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MAYCHUDELL\PKT - Copy 2\HÀ\3. MEGA\"/>
    </mc:Choice>
  </mc:AlternateContent>
  <xr:revisionPtr revIDLastSave="0" documentId="13_ncr:1_{118EEC68-8480-4988-A37D-BD2EBF4AE002}" xr6:coauthVersionLast="47" xr6:coauthVersionMax="47" xr10:uidLastSave="{00000000-0000-0000-0000-000000000000}"/>
  <bookViews>
    <workbookView xWindow="-120" yWindow="-120" windowWidth="29040" windowHeight="15720" activeTab="1" xr2:uid="{00000000-000D-0000-FFFF-FFFF00000000}"/>
  </bookViews>
  <sheets>
    <sheet name="TH_CN" sheetId="2" r:id="rId1"/>
    <sheet name="Báo cáo" sheetId="1" r:id="rId2"/>
    <sheet name="Sheet3" sheetId="7" state="hidden" r:id="rId3"/>
    <sheet name="Chi tiết tt Mega gửi" sheetId="4" r:id="rId4"/>
    <sheet name="MA_KH" sheetId="3" r:id="rId5"/>
    <sheet name="Sheet1" sheetId="8" r:id="rId6"/>
    <sheet name="Báo cáo (có công thức)" sheetId="6" state="hidden" r:id="rId7"/>
  </sheets>
  <externalReferences>
    <externalReference r:id="rId8"/>
  </externalReferences>
  <definedNames>
    <definedName name="_xlnm._FilterDatabase" localSheetId="1" hidden="1">'Báo cáo'!$A$3:$AA$3</definedName>
    <definedName name="_xlnm._FilterDatabase" localSheetId="6" hidden="1">'Báo cáo (có công thức)'!$A$3:$AA$3</definedName>
    <definedName name="_xlnm._FilterDatabase" localSheetId="3" hidden="1">'Chi tiết tt Mega gửi'!$A$2:$WVS$1549</definedName>
    <definedName name="_xlnm._FilterDatabase" localSheetId="4" hidden="1">MA_KH!$A$2:$Q$6841</definedName>
  </definedNames>
  <calcPr calcId="191029"/>
  <pivotCaches>
    <pivotCache cacheId="0"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51" i="1" l="1"/>
  <c r="P1551" i="1" s="1"/>
  <c r="S1551" i="1"/>
  <c r="Z1551" i="1" s="1"/>
  <c r="AA1551" i="1"/>
  <c r="AD1551" i="1"/>
  <c r="AE1551" i="1"/>
  <c r="AG1551" i="1"/>
  <c r="O1555" i="1"/>
  <c r="P1555" i="1" s="1"/>
  <c r="S1555" i="1"/>
  <c r="U1555" i="1" s="1"/>
  <c r="AA1555" i="1"/>
  <c r="AD1555" i="1"/>
  <c r="AE1555" i="1"/>
  <c r="AG1555" i="1"/>
  <c r="O1556" i="1"/>
  <c r="P1556" i="1" s="1"/>
  <c r="S1556" i="1"/>
  <c r="U1556" i="1" s="1"/>
  <c r="AA1556" i="1"/>
  <c r="AD1556" i="1"/>
  <c r="AE1556" i="1"/>
  <c r="AG1556" i="1"/>
  <c r="AG1488" i="1"/>
  <c r="AE1488" i="1"/>
  <c r="AD1488" i="1"/>
  <c r="AA1488" i="1"/>
  <c r="S1488" i="1"/>
  <c r="U1488" i="1" s="1"/>
  <c r="Q1488" i="1"/>
  <c r="O1488" i="1"/>
  <c r="P1488" i="1" s="1"/>
  <c r="AG1487" i="1"/>
  <c r="AE1487" i="1"/>
  <c r="AD1487" i="1"/>
  <c r="AA1487" i="1"/>
  <c r="S1487" i="1"/>
  <c r="U1487" i="1" s="1"/>
  <c r="O1487" i="1"/>
  <c r="P1487" i="1" s="1"/>
  <c r="AG1486" i="1"/>
  <c r="AE1486" i="1"/>
  <c r="AD1486" i="1"/>
  <c r="AA1486" i="1"/>
  <c r="S1486" i="1"/>
  <c r="Z1486" i="1" s="1"/>
  <c r="O1486" i="1"/>
  <c r="AG1485" i="1"/>
  <c r="AE1485" i="1"/>
  <c r="AD1485" i="1"/>
  <c r="AA1485" i="1"/>
  <c r="S1485" i="1"/>
  <c r="Z1485" i="1" s="1"/>
  <c r="O1485" i="1"/>
  <c r="AG1484" i="1"/>
  <c r="AE1484" i="1"/>
  <c r="AD1484" i="1"/>
  <c r="AA1484" i="1"/>
  <c r="S1484" i="1"/>
  <c r="Z1484" i="1" s="1"/>
  <c r="O1484" i="1"/>
  <c r="P1484" i="1" s="1"/>
  <c r="AG1483" i="1"/>
  <c r="AE1483" i="1"/>
  <c r="AD1483" i="1"/>
  <c r="AA1483" i="1"/>
  <c r="S1483" i="1"/>
  <c r="Z1483" i="1" s="1"/>
  <c r="Q1483" i="1"/>
  <c r="O1483" i="1"/>
  <c r="P1483" i="1" s="1"/>
  <c r="AG1482" i="1"/>
  <c r="AE1482" i="1"/>
  <c r="AD1482" i="1"/>
  <c r="AA1482" i="1"/>
  <c r="S1482" i="1"/>
  <c r="Z1482" i="1" s="1"/>
  <c r="O1482" i="1"/>
  <c r="AG1481" i="1"/>
  <c r="AE1481" i="1"/>
  <c r="AD1481" i="1"/>
  <c r="AA1481" i="1"/>
  <c r="S1481" i="1"/>
  <c r="U1481" i="1" s="1"/>
  <c r="O1481" i="1"/>
  <c r="P1481" i="1" s="1"/>
  <c r="O1465" i="1"/>
  <c r="P1465" i="1" s="1"/>
  <c r="O1466" i="1"/>
  <c r="P1466" i="1" s="1"/>
  <c r="O1467" i="1"/>
  <c r="P1467" i="1" s="1"/>
  <c r="O1468" i="1"/>
  <c r="P1468" i="1" s="1"/>
  <c r="O1469" i="1"/>
  <c r="P1469" i="1" s="1"/>
  <c r="O1470" i="1"/>
  <c r="P1470" i="1" s="1"/>
  <c r="O1471" i="1"/>
  <c r="P1471" i="1" s="1"/>
  <c r="O1472" i="1"/>
  <c r="P1472" i="1" s="1"/>
  <c r="O1473" i="1"/>
  <c r="P1473" i="1" s="1"/>
  <c r="O1474" i="1"/>
  <c r="P1474" i="1" s="1"/>
  <c r="O1475" i="1"/>
  <c r="P1475" i="1" s="1"/>
  <c r="O1476" i="1"/>
  <c r="P1476" i="1" s="1"/>
  <c r="O1477" i="1"/>
  <c r="P1477" i="1" s="1"/>
  <c r="O1478" i="1"/>
  <c r="P1478" i="1" s="1"/>
  <c r="O1479" i="1"/>
  <c r="P1479" i="1" s="1"/>
  <c r="O1480" i="1"/>
  <c r="P1480" i="1" s="1"/>
  <c r="O1489" i="1"/>
  <c r="P1489" i="1" s="1"/>
  <c r="O1490" i="1"/>
  <c r="P1490" i="1" s="1"/>
  <c r="O1491" i="1"/>
  <c r="P1491" i="1" s="1"/>
  <c r="O1492" i="1"/>
  <c r="O1493" i="1"/>
  <c r="P1493" i="1" s="1"/>
  <c r="O1494" i="1"/>
  <c r="P1494" i="1" s="1"/>
  <c r="O1495" i="1"/>
  <c r="P1495" i="1" s="1"/>
  <c r="O1496" i="1"/>
  <c r="P1496" i="1" s="1"/>
  <c r="O1497" i="1"/>
  <c r="P1497" i="1" s="1"/>
  <c r="O1498" i="1"/>
  <c r="P1498" i="1" s="1"/>
  <c r="O1499" i="1"/>
  <c r="P1499" i="1" s="1"/>
  <c r="O1500" i="1"/>
  <c r="P1500" i="1" s="1"/>
  <c r="O1501" i="1"/>
  <c r="P1501" i="1" s="1"/>
  <c r="O1502" i="1"/>
  <c r="P1502" i="1" s="1"/>
  <c r="O1503" i="1"/>
  <c r="P1503" i="1" s="1"/>
  <c r="O1504" i="1"/>
  <c r="P1504" i="1" s="1"/>
  <c r="O1505" i="1"/>
  <c r="P1505" i="1" s="1"/>
  <c r="O1506" i="1"/>
  <c r="P1506" i="1" s="1"/>
  <c r="O1507" i="1"/>
  <c r="P1507" i="1" s="1"/>
  <c r="O1508" i="1"/>
  <c r="P1508" i="1" s="1"/>
  <c r="O1509" i="1"/>
  <c r="P1509" i="1" s="1"/>
  <c r="O1510" i="1"/>
  <c r="P1510" i="1" s="1"/>
  <c r="O1511" i="1"/>
  <c r="P1511" i="1" s="1"/>
  <c r="O1512" i="1"/>
  <c r="P1512" i="1" s="1"/>
  <c r="O1513" i="1"/>
  <c r="P1513" i="1" s="1"/>
  <c r="O1514" i="1"/>
  <c r="P1514" i="1" s="1"/>
  <c r="O1515" i="1"/>
  <c r="P1515" i="1" s="1"/>
  <c r="O1516" i="1"/>
  <c r="P1516" i="1" s="1"/>
  <c r="O1517" i="1"/>
  <c r="P1517" i="1" s="1"/>
  <c r="O1518" i="1"/>
  <c r="P1518" i="1" s="1"/>
  <c r="O1519" i="1"/>
  <c r="P1519" i="1" s="1"/>
  <c r="O1520" i="1"/>
  <c r="P1520" i="1" s="1"/>
  <c r="O1521" i="1"/>
  <c r="P1521" i="1" s="1"/>
  <c r="O1522" i="1"/>
  <c r="P1522" i="1" s="1"/>
  <c r="O1523" i="1"/>
  <c r="P1523" i="1" s="1"/>
  <c r="O1524" i="1"/>
  <c r="P1524" i="1" s="1"/>
  <c r="O1525" i="1"/>
  <c r="P1525" i="1" s="1"/>
  <c r="O1526" i="1"/>
  <c r="P1526" i="1" s="1"/>
  <c r="O1527" i="1"/>
  <c r="P1527" i="1" s="1"/>
  <c r="O1528" i="1"/>
  <c r="O1529" i="1"/>
  <c r="P1529" i="1" s="1"/>
  <c r="O1530" i="1"/>
  <c r="P1530" i="1" s="1"/>
  <c r="O1531" i="1"/>
  <c r="P1531" i="1" s="1"/>
  <c r="O1532" i="1"/>
  <c r="P1532" i="1" s="1"/>
  <c r="O1533" i="1"/>
  <c r="P1533" i="1" s="1"/>
  <c r="O1534" i="1"/>
  <c r="P1534" i="1" s="1"/>
  <c r="O1535" i="1"/>
  <c r="P1535" i="1" s="1"/>
  <c r="O1536" i="1"/>
  <c r="P1536" i="1" s="1"/>
  <c r="O1537" i="1"/>
  <c r="P1537" i="1" s="1"/>
  <c r="O1538" i="1"/>
  <c r="P1538" i="1" s="1"/>
  <c r="O1539" i="1"/>
  <c r="P1539" i="1" s="1"/>
  <c r="O1540" i="1"/>
  <c r="P1540" i="1" s="1"/>
  <c r="O1541" i="1"/>
  <c r="P1541" i="1" s="1"/>
  <c r="O1542" i="1"/>
  <c r="P1542" i="1" s="1"/>
  <c r="O1543" i="1"/>
  <c r="P1543" i="1" s="1"/>
  <c r="O1544" i="1"/>
  <c r="P1544" i="1" s="1"/>
  <c r="O1545" i="1"/>
  <c r="P1545" i="1" s="1"/>
  <c r="O1546" i="1"/>
  <c r="P1546" i="1" s="1"/>
  <c r="O1547" i="1"/>
  <c r="P1547" i="1" s="1"/>
  <c r="O1548" i="1"/>
  <c r="P1548" i="1" s="1"/>
  <c r="O1549" i="1"/>
  <c r="P1549" i="1" s="1"/>
  <c r="O1550" i="1"/>
  <c r="P1550" i="1" s="1"/>
  <c r="O1552" i="1"/>
  <c r="P1552" i="1" s="1"/>
  <c r="O1553" i="1"/>
  <c r="P1553" i="1" s="1"/>
  <c r="O1554" i="1"/>
  <c r="P1554" i="1" s="1"/>
  <c r="O1557" i="1"/>
  <c r="P1557" i="1" s="1"/>
  <c r="O1558" i="1"/>
  <c r="P1558" i="1" s="1"/>
  <c r="O1559" i="1"/>
  <c r="P1559" i="1" s="1"/>
  <c r="O1560" i="1"/>
  <c r="P1560" i="1" s="1"/>
  <c r="O1561" i="1"/>
  <c r="P1561" i="1" s="1"/>
  <c r="O1562" i="1"/>
  <c r="P1562" i="1" s="1"/>
  <c r="O1563" i="1"/>
  <c r="P1563" i="1" s="1"/>
  <c r="O1564" i="1"/>
  <c r="P1564" i="1" s="1"/>
  <c r="O1565" i="1"/>
  <c r="P1565" i="1" s="1"/>
  <c r="O1566" i="1"/>
  <c r="P1566" i="1" s="1"/>
  <c r="O1567" i="1"/>
  <c r="P1567" i="1" s="1"/>
  <c r="O1568" i="1"/>
  <c r="P1568" i="1" s="1"/>
  <c r="O1569" i="1"/>
  <c r="P1569" i="1" s="1"/>
  <c r="O1570" i="1"/>
  <c r="P1570" i="1" s="1"/>
  <c r="O1571" i="1"/>
  <c r="P1571" i="1" s="1"/>
  <c r="O1572" i="1"/>
  <c r="P1572" i="1" s="1"/>
  <c r="O1573" i="1"/>
  <c r="P1573" i="1" s="1"/>
  <c r="O1574" i="1"/>
  <c r="P1574" i="1" s="1"/>
  <c r="O1575" i="1"/>
  <c r="P1575" i="1" s="1"/>
  <c r="O1576" i="1"/>
  <c r="P1576" i="1" s="1"/>
  <c r="O1577" i="1"/>
  <c r="P1577" i="1" s="1"/>
  <c r="O1578" i="1"/>
  <c r="P1578" i="1" s="1"/>
  <c r="O1579" i="1"/>
  <c r="P1579" i="1" s="1"/>
  <c r="O1580" i="1"/>
  <c r="P1580" i="1" s="1"/>
  <c r="O1581" i="1"/>
  <c r="P1581" i="1" s="1"/>
  <c r="O1582" i="1"/>
  <c r="P1582" i="1" s="1"/>
  <c r="O1583" i="1"/>
  <c r="P1583" i="1" s="1"/>
  <c r="O1584" i="1"/>
  <c r="P1584" i="1" s="1"/>
  <c r="O1585" i="1"/>
  <c r="P1585" i="1" s="1"/>
  <c r="O1586" i="1"/>
  <c r="P1586" i="1" s="1"/>
  <c r="O1587" i="1"/>
  <c r="P1587" i="1" s="1"/>
  <c r="O1588" i="1"/>
  <c r="P1588" i="1" s="1"/>
  <c r="O1589" i="1"/>
  <c r="P1589" i="1" s="1"/>
  <c r="O1590" i="1"/>
  <c r="P1590" i="1" s="1"/>
  <c r="Q1465" i="1"/>
  <c r="Q1466" i="1"/>
  <c r="Q1467" i="1"/>
  <c r="Q1468" i="1"/>
  <c r="Q1469" i="1"/>
  <c r="Q1470" i="1"/>
  <c r="Q1471" i="1"/>
  <c r="Q1472" i="1"/>
  <c r="Q1473" i="1"/>
  <c r="Q1474" i="1"/>
  <c r="Q1475" i="1"/>
  <c r="Q1476" i="1"/>
  <c r="Q1477" i="1"/>
  <c r="Q1478" i="1"/>
  <c r="Q1479" i="1"/>
  <c r="Q1480" i="1"/>
  <c r="Q1489" i="1"/>
  <c r="Q1490" i="1"/>
  <c r="Q1491" i="1"/>
  <c r="Q1492" i="1"/>
  <c r="Q1493" i="1"/>
  <c r="Q1494" i="1"/>
  <c r="Q1495" i="1"/>
  <c r="Q1496" i="1"/>
  <c r="Q1497" i="1"/>
  <c r="Q1498" i="1"/>
  <c r="Q1499" i="1"/>
  <c r="Q1500" i="1"/>
  <c r="Q1501" i="1"/>
  <c r="Q1502" i="1"/>
  <c r="Q1503" i="1"/>
  <c r="Q1504" i="1"/>
  <c r="Q1505" i="1"/>
  <c r="Q1506" i="1"/>
  <c r="Q1507" i="1"/>
  <c r="Q1508" i="1"/>
  <c r="Q1509" i="1"/>
  <c r="Q1510" i="1"/>
  <c r="Q1511" i="1"/>
  <c r="Q1512" i="1"/>
  <c r="Q1513" i="1"/>
  <c r="Q1514" i="1"/>
  <c r="Q1515" i="1"/>
  <c r="Q1516" i="1"/>
  <c r="Q1517" i="1"/>
  <c r="Q1518" i="1"/>
  <c r="Q1519" i="1"/>
  <c r="Q1520" i="1"/>
  <c r="Q1521" i="1"/>
  <c r="Q1522" i="1"/>
  <c r="Q1523" i="1"/>
  <c r="Q1524" i="1"/>
  <c r="Q1525" i="1"/>
  <c r="Q1526" i="1"/>
  <c r="Q1527" i="1"/>
  <c r="Q1528" i="1"/>
  <c r="Q1529" i="1"/>
  <c r="Q1530" i="1"/>
  <c r="Q1531" i="1"/>
  <c r="Q1532" i="1"/>
  <c r="Q1533" i="1"/>
  <c r="Q1534" i="1"/>
  <c r="Q1535" i="1"/>
  <c r="Q1536" i="1"/>
  <c r="Q1537" i="1"/>
  <c r="Q1538" i="1"/>
  <c r="Q1539" i="1"/>
  <c r="Q1540" i="1"/>
  <c r="Q1541" i="1"/>
  <c r="Q1542" i="1"/>
  <c r="Q1543" i="1"/>
  <c r="Q1544" i="1"/>
  <c r="Q1545" i="1"/>
  <c r="Q1546" i="1"/>
  <c r="Q1547" i="1"/>
  <c r="Q1548" i="1"/>
  <c r="Q1549" i="1"/>
  <c r="Q1550" i="1"/>
  <c r="Q1552" i="1"/>
  <c r="Q1553" i="1"/>
  <c r="Q1554" i="1"/>
  <c r="Q1557" i="1"/>
  <c r="Q1558" i="1"/>
  <c r="Q1559" i="1"/>
  <c r="Q1560" i="1"/>
  <c r="Q1561" i="1"/>
  <c r="Q1562" i="1"/>
  <c r="Q1563" i="1"/>
  <c r="Q1564" i="1"/>
  <c r="Q1565" i="1"/>
  <c r="Q1566" i="1"/>
  <c r="Q1567" i="1"/>
  <c r="Q1568" i="1"/>
  <c r="Q1569" i="1"/>
  <c r="Q1570" i="1"/>
  <c r="Q1571" i="1"/>
  <c r="Q1572" i="1"/>
  <c r="Q1573" i="1"/>
  <c r="Q1574" i="1"/>
  <c r="Q1575" i="1"/>
  <c r="Q1576" i="1"/>
  <c r="Q1577" i="1"/>
  <c r="Q1578" i="1"/>
  <c r="Q1579" i="1"/>
  <c r="Q1580" i="1"/>
  <c r="Q1581" i="1"/>
  <c r="Q1582" i="1"/>
  <c r="Q1583" i="1"/>
  <c r="Q1584" i="1"/>
  <c r="Q1585" i="1"/>
  <c r="Q1586" i="1"/>
  <c r="Q1587" i="1"/>
  <c r="Q1588" i="1"/>
  <c r="Q1589" i="1"/>
  <c r="Q1590" i="1"/>
  <c r="S1465" i="1"/>
  <c r="U1465" i="1" s="1"/>
  <c r="S1466" i="1"/>
  <c r="Z1466" i="1" s="1"/>
  <c r="S1467" i="1"/>
  <c r="Z1467" i="1" s="1"/>
  <c r="S1468" i="1"/>
  <c r="U1468" i="1" s="1"/>
  <c r="V1468" i="1" s="1"/>
  <c r="S1469" i="1"/>
  <c r="U1469" i="1" s="1"/>
  <c r="S1470" i="1"/>
  <c r="Z1470" i="1" s="1"/>
  <c r="S1471" i="1"/>
  <c r="U1471" i="1" s="1"/>
  <c r="S1472" i="1"/>
  <c r="U1472" i="1" s="1"/>
  <c r="S1473" i="1"/>
  <c r="U1473" i="1" s="1"/>
  <c r="S1474" i="1"/>
  <c r="Z1474" i="1" s="1"/>
  <c r="S1475" i="1"/>
  <c r="Z1475" i="1" s="1"/>
  <c r="S1476" i="1"/>
  <c r="Z1476" i="1" s="1"/>
  <c r="S1477" i="1"/>
  <c r="Z1477" i="1" s="1"/>
  <c r="S1478" i="1"/>
  <c r="U1478" i="1" s="1"/>
  <c r="S1479" i="1"/>
  <c r="Z1479" i="1" s="1"/>
  <c r="S1480" i="1"/>
  <c r="U1480" i="1" s="1"/>
  <c r="V1480" i="1" s="1"/>
  <c r="S1489" i="1"/>
  <c r="U1489" i="1" s="1"/>
  <c r="S1490" i="1"/>
  <c r="Z1490" i="1" s="1"/>
  <c r="S1491" i="1"/>
  <c r="U1491" i="1" s="1"/>
  <c r="S1492" i="1"/>
  <c r="U1492" i="1" s="1"/>
  <c r="S1493" i="1"/>
  <c r="U1493" i="1" s="1"/>
  <c r="S1494" i="1"/>
  <c r="U1494" i="1" s="1"/>
  <c r="V1494" i="1" s="1"/>
  <c r="S1495" i="1"/>
  <c r="Z1495" i="1" s="1"/>
  <c r="S1496" i="1"/>
  <c r="U1496" i="1" s="1"/>
  <c r="V1496" i="1" s="1"/>
  <c r="S1497" i="1"/>
  <c r="Z1497" i="1" s="1"/>
  <c r="S1498" i="1"/>
  <c r="U1498" i="1" s="1"/>
  <c r="S1499" i="1"/>
  <c r="U1499" i="1" s="1"/>
  <c r="V1499" i="1" s="1"/>
  <c r="S1500" i="1"/>
  <c r="U1500" i="1" s="1"/>
  <c r="V1500" i="1" s="1"/>
  <c r="S1501" i="1"/>
  <c r="U1501" i="1" s="1"/>
  <c r="S1502" i="1"/>
  <c r="U1502" i="1" s="1"/>
  <c r="V1502" i="1" s="1"/>
  <c r="S1503" i="1"/>
  <c r="U1503" i="1" s="1"/>
  <c r="S1504" i="1"/>
  <c r="U1504" i="1" s="1"/>
  <c r="S1505" i="1"/>
  <c r="U1505" i="1" s="1"/>
  <c r="S1506" i="1"/>
  <c r="U1506" i="1" s="1"/>
  <c r="V1506" i="1" s="1"/>
  <c r="S1507" i="1"/>
  <c r="U1507" i="1" s="1"/>
  <c r="V1507" i="1" s="1"/>
  <c r="S1508" i="1"/>
  <c r="U1508" i="1" s="1"/>
  <c r="V1508" i="1" s="1"/>
  <c r="S1509" i="1"/>
  <c r="Z1509" i="1" s="1"/>
  <c r="S1510" i="1"/>
  <c r="U1510" i="1" s="1"/>
  <c r="S1511" i="1"/>
  <c r="U1511" i="1" s="1"/>
  <c r="V1511" i="1" s="1"/>
  <c r="S1512" i="1"/>
  <c r="Z1512" i="1" s="1"/>
  <c r="S1513" i="1"/>
  <c r="U1513" i="1" s="1"/>
  <c r="S1514" i="1"/>
  <c r="Z1514" i="1" s="1"/>
  <c r="S1515" i="1"/>
  <c r="U1515" i="1" s="1"/>
  <c r="S1516" i="1"/>
  <c r="U1516" i="1" s="1"/>
  <c r="S1517" i="1"/>
  <c r="U1517" i="1" s="1"/>
  <c r="S1518" i="1"/>
  <c r="U1518" i="1" s="1"/>
  <c r="V1518" i="1" s="1"/>
  <c r="S1519" i="1"/>
  <c r="U1519" i="1" s="1"/>
  <c r="V1519" i="1" s="1"/>
  <c r="S1520" i="1"/>
  <c r="U1520" i="1" s="1"/>
  <c r="V1520" i="1" s="1"/>
  <c r="S1521" i="1"/>
  <c r="Z1521" i="1" s="1"/>
  <c r="S1522" i="1"/>
  <c r="U1522" i="1" s="1"/>
  <c r="S1523" i="1"/>
  <c r="U1523" i="1" s="1"/>
  <c r="V1523" i="1" s="1"/>
  <c r="S1524" i="1"/>
  <c r="U1524" i="1" s="1"/>
  <c r="V1524" i="1" s="1"/>
  <c r="S1525" i="1"/>
  <c r="U1525" i="1" s="1"/>
  <c r="S1526" i="1"/>
  <c r="Z1526" i="1" s="1"/>
  <c r="S1527" i="1"/>
  <c r="U1527" i="1" s="1"/>
  <c r="S1528" i="1"/>
  <c r="U1528" i="1" s="1"/>
  <c r="S1529" i="1"/>
  <c r="U1529" i="1" s="1"/>
  <c r="S1530" i="1"/>
  <c r="Z1530" i="1" s="1"/>
  <c r="S1531" i="1"/>
  <c r="Z1531" i="1" s="1"/>
  <c r="S1532" i="1"/>
  <c r="Z1532" i="1" s="1"/>
  <c r="S1533" i="1"/>
  <c r="U1533" i="1" s="1"/>
  <c r="S1534" i="1"/>
  <c r="U1534" i="1" s="1"/>
  <c r="S1535" i="1"/>
  <c r="U1535" i="1" s="1"/>
  <c r="V1535" i="1" s="1"/>
  <c r="S1536" i="1"/>
  <c r="Z1536" i="1" s="1"/>
  <c r="S1537" i="1"/>
  <c r="U1537" i="1" s="1"/>
  <c r="S1538" i="1"/>
  <c r="U1538" i="1" s="1"/>
  <c r="V1538" i="1" s="1"/>
  <c r="S1539" i="1"/>
  <c r="U1539" i="1" s="1"/>
  <c r="S1540" i="1"/>
  <c r="U1540" i="1" s="1"/>
  <c r="S1541" i="1"/>
  <c r="U1541" i="1" s="1"/>
  <c r="S1542" i="1"/>
  <c r="Z1542" i="1" s="1"/>
  <c r="S1543" i="1"/>
  <c r="Z1543" i="1" s="1"/>
  <c r="S1544" i="1"/>
  <c r="Z1544" i="1" s="1"/>
  <c r="S1545" i="1"/>
  <c r="Z1545" i="1" s="1"/>
  <c r="S1546" i="1"/>
  <c r="Z1546" i="1" s="1"/>
  <c r="S1547" i="1"/>
  <c r="Z1547" i="1" s="1"/>
  <c r="S1548" i="1"/>
  <c r="U1548" i="1" s="1"/>
  <c r="V1548" i="1" s="1"/>
  <c r="S1549" i="1"/>
  <c r="U1549" i="1" s="1"/>
  <c r="S1550" i="1"/>
  <c r="Z1550" i="1" s="1"/>
  <c r="S1552" i="1"/>
  <c r="U1552" i="1" s="1"/>
  <c r="S1553" i="1"/>
  <c r="U1553" i="1" s="1"/>
  <c r="S1554" i="1"/>
  <c r="U1554" i="1" s="1"/>
  <c r="S1557" i="1"/>
  <c r="Z1557" i="1" s="1"/>
  <c r="S1558" i="1"/>
  <c r="Z1558" i="1" s="1"/>
  <c r="S1559" i="1"/>
  <c r="Z1559" i="1" s="1"/>
  <c r="S1560" i="1"/>
  <c r="Z1560" i="1" s="1"/>
  <c r="S1561" i="1"/>
  <c r="U1561" i="1" s="1"/>
  <c r="S1562" i="1"/>
  <c r="Z1562" i="1" s="1"/>
  <c r="S1563" i="1"/>
  <c r="Z1563" i="1" s="1"/>
  <c r="S1564" i="1"/>
  <c r="U1564" i="1" s="1"/>
  <c r="S1565" i="1"/>
  <c r="U1565" i="1" s="1"/>
  <c r="V1565" i="1" s="1"/>
  <c r="S1566" i="1"/>
  <c r="U1566" i="1" s="1"/>
  <c r="S1567" i="1"/>
  <c r="U1567" i="1" s="1"/>
  <c r="S1568" i="1"/>
  <c r="U1568" i="1" s="1"/>
  <c r="S1569" i="1"/>
  <c r="U1569" i="1" s="1"/>
  <c r="V1569" i="1" s="1"/>
  <c r="S1570" i="1"/>
  <c r="U1570" i="1" s="1"/>
  <c r="V1570" i="1" s="1"/>
  <c r="S1571" i="1"/>
  <c r="U1571" i="1" s="1"/>
  <c r="S1572" i="1"/>
  <c r="Z1572" i="1" s="1"/>
  <c r="S1573" i="1"/>
  <c r="U1573" i="1" s="1"/>
  <c r="S1574" i="1"/>
  <c r="U1574" i="1" s="1"/>
  <c r="V1574" i="1" s="1"/>
  <c r="S1575" i="1"/>
  <c r="U1575" i="1" s="1"/>
  <c r="V1575" i="1" s="1"/>
  <c r="S1576" i="1"/>
  <c r="U1576" i="1" s="1"/>
  <c r="S1577" i="1"/>
  <c r="U1577" i="1" s="1"/>
  <c r="V1577" i="1" s="1"/>
  <c r="S1578" i="1"/>
  <c r="U1578" i="1" s="1"/>
  <c r="S1579" i="1"/>
  <c r="U1579" i="1" s="1"/>
  <c r="S1580" i="1"/>
  <c r="U1580" i="1" s="1"/>
  <c r="S1581" i="1"/>
  <c r="U1581" i="1" s="1"/>
  <c r="V1581" i="1" s="1"/>
  <c r="S1582" i="1"/>
  <c r="U1582" i="1" s="1"/>
  <c r="V1582" i="1" s="1"/>
  <c r="S1583" i="1"/>
  <c r="U1583" i="1" s="1"/>
  <c r="S1584" i="1"/>
  <c r="Z1584" i="1" s="1"/>
  <c r="S1585" i="1"/>
  <c r="U1585" i="1" s="1"/>
  <c r="S1586" i="1"/>
  <c r="U1586" i="1" s="1"/>
  <c r="V1586" i="1" s="1"/>
  <c r="S1587" i="1"/>
  <c r="Z1587" i="1" s="1"/>
  <c r="S1588" i="1"/>
  <c r="U1588" i="1" s="1"/>
  <c r="S1589" i="1"/>
  <c r="Z1589" i="1" s="1"/>
  <c r="S1590" i="1"/>
  <c r="U1590" i="1" s="1"/>
  <c r="AA1465" i="1"/>
  <c r="AA1466" i="1"/>
  <c r="AA1467" i="1"/>
  <c r="AA1468" i="1"/>
  <c r="AA1469" i="1"/>
  <c r="AA1470" i="1"/>
  <c r="AA1471" i="1"/>
  <c r="AA1472" i="1"/>
  <c r="AA1473" i="1"/>
  <c r="AA1474" i="1"/>
  <c r="AA1475" i="1"/>
  <c r="AA1476" i="1"/>
  <c r="AA1477" i="1"/>
  <c r="AA1478" i="1"/>
  <c r="AA1479" i="1"/>
  <c r="AA1480" i="1"/>
  <c r="AA1489" i="1"/>
  <c r="AA1490" i="1"/>
  <c r="AA1491" i="1"/>
  <c r="AA1492" i="1"/>
  <c r="AA1493" i="1"/>
  <c r="AA1494" i="1"/>
  <c r="AA1495" i="1"/>
  <c r="AA1496" i="1"/>
  <c r="AA1497" i="1"/>
  <c r="AA1498" i="1"/>
  <c r="AA1499" i="1"/>
  <c r="AA1500" i="1"/>
  <c r="AA1501" i="1"/>
  <c r="AA1502" i="1"/>
  <c r="AA1503" i="1"/>
  <c r="AA1504" i="1"/>
  <c r="AA1505" i="1"/>
  <c r="AA1506" i="1"/>
  <c r="AA1507" i="1"/>
  <c r="AA1508" i="1"/>
  <c r="AA1509" i="1"/>
  <c r="AA1510" i="1"/>
  <c r="AA1511" i="1"/>
  <c r="AA1512" i="1"/>
  <c r="AA1513" i="1"/>
  <c r="AA1514" i="1"/>
  <c r="AA1515" i="1"/>
  <c r="AA1516" i="1"/>
  <c r="AA1517" i="1"/>
  <c r="AA1518" i="1"/>
  <c r="AA1519" i="1"/>
  <c r="AA1520" i="1"/>
  <c r="AA1521" i="1"/>
  <c r="AA1522" i="1"/>
  <c r="AA1523" i="1"/>
  <c r="AA1524" i="1"/>
  <c r="AA1525" i="1"/>
  <c r="AA1526" i="1"/>
  <c r="AA1527" i="1"/>
  <c r="AA1528" i="1"/>
  <c r="AA1529" i="1"/>
  <c r="AA1530" i="1"/>
  <c r="AA1531" i="1"/>
  <c r="AA1532" i="1"/>
  <c r="AA1533" i="1"/>
  <c r="AA1534" i="1"/>
  <c r="AA1535" i="1"/>
  <c r="AA1536" i="1"/>
  <c r="AA1537" i="1"/>
  <c r="AA1538" i="1"/>
  <c r="AA1539" i="1"/>
  <c r="AA1540" i="1"/>
  <c r="AA1541" i="1"/>
  <c r="AA1542" i="1"/>
  <c r="AA1543" i="1"/>
  <c r="AA1544" i="1"/>
  <c r="AA1545" i="1"/>
  <c r="AA1546" i="1"/>
  <c r="AA1547" i="1"/>
  <c r="AA1548" i="1"/>
  <c r="AA1549" i="1"/>
  <c r="AA1550" i="1"/>
  <c r="AA1552" i="1"/>
  <c r="AA1553" i="1"/>
  <c r="AA1554" i="1"/>
  <c r="AA1557" i="1"/>
  <c r="AA1558" i="1"/>
  <c r="AA1559" i="1"/>
  <c r="AA1560" i="1"/>
  <c r="AA1561" i="1"/>
  <c r="AA1562" i="1"/>
  <c r="AA1563" i="1"/>
  <c r="AA1564" i="1"/>
  <c r="AA1565" i="1"/>
  <c r="AA1566" i="1"/>
  <c r="AA1567" i="1"/>
  <c r="AA1568" i="1"/>
  <c r="AA1569" i="1"/>
  <c r="AA1570" i="1"/>
  <c r="AA1571" i="1"/>
  <c r="AA1572" i="1"/>
  <c r="AA1573" i="1"/>
  <c r="AA1574" i="1"/>
  <c r="AA1575" i="1"/>
  <c r="AA1576" i="1"/>
  <c r="AA1577" i="1"/>
  <c r="AA1578" i="1"/>
  <c r="AA1579" i="1"/>
  <c r="AA1580" i="1"/>
  <c r="AA1581" i="1"/>
  <c r="AA1582" i="1"/>
  <c r="AA1583" i="1"/>
  <c r="AA1584" i="1"/>
  <c r="AA1585" i="1"/>
  <c r="AA1586" i="1"/>
  <c r="AA1587" i="1"/>
  <c r="AA1588" i="1"/>
  <c r="AA1589" i="1"/>
  <c r="AA1590" i="1"/>
  <c r="AD1465" i="1"/>
  <c r="AD1466" i="1"/>
  <c r="AD1467" i="1"/>
  <c r="AD1468" i="1"/>
  <c r="AD1469" i="1"/>
  <c r="AD1470" i="1"/>
  <c r="AD1471" i="1"/>
  <c r="AD1472" i="1"/>
  <c r="AD1473" i="1"/>
  <c r="AD1474" i="1"/>
  <c r="AD1475" i="1"/>
  <c r="AD1476" i="1"/>
  <c r="AD1477" i="1"/>
  <c r="AD1478" i="1"/>
  <c r="AD1479" i="1"/>
  <c r="AD1480" i="1"/>
  <c r="AD1489" i="1"/>
  <c r="AD1490" i="1"/>
  <c r="AD1491" i="1"/>
  <c r="AD1492" i="1"/>
  <c r="AD1493" i="1"/>
  <c r="AD1494" i="1"/>
  <c r="AD1495" i="1"/>
  <c r="AD1496" i="1"/>
  <c r="AD1497" i="1"/>
  <c r="AD1498" i="1"/>
  <c r="AD1499" i="1"/>
  <c r="AD1500" i="1"/>
  <c r="AD1501" i="1"/>
  <c r="AD1502" i="1"/>
  <c r="AD1503" i="1"/>
  <c r="AD1504" i="1"/>
  <c r="AD1505" i="1"/>
  <c r="AD1506" i="1"/>
  <c r="AD1507" i="1"/>
  <c r="AD1508" i="1"/>
  <c r="AD1509" i="1"/>
  <c r="AD1510" i="1"/>
  <c r="AD1511" i="1"/>
  <c r="AD1512" i="1"/>
  <c r="AD1513" i="1"/>
  <c r="AD1514" i="1"/>
  <c r="AD1515" i="1"/>
  <c r="AD1516" i="1"/>
  <c r="AD1517" i="1"/>
  <c r="AD1518" i="1"/>
  <c r="AD1519" i="1"/>
  <c r="AD1520" i="1"/>
  <c r="AD1521" i="1"/>
  <c r="AD1522" i="1"/>
  <c r="AD1523" i="1"/>
  <c r="AD1524" i="1"/>
  <c r="AD1525" i="1"/>
  <c r="AD1526" i="1"/>
  <c r="AD1527" i="1"/>
  <c r="AD1528" i="1"/>
  <c r="AD1529" i="1"/>
  <c r="AD1530" i="1"/>
  <c r="AD1531" i="1"/>
  <c r="AD1532" i="1"/>
  <c r="AD1533" i="1"/>
  <c r="AD1534" i="1"/>
  <c r="AD1535" i="1"/>
  <c r="AD1536" i="1"/>
  <c r="AD1537" i="1"/>
  <c r="AD1538" i="1"/>
  <c r="AD1539" i="1"/>
  <c r="AD1540" i="1"/>
  <c r="AD1541" i="1"/>
  <c r="AD1542" i="1"/>
  <c r="AD1543" i="1"/>
  <c r="AD1544" i="1"/>
  <c r="AD1545" i="1"/>
  <c r="AD1546" i="1"/>
  <c r="AD1547" i="1"/>
  <c r="AD1548" i="1"/>
  <c r="AD1549" i="1"/>
  <c r="AD1550" i="1"/>
  <c r="AD1552" i="1"/>
  <c r="AD1553" i="1"/>
  <c r="AD1554" i="1"/>
  <c r="AD1557" i="1"/>
  <c r="AD1558" i="1"/>
  <c r="AD1559" i="1"/>
  <c r="AD1560" i="1"/>
  <c r="AD1561" i="1"/>
  <c r="AD1562" i="1"/>
  <c r="AD1563" i="1"/>
  <c r="AD1564" i="1"/>
  <c r="AD1565" i="1"/>
  <c r="AD1566" i="1"/>
  <c r="AD1567" i="1"/>
  <c r="AD1568" i="1"/>
  <c r="AD1569" i="1"/>
  <c r="AD1570" i="1"/>
  <c r="AD1571" i="1"/>
  <c r="AD1572" i="1"/>
  <c r="AD1573" i="1"/>
  <c r="AD1574" i="1"/>
  <c r="AD1575" i="1"/>
  <c r="AD1576" i="1"/>
  <c r="AD1577" i="1"/>
  <c r="AD1578" i="1"/>
  <c r="AD1579" i="1"/>
  <c r="AD1580" i="1"/>
  <c r="AD1581" i="1"/>
  <c r="AD1582" i="1"/>
  <c r="AD1583" i="1"/>
  <c r="AD1584" i="1"/>
  <c r="AD1585" i="1"/>
  <c r="AD1586" i="1"/>
  <c r="AD1587" i="1"/>
  <c r="AD1588" i="1"/>
  <c r="AD1589" i="1"/>
  <c r="AD1590" i="1"/>
  <c r="AE1465" i="1"/>
  <c r="AE1466" i="1"/>
  <c r="AE1467" i="1"/>
  <c r="AE1468" i="1"/>
  <c r="AE1469" i="1"/>
  <c r="AE1470" i="1"/>
  <c r="AE1471" i="1"/>
  <c r="AE1472" i="1"/>
  <c r="AE1473" i="1"/>
  <c r="AE1474" i="1"/>
  <c r="AE1475" i="1"/>
  <c r="AE1476" i="1"/>
  <c r="AE1477" i="1"/>
  <c r="AE1478" i="1"/>
  <c r="AE1479" i="1"/>
  <c r="AE1480" i="1"/>
  <c r="AE1489" i="1"/>
  <c r="AE1490" i="1"/>
  <c r="AE1491" i="1"/>
  <c r="AE1492" i="1"/>
  <c r="AE1493" i="1"/>
  <c r="AE1494" i="1"/>
  <c r="AE1495" i="1"/>
  <c r="AE1496" i="1"/>
  <c r="AE1497" i="1"/>
  <c r="AE1498" i="1"/>
  <c r="AE1499" i="1"/>
  <c r="AE1500" i="1"/>
  <c r="AE1501" i="1"/>
  <c r="AE1502" i="1"/>
  <c r="AE1503" i="1"/>
  <c r="AE1504" i="1"/>
  <c r="AE1505" i="1"/>
  <c r="AE1506" i="1"/>
  <c r="AE1507" i="1"/>
  <c r="AE1508" i="1"/>
  <c r="AE1509" i="1"/>
  <c r="AE1510" i="1"/>
  <c r="AE1511" i="1"/>
  <c r="AE1512" i="1"/>
  <c r="AE1513" i="1"/>
  <c r="AE1514" i="1"/>
  <c r="AE1515" i="1"/>
  <c r="AE1516" i="1"/>
  <c r="AE1517" i="1"/>
  <c r="AE1518" i="1"/>
  <c r="AE1519" i="1"/>
  <c r="AE1520" i="1"/>
  <c r="AE1521" i="1"/>
  <c r="AE1522" i="1"/>
  <c r="AE1523" i="1"/>
  <c r="AE1524" i="1"/>
  <c r="AE1525" i="1"/>
  <c r="AE1526" i="1"/>
  <c r="AE1527" i="1"/>
  <c r="AE1528" i="1"/>
  <c r="AE1529" i="1"/>
  <c r="AE1530" i="1"/>
  <c r="AE1531" i="1"/>
  <c r="AE1532" i="1"/>
  <c r="AE1533" i="1"/>
  <c r="AE1534" i="1"/>
  <c r="AE1535" i="1"/>
  <c r="AE1536" i="1"/>
  <c r="AE1537" i="1"/>
  <c r="AE1538" i="1"/>
  <c r="AE1539" i="1"/>
  <c r="AE1540" i="1"/>
  <c r="AE1541" i="1"/>
  <c r="AE1542" i="1"/>
  <c r="AE1543" i="1"/>
  <c r="AE1544" i="1"/>
  <c r="AE1545" i="1"/>
  <c r="AE1546" i="1"/>
  <c r="AE1547" i="1"/>
  <c r="AE1548" i="1"/>
  <c r="AE1549" i="1"/>
  <c r="AE1550" i="1"/>
  <c r="AE1552" i="1"/>
  <c r="AE1553" i="1"/>
  <c r="AE1554" i="1"/>
  <c r="AE1557" i="1"/>
  <c r="AE1558" i="1"/>
  <c r="AE1559" i="1"/>
  <c r="AE1560" i="1"/>
  <c r="AE1561" i="1"/>
  <c r="AE1562" i="1"/>
  <c r="AE1563" i="1"/>
  <c r="AE1564" i="1"/>
  <c r="AE1565" i="1"/>
  <c r="AE1566" i="1"/>
  <c r="AE1567" i="1"/>
  <c r="AE1568" i="1"/>
  <c r="AE1569" i="1"/>
  <c r="AE1570" i="1"/>
  <c r="AE1571" i="1"/>
  <c r="AE1572" i="1"/>
  <c r="AE1573" i="1"/>
  <c r="AE1574" i="1"/>
  <c r="AE1575" i="1"/>
  <c r="AE1576" i="1"/>
  <c r="AE1577" i="1"/>
  <c r="AE1578" i="1"/>
  <c r="AE1579" i="1"/>
  <c r="AE1580" i="1"/>
  <c r="AE1581" i="1"/>
  <c r="AE1582" i="1"/>
  <c r="AE1583" i="1"/>
  <c r="AE1584" i="1"/>
  <c r="AE1585" i="1"/>
  <c r="AE1586" i="1"/>
  <c r="AE1587" i="1"/>
  <c r="AE1588" i="1"/>
  <c r="AE1589" i="1"/>
  <c r="AE1590" i="1"/>
  <c r="AG1465" i="1"/>
  <c r="AG1466" i="1"/>
  <c r="AG1467" i="1"/>
  <c r="AG1468" i="1"/>
  <c r="AG1469" i="1"/>
  <c r="AG1470" i="1"/>
  <c r="AG1471" i="1"/>
  <c r="AG1472" i="1"/>
  <c r="AG1473" i="1"/>
  <c r="AG1474" i="1"/>
  <c r="AG1475" i="1"/>
  <c r="AG1476" i="1"/>
  <c r="AG1477" i="1"/>
  <c r="AG1478" i="1"/>
  <c r="AG1479" i="1"/>
  <c r="AG1480" i="1"/>
  <c r="AG1489" i="1"/>
  <c r="AG1490" i="1"/>
  <c r="AG1491" i="1"/>
  <c r="AG1492" i="1"/>
  <c r="AG1493" i="1"/>
  <c r="AG1494" i="1"/>
  <c r="AG1495" i="1"/>
  <c r="AG1496" i="1"/>
  <c r="AG1497" i="1"/>
  <c r="AG1498" i="1"/>
  <c r="AG1499" i="1"/>
  <c r="AG1500" i="1"/>
  <c r="AG1501" i="1"/>
  <c r="AG1502" i="1"/>
  <c r="AG1503" i="1"/>
  <c r="AG1504" i="1"/>
  <c r="AG1505" i="1"/>
  <c r="AG1506" i="1"/>
  <c r="AG1507" i="1"/>
  <c r="AG1508" i="1"/>
  <c r="AG1509" i="1"/>
  <c r="AG1510" i="1"/>
  <c r="AG1511" i="1"/>
  <c r="AG1512" i="1"/>
  <c r="AG1513" i="1"/>
  <c r="AG1514" i="1"/>
  <c r="AG1515" i="1"/>
  <c r="AG1516" i="1"/>
  <c r="AG1517" i="1"/>
  <c r="AG1518" i="1"/>
  <c r="AG1519" i="1"/>
  <c r="AG1520" i="1"/>
  <c r="AG1521" i="1"/>
  <c r="AG1522" i="1"/>
  <c r="AG1523" i="1"/>
  <c r="AG1524" i="1"/>
  <c r="AG1525" i="1"/>
  <c r="AG1526" i="1"/>
  <c r="AG1527" i="1"/>
  <c r="AG1528" i="1"/>
  <c r="AG1529" i="1"/>
  <c r="AG1530" i="1"/>
  <c r="AG1531" i="1"/>
  <c r="AG1532" i="1"/>
  <c r="AG1533" i="1"/>
  <c r="AG1534" i="1"/>
  <c r="AG1535" i="1"/>
  <c r="AG1536" i="1"/>
  <c r="AG1537" i="1"/>
  <c r="AG1538" i="1"/>
  <c r="AG1539" i="1"/>
  <c r="AG1540" i="1"/>
  <c r="AG1541" i="1"/>
  <c r="AG1542" i="1"/>
  <c r="AG1543" i="1"/>
  <c r="AG1544" i="1"/>
  <c r="AG1545" i="1"/>
  <c r="AG1546" i="1"/>
  <c r="AG1547" i="1"/>
  <c r="AG1548" i="1"/>
  <c r="AG1549" i="1"/>
  <c r="AG1550" i="1"/>
  <c r="AG1552" i="1"/>
  <c r="AG1553" i="1"/>
  <c r="AG1554" i="1"/>
  <c r="AG1557" i="1"/>
  <c r="AG1558" i="1"/>
  <c r="AG1559" i="1"/>
  <c r="AG1560" i="1"/>
  <c r="AG1561" i="1"/>
  <c r="AG1562" i="1"/>
  <c r="AG1563" i="1"/>
  <c r="AG1564" i="1"/>
  <c r="AG1565" i="1"/>
  <c r="AG1566" i="1"/>
  <c r="AG1567" i="1"/>
  <c r="AG1568" i="1"/>
  <c r="AG1569" i="1"/>
  <c r="AG1570" i="1"/>
  <c r="AG1571" i="1"/>
  <c r="AG1572" i="1"/>
  <c r="AG1573" i="1"/>
  <c r="AG1574" i="1"/>
  <c r="AG1575" i="1"/>
  <c r="AG1576" i="1"/>
  <c r="AG1577" i="1"/>
  <c r="AG1578" i="1"/>
  <c r="AG1579" i="1"/>
  <c r="AG1580" i="1"/>
  <c r="AG1581" i="1"/>
  <c r="AG1582" i="1"/>
  <c r="AG1583" i="1"/>
  <c r="AG1584" i="1"/>
  <c r="AG1585" i="1"/>
  <c r="AG1586" i="1"/>
  <c r="AG1587" i="1"/>
  <c r="AG1588" i="1"/>
  <c r="AG1589" i="1"/>
  <c r="AG1590" i="1"/>
  <c r="O1423" i="4"/>
  <c r="O1424" i="4"/>
  <c r="O1425" i="4"/>
  <c r="O1426" i="4"/>
  <c r="O1427" i="4"/>
  <c r="O1428" i="4"/>
  <c r="O1484" i="4"/>
  <c r="O1485" i="4"/>
  <c r="O1486" i="4"/>
  <c r="O1487" i="4"/>
  <c r="O1488" i="4"/>
  <c r="O1489" i="4"/>
  <c r="O1490" i="4"/>
  <c r="O1491" i="4"/>
  <c r="O1492" i="4"/>
  <c r="O1493" i="4"/>
  <c r="O1494" i="4"/>
  <c r="O1495" i="4"/>
  <c r="O1496" i="4"/>
  <c r="O1497" i="4"/>
  <c r="O1498" i="4"/>
  <c r="O1499" i="4"/>
  <c r="O1500" i="4"/>
  <c r="O1501" i="4"/>
  <c r="O1502" i="4"/>
  <c r="O1503" i="4"/>
  <c r="O1504" i="4"/>
  <c r="O1505" i="4"/>
  <c r="O1506" i="4"/>
  <c r="O1507" i="4"/>
  <c r="O1508" i="4"/>
  <c r="O1509" i="4"/>
  <c r="O1510" i="4"/>
  <c r="O1511" i="4"/>
  <c r="O1512" i="4"/>
  <c r="O1513" i="4"/>
  <c r="O1514" i="4"/>
  <c r="O1515" i="4"/>
  <c r="O1516" i="4"/>
  <c r="O1517" i="4"/>
  <c r="O1518" i="4"/>
  <c r="O1519" i="4"/>
  <c r="O1520" i="4"/>
  <c r="O1521" i="4"/>
  <c r="O1522" i="4"/>
  <c r="O1523" i="4"/>
  <c r="O1524" i="4"/>
  <c r="O1525" i="4"/>
  <c r="O1526" i="4"/>
  <c r="O1527" i="4"/>
  <c r="O1528" i="4"/>
  <c r="O1529" i="4"/>
  <c r="O1530" i="4"/>
  <c r="O1531" i="4"/>
  <c r="O1532" i="4"/>
  <c r="O1533" i="4"/>
  <c r="O1534" i="4"/>
  <c r="O1535" i="4"/>
  <c r="O1536" i="4"/>
  <c r="O1537" i="4"/>
  <c r="O1538" i="4"/>
  <c r="O1539" i="4"/>
  <c r="O1540" i="4"/>
  <c r="O1541" i="4"/>
  <c r="O1542" i="4"/>
  <c r="O1543" i="4"/>
  <c r="O1544" i="4"/>
  <c r="O1545" i="4"/>
  <c r="O1546" i="4"/>
  <c r="O1547" i="4"/>
  <c r="O1548" i="4"/>
  <c r="O1549" i="4"/>
  <c r="O1550" i="4"/>
  <c r="O1551" i="4"/>
  <c r="O1552" i="4"/>
  <c r="O1553" i="4"/>
  <c r="O1554" i="4"/>
  <c r="O1555" i="4"/>
  <c r="O1556" i="4"/>
  <c r="O1557" i="4"/>
  <c r="O1558" i="4"/>
  <c r="O1559" i="4"/>
  <c r="O1560" i="4"/>
  <c r="O1561" i="4"/>
  <c r="O1562" i="4"/>
  <c r="O1563" i="4"/>
  <c r="O1564" i="4"/>
  <c r="O1565" i="4"/>
  <c r="O1566" i="4"/>
  <c r="O1567" i="4"/>
  <c r="O1568" i="4"/>
  <c r="O1569" i="4"/>
  <c r="O1570" i="4"/>
  <c r="O1571" i="4"/>
  <c r="O1572" i="4"/>
  <c r="O1573" i="4"/>
  <c r="O1574" i="4"/>
  <c r="O1575" i="4"/>
  <c r="O1576" i="4"/>
  <c r="O1577" i="4"/>
  <c r="O1578" i="4"/>
  <c r="O1579" i="4"/>
  <c r="O1580" i="4"/>
  <c r="O1581" i="4"/>
  <c r="O1582" i="4"/>
  <c r="O1583" i="4"/>
  <c r="O1584" i="4"/>
  <c r="O1585" i="4"/>
  <c r="O1586" i="4"/>
  <c r="O1587" i="4"/>
  <c r="O1588" i="4"/>
  <c r="O1589" i="4"/>
  <c r="O1590" i="4"/>
  <c r="O1591" i="4"/>
  <c r="O1592" i="4"/>
  <c r="O1593" i="4"/>
  <c r="O1594" i="4"/>
  <c r="O1595" i="4"/>
  <c r="O1596" i="4"/>
  <c r="O1597" i="4"/>
  <c r="O1598" i="4"/>
  <c r="J4" i="2"/>
  <c r="AG4" i="1"/>
  <c r="AG5" i="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G203" i="1"/>
  <c r="AG204" i="1"/>
  <c r="AG205" i="1"/>
  <c r="AG206" i="1"/>
  <c r="AG207" i="1"/>
  <c r="AG208" i="1"/>
  <c r="AG209" i="1"/>
  <c r="AG210" i="1"/>
  <c r="AG211" i="1"/>
  <c r="AG212" i="1"/>
  <c r="AG213" i="1"/>
  <c r="AG214" i="1"/>
  <c r="AG215" i="1"/>
  <c r="AG216" i="1"/>
  <c r="AG217" i="1"/>
  <c r="AG218" i="1"/>
  <c r="AG219" i="1"/>
  <c r="AG220" i="1"/>
  <c r="AG221" i="1"/>
  <c r="AG222" i="1"/>
  <c r="AG223" i="1"/>
  <c r="AG224" i="1"/>
  <c r="AG225" i="1"/>
  <c r="AG226" i="1"/>
  <c r="AG227"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G312" i="1"/>
  <c r="AG313" i="1"/>
  <c r="AG314" i="1"/>
  <c r="AG315" i="1"/>
  <c r="AG316" i="1"/>
  <c r="AG317" i="1"/>
  <c r="AG318" i="1"/>
  <c r="AG319" i="1"/>
  <c r="AG320" i="1"/>
  <c r="AG321" i="1"/>
  <c r="AG322" i="1"/>
  <c r="AG323" i="1"/>
  <c r="AG324" i="1"/>
  <c r="AG325" i="1"/>
  <c r="AG326" i="1"/>
  <c r="AG327" i="1"/>
  <c r="AG328"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2" i="1"/>
  <c r="AG373" i="1"/>
  <c r="AG374" i="1"/>
  <c r="AG375" i="1"/>
  <c r="AG376" i="1"/>
  <c r="AG377" i="1"/>
  <c r="AG378" i="1"/>
  <c r="AG379" i="1"/>
  <c r="AG380" i="1"/>
  <c r="AG381" i="1"/>
  <c r="AG382" i="1"/>
  <c r="AG383" i="1"/>
  <c r="AG384" i="1"/>
  <c r="AG385" i="1"/>
  <c r="AG386" i="1"/>
  <c r="AG387" i="1"/>
  <c r="AG388" i="1"/>
  <c r="AG389" i="1"/>
  <c r="AG390" i="1"/>
  <c r="AG391" i="1"/>
  <c r="AG392" i="1"/>
  <c r="AG393" i="1"/>
  <c r="AG394" i="1"/>
  <c r="AG395" i="1"/>
  <c r="AG396" i="1"/>
  <c r="AG397" i="1"/>
  <c r="AG398" i="1"/>
  <c r="AG399" i="1"/>
  <c r="AG400" i="1"/>
  <c r="AG401" i="1"/>
  <c r="AG402" i="1"/>
  <c r="AG403" i="1"/>
  <c r="AG404" i="1"/>
  <c r="AG405" i="1"/>
  <c r="AG406" i="1"/>
  <c r="AG407" i="1"/>
  <c r="AG408" i="1"/>
  <c r="AG409" i="1"/>
  <c r="AG410" i="1"/>
  <c r="AG411" i="1"/>
  <c r="AG412" i="1"/>
  <c r="AG413" i="1"/>
  <c r="AG414" i="1"/>
  <c r="AG415" i="1"/>
  <c r="AG416" i="1"/>
  <c r="AG417" i="1"/>
  <c r="AG418" i="1"/>
  <c r="AG419" i="1"/>
  <c r="AG420" i="1"/>
  <c r="AG421" i="1"/>
  <c r="AG422" i="1"/>
  <c r="AG423" i="1"/>
  <c r="AG424" i="1"/>
  <c r="AG425" i="1"/>
  <c r="AG426" i="1"/>
  <c r="AG427" i="1"/>
  <c r="AG428" i="1"/>
  <c r="AG429" i="1"/>
  <c r="AG430" i="1"/>
  <c r="AG431" i="1"/>
  <c r="AG432" i="1"/>
  <c r="AG433" i="1"/>
  <c r="AG434" i="1"/>
  <c r="AG435" i="1"/>
  <c r="AG436" i="1"/>
  <c r="AG437" i="1"/>
  <c r="AG438" i="1"/>
  <c r="AG439" i="1"/>
  <c r="AG440" i="1"/>
  <c r="AG441" i="1"/>
  <c r="AG442" i="1"/>
  <c r="AG443" i="1"/>
  <c r="AG444" i="1"/>
  <c r="AG445" i="1"/>
  <c r="AG446" i="1"/>
  <c r="AG447" i="1"/>
  <c r="AG448" i="1"/>
  <c r="AG449" i="1"/>
  <c r="AG450" i="1"/>
  <c r="AG451" i="1"/>
  <c r="AG452" i="1"/>
  <c r="AG453" i="1"/>
  <c r="AG454" i="1"/>
  <c r="AG455" i="1"/>
  <c r="AG456" i="1"/>
  <c r="AG457" i="1"/>
  <c r="AG458" i="1"/>
  <c r="AG459" i="1"/>
  <c r="AG460" i="1"/>
  <c r="AG461" i="1"/>
  <c r="AG462" i="1"/>
  <c r="AG463" i="1"/>
  <c r="AG464" i="1"/>
  <c r="AG465" i="1"/>
  <c r="AG466" i="1"/>
  <c r="AG467" i="1"/>
  <c r="AG468" i="1"/>
  <c r="AG469" i="1"/>
  <c r="AG470" i="1"/>
  <c r="AG471" i="1"/>
  <c r="AG472" i="1"/>
  <c r="AG473" i="1"/>
  <c r="AG474"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504" i="1"/>
  <c r="AG505" i="1"/>
  <c r="AG506" i="1"/>
  <c r="AG507" i="1"/>
  <c r="AG508" i="1"/>
  <c r="AG509" i="1"/>
  <c r="AG510" i="1"/>
  <c r="AG511" i="1"/>
  <c r="AG512" i="1"/>
  <c r="AG513" i="1"/>
  <c r="AG514" i="1"/>
  <c r="AG515" i="1"/>
  <c r="AG516" i="1"/>
  <c r="AG517" i="1"/>
  <c r="AG518" i="1"/>
  <c r="AG519" i="1"/>
  <c r="AG520" i="1"/>
  <c r="AG521" i="1"/>
  <c r="AG522" i="1"/>
  <c r="AG523" i="1"/>
  <c r="AG524" i="1"/>
  <c r="AG525" i="1"/>
  <c r="AG526" i="1"/>
  <c r="AG527" i="1"/>
  <c r="AG528" i="1"/>
  <c r="AG529" i="1"/>
  <c r="AG530" i="1"/>
  <c r="AG531" i="1"/>
  <c r="AG532" i="1"/>
  <c r="AG533" i="1"/>
  <c r="AG534" i="1"/>
  <c r="AG535" i="1"/>
  <c r="AG536" i="1"/>
  <c r="AG537" i="1"/>
  <c r="AG538" i="1"/>
  <c r="AG539" i="1"/>
  <c r="AG540" i="1"/>
  <c r="AG541" i="1"/>
  <c r="AG542" i="1"/>
  <c r="AG543" i="1"/>
  <c r="AG544" i="1"/>
  <c r="AG545" i="1"/>
  <c r="AG546" i="1"/>
  <c r="AG547" i="1"/>
  <c r="AG548" i="1"/>
  <c r="AG549" i="1"/>
  <c r="AG550" i="1"/>
  <c r="AG551" i="1"/>
  <c r="AG552" i="1"/>
  <c r="AG553" i="1"/>
  <c r="AG554" i="1"/>
  <c r="AG555" i="1"/>
  <c r="AG556" i="1"/>
  <c r="AG557" i="1"/>
  <c r="AG558" i="1"/>
  <c r="AG559" i="1"/>
  <c r="AG560" i="1"/>
  <c r="AG561" i="1"/>
  <c r="AG562" i="1"/>
  <c r="AG563" i="1"/>
  <c r="AG564" i="1"/>
  <c r="AG565" i="1"/>
  <c r="AG566" i="1"/>
  <c r="AG567" i="1"/>
  <c r="AG568" i="1"/>
  <c r="AG569" i="1"/>
  <c r="AG570" i="1"/>
  <c r="AG571" i="1"/>
  <c r="AG572" i="1"/>
  <c r="AG573" i="1"/>
  <c r="AG574" i="1"/>
  <c r="AG575" i="1"/>
  <c r="AG576" i="1"/>
  <c r="AG577" i="1"/>
  <c r="AG578" i="1"/>
  <c r="AG579" i="1"/>
  <c r="AG580" i="1"/>
  <c r="AG581" i="1"/>
  <c r="AG582" i="1"/>
  <c r="AG583" i="1"/>
  <c r="AG584" i="1"/>
  <c r="AG585" i="1"/>
  <c r="AG586" i="1"/>
  <c r="AG587" i="1"/>
  <c r="AG588" i="1"/>
  <c r="AG589" i="1"/>
  <c r="AG590" i="1"/>
  <c r="AG591" i="1"/>
  <c r="AG592" i="1"/>
  <c r="AG593" i="1"/>
  <c r="AG594" i="1"/>
  <c r="AG595" i="1"/>
  <c r="AG596" i="1"/>
  <c r="AG597" i="1"/>
  <c r="AG598" i="1"/>
  <c r="AG599" i="1"/>
  <c r="AG600" i="1"/>
  <c r="AG601" i="1"/>
  <c r="AG602" i="1"/>
  <c r="AG603" i="1"/>
  <c r="AG604" i="1"/>
  <c r="AG605" i="1"/>
  <c r="AG606" i="1"/>
  <c r="AG607" i="1"/>
  <c r="AG608" i="1"/>
  <c r="AG609" i="1"/>
  <c r="AG610" i="1"/>
  <c r="AG611" i="1"/>
  <c r="AG612" i="1"/>
  <c r="AG613" i="1"/>
  <c r="AG614" i="1"/>
  <c r="AG615" i="1"/>
  <c r="AG616" i="1"/>
  <c r="AG617" i="1"/>
  <c r="AG618" i="1"/>
  <c r="AG619" i="1"/>
  <c r="AG620" i="1"/>
  <c r="AG621" i="1"/>
  <c r="AG622" i="1"/>
  <c r="AG623" i="1"/>
  <c r="AG624" i="1"/>
  <c r="AG625" i="1"/>
  <c r="AG626" i="1"/>
  <c r="AG627" i="1"/>
  <c r="AG628" i="1"/>
  <c r="AG629" i="1"/>
  <c r="AG630" i="1"/>
  <c r="AG631" i="1"/>
  <c r="AG632" i="1"/>
  <c r="AG633" i="1"/>
  <c r="AG634" i="1"/>
  <c r="AG635" i="1"/>
  <c r="AG636" i="1"/>
  <c r="AG637" i="1"/>
  <c r="AG638" i="1"/>
  <c r="AG639" i="1"/>
  <c r="AG640" i="1"/>
  <c r="AG641" i="1"/>
  <c r="AG642" i="1"/>
  <c r="AG643" i="1"/>
  <c r="AG644" i="1"/>
  <c r="AG645" i="1"/>
  <c r="AG646" i="1"/>
  <c r="AG647" i="1"/>
  <c r="AG648" i="1"/>
  <c r="AG649" i="1"/>
  <c r="AG650" i="1"/>
  <c r="AG651" i="1"/>
  <c r="AG652" i="1"/>
  <c r="AG653" i="1"/>
  <c r="AG654" i="1"/>
  <c r="AG655" i="1"/>
  <c r="AG656" i="1"/>
  <c r="AG657" i="1"/>
  <c r="AG658" i="1"/>
  <c r="AG659" i="1"/>
  <c r="AG660" i="1"/>
  <c r="AG661" i="1"/>
  <c r="AG662" i="1"/>
  <c r="AG663" i="1"/>
  <c r="AG664" i="1"/>
  <c r="AG665" i="1"/>
  <c r="AG666" i="1"/>
  <c r="AG667" i="1"/>
  <c r="AG668" i="1"/>
  <c r="AG669" i="1"/>
  <c r="AG670" i="1"/>
  <c r="AG671" i="1"/>
  <c r="AG672" i="1"/>
  <c r="AG673" i="1"/>
  <c r="AG674" i="1"/>
  <c r="AG675" i="1"/>
  <c r="AG676" i="1"/>
  <c r="AG677" i="1"/>
  <c r="AG678" i="1"/>
  <c r="AG679" i="1"/>
  <c r="AG680" i="1"/>
  <c r="AG681" i="1"/>
  <c r="AG682" i="1"/>
  <c r="AG683" i="1"/>
  <c r="AG684" i="1"/>
  <c r="AG685" i="1"/>
  <c r="AG686" i="1"/>
  <c r="AG687" i="1"/>
  <c r="AG688" i="1"/>
  <c r="AG689" i="1"/>
  <c r="AG690" i="1"/>
  <c r="AG691" i="1"/>
  <c r="AG692" i="1"/>
  <c r="AG693" i="1"/>
  <c r="AG694" i="1"/>
  <c r="AG695" i="1"/>
  <c r="AG696" i="1"/>
  <c r="AG697" i="1"/>
  <c r="AG698" i="1"/>
  <c r="AG699" i="1"/>
  <c r="AG700" i="1"/>
  <c r="AG701" i="1"/>
  <c r="AG702" i="1"/>
  <c r="AG703" i="1"/>
  <c r="AG704" i="1"/>
  <c r="AG705" i="1"/>
  <c r="AG706" i="1"/>
  <c r="AG707" i="1"/>
  <c r="AG708" i="1"/>
  <c r="AG709" i="1"/>
  <c r="AG710" i="1"/>
  <c r="AG711" i="1"/>
  <c r="AG712" i="1"/>
  <c r="AG713" i="1"/>
  <c r="AG714" i="1"/>
  <c r="AG715" i="1"/>
  <c r="AG716" i="1"/>
  <c r="AG717" i="1"/>
  <c r="AG718" i="1"/>
  <c r="AG719" i="1"/>
  <c r="AG720" i="1"/>
  <c r="AG721" i="1"/>
  <c r="AG722" i="1"/>
  <c r="AG723" i="1"/>
  <c r="AG724" i="1"/>
  <c r="AG725" i="1"/>
  <c r="AG726" i="1"/>
  <c r="AG727" i="1"/>
  <c r="AG728" i="1"/>
  <c r="AG729" i="1"/>
  <c r="AG730" i="1"/>
  <c r="AG731" i="1"/>
  <c r="AG732" i="1"/>
  <c r="AG733" i="1"/>
  <c r="AG734" i="1"/>
  <c r="AG735" i="1"/>
  <c r="AG736" i="1"/>
  <c r="AG737" i="1"/>
  <c r="AG738" i="1"/>
  <c r="AG739" i="1"/>
  <c r="AG740" i="1"/>
  <c r="AG741" i="1"/>
  <c r="AG742" i="1"/>
  <c r="AG743" i="1"/>
  <c r="AG744" i="1"/>
  <c r="AG745" i="1"/>
  <c r="AG746" i="1"/>
  <c r="AG747" i="1"/>
  <c r="AG748" i="1"/>
  <c r="AG749" i="1"/>
  <c r="AG750" i="1"/>
  <c r="AG751" i="1"/>
  <c r="AG752" i="1"/>
  <c r="AG753" i="1"/>
  <c r="AG754" i="1"/>
  <c r="AG755" i="1"/>
  <c r="AG756" i="1"/>
  <c r="AG757" i="1"/>
  <c r="AG758" i="1"/>
  <c r="AG759" i="1"/>
  <c r="AG760" i="1"/>
  <c r="AG761" i="1"/>
  <c r="AG762" i="1"/>
  <c r="AG763" i="1"/>
  <c r="AG764" i="1"/>
  <c r="AG765" i="1"/>
  <c r="AG766" i="1"/>
  <c r="AG767" i="1"/>
  <c r="AG768" i="1"/>
  <c r="AG769" i="1"/>
  <c r="AG770" i="1"/>
  <c r="AG771" i="1"/>
  <c r="AG772" i="1"/>
  <c r="AG773" i="1"/>
  <c r="AG774" i="1"/>
  <c r="AG775" i="1"/>
  <c r="AG776" i="1"/>
  <c r="AG777" i="1"/>
  <c r="AG778" i="1"/>
  <c r="AG779" i="1"/>
  <c r="AG780" i="1"/>
  <c r="AG781" i="1"/>
  <c r="AG782" i="1"/>
  <c r="AG783" i="1"/>
  <c r="AG784" i="1"/>
  <c r="AG785" i="1"/>
  <c r="AG786" i="1"/>
  <c r="AG787" i="1"/>
  <c r="AG788" i="1"/>
  <c r="AG789" i="1"/>
  <c r="AG790" i="1"/>
  <c r="AG791" i="1"/>
  <c r="AG792" i="1"/>
  <c r="AG793" i="1"/>
  <c r="AG794" i="1"/>
  <c r="AG795" i="1"/>
  <c r="AG796" i="1"/>
  <c r="AG797" i="1"/>
  <c r="AG798" i="1"/>
  <c r="AG799" i="1"/>
  <c r="AG800" i="1"/>
  <c r="AG801" i="1"/>
  <c r="AG802" i="1"/>
  <c r="AG803" i="1"/>
  <c r="AG804" i="1"/>
  <c r="AG805" i="1"/>
  <c r="AG806" i="1"/>
  <c r="AG807" i="1"/>
  <c r="AG808" i="1"/>
  <c r="AG809" i="1"/>
  <c r="AG810" i="1"/>
  <c r="AG811" i="1"/>
  <c r="AG812" i="1"/>
  <c r="AG813" i="1"/>
  <c r="AG814" i="1"/>
  <c r="AG815" i="1"/>
  <c r="AG816" i="1"/>
  <c r="AG817" i="1"/>
  <c r="AG818" i="1"/>
  <c r="AG819" i="1"/>
  <c r="AG820" i="1"/>
  <c r="AG821" i="1"/>
  <c r="AG822" i="1"/>
  <c r="AG823" i="1"/>
  <c r="AG824" i="1"/>
  <c r="AG825" i="1"/>
  <c r="AG826" i="1"/>
  <c r="AG827" i="1"/>
  <c r="AG828" i="1"/>
  <c r="AG829" i="1"/>
  <c r="AG830" i="1"/>
  <c r="AG831" i="1"/>
  <c r="AG832" i="1"/>
  <c r="AG833" i="1"/>
  <c r="AG834" i="1"/>
  <c r="AG835" i="1"/>
  <c r="AG836" i="1"/>
  <c r="AG837" i="1"/>
  <c r="AG838" i="1"/>
  <c r="AG839" i="1"/>
  <c r="AG840" i="1"/>
  <c r="AG841" i="1"/>
  <c r="AG842" i="1"/>
  <c r="AG843" i="1"/>
  <c r="AG844" i="1"/>
  <c r="AG845" i="1"/>
  <c r="AG846" i="1"/>
  <c r="AG847" i="1"/>
  <c r="AG848" i="1"/>
  <c r="AG849" i="1"/>
  <c r="AG850" i="1"/>
  <c r="AG851" i="1"/>
  <c r="AG852" i="1"/>
  <c r="AG853" i="1"/>
  <c r="AG854" i="1"/>
  <c r="AG855" i="1"/>
  <c r="AG856" i="1"/>
  <c r="AG857" i="1"/>
  <c r="AG858" i="1"/>
  <c r="AG859" i="1"/>
  <c r="AG860" i="1"/>
  <c r="AG861" i="1"/>
  <c r="AG862" i="1"/>
  <c r="AG863" i="1"/>
  <c r="AG864" i="1"/>
  <c r="AG865" i="1"/>
  <c r="AG866" i="1"/>
  <c r="AG867" i="1"/>
  <c r="AG868" i="1"/>
  <c r="AG869" i="1"/>
  <c r="AG870" i="1"/>
  <c r="AG871" i="1"/>
  <c r="AG872" i="1"/>
  <c r="AG873" i="1"/>
  <c r="AG874" i="1"/>
  <c r="AG875" i="1"/>
  <c r="AG876" i="1"/>
  <c r="AG877" i="1"/>
  <c r="AG878" i="1"/>
  <c r="AG879" i="1"/>
  <c r="AG880" i="1"/>
  <c r="AG881" i="1"/>
  <c r="AG882" i="1"/>
  <c r="AG883" i="1"/>
  <c r="AG884" i="1"/>
  <c r="AG885" i="1"/>
  <c r="AG886" i="1"/>
  <c r="AG887" i="1"/>
  <c r="AG888" i="1"/>
  <c r="AG895" i="1"/>
  <c r="AG896" i="1"/>
  <c r="AG897" i="1"/>
  <c r="AG898" i="1"/>
  <c r="AG899" i="1"/>
  <c r="AG900" i="1"/>
  <c r="AG901" i="1"/>
  <c r="AG902" i="1"/>
  <c r="AG903" i="1"/>
  <c r="AG904" i="1"/>
  <c r="AG905" i="1"/>
  <c r="AG906" i="1"/>
  <c r="AG907" i="1"/>
  <c r="AG908" i="1"/>
  <c r="AG910" i="1"/>
  <c r="AG911" i="1"/>
  <c r="AG912" i="1"/>
  <c r="AG913" i="1"/>
  <c r="AG914" i="1"/>
  <c r="AG915" i="1"/>
  <c r="AG916" i="1"/>
  <c r="AG917" i="1"/>
  <c r="AG918" i="1"/>
  <c r="AG919" i="1"/>
  <c r="AG920" i="1"/>
  <c r="AG921" i="1"/>
  <c r="AG922" i="1"/>
  <c r="AG923" i="1"/>
  <c r="AG924" i="1"/>
  <c r="AG925" i="1"/>
  <c r="AG926" i="1"/>
  <c r="AG927" i="1"/>
  <c r="AG928" i="1"/>
  <c r="AG929" i="1"/>
  <c r="AG930" i="1"/>
  <c r="AG931" i="1"/>
  <c r="AG932" i="1"/>
  <c r="AG933" i="1"/>
  <c r="AG934" i="1"/>
  <c r="AG935" i="1"/>
  <c r="AG936" i="1"/>
  <c r="AG937" i="1"/>
  <c r="AG938" i="1"/>
  <c r="AG939" i="1"/>
  <c r="AG940" i="1"/>
  <c r="AG941" i="1"/>
  <c r="AG942" i="1"/>
  <c r="AG943" i="1"/>
  <c r="AG944" i="1"/>
  <c r="AG945" i="1"/>
  <c r="AG946" i="1"/>
  <c r="AG947" i="1"/>
  <c r="AG948" i="1"/>
  <c r="AG949" i="1"/>
  <c r="AG950" i="1"/>
  <c r="AG951" i="1"/>
  <c r="AG952" i="1"/>
  <c r="AG953" i="1"/>
  <c r="AG954" i="1"/>
  <c r="AG956" i="1"/>
  <c r="AG957" i="1"/>
  <c r="AG958" i="1"/>
  <c r="AG959" i="1"/>
  <c r="AG960" i="1"/>
  <c r="AG961" i="1"/>
  <c r="AG962" i="1"/>
  <c r="AG963" i="1"/>
  <c r="AG964" i="1"/>
  <c r="AG965" i="1"/>
  <c r="AG966" i="1"/>
  <c r="AG967" i="1"/>
  <c r="AG968" i="1"/>
  <c r="AG969" i="1"/>
  <c r="AG970" i="1"/>
  <c r="AG971" i="1"/>
  <c r="AG972" i="1"/>
  <c r="AG973" i="1"/>
  <c r="AG974" i="1"/>
  <c r="AG975" i="1"/>
  <c r="AG976" i="1"/>
  <c r="AG977" i="1"/>
  <c r="AG978" i="1"/>
  <c r="AG979" i="1"/>
  <c r="AG980" i="1"/>
  <c r="AG981" i="1"/>
  <c r="AG982" i="1"/>
  <c r="AG983" i="1"/>
  <c r="AG984" i="1"/>
  <c r="AG985" i="1"/>
  <c r="AG986" i="1"/>
  <c r="AG987" i="1"/>
  <c r="AG988" i="1"/>
  <c r="AG989" i="1"/>
  <c r="AG990" i="1"/>
  <c r="AG991" i="1"/>
  <c r="AG992" i="1"/>
  <c r="AG993" i="1"/>
  <c r="AG994" i="1"/>
  <c r="AG995" i="1"/>
  <c r="AG996" i="1"/>
  <c r="AG997" i="1"/>
  <c r="AG998" i="1"/>
  <c r="AG999" i="1"/>
  <c r="AG1000" i="1"/>
  <c r="AG1001" i="1"/>
  <c r="AG1002" i="1"/>
  <c r="AG1003" i="1"/>
  <c r="AG1004" i="1"/>
  <c r="AG1005" i="1"/>
  <c r="AG1006" i="1"/>
  <c r="AG1007" i="1"/>
  <c r="AG1008" i="1"/>
  <c r="AG1009" i="1"/>
  <c r="AG1010" i="1"/>
  <c r="AG1011" i="1"/>
  <c r="AG1012" i="1"/>
  <c r="AG1013" i="1"/>
  <c r="AG1014" i="1"/>
  <c r="AG1015" i="1"/>
  <c r="AG1016" i="1"/>
  <c r="AG1017" i="1"/>
  <c r="AG1018" i="1"/>
  <c r="AG1019" i="1"/>
  <c r="AG1020" i="1"/>
  <c r="AG1021" i="1"/>
  <c r="AG1022" i="1"/>
  <c r="AG1030" i="1"/>
  <c r="AG1031" i="1"/>
  <c r="AG1032" i="1"/>
  <c r="AG1033" i="1"/>
  <c r="AG1034" i="1"/>
  <c r="AG1035" i="1"/>
  <c r="AG1036" i="1"/>
  <c r="AG1037" i="1"/>
  <c r="AG1038" i="1"/>
  <c r="AG1039" i="1"/>
  <c r="AG1040" i="1"/>
  <c r="AG1041" i="1"/>
  <c r="AG1042" i="1"/>
  <c r="AG1043" i="1"/>
  <c r="AG1044" i="1"/>
  <c r="AG1045" i="1"/>
  <c r="AG1046" i="1"/>
  <c r="AG1047" i="1"/>
  <c r="AG1048" i="1"/>
  <c r="AG1049" i="1"/>
  <c r="AG1050" i="1"/>
  <c r="AG1051" i="1"/>
  <c r="AG1052" i="1"/>
  <c r="AG1053" i="1"/>
  <c r="AG1054" i="1"/>
  <c r="AG1055" i="1"/>
  <c r="AG1056" i="1"/>
  <c r="AG1057" i="1"/>
  <c r="AG1058" i="1"/>
  <c r="AG1059" i="1"/>
  <c r="AG1060" i="1"/>
  <c r="AG1061" i="1"/>
  <c r="AG1062" i="1"/>
  <c r="AG1063" i="1"/>
  <c r="AG1064" i="1"/>
  <c r="AG1065" i="1"/>
  <c r="AG1066" i="1"/>
  <c r="AG1067" i="1"/>
  <c r="AG1068" i="1"/>
  <c r="AG1069" i="1"/>
  <c r="AG1070" i="1"/>
  <c r="AG1071" i="1"/>
  <c r="AG1072" i="1"/>
  <c r="AG1073" i="1"/>
  <c r="AG1074" i="1"/>
  <c r="AG1075" i="1"/>
  <c r="AG1076" i="1"/>
  <c r="AG1077" i="1"/>
  <c r="AG1078" i="1"/>
  <c r="AG1079" i="1"/>
  <c r="AG1080" i="1"/>
  <c r="AG1081" i="1"/>
  <c r="AG1082" i="1"/>
  <c r="AG1083" i="1"/>
  <c r="AG1084" i="1"/>
  <c r="AG1085" i="1"/>
  <c r="AG1086" i="1"/>
  <c r="AG1087" i="1"/>
  <c r="AG1088" i="1"/>
  <c r="AG1089" i="1"/>
  <c r="AG1090" i="1"/>
  <c r="AG1091" i="1"/>
  <c r="AG1092" i="1"/>
  <c r="AG1093" i="1"/>
  <c r="AG1094" i="1"/>
  <c r="AG1095" i="1"/>
  <c r="AG1096" i="1"/>
  <c r="AG1097" i="1"/>
  <c r="AG1098" i="1"/>
  <c r="AG1099" i="1"/>
  <c r="AG1100" i="1"/>
  <c r="AG1101" i="1"/>
  <c r="AG1102" i="1"/>
  <c r="AG1103" i="1"/>
  <c r="AG1104" i="1"/>
  <c r="AG1105" i="1"/>
  <c r="AG1106" i="1"/>
  <c r="AG1107" i="1"/>
  <c r="AG1108" i="1"/>
  <c r="AG1109" i="1"/>
  <c r="AG1110" i="1"/>
  <c r="AG1111" i="1"/>
  <c r="AG1112" i="1"/>
  <c r="AG1113" i="1"/>
  <c r="AG1114" i="1"/>
  <c r="AG1115" i="1"/>
  <c r="AG1116" i="1"/>
  <c r="AG1117" i="1"/>
  <c r="AG1118" i="1"/>
  <c r="AG1119" i="1"/>
  <c r="AG1120" i="1"/>
  <c r="AG1121" i="1"/>
  <c r="AG1122" i="1"/>
  <c r="AG1123" i="1"/>
  <c r="AG1124" i="1"/>
  <c r="AG1126" i="1"/>
  <c r="AG1127" i="1"/>
  <c r="AG1128" i="1"/>
  <c r="AG1129" i="1"/>
  <c r="AG1130" i="1"/>
  <c r="AG1131" i="1"/>
  <c r="AG1132" i="1"/>
  <c r="AG1133" i="1"/>
  <c r="AG1134" i="1"/>
  <c r="AG1135" i="1"/>
  <c r="AG1136" i="1"/>
  <c r="AG1137" i="1"/>
  <c r="AG1138" i="1"/>
  <c r="AG1139" i="1"/>
  <c r="AG1140" i="1"/>
  <c r="AG1141" i="1"/>
  <c r="AG1142" i="1"/>
  <c r="AG1143" i="1"/>
  <c r="AG1144" i="1"/>
  <c r="AG1145" i="1"/>
  <c r="AG1146" i="1"/>
  <c r="AG1147" i="1"/>
  <c r="AG1148" i="1"/>
  <c r="AG1149" i="1"/>
  <c r="AG1150" i="1"/>
  <c r="AG1151" i="1"/>
  <c r="AG1152" i="1"/>
  <c r="AG1153" i="1"/>
  <c r="AG1154" i="1"/>
  <c r="AG1155" i="1"/>
  <c r="AG1156" i="1"/>
  <c r="AG1157" i="1"/>
  <c r="AG1158" i="1"/>
  <c r="AG1159" i="1"/>
  <c r="AG1160" i="1"/>
  <c r="AG1161" i="1"/>
  <c r="AG1162" i="1"/>
  <c r="AG1163" i="1"/>
  <c r="AG1164" i="1"/>
  <c r="AG1165" i="1"/>
  <c r="AG1166" i="1"/>
  <c r="AG1167" i="1"/>
  <c r="AG1168" i="1"/>
  <c r="AG1169" i="1"/>
  <c r="AG1170" i="1"/>
  <c r="AG1171" i="1"/>
  <c r="AG1172" i="1"/>
  <c r="AG1173" i="1"/>
  <c r="AG1174" i="1"/>
  <c r="AG1175" i="1"/>
  <c r="AG1176" i="1"/>
  <c r="AG1177" i="1"/>
  <c r="AG1178" i="1"/>
  <c r="AG1179" i="1"/>
  <c r="AG1180" i="1"/>
  <c r="AG1181" i="1"/>
  <c r="AG1182" i="1"/>
  <c r="AG1183" i="1"/>
  <c r="AG1184" i="1"/>
  <c r="AG1185" i="1"/>
  <c r="AG1186" i="1"/>
  <c r="AG1187" i="1"/>
  <c r="AG1188" i="1"/>
  <c r="AG1189" i="1"/>
  <c r="AG1190" i="1"/>
  <c r="AG1191" i="1"/>
  <c r="AG1192" i="1"/>
  <c r="AG1193" i="1"/>
  <c r="AG1194" i="1"/>
  <c r="AG1195" i="1"/>
  <c r="AG1196" i="1"/>
  <c r="AG1197" i="1"/>
  <c r="AG1198" i="1"/>
  <c r="AG1199" i="1"/>
  <c r="AG1200" i="1"/>
  <c r="AG1201" i="1"/>
  <c r="AG1202" i="1"/>
  <c r="AG1203" i="1"/>
  <c r="AG1204" i="1"/>
  <c r="AG1205" i="1"/>
  <c r="AG1206" i="1"/>
  <c r="AG1207" i="1"/>
  <c r="AG1208" i="1"/>
  <c r="AG1209" i="1"/>
  <c r="AG1210" i="1"/>
  <c r="AG1211" i="1"/>
  <c r="AG1212" i="1"/>
  <c r="AG1219" i="1"/>
  <c r="AG1220" i="1"/>
  <c r="AG1221" i="1"/>
  <c r="AG1222" i="1"/>
  <c r="AG1223" i="1"/>
  <c r="AG1224" i="1"/>
  <c r="AG1225" i="1"/>
  <c r="AG1226" i="1"/>
  <c r="AG1227" i="1"/>
  <c r="AG1228" i="1"/>
  <c r="AG1229" i="1"/>
  <c r="AG1230" i="1"/>
  <c r="AG1231" i="1"/>
  <c r="AG1232" i="1"/>
  <c r="AG1233" i="1"/>
  <c r="AG1234" i="1"/>
  <c r="AG1235" i="1"/>
  <c r="AG1236" i="1"/>
  <c r="AG1237" i="1"/>
  <c r="AG1238" i="1"/>
  <c r="AG1239" i="1"/>
  <c r="AG1240" i="1"/>
  <c r="AG1241" i="1"/>
  <c r="AG1242" i="1"/>
  <c r="AG1243" i="1"/>
  <c r="AG1244" i="1"/>
  <c r="AG1245" i="1"/>
  <c r="AG1246" i="1"/>
  <c r="AG1247" i="1"/>
  <c r="AG1248" i="1"/>
  <c r="AG1249" i="1"/>
  <c r="AG1250" i="1"/>
  <c r="AG1251" i="1"/>
  <c r="AG1252" i="1"/>
  <c r="AG1253" i="1"/>
  <c r="AG1254" i="1"/>
  <c r="AG1255" i="1"/>
  <c r="AG1256" i="1"/>
  <c r="AG1257" i="1"/>
  <c r="AG1258" i="1"/>
  <c r="AG1259" i="1"/>
  <c r="AG1260" i="1"/>
  <c r="AG1261" i="1"/>
  <c r="AG1262" i="1"/>
  <c r="AG1263" i="1"/>
  <c r="AG1264" i="1"/>
  <c r="AG1265" i="1"/>
  <c r="AG1266" i="1"/>
  <c r="AG1267" i="1"/>
  <c r="AG1268" i="1"/>
  <c r="AG1269" i="1"/>
  <c r="AG1270" i="1"/>
  <c r="AG1271" i="1"/>
  <c r="AG1272" i="1"/>
  <c r="AG1273" i="1"/>
  <c r="AG1274" i="1"/>
  <c r="AG1275" i="1"/>
  <c r="AG1276" i="1"/>
  <c r="AG1277" i="1"/>
  <c r="AG1278" i="1"/>
  <c r="AG1279" i="1"/>
  <c r="AG1280" i="1"/>
  <c r="AG1281" i="1"/>
  <c r="AG1282" i="1"/>
  <c r="AG1283" i="1"/>
  <c r="AG1284" i="1"/>
  <c r="AG1285" i="1"/>
  <c r="AG1286" i="1"/>
  <c r="AG1287" i="1"/>
  <c r="AG1288" i="1"/>
  <c r="AG1289" i="1"/>
  <c r="AG1290" i="1"/>
  <c r="AG1291" i="1"/>
  <c r="AG1292" i="1"/>
  <c r="AG1293" i="1"/>
  <c r="AG1294" i="1"/>
  <c r="AG1295" i="1"/>
  <c r="AG1296" i="1"/>
  <c r="AG1297" i="1"/>
  <c r="AG1298" i="1"/>
  <c r="AG1299" i="1"/>
  <c r="AG1300" i="1"/>
  <c r="AG1301" i="1"/>
  <c r="AG1302" i="1"/>
  <c r="AG1303" i="1"/>
  <c r="AG1304" i="1"/>
  <c r="AG1305" i="1"/>
  <c r="AG1306" i="1"/>
  <c r="AG1307" i="1"/>
  <c r="AG1308" i="1"/>
  <c r="AG1309" i="1"/>
  <c r="AG1310" i="1"/>
  <c r="AG1311" i="1"/>
  <c r="AG1312" i="1"/>
  <c r="AG1313" i="1"/>
  <c r="AG1314" i="1"/>
  <c r="AG1315" i="1"/>
  <c r="AG1316" i="1"/>
  <c r="AG1317" i="1"/>
  <c r="AG1318" i="1"/>
  <c r="AG1319" i="1"/>
  <c r="AG1320" i="1"/>
  <c r="AG1321" i="1"/>
  <c r="AG1322" i="1"/>
  <c r="AG1323" i="1"/>
  <c r="AG1324" i="1"/>
  <c r="AG1325" i="1"/>
  <c r="AG1326" i="1"/>
  <c r="AG1327" i="1"/>
  <c r="AG1328" i="1"/>
  <c r="AG1329" i="1"/>
  <c r="AG1330" i="1"/>
  <c r="AG1331" i="1"/>
  <c r="AG1332" i="1"/>
  <c r="AG1333" i="1"/>
  <c r="AG1334" i="1"/>
  <c r="AG1335" i="1"/>
  <c r="AG1336" i="1"/>
  <c r="AG1337" i="1"/>
  <c r="AG1338" i="1"/>
  <c r="AG1339" i="1"/>
  <c r="AG1340" i="1"/>
  <c r="AG1341" i="1"/>
  <c r="AG1342" i="1"/>
  <c r="AG1343" i="1"/>
  <c r="AG1344" i="1"/>
  <c r="AG1345" i="1"/>
  <c r="AG1346" i="1"/>
  <c r="AG1347" i="1"/>
  <c r="AG1348" i="1"/>
  <c r="AG1349" i="1"/>
  <c r="AG1350" i="1"/>
  <c r="AG1351" i="1"/>
  <c r="AG1352" i="1"/>
  <c r="AG1353" i="1"/>
  <c r="AG1354" i="1"/>
  <c r="AG1355" i="1"/>
  <c r="AG1356" i="1"/>
  <c r="AG1357" i="1"/>
  <c r="AG1358" i="1"/>
  <c r="AG1359" i="1"/>
  <c r="AG1360" i="1"/>
  <c r="AG1361" i="1"/>
  <c r="AG1362" i="1"/>
  <c r="AG1363" i="1"/>
  <c r="AG1364" i="1"/>
  <c r="AG1365" i="1"/>
  <c r="AG1366" i="1"/>
  <c r="AG1367" i="1"/>
  <c r="AG1368" i="1"/>
  <c r="AG1369" i="1"/>
  <c r="AG1370" i="1"/>
  <c r="AG1371" i="1"/>
  <c r="AG1372" i="1"/>
  <c r="AG1373" i="1"/>
  <c r="AG1374" i="1"/>
  <c r="AG1375" i="1"/>
  <c r="AG1376" i="1"/>
  <c r="AG1377" i="1"/>
  <c r="AG1378" i="1"/>
  <c r="AG1379" i="1"/>
  <c r="AG1380" i="1"/>
  <c r="AG1381" i="1"/>
  <c r="AG1382" i="1"/>
  <c r="AG1383" i="1"/>
  <c r="AG1384" i="1"/>
  <c r="AG1385" i="1"/>
  <c r="AG1386" i="1"/>
  <c r="AG1387" i="1"/>
  <c r="AG1388" i="1"/>
  <c r="AG1389" i="1"/>
  <c r="AG1390" i="1"/>
  <c r="AG1391" i="1"/>
  <c r="AG1392" i="1"/>
  <c r="AG1393" i="1"/>
  <c r="AG1394" i="1"/>
  <c r="AG1395" i="1"/>
  <c r="AG1396" i="1"/>
  <c r="AG1397" i="1"/>
  <c r="AG1398" i="1"/>
  <c r="AG1399" i="1"/>
  <c r="AG1400" i="1"/>
  <c r="AG1401" i="1"/>
  <c r="AG1402" i="1"/>
  <c r="AG1403" i="1"/>
  <c r="AG1404" i="1"/>
  <c r="AG1405" i="1"/>
  <c r="AG1406" i="1"/>
  <c r="AG1407" i="1"/>
  <c r="AG1408" i="1"/>
  <c r="AG1409" i="1"/>
  <c r="AG1410" i="1"/>
  <c r="AG1411" i="1"/>
  <c r="AG1412" i="1"/>
  <c r="AG1413" i="1"/>
  <c r="AG1414" i="1"/>
  <c r="AG1415" i="1"/>
  <c r="AG1416" i="1"/>
  <c r="AG1417" i="1"/>
  <c r="AG1418" i="1"/>
  <c r="AG1419" i="1"/>
  <c r="AG1420" i="1"/>
  <c r="AG1421" i="1"/>
  <c r="AG1422" i="1"/>
  <c r="AG1423" i="1"/>
  <c r="AG1424" i="1"/>
  <c r="AG1425" i="1"/>
  <c r="AG1426" i="1"/>
  <c r="AG1427" i="1"/>
  <c r="AG1428" i="1"/>
  <c r="AG1429" i="1"/>
  <c r="AG1430" i="1"/>
  <c r="AG1431" i="1"/>
  <c r="AG1432" i="1"/>
  <c r="AG1433" i="1"/>
  <c r="AG1434" i="1"/>
  <c r="AG1435" i="1"/>
  <c r="AG1436" i="1"/>
  <c r="AG1437" i="1"/>
  <c r="AG1438" i="1"/>
  <c r="AG1439" i="1"/>
  <c r="AG1440" i="1"/>
  <c r="AG1441" i="1"/>
  <c r="AG1442" i="1"/>
  <c r="AG1443" i="1"/>
  <c r="AG1444" i="1"/>
  <c r="AG1445" i="1"/>
  <c r="AG1446" i="1"/>
  <c r="AG1447" i="1"/>
  <c r="AG1448" i="1"/>
  <c r="AG1449" i="1"/>
  <c r="AG1450" i="1"/>
  <c r="AG1451" i="1"/>
  <c r="AG1452" i="1"/>
  <c r="AG1453" i="1"/>
  <c r="AG1454" i="1"/>
  <c r="AG1455" i="1"/>
  <c r="AG1456" i="1"/>
  <c r="AG1457" i="1"/>
  <c r="AG1458" i="1"/>
  <c r="AG1459" i="1"/>
  <c r="AG1460" i="1"/>
  <c r="AG1461" i="1"/>
  <c r="AG1462" i="1"/>
  <c r="AG1463" i="1"/>
  <c r="AG1464" i="1"/>
  <c r="O1464" i="1"/>
  <c r="P1464" i="1" s="1"/>
  <c r="S1464" i="1"/>
  <c r="U1464" i="1" s="1"/>
  <c r="AA1464" i="1"/>
  <c r="AD1464" i="1"/>
  <c r="AE1464" i="1"/>
  <c r="O1463" i="1"/>
  <c r="P1463" i="1" s="1"/>
  <c r="S1463" i="1"/>
  <c r="U1463" i="1" s="1"/>
  <c r="AA1463" i="1"/>
  <c r="AD1463" i="1"/>
  <c r="AE1463" i="1"/>
  <c r="O1462" i="1"/>
  <c r="P1462" i="1" s="1"/>
  <c r="S1462" i="1"/>
  <c r="U1462" i="1" s="1"/>
  <c r="AA1462" i="1"/>
  <c r="AD1462" i="1"/>
  <c r="AE1462" i="1"/>
  <c r="O1422" i="4"/>
  <c r="O1429" i="4"/>
  <c r="O1430" i="4"/>
  <c r="O1431" i="4"/>
  <c r="O1432" i="4"/>
  <c r="O1433" i="4"/>
  <c r="O1434" i="4"/>
  <c r="O1435" i="4"/>
  <c r="O1436" i="4"/>
  <c r="O1437" i="4"/>
  <c r="O1438" i="4"/>
  <c r="O1439" i="4"/>
  <c r="O1440" i="4"/>
  <c r="O1441" i="4"/>
  <c r="O1442" i="4"/>
  <c r="O1443" i="4"/>
  <c r="O1444" i="4"/>
  <c r="O1445" i="4"/>
  <c r="O1446" i="4"/>
  <c r="O1447" i="4"/>
  <c r="O1448" i="4"/>
  <c r="O1449" i="4"/>
  <c r="O1450" i="4"/>
  <c r="O1451" i="4"/>
  <c r="O1452" i="4"/>
  <c r="O1453" i="4"/>
  <c r="O1454" i="4"/>
  <c r="O1455" i="4"/>
  <c r="O1456" i="4"/>
  <c r="O1457" i="4"/>
  <c r="O1458" i="4"/>
  <c r="O1459" i="4"/>
  <c r="O1460" i="4"/>
  <c r="O1461" i="4"/>
  <c r="O1462" i="4"/>
  <c r="O1463" i="4"/>
  <c r="O1464" i="4"/>
  <c r="O1465" i="4"/>
  <c r="O1466" i="4"/>
  <c r="O1467" i="4"/>
  <c r="O1468" i="4"/>
  <c r="O1469" i="4"/>
  <c r="O1470" i="4"/>
  <c r="O1471" i="4"/>
  <c r="O1472" i="4"/>
  <c r="O1473" i="4"/>
  <c r="O1474" i="4"/>
  <c r="O1475" i="4"/>
  <c r="O1476" i="4"/>
  <c r="O1477" i="4"/>
  <c r="O1478" i="4"/>
  <c r="O1479" i="4"/>
  <c r="O1480" i="4"/>
  <c r="O1481" i="4"/>
  <c r="O1482" i="4"/>
  <c r="O1483" i="4"/>
  <c r="O1421" i="4"/>
  <c r="O1420" i="4"/>
  <c r="O1419" i="4"/>
  <c r="O1418" i="4"/>
  <c r="O1417" i="4"/>
  <c r="O1416" i="4"/>
  <c r="O1415" i="4"/>
  <c r="O1414" i="4"/>
  <c r="O1413" i="4"/>
  <c r="O1412" i="4"/>
  <c r="O1411" i="4"/>
  <c r="O1410" i="4"/>
  <c r="O1409" i="4"/>
  <c r="O1408" i="4"/>
  <c r="O1407" i="4"/>
  <c r="O1406" i="4"/>
  <c r="O1405" i="4"/>
  <c r="O1404" i="4"/>
  <c r="O1403" i="4"/>
  <c r="O1402" i="4"/>
  <c r="O1401" i="4"/>
  <c r="O1400" i="4"/>
  <c r="O1399" i="4"/>
  <c r="O1398" i="4"/>
  <c r="O1397" i="4"/>
  <c r="O1396" i="4"/>
  <c r="O1395" i="4"/>
  <c r="O1394" i="4"/>
  <c r="O1393" i="4"/>
  <c r="O1392" i="4"/>
  <c r="O1391" i="4"/>
  <c r="O1390" i="4"/>
  <c r="O1389" i="4"/>
  <c r="O1388" i="4"/>
  <c r="O1387" i="4"/>
  <c r="O1386" i="4"/>
  <c r="O1385" i="4"/>
  <c r="O1384" i="4"/>
  <c r="O1383" i="4"/>
  <c r="O1382" i="4"/>
  <c r="O1381" i="4"/>
  <c r="O1380" i="4"/>
  <c r="O1379" i="4"/>
  <c r="O1378" i="4"/>
  <c r="O1377" i="4"/>
  <c r="O1376" i="4"/>
  <c r="O1375" i="4"/>
  <c r="O1374" i="4"/>
  <c r="O1373" i="4"/>
  <c r="O1372" i="4"/>
  <c r="O1371" i="4"/>
  <c r="O1370" i="4"/>
  <c r="O1369" i="4"/>
  <c r="O1368" i="4"/>
  <c r="O1367" i="4"/>
  <c r="O1366" i="4"/>
  <c r="O1365" i="4"/>
  <c r="O1364" i="4"/>
  <c r="O1363" i="4"/>
  <c r="O1362" i="4"/>
  <c r="O1361" i="4"/>
  <c r="O1360" i="4"/>
  <c r="O1359" i="4"/>
  <c r="O1358" i="4"/>
  <c r="O1357" i="4"/>
  <c r="O1356" i="4"/>
  <c r="O1355" i="4"/>
  <c r="O1354" i="4"/>
  <c r="O1353" i="4"/>
  <c r="O1352" i="4"/>
  <c r="Q1487" i="1" l="1"/>
  <c r="R1487" i="1" s="1"/>
  <c r="X1487" i="1" s="1"/>
  <c r="Y1487" i="1" s="1"/>
  <c r="Q1484" i="1"/>
  <c r="Q1481" i="1"/>
  <c r="Q1551" i="1"/>
  <c r="Q1556" i="1"/>
  <c r="U1551" i="1"/>
  <c r="V1551" i="1" s="1"/>
  <c r="R1551" i="1"/>
  <c r="Q1555" i="1"/>
  <c r="R1555" i="1" s="1"/>
  <c r="X1555" i="1" s="1"/>
  <c r="Z1556" i="1"/>
  <c r="V1555" i="1"/>
  <c r="Z1555" i="1"/>
  <c r="R1556" i="1"/>
  <c r="X1556" i="1" s="1"/>
  <c r="V1556" i="1"/>
  <c r="Z1481" i="1"/>
  <c r="Z1505" i="1"/>
  <c r="R1480" i="1"/>
  <c r="X1480" i="1" s="1"/>
  <c r="Y1480" i="1" s="1"/>
  <c r="U1485" i="1"/>
  <c r="V1485" i="1" s="1"/>
  <c r="U1484" i="1"/>
  <c r="V1484" i="1" s="1"/>
  <c r="R1483" i="1"/>
  <c r="U1483" i="1"/>
  <c r="V1483" i="1" s="1"/>
  <c r="Z1510" i="1"/>
  <c r="U1584" i="1"/>
  <c r="V1584" i="1" s="1"/>
  <c r="U1514" i="1"/>
  <c r="V1514" i="1" s="1"/>
  <c r="U1470" i="1"/>
  <c r="V1470" i="1" s="1"/>
  <c r="Z1575" i="1"/>
  <c r="R1586" i="1"/>
  <c r="X1586" i="1" s="1"/>
  <c r="Y1586" i="1" s="1"/>
  <c r="R1574" i="1"/>
  <c r="X1574" i="1" s="1"/>
  <c r="Y1574" i="1" s="1"/>
  <c r="R1562" i="1"/>
  <c r="R1547" i="1"/>
  <c r="R1523" i="1"/>
  <c r="X1523" i="1" s="1"/>
  <c r="Y1523" i="1" s="1"/>
  <c r="R1511" i="1"/>
  <c r="X1511" i="1" s="1"/>
  <c r="Y1511" i="1" s="1"/>
  <c r="R1499" i="1"/>
  <c r="X1499" i="1" s="1"/>
  <c r="Y1499" i="1" s="1"/>
  <c r="R1467" i="1"/>
  <c r="Z1500" i="1"/>
  <c r="R1481" i="1"/>
  <c r="X1481" i="1" s="1"/>
  <c r="Y1481" i="1" s="1"/>
  <c r="U1482" i="1"/>
  <c r="V1482" i="1" s="1"/>
  <c r="U1486" i="1"/>
  <c r="V1486" i="1" s="1"/>
  <c r="Z1489" i="1"/>
  <c r="Z1469" i="1"/>
  <c r="U1563" i="1"/>
  <c r="V1563" i="1" s="1"/>
  <c r="Z1488" i="1"/>
  <c r="Z1576" i="1"/>
  <c r="R1548" i="1"/>
  <c r="X1548" i="1" s="1"/>
  <c r="Y1548" i="1" s="1"/>
  <c r="V1488" i="1"/>
  <c r="V1487" i="1"/>
  <c r="R1484" i="1"/>
  <c r="R1488" i="1"/>
  <c r="X1488" i="1" s="1"/>
  <c r="P1485" i="1"/>
  <c r="Z1487" i="1"/>
  <c r="P1482" i="1"/>
  <c r="P1486" i="1"/>
  <c r="V1481" i="1"/>
  <c r="U1477" i="1"/>
  <c r="V1477" i="1" s="1"/>
  <c r="Z1473" i="1"/>
  <c r="Z1465" i="1"/>
  <c r="Z1580" i="1"/>
  <c r="U1589" i="1"/>
  <c r="V1589" i="1" s="1"/>
  <c r="R1512" i="1"/>
  <c r="R1468" i="1"/>
  <c r="X1468" i="1" s="1"/>
  <c r="Y1468" i="1" s="1"/>
  <c r="Z1554" i="1"/>
  <c r="U1545" i="1"/>
  <c r="V1545" i="1" s="1"/>
  <c r="Z1529" i="1"/>
  <c r="U1536" i="1"/>
  <c r="V1536" i="1" s="1"/>
  <c r="Z1549" i="1"/>
  <c r="Z1480" i="1"/>
  <c r="Z1534" i="1"/>
  <c r="R1535" i="1"/>
  <c r="X1535" i="1" s="1"/>
  <c r="Y1535" i="1" s="1"/>
  <c r="Z1586" i="1"/>
  <c r="Z1524" i="1"/>
  <c r="R1585" i="1"/>
  <c r="X1585" i="1" s="1"/>
  <c r="Y1585" i="1" s="1"/>
  <c r="R1573" i="1"/>
  <c r="R1561" i="1"/>
  <c r="X1561" i="1" s="1"/>
  <c r="Y1561" i="1" s="1"/>
  <c r="R1546" i="1"/>
  <c r="R1534" i="1"/>
  <c r="X1534" i="1" s="1"/>
  <c r="Y1534" i="1" s="1"/>
  <c r="R1522" i="1"/>
  <c r="X1522" i="1" s="1"/>
  <c r="Y1522" i="1" s="1"/>
  <c r="R1510" i="1"/>
  <c r="X1510" i="1" s="1"/>
  <c r="Y1510" i="1" s="1"/>
  <c r="R1498" i="1"/>
  <c r="X1498" i="1" s="1"/>
  <c r="Y1498" i="1" s="1"/>
  <c r="R1478" i="1"/>
  <c r="X1478" i="1" s="1"/>
  <c r="Y1478" i="1" s="1"/>
  <c r="R1466" i="1"/>
  <c r="Z1585" i="1"/>
  <c r="Z1523" i="1"/>
  <c r="Z1511" i="1"/>
  <c r="U1547" i="1"/>
  <c r="V1547" i="1" s="1"/>
  <c r="Z1501" i="1"/>
  <c r="Z1561" i="1"/>
  <c r="U1509" i="1"/>
  <c r="V1509" i="1" s="1"/>
  <c r="Z1548" i="1"/>
  <c r="U1560" i="1"/>
  <c r="V1560" i="1" s="1"/>
  <c r="R1469" i="1"/>
  <c r="X1469" i="1" s="1"/>
  <c r="Y1469" i="1" s="1"/>
  <c r="Z1468" i="1"/>
  <c r="U1497" i="1"/>
  <c r="V1497" i="1" s="1"/>
  <c r="R1513" i="1"/>
  <c r="X1513" i="1" s="1"/>
  <c r="Y1513" i="1" s="1"/>
  <c r="R1588" i="1"/>
  <c r="X1588" i="1" s="1"/>
  <c r="Y1588" i="1" s="1"/>
  <c r="R1549" i="1"/>
  <c r="X1549" i="1" s="1"/>
  <c r="Y1549" i="1" s="1"/>
  <c r="Z1533" i="1"/>
  <c r="Z1571" i="1"/>
  <c r="Z1499" i="1"/>
  <c r="U1532" i="1"/>
  <c r="V1532" i="1" s="1"/>
  <c r="R1479" i="1"/>
  <c r="R1576" i="1"/>
  <c r="X1576" i="1" s="1"/>
  <c r="Y1576" i="1" s="1"/>
  <c r="Z1564" i="1"/>
  <c r="Z1525" i="1"/>
  <c r="Z1496" i="1"/>
  <c r="U1587" i="1"/>
  <c r="V1587" i="1" s="1"/>
  <c r="U1467" i="1"/>
  <c r="V1467" i="1" s="1"/>
  <c r="R1536" i="1"/>
  <c r="U1521" i="1"/>
  <c r="V1521" i="1" s="1"/>
  <c r="Z1520" i="1"/>
  <c r="Z1478" i="1"/>
  <c r="U1512" i="1"/>
  <c r="V1512" i="1" s="1"/>
  <c r="U1572" i="1"/>
  <c r="V1572" i="1" s="1"/>
  <c r="R1579" i="1"/>
  <c r="X1579" i="1" s="1"/>
  <c r="Y1579" i="1" s="1"/>
  <c r="R1540" i="1"/>
  <c r="X1540" i="1" s="1"/>
  <c r="Y1540" i="1" s="1"/>
  <c r="Z1574" i="1"/>
  <c r="R1575" i="1"/>
  <c r="X1575" i="1" s="1"/>
  <c r="Y1575" i="1" s="1"/>
  <c r="R1504" i="1"/>
  <c r="X1504" i="1" s="1"/>
  <c r="Y1504" i="1" s="1"/>
  <c r="R1567" i="1"/>
  <c r="X1567" i="1" s="1"/>
  <c r="Y1567" i="1" s="1"/>
  <c r="R1553" i="1"/>
  <c r="X1553" i="1" s="1"/>
  <c r="Y1553" i="1" s="1"/>
  <c r="R1516" i="1"/>
  <c r="X1516" i="1" s="1"/>
  <c r="Y1516" i="1" s="1"/>
  <c r="R1472" i="1"/>
  <c r="X1472" i="1" s="1"/>
  <c r="Y1472" i="1" s="1"/>
  <c r="U1495" i="1"/>
  <c r="V1495" i="1" s="1"/>
  <c r="R1500" i="1"/>
  <c r="X1500" i="1" s="1"/>
  <c r="Y1500" i="1" s="1"/>
  <c r="R1589" i="1"/>
  <c r="R1577" i="1"/>
  <c r="X1577" i="1" s="1"/>
  <c r="Y1577" i="1" s="1"/>
  <c r="R1565" i="1"/>
  <c r="X1565" i="1" s="1"/>
  <c r="Y1565" i="1" s="1"/>
  <c r="R1550" i="1"/>
  <c r="R1538" i="1"/>
  <c r="X1538" i="1" s="1"/>
  <c r="Y1538" i="1" s="1"/>
  <c r="R1526" i="1"/>
  <c r="R1514" i="1"/>
  <c r="R1502" i="1"/>
  <c r="X1502" i="1" s="1"/>
  <c r="Y1502" i="1" s="1"/>
  <c r="R1490" i="1"/>
  <c r="R1470" i="1"/>
  <c r="Z1570" i="1"/>
  <c r="Z1541" i="1"/>
  <c r="U1531" i="1"/>
  <c r="V1531" i="1" s="1"/>
  <c r="U1490" i="1"/>
  <c r="V1490" i="1" s="1"/>
  <c r="P1528" i="1"/>
  <c r="R1528" i="1" s="1"/>
  <c r="X1528" i="1" s="1"/>
  <c r="Y1528" i="1" s="1"/>
  <c r="R1564" i="1"/>
  <c r="X1564" i="1" s="1"/>
  <c r="Y1564" i="1" s="1"/>
  <c r="R1537" i="1"/>
  <c r="X1537" i="1" s="1"/>
  <c r="Y1537" i="1" s="1"/>
  <c r="R1525" i="1"/>
  <c r="X1525" i="1" s="1"/>
  <c r="Y1525" i="1" s="1"/>
  <c r="R1501" i="1"/>
  <c r="X1501" i="1" s="1"/>
  <c r="Y1501" i="1" s="1"/>
  <c r="R1489" i="1"/>
  <c r="X1489" i="1" s="1"/>
  <c r="Y1489" i="1" s="1"/>
  <c r="Z1588" i="1"/>
  <c r="Z1568" i="1"/>
  <c r="Z1538" i="1"/>
  <c r="Z1513" i="1"/>
  <c r="Z1493" i="1"/>
  <c r="U1526" i="1"/>
  <c r="V1526" i="1" s="1"/>
  <c r="R1563" i="1"/>
  <c r="P1492" i="1"/>
  <c r="R1492" i="1" s="1"/>
  <c r="X1492" i="1" s="1"/>
  <c r="Y1492" i="1" s="1"/>
  <c r="Z1565" i="1"/>
  <c r="Z1537" i="1"/>
  <c r="R1524" i="1"/>
  <c r="X1524" i="1" s="1"/>
  <c r="Y1524" i="1" s="1"/>
  <c r="U1550" i="1"/>
  <c r="V1550" i="1" s="1"/>
  <c r="R1587" i="1"/>
  <c r="Z1583" i="1"/>
  <c r="Z1569" i="1"/>
  <c r="Z1522" i="1"/>
  <c r="Z1508" i="1"/>
  <c r="Z1494" i="1"/>
  <c r="U1546" i="1"/>
  <c r="V1546" i="1" s="1"/>
  <c r="U1530" i="1"/>
  <c r="V1530" i="1" s="1"/>
  <c r="U1466" i="1"/>
  <c r="V1466" i="1" s="1"/>
  <c r="R1590" i="1"/>
  <c r="X1590" i="1" s="1"/>
  <c r="Y1590" i="1" s="1"/>
  <c r="R1578" i="1"/>
  <c r="X1578" i="1" s="1"/>
  <c r="Y1578" i="1" s="1"/>
  <c r="R1566" i="1"/>
  <c r="X1566" i="1" s="1"/>
  <c r="Y1566" i="1" s="1"/>
  <c r="R1552" i="1"/>
  <c r="X1552" i="1" s="1"/>
  <c r="Y1552" i="1" s="1"/>
  <c r="R1539" i="1"/>
  <c r="X1539" i="1" s="1"/>
  <c r="Y1539" i="1" s="1"/>
  <c r="R1527" i="1"/>
  <c r="X1527" i="1" s="1"/>
  <c r="Y1527" i="1" s="1"/>
  <c r="R1515" i="1"/>
  <c r="X1515" i="1" s="1"/>
  <c r="Y1515" i="1" s="1"/>
  <c r="R1503" i="1"/>
  <c r="X1503" i="1" s="1"/>
  <c r="Y1503" i="1" s="1"/>
  <c r="R1491" i="1"/>
  <c r="X1491" i="1" s="1"/>
  <c r="Y1491" i="1" s="1"/>
  <c r="R1471" i="1"/>
  <c r="X1471" i="1" s="1"/>
  <c r="Y1471" i="1" s="1"/>
  <c r="Z1582" i="1"/>
  <c r="Z1535" i="1"/>
  <c r="Z1507" i="1"/>
  <c r="Z1581" i="1"/>
  <c r="Z1506" i="1"/>
  <c r="U1544" i="1"/>
  <c r="V1544" i="1" s="1"/>
  <c r="Z1519" i="1"/>
  <c r="U1562" i="1"/>
  <c r="V1562" i="1" s="1"/>
  <c r="U1543" i="1"/>
  <c r="V1543" i="1" s="1"/>
  <c r="U1479" i="1"/>
  <c r="V1479" i="1" s="1"/>
  <c r="Z1577" i="1"/>
  <c r="Z1518" i="1"/>
  <c r="Z1502" i="1"/>
  <c r="U1542" i="1"/>
  <c r="V1542" i="1" s="1"/>
  <c r="Z1517" i="1"/>
  <c r="U1559" i="1"/>
  <c r="V1559" i="1" s="1"/>
  <c r="U1476" i="1"/>
  <c r="V1476" i="1" s="1"/>
  <c r="U1558" i="1"/>
  <c r="V1558" i="1" s="1"/>
  <c r="U1475" i="1"/>
  <c r="V1475" i="1" s="1"/>
  <c r="Z1573" i="1"/>
  <c r="Z1498" i="1"/>
  <c r="U1557" i="1"/>
  <c r="V1557" i="1" s="1"/>
  <c r="U1474" i="1"/>
  <c r="V1474" i="1" s="1"/>
  <c r="R1581" i="1"/>
  <c r="X1581" i="1" s="1"/>
  <c r="Y1581" i="1" s="1"/>
  <c r="R1569" i="1"/>
  <c r="X1569" i="1" s="1"/>
  <c r="Y1569" i="1" s="1"/>
  <c r="R1557" i="1"/>
  <c r="R1542" i="1"/>
  <c r="R1530" i="1"/>
  <c r="R1518" i="1"/>
  <c r="X1518" i="1" s="1"/>
  <c r="Y1518" i="1" s="1"/>
  <c r="R1506" i="1"/>
  <c r="X1506" i="1" s="1"/>
  <c r="Y1506" i="1" s="1"/>
  <c r="R1494" i="1"/>
  <c r="X1494" i="1" s="1"/>
  <c r="Y1494" i="1" s="1"/>
  <c r="R1474" i="1"/>
  <c r="V1580" i="1"/>
  <c r="V1568" i="1"/>
  <c r="V1554" i="1"/>
  <c r="V1541" i="1"/>
  <c r="V1529" i="1"/>
  <c r="V1517" i="1"/>
  <c r="V1505" i="1"/>
  <c r="V1493" i="1"/>
  <c r="V1473" i="1"/>
  <c r="V1579" i="1"/>
  <c r="V1567" i="1"/>
  <c r="V1553" i="1"/>
  <c r="V1540" i="1"/>
  <c r="V1528" i="1"/>
  <c r="V1516" i="1"/>
  <c r="V1504" i="1"/>
  <c r="V1492" i="1"/>
  <c r="V1472" i="1"/>
  <c r="V1590" i="1"/>
  <c r="V1578" i="1"/>
  <c r="V1566" i="1"/>
  <c r="V1552" i="1"/>
  <c r="V1539" i="1"/>
  <c r="V1527" i="1"/>
  <c r="V1515" i="1"/>
  <c r="V1503" i="1"/>
  <c r="V1491" i="1"/>
  <c r="V1471" i="1"/>
  <c r="V1588" i="1"/>
  <c r="V1576" i="1"/>
  <c r="V1564" i="1"/>
  <c r="V1549" i="1"/>
  <c r="V1537" i="1"/>
  <c r="V1525" i="1"/>
  <c r="V1513" i="1"/>
  <c r="V1501" i="1"/>
  <c r="V1489" i="1"/>
  <c r="V1469" i="1"/>
  <c r="Z1579" i="1"/>
  <c r="Z1567" i="1"/>
  <c r="Z1553" i="1"/>
  <c r="Z1540" i="1"/>
  <c r="Z1528" i="1"/>
  <c r="Z1516" i="1"/>
  <c r="Z1504" i="1"/>
  <c r="Z1492" i="1"/>
  <c r="Z1472" i="1"/>
  <c r="Z1590" i="1"/>
  <c r="Z1578" i="1"/>
  <c r="Z1566" i="1"/>
  <c r="Z1552" i="1"/>
  <c r="Z1539" i="1"/>
  <c r="Z1527" i="1"/>
  <c r="Z1515" i="1"/>
  <c r="Z1503" i="1"/>
  <c r="Z1491" i="1"/>
  <c r="Z1471" i="1"/>
  <c r="R1584" i="1"/>
  <c r="R1572" i="1"/>
  <c r="R1560" i="1"/>
  <c r="R1545" i="1"/>
  <c r="R1533" i="1"/>
  <c r="R1521" i="1"/>
  <c r="R1509" i="1"/>
  <c r="R1497" i="1"/>
  <c r="R1477" i="1"/>
  <c r="R1465" i="1"/>
  <c r="R1583" i="1"/>
  <c r="X1583" i="1" s="1"/>
  <c r="R1571" i="1"/>
  <c r="R1559" i="1"/>
  <c r="R1544" i="1"/>
  <c r="R1532" i="1"/>
  <c r="R1520" i="1"/>
  <c r="R1508" i="1"/>
  <c r="R1496" i="1"/>
  <c r="R1476" i="1"/>
  <c r="V1585" i="1"/>
  <c r="V1573" i="1"/>
  <c r="V1561" i="1"/>
  <c r="V1534" i="1"/>
  <c r="V1522" i="1"/>
  <c r="V1510" i="1"/>
  <c r="V1498" i="1"/>
  <c r="V1478" i="1"/>
  <c r="R1582" i="1"/>
  <c r="R1570" i="1"/>
  <c r="R1558" i="1"/>
  <c r="R1543" i="1"/>
  <c r="R1531" i="1"/>
  <c r="R1519" i="1"/>
  <c r="R1507" i="1"/>
  <c r="R1495" i="1"/>
  <c r="R1475" i="1"/>
  <c r="V1533" i="1"/>
  <c r="V1465" i="1"/>
  <c r="V1583" i="1"/>
  <c r="V1571" i="1"/>
  <c r="R1580" i="1"/>
  <c r="X1580" i="1" s="1"/>
  <c r="R1568" i="1"/>
  <c r="X1568" i="1" s="1"/>
  <c r="R1554" i="1"/>
  <c r="X1554" i="1" s="1"/>
  <c r="R1541" i="1"/>
  <c r="R1529" i="1"/>
  <c r="R1517" i="1"/>
  <c r="R1505" i="1"/>
  <c r="X1505" i="1" s="1"/>
  <c r="R1493" i="1"/>
  <c r="X1493" i="1" s="1"/>
  <c r="R1473" i="1"/>
  <c r="X1473" i="1" s="1"/>
  <c r="Q1462" i="1"/>
  <c r="R1462" i="1" s="1"/>
  <c r="Y1462" i="1" s="1"/>
  <c r="Q1464" i="1"/>
  <c r="Q1463" i="1"/>
  <c r="V1464" i="1"/>
  <c r="Z1464" i="1"/>
  <c r="V1463" i="1"/>
  <c r="Z1463" i="1"/>
  <c r="V1462" i="1"/>
  <c r="Z1462" i="1"/>
  <c r="O1403" i="1"/>
  <c r="P1403" i="1" s="1"/>
  <c r="S1403" i="1"/>
  <c r="U1403" i="1" s="1"/>
  <c r="AA1403" i="1"/>
  <c r="AD1403" i="1"/>
  <c r="AE1403" i="1"/>
  <c r="O1388" i="1"/>
  <c r="P1388" i="1" s="1"/>
  <c r="S1388" i="1"/>
  <c r="Z1388" i="1" s="1"/>
  <c r="AA1388" i="1"/>
  <c r="AD1388" i="1"/>
  <c r="AE1388" i="1"/>
  <c r="O1356" i="1"/>
  <c r="P1356" i="1" s="1"/>
  <c r="S1356" i="1"/>
  <c r="U1356" i="1" s="1"/>
  <c r="AA1356" i="1"/>
  <c r="AD1356" i="1"/>
  <c r="AE1356" i="1"/>
  <c r="O1357" i="1"/>
  <c r="P1357" i="1" s="1"/>
  <c r="S1357" i="1"/>
  <c r="U1357" i="1" s="1"/>
  <c r="AA1357" i="1"/>
  <c r="AD1357" i="1"/>
  <c r="AE1357" i="1"/>
  <c r="O1358" i="1"/>
  <c r="P1358" i="1" s="1"/>
  <c r="S1358" i="1"/>
  <c r="U1358" i="1" s="1"/>
  <c r="AA1358" i="1"/>
  <c r="AD1358" i="1"/>
  <c r="AE1358" i="1"/>
  <c r="O1359" i="1"/>
  <c r="P1359" i="1" s="1"/>
  <c r="Q1359" i="1" s="1"/>
  <c r="S1359" i="1"/>
  <c r="U1359" i="1" s="1"/>
  <c r="AA1359" i="1"/>
  <c r="AD1359" i="1"/>
  <c r="AE1359" i="1"/>
  <c r="O1360" i="1"/>
  <c r="P1360" i="1" s="1"/>
  <c r="S1360" i="1"/>
  <c r="U1360" i="1" s="1"/>
  <c r="V1360" i="1" s="1"/>
  <c r="AA1360" i="1"/>
  <c r="AD1360" i="1"/>
  <c r="AE1360" i="1"/>
  <c r="O1361" i="1"/>
  <c r="P1361" i="1" s="1"/>
  <c r="S1361" i="1"/>
  <c r="U1361" i="1" s="1"/>
  <c r="AA1361" i="1"/>
  <c r="AD1361" i="1"/>
  <c r="AE1361" i="1"/>
  <c r="O1362" i="1"/>
  <c r="P1362" i="1" s="1"/>
  <c r="S1362" i="1"/>
  <c r="U1362" i="1" s="1"/>
  <c r="AA1362" i="1"/>
  <c r="AD1362" i="1"/>
  <c r="AE1362" i="1"/>
  <c r="O1268" i="1"/>
  <c r="P1268" i="1" s="1"/>
  <c r="Q1268" i="1"/>
  <c r="S1268" i="1"/>
  <c r="U1268" i="1" s="1"/>
  <c r="AA1268" i="1"/>
  <c r="AD1268" i="1"/>
  <c r="AE1268" i="1"/>
  <c r="K1214" i="1"/>
  <c r="AG1214" i="1" s="1"/>
  <c r="K1215" i="1"/>
  <c r="AG1215" i="1" s="1"/>
  <c r="K1216" i="1"/>
  <c r="AG1216" i="1" s="1"/>
  <c r="K1217" i="1"/>
  <c r="AG1217" i="1" s="1"/>
  <c r="K1218" i="1"/>
  <c r="AG1218" i="1" s="1"/>
  <c r="K1213" i="1"/>
  <c r="AG1213" i="1" s="1"/>
  <c r="O1214" i="1"/>
  <c r="Q1214" i="1"/>
  <c r="S1214" i="1"/>
  <c r="U1214" i="1" s="1"/>
  <c r="V1214" i="1" s="1"/>
  <c r="AA1214" i="1"/>
  <c r="AD1214" i="1"/>
  <c r="AE1214" i="1"/>
  <c r="O1213" i="1"/>
  <c r="Q1213" i="1"/>
  <c r="S1213" i="1"/>
  <c r="U1213" i="1" s="1"/>
  <c r="AA1213" i="1"/>
  <c r="AD1213" i="1"/>
  <c r="AE1213" i="1"/>
  <c r="O1215" i="1"/>
  <c r="Q1215" i="1"/>
  <c r="S1215" i="1"/>
  <c r="U1215" i="1" s="1"/>
  <c r="AA1215" i="1"/>
  <c r="AD1215" i="1"/>
  <c r="AE1215" i="1"/>
  <c r="O1216" i="1"/>
  <c r="Q1216" i="1"/>
  <c r="S1216" i="1"/>
  <c r="U1216" i="1" s="1"/>
  <c r="AA1216" i="1"/>
  <c r="AD1216" i="1"/>
  <c r="AE1216" i="1"/>
  <c r="O1217" i="1"/>
  <c r="Q1217" i="1"/>
  <c r="S1217" i="1"/>
  <c r="U1217" i="1" s="1"/>
  <c r="AA1217" i="1"/>
  <c r="AD1217" i="1"/>
  <c r="AE1217" i="1"/>
  <c r="O1212" i="1"/>
  <c r="P1212" i="1" s="1"/>
  <c r="Q1212" i="1"/>
  <c r="S1212" i="1"/>
  <c r="Z1212" i="1" s="1"/>
  <c r="AA1212" i="1"/>
  <c r="AD1212" i="1"/>
  <c r="AE1212" i="1"/>
  <c r="O1218" i="1"/>
  <c r="Q1218" i="1"/>
  <c r="S1218" i="1"/>
  <c r="U1218" i="1" s="1"/>
  <c r="AA1218" i="1"/>
  <c r="AD1218" i="1"/>
  <c r="AE1218" i="1"/>
  <c r="O1216" i="4"/>
  <c r="O1447" i="1"/>
  <c r="P1447" i="1" s="1"/>
  <c r="S1447" i="1"/>
  <c r="U1447" i="1" s="1"/>
  <c r="AA1447" i="1"/>
  <c r="AD1447" i="1"/>
  <c r="AE1447" i="1"/>
  <c r="O1448" i="1"/>
  <c r="P1448" i="1" s="1"/>
  <c r="S1448" i="1"/>
  <c r="U1448" i="1" s="1"/>
  <c r="AA1448" i="1"/>
  <c r="AD1448" i="1"/>
  <c r="AE1448" i="1"/>
  <c r="O1449" i="1"/>
  <c r="P1449" i="1" s="1"/>
  <c r="S1449" i="1"/>
  <c r="U1449" i="1" s="1"/>
  <c r="AA1449" i="1"/>
  <c r="AD1449" i="1"/>
  <c r="AE1449" i="1"/>
  <c r="O1450" i="1"/>
  <c r="S1450" i="1"/>
  <c r="Z1450" i="1" s="1"/>
  <c r="AA1450" i="1"/>
  <c r="AD1450" i="1"/>
  <c r="AE1450" i="1"/>
  <c r="O1451" i="1"/>
  <c r="P1451" i="1" s="1"/>
  <c r="S1451" i="1"/>
  <c r="U1451" i="1" s="1"/>
  <c r="AA1451" i="1"/>
  <c r="AD1451" i="1"/>
  <c r="AE1451" i="1"/>
  <c r="O1452" i="1"/>
  <c r="P1452" i="1" s="1"/>
  <c r="S1452" i="1"/>
  <c r="U1452" i="1" s="1"/>
  <c r="AA1452" i="1"/>
  <c r="AD1452" i="1"/>
  <c r="AE1452" i="1"/>
  <c r="O1390" i="1"/>
  <c r="P1390" i="1" s="1"/>
  <c r="S1390" i="1"/>
  <c r="U1390" i="1" s="1"/>
  <c r="AA1390" i="1"/>
  <c r="AD1390" i="1"/>
  <c r="AE1390" i="1"/>
  <c r="O1391" i="1"/>
  <c r="P1391" i="1" s="1"/>
  <c r="S1391" i="1"/>
  <c r="U1391" i="1" s="1"/>
  <c r="AA1391" i="1"/>
  <c r="AD1391" i="1"/>
  <c r="AE1391" i="1"/>
  <c r="O1392" i="1"/>
  <c r="P1392" i="1" s="1"/>
  <c r="S1392" i="1"/>
  <c r="U1392" i="1" s="1"/>
  <c r="AA1392" i="1"/>
  <c r="AD1392" i="1"/>
  <c r="AE1392" i="1"/>
  <c r="O1393" i="1"/>
  <c r="P1393" i="1" s="1"/>
  <c r="S1393" i="1"/>
  <c r="U1393" i="1" s="1"/>
  <c r="AA1393" i="1"/>
  <c r="AD1393" i="1"/>
  <c r="AE1393" i="1"/>
  <c r="O1394" i="1"/>
  <c r="P1394" i="1" s="1"/>
  <c r="S1394" i="1"/>
  <c r="U1394" i="1" s="1"/>
  <c r="AA1394" i="1"/>
  <c r="AD1394" i="1"/>
  <c r="AE1394" i="1"/>
  <c r="O1395" i="1"/>
  <c r="P1395" i="1" s="1"/>
  <c r="S1395" i="1"/>
  <c r="U1395" i="1" s="1"/>
  <c r="AA1395" i="1"/>
  <c r="AD1395" i="1"/>
  <c r="AE1395" i="1"/>
  <c r="O1396" i="1"/>
  <c r="P1396" i="1" s="1"/>
  <c r="S1396" i="1"/>
  <c r="U1396" i="1" s="1"/>
  <c r="AA1396" i="1"/>
  <c r="AD1396" i="1"/>
  <c r="AE1396" i="1"/>
  <c r="O1397" i="1"/>
  <c r="P1397" i="1" s="1"/>
  <c r="S1397" i="1"/>
  <c r="U1397" i="1" s="1"/>
  <c r="V1397" i="1" s="1"/>
  <c r="AA1397" i="1"/>
  <c r="AD1397" i="1"/>
  <c r="AE1397" i="1"/>
  <c r="O1398" i="1"/>
  <c r="P1398" i="1" s="1"/>
  <c r="S1398" i="1"/>
  <c r="U1398" i="1" s="1"/>
  <c r="AA1398" i="1"/>
  <c r="AD1398" i="1"/>
  <c r="AE1398" i="1"/>
  <c r="O1399" i="1"/>
  <c r="P1399" i="1" s="1"/>
  <c r="S1399" i="1"/>
  <c r="U1399" i="1" s="1"/>
  <c r="AA1399" i="1"/>
  <c r="AD1399" i="1"/>
  <c r="AE1399" i="1"/>
  <c r="O1400" i="1"/>
  <c r="P1400" i="1" s="1"/>
  <c r="S1400" i="1"/>
  <c r="U1400" i="1" s="1"/>
  <c r="AA1400" i="1"/>
  <c r="AD1400" i="1"/>
  <c r="AE1400" i="1"/>
  <c r="O1401" i="1"/>
  <c r="P1401" i="1" s="1"/>
  <c r="S1401" i="1"/>
  <c r="U1401" i="1" s="1"/>
  <c r="AA1401" i="1"/>
  <c r="AD1401" i="1"/>
  <c r="AE1401" i="1"/>
  <c r="O1402" i="1"/>
  <c r="P1402" i="1" s="1"/>
  <c r="S1402" i="1"/>
  <c r="U1402" i="1" s="1"/>
  <c r="V1402" i="1" s="1"/>
  <c r="AA1402" i="1"/>
  <c r="AD1402" i="1"/>
  <c r="AE1402" i="1"/>
  <c r="O1368" i="1"/>
  <c r="P1368" i="1" s="1"/>
  <c r="S1368" i="1"/>
  <c r="U1368" i="1" s="1"/>
  <c r="AA1368" i="1"/>
  <c r="AD1368" i="1"/>
  <c r="AE1368" i="1"/>
  <c r="O1369" i="1"/>
  <c r="P1369" i="1" s="1"/>
  <c r="S1369" i="1"/>
  <c r="Z1369" i="1" s="1"/>
  <c r="AA1369" i="1"/>
  <c r="AD1369" i="1"/>
  <c r="AE1369" i="1"/>
  <c r="O1334" i="1"/>
  <c r="P1334" i="1" s="1"/>
  <c r="O1335" i="1"/>
  <c r="P1335" i="1" s="1"/>
  <c r="O1336" i="1"/>
  <c r="P1336" i="1" s="1"/>
  <c r="O1337" i="1"/>
  <c r="P1337" i="1" s="1"/>
  <c r="O1338" i="1"/>
  <c r="P1338" i="1" s="1"/>
  <c r="O1339" i="1"/>
  <c r="P1339" i="1" s="1"/>
  <c r="O1340" i="1"/>
  <c r="P1340" i="1" s="1"/>
  <c r="O1341" i="1"/>
  <c r="P1341" i="1" s="1"/>
  <c r="O1342" i="1"/>
  <c r="P1342" i="1" s="1"/>
  <c r="O1343" i="1"/>
  <c r="P1343" i="1" s="1"/>
  <c r="O1344" i="1"/>
  <c r="P1344" i="1" s="1"/>
  <c r="O1345" i="1"/>
  <c r="P1345" i="1" s="1"/>
  <c r="O1346" i="1"/>
  <c r="P1346" i="1" s="1"/>
  <c r="O1347" i="1"/>
  <c r="P1347" i="1" s="1"/>
  <c r="O1348" i="1"/>
  <c r="P1348" i="1" s="1"/>
  <c r="O1349" i="1"/>
  <c r="P1349" i="1" s="1"/>
  <c r="O1350" i="1"/>
  <c r="P1350" i="1" s="1"/>
  <c r="O1351" i="1"/>
  <c r="P1351" i="1" s="1"/>
  <c r="O1352" i="1"/>
  <c r="P1352" i="1" s="1"/>
  <c r="O1353" i="1"/>
  <c r="P1353" i="1" s="1"/>
  <c r="O1354" i="1"/>
  <c r="P1354" i="1" s="1"/>
  <c r="O1355" i="1"/>
  <c r="P1355" i="1" s="1"/>
  <c r="O1363" i="1"/>
  <c r="P1363" i="1" s="1"/>
  <c r="O1364" i="1"/>
  <c r="P1364" i="1" s="1"/>
  <c r="O1365" i="1"/>
  <c r="P1365" i="1" s="1"/>
  <c r="O1366" i="1"/>
  <c r="P1366" i="1" s="1"/>
  <c r="O1367" i="1"/>
  <c r="P1367" i="1" s="1"/>
  <c r="O1370" i="1"/>
  <c r="P1370" i="1" s="1"/>
  <c r="O1371" i="1"/>
  <c r="P1371" i="1" s="1"/>
  <c r="Q1371" i="1" s="1"/>
  <c r="O1372" i="1"/>
  <c r="P1372" i="1" s="1"/>
  <c r="O1373" i="1"/>
  <c r="P1373" i="1" s="1"/>
  <c r="O1374" i="1"/>
  <c r="P1374" i="1" s="1"/>
  <c r="O1375" i="1"/>
  <c r="P1375" i="1" s="1"/>
  <c r="O1376" i="1"/>
  <c r="P1376" i="1" s="1"/>
  <c r="O1377" i="1"/>
  <c r="P1377" i="1" s="1"/>
  <c r="O1378" i="1"/>
  <c r="P1378" i="1" s="1"/>
  <c r="O1379" i="1"/>
  <c r="P1379" i="1" s="1"/>
  <c r="O1380" i="1"/>
  <c r="P1380" i="1" s="1"/>
  <c r="O1381" i="1"/>
  <c r="P1381" i="1" s="1"/>
  <c r="O1382" i="1"/>
  <c r="P1382" i="1" s="1"/>
  <c r="O1383" i="1"/>
  <c r="P1383" i="1" s="1"/>
  <c r="O1384" i="1"/>
  <c r="P1384" i="1" s="1"/>
  <c r="O1385" i="1"/>
  <c r="P1385" i="1" s="1"/>
  <c r="O1386" i="1"/>
  <c r="P1386" i="1" s="1"/>
  <c r="O1387" i="1"/>
  <c r="P1387" i="1" s="1"/>
  <c r="O1389" i="1"/>
  <c r="P1389" i="1" s="1"/>
  <c r="O1404" i="1"/>
  <c r="P1404" i="1" s="1"/>
  <c r="O1405" i="1"/>
  <c r="P1405" i="1" s="1"/>
  <c r="O1406" i="1"/>
  <c r="P1406" i="1" s="1"/>
  <c r="O1407" i="1"/>
  <c r="P1407" i="1" s="1"/>
  <c r="O1408" i="1"/>
  <c r="P1408" i="1" s="1"/>
  <c r="O1409" i="1"/>
  <c r="P1409" i="1" s="1"/>
  <c r="O1410" i="1"/>
  <c r="P1410" i="1" s="1"/>
  <c r="O1411" i="1"/>
  <c r="P1411" i="1" s="1"/>
  <c r="O1412" i="1"/>
  <c r="P1412" i="1" s="1"/>
  <c r="O1413" i="1"/>
  <c r="P1413" i="1" s="1"/>
  <c r="O1414" i="1"/>
  <c r="P1414" i="1" s="1"/>
  <c r="O1415" i="1"/>
  <c r="P1415" i="1" s="1"/>
  <c r="O1416" i="1"/>
  <c r="P1416" i="1" s="1"/>
  <c r="O1417" i="1"/>
  <c r="P1417" i="1" s="1"/>
  <c r="O1418" i="1"/>
  <c r="P1418" i="1" s="1"/>
  <c r="O1419" i="1"/>
  <c r="P1419" i="1" s="1"/>
  <c r="O1420" i="1"/>
  <c r="P1420" i="1" s="1"/>
  <c r="O1421" i="1"/>
  <c r="P1421" i="1" s="1"/>
  <c r="O1422" i="1"/>
  <c r="P1422" i="1" s="1"/>
  <c r="O1423" i="1"/>
  <c r="P1423" i="1" s="1"/>
  <c r="O1424" i="1"/>
  <c r="P1424" i="1" s="1"/>
  <c r="O1425" i="1"/>
  <c r="P1425" i="1" s="1"/>
  <c r="O1426" i="1"/>
  <c r="P1426" i="1" s="1"/>
  <c r="O1427" i="1"/>
  <c r="P1427" i="1" s="1"/>
  <c r="O1428" i="1"/>
  <c r="P1428" i="1" s="1"/>
  <c r="O1429" i="1"/>
  <c r="P1429" i="1" s="1"/>
  <c r="O1430" i="1"/>
  <c r="P1430" i="1" s="1"/>
  <c r="O1431" i="1"/>
  <c r="P1431" i="1" s="1"/>
  <c r="O1432" i="1"/>
  <c r="P1432" i="1" s="1"/>
  <c r="O1433" i="1"/>
  <c r="P1433" i="1" s="1"/>
  <c r="O1434" i="1"/>
  <c r="P1434" i="1" s="1"/>
  <c r="O1435" i="1"/>
  <c r="P1435" i="1" s="1"/>
  <c r="O1436" i="1"/>
  <c r="P1436" i="1" s="1"/>
  <c r="O1437" i="1"/>
  <c r="P1437" i="1" s="1"/>
  <c r="O1438" i="1"/>
  <c r="P1438" i="1" s="1"/>
  <c r="O1439" i="1"/>
  <c r="P1439" i="1" s="1"/>
  <c r="O1440" i="1"/>
  <c r="P1440" i="1" s="1"/>
  <c r="O1441" i="1"/>
  <c r="P1441" i="1" s="1"/>
  <c r="O1442" i="1"/>
  <c r="P1442" i="1" s="1"/>
  <c r="O1443" i="1"/>
  <c r="P1443" i="1" s="1"/>
  <c r="O1444" i="1"/>
  <c r="P1444" i="1" s="1"/>
  <c r="O1445" i="1"/>
  <c r="P1445" i="1" s="1"/>
  <c r="O1446" i="1"/>
  <c r="P1446" i="1" s="1"/>
  <c r="O1453" i="1"/>
  <c r="P1453" i="1" s="1"/>
  <c r="O1454" i="1"/>
  <c r="P1454" i="1" s="1"/>
  <c r="O1455" i="1"/>
  <c r="P1455" i="1" s="1"/>
  <c r="O1456" i="1"/>
  <c r="P1456" i="1" s="1"/>
  <c r="O1457" i="1"/>
  <c r="P1457" i="1" s="1"/>
  <c r="O1458" i="1"/>
  <c r="P1458" i="1" s="1"/>
  <c r="O1459" i="1"/>
  <c r="P1459" i="1" s="1"/>
  <c r="O1460" i="1"/>
  <c r="P1460" i="1" s="1"/>
  <c r="O1461" i="1"/>
  <c r="P1461" i="1" s="1"/>
  <c r="Q1341" i="1"/>
  <c r="Q1355" i="1"/>
  <c r="Q1384" i="1"/>
  <c r="Q1385" i="1"/>
  <c r="Q1404" i="1"/>
  <c r="Q1405" i="1"/>
  <c r="Q1406" i="1"/>
  <c r="Q1407" i="1"/>
  <c r="Q1408" i="1"/>
  <c r="Q1409" i="1"/>
  <c r="Q1410" i="1"/>
  <c r="Q1412" i="1"/>
  <c r="Q1413" i="1"/>
  <c r="Q1414" i="1"/>
  <c r="Q1415" i="1"/>
  <c r="Q1416" i="1"/>
  <c r="Q1417" i="1"/>
  <c r="Q1418" i="1"/>
  <c r="Q1419" i="1"/>
  <c r="Q1420" i="1"/>
  <c r="Q1421" i="1"/>
  <c r="Q1422" i="1"/>
  <c r="Q1423" i="1"/>
  <c r="Q1424" i="1"/>
  <c r="Q1425" i="1"/>
  <c r="Q1426" i="1"/>
  <c r="Q1427" i="1"/>
  <c r="Q1428" i="1"/>
  <c r="Q1429" i="1"/>
  <c r="Q1430" i="1"/>
  <c r="Q1431" i="1"/>
  <c r="Q1432" i="1"/>
  <c r="Q1433" i="1"/>
  <c r="Q1434" i="1"/>
  <c r="Q1435" i="1"/>
  <c r="Q1436" i="1"/>
  <c r="Q1437" i="1"/>
  <c r="Q1438" i="1"/>
  <c r="Q1439" i="1"/>
  <c r="Q1440" i="1"/>
  <c r="Q1441" i="1"/>
  <c r="Q1442" i="1"/>
  <c r="Q1443" i="1"/>
  <c r="Q1444" i="1"/>
  <c r="Q1445" i="1"/>
  <c r="Q1446" i="1"/>
  <c r="Q1453" i="1"/>
  <c r="Q1454" i="1"/>
  <c r="Q1455" i="1"/>
  <c r="Q1456" i="1"/>
  <c r="Q1457" i="1"/>
  <c r="Q1458" i="1"/>
  <c r="Q1459" i="1"/>
  <c r="Q1460" i="1"/>
  <c r="Q1461" i="1"/>
  <c r="S1334" i="1"/>
  <c r="U1334" i="1" s="1"/>
  <c r="V1334" i="1" s="1"/>
  <c r="S1335" i="1"/>
  <c r="U1335" i="1" s="1"/>
  <c r="S1336" i="1"/>
  <c r="Z1336" i="1" s="1"/>
  <c r="S1337" i="1"/>
  <c r="U1337" i="1" s="1"/>
  <c r="S1338" i="1"/>
  <c r="U1338" i="1" s="1"/>
  <c r="S1339" i="1"/>
  <c r="Z1339" i="1" s="1"/>
  <c r="S1340" i="1"/>
  <c r="U1340" i="1" s="1"/>
  <c r="V1340" i="1" s="1"/>
  <c r="S1341" i="1"/>
  <c r="S1342" i="1"/>
  <c r="Z1342" i="1" s="1"/>
  <c r="S1343" i="1"/>
  <c r="U1343" i="1" s="1"/>
  <c r="V1343" i="1" s="1"/>
  <c r="S1344" i="1"/>
  <c r="U1344" i="1" s="1"/>
  <c r="S1345" i="1"/>
  <c r="U1345" i="1" s="1"/>
  <c r="V1345" i="1" s="1"/>
  <c r="S1346" i="1"/>
  <c r="U1346" i="1" s="1"/>
  <c r="V1346" i="1" s="1"/>
  <c r="S1347" i="1"/>
  <c r="U1347" i="1" s="1"/>
  <c r="S1348" i="1"/>
  <c r="U1348" i="1" s="1"/>
  <c r="V1348" i="1" s="1"/>
  <c r="S1349" i="1"/>
  <c r="Z1349" i="1" s="1"/>
  <c r="S1350" i="1"/>
  <c r="U1350" i="1" s="1"/>
  <c r="S1351" i="1"/>
  <c r="U1351" i="1" s="1"/>
  <c r="V1351" i="1" s="1"/>
  <c r="S1352" i="1"/>
  <c r="Z1352" i="1" s="1"/>
  <c r="S1353" i="1"/>
  <c r="S1354" i="1"/>
  <c r="Z1354" i="1" s="1"/>
  <c r="S1355" i="1"/>
  <c r="Z1355" i="1" s="1"/>
  <c r="S1363" i="1"/>
  <c r="U1363" i="1" s="1"/>
  <c r="S1364" i="1"/>
  <c r="U1364" i="1" s="1"/>
  <c r="V1364" i="1" s="1"/>
  <c r="S1365" i="1"/>
  <c r="U1365" i="1" s="1"/>
  <c r="V1365" i="1" s="1"/>
  <c r="S1366" i="1"/>
  <c r="U1366" i="1" s="1"/>
  <c r="S1367" i="1"/>
  <c r="Z1367" i="1" s="1"/>
  <c r="S1370" i="1"/>
  <c r="U1370" i="1" s="1"/>
  <c r="S1371" i="1"/>
  <c r="U1371" i="1" s="1"/>
  <c r="S1372" i="1"/>
  <c r="U1372" i="1" s="1"/>
  <c r="V1372" i="1" s="1"/>
  <c r="S1373" i="1"/>
  <c r="Z1373" i="1" s="1"/>
  <c r="S1374" i="1"/>
  <c r="S1375" i="1"/>
  <c r="Z1375" i="1" s="1"/>
  <c r="S1376" i="1"/>
  <c r="Z1376" i="1" s="1"/>
  <c r="S1377" i="1"/>
  <c r="U1377" i="1" s="1"/>
  <c r="S1378" i="1"/>
  <c r="U1378" i="1" s="1"/>
  <c r="V1378" i="1" s="1"/>
  <c r="S1379" i="1"/>
  <c r="Z1379" i="1" s="1"/>
  <c r="S1380" i="1"/>
  <c r="U1380" i="1" s="1"/>
  <c r="S1381" i="1"/>
  <c r="U1381" i="1" s="1"/>
  <c r="V1381" i="1" s="1"/>
  <c r="S1382" i="1"/>
  <c r="Z1382" i="1" s="1"/>
  <c r="S1383" i="1"/>
  <c r="U1383" i="1" s="1"/>
  <c r="S1384" i="1"/>
  <c r="U1384" i="1" s="1"/>
  <c r="V1384" i="1" s="1"/>
  <c r="S1385" i="1"/>
  <c r="U1385" i="1" s="1"/>
  <c r="V1385" i="1" s="1"/>
  <c r="S1386" i="1"/>
  <c r="S1387" i="1"/>
  <c r="U1387" i="1" s="1"/>
  <c r="V1387" i="1" s="1"/>
  <c r="S1389" i="1"/>
  <c r="Z1389" i="1" s="1"/>
  <c r="S1404" i="1"/>
  <c r="U1404" i="1" s="1"/>
  <c r="S1405" i="1"/>
  <c r="U1405" i="1" s="1"/>
  <c r="V1405" i="1" s="1"/>
  <c r="S1406" i="1"/>
  <c r="Z1406" i="1" s="1"/>
  <c r="S1407" i="1"/>
  <c r="U1407" i="1" s="1"/>
  <c r="S1408" i="1"/>
  <c r="Z1408" i="1" s="1"/>
  <c r="S1409" i="1"/>
  <c r="U1409" i="1" s="1"/>
  <c r="S1410" i="1"/>
  <c r="U1410" i="1" s="1"/>
  <c r="S1411" i="1"/>
  <c r="U1411" i="1" s="1"/>
  <c r="V1411" i="1" s="1"/>
  <c r="S1412" i="1"/>
  <c r="U1412" i="1" s="1"/>
  <c r="V1412" i="1" s="1"/>
  <c r="S1413" i="1"/>
  <c r="S1414" i="1"/>
  <c r="U1414" i="1" s="1"/>
  <c r="V1414" i="1" s="1"/>
  <c r="S1415" i="1"/>
  <c r="U1415" i="1" s="1"/>
  <c r="V1415" i="1" s="1"/>
  <c r="S1416" i="1"/>
  <c r="U1416" i="1" s="1"/>
  <c r="S1417" i="1"/>
  <c r="U1417" i="1" s="1"/>
  <c r="V1417" i="1" s="1"/>
  <c r="S1418" i="1"/>
  <c r="Z1418" i="1" s="1"/>
  <c r="S1419" i="1"/>
  <c r="U1419" i="1" s="1"/>
  <c r="S1420" i="1"/>
  <c r="U1420" i="1" s="1"/>
  <c r="V1420" i="1" s="1"/>
  <c r="S1421" i="1"/>
  <c r="U1421" i="1" s="1"/>
  <c r="S1422" i="1"/>
  <c r="U1422" i="1" s="1"/>
  <c r="S1423" i="1"/>
  <c r="U1423" i="1" s="1"/>
  <c r="V1423" i="1" s="1"/>
  <c r="S1424" i="1"/>
  <c r="Z1424" i="1" s="1"/>
  <c r="S1425" i="1"/>
  <c r="S1426" i="1"/>
  <c r="Z1426" i="1" s="1"/>
  <c r="S1427" i="1"/>
  <c r="U1427" i="1" s="1"/>
  <c r="V1427" i="1" s="1"/>
  <c r="S1428" i="1"/>
  <c r="U1428" i="1" s="1"/>
  <c r="S1429" i="1"/>
  <c r="U1429" i="1" s="1"/>
  <c r="V1429" i="1" s="1"/>
  <c r="S1430" i="1"/>
  <c r="U1430" i="1" s="1"/>
  <c r="V1430" i="1" s="1"/>
  <c r="S1431" i="1"/>
  <c r="U1431" i="1" s="1"/>
  <c r="S1432" i="1"/>
  <c r="Z1432" i="1" s="1"/>
  <c r="S1433" i="1"/>
  <c r="U1433" i="1" s="1"/>
  <c r="S1434" i="1"/>
  <c r="U1434" i="1" s="1"/>
  <c r="S1435" i="1"/>
  <c r="Z1435" i="1" s="1"/>
  <c r="S1436" i="1"/>
  <c r="Z1436" i="1" s="1"/>
  <c r="S1437" i="1"/>
  <c r="S1438" i="1"/>
  <c r="Z1438" i="1" s="1"/>
  <c r="S1439" i="1"/>
  <c r="U1439" i="1" s="1"/>
  <c r="V1439" i="1" s="1"/>
  <c r="S1440" i="1"/>
  <c r="U1440" i="1" s="1"/>
  <c r="S1441" i="1"/>
  <c r="U1441" i="1" s="1"/>
  <c r="V1441" i="1" s="1"/>
  <c r="S1442" i="1"/>
  <c r="U1442" i="1" s="1"/>
  <c r="V1442" i="1" s="1"/>
  <c r="S1443" i="1"/>
  <c r="U1443" i="1" s="1"/>
  <c r="S1444" i="1"/>
  <c r="U1444" i="1" s="1"/>
  <c r="V1444" i="1" s="1"/>
  <c r="S1445" i="1"/>
  <c r="U1445" i="1" s="1"/>
  <c r="S1446" i="1"/>
  <c r="U1446" i="1" s="1"/>
  <c r="S1453" i="1"/>
  <c r="U1453" i="1" s="1"/>
  <c r="V1453" i="1" s="1"/>
  <c r="S1454" i="1"/>
  <c r="S1455" i="1"/>
  <c r="U1455" i="1" s="1"/>
  <c r="V1455" i="1" s="1"/>
  <c r="S1456" i="1"/>
  <c r="U1456" i="1" s="1"/>
  <c r="S1457" i="1"/>
  <c r="U1457" i="1" s="1"/>
  <c r="V1457" i="1" s="1"/>
  <c r="S1458" i="1"/>
  <c r="U1458" i="1" s="1"/>
  <c r="V1458" i="1" s="1"/>
  <c r="S1459" i="1"/>
  <c r="U1459" i="1" s="1"/>
  <c r="S1460" i="1"/>
  <c r="U1460" i="1" s="1"/>
  <c r="V1460" i="1" s="1"/>
  <c r="S1461" i="1"/>
  <c r="Z1461" i="1" s="1"/>
  <c r="AA1334" i="1"/>
  <c r="AA1335" i="1"/>
  <c r="AA1336" i="1"/>
  <c r="AA1337" i="1"/>
  <c r="AA1338" i="1"/>
  <c r="AA1339" i="1"/>
  <c r="AA1340" i="1"/>
  <c r="AA1341" i="1"/>
  <c r="AA1342" i="1"/>
  <c r="AA1343" i="1"/>
  <c r="AA1344" i="1"/>
  <c r="AA1345" i="1"/>
  <c r="AA1346" i="1"/>
  <c r="AA1347" i="1"/>
  <c r="AA1348" i="1"/>
  <c r="AA1349" i="1"/>
  <c r="AA1350" i="1"/>
  <c r="AA1351" i="1"/>
  <c r="AA1352" i="1"/>
  <c r="AA1353" i="1"/>
  <c r="AA1354" i="1"/>
  <c r="AA1355" i="1"/>
  <c r="AA1363" i="1"/>
  <c r="AA1364" i="1"/>
  <c r="AA1365" i="1"/>
  <c r="AA1366" i="1"/>
  <c r="AA1367" i="1"/>
  <c r="AA1370" i="1"/>
  <c r="AA1371" i="1"/>
  <c r="AA1372" i="1"/>
  <c r="AA1373" i="1"/>
  <c r="AA1374" i="1"/>
  <c r="AA1375" i="1"/>
  <c r="AA1376" i="1"/>
  <c r="AA1377" i="1"/>
  <c r="AA1378" i="1"/>
  <c r="AA1379" i="1"/>
  <c r="AA1380" i="1"/>
  <c r="AA1381" i="1"/>
  <c r="AA1382" i="1"/>
  <c r="AA1383" i="1"/>
  <c r="AA1384" i="1"/>
  <c r="AA1385" i="1"/>
  <c r="AA1386" i="1"/>
  <c r="AA1387" i="1"/>
  <c r="AA1389" i="1"/>
  <c r="AA1404" i="1"/>
  <c r="AA1405" i="1"/>
  <c r="AA1406" i="1"/>
  <c r="AA1407" i="1"/>
  <c r="AA1408" i="1"/>
  <c r="AA1409" i="1"/>
  <c r="AA1410" i="1"/>
  <c r="AA1411" i="1"/>
  <c r="AA1412" i="1"/>
  <c r="AA1413" i="1"/>
  <c r="AA1414" i="1"/>
  <c r="AA1415" i="1"/>
  <c r="AA1416" i="1"/>
  <c r="AA1417" i="1"/>
  <c r="AA1418" i="1"/>
  <c r="AA1419" i="1"/>
  <c r="AA1420" i="1"/>
  <c r="AA1421" i="1"/>
  <c r="AA1422" i="1"/>
  <c r="AA1423" i="1"/>
  <c r="AA1424" i="1"/>
  <c r="AA1425" i="1"/>
  <c r="AA1426" i="1"/>
  <c r="AA1427" i="1"/>
  <c r="AA1428" i="1"/>
  <c r="AA1429" i="1"/>
  <c r="AA1430" i="1"/>
  <c r="AA1431" i="1"/>
  <c r="AA1432" i="1"/>
  <c r="AA1433" i="1"/>
  <c r="AA1434" i="1"/>
  <c r="AA1435" i="1"/>
  <c r="AA1436" i="1"/>
  <c r="AA1437" i="1"/>
  <c r="AA1438" i="1"/>
  <c r="AA1439" i="1"/>
  <c r="AA1440" i="1"/>
  <c r="AA1441" i="1"/>
  <c r="AA1442" i="1"/>
  <c r="AA1443" i="1"/>
  <c r="AA1444" i="1"/>
  <c r="AA1445" i="1"/>
  <c r="AA1446" i="1"/>
  <c r="AA1453" i="1"/>
  <c r="AA1454" i="1"/>
  <c r="AA1455" i="1"/>
  <c r="AA1456" i="1"/>
  <c r="AA1457" i="1"/>
  <c r="AA1458" i="1"/>
  <c r="AA1459" i="1"/>
  <c r="AA1460" i="1"/>
  <c r="AA1461" i="1"/>
  <c r="AD1334" i="1"/>
  <c r="AD1335" i="1"/>
  <c r="AD1336" i="1"/>
  <c r="AD1337" i="1"/>
  <c r="AD1338" i="1"/>
  <c r="AD1339" i="1"/>
  <c r="AD1340" i="1"/>
  <c r="AD1341" i="1"/>
  <c r="AD1342" i="1"/>
  <c r="AD1343" i="1"/>
  <c r="AD1344" i="1"/>
  <c r="AD1345" i="1"/>
  <c r="AD1346" i="1"/>
  <c r="AD1347" i="1"/>
  <c r="AD1348" i="1"/>
  <c r="AD1349" i="1"/>
  <c r="AD1350" i="1"/>
  <c r="AD1351" i="1"/>
  <c r="AD1352" i="1"/>
  <c r="AD1353" i="1"/>
  <c r="AD1354" i="1"/>
  <c r="AD1355" i="1"/>
  <c r="AD1363" i="1"/>
  <c r="AD1364" i="1"/>
  <c r="AD1365" i="1"/>
  <c r="AD1366" i="1"/>
  <c r="AD1367" i="1"/>
  <c r="AD1370" i="1"/>
  <c r="AD1371" i="1"/>
  <c r="AD1372" i="1"/>
  <c r="AD1373" i="1"/>
  <c r="AD1374" i="1"/>
  <c r="AD1375" i="1"/>
  <c r="AD1376" i="1"/>
  <c r="AD1377" i="1"/>
  <c r="AD1378" i="1"/>
  <c r="AD1379" i="1"/>
  <c r="AD1380" i="1"/>
  <c r="AD1381" i="1"/>
  <c r="AD1382" i="1"/>
  <c r="AD1383" i="1"/>
  <c r="AD1384" i="1"/>
  <c r="AD1385" i="1"/>
  <c r="AD1386" i="1"/>
  <c r="AD1387" i="1"/>
  <c r="AD1389" i="1"/>
  <c r="AD1404" i="1"/>
  <c r="AD1405" i="1"/>
  <c r="AD1406" i="1"/>
  <c r="AD1407" i="1"/>
  <c r="AD1408" i="1"/>
  <c r="AD1409" i="1"/>
  <c r="AD1410" i="1"/>
  <c r="AD1411" i="1"/>
  <c r="AD1412" i="1"/>
  <c r="AD1413" i="1"/>
  <c r="AD1414" i="1"/>
  <c r="AD1415" i="1"/>
  <c r="AD1416" i="1"/>
  <c r="AD1417" i="1"/>
  <c r="AD1418" i="1"/>
  <c r="AD1419" i="1"/>
  <c r="AD1420" i="1"/>
  <c r="AD1421" i="1"/>
  <c r="AD1422" i="1"/>
  <c r="AD1423" i="1"/>
  <c r="AD1424" i="1"/>
  <c r="AD1425" i="1"/>
  <c r="AD1426" i="1"/>
  <c r="AD1427" i="1"/>
  <c r="AD1428" i="1"/>
  <c r="AD1429" i="1"/>
  <c r="AD1430" i="1"/>
  <c r="AD1431" i="1"/>
  <c r="AD1432" i="1"/>
  <c r="AD1433" i="1"/>
  <c r="AD1434" i="1"/>
  <c r="AD1435" i="1"/>
  <c r="AD1436" i="1"/>
  <c r="AD1437" i="1"/>
  <c r="AD1438" i="1"/>
  <c r="AD1439" i="1"/>
  <c r="AD1440" i="1"/>
  <c r="AD1441" i="1"/>
  <c r="AD1442" i="1"/>
  <c r="AD1443" i="1"/>
  <c r="AD1444" i="1"/>
  <c r="AD1445" i="1"/>
  <c r="AD1446" i="1"/>
  <c r="AD1453" i="1"/>
  <c r="AD1454" i="1"/>
  <c r="AD1455" i="1"/>
  <c r="AD1456" i="1"/>
  <c r="AD1457" i="1"/>
  <c r="AD1458" i="1"/>
  <c r="AD1459" i="1"/>
  <c r="AD1460" i="1"/>
  <c r="AD1461" i="1"/>
  <c r="AE1334" i="1"/>
  <c r="AE1335" i="1"/>
  <c r="AE1336" i="1"/>
  <c r="AE1337" i="1"/>
  <c r="AE1338" i="1"/>
  <c r="AE1339" i="1"/>
  <c r="AE1340" i="1"/>
  <c r="AE1341" i="1"/>
  <c r="AE1342" i="1"/>
  <c r="AE1343" i="1"/>
  <c r="AE1344" i="1"/>
  <c r="AE1345" i="1"/>
  <c r="AE1346" i="1"/>
  <c r="AE1347" i="1"/>
  <c r="AE1348" i="1"/>
  <c r="AE1349" i="1"/>
  <c r="AE1350" i="1"/>
  <c r="AE1351" i="1"/>
  <c r="AE1352" i="1"/>
  <c r="AE1353" i="1"/>
  <c r="AE1354" i="1"/>
  <c r="AE1355" i="1"/>
  <c r="AE1363" i="1"/>
  <c r="AE1364" i="1"/>
  <c r="AE1365" i="1"/>
  <c r="AE1366" i="1"/>
  <c r="AE1367" i="1"/>
  <c r="AE1370" i="1"/>
  <c r="AE1371" i="1"/>
  <c r="AE1372" i="1"/>
  <c r="AE1373" i="1"/>
  <c r="AE1374" i="1"/>
  <c r="AE1375" i="1"/>
  <c r="AE1376" i="1"/>
  <c r="AE1377" i="1"/>
  <c r="AE1378" i="1"/>
  <c r="AE1379" i="1"/>
  <c r="AE1380" i="1"/>
  <c r="AE1381" i="1"/>
  <c r="AE1382" i="1"/>
  <c r="AE1383" i="1"/>
  <c r="AE1384" i="1"/>
  <c r="AE1385" i="1"/>
  <c r="AE1386" i="1"/>
  <c r="AE1387" i="1"/>
  <c r="AE1389" i="1"/>
  <c r="AE1404" i="1"/>
  <c r="AE1405" i="1"/>
  <c r="AE1406" i="1"/>
  <c r="AE1407" i="1"/>
  <c r="AE1408" i="1"/>
  <c r="AE1409" i="1"/>
  <c r="AE1410" i="1"/>
  <c r="AE1411" i="1"/>
  <c r="AE1412" i="1"/>
  <c r="AE1413" i="1"/>
  <c r="AE1414" i="1"/>
  <c r="AE1415" i="1"/>
  <c r="AE1416" i="1"/>
  <c r="AE1417" i="1"/>
  <c r="AE1418" i="1"/>
  <c r="AE1419" i="1"/>
  <c r="AE1420" i="1"/>
  <c r="AE1421" i="1"/>
  <c r="AE1422" i="1"/>
  <c r="AE1423" i="1"/>
  <c r="AE1424" i="1"/>
  <c r="AE1425" i="1"/>
  <c r="AE1426" i="1"/>
  <c r="AE1427" i="1"/>
  <c r="AE1428" i="1"/>
  <c r="AE1429" i="1"/>
  <c r="AE1430" i="1"/>
  <c r="AE1431" i="1"/>
  <c r="AE1432" i="1"/>
  <c r="AE1433" i="1"/>
  <c r="AE1434" i="1"/>
  <c r="AE1435" i="1"/>
  <c r="AE1436" i="1"/>
  <c r="AE1437" i="1"/>
  <c r="AE1438" i="1"/>
  <c r="AE1439" i="1"/>
  <c r="AE1440" i="1"/>
  <c r="AE1441" i="1"/>
  <c r="AE1442" i="1"/>
  <c r="AE1443" i="1"/>
  <c r="AE1444" i="1"/>
  <c r="AE1445" i="1"/>
  <c r="AE1446" i="1"/>
  <c r="AE1453" i="1"/>
  <c r="AE1454" i="1"/>
  <c r="AE1455" i="1"/>
  <c r="AE1456" i="1"/>
  <c r="AE1457" i="1"/>
  <c r="AE1458" i="1"/>
  <c r="AE1459" i="1"/>
  <c r="AE1460" i="1"/>
  <c r="AE1461" i="1"/>
  <c r="O1281" i="4"/>
  <c r="O1282" i="4"/>
  <c r="O1283" i="4"/>
  <c r="O1284" i="4"/>
  <c r="O1285" i="4"/>
  <c r="O1286" i="4"/>
  <c r="O1287" i="4"/>
  <c r="O1288" i="4"/>
  <c r="O1289" i="4"/>
  <c r="O1290" i="4"/>
  <c r="O1291" i="4"/>
  <c r="O1292" i="4"/>
  <c r="O1293" i="4"/>
  <c r="O1294" i="4"/>
  <c r="O1295" i="4"/>
  <c r="O1296" i="4"/>
  <c r="O1297" i="4"/>
  <c r="O1298" i="4"/>
  <c r="O1299" i="4"/>
  <c r="O1300" i="4"/>
  <c r="O1301" i="4"/>
  <c r="O1302" i="4"/>
  <c r="O1303" i="4"/>
  <c r="O1304" i="4"/>
  <c r="O1305" i="4"/>
  <c r="O1306" i="4"/>
  <c r="O1307" i="4"/>
  <c r="O1308" i="4"/>
  <c r="O1309" i="4"/>
  <c r="O1310" i="4"/>
  <c r="O1311" i="4"/>
  <c r="O1312" i="4"/>
  <c r="O1313" i="4"/>
  <c r="O1314" i="4"/>
  <c r="O1315" i="4"/>
  <c r="O1316" i="4"/>
  <c r="O1317" i="4"/>
  <c r="O1318" i="4"/>
  <c r="O1319" i="4"/>
  <c r="O1320" i="4"/>
  <c r="O1321" i="4"/>
  <c r="O1322" i="4"/>
  <c r="O1323" i="4"/>
  <c r="O1324" i="4"/>
  <c r="O1325" i="4"/>
  <c r="O1326" i="4"/>
  <c r="O1327" i="4"/>
  <c r="O1328" i="4"/>
  <c r="O1329" i="4"/>
  <c r="O1330" i="4"/>
  <c r="O1331" i="4"/>
  <c r="O1332" i="4"/>
  <c r="O1333" i="4"/>
  <c r="O1334" i="4"/>
  <c r="O1335" i="4"/>
  <c r="O1336" i="4"/>
  <c r="O1337" i="4"/>
  <c r="O1338" i="4"/>
  <c r="O1339" i="4"/>
  <c r="O1340" i="4"/>
  <c r="O1341" i="4"/>
  <c r="O1342" i="4"/>
  <c r="O1343" i="4"/>
  <c r="O1344" i="4"/>
  <c r="O1345" i="4"/>
  <c r="O1346" i="4"/>
  <c r="O1347" i="4"/>
  <c r="O1348" i="4"/>
  <c r="O1349" i="4"/>
  <c r="O1350" i="4"/>
  <c r="O1351" i="4"/>
  <c r="O1331" i="1"/>
  <c r="P1331" i="1" s="1"/>
  <c r="O1332" i="1"/>
  <c r="P1332" i="1" s="1"/>
  <c r="O1333" i="1"/>
  <c r="P1333" i="1" s="1"/>
  <c r="S1331" i="1"/>
  <c r="U1331" i="1" s="1"/>
  <c r="S1332" i="1"/>
  <c r="U1332" i="1" s="1"/>
  <c r="V1332" i="1" s="1"/>
  <c r="S1333" i="1"/>
  <c r="U1333" i="1" s="1"/>
  <c r="AA1331" i="1"/>
  <c r="AA1332" i="1"/>
  <c r="AA1333" i="1"/>
  <c r="AD1331" i="1"/>
  <c r="AD1332" i="1"/>
  <c r="AD1333" i="1"/>
  <c r="AE1331" i="1"/>
  <c r="AE1332" i="1"/>
  <c r="AE1333" i="1"/>
  <c r="O1323" i="1"/>
  <c r="P1323" i="1" s="1"/>
  <c r="O1324" i="1"/>
  <c r="P1324" i="1" s="1"/>
  <c r="O1325" i="1"/>
  <c r="P1325" i="1" s="1"/>
  <c r="O1326" i="1"/>
  <c r="P1326" i="1" s="1"/>
  <c r="O1327" i="1"/>
  <c r="P1327" i="1" s="1"/>
  <c r="O1328" i="1"/>
  <c r="P1328" i="1" s="1"/>
  <c r="O1329" i="1"/>
  <c r="P1329" i="1" s="1"/>
  <c r="O1330" i="1"/>
  <c r="P1330" i="1" s="1"/>
  <c r="S1323" i="1"/>
  <c r="U1323" i="1" s="1"/>
  <c r="V1323" i="1" s="1"/>
  <c r="S1324" i="1"/>
  <c r="Z1324" i="1" s="1"/>
  <c r="S1325" i="1"/>
  <c r="Z1325" i="1" s="1"/>
  <c r="S1326" i="1"/>
  <c r="U1326" i="1" s="1"/>
  <c r="V1326" i="1" s="1"/>
  <c r="S1327" i="1"/>
  <c r="U1327" i="1" s="1"/>
  <c r="V1327" i="1" s="1"/>
  <c r="S1328" i="1"/>
  <c r="Z1328" i="1" s="1"/>
  <c r="S1329" i="1"/>
  <c r="Z1329" i="1" s="1"/>
  <c r="S1330" i="1"/>
  <c r="U1330" i="1" s="1"/>
  <c r="AA1323" i="1"/>
  <c r="AA1324" i="1"/>
  <c r="AA1325" i="1"/>
  <c r="AA1326" i="1"/>
  <c r="AA1327" i="1"/>
  <c r="AA1328" i="1"/>
  <c r="AA1329" i="1"/>
  <c r="AA1330" i="1"/>
  <c r="AD1323" i="1"/>
  <c r="AD1324" i="1"/>
  <c r="AD1325" i="1"/>
  <c r="AD1326" i="1"/>
  <c r="AD1327" i="1"/>
  <c r="AD1328" i="1"/>
  <c r="AD1329" i="1"/>
  <c r="AD1330" i="1"/>
  <c r="AE1323" i="1"/>
  <c r="AE1324" i="1"/>
  <c r="AE1325" i="1"/>
  <c r="AE1326" i="1"/>
  <c r="AE1327" i="1"/>
  <c r="AE1328" i="1"/>
  <c r="AE1329" i="1"/>
  <c r="AE1330" i="1"/>
  <c r="O1314" i="1"/>
  <c r="P1314" i="1" s="1"/>
  <c r="O1315" i="1"/>
  <c r="P1315" i="1" s="1"/>
  <c r="O1316" i="1"/>
  <c r="P1316" i="1" s="1"/>
  <c r="O1317" i="1"/>
  <c r="P1317" i="1" s="1"/>
  <c r="O1318" i="1"/>
  <c r="P1318" i="1" s="1"/>
  <c r="O1319" i="1"/>
  <c r="P1319" i="1" s="1"/>
  <c r="O1320" i="1"/>
  <c r="P1320" i="1" s="1"/>
  <c r="O1321" i="1"/>
  <c r="P1321" i="1" s="1"/>
  <c r="O1322" i="1"/>
  <c r="P1322" i="1" s="1"/>
  <c r="Q1314" i="1"/>
  <c r="S1314" i="1"/>
  <c r="S1315" i="1"/>
  <c r="S1316" i="1"/>
  <c r="Z1316" i="1" s="1"/>
  <c r="S1317" i="1"/>
  <c r="Z1317" i="1" s="1"/>
  <c r="S1318" i="1"/>
  <c r="U1318" i="1" s="1"/>
  <c r="V1318" i="1" s="1"/>
  <c r="S1319" i="1"/>
  <c r="Z1319" i="1" s="1"/>
  <c r="S1320" i="1"/>
  <c r="U1320" i="1" s="1"/>
  <c r="S1321" i="1"/>
  <c r="U1321" i="1" s="1"/>
  <c r="V1321" i="1" s="1"/>
  <c r="S1322" i="1"/>
  <c r="U1322" i="1" s="1"/>
  <c r="V1322" i="1" s="1"/>
  <c r="AA1314" i="1"/>
  <c r="AA1315" i="1"/>
  <c r="AA1316" i="1"/>
  <c r="AA1317" i="1"/>
  <c r="AA1318" i="1"/>
  <c r="AA1319" i="1"/>
  <c r="AA1320" i="1"/>
  <c r="AA1321" i="1"/>
  <c r="AA1322" i="1"/>
  <c r="AD1314" i="1"/>
  <c r="AD1315" i="1"/>
  <c r="AD1316" i="1"/>
  <c r="AD1317" i="1"/>
  <c r="AD1318" i="1"/>
  <c r="AD1319" i="1"/>
  <c r="AD1320" i="1"/>
  <c r="AD1321" i="1"/>
  <c r="AD1322" i="1"/>
  <c r="AE1314" i="1"/>
  <c r="AE1315" i="1"/>
  <c r="AE1316" i="1"/>
  <c r="AE1317" i="1"/>
  <c r="AE1318" i="1"/>
  <c r="AE1319" i="1"/>
  <c r="AE1320" i="1"/>
  <c r="AE1321" i="1"/>
  <c r="AE1322" i="1"/>
  <c r="O1312" i="1"/>
  <c r="P1312" i="1" s="1"/>
  <c r="O1313" i="1"/>
  <c r="P1313" i="1" s="1"/>
  <c r="S1312" i="1"/>
  <c r="Z1312" i="1" s="1"/>
  <c r="S1313" i="1"/>
  <c r="U1313" i="1" s="1"/>
  <c r="V1313" i="1" s="1"/>
  <c r="AA1312" i="1"/>
  <c r="AA1313" i="1"/>
  <c r="AD1312" i="1"/>
  <c r="AD1313" i="1"/>
  <c r="AE1312" i="1"/>
  <c r="AE1313" i="1"/>
  <c r="O1309" i="1"/>
  <c r="O1310" i="1"/>
  <c r="P1310" i="1" s="1"/>
  <c r="O1311" i="1"/>
  <c r="P1311" i="1" s="1"/>
  <c r="S1309" i="1"/>
  <c r="U1309" i="1" s="1"/>
  <c r="S1310" i="1"/>
  <c r="Z1310" i="1" s="1"/>
  <c r="S1311" i="1"/>
  <c r="U1311" i="1" s="1"/>
  <c r="V1311" i="1" s="1"/>
  <c r="AA1309" i="1"/>
  <c r="AA1310" i="1"/>
  <c r="AA1311" i="1"/>
  <c r="AD1309" i="1"/>
  <c r="AD1310" i="1"/>
  <c r="AD1311" i="1"/>
  <c r="AE1309" i="1"/>
  <c r="AE1310" i="1"/>
  <c r="AE1311" i="1"/>
  <c r="O1305" i="1"/>
  <c r="P1305" i="1" s="1"/>
  <c r="O1306" i="1"/>
  <c r="P1306" i="1" s="1"/>
  <c r="O1307" i="1"/>
  <c r="P1307" i="1" s="1"/>
  <c r="O1308" i="1"/>
  <c r="Q1306" i="1"/>
  <c r="S1305" i="1"/>
  <c r="Z1305" i="1" s="1"/>
  <c r="S1306" i="1"/>
  <c r="U1306" i="1" s="1"/>
  <c r="V1306" i="1" s="1"/>
  <c r="S1307" i="1"/>
  <c r="Z1307" i="1" s="1"/>
  <c r="S1308" i="1"/>
  <c r="U1308" i="1" s="1"/>
  <c r="V1308" i="1" s="1"/>
  <c r="AA1305" i="1"/>
  <c r="AA1306" i="1"/>
  <c r="AA1307" i="1"/>
  <c r="AA1308" i="1"/>
  <c r="AD1305" i="1"/>
  <c r="AD1306" i="1"/>
  <c r="AD1307" i="1"/>
  <c r="AD1308" i="1"/>
  <c r="AE1305" i="1"/>
  <c r="AE1306" i="1"/>
  <c r="AE1307" i="1"/>
  <c r="AE1308" i="1"/>
  <c r="O1302" i="1"/>
  <c r="P1302" i="1" s="1"/>
  <c r="O1303" i="1"/>
  <c r="P1303" i="1" s="1"/>
  <c r="O1304" i="1"/>
  <c r="P1304" i="1" s="1"/>
  <c r="S1302" i="1"/>
  <c r="U1302" i="1" s="1"/>
  <c r="S1303" i="1"/>
  <c r="U1303" i="1" s="1"/>
  <c r="S1304" i="1"/>
  <c r="Z1304" i="1" s="1"/>
  <c r="AA1302" i="1"/>
  <c r="AA1303" i="1"/>
  <c r="AA1304" i="1"/>
  <c r="AD1302" i="1"/>
  <c r="AD1303" i="1"/>
  <c r="AD1304" i="1"/>
  <c r="AE1302" i="1"/>
  <c r="AE1303" i="1"/>
  <c r="AE1304" i="1"/>
  <c r="O1300" i="1"/>
  <c r="P1300" i="1" s="1"/>
  <c r="O1301" i="1"/>
  <c r="P1301" i="1" s="1"/>
  <c r="S1300" i="1"/>
  <c r="U1300" i="1" s="1"/>
  <c r="V1300" i="1" s="1"/>
  <c r="S1301" i="1"/>
  <c r="U1301" i="1" s="1"/>
  <c r="V1301" i="1" s="1"/>
  <c r="AA1300" i="1"/>
  <c r="AA1301" i="1"/>
  <c r="AD1300" i="1"/>
  <c r="AD1301" i="1"/>
  <c r="AE1300" i="1"/>
  <c r="AE1301" i="1"/>
  <c r="O1297" i="1"/>
  <c r="P1297" i="1" s="1"/>
  <c r="O1298" i="1"/>
  <c r="P1298" i="1" s="1"/>
  <c r="O1299" i="1"/>
  <c r="P1299" i="1" s="1"/>
  <c r="S1297" i="1"/>
  <c r="S1298" i="1"/>
  <c r="S1299" i="1"/>
  <c r="U1299" i="1" s="1"/>
  <c r="AA1297" i="1"/>
  <c r="AA1298" i="1"/>
  <c r="AA1299" i="1"/>
  <c r="AD1297" i="1"/>
  <c r="AD1298" i="1"/>
  <c r="AD1299" i="1"/>
  <c r="AE1297" i="1"/>
  <c r="AE1298" i="1"/>
  <c r="AE1299" i="1"/>
  <c r="O1295" i="1"/>
  <c r="P1295" i="1" s="1"/>
  <c r="O1296" i="1"/>
  <c r="P1296" i="1" s="1"/>
  <c r="S1295" i="1"/>
  <c r="U1295" i="1" s="1"/>
  <c r="V1295" i="1" s="1"/>
  <c r="S1296" i="1"/>
  <c r="U1296" i="1" s="1"/>
  <c r="V1296" i="1" s="1"/>
  <c r="AA1295" i="1"/>
  <c r="AA1296" i="1"/>
  <c r="AD1295" i="1"/>
  <c r="AD1296" i="1"/>
  <c r="AE1295" i="1"/>
  <c r="AE1296" i="1"/>
  <c r="O1294" i="1"/>
  <c r="P1294" i="1" s="1"/>
  <c r="Q1294" i="1"/>
  <c r="S1294" i="1"/>
  <c r="AA1294" i="1"/>
  <c r="AD1294" i="1"/>
  <c r="AE1294" i="1"/>
  <c r="O1293" i="1"/>
  <c r="P1293" i="1" s="1"/>
  <c r="Q1293" i="1"/>
  <c r="S1293" i="1"/>
  <c r="AA1293" i="1"/>
  <c r="AD1293" i="1"/>
  <c r="AE1293" i="1"/>
  <c r="O1289" i="1"/>
  <c r="P1289" i="1" s="1"/>
  <c r="O1290" i="1"/>
  <c r="P1290" i="1" s="1"/>
  <c r="O1291" i="1"/>
  <c r="P1291" i="1" s="1"/>
  <c r="Q1291" i="1" s="1"/>
  <c r="O1292" i="1"/>
  <c r="P1292" i="1" s="1"/>
  <c r="S1289" i="1"/>
  <c r="U1289" i="1" s="1"/>
  <c r="V1289" i="1" s="1"/>
  <c r="S1290" i="1"/>
  <c r="U1290" i="1" s="1"/>
  <c r="V1290" i="1" s="1"/>
  <c r="S1291" i="1"/>
  <c r="S1292" i="1"/>
  <c r="U1292" i="1" s="1"/>
  <c r="V1292" i="1" s="1"/>
  <c r="AA1289" i="1"/>
  <c r="AA1290" i="1"/>
  <c r="AA1291" i="1"/>
  <c r="AA1292" i="1"/>
  <c r="AD1289" i="1"/>
  <c r="AD1290" i="1"/>
  <c r="AD1291" i="1"/>
  <c r="AD1292" i="1"/>
  <c r="AE1289" i="1"/>
  <c r="AE1290" i="1"/>
  <c r="AE1291" i="1"/>
  <c r="AE1292" i="1"/>
  <c r="O1281" i="1"/>
  <c r="P1281" i="1" s="1"/>
  <c r="O1282" i="1"/>
  <c r="O1283" i="1"/>
  <c r="P1283" i="1" s="1"/>
  <c r="O1284" i="1"/>
  <c r="P1284" i="1" s="1"/>
  <c r="O1285" i="1"/>
  <c r="P1285" i="1" s="1"/>
  <c r="O1286" i="1"/>
  <c r="O1287" i="1"/>
  <c r="P1287" i="1" s="1"/>
  <c r="O1288" i="1"/>
  <c r="P1288" i="1" s="1"/>
  <c r="S1281" i="1"/>
  <c r="U1281" i="1" s="1"/>
  <c r="V1281" i="1" s="1"/>
  <c r="S1282" i="1"/>
  <c r="S1283" i="1"/>
  <c r="U1283" i="1" s="1"/>
  <c r="S1284" i="1"/>
  <c r="U1284" i="1" s="1"/>
  <c r="V1284" i="1" s="1"/>
  <c r="S1285" i="1"/>
  <c r="U1285" i="1" s="1"/>
  <c r="V1285" i="1" s="1"/>
  <c r="S1286" i="1"/>
  <c r="U1286" i="1" s="1"/>
  <c r="V1286" i="1" s="1"/>
  <c r="S1287" i="1"/>
  <c r="U1287" i="1" s="1"/>
  <c r="V1287" i="1" s="1"/>
  <c r="S1288" i="1"/>
  <c r="U1288" i="1" s="1"/>
  <c r="V1288" i="1" s="1"/>
  <c r="AA1281" i="1"/>
  <c r="AA1282" i="1"/>
  <c r="AA1283" i="1"/>
  <c r="AA1284" i="1"/>
  <c r="AA1285" i="1"/>
  <c r="AA1286" i="1"/>
  <c r="AA1287" i="1"/>
  <c r="AA1288" i="1"/>
  <c r="AD1281" i="1"/>
  <c r="AD1282" i="1"/>
  <c r="AD1283" i="1"/>
  <c r="AD1284" i="1"/>
  <c r="AD1285" i="1"/>
  <c r="AD1286" i="1"/>
  <c r="AD1287" i="1"/>
  <c r="AD1288" i="1"/>
  <c r="AE1281" i="1"/>
  <c r="AE1282" i="1"/>
  <c r="AE1283" i="1"/>
  <c r="AE1284" i="1"/>
  <c r="AE1285" i="1"/>
  <c r="AE1286" i="1"/>
  <c r="AE1287" i="1"/>
  <c r="AE1288" i="1"/>
  <c r="O1280" i="1"/>
  <c r="Q1280" i="1"/>
  <c r="S1280" i="1"/>
  <c r="AA1280" i="1"/>
  <c r="AD1280" i="1"/>
  <c r="AE1280" i="1"/>
  <c r="O1279" i="1"/>
  <c r="P1279" i="1" s="1"/>
  <c r="S1279" i="1"/>
  <c r="AA1279" i="1"/>
  <c r="AD1279" i="1"/>
  <c r="AE1279" i="1"/>
  <c r="O1275" i="1"/>
  <c r="P1275" i="1" s="1"/>
  <c r="O1276" i="1"/>
  <c r="P1276" i="1" s="1"/>
  <c r="O1277" i="1"/>
  <c r="P1277" i="1" s="1"/>
  <c r="O1278" i="1"/>
  <c r="P1278" i="1" s="1"/>
  <c r="S1275" i="1"/>
  <c r="Z1275" i="1" s="1"/>
  <c r="S1276" i="1"/>
  <c r="Z1276" i="1" s="1"/>
  <c r="S1277" i="1"/>
  <c r="Z1277" i="1" s="1"/>
  <c r="S1278" i="1"/>
  <c r="Z1278" i="1" s="1"/>
  <c r="AA1275" i="1"/>
  <c r="AA1276" i="1"/>
  <c r="AA1277" i="1"/>
  <c r="AA1278" i="1"/>
  <c r="AD1275" i="1"/>
  <c r="AD1276" i="1"/>
  <c r="AD1277" i="1"/>
  <c r="AD1278" i="1"/>
  <c r="AE1275" i="1"/>
  <c r="AE1276" i="1"/>
  <c r="AE1277" i="1"/>
  <c r="AE1278" i="1"/>
  <c r="O1269" i="1"/>
  <c r="P1269" i="1" s="1"/>
  <c r="O1270" i="1"/>
  <c r="P1270" i="1" s="1"/>
  <c r="O1271" i="1"/>
  <c r="O1272" i="1"/>
  <c r="P1272" i="1" s="1"/>
  <c r="O1273" i="1"/>
  <c r="P1273" i="1" s="1"/>
  <c r="O1274" i="1"/>
  <c r="P1274" i="1" s="1"/>
  <c r="S1269" i="1"/>
  <c r="U1269" i="1" s="1"/>
  <c r="V1269" i="1" s="1"/>
  <c r="S1270" i="1"/>
  <c r="U1270" i="1" s="1"/>
  <c r="V1270" i="1" s="1"/>
  <c r="S1271" i="1"/>
  <c r="U1271" i="1" s="1"/>
  <c r="V1271" i="1" s="1"/>
  <c r="S1272" i="1"/>
  <c r="Z1272" i="1" s="1"/>
  <c r="S1273" i="1"/>
  <c r="U1273" i="1" s="1"/>
  <c r="V1273" i="1" s="1"/>
  <c r="S1274" i="1"/>
  <c r="U1274" i="1" s="1"/>
  <c r="AA1269" i="1"/>
  <c r="AA1270" i="1"/>
  <c r="AA1271" i="1"/>
  <c r="AA1272" i="1"/>
  <c r="AA1273" i="1"/>
  <c r="AA1274" i="1"/>
  <c r="AD1269" i="1"/>
  <c r="AD1270" i="1"/>
  <c r="AD1271" i="1"/>
  <c r="AD1272" i="1"/>
  <c r="AD1273" i="1"/>
  <c r="AD1274" i="1"/>
  <c r="AE1269" i="1"/>
  <c r="AE1270" i="1"/>
  <c r="AE1271" i="1"/>
  <c r="AE1272" i="1"/>
  <c r="AE1273" i="1"/>
  <c r="AE1274" i="1"/>
  <c r="O1266" i="1"/>
  <c r="P1266" i="1" s="1"/>
  <c r="O1267" i="1"/>
  <c r="P1267" i="1" s="1"/>
  <c r="S1266" i="1"/>
  <c r="S1267" i="1"/>
  <c r="AA1266" i="1"/>
  <c r="AA1267" i="1"/>
  <c r="AD1266" i="1"/>
  <c r="AD1267" i="1"/>
  <c r="AE1266" i="1"/>
  <c r="AE1267" i="1"/>
  <c r="O1262" i="1"/>
  <c r="P1262" i="1" s="1"/>
  <c r="O1263" i="1"/>
  <c r="P1263" i="1" s="1"/>
  <c r="O1264" i="1"/>
  <c r="P1264" i="1" s="1"/>
  <c r="O1265" i="1"/>
  <c r="S1262" i="1"/>
  <c r="U1262" i="1" s="1"/>
  <c r="V1262" i="1" s="1"/>
  <c r="S1263" i="1"/>
  <c r="Z1263" i="1" s="1"/>
  <c r="S1264" i="1"/>
  <c r="Z1264" i="1" s="1"/>
  <c r="S1265" i="1"/>
  <c r="U1265" i="1" s="1"/>
  <c r="AA1262" i="1"/>
  <c r="AA1263" i="1"/>
  <c r="AA1264" i="1"/>
  <c r="AA1265" i="1"/>
  <c r="AD1262" i="1"/>
  <c r="AD1263" i="1"/>
  <c r="AD1264" i="1"/>
  <c r="AD1265" i="1"/>
  <c r="AE1262" i="1"/>
  <c r="AE1263" i="1"/>
  <c r="AE1264" i="1"/>
  <c r="AE1265" i="1"/>
  <c r="O1254" i="1"/>
  <c r="P1254" i="1" s="1"/>
  <c r="O1255" i="1"/>
  <c r="P1255" i="1" s="1"/>
  <c r="O1256" i="1"/>
  <c r="P1256" i="1" s="1"/>
  <c r="O1257" i="1"/>
  <c r="P1257" i="1" s="1"/>
  <c r="Q1257" i="1" s="1"/>
  <c r="O1258" i="1"/>
  <c r="P1258" i="1" s="1"/>
  <c r="O1259" i="1"/>
  <c r="P1259" i="1" s="1"/>
  <c r="O1260" i="1"/>
  <c r="P1260" i="1" s="1"/>
  <c r="O1261" i="1"/>
  <c r="P1261" i="1" s="1"/>
  <c r="S1254" i="1"/>
  <c r="Z1254" i="1" s="1"/>
  <c r="S1255" i="1"/>
  <c r="Z1255" i="1" s="1"/>
  <c r="S1256" i="1"/>
  <c r="Z1256" i="1" s="1"/>
  <c r="S1257" i="1"/>
  <c r="Z1257" i="1" s="1"/>
  <c r="S1258" i="1"/>
  <c r="Z1258" i="1" s="1"/>
  <c r="S1259" i="1"/>
  <c r="S1260" i="1"/>
  <c r="Z1260" i="1" s="1"/>
  <c r="S1261" i="1"/>
  <c r="Z1261" i="1" s="1"/>
  <c r="AA1254" i="1"/>
  <c r="AA1255" i="1"/>
  <c r="AA1256" i="1"/>
  <c r="AA1257" i="1"/>
  <c r="AA1258" i="1"/>
  <c r="AA1259" i="1"/>
  <c r="AA1260" i="1"/>
  <c r="AA1261" i="1"/>
  <c r="AD1254" i="1"/>
  <c r="AD1255" i="1"/>
  <c r="AD1256" i="1"/>
  <c r="AD1257" i="1"/>
  <c r="AD1258" i="1"/>
  <c r="AD1259" i="1"/>
  <c r="AD1260" i="1"/>
  <c r="AD1261" i="1"/>
  <c r="AE1254" i="1"/>
  <c r="AE1255" i="1"/>
  <c r="AE1256" i="1"/>
  <c r="AE1257" i="1"/>
  <c r="AE1258" i="1"/>
  <c r="AE1259" i="1"/>
  <c r="AE1260" i="1"/>
  <c r="AE1261" i="1"/>
  <c r="O1253" i="1"/>
  <c r="S1253" i="1"/>
  <c r="AA1253" i="1"/>
  <c r="AD1253" i="1"/>
  <c r="AE1253" i="1"/>
  <c r="O1252" i="1"/>
  <c r="P1252" i="1" s="1"/>
  <c r="S1252" i="1"/>
  <c r="AA1252" i="1"/>
  <c r="AD1252" i="1"/>
  <c r="AE1252" i="1"/>
  <c r="O1250" i="1"/>
  <c r="P1250" i="1" s="1"/>
  <c r="O1251" i="1"/>
  <c r="P1251" i="1" s="1"/>
  <c r="S1250" i="1"/>
  <c r="S1251" i="1"/>
  <c r="AA1250" i="1"/>
  <c r="AA1251" i="1"/>
  <c r="AD1250" i="1"/>
  <c r="AD1251" i="1"/>
  <c r="AE1250" i="1"/>
  <c r="AE1251" i="1"/>
  <c r="O1247" i="1"/>
  <c r="P1247" i="1" s="1"/>
  <c r="O1248" i="1"/>
  <c r="P1248" i="1" s="1"/>
  <c r="O1249" i="1"/>
  <c r="S1247" i="1"/>
  <c r="S1248" i="1"/>
  <c r="S1249" i="1"/>
  <c r="AA1247" i="1"/>
  <c r="AA1248" i="1"/>
  <c r="AA1249" i="1"/>
  <c r="AD1247" i="1"/>
  <c r="AD1248" i="1"/>
  <c r="AD1249" i="1"/>
  <c r="AE1247" i="1"/>
  <c r="AE1248" i="1"/>
  <c r="AE1249" i="1"/>
  <c r="O1245" i="1"/>
  <c r="P1245" i="1" s="1"/>
  <c r="O1246" i="1"/>
  <c r="P1246" i="1" s="1"/>
  <c r="S1245" i="1"/>
  <c r="S1246" i="1"/>
  <c r="AA1245" i="1"/>
  <c r="AA1246" i="1"/>
  <c r="AD1245" i="1"/>
  <c r="AD1246" i="1"/>
  <c r="AE1245" i="1"/>
  <c r="AE1246" i="1"/>
  <c r="O1234" i="1"/>
  <c r="P1234" i="1" s="1"/>
  <c r="O1235" i="1"/>
  <c r="O1236" i="1"/>
  <c r="O1237" i="1"/>
  <c r="P1237" i="1" s="1"/>
  <c r="O1238" i="1"/>
  <c r="P1238" i="1" s="1"/>
  <c r="O1239" i="1"/>
  <c r="P1239" i="1" s="1"/>
  <c r="O1240" i="1"/>
  <c r="O1241" i="1"/>
  <c r="P1241" i="1" s="1"/>
  <c r="O1242" i="1"/>
  <c r="O1243" i="1"/>
  <c r="O1244" i="1"/>
  <c r="P1244" i="1" s="1"/>
  <c r="S1234" i="1"/>
  <c r="U1234" i="1" s="1"/>
  <c r="V1234" i="1" s="1"/>
  <c r="S1235" i="1"/>
  <c r="Z1235" i="1" s="1"/>
  <c r="S1236" i="1"/>
  <c r="Z1236" i="1" s="1"/>
  <c r="S1237" i="1"/>
  <c r="S1238" i="1"/>
  <c r="Z1238" i="1" s="1"/>
  <c r="S1239" i="1"/>
  <c r="U1239" i="1" s="1"/>
  <c r="S1240" i="1"/>
  <c r="U1240" i="1" s="1"/>
  <c r="V1240" i="1" s="1"/>
  <c r="S1241" i="1"/>
  <c r="Z1241" i="1" s="1"/>
  <c r="S1242" i="1"/>
  <c r="U1242" i="1" s="1"/>
  <c r="V1242" i="1" s="1"/>
  <c r="S1243" i="1"/>
  <c r="U1243" i="1" s="1"/>
  <c r="V1243" i="1" s="1"/>
  <c r="S1244" i="1"/>
  <c r="U1244" i="1" s="1"/>
  <c r="AA1234" i="1"/>
  <c r="AA1235" i="1"/>
  <c r="AA1236" i="1"/>
  <c r="AA1237" i="1"/>
  <c r="AA1238" i="1"/>
  <c r="AA1239" i="1"/>
  <c r="AA1240" i="1"/>
  <c r="AA1241" i="1"/>
  <c r="AA1242" i="1"/>
  <c r="AA1243" i="1"/>
  <c r="AA1244" i="1"/>
  <c r="AD1234" i="1"/>
  <c r="AD1235" i="1"/>
  <c r="AD1236" i="1"/>
  <c r="AD1237" i="1"/>
  <c r="AD1238" i="1"/>
  <c r="AD1239" i="1"/>
  <c r="AD1240" i="1"/>
  <c r="AD1241" i="1"/>
  <c r="AD1242" i="1"/>
  <c r="AD1243" i="1"/>
  <c r="AD1244" i="1"/>
  <c r="AE1234" i="1"/>
  <c r="AE1235" i="1"/>
  <c r="AE1236" i="1"/>
  <c r="AE1237" i="1"/>
  <c r="AE1238" i="1"/>
  <c r="AE1239" i="1"/>
  <c r="AE1240" i="1"/>
  <c r="AE1241" i="1"/>
  <c r="AE1242" i="1"/>
  <c r="AE1243" i="1"/>
  <c r="AE1244" i="1"/>
  <c r="O1230" i="1"/>
  <c r="P1230" i="1" s="1"/>
  <c r="O1231" i="1"/>
  <c r="P1231" i="1" s="1"/>
  <c r="O1232" i="1"/>
  <c r="P1232" i="1" s="1"/>
  <c r="O1233" i="1"/>
  <c r="P1233" i="1" s="1"/>
  <c r="S1230" i="1"/>
  <c r="S1231" i="1"/>
  <c r="S1232" i="1"/>
  <c r="U1232" i="1" s="1"/>
  <c r="V1232" i="1" s="1"/>
  <c r="S1233" i="1"/>
  <c r="U1233" i="1" s="1"/>
  <c r="V1233" i="1" s="1"/>
  <c r="AA1230" i="1"/>
  <c r="AA1231" i="1"/>
  <c r="AA1232" i="1"/>
  <c r="AA1233" i="1"/>
  <c r="AD1230" i="1"/>
  <c r="AD1231" i="1"/>
  <c r="AD1232" i="1"/>
  <c r="AD1233" i="1"/>
  <c r="AE1230" i="1"/>
  <c r="AE1231" i="1"/>
  <c r="AE1232" i="1"/>
  <c r="AE1233" i="1"/>
  <c r="O1226" i="1"/>
  <c r="P1226" i="1" s="1"/>
  <c r="O1227" i="1"/>
  <c r="P1227" i="1" s="1"/>
  <c r="O1228" i="1"/>
  <c r="P1228" i="1" s="1"/>
  <c r="O1229" i="1"/>
  <c r="P1229" i="1" s="1"/>
  <c r="S1226" i="1"/>
  <c r="Z1226" i="1" s="1"/>
  <c r="S1227" i="1"/>
  <c r="U1227" i="1" s="1"/>
  <c r="V1227" i="1" s="1"/>
  <c r="S1228" i="1"/>
  <c r="U1228" i="1" s="1"/>
  <c r="S1229" i="1"/>
  <c r="U1229" i="1" s="1"/>
  <c r="V1229" i="1" s="1"/>
  <c r="AA1226" i="1"/>
  <c r="AA1227" i="1"/>
  <c r="AA1228" i="1"/>
  <c r="AA1229" i="1"/>
  <c r="AD1226" i="1"/>
  <c r="AD1227" i="1"/>
  <c r="AD1228" i="1"/>
  <c r="AD1229" i="1"/>
  <c r="AE1226" i="1"/>
  <c r="AE1227" i="1"/>
  <c r="AE1228" i="1"/>
  <c r="AE1229" i="1"/>
  <c r="O1225" i="1"/>
  <c r="P1225" i="1" s="1"/>
  <c r="Q1225" i="1"/>
  <c r="S1225" i="1"/>
  <c r="AA1225" i="1"/>
  <c r="AD1225" i="1"/>
  <c r="AE1225" i="1"/>
  <c r="O1224" i="1"/>
  <c r="P1224" i="1" s="1"/>
  <c r="S1224" i="1"/>
  <c r="AA1224" i="1"/>
  <c r="AD1224" i="1"/>
  <c r="AE1224" i="1"/>
  <c r="O1222" i="1"/>
  <c r="P1222" i="1" s="1"/>
  <c r="O1223" i="1"/>
  <c r="P1223" i="1" s="1"/>
  <c r="S1222" i="1"/>
  <c r="S1223" i="1"/>
  <c r="AA1222" i="1"/>
  <c r="AA1223" i="1"/>
  <c r="AD1222" i="1"/>
  <c r="AD1223" i="1"/>
  <c r="AE1222" i="1"/>
  <c r="AE1223" i="1"/>
  <c r="O1221" i="1"/>
  <c r="P1221" i="1" s="1"/>
  <c r="S1221" i="1"/>
  <c r="AA1221" i="1"/>
  <c r="AD1221" i="1"/>
  <c r="AE1221" i="1"/>
  <c r="O1219" i="1"/>
  <c r="P1219" i="1" s="1"/>
  <c r="O1220" i="1"/>
  <c r="P1220" i="1" s="1"/>
  <c r="S1219" i="1"/>
  <c r="S1220" i="1"/>
  <c r="AA1219" i="1"/>
  <c r="AA1220" i="1"/>
  <c r="AD1219" i="1"/>
  <c r="AD1220" i="1"/>
  <c r="AE1219" i="1"/>
  <c r="AE1220" i="1"/>
  <c r="O1210" i="1"/>
  <c r="P1210" i="1" s="1"/>
  <c r="O1211" i="1"/>
  <c r="P1211" i="1" s="1"/>
  <c r="S1210" i="1"/>
  <c r="S1211" i="1"/>
  <c r="AA1210" i="1"/>
  <c r="AA1211" i="1"/>
  <c r="AD1210" i="1"/>
  <c r="AD1211" i="1"/>
  <c r="AE1210" i="1"/>
  <c r="AE1211" i="1"/>
  <c r="O1200" i="1"/>
  <c r="P1200" i="1" s="1"/>
  <c r="O1201" i="1"/>
  <c r="P1201" i="1" s="1"/>
  <c r="O1202" i="1"/>
  <c r="P1202" i="1" s="1"/>
  <c r="O1203" i="1"/>
  <c r="P1203" i="1" s="1"/>
  <c r="O1204" i="1"/>
  <c r="P1204" i="1" s="1"/>
  <c r="O1205" i="1"/>
  <c r="P1205" i="1" s="1"/>
  <c r="O1206" i="1"/>
  <c r="P1206" i="1" s="1"/>
  <c r="O1207" i="1"/>
  <c r="O1208" i="1"/>
  <c r="O1209" i="1"/>
  <c r="S1200" i="1"/>
  <c r="Z1200" i="1" s="1"/>
  <c r="S1201" i="1"/>
  <c r="Z1201" i="1" s="1"/>
  <c r="S1202" i="1"/>
  <c r="U1202" i="1" s="1"/>
  <c r="V1202" i="1" s="1"/>
  <c r="S1203" i="1"/>
  <c r="Z1203" i="1" s="1"/>
  <c r="S1204" i="1"/>
  <c r="Z1204" i="1" s="1"/>
  <c r="S1205" i="1"/>
  <c r="U1205" i="1" s="1"/>
  <c r="S1206" i="1"/>
  <c r="U1206" i="1" s="1"/>
  <c r="V1206" i="1" s="1"/>
  <c r="S1207" i="1"/>
  <c r="U1207" i="1" s="1"/>
  <c r="S1208" i="1"/>
  <c r="U1208" i="1" s="1"/>
  <c r="S1209" i="1"/>
  <c r="U1209" i="1" s="1"/>
  <c r="V1209" i="1" s="1"/>
  <c r="AA1200" i="1"/>
  <c r="AA1201" i="1"/>
  <c r="AA1202" i="1"/>
  <c r="AA1203" i="1"/>
  <c r="AA1204" i="1"/>
  <c r="AA1205" i="1"/>
  <c r="AA1206" i="1"/>
  <c r="AA1207" i="1"/>
  <c r="AA1208" i="1"/>
  <c r="AA1209" i="1"/>
  <c r="AD1200" i="1"/>
  <c r="AD1201" i="1"/>
  <c r="AD1202" i="1"/>
  <c r="AD1203" i="1"/>
  <c r="AD1204" i="1"/>
  <c r="AD1205" i="1"/>
  <c r="AD1206" i="1"/>
  <c r="AD1207" i="1"/>
  <c r="AD1208" i="1"/>
  <c r="AD1209" i="1"/>
  <c r="AE1200" i="1"/>
  <c r="AE1201" i="1"/>
  <c r="AE1202" i="1"/>
  <c r="AE1203" i="1"/>
  <c r="AE1204" i="1"/>
  <c r="AE1205" i="1"/>
  <c r="AE1206" i="1"/>
  <c r="AE1207" i="1"/>
  <c r="AE1208" i="1"/>
  <c r="AE1209" i="1"/>
  <c r="O1198" i="1"/>
  <c r="P1198" i="1" s="1"/>
  <c r="O1199" i="1"/>
  <c r="P1199" i="1" s="1"/>
  <c r="S1198" i="1"/>
  <c r="S1199" i="1"/>
  <c r="AA1198" i="1"/>
  <c r="AA1199" i="1"/>
  <c r="AD1198" i="1"/>
  <c r="AD1199" i="1"/>
  <c r="AE1198" i="1"/>
  <c r="AE1199" i="1"/>
  <c r="O1197" i="1"/>
  <c r="P1197" i="1" s="1"/>
  <c r="Q1197" i="1"/>
  <c r="S1197" i="1"/>
  <c r="AA1197" i="1"/>
  <c r="AD1197" i="1"/>
  <c r="AE1197" i="1"/>
  <c r="O4" i="4"/>
  <c r="O5"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O174" i="4"/>
  <c r="O175" i="4"/>
  <c r="O176" i="4"/>
  <c r="O177" i="4"/>
  <c r="O178" i="4"/>
  <c r="O179" i="4"/>
  <c r="O180" i="4"/>
  <c r="O181" i="4"/>
  <c r="O182" i="4"/>
  <c r="O183" i="4"/>
  <c r="O184" i="4"/>
  <c r="O185" i="4"/>
  <c r="O186" i="4"/>
  <c r="O187" i="4"/>
  <c r="O188" i="4"/>
  <c r="O189" i="4"/>
  <c r="O190" i="4"/>
  <c r="O191" i="4"/>
  <c r="O192" i="4"/>
  <c r="O193" i="4"/>
  <c r="O194" i="4"/>
  <c r="O195" i="4"/>
  <c r="O196" i="4"/>
  <c r="O197" i="4"/>
  <c r="O198" i="4"/>
  <c r="O199" i="4"/>
  <c r="O200" i="4"/>
  <c r="O201" i="4"/>
  <c r="O202" i="4"/>
  <c r="O203" i="4"/>
  <c r="O204" i="4"/>
  <c r="O205" i="4"/>
  <c r="O206" i="4"/>
  <c r="O207" i="4"/>
  <c r="O208" i="4"/>
  <c r="O209" i="4"/>
  <c r="O210" i="4"/>
  <c r="O211" i="4"/>
  <c r="O212" i="4"/>
  <c r="O213" i="4"/>
  <c r="O214" i="4"/>
  <c r="O215" i="4"/>
  <c r="O216" i="4"/>
  <c r="O217" i="4"/>
  <c r="O218" i="4"/>
  <c r="O219" i="4"/>
  <c r="O220" i="4"/>
  <c r="O221" i="4"/>
  <c r="O222" i="4"/>
  <c r="O223" i="4"/>
  <c r="O224" i="4"/>
  <c r="O225" i="4"/>
  <c r="O226" i="4"/>
  <c r="O227" i="4"/>
  <c r="O228" i="4"/>
  <c r="O229" i="4"/>
  <c r="O230" i="4"/>
  <c r="O231" i="4"/>
  <c r="O232" i="4"/>
  <c r="O233" i="4"/>
  <c r="O234" i="4"/>
  <c r="O235" i="4"/>
  <c r="O236" i="4"/>
  <c r="O237" i="4"/>
  <c r="O238" i="4"/>
  <c r="O239" i="4"/>
  <c r="O240" i="4"/>
  <c r="O241" i="4"/>
  <c r="O242" i="4"/>
  <c r="O243" i="4"/>
  <c r="O244" i="4"/>
  <c r="O245" i="4"/>
  <c r="O246" i="4"/>
  <c r="O247" i="4"/>
  <c r="O248" i="4"/>
  <c r="O249" i="4"/>
  <c r="O250" i="4"/>
  <c r="O251" i="4"/>
  <c r="O252" i="4"/>
  <c r="O253" i="4"/>
  <c r="O254" i="4"/>
  <c r="O255" i="4"/>
  <c r="O256" i="4"/>
  <c r="O257" i="4"/>
  <c r="O258" i="4"/>
  <c r="O259" i="4"/>
  <c r="O260" i="4"/>
  <c r="O261" i="4"/>
  <c r="O262" i="4"/>
  <c r="O263" i="4"/>
  <c r="O264" i="4"/>
  <c r="O265" i="4"/>
  <c r="O266" i="4"/>
  <c r="O267" i="4"/>
  <c r="O268" i="4"/>
  <c r="O269" i="4"/>
  <c r="O270" i="4"/>
  <c r="O271" i="4"/>
  <c r="O272" i="4"/>
  <c r="O273" i="4"/>
  <c r="O274" i="4"/>
  <c r="O275" i="4"/>
  <c r="O276" i="4"/>
  <c r="O277" i="4"/>
  <c r="O278" i="4"/>
  <c r="O279" i="4"/>
  <c r="O280" i="4"/>
  <c r="O281" i="4"/>
  <c r="O282" i="4"/>
  <c r="O283" i="4"/>
  <c r="O284" i="4"/>
  <c r="O285" i="4"/>
  <c r="O286" i="4"/>
  <c r="O287" i="4"/>
  <c r="O288" i="4"/>
  <c r="O289" i="4"/>
  <c r="O290" i="4"/>
  <c r="O291" i="4"/>
  <c r="O292" i="4"/>
  <c r="O293" i="4"/>
  <c r="O294" i="4"/>
  <c r="O295" i="4"/>
  <c r="O296" i="4"/>
  <c r="O297" i="4"/>
  <c r="O298" i="4"/>
  <c r="O299" i="4"/>
  <c r="O300" i="4"/>
  <c r="O301" i="4"/>
  <c r="O302" i="4"/>
  <c r="O303" i="4"/>
  <c r="O304" i="4"/>
  <c r="O305" i="4"/>
  <c r="O306" i="4"/>
  <c r="O307" i="4"/>
  <c r="O308" i="4"/>
  <c r="O309" i="4"/>
  <c r="O310" i="4"/>
  <c r="O311" i="4"/>
  <c r="O312" i="4"/>
  <c r="O313" i="4"/>
  <c r="O314" i="4"/>
  <c r="O315" i="4"/>
  <c r="O316" i="4"/>
  <c r="O317" i="4"/>
  <c r="O318" i="4"/>
  <c r="O319" i="4"/>
  <c r="O320" i="4"/>
  <c r="O321" i="4"/>
  <c r="O322" i="4"/>
  <c r="O323" i="4"/>
  <c r="O324" i="4"/>
  <c r="O325" i="4"/>
  <c r="O326" i="4"/>
  <c r="O327" i="4"/>
  <c r="O328" i="4"/>
  <c r="O329" i="4"/>
  <c r="O330" i="4"/>
  <c r="O331" i="4"/>
  <c r="O332" i="4"/>
  <c r="O333" i="4"/>
  <c r="O334" i="4"/>
  <c r="O335" i="4"/>
  <c r="O336" i="4"/>
  <c r="O337" i="4"/>
  <c r="O338" i="4"/>
  <c r="O339" i="4"/>
  <c r="O340" i="4"/>
  <c r="O341" i="4"/>
  <c r="O342" i="4"/>
  <c r="O343" i="4"/>
  <c r="O344" i="4"/>
  <c r="O345" i="4"/>
  <c r="O346" i="4"/>
  <c r="O347" i="4"/>
  <c r="O348" i="4"/>
  <c r="O349" i="4"/>
  <c r="O350" i="4"/>
  <c r="O351" i="4"/>
  <c r="O352" i="4"/>
  <c r="O353" i="4"/>
  <c r="O354" i="4"/>
  <c r="O355" i="4"/>
  <c r="O356" i="4"/>
  <c r="O357" i="4"/>
  <c r="O358" i="4"/>
  <c r="O359" i="4"/>
  <c r="O360" i="4"/>
  <c r="O361" i="4"/>
  <c r="O362" i="4"/>
  <c r="O363" i="4"/>
  <c r="O364" i="4"/>
  <c r="O365" i="4"/>
  <c r="O366" i="4"/>
  <c r="O367" i="4"/>
  <c r="O368" i="4"/>
  <c r="O369" i="4"/>
  <c r="O370" i="4"/>
  <c r="O371" i="4"/>
  <c r="O372" i="4"/>
  <c r="O373" i="4"/>
  <c r="O374" i="4"/>
  <c r="O375" i="4"/>
  <c r="O376" i="4"/>
  <c r="O377" i="4"/>
  <c r="O378" i="4"/>
  <c r="O379" i="4"/>
  <c r="O380" i="4"/>
  <c r="O381" i="4"/>
  <c r="O382" i="4"/>
  <c r="O383" i="4"/>
  <c r="O384" i="4"/>
  <c r="O385" i="4"/>
  <c r="O386" i="4"/>
  <c r="O387" i="4"/>
  <c r="O388" i="4"/>
  <c r="O389" i="4"/>
  <c r="O390" i="4"/>
  <c r="O391" i="4"/>
  <c r="O392" i="4"/>
  <c r="O393" i="4"/>
  <c r="O394" i="4"/>
  <c r="O395" i="4"/>
  <c r="O396" i="4"/>
  <c r="O397" i="4"/>
  <c r="O398" i="4"/>
  <c r="O399" i="4"/>
  <c r="O400" i="4"/>
  <c r="O401" i="4"/>
  <c r="O402" i="4"/>
  <c r="O403" i="4"/>
  <c r="O404" i="4"/>
  <c r="O405" i="4"/>
  <c r="O406" i="4"/>
  <c r="O407" i="4"/>
  <c r="O408" i="4"/>
  <c r="O409" i="4"/>
  <c r="O410" i="4"/>
  <c r="O411" i="4"/>
  <c r="O412" i="4"/>
  <c r="O413" i="4"/>
  <c r="O414" i="4"/>
  <c r="O415" i="4"/>
  <c r="O416" i="4"/>
  <c r="O417" i="4"/>
  <c r="O418" i="4"/>
  <c r="O419" i="4"/>
  <c r="O420" i="4"/>
  <c r="O421" i="4"/>
  <c r="O422" i="4"/>
  <c r="O423" i="4"/>
  <c r="O424" i="4"/>
  <c r="O425" i="4"/>
  <c r="O426" i="4"/>
  <c r="O427" i="4"/>
  <c r="O428" i="4"/>
  <c r="O429" i="4"/>
  <c r="O430" i="4"/>
  <c r="O431" i="4"/>
  <c r="O432" i="4"/>
  <c r="O433" i="4"/>
  <c r="O434" i="4"/>
  <c r="O435" i="4"/>
  <c r="O436" i="4"/>
  <c r="O437" i="4"/>
  <c r="O438" i="4"/>
  <c r="O439" i="4"/>
  <c r="O440" i="4"/>
  <c r="O441" i="4"/>
  <c r="O442" i="4"/>
  <c r="O443" i="4"/>
  <c r="O444" i="4"/>
  <c r="O445" i="4"/>
  <c r="O446" i="4"/>
  <c r="O447" i="4"/>
  <c r="O448" i="4"/>
  <c r="O449" i="4"/>
  <c r="O450" i="4"/>
  <c r="O451" i="4"/>
  <c r="O452" i="4"/>
  <c r="O453" i="4"/>
  <c r="O454" i="4"/>
  <c r="O455" i="4"/>
  <c r="O456" i="4"/>
  <c r="O457" i="4"/>
  <c r="O458" i="4"/>
  <c r="O459" i="4"/>
  <c r="O460" i="4"/>
  <c r="O461" i="4"/>
  <c r="O462" i="4"/>
  <c r="O463" i="4"/>
  <c r="O464" i="4"/>
  <c r="O465" i="4"/>
  <c r="O466" i="4"/>
  <c r="O467" i="4"/>
  <c r="O468" i="4"/>
  <c r="O469" i="4"/>
  <c r="O470" i="4"/>
  <c r="O471" i="4"/>
  <c r="O472" i="4"/>
  <c r="O473" i="4"/>
  <c r="O474" i="4"/>
  <c r="O475" i="4"/>
  <c r="O476" i="4"/>
  <c r="O477" i="4"/>
  <c r="O478" i="4"/>
  <c r="O479" i="4"/>
  <c r="O480" i="4"/>
  <c r="O481" i="4"/>
  <c r="O482" i="4"/>
  <c r="O483" i="4"/>
  <c r="O484" i="4"/>
  <c r="O485" i="4"/>
  <c r="O486" i="4"/>
  <c r="O487" i="4"/>
  <c r="O488" i="4"/>
  <c r="O489" i="4"/>
  <c r="O490" i="4"/>
  <c r="O491" i="4"/>
  <c r="O492" i="4"/>
  <c r="O493" i="4"/>
  <c r="O494" i="4"/>
  <c r="O495" i="4"/>
  <c r="O496" i="4"/>
  <c r="O497" i="4"/>
  <c r="O498" i="4"/>
  <c r="O499" i="4"/>
  <c r="O500" i="4"/>
  <c r="O501" i="4"/>
  <c r="O502" i="4"/>
  <c r="O503" i="4"/>
  <c r="O504" i="4"/>
  <c r="O505" i="4"/>
  <c r="O506" i="4"/>
  <c r="O507" i="4"/>
  <c r="O508" i="4"/>
  <c r="O509" i="4"/>
  <c r="O510" i="4"/>
  <c r="O511" i="4"/>
  <c r="O512" i="4"/>
  <c r="O513" i="4"/>
  <c r="O514" i="4"/>
  <c r="O515" i="4"/>
  <c r="O516" i="4"/>
  <c r="O517" i="4"/>
  <c r="O518" i="4"/>
  <c r="O519" i="4"/>
  <c r="O520" i="4"/>
  <c r="O521" i="4"/>
  <c r="O522" i="4"/>
  <c r="O523" i="4"/>
  <c r="O524" i="4"/>
  <c r="O525" i="4"/>
  <c r="O526" i="4"/>
  <c r="O527" i="4"/>
  <c r="O528" i="4"/>
  <c r="O529" i="4"/>
  <c r="O530" i="4"/>
  <c r="O531" i="4"/>
  <c r="O532" i="4"/>
  <c r="O533" i="4"/>
  <c r="O534" i="4"/>
  <c r="O535" i="4"/>
  <c r="O536" i="4"/>
  <c r="O537" i="4"/>
  <c r="O538" i="4"/>
  <c r="O539" i="4"/>
  <c r="O540" i="4"/>
  <c r="O541" i="4"/>
  <c r="O542" i="4"/>
  <c r="O543" i="4"/>
  <c r="O544" i="4"/>
  <c r="O545" i="4"/>
  <c r="O546" i="4"/>
  <c r="O547" i="4"/>
  <c r="O548" i="4"/>
  <c r="O549" i="4"/>
  <c r="O550" i="4"/>
  <c r="O551" i="4"/>
  <c r="O552" i="4"/>
  <c r="O553" i="4"/>
  <c r="O554" i="4"/>
  <c r="O555" i="4"/>
  <c r="O556" i="4"/>
  <c r="O557" i="4"/>
  <c r="O558" i="4"/>
  <c r="O559" i="4"/>
  <c r="O560" i="4"/>
  <c r="O561" i="4"/>
  <c r="O562" i="4"/>
  <c r="O563" i="4"/>
  <c r="O564" i="4"/>
  <c r="O565" i="4"/>
  <c r="O566" i="4"/>
  <c r="O567" i="4"/>
  <c r="O568" i="4"/>
  <c r="O569" i="4"/>
  <c r="O570" i="4"/>
  <c r="O571" i="4"/>
  <c r="O572" i="4"/>
  <c r="O573" i="4"/>
  <c r="O574" i="4"/>
  <c r="O575" i="4"/>
  <c r="O576" i="4"/>
  <c r="O577" i="4"/>
  <c r="O578" i="4"/>
  <c r="O579" i="4"/>
  <c r="O580" i="4"/>
  <c r="O581" i="4"/>
  <c r="O582" i="4"/>
  <c r="O583" i="4"/>
  <c r="O584" i="4"/>
  <c r="O585" i="4"/>
  <c r="O586" i="4"/>
  <c r="O587" i="4"/>
  <c r="O588" i="4"/>
  <c r="O589" i="4"/>
  <c r="O590" i="4"/>
  <c r="O591" i="4"/>
  <c r="O592" i="4"/>
  <c r="O593" i="4"/>
  <c r="O594" i="4"/>
  <c r="O595" i="4"/>
  <c r="O596" i="4"/>
  <c r="O597" i="4"/>
  <c r="O598" i="4"/>
  <c r="O599" i="4"/>
  <c r="O600" i="4"/>
  <c r="O601" i="4"/>
  <c r="O602" i="4"/>
  <c r="O603" i="4"/>
  <c r="O604" i="4"/>
  <c r="O605" i="4"/>
  <c r="O606" i="4"/>
  <c r="O607" i="4"/>
  <c r="O608" i="4"/>
  <c r="O609" i="4"/>
  <c r="O610" i="4"/>
  <c r="O611" i="4"/>
  <c r="O612" i="4"/>
  <c r="O613" i="4"/>
  <c r="O614" i="4"/>
  <c r="O615" i="4"/>
  <c r="O616" i="4"/>
  <c r="O617" i="4"/>
  <c r="O618" i="4"/>
  <c r="O619" i="4"/>
  <c r="O620" i="4"/>
  <c r="O621" i="4"/>
  <c r="O622" i="4"/>
  <c r="O623" i="4"/>
  <c r="O624" i="4"/>
  <c r="O625" i="4"/>
  <c r="O626" i="4"/>
  <c r="O627" i="4"/>
  <c r="O628" i="4"/>
  <c r="O629" i="4"/>
  <c r="O630" i="4"/>
  <c r="O631" i="4"/>
  <c r="O632" i="4"/>
  <c r="O633" i="4"/>
  <c r="O634" i="4"/>
  <c r="O635" i="4"/>
  <c r="O636" i="4"/>
  <c r="O637" i="4"/>
  <c r="O638" i="4"/>
  <c r="O639" i="4"/>
  <c r="O640" i="4"/>
  <c r="O641" i="4"/>
  <c r="O642" i="4"/>
  <c r="O643" i="4"/>
  <c r="O644" i="4"/>
  <c r="O645" i="4"/>
  <c r="O646" i="4"/>
  <c r="O647" i="4"/>
  <c r="O648" i="4"/>
  <c r="O649" i="4"/>
  <c r="O650" i="4"/>
  <c r="O651" i="4"/>
  <c r="O652" i="4"/>
  <c r="O653" i="4"/>
  <c r="O654" i="4"/>
  <c r="O655" i="4"/>
  <c r="O656" i="4"/>
  <c r="O657" i="4"/>
  <c r="O658" i="4"/>
  <c r="O659" i="4"/>
  <c r="O660" i="4"/>
  <c r="O661" i="4"/>
  <c r="O662" i="4"/>
  <c r="O663" i="4"/>
  <c r="O664" i="4"/>
  <c r="O665" i="4"/>
  <c r="O666" i="4"/>
  <c r="O667" i="4"/>
  <c r="O668" i="4"/>
  <c r="O669" i="4"/>
  <c r="O670" i="4"/>
  <c r="O671" i="4"/>
  <c r="O672" i="4"/>
  <c r="O673" i="4"/>
  <c r="O674" i="4"/>
  <c r="O675" i="4"/>
  <c r="O986" i="4"/>
  <c r="O980" i="4"/>
  <c r="O981" i="4"/>
  <c r="O982" i="4"/>
  <c r="O680" i="4"/>
  <c r="O983" i="4"/>
  <c r="O984" i="4"/>
  <c r="O987" i="4"/>
  <c r="O684" i="4"/>
  <c r="O685" i="4"/>
  <c r="O985" i="4"/>
  <c r="O687" i="4"/>
  <c r="O688" i="4"/>
  <c r="O689" i="4"/>
  <c r="O690" i="4"/>
  <c r="O691" i="4"/>
  <c r="O692" i="4"/>
  <c r="O693" i="4"/>
  <c r="O694" i="4"/>
  <c r="O695" i="4"/>
  <c r="O696" i="4"/>
  <c r="O697" i="4"/>
  <c r="O698" i="4"/>
  <c r="O699" i="4"/>
  <c r="O700" i="4"/>
  <c r="O701" i="4"/>
  <c r="O702" i="4"/>
  <c r="O703" i="4"/>
  <c r="O704" i="4"/>
  <c r="O705" i="4"/>
  <c r="O706" i="4"/>
  <c r="O707" i="4"/>
  <c r="O708" i="4"/>
  <c r="O709" i="4"/>
  <c r="O710" i="4"/>
  <c r="O711" i="4"/>
  <c r="O712" i="4"/>
  <c r="O713" i="4"/>
  <c r="O714" i="4"/>
  <c r="O715" i="4"/>
  <c r="O716" i="4"/>
  <c r="O717" i="4"/>
  <c r="O718" i="4"/>
  <c r="O719" i="4"/>
  <c r="O720" i="4"/>
  <c r="O721" i="4"/>
  <c r="O722" i="4"/>
  <c r="O723" i="4"/>
  <c r="O724" i="4"/>
  <c r="O725" i="4"/>
  <c r="O726" i="4"/>
  <c r="O727" i="4"/>
  <c r="O728" i="4"/>
  <c r="O729" i="4"/>
  <c r="O730" i="4"/>
  <c r="O731" i="4"/>
  <c r="O732" i="4"/>
  <c r="O733" i="4"/>
  <c r="O734" i="4"/>
  <c r="O735" i="4"/>
  <c r="O736" i="4"/>
  <c r="O737" i="4"/>
  <c r="O738" i="4"/>
  <c r="O739" i="4"/>
  <c r="O740" i="4"/>
  <c r="O741" i="4"/>
  <c r="O742" i="4"/>
  <c r="O743" i="4"/>
  <c r="O744" i="4"/>
  <c r="O745" i="4"/>
  <c r="O746" i="4"/>
  <c r="O747" i="4"/>
  <c r="O748" i="4"/>
  <c r="O749" i="4"/>
  <c r="O750" i="4"/>
  <c r="O751" i="4"/>
  <c r="O752" i="4"/>
  <c r="O753" i="4"/>
  <c r="O754" i="4"/>
  <c r="O755" i="4"/>
  <c r="O756" i="4"/>
  <c r="O757" i="4"/>
  <c r="O758" i="4"/>
  <c r="O759" i="4"/>
  <c r="O760" i="4"/>
  <c r="O761" i="4"/>
  <c r="O762" i="4"/>
  <c r="O763" i="4"/>
  <c r="O764" i="4"/>
  <c r="O765" i="4"/>
  <c r="O766" i="4"/>
  <c r="O767" i="4"/>
  <c r="O768" i="4"/>
  <c r="O769" i="4"/>
  <c r="O770" i="4"/>
  <c r="O771" i="4"/>
  <c r="O772" i="4"/>
  <c r="O773" i="4"/>
  <c r="O774" i="4"/>
  <c r="O775" i="4"/>
  <c r="O776" i="4"/>
  <c r="O777" i="4"/>
  <c r="O778" i="4"/>
  <c r="O779" i="4"/>
  <c r="O780" i="4"/>
  <c r="O781" i="4"/>
  <c r="O782" i="4"/>
  <c r="O783" i="4"/>
  <c r="O784" i="4"/>
  <c r="O785" i="4"/>
  <c r="O786" i="4"/>
  <c r="O787" i="4"/>
  <c r="O788" i="4"/>
  <c r="O789" i="4"/>
  <c r="O790" i="4"/>
  <c r="O791" i="4"/>
  <c r="O792" i="4"/>
  <c r="O793" i="4"/>
  <c r="O794" i="4"/>
  <c r="O795" i="4"/>
  <c r="O796" i="4"/>
  <c r="O797" i="4"/>
  <c r="O798" i="4"/>
  <c r="O799" i="4"/>
  <c r="O800" i="4"/>
  <c r="O801" i="4"/>
  <c r="O802" i="4"/>
  <c r="O803" i="4"/>
  <c r="O804" i="4"/>
  <c r="O805" i="4"/>
  <c r="O806" i="4"/>
  <c r="O807" i="4"/>
  <c r="O808" i="4"/>
  <c r="O809" i="4"/>
  <c r="O810" i="4"/>
  <c r="O811" i="4"/>
  <c r="O812" i="4"/>
  <c r="O813" i="4"/>
  <c r="O814" i="4"/>
  <c r="O815" i="4"/>
  <c r="O816" i="4"/>
  <c r="O817" i="4"/>
  <c r="O818" i="4"/>
  <c r="O911" i="4"/>
  <c r="O822" i="4"/>
  <c r="O821" i="4"/>
  <c r="O823" i="4"/>
  <c r="O824" i="4"/>
  <c r="O825" i="4"/>
  <c r="O826" i="4"/>
  <c r="O820" i="4"/>
  <c r="O827" i="4"/>
  <c r="O828" i="4"/>
  <c r="O829" i="4"/>
  <c r="O830" i="4"/>
  <c r="O831" i="4"/>
  <c r="O832" i="4"/>
  <c r="O833" i="4"/>
  <c r="O834" i="4"/>
  <c r="O835" i="4"/>
  <c r="O836" i="4"/>
  <c r="O837" i="4"/>
  <c r="O838" i="4"/>
  <c r="O839" i="4"/>
  <c r="O840" i="4"/>
  <c r="O841" i="4"/>
  <c r="O842" i="4"/>
  <c r="O843" i="4"/>
  <c r="O844" i="4"/>
  <c r="O845" i="4"/>
  <c r="O846" i="4"/>
  <c r="O847" i="4"/>
  <c r="O848" i="4"/>
  <c r="O849" i="4"/>
  <c r="O850" i="4"/>
  <c r="O851" i="4"/>
  <c r="O852" i="4"/>
  <c r="O853" i="4"/>
  <c r="O854" i="4"/>
  <c r="O855" i="4"/>
  <c r="O856" i="4"/>
  <c r="O857" i="4"/>
  <c r="O858" i="4"/>
  <c r="O859" i="4"/>
  <c r="O860" i="4"/>
  <c r="O861" i="4"/>
  <c r="O862" i="4"/>
  <c r="O863" i="4"/>
  <c r="O864" i="4"/>
  <c r="O865" i="4"/>
  <c r="O866" i="4"/>
  <c r="O867" i="4"/>
  <c r="O868" i="4"/>
  <c r="O869" i="4"/>
  <c r="O870" i="4"/>
  <c r="O871" i="4"/>
  <c r="O872" i="4"/>
  <c r="O873" i="4"/>
  <c r="O874" i="4"/>
  <c r="O875" i="4"/>
  <c r="O876" i="4"/>
  <c r="O877" i="4"/>
  <c r="O878" i="4"/>
  <c r="O879" i="4"/>
  <c r="O880" i="4"/>
  <c r="O881" i="4"/>
  <c r="O882" i="4"/>
  <c r="O883" i="4"/>
  <c r="O884" i="4"/>
  <c r="O885" i="4"/>
  <c r="O886" i="4"/>
  <c r="O887" i="4"/>
  <c r="O888" i="4"/>
  <c r="O889" i="4"/>
  <c r="O890" i="4"/>
  <c r="O891" i="4"/>
  <c r="O892" i="4"/>
  <c r="O893" i="4"/>
  <c r="O894" i="4"/>
  <c r="O895" i="4"/>
  <c r="O896" i="4"/>
  <c r="O897" i="4"/>
  <c r="O898" i="4"/>
  <c r="O899" i="4"/>
  <c r="O900" i="4"/>
  <c r="O901" i="4"/>
  <c r="O902" i="4"/>
  <c r="O903" i="4"/>
  <c r="O904" i="4"/>
  <c r="O905" i="4"/>
  <c r="O906" i="4"/>
  <c r="O907" i="4"/>
  <c r="O908" i="4"/>
  <c r="O909" i="4"/>
  <c r="O910" i="4"/>
  <c r="O1217" i="4"/>
  <c r="O912" i="4"/>
  <c r="O1210" i="4"/>
  <c r="O1211" i="4"/>
  <c r="O1212" i="4"/>
  <c r="O916" i="4"/>
  <c r="O1213" i="4"/>
  <c r="O1214" i="4"/>
  <c r="O1215" i="4"/>
  <c r="O920" i="4"/>
  <c r="O922" i="4"/>
  <c r="O923" i="4"/>
  <c r="O924" i="4"/>
  <c r="O925" i="4"/>
  <c r="O926" i="4"/>
  <c r="O927" i="4"/>
  <c r="O928" i="4"/>
  <c r="O929" i="4"/>
  <c r="O930" i="4"/>
  <c r="O931" i="4"/>
  <c r="O932" i="4"/>
  <c r="O933" i="4"/>
  <c r="O934" i="4"/>
  <c r="O935" i="4"/>
  <c r="O936" i="4"/>
  <c r="O937" i="4"/>
  <c r="O938" i="4"/>
  <c r="O939" i="4"/>
  <c r="O940" i="4"/>
  <c r="O941" i="4"/>
  <c r="O942" i="4"/>
  <c r="O943" i="4"/>
  <c r="O944" i="4"/>
  <c r="O945" i="4"/>
  <c r="O946" i="4"/>
  <c r="O947" i="4"/>
  <c r="O948" i="4"/>
  <c r="O949" i="4"/>
  <c r="O950" i="4"/>
  <c r="O951" i="4"/>
  <c r="O952" i="4"/>
  <c r="O953" i="4"/>
  <c r="O954" i="4"/>
  <c r="O955" i="4"/>
  <c r="O956" i="4"/>
  <c r="O957" i="4"/>
  <c r="O958" i="4"/>
  <c r="O959" i="4"/>
  <c r="O960" i="4"/>
  <c r="O961" i="4"/>
  <c r="O962" i="4"/>
  <c r="O963" i="4"/>
  <c r="O964" i="4"/>
  <c r="O965" i="4"/>
  <c r="O966" i="4"/>
  <c r="O967" i="4"/>
  <c r="O968" i="4"/>
  <c r="O969" i="4"/>
  <c r="O970" i="4"/>
  <c r="O971" i="4"/>
  <c r="O972" i="4"/>
  <c r="O973" i="4"/>
  <c r="O974" i="4"/>
  <c r="O975" i="4"/>
  <c r="O976" i="4"/>
  <c r="O977" i="4"/>
  <c r="O978" i="4"/>
  <c r="O1146" i="4"/>
  <c r="O1057" i="4"/>
  <c r="O1134" i="4"/>
  <c r="O1135" i="4"/>
  <c r="O1136" i="4"/>
  <c r="O1137" i="4"/>
  <c r="O1138" i="4"/>
  <c r="O1145" i="4"/>
  <c r="O1147" i="4"/>
  <c r="O1209" i="4"/>
  <c r="O989" i="4"/>
  <c r="O990" i="4"/>
  <c r="O991" i="4"/>
  <c r="O992" i="4"/>
  <c r="O993" i="4"/>
  <c r="O994" i="4"/>
  <c r="O995" i="4"/>
  <c r="O996" i="4"/>
  <c r="O997" i="4"/>
  <c r="O998" i="4"/>
  <c r="O1055" i="4"/>
  <c r="O1000" i="4"/>
  <c r="O1001" i="4"/>
  <c r="O1002" i="4"/>
  <c r="O1003" i="4"/>
  <c r="O1004" i="4"/>
  <c r="O1005" i="4"/>
  <c r="O1006" i="4"/>
  <c r="O1007" i="4"/>
  <c r="O1008" i="4"/>
  <c r="O1009" i="4"/>
  <c r="O1010" i="4"/>
  <c r="O1011" i="4"/>
  <c r="O1012" i="4"/>
  <c r="O1013" i="4"/>
  <c r="O1014" i="4"/>
  <c r="O1015" i="4"/>
  <c r="O1016" i="4"/>
  <c r="O1017" i="4"/>
  <c r="O1018" i="4"/>
  <c r="O1019" i="4"/>
  <c r="O1020" i="4"/>
  <c r="O1021" i="4"/>
  <c r="O1022" i="4"/>
  <c r="O1023" i="4"/>
  <c r="O1024" i="4"/>
  <c r="O1025" i="4"/>
  <c r="O1026" i="4"/>
  <c r="O1027" i="4"/>
  <c r="O1028" i="4"/>
  <c r="O1029" i="4"/>
  <c r="O1030" i="4"/>
  <c r="O1031" i="4"/>
  <c r="O1032" i="4"/>
  <c r="O1033" i="4"/>
  <c r="O1034" i="4"/>
  <c r="O1035" i="4"/>
  <c r="O1036" i="4"/>
  <c r="O1037" i="4"/>
  <c r="O1038" i="4"/>
  <c r="O1039" i="4"/>
  <c r="O1040" i="4"/>
  <c r="O1041" i="4"/>
  <c r="O1042" i="4"/>
  <c r="O1043" i="4"/>
  <c r="O1044" i="4"/>
  <c r="O1045" i="4"/>
  <c r="O1046" i="4"/>
  <c r="O1047" i="4"/>
  <c r="O1048" i="4"/>
  <c r="O979" i="4"/>
  <c r="O1050" i="4"/>
  <c r="O913" i="4"/>
  <c r="O914" i="4"/>
  <c r="O915" i="4"/>
  <c r="O917" i="4"/>
  <c r="O918" i="4"/>
  <c r="O919" i="4"/>
  <c r="O921" i="4"/>
  <c r="O1058" i="4"/>
  <c r="O1059" i="4"/>
  <c r="O1060" i="4"/>
  <c r="O1061" i="4"/>
  <c r="O1062" i="4"/>
  <c r="O1063" i="4"/>
  <c r="O1064" i="4"/>
  <c r="O1065" i="4"/>
  <c r="O1066" i="4"/>
  <c r="O1067" i="4"/>
  <c r="O1068" i="4"/>
  <c r="O1069" i="4"/>
  <c r="O1070" i="4"/>
  <c r="O1071" i="4"/>
  <c r="O1072" i="4"/>
  <c r="O1073" i="4"/>
  <c r="O1074" i="4"/>
  <c r="O1075" i="4"/>
  <c r="O1076" i="4"/>
  <c r="O1077" i="4"/>
  <c r="O1078" i="4"/>
  <c r="O1079" i="4"/>
  <c r="O1080" i="4"/>
  <c r="O1081" i="4"/>
  <c r="O1082" i="4"/>
  <c r="O1083" i="4"/>
  <c r="O1084" i="4"/>
  <c r="O1085" i="4"/>
  <c r="O1086" i="4"/>
  <c r="O1087" i="4"/>
  <c r="O1088" i="4"/>
  <c r="O1089" i="4"/>
  <c r="O1090" i="4"/>
  <c r="O1091" i="4"/>
  <c r="O1092" i="4"/>
  <c r="O1093" i="4"/>
  <c r="O1094" i="4"/>
  <c r="O1095" i="4"/>
  <c r="O1096" i="4"/>
  <c r="O1097" i="4"/>
  <c r="O1098" i="4"/>
  <c r="O1099" i="4"/>
  <c r="O1100" i="4"/>
  <c r="O1101" i="4"/>
  <c r="O1102" i="4"/>
  <c r="O1103" i="4"/>
  <c r="O1104" i="4"/>
  <c r="O1105" i="4"/>
  <c r="O1106" i="4"/>
  <c r="O1107" i="4"/>
  <c r="O1108" i="4"/>
  <c r="O1109" i="4"/>
  <c r="O1110" i="4"/>
  <c r="O1111" i="4"/>
  <c r="O1112" i="4"/>
  <c r="O1113" i="4"/>
  <c r="O1114" i="4"/>
  <c r="O1115" i="4"/>
  <c r="O1116" i="4"/>
  <c r="O1117" i="4"/>
  <c r="O1118" i="4"/>
  <c r="O1119" i="4"/>
  <c r="O1120" i="4"/>
  <c r="O1121" i="4"/>
  <c r="O1122" i="4"/>
  <c r="O1123" i="4"/>
  <c r="O1124" i="4"/>
  <c r="O1125" i="4"/>
  <c r="O1126" i="4"/>
  <c r="O1127" i="4"/>
  <c r="O1128" i="4"/>
  <c r="O1129" i="4"/>
  <c r="O1130" i="4"/>
  <c r="O1131" i="4"/>
  <c r="O1132" i="4"/>
  <c r="O1133" i="4"/>
  <c r="O988" i="4"/>
  <c r="O1054" i="4"/>
  <c r="O999" i="4"/>
  <c r="O1049" i="4"/>
  <c r="O1051" i="4"/>
  <c r="O1139" i="4"/>
  <c r="O1140" i="4"/>
  <c r="O1141" i="4"/>
  <c r="O1142" i="4"/>
  <c r="O1143" i="4"/>
  <c r="O1144" i="4"/>
  <c r="O1056" i="4"/>
  <c r="O1052" i="4"/>
  <c r="O1053" i="4"/>
  <c r="O1148" i="4"/>
  <c r="O1149" i="4"/>
  <c r="O1150" i="4"/>
  <c r="O1151" i="4"/>
  <c r="O1152" i="4"/>
  <c r="O1153" i="4"/>
  <c r="O1154" i="4"/>
  <c r="O1155" i="4"/>
  <c r="O1156" i="4"/>
  <c r="O1157" i="4"/>
  <c r="O1158" i="4"/>
  <c r="O1159" i="4"/>
  <c r="O1160" i="4"/>
  <c r="O1161" i="4"/>
  <c r="O1162" i="4"/>
  <c r="O1163" i="4"/>
  <c r="O1164" i="4"/>
  <c r="O1165" i="4"/>
  <c r="O1166" i="4"/>
  <c r="O1167" i="4"/>
  <c r="O1168" i="4"/>
  <c r="O1169" i="4"/>
  <c r="O1170" i="4"/>
  <c r="O1171" i="4"/>
  <c r="O1172" i="4"/>
  <c r="O1173" i="4"/>
  <c r="O1174" i="4"/>
  <c r="O1175" i="4"/>
  <c r="O1176" i="4"/>
  <c r="O1177" i="4"/>
  <c r="O1178" i="4"/>
  <c r="O1179" i="4"/>
  <c r="O1180" i="4"/>
  <c r="O1181" i="4"/>
  <c r="O1182" i="4"/>
  <c r="O1183" i="4"/>
  <c r="O1184" i="4"/>
  <c r="O1185" i="4"/>
  <c r="O1186" i="4"/>
  <c r="O1187" i="4"/>
  <c r="O1188" i="4"/>
  <c r="O1189" i="4"/>
  <c r="O1190" i="4"/>
  <c r="O1191" i="4"/>
  <c r="O1192" i="4"/>
  <c r="O1193" i="4"/>
  <c r="O1194" i="4"/>
  <c r="O1195" i="4"/>
  <c r="O1196" i="4"/>
  <c r="O1197" i="4"/>
  <c r="O1198" i="4"/>
  <c r="O1199" i="4"/>
  <c r="O1200" i="4"/>
  <c r="O1201" i="4"/>
  <c r="O1202" i="4"/>
  <c r="O1203" i="4"/>
  <c r="O1204" i="4"/>
  <c r="O1205" i="4"/>
  <c r="O1206" i="4"/>
  <c r="O1207" i="4"/>
  <c r="O1208" i="4"/>
  <c r="O819" i="4"/>
  <c r="O676" i="4"/>
  <c r="O677" i="4"/>
  <c r="O678" i="4"/>
  <c r="O679" i="4"/>
  <c r="O681" i="4"/>
  <c r="O682" i="4"/>
  <c r="O683" i="4"/>
  <c r="O686" i="4"/>
  <c r="O1218" i="4"/>
  <c r="O1219" i="4"/>
  <c r="O1220" i="4"/>
  <c r="O1221" i="4"/>
  <c r="O1222" i="4"/>
  <c r="O1223" i="4"/>
  <c r="O1224" i="4"/>
  <c r="O1225" i="4"/>
  <c r="O1226" i="4"/>
  <c r="O1227" i="4"/>
  <c r="O1228" i="4"/>
  <c r="O1229" i="4"/>
  <c r="O1230" i="4"/>
  <c r="O1231" i="4"/>
  <c r="O1232" i="4"/>
  <c r="O1233" i="4"/>
  <c r="O1234" i="4"/>
  <c r="O1235" i="4"/>
  <c r="O1236" i="4"/>
  <c r="O1237" i="4"/>
  <c r="O1238" i="4"/>
  <c r="O1239" i="4"/>
  <c r="O1240" i="4"/>
  <c r="O1241" i="4"/>
  <c r="O1242" i="4"/>
  <c r="O1243" i="4"/>
  <c r="O1244" i="4"/>
  <c r="O1245" i="4"/>
  <c r="O1246" i="4"/>
  <c r="O1247" i="4"/>
  <c r="O1248" i="4"/>
  <c r="O1249" i="4"/>
  <c r="O1250" i="4"/>
  <c r="O1251" i="4"/>
  <c r="O1252" i="4"/>
  <c r="O1253" i="4"/>
  <c r="O1254" i="4"/>
  <c r="O1255" i="4"/>
  <c r="O1256" i="4"/>
  <c r="O1257" i="4"/>
  <c r="O1258" i="4"/>
  <c r="O1259" i="4"/>
  <c r="O1260" i="4"/>
  <c r="O1261" i="4"/>
  <c r="O1262" i="4"/>
  <c r="O1263" i="4"/>
  <c r="O1264" i="4"/>
  <c r="O1265" i="4"/>
  <c r="O1266" i="4"/>
  <c r="O1267" i="4"/>
  <c r="O1268" i="4"/>
  <c r="O1269" i="4"/>
  <c r="O1270" i="4"/>
  <c r="O1271" i="4"/>
  <c r="O1272" i="4"/>
  <c r="O1273" i="4"/>
  <c r="O1274" i="4"/>
  <c r="O1275" i="4"/>
  <c r="O1276" i="4"/>
  <c r="O1277" i="4"/>
  <c r="O1278" i="4"/>
  <c r="O1279" i="4"/>
  <c r="O1280" i="4"/>
  <c r="O3" i="4"/>
  <c r="F1" i="4"/>
  <c r="K1125" i="1"/>
  <c r="AG1125" i="1" s="1"/>
  <c r="O1193" i="1"/>
  <c r="P1193" i="1" s="1"/>
  <c r="S1193" i="1"/>
  <c r="U1193" i="1" s="1"/>
  <c r="AA1193" i="1"/>
  <c r="O1048" i="1"/>
  <c r="P1048" i="1" s="1"/>
  <c r="O1049" i="1"/>
  <c r="P1049" i="1" s="1"/>
  <c r="O1050" i="1"/>
  <c r="P1050" i="1" s="1"/>
  <c r="O1051" i="1"/>
  <c r="P1051" i="1" s="1"/>
  <c r="O1067" i="1"/>
  <c r="P1067" i="1" s="1"/>
  <c r="O1068" i="1"/>
  <c r="P1068" i="1" s="1"/>
  <c r="O1069" i="1"/>
  <c r="O1070" i="1"/>
  <c r="P1070" i="1" s="1"/>
  <c r="Q1070" i="1" s="1"/>
  <c r="O1078" i="1"/>
  <c r="P1078" i="1" s="1"/>
  <c r="O1079" i="1"/>
  <c r="O1080" i="1"/>
  <c r="P1080" i="1" s="1"/>
  <c r="O1081" i="1"/>
  <c r="P1081" i="1" s="1"/>
  <c r="O1082" i="1"/>
  <c r="P1082" i="1" s="1"/>
  <c r="S1048" i="1"/>
  <c r="U1048" i="1" s="1"/>
  <c r="V1048" i="1" s="1"/>
  <c r="S1049" i="1"/>
  <c r="Z1049" i="1" s="1"/>
  <c r="S1050" i="1"/>
  <c r="U1050" i="1" s="1"/>
  <c r="S1051" i="1"/>
  <c r="U1051" i="1" s="1"/>
  <c r="S1067" i="1"/>
  <c r="U1067" i="1" s="1"/>
  <c r="V1067" i="1" s="1"/>
  <c r="S1068" i="1"/>
  <c r="Z1068" i="1" s="1"/>
  <c r="S1069" i="1"/>
  <c r="U1069" i="1" s="1"/>
  <c r="V1069" i="1" s="1"/>
  <c r="S1070" i="1"/>
  <c r="Z1070" i="1" s="1"/>
  <c r="S1078" i="1"/>
  <c r="Z1078" i="1" s="1"/>
  <c r="S1079" i="1"/>
  <c r="Z1079" i="1" s="1"/>
  <c r="S1080" i="1"/>
  <c r="U1080" i="1" s="1"/>
  <c r="S1081" i="1"/>
  <c r="Z1081" i="1" s="1"/>
  <c r="S1082" i="1"/>
  <c r="U1082" i="1" s="1"/>
  <c r="V1082" i="1" s="1"/>
  <c r="AA1048" i="1"/>
  <c r="AA1049" i="1"/>
  <c r="AA1050" i="1"/>
  <c r="AA1051" i="1"/>
  <c r="AA1067" i="1"/>
  <c r="AA1068" i="1"/>
  <c r="AA1069" i="1"/>
  <c r="AA1070" i="1"/>
  <c r="AA1078" i="1"/>
  <c r="AA1079" i="1"/>
  <c r="AA1080" i="1"/>
  <c r="AA1081" i="1"/>
  <c r="AA1082" i="1"/>
  <c r="O1119" i="1"/>
  <c r="P1119" i="1" s="1"/>
  <c r="O1120" i="1"/>
  <c r="P1120" i="1" s="1"/>
  <c r="O1121" i="1"/>
  <c r="P1121" i="1" s="1"/>
  <c r="O1122" i="1"/>
  <c r="P1122" i="1" s="1"/>
  <c r="O1123" i="1"/>
  <c r="P1123" i="1" s="1"/>
  <c r="O1124" i="1"/>
  <c r="P1124" i="1" s="1"/>
  <c r="O1150" i="1"/>
  <c r="O1161" i="1"/>
  <c r="P1161" i="1" s="1"/>
  <c r="O1162" i="1"/>
  <c r="P1162" i="1" s="1"/>
  <c r="O1163" i="1"/>
  <c r="P1163" i="1" s="1"/>
  <c r="O1179" i="1"/>
  <c r="P1179" i="1" s="1"/>
  <c r="S1119" i="1"/>
  <c r="Z1119" i="1" s="1"/>
  <c r="S1120" i="1"/>
  <c r="U1120" i="1" s="1"/>
  <c r="S1121" i="1"/>
  <c r="U1121" i="1" s="1"/>
  <c r="S1122" i="1"/>
  <c r="Z1122" i="1" s="1"/>
  <c r="S1123" i="1"/>
  <c r="Z1123" i="1" s="1"/>
  <c r="S1124" i="1"/>
  <c r="Z1124" i="1" s="1"/>
  <c r="S1150" i="1"/>
  <c r="Z1150" i="1" s="1"/>
  <c r="S1161" i="1"/>
  <c r="Z1161" i="1" s="1"/>
  <c r="S1162" i="1"/>
  <c r="Z1162" i="1" s="1"/>
  <c r="S1163" i="1"/>
  <c r="Z1163" i="1" s="1"/>
  <c r="S1179" i="1"/>
  <c r="Z1179" i="1" s="1"/>
  <c r="AA1119" i="1"/>
  <c r="AA1120" i="1"/>
  <c r="AA1121" i="1"/>
  <c r="AA1122" i="1"/>
  <c r="AA1123" i="1"/>
  <c r="AA1124" i="1"/>
  <c r="AA1150" i="1"/>
  <c r="AA1161" i="1"/>
  <c r="AA1162" i="1"/>
  <c r="AA1163" i="1"/>
  <c r="AA1179" i="1"/>
  <c r="O1180" i="1"/>
  <c r="P1180" i="1" s="1"/>
  <c r="O1181" i="1"/>
  <c r="P1181" i="1" s="1"/>
  <c r="S1180" i="1"/>
  <c r="Z1180" i="1" s="1"/>
  <c r="S1181" i="1"/>
  <c r="Z1181" i="1" s="1"/>
  <c r="AA1180" i="1"/>
  <c r="AA1181" i="1"/>
  <c r="O1194" i="1"/>
  <c r="P1194" i="1" s="1"/>
  <c r="O1195" i="1"/>
  <c r="P1195" i="1" s="1"/>
  <c r="O1196" i="1"/>
  <c r="P1196" i="1" s="1"/>
  <c r="S1194" i="1"/>
  <c r="U1194" i="1" s="1"/>
  <c r="V1194" i="1" s="1"/>
  <c r="S1195" i="1"/>
  <c r="U1195" i="1" s="1"/>
  <c r="V1195" i="1" s="1"/>
  <c r="S1196" i="1"/>
  <c r="U1196" i="1" s="1"/>
  <c r="AA1194" i="1"/>
  <c r="AA1195" i="1"/>
  <c r="AA1196" i="1"/>
  <c r="O1186" i="1"/>
  <c r="P1186" i="1" s="1"/>
  <c r="O1187" i="1"/>
  <c r="P1187" i="1" s="1"/>
  <c r="O1188" i="1"/>
  <c r="P1188" i="1" s="1"/>
  <c r="O1189" i="1"/>
  <c r="O1190" i="1"/>
  <c r="O1191" i="1"/>
  <c r="P1191" i="1" s="1"/>
  <c r="O1192" i="1"/>
  <c r="P1192" i="1" s="1"/>
  <c r="S1186" i="1"/>
  <c r="U1186" i="1" s="1"/>
  <c r="S1187" i="1"/>
  <c r="U1187" i="1" s="1"/>
  <c r="S1188" i="1"/>
  <c r="U1188" i="1" s="1"/>
  <c r="S1189" i="1"/>
  <c r="U1189" i="1" s="1"/>
  <c r="S1190" i="1"/>
  <c r="Z1190" i="1" s="1"/>
  <c r="S1191" i="1"/>
  <c r="U1191" i="1" s="1"/>
  <c r="S1192" i="1"/>
  <c r="Z1192" i="1" s="1"/>
  <c r="AA1186" i="1"/>
  <c r="AA1187" i="1"/>
  <c r="AA1188" i="1"/>
  <c r="AA1189" i="1"/>
  <c r="AA1190" i="1"/>
  <c r="AA1191" i="1"/>
  <c r="AA1192" i="1"/>
  <c r="O1184" i="1"/>
  <c r="P1184" i="1" s="1"/>
  <c r="O1185" i="1"/>
  <c r="P1185" i="1" s="1"/>
  <c r="S1184" i="1"/>
  <c r="Z1184" i="1" s="1"/>
  <c r="S1185" i="1"/>
  <c r="Z1185" i="1" s="1"/>
  <c r="AA1184" i="1"/>
  <c r="AA1185" i="1"/>
  <c r="O1182" i="1"/>
  <c r="P1182" i="1" s="1"/>
  <c r="O1183" i="1"/>
  <c r="P1183" i="1" s="1"/>
  <c r="S1182" i="1"/>
  <c r="Z1182" i="1" s="1"/>
  <c r="S1183" i="1"/>
  <c r="Z1183" i="1" s="1"/>
  <c r="AA1182" i="1"/>
  <c r="AA1183" i="1"/>
  <c r="O1164" i="1"/>
  <c r="P1164" i="1" s="1"/>
  <c r="O1165" i="1"/>
  <c r="P1165" i="1" s="1"/>
  <c r="O1166" i="1"/>
  <c r="P1166" i="1" s="1"/>
  <c r="O1167" i="1"/>
  <c r="P1167" i="1" s="1"/>
  <c r="O1168" i="1"/>
  <c r="P1168" i="1" s="1"/>
  <c r="O1169" i="1"/>
  <c r="P1169" i="1" s="1"/>
  <c r="O1170" i="1"/>
  <c r="P1170" i="1" s="1"/>
  <c r="O1171" i="1"/>
  <c r="O1172" i="1"/>
  <c r="O1173" i="1"/>
  <c r="P1173" i="1" s="1"/>
  <c r="O1174" i="1"/>
  <c r="O1175" i="1"/>
  <c r="P1175" i="1" s="1"/>
  <c r="O1176" i="1"/>
  <c r="P1176" i="1" s="1"/>
  <c r="O1177" i="1"/>
  <c r="P1177" i="1" s="1"/>
  <c r="O1178" i="1"/>
  <c r="P1178" i="1" s="1"/>
  <c r="Q1164" i="1"/>
  <c r="Q1165" i="1"/>
  <c r="Q1166" i="1"/>
  <c r="Q1167" i="1"/>
  <c r="Q1168" i="1"/>
  <c r="Q1169" i="1"/>
  <c r="Q1170" i="1"/>
  <c r="Q1171" i="1"/>
  <c r="Q1172" i="1"/>
  <c r="Q1174" i="1"/>
  <c r="Q1175" i="1"/>
  <c r="Q1176" i="1"/>
  <c r="Q1177" i="1"/>
  <c r="Q1178" i="1"/>
  <c r="S1164" i="1"/>
  <c r="Z1164" i="1" s="1"/>
  <c r="S1165" i="1"/>
  <c r="U1165" i="1" s="1"/>
  <c r="V1165" i="1" s="1"/>
  <c r="S1166" i="1"/>
  <c r="U1166" i="1" s="1"/>
  <c r="S1167" i="1"/>
  <c r="U1167" i="1" s="1"/>
  <c r="V1167" i="1" s="1"/>
  <c r="S1168" i="1"/>
  <c r="U1168" i="1" s="1"/>
  <c r="S1169" i="1"/>
  <c r="U1169" i="1" s="1"/>
  <c r="S1170" i="1"/>
  <c r="U1170" i="1" s="1"/>
  <c r="V1170" i="1" s="1"/>
  <c r="S1171" i="1"/>
  <c r="U1171" i="1" s="1"/>
  <c r="S1172" i="1"/>
  <c r="U1172" i="1" s="1"/>
  <c r="S1173" i="1"/>
  <c r="U1173" i="1" s="1"/>
  <c r="S1174" i="1"/>
  <c r="U1174" i="1" s="1"/>
  <c r="S1175" i="1"/>
  <c r="U1175" i="1" s="1"/>
  <c r="S1176" i="1"/>
  <c r="Z1176" i="1" s="1"/>
  <c r="S1177" i="1"/>
  <c r="Z1177" i="1" s="1"/>
  <c r="S1178" i="1"/>
  <c r="U1178" i="1" s="1"/>
  <c r="AA1164" i="1"/>
  <c r="AA1165" i="1"/>
  <c r="AA1166" i="1"/>
  <c r="AA1167" i="1"/>
  <c r="AA1168" i="1"/>
  <c r="AA1169" i="1"/>
  <c r="AA1170" i="1"/>
  <c r="AA1171" i="1"/>
  <c r="AA1172" i="1"/>
  <c r="AA1173" i="1"/>
  <c r="AA1174" i="1"/>
  <c r="AA1175" i="1"/>
  <c r="AA1176" i="1"/>
  <c r="AA1177" i="1"/>
  <c r="AA1178" i="1"/>
  <c r="O1157" i="1"/>
  <c r="P1157" i="1" s="1"/>
  <c r="O1158" i="1"/>
  <c r="P1158" i="1" s="1"/>
  <c r="O1159" i="1"/>
  <c r="P1159" i="1" s="1"/>
  <c r="O1160" i="1"/>
  <c r="P1160" i="1" s="1"/>
  <c r="S1157" i="1"/>
  <c r="Z1157" i="1" s="1"/>
  <c r="S1158" i="1"/>
  <c r="Z1158" i="1" s="1"/>
  <c r="S1159" i="1"/>
  <c r="Z1159" i="1" s="1"/>
  <c r="S1160" i="1"/>
  <c r="Z1160" i="1" s="1"/>
  <c r="AA1157" i="1"/>
  <c r="AA1158" i="1"/>
  <c r="AA1159" i="1"/>
  <c r="AA1160" i="1"/>
  <c r="O1151" i="1"/>
  <c r="P1151" i="1" s="1"/>
  <c r="O1152" i="1"/>
  <c r="P1152" i="1" s="1"/>
  <c r="O1153" i="1"/>
  <c r="P1153" i="1" s="1"/>
  <c r="O1154" i="1"/>
  <c r="P1154" i="1" s="1"/>
  <c r="O1155" i="1"/>
  <c r="O1156" i="1"/>
  <c r="P1156" i="1" s="1"/>
  <c r="S1151" i="1"/>
  <c r="Z1151" i="1" s="1"/>
  <c r="S1152" i="1"/>
  <c r="U1152" i="1" s="1"/>
  <c r="S1153" i="1"/>
  <c r="Z1153" i="1" s="1"/>
  <c r="S1154" i="1"/>
  <c r="U1154" i="1" s="1"/>
  <c r="V1154" i="1" s="1"/>
  <c r="S1155" i="1"/>
  <c r="U1155" i="1" s="1"/>
  <c r="S1156" i="1"/>
  <c r="U1156" i="1" s="1"/>
  <c r="AA1151" i="1"/>
  <c r="AA1152" i="1"/>
  <c r="AA1153" i="1"/>
  <c r="AA1154" i="1"/>
  <c r="AA1155" i="1"/>
  <c r="AA1156" i="1"/>
  <c r="O1142" i="1"/>
  <c r="P1142" i="1" s="1"/>
  <c r="O1143" i="1"/>
  <c r="P1143" i="1" s="1"/>
  <c r="O1144" i="1"/>
  <c r="P1144" i="1" s="1"/>
  <c r="O1145" i="1"/>
  <c r="P1145" i="1" s="1"/>
  <c r="O1146" i="1"/>
  <c r="P1146" i="1" s="1"/>
  <c r="O1147" i="1"/>
  <c r="P1147" i="1" s="1"/>
  <c r="O1148" i="1"/>
  <c r="P1148" i="1" s="1"/>
  <c r="O1149" i="1"/>
  <c r="P1149" i="1" s="1"/>
  <c r="Q1146" i="1"/>
  <c r="S1142" i="1"/>
  <c r="Z1142" i="1" s="1"/>
  <c r="S1143" i="1"/>
  <c r="Z1143" i="1" s="1"/>
  <c r="S1144" i="1"/>
  <c r="Z1144" i="1" s="1"/>
  <c r="S1145" i="1"/>
  <c r="Z1145" i="1" s="1"/>
  <c r="S1146" i="1"/>
  <c r="Z1146" i="1" s="1"/>
  <c r="S1147" i="1"/>
  <c r="U1147" i="1" s="1"/>
  <c r="S1148" i="1"/>
  <c r="U1148" i="1" s="1"/>
  <c r="S1149" i="1"/>
  <c r="U1149" i="1" s="1"/>
  <c r="AA1142" i="1"/>
  <c r="AA1143" i="1"/>
  <c r="AA1144" i="1"/>
  <c r="AA1145" i="1"/>
  <c r="AA1146" i="1"/>
  <c r="AA1147" i="1"/>
  <c r="AA1148" i="1"/>
  <c r="AA1149" i="1"/>
  <c r="O1140" i="1"/>
  <c r="P1140" i="1" s="1"/>
  <c r="O1141" i="1"/>
  <c r="P1141" i="1" s="1"/>
  <c r="S1140" i="1"/>
  <c r="Z1140" i="1" s="1"/>
  <c r="S1141" i="1"/>
  <c r="Z1141" i="1" s="1"/>
  <c r="AA1140" i="1"/>
  <c r="AA1141" i="1"/>
  <c r="O1134" i="1"/>
  <c r="P1134" i="1" s="1"/>
  <c r="O1135" i="1"/>
  <c r="P1135" i="1" s="1"/>
  <c r="O1136" i="1"/>
  <c r="P1136" i="1" s="1"/>
  <c r="O1137" i="1"/>
  <c r="O1138" i="1"/>
  <c r="P1138" i="1" s="1"/>
  <c r="O1139" i="1"/>
  <c r="P1139" i="1" s="1"/>
  <c r="Q1134" i="1"/>
  <c r="Q1135" i="1"/>
  <c r="Q1136" i="1"/>
  <c r="S1134" i="1"/>
  <c r="U1134" i="1" s="1"/>
  <c r="S1135" i="1"/>
  <c r="Z1135" i="1" s="1"/>
  <c r="S1136" i="1"/>
  <c r="Z1136" i="1" s="1"/>
  <c r="S1137" i="1"/>
  <c r="U1137" i="1" s="1"/>
  <c r="S1138" i="1"/>
  <c r="Z1138" i="1" s="1"/>
  <c r="S1139" i="1"/>
  <c r="U1139" i="1" s="1"/>
  <c r="AA1134" i="1"/>
  <c r="AA1135" i="1"/>
  <c r="AA1136" i="1"/>
  <c r="AA1137" i="1"/>
  <c r="AA1138" i="1"/>
  <c r="AA1139" i="1"/>
  <c r="O1126" i="1"/>
  <c r="P1126" i="1" s="1"/>
  <c r="O1127" i="1"/>
  <c r="P1127" i="1" s="1"/>
  <c r="O1128" i="1"/>
  <c r="P1128" i="1" s="1"/>
  <c r="O1129" i="1"/>
  <c r="P1129" i="1" s="1"/>
  <c r="Q1129" i="1" s="1"/>
  <c r="O1130" i="1"/>
  <c r="P1130" i="1" s="1"/>
  <c r="O1131" i="1"/>
  <c r="P1131" i="1" s="1"/>
  <c r="O1132" i="1"/>
  <c r="P1132" i="1" s="1"/>
  <c r="O1133" i="1"/>
  <c r="P1133" i="1" s="1"/>
  <c r="Q1131" i="1"/>
  <c r="S1126" i="1"/>
  <c r="Z1126" i="1" s="1"/>
  <c r="S1127" i="1"/>
  <c r="Z1127" i="1" s="1"/>
  <c r="S1128" i="1"/>
  <c r="Z1128" i="1" s="1"/>
  <c r="S1129" i="1"/>
  <c r="Z1129" i="1" s="1"/>
  <c r="S1130" i="1"/>
  <c r="Z1130" i="1" s="1"/>
  <c r="S1131" i="1"/>
  <c r="U1131" i="1" s="1"/>
  <c r="S1132" i="1"/>
  <c r="U1132" i="1" s="1"/>
  <c r="S1133" i="1"/>
  <c r="U1133" i="1" s="1"/>
  <c r="AA1126" i="1"/>
  <c r="AA1127" i="1"/>
  <c r="AA1128" i="1"/>
  <c r="AA1129" i="1"/>
  <c r="AA1130" i="1"/>
  <c r="AA1131" i="1"/>
  <c r="AA1132" i="1"/>
  <c r="AA1133" i="1"/>
  <c r="O1115" i="1"/>
  <c r="P1115" i="1" s="1"/>
  <c r="Q1115" i="1" s="1"/>
  <c r="O1116" i="1"/>
  <c r="P1116" i="1" s="1"/>
  <c r="Q1116" i="1" s="1"/>
  <c r="O1117" i="1"/>
  <c r="P1117" i="1" s="1"/>
  <c r="Q1117" i="1" s="1"/>
  <c r="O1118" i="1"/>
  <c r="S1115" i="1"/>
  <c r="Z1115" i="1" s="1"/>
  <c r="S1116" i="1"/>
  <c r="Z1116" i="1" s="1"/>
  <c r="S1117" i="1"/>
  <c r="Z1117" i="1" s="1"/>
  <c r="S1118" i="1"/>
  <c r="Z1118" i="1" s="1"/>
  <c r="AA1115" i="1"/>
  <c r="AA1116" i="1"/>
  <c r="AA1117" i="1"/>
  <c r="AA1118" i="1"/>
  <c r="O1113" i="1"/>
  <c r="P1113" i="1" s="1"/>
  <c r="Q1113" i="1" s="1"/>
  <c r="O1114" i="1"/>
  <c r="P1114" i="1" s="1"/>
  <c r="Q1114" i="1" s="1"/>
  <c r="S1113" i="1"/>
  <c r="U1113" i="1" s="1"/>
  <c r="S1114" i="1"/>
  <c r="Z1114" i="1" s="1"/>
  <c r="AA1113" i="1"/>
  <c r="AA1114" i="1"/>
  <c r="O1105" i="1"/>
  <c r="P1105" i="1" s="1"/>
  <c r="Q1105" i="1" s="1"/>
  <c r="O1106" i="1"/>
  <c r="P1106" i="1" s="1"/>
  <c r="Q1106" i="1" s="1"/>
  <c r="O1107" i="1"/>
  <c r="P1107" i="1" s="1"/>
  <c r="Q1107" i="1" s="1"/>
  <c r="O1108" i="1"/>
  <c r="O1109" i="1"/>
  <c r="O1110" i="1"/>
  <c r="P1110" i="1" s="1"/>
  <c r="Q1110" i="1" s="1"/>
  <c r="O1111" i="1"/>
  <c r="O1112" i="1"/>
  <c r="P1112" i="1" s="1"/>
  <c r="S1105" i="1"/>
  <c r="Z1105" i="1" s="1"/>
  <c r="S1106" i="1"/>
  <c r="Z1106" i="1" s="1"/>
  <c r="S1107" i="1"/>
  <c r="Z1107" i="1" s="1"/>
  <c r="S1108" i="1"/>
  <c r="Z1108" i="1" s="1"/>
  <c r="S1109" i="1"/>
  <c r="Z1109" i="1" s="1"/>
  <c r="S1110" i="1"/>
  <c r="Z1110" i="1" s="1"/>
  <c r="S1111" i="1"/>
  <c r="Z1111" i="1" s="1"/>
  <c r="S1112" i="1"/>
  <c r="Z1112" i="1" s="1"/>
  <c r="AA1105" i="1"/>
  <c r="AA1106" i="1"/>
  <c r="AA1107" i="1"/>
  <c r="AA1108" i="1"/>
  <c r="AA1109" i="1"/>
  <c r="AA1110" i="1"/>
  <c r="AA1111" i="1"/>
  <c r="AA1112" i="1"/>
  <c r="O1104" i="1"/>
  <c r="P1104" i="1" s="1"/>
  <c r="Q1104" i="1" s="1"/>
  <c r="S1104" i="1"/>
  <c r="U1104" i="1" s="1"/>
  <c r="AA1104" i="1"/>
  <c r="O1102" i="1"/>
  <c r="O1103" i="1"/>
  <c r="S1102" i="1"/>
  <c r="Z1102" i="1" s="1"/>
  <c r="S1103" i="1"/>
  <c r="Z1103" i="1" s="1"/>
  <c r="AA1102" i="1"/>
  <c r="AA1103" i="1"/>
  <c r="O1087" i="1"/>
  <c r="O1088" i="1"/>
  <c r="O1089" i="1"/>
  <c r="O1090" i="1"/>
  <c r="O1091" i="1"/>
  <c r="P1091" i="1" s="1"/>
  <c r="Q1091" i="1" s="1"/>
  <c r="O1092" i="1"/>
  <c r="O1093" i="1"/>
  <c r="O1094" i="1"/>
  <c r="O1095" i="1"/>
  <c r="O1096" i="1"/>
  <c r="O1097" i="1"/>
  <c r="P1097" i="1" s="1"/>
  <c r="Q1097" i="1" s="1"/>
  <c r="O1098" i="1"/>
  <c r="O1099" i="1"/>
  <c r="P1099" i="1" s="1"/>
  <c r="Q1099" i="1" s="1"/>
  <c r="O1100" i="1"/>
  <c r="P1100" i="1" s="1"/>
  <c r="Q1100" i="1" s="1"/>
  <c r="O1101" i="1"/>
  <c r="P1101" i="1" s="1"/>
  <c r="Q1101" i="1" s="1"/>
  <c r="S1087" i="1"/>
  <c r="Z1087" i="1" s="1"/>
  <c r="S1088" i="1"/>
  <c r="U1088" i="1" s="1"/>
  <c r="V1088" i="1" s="1"/>
  <c r="S1089" i="1"/>
  <c r="U1089" i="1" s="1"/>
  <c r="V1089" i="1" s="1"/>
  <c r="S1090" i="1"/>
  <c r="U1090" i="1" s="1"/>
  <c r="V1090" i="1" s="1"/>
  <c r="S1091" i="1"/>
  <c r="U1091" i="1" s="1"/>
  <c r="S1092" i="1"/>
  <c r="U1092" i="1" s="1"/>
  <c r="S1093" i="1"/>
  <c r="U1093" i="1" s="1"/>
  <c r="V1093" i="1" s="1"/>
  <c r="S1094" i="1"/>
  <c r="U1094" i="1" s="1"/>
  <c r="S1095" i="1"/>
  <c r="U1095" i="1" s="1"/>
  <c r="S1096" i="1"/>
  <c r="U1096" i="1" s="1"/>
  <c r="S1097" i="1"/>
  <c r="U1097" i="1" s="1"/>
  <c r="S1098" i="1"/>
  <c r="U1098" i="1" s="1"/>
  <c r="S1099" i="1"/>
  <c r="Z1099" i="1" s="1"/>
  <c r="S1100" i="1"/>
  <c r="Z1100" i="1" s="1"/>
  <c r="S1101" i="1"/>
  <c r="Z1101" i="1" s="1"/>
  <c r="AA1087" i="1"/>
  <c r="AA1088" i="1"/>
  <c r="AA1089" i="1"/>
  <c r="AA1090" i="1"/>
  <c r="AA1091" i="1"/>
  <c r="AA1092" i="1"/>
  <c r="AA1093" i="1"/>
  <c r="AA1094" i="1"/>
  <c r="AA1095" i="1"/>
  <c r="AA1096" i="1"/>
  <c r="AA1097" i="1"/>
  <c r="AA1098" i="1"/>
  <c r="AA1099" i="1"/>
  <c r="AA1100" i="1"/>
  <c r="AA1101" i="1"/>
  <c r="O1083" i="1"/>
  <c r="P1083" i="1" s="1"/>
  <c r="Q1083" i="1" s="1"/>
  <c r="O1084" i="1"/>
  <c r="P1084" i="1" s="1"/>
  <c r="Q1084" i="1" s="1"/>
  <c r="O1085" i="1"/>
  <c r="P1085" i="1" s="1"/>
  <c r="Q1085" i="1" s="1"/>
  <c r="O1086" i="1"/>
  <c r="P1086" i="1" s="1"/>
  <c r="Q1086" i="1" s="1"/>
  <c r="S1083" i="1"/>
  <c r="Z1083" i="1" s="1"/>
  <c r="S1084" i="1"/>
  <c r="Z1084" i="1" s="1"/>
  <c r="S1085" i="1"/>
  <c r="Z1085" i="1" s="1"/>
  <c r="S1086" i="1"/>
  <c r="Z1086" i="1" s="1"/>
  <c r="AA1083" i="1"/>
  <c r="AA1084" i="1"/>
  <c r="AA1085" i="1"/>
  <c r="AA1086" i="1"/>
  <c r="O1076" i="1"/>
  <c r="P1076" i="1" s="1"/>
  <c r="Q1076" i="1" s="1"/>
  <c r="O1077" i="1"/>
  <c r="S1076" i="1"/>
  <c r="U1076" i="1" s="1"/>
  <c r="V1076" i="1" s="1"/>
  <c r="S1077" i="1"/>
  <c r="Z1077" i="1" s="1"/>
  <c r="AA1076" i="1"/>
  <c r="AA1077" i="1"/>
  <c r="O1061" i="1"/>
  <c r="P1061" i="1" s="1"/>
  <c r="Q1061" i="1" s="1"/>
  <c r="O1062" i="1"/>
  <c r="P1062" i="1" s="1"/>
  <c r="Q1062" i="1" s="1"/>
  <c r="O1063" i="1"/>
  <c r="P1063" i="1" s="1"/>
  <c r="Q1063" i="1" s="1"/>
  <c r="O1064" i="1"/>
  <c r="P1064" i="1" s="1"/>
  <c r="Q1064" i="1" s="1"/>
  <c r="O1065" i="1"/>
  <c r="P1065" i="1" s="1"/>
  <c r="Q1065" i="1" s="1"/>
  <c r="O1066" i="1"/>
  <c r="S1061" i="1"/>
  <c r="U1061" i="1" s="1"/>
  <c r="V1061" i="1" s="1"/>
  <c r="S1062" i="1"/>
  <c r="U1062" i="1" s="1"/>
  <c r="V1062" i="1" s="1"/>
  <c r="S1063" i="1"/>
  <c r="Z1063" i="1" s="1"/>
  <c r="S1064" i="1"/>
  <c r="Z1064" i="1" s="1"/>
  <c r="S1065" i="1"/>
  <c r="U1065" i="1" s="1"/>
  <c r="V1065" i="1" s="1"/>
  <c r="S1066" i="1"/>
  <c r="U1066" i="1" s="1"/>
  <c r="V1066" i="1" s="1"/>
  <c r="AA1061" i="1"/>
  <c r="AA1062" i="1"/>
  <c r="AA1063" i="1"/>
  <c r="AA1064" i="1"/>
  <c r="AA1065" i="1"/>
  <c r="AA1066" i="1"/>
  <c r="O1052" i="1"/>
  <c r="P1052" i="1" s="1"/>
  <c r="O1053" i="1"/>
  <c r="P1053" i="1" s="1"/>
  <c r="O1054" i="1"/>
  <c r="P1054" i="1" s="1"/>
  <c r="O1055" i="1"/>
  <c r="O1056" i="1"/>
  <c r="P1056" i="1" s="1"/>
  <c r="Q1056" i="1" s="1"/>
  <c r="S1052" i="1"/>
  <c r="U1052" i="1" s="1"/>
  <c r="S1053" i="1"/>
  <c r="U1053" i="1" s="1"/>
  <c r="S1054" i="1"/>
  <c r="U1054" i="1" s="1"/>
  <c r="S1055" i="1"/>
  <c r="Z1055" i="1" s="1"/>
  <c r="S1056" i="1"/>
  <c r="U1056" i="1" s="1"/>
  <c r="V1056" i="1" s="1"/>
  <c r="AA1052" i="1"/>
  <c r="AA1053" i="1"/>
  <c r="AA1054" i="1"/>
  <c r="AA1055" i="1"/>
  <c r="AA1056" i="1"/>
  <c r="O1045" i="1"/>
  <c r="P1045" i="1" s="1"/>
  <c r="O1046" i="1"/>
  <c r="P1046" i="1" s="1"/>
  <c r="O1047" i="1"/>
  <c r="P1047" i="1" s="1"/>
  <c r="S1045" i="1"/>
  <c r="Z1045" i="1" s="1"/>
  <c r="S1046" i="1"/>
  <c r="U1046" i="1" s="1"/>
  <c r="V1046" i="1" s="1"/>
  <c r="S1047" i="1"/>
  <c r="U1047" i="1" s="1"/>
  <c r="AA1045" i="1"/>
  <c r="AA1046" i="1"/>
  <c r="AA1047" i="1"/>
  <c r="O1032" i="1"/>
  <c r="P1032" i="1" s="1"/>
  <c r="O1033" i="1"/>
  <c r="P1033" i="1" s="1"/>
  <c r="O1034" i="1"/>
  <c r="P1034" i="1" s="1"/>
  <c r="Q1034" i="1" s="1"/>
  <c r="O1035" i="1"/>
  <c r="P1035" i="1" s="1"/>
  <c r="Q1035" i="1" s="1"/>
  <c r="O1036" i="1"/>
  <c r="P1036" i="1" s="1"/>
  <c r="O1037" i="1"/>
  <c r="P1037" i="1" s="1"/>
  <c r="O1038" i="1"/>
  <c r="P1038" i="1" s="1"/>
  <c r="O1039" i="1"/>
  <c r="O1040" i="1"/>
  <c r="S1032" i="1"/>
  <c r="Z1032" i="1" s="1"/>
  <c r="S1033" i="1"/>
  <c r="U1033" i="1" s="1"/>
  <c r="S1034" i="1"/>
  <c r="U1034" i="1" s="1"/>
  <c r="V1034" i="1" s="1"/>
  <c r="S1035" i="1"/>
  <c r="U1035" i="1" s="1"/>
  <c r="S1036" i="1"/>
  <c r="U1036" i="1" s="1"/>
  <c r="S1037" i="1"/>
  <c r="U1037" i="1" s="1"/>
  <c r="S1038" i="1"/>
  <c r="U1038" i="1" s="1"/>
  <c r="S1039" i="1"/>
  <c r="U1039" i="1" s="1"/>
  <c r="S1040" i="1"/>
  <c r="U1040" i="1" s="1"/>
  <c r="AA1032" i="1"/>
  <c r="AA1033" i="1"/>
  <c r="AA1034" i="1"/>
  <c r="AA1035" i="1"/>
  <c r="AA1036" i="1"/>
  <c r="AA1037" i="1"/>
  <c r="AA1038" i="1"/>
  <c r="AA1039" i="1"/>
  <c r="AA1040" i="1"/>
  <c r="O1030" i="1"/>
  <c r="P1030" i="1" s="1"/>
  <c r="O1031" i="1"/>
  <c r="P1031" i="1" s="1"/>
  <c r="S1030" i="1"/>
  <c r="Z1030" i="1" s="1"/>
  <c r="S1031" i="1"/>
  <c r="U1031" i="1" s="1"/>
  <c r="V1031" i="1" s="1"/>
  <c r="AA1030" i="1"/>
  <c r="AA1031" i="1"/>
  <c r="O1017" i="1"/>
  <c r="P1017" i="1" s="1"/>
  <c r="O1018" i="1"/>
  <c r="P1018" i="1" s="1"/>
  <c r="O1019" i="1"/>
  <c r="P1019" i="1" s="1"/>
  <c r="O1020" i="1"/>
  <c r="O1021" i="1"/>
  <c r="O1022" i="1"/>
  <c r="P1022" i="1" s="1"/>
  <c r="S1017" i="1"/>
  <c r="U1017" i="1" s="1"/>
  <c r="V1017" i="1" s="1"/>
  <c r="S1018" i="1"/>
  <c r="U1018" i="1" s="1"/>
  <c r="S1019" i="1"/>
  <c r="U1019" i="1" s="1"/>
  <c r="V1019" i="1" s="1"/>
  <c r="S1020" i="1"/>
  <c r="Z1020" i="1" s="1"/>
  <c r="S1021" i="1"/>
  <c r="Z1021" i="1" s="1"/>
  <c r="S1022" i="1"/>
  <c r="U1022" i="1" s="1"/>
  <c r="AA1017" i="1"/>
  <c r="AA1018" i="1"/>
  <c r="AA1019" i="1"/>
  <c r="AA1020" i="1"/>
  <c r="AA1021" i="1"/>
  <c r="AA1022" i="1"/>
  <c r="O1008" i="1"/>
  <c r="P1008" i="1" s="1"/>
  <c r="O1009" i="1"/>
  <c r="P1009" i="1" s="1"/>
  <c r="O1010" i="1"/>
  <c r="P1010" i="1" s="1"/>
  <c r="O1011" i="1"/>
  <c r="P1011" i="1" s="1"/>
  <c r="O1012" i="1"/>
  <c r="P1012" i="1" s="1"/>
  <c r="O1013" i="1"/>
  <c r="O1014" i="1"/>
  <c r="P1014" i="1" s="1"/>
  <c r="O1015" i="1"/>
  <c r="P1015" i="1" s="1"/>
  <c r="O1016" i="1"/>
  <c r="P1016" i="1" s="1"/>
  <c r="S1008" i="1"/>
  <c r="U1008" i="1" s="1"/>
  <c r="S1009" i="1"/>
  <c r="Z1009" i="1" s="1"/>
  <c r="S1010" i="1"/>
  <c r="Z1010" i="1" s="1"/>
  <c r="S1011" i="1"/>
  <c r="U1011" i="1" s="1"/>
  <c r="S1012" i="1"/>
  <c r="U1012" i="1" s="1"/>
  <c r="S1013" i="1"/>
  <c r="U1013" i="1" s="1"/>
  <c r="S1014" i="1"/>
  <c r="Z1014" i="1" s="1"/>
  <c r="S1015" i="1"/>
  <c r="U1015" i="1" s="1"/>
  <c r="S1016" i="1"/>
  <c r="U1016" i="1" s="1"/>
  <c r="AA1008" i="1"/>
  <c r="AA1009" i="1"/>
  <c r="AA1010" i="1"/>
  <c r="AA1011" i="1"/>
  <c r="AA1012" i="1"/>
  <c r="AA1013" i="1"/>
  <c r="AA1014" i="1"/>
  <c r="AA1015" i="1"/>
  <c r="AA1016" i="1"/>
  <c r="Q1482" i="1" l="1"/>
  <c r="R1482" i="1" s="1"/>
  <c r="X1482" i="1" s="1"/>
  <c r="Y1482" i="1" s="1"/>
  <c r="R1485" i="1"/>
  <c r="Q1485" i="1"/>
  <c r="Q1486" i="1"/>
  <c r="R1486" i="1" s="1"/>
  <c r="X1486" i="1" s="1"/>
  <c r="Y1486" i="1" s="1"/>
  <c r="X1551" i="1"/>
  <c r="Y1551" i="1" s="1"/>
  <c r="Y1556" i="1"/>
  <c r="Y1555" i="1"/>
  <c r="Q1346" i="1"/>
  <c r="Q1345" i="1"/>
  <c r="R1345" i="1" s="1"/>
  <c r="X1345" i="1" s="1"/>
  <c r="Q1380" i="1"/>
  <c r="R1380" i="1" s="1"/>
  <c r="X1380" i="1" s="1"/>
  <c r="Y1380" i="1" s="1"/>
  <c r="Q1367" i="1"/>
  <c r="R1367" i="1" s="1"/>
  <c r="Q1376" i="1"/>
  <c r="Q1350" i="1"/>
  <c r="Q1378" i="1"/>
  <c r="Q1366" i="1"/>
  <c r="Q1349" i="1"/>
  <c r="R1349" i="1" s="1"/>
  <c r="Q1347" i="1"/>
  <c r="R1347" i="1" s="1"/>
  <c r="X1347" i="1" s="1"/>
  <c r="Y1347" i="1" s="1"/>
  <c r="Q1379" i="1"/>
  <c r="R1379" i="1" s="1"/>
  <c r="Q1411" i="1"/>
  <c r="R1411" i="1" s="1"/>
  <c r="X1411" i="1" s="1"/>
  <c r="Y1411" i="1" s="1"/>
  <c r="Q1337" i="1"/>
  <c r="R1337" i="1" s="1"/>
  <c r="Q1386" i="1"/>
  <c r="R1386" i="1" s="1"/>
  <c r="Q1354" i="1"/>
  <c r="R1354" i="1" s="1"/>
  <c r="Q1365" i="1"/>
  <c r="R1365" i="1" s="1"/>
  <c r="X1365" i="1" s="1"/>
  <c r="Y1365" i="1" s="1"/>
  <c r="Q1353" i="1"/>
  <c r="R1353" i="1" s="1"/>
  <c r="Q1377" i="1"/>
  <c r="R1377" i="1" s="1"/>
  <c r="X1377" i="1" s="1"/>
  <c r="Y1377" i="1" s="1"/>
  <c r="Q1383" i="1"/>
  <c r="R1383" i="1" s="1"/>
  <c r="X1383" i="1" s="1"/>
  <c r="Y1383" i="1" s="1"/>
  <c r="Q1348" i="1"/>
  <c r="Q1389" i="1"/>
  <c r="R1389" i="1" s="1"/>
  <c r="Q1381" i="1"/>
  <c r="Q1387" i="1"/>
  <c r="R1387" i="1" s="1"/>
  <c r="X1387" i="1" s="1"/>
  <c r="Y1387" i="1" s="1"/>
  <c r="Q1373" i="1"/>
  <c r="R1373" i="1" s="1"/>
  <c r="Q1334" i="1"/>
  <c r="Q1339" i="1"/>
  <c r="R1339" i="1" s="1"/>
  <c r="Q1374" i="1"/>
  <c r="R1374" i="1" s="1"/>
  <c r="Q1351" i="1"/>
  <c r="R1351" i="1" s="1"/>
  <c r="X1351" i="1" s="1"/>
  <c r="Y1351" i="1" s="1"/>
  <c r="X1572" i="1"/>
  <c r="Y1572" i="1" s="1"/>
  <c r="Q1375" i="1"/>
  <c r="R1375" i="1" s="1"/>
  <c r="X1536" i="1"/>
  <c r="Y1536" i="1" s="1"/>
  <c r="Q1364" i="1"/>
  <c r="R1364" i="1" s="1"/>
  <c r="X1364" i="1" s="1"/>
  <c r="Q1372" i="1"/>
  <c r="R1372" i="1" s="1"/>
  <c r="X1372" i="1" s="1"/>
  <c r="Y1372" i="1" s="1"/>
  <c r="Q1370" i="1"/>
  <c r="R1370" i="1" s="1"/>
  <c r="X1483" i="1"/>
  <c r="Y1483" i="1" s="1"/>
  <c r="Q1382" i="1"/>
  <c r="R1382" i="1" s="1"/>
  <c r="X1470" i="1"/>
  <c r="Y1470" i="1" s="1"/>
  <c r="X1484" i="1"/>
  <c r="Y1484" i="1" s="1"/>
  <c r="X1514" i="1"/>
  <c r="Y1514" i="1" s="1"/>
  <c r="X1563" i="1"/>
  <c r="Y1563" i="1" s="1"/>
  <c r="Q1363" i="1"/>
  <c r="R1363" i="1" s="1"/>
  <c r="X1363" i="1" s="1"/>
  <c r="Y1363" i="1" s="1"/>
  <c r="X1550" i="1"/>
  <c r="Y1550" i="1" s="1"/>
  <c r="X1589" i="1"/>
  <c r="Y1589" i="1" s="1"/>
  <c r="X1587" i="1"/>
  <c r="Y1587" i="1" s="1"/>
  <c r="X1497" i="1"/>
  <c r="Y1497" i="1" s="1"/>
  <c r="X1490" i="1"/>
  <c r="Y1490" i="1" s="1"/>
  <c r="X1546" i="1"/>
  <c r="Y1546" i="1" s="1"/>
  <c r="X1547" i="1"/>
  <c r="Y1547" i="1" s="1"/>
  <c r="X1530" i="1"/>
  <c r="Y1530" i="1" s="1"/>
  <c r="X1573" i="1"/>
  <c r="Y1573" i="1" s="1"/>
  <c r="X1466" i="1"/>
  <c r="Y1466" i="1" s="1"/>
  <c r="X1560" i="1"/>
  <c r="Y1560" i="1" s="1"/>
  <c r="X1485" i="1"/>
  <c r="Y1485" i="1" s="1"/>
  <c r="Y1488" i="1"/>
  <c r="X1467" i="1"/>
  <c r="Y1467" i="1" s="1"/>
  <c r="X1512" i="1"/>
  <c r="Y1512" i="1" s="1"/>
  <c r="X1526" i="1"/>
  <c r="Y1526" i="1" s="1"/>
  <c r="X1474" i="1"/>
  <c r="Y1474" i="1" s="1"/>
  <c r="X1542" i="1"/>
  <c r="Y1542" i="1" s="1"/>
  <c r="X1557" i="1"/>
  <c r="Y1557" i="1" s="1"/>
  <c r="X1479" i="1"/>
  <c r="Y1479" i="1" s="1"/>
  <c r="X1562" i="1"/>
  <c r="Y1562" i="1" s="1"/>
  <c r="X1475" i="1"/>
  <c r="Y1475" i="1" s="1"/>
  <c r="X1544" i="1"/>
  <c r="Y1544" i="1" s="1"/>
  <c r="X1495" i="1"/>
  <c r="Y1495" i="1" s="1"/>
  <c r="X1559" i="1"/>
  <c r="Y1559" i="1" s="1"/>
  <c r="X1507" i="1"/>
  <c r="Y1507" i="1" s="1"/>
  <c r="Y1473" i="1"/>
  <c r="X1519" i="1"/>
  <c r="Y1519" i="1" s="1"/>
  <c r="Y1583" i="1"/>
  <c r="Y1493" i="1"/>
  <c r="X1531" i="1"/>
  <c r="Y1531" i="1" s="1"/>
  <c r="Y1505" i="1"/>
  <c r="X1543" i="1"/>
  <c r="Y1543" i="1" s="1"/>
  <c r="X1558" i="1"/>
  <c r="Y1558" i="1" s="1"/>
  <c r="X1517" i="1"/>
  <c r="Y1517" i="1" s="1"/>
  <c r="X1570" i="1"/>
  <c r="Y1570" i="1" s="1"/>
  <c r="X1476" i="1"/>
  <c r="Y1476" i="1" s="1"/>
  <c r="X1582" i="1"/>
  <c r="Y1582" i="1" s="1"/>
  <c r="X1496" i="1"/>
  <c r="Y1496" i="1" s="1"/>
  <c r="X1465" i="1"/>
  <c r="Y1465" i="1" s="1"/>
  <c r="X1529" i="1"/>
  <c r="Y1529" i="1" s="1"/>
  <c r="Y1554" i="1"/>
  <c r="X1508" i="1"/>
  <c r="Y1508" i="1" s="1"/>
  <c r="X1509" i="1"/>
  <c r="Y1509" i="1" s="1"/>
  <c r="Y1568" i="1"/>
  <c r="X1520" i="1"/>
  <c r="Y1520" i="1" s="1"/>
  <c r="X1477" i="1"/>
  <c r="Y1477" i="1" s="1"/>
  <c r="X1545" i="1"/>
  <c r="Y1545" i="1" s="1"/>
  <c r="X1541" i="1"/>
  <c r="Y1541" i="1" s="1"/>
  <c r="X1571" i="1"/>
  <c r="Y1571" i="1" s="1"/>
  <c r="X1533" i="1"/>
  <c r="Y1533" i="1" s="1"/>
  <c r="Y1580" i="1"/>
  <c r="X1532" i="1"/>
  <c r="Y1532" i="1" s="1"/>
  <c r="X1521" i="1"/>
  <c r="Y1521" i="1" s="1"/>
  <c r="X1584" i="1"/>
  <c r="Y1584" i="1" s="1"/>
  <c r="R1460" i="1"/>
  <c r="X1460" i="1" s="1"/>
  <c r="Y1460" i="1" s="1"/>
  <c r="R1461" i="1"/>
  <c r="R1463" i="1"/>
  <c r="X1463" i="1" s="1"/>
  <c r="Y1463" i="1" s="1"/>
  <c r="R1464" i="1"/>
  <c r="X1464" i="1" s="1"/>
  <c r="Y1464" i="1" s="1"/>
  <c r="X1462" i="1"/>
  <c r="Q1388" i="1"/>
  <c r="R1388" i="1" s="1"/>
  <c r="Q1400" i="1"/>
  <c r="R1400" i="1" s="1"/>
  <c r="Q1269" i="1"/>
  <c r="R1269" i="1" s="1"/>
  <c r="X1269" i="1" s="1"/>
  <c r="Y1269" i="1" s="1"/>
  <c r="Q1330" i="1"/>
  <c r="R1330" i="1" s="1"/>
  <c r="X1330" i="1" s="1"/>
  <c r="Y1330" i="1" s="1"/>
  <c r="Q1333" i="1"/>
  <c r="R1333" i="1" s="1"/>
  <c r="X1333" i="1" s="1"/>
  <c r="Y1333" i="1" s="1"/>
  <c r="Q1332" i="1"/>
  <c r="R1332" i="1" s="1"/>
  <c r="X1332" i="1" s="1"/>
  <c r="Y1332" i="1" s="1"/>
  <c r="Q1399" i="1"/>
  <c r="R1399" i="1" s="1"/>
  <c r="Q1329" i="1"/>
  <c r="R1329" i="1" s="1"/>
  <c r="Q1296" i="1"/>
  <c r="R1296" i="1" s="1"/>
  <c r="X1296" i="1" s="1"/>
  <c r="Y1296" i="1" s="1"/>
  <c r="Q1270" i="1"/>
  <c r="R1270" i="1" s="1"/>
  <c r="X1270" i="1" s="1"/>
  <c r="Y1270" i="1" s="1"/>
  <c r="Q1328" i="1"/>
  <c r="R1328" i="1" s="1"/>
  <c r="Q1402" i="1"/>
  <c r="R1402" i="1" s="1"/>
  <c r="Q1326" i="1"/>
  <c r="R1326" i="1" s="1"/>
  <c r="X1326" i="1" s="1"/>
  <c r="Y1326" i="1" s="1"/>
  <c r="Q1336" i="1"/>
  <c r="R1336" i="1" s="1"/>
  <c r="Q1451" i="1"/>
  <c r="R1451" i="1" s="1"/>
  <c r="Q1281" i="1"/>
  <c r="R1281" i="1" s="1"/>
  <c r="X1281" i="1" s="1"/>
  <c r="Y1281" i="1" s="1"/>
  <c r="Q1327" i="1"/>
  <c r="R1327" i="1" s="1"/>
  <c r="X1327" i="1" s="1"/>
  <c r="Y1327" i="1" s="1"/>
  <c r="Q1272" i="1"/>
  <c r="R1272" i="1" s="1"/>
  <c r="Q1338" i="1"/>
  <c r="R1338" i="1" s="1"/>
  <c r="X1338" i="1" s="1"/>
  <c r="Y1338" i="1" s="1"/>
  <c r="Q1283" i="1"/>
  <c r="R1283" i="1" s="1"/>
  <c r="X1283" i="1" s="1"/>
  <c r="Y1283" i="1" s="1"/>
  <c r="Q1449" i="1"/>
  <c r="R1449" i="1" s="1"/>
  <c r="Q1344" i="1"/>
  <c r="R1344" i="1" s="1"/>
  <c r="X1344" i="1" s="1"/>
  <c r="Y1344" i="1" s="1"/>
  <c r="Q1448" i="1"/>
  <c r="R1448" i="1" s="1"/>
  <c r="X1448" i="1" s="1"/>
  <c r="Q1447" i="1"/>
  <c r="R1447" i="1" s="1"/>
  <c r="X1447" i="1" s="1"/>
  <c r="Q1284" i="1"/>
  <c r="R1284" i="1" s="1"/>
  <c r="X1284" i="1" s="1"/>
  <c r="Y1284" i="1" s="1"/>
  <c r="Q1343" i="1"/>
  <c r="R1343" i="1" s="1"/>
  <c r="X1343" i="1" s="1"/>
  <c r="Y1343" i="1" s="1"/>
  <c r="Q1352" i="1"/>
  <c r="R1352" i="1" s="1"/>
  <c r="Q1340" i="1"/>
  <c r="R1340" i="1" s="1"/>
  <c r="X1340" i="1" s="1"/>
  <c r="Y1340" i="1" s="1"/>
  <c r="Q1390" i="1"/>
  <c r="R1390" i="1" s="1"/>
  <c r="X1390" i="1" s="1"/>
  <c r="Y1390" i="1" s="1"/>
  <c r="Q1297" i="1"/>
  <c r="R1297" i="1" s="1"/>
  <c r="Q1290" i="1"/>
  <c r="R1290" i="1" s="1"/>
  <c r="X1290" i="1" s="1"/>
  <c r="Y1290" i="1" s="1"/>
  <c r="Q1311" i="1"/>
  <c r="R1311" i="1" s="1"/>
  <c r="X1311" i="1" s="1"/>
  <c r="Y1311" i="1" s="1"/>
  <c r="Q1310" i="1"/>
  <c r="R1310" i="1" s="1"/>
  <c r="Q1298" i="1"/>
  <c r="R1298" i="1" s="1"/>
  <c r="Q1289" i="1"/>
  <c r="R1289" i="1" s="1"/>
  <c r="X1289" i="1" s="1"/>
  <c r="Y1289" i="1" s="1"/>
  <c r="Q1325" i="1"/>
  <c r="R1325" i="1" s="1"/>
  <c r="Q1285" i="1"/>
  <c r="R1285" i="1" s="1"/>
  <c r="X1285" i="1" s="1"/>
  <c r="Y1285" i="1" s="1"/>
  <c r="Q1452" i="1"/>
  <c r="R1452" i="1" s="1"/>
  <c r="Q1288" i="1"/>
  <c r="R1288" i="1" s="1"/>
  <c r="X1288" i="1" s="1"/>
  <c r="Y1288" i="1" s="1"/>
  <c r="Q1324" i="1"/>
  <c r="R1324" i="1" s="1"/>
  <c r="Q1273" i="1"/>
  <c r="R1273" i="1" s="1"/>
  <c r="X1273" i="1" s="1"/>
  <c r="Y1273" i="1" s="1"/>
  <c r="Q1299" i="1"/>
  <c r="R1299" i="1" s="1"/>
  <c r="X1299" i="1" s="1"/>
  <c r="Y1299" i="1" s="1"/>
  <c r="Q1287" i="1"/>
  <c r="R1287" i="1" s="1"/>
  <c r="X1287" i="1" s="1"/>
  <c r="Y1287" i="1" s="1"/>
  <c r="Q1312" i="1"/>
  <c r="R1312" i="1" s="1"/>
  <c r="Q1313" i="1"/>
  <c r="R1313" i="1" s="1"/>
  <c r="X1313" i="1" s="1"/>
  <c r="Y1313" i="1" s="1"/>
  <c r="Q1301" i="1"/>
  <c r="R1301" i="1" s="1"/>
  <c r="X1301" i="1" s="1"/>
  <c r="Y1301" i="1" s="1"/>
  <c r="Q1300" i="1"/>
  <c r="R1300" i="1" s="1"/>
  <c r="X1300" i="1" s="1"/>
  <c r="Y1300" i="1" s="1"/>
  <c r="Q1295" i="1"/>
  <c r="R1295" i="1" s="1"/>
  <c r="X1295" i="1" s="1"/>
  <c r="Y1295" i="1" s="1"/>
  <c r="Q1335" i="1"/>
  <c r="R1335" i="1" s="1"/>
  <c r="X1335" i="1" s="1"/>
  <c r="Y1335" i="1" s="1"/>
  <c r="Q1331" i="1"/>
  <c r="R1331" i="1" s="1"/>
  <c r="X1331" i="1" s="1"/>
  <c r="Y1331" i="1" s="1"/>
  <c r="Q1302" i="1"/>
  <c r="R1302" i="1" s="1"/>
  <c r="X1302" i="1" s="1"/>
  <c r="Y1302" i="1" s="1"/>
  <c r="Q1323" i="1"/>
  <c r="R1323" i="1" s="1"/>
  <c r="X1323" i="1" s="1"/>
  <c r="Y1323" i="1" s="1"/>
  <c r="Q1303" i="1"/>
  <c r="R1303" i="1" s="1"/>
  <c r="X1303" i="1" s="1"/>
  <c r="Y1303" i="1" s="1"/>
  <c r="Q1304" i="1"/>
  <c r="R1304" i="1" s="1"/>
  <c r="Q1342" i="1"/>
  <c r="R1342" i="1" s="1"/>
  <c r="Q1279" i="1"/>
  <c r="R1279" i="1" s="1"/>
  <c r="Q1292" i="1"/>
  <c r="R1292" i="1" s="1"/>
  <c r="X1292" i="1" s="1"/>
  <c r="Y1292" i="1" s="1"/>
  <c r="Q1239" i="1"/>
  <c r="R1239" i="1" s="1"/>
  <c r="X1239" i="1" s="1"/>
  <c r="Y1239" i="1" s="1"/>
  <c r="Q1247" i="1"/>
  <c r="R1247" i="1" s="1"/>
  <c r="Q1396" i="1"/>
  <c r="R1396" i="1" s="1"/>
  <c r="X1396" i="1" s="1"/>
  <c r="Q1248" i="1"/>
  <c r="R1248" i="1" s="1"/>
  <c r="Q1391" i="1"/>
  <c r="R1391" i="1" s="1"/>
  <c r="X1391" i="1" s="1"/>
  <c r="Q1230" i="1"/>
  <c r="R1230" i="1" s="1"/>
  <c r="Q1251" i="1"/>
  <c r="R1251" i="1" s="1"/>
  <c r="Q1255" i="1"/>
  <c r="R1255" i="1" s="1"/>
  <c r="Q1254" i="1"/>
  <c r="R1254" i="1" s="1"/>
  <c r="Q1220" i="1"/>
  <c r="R1220" i="1" s="1"/>
  <c r="Q1241" i="1"/>
  <c r="R1241" i="1" s="1"/>
  <c r="Q1256" i="1"/>
  <c r="R1256" i="1" s="1"/>
  <c r="Q1274" i="1"/>
  <c r="R1274" i="1" s="1"/>
  <c r="X1274" i="1" s="1"/>
  <c r="Y1274" i="1" s="1"/>
  <c r="Q1219" i="1"/>
  <c r="R1219" i="1" s="1"/>
  <c r="Q1397" i="1"/>
  <c r="R1397" i="1" s="1"/>
  <c r="Q1258" i="1"/>
  <c r="R1258" i="1" s="1"/>
  <c r="Q1395" i="1"/>
  <c r="R1395" i="1" s="1"/>
  <c r="Q1252" i="1"/>
  <c r="R1252" i="1" s="1"/>
  <c r="Q1238" i="1"/>
  <c r="R1238" i="1" s="1"/>
  <c r="Q1237" i="1"/>
  <c r="R1237" i="1" s="1"/>
  <c r="Q1259" i="1"/>
  <c r="R1259" i="1" s="1"/>
  <c r="Q1392" i="1"/>
  <c r="R1392" i="1" s="1"/>
  <c r="X1392" i="1" s="1"/>
  <c r="Y1392" i="1" s="1"/>
  <c r="Q1369" i="1"/>
  <c r="R1369" i="1" s="1"/>
  <c r="Q1401" i="1"/>
  <c r="R1401" i="1" s="1"/>
  <c r="Q1244" i="1"/>
  <c r="R1244" i="1" s="1"/>
  <c r="X1244" i="1" s="1"/>
  <c r="Y1244" i="1" s="1"/>
  <c r="Q1260" i="1"/>
  <c r="R1260" i="1" s="1"/>
  <c r="Q1393" i="1"/>
  <c r="R1393" i="1" s="1"/>
  <c r="Q1275" i="1"/>
  <c r="R1275" i="1" s="1"/>
  <c r="Q1394" i="1"/>
  <c r="R1394" i="1" s="1"/>
  <c r="Q1261" i="1"/>
  <c r="R1261" i="1" s="1"/>
  <c r="Q1368" i="1"/>
  <c r="R1368" i="1" s="1"/>
  <c r="X1368" i="1" s="1"/>
  <c r="Y1368" i="1" s="1"/>
  <c r="Q1224" i="1"/>
  <c r="R1224" i="1" s="1"/>
  <c r="Q1233" i="1"/>
  <c r="R1233" i="1" s="1"/>
  <c r="X1233" i="1" s="1"/>
  <c r="Y1233" i="1" s="1"/>
  <c r="Q1232" i="1"/>
  <c r="R1232" i="1" s="1"/>
  <c r="X1232" i="1" s="1"/>
  <c r="Y1232" i="1" s="1"/>
  <c r="Q1250" i="1"/>
  <c r="R1250" i="1" s="1"/>
  <c r="Q1231" i="1"/>
  <c r="R1231" i="1" s="1"/>
  <c r="Q1276" i="1"/>
  <c r="R1276" i="1" s="1"/>
  <c r="Q1277" i="1"/>
  <c r="R1277" i="1" s="1"/>
  <c r="Q1234" i="1"/>
  <c r="R1234" i="1" s="1"/>
  <c r="X1234" i="1" s="1"/>
  <c r="Y1234" i="1" s="1"/>
  <c r="Q1362" i="1"/>
  <c r="R1362" i="1" s="1"/>
  <c r="Q1398" i="1"/>
  <c r="R1398" i="1" s="1"/>
  <c r="Q1222" i="1"/>
  <c r="R1222" i="1" s="1"/>
  <c r="Q1223" i="1"/>
  <c r="R1223" i="1" s="1"/>
  <c r="Q1246" i="1"/>
  <c r="R1246" i="1" s="1"/>
  <c r="Q1361" i="1"/>
  <c r="R1361" i="1" s="1"/>
  <c r="Q1245" i="1"/>
  <c r="R1245" i="1" s="1"/>
  <c r="Q1356" i="1"/>
  <c r="R1356" i="1" s="1"/>
  <c r="X1356" i="1" s="1"/>
  <c r="Q1357" i="1"/>
  <c r="R1357" i="1" s="1"/>
  <c r="X1357" i="1" s="1"/>
  <c r="Y1357" i="1" s="1"/>
  <c r="Q1360" i="1"/>
  <c r="R1360" i="1" s="1"/>
  <c r="Q1358" i="1"/>
  <c r="R1358" i="1" s="1"/>
  <c r="X1358" i="1" s="1"/>
  <c r="Y1358" i="1" s="1"/>
  <c r="Q1196" i="1"/>
  <c r="R1196" i="1" s="1"/>
  <c r="X1196" i="1" s="1"/>
  <c r="Y1196" i="1" s="1"/>
  <c r="Q1403" i="1"/>
  <c r="R1403" i="1" s="1"/>
  <c r="Q1267" i="1"/>
  <c r="R1267" i="1" s="1"/>
  <c r="Q1266" i="1"/>
  <c r="R1266" i="1" s="1"/>
  <c r="Q1142" i="1"/>
  <c r="R1142" i="1" s="1"/>
  <c r="Q1149" i="1"/>
  <c r="R1149" i="1" s="1"/>
  <c r="X1149" i="1" s="1"/>
  <c r="Q1143" i="1"/>
  <c r="R1143" i="1" s="1"/>
  <c r="Q1200" i="1"/>
  <c r="R1200" i="1" s="1"/>
  <c r="Q1188" i="1"/>
  <c r="R1188" i="1" s="1"/>
  <c r="X1188" i="1" s="1"/>
  <c r="Y1188" i="1" s="1"/>
  <c r="Q1148" i="1"/>
  <c r="R1148" i="1" s="1"/>
  <c r="X1148" i="1" s="1"/>
  <c r="Q1173" i="1"/>
  <c r="R1173" i="1" s="1"/>
  <c r="X1173" i="1" s="1"/>
  <c r="Q1133" i="1"/>
  <c r="R1133" i="1" s="1"/>
  <c r="X1133" i="1" s="1"/>
  <c r="Y1133" i="1" s="1"/>
  <c r="Q1322" i="1"/>
  <c r="R1322" i="1" s="1"/>
  <c r="X1322" i="1" s="1"/>
  <c r="Y1322" i="1" s="1"/>
  <c r="Q1203" i="1"/>
  <c r="R1203" i="1" s="1"/>
  <c r="Q1201" i="1"/>
  <c r="R1201" i="1" s="1"/>
  <c r="Q1202" i="1"/>
  <c r="R1202" i="1" s="1"/>
  <c r="X1202" i="1" s="1"/>
  <c r="Y1202" i="1" s="1"/>
  <c r="Q1132" i="1"/>
  <c r="R1132" i="1" s="1"/>
  <c r="X1132" i="1" s="1"/>
  <c r="Q1191" i="1"/>
  <c r="R1191" i="1" s="1"/>
  <c r="Q1192" i="1"/>
  <c r="R1192" i="1" s="1"/>
  <c r="Q1112" i="1"/>
  <c r="R1112" i="1" s="1"/>
  <c r="Q1128" i="1"/>
  <c r="R1128" i="1" s="1"/>
  <c r="Q1186" i="1"/>
  <c r="R1186" i="1" s="1"/>
  <c r="X1186" i="1" s="1"/>
  <c r="Q1321" i="1"/>
  <c r="R1321" i="1" s="1"/>
  <c r="X1321" i="1" s="1"/>
  <c r="Y1321" i="1" s="1"/>
  <c r="Q1147" i="1"/>
  <c r="R1147" i="1" s="1"/>
  <c r="X1147" i="1" s="1"/>
  <c r="Y1147" i="1" s="1"/>
  <c r="Q1126" i="1"/>
  <c r="R1126" i="1" s="1"/>
  <c r="Q1127" i="1"/>
  <c r="R1127" i="1" s="1"/>
  <c r="Q1204" i="1"/>
  <c r="R1204" i="1" s="1"/>
  <c r="Q1141" i="1"/>
  <c r="R1141" i="1" s="1"/>
  <c r="Q1140" i="1"/>
  <c r="R1140" i="1" s="1"/>
  <c r="Q1320" i="1"/>
  <c r="R1320" i="1" s="1"/>
  <c r="X1320" i="1" s="1"/>
  <c r="Y1320" i="1" s="1"/>
  <c r="Q1198" i="1"/>
  <c r="R1198" i="1" s="1"/>
  <c r="Q1319" i="1"/>
  <c r="R1319" i="1" s="1"/>
  <c r="Q1144" i="1"/>
  <c r="R1144" i="1" s="1"/>
  <c r="Q1157" i="1"/>
  <c r="R1157" i="1" s="1"/>
  <c r="Q1158" i="1"/>
  <c r="R1158" i="1" s="1"/>
  <c r="Q1199" i="1"/>
  <c r="R1199" i="1" s="1"/>
  <c r="Q1205" i="1"/>
  <c r="R1205" i="1" s="1"/>
  <c r="X1205" i="1" s="1"/>
  <c r="Y1205" i="1" s="1"/>
  <c r="Q1206" i="1"/>
  <c r="R1206" i="1" s="1"/>
  <c r="X1206" i="1" s="1"/>
  <c r="Y1206" i="1" s="1"/>
  <c r="Q1318" i="1"/>
  <c r="R1318" i="1" s="1"/>
  <c r="X1318" i="1" s="1"/>
  <c r="Y1318" i="1" s="1"/>
  <c r="Q1145" i="1"/>
  <c r="R1145" i="1" s="1"/>
  <c r="Q1316" i="1"/>
  <c r="R1316" i="1" s="1"/>
  <c r="Q1130" i="1"/>
  <c r="R1130" i="1" s="1"/>
  <c r="Q1317" i="1"/>
  <c r="R1317" i="1" s="1"/>
  <c r="Q1315" i="1"/>
  <c r="R1315" i="1" s="1"/>
  <c r="Q1154" i="1"/>
  <c r="R1154" i="1" s="1"/>
  <c r="X1154" i="1" s="1"/>
  <c r="Y1154" i="1" s="1"/>
  <c r="Q1153" i="1"/>
  <c r="R1153" i="1" s="1"/>
  <c r="Q1183" i="1"/>
  <c r="R1183" i="1" s="1"/>
  <c r="Q1182" i="1"/>
  <c r="R1182" i="1" s="1"/>
  <c r="Q1156" i="1"/>
  <c r="R1156" i="1" s="1"/>
  <c r="X1156" i="1" s="1"/>
  <c r="Q1138" i="1"/>
  <c r="R1138" i="1" s="1"/>
  <c r="Q1139" i="1"/>
  <c r="R1139" i="1" s="1"/>
  <c r="Q1152" i="1"/>
  <c r="R1152" i="1" s="1"/>
  <c r="X1152" i="1" s="1"/>
  <c r="Y1152" i="1" s="1"/>
  <c r="Q1194" i="1"/>
  <c r="R1194" i="1" s="1"/>
  <c r="X1194" i="1" s="1"/>
  <c r="Y1194" i="1" s="1"/>
  <c r="Q1195" i="1"/>
  <c r="R1195" i="1" s="1"/>
  <c r="X1195" i="1" s="1"/>
  <c r="Y1195" i="1" s="1"/>
  <c r="Q1151" i="1"/>
  <c r="R1151" i="1" s="1"/>
  <c r="Q1187" i="1"/>
  <c r="R1187" i="1" s="1"/>
  <c r="X1187" i="1" s="1"/>
  <c r="Y1187" i="1" s="1"/>
  <c r="Q1160" i="1"/>
  <c r="R1160" i="1" s="1"/>
  <c r="Q1159" i="1"/>
  <c r="R1159" i="1" s="1"/>
  <c r="Q1211" i="1"/>
  <c r="R1211" i="1" s="1"/>
  <c r="Q1185" i="1"/>
  <c r="R1185" i="1" s="1"/>
  <c r="Q1305" i="1"/>
  <c r="R1305" i="1" s="1"/>
  <c r="Q1307" i="1"/>
  <c r="R1307" i="1" s="1"/>
  <c r="Q1210" i="1"/>
  <c r="R1210" i="1" s="1"/>
  <c r="Q1184" i="1"/>
  <c r="R1184" i="1" s="1"/>
  <c r="P1218" i="1"/>
  <c r="R1218" i="1" s="1"/>
  <c r="Z1403" i="1"/>
  <c r="V1403" i="1"/>
  <c r="U1388" i="1"/>
  <c r="V1388" i="1" s="1"/>
  <c r="Z1356" i="1"/>
  <c r="V1356" i="1"/>
  <c r="V1357" i="1"/>
  <c r="Z1357" i="1"/>
  <c r="Z1358" i="1"/>
  <c r="V1358" i="1"/>
  <c r="Z1360" i="1"/>
  <c r="V1359" i="1"/>
  <c r="Z1359" i="1"/>
  <c r="R1359" i="1"/>
  <c r="V1361" i="1"/>
  <c r="Z1361" i="1"/>
  <c r="P1213" i="1"/>
  <c r="R1213" i="1" s="1"/>
  <c r="P1217" i="1"/>
  <c r="R1217" i="1" s="1"/>
  <c r="V1362" i="1"/>
  <c r="Z1362" i="1"/>
  <c r="P1214" i="1"/>
  <c r="R1214" i="1" s="1"/>
  <c r="X1214" i="1" s="1"/>
  <c r="R1268" i="1"/>
  <c r="X1268" i="1" s="1"/>
  <c r="Z1268" i="1"/>
  <c r="V1268" i="1"/>
  <c r="P1215" i="1"/>
  <c r="R1215" i="1" s="1"/>
  <c r="P1216" i="1"/>
  <c r="R1216" i="1" s="1"/>
  <c r="Z1214" i="1"/>
  <c r="Z1213" i="1"/>
  <c r="V1213" i="1"/>
  <c r="Z1215" i="1"/>
  <c r="Z1216" i="1"/>
  <c r="V1216" i="1"/>
  <c r="V1215" i="1"/>
  <c r="Z1217" i="1"/>
  <c r="V1217" i="1"/>
  <c r="R1212" i="1"/>
  <c r="U1212" i="1"/>
  <c r="V1212" i="1" s="1"/>
  <c r="Z1218" i="1"/>
  <c r="V1218" i="1"/>
  <c r="U1450" i="1"/>
  <c r="V1450" i="1" s="1"/>
  <c r="Z1448" i="1"/>
  <c r="V1447" i="1"/>
  <c r="Z1447" i="1"/>
  <c r="V1448" i="1"/>
  <c r="P1450" i="1"/>
  <c r="V1449" i="1"/>
  <c r="Z1451" i="1"/>
  <c r="Z1449" i="1"/>
  <c r="V1451" i="1"/>
  <c r="Z1452" i="1"/>
  <c r="V1452" i="1"/>
  <c r="Z1390" i="1"/>
  <c r="V1390" i="1"/>
  <c r="Z1391" i="1"/>
  <c r="V1391" i="1"/>
  <c r="Z1392" i="1"/>
  <c r="Z1393" i="1"/>
  <c r="V1392" i="1"/>
  <c r="V1393" i="1"/>
  <c r="V1394" i="1"/>
  <c r="Z1397" i="1"/>
  <c r="Z1394" i="1"/>
  <c r="V1395" i="1"/>
  <c r="Z1395" i="1"/>
  <c r="Z1396" i="1"/>
  <c r="V1396" i="1"/>
  <c r="Z1399" i="1"/>
  <c r="V1399" i="1"/>
  <c r="V1398" i="1"/>
  <c r="Z1398" i="1"/>
  <c r="V1400" i="1"/>
  <c r="Z1400" i="1"/>
  <c r="V1401" i="1"/>
  <c r="Z1401" i="1"/>
  <c r="Z1423" i="1"/>
  <c r="Z1402" i="1"/>
  <c r="Z1409" i="1"/>
  <c r="Z1351" i="1"/>
  <c r="Z1346" i="1"/>
  <c r="U1275" i="1"/>
  <c r="V1275" i="1" s="1"/>
  <c r="U1406" i="1"/>
  <c r="V1406" i="1" s="1"/>
  <c r="U1339" i="1"/>
  <c r="V1339" i="1" s="1"/>
  <c r="Z1453" i="1"/>
  <c r="Z1444" i="1"/>
  <c r="Z1384" i="1"/>
  <c r="Z1372" i="1"/>
  <c r="Z1234" i="1"/>
  <c r="U1436" i="1"/>
  <c r="V1436" i="1" s="1"/>
  <c r="U1369" i="1"/>
  <c r="V1369" i="1" s="1"/>
  <c r="U1435" i="1"/>
  <c r="V1435" i="1" s="1"/>
  <c r="R1431" i="1"/>
  <c r="X1431" i="1" s="1"/>
  <c r="Y1431" i="1" s="1"/>
  <c r="R1419" i="1"/>
  <c r="X1419" i="1" s="1"/>
  <c r="Y1419" i="1" s="1"/>
  <c r="R1428" i="1"/>
  <c r="X1428" i="1" s="1"/>
  <c r="Y1428" i="1" s="1"/>
  <c r="R1366" i="1"/>
  <c r="X1366" i="1" s="1"/>
  <c r="Y1366" i="1" s="1"/>
  <c r="V1368" i="1"/>
  <c r="Z1439" i="1"/>
  <c r="Z1427" i="1"/>
  <c r="Z1343" i="1"/>
  <c r="U1389" i="1"/>
  <c r="V1389" i="1" s="1"/>
  <c r="Z1368" i="1"/>
  <c r="U1376" i="1"/>
  <c r="V1376" i="1" s="1"/>
  <c r="U1264" i="1"/>
  <c r="V1264" i="1" s="1"/>
  <c r="Z1209" i="1"/>
  <c r="Z1415" i="1"/>
  <c r="U1355" i="1"/>
  <c r="V1355" i="1" s="1"/>
  <c r="Z1206" i="1"/>
  <c r="Z1412" i="1"/>
  <c r="Z1308" i="1"/>
  <c r="U1316" i="1"/>
  <c r="V1316" i="1" s="1"/>
  <c r="Z1333" i="1"/>
  <c r="R1407" i="1"/>
  <c r="X1407" i="1" s="1"/>
  <c r="Y1407" i="1" s="1"/>
  <c r="Z1442" i="1"/>
  <c r="Z1345" i="1"/>
  <c r="Z1441" i="1"/>
  <c r="Z1405" i="1"/>
  <c r="U1379" i="1"/>
  <c r="V1379" i="1" s="1"/>
  <c r="R1350" i="1"/>
  <c r="X1350" i="1" s="1"/>
  <c r="U1278" i="1"/>
  <c r="V1278" i="1" s="1"/>
  <c r="Z1387" i="1"/>
  <c r="Z1335" i="1"/>
  <c r="R1446" i="1"/>
  <c r="X1446" i="1" s="1"/>
  <c r="Y1446" i="1" s="1"/>
  <c r="R1422" i="1"/>
  <c r="X1422" i="1" s="1"/>
  <c r="Y1422" i="1" s="1"/>
  <c r="R1410" i="1"/>
  <c r="X1410" i="1" s="1"/>
  <c r="Y1410" i="1" s="1"/>
  <c r="Z1430" i="1"/>
  <c r="Z1334" i="1"/>
  <c r="Z1429" i="1"/>
  <c r="U1418" i="1"/>
  <c r="V1418" i="1" s="1"/>
  <c r="Z1460" i="1"/>
  <c r="Z1365" i="1"/>
  <c r="R1459" i="1"/>
  <c r="X1459" i="1" s="1"/>
  <c r="Y1459" i="1" s="1"/>
  <c r="Z1459" i="1"/>
  <c r="Z1411" i="1"/>
  <c r="Z1378" i="1"/>
  <c r="Z1340" i="1"/>
  <c r="U1438" i="1"/>
  <c r="V1438" i="1" s="1"/>
  <c r="U1352" i="1"/>
  <c r="V1352" i="1" s="1"/>
  <c r="R1404" i="1"/>
  <c r="X1404" i="1" s="1"/>
  <c r="Y1404" i="1" s="1"/>
  <c r="Z1326" i="1"/>
  <c r="R1406" i="1"/>
  <c r="U1204" i="1"/>
  <c r="V1204" i="1" s="1"/>
  <c r="U1261" i="1"/>
  <c r="V1261" i="1" s="1"/>
  <c r="Z1323" i="1"/>
  <c r="Z1433" i="1"/>
  <c r="Z1407" i="1"/>
  <c r="Z1337" i="1"/>
  <c r="U1349" i="1"/>
  <c r="V1349" i="1" s="1"/>
  <c r="U1241" i="1"/>
  <c r="V1241" i="1" s="1"/>
  <c r="U1255" i="1"/>
  <c r="V1255" i="1" s="1"/>
  <c r="U1328" i="1"/>
  <c r="V1328" i="1" s="1"/>
  <c r="Z1370" i="1"/>
  <c r="R1437" i="1"/>
  <c r="R1425" i="1"/>
  <c r="R1413" i="1"/>
  <c r="R1341" i="1"/>
  <c r="Z1227" i="1"/>
  <c r="Q1264" i="1"/>
  <c r="R1264" i="1" s="1"/>
  <c r="Z1458" i="1"/>
  <c r="U1432" i="1"/>
  <c r="V1432" i="1" s="1"/>
  <c r="R1376" i="1"/>
  <c r="Z1455" i="1"/>
  <c r="Z1364" i="1"/>
  <c r="U1382" i="1"/>
  <c r="V1382" i="1" s="1"/>
  <c r="U1342" i="1"/>
  <c r="V1342" i="1" s="1"/>
  <c r="Q1221" i="1"/>
  <c r="R1221" i="1" s="1"/>
  <c r="R1455" i="1"/>
  <c r="X1455" i="1" s="1"/>
  <c r="Z1445" i="1"/>
  <c r="Z1421" i="1"/>
  <c r="U1424" i="1"/>
  <c r="V1424" i="1" s="1"/>
  <c r="R1424" i="1"/>
  <c r="U1375" i="1"/>
  <c r="V1375" i="1" s="1"/>
  <c r="R1440" i="1"/>
  <c r="X1440" i="1" s="1"/>
  <c r="Y1440" i="1" s="1"/>
  <c r="Q1229" i="1"/>
  <c r="R1229" i="1" s="1"/>
  <c r="X1229" i="1" s="1"/>
  <c r="Y1229" i="1" s="1"/>
  <c r="Z1265" i="1"/>
  <c r="Z1318" i="1"/>
  <c r="Z1332" i="1"/>
  <c r="Z1443" i="1"/>
  <c r="Z1417" i="1"/>
  <c r="Z1381" i="1"/>
  <c r="R1443" i="1"/>
  <c r="X1443" i="1" s="1"/>
  <c r="Y1443" i="1" s="1"/>
  <c r="Z1288" i="1"/>
  <c r="Z1380" i="1"/>
  <c r="U1238" i="1"/>
  <c r="V1238" i="1" s="1"/>
  <c r="U1304" i="1"/>
  <c r="V1304" i="1" s="1"/>
  <c r="U1312" i="1"/>
  <c r="V1312" i="1" s="1"/>
  <c r="R1458" i="1"/>
  <c r="X1458" i="1" s="1"/>
  <c r="U1373" i="1"/>
  <c r="V1373" i="1" s="1"/>
  <c r="R1434" i="1"/>
  <c r="X1434" i="1" s="1"/>
  <c r="Y1434" i="1" s="1"/>
  <c r="Z1420" i="1"/>
  <c r="Z1348" i="1"/>
  <c r="U1408" i="1"/>
  <c r="V1408" i="1" s="1"/>
  <c r="R1439" i="1"/>
  <c r="X1439" i="1" s="1"/>
  <c r="Y1439" i="1" s="1"/>
  <c r="R1427" i="1"/>
  <c r="X1427" i="1" s="1"/>
  <c r="Y1427" i="1" s="1"/>
  <c r="R1415" i="1"/>
  <c r="X1415" i="1" s="1"/>
  <c r="Y1415" i="1" s="1"/>
  <c r="R1355" i="1"/>
  <c r="R1456" i="1"/>
  <c r="X1456" i="1" s="1"/>
  <c r="Y1456" i="1" s="1"/>
  <c r="Z1205" i="1"/>
  <c r="U1254" i="1"/>
  <c r="V1254" i="1" s="1"/>
  <c r="Z1457" i="1"/>
  <c r="Z1419" i="1"/>
  <c r="Z1347" i="1"/>
  <c r="U1426" i="1"/>
  <c r="V1426" i="1" s="1"/>
  <c r="R1438" i="1"/>
  <c r="R1426" i="1"/>
  <c r="R1414" i="1"/>
  <c r="X1414" i="1" s="1"/>
  <c r="Y1414" i="1" s="1"/>
  <c r="U1203" i="1"/>
  <c r="Z1244" i="1"/>
  <c r="Z1273" i="1"/>
  <c r="Z1285" i="1"/>
  <c r="R1306" i="1"/>
  <c r="X1306" i="1" s="1"/>
  <c r="Y1306" i="1" s="1"/>
  <c r="U1367" i="1"/>
  <c r="V1367" i="1" s="1"/>
  <c r="R1454" i="1"/>
  <c r="Z1274" i="1"/>
  <c r="Z1286" i="1"/>
  <c r="U1201" i="1"/>
  <c r="V1201" i="1" s="1"/>
  <c r="Z1243" i="1"/>
  <c r="Z1271" i="1"/>
  <c r="Z1284" i="1"/>
  <c r="P1286" i="1"/>
  <c r="Z1295" i="1"/>
  <c r="U1307" i="1"/>
  <c r="V1307" i="1" s="1"/>
  <c r="U1325" i="1"/>
  <c r="V1325" i="1" s="1"/>
  <c r="Z1385" i="1"/>
  <c r="R1378" i="1"/>
  <c r="X1378" i="1" s="1"/>
  <c r="Y1378" i="1" s="1"/>
  <c r="R1436" i="1"/>
  <c r="R1412" i="1"/>
  <c r="X1412" i="1" s="1"/>
  <c r="Y1412" i="1" s="1"/>
  <c r="R1385" i="1"/>
  <c r="X1385" i="1" s="1"/>
  <c r="Y1385" i="1" s="1"/>
  <c r="R1371" i="1"/>
  <c r="X1371" i="1" s="1"/>
  <c r="Y1371" i="1" s="1"/>
  <c r="U1200" i="1"/>
  <c r="V1200" i="1" s="1"/>
  <c r="Z1233" i="1"/>
  <c r="Z1242" i="1"/>
  <c r="Z1270" i="1"/>
  <c r="Z1290" i="1"/>
  <c r="Z1309" i="1"/>
  <c r="Z1330" i="1"/>
  <c r="U1324" i="1"/>
  <c r="V1324" i="1" s="1"/>
  <c r="Z1431" i="1"/>
  <c r="Z1366" i="1"/>
  <c r="U1336" i="1"/>
  <c r="V1336" i="1" s="1"/>
  <c r="R1453" i="1"/>
  <c r="X1453" i="1" s="1"/>
  <c r="Y1453" i="1" s="1"/>
  <c r="R1435" i="1"/>
  <c r="R1423" i="1"/>
  <c r="X1423" i="1" s="1"/>
  <c r="Y1423" i="1" s="1"/>
  <c r="R1384" i="1"/>
  <c r="X1384" i="1" s="1"/>
  <c r="Y1384" i="1" s="1"/>
  <c r="Z1232" i="1"/>
  <c r="Q1278" i="1"/>
  <c r="R1278" i="1" s="1"/>
  <c r="Z1322" i="1"/>
  <c r="Z1327" i="1"/>
  <c r="Z1414" i="1"/>
  <c r="U1354" i="1"/>
  <c r="V1354" i="1" s="1"/>
  <c r="Q1228" i="1"/>
  <c r="R1228" i="1" s="1"/>
  <c r="X1228" i="1" s="1"/>
  <c r="Y1228" i="1" s="1"/>
  <c r="U1272" i="1"/>
  <c r="V1272" i="1" s="1"/>
  <c r="R1445" i="1"/>
  <c r="X1445" i="1" s="1"/>
  <c r="Y1445" i="1" s="1"/>
  <c r="R1444" i="1"/>
  <c r="X1444" i="1" s="1"/>
  <c r="Y1444" i="1" s="1"/>
  <c r="R1432" i="1"/>
  <c r="R1420" i="1"/>
  <c r="X1420" i="1" s="1"/>
  <c r="Y1420" i="1" s="1"/>
  <c r="R1408" i="1"/>
  <c r="R1381" i="1"/>
  <c r="X1381" i="1" s="1"/>
  <c r="Y1381" i="1" s="1"/>
  <c r="R1348" i="1"/>
  <c r="X1348" i="1" s="1"/>
  <c r="Y1348" i="1" s="1"/>
  <c r="Q1227" i="1"/>
  <c r="R1227" i="1" s="1"/>
  <c r="X1227" i="1" s="1"/>
  <c r="Y1227" i="1" s="1"/>
  <c r="U1461" i="1"/>
  <c r="V1461" i="1" s="1"/>
  <c r="R1442" i="1"/>
  <c r="X1442" i="1" s="1"/>
  <c r="Y1442" i="1" s="1"/>
  <c r="R1430" i="1"/>
  <c r="X1430" i="1" s="1"/>
  <c r="Y1430" i="1" s="1"/>
  <c r="R1418" i="1"/>
  <c r="R1346" i="1"/>
  <c r="X1346" i="1" s="1"/>
  <c r="Y1346" i="1" s="1"/>
  <c r="R1416" i="1"/>
  <c r="X1416" i="1" s="1"/>
  <c r="Y1416" i="1" s="1"/>
  <c r="R1334" i="1"/>
  <c r="X1334" i="1" s="1"/>
  <c r="Y1334" i="1" s="1"/>
  <c r="V1239" i="1"/>
  <c r="V1208" i="1"/>
  <c r="V1330" i="1"/>
  <c r="V1207" i="1"/>
  <c r="V1309" i="1"/>
  <c r="V1459" i="1"/>
  <c r="V1443" i="1"/>
  <c r="V1431" i="1"/>
  <c r="V1419" i="1"/>
  <c r="V1407" i="1"/>
  <c r="V1380" i="1"/>
  <c r="V1366" i="1"/>
  <c r="V1347" i="1"/>
  <c r="V1335" i="1"/>
  <c r="Z1208" i="1"/>
  <c r="U1236" i="1"/>
  <c r="V1236" i="1" s="1"/>
  <c r="V1433" i="1"/>
  <c r="Z1207" i="1"/>
  <c r="U1235" i="1"/>
  <c r="V1235" i="1" s="1"/>
  <c r="U1260" i="1"/>
  <c r="V1260" i="1" s="1"/>
  <c r="Z1262" i="1"/>
  <c r="Q1263" i="1"/>
  <c r="R1263" i="1" s="1"/>
  <c r="Z1269" i="1"/>
  <c r="Z1283" i="1"/>
  <c r="U1305" i="1"/>
  <c r="P1308" i="1"/>
  <c r="Q1308" i="1" s="1"/>
  <c r="Z1321" i="1"/>
  <c r="Z1331" i="1"/>
  <c r="P1208" i="1"/>
  <c r="Q1226" i="1"/>
  <c r="R1226" i="1" s="1"/>
  <c r="Z1240" i="1"/>
  <c r="U1258" i="1"/>
  <c r="Q1262" i="1"/>
  <c r="R1262" i="1" s="1"/>
  <c r="X1262" i="1" s="1"/>
  <c r="Y1262" i="1" s="1"/>
  <c r="Z1281" i="1"/>
  <c r="Z1299" i="1"/>
  <c r="Z1306" i="1"/>
  <c r="P1309" i="1"/>
  <c r="Z1313" i="1"/>
  <c r="Z1320" i="1"/>
  <c r="U1319" i="1"/>
  <c r="V1319" i="1" s="1"/>
  <c r="V1409" i="1"/>
  <c r="V1456" i="1"/>
  <c r="V1440" i="1"/>
  <c r="V1428" i="1"/>
  <c r="V1416" i="1"/>
  <c r="V1404" i="1"/>
  <c r="V1377" i="1"/>
  <c r="V1363" i="1"/>
  <c r="V1344" i="1"/>
  <c r="R1457" i="1"/>
  <c r="P1207" i="1"/>
  <c r="Z1229" i="1"/>
  <c r="Z1239" i="1"/>
  <c r="U1257" i="1"/>
  <c r="V1257" i="1" s="1"/>
  <c r="P1265" i="1"/>
  <c r="Q1265" i="1" s="1"/>
  <c r="R1265" i="1" s="1"/>
  <c r="X1265" i="1" s="1"/>
  <c r="Y1265" i="1" s="1"/>
  <c r="U1277" i="1"/>
  <c r="U1310" i="1"/>
  <c r="Z1228" i="1"/>
  <c r="U1256" i="1"/>
  <c r="U1276" i="1"/>
  <c r="V1276" i="1" s="1"/>
  <c r="Z1292" i="1"/>
  <c r="U1298" i="1"/>
  <c r="V1298" i="1" s="1"/>
  <c r="Z1298" i="1"/>
  <c r="U1317" i="1"/>
  <c r="V1317" i="1" s="1"/>
  <c r="U1329" i="1"/>
  <c r="V1370" i="1"/>
  <c r="R1441" i="1"/>
  <c r="P1242" i="1"/>
  <c r="V1445" i="1"/>
  <c r="U1454" i="1"/>
  <c r="Z1454" i="1"/>
  <c r="U1437" i="1"/>
  <c r="Z1437" i="1"/>
  <c r="U1425" i="1"/>
  <c r="Z1425" i="1"/>
  <c r="U1413" i="1"/>
  <c r="Z1413" i="1"/>
  <c r="U1386" i="1"/>
  <c r="Z1386" i="1"/>
  <c r="U1374" i="1"/>
  <c r="Z1374" i="1"/>
  <c r="U1353" i="1"/>
  <c r="Z1353" i="1"/>
  <c r="U1341" i="1"/>
  <c r="Z1341" i="1"/>
  <c r="Z1202" i="1"/>
  <c r="U1226" i="1"/>
  <c r="V1226" i="1" s="1"/>
  <c r="U1263" i="1"/>
  <c r="V1263" i="1" s="1"/>
  <c r="Z1289" i="1"/>
  <c r="Z1296" i="1"/>
  <c r="Z1303" i="1"/>
  <c r="V1337" i="1"/>
  <c r="R1429" i="1"/>
  <c r="P1271" i="1"/>
  <c r="Z1302" i="1"/>
  <c r="V1421" i="1"/>
  <c r="R1433" i="1"/>
  <c r="R1421" i="1"/>
  <c r="R1409" i="1"/>
  <c r="V1205" i="1"/>
  <c r="Z1301" i="1"/>
  <c r="V1446" i="1"/>
  <c r="V1434" i="1"/>
  <c r="V1422" i="1"/>
  <c r="V1410" i="1"/>
  <c r="V1383" i="1"/>
  <c r="V1371" i="1"/>
  <c r="V1350" i="1"/>
  <c r="V1338" i="1"/>
  <c r="R1417" i="1"/>
  <c r="Z1259" i="1"/>
  <c r="U1259" i="1"/>
  <c r="Z1287" i="1"/>
  <c r="U1291" i="1"/>
  <c r="V1291" i="1" s="1"/>
  <c r="Z1291" i="1"/>
  <c r="Z1300" i="1"/>
  <c r="Z1311" i="1"/>
  <c r="U1237" i="1"/>
  <c r="V1237" i="1" s="1"/>
  <c r="Z1237" i="1"/>
  <c r="R1314" i="1"/>
  <c r="R1405" i="1"/>
  <c r="X1405" i="1" s="1"/>
  <c r="Z1456" i="1"/>
  <c r="Z1440" i="1"/>
  <c r="Z1428" i="1"/>
  <c r="Z1416" i="1"/>
  <c r="Z1404" i="1"/>
  <c r="Z1377" i="1"/>
  <c r="Z1363" i="1"/>
  <c r="Z1344" i="1"/>
  <c r="Z1446" i="1"/>
  <c r="Z1434" i="1"/>
  <c r="Z1422" i="1"/>
  <c r="Z1410" i="1"/>
  <c r="Z1383" i="1"/>
  <c r="Z1371" i="1"/>
  <c r="Z1350" i="1"/>
  <c r="Z1338" i="1"/>
  <c r="U1314" i="1"/>
  <c r="Z1314" i="1"/>
  <c r="U1230" i="1"/>
  <c r="V1230" i="1" s="1"/>
  <c r="Z1230" i="1"/>
  <c r="U1231" i="1"/>
  <c r="V1231" i="1" s="1"/>
  <c r="Z1231" i="1"/>
  <c r="P1235" i="1"/>
  <c r="P1236" i="1"/>
  <c r="V1331" i="1"/>
  <c r="V1333" i="1"/>
  <c r="V1320" i="1"/>
  <c r="R1293" i="1"/>
  <c r="R1257" i="1"/>
  <c r="U1315" i="1"/>
  <c r="Z1315" i="1"/>
  <c r="U1282" i="1"/>
  <c r="V1282" i="1" s="1"/>
  <c r="Z1282" i="1"/>
  <c r="V1283" i="1"/>
  <c r="V1302" i="1"/>
  <c r="Z1297" i="1"/>
  <c r="U1297" i="1"/>
  <c r="V1299" i="1"/>
  <c r="U1294" i="1"/>
  <c r="V1294" i="1" s="1"/>
  <c r="Z1294" i="1"/>
  <c r="V1303" i="1"/>
  <c r="R1294" i="1"/>
  <c r="V1244" i="1"/>
  <c r="P1088" i="1"/>
  <c r="Q1088" i="1" s="1"/>
  <c r="R1088" i="1" s="1"/>
  <c r="X1088" i="1" s="1"/>
  <c r="Y1088" i="1" s="1"/>
  <c r="P1087" i="1"/>
  <c r="Q1087" i="1" s="1"/>
  <c r="P1093" i="1"/>
  <c r="U1293" i="1"/>
  <c r="V1293" i="1" s="1"/>
  <c r="Z1293" i="1"/>
  <c r="P1282" i="1"/>
  <c r="U1279" i="1"/>
  <c r="Z1279" i="1"/>
  <c r="U1267" i="1"/>
  <c r="Z1267" i="1"/>
  <c r="R1291" i="1"/>
  <c r="U1247" i="1"/>
  <c r="V1247" i="1" s="1"/>
  <c r="Z1247" i="1"/>
  <c r="U1248" i="1"/>
  <c r="V1248" i="1" s="1"/>
  <c r="Z1248" i="1"/>
  <c r="U1249" i="1"/>
  <c r="V1249" i="1" s="1"/>
  <c r="Z1249" i="1"/>
  <c r="U1211" i="1"/>
  <c r="V1211" i="1" s="1"/>
  <c r="Z1211" i="1"/>
  <c r="U1280" i="1"/>
  <c r="V1280" i="1" s="1"/>
  <c r="Z1280" i="1"/>
  <c r="Z1266" i="1"/>
  <c r="U1266" i="1"/>
  <c r="P1090" i="1"/>
  <c r="Q1090" i="1" s="1"/>
  <c r="R1090" i="1" s="1"/>
  <c r="X1090" i="1" s="1"/>
  <c r="Y1090" i="1" s="1"/>
  <c r="P1280" i="1"/>
  <c r="R1280" i="1" s="1"/>
  <c r="V1274" i="1"/>
  <c r="U1252" i="1"/>
  <c r="V1252" i="1" s="1"/>
  <c r="Z1252" i="1"/>
  <c r="U1245" i="1"/>
  <c r="V1245" i="1" s="1"/>
  <c r="Z1245" i="1"/>
  <c r="U1250" i="1"/>
  <c r="V1250" i="1" s="1"/>
  <c r="Z1250" i="1"/>
  <c r="U1251" i="1"/>
  <c r="Z1251" i="1"/>
  <c r="V1265" i="1"/>
  <c r="U1220" i="1"/>
  <c r="V1220" i="1" s="1"/>
  <c r="Z1220" i="1"/>
  <c r="U1253" i="1"/>
  <c r="V1253" i="1" s="1"/>
  <c r="Z1253" i="1"/>
  <c r="R1225" i="1"/>
  <c r="P1253" i="1"/>
  <c r="Q1253" i="1" s="1"/>
  <c r="R1253" i="1" s="1"/>
  <c r="P1249" i="1"/>
  <c r="U1219" i="1"/>
  <c r="Z1219" i="1"/>
  <c r="U1198" i="1"/>
  <c r="V1198" i="1" s="1"/>
  <c r="Z1198" i="1"/>
  <c r="U1246" i="1"/>
  <c r="Z1246" i="1"/>
  <c r="P1240" i="1"/>
  <c r="P1243" i="1"/>
  <c r="Z1210" i="1"/>
  <c r="U1210" i="1"/>
  <c r="U1223" i="1"/>
  <c r="Z1223" i="1"/>
  <c r="U1224" i="1"/>
  <c r="V1224" i="1" s="1"/>
  <c r="Z1224" i="1"/>
  <c r="U1222" i="1"/>
  <c r="Z1222" i="1"/>
  <c r="P1092" i="1"/>
  <c r="Q1092" i="1" s="1"/>
  <c r="R1092" i="1" s="1"/>
  <c r="X1092" i="1" s="1"/>
  <c r="Y1092" i="1" s="1"/>
  <c r="U1199" i="1"/>
  <c r="V1199" i="1" s="1"/>
  <c r="Z1199" i="1"/>
  <c r="P1109" i="1"/>
  <c r="Q1109" i="1" s="1"/>
  <c r="R1109" i="1" s="1"/>
  <c r="V1228" i="1"/>
  <c r="U1225" i="1"/>
  <c r="Z1225" i="1"/>
  <c r="P1108" i="1"/>
  <c r="Q1108" i="1" s="1"/>
  <c r="R1108" i="1" s="1"/>
  <c r="U1221" i="1"/>
  <c r="Z1221" i="1"/>
  <c r="R1197" i="1"/>
  <c r="P1209" i="1"/>
  <c r="U1197" i="1"/>
  <c r="Z1197" i="1"/>
  <c r="P1096" i="1"/>
  <c r="Q1096" i="1" s="1"/>
  <c r="P1111" i="1"/>
  <c r="Q1111" i="1" s="1"/>
  <c r="R1111" i="1" s="1"/>
  <c r="P1040" i="1"/>
  <c r="Q1040" i="1" s="1"/>
  <c r="R1040" i="1" s="1"/>
  <c r="P1118" i="1"/>
  <c r="Q1118" i="1" s="1"/>
  <c r="R1118" i="1" s="1"/>
  <c r="P1089" i="1"/>
  <c r="Q1089" i="1" s="1"/>
  <c r="R1089" i="1" s="1"/>
  <c r="X1089" i="1" s="1"/>
  <c r="Y1089" i="1" s="1"/>
  <c r="P1098" i="1"/>
  <c r="Q1098" i="1" s="1"/>
  <c r="R1098" i="1" s="1"/>
  <c r="X1098" i="1" s="1"/>
  <c r="Y1098" i="1" s="1"/>
  <c r="P1066" i="1"/>
  <c r="Q1066" i="1" s="1"/>
  <c r="R1066" i="1" s="1"/>
  <c r="X1066" i="1" s="1"/>
  <c r="Y1066" i="1" s="1"/>
  <c r="P1102" i="1"/>
  <c r="Q1102" i="1" s="1"/>
  <c r="R1102" i="1" s="1"/>
  <c r="P1103" i="1"/>
  <c r="Q1103" i="1" s="1"/>
  <c r="R1103" i="1" s="1"/>
  <c r="P1077" i="1"/>
  <c r="Q1077" i="1" s="1"/>
  <c r="R1077" i="1" s="1"/>
  <c r="Q1051" i="1"/>
  <c r="R1051" i="1" s="1"/>
  <c r="X1051" i="1" s="1"/>
  <c r="Y1051" i="1" s="1"/>
  <c r="Q1050" i="1"/>
  <c r="R1050" i="1" s="1"/>
  <c r="X1050" i="1" s="1"/>
  <c r="Q1049" i="1"/>
  <c r="R1049" i="1" s="1"/>
  <c r="Q1048" i="1"/>
  <c r="R1048" i="1" s="1"/>
  <c r="X1048" i="1" s="1"/>
  <c r="Y1048" i="1" s="1"/>
  <c r="Z1090" i="1"/>
  <c r="P1013" i="1"/>
  <c r="Q1013" i="1" s="1"/>
  <c r="R1013" i="1" s="1"/>
  <c r="X1013" i="1" s="1"/>
  <c r="Y1013" i="1" s="1"/>
  <c r="Q1012" i="1"/>
  <c r="R1012" i="1" s="1"/>
  <c r="X1012" i="1" s="1"/>
  <c r="Y1012" i="1" s="1"/>
  <c r="Q1008" i="1"/>
  <c r="R1008" i="1" s="1"/>
  <c r="X1008" i="1" s="1"/>
  <c r="Q1030" i="1"/>
  <c r="R1030" i="1" s="1"/>
  <c r="Q1179" i="1"/>
  <c r="R1179" i="1" s="1"/>
  <c r="Q1163" i="1"/>
  <c r="R1163" i="1" s="1"/>
  <c r="Q1037" i="1"/>
  <c r="R1037" i="1" s="1"/>
  <c r="X1037" i="1" s="1"/>
  <c r="Y1037" i="1" s="1"/>
  <c r="Q1161" i="1"/>
  <c r="R1161" i="1" s="1"/>
  <c r="Q1052" i="1"/>
  <c r="R1052" i="1" s="1"/>
  <c r="X1052" i="1" s="1"/>
  <c r="Y1052" i="1" s="1"/>
  <c r="Q1015" i="1"/>
  <c r="R1015" i="1" s="1"/>
  <c r="X1015" i="1" s="1"/>
  <c r="Q1032" i="1"/>
  <c r="R1032" i="1" s="1"/>
  <c r="Q1014" i="1"/>
  <c r="R1014" i="1" s="1"/>
  <c r="Q1162" i="1"/>
  <c r="R1162" i="1" s="1"/>
  <c r="Z1193" i="1"/>
  <c r="Q1011" i="1"/>
  <c r="R1011" i="1" s="1"/>
  <c r="Q1010" i="1"/>
  <c r="R1010" i="1" s="1"/>
  <c r="Q1022" i="1"/>
  <c r="R1022" i="1" s="1"/>
  <c r="Q1009" i="1"/>
  <c r="R1009" i="1" s="1"/>
  <c r="Q1038" i="1"/>
  <c r="R1038" i="1" s="1"/>
  <c r="X1038" i="1" s="1"/>
  <c r="Y1038" i="1" s="1"/>
  <c r="Q1019" i="1"/>
  <c r="R1019" i="1" s="1"/>
  <c r="X1019" i="1" s="1"/>
  <c r="Y1019" i="1" s="1"/>
  <c r="Q1018" i="1"/>
  <c r="R1018" i="1" s="1"/>
  <c r="X1018" i="1" s="1"/>
  <c r="Q1036" i="1"/>
  <c r="R1036" i="1" s="1"/>
  <c r="X1036" i="1" s="1"/>
  <c r="Q1017" i="1"/>
  <c r="R1017" i="1" s="1"/>
  <c r="X1017" i="1" s="1"/>
  <c r="Y1017" i="1" s="1"/>
  <c r="Q1016" i="1"/>
  <c r="R1016" i="1" s="1"/>
  <c r="Q1033" i="1"/>
  <c r="R1033" i="1" s="1"/>
  <c r="X1033" i="1" s="1"/>
  <c r="Y1033" i="1" s="1"/>
  <c r="Q1054" i="1"/>
  <c r="R1054" i="1" s="1"/>
  <c r="X1054" i="1" s="1"/>
  <c r="Y1054" i="1" s="1"/>
  <c r="Q1181" i="1"/>
  <c r="R1181" i="1" s="1"/>
  <c r="Q1031" i="1"/>
  <c r="R1031" i="1" s="1"/>
  <c r="X1031" i="1" s="1"/>
  <c r="Y1031" i="1" s="1"/>
  <c r="Q1053" i="1"/>
  <c r="R1053" i="1" s="1"/>
  <c r="X1053" i="1" s="1"/>
  <c r="Y1053" i="1" s="1"/>
  <c r="Q1180" i="1"/>
  <c r="R1180" i="1" s="1"/>
  <c r="Q1193" i="1"/>
  <c r="R1193" i="1" s="1"/>
  <c r="X1193" i="1" s="1"/>
  <c r="Y1193" i="1" s="1"/>
  <c r="V1193" i="1"/>
  <c r="Q1047" i="1"/>
  <c r="R1047" i="1" s="1"/>
  <c r="X1047" i="1" s="1"/>
  <c r="Y1047" i="1" s="1"/>
  <c r="Q1046" i="1"/>
  <c r="R1046" i="1" s="1"/>
  <c r="X1046" i="1" s="1"/>
  <c r="Y1046" i="1" s="1"/>
  <c r="Q1045" i="1"/>
  <c r="R1045" i="1" s="1"/>
  <c r="Q1078" i="1"/>
  <c r="R1078" i="1" s="1"/>
  <c r="Q1080" i="1"/>
  <c r="R1080" i="1" s="1"/>
  <c r="X1080" i="1" s="1"/>
  <c r="Q1082" i="1"/>
  <c r="R1082" i="1" s="1"/>
  <c r="Z1067" i="1"/>
  <c r="Q1124" i="1"/>
  <c r="R1124" i="1" s="1"/>
  <c r="Q1081" i="1"/>
  <c r="R1081" i="1" s="1"/>
  <c r="Q1119" i="1"/>
  <c r="R1119" i="1" s="1"/>
  <c r="Q1068" i="1"/>
  <c r="R1068" i="1" s="1"/>
  <c r="Q1120" i="1"/>
  <c r="R1120" i="1" s="1"/>
  <c r="U1162" i="1"/>
  <c r="V1162" i="1" s="1"/>
  <c r="Q1123" i="1"/>
  <c r="R1123" i="1" s="1"/>
  <c r="Q1122" i="1"/>
  <c r="R1122" i="1" s="1"/>
  <c r="Q1121" i="1"/>
  <c r="R1121" i="1" s="1"/>
  <c r="Q1067" i="1"/>
  <c r="R1067" i="1" s="1"/>
  <c r="U1124" i="1"/>
  <c r="V1124" i="1" s="1"/>
  <c r="U1122" i="1"/>
  <c r="V1122" i="1" s="1"/>
  <c r="Z1082" i="1"/>
  <c r="Z1048" i="1"/>
  <c r="U1161" i="1"/>
  <c r="V1161" i="1" s="1"/>
  <c r="U1179" i="1"/>
  <c r="V1179" i="1" s="1"/>
  <c r="U1163" i="1"/>
  <c r="V1163" i="1" s="1"/>
  <c r="U1123" i="1"/>
  <c r="V1123" i="1" s="1"/>
  <c r="U1070" i="1"/>
  <c r="V1070" i="1" s="1"/>
  <c r="U1081" i="1"/>
  <c r="R1070" i="1"/>
  <c r="Z1080" i="1"/>
  <c r="U1068" i="1"/>
  <c r="V1068" i="1" s="1"/>
  <c r="U1150" i="1"/>
  <c r="V1150" i="1" s="1"/>
  <c r="Z1069" i="1"/>
  <c r="U1119" i="1"/>
  <c r="V1119" i="1" s="1"/>
  <c r="Z1051" i="1"/>
  <c r="V1080" i="1"/>
  <c r="V1051" i="1"/>
  <c r="V1050" i="1"/>
  <c r="U1049" i="1"/>
  <c r="P1079" i="1"/>
  <c r="Z1050" i="1"/>
  <c r="P1069" i="1"/>
  <c r="U1079" i="1"/>
  <c r="U1078" i="1"/>
  <c r="P1150" i="1"/>
  <c r="V1121" i="1"/>
  <c r="V1120" i="1"/>
  <c r="Z1121" i="1"/>
  <c r="Z1120" i="1"/>
  <c r="U1180" i="1"/>
  <c r="V1180" i="1" s="1"/>
  <c r="U1181" i="1"/>
  <c r="Z1195" i="1"/>
  <c r="U1182" i="1"/>
  <c r="V1182" i="1" s="1"/>
  <c r="U1185" i="1"/>
  <c r="V1185" i="1" s="1"/>
  <c r="U1184" i="1"/>
  <c r="V1184" i="1" s="1"/>
  <c r="Z1169" i="1"/>
  <c r="Z1170" i="1"/>
  <c r="Z1194" i="1"/>
  <c r="U1146" i="1"/>
  <c r="V1146" i="1" s="1"/>
  <c r="Z1186" i="1"/>
  <c r="V1196" i="1"/>
  <c r="R1176" i="1"/>
  <c r="R1169" i="1"/>
  <c r="X1169" i="1" s="1"/>
  <c r="Y1169" i="1" s="1"/>
  <c r="U1183" i="1"/>
  <c r="V1183" i="1" s="1"/>
  <c r="Z1174" i="1"/>
  <c r="Z1196" i="1"/>
  <c r="P1190" i="1"/>
  <c r="P1189" i="1"/>
  <c r="V1187" i="1"/>
  <c r="V1191" i="1"/>
  <c r="V1189" i="1"/>
  <c r="V1188" i="1"/>
  <c r="Z1168" i="1"/>
  <c r="Z1189" i="1"/>
  <c r="V1186" i="1"/>
  <c r="Z1191" i="1"/>
  <c r="Z1188" i="1"/>
  <c r="U1192" i="1"/>
  <c r="Z1187" i="1"/>
  <c r="U1190" i="1"/>
  <c r="R1164" i="1"/>
  <c r="V1174" i="1"/>
  <c r="U1151" i="1"/>
  <c r="V1151" i="1" s="1"/>
  <c r="P1174" i="1"/>
  <c r="R1174" i="1" s="1"/>
  <c r="U1164" i="1"/>
  <c r="V1164" i="1" s="1"/>
  <c r="R1170" i="1"/>
  <c r="X1170" i="1" s="1"/>
  <c r="Y1170" i="1" s="1"/>
  <c r="Z1167" i="1"/>
  <c r="U1177" i="1"/>
  <c r="Z1165" i="1"/>
  <c r="U1176" i="1"/>
  <c r="R1168" i="1"/>
  <c r="X1168" i="1" s="1"/>
  <c r="Y1168" i="1" s="1"/>
  <c r="R1178" i="1"/>
  <c r="X1178" i="1" s="1"/>
  <c r="Y1178" i="1" s="1"/>
  <c r="R1166" i="1"/>
  <c r="X1166" i="1" s="1"/>
  <c r="Y1166" i="1" s="1"/>
  <c r="U1158" i="1"/>
  <c r="V1158" i="1" s="1"/>
  <c r="R1177" i="1"/>
  <c r="R1165" i="1"/>
  <c r="X1165" i="1" s="1"/>
  <c r="Y1165" i="1" s="1"/>
  <c r="R1167" i="1"/>
  <c r="X1167" i="1" s="1"/>
  <c r="Z1154" i="1"/>
  <c r="R1175" i="1"/>
  <c r="V1178" i="1"/>
  <c r="V1166" i="1"/>
  <c r="V1175" i="1"/>
  <c r="V1173" i="1"/>
  <c r="V1172" i="1"/>
  <c r="V1171" i="1"/>
  <c r="Z1172" i="1"/>
  <c r="V1169" i="1"/>
  <c r="P1172" i="1"/>
  <c r="R1172" i="1" s="1"/>
  <c r="Z1171" i="1"/>
  <c r="V1168" i="1"/>
  <c r="P1171" i="1"/>
  <c r="R1171" i="1" s="1"/>
  <c r="Z1152" i="1"/>
  <c r="Z1178" i="1"/>
  <c r="Z1166" i="1"/>
  <c r="Z1147" i="1"/>
  <c r="Z1134" i="1"/>
  <c r="U1138" i="1"/>
  <c r="V1138" i="1" s="1"/>
  <c r="Z1175" i="1"/>
  <c r="U1135" i="1"/>
  <c r="V1135" i="1" s="1"/>
  <c r="U1141" i="1"/>
  <c r="V1141" i="1" s="1"/>
  <c r="Z1173" i="1"/>
  <c r="V1155" i="1"/>
  <c r="V1152" i="1"/>
  <c r="U1160" i="1"/>
  <c r="Z1156" i="1"/>
  <c r="U1153" i="1"/>
  <c r="U1159" i="1"/>
  <c r="Z1155" i="1"/>
  <c r="U1157" i="1"/>
  <c r="P1155" i="1"/>
  <c r="Q1155" i="1" s="1"/>
  <c r="R1155" i="1" s="1"/>
  <c r="R1134" i="1"/>
  <c r="X1134" i="1" s="1"/>
  <c r="Y1134" i="1" s="1"/>
  <c r="R1146" i="1"/>
  <c r="U1136" i="1"/>
  <c r="V1136" i="1" s="1"/>
  <c r="Z1148" i="1"/>
  <c r="V1156" i="1"/>
  <c r="Z1149" i="1"/>
  <c r="V1149" i="1"/>
  <c r="U1145" i="1"/>
  <c r="V1148" i="1"/>
  <c r="U1144" i="1"/>
  <c r="R1099" i="1"/>
  <c r="V1147" i="1"/>
  <c r="U1143" i="1"/>
  <c r="U1142" i="1"/>
  <c r="Z1137" i="1"/>
  <c r="R1129" i="1"/>
  <c r="R1136" i="1"/>
  <c r="R1135" i="1"/>
  <c r="R1116" i="1"/>
  <c r="V1137" i="1"/>
  <c r="V1134" i="1"/>
  <c r="P1137" i="1"/>
  <c r="U1140" i="1"/>
  <c r="R1117" i="1"/>
  <c r="R1115" i="1"/>
  <c r="U1129" i="1"/>
  <c r="V1129" i="1" s="1"/>
  <c r="V1139" i="1"/>
  <c r="V1133" i="1"/>
  <c r="U1109" i="1"/>
  <c r="V1109" i="1" s="1"/>
  <c r="R1105" i="1"/>
  <c r="U1130" i="1"/>
  <c r="V1130" i="1" s="1"/>
  <c r="R1131" i="1"/>
  <c r="X1131" i="1" s="1"/>
  <c r="Z1139" i="1"/>
  <c r="Z1133" i="1"/>
  <c r="Z1132" i="1"/>
  <c r="Z1131" i="1"/>
  <c r="R1107" i="1"/>
  <c r="R1113" i="1"/>
  <c r="X1113" i="1" s="1"/>
  <c r="Y1113" i="1" s="1"/>
  <c r="R1091" i="1"/>
  <c r="X1091" i="1" s="1"/>
  <c r="Y1091" i="1" s="1"/>
  <c r="U1110" i="1"/>
  <c r="V1110" i="1" s="1"/>
  <c r="R1106" i="1"/>
  <c r="U1127" i="1"/>
  <c r="V1132" i="1"/>
  <c r="U1128" i="1"/>
  <c r="V1131" i="1"/>
  <c r="U1105" i="1"/>
  <c r="V1105" i="1" s="1"/>
  <c r="U1126" i="1"/>
  <c r="U1117" i="1"/>
  <c r="V1117" i="1" s="1"/>
  <c r="U1116" i="1"/>
  <c r="V1116" i="1" s="1"/>
  <c r="U1115" i="1"/>
  <c r="V1115" i="1" s="1"/>
  <c r="U1114" i="1"/>
  <c r="V1114" i="1" s="1"/>
  <c r="U1118" i="1"/>
  <c r="R1114" i="1"/>
  <c r="R1083" i="1"/>
  <c r="Z1104" i="1"/>
  <c r="Z1113" i="1"/>
  <c r="V1113" i="1"/>
  <c r="U1112" i="1"/>
  <c r="V1112" i="1" s="1"/>
  <c r="R1084" i="1"/>
  <c r="Z1088" i="1"/>
  <c r="U1111" i="1"/>
  <c r="R1110" i="1"/>
  <c r="Z1061" i="1"/>
  <c r="R1034" i="1"/>
  <c r="X1034" i="1" s="1"/>
  <c r="Y1034" i="1" s="1"/>
  <c r="U1045" i="1"/>
  <c r="V1045" i="1" s="1"/>
  <c r="U1103" i="1"/>
  <c r="V1103" i="1" s="1"/>
  <c r="U1108" i="1"/>
  <c r="U1107" i="1"/>
  <c r="U1106" i="1"/>
  <c r="R1076" i="1"/>
  <c r="X1076" i="1" s="1"/>
  <c r="Y1076" i="1" s="1"/>
  <c r="V1104" i="1"/>
  <c r="U1085" i="1"/>
  <c r="V1085" i="1" s="1"/>
  <c r="Z1092" i="1"/>
  <c r="Z1091" i="1"/>
  <c r="R1064" i="1"/>
  <c r="R1097" i="1"/>
  <c r="X1097" i="1" s="1"/>
  <c r="Y1097" i="1" s="1"/>
  <c r="R1104" i="1"/>
  <c r="X1104" i="1" s="1"/>
  <c r="R1061" i="1"/>
  <c r="X1061" i="1" s="1"/>
  <c r="Y1061" i="1" s="1"/>
  <c r="Z1093" i="1"/>
  <c r="R1062" i="1"/>
  <c r="X1062" i="1" s="1"/>
  <c r="Y1062" i="1" s="1"/>
  <c r="U1087" i="1"/>
  <c r="U1102" i="1"/>
  <c r="U1101" i="1"/>
  <c r="V1101" i="1" s="1"/>
  <c r="R1056" i="1"/>
  <c r="X1056" i="1" s="1"/>
  <c r="Y1056" i="1" s="1"/>
  <c r="Z1089" i="1"/>
  <c r="U1100" i="1"/>
  <c r="V1100" i="1" s="1"/>
  <c r="R1085" i="1"/>
  <c r="U1099" i="1"/>
  <c r="V1099" i="1" s="1"/>
  <c r="U1084" i="1"/>
  <c r="V1084" i="1" s="1"/>
  <c r="R1101" i="1"/>
  <c r="U1083" i="1"/>
  <c r="V1083" i="1" s="1"/>
  <c r="R1100" i="1"/>
  <c r="R1065" i="1"/>
  <c r="X1065" i="1" s="1"/>
  <c r="Y1065" i="1" s="1"/>
  <c r="V1098" i="1"/>
  <c r="V1097" i="1"/>
  <c r="V1096" i="1"/>
  <c r="V1095" i="1"/>
  <c r="V1094" i="1"/>
  <c r="Z1019" i="1"/>
  <c r="Z1095" i="1"/>
  <c r="V1092" i="1"/>
  <c r="P1095" i="1"/>
  <c r="Q1095" i="1" s="1"/>
  <c r="R1095" i="1" s="1"/>
  <c r="U1086" i="1"/>
  <c r="V1086" i="1" s="1"/>
  <c r="R1086" i="1"/>
  <c r="Z1094" i="1"/>
  <c r="V1091" i="1"/>
  <c r="P1094" i="1"/>
  <c r="Q1094" i="1" s="1"/>
  <c r="R1094" i="1" s="1"/>
  <c r="Z1098" i="1"/>
  <c r="Z1097" i="1"/>
  <c r="Z1056" i="1"/>
  <c r="U1063" i="1"/>
  <c r="V1063" i="1" s="1"/>
  <c r="Z1096" i="1"/>
  <c r="Z1065" i="1"/>
  <c r="U1021" i="1"/>
  <c r="V1021" i="1" s="1"/>
  <c r="R1063" i="1"/>
  <c r="Z1062" i="1"/>
  <c r="Z1066" i="1"/>
  <c r="Z1076" i="1"/>
  <c r="U1077" i="1"/>
  <c r="V1077" i="1" s="1"/>
  <c r="U1064" i="1"/>
  <c r="V1064" i="1" s="1"/>
  <c r="Z1039" i="1"/>
  <c r="U1020" i="1"/>
  <c r="V1020" i="1" s="1"/>
  <c r="Z1033" i="1"/>
  <c r="Z1054" i="1"/>
  <c r="Z1052" i="1"/>
  <c r="Z1046" i="1"/>
  <c r="P1055" i="1"/>
  <c r="Q1055" i="1" s="1"/>
  <c r="R1055" i="1" s="1"/>
  <c r="V1054" i="1"/>
  <c r="V1053" i="1"/>
  <c r="V1052" i="1"/>
  <c r="Z1053" i="1"/>
  <c r="Z1034" i="1"/>
  <c r="U1055" i="1"/>
  <c r="U1032" i="1"/>
  <c r="V1032" i="1" s="1"/>
  <c r="V1047" i="1"/>
  <c r="V1039" i="1"/>
  <c r="R1035" i="1"/>
  <c r="X1035" i="1" s="1"/>
  <c r="Z1047" i="1"/>
  <c r="P1039" i="1"/>
  <c r="Q1039" i="1" s="1"/>
  <c r="R1039" i="1" s="1"/>
  <c r="V1038" i="1"/>
  <c r="V1037" i="1"/>
  <c r="V1036" i="1"/>
  <c r="V1040" i="1"/>
  <c r="V1035" i="1"/>
  <c r="P1021" i="1"/>
  <c r="P1020" i="1"/>
  <c r="Z1017" i="1"/>
  <c r="Z1031" i="1"/>
  <c r="V1033" i="1"/>
  <c r="Z1040" i="1"/>
  <c r="Z1038" i="1"/>
  <c r="Z1037" i="1"/>
  <c r="Z1036" i="1"/>
  <c r="Z1035" i="1"/>
  <c r="V1022" i="1"/>
  <c r="V1018" i="1"/>
  <c r="U1030" i="1"/>
  <c r="Z1018" i="1"/>
  <c r="U1014" i="1"/>
  <c r="V1014" i="1" s="1"/>
  <c r="Z1022" i="1"/>
  <c r="Z1008" i="1"/>
  <c r="U1010" i="1"/>
  <c r="V1010" i="1" s="1"/>
  <c r="U1009" i="1"/>
  <c r="V1009" i="1" s="1"/>
  <c r="V1016" i="1"/>
  <c r="V1015" i="1"/>
  <c r="V1013" i="1"/>
  <c r="V1012" i="1"/>
  <c r="V1011" i="1"/>
  <c r="V1008" i="1"/>
  <c r="Z1016" i="1"/>
  <c r="Z1015" i="1"/>
  <c r="Z1013" i="1"/>
  <c r="Z1012" i="1"/>
  <c r="Z1011" i="1"/>
  <c r="Q1450" i="1" l="1"/>
  <c r="R1450" i="1" s="1"/>
  <c r="X1450" i="1" s="1"/>
  <c r="Y1450" i="1" s="1"/>
  <c r="Q1271" i="1"/>
  <c r="R1271" i="1" s="1"/>
  <c r="X1271" i="1" s="1"/>
  <c r="Y1271" i="1" s="1"/>
  <c r="Q1282" i="1"/>
  <c r="R1282" i="1" s="1"/>
  <c r="X1282" i="1" s="1"/>
  <c r="Y1282" i="1" s="1"/>
  <c r="Q1309" i="1"/>
  <c r="R1309" i="1" s="1"/>
  <c r="X1309" i="1" s="1"/>
  <c r="Y1309" i="1" s="1"/>
  <c r="Q1286" i="1"/>
  <c r="R1286" i="1" s="1"/>
  <c r="X1286" i="1" s="1"/>
  <c r="Y1286" i="1" s="1"/>
  <c r="Q1240" i="1"/>
  <c r="R1240" i="1" s="1"/>
  <c r="X1240" i="1" s="1"/>
  <c r="Y1240" i="1" s="1"/>
  <c r="Q1242" i="1"/>
  <c r="R1242" i="1" s="1"/>
  <c r="X1242" i="1" s="1"/>
  <c r="Y1242" i="1" s="1"/>
  <c r="Q1235" i="1"/>
  <c r="R1235" i="1" s="1"/>
  <c r="X1235" i="1" s="1"/>
  <c r="Y1235" i="1" s="1"/>
  <c r="Q1236" i="1"/>
  <c r="R1236" i="1" s="1"/>
  <c r="X1236" i="1" s="1"/>
  <c r="Y1236" i="1" s="1"/>
  <c r="Q1249" i="1"/>
  <c r="R1249" i="1" s="1"/>
  <c r="X1249" i="1" s="1"/>
  <c r="Y1249" i="1" s="1"/>
  <c r="Q1243" i="1"/>
  <c r="R1243" i="1" s="1"/>
  <c r="X1243" i="1" s="1"/>
  <c r="Y1243" i="1" s="1"/>
  <c r="R1308" i="1"/>
  <c r="X1308" i="1" s="1"/>
  <c r="Y1308" i="1" s="1"/>
  <c r="Q1207" i="1"/>
  <c r="R1207" i="1" s="1"/>
  <c r="X1207" i="1" s="1"/>
  <c r="Y1207" i="1" s="1"/>
  <c r="Q1208" i="1"/>
  <c r="R1208" i="1" s="1"/>
  <c r="X1208" i="1" s="1"/>
  <c r="Y1208" i="1" s="1"/>
  <c r="Q1189" i="1"/>
  <c r="R1189" i="1" s="1"/>
  <c r="X1189" i="1" s="1"/>
  <c r="Y1189" i="1" s="1"/>
  <c r="Q1190" i="1"/>
  <c r="R1190" i="1" s="1"/>
  <c r="X1190" i="1" s="1"/>
  <c r="Y1190" i="1" s="1"/>
  <c r="Q1209" i="1"/>
  <c r="R1209" i="1" s="1"/>
  <c r="X1209" i="1" s="1"/>
  <c r="Y1209" i="1" s="1"/>
  <c r="Q1137" i="1"/>
  <c r="R1137" i="1" s="1"/>
  <c r="X1137" i="1" s="1"/>
  <c r="Y1137" i="1" s="1"/>
  <c r="X1278" i="1"/>
  <c r="Y1278" i="1" s="1"/>
  <c r="X1388" i="1"/>
  <c r="Y1388" i="1" s="1"/>
  <c r="X1403" i="1"/>
  <c r="Y1403" i="1" s="1"/>
  <c r="Y1356" i="1"/>
  <c r="X1360" i="1"/>
  <c r="Y1360" i="1" s="1"/>
  <c r="X1359" i="1"/>
  <c r="Y1359" i="1" s="1"/>
  <c r="X1362" i="1"/>
  <c r="Y1362" i="1" s="1"/>
  <c r="X1361" i="1"/>
  <c r="Y1361" i="1" s="1"/>
  <c r="Y1268" i="1"/>
  <c r="Y1214" i="1"/>
  <c r="X1216" i="1"/>
  <c r="Y1216" i="1" s="1"/>
  <c r="X1217" i="1"/>
  <c r="Y1217" i="1" s="1"/>
  <c r="X1213" i="1"/>
  <c r="Y1213" i="1" s="1"/>
  <c r="X1215" i="1"/>
  <c r="Y1215" i="1" s="1"/>
  <c r="X1218" i="1"/>
  <c r="Y1218" i="1" s="1"/>
  <c r="X1212" i="1"/>
  <c r="Y1212" i="1" s="1"/>
  <c r="X1264" i="1"/>
  <c r="Y1264" i="1" s="1"/>
  <c r="X1436" i="1"/>
  <c r="Y1436" i="1" s="1"/>
  <c r="X1342" i="1"/>
  <c r="Y1342" i="1" s="1"/>
  <c r="X1408" i="1"/>
  <c r="Y1408" i="1" s="1"/>
  <c r="X1316" i="1"/>
  <c r="Y1316" i="1" s="1"/>
  <c r="Y1447" i="1"/>
  <c r="X1449" i="1"/>
  <c r="Y1449" i="1" s="1"/>
  <c r="Y1448" i="1"/>
  <c r="X1452" i="1"/>
  <c r="Y1452" i="1" s="1"/>
  <c r="X1451" i="1"/>
  <c r="Y1451" i="1" s="1"/>
  <c r="X1406" i="1"/>
  <c r="Y1406" i="1" s="1"/>
  <c r="Y1396" i="1"/>
  <c r="Y1391" i="1"/>
  <c r="X1393" i="1"/>
  <c r="Y1393" i="1" s="1"/>
  <c r="X1418" i="1"/>
  <c r="Y1418" i="1" s="1"/>
  <c r="X1255" i="1"/>
  <c r="Y1255" i="1" s="1"/>
  <c r="X1400" i="1"/>
  <c r="Y1400" i="1" s="1"/>
  <c r="X1394" i="1"/>
  <c r="Y1394" i="1" s="1"/>
  <c r="X1204" i="1"/>
  <c r="Y1204" i="1" s="1"/>
  <c r="X1395" i="1"/>
  <c r="Y1395" i="1" s="1"/>
  <c r="X1398" i="1"/>
  <c r="Y1398" i="1" s="1"/>
  <c r="X1399" i="1"/>
  <c r="Y1399" i="1" s="1"/>
  <c r="X1312" i="1"/>
  <c r="Y1312" i="1" s="1"/>
  <c r="X1397" i="1"/>
  <c r="Y1397" i="1" s="1"/>
  <c r="X1241" i="1"/>
  <c r="Y1241" i="1" s="1"/>
  <c r="X1304" i="1"/>
  <c r="Y1304" i="1" s="1"/>
  <c r="X1275" i="1"/>
  <c r="Y1275" i="1" s="1"/>
  <c r="X1325" i="1"/>
  <c r="Y1325" i="1" s="1"/>
  <c r="X1226" i="1"/>
  <c r="Y1226" i="1" s="1"/>
  <c r="X1339" i="1"/>
  <c r="Y1339" i="1" s="1"/>
  <c r="X1376" i="1"/>
  <c r="Y1376" i="1" s="1"/>
  <c r="X1401" i="1"/>
  <c r="Y1401" i="1" s="1"/>
  <c r="X1367" i="1"/>
  <c r="Y1367" i="1" s="1"/>
  <c r="X1263" i="1"/>
  <c r="Y1263" i="1" s="1"/>
  <c r="X1426" i="1"/>
  <c r="Y1426" i="1" s="1"/>
  <c r="X1432" i="1"/>
  <c r="Y1432" i="1" s="1"/>
  <c r="X1328" i="1"/>
  <c r="Y1328" i="1" s="1"/>
  <c r="X1355" i="1"/>
  <c r="Y1355" i="1" s="1"/>
  <c r="X1276" i="1"/>
  <c r="Y1276" i="1" s="1"/>
  <c r="X1298" i="1"/>
  <c r="Y1298" i="1" s="1"/>
  <c r="X1379" i="1"/>
  <c r="Y1379" i="1" s="1"/>
  <c r="X1435" i="1"/>
  <c r="Y1435" i="1" s="1"/>
  <c r="X1438" i="1"/>
  <c r="Y1438" i="1" s="1"/>
  <c r="X1402" i="1"/>
  <c r="Y1402" i="1" s="1"/>
  <c r="X1336" i="1"/>
  <c r="Y1336" i="1" s="1"/>
  <c r="X1369" i="1"/>
  <c r="Y1369" i="1" s="1"/>
  <c r="X1352" i="1"/>
  <c r="Y1352" i="1" s="1"/>
  <c r="X1461" i="1"/>
  <c r="Y1461" i="1" s="1"/>
  <c r="X1375" i="1"/>
  <c r="Y1375" i="1" s="1"/>
  <c r="X1389" i="1"/>
  <c r="Y1389" i="1" s="1"/>
  <c r="X1354" i="1"/>
  <c r="Y1354" i="1" s="1"/>
  <c r="X1424" i="1"/>
  <c r="Y1424" i="1" s="1"/>
  <c r="X1254" i="1"/>
  <c r="Y1254" i="1" s="1"/>
  <c r="X1307" i="1"/>
  <c r="Y1307" i="1" s="1"/>
  <c r="Y1350" i="1"/>
  <c r="X1260" i="1"/>
  <c r="Y1260" i="1" s="1"/>
  <c r="X1238" i="1"/>
  <c r="Y1238" i="1" s="1"/>
  <c r="X1291" i="1"/>
  <c r="Y1291" i="1" s="1"/>
  <c r="X1261" i="1"/>
  <c r="Y1261" i="1" s="1"/>
  <c r="X1373" i="1"/>
  <c r="Y1373" i="1" s="1"/>
  <c r="Y1455" i="1"/>
  <c r="X1317" i="1"/>
  <c r="Y1317" i="1" s="1"/>
  <c r="X1200" i="1"/>
  <c r="Y1200" i="1" s="1"/>
  <c r="X1201" i="1"/>
  <c r="Y1201" i="1" s="1"/>
  <c r="X1324" i="1"/>
  <c r="Y1324" i="1" s="1"/>
  <c r="X1319" i="1"/>
  <c r="Y1319" i="1" s="1"/>
  <c r="Y1458" i="1"/>
  <c r="X1272" i="1"/>
  <c r="Y1272" i="1" s="1"/>
  <c r="V1203" i="1"/>
  <c r="X1203" i="1"/>
  <c r="Y1203" i="1" s="1"/>
  <c r="V1413" i="1"/>
  <c r="X1413" i="1"/>
  <c r="Y1413" i="1" s="1"/>
  <c r="V1305" i="1"/>
  <c r="X1305" i="1"/>
  <c r="Y1305" i="1" s="1"/>
  <c r="X1237" i="1"/>
  <c r="Y1237" i="1" s="1"/>
  <c r="X1257" i="1"/>
  <c r="Y1257" i="1" s="1"/>
  <c r="X1337" i="1"/>
  <c r="Y1337" i="1" s="1"/>
  <c r="Y1345" i="1"/>
  <c r="V1425" i="1"/>
  <c r="X1425" i="1"/>
  <c r="Y1425" i="1" s="1"/>
  <c r="X1370" i="1"/>
  <c r="Y1370" i="1" s="1"/>
  <c r="Y1405" i="1"/>
  <c r="V1341" i="1"/>
  <c r="X1341" i="1"/>
  <c r="Y1341" i="1" s="1"/>
  <c r="V1437" i="1"/>
  <c r="X1437" i="1"/>
  <c r="Y1437" i="1" s="1"/>
  <c r="X1256" i="1"/>
  <c r="Y1256" i="1" s="1"/>
  <c r="V1256" i="1"/>
  <c r="X1417" i="1"/>
  <c r="Y1417" i="1" s="1"/>
  <c r="X1310" i="1"/>
  <c r="Y1310" i="1" s="1"/>
  <c r="V1310" i="1"/>
  <c r="X1409" i="1"/>
  <c r="Y1409" i="1" s="1"/>
  <c r="X1258" i="1"/>
  <c r="Y1258" i="1" s="1"/>
  <c r="V1258" i="1"/>
  <c r="X1429" i="1"/>
  <c r="Y1429" i="1" s="1"/>
  <c r="X1259" i="1"/>
  <c r="Y1259" i="1" s="1"/>
  <c r="V1259" i="1"/>
  <c r="V1353" i="1"/>
  <c r="X1353" i="1"/>
  <c r="Y1353" i="1" s="1"/>
  <c r="V1454" i="1"/>
  <c r="X1454" i="1"/>
  <c r="Y1454" i="1" s="1"/>
  <c r="V1329" i="1"/>
  <c r="X1329" i="1"/>
  <c r="Y1329" i="1" s="1"/>
  <c r="X1277" i="1"/>
  <c r="Y1277" i="1" s="1"/>
  <c r="V1277" i="1"/>
  <c r="X1441" i="1"/>
  <c r="Y1441" i="1" s="1"/>
  <c r="X1457" i="1"/>
  <c r="Y1457" i="1" s="1"/>
  <c r="X1433" i="1"/>
  <c r="Y1433" i="1" s="1"/>
  <c r="X1421" i="1"/>
  <c r="Y1421" i="1" s="1"/>
  <c r="V1374" i="1"/>
  <c r="X1374" i="1"/>
  <c r="Y1374" i="1" s="1"/>
  <c r="X1349" i="1"/>
  <c r="Y1349" i="1" s="1"/>
  <c r="X1382" i="1"/>
  <c r="Y1382" i="1" s="1"/>
  <c r="V1386" i="1"/>
  <c r="X1386" i="1"/>
  <c r="Y1386" i="1" s="1"/>
  <c r="Y1364" i="1"/>
  <c r="X1293" i="1"/>
  <c r="Y1293" i="1" s="1"/>
  <c r="X1314" i="1"/>
  <c r="Y1314" i="1" s="1"/>
  <c r="V1314" i="1"/>
  <c r="X1230" i="1"/>
  <c r="Y1230" i="1" s="1"/>
  <c r="X1231" i="1"/>
  <c r="Y1231" i="1" s="1"/>
  <c r="X1250" i="1"/>
  <c r="Y1250" i="1" s="1"/>
  <c r="X1315" i="1"/>
  <c r="Y1315" i="1" s="1"/>
  <c r="V1315" i="1"/>
  <c r="X1294" i="1"/>
  <c r="Y1294" i="1" s="1"/>
  <c r="X1297" i="1"/>
  <c r="Y1297" i="1" s="1"/>
  <c r="V1297" i="1"/>
  <c r="R1087" i="1"/>
  <c r="X1087" i="1" s="1"/>
  <c r="Y1087" i="1" s="1"/>
  <c r="X1252" i="1"/>
  <c r="Y1252" i="1" s="1"/>
  <c r="Q1093" i="1"/>
  <c r="R1093" i="1" s="1"/>
  <c r="X1093" i="1" s="1"/>
  <c r="Y1093" i="1" s="1"/>
  <c r="X1247" i="1"/>
  <c r="Y1247" i="1" s="1"/>
  <c r="X1211" i="1"/>
  <c r="Y1211" i="1" s="1"/>
  <c r="X1248" i="1"/>
  <c r="Y1248" i="1" s="1"/>
  <c r="X1267" i="1"/>
  <c r="Y1267" i="1" s="1"/>
  <c r="V1267" i="1"/>
  <c r="V1279" i="1"/>
  <c r="X1279" i="1"/>
  <c r="Y1279" i="1" s="1"/>
  <c r="V1266" i="1"/>
  <c r="X1266" i="1"/>
  <c r="Y1266" i="1" s="1"/>
  <c r="X1220" i="1"/>
  <c r="Y1220" i="1" s="1"/>
  <c r="X1245" i="1"/>
  <c r="Y1245" i="1" s="1"/>
  <c r="X1253" i="1"/>
  <c r="Y1253" i="1" s="1"/>
  <c r="V1251" i="1"/>
  <c r="X1251" i="1"/>
  <c r="Y1251" i="1" s="1"/>
  <c r="X1198" i="1"/>
  <c r="Y1198" i="1" s="1"/>
  <c r="X1280" i="1"/>
  <c r="Y1280" i="1" s="1"/>
  <c r="X1219" i="1"/>
  <c r="Y1219" i="1" s="1"/>
  <c r="V1219" i="1"/>
  <c r="X1222" i="1"/>
  <c r="Y1222" i="1" s="1"/>
  <c r="V1222" i="1"/>
  <c r="V1225" i="1"/>
  <c r="X1225" i="1"/>
  <c r="Y1225" i="1" s="1"/>
  <c r="X1199" i="1"/>
  <c r="Y1199" i="1" s="1"/>
  <c r="V1246" i="1"/>
  <c r="X1246" i="1"/>
  <c r="Y1246" i="1" s="1"/>
  <c r="X1197" i="1"/>
  <c r="Y1197" i="1" s="1"/>
  <c r="V1197" i="1"/>
  <c r="X1224" i="1"/>
  <c r="Y1224" i="1" s="1"/>
  <c r="V1223" i="1"/>
  <c r="X1223" i="1"/>
  <c r="Y1223" i="1" s="1"/>
  <c r="X1210" i="1"/>
  <c r="Y1210" i="1" s="1"/>
  <c r="V1210" i="1"/>
  <c r="X1221" i="1"/>
  <c r="Y1221" i="1" s="1"/>
  <c r="V1221" i="1"/>
  <c r="R1096" i="1"/>
  <c r="Q1020" i="1"/>
  <c r="R1020" i="1" s="1"/>
  <c r="X1020" i="1" s="1"/>
  <c r="Y1020" i="1" s="1"/>
  <c r="Q1150" i="1"/>
  <c r="R1150" i="1" s="1"/>
  <c r="X1150" i="1" s="1"/>
  <c r="Y1150" i="1" s="1"/>
  <c r="Q1021" i="1"/>
  <c r="R1021" i="1" s="1"/>
  <c r="X1021" i="1" s="1"/>
  <c r="Y1021" i="1" s="1"/>
  <c r="Q1079" i="1"/>
  <c r="R1079" i="1" s="1"/>
  <c r="X1079" i="1" s="1"/>
  <c r="Y1079" i="1" s="1"/>
  <c r="Q1069" i="1"/>
  <c r="R1069" i="1" s="1"/>
  <c r="X1069" i="1" s="1"/>
  <c r="Y1069" i="1" s="1"/>
  <c r="X1124" i="1"/>
  <c r="X1123" i="1"/>
  <c r="Y1123" i="1" s="1"/>
  <c r="X1122" i="1"/>
  <c r="Y1122" i="1" s="1"/>
  <c r="X1081" i="1"/>
  <c r="Y1081" i="1" s="1"/>
  <c r="X1163" i="1"/>
  <c r="Y1163" i="1" s="1"/>
  <c r="X1119" i="1"/>
  <c r="Y1119" i="1" s="1"/>
  <c r="V1081" i="1"/>
  <c r="Y1080" i="1"/>
  <c r="Y1050" i="1"/>
  <c r="X1179" i="1"/>
  <c r="Y1179" i="1" s="1"/>
  <c r="X1082" i="1"/>
  <c r="Y1082" i="1" s="1"/>
  <c r="X1070" i="1"/>
  <c r="Y1070" i="1" s="1"/>
  <c r="X1121" i="1"/>
  <c r="Y1121" i="1" s="1"/>
  <c r="Y1124" i="1"/>
  <c r="V1079" i="1"/>
  <c r="X1067" i="1"/>
  <c r="Y1067" i="1" s="1"/>
  <c r="X1068" i="1"/>
  <c r="Y1068" i="1" s="1"/>
  <c r="V1078" i="1"/>
  <c r="X1078" i="1"/>
  <c r="Y1078" i="1" s="1"/>
  <c r="X1120" i="1"/>
  <c r="Y1120" i="1" s="1"/>
  <c r="V1049" i="1"/>
  <c r="X1049" i="1"/>
  <c r="Y1049" i="1" s="1"/>
  <c r="X1180" i="1"/>
  <c r="Y1180" i="1" s="1"/>
  <c r="X1161" i="1"/>
  <c r="Y1161" i="1" s="1"/>
  <c r="X1162" i="1"/>
  <c r="Y1162" i="1" s="1"/>
  <c r="V1181" i="1"/>
  <c r="X1181" i="1"/>
  <c r="Y1181" i="1" s="1"/>
  <c r="X1146" i="1"/>
  <c r="Y1146" i="1" s="1"/>
  <c r="X1182" i="1"/>
  <c r="Y1182" i="1" s="1"/>
  <c r="X1185" i="1"/>
  <c r="Y1185" i="1" s="1"/>
  <c r="X1184" i="1"/>
  <c r="Y1184" i="1" s="1"/>
  <c r="X1151" i="1"/>
  <c r="Y1151" i="1" s="1"/>
  <c r="X1158" i="1"/>
  <c r="Y1158" i="1" s="1"/>
  <c r="Y1186" i="1"/>
  <c r="X1183" i="1"/>
  <c r="Y1183" i="1" s="1"/>
  <c r="X1164" i="1"/>
  <c r="Y1164" i="1" s="1"/>
  <c r="V1190" i="1"/>
  <c r="V1192" i="1"/>
  <c r="X1192" i="1"/>
  <c r="Y1192" i="1" s="1"/>
  <c r="X1191" i="1"/>
  <c r="Y1191" i="1" s="1"/>
  <c r="X1175" i="1"/>
  <c r="Y1175" i="1" s="1"/>
  <c r="X1174" i="1"/>
  <c r="Y1174" i="1" s="1"/>
  <c r="X1141" i="1"/>
  <c r="Y1141" i="1" s="1"/>
  <c r="X1135" i="1"/>
  <c r="Y1135" i="1" s="1"/>
  <c r="V1176" i="1"/>
  <c r="X1176" i="1"/>
  <c r="Y1176" i="1" s="1"/>
  <c r="X1138" i="1"/>
  <c r="Y1138" i="1" s="1"/>
  <c r="Y1156" i="1"/>
  <c r="X1177" i="1"/>
  <c r="Y1177" i="1" s="1"/>
  <c r="V1177" i="1"/>
  <c r="Y1167" i="1"/>
  <c r="X1171" i="1"/>
  <c r="Y1171" i="1" s="1"/>
  <c r="X1172" i="1"/>
  <c r="Y1172" i="1" s="1"/>
  <c r="Y1173" i="1"/>
  <c r="V1157" i="1"/>
  <c r="X1157" i="1"/>
  <c r="Y1157" i="1" s="1"/>
  <c r="V1159" i="1"/>
  <c r="X1159" i="1"/>
  <c r="Y1159" i="1" s="1"/>
  <c r="V1153" i="1"/>
  <c r="X1153" i="1"/>
  <c r="Y1153" i="1" s="1"/>
  <c r="X1155" i="1"/>
  <c r="Y1155" i="1" s="1"/>
  <c r="X1160" i="1"/>
  <c r="Y1160" i="1" s="1"/>
  <c r="V1160" i="1"/>
  <c r="Y1148" i="1"/>
  <c r="Y1149" i="1"/>
  <c r="X1136" i="1"/>
  <c r="Y1136" i="1" s="1"/>
  <c r="V1144" i="1"/>
  <c r="X1144" i="1"/>
  <c r="Y1144" i="1" s="1"/>
  <c r="V1145" i="1"/>
  <c r="X1145" i="1"/>
  <c r="Y1145" i="1" s="1"/>
  <c r="V1142" i="1"/>
  <c r="X1142" i="1"/>
  <c r="Y1142" i="1" s="1"/>
  <c r="X1109" i="1"/>
  <c r="Y1109" i="1" s="1"/>
  <c r="V1143" i="1"/>
  <c r="X1143" i="1"/>
  <c r="Y1143" i="1" s="1"/>
  <c r="X1110" i="1"/>
  <c r="Y1110" i="1" s="1"/>
  <c r="X1115" i="1"/>
  <c r="Y1115" i="1" s="1"/>
  <c r="X1129" i="1"/>
  <c r="Y1129" i="1" s="1"/>
  <c r="Y1132" i="1"/>
  <c r="X1130" i="1"/>
  <c r="Y1130" i="1" s="1"/>
  <c r="V1140" i="1"/>
  <c r="X1140" i="1"/>
  <c r="Y1140" i="1" s="1"/>
  <c r="X1105" i="1"/>
  <c r="Y1105" i="1" s="1"/>
  <c r="Y1131" i="1"/>
  <c r="X1139" i="1"/>
  <c r="Y1139" i="1" s="1"/>
  <c r="V1127" i="1"/>
  <c r="X1127" i="1"/>
  <c r="Y1127" i="1" s="1"/>
  <c r="V1126" i="1"/>
  <c r="X1126" i="1"/>
  <c r="Y1126" i="1" s="1"/>
  <c r="X1116" i="1"/>
  <c r="Y1116" i="1" s="1"/>
  <c r="X1117" i="1"/>
  <c r="Y1117" i="1" s="1"/>
  <c r="V1128" i="1"/>
  <c r="X1128" i="1"/>
  <c r="Y1128" i="1" s="1"/>
  <c r="V1118" i="1"/>
  <c r="X1118" i="1"/>
  <c r="Y1118" i="1" s="1"/>
  <c r="X1085" i="1"/>
  <c r="Y1085" i="1" s="1"/>
  <c r="X1114" i="1"/>
  <c r="Y1114" i="1" s="1"/>
  <c r="X1111" i="1"/>
  <c r="Y1111" i="1" s="1"/>
  <c r="X1112" i="1"/>
  <c r="Y1112" i="1" s="1"/>
  <c r="V1111" i="1"/>
  <c r="X1103" i="1"/>
  <c r="Y1103" i="1" s="1"/>
  <c r="X1084" i="1"/>
  <c r="Y1084" i="1" s="1"/>
  <c r="V1106" i="1"/>
  <c r="X1106" i="1"/>
  <c r="Y1106" i="1" s="1"/>
  <c r="X1045" i="1"/>
  <c r="Y1045" i="1" s="1"/>
  <c r="V1107" i="1"/>
  <c r="X1107" i="1"/>
  <c r="Y1107" i="1" s="1"/>
  <c r="V1108" i="1"/>
  <c r="X1108" i="1"/>
  <c r="Y1108" i="1" s="1"/>
  <c r="X1099" i="1"/>
  <c r="Y1099" i="1" s="1"/>
  <c r="Y1104" i="1"/>
  <c r="X1101" i="1"/>
  <c r="Y1101" i="1" s="1"/>
  <c r="X1083" i="1"/>
  <c r="Y1083" i="1" s="1"/>
  <c r="V1102" i="1"/>
  <c r="X1102" i="1"/>
  <c r="Y1102" i="1" s="1"/>
  <c r="X1077" i="1"/>
  <c r="Y1077" i="1" s="1"/>
  <c r="V1087" i="1"/>
  <c r="X1100" i="1"/>
  <c r="Y1100" i="1" s="1"/>
  <c r="X1094" i="1"/>
  <c r="Y1094" i="1" s="1"/>
  <c r="X1095" i="1"/>
  <c r="Y1095" i="1" s="1"/>
  <c r="X1086" i="1"/>
  <c r="Y1086" i="1" s="1"/>
  <c r="X1063" i="1"/>
  <c r="Y1063" i="1" s="1"/>
  <c r="X1032" i="1"/>
  <c r="Y1032" i="1" s="1"/>
  <c r="X1064" i="1"/>
  <c r="Y1064" i="1" s="1"/>
  <c r="X1014" i="1"/>
  <c r="Y1014" i="1" s="1"/>
  <c r="X1055" i="1"/>
  <c r="Y1055" i="1" s="1"/>
  <c r="V1055" i="1"/>
  <c r="Y1035" i="1"/>
  <c r="X1039" i="1"/>
  <c r="Y1039" i="1" s="1"/>
  <c r="Y1036" i="1"/>
  <c r="X1040" i="1"/>
  <c r="Y1040" i="1" s="1"/>
  <c r="Y1018" i="1"/>
  <c r="X1009" i="1"/>
  <c r="Y1009" i="1" s="1"/>
  <c r="X1022" i="1"/>
  <c r="Y1022" i="1" s="1"/>
  <c r="V1030" i="1"/>
  <c r="X1030" i="1"/>
  <c r="Y1030" i="1" s="1"/>
  <c r="X1016" i="1"/>
  <c r="Y1016" i="1" s="1"/>
  <c r="X1010" i="1"/>
  <c r="Y1010" i="1" s="1"/>
  <c r="Y1008" i="1"/>
  <c r="Y1015" i="1"/>
  <c r="X1011" i="1"/>
  <c r="Y1011" i="1" s="1"/>
  <c r="X1096" i="1" l="1"/>
  <c r="Y1096" i="1"/>
  <c r="O1125" i="1"/>
  <c r="S1125" i="1"/>
  <c r="Z1125" i="1" s="1"/>
  <c r="AA1125" i="1"/>
  <c r="O4" i="1"/>
  <c r="P4" i="1" s="1"/>
  <c r="S4" i="1"/>
  <c r="Z4" i="1" s="1"/>
  <c r="AA4" i="1"/>
  <c r="O5" i="1"/>
  <c r="P5" i="1" s="1"/>
  <c r="S5" i="1"/>
  <c r="U5" i="1" s="1"/>
  <c r="AA5" i="1"/>
  <c r="O6" i="1"/>
  <c r="P6" i="1" s="1"/>
  <c r="S6" i="1"/>
  <c r="U6" i="1" s="1"/>
  <c r="AA6" i="1"/>
  <c r="O7" i="1"/>
  <c r="S7" i="1"/>
  <c r="U7" i="1" s="1"/>
  <c r="AA7" i="1"/>
  <c r="O8" i="1"/>
  <c r="P8" i="1" s="1"/>
  <c r="S8" i="1"/>
  <c r="U8" i="1" s="1"/>
  <c r="AA8" i="1"/>
  <c r="O9" i="1"/>
  <c r="S9" i="1"/>
  <c r="U9" i="1" s="1"/>
  <c r="AA9" i="1"/>
  <c r="O10" i="1"/>
  <c r="P10" i="1" s="1"/>
  <c r="S10" i="1"/>
  <c r="AA10" i="1"/>
  <c r="O11" i="1"/>
  <c r="Q11" i="1" s="1"/>
  <c r="S11" i="1"/>
  <c r="U11" i="1" s="1"/>
  <c r="V11" i="1" s="1"/>
  <c r="AA11" i="1"/>
  <c r="O12" i="1"/>
  <c r="S12" i="1"/>
  <c r="Z12" i="1" s="1"/>
  <c r="AA12" i="1"/>
  <c r="O13" i="1"/>
  <c r="S13" i="1"/>
  <c r="U13" i="1" s="1"/>
  <c r="AA13" i="1"/>
  <c r="O14" i="1"/>
  <c r="S14" i="1"/>
  <c r="U14" i="1" s="1"/>
  <c r="V14" i="1" s="1"/>
  <c r="AA14" i="1"/>
  <c r="O15" i="1"/>
  <c r="P15" i="1" s="1"/>
  <c r="S15" i="1"/>
  <c r="U15" i="1" s="1"/>
  <c r="V15" i="1" s="1"/>
  <c r="AA15" i="1"/>
  <c r="O16" i="1"/>
  <c r="P16" i="1" s="1"/>
  <c r="S16" i="1"/>
  <c r="Z16" i="1" s="1"/>
  <c r="AA16" i="1"/>
  <c r="O17" i="1"/>
  <c r="P17" i="1" s="1"/>
  <c r="S17" i="1"/>
  <c r="U17" i="1" s="1"/>
  <c r="AA17" i="1"/>
  <c r="O18" i="1"/>
  <c r="P18" i="1" s="1"/>
  <c r="S18" i="1"/>
  <c r="Z18" i="1" s="1"/>
  <c r="AA18" i="1"/>
  <c r="O19" i="1"/>
  <c r="S19" i="1"/>
  <c r="U19" i="1" s="1"/>
  <c r="V19" i="1" s="1"/>
  <c r="AA19" i="1"/>
  <c r="O20" i="1"/>
  <c r="Q20" i="1" s="1"/>
  <c r="S20" i="1"/>
  <c r="U20" i="1" s="1"/>
  <c r="V20" i="1" s="1"/>
  <c r="AA20" i="1"/>
  <c r="O21" i="1"/>
  <c r="S21" i="1"/>
  <c r="U21" i="1" s="1"/>
  <c r="AA21" i="1"/>
  <c r="O22" i="1"/>
  <c r="Q22" i="1" s="1"/>
  <c r="S22" i="1"/>
  <c r="AA22" i="1"/>
  <c r="O23" i="1"/>
  <c r="P23" i="1" s="1"/>
  <c r="S23" i="1"/>
  <c r="Z23" i="1" s="1"/>
  <c r="AA23" i="1"/>
  <c r="O24" i="1"/>
  <c r="P24" i="1" s="1"/>
  <c r="S24" i="1"/>
  <c r="AA24" i="1"/>
  <c r="O25" i="1"/>
  <c r="P25" i="1" s="1"/>
  <c r="S25" i="1"/>
  <c r="U25" i="1" s="1"/>
  <c r="AA25" i="1"/>
  <c r="O26" i="1"/>
  <c r="S26" i="1"/>
  <c r="Z26" i="1" s="1"/>
  <c r="AA26" i="1"/>
  <c r="O27" i="1"/>
  <c r="P27" i="1" s="1"/>
  <c r="S27" i="1"/>
  <c r="U27" i="1" s="1"/>
  <c r="V27" i="1" s="1"/>
  <c r="AA27" i="1"/>
  <c r="O28" i="1"/>
  <c r="Q28" i="1" s="1"/>
  <c r="S28" i="1"/>
  <c r="Z28" i="1" s="1"/>
  <c r="AA28" i="1"/>
  <c r="O29" i="1"/>
  <c r="P29" i="1" s="1"/>
  <c r="S29" i="1"/>
  <c r="U29" i="1" s="1"/>
  <c r="AA29" i="1"/>
  <c r="O30" i="1"/>
  <c r="Q30" i="1" s="1"/>
  <c r="S30" i="1"/>
  <c r="AA30" i="1"/>
  <c r="O31" i="1"/>
  <c r="S31" i="1"/>
  <c r="U31" i="1" s="1"/>
  <c r="AA31" i="1"/>
  <c r="O32" i="1"/>
  <c r="Q32" i="1" s="1"/>
  <c r="S32" i="1"/>
  <c r="U32" i="1" s="1"/>
  <c r="V32" i="1" s="1"/>
  <c r="AA32" i="1"/>
  <c r="O33" i="1"/>
  <c r="S33" i="1"/>
  <c r="U33" i="1" s="1"/>
  <c r="AA33" i="1"/>
  <c r="O34" i="1"/>
  <c r="P34" i="1" s="1"/>
  <c r="S34" i="1"/>
  <c r="AA34" i="1"/>
  <c r="O35" i="1"/>
  <c r="P35" i="1" s="1"/>
  <c r="S35" i="1"/>
  <c r="U35" i="1" s="1"/>
  <c r="V35" i="1" s="1"/>
  <c r="AA35" i="1"/>
  <c r="O36" i="1"/>
  <c r="P36" i="1" s="1"/>
  <c r="S36" i="1"/>
  <c r="AA36" i="1"/>
  <c r="O37" i="1"/>
  <c r="Q37" i="1" s="1"/>
  <c r="S37" i="1"/>
  <c r="U37" i="1" s="1"/>
  <c r="AA37" i="1"/>
  <c r="O38" i="1"/>
  <c r="S38" i="1"/>
  <c r="Z38" i="1" s="1"/>
  <c r="AA38" i="1"/>
  <c r="O39" i="1"/>
  <c r="P39" i="1" s="1"/>
  <c r="S39" i="1"/>
  <c r="U39" i="1" s="1"/>
  <c r="V39" i="1" s="1"/>
  <c r="AA39" i="1"/>
  <c r="O40" i="1"/>
  <c r="Q40" i="1" s="1"/>
  <c r="S40" i="1"/>
  <c r="Z40" i="1" s="1"/>
  <c r="AA40" i="1"/>
  <c r="O41" i="1"/>
  <c r="P41" i="1" s="1"/>
  <c r="S41" i="1"/>
  <c r="U41" i="1" s="1"/>
  <c r="AA41" i="1"/>
  <c r="O42" i="1"/>
  <c r="Q42" i="1" s="1"/>
  <c r="S42" i="1"/>
  <c r="AA42" i="1"/>
  <c r="O43" i="1"/>
  <c r="S43" i="1"/>
  <c r="U43" i="1" s="1"/>
  <c r="AA43" i="1"/>
  <c r="O44" i="1"/>
  <c r="Q44" i="1" s="1"/>
  <c r="S44" i="1"/>
  <c r="U44" i="1" s="1"/>
  <c r="AA44" i="1"/>
  <c r="O45" i="1"/>
  <c r="S45" i="1"/>
  <c r="Z45" i="1" s="1"/>
  <c r="AA45" i="1"/>
  <c r="O46" i="1"/>
  <c r="S46" i="1"/>
  <c r="AA46" i="1"/>
  <c r="O47" i="1"/>
  <c r="P47" i="1" s="1"/>
  <c r="S47" i="1"/>
  <c r="Z47" i="1" s="1"/>
  <c r="AA47" i="1"/>
  <c r="O48" i="1"/>
  <c r="P48" i="1" s="1"/>
  <c r="S48" i="1"/>
  <c r="U48" i="1" s="1"/>
  <c r="V48" i="1" s="1"/>
  <c r="AA48" i="1"/>
  <c r="O49" i="1"/>
  <c r="Q49" i="1" s="1"/>
  <c r="S49" i="1"/>
  <c r="U49" i="1" s="1"/>
  <c r="AA49" i="1"/>
  <c r="O50" i="1"/>
  <c r="S50" i="1"/>
  <c r="Z50" i="1" s="1"/>
  <c r="AA50" i="1"/>
  <c r="O51" i="1"/>
  <c r="P51" i="1" s="1"/>
  <c r="S51" i="1"/>
  <c r="U51" i="1" s="1"/>
  <c r="AA51" i="1"/>
  <c r="O52" i="1"/>
  <c r="Q52" i="1" s="1"/>
  <c r="S52" i="1"/>
  <c r="Z52" i="1" s="1"/>
  <c r="AA52" i="1"/>
  <c r="O53" i="1"/>
  <c r="P53" i="1" s="1"/>
  <c r="S53" i="1"/>
  <c r="U53" i="1" s="1"/>
  <c r="AA53" i="1"/>
  <c r="O54" i="1"/>
  <c r="Q54" i="1" s="1"/>
  <c r="S54" i="1"/>
  <c r="U54" i="1" s="1"/>
  <c r="V54" i="1" s="1"/>
  <c r="AA54" i="1"/>
  <c r="O55" i="1"/>
  <c r="S55" i="1"/>
  <c r="U55" i="1" s="1"/>
  <c r="V55" i="1" s="1"/>
  <c r="AA55" i="1"/>
  <c r="O56" i="1"/>
  <c r="S56" i="1"/>
  <c r="AA56" i="1"/>
  <c r="O57" i="1"/>
  <c r="S57" i="1"/>
  <c r="U57" i="1" s="1"/>
  <c r="AA57" i="1"/>
  <c r="O58" i="1"/>
  <c r="P58" i="1" s="1"/>
  <c r="S58" i="1"/>
  <c r="AA58" i="1"/>
  <c r="O59" i="1"/>
  <c r="P59" i="1" s="1"/>
  <c r="S59" i="1"/>
  <c r="Z59" i="1" s="1"/>
  <c r="AA59" i="1"/>
  <c r="O60" i="1"/>
  <c r="P60" i="1" s="1"/>
  <c r="S60" i="1"/>
  <c r="U60" i="1" s="1"/>
  <c r="V60" i="1" s="1"/>
  <c r="AA60" i="1"/>
  <c r="O61" i="1"/>
  <c r="Q61" i="1" s="1"/>
  <c r="S61" i="1"/>
  <c r="U61" i="1" s="1"/>
  <c r="AA61" i="1"/>
  <c r="O62" i="1"/>
  <c r="S62" i="1"/>
  <c r="Z62" i="1" s="1"/>
  <c r="AA62" i="1"/>
  <c r="O63" i="1"/>
  <c r="S63" i="1"/>
  <c r="U63" i="1" s="1"/>
  <c r="V63" i="1" s="1"/>
  <c r="AA63" i="1"/>
  <c r="O64" i="1"/>
  <c r="Q64" i="1" s="1"/>
  <c r="S64" i="1"/>
  <c r="Z64" i="1" s="1"/>
  <c r="AA64" i="1"/>
  <c r="O65" i="1"/>
  <c r="P65" i="1" s="1"/>
  <c r="S65" i="1"/>
  <c r="U65" i="1" s="1"/>
  <c r="AA65" i="1"/>
  <c r="O66" i="1"/>
  <c r="P66" i="1" s="1"/>
  <c r="S66" i="1"/>
  <c r="U66" i="1" s="1"/>
  <c r="V66" i="1" s="1"/>
  <c r="AA66" i="1"/>
  <c r="O67" i="1"/>
  <c r="P67" i="1" s="1"/>
  <c r="S67" i="1"/>
  <c r="U67" i="1" s="1"/>
  <c r="V67" i="1" s="1"/>
  <c r="AA67" i="1"/>
  <c r="O68" i="1"/>
  <c r="Q68" i="1" s="1"/>
  <c r="S68" i="1"/>
  <c r="U68" i="1" s="1"/>
  <c r="V68" i="1" s="1"/>
  <c r="AA68" i="1"/>
  <c r="O69" i="1"/>
  <c r="S69" i="1"/>
  <c r="Z69" i="1" s="1"/>
  <c r="AA69" i="1"/>
  <c r="O70" i="1"/>
  <c r="S70" i="1"/>
  <c r="AA70" i="1"/>
  <c r="O71" i="1"/>
  <c r="P71" i="1" s="1"/>
  <c r="S71" i="1"/>
  <c r="Z71" i="1" s="1"/>
  <c r="AA71" i="1"/>
  <c r="O72" i="1"/>
  <c r="P72" i="1" s="1"/>
  <c r="S72" i="1"/>
  <c r="AA72" i="1"/>
  <c r="O73" i="1"/>
  <c r="P73" i="1" s="1"/>
  <c r="S73" i="1"/>
  <c r="U73" i="1" s="1"/>
  <c r="AA73" i="1"/>
  <c r="O74" i="1"/>
  <c r="S74" i="1"/>
  <c r="Z74" i="1" s="1"/>
  <c r="AA74" i="1"/>
  <c r="O75" i="1"/>
  <c r="S75" i="1"/>
  <c r="U75" i="1" s="1"/>
  <c r="V75" i="1" s="1"/>
  <c r="AA75" i="1"/>
  <c r="O76" i="1"/>
  <c r="Q76" i="1" s="1"/>
  <c r="S76" i="1"/>
  <c r="Z76" i="1" s="1"/>
  <c r="AA76" i="1"/>
  <c r="O77" i="1"/>
  <c r="P77" i="1" s="1"/>
  <c r="S77" i="1"/>
  <c r="U77" i="1" s="1"/>
  <c r="AA77" i="1"/>
  <c r="O78" i="1"/>
  <c r="P78" i="1" s="1"/>
  <c r="S78" i="1"/>
  <c r="Z78" i="1" s="1"/>
  <c r="AA78" i="1"/>
  <c r="O79" i="1"/>
  <c r="P79" i="1" s="1"/>
  <c r="S79" i="1"/>
  <c r="U79" i="1" s="1"/>
  <c r="V79" i="1" s="1"/>
  <c r="AA79" i="1"/>
  <c r="O80" i="1"/>
  <c r="Q80" i="1" s="1"/>
  <c r="S80" i="1"/>
  <c r="U80" i="1" s="1"/>
  <c r="V80" i="1" s="1"/>
  <c r="AA80" i="1"/>
  <c r="O81" i="1"/>
  <c r="S81" i="1"/>
  <c r="U81" i="1" s="1"/>
  <c r="AA81" i="1"/>
  <c r="O82" i="1"/>
  <c r="Q82" i="1" s="1"/>
  <c r="S82" i="1"/>
  <c r="AA82" i="1"/>
  <c r="O83" i="1"/>
  <c r="P83" i="1" s="1"/>
  <c r="S83" i="1"/>
  <c r="AA83" i="1"/>
  <c r="O84" i="1"/>
  <c r="S84" i="1"/>
  <c r="U84" i="1" s="1"/>
  <c r="V84" i="1" s="1"/>
  <c r="AA84" i="1"/>
  <c r="O85" i="1"/>
  <c r="P85" i="1" s="1"/>
  <c r="S85" i="1"/>
  <c r="U85" i="1" s="1"/>
  <c r="AA85" i="1"/>
  <c r="O86" i="1"/>
  <c r="S86" i="1"/>
  <c r="U86" i="1" s="1"/>
  <c r="V86" i="1" s="1"/>
  <c r="AA86" i="1"/>
  <c r="O87" i="1"/>
  <c r="P87" i="1" s="1"/>
  <c r="S87" i="1"/>
  <c r="U87" i="1" s="1"/>
  <c r="AA87" i="1"/>
  <c r="O88" i="1"/>
  <c r="Q88" i="1" s="1"/>
  <c r="S88" i="1"/>
  <c r="AA88" i="1"/>
  <c r="O89" i="1"/>
  <c r="P89" i="1" s="1"/>
  <c r="S89" i="1"/>
  <c r="U89" i="1" s="1"/>
  <c r="AA89" i="1"/>
  <c r="O90" i="1"/>
  <c r="S90" i="1"/>
  <c r="Z90" i="1" s="1"/>
  <c r="AA90" i="1"/>
  <c r="O91" i="1"/>
  <c r="P91" i="1" s="1"/>
  <c r="S91" i="1"/>
  <c r="U91" i="1" s="1"/>
  <c r="V91" i="1" s="1"/>
  <c r="AA91" i="1"/>
  <c r="O92" i="1"/>
  <c r="Q92" i="1" s="1"/>
  <c r="S92" i="1"/>
  <c r="AA92" i="1"/>
  <c r="O93" i="1"/>
  <c r="S93" i="1"/>
  <c r="U93" i="1" s="1"/>
  <c r="V93" i="1" s="1"/>
  <c r="AA93" i="1"/>
  <c r="O94" i="1"/>
  <c r="S94" i="1"/>
  <c r="AA94" i="1"/>
  <c r="O95" i="1"/>
  <c r="P95" i="1" s="1"/>
  <c r="S95" i="1"/>
  <c r="AA95" i="1"/>
  <c r="O96" i="1"/>
  <c r="P96" i="1" s="1"/>
  <c r="S96" i="1"/>
  <c r="Z96" i="1" s="1"/>
  <c r="AA96" i="1"/>
  <c r="O97" i="1"/>
  <c r="P97" i="1" s="1"/>
  <c r="S97" i="1"/>
  <c r="U97" i="1" s="1"/>
  <c r="V97" i="1" s="1"/>
  <c r="AA97" i="1"/>
  <c r="O98" i="1"/>
  <c r="P98" i="1" s="1"/>
  <c r="S98" i="1"/>
  <c r="U98" i="1" s="1"/>
  <c r="V98" i="1" s="1"/>
  <c r="AA98" i="1"/>
  <c r="O99" i="1"/>
  <c r="P99" i="1" s="1"/>
  <c r="S99" i="1"/>
  <c r="Z99" i="1" s="1"/>
  <c r="AA99" i="1"/>
  <c r="O100" i="1"/>
  <c r="Q100" i="1" s="1"/>
  <c r="S100" i="1"/>
  <c r="Z100" i="1" s="1"/>
  <c r="AA100" i="1"/>
  <c r="O101" i="1"/>
  <c r="S101" i="1"/>
  <c r="U101" i="1" s="1"/>
  <c r="V101" i="1" s="1"/>
  <c r="AA101" i="1"/>
  <c r="O102" i="1"/>
  <c r="S102" i="1"/>
  <c r="Z102" i="1" s="1"/>
  <c r="AA102" i="1"/>
  <c r="O103" i="1"/>
  <c r="P103" i="1" s="1"/>
  <c r="S103" i="1"/>
  <c r="U103" i="1" s="1"/>
  <c r="AA103" i="1"/>
  <c r="O104" i="1"/>
  <c r="P104" i="1" s="1"/>
  <c r="S104" i="1"/>
  <c r="Z104" i="1" s="1"/>
  <c r="AA104" i="1"/>
  <c r="O105" i="1"/>
  <c r="Q105" i="1" s="1"/>
  <c r="S105" i="1"/>
  <c r="Z105" i="1" s="1"/>
  <c r="AA105" i="1"/>
  <c r="O106" i="1"/>
  <c r="Q106" i="1" s="1"/>
  <c r="S106" i="1"/>
  <c r="Z106" i="1" s="1"/>
  <c r="AA106" i="1"/>
  <c r="O107" i="1"/>
  <c r="P107" i="1" s="1"/>
  <c r="S107" i="1"/>
  <c r="Z107" i="1" s="1"/>
  <c r="AA107" i="1"/>
  <c r="O108" i="1"/>
  <c r="P108" i="1" s="1"/>
  <c r="S108" i="1"/>
  <c r="Z108" i="1" s="1"/>
  <c r="AA108" i="1"/>
  <c r="O109" i="1"/>
  <c r="Q109" i="1" s="1"/>
  <c r="S109" i="1"/>
  <c r="U109" i="1" s="1"/>
  <c r="V109" i="1" s="1"/>
  <c r="AA109" i="1"/>
  <c r="O110" i="1"/>
  <c r="P110" i="1" s="1"/>
  <c r="S110" i="1"/>
  <c r="U110" i="1" s="1"/>
  <c r="V110" i="1" s="1"/>
  <c r="AA110" i="1"/>
  <c r="O111" i="1"/>
  <c r="Q111" i="1" s="1"/>
  <c r="S111" i="1"/>
  <c r="Z111" i="1" s="1"/>
  <c r="AA111" i="1"/>
  <c r="O112" i="1"/>
  <c r="Q112" i="1" s="1"/>
  <c r="S112" i="1"/>
  <c r="Z112" i="1" s="1"/>
  <c r="AA112" i="1"/>
  <c r="O113" i="1"/>
  <c r="P113" i="1" s="1"/>
  <c r="S113" i="1"/>
  <c r="Z113" i="1" s="1"/>
  <c r="AA113" i="1"/>
  <c r="O114" i="1"/>
  <c r="Q114" i="1" s="1"/>
  <c r="S114" i="1"/>
  <c r="Z114" i="1" s="1"/>
  <c r="AA114" i="1"/>
  <c r="O115" i="1"/>
  <c r="S115" i="1"/>
  <c r="Z115" i="1" s="1"/>
  <c r="AA115" i="1"/>
  <c r="O116" i="1"/>
  <c r="P116" i="1" s="1"/>
  <c r="S116" i="1"/>
  <c r="AA116" i="1"/>
  <c r="O117" i="1"/>
  <c r="P117" i="1" s="1"/>
  <c r="S117" i="1"/>
  <c r="Z117" i="1" s="1"/>
  <c r="AA117" i="1"/>
  <c r="O118" i="1"/>
  <c r="S118" i="1"/>
  <c r="U118" i="1" s="1"/>
  <c r="AA118" i="1"/>
  <c r="O119" i="1"/>
  <c r="S119" i="1"/>
  <c r="U119" i="1" s="1"/>
  <c r="AA119" i="1"/>
  <c r="O120" i="1"/>
  <c r="P120" i="1" s="1"/>
  <c r="S120" i="1"/>
  <c r="U120" i="1" s="1"/>
  <c r="AA120" i="1"/>
  <c r="O121" i="1"/>
  <c r="S121" i="1"/>
  <c r="U121" i="1" s="1"/>
  <c r="V121" i="1" s="1"/>
  <c r="AA121" i="1"/>
  <c r="O122" i="1"/>
  <c r="S122" i="1"/>
  <c r="AA122" i="1"/>
  <c r="O123" i="1"/>
  <c r="Q123" i="1" s="1"/>
  <c r="S123" i="1"/>
  <c r="U123" i="1" s="1"/>
  <c r="AA123" i="1"/>
  <c r="O124" i="1"/>
  <c r="S124" i="1"/>
  <c r="U124" i="1" s="1"/>
  <c r="AA124" i="1"/>
  <c r="O125" i="1"/>
  <c r="S125" i="1"/>
  <c r="U125" i="1" s="1"/>
  <c r="AA125" i="1"/>
  <c r="O126" i="1"/>
  <c r="P126" i="1" s="1"/>
  <c r="S126" i="1"/>
  <c r="U126" i="1" s="1"/>
  <c r="V126" i="1" s="1"/>
  <c r="AA126" i="1"/>
  <c r="O127" i="1"/>
  <c r="P127" i="1" s="1"/>
  <c r="S127" i="1"/>
  <c r="U127" i="1" s="1"/>
  <c r="AA127" i="1"/>
  <c r="O128" i="1"/>
  <c r="S128" i="1"/>
  <c r="AA128" i="1"/>
  <c r="O129" i="1"/>
  <c r="P129" i="1" s="1"/>
  <c r="S129" i="1"/>
  <c r="Z129" i="1" s="1"/>
  <c r="AA129" i="1"/>
  <c r="O130" i="1"/>
  <c r="P130" i="1" s="1"/>
  <c r="S130" i="1"/>
  <c r="U130" i="1" s="1"/>
  <c r="AA130" i="1"/>
  <c r="O131" i="1"/>
  <c r="P131" i="1" s="1"/>
  <c r="S131" i="1"/>
  <c r="U131" i="1" s="1"/>
  <c r="AA131" i="1"/>
  <c r="O132" i="1"/>
  <c r="S132" i="1"/>
  <c r="U132" i="1" s="1"/>
  <c r="AA132" i="1"/>
  <c r="O133" i="1"/>
  <c r="P133" i="1" s="1"/>
  <c r="S133" i="1"/>
  <c r="U133" i="1" s="1"/>
  <c r="V133" i="1" s="1"/>
  <c r="AA133" i="1"/>
  <c r="O134" i="1"/>
  <c r="P134" i="1" s="1"/>
  <c r="S134" i="1"/>
  <c r="Z134" i="1" s="1"/>
  <c r="AA134" i="1"/>
  <c r="O135" i="1"/>
  <c r="P135" i="1" s="1"/>
  <c r="S135" i="1"/>
  <c r="AA135" i="1"/>
  <c r="O136" i="1"/>
  <c r="Q136" i="1" s="1"/>
  <c r="S136" i="1"/>
  <c r="U136" i="1" s="1"/>
  <c r="V136" i="1" s="1"/>
  <c r="AA136" i="1"/>
  <c r="O137" i="1"/>
  <c r="S137" i="1"/>
  <c r="U137" i="1" s="1"/>
  <c r="V137" i="1" s="1"/>
  <c r="AA137" i="1"/>
  <c r="O138" i="1"/>
  <c r="Q138" i="1" s="1"/>
  <c r="S138" i="1"/>
  <c r="U138" i="1" s="1"/>
  <c r="AA138" i="1"/>
  <c r="O139" i="1"/>
  <c r="P139" i="1" s="1"/>
  <c r="S139" i="1"/>
  <c r="AA139" i="1"/>
  <c r="O140" i="1"/>
  <c r="P140" i="1" s="1"/>
  <c r="S140" i="1"/>
  <c r="Z140" i="1" s="1"/>
  <c r="AA140" i="1"/>
  <c r="O141" i="1"/>
  <c r="P141" i="1" s="1"/>
  <c r="S141" i="1"/>
  <c r="Z141" i="1" s="1"/>
  <c r="AA141" i="1"/>
  <c r="O142" i="1"/>
  <c r="P142" i="1" s="1"/>
  <c r="S142" i="1"/>
  <c r="Z142" i="1" s="1"/>
  <c r="AA142" i="1"/>
  <c r="O143" i="1"/>
  <c r="P143" i="1" s="1"/>
  <c r="S143" i="1"/>
  <c r="Z143" i="1" s="1"/>
  <c r="AA143" i="1"/>
  <c r="O144" i="1"/>
  <c r="P144" i="1" s="1"/>
  <c r="S144" i="1"/>
  <c r="Z144" i="1" s="1"/>
  <c r="AA144" i="1"/>
  <c r="O145" i="1"/>
  <c r="P145" i="1" s="1"/>
  <c r="S145" i="1"/>
  <c r="Z145" i="1" s="1"/>
  <c r="AA145" i="1"/>
  <c r="O146" i="1"/>
  <c r="P146" i="1" s="1"/>
  <c r="S146" i="1"/>
  <c r="Z146" i="1" s="1"/>
  <c r="AA146" i="1"/>
  <c r="O147" i="1"/>
  <c r="S147" i="1"/>
  <c r="Z147" i="1" s="1"/>
  <c r="AA147" i="1"/>
  <c r="O148" i="1"/>
  <c r="P148" i="1" s="1"/>
  <c r="S148" i="1"/>
  <c r="AA148" i="1"/>
  <c r="O149" i="1"/>
  <c r="P149" i="1" s="1"/>
  <c r="S149" i="1"/>
  <c r="U149" i="1" s="1"/>
  <c r="AA149" i="1"/>
  <c r="O150" i="1"/>
  <c r="Q150" i="1" s="1"/>
  <c r="S150" i="1"/>
  <c r="U150" i="1" s="1"/>
  <c r="V150" i="1" s="1"/>
  <c r="AA150" i="1"/>
  <c r="O151" i="1"/>
  <c r="P151" i="1" s="1"/>
  <c r="S151" i="1"/>
  <c r="U151" i="1" s="1"/>
  <c r="AA151" i="1"/>
  <c r="O152" i="1"/>
  <c r="S152" i="1"/>
  <c r="U152" i="1" s="1"/>
  <c r="V152" i="1" s="1"/>
  <c r="AA152" i="1"/>
  <c r="O153" i="1"/>
  <c r="P153" i="1" s="1"/>
  <c r="S153" i="1"/>
  <c r="U153" i="1" s="1"/>
  <c r="AA153" i="1"/>
  <c r="O154" i="1"/>
  <c r="P154" i="1" s="1"/>
  <c r="S154" i="1"/>
  <c r="U154" i="1" s="1"/>
  <c r="AA154" i="1"/>
  <c r="O155" i="1"/>
  <c r="P155" i="1" s="1"/>
  <c r="S155" i="1"/>
  <c r="U155" i="1" s="1"/>
  <c r="AA155" i="1"/>
  <c r="O156" i="1"/>
  <c r="P156" i="1" s="1"/>
  <c r="S156" i="1"/>
  <c r="Z156" i="1" s="1"/>
  <c r="AA156" i="1"/>
  <c r="O157" i="1"/>
  <c r="P157" i="1" s="1"/>
  <c r="S157" i="1"/>
  <c r="Z157" i="1" s="1"/>
  <c r="AA157" i="1"/>
  <c r="O158" i="1"/>
  <c r="S158" i="1"/>
  <c r="U158" i="1" s="1"/>
  <c r="AA158" i="1"/>
  <c r="O159" i="1"/>
  <c r="S159" i="1"/>
  <c r="AA159" i="1"/>
  <c r="O160" i="1"/>
  <c r="P160" i="1" s="1"/>
  <c r="S160" i="1"/>
  <c r="AA160" i="1"/>
  <c r="O161" i="1"/>
  <c r="P161" i="1" s="1"/>
  <c r="S161" i="1"/>
  <c r="U161" i="1" s="1"/>
  <c r="V161" i="1" s="1"/>
  <c r="AA161" i="1"/>
  <c r="O162" i="1"/>
  <c r="P162" i="1" s="1"/>
  <c r="S162" i="1"/>
  <c r="Z162" i="1" s="1"/>
  <c r="AA162" i="1"/>
  <c r="O163" i="1"/>
  <c r="P163" i="1" s="1"/>
  <c r="S163" i="1"/>
  <c r="U163" i="1" s="1"/>
  <c r="AA163" i="1"/>
  <c r="O164" i="1"/>
  <c r="S164" i="1"/>
  <c r="AA164" i="1"/>
  <c r="O165" i="1"/>
  <c r="S165" i="1"/>
  <c r="U165" i="1" s="1"/>
  <c r="AA165" i="1"/>
  <c r="O166" i="1"/>
  <c r="Q166" i="1" s="1"/>
  <c r="S166" i="1"/>
  <c r="Z166" i="1" s="1"/>
  <c r="AA166" i="1"/>
  <c r="O167" i="1"/>
  <c r="P167" i="1" s="1"/>
  <c r="S167" i="1"/>
  <c r="U167" i="1" s="1"/>
  <c r="AA167" i="1"/>
  <c r="O168" i="1"/>
  <c r="S168" i="1"/>
  <c r="AA168" i="1"/>
  <c r="O169" i="1"/>
  <c r="P169" i="1" s="1"/>
  <c r="S169" i="1"/>
  <c r="Z169" i="1" s="1"/>
  <c r="AA169" i="1"/>
  <c r="O170" i="1"/>
  <c r="Q170" i="1" s="1"/>
  <c r="S170" i="1"/>
  <c r="Z170" i="1" s="1"/>
  <c r="AA170" i="1"/>
  <c r="O171" i="1"/>
  <c r="P171" i="1" s="1"/>
  <c r="S171" i="1"/>
  <c r="Z171" i="1" s="1"/>
  <c r="AA171" i="1"/>
  <c r="O172" i="1"/>
  <c r="S172" i="1"/>
  <c r="AA172" i="1"/>
  <c r="O173" i="1"/>
  <c r="Q173" i="1" s="1"/>
  <c r="S173" i="1"/>
  <c r="U173" i="1" s="1"/>
  <c r="V173" i="1" s="1"/>
  <c r="AA173" i="1"/>
  <c r="O174" i="1"/>
  <c r="Q174" i="1" s="1"/>
  <c r="S174" i="1"/>
  <c r="Z174" i="1" s="1"/>
  <c r="AA174" i="1"/>
  <c r="O175" i="1"/>
  <c r="P175" i="1" s="1"/>
  <c r="S175" i="1"/>
  <c r="AA175" i="1"/>
  <c r="O176" i="1"/>
  <c r="S176" i="1"/>
  <c r="U176" i="1" s="1"/>
  <c r="V176" i="1" s="1"/>
  <c r="AA176" i="1"/>
  <c r="O177" i="1"/>
  <c r="P177" i="1" s="1"/>
  <c r="S177" i="1"/>
  <c r="U177" i="1" s="1"/>
  <c r="V177" i="1" s="1"/>
  <c r="AA177" i="1"/>
  <c r="O178" i="1"/>
  <c r="P178" i="1" s="1"/>
  <c r="S178" i="1"/>
  <c r="Z178" i="1" s="1"/>
  <c r="AA178" i="1"/>
  <c r="O179" i="1"/>
  <c r="P179" i="1" s="1"/>
  <c r="S179" i="1"/>
  <c r="AA179" i="1"/>
  <c r="O180" i="1"/>
  <c r="S180" i="1"/>
  <c r="Z180" i="1" s="1"/>
  <c r="AA180" i="1"/>
  <c r="O185" i="1"/>
  <c r="P185" i="1" s="1"/>
  <c r="S185" i="1"/>
  <c r="Z185" i="1" s="1"/>
  <c r="AA185" i="1"/>
  <c r="O186" i="1"/>
  <c r="P186" i="1" s="1"/>
  <c r="S186" i="1"/>
  <c r="AA186" i="1"/>
  <c r="O187" i="1"/>
  <c r="Q187" i="1" s="1"/>
  <c r="S187" i="1"/>
  <c r="Z187" i="1" s="1"/>
  <c r="AA187" i="1"/>
  <c r="O188" i="1"/>
  <c r="S188" i="1"/>
  <c r="AA188" i="1"/>
  <c r="O189" i="1"/>
  <c r="P189" i="1" s="1"/>
  <c r="S189" i="1"/>
  <c r="U189" i="1" s="1"/>
  <c r="V189" i="1" s="1"/>
  <c r="AA189" i="1"/>
  <c r="O190" i="1"/>
  <c r="P190" i="1" s="1"/>
  <c r="S190" i="1"/>
  <c r="Z190" i="1" s="1"/>
  <c r="AA190" i="1"/>
  <c r="O191" i="1"/>
  <c r="P191" i="1" s="1"/>
  <c r="S191" i="1"/>
  <c r="Z191" i="1" s="1"/>
  <c r="AA191" i="1"/>
  <c r="O192" i="1"/>
  <c r="S192" i="1"/>
  <c r="U192" i="1" s="1"/>
  <c r="V192" i="1" s="1"/>
  <c r="AA192" i="1"/>
  <c r="O193" i="1"/>
  <c r="P193" i="1" s="1"/>
  <c r="S193" i="1"/>
  <c r="U193" i="1" s="1"/>
  <c r="V193" i="1" s="1"/>
  <c r="AA193" i="1"/>
  <c r="O194" i="1"/>
  <c r="P194" i="1" s="1"/>
  <c r="S194" i="1"/>
  <c r="AA194" i="1"/>
  <c r="O195" i="1"/>
  <c r="P195" i="1" s="1"/>
  <c r="S195" i="1"/>
  <c r="U195" i="1" s="1"/>
  <c r="V195" i="1" s="1"/>
  <c r="AA195" i="1"/>
  <c r="O196" i="1"/>
  <c r="S196" i="1"/>
  <c r="U196" i="1" s="1"/>
  <c r="V196" i="1" s="1"/>
  <c r="AA196" i="1"/>
  <c r="O197" i="1"/>
  <c r="P197" i="1" s="1"/>
  <c r="S197" i="1"/>
  <c r="Z197" i="1" s="1"/>
  <c r="AA197" i="1"/>
  <c r="O198" i="1"/>
  <c r="Q198" i="1" s="1"/>
  <c r="S198" i="1"/>
  <c r="U198" i="1" s="1"/>
  <c r="V198" i="1" s="1"/>
  <c r="AA198" i="1"/>
  <c r="O199" i="1"/>
  <c r="S199" i="1"/>
  <c r="U199" i="1" s="1"/>
  <c r="AA199" i="1"/>
  <c r="O200" i="1"/>
  <c r="S200" i="1"/>
  <c r="U200" i="1" s="1"/>
  <c r="AA200" i="1"/>
  <c r="O201" i="1"/>
  <c r="S201" i="1"/>
  <c r="AA201" i="1"/>
  <c r="O202" i="1"/>
  <c r="P202" i="1" s="1"/>
  <c r="S202" i="1"/>
  <c r="U202" i="1" s="1"/>
  <c r="V202" i="1" s="1"/>
  <c r="AA202" i="1"/>
  <c r="O203" i="1"/>
  <c r="P203" i="1" s="1"/>
  <c r="S203" i="1"/>
  <c r="Z203" i="1" s="1"/>
  <c r="AA203" i="1"/>
  <c r="O204" i="1"/>
  <c r="S204" i="1"/>
  <c r="U204" i="1" s="1"/>
  <c r="V204" i="1" s="1"/>
  <c r="AA204" i="1"/>
  <c r="O205" i="1"/>
  <c r="P205" i="1" s="1"/>
  <c r="S205" i="1"/>
  <c r="AA205" i="1"/>
  <c r="O208" i="1"/>
  <c r="S208" i="1"/>
  <c r="U208" i="1" s="1"/>
  <c r="V208" i="1" s="1"/>
  <c r="AA208" i="1"/>
  <c r="O209" i="1"/>
  <c r="P209" i="1" s="1"/>
  <c r="S209" i="1"/>
  <c r="AA209" i="1"/>
  <c r="O210" i="1"/>
  <c r="S210" i="1"/>
  <c r="AA210" i="1"/>
  <c r="O211" i="1"/>
  <c r="P211" i="1" s="1"/>
  <c r="S211" i="1"/>
  <c r="AA211" i="1"/>
  <c r="O212" i="1"/>
  <c r="S212" i="1"/>
  <c r="AA212" i="1"/>
  <c r="O213" i="1"/>
  <c r="P213" i="1" s="1"/>
  <c r="S213" i="1"/>
  <c r="AA213" i="1"/>
  <c r="O214" i="1"/>
  <c r="S214" i="1"/>
  <c r="AA214" i="1"/>
  <c r="O181" i="1"/>
  <c r="S181" i="1"/>
  <c r="AA181" i="1"/>
  <c r="O182" i="1"/>
  <c r="P182" i="1" s="1"/>
  <c r="S182" i="1"/>
  <c r="AA182" i="1"/>
  <c r="O183" i="1"/>
  <c r="P183" i="1" s="1"/>
  <c r="S183" i="1"/>
  <c r="AA183" i="1"/>
  <c r="O184" i="1"/>
  <c r="Q184" i="1" s="1"/>
  <c r="S184" i="1"/>
  <c r="AA184" i="1"/>
  <c r="O206" i="1"/>
  <c r="P206" i="1" s="1"/>
  <c r="S206" i="1"/>
  <c r="AA206" i="1"/>
  <c r="O207" i="1"/>
  <c r="S207" i="1"/>
  <c r="U207" i="1" s="1"/>
  <c r="V207" i="1" s="1"/>
  <c r="AA207" i="1"/>
  <c r="S246" i="1"/>
  <c r="O246" i="1"/>
  <c r="P246" i="1" s="1"/>
  <c r="AA246" i="1"/>
  <c r="S247" i="1"/>
  <c r="O247" i="1"/>
  <c r="P247" i="1" s="1"/>
  <c r="AA247" i="1"/>
  <c r="S248" i="1"/>
  <c r="O248" i="1"/>
  <c r="AA248" i="1"/>
  <c r="S249" i="1"/>
  <c r="U249" i="1" s="1"/>
  <c r="O249" i="1"/>
  <c r="P249" i="1" s="1"/>
  <c r="Q249" i="1" s="1"/>
  <c r="AA249" i="1"/>
  <c r="O250" i="1"/>
  <c r="P250" i="1" s="1"/>
  <c r="S250" i="1"/>
  <c r="U250" i="1" s="1"/>
  <c r="AA250" i="1"/>
  <c r="O215" i="1"/>
  <c r="P215" i="1" s="1"/>
  <c r="S215" i="1"/>
  <c r="Z215" i="1" s="1"/>
  <c r="AA215" i="1"/>
  <c r="O216" i="1"/>
  <c r="P216" i="1" s="1"/>
  <c r="S216" i="1"/>
  <c r="Z216" i="1" s="1"/>
  <c r="AA216" i="1"/>
  <c r="O217" i="1"/>
  <c r="P217" i="1" s="1"/>
  <c r="S217" i="1"/>
  <c r="U217" i="1" s="1"/>
  <c r="AA217" i="1"/>
  <c r="O218" i="1"/>
  <c r="P218" i="1" s="1"/>
  <c r="S218" i="1"/>
  <c r="AA218" i="1"/>
  <c r="O219" i="1"/>
  <c r="P219" i="1" s="1"/>
  <c r="Q219" i="1" s="1"/>
  <c r="S219" i="1"/>
  <c r="U219" i="1" s="1"/>
  <c r="V219" i="1" s="1"/>
  <c r="AA219" i="1"/>
  <c r="S220" i="1"/>
  <c r="O220" i="1"/>
  <c r="AA220" i="1"/>
  <c r="O221" i="1"/>
  <c r="P221" i="1" s="1"/>
  <c r="S221" i="1"/>
  <c r="Z221" i="1" s="1"/>
  <c r="AA221" i="1"/>
  <c r="S222" i="1"/>
  <c r="U222" i="1" s="1"/>
  <c r="V222" i="1" s="1"/>
  <c r="O222" i="1"/>
  <c r="P222" i="1" s="1"/>
  <c r="AA222" i="1"/>
  <c r="S223" i="1"/>
  <c r="O223" i="1"/>
  <c r="P223" i="1" s="1"/>
  <c r="AA223" i="1"/>
  <c r="S224" i="1"/>
  <c r="Z224" i="1" s="1"/>
  <c r="O224" i="1"/>
  <c r="AA224" i="1"/>
  <c r="O225" i="1"/>
  <c r="P225" i="1" s="1"/>
  <c r="S225" i="1"/>
  <c r="AA225" i="1"/>
  <c r="S226" i="1"/>
  <c r="O226" i="1"/>
  <c r="AA226" i="1"/>
  <c r="S227" i="1"/>
  <c r="O227" i="1"/>
  <c r="AA227" i="1"/>
  <c r="S228" i="1"/>
  <c r="U228" i="1" s="1"/>
  <c r="V228" i="1" s="1"/>
  <c r="O228" i="1"/>
  <c r="P228" i="1" s="1"/>
  <c r="Q228" i="1" s="1"/>
  <c r="AA228" i="1"/>
  <c r="O229" i="1"/>
  <c r="P229" i="1" s="1"/>
  <c r="S229" i="1"/>
  <c r="AA229" i="1"/>
  <c r="S230" i="1"/>
  <c r="O230" i="1"/>
  <c r="P230" i="1" s="1"/>
  <c r="Q230" i="1" s="1"/>
  <c r="R230" i="1" s="1"/>
  <c r="AA230" i="1"/>
  <c r="O231" i="1"/>
  <c r="S231" i="1"/>
  <c r="U231" i="1" s="1"/>
  <c r="V231" i="1" s="1"/>
  <c r="AA231" i="1"/>
  <c r="S232" i="1"/>
  <c r="Z232" i="1" s="1"/>
  <c r="O232" i="1"/>
  <c r="P232" i="1" s="1"/>
  <c r="Q232" i="1" s="1"/>
  <c r="AA232" i="1"/>
  <c r="O233" i="1"/>
  <c r="P233" i="1" s="1"/>
  <c r="S233" i="1"/>
  <c r="U233" i="1" s="1"/>
  <c r="V233" i="1" s="1"/>
  <c r="AA233" i="1"/>
  <c r="S234" i="1"/>
  <c r="O234" i="1"/>
  <c r="P234" i="1" s="1"/>
  <c r="AA234" i="1"/>
  <c r="S235" i="1"/>
  <c r="O235" i="1"/>
  <c r="P235" i="1" s="1"/>
  <c r="Q235" i="1" s="1"/>
  <c r="AA235" i="1"/>
  <c r="S236" i="1"/>
  <c r="O236" i="1"/>
  <c r="AA236" i="1"/>
  <c r="O237" i="1"/>
  <c r="P237" i="1" s="1"/>
  <c r="S237" i="1"/>
  <c r="U237" i="1" s="1"/>
  <c r="V237" i="1" s="1"/>
  <c r="AA237" i="1"/>
  <c r="O238" i="1"/>
  <c r="P238" i="1" s="1"/>
  <c r="S238" i="1"/>
  <c r="AA238" i="1"/>
  <c r="S239" i="1"/>
  <c r="U239" i="1" s="1"/>
  <c r="O239" i="1"/>
  <c r="P239" i="1" s="1"/>
  <c r="AA239" i="1"/>
  <c r="S240" i="1"/>
  <c r="U240" i="1" s="1"/>
  <c r="O240" i="1"/>
  <c r="P240" i="1" s="1"/>
  <c r="AA240" i="1"/>
  <c r="S241" i="1"/>
  <c r="U241" i="1" s="1"/>
  <c r="O241" i="1"/>
  <c r="P241" i="1" s="1"/>
  <c r="AA241" i="1"/>
  <c r="S242" i="1"/>
  <c r="O242" i="1"/>
  <c r="AA242" i="1"/>
  <c r="O243" i="1"/>
  <c r="P243" i="1" s="1"/>
  <c r="Q243" i="1" s="1"/>
  <c r="S243" i="1"/>
  <c r="Z243" i="1" s="1"/>
  <c r="AA243" i="1"/>
  <c r="O244" i="1"/>
  <c r="P244" i="1" s="1"/>
  <c r="S244" i="1"/>
  <c r="Z244" i="1" s="1"/>
  <c r="AA244" i="1"/>
  <c r="O245" i="1"/>
  <c r="P245" i="1" s="1"/>
  <c r="S245" i="1"/>
  <c r="Z245" i="1" s="1"/>
  <c r="AA245" i="1"/>
  <c r="O251" i="1"/>
  <c r="S251" i="1"/>
  <c r="Z251" i="1" s="1"/>
  <c r="AA251" i="1"/>
  <c r="O252" i="1"/>
  <c r="S252" i="1"/>
  <c r="AA252" i="1"/>
  <c r="S253" i="1"/>
  <c r="Z253" i="1" s="1"/>
  <c r="O253" i="1"/>
  <c r="AA253" i="1"/>
  <c r="S254" i="1"/>
  <c r="O254" i="1"/>
  <c r="AA254" i="1"/>
  <c r="O255" i="1"/>
  <c r="P255" i="1" s="1"/>
  <c r="S255" i="1"/>
  <c r="AA255" i="1"/>
  <c r="S256" i="1"/>
  <c r="O256" i="1"/>
  <c r="P256" i="1" s="1"/>
  <c r="AA256" i="1"/>
  <c r="S257" i="1"/>
  <c r="O257" i="1"/>
  <c r="P257" i="1" s="1"/>
  <c r="AA257" i="1"/>
  <c r="S258" i="1"/>
  <c r="O258" i="1"/>
  <c r="AA258" i="1"/>
  <c r="S259" i="1"/>
  <c r="U259" i="1" s="1"/>
  <c r="O259" i="1"/>
  <c r="P259" i="1" s="1"/>
  <c r="Q259" i="1" s="1"/>
  <c r="AA259" i="1"/>
  <c r="O260" i="1"/>
  <c r="P260" i="1" s="1"/>
  <c r="S260" i="1"/>
  <c r="Z260" i="1" s="1"/>
  <c r="AA260" i="1"/>
  <c r="O261" i="1"/>
  <c r="S261" i="1"/>
  <c r="U261" i="1" s="1"/>
  <c r="V261" i="1" s="1"/>
  <c r="AA261" i="1"/>
  <c r="O262" i="1"/>
  <c r="P262" i="1" s="1"/>
  <c r="S262" i="1"/>
  <c r="Z262" i="1" s="1"/>
  <c r="AA262" i="1"/>
  <c r="O263" i="1"/>
  <c r="S263" i="1"/>
  <c r="AA263" i="1"/>
  <c r="O264" i="1"/>
  <c r="P264" i="1" s="1"/>
  <c r="S264" i="1"/>
  <c r="U264" i="1" s="1"/>
  <c r="AA264" i="1"/>
  <c r="O265" i="1"/>
  <c r="P265" i="1" s="1"/>
  <c r="S265" i="1"/>
  <c r="AA265" i="1"/>
  <c r="O266" i="1"/>
  <c r="P266" i="1" s="1"/>
  <c r="S266" i="1"/>
  <c r="Z266" i="1" s="1"/>
  <c r="AA266" i="1"/>
  <c r="O267" i="1"/>
  <c r="S267" i="1"/>
  <c r="U267" i="1" s="1"/>
  <c r="AA267" i="1"/>
  <c r="S268" i="1"/>
  <c r="O268" i="1"/>
  <c r="AA268" i="1"/>
  <c r="S269" i="1"/>
  <c r="Z269" i="1" s="1"/>
  <c r="O269" i="1"/>
  <c r="P269" i="1" s="1"/>
  <c r="AA269" i="1"/>
  <c r="O270" i="1"/>
  <c r="S270" i="1"/>
  <c r="Z270" i="1" s="1"/>
  <c r="AA270" i="1"/>
  <c r="O271" i="1"/>
  <c r="S271" i="1"/>
  <c r="AA271" i="1"/>
  <c r="O272" i="1"/>
  <c r="P272" i="1" s="1"/>
  <c r="S272" i="1"/>
  <c r="Z272" i="1" s="1"/>
  <c r="AA272" i="1"/>
  <c r="S273" i="1"/>
  <c r="U273" i="1" s="1"/>
  <c r="O273" i="1"/>
  <c r="AA273" i="1"/>
  <c r="S274" i="1"/>
  <c r="O274" i="1"/>
  <c r="AA274" i="1"/>
  <c r="S275" i="1"/>
  <c r="U275" i="1" s="1"/>
  <c r="O275" i="1"/>
  <c r="AA275" i="1"/>
  <c r="S276" i="1"/>
  <c r="O276" i="1"/>
  <c r="AA276" i="1"/>
  <c r="O277" i="1"/>
  <c r="P277" i="1" s="1"/>
  <c r="Q277" i="1" s="1"/>
  <c r="R277" i="1" s="1"/>
  <c r="S277" i="1"/>
  <c r="U277" i="1" s="1"/>
  <c r="V277" i="1" s="1"/>
  <c r="AA277" i="1"/>
  <c r="O278" i="1"/>
  <c r="P278" i="1" s="1"/>
  <c r="Q278" i="1" s="1"/>
  <c r="S278" i="1"/>
  <c r="AA278" i="1"/>
  <c r="O279" i="1"/>
  <c r="P279" i="1" s="1"/>
  <c r="S279" i="1"/>
  <c r="AA279" i="1"/>
  <c r="O280" i="1"/>
  <c r="P280" i="1" s="1"/>
  <c r="S280" i="1"/>
  <c r="AA280" i="1"/>
  <c r="S281" i="1"/>
  <c r="Z281" i="1" s="1"/>
  <c r="O281" i="1"/>
  <c r="P281" i="1" s="1"/>
  <c r="AA281" i="1"/>
  <c r="S282" i="1"/>
  <c r="O282" i="1"/>
  <c r="AA282" i="1"/>
  <c r="O283" i="1"/>
  <c r="P283" i="1" s="1"/>
  <c r="Q283" i="1" s="1"/>
  <c r="R283" i="1" s="1"/>
  <c r="S283" i="1"/>
  <c r="AA283" i="1"/>
  <c r="O284" i="1"/>
  <c r="S284" i="1"/>
  <c r="Z284" i="1" s="1"/>
  <c r="AA284" i="1"/>
  <c r="S285" i="1"/>
  <c r="Z285" i="1" s="1"/>
  <c r="O285" i="1"/>
  <c r="P285" i="1" s="1"/>
  <c r="AA285" i="1"/>
  <c r="S286" i="1"/>
  <c r="O286" i="1"/>
  <c r="P286" i="1" s="1"/>
  <c r="AA286" i="1"/>
  <c r="S287" i="1"/>
  <c r="O287" i="1"/>
  <c r="P287" i="1" s="1"/>
  <c r="Q287" i="1" s="1"/>
  <c r="AA287" i="1"/>
  <c r="S288" i="1"/>
  <c r="O288" i="1"/>
  <c r="AA288" i="1"/>
  <c r="O289" i="1"/>
  <c r="P289" i="1" s="1"/>
  <c r="S289" i="1"/>
  <c r="AA289" i="1"/>
  <c r="S290" i="1"/>
  <c r="O290" i="1"/>
  <c r="P290" i="1" s="1"/>
  <c r="AA290" i="1"/>
  <c r="S291" i="1"/>
  <c r="O291" i="1"/>
  <c r="P291" i="1" s="1"/>
  <c r="AA291" i="1"/>
  <c r="O292" i="1"/>
  <c r="P292" i="1" s="1"/>
  <c r="S292" i="1"/>
  <c r="U292" i="1" s="1"/>
  <c r="AA292" i="1"/>
  <c r="S293" i="1"/>
  <c r="O293" i="1"/>
  <c r="AA293" i="1"/>
  <c r="S294" i="1"/>
  <c r="O294" i="1"/>
  <c r="P294" i="1" s="1"/>
  <c r="AA294" i="1"/>
  <c r="O295" i="1"/>
  <c r="P295" i="1" s="1"/>
  <c r="Q295" i="1" s="1"/>
  <c r="S295" i="1"/>
  <c r="U295" i="1" s="1"/>
  <c r="AA295" i="1"/>
  <c r="S296" i="1"/>
  <c r="O296" i="1"/>
  <c r="P296" i="1" s="1"/>
  <c r="AA296" i="1"/>
  <c r="S297" i="1"/>
  <c r="Z297" i="1" s="1"/>
  <c r="O297" i="1"/>
  <c r="P297" i="1" s="1"/>
  <c r="AA297" i="1"/>
  <c r="O298" i="1"/>
  <c r="S298" i="1"/>
  <c r="AA298" i="1"/>
  <c r="S299" i="1"/>
  <c r="Z299" i="1" s="1"/>
  <c r="O299" i="1"/>
  <c r="AA299" i="1"/>
  <c r="O300" i="1"/>
  <c r="P300" i="1" s="1"/>
  <c r="S300" i="1"/>
  <c r="Z300" i="1" s="1"/>
  <c r="AA300" i="1"/>
  <c r="O301" i="1"/>
  <c r="P301" i="1" s="1"/>
  <c r="S301" i="1"/>
  <c r="Z301" i="1" s="1"/>
  <c r="AA301" i="1"/>
  <c r="O302" i="1"/>
  <c r="P302" i="1" s="1"/>
  <c r="S302" i="1"/>
  <c r="Z302" i="1" s="1"/>
  <c r="AA302" i="1"/>
  <c r="O303" i="1"/>
  <c r="P303" i="1" s="1"/>
  <c r="Q303" i="1" s="1"/>
  <c r="R303" i="1" s="1"/>
  <c r="S303" i="1"/>
  <c r="AA303" i="1"/>
  <c r="S304" i="1"/>
  <c r="O304" i="1"/>
  <c r="P304" i="1" s="1"/>
  <c r="Q304" i="1" s="1"/>
  <c r="AA304" i="1"/>
  <c r="S305" i="1"/>
  <c r="O305" i="1"/>
  <c r="AA305" i="1"/>
  <c r="S306" i="1"/>
  <c r="O306" i="1"/>
  <c r="P306" i="1" s="1"/>
  <c r="Q306" i="1" s="1"/>
  <c r="AA306" i="1"/>
  <c r="S307" i="1"/>
  <c r="Z307" i="1" s="1"/>
  <c r="O307" i="1"/>
  <c r="P307" i="1" s="1"/>
  <c r="AA307" i="1"/>
  <c r="O308" i="1"/>
  <c r="S308" i="1"/>
  <c r="Z308" i="1" s="1"/>
  <c r="AA308" i="1"/>
  <c r="S309" i="1"/>
  <c r="O309" i="1"/>
  <c r="AA309" i="1"/>
  <c r="S310" i="1"/>
  <c r="O310" i="1"/>
  <c r="P310" i="1" s="1"/>
  <c r="AA310" i="1"/>
  <c r="O311" i="1"/>
  <c r="S311" i="1"/>
  <c r="AA311" i="1"/>
  <c r="S312" i="1"/>
  <c r="O312" i="1"/>
  <c r="P312" i="1" s="1"/>
  <c r="AA312" i="1"/>
  <c r="S313" i="1"/>
  <c r="U313" i="1" s="1"/>
  <c r="V313" i="1" s="1"/>
  <c r="O313" i="1"/>
  <c r="P313" i="1" s="1"/>
  <c r="Q313" i="1" s="1"/>
  <c r="AA313" i="1"/>
  <c r="S314" i="1"/>
  <c r="O314" i="1"/>
  <c r="AA314" i="1"/>
  <c r="S315" i="1"/>
  <c r="O315" i="1"/>
  <c r="P315" i="1" s="1"/>
  <c r="Q315" i="1" s="1"/>
  <c r="AA315" i="1"/>
  <c r="O316" i="1"/>
  <c r="P316" i="1" s="1"/>
  <c r="S316" i="1"/>
  <c r="Z316" i="1" s="1"/>
  <c r="AA316" i="1"/>
  <c r="S317" i="1"/>
  <c r="O317" i="1"/>
  <c r="P317" i="1" s="1"/>
  <c r="AA317" i="1"/>
  <c r="O318" i="1"/>
  <c r="P318" i="1" s="1"/>
  <c r="S318" i="1"/>
  <c r="Z318" i="1" s="1"/>
  <c r="AA318" i="1"/>
  <c r="S319" i="1"/>
  <c r="Z319" i="1" s="1"/>
  <c r="O319" i="1"/>
  <c r="P319" i="1" s="1"/>
  <c r="AA319" i="1"/>
  <c r="S320" i="1"/>
  <c r="O320" i="1"/>
  <c r="AA320" i="1"/>
  <c r="S321" i="1"/>
  <c r="O321" i="1"/>
  <c r="P321" i="1" s="1"/>
  <c r="AA321" i="1"/>
  <c r="S322" i="1"/>
  <c r="Z322" i="1" s="1"/>
  <c r="O322" i="1"/>
  <c r="P322" i="1" s="1"/>
  <c r="AA322" i="1"/>
  <c r="S323" i="1"/>
  <c r="U323" i="1" s="1"/>
  <c r="V323" i="1" s="1"/>
  <c r="O323" i="1"/>
  <c r="AA323" i="1"/>
  <c r="O324" i="1"/>
  <c r="P324" i="1" s="1"/>
  <c r="S324" i="1"/>
  <c r="Z324" i="1" s="1"/>
  <c r="AA324" i="1"/>
  <c r="S325" i="1"/>
  <c r="O325" i="1"/>
  <c r="P325" i="1" s="1"/>
  <c r="AA325" i="1"/>
  <c r="S326" i="1"/>
  <c r="O326" i="1"/>
  <c r="P326" i="1" s="1"/>
  <c r="AA326" i="1"/>
  <c r="O327" i="1"/>
  <c r="P327" i="1" s="1"/>
  <c r="S327" i="1"/>
  <c r="AA327" i="1"/>
  <c r="S328" i="1"/>
  <c r="U328" i="1" s="1"/>
  <c r="O328" i="1"/>
  <c r="P328" i="1" s="1"/>
  <c r="AA328" i="1"/>
  <c r="S329" i="1"/>
  <c r="U329" i="1" s="1"/>
  <c r="V329" i="1" s="1"/>
  <c r="O329" i="1"/>
  <c r="AA329" i="1"/>
  <c r="O330" i="1"/>
  <c r="P330" i="1" s="1"/>
  <c r="S330" i="1"/>
  <c r="Z330" i="1" s="1"/>
  <c r="AA330" i="1"/>
  <c r="S331" i="1"/>
  <c r="Z331" i="1" s="1"/>
  <c r="O331" i="1"/>
  <c r="P331" i="1" s="1"/>
  <c r="Q331" i="1" s="1"/>
  <c r="AA331" i="1"/>
  <c r="S332" i="1"/>
  <c r="Z332" i="1" s="1"/>
  <c r="O332" i="1"/>
  <c r="P332" i="1" s="1"/>
  <c r="AA332" i="1"/>
  <c r="O333" i="1"/>
  <c r="P333" i="1" s="1"/>
  <c r="S333" i="1"/>
  <c r="U333" i="1" s="1"/>
  <c r="V333" i="1" s="1"/>
  <c r="AA333" i="1"/>
  <c r="S334" i="1"/>
  <c r="Z334" i="1" s="1"/>
  <c r="O334" i="1"/>
  <c r="P334" i="1" s="1"/>
  <c r="Q334" i="1" s="1"/>
  <c r="AA334" i="1"/>
  <c r="S335" i="1"/>
  <c r="U335" i="1" s="1"/>
  <c r="O335" i="1"/>
  <c r="P335" i="1" s="1"/>
  <c r="AA335" i="1"/>
  <c r="S336" i="1"/>
  <c r="O336" i="1"/>
  <c r="P336" i="1" s="1"/>
  <c r="Q336" i="1" s="1"/>
  <c r="AA336" i="1"/>
  <c r="S337" i="1"/>
  <c r="O337" i="1"/>
  <c r="P337" i="1" s="1"/>
  <c r="AA337" i="1"/>
  <c r="S338" i="1"/>
  <c r="U338" i="1" s="1"/>
  <c r="O338" i="1"/>
  <c r="P338" i="1" s="1"/>
  <c r="AA338" i="1"/>
  <c r="S339" i="1"/>
  <c r="O339" i="1"/>
  <c r="AA339" i="1"/>
  <c r="S340" i="1"/>
  <c r="O340" i="1"/>
  <c r="P340" i="1" s="1"/>
  <c r="AA340" i="1"/>
  <c r="S341" i="1"/>
  <c r="O341" i="1"/>
  <c r="P341" i="1" s="1"/>
  <c r="AA341" i="1"/>
  <c r="S342" i="1"/>
  <c r="O342" i="1"/>
  <c r="P342" i="1" s="1"/>
  <c r="AA342" i="1"/>
  <c r="O343" i="1"/>
  <c r="S343" i="1"/>
  <c r="AA343" i="1"/>
  <c r="O344" i="1"/>
  <c r="S344" i="1"/>
  <c r="AA344" i="1"/>
  <c r="S345" i="1"/>
  <c r="U345" i="1" s="1"/>
  <c r="V345" i="1" s="1"/>
  <c r="O345" i="1"/>
  <c r="AA345" i="1"/>
  <c r="O346" i="1"/>
  <c r="P346" i="1" s="1"/>
  <c r="S346" i="1"/>
  <c r="U346" i="1" s="1"/>
  <c r="V346" i="1" s="1"/>
  <c r="AA346" i="1"/>
  <c r="O347" i="1"/>
  <c r="S347" i="1"/>
  <c r="Z347" i="1" s="1"/>
  <c r="AA347" i="1"/>
  <c r="S348" i="1"/>
  <c r="Z348" i="1" s="1"/>
  <c r="O348" i="1"/>
  <c r="AA348" i="1"/>
  <c r="O349" i="1"/>
  <c r="S349" i="1"/>
  <c r="Z349" i="1" s="1"/>
  <c r="AA349" i="1"/>
  <c r="S350" i="1"/>
  <c r="O350" i="1"/>
  <c r="P350" i="1" s="1"/>
  <c r="Q350" i="1" s="1"/>
  <c r="AA350" i="1"/>
  <c r="S351" i="1"/>
  <c r="O351" i="1"/>
  <c r="AA351" i="1"/>
  <c r="S352" i="1"/>
  <c r="O352" i="1"/>
  <c r="P352" i="1" s="1"/>
  <c r="AA352" i="1"/>
  <c r="S353" i="1"/>
  <c r="O353" i="1"/>
  <c r="AA353" i="1"/>
  <c r="S354" i="1"/>
  <c r="O354" i="1"/>
  <c r="P354" i="1" s="1"/>
  <c r="AA354" i="1"/>
  <c r="O355" i="1"/>
  <c r="S355" i="1"/>
  <c r="AA355" i="1"/>
  <c r="S356" i="1"/>
  <c r="O356" i="1"/>
  <c r="P356" i="1" s="1"/>
  <c r="Q356" i="1" s="1"/>
  <c r="R356" i="1" s="1"/>
  <c r="AA356" i="1"/>
  <c r="O357" i="1"/>
  <c r="P357" i="1" s="1"/>
  <c r="Q357" i="1" s="1"/>
  <c r="S357" i="1"/>
  <c r="Z357" i="1" s="1"/>
  <c r="AA357" i="1"/>
  <c r="O358" i="1"/>
  <c r="P358" i="1" s="1"/>
  <c r="S358" i="1"/>
  <c r="AA358" i="1"/>
  <c r="O359" i="1"/>
  <c r="S359" i="1"/>
  <c r="AA359" i="1"/>
  <c r="S360" i="1"/>
  <c r="O360" i="1"/>
  <c r="P360" i="1" s="1"/>
  <c r="AA360" i="1"/>
  <c r="O361" i="1"/>
  <c r="P361" i="1" s="1"/>
  <c r="Q361" i="1" s="1"/>
  <c r="S361" i="1"/>
  <c r="U361" i="1" s="1"/>
  <c r="AA361" i="1"/>
  <c r="S362" i="1"/>
  <c r="O362" i="1"/>
  <c r="P362" i="1" s="1"/>
  <c r="AA362" i="1"/>
  <c r="S363" i="1"/>
  <c r="U363" i="1" s="1"/>
  <c r="V363" i="1" s="1"/>
  <c r="O363" i="1"/>
  <c r="P363" i="1" s="1"/>
  <c r="AA363" i="1"/>
  <c r="O364" i="1"/>
  <c r="P364" i="1" s="1"/>
  <c r="Q364" i="1" s="1"/>
  <c r="S364" i="1"/>
  <c r="U364" i="1" s="1"/>
  <c r="V364" i="1" s="1"/>
  <c r="AA364" i="1"/>
  <c r="O365" i="1"/>
  <c r="P365" i="1" s="1"/>
  <c r="Q365" i="1" s="1"/>
  <c r="S365" i="1"/>
  <c r="Z365" i="1" s="1"/>
  <c r="AA365" i="1"/>
  <c r="O366" i="1"/>
  <c r="S366" i="1"/>
  <c r="AA366" i="1"/>
  <c r="S367" i="1"/>
  <c r="O367" i="1"/>
  <c r="P367" i="1" s="1"/>
  <c r="Q367" i="1" s="1"/>
  <c r="R367" i="1" s="1"/>
  <c r="AA367" i="1"/>
  <c r="S368" i="1"/>
  <c r="O368" i="1"/>
  <c r="P368" i="1" s="1"/>
  <c r="AA368" i="1"/>
  <c r="S369" i="1"/>
  <c r="U369" i="1" s="1"/>
  <c r="V369" i="1" s="1"/>
  <c r="O369" i="1"/>
  <c r="P369" i="1" s="1"/>
  <c r="Q369" i="1" s="1"/>
  <c r="R369" i="1" s="1"/>
  <c r="AA369" i="1"/>
  <c r="O370" i="1"/>
  <c r="P370" i="1" s="1"/>
  <c r="S370" i="1"/>
  <c r="U370" i="1" s="1"/>
  <c r="V370" i="1" s="1"/>
  <c r="AA370" i="1"/>
  <c r="O371" i="1"/>
  <c r="P371" i="1" s="1"/>
  <c r="S371" i="1"/>
  <c r="Z371" i="1" s="1"/>
  <c r="AA371" i="1"/>
  <c r="O372" i="1"/>
  <c r="S372" i="1"/>
  <c r="AA372" i="1"/>
  <c r="S373" i="1"/>
  <c r="O373" i="1"/>
  <c r="P373" i="1" s="1"/>
  <c r="AA373" i="1"/>
  <c r="S374" i="1"/>
  <c r="O374" i="1"/>
  <c r="P374" i="1" s="1"/>
  <c r="AA374" i="1"/>
  <c r="S375" i="1"/>
  <c r="O375" i="1"/>
  <c r="P375" i="1" s="1"/>
  <c r="AA375" i="1"/>
  <c r="O376" i="1"/>
  <c r="P376" i="1" s="1"/>
  <c r="S376" i="1"/>
  <c r="AA376" i="1"/>
  <c r="S377" i="1"/>
  <c r="O377" i="1"/>
  <c r="P377" i="1" s="1"/>
  <c r="Q377" i="1" s="1"/>
  <c r="AA377" i="1"/>
  <c r="O378" i="1"/>
  <c r="S378" i="1"/>
  <c r="AA378" i="1"/>
  <c r="S379" i="1"/>
  <c r="Z379" i="1" s="1"/>
  <c r="O379" i="1"/>
  <c r="P379" i="1" s="1"/>
  <c r="Q379" i="1" s="1"/>
  <c r="AA379" i="1"/>
  <c r="S380" i="1"/>
  <c r="O380" i="1"/>
  <c r="AA380" i="1"/>
  <c r="S381" i="1"/>
  <c r="O381" i="1"/>
  <c r="P381" i="1" s="1"/>
  <c r="AA381" i="1"/>
  <c r="O382" i="1"/>
  <c r="P382" i="1" s="1"/>
  <c r="S382" i="1"/>
  <c r="AA382" i="1"/>
  <c r="S383" i="1"/>
  <c r="O383" i="1"/>
  <c r="P383" i="1" s="1"/>
  <c r="Q383" i="1" s="1"/>
  <c r="AA383" i="1"/>
  <c r="O384" i="1"/>
  <c r="S384" i="1"/>
  <c r="AA384" i="1"/>
  <c r="S385" i="1"/>
  <c r="Z385" i="1" s="1"/>
  <c r="O385" i="1"/>
  <c r="AA385" i="1"/>
  <c r="S386" i="1"/>
  <c r="Z386" i="1" s="1"/>
  <c r="O386" i="1"/>
  <c r="P386" i="1" s="1"/>
  <c r="AA386" i="1"/>
  <c r="O387" i="1"/>
  <c r="S387" i="1"/>
  <c r="AA387" i="1"/>
  <c r="O388" i="1"/>
  <c r="P388" i="1" s="1"/>
  <c r="Q388" i="1" s="1"/>
  <c r="S388" i="1"/>
  <c r="AA388" i="1"/>
  <c r="O389" i="1"/>
  <c r="S389" i="1"/>
  <c r="Z389" i="1" s="1"/>
  <c r="AA389" i="1"/>
  <c r="O390" i="1"/>
  <c r="P390" i="1" s="1"/>
  <c r="S390" i="1"/>
  <c r="U390" i="1" s="1"/>
  <c r="V390" i="1" s="1"/>
  <c r="AA390" i="1"/>
  <c r="O391" i="1"/>
  <c r="S391" i="1"/>
  <c r="Z391" i="1" s="1"/>
  <c r="AA391" i="1"/>
  <c r="O392" i="1"/>
  <c r="S392" i="1"/>
  <c r="U392" i="1" s="1"/>
  <c r="AA392" i="1"/>
  <c r="O393" i="1"/>
  <c r="S393" i="1"/>
  <c r="Z393" i="1" s="1"/>
  <c r="AA393" i="1"/>
  <c r="O394" i="1"/>
  <c r="S394" i="1"/>
  <c r="Z394" i="1" s="1"/>
  <c r="AA394" i="1"/>
  <c r="O395" i="1"/>
  <c r="P395" i="1" s="1"/>
  <c r="S395" i="1"/>
  <c r="AA395" i="1"/>
  <c r="O396" i="1"/>
  <c r="P396" i="1" s="1"/>
  <c r="S396" i="1"/>
  <c r="AA396" i="1"/>
  <c r="O397" i="1"/>
  <c r="S397" i="1"/>
  <c r="AA397" i="1"/>
  <c r="O398" i="1"/>
  <c r="S398" i="1"/>
  <c r="AA398" i="1"/>
  <c r="O399" i="1"/>
  <c r="S399" i="1"/>
  <c r="Z399" i="1" s="1"/>
  <c r="AA399" i="1"/>
  <c r="O400" i="1"/>
  <c r="S400" i="1"/>
  <c r="AA400" i="1"/>
  <c r="S401" i="1"/>
  <c r="O401" i="1"/>
  <c r="P401" i="1" s="1"/>
  <c r="AA401" i="1"/>
  <c r="O402" i="1"/>
  <c r="P402" i="1" s="1"/>
  <c r="Q402" i="1" s="1"/>
  <c r="S402" i="1"/>
  <c r="AA402" i="1"/>
  <c r="O403" i="1"/>
  <c r="S403" i="1"/>
  <c r="AA403" i="1"/>
  <c r="O404" i="1"/>
  <c r="S404" i="1"/>
  <c r="Z404" i="1" s="1"/>
  <c r="AA404" i="1"/>
  <c r="S405" i="1"/>
  <c r="O405" i="1"/>
  <c r="P405" i="1" s="1"/>
  <c r="AA405" i="1"/>
  <c r="O406" i="1"/>
  <c r="P406" i="1" s="1"/>
  <c r="S406" i="1"/>
  <c r="Z406" i="1" s="1"/>
  <c r="AA406" i="1"/>
  <c r="S407" i="1"/>
  <c r="O407" i="1"/>
  <c r="P407" i="1" s="1"/>
  <c r="AA407" i="1"/>
  <c r="O408" i="1"/>
  <c r="P408" i="1" s="1"/>
  <c r="S408" i="1"/>
  <c r="AA408" i="1"/>
  <c r="O409" i="1"/>
  <c r="S409" i="1"/>
  <c r="AA409" i="1"/>
  <c r="O410" i="1"/>
  <c r="P410" i="1" s="1"/>
  <c r="S410" i="1"/>
  <c r="AA410" i="1"/>
  <c r="S411" i="1"/>
  <c r="O411" i="1"/>
  <c r="AA411" i="1"/>
  <c r="O412" i="1"/>
  <c r="P412" i="1" s="1"/>
  <c r="S412" i="1"/>
  <c r="AA412" i="1"/>
  <c r="O413" i="1"/>
  <c r="S413" i="1"/>
  <c r="AA413" i="1"/>
  <c r="O414" i="1"/>
  <c r="P414" i="1" s="1"/>
  <c r="S414" i="1"/>
  <c r="AA414" i="1"/>
  <c r="O415" i="1"/>
  <c r="S415" i="1"/>
  <c r="AA415" i="1"/>
  <c r="O416" i="1"/>
  <c r="P416" i="1" s="1"/>
  <c r="S416" i="1"/>
  <c r="Z416" i="1" s="1"/>
  <c r="AA416" i="1"/>
  <c r="O417" i="1"/>
  <c r="P417" i="1" s="1"/>
  <c r="S417" i="1"/>
  <c r="AA417" i="1"/>
  <c r="S418" i="1"/>
  <c r="O418" i="1"/>
  <c r="P418" i="1" s="1"/>
  <c r="AA418" i="1"/>
  <c r="S419" i="1"/>
  <c r="Z419" i="1" s="1"/>
  <c r="O419" i="1"/>
  <c r="P419" i="1" s="1"/>
  <c r="AA419" i="1"/>
  <c r="S420" i="1"/>
  <c r="O420" i="1"/>
  <c r="AA420" i="1"/>
  <c r="O421" i="1"/>
  <c r="P421" i="1" s="1"/>
  <c r="Q421" i="1" s="1"/>
  <c r="R421" i="1" s="1"/>
  <c r="S421" i="1"/>
  <c r="U421" i="1" s="1"/>
  <c r="V421" i="1" s="1"/>
  <c r="AA421" i="1"/>
  <c r="O422" i="1"/>
  <c r="P422" i="1" s="1"/>
  <c r="S422" i="1"/>
  <c r="AA422" i="1"/>
  <c r="O423" i="1"/>
  <c r="P423" i="1" s="1"/>
  <c r="Q423" i="1" s="1"/>
  <c r="R423" i="1" s="1"/>
  <c r="S423" i="1"/>
  <c r="AA423" i="1"/>
  <c r="O424" i="1"/>
  <c r="S424" i="1"/>
  <c r="AA424" i="1"/>
  <c r="S425" i="1"/>
  <c r="Z425" i="1" s="1"/>
  <c r="O425" i="1"/>
  <c r="P425" i="1" s="1"/>
  <c r="AA425" i="1"/>
  <c r="S426" i="1"/>
  <c r="Z426" i="1" s="1"/>
  <c r="O426" i="1"/>
  <c r="AA426" i="1"/>
  <c r="S427" i="1"/>
  <c r="O427" i="1"/>
  <c r="P427" i="1" s="1"/>
  <c r="AA427" i="1"/>
  <c r="O428" i="1"/>
  <c r="S428" i="1"/>
  <c r="AA428" i="1"/>
  <c r="S429" i="1"/>
  <c r="O429" i="1"/>
  <c r="P429" i="1" s="1"/>
  <c r="AA429" i="1"/>
  <c r="S430" i="1"/>
  <c r="O430" i="1"/>
  <c r="P430" i="1" s="1"/>
  <c r="AA430" i="1"/>
  <c r="S431" i="1"/>
  <c r="U431" i="1" s="1"/>
  <c r="V431" i="1" s="1"/>
  <c r="O431" i="1"/>
  <c r="P431" i="1" s="1"/>
  <c r="Q431" i="1" s="1"/>
  <c r="AA431" i="1"/>
  <c r="S432" i="1"/>
  <c r="U432" i="1" s="1"/>
  <c r="V432" i="1" s="1"/>
  <c r="O432" i="1"/>
  <c r="AA432" i="1"/>
  <c r="S433" i="1"/>
  <c r="O433" i="1"/>
  <c r="AA433" i="1"/>
  <c r="S434" i="1"/>
  <c r="Z434" i="1" s="1"/>
  <c r="O434" i="1"/>
  <c r="P434" i="1" s="1"/>
  <c r="AA434" i="1"/>
  <c r="O435" i="1"/>
  <c r="P435" i="1" s="1"/>
  <c r="Q435" i="1" s="1"/>
  <c r="S435" i="1"/>
  <c r="AA435" i="1"/>
  <c r="S436" i="1"/>
  <c r="O436" i="1"/>
  <c r="P436" i="1" s="1"/>
  <c r="Q436" i="1" s="1"/>
  <c r="R436" i="1" s="1"/>
  <c r="AA436" i="1"/>
  <c r="O437" i="1"/>
  <c r="S437" i="1"/>
  <c r="AA437" i="1"/>
  <c r="O438" i="1"/>
  <c r="S438" i="1"/>
  <c r="Z438" i="1" s="1"/>
  <c r="AA438" i="1"/>
  <c r="S439" i="1"/>
  <c r="O439" i="1"/>
  <c r="P439" i="1" s="1"/>
  <c r="AA439" i="1"/>
  <c r="O440" i="1"/>
  <c r="P440" i="1" s="1"/>
  <c r="Q440" i="1" s="1"/>
  <c r="S440" i="1"/>
  <c r="AA440" i="1"/>
  <c r="O441" i="1"/>
  <c r="P441" i="1" s="1"/>
  <c r="S441" i="1"/>
  <c r="Z441" i="1" s="1"/>
  <c r="AA441" i="1"/>
  <c r="O442" i="1"/>
  <c r="P442" i="1" s="1"/>
  <c r="S442" i="1"/>
  <c r="Z442" i="1" s="1"/>
  <c r="AA442" i="1"/>
  <c r="O443" i="1"/>
  <c r="P443" i="1" s="1"/>
  <c r="Q443" i="1" s="1"/>
  <c r="R443" i="1" s="1"/>
  <c r="S443" i="1"/>
  <c r="U443" i="1" s="1"/>
  <c r="AA443" i="1"/>
  <c r="S444" i="1"/>
  <c r="U444" i="1" s="1"/>
  <c r="O444" i="1"/>
  <c r="P444" i="1" s="1"/>
  <c r="AA444" i="1"/>
  <c r="S445" i="1"/>
  <c r="O445" i="1"/>
  <c r="AA445" i="1"/>
  <c r="O446" i="1"/>
  <c r="P446" i="1" s="1"/>
  <c r="S446" i="1"/>
  <c r="AA446" i="1"/>
  <c r="S447" i="1"/>
  <c r="U447" i="1" s="1"/>
  <c r="O447" i="1"/>
  <c r="AA447" i="1"/>
  <c r="O448" i="1"/>
  <c r="P448" i="1" s="1"/>
  <c r="S448" i="1"/>
  <c r="Z448" i="1" s="1"/>
  <c r="AA448" i="1"/>
  <c r="S449" i="1"/>
  <c r="Z449" i="1" s="1"/>
  <c r="O449" i="1"/>
  <c r="P449" i="1" s="1"/>
  <c r="AA449" i="1"/>
  <c r="S451" i="1"/>
  <c r="Z451" i="1" s="1"/>
  <c r="O451" i="1"/>
  <c r="P451" i="1" s="1"/>
  <c r="AA451" i="1"/>
  <c r="S452" i="1"/>
  <c r="O452" i="1"/>
  <c r="P452" i="1" s="1"/>
  <c r="Q452" i="1" s="1"/>
  <c r="AA452" i="1"/>
  <c r="S453" i="1"/>
  <c r="U453" i="1" s="1"/>
  <c r="O453" i="1"/>
  <c r="P453" i="1" s="1"/>
  <c r="Q453" i="1" s="1"/>
  <c r="AA453" i="1"/>
  <c r="S454" i="1"/>
  <c r="U454" i="1" s="1"/>
  <c r="O454" i="1"/>
  <c r="P454" i="1" s="1"/>
  <c r="Q454" i="1" s="1"/>
  <c r="AA454" i="1"/>
  <c r="S455" i="1"/>
  <c r="O455" i="1"/>
  <c r="P455" i="1" s="1"/>
  <c r="AA455" i="1"/>
  <c r="S456" i="1"/>
  <c r="O456" i="1"/>
  <c r="P456" i="1" s="1"/>
  <c r="AA456" i="1"/>
  <c r="O457" i="1"/>
  <c r="S457" i="1"/>
  <c r="U457" i="1" s="1"/>
  <c r="AA457" i="1"/>
  <c r="S458" i="1"/>
  <c r="U458" i="1" s="1"/>
  <c r="O458" i="1"/>
  <c r="P458" i="1" s="1"/>
  <c r="Q458" i="1" s="1"/>
  <c r="AA458" i="1"/>
  <c r="O459" i="1"/>
  <c r="P459" i="1" s="1"/>
  <c r="Q459" i="1" s="1"/>
  <c r="S459" i="1"/>
  <c r="AA459" i="1"/>
  <c r="S460" i="1"/>
  <c r="O460" i="1"/>
  <c r="P460" i="1" s="1"/>
  <c r="AA460" i="1"/>
  <c r="S461" i="1"/>
  <c r="Z461" i="1" s="1"/>
  <c r="O461" i="1"/>
  <c r="AA461" i="1"/>
  <c r="S462" i="1"/>
  <c r="O462" i="1"/>
  <c r="P462" i="1" s="1"/>
  <c r="AA462" i="1"/>
  <c r="O463" i="1"/>
  <c r="S463" i="1"/>
  <c r="U463" i="1" s="1"/>
  <c r="AA463" i="1"/>
  <c r="S464" i="1"/>
  <c r="Z464" i="1" s="1"/>
  <c r="O464" i="1"/>
  <c r="AA464" i="1"/>
  <c r="S465" i="1"/>
  <c r="O465" i="1"/>
  <c r="P465" i="1" s="1"/>
  <c r="AA465" i="1"/>
  <c r="S466" i="1"/>
  <c r="Z466" i="1" s="1"/>
  <c r="O466" i="1"/>
  <c r="AA466" i="1"/>
  <c r="O467" i="1"/>
  <c r="P467" i="1" s="1"/>
  <c r="S467" i="1"/>
  <c r="AA467" i="1"/>
  <c r="O468" i="1"/>
  <c r="P468" i="1" s="1"/>
  <c r="S468" i="1"/>
  <c r="AA468" i="1"/>
  <c r="O450" i="1"/>
  <c r="S450" i="1"/>
  <c r="AA450" i="1"/>
  <c r="O469" i="1"/>
  <c r="P469" i="1" s="1"/>
  <c r="S469" i="1"/>
  <c r="AA469" i="1"/>
  <c r="O470" i="1"/>
  <c r="S470" i="1"/>
  <c r="AA470" i="1"/>
  <c r="O471" i="1"/>
  <c r="P471" i="1" s="1"/>
  <c r="S471" i="1"/>
  <c r="Z471" i="1" s="1"/>
  <c r="AA471" i="1"/>
  <c r="O472" i="1"/>
  <c r="P472" i="1" s="1"/>
  <c r="S472" i="1"/>
  <c r="U472" i="1" s="1"/>
  <c r="V472" i="1" s="1"/>
  <c r="AA472" i="1"/>
  <c r="O473" i="1"/>
  <c r="P473" i="1" s="1"/>
  <c r="S473" i="1"/>
  <c r="Z473" i="1" s="1"/>
  <c r="AA473" i="1"/>
  <c r="O474" i="1"/>
  <c r="P474" i="1" s="1"/>
  <c r="S474" i="1"/>
  <c r="AA474" i="1"/>
  <c r="S475" i="1"/>
  <c r="O475" i="1"/>
  <c r="P475" i="1" s="1"/>
  <c r="AA475" i="1"/>
  <c r="S476" i="1"/>
  <c r="Z476" i="1" s="1"/>
  <c r="O476" i="1"/>
  <c r="P476" i="1" s="1"/>
  <c r="AA476" i="1"/>
  <c r="S477" i="1"/>
  <c r="U477" i="1" s="1"/>
  <c r="O477" i="1"/>
  <c r="P477" i="1" s="1"/>
  <c r="Q477" i="1" s="1"/>
  <c r="AA477" i="1"/>
  <c r="S478" i="1"/>
  <c r="O478" i="1"/>
  <c r="P478" i="1" s="1"/>
  <c r="AA478" i="1"/>
  <c r="S479" i="1"/>
  <c r="U479" i="1" s="1"/>
  <c r="O479" i="1"/>
  <c r="P479" i="1" s="1"/>
  <c r="AA479" i="1"/>
  <c r="O480" i="1"/>
  <c r="S480" i="1"/>
  <c r="U480" i="1" s="1"/>
  <c r="AA480" i="1"/>
  <c r="S481" i="1"/>
  <c r="U481" i="1" s="1"/>
  <c r="O481" i="1"/>
  <c r="AA481" i="1"/>
  <c r="O482" i="1"/>
  <c r="S482" i="1"/>
  <c r="AA482" i="1"/>
  <c r="O483" i="1"/>
  <c r="P483" i="1" s="1"/>
  <c r="S483" i="1"/>
  <c r="AA483" i="1"/>
  <c r="O484" i="1"/>
  <c r="P484" i="1" s="1"/>
  <c r="S484" i="1"/>
  <c r="Z484" i="1" s="1"/>
  <c r="AA484" i="1"/>
  <c r="O485" i="1"/>
  <c r="P485" i="1" s="1"/>
  <c r="S485" i="1"/>
  <c r="U485" i="1" s="1"/>
  <c r="V485" i="1" s="1"/>
  <c r="AA485" i="1"/>
  <c r="O486" i="1"/>
  <c r="P486" i="1" s="1"/>
  <c r="Q486" i="1" s="1"/>
  <c r="S486" i="1"/>
  <c r="Z486" i="1" s="1"/>
  <c r="AA486" i="1"/>
  <c r="S487" i="1"/>
  <c r="Z487" i="1" s="1"/>
  <c r="O487" i="1"/>
  <c r="AA487" i="1"/>
  <c r="O488" i="1"/>
  <c r="P488" i="1" s="1"/>
  <c r="Q488" i="1" s="1"/>
  <c r="R488" i="1" s="1"/>
  <c r="S488" i="1"/>
  <c r="U488" i="1" s="1"/>
  <c r="AA488" i="1"/>
  <c r="S489" i="1"/>
  <c r="U489" i="1" s="1"/>
  <c r="V489" i="1" s="1"/>
  <c r="O489" i="1"/>
  <c r="P489" i="1" s="1"/>
  <c r="AA489" i="1"/>
  <c r="S490" i="1"/>
  <c r="U490" i="1" s="1"/>
  <c r="O490" i="1"/>
  <c r="P490" i="1" s="1"/>
  <c r="AA490" i="1"/>
  <c r="S491" i="1"/>
  <c r="O491" i="1"/>
  <c r="AA491" i="1"/>
  <c r="S492" i="1"/>
  <c r="U492" i="1" s="1"/>
  <c r="O492" i="1"/>
  <c r="P492" i="1" s="1"/>
  <c r="Q492" i="1" s="1"/>
  <c r="AA492" i="1"/>
  <c r="O493" i="1"/>
  <c r="P493" i="1" s="1"/>
  <c r="Q493" i="1" s="1"/>
  <c r="R493" i="1" s="1"/>
  <c r="S493" i="1"/>
  <c r="AA493" i="1"/>
  <c r="S494" i="1"/>
  <c r="Z494" i="1" s="1"/>
  <c r="O494" i="1"/>
  <c r="AA494" i="1"/>
  <c r="S495" i="1"/>
  <c r="O495" i="1"/>
  <c r="AA495" i="1"/>
  <c r="S496" i="1"/>
  <c r="O496" i="1"/>
  <c r="P496" i="1" s="1"/>
  <c r="AA496" i="1"/>
  <c r="S497" i="1"/>
  <c r="U497" i="1" s="1"/>
  <c r="V497" i="1" s="1"/>
  <c r="O497" i="1"/>
  <c r="P497" i="1" s="1"/>
  <c r="AA497" i="1"/>
  <c r="S498" i="1"/>
  <c r="U498" i="1" s="1"/>
  <c r="V498" i="1" s="1"/>
  <c r="O498" i="1"/>
  <c r="P498" i="1" s="1"/>
  <c r="AA498" i="1"/>
  <c r="S499" i="1"/>
  <c r="U499" i="1" s="1"/>
  <c r="O499" i="1"/>
  <c r="AA499" i="1"/>
  <c r="S500" i="1"/>
  <c r="Z500" i="1" s="1"/>
  <c r="O500" i="1"/>
  <c r="AA500" i="1"/>
  <c r="S501" i="1"/>
  <c r="U501" i="1" s="1"/>
  <c r="V501" i="1" s="1"/>
  <c r="O501" i="1"/>
  <c r="P501" i="1" s="1"/>
  <c r="AA501" i="1"/>
  <c r="O502" i="1"/>
  <c r="P502" i="1" s="1"/>
  <c r="S502" i="1"/>
  <c r="U502" i="1" s="1"/>
  <c r="V502" i="1" s="1"/>
  <c r="AA502" i="1"/>
  <c r="S503" i="1"/>
  <c r="O503" i="1"/>
  <c r="P503" i="1" s="1"/>
  <c r="AA503" i="1"/>
  <c r="S504" i="1"/>
  <c r="Z504" i="1" s="1"/>
  <c r="O504" i="1"/>
  <c r="AA504" i="1"/>
  <c r="S505" i="1"/>
  <c r="O505" i="1"/>
  <c r="AA505" i="1"/>
  <c r="S506" i="1"/>
  <c r="U506" i="1" s="1"/>
  <c r="V506" i="1" s="1"/>
  <c r="O506" i="1"/>
  <c r="P506" i="1" s="1"/>
  <c r="AA506" i="1"/>
  <c r="S507" i="1"/>
  <c r="O507" i="1"/>
  <c r="P507" i="1" s="1"/>
  <c r="AA507" i="1"/>
  <c r="S508" i="1"/>
  <c r="O508" i="1"/>
  <c r="P508" i="1" s="1"/>
  <c r="AA508" i="1"/>
  <c r="S509" i="1"/>
  <c r="O509" i="1"/>
  <c r="P509" i="1" s="1"/>
  <c r="AA509" i="1"/>
  <c r="O510" i="1"/>
  <c r="P510" i="1" s="1"/>
  <c r="Q510" i="1" s="1"/>
  <c r="R510" i="1" s="1"/>
  <c r="S510" i="1"/>
  <c r="Z510" i="1" s="1"/>
  <c r="AA510" i="1"/>
  <c r="O511" i="1"/>
  <c r="P511" i="1" s="1"/>
  <c r="Q511" i="1" s="1"/>
  <c r="S511" i="1"/>
  <c r="AA511" i="1"/>
  <c r="O512" i="1"/>
  <c r="P512" i="1" s="1"/>
  <c r="S512" i="1"/>
  <c r="Z512" i="1" s="1"/>
  <c r="AA512" i="1"/>
  <c r="O513" i="1"/>
  <c r="S513" i="1"/>
  <c r="AA513" i="1"/>
  <c r="O514" i="1"/>
  <c r="S514" i="1"/>
  <c r="AA514" i="1"/>
  <c r="S515" i="1"/>
  <c r="Z515" i="1" s="1"/>
  <c r="O515" i="1"/>
  <c r="AA515" i="1"/>
  <c r="S516" i="1"/>
  <c r="Z516" i="1" s="1"/>
  <c r="O516" i="1"/>
  <c r="P516" i="1" s="1"/>
  <c r="AA516" i="1"/>
  <c r="O517" i="1"/>
  <c r="S517" i="1"/>
  <c r="AA517" i="1"/>
  <c r="O518" i="1"/>
  <c r="P518" i="1" s="1"/>
  <c r="S518" i="1"/>
  <c r="U518" i="1" s="1"/>
  <c r="AA518" i="1"/>
  <c r="S519" i="1"/>
  <c r="O519" i="1"/>
  <c r="P519" i="1" s="1"/>
  <c r="AA519" i="1"/>
  <c r="S520" i="1"/>
  <c r="Z520" i="1" s="1"/>
  <c r="O520" i="1"/>
  <c r="AA520" i="1"/>
  <c r="S521" i="1"/>
  <c r="Z521" i="1" s="1"/>
  <c r="O521" i="1"/>
  <c r="AA521" i="1"/>
  <c r="O522" i="1"/>
  <c r="S522" i="1"/>
  <c r="U522" i="1" s="1"/>
  <c r="V522" i="1" s="1"/>
  <c r="AA522" i="1"/>
  <c r="O523" i="1"/>
  <c r="S523" i="1"/>
  <c r="Z523" i="1" s="1"/>
  <c r="AA523" i="1"/>
  <c r="O524" i="1"/>
  <c r="P524" i="1" s="1"/>
  <c r="Q524" i="1" s="1"/>
  <c r="S524" i="1"/>
  <c r="U524" i="1" s="1"/>
  <c r="V524" i="1" s="1"/>
  <c r="AA524" i="1"/>
  <c r="O525" i="1"/>
  <c r="P525" i="1" s="1"/>
  <c r="S525" i="1"/>
  <c r="AA525" i="1"/>
  <c r="O526" i="1"/>
  <c r="P526" i="1" s="1"/>
  <c r="S526" i="1"/>
  <c r="U526" i="1" s="1"/>
  <c r="AA526" i="1"/>
  <c r="O527" i="1"/>
  <c r="P527" i="1" s="1"/>
  <c r="S527" i="1"/>
  <c r="Z527" i="1" s="1"/>
  <c r="AA527" i="1"/>
  <c r="O528" i="1"/>
  <c r="P528" i="1" s="1"/>
  <c r="S528" i="1"/>
  <c r="AA528" i="1"/>
  <c r="S529" i="1"/>
  <c r="O529" i="1"/>
  <c r="P529" i="1" s="1"/>
  <c r="AA529" i="1"/>
  <c r="S530" i="1"/>
  <c r="O530" i="1"/>
  <c r="P530" i="1" s="1"/>
  <c r="AA530" i="1"/>
  <c r="O531" i="1"/>
  <c r="P531" i="1" s="1"/>
  <c r="S531" i="1"/>
  <c r="AA531" i="1"/>
  <c r="O532" i="1"/>
  <c r="S532" i="1"/>
  <c r="AA532" i="1"/>
  <c r="S533" i="1"/>
  <c r="Z533" i="1" s="1"/>
  <c r="O533" i="1"/>
  <c r="AA533" i="1"/>
  <c r="S534" i="1"/>
  <c r="U534" i="1" s="1"/>
  <c r="V534" i="1" s="1"/>
  <c r="O534" i="1"/>
  <c r="P534" i="1" s="1"/>
  <c r="Q534" i="1" s="1"/>
  <c r="AA534" i="1"/>
  <c r="O535" i="1"/>
  <c r="S535" i="1"/>
  <c r="U535" i="1" s="1"/>
  <c r="V535" i="1" s="1"/>
  <c r="AA535" i="1"/>
  <c r="O536" i="1"/>
  <c r="P536" i="1" s="1"/>
  <c r="Q536" i="1" s="1"/>
  <c r="S536" i="1"/>
  <c r="AA536" i="1"/>
  <c r="O537" i="1"/>
  <c r="S537" i="1"/>
  <c r="AA537" i="1"/>
  <c r="O538" i="1"/>
  <c r="P538" i="1" s="1"/>
  <c r="Q538" i="1" s="1"/>
  <c r="S538" i="1"/>
  <c r="AA538" i="1"/>
  <c r="O539" i="1"/>
  <c r="S539" i="1"/>
  <c r="AA539" i="1"/>
  <c r="O540" i="1"/>
  <c r="P540" i="1" s="1"/>
  <c r="Q540" i="1" s="1"/>
  <c r="S540" i="1"/>
  <c r="AA540" i="1"/>
  <c r="O541" i="1"/>
  <c r="P541" i="1" s="1"/>
  <c r="S541" i="1"/>
  <c r="AA541" i="1"/>
  <c r="O542" i="1"/>
  <c r="P542" i="1" s="1"/>
  <c r="S542" i="1"/>
  <c r="AA542" i="1"/>
  <c r="O543" i="1"/>
  <c r="P543" i="1" s="1"/>
  <c r="S543" i="1"/>
  <c r="AA543" i="1"/>
  <c r="O544" i="1"/>
  <c r="P544" i="1" s="1"/>
  <c r="S544" i="1"/>
  <c r="AA544" i="1"/>
  <c r="O545" i="1"/>
  <c r="P545" i="1" s="1"/>
  <c r="S545" i="1"/>
  <c r="U545" i="1" s="1"/>
  <c r="AA545" i="1"/>
  <c r="O546" i="1"/>
  <c r="S546" i="1"/>
  <c r="Z546" i="1" s="1"/>
  <c r="AA546" i="1"/>
  <c r="S547" i="1"/>
  <c r="O547" i="1"/>
  <c r="AA547" i="1"/>
  <c r="O548" i="1"/>
  <c r="P548" i="1" s="1"/>
  <c r="Q548" i="1" s="1"/>
  <c r="S548" i="1"/>
  <c r="AA548" i="1"/>
  <c r="O549" i="1"/>
  <c r="S549" i="1"/>
  <c r="AA549" i="1"/>
  <c r="S550" i="1"/>
  <c r="Z550" i="1" s="1"/>
  <c r="O550" i="1"/>
  <c r="P550" i="1" s="1"/>
  <c r="AA550" i="1"/>
  <c r="O551" i="1"/>
  <c r="P551" i="1" s="1"/>
  <c r="S551" i="1"/>
  <c r="AA551" i="1"/>
  <c r="O552" i="1"/>
  <c r="P552" i="1" s="1"/>
  <c r="Q552" i="1" s="1"/>
  <c r="S552" i="1"/>
  <c r="AA552" i="1"/>
  <c r="O553" i="1"/>
  <c r="P553" i="1" s="1"/>
  <c r="S553" i="1"/>
  <c r="Z553" i="1" s="1"/>
  <c r="AA553" i="1"/>
  <c r="O554" i="1"/>
  <c r="S554" i="1"/>
  <c r="AA554" i="1"/>
  <c r="S555" i="1"/>
  <c r="O555" i="1"/>
  <c r="P555" i="1" s="1"/>
  <c r="AA555" i="1"/>
  <c r="S556" i="1"/>
  <c r="O556" i="1"/>
  <c r="P556" i="1" s="1"/>
  <c r="AA556" i="1"/>
  <c r="S557" i="1"/>
  <c r="U557" i="1" s="1"/>
  <c r="O557" i="1"/>
  <c r="P557" i="1" s="1"/>
  <c r="Q557" i="1" s="1"/>
  <c r="AA557" i="1"/>
  <c r="S558" i="1"/>
  <c r="U558" i="1" s="1"/>
  <c r="V558" i="1" s="1"/>
  <c r="O558" i="1"/>
  <c r="P558" i="1" s="1"/>
  <c r="Q558" i="1" s="1"/>
  <c r="AA558" i="1"/>
  <c r="S559" i="1"/>
  <c r="U559" i="1" s="1"/>
  <c r="O559" i="1"/>
  <c r="AA559" i="1"/>
  <c r="O560" i="1"/>
  <c r="S560" i="1"/>
  <c r="AA560" i="1"/>
  <c r="O561" i="1"/>
  <c r="P561" i="1" s="1"/>
  <c r="S561" i="1"/>
  <c r="Z561" i="1" s="1"/>
  <c r="AA561" i="1"/>
  <c r="O562" i="1"/>
  <c r="S562" i="1"/>
  <c r="U562" i="1" s="1"/>
  <c r="AA562" i="1"/>
  <c r="S563" i="1"/>
  <c r="O563" i="1"/>
  <c r="P563" i="1" s="1"/>
  <c r="Q563" i="1" s="1"/>
  <c r="R563" i="1" s="1"/>
  <c r="AA563" i="1"/>
  <c r="O564" i="1"/>
  <c r="P564" i="1" s="1"/>
  <c r="Q564" i="1" s="1"/>
  <c r="S564" i="1"/>
  <c r="Z564" i="1" s="1"/>
  <c r="AA564" i="1"/>
  <c r="O565" i="1"/>
  <c r="P565" i="1" s="1"/>
  <c r="S565" i="1"/>
  <c r="Z565" i="1" s="1"/>
  <c r="AA565" i="1"/>
  <c r="O566" i="1"/>
  <c r="P566" i="1" s="1"/>
  <c r="Q566" i="1" s="1"/>
  <c r="R566" i="1" s="1"/>
  <c r="S566" i="1"/>
  <c r="U566" i="1" s="1"/>
  <c r="AA566" i="1"/>
  <c r="S567" i="1"/>
  <c r="O567" i="1"/>
  <c r="P567" i="1" s="1"/>
  <c r="Q567" i="1" s="1"/>
  <c r="R567" i="1" s="1"/>
  <c r="AA567" i="1"/>
  <c r="S568" i="1"/>
  <c r="U568" i="1" s="1"/>
  <c r="O568" i="1"/>
  <c r="AA568" i="1"/>
  <c r="S569" i="1"/>
  <c r="O569" i="1"/>
  <c r="P569" i="1" s="1"/>
  <c r="AA569" i="1"/>
  <c r="O570" i="1"/>
  <c r="S570" i="1"/>
  <c r="Z570" i="1" s="1"/>
  <c r="AA570" i="1"/>
  <c r="O571" i="1"/>
  <c r="S571" i="1"/>
  <c r="AA571" i="1"/>
  <c r="O572" i="1"/>
  <c r="P572" i="1" s="1"/>
  <c r="Q572" i="1"/>
  <c r="S572" i="1"/>
  <c r="U572" i="1" s="1"/>
  <c r="AA572" i="1"/>
  <c r="O573" i="1"/>
  <c r="P573" i="1" s="1"/>
  <c r="S573" i="1"/>
  <c r="Z573" i="1" s="1"/>
  <c r="AA573" i="1"/>
  <c r="O574" i="1"/>
  <c r="S574" i="1"/>
  <c r="AA574" i="1"/>
  <c r="O575" i="1"/>
  <c r="S575" i="1"/>
  <c r="U575" i="1" s="1"/>
  <c r="AA575" i="1"/>
  <c r="O576" i="1"/>
  <c r="S576" i="1"/>
  <c r="U576" i="1" s="1"/>
  <c r="V576" i="1" s="1"/>
  <c r="AA576" i="1"/>
  <c r="O577" i="1"/>
  <c r="S577" i="1"/>
  <c r="U577" i="1" s="1"/>
  <c r="V577" i="1" s="1"/>
  <c r="AA577" i="1"/>
  <c r="O578" i="1"/>
  <c r="S578" i="1"/>
  <c r="AA578" i="1"/>
  <c r="O579" i="1"/>
  <c r="S579" i="1"/>
  <c r="Z579" i="1" s="1"/>
  <c r="AA579" i="1"/>
  <c r="O580" i="1"/>
  <c r="P580" i="1" s="1"/>
  <c r="S580" i="1"/>
  <c r="Z580" i="1" s="1"/>
  <c r="AA580" i="1"/>
  <c r="S581" i="1"/>
  <c r="Z581" i="1" s="1"/>
  <c r="O581" i="1"/>
  <c r="P581" i="1" s="1"/>
  <c r="Q581" i="1" s="1"/>
  <c r="R581" i="1" s="1"/>
  <c r="AA581" i="1"/>
  <c r="S582" i="1"/>
  <c r="O582" i="1"/>
  <c r="P582" i="1" s="1"/>
  <c r="Q582" i="1" s="1"/>
  <c r="R582" i="1" s="1"/>
  <c r="AA582" i="1"/>
  <c r="S583" i="1"/>
  <c r="O583" i="1"/>
  <c r="P583" i="1" s="1"/>
  <c r="AA583" i="1"/>
  <c r="S584" i="1"/>
  <c r="O584" i="1"/>
  <c r="AA584" i="1"/>
  <c r="S585" i="1"/>
  <c r="U585" i="1" s="1"/>
  <c r="V585" i="1" s="1"/>
  <c r="O585" i="1"/>
  <c r="Q585" i="1"/>
  <c r="AA585" i="1"/>
  <c r="O586" i="1"/>
  <c r="S586" i="1"/>
  <c r="U586" i="1" s="1"/>
  <c r="V586" i="1" s="1"/>
  <c r="AA586" i="1"/>
  <c r="S587" i="1"/>
  <c r="O587" i="1"/>
  <c r="P587" i="1" s="1"/>
  <c r="Q587" i="1" s="1"/>
  <c r="AA587" i="1"/>
  <c r="O588" i="1"/>
  <c r="P588" i="1" s="1"/>
  <c r="S588" i="1"/>
  <c r="U588" i="1" s="1"/>
  <c r="AA588" i="1"/>
  <c r="O589" i="1"/>
  <c r="S589" i="1"/>
  <c r="U589" i="1" s="1"/>
  <c r="AA589" i="1"/>
  <c r="O590" i="1"/>
  <c r="S590" i="1"/>
  <c r="AA590" i="1"/>
  <c r="S591" i="1"/>
  <c r="U591" i="1" s="1"/>
  <c r="V591" i="1" s="1"/>
  <c r="O591" i="1"/>
  <c r="AA591" i="1"/>
  <c r="S592" i="1"/>
  <c r="Z592" i="1" s="1"/>
  <c r="O592" i="1"/>
  <c r="AA592" i="1"/>
  <c r="O593" i="1"/>
  <c r="S593" i="1"/>
  <c r="AA593" i="1"/>
  <c r="S594" i="1"/>
  <c r="Z594" i="1" s="1"/>
  <c r="O594" i="1"/>
  <c r="P594" i="1" s="1"/>
  <c r="Q594" i="1" s="1"/>
  <c r="AA594" i="1"/>
  <c r="S595" i="1"/>
  <c r="O595" i="1"/>
  <c r="P595" i="1" s="1"/>
  <c r="AA595" i="1"/>
  <c r="O596" i="1"/>
  <c r="P596" i="1" s="1"/>
  <c r="Q596" i="1" s="1"/>
  <c r="S596" i="1"/>
  <c r="AA596" i="1"/>
  <c r="S597" i="1"/>
  <c r="O597" i="1"/>
  <c r="P597" i="1" s="1"/>
  <c r="AA597" i="1"/>
  <c r="S598" i="1"/>
  <c r="U598" i="1" s="1"/>
  <c r="O598" i="1"/>
  <c r="AA598" i="1"/>
  <c r="S599" i="1"/>
  <c r="O599" i="1"/>
  <c r="P599" i="1" s="1"/>
  <c r="AA599" i="1"/>
  <c r="S600" i="1"/>
  <c r="O600" i="1"/>
  <c r="AA600" i="1"/>
  <c r="S601" i="1"/>
  <c r="O601" i="1"/>
  <c r="P601" i="1" s="1"/>
  <c r="AA601" i="1"/>
  <c r="S602" i="1"/>
  <c r="U602" i="1" s="1"/>
  <c r="V602" i="1" s="1"/>
  <c r="O602" i="1"/>
  <c r="AA602" i="1"/>
  <c r="S603" i="1"/>
  <c r="U603" i="1" s="1"/>
  <c r="V603" i="1" s="1"/>
  <c r="O603" i="1"/>
  <c r="P603" i="1" s="1"/>
  <c r="AA603" i="1"/>
  <c r="O604" i="1"/>
  <c r="S604" i="1"/>
  <c r="U604" i="1" s="1"/>
  <c r="V604" i="1" s="1"/>
  <c r="AA604" i="1"/>
  <c r="S605" i="1"/>
  <c r="U605" i="1" s="1"/>
  <c r="O605" i="1"/>
  <c r="P605" i="1" s="1"/>
  <c r="Q605" i="1" s="1"/>
  <c r="AA605" i="1"/>
  <c r="O606" i="1"/>
  <c r="P606" i="1" s="1"/>
  <c r="Q606" i="1" s="1"/>
  <c r="S606" i="1"/>
  <c r="AA606" i="1"/>
  <c r="O607" i="1"/>
  <c r="S607" i="1"/>
  <c r="AA607" i="1"/>
  <c r="O608" i="1"/>
  <c r="P608" i="1" s="1"/>
  <c r="S608" i="1"/>
  <c r="AA608" i="1"/>
  <c r="S609" i="1"/>
  <c r="Z609" i="1" s="1"/>
  <c r="O609" i="1"/>
  <c r="P609" i="1" s="1"/>
  <c r="Q609" i="1" s="1"/>
  <c r="AA609" i="1"/>
  <c r="S610" i="1"/>
  <c r="Z610" i="1" s="1"/>
  <c r="O610" i="1"/>
  <c r="AA610" i="1"/>
  <c r="S611" i="1"/>
  <c r="U611" i="1" s="1"/>
  <c r="O611" i="1"/>
  <c r="P611" i="1" s="1"/>
  <c r="AA611" i="1"/>
  <c r="S612" i="1"/>
  <c r="Z612" i="1" s="1"/>
  <c r="O612" i="1"/>
  <c r="AA612" i="1"/>
  <c r="O613" i="1"/>
  <c r="P613" i="1" s="1"/>
  <c r="Q613" i="1" s="1"/>
  <c r="R613" i="1" s="1"/>
  <c r="S613" i="1"/>
  <c r="Z613" i="1" s="1"/>
  <c r="AA613" i="1"/>
  <c r="O614" i="1"/>
  <c r="P614" i="1" s="1"/>
  <c r="Q614" i="1" s="1"/>
  <c r="S614" i="1"/>
  <c r="AA614" i="1"/>
  <c r="O615" i="1"/>
  <c r="P615" i="1" s="1"/>
  <c r="Q615" i="1" s="1"/>
  <c r="S615" i="1"/>
  <c r="U615" i="1" s="1"/>
  <c r="AA615" i="1"/>
  <c r="S616" i="1"/>
  <c r="O616" i="1"/>
  <c r="P616" i="1" s="1"/>
  <c r="AA616" i="1"/>
  <c r="S617" i="1"/>
  <c r="O617" i="1"/>
  <c r="P617" i="1" s="1"/>
  <c r="Q617" i="1" s="1"/>
  <c r="AA617" i="1"/>
  <c r="S618" i="1"/>
  <c r="O618" i="1"/>
  <c r="AA618" i="1"/>
  <c r="S619" i="1"/>
  <c r="O619" i="1"/>
  <c r="P619" i="1" s="1"/>
  <c r="AA619" i="1"/>
  <c r="S620" i="1"/>
  <c r="Z620" i="1" s="1"/>
  <c r="O620" i="1"/>
  <c r="P620" i="1" s="1"/>
  <c r="Q620" i="1" s="1"/>
  <c r="AA620" i="1"/>
  <c r="O621" i="1"/>
  <c r="P621" i="1" s="1"/>
  <c r="Q621" i="1" s="1"/>
  <c r="S621" i="1"/>
  <c r="AA621" i="1"/>
  <c r="O622" i="1"/>
  <c r="S622" i="1"/>
  <c r="Z622" i="1" s="1"/>
  <c r="AA622" i="1"/>
  <c r="S623" i="1"/>
  <c r="O623" i="1"/>
  <c r="P623" i="1" s="1"/>
  <c r="AA623" i="1"/>
  <c r="S624" i="1"/>
  <c r="O624" i="1"/>
  <c r="AA624" i="1"/>
  <c r="S625" i="1"/>
  <c r="O625" i="1"/>
  <c r="P625" i="1" s="1"/>
  <c r="AA625" i="1"/>
  <c r="S626" i="1"/>
  <c r="Z626" i="1" s="1"/>
  <c r="O626" i="1"/>
  <c r="AA626" i="1"/>
  <c r="O627" i="1"/>
  <c r="P627" i="1" s="1"/>
  <c r="S627" i="1"/>
  <c r="AA627" i="1"/>
  <c r="O628" i="1"/>
  <c r="P628" i="1" s="1"/>
  <c r="S628" i="1"/>
  <c r="Z628" i="1" s="1"/>
  <c r="AA628" i="1"/>
  <c r="O629" i="1"/>
  <c r="P629" i="1" s="1"/>
  <c r="S629" i="1"/>
  <c r="AA629" i="1"/>
  <c r="S630" i="1"/>
  <c r="O630" i="1"/>
  <c r="P630" i="1" s="1"/>
  <c r="AA630" i="1"/>
  <c r="S631" i="1"/>
  <c r="U631" i="1" s="1"/>
  <c r="V631" i="1" s="1"/>
  <c r="O631" i="1"/>
  <c r="AA631" i="1"/>
  <c r="O632" i="1"/>
  <c r="P632" i="1" s="1"/>
  <c r="S632" i="1"/>
  <c r="U632" i="1" s="1"/>
  <c r="V632" i="1" s="1"/>
  <c r="AA632" i="1"/>
  <c r="O633" i="1"/>
  <c r="S633" i="1"/>
  <c r="U633" i="1" s="1"/>
  <c r="AA633" i="1"/>
  <c r="O634" i="1"/>
  <c r="P634" i="1" s="1"/>
  <c r="Q634" i="1" s="1"/>
  <c r="R634" i="1" s="1"/>
  <c r="S634" i="1"/>
  <c r="Z634" i="1" s="1"/>
  <c r="AA634" i="1"/>
  <c r="O635" i="1"/>
  <c r="P635" i="1" s="1"/>
  <c r="Q635" i="1" s="1"/>
  <c r="S635" i="1"/>
  <c r="AA635" i="1"/>
  <c r="O636" i="1"/>
  <c r="P636" i="1" s="1"/>
  <c r="Q636" i="1" s="1"/>
  <c r="S636" i="1"/>
  <c r="AA636" i="1"/>
  <c r="O637" i="1"/>
  <c r="P637" i="1" s="1"/>
  <c r="S637" i="1"/>
  <c r="AA637" i="1"/>
  <c r="O638" i="1"/>
  <c r="P638" i="1" s="1"/>
  <c r="S638" i="1"/>
  <c r="AA638" i="1"/>
  <c r="O639" i="1"/>
  <c r="P639" i="1" s="1"/>
  <c r="S639" i="1"/>
  <c r="AA639" i="1"/>
  <c r="O640" i="1"/>
  <c r="S640" i="1"/>
  <c r="AA640" i="1"/>
  <c r="O641" i="1"/>
  <c r="S641" i="1"/>
  <c r="U641" i="1" s="1"/>
  <c r="AA641" i="1"/>
  <c r="O642" i="1"/>
  <c r="P642" i="1" s="1"/>
  <c r="Q642" i="1" s="1"/>
  <c r="S642" i="1"/>
  <c r="U642" i="1" s="1"/>
  <c r="V642" i="1" s="1"/>
  <c r="AA642" i="1"/>
  <c r="O643" i="1"/>
  <c r="S643" i="1"/>
  <c r="U643" i="1" s="1"/>
  <c r="V643" i="1" s="1"/>
  <c r="AA643" i="1"/>
  <c r="O644" i="1"/>
  <c r="P644" i="1" s="1"/>
  <c r="S644" i="1"/>
  <c r="Z644" i="1" s="1"/>
  <c r="AA644" i="1"/>
  <c r="S645" i="1"/>
  <c r="Z645" i="1" s="1"/>
  <c r="O645" i="1"/>
  <c r="P645" i="1" s="1"/>
  <c r="AA645" i="1"/>
  <c r="O646" i="1"/>
  <c r="P646" i="1" s="1"/>
  <c r="S646" i="1"/>
  <c r="U646" i="1" s="1"/>
  <c r="AA646" i="1"/>
  <c r="S647" i="1"/>
  <c r="O647" i="1"/>
  <c r="P647" i="1" s="1"/>
  <c r="Q647" i="1" s="1"/>
  <c r="AA647" i="1"/>
  <c r="S648" i="1"/>
  <c r="U648" i="1" s="1"/>
  <c r="O648" i="1"/>
  <c r="P648" i="1" s="1"/>
  <c r="AA648" i="1"/>
  <c r="S649" i="1"/>
  <c r="O649" i="1"/>
  <c r="P649" i="1" s="1"/>
  <c r="AA649" i="1"/>
  <c r="S650" i="1"/>
  <c r="O650" i="1"/>
  <c r="P650" i="1" s="1"/>
  <c r="AA650" i="1"/>
  <c r="S651" i="1"/>
  <c r="O651" i="1"/>
  <c r="P651" i="1" s="1"/>
  <c r="Q651" i="1" s="1"/>
  <c r="R651" i="1" s="1"/>
  <c r="AA651" i="1"/>
  <c r="O652" i="1"/>
  <c r="P652" i="1" s="1"/>
  <c r="Q652" i="1" s="1"/>
  <c r="S652" i="1"/>
  <c r="U652" i="1" s="1"/>
  <c r="AA652" i="1"/>
  <c r="S653" i="1"/>
  <c r="O653" i="1"/>
  <c r="P653" i="1" s="1"/>
  <c r="AA653" i="1"/>
  <c r="S654" i="1"/>
  <c r="U654" i="1" s="1"/>
  <c r="O654" i="1"/>
  <c r="P654" i="1" s="1"/>
  <c r="AA654" i="1"/>
  <c r="S655" i="1"/>
  <c r="O655" i="1"/>
  <c r="AA655" i="1"/>
  <c r="S656" i="1"/>
  <c r="O656" i="1"/>
  <c r="P656" i="1" s="1"/>
  <c r="AA656" i="1"/>
  <c r="S657" i="1"/>
  <c r="Z657" i="1" s="1"/>
  <c r="O657" i="1"/>
  <c r="P657" i="1" s="1"/>
  <c r="Q657" i="1" s="1"/>
  <c r="R657" i="1" s="1"/>
  <c r="AA657" i="1"/>
  <c r="O658" i="1"/>
  <c r="P658" i="1" s="1"/>
  <c r="Q658" i="1" s="1"/>
  <c r="R658" i="1" s="1"/>
  <c r="S658" i="1"/>
  <c r="U658" i="1" s="1"/>
  <c r="AA658" i="1"/>
  <c r="O659" i="1"/>
  <c r="P659" i="1" s="1"/>
  <c r="S659" i="1"/>
  <c r="Z659" i="1" s="1"/>
  <c r="AA659" i="1"/>
  <c r="S660" i="1"/>
  <c r="O660" i="1"/>
  <c r="P660" i="1" s="1"/>
  <c r="AA660" i="1"/>
  <c r="S661" i="1"/>
  <c r="O661" i="1"/>
  <c r="AA661" i="1"/>
  <c r="S662" i="1"/>
  <c r="O662" i="1"/>
  <c r="P662" i="1" s="1"/>
  <c r="AA662" i="1"/>
  <c r="S663" i="1"/>
  <c r="O663" i="1"/>
  <c r="AA663" i="1"/>
  <c r="O664" i="1"/>
  <c r="P664" i="1" s="1"/>
  <c r="S664" i="1"/>
  <c r="AA664" i="1"/>
  <c r="O665" i="1"/>
  <c r="P665" i="1" s="1"/>
  <c r="Q665" i="1" s="1"/>
  <c r="S665" i="1"/>
  <c r="Z665" i="1" s="1"/>
  <c r="AA665" i="1"/>
  <c r="S666" i="1"/>
  <c r="O666" i="1"/>
  <c r="P666" i="1" s="1"/>
  <c r="AA666" i="1"/>
  <c r="O667" i="1"/>
  <c r="P667" i="1" s="1"/>
  <c r="S667" i="1"/>
  <c r="U667" i="1" s="1"/>
  <c r="AA667" i="1"/>
  <c r="O668" i="1"/>
  <c r="P668" i="1" s="1"/>
  <c r="Q668" i="1" s="1"/>
  <c r="S668" i="1"/>
  <c r="AA668" i="1"/>
  <c r="O669" i="1"/>
  <c r="S669" i="1"/>
  <c r="U669" i="1" s="1"/>
  <c r="V669" i="1" s="1"/>
  <c r="AA669" i="1"/>
  <c r="S670" i="1"/>
  <c r="Z670" i="1" s="1"/>
  <c r="O670" i="1"/>
  <c r="P670" i="1" s="1"/>
  <c r="AA670" i="1"/>
  <c r="S671" i="1"/>
  <c r="O671" i="1"/>
  <c r="P671" i="1" s="1"/>
  <c r="Q671" i="1" s="1"/>
  <c r="AA671" i="1"/>
  <c r="O672" i="1"/>
  <c r="P672" i="1" s="1"/>
  <c r="Q672" i="1" s="1"/>
  <c r="R672" i="1" s="1"/>
  <c r="S672" i="1"/>
  <c r="Z672" i="1" s="1"/>
  <c r="AA672" i="1"/>
  <c r="O673" i="1"/>
  <c r="P673" i="1" s="1"/>
  <c r="S673" i="1"/>
  <c r="AA673" i="1"/>
  <c r="S674" i="1"/>
  <c r="O674" i="1"/>
  <c r="P674" i="1" s="1"/>
  <c r="Q674" i="1" s="1"/>
  <c r="R674" i="1" s="1"/>
  <c r="AA674" i="1"/>
  <c r="S675" i="1"/>
  <c r="U675" i="1" s="1"/>
  <c r="V675" i="1" s="1"/>
  <c r="O675" i="1"/>
  <c r="P675" i="1" s="1"/>
  <c r="AA675" i="1"/>
  <c r="S676" i="1"/>
  <c r="U676" i="1" s="1"/>
  <c r="V676" i="1" s="1"/>
  <c r="O676" i="1"/>
  <c r="P676" i="1" s="1"/>
  <c r="AA676" i="1"/>
  <c r="O677" i="1"/>
  <c r="S677" i="1"/>
  <c r="U677" i="1" s="1"/>
  <c r="V677" i="1" s="1"/>
  <c r="AA677" i="1"/>
  <c r="O678" i="1"/>
  <c r="S678" i="1"/>
  <c r="U678" i="1" s="1"/>
  <c r="V678" i="1" s="1"/>
  <c r="AA678" i="1"/>
  <c r="O679" i="1"/>
  <c r="P679" i="1" s="1"/>
  <c r="S679" i="1"/>
  <c r="AA679" i="1"/>
  <c r="O680" i="1"/>
  <c r="P680" i="1" s="1"/>
  <c r="S680" i="1"/>
  <c r="Z680" i="1" s="1"/>
  <c r="AA680" i="1"/>
  <c r="O681" i="1"/>
  <c r="S681" i="1"/>
  <c r="AA681" i="1"/>
  <c r="O682" i="1"/>
  <c r="P682" i="1" s="1"/>
  <c r="S682" i="1"/>
  <c r="U682" i="1" s="1"/>
  <c r="AA682" i="1"/>
  <c r="S683" i="1"/>
  <c r="U683" i="1" s="1"/>
  <c r="V683" i="1" s="1"/>
  <c r="O683" i="1"/>
  <c r="P683" i="1" s="1"/>
  <c r="AA683" i="1"/>
  <c r="O684" i="1"/>
  <c r="S684" i="1"/>
  <c r="AA684" i="1"/>
  <c r="O685" i="1"/>
  <c r="P685" i="1" s="1"/>
  <c r="Q685" i="1" s="1"/>
  <c r="S685" i="1"/>
  <c r="AA685" i="1"/>
  <c r="O686" i="1"/>
  <c r="P686" i="1" s="1"/>
  <c r="Q686" i="1" s="1"/>
  <c r="R686" i="1" s="1"/>
  <c r="S686" i="1"/>
  <c r="AA686" i="1"/>
  <c r="O687" i="1"/>
  <c r="P687" i="1" s="1"/>
  <c r="Q687" i="1" s="1"/>
  <c r="S687" i="1"/>
  <c r="Z687" i="1" s="1"/>
  <c r="AA687" i="1"/>
  <c r="S688" i="1"/>
  <c r="U688" i="1" s="1"/>
  <c r="O688" i="1"/>
  <c r="P688" i="1" s="1"/>
  <c r="Q688" i="1" s="1"/>
  <c r="R688" i="1" s="1"/>
  <c r="AA688" i="1"/>
  <c r="S689" i="1"/>
  <c r="O689" i="1"/>
  <c r="AA689" i="1"/>
  <c r="S690" i="1"/>
  <c r="O690" i="1"/>
  <c r="AA690" i="1"/>
  <c r="O691" i="1"/>
  <c r="P691" i="1" s="1"/>
  <c r="Q691" i="1" s="1"/>
  <c r="R691" i="1" s="1"/>
  <c r="S691" i="1"/>
  <c r="U691" i="1" s="1"/>
  <c r="V691" i="1" s="1"/>
  <c r="AA691" i="1"/>
  <c r="O692" i="1"/>
  <c r="P692" i="1" s="1"/>
  <c r="S692" i="1"/>
  <c r="AA692" i="1"/>
  <c r="O693" i="1"/>
  <c r="P693" i="1" s="1"/>
  <c r="S693" i="1"/>
  <c r="AA693" i="1"/>
  <c r="S694" i="1"/>
  <c r="O694" i="1"/>
  <c r="AA694" i="1"/>
  <c r="O695" i="1"/>
  <c r="P695" i="1" s="1"/>
  <c r="S695" i="1"/>
  <c r="U695" i="1" s="1"/>
  <c r="V695" i="1" s="1"/>
  <c r="AA695" i="1"/>
  <c r="O696" i="1"/>
  <c r="P696" i="1" s="1"/>
  <c r="Q696" i="1" s="1"/>
  <c r="S696" i="1"/>
  <c r="U696" i="1" s="1"/>
  <c r="V696" i="1" s="1"/>
  <c r="AA696" i="1"/>
  <c r="O697" i="1"/>
  <c r="P697" i="1" s="1"/>
  <c r="S697" i="1"/>
  <c r="AA697" i="1"/>
  <c r="O698" i="1"/>
  <c r="S698" i="1"/>
  <c r="Z698" i="1" s="1"/>
  <c r="AA698" i="1"/>
  <c r="O699" i="1"/>
  <c r="S699" i="1"/>
  <c r="Z699" i="1" s="1"/>
  <c r="AA699" i="1"/>
  <c r="O700" i="1"/>
  <c r="S700" i="1"/>
  <c r="Z700" i="1" s="1"/>
  <c r="AA700" i="1"/>
  <c r="O701" i="1"/>
  <c r="P701" i="1" s="1"/>
  <c r="S701" i="1"/>
  <c r="U701" i="1" s="1"/>
  <c r="V701" i="1" s="1"/>
  <c r="AA701" i="1"/>
  <c r="O702" i="1"/>
  <c r="P702" i="1" s="1"/>
  <c r="S702" i="1"/>
  <c r="Z702" i="1" s="1"/>
  <c r="AA702" i="1"/>
  <c r="O703" i="1"/>
  <c r="S703" i="1"/>
  <c r="U703" i="1" s="1"/>
  <c r="V703" i="1" s="1"/>
  <c r="AA703" i="1"/>
  <c r="S704" i="1"/>
  <c r="O704" i="1"/>
  <c r="AA704" i="1"/>
  <c r="O705" i="1"/>
  <c r="P705" i="1" s="1"/>
  <c r="S705" i="1"/>
  <c r="AA705" i="1"/>
  <c r="S706" i="1"/>
  <c r="O706" i="1"/>
  <c r="AA706" i="1"/>
  <c r="O707" i="1"/>
  <c r="S707" i="1"/>
  <c r="AA707" i="1"/>
  <c r="O708" i="1"/>
  <c r="S708" i="1"/>
  <c r="Z708" i="1" s="1"/>
  <c r="AA708" i="1"/>
  <c r="O709" i="1"/>
  <c r="P709" i="1" s="1"/>
  <c r="S709" i="1"/>
  <c r="AA709" i="1"/>
  <c r="S710" i="1"/>
  <c r="O710" i="1"/>
  <c r="AA710" i="1"/>
  <c r="S711" i="1"/>
  <c r="U711" i="1" s="1"/>
  <c r="O711" i="1"/>
  <c r="AA711" i="1"/>
  <c r="S712" i="1"/>
  <c r="U712" i="1" s="1"/>
  <c r="O712" i="1"/>
  <c r="P712" i="1" s="1"/>
  <c r="AA712" i="1"/>
  <c r="S713" i="1"/>
  <c r="O713" i="1"/>
  <c r="AA713" i="1"/>
  <c r="O714" i="1"/>
  <c r="P714" i="1" s="1"/>
  <c r="S714" i="1"/>
  <c r="U714" i="1" s="1"/>
  <c r="AA714" i="1"/>
  <c r="O715" i="1"/>
  <c r="P715" i="1" s="1"/>
  <c r="Q715" i="1" s="1"/>
  <c r="S715" i="1"/>
  <c r="AA715" i="1"/>
  <c r="O716" i="1"/>
  <c r="P716" i="1" s="1"/>
  <c r="S716" i="1"/>
  <c r="Z716" i="1" s="1"/>
  <c r="AA716" i="1"/>
  <c r="O717" i="1"/>
  <c r="P717" i="1" s="1"/>
  <c r="S717" i="1"/>
  <c r="AA717" i="1"/>
  <c r="O718" i="1"/>
  <c r="P718" i="1" s="1"/>
  <c r="S718" i="1"/>
  <c r="AA718" i="1"/>
  <c r="O719" i="1"/>
  <c r="S719" i="1"/>
  <c r="Z719" i="1" s="1"/>
  <c r="AA719" i="1"/>
  <c r="O720" i="1"/>
  <c r="P720" i="1" s="1"/>
  <c r="S720" i="1"/>
  <c r="AA720" i="1"/>
  <c r="S721" i="1"/>
  <c r="O721" i="1"/>
  <c r="P721" i="1" s="1"/>
  <c r="Q721" i="1" s="1"/>
  <c r="AA721" i="1"/>
  <c r="S722" i="1"/>
  <c r="U722" i="1" s="1"/>
  <c r="O722" i="1"/>
  <c r="P722" i="1" s="1"/>
  <c r="AA722" i="1"/>
  <c r="S723" i="1"/>
  <c r="O723" i="1"/>
  <c r="AA723" i="1"/>
  <c r="S724" i="1"/>
  <c r="O724" i="1"/>
  <c r="P724" i="1" s="1"/>
  <c r="Q724" i="1" s="1"/>
  <c r="AA724" i="1"/>
  <c r="O725" i="1"/>
  <c r="S725" i="1"/>
  <c r="AA725" i="1"/>
  <c r="O726" i="1"/>
  <c r="P726" i="1" s="1"/>
  <c r="S726" i="1"/>
  <c r="AA726" i="1"/>
  <c r="S727" i="1"/>
  <c r="O727" i="1"/>
  <c r="P727" i="1" s="1"/>
  <c r="AA727" i="1"/>
  <c r="O728" i="1"/>
  <c r="P728" i="1" s="1"/>
  <c r="S728" i="1"/>
  <c r="Z728" i="1" s="1"/>
  <c r="AA728" i="1"/>
  <c r="O729" i="1"/>
  <c r="P729" i="1" s="1"/>
  <c r="S729" i="1"/>
  <c r="AA729" i="1"/>
  <c r="O730" i="1"/>
  <c r="P730" i="1" s="1"/>
  <c r="Q730" i="1" s="1"/>
  <c r="S730" i="1"/>
  <c r="AA730" i="1"/>
  <c r="O731" i="1"/>
  <c r="P731" i="1" s="1"/>
  <c r="S731" i="1"/>
  <c r="U731" i="1" s="1"/>
  <c r="AA731" i="1"/>
  <c r="O732" i="1"/>
  <c r="P732" i="1" s="1"/>
  <c r="Q732" i="1" s="1"/>
  <c r="S732" i="1"/>
  <c r="Z732" i="1" s="1"/>
  <c r="AA732" i="1"/>
  <c r="S748" i="1"/>
  <c r="O748" i="1"/>
  <c r="AA748" i="1"/>
  <c r="S749" i="1"/>
  <c r="O749" i="1"/>
  <c r="P749" i="1" s="1"/>
  <c r="AA749" i="1"/>
  <c r="O750" i="1"/>
  <c r="P750" i="1" s="1"/>
  <c r="Q750" i="1" s="1"/>
  <c r="S750" i="1"/>
  <c r="U750" i="1" s="1"/>
  <c r="AA750" i="1"/>
  <c r="O751" i="1"/>
  <c r="P751" i="1" s="1"/>
  <c r="S751" i="1"/>
  <c r="Z751" i="1" s="1"/>
  <c r="AA751" i="1"/>
  <c r="O752" i="1"/>
  <c r="P752" i="1" s="1"/>
  <c r="S752" i="1"/>
  <c r="U752" i="1" s="1"/>
  <c r="V752" i="1" s="1"/>
  <c r="AA752" i="1"/>
  <c r="O753" i="1"/>
  <c r="P753" i="1" s="1"/>
  <c r="S753" i="1"/>
  <c r="Z753" i="1" s="1"/>
  <c r="AA753" i="1"/>
  <c r="O754" i="1"/>
  <c r="P754" i="1" s="1"/>
  <c r="S754" i="1"/>
  <c r="Z754" i="1" s="1"/>
  <c r="AA754" i="1"/>
  <c r="S755" i="1"/>
  <c r="O755" i="1"/>
  <c r="AA755" i="1"/>
  <c r="S757" i="1"/>
  <c r="O757" i="1"/>
  <c r="P757" i="1" s="1"/>
  <c r="Q757" i="1" s="1"/>
  <c r="AA757" i="1"/>
  <c r="S758" i="1"/>
  <c r="O758" i="1"/>
  <c r="AA758" i="1"/>
  <c r="S759" i="1"/>
  <c r="U759" i="1" s="1"/>
  <c r="V759" i="1" s="1"/>
  <c r="O759" i="1"/>
  <c r="P759" i="1" s="1"/>
  <c r="AA759" i="1"/>
  <c r="O760" i="1"/>
  <c r="P760" i="1" s="1"/>
  <c r="S760" i="1"/>
  <c r="AA760" i="1"/>
  <c r="O761" i="1"/>
  <c r="P761" i="1" s="1"/>
  <c r="Q761" i="1"/>
  <c r="S761" i="1"/>
  <c r="Z761" i="1" s="1"/>
  <c r="AA761" i="1"/>
  <c r="S762" i="1"/>
  <c r="O762" i="1"/>
  <c r="AA762" i="1"/>
  <c r="S763" i="1"/>
  <c r="O763" i="1"/>
  <c r="AA763" i="1"/>
  <c r="S764" i="1"/>
  <c r="O764" i="1"/>
  <c r="AA764" i="1"/>
  <c r="S765" i="1"/>
  <c r="Z765" i="1" s="1"/>
  <c r="O765" i="1"/>
  <c r="P765" i="1" s="1"/>
  <c r="AA765" i="1"/>
  <c r="S766" i="1"/>
  <c r="O766" i="1"/>
  <c r="P766" i="1" s="1"/>
  <c r="Q766" i="1" s="1"/>
  <c r="AA766" i="1"/>
  <c r="O767" i="1"/>
  <c r="P767" i="1" s="1"/>
  <c r="S767" i="1"/>
  <c r="AA767" i="1"/>
  <c r="S768" i="1"/>
  <c r="O768" i="1"/>
  <c r="P768" i="1" s="1"/>
  <c r="AA768" i="1"/>
  <c r="S769" i="1"/>
  <c r="O769" i="1"/>
  <c r="AA769" i="1"/>
  <c r="S770" i="1"/>
  <c r="O770" i="1"/>
  <c r="AA770" i="1"/>
  <c r="S771" i="1"/>
  <c r="O771" i="1"/>
  <c r="P771" i="1" s="1"/>
  <c r="AA771" i="1"/>
  <c r="S772" i="1"/>
  <c r="Z772" i="1" s="1"/>
  <c r="O772" i="1"/>
  <c r="P772" i="1" s="1"/>
  <c r="AA772" i="1"/>
  <c r="O773" i="1"/>
  <c r="S773" i="1"/>
  <c r="AA773" i="1"/>
  <c r="O774" i="1"/>
  <c r="P774" i="1" s="1"/>
  <c r="S774" i="1"/>
  <c r="Z774" i="1" s="1"/>
  <c r="AA774" i="1"/>
  <c r="O776" i="1"/>
  <c r="P776" i="1" s="1"/>
  <c r="S776" i="1"/>
  <c r="Z776" i="1" s="1"/>
  <c r="AA776" i="1"/>
  <c r="S777" i="1"/>
  <c r="O777" i="1"/>
  <c r="P777" i="1" s="1"/>
  <c r="AA777" i="1"/>
  <c r="S778" i="1"/>
  <c r="O778" i="1"/>
  <c r="AA778" i="1"/>
  <c r="O779" i="1"/>
  <c r="P779" i="1" s="1"/>
  <c r="S779" i="1"/>
  <c r="AA779" i="1"/>
  <c r="O780" i="1"/>
  <c r="P780" i="1" s="1"/>
  <c r="S780" i="1"/>
  <c r="Z780" i="1" s="1"/>
  <c r="AA780" i="1"/>
  <c r="S782" i="1"/>
  <c r="O782" i="1"/>
  <c r="AA782" i="1"/>
  <c r="S783" i="1"/>
  <c r="U783" i="1" s="1"/>
  <c r="O783" i="1"/>
  <c r="AA783" i="1"/>
  <c r="S784" i="1"/>
  <c r="U784" i="1" s="1"/>
  <c r="V784" i="1" s="1"/>
  <c r="O784" i="1"/>
  <c r="P784" i="1" s="1"/>
  <c r="AA784" i="1"/>
  <c r="S785" i="1"/>
  <c r="Z785" i="1" s="1"/>
  <c r="O785" i="1"/>
  <c r="P785" i="1" s="1"/>
  <c r="AA785" i="1"/>
  <c r="O786" i="1"/>
  <c r="P786" i="1" s="1"/>
  <c r="Q786" i="1" s="1"/>
  <c r="S786" i="1"/>
  <c r="AA786" i="1"/>
  <c r="O787" i="1"/>
  <c r="P787" i="1" s="1"/>
  <c r="S787" i="1"/>
  <c r="U787" i="1" s="1"/>
  <c r="V787" i="1" s="1"/>
  <c r="AA787" i="1"/>
  <c r="S788" i="1"/>
  <c r="O788" i="1"/>
  <c r="AA788" i="1"/>
  <c r="S789" i="1"/>
  <c r="U789" i="1" s="1"/>
  <c r="O789" i="1"/>
  <c r="AA789" i="1"/>
  <c r="S790" i="1"/>
  <c r="U790" i="1" s="1"/>
  <c r="V790" i="1" s="1"/>
  <c r="O790" i="1"/>
  <c r="P790" i="1" s="1"/>
  <c r="AA790" i="1"/>
  <c r="S791" i="1"/>
  <c r="Z791" i="1" s="1"/>
  <c r="O791" i="1"/>
  <c r="P791" i="1" s="1"/>
  <c r="AA791" i="1"/>
  <c r="O792" i="1"/>
  <c r="P792" i="1" s="1"/>
  <c r="Q792" i="1" s="1"/>
  <c r="S792" i="1"/>
  <c r="AA792" i="1"/>
  <c r="O793" i="1"/>
  <c r="S793" i="1"/>
  <c r="AA793" i="1"/>
  <c r="S794" i="1"/>
  <c r="O794" i="1"/>
  <c r="AA794" i="1"/>
  <c r="S795" i="1"/>
  <c r="U795" i="1" s="1"/>
  <c r="O795" i="1"/>
  <c r="AA795" i="1"/>
  <c r="S796" i="1"/>
  <c r="U796" i="1" s="1"/>
  <c r="V796" i="1" s="1"/>
  <c r="O796" i="1"/>
  <c r="P796" i="1" s="1"/>
  <c r="AA796" i="1"/>
  <c r="S797" i="1"/>
  <c r="Z797" i="1" s="1"/>
  <c r="O797" i="1"/>
  <c r="P797" i="1" s="1"/>
  <c r="AA797" i="1"/>
  <c r="O798" i="1"/>
  <c r="P798" i="1" s="1"/>
  <c r="Q798" i="1" s="1"/>
  <c r="S798" i="1"/>
  <c r="AA798" i="1"/>
  <c r="O800" i="1"/>
  <c r="P800" i="1" s="1"/>
  <c r="S800" i="1"/>
  <c r="AA800" i="1"/>
  <c r="S801" i="1"/>
  <c r="O801" i="1"/>
  <c r="AA801" i="1"/>
  <c r="S802" i="1"/>
  <c r="U802" i="1" s="1"/>
  <c r="O802" i="1"/>
  <c r="AA802" i="1"/>
  <c r="S803" i="1"/>
  <c r="O803" i="1"/>
  <c r="AA803" i="1"/>
  <c r="S804" i="1"/>
  <c r="O804" i="1"/>
  <c r="P804" i="1" s="1"/>
  <c r="AA804" i="1"/>
  <c r="O818" i="1"/>
  <c r="S818" i="1"/>
  <c r="AA818" i="1"/>
  <c r="O819" i="1"/>
  <c r="P819" i="1" s="1"/>
  <c r="S819" i="1"/>
  <c r="Z819" i="1" s="1"/>
  <c r="AA819" i="1"/>
  <c r="S820" i="1"/>
  <c r="O820" i="1"/>
  <c r="AA820" i="1"/>
  <c r="S821" i="1"/>
  <c r="U821" i="1" s="1"/>
  <c r="O821" i="1"/>
  <c r="AA821" i="1"/>
  <c r="S822" i="1"/>
  <c r="O822" i="1"/>
  <c r="P822" i="1" s="1"/>
  <c r="Q822" i="1"/>
  <c r="AA822" i="1"/>
  <c r="S823" i="1"/>
  <c r="Z823" i="1" s="1"/>
  <c r="O823" i="1"/>
  <c r="P823" i="1" s="1"/>
  <c r="AA823" i="1"/>
  <c r="O824" i="1"/>
  <c r="P824" i="1" s="1"/>
  <c r="S824" i="1"/>
  <c r="AA824" i="1"/>
  <c r="O828" i="1"/>
  <c r="P828" i="1" s="1"/>
  <c r="Q828" i="1"/>
  <c r="S828" i="1"/>
  <c r="U828" i="1" s="1"/>
  <c r="V828" i="1" s="1"/>
  <c r="AA828" i="1"/>
  <c r="S829" i="1"/>
  <c r="O829" i="1"/>
  <c r="AA829" i="1"/>
  <c r="S832" i="1"/>
  <c r="U832" i="1" s="1"/>
  <c r="O832" i="1"/>
  <c r="AA832" i="1"/>
  <c r="S833" i="1"/>
  <c r="U833" i="1" s="1"/>
  <c r="V833" i="1" s="1"/>
  <c r="O833" i="1"/>
  <c r="P833" i="1" s="1"/>
  <c r="AA833" i="1"/>
  <c r="S834" i="1"/>
  <c r="Z834" i="1" s="1"/>
  <c r="O834" i="1"/>
  <c r="P834" i="1" s="1"/>
  <c r="AA834" i="1"/>
  <c r="S835" i="1"/>
  <c r="O835" i="1"/>
  <c r="P835" i="1" s="1"/>
  <c r="AA835" i="1"/>
  <c r="O836" i="1"/>
  <c r="P836" i="1" s="1"/>
  <c r="S836" i="1"/>
  <c r="AA836" i="1"/>
  <c r="S837" i="1"/>
  <c r="O837" i="1"/>
  <c r="AA837" i="1"/>
  <c r="S838" i="1"/>
  <c r="U838" i="1" s="1"/>
  <c r="O838" i="1"/>
  <c r="AA838" i="1"/>
  <c r="S839" i="1"/>
  <c r="U839" i="1" s="1"/>
  <c r="V839" i="1" s="1"/>
  <c r="O839" i="1"/>
  <c r="P839" i="1" s="1"/>
  <c r="AA839" i="1"/>
  <c r="S840" i="1"/>
  <c r="Z840" i="1" s="1"/>
  <c r="O840" i="1"/>
  <c r="P840" i="1" s="1"/>
  <c r="AA840" i="1"/>
  <c r="S841" i="1"/>
  <c r="O841" i="1"/>
  <c r="P841" i="1" s="1"/>
  <c r="Q841" i="1" s="1"/>
  <c r="AA841" i="1"/>
  <c r="O842" i="1"/>
  <c r="P842" i="1" s="1"/>
  <c r="Q842" i="1" s="1"/>
  <c r="S842" i="1"/>
  <c r="Z842" i="1" s="1"/>
  <c r="AA842" i="1"/>
  <c r="S843" i="1"/>
  <c r="O843" i="1"/>
  <c r="AA843" i="1"/>
  <c r="S844" i="1"/>
  <c r="U844" i="1" s="1"/>
  <c r="O844" i="1"/>
  <c r="AA844" i="1"/>
  <c r="S845" i="1"/>
  <c r="O845" i="1"/>
  <c r="P845" i="1" s="1"/>
  <c r="AA845" i="1"/>
  <c r="S846" i="1"/>
  <c r="Z846" i="1" s="1"/>
  <c r="O846" i="1"/>
  <c r="P846" i="1" s="1"/>
  <c r="AA846" i="1"/>
  <c r="O847" i="1"/>
  <c r="P847" i="1" s="1"/>
  <c r="Q847" i="1" s="1"/>
  <c r="S847" i="1"/>
  <c r="AA847" i="1"/>
  <c r="O848" i="1"/>
  <c r="S848" i="1"/>
  <c r="Z848" i="1" s="1"/>
  <c r="AA848" i="1"/>
  <c r="S849" i="1"/>
  <c r="O849" i="1"/>
  <c r="AA849" i="1"/>
  <c r="S850" i="1"/>
  <c r="U850" i="1" s="1"/>
  <c r="O850" i="1"/>
  <c r="AA850" i="1"/>
  <c r="S851" i="1"/>
  <c r="U851" i="1" s="1"/>
  <c r="V851" i="1" s="1"/>
  <c r="O851" i="1"/>
  <c r="P851" i="1" s="1"/>
  <c r="AA851" i="1"/>
  <c r="S852" i="1"/>
  <c r="O852" i="1"/>
  <c r="P852" i="1" s="1"/>
  <c r="AA852" i="1"/>
  <c r="S854" i="1"/>
  <c r="O854" i="1"/>
  <c r="P854" i="1" s="1"/>
  <c r="Q854" i="1" s="1"/>
  <c r="AA854" i="1"/>
  <c r="O855" i="1"/>
  <c r="P855" i="1" s="1"/>
  <c r="S855" i="1"/>
  <c r="U855" i="1" s="1"/>
  <c r="V855" i="1" s="1"/>
  <c r="AA855" i="1"/>
  <c r="S856" i="1"/>
  <c r="O856" i="1"/>
  <c r="AA856" i="1"/>
  <c r="S857" i="1"/>
  <c r="U857" i="1" s="1"/>
  <c r="O857" i="1"/>
  <c r="AA857" i="1"/>
  <c r="S858" i="1"/>
  <c r="U858" i="1" s="1"/>
  <c r="V858" i="1" s="1"/>
  <c r="O858" i="1"/>
  <c r="P858" i="1" s="1"/>
  <c r="AA858" i="1"/>
  <c r="S859" i="1"/>
  <c r="O859" i="1"/>
  <c r="P859" i="1" s="1"/>
  <c r="Q859" i="1"/>
  <c r="AA859" i="1"/>
  <c r="S860" i="1"/>
  <c r="U860" i="1" s="1"/>
  <c r="O860" i="1"/>
  <c r="P860" i="1" s="1"/>
  <c r="Q860" i="1"/>
  <c r="AA860" i="1"/>
  <c r="O861" i="1"/>
  <c r="S861" i="1"/>
  <c r="U861" i="1" s="1"/>
  <c r="AA861" i="1"/>
  <c r="O862" i="1"/>
  <c r="P862" i="1" s="1"/>
  <c r="S862" i="1"/>
  <c r="AA862" i="1"/>
  <c r="O867" i="1"/>
  <c r="S867" i="1"/>
  <c r="Z867" i="1" s="1"/>
  <c r="AA867" i="1"/>
  <c r="S868" i="1"/>
  <c r="U868" i="1" s="1"/>
  <c r="O868" i="1"/>
  <c r="P868" i="1" s="1"/>
  <c r="Q868" i="1" s="1"/>
  <c r="AA868" i="1"/>
  <c r="S869" i="1"/>
  <c r="U869" i="1" s="1"/>
  <c r="O869" i="1"/>
  <c r="AA869" i="1"/>
  <c r="S870" i="1"/>
  <c r="U870" i="1" s="1"/>
  <c r="O870" i="1"/>
  <c r="P870" i="1" s="1"/>
  <c r="Q870" i="1" s="1"/>
  <c r="R870" i="1" s="1"/>
  <c r="AA870" i="1"/>
  <c r="O733" i="1"/>
  <c r="P733" i="1" s="1"/>
  <c r="S733" i="1"/>
  <c r="Z733" i="1" s="1"/>
  <c r="AA733" i="1"/>
  <c r="O734" i="1"/>
  <c r="P734" i="1" s="1"/>
  <c r="S734" i="1"/>
  <c r="AA734" i="1"/>
  <c r="O735" i="1"/>
  <c r="S735" i="1"/>
  <c r="Z735" i="1" s="1"/>
  <c r="AA735" i="1"/>
  <c r="O736" i="1"/>
  <c r="S736" i="1"/>
  <c r="Z736" i="1" s="1"/>
  <c r="AA736" i="1"/>
  <c r="O737" i="1"/>
  <c r="P737" i="1" s="1"/>
  <c r="S737" i="1"/>
  <c r="Z737" i="1" s="1"/>
  <c r="AA737" i="1"/>
  <c r="O738" i="1"/>
  <c r="P738" i="1" s="1"/>
  <c r="S738" i="1"/>
  <c r="U738" i="1" s="1"/>
  <c r="AA738" i="1"/>
  <c r="O739" i="1"/>
  <c r="P739" i="1" s="1"/>
  <c r="S739" i="1"/>
  <c r="AA739" i="1"/>
  <c r="O740" i="1"/>
  <c r="P740" i="1" s="1"/>
  <c r="S740" i="1"/>
  <c r="U740" i="1" s="1"/>
  <c r="V740" i="1" s="1"/>
  <c r="AA740" i="1"/>
  <c r="O741" i="1"/>
  <c r="S741" i="1"/>
  <c r="U741" i="1" s="1"/>
  <c r="V741" i="1" s="1"/>
  <c r="AA741" i="1"/>
  <c r="O756" i="1"/>
  <c r="P756" i="1" s="1"/>
  <c r="S756" i="1"/>
  <c r="U756" i="1" s="1"/>
  <c r="V756" i="1" s="1"/>
  <c r="AA756" i="1"/>
  <c r="O775" i="1"/>
  <c r="S775" i="1"/>
  <c r="U775" i="1" s="1"/>
  <c r="V775" i="1" s="1"/>
  <c r="AA775" i="1"/>
  <c r="O799" i="1"/>
  <c r="P799" i="1" s="1"/>
  <c r="Q799" i="1" s="1"/>
  <c r="S799" i="1"/>
  <c r="U799" i="1" s="1"/>
  <c r="V799" i="1" s="1"/>
  <c r="AA799" i="1"/>
  <c r="O805" i="1"/>
  <c r="P805" i="1" s="1"/>
  <c r="S805" i="1"/>
  <c r="U805" i="1" s="1"/>
  <c r="V805" i="1" s="1"/>
  <c r="AA805" i="1"/>
  <c r="O806" i="1"/>
  <c r="P806" i="1" s="1"/>
  <c r="S806" i="1"/>
  <c r="Z806" i="1" s="1"/>
  <c r="AA806" i="1"/>
  <c r="O807" i="1"/>
  <c r="P807" i="1" s="1"/>
  <c r="S807" i="1"/>
  <c r="Z807" i="1" s="1"/>
  <c r="AA807" i="1"/>
  <c r="O808" i="1"/>
  <c r="S808" i="1"/>
  <c r="Z808" i="1" s="1"/>
  <c r="AA808" i="1"/>
  <c r="O809" i="1"/>
  <c r="P809" i="1" s="1"/>
  <c r="Q809" i="1" s="1"/>
  <c r="S809" i="1"/>
  <c r="Z809" i="1" s="1"/>
  <c r="AA809" i="1"/>
  <c r="O810" i="1"/>
  <c r="P810" i="1" s="1"/>
  <c r="S810" i="1"/>
  <c r="U810" i="1" s="1"/>
  <c r="AA810" i="1"/>
  <c r="O811" i="1"/>
  <c r="S811" i="1"/>
  <c r="U811" i="1" s="1"/>
  <c r="AA811" i="1"/>
  <c r="O812" i="1"/>
  <c r="P812" i="1" s="1"/>
  <c r="Q812" i="1" s="1"/>
  <c r="S812" i="1"/>
  <c r="U812" i="1" s="1"/>
  <c r="V812" i="1" s="1"/>
  <c r="AA812" i="1"/>
  <c r="O813" i="1"/>
  <c r="S813" i="1"/>
  <c r="U813" i="1" s="1"/>
  <c r="V813" i="1" s="1"/>
  <c r="AA813" i="1"/>
  <c r="O814" i="1"/>
  <c r="P814" i="1" s="1"/>
  <c r="S814" i="1"/>
  <c r="U814" i="1" s="1"/>
  <c r="V814" i="1" s="1"/>
  <c r="AA814" i="1"/>
  <c r="O815" i="1"/>
  <c r="S815" i="1"/>
  <c r="Z815" i="1" s="1"/>
  <c r="AA815" i="1"/>
  <c r="O816" i="1"/>
  <c r="P816" i="1" s="1"/>
  <c r="Q816" i="1" s="1"/>
  <c r="R816" i="1" s="1"/>
  <c r="S816" i="1"/>
  <c r="Z816" i="1" s="1"/>
  <c r="AA816" i="1"/>
  <c r="O817" i="1"/>
  <c r="S817" i="1"/>
  <c r="U817" i="1" s="1"/>
  <c r="AA817" i="1"/>
  <c r="O825" i="1"/>
  <c r="P825" i="1" s="1"/>
  <c r="Q825" i="1" s="1"/>
  <c r="R825" i="1" s="1"/>
  <c r="S825" i="1"/>
  <c r="Z825" i="1" s="1"/>
  <c r="AA825" i="1"/>
  <c r="O826" i="1"/>
  <c r="S826" i="1"/>
  <c r="AA826" i="1"/>
  <c r="O830" i="1"/>
  <c r="S830" i="1"/>
  <c r="Z830" i="1" s="1"/>
  <c r="AA830" i="1"/>
  <c r="O831" i="1"/>
  <c r="P831" i="1" s="1"/>
  <c r="S831" i="1"/>
  <c r="Z831" i="1" s="1"/>
  <c r="AA831" i="1"/>
  <c r="O853" i="1"/>
  <c r="P853" i="1" s="1"/>
  <c r="S853" i="1"/>
  <c r="U853" i="1" s="1"/>
  <c r="AA853" i="1"/>
  <c r="O863" i="1"/>
  <c r="S863" i="1"/>
  <c r="AA863" i="1"/>
  <c r="O864" i="1"/>
  <c r="P864" i="1" s="1"/>
  <c r="S864" i="1"/>
  <c r="U864" i="1" s="1"/>
  <c r="V864" i="1" s="1"/>
  <c r="AA864" i="1"/>
  <c r="O865" i="1"/>
  <c r="S865" i="1"/>
  <c r="U865" i="1" s="1"/>
  <c r="AA865" i="1"/>
  <c r="O866" i="1"/>
  <c r="P866" i="1" s="1"/>
  <c r="S866" i="1"/>
  <c r="U866" i="1" s="1"/>
  <c r="V866" i="1" s="1"/>
  <c r="AA866" i="1"/>
  <c r="O871" i="1"/>
  <c r="S871" i="1"/>
  <c r="Z871" i="1" s="1"/>
  <c r="AA871" i="1"/>
  <c r="O872" i="1"/>
  <c r="P872" i="1" s="1"/>
  <c r="Q872" i="1" s="1"/>
  <c r="S872" i="1"/>
  <c r="Z872" i="1" s="1"/>
  <c r="AA872" i="1"/>
  <c r="O873" i="1"/>
  <c r="P873" i="1" s="1"/>
  <c r="S873" i="1"/>
  <c r="Z873" i="1" s="1"/>
  <c r="AA873" i="1"/>
  <c r="O742" i="1"/>
  <c r="P742" i="1" s="1"/>
  <c r="Q742" i="1" s="1"/>
  <c r="R742" i="1" s="1"/>
  <c r="S742" i="1"/>
  <c r="AA742" i="1"/>
  <c r="O743" i="1"/>
  <c r="P743" i="1" s="1"/>
  <c r="Q743" i="1" s="1"/>
  <c r="S743" i="1"/>
  <c r="AA743" i="1"/>
  <c r="O744" i="1"/>
  <c r="P744" i="1" s="1"/>
  <c r="Q744" i="1" s="1"/>
  <c r="S744" i="1"/>
  <c r="Z744" i="1" s="1"/>
  <c r="AA744" i="1"/>
  <c r="O745" i="1"/>
  <c r="P745" i="1" s="1"/>
  <c r="S745" i="1"/>
  <c r="AA745" i="1"/>
  <c r="O746" i="1"/>
  <c r="P746" i="1" s="1"/>
  <c r="Q746" i="1" s="1"/>
  <c r="S746" i="1"/>
  <c r="U746" i="1" s="1"/>
  <c r="AA746" i="1"/>
  <c r="O747" i="1"/>
  <c r="P747" i="1" s="1"/>
  <c r="S747" i="1"/>
  <c r="U747" i="1" s="1"/>
  <c r="AA747" i="1"/>
  <c r="O781" i="1"/>
  <c r="P781" i="1" s="1"/>
  <c r="S781" i="1"/>
  <c r="U781" i="1" s="1"/>
  <c r="V781" i="1" s="1"/>
  <c r="AA781" i="1"/>
  <c r="O827" i="1"/>
  <c r="P827" i="1" s="1"/>
  <c r="S827" i="1"/>
  <c r="AA827" i="1"/>
  <c r="S874" i="1"/>
  <c r="U874" i="1" s="1"/>
  <c r="V874" i="1" s="1"/>
  <c r="O874" i="1"/>
  <c r="AA874" i="1"/>
  <c r="O875" i="1"/>
  <c r="P875" i="1" s="1"/>
  <c r="Q875" i="1" s="1"/>
  <c r="S875" i="1"/>
  <c r="Z875" i="1" s="1"/>
  <c r="AA875" i="1"/>
  <c r="O876" i="1"/>
  <c r="S876" i="1"/>
  <c r="Z876" i="1" s="1"/>
  <c r="AA876" i="1"/>
  <c r="S877" i="1"/>
  <c r="O877" i="1"/>
  <c r="P877" i="1" s="1"/>
  <c r="AA877" i="1"/>
  <c r="O878" i="1"/>
  <c r="S878" i="1"/>
  <c r="U878" i="1" s="1"/>
  <c r="AA878" i="1"/>
  <c r="S879" i="1"/>
  <c r="O879" i="1"/>
  <c r="P879" i="1" s="1"/>
  <c r="AA879" i="1"/>
  <c r="S880" i="1"/>
  <c r="O880" i="1"/>
  <c r="AA880" i="1"/>
  <c r="O881" i="1"/>
  <c r="P881" i="1" s="1"/>
  <c r="Q881" i="1" s="1"/>
  <c r="S881" i="1"/>
  <c r="AA881" i="1"/>
  <c r="O883" i="1"/>
  <c r="P883" i="1" s="1"/>
  <c r="Q883" i="1" s="1"/>
  <c r="S883" i="1"/>
  <c r="AA883" i="1"/>
  <c r="S884" i="1"/>
  <c r="Z884" i="1" s="1"/>
  <c r="O884" i="1"/>
  <c r="P884" i="1" s="1"/>
  <c r="AA884" i="1"/>
  <c r="S885" i="1"/>
  <c r="U885" i="1" s="1"/>
  <c r="O885" i="1"/>
  <c r="P885" i="1" s="1"/>
  <c r="AA885" i="1"/>
  <c r="S895" i="1"/>
  <c r="O895" i="1"/>
  <c r="AA895" i="1"/>
  <c r="S896" i="1"/>
  <c r="Z896" i="1" s="1"/>
  <c r="O896" i="1"/>
  <c r="AA896" i="1"/>
  <c r="O897" i="1"/>
  <c r="P897" i="1" s="1"/>
  <c r="S897" i="1"/>
  <c r="U897" i="1" s="1"/>
  <c r="AA897" i="1"/>
  <c r="O898" i="1"/>
  <c r="P898" i="1" s="1"/>
  <c r="S898" i="1"/>
  <c r="AA898" i="1"/>
  <c r="S899" i="1"/>
  <c r="O899" i="1"/>
  <c r="P899" i="1" s="1"/>
  <c r="AA899" i="1"/>
  <c r="S900" i="1"/>
  <c r="O900" i="1"/>
  <c r="P900" i="1" s="1"/>
  <c r="AA900" i="1"/>
  <c r="S901" i="1"/>
  <c r="O901" i="1"/>
  <c r="AA901" i="1"/>
  <c r="S902" i="1"/>
  <c r="O902" i="1"/>
  <c r="AA902" i="1"/>
  <c r="O903" i="1"/>
  <c r="S903" i="1"/>
  <c r="Z903" i="1" s="1"/>
  <c r="AA903" i="1"/>
  <c r="O904" i="1"/>
  <c r="P904" i="1" s="1"/>
  <c r="S904" i="1"/>
  <c r="AA904" i="1"/>
  <c r="S905" i="1"/>
  <c r="O905" i="1"/>
  <c r="AA905" i="1"/>
  <c r="S906" i="1"/>
  <c r="O906" i="1"/>
  <c r="P906" i="1" s="1"/>
  <c r="AA906" i="1"/>
  <c r="S907" i="1"/>
  <c r="O907" i="1"/>
  <c r="P907" i="1" s="1"/>
  <c r="AA907" i="1"/>
  <c r="O908" i="1"/>
  <c r="S908" i="1"/>
  <c r="Z908" i="1" s="1"/>
  <c r="AA908" i="1"/>
  <c r="O910" i="1"/>
  <c r="P910" i="1" s="1"/>
  <c r="S910" i="1"/>
  <c r="Z910" i="1" s="1"/>
  <c r="AA910" i="1"/>
  <c r="O911" i="1"/>
  <c r="P911" i="1" s="1"/>
  <c r="S911" i="1"/>
  <c r="AA911" i="1"/>
  <c r="S912" i="1"/>
  <c r="O912" i="1"/>
  <c r="P912" i="1" s="1"/>
  <c r="AA912" i="1"/>
  <c r="O913" i="1"/>
  <c r="P913" i="1" s="1"/>
  <c r="S913" i="1"/>
  <c r="AA913" i="1"/>
  <c r="S914" i="1"/>
  <c r="O914" i="1"/>
  <c r="P914" i="1" s="1"/>
  <c r="AA914" i="1"/>
  <c r="O915" i="1"/>
  <c r="Q915" i="1"/>
  <c r="S915" i="1"/>
  <c r="Z915" i="1" s="1"/>
  <c r="AA915" i="1"/>
  <c r="O916" i="1"/>
  <c r="P916" i="1" s="1"/>
  <c r="S916" i="1"/>
  <c r="Z916" i="1" s="1"/>
  <c r="AA916" i="1"/>
  <c r="O917" i="1"/>
  <c r="P917" i="1" s="1"/>
  <c r="Q917" i="1"/>
  <c r="S917" i="1"/>
  <c r="AA917" i="1"/>
  <c r="S918" i="1"/>
  <c r="O918" i="1"/>
  <c r="Q918" i="1"/>
  <c r="AA918" i="1"/>
  <c r="S919" i="1"/>
  <c r="O919" i="1"/>
  <c r="P919" i="1" s="1"/>
  <c r="Q919" i="1"/>
  <c r="AA919" i="1"/>
  <c r="S920" i="1"/>
  <c r="O920" i="1"/>
  <c r="P920" i="1" s="1"/>
  <c r="Q920" i="1"/>
  <c r="AA920" i="1"/>
  <c r="S921" i="1"/>
  <c r="O921" i="1"/>
  <c r="Q921" i="1"/>
  <c r="AA921" i="1"/>
  <c r="O922" i="1"/>
  <c r="P922" i="1" s="1"/>
  <c r="S922" i="1"/>
  <c r="Z922" i="1" s="1"/>
  <c r="AA922" i="1"/>
  <c r="O923" i="1"/>
  <c r="P923" i="1" s="1"/>
  <c r="Q923" i="1"/>
  <c r="S923" i="1"/>
  <c r="AA923" i="1"/>
  <c r="S927" i="1"/>
  <c r="O927" i="1"/>
  <c r="P927" i="1" s="1"/>
  <c r="AA927" i="1"/>
  <c r="S928" i="1"/>
  <c r="O928" i="1"/>
  <c r="P928" i="1" s="1"/>
  <c r="AA928" i="1"/>
  <c r="S929" i="1"/>
  <c r="O929" i="1"/>
  <c r="P929" i="1" s="1"/>
  <c r="AA929" i="1"/>
  <c r="O930" i="1"/>
  <c r="S930" i="1"/>
  <c r="Z930" i="1" s="1"/>
  <c r="AA930" i="1"/>
  <c r="O931" i="1"/>
  <c r="P931" i="1" s="1"/>
  <c r="S931" i="1"/>
  <c r="U931" i="1" s="1"/>
  <c r="AA931" i="1"/>
  <c r="O932" i="1"/>
  <c r="P932" i="1" s="1"/>
  <c r="S932" i="1"/>
  <c r="AA932" i="1"/>
  <c r="S933" i="1"/>
  <c r="O933" i="1"/>
  <c r="P933" i="1" s="1"/>
  <c r="AA933" i="1"/>
  <c r="S934" i="1"/>
  <c r="O934" i="1"/>
  <c r="AA934" i="1"/>
  <c r="S935" i="1"/>
  <c r="O935" i="1"/>
  <c r="P935" i="1" s="1"/>
  <c r="AA935" i="1"/>
  <c r="S936" i="1"/>
  <c r="O936" i="1"/>
  <c r="AA936" i="1"/>
  <c r="O937" i="1"/>
  <c r="P937" i="1" s="1"/>
  <c r="S937" i="1"/>
  <c r="Z937" i="1" s="1"/>
  <c r="AA937" i="1"/>
  <c r="O938" i="1"/>
  <c r="P938" i="1" s="1"/>
  <c r="S938" i="1"/>
  <c r="AA938" i="1"/>
  <c r="S939" i="1"/>
  <c r="O939" i="1"/>
  <c r="P939" i="1" s="1"/>
  <c r="AA939" i="1"/>
  <c r="O940" i="1"/>
  <c r="P940" i="1" s="1"/>
  <c r="S940" i="1"/>
  <c r="AA940" i="1"/>
  <c r="S947" i="1"/>
  <c r="O947" i="1"/>
  <c r="P947" i="1" s="1"/>
  <c r="AA947" i="1"/>
  <c r="S948" i="1"/>
  <c r="O948" i="1"/>
  <c r="AA948" i="1"/>
  <c r="O949" i="1"/>
  <c r="P949" i="1" s="1"/>
  <c r="S949" i="1"/>
  <c r="U949" i="1" s="1"/>
  <c r="V949" i="1" s="1"/>
  <c r="AA949" i="1"/>
  <c r="O950" i="1"/>
  <c r="S950" i="1"/>
  <c r="AA950" i="1"/>
  <c r="S951" i="1"/>
  <c r="O951" i="1"/>
  <c r="P951" i="1" s="1"/>
  <c r="AA951" i="1"/>
  <c r="S952" i="1"/>
  <c r="O952" i="1"/>
  <c r="P952" i="1" s="1"/>
  <c r="AA952" i="1"/>
  <c r="S953" i="1"/>
  <c r="O953" i="1"/>
  <c r="P953" i="1" s="1"/>
  <c r="AA953" i="1"/>
  <c r="S954" i="1"/>
  <c r="O954" i="1"/>
  <c r="P954" i="1" s="1"/>
  <c r="Q954" i="1"/>
  <c r="AA954" i="1"/>
  <c r="O956" i="1"/>
  <c r="P956" i="1" s="1"/>
  <c r="S956" i="1"/>
  <c r="Z956" i="1" s="1"/>
  <c r="AA956" i="1"/>
  <c r="S957" i="1"/>
  <c r="O957" i="1"/>
  <c r="P957" i="1" s="1"/>
  <c r="Q957" i="1"/>
  <c r="AA957" i="1"/>
  <c r="S958" i="1"/>
  <c r="U958" i="1" s="1"/>
  <c r="O958" i="1"/>
  <c r="P958" i="1" s="1"/>
  <c r="AA958" i="1"/>
  <c r="S959" i="1"/>
  <c r="U959" i="1" s="1"/>
  <c r="O959" i="1"/>
  <c r="P959" i="1" s="1"/>
  <c r="AA959" i="1"/>
  <c r="S960" i="1"/>
  <c r="U960" i="1" s="1"/>
  <c r="O960" i="1"/>
  <c r="P960" i="1" s="1"/>
  <c r="AA960" i="1"/>
  <c r="S961" i="1"/>
  <c r="U961" i="1" s="1"/>
  <c r="V961" i="1" s="1"/>
  <c r="O961" i="1"/>
  <c r="P961" i="1" s="1"/>
  <c r="AA961" i="1"/>
  <c r="O962" i="1"/>
  <c r="P962" i="1" s="1"/>
  <c r="S962" i="1"/>
  <c r="U962" i="1" s="1"/>
  <c r="AA962" i="1"/>
  <c r="O963" i="1"/>
  <c r="S963" i="1"/>
  <c r="Z963" i="1" s="1"/>
  <c r="AA963" i="1"/>
  <c r="O964" i="1"/>
  <c r="P964" i="1" s="1"/>
  <c r="S964" i="1"/>
  <c r="Z964" i="1" s="1"/>
  <c r="AA964" i="1"/>
  <c r="O965" i="1"/>
  <c r="P965" i="1" s="1"/>
  <c r="S965" i="1"/>
  <c r="U965" i="1" s="1"/>
  <c r="AA965" i="1"/>
  <c r="S966" i="1"/>
  <c r="U966" i="1" s="1"/>
  <c r="V966" i="1" s="1"/>
  <c r="O966" i="1"/>
  <c r="P966" i="1" s="1"/>
  <c r="AA966" i="1"/>
  <c r="O967" i="1"/>
  <c r="S967" i="1"/>
  <c r="Z967" i="1" s="1"/>
  <c r="AA967" i="1"/>
  <c r="O968" i="1"/>
  <c r="P968" i="1" s="1"/>
  <c r="S968" i="1"/>
  <c r="AA968" i="1"/>
  <c r="O969" i="1"/>
  <c r="P969" i="1" s="1"/>
  <c r="S969" i="1"/>
  <c r="AA969" i="1"/>
  <c r="S970" i="1"/>
  <c r="Z970" i="1" s="1"/>
  <c r="O970" i="1"/>
  <c r="AA970" i="1"/>
  <c r="S971" i="1"/>
  <c r="O971" i="1"/>
  <c r="P971" i="1" s="1"/>
  <c r="AA971" i="1"/>
  <c r="S972" i="1"/>
  <c r="Z972" i="1" s="1"/>
  <c r="O972" i="1"/>
  <c r="P972" i="1" s="1"/>
  <c r="AA972" i="1"/>
  <c r="S973" i="1"/>
  <c r="O973" i="1"/>
  <c r="P973" i="1" s="1"/>
  <c r="AA973" i="1"/>
  <c r="O974" i="1"/>
  <c r="P974" i="1" s="1"/>
  <c r="S974" i="1"/>
  <c r="Z974" i="1" s="1"/>
  <c r="AA974" i="1"/>
  <c r="S975" i="1"/>
  <c r="O975" i="1"/>
  <c r="P975" i="1" s="1"/>
  <c r="AA975" i="1"/>
  <c r="S976" i="1"/>
  <c r="U976" i="1" s="1"/>
  <c r="V976" i="1" s="1"/>
  <c r="O976" i="1"/>
  <c r="P976" i="1" s="1"/>
  <c r="AA976" i="1"/>
  <c r="S977" i="1"/>
  <c r="U977" i="1" s="1"/>
  <c r="V977" i="1" s="1"/>
  <c r="O977" i="1"/>
  <c r="P977" i="1" s="1"/>
  <c r="AA977" i="1"/>
  <c r="S978" i="1"/>
  <c r="U978" i="1" s="1"/>
  <c r="O978" i="1"/>
  <c r="P978" i="1" s="1"/>
  <c r="AA978" i="1"/>
  <c r="S979" i="1"/>
  <c r="Z979" i="1" s="1"/>
  <c r="O979" i="1"/>
  <c r="AA979" i="1"/>
  <c r="O980" i="1"/>
  <c r="P980" i="1" s="1"/>
  <c r="S980" i="1"/>
  <c r="Z980" i="1" s="1"/>
  <c r="AA980" i="1"/>
  <c r="O981" i="1"/>
  <c r="P981" i="1" s="1"/>
  <c r="S981" i="1"/>
  <c r="Z981" i="1" s="1"/>
  <c r="AA981" i="1"/>
  <c r="O982" i="1"/>
  <c r="P982" i="1" s="1"/>
  <c r="S982" i="1"/>
  <c r="U982" i="1" s="1"/>
  <c r="AA982" i="1"/>
  <c r="S990" i="1"/>
  <c r="O990" i="1"/>
  <c r="P990" i="1" s="1"/>
  <c r="AA990" i="1"/>
  <c r="S991" i="1"/>
  <c r="O991" i="1"/>
  <c r="P991" i="1" s="1"/>
  <c r="AA991" i="1"/>
  <c r="S992" i="1"/>
  <c r="Z992" i="1" s="1"/>
  <c r="O992" i="1"/>
  <c r="AA992" i="1"/>
  <c r="O993" i="1"/>
  <c r="P993" i="1" s="1"/>
  <c r="S993" i="1"/>
  <c r="U993" i="1" s="1"/>
  <c r="AA993" i="1"/>
  <c r="S994" i="1"/>
  <c r="O994" i="1"/>
  <c r="P994" i="1" s="1"/>
  <c r="AA994" i="1"/>
  <c r="O997" i="1"/>
  <c r="P997" i="1" s="1"/>
  <c r="S997" i="1"/>
  <c r="Z997" i="1" s="1"/>
  <c r="AA997" i="1"/>
  <c r="O998" i="1"/>
  <c r="S998" i="1"/>
  <c r="U998" i="1" s="1"/>
  <c r="V998" i="1" s="1"/>
  <c r="AA998" i="1"/>
  <c r="S999" i="1"/>
  <c r="O999" i="1"/>
  <c r="P999" i="1" s="1"/>
  <c r="AA999" i="1"/>
  <c r="O1000" i="1"/>
  <c r="P1000" i="1" s="1"/>
  <c r="S1000" i="1"/>
  <c r="AA1000" i="1"/>
  <c r="O1001" i="1"/>
  <c r="P1001" i="1" s="1"/>
  <c r="S1001" i="1"/>
  <c r="Z1001" i="1" s="1"/>
  <c r="AA1001" i="1"/>
  <c r="S1002" i="1"/>
  <c r="O1002" i="1"/>
  <c r="P1002" i="1" s="1"/>
  <c r="AA1002" i="1"/>
  <c r="S1005" i="1"/>
  <c r="Z1005" i="1" s="1"/>
  <c r="O1005" i="1"/>
  <c r="P1005" i="1" s="1"/>
  <c r="AA1005" i="1"/>
  <c r="S1006" i="1"/>
  <c r="O1006" i="1"/>
  <c r="P1006" i="1" s="1"/>
  <c r="AA1006" i="1"/>
  <c r="O882" i="1"/>
  <c r="P882" i="1" s="1"/>
  <c r="Q882" i="1" s="1"/>
  <c r="S882" i="1"/>
  <c r="AA882" i="1"/>
  <c r="O886" i="1"/>
  <c r="P886" i="1" s="1"/>
  <c r="S886" i="1"/>
  <c r="Z886" i="1" s="1"/>
  <c r="AA886" i="1"/>
  <c r="O887" i="1"/>
  <c r="S887" i="1"/>
  <c r="U887" i="1" s="1"/>
  <c r="AA887" i="1"/>
  <c r="O888" i="1"/>
  <c r="P888" i="1" s="1"/>
  <c r="Q888" i="1" s="1"/>
  <c r="S888" i="1"/>
  <c r="U888" i="1" s="1"/>
  <c r="AA888" i="1"/>
  <c r="O924" i="1"/>
  <c r="P924" i="1" s="1"/>
  <c r="S924" i="1"/>
  <c r="AA924" i="1"/>
  <c r="O925" i="1"/>
  <c r="S925" i="1"/>
  <c r="Z925" i="1" s="1"/>
  <c r="AA925" i="1"/>
  <c r="O926" i="1"/>
  <c r="P926" i="1" s="1"/>
  <c r="S926" i="1"/>
  <c r="AA926" i="1"/>
  <c r="O941" i="1"/>
  <c r="P941" i="1" s="1"/>
  <c r="S941" i="1"/>
  <c r="U941" i="1" s="1"/>
  <c r="V941" i="1" s="1"/>
  <c r="AA941" i="1"/>
  <c r="O942" i="1"/>
  <c r="P942" i="1" s="1"/>
  <c r="S942" i="1"/>
  <c r="Z942" i="1" s="1"/>
  <c r="AA942" i="1"/>
  <c r="O943" i="1"/>
  <c r="P943" i="1" s="1"/>
  <c r="S943" i="1"/>
  <c r="U943" i="1" s="1"/>
  <c r="V943" i="1" s="1"/>
  <c r="AA943" i="1"/>
  <c r="O944" i="1"/>
  <c r="P944" i="1" s="1"/>
  <c r="S944" i="1"/>
  <c r="Z944" i="1" s="1"/>
  <c r="AA944" i="1"/>
  <c r="O945" i="1"/>
  <c r="S945" i="1"/>
  <c r="Z945" i="1" s="1"/>
  <c r="AA945" i="1"/>
  <c r="O946" i="1"/>
  <c r="S946" i="1"/>
  <c r="U946" i="1" s="1"/>
  <c r="V946" i="1" s="1"/>
  <c r="AA946" i="1"/>
  <c r="O983" i="1"/>
  <c r="S983" i="1"/>
  <c r="U983" i="1" s="1"/>
  <c r="V983" i="1" s="1"/>
  <c r="AA983" i="1"/>
  <c r="O984" i="1"/>
  <c r="S984" i="1"/>
  <c r="Z984" i="1" s="1"/>
  <c r="AA984" i="1"/>
  <c r="O985" i="1"/>
  <c r="P985" i="1" s="1"/>
  <c r="S985" i="1"/>
  <c r="Z985" i="1" s="1"/>
  <c r="AA985" i="1"/>
  <c r="O986" i="1"/>
  <c r="P986" i="1" s="1"/>
  <c r="S986" i="1"/>
  <c r="U986" i="1" s="1"/>
  <c r="AA986" i="1"/>
  <c r="O987" i="1"/>
  <c r="P987" i="1" s="1"/>
  <c r="Q987" i="1" s="1"/>
  <c r="S987" i="1"/>
  <c r="U987" i="1" s="1"/>
  <c r="AA987" i="1"/>
  <c r="O988" i="1"/>
  <c r="S988" i="1"/>
  <c r="Z988" i="1" s="1"/>
  <c r="AA988" i="1"/>
  <c r="O989" i="1"/>
  <c r="P989" i="1" s="1"/>
  <c r="Q989" i="1" s="1"/>
  <c r="S989" i="1"/>
  <c r="AA989" i="1"/>
  <c r="O995" i="1"/>
  <c r="P995" i="1" s="1"/>
  <c r="Q995" i="1" s="1"/>
  <c r="S995" i="1"/>
  <c r="Z995" i="1" s="1"/>
  <c r="AA995" i="1"/>
  <c r="O996" i="1"/>
  <c r="P996" i="1" s="1"/>
  <c r="Q996" i="1" s="1"/>
  <c r="S996" i="1"/>
  <c r="Z996" i="1" s="1"/>
  <c r="AA996" i="1"/>
  <c r="O1003" i="1"/>
  <c r="P1003" i="1" s="1"/>
  <c r="S1003" i="1"/>
  <c r="AA1003" i="1"/>
  <c r="O1004" i="1"/>
  <c r="P1004" i="1" s="1"/>
  <c r="S1004" i="1"/>
  <c r="Z1004" i="1" s="1"/>
  <c r="AA1004" i="1"/>
  <c r="O1007" i="1"/>
  <c r="P1007" i="1" s="1"/>
  <c r="Q1007" i="1"/>
  <c r="S1007" i="1"/>
  <c r="Z1007" i="1" s="1"/>
  <c r="AA1007" i="1"/>
  <c r="K909" i="1"/>
  <c r="AG909" i="1" s="1"/>
  <c r="O909" i="1"/>
  <c r="S909" i="1"/>
  <c r="Z909" i="1" s="1"/>
  <c r="AA909" i="1"/>
  <c r="K1023" i="1"/>
  <c r="AG1023" i="1" s="1"/>
  <c r="O1023" i="1"/>
  <c r="S1023" i="1"/>
  <c r="Z1023" i="1" s="1"/>
  <c r="AA1023" i="1"/>
  <c r="J955" i="1"/>
  <c r="O955" i="1"/>
  <c r="S955" i="1"/>
  <c r="Z955" i="1" s="1"/>
  <c r="AA955" i="1"/>
  <c r="J889" i="1"/>
  <c r="O889" i="1"/>
  <c r="S889" i="1"/>
  <c r="Z889" i="1" s="1"/>
  <c r="AA889" i="1"/>
  <c r="J890" i="1"/>
  <c r="O890" i="1"/>
  <c r="S890" i="1"/>
  <c r="Z890" i="1" s="1"/>
  <c r="AA890" i="1"/>
  <c r="J891" i="1"/>
  <c r="O891" i="1"/>
  <c r="S891" i="1"/>
  <c r="Z891" i="1" s="1"/>
  <c r="AA891" i="1"/>
  <c r="J892" i="1"/>
  <c r="O892" i="1"/>
  <c r="S892" i="1"/>
  <c r="Z892" i="1" s="1"/>
  <c r="AA892" i="1"/>
  <c r="J893" i="1"/>
  <c r="O893" i="1"/>
  <c r="S893" i="1"/>
  <c r="U893" i="1" s="1"/>
  <c r="V893" i="1" s="1"/>
  <c r="AA893" i="1"/>
  <c r="J894" i="1"/>
  <c r="O894" i="1"/>
  <c r="S894" i="1"/>
  <c r="Z894" i="1" s="1"/>
  <c r="AA894" i="1"/>
  <c r="J1024" i="1"/>
  <c r="O1024" i="1"/>
  <c r="S1024" i="1"/>
  <c r="Z1024" i="1" s="1"/>
  <c r="AA1024" i="1"/>
  <c r="J1025" i="1"/>
  <c r="O1025" i="1"/>
  <c r="S1025" i="1"/>
  <c r="U1025" i="1" s="1"/>
  <c r="AA1025" i="1"/>
  <c r="J1026" i="1"/>
  <c r="O1026" i="1"/>
  <c r="S1026" i="1"/>
  <c r="Z1026" i="1" s="1"/>
  <c r="AA1026" i="1"/>
  <c r="J1027" i="1"/>
  <c r="O1027" i="1"/>
  <c r="S1027" i="1"/>
  <c r="Z1027" i="1" s="1"/>
  <c r="AA1027" i="1"/>
  <c r="J1028" i="1"/>
  <c r="O1028" i="1"/>
  <c r="S1028" i="1"/>
  <c r="Z1028" i="1" s="1"/>
  <c r="AA1028" i="1"/>
  <c r="J1029" i="1"/>
  <c r="O1029" i="1"/>
  <c r="S1029" i="1"/>
  <c r="Z1029" i="1" s="1"/>
  <c r="AA1029" i="1"/>
  <c r="O1041" i="1"/>
  <c r="P1041" i="1" s="1"/>
  <c r="S1041" i="1"/>
  <c r="U1041" i="1" s="1"/>
  <c r="V1041" i="1" s="1"/>
  <c r="AA1041" i="1"/>
  <c r="O1042" i="1"/>
  <c r="P1042" i="1" s="1"/>
  <c r="S1042" i="1"/>
  <c r="U1042" i="1" s="1"/>
  <c r="V1042" i="1" s="1"/>
  <c r="AA1042" i="1"/>
  <c r="O1043" i="1"/>
  <c r="P1043" i="1" s="1"/>
  <c r="Q1043" i="1" s="1"/>
  <c r="S1043" i="1"/>
  <c r="Z1043" i="1" s="1"/>
  <c r="AA1043" i="1"/>
  <c r="O1044" i="1"/>
  <c r="P1044" i="1" s="1"/>
  <c r="S1044" i="1"/>
  <c r="U1044" i="1" s="1"/>
  <c r="V1044" i="1" s="1"/>
  <c r="AA1044" i="1"/>
  <c r="O1057" i="1"/>
  <c r="P1057" i="1" s="1"/>
  <c r="S1057" i="1"/>
  <c r="Z1057" i="1" s="1"/>
  <c r="AA1057" i="1"/>
  <c r="O1058" i="1"/>
  <c r="P1058" i="1" s="1"/>
  <c r="S1058" i="1"/>
  <c r="Z1058" i="1" s="1"/>
  <c r="AA1058" i="1"/>
  <c r="O1059" i="1"/>
  <c r="P1059" i="1" s="1"/>
  <c r="S1059" i="1"/>
  <c r="U1059" i="1" s="1"/>
  <c r="V1059" i="1" s="1"/>
  <c r="AA1059" i="1"/>
  <c r="O1060" i="1"/>
  <c r="P1060" i="1" s="1"/>
  <c r="S1060" i="1"/>
  <c r="U1060" i="1" s="1"/>
  <c r="V1060" i="1" s="1"/>
  <c r="AA1060" i="1"/>
  <c r="O1071" i="1"/>
  <c r="P1071" i="1" s="1"/>
  <c r="Q1071" i="1" s="1"/>
  <c r="S1071" i="1"/>
  <c r="Z1071" i="1" s="1"/>
  <c r="AA1071" i="1"/>
  <c r="O1072" i="1"/>
  <c r="P1072" i="1" s="1"/>
  <c r="S1072" i="1"/>
  <c r="Z1072" i="1" s="1"/>
  <c r="AA1072" i="1"/>
  <c r="O1073" i="1"/>
  <c r="P1073" i="1" s="1"/>
  <c r="S1073" i="1"/>
  <c r="Z1073" i="1" s="1"/>
  <c r="AA1073" i="1"/>
  <c r="O1074" i="1"/>
  <c r="P1074" i="1" s="1"/>
  <c r="S1074" i="1"/>
  <c r="U1074" i="1" s="1"/>
  <c r="AA1074" i="1"/>
  <c r="O1075" i="1"/>
  <c r="P1075" i="1" s="1"/>
  <c r="S1075" i="1"/>
  <c r="U1075" i="1" s="1"/>
  <c r="V1075" i="1" s="1"/>
  <c r="AA1075" i="1"/>
  <c r="AG4" i="6"/>
  <c r="AG5" i="6"/>
  <c r="AG6" i="6"/>
  <c r="AG7" i="6"/>
  <c r="AG8" i="6"/>
  <c r="AG9" i="6"/>
  <c r="AG10" i="6"/>
  <c r="AG11" i="6"/>
  <c r="AG12" i="6"/>
  <c r="AG13" i="6"/>
  <c r="AG14" i="6"/>
  <c r="AG15" i="6"/>
  <c r="AG16" i="6"/>
  <c r="AG17" i="6"/>
  <c r="AG18" i="6"/>
  <c r="AG19" i="6"/>
  <c r="AG20" i="6"/>
  <c r="AG21" i="6"/>
  <c r="AG22" i="6"/>
  <c r="AG23" i="6"/>
  <c r="AG24" i="6"/>
  <c r="AG25" i="6"/>
  <c r="AG26" i="6"/>
  <c r="AG27" i="6"/>
  <c r="AG28" i="6"/>
  <c r="AG29" i="6"/>
  <c r="AG30" i="6"/>
  <c r="AG31" i="6"/>
  <c r="AG32" i="6"/>
  <c r="AG33" i="6"/>
  <c r="AG34" i="6"/>
  <c r="AG35" i="6"/>
  <c r="AG36" i="6"/>
  <c r="AG37" i="6"/>
  <c r="AG38" i="6"/>
  <c r="AG39" i="6"/>
  <c r="AG40" i="6"/>
  <c r="AG41" i="6"/>
  <c r="AG42" i="6"/>
  <c r="AG43" i="6"/>
  <c r="AG44" i="6"/>
  <c r="AG45" i="6"/>
  <c r="AG46" i="6"/>
  <c r="AG47" i="6"/>
  <c r="AG48" i="6"/>
  <c r="AG49" i="6"/>
  <c r="AG50" i="6"/>
  <c r="AG51" i="6"/>
  <c r="AG52" i="6"/>
  <c r="AG53" i="6"/>
  <c r="AG54" i="6"/>
  <c r="AG55" i="6"/>
  <c r="AG56" i="6"/>
  <c r="AG57" i="6"/>
  <c r="AG58" i="6"/>
  <c r="AG59" i="6"/>
  <c r="AG60" i="6"/>
  <c r="AG61" i="6"/>
  <c r="AG62" i="6"/>
  <c r="AG63" i="6"/>
  <c r="AG64" i="6"/>
  <c r="AG65" i="6"/>
  <c r="AG66" i="6"/>
  <c r="AG67" i="6"/>
  <c r="AG68" i="6"/>
  <c r="AG69" i="6"/>
  <c r="AG70" i="6"/>
  <c r="AG71" i="6"/>
  <c r="AG72" i="6"/>
  <c r="AG73" i="6"/>
  <c r="AG74" i="6"/>
  <c r="AG75" i="6"/>
  <c r="AG76" i="6"/>
  <c r="AG77" i="6"/>
  <c r="AG78" i="6"/>
  <c r="AG79" i="6"/>
  <c r="AG80" i="6"/>
  <c r="AG81" i="6"/>
  <c r="AG82" i="6"/>
  <c r="AG83" i="6"/>
  <c r="AG84" i="6"/>
  <c r="AG85" i="6"/>
  <c r="AG86" i="6"/>
  <c r="AG87" i="6"/>
  <c r="AG88" i="6"/>
  <c r="AG89" i="6"/>
  <c r="AG90" i="6"/>
  <c r="AG91" i="6"/>
  <c r="AG92" i="6"/>
  <c r="AG93" i="6"/>
  <c r="AG94" i="6"/>
  <c r="AG95" i="6"/>
  <c r="AG96" i="6"/>
  <c r="AG97" i="6"/>
  <c r="AG98" i="6"/>
  <c r="AG99" i="6"/>
  <c r="AG100" i="6"/>
  <c r="AG101" i="6"/>
  <c r="AG102" i="6"/>
  <c r="AG103" i="6"/>
  <c r="AG104" i="6"/>
  <c r="AG105" i="6"/>
  <c r="AG106" i="6"/>
  <c r="AG107" i="6"/>
  <c r="AG108" i="6"/>
  <c r="AG109" i="6"/>
  <c r="AG110" i="6"/>
  <c r="AG111" i="6"/>
  <c r="AG112" i="6"/>
  <c r="AG113" i="6"/>
  <c r="AG114" i="6"/>
  <c r="AG115" i="6"/>
  <c r="AG116" i="6"/>
  <c r="AG117" i="6"/>
  <c r="AG118" i="6"/>
  <c r="AG119" i="6"/>
  <c r="AG120" i="6"/>
  <c r="AG121" i="6"/>
  <c r="AG122" i="6"/>
  <c r="AG123" i="6"/>
  <c r="AG124" i="6"/>
  <c r="AG125" i="6"/>
  <c r="AG126" i="6"/>
  <c r="AG127" i="6"/>
  <c r="AG128" i="6"/>
  <c r="AG129" i="6"/>
  <c r="AG130" i="6"/>
  <c r="AG131" i="6"/>
  <c r="AG132" i="6"/>
  <c r="AG133" i="6"/>
  <c r="AG134" i="6"/>
  <c r="AG135" i="6"/>
  <c r="AG136" i="6"/>
  <c r="AG137" i="6"/>
  <c r="AG138" i="6"/>
  <c r="AG139" i="6"/>
  <c r="AG140" i="6"/>
  <c r="AG141" i="6"/>
  <c r="AG142" i="6"/>
  <c r="AG143" i="6"/>
  <c r="AG144" i="6"/>
  <c r="AG145" i="6"/>
  <c r="AG146" i="6"/>
  <c r="AG147" i="6"/>
  <c r="AG148" i="6"/>
  <c r="AG149" i="6"/>
  <c r="AG150" i="6"/>
  <c r="AG151" i="6"/>
  <c r="AG152" i="6"/>
  <c r="AG153" i="6"/>
  <c r="AG154" i="6"/>
  <c r="AG155" i="6"/>
  <c r="AG156" i="6"/>
  <c r="AG157" i="6"/>
  <c r="AG158" i="6"/>
  <c r="AG159" i="6"/>
  <c r="AG160" i="6"/>
  <c r="AG161" i="6"/>
  <c r="AG162" i="6"/>
  <c r="AG163" i="6"/>
  <c r="AG164" i="6"/>
  <c r="AG165" i="6"/>
  <c r="AG166" i="6"/>
  <c r="AG167" i="6"/>
  <c r="AG168" i="6"/>
  <c r="AG169" i="6"/>
  <c r="AG170" i="6"/>
  <c r="AG171" i="6"/>
  <c r="AG172" i="6"/>
  <c r="AG173" i="6"/>
  <c r="AG174" i="6"/>
  <c r="AG175" i="6"/>
  <c r="AG176" i="6"/>
  <c r="AG177" i="6"/>
  <c r="AG178" i="6"/>
  <c r="AG179" i="6"/>
  <c r="AG180" i="6"/>
  <c r="AG181" i="6"/>
  <c r="AG182" i="6"/>
  <c r="AG183" i="6"/>
  <c r="AG184" i="6"/>
  <c r="AG185" i="6"/>
  <c r="AG186" i="6"/>
  <c r="AG187" i="6"/>
  <c r="AG188" i="6"/>
  <c r="AG189" i="6"/>
  <c r="AG190" i="6"/>
  <c r="AG191" i="6"/>
  <c r="AG192" i="6"/>
  <c r="AG193" i="6"/>
  <c r="AG194" i="6"/>
  <c r="AG195" i="6"/>
  <c r="AG196" i="6"/>
  <c r="AG197" i="6"/>
  <c r="AG198" i="6"/>
  <c r="AG199" i="6"/>
  <c r="AG200" i="6"/>
  <c r="AG201" i="6"/>
  <c r="AG202" i="6"/>
  <c r="AG203" i="6"/>
  <c r="AG204" i="6"/>
  <c r="AG205" i="6"/>
  <c r="AG206" i="6"/>
  <c r="AG207" i="6"/>
  <c r="AG208" i="6"/>
  <c r="AG209" i="6"/>
  <c r="AG210" i="6"/>
  <c r="AG211" i="6"/>
  <c r="AG212" i="6"/>
  <c r="AG213" i="6"/>
  <c r="AG214" i="6"/>
  <c r="AG215" i="6"/>
  <c r="AG216" i="6"/>
  <c r="AG217" i="6"/>
  <c r="AG218" i="6"/>
  <c r="AG219" i="6"/>
  <c r="AG220" i="6"/>
  <c r="AG221" i="6"/>
  <c r="AG222" i="6"/>
  <c r="AG223" i="6"/>
  <c r="AG224" i="6"/>
  <c r="AG225" i="6"/>
  <c r="AG226" i="6"/>
  <c r="AG227" i="6"/>
  <c r="AG228" i="6"/>
  <c r="AG229" i="6"/>
  <c r="AG230" i="6"/>
  <c r="AG231" i="6"/>
  <c r="AG232" i="6"/>
  <c r="AG233" i="6"/>
  <c r="AG234" i="6"/>
  <c r="AG235" i="6"/>
  <c r="AG236" i="6"/>
  <c r="AG237" i="6"/>
  <c r="AG238" i="6"/>
  <c r="AG239" i="6"/>
  <c r="AG240" i="6"/>
  <c r="AG241" i="6"/>
  <c r="AG242" i="6"/>
  <c r="AG243" i="6"/>
  <c r="AG244" i="6"/>
  <c r="AG245" i="6"/>
  <c r="AG246" i="6"/>
  <c r="AG247" i="6"/>
  <c r="AG248" i="6"/>
  <c r="AG249" i="6"/>
  <c r="AG250" i="6"/>
  <c r="AG251" i="6"/>
  <c r="AG252" i="6"/>
  <c r="AG253" i="6"/>
  <c r="AG254" i="6"/>
  <c r="AG255" i="6"/>
  <c r="AG256" i="6"/>
  <c r="AG257" i="6"/>
  <c r="AG258" i="6"/>
  <c r="AG259" i="6"/>
  <c r="AG260" i="6"/>
  <c r="AG261" i="6"/>
  <c r="AG262" i="6"/>
  <c r="AG263" i="6"/>
  <c r="AG264" i="6"/>
  <c r="AG265" i="6"/>
  <c r="AG266" i="6"/>
  <c r="AG267" i="6"/>
  <c r="AG268" i="6"/>
  <c r="AG269" i="6"/>
  <c r="AG270" i="6"/>
  <c r="AG271" i="6"/>
  <c r="AG272" i="6"/>
  <c r="AG273" i="6"/>
  <c r="AG274" i="6"/>
  <c r="AG275" i="6"/>
  <c r="AG276" i="6"/>
  <c r="AG277" i="6"/>
  <c r="AG278" i="6"/>
  <c r="AG279" i="6"/>
  <c r="AG280" i="6"/>
  <c r="AG281" i="6"/>
  <c r="AG282" i="6"/>
  <c r="AG283" i="6"/>
  <c r="AG284" i="6"/>
  <c r="AG285" i="6"/>
  <c r="AG286" i="6"/>
  <c r="AG287" i="6"/>
  <c r="AG288" i="6"/>
  <c r="AG289" i="6"/>
  <c r="AG290" i="6"/>
  <c r="AG291" i="6"/>
  <c r="AG292" i="6"/>
  <c r="AG293" i="6"/>
  <c r="AG294" i="6"/>
  <c r="AG295" i="6"/>
  <c r="AG296" i="6"/>
  <c r="AG297" i="6"/>
  <c r="AG298" i="6"/>
  <c r="AG299" i="6"/>
  <c r="AG300" i="6"/>
  <c r="AG301" i="6"/>
  <c r="AG302" i="6"/>
  <c r="AG303" i="6"/>
  <c r="AG304" i="6"/>
  <c r="AG305" i="6"/>
  <c r="AG306" i="6"/>
  <c r="AG307" i="6"/>
  <c r="AG308" i="6"/>
  <c r="AG309" i="6"/>
  <c r="AG310" i="6"/>
  <c r="AG311" i="6"/>
  <c r="AG312" i="6"/>
  <c r="AG313" i="6"/>
  <c r="AG314" i="6"/>
  <c r="AG315" i="6"/>
  <c r="AG316" i="6"/>
  <c r="AG317" i="6"/>
  <c r="AG318" i="6"/>
  <c r="AG319" i="6"/>
  <c r="AG320" i="6"/>
  <c r="AG321" i="6"/>
  <c r="AG322" i="6"/>
  <c r="AG323" i="6"/>
  <c r="AG324" i="6"/>
  <c r="AG325" i="6"/>
  <c r="AG326" i="6"/>
  <c r="AG327" i="6"/>
  <c r="AG328" i="6"/>
  <c r="AG329" i="6"/>
  <c r="AG330" i="6"/>
  <c r="AG331" i="6"/>
  <c r="AG332" i="6"/>
  <c r="AG333" i="6"/>
  <c r="AG334" i="6"/>
  <c r="AG335" i="6"/>
  <c r="AG336" i="6"/>
  <c r="AG337" i="6"/>
  <c r="AG338" i="6"/>
  <c r="AG339" i="6"/>
  <c r="AG340" i="6"/>
  <c r="AG341" i="6"/>
  <c r="AG342" i="6"/>
  <c r="AG343" i="6"/>
  <c r="AG344" i="6"/>
  <c r="AG345" i="6"/>
  <c r="AG346" i="6"/>
  <c r="AG347" i="6"/>
  <c r="AG348" i="6"/>
  <c r="AG349" i="6"/>
  <c r="AG350" i="6"/>
  <c r="AG351" i="6"/>
  <c r="AG352" i="6"/>
  <c r="AG353" i="6"/>
  <c r="AG354" i="6"/>
  <c r="AG355" i="6"/>
  <c r="AG356" i="6"/>
  <c r="AG357" i="6"/>
  <c r="AG358" i="6"/>
  <c r="AG359" i="6"/>
  <c r="AG360" i="6"/>
  <c r="AG361" i="6"/>
  <c r="AG362" i="6"/>
  <c r="AG363" i="6"/>
  <c r="AG364" i="6"/>
  <c r="AG365" i="6"/>
  <c r="AG366" i="6"/>
  <c r="AG367" i="6"/>
  <c r="AG368" i="6"/>
  <c r="AG369" i="6"/>
  <c r="AG370" i="6"/>
  <c r="AG371" i="6"/>
  <c r="AG372" i="6"/>
  <c r="AG373" i="6"/>
  <c r="AG374" i="6"/>
  <c r="AG375" i="6"/>
  <c r="AG376" i="6"/>
  <c r="AG377" i="6"/>
  <c r="AG378" i="6"/>
  <c r="AG379" i="6"/>
  <c r="AG380" i="6"/>
  <c r="AG381" i="6"/>
  <c r="AG382" i="6"/>
  <c r="AG383" i="6"/>
  <c r="AG384" i="6"/>
  <c r="AG385" i="6"/>
  <c r="AG386" i="6"/>
  <c r="AG387" i="6"/>
  <c r="AG388" i="6"/>
  <c r="AG389" i="6"/>
  <c r="AG390" i="6"/>
  <c r="AG391" i="6"/>
  <c r="AG392" i="6"/>
  <c r="AG393" i="6"/>
  <c r="AG394" i="6"/>
  <c r="AG395" i="6"/>
  <c r="AG396" i="6"/>
  <c r="AG397" i="6"/>
  <c r="AG398" i="6"/>
  <c r="AG399" i="6"/>
  <c r="AG400" i="6"/>
  <c r="AG401" i="6"/>
  <c r="AG402" i="6"/>
  <c r="AG403" i="6"/>
  <c r="AG404" i="6"/>
  <c r="AG405" i="6"/>
  <c r="AG406" i="6"/>
  <c r="AG407" i="6"/>
  <c r="AG408" i="6"/>
  <c r="AG409" i="6"/>
  <c r="AG410" i="6"/>
  <c r="AG411" i="6"/>
  <c r="AG412" i="6"/>
  <c r="AG413" i="6"/>
  <c r="AG414" i="6"/>
  <c r="AG415" i="6"/>
  <c r="AG416" i="6"/>
  <c r="AG417" i="6"/>
  <c r="AG418" i="6"/>
  <c r="AG419" i="6"/>
  <c r="AG420" i="6"/>
  <c r="AG421" i="6"/>
  <c r="AG422" i="6"/>
  <c r="AG423" i="6"/>
  <c r="AG424" i="6"/>
  <c r="AG425" i="6"/>
  <c r="AG426" i="6"/>
  <c r="AG427" i="6"/>
  <c r="AG428" i="6"/>
  <c r="AG429" i="6"/>
  <c r="AG430" i="6"/>
  <c r="AG431" i="6"/>
  <c r="AG432" i="6"/>
  <c r="AG433" i="6"/>
  <c r="AG434" i="6"/>
  <c r="AG435" i="6"/>
  <c r="AG436" i="6"/>
  <c r="AG437" i="6"/>
  <c r="AG438" i="6"/>
  <c r="AG439" i="6"/>
  <c r="AG440" i="6"/>
  <c r="AG441" i="6"/>
  <c r="AG442" i="6"/>
  <c r="AG443" i="6"/>
  <c r="AG444" i="6"/>
  <c r="AG445" i="6"/>
  <c r="AG446" i="6"/>
  <c r="AG447" i="6"/>
  <c r="AG448" i="6"/>
  <c r="AG449" i="6"/>
  <c r="AG450" i="6"/>
  <c r="AG451" i="6"/>
  <c r="AG452" i="6"/>
  <c r="AG453" i="6"/>
  <c r="AG454" i="6"/>
  <c r="AG455" i="6"/>
  <c r="AG456" i="6"/>
  <c r="AG457" i="6"/>
  <c r="AG458" i="6"/>
  <c r="AG459" i="6"/>
  <c r="AG460" i="6"/>
  <c r="AG461" i="6"/>
  <c r="AG462" i="6"/>
  <c r="AG463" i="6"/>
  <c r="AG464" i="6"/>
  <c r="AG465" i="6"/>
  <c r="AG466" i="6"/>
  <c r="AG467" i="6"/>
  <c r="AG468" i="6"/>
  <c r="AG469" i="6"/>
  <c r="AG470" i="6"/>
  <c r="AG471" i="6"/>
  <c r="AG472" i="6"/>
  <c r="AG473" i="6"/>
  <c r="AG474" i="6"/>
  <c r="AG475" i="6"/>
  <c r="AG476" i="6"/>
  <c r="AG477" i="6"/>
  <c r="AG478" i="6"/>
  <c r="AG479" i="6"/>
  <c r="AG480" i="6"/>
  <c r="AG481" i="6"/>
  <c r="AG482" i="6"/>
  <c r="AG483" i="6"/>
  <c r="AG484" i="6"/>
  <c r="AG485" i="6"/>
  <c r="AG486" i="6"/>
  <c r="AG487" i="6"/>
  <c r="AG488" i="6"/>
  <c r="AG489" i="6"/>
  <c r="AG490" i="6"/>
  <c r="AG491" i="6"/>
  <c r="AG492" i="6"/>
  <c r="AG493" i="6"/>
  <c r="AG494" i="6"/>
  <c r="AG495" i="6"/>
  <c r="AG496" i="6"/>
  <c r="AG497" i="6"/>
  <c r="AG498" i="6"/>
  <c r="AG499" i="6"/>
  <c r="AG500" i="6"/>
  <c r="AG501" i="6"/>
  <c r="AG502" i="6"/>
  <c r="AG503" i="6"/>
  <c r="AG504" i="6"/>
  <c r="AG505" i="6"/>
  <c r="AG506" i="6"/>
  <c r="AG507" i="6"/>
  <c r="AG508" i="6"/>
  <c r="AG509" i="6"/>
  <c r="AG510" i="6"/>
  <c r="AG511" i="6"/>
  <c r="AG512" i="6"/>
  <c r="AG513" i="6"/>
  <c r="AG514" i="6"/>
  <c r="AG515" i="6"/>
  <c r="AG516" i="6"/>
  <c r="AG517" i="6"/>
  <c r="AG518" i="6"/>
  <c r="AG519" i="6"/>
  <c r="AG520" i="6"/>
  <c r="AG521" i="6"/>
  <c r="AG522" i="6"/>
  <c r="AG523" i="6"/>
  <c r="AG524" i="6"/>
  <c r="AG525" i="6"/>
  <c r="AG526" i="6"/>
  <c r="AG527" i="6"/>
  <c r="AG528" i="6"/>
  <c r="AG529" i="6"/>
  <c r="AG530" i="6"/>
  <c r="AG531" i="6"/>
  <c r="AG532" i="6"/>
  <c r="AG533" i="6"/>
  <c r="AG534" i="6"/>
  <c r="AG535" i="6"/>
  <c r="AG536" i="6"/>
  <c r="AG537" i="6"/>
  <c r="AG538" i="6"/>
  <c r="AG539" i="6"/>
  <c r="AG540" i="6"/>
  <c r="AG541" i="6"/>
  <c r="AG542" i="6"/>
  <c r="AG543" i="6"/>
  <c r="AG544" i="6"/>
  <c r="AG545" i="6"/>
  <c r="AG546" i="6"/>
  <c r="AG547" i="6"/>
  <c r="AG548" i="6"/>
  <c r="AG549" i="6"/>
  <c r="AG550" i="6"/>
  <c r="AG551" i="6"/>
  <c r="AG552" i="6"/>
  <c r="AG553" i="6"/>
  <c r="AG554" i="6"/>
  <c r="AG555" i="6"/>
  <c r="AG556" i="6"/>
  <c r="AG557" i="6"/>
  <c r="AG558" i="6"/>
  <c r="AG559" i="6"/>
  <c r="AG560" i="6"/>
  <c r="AG561" i="6"/>
  <c r="AG562" i="6"/>
  <c r="AG563" i="6"/>
  <c r="AG564" i="6"/>
  <c r="AG565" i="6"/>
  <c r="AG566" i="6"/>
  <c r="AG567" i="6"/>
  <c r="AG568" i="6"/>
  <c r="AG569" i="6"/>
  <c r="AG570" i="6"/>
  <c r="AG571" i="6"/>
  <c r="AG572" i="6"/>
  <c r="AG573" i="6"/>
  <c r="AG574" i="6"/>
  <c r="AG575" i="6"/>
  <c r="AG576" i="6"/>
  <c r="AG577" i="6"/>
  <c r="AG578" i="6"/>
  <c r="AG579" i="6"/>
  <c r="AG580" i="6"/>
  <c r="AG581" i="6"/>
  <c r="AG582" i="6"/>
  <c r="AG583" i="6"/>
  <c r="AG584" i="6"/>
  <c r="AG585" i="6"/>
  <c r="AG586" i="6"/>
  <c r="AG587" i="6"/>
  <c r="AG588" i="6"/>
  <c r="AG589" i="6"/>
  <c r="AG590" i="6"/>
  <c r="AG591" i="6"/>
  <c r="AG592" i="6"/>
  <c r="AG593" i="6"/>
  <c r="AG594" i="6"/>
  <c r="AG595" i="6"/>
  <c r="AG596" i="6"/>
  <c r="AG597" i="6"/>
  <c r="AG598" i="6"/>
  <c r="AG599" i="6"/>
  <c r="AG600" i="6"/>
  <c r="AG601" i="6"/>
  <c r="AG602" i="6"/>
  <c r="AG603" i="6"/>
  <c r="AG604" i="6"/>
  <c r="AG605" i="6"/>
  <c r="AG606" i="6"/>
  <c r="AG607" i="6"/>
  <c r="AG608" i="6"/>
  <c r="AG609" i="6"/>
  <c r="AG610" i="6"/>
  <c r="AG611" i="6"/>
  <c r="AG612" i="6"/>
  <c r="AG613" i="6"/>
  <c r="AG614" i="6"/>
  <c r="AG615" i="6"/>
  <c r="AG616" i="6"/>
  <c r="AG617" i="6"/>
  <c r="AG618" i="6"/>
  <c r="AG619" i="6"/>
  <c r="AG620" i="6"/>
  <c r="AG621" i="6"/>
  <c r="AG622" i="6"/>
  <c r="AG623" i="6"/>
  <c r="AG624" i="6"/>
  <c r="AG625" i="6"/>
  <c r="AG626" i="6"/>
  <c r="AG627" i="6"/>
  <c r="AG628" i="6"/>
  <c r="AG629" i="6"/>
  <c r="AG630" i="6"/>
  <c r="AG631" i="6"/>
  <c r="AG632" i="6"/>
  <c r="AG633" i="6"/>
  <c r="AG634" i="6"/>
  <c r="AG635" i="6"/>
  <c r="AG636" i="6"/>
  <c r="AG637" i="6"/>
  <c r="AG638" i="6"/>
  <c r="AG639" i="6"/>
  <c r="AG640" i="6"/>
  <c r="AG641" i="6"/>
  <c r="AG642" i="6"/>
  <c r="AG643" i="6"/>
  <c r="AG644" i="6"/>
  <c r="AG645" i="6"/>
  <c r="AG646" i="6"/>
  <c r="AG647" i="6"/>
  <c r="AG648" i="6"/>
  <c r="AG649" i="6"/>
  <c r="AG650" i="6"/>
  <c r="AG651" i="6"/>
  <c r="AG652" i="6"/>
  <c r="AG653" i="6"/>
  <c r="AG654" i="6"/>
  <c r="AG655" i="6"/>
  <c r="AG656" i="6"/>
  <c r="AG657" i="6"/>
  <c r="AG658" i="6"/>
  <c r="AG659" i="6"/>
  <c r="AG660" i="6"/>
  <c r="AG661" i="6"/>
  <c r="AG662" i="6"/>
  <c r="AG663" i="6"/>
  <c r="AG664" i="6"/>
  <c r="AG665" i="6"/>
  <c r="AG666" i="6"/>
  <c r="AG667" i="6"/>
  <c r="AG668" i="6"/>
  <c r="AG669" i="6"/>
  <c r="AG670" i="6"/>
  <c r="AG671" i="6"/>
  <c r="AG672" i="6"/>
  <c r="AG673" i="6"/>
  <c r="AG674" i="6"/>
  <c r="AG675" i="6"/>
  <c r="AG676" i="6"/>
  <c r="AG677" i="6"/>
  <c r="AG678" i="6"/>
  <c r="AG679" i="6"/>
  <c r="AG680" i="6"/>
  <c r="AG681" i="6"/>
  <c r="AG682" i="6"/>
  <c r="AG683" i="6"/>
  <c r="AG684" i="6"/>
  <c r="AG685" i="6"/>
  <c r="AG686" i="6"/>
  <c r="AG687" i="6"/>
  <c r="AG688" i="6"/>
  <c r="AG689" i="6"/>
  <c r="AG690" i="6"/>
  <c r="AG691" i="6"/>
  <c r="AG692" i="6"/>
  <c r="AG693" i="6"/>
  <c r="AG694" i="6"/>
  <c r="AG695" i="6"/>
  <c r="AG696" i="6"/>
  <c r="AG697" i="6"/>
  <c r="AG698" i="6"/>
  <c r="AG699" i="6"/>
  <c r="AG700" i="6"/>
  <c r="AG701" i="6"/>
  <c r="AG702" i="6"/>
  <c r="AG703" i="6"/>
  <c r="AG704" i="6"/>
  <c r="AG705" i="6"/>
  <c r="AG706" i="6"/>
  <c r="AG707" i="6"/>
  <c r="AG708" i="6"/>
  <c r="AG709" i="6"/>
  <c r="AG710" i="6"/>
  <c r="AG711" i="6"/>
  <c r="AG712" i="6"/>
  <c r="AG713" i="6"/>
  <c r="AG714" i="6"/>
  <c r="AG715" i="6"/>
  <c r="AG716" i="6"/>
  <c r="AG717" i="6"/>
  <c r="AG718" i="6"/>
  <c r="AG719" i="6"/>
  <c r="AG720" i="6"/>
  <c r="AG721" i="6"/>
  <c r="AG722" i="6"/>
  <c r="AG723" i="6"/>
  <c r="AG724" i="6"/>
  <c r="AG725" i="6"/>
  <c r="AG726" i="6"/>
  <c r="AG727" i="6"/>
  <c r="AG728" i="6"/>
  <c r="AG729" i="6"/>
  <c r="AG730" i="6"/>
  <c r="AG731" i="6"/>
  <c r="AG732" i="6"/>
  <c r="AG733" i="6"/>
  <c r="AG734" i="6"/>
  <c r="AG735" i="6"/>
  <c r="AG736" i="6"/>
  <c r="AG737" i="6"/>
  <c r="AG738" i="6"/>
  <c r="AG739" i="6"/>
  <c r="AG740" i="6"/>
  <c r="AG741" i="6"/>
  <c r="AG742" i="6"/>
  <c r="AG743" i="6"/>
  <c r="AG744" i="6"/>
  <c r="AG745" i="6"/>
  <c r="AG746" i="6"/>
  <c r="AG747" i="6"/>
  <c r="AG748" i="6"/>
  <c r="AG749" i="6"/>
  <c r="AG750" i="6"/>
  <c r="AG751" i="6"/>
  <c r="AG752" i="6"/>
  <c r="AG753" i="6"/>
  <c r="AG754" i="6"/>
  <c r="AG755" i="6"/>
  <c r="AG756" i="6"/>
  <c r="AG757" i="6"/>
  <c r="AG758" i="6"/>
  <c r="AG759" i="6"/>
  <c r="AG760" i="6"/>
  <c r="AG761" i="6"/>
  <c r="AG762" i="6"/>
  <c r="AG763" i="6"/>
  <c r="AG764" i="6"/>
  <c r="AG765" i="6"/>
  <c r="AG766" i="6"/>
  <c r="AG767" i="6"/>
  <c r="AG768" i="6"/>
  <c r="AG769" i="6"/>
  <c r="AG770" i="6"/>
  <c r="AG771" i="6"/>
  <c r="AG772" i="6"/>
  <c r="AG773" i="6"/>
  <c r="AG774" i="6"/>
  <c r="AG775" i="6"/>
  <c r="AG776" i="6"/>
  <c r="AG777" i="6"/>
  <c r="AG778" i="6"/>
  <c r="AG779" i="6"/>
  <c r="AG780" i="6"/>
  <c r="AG781" i="6"/>
  <c r="AG782" i="6"/>
  <c r="AG783" i="6"/>
  <c r="AG784" i="6"/>
  <c r="AG785" i="6"/>
  <c r="AG786" i="6"/>
  <c r="AG787" i="6"/>
  <c r="AG788" i="6"/>
  <c r="AG789" i="6"/>
  <c r="AG790" i="6"/>
  <c r="AG791" i="6"/>
  <c r="AG792" i="6"/>
  <c r="AG793" i="6"/>
  <c r="AG794" i="6"/>
  <c r="AG795" i="6"/>
  <c r="AG796" i="6"/>
  <c r="AG797" i="6"/>
  <c r="AG798" i="6"/>
  <c r="AG799" i="6"/>
  <c r="AG800" i="6"/>
  <c r="AG801" i="6"/>
  <c r="AG802" i="6"/>
  <c r="AG803" i="6"/>
  <c r="AG804" i="6"/>
  <c r="AG805" i="6"/>
  <c r="AG806" i="6"/>
  <c r="AG807" i="6"/>
  <c r="AG808" i="6"/>
  <c r="AG809" i="6"/>
  <c r="AG810" i="6"/>
  <c r="AG811" i="6"/>
  <c r="AG812" i="6"/>
  <c r="AG813" i="6"/>
  <c r="AG814" i="6"/>
  <c r="AG815" i="6"/>
  <c r="AG816" i="6"/>
  <c r="AG817" i="6"/>
  <c r="AG818" i="6"/>
  <c r="AG819" i="6"/>
  <c r="AG820" i="6"/>
  <c r="AG821" i="6"/>
  <c r="AG822" i="6"/>
  <c r="AG823" i="6"/>
  <c r="AG824" i="6"/>
  <c r="AG825" i="6"/>
  <c r="AG826" i="6"/>
  <c r="AG827" i="6"/>
  <c r="AG828" i="6"/>
  <c r="AG829" i="6"/>
  <c r="AG830" i="6"/>
  <c r="AG831" i="6"/>
  <c r="AG832" i="6"/>
  <c r="AG833" i="6"/>
  <c r="AG834" i="6"/>
  <c r="AG835" i="6"/>
  <c r="AG836" i="6"/>
  <c r="AG837" i="6"/>
  <c r="AG838" i="6"/>
  <c r="AG839" i="6"/>
  <c r="AG840" i="6"/>
  <c r="AG841" i="6"/>
  <c r="AG842" i="6"/>
  <c r="AG843" i="6"/>
  <c r="AG844" i="6"/>
  <c r="AG845" i="6"/>
  <c r="AG846" i="6"/>
  <c r="AG847" i="6"/>
  <c r="AG848" i="6"/>
  <c r="AG849" i="6"/>
  <c r="AG850" i="6"/>
  <c r="AG851" i="6"/>
  <c r="AG852" i="6"/>
  <c r="AG853" i="6"/>
  <c r="AG854" i="6"/>
  <c r="AG855" i="6"/>
  <c r="AG856" i="6"/>
  <c r="AG857" i="6"/>
  <c r="AG858" i="6"/>
  <c r="AG859" i="6"/>
  <c r="AG860" i="6"/>
  <c r="AG861" i="6"/>
  <c r="AG862" i="6"/>
  <c r="AG863" i="6"/>
  <c r="AG864" i="6"/>
  <c r="AG865" i="6"/>
  <c r="AG866" i="6"/>
  <c r="AG867" i="6"/>
  <c r="AG868" i="6"/>
  <c r="AG869" i="6"/>
  <c r="AG870" i="6"/>
  <c r="AG871" i="6"/>
  <c r="AG872" i="6"/>
  <c r="AG873" i="6"/>
  <c r="AG874" i="6"/>
  <c r="AG875" i="6"/>
  <c r="AG876" i="6"/>
  <c r="AG877" i="6"/>
  <c r="AG878" i="6"/>
  <c r="AG879" i="6"/>
  <c r="AG880" i="6"/>
  <c r="AG881" i="6"/>
  <c r="AG882" i="6"/>
  <c r="AG883" i="6"/>
  <c r="AG884" i="6"/>
  <c r="AG885" i="6"/>
  <c r="AG886" i="6"/>
  <c r="AG887" i="6"/>
  <c r="AG888" i="6"/>
  <c r="AG889" i="6"/>
  <c r="AG890" i="6"/>
  <c r="AG891" i="6"/>
  <c r="AG892" i="6"/>
  <c r="AG893" i="6"/>
  <c r="AG894" i="6"/>
  <c r="AG895" i="6"/>
  <c r="AG896" i="6"/>
  <c r="AG897" i="6"/>
  <c r="AG898" i="6"/>
  <c r="AG899" i="6"/>
  <c r="AG900" i="6"/>
  <c r="AG901" i="6"/>
  <c r="AG902" i="6"/>
  <c r="AG903" i="6"/>
  <c r="AG904" i="6"/>
  <c r="AG905" i="6"/>
  <c r="AG906" i="6"/>
  <c r="AG907" i="6"/>
  <c r="AG908" i="6"/>
  <c r="AG909" i="6"/>
  <c r="AG910" i="6"/>
  <c r="AG911" i="6"/>
  <c r="AG912" i="6"/>
  <c r="AG913" i="6"/>
  <c r="AG914" i="6"/>
  <c r="AG915" i="6"/>
  <c r="AG916" i="6"/>
  <c r="AG917" i="6"/>
  <c r="AG918" i="6"/>
  <c r="AG919" i="6"/>
  <c r="AG920" i="6"/>
  <c r="AG921" i="6"/>
  <c r="AG922" i="6"/>
  <c r="AG923" i="6"/>
  <c r="AG924" i="6"/>
  <c r="AG925" i="6"/>
  <c r="AG926" i="6"/>
  <c r="AG927" i="6"/>
  <c r="AG928" i="6"/>
  <c r="AG929" i="6"/>
  <c r="AG930" i="6"/>
  <c r="AG931" i="6"/>
  <c r="AG932" i="6"/>
  <c r="AG933" i="6"/>
  <c r="AG934" i="6"/>
  <c r="AG935" i="6"/>
  <c r="AG936" i="6"/>
  <c r="AG937" i="6"/>
  <c r="AG938" i="6"/>
  <c r="AG939" i="6"/>
  <c r="AG940" i="6"/>
  <c r="AG941" i="6"/>
  <c r="AG942" i="6"/>
  <c r="AG943" i="6"/>
  <c r="AG944" i="6"/>
  <c r="AG945" i="6"/>
  <c r="AG946" i="6"/>
  <c r="AG947" i="6"/>
  <c r="AG948" i="6"/>
  <c r="AG949" i="6"/>
  <c r="AG950" i="6"/>
  <c r="AG951" i="6"/>
  <c r="AG952" i="6"/>
  <c r="AG953" i="6"/>
  <c r="AG954" i="6"/>
  <c r="AG955" i="6"/>
  <c r="AG956" i="6"/>
  <c r="AG957" i="6"/>
  <c r="AG958" i="6"/>
  <c r="AG959" i="6"/>
  <c r="AG960" i="6"/>
  <c r="AG961" i="6"/>
  <c r="AG962" i="6"/>
  <c r="AG963" i="6"/>
  <c r="AG964" i="6"/>
  <c r="AG965" i="6"/>
  <c r="AG966" i="6"/>
  <c r="AG967" i="6"/>
  <c r="AG968" i="6"/>
  <c r="AG969" i="6"/>
  <c r="AG970" i="6"/>
  <c r="AG971" i="6"/>
  <c r="AG972" i="6"/>
  <c r="AG973" i="6"/>
  <c r="AG974" i="6"/>
  <c r="AG975" i="6"/>
  <c r="AG976" i="6"/>
  <c r="AG977" i="6"/>
  <c r="AG978" i="6"/>
  <c r="AG979" i="6"/>
  <c r="AG980" i="6"/>
  <c r="AG981" i="6"/>
  <c r="AG982" i="6"/>
  <c r="AG983" i="6"/>
  <c r="AG984" i="6"/>
  <c r="AG985" i="6"/>
  <c r="AG986" i="6"/>
  <c r="AG987" i="6"/>
  <c r="AG988" i="6"/>
  <c r="AG989" i="6"/>
  <c r="AG990" i="6"/>
  <c r="AG991" i="6"/>
  <c r="AG992" i="6"/>
  <c r="AG993" i="6"/>
  <c r="AG994" i="6"/>
  <c r="AG995" i="6"/>
  <c r="AG996" i="6"/>
  <c r="AG997" i="6"/>
  <c r="AG998" i="6"/>
  <c r="AG999" i="6"/>
  <c r="AG1000" i="6"/>
  <c r="AG1001" i="6"/>
  <c r="AG1002" i="6"/>
  <c r="AG1003" i="6"/>
  <c r="AG1019" i="6"/>
  <c r="AG1020" i="6"/>
  <c r="AG1021" i="6"/>
  <c r="AG1022" i="6"/>
  <c r="AG1023" i="6"/>
  <c r="AG1024" i="6"/>
  <c r="AG1025" i="6"/>
  <c r="AG1026" i="6"/>
  <c r="AG1027" i="6"/>
  <c r="AG1028" i="6"/>
  <c r="AG1029" i="6"/>
  <c r="AG1030" i="6"/>
  <c r="AG1031" i="6"/>
  <c r="F677" i="7"/>
  <c r="B676" i="7"/>
  <c r="F676" i="7" s="1"/>
  <c r="B675" i="7"/>
  <c r="F675" i="7" s="1"/>
  <c r="B674" i="7"/>
  <c r="F674" i="7" s="1"/>
  <c r="B673" i="7"/>
  <c r="F673" i="7" s="1"/>
  <c r="B672" i="7"/>
  <c r="F672" i="7" s="1"/>
  <c r="B671" i="7"/>
  <c r="F671" i="7" s="1"/>
  <c r="B670" i="7"/>
  <c r="F670" i="7" s="1"/>
  <c r="B669" i="7"/>
  <c r="F669" i="7" s="1"/>
  <c r="F668" i="7"/>
  <c r="B668" i="7"/>
  <c r="B667" i="7"/>
  <c r="F667" i="7" s="1"/>
  <c r="B666" i="7"/>
  <c r="F666" i="7" s="1"/>
  <c r="B665" i="7"/>
  <c r="F665" i="7" s="1"/>
  <c r="B664" i="7"/>
  <c r="F664" i="7" s="1"/>
  <c r="B663" i="7"/>
  <c r="F663" i="7" s="1"/>
  <c r="B662" i="7"/>
  <c r="F662" i="7" s="1"/>
  <c r="B661" i="7"/>
  <c r="F661" i="7" s="1"/>
  <c r="B660" i="7"/>
  <c r="F660" i="7" s="1"/>
  <c r="B659" i="7"/>
  <c r="F659" i="7" s="1"/>
  <c r="B658" i="7"/>
  <c r="F658" i="7" s="1"/>
  <c r="B657" i="7"/>
  <c r="F657" i="7" s="1"/>
  <c r="F656" i="7"/>
  <c r="B656" i="7"/>
  <c r="F655" i="7"/>
  <c r="B655" i="7"/>
  <c r="F654" i="7"/>
  <c r="B654" i="7"/>
  <c r="B653" i="7"/>
  <c r="F653" i="7" s="1"/>
  <c r="B652" i="7"/>
  <c r="F652" i="7" s="1"/>
  <c r="B651" i="7"/>
  <c r="F651" i="7" s="1"/>
  <c r="B650" i="7"/>
  <c r="F650" i="7" s="1"/>
  <c r="B649" i="7"/>
  <c r="F649" i="7" s="1"/>
  <c r="B648" i="7"/>
  <c r="F648" i="7" s="1"/>
  <c r="F647" i="7"/>
  <c r="B647" i="7"/>
  <c r="B646" i="7"/>
  <c r="F646" i="7" s="1"/>
  <c r="B645" i="7"/>
  <c r="F645" i="7" s="1"/>
  <c r="B644" i="7"/>
  <c r="F644" i="7" s="1"/>
  <c r="B643" i="7"/>
  <c r="F643" i="7" s="1"/>
  <c r="B642" i="7"/>
  <c r="F642" i="7" s="1"/>
  <c r="B641" i="7"/>
  <c r="F641" i="7" s="1"/>
  <c r="B640" i="7"/>
  <c r="F640" i="7" s="1"/>
  <c r="B639" i="7"/>
  <c r="F639" i="7" s="1"/>
  <c r="B638" i="7"/>
  <c r="F638" i="7" s="1"/>
  <c r="F637" i="7"/>
  <c r="B637" i="7"/>
  <c r="B636" i="7"/>
  <c r="F636" i="7" s="1"/>
  <c r="B635" i="7"/>
  <c r="F635" i="7" s="1"/>
  <c r="B634" i="7"/>
  <c r="F634" i="7" s="1"/>
  <c r="B633" i="7"/>
  <c r="F633" i="7" s="1"/>
  <c r="B632" i="7"/>
  <c r="F632" i="7" s="1"/>
  <c r="B631" i="7"/>
  <c r="F631" i="7" s="1"/>
  <c r="F630" i="7"/>
  <c r="B630" i="7"/>
  <c r="B629" i="7"/>
  <c r="F629" i="7" s="1"/>
  <c r="B628" i="7"/>
  <c r="F628" i="7" s="1"/>
  <c r="B627" i="7"/>
  <c r="F627" i="7" s="1"/>
  <c r="B626" i="7"/>
  <c r="F626" i="7" s="1"/>
  <c r="B625" i="7"/>
  <c r="F625" i="7" s="1"/>
  <c r="B624" i="7"/>
  <c r="F624" i="7" s="1"/>
  <c r="F623" i="7"/>
  <c r="B623" i="7"/>
  <c r="B622" i="7"/>
  <c r="F622" i="7" s="1"/>
  <c r="B621" i="7"/>
  <c r="F621" i="7" s="1"/>
  <c r="F620" i="7"/>
  <c r="B620" i="7"/>
  <c r="B619" i="7"/>
  <c r="F619" i="7" s="1"/>
  <c r="B618" i="7"/>
  <c r="F618" i="7" s="1"/>
  <c r="B617" i="7"/>
  <c r="F617" i="7" s="1"/>
  <c r="B616" i="7"/>
  <c r="F616" i="7" s="1"/>
  <c r="B615" i="7"/>
  <c r="F615" i="7" s="1"/>
  <c r="B614" i="7"/>
  <c r="F614" i="7" s="1"/>
  <c r="F613" i="7"/>
  <c r="B613" i="7"/>
  <c r="B612" i="7"/>
  <c r="F612" i="7" s="1"/>
  <c r="F611" i="7"/>
  <c r="B611" i="7"/>
  <c r="B610" i="7"/>
  <c r="F610" i="7" s="1"/>
  <c r="B609" i="7"/>
  <c r="F609" i="7" s="1"/>
  <c r="B608" i="7"/>
  <c r="F608" i="7" s="1"/>
  <c r="B607" i="7"/>
  <c r="F607" i="7" s="1"/>
  <c r="B606" i="7"/>
  <c r="F606" i="7" s="1"/>
  <c r="B605" i="7"/>
  <c r="F605" i="7" s="1"/>
  <c r="B604" i="7"/>
  <c r="F604" i="7" s="1"/>
  <c r="B603" i="7"/>
  <c r="F603" i="7" s="1"/>
  <c r="B602" i="7"/>
  <c r="F602" i="7" s="1"/>
  <c r="F601" i="7"/>
  <c r="B601" i="7"/>
  <c r="B600" i="7"/>
  <c r="F600" i="7" s="1"/>
  <c r="B599" i="7"/>
  <c r="F599" i="7" s="1"/>
  <c r="B598" i="7"/>
  <c r="F598" i="7" s="1"/>
  <c r="B597" i="7"/>
  <c r="F597" i="7" s="1"/>
  <c r="B596" i="7"/>
  <c r="F596" i="7" s="1"/>
  <c r="B595" i="7"/>
  <c r="F595" i="7" s="1"/>
  <c r="F594" i="7"/>
  <c r="B594" i="7"/>
  <c r="B593" i="7"/>
  <c r="F593" i="7" s="1"/>
  <c r="B592" i="7"/>
  <c r="F592" i="7" s="1"/>
  <c r="B591" i="7"/>
  <c r="F591" i="7" s="1"/>
  <c r="B590" i="7"/>
  <c r="F590" i="7" s="1"/>
  <c r="B589" i="7"/>
  <c r="F589" i="7" s="1"/>
  <c r="B588" i="7"/>
  <c r="F588" i="7" s="1"/>
  <c r="F587" i="7"/>
  <c r="B587" i="7"/>
  <c r="B586" i="7"/>
  <c r="F586" i="7" s="1"/>
  <c r="B585" i="7"/>
  <c r="F585" i="7" s="1"/>
  <c r="B584" i="7"/>
  <c r="F584" i="7" s="1"/>
  <c r="F583" i="7"/>
  <c r="B583" i="7"/>
  <c r="B582" i="7"/>
  <c r="F582" i="7" s="1"/>
  <c r="B581" i="7"/>
  <c r="F581" i="7" s="1"/>
  <c r="B580" i="7"/>
  <c r="F580" i="7" s="1"/>
  <c r="B579" i="7"/>
  <c r="F579" i="7" s="1"/>
  <c r="B578" i="7"/>
  <c r="F578" i="7" s="1"/>
  <c r="F577" i="7"/>
  <c r="B577" i="7"/>
  <c r="F576" i="7"/>
  <c r="B576" i="7"/>
  <c r="B575" i="7"/>
  <c r="F575" i="7" s="1"/>
  <c r="B574" i="7"/>
  <c r="F574" i="7" s="1"/>
  <c r="B573" i="7"/>
  <c r="F573" i="7" s="1"/>
  <c r="B572" i="7"/>
  <c r="F572" i="7" s="1"/>
  <c r="B571" i="7"/>
  <c r="F571" i="7" s="1"/>
  <c r="B570" i="7"/>
  <c r="F570" i="7" s="1"/>
  <c r="F569" i="7"/>
  <c r="B569" i="7"/>
  <c r="B568" i="7"/>
  <c r="F568" i="7" s="1"/>
  <c r="B567" i="7"/>
  <c r="F567" i="7" s="1"/>
  <c r="B566" i="7"/>
  <c r="F566" i="7" s="1"/>
  <c r="B565" i="7"/>
  <c r="F565" i="7" s="1"/>
  <c r="B564" i="7"/>
  <c r="F564" i="7" s="1"/>
  <c r="B563" i="7"/>
  <c r="F563" i="7" s="1"/>
  <c r="B562" i="7"/>
  <c r="F562" i="7" s="1"/>
  <c r="B561" i="7"/>
  <c r="F561" i="7" s="1"/>
  <c r="B560" i="7"/>
  <c r="F560" i="7" s="1"/>
  <c r="B559" i="7"/>
  <c r="F559" i="7" s="1"/>
  <c r="B558" i="7"/>
  <c r="F558" i="7" s="1"/>
  <c r="B557" i="7"/>
  <c r="F557" i="7" s="1"/>
  <c r="B556" i="7"/>
  <c r="F556" i="7" s="1"/>
  <c r="B555" i="7"/>
  <c r="F555" i="7" s="1"/>
  <c r="B554" i="7"/>
  <c r="F554" i="7" s="1"/>
  <c r="E916" i="6" s="1"/>
  <c r="B553" i="7"/>
  <c r="F553" i="7" s="1"/>
  <c r="B552" i="7"/>
  <c r="F552" i="7" s="1"/>
  <c r="B551" i="7"/>
  <c r="F551" i="7" s="1"/>
  <c r="B550" i="7"/>
  <c r="F550" i="7" s="1"/>
  <c r="B549" i="7"/>
  <c r="F549" i="7" s="1"/>
  <c r="B548" i="7"/>
  <c r="F548" i="7" s="1"/>
  <c r="F547" i="7"/>
  <c r="B547" i="7"/>
  <c r="F546" i="7"/>
  <c r="B546" i="7"/>
  <c r="B545" i="7"/>
  <c r="F545" i="7" s="1"/>
  <c r="B544" i="7"/>
  <c r="F544" i="7" s="1"/>
  <c r="B543" i="7"/>
  <c r="F543" i="7" s="1"/>
  <c r="B542" i="7"/>
  <c r="F542" i="7" s="1"/>
  <c r="B541" i="7"/>
  <c r="F541" i="7" s="1"/>
  <c r="F540" i="7"/>
  <c r="B540" i="7"/>
  <c r="F539" i="7"/>
  <c r="B539" i="7"/>
  <c r="B538" i="7"/>
  <c r="F538" i="7" s="1"/>
  <c r="B537" i="7"/>
  <c r="F537" i="7" s="1"/>
  <c r="B536" i="7"/>
  <c r="F536" i="7" s="1"/>
  <c r="E898" i="6" s="1"/>
  <c r="B535" i="7"/>
  <c r="F535" i="7" s="1"/>
  <c r="F534" i="7"/>
  <c r="B534" i="7"/>
  <c r="F533" i="7"/>
  <c r="B533" i="7"/>
  <c r="B532" i="7"/>
  <c r="F532" i="7" s="1"/>
  <c r="B531" i="7"/>
  <c r="F531" i="7" s="1"/>
  <c r="B530" i="7"/>
  <c r="F530" i="7" s="1"/>
  <c r="B529" i="7"/>
  <c r="F529" i="7" s="1"/>
  <c r="B528" i="7"/>
  <c r="F528" i="7" s="1"/>
  <c r="B527" i="7"/>
  <c r="F527" i="7" s="1"/>
  <c r="B526" i="7"/>
  <c r="F526" i="7" s="1"/>
  <c r="B525" i="7"/>
  <c r="F525" i="7" s="1"/>
  <c r="B524" i="7"/>
  <c r="F524" i="7" s="1"/>
  <c r="B523" i="7"/>
  <c r="F523" i="7" s="1"/>
  <c r="B522" i="7"/>
  <c r="F522" i="7" s="1"/>
  <c r="B521" i="7"/>
  <c r="F521" i="7" s="1"/>
  <c r="B520" i="7"/>
  <c r="F520" i="7" s="1"/>
  <c r="B519" i="7"/>
  <c r="F519" i="7" s="1"/>
  <c r="B518" i="7"/>
  <c r="F518" i="7" s="1"/>
  <c r="F517" i="7"/>
  <c r="B517" i="7"/>
  <c r="B516" i="7"/>
  <c r="F516" i="7" s="1"/>
  <c r="B515" i="7"/>
  <c r="F515" i="7" s="1"/>
  <c r="B514" i="7"/>
  <c r="F514" i="7" s="1"/>
  <c r="B513" i="7"/>
  <c r="F513" i="7" s="1"/>
  <c r="F512" i="7"/>
  <c r="B512" i="7"/>
  <c r="F511" i="7"/>
  <c r="B511" i="7"/>
  <c r="B510" i="7"/>
  <c r="F510" i="7" s="1"/>
  <c r="B509" i="7"/>
  <c r="F509" i="7" s="1"/>
  <c r="B508" i="7"/>
  <c r="F508" i="7" s="1"/>
  <c r="B507" i="7"/>
  <c r="F507" i="7" s="1"/>
  <c r="B506" i="7"/>
  <c r="F506" i="7" s="1"/>
  <c r="F505" i="7"/>
  <c r="B505" i="7"/>
  <c r="F504" i="7"/>
  <c r="B504" i="7"/>
  <c r="B503" i="7"/>
  <c r="F503" i="7" s="1"/>
  <c r="B502" i="7"/>
  <c r="F502" i="7" s="1"/>
  <c r="B501" i="7"/>
  <c r="F501" i="7" s="1"/>
  <c r="F500" i="7"/>
  <c r="B500" i="7"/>
  <c r="B499" i="7"/>
  <c r="F499" i="7" s="1"/>
  <c r="B498" i="7"/>
  <c r="F498" i="7" s="1"/>
  <c r="B497" i="7"/>
  <c r="F497" i="7" s="1"/>
  <c r="B496" i="7"/>
  <c r="F496" i="7" s="1"/>
  <c r="B495" i="7"/>
  <c r="F495" i="7" s="1"/>
  <c r="B494" i="7"/>
  <c r="F494" i="7" s="1"/>
  <c r="B493" i="7"/>
  <c r="F493" i="7" s="1"/>
  <c r="B492" i="7"/>
  <c r="F492" i="7" s="1"/>
  <c r="F491" i="7"/>
  <c r="B491" i="7"/>
  <c r="B490" i="7"/>
  <c r="F490" i="7" s="1"/>
  <c r="B489" i="7"/>
  <c r="F489" i="7" s="1"/>
  <c r="B488" i="7"/>
  <c r="F488" i="7" s="1"/>
  <c r="B487" i="7"/>
  <c r="F487" i="7" s="1"/>
  <c r="B486" i="7"/>
  <c r="F486" i="7" s="1"/>
  <c r="E803" i="6" s="1"/>
  <c r="B485" i="7"/>
  <c r="F485" i="7" s="1"/>
  <c r="B484" i="7"/>
  <c r="F484" i="7" s="1"/>
  <c r="B483" i="7"/>
  <c r="F483" i="7" s="1"/>
  <c r="F482" i="7"/>
  <c r="B482" i="7"/>
  <c r="B481" i="7"/>
  <c r="F481" i="7" s="1"/>
  <c r="B480" i="7"/>
  <c r="F480" i="7" s="1"/>
  <c r="F479" i="7"/>
  <c r="B479" i="7"/>
  <c r="B478" i="7"/>
  <c r="F478" i="7" s="1"/>
  <c r="B477" i="7"/>
  <c r="F477" i="7" s="1"/>
  <c r="B476" i="7"/>
  <c r="F476" i="7" s="1"/>
  <c r="F475" i="7"/>
  <c r="B475" i="7"/>
  <c r="B474" i="7"/>
  <c r="F474" i="7" s="1"/>
  <c r="E788" i="6" s="1"/>
  <c r="B473" i="7"/>
  <c r="F473" i="7" s="1"/>
  <c r="B472" i="7"/>
  <c r="F472" i="7" s="1"/>
  <c r="B471" i="7"/>
  <c r="F471" i="7" s="1"/>
  <c r="B470" i="7"/>
  <c r="F470" i="7" s="1"/>
  <c r="B469" i="7"/>
  <c r="F469" i="7" s="1"/>
  <c r="B468" i="7"/>
  <c r="F468" i="7" s="1"/>
  <c r="F467" i="7"/>
  <c r="B467" i="7"/>
  <c r="B466" i="7"/>
  <c r="F466" i="7" s="1"/>
  <c r="B465" i="7"/>
  <c r="F465" i="7" s="1"/>
  <c r="B464" i="7"/>
  <c r="F464" i="7" s="1"/>
  <c r="B463" i="7"/>
  <c r="F463" i="7" s="1"/>
  <c r="B462" i="7"/>
  <c r="F462" i="7" s="1"/>
  <c r="B461" i="7"/>
  <c r="F461" i="7" s="1"/>
  <c r="B460" i="7"/>
  <c r="F460" i="7" s="1"/>
  <c r="B459" i="7"/>
  <c r="F459" i="7" s="1"/>
  <c r="B458" i="7"/>
  <c r="F458" i="7" s="1"/>
  <c r="F457" i="7"/>
  <c r="B457" i="7"/>
  <c r="B456" i="7"/>
  <c r="F456" i="7" s="1"/>
  <c r="F455" i="7"/>
  <c r="B455" i="7"/>
  <c r="B454" i="7"/>
  <c r="F454" i="7" s="1"/>
  <c r="B453" i="7"/>
  <c r="F453" i="7" s="1"/>
  <c r="B452" i="7"/>
  <c r="F452" i="7" s="1"/>
  <c r="B451" i="7"/>
  <c r="F451" i="7" s="1"/>
  <c r="B450" i="7"/>
  <c r="F450" i="7" s="1"/>
  <c r="B449" i="7"/>
  <c r="F449" i="7" s="1"/>
  <c r="B448" i="7"/>
  <c r="F448" i="7" s="1"/>
  <c r="B447" i="7"/>
  <c r="F447" i="7" s="1"/>
  <c r="B446" i="7"/>
  <c r="F446" i="7" s="1"/>
  <c r="F445" i="7"/>
  <c r="B445" i="7"/>
  <c r="B444" i="7"/>
  <c r="F444" i="7" s="1"/>
  <c r="F443" i="7"/>
  <c r="B443" i="7"/>
  <c r="B442" i="7"/>
  <c r="F442" i="7" s="1"/>
  <c r="B441" i="7"/>
  <c r="F441" i="7" s="1"/>
  <c r="F440" i="7"/>
  <c r="B440" i="7"/>
  <c r="B439" i="7"/>
  <c r="F439" i="7" s="1"/>
  <c r="B438" i="7"/>
  <c r="F438" i="7" s="1"/>
  <c r="B437" i="7"/>
  <c r="F437" i="7" s="1"/>
  <c r="B436" i="7"/>
  <c r="F436" i="7" s="1"/>
  <c r="B435" i="7"/>
  <c r="F435" i="7" s="1"/>
  <c r="B434" i="7"/>
  <c r="F434" i="7" s="1"/>
  <c r="B433" i="7"/>
  <c r="F433" i="7" s="1"/>
  <c r="F432" i="7"/>
  <c r="B432" i="7"/>
  <c r="F431" i="7"/>
  <c r="B431" i="7"/>
  <c r="B430" i="7"/>
  <c r="F430" i="7" s="1"/>
  <c r="B429" i="7"/>
  <c r="F429" i="7" s="1"/>
  <c r="B428" i="7"/>
  <c r="F428" i="7" s="1"/>
  <c r="B427" i="7"/>
  <c r="F427" i="7" s="1"/>
  <c r="B426" i="7"/>
  <c r="F426" i="7" s="1"/>
  <c r="F425" i="7"/>
  <c r="B425" i="7"/>
  <c r="B424" i="7"/>
  <c r="F424" i="7" s="1"/>
  <c r="B423" i="7"/>
  <c r="F423" i="7" s="1"/>
  <c r="B422" i="7"/>
  <c r="F422" i="7" s="1"/>
  <c r="B421" i="7"/>
  <c r="F421" i="7" s="1"/>
  <c r="B420" i="7"/>
  <c r="F420" i="7" s="1"/>
  <c r="B419" i="7"/>
  <c r="F419" i="7" s="1"/>
  <c r="B418" i="7"/>
  <c r="F418" i="7" s="1"/>
  <c r="B417" i="7"/>
  <c r="F417" i="7" s="1"/>
  <c r="F416" i="7"/>
  <c r="B416" i="7"/>
  <c r="B415" i="7"/>
  <c r="F415" i="7" s="1"/>
  <c r="F414" i="7"/>
  <c r="B414" i="7"/>
  <c r="B413" i="7"/>
  <c r="F413" i="7" s="1"/>
  <c r="B412" i="7"/>
  <c r="F412" i="7" s="1"/>
  <c r="B411" i="7"/>
  <c r="F411" i="7" s="1"/>
  <c r="B410" i="7"/>
  <c r="F410" i="7" s="1"/>
  <c r="B409" i="7"/>
  <c r="F409" i="7" s="1"/>
  <c r="B408" i="7"/>
  <c r="F408" i="7" s="1"/>
  <c r="F407" i="7"/>
  <c r="B407" i="7"/>
  <c r="B406" i="7"/>
  <c r="F406" i="7" s="1"/>
  <c r="B405" i="7"/>
  <c r="F405" i="7" s="1"/>
  <c r="B404" i="7"/>
  <c r="F404" i="7" s="1"/>
  <c r="F403" i="7"/>
  <c r="B403" i="7"/>
  <c r="B402" i="7"/>
  <c r="F402" i="7" s="1"/>
  <c r="B401" i="7"/>
  <c r="F401" i="7" s="1"/>
  <c r="B400" i="7"/>
  <c r="F400" i="7" s="1"/>
  <c r="B399" i="7"/>
  <c r="F399" i="7" s="1"/>
  <c r="B398" i="7"/>
  <c r="F398" i="7" s="1"/>
  <c r="F397" i="7"/>
  <c r="B397" i="7"/>
  <c r="B396" i="7"/>
  <c r="F396" i="7" s="1"/>
  <c r="B395" i="7"/>
  <c r="F395" i="7" s="1"/>
  <c r="B394" i="7"/>
  <c r="F394" i="7" s="1"/>
  <c r="B393" i="7"/>
  <c r="F393" i="7" s="1"/>
  <c r="B392" i="7"/>
  <c r="F392" i="7" s="1"/>
  <c r="B391" i="7"/>
  <c r="F391" i="7" s="1"/>
  <c r="B390" i="7"/>
  <c r="F390" i="7" s="1"/>
  <c r="F389" i="7"/>
  <c r="B389" i="7"/>
  <c r="B388" i="7"/>
  <c r="F388" i="7" s="1"/>
  <c r="B387" i="7"/>
  <c r="F387" i="7" s="1"/>
  <c r="B386" i="7"/>
  <c r="F386" i="7" s="1"/>
  <c r="B385" i="7"/>
  <c r="F385" i="7" s="1"/>
  <c r="B384" i="7"/>
  <c r="F384" i="7" s="1"/>
  <c r="F383" i="7"/>
  <c r="B383" i="7"/>
  <c r="B382" i="7"/>
  <c r="F382" i="7" s="1"/>
  <c r="B381" i="7"/>
  <c r="F381" i="7" s="1"/>
  <c r="B380" i="7"/>
  <c r="F380" i="7" s="1"/>
  <c r="B379" i="7"/>
  <c r="F379" i="7" s="1"/>
  <c r="B378" i="7"/>
  <c r="F378" i="7" s="1"/>
  <c r="B377" i="7"/>
  <c r="F377" i="7" s="1"/>
  <c r="B376" i="7"/>
  <c r="F376" i="7" s="1"/>
  <c r="B375" i="7"/>
  <c r="F375" i="7" s="1"/>
  <c r="F374" i="7"/>
  <c r="B374" i="7"/>
  <c r="B373" i="7"/>
  <c r="F373" i="7" s="1"/>
  <c r="B372" i="7"/>
  <c r="F372" i="7" s="1"/>
  <c r="B371" i="7"/>
  <c r="F371" i="7" s="1"/>
  <c r="E674" i="6" s="1"/>
  <c r="B370" i="7"/>
  <c r="F370" i="7" s="1"/>
  <c r="B369" i="7"/>
  <c r="F369" i="7" s="1"/>
  <c r="B368" i="7"/>
  <c r="F368" i="7" s="1"/>
  <c r="B367" i="7"/>
  <c r="F367" i="7" s="1"/>
  <c r="F366" i="7"/>
  <c r="B366" i="7"/>
  <c r="B365" i="7"/>
  <c r="F365" i="7" s="1"/>
  <c r="B364" i="7"/>
  <c r="F364" i="7" s="1"/>
  <c r="B363" i="7"/>
  <c r="F363" i="7" s="1"/>
  <c r="B362" i="7"/>
  <c r="F362" i="7" s="1"/>
  <c r="B361" i="7"/>
  <c r="F361" i="7" s="1"/>
  <c r="F360" i="7"/>
  <c r="B360" i="7"/>
  <c r="B359" i="7"/>
  <c r="F359" i="7" s="1"/>
  <c r="B358" i="7"/>
  <c r="F358" i="7" s="1"/>
  <c r="B357" i="7"/>
  <c r="F357" i="7" s="1"/>
  <c r="B356" i="7"/>
  <c r="F356" i="7" s="1"/>
  <c r="B355" i="7"/>
  <c r="F355" i="7" s="1"/>
  <c r="B354" i="7"/>
  <c r="F354" i="7" s="1"/>
  <c r="F353" i="7"/>
  <c r="B353" i="7"/>
  <c r="B352" i="7"/>
  <c r="F352" i="7" s="1"/>
  <c r="B351" i="7"/>
  <c r="F351" i="7" s="1"/>
  <c r="B350" i="7"/>
  <c r="F350" i="7" s="1"/>
  <c r="F349" i="7"/>
  <c r="B349" i="7"/>
  <c r="B348" i="7"/>
  <c r="F348" i="7" s="1"/>
  <c r="B347" i="7"/>
  <c r="F347" i="7" s="1"/>
  <c r="B346" i="7"/>
  <c r="F346" i="7" s="1"/>
  <c r="B345" i="7"/>
  <c r="F345" i="7" s="1"/>
  <c r="B344" i="7"/>
  <c r="F344" i="7" s="1"/>
  <c r="B343" i="7"/>
  <c r="F343" i="7" s="1"/>
  <c r="B342" i="7"/>
  <c r="F342" i="7" s="1"/>
  <c r="B341" i="7"/>
  <c r="F341" i="7" s="1"/>
  <c r="B340" i="7"/>
  <c r="F340" i="7" s="1"/>
  <c r="B339" i="7"/>
  <c r="F339" i="7" s="1"/>
  <c r="F338" i="7"/>
  <c r="B338" i="7"/>
  <c r="B337" i="7"/>
  <c r="F337" i="7" s="1"/>
  <c r="B336" i="7"/>
  <c r="F336" i="7" s="1"/>
  <c r="B335" i="7"/>
  <c r="F335" i="7" s="1"/>
  <c r="E621" i="6" s="1"/>
  <c r="B334" i="7"/>
  <c r="F334" i="7" s="1"/>
  <c r="B333" i="7"/>
  <c r="F333" i="7" s="1"/>
  <c r="F332" i="7"/>
  <c r="B332" i="7"/>
  <c r="F331" i="7"/>
  <c r="B331" i="7"/>
  <c r="B330" i="7"/>
  <c r="F330" i="7" s="1"/>
  <c r="E615" i="6" s="1"/>
  <c r="B329" i="7"/>
  <c r="F329" i="7" s="1"/>
  <c r="B328" i="7"/>
  <c r="F328" i="7" s="1"/>
  <c r="B327" i="7"/>
  <c r="F327" i="7" s="1"/>
  <c r="B326" i="7"/>
  <c r="F326" i="7" s="1"/>
  <c r="B325" i="7"/>
  <c r="F325" i="7" s="1"/>
  <c r="F324" i="7"/>
  <c r="B324" i="7"/>
  <c r="B323" i="7"/>
  <c r="F323" i="7" s="1"/>
  <c r="B322" i="7"/>
  <c r="F322" i="7" s="1"/>
  <c r="B321" i="7"/>
  <c r="F321" i="7" s="1"/>
  <c r="F320" i="7"/>
  <c r="B320" i="7"/>
  <c r="B319" i="7"/>
  <c r="F319" i="7" s="1"/>
  <c r="B318" i="7"/>
  <c r="F318" i="7" s="1"/>
  <c r="F317" i="7"/>
  <c r="B317" i="7"/>
  <c r="B316" i="7"/>
  <c r="F316" i="7" s="1"/>
  <c r="B315" i="7"/>
  <c r="F315" i="7" s="1"/>
  <c r="B314" i="7"/>
  <c r="F314" i="7" s="1"/>
  <c r="B313" i="7"/>
  <c r="F313" i="7" s="1"/>
  <c r="B312" i="7"/>
  <c r="F312" i="7" s="1"/>
  <c r="B311" i="7"/>
  <c r="F311" i="7" s="1"/>
  <c r="B310" i="7"/>
  <c r="F310" i="7" s="1"/>
  <c r="B309" i="7"/>
  <c r="F309" i="7" s="1"/>
  <c r="B308" i="7"/>
  <c r="F308" i="7" s="1"/>
  <c r="B307" i="7"/>
  <c r="F307" i="7" s="1"/>
  <c r="B306" i="7"/>
  <c r="F306" i="7" s="1"/>
  <c r="B305" i="7"/>
  <c r="F305" i="7" s="1"/>
  <c r="B304" i="7"/>
  <c r="F304" i="7" s="1"/>
  <c r="B303" i="7"/>
  <c r="F303" i="7" s="1"/>
  <c r="F302" i="7"/>
  <c r="B302" i="7"/>
  <c r="B301" i="7"/>
  <c r="F301" i="7" s="1"/>
  <c r="B300" i="7"/>
  <c r="F300" i="7" s="1"/>
  <c r="F299" i="7"/>
  <c r="B299" i="7"/>
  <c r="B298" i="7"/>
  <c r="F298" i="7" s="1"/>
  <c r="B297" i="7"/>
  <c r="F297" i="7" s="1"/>
  <c r="B296" i="7"/>
  <c r="F296" i="7" s="1"/>
  <c r="F295" i="7"/>
  <c r="B295" i="7"/>
  <c r="F294" i="7"/>
  <c r="B294" i="7"/>
  <c r="B293" i="7"/>
  <c r="F293" i="7" s="1"/>
  <c r="B292" i="7"/>
  <c r="F292" i="7" s="1"/>
  <c r="B291" i="7"/>
  <c r="F291" i="7" s="1"/>
  <c r="B290" i="7"/>
  <c r="F290" i="7" s="1"/>
  <c r="B289" i="7"/>
  <c r="F289" i="7" s="1"/>
  <c r="B288" i="7"/>
  <c r="F288" i="7" s="1"/>
  <c r="F287" i="7"/>
  <c r="B287" i="7"/>
  <c r="B286" i="7"/>
  <c r="F286" i="7" s="1"/>
  <c r="B285" i="7"/>
  <c r="F285" i="7" s="1"/>
  <c r="B284" i="7"/>
  <c r="F284" i="7" s="1"/>
  <c r="B283" i="7"/>
  <c r="F283" i="7" s="1"/>
  <c r="B282" i="7"/>
  <c r="F282" i="7" s="1"/>
  <c r="B281" i="7"/>
  <c r="F281" i="7" s="1"/>
  <c r="B280" i="7"/>
  <c r="F280" i="7" s="1"/>
  <c r="B279" i="7"/>
  <c r="F279" i="7" s="1"/>
  <c r="B278" i="7"/>
  <c r="F278" i="7" s="1"/>
  <c r="F277" i="7"/>
  <c r="B277" i="7"/>
  <c r="B276" i="7"/>
  <c r="F276" i="7" s="1"/>
  <c r="B275" i="7"/>
  <c r="F275" i="7" s="1"/>
  <c r="B274" i="7"/>
  <c r="F274" i="7" s="1"/>
  <c r="B273" i="7"/>
  <c r="F273" i="7" s="1"/>
  <c r="F272" i="7"/>
  <c r="B272" i="7"/>
  <c r="B271" i="7"/>
  <c r="F271" i="7" s="1"/>
  <c r="F270" i="7"/>
  <c r="B270" i="7"/>
  <c r="B269" i="7"/>
  <c r="F269" i="7" s="1"/>
  <c r="B268" i="7"/>
  <c r="F268" i="7" s="1"/>
  <c r="B267" i="7"/>
  <c r="F267" i="7" s="1"/>
  <c r="F266" i="7"/>
  <c r="B266" i="7"/>
  <c r="B265" i="7"/>
  <c r="F265" i="7" s="1"/>
  <c r="B264" i="7"/>
  <c r="F264" i="7" s="1"/>
  <c r="B263" i="7"/>
  <c r="F263" i="7" s="1"/>
  <c r="B262" i="7"/>
  <c r="F262" i="7" s="1"/>
  <c r="B261" i="7"/>
  <c r="F261" i="7" s="1"/>
  <c r="F260" i="7"/>
  <c r="B260" i="7"/>
  <c r="B259" i="7"/>
  <c r="F259" i="7" s="1"/>
  <c r="F258" i="7"/>
  <c r="B258" i="7"/>
  <c r="B257" i="7"/>
  <c r="F257" i="7" s="1"/>
  <c r="B256" i="7"/>
  <c r="F256" i="7" s="1"/>
  <c r="B255" i="7"/>
  <c r="F255" i="7" s="1"/>
  <c r="B254" i="7"/>
  <c r="F254" i="7" s="1"/>
  <c r="F253" i="7"/>
  <c r="B253" i="7"/>
  <c r="B252" i="7"/>
  <c r="F252" i="7" s="1"/>
  <c r="B251" i="7"/>
  <c r="F251" i="7" s="1"/>
  <c r="B250" i="7"/>
  <c r="F250" i="7" s="1"/>
  <c r="B249" i="7"/>
  <c r="F249" i="7" s="1"/>
  <c r="F248" i="7"/>
  <c r="E514" i="6" s="1"/>
  <c r="B248" i="7"/>
  <c r="B247" i="7"/>
  <c r="F247" i="7" s="1"/>
  <c r="F246" i="7"/>
  <c r="B246" i="7"/>
  <c r="B245" i="7"/>
  <c r="F245" i="7" s="1"/>
  <c r="B244" i="7"/>
  <c r="F244" i="7" s="1"/>
  <c r="B243" i="7"/>
  <c r="F243" i="7" s="1"/>
  <c r="B242" i="7"/>
  <c r="F242" i="7" s="1"/>
  <c r="F241" i="7"/>
  <c r="B241" i="7"/>
  <c r="B240" i="7"/>
  <c r="F240" i="7" s="1"/>
  <c r="F239" i="7"/>
  <c r="B239" i="7"/>
  <c r="B238" i="7"/>
  <c r="F238" i="7" s="1"/>
  <c r="B237" i="7"/>
  <c r="F237" i="7" s="1"/>
  <c r="F236" i="7"/>
  <c r="B236" i="7"/>
  <c r="B235" i="7"/>
  <c r="F235" i="7" s="1"/>
  <c r="B234" i="7"/>
  <c r="F234" i="7" s="1"/>
  <c r="B233" i="7"/>
  <c r="F233" i="7" s="1"/>
  <c r="B232" i="7"/>
  <c r="F232" i="7" s="1"/>
  <c r="B231" i="7"/>
  <c r="F231" i="7" s="1"/>
  <c r="B230" i="7"/>
  <c r="F230" i="7" s="1"/>
  <c r="E500" i="6" s="1"/>
  <c r="F229" i="7"/>
  <c r="B229" i="7"/>
  <c r="B228" i="7"/>
  <c r="F228" i="7" s="1"/>
  <c r="F227" i="7"/>
  <c r="B227" i="7"/>
  <c r="B226" i="7"/>
  <c r="F226" i="7" s="1"/>
  <c r="B225" i="7"/>
  <c r="F225" i="7" s="1"/>
  <c r="F224" i="7"/>
  <c r="B224" i="7"/>
  <c r="B223" i="7"/>
  <c r="F223" i="7" s="1"/>
  <c r="E487" i="6" s="1"/>
  <c r="B222" i="7"/>
  <c r="F222" i="7" s="1"/>
  <c r="B221" i="7"/>
  <c r="F221" i="7" s="1"/>
  <c r="B220" i="7"/>
  <c r="F220" i="7" s="1"/>
  <c r="B219" i="7"/>
  <c r="F219" i="7" s="1"/>
  <c r="B218" i="7"/>
  <c r="F218" i="7" s="1"/>
  <c r="B217" i="7"/>
  <c r="F217" i="7" s="1"/>
  <c r="F216" i="7"/>
  <c r="B216" i="7"/>
  <c r="F215" i="7"/>
  <c r="B215" i="7"/>
  <c r="B214" i="7"/>
  <c r="F214" i="7" s="1"/>
  <c r="B213" i="7"/>
  <c r="F213" i="7" s="1"/>
  <c r="F212" i="7"/>
  <c r="B212" i="7"/>
  <c r="B211" i="7"/>
  <c r="F211" i="7" s="1"/>
  <c r="B210" i="7"/>
  <c r="F210" i="7" s="1"/>
  <c r="B209" i="7"/>
  <c r="F209" i="7" s="1"/>
  <c r="B208" i="7"/>
  <c r="F208" i="7" s="1"/>
  <c r="B207" i="7"/>
  <c r="F207" i="7" s="1"/>
  <c r="B206" i="7"/>
  <c r="F206" i="7" s="1"/>
  <c r="B205" i="7"/>
  <c r="F205" i="7" s="1"/>
  <c r="B204" i="7"/>
  <c r="F204" i="7" s="1"/>
  <c r="F203" i="7"/>
  <c r="B203" i="7"/>
  <c r="B202" i="7"/>
  <c r="F202" i="7" s="1"/>
  <c r="B201" i="7"/>
  <c r="F201" i="7" s="1"/>
  <c r="F200" i="7"/>
  <c r="B200" i="7"/>
  <c r="B199" i="7"/>
  <c r="F199" i="7" s="1"/>
  <c r="F198" i="7"/>
  <c r="B198" i="7"/>
  <c r="B197" i="7"/>
  <c r="F197" i="7" s="1"/>
  <c r="B196" i="7"/>
  <c r="F196" i="7" s="1"/>
  <c r="B195" i="7"/>
  <c r="F195" i="7" s="1"/>
  <c r="B194" i="7"/>
  <c r="F194" i="7" s="1"/>
  <c r="B193" i="7"/>
  <c r="F193" i="7" s="1"/>
  <c r="B192" i="7"/>
  <c r="F192" i="7" s="1"/>
  <c r="F191" i="7"/>
  <c r="B191" i="7"/>
  <c r="B190" i="7"/>
  <c r="F190" i="7" s="1"/>
  <c r="B189" i="7"/>
  <c r="F189" i="7" s="1"/>
  <c r="B188" i="7"/>
  <c r="F188" i="7" s="1"/>
  <c r="F187" i="7"/>
  <c r="B187" i="7"/>
  <c r="B186" i="7"/>
  <c r="F186" i="7" s="1"/>
  <c r="B185" i="7"/>
  <c r="F185" i="7" s="1"/>
  <c r="B184" i="7"/>
  <c r="F184" i="7" s="1"/>
  <c r="B183" i="7"/>
  <c r="F183" i="7" s="1"/>
  <c r="B182" i="7"/>
  <c r="F182" i="7" s="1"/>
  <c r="F181" i="7"/>
  <c r="B181" i="7"/>
  <c r="B180" i="7"/>
  <c r="F180" i="7" s="1"/>
  <c r="F179" i="7"/>
  <c r="B179" i="7"/>
  <c r="B178" i="7"/>
  <c r="F178" i="7" s="1"/>
  <c r="B177" i="7"/>
  <c r="F177" i="7" s="1"/>
  <c r="B176" i="7"/>
  <c r="F176" i="7" s="1"/>
  <c r="B175" i="7"/>
  <c r="F175" i="7" s="1"/>
  <c r="B174" i="7"/>
  <c r="F174" i="7" s="1"/>
  <c r="F173" i="7"/>
  <c r="B173" i="7"/>
  <c r="B172" i="7"/>
  <c r="F172" i="7" s="1"/>
  <c r="B171" i="7"/>
  <c r="F171" i="7" s="1"/>
  <c r="B170" i="7"/>
  <c r="F170" i="7" s="1"/>
  <c r="B169" i="7"/>
  <c r="F169" i="7" s="1"/>
  <c r="B168" i="7"/>
  <c r="F168" i="7" s="1"/>
  <c r="B167" i="7"/>
  <c r="F167" i="7" s="1"/>
  <c r="E406" i="6" s="1"/>
  <c r="B166" i="7"/>
  <c r="F166" i="7" s="1"/>
  <c r="B165" i="7"/>
  <c r="F165" i="7" s="1"/>
  <c r="B164" i="7"/>
  <c r="F164" i="7" s="1"/>
  <c r="F163" i="7"/>
  <c r="B163" i="7"/>
  <c r="B162" i="7"/>
  <c r="F162" i="7" s="1"/>
  <c r="B161" i="7"/>
  <c r="F161" i="7" s="1"/>
  <c r="B160" i="7"/>
  <c r="F160" i="7" s="1"/>
  <c r="B159" i="7"/>
  <c r="F159" i="7" s="1"/>
  <c r="B158" i="7"/>
  <c r="F158" i="7" s="1"/>
  <c r="B157" i="7"/>
  <c r="F157" i="7" s="1"/>
  <c r="B156" i="7"/>
  <c r="F156" i="7" s="1"/>
  <c r="F155" i="7"/>
  <c r="B155" i="7"/>
  <c r="B154" i="7"/>
  <c r="F154" i="7" s="1"/>
  <c r="B153" i="7"/>
  <c r="F153" i="7" s="1"/>
  <c r="E396" i="6" s="1"/>
  <c r="B152" i="7"/>
  <c r="F152" i="7" s="1"/>
  <c r="E397" i="6" s="1"/>
  <c r="F151" i="7"/>
  <c r="B151" i="7"/>
  <c r="B150" i="7"/>
  <c r="F150" i="7" s="1"/>
  <c r="B149" i="7"/>
  <c r="F149" i="7" s="1"/>
  <c r="B148" i="7"/>
  <c r="F148" i="7" s="1"/>
  <c r="B147" i="7"/>
  <c r="F147" i="7" s="1"/>
  <c r="B146" i="7"/>
  <c r="F146" i="7" s="1"/>
  <c r="F145" i="7"/>
  <c r="B145" i="7"/>
  <c r="B144" i="7"/>
  <c r="F144" i="7" s="1"/>
  <c r="F143" i="7"/>
  <c r="B143" i="7"/>
  <c r="B142" i="7"/>
  <c r="F142" i="7" s="1"/>
  <c r="F141" i="7"/>
  <c r="B141" i="7"/>
  <c r="B140" i="7"/>
  <c r="F140" i="7" s="1"/>
  <c r="B139" i="7"/>
  <c r="F139" i="7" s="1"/>
  <c r="B138" i="7"/>
  <c r="F138" i="7" s="1"/>
  <c r="F137" i="7"/>
  <c r="B137" i="7"/>
  <c r="B136" i="7"/>
  <c r="F136" i="7" s="1"/>
  <c r="B135" i="7"/>
  <c r="F135" i="7" s="1"/>
  <c r="B134" i="7"/>
  <c r="F134" i="7" s="1"/>
  <c r="F133" i="7"/>
  <c r="B133" i="7"/>
  <c r="B132" i="7"/>
  <c r="F132" i="7" s="1"/>
  <c r="B131" i="7"/>
  <c r="F131" i="7" s="1"/>
  <c r="B130" i="7"/>
  <c r="F130" i="7" s="1"/>
  <c r="F129" i="7"/>
  <c r="B129" i="7"/>
  <c r="B128" i="7"/>
  <c r="F128" i="7" s="1"/>
  <c r="F127" i="7"/>
  <c r="B127" i="7"/>
  <c r="B126" i="7"/>
  <c r="F126" i="7" s="1"/>
  <c r="B125" i="7"/>
  <c r="F125" i="7" s="1"/>
  <c r="B124" i="7"/>
  <c r="F124" i="7" s="1"/>
  <c r="E364" i="6" s="1"/>
  <c r="F123" i="7"/>
  <c r="B123" i="7"/>
  <c r="B122" i="7"/>
  <c r="F122" i="7" s="1"/>
  <c r="B121" i="7"/>
  <c r="F121" i="7" s="1"/>
  <c r="B120" i="7"/>
  <c r="F120" i="7" s="1"/>
  <c r="B119" i="7"/>
  <c r="F119" i="7" s="1"/>
  <c r="B118" i="7"/>
  <c r="F118" i="7" s="1"/>
  <c r="B117" i="7"/>
  <c r="F117" i="7" s="1"/>
  <c r="B116" i="7"/>
  <c r="F116" i="7" s="1"/>
  <c r="F115" i="7"/>
  <c r="E357" i="6" s="1"/>
  <c r="B115" i="7"/>
  <c r="B114" i="7"/>
  <c r="F114" i="7" s="1"/>
  <c r="B113" i="7"/>
  <c r="F113" i="7" s="1"/>
  <c r="F112" i="7"/>
  <c r="B112" i="7"/>
  <c r="B111" i="7"/>
  <c r="F111" i="7" s="1"/>
  <c r="B110" i="7"/>
  <c r="F110" i="7" s="1"/>
  <c r="B109" i="7"/>
  <c r="F109" i="7" s="1"/>
  <c r="E346" i="6" s="1"/>
  <c r="B108" i="7"/>
  <c r="F108" i="7" s="1"/>
  <c r="B107" i="7"/>
  <c r="F107" i="7" s="1"/>
  <c r="B106" i="7"/>
  <c r="F106" i="7" s="1"/>
  <c r="B105" i="7"/>
  <c r="F105" i="7" s="1"/>
  <c r="B104" i="7"/>
  <c r="F104" i="7" s="1"/>
  <c r="B103" i="7"/>
  <c r="F103" i="7" s="1"/>
  <c r="B102" i="7"/>
  <c r="F102" i="7" s="1"/>
  <c r="B101" i="7"/>
  <c r="F101" i="7" s="1"/>
  <c r="F100" i="7"/>
  <c r="B100" i="7"/>
  <c r="B99" i="7"/>
  <c r="F99" i="7" s="1"/>
  <c r="B98" i="7"/>
  <c r="F98" i="7" s="1"/>
  <c r="B97" i="7"/>
  <c r="F97" i="7" s="1"/>
  <c r="B96" i="7"/>
  <c r="F96" i="7" s="1"/>
  <c r="F95" i="7"/>
  <c r="E331" i="6" s="1"/>
  <c r="B95" i="7"/>
  <c r="B94" i="7"/>
  <c r="F94" i="7" s="1"/>
  <c r="E327" i="6" s="1"/>
  <c r="B93" i="7"/>
  <c r="F93" i="7" s="1"/>
  <c r="B92" i="7"/>
  <c r="F92" i="7" s="1"/>
  <c r="F91" i="7"/>
  <c r="B91" i="7"/>
  <c r="B90" i="7"/>
  <c r="F90" i="7" s="1"/>
  <c r="B89" i="7"/>
  <c r="F89" i="7" s="1"/>
  <c r="B88" i="7"/>
  <c r="F88" i="7" s="1"/>
  <c r="B87" i="7"/>
  <c r="F87" i="7" s="1"/>
  <c r="B86" i="7"/>
  <c r="F86" i="7" s="1"/>
  <c r="B85" i="7"/>
  <c r="F85" i="7" s="1"/>
  <c r="B84" i="7"/>
  <c r="F84" i="7" s="1"/>
  <c r="F83" i="7"/>
  <c r="B83" i="7"/>
  <c r="B82" i="7"/>
  <c r="F82" i="7" s="1"/>
  <c r="F81" i="7"/>
  <c r="B81" i="7"/>
  <c r="B80" i="7"/>
  <c r="F80" i="7" s="1"/>
  <c r="F79" i="7"/>
  <c r="B79" i="7"/>
  <c r="B78" i="7"/>
  <c r="F78" i="7" s="1"/>
  <c r="B77" i="7"/>
  <c r="F77" i="7" s="1"/>
  <c r="E304" i="6" s="1"/>
  <c r="B76" i="7"/>
  <c r="F76" i="7" s="1"/>
  <c r="E311" i="6" s="1"/>
  <c r="B75" i="7"/>
  <c r="F75" i="7" s="1"/>
  <c r="B74" i="7"/>
  <c r="F74" i="7" s="1"/>
  <c r="B73" i="7"/>
  <c r="F73" i="7" s="1"/>
  <c r="B72" i="7"/>
  <c r="F72" i="7" s="1"/>
  <c r="F71" i="7"/>
  <c r="B71" i="7"/>
  <c r="B70" i="7"/>
  <c r="F70" i="7" s="1"/>
  <c r="F69" i="7"/>
  <c r="B69" i="7"/>
  <c r="B68" i="7"/>
  <c r="F68" i="7" s="1"/>
  <c r="B67" i="7"/>
  <c r="F67" i="7" s="1"/>
  <c r="E295" i="6" s="1"/>
  <c r="B66" i="7"/>
  <c r="F66" i="7" s="1"/>
  <c r="F65" i="7"/>
  <c r="B65" i="7"/>
  <c r="B64" i="7"/>
  <c r="F64" i="7" s="1"/>
  <c r="B63" i="7"/>
  <c r="F63" i="7" s="1"/>
  <c r="B62" i="7"/>
  <c r="F62" i="7" s="1"/>
  <c r="F61" i="7"/>
  <c r="B61" i="7"/>
  <c r="B60" i="7"/>
  <c r="F60" i="7" s="1"/>
  <c r="B59" i="7"/>
  <c r="F59" i="7" s="1"/>
  <c r="B58" i="7"/>
  <c r="F58" i="7" s="1"/>
  <c r="E287" i="6" s="1"/>
  <c r="F57" i="7"/>
  <c r="B57" i="7"/>
  <c r="B56" i="7"/>
  <c r="F56" i="7" s="1"/>
  <c r="F55" i="7"/>
  <c r="B55" i="7"/>
  <c r="B54" i="7"/>
  <c r="F54" i="7" s="1"/>
  <c r="B53" i="7"/>
  <c r="F53" i="7" s="1"/>
  <c r="F52" i="7"/>
  <c r="B52" i="7"/>
  <c r="F51" i="7"/>
  <c r="B51" i="7"/>
  <c r="B50" i="7"/>
  <c r="F50" i="7" s="1"/>
  <c r="B49" i="7"/>
  <c r="F49" i="7" s="1"/>
  <c r="B48" i="7"/>
  <c r="F48" i="7" s="1"/>
  <c r="B47" i="7"/>
  <c r="F47" i="7" s="1"/>
  <c r="B46" i="7"/>
  <c r="F46" i="7" s="1"/>
  <c r="B45" i="7"/>
  <c r="F45" i="7" s="1"/>
  <c r="B44" i="7"/>
  <c r="F44" i="7" s="1"/>
  <c r="F43" i="7"/>
  <c r="B43" i="7"/>
  <c r="B42" i="7"/>
  <c r="F42" i="7" s="1"/>
  <c r="B41" i="7"/>
  <c r="F41" i="7" s="1"/>
  <c r="F40" i="7"/>
  <c r="E276" i="6" s="1"/>
  <c r="B40" i="7"/>
  <c r="B39" i="7"/>
  <c r="F39" i="7" s="1"/>
  <c r="E275" i="6" s="1"/>
  <c r="B38" i="7"/>
  <c r="F38" i="7" s="1"/>
  <c r="F37" i="7"/>
  <c r="B37" i="7"/>
  <c r="B36" i="7"/>
  <c r="F36" i="7" s="1"/>
  <c r="B35" i="7"/>
  <c r="F35" i="7" s="1"/>
  <c r="B34" i="7"/>
  <c r="F34" i="7" s="1"/>
  <c r="B33" i="7"/>
  <c r="F33" i="7" s="1"/>
  <c r="B32" i="7"/>
  <c r="F32" i="7" s="1"/>
  <c r="B31" i="7"/>
  <c r="F31" i="7" s="1"/>
  <c r="B30" i="7"/>
  <c r="F30" i="7" s="1"/>
  <c r="B29" i="7"/>
  <c r="F29" i="7" s="1"/>
  <c r="E255" i="6" s="1"/>
  <c r="F28" i="7"/>
  <c r="B28" i="7"/>
  <c r="B27" i="7"/>
  <c r="F27" i="7" s="1"/>
  <c r="E256" i="6" s="1"/>
  <c r="B26" i="7"/>
  <c r="F26" i="7" s="1"/>
  <c r="B25" i="7"/>
  <c r="F25" i="7" s="1"/>
  <c r="E245" i="6" s="1"/>
  <c r="B24" i="7"/>
  <c r="F24" i="7" s="1"/>
  <c r="B23" i="7"/>
  <c r="F23" i="7" s="1"/>
  <c r="E247" i="6" s="1"/>
  <c r="B22" i="7"/>
  <c r="F22" i="7" s="1"/>
  <c r="E248" i="6" s="1"/>
  <c r="B21" i="7"/>
  <c r="F21" i="7" s="1"/>
  <c r="E244" i="6" s="1"/>
  <c r="B20" i="7"/>
  <c r="F20" i="7" s="1"/>
  <c r="F19" i="7"/>
  <c r="B19" i="7"/>
  <c r="B18" i="7"/>
  <c r="F18" i="7" s="1"/>
  <c r="B17" i="7"/>
  <c r="F17" i="7" s="1"/>
  <c r="B16" i="7"/>
  <c r="F16" i="7" s="1"/>
  <c r="B15" i="7"/>
  <c r="F15" i="7" s="1"/>
  <c r="E235" i="6" s="1"/>
  <c r="B14" i="7"/>
  <c r="F14" i="7" s="1"/>
  <c r="B13" i="7"/>
  <c r="F13" i="7" s="1"/>
  <c r="E229" i="6" s="1"/>
  <c r="B12" i="7"/>
  <c r="F12" i="7" s="1"/>
  <c r="F11" i="7"/>
  <c r="B11" i="7"/>
  <c r="B10" i="7"/>
  <c r="F10" i="7" s="1"/>
  <c r="B9" i="7"/>
  <c r="F9" i="7" s="1"/>
  <c r="E228" i="6" s="1"/>
  <c r="B8" i="7"/>
  <c r="F8" i="7" s="1"/>
  <c r="E234" i="6" s="1"/>
  <c r="F7" i="7"/>
  <c r="E233" i="6" s="1"/>
  <c r="B7" i="7"/>
  <c r="B6" i="7"/>
  <c r="F6" i="7" s="1"/>
  <c r="B5" i="7"/>
  <c r="F5" i="7" s="1"/>
  <c r="E226" i="6" s="1"/>
  <c r="B4" i="7"/>
  <c r="F4" i="7" s="1"/>
  <c r="E237" i="6" s="1"/>
  <c r="B3" i="7"/>
  <c r="F3" i="7" s="1"/>
  <c r="E224" i="6" s="1"/>
  <c r="B2" i="7"/>
  <c r="Q1073" i="1" l="1"/>
  <c r="R1073" i="1" s="1"/>
  <c r="Q1058" i="1"/>
  <c r="R1058" i="1" s="1"/>
  <c r="Q1060" i="1"/>
  <c r="Q645" i="1"/>
  <c r="R645" i="1" s="1"/>
  <c r="Q507" i="1"/>
  <c r="R507" i="1" s="1"/>
  <c r="Q1074" i="1"/>
  <c r="R1074" i="1" s="1"/>
  <c r="X1074" i="1" s="1"/>
  <c r="Y1074" i="1" s="1"/>
  <c r="Q1057" i="1"/>
  <c r="R1057" i="1" s="1"/>
  <c r="Q1075" i="1"/>
  <c r="R1075" i="1" s="1"/>
  <c r="Q1059" i="1"/>
  <c r="R1059" i="1" s="1"/>
  <c r="X1059" i="1" s="1"/>
  <c r="Y1059" i="1" s="1"/>
  <c r="Q1072" i="1"/>
  <c r="R1072" i="1" s="1"/>
  <c r="K1028" i="1"/>
  <c r="AG1028" i="1" s="1"/>
  <c r="K1029" i="1"/>
  <c r="AG1029" i="1" s="1"/>
  <c r="K1025" i="1"/>
  <c r="AG1025" i="1" s="1"/>
  <c r="K1026" i="1"/>
  <c r="AG1026" i="1" s="1"/>
  <c r="K1024" i="1"/>
  <c r="AG1024" i="1" s="1"/>
  <c r="K1027" i="1"/>
  <c r="AG1027" i="1" s="1"/>
  <c r="K891" i="1"/>
  <c r="AG891" i="1" s="1"/>
  <c r="K890" i="1"/>
  <c r="AG890" i="1" s="1"/>
  <c r="K893" i="1"/>
  <c r="AG893" i="1" s="1"/>
  <c r="K889" i="1"/>
  <c r="AG889" i="1" s="1"/>
  <c r="K894" i="1"/>
  <c r="AG894" i="1" s="1"/>
  <c r="K892" i="1"/>
  <c r="AG892" i="1" s="1"/>
  <c r="K955" i="1"/>
  <c r="AG955" i="1" s="1"/>
  <c r="E490" i="6"/>
  <c r="S490" i="6" s="1"/>
  <c r="E340" i="6"/>
  <c r="S340" i="6" s="1"/>
  <c r="E457" i="6"/>
  <c r="S457" i="6" s="1"/>
  <c r="Z457" i="6" s="1"/>
  <c r="E297" i="6"/>
  <c r="S297" i="6" s="1"/>
  <c r="E337" i="6"/>
  <c r="S337" i="6" s="1"/>
  <c r="Z337" i="6" s="1"/>
  <c r="E313" i="6"/>
  <c r="S313" i="6" s="1"/>
  <c r="E456" i="6"/>
  <c r="S456" i="6" s="1"/>
  <c r="E412" i="6"/>
  <c r="S412" i="6" s="1"/>
  <c r="Z412" i="6" s="1"/>
  <c r="E241" i="6"/>
  <c r="S241" i="6" s="1"/>
  <c r="E272" i="6"/>
  <c r="S272" i="6" s="1"/>
  <c r="E312" i="6"/>
  <c r="S312" i="6" s="1"/>
  <c r="U312" i="6" s="1"/>
  <c r="E344" i="6"/>
  <c r="S344" i="6" s="1"/>
  <c r="U344" i="6" s="1"/>
  <c r="V344" i="6" s="1"/>
  <c r="E362" i="6"/>
  <c r="S362" i="6" s="1"/>
  <c r="U362" i="6" s="1"/>
  <c r="V362" i="6" s="1"/>
  <c r="E382" i="6"/>
  <c r="S382" i="6" s="1"/>
  <c r="E430" i="6"/>
  <c r="S430" i="6" s="1"/>
  <c r="U430" i="6" s="1"/>
  <c r="E462" i="6"/>
  <c r="S462" i="6" s="1"/>
  <c r="Z462" i="6" s="1"/>
  <c r="E489" i="6"/>
  <c r="S489" i="6" s="1"/>
  <c r="Z489" i="6" s="1"/>
  <c r="E510" i="6"/>
  <c r="S510" i="6" s="1"/>
  <c r="E569" i="6"/>
  <c r="S569" i="6" s="1"/>
  <c r="U569" i="6" s="1"/>
  <c r="E589" i="6"/>
  <c r="S589" i="6" s="1"/>
  <c r="E747" i="6"/>
  <c r="S747" i="6" s="1"/>
  <c r="E785" i="6"/>
  <c r="S785" i="6" s="1"/>
  <c r="E332" i="6"/>
  <c r="S332" i="6" s="1"/>
  <c r="U332" i="6" s="1"/>
  <c r="V332" i="6" s="1"/>
  <c r="E240" i="6"/>
  <c r="S240" i="6" s="1"/>
  <c r="Z240" i="6" s="1"/>
  <c r="E227" i="6"/>
  <c r="S227" i="6" s="1"/>
  <c r="E251" i="6"/>
  <c r="S251" i="6" s="1"/>
  <c r="U251" i="6" s="1"/>
  <c r="V251" i="6" s="1"/>
  <c r="E292" i="6"/>
  <c r="S292" i="6" s="1"/>
  <c r="U292" i="6" s="1"/>
  <c r="V292" i="6" s="1"/>
  <c r="E328" i="6"/>
  <c r="S328" i="6" s="1"/>
  <c r="Z328" i="6" s="1"/>
  <c r="E358" i="6"/>
  <c r="S358" i="6" s="1"/>
  <c r="E439" i="6"/>
  <c r="S439" i="6" s="1"/>
  <c r="E623" i="6"/>
  <c r="S623" i="6" s="1"/>
  <c r="U623" i="6" s="1"/>
  <c r="E288" i="6"/>
  <c r="S288" i="6" s="1"/>
  <c r="U288" i="6" s="1"/>
  <c r="V288" i="6" s="1"/>
  <c r="E290" i="6"/>
  <c r="S290" i="6" s="1"/>
  <c r="Z290" i="6" s="1"/>
  <c r="E310" i="6"/>
  <c r="S310" i="6" s="1"/>
  <c r="U310" i="6" s="1"/>
  <c r="V310" i="6" s="1"/>
  <c r="E370" i="6"/>
  <c r="S370" i="6" s="1"/>
  <c r="Z370" i="6" s="1"/>
  <c r="E376" i="6"/>
  <c r="S376" i="6" s="1"/>
  <c r="E415" i="6"/>
  <c r="S415" i="6" s="1"/>
  <c r="E429" i="6"/>
  <c r="S429" i="6" s="1"/>
  <c r="U429" i="6" s="1"/>
  <c r="V429" i="6" s="1"/>
  <c r="E528" i="6"/>
  <c r="S528" i="6" s="1"/>
  <c r="E618" i="6"/>
  <c r="S618" i="6" s="1"/>
  <c r="Z618" i="6" s="1"/>
  <c r="E723" i="6"/>
  <c r="S723" i="6" s="1"/>
  <c r="E786" i="6"/>
  <c r="S786" i="6" s="1"/>
  <c r="U786" i="6" s="1"/>
  <c r="E826" i="6"/>
  <c r="S826" i="6" s="1"/>
  <c r="Z826" i="6" s="1"/>
  <c r="E934" i="6"/>
  <c r="S934" i="6" s="1"/>
  <c r="U934" i="6" s="1"/>
  <c r="V934" i="6" s="1"/>
  <c r="E438" i="6"/>
  <c r="S438" i="6" s="1"/>
  <c r="Z438" i="6" s="1"/>
  <c r="E464" i="6"/>
  <c r="S464" i="6" s="1"/>
  <c r="Z464" i="6" s="1"/>
  <c r="E648" i="6"/>
  <c r="S648" i="6" s="1"/>
  <c r="E673" i="6"/>
  <c r="S673" i="6" s="1"/>
  <c r="E728" i="6"/>
  <c r="S728" i="6" s="1"/>
  <c r="E354" i="6"/>
  <c r="S354" i="6" s="1"/>
  <c r="E298" i="6"/>
  <c r="S298" i="6" s="1"/>
  <c r="U298" i="6" s="1"/>
  <c r="V298" i="6" s="1"/>
  <c r="E253" i="6"/>
  <c r="S253" i="6" s="1"/>
  <c r="Z253" i="6" s="1"/>
  <c r="E273" i="6"/>
  <c r="S273" i="6" s="1"/>
  <c r="E308" i="6"/>
  <c r="S308" i="6" s="1"/>
  <c r="U308" i="6" s="1"/>
  <c r="V308" i="6" s="1"/>
  <c r="E324" i="6"/>
  <c r="S324" i="6" s="1"/>
  <c r="Z324" i="6" s="1"/>
  <c r="E359" i="6"/>
  <c r="S359" i="6" s="1"/>
  <c r="E373" i="6"/>
  <c r="S373" i="6" s="1"/>
  <c r="E413" i="6"/>
  <c r="S413" i="6" s="1"/>
  <c r="Z413" i="6" s="1"/>
  <c r="E278" i="6"/>
  <c r="S278" i="6" s="1"/>
  <c r="Z278" i="6" s="1"/>
  <c r="E365" i="6"/>
  <c r="S365" i="6" s="1"/>
  <c r="E372" i="6"/>
  <c r="S372" i="6" s="1"/>
  <c r="Z372" i="6" s="1"/>
  <c r="E436" i="6"/>
  <c r="S436" i="6" s="1"/>
  <c r="U436" i="6" s="1"/>
  <c r="V436" i="6" s="1"/>
  <c r="E466" i="6"/>
  <c r="S466" i="6" s="1"/>
  <c r="Z466" i="6" s="1"/>
  <c r="E532" i="6"/>
  <c r="S532" i="6" s="1"/>
  <c r="Z532" i="6" s="1"/>
  <c r="E590" i="6"/>
  <c r="S590" i="6" s="1"/>
  <c r="Z590" i="6" s="1"/>
  <c r="E675" i="6"/>
  <c r="S675" i="6" s="1"/>
  <c r="E724" i="6"/>
  <c r="S724" i="6" s="1"/>
  <c r="U724" i="6" s="1"/>
  <c r="V724" i="6" s="1"/>
  <c r="E766" i="6"/>
  <c r="S766" i="6" s="1"/>
  <c r="E913" i="6"/>
  <c r="S913" i="6" s="1"/>
  <c r="Z913" i="6" s="1"/>
  <c r="E285" i="6"/>
  <c r="S285" i="6" s="1"/>
  <c r="E309" i="6"/>
  <c r="S309" i="6" s="1"/>
  <c r="E399" i="6"/>
  <c r="S399" i="6" s="1"/>
  <c r="U399" i="6" s="1"/>
  <c r="V399" i="6" s="1"/>
  <c r="E419" i="6"/>
  <c r="S419" i="6" s="1"/>
  <c r="U419" i="6" s="1"/>
  <c r="V419" i="6" s="1"/>
  <c r="E566" i="6"/>
  <c r="S566" i="6" s="1"/>
  <c r="Z566" i="6" s="1"/>
  <c r="E706" i="6"/>
  <c r="S706" i="6" s="1"/>
  <c r="E570" i="6"/>
  <c r="S570" i="6" s="1"/>
  <c r="Z570" i="6" s="1"/>
  <c r="E588" i="6"/>
  <c r="S588" i="6" s="1"/>
  <c r="E769" i="6"/>
  <c r="S769" i="6" s="1"/>
  <c r="U769" i="6" s="1"/>
  <c r="V769" i="6" s="1"/>
  <c r="E815" i="6"/>
  <c r="S815" i="6" s="1"/>
  <c r="E564" i="6"/>
  <c r="S564" i="6" s="1"/>
  <c r="U564" i="6" s="1"/>
  <c r="V564" i="6" s="1"/>
  <c r="E756" i="6"/>
  <c r="S756" i="6" s="1"/>
  <c r="E342" i="6"/>
  <c r="S342" i="6" s="1"/>
  <c r="E356" i="6"/>
  <c r="S356" i="6" s="1"/>
  <c r="E368" i="6"/>
  <c r="S368" i="6" s="1"/>
  <c r="E398" i="6"/>
  <c r="S398" i="6" s="1"/>
  <c r="E423" i="6"/>
  <c r="S423" i="6" s="1"/>
  <c r="E445" i="6"/>
  <c r="S445" i="6" s="1"/>
  <c r="E519" i="6"/>
  <c r="S519" i="6" s="1"/>
  <c r="Z519" i="6" s="1"/>
  <c r="E549" i="6"/>
  <c r="S549" i="6" s="1"/>
  <c r="Z549" i="6" s="1"/>
  <c r="E598" i="6"/>
  <c r="S598" i="6" s="1"/>
  <c r="E690" i="6"/>
  <c r="S690" i="6" s="1"/>
  <c r="Z690" i="6" s="1"/>
  <c r="E306" i="6"/>
  <c r="S306" i="6" s="1"/>
  <c r="U306" i="6" s="1"/>
  <c r="E336" i="6"/>
  <c r="S336" i="6" s="1"/>
  <c r="E349" i="6"/>
  <c r="S349" i="6" s="1"/>
  <c r="Z349" i="6" s="1"/>
  <c r="E448" i="6"/>
  <c r="S448" i="6" s="1"/>
  <c r="U448" i="6" s="1"/>
  <c r="E491" i="6"/>
  <c r="S491" i="6" s="1"/>
  <c r="Z491" i="6" s="1"/>
  <c r="E521" i="6"/>
  <c r="S521" i="6" s="1"/>
  <c r="E713" i="6"/>
  <c r="S713" i="6" s="1"/>
  <c r="Z713" i="6" s="1"/>
  <c r="E794" i="6"/>
  <c r="S794" i="6" s="1"/>
  <c r="Z794" i="6" s="1"/>
  <c r="E811" i="6"/>
  <c r="S811" i="6" s="1"/>
  <c r="Z811" i="6" s="1"/>
  <c r="E422" i="6"/>
  <c r="S422" i="6" s="1"/>
  <c r="U422" i="6" s="1"/>
  <c r="E307" i="6"/>
  <c r="S307" i="6" s="1"/>
  <c r="E378" i="6"/>
  <c r="S378" i="6" s="1"/>
  <c r="E434" i="6"/>
  <c r="S434" i="6" s="1"/>
  <c r="E478" i="6"/>
  <c r="S478" i="6" s="1"/>
  <c r="U478" i="6" s="1"/>
  <c r="E499" i="6"/>
  <c r="S499" i="6" s="1"/>
  <c r="U499" i="6" s="1"/>
  <c r="V499" i="6" s="1"/>
  <c r="E602" i="6"/>
  <c r="S602" i="6" s="1"/>
  <c r="E710" i="6"/>
  <c r="S710" i="6" s="1"/>
  <c r="E814" i="6"/>
  <c r="S814" i="6" s="1"/>
  <c r="E274" i="6"/>
  <c r="S274" i="6" s="1"/>
  <c r="Z274" i="6" s="1"/>
  <c r="E385" i="6"/>
  <c r="S385" i="6" s="1"/>
  <c r="E402" i="6"/>
  <c r="S402" i="6" s="1"/>
  <c r="Z402" i="6" s="1"/>
  <c r="E520" i="6"/>
  <c r="S520" i="6" s="1"/>
  <c r="Z520" i="6" s="1"/>
  <c r="E560" i="6"/>
  <c r="S560" i="6" s="1"/>
  <c r="Z560" i="6" s="1"/>
  <c r="E620" i="6"/>
  <c r="S620" i="6" s="1"/>
  <c r="Z620" i="6" s="1"/>
  <c r="E656" i="6"/>
  <c r="S656" i="6" s="1"/>
  <c r="U656" i="6" s="1"/>
  <c r="E447" i="6"/>
  <c r="S447" i="6" s="1"/>
  <c r="Z447" i="6" s="1"/>
  <c r="E366" i="6"/>
  <c r="S366" i="6" s="1"/>
  <c r="Z366" i="6" s="1"/>
  <c r="E404" i="6"/>
  <c r="S404" i="6" s="1"/>
  <c r="E242" i="6"/>
  <c r="S242" i="6" s="1"/>
  <c r="U242" i="6" s="1"/>
  <c r="V242" i="6" s="1"/>
  <c r="E277" i="6"/>
  <c r="S277" i="6" s="1"/>
  <c r="E296" i="6"/>
  <c r="S296" i="6" s="1"/>
  <c r="E316" i="6"/>
  <c r="S316" i="6" s="1"/>
  <c r="Z316" i="6" s="1"/>
  <c r="E341" i="6"/>
  <c r="S341" i="6" s="1"/>
  <c r="Z341" i="6" s="1"/>
  <c r="E355" i="6"/>
  <c r="S355" i="6" s="1"/>
  <c r="E386" i="6"/>
  <c r="S386" i="6" s="1"/>
  <c r="E403" i="6"/>
  <c r="S403" i="6" s="1"/>
  <c r="Z403" i="6" s="1"/>
  <c r="E475" i="6"/>
  <c r="S475" i="6" s="1"/>
  <c r="Z475" i="6" s="1"/>
  <c r="E599" i="6"/>
  <c r="S599" i="6" s="1"/>
  <c r="Z599" i="6" s="1"/>
  <c r="E755" i="6"/>
  <c r="S755" i="6" s="1"/>
  <c r="E880" i="6"/>
  <c r="S880" i="6" s="1"/>
  <c r="E652" i="6"/>
  <c r="S652" i="6" s="1"/>
  <c r="Z652" i="6" s="1"/>
  <c r="E758" i="6"/>
  <c r="S758" i="6" s="1"/>
  <c r="E708" i="6"/>
  <c r="S708" i="6" s="1"/>
  <c r="E314" i="6"/>
  <c r="S314" i="6" s="1"/>
  <c r="E513" i="6"/>
  <c r="S513" i="6" s="1"/>
  <c r="Z513" i="6" s="1"/>
  <c r="E271" i="6"/>
  <c r="S271" i="6" s="1"/>
  <c r="E405" i="6"/>
  <c r="S405" i="6" s="1"/>
  <c r="Z405" i="6" s="1"/>
  <c r="E481" i="6"/>
  <c r="S481" i="6" s="1"/>
  <c r="Z481" i="6" s="1"/>
  <c r="E279" i="6"/>
  <c r="S279" i="6" s="1"/>
  <c r="E401" i="6"/>
  <c r="S401" i="6" s="1"/>
  <c r="U401" i="6" s="1"/>
  <c r="V401" i="6" s="1"/>
  <c r="E501" i="6"/>
  <c r="S501" i="6" s="1"/>
  <c r="U501" i="6" s="1"/>
  <c r="V501" i="6" s="1"/>
  <c r="E538" i="6"/>
  <c r="S538" i="6" s="1"/>
  <c r="E562" i="6"/>
  <c r="S562" i="6" s="1"/>
  <c r="U562" i="6" s="1"/>
  <c r="E687" i="6"/>
  <c r="S687" i="6" s="1"/>
  <c r="U687" i="6" s="1"/>
  <c r="E739" i="6"/>
  <c r="S739" i="6" s="1"/>
  <c r="E269" i="6"/>
  <c r="S269" i="6" s="1"/>
  <c r="Z269" i="6" s="1"/>
  <c r="E350" i="6"/>
  <c r="S350" i="6" s="1"/>
  <c r="U350" i="6" s="1"/>
  <c r="E381" i="6"/>
  <c r="S381" i="6" s="1"/>
  <c r="U381" i="6" s="1"/>
  <c r="V381" i="6" s="1"/>
  <c r="E408" i="6"/>
  <c r="S408" i="6" s="1"/>
  <c r="Z408" i="6" s="1"/>
  <c r="E431" i="6"/>
  <c r="S431" i="6" s="1"/>
  <c r="Z431" i="6" s="1"/>
  <c r="E586" i="6"/>
  <c r="S586" i="6" s="1"/>
  <c r="U586" i="6" s="1"/>
  <c r="E604" i="6"/>
  <c r="S604" i="6" s="1"/>
  <c r="E629" i="6"/>
  <c r="S629" i="6" s="1"/>
  <c r="U629" i="6" s="1"/>
  <c r="E682" i="6"/>
  <c r="S682" i="6" s="1"/>
  <c r="Z682" i="6" s="1"/>
  <c r="E798" i="6"/>
  <c r="S798" i="6" s="1"/>
  <c r="E270" i="6"/>
  <c r="S270" i="6" s="1"/>
  <c r="U270" i="6" s="1"/>
  <c r="V270" i="6" s="1"/>
  <c r="E369" i="6"/>
  <c r="S369" i="6" s="1"/>
  <c r="E319" i="6"/>
  <c r="S319" i="6" s="1"/>
  <c r="E299" i="6"/>
  <c r="S299" i="6" s="1"/>
  <c r="Z299" i="6" s="1"/>
  <c r="E379" i="6"/>
  <c r="S379" i="6" s="1"/>
  <c r="E605" i="6"/>
  <c r="S605" i="6" s="1"/>
  <c r="U605" i="6" s="1"/>
  <c r="V605" i="6" s="1"/>
  <c r="E661" i="6"/>
  <c r="S661" i="6" s="1"/>
  <c r="E680" i="6"/>
  <c r="S680" i="6" s="1"/>
  <c r="E735" i="6"/>
  <c r="S735" i="6" s="1"/>
  <c r="E816" i="6"/>
  <c r="S816" i="6" s="1"/>
  <c r="E884" i="6"/>
  <c r="S884" i="6" s="1"/>
  <c r="U884" i="6" s="1"/>
  <c r="E946" i="6"/>
  <c r="S946" i="6" s="1"/>
  <c r="E967" i="6"/>
  <c r="S967" i="6" s="1"/>
  <c r="Z967" i="6" s="1"/>
  <c r="E407" i="6"/>
  <c r="S407" i="6" s="1"/>
  <c r="E450" i="6"/>
  <c r="S450" i="6" s="1"/>
  <c r="Z450" i="6" s="1"/>
  <c r="E231" i="6"/>
  <c r="S231" i="6" s="1"/>
  <c r="U231" i="6" s="1"/>
  <c r="E323" i="6"/>
  <c r="S323" i="6" s="1"/>
  <c r="Z323" i="6" s="1"/>
  <c r="E333" i="6"/>
  <c r="S333" i="6" s="1"/>
  <c r="U333" i="6" s="1"/>
  <c r="V333" i="6" s="1"/>
  <c r="E428" i="6"/>
  <c r="S428" i="6" s="1"/>
  <c r="U428" i="6" s="1"/>
  <c r="V428" i="6" s="1"/>
  <c r="E488" i="6"/>
  <c r="S488" i="6" s="1"/>
  <c r="E502" i="6"/>
  <c r="S502" i="6" s="1"/>
  <c r="E553" i="6"/>
  <c r="S553" i="6" s="1"/>
  <c r="Z553" i="6" s="1"/>
  <c r="E584" i="6"/>
  <c r="S584" i="6" s="1"/>
  <c r="U584" i="6" s="1"/>
  <c r="V584" i="6" s="1"/>
  <c r="E631" i="6"/>
  <c r="S631" i="6" s="1"/>
  <c r="Z631" i="6" s="1"/>
  <c r="E718" i="6"/>
  <c r="S718" i="6" s="1"/>
  <c r="E778" i="6"/>
  <c r="S778" i="6" s="1"/>
  <c r="Z778" i="6" s="1"/>
  <c r="E318" i="6"/>
  <c r="S318" i="6" s="1"/>
  <c r="U318" i="6" s="1"/>
  <c r="V318" i="6" s="1"/>
  <c r="E225" i="6"/>
  <c r="S225" i="6" s="1"/>
  <c r="E321" i="6"/>
  <c r="S321" i="6" s="1"/>
  <c r="E335" i="6"/>
  <c r="S335" i="6" s="1"/>
  <c r="U335" i="6" s="1"/>
  <c r="V335" i="6" s="1"/>
  <c r="E353" i="6"/>
  <c r="S353" i="6" s="1"/>
  <c r="U353" i="6" s="1"/>
  <c r="E383" i="6"/>
  <c r="S383" i="6" s="1"/>
  <c r="E486" i="6"/>
  <c r="S486" i="6" s="1"/>
  <c r="E506" i="6"/>
  <c r="S506" i="6" s="1"/>
  <c r="E534" i="6"/>
  <c r="S534" i="6" s="1"/>
  <c r="U534" i="6" s="1"/>
  <c r="E886" i="6"/>
  <c r="S886" i="6" s="1"/>
  <c r="Z886" i="6" s="1"/>
  <c r="E259" i="6"/>
  <c r="S259" i="6" s="1"/>
  <c r="Z259" i="6" s="1"/>
  <c r="E320" i="6"/>
  <c r="S320" i="6" s="1"/>
  <c r="Z320" i="6" s="1"/>
  <c r="E347" i="6"/>
  <c r="S347" i="6" s="1"/>
  <c r="E375" i="6"/>
  <c r="S375" i="6" s="1"/>
  <c r="U375" i="6" s="1"/>
  <c r="E426" i="6"/>
  <c r="S426" i="6" s="1"/>
  <c r="E663" i="6"/>
  <c r="S663" i="6" s="1"/>
  <c r="E783" i="6"/>
  <c r="S783" i="6" s="1"/>
  <c r="Z783" i="6" s="1"/>
  <c r="E293" i="6"/>
  <c r="S293" i="6" s="1"/>
  <c r="Z293" i="6" s="1"/>
  <c r="E334" i="6"/>
  <c r="S334" i="6" s="1"/>
  <c r="Z334" i="6" s="1"/>
  <c r="E281" i="6"/>
  <c r="S281" i="6" s="1"/>
  <c r="U281" i="6" s="1"/>
  <c r="V281" i="6" s="1"/>
  <c r="E291" i="6"/>
  <c r="S291" i="6" s="1"/>
  <c r="E232" i="6"/>
  <c r="S232" i="6" s="1"/>
  <c r="E326" i="6"/>
  <c r="S326" i="6" s="1"/>
  <c r="E348" i="6"/>
  <c r="S348" i="6" s="1"/>
  <c r="E432" i="6"/>
  <c r="S432" i="6" s="1"/>
  <c r="Z432" i="6" s="1"/>
  <c r="E535" i="6"/>
  <c r="S535" i="6" s="1"/>
  <c r="Z535" i="6" s="1"/>
  <c r="E585" i="6"/>
  <c r="S585" i="6" s="1"/>
  <c r="Z585" i="6" s="1"/>
  <c r="E627" i="6"/>
  <c r="S627" i="6" s="1"/>
  <c r="U627" i="6" s="1"/>
  <c r="E722" i="6"/>
  <c r="S722" i="6" s="1"/>
  <c r="E322" i="6"/>
  <c r="S322" i="6" s="1"/>
  <c r="E587" i="6"/>
  <c r="S587" i="6" s="1"/>
  <c r="E463" i="6"/>
  <c r="S463" i="6" s="1"/>
  <c r="E557" i="6"/>
  <c r="S557" i="6" s="1"/>
  <c r="Z557" i="6" s="1"/>
  <c r="E608" i="6"/>
  <c r="S608" i="6" s="1"/>
  <c r="E693" i="6"/>
  <c r="S693" i="6" s="1"/>
  <c r="E744" i="6"/>
  <c r="S744" i="6" s="1"/>
  <c r="U744" i="6" s="1"/>
  <c r="V744" i="6" s="1"/>
  <c r="E414" i="6"/>
  <c r="S414" i="6" s="1"/>
  <c r="Z414" i="6" s="1"/>
  <c r="E552" i="6"/>
  <c r="S552" i="6" s="1"/>
  <c r="E254" i="6"/>
  <c r="S254" i="6" s="1"/>
  <c r="E317" i="6"/>
  <c r="S317" i="6" s="1"/>
  <c r="Z317" i="6" s="1"/>
  <c r="E435" i="6"/>
  <c r="S435" i="6" s="1"/>
  <c r="U435" i="6" s="1"/>
  <c r="E230" i="6"/>
  <c r="S230" i="6" s="1"/>
  <c r="Z230" i="6" s="1"/>
  <c r="E257" i="6"/>
  <c r="S257" i="6" s="1"/>
  <c r="U257" i="6" s="1"/>
  <c r="E345" i="6"/>
  <c r="S345" i="6" s="1"/>
  <c r="E384" i="6"/>
  <c r="S384" i="6" s="1"/>
  <c r="Z384" i="6" s="1"/>
  <c r="E459" i="6"/>
  <c r="S459" i="6" s="1"/>
  <c r="E531" i="6"/>
  <c r="S531" i="6" s="1"/>
  <c r="E556" i="6"/>
  <c r="S556" i="6" s="1"/>
  <c r="E630" i="6"/>
  <c r="S630" i="6" s="1"/>
  <c r="Z630" i="6" s="1"/>
  <c r="E761" i="6"/>
  <c r="S761" i="6" s="1"/>
  <c r="E804" i="6"/>
  <c r="S804" i="6" s="1"/>
  <c r="E891" i="6"/>
  <c r="S891" i="6" s="1"/>
  <c r="E952" i="6"/>
  <c r="S952" i="6" s="1"/>
  <c r="E315" i="6"/>
  <c r="S315" i="6" s="1"/>
  <c r="E477" i="6"/>
  <c r="S477" i="6" s="1"/>
  <c r="Z477" i="6" s="1"/>
  <c r="E498" i="6"/>
  <c r="S498" i="6" s="1"/>
  <c r="E547" i="6"/>
  <c r="S547" i="6" s="1"/>
  <c r="U547" i="6" s="1"/>
  <c r="E567" i="6"/>
  <c r="S567" i="6" s="1"/>
  <c r="E647" i="6"/>
  <c r="S647" i="6" s="1"/>
  <c r="E740" i="6"/>
  <c r="S740" i="6" s="1"/>
  <c r="Z740" i="6" s="1"/>
  <c r="E754" i="6"/>
  <c r="S754" i="6" s="1"/>
  <c r="E765" i="6"/>
  <c r="S765" i="6" s="1"/>
  <c r="E801" i="6"/>
  <c r="S801" i="6" s="1"/>
  <c r="E820" i="6"/>
  <c r="S820" i="6" s="1"/>
  <c r="E377" i="6"/>
  <c r="S377" i="6" s="1"/>
  <c r="E460" i="6"/>
  <c r="S460" i="6" s="1"/>
  <c r="Z460" i="6" s="1"/>
  <c r="E282" i="6"/>
  <c r="S282" i="6" s="1"/>
  <c r="E352" i="6"/>
  <c r="S352" i="6" s="1"/>
  <c r="Z352" i="6" s="1"/>
  <c r="E476" i="6"/>
  <c r="S476" i="6" s="1"/>
  <c r="E550" i="6"/>
  <c r="S550" i="6" s="1"/>
  <c r="U550" i="6" s="1"/>
  <c r="V550" i="6" s="1"/>
  <c r="E571" i="6"/>
  <c r="S571" i="6" s="1"/>
  <c r="Z571" i="6" s="1"/>
  <c r="E606" i="6"/>
  <c r="S606" i="6" s="1"/>
  <c r="Z606" i="6" s="1"/>
  <c r="E753" i="6"/>
  <c r="S753" i="6" s="1"/>
  <c r="E881" i="6"/>
  <c r="S881" i="6" s="1"/>
  <c r="Z881" i="6" s="1"/>
  <c r="E917" i="6"/>
  <c r="S917" i="6" s="1"/>
  <c r="Z917" i="6" s="1"/>
  <c r="E938" i="6"/>
  <c r="S938" i="6" s="1"/>
  <c r="Z938" i="6" s="1"/>
  <c r="E420" i="6"/>
  <c r="S420" i="6" s="1"/>
  <c r="Z420" i="6" s="1"/>
  <c r="E465" i="6"/>
  <c r="S465" i="6" s="1"/>
  <c r="Z465" i="6" s="1"/>
  <c r="E479" i="6"/>
  <c r="S479" i="6" s="1"/>
  <c r="U479" i="6" s="1"/>
  <c r="E509" i="6"/>
  <c r="S509" i="6" s="1"/>
  <c r="E592" i="6"/>
  <c r="S592" i="6" s="1"/>
  <c r="U592" i="6" s="1"/>
  <c r="V592" i="6" s="1"/>
  <c r="E624" i="6"/>
  <c r="S624" i="6" s="1"/>
  <c r="Z624" i="6" s="1"/>
  <c r="E654" i="6"/>
  <c r="S654" i="6" s="1"/>
  <c r="Z654" i="6" s="1"/>
  <c r="E671" i="6"/>
  <c r="S671" i="6" s="1"/>
  <c r="E683" i="6"/>
  <c r="S683" i="6" s="1"/>
  <c r="Z683" i="6" s="1"/>
  <c r="E750" i="6"/>
  <c r="S750" i="6" s="1"/>
  <c r="Z750" i="6" s="1"/>
  <c r="E900" i="6"/>
  <c r="S900" i="6" s="1"/>
  <c r="E918" i="6"/>
  <c r="S918" i="6" s="1"/>
  <c r="E957" i="6"/>
  <c r="S957" i="6" s="1"/>
  <c r="Z957" i="6" s="1"/>
  <c r="E603" i="6"/>
  <c r="S603" i="6" s="1"/>
  <c r="U603" i="6" s="1"/>
  <c r="E672" i="6"/>
  <c r="S672" i="6" s="1"/>
  <c r="E688" i="6"/>
  <c r="S688" i="6" s="1"/>
  <c r="U688" i="6" s="1"/>
  <c r="E719" i="6"/>
  <c r="S719" i="6" s="1"/>
  <c r="E737" i="6"/>
  <c r="S737" i="6" s="1"/>
  <c r="E749" i="6"/>
  <c r="S749" i="6" s="1"/>
  <c r="E771" i="6"/>
  <c r="S771" i="6" s="1"/>
  <c r="Z771" i="6" s="1"/>
  <c r="E787" i="6"/>
  <c r="S787" i="6" s="1"/>
  <c r="E806" i="6"/>
  <c r="S806" i="6" s="1"/>
  <c r="U806" i="6" s="1"/>
  <c r="V806" i="6" s="1"/>
  <c r="E883" i="6"/>
  <c r="S883" i="6" s="1"/>
  <c r="E919" i="6"/>
  <c r="S919" i="6" s="1"/>
  <c r="E939" i="6"/>
  <c r="S939" i="6" s="1"/>
  <c r="E958" i="6"/>
  <c r="S958" i="6" s="1"/>
  <c r="E283" i="6"/>
  <c r="S283" i="6" s="1"/>
  <c r="E418" i="6"/>
  <c r="S418" i="6" s="1"/>
  <c r="E525" i="6"/>
  <c r="S525" i="6" s="1"/>
  <c r="Z525" i="6" s="1"/>
  <c r="E594" i="6"/>
  <c r="S594" i="6" s="1"/>
  <c r="Z594" i="6" s="1"/>
  <c r="E704" i="6"/>
  <c r="S704" i="6" s="1"/>
  <c r="E770" i="6"/>
  <c r="S770" i="6" s="1"/>
  <c r="Z770" i="6" s="1"/>
  <c r="E791" i="6"/>
  <c r="S791" i="6" s="1"/>
  <c r="U791" i="6" s="1"/>
  <c r="E824" i="6"/>
  <c r="S824" i="6" s="1"/>
  <c r="E901" i="6"/>
  <c r="S901" i="6" s="1"/>
  <c r="U901" i="6" s="1"/>
  <c r="V901" i="6" s="1"/>
  <c r="E920" i="6"/>
  <c r="S920" i="6" s="1"/>
  <c r="E940" i="6"/>
  <c r="S940" i="6" s="1"/>
  <c r="U940" i="6" s="1"/>
  <c r="V940" i="6" s="1"/>
  <c r="E959" i="6"/>
  <c r="S959" i="6" s="1"/>
  <c r="U959" i="6" s="1"/>
  <c r="E351" i="6"/>
  <c r="S351" i="6" s="1"/>
  <c r="E507" i="6"/>
  <c r="S507" i="6" s="1"/>
  <c r="Z507" i="6" s="1"/>
  <c r="E548" i="6"/>
  <c r="S548" i="6" s="1"/>
  <c r="E607" i="6"/>
  <c r="S607" i="6" s="1"/>
  <c r="Z607" i="6" s="1"/>
  <c r="E268" i="6"/>
  <c r="S268" i="6" s="1"/>
  <c r="U268" i="6" s="1"/>
  <c r="V268" i="6" s="1"/>
  <c r="E361" i="6"/>
  <c r="S361" i="6" s="1"/>
  <c r="E526" i="6"/>
  <c r="S526" i="6" s="1"/>
  <c r="Z526" i="6" s="1"/>
  <c r="E591" i="6"/>
  <c r="S591" i="6" s="1"/>
  <c r="E609" i="6"/>
  <c r="S609" i="6" s="1"/>
  <c r="U609" i="6" s="1"/>
  <c r="E657" i="6"/>
  <c r="S657" i="6" s="1"/>
  <c r="E789" i="6"/>
  <c r="S789" i="6" s="1"/>
  <c r="U789" i="6" s="1"/>
  <c r="E921" i="6"/>
  <c r="S921" i="6" s="1"/>
  <c r="E941" i="6"/>
  <c r="S941" i="6" s="1"/>
  <c r="U941" i="6" s="1"/>
  <c r="E960" i="6"/>
  <c r="S960" i="6" s="1"/>
  <c r="E676" i="6"/>
  <c r="S676" i="6" s="1"/>
  <c r="Z676" i="6" s="1"/>
  <c r="E709" i="6"/>
  <c r="S709" i="6" s="1"/>
  <c r="U709" i="6" s="1"/>
  <c r="E721" i="6"/>
  <c r="S721" i="6" s="1"/>
  <c r="Z721" i="6" s="1"/>
  <c r="E734" i="6"/>
  <c r="S734" i="6" s="1"/>
  <c r="Z734" i="6" s="1"/>
  <c r="E773" i="6"/>
  <c r="S773" i="6" s="1"/>
  <c r="Z773" i="6" s="1"/>
  <c r="E790" i="6"/>
  <c r="S790" i="6" s="1"/>
  <c r="U790" i="6" s="1"/>
  <c r="V790" i="6" s="1"/>
  <c r="E802" i="6"/>
  <c r="S802" i="6" s="1"/>
  <c r="Z802" i="6" s="1"/>
  <c r="E822" i="6"/>
  <c r="S822" i="6" s="1"/>
  <c r="E885" i="6"/>
  <c r="S885" i="6" s="1"/>
  <c r="E902" i="6"/>
  <c r="S902" i="6" s="1"/>
  <c r="Z902" i="6" s="1"/>
  <c r="E922" i="6"/>
  <c r="S922" i="6" s="1"/>
  <c r="Z922" i="6" s="1"/>
  <c r="E961" i="6"/>
  <c r="S961" i="6" s="1"/>
  <c r="Z961" i="6" s="1"/>
  <c r="E533" i="6"/>
  <c r="S533" i="6" s="1"/>
  <c r="E554" i="6"/>
  <c r="S554" i="6" s="1"/>
  <c r="E625" i="6"/>
  <c r="S625" i="6" s="1"/>
  <c r="Z625" i="6" s="1"/>
  <c r="E726" i="6"/>
  <c r="S726" i="6" s="1"/>
  <c r="E738" i="6"/>
  <c r="S738" i="6" s="1"/>
  <c r="E774" i="6"/>
  <c r="S774" i="6" s="1"/>
  <c r="E808" i="6"/>
  <c r="S808" i="6" s="1"/>
  <c r="U808" i="6" s="1"/>
  <c r="V808" i="6" s="1"/>
  <c r="E823" i="6"/>
  <c r="S823" i="6" s="1"/>
  <c r="E903" i="6"/>
  <c r="S903" i="6" s="1"/>
  <c r="Z903" i="6" s="1"/>
  <c r="E923" i="6"/>
  <c r="S923" i="6" s="1"/>
  <c r="E943" i="6"/>
  <c r="S943" i="6" s="1"/>
  <c r="U943" i="6" s="1"/>
  <c r="E962" i="6"/>
  <c r="S962" i="6" s="1"/>
  <c r="Z962" i="6" s="1"/>
  <c r="E458" i="6"/>
  <c r="S458" i="6" s="1"/>
  <c r="Z458" i="6" s="1"/>
  <c r="E561" i="6"/>
  <c r="S561" i="6" s="1"/>
  <c r="U561" i="6" s="1"/>
  <c r="V561" i="6" s="1"/>
  <c r="E563" i="6"/>
  <c r="S563" i="6" s="1"/>
  <c r="U563" i="6" s="1"/>
  <c r="E593" i="6"/>
  <c r="S593" i="6" s="1"/>
  <c r="U593" i="6" s="1"/>
  <c r="E626" i="6"/>
  <c r="S626" i="6" s="1"/>
  <c r="Z626" i="6" s="1"/>
  <c r="E658" i="6"/>
  <c r="S658" i="6" s="1"/>
  <c r="U658" i="6" s="1"/>
  <c r="E741" i="6"/>
  <c r="S741" i="6" s="1"/>
  <c r="Z741" i="6" s="1"/>
  <c r="E821" i="6"/>
  <c r="S821" i="6" s="1"/>
  <c r="U821" i="6" s="1"/>
  <c r="V821" i="6" s="1"/>
  <c r="E904" i="6"/>
  <c r="S904" i="6" s="1"/>
  <c r="Z904" i="6" s="1"/>
  <c r="E924" i="6"/>
  <c r="S924" i="6" s="1"/>
  <c r="Z924" i="6" s="1"/>
  <c r="E944" i="6"/>
  <c r="S944" i="6" s="1"/>
  <c r="Z944" i="6" s="1"/>
  <c r="E655" i="6"/>
  <c r="S655" i="6" s="1"/>
  <c r="U655" i="6" s="1"/>
  <c r="E707" i="6"/>
  <c r="S707" i="6" s="1"/>
  <c r="E725" i="6"/>
  <c r="S725" i="6" s="1"/>
  <c r="Z725" i="6" s="1"/>
  <c r="E757" i="6"/>
  <c r="S757" i="6" s="1"/>
  <c r="Z757" i="6" s="1"/>
  <c r="E772" i="6"/>
  <c r="S772" i="6" s="1"/>
  <c r="U772" i="6" s="1"/>
  <c r="V772" i="6" s="1"/>
  <c r="E807" i="6"/>
  <c r="S807" i="6" s="1"/>
  <c r="E827" i="6"/>
  <c r="S827" i="6" s="1"/>
  <c r="E887" i="6"/>
  <c r="S887" i="6" s="1"/>
  <c r="Z887" i="6" s="1"/>
  <c r="E905" i="6"/>
  <c r="S905" i="6" s="1"/>
  <c r="Z905" i="6" s="1"/>
  <c r="E925" i="6"/>
  <c r="S925" i="6" s="1"/>
  <c r="U925" i="6" s="1"/>
  <c r="E963" i="6"/>
  <c r="S963" i="6" s="1"/>
  <c r="Z963" i="6" s="1"/>
  <c r="E742" i="6"/>
  <c r="S742" i="6" s="1"/>
  <c r="U742" i="6" s="1"/>
  <c r="V742" i="6" s="1"/>
  <c r="E751" i="6"/>
  <c r="S751" i="6" s="1"/>
  <c r="E775" i="6"/>
  <c r="S775" i="6" s="1"/>
  <c r="Z775" i="6" s="1"/>
  <c r="E792" i="6"/>
  <c r="S792" i="6" s="1"/>
  <c r="Z792" i="6" s="1"/>
  <c r="E809" i="6"/>
  <c r="S809" i="6" s="1"/>
  <c r="E828" i="6"/>
  <c r="S828" i="6" s="1"/>
  <c r="E888" i="6"/>
  <c r="S888" i="6" s="1"/>
  <c r="E926" i="6"/>
  <c r="S926" i="6" s="1"/>
  <c r="U926" i="6" s="1"/>
  <c r="V926" i="6" s="1"/>
  <c r="E945" i="6"/>
  <c r="S945" i="6" s="1"/>
  <c r="E964" i="6"/>
  <c r="S964" i="6" s="1"/>
  <c r="E555" i="6"/>
  <c r="S555" i="6" s="1"/>
  <c r="U555" i="6" s="1"/>
  <c r="E572" i="6"/>
  <c r="S572" i="6" s="1"/>
  <c r="U572" i="6" s="1"/>
  <c r="V572" i="6" s="1"/>
  <c r="E597" i="6"/>
  <c r="S597" i="6" s="1"/>
  <c r="E684" i="6"/>
  <c r="S684" i="6" s="1"/>
  <c r="Z684" i="6" s="1"/>
  <c r="E759" i="6"/>
  <c r="S759" i="6" s="1"/>
  <c r="Z759" i="6" s="1"/>
  <c r="E777" i="6"/>
  <c r="S777" i="6" s="1"/>
  <c r="U777" i="6" s="1"/>
  <c r="V777" i="6" s="1"/>
  <c r="E889" i="6"/>
  <c r="S889" i="6" s="1"/>
  <c r="E907" i="6"/>
  <c r="S907" i="6" s="1"/>
  <c r="U907" i="6" s="1"/>
  <c r="V907" i="6" s="1"/>
  <c r="E927" i="6"/>
  <c r="S927" i="6" s="1"/>
  <c r="E965" i="6"/>
  <c r="S965" i="6" s="1"/>
  <c r="E217" i="6"/>
  <c r="S217" i="6" s="1"/>
  <c r="U217" i="6" s="1"/>
  <c r="E504" i="6"/>
  <c r="S504" i="6" s="1"/>
  <c r="E252" i="6"/>
  <c r="S252" i="6" s="1"/>
  <c r="E339" i="6"/>
  <c r="S339" i="6" s="1"/>
  <c r="E433" i="6"/>
  <c r="S433" i="6" s="1"/>
  <c r="E503" i="6"/>
  <c r="S503" i="6" s="1"/>
  <c r="Z503" i="6" s="1"/>
  <c r="E595" i="6"/>
  <c r="S595" i="6" s="1"/>
  <c r="E613" i="6"/>
  <c r="S613" i="6" s="1"/>
  <c r="E628" i="6"/>
  <c r="S628" i="6" s="1"/>
  <c r="E694" i="6"/>
  <c r="S694" i="6" s="1"/>
  <c r="E711" i="6"/>
  <c r="S711" i="6" s="1"/>
  <c r="Z711" i="6" s="1"/>
  <c r="E776" i="6"/>
  <c r="S776" i="6" s="1"/>
  <c r="E890" i="6"/>
  <c r="S890" i="6" s="1"/>
  <c r="Z890" i="6" s="1"/>
  <c r="E216" i="6"/>
  <c r="S216" i="6" s="1"/>
  <c r="U216" i="6" s="1"/>
  <c r="E583" i="6"/>
  <c r="S583" i="6" s="1"/>
  <c r="Z583" i="6" s="1"/>
  <c r="E611" i="6"/>
  <c r="S611" i="6" s="1"/>
  <c r="Z611" i="6" s="1"/>
  <c r="E660" i="6"/>
  <c r="S660" i="6" s="1"/>
  <c r="E686" i="6"/>
  <c r="S686" i="6" s="1"/>
  <c r="U686" i="6" s="1"/>
  <c r="V686" i="6" s="1"/>
  <c r="E712" i="6"/>
  <c r="S712" i="6" s="1"/>
  <c r="E743" i="6"/>
  <c r="S743" i="6" s="1"/>
  <c r="E760" i="6"/>
  <c r="S760" i="6" s="1"/>
  <c r="U760" i="6" s="1"/>
  <c r="E780" i="6"/>
  <c r="S780" i="6" s="1"/>
  <c r="E908" i="6"/>
  <c r="S908" i="6" s="1"/>
  <c r="E929" i="6"/>
  <c r="S929" i="6" s="1"/>
  <c r="Z929" i="6" s="1"/>
  <c r="E947" i="6"/>
  <c r="S947" i="6" s="1"/>
  <c r="Z947" i="6" s="1"/>
  <c r="E215" i="6"/>
  <c r="S215" i="6" s="1"/>
  <c r="E294" i="6"/>
  <c r="S294" i="6" s="1"/>
  <c r="E371" i="6"/>
  <c r="S371" i="6" s="1"/>
  <c r="E496" i="6"/>
  <c r="S496" i="6" s="1"/>
  <c r="E530" i="6"/>
  <c r="S530" i="6" s="1"/>
  <c r="U530" i="6" s="1"/>
  <c r="E559" i="6"/>
  <c r="S559" i="6" s="1"/>
  <c r="Z559" i="6" s="1"/>
  <c r="E612" i="6"/>
  <c r="S612" i="6" s="1"/>
  <c r="E762" i="6"/>
  <c r="S762" i="6" s="1"/>
  <c r="E797" i="6"/>
  <c r="S797" i="6" s="1"/>
  <c r="U797" i="6" s="1"/>
  <c r="V797" i="6" s="1"/>
  <c r="E810" i="6"/>
  <c r="S810" i="6" s="1"/>
  <c r="E825" i="6"/>
  <c r="S825" i="6" s="1"/>
  <c r="U825" i="6" s="1"/>
  <c r="E930" i="6"/>
  <c r="S930" i="6" s="1"/>
  <c r="U930" i="6" s="1"/>
  <c r="V930" i="6" s="1"/>
  <c r="E948" i="6"/>
  <c r="S948" i="6" s="1"/>
  <c r="U948" i="6" s="1"/>
  <c r="V948" i="6" s="1"/>
  <c r="E452" i="6"/>
  <c r="S452" i="6" s="1"/>
  <c r="U452" i="6" s="1"/>
  <c r="V452" i="6" s="1"/>
  <c r="E537" i="6"/>
  <c r="S537" i="6" s="1"/>
  <c r="E558" i="6"/>
  <c r="S558" i="6" s="1"/>
  <c r="E581" i="6"/>
  <c r="S581" i="6" s="1"/>
  <c r="Z581" i="6" s="1"/>
  <c r="E596" i="6"/>
  <c r="S596" i="6" s="1"/>
  <c r="U596" i="6" s="1"/>
  <c r="V596" i="6" s="1"/>
  <c r="E616" i="6"/>
  <c r="S616" i="6" s="1"/>
  <c r="U616" i="6" s="1"/>
  <c r="E646" i="6"/>
  <c r="S646" i="6" s="1"/>
  <c r="U646" i="6" s="1"/>
  <c r="V646" i="6" s="1"/>
  <c r="E727" i="6"/>
  <c r="S727" i="6" s="1"/>
  <c r="Z727" i="6" s="1"/>
  <c r="E813" i="6"/>
  <c r="S813" i="6" s="1"/>
  <c r="E892" i="6"/>
  <c r="S892" i="6" s="1"/>
  <c r="Z892" i="6" s="1"/>
  <c r="E909" i="6"/>
  <c r="S909" i="6" s="1"/>
  <c r="E968" i="6"/>
  <c r="S968" i="6" s="1"/>
  <c r="Z968" i="6" s="1"/>
  <c r="E730" i="6"/>
  <c r="S730" i="6" s="1"/>
  <c r="U730" i="6" s="1"/>
  <c r="V730" i="6" s="1"/>
  <c r="E745" i="6"/>
  <c r="S745" i="6" s="1"/>
  <c r="Z745" i="6" s="1"/>
  <c r="E763" i="6"/>
  <c r="S763" i="6" s="1"/>
  <c r="U763" i="6" s="1"/>
  <c r="E779" i="6"/>
  <c r="S779" i="6" s="1"/>
  <c r="U779" i="6" s="1"/>
  <c r="E795" i="6"/>
  <c r="S795" i="6" s="1"/>
  <c r="Z795" i="6" s="1"/>
  <c r="E874" i="6"/>
  <c r="S874" i="6" s="1"/>
  <c r="Z874" i="6" s="1"/>
  <c r="E893" i="6"/>
  <c r="S893" i="6" s="1"/>
  <c r="Z893" i="6" s="1"/>
  <c r="E910" i="6"/>
  <c r="S910" i="6" s="1"/>
  <c r="E931" i="6"/>
  <c r="S931" i="6" s="1"/>
  <c r="U931" i="6" s="1"/>
  <c r="V931" i="6" s="1"/>
  <c r="E949" i="6"/>
  <c r="S949" i="6" s="1"/>
  <c r="E969" i="6"/>
  <c r="S969" i="6" s="1"/>
  <c r="E258" i="6"/>
  <c r="S258" i="6" s="1"/>
  <c r="E338" i="6"/>
  <c r="S338" i="6" s="1"/>
  <c r="U338" i="6" s="1"/>
  <c r="V338" i="6" s="1"/>
  <c r="E380" i="6"/>
  <c r="S380" i="6" s="1"/>
  <c r="E424" i="6"/>
  <c r="S424" i="6" s="1"/>
  <c r="Z424" i="6" s="1"/>
  <c r="E446" i="6"/>
  <c r="S446" i="6" s="1"/>
  <c r="E497" i="6"/>
  <c r="S497" i="6" s="1"/>
  <c r="Z497" i="6" s="1"/>
  <c r="E508" i="6"/>
  <c r="S508" i="6" s="1"/>
  <c r="E527" i="6"/>
  <c r="S527" i="6" s="1"/>
  <c r="E565" i="6"/>
  <c r="S565" i="6" s="1"/>
  <c r="E610" i="6"/>
  <c r="S610" i="6" s="1"/>
  <c r="U610" i="6" s="1"/>
  <c r="V610" i="6" s="1"/>
  <c r="F2" i="7"/>
  <c r="E223" i="6" s="1"/>
  <c r="S223" i="6" s="1"/>
  <c r="E219" i="6"/>
  <c r="S219" i="6" s="1"/>
  <c r="E218" i="6"/>
  <c r="S218" i="6" s="1"/>
  <c r="U218" i="6" s="1"/>
  <c r="V218" i="6" s="1"/>
  <c r="E305" i="6"/>
  <c r="S305" i="6" s="1"/>
  <c r="U305" i="6" s="1"/>
  <c r="V305" i="6" s="1"/>
  <c r="E374" i="6"/>
  <c r="S374" i="6" s="1"/>
  <c r="E444" i="6"/>
  <c r="S444" i="6" s="1"/>
  <c r="Z444" i="6" s="1"/>
  <c r="E492" i="6"/>
  <c r="S492" i="6" s="1"/>
  <c r="Z492" i="6" s="1"/>
  <c r="E505" i="6"/>
  <c r="S505" i="6" s="1"/>
  <c r="U505" i="6" s="1"/>
  <c r="V505" i="6" s="1"/>
  <c r="E568" i="6"/>
  <c r="S568" i="6" s="1"/>
  <c r="E692" i="6"/>
  <c r="S692" i="6" s="1"/>
  <c r="U692" i="6" s="1"/>
  <c r="V692" i="6" s="1"/>
  <c r="E286" i="6"/>
  <c r="S286" i="6" s="1"/>
  <c r="E239" i="6"/>
  <c r="S239" i="6" s="1"/>
  <c r="E289" i="6"/>
  <c r="S289" i="6" s="1"/>
  <c r="E325" i="6"/>
  <c r="S325" i="6" s="1"/>
  <c r="Z325" i="6" s="1"/>
  <c r="E367" i="6"/>
  <c r="S367" i="6" s="1"/>
  <c r="E409" i="6"/>
  <c r="S409" i="6" s="1"/>
  <c r="Z409" i="6" s="1"/>
  <c r="E427" i="6"/>
  <c r="S427" i="6" s="1"/>
  <c r="E455" i="6"/>
  <c r="S455" i="6" s="1"/>
  <c r="E495" i="6"/>
  <c r="S495" i="6" s="1"/>
  <c r="E243" i="6"/>
  <c r="S243" i="6" s="1"/>
  <c r="U243" i="6" s="1"/>
  <c r="E280" i="6"/>
  <c r="S280" i="6" s="1"/>
  <c r="Z280" i="6" s="1"/>
  <c r="E329" i="6"/>
  <c r="S329" i="6" s="1"/>
  <c r="Z329" i="6" s="1"/>
  <c r="E363" i="6"/>
  <c r="S363" i="6" s="1"/>
  <c r="E411" i="6"/>
  <c r="S411" i="6" s="1"/>
  <c r="E437" i="6"/>
  <c r="S437" i="6" s="1"/>
  <c r="Z437" i="6" s="1"/>
  <c r="E246" i="6"/>
  <c r="S246" i="6" s="1"/>
  <c r="U246" i="6" s="1"/>
  <c r="V246" i="6" s="1"/>
  <c r="E330" i="6"/>
  <c r="S330" i="6" s="1"/>
  <c r="Z330" i="6" s="1"/>
  <c r="E410" i="6"/>
  <c r="S410" i="6" s="1"/>
  <c r="U410" i="6" s="1"/>
  <c r="E449" i="6"/>
  <c r="S449" i="6" s="1"/>
  <c r="U449" i="6" s="1"/>
  <c r="V449" i="6" s="1"/>
  <c r="E453" i="6"/>
  <c r="S453" i="6" s="1"/>
  <c r="E493" i="6"/>
  <c r="S493" i="6" s="1"/>
  <c r="Z493" i="6" s="1"/>
  <c r="E515" i="6"/>
  <c r="S515" i="6" s="1"/>
  <c r="Z515" i="6" s="1"/>
  <c r="E551" i="6"/>
  <c r="S551" i="6" s="1"/>
  <c r="E645" i="6"/>
  <c r="S645" i="6" s="1"/>
  <c r="E665" i="6"/>
  <c r="S665" i="6" s="1"/>
  <c r="E236" i="6"/>
  <c r="S236" i="6" s="1"/>
  <c r="Z236" i="6" s="1"/>
  <c r="E451" i="6"/>
  <c r="S451" i="6" s="1"/>
  <c r="E480" i="6"/>
  <c r="S480" i="6" s="1"/>
  <c r="Z480" i="6" s="1"/>
  <c r="E512" i="6"/>
  <c r="S512" i="6" s="1"/>
  <c r="E666" i="6"/>
  <c r="S666" i="6" s="1"/>
  <c r="E729" i="6"/>
  <c r="S729" i="6" s="1"/>
  <c r="U729" i="6" s="1"/>
  <c r="V729" i="6" s="1"/>
  <c r="E748" i="6"/>
  <c r="S748" i="6" s="1"/>
  <c r="U748" i="6" s="1"/>
  <c r="V748" i="6" s="1"/>
  <c r="E796" i="6"/>
  <c r="S796" i="6" s="1"/>
  <c r="Z796" i="6" s="1"/>
  <c r="E875" i="6"/>
  <c r="S875" i="6" s="1"/>
  <c r="Z875" i="6" s="1"/>
  <c r="E894" i="6"/>
  <c r="S894" i="6" s="1"/>
  <c r="E911" i="6"/>
  <c r="S911" i="6" s="1"/>
  <c r="Z911" i="6" s="1"/>
  <c r="E932" i="6"/>
  <c r="S932" i="6" s="1"/>
  <c r="E950" i="6"/>
  <c r="S950" i="6" s="1"/>
  <c r="E970" i="6"/>
  <c r="S970" i="6" s="1"/>
  <c r="Z970" i="6" s="1"/>
  <c r="E400" i="6"/>
  <c r="S400" i="6" s="1"/>
  <c r="E284" i="6"/>
  <c r="S284" i="6" s="1"/>
  <c r="Z284" i="6" s="1"/>
  <c r="E360" i="6"/>
  <c r="S360" i="6" s="1"/>
  <c r="Z360" i="6" s="1"/>
  <c r="E529" i="6"/>
  <c r="S529" i="6" s="1"/>
  <c r="Z529" i="6" s="1"/>
  <c r="E580" i="6"/>
  <c r="S580" i="6" s="1"/>
  <c r="Z580" i="6" s="1"/>
  <c r="E600" i="6"/>
  <c r="S600" i="6" s="1"/>
  <c r="E662" i="6"/>
  <c r="S662" i="6" s="1"/>
  <c r="E876" i="6"/>
  <c r="S876" i="6" s="1"/>
  <c r="Z876" i="6" s="1"/>
  <c r="E912" i="6"/>
  <c r="S912" i="6" s="1"/>
  <c r="E933" i="6"/>
  <c r="S933" i="6" s="1"/>
  <c r="U933" i="6" s="1"/>
  <c r="E951" i="6"/>
  <c r="S951" i="6" s="1"/>
  <c r="U951" i="6" s="1"/>
  <c r="E617" i="6"/>
  <c r="S617" i="6" s="1"/>
  <c r="Z617" i="6" s="1"/>
  <c r="E650" i="6"/>
  <c r="S650" i="6" s="1"/>
  <c r="E664" i="6"/>
  <c r="S664" i="6" s="1"/>
  <c r="U664" i="6" s="1"/>
  <c r="E685" i="6"/>
  <c r="S685" i="6" s="1"/>
  <c r="U685" i="6" s="1"/>
  <c r="E714" i="6"/>
  <c r="S714" i="6" s="1"/>
  <c r="Z714" i="6" s="1"/>
  <c r="E732" i="6"/>
  <c r="S732" i="6" s="1"/>
  <c r="U732" i="6" s="1"/>
  <c r="V732" i="6" s="1"/>
  <c r="E746" i="6"/>
  <c r="S746" i="6" s="1"/>
  <c r="E767" i="6"/>
  <c r="S767" i="6" s="1"/>
  <c r="U767" i="6" s="1"/>
  <c r="V767" i="6" s="1"/>
  <c r="E782" i="6"/>
  <c r="S782" i="6" s="1"/>
  <c r="Z782" i="6" s="1"/>
  <c r="E877" i="6"/>
  <c r="S877" i="6" s="1"/>
  <c r="U877" i="6" s="1"/>
  <c r="E895" i="6"/>
  <c r="S895" i="6" s="1"/>
  <c r="E972" i="6"/>
  <c r="S972" i="6" s="1"/>
  <c r="E425" i="6"/>
  <c r="S425" i="6" s="1"/>
  <c r="E461" i="6"/>
  <c r="S461" i="6" s="1"/>
  <c r="E494" i="6"/>
  <c r="S494" i="6" s="1"/>
  <c r="Z494" i="6" s="1"/>
  <c r="E516" i="6"/>
  <c r="S516" i="6" s="1"/>
  <c r="U516" i="6" s="1"/>
  <c r="E601" i="6"/>
  <c r="S601" i="6" s="1"/>
  <c r="Z601" i="6" s="1"/>
  <c r="E691" i="6"/>
  <c r="S691" i="6" s="1"/>
  <c r="E715" i="6"/>
  <c r="S715" i="6" s="1"/>
  <c r="Z715" i="6" s="1"/>
  <c r="E731" i="6"/>
  <c r="S731" i="6" s="1"/>
  <c r="U731" i="6" s="1"/>
  <c r="E768" i="6"/>
  <c r="S768" i="6" s="1"/>
  <c r="E781" i="6"/>
  <c r="S781" i="6" s="1"/>
  <c r="E818" i="6"/>
  <c r="S818" i="6" s="1"/>
  <c r="E878" i="6"/>
  <c r="S878" i="6" s="1"/>
  <c r="Z878" i="6" s="1"/>
  <c r="E582" i="6"/>
  <c r="S582" i="6" s="1"/>
  <c r="Z582" i="6" s="1"/>
  <c r="E614" i="6"/>
  <c r="S614" i="6" s="1"/>
  <c r="U614" i="6" s="1"/>
  <c r="V614" i="6" s="1"/>
  <c r="E649" i="6"/>
  <c r="S649" i="6" s="1"/>
  <c r="Z649" i="6" s="1"/>
  <c r="E670" i="6"/>
  <c r="S670" i="6" s="1"/>
  <c r="E716" i="6"/>
  <c r="S716" i="6" s="1"/>
  <c r="Z716" i="6" s="1"/>
  <c r="E752" i="6"/>
  <c r="S752" i="6" s="1"/>
  <c r="Z752" i="6" s="1"/>
  <c r="E764" i="6"/>
  <c r="S764" i="6" s="1"/>
  <c r="Z764" i="6" s="1"/>
  <c r="E800" i="6"/>
  <c r="S800" i="6" s="1"/>
  <c r="E896" i="6"/>
  <c r="S896" i="6" s="1"/>
  <c r="E914" i="6"/>
  <c r="S914" i="6" s="1"/>
  <c r="U914" i="6" s="1"/>
  <c r="E935" i="6"/>
  <c r="S935" i="6" s="1"/>
  <c r="Z935" i="6" s="1"/>
  <c r="E653" i="6"/>
  <c r="S653" i="6" s="1"/>
  <c r="U653" i="6" s="1"/>
  <c r="V653" i="6" s="1"/>
  <c r="E681" i="6"/>
  <c r="S681" i="6" s="1"/>
  <c r="U681" i="6" s="1"/>
  <c r="V681" i="6" s="1"/>
  <c r="E717" i="6"/>
  <c r="S717" i="6" s="1"/>
  <c r="U717" i="6" s="1"/>
  <c r="V717" i="6" s="1"/>
  <c r="E733" i="6"/>
  <c r="S733" i="6" s="1"/>
  <c r="E784" i="6"/>
  <c r="S784" i="6" s="1"/>
  <c r="Z784" i="6" s="1"/>
  <c r="E805" i="6"/>
  <c r="S805" i="6" s="1"/>
  <c r="E817" i="6"/>
  <c r="S817" i="6" s="1"/>
  <c r="Z817" i="6" s="1"/>
  <c r="E879" i="6"/>
  <c r="S879" i="6" s="1"/>
  <c r="E897" i="6"/>
  <c r="S897" i="6" s="1"/>
  <c r="U897" i="6" s="1"/>
  <c r="E915" i="6"/>
  <c r="S915" i="6" s="1"/>
  <c r="E936" i="6"/>
  <c r="S936" i="6" s="1"/>
  <c r="E974" i="6"/>
  <c r="S974" i="6" s="1"/>
  <c r="E454" i="6"/>
  <c r="S454" i="6" s="1"/>
  <c r="U454" i="6" s="1"/>
  <c r="E536" i="6"/>
  <c r="S536" i="6" s="1"/>
  <c r="Z536" i="6" s="1"/>
  <c r="E619" i="6"/>
  <c r="S619" i="6" s="1"/>
  <c r="Z619" i="6" s="1"/>
  <c r="E651" i="6"/>
  <c r="S651" i="6" s="1"/>
  <c r="E689" i="6"/>
  <c r="S689" i="6" s="1"/>
  <c r="E720" i="6"/>
  <c r="S720" i="6" s="1"/>
  <c r="E736" i="6"/>
  <c r="S736" i="6" s="1"/>
  <c r="U736" i="6" s="1"/>
  <c r="E799" i="6"/>
  <c r="S799" i="6" s="1"/>
  <c r="E819" i="6"/>
  <c r="S819" i="6" s="1"/>
  <c r="E937" i="6"/>
  <c r="S937" i="6" s="1"/>
  <c r="Z937" i="6" s="1"/>
  <c r="E955" i="6"/>
  <c r="S955" i="6" s="1"/>
  <c r="Z955" i="6" s="1"/>
  <c r="E928" i="6"/>
  <c r="S928" i="6" s="1"/>
  <c r="Z928" i="6" s="1"/>
  <c r="E882" i="6"/>
  <c r="S882" i="6" s="1"/>
  <c r="E899" i="6"/>
  <c r="S899" i="6" s="1"/>
  <c r="Z899" i="6" s="1"/>
  <c r="E966" i="6"/>
  <c r="S966" i="6" s="1"/>
  <c r="E953" i="6"/>
  <c r="S953" i="6" s="1"/>
  <c r="E954" i="6"/>
  <c r="S954" i="6" s="1"/>
  <c r="U954" i="6" s="1"/>
  <c r="V954" i="6" s="1"/>
  <c r="E971" i="6"/>
  <c r="S971" i="6" s="1"/>
  <c r="U971" i="6" s="1"/>
  <c r="V971" i="6" s="1"/>
  <c r="E793" i="6"/>
  <c r="S793" i="6" s="1"/>
  <c r="U793" i="6" s="1"/>
  <c r="E812" i="6"/>
  <c r="S812" i="6" s="1"/>
  <c r="E906" i="6"/>
  <c r="S906" i="6" s="1"/>
  <c r="E956" i="6"/>
  <c r="S956" i="6" s="1"/>
  <c r="Z956" i="6" s="1"/>
  <c r="E973" i="6"/>
  <c r="S973" i="6" s="1"/>
  <c r="E942" i="6"/>
  <c r="S942" i="6" s="1"/>
  <c r="Z942" i="6" s="1"/>
  <c r="Q961" i="1"/>
  <c r="R961" i="1" s="1"/>
  <c r="X961" i="1" s="1"/>
  <c r="Y961" i="1" s="1"/>
  <c r="Q973" i="1"/>
  <c r="R973" i="1" s="1"/>
  <c r="Q999" i="1"/>
  <c r="R999" i="1" s="1"/>
  <c r="Q971" i="1"/>
  <c r="R971" i="1" s="1"/>
  <c r="Q991" i="1"/>
  <c r="R991" i="1" s="1"/>
  <c r="Q977" i="1"/>
  <c r="R977" i="1" s="1"/>
  <c r="Q975" i="1"/>
  <c r="R975" i="1" s="1"/>
  <c r="Q959" i="1"/>
  <c r="R959" i="1" s="1"/>
  <c r="X959" i="1" s="1"/>
  <c r="Y959" i="1" s="1"/>
  <c r="Q974" i="1"/>
  <c r="R974" i="1" s="1"/>
  <c r="Q968" i="1"/>
  <c r="R968" i="1" s="1"/>
  <c r="Q964" i="1"/>
  <c r="R964" i="1" s="1"/>
  <c r="Q962" i="1"/>
  <c r="R962" i="1" s="1"/>
  <c r="X962" i="1" s="1"/>
  <c r="Y962" i="1" s="1"/>
  <c r="Q1001" i="1"/>
  <c r="R1001" i="1" s="1"/>
  <c r="Q997" i="1"/>
  <c r="R997" i="1" s="1"/>
  <c r="Q993" i="1"/>
  <c r="R993" i="1" s="1"/>
  <c r="X993" i="1" s="1"/>
  <c r="Y993" i="1" s="1"/>
  <c r="Q939" i="1"/>
  <c r="R939" i="1" s="1"/>
  <c r="Q969" i="1"/>
  <c r="R969" i="1" s="1"/>
  <c r="Q965" i="1"/>
  <c r="R965" i="1" s="1"/>
  <c r="X965" i="1" s="1"/>
  <c r="Y965" i="1" s="1"/>
  <c r="Q1002" i="1"/>
  <c r="R1002" i="1" s="1"/>
  <c r="Q994" i="1"/>
  <c r="R994" i="1" s="1"/>
  <c r="Q990" i="1"/>
  <c r="R990" i="1" s="1"/>
  <c r="Q981" i="1"/>
  <c r="R981" i="1" s="1"/>
  <c r="Q1000" i="1"/>
  <c r="R1000" i="1" s="1"/>
  <c r="Q978" i="1"/>
  <c r="R978" i="1" s="1"/>
  <c r="Q976" i="1"/>
  <c r="R976" i="1" s="1"/>
  <c r="X976" i="1" s="1"/>
  <c r="Q972" i="1"/>
  <c r="R972" i="1" s="1"/>
  <c r="Q966" i="1"/>
  <c r="R966" i="1" s="1"/>
  <c r="Q960" i="1"/>
  <c r="R960" i="1" s="1"/>
  <c r="X960" i="1" s="1"/>
  <c r="Q958" i="1"/>
  <c r="R958" i="1" s="1"/>
  <c r="X958" i="1" s="1"/>
  <c r="Y958" i="1" s="1"/>
  <c r="Q982" i="1"/>
  <c r="R982" i="1" s="1"/>
  <c r="X982" i="1" s="1"/>
  <c r="Y982" i="1" s="1"/>
  <c r="Q980" i="1"/>
  <c r="R980" i="1" s="1"/>
  <c r="Q1006" i="1"/>
  <c r="R1006" i="1" s="1"/>
  <c r="Q1005" i="1"/>
  <c r="R1005" i="1" s="1"/>
  <c r="Q932" i="1"/>
  <c r="R932" i="1" s="1"/>
  <c r="Q949" i="1"/>
  <c r="R949" i="1" s="1"/>
  <c r="X949" i="1" s="1"/>
  <c r="Y949" i="1" s="1"/>
  <c r="Q898" i="1"/>
  <c r="R898" i="1" s="1"/>
  <c r="Q753" i="1"/>
  <c r="R753" i="1" s="1"/>
  <c r="Q935" i="1"/>
  <c r="R935" i="1" s="1"/>
  <c r="Q931" i="1"/>
  <c r="R931" i="1" s="1"/>
  <c r="X931" i="1" s="1"/>
  <c r="Y931" i="1" s="1"/>
  <c r="Q913" i="1"/>
  <c r="R913" i="1" s="1"/>
  <c r="Q937" i="1"/>
  <c r="R937" i="1" s="1"/>
  <c r="Q907" i="1"/>
  <c r="R907" i="1" s="1"/>
  <c r="Q752" i="1"/>
  <c r="R752" i="1" s="1"/>
  <c r="X752" i="1" s="1"/>
  <c r="Y752" i="1" s="1"/>
  <c r="Q956" i="1"/>
  <c r="R956" i="1" s="1"/>
  <c r="Q911" i="1"/>
  <c r="R911" i="1" s="1"/>
  <c r="Q940" i="1"/>
  <c r="R940" i="1" s="1"/>
  <c r="Q938" i="1"/>
  <c r="R938" i="1" s="1"/>
  <c r="Q904" i="1"/>
  <c r="R904" i="1" s="1"/>
  <c r="Q922" i="1"/>
  <c r="R922" i="1" s="1"/>
  <c r="Q916" i="1"/>
  <c r="R916" i="1" s="1"/>
  <c r="Q910" i="1"/>
  <c r="R910" i="1" s="1"/>
  <c r="Q897" i="1"/>
  <c r="R897" i="1" s="1"/>
  <c r="X897" i="1" s="1"/>
  <c r="Y897" i="1" s="1"/>
  <c r="Q952" i="1"/>
  <c r="R952" i="1" s="1"/>
  <c r="Q928" i="1"/>
  <c r="R928" i="1" s="1"/>
  <c r="Q906" i="1"/>
  <c r="R906" i="1" s="1"/>
  <c r="Q900" i="1"/>
  <c r="R900" i="1" s="1"/>
  <c r="Q953" i="1"/>
  <c r="R953" i="1" s="1"/>
  <c r="Q951" i="1"/>
  <c r="R951" i="1" s="1"/>
  <c r="Q947" i="1"/>
  <c r="R947" i="1" s="1"/>
  <c r="Q933" i="1"/>
  <c r="R933" i="1" s="1"/>
  <c r="Q929" i="1"/>
  <c r="R929" i="1" s="1"/>
  <c r="Q927" i="1"/>
  <c r="R927" i="1" s="1"/>
  <c r="Q914" i="1"/>
  <c r="R914" i="1" s="1"/>
  <c r="Q912" i="1"/>
  <c r="R912" i="1" s="1"/>
  <c r="Q899" i="1"/>
  <c r="R899" i="1" s="1"/>
  <c r="P1125" i="1"/>
  <c r="Q1125" i="1" s="1"/>
  <c r="U1125" i="1"/>
  <c r="V1125" i="1" s="1"/>
  <c r="U1073" i="1"/>
  <c r="V1073" i="1" s="1"/>
  <c r="U347" i="1"/>
  <c r="V347" i="1" s="1"/>
  <c r="Z667" i="1"/>
  <c r="U967" i="1"/>
  <c r="V967" i="1" s="1"/>
  <c r="P82" i="1"/>
  <c r="R82" i="1" s="1"/>
  <c r="Z545" i="1"/>
  <c r="U761" i="1"/>
  <c r="V761" i="1" s="1"/>
  <c r="U753" i="1"/>
  <c r="V753" i="1" s="1"/>
  <c r="U891" i="1"/>
  <c r="V891" i="1" s="1"/>
  <c r="Z740" i="1"/>
  <c r="Q738" i="1"/>
  <c r="R738" i="1" s="1"/>
  <c r="U916" i="1"/>
  <c r="V916" i="1" s="1"/>
  <c r="Z983" i="1"/>
  <c r="Z80" i="1"/>
  <c r="Z752" i="1"/>
  <c r="Z338" i="1"/>
  <c r="Q143" i="1"/>
  <c r="R143" i="1" s="1"/>
  <c r="Z677" i="1"/>
  <c r="Z204" i="1"/>
  <c r="Z126" i="1"/>
  <c r="U107" i="1"/>
  <c r="V107" i="1" s="1"/>
  <c r="Z646" i="1"/>
  <c r="Q637" i="1"/>
  <c r="R637" i="1" s="1"/>
  <c r="Q247" i="1"/>
  <c r="R247" i="1" s="1"/>
  <c r="U974" i="1"/>
  <c r="V974" i="1" s="1"/>
  <c r="U815" i="1"/>
  <c r="V815" i="1" s="1"/>
  <c r="U527" i="1"/>
  <c r="V527" i="1" s="1"/>
  <c r="Q525" i="1"/>
  <c r="R525" i="1" s="1"/>
  <c r="U494" i="1"/>
  <c r="V494" i="1" s="1"/>
  <c r="Z861" i="1"/>
  <c r="R792" i="1"/>
  <c r="U324" i="1"/>
  <c r="V324" i="1" s="1"/>
  <c r="U100" i="1"/>
  <c r="V100" i="1" s="1"/>
  <c r="Z93" i="1"/>
  <c r="Z86" i="1"/>
  <c r="Q15" i="1"/>
  <c r="R15" i="1" s="1"/>
  <c r="U1007" i="1"/>
  <c r="V1007" i="1" s="1"/>
  <c r="Q193" i="1"/>
  <c r="R193" i="1" s="1"/>
  <c r="X193" i="1" s="1"/>
  <c r="Z977" i="1"/>
  <c r="Z669" i="1"/>
  <c r="Z497" i="1"/>
  <c r="Q360" i="1"/>
  <c r="R360" i="1" s="1"/>
  <c r="Q134" i="1"/>
  <c r="R134" i="1" s="1"/>
  <c r="Q120" i="1"/>
  <c r="R120" i="1" s="1"/>
  <c r="P106" i="1"/>
  <c r="R106" i="1" s="1"/>
  <c r="U579" i="1"/>
  <c r="V579" i="1" s="1"/>
  <c r="U520" i="1"/>
  <c r="V520" i="1" s="1"/>
  <c r="U473" i="1"/>
  <c r="V473" i="1" s="1"/>
  <c r="Z447" i="1"/>
  <c r="U266" i="1"/>
  <c r="V266" i="1" s="1"/>
  <c r="Q264" i="1"/>
  <c r="R264" i="1" s="1"/>
  <c r="U984" i="1"/>
  <c r="V984" i="1" s="1"/>
  <c r="U698" i="1"/>
  <c r="V698" i="1" s="1"/>
  <c r="U609" i="1"/>
  <c r="V609" i="1" s="1"/>
  <c r="P450" i="1"/>
  <c r="Q450" i="1" s="1"/>
  <c r="R450" i="1" s="1"/>
  <c r="U308" i="1"/>
  <c r="V308" i="1" s="1"/>
  <c r="Q206" i="1"/>
  <c r="R206" i="1" s="1"/>
  <c r="Q169" i="1"/>
  <c r="R169" i="1" s="1"/>
  <c r="Q141" i="1"/>
  <c r="R141" i="1" s="1"/>
  <c r="Q116" i="1"/>
  <c r="R116" i="1" s="1"/>
  <c r="P114" i="1"/>
  <c r="R114" i="1" s="1"/>
  <c r="P105" i="1"/>
  <c r="R105" i="1" s="1"/>
  <c r="Z19" i="1"/>
  <c r="Z961" i="1"/>
  <c r="U816" i="1"/>
  <c r="V816" i="1" s="1"/>
  <c r="U732" i="1"/>
  <c r="V732" i="1" s="1"/>
  <c r="Z632" i="1"/>
  <c r="Z522" i="1"/>
  <c r="U404" i="1"/>
  <c r="V404" i="1" s="1"/>
  <c r="Q291" i="1"/>
  <c r="R291" i="1" s="1"/>
  <c r="Q209" i="1"/>
  <c r="R209" i="1" s="1"/>
  <c r="Q154" i="1"/>
  <c r="R154" i="1" s="1"/>
  <c r="P138" i="1"/>
  <c r="R138" i="1" s="1"/>
  <c r="Z91" i="1"/>
  <c r="Q87" i="1"/>
  <c r="R87" i="1" s="1"/>
  <c r="Z1075" i="1"/>
  <c r="U995" i="1"/>
  <c r="V995" i="1" s="1"/>
  <c r="R557" i="1"/>
  <c r="Q117" i="1"/>
  <c r="R117" i="1" s="1"/>
  <c r="P184" i="1"/>
  <c r="R184" i="1" s="1"/>
  <c r="Q149" i="1"/>
  <c r="R149" i="1" s="1"/>
  <c r="Q113" i="1"/>
  <c r="R113" i="1" s="1"/>
  <c r="P111" i="1"/>
  <c r="R111" i="1" s="1"/>
  <c r="U78" i="1"/>
  <c r="V78" i="1" s="1"/>
  <c r="R243" i="1"/>
  <c r="Z443" i="1"/>
  <c r="Z1059" i="1"/>
  <c r="Q924" i="1"/>
  <c r="R924" i="1" s="1"/>
  <c r="R786" i="1"/>
  <c r="Z703" i="1"/>
  <c r="Z701" i="1"/>
  <c r="U4" i="1"/>
  <c r="V4" i="1" s="1"/>
  <c r="U1026" i="1"/>
  <c r="V1026" i="1" s="1"/>
  <c r="U875" i="1"/>
  <c r="V875" i="1" s="1"/>
  <c r="Z844" i="1"/>
  <c r="Z477" i="1"/>
  <c r="Q269" i="1"/>
  <c r="R269" i="1" s="1"/>
  <c r="Q218" i="1"/>
  <c r="R218" i="1" s="1"/>
  <c r="Z864" i="1"/>
  <c r="U99" i="1"/>
  <c r="V99" i="1" s="1"/>
  <c r="U90" i="1"/>
  <c r="V90" i="1" s="1"/>
  <c r="P88" i="1"/>
  <c r="R88" i="1" s="1"/>
  <c r="U754" i="1"/>
  <c r="V754" i="1" s="1"/>
  <c r="Z731" i="1"/>
  <c r="U112" i="1"/>
  <c r="V112" i="1" s="1"/>
  <c r="Z814" i="1"/>
  <c r="R923" i="1"/>
  <c r="Q855" i="1"/>
  <c r="R855" i="1" s="1"/>
  <c r="R847" i="1"/>
  <c r="U776" i="1"/>
  <c r="V776" i="1" s="1"/>
  <c r="Q731" i="1"/>
  <c r="R731" i="1" s="1"/>
  <c r="U561" i="1"/>
  <c r="V561" i="1" s="1"/>
  <c r="Z490" i="1"/>
  <c r="U486" i="1"/>
  <c r="V486" i="1" s="1"/>
  <c r="R452" i="1"/>
  <c r="U385" i="1"/>
  <c r="V385" i="1" s="1"/>
  <c r="Z333" i="1"/>
  <c r="Q302" i="1"/>
  <c r="R302" i="1" s="1"/>
  <c r="Z158" i="1"/>
  <c r="P136" i="1"/>
  <c r="R136" i="1" s="1"/>
  <c r="Z132" i="1"/>
  <c r="Q130" i="1"/>
  <c r="R130" i="1" s="1"/>
  <c r="P109" i="1"/>
  <c r="R109" i="1" s="1"/>
  <c r="P92" i="1"/>
  <c r="R92" i="1" s="1"/>
  <c r="Q73" i="1"/>
  <c r="R73" i="1" s="1"/>
  <c r="U71" i="1"/>
  <c r="V71" i="1" s="1"/>
  <c r="U52" i="1"/>
  <c r="V52" i="1" s="1"/>
  <c r="Z756" i="1"/>
  <c r="Z833" i="1"/>
  <c r="Q780" i="1"/>
  <c r="R780" i="1" s="1"/>
  <c r="U657" i="1"/>
  <c r="V657" i="1" s="1"/>
  <c r="U1023" i="1"/>
  <c r="V1023" i="1" s="1"/>
  <c r="U944" i="1"/>
  <c r="V944" i="1" s="1"/>
  <c r="U922" i="1"/>
  <c r="V922" i="1" s="1"/>
  <c r="U896" i="1"/>
  <c r="V896" i="1" s="1"/>
  <c r="U634" i="1"/>
  <c r="V634" i="1" s="1"/>
  <c r="Z463" i="1"/>
  <c r="Q456" i="1"/>
  <c r="R456" i="1" s="1"/>
  <c r="Q257" i="1"/>
  <c r="R257" i="1" s="1"/>
  <c r="Q216" i="1"/>
  <c r="R216" i="1" s="1"/>
  <c r="P173" i="1"/>
  <c r="R173" i="1" s="1"/>
  <c r="Q177" i="1"/>
  <c r="R177" i="1" s="1"/>
  <c r="Q162" i="1"/>
  <c r="R162" i="1" s="1"/>
  <c r="Z127" i="1"/>
  <c r="Z81" i="1"/>
  <c r="Q373" i="1"/>
  <c r="R373" i="1" s="1"/>
  <c r="Q182" i="1"/>
  <c r="R182" i="1" s="1"/>
  <c r="Z196" i="1"/>
  <c r="Q185" i="1"/>
  <c r="R185" i="1" s="1"/>
  <c r="Q153" i="1"/>
  <c r="R153" i="1" s="1"/>
  <c r="U146" i="1"/>
  <c r="V146" i="1" s="1"/>
  <c r="Z654" i="1"/>
  <c r="U910" i="1"/>
  <c r="V910" i="1" s="1"/>
  <c r="U737" i="1"/>
  <c r="V737" i="1" s="1"/>
  <c r="U735" i="1"/>
  <c r="V735" i="1" s="1"/>
  <c r="Q733" i="1"/>
  <c r="R733" i="1" s="1"/>
  <c r="Z828" i="1"/>
  <c r="U819" i="1"/>
  <c r="V819" i="1" s="1"/>
  <c r="Q777" i="1"/>
  <c r="R777" i="1" s="1"/>
  <c r="U451" i="1"/>
  <c r="V451" i="1" s="1"/>
  <c r="U221" i="1"/>
  <c r="V221" i="1" s="1"/>
  <c r="Z217" i="1"/>
  <c r="P198" i="1"/>
  <c r="R198" i="1" s="1"/>
  <c r="U174" i="1"/>
  <c r="V174" i="1" s="1"/>
  <c r="P170" i="1"/>
  <c r="R170" i="1" s="1"/>
  <c r="P166" i="1"/>
  <c r="R166" i="1" s="1"/>
  <c r="Q146" i="1"/>
  <c r="R146" i="1" s="1"/>
  <c r="Q135" i="1"/>
  <c r="R135" i="1" s="1"/>
  <c r="Z133" i="1"/>
  <c r="Q108" i="1"/>
  <c r="R108" i="1" s="1"/>
  <c r="Q72" i="1"/>
  <c r="R72" i="1" s="1"/>
  <c r="P32" i="1"/>
  <c r="R32" i="1" s="1"/>
  <c r="R860" i="1"/>
  <c r="X860" i="1" s="1"/>
  <c r="Y860" i="1" s="1"/>
  <c r="Z370" i="1"/>
  <c r="Z361" i="1"/>
  <c r="U316" i="1"/>
  <c r="V316" i="1" s="1"/>
  <c r="Q256" i="1"/>
  <c r="R256" i="1" s="1"/>
  <c r="U215" i="1"/>
  <c r="V215" i="1" s="1"/>
  <c r="U106" i="1"/>
  <c r="V106" i="1" s="1"/>
  <c r="Q1004" i="1"/>
  <c r="R1004" i="1" s="1"/>
  <c r="Z832" i="1"/>
  <c r="Z821" i="1"/>
  <c r="Q418" i="1"/>
  <c r="R418" i="1" s="1"/>
  <c r="Q414" i="1"/>
  <c r="R414" i="1" s="1"/>
  <c r="U1058" i="1"/>
  <c r="V1058" i="1" s="1"/>
  <c r="U945" i="1"/>
  <c r="V945" i="1" s="1"/>
  <c r="Z784" i="1"/>
  <c r="P585" i="1"/>
  <c r="R585" i="1" s="1"/>
  <c r="X585" i="1" s="1"/>
  <c r="Y585" i="1" s="1"/>
  <c r="Z518" i="1"/>
  <c r="Z480" i="1"/>
  <c r="U466" i="1"/>
  <c r="V466" i="1" s="1"/>
  <c r="U464" i="1"/>
  <c r="V464" i="1" s="1"/>
  <c r="U262" i="1"/>
  <c r="V262" i="1" s="1"/>
  <c r="U260" i="1"/>
  <c r="V260" i="1" s="1"/>
  <c r="Q213" i="1"/>
  <c r="R213" i="1" s="1"/>
  <c r="Z193" i="1"/>
  <c r="P174" i="1"/>
  <c r="R174" i="1" s="1"/>
  <c r="P20" i="1"/>
  <c r="R20" i="1" s="1"/>
  <c r="Q835" i="1"/>
  <c r="R835" i="1" s="1"/>
  <c r="Q749" i="1"/>
  <c r="R749" i="1" s="1"/>
  <c r="Q512" i="1"/>
  <c r="R512" i="1" s="1"/>
  <c r="Q986" i="1"/>
  <c r="R986" i="1" s="1"/>
  <c r="Q831" i="1"/>
  <c r="R831" i="1" s="1"/>
  <c r="U1028" i="1"/>
  <c r="V1028" i="1" s="1"/>
  <c r="U997" i="1"/>
  <c r="V997" i="1" s="1"/>
  <c r="P963" i="1"/>
  <c r="Q963" i="1" s="1"/>
  <c r="Q805" i="1"/>
  <c r="R805" i="1" s="1"/>
  <c r="Z695" i="1"/>
  <c r="Q693" i="1"/>
  <c r="R693" i="1" s="1"/>
  <c r="Z643" i="1"/>
  <c r="R587" i="1"/>
  <c r="U565" i="1"/>
  <c r="V565" i="1" s="1"/>
  <c r="R534" i="1"/>
  <c r="U504" i="1"/>
  <c r="V504" i="1" s="1"/>
  <c r="Q484" i="1"/>
  <c r="R484" i="1" s="1"/>
  <c r="P482" i="1"/>
  <c r="Q482" i="1" s="1"/>
  <c r="R482" i="1" s="1"/>
  <c r="Z472" i="1"/>
  <c r="U330" i="1"/>
  <c r="V330" i="1" s="1"/>
  <c r="U232" i="1"/>
  <c r="V232" i="1" s="1"/>
  <c r="Z207" i="1"/>
  <c r="U166" i="1"/>
  <c r="V166" i="1" s="1"/>
  <c r="P123" i="1"/>
  <c r="R123" i="1" s="1"/>
  <c r="U102" i="1"/>
  <c r="V102" i="1" s="1"/>
  <c r="Q98" i="1"/>
  <c r="R98" i="1" s="1"/>
  <c r="X98" i="1" s="1"/>
  <c r="U96" i="1"/>
  <c r="V96" i="1" s="1"/>
  <c r="U59" i="1"/>
  <c r="V59" i="1" s="1"/>
  <c r="Q51" i="1"/>
  <c r="R51" i="1" s="1"/>
  <c r="Q34" i="1"/>
  <c r="R34" i="1" s="1"/>
  <c r="Q24" i="1"/>
  <c r="R24" i="1" s="1"/>
  <c r="P22" i="1"/>
  <c r="R22" i="1" s="1"/>
  <c r="Z20" i="1"/>
  <c r="Q16" i="1"/>
  <c r="R16" i="1" s="1"/>
  <c r="Z14" i="1"/>
  <c r="P80" i="1"/>
  <c r="R80" i="1" s="1"/>
  <c r="Q78" i="1"/>
  <c r="R78" i="1" s="1"/>
  <c r="P61" i="1"/>
  <c r="R61" i="1" s="1"/>
  <c r="Z57" i="1"/>
  <c r="P49" i="1"/>
  <c r="R49" i="1" s="1"/>
  <c r="U47" i="1"/>
  <c r="V47" i="1" s="1"/>
  <c r="Q36" i="1"/>
  <c r="R36" i="1" s="1"/>
  <c r="Z32" i="1"/>
  <c r="Z1044" i="1"/>
  <c r="Z1042" i="1"/>
  <c r="U1029" i="1"/>
  <c r="V1029" i="1" s="1"/>
  <c r="U886" i="1"/>
  <c r="V886" i="1" s="1"/>
  <c r="Z998" i="1"/>
  <c r="U980" i="1"/>
  <c r="V980" i="1" s="1"/>
  <c r="R954" i="1"/>
  <c r="R872" i="1"/>
  <c r="U830" i="1"/>
  <c r="V830" i="1" s="1"/>
  <c r="Z812" i="1"/>
  <c r="U842" i="1"/>
  <c r="V842" i="1" s="1"/>
  <c r="Z838" i="1"/>
  <c r="Q819" i="1"/>
  <c r="R819" i="1" s="1"/>
  <c r="Q729" i="1"/>
  <c r="R729" i="1" s="1"/>
  <c r="U716" i="1"/>
  <c r="V716" i="1" s="1"/>
  <c r="Q638" i="1"/>
  <c r="R638" i="1" s="1"/>
  <c r="Q628" i="1"/>
  <c r="R628" i="1" s="1"/>
  <c r="Q608" i="1"/>
  <c r="R608" i="1" s="1"/>
  <c r="U580" i="1"/>
  <c r="V580" i="1" s="1"/>
  <c r="Q489" i="1"/>
  <c r="R489" i="1" s="1"/>
  <c r="U389" i="1"/>
  <c r="V389" i="1" s="1"/>
  <c r="Q205" i="1"/>
  <c r="R205" i="1" s="1"/>
  <c r="Q145" i="1"/>
  <c r="R145" i="1" s="1"/>
  <c r="Z7" i="1"/>
  <c r="P909" i="1"/>
  <c r="Q909" i="1" s="1"/>
  <c r="R888" i="1"/>
  <c r="Q864" i="1"/>
  <c r="R864" i="1" s="1"/>
  <c r="X864" i="1" s="1"/>
  <c r="Z810" i="1"/>
  <c r="R798" i="1"/>
  <c r="U751" i="1"/>
  <c r="V751" i="1" s="1"/>
  <c r="Q679" i="1"/>
  <c r="R679" i="1" s="1"/>
  <c r="R668" i="1"/>
  <c r="Q664" i="1"/>
  <c r="R664" i="1" s="1"/>
  <c r="Z138" i="1"/>
  <c r="Z21" i="1"/>
  <c r="Z11" i="1"/>
  <c r="Q768" i="1"/>
  <c r="R768" i="1" s="1"/>
  <c r="Q720" i="1"/>
  <c r="R720" i="1" s="1"/>
  <c r="Q648" i="1"/>
  <c r="R648" i="1" s="1"/>
  <c r="U644" i="1"/>
  <c r="V644" i="1" s="1"/>
  <c r="Z642" i="1"/>
  <c r="R605" i="1"/>
  <c r="Z588" i="1"/>
  <c r="Z566" i="1"/>
  <c r="U564" i="1"/>
  <c r="V564" i="1" s="1"/>
  <c r="Z432" i="1"/>
  <c r="Q430" i="1"/>
  <c r="R430" i="1" s="1"/>
  <c r="U393" i="1"/>
  <c r="V393" i="1" s="1"/>
  <c r="Q325" i="1"/>
  <c r="R325" i="1" s="1"/>
  <c r="Q317" i="1"/>
  <c r="R317" i="1" s="1"/>
  <c r="U302" i="1"/>
  <c r="V302" i="1" s="1"/>
  <c r="Z233" i="1"/>
  <c r="Z192" i="1"/>
  <c r="Q157" i="1"/>
  <c r="R157" i="1" s="1"/>
  <c r="Q126" i="1"/>
  <c r="R126" i="1" s="1"/>
  <c r="Q97" i="1"/>
  <c r="R97" i="1" s="1"/>
  <c r="Q91" i="1"/>
  <c r="R91" i="1" s="1"/>
  <c r="Q85" i="1"/>
  <c r="R85" i="1" s="1"/>
  <c r="Z77" i="1"/>
  <c r="U62" i="1"/>
  <c r="V62" i="1" s="1"/>
  <c r="P54" i="1"/>
  <c r="R54" i="1" s="1"/>
  <c r="P52" i="1"/>
  <c r="R52" i="1" s="1"/>
  <c r="U50" i="1"/>
  <c r="V50" i="1" s="1"/>
  <c r="Z48" i="1"/>
  <c r="P44" i="1"/>
  <c r="R44" i="1" s="1"/>
  <c r="Z33" i="1"/>
  <c r="Q27" i="1"/>
  <c r="R27" i="1" s="1"/>
  <c r="Q25" i="1"/>
  <c r="R25" i="1" s="1"/>
  <c r="U1024" i="1"/>
  <c r="V1024" i="1" s="1"/>
  <c r="U992" i="1"/>
  <c r="V992" i="1" s="1"/>
  <c r="Z931" i="1"/>
  <c r="U873" i="1"/>
  <c r="V873" i="1" s="1"/>
  <c r="U736" i="1"/>
  <c r="V736" i="1" s="1"/>
  <c r="R868" i="1"/>
  <c r="Q751" i="1"/>
  <c r="R751" i="1" s="1"/>
  <c r="R685" i="1"/>
  <c r="U553" i="1"/>
  <c r="V553" i="1" s="1"/>
  <c r="U471" i="1"/>
  <c r="V471" i="1" s="1"/>
  <c r="Q462" i="1"/>
  <c r="R462" i="1" s="1"/>
  <c r="U406" i="1"/>
  <c r="V406" i="1" s="1"/>
  <c r="U371" i="1"/>
  <c r="V371" i="1" s="1"/>
  <c r="R361" i="1"/>
  <c r="U357" i="1"/>
  <c r="V357" i="1" s="1"/>
  <c r="Z346" i="1"/>
  <c r="P112" i="1"/>
  <c r="R112" i="1" s="1"/>
  <c r="Z66" i="1"/>
  <c r="U64" i="1"/>
  <c r="V64" i="1" s="1"/>
  <c r="Q60" i="1"/>
  <c r="R60" i="1" s="1"/>
  <c r="Q58" i="1"/>
  <c r="R58" i="1" s="1"/>
  <c r="P37" i="1"/>
  <c r="R37" i="1" s="1"/>
  <c r="Q318" i="1"/>
  <c r="R318" i="1" s="1"/>
  <c r="Q551" i="1"/>
  <c r="R551" i="1" s="1"/>
  <c r="Z267" i="1"/>
  <c r="Z208" i="1"/>
  <c r="Z150" i="1"/>
  <c r="Q110" i="1"/>
  <c r="R110" i="1" s="1"/>
  <c r="Q39" i="1"/>
  <c r="R39" i="1" s="1"/>
  <c r="U1001" i="1"/>
  <c r="V1001" i="1" s="1"/>
  <c r="U972" i="1"/>
  <c r="V972" i="1" s="1"/>
  <c r="U915" i="1"/>
  <c r="V915" i="1" s="1"/>
  <c r="Q873" i="1"/>
  <c r="R873" i="1" s="1"/>
  <c r="Z805" i="1"/>
  <c r="Z839" i="1"/>
  <c r="U700" i="1"/>
  <c r="V700" i="1" s="1"/>
  <c r="Z652" i="1"/>
  <c r="Z633" i="1"/>
  <c r="Z557" i="1"/>
  <c r="U546" i="1"/>
  <c r="V546" i="1" s="1"/>
  <c r="U484" i="1"/>
  <c r="V484" i="1" s="1"/>
  <c r="U448" i="1"/>
  <c r="V448" i="1" s="1"/>
  <c r="Q444" i="1"/>
  <c r="R444" i="1" s="1"/>
  <c r="Q417" i="1"/>
  <c r="R417" i="1" s="1"/>
  <c r="R379" i="1"/>
  <c r="Q375" i="1"/>
  <c r="R375" i="1" s="1"/>
  <c r="Q371" i="1"/>
  <c r="R371" i="1" s="1"/>
  <c r="Z219" i="1"/>
  <c r="U115" i="1"/>
  <c r="V115" i="1" s="1"/>
  <c r="P68" i="1"/>
  <c r="R68" i="1" s="1"/>
  <c r="Q654" i="1"/>
  <c r="R654" i="1" s="1"/>
  <c r="R596" i="1"/>
  <c r="Q265" i="1"/>
  <c r="R265" i="1" s="1"/>
  <c r="U1072" i="1"/>
  <c r="V1072" i="1" s="1"/>
  <c r="P1023" i="1"/>
  <c r="U744" i="1"/>
  <c r="V744" i="1" s="1"/>
  <c r="P813" i="1"/>
  <c r="Q813" i="1" s="1"/>
  <c r="R813" i="1" s="1"/>
  <c r="P769" i="1"/>
  <c r="Q769" i="1" s="1"/>
  <c r="R769" i="1" s="1"/>
  <c r="Q754" i="1"/>
  <c r="R754" i="1" s="1"/>
  <c r="R715" i="1"/>
  <c r="Z615" i="1"/>
  <c r="Z585" i="1"/>
  <c r="U523" i="1"/>
  <c r="V523" i="1" s="1"/>
  <c r="R511" i="1"/>
  <c r="Q442" i="1"/>
  <c r="R442" i="1" s="1"/>
  <c r="U425" i="1"/>
  <c r="V425" i="1" s="1"/>
  <c r="Z273" i="1"/>
  <c r="U245" i="1"/>
  <c r="V245" i="1" s="1"/>
  <c r="U243" i="1"/>
  <c r="V243" i="1" s="1"/>
  <c r="U170" i="1"/>
  <c r="V170" i="1" s="1"/>
  <c r="U162" i="1"/>
  <c r="V162" i="1" s="1"/>
  <c r="Z125" i="1"/>
  <c r="U12" i="1"/>
  <c r="V12" i="1" s="1"/>
  <c r="Q8" i="1"/>
  <c r="R8" i="1" s="1"/>
  <c r="Q646" i="1"/>
  <c r="R646" i="1" s="1"/>
  <c r="Q740" i="1"/>
  <c r="R740" i="1" s="1"/>
  <c r="V861" i="1"/>
  <c r="P593" i="1"/>
  <c r="Q593" i="1" s="1"/>
  <c r="Z445" i="1"/>
  <c r="U445" i="1"/>
  <c r="V445" i="1" s="1"/>
  <c r="Z725" i="1"/>
  <c r="U725" i="1"/>
  <c r="V725" i="1" s="1"/>
  <c r="P661" i="1"/>
  <c r="Q661" i="1" s="1"/>
  <c r="R661" i="1" s="1"/>
  <c r="Z968" i="1"/>
  <c r="U968" i="1"/>
  <c r="U836" i="1"/>
  <c r="V836" i="1" s="1"/>
  <c r="Z836" i="1"/>
  <c r="U601" i="1"/>
  <c r="V601" i="1" s="1"/>
  <c r="Z601" i="1"/>
  <c r="Z554" i="1"/>
  <c r="U554" i="1"/>
  <c r="V554" i="1" s="1"/>
  <c r="Z532" i="1"/>
  <c r="U532" i="1"/>
  <c r="V532" i="1" s="1"/>
  <c r="P513" i="1"/>
  <c r="Q513" i="1" s="1"/>
  <c r="R513" i="1" s="1"/>
  <c r="P447" i="1"/>
  <c r="Q429" i="1"/>
  <c r="R429" i="1" s="1"/>
  <c r="Z427" i="1"/>
  <c r="U427" i="1"/>
  <c r="V427" i="1" s="1"/>
  <c r="Q425" i="1"/>
  <c r="R425" i="1" s="1"/>
  <c r="P413" i="1"/>
  <c r="Q413" i="1" s="1"/>
  <c r="P393" i="1"/>
  <c r="Q393" i="1" s="1"/>
  <c r="R393" i="1" s="1"/>
  <c r="Z355" i="1"/>
  <c r="U355" i="1"/>
  <c r="V355" i="1" s="1"/>
  <c r="R331" i="1"/>
  <c r="P311" i="1"/>
  <c r="Q311" i="1" s="1"/>
  <c r="P118" i="1"/>
  <c r="Q118" i="1"/>
  <c r="U894" i="1"/>
  <c r="V894" i="1" s="1"/>
  <c r="P992" i="1"/>
  <c r="R919" i="1"/>
  <c r="R881" i="1"/>
  <c r="U879" i="1"/>
  <c r="V879" i="1" s="1"/>
  <c r="Z879" i="1"/>
  <c r="U827" i="1"/>
  <c r="V827" i="1" s="1"/>
  <c r="Z827" i="1"/>
  <c r="Z747" i="1"/>
  <c r="U871" i="1"/>
  <c r="V871" i="1" s="1"/>
  <c r="Z865" i="1"/>
  <c r="U807" i="1"/>
  <c r="V807" i="1" s="1"/>
  <c r="P741" i="1"/>
  <c r="Q741" i="1" s="1"/>
  <c r="R741" i="1" s="1"/>
  <c r="Z850" i="1"/>
  <c r="U848" i="1"/>
  <c r="V848" i="1" s="1"/>
  <c r="Z802" i="1"/>
  <c r="P725" i="1"/>
  <c r="Q725" i="1" s="1"/>
  <c r="Z640" i="1"/>
  <c r="U640" i="1"/>
  <c r="V640" i="1" s="1"/>
  <c r="R636" i="1"/>
  <c r="Q630" i="1"/>
  <c r="R630" i="1" s="1"/>
  <c r="P622" i="1"/>
  <c r="Q622" i="1" s="1"/>
  <c r="P554" i="1"/>
  <c r="U468" i="1"/>
  <c r="V468" i="1" s="1"/>
  <c r="Z468" i="1"/>
  <c r="Z453" i="1"/>
  <c r="Z429" i="1"/>
  <c r="U429" i="1"/>
  <c r="V429" i="1" s="1"/>
  <c r="P355" i="1"/>
  <c r="Q355" i="1" s="1"/>
  <c r="R355" i="1" s="1"/>
  <c r="P348" i="1"/>
  <c r="Q348" i="1" s="1"/>
  <c r="R348" i="1" s="1"/>
  <c r="Q337" i="1"/>
  <c r="R337" i="1" s="1"/>
  <c r="P224" i="1"/>
  <c r="Q224" i="1" s="1"/>
  <c r="R224" i="1" s="1"/>
  <c r="Z469" i="1"/>
  <c r="U469" i="1"/>
  <c r="V469" i="1" s="1"/>
  <c r="Z734" i="1"/>
  <c r="U734" i="1"/>
  <c r="V734" i="1" s="1"/>
  <c r="U881" i="1"/>
  <c r="V881" i="1" s="1"/>
  <c r="Z881" i="1"/>
  <c r="Q853" i="1"/>
  <c r="R853" i="1" s="1"/>
  <c r="Z607" i="1"/>
  <c r="U607" i="1"/>
  <c r="V607" i="1" s="1"/>
  <c r="Z1000" i="1"/>
  <c r="U1000" i="1"/>
  <c r="V1000" i="1" s="1"/>
  <c r="P934" i="1"/>
  <c r="R744" i="1"/>
  <c r="P830" i="1"/>
  <c r="Q830" i="1" s="1"/>
  <c r="R830" i="1" s="1"/>
  <c r="P811" i="1"/>
  <c r="Q811" i="1" s="1"/>
  <c r="R811" i="1" s="1"/>
  <c r="Q836" i="1"/>
  <c r="R836" i="1" s="1"/>
  <c r="Z679" i="1"/>
  <c r="U679" i="1"/>
  <c r="V679" i="1" s="1"/>
  <c r="P669" i="1"/>
  <c r="Q669" i="1" s="1"/>
  <c r="R669" i="1" s="1"/>
  <c r="Z663" i="1"/>
  <c r="U663" i="1"/>
  <c r="V663" i="1" s="1"/>
  <c r="P607" i="1"/>
  <c r="Q607" i="1" s="1"/>
  <c r="R607" i="1" s="1"/>
  <c r="P571" i="1"/>
  <c r="Q571" i="1" s="1"/>
  <c r="Z536" i="1"/>
  <c r="U536" i="1"/>
  <c r="V536" i="1" s="1"/>
  <c r="U525" i="1"/>
  <c r="V525" i="1" s="1"/>
  <c r="Z525" i="1"/>
  <c r="Z517" i="1"/>
  <c r="U517" i="1"/>
  <c r="V517" i="1" s="1"/>
  <c r="Z482" i="1"/>
  <c r="U482" i="1"/>
  <c r="V482" i="1" s="1"/>
  <c r="U1027" i="1"/>
  <c r="V1027" i="1" s="1"/>
  <c r="P984" i="1"/>
  <c r="Q984" i="1" s="1"/>
  <c r="U942" i="1"/>
  <c r="V942" i="1" s="1"/>
  <c r="Z882" i="1"/>
  <c r="U882" i="1"/>
  <c r="V882" i="1" s="1"/>
  <c r="R917" i="1"/>
  <c r="Z898" i="1"/>
  <c r="U898" i="1"/>
  <c r="V898" i="1" s="1"/>
  <c r="Z852" i="1"/>
  <c r="U852" i="1"/>
  <c r="V852" i="1" s="1"/>
  <c r="P848" i="1"/>
  <c r="Q848" i="1" s="1"/>
  <c r="R848" i="1" s="1"/>
  <c r="P700" i="1"/>
  <c r="Q700" i="1" s="1"/>
  <c r="R652" i="1"/>
  <c r="R615" i="1"/>
  <c r="U592" i="1"/>
  <c r="V592" i="1" s="1"/>
  <c r="V588" i="1"/>
  <c r="P517" i="1"/>
  <c r="Q517" i="1" s="1"/>
  <c r="R517" i="1" s="1"/>
  <c r="R388" i="1"/>
  <c r="Z278" i="1"/>
  <c r="U278" i="1"/>
  <c r="V278" i="1" s="1"/>
  <c r="U242" i="1"/>
  <c r="V242" i="1" s="1"/>
  <c r="Z242" i="1"/>
  <c r="P226" i="1"/>
  <c r="P967" i="1"/>
  <c r="U800" i="1"/>
  <c r="V800" i="1" s="1"/>
  <c r="Z800" i="1"/>
  <c r="Q747" i="1"/>
  <c r="R747" i="1" s="1"/>
  <c r="U863" i="1"/>
  <c r="V863" i="1" s="1"/>
  <c r="Z863" i="1"/>
  <c r="R809" i="1"/>
  <c r="Q807" i="1"/>
  <c r="R807" i="1" s="1"/>
  <c r="Q739" i="1"/>
  <c r="R739" i="1" s="1"/>
  <c r="Z862" i="1"/>
  <c r="U862" i="1"/>
  <c r="P861" i="1"/>
  <c r="Q861" i="1" s="1"/>
  <c r="R861" i="1" s="1"/>
  <c r="Z804" i="1"/>
  <c r="U804" i="1"/>
  <c r="V804" i="1" s="1"/>
  <c r="U730" i="1"/>
  <c r="V730" i="1" s="1"/>
  <c r="Z730" i="1"/>
  <c r="Q588" i="1"/>
  <c r="R588" i="1" s="1"/>
  <c r="Z436" i="1"/>
  <c r="U436" i="1"/>
  <c r="V436" i="1" s="1"/>
  <c r="U426" i="1"/>
  <c r="V426" i="1" s="1"/>
  <c r="P420" i="1"/>
  <c r="Q420" i="1" s="1"/>
  <c r="Z265" i="1"/>
  <c r="U265" i="1"/>
  <c r="V265" i="1" s="1"/>
  <c r="Q210" i="1"/>
  <c r="P210" i="1"/>
  <c r="V7" i="1"/>
  <c r="U909" i="1"/>
  <c r="Z926" i="1"/>
  <c r="U926" i="1"/>
  <c r="V926" i="1" s="1"/>
  <c r="U924" i="1"/>
  <c r="V924" i="1" s="1"/>
  <c r="Z924" i="1"/>
  <c r="P950" i="1"/>
  <c r="Q885" i="1"/>
  <c r="R885" i="1" s="1"/>
  <c r="Z883" i="1"/>
  <c r="U883" i="1"/>
  <c r="V883" i="1" s="1"/>
  <c r="Q745" i="1"/>
  <c r="R745" i="1" s="1"/>
  <c r="U872" i="1"/>
  <c r="R799" i="1"/>
  <c r="U733" i="1"/>
  <c r="V733" i="1" s="1"/>
  <c r="R841" i="1"/>
  <c r="U780" i="1"/>
  <c r="V780" i="1" s="1"/>
  <c r="Q779" i="1"/>
  <c r="R779" i="1" s="1"/>
  <c r="Q772" i="1"/>
  <c r="R772" i="1" s="1"/>
  <c r="R766" i="1"/>
  <c r="Z714" i="1"/>
  <c r="Z637" i="1"/>
  <c r="U637" i="1"/>
  <c r="V637" i="1" s="1"/>
  <c r="P438" i="1"/>
  <c r="Q438" i="1" s="1"/>
  <c r="Z422" i="1"/>
  <c r="U422" i="1"/>
  <c r="V422" i="1" s="1"/>
  <c r="P392" i="1"/>
  <c r="Q392" i="1" s="1"/>
  <c r="R392" i="1" s="1"/>
  <c r="P267" i="1"/>
  <c r="Q267" i="1" s="1"/>
  <c r="R267" i="1" s="1"/>
  <c r="Q255" i="1"/>
  <c r="R255" i="1" s="1"/>
  <c r="U56" i="1"/>
  <c r="V56" i="1" s="1"/>
  <c r="Z56" i="1"/>
  <c r="U271" i="1"/>
  <c r="V271" i="1" s="1"/>
  <c r="Z271" i="1"/>
  <c r="P263" i="1"/>
  <c r="Q263" i="1" s="1"/>
  <c r="P208" i="1"/>
  <c r="Q208" i="1"/>
  <c r="P46" i="1"/>
  <c r="Q46" i="1"/>
  <c r="P309" i="1"/>
  <c r="Q309" i="1" s="1"/>
  <c r="P773" i="1"/>
  <c r="Q773" i="1" s="1"/>
  <c r="Q985" i="1"/>
  <c r="R985" i="1" s="1"/>
  <c r="Z743" i="1"/>
  <c r="U743" i="1"/>
  <c r="Z826" i="1"/>
  <c r="U826" i="1"/>
  <c r="V826" i="1" s="1"/>
  <c r="Q760" i="1"/>
  <c r="R760" i="1" s="1"/>
  <c r="Q726" i="1"/>
  <c r="R726" i="1" s="1"/>
  <c r="Z639" i="1"/>
  <c r="U639" i="1"/>
  <c r="V639" i="1" s="1"/>
  <c r="Z540" i="1"/>
  <c r="U540" i="1"/>
  <c r="V540" i="1" s="1"/>
  <c r="U450" i="1"/>
  <c r="V450" i="1" s="1"/>
  <c r="Z450" i="1"/>
  <c r="U892" i="1"/>
  <c r="V892" i="1" s="1"/>
  <c r="U955" i="1"/>
  <c r="V955" i="1" s="1"/>
  <c r="Z1003" i="1"/>
  <c r="U1003" i="1"/>
  <c r="R995" i="1"/>
  <c r="P918" i="1"/>
  <c r="R918" i="1" s="1"/>
  <c r="P905" i="1"/>
  <c r="P817" i="1"/>
  <c r="Q817" i="1" s="1"/>
  <c r="R817" i="1" s="1"/>
  <c r="U867" i="1"/>
  <c r="V867" i="1" s="1"/>
  <c r="Q862" i="1"/>
  <c r="R862" i="1" s="1"/>
  <c r="Z697" i="1"/>
  <c r="U697" i="1"/>
  <c r="V697" i="1" s="1"/>
  <c r="Z686" i="1"/>
  <c r="U686" i="1"/>
  <c r="V686" i="1" s="1"/>
  <c r="Z682" i="1"/>
  <c r="U680" i="1"/>
  <c r="V680" i="1" s="1"/>
  <c r="P655" i="1"/>
  <c r="Q655" i="1" s="1"/>
  <c r="R606" i="1"/>
  <c r="Q497" i="1"/>
  <c r="R497" i="1" s="1"/>
  <c r="P491" i="1"/>
  <c r="Q491" i="1" s="1"/>
  <c r="P487" i="1"/>
  <c r="Q487" i="1" s="1"/>
  <c r="R487" i="1" s="1"/>
  <c r="P424" i="1"/>
  <c r="Q424" i="1" s="1"/>
  <c r="Z398" i="1"/>
  <c r="U398" i="1"/>
  <c r="V398" i="1" s="1"/>
  <c r="P385" i="1"/>
  <c r="Q385" i="1" s="1"/>
  <c r="Z372" i="1"/>
  <c r="U372" i="1"/>
  <c r="V372" i="1" s="1"/>
  <c r="P271" i="1"/>
  <c r="Q271" i="1" s="1"/>
  <c r="U182" i="1"/>
  <c r="V182" i="1" s="1"/>
  <c r="Z182" i="1"/>
  <c r="P214" i="1"/>
  <c r="Q214" i="1"/>
  <c r="U88" i="1"/>
  <c r="V88" i="1" s="1"/>
  <c r="Z88" i="1"/>
  <c r="U230" i="1"/>
  <c r="V230" i="1" s="1"/>
  <c r="Z230" i="1"/>
  <c r="R1060" i="1"/>
  <c r="X1060" i="1" s="1"/>
  <c r="Y1060" i="1" s="1"/>
  <c r="P826" i="1"/>
  <c r="Q826" i="1" s="1"/>
  <c r="R854" i="1"/>
  <c r="Z542" i="1"/>
  <c r="U542" i="1"/>
  <c r="V542" i="1" s="1"/>
  <c r="Z893" i="1"/>
  <c r="U889" i="1"/>
  <c r="V889" i="1" s="1"/>
  <c r="U1004" i="1"/>
  <c r="V1004" i="1" s="1"/>
  <c r="Q1003" i="1"/>
  <c r="R1003" i="1" s="1"/>
  <c r="Z962" i="1"/>
  <c r="Z949" i="1"/>
  <c r="P903" i="1"/>
  <c r="P808" i="1"/>
  <c r="Q808" i="1" s="1"/>
  <c r="R808" i="1" s="1"/>
  <c r="Z775" i="1"/>
  <c r="Q824" i="1"/>
  <c r="R824" i="1" s="1"/>
  <c r="U803" i="1"/>
  <c r="V803" i="1" s="1"/>
  <c r="Z803" i="1"/>
  <c r="Z793" i="1"/>
  <c r="U793" i="1"/>
  <c r="V793" i="1" s="1"/>
  <c r="Q787" i="1"/>
  <c r="R787" i="1" s="1"/>
  <c r="R750" i="1"/>
  <c r="Q714" i="1"/>
  <c r="R714" i="1" s="1"/>
  <c r="P699" i="1"/>
  <c r="Q699" i="1" s="1"/>
  <c r="P678" i="1"/>
  <c r="Q678" i="1" s="1"/>
  <c r="R671" i="1"/>
  <c r="P641" i="1"/>
  <c r="Q641" i="1" s="1"/>
  <c r="R641" i="1" s="1"/>
  <c r="P618" i="1"/>
  <c r="Q618" i="1" s="1"/>
  <c r="R618" i="1" s="1"/>
  <c r="Q597" i="1"/>
  <c r="R597" i="1" s="1"/>
  <c r="U548" i="1"/>
  <c r="V548" i="1" s="1"/>
  <c r="Z548" i="1"/>
  <c r="P535" i="1"/>
  <c r="Q535" i="1" s="1"/>
  <c r="R535" i="1" s="1"/>
  <c r="Z528" i="1"/>
  <c r="U528" i="1"/>
  <c r="V528" i="1" s="1"/>
  <c r="Q526" i="1"/>
  <c r="R526" i="1" s="1"/>
  <c r="U419" i="1"/>
  <c r="V419" i="1" s="1"/>
  <c r="Z400" i="1"/>
  <c r="U400" i="1"/>
  <c r="V400" i="1" s="1"/>
  <c r="P284" i="1"/>
  <c r="Q284" i="1" s="1"/>
  <c r="R284" i="1" s="1"/>
  <c r="P94" i="1"/>
  <c r="Q94" i="1"/>
  <c r="P84" i="1"/>
  <c r="Q84" i="1"/>
  <c r="U845" i="1"/>
  <c r="V845" i="1" s="1"/>
  <c r="Z845" i="1"/>
  <c r="Q485" i="1"/>
  <c r="R485" i="1" s="1"/>
  <c r="U320" i="1"/>
  <c r="V320" i="1" s="1"/>
  <c r="Z320" i="1"/>
  <c r="P299" i="1"/>
  <c r="Q299" i="1" s="1"/>
  <c r="R299" i="1" s="1"/>
  <c r="U1043" i="1"/>
  <c r="V1043" i="1" s="1"/>
  <c r="P988" i="1"/>
  <c r="Q988" i="1" s="1"/>
  <c r="R988" i="1" s="1"/>
  <c r="Z941" i="1"/>
  <c r="P970" i="1"/>
  <c r="V965" i="1"/>
  <c r="R957" i="1"/>
  <c r="Q877" i="1"/>
  <c r="R877" i="1" s="1"/>
  <c r="R746" i="1"/>
  <c r="Q806" i="1"/>
  <c r="R806" i="1" s="1"/>
  <c r="Z741" i="1"/>
  <c r="P867" i="1"/>
  <c r="Q867" i="1" s="1"/>
  <c r="U822" i="1"/>
  <c r="V822" i="1" s="1"/>
  <c r="Z822" i="1"/>
  <c r="P818" i="1"/>
  <c r="Q818" i="1" s="1"/>
  <c r="P793" i="1"/>
  <c r="Q793" i="1" s="1"/>
  <c r="R793" i="1" s="1"/>
  <c r="U773" i="1"/>
  <c r="V773" i="1" s="1"/>
  <c r="Z773" i="1"/>
  <c r="Q727" i="1"/>
  <c r="R727" i="1" s="1"/>
  <c r="R620" i="1"/>
  <c r="Q599" i="1"/>
  <c r="R599" i="1" s="1"/>
  <c r="P589" i="1"/>
  <c r="Q589" i="1" s="1"/>
  <c r="Q544" i="1"/>
  <c r="R544" i="1" s="1"/>
  <c r="P481" i="1"/>
  <c r="Q449" i="1"/>
  <c r="R449" i="1" s="1"/>
  <c r="R435" i="1"/>
  <c r="Z415" i="1"/>
  <c r="U415" i="1"/>
  <c r="V415" i="1" s="1"/>
  <c r="P400" i="1"/>
  <c r="Q400" i="1" s="1"/>
  <c r="R400" i="1" s="1"/>
  <c r="U382" i="1"/>
  <c r="V382" i="1" s="1"/>
  <c r="Z382" i="1"/>
  <c r="P268" i="1"/>
  <c r="Q268" i="1" s="1"/>
  <c r="R268" i="1" s="1"/>
  <c r="P90" i="1"/>
  <c r="Q90" i="1"/>
  <c r="Z560" i="1"/>
  <c r="U560" i="1"/>
  <c r="V560" i="1" s="1"/>
  <c r="U410" i="1"/>
  <c r="V410" i="1" s="1"/>
  <c r="Z410" i="1"/>
  <c r="P347" i="1"/>
  <c r="Q321" i="1"/>
  <c r="R321" i="1" s="1"/>
  <c r="Z287" i="1"/>
  <c r="U287" i="1"/>
  <c r="V287" i="1" s="1"/>
  <c r="P227" i="1"/>
  <c r="Q227" i="1" s="1"/>
  <c r="R227" i="1" s="1"/>
  <c r="Q196" i="1"/>
  <c r="P196" i="1"/>
  <c r="P188" i="1"/>
  <c r="Q188" i="1"/>
  <c r="P137" i="1"/>
  <c r="Q137" i="1"/>
  <c r="P125" i="1"/>
  <c r="Q125" i="1"/>
  <c r="Z42" i="1"/>
  <c r="U42" i="1"/>
  <c r="V42" i="1" s="1"/>
  <c r="Q519" i="1"/>
  <c r="R519" i="1" s="1"/>
  <c r="P212" i="1"/>
  <c r="Q212" i="1"/>
  <c r="P102" i="1"/>
  <c r="Q102" i="1"/>
  <c r="U72" i="1"/>
  <c r="V72" i="1" s="1"/>
  <c r="Z72" i="1"/>
  <c r="Q56" i="1"/>
  <c r="P56" i="1"/>
  <c r="U584" i="1"/>
  <c r="V584" i="1" s="1"/>
  <c r="Z584" i="1"/>
  <c r="U582" i="1"/>
  <c r="V582" i="1" s="1"/>
  <c r="Z582" i="1"/>
  <c r="Q469" i="1"/>
  <c r="R469" i="1" s="1"/>
  <c r="U388" i="1"/>
  <c r="V388" i="1" s="1"/>
  <c r="Z388" i="1"/>
  <c r="Q237" i="1"/>
  <c r="R237" i="1" s="1"/>
  <c r="Q204" i="1"/>
  <c r="P204" i="1"/>
  <c r="U128" i="1"/>
  <c r="V128" i="1" s="1"/>
  <c r="Z128" i="1"/>
  <c r="Z122" i="1"/>
  <c r="U122" i="1"/>
  <c r="V122" i="1" s="1"/>
  <c r="P70" i="1"/>
  <c r="Q70" i="1"/>
  <c r="P7" i="1"/>
  <c r="Q7" i="1"/>
  <c r="R315" i="1"/>
  <c r="P258" i="1"/>
  <c r="Q258" i="1" s="1"/>
  <c r="R258" i="1" s="1"/>
  <c r="P207" i="1"/>
  <c r="Q207" i="1"/>
  <c r="P165" i="1"/>
  <c r="Q165" i="1"/>
  <c r="Q124" i="1"/>
  <c r="P124" i="1"/>
  <c r="P122" i="1"/>
  <c r="Q122" i="1"/>
  <c r="P31" i="1"/>
  <c r="Q31" i="1"/>
  <c r="P13" i="1"/>
  <c r="Q13" i="1"/>
  <c r="Z958" i="1"/>
  <c r="Z799" i="1"/>
  <c r="U396" i="1"/>
  <c r="V396" i="1" s="1"/>
  <c r="Z396" i="1"/>
  <c r="Q290" i="1"/>
  <c r="R290" i="1" s="1"/>
  <c r="P19" i="1"/>
  <c r="Q19" i="1"/>
  <c r="P101" i="1"/>
  <c r="Q101" i="1"/>
  <c r="Z95" i="1"/>
  <c r="U95" i="1"/>
  <c r="V95" i="1" s="1"/>
  <c r="P55" i="1"/>
  <c r="Q55" i="1"/>
  <c r="P43" i="1"/>
  <c r="Q43" i="1"/>
  <c r="U587" i="1"/>
  <c r="V587" i="1" s="1"/>
  <c r="Z587" i="1"/>
  <c r="Z514" i="1"/>
  <c r="U514" i="1"/>
  <c r="V514" i="1" s="1"/>
  <c r="P339" i="1"/>
  <c r="Q310" i="1"/>
  <c r="R310" i="1" s="1"/>
  <c r="Q262" i="1"/>
  <c r="R262" i="1" s="1"/>
  <c r="P132" i="1"/>
  <c r="Q132" i="1"/>
  <c r="Z83" i="1"/>
  <c r="U83" i="1"/>
  <c r="V83" i="1" s="1"/>
  <c r="P63" i="1"/>
  <c r="Q63" i="1"/>
  <c r="U36" i="1"/>
  <c r="V36" i="1" s="1"/>
  <c r="Z36" i="1"/>
  <c r="U24" i="1"/>
  <c r="V24" i="1" s="1"/>
  <c r="Z24" i="1"/>
  <c r="R989" i="1"/>
  <c r="R743" i="1"/>
  <c r="Q595" i="1"/>
  <c r="R595" i="1" s="1"/>
  <c r="Q518" i="1"/>
  <c r="R518" i="1" s="1"/>
  <c r="U408" i="1"/>
  <c r="V408" i="1" s="1"/>
  <c r="Z408" i="1"/>
  <c r="Q300" i="1"/>
  <c r="R300" i="1" s="1"/>
  <c r="P181" i="1"/>
  <c r="Q181" i="1"/>
  <c r="Z194" i="1"/>
  <c r="U194" i="1"/>
  <c r="V194" i="1" s="1"/>
  <c r="U186" i="1"/>
  <c r="V186" i="1" s="1"/>
  <c r="Z186" i="1"/>
  <c r="P150" i="1"/>
  <c r="R150" i="1" s="1"/>
  <c r="U139" i="1"/>
  <c r="V139" i="1" s="1"/>
  <c r="Z139" i="1"/>
  <c r="U135" i="1"/>
  <c r="V135" i="1" s="1"/>
  <c r="Z135" i="1"/>
  <c r="P121" i="1"/>
  <c r="Q121" i="1"/>
  <c r="P119" i="1"/>
  <c r="Q119" i="1"/>
  <c r="Z30" i="1"/>
  <c r="U30" i="1"/>
  <c r="V30" i="1" s="1"/>
  <c r="Z874" i="1"/>
  <c r="U846" i="1"/>
  <c r="V846" i="1" s="1"/>
  <c r="U687" i="1"/>
  <c r="V687" i="1" s="1"/>
  <c r="Z676" i="1"/>
  <c r="U672" i="1"/>
  <c r="V672" i="1" s="1"/>
  <c r="Z591" i="1"/>
  <c r="Z589" i="1"/>
  <c r="U570" i="1"/>
  <c r="V570" i="1" s="1"/>
  <c r="Z539" i="1"/>
  <c r="U539" i="1"/>
  <c r="V539" i="1" s="1"/>
  <c r="Q531" i="1"/>
  <c r="R531" i="1" s="1"/>
  <c r="Q529" i="1"/>
  <c r="R529" i="1" s="1"/>
  <c r="P343" i="1"/>
  <c r="Q343" i="1" s="1"/>
  <c r="U289" i="1"/>
  <c r="V289" i="1" s="1"/>
  <c r="Z289" i="1"/>
  <c r="P248" i="1"/>
  <c r="Q248" i="1" s="1"/>
  <c r="R248" i="1" s="1"/>
  <c r="P158" i="1"/>
  <c r="Q158" i="1"/>
  <c r="U92" i="1"/>
  <c r="V92" i="1" s="1"/>
  <c r="Z92" i="1"/>
  <c r="P75" i="1"/>
  <c r="Q75" i="1"/>
  <c r="Z54" i="1"/>
  <c r="P12" i="1"/>
  <c r="Q12" i="1"/>
  <c r="Q178" i="1"/>
  <c r="R178" i="1" s="1"/>
  <c r="U111" i="1"/>
  <c r="V111" i="1" s="1"/>
  <c r="Q107" i="1"/>
  <c r="R107" i="1" s="1"/>
  <c r="Q104" i="1"/>
  <c r="R104" i="1" s="1"/>
  <c r="Q99" i="1"/>
  <c r="R99" i="1" s="1"/>
  <c r="Q96" i="1"/>
  <c r="R96" i="1" s="1"/>
  <c r="U74" i="1"/>
  <c r="V74" i="1" s="1"/>
  <c r="U69" i="1"/>
  <c r="V69" i="1" s="1"/>
  <c r="U45" i="1"/>
  <c r="V45" i="1" s="1"/>
  <c r="Z43" i="1"/>
  <c r="P42" i="1"/>
  <c r="R42" i="1" s="1"/>
  <c r="Z31" i="1"/>
  <c r="P30" i="1"/>
  <c r="R30" i="1" s="1"/>
  <c r="U26" i="1"/>
  <c r="V26" i="1" s="1"/>
  <c r="Z15" i="1"/>
  <c r="Z250" i="1"/>
  <c r="Q211" i="1"/>
  <c r="R211" i="1" s="1"/>
  <c r="Z195" i="1"/>
  <c r="U190" i="1"/>
  <c r="V190" i="1" s="1"/>
  <c r="P187" i="1"/>
  <c r="R187" i="1" s="1"/>
  <c r="U169" i="1"/>
  <c r="V169" i="1" s="1"/>
  <c r="U147" i="1"/>
  <c r="V147" i="1" s="1"/>
  <c r="Q131" i="1"/>
  <c r="R131" i="1" s="1"/>
  <c r="Q129" i="1"/>
  <c r="R129" i="1" s="1"/>
  <c r="Z89" i="1"/>
  <c r="Q79" i="1"/>
  <c r="R79" i="1" s="1"/>
  <c r="Q67" i="1"/>
  <c r="R67" i="1" s="1"/>
  <c r="P40" i="1"/>
  <c r="R40" i="1" s="1"/>
  <c r="U38" i="1"/>
  <c r="V38" i="1" s="1"/>
  <c r="Q326" i="1"/>
  <c r="R326" i="1" s="1"/>
  <c r="P100" i="1"/>
  <c r="R100" i="1" s="1"/>
  <c r="Q48" i="1"/>
  <c r="R48" i="1" s="1"/>
  <c r="Z41" i="1"/>
  <c r="Z177" i="1"/>
  <c r="R249" i="1"/>
  <c r="U216" i="1"/>
  <c r="V216" i="1" s="1"/>
  <c r="Q183" i="1"/>
  <c r="R183" i="1" s="1"/>
  <c r="Q194" i="1"/>
  <c r="R194" i="1" s="1"/>
  <c r="Q189" i="1"/>
  <c r="R189" i="1" s="1"/>
  <c r="Q186" i="1"/>
  <c r="R186" i="1" s="1"/>
  <c r="U178" i="1"/>
  <c r="V178" i="1" s="1"/>
  <c r="Q161" i="1"/>
  <c r="R161" i="1" s="1"/>
  <c r="Z153" i="1"/>
  <c r="Z151" i="1"/>
  <c r="Q144" i="1"/>
  <c r="R144" i="1" s="1"/>
  <c r="Q142" i="1"/>
  <c r="R142" i="1" s="1"/>
  <c r="Q66" i="1"/>
  <c r="R66" i="1" s="1"/>
  <c r="Q6" i="1"/>
  <c r="R6" i="1" s="1"/>
  <c r="Q197" i="1"/>
  <c r="R197" i="1" s="1"/>
  <c r="U187" i="1"/>
  <c r="V187" i="1" s="1"/>
  <c r="Q133" i="1"/>
  <c r="R133" i="1" s="1"/>
  <c r="Z131" i="1"/>
  <c r="Z124" i="1"/>
  <c r="Z121" i="1"/>
  <c r="P76" i="1"/>
  <c r="R76" i="1" s="1"/>
  <c r="P64" i="1"/>
  <c r="R64" i="1" s="1"/>
  <c r="U40" i="1"/>
  <c r="V40" i="1" s="1"/>
  <c r="P28" i="1"/>
  <c r="R28" i="1" s="1"/>
  <c r="P11" i="1"/>
  <c r="R11" i="1" s="1"/>
  <c r="V962" i="1"/>
  <c r="V931" i="1"/>
  <c r="U1057" i="1"/>
  <c r="V1057" i="1" s="1"/>
  <c r="U937" i="1"/>
  <c r="Z813" i="1"/>
  <c r="Z869" i="1"/>
  <c r="U840" i="1"/>
  <c r="V840" i="1" s="1"/>
  <c r="U823" i="1"/>
  <c r="V823" i="1" s="1"/>
  <c r="Z795" i="1"/>
  <c r="U774" i="1"/>
  <c r="V774" i="1" s="1"/>
  <c r="V750" i="1"/>
  <c r="Z712" i="1"/>
  <c r="U670" i="1"/>
  <c r="V670" i="1" s="1"/>
  <c r="Z658" i="1"/>
  <c r="U628" i="1"/>
  <c r="U626" i="1"/>
  <c r="V626" i="1" s="1"/>
  <c r="Z577" i="1"/>
  <c r="Z575" i="1"/>
  <c r="U573" i="1"/>
  <c r="V573" i="1" s="1"/>
  <c r="Z558" i="1"/>
  <c r="U487" i="1"/>
  <c r="V487" i="1" s="1"/>
  <c r="U416" i="1"/>
  <c r="V416" i="1" s="1"/>
  <c r="Z364" i="1"/>
  <c r="U334" i="1"/>
  <c r="V334" i="1" s="1"/>
  <c r="U322" i="1"/>
  <c r="V322" i="1" s="1"/>
  <c r="U281" i="1"/>
  <c r="V281" i="1" s="1"/>
  <c r="U269" i="1"/>
  <c r="V269" i="1" s="1"/>
  <c r="U185" i="1"/>
  <c r="V185" i="1" s="1"/>
  <c r="Z176" i="1"/>
  <c r="U171" i="1"/>
  <c r="V171" i="1" s="1"/>
  <c r="V165" i="1"/>
  <c r="Z163" i="1"/>
  <c r="U134" i="1"/>
  <c r="V134" i="1" s="1"/>
  <c r="Z120" i="1"/>
  <c r="U114" i="1"/>
  <c r="V114" i="1" s="1"/>
  <c r="Z79" i="1"/>
  <c r="Z55" i="1"/>
  <c r="U23" i="1"/>
  <c r="V23" i="1" s="1"/>
  <c r="U18" i="1"/>
  <c r="V18" i="1" s="1"/>
  <c r="U16" i="1"/>
  <c r="V16" i="1" s="1"/>
  <c r="Z8" i="1"/>
  <c r="Z1060" i="1"/>
  <c r="Z866" i="1"/>
  <c r="Z858" i="1"/>
  <c r="Z787" i="1"/>
  <c r="Z691" i="1"/>
  <c r="Z506" i="1"/>
  <c r="Z502" i="1"/>
  <c r="Z458" i="1"/>
  <c r="Z228" i="1"/>
  <c r="Z249" i="1"/>
  <c r="Z101" i="1"/>
  <c r="Z35" i="1"/>
  <c r="Z1074" i="1"/>
  <c r="Z993" i="1"/>
  <c r="U963" i="1"/>
  <c r="U956" i="1"/>
  <c r="V956" i="1" s="1"/>
  <c r="Z897" i="1"/>
  <c r="Z781" i="1"/>
  <c r="Z738" i="1"/>
  <c r="Z796" i="1"/>
  <c r="Z789" i="1"/>
  <c r="Z648" i="1"/>
  <c r="Z631" i="1"/>
  <c r="U612" i="1"/>
  <c r="V612" i="1" s="1"/>
  <c r="Z604" i="1"/>
  <c r="Z524" i="1"/>
  <c r="Z498" i="1"/>
  <c r="Z454" i="1"/>
  <c r="Z392" i="1"/>
  <c r="U348" i="1"/>
  <c r="V348" i="1" s="1"/>
  <c r="Z335" i="1"/>
  <c r="Z328" i="1"/>
  <c r="Z323" i="1"/>
  <c r="U307" i="1"/>
  <c r="V307" i="1" s="1"/>
  <c r="Z295" i="1"/>
  <c r="Z202" i="1"/>
  <c r="Z154" i="1"/>
  <c r="Z130" i="1"/>
  <c r="Z9" i="1"/>
  <c r="U964" i="1"/>
  <c r="U930" i="1"/>
  <c r="V930" i="1" s="1"/>
  <c r="Z811" i="1"/>
  <c r="U806" i="1"/>
  <c r="U834" i="1"/>
  <c r="V834" i="1" s="1"/>
  <c r="U765" i="1"/>
  <c r="V765" i="1" s="1"/>
  <c r="U728" i="1"/>
  <c r="V728" i="1" s="1"/>
  <c r="U665" i="1"/>
  <c r="V665" i="1" s="1"/>
  <c r="U610" i="1"/>
  <c r="V610" i="1" s="1"/>
  <c r="Z576" i="1"/>
  <c r="Z572" i="1"/>
  <c r="U441" i="1"/>
  <c r="V441" i="1" s="1"/>
  <c r="U365" i="1"/>
  <c r="V365" i="1" s="1"/>
  <c r="Z363" i="1"/>
  <c r="U299" i="1"/>
  <c r="V299" i="1" s="1"/>
  <c r="U270" i="1"/>
  <c r="V270" i="1" s="1"/>
  <c r="U224" i="1"/>
  <c r="V224" i="1" s="1"/>
  <c r="Z136" i="1"/>
  <c r="V130" i="1"/>
  <c r="Z118" i="1"/>
  <c r="U108" i="1"/>
  <c r="V108" i="1" s="1"/>
  <c r="Z97" i="1"/>
  <c r="Z67" i="1"/>
  <c r="Z17" i="1"/>
  <c r="Z6" i="1"/>
  <c r="Z976" i="1"/>
  <c r="U970" i="1"/>
  <c r="Z605" i="1"/>
  <c r="Z489" i="1"/>
  <c r="U1071" i="1"/>
  <c r="V1071" i="1" s="1"/>
  <c r="Z1041" i="1"/>
  <c r="U996" i="1"/>
  <c r="V996" i="1" s="1"/>
  <c r="Z946" i="1"/>
  <c r="U925" i="1"/>
  <c r="V925" i="1" s="1"/>
  <c r="Z966" i="1"/>
  <c r="U831" i="1"/>
  <c r="U825" i="1"/>
  <c r="V825" i="1" s="1"/>
  <c r="U808" i="1"/>
  <c r="V808" i="1" s="1"/>
  <c r="Z855" i="1"/>
  <c r="Z851" i="1"/>
  <c r="Z759" i="1"/>
  <c r="Z750" i="1"/>
  <c r="V714" i="1"/>
  <c r="U702" i="1"/>
  <c r="V702" i="1" s="1"/>
  <c r="Z696" i="1"/>
  <c r="Z683" i="1"/>
  <c r="Z678" i="1"/>
  <c r="Z492" i="1"/>
  <c r="Z444" i="1"/>
  <c r="Z421" i="1"/>
  <c r="Z261" i="1"/>
  <c r="Z123" i="1"/>
  <c r="Z119" i="1"/>
  <c r="U113" i="1"/>
  <c r="V113" i="1" s="1"/>
  <c r="Z110" i="1"/>
  <c r="Z98" i="1"/>
  <c r="Z44" i="1"/>
  <c r="U28" i="1"/>
  <c r="V28" i="1" s="1"/>
  <c r="Z1025" i="1"/>
  <c r="Z943" i="1"/>
  <c r="U1005" i="1"/>
  <c r="V1005" i="1" s="1"/>
  <c r="Z746" i="1"/>
  <c r="Z853" i="1"/>
  <c r="Z790" i="1"/>
  <c r="Z688" i="1"/>
  <c r="U613" i="1"/>
  <c r="V613" i="1" s="1"/>
  <c r="Z586" i="1"/>
  <c r="U516" i="1"/>
  <c r="V516" i="1" s="1"/>
  <c r="Z431" i="1"/>
  <c r="Z241" i="1"/>
  <c r="Z239" i="1"/>
  <c r="Z165" i="1"/>
  <c r="Z84" i="1"/>
  <c r="Z68" i="1"/>
  <c r="Z60" i="1"/>
  <c r="Z888" i="1"/>
  <c r="U908" i="1"/>
  <c r="V908" i="1" s="1"/>
  <c r="U903" i="1"/>
  <c r="V903" i="1" s="1"/>
  <c r="U884" i="1"/>
  <c r="V884" i="1" s="1"/>
  <c r="U809" i="1"/>
  <c r="U719" i="1"/>
  <c r="V719" i="1" s="1"/>
  <c r="Z611" i="1"/>
  <c r="Z562" i="1"/>
  <c r="U476" i="1"/>
  <c r="V476" i="1" s="1"/>
  <c r="U461" i="1"/>
  <c r="V461" i="1" s="1"/>
  <c r="Z457" i="1"/>
  <c r="U442" i="1"/>
  <c r="V442" i="1" s="1"/>
  <c r="Z329" i="1"/>
  <c r="U300" i="1"/>
  <c r="V300" i="1" s="1"/>
  <c r="Z292" i="1"/>
  <c r="Z277" i="1"/>
  <c r="Z264" i="1"/>
  <c r="U251" i="1"/>
  <c r="V251" i="1" s="1"/>
  <c r="U203" i="1"/>
  <c r="V203" i="1" s="1"/>
  <c r="U191" i="1"/>
  <c r="V191" i="1" s="1"/>
  <c r="U157" i="1"/>
  <c r="V157" i="1" s="1"/>
  <c r="Z155" i="1"/>
  <c r="Z137" i="1"/>
  <c r="U105" i="1"/>
  <c r="V105" i="1" s="1"/>
  <c r="U76" i="1"/>
  <c r="V76" i="1" s="1"/>
  <c r="U990" i="1"/>
  <c r="Z990" i="1"/>
  <c r="U880" i="1"/>
  <c r="Z880" i="1"/>
  <c r="Z999" i="1"/>
  <c r="U999" i="1"/>
  <c r="V987" i="1"/>
  <c r="U1006" i="1"/>
  <c r="Z1006" i="1"/>
  <c r="U835" i="1"/>
  <c r="Z835" i="1"/>
  <c r="V982" i="1"/>
  <c r="Z991" i="1"/>
  <c r="U991" i="1"/>
  <c r="V887" i="1"/>
  <c r="Z1002" i="1"/>
  <c r="U1002" i="1"/>
  <c r="Z973" i="1"/>
  <c r="U973" i="1"/>
  <c r="Z954" i="1"/>
  <c r="U954" i="1"/>
  <c r="Z948" i="1"/>
  <c r="U948" i="1"/>
  <c r="Z936" i="1"/>
  <c r="U936" i="1"/>
  <c r="Z902" i="1"/>
  <c r="U902" i="1"/>
  <c r="U854" i="1"/>
  <c r="Z854" i="1"/>
  <c r="Z921" i="1"/>
  <c r="U921" i="1"/>
  <c r="U841" i="1"/>
  <c r="Z841" i="1"/>
  <c r="V986" i="1"/>
  <c r="U934" i="1"/>
  <c r="Z934" i="1"/>
  <c r="V817" i="1"/>
  <c r="Z727" i="1"/>
  <c r="U727" i="1"/>
  <c r="U952" i="1"/>
  <c r="Z952" i="1"/>
  <c r="U928" i="1"/>
  <c r="Z928" i="1"/>
  <c r="Z877" i="1"/>
  <c r="U877" i="1"/>
  <c r="U919" i="1"/>
  <c r="Z919" i="1"/>
  <c r="U906" i="1"/>
  <c r="Z906" i="1"/>
  <c r="Z690" i="1"/>
  <c r="U690" i="1"/>
  <c r="Z636" i="1"/>
  <c r="U636" i="1"/>
  <c r="V633" i="1"/>
  <c r="Z878" i="1"/>
  <c r="R828" i="1"/>
  <c r="Z794" i="1"/>
  <c r="U794" i="1"/>
  <c r="U791" i="1"/>
  <c r="U764" i="1"/>
  <c r="Z764" i="1"/>
  <c r="Z762" i="1"/>
  <c r="U762" i="1"/>
  <c r="U758" i="1"/>
  <c r="Z758" i="1"/>
  <c r="U755" i="1"/>
  <c r="Z755" i="1"/>
  <c r="P640" i="1"/>
  <c r="Q640" i="1" s="1"/>
  <c r="R640" i="1" s="1"/>
  <c r="U953" i="1"/>
  <c r="Z953" i="1"/>
  <c r="Z912" i="1"/>
  <c r="U912" i="1"/>
  <c r="P837" i="1"/>
  <c r="Q837" i="1" s="1"/>
  <c r="Z829" i="1"/>
  <c r="U829" i="1"/>
  <c r="Z994" i="1"/>
  <c r="U994" i="1"/>
  <c r="V978" i="1"/>
  <c r="U971" i="1"/>
  <c r="Z971" i="1"/>
  <c r="Z950" i="1"/>
  <c r="U950" i="1"/>
  <c r="U947" i="1"/>
  <c r="Z947" i="1"/>
  <c r="Z917" i="1"/>
  <c r="U917" i="1"/>
  <c r="V885" i="1"/>
  <c r="V857" i="1"/>
  <c r="P794" i="1"/>
  <c r="Z788" i="1"/>
  <c r="U788" i="1"/>
  <c r="U785" i="1"/>
  <c r="P762" i="1"/>
  <c r="Q762" i="1" s="1"/>
  <c r="R762" i="1" s="1"/>
  <c r="P755" i="1"/>
  <c r="Q1044" i="1"/>
  <c r="R1044" i="1" s="1"/>
  <c r="R1043" i="1"/>
  <c r="Z989" i="1"/>
  <c r="U989" i="1"/>
  <c r="R987" i="1"/>
  <c r="P946" i="1"/>
  <c r="Q946" i="1" s="1"/>
  <c r="R946" i="1" s="1"/>
  <c r="Z887" i="1"/>
  <c r="Q886" i="1"/>
  <c r="R886" i="1" s="1"/>
  <c r="P998" i="1"/>
  <c r="Q998" i="1" s="1"/>
  <c r="Z933" i="1"/>
  <c r="U933" i="1"/>
  <c r="P915" i="1"/>
  <c r="R915" i="1" s="1"/>
  <c r="U901" i="1"/>
  <c r="Z901" i="1"/>
  <c r="V870" i="1"/>
  <c r="X870" i="1"/>
  <c r="Y870" i="1" s="1"/>
  <c r="Q833" i="1"/>
  <c r="R833" i="1" s="1"/>
  <c r="R822" i="1"/>
  <c r="P801" i="1"/>
  <c r="Q801" i="1" s="1"/>
  <c r="U890" i="1"/>
  <c r="Q926" i="1"/>
  <c r="R926" i="1" s="1"/>
  <c r="U979" i="1"/>
  <c r="Z965" i="1"/>
  <c r="Z960" i="1"/>
  <c r="P948" i="1"/>
  <c r="Q948" i="1" s="1"/>
  <c r="R920" i="1"/>
  <c r="P876" i="1"/>
  <c r="R875" i="1"/>
  <c r="P863" i="1"/>
  <c r="Q863" i="1" s="1"/>
  <c r="R863" i="1" s="1"/>
  <c r="R812" i="1"/>
  <c r="Q839" i="1"/>
  <c r="R839" i="1" s="1"/>
  <c r="P829" i="1"/>
  <c r="Q829" i="1" s="1"/>
  <c r="R829" i="1" s="1"/>
  <c r="P820" i="1"/>
  <c r="Q820" i="1" s="1"/>
  <c r="Z801" i="1"/>
  <c r="U801" i="1"/>
  <c r="U797" i="1"/>
  <c r="Z783" i="1"/>
  <c r="P778" i="1"/>
  <c r="Q778" i="1" s="1"/>
  <c r="Q716" i="1"/>
  <c r="R716" i="1" s="1"/>
  <c r="Q810" i="1"/>
  <c r="R810" i="1" s="1"/>
  <c r="Q734" i="1"/>
  <c r="R734" i="1" s="1"/>
  <c r="P869" i="1"/>
  <c r="P856" i="1"/>
  <c r="Q856" i="1" s="1"/>
  <c r="R856" i="1" s="1"/>
  <c r="Z849" i="1"/>
  <c r="U849" i="1"/>
  <c r="P802" i="1"/>
  <c r="Q802" i="1" s="1"/>
  <c r="R802" i="1" s="1"/>
  <c r="U798" i="1"/>
  <c r="Z798" i="1"/>
  <c r="V795" i="1"/>
  <c r="Q776" i="1"/>
  <c r="R776" i="1" s="1"/>
  <c r="Z768" i="1"/>
  <c r="U768" i="1"/>
  <c r="P763" i="1"/>
  <c r="Q763" i="1" s="1"/>
  <c r="R757" i="1"/>
  <c r="U726" i="1"/>
  <c r="Z726" i="1"/>
  <c r="U684" i="1"/>
  <c r="Z684" i="1"/>
  <c r="Z660" i="1"/>
  <c r="U660" i="1"/>
  <c r="U571" i="1"/>
  <c r="Z571" i="1"/>
  <c r="U907" i="1"/>
  <c r="Z907" i="1"/>
  <c r="Q884" i="1"/>
  <c r="R884" i="1" s="1"/>
  <c r="R883" i="1"/>
  <c r="P871" i="1"/>
  <c r="Q871" i="1" s="1"/>
  <c r="R871" i="1" s="1"/>
  <c r="Q814" i="1"/>
  <c r="R814" i="1" s="1"/>
  <c r="U739" i="1"/>
  <c r="Z739" i="1"/>
  <c r="V869" i="1"/>
  <c r="Z856" i="1"/>
  <c r="U856" i="1"/>
  <c r="P832" i="1"/>
  <c r="Q832" i="1" s="1"/>
  <c r="U824" i="1"/>
  <c r="Z824" i="1"/>
  <c r="P821" i="1"/>
  <c r="Q821" i="1" s="1"/>
  <c r="U818" i="1"/>
  <c r="Z818" i="1"/>
  <c r="V802" i="1"/>
  <c r="U763" i="1"/>
  <c r="Z763" i="1"/>
  <c r="U713" i="1"/>
  <c r="Z713" i="1"/>
  <c r="Z711" i="1"/>
  <c r="P677" i="1"/>
  <c r="Q677" i="1" s="1"/>
  <c r="V1025" i="1"/>
  <c r="V853" i="1"/>
  <c r="P838" i="1"/>
  <c r="Q838" i="1" s="1"/>
  <c r="V832" i="1"/>
  <c r="V821" i="1"/>
  <c r="U757" i="1"/>
  <c r="Z757" i="1"/>
  <c r="Z718" i="1"/>
  <c r="U718" i="1"/>
  <c r="Z707" i="1"/>
  <c r="U707" i="1"/>
  <c r="P983" i="1"/>
  <c r="Q983" i="1" s="1"/>
  <c r="R983" i="1" s="1"/>
  <c r="Z923" i="1"/>
  <c r="U923" i="1"/>
  <c r="Q845" i="1"/>
  <c r="R845" i="1" s="1"/>
  <c r="P783" i="1"/>
  <c r="Q783" i="1" s="1"/>
  <c r="Q695" i="1"/>
  <c r="R695" i="1" s="1"/>
  <c r="Q941" i="1"/>
  <c r="R941" i="1" s="1"/>
  <c r="P979" i="1"/>
  <c r="Z904" i="1"/>
  <c r="U904" i="1"/>
  <c r="Z837" i="1"/>
  <c r="U837" i="1"/>
  <c r="P789" i="1"/>
  <c r="Q789" i="1" s="1"/>
  <c r="U786" i="1"/>
  <c r="Z786" i="1"/>
  <c r="V783" i="1"/>
  <c r="U779" i="1"/>
  <c r="Z779" i="1"/>
  <c r="Q774" i="1"/>
  <c r="R774" i="1" s="1"/>
  <c r="Q728" i="1"/>
  <c r="R728" i="1" s="1"/>
  <c r="Q653" i="1"/>
  <c r="R653" i="1" s="1"/>
  <c r="Q781" i="1"/>
  <c r="R781" i="1" s="1"/>
  <c r="V789" i="1"/>
  <c r="Q765" i="1"/>
  <c r="R765" i="1" s="1"/>
  <c r="U729" i="1"/>
  <c r="Z729" i="1"/>
  <c r="Z932" i="1"/>
  <c r="U932" i="1"/>
  <c r="R996" i="1"/>
  <c r="Z987" i="1"/>
  <c r="Q943" i="1"/>
  <c r="R943" i="1" s="1"/>
  <c r="P896" i="1"/>
  <c r="Q879" i="1"/>
  <c r="R879" i="1" s="1"/>
  <c r="Q827" i="1"/>
  <c r="R827" i="1" s="1"/>
  <c r="V746" i="1"/>
  <c r="V1074" i="1"/>
  <c r="R1071" i="1"/>
  <c r="Z982" i="1"/>
  <c r="Z978" i="1"/>
  <c r="V958" i="1"/>
  <c r="Z938" i="1"/>
  <c r="U938" i="1"/>
  <c r="U935" i="1"/>
  <c r="Z935" i="1"/>
  <c r="P908" i="1"/>
  <c r="V897" i="1"/>
  <c r="V865" i="1"/>
  <c r="Z870" i="1"/>
  <c r="P844" i="1"/>
  <c r="V838" i="1"/>
  <c r="Q784" i="1"/>
  <c r="R784" i="1" s="1"/>
  <c r="Q771" i="1"/>
  <c r="R771" i="1" s="1"/>
  <c r="R761" i="1"/>
  <c r="P748" i="1"/>
  <c r="Z715" i="1"/>
  <c r="U715" i="1"/>
  <c r="V711" i="1"/>
  <c r="V878" i="1"/>
  <c r="Q737" i="1"/>
  <c r="R737" i="1" s="1"/>
  <c r="Z820" i="1"/>
  <c r="U820" i="1"/>
  <c r="U655" i="1"/>
  <c r="Z655" i="1"/>
  <c r="V959" i="1"/>
  <c r="U940" i="1"/>
  <c r="Z940" i="1"/>
  <c r="U895" i="1"/>
  <c r="Z895" i="1"/>
  <c r="P878" i="1"/>
  <c r="Q878" i="1" s="1"/>
  <c r="R878" i="1" s="1"/>
  <c r="V860" i="1"/>
  <c r="P843" i="1"/>
  <c r="Q843" i="1" s="1"/>
  <c r="R843" i="1" s="1"/>
  <c r="U770" i="1"/>
  <c r="Z770" i="1"/>
  <c r="Q722" i="1"/>
  <c r="R722" i="1" s="1"/>
  <c r="Q660" i="1"/>
  <c r="R660" i="1" s="1"/>
  <c r="P921" i="1"/>
  <c r="R921" i="1" s="1"/>
  <c r="P849" i="1"/>
  <c r="P795" i="1"/>
  <c r="Q795" i="1" s="1"/>
  <c r="U792" i="1"/>
  <c r="Z792" i="1"/>
  <c r="U724" i="1"/>
  <c r="Z724" i="1"/>
  <c r="Z671" i="1"/>
  <c r="U671" i="1"/>
  <c r="V888" i="1"/>
  <c r="R882" i="1"/>
  <c r="V960" i="1"/>
  <c r="Z918" i="1"/>
  <c r="U918" i="1"/>
  <c r="Z975" i="1"/>
  <c r="U975" i="1"/>
  <c r="P930" i="1"/>
  <c r="Z911" i="1"/>
  <c r="U911" i="1"/>
  <c r="U900" i="1"/>
  <c r="Z900" i="1"/>
  <c r="Z885" i="1"/>
  <c r="Z817" i="1"/>
  <c r="Q1041" i="1"/>
  <c r="R1041" i="1" s="1"/>
  <c r="Q944" i="1"/>
  <c r="R944" i="1" s="1"/>
  <c r="Z957" i="1"/>
  <c r="U957" i="1"/>
  <c r="Z927" i="1"/>
  <c r="U927" i="1"/>
  <c r="P874" i="1"/>
  <c r="Z860" i="1"/>
  <c r="Z857" i="1"/>
  <c r="P850" i="1"/>
  <c r="Q850" i="1" s="1"/>
  <c r="U847" i="1"/>
  <c r="Z847" i="1"/>
  <c r="V844" i="1"/>
  <c r="Q790" i="1"/>
  <c r="R790" i="1" s="1"/>
  <c r="P782" i="1"/>
  <c r="Q782" i="1" s="1"/>
  <c r="R782" i="1" s="1"/>
  <c r="U777" i="1"/>
  <c r="Z777" i="1"/>
  <c r="U772" i="1"/>
  <c r="Z771" i="1"/>
  <c r="U771" i="1"/>
  <c r="U767" i="1"/>
  <c r="Z767" i="1"/>
  <c r="Z766" i="1"/>
  <c r="U766" i="1"/>
  <c r="Z748" i="1"/>
  <c r="U748" i="1"/>
  <c r="Q718" i="1"/>
  <c r="R718" i="1" s="1"/>
  <c r="U630" i="1"/>
  <c r="Z630" i="1"/>
  <c r="U617" i="1"/>
  <c r="Z617" i="1"/>
  <c r="Z608" i="1"/>
  <c r="U608" i="1"/>
  <c r="U920" i="1"/>
  <c r="Z920" i="1"/>
  <c r="U913" i="1"/>
  <c r="Z913" i="1"/>
  <c r="P902" i="1"/>
  <c r="P895" i="1"/>
  <c r="Q895" i="1" s="1"/>
  <c r="R842" i="1"/>
  <c r="Z778" i="1"/>
  <c r="U778" i="1"/>
  <c r="P770" i="1"/>
  <c r="Q770" i="1" s="1"/>
  <c r="Z969" i="1"/>
  <c r="U969" i="1"/>
  <c r="Z939" i="1"/>
  <c r="U939" i="1"/>
  <c r="Z899" i="1"/>
  <c r="U899" i="1"/>
  <c r="Q866" i="1"/>
  <c r="R866" i="1" s="1"/>
  <c r="Q851" i="1"/>
  <c r="R851" i="1" s="1"/>
  <c r="Z760" i="1"/>
  <c r="U760" i="1"/>
  <c r="P887" i="1"/>
  <c r="Z745" i="1"/>
  <c r="U745" i="1"/>
  <c r="V868" i="1"/>
  <c r="Q858" i="1"/>
  <c r="R858" i="1" s="1"/>
  <c r="Z843" i="1"/>
  <c r="U843" i="1"/>
  <c r="U749" i="1"/>
  <c r="Z749" i="1"/>
  <c r="Q717" i="1"/>
  <c r="R717" i="1" s="1"/>
  <c r="Q942" i="1"/>
  <c r="R942" i="1" s="1"/>
  <c r="V993" i="1"/>
  <c r="U929" i="1"/>
  <c r="Z929" i="1"/>
  <c r="Z951" i="1"/>
  <c r="U951" i="1"/>
  <c r="Z986" i="1"/>
  <c r="P735" i="1"/>
  <c r="Q735" i="1" s="1"/>
  <c r="Q1042" i="1"/>
  <c r="R1042" i="1" s="1"/>
  <c r="R1007" i="1"/>
  <c r="U988" i="1"/>
  <c r="U985" i="1"/>
  <c r="P945" i="1"/>
  <c r="P925" i="1"/>
  <c r="Q925" i="1" s="1"/>
  <c r="U981" i="1"/>
  <c r="Z959" i="1"/>
  <c r="P936" i="1"/>
  <c r="U914" i="1"/>
  <c r="Z914" i="1"/>
  <c r="Z905" i="1"/>
  <c r="U905" i="1"/>
  <c r="P901" i="1"/>
  <c r="Q901" i="1" s="1"/>
  <c r="U876" i="1"/>
  <c r="Z742" i="1"/>
  <c r="U742" i="1"/>
  <c r="P865" i="1"/>
  <c r="Q865" i="1" s="1"/>
  <c r="R865" i="1" s="1"/>
  <c r="P736" i="1"/>
  <c r="Q736" i="1" s="1"/>
  <c r="Z868" i="1"/>
  <c r="U859" i="1"/>
  <c r="Z859" i="1"/>
  <c r="P857" i="1"/>
  <c r="Q857" i="1" s="1"/>
  <c r="V850" i="1"/>
  <c r="P803" i="1"/>
  <c r="Q803" i="1" s="1"/>
  <c r="Q800" i="1"/>
  <c r="R800" i="1" s="1"/>
  <c r="Q796" i="1"/>
  <c r="R796" i="1" s="1"/>
  <c r="P788" i="1"/>
  <c r="Q788" i="1" s="1"/>
  <c r="Z782" i="1"/>
  <c r="U782" i="1"/>
  <c r="U769" i="1"/>
  <c r="Z769" i="1"/>
  <c r="Q767" i="1"/>
  <c r="R767" i="1" s="1"/>
  <c r="P764" i="1"/>
  <c r="Q764" i="1" s="1"/>
  <c r="P758" i="1"/>
  <c r="P690" i="1"/>
  <c r="Q690" i="1" s="1"/>
  <c r="U685" i="1"/>
  <c r="Z685" i="1"/>
  <c r="Z638" i="1"/>
  <c r="U638" i="1"/>
  <c r="U34" i="1"/>
  <c r="Z34" i="1"/>
  <c r="R732" i="1"/>
  <c r="R721" i="1"/>
  <c r="U717" i="1"/>
  <c r="Z717" i="1"/>
  <c r="Z709" i="1"/>
  <c r="U709" i="1"/>
  <c r="P706" i="1"/>
  <c r="Q706" i="1" s="1"/>
  <c r="Q701" i="1"/>
  <c r="R701" i="1" s="1"/>
  <c r="U674" i="1"/>
  <c r="Z674" i="1"/>
  <c r="Z666" i="1"/>
  <c r="U666" i="1"/>
  <c r="Z664" i="1"/>
  <c r="U664" i="1"/>
  <c r="Q627" i="1"/>
  <c r="R627" i="1" s="1"/>
  <c r="U621" i="1"/>
  <c r="Z621" i="1"/>
  <c r="Z614" i="1"/>
  <c r="U614" i="1"/>
  <c r="Z606" i="1"/>
  <c r="U606" i="1"/>
  <c r="P880" i="1"/>
  <c r="Q880" i="1" s="1"/>
  <c r="R859" i="1"/>
  <c r="Q852" i="1"/>
  <c r="R852" i="1" s="1"/>
  <c r="Q846" i="1"/>
  <c r="R846" i="1" s="1"/>
  <c r="Q840" i="1"/>
  <c r="R840" i="1" s="1"/>
  <c r="Q834" i="1"/>
  <c r="R834" i="1" s="1"/>
  <c r="Q823" i="1"/>
  <c r="R823" i="1" s="1"/>
  <c r="Q804" i="1"/>
  <c r="R804" i="1" s="1"/>
  <c r="Q797" i="1"/>
  <c r="R797" i="1" s="1"/>
  <c r="Q791" i="1"/>
  <c r="R791" i="1" s="1"/>
  <c r="Q785" i="1"/>
  <c r="R785" i="1" s="1"/>
  <c r="Z722" i="1"/>
  <c r="Z721" i="1"/>
  <c r="U721" i="1"/>
  <c r="Q709" i="1"/>
  <c r="R709" i="1" s="1"/>
  <c r="U706" i="1"/>
  <c r="Z706" i="1"/>
  <c r="U704" i="1"/>
  <c r="Z704" i="1"/>
  <c r="Q759" i="1"/>
  <c r="R759" i="1" s="1"/>
  <c r="V722" i="1"/>
  <c r="U720" i="1"/>
  <c r="Z720" i="1"/>
  <c r="P707" i="1"/>
  <c r="Q707" i="1" s="1"/>
  <c r="U705" i="1"/>
  <c r="Z705" i="1"/>
  <c r="Q702" i="1"/>
  <c r="R702" i="1" s="1"/>
  <c r="Q675" i="1"/>
  <c r="R675" i="1" s="1"/>
  <c r="Z653" i="1"/>
  <c r="U653" i="1"/>
  <c r="P624" i="1"/>
  <c r="Q624" i="1" s="1"/>
  <c r="V747" i="1"/>
  <c r="P815" i="1"/>
  <c r="Q815" i="1" s="1"/>
  <c r="R815" i="1" s="1"/>
  <c r="P719" i="1"/>
  <c r="Q719" i="1" s="1"/>
  <c r="Q705" i="1"/>
  <c r="R705" i="1" s="1"/>
  <c r="Q673" i="1"/>
  <c r="R673" i="1" s="1"/>
  <c r="Q667" i="1"/>
  <c r="R667" i="1" s="1"/>
  <c r="U578" i="1"/>
  <c r="Z578" i="1"/>
  <c r="V810" i="1"/>
  <c r="Q756" i="1"/>
  <c r="R756" i="1" s="1"/>
  <c r="V731" i="1"/>
  <c r="V712" i="1"/>
  <c r="P710" i="1"/>
  <c r="Q710" i="1" s="1"/>
  <c r="Z656" i="1"/>
  <c r="U656" i="1"/>
  <c r="P643" i="1"/>
  <c r="P631" i="1"/>
  <c r="Q631" i="1" s="1"/>
  <c r="Z541" i="1"/>
  <c r="U541" i="1"/>
  <c r="P775" i="1"/>
  <c r="Q775" i="1" s="1"/>
  <c r="R775" i="1" s="1"/>
  <c r="P723" i="1"/>
  <c r="Q723" i="1" s="1"/>
  <c r="R723" i="1" s="1"/>
  <c r="U710" i="1"/>
  <c r="Z710" i="1"/>
  <c r="P694" i="1"/>
  <c r="Q694" i="1" s="1"/>
  <c r="R694" i="1" s="1"/>
  <c r="X691" i="1"/>
  <c r="Y691" i="1" s="1"/>
  <c r="Z651" i="1"/>
  <c r="U651" i="1"/>
  <c r="U649" i="1"/>
  <c r="Z649" i="1"/>
  <c r="Q616" i="1"/>
  <c r="R616" i="1" s="1"/>
  <c r="V738" i="1"/>
  <c r="U723" i="1"/>
  <c r="Z723" i="1"/>
  <c r="U694" i="1"/>
  <c r="Z694" i="1"/>
  <c r="Z681" i="1"/>
  <c r="U681" i="1"/>
  <c r="P663" i="1"/>
  <c r="Q663" i="1" s="1"/>
  <c r="R663" i="1" s="1"/>
  <c r="Q611" i="1"/>
  <c r="R611" i="1" s="1"/>
  <c r="V605" i="1"/>
  <c r="P600" i="1"/>
  <c r="Z595" i="1"/>
  <c r="U595" i="1"/>
  <c r="V811" i="1"/>
  <c r="P713" i="1"/>
  <c r="Q713" i="1" s="1"/>
  <c r="R713" i="1" s="1"/>
  <c r="P708" i="1"/>
  <c r="Q708" i="1" s="1"/>
  <c r="Z692" i="1"/>
  <c r="U692" i="1"/>
  <c r="U635" i="1"/>
  <c r="Z635" i="1"/>
  <c r="Q623" i="1"/>
  <c r="R623" i="1" s="1"/>
  <c r="P711" i="1"/>
  <c r="Q711" i="1" s="1"/>
  <c r="U708" i="1"/>
  <c r="P704" i="1"/>
  <c r="Q704" i="1" s="1"/>
  <c r="P703" i="1"/>
  <c r="Q703" i="1" s="1"/>
  <c r="P689" i="1"/>
  <c r="Q689" i="1" s="1"/>
  <c r="V667" i="1"/>
  <c r="Q666" i="1"/>
  <c r="R666" i="1" s="1"/>
  <c r="Q662" i="1"/>
  <c r="R662" i="1" s="1"/>
  <c r="Q659" i="1"/>
  <c r="R659" i="1" s="1"/>
  <c r="Q649" i="1"/>
  <c r="R649" i="1" s="1"/>
  <c r="Q619" i="1"/>
  <c r="R619" i="1" s="1"/>
  <c r="P610" i="1"/>
  <c r="Q603" i="1"/>
  <c r="R603" i="1" s="1"/>
  <c r="U600" i="1"/>
  <c r="Z600" i="1"/>
  <c r="Z598" i="1"/>
  <c r="U563" i="1"/>
  <c r="Z563" i="1"/>
  <c r="Q543" i="1"/>
  <c r="R543" i="1" s="1"/>
  <c r="U689" i="1"/>
  <c r="Z689" i="1"/>
  <c r="U662" i="1"/>
  <c r="Z662" i="1"/>
  <c r="V646" i="1"/>
  <c r="Q644" i="1"/>
  <c r="R644" i="1" s="1"/>
  <c r="Z627" i="1"/>
  <c r="U627" i="1"/>
  <c r="P626" i="1"/>
  <c r="Z623" i="1"/>
  <c r="U623" i="1"/>
  <c r="U620" i="1"/>
  <c r="Z619" i="1"/>
  <c r="U619" i="1"/>
  <c r="Z616" i="1"/>
  <c r="U616" i="1"/>
  <c r="P598" i="1"/>
  <c r="Q598" i="1" s="1"/>
  <c r="P576" i="1"/>
  <c r="Q576" i="1" s="1"/>
  <c r="P574" i="1"/>
  <c r="Q574" i="1" s="1"/>
  <c r="R574" i="1" s="1"/>
  <c r="R617" i="1"/>
  <c r="V598" i="1"/>
  <c r="P591" i="1"/>
  <c r="Q591" i="1" s="1"/>
  <c r="R591" i="1" s="1"/>
  <c r="V589" i="1"/>
  <c r="R730" i="1"/>
  <c r="R696" i="1"/>
  <c r="U668" i="1"/>
  <c r="Z668" i="1"/>
  <c r="Q656" i="1"/>
  <c r="R656" i="1" s="1"/>
  <c r="U596" i="1"/>
  <c r="Z596" i="1"/>
  <c r="U556" i="1"/>
  <c r="Z556" i="1"/>
  <c r="U569" i="1"/>
  <c r="Z569" i="1"/>
  <c r="P520" i="1"/>
  <c r="Q520" i="1" s="1"/>
  <c r="R520" i="1" s="1"/>
  <c r="V518" i="1"/>
  <c r="P457" i="1"/>
  <c r="Q697" i="1"/>
  <c r="R697" i="1" s="1"/>
  <c r="Z693" i="1"/>
  <c r="U693" i="1"/>
  <c r="Q680" i="1"/>
  <c r="R680" i="1" s="1"/>
  <c r="Z673" i="1"/>
  <c r="U673" i="1"/>
  <c r="R647" i="1"/>
  <c r="U624" i="1"/>
  <c r="Z624" i="1"/>
  <c r="R621" i="1"/>
  <c r="P604" i="1"/>
  <c r="Q604" i="1" s="1"/>
  <c r="R604" i="1" s="1"/>
  <c r="Z593" i="1"/>
  <c r="U593" i="1"/>
  <c r="P592" i="1"/>
  <c r="V562" i="1"/>
  <c r="P546" i="1"/>
  <c r="P532" i="1"/>
  <c r="Q532" i="1" s="1"/>
  <c r="U496" i="1"/>
  <c r="Z496" i="1"/>
  <c r="U699" i="1"/>
  <c r="P681" i="1"/>
  <c r="Q681" i="1" s="1"/>
  <c r="Q650" i="1"/>
  <c r="R650" i="1" s="1"/>
  <c r="Z629" i="1"/>
  <c r="U629" i="1"/>
  <c r="R614" i="1"/>
  <c r="V611" i="1"/>
  <c r="P579" i="1"/>
  <c r="Q579" i="1" s="1"/>
  <c r="P577" i="1"/>
  <c r="Q577" i="1" s="1"/>
  <c r="V575" i="1"/>
  <c r="Z483" i="1"/>
  <c r="U483" i="1"/>
  <c r="P698" i="1"/>
  <c r="Q698" i="1" s="1"/>
  <c r="Q692" i="1"/>
  <c r="R692" i="1" s="1"/>
  <c r="R687" i="1"/>
  <c r="V682" i="1"/>
  <c r="V658" i="1"/>
  <c r="X658" i="1"/>
  <c r="Y658" i="1" s="1"/>
  <c r="V654" i="1"/>
  <c r="Z650" i="1"/>
  <c r="U650" i="1"/>
  <c r="Z647" i="1"/>
  <c r="U647" i="1"/>
  <c r="Q632" i="1"/>
  <c r="R632" i="1" s="1"/>
  <c r="V615" i="1"/>
  <c r="R609" i="1"/>
  <c r="P602" i="1"/>
  <c r="Q602" i="1" s="1"/>
  <c r="U590" i="1"/>
  <c r="Z590" i="1"/>
  <c r="V526" i="1"/>
  <c r="U661" i="1"/>
  <c r="Z661" i="1"/>
  <c r="R642" i="1"/>
  <c r="U618" i="1"/>
  <c r="Z618" i="1"/>
  <c r="U599" i="1"/>
  <c r="Z599" i="1"/>
  <c r="U594" i="1"/>
  <c r="P590" i="1"/>
  <c r="Q590" i="1" s="1"/>
  <c r="Q682" i="1"/>
  <c r="R682" i="1" s="1"/>
  <c r="R665" i="1"/>
  <c r="Q629" i="1"/>
  <c r="R629" i="1" s="1"/>
  <c r="Q625" i="1"/>
  <c r="R625" i="1" s="1"/>
  <c r="P612" i="1"/>
  <c r="Q612" i="1" s="1"/>
  <c r="R612" i="1" s="1"/>
  <c r="P586" i="1"/>
  <c r="Q586" i="1" s="1"/>
  <c r="R586" i="1" s="1"/>
  <c r="U581" i="1"/>
  <c r="R724" i="1"/>
  <c r="Q712" i="1"/>
  <c r="R712" i="1" s="1"/>
  <c r="V688" i="1"/>
  <c r="X688" i="1"/>
  <c r="Y688" i="1" s="1"/>
  <c r="Q683" i="1"/>
  <c r="R683" i="1" s="1"/>
  <c r="V652" i="1"/>
  <c r="V648" i="1"/>
  <c r="U645" i="1"/>
  <c r="U625" i="1"/>
  <c r="Z625" i="1"/>
  <c r="Z603" i="1"/>
  <c r="R594" i="1"/>
  <c r="Z583" i="1"/>
  <c r="U583" i="1"/>
  <c r="Z555" i="1"/>
  <c r="U555" i="1"/>
  <c r="Z511" i="1"/>
  <c r="U511" i="1"/>
  <c r="V566" i="1"/>
  <c r="X566" i="1"/>
  <c r="Y566" i="1" s="1"/>
  <c r="Q561" i="1"/>
  <c r="R561" i="1" s="1"/>
  <c r="Z552" i="1"/>
  <c r="U552" i="1"/>
  <c r="Z549" i="1"/>
  <c r="U549" i="1"/>
  <c r="Q541" i="1"/>
  <c r="R541" i="1" s="1"/>
  <c r="U508" i="1"/>
  <c r="Z508" i="1"/>
  <c r="P499" i="1"/>
  <c r="Q499" i="1" s="1"/>
  <c r="R477" i="1"/>
  <c r="P684" i="1"/>
  <c r="Q684" i="1" s="1"/>
  <c r="R684" i="1" s="1"/>
  <c r="Z675" i="1"/>
  <c r="Q555" i="1"/>
  <c r="R555" i="1" s="1"/>
  <c r="U533" i="1"/>
  <c r="U530" i="1"/>
  <c r="Z530" i="1"/>
  <c r="Q528" i="1"/>
  <c r="R528" i="1" s="1"/>
  <c r="P515" i="1"/>
  <c r="V499" i="1"/>
  <c r="V492" i="1"/>
  <c r="Q439" i="1"/>
  <c r="R439" i="1" s="1"/>
  <c r="P578" i="1"/>
  <c r="Q578" i="1" s="1"/>
  <c r="R578" i="1" s="1"/>
  <c r="P575" i="1"/>
  <c r="Q575" i="1" s="1"/>
  <c r="V572" i="1"/>
  <c r="Q569" i="1"/>
  <c r="R569" i="1" s="1"/>
  <c r="P562" i="1"/>
  <c r="Q562" i="1" s="1"/>
  <c r="R562" i="1" s="1"/>
  <c r="Z559" i="1"/>
  <c r="P539" i="1"/>
  <c r="Q539" i="1" s="1"/>
  <c r="Z537" i="1"/>
  <c r="U537" i="1"/>
  <c r="Z513" i="1"/>
  <c r="U513" i="1"/>
  <c r="P495" i="1"/>
  <c r="U493" i="1"/>
  <c r="Z493" i="1"/>
  <c r="V490" i="1"/>
  <c r="P537" i="1"/>
  <c r="Q537" i="1" s="1"/>
  <c r="R537" i="1" s="1"/>
  <c r="Z534" i="1"/>
  <c r="U531" i="1"/>
  <c r="Z531" i="1"/>
  <c r="P584" i="1"/>
  <c r="Q584" i="1" s="1"/>
  <c r="R572" i="1"/>
  <c r="V559" i="1"/>
  <c r="U550" i="1"/>
  <c r="U430" i="1"/>
  <c r="Z430" i="1"/>
  <c r="Z567" i="1"/>
  <c r="U567" i="1"/>
  <c r="Q556" i="1"/>
  <c r="R556" i="1" s="1"/>
  <c r="Q550" i="1"/>
  <c r="R550" i="1" s="1"/>
  <c r="P547" i="1"/>
  <c r="Q547" i="1" s="1"/>
  <c r="Q542" i="1"/>
  <c r="R542" i="1" s="1"/>
  <c r="U509" i="1"/>
  <c r="Z509" i="1"/>
  <c r="U547" i="1"/>
  <c r="Z547" i="1"/>
  <c r="V545" i="1"/>
  <c r="Z538" i="1"/>
  <c r="U538" i="1"/>
  <c r="U529" i="1"/>
  <c r="Z529" i="1"/>
  <c r="U521" i="1"/>
  <c r="U507" i="1"/>
  <c r="Z507" i="1"/>
  <c r="Q676" i="1"/>
  <c r="R676" i="1" s="1"/>
  <c r="Q670" i="1"/>
  <c r="R670" i="1" s="1"/>
  <c r="Z641" i="1"/>
  <c r="Q639" i="1"/>
  <c r="R639" i="1" s="1"/>
  <c r="R635" i="1"/>
  <c r="P633" i="1"/>
  <c r="Q633" i="1" s="1"/>
  <c r="R633" i="1" s="1"/>
  <c r="Q601" i="1"/>
  <c r="R601" i="1" s="1"/>
  <c r="Z568" i="1"/>
  <c r="U551" i="1"/>
  <c r="Z551" i="1"/>
  <c r="R540" i="1"/>
  <c r="Q527" i="1"/>
  <c r="R527" i="1" s="1"/>
  <c r="U465" i="1"/>
  <c r="Z465" i="1"/>
  <c r="U659" i="1"/>
  <c r="U622" i="1"/>
  <c r="Z602" i="1"/>
  <c r="Z597" i="1"/>
  <c r="U597" i="1"/>
  <c r="Q573" i="1"/>
  <c r="R573" i="1" s="1"/>
  <c r="P570" i="1"/>
  <c r="Q570" i="1" s="1"/>
  <c r="P568" i="1"/>
  <c r="Q545" i="1"/>
  <c r="R545" i="1" s="1"/>
  <c r="Z543" i="1"/>
  <c r="U543" i="1"/>
  <c r="R538" i="1"/>
  <c r="U519" i="1"/>
  <c r="Z519" i="1"/>
  <c r="P514" i="1"/>
  <c r="U505" i="1"/>
  <c r="Z505" i="1"/>
  <c r="U503" i="1"/>
  <c r="Z503" i="1"/>
  <c r="V641" i="1"/>
  <c r="Z574" i="1"/>
  <c r="U574" i="1"/>
  <c r="V568" i="1"/>
  <c r="Z491" i="1"/>
  <c r="U491" i="1"/>
  <c r="V479" i="1"/>
  <c r="P560" i="1"/>
  <c r="Q560" i="1" s="1"/>
  <c r="U515" i="1"/>
  <c r="Q508" i="1"/>
  <c r="R508" i="1" s="1"/>
  <c r="P504" i="1"/>
  <c r="Z495" i="1"/>
  <c r="U495" i="1"/>
  <c r="U462" i="1"/>
  <c r="Z462" i="1"/>
  <c r="Z428" i="1"/>
  <c r="U428" i="1"/>
  <c r="U423" i="1"/>
  <c r="Z423" i="1"/>
  <c r="U417" i="1"/>
  <c r="Z417" i="1"/>
  <c r="Z409" i="1"/>
  <c r="U409" i="1"/>
  <c r="U500" i="1"/>
  <c r="Z481" i="1"/>
  <c r="U474" i="1"/>
  <c r="Z474" i="1"/>
  <c r="V463" i="1"/>
  <c r="Q553" i="1"/>
  <c r="R553" i="1" s="1"/>
  <c r="P549" i="1"/>
  <c r="Q549" i="1" s="1"/>
  <c r="U544" i="1"/>
  <c r="Z544" i="1"/>
  <c r="Z526" i="1"/>
  <c r="U512" i="1"/>
  <c r="U510" i="1"/>
  <c r="Q509" i="1"/>
  <c r="R509" i="1" s="1"/>
  <c r="Z501" i="1"/>
  <c r="P500" i="1"/>
  <c r="Q500" i="1" s="1"/>
  <c r="P480" i="1"/>
  <c r="Q480" i="1" s="1"/>
  <c r="Z460" i="1"/>
  <c r="U460" i="1"/>
  <c r="R458" i="1"/>
  <c r="U455" i="1"/>
  <c r="Z455" i="1"/>
  <c r="U449" i="1"/>
  <c r="Z384" i="1"/>
  <c r="U384" i="1"/>
  <c r="P380" i="1"/>
  <c r="Q380" i="1" s="1"/>
  <c r="Z359" i="1"/>
  <c r="U359" i="1"/>
  <c r="R548" i="1"/>
  <c r="P533" i="1"/>
  <c r="Q533" i="1" s="1"/>
  <c r="R533" i="1" s="1"/>
  <c r="P521" i="1"/>
  <c r="Q521" i="1" s="1"/>
  <c r="R521" i="1" s="1"/>
  <c r="P505" i="1"/>
  <c r="Q505" i="1" s="1"/>
  <c r="R505" i="1" s="1"/>
  <c r="Q496" i="1"/>
  <c r="R496" i="1" s="1"/>
  <c r="P466" i="1"/>
  <c r="P463" i="1"/>
  <c r="Q463" i="1" s="1"/>
  <c r="U452" i="1"/>
  <c r="Z452" i="1"/>
  <c r="U424" i="1"/>
  <c r="Z424" i="1"/>
  <c r="U407" i="1"/>
  <c r="Z407" i="1"/>
  <c r="Q516" i="1"/>
  <c r="R516" i="1" s="1"/>
  <c r="Q501" i="1"/>
  <c r="R501" i="1" s="1"/>
  <c r="V458" i="1"/>
  <c r="U446" i="1"/>
  <c r="Z446" i="1"/>
  <c r="P522" i="1"/>
  <c r="Q522" i="1" s="1"/>
  <c r="R522" i="1" s="1"/>
  <c r="Q506" i="1"/>
  <c r="R506" i="1" s="1"/>
  <c r="Z488" i="1"/>
  <c r="V481" i="1"/>
  <c r="P461" i="1"/>
  <c r="Q461" i="1" s="1"/>
  <c r="Z459" i="1"/>
  <c r="U459" i="1"/>
  <c r="R453" i="1"/>
  <c r="Z439" i="1"/>
  <c r="U439" i="1"/>
  <c r="Z437" i="1"/>
  <c r="U437" i="1"/>
  <c r="U434" i="1"/>
  <c r="U420" i="1"/>
  <c r="Z420" i="1"/>
  <c r="Z403" i="1"/>
  <c r="U403" i="1"/>
  <c r="V557" i="1"/>
  <c r="Z499" i="1"/>
  <c r="V488" i="1"/>
  <c r="X488" i="1"/>
  <c r="Y488" i="1" s="1"/>
  <c r="R486" i="1"/>
  <c r="Z479" i="1"/>
  <c r="U470" i="1"/>
  <c r="Z470" i="1"/>
  <c r="Z467" i="1"/>
  <c r="U467" i="1"/>
  <c r="V453" i="1"/>
  <c r="P437" i="1"/>
  <c r="Q437" i="1" s="1"/>
  <c r="Q401" i="1"/>
  <c r="R401" i="1" s="1"/>
  <c r="P351" i="1"/>
  <c r="Q351" i="1" s="1"/>
  <c r="R351" i="1" s="1"/>
  <c r="Q565" i="1"/>
  <c r="R565" i="1" s="1"/>
  <c r="R558" i="1"/>
  <c r="P494" i="1"/>
  <c r="Q494" i="1" s="1"/>
  <c r="R494" i="1" s="1"/>
  <c r="U456" i="1"/>
  <c r="Z456" i="1"/>
  <c r="V447" i="1"/>
  <c r="V444" i="1"/>
  <c r="P432" i="1"/>
  <c r="Q432" i="1" s="1"/>
  <c r="Q580" i="1"/>
  <c r="R580" i="1" s="1"/>
  <c r="R564" i="1"/>
  <c r="P523" i="1"/>
  <c r="Q523" i="1" s="1"/>
  <c r="R523" i="1" s="1"/>
  <c r="Q503" i="1"/>
  <c r="R503" i="1" s="1"/>
  <c r="Q502" i="1"/>
  <c r="R502" i="1" s="1"/>
  <c r="Q498" i="1"/>
  <c r="R498" i="1" s="1"/>
  <c r="Z475" i="1"/>
  <c r="U475" i="1"/>
  <c r="P470" i="1"/>
  <c r="U435" i="1"/>
  <c r="Z435" i="1"/>
  <c r="V392" i="1"/>
  <c r="Q583" i="1"/>
  <c r="R583" i="1" s="1"/>
  <c r="P559" i="1"/>
  <c r="Q559" i="1" s="1"/>
  <c r="Z535" i="1"/>
  <c r="Q530" i="1"/>
  <c r="R530" i="1" s="1"/>
  <c r="V457" i="1"/>
  <c r="Z440" i="1"/>
  <c r="U440" i="1"/>
  <c r="U377" i="1"/>
  <c r="Z377" i="1"/>
  <c r="Z360" i="1"/>
  <c r="U360" i="1"/>
  <c r="Q473" i="1"/>
  <c r="R473" i="1" s="1"/>
  <c r="Q446" i="1"/>
  <c r="R446" i="1" s="1"/>
  <c r="V443" i="1"/>
  <c r="X443" i="1"/>
  <c r="Y443" i="1" s="1"/>
  <c r="P428" i="1"/>
  <c r="Q428" i="1" s="1"/>
  <c r="R428" i="1" s="1"/>
  <c r="X421" i="1"/>
  <c r="Y421" i="1" s="1"/>
  <c r="U414" i="1"/>
  <c r="Z414" i="1"/>
  <c r="P404" i="1"/>
  <c r="Q404" i="1" s="1"/>
  <c r="U401" i="1"/>
  <c r="Z401" i="1"/>
  <c r="P389" i="1"/>
  <c r="Q389" i="1" s="1"/>
  <c r="Q374" i="1"/>
  <c r="R374" i="1" s="1"/>
  <c r="U353" i="1"/>
  <c r="Z353" i="1"/>
  <c r="V335" i="1"/>
  <c r="U402" i="1"/>
  <c r="Z402" i="1"/>
  <c r="Z325" i="1"/>
  <c r="U325" i="1"/>
  <c r="P293" i="1"/>
  <c r="Q293" i="1" s="1"/>
  <c r="R293" i="1" s="1"/>
  <c r="Q475" i="1"/>
  <c r="R475" i="1" s="1"/>
  <c r="Q474" i="1"/>
  <c r="R474" i="1" s="1"/>
  <c r="R459" i="1"/>
  <c r="P433" i="1"/>
  <c r="Q433" i="1" s="1"/>
  <c r="R433" i="1" s="1"/>
  <c r="P411" i="1"/>
  <c r="Q411" i="1" s="1"/>
  <c r="Q395" i="1"/>
  <c r="R395" i="1" s="1"/>
  <c r="Q342" i="1"/>
  <c r="R342" i="1" s="1"/>
  <c r="Q340" i="1"/>
  <c r="R340" i="1" s="1"/>
  <c r="Q328" i="1"/>
  <c r="R328" i="1" s="1"/>
  <c r="V477" i="1"/>
  <c r="Q460" i="1"/>
  <c r="R460" i="1" s="1"/>
  <c r="Q451" i="1"/>
  <c r="R451" i="1" s="1"/>
  <c r="U433" i="1"/>
  <c r="Z433" i="1"/>
  <c r="Z411" i="1"/>
  <c r="U411" i="1"/>
  <c r="Q408" i="1"/>
  <c r="R408" i="1" s="1"/>
  <c r="U367" i="1"/>
  <c r="Z367" i="1"/>
  <c r="V454" i="1"/>
  <c r="U438" i="1"/>
  <c r="P426" i="1"/>
  <c r="Q426" i="1" s="1"/>
  <c r="R426" i="1" s="1"/>
  <c r="Z412" i="1"/>
  <c r="U412" i="1"/>
  <c r="Q396" i="1"/>
  <c r="R396" i="1" s="1"/>
  <c r="U362" i="1"/>
  <c r="Z362" i="1"/>
  <c r="P359" i="1"/>
  <c r="Q359" i="1" s="1"/>
  <c r="R350" i="1"/>
  <c r="P409" i="1"/>
  <c r="Q409" i="1" s="1"/>
  <c r="U394" i="1"/>
  <c r="Z378" i="1"/>
  <c r="U378" i="1"/>
  <c r="Q370" i="1"/>
  <c r="R370" i="1" s="1"/>
  <c r="U352" i="1"/>
  <c r="Z352" i="1"/>
  <c r="U336" i="1"/>
  <c r="Z336" i="1"/>
  <c r="Q386" i="1"/>
  <c r="R386" i="1" s="1"/>
  <c r="U375" i="1"/>
  <c r="Z375" i="1"/>
  <c r="Z366" i="1"/>
  <c r="U366" i="1"/>
  <c r="U354" i="1"/>
  <c r="Z354" i="1"/>
  <c r="P314" i="1"/>
  <c r="Q314" i="1" s="1"/>
  <c r="R314" i="1" s="1"/>
  <c r="Q234" i="1"/>
  <c r="R234" i="1" s="1"/>
  <c r="R552" i="1"/>
  <c r="R536" i="1"/>
  <c r="Q478" i="1"/>
  <c r="R478" i="1" s="1"/>
  <c r="Q471" i="1"/>
  <c r="R471" i="1" s="1"/>
  <c r="P464" i="1"/>
  <c r="R454" i="1"/>
  <c r="P445" i="1"/>
  <c r="Q445" i="1" s="1"/>
  <c r="R445" i="1" s="1"/>
  <c r="R431" i="1"/>
  <c r="Q427" i="1"/>
  <c r="R427" i="1" s="1"/>
  <c r="U413" i="1"/>
  <c r="Z413" i="1"/>
  <c r="U397" i="1"/>
  <c r="Z397" i="1"/>
  <c r="P391" i="1"/>
  <c r="U383" i="1"/>
  <c r="Z383" i="1"/>
  <c r="U327" i="1"/>
  <c r="Z327" i="1"/>
  <c r="U314" i="1"/>
  <c r="Z314" i="1"/>
  <c r="Q312" i="1"/>
  <c r="R312" i="1" s="1"/>
  <c r="R492" i="1"/>
  <c r="Q490" i="1"/>
  <c r="R490" i="1" s="1"/>
  <c r="V480" i="1"/>
  <c r="Q479" i="1"/>
  <c r="R479" i="1" s="1"/>
  <c r="U478" i="1"/>
  <c r="Z478" i="1"/>
  <c r="U379" i="1"/>
  <c r="P366" i="1"/>
  <c r="Q366" i="1" s="1"/>
  <c r="Z255" i="1"/>
  <c r="U255" i="1"/>
  <c r="R524" i="1"/>
  <c r="Z485" i="1"/>
  <c r="Q472" i="1"/>
  <c r="R472" i="1" s="1"/>
  <c r="Q465" i="1"/>
  <c r="R465" i="1" s="1"/>
  <c r="Q455" i="1"/>
  <c r="R455" i="1" s="1"/>
  <c r="Q416" i="1"/>
  <c r="R416" i="1" s="1"/>
  <c r="Q407" i="1"/>
  <c r="R407" i="1" s="1"/>
  <c r="U381" i="1"/>
  <c r="Z381" i="1"/>
  <c r="U376" i="1"/>
  <c r="Z376" i="1"/>
  <c r="Q322" i="1"/>
  <c r="R322" i="1" s="1"/>
  <c r="U321" i="1"/>
  <c r="Z321" i="1"/>
  <c r="P308" i="1"/>
  <c r="U258" i="1"/>
  <c r="Z258" i="1"/>
  <c r="P252" i="1"/>
  <c r="Q252" i="1" s="1"/>
  <c r="V37" i="1"/>
  <c r="V8" i="1"/>
  <c r="R402" i="1"/>
  <c r="P384" i="1"/>
  <c r="U380" i="1"/>
  <c r="Z380" i="1"/>
  <c r="Q376" i="1"/>
  <c r="R376" i="1" s="1"/>
  <c r="U342" i="1"/>
  <c r="Z342" i="1"/>
  <c r="U340" i="1"/>
  <c r="Z340" i="1"/>
  <c r="V338" i="1"/>
  <c r="U268" i="1"/>
  <c r="Z268" i="1"/>
  <c r="Z226" i="1"/>
  <c r="U226" i="1"/>
  <c r="Q476" i="1"/>
  <c r="R476" i="1" s="1"/>
  <c r="Q441" i="1"/>
  <c r="R441" i="1" s="1"/>
  <c r="R440" i="1"/>
  <c r="Q422" i="1"/>
  <c r="R422" i="1" s="1"/>
  <c r="Q410" i="1"/>
  <c r="R410" i="1" s="1"/>
  <c r="P403" i="1"/>
  <c r="P397" i="1"/>
  <c r="Q397" i="1" s="1"/>
  <c r="U386" i="1"/>
  <c r="U373" i="1"/>
  <c r="Z373" i="1"/>
  <c r="X369" i="1"/>
  <c r="Y369" i="1" s="1"/>
  <c r="Q363" i="1"/>
  <c r="R363" i="1" s="1"/>
  <c r="Z350" i="1"/>
  <c r="U350" i="1"/>
  <c r="R304" i="1"/>
  <c r="Q266" i="1"/>
  <c r="R266" i="1" s="1"/>
  <c r="Q419" i="1"/>
  <c r="R419" i="1" s="1"/>
  <c r="Z418" i="1"/>
  <c r="U418" i="1"/>
  <c r="Z390" i="1"/>
  <c r="Q381" i="1"/>
  <c r="R381" i="1" s="1"/>
  <c r="V361" i="1"/>
  <c r="P353" i="1"/>
  <c r="U343" i="1"/>
  <c r="Z343" i="1"/>
  <c r="Q330" i="1"/>
  <c r="R330" i="1" s="1"/>
  <c r="U304" i="1"/>
  <c r="Z304" i="1"/>
  <c r="U290" i="1"/>
  <c r="Z290" i="1"/>
  <c r="V249" i="1"/>
  <c r="Q468" i="1"/>
  <c r="R468" i="1" s="1"/>
  <c r="Q412" i="1"/>
  <c r="R412" i="1" s="1"/>
  <c r="Q405" i="1"/>
  <c r="R405" i="1" s="1"/>
  <c r="P398" i="1"/>
  <c r="Q398" i="1" s="1"/>
  <c r="P378" i="1"/>
  <c r="U374" i="1"/>
  <c r="Z374" i="1"/>
  <c r="Z356" i="1"/>
  <c r="U356" i="1"/>
  <c r="U351" i="1"/>
  <c r="Z351" i="1"/>
  <c r="U349" i="1"/>
  <c r="Q341" i="1"/>
  <c r="R341" i="1" s="1"/>
  <c r="U317" i="1"/>
  <c r="Z317" i="1"/>
  <c r="U274" i="1"/>
  <c r="Z274" i="1"/>
  <c r="P253" i="1"/>
  <c r="Q253" i="1" s="1"/>
  <c r="U234" i="1"/>
  <c r="Z234" i="1"/>
  <c r="Z220" i="1"/>
  <c r="U220" i="1"/>
  <c r="Q483" i="1"/>
  <c r="R483" i="1" s="1"/>
  <c r="Q467" i="1"/>
  <c r="R467" i="1" s="1"/>
  <c r="Q448" i="1"/>
  <c r="R448" i="1" s="1"/>
  <c r="Z405" i="1"/>
  <c r="U405" i="1"/>
  <c r="U395" i="1"/>
  <c r="Z395" i="1"/>
  <c r="P394" i="1"/>
  <c r="Q394" i="1" s="1"/>
  <c r="Q390" i="1"/>
  <c r="R390" i="1" s="1"/>
  <c r="U387" i="1"/>
  <c r="Z387" i="1"/>
  <c r="U358" i="1"/>
  <c r="Z358" i="1"/>
  <c r="U341" i="1"/>
  <c r="Z341" i="1"/>
  <c r="U339" i="1"/>
  <c r="Z339" i="1"/>
  <c r="Q307" i="1"/>
  <c r="R307" i="1" s="1"/>
  <c r="U283" i="1"/>
  <c r="Z283" i="1"/>
  <c r="U257" i="1"/>
  <c r="Z257" i="1"/>
  <c r="U236" i="1"/>
  <c r="Z236" i="1"/>
  <c r="P415" i="1"/>
  <c r="Q415" i="1" s="1"/>
  <c r="Q406" i="1"/>
  <c r="R406" i="1" s="1"/>
  <c r="P399" i="1"/>
  <c r="Q382" i="1"/>
  <c r="R382" i="1" s="1"/>
  <c r="Q368" i="1"/>
  <c r="R368" i="1" s="1"/>
  <c r="Q358" i="1"/>
  <c r="R358" i="1" s="1"/>
  <c r="Z344" i="1"/>
  <c r="U344" i="1"/>
  <c r="U310" i="1"/>
  <c r="Z310" i="1"/>
  <c r="U298" i="1"/>
  <c r="Z298" i="1"/>
  <c r="U276" i="1"/>
  <c r="Z276" i="1"/>
  <c r="V241" i="1"/>
  <c r="Q434" i="1"/>
  <c r="R434" i="1" s="1"/>
  <c r="P387" i="1"/>
  <c r="Q387" i="1" s="1"/>
  <c r="P372" i="1"/>
  <c r="Q372" i="1" s="1"/>
  <c r="Z369" i="1"/>
  <c r="U368" i="1"/>
  <c r="Z368" i="1"/>
  <c r="Q362" i="1"/>
  <c r="R362" i="1" s="1"/>
  <c r="P349" i="1"/>
  <c r="Q349" i="1" s="1"/>
  <c r="Z345" i="1"/>
  <c r="P344" i="1"/>
  <c r="Q344" i="1" s="1"/>
  <c r="U337" i="1"/>
  <c r="Z337" i="1"/>
  <c r="U332" i="1"/>
  <c r="U326" i="1"/>
  <c r="Z326" i="1"/>
  <c r="P298" i="1"/>
  <c r="Q298" i="1" s="1"/>
  <c r="R298" i="1" s="1"/>
  <c r="U286" i="1"/>
  <c r="Z286" i="1"/>
  <c r="Q244" i="1"/>
  <c r="R244" i="1" s="1"/>
  <c r="Z223" i="1"/>
  <c r="U223" i="1"/>
  <c r="Q352" i="1"/>
  <c r="R352" i="1" s="1"/>
  <c r="U263" i="1"/>
  <c r="Z263" i="1"/>
  <c r="U399" i="1"/>
  <c r="U391" i="1"/>
  <c r="V328" i="1"/>
  <c r="Q327" i="1"/>
  <c r="R327" i="1" s="1"/>
  <c r="P305" i="1"/>
  <c r="Q305" i="1" s="1"/>
  <c r="U293" i="1"/>
  <c r="Z293" i="1"/>
  <c r="Q245" i="1"/>
  <c r="R245" i="1" s="1"/>
  <c r="V217" i="1"/>
  <c r="V138" i="1"/>
  <c r="R383" i="1"/>
  <c r="R377" i="1"/>
  <c r="R365" i="1"/>
  <c r="R357" i="1"/>
  <c r="Q332" i="1"/>
  <c r="R332" i="1" s="1"/>
  <c r="Q319" i="1"/>
  <c r="R319" i="1" s="1"/>
  <c r="U305" i="1"/>
  <c r="Z305" i="1"/>
  <c r="U279" i="1"/>
  <c r="Z279" i="1"/>
  <c r="P276" i="1"/>
  <c r="Q276" i="1" s="1"/>
  <c r="P274" i="1"/>
  <c r="Q274" i="1" s="1"/>
  <c r="R274" i="1" s="1"/>
  <c r="V239" i="1"/>
  <c r="U225" i="1"/>
  <c r="Z225" i="1"/>
  <c r="Q221" i="1"/>
  <c r="R221" i="1" s="1"/>
  <c r="U227" i="1"/>
  <c r="Z227" i="1"/>
  <c r="U218" i="1"/>
  <c r="Z218" i="1"/>
  <c r="R364" i="1"/>
  <c r="Q346" i="1"/>
  <c r="R346" i="1" s="1"/>
  <c r="P345" i="1"/>
  <c r="Q333" i="1"/>
  <c r="R333" i="1" s="1"/>
  <c r="P323" i="1"/>
  <c r="Q323" i="1" s="1"/>
  <c r="U315" i="1"/>
  <c r="Z315" i="1"/>
  <c r="U312" i="1"/>
  <c r="Z312" i="1"/>
  <c r="U303" i="1"/>
  <c r="Z303" i="1"/>
  <c r="Z296" i="1"/>
  <c r="U296" i="1"/>
  <c r="U291" i="1"/>
  <c r="Z291" i="1"/>
  <c r="U285" i="1"/>
  <c r="Q272" i="1"/>
  <c r="R272" i="1" s="1"/>
  <c r="Z240" i="1"/>
  <c r="R334" i="1"/>
  <c r="U297" i="1"/>
  <c r="Q285" i="1"/>
  <c r="R285" i="1" s="1"/>
  <c r="X277" i="1"/>
  <c r="Y277" i="1" s="1"/>
  <c r="V267" i="1"/>
  <c r="V264" i="1"/>
  <c r="Z256" i="1"/>
  <c r="U256" i="1"/>
  <c r="P251" i="1"/>
  <c r="Q251" i="1" s="1"/>
  <c r="Q222" i="1"/>
  <c r="R222" i="1" s="1"/>
  <c r="R336" i="1"/>
  <c r="P320" i="1"/>
  <c r="Q316" i="1"/>
  <c r="R316" i="1" s="1"/>
  <c r="R313" i="1"/>
  <c r="R306" i="1"/>
  <c r="Q297" i="1"/>
  <c r="R297" i="1" s="1"/>
  <c r="V292" i="1"/>
  <c r="Z288" i="1"/>
  <c r="U288" i="1"/>
  <c r="U235" i="1"/>
  <c r="Z235" i="1"/>
  <c r="R228" i="1"/>
  <c r="P199" i="1"/>
  <c r="Q199" i="1"/>
  <c r="Q335" i="1"/>
  <c r="R335" i="1" s="1"/>
  <c r="P329" i="1"/>
  <c r="Q329" i="1" s="1"/>
  <c r="Q324" i="1"/>
  <c r="R324" i="1" s="1"/>
  <c r="U306" i="1"/>
  <c r="Z306" i="1"/>
  <c r="U294" i="1"/>
  <c r="Z294" i="1"/>
  <c r="Z275" i="1"/>
  <c r="V240" i="1"/>
  <c r="Z238" i="1"/>
  <c r="U238" i="1"/>
  <c r="Q233" i="1"/>
  <c r="R233" i="1" s="1"/>
  <c r="U209" i="1"/>
  <c r="Z209" i="1"/>
  <c r="Q354" i="1"/>
  <c r="R354" i="1" s="1"/>
  <c r="Z309" i="1"/>
  <c r="U309" i="1"/>
  <c r="U301" i="1"/>
  <c r="Q292" i="1"/>
  <c r="R292" i="1" s="1"/>
  <c r="Q289" i="1"/>
  <c r="R289" i="1" s="1"/>
  <c r="U282" i="1"/>
  <c r="Z282" i="1"/>
  <c r="U280" i="1"/>
  <c r="Z280" i="1"/>
  <c r="P275" i="1"/>
  <c r="P273" i="1"/>
  <c r="Q273" i="1" s="1"/>
  <c r="V259" i="1"/>
  <c r="P254" i="1"/>
  <c r="Q254" i="1" s="1"/>
  <c r="R254" i="1" s="1"/>
  <c r="P231" i="1"/>
  <c r="R219" i="1"/>
  <c r="Z248" i="1"/>
  <c r="U248" i="1"/>
  <c r="P201" i="1"/>
  <c r="Q201" i="1"/>
  <c r="U179" i="1"/>
  <c r="Z179" i="1"/>
  <c r="Q338" i="1"/>
  <c r="R338" i="1" s="1"/>
  <c r="U331" i="1"/>
  <c r="U311" i="1"/>
  <c r="Z311" i="1"/>
  <c r="V295" i="1"/>
  <c r="Q286" i="1"/>
  <c r="R286" i="1" s="1"/>
  <c r="V275" i="1"/>
  <c r="V273" i="1"/>
  <c r="Z254" i="1"/>
  <c r="U254" i="1"/>
  <c r="U252" i="1"/>
  <c r="Z252" i="1"/>
  <c r="U229" i="1"/>
  <c r="Z229" i="1"/>
  <c r="U319" i="1"/>
  <c r="U318" i="1"/>
  <c r="U284" i="1"/>
  <c r="R259" i="1"/>
  <c r="U253" i="1"/>
  <c r="U244" i="1"/>
  <c r="Z237" i="1"/>
  <c r="Q229" i="1"/>
  <c r="R229" i="1" s="1"/>
  <c r="Q225" i="1"/>
  <c r="R225" i="1" s="1"/>
  <c r="Q217" i="1"/>
  <c r="R217" i="1" s="1"/>
  <c r="U184" i="1"/>
  <c r="Z184" i="1"/>
  <c r="V132" i="1"/>
  <c r="P270" i="1"/>
  <c r="Q270" i="1" s="1"/>
  <c r="R270" i="1" s="1"/>
  <c r="Q260" i="1"/>
  <c r="R260" i="1" s="1"/>
  <c r="Z231" i="1"/>
  <c r="Q246" i="1"/>
  <c r="R246" i="1" s="1"/>
  <c r="U181" i="1"/>
  <c r="Z181" i="1"/>
  <c r="U212" i="1"/>
  <c r="Z212" i="1"/>
  <c r="Q203" i="1"/>
  <c r="R203" i="1" s="1"/>
  <c r="P168" i="1"/>
  <c r="Q168" i="1"/>
  <c r="Q301" i="1"/>
  <c r="R301" i="1" s="1"/>
  <c r="P261" i="1"/>
  <c r="P220" i="1"/>
  <c r="Q220" i="1" s="1"/>
  <c r="U246" i="1"/>
  <c r="Z246" i="1"/>
  <c r="V199" i="1"/>
  <c r="V163" i="1"/>
  <c r="V158" i="1"/>
  <c r="V43" i="1"/>
  <c r="Z313" i="1"/>
  <c r="Q296" i="1"/>
  <c r="R296" i="1" s="1"/>
  <c r="P288" i="1"/>
  <c r="Q288" i="1" s="1"/>
  <c r="R287" i="1"/>
  <c r="Q241" i="1"/>
  <c r="R241" i="1" s="1"/>
  <c r="Q240" i="1"/>
  <c r="R240" i="1" s="1"/>
  <c r="Q239" i="1"/>
  <c r="R239" i="1" s="1"/>
  <c r="Q223" i="1"/>
  <c r="R223" i="1" s="1"/>
  <c r="V250" i="1"/>
  <c r="U210" i="1"/>
  <c r="Z210" i="1"/>
  <c r="V118" i="1"/>
  <c r="R295" i="1"/>
  <c r="Q281" i="1"/>
  <c r="R281" i="1" s="1"/>
  <c r="Q280" i="1"/>
  <c r="R280" i="1" s="1"/>
  <c r="Q279" i="1"/>
  <c r="R279" i="1" s="1"/>
  <c r="R278" i="1"/>
  <c r="Z259" i="1"/>
  <c r="Q238" i="1"/>
  <c r="R238" i="1" s="1"/>
  <c r="R232" i="1"/>
  <c r="U206" i="1"/>
  <c r="Z206" i="1"/>
  <c r="U213" i="1"/>
  <c r="Z213" i="1"/>
  <c r="U205" i="1"/>
  <c r="Z205" i="1"/>
  <c r="U180" i="1"/>
  <c r="U175" i="1"/>
  <c r="Z175" i="1"/>
  <c r="U272" i="1"/>
  <c r="P242" i="1"/>
  <c r="Q242" i="1" s="1"/>
  <c r="Q190" i="1"/>
  <c r="R190" i="1" s="1"/>
  <c r="V167" i="1"/>
  <c r="P128" i="1"/>
  <c r="Q128" i="1"/>
  <c r="U94" i="1"/>
  <c r="Z94" i="1"/>
  <c r="P282" i="1"/>
  <c r="U247" i="1"/>
  <c r="Z247" i="1"/>
  <c r="U183" i="1"/>
  <c r="Z183" i="1"/>
  <c r="U188" i="1"/>
  <c r="Z188" i="1"/>
  <c r="V131" i="1"/>
  <c r="V200" i="1"/>
  <c r="V149" i="1"/>
  <c r="U116" i="1"/>
  <c r="Z116" i="1"/>
  <c r="Q294" i="1"/>
  <c r="R294" i="1" s="1"/>
  <c r="P236" i="1"/>
  <c r="Q236" i="1" s="1"/>
  <c r="R235" i="1"/>
  <c r="Z222" i="1"/>
  <c r="U214" i="1"/>
  <c r="Z214" i="1"/>
  <c r="Z211" i="1"/>
  <c r="U211" i="1"/>
  <c r="Q202" i="1"/>
  <c r="R202" i="1" s="1"/>
  <c r="P200" i="1"/>
  <c r="Q200" i="1"/>
  <c r="P164" i="1"/>
  <c r="Q164" i="1"/>
  <c r="Z159" i="1"/>
  <c r="U159" i="1"/>
  <c r="Q179" i="1"/>
  <c r="R179" i="1" s="1"/>
  <c r="P115" i="1"/>
  <c r="Q115" i="1"/>
  <c r="Q191" i="1"/>
  <c r="R191" i="1" s="1"/>
  <c r="P180" i="1"/>
  <c r="Q180" i="1"/>
  <c r="V155" i="1"/>
  <c r="P152" i="1"/>
  <c r="Q152" i="1"/>
  <c r="P147" i="1"/>
  <c r="Q147" i="1"/>
  <c r="V123" i="1"/>
  <c r="P93" i="1"/>
  <c r="Q93" i="1"/>
  <c r="P69" i="1"/>
  <c r="Q69" i="1"/>
  <c r="Z200" i="1"/>
  <c r="Z199" i="1"/>
  <c r="Z198" i="1"/>
  <c r="Z167" i="1"/>
  <c r="V119" i="1"/>
  <c r="Q215" i="1"/>
  <c r="R215" i="1" s="1"/>
  <c r="P192" i="1"/>
  <c r="Q192" i="1"/>
  <c r="P159" i="1"/>
  <c r="Q159" i="1"/>
  <c r="V153" i="1"/>
  <c r="Z103" i="1"/>
  <c r="U46" i="1"/>
  <c r="Z46" i="1"/>
  <c r="U197" i="1"/>
  <c r="Q175" i="1"/>
  <c r="R175" i="1" s="1"/>
  <c r="U148" i="1"/>
  <c r="Z148" i="1"/>
  <c r="V127" i="1"/>
  <c r="V124" i="1"/>
  <c r="V120" i="1"/>
  <c r="V81" i="1"/>
  <c r="V49" i="1"/>
  <c r="Q250" i="1"/>
  <c r="R250" i="1" s="1"/>
  <c r="U201" i="1"/>
  <c r="Z201" i="1"/>
  <c r="Q171" i="1"/>
  <c r="R171" i="1" s="1"/>
  <c r="V103" i="1"/>
  <c r="U172" i="1"/>
  <c r="Z172" i="1"/>
  <c r="Q167" i="1"/>
  <c r="R167" i="1" s="1"/>
  <c r="V154" i="1"/>
  <c r="V151" i="1"/>
  <c r="Q127" i="1"/>
  <c r="R127" i="1" s="1"/>
  <c r="V87" i="1"/>
  <c r="P57" i="1"/>
  <c r="Q57" i="1"/>
  <c r="V44" i="1"/>
  <c r="Q195" i="1"/>
  <c r="R195" i="1" s="1"/>
  <c r="P176" i="1"/>
  <c r="Q176" i="1"/>
  <c r="Z168" i="1"/>
  <c r="U168" i="1"/>
  <c r="Q163" i="1"/>
  <c r="R163" i="1" s="1"/>
  <c r="U160" i="1"/>
  <c r="Z160" i="1"/>
  <c r="P172" i="1"/>
  <c r="Q172" i="1"/>
  <c r="U164" i="1"/>
  <c r="Z164" i="1"/>
  <c r="Q151" i="1"/>
  <c r="R151" i="1" s="1"/>
  <c r="V125" i="1"/>
  <c r="V31" i="1"/>
  <c r="Q160" i="1"/>
  <c r="R160" i="1" s="1"/>
  <c r="Q148" i="1"/>
  <c r="R148" i="1" s="1"/>
  <c r="U145" i="1"/>
  <c r="U144" i="1"/>
  <c r="U143" i="1"/>
  <c r="U142" i="1"/>
  <c r="U141" i="1"/>
  <c r="P81" i="1"/>
  <c r="Q81" i="1"/>
  <c r="V61" i="1"/>
  <c r="U58" i="1"/>
  <c r="Z58" i="1"/>
  <c r="Z5" i="1"/>
  <c r="U156" i="1"/>
  <c r="Z152" i="1"/>
  <c r="U140" i="1"/>
  <c r="U104" i="1"/>
  <c r="V73" i="1"/>
  <c r="U70" i="1"/>
  <c r="Z70" i="1"/>
  <c r="V17" i="1"/>
  <c r="V5" i="1"/>
  <c r="V85" i="1"/>
  <c r="U82" i="1"/>
  <c r="Z82" i="1"/>
  <c r="P14" i="1"/>
  <c r="Q14" i="1"/>
  <c r="V9" i="1"/>
  <c r="Z29" i="1"/>
  <c r="Z189" i="1"/>
  <c r="Z173" i="1"/>
  <c r="Z161" i="1"/>
  <c r="Q156" i="1"/>
  <c r="R156" i="1" s="1"/>
  <c r="Z149" i="1"/>
  <c r="Q140" i="1"/>
  <c r="R140" i="1" s="1"/>
  <c r="U129" i="1"/>
  <c r="V29" i="1"/>
  <c r="P26" i="1"/>
  <c r="Q26" i="1"/>
  <c r="P9" i="1"/>
  <c r="Q9" i="1"/>
  <c r="Q155" i="1"/>
  <c r="R155" i="1" s="1"/>
  <c r="Q139" i="1"/>
  <c r="R139" i="1" s="1"/>
  <c r="Q103" i="1"/>
  <c r="R103" i="1" s="1"/>
  <c r="Z53" i="1"/>
  <c r="V41" i="1"/>
  <c r="P38" i="1"/>
  <c r="Q38" i="1"/>
  <c r="V21" i="1"/>
  <c r="V6" i="1"/>
  <c r="Z65" i="1"/>
  <c r="V53" i="1"/>
  <c r="V51" i="1"/>
  <c r="P50" i="1"/>
  <c r="Q50" i="1"/>
  <c r="V33" i="1"/>
  <c r="V65" i="1"/>
  <c r="P62" i="1"/>
  <c r="Q62" i="1"/>
  <c r="P21" i="1"/>
  <c r="Q21" i="1"/>
  <c r="V13" i="1"/>
  <c r="U117" i="1"/>
  <c r="V89" i="1"/>
  <c r="V77" i="1"/>
  <c r="P74" i="1"/>
  <c r="Q74" i="1"/>
  <c r="V57" i="1"/>
  <c r="P33" i="1"/>
  <c r="Q33" i="1"/>
  <c r="U10" i="1"/>
  <c r="Z10" i="1"/>
  <c r="Z109" i="1"/>
  <c r="P86" i="1"/>
  <c r="Q86" i="1"/>
  <c r="P45" i="1"/>
  <c r="Q45" i="1"/>
  <c r="V25" i="1"/>
  <c r="U22" i="1"/>
  <c r="Z22" i="1"/>
  <c r="Q95" i="1"/>
  <c r="R95" i="1" s="1"/>
  <c r="Q83" i="1"/>
  <c r="R83" i="1" s="1"/>
  <c r="Q71" i="1"/>
  <c r="R71" i="1" s="1"/>
  <c r="Q59" i="1"/>
  <c r="R59" i="1" s="1"/>
  <c r="Q47" i="1"/>
  <c r="R47" i="1" s="1"/>
  <c r="Q35" i="1"/>
  <c r="R35" i="1" s="1"/>
  <c r="Q23" i="1"/>
  <c r="R23" i="1" s="1"/>
  <c r="Z87" i="1"/>
  <c r="Z75" i="1"/>
  <c r="Z63" i="1"/>
  <c r="Z51" i="1"/>
  <c r="Z39" i="1"/>
  <c r="Z27" i="1"/>
  <c r="Q10" i="1"/>
  <c r="R10" i="1" s="1"/>
  <c r="Z85" i="1"/>
  <c r="Z73" i="1"/>
  <c r="Z61" i="1"/>
  <c r="Z49" i="1"/>
  <c r="Z37" i="1"/>
  <c r="Z25" i="1"/>
  <c r="Z13" i="1"/>
  <c r="Q18" i="1"/>
  <c r="R18" i="1" s="1"/>
  <c r="Q89" i="1"/>
  <c r="R89" i="1" s="1"/>
  <c r="Q77" i="1"/>
  <c r="R77" i="1" s="1"/>
  <c r="Q65" i="1"/>
  <c r="R65" i="1" s="1"/>
  <c r="Q53" i="1"/>
  <c r="R53" i="1" s="1"/>
  <c r="Q41" i="1"/>
  <c r="R41" i="1" s="1"/>
  <c r="Q29" i="1"/>
  <c r="R29" i="1" s="1"/>
  <c r="Q17" i="1"/>
  <c r="R17" i="1" s="1"/>
  <c r="Q5" i="1"/>
  <c r="R5" i="1" s="1"/>
  <c r="Q4" i="1"/>
  <c r="R4" i="1" s="1"/>
  <c r="AA1031" i="6"/>
  <c r="S1031" i="6"/>
  <c r="Z1031" i="6" s="1"/>
  <c r="Q1031" i="6"/>
  <c r="O1031" i="6"/>
  <c r="S1030" i="6"/>
  <c r="O1030" i="6"/>
  <c r="P1030" i="6" s="1"/>
  <c r="M1030" i="6"/>
  <c r="AA1030" i="6" s="1"/>
  <c r="S1029" i="6"/>
  <c r="O1029" i="6"/>
  <c r="P1029" i="6" s="1"/>
  <c r="M1029" i="6"/>
  <c r="AA1029" i="6" s="1"/>
  <c r="S1028" i="6"/>
  <c r="U1028" i="6" s="1"/>
  <c r="O1028" i="6"/>
  <c r="P1028" i="6" s="1"/>
  <c r="M1028" i="6"/>
  <c r="S1027" i="6"/>
  <c r="O1027" i="6"/>
  <c r="M1027" i="6"/>
  <c r="S1026" i="6"/>
  <c r="U1026" i="6" s="1"/>
  <c r="V1026" i="6" s="1"/>
  <c r="O1026" i="6"/>
  <c r="P1026" i="6" s="1"/>
  <c r="M1026" i="6"/>
  <c r="AA1026" i="6" s="1"/>
  <c r="S1025" i="6"/>
  <c r="O1025" i="6"/>
  <c r="P1025" i="6" s="1"/>
  <c r="M1025" i="6"/>
  <c r="AA1025" i="6" s="1"/>
  <c r="S1024" i="6"/>
  <c r="Z1024" i="6" s="1"/>
  <c r="O1024" i="6"/>
  <c r="P1024" i="6" s="1"/>
  <c r="M1024" i="6"/>
  <c r="AA1024" i="6" s="1"/>
  <c r="AA1023" i="6"/>
  <c r="S1023" i="6"/>
  <c r="Q1023" i="6"/>
  <c r="P1023" i="6"/>
  <c r="O1023" i="6"/>
  <c r="S1022" i="6"/>
  <c r="U1022" i="6" s="1"/>
  <c r="O1022" i="6"/>
  <c r="M1022" i="6"/>
  <c r="AA1022" i="6" s="1"/>
  <c r="S1021" i="6"/>
  <c r="U1021" i="6" s="1"/>
  <c r="O1021" i="6"/>
  <c r="M1021" i="6"/>
  <c r="AA1021" i="6" s="1"/>
  <c r="AA1020" i="6"/>
  <c r="S1020" i="6"/>
  <c r="U1020" i="6" s="1"/>
  <c r="O1020" i="6"/>
  <c r="S1019" i="6"/>
  <c r="O1019" i="6"/>
  <c r="P1019" i="6" s="1"/>
  <c r="M1019" i="6"/>
  <c r="AA1019" i="6" s="1"/>
  <c r="S1018" i="6"/>
  <c r="O1018" i="6"/>
  <c r="M1018" i="6"/>
  <c r="AA1018" i="6" s="1"/>
  <c r="J1018" i="6"/>
  <c r="K1018" i="6" s="1"/>
  <c r="AG1018" i="6" s="1"/>
  <c r="S1017" i="6"/>
  <c r="U1017" i="6" s="1"/>
  <c r="V1017" i="6" s="1"/>
  <c r="O1017" i="6"/>
  <c r="M1017" i="6"/>
  <c r="J1017" i="6"/>
  <c r="K1017" i="6" s="1"/>
  <c r="AG1017" i="6" s="1"/>
  <c r="S1016" i="6"/>
  <c r="Z1016" i="6" s="1"/>
  <c r="O1016" i="6"/>
  <c r="M1016" i="6"/>
  <c r="J1016" i="6"/>
  <c r="K1016" i="6" s="1"/>
  <c r="AG1016" i="6" s="1"/>
  <c r="S1015" i="6"/>
  <c r="O1015" i="6"/>
  <c r="M1015" i="6"/>
  <c r="AA1015" i="6" s="1"/>
  <c r="J1015" i="6"/>
  <c r="K1015" i="6" s="1"/>
  <c r="AG1015" i="6" s="1"/>
  <c r="S1014" i="6"/>
  <c r="Z1014" i="6" s="1"/>
  <c r="O1014" i="6"/>
  <c r="M1014" i="6"/>
  <c r="J1014" i="6"/>
  <c r="K1014" i="6" s="1"/>
  <c r="AG1014" i="6" s="1"/>
  <c r="S1013" i="6"/>
  <c r="Z1013" i="6" s="1"/>
  <c r="O1013" i="6"/>
  <c r="M1013" i="6"/>
  <c r="J1013" i="6"/>
  <c r="K1013" i="6" s="1"/>
  <c r="AG1013" i="6" s="1"/>
  <c r="S1012" i="6"/>
  <c r="O1012" i="6"/>
  <c r="M1012" i="6"/>
  <c r="AA1012" i="6" s="1"/>
  <c r="J1012" i="6"/>
  <c r="K1012" i="6" s="1"/>
  <c r="AG1012" i="6" s="1"/>
  <c r="S1011" i="6"/>
  <c r="Z1011" i="6" s="1"/>
  <c r="O1011" i="6"/>
  <c r="M1011" i="6"/>
  <c r="J1011" i="6"/>
  <c r="K1011" i="6" s="1"/>
  <c r="AG1011" i="6" s="1"/>
  <c r="S1010" i="6"/>
  <c r="O1010" i="6"/>
  <c r="M1010" i="6"/>
  <c r="J1010" i="6"/>
  <c r="K1010" i="6" s="1"/>
  <c r="AG1010" i="6" s="1"/>
  <c r="S1009" i="6"/>
  <c r="O1009" i="6"/>
  <c r="M1009" i="6"/>
  <c r="AA1009" i="6" s="1"/>
  <c r="J1009" i="6"/>
  <c r="K1009" i="6" s="1"/>
  <c r="AG1009" i="6" s="1"/>
  <c r="S1008" i="6"/>
  <c r="Z1008" i="6" s="1"/>
  <c r="O1008" i="6"/>
  <c r="M1008" i="6"/>
  <c r="J1008" i="6"/>
  <c r="K1008" i="6" s="1"/>
  <c r="AG1008" i="6" s="1"/>
  <c r="S1007" i="6"/>
  <c r="O1007" i="6"/>
  <c r="M1007" i="6"/>
  <c r="J1007" i="6"/>
  <c r="K1007" i="6" s="1"/>
  <c r="AG1007" i="6" s="1"/>
  <c r="S1006" i="6"/>
  <c r="O1006" i="6"/>
  <c r="M1006" i="6"/>
  <c r="AA1006" i="6" s="1"/>
  <c r="J1006" i="6"/>
  <c r="K1006" i="6" s="1"/>
  <c r="AG1006" i="6" s="1"/>
  <c r="S1005" i="6"/>
  <c r="Z1005" i="6" s="1"/>
  <c r="O1005" i="6"/>
  <c r="M1005" i="6"/>
  <c r="K1005" i="6"/>
  <c r="AG1005" i="6" s="1"/>
  <c r="S1004" i="6"/>
  <c r="U1004" i="6" s="1"/>
  <c r="O1004" i="6"/>
  <c r="M1004" i="6"/>
  <c r="K1004" i="6"/>
  <c r="AG1004" i="6" s="1"/>
  <c r="S1003" i="6"/>
  <c r="Z1003" i="6" s="1"/>
  <c r="O1003" i="6"/>
  <c r="P1003" i="6" s="1"/>
  <c r="M1003" i="6"/>
  <c r="AA1003" i="6" s="1"/>
  <c r="S1002" i="6"/>
  <c r="O1002" i="6"/>
  <c r="P1002" i="6" s="1"/>
  <c r="M1002" i="6"/>
  <c r="AA1002" i="6" s="1"/>
  <c r="AA1001" i="6"/>
  <c r="S1001" i="6"/>
  <c r="Z1001" i="6" s="1"/>
  <c r="O1001" i="6"/>
  <c r="P1001" i="6" s="1"/>
  <c r="Q1001" i="6" s="1"/>
  <c r="AA1000" i="6"/>
  <c r="S1000" i="6"/>
  <c r="O1000" i="6"/>
  <c r="P1000" i="6" s="1"/>
  <c r="Q1000" i="6" s="1"/>
  <c r="S999" i="6"/>
  <c r="Z999" i="6" s="1"/>
  <c r="O999" i="6"/>
  <c r="M999" i="6"/>
  <c r="Q999" i="6" s="1"/>
  <c r="AA998" i="6"/>
  <c r="S998" i="6"/>
  <c r="O998" i="6"/>
  <c r="P998" i="6" s="1"/>
  <c r="AA997" i="6"/>
  <c r="S997" i="6"/>
  <c r="U997" i="6" s="1"/>
  <c r="O997" i="6"/>
  <c r="P997" i="6" s="1"/>
  <c r="AA996" i="6"/>
  <c r="S996" i="6"/>
  <c r="U996" i="6" s="1"/>
  <c r="O996" i="6"/>
  <c r="S995" i="6"/>
  <c r="U995" i="6" s="1"/>
  <c r="O995" i="6"/>
  <c r="P995" i="6" s="1"/>
  <c r="M995" i="6"/>
  <c r="AA994" i="6"/>
  <c r="S994" i="6"/>
  <c r="Z994" i="6" s="1"/>
  <c r="O994" i="6"/>
  <c r="AA993" i="6"/>
  <c r="S993" i="6"/>
  <c r="O993" i="6"/>
  <c r="AA992" i="6"/>
  <c r="S992" i="6"/>
  <c r="Z992" i="6" s="1"/>
  <c r="O992" i="6"/>
  <c r="AA991" i="6"/>
  <c r="S991" i="6"/>
  <c r="Z991" i="6" s="1"/>
  <c r="O991" i="6"/>
  <c r="P991" i="6" s="1"/>
  <c r="Q991" i="6" s="1"/>
  <c r="AA990" i="6"/>
  <c r="S990" i="6"/>
  <c r="Z990" i="6" s="1"/>
  <c r="O990" i="6"/>
  <c r="P990" i="6" s="1"/>
  <c r="Q990" i="6" s="1"/>
  <c r="S989" i="6"/>
  <c r="Z989" i="6" s="1"/>
  <c r="O989" i="6"/>
  <c r="M989" i="6"/>
  <c r="S988" i="6"/>
  <c r="Z988" i="6" s="1"/>
  <c r="O988" i="6"/>
  <c r="P988" i="6" s="1"/>
  <c r="M988" i="6"/>
  <c r="AA988" i="6" s="1"/>
  <c r="S987" i="6"/>
  <c r="U987" i="6" s="1"/>
  <c r="O987" i="6"/>
  <c r="M987" i="6"/>
  <c r="S986" i="6"/>
  <c r="O986" i="6"/>
  <c r="P986" i="6" s="1"/>
  <c r="M986" i="6"/>
  <c r="AA986" i="6" s="1"/>
  <c r="S985" i="6"/>
  <c r="O985" i="6"/>
  <c r="P985" i="6" s="1"/>
  <c r="M985" i="6"/>
  <c r="AA985" i="6" s="1"/>
  <c r="AA984" i="6"/>
  <c r="S984" i="6"/>
  <c r="O984" i="6"/>
  <c r="P984" i="6" s="1"/>
  <c r="Q984" i="6" s="1"/>
  <c r="S983" i="6"/>
  <c r="Z983" i="6" s="1"/>
  <c r="O983" i="6"/>
  <c r="P983" i="6" s="1"/>
  <c r="M983" i="6"/>
  <c r="S982" i="6"/>
  <c r="U982" i="6" s="1"/>
  <c r="O982" i="6"/>
  <c r="M982" i="6"/>
  <c r="AA982" i="6" s="1"/>
  <c r="S981" i="6"/>
  <c r="U981" i="6" s="1"/>
  <c r="O981" i="6"/>
  <c r="P981" i="6" s="1"/>
  <c r="M981" i="6"/>
  <c r="S980" i="6"/>
  <c r="U980" i="6" s="1"/>
  <c r="O980" i="6"/>
  <c r="M980" i="6"/>
  <c r="Q980" i="6" s="1"/>
  <c r="S979" i="6"/>
  <c r="Z979" i="6" s="1"/>
  <c r="O979" i="6"/>
  <c r="M979" i="6"/>
  <c r="AA979" i="6" s="1"/>
  <c r="S978" i="6"/>
  <c r="O978" i="6"/>
  <c r="M978" i="6"/>
  <c r="AA978" i="6" s="1"/>
  <c r="AA977" i="6"/>
  <c r="S977" i="6"/>
  <c r="Z977" i="6" s="1"/>
  <c r="O977" i="6"/>
  <c r="S976" i="6"/>
  <c r="Z976" i="6" s="1"/>
  <c r="O976" i="6"/>
  <c r="P976" i="6" s="1"/>
  <c r="M976" i="6"/>
  <c r="S975" i="6"/>
  <c r="U975" i="6" s="1"/>
  <c r="O975" i="6"/>
  <c r="P975" i="6" s="1"/>
  <c r="M975" i="6"/>
  <c r="AA975" i="6" s="1"/>
  <c r="O974" i="6"/>
  <c r="P974" i="6" s="1"/>
  <c r="M974" i="6"/>
  <c r="O973" i="6"/>
  <c r="P973" i="6" s="1"/>
  <c r="M973" i="6"/>
  <c r="AA973" i="6" s="1"/>
  <c r="O972" i="6"/>
  <c r="P972" i="6" s="1"/>
  <c r="M972" i="6"/>
  <c r="O971" i="6"/>
  <c r="P971" i="6" s="1"/>
  <c r="M971" i="6"/>
  <c r="O970" i="6"/>
  <c r="P970" i="6" s="1"/>
  <c r="M970" i="6"/>
  <c r="O969" i="6"/>
  <c r="P969" i="6" s="1"/>
  <c r="M969" i="6"/>
  <c r="Q969" i="6" s="1"/>
  <c r="O968" i="6"/>
  <c r="P968" i="6" s="1"/>
  <c r="M968" i="6"/>
  <c r="O967" i="6"/>
  <c r="P967" i="6" s="1"/>
  <c r="M967" i="6"/>
  <c r="AA967" i="6" s="1"/>
  <c r="O966" i="6"/>
  <c r="P966" i="6" s="1"/>
  <c r="M966" i="6"/>
  <c r="O965" i="6"/>
  <c r="P965" i="6" s="1"/>
  <c r="M965" i="6"/>
  <c r="O964" i="6"/>
  <c r="P964" i="6" s="1"/>
  <c r="M964" i="6"/>
  <c r="P963" i="6"/>
  <c r="O963" i="6"/>
  <c r="M963" i="6"/>
  <c r="AA963" i="6" s="1"/>
  <c r="O962" i="6"/>
  <c r="P962" i="6" s="1"/>
  <c r="M962" i="6"/>
  <c r="O961" i="6"/>
  <c r="P961" i="6" s="1"/>
  <c r="M961" i="6"/>
  <c r="Q961" i="6" s="1"/>
  <c r="O960" i="6"/>
  <c r="P960" i="6" s="1"/>
  <c r="M960" i="6"/>
  <c r="O959" i="6"/>
  <c r="P959" i="6" s="1"/>
  <c r="M959" i="6"/>
  <c r="O958" i="6"/>
  <c r="M958" i="6"/>
  <c r="O957" i="6"/>
  <c r="M957" i="6"/>
  <c r="O956" i="6"/>
  <c r="M956" i="6"/>
  <c r="P955" i="6"/>
  <c r="O955" i="6"/>
  <c r="M955" i="6"/>
  <c r="O954" i="6"/>
  <c r="P954" i="6" s="1"/>
  <c r="M954" i="6"/>
  <c r="P953" i="6"/>
  <c r="O953" i="6"/>
  <c r="M953" i="6"/>
  <c r="AA953" i="6" s="1"/>
  <c r="O952" i="6"/>
  <c r="P952" i="6" s="1"/>
  <c r="M952" i="6"/>
  <c r="O951" i="6"/>
  <c r="P951" i="6" s="1"/>
  <c r="M951" i="6"/>
  <c r="O950" i="6"/>
  <c r="P950" i="6" s="1"/>
  <c r="M950" i="6"/>
  <c r="O949" i="6"/>
  <c r="P949" i="6" s="1"/>
  <c r="M949" i="6"/>
  <c r="AA949" i="6" s="1"/>
  <c r="O948" i="6"/>
  <c r="P948" i="6" s="1"/>
  <c r="M948" i="6"/>
  <c r="O947" i="6"/>
  <c r="P947" i="6" s="1"/>
  <c r="M947" i="6"/>
  <c r="Q947" i="6" s="1"/>
  <c r="O946" i="6"/>
  <c r="M946" i="6"/>
  <c r="O945" i="6"/>
  <c r="P945" i="6" s="1"/>
  <c r="M945" i="6"/>
  <c r="AA945" i="6" s="1"/>
  <c r="O944" i="6"/>
  <c r="P944" i="6" s="1"/>
  <c r="M944" i="6"/>
  <c r="O943" i="6"/>
  <c r="P943" i="6" s="1"/>
  <c r="M943" i="6"/>
  <c r="Q943" i="6" s="1"/>
  <c r="O942" i="6"/>
  <c r="P942" i="6" s="1"/>
  <c r="M942" i="6"/>
  <c r="O941" i="6"/>
  <c r="P941" i="6" s="1"/>
  <c r="M941" i="6"/>
  <c r="Q941" i="6" s="1"/>
  <c r="O940" i="6"/>
  <c r="P940" i="6" s="1"/>
  <c r="M940" i="6"/>
  <c r="O939" i="6"/>
  <c r="P939" i="6" s="1"/>
  <c r="M939" i="6"/>
  <c r="AA939" i="6" s="1"/>
  <c r="O938" i="6"/>
  <c r="M938" i="6"/>
  <c r="P937" i="6"/>
  <c r="O937" i="6"/>
  <c r="M937" i="6"/>
  <c r="AA937" i="6" s="1"/>
  <c r="O936" i="6"/>
  <c r="M936" i="6"/>
  <c r="AA936" i="6" s="1"/>
  <c r="O935" i="6"/>
  <c r="P935" i="6" s="1"/>
  <c r="M935" i="6"/>
  <c r="AA935" i="6" s="1"/>
  <c r="O934" i="6"/>
  <c r="M934" i="6"/>
  <c r="AA934" i="6" s="1"/>
  <c r="O933" i="6"/>
  <c r="P933" i="6" s="1"/>
  <c r="M933" i="6"/>
  <c r="AA933" i="6" s="1"/>
  <c r="O932" i="6"/>
  <c r="P932" i="6" s="1"/>
  <c r="M932" i="6"/>
  <c r="O931" i="6"/>
  <c r="M931" i="6"/>
  <c r="O930" i="6"/>
  <c r="P930" i="6" s="1"/>
  <c r="M930" i="6"/>
  <c r="AA930" i="6" s="1"/>
  <c r="P929" i="6"/>
  <c r="O929" i="6"/>
  <c r="M929" i="6"/>
  <c r="AA929" i="6" s="1"/>
  <c r="O928" i="6"/>
  <c r="P928" i="6" s="1"/>
  <c r="M928" i="6"/>
  <c r="O927" i="6"/>
  <c r="P927" i="6" s="1"/>
  <c r="M927" i="6"/>
  <c r="Q927" i="6" s="1"/>
  <c r="O926" i="6"/>
  <c r="P926" i="6" s="1"/>
  <c r="M926" i="6"/>
  <c r="Q926" i="6" s="1"/>
  <c r="O925" i="6"/>
  <c r="M925" i="6"/>
  <c r="O924" i="6"/>
  <c r="P924" i="6" s="1"/>
  <c r="M924" i="6"/>
  <c r="O923" i="6"/>
  <c r="M923" i="6"/>
  <c r="O922" i="6"/>
  <c r="P922" i="6" s="1"/>
  <c r="M922" i="6"/>
  <c r="AA922" i="6" s="1"/>
  <c r="O921" i="6"/>
  <c r="P921" i="6" s="1"/>
  <c r="M921" i="6"/>
  <c r="AA921" i="6" s="1"/>
  <c r="O920" i="6"/>
  <c r="M920" i="6"/>
  <c r="O919" i="6"/>
  <c r="P919" i="6" s="1"/>
  <c r="M919" i="6"/>
  <c r="AA919" i="6" s="1"/>
  <c r="O918" i="6"/>
  <c r="M918" i="6"/>
  <c r="O917" i="6"/>
  <c r="P917" i="6" s="1"/>
  <c r="M917" i="6"/>
  <c r="Q917" i="6" s="1"/>
  <c r="S916" i="6"/>
  <c r="Z916" i="6" s="1"/>
  <c r="O916" i="6"/>
  <c r="P916" i="6" s="1"/>
  <c r="M916" i="6"/>
  <c r="AA916" i="6" s="1"/>
  <c r="O915" i="6"/>
  <c r="P915" i="6" s="1"/>
  <c r="M915" i="6"/>
  <c r="AA915" i="6" s="1"/>
  <c r="O914" i="6"/>
  <c r="P914" i="6" s="1"/>
  <c r="M914" i="6"/>
  <c r="P913" i="6"/>
  <c r="O913" i="6"/>
  <c r="M913" i="6"/>
  <c r="O912" i="6"/>
  <c r="P912" i="6" s="1"/>
  <c r="M912" i="6"/>
  <c r="Q912" i="6" s="1"/>
  <c r="O911" i="6"/>
  <c r="P911" i="6" s="1"/>
  <c r="M911" i="6"/>
  <c r="Q911" i="6" s="1"/>
  <c r="O910" i="6"/>
  <c r="P910" i="6" s="1"/>
  <c r="M910" i="6"/>
  <c r="AA910" i="6" s="1"/>
  <c r="O909" i="6"/>
  <c r="P909" i="6" s="1"/>
  <c r="M909" i="6"/>
  <c r="Q909" i="6" s="1"/>
  <c r="O908" i="6"/>
  <c r="P908" i="6" s="1"/>
  <c r="M908" i="6"/>
  <c r="P907" i="6"/>
  <c r="O907" i="6"/>
  <c r="M907" i="6"/>
  <c r="O906" i="6"/>
  <c r="M906" i="6"/>
  <c r="Q906" i="6" s="1"/>
  <c r="O905" i="6"/>
  <c r="M905" i="6"/>
  <c r="P904" i="6"/>
  <c r="O904" i="6"/>
  <c r="M904" i="6"/>
  <c r="Q904" i="6" s="1"/>
  <c r="O903" i="6"/>
  <c r="P903" i="6" s="1"/>
  <c r="M903" i="6"/>
  <c r="AA903" i="6" s="1"/>
  <c r="O902" i="6"/>
  <c r="P902" i="6" s="1"/>
  <c r="M902" i="6"/>
  <c r="AA902" i="6" s="1"/>
  <c r="O901" i="6"/>
  <c r="P901" i="6" s="1"/>
  <c r="M901" i="6"/>
  <c r="AA901" i="6" s="1"/>
  <c r="O900" i="6"/>
  <c r="P900" i="6" s="1"/>
  <c r="M900" i="6"/>
  <c r="O899" i="6"/>
  <c r="P899" i="6" s="1"/>
  <c r="M899" i="6"/>
  <c r="Q899" i="6" s="1"/>
  <c r="S898" i="6"/>
  <c r="U898" i="6" s="1"/>
  <c r="O898" i="6"/>
  <c r="P898" i="6" s="1"/>
  <c r="M898" i="6"/>
  <c r="O897" i="6"/>
  <c r="M897" i="6"/>
  <c r="O896" i="6"/>
  <c r="P896" i="6" s="1"/>
  <c r="M896" i="6"/>
  <c r="AA896" i="6" s="1"/>
  <c r="O895" i="6"/>
  <c r="P895" i="6" s="1"/>
  <c r="M895" i="6"/>
  <c r="AA895" i="6" s="1"/>
  <c r="O894" i="6"/>
  <c r="M894" i="6"/>
  <c r="P893" i="6"/>
  <c r="O893" i="6"/>
  <c r="M893" i="6"/>
  <c r="O892" i="6"/>
  <c r="P892" i="6" s="1"/>
  <c r="M892" i="6"/>
  <c r="Q892" i="6" s="1"/>
  <c r="O891" i="6"/>
  <c r="P891" i="6" s="1"/>
  <c r="M891" i="6"/>
  <c r="O890" i="6"/>
  <c r="P890" i="6" s="1"/>
  <c r="M890" i="6"/>
  <c r="O889" i="6"/>
  <c r="P889" i="6" s="1"/>
  <c r="M889" i="6"/>
  <c r="Q889" i="6" s="1"/>
  <c r="O888" i="6"/>
  <c r="M888" i="6"/>
  <c r="O887" i="6"/>
  <c r="P887" i="6" s="1"/>
  <c r="M887" i="6"/>
  <c r="P886" i="6"/>
  <c r="O886" i="6"/>
  <c r="M886" i="6"/>
  <c r="O885" i="6"/>
  <c r="P885" i="6" s="1"/>
  <c r="M885" i="6"/>
  <c r="Q885" i="6" s="1"/>
  <c r="O884" i="6"/>
  <c r="P884" i="6" s="1"/>
  <c r="M884" i="6"/>
  <c r="O883" i="6"/>
  <c r="P883" i="6" s="1"/>
  <c r="M883" i="6"/>
  <c r="O882" i="6"/>
  <c r="P882" i="6" s="1"/>
  <c r="M882" i="6"/>
  <c r="O881" i="6"/>
  <c r="P881" i="6" s="1"/>
  <c r="M881" i="6"/>
  <c r="AA881" i="6" s="1"/>
  <c r="O880" i="6"/>
  <c r="M880" i="6"/>
  <c r="AA880" i="6" s="1"/>
  <c r="O879" i="6"/>
  <c r="P879" i="6" s="1"/>
  <c r="M879" i="6"/>
  <c r="P878" i="6"/>
  <c r="O878" i="6"/>
  <c r="M878" i="6"/>
  <c r="AA878" i="6" s="1"/>
  <c r="O877" i="6"/>
  <c r="P877" i="6" s="1"/>
  <c r="M877" i="6"/>
  <c r="AA877" i="6" s="1"/>
  <c r="O876" i="6"/>
  <c r="P876" i="6" s="1"/>
  <c r="M876" i="6"/>
  <c r="O875" i="6"/>
  <c r="P875" i="6" s="1"/>
  <c r="M875" i="6"/>
  <c r="Q875" i="6" s="1"/>
  <c r="O874" i="6"/>
  <c r="P874" i="6" s="1"/>
  <c r="M874" i="6"/>
  <c r="S873" i="6"/>
  <c r="O873" i="6"/>
  <c r="M873" i="6"/>
  <c r="AA873" i="6" s="1"/>
  <c r="S872" i="6"/>
  <c r="O872" i="6"/>
  <c r="M872" i="6"/>
  <c r="AA872" i="6" s="1"/>
  <c r="U871" i="6"/>
  <c r="S871" i="6"/>
  <c r="Z871" i="6" s="1"/>
  <c r="O871" i="6"/>
  <c r="P871" i="6" s="1"/>
  <c r="M871" i="6"/>
  <c r="S870" i="6"/>
  <c r="Z870" i="6" s="1"/>
  <c r="O870" i="6"/>
  <c r="M870" i="6"/>
  <c r="S869" i="6"/>
  <c r="Z869" i="6" s="1"/>
  <c r="O869" i="6"/>
  <c r="P869" i="6" s="1"/>
  <c r="M869" i="6"/>
  <c r="S868" i="6"/>
  <c r="O868" i="6"/>
  <c r="P868" i="6" s="1"/>
  <c r="M868" i="6"/>
  <c r="AA868" i="6" s="1"/>
  <c r="S867" i="6"/>
  <c r="O867" i="6"/>
  <c r="M867" i="6"/>
  <c r="S866" i="6"/>
  <c r="Z866" i="6" s="1"/>
  <c r="O866" i="6"/>
  <c r="M866" i="6"/>
  <c r="S865" i="6"/>
  <c r="U865" i="6" s="1"/>
  <c r="O865" i="6"/>
  <c r="P865" i="6" s="1"/>
  <c r="M865" i="6"/>
  <c r="AA865" i="6" s="1"/>
  <c r="S864" i="6"/>
  <c r="O864" i="6"/>
  <c r="P864" i="6" s="1"/>
  <c r="M864" i="6"/>
  <c r="AA863" i="6"/>
  <c r="S863" i="6"/>
  <c r="U863" i="6" s="1"/>
  <c r="V863" i="6" s="1"/>
  <c r="O863" i="6"/>
  <c r="P863" i="6" s="1"/>
  <c r="S862" i="6"/>
  <c r="O862" i="6"/>
  <c r="P862" i="6" s="1"/>
  <c r="M862" i="6"/>
  <c r="AA862" i="6" s="1"/>
  <c r="AA861" i="6"/>
  <c r="S861" i="6"/>
  <c r="Z861" i="6" s="1"/>
  <c r="O861" i="6"/>
  <c r="S860" i="6"/>
  <c r="O860" i="6"/>
  <c r="P860" i="6" s="1"/>
  <c r="M860" i="6"/>
  <c r="AA859" i="6"/>
  <c r="S859" i="6"/>
  <c r="U859" i="6" s="1"/>
  <c r="V859" i="6" s="1"/>
  <c r="O859" i="6"/>
  <c r="S858" i="6"/>
  <c r="O858" i="6"/>
  <c r="P858" i="6" s="1"/>
  <c r="M858" i="6"/>
  <c r="AA858" i="6" s="1"/>
  <c r="S857" i="6"/>
  <c r="O857" i="6"/>
  <c r="P857" i="6" s="1"/>
  <c r="M857" i="6"/>
  <c r="S856" i="6"/>
  <c r="Z856" i="6" s="1"/>
  <c r="O856" i="6"/>
  <c r="M856" i="6"/>
  <c r="AA856" i="6" s="1"/>
  <c r="S855" i="6"/>
  <c r="O855" i="6"/>
  <c r="P855" i="6" s="1"/>
  <c r="M855" i="6"/>
  <c r="S854" i="6"/>
  <c r="O854" i="6"/>
  <c r="P854" i="6" s="1"/>
  <c r="M854" i="6"/>
  <c r="AA854" i="6" s="1"/>
  <c r="S853" i="6"/>
  <c r="O853" i="6"/>
  <c r="M853" i="6"/>
  <c r="AA853" i="6" s="1"/>
  <c r="AA852" i="6"/>
  <c r="S852" i="6"/>
  <c r="O852" i="6"/>
  <c r="P852" i="6" s="1"/>
  <c r="S851" i="6"/>
  <c r="O851" i="6"/>
  <c r="M851" i="6"/>
  <c r="AA851" i="6" s="1"/>
  <c r="AA850" i="6"/>
  <c r="S850" i="6"/>
  <c r="Z850" i="6" s="1"/>
  <c r="O850" i="6"/>
  <c r="AA849" i="6"/>
  <c r="S849" i="6"/>
  <c r="O849" i="6"/>
  <c r="S848" i="6"/>
  <c r="Z848" i="6" s="1"/>
  <c r="O848" i="6"/>
  <c r="P848" i="6" s="1"/>
  <c r="M848" i="6"/>
  <c r="S847" i="6"/>
  <c r="Z847" i="6" s="1"/>
  <c r="O847" i="6"/>
  <c r="P847" i="6" s="1"/>
  <c r="M847" i="6"/>
  <c r="AA847" i="6" s="1"/>
  <c r="S846" i="6"/>
  <c r="Z846" i="6" s="1"/>
  <c r="O846" i="6"/>
  <c r="M846" i="6"/>
  <c r="AA846" i="6" s="1"/>
  <c r="S845" i="6"/>
  <c r="U845" i="6" s="1"/>
  <c r="V845" i="6" s="1"/>
  <c r="O845" i="6"/>
  <c r="P845" i="6" s="1"/>
  <c r="M845" i="6"/>
  <c r="AA845" i="6" s="1"/>
  <c r="S844" i="6"/>
  <c r="O844" i="6"/>
  <c r="M844" i="6"/>
  <c r="S843" i="6"/>
  <c r="O843" i="6"/>
  <c r="P843" i="6" s="1"/>
  <c r="M843" i="6"/>
  <c r="S842" i="6"/>
  <c r="O842" i="6"/>
  <c r="M842" i="6"/>
  <c r="AA842" i="6" s="1"/>
  <c r="S841" i="6"/>
  <c r="O841" i="6"/>
  <c r="M841" i="6"/>
  <c r="AA841" i="6" s="1"/>
  <c r="S840" i="6"/>
  <c r="O840" i="6"/>
  <c r="P840" i="6" s="1"/>
  <c r="M840" i="6"/>
  <c r="AA840" i="6" s="1"/>
  <c r="S839" i="6"/>
  <c r="U839" i="6" s="1"/>
  <c r="O839" i="6"/>
  <c r="M839" i="6"/>
  <c r="AA839" i="6" s="1"/>
  <c r="S838" i="6"/>
  <c r="U838" i="6" s="1"/>
  <c r="O838" i="6"/>
  <c r="M838" i="6"/>
  <c r="AA838" i="6" s="1"/>
  <c r="S837" i="6"/>
  <c r="Z837" i="6" s="1"/>
  <c r="O837" i="6"/>
  <c r="P837" i="6" s="1"/>
  <c r="M837" i="6"/>
  <c r="AA837" i="6" s="1"/>
  <c r="S836" i="6"/>
  <c r="Z836" i="6" s="1"/>
  <c r="O836" i="6"/>
  <c r="P836" i="6" s="1"/>
  <c r="M836" i="6"/>
  <c r="AA836" i="6" s="1"/>
  <c r="S835" i="6"/>
  <c r="Z835" i="6" s="1"/>
  <c r="O835" i="6"/>
  <c r="P835" i="6" s="1"/>
  <c r="M835" i="6"/>
  <c r="AA835" i="6" s="1"/>
  <c r="S834" i="6"/>
  <c r="Z834" i="6" s="1"/>
  <c r="O834" i="6"/>
  <c r="P834" i="6" s="1"/>
  <c r="M834" i="6"/>
  <c r="AA834" i="6" s="1"/>
  <c r="S833" i="6"/>
  <c r="Z833" i="6" s="1"/>
  <c r="O833" i="6"/>
  <c r="P833" i="6" s="1"/>
  <c r="M833" i="6"/>
  <c r="AA833" i="6" s="1"/>
  <c r="S832" i="6"/>
  <c r="Z832" i="6" s="1"/>
  <c r="O832" i="6"/>
  <c r="M832" i="6"/>
  <c r="AA832" i="6" s="1"/>
  <c r="S831" i="6"/>
  <c r="Z831" i="6" s="1"/>
  <c r="O831" i="6"/>
  <c r="M831" i="6"/>
  <c r="AA831" i="6" s="1"/>
  <c r="S830" i="6"/>
  <c r="O830" i="6"/>
  <c r="M830" i="6"/>
  <c r="AA830" i="6" s="1"/>
  <c r="S829" i="6"/>
  <c r="U829" i="6" s="1"/>
  <c r="V829" i="6" s="1"/>
  <c r="O829" i="6"/>
  <c r="P829" i="6" s="1"/>
  <c r="M829" i="6"/>
  <c r="AA829" i="6" s="1"/>
  <c r="O828" i="6"/>
  <c r="M828" i="6"/>
  <c r="O827" i="6"/>
  <c r="M827" i="6"/>
  <c r="AA827" i="6" s="1"/>
  <c r="O826" i="6"/>
  <c r="P826" i="6" s="1"/>
  <c r="M826" i="6"/>
  <c r="O825" i="6"/>
  <c r="P825" i="6" s="1"/>
  <c r="M825" i="6"/>
  <c r="AA825" i="6" s="1"/>
  <c r="O824" i="6"/>
  <c r="P824" i="6" s="1"/>
  <c r="M824" i="6"/>
  <c r="AA824" i="6" s="1"/>
  <c r="O823" i="6"/>
  <c r="P823" i="6" s="1"/>
  <c r="M823" i="6"/>
  <c r="AA823" i="6" s="1"/>
  <c r="O822" i="6"/>
  <c r="M822" i="6"/>
  <c r="Q822" i="6" s="1"/>
  <c r="O821" i="6"/>
  <c r="P821" i="6" s="1"/>
  <c r="M821" i="6"/>
  <c r="AA821" i="6" s="1"/>
  <c r="O820" i="6"/>
  <c r="P820" i="6" s="1"/>
  <c r="M820" i="6"/>
  <c r="O819" i="6"/>
  <c r="M819" i="6"/>
  <c r="AA819" i="6" s="1"/>
  <c r="O818" i="6"/>
  <c r="P818" i="6" s="1"/>
  <c r="M818" i="6"/>
  <c r="O817" i="6"/>
  <c r="P817" i="6" s="1"/>
  <c r="M817" i="6"/>
  <c r="O816" i="6"/>
  <c r="M816" i="6"/>
  <c r="AA816" i="6" s="1"/>
  <c r="O815" i="6"/>
  <c r="P815" i="6" s="1"/>
  <c r="M815" i="6"/>
  <c r="AA815" i="6" s="1"/>
  <c r="O814" i="6"/>
  <c r="M814" i="6"/>
  <c r="AA814" i="6" s="1"/>
  <c r="O813" i="6"/>
  <c r="P813" i="6" s="1"/>
  <c r="M813" i="6"/>
  <c r="O812" i="6"/>
  <c r="P812" i="6" s="1"/>
  <c r="M812" i="6"/>
  <c r="O811" i="6"/>
  <c r="P811" i="6" s="1"/>
  <c r="M811" i="6"/>
  <c r="O810" i="6"/>
  <c r="P810" i="6" s="1"/>
  <c r="M810" i="6"/>
  <c r="AA810" i="6" s="1"/>
  <c r="O809" i="6"/>
  <c r="P809" i="6" s="1"/>
  <c r="M809" i="6"/>
  <c r="O808" i="6"/>
  <c r="P808" i="6" s="1"/>
  <c r="M808" i="6"/>
  <c r="AA808" i="6" s="1"/>
  <c r="O807" i="6"/>
  <c r="P807" i="6" s="1"/>
  <c r="M807" i="6"/>
  <c r="AA807" i="6" s="1"/>
  <c r="O806" i="6"/>
  <c r="P806" i="6" s="1"/>
  <c r="M806" i="6"/>
  <c r="O805" i="6"/>
  <c r="M805" i="6"/>
  <c r="O804" i="6"/>
  <c r="M804" i="6"/>
  <c r="AA804" i="6" s="1"/>
  <c r="S803" i="6"/>
  <c r="Z803" i="6" s="1"/>
  <c r="O803" i="6"/>
  <c r="P803" i="6" s="1"/>
  <c r="M803" i="6"/>
  <c r="O802" i="6"/>
  <c r="P802" i="6" s="1"/>
  <c r="M802" i="6"/>
  <c r="AA802" i="6" s="1"/>
  <c r="O801" i="6"/>
  <c r="P801" i="6" s="1"/>
  <c r="M801" i="6"/>
  <c r="O800" i="6"/>
  <c r="P800" i="6" s="1"/>
  <c r="M800" i="6"/>
  <c r="AA800" i="6" s="1"/>
  <c r="O799" i="6"/>
  <c r="M799" i="6"/>
  <c r="AA799" i="6" s="1"/>
  <c r="O798" i="6"/>
  <c r="P798" i="6" s="1"/>
  <c r="M798" i="6"/>
  <c r="AA798" i="6" s="1"/>
  <c r="O797" i="6"/>
  <c r="P797" i="6" s="1"/>
  <c r="M797" i="6"/>
  <c r="AA797" i="6" s="1"/>
  <c r="O796" i="6"/>
  <c r="P796" i="6" s="1"/>
  <c r="M796" i="6"/>
  <c r="AA796" i="6" s="1"/>
  <c r="O795" i="6"/>
  <c r="P795" i="6" s="1"/>
  <c r="M795" i="6"/>
  <c r="AA795" i="6" s="1"/>
  <c r="O794" i="6"/>
  <c r="M794" i="6"/>
  <c r="O793" i="6"/>
  <c r="P793" i="6" s="1"/>
  <c r="M793" i="6"/>
  <c r="O792" i="6"/>
  <c r="P792" i="6" s="1"/>
  <c r="M792" i="6"/>
  <c r="AA792" i="6" s="1"/>
  <c r="O791" i="6"/>
  <c r="P791" i="6" s="1"/>
  <c r="M791" i="6"/>
  <c r="AA791" i="6" s="1"/>
  <c r="P790" i="6"/>
  <c r="O790" i="6"/>
  <c r="M790" i="6"/>
  <c r="O789" i="6"/>
  <c r="P789" i="6" s="1"/>
  <c r="M789" i="6"/>
  <c r="AA789" i="6" s="1"/>
  <c r="S788" i="6"/>
  <c r="O788" i="6"/>
  <c r="P788" i="6" s="1"/>
  <c r="M788" i="6"/>
  <c r="AA788" i="6" s="1"/>
  <c r="O787" i="6"/>
  <c r="P787" i="6" s="1"/>
  <c r="M787" i="6"/>
  <c r="O786" i="6"/>
  <c r="P786" i="6" s="1"/>
  <c r="M786" i="6"/>
  <c r="O785" i="6"/>
  <c r="M785" i="6"/>
  <c r="AA785" i="6" s="1"/>
  <c r="O784" i="6"/>
  <c r="P784" i="6" s="1"/>
  <c r="M784" i="6"/>
  <c r="O783" i="6"/>
  <c r="M783" i="6"/>
  <c r="AA783" i="6" s="1"/>
  <c r="O782" i="6"/>
  <c r="P782" i="6" s="1"/>
  <c r="M782" i="6"/>
  <c r="AA782" i="6" s="1"/>
  <c r="O781" i="6"/>
  <c r="P781" i="6" s="1"/>
  <c r="M781" i="6"/>
  <c r="AA781" i="6" s="1"/>
  <c r="O780" i="6"/>
  <c r="P780" i="6" s="1"/>
  <c r="M780" i="6"/>
  <c r="O779" i="6"/>
  <c r="M779" i="6"/>
  <c r="O778" i="6"/>
  <c r="P778" i="6" s="1"/>
  <c r="M778" i="6"/>
  <c r="AA778" i="6" s="1"/>
  <c r="O777" i="6"/>
  <c r="M777" i="6"/>
  <c r="AA777" i="6" s="1"/>
  <c r="O776" i="6"/>
  <c r="P776" i="6" s="1"/>
  <c r="M776" i="6"/>
  <c r="O775" i="6"/>
  <c r="M775" i="6"/>
  <c r="AA775" i="6" s="1"/>
  <c r="O774" i="6"/>
  <c r="M774" i="6"/>
  <c r="O773" i="6"/>
  <c r="P773" i="6" s="1"/>
  <c r="M773" i="6"/>
  <c r="AA773" i="6" s="1"/>
  <c r="O772" i="6"/>
  <c r="P772" i="6" s="1"/>
  <c r="M772" i="6"/>
  <c r="AA772" i="6" s="1"/>
  <c r="O771" i="6"/>
  <c r="P771" i="6" s="1"/>
  <c r="M771" i="6"/>
  <c r="AA771" i="6" s="1"/>
  <c r="O770" i="6"/>
  <c r="M770" i="6"/>
  <c r="O769" i="6"/>
  <c r="M769" i="6"/>
  <c r="AA769" i="6" s="1"/>
  <c r="O768" i="6"/>
  <c r="M768" i="6"/>
  <c r="AA768" i="6" s="1"/>
  <c r="O767" i="6"/>
  <c r="M767" i="6"/>
  <c r="AA767" i="6" s="1"/>
  <c r="O766" i="6"/>
  <c r="P766" i="6" s="1"/>
  <c r="M766" i="6"/>
  <c r="O765" i="6"/>
  <c r="P765" i="6" s="1"/>
  <c r="M765" i="6"/>
  <c r="O764" i="6"/>
  <c r="P764" i="6" s="1"/>
  <c r="M764" i="6"/>
  <c r="AA764" i="6" s="1"/>
  <c r="O763" i="6"/>
  <c r="P763" i="6" s="1"/>
  <c r="M763" i="6"/>
  <c r="AA763" i="6" s="1"/>
  <c r="O762" i="6"/>
  <c r="P762" i="6" s="1"/>
  <c r="M762" i="6"/>
  <c r="AA762" i="6" s="1"/>
  <c r="O761" i="6"/>
  <c r="M761" i="6"/>
  <c r="AA761" i="6" s="1"/>
  <c r="O760" i="6"/>
  <c r="P760" i="6" s="1"/>
  <c r="M760" i="6"/>
  <c r="AA760" i="6" s="1"/>
  <c r="O759" i="6"/>
  <c r="M759" i="6"/>
  <c r="AA759" i="6" s="1"/>
  <c r="O758" i="6"/>
  <c r="M758" i="6"/>
  <c r="O757" i="6"/>
  <c r="P757" i="6" s="1"/>
  <c r="M757" i="6"/>
  <c r="AA757" i="6" s="1"/>
  <c r="O756" i="6"/>
  <c r="P756" i="6" s="1"/>
  <c r="M756" i="6"/>
  <c r="AA756" i="6" s="1"/>
  <c r="O755" i="6"/>
  <c r="P755" i="6" s="1"/>
  <c r="M755" i="6"/>
  <c r="O754" i="6"/>
  <c r="P754" i="6" s="1"/>
  <c r="M754" i="6"/>
  <c r="O753" i="6"/>
  <c r="P753" i="6" s="1"/>
  <c r="M753" i="6"/>
  <c r="O752" i="6"/>
  <c r="P752" i="6" s="1"/>
  <c r="M752" i="6"/>
  <c r="AA752" i="6" s="1"/>
  <c r="O751" i="6"/>
  <c r="P751" i="6" s="1"/>
  <c r="M751" i="6"/>
  <c r="AA751" i="6" s="1"/>
  <c r="O750" i="6"/>
  <c r="P750" i="6" s="1"/>
  <c r="M750" i="6"/>
  <c r="Q750" i="6" s="1"/>
  <c r="O749" i="6"/>
  <c r="P749" i="6" s="1"/>
  <c r="M749" i="6"/>
  <c r="AA749" i="6" s="1"/>
  <c r="O748" i="6"/>
  <c r="M748" i="6"/>
  <c r="AA748" i="6" s="1"/>
  <c r="O747" i="6"/>
  <c r="P747" i="6" s="1"/>
  <c r="M747" i="6"/>
  <c r="AA747" i="6" s="1"/>
  <c r="O746" i="6"/>
  <c r="M746" i="6"/>
  <c r="O745" i="6"/>
  <c r="P745" i="6" s="1"/>
  <c r="M745" i="6"/>
  <c r="AA745" i="6" s="1"/>
  <c r="O744" i="6"/>
  <c r="M744" i="6"/>
  <c r="AA744" i="6" s="1"/>
  <c r="O743" i="6"/>
  <c r="P743" i="6" s="1"/>
  <c r="M743" i="6"/>
  <c r="O742" i="6"/>
  <c r="P742" i="6" s="1"/>
  <c r="M742" i="6"/>
  <c r="O741" i="6"/>
  <c r="P741" i="6" s="1"/>
  <c r="M741" i="6"/>
  <c r="AA741" i="6" s="1"/>
  <c r="O740" i="6"/>
  <c r="P740" i="6" s="1"/>
  <c r="M740" i="6"/>
  <c r="AA740" i="6" s="1"/>
  <c r="O739" i="6"/>
  <c r="M739" i="6"/>
  <c r="AA739" i="6" s="1"/>
  <c r="O738" i="6"/>
  <c r="P738" i="6" s="1"/>
  <c r="M738" i="6"/>
  <c r="Q738" i="6" s="1"/>
  <c r="O737" i="6"/>
  <c r="M737" i="6"/>
  <c r="O736" i="6"/>
  <c r="M736" i="6"/>
  <c r="AA736" i="6" s="1"/>
  <c r="O735" i="6"/>
  <c r="P735" i="6" s="1"/>
  <c r="M735" i="6"/>
  <c r="AA735" i="6" s="1"/>
  <c r="O734" i="6"/>
  <c r="P734" i="6" s="1"/>
  <c r="M734" i="6"/>
  <c r="O733" i="6"/>
  <c r="P733" i="6" s="1"/>
  <c r="M733" i="6"/>
  <c r="AA733" i="6" s="1"/>
  <c r="O732" i="6"/>
  <c r="P732" i="6" s="1"/>
  <c r="M732" i="6"/>
  <c r="AA732" i="6" s="1"/>
  <c r="O731" i="6"/>
  <c r="M731" i="6"/>
  <c r="AA731" i="6" s="1"/>
  <c r="O730" i="6"/>
  <c r="M730" i="6"/>
  <c r="AA730" i="6" s="1"/>
  <c r="O729" i="6"/>
  <c r="P729" i="6" s="1"/>
  <c r="M729" i="6"/>
  <c r="AA729" i="6" s="1"/>
  <c r="O728" i="6"/>
  <c r="M728" i="6"/>
  <c r="AA728" i="6" s="1"/>
  <c r="O727" i="6"/>
  <c r="P727" i="6" s="1"/>
  <c r="M727" i="6"/>
  <c r="AA727" i="6" s="1"/>
  <c r="O726" i="6"/>
  <c r="P726" i="6" s="1"/>
  <c r="M726" i="6"/>
  <c r="O725" i="6"/>
  <c r="P725" i="6" s="1"/>
  <c r="M725" i="6"/>
  <c r="AA725" i="6" s="1"/>
  <c r="O724" i="6"/>
  <c r="P724" i="6" s="1"/>
  <c r="M724" i="6"/>
  <c r="AA724" i="6" s="1"/>
  <c r="O723" i="6"/>
  <c r="P723" i="6" s="1"/>
  <c r="M723" i="6"/>
  <c r="O722" i="6"/>
  <c r="P722" i="6" s="1"/>
  <c r="M722" i="6"/>
  <c r="O721" i="6"/>
  <c r="M721" i="6"/>
  <c r="AA721" i="6" s="1"/>
  <c r="O720" i="6"/>
  <c r="M720" i="6"/>
  <c r="AA720" i="6" s="1"/>
  <c r="O719" i="6"/>
  <c r="M719" i="6"/>
  <c r="O718" i="6"/>
  <c r="M718" i="6"/>
  <c r="O717" i="6"/>
  <c r="P717" i="6" s="1"/>
  <c r="M717" i="6"/>
  <c r="AA717" i="6" s="1"/>
  <c r="O716" i="6"/>
  <c r="M716" i="6"/>
  <c r="AA716" i="6" s="1"/>
  <c r="O715" i="6"/>
  <c r="P715" i="6" s="1"/>
  <c r="M715" i="6"/>
  <c r="AA715" i="6" s="1"/>
  <c r="O714" i="6"/>
  <c r="P714" i="6" s="1"/>
  <c r="M714" i="6"/>
  <c r="AA714" i="6" s="1"/>
  <c r="O713" i="6"/>
  <c r="M713" i="6"/>
  <c r="O712" i="6"/>
  <c r="P712" i="6" s="1"/>
  <c r="M712" i="6"/>
  <c r="O711" i="6"/>
  <c r="P711" i="6" s="1"/>
  <c r="M711" i="6"/>
  <c r="AA711" i="6" s="1"/>
  <c r="O710" i="6"/>
  <c r="M710" i="6"/>
  <c r="O709" i="6"/>
  <c r="P709" i="6" s="1"/>
  <c r="M709" i="6"/>
  <c r="AA709" i="6" s="1"/>
  <c r="O708" i="6"/>
  <c r="M708" i="6"/>
  <c r="AA708" i="6" s="1"/>
  <c r="O707" i="6"/>
  <c r="P707" i="6" s="1"/>
  <c r="M707" i="6"/>
  <c r="O706" i="6"/>
  <c r="P706" i="6" s="1"/>
  <c r="M706" i="6"/>
  <c r="S705" i="6"/>
  <c r="U705" i="6" s="1"/>
  <c r="V705" i="6" s="1"/>
  <c r="O705" i="6"/>
  <c r="P705" i="6" s="1"/>
  <c r="M705" i="6"/>
  <c r="AA705" i="6" s="1"/>
  <c r="O704" i="6"/>
  <c r="M704" i="6"/>
  <c r="AA704" i="6" s="1"/>
  <c r="S703" i="6"/>
  <c r="U703" i="6" s="1"/>
  <c r="V703" i="6" s="1"/>
  <c r="O703" i="6"/>
  <c r="P703" i="6" s="1"/>
  <c r="M703" i="6"/>
  <c r="S702" i="6"/>
  <c r="Z702" i="6" s="1"/>
  <c r="O702" i="6"/>
  <c r="P702" i="6" s="1"/>
  <c r="M702" i="6"/>
  <c r="AA702" i="6" s="1"/>
  <c r="AA701" i="6"/>
  <c r="S701" i="6"/>
  <c r="Z701" i="6" s="1"/>
  <c r="O701" i="6"/>
  <c r="P701" i="6" s="1"/>
  <c r="Q701" i="6" s="1"/>
  <c r="AA700" i="6"/>
  <c r="S700" i="6"/>
  <c r="Z700" i="6" s="1"/>
  <c r="O700" i="6"/>
  <c r="P700" i="6" s="1"/>
  <c r="AA699" i="6"/>
  <c r="S699" i="6"/>
  <c r="O699" i="6"/>
  <c r="AA698" i="6"/>
  <c r="S698" i="6"/>
  <c r="O698" i="6"/>
  <c r="P698" i="6" s="1"/>
  <c r="S697" i="6"/>
  <c r="O697" i="6"/>
  <c r="P697" i="6" s="1"/>
  <c r="M697" i="6"/>
  <c r="AA697" i="6" s="1"/>
  <c r="S696" i="6"/>
  <c r="O696" i="6"/>
  <c r="P696" i="6" s="1"/>
  <c r="M696" i="6"/>
  <c r="AA696" i="6" s="1"/>
  <c r="S695" i="6"/>
  <c r="O695" i="6"/>
  <c r="M695" i="6"/>
  <c r="AA695" i="6" s="1"/>
  <c r="O694" i="6"/>
  <c r="M694" i="6"/>
  <c r="O693" i="6"/>
  <c r="M693" i="6"/>
  <c r="AA693" i="6" s="1"/>
  <c r="O692" i="6"/>
  <c r="M692" i="6"/>
  <c r="O691" i="6"/>
  <c r="P691" i="6" s="1"/>
  <c r="M691" i="6"/>
  <c r="AA691" i="6" s="1"/>
  <c r="O690" i="6"/>
  <c r="P690" i="6" s="1"/>
  <c r="M690" i="6"/>
  <c r="AA690" i="6" s="1"/>
  <c r="O689" i="6"/>
  <c r="P689" i="6" s="1"/>
  <c r="M689" i="6"/>
  <c r="O688" i="6"/>
  <c r="P688" i="6" s="1"/>
  <c r="M688" i="6"/>
  <c r="AA688" i="6" s="1"/>
  <c r="O687" i="6"/>
  <c r="P687" i="6" s="1"/>
  <c r="M687" i="6"/>
  <c r="O686" i="6"/>
  <c r="P686" i="6" s="1"/>
  <c r="M686" i="6"/>
  <c r="AA686" i="6" s="1"/>
  <c r="O685" i="6"/>
  <c r="P685" i="6" s="1"/>
  <c r="M685" i="6"/>
  <c r="O684" i="6"/>
  <c r="P684" i="6" s="1"/>
  <c r="M684" i="6"/>
  <c r="O683" i="6"/>
  <c r="P683" i="6" s="1"/>
  <c r="M683" i="6"/>
  <c r="AA683" i="6" s="1"/>
  <c r="O682" i="6"/>
  <c r="M682" i="6"/>
  <c r="AA682" i="6" s="1"/>
  <c r="O681" i="6"/>
  <c r="M681" i="6"/>
  <c r="O680" i="6"/>
  <c r="P680" i="6" s="1"/>
  <c r="M680" i="6"/>
  <c r="AA680" i="6" s="1"/>
  <c r="AA679" i="6"/>
  <c r="S679" i="6"/>
  <c r="O679" i="6"/>
  <c r="U678" i="6"/>
  <c r="V678" i="6" s="1"/>
  <c r="S678" i="6"/>
  <c r="Z678" i="6" s="1"/>
  <c r="O678" i="6"/>
  <c r="M678" i="6"/>
  <c r="AA677" i="6"/>
  <c r="S677" i="6"/>
  <c r="O677" i="6"/>
  <c r="P677" i="6" s="1"/>
  <c r="Q677" i="6" s="1"/>
  <c r="O676" i="6"/>
  <c r="P676" i="6" s="1"/>
  <c r="M676" i="6"/>
  <c r="AA676" i="6" s="1"/>
  <c r="O675" i="6"/>
  <c r="P675" i="6" s="1"/>
  <c r="M675" i="6"/>
  <c r="AA675" i="6" s="1"/>
  <c r="S674" i="6"/>
  <c r="Z674" i="6" s="1"/>
  <c r="O674" i="6"/>
  <c r="P674" i="6" s="1"/>
  <c r="M674" i="6"/>
  <c r="AA674" i="6" s="1"/>
  <c r="O673" i="6"/>
  <c r="M673" i="6"/>
  <c r="AA673" i="6" s="1"/>
  <c r="O672" i="6"/>
  <c r="P672" i="6" s="1"/>
  <c r="M672" i="6"/>
  <c r="AA672" i="6" s="1"/>
  <c r="O671" i="6"/>
  <c r="P671" i="6" s="1"/>
  <c r="M671" i="6"/>
  <c r="AA671" i="6" s="1"/>
  <c r="O670" i="6"/>
  <c r="P670" i="6" s="1"/>
  <c r="M670" i="6"/>
  <c r="AA670" i="6" s="1"/>
  <c r="S669" i="6"/>
  <c r="O669" i="6"/>
  <c r="P669" i="6" s="1"/>
  <c r="M669" i="6"/>
  <c r="S668" i="6"/>
  <c r="Z668" i="6" s="1"/>
  <c r="O668" i="6"/>
  <c r="M668" i="6"/>
  <c r="AA668" i="6" s="1"/>
  <c r="S667" i="6"/>
  <c r="O667" i="6"/>
  <c r="P667" i="6" s="1"/>
  <c r="M667" i="6"/>
  <c r="O666" i="6"/>
  <c r="P666" i="6" s="1"/>
  <c r="M666" i="6"/>
  <c r="O665" i="6"/>
  <c r="M665" i="6"/>
  <c r="O664" i="6"/>
  <c r="M664" i="6"/>
  <c r="AA664" i="6" s="1"/>
  <c r="O663" i="6"/>
  <c r="M663" i="6"/>
  <c r="AA663" i="6" s="1"/>
  <c r="O662" i="6"/>
  <c r="M662" i="6"/>
  <c r="AA662" i="6" s="1"/>
  <c r="O661" i="6"/>
  <c r="P661" i="6" s="1"/>
  <c r="M661" i="6"/>
  <c r="O660" i="6"/>
  <c r="P660" i="6" s="1"/>
  <c r="M660" i="6"/>
  <c r="S659" i="6"/>
  <c r="Z659" i="6" s="1"/>
  <c r="O659" i="6"/>
  <c r="P659" i="6" s="1"/>
  <c r="M659" i="6"/>
  <c r="O658" i="6"/>
  <c r="M658" i="6"/>
  <c r="AA658" i="6" s="1"/>
  <c r="O657" i="6"/>
  <c r="P657" i="6" s="1"/>
  <c r="M657" i="6"/>
  <c r="AA657" i="6" s="1"/>
  <c r="O656" i="6"/>
  <c r="P656" i="6" s="1"/>
  <c r="M656" i="6"/>
  <c r="AA656" i="6" s="1"/>
  <c r="O655" i="6"/>
  <c r="P655" i="6" s="1"/>
  <c r="M655" i="6"/>
  <c r="O654" i="6"/>
  <c r="P654" i="6" s="1"/>
  <c r="M654" i="6"/>
  <c r="AA654" i="6" s="1"/>
  <c r="O653" i="6"/>
  <c r="P653" i="6" s="1"/>
  <c r="M653" i="6"/>
  <c r="O652" i="6"/>
  <c r="P652" i="6" s="1"/>
  <c r="M652" i="6"/>
  <c r="AA652" i="6" s="1"/>
  <c r="O651" i="6"/>
  <c r="P651" i="6" s="1"/>
  <c r="M651" i="6"/>
  <c r="AA651" i="6" s="1"/>
  <c r="O650" i="6"/>
  <c r="P650" i="6" s="1"/>
  <c r="M650" i="6"/>
  <c r="O649" i="6"/>
  <c r="P649" i="6" s="1"/>
  <c r="M649" i="6"/>
  <c r="O648" i="6"/>
  <c r="P648" i="6" s="1"/>
  <c r="M648" i="6"/>
  <c r="AA648" i="6" s="1"/>
  <c r="O647" i="6"/>
  <c r="P647" i="6" s="1"/>
  <c r="M647" i="6"/>
  <c r="O646" i="6"/>
  <c r="P646" i="6" s="1"/>
  <c r="M646" i="6"/>
  <c r="AA646" i="6" s="1"/>
  <c r="O645" i="6"/>
  <c r="P645" i="6" s="1"/>
  <c r="M645" i="6"/>
  <c r="AA645" i="6" s="1"/>
  <c r="S644" i="6"/>
  <c r="O644" i="6"/>
  <c r="M644" i="6"/>
  <c r="AA643" i="6"/>
  <c r="S643" i="6"/>
  <c r="U643" i="6" s="1"/>
  <c r="V643" i="6" s="1"/>
  <c r="O643" i="6"/>
  <c r="P643" i="6" s="1"/>
  <c r="Q643" i="6" s="1"/>
  <c r="AA642" i="6"/>
  <c r="S642" i="6"/>
  <c r="U642" i="6" s="1"/>
  <c r="O642" i="6"/>
  <c r="P642" i="6" s="1"/>
  <c r="Q642" i="6" s="1"/>
  <c r="S641" i="6"/>
  <c r="O641" i="6"/>
  <c r="P641" i="6" s="1"/>
  <c r="M641" i="6"/>
  <c r="AA641" i="6" s="1"/>
  <c r="S640" i="6"/>
  <c r="Z640" i="6" s="1"/>
  <c r="O640" i="6"/>
  <c r="P640" i="6" s="1"/>
  <c r="M640" i="6"/>
  <c r="AA640" i="6" s="1"/>
  <c r="S639" i="6"/>
  <c r="O639" i="6"/>
  <c r="P639" i="6" s="1"/>
  <c r="M639" i="6"/>
  <c r="AA639" i="6" s="1"/>
  <c r="S638" i="6"/>
  <c r="U638" i="6" s="1"/>
  <c r="V638" i="6" s="1"/>
  <c r="O638" i="6"/>
  <c r="P638" i="6" s="1"/>
  <c r="M638" i="6"/>
  <c r="AA638" i="6" s="1"/>
  <c r="S637" i="6"/>
  <c r="O637" i="6"/>
  <c r="P637" i="6" s="1"/>
  <c r="M637" i="6"/>
  <c r="S636" i="6"/>
  <c r="Z636" i="6" s="1"/>
  <c r="O636" i="6"/>
  <c r="P636" i="6" s="1"/>
  <c r="M636" i="6"/>
  <c r="S635" i="6"/>
  <c r="O635" i="6"/>
  <c r="P635" i="6" s="1"/>
  <c r="M635" i="6"/>
  <c r="AA635" i="6" s="1"/>
  <c r="AA634" i="6"/>
  <c r="S634" i="6"/>
  <c r="U634" i="6" s="1"/>
  <c r="O634" i="6"/>
  <c r="S633" i="6"/>
  <c r="U633" i="6" s="1"/>
  <c r="O633" i="6"/>
  <c r="M633" i="6"/>
  <c r="AA633" i="6" s="1"/>
  <c r="S632" i="6"/>
  <c r="U632" i="6" s="1"/>
  <c r="V632" i="6" s="1"/>
  <c r="O632" i="6"/>
  <c r="P632" i="6" s="1"/>
  <c r="M632" i="6"/>
  <c r="AA632" i="6" s="1"/>
  <c r="O631" i="6"/>
  <c r="P631" i="6" s="1"/>
  <c r="M631" i="6"/>
  <c r="AA631" i="6" s="1"/>
  <c r="O630" i="6"/>
  <c r="P630" i="6" s="1"/>
  <c r="M630" i="6"/>
  <c r="O629" i="6"/>
  <c r="M629" i="6"/>
  <c r="AA629" i="6" s="1"/>
  <c r="P628" i="6"/>
  <c r="O628" i="6"/>
  <c r="M628" i="6"/>
  <c r="O627" i="6"/>
  <c r="M627" i="6"/>
  <c r="AA627" i="6" s="1"/>
  <c r="O626" i="6"/>
  <c r="P626" i="6" s="1"/>
  <c r="M626" i="6"/>
  <c r="AA626" i="6" s="1"/>
  <c r="O625" i="6"/>
  <c r="P625" i="6" s="1"/>
  <c r="M625" i="6"/>
  <c r="AA625" i="6" s="1"/>
  <c r="O624" i="6"/>
  <c r="P624" i="6" s="1"/>
  <c r="M624" i="6"/>
  <c r="AA624" i="6" s="1"/>
  <c r="O623" i="6"/>
  <c r="M623" i="6"/>
  <c r="AA623" i="6" s="1"/>
  <c r="S622" i="6"/>
  <c r="O622" i="6"/>
  <c r="P622" i="6" s="1"/>
  <c r="M622" i="6"/>
  <c r="S621" i="6"/>
  <c r="U621" i="6" s="1"/>
  <c r="O621" i="6"/>
  <c r="M621" i="6"/>
  <c r="AA621" i="6" s="1"/>
  <c r="O620" i="6"/>
  <c r="P620" i="6" s="1"/>
  <c r="M620" i="6"/>
  <c r="AA620" i="6" s="1"/>
  <c r="O619" i="6"/>
  <c r="P619" i="6" s="1"/>
  <c r="M619" i="6"/>
  <c r="O618" i="6"/>
  <c r="P618" i="6" s="1"/>
  <c r="M618" i="6"/>
  <c r="AA618" i="6" s="1"/>
  <c r="O617" i="6"/>
  <c r="M617" i="6"/>
  <c r="AA617" i="6" s="1"/>
  <c r="O616" i="6"/>
  <c r="P616" i="6" s="1"/>
  <c r="M616" i="6"/>
  <c r="AA616" i="6" s="1"/>
  <c r="S615" i="6"/>
  <c r="U615" i="6" s="1"/>
  <c r="O615" i="6"/>
  <c r="P615" i="6" s="1"/>
  <c r="M615" i="6"/>
  <c r="O614" i="6"/>
  <c r="M614" i="6"/>
  <c r="AA614" i="6" s="1"/>
  <c r="O613" i="6"/>
  <c r="P613" i="6" s="1"/>
  <c r="M613" i="6"/>
  <c r="AA613" i="6" s="1"/>
  <c r="O612" i="6"/>
  <c r="P612" i="6" s="1"/>
  <c r="M612" i="6"/>
  <c r="AA612" i="6" s="1"/>
  <c r="O611" i="6"/>
  <c r="M611" i="6"/>
  <c r="AA611" i="6" s="1"/>
  <c r="O610" i="6"/>
  <c r="P610" i="6" s="1"/>
  <c r="M610" i="6"/>
  <c r="AA610" i="6" s="1"/>
  <c r="O609" i="6"/>
  <c r="M609" i="6"/>
  <c r="O608" i="6"/>
  <c r="P608" i="6" s="1"/>
  <c r="M608" i="6"/>
  <c r="P607" i="6"/>
  <c r="O607" i="6"/>
  <c r="M607" i="6"/>
  <c r="AA607" i="6" s="1"/>
  <c r="O606" i="6"/>
  <c r="P606" i="6" s="1"/>
  <c r="M606" i="6"/>
  <c r="O605" i="6"/>
  <c r="M605" i="6"/>
  <c r="AA605" i="6" s="1"/>
  <c r="O604" i="6"/>
  <c r="P604" i="6" s="1"/>
  <c r="M604" i="6"/>
  <c r="AA604" i="6" s="1"/>
  <c r="O603" i="6"/>
  <c r="P603" i="6" s="1"/>
  <c r="M603" i="6"/>
  <c r="O602" i="6"/>
  <c r="M602" i="6"/>
  <c r="O601" i="6"/>
  <c r="P601" i="6" s="1"/>
  <c r="M601" i="6"/>
  <c r="AA601" i="6" s="1"/>
  <c r="O600" i="6"/>
  <c r="P600" i="6" s="1"/>
  <c r="M600" i="6"/>
  <c r="O599" i="6"/>
  <c r="M599" i="6"/>
  <c r="AA599" i="6" s="1"/>
  <c r="O598" i="6"/>
  <c r="M598" i="6"/>
  <c r="AA598" i="6" s="1"/>
  <c r="O597" i="6"/>
  <c r="P597" i="6" s="1"/>
  <c r="M597" i="6"/>
  <c r="AA597" i="6" s="1"/>
  <c r="O596" i="6"/>
  <c r="P596" i="6" s="1"/>
  <c r="M596" i="6"/>
  <c r="O595" i="6"/>
  <c r="P595" i="6" s="1"/>
  <c r="M595" i="6"/>
  <c r="AA595" i="6" s="1"/>
  <c r="O594" i="6"/>
  <c r="P594" i="6" s="1"/>
  <c r="M594" i="6"/>
  <c r="AA594" i="6" s="1"/>
  <c r="O593" i="6"/>
  <c r="M593" i="6"/>
  <c r="AA593" i="6" s="1"/>
  <c r="O592" i="6"/>
  <c r="P592" i="6" s="1"/>
  <c r="M592" i="6"/>
  <c r="AA592" i="6" s="1"/>
  <c r="O591" i="6"/>
  <c r="M591" i="6"/>
  <c r="AA591" i="6" s="1"/>
  <c r="O590" i="6"/>
  <c r="P590" i="6" s="1"/>
  <c r="M590" i="6"/>
  <c r="O589" i="6"/>
  <c r="P589" i="6" s="1"/>
  <c r="M589" i="6"/>
  <c r="AA589" i="6" s="1"/>
  <c r="O588" i="6"/>
  <c r="P588" i="6" s="1"/>
  <c r="M588" i="6"/>
  <c r="O587" i="6"/>
  <c r="M587" i="6"/>
  <c r="AA587" i="6" s="1"/>
  <c r="O586" i="6"/>
  <c r="P586" i="6" s="1"/>
  <c r="M586" i="6"/>
  <c r="O585" i="6"/>
  <c r="M585" i="6"/>
  <c r="O584" i="6"/>
  <c r="M584" i="6"/>
  <c r="AA584" i="6" s="1"/>
  <c r="O583" i="6"/>
  <c r="P583" i="6" s="1"/>
  <c r="M583" i="6"/>
  <c r="O582" i="6"/>
  <c r="M582" i="6"/>
  <c r="AA582" i="6" s="1"/>
  <c r="O581" i="6"/>
  <c r="M581" i="6"/>
  <c r="AA581" i="6" s="1"/>
  <c r="O580" i="6"/>
  <c r="P580" i="6" s="1"/>
  <c r="M580" i="6"/>
  <c r="S579" i="6"/>
  <c r="U579" i="6" s="1"/>
  <c r="V579" i="6" s="1"/>
  <c r="O579" i="6"/>
  <c r="M579" i="6"/>
  <c r="AA579" i="6" s="1"/>
  <c r="S578" i="6"/>
  <c r="O578" i="6"/>
  <c r="M578" i="6"/>
  <c r="S577" i="6"/>
  <c r="U577" i="6" s="1"/>
  <c r="O577" i="6"/>
  <c r="P577" i="6" s="1"/>
  <c r="M577" i="6"/>
  <c r="S576" i="6"/>
  <c r="Z576" i="6" s="1"/>
  <c r="O576" i="6"/>
  <c r="M576" i="6"/>
  <c r="AA576" i="6" s="1"/>
  <c r="Z575" i="6"/>
  <c r="S575" i="6"/>
  <c r="U575" i="6" s="1"/>
  <c r="V575" i="6" s="1"/>
  <c r="O575" i="6"/>
  <c r="M575" i="6"/>
  <c r="AA575" i="6" s="1"/>
  <c r="S574" i="6"/>
  <c r="U574" i="6" s="1"/>
  <c r="V574" i="6" s="1"/>
  <c r="O574" i="6"/>
  <c r="P574" i="6" s="1"/>
  <c r="M574" i="6"/>
  <c r="S573" i="6"/>
  <c r="O573" i="6"/>
  <c r="M573" i="6"/>
  <c r="O572" i="6"/>
  <c r="M572" i="6"/>
  <c r="O571" i="6"/>
  <c r="P571" i="6" s="1"/>
  <c r="M571" i="6"/>
  <c r="AA571" i="6" s="1"/>
  <c r="O570" i="6"/>
  <c r="M570" i="6"/>
  <c r="O569" i="6"/>
  <c r="P569" i="6" s="1"/>
  <c r="M569" i="6"/>
  <c r="AA569" i="6" s="1"/>
  <c r="O568" i="6"/>
  <c r="M568" i="6"/>
  <c r="AA568" i="6" s="1"/>
  <c r="O567" i="6"/>
  <c r="P567" i="6" s="1"/>
  <c r="M567" i="6"/>
  <c r="O566" i="6"/>
  <c r="P566" i="6" s="1"/>
  <c r="M566" i="6"/>
  <c r="AA566" i="6" s="1"/>
  <c r="O565" i="6"/>
  <c r="P565" i="6" s="1"/>
  <c r="M565" i="6"/>
  <c r="AA565" i="6" s="1"/>
  <c r="O564" i="6"/>
  <c r="P564" i="6" s="1"/>
  <c r="M564" i="6"/>
  <c r="AA564" i="6" s="1"/>
  <c r="O563" i="6"/>
  <c r="P563" i="6" s="1"/>
  <c r="M563" i="6"/>
  <c r="O562" i="6"/>
  <c r="P562" i="6" s="1"/>
  <c r="M562" i="6"/>
  <c r="AA562" i="6" s="1"/>
  <c r="O561" i="6"/>
  <c r="P561" i="6" s="1"/>
  <c r="M561" i="6"/>
  <c r="AA561" i="6" s="1"/>
  <c r="O560" i="6"/>
  <c r="P560" i="6" s="1"/>
  <c r="M560" i="6"/>
  <c r="AA560" i="6" s="1"/>
  <c r="O559" i="6"/>
  <c r="P559" i="6" s="1"/>
  <c r="M559" i="6"/>
  <c r="O558" i="6"/>
  <c r="M558" i="6"/>
  <c r="AA558" i="6" s="1"/>
  <c r="O557" i="6"/>
  <c r="M557" i="6"/>
  <c r="O556" i="6"/>
  <c r="P556" i="6" s="1"/>
  <c r="M556" i="6"/>
  <c r="O555" i="6"/>
  <c r="M555" i="6"/>
  <c r="O554" i="6"/>
  <c r="P554" i="6" s="1"/>
  <c r="M554" i="6"/>
  <c r="O553" i="6"/>
  <c r="M553" i="6"/>
  <c r="AA553" i="6" s="1"/>
  <c r="O552" i="6"/>
  <c r="P552" i="6" s="1"/>
  <c r="M552" i="6"/>
  <c r="O551" i="6"/>
  <c r="P551" i="6" s="1"/>
  <c r="M551" i="6"/>
  <c r="AA551" i="6" s="1"/>
  <c r="O550" i="6"/>
  <c r="P550" i="6" s="1"/>
  <c r="M550" i="6"/>
  <c r="AA550" i="6" s="1"/>
  <c r="O549" i="6"/>
  <c r="M549" i="6"/>
  <c r="AA549" i="6" s="1"/>
  <c r="O548" i="6"/>
  <c r="M548" i="6"/>
  <c r="O547" i="6"/>
  <c r="M547" i="6"/>
  <c r="AA547" i="6" s="1"/>
  <c r="S546" i="6"/>
  <c r="O546" i="6"/>
  <c r="M546" i="6"/>
  <c r="AA546" i="6" s="1"/>
  <c r="AA545" i="6"/>
  <c r="S545" i="6"/>
  <c r="Z545" i="6" s="1"/>
  <c r="O545" i="6"/>
  <c r="P545" i="6" s="1"/>
  <c r="S544" i="6"/>
  <c r="Z544" i="6" s="1"/>
  <c r="O544" i="6"/>
  <c r="P544" i="6" s="1"/>
  <c r="M544" i="6"/>
  <c r="S543" i="6"/>
  <c r="U543" i="6" s="1"/>
  <c r="V543" i="6" s="1"/>
  <c r="O543" i="6"/>
  <c r="P543" i="6" s="1"/>
  <c r="M543" i="6"/>
  <c r="S542" i="6"/>
  <c r="O542" i="6"/>
  <c r="M542" i="6"/>
  <c r="AA542" i="6" s="1"/>
  <c r="S541" i="6"/>
  <c r="O541" i="6"/>
  <c r="M541" i="6"/>
  <c r="AA540" i="6"/>
  <c r="S540" i="6"/>
  <c r="Z540" i="6" s="1"/>
  <c r="O540" i="6"/>
  <c r="P540" i="6" s="1"/>
  <c r="S539" i="6"/>
  <c r="O539" i="6"/>
  <c r="P539" i="6" s="1"/>
  <c r="M539" i="6"/>
  <c r="AA539" i="6" s="1"/>
  <c r="O538" i="6"/>
  <c r="P538" i="6" s="1"/>
  <c r="M538" i="6"/>
  <c r="AA538" i="6" s="1"/>
  <c r="O537" i="6"/>
  <c r="P537" i="6" s="1"/>
  <c r="M537" i="6"/>
  <c r="AA537" i="6" s="1"/>
  <c r="O536" i="6"/>
  <c r="M536" i="6"/>
  <c r="AA536" i="6" s="1"/>
  <c r="O535" i="6"/>
  <c r="M535" i="6"/>
  <c r="AA535" i="6" s="1"/>
  <c r="O534" i="6"/>
  <c r="M534" i="6"/>
  <c r="AA534" i="6" s="1"/>
  <c r="O533" i="6"/>
  <c r="P533" i="6" s="1"/>
  <c r="M533" i="6"/>
  <c r="O532" i="6"/>
  <c r="P532" i="6" s="1"/>
  <c r="M532" i="6"/>
  <c r="AA532" i="6" s="1"/>
  <c r="O531" i="6"/>
  <c r="P531" i="6" s="1"/>
  <c r="M531" i="6"/>
  <c r="O530" i="6"/>
  <c r="M530" i="6"/>
  <c r="AA530" i="6" s="1"/>
  <c r="O529" i="6"/>
  <c r="M529" i="6"/>
  <c r="O528" i="6"/>
  <c r="M528" i="6"/>
  <c r="AA528" i="6" s="1"/>
  <c r="O527" i="6"/>
  <c r="P527" i="6" s="1"/>
  <c r="M527" i="6"/>
  <c r="AA527" i="6" s="1"/>
  <c r="O526" i="6"/>
  <c r="P526" i="6" s="1"/>
  <c r="M526" i="6"/>
  <c r="AA526" i="6" s="1"/>
  <c r="O525" i="6"/>
  <c r="P525" i="6" s="1"/>
  <c r="M525" i="6"/>
  <c r="S524" i="6"/>
  <c r="U524" i="6" s="1"/>
  <c r="O524" i="6"/>
  <c r="M524" i="6"/>
  <c r="AA524" i="6" s="1"/>
  <c r="S523" i="6"/>
  <c r="O523" i="6"/>
  <c r="M523" i="6"/>
  <c r="AA523" i="6" s="1"/>
  <c r="S522" i="6"/>
  <c r="U522" i="6" s="1"/>
  <c r="O522" i="6"/>
  <c r="M522" i="6"/>
  <c r="AA522" i="6" s="1"/>
  <c r="O521" i="6"/>
  <c r="P521" i="6" s="1"/>
  <c r="M521" i="6"/>
  <c r="AA521" i="6" s="1"/>
  <c r="O520" i="6"/>
  <c r="M520" i="6"/>
  <c r="AA520" i="6" s="1"/>
  <c r="O519" i="6"/>
  <c r="P519" i="6" s="1"/>
  <c r="M519" i="6"/>
  <c r="AA519" i="6" s="1"/>
  <c r="S518" i="6"/>
  <c r="Z518" i="6" s="1"/>
  <c r="O518" i="6"/>
  <c r="M518" i="6"/>
  <c r="AA518" i="6" s="1"/>
  <c r="AA517" i="6"/>
  <c r="S517" i="6"/>
  <c r="Z517" i="6" s="1"/>
  <c r="O517" i="6"/>
  <c r="O516" i="6"/>
  <c r="P516" i="6" s="1"/>
  <c r="M516" i="6"/>
  <c r="O515" i="6"/>
  <c r="P515" i="6" s="1"/>
  <c r="M515" i="6"/>
  <c r="AA515" i="6" s="1"/>
  <c r="S514" i="6"/>
  <c r="Z514" i="6" s="1"/>
  <c r="O514" i="6"/>
  <c r="M514" i="6"/>
  <c r="AA514" i="6" s="1"/>
  <c r="O513" i="6"/>
  <c r="M513" i="6"/>
  <c r="AA513" i="6" s="1"/>
  <c r="O512" i="6"/>
  <c r="P512" i="6" s="1"/>
  <c r="M512" i="6"/>
  <c r="AA512" i="6" s="1"/>
  <c r="S511" i="6"/>
  <c r="Z511" i="6" s="1"/>
  <c r="O511" i="6"/>
  <c r="M511" i="6"/>
  <c r="O510" i="6"/>
  <c r="P510" i="6" s="1"/>
  <c r="M510" i="6"/>
  <c r="AA510" i="6" s="1"/>
  <c r="O509" i="6"/>
  <c r="P509" i="6" s="1"/>
  <c r="M509" i="6"/>
  <c r="AA509" i="6" s="1"/>
  <c r="O508" i="6"/>
  <c r="M508" i="6"/>
  <c r="AA508" i="6" s="1"/>
  <c r="O507" i="6"/>
  <c r="P507" i="6" s="1"/>
  <c r="M507" i="6"/>
  <c r="O506" i="6"/>
  <c r="P506" i="6" s="1"/>
  <c r="M506" i="6"/>
  <c r="O505" i="6"/>
  <c r="M505" i="6"/>
  <c r="AA505" i="6" s="1"/>
  <c r="O504" i="6"/>
  <c r="P504" i="6" s="1"/>
  <c r="M504" i="6"/>
  <c r="AA504" i="6" s="1"/>
  <c r="O503" i="6"/>
  <c r="P503" i="6" s="1"/>
  <c r="M503" i="6"/>
  <c r="AA503" i="6" s="1"/>
  <c r="O502" i="6"/>
  <c r="P502" i="6" s="1"/>
  <c r="M502" i="6"/>
  <c r="AA502" i="6" s="1"/>
  <c r="O501" i="6"/>
  <c r="P501" i="6" s="1"/>
  <c r="M501" i="6"/>
  <c r="AA501" i="6" s="1"/>
  <c r="S500" i="6"/>
  <c r="U500" i="6" s="1"/>
  <c r="V500" i="6" s="1"/>
  <c r="O500" i="6"/>
  <c r="P500" i="6" s="1"/>
  <c r="M500" i="6"/>
  <c r="O499" i="6"/>
  <c r="M499" i="6"/>
  <c r="AA499" i="6" s="1"/>
  <c r="O498" i="6"/>
  <c r="P498" i="6" s="1"/>
  <c r="M498" i="6"/>
  <c r="O497" i="6"/>
  <c r="P497" i="6" s="1"/>
  <c r="M497" i="6"/>
  <c r="AA497" i="6" s="1"/>
  <c r="O496" i="6"/>
  <c r="P496" i="6" s="1"/>
  <c r="M496" i="6"/>
  <c r="O495" i="6"/>
  <c r="M495" i="6"/>
  <c r="AA495" i="6" s="1"/>
  <c r="O494" i="6"/>
  <c r="P494" i="6" s="1"/>
  <c r="M494" i="6"/>
  <c r="O493" i="6"/>
  <c r="M493" i="6"/>
  <c r="O492" i="6"/>
  <c r="P492" i="6" s="1"/>
  <c r="M492" i="6"/>
  <c r="AA492" i="6" s="1"/>
  <c r="O491" i="6"/>
  <c r="P491" i="6" s="1"/>
  <c r="M491" i="6"/>
  <c r="AA491" i="6" s="1"/>
  <c r="O490" i="6"/>
  <c r="P490" i="6" s="1"/>
  <c r="M490" i="6"/>
  <c r="AA490" i="6" s="1"/>
  <c r="O489" i="6"/>
  <c r="P489" i="6" s="1"/>
  <c r="M489" i="6"/>
  <c r="AA489" i="6" s="1"/>
  <c r="O488" i="6"/>
  <c r="M488" i="6"/>
  <c r="AA488" i="6" s="1"/>
  <c r="S487" i="6"/>
  <c r="U487" i="6" s="1"/>
  <c r="V487" i="6" s="1"/>
  <c r="O487" i="6"/>
  <c r="P487" i="6" s="1"/>
  <c r="M487" i="6"/>
  <c r="AA487" i="6" s="1"/>
  <c r="O486" i="6"/>
  <c r="P486" i="6" s="1"/>
  <c r="M486" i="6"/>
  <c r="S485" i="6"/>
  <c r="U485" i="6" s="1"/>
  <c r="V485" i="6" s="1"/>
  <c r="O485" i="6"/>
  <c r="M485" i="6"/>
  <c r="AA485" i="6" s="1"/>
  <c r="S484" i="6"/>
  <c r="Z484" i="6" s="1"/>
  <c r="O484" i="6"/>
  <c r="P484" i="6" s="1"/>
  <c r="M484" i="6"/>
  <c r="S483" i="6"/>
  <c r="Z483" i="6" s="1"/>
  <c r="O483" i="6"/>
  <c r="P483" i="6" s="1"/>
  <c r="M483" i="6"/>
  <c r="AA483" i="6" s="1"/>
  <c r="S482" i="6"/>
  <c r="Z482" i="6" s="1"/>
  <c r="P482" i="6"/>
  <c r="O482" i="6"/>
  <c r="M482" i="6"/>
  <c r="AA482" i="6" s="1"/>
  <c r="O481" i="6"/>
  <c r="P481" i="6" s="1"/>
  <c r="M481" i="6"/>
  <c r="AA481" i="6" s="1"/>
  <c r="O480" i="6"/>
  <c r="P480" i="6" s="1"/>
  <c r="M480" i="6"/>
  <c r="AA480" i="6" s="1"/>
  <c r="O479" i="6"/>
  <c r="P479" i="6" s="1"/>
  <c r="M479" i="6"/>
  <c r="O478" i="6"/>
  <c r="P478" i="6" s="1"/>
  <c r="M478" i="6"/>
  <c r="AA478" i="6" s="1"/>
  <c r="O477" i="6"/>
  <c r="M477" i="6"/>
  <c r="AA477" i="6" s="1"/>
  <c r="O476" i="6"/>
  <c r="M476" i="6"/>
  <c r="O475" i="6"/>
  <c r="P475" i="6" s="1"/>
  <c r="M475" i="6"/>
  <c r="S474" i="6"/>
  <c r="O474" i="6"/>
  <c r="P474" i="6" s="1"/>
  <c r="M474" i="6"/>
  <c r="AA474" i="6" s="1"/>
  <c r="S473" i="6"/>
  <c r="U473" i="6" s="1"/>
  <c r="O473" i="6"/>
  <c r="P473" i="6" s="1"/>
  <c r="M473" i="6"/>
  <c r="S472" i="6"/>
  <c r="O472" i="6"/>
  <c r="P472" i="6" s="1"/>
  <c r="M472" i="6"/>
  <c r="S471" i="6"/>
  <c r="Z471" i="6" s="1"/>
  <c r="O471" i="6"/>
  <c r="P471" i="6" s="1"/>
  <c r="M471" i="6"/>
  <c r="S470" i="6"/>
  <c r="O470" i="6"/>
  <c r="P470" i="6" s="1"/>
  <c r="M470" i="6"/>
  <c r="AA470" i="6" s="1"/>
  <c r="S469" i="6"/>
  <c r="Z469" i="6" s="1"/>
  <c r="O469" i="6"/>
  <c r="M469" i="6"/>
  <c r="AA469" i="6" s="1"/>
  <c r="S468" i="6"/>
  <c r="O468" i="6"/>
  <c r="P468" i="6" s="1"/>
  <c r="M468" i="6"/>
  <c r="AA468" i="6" s="1"/>
  <c r="S467" i="6"/>
  <c r="U467" i="6" s="1"/>
  <c r="V467" i="6" s="1"/>
  <c r="O467" i="6"/>
  <c r="P467" i="6" s="1"/>
  <c r="M467" i="6"/>
  <c r="O466" i="6"/>
  <c r="P466" i="6" s="1"/>
  <c r="M466" i="6"/>
  <c r="O465" i="6"/>
  <c r="M465" i="6"/>
  <c r="O464" i="6"/>
  <c r="M464" i="6"/>
  <c r="AA464" i="6" s="1"/>
  <c r="O463" i="6"/>
  <c r="P463" i="6" s="1"/>
  <c r="M463" i="6"/>
  <c r="AA463" i="6" s="1"/>
  <c r="O462" i="6"/>
  <c r="P462" i="6" s="1"/>
  <c r="M462" i="6"/>
  <c r="AA462" i="6" s="1"/>
  <c r="O461" i="6"/>
  <c r="P461" i="6" s="1"/>
  <c r="M461" i="6"/>
  <c r="O460" i="6"/>
  <c r="P460" i="6" s="1"/>
  <c r="M460" i="6"/>
  <c r="O459" i="6"/>
  <c r="M459" i="6"/>
  <c r="AA459" i="6" s="1"/>
  <c r="O458" i="6"/>
  <c r="P458" i="6" s="1"/>
  <c r="M458" i="6"/>
  <c r="AA458" i="6" s="1"/>
  <c r="O457" i="6"/>
  <c r="P457" i="6" s="1"/>
  <c r="M457" i="6"/>
  <c r="AA457" i="6" s="1"/>
  <c r="O456" i="6"/>
  <c r="P456" i="6" s="1"/>
  <c r="M456" i="6"/>
  <c r="AA456" i="6" s="1"/>
  <c r="O455" i="6"/>
  <c r="P455" i="6" s="1"/>
  <c r="M455" i="6"/>
  <c r="O454" i="6"/>
  <c r="P454" i="6" s="1"/>
  <c r="M454" i="6"/>
  <c r="O453" i="6"/>
  <c r="P453" i="6" s="1"/>
  <c r="M453" i="6"/>
  <c r="AA453" i="6" s="1"/>
  <c r="O452" i="6"/>
  <c r="P452" i="6" s="1"/>
  <c r="M452" i="6"/>
  <c r="AA452" i="6" s="1"/>
  <c r="O451" i="6"/>
  <c r="P451" i="6" s="1"/>
  <c r="M451" i="6"/>
  <c r="AA451" i="6" s="1"/>
  <c r="O450" i="6"/>
  <c r="P450" i="6" s="1"/>
  <c r="M450" i="6"/>
  <c r="AA450" i="6" s="1"/>
  <c r="O449" i="6"/>
  <c r="P449" i="6" s="1"/>
  <c r="M449" i="6"/>
  <c r="O448" i="6"/>
  <c r="P448" i="6" s="1"/>
  <c r="M448" i="6"/>
  <c r="O447" i="6"/>
  <c r="M447" i="6"/>
  <c r="AA447" i="6" s="1"/>
  <c r="O446" i="6"/>
  <c r="P446" i="6" s="1"/>
  <c r="M446" i="6"/>
  <c r="AA446" i="6" s="1"/>
  <c r="O445" i="6"/>
  <c r="P445" i="6" s="1"/>
  <c r="M445" i="6"/>
  <c r="O444" i="6"/>
  <c r="P444" i="6" s="1"/>
  <c r="M444" i="6"/>
  <c r="AA444" i="6" s="1"/>
  <c r="AA443" i="6"/>
  <c r="S443" i="6"/>
  <c r="P443" i="6"/>
  <c r="O443" i="6"/>
  <c r="S442" i="6"/>
  <c r="U442" i="6" s="1"/>
  <c r="V442" i="6" s="1"/>
  <c r="O442" i="6"/>
  <c r="M442" i="6"/>
  <c r="AA442" i="6" s="1"/>
  <c r="S441" i="6"/>
  <c r="O441" i="6"/>
  <c r="M441" i="6"/>
  <c r="AA441" i="6" s="1"/>
  <c r="S440" i="6"/>
  <c r="U440" i="6" s="1"/>
  <c r="O440" i="6"/>
  <c r="P440" i="6" s="1"/>
  <c r="M440" i="6"/>
  <c r="O439" i="6"/>
  <c r="P439" i="6" s="1"/>
  <c r="M439" i="6"/>
  <c r="AA439" i="6" s="1"/>
  <c r="O438" i="6"/>
  <c r="P438" i="6" s="1"/>
  <c r="M438" i="6"/>
  <c r="AA438" i="6" s="1"/>
  <c r="O437" i="6"/>
  <c r="M437" i="6"/>
  <c r="AA437" i="6" s="1"/>
  <c r="O436" i="6"/>
  <c r="M436" i="6"/>
  <c r="AA436" i="6" s="1"/>
  <c r="O435" i="6"/>
  <c r="M435" i="6"/>
  <c r="AA435" i="6" s="1"/>
  <c r="O434" i="6"/>
  <c r="P434" i="6" s="1"/>
  <c r="M434" i="6"/>
  <c r="AA434" i="6" s="1"/>
  <c r="O433" i="6"/>
  <c r="P433" i="6" s="1"/>
  <c r="M433" i="6"/>
  <c r="O432" i="6"/>
  <c r="P432" i="6" s="1"/>
  <c r="M432" i="6"/>
  <c r="AA432" i="6" s="1"/>
  <c r="O431" i="6"/>
  <c r="P431" i="6" s="1"/>
  <c r="M431" i="6"/>
  <c r="O430" i="6"/>
  <c r="M430" i="6"/>
  <c r="AA430" i="6" s="1"/>
  <c r="O429" i="6"/>
  <c r="M429" i="6"/>
  <c r="AA429" i="6" s="1"/>
  <c r="O428" i="6"/>
  <c r="P428" i="6" s="1"/>
  <c r="M428" i="6"/>
  <c r="AA428" i="6" s="1"/>
  <c r="O427" i="6"/>
  <c r="P427" i="6" s="1"/>
  <c r="M427" i="6"/>
  <c r="AA427" i="6" s="1"/>
  <c r="O426" i="6"/>
  <c r="P426" i="6" s="1"/>
  <c r="M426" i="6"/>
  <c r="AA426" i="6" s="1"/>
  <c r="O425" i="6"/>
  <c r="M425" i="6"/>
  <c r="AA425" i="6" s="1"/>
  <c r="O424" i="6"/>
  <c r="M424" i="6"/>
  <c r="AA424" i="6" s="1"/>
  <c r="O423" i="6"/>
  <c r="M423" i="6"/>
  <c r="AA423" i="6" s="1"/>
  <c r="O422" i="6"/>
  <c r="P422" i="6" s="1"/>
  <c r="M422" i="6"/>
  <c r="S421" i="6"/>
  <c r="O421" i="6"/>
  <c r="P421" i="6" s="1"/>
  <c r="M421" i="6"/>
  <c r="AA421" i="6" s="1"/>
  <c r="O420" i="6"/>
  <c r="P420" i="6" s="1"/>
  <c r="M420" i="6"/>
  <c r="AA420" i="6" s="1"/>
  <c r="O419" i="6"/>
  <c r="P419" i="6" s="1"/>
  <c r="M419" i="6"/>
  <c r="AA419" i="6" s="1"/>
  <c r="O418" i="6"/>
  <c r="M418" i="6"/>
  <c r="AA418" i="6" s="1"/>
  <c r="S417" i="6"/>
  <c r="U417" i="6" s="1"/>
  <c r="V417" i="6" s="1"/>
  <c r="O417" i="6"/>
  <c r="M417" i="6"/>
  <c r="AA417" i="6" s="1"/>
  <c r="S416" i="6"/>
  <c r="U416" i="6" s="1"/>
  <c r="V416" i="6" s="1"/>
  <c r="O416" i="6"/>
  <c r="P416" i="6" s="1"/>
  <c r="M416" i="6"/>
  <c r="AA416" i="6" s="1"/>
  <c r="O415" i="6"/>
  <c r="P415" i="6" s="1"/>
  <c r="M415" i="6"/>
  <c r="AA415" i="6" s="1"/>
  <c r="O414" i="6"/>
  <c r="M414" i="6"/>
  <c r="AA414" i="6" s="1"/>
  <c r="O413" i="6"/>
  <c r="P413" i="6" s="1"/>
  <c r="M413" i="6"/>
  <c r="AA413" i="6" s="1"/>
  <c r="O412" i="6"/>
  <c r="M412" i="6"/>
  <c r="AA412" i="6" s="1"/>
  <c r="O411" i="6"/>
  <c r="P411" i="6" s="1"/>
  <c r="M411" i="6"/>
  <c r="AA411" i="6" s="1"/>
  <c r="O410" i="6"/>
  <c r="P410" i="6" s="1"/>
  <c r="M410" i="6"/>
  <c r="AA410" i="6" s="1"/>
  <c r="O409" i="6"/>
  <c r="P409" i="6" s="1"/>
  <c r="M409" i="6"/>
  <c r="AA409" i="6" s="1"/>
  <c r="O408" i="6"/>
  <c r="P408" i="6" s="1"/>
  <c r="M408" i="6"/>
  <c r="AA408" i="6" s="1"/>
  <c r="O407" i="6"/>
  <c r="M407" i="6"/>
  <c r="AA407" i="6" s="1"/>
  <c r="S406" i="6"/>
  <c r="Z406" i="6" s="1"/>
  <c r="O406" i="6"/>
  <c r="M406" i="6"/>
  <c r="AA406" i="6" s="1"/>
  <c r="O405" i="6"/>
  <c r="M405" i="6"/>
  <c r="AA405" i="6" s="1"/>
  <c r="O404" i="6"/>
  <c r="M404" i="6"/>
  <c r="AA404" i="6" s="1"/>
  <c r="O403" i="6"/>
  <c r="P403" i="6" s="1"/>
  <c r="M403" i="6"/>
  <c r="AA403" i="6" s="1"/>
  <c r="O402" i="6"/>
  <c r="P402" i="6" s="1"/>
  <c r="M402" i="6"/>
  <c r="AA402" i="6" s="1"/>
  <c r="O401" i="6"/>
  <c r="M401" i="6"/>
  <c r="AA401" i="6" s="1"/>
  <c r="O400" i="6"/>
  <c r="P400" i="6" s="1"/>
  <c r="M400" i="6"/>
  <c r="AA400" i="6" s="1"/>
  <c r="O399" i="6"/>
  <c r="P399" i="6" s="1"/>
  <c r="M399" i="6"/>
  <c r="AA399" i="6" s="1"/>
  <c r="O398" i="6"/>
  <c r="P398" i="6" s="1"/>
  <c r="M398" i="6"/>
  <c r="AA398" i="6" s="1"/>
  <c r="S397" i="6"/>
  <c r="O397" i="6"/>
  <c r="P397" i="6" s="1"/>
  <c r="M397" i="6"/>
  <c r="S396" i="6"/>
  <c r="Z396" i="6" s="1"/>
  <c r="O396" i="6"/>
  <c r="P396" i="6" s="1"/>
  <c r="M396" i="6"/>
  <c r="AA396" i="6" s="1"/>
  <c r="S395" i="6"/>
  <c r="U395" i="6" s="1"/>
  <c r="V395" i="6" s="1"/>
  <c r="O395" i="6"/>
  <c r="M395" i="6"/>
  <c r="S394" i="6"/>
  <c r="Z394" i="6" s="1"/>
  <c r="O394" i="6"/>
  <c r="M394" i="6"/>
  <c r="AA394" i="6" s="1"/>
  <c r="S393" i="6"/>
  <c r="O393" i="6"/>
  <c r="P393" i="6" s="1"/>
  <c r="M393" i="6"/>
  <c r="S392" i="6"/>
  <c r="Z392" i="6" s="1"/>
  <c r="O392" i="6"/>
  <c r="P392" i="6" s="1"/>
  <c r="M392" i="6"/>
  <c r="S391" i="6"/>
  <c r="Z391" i="6" s="1"/>
  <c r="O391" i="6"/>
  <c r="P391" i="6" s="1"/>
  <c r="M391" i="6"/>
  <c r="AA390" i="6"/>
  <c r="S390" i="6"/>
  <c r="U390" i="6" s="1"/>
  <c r="V390" i="6" s="1"/>
  <c r="P390" i="6"/>
  <c r="Q390" i="6" s="1"/>
  <c r="O390" i="6"/>
  <c r="S389" i="6"/>
  <c r="O389" i="6"/>
  <c r="P389" i="6" s="1"/>
  <c r="M389" i="6"/>
  <c r="AA389" i="6" s="1"/>
  <c r="S388" i="6"/>
  <c r="O388" i="6"/>
  <c r="M388" i="6"/>
  <c r="AA388" i="6" s="1"/>
  <c r="S387" i="6"/>
  <c r="U387" i="6" s="1"/>
  <c r="O387" i="6"/>
  <c r="M387" i="6"/>
  <c r="O386" i="6"/>
  <c r="P386" i="6" s="1"/>
  <c r="M386" i="6"/>
  <c r="O385" i="6"/>
  <c r="P385" i="6" s="1"/>
  <c r="M385" i="6"/>
  <c r="AA385" i="6" s="1"/>
  <c r="O384" i="6"/>
  <c r="P384" i="6" s="1"/>
  <c r="M384" i="6"/>
  <c r="O383" i="6"/>
  <c r="P383" i="6" s="1"/>
  <c r="M383" i="6"/>
  <c r="AA383" i="6" s="1"/>
  <c r="O382" i="6"/>
  <c r="M382" i="6"/>
  <c r="AA382" i="6" s="1"/>
  <c r="O381" i="6"/>
  <c r="M381" i="6"/>
  <c r="O380" i="6"/>
  <c r="M380" i="6"/>
  <c r="AA380" i="6" s="1"/>
  <c r="O379" i="6"/>
  <c r="M379" i="6"/>
  <c r="AA379" i="6" s="1"/>
  <c r="O378" i="6"/>
  <c r="P378" i="6" s="1"/>
  <c r="M378" i="6"/>
  <c r="AA378" i="6" s="1"/>
  <c r="O377" i="6"/>
  <c r="P377" i="6" s="1"/>
  <c r="M377" i="6"/>
  <c r="AA377" i="6" s="1"/>
  <c r="O376" i="6"/>
  <c r="M376" i="6"/>
  <c r="AA376" i="6" s="1"/>
  <c r="O375" i="6"/>
  <c r="M375" i="6"/>
  <c r="O374" i="6"/>
  <c r="M374" i="6"/>
  <c r="AA374" i="6" s="1"/>
  <c r="O373" i="6"/>
  <c r="P373" i="6" s="1"/>
  <c r="M373" i="6"/>
  <c r="O372" i="6"/>
  <c r="M372" i="6"/>
  <c r="AA372" i="6" s="1"/>
  <c r="O371" i="6"/>
  <c r="P371" i="6" s="1"/>
  <c r="M371" i="6"/>
  <c r="AA371" i="6" s="1"/>
  <c r="O370" i="6"/>
  <c r="M370" i="6"/>
  <c r="AA370" i="6" s="1"/>
  <c r="O369" i="6"/>
  <c r="M369" i="6"/>
  <c r="O368" i="6"/>
  <c r="P368" i="6" s="1"/>
  <c r="M368" i="6"/>
  <c r="O367" i="6"/>
  <c r="P367" i="6" s="1"/>
  <c r="M367" i="6"/>
  <c r="AA367" i="6" s="1"/>
  <c r="O366" i="6"/>
  <c r="P366" i="6" s="1"/>
  <c r="M366" i="6"/>
  <c r="AA366" i="6" s="1"/>
  <c r="O365" i="6"/>
  <c r="P365" i="6" s="1"/>
  <c r="M365" i="6"/>
  <c r="AA365" i="6" s="1"/>
  <c r="S364" i="6"/>
  <c r="Z364" i="6" s="1"/>
  <c r="O364" i="6"/>
  <c r="M364" i="6"/>
  <c r="AA364" i="6" s="1"/>
  <c r="O363" i="6"/>
  <c r="M363" i="6"/>
  <c r="O362" i="6"/>
  <c r="P362" i="6" s="1"/>
  <c r="M362" i="6"/>
  <c r="AA362" i="6" s="1"/>
  <c r="O361" i="6"/>
  <c r="M361" i="6"/>
  <c r="AA361" i="6" s="1"/>
  <c r="O360" i="6"/>
  <c r="P360" i="6" s="1"/>
  <c r="M360" i="6"/>
  <c r="AA360" i="6" s="1"/>
  <c r="O359" i="6"/>
  <c r="M359" i="6"/>
  <c r="AA359" i="6" s="1"/>
  <c r="O358" i="6"/>
  <c r="M358" i="6"/>
  <c r="AA358" i="6" s="1"/>
  <c r="S357" i="6"/>
  <c r="O357" i="6"/>
  <c r="P357" i="6" s="1"/>
  <c r="M357" i="6"/>
  <c r="AA357" i="6" s="1"/>
  <c r="O356" i="6"/>
  <c r="P356" i="6" s="1"/>
  <c r="M356" i="6"/>
  <c r="AA356" i="6" s="1"/>
  <c r="O355" i="6"/>
  <c r="P355" i="6" s="1"/>
  <c r="M355" i="6"/>
  <c r="AA355" i="6" s="1"/>
  <c r="O354" i="6"/>
  <c r="M354" i="6"/>
  <c r="AA354" i="6" s="1"/>
  <c r="O353" i="6"/>
  <c r="P353" i="6" s="1"/>
  <c r="M353" i="6"/>
  <c r="O352" i="6"/>
  <c r="M352" i="6"/>
  <c r="AA352" i="6" s="1"/>
  <c r="O351" i="6"/>
  <c r="M351" i="6"/>
  <c r="AA351" i="6" s="1"/>
  <c r="O350" i="6"/>
  <c r="P350" i="6" s="1"/>
  <c r="M350" i="6"/>
  <c r="O349" i="6"/>
  <c r="P349" i="6" s="1"/>
  <c r="M349" i="6"/>
  <c r="AA349" i="6" s="1"/>
  <c r="O348" i="6"/>
  <c r="P348" i="6" s="1"/>
  <c r="M348" i="6"/>
  <c r="AA348" i="6" s="1"/>
  <c r="O347" i="6"/>
  <c r="P347" i="6" s="1"/>
  <c r="M347" i="6"/>
  <c r="AA347" i="6" s="1"/>
  <c r="S346" i="6"/>
  <c r="O346" i="6"/>
  <c r="M346" i="6"/>
  <c r="AA346" i="6" s="1"/>
  <c r="O345" i="6"/>
  <c r="M345" i="6"/>
  <c r="AA345" i="6" s="1"/>
  <c r="O344" i="6"/>
  <c r="P344" i="6" s="1"/>
  <c r="M344" i="6"/>
  <c r="AA344" i="6" s="1"/>
  <c r="S343" i="6"/>
  <c r="O343" i="6"/>
  <c r="M343" i="6"/>
  <c r="O342" i="6"/>
  <c r="P342" i="6" s="1"/>
  <c r="M342" i="6"/>
  <c r="AA342" i="6" s="1"/>
  <c r="O341" i="6"/>
  <c r="M341" i="6"/>
  <c r="AA341" i="6" s="1"/>
  <c r="O340" i="6"/>
  <c r="M340" i="6"/>
  <c r="O339" i="6"/>
  <c r="M339" i="6"/>
  <c r="O338" i="6"/>
  <c r="P338" i="6" s="1"/>
  <c r="M338" i="6"/>
  <c r="O337" i="6"/>
  <c r="P337" i="6" s="1"/>
  <c r="M337" i="6"/>
  <c r="O336" i="6"/>
  <c r="M336" i="6"/>
  <c r="AA336" i="6" s="1"/>
  <c r="O335" i="6"/>
  <c r="M335" i="6"/>
  <c r="AA335" i="6" s="1"/>
  <c r="O334" i="6"/>
  <c r="M334" i="6"/>
  <c r="AA334" i="6" s="1"/>
  <c r="O333" i="6"/>
  <c r="M333" i="6"/>
  <c r="O332" i="6"/>
  <c r="M332" i="6"/>
  <c r="AA332" i="6" s="1"/>
  <c r="S331" i="6"/>
  <c r="Z331" i="6" s="1"/>
  <c r="O331" i="6"/>
  <c r="P331" i="6" s="1"/>
  <c r="M331" i="6"/>
  <c r="AA331" i="6" s="1"/>
  <c r="O330" i="6"/>
  <c r="P330" i="6" s="1"/>
  <c r="M330" i="6"/>
  <c r="AA330" i="6" s="1"/>
  <c r="O329" i="6"/>
  <c r="P329" i="6" s="1"/>
  <c r="M329" i="6"/>
  <c r="AA329" i="6" s="1"/>
  <c r="O328" i="6"/>
  <c r="P328" i="6" s="1"/>
  <c r="M328" i="6"/>
  <c r="S327" i="6"/>
  <c r="O327" i="6"/>
  <c r="P327" i="6" s="1"/>
  <c r="M327" i="6"/>
  <c r="O326" i="6"/>
  <c r="P326" i="6" s="1"/>
  <c r="M326" i="6"/>
  <c r="O325" i="6"/>
  <c r="M325" i="6"/>
  <c r="AA325" i="6" s="1"/>
  <c r="O324" i="6"/>
  <c r="P324" i="6" s="1"/>
  <c r="M324" i="6"/>
  <c r="O323" i="6"/>
  <c r="M323" i="6"/>
  <c r="O322" i="6"/>
  <c r="P322" i="6" s="1"/>
  <c r="M322" i="6"/>
  <c r="AA322" i="6" s="1"/>
  <c r="O321" i="6"/>
  <c r="P321" i="6" s="1"/>
  <c r="M321" i="6"/>
  <c r="AA321" i="6" s="1"/>
  <c r="O320" i="6"/>
  <c r="P320" i="6" s="1"/>
  <c r="M320" i="6"/>
  <c r="AA320" i="6" s="1"/>
  <c r="O319" i="6"/>
  <c r="M319" i="6"/>
  <c r="AA319" i="6" s="1"/>
  <c r="O318" i="6"/>
  <c r="P318" i="6" s="1"/>
  <c r="M318" i="6"/>
  <c r="O317" i="6"/>
  <c r="M317" i="6"/>
  <c r="O316" i="6"/>
  <c r="P316" i="6" s="1"/>
  <c r="M316" i="6"/>
  <c r="AA316" i="6" s="1"/>
  <c r="O315" i="6"/>
  <c r="P315" i="6" s="1"/>
  <c r="M315" i="6"/>
  <c r="AA315" i="6" s="1"/>
  <c r="O314" i="6"/>
  <c r="P314" i="6" s="1"/>
  <c r="M314" i="6"/>
  <c r="O313" i="6"/>
  <c r="P313" i="6" s="1"/>
  <c r="M313" i="6"/>
  <c r="O312" i="6"/>
  <c r="P312" i="6" s="1"/>
  <c r="M312" i="6"/>
  <c r="AA312" i="6" s="1"/>
  <c r="S311" i="6"/>
  <c r="O311" i="6"/>
  <c r="M311" i="6"/>
  <c r="O310" i="6"/>
  <c r="P310" i="6" s="1"/>
  <c r="M310" i="6"/>
  <c r="AA310" i="6" s="1"/>
  <c r="O309" i="6"/>
  <c r="P309" i="6" s="1"/>
  <c r="M309" i="6"/>
  <c r="O308" i="6"/>
  <c r="P308" i="6" s="1"/>
  <c r="M308" i="6"/>
  <c r="AA308" i="6" s="1"/>
  <c r="O307" i="6"/>
  <c r="P307" i="6" s="1"/>
  <c r="M307" i="6"/>
  <c r="AA307" i="6" s="1"/>
  <c r="O306" i="6"/>
  <c r="P306" i="6" s="1"/>
  <c r="M306" i="6"/>
  <c r="O305" i="6"/>
  <c r="M305" i="6"/>
  <c r="S304" i="6"/>
  <c r="O304" i="6"/>
  <c r="P304" i="6" s="1"/>
  <c r="M304" i="6"/>
  <c r="AA304" i="6" s="1"/>
  <c r="S303" i="6"/>
  <c r="O303" i="6"/>
  <c r="P303" i="6" s="1"/>
  <c r="M303" i="6"/>
  <c r="S302" i="6"/>
  <c r="Z302" i="6" s="1"/>
  <c r="O302" i="6"/>
  <c r="P302" i="6" s="1"/>
  <c r="M302" i="6"/>
  <c r="AA302" i="6" s="1"/>
  <c r="S301" i="6"/>
  <c r="O301" i="6"/>
  <c r="P301" i="6" s="1"/>
  <c r="M301" i="6"/>
  <c r="S300" i="6"/>
  <c r="U300" i="6" s="1"/>
  <c r="O300" i="6"/>
  <c r="P300" i="6" s="1"/>
  <c r="M300" i="6"/>
  <c r="AA300" i="6" s="1"/>
  <c r="O299" i="6"/>
  <c r="M299" i="6"/>
  <c r="O298" i="6"/>
  <c r="P298" i="6" s="1"/>
  <c r="M298" i="6"/>
  <c r="AA298" i="6" s="1"/>
  <c r="O297" i="6"/>
  <c r="P297" i="6" s="1"/>
  <c r="M297" i="6"/>
  <c r="AA297" i="6" s="1"/>
  <c r="O296" i="6"/>
  <c r="P296" i="6" s="1"/>
  <c r="M296" i="6"/>
  <c r="S295" i="6"/>
  <c r="O295" i="6"/>
  <c r="P295" i="6" s="1"/>
  <c r="M295" i="6"/>
  <c r="O294" i="6"/>
  <c r="P294" i="6" s="1"/>
  <c r="M294" i="6"/>
  <c r="AA294" i="6" s="1"/>
  <c r="O293" i="6"/>
  <c r="M293" i="6"/>
  <c r="O292" i="6"/>
  <c r="P292" i="6" s="1"/>
  <c r="M292" i="6"/>
  <c r="AA292" i="6" s="1"/>
  <c r="O291" i="6"/>
  <c r="P291" i="6" s="1"/>
  <c r="M291" i="6"/>
  <c r="AA291" i="6" s="1"/>
  <c r="O290" i="6"/>
  <c r="P290" i="6" s="1"/>
  <c r="M290" i="6"/>
  <c r="AA290" i="6" s="1"/>
  <c r="O289" i="6"/>
  <c r="P289" i="6" s="1"/>
  <c r="M289" i="6"/>
  <c r="O288" i="6"/>
  <c r="P288" i="6" s="1"/>
  <c r="M288" i="6"/>
  <c r="AA288" i="6" s="1"/>
  <c r="S287" i="6"/>
  <c r="Z287" i="6" s="1"/>
  <c r="O287" i="6"/>
  <c r="M287" i="6"/>
  <c r="O286" i="6"/>
  <c r="P286" i="6" s="1"/>
  <c r="M286" i="6"/>
  <c r="AA286" i="6" s="1"/>
  <c r="O285" i="6"/>
  <c r="P285" i="6" s="1"/>
  <c r="M285" i="6"/>
  <c r="AA285" i="6" s="1"/>
  <c r="O284" i="6"/>
  <c r="P284" i="6" s="1"/>
  <c r="M284" i="6"/>
  <c r="O283" i="6"/>
  <c r="P283" i="6" s="1"/>
  <c r="M283" i="6"/>
  <c r="P282" i="6"/>
  <c r="O282" i="6"/>
  <c r="M282" i="6"/>
  <c r="AA282" i="6" s="1"/>
  <c r="O281" i="6"/>
  <c r="M281" i="6"/>
  <c r="O280" i="6"/>
  <c r="P280" i="6" s="1"/>
  <c r="M280" i="6"/>
  <c r="AA280" i="6" s="1"/>
  <c r="O279" i="6"/>
  <c r="P279" i="6" s="1"/>
  <c r="M279" i="6"/>
  <c r="AA279" i="6" s="1"/>
  <c r="O278" i="6"/>
  <c r="P278" i="6" s="1"/>
  <c r="M278" i="6"/>
  <c r="AA278" i="6" s="1"/>
  <c r="O277" i="6"/>
  <c r="P277" i="6" s="1"/>
  <c r="M277" i="6"/>
  <c r="S276" i="6"/>
  <c r="O276" i="6"/>
  <c r="P276" i="6" s="1"/>
  <c r="M276" i="6"/>
  <c r="AA276" i="6" s="1"/>
  <c r="S275" i="6"/>
  <c r="Z275" i="6" s="1"/>
  <c r="O275" i="6"/>
  <c r="M275" i="6"/>
  <c r="O274" i="6"/>
  <c r="P274" i="6" s="1"/>
  <c r="M274" i="6"/>
  <c r="AA274" i="6" s="1"/>
  <c r="O273" i="6"/>
  <c r="P273" i="6" s="1"/>
  <c r="M273" i="6"/>
  <c r="AA273" i="6" s="1"/>
  <c r="O272" i="6"/>
  <c r="P272" i="6" s="1"/>
  <c r="M272" i="6"/>
  <c r="AA272" i="6" s="1"/>
  <c r="O271" i="6"/>
  <c r="M271" i="6"/>
  <c r="AA271" i="6" s="1"/>
  <c r="O270" i="6"/>
  <c r="P270" i="6" s="1"/>
  <c r="M270" i="6"/>
  <c r="AA270" i="6" s="1"/>
  <c r="O269" i="6"/>
  <c r="M269" i="6"/>
  <c r="O268" i="6"/>
  <c r="P268" i="6" s="1"/>
  <c r="M268" i="6"/>
  <c r="AA268" i="6" s="1"/>
  <c r="AA267" i="6"/>
  <c r="S267" i="6"/>
  <c r="O267" i="6"/>
  <c r="AA266" i="6"/>
  <c r="S266" i="6"/>
  <c r="Z266" i="6" s="1"/>
  <c r="O266" i="6"/>
  <c r="S265" i="6"/>
  <c r="Z265" i="6" s="1"/>
  <c r="O265" i="6"/>
  <c r="P265" i="6" s="1"/>
  <c r="M265" i="6"/>
  <c r="AA265" i="6" s="1"/>
  <c r="S264" i="6"/>
  <c r="O264" i="6"/>
  <c r="P264" i="6" s="1"/>
  <c r="M264" i="6"/>
  <c r="S263" i="6"/>
  <c r="U263" i="6" s="1"/>
  <c r="O263" i="6"/>
  <c r="P263" i="6" s="1"/>
  <c r="M263" i="6"/>
  <c r="AA263" i="6" s="1"/>
  <c r="S262" i="6"/>
  <c r="Z262" i="6" s="1"/>
  <c r="O262" i="6"/>
  <c r="M262" i="6"/>
  <c r="S261" i="6"/>
  <c r="P261" i="6"/>
  <c r="O261" i="6"/>
  <c r="M261" i="6"/>
  <c r="S260" i="6"/>
  <c r="O260" i="6"/>
  <c r="P260" i="6" s="1"/>
  <c r="M260" i="6"/>
  <c r="AA260" i="6" s="1"/>
  <c r="O259" i="6"/>
  <c r="P259" i="6" s="1"/>
  <c r="M259" i="6"/>
  <c r="AA259" i="6" s="1"/>
  <c r="O258" i="6"/>
  <c r="P258" i="6" s="1"/>
  <c r="M258" i="6"/>
  <c r="O257" i="6"/>
  <c r="P257" i="6" s="1"/>
  <c r="M257" i="6"/>
  <c r="AA257" i="6" s="1"/>
  <c r="S256" i="6"/>
  <c r="Z256" i="6" s="1"/>
  <c r="O256" i="6"/>
  <c r="M256" i="6"/>
  <c r="S255" i="6"/>
  <c r="O255" i="6"/>
  <c r="P255" i="6" s="1"/>
  <c r="M255" i="6"/>
  <c r="O254" i="6"/>
  <c r="M254" i="6"/>
  <c r="AA254" i="6" s="1"/>
  <c r="O253" i="6"/>
  <c r="P253" i="6" s="1"/>
  <c r="M253" i="6"/>
  <c r="AA253" i="6" s="1"/>
  <c r="O252" i="6"/>
  <c r="P252" i="6" s="1"/>
  <c r="M252" i="6"/>
  <c r="O251" i="6"/>
  <c r="P251" i="6" s="1"/>
  <c r="M251" i="6"/>
  <c r="AA251" i="6" s="1"/>
  <c r="AA250" i="6"/>
  <c r="Z250" i="6"/>
  <c r="U250" i="6"/>
  <c r="V250" i="6" s="1"/>
  <c r="S250" i="6"/>
  <c r="O250" i="6"/>
  <c r="AA249" i="6"/>
  <c r="S249" i="6"/>
  <c r="O249" i="6"/>
  <c r="S248" i="6"/>
  <c r="Z248" i="6" s="1"/>
  <c r="O248" i="6"/>
  <c r="P248" i="6" s="1"/>
  <c r="M248" i="6"/>
  <c r="AA248" i="6" s="1"/>
  <c r="S247" i="6"/>
  <c r="O247" i="6"/>
  <c r="M247" i="6"/>
  <c r="AA247" i="6" s="1"/>
  <c r="O246" i="6"/>
  <c r="P246" i="6" s="1"/>
  <c r="M246" i="6"/>
  <c r="AA246" i="6" s="1"/>
  <c r="S245" i="6"/>
  <c r="O245" i="6"/>
  <c r="P245" i="6" s="1"/>
  <c r="M245" i="6"/>
  <c r="S244" i="6"/>
  <c r="O244" i="6"/>
  <c r="P244" i="6" s="1"/>
  <c r="M244" i="6"/>
  <c r="O243" i="6"/>
  <c r="M243" i="6"/>
  <c r="O242" i="6"/>
  <c r="P242" i="6" s="1"/>
  <c r="M242" i="6"/>
  <c r="AA242" i="6" s="1"/>
  <c r="O241" i="6"/>
  <c r="P241" i="6" s="1"/>
  <c r="M241" i="6"/>
  <c r="O240" i="6"/>
  <c r="P240" i="6" s="1"/>
  <c r="M240" i="6"/>
  <c r="AA240" i="6" s="1"/>
  <c r="O239" i="6"/>
  <c r="P239" i="6" s="1"/>
  <c r="M239" i="6"/>
  <c r="AA239" i="6" s="1"/>
  <c r="Z238" i="6"/>
  <c r="S238" i="6"/>
  <c r="U238" i="6" s="1"/>
  <c r="V238" i="6" s="1"/>
  <c r="O238" i="6"/>
  <c r="P238" i="6" s="1"/>
  <c r="M238" i="6"/>
  <c r="S237" i="6"/>
  <c r="Z237" i="6" s="1"/>
  <c r="O237" i="6"/>
  <c r="M237" i="6"/>
  <c r="O236" i="6"/>
  <c r="P236" i="6" s="1"/>
  <c r="M236" i="6"/>
  <c r="Q236" i="6" s="1"/>
  <c r="S235" i="6"/>
  <c r="O235" i="6"/>
  <c r="P235" i="6" s="1"/>
  <c r="M235" i="6"/>
  <c r="S234" i="6"/>
  <c r="Z234" i="6" s="1"/>
  <c r="O234" i="6"/>
  <c r="P234" i="6" s="1"/>
  <c r="M234" i="6"/>
  <c r="AA234" i="6" s="1"/>
  <c r="S233" i="6"/>
  <c r="O233" i="6"/>
  <c r="P233" i="6" s="1"/>
  <c r="M233" i="6"/>
  <c r="AA233" i="6" s="1"/>
  <c r="O232" i="6"/>
  <c r="P232" i="6" s="1"/>
  <c r="M232" i="6"/>
  <c r="O231" i="6"/>
  <c r="M231" i="6"/>
  <c r="O230" i="6"/>
  <c r="P230" i="6" s="1"/>
  <c r="M230" i="6"/>
  <c r="AA230" i="6" s="1"/>
  <c r="S229" i="6"/>
  <c r="O229" i="6"/>
  <c r="M229" i="6"/>
  <c r="S228" i="6"/>
  <c r="U228" i="6" s="1"/>
  <c r="V228" i="6" s="1"/>
  <c r="O228" i="6"/>
  <c r="P228" i="6" s="1"/>
  <c r="M228" i="6"/>
  <c r="AA228" i="6" s="1"/>
  <c r="O227" i="6"/>
  <c r="P227" i="6" s="1"/>
  <c r="M227" i="6"/>
  <c r="AA227" i="6" s="1"/>
  <c r="S226" i="6"/>
  <c r="U226" i="6" s="1"/>
  <c r="V226" i="6" s="1"/>
  <c r="O226" i="6"/>
  <c r="P226" i="6" s="1"/>
  <c r="M226" i="6"/>
  <c r="O225" i="6"/>
  <c r="M225" i="6"/>
  <c r="S224" i="6"/>
  <c r="Z224" i="6" s="1"/>
  <c r="O224" i="6"/>
  <c r="P224" i="6" s="1"/>
  <c r="M224" i="6"/>
  <c r="AA224" i="6" s="1"/>
  <c r="O223" i="6"/>
  <c r="M223" i="6"/>
  <c r="S222" i="6"/>
  <c r="O222" i="6"/>
  <c r="M222" i="6"/>
  <c r="AA222" i="6" s="1"/>
  <c r="S221" i="6"/>
  <c r="O221" i="6"/>
  <c r="P221" i="6" s="1"/>
  <c r="M221" i="6"/>
  <c r="AA221" i="6" s="1"/>
  <c r="S220" i="6"/>
  <c r="O220" i="6"/>
  <c r="P220" i="6" s="1"/>
  <c r="M220" i="6"/>
  <c r="AA220" i="6" s="1"/>
  <c r="O219" i="6"/>
  <c r="M219" i="6"/>
  <c r="O218" i="6"/>
  <c r="P218" i="6" s="1"/>
  <c r="M218" i="6"/>
  <c r="AA218" i="6" s="1"/>
  <c r="O217" i="6"/>
  <c r="P217" i="6" s="1"/>
  <c r="M217" i="6"/>
  <c r="AA217" i="6" s="1"/>
  <c r="O216" i="6"/>
  <c r="M216" i="6"/>
  <c r="AA216" i="6" s="1"/>
  <c r="O215" i="6"/>
  <c r="P215" i="6" s="1"/>
  <c r="M215" i="6"/>
  <c r="AA215" i="6" s="1"/>
  <c r="S214" i="6"/>
  <c r="U214" i="6" s="1"/>
  <c r="V214" i="6" s="1"/>
  <c r="O214" i="6"/>
  <c r="M214" i="6"/>
  <c r="AA214" i="6" s="1"/>
  <c r="S213" i="6"/>
  <c r="Z213" i="6" s="1"/>
  <c r="O213" i="6"/>
  <c r="M213" i="6"/>
  <c r="S212" i="6"/>
  <c r="U212" i="6" s="1"/>
  <c r="V212" i="6" s="1"/>
  <c r="O212" i="6"/>
  <c r="P212" i="6" s="1"/>
  <c r="M212" i="6"/>
  <c r="AA212" i="6" s="1"/>
  <c r="S211" i="6"/>
  <c r="O211" i="6"/>
  <c r="M211" i="6"/>
  <c r="S210" i="6"/>
  <c r="U210" i="6" s="1"/>
  <c r="O210" i="6"/>
  <c r="M210" i="6"/>
  <c r="AA210" i="6" s="1"/>
  <c r="S209" i="6"/>
  <c r="Z209" i="6" s="1"/>
  <c r="O209" i="6"/>
  <c r="P209" i="6" s="1"/>
  <c r="M209" i="6"/>
  <c r="AA209" i="6" s="1"/>
  <c r="S208" i="6"/>
  <c r="Z208" i="6" s="1"/>
  <c r="O208" i="6"/>
  <c r="P208" i="6" s="1"/>
  <c r="M208" i="6"/>
  <c r="S207" i="6"/>
  <c r="Z207" i="6" s="1"/>
  <c r="O207" i="6"/>
  <c r="P207" i="6" s="1"/>
  <c r="M207" i="6"/>
  <c r="S206" i="6"/>
  <c r="Z206" i="6" s="1"/>
  <c r="O206" i="6"/>
  <c r="P206" i="6" s="1"/>
  <c r="M206" i="6"/>
  <c r="S205" i="6"/>
  <c r="Z205" i="6" s="1"/>
  <c r="O205" i="6"/>
  <c r="P205" i="6" s="1"/>
  <c r="M205" i="6"/>
  <c r="S204" i="6"/>
  <c r="Z204" i="6" s="1"/>
  <c r="O204" i="6"/>
  <c r="P204" i="6" s="1"/>
  <c r="M204" i="6"/>
  <c r="AA204" i="6" s="1"/>
  <c r="S203" i="6"/>
  <c r="Z203" i="6" s="1"/>
  <c r="O203" i="6"/>
  <c r="P203" i="6" s="1"/>
  <c r="M203" i="6"/>
  <c r="AA203" i="6" s="1"/>
  <c r="S202" i="6"/>
  <c r="Z202" i="6" s="1"/>
  <c r="O202" i="6"/>
  <c r="P202" i="6" s="1"/>
  <c r="M202" i="6"/>
  <c r="S201" i="6"/>
  <c r="Z201" i="6" s="1"/>
  <c r="O201" i="6"/>
  <c r="P201" i="6" s="1"/>
  <c r="M201" i="6"/>
  <c r="S200" i="6"/>
  <c r="U200" i="6" s="1"/>
  <c r="V200" i="6" s="1"/>
  <c r="O200" i="6"/>
  <c r="M200" i="6"/>
  <c r="AA200" i="6" s="1"/>
  <c r="S199" i="6"/>
  <c r="O199" i="6"/>
  <c r="P199" i="6" s="1"/>
  <c r="M199" i="6"/>
  <c r="S198" i="6"/>
  <c r="U198" i="6" s="1"/>
  <c r="O198" i="6"/>
  <c r="M198" i="6"/>
  <c r="AA198" i="6" s="1"/>
  <c r="S197" i="6"/>
  <c r="Z197" i="6" s="1"/>
  <c r="O197" i="6"/>
  <c r="P197" i="6" s="1"/>
  <c r="M197" i="6"/>
  <c r="AA197" i="6" s="1"/>
  <c r="S196" i="6"/>
  <c r="O196" i="6"/>
  <c r="P196" i="6" s="1"/>
  <c r="M196" i="6"/>
  <c r="S195" i="6"/>
  <c r="O195" i="6"/>
  <c r="P195" i="6" s="1"/>
  <c r="M195" i="6"/>
  <c r="S194" i="6"/>
  <c r="U194" i="6" s="1"/>
  <c r="V194" i="6" s="1"/>
  <c r="O194" i="6"/>
  <c r="M194" i="6"/>
  <c r="AA194" i="6" s="1"/>
  <c r="S193" i="6"/>
  <c r="Z193" i="6" s="1"/>
  <c r="O193" i="6"/>
  <c r="P193" i="6" s="1"/>
  <c r="M193" i="6"/>
  <c r="S192" i="6"/>
  <c r="Z192" i="6" s="1"/>
  <c r="O192" i="6"/>
  <c r="M192" i="6"/>
  <c r="AA192" i="6" s="1"/>
  <c r="S191" i="6"/>
  <c r="Z191" i="6" s="1"/>
  <c r="O191" i="6"/>
  <c r="P191" i="6" s="1"/>
  <c r="M191" i="6"/>
  <c r="AA191" i="6" s="1"/>
  <c r="S190" i="6"/>
  <c r="Z190" i="6" s="1"/>
  <c r="O190" i="6"/>
  <c r="P190" i="6" s="1"/>
  <c r="M190" i="6"/>
  <c r="S189" i="6"/>
  <c r="Z189" i="6" s="1"/>
  <c r="O189" i="6"/>
  <c r="P189" i="6" s="1"/>
  <c r="M189" i="6"/>
  <c r="Z188" i="6"/>
  <c r="S188" i="6"/>
  <c r="U188" i="6" s="1"/>
  <c r="O188" i="6"/>
  <c r="P188" i="6" s="1"/>
  <c r="M188" i="6"/>
  <c r="S187" i="6"/>
  <c r="O187" i="6"/>
  <c r="P187" i="6" s="1"/>
  <c r="M187" i="6"/>
  <c r="S186" i="6"/>
  <c r="O186" i="6"/>
  <c r="P186" i="6" s="1"/>
  <c r="M186" i="6"/>
  <c r="AA186" i="6" s="1"/>
  <c r="S185" i="6"/>
  <c r="O185" i="6"/>
  <c r="P185" i="6" s="1"/>
  <c r="M185" i="6"/>
  <c r="AA185" i="6" s="1"/>
  <c r="S184" i="6"/>
  <c r="O184" i="6"/>
  <c r="P184" i="6" s="1"/>
  <c r="M184" i="6"/>
  <c r="S183" i="6"/>
  <c r="O183" i="6"/>
  <c r="P183" i="6" s="1"/>
  <c r="M183" i="6"/>
  <c r="S182" i="6"/>
  <c r="Z182" i="6" s="1"/>
  <c r="O182" i="6"/>
  <c r="M182" i="6"/>
  <c r="S181" i="6"/>
  <c r="Z181" i="6" s="1"/>
  <c r="O181" i="6"/>
  <c r="P181" i="6" s="1"/>
  <c r="M181" i="6"/>
  <c r="U180" i="6"/>
  <c r="S180" i="6"/>
  <c r="Z180" i="6" s="1"/>
  <c r="O180" i="6"/>
  <c r="M180" i="6"/>
  <c r="AA180" i="6" s="1"/>
  <c r="S179" i="6"/>
  <c r="Z179" i="6" s="1"/>
  <c r="O179" i="6"/>
  <c r="P179" i="6" s="1"/>
  <c r="M179" i="6"/>
  <c r="S178" i="6"/>
  <c r="O178" i="6"/>
  <c r="P178" i="6" s="1"/>
  <c r="M178" i="6"/>
  <c r="S177" i="6"/>
  <c r="Z177" i="6" s="1"/>
  <c r="O177" i="6"/>
  <c r="P177" i="6" s="1"/>
  <c r="M177" i="6"/>
  <c r="S176" i="6"/>
  <c r="O176" i="6"/>
  <c r="M176" i="6"/>
  <c r="AA176" i="6" s="1"/>
  <c r="S175" i="6"/>
  <c r="Z175" i="6" s="1"/>
  <c r="O175" i="6"/>
  <c r="P175" i="6" s="1"/>
  <c r="M175" i="6"/>
  <c r="S174" i="6"/>
  <c r="Z174" i="6" s="1"/>
  <c r="O174" i="6"/>
  <c r="P174" i="6" s="1"/>
  <c r="M174" i="6"/>
  <c r="AA174" i="6" s="1"/>
  <c r="S173" i="6"/>
  <c r="Z173" i="6" s="1"/>
  <c r="O173" i="6"/>
  <c r="M173" i="6"/>
  <c r="AA173" i="6" s="1"/>
  <c r="S172" i="6"/>
  <c r="Z172" i="6" s="1"/>
  <c r="O172" i="6"/>
  <c r="P172" i="6" s="1"/>
  <c r="M172" i="6"/>
  <c r="S171" i="6"/>
  <c r="Z171" i="6" s="1"/>
  <c r="O171" i="6"/>
  <c r="P171" i="6" s="1"/>
  <c r="M171" i="6"/>
  <c r="S170" i="6"/>
  <c r="O170" i="6"/>
  <c r="P170" i="6" s="1"/>
  <c r="M170" i="6"/>
  <c r="AA170" i="6" s="1"/>
  <c r="S169" i="6"/>
  <c r="Z169" i="6" s="1"/>
  <c r="O169" i="6"/>
  <c r="P169" i="6" s="1"/>
  <c r="M169" i="6"/>
  <c r="S168" i="6"/>
  <c r="U168" i="6" s="1"/>
  <c r="O168" i="6"/>
  <c r="M168" i="6"/>
  <c r="AA168" i="6" s="1"/>
  <c r="S167" i="6"/>
  <c r="Z167" i="6" s="1"/>
  <c r="O167" i="6"/>
  <c r="P167" i="6" s="1"/>
  <c r="M167" i="6"/>
  <c r="AA167" i="6" s="1"/>
  <c r="S166" i="6"/>
  <c r="O166" i="6"/>
  <c r="P166" i="6" s="1"/>
  <c r="M166" i="6"/>
  <c r="S165" i="6"/>
  <c r="O165" i="6"/>
  <c r="M165" i="6"/>
  <c r="S164" i="6"/>
  <c r="O164" i="6"/>
  <c r="P164" i="6" s="1"/>
  <c r="M164" i="6"/>
  <c r="AA164" i="6" s="1"/>
  <c r="S163" i="6"/>
  <c r="O163" i="6"/>
  <c r="P163" i="6" s="1"/>
  <c r="M163" i="6"/>
  <c r="AA163" i="6" s="1"/>
  <c r="S162" i="6"/>
  <c r="O162" i="6"/>
  <c r="P162" i="6" s="1"/>
  <c r="M162" i="6"/>
  <c r="S161" i="6"/>
  <c r="U161" i="6" s="1"/>
  <c r="V161" i="6" s="1"/>
  <c r="O161" i="6"/>
  <c r="M161" i="6"/>
  <c r="AA161" i="6" s="1"/>
  <c r="S160" i="6"/>
  <c r="U160" i="6" s="1"/>
  <c r="V160" i="6" s="1"/>
  <c r="O160" i="6"/>
  <c r="P160" i="6" s="1"/>
  <c r="M160" i="6"/>
  <c r="S159" i="6"/>
  <c r="O159" i="6"/>
  <c r="P159" i="6" s="1"/>
  <c r="M159" i="6"/>
  <c r="S158" i="6"/>
  <c r="U158" i="6" s="1"/>
  <c r="V158" i="6" s="1"/>
  <c r="O158" i="6"/>
  <c r="P158" i="6" s="1"/>
  <c r="M158" i="6"/>
  <c r="S157" i="6"/>
  <c r="Z157" i="6" s="1"/>
  <c r="O157" i="6"/>
  <c r="M157" i="6"/>
  <c r="AA157" i="6" s="1"/>
  <c r="S156" i="6"/>
  <c r="O156" i="6"/>
  <c r="P156" i="6" s="1"/>
  <c r="M156" i="6"/>
  <c r="AA156" i="6" s="1"/>
  <c r="S155" i="6"/>
  <c r="O155" i="6"/>
  <c r="M155" i="6"/>
  <c r="AA155" i="6" s="1"/>
  <c r="S154" i="6"/>
  <c r="O154" i="6"/>
  <c r="P154" i="6" s="1"/>
  <c r="M154" i="6"/>
  <c r="AA154" i="6" s="1"/>
  <c r="S153" i="6"/>
  <c r="Z153" i="6" s="1"/>
  <c r="O153" i="6"/>
  <c r="P153" i="6" s="1"/>
  <c r="M153" i="6"/>
  <c r="S152" i="6"/>
  <c r="Z152" i="6" s="1"/>
  <c r="O152" i="6"/>
  <c r="P152" i="6" s="1"/>
  <c r="M152" i="6"/>
  <c r="S151" i="6"/>
  <c r="Z151" i="6" s="1"/>
  <c r="O151" i="6"/>
  <c r="P151" i="6" s="1"/>
  <c r="M151" i="6"/>
  <c r="AA151" i="6" s="1"/>
  <c r="S150" i="6"/>
  <c r="Z150" i="6" s="1"/>
  <c r="O150" i="6"/>
  <c r="M150" i="6"/>
  <c r="AA150" i="6" s="1"/>
  <c r="S149" i="6"/>
  <c r="Z149" i="6" s="1"/>
  <c r="O149" i="6"/>
  <c r="P149" i="6" s="1"/>
  <c r="M149" i="6"/>
  <c r="AA149" i="6" s="1"/>
  <c r="S148" i="6"/>
  <c r="Z148" i="6" s="1"/>
  <c r="O148" i="6"/>
  <c r="M148" i="6"/>
  <c r="AA148" i="6" s="1"/>
  <c r="S147" i="6"/>
  <c r="O147" i="6"/>
  <c r="M147" i="6"/>
  <c r="S146" i="6"/>
  <c r="U146" i="6" s="1"/>
  <c r="O146" i="6"/>
  <c r="P146" i="6" s="1"/>
  <c r="M146" i="6"/>
  <c r="S145" i="6"/>
  <c r="O145" i="6"/>
  <c r="P145" i="6" s="1"/>
  <c r="M145" i="6"/>
  <c r="AA145" i="6" s="1"/>
  <c r="S144" i="6"/>
  <c r="U144" i="6" s="1"/>
  <c r="O144" i="6"/>
  <c r="P144" i="6" s="1"/>
  <c r="M144" i="6"/>
  <c r="AA144" i="6" s="1"/>
  <c r="S143" i="6"/>
  <c r="Z143" i="6" s="1"/>
  <c r="O143" i="6"/>
  <c r="M143" i="6"/>
  <c r="AA143" i="6" s="1"/>
  <c r="S142" i="6"/>
  <c r="U142" i="6" s="1"/>
  <c r="V142" i="6" s="1"/>
  <c r="O142" i="6"/>
  <c r="P142" i="6" s="1"/>
  <c r="M142" i="6"/>
  <c r="S141" i="6"/>
  <c r="O141" i="6"/>
  <c r="P141" i="6" s="1"/>
  <c r="M141" i="6"/>
  <c r="S140" i="6"/>
  <c r="Z140" i="6" s="1"/>
  <c r="O140" i="6"/>
  <c r="M140" i="6"/>
  <c r="S139" i="6"/>
  <c r="Z139" i="6" s="1"/>
  <c r="O139" i="6"/>
  <c r="P139" i="6" s="1"/>
  <c r="M139" i="6"/>
  <c r="AA139" i="6" s="1"/>
  <c r="S138" i="6"/>
  <c r="Z138" i="6" s="1"/>
  <c r="O138" i="6"/>
  <c r="P138" i="6" s="1"/>
  <c r="M138" i="6"/>
  <c r="AA138" i="6" s="1"/>
  <c r="S137" i="6"/>
  <c r="Z137" i="6" s="1"/>
  <c r="O137" i="6"/>
  <c r="P137" i="6" s="1"/>
  <c r="M137" i="6"/>
  <c r="AA137" i="6" s="1"/>
  <c r="S136" i="6"/>
  <c r="O136" i="6"/>
  <c r="P136" i="6" s="1"/>
  <c r="M136" i="6"/>
  <c r="AA136" i="6" s="1"/>
  <c r="S135" i="6"/>
  <c r="O135" i="6"/>
  <c r="M135" i="6"/>
  <c r="AA135" i="6" s="1"/>
  <c r="S134" i="6"/>
  <c r="Z134" i="6" s="1"/>
  <c r="O134" i="6"/>
  <c r="M134" i="6"/>
  <c r="AA134" i="6" s="1"/>
  <c r="Z133" i="6"/>
  <c r="S133" i="6"/>
  <c r="U133" i="6" s="1"/>
  <c r="O133" i="6"/>
  <c r="M133" i="6"/>
  <c r="AA133" i="6" s="1"/>
  <c r="S132" i="6"/>
  <c r="U132" i="6" s="1"/>
  <c r="V132" i="6" s="1"/>
  <c r="O132" i="6"/>
  <c r="P132" i="6" s="1"/>
  <c r="M132" i="6"/>
  <c r="S131" i="6"/>
  <c r="Z131" i="6" s="1"/>
  <c r="O131" i="6"/>
  <c r="M131" i="6"/>
  <c r="S130" i="6"/>
  <c r="U130" i="6" s="1"/>
  <c r="V130" i="6" s="1"/>
  <c r="O130" i="6"/>
  <c r="P130" i="6" s="1"/>
  <c r="M130" i="6"/>
  <c r="S129" i="6"/>
  <c r="Z129" i="6" s="1"/>
  <c r="O129" i="6"/>
  <c r="P129" i="6" s="1"/>
  <c r="M129" i="6"/>
  <c r="S128" i="6"/>
  <c r="O128" i="6"/>
  <c r="P128" i="6" s="1"/>
  <c r="M128" i="6"/>
  <c r="AA128" i="6" s="1"/>
  <c r="S127" i="6"/>
  <c r="U127" i="6" s="1"/>
  <c r="V127" i="6" s="1"/>
  <c r="O127" i="6"/>
  <c r="M127" i="6"/>
  <c r="AA127" i="6" s="1"/>
  <c r="S126" i="6"/>
  <c r="Z126" i="6" s="1"/>
  <c r="O126" i="6"/>
  <c r="M126" i="6"/>
  <c r="S125" i="6"/>
  <c r="U125" i="6" s="1"/>
  <c r="V125" i="6" s="1"/>
  <c r="O125" i="6"/>
  <c r="P125" i="6" s="1"/>
  <c r="M125" i="6"/>
  <c r="S124" i="6"/>
  <c r="O124" i="6"/>
  <c r="M124" i="6"/>
  <c r="S123" i="6"/>
  <c r="Z123" i="6" s="1"/>
  <c r="O123" i="6"/>
  <c r="P123" i="6" s="1"/>
  <c r="M123" i="6"/>
  <c r="AA123" i="6" s="1"/>
  <c r="S122" i="6"/>
  <c r="O122" i="6"/>
  <c r="P122" i="6" s="1"/>
  <c r="M122" i="6"/>
  <c r="AA122" i="6" s="1"/>
  <c r="S121" i="6"/>
  <c r="Z121" i="6" s="1"/>
  <c r="O121" i="6"/>
  <c r="M121" i="6"/>
  <c r="AA121" i="6" s="1"/>
  <c r="S120" i="6"/>
  <c r="Z120" i="6" s="1"/>
  <c r="O120" i="6"/>
  <c r="M120" i="6"/>
  <c r="AA120" i="6" s="1"/>
  <c r="S119" i="6"/>
  <c r="U119" i="6" s="1"/>
  <c r="V119" i="6" s="1"/>
  <c r="O119" i="6"/>
  <c r="P119" i="6" s="1"/>
  <c r="M119" i="6"/>
  <c r="S118" i="6"/>
  <c r="U118" i="6" s="1"/>
  <c r="O118" i="6"/>
  <c r="M118" i="6"/>
  <c r="S117" i="6"/>
  <c r="Z117" i="6" s="1"/>
  <c r="O117" i="6"/>
  <c r="P117" i="6" s="1"/>
  <c r="M117" i="6"/>
  <c r="AA117" i="6" s="1"/>
  <c r="S116" i="6"/>
  <c r="O116" i="6"/>
  <c r="P116" i="6" s="1"/>
  <c r="M116" i="6"/>
  <c r="AA116" i="6" s="1"/>
  <c r="S115" i="6"/>
  <c r="U115" i="6" s="1"/>
  <c r="V115" i="6" s="1"/>
  <c r="O115" i="6"/>
  <c r="M115" i="6"/>
  <c r="AA115" i="6" s="1"/>
  <c r="Z114" i="6"/>
  <c r="S114" i="6"/>
  <c r="U114" i="6" s="1"/>
  <c r="O114" i="6"/>
  <c r="M114" i="6"/>
  <c r="AA114" i="6" s="1"/>
  <c r="S113" i="6"/>
  <c r="U113" i="6" s="1"/>
  <c r="V113" i="6" s="1"/>
  <c r="O113" i="6"/>
  <c r="P113" i="6" s="1"/>
  <c r="M113" i="6"/>
  <c r="Q113" i="6" s="1"/>
  <c r="S112" i="6"/>
  <c r="U112" i="6" s="1"/>
  <c r="O112" i="6"/>
  <c r="M112" i="6"/>
  <c r="S111" i="6"/>
  <c r="O111" i="6"/>
  <c r="P111" i="6" s="1"/>
  <c r="M111" i="6"/>
  <c r="AA111" i="6" s="1"/>
  <c r="S110" i="6"/>
  <c r="O110" i="6"/>
  <c r="P110" i="6" s="1"/>
  <c r="M110" i="6"/>
  <c r="AA110" i="6" s="1"/>
  <c r="S109" i="6"/>
  <c r="O109" i="6"/>
  <c r="M109" i="6"/>
  <c r="AA109" i="6" s="1"/>
  <c r="S108" i="6"/>
  <c r="Z108" i="6" s="1"/>
  <c r="O108" i="6"/>
  <c r="M108" i="6"/>
  <c r="AA108" i="6" s="1"/>
  <c r="S107" i="6"/>
  <c r="U107" i="6" s="1"/>
  <c r="V107" i="6" s="1"/>
  <c r="O107" i="6"/>
  <c r="P107" i="6" s="1"/>
  <c r="M107" i="6"/>
  <c r="AA107" i="6" s="1"/>
  <c r="S106" i="6"/>
  <c r="U106" i="6" s="1"/>
  <c r="O106" i="6"/>
  <c r="M106" i="6"/>
  <c r="S105" i="6"/>
  <c r="Z105" i="6" s="1"/>
  <c r="O105" i="6"/>
  <c r="P105" i="6" s="1"/>
  <c r="M105" i="6"/>
  <c r="AA105" i="6" s="1"/>
  <c r="S104" i="6"/>
  <c r="O104" i="6"/>
  <c r="P104" i="6" s="1"/>
  <c r="M104" i="6"/>
  <c r="S103" i="6"/>
  <c r="U103" i="6" s="1"/>
  <c r="V103" i="6" s="1"/>
  <c r="O103" i="6"/>
  <c r="M103" i="6"/>
  <c r="AA103" i="6" s="1"/>
  <c r="S102" i="6"/>
  <c r="U102" i="6" s="1"/>
  <c r="O102" i="6"/>
  <c r="M102" i="6"/>
  <c r="AA102" i="6" s="1"/>
  <c r="S101" i="6"/>
  <c r="U101" i="6" s="1"/>
  <c r="V101" i="6" s="1"/>
  <c r="O101" i="6"/>
  <c r="P101" i="6" s="1"/>
  <c r="M101" i="6"/>
  <c r="AA101" i="6" s="1"/>
  <c r="S100" i="6"/>
  <c r="U100" i="6" s="1"/>
  <c r="O100" i="6"/>
  <c r="M100" i="6"/>
  <c r="S99" i="6"/>
  <c r="Z99" i="6" s="1"/>
  <c r="O99" i="6"/>
  <c r="P99" i="6" s="1"/>
  <c r="M99" i="6"/>
  <c r="AA99" i="6" s="1"/>
  <c r="S98" i="6"/>
  <c r="O98" i="6"/>
  <c r="P98" i="6" s="1"/>
  <c r="M98" i="6"/>
  <c r="AA98" i="6" s="1"/>
  <c r="Z97" i="6"/>
  <c r="S97" i="6"/>
  <c r="U97" i="6" s="1"/>
  <c r="V97" i="6" s="1"/>
  <c r="O97" i="6"/>
  <c r="M97" i="6"/>
  <c r="AA97" i="6" s="1"/>
  <c r="S96" i="6"/>
  <c r="O96" i="6"/>
  <c r="M96" i="6"/>
  <c r="AA96" i="6" s="1"/>
  <c r="S95" i="6"/>
  <c r="U95" i="6" s="1"/>
  <c r="V95" i="6" s="1"/>
  <c r="O95" i="6"/>
  <c r="P95" i="6" s="1"/>
  <c r="M95" i="6"/>
  <c r="AA95" i="6" s="1"/>
  <c r="S94" i="6"/>
  <c r="O94" i="6"/>
  <c r="M94" i="6"/>
  <c r="S93" i="6"/>
  <c r="Z93" i="6" s="1"/>
  <c r="O93" i="6"/>
  <c r="P93" i="6" s="1"/>
  <c r="M93" i="6"/>
  <c r="AA93" i="6" s="1"/>
  <c r="S92" i="6"/>
  <c r="O92" i="6"/>
  <c r="P92" i="6" s="1"/>
  <c r="M92" i="6"/>
  <c r="S91" i="6"/>
  <c r="O91" i="6"/>
  <c r="M91" i="6"/>
  <c r="AA91" i="6" s="1"/>
  <c r="S90" i="6"/>
  <c r="U90" i="6" s="1"/>
  <c r="O90" i="6"/>
  <c r="M90" i="6"/>
  <c r="AA90" i="6" s="1"/>
  <c r="S89" i="6"/>
  <c r="U89" i="6" s="1"/>
  <c r="V89" i="6" s="1"/>
  <c r="O89" i="6"/>
  <c r="P89" i="6" s="1"/>
  <c r="M89" i="6"/>
  <c r="Q89" i="6" s="1"/>
  <c r="S88" i="6"/>
  <c r="O88" i="6"/>
  <c r="P88" i="6" s="1"/>
  <c r="M88" i="6"/>
  <c r="S87" i="6"/>
  <c r="Z87" i="6" s="1"/>
  <c r="O87" i="6"/>
  <c r="P87" i="6" s="1"/>
  <c r="M87" i="6"/>
  <c r="AA87" i="6" s="1"/>
  <c r="S86" i="6"/>
  <c r="Z86" i="6" s="1"/>
  <c r="O86" i="6"/>
  <c r="P86" i="6" s="1"/>
  <c r="M86" i="6"/>
  <c r="AA86" i="6" s="1"/>
  <c r="S85" i="6"/>
  <c r="O85" i="6"/>
  <c r="M85" i="6"/>
  <c r="AA85" i="6" s="1"/>
  <c r="S84" i="6"/>
  <c r="Z84" i="6" s="1"/>
  <c r="O84" i="6"/>
  <c r="M84" i="6"/>
  <c r="AA84" i="6" s="1"/>
  <c r="S83" i="6"/>
  <c r="U83" i="6" s="1"/>
  <c r="V83" i="6" s="1"/>
  <c r="O83" i="6"/>
  <c r="P83" i="6" s="1"/>
  <c r="M83" i="6"/>
  <c r="S82" i="6"/>
  <c r="U82" i="6" s="1"/>
  <c r="O82" i="6"/>
  <c r="P82" i="6" s="1"/>
  <c r="M82" i="6"/>
  <c r="S81" i="6"/>
  <c r="U81" i="6" s="1"/>
  <c r="V81" i="6" s="1"/>
  <c r="O81" i="6"/>
  <c r="P81" i="6" s="1"/>
  <c r="M81" i="6"/>
  <c r="AA81" i="6" s="1"/>
  <c r="S80" i="6"/>
  <c r="Z80" i="6" s="1"/>
  <c r="O80" i="6"/>
  <c r="P80" i="6" s="1"/>
  <c r="M80" i="6"/>
  <c r="AA80" i="6" s="1"/>
  <c r="S79" i="6"/>
  <c r="Z79" i="6" s="1"/>
  <c r="O79" i="6"/>
  <c r="M79" i="6"/>
  <c r="AA79" i="6" s="1"/>
  <c r="S78" i="6"/>
  <c r="U78" i="6" s="1"/>
  <c r="O78" i="6"/>
  <c r="M78" i="6"/>
  <c r="AA78" i="6" s="1"/>
  <c r="S77" i="6"/>
  <c r="U77" i="6" s="1"/>
  <c r="V77" i="6" s="1"/>
  <c r="O77" i="6"/>
  <c r="P77" i="6" s="1"/>
  <c r="M77" i="6"/>
  <c r="S76" i="6"/>
  <c r="U76" i="6" s="1"/>
  <c r="O76" i="6"/>
  <c r="P76" i="6" s="1"/>
  <c r="M76" i="6"/>
  <c r="S75" i="6"/>
  <c r="U75" i="6" s="1"/>
  <c r="V75" i="6" s="1"/>
  <c r="O75" i="6"/>
  <c r="M75" i="6"/>
  <c r="AA75" i="6" s="1"/>
  <c r="S74" i="6"/>
  <c r="Z74" i="6" s="1"/>
  <c r="O74" i="6"/>
  <c r="M74" i="6"/>
  <c r="AA74" i="6" s="1"/>
  <c r="S73" i="6"/>
  <c r="U73" i="6" s="1"/>
  <c r="V73" i="6" s="1"/>
  <c r="O73" i="6"/>
  <c r="M73" i="6"/>
  <c r="AA73" i="6" s="1"/>
  <c r="S72" i="6"/>
  <c r="U72" i="6" s="1"/>
  <c r="O72" i="6"/>
  <c r="M72" i="6"/>
  <c r="S71" i="6"/>
  <c r="U71" i="6" s="1"/>
  <c r="V71" i="6" s="1"/>
  <c r="O71" i="6"/>
  <c r="P71" i="6" s="1"/>
  <c r="M71" i="6"/>
  <c r="S70" i="6"/>
  <c r="U70" i="6" s="1"/>
  <c r="O70" i="6"/>
  <c r="P70" i="6" s="1"/>
  <c r="M70" i="6"/>
  <c r="S69" i="6"/>
  <c r="Z69" i="6" s="1"/>
  <c r="O69" i="6"/>
  <c r="P69" i="6" s="1"/>
  <c r="M69" i="6"/>
  <c r="AA69" i="6" s="1"/>
  <c r="S68" i="6"/>
  <c r="Z68" i="6" s="1"/>
  <c r="O68" i="6"/>
  <c r="P68" i="6" s="1"/>
  <c r="M68" i="6"/>
  <c r="S67" i="6"/>
  <c r="Z67" i="6" s="1"/>
  <c r="O67" i="6"/>
  <c r="M67" i="6"/>
  <c r="AA67" i="6" s="1"/>
  <c r="S66" i="6"/>
  <c r="Z66" i="6" s="1"/>
  <c r="O66" i="6"/>
  <c r="M66" i="6"/>
  <c r="S65" i="6"/>
  <c r="U65" i="6" s="1"/>
  <c r="V65" i="6" s="1"/>
  <c r="O65" i="6"/>
  <c r="P65" i="6" s="1"/>
  <c r="M65" i="6"/>
  <c r="S64" i="6"/>
  <c r="O64" i="6"/>
  <c r="P64" i="6" s="1"/>
  <c r="M64" i="6"/>
  <c r="S63" i="6"/>
  <c r="U63" i="6" s="1"/>
  <c r="V63" i="6" s="1"/>
  <c r="O63" i="6"/>
  <c r="P63" i="6" s="1"/>
  <c r="M63" i="6"/>
  <c r="AA63" i="6" s="1"/>
  <c r="S62" i="6"/>
  <c r="Z62" i="6" s="1"/>
  <c r="O62" i="6"/>
  <c r="M62" i="6"/>
  <c r="Q62" i="6" s="1"/>
  <c r="S61" i="6"/>
  <c r="U61" i="6" s="1"/>
  <c r="V61" i="6" s="1"/>
  <c r="O61" i="6"/>
  <c r="M61" i="6"/>
  <c r="AA61" i="6" s="1"/>
  <c r="S60" i="6"/>
  <c r="Z60" i="6" s="1"/>
  <c r="O60" i="6"/>
  <c r="M60" i="6"/>
  <c r="AA60" i="6" s="1"/>
  <c r="S59" i="6"/>
  <c r="U59" i="6" s="1"/>
  <c r="V59" i="6" s="1"/>
  <c r="O59" i="6"/>
  <c r="P59" i="6" s="1"/>
  <c r="M59" i="6"/>
  <c r="S58" i="6"/>
  <c r="U58" i="6" s="1"/>
  <c r="O58" i="6"/>
  <c r="M58" i="6"/>
  <c r="S57" i="6"/>
  <c r="O57" i="6"/>
  <c r="P57" i="6" s="1"/>
  <c r="M57" i="6"/>
  <c r="AA57" i="6" s="1"/>
  <c r="S56" i="6"/>
  <c r="Z56" i="6" s="1"/>
  <c r="O56" i="6"/>
  <c r="P56" i="6" s="1"/>
  <c r="M56" i="6"/>
  <c r="AA56" i="6" s="1"/>
  <c r="S55" i="6"/>
  <c r="U55" i="6" s="1"/>
  <c r="V55" i="6" s="1"/>
  <c r="O55" i="6"/>
  <c r="M55" i="6"/>
  <c r="AA55" i="6" s="1"/>
  <c r="S54" i="6"/>
  <c r="Z54" i="6" s="1"/>
  <c r="O54" i="6"/>
  <c r="M54" i="6"/>
  <c r="AA54" i="6" s="1"/>
  <c r="S53" i="6"/>
  <c r="U53" i="6" s="1"/>
  <c r="V53" i="6" s="1"/>
  <c r="O53" i="6"/>
  <c r="P53" i="6" s="1"/>
  <c r="M53" i="6"/>
  <c r="AA53" i="6" s="1"/>
  <c r="S52" i="6"/>
  <c r="U52" i="6" s="1"/>
  <c r="O52" i="6"/>
  <c r="M52" i="6"/>
  <c r="S51" i="6"/>
  <c r="U51" i="6" s="1"/>
  <c r="V51" i="6" s="1"/>
  <c r="O51" i="6"/>
  <c r="P51" i="6" s="1"/>
  <c r="M51" i="6"/>
  <c r="AA51" i="6" s="1"/>
  <c r="S50" i="6"/>
  <c r="Z50" i="6" s="1"/>
  <c r="O50" i="6"/>
  <c r="P50" i="6" s="1"/>
  <c r="M50" i="6"/>
  <c r="AA50" i="6" s="1"/>
  <c r="Z49" i="6"/>
  <c r="S49" i="6"/>
  <c r="U49" i="6" s="1"/>
  <c r="V49" i="6" s="1"/>
  <c r="O49" i="6"/>
  <c r="P49" i="6" s="1"/>
  <c r="M49" i="6"/>
  <c r="S48" i="6"/>
  <c r="Z48" i="6" s="1"/>
  <c r="O48" i="6"/>
  <c r="M48" i="6"/>
  <c r="AA48" i="6" s="1"/>
  <c r="S47" i="6"/>
  <c r="U47" i="6" s="1"/>
  <c r="V47" i="6" s="1"/>
  <c r="O47" i="6"/>
  <c r="P47" i="6" s="1"/>
  <c r="M47" i="6"/>
  <c r="S46" i="6"/>
  <c r="U46" i="6" s="1"/>
  <c r="O46" i="6"/>
  <c r="P46" i="6" s="1"/>
  <c r="M46" i="6"/>
  <c r="S45" i="6"/>
  <c r="Z45" i="6" s="1"/>
  <c r="O45" i="6"/>
  <c r="M45" i="6"/>
  <c r="AA45" i="6" s="1"/>
  <c r="S44" i="6"/>
  <c r="Z44" i="6" s="1"/>
  <c r="O44" i="6"/>
  <c r="P44" i="6" s="1"/>
  <c r="M44" i="6"/>
  <c r="AA44" i="6" s="1"/>
  <c r="S43" i="6"/>
  <c r="Z43" i="6" s="1"/>
  <c r="O43" i="6"/>
  <c r="P43" i="6" s="1"/>
  <c r="M43" i="6"/>
  <c r="AA43" i="6" s="1"/>
  <c r="S42" i="6"/>
  <c r="Z42" i="6" s="1"/>
  <c r="O42" i="6"/>
  <c r="M42" i="6"/>
  <c r="AA42" i="6" s="1"/>
  <c r="S41" i="6"/>
  <c r="U41" i="6" s="1"/>
  <c r="V41" i="6" s="1"/>
  <c r="O41" i="6"/>
  <c r="P41" i="6" s="1"/>
  <c r="M41" i="6"/>
  <c r="S40" i="6"/>
  <c r="U40" i="6" s="1"/>
  <c r="O40" i="6"/>
  <c r="P40" i="6" s="1"/>
  <c r="M40" i="6"/>
  <c r="S39" i="6"/>
  <c r="Z39" i="6" s="1"/>
  <c r="O39" i="6"/>
  <c r="P39" i="6" s="1"/>
  <c r="M39" i="6"/>
  <c r="S38" i="6"/>
  <c r="Z38" i="6" s="1"/>
  <c r="O38" i="6"/>
  <c r="P38" i="6" s="1"/>
  <c r="M38" i="6"/>
  <c r="AA38" i="6" s="1"/>
  <c r="S37" i="6"/>
  <c r="U37" i="6" s="1"/>
  <c r="V37" i="6" s="1"/>
  <c r="O37" i="6"/>
  <c r="P37" i="6" s="1"/>
  <c r="M37" i="6"/>
  <c r="AA37" i="6" s="1"/>
  <c r="S36" i="6"/>
  <c r="U36" i="6" s="1"/>
  <c r="O36" i="6"/>
  <c r="M36" i="6"/>
  <c r="AA36" i="6" s="1"/>
  <c r="S35" i="6"/>
  <c r="U35" i="6" s="1"/>
  <c r="V35" i="6" s="1"/>
  <c r="O35" i="6"/>
  <c r="P35" i="6" s="1"/>
  <c r="M35" i="6"/>
  <c r="AA35" i="6" s="1"/>
  <c r="S34" i="6"/>
  <c r="U34" i="6" s="1"/>
  <c r="O34" i="6"/>
  <c r="P34" i="6" s="1"/>
  <c r="M34" i="6"/>
  <c r="S33" i="6"/>
  <c r="Z33" i="6" s="1"/>
  <c r="O33" i="6"/>
  <c r="P33" i="6" s="1"/>
  <c r="M33" i="6"/>
  <c r="U32" i="6"/>
  <c r="S32" i="6"/>
  <c r="Z32" i="6" s="1"/>
  <c r="O32" i="6"/>
  <c r="P32" i="6" s="1"/>
  <c r="M32" i="6"/>
  <c r="AA32" i="6" s="1"/>
  <c r="S31" i="6"/>
  <c r="U31" i="6" s="1"/>
  <c r="V31" i="6" s="1"/>
  <c r="O31" i="6"/>
  <c r="P31" i="6" s="1"/>
  <c r="M31" i="6"/>
  <c r="AA31" i="6" s="1"/>
  <c r="S30" i="6"/>
  <c r="U30" i="6" s="1"/>
  <c r="O30" i="6"/>
  <c r="M30" i="6"/>
  <c r="AA30" i="6" s="1"/>
  <c r="S29" i="6"/>
  <c r="U29" i="6" s="1"/>
  <c r="V29" i="6" s="1"/>
  <c r="O29" i="6"/>
  <c r="P29" i="6" s="1"/>
  <c r="M29" i="6"/>
  <c r="S28" i="6"/>
  <c r="O28" i="6"/>
  <c r="P28" i="6" s="1"/>
  <c r="M28" i="6"/>
  <c r="S27" i="6"/>
  <c r="Z27" i="6" s="1"/>
  <c r="O27" i="6"/>
  <c r="P27" i="6" s="1"/>
  <c r="M27" i="6"/>
  <c r="AA27" i="6" s="1"/>
  <c r="S26" i="6"/>
  <c r="Z26" i="6" s="1"/>
  <c r="O26" i="6"/>
  <c r="P26" i="6" s="1"/>
  <c r="M26" i="6"/>
  <c r="S25" i="6"/>
  <c r="Z25" i="6" s="1"/>
  <c r="O25" i="6"/>
  <c r="P25" i="6" s="1"/>
  <c r="M25" i="6"/>
  <c r="Q25" i="6" s="1"/>
  <c r="S24" i="6"/>
  <c r="U24" i="6" s="1"/>
  <c r="O24" i="6"/>
  <c r="M24" i="6"/>
  <c r="AA24" i="6" s="1"/>
  <c r="S23" i="6"/>
  <c r="U23" i="6" s="1"/>
  <c r="V23" i="6" s="1"/>
  <c r="O23" i="6"/>
  <c r="P23" i="6" s="1"/>
  <c r="M23" i="6"/>
  <c r="S22" i="6"/>
  <c r="O22" i="6"/>
  <c r="P22" i="6" s="1"/>
  <c r="M22" i="6"/>
  <c r="S21" i="6"/>
  <c r="Z21" i="6" s="1"/>
  <c r="O21" i="6"/>
  <c r="P21" i="6" s="1"/>
  <c r="M21" i="6"/>
  <c r="AA21" i="6" s="1"/>
  <c r="S20" i="6"/>
  <c r="Z20" i="6" s="1"/>
  <c r="O20" i="6"/>
  <c r="P20" i="6" s="1"/>
  <c r="M20" i="6"/>
  <c r="S19" i="6"/>
  <c r="U19" i="6" s="1"/>
  <c r="V19" i="6" s="1"/>
  <c r="O19" i="6"/>
  <c r="P19" i="6" s="1"/>
  <c r="M19" i="6"/>
  <c r="S18" i="6"/>
  <c r="U18" i="6" s="1"/>
  <c r="O18" i="6"/>
  <c r="M18" i="6"/>
  <c r="AA18" i="6" s="1"/>
  <c r="S17" i="6"/>
  <c r="U17" i="6" s="1"/>
  <c r="V17" i="6" s="1"/>
  <c r="O17" i="6"/>
  <c r="P17" i="6" s="1"/>
  <c r="M17" i="6"/>
  <c r="S16" i="6"/>
  <c r="U16" i="6" s="1"/>
  <c r="O16" i="6"/>
  <c r="P16" i="6" s="1"/>
  <c r="M16" i="6"/>
  <c r="S15" i="6"/>
  <c r="Z15" i="6" s="1"/>
  <c r="O15" i="6"/>
  <c r="P15" i="6" s="1"/>
  <c r="M15" i="6"/>
  <c r="AA15" i="6" s="1"/>
  <c r="S14" i="6"/>
  <c r="Z14" i="6" s="1"/>
  <c r="O14" i="6"/>
  <c r="P14" i="6" s="1"/>
  <c r="M14" i="6"/>
  <c r="AA14" i="6" s="1"/>
  <c r="S13" i="6"/>
  <c r="U13" i="6" s="1"/>
  <c r="V13" i="6" s="1"/>
  <c r="O13" i="6"/>
  <c r="P13" i="6" s="1"/>
  <c r="M13" i="6"/>
  <c r="S12" i="6"/>
  <c r="Z12" i="6" s="1"/>
  <c r="O12" i="6"/>
  <c r="M12" i="6"/>
  <c r="AA12" i="6" s="1"/>
  <c r="S11" i="6"/>
  <c r="U11" i="6" s="1"/>
  <c r="V11" i="6" s="1"/>
  <c r="O11" i="6"/>
  <c r="P11" i="6" s="1"/>
  <c r="M11" i="6"/>
  <c r="AA11" i="6" s="1"/>
  <c r="S10" i="6"/>
  <c r="U10" i="6" s="1"/>
  <c r="O10" i="6"/>
  <c r="P10" i="6" s="1"/>
  <c r="M10" i="6"/>
  <c r="S9" i="6"/>
  <c r="U9" i="6" s="1"/>
  <c r="V9" i="6" s="1"/>
  <c r="O9" i="6"/>
  <c r="P9" i="6" s="1"/>
  <c r="M9" i="6"/>
  <c r="AA9" i="6" s="1"/>
  <c r="S8" i="6"/>
  <c r="Z8" i="6" s="1"/>
  <c r="O8" i="6"/>
  <c r="P8" i="6" s="1"/>
  <c r="M8" i="6"/>
  <c r="S7" i="6"/>
  <c r="Z7" i="6" s="1"/>
  <c r="O7" i="6"/>
  <c r="P7" i="6" s="1"/>
  <c r="M7" i="6"/>
  <c r="AA7" i="6" s="1"/>
  <c r="Z6" i="6"/>
  <c r="S6" i="6"/>
  <c r="U6" i="6" s="1"/>
  <c r="O6" i="6"/>
  <c r="M6" i="6"/>
  <c r="AA6" i="6" s="1"/>
  <c r="S5" i="6"/>
  <c r="U5" i="6" s="1"/>
  <c r="V5" i="6" s="1"/>
  <c r="O5" i="6"/>
  <c r="P5" i="6" s="1"/>
  <c r="M5" i="6"/>
  <c r="Q5" i="6" s="1"/>
  <c r="S4" i="6"/>
  <c r="U4" i="6" s="1"/>
  <c r="O4" i="6"/>
  <c r="P4" i="6" s="1"/>
  <c r="M4" i="6"/>
  <c r="P1537" i="4" l="1" a="1"/>
  <c r="P1537" i="4" s="1"/>
  <c r="P1473" i="4" a="1"/>
  <c r="P1473" i="4" s="1"/>
  <c r="P1443" i="4" a="1"/>
  <c r="P1443" i="4" s="1"/>
  <c r="P1535" i="4" a="1"/>
  <c r="P1535" i="4" s="1"/>
  <c r="P1550" i="4" a="1"/>
  <c r="P1550" i="4" s="1"/>
  <c r="P1085" i="4" a="1"/>
  <c r="P1085" i="4" s="1"/>
  <c r="P1519" i="4" a="1"/>
  <c r="P1519" i="4" s="1"/>
  <c r="P1499" i="4" a="1"/>
  <c r="P1499" i="4" s="1"/>
  <c r="P1595" i="4" a="1"/>
  <c r="P1595" i="4" s="1"/>
  <c r="P1249" i="4" a="1"/>
  <c r="P1249" i="4" s="1"/>
  <c r="P1458" i="4" a="1"/>
  <c r="P1458" i="4" s="1"/>
  <c r="P1559" i="4" a="1"/>
  <c r="P1559" i="4" s="1"/>
  <c r="P1419" i="4" a="1"/>
  <c r="P1419" i="4" s="1"/>
  <c r="P1295" i="4" a="1"/>
  <c r="P1295" i="4" s="1"/>
  <c r="P1164" i="4" a="1"/>
  <c r="P1164" i="4" s="1"/>
  <c r="P1233" i="4" a="1"/>
  <c r="P1233" i="4" s="1"/>
  <c r="P1074" i="4" a="1"/>
  <c r="P1074" i="4" s="1"/>
  <c r="P1387" i="4" a="1"/>
  <c r="P1387" i="4" s="1"/>
  <c r="P1256" i="4" a="1"/>
  <c r="P1256" i="4" s="1"/>
  <c r="P1132" i="4" a="1"/>
  <c r="P1132" i="4" s="1"/>
  <c r="P1581" i="4" a="1"/>
  <c r="P1581" i="4" s="1"/>
  <c r="P1448" i="4" a="1"/>
  <c r="P1448" i="4" s="1"/>
  <c r="P1278" i="4" a="1"/>
  <c r="P1278" i="4" s="1"/>
  <c r="P1124" i="4" a="1"/>
  <c r="P1124" i="4" s="1"/>
  <c r="P1447" i="4" a="1"/>
  <c r="P1447" i="4" s="1"/>
  <c r="P1324" i="4" a="1"/>
  <c r="P1324" i="4" s="1"/>
  <c r="P1185" i="4" a="1"/>
  <c r="P1185" i="4" s="1"/>
  <c r="P1053" i="4" a="1"/>
  <c r="P1053" i="4" s="1"/>
  <c r="P1509" i="4" a="1"/>
  <c r="P1509" i="4" s="1"/>
  <c r="P1354" i="4" a="1"/>
  <c r="P1354" i="4" s="1"/>
  <c r="P1177" i="4" a="1"/>
  <c r="P1177" i="4" s="1"/>
  <c r="P1492" i="4" a="1"/>
  <c r="P1492" i="4" s="1"/>
  <c r="P1346" i="4" a="1"/>
  <c r="P1346" i="4" s="1"/>
  <c r="P1215" i="4" a="1"/>
  <c r="P1215" i="4" s="1"/>
  <c r="P1089" i="4" a="1"/>
  <c r="P1089" i="4" s="1"/>
  <c r="P1554" i="4" a="1"/>
  <c r="P1554" i="4" s="1"/>
  <c r="P1399" i="4" a="1"/>
  <c r="P1399" i="4" s="1"/>
  <c r="P1237" i="4" a="1"/>
  <c r="P1237" i="4" s="1"/>
  <c r="P1070" i="4" a="1"/>
  <c r="P1070" i="4" s="1"/>
  <c r="P1375" i="4" a="1"/>
  <c r="P1375" i="4" s="1"/>
  <c r="P1252" i="4" a="1"/>
  <c r="P1252" i="4" s="1"/>
  <c r="P1113" i="4" a="1"/>
  <c r="P1113" i="4" s="1"/>
  <c r="P1506" i="4" a="1"/>
  <c r="P1506" i="4" s="1"/>
  <c r="P1374" i="4" a="1"/>
  <c r="P1374" i="4" s="1"/>
  <c r="P1205" i="4" a="1"/>
  <c r="P1205" i="4" s="1"/>
  <c r="P1049" i="4" a="1"/>
  <c r="P1049" i="4" s="1"/>
  <c r="P1451" i="4" a="1"/>
  <c r="P1451" i="4" s="1"/>
  <c r="P1320" i="4" a="1"/>
  <c r="P1320" i="4" s="1"/>
  <c r="P1188" i="4" a="1"/>
  <c r="P1188" i="4" s="1"/>
  <c r="P1058" i="4" a="1"/>
  <c r="P1058" i="4" s="1"/>
  <c r="P1066" i="4" a="1"/>
  <c r="P1066" i="4" s="1"/>
  <c r="P1304" i="4" a="1"/>
  <c r="P1304" i="4" s="1"/>
  <c r="P1598" i="4" a="1"/>
  <c r="P1598" i="4" s="1"/>
  <c r="P1527" i="4" a="1"/>
  <c r="P1527" i="4" s="1"/>
  <c r="P1333" i="4" a="1"/>
  <c r="P1333" i="4" s="1"/>
  <c r="P1568" i="4" a="1"/>
  <c r="P1568" i="4" s="1"/>
  <c r="P1507" i="4" a="1"/>
  <c r="P1507" i="4" s="1"/>
  <c r="P1572" i="4" a="1"/>
  <c r="P1572" i="4" s="1"/>
  <c r="P1264" i="4" a="1"/>
  <c r="P1264" i="4" s="1"/>
  <c r="P1412" i="4" a="1"/>
  <c r="P1412" i="4" s="1"/>
  <c r="P1551" i="4" a="1"/>
  <c r="P1551" i="4" s="1"/>
  <c r="P1411" i="4" a="1"/>
  <c r="P1411" i="4" s="1"/>
  <c r="P1288" i="4" a="1"/>
  <c r="P1288" i="4" s="1"/>
  <c r="P1149" i="4" a="1"/>
  <c r="P1149" i="4" s="1"/>
  <c r="P1225" i="4" a="1"/>
  <c r="P1225" i="4" s="1"/>
  <c r="P1065" i="4" a="1"/>
  <c r="P1065" i="4" s="1"/>
  <c r="P1379" i="4" a="1"/>
  <c r="P1379" i="4" s="1"/>
  <c r="P1248" i="4" a="1"/>
  <c r="P1248" i="4" s="1"/>
  <c r="P1116" i="4" a="1"/>
  <c r="P1116" i="4" s="1"/>
  <c r="P1573" i="4" a="1"/>
  <c r="P1573" i="4" s="1"/>
  <c r="P1425" i="4" a="1"/>
  <c r="P1425" i="4" s="1"/>
  <c r="P1263" i="4" a="1"/>
  <c r="P1263" i="4" s="1"/>
  <c r="P1101" i="4" a="1"/>
  <c r="P1101" i="4" s="1"/>
  <c r="P1439" i="4" a="1"/>
  <c r="P1439" i="4" s="1"/>
  <c r="P1308" i="4" a="1"/>
  <c r="P1308" i="4" s="1"/>
  <c r="P1178" i="4" a="1"/>
  <c r="P1178" i="4" s="1"/>
  <c r="P1044" i="4" a="1"/>
  <c r="P1044" i="4" s="1"/>
  <c r="P1493" i="4" a="1"/>
  <c r="P1493" i="4" s="1"/>
  <c r="P1338" i="4" a="1"/>
  <c r="P1338" i="4" s="1"/>
  <c r="P1169" i="4" a="1"/>
  <c r="P1169" i="4" s="1"/>
  <c r="P1477" i="4" a="1"/>
  <c r="P1477" i="4" s="1"/>
  <c r="P1330" i="4" a="1"/>
  <c r="P1330" i="4" s="1"/>
  <c r="P1207" i="4" a="1"/>
  <c r="P1207" i="4" s="1"/>
  <c r="P1080" i="4" a="1"/>
  <c r="P1080" i="4" s="1"/>
  <c r="P1538" i="4" a="1"/>
  <c r="P1538" i="4" s="1"/>
  <c r="P1391" i="4" a="1"/>
  <c r="P1391" i="4" s="1"/>
  <c r="P1229" i="4" a="1"/>
  <c r="P1229" i="4" s="1"/>
  <c r="P1060" i="4" a="1"/>
  <c r="P1060" i="4" s="1"/>
  <c r="P1367" i="4" a="1"/>
  <c r="P1367" i="4" s="1"/>
  <c r="P1236" i="4" a="1"/>
  <c r="P1236" i="4" s="1"/>
  <c r="P1106" i="4" a="1"/>
  <c r="P1106" i="4" s="1"/>
  <c r="P1490" i="4" a="1"/>
  <c r="P1490" i="4" s="1"/>
  <c r="P1352" i="4" a="1"/>
  <c r="P1352" i="4" s="1"/>
  <c r="P1197" i="4" a="1"/>
  <c r="P1197" i="4" s="1"/>
  <c r="P1040" i="4" a="1"/>
  <c r="P1040" i="4" s="1"/>
  <c r="P1436" i="4" a="1"/>
  <c r="P1436" i="4" s="1"/>
  <c r="P1312" i="4" a="1"/>
  <c r="P1312" i="4" s="1"/>
  <c r="P1181" i="4" a="1"/>
  <c r="P1181" i="4" s="1"/>
  <c r="P1048" i="4" a="1"/>
  <c r="P1048" i="4" s="1"/>
  <c r="P1503" i="4" a="1"/>
  <c r="P1503" i="4" s="1"/>
  <c r="P1211" i="4" a="1"/>
  <c r="P1211" i="4" s="1"/>
  <c r="P1552" i="4" a="1"/>
  <c r="P1552" i="4" s="1"/>
  <c r="P1481" i="4" a="1"/>
  <c r="P1481" i="4" s="1"/>
  <c r="P1265" i="4" a="1"/>
  <c r="P1265" i="4" s="1"/>
  <c r="P1584" i="4" a="1"/>
  <c r="P1584" i="4" s="1"/>
  <c r="P1522" i="4" a="1"/>
  <c r="P1522" i="4" s="1"/>
  <c r="P1596" i="4" a="1"/>
  <c r="P1596" i="4" s="1"/>
  <c r="P1280" i="4" a="1"/>
  <c r="P1280" i="4" s="1"/>
  <c r="P1319" i="4" a="1"/>
  <c r="P1319" i="4" s="1"/>
  <c r="P1543" i="4" a="1"/>
  <c r="P1543" i="4" s="1"/>
  <c r="P1403" i="4" a="1"/>
  <c r="P1403" i="4" s="1"/>
  <c r="P1272" i="4" a="1"/>
  <c r="P1272" i="4" s="1"/>
  <c r="P1142" i="4" a="1"/>
  <c r="P1142" i="4" s="1"/>
  <c r="P1210" i="4" a="1"/>
  <c r="P1210" i="4" s="1"/>
  <c r="P1055" i="4" a="1"/>
  <c r="P1055" i="4" s="1"/>
  <c r="P1364" i="4" a="1"/>
  <c r="P1364" i="4" s="1"/>
  <c r="P1240" i="4" a="1"/>
  <c r="P1240" i="4" s="1"/>
  <c r="P1109" i="4" a="1"/>
  <c r="P1109" i="4" s="1"/>
  <c r="P1565" i="4" a="1"/>
  <c r="P1565" i="4" s="1"/>
  <c r="P1417" i="4" a="1"/>
  <c r="P1417" i="4" s="1"/>
  <c r="P1255" i="4" a="1"/>
  <c r="P1255" i="4" s="1"/>
  <c r="P1091" i="4" a="1"/>
  <c r="P1091" i="4" s="1"/>
  <c r="P1432" i="4" a="1"/>
  <c r="P1432" i="4" s="1"/>
  <c r="P1293" i="4" a="1"/>
  <c r="P1293" i="4" s="1"/>
  <c r="P1162" i="4" a="1"/>
  <c r="P1162" i="4" s="1"/>
  <c r="P1034" i="4" a="1"/>
  <c r="P1034" i="4" s="1"/>
  <c r="P1478" i="4" a="1"/>
  <c r="P1478" i="4" s="1"/>
  <c r="P1316" i="4" a="1"/>
  <c r="P1316" i="4" s="1"/>
  <c r="P1161" i="4" a="1"/>
  <c r="P1161" i="4" s="1"/>
  <c r="P1454" i="4" a="1"/>
  <c r="P1454" i="4" s="1"/>
  <c r="P1323" i="4" a="1"/>
  <c r="P1323" i="4" s="1"/>
  <c r="P1199" i="4" a="1"/>
  <c r="P1199" i="4" s="1"/>
  <c r="P1061" i="4" a="1"/>
  <c r="P1061" i="4" s="1"/>
  <c r="P1523" i="4" a="1"/>
  <c r="P1523" i="4" s="1"/>
  <c r="P1376" i="4" a="1"/>
  <c r="P1376" i="4" s="1"/>
  <c r="P1206" i="4" a="1"/>
  <c r="P1206" i="4" s="1"/>
  <c r="P1051" i="4" a="1"/>
  <c r="P1051" i="4" s="1"/>
  <c r="P1360" i="4" a="1"/>
  <c r="P1360" i="4" s="1"/>
  <c r="P1221" i="4" a="1"/>
  <c r="P1221" i="4" s="1"/>
  <c r="P1097" i="4" a="1"/>
  <c r="P1097" i="4" s="1"/>
  <c r="P1483" i="4" a="1"/>
  <c r="P1483" i="4" s="1"/>
  <c r="P1336" i="4" a="1"/>
  <c r="P1336" i="4" s="1"/>
  <c r="P1189" i="4" a="1"/>
  <c r="P1189" i="4" s="1"/>
  <c r="P1560" i="4" a="1"/>
  <c r="P1560" i="4" s="1"/>
  <c r="P1428" i="4" a="1"/>
  <c r="P1428" i="4" s="1"/>
  <c r="P1296" i="4" a="1"/>
  <c r="P1296" i="4" s="1"/>
  <c r="P1166" i="4" a="1"/>
  <c r="P1166" i="4" s="1"/>
  <c r="P1039" i="4" a="1"/>
  <c r="P1039" i="4" s="1"/>
  <c r="P1457" i="4" a="1"/>
  <c r="P1457" i="4" s="1"/>
  <c r="P1119" i="4" a="1"/>
  <c r="P1119" i="4" s="1"/>
  <c r="P1528" i="4" a="1"/>
  <c r="P1528" i="4" s="1"/>
  <c r="P1388" i="4" a="1"/>
  <c r="P1388" i="4" s="1"/>
  <c r="P1173" i="4" a="1"/>
  <c r="P1173" i="4" s="1"/>
  <c r="P1592" i="4" a="1"/>
  <c r="P1592" i="4" s="1"/>
  <c r="P1531" i="4" a="1"/>
  <c r="P1531" i="4" s="1"/>
  <c r="P1556" i="4" a="1"/>
  <c r="P1556" i="4" s="1"/>
  <c r="P1302" i="4" a="1"/>
  <c r="P1302" i="4" s="1"/>
  <c r="P1242" i="4" a="1"/>
  <c r="P1242" i="4" s="1"/>
  <c r="P1520" i="4" a="1"/>
  <c r="P1520" i="4" s="1"/>
  <c r="P1396" i="4" a="1"/>
  <c r="P1396" i="4" s="1"/>
  <c r="P1257" i="4" a="1"/>
  <c r="P1257" i="4" s="1"/>
  <c r="P1126" i="4" a="1"/>
  <c r="P1126" i="4" s="1"/>
  <c r="P1194" i="4" a="1"/>
  <c r="P1194" i="4" s="1"/>
  <c r="P1036" i="4" a="1"/>
  <c r="P1036" i="4" s="1"/>
  <c r="P1356" i="4" a="1"/>
  <c r="P1356" i="4" s="1"/>
  <c r="P1224" i="4" a="1"/>
  <c r="P1224" i="4" s="1"/>
  <c r="P1092" i="4" a="1"/>
  <c r="P1092" i="4" s="1"/>
  <c r="P1557" i="4" a="1"/>
  <c r="P1557" i="4" s="1"/>
  <c r="P1409" i="4" a="1"/>
  <c r="P1409" i="4" s="1"/>
  <c r="P1247" i="4" a="1"/>
  <c r="P1247" i="4" s="1"/>
  <c r="P1072" i="4" a="1"/>
  <c r="P1072" i="4" s="1"/>
  <c r="P1416" i="4" a="1"/>
  <c r="P1416" i="4" s="1"/>
  <c r="P1286" i="4" a="1"/>
  <c r="P1286" i="4" s="1"/>
  <c r="P1154" i="4" a="1"/>
  <c r="P1154" i="4" s="1"/>
  <c r="P1548" i="4" a="1"/>
  <c r="P1548" i="4" s="1"/>
  <c r="P1470" i="4" a="1"/>
  <c r="P1470" i="4" s="1"/>
  <c r="P1300" i="4" a="1"/>
  <c r="P1300" i="4" s="1"/>
  <c r="P1153" i="4" a="1"/>
  <c r="P1153" i="4" s="1"/>
  <c r="P1438" i="4" a="1"/>
  <c r="P1438" i="4" s="1"/>
  <c r="P1315" i="4" a="1"/>
  <c r="P1315" i="4" s="1"/>
  <c r="P1184" i="4" a="1"/>
  <c r="P1184" i="4" s="1"/>
  <c r="P1052" i="4" a="1"/>
  <c r="P1052" i="4" s="1"/>
  <c r="P1515" i="4" a="1"/>
  <c r="P1515" i="4" s="1"/>
  <c r="P1353" i="4" a="1"/>
  <c r="P1353" i="4" s="1"/>
  <c r="P1191" i="4" a="1"/>
  <c r="P1191" i="4" s="1"/>
  <c r="P1041" i="4" a="1"/>
  <c r="P1041" i="4" s="1"/>
  <c r="P1344" i="4" a="1"/>
  <c r="P1344" i="4" s="1"/>
  <c r="P1214" i="4" a="1"/>
  <c r="P1214" i="4" s="1"/>
  <c r="P1088" i="4" a="1"/>
  <c r="P1088" i="4" s="1"/>
  <c r="P1475" i="4" a="1"/>
  <c r="P1475" i="4" s="1"/>
  <c r="P1321" i="4" a="1"/>
  <c r="P1321" i="4" s="1"/>
  <c r="P1174" i="4" a="1"/>
  <c r="P1174" i="4" s="1"/>
  <c r="P1544" i="4" a="1"/>
  <c r="P1544" i="4" s="1"/>
  <c r="P1420" i="4" a="1"/>
  <c r="P1420" i="4" s="1"/>
  <c r="P1289" i="4" a="1"/>
  <c r="P1289" i="4" s="1"/>
  <c r="P1150" i="4" a="1"/>
  <c r="P1150" i="4" s="1"/>
  <c r="P1134" i="4" a="1"/>
  <c r="P1134" i="4" s="1"/>
  <c r="P1022" i="4" a="1"/>
  <c r="P1022" i="4" s="1"/>
  <c r="P1482" i="4" a="1"/>
  <c r="P1482" i="4" s="1"/>
  <c r="P1341" i="4" a="1"/>
  <c r="P1341" i="4" s="1"/>
  <c r="P1076" i="4" a="1"/>
  <c r="P1076" i="4" s="1"/>
  <c r="P1021" i="4" a="1"/>
  <c r="P1021" i="4" s="1"/>
  <c r="P1547" i="4" a="1"/>
  <c r="P1547" i="4" s="1"/>
  <c r="P1580" i="4" a="1"/>
  <c r="P1580" i="4" s="1"/>
  <c r="P1590" i="4" a="1"/>
  <c r="P1590" i="4" s="1"/>
  <c r="P1410" i="4" a="1"/>
  <c r="P1410" i="4" s="1"/>
  <c r="P1512" i="4" a="1"/>
  <c r="P1512" i="4" s="1"/>
  <c r="P1380" i="4" a="1"/>
  <c r="P1380" i="4" s="1"/>
  <c r="P1250" i="4" a="1"/>
  <c r="P1250" i="4" s="1"/>
  <c r="P1118" i="4" a="1"/>
  <c r="P1118" i="4" s="1"/>
  <c r="P1172" i="4" a="1"/>
  <c r="P1172" i="4" s="1"/>
  <c r="P1480" i="4" a="1"/>
  <c r="P1480" i="4" s="1"/>
  <c r="P1348" i="4" a="1"/>
  <c r="P1348" i="4" s="1"/>
  <c r="P1217" i="4" a="1"/>
  <c r="P1217" i="4" s="1"/>
  <c r="P1083" i="4" a="1"/>
  <c r="P1083" i="4" s="1"/>
  <c r="P1549" i="4" a="1"/>
  <c r="P1549" i="4" s="1"/>
  <c r="P1386" i="4" a="1"/>
  <c r="P1386" i="4" s="1"/>
  <c r="P1232" i="4" a="1"/>
  <c r="P1232" i="4" s="1"/>
  <c r="P1064" i="4" a="1"/>
  <c r="P1064" i="4" s="1"/>
  <c r="P1401" i="4" a="1"/>
  <c r="P1401" i="4" s="1"/>
  <c r="P1270" i="4" a="1"/>
  <c r="P1270" i="4" s="1"/>
  <c r="P1146" i="4" a="1"/>
  <c r="P1146" i="4" s="1"/>
  <c r="P1501" i="4" a="1"/>
  <c r="P1501" i="4" s="1"/>
  <c r="P1462" i="4" a="1"/>
  <c r="P1462" i="4" s="1"/>
  <c r="P1285" i="4" a="1"/>
  <c r="P1285" i="4" s="1"/>
  <c r="P1138" i="4" a="1"/>
  <c r="P1138" i="4" s="1"/>
  <c r="P1431" i="4" a="1"/>
  <c r="P1431" i="4" s="1"/>
  <c r="P1307" i="4" a="1"/>
  <c r="P1307" i="4" s="1"/>
  <c r="P1176" i="4" a="1"/>
  <c r="P1176" i="4" s="1"/>
  <c r="P1042" i="4" a="1"/>
  <c r="P1042" i="4" s="1"/>
  <c r="P1508" i="4" a="1"/>
  <c r="P1508" i="4" s="1"/>
  <c r="P1345" i="4" a="1"/>
  <c r="P1345" i="4" s="1"/>
  <c r="P1183" i="4" a="1"/>
  <c r="P1183" i="4" s="1"/>
  <c r="P1031" i="4" a="1"/>
  <c r="P1031" i="4" s="1"/>
  <c r="P1329" i="4" a="1"/>
  <c r="P1329" i="4" s="1"/>
  <c r="P1198" i="4" a="1"/>
  <c r="P1198" i="4" s="1"/>
  <c r="P1078" i="4" a="1"/>
  <c r="P1078" i="4" s="1"/>
  <c r="P1468" i="4" a="1"/>
  <c r="P1468" i="4" s="1"/>
  <c r="P1313" i="4" a="1"/>
  <c r="P1313" i="4" s="1"/>
  <c r="P1158" i="4" a="1"/>
  <c r="P1158" i="4" s="1"/>
  <c r="P1536" i="4" a="1"/>
  <c r="P1536" i="4" s="1"/>
  <c r="P1404" i="4" a="1"/>
  <c r="P1404" i="4" s="1"/>
  <c r="P1274" i="4" a="1"/>
  <c r="P1274" i="4" s="1"/>
  <c r="P1143" i="4" a="1"/>
  <c r="P1143" i="4" s="1"/>
  <c r="P1023" i="4" a="1"/>
  <c r="P1023" i="4" s="1"/>
  <c r="P1558" i="4" a="1"/>
  <c r="P1558" i="4" s="1"/>
  <c r="P1435" i="4" a="1"/>
  <c r="P1435" i="4" s="1"/>
  <c r="P1281" i="4" a="1"/>
  <c r="P1281" i="4" s="1"/>
  <c r="P1593" i="4" a="1"/>
  <c r="P1593" i="4" s="1"/>
  <c r="P1553" i="4" a="1"/>
  <c r="P1553" i="4" s="1"/>
  <c r="P1563" i="4" a="1"/>
  <c r="P1563" i="4" s="1"/>
  <c r="P1027" i="4" a="1"/>
  <c r="P1027" i="4" s="1"/>
  <c r="P1566" i="4" a="1"/>
  <c r="P1566" i="4" s="1"/>
  <c r="P1318" i="4" a="1"/>
  <c r="P1318" i="4" s="1"/>
  <c r="P1504" i="4" a="1"/>
  <c r="P1504" i="4" s="1"/>
  <c r="P1365" i="4" a="1"/>
  <c r="P1365" i="4" s="1"/>
  <c r="P1234" i="4" a="1"/>
  <c r="P1234" i="4" s="1"/>
  <c r="P1110" i="4" a="1"/>
  <c r="P1110" i="4" s="1"/>
  <c r="P1156" i="4" a="1"/>
  <c r="P1156" i="4" s="1"/>
  <c r="P1464" i="4" a="1"/>
  <c r="P1464" i="4" s="1"/>
  <c r="P1332" i="4" a="1"/>
  <c r="P1332" i="4" s="1"/>
  <c r="P1202" i="4" a="1"/>
  <c r="P1202" i="4" s="1"/>
  <c r="P1073" i="4" a="1"/>
  <c r="P1073" i="4" s="1"/>
  <c r="P1541" i="4" a="1"/>
  <c r="P1541" i="4" s="1"/>
  <c r="P1371" i="4" a="1"/>
  <c r="P1371" i="4" s="1"/>
  <c r="P1209" i="4" a="1"/>
  <c r="P1209" i="4" s="1"/>
  <c r="P1045" i="4" a="1"/>
  <c r="P1045" i="4" s="1"/>
  <c r="P1394" i="4" a="1"/>
  <c r="P1394" i="4" s="1"/>
  <c r="P1262" i="4" a="1"/>
  <c r="P1262" i="4" s="1"/>
  <c r="P1131" i="4" a="1"/>
  <c r="P1131" i="4" s="1"/>
  <c r="P1026" i="4" a="1"/>
  <c r="P1026" i="4" s="1"/>
  <c r="P1446" i="4" a="1"/>
  <c r="P1446" i="4" s="1"/>
  <c r="P1277" i="4" a="1"/>
  <c r="P1277" i="4" s="1"/>
  <c r="P1122" i="4" a="1"/>
  <c r="P1122" i="4" s="1"/>
  <c r="P1423" i="4" a="1"/>
  <c r="P1423" i="4" s="1"/>
  <c r="P1292" i="4" a="1"/>
  <c r="P1292" i="4" s="1"/>
  <c r="P1168" i="4" a="1"/>
  <c r="P1168" i="4" s="1"/>
  <c r="P1032" i="4" a="1"/>
  <c r="P1032" i="4" s="1"/>
  <c r="P1476" i="4" a="1"/>
  <c r="P1476" i="4" s="1"/>
  <c r="P1337" i="4" a="1"/>
  <c r="P1337" i="4" s="1"/>
  <c r="P1175" i="4" a="1"/>
  <c r="P1175" i="4" s="1"/>
  <c r="P1452" i="4" a="1"/>
  <c r="P1452" i="4" s="1"/>
  <c r="P1322" i="4" a="1"/>
  <c r="P1322" i="4" s="1"/>
  <c r="P1190" i="4" a="1"/>
  <c r="P1190" i="4" s="1"/>
  <c r="P1069" i="4" a="1"/>
  <c r="P1069" i="4" s="1"/>
  <c r="P1460" i="4" a="1"/>
  <c r="P1460" i="4" s="1"/>
  <c r="P1305" i="4" a="1"/>
  <c r="P1305" i="4" s="1"/>
  <c r="P1136" i="4" a="1"/>
  <c r="P1136" i="4" s="1"/>
  <c r="P1521" i="4" a="1"/>
  <c r="P1521" i="4" s="1"/>
  <c r="P1397" i="4" a="1"/>
  <c r="P1397" i="4" s="1"/>
  <c r="P1258" i="4" a="1"/>
  <c r="P1258" i="4" s="1"/>
  <c r="P1135" i="4" a="1"/>
  <c r="P1135" i="4" s="1"/>
  <c r="P1534" i="4" a="1"/>
  <c r="P1534" i="4" s="1"/>
  <c r="P1350" i="4" a="1"/>
  <c r="P1350" i="4" s="1"/>
  <c r="P1389" i="4" a="1"/>
  <c r="P1389" i="4" s="1"/>
  <c r="P1594" i="4" a="1"/>
  <c r="P1594" i="4" s="1"/>
  <c r="P1546" i="4" a="1"/>
  <c r="P1546" i="4" s="1"/>
  <c r="P1561" i="4" a="1"/>
  <c r="P1561" i="4" s="1"/>
  <c r="P1579" i="4" a="1"/>
  <c r="P1579" i="4" s="1"/>
  <c r="P1487" i="4" a="1"/>
  <c r="P1487" i="4" s="1"/>
  <c r="P1542" i="4" a="1"/>
  <c r="P1542" i="4" s="1"/>
  <c r="P1038" i="4" a="1"/>
  <c r="P1038" i="4" s="1"/>
  <c r="P1497" i="4" a="1"/>
  <c r="P1497" i="4" s="1"/>
  <c r="P1358" i="4" a="1"/>
  <c r="P1358" i="4" s="1"/>
  <c r="P1226" i="4" a="1"/>
  <c r="P1226" i="4" s="1"/>
  <c r="P1094" i="4" a="1"/>
  <c r="P1094" i="4" s="1"/>
  <c r="P1141" i="4" a="1"/>
  <c r="P1141" i="4" s="1"/>
  <c r="P1456" i="4" a="1"/>
  <c r="P1456" i="4" s="1"/>
  <c r="P1325" i="4" a="1"/>
  <c r="P1325" i="4" s="1"/>
  <c r="P1186" i="4" a="1"/>
  <c r="P1186" i="4" s="1"/>
  <c r="P1054" i="4" a="1"/>
  <c r="P1054" i="4" s="1"/>
  <c r="P1533" i="4" a="1"/>
  <c r="P1533" i="4" s="1"/>
  <c r="P1363" i="4" a="1"/>
  <c r="P1363" i="4" s="1"/>
  <c r="P1201" i="4" a="1"/>
  <c r="P1201" i="4" s="1"/>
  <c r="P1517" i="4" a="1"/>
  <c r="P1517" i="4" s="1"/>
  <c r="P1378" i="4" a="1"/>
  <c r="P1378" i="4" s="1"/>
  <c r="P1254" i="4" a="1"/>
  <c r="P1254" i="4" s="1"/>
  <c r="P1123" i="4" a="1"/>
  <c r="P1123" i="4" s="1"/>
  <c r="P1588" i="4" a="1"/>
  <c r="P1588" i="4" s="1"/>
  <c r="P1424" i="4" a="1"/>
  <c r="P1424" i="4" s="1"/>
  <c r="P1269" i="4" a="1"/>
  <c r="P1269" i="4" s="1"/>
  <c r="P1100" i="4" a="1"/>
  <c r="P1100" i="4" s="1"/>
  <c r="P1415" i="4" a="1"/>
  <c r="P1415" i="4" s="1"/>
  <c r="P1284" i="4" a="1"/>
  <c r="P1284" i="4" s="1"/>
  <c r="P1152" i="4" a="1"/>
  <c r="P1152" i="4" s="1"/>
  <c r="P1500" i="4" a="1"/>
  <c r="P1500" i="4" s="1"/>
  <c r="P1469" i="4" a="1"/>
  <c r="P1469" i="4" s="1"/>
  <c r="P1314" i="4" a="1"/>
  <c r="P1314" i="4" s="1"/>
  <c r="P1160" i="4" a="1"/>
  <c r="P1160" i="4" s="1"/>
  <c r="P1437" i="4" a="1"/>
  <c r="P1437" i="4" s="1"/>
  <c r="P1306" i="4" a="1"/>
  <c r="P1306" i="4" s="1"/>
  <c r="P1182" i="4" a="1"/>
  <c r="P1182" i="4" s="1"/>
  <c r="P1059" i="4" a="1"/>
  <c r="P1059" i="4" s="1"/>
  <c r="P1444" i="4" a="1"/>
  <c r="P1444" i="4" s="1"/>
  <c r="P1297" i="4" a="1"/>
  <c r="P1297" i="4" s="1"/>
  <c r="P1120" i="4" a="1"/>
  <c r="P1120" i="4" s="1"/>
  <c r="P1513" i="4" a="1"/>
  <c r="P1513" i="4" s="1"/>
  <c r="P1382" i="4" a="1"/>
  <c r="P1382" i="4" s="1"/>
  <c r="P1251" i="4" a="1"/>
  <c r="P1251" i="4" s="1"/>
  <c r="P1127" i="4" a="1"/>
  <c r="P1127" i="4" s="1"/>
  <c r="P1496" i="4" a="1"/>
  <c r="P1496" i="4" s="1"/>
  <c r="P1020" i="4" a="1"/>
  <c r="P1020" i="4" s="1"/>
  <c r="P1196" i="4" a="1"/>
  <c r="P1196" i="4" s="1"/>
  <c r="P1474" i="4" a="1"/>
  <c r="P1474" i="4" s="1"/>
  <c r="P1426" i="4" a="1"/>
  <c r="P1426" i="4" s="1"/>
  <c r="P1569" i="4" a="1"/>
  <c r="P1569" i="4" s="1"/>
  <c r="P1587" i="4" a="1"/>
  <c r="P1587" i="4" s="1"/>
  <c r="P1495" i="4" a="1"/>
  <c r="P1495" i="4" s="1"/>
  <c r="P1372" i="4" a="1"/>
  <c r="P1372" i="4" s="1"/>
  <c r="P1019" i="4" a="1"/>
  <c r="P1019" i="4" s="1"/>
  <c r="P1488" i="4" a="1"/>
  <c r="P1488" i="4" s="1"/>
  <c r="P1342" i="4" a="1"/>
  <c r="P1342" i="4" s="1"/>
  <c r="P1218" i="4" a="1"/>
  <c r="P1218" i="4" s="1"/>
  <c r="P1084" i="4" a="1"/>
  <c r="P1084" i="4" s="1"/>
  <c r="P1133" i="4" a="1"/>
  <c r="P1133" i="4" s="1"/>
  <c r="P1440" i="4" a="1"/>
  <c r="P1440" i="4" s="1"/>
  <c r="P1310" i="4" a="1"/>
  <c r="P1310" i="4" s="1"/>
  <c r="P1179" i="4" a="1"/>
  <c r="P1179" i="4" s="1"/>
  <c r="P1046" i="4" a="1"/>
  <c r="P1046" i="4" s="1"/>
  <c r="P1525" i="4" a="1"/>
  <c r="P1525" i="4" s="1"/>
  <c r="P1355" i="4" a="1"/>
  <c r="P1355" i="4" s="1"/>
  <c r="P1193" i="4" a="1"/>
  <c r="P1193" i="4" s="1"/>
  <c r="P1510" i="4" a="1"/>
  <c r="P1510" i="4" s="1"/>
  <c r="P1370" i="4" a="1"/>
  <c r="P1370" i="4" s="1"/>
  <c r="P1239" i="4" a="1"/>
  <c r="P1239" i="4" s="1"/>
  <c r="P1115" i="4" a="1"/>
  <c r="P1115" i="4" s="1"/>
  <c r="P1564" i="4" a="1"/>
  <c r="P1564" i="4" s="1"/>
  <c r="P1408" i="4" a="1"/>
  <c r="P1408" i="4" s="1"/>
  <c r="P1261" i="4" a="1"/>
  <c r="P1261" i="4" s="1"/>
  <c r="P1081" i="4" a="1"/>
  <c r="P1081" i="4" s="1"/>
  <c r="P1400" i="4" a="1"/>
  <c r="P1400" i="4" s="1"/>
  <c r="P1276" i="4" a="1"/>
  <c r="P1276" i="4" s="1"/>
  <c r="P1145" i="4" a="1"/>
  <c r="P1145" i="4" s="1"/>
  <c r="P1485" i="4" a="1"/>
  <c r="P1485" i="4" s="1"/>
  <c r="P1461" i="4" a="1"/>
  <c r="P1461" i="4" s="1"/>
  <c r="P1299" i="4" a="1"/>
  <c r="P1299" i="4" s="1"/>
  <c r="P1137" i="4" a="1"/>
  <c r="P1137" i="4" s="1"/>
  <c r="P1430" i="4" a="1"/>
  <c r="P1430" i="4" s="1"/>
  <c r="P1298" i="4" a="1"/>
  <c r="P1298" i="4" s="1"/>
  <c r="P1167" i="4" a="1"/>
  <c r="P1167" i="4" s="1"/>
  <c r="P1050" i="4" a="1"/>
  <c r="P1050" i="4" s="1"/>
  <c r="P1429" i="4" a="1"/>
  <c r="P1429" i="4" s="1"/>
  <c r="P1282" i="4" a="1"/>
  <c r="P1282" i="4" s="1"/>
  <c r="P1105" i="4" a="1"/>
  <c r="P1105" i="4" s="1"/>
  <c r="P1505" i="4" a="1"/>
  <c r="P1505" i="4" s="1"/>
  <c r="P1366" i="4" a="1"/>
  <c r="P1366" i="4" s="1"/>
  <c r="P1243" i="4" a="1"/>
  <c r="P1243" i="4" s="1"/>
  <c r="P1112" i="4" a="1"/>
  <c r="P1112" i="4" s="1"/>
  <c r="P1449" i="4" a="1"/>
  <c r="P1449" i="4" s="1"/>
  <c r="P1530" i="4" a="1"/>
  <c r="P1530" i="4" s="1"/>
  <c r="P1103" i="4" a="1"/>
  <c r="P1103" i="4" s="1"/>
  <c r="P1427" i="4" a="1"/>
  <c r="P1427" i="4" s="1"/>
  <c r="P1466" i="4" a="1"/>
  <c r="P1466" i="4" s="1"/>
  <c r="P1577" i="4" a="1"/>
  <c r="P1577" i="4" s="1"/>
  <c r="P1025" i="4" a="1"/>
  <c r="P1025" i="4" s="1"/>
  <c r="P1511" i="4" a="1"/>
  <c r="P1511" i="4" s="1"/>
  <c r="P1157" i="4" a="1"/>
  <c r="P1157" i="4" s="1"/>
  <c r="P1591" i="4" a="1"/>
  <c r="P1591" i="4" s="1"/>
  <c r="P1465" i="4" a="1"/>
  <c r="P1465" i="4" s="1"/>
  <c r="P1334" i="4" a="1"/>
  <c r="P1334" i="4" s="1"/>
  <c r="P1203" i="4" a="1"/>
  <c r="P1203" i="4" s="1"/>
  <c r="P1075" i="4" a="1"/>
  <c r="P1075" i="4" s="1"/>
  <c r="P1125" i="4" a="1"/>
  <c r="P1125" i="4" s="1"/>
  <c r="P1433" i="4" a="1"/>
  <c r="P1433" i="4" s="1"/>
  <c r="P1294" i="4" a="1"/>
  <c r="P1294" i="4" s="1"/>
  <c r="P1171" i="4" a="1"/>
  <c r="P1171" i="4" s="1"/>
  <c r="P1035" i="4" a="1"/>
  <c r="P1035" i="4" s="1"/>
  <c r="P1502" i="4" a="1"/>
  <c r="P1502" i="4" s="1"/>
  <c r="P1340" i="4" a="1"/>
  <c r="P1340" i="4" s="1"/>
  <c r="P1170" i="4" a="1"/>
  <c r="P1170" i="4" s="1"/>
  <c r="P1494" i="4" a="1"/>
  <c r="P1494" i="4" s="1"/>
  <c r="P1362" i="4" a="1"/>
  <c r="P1362" i="4" s="1"/>
  <c r="P1231" i="4" a="1"/>
  <c r="P1231" i="4" s="1"/>
  <c r="P1108" i="4" a="1"/>
  <c r="P1108" i="4" s="1"/>
  <c r="P1540" i="4" a="1"/>
  <c r="P1540" i="4" s="1"/>
  <c r="P1393" i="4" a="1"/>
  <c r="P1393" i="4" s="1"/>
  <c r="P1246" i="4" a="1"/>
  <c r="P1246" i="4" s="1"/>
  <c r="P1071" i="4" a="1"/>
  <c r="P1071" i="4" s="1"/>
  <c r="P1392" i="4" a="1"/>
  <c r="P1392" i="4" s="1"/>
  <c r="P1260" i="4" a="1"/>
  <c r="P1260" i="4" s="1"/>
  <c r="P1130" i="4" a="1"/>
  <c r="P1130" i="4" s="1"/>
  <c r="P1024" i="4" a="1"/>
  <c r="P1024" i="4" s="1"/>
  <c r="P1453" i="4" a="1"/>
  <c r="P1453" i="4" s="1"/>
  <c r="P1291" i="4" a="1"/>
  <c r="P1291" i="4" s="1"/>
  <c r="P1129" i="4" a="1"/>
  <c r="P1129" i="4" s="1"/>
  <c r="P1414" i="4" a="1"/>
  <c r="P1414" i="4" s="1"/>
  <c r="P1290" i="4" a="1"/>
  <c r="P1290" i="4" s="1"/>
  <c r="P1159" i="4" a="1"/>
  <c r="P1159" i="4" s="1"/>
  <c r="P1030" i="4" a="1"/>
  <c r="P1030" i="4" s="1"/>
  <c r="P1421" i="4" a="1"/>
  <c r="P1421" i="4" s="1"/>
  <c r="P1266" i="4" a="1"/>
  <c r="P1266" i="4" s="1"/>
  <c r="P1096" i="4" a="1"/>
  <c r="P1096" i="4" s="1"/>
  <c r="P1498" i="4" a="1"/>
  <c r="P1498" i="4" s="1"/>
  <c r="P1359" i="4" a="1"/>
  <c r="P1359" i="4" s="1"/>
  <c r="P1235" i="4" a="1"/>
  <c r="P1235" i="4" s="1"/>
  <c r="P1104" i="4" a="1"/>
  <c r="P1104" i="4" s="1"/>
  <c r="P1357" i="4" a="1"/>
  <c r="P1357" i="4" s="1"/>
  <c r="P1441" i="4" a="1"/>
  <c r="P1441" i="4" s="1"/>
  <c r="P1227" i="4" a="1"/>
  <c r="P1227" i="4" s="1"/>
  <c r="P1381" i="4" a="1"/>
  <c r="P1381" i="4" s="1"/>
  <c r="P1373" i="4" a="1"/>
  <c r="P1373" i="4" s="1"/>
  <c r="P1585" i="4" a="1"/>
  <c r="P1585" i="4" s="1"/>
  <c r="P1539" i="4" a="1"/>
  <c r="P1539" i="4" s="1"/>
  <c r="P1518" i="4" a="1"/>
  <c r="P1518" i="4" s="1"/>
  <c r="P1057" i="4" a="1"/>
  <c r="P1057" i="4" s="1"/>
  <c r="P1583" i="4" a="1"/>
  <c r="P1583" i="4" s="1"/>
  <c r="P1450" i="4" a="1"/>
  <c r="P1450" i="4" s="1"/>
  <c r="P1326" i="4" a="1"/>
  <c r="P1326" i="4" s="1"/>
  <c r="P1195" i="4" a="1"/>
  <c r="P1195" i="4" s="1"/>
  <c r="P1056" i="4" a="1"/>
  <c r="P1056" i="4" s="1"/>
  <c r="P1117" i="4" a="1"/>
  <c r="P1117" i="4" s="1"/>
  <c r="P1418" i="4" a="1"/>
  <c r="P1418" i="4" s="1"/>
  <c r="P1287" i="4" a="1"/>
  <c r="P1287" i="4" s="1"/>
  <c r="P1163" i="4" a="1"/>
  <c r="P1163" i="4" s="1"/>
  <c r="P1028" i="4" a="1"/>
  <c r="P1028" i="4" s="1"/>
  <c r="P1479" i="4" a="1"/>
  <c r="P1479" i="4" s="1"/>
  <c r="P1317" i="4" a="1"/>
  <c r="P1317" i="4" s="1"/>
  <c r="P1155" i="4" a="1"/>
  <c r="P1155" i="4" s="1"/>
  <c r="P1486" i="4" a="1"/>
  <c r="P1486" i="4" s="1"/>
  <c r="P1347" i="4" a="1"/>
  <c r="P1347" i="4" s="1"/>
  <c r="P1223" i="4" a="1"/>
  <c r="P1223" i="4" s="1"/>
  <c r="P1090" i="4" a="1"/>
  <c r="P1090" i="4" s="1"/>
  <c r="P1532" i="4" a="1"/>
  <c r="P1532" i="4" s="1"/>
  <c r="P1385" i="4" a="1"/>
  <c r="P1385" i="4" s="1"/>
  <c r="P1230" i="4" a="1"/>
  <c r="P1230" i="4" s="1"/>
  <c r="P1062" i="4" a="1"/>
  <c r="P1062" i="4" s="1"/>
  <c r="P1384" i="4" a="1"/>
  <c r="P1384" i="4" s="1"/>
  <c r="P1253" i="4" a="1"/>
  <c r="P1253" i="4" s="1"/>
  <c r="P1114" i="4" a="1"/>
  <c r="P1114" i="4" s="1"/>
  <c r="P1586" i="4" a="1"/>
  <c r="P1586" i="4" s="1"/>
  <c r="P1445" i="4" a="1"/>
  <c r="P1445" i="4" s="1"/>
  <c r="P1283" i="4" a="1"/>
  <c r="P1283" i="4" s="1"/>
  <c r="P1121" i="4" a="1"/>
  <c r="P1121" i="4" s="1"/>
  <c r="P1406" i="4" a="1"/>
  <c r="P1406" i="4" s="1"/>
  <c r="P1275" i="4" a="1"/>
  <c r="P1275" i="4" s="1"/>
  <c r="P1151" i="4" a="1"/>
  <c r="P1151" i="4" s="1"/>
  <c r="P1545" i="4" a="1"/>
  <c r="P1545" i="4" s="1"/>
  <c r="P1413" i="4" a="1"/>
  <c r="P1413" i="4" s="1"/>
  <c r="P1244" i="4" a="1"/>
  <c r="P1244" i="4" s="1"/>
  <c r="P1087" i="4" a="1"/>
  <c r="P1087" i="4" s="1"/>
  <c r="P1489" i="4" a="1"/>
  <c r="P1489" i="4" s="1"/>
  <c r="P1351" i="4" a="1"/>
  <c r="P1351" i="4" s="1"/>
  <c r="P1220" i="4" a="1"/>
  <c r="P1220" i="4" s="1"/>
  <c r="P1095" i="4" a="1"/>
  <c r="P1095" i="4" s="1"/>
  <c r="P1219" i="4" a="1"/>
  <c r="P1219" i="4" s="1"/>
  <c r="P1349" i="4" a="1"/>
  <c r="P1349" i="4" s="1"/>
  <c r="P1576" i="4" a="1"/>
  <c r="P1576" i="4" s="1"/>
  <c r="P1335" i="4" a="1"/>
  <c r="P1335" i="4" s="1"/>
  <c r="P1327" i="4" a="1"/>
  <c r="P1327" i="4" s="1"/>
  <c r="P1484" i="4" a="1"/>
  <c r="P1484" i="4" s="1"/>
  <c r="P1555" i="4" a="1"/>
  <c r="P1555" i="4" s="1"/>
  <c r="P1526" i="4" a="1"/>
  <c r="P1526" i="4" s="1"/>
  <c r="P1570" i="4" a="1"/>
  <c r="P1570" i="4" s="1"/>
  <c r="P1575" i="4" a="1"/>
  <c r="P1575" i="4" s="1"/>
  <c r="P1442" i="4" a="1"/>
  <c r="P1442" i="4" s="1"/>
  <c r="P1311" i="4" a="1"/>
  <c r="P1311" i="4" s="1"/>
  <c r="P1187" i="4" a="1"/>
  <c r="P1187" i="4" s="1"/>
  <c r="P1047" i="4" a="1"/>
  <c r="P1047" i="4" s="1"/>
  <c r="P1102" i="4" a="1"/>
  <c r="P1102" i="4" s="1"/>
  <c r="P1402" i="4" a="1"/>
  <c r="P1402" i="4" s="1"/>
  <c r="P1279" i="4" a="1"/>
  <c r="P1279" i="4" s="1"/>
  <c r="P1148" i="4" a="1"/>
  <c r="P1148" i="4" s="1"/>
  <c r="P1597" i="4" a="1"/>
  <c r="P1597" i="4" s="1"/>
  <c r="P1472" i="4" a="1"/>
  <c r="P1472" i="4" s="1"/>
  <c r="P1309" i="4" a="1"/>
  <c r="P1309" i="4" s="1"/>
  <c r="P1147" i="4" a="1"/>
  <c r="P1147" i="4" s="1"/>
  <c r="P1471" i="4" a="1"/>
  <c r="P1471" i="4" s="1"/>
  <c r="P1339" i="4" a="1"/>
  <c r="P1339" i="4" s="1"/>
  <c r="P1216" i="4" a="1"/>
  <c r="P1216" i="4" s="1"/>
  <c r="P1082" i="4" a="1"/>
  <c r="P1082" i="4" s="1"/>
  <c r="P1524" i="4" a="1"/>
  <c r="P1524" i="4" s="1"/>
  <c r="P1377" i="4" a="1"/>
  <c r="P1377" i="4" s="1"/>
  <c r="P1208" i="4" a="1"/>
  <c r="P1208" i="4" s="1"/>
  <c r="P1043" i="4" a="1"/>
  <c r="P1043" i="4" s="1"/>
  <c r="P1368" i="4" a="1"/>
  <c r="P1368" i="4" s="1"/>
  <c r="P1238" i="4" a="1"/>
  <c r="P1238" i="4" s="1"/>
  <c r="P1107" i="4" a="1"/>
  <c r="P1107" i="4" s="1"/>
  <c r="P1578" i="4" a="1"/>
  <c r="P1578" i="4" s="1"/>
  <c r="P1422" i="4" a="1"/>
  <c r="P1422" i="4" s="1"/>
  <c r="P1268" i="4" a="1"/>
  <c r="P1268" i="4" s="1"/>
  <c r="P1098" i="4" a="1"/>
  <c r="P1098" i="4" s="1"/>
  <c r="P1398" i="4" a="1"/>
  <c r="P1398" i="4" s="1"/>
  <c r="P1267" i="4" a="1"/>
  <c r="P1267" i="4" s="1"/>
  <c r="P1144" i="4" a="1"/>
  <c r="P1144" i="4" s="1"/>
  <c r="P1529" i="4" a="1"/>
  <c r="P1529" i="4" s="1"/>
  <c r="P1405" i="4" a="1"/>
  <c r="P1405" i="4" s="1"/>
  <c r="P1228" i="4" a="1"/>
  <c r="P1228" i="4" s="1"/>
  <c r="P1077" i="4" a="1"/>
  <c r="P1077" i="4" s="1"/>
  <c r="P1467" i="4" a="1"/>
  <c r="P1467" i="4" s="1"/>
  <c r="P1343" i="4" a="1"/>
  <c r="P1343" i="4" s="1"/>
  <c r="P1212" i="4" a="1"/>
  <c r="P1212" i="4" s="1"/>
  <c r="P1086" i="4" a="1"/>
  <c r="P1086" i="4" s="1"/>
  <c r="P1582" i="4" a="1"/>
  <c r="P1582" i="4" s="1"/>
  <c r="P1111" i="4" a="1"/>
  <c r="P1111" i="4" s="1"/>
  <c r="P1574" i="4" a="1"/>
  <c r="P1574" i="4" s="1"/>
  <c r="P1273" i="4" a="1"/>
  <c r="P1273" i="4" s="1"/>
  <c r="P1165" i="4" a="1"/>
  <c r="P1165" i="4" s="1"/>
  <c r="P1491" i="4" a="1"/>
  <c r="P1491" i="4" s="1"/>
  <c r="P1571" i="4" a="1"/>
  <c r="P1571" i="4" s="1"/>
  <c r="P1241" i="4" a="1"/>
  <c r="P1241" i="4" s="1"/>
  <c r="P1029" i="4" a="1"/>
  <c r="P1029" i="4" s="1"/>
  <c r="P1567" i="4" a="1"/>
  <c r="P1567" i="4" s="1"/>
  <c r="P1434" i="4" a="1"/>
  <c r="P1434" i="4" s="1"/>
  <c r="P1303" i="4" a="1"/>
  <c r="P1303" i="4" s="1"/>
  <c r="P1180" i="4" a="1"/>
  <c r="P1180" i="4" s="1"/>
  <c r="P1037" i="4" a="1"/>
  <c r="P1037" i="4" s="1"/>
  <c r="P1093" i="4" a="1"/>
  <c r="P1093" i="4" s="1"/>
  <c r="P1395" i="4" a="1"/>
  <c r="P1395" i="4" s="1"/>
  <c r="P1271" i="4" a="1"/>
  <c r="P1271" i="4" s="1"/>
  <c r="P1140" i="4" a="1"/>
  <c r="P1140" i="4" s="1"/>
  <c r="P1589" i="4" a="1"/>
  <c r="P1589" i="4" s="1"/>
  <c r="P1463" i="4" a="1"/>
  <c r="P1463" i="4" s="1"/>
  <c r="P1301" i="4" a="1"/>
  <c r="P1301" i="4" s="1"/>
  <c r="P1139" i="4" a="1"/>
  <c r="P1139" i="4" s="1"/>
  <c r="P1455" i="4" a="1"/>
  <c r="P1455" i="4" s="1"/>
  <c r="P1331" i="4" a="1"/>
  <c r="P1331" i="4" s="1"/>
  <c r="P1200" i="4" a="1"/>
  <c r="P1200" i="4" s="1"/>
  <c r="P1063" i="4" a="1"/>
  <c r="P1063" i="4" s="1"/>
  <c r="P1516" i="4" a="1"/>
  <c r="P1516" i="4" s="1"/>
  <c r="P1369" i="4" a="1"/>
  <c r="P1369" i="4" s="1"/>
  <c r="P1192" i="4" a="1"/>
  <c r="P1192" i="4" s="1"/>
  <c r="P1033" i="4" a="1"/>
  <c r="P1033" i="4" s="1"/>
  <c r="P1361" i="4" a="1"/>
  <c r="P1361" i="4" s="1"/>
  <c r="P1222" i="4" a="1"/>
  <c r="P1222" i="4" s="1"/>
  <c r="P1099" i="4" a="1"/>
  <c r="P1099" i="4" s="1"/>
  <c r="P1562" i="4" a="1"/>
  <c r="P1562" i="4" s="1"/>
  <c r="P1407" i="4" a="1"/>
  <c r="P1407" i="4" s="1"/>
  <c r="P1245" i="4" a="1"/>
  <c r="P1245" i="4" s="1"/>
  <c r="P1079" i="4" a="1"/>
  <c r="P1079" i="4" s="1"/>
  <c r="P1383" i="4" a="1"/>
  <c r="P1383" i="4" s="1"/>
  <c r="P1259" i="4" a="1"/>
  <c r="P1259" i="4" s="1"/>
  <c r="P1128" i="4" a="1"/>
  <c r="P1128" i="4" s="1"/>
  <c r="P1514" i="4" a="1"/>
  <c r="P1514" i="4" s="1"/>
  <c r="P1390" i="4" a="1"/>
  <c r="P1390" i="4" s="1"/>
  <c r="P1213" i="4" a="1"/>
  <c r="P1213" i="4" s="1"/>
  <c r="P1068" i="4" a="1"/>
  <c r="P1068" i="4" s="1"/>
  <c r="P1459" i="4" a="1"/>
  <c r="P1459" i="4" s="1"/>
  <c r="P1328" i="4" a="1"/>
  <c r="P1328" i="4" s="1"/>
  <c r="P1204" i="4" a="1"/>
  <c r="P1204" i="4" s="1"/>
  <c r="P1067" i="4" a="1"/>
  <c r="P1067" i="4" s="1"/>
  <c r="P8" i="4" a="1"/>
  <c r="P14" i="4" a="1"/>
  <c r="P17" i="4" a="1"/>
  <c r="P27" i="4" a="1"/>
  <c r="P36" i="4" a="1"/>
  <c r="P50" i="4" a="1"/>
  <c r="P62" i="4" a="1"/>
  <c r="P73" i="4" a="1"/>
  <c r="P81" i="4" a="1"/>
  <c r="P97" i="4" a="1"/>
  <c r="P111" i="4" a="1"/>
  <c r="P127" i="4" a="1"/>
  <c r="P143" i="4" a="1"/>
  <c r="P158" i="4" a="1"/>
  <c r="P173" i="4" a="1"/>
  <c r="P190" i="4" a="1"/>
  <c r="P205" i="4" a="1"/>
  <c r="P220" i="4" a="1"/>
  <c r="P233" i="4" a="1"/>
  <c r="P249" i="4" a="1"/>
  <c r="P265" i="4" a="1"/>
  <c r="P284" i="4" a="1"/>
  <c r="P299" i="4" a="1"/>
  <c r="P314" i="4" a="1"/>
  <c r="P329" i="4" a="1"/>
  <c r="P345" i="4" a="1"/>
  <c r="P362" i="4" a="1"/>
  <c r="P378" i="4" a="1"/>
  <c r="P428" i="4" a="1"/>
  <c r="P433" i="4" a="1"/>
  <c r="P438" i="4" a="1"/>
  <c r="P441" i="4" a="1"/>
  <c r="P447" i="4" a="1"/>
  <c r="P453" i="4" a="1"/>
  <c r="P459" i="4" a="1"/>
  <c r="P463" i="4" a="1"/>
  <c r="P469" i="4" a="1"/>
  <c r="P475" i="4" a="1"/>
  <c r="P483" i="4" a="1"/>
  <c r="P489" i="4" a="1"/>
  <c r="P498" i="4" a="1"/>
  <c r="P505" i="4" a="1"/>
  <c r="P515" i="4" a="1"/>
  <c r="P522" i="4" a="1"/>
  <c r="P530" i="4" a="1"/>
  <c r="P538" i="4" a="1"/>
  <c r="P548" i="4" a="1"/>
  <c r="P557" i="4" a="1"/>
  <c r="P567" i="4" a="1"/>
  <c r="P576" i="4" a="1"/>
  <c r="P585" i="4" a="1"/>
  <c r="P594" i="4" a="1"/>
  <c r="P604" i="4" a="1"/>
  <c r="P617" i="4" a="1"/>
  <c r="P627" i="4" a="1"/>
  <c r="P643" i="4" a="1"/>
  <c r="P655" i="4" a="1"/>
  <c r="P668" i="4" a="1"/>
  <c r="P981" i="4" a="1"/>
  <c r="P686" i="4" a="1"/>
  <c r="P988" i="4" a="1"/>
  <c r="P999" i="4" a="1"/>
  <c r="P7" i="4" a="1"/>
  <c r="P13" i="4" a="1"/>
  <c r="P18" i="4" a="1"/>
  <c r="P28" i="4" a="1"/>
  <c r="P41" i="4" a="1"/>
  <c r="P54" i="4" a="1"/>
  <c r="P69" i="4" a="1"/>
  <c r="P85" i="4" a="1"/>
  <c r="P100" i="4" a="1"/>
  <c r="P115" i="4" a="1"/>
  <c r="P136" i="4" a="1"/>
  <c r="P151" i="4" a="1"/>
  <c r="P165" i="4" a="1"/>
  <c r="P180" i="4" a="1"/>
  <c r="P195" i="4" a="1"/>
  <c r="P210" i="4" a="1"/>
  <c r="P227" i="4" a="1"/>
  <c r="P241" i="4" a="1"/>
  <c r="P256" i="4" a="1"/>
  <c r="P271" i="4" a="1"/>
  <c r="P286" i="4" a="1"/>
  <c r="P302" i="4" a="1"/>
  <c r="P318" i="4" a="1"/>
  <c r="P333" i="4" a="1"/>
  <c r="P348" i="4" a="1"/>
  <c r="P365" i="4" a="1"/>
  <c r="P381" i="4" a="1"/>
  <c r="P383" i="4" a="1"/>
  <c r="P384" i="4" a="1"/>
  <c r="P385" i="4" a="1"/>
  <c r="P386" i="4" a="1"/>
  <c r="P387" i="4" a="1"/>
  <c r="P388" i="4" a="1"/>
  <c r="P389" i="4" a="1"/>
  <c r="P390" i="4" a="1"/>
  <c r="P391" i="4" a="1"/>
  <c r="P392" i="4" a="1"/>
  <c r="P394" i="4" a="1"/>
  <c r="P395" i="4" a="1"/>
  <c r="P397" i="4" a="1"/>
  <c r="P398" i="4" a="1"/>
  <c r="P399" i="4" a="1"/>
  <c r="P400" i="4" a="1"/>
  <c r="P402" i="4" a="1"/>
  <c r="P403" i="4" a="1"/>
  <c r="P405" i="4" a="1"/>
  <c r="P408" i="4" a="1"/>
  <c r="P409" i="4" a="1"/>
  <c r="P410" i="4" a="1"/>
  <c r="P413" i="4" a="1"/>
  <c r="P415" i="4" a="1"/>
  <c r="P417" i="4" a="1"/>
  <c r="P419" i="4" a="1"/>
  <c r="P420" i="4" a="1"/>
  <c r="P422" i="4" a="1"/>
  <c r="P423" i="4" a="1"/>
  <c r="P424" i="4" a="1"/>
  <c r="P426" i="4" a="1"/>
  <c r="P429" i="4" a="1"/>
  <c r="P431" i="4" a="1"/>
  <c r="P434" i="4" a="1"/>
  <c r="P437" i="4" a="1"/>
  <c r="P439" i="4" a="1"/>
  <c r="P442" i="4" a="1"/>
  <c r="P445" i="4" a="1"/>
  <c r="P448" i="4" a="1"/>
  <c r="P451" i="4" a="1"/>
  <c r="P456" i="4" a="1"/>
  <c r="P458" i="4" a="1"/>
  <c r="P462" i="4" a="1"/>
  <c r="P465" i="4" a="1"/>
  <c r="P467" i="4" a="1"/>
  <c r="P471" i="4" a="1"/>
  <c r="P474" i="4" a="1"/>
  <c r="P478" i="4" a="1"/>
  <c r="P482" i="4" a="1"/>
  <c r="P486" i="4" a="1"/>
  <c r="P491" i="4" a="1"/>
  <c r="P495" i="4" a="1"/>
  <c r="P501" i="4" a="1"/>
  <c r="P504" i="4" a="1"/>
  <c r="P510" i="4" a="1"/>
  <c r="P514" i="4" a="1"/>
  <c r="P517" i="4" a="1"/>
  <c r="P521" i="4" a="1"/>
  <c r="P525" i="4" a="1"/>
  <c r="P531" i="4" a="1"/>
  <c r="P536" i="4" a="1"/>
  <c r="P541" i="4" a="1"/>
  <c r="P546" i="4" a="1"/>
  <c r="P551" i="4" a="1"/>
  <c r="P558" i="4" a="1"/>
  <c r="P563" i="4" a="1"/>
  <c r="P568" i="4" a="1"/>
  <c r="P573" i="4" a="1"/>
  <c r="P579" i="4" a="1"/>
  <c r="P586" i="4" a="1"/>
  <c r="P590" i="4" a="1"/>
  <c r="P595" i="4" a="1"/>
  <c r="P601" i="4" a="1"/>
  <c r="P608" i="4" a="1"/>
  <c r="P616" i="4" a="1"/>
  <c r="P624" i="4" a="1"/>
  <c r="P631" i="4" a="1"/>
  <c r="P638" i="4" a="1"/>
  <c r="P645" i="4" a="1"/>
  <c r="P651" i="4" a="1"/>
  <c r="P659" i="4" a="1"/>
  <c r="P665" i="4" a="1"/>
  <c r="P674" i="4" a="1"/>
  <c r="P982" i="4" a="1"/>
  <c r="P676" i="4" a="1"/>
  <c r="P681" i="4" a="1"/>
  <c r="P6" i="4" a="1"/>
  <c r="P15" i="4" a="1"/>
  <c r="P20" i="4" a="1"/>
  <c r="P32" i="4" a="1"/>
  <c r="P45" i="4" a="1"/>
  <c r="P60" i="4" a="1"/>
  <c r="P75" i="4" a="1"/>
  <c r="P90" i="4" a="1"/>
  <c r="P105" i="4" a="1"/>
  <c r="P120" i="4" a="1"/>
  <c r="P163" i="4" a="1"/>
  <c r="P178" i="4" a="1"/>
  <c r="P193" i="4" a="1"/>
  <c r="P208" i="4" a="1"/>
  <c r="P224" i="4" a="1"/>
  <c r="P240" i="4" a="1"/>
  <c r="P255" i="4" a="1"/>
  <c r="P269" i="4" a="1"/>
  <c r="P285" i="4" a="1"/>
  <c r="P301" i="4" a="1"/>
  <c r="P316" i="4" a="1"/>
  <c r="P332" i="4" a="1"/>
  <c r="P347" i="4" a="1"/>
  <c r="P363" i="4" a="1"/>
  <c r="P380" i="4" a="1"/>
  <c r="P425" i="4" a="1"/>
  <c r="P427" i="4" a="1"/>
  <c r="P430" i="4" a="1"/>
  <c r="P432" i="4" a="1"/>
  <c r="P435" i="4" a="1"/>
  <c r="P436" i="4" a="1"/>
  <c r="P440" i="4" a="1"/>
  <c r="P443" i="4" a="1"/>
  <c r="P446" i="4" a="1"/>
  <c r="P450" i="4" a="1"/>
  <c r="P452" i="4" a="1"/>
  <c r="P455" i="4" a="1"/>
  <c r="P457" i="4" a="1"/>
  <c r="P461" i="4" a="1"/>
  <c r="P464" i="4" a="1"/>
  <c r="P466" i="4" a="1"/>
  <c r="P470" i="4" a="1"/>
  <c r="P473" i="4" a="1"/>
  <c r="P477" i="4" a="1"/>
  <c r="P480" i="4" a="1"/>
  <c r="P485" i="4" a="1"/>
  <c r="P490" i="4" a="1"/>
  <c r="P494" i="4" a="1"/>
  <c r="P500" i="4" a="1"/>
  <c r="P503" i="4" a="1"/>
  <c r="P509" i="4" a="1"/>
  <c r="P511" i="4" a="1"/>
  <c r="P516" i="4" a="1"/>
  <c r="P520" i="4" a="1"/>
  <c r="P524" i="4" a="1"/>
  <c r="P529" i="4" a="1"/>
  <c r="P534" i="4" a="1"/>
  <c r="P539" i="4" a="1"/>
  <c r="P544" i="4" a="1"/>
  <c r="P549" i="4" a="1"/>
  <c r="P554" i="4" a="1"/>
  <c r="P560" i="4" a="1"/>
  <c r="P564" i="4" a="1"/>
  <c r="P569" i="4" a="1"/>
  <c r="P575" i="4" a="1"/>
  <c r="P582" i="4" a="1"/>
  <c r="P587" i="4" a="1"/>
  <c r="P592" i="4" a="1"/>
  <c r="P596" i="4" a="1"/>
  <c r="P603" i="4" a="1"/>
  <c r="P610" i="4" a="1"/>
  <c r="P615" i="4" a="1"/>
  <c r="P623" i="4" a="1"/>
  <c r="P629" i="4" a="1"/>
  <c r="P637" i="4" a="1"/>
  <c r="P644" i="4" a="1"/>
  <c r="P650" i="4" a="1"/>
  <c r="P657" i="4" a="1"/>
  <c r="P663" i="4" a="1"/>
  <c r="P670" i="4" a="1"/>
  <c r="P675" i="4" a="1"/>
  <c r="P677" i="4" a="1"/>
  <c r="P683" i="4" a="1"/>
  <c r="P24" i="4" a="1"/>
  <c r="P40" i="4" a="1"/>
  <c r="P56" i="4" a="1"/>
  <c r="P70" i="4" a="1"/>
  <c r="P89" i="4" a="1"/>
  <c r="P103" i="4" a="1"/>
  <c r="P119" i="4" a="1"/>
  <c r="P134" i="4" a="1"/>
  <c r="P149" i="4" a="1"/>
  <c r="P170" i="4" a="1"/>
  <c r="P184" i="4" a="1"/>
  <c r="P201" i="4" a="1"/>
  <c r="P216" i="4" a="1"/>
  <c r="P231" i="4" a="1"/>
  <c r="P244" i="4" a="1"/>
  <c r="P260" i="4" a="1"/>
  <c r="P275" i="4" a="1"/>
  <c r="P290" i="4" a="1"/>
  <c r="P307" i="4" a="1"/>
  <c r="P323" i="4" a="1"/>
  <c r="P338" i="4" a="1"/>
  <c r="P353" i="4" a="1"/>
  <c r="P368" i="4" a="1"/>
  <c r="P393" i="4" a="1"/>
  <c r="P444" i="4" a="1"/>
  <c r="P555" i="4" a="1"/>
  <c r="P9" i="4" a="1"/>
  <c r="P16" i="4" a="1"/>
  <c r="P19" i="4" a="1"/>
  <c r="P31" i="4" a="1"/>
  <c r="P38" i="4" a="1"/>
  <c r="P52" i="4" a="1"/>
  <c r="P66" i="4" a="1"/>
  <c r="P83" i="4" a="1"/>
  <c r="P98" i="4" a="1"/>
  <c r="P112" i="4" a="1"/>
  <c r="P128" i="4" a="1"/>
  <c r="P144" i="4" a="1"/>
  <c r="P159" i="4" a="1"/>
  <c r="P172" i="4" a="1"/>
  <c r="P188" i="4" a="1"/>
  <c r="P204" i="4" a="1"/>
  <c r="P219" i="4" a="1"/>
  <c r="P234" i="4" a="1"/>
  <c r="P248" i="4" a="1"/>
  <c r="P264" i="4" a="1"/>
  <c r="P279" i="4" a="1"/>
  <c r="P294" i="4" a="1"/>
  <c r="P310" i="4" a="1"/>
  <c r="P325" i="4" a="1"/>
  <c r="P340" i="4" a="1"/>
  <c r="P355" i="4" a="1"/>
  <c r="P370" i="4" a="1"/>
  <c r="P407" i="4" a="1"/>
  <c r="P499" i="4" a="1"/>
  <c r="P506" i="4" a="1"/>
  <c r="P513" i="4" a="1"/>
  <c r="P519" i="4" a="1"/>
  <c r="P526" i="4" a="1"/>
  <c r="P535" i="4" a="1"/>
  <c r="P543" i="4" a="1"/>
  <c r="P553" i="4" a="1"/>
  <c r="P562" i="4" a="1"/>
  <c r="P571" i="4" a="1"/>
  <c r="P581" i="4" a="1"/>
  <c r="P588" i="4" a="1"/>
  <c r="P599" i="4" a="1"/>
  <c r="P609" i="4" a="1"/>
  <c r="P621" i="4" a="1"/>
  <c r="P634" i="4" a="1"/>
  <c r="P646" i="4" a="1"/>
  <c r="P656" i="4" a="1"/>
  <c r="P669" i="4" a="1"/>
  <c r="P680" i="4" a="1"/>
  <c r="P12" i="4" a="1"/>
  <c r="P22" i="4" a="1"/>
  <c r="P35" i="4" a="1"/>
  <c r="P49" i="4" a="1"/>
  <c r="P65" i="4" a="1"/>
  <c r="P79" i="4" a="1"/>
  <c r="P93" i="4" a="1"/>
  <c r="P107" i="4" a="1"/>
  <c r="P122" i="4" a="1"/>
  <c r="P137" i="4" a="1"/>
  <c r="P150" i="4" a="1"/>
  <c r="P162" i="4" a="1"/>
  <c r="P174" i="4" a="1"/>
  <c r="P189" i="4" a="1"/>
  <c r="P203" i="4" a="1"/>
  <c r="P218" i="4" a="1"/>
  <c r="P232" i="4" a="1"/>
  <c r="P247" i="4" a="1"/>
  <c r="P262" i="4" a="1"/>
  <c r="P277" i="4" a="1"/>
  <c r="P292" i="4" a="1"/>
  <c r="P306" i="4" a="1"/>
  <c r="P321" i="4" a="1"/>
  <c r="P336" i="4" a="1"/>
  <c r="P350" i="4" a="1"/>
  <c r="P366" i="4" a="1"/>
  <c r="P379" i="4" a="1"/>
  <c r="P414" i="4" a="1"/>
  <c r="P479" i="4" a="1"/>
  <c r="P612" i="4" a="1"/>
  <c r="P10" i="4" a="1"/>
  <c r="P23" i="4" a="1"/>
  <c r="P34" i="4" a="1"/>
  <c r="P48" i="4" a="1"/>
  <c r="P64" i="4" a="1"/>
  <c r="P77" i="4" a="1"/>
  <c r="P91" i="4" a="1"/>
  <c r="P104" i="4" a="1"/>
  <c r="P113" i="4" a="1"/>
  <c r="P126" i="4" a="1"/>
  <c r="P140" i="4" a="1"/>
  <c r="P156" i="4" a="1"/>
  <c r="P169" i="4" a="1"/>
  <c r="P182" i="4" a="1"/>
  <c r="P197" i="4" a="1"/>
  <c r="P211" i="4" a="1"/>
  <c r="P223" i="4" a="1"/>
  <c r="P238" i="4" a="1"/>
  <c r="P250" i="4" a="1"/>
  <c r="P263" i="4" a="1"/>
  <c r="P278" i="4" a="1"/>
  <c r="P291" i="4" a="1"/>
  <c r="P305" i="4" a="1"/>
  <c r="P320" i="4" a="1"/>
  <c r="P335" i="4" a="1"/>
  <c r="P349" i="4" a="1"/>
  <c r="P361" i="4" a="1"/>
  <c r="P373" i="4" a="1"/>
  <c r="P404" i="4" a="1"/>
  <c r="P460" i="4" a="1"/>
  <c r="P597" i="4" a="1"/>
  <c r="P602" i="4" a="1"/>
  <c r="P607" i="4" a="1"/>
  <c r="P614" i="4" a="1"/>
  <c r="P620" i="4" a="1"/>
  <c r="P626" i="4" a="1"/>
  <c r="P632" i="4" a="1"/>
  <c r="P636" i="4" a="1"/>
  <c r="P641" i="4" a="1"/>
  <c r="P649" i="4" a="1"/>
  <c r="P653" i="4" a="1"/>
  <c r="P660" i="4" a="1"/>
  <c r="P666" i="4" a="1"/>
  <c r="P672" i="4" a="1"/>
  <c r="P986" i="4" a="1"/>
  <c r="P679" i="4" a="1"/>
  <c r="P3" i="4" a="1"/>
  <c r="P11" i="4" a="1"/>
  <c r="P21" i="4" a="1"/>
  <c r="P33" i="4" a="1"/>
  <c r="P46" i="4" a="1"/>
  <c r="P58" i="4" a="1"/>
  <c r="P67" i="4" a="1"/>
  <c r="P80" i="4" a="1"/>
  <c r="P94" i="4" a="1"/>
  <c r="P109" i="4" a="1"/>
  <c r="P124" i="4" a="1"/>
  <c r="P135" i="4" a="1"/>
  <c r="P148" i="4" a="1"/>
  <c r="P157" i="4" a="1"/>
  <c r="P171" i="4" a="1"/>
  <c r="P185" i="4" a="1"/>
  <c r="P200" i="4" a="1"/>
  <c r="P214" i="4" a="1"/>
  <c r="P229" i="4" a="1"/>
  <c r="P243" i="4" a="1"/>
  <c r="P258" i="4" a="1"/>
  <c r="P274" i="4" a="1"/>
  <c r="P288" i="4" a="1"/>
  <c r="P303" i="4" a="1"/>
  <c r="P317" i="4" a="1"/>
  <c r="P330" i="4" a="1"/>
  <c r="P342" i="4" a="1"/>
  <c r="P356" i="4" a="1"/>
  <c r="P371" i="4" a="1"/>
  <c r="P406" i="4" a="1"/>
  <c r="P468" i="4" a="1"/>
  <c r="P472" i="4" a="1"/>
  <c r="P476" i="4" a="1"/>
  <c r="P481" i="4" a="1"/>
  <c r="P487" i="4" a="1"/>
  <c r="P492" i="4" a="1"/>
  <c r="P497" i="4" a="1"/>
  <c r="P502" i="4" a="1"/>
  <c r="P508" i="4" a="1"/>
  <c r="P512" i="4" a="1"/>
  <c r="P518" i="4" a="1"/>
  <c r="P523" i="4" a="1"/>
  <c r="P527" i="4" a="1"/>
  <c r="P533" i="4" a="1"/>
  <c r="P540" i="4" a="1"/>
  <c r="P545" i="4" a="1"/>
  <c r="P552" i="4" a="1"/>
  <c r="P559" i="4" a="1"/>
  <c r="P565" i="4" a="1"/>
  <c r="P572" i="4" a="1"/>
  <c r="P578" i="4" a="1"/>
  <c r="P583" i="4" a="1"/>
  <c r="P591" i="4" a="1"/>
  <c r="P598" i="4" a="1"/>
  <c r="P606" i="4" a="1"/>
  <c r="P613" i="4" a="1"/>
  <c r="P622" i="4" a="1"/>
  <c r="P630" i="4" a="1"/>
  <c r="P639" i="4" a="1"/>
  <c r="P647" i="4" a="1"/>
  <c r="P654" i="4" a="1"/>
  <c r="P662" i="4" a="1"/>
  <c r="P671" i="4" a="1"/>
  <c r="P682" i="4" a="1"/>
  <c r="P25" i="4" a="1"/>
  <c r="P42" i="4" a="1"/>
  <c r="P55" i="4" a="1"/>
  <c r="P71" i="4" a="1"/>
  <c r="P87" i="4" a="1"/>
  <c r="P101" i="4" a="1"/>
  <c r="P116" i="4" a="1"/>
  <c r="P132" i="4" a="1"/>
  <c r="P147" i="4" a="1"/>
  <c r="P181" i="4" a="1"/>
  <c r="P196" i="4" a="1"/>
  <c r="P212" i="4" a="1"/>
  <c r="P228" i="4" a="1"/>
  <c r="P242" i="4" a="1"/>
  <c r="P257" i="4" a="1"/>
  <c r="P273" i="4" a="1"/>
  <c r="P289" i="4" a="1"/>
  <c r="P304" i="4" a="1"/>
  <c r="P319" i="4" a="1"/>
  <c r="P334" i="4" a="1"/>
  <c r="P351" i="4" a="1"/>
  <c r="P367" i="4" a="1"/>
  <c r="P382" i="4" a="1"/>
  <c r="P421" i="4" a="1"/>
  <c r="P507" i="4" a="1"/>
  <c r="P664" i="4" a="1"/>
  <c r="P117" i="4" a="1"/>
  <c r="P133" i="4" a="1"/>
  <c r="P146" i="4" a="1"/>
  <c r="P161" i="4" a="1"/>
  <c r="P176" i="4" a="1"/>
  <c r="P192" i="4" a="1"/>
  <c r="P207" i="4" a="1"/>
  <c r="P221" i="4" a="1"/>
  <c r="P236" i="4" a="1"/>
  <c r="P253" i="4" a="1"/>
  <c r="P266" i="4" a="1"/>
  <c r="P280" i="4" a="1"/>
  <c r="P296" i="4" a="1"/>
  <c r="P311" i="4" a="1"/>
  <c r="P326" i="4" a="1"/>
  <c r="P341" i="4" a="1"/>
  <c r="P357" i="4" a="1"/>
  <c r="P374" i="4" a="1"/>
  <c r="P411" i="4" a="1"/>
  <c r="P484" i="4" a="1"/>
  <c r="P619" i="4" a="1"/>
  <c r="P47" i="4" a="1"/>
  <c r="P61" i="4" a="1"/>
  <c r="P78" i="4" a="1"/>
  <c r="P92" i="4" a="1"/>
  <c r="P106" i="4" a="1"/>
  <c r="P123" i="4" a="1"/>
  <c r="P138" i="4" a="1"/>
  <c r="P153" i="4" a="1"/>
  <c r="P166" i="4" a="1"/>
  <c r="P186" i="4" a="1"/>
  <c r="P202" i="4" a="1"/>
  <c r="P217" i="4" a="1"/>
  <c r="P252" i="4" a="1"/>
  <c r="P267" i="4" a="1"/>
  <c r="P281" i="4" a="1"/>
  <c r="P298" i="4" a="1"/>
  <c r="P312" i="4" a="1"/>
  <c r="P327" i="4" a="1"/>
  <c r="P343" i="4" a="1"/>
  <c r="P358" i="4" a="1"/>
  <c r="P375" i="4" a="1"/>
  <c r="P412" i="4" a="1"/>
  <c r="P488" i="4" a="1"/>
  <c r="P633" i="4" a="1"/>
  <c r="P43" i="4" a="1"/>
  <c r="P57" i="4" a="1"/>
  <c r="P72" i="4" a="1"/>
  <c r="P88" i="4" a="1"/>
  <c r="P102" i="4" a="1"/>
  <c r="P118" i="4" a="1"/>
  <c r="P129" i="4" a="1"/>
  <c r="P141" i="4" a="1"/>
  <c r="P155" i="4" a="1"/>
  <c r="P168" i="4" a="1"/>
  <c r="P183" i="4" a="1"/>
  <c r="P198" i="4" a="1"/>
  <c r="P215" i="4" a="1"/>
  <c r="P230" i="4" a="1"/>
  <c r="P245" i="4" a="1"/>
  <c r="P261" i="4" a="1"/>
  <c r="P276" i="4" a="1"/>
  <c r="P293" i="4" a="1"/>
  <c r="P308" i="4" a="1"/>
  <c r="P324" i="4" a="1"/>
  <c r="P339" i="4" a="1"/>
  <c r="P354" i="4" a="1"/>
  <c r="P369" i="4" a="1"/>
  <c r="P396" i="4" a="1"/>
  <c r="P454" i="4" a="1"/>
  <c r="P577" i="4" a="1"/>
  <c r="P26" i="4" a="1"/>
  <c r="P39" i="4" a="1"/>
  <c r="P53" i="4" a="1"/>
  <c r="P68" i="4" a="1"/>
  <c r="P84" i="4" a="1"/>
  <c r="P99" i="4" a="1"/>
  <c r="P114" i="4" a="1"/>
  <c r="P130" i="4" a="1"/>
  <c r="P145" i="4" a="1"/>
  <c r="P160" i="4" a="1"/>
  <c r="P175" i="4" a="1"/>
  <c r="P191" i="4" a="1"/>
  <c r="P206" i="4" a="1"/>
  <c r="P222" i="4" a="1"/>
  <c r="P237" i="4" a="1"/>
  <c r="P251" i="4" a="1"/>
  <c r="P268" i="4" a="1"/>
  <c r="P283" i="4" a="1"/>
  <c r="P297" i="4" a="1"/>
  <c r="P313" i="4" a="1"/>
  <c r="P328" i="4" a="1"/>
  <c r="P344" i="4" a="1"/>
  <c r="P359" i="4" a="1"/>
  <c r="P376" i="4" a="1"/>
  <c r="P416" i="4" a="1"/>
  <c r="P493" i="4" a="1"/>
  <c r="P642" i="4" a="1"/>
  <c r="P29" i="4" a="1"/>
  <c r="P37" i="4" a="1"/>
  <c r="P51" i="4" a="1"/>
  <c r="P63" i="4" a="1"/>
  <c r="P76" i="4" a="1"/>
  <c r="P82" i="4" a="1"/>
  <c r="P95" i="4" a="1"/>
  <c r="P108" i="4" a="1"/>
  <c r="P121" i="4" a="1"/>
  <c r="P131" i="4" a="1"/>
  <c r="P142" i="4" a="1"/>
  <c r="P154" i="4" a="1"/>
  <c r="P167" i="4" a="1"/>
  <c r="P177" i="4" a="1"/>
  <c r="P187" i="4" a="1"/>
  <c r="P199" i="4" a="1"/>
  <c r="P213" i="4" a="1"/>
  <c r="P225" i="4" a="1"/>
  <c r="P235" i="4" a="1"/>
  <c r="P246" i="4" a="1"/>
  <c r="P259" i="4" a="1"/>
  <c r="P272" i="4" a="1"/>
  <c r="P282" i="4" a="1"/>
  <c r="P295" i="4" a="1"/>
  <c r="P309" i="4" a="1"/>
  <c r="P322" i="4" a="1"/>
  <c r="P337" i="4" a="1"/>
  <c r="P352" i="4" a="1"/>
  <c r="P364" i="4" a="1"/>
  <c r="P372" i="4" a="1"/>
  <c r="P401" i="4" a="1"/>
  <c r="P449" i="4" a="1"/>
  <c r="P528" i="4" a="1"/>
  <c r="P532" i="4" a="1"/>
  <c r="P537" i="4" a="1"/>
  <c r="P542" i="4" a="1"/>
  <c r="P547" i="4" a="1"/>
  <c r="P550" i="4" a="1"/>
  <c r="P556" i="4" a="1"/>
  <c r="P561" i="4" a="1"/>
  <c r="P566" i="4" a="1"/>
  <c r="P570" i="4" a="1"/>
  <c r="P574" i="4" a="1"/>
  <c r="P580" i="4" a="1"/>
  <c r="P584" i="4" a="1"/>
  <c r="P589" i="4" a="1"/>
  <c r="P593" i="4" a="1"/>
  <c r="P600" i="4" a="1"/>
  <c r="P605" i="4" a="1"/>
  <c r="P611" i="4" a="1"/>
  <c r="P618" i="4" a="1"/>
  <c r="P625" i="4" a="1"/>
  <c r="P628" i="4" a="1"/>
  <c r="P635" i="4" a="1"/>
  <c r="P640" i="4" a="1"/>
  <c r="P648" i="4" a="1"/>
  <c r="P652" i="4" a="1"/>
  <c r="P661" i="4" a="1"/>
  <c r="P667" i="4" a="1"/>
  <c r="P673" i="4" a="1"/>
  <c r="P980" i="4" a="1"/>
  <c r="P819" i="4" a="1"/>
  <c r="P678" i="4" a="1"/>
  <c r="P30" i="4" a="1"/>
  <c r="P44" i="4" a="1"/>
  <c r="P59" i="4" a="1"/>
  <c r="P74" i="4" a="1"/>
  <c r="P86" i="4" a="1"/>
  <c r="P96" i="4" a="1"/>
  <c r="P110" i="4" a="1"/>
  <c r="P125" i="4" a="1"/>
  <c r="P139" i="4" a="1"/>
  <c r="P152" i="4" a="1"/>
  <c r="P164" i="4" a="1"/>
  <c r="P179" i="4" a="1"/>
  <c r="P194" i="4" a="1"/>
  <c r="P209" i="4" a="1"/>
  <c r="P226" i="4" a="1"/>
  <c r="P239" i="4" a="1"/>
  <c r="P254" i="4" a="1"/>
  <c r="P270" i="4" a="1"/>
  <c r="P287" i="4" a="1"/>
  <c r="P300" i="4" a="1"/>
  <c r="P315" i="4" a="1"/>
  <c r="P331" i="4" a="1"/>
  <c r="P346" i="4" a="1"/>
  <c r="P360" i="4" a="1"/>
  <c r="P377" i="4" a="1"/>
  <c r="P418" i="4" a="1"/>
  <c r="P496" i="4" a="1"/>
  <c r="P658" i="4" a="1"/>
  <c r="P4" i="4" a="1"/>
  <c r="P914" i="4" a="1"/>
  <c r="P1014" i="4" a="1"/>
  <c r="P966" i="4" a="1"/>
  <c r="P871" i="4" a="1"/>
  <c r="P826" i="4" a="1"/>
  <c r="P775" i="4" a="1"/>
  <c r="P726" i="4" a="1"/>
  <c r="P865" i="4" a="1"/>
  <c r="P786" i="4" a="1"/>
  <c r="P719" i="4" a="1"/>
  <c r="P996" i="4" a="1"/>
  <c r="P923" i="4" a="1"/>
  <c r="P706" i="4" a="1"/>
  <c r="P971" i="4" a="1"/>
  <c r="P888" i="4" a="1"/>
  <c r="P750" i="4" a="1"/>
  <c r="P887" i="4" a="1"/>
  <c r="P732" i="4" a="1"/>
  <c r="P1012" i="4" a="1"/>
  <c r="P899" i="4" a="1"/>
  <c r="P803" i="4" a="1"/>
  <c r="P688" i="4" a="1"/>
  <c r="P767" i="4" a="1"/>
  <c r="P973" i="4" a="1"/>
  <c r="P692" i="4" a="1"/>
  <c r="P892" i="4" a="1"/>
  <c r="P685" i="4" a="1"/>
  <c r="P709" i="4" a="1"/>
  <c r="P998" i="4" a="1"/>
  <c r="P994" i="4" a="1"/>
  <c r="P989" i="4" a="1"/>
  <c r="P974" i="4" a="1"/>
  <c r="P969" i="4" a="1"/>
  <c r="P965" i="4" a="1"/>
  <c r="P960" i="4" a="1"/>
  <c r="P955" i="4" a="1"/>
  <c r="P951" i="4" a="1"/>
  <c r="P946" i="4" a="1"/>
  <c r="P941" i="4" a="1"/>
  <c r="P936" i="4" a="1"/>
  <c r="P931" i="4" a="1"/>
  <c r="P927" i="4" a="1"/>
  <c r="P922" i="4" a="1"/>
  <c r="P908" i="4" a="1"/>
  <c r="P904" i="4" a="1"/>
  <c r="P898" i="4" a="1"/>
  <c r="P893" i="4" a="1"/>
  <c r="P889" i="4" a="1"/>
  <c r="P884" i="4" a="1"/>
  <c r="P879" i="4" a="1"/>
  <c r="P875" i="4" a="1"/>
  <c r="P870" i="4" a="1"/>
  <c r="P835" i="4" a="1"/>
  <c r="P792" i="4" a="1"/>
  <c r="P752" i="4" a="1"/>
  <c r="P728" i="4" a="1"/>
  <c r="P691" i="4" a="1"/>
  <c r="P959" i="4" a="1"/>
  <c r="P928" i="4" a="1"/>
  <c r="P724" i="4" a="1"/>
  <c r="P689" i="4" a="1"/>
  <c r="P953" i="4" a="1"/>
  <c r="P924" i="4" a="1"/>
  <c r="P874" i="4" a="1"/>
  <c r="P759" i="4" a="1"/>
  <c r="P713" i="4" a="1"/>
  <c r="P972" i="4" a="1"/>
  <c r="P910" i="4" a="1"/>
  <c r="P823" i="4" a="1"/>
  <c r="P770" i="4" a="1"/>
  <c r="P909" i="4" a="1"/>
  <c r="P905" i="4" a="1"/>
  <c r="P900" i="4" a="1"/>
  <c r="P895" i="4" a="1"/>
  <c r="P891" i="4" a="1"/>
  <c r="P886" i="4" a="1"/>
  <c r="P882" i="4" a="1"/>
  <c r="P877" i="4" a="1"/>
  <c r="P872" i="4" a="1"/>
  <c r="P868" i="4" a="1"/>
  <c r="P863" i="4" a="1"/>
  <c r="P859" i="4" a="1"/>
  <c r="P854" i="4" a="1"/>
  <c r="P849" i="4" a="1"/>
  <c r="P846" i="4" a="1"/>
  <c r="P841" i="4" a="1"/>
  <c r="P837" i="4" a="1"/>
  <c r="P832" i="4" a="1"/>
  <c r="P827" i="4" a="1"/>
  <c r="P824" i="4" a="1"/>
  <c r="P818" i="4" a="1"/>
  <c r="P814" i="4" a="1"/>
  <c r="P809" i="4" a="1"/>
  <c r="P804" i="4" a="1"/>
  <c r="P800" i="4" a="1"/>
  <c r="P795" i="4" a="1"/>
  <c r="P791" i="4" a="1"/>
  <c r="P787" i="4" a="1"/>
  <c r="P782" i="4" a="1"/>
  <c r="P779" i="4" a="1"/>
  <c r="P774" i="4" a="1"/>
  <c r="P769" i="4" a="1"/>
  <c r="P765" i="4" a="1"/>
  <c r="P760" i="4" a="1"/>
  <c r="P734" i="4" a="1"/>
  <c r="P697" i="4" a="1"/>
  <c r="P990" i="4" a="1"/>
  <c r="P938" i="4" a="1"/>
  <c r="P878" i="4" a="1"/>
  <c r="P768" i="4" a="1"/>
  <c r="P727" i="4" a="1"/>
  <c r="P695" i="4" a="1"/>
  <c r="P926" i="4" a="1"/>
  <c r="P828" i="4" a="1"/>
  <c r="P755" i="4" a="1"/>
  <c r="P694" i="4" a="1"/>
  <c r="P861" i="4" a="1"/>
  <c r="P856" i="4" a="1"/>
  <c r="P852" i="4" a="1"/>
  <c r="P847" i="4" a="1"/>
  <c r="P842" i="4" a="1"/>
  <c r="P838" i="4" a="1"/>
  <c r="P833" i="4" a="1"/>
  <c r="P829" i="4" a="1"/>
  <c r="P825" i="4" a="1"/>
  <c r="P911" i="4" a="1"/>
  <c r="P815" i="4" a="1"/>
  <c r="P810" i="4" a="1"/>
  <c r="P806" i="4" a="1"/>
  <c r="P801" i="4" a="1"/>
  <c r="P796" i="4" a="1"/>
  <c r="P783" i="4" a="1"/>
  <c r="P745" i="4" a="1"/>
  <c r="P699" i="4" a="1"/>
  <c r="P978" i="4" a="1"/>
  <c r="P940" i="4" a="1"/>
  <c r="P858" i="4" a="1"/>
  <c r="P799" i="4" a="1"/>
  <c r="P725" i="4" a="1"/>
  <c r="P1018" i="4" a="1"/>
  <c r="P997" i="4" a="1"/>
  <c r="P952" i="4" a="1"/>
  <c r="P916" i="4" a="1"/>
  <c r="P876" i="4" a="1"/>
  <c r="P839" i="4" a="1"/>
  <c r="P794" i="4" a="1"/>
  <c r="P753" i="4" a="1"/>
  <c r="P716" i="4" a="1"/>
  <c r="P1009" i="4" a="1"/>
  <c r="P816" i="4" a="1"/>
  <c r="P763" i="4" a="1"/>
  <c r="P714" i="4" a="1"/>
  <c r="P1005" i="4" a="1"/>
  <c r="P950" i="4" a="1"/>
  <c r="P742" i="4" a="1"/>
  <c r="P684" i="4" a="1"/>
  <c r="P962" i="4" a="1"/>
  <c r="P864" i="4" a="1"/>
  <c r="P741" i="4" a="1"/>
  <c r="P992" i="4" a="1"/>
  <c r="P881" i="4" a="1"/>
  <c r="P761" i="4" a="1"/>
  <c r="P1013" i="4" a="1"/>
  <c r="P948" i="4" a="1"/>
  <c r="P907" i="4" a="1"/>
  <c r="P862" i="4" a="1"/>
  <c r="P834" i="4" a="1"/>
  <c r="P789" i="4" a="1"/>
  <c r="P739" i="4" a="1"/>
  <c r="P703" i="4" a="1"/>
  <c r="P850" i="4" a="1"/>
  <c r="P802" i="4" a="1"/>
  <c r="P748" i="4" a="1"/>
  <c r="P710" i="4" a="1"/>
  <c r="P991" i="4" a="1"/>
  <c r="P945" i="4" a="1"/>
  <c r="P737" i="4" a="1"/>
  <c r="P5" i="4" a="1"/>
  <c r="P958" i="4" a="1"/>
  <c r="P901" i="4" a="1"/>
  <c r="P778" i="4" a="1"/>
  <c r="P708" i="4" a="1"/>
  <c r="P949" i="4" a="1"/>
  <c r="P843" i="4" a="1"/>
  <c r="P740" i="4" a="1"/>
  <c r="P918" i="4" a="1"/>
  <c r="P1017" i="4" a="1"/>
  <c r="P1007" i="4" a="1"/>
  <c r="P961" i="4" a="1"/>
  <c r="P935" i="4" a="1"/>
  <c r="P902" i="4" a="1"/>
  <c r="P885" i="4" a="1"/>
  <c r="P857" i="4" a="1"/>
  <c r="P830" i="4" a="1"/>
  <c r="P798" i="4" a="1"/>
  <c r="P762" i="4" a="1"/>
  <c r="P735" i="4" a="1"/>
  <c r="P707" i="4" a="1"/>
  <c r="P987" i="4" a="1"/>
  <c r="P845" i="4" a="1"/>
  <c r="P811" i="4" a="1"/>
  <c r="P777" i="4" a="1"/>
  <c r="P743" i="4" a="1"/>
  <c r="P705" i="4" a="1"/>
  <c r="P984" i="4" a="1"/>
  <c r="P964" i="4" a="1"/>
  <c r="P932" i="4" a="1"/>
  <c r="P746" i="4" a="1"/>
  <c r="P711" i="4" a="1"/>
  <c r="P1010" i="4" a="1"/>
  <c r="P943" i="4" a="1"/>
  <c r="P920" i="4" a="1"/>
  <c r="P869" i="4" a="1"/>
  <c r="P764" i="4" a="1"/>
  <c r="P718" i="4" a="1"/>
  <c r="P983" i="4" a="1"/>
  <c r="P956" i="4" a="1"/>
  <c r="P896" i="4" a="1"/>
  <c r="P805" i="4" a="1"/>
  <c r="P717" i="4" a="1"/>
  <c r="P979" i="4" a="1"/>
  <c r="P919" i="4" a="1"/>
  <c r="P1002" i="4" a="1"/>
  <c r="P957" i="4" a="1"/>
  <c r="P930" i="4" a="1"/>
  <c r="P890" i="4" a="1"/>
  <c r="P844" i="4" a="1"/>
  <c r="P808" i="4" a="1"/>
  <c r="P758" i="4" a="1"/>
  <c r="P712" i="4" a="1"/>
  <c r="P1003" i="4" a="1"/>
  <c r="P820" i="4" a="1"/>
  <c r="P781" i="4" a="1"/>
  <c r="P733" i="4" a="1"/>
  <c r="P985" i="4" a="1"/>
  <c r="P977" i="4" a="1"/>
  <c r="P937" i="4" a="1"/>
  <c r="P720" i="4" a="1"/>
  <c r="P947" i="4" a="1"/>
  <c r="P906" i="4" a="1"/>
  <c r="P788" i="4" a="1"/>
  <c r="P722" i="4" a="1"/>
  <c r="P963" i="4" a="1"/>
  <c r="P873" i="4" a="1"/>
  <c r="P747" i="4" a="1"/>
  <c r="P913" i="4" a="1"/>
  <c r="P917" i="4" a="1"/>
  <c r="P1016" i="4" a="1"/>
  <c r="P1006" i="4" a="1"/>
  <c r="P970" i="4" a="1"/>
  <c r="P944" i="4" a="1"/>
  <c r="P925" i="4" a="1"/>
  <c r="P894" i="4" a="1"/>
  <c r="P867" i="4" a="1"/>
  <c r="P848" i="4" a="1"/>
  <c r="P822" i="4" a="1"/>
  <c r="P812" i="4" a="1"/>
  <c r="P771" i="4" a="1"/>
  <c r="P744" i="4" a="1"/>
  <c r="P721" i="4" a="1"/>
  <c r="P693" i="4" a="1"/>
  <c r="P860" i="4" a="1"/>
  <c r="P831" i="4" a="1"/>
  <c r="P797" i="4" a="1"/>
  <c r="P757" i="4" a="1"/>
  <c r="P723" i="4" a="1"/>
  <c r="P696" i="4" a="1"/>
  <c r="P1011" i="4" a="1"/>
  <c r="P968" i="4" a="1"/>
  <c r="P942" i="4" a="1"/>
  <c r="P751" i="4" a="1"/>
  <c r="P729" i="4" a="1"/>
  <c r="P702" i="4" a="1"/>
  <c r="P995" i="4" a="1"/>
  <c r="P967" i="4" a="1"/>
  <c r="P929" i="4" a="1"/>
  <c r="P897" i="4" a="1"/>
  <c r="P793" i="4" a="1"/>
  <c r="P754" i="4" a="1"/>
  <c r="P704" i="4" a="1"/>
  <c r="P1001" i="4" a="1"/>
  <c r="P933" i="4" a="1"/>
  <c r="P851" i="4" a="1"/>
  <c r="P790" i="4" a="1"/>
  <c r="P701" i="4" a="1"/>
  <c r="P766" i="4" a="1"/>
  <c r="P813" i="4" a="1"/>
  <c r="P840" i="4" a="1"/>
  <c r="P736" i="4" a="1"/>
  <c r="P1008" i="4" a="1"/>
  <c r="P903" i="4" a="1"/>
  <c r="P784" i="4" a="1"/>
  <c r="P807" i="4" a="1"/>
  <c r="P915" i="4" a="1"/>
  <c r="P921" i="4" a="1"/>
  <c r="P1015" i="4" a="1"/>
  <c r="P993" i="4" a="1"/>
  <c r="P975" i="4" a="1"/>
  <c r="P939" i="4" a="1"/>
  <c r="P912" i="4" a="1"/>
  <c r="P880" i="4" a="1"/>
  <c r="P853" i="4" a="1"/>
  <c r="P817" i="4" a="1"/>
  <c r="P785" i="4" a="1"/>
  <c r="P749" i="4" a="1"/>
  <c r="P730" i="4" a="1"/>
  <c r="P698" i="4" a="1"/>
  <c r="P855" i="4" a="1"/>
  <c r="P821" i="4" a="1"/>
  <c r="P772" i="4" a="1"/>
  <c r="P738" i="4" a="1"/>
  <c r="P700" i="4" a="1"/>
  <c r="P1000" i="4" a="1"/>
  <c r="P954" i="4" a="1"/>
  <c r="P756" i="4" a="1"/>
  <c r="P715" i="4" a="1"/>
  <c r="P1004" i="4" a="1"/>
  <c r="P976" i="4" a="1"/>
  <c r="P934" i="4" a="1"/>
  <c r="P883" i="4" a="1"/>
  <c r="P773" i="4" a="1"/>
  <c r="P731" i="4" a="1"/>
  <c r="P690" i="4" a="1"/>
  <c r="P866" i="4" a="1"/>
  <c r="P776" i="4" a="1"/>
  <c r="P687" i="4" a="1"/>
  <c r="P780" i="4" a="1"/>
  <c r="P836" i="4" a="1"/>
  <c r="P1025" i="1"/>
  <c r="Q1025" i="1" s="1"/>
  <c r="R1025" i="1" s="1"/>
  <c r="X1025" i="1" s="1"/>
  <c r="Y1025" i="1" s="1"/>
  <c r="P1024" i="1"/>
  <c r="Q1024" i="1" s="1"/>
  <c r="R1024" i="1" s="1"/>
  <c r="X1024" i="1" s="1"/>
  <c r="Y1024" i="1" s="1"/>
  <c r="P1028" i="1"/>
  <c r="Q1028" i="1" s="1"/>
  <c r="R1028" i="1" s="1"/>
  <c r="X1028" i="1" s="1"/>
  <c r="Y1028" i="1" s="1"/>
  <c r="P1026" i="1"/>
  <c r="Q1026" i="1" s="1"/>
  <c r="R1026" i="1" s="1"/>
  <c r="X1026" i="1" s="1"/>
  <c r="Y1026" i="1" s="1"/>
  <c r="P1027" i="1"/>
  <c r="Q1027" i="1" s="1"/>
  <c r="R1027" i="1" s="1"/>
  <c r="X1027" i="1" s="1"/>
  <c r="Y1027" i="1" s="1"/>
  <c r="P1029" i="1"/>
  <c r="Q1029" i="1" s="1"/>
  <c r="R1029" i="1" s="1"/>
  <c r="X1029" i="1" s="1"/>
  <c r="Y1029" i="1" s="1"/>
  <c r="P894" i="1"/>
  <c r="Q894" i="1" s="1"/>
  <c r="R894" i="1" s="1"/>
  <c r="P891" i="1"/>
  <c r="Q891" i="1" s="1"/>
  <c r="R891" i="1" s="1"/>
  <c r="P893" i="1"/>
  <c r="P890" i="1"/>
  <c r="Q890" i="1" s="1"/>
  <c r="P889" i="1"/>
  <c r="Q889" i="1" s="1"/>
  <c r="P892" i="1"/>
  <c r="Q892" i="1" s="1"/>
  <c r="R892" i="1" s="1"/>
  <c r="P955" i="1"/>
  <c r="Q955" i="1" s="1"/>
  <c r="R955" i="1" s="1"/>
  <c r="Q181" i="6"/>
  <c r="R181" i="6" s="1"/>
  <c r="U99" i="6"/>
  <c r="V99" i="6" s="1"/>
  <c r="Q318" i="6"/>
  <c r="R318" i="6" s="1"/>
  <c r="P1004" i="6"/>
  <c r="Q1004" i="6" s="1"/>
  <c r="R1004" i="6" s="1"/>
  <c r="Q653" i="6"/>
  <c r="R653" i="6" s="1"/>
  <c r="Q887" i="6"/>
  <c r="R887" i="6" s="1"/>
  <c r="Q913" i="6"/>
  <c r="R913" i="6" s="1"/>
  <c r="Q886" i="6"/>
  <c r="R886" i="6" s="1"/>
  <c r="Q979" i="1"/>
  <c r="R979" i="1" s="1"/>
  <c r="X979" i="1" s="1"/>
  <c r="Y979" i="1" s="1"/>
  <c r="Q970" i="1"/>
  <c r="R970" i="1" s="1"/>
  <c r="X970" i="1" s="1"/>
  <c r="Y970" i="1" s="1"/>
  <c r="R998" i="1"/>
  <c r="X998" i="1" s="1"/>
  <c r="Y998" i="1" s="1"/>
  <c r="Q967" i="1"/>
  <c r="R967" i="1" s="1"/>
  <c r="X967" i="1" s="1"/>
  <c r="Y967" i="1" s="1"/>
  <c r="R963" i="1"/>
  <c r="X963" i="1" s="1"/>
  <c r="Y963" i="1" s="1"/>
  <c r="Q992" i="1"/>
  <c r="R992" i="1" s="1"/>
  <c r="X992" i="1" s="1"/>
  <c r="Y992" i="1" s="1"/>
  <c r="Q902" i="1"/>
  <c r="R902" i="1" s="1"/>
  <c r="X902" i="1" s="1"/>
  <c r="Y902" i="1" s="1"/>
  <c r="Q905" i="1"/>
  <c r="R905" i="1" s="1"/>
  <c r="X905" i="1" s="1"/>
  <c r="Y905" i="1" s="1"/>
  <c r="Q930" i="1"/>
  <c r="R930" i="1" s="1"/>
  <c r="X930" i="1" s="1"/>
  <c r="Y930" i="1" s="1"/>
  <c r="Q908" i="1"/>
  <c r="R908" i="1" s="1"/>
  <c r="X908" i="1" s="1"/>
  <c r="Y908" i="1" s="1"/>
  <c r="Q903" i="1"/>
  <c r="R903" i="1" s="1"/>
  <c r="X903" i="1" s="1"/>
  <c r="Y903" i="1" s="1"/>
  <c r="R948" i="1"/>
  <c r="X948" i="1" s="1"/>
  <c r="Y948" i="1" s="1"/>
  <c r="Q1023" i="1"/>
  <c r="R1023" i="1" s="1"/>
  <c r="X1023" i="1" s="1"/>
  <c r="Y1023" i="1" s="1"/>
  <c r="R901" i="1"/>
  <c r="X901" i="1" s="1"/>
  <c r="Y901" i="1" s="1"/>
  <c r="Q874" i="1"/>
  <c r="R874" i="1" s="1"/>
  <c r="X874" i="1" s="1"/>
  <c r="Y874" i="1" s="1"/>
  <c r="Q876" i="1"/>
  <c r="R876" i="1" s="1"/>
  <c r="X876" i="1" s="1"/>
  <c r="Y876" i="1" s="1"/>
  <c r="Q950" i="1"/>
  <c r="R950" i="1" s="1"/>
  <c r="X950" i="1" s="1"/>
  <c r="Y950" i="1" s="1"/>
  <c r="Q936" i="1"/>
  <c r="R936" i="1" s="1"/>
  <c r="X936" i="1" s="1"/>
  <c r="Y936" i="1" s="1"/>
  <c r="R895" i="1"/>
  <c r="X895" i="1" s="1"/>
  <c r="Y895" i="1" s="1"/>
  <c r="R1125" i="1"/>
  <c r="X1125" i="1" s="1"/>
  <c r="Y1125" i="1" s="1"/>
  <c r="Q934" i="1"/>
  <c r="R934" i="1" s="1"/>
  <c r="X934" i="1" s="1"/>
  <c r="Y934" i="1" s="1"/>
  <c r="Q896" i="1"/>
  <c r="R896" i="1" s="1"/>
  <c r="X896" i="1" s="1"/>
  <c r="Y896" i="1" s="1"/>
  <c r="X615" i="1"/>
  <c r="Y615" i="1" s="1"/>
  <c r="Q329" i="6"/>
  <c r="R329" i="6" s="1"/>
  <c r="Q645" i="6"/>
  <c r="R645" i="6" s="1"/>
  <c r="AA738" i="6"/>
  <c r="Q1003" i="6"/>
  <c r="R1003" i="6" s="1"/>
  <c r="X1003" i="6" s="1"/>
  <c r="AA943" i="6"/>
  <c r="AA904" i="6"/>
  <c r="Q949" i="6"/>
  <c r="R949" i="6" s="1"/>
  <c r="Q878" i="6"/>
  <c r="R878" i="6" s="1"/>
  <c r="Q322" i="6"/>
  <c r="R322" i="6" s="1"/>
  <c r="Q67" i="6"/>
  <c r="Q686" i="6"/>
  <c r="R686" i="6" s="1"/>
  <c r="Q357" i="6"/>
  <c r="R357" i="6" s="1"/>
  <c r="Q246" i="6"/>
  <c r="R246" i="6" s="1"/>
  <c r="Q144" i="6"/>
  <c r="R144" i="6" s="1"/>
  <c r="Q652" i="6"/>
  <c r="R652" i="6" s="1"/>
  <c r="Q929" i="6"/>
  <c r="R929" i="6" s="1"/>
  <c r="AA947" i="6"/>
  <c r="AA927" i="6"/>
  <c r="Q930" i="6"/>
  <c r="R930" i="6" s="1"/>
  <c r="X930" i="6" s="1"/>
  <c r="Y930" i="6" s="1"/>
  <c r="X20" i="1"/>
  <c r="Y20" i="1" s="1"/>
  <c r="X738" i="1"/>
  <c r="Y738" i="1" s="1"/>
  <c r="X1073" i="1"/>
  <c r="Y1073" i="1" s="1"/>
  <c r="X816" i="1"/>
  <c r="Y816" i="1" s="1"/>
  <c r="X100" i="1"/>
  <c r="X80" i="1"/>
  <c r="Y80" i="1" s="1"/>
  <c r="X672" i="1"/>
  <c r="Y672" i="1" s="1"/>
  <c r="X753" i="1"/>
  <c r="Y753" i="1" s="1"/>
  <c r="X87" i="1"/>
  <c r="Y87" i="1" s="1"/>
  <c r="R56" i="1"/>
  <c r="X888" i="1"/>
  <c r="Y888" i="1" s="1"/>
  <c r="X750" i="1"/>
  <c r="Y750" i="1" s="1"/>
  <c r="X534" i="1"/>
  <c r="Y534" i="1" s="1"/>
  <c r="X657" i="1"/>
  <c r="Y657" i="1" s="1"/>
  <c r="X679" i="1"/>
  <c r="Y679" i="1" s="1"/>
  <c r="X186" i="1"/>
  <c r="Y186" i="1" s="1"/>
  <c r="X605" i="1"/>
  <c r="Y605" i="1" s="1"/>
  <c r="R84" i="1"/>
  <c r="X85" i="1"/>
  <c r="Y85" i="1" s="1"/>
  <c r="X518" i="1"/>
  <c r="Y518" i="1" s="1"/>
  <c r="R86" i="1"/>
  <c r="X557" i="1"/>
  <c r="Y557" i="1" s="1"/>
  <c r="X916" i="1"/>
  <c r="Y916" i="1" s="1"/>
  <c r="X106" i="1"/>
  <c r="Y106" i="1" s="1"/>
  <c r="X92" i="1"/>
  <c r="Y92" i="1" s="1"/>
  <c r="X997" i="1"/>
  <c r="Y997" i="1" s="1"/>
  <c r="X922" i="1"/>
  <c r="Y922" i="1" s="1"/>
  <c r="X44" i="1"/>
  <c r="Y44" i="1" s="1"/>
  <c r="X388" i="1"/>
  <c r="Y388" i="1" s="1"/>
  <c r="X436" i="1"/>
  <c r="Y436" i="1" s="1"/>
  <c r="X73" i="1"/>
  <c r="Y73" i="1" s="1"/>
  <c r="X112" i="1"/>
  <c r="Y112" i="1" s="1"/>
  <c r="Y193" i="1"/>
  <c r="X525" i="1"/>
  <c r="Y525" i="1" s="1"/>
  <c r="X66" i="1"/>
  <c r="Y66" i="1" s="1"/>
  <c r="X868" i="1"/>
  <c r="Y868" i="1" s="1"/>
  <c r="X249" i="1"/>
  <c r="Y249" i="1" s="1"/>
  <c r="X807" i="1"/>
  <c r="Y807" i="1" s="1"/>
  <c r="X61" i="1"/>
  <c r="Y61" i="1" s="1"/>
  <c r="X995" i="1"/>
  <c r="Y995" i="1" s="1"/>
  <c r="X28" i="1"/>
  <c r="Y28" i="1" s="1"/>
  <c r="Y98" i="1"/>
  <c r="X980" i="1"/>
  <c r="Y980" i="1" s="1"/>
  <c r="R55" i="1"/>
  <c r="X230" i="1"/>
  <c r="Y230" i="1" s="1"/>
  <c r="X1005" i="1"/>
  <c r="Y1005" i="1" s="1"/>
  <c r="X25" i="1"/>
  <c r="Y25" i="1" s="1"/>
  <c r="X169" i="1"/>
  <c r="Y169" i="1" s="1"/>
  <c r="R33" i="1"/>
  <c r="X731" i="1"/>
  <c r="Y731" i="1" s="1"/>
  <c r="X6" i="1"/>
  <c r="Y6" i="1" s="1"/>
  <c r="R69" i="1"/>
  <c r="X88" i="1"/>
  <c r="Y88" i="1" s="1"/>
  <c r="R118" i="1"/>
  <c r="X39" i="1"/>
  <c r="Y39" i="1" s="1"/>
  <c r="X974" i="1"/>
  <c r="Y974" i="1" s="1"/>
  <c r="X1001" i="1"/>
  <c r="Y1001" i="1" s="1"/>
  <c r="X149" i="1"/>
  <c r="Y149" i="1" s="1"/>
  <c r="X113" i="1"/>
  <c r="Y113" i="1" s="1"/>
  <c r="X76" i="1"/>
  <c r="Y76" i="1" s="1"/>
  <c r="X49" i="1"/>
  <c r="Y49" i="1" s="1"/>
  <c r="X15" i="1"/>
  <c r="Y15" i="1" s="1"/>
  <c r="R210" i="1"/>
  <c r="R101" i="1"/>
  <c r="R125" i="1"/>
  <c r="X125" i="1" s="1"/>
  <c r="R655" i="1"/>
  <c r="X634" i="1"/>
  <c r="Y634" i="1" s="1"/>
  <c r="X138" i="1"/>
  <c r="Y138" i="1" s="1"/>
  <c r="X264" i="1"/>
  <c r="Y264" i="1" s="1"/>
  <c r="X526" i="1"/>
  <c r="Y526" i="1" s="1"/>
  <c r="R204" i="1"/>
  <c r="R50" i="1"/>
  <c r="X50" i="1" s="1"/>
  <c r="X185" i="1"/>
  <c r="Y185" i="1" s="1"/>
  <c r="X361" i="1"/>
  <c r="Y361" i="1" s="1"/>
  <c r="X910" i="1"/>
  <c r="Y910" i="1" s="1"/>
  <c r="R214" i="1"/>
  <c r="X154" i="1"/>
  <c r="Y154" i="1" s="1"/>
  <c r="X126" i="1"/>
  <c r="Y126" i="1" s="1"/>
  <c r="X484" i="1"/>
  <c r="Y484" i="1" s="1"/>
  <c r="X450" i="1"/>
  <c r="Y450" i="1" s="1"/>
  <c r="R212" i="1"/>
  <c r="X1058" i="1"/>
  <c r="Y1058" i="1" s="1"/>
  <c r="R424" i="1"/>
  <c r="R74" i="1"/>
  <c r="R115" i="1"/>
  <c r="X743" i="1"/>
  <c r="Y743" i="1" s="1"/>
  <c r="X120" i="1"/>
  <c r="Y120" i="1" s="1"/>
  <c r="X686" i="1"/>
  <c r="Y686" i="1" s="1"/>
  <c r="R38" i="1"/>
  <c r="X38" i="1" s="1"/>
  <c r="X267" i="1"/>
  <c r="Y267" i="1" s="1"/>
  <c r="X853" i="1"/>
  <c r="Y853" i="1" s="1"/>
  <c r="X37" i="1"/>
  <c r="Y37" i="1" s="1"/>
  <c r="X442" i="1"/>
  <c r="Y442" i="1" s="1"/>
  <c r="R168" i="1"/>
  <c r="X262" i="1"/>
  <c r="Y262" i="1" s="1"/>
  <c r="R199" i="1"/>
  <c r="R90" i="1"/>
  <c r="X51" i="1"/>
  <c r="Y51" i="1" s="1"/>
  <c r="X42" i="1"/>
  <c r="Y42" i="1" s="1"/>
  <c r="X8" i="1"/>
  <c r="Y8" i="1" s="1"/>
  <c r="X348" i="1"/>
  <c r="Y348" i="1" s="1"/>
  <c r="X68" i="1"/>
  <c r="Y68" i="1" s="1"/>
  <c r="X805" i="1"/>
  <c r="Y805" i="1" s="1"/>
  <c r="X173" i="1"/>
  <c r="Y173" i="1" s="1"/>
  <c r="X198" i="1"/>
  <c r="Y198" i="1" s="1"/>
  <c r="R119" i="1"/>
  <c r="X119" i="1" s="1"/>
  <c r="R21" i="1"/>
  <c r="X300" i="1"/>
  <c r="Y300" i="1" s="1"/>
  <c r="R158" i="1"/>
  <c r="R19" i="1"/>
  <c r="X54" i="1"/>
  <c r="Y54" i="1" s="1"/>
  <c r="X40" i="1"/>
  <c r="Y40" i="1" s="1"/>
  <c r="R93" i="1"/>
  <c r="X477" i="1"/>
  <c r="Y477" i="1" s="1"/>
  <c r="X873" i="1"/>
  <c r="Y873" i="1" s="1"/>
  <c r="R63" i="1"/>
  <c r="R137" i="1"/>
  <c r="R413" i="1"/>
  <c r="X162" i="1"/>
  <c r="Y162" i="1" s="1"/>
  <c r="X754" i="1"/>
  <c r="Y754" i="1" s="1"/>
  <c r="R12" i="1"/>
  <c r="R124" i="1"/>
  <c r="R188" i="1"/>
  <c r="X105" i="1"/>
  <c r="Y105" i="1" s="1"/>
  <c r="X110" i="1"/>
  <c r="Y110" i="1" s="1"/>
  <c r="R9" i="1"/>
  <c r="R159" i="1"/>
  <c r="R147" i="1"/>
  <c r="X182" i="1"/>
  <c r="Y182" i="1" s="1"/>
  <c r="X243" i="1"/>
  <c r="Y243" i="1" s="1"/>
  <c r="R181" i="1"/>
  <c r="X146" i="1"/>
  <c r="Y146" i="1" s="1"/>
  <c r="R152" i="1"/>
  <c r="X613" i="1"/>
  <c r="Y613" i="1" s="1"/>
  <c r="V743" i="1"/>
  <c r="R773" i="1"/>
  <c r="R43" i="1"/>
  <c r="X136" i="1"/>
  <c r="Y136" i="1" s="1"/>
  <c r="X170" i="1"/>
  <c r="Y170" i="1" s="1"/>
  <c r="R128" i="1"/>
  <c r="Y864" i="1"/>
  <c r="X153" i="1"/>
  <c r="Y153" i="1" s="1"/>
  <c r="R207" i="1"/>
  <c r="X207" i="1" s="1"/>
  <c r="R122" i="1"/>
  <c r="X72" i="1"/>
  <c r="Y72" i="1" s="1"/>
  <c r="X265" i="1"/>
  <c r="Y265" i="1" s="1"/>
  <c r="X202" i="1"/>
  <c r="Y202" i="1" s="1"/>
  <c r="X641" i="1"/>
  <c r="Y641" i="1" s="1"/>
  <c r="X97" i="1"/>
  <c r="Y97" i="1" s="1"/>
  <c r="X646" i="1"/>
  <c r="Y646" i="1" s="1"/>
  <c r="X27" i="1"/>
  <c r="Y27" i="1" s="1"/>
  <c r="X150" i="1"/>
  <c r="Y150" i="1" s="1"/>
  <c r="X502" i="1"/>
  <c r="Y502" i="1" s="1"/>
  <c r="X316" i="1"/>
  <c r="Y316" i="1" s="1"/>
  <c r="X487" i="1"/>
  <c r="Y487" i="1" s="1"/>
  <c r="X78" i="1"/>
  <c r="Y78" i="1" s="1"/>
  <c r="X986" i="1"/>
  <c r="Y986" i="1" s="1"/>
  <c r="X858" i="1"/>
  <c r="Y858" i="1" s="1"/>
  <c r="X178" i="1"/>
  <c r="Y178" i="1" s="1"/>
  <c r="X16" i="1"/>
  <c r="Y16" i="1" s="1"/>
  <c r="R57" i="1"/>
  <c r="X295" i="1"/>
  <c r="Y295" i="1" s="1"/>
  <c r="X540" i="1"/>
  <c r="Y540" i="1" s="1"/>
  <c r="X851" i="1"/>
  <c r="Y851" i="1" s="1"/>
  <c r="X740" i="1"/>
  <c r="Y740" i="1" s="1"/>
  <c r="R75" i="1"/>
  <c r="R121" i="1"/>
  <c r="X121" i="1" s="1"/>
  <c r="Q347" i="1"/>
  <c r="R347" i="1" s="1"/>
  <c r="X36" i="1"/>
  <c r="Y36" i="1" s="1"/>
  <c r="R200" i="1"/>
  <c r="R707" i="1"/>
  <c r="R415" i="1"/>
  <c r="X744" i="1"/>
  <c r="Y744" i="1" s="1"/>
  <c r="R132" i="1"/>
  <c r="R818" i="1"/>
  <c r="R208" i="1"/>
  <c r="X208" i="1" s="1"/>
  <c r="X1000" i="1"/>
  <c r="Y1000" i="1" s="1"/>
  <c r="R584" i="1"/>
  <c r="X885" i="1"/>
  <c r="Y885" i="1" s="1"/>
  <c r="R461" i="1"/>
  <c r="R196" i="1"/>
  <c r="X196" i="1" s="1"/>
  <c r="R678" i="1"/>
  <c r="R329" i="1"/>
  <c r="R631" i="1"/>
  <c r="R867" i="1"/>
  <c r="R593" i="1"/>
  <c r="R14" i="1"/>
  <c r="X123" i="1"/>
  <c r="Y123" i="1" s="1"/>
  <c r="R387" i="1"/>
  <c r="R404" i="1"/>
  <c r="R576" i="1"/>
  <c r="X237" i="1"/>
  <c r="Y237" i="1" s="1"/>
  <c r="R359" i="1"/>
  <c r="R549" i="1"/>
  <c r="R598" i="1"/>
  <c r="X746" i="1"/>
  <c r="Y746" i="1" s="1"/>
  <c r="R343" i="1"/>
  <c r="R31" i="1"/>
  <c r="R909" i="1"/>
  <c r="R311" i="1"/>
  <c r="X637" i="1"/>
  <c r="Y637" i="1" s="1"/>
  <c r="X924" i="1"/>
  <c r="Y924" i="1" s="1"/>
  <c r="R309" i="1"/>
  <c r="R725" i="1"/>
  <c r="R700" i="1"/>
  <c r="X135" i="1"/>
  <c r="Y135" i="1" s="1"/>
  <c r="R570" i="1"/>
  <c r="Q447" i="1"/>
  <c r="R447" i="1" s="1"/>
  <c r="X189" i="1"/>
  <c r="Y189" i="1" s="1"/>
  <c r="X469" i="1"/>
  <c r="Y469" i="1" s="1"/>
  <c r="X485" i="1"/>
  <c r="Y485" i="1" s="1"/>
  <c r="X588" i="1"/>
  <c r="Y588" i="1" s="1"/>
  <c r="X607" i="1"/>
  <c r="Y607" i="1" s="1"/>
  <c r="X669" i="1"/>
  <c r="Y669" i="1" s="1"/>
  <c r="X48" i="1"/>
  <c r="Y48" i="1" s="1"/>
  <c r="X131" i="1"/>
  <c r="Y131" i="1" s="1"/>
  <c r="X30" i="1"/>
  <c r="Y30" i="1" s="1"/>
  <c r="X747" i="1"/>
  <c r="Y747" i="1" s="1"/>
  <c r="X884" i="1"/>
  <c r="Y884" i="1" s="1"/>
  <c r="X517" i="1"/>
  <c r="Y517" i="1" s="1"/>
  <c r="X89" i="1"/>
  <c r="Y89" i="1" s="1"/>
  <c r="X535" i="1"/>
  <c r="Y535" i="1" s="1"/>
  <c r="X355" i="1"/>
  <c r="Y355" i="1" s="1"/>
  <c r="X370" i="1"/>
  <c r="Y370" i="1" s="1"/>
  <c r="X429" i="1"/>
  <c r="Y429" i="1" s="1"/>
  <c r="X861" i="1"/>
  <c r="Y861" i="1" s="1"/>
  <c r="X811" i="1"/>
  <c r="Y811" i="1" s="1"/>
  <c r="X396" i="1"/>
  <c r="Y396" i="1" s="1"/>
  <c r="X879" i="1"/>
  <c r="Y879" i="1" s="1"/>
  <c r="X133" i="1"/>
  <c r="Y133" i="1" s="1"/>
  <c r="X830" i="1"/>
  <c r="Y830" i="1" s="1"/>
  <c r="X77" i="1"/>
  <c r="Y77" i="1" s="1"/>
  <c r="X714" i="1"/>
  <c r="Y714" i="1" s="1"/>
  <c r="X680" i="1"/>
  <c r="Y680" i="1" s="1"/>
  <c r="X96" i="1"/>
  <c r="Y96" i="1" s="1"/>
  <c r="X400" i="1"/>
  <c r="Y400" i="1" s="1"/>
  <c r="X817" i="1"/>
  <c r="Y817" i="1" s="1"/>
  <c r="X99" i="1"/>
  <c r="Y99" i="1" s="1"/>
  <c r="X741" i="1"/>
  <c r="Y741" i="1" s="1"/>
  <c r="X601" i="1"/>
  <c r="Y601" i="1" s="1"/>
  <c r="X11" i="1"/>
  <c r="Y11" i="1" s="1"/>
  <c r="X224" i="1"/>
  <c r="Y224" i="1" s="1"/>
  <c r="X393" i="1"/>
  <c r="Y393" i="1" s="1"/>
  <c r="X489" i="1"/>
  <c r="Y489" i="1" s="1"/>
  <c r="X652" i="1"/>
  <c r="Y652" i="1" s="1"/>
  <c r="X968" i="1"/>
  <c r="Y968" i="1" s="1"/>
  <c r="V968" i="1"/>
  <c r="X32" i="1"/>
  <c r="Y32" i="1" s="1"/>
  <c r="X187" i="1"/>
  <c r="Y187" i="1" s="1"/>
  <c r="X221" i="1"/>
  <c r="Y221" i="1" s="1"/>
  <c r="X357" i="1"/>
  <c r="Y357" i="1" s="1"/>
  <c r="X422" i="1"/>
  <c r="Y422" i="1" s="1"/>
  <c r="R532" i="1"/>
  <c r="X532" i="1" s="1"/>
  <c r="X882" i="1"/>
  <c r="Y882" i="1" s="1"/>
  <c r="R165" i="1"/>
  <c r="R70" i="1"/>
  <c r="R271" i="1"/>
  <c r="R46" i="1"/>
  <c r="R622" i="1"/>
  <c r="X190" i="1"/>
  <c r="Y190" i="1" s="1"/>
  <c r="X458" i="1"/>
  <c r="Y458" i="1" s="1"/>
  <c r="X553" i="1"/>
  <c r="Y553" i="1" s="1"/>
  <c r="R783" i="1"/>
  <c r="R821" i="1"/>
  <c r="X161" i="1"/>
  <c r="Y161" i="1" s="1"/>
  <c r="R13" i="1"/>
  <c r="X109" i="1"/>
  <c r="Y109" i="1" s="1"/>
  <c r="R699" i="1"/>
  <c r="R491" i="1"/>
  <c r="X1003" i="1"/>
  <c r="Y1003" i="1" s="1"/>
  <c r="V1003" i="1"/>
  <c r="Q226" i="1"/>
  <c r="R226" i="1" s="1"/>
  <c r="R826" i="1"/>
  <c r="X490" i="1"/>
  <c r="Y490" i="1" s="1"/>
  <c r="R698" i="1"/>
  <c r="R689" i="1"/>
  <c r="R677" i="1"/>
  <c r="X677" i="1" s="1"/>
  <c r="X628" i="1"/>
  <c r="Y628" i="1" s="1"/>
  <c r="R94" i="1"/>
  <c r="X497" i="1"/>
  <c r="Y497" i="1" s="1"/>
  <c r="X53" i="1"/>
  <c r="Y53" i="1" s="1"/>
  <c r="R176" i="1"/>
  <c r="Q275" i="1"/>
  <c r="R275" i="1" s="1"/>
  <c r="R251" i="1"/>
  <c r="X492" i="1"/>
  <c r="Y492" i="1" s="1"/>
  <c r="R735" i="1"/>
  <c r="Q481" i="1"/>
  <c r="R481" i="1" s="1"/>
  <c r="X410" i="1"/>
  <c r="Y410" i="1" s="1"/>
  <c r="X476" i="1"/>
  <c r="Y476" i="1" s="1"/>
  <c r="Q610" i="1"/>
  <c r="R610" i="1" s="1"/>
  <c r="Q945" i="1"/>
  <c r="R945" i="1" s="1"/>
  <c r="R832" i="1"/>
  <c r="X114" i="1"/>
  <c r="Y114" i="1" s="1"/>
  <c r="X130" i="1"/>
  <c r="Y130" i="1" s="1"/>
  <c r="R385" i="1"/>
  <c r="R263" i="1"/>
  <c r="X799" i="1"/>
  <c r="Y799" i="1" s="1"/>
  <c r="R420" i="1"/>
  <c r="R571" i="1"/>
  <c r="R81" i="1"/>
  <c r="R201" i="1"/>
  <c r="X240" i="1"/>
  <c r="Y240" i="1" s="1"/>
  <c r="R276" i="1"/>
  <c r="R500" i="1"/>
  <c r="X852" i="1"/>
  <c r="Y852" i="1" s="1"/>
  <c r="V872" i="1"/>
  <c r="X872" i="1"/>
  <c r="Y872" i="1" s="1"/>
  <c r="R984" i="1"/>
  <c r="R62" i="1"/>
  <c r="X107" i="1"/>
  <c r="Y107" i="1" s="1"/>
  <c r="R172" i="1"/>
  <c r="X167" i="1"/>
  <c r="Y167" i="1" s="1"/>
  <c r="X307" i="1"/>
  <c r="Y307" i="1" s="1"/>
  <c r="R409" i="1"/>
  <c r="R432" i="1"/>
  <c r="X654" i="1"/>
  <c r="Y654" i="1" s="1"/>
  <c r="R880" i="1"/>
  <c r="X804" i="1"/>
  <c r="Y804" i="1" s="1"/>
  <c r="X174" i="1"/>
  <c r="Y174" i="1" s="1"/>
  <c r="R438" i="1"/>
  <c r="V909" i="1"/>
  <c r="Y100" i="1"/>
  <c r="R411" i="1"/>
  <c r="X444" i="1"/>
  <c r="Y444" i="1" s="1"/>
  <c r="X565" i="1"/>
  <c r="Y565" i="1" s="1"/>
  <c r="X845" i="1"/>
  <c r="Y845" i="1" s="1"/>
  <c r="R711" i="1"/>
  <c r="R736" i="1"/>
  <c r="X736" i="1" s="1"/>
  <c r="R7" i="1"/>
  <c r="V862" i="1"/>
  <c r="X862" i="1"/>
  <c r="Y862" i="1" s="1"/>
  <c r="X166" i="1"/>
  <c r="Y166" i="1" s="1"/>
  <c r="R164" i="1"/>
  <c r="R236" i="1"/>
  <c r="R437" i="1"/>
  <c r="X648" i="1"/>
  <c r="Y648" i="1" s="1"/>
  <c r="X609" i="1"/>
  <c r="Y609" i="1" s="1"/>
  <c r="X582" i="1"/>
  <c r="Y582" i="1" s="1"/>
  <c r="X587" i="1"/>
  <c r="Y587" i="1" s="1"/>
  <c r="X881" i="1"/>
  <c r="Y881" i="1" s="1"/>
  <c r="R589" i="1"/>
  <c r="R45" i="1"/>
  <c r="X45" i="1" s="1"/>
  <c r="X157" i="1"/>
  <c r="Y157" i="1" s="1"/>
  <c r="Q391" i="1"/>
  <c r="R391" i="1" s="1"/>
  <c r="X334" i="1"/>
  <c r="Y334" i="1" s="1"/>
  <c r="R820" i="1"/>
  <c r="Q339" i="1"/>
  <c r="R339" i="1" s="1"/>
  <c r="R102" i="1"/>
  <c r="Q554" i="1"/>
  <c r="R554" i="1" s="1"/>
  <c r="X831" i="1"/>
  <c r="Y831" i="1" s="1"/>
  <c r="V831" i="1"/>
  <c r="V806" i="1"/>
  <c r="X806" i="1"/>
  <c r="Y806" i="1" s="1"/>
  <c r="X809" i="1"/>
  <c r="Y809" i="1" s="1"/>
  <c r="V809" i="1"/>
  <c r="V970" i="1"/>
  <c r="X937" i="1"/>
  <c r="Y937" i="1" s="1"/>
  <c r="V937" i="1"/>
  <c r="X825" i="1"/>
  <c r="Y825" i="1" s="1"/>
  <c r="V628" i="1"/>
  <c r="X808" i="1"/>
  <c r="Y808" i="1" s="1"/>
  <c r="V963" i="1"/>
  <c r="X964" i="1"/>
  <c r="Y964" i="1" s="1"/>
  <c r="V964" i="1"/>
  <c r="X299" i="1"/>
  <c r="Y299" i="1" s="1"/>
  <c r="X1057" i="1"/>
  <c r="Y1057" i="1" s="1"/>
  <c r="X108" i="1"/>
  <c r="Y108" i="1" s="1"/>
  <c r="X134" i="1"/>
  <c r="Y134" i="1" s="1"/>
  <c r="X494" i="1"/>
  <c r="Y494" i="1" s="1"/>
  <c r="X65" i="1"/>
  <c r="Y65" i="1" s="1"/>
  <c r="X103" i="1"/>
  <c r="Y103" i="1" s="1"/>
  <c r="X71" i="1"/>
  <c r="Y71" i="1" s="1"/>
  <c r="X266" i="1"/>
  <c r="Y266" i="1" s="1"/>
  <c r="X322" i="1"/>
  <c r="Y322" i="1" s="1"/>
  <c r="X250" i="1"/>
  <c r="Y250" i="1" s="1"/>
  <c r="X501" i="1"/>
  <c r="Y501" i="1" s="1"/>
  <c r="X670" i="1"/>
  <c r="Y670" i="1"/>
  <c r="X83" i="1"/>
  <c r="Y83" i="1" s="1"/>
  <c r="X5" i="1"/>
  <c r="Y5" i="1" s="1"/>
  <c r="X498" i="1"/>
  <c r="Y498" i="1" s="1"/>
  <c r="X17" i="1"/>
  <c r="Y17" i="1" s="1"/>
  <c r="X215" i="1"/>
  <c r="Y215" i="1" s="1"/>
  <c r="X586" i="1"/>
  <c r="Y586" i="1" s="1"/>
  <c r="X29" i="1"/>
  <c r="Y29" i="1" s="1"/>
  <c r="X35" i="1"/>
  <c r="Y35" i="1" s="1"/>
  <c r="X203" i="1"/>
  <c r="Y203" i="1" s="1"/>
  <c r="X270" i="1"/>
  <c r="Y270" i="1" s="1"/>
  <c r="X522" i="1"/>
  <c r="Y522" i="1" s="1"/>
  <c r="X324" i="1"/>
  <c r="Y324" i="1" s="1"/>
  <c r="X426" i="1"/>
  <c r="Y426" i="1" s="1"/>
  <c r="X946" i="1"/>
  <c r="Y946" i="1" s="1"/>
  <c r="X41" i="1"/>
  <c r="Y41" i="1" s="1"/>
  <c r="X545" i="1"/>
  <c r="Y545" i="1" s="1"/>
  <c r="X330" i="1"/>
  <c r="Y330" i="1" s="1"/>
  <c r="X416" i="1"/>
  <c r="Y416" i="1" s="1"/>
  <c r="X241" i="1"/>
  <c r="Y241" i="1" s="1"/>
  <c r="X139" i="1"/>
  <c r="Y139" i="1" s="1"/>
  <c r="X95" i="1"/>
  <c r="Y95" i="1" s="1"/>
  <c r="V46" i="1"/>
  <c r="V211" i="1"/>
  <c r="X211" i="1"/>
  <c r="Y211" i="1" s="1"/>
  <c r="Q282" i="1"/>
  <c r="R282" i="1" s="1"/>
  <c r="V205" i="1"/>
  <c r="X205" i="1"/>
  <c r="Y205" i="1" s="1"/>
  <c r="V246" i="1"/>
  <c r="X246" i="1"/>
  <c r="Y246" i="1" s="1"/>
  <c r="V399" i="1"/>
  <c r="Q399" i="1"/>
  <c r="R399" i="1" s="1"/>
  <c r="V349" i="1"/>
  <c r="X371" i="1"/>
  <c r="Y371" i="1" s="1"/>
  <c r="X408" i="1"/>
  <c r="Y408" i="1" s="1"/>
  <c r="V353" i="1"/>
  <c r="X523" i="1"/>
  <c r="Y523" i="1" s="1"/>
  <c r="Q466" i="1"/>
  <c r="R466" i="1" s="1"/>
  <c r="X428" i="1"/>
  <c r="Y428" i="1" s="1"/>
  <c r="V428" i="1"/>
  <c r="V493" i="1"/>
  <c r="X493" i="1"/>
  <c r="Y493" i="1" s="1"/>
  <c r="X603" i="1"/>
  <c r="Y603" i="1" s="1"/>
  <c r="X663" i="1"/>
  <c r="Y663" i="1" s="1"/>
  <c r="X846" i="1"/>
  <c r="Y846" i="1" s="1"/>
  <c r="X1042" i="1"/>
  <c r="Y1042" i="1" s="1"/>
  <c r="X883" i="1"/>
  <c r="Y883" i="1" s="1"/>
  <c r="V726" i="1"/>
  <c r="X726" i="1"/>
  <c r="Y726" i="1" s="1"/>
  <c r="V1002" i="1"/>
  <c r="X1002" i="1"/>
  <c r="Y1002" i="1" s="1"/>
  <c r="Q261" i="1"/>
  <c r="R261" i="1" s="1"/>
  <c r="V104" i="1"/>
  <c r="X104" i="1"/>
  <c r="Y104" i="1" s="1"/>
  <c r="X194" i="1"/>
  <c r="Y194" i="1" s="1"/>
  <c r="X127" i="1"/>
  <c r="Y127" i="1" s="1"/>
  <c r="X281" i="1"/>
  <c r="Y281" i="1" s="1"/>
  <c r="V212" i="1"/>
  <c r="X171" i="1"/>
  <c r="Y171" i="1" s="1"/>
  <c r="V309" i="1"/>
  <c r="V238" i="1"/>
  <c r="X238" i="1"/>
  <c r="Y238" i="1" s="1"/>
  <c r="V306" i="1"/>
  <c r="X306" i="1"/>
  <c r="Y306" i="1" s="1"/>
  <c r="X233" i="1"/>
  <c r="Y233" i="1" s="1"/>
  <c r="X365" i="1"/>
  <c r="Y365" i="1" s="1"/>
  <c r="V234" i="1"/>
  <c r="X234" i="1"/>
  <c r="Y234" i="1" s="1"/>
  <c r="X381" i="1"/>
  <c r="Y381" i="1" s="1"/>
  <c r="V381" i="1"/>
  <c r="X524" i="1"/>
  <c r="Y524" i="1" s="1"/>
  <c r="X479" i="1"/>
  <c r="Y479" i="1" s="1"/>
  <c r="V362" i="1"/>
  <c r="X362" i="1"/>
  <c r="Y362" i="1" s="1"/>
  <c r="X471" i="1"/>
  <c r="Y471" i="1" s="1"/>
  <c r="V622" i="1"/>
  <c r="Q515" i="1"/>
  <c r="R515" i="1" s="1"/>
  <c r="X561" i="1"/>
  <c r="Y561" i="1" s="1"/>
  <c r="X696" i="1"/>
  <c r="Y696" i="1" s="1"/>
  <c r="X676" i="1"/>
  <c r="Y676" i="1" s="1"/>
  <c r="Q748" i="1"/>
  <c r="R748" i="1" s="1"/>
  <c r="V971" i="1"/>
  <c r="X971" i="1"/>
  <c r="Y971" i="1" s="1"/>
  <c r="Q755" i="1"/>
  <c r="R755" i="1" s="1"/>
  <c r="X24" i="1"/>
  <c r="Y24" i="1" s="1"/>
  <c r="V140" i="1"/>
  <c r="X140" i="1"/>
  <c r="Y140" i="1" s="1"/>
  <c r="V94" i="1"/>
  <c r="X213" i="1"/>
  <c r="Y213" i="1" s="1"/>
  <c r="V213" i="1"/>
  <c r="R220" i="1"/>
  <c r="X302" i="1"/>
  <c r="Y302" i="1" s="1"/>
  <c r="Q231" i="1"/>
  <c r="R231" i="1" s="1"/>
  <c r="X278" i="1"/>
  <c r="Y278" i="1" s="1"/>
  <c r="Q320" i="1"/>
  <c r="R320" i="1" s="1"/>
  <c r="V312" i="1"/>
  <c r="X312" i="1"/>
  <c r="Y312" i="1" s="1"/>
  <c r="V218" i="1"/>
  <c r="X218" i="1"/>
  <c r="Y218" i="1" s="1"/>
  <c r="V298" i="1"/>
  <c r="X298" i="1"/>
  <c r="Y298" i="1" s="1"/>
  <c r="V339" i="1"/>
  <c r="X395" i="1"/>
  <c r="Y395" i="1" s="1"/>
  <c r="V395" i="1"/>
  <c r="Q308" i="1"/>
  <c r="R308" i="1" s="1"/>
  <c r="Q470" i="1"/>
  <c r="R470" i="1" s="1"/>
  <c r="X564" i="1"/>
  <c r="Y564" i="1" s="1"/>
  <c r="V467" i="1"/>
  <c r="X467" i="1"/>
  <c r="Y467" i="1" s="1"/>
  <c r="R380" i="1"/>
  <c r="X604" i="1"/>
  <c r="Y604" i="1" s="1"/>
  <c r="X756" i="1"/>
  <c r="Y756" i="1" s="1"/>
  <c r="X702" i="1"/>
  <c r="Y702" i="1" s="1"/>
  <c r="Q887" i="1"/>
  <c r="R887" i="1" s="1"/>
  <c r="X943" i="1"/>
  <c r="Y943" i="1" s="1"/>
  <c r="X1044" i="1"/>
  <c r="Y1044" i="1" s="1"/>
  <c r="V902" i="1"/>
  <c r="V164" i="1"/>
  <c r="V10" i="1"/>
  <c r="X10" i="1"/>
  <c r="Y10" i="1" s="1"/>
  <c r="R26" i="1"/>
  <c r="X23" i="1"/>
  <c r="Y23" i="1" s="1"/>
  <c r="X52" i="1"/>
  <c r="Y52" i="1" s="1"/>
  <c r="V156" i="1"/>
  <c r="X156" i="1"/>
  <c r="Y156" i="1" s="1"/>
  <c r="X151" i="1"/>
  <c r="Y151" i="1" s="1"/>
  <c r="V206" i="1"/>
  <c r="X206" i="1"/>
  <c r="Y206" i="1" s="1"/>
  <c r="V179" i="1"/>
  <c r="X179" i="1"/>
  <c r="Y179" i="1" s="1"/>
  <c r="X313" i="1"/>
  <c r="Y313" i="1" s="1"/>
  <c r="X285" i="1"/>
  <c r="Y285" i="1" s="1"/>
  <c r="V285" i="1"/>
  <c r="V315" i="1"/>
  <c r="X315" i="1"/>
  <c r="Y315" i="1" s="1"/>
  <c r="V227" i="1"/>
  <c r="X227" i="1"/>
  <c r="Y227" i="1" s="1"/>
  <c r="X260" i="1"/>
  <c r="Y260" i="1" s="1"/>
  <c r="V341" i="1"/>
  <c r="X341" i="1"/>
  <c r="Y341" i="1" s="1"/>
  <c r="V405" i="1"/>
  <c r="X405" i="1"/>
  <c r="Y405" i="1" s="1"/>
  <c r="R253" i="1"/>
  <c r="V386" i="1"/>
  <c r="X386" i="1"/>
  <c r="Y386" i="1" s="1"/>
  <c r="V321" i="1"/>
  <c r="X321" i="1"/>
  <c r="Y321" i="1" s="1"/>
  <c r="V352" i="1"/>
  <c r="X352" i="1"/>
  <c r="Y352" i="1" s="1"/>
  <c r="V433" i="1"/>
  <c r="X433" i="1"/>
  <c r="Y433" i="1" s="1"/>
  <c r="V459" i="1"/>
  <c r="X459" i="1"/>
  <c r="Y459" i="1" s="1"/>
  <c r="X544" i="1"/>
  <c r="Y544" i="1" s="1"/>
  <c r="V544" i="1"/>
  <c r="Q568" i="1"/>
  <c r="R568" i="1" s="1"/>
  <c r="X633" i="1"/>
  <c r="Y633" i="1" s="1"/>
  <c r="X542" i="1"/>
  <c r="Y542" i="1" s="1"/>
  <c r="V511" i="1"/>
  <c r="X511" i="1"/>
  <c r="Y511" i="1" s="1"/>
  <c r="X612" i="1"/>
  <c r="Y612" i="1" s="1"/>
  <c r="X697" i="1"/>
  <c r="Y697" i="1" s="1"/>
  <c r="V689" i="1"/>
  <c r="X705" i="1"/>
  <c r="Y705" i="1" s="1"/>
  <c r="V705" i="1"/>
  <c r="X855" i="1"/>
  <c r="Y855" i="1" s="1"/>
  <c r="Q869" i="1"/>
  <c r="R869" i="1" s="1"/>
  <c r="X915" i="1"/>
  <c r="Y915" i="1" s="1"/>
  <c r="X863" i="1"/>
  <c r="Y863" i="1" s="1"/>
  <c r="V235" i="1"/>
  <c r="X235" i="1"/>
  <c r="Y235" i="1" s="1"/>
  <c r="X59" i="1"/>
  <c r="Y59" i="1" s="1"/>
  <c r="X177" i="1"/>
  <c r="Y177" i="1" s="1"/>
  <c r="R242" i="1"/>
  <c r="X217" i="1"/>
  <c r="Y217" i="1" s="1"/>
  <c r="V280" i="1"/>
  <c r="X280" i="1"/>
  <c r="Y280" i="1" s="1"/>
  <c r="V344" i="1"/>
  <c r="V290" i="1"/>
  <c r="X290" i="1"/>
  <c r="Y290" i="1" s="1"/>
  <c r="X451" i="1"/>
  <c r="Y451" i="1" s="1"/>
  <c r="V470" i="1"/>
  <c r="V403" i="1"/>
  <c r="V384" i="1"/>
  <c r="R480" i="1"/>
  <c r="V505" i="1"/>
  <c r="X505" i="1"/>
  <c r="Y505" i="1" s="1"/>
  <c r="X572" i="1"/>
  <c r="Y572" i="1" s="1"/>
  <c r="Q457" i="1"/>
  <c r="R457" i="1" s="1"/>
  <c r="X591" i="1"/>
  <c r="Y591" i="1" s="1"/>
  <c r="Q626" i="1"/>
  <c r="R626" i="1" s="1"/>
  <c r="Q849" i="1"/>
  <c r="R849" i="1" s="1"/>
  <c r="X983" i="1"/>
  <c r="Y983" i="1" s="1"/>
  <c r="X734" i="1"/>
  <c r="Y734" i="1" s="1"/>
  <c r="X886" i="1"/>
  <c r="Y886" i="1" s="1"/>
  <c r="X912" i="1"/>
  <c r="Y912" i="1" s="1"/>
  <c r="V912" i="1"/>
  <c r="V159" i="1"/>
  <c r="X64" i="1"/>
  <c r="Y64" i="1" s="1"/>
  <c r="V70" i="1"/>
  <c r="V141" i="1"/>
  <c r="X141" i="1"/>
  <c r="Y141" i="1" s="1"/>
  <c r="V272" i="1"/>
  <c r="X272" i="1"/>
  <c r="Y272" i="1" s="1"/>
  <c r="V210" i="1"/>
  <c r="X222" i="1"/>
  <c r="Y222" i="1" s="1"/>
  <c r="X292" i="1"/>
  <c r="Y292" i="1" s="1"/>
  <c r="V236" i="1"/>
  <c r="Q464" i="1"/>
  <c r="R464" i="1" s="1"/>
  <c r="X401" i="1"/>
  <c r="Y401" i="1" s="1"/>
  <c r="V401" i="1"/>
  <c r="X472" i="1"/>
  <c r="Y472" i="1" s="1"/>
  <c r="Q504" i="1"/>
  <c r="R504" i="1" s="1"/>
  <c r="Q514" i="1"/>
  <c r="R514" i="1" s="1"/>
  <c r="X787" i="1"/>
  <c r="Y787" i="1" s="1"/>
  <c r="X781" i="1"/>
  <c r="Y781" i="1" s="1"/>
  <c r="X695" i="1"/>
  <c r="Y695" i="1" s="1"/>
  <c r="X810" i="1"/>
  <c r="Y810" i="1" s="1"/>
  <c r="X195" i="1"/>
  <c r="Y195" i="1" s="1"/>
  <c r="X67" i="1"/>
  <c r="Y67" i="1" s="1"/>
  <c r="X47" i="1"/>
  <c r="Y47" i="1" s="1"/>
  <c r="R192" i="1"/>
  <c r="R180" i="1"/>
  <c r="V188" i="1"/>
  <c r="X163" i="1"/>
  <c r="Y163" i="1" s="1"/>
  <c r="V229" i="1"/>
  <c r="X229" i="1"/>
  <c r="Y229" i="1" s="1"/>
  <c r="X259" i="1"/>
  <c r="Y259" i="1" s="1"/>
  <c r="V286" i="1"/>
  <c r="X286" i="1"/>
  <c r="Y286" i="1" s="1"/>
  <c r="R344" i="1"/>
  <c r="Q403" i="1"/>
  <c r="R403" i="1" s="1"/>
  <c r="Q384" i="1"/>
  <c r="R384" i="1" s="1"/>
  <c r="R252" i="1"/>
  <c r="R559" i="1"/>
  <c r="X441" i="1"/>
  <c r="Y441" i="1" s="1"/>
  <c r="V574" i="1"/>
  <c r="X574" i="1"/>
  <c r="Y574" i="1" s="1"/>
  <c r="V638" i="1"/>
  <c r="X638" i="1"/>
  <c r="Y638" i="1" s="1"/>
  <c r="X790" i="1"/>
  <c r="Y790" i="1" s="1"/>
  <c r="V214" i="1"/>
  <c r="V181" i="1"/>
  <c r="V373" i="1"/>
  <c r="X373" i="1"/>
  <c r="Y373" i="1" s="1"/>
  <c r="X580" i="1"/>
  <c r="Y580" i="1" s="1"/>
  <c r="X453" i="1"/>
  <c r="Y453" i="1" s="1"/>
  <c r="V590" i="1"/>
  <c r="X978" i="1"/>
  <c r="Y978" i="1" s="1"/>
  <c r="X60" i="1"/>
  <c r="Y60" i="1" s="1"/>
  <c r="X18" i="1"/>
  <c r="Y18" i="1" s="1"/>
  <c r="V117" i="1"/>
  <c r="X117" i="1"/>
  <c r="Y117" i="1" s="1"/>
  <c r="V82" i="1"/>
  <c r="X82" i="1"/>
  <c r="Y82" i="1" s="1"/>
  <c r="V58" i="1"/>
  <c r="X58" i="1"/>
  <c r="Y58" i="1" s="1"/>
  <c r="X143" i="1"/>
  <c r="Y143" i="1" s="1"/>
  <c r="V143" i="1"/>
  <c r="X289" i="1"/>
  <c r="Y289" i="1" s="1"/>
  <c r="V225" i="1"/>
  <c r="X225" i="1"/>
  <c r="Y225" i="1" s="1"/>
  <c r="V317" i="1"/>
  <c r="X317" i="1"/>
  <c r="Y317" i="1" s="1"/>
  <c r="Q378" i="1"/>
  <c r="R378" i="1" s="1"/>
  <c r="V304" i="1"/>
  <c r="X304" i="1"/>
  <c r="Y304" i="1" s="1"/>
  <c r="X375" i="1"/>
  <c r="Y375" i="1" s="1"/>
  <c r="V375" i="1"/>
  <c r="X486" i="1"/>
  <c r="Y486" i="1" s="1"/>
  <c r="V515" i="1"/>
  <c r="X573" i="1"/>
  <c r="Y573" i="1" s="1"/>
  <c r="X520" i="1"/>
  <c r="Y520" i="1" s="1"/>
  <c r="V608" i="1"/>
  <c r="X608" i="1"/>
  <c r="Y608" i="1" s="1"/>
  <c r="X766" i="1"/>
  <c r="Y766" i="1" s="1"/>
  <c r="V766" i="1"/>
  <c r="Q794" i="1"/>
  <c r="R794" i="1" s="1"/>
  <c r="X79" i="1"/>
  <c r="Y79" i="1" s="1"/>
  <c r="V183" i="1"/>
  <c r="X183" i="1"/>
  <c r="Y183" i="1" s="1"/>
  <c r="V175" i="1"/>
  <c r="X175" i="1"/>
  <c r="Y175" i="1" s="1"/>
  <c r="V252" i="1"/>
  <c r="R273" i="1"/>
  <c r="X333" i="1"/>
  <c r="Y333" i="1" s="1"/>
  <c r="R398" i="1"/>
  <c r="X338" i="1"/>
  <c r="Y338" i="1" s="1"/>
  <c r="V258" i="1"/>
  <c r="X258" i="1"/>
  <c r="Y258" i="1" s="1"/>
  <c r="V314" i="1"/>
  <c r="X314" i="1"/>
  <c r="Y314" i="1" s="1"/>
  <c r="V413" i="1"/>
  <c r="X328" i="1"/>
  <c r="Y328" i="1" s="1"/>
  <c r="X425" i="1"/>
  <c r="Y425" i="1" s="1"/>
  <c r="X682" i="1"/>
  <c r="Y682" i="1" s="1"/>
  <c r="X775" i="1"/>
  <c r="Y775" i="1" s="1"/>
  <c r="X834" i="1"/>
  <c r="Y834" i="1" s="1"/>
  <c r="X701" i="1"/>
  <c r="Y701" i="1" s="1"/>
  <c r="V914" i="1"/>
  <c r="X914" i="1"/>
  <c r="Y914" i="1" s="1"/>
  <c r="X722" i="1"/>
  <c r="Y722" i="1" s="1"/>
  <c r="Q844" i="1"/>
  <c r="R844" i="1" s="1"/>
  <c r="X827" i="1"/>
  <c r="Y827" i="1" s="1"/>
  <c r="X155" i="1"/>
  <c r="Y155" i="1" s="1"/>
  <c r="V255" i="1"/>
  <c r="X255" i="1"/>
  <c r="Y255" i="1" s="1"/>
  <c r="V383" i="1"/>
  <c r="X383" i="1"/>
  <c r="Y383" i="1" s="1"/>
  <c r="X558" i="1"/>
  <c r="Y558" i="1" s="1"/>
  <c r="V491" i="1"/>
  <c r="X878" i="1"/>
  <c r="Y878" i="1" s="1"/>
  <c r="X926" i="1"/>
  <c r="Y926" i="1" s="1"/>
  <c r="X4" i="1"/>
  <c r="Y4" i="1" s="1"/>
  <c r="X111" i="1"/>
  <c r="Y111" i="1" s="1"/>
  <c r="V197" i="1"/>
  <c r="X197" i="1"/>
  <c r="Y197" i="1" s="1"/>
  <c r="X191" i="1"/>
  <c r="Y191" i="1" s="1"/>
  <c r="V116" i="1"/>
  <c r="X116" i="1"/>
  <c r="Y116" i="1" s="1"/>
  <c r="V180" i="1"/>
  <c r="X269" i="1"/>
  <c r="Y269" i="1" s="1"/>
  <c r="V244" i="1"/>
  <c r="X244" i="1"/>
  <c r="Y244" i="1" s="1"/>
  <c r="V254" i="1"/>
  <c r="X254" i="1"/>
  <c r="Y254" i="1" s="1"/>
  <c r="Q345" i="1"/>
  <c r="R345" i="1" s="1"/>
  <c r="X245" i="1"/>
  <c r="Y245" i="1" s="1"/>
  <c r="V391" i="1"/>
  <c r="V220" i="1"/>
  <c r="X363" i="1"/>
  <c r="Y363" i="1" s="1"/>
  <c r="X427" i="1"/>
  <c r="Y427" i="1" s="1"/>
  <c r="X536" i="1"/>
  <c r="Y536" i="1" s="1"/>
  <c r="X335" i="1"/>
  <c r="Y335" i="1" s="1"/>
  <c r="X414" i="1"/>
  <c r="Y414" i="1" s="1"/>
  <c r="V414" i="1"/>
  <c r="V377" i="1"/>
  <c r="X377" i="1"/>
  <c r="Y377" i="1" s="1"/>
  <c r="V551" i="1"/>
  <c r="X551" i="1"/>
  <c r="Y551" i="1" s="1"/>
  <c r="X562" i="1"/>
  <c r="Y562" i="1" s="1"/>
  <c r="X644" i="1"/>
  <c r="Y644" i="1"/>
  <c r="V692" i="1"/>
  <c r="X692" i="1"/>
  <c r="Y692" i="1" s="1"/>
  <c r="X796" i="1"/>
  <c r="Y796" i="1"/>
  <c r="V975" i="1"/>
  <c r="X975" i="1"/>
  <c r="Y975" i="1" s="1"/>
  <c r="X839" i="1"/>
  <c r="Y839" i="1"/>
  <c r="X972" i="1"/>
  <c r="Y972" i="1" s="1"/>
  <c r="X640" i="1"/>
  <c r="Y640" i="1" s="1"/>
  <c r="X91" i="1"/>
  <c r="Y91" i="1" s="1"/>
  <c r="V22" i="1"/>
  <c r="X22" i="1"/>
  <c r="Y22" i="1" s="1"/>
  <c r="X129" i="1"/>
  <c r="Y129" i="1" s="1"/>
  <c r="V129" i="1"/>
  <c r="V172" i="1"/>
  <c r="V201" i="1"/>
  <c r="X216" i="1"/>
  <c r="Y216" i="1" s="1"/>
  <c r="X247" i="1"/>
  <c r="Y247" i="1" s="1"/>
  <c r="V247" i="1"/>
  <c r="X239" i="1"/>
  <c r="Y239" i="1" s="1"/>
  <c r="V331" i="1"/>
  <c r="X331" i="1"/>
  <c r="Y331" i="1" s="1"/>
  <c r="V294" i="1"/>
  <c r="X294" i="1"/>
  <c r="Y294" i="1" s="1"/>
  <c r="X228" i="1"/>
  <c r="Y228" i="1" s="1"/>
  <c r="X382" i="1"/>
  <c r="Y382" i="1" s="1"/>
  <c r="X431" i="1"/>
  <c r="Y431" i="1" s="1"/>
  <c r="V440" i="1"/>
  <c r="X440" i="1"/>
  <c r="Y440" i="1" s="1"/>
  <c r="X506" i="1"/>
  <c r="Y506" i="1" s="1"/>
  <c r="X516" i="1"/>
  <c r="Y516" i="1" s="1"/>
  <c r="X548" i="1"/>
  <c r="Y548" i="1" s="1"/>
  <c r="X460" i="1"/>
  <c r="Y460" i="1" s="1"/>
  <c r="V460" i="1"/>
  <c r="X423" i="1"/>
  <c r="Y423" i="1" s="1"/>
  <c r="V423" i="1"/>
  <c r="X712" i="1"/>
  <c r="Y712" i="1" s="1"/>
  <c r="V483" i="1"/>
  <c r="X483" i="1"/>
  <c r="Y483" i="1" s="1"/>
  <c r="V593" i="1"/>
  <c r="X611" i="1"/>
  <c r="Y611" i="1" s="1"/>
  <c r="X759" i="1"/>
  <c r="Y759" i="1" s="1"/>
  <c r="X800" i="1"/>
  <c r="Y800" i="1" s="1"/>
  <c r="X865" i="1"/>
  <c r="Y865" i="1" s="1"/>
  <c r="X774" i="1"/>
  <c r="Y774" i="1" s="1"/>
  <c r="X871" i="1"/>
  <c r="Y871" i="1" s="1"/>
  <c r="X802" i="1"/>
  <c r="Y802" i="1" s="1"/>
  <c r="X716" i="1"/>
  <c r="Y716" i="1" s="1"/>
  <c r="X297" i="1"/>
  <c r="Y297" i="1" s="1"/>
  <c r="V297" i="1"/>
  <c r="V291" i="1"/>
  <c r="X291" i="1"/>
  <c r="Y291" i="1" s="1"/>
  <c r="V293" i="1"/>
  <c r="X293" i="1"/>
  <c r="Y293" i="1" s="1"/>
  <c r="R349" i="1"/>
  <c r="V358" i="1"/>
  <c r="X358" i="1"/>
  <c r="Y358" i="1" s="1"/>
  <c r="X351" i="1"/>
  <c r="Y351" i="1" s="1"/>
  <c r="V351" i="1"/>
  <c r="V226" i="1"/>
  <c r="V340" i="1"/>
  <c r="X340" i="1"/>
  <c r="Y340" i="1" s="1"/>
  <c r="R366" i="1"/>
  <c r="V438" i="1"/>
  <c r="V420" i="1"/>
  <c r="X452" i="1"/>
  <c r="Y452" i="1" s="1"/>
  <c r="V452" i="1"/>
  <c r="V474" i="1"/>
  <c r="X474" i="1"/>
  <c r="Y474" i="1" s="1"/>
  <c r="X462" i="1"/>
  <c r="Y462" i="1" s="1"/>
  <c r="V462" i="1"/>
  <c r="R560" i="1"/>
  <c r="V659" i="1"/>
  <c r="X659" i="1"/>
  <c r="Y659" i="1" s="1"/>
  <c r="Q495" i="1"/>
  <c r="R495" i="1" s="1"/>
  <c r="X642" i="1"/>
  <c r="Y642" i="1" s="1"/>
  <c r="R602" i="1"/>
  <c r="X528" i="1"/>
  <c r="Y528" i="1" s="1"/>
  <c r="V627" i="1"/>
  <c r="X627" i="1"/>
  <c r="Y627" i="1" s="1"/>
  <c r="Q600" i="1"/>
  <c r="R600" i="1" s="1"/>
  <c r="V681" i="1"/>
  <c r="X966" i="1"/>
  <c r="Y966" i="1" s="1"/>
  <c r="V704" i="1"/>
  <c r="R704" i="1"/>
  <c r="V769" i="1"/>
  <c r="X769" i="1"/>
  <c r="Y769" i="1" s="1"/>
  <c r="V985" i="1"/>
  <c r="X985" i="1"/>
  <c r="Y985" i="1" s="1"/>
  <c r="V760" i="1"/>
  <c r="X760" i="1"/>
  <c r="Y760" i="1" s="1"/>
  <c r="V969" i="1"/>
  <c r="X969" i="1"/>
  <c r="Y969" i="1" s="1"/>
  <c r="Y976" i="1"/>
  <c r="V671" i="1"/>
  <c r="X671" i="1"/>
  <c r="Y671" i="1" s="1"/>
  <c r="X733" i="1"/>
  <c r="Y733" i="1" s="1"/>
  <c r="V904" i="1"/>
  <c r="X904" i="1"/>
  <c r="Y904" i="1" s="1"/>
  <c r="X765" i="1"/>
  <c r="Y765" i="1" s="1"/>
  <c r="V757" i="1"/>
  <c r="X757" i="1"/>
  <c r="Y757" i="1" s="1"/>
  <c r="X856" i="1"/>
  <c r="Y856" i="1" s="1"/>
  <c r="V856" i="1"/>
  <c r="V798" i="1"/>
  <c r="X798" i="1"/>
  <c r="Y798" i="1" s="1"/>
  <c r="X942" i="1"/>
  <c r="Y942" i="1" s="1"/>
  <c r="X866" i="1"/>
  <c r="Y866" i="1" s="1"/>
  <c r="Q758" i="1"/>
  <c r="R758" i="1" s="1"/>
  <c r="V758" i="1"/>
  <c r="V906" i="1"/>
  <c r="X906" i="1"/>
  <c r="Y906" i="1" s="1"/>
  <c r="V928" i="1"/>
  <c r="X928" i="1"/>
  <c r="Y928" i="1" s="1"/>
  <c r="V296" i="1"/>
  <c r="X296" i="1"/>
  <c r="Y296" i="1" s="1"/>
  <c r="V223" i="1"/>
  <c r="X223" i="1"/>
  <c r="Y223" i="1" s="1"/>
  <c r="X257" i="1"/>
  <c r="Y257" i="1" s="1"/>
  <c r="V257" i="1"/>
  <c r="V356" i="1"/>
  <c r="X356" i="1"/>
  <c r="Y356" i="1" s="1"/>
  <c r="X468" i="1"/>
  <c r="Y468" i="1" s="1"/>
  <c r="V343" i="1"/>
  <c r="X418" i="1"/>
  <c r="Y418" i="1" s="1"/>
  <c r="V418" i="1"/>
  <c r="V379" i="1"/>
  <c r="X379" i="1"/>
  <c r="Y379" i="1" s="1"/>
  <c r="V378" i="1"/>
  <c r="X454" i="1"/>
  <c r="Y454" i="1" s="1"/>
  <c r="V325" i="1"/>
  <c r="X325" i="1"/>
  <c r="Y325" i="1" s="1"/>
  <c r="X448" i="1"/>
  <c r="Y448" i="1" s="1"/>
  <c r="V449" i="1"/>
  <c r="X449" i="1"/>
  <c r="Y449" i="1" s="1"/>
  <c r="X445" i="1"/>
  <c r="Y445" i="1" s="1"/>
  <c r="V507" i="1"/>
  <c r="X507" i="1"/>
  <c r="Y507" i="1" s="1"/>
  <c r="V555" i="1"/>
  <c r="X555" i="1"/>
  <c r="Y555" i="1" s="1"/>
  <c r="R590" i="1"/>
  <c r="X673" i="1"/>
  <c r="Y673" i="1" s="1"/>
  <c r="V673" i="1"/>
  <c r="R703" i="1"/>
  <c r="X639" i="1"/>
  <c r="Y639" i="1" s="1"/>
  <c r="X776" i="1"/>
  <c r="Y776" i="1" s="1"/>
  <c r="R624" i="1"/>
  <c r="V621" i="1"/>
  <c r="X621" i="1"/>
  <c r="Y621" i="1" s="1"/>
  <c r="V782" i="1"/>
  <c r="X782" i="1"/>
  <c r="Y782" i="1" s="1"/>
  <c r="R857" i="1"/>
  <c r="V988" i="1"/>
  <c r="X988" i="1"/>
  <c r="Y988" i="1" s="1"/>
  <c r="X842" i="1"/>
  <c r="Y842" i="1" s="1"/>
  <c r="X918" i="1"/>
  <c r="Y918" i="1" s="1"/>
  <c r="V918" i="1"/>
  <c r="X813" i="1"/>
  <c r="Y813" i="1" s="1"/>
  <c r="V779" i="1"/>
  <c r="X779" i="1"/>
  <c r="Y779" i="1" s="1"/>
  <c r="V818" i="1"/>
  <c r="R778" i="1"/>
  <c r="X836" i="1"/>
  <c r="Y836" i="1" s="1"/>
  <c r="X898" i="1"/>
  <c r="Y898" i="1" s="1"/>
  <c r="R803" i="1"/>
  <c r="X994" i="1"/>
  <c r="Y994" i="1" s="1"/>
  <c r="V994" i="1"/>
  <c r="V762" i="1"/>
  <c r="X762" i="1"/>
  <c r="Y762" i="1" s="1"/>
  <c r="V936" i="1"/>
  <c r="R770" i="1"/>
  <c r="V253" i="1"/>
  <c r="V311" i="1"/>
  <c r="V248" i="1"/>
  <c r="X248" i="1"/>
  <c r="Y248" i="1" s="1"/>
  <c r="V282" i="1"/>
  <c r="V288" i="1"/>
  <c r="V256" i="1"/>
  <c r="X256" i="1"/>
  <c r="Y256" i="1" s="1"/>
  <c r="R323" i="1"/>
  <c r="R305" i="1"/>
  <c r="V387" i="1"/>
  <c r="Q353" i="1"/>
  <c r="R353" i="1" s="1"/>
  <c r="R397" i="1"/>
  <c r="V342" i="1"/>
  <c r="X342" i="1"/>
  <c r="Y342" i="1" s="1"/>
  <c r="R389" i="1"/>
  <c r="X392" i="1"/>
  <c r="Y392" i="1" s="1"/>
  <c r="V446" i="1"/>
  <c r="X446" i="1"/>
  <c r="Y446" i="1" s="1"/>
  <c r="X407" i="1"/>
  <c r="Y407" i="1" s="1"/>
  <c r="V407" i="1"/>
  <c r="R463" i="1"/>
  <c r="V500" i="1"/>
  <c r="V495" i="1"/>
  <c r="V465" i="1"/>
  <c r="X465" i="1"/>
  <c r="Y465" i="1" s="1"/>
  <c r="V521" i="1"/>
  <c r="X521" i="1"/>
  <c r="Y521" i="1" s="1"/>
  <c r="X509" i="1"/>
  <c r="Y509" i="1" s="1"/>
  <c r="V509" i="1"/>
  <c r="V567" i="1"/>
  <c r="X567" i="1"/>
  <c r="Y567" i="1" s="1"/>
  <c r="X629" i="1"/>
  <c r="Y629" i="1" s="1"/>
  <c r="V629" i="1"/>
  <c r="V616" i="1"/>
  <c r="X616" i="1"/>
  <c r="Y616" i="1" s="1"/>
  <c r="V708" i="1"/>
  <c r="Q643" i="1"/>
  <c r="R643" i="1" s="1"/>
  <c r="V706" i="1"/>
  <c r="R706" i="1"/>
  <c r="V685" i="1"/>
  <c r="X685" i="1"/>
  <c r="Y685" i="1" s="1"/>
  <c r="V742" i="1"/>
  <c r="X742" i="1"/>
  <c r="Y742" i="1" s="1"/>
  <c r="X1004" i="1"/>
  <c r="Y1004" i="1" s="1"/>
  <c r="X848" i="1"/>
  <c r="Y848" i="1" s="1"/>
  <c r="V617" i="1"/>
  <c r="X617" i="1"/>
  <c r="Y617" i="1" s="1"/>
  <c r="V767" i="1"/>
  <c r="X767" i="1"/>
  <c r="Y767" i="1" s="1"/>
  <c r="V655" i="1"/>
  <c r="V932" i="1"/>
  <c r="X932" i="1"/>
  <c r="Y932" i="1" s="1"/>
  <c r="X761" i="1"/>
  <c r="Y761" i="1" s="1"/>
  <c r="V890" i="1"/>
  <c r="X823" i="1"/>
  <c r="Y823" i="1" s="1"/>
  <c r="V953" i="1"/>
  <c r="X953" i="1"/>
  <c r="Y953" i="1" s="1"/>
  <c r="V636" i="1"/>
  <c r="X636" i="1"/>
  <c r="Y636" i="1" s="1"/>
  <c r="V919" i="1"/>
  <c r="X919" i="1"/>
  <c r="Y919" i="1" s="1"/>
  <c r="V952" i="1"/>
  <c r="X952" i="1"/>
  <c r="Y952" i="1" s="1"/>
  <c r="V841" i="1"/>
  <c r="X841" i="1"/>
  <c r="Y841" i="1" s="1"/>
  <c r="V835" i="1"/>
  <c r="X835" i="1"/>
  <c r="Y835" i="1" s="1"/>
  <c r="X326" i="1"/>
  <c r="Y326" i="1" s="1"/>
  <c r="V326" i="1"/>
  <c r="V276" i="1"/>
  <c r="V283" i="1"/>
  <c r="X283" i="1"/>
  <c r="Y283" i="1" s="1"/>
  <c r="X390" i="1"/>
  <c r="Y390" i="1" s="1"/>
  <c r="V274" i="1"/>
  <c r="X274" i="1"/>
  <c r="Y274" i="1" s="1"/>
  <c r="V350" i="1"/>
  <c r="X350" i="1"/>
  <c r="Y350" i="1" s="1"/>
  <c r="V376" i="1"/>
  <c r="X376" i="1"/>
  <c r="Y376" i="1" s="1"/>
  <c r="V397" i="1"/>
  <c r="X232" i="1"/>
  <c r="Y232" i="1" s="1"/>
  <c r="V434" i="1"/>
  <c r="X434" i="1"/>
  <c r="Y434" i="1" s="1"/>
  <c r="V455" i="1"/>
  <c r="X455" i="1"/>
  <c r="Y455" i="1" s="1"/>
  <c r="V409" i="1"/>
  <c r="V519" i="1"/>
  <c r="X519" i="1"/>
  <c r="Y519" i="1" s="1"/>
  <c r="X513" i="1"/>
  <c r="Y513" i="1" s="1"/>
  <c r="V513" i="1"/>
  <c r="V549" i="1"/>
  <c r="V583" i="1"/>
  <c r="X583" i="1"/>
  <c r="Y583" i="1" s="1"/>
  <c r="V661" i="1"/>
  <c r="X661" i="1"/>
  <c r="Y661" i="1" s="1"/>
  <c r="R577" i="1"/>
  <c r="X563" i="1"/>
  <c r="Y563" i="1" s="1"/>
  <c r="V563" i="1"/>
  <c r="R708" i="1"/>
  <c r="V694" i="1"/>
  <c r="X694" i="1"/>
  <c r="Y694" i="1" s="1"/>
  <c r="X737" i="1"/>
  <c r="Y737" i="1" s="1"/>
  <c r="V709" i="1"/>
  <c r="X709" i="1"/>
  <c r="Y709" i="1" s="1"/>
  <c r="R690" i="1"/>
  <c r="R788" i="1"/>
  <c r="X1007" i="1"/>
  <c r="Y1007" i="1" s="1"/>
  <c r="X951" i="1"/>
  <c r="Y951" i="1" s="1"/>
  <c r="V951" i="1"/>
  <c r="V771" i="1"/>
  <c r="X771" i="1"/>
  <c r="Y771" i="1" s="1"/>
  <c r="V724" i="1"/>
  <c r="X724" i="1"/>
  <c r="Y724" i="1" s="1"/>
  <c r="V820" i="1"/>
  <c r="V907" i="1"/>
  <c r="X907" i="1"/>
  <c r="Y907" i="1" s="1"/>
  <c r="R801" i="1"/>
  <c r="V901" i="1"/>
  <c r="X977" i="1"/>
  <c r="Y977" i="1" s="1"/>
  <c r="V917" i="1"/>
  <c r="X917" i="1"/>
  <c r="Y917" i="1" s="1"/>
  <c r="R925" i="1"/>
  <c r="V921" i="1"/>
  <c r="X921" i="1"/>
  <c r="Y921" i="1" s="1"/>
  <c r="V948" i="1"/>
  <c r="V880" i="1"/>
  <c r="V142" i="1"/>
  <c r="X142" i="1"/>
  <c r="Y142" i="1" s="1"/>
  <c r="V160" i="1"/>
  <c r="X160" i="1"/>
  <c r="Y160" i="1" s="1"/>
  <c r="X287" i="1"/>
  <c r="Y287" i="1" s="1"/>
  <c r="V284" i="1"/>
  <c r="X284" i="1"/>
  <c r="Y284" i="1" s="1"/>
  <c r="X279" i="1"/>
  <c r="Y279" i="1" s="1"/>
  <c r="V279" i="1"/>
  <c r="X332" i="1"/>
  <c r="Y332" i="1" s="1"/>
  <c r="V332" i="1"/>
  <c r="V368" i="1"/>
  <c r="X368" i="1"/>
  <c r="Y368" i="1" s="1"/>
  <c r="V394" i="1"/>
  <c r="V367" i="1"/>
  <c r="X367" i="1"/>
  <c r="Y367" i="1" s="1"/>
  <c r="V402" i="1"/>
  <c r="X402" i="1"/>
  <c r="Y402" i="1" s="1"/>
  <c r="V435" i="1"/>
  <c r="X435" i="1"/>
  <c r="Y435" i="1" s="1"/>
  <c r="V437" i="1"/>
  <c r="X529" i="1"/>
  <c r="Y529" i="1" s="1"/>
  <c r="V529" i="1"/>
  <c r="R499" i="1"/>
  <c r="V594" i="1"/>
  <c r="X594" i="1"/>
  <c r="Y594" i="1" s="1"/>
  <c r="Q546" i="1"/>
  <c r="R546" i="1" s="1"/>
  <c r="V619" i="1"/>
  <c r="X619" i="1"/>
  <c r="Y619" i="1" s="1"/>
  <c r="V720" i="1"/>
  <c r="X720" i="1"/>
  <c r="Y720" i="1" s="1"/>
  <c r="V664" i="1"/>
  <c r="X664" i="1"/>
  <c r="Y664" i="1" s="1"/>
  <c r="X745" i="1"/>
  <c r="Y745" i="1" s="1"/>
  <c r="V745" i="1"/>
  <c r="V630" i="1"/>
  <c r="X630" i="1"/>
  <c r="Y630" i="1" s="1"/>
  <c r="V900" i="1"/>
  <c r="X900" i="1"/>
  <c r="Y900" i="1" s="1"/>
  <c r="X780" i="1"/>
  <c r="Y780" i="1"/>
  <c r="V797" i="1"/>
  <c r="X797" i="1"/>
  <c r="Y797" i="1" s="1"/>
  <c r="X812" i="1"/>
  <c r="Y812" i="1"/>
  <c r="X989" i="1"/>
  <c r="Y989" i="1" s="1"/>
  <c r="V989" i="1"/>
  <c r="R764" i="1"/>
  <c r="V829" i="1"/>
  <c r="X829" i="1"/>
  <c r="Y829" i="1" s="1"/>
  <c r="V764" i="1"/>
  <c r="V690" i="1"/>
  <c r="V991" i="1"/>
  <c r="X991" i="1"/>
  <c r="Y991" i="1" s="1"/>
  <c r="V538" i="1"/>
  <c r="X538" i="1"/>
  <c r="Y538" i="1" s="1"/>
  <c r="X537" i="1"/>
  <c r="Y537" i="1" s="1"/>
  <c r="V537" i="1"/>
  <c r="X552" i="1"/>
  <c r="Y552" i="1" s="1"/>
  <c r="V552" i="1"/>
  <c r="X751" i="1"/>
  <c r="Y751" i="1"/>
  <c r="X632" i="1"/>
  <c r="Y632" i="1" s="1"/>
  <c r="X693" i="1"/>
  <c r="Y693" i="1" s="1"/>
  <c r="V693" i="1"/>
  <c r="V596" i="1"/>
  <c r="X596" i="1"/>
  <c r="Y596" i="1" s="1"/>
  <c r="V656" i="1"/>
  <c r="X656" i="1"/>
  <c r="Y656" i="1" s="1"/>
  <c r="V859" i="1"/>
  <c r="X859" i="1"/>
  <c r="Y859" i="1" s="1"/>
  <c r="V876" i="1"/>
  <c r="V772" i="1"/>
  <c r="X772" i="1"/>
  <c r="Y772" i="1" s="1"/>
  <c r="V847" i="1"/>
  <c r="X847" i="1"/>
  <c r="Y847" i="1" s="1"/>
  <c r="V911" i="1"/>
  <c r="X911" i="1"/>
  <c r="Y911" i="1" s="1"/>
  <c r="V792" i="1"/>
  <c r="X792" i="1"/>
  <c r="Y792" i="1" s="1"/>
  <c r="V895" i="1"/>
  <c r="V715" i="1"/>
  <c r="X715" i="1"/>
  <c r="Y715" i="1" s="1"/>
  <c r="X784" i="1"/>
  <c r="Y784" i="1" s="1"/>
  <c r="X729" i="1"/>
  <c r="Y729" i="1" s="1"/>
  <c r="V729" i="1"/>
  <c r="V786" i="1"/>
  <c r="X786" i="1"/>
  <c r="Y786" i="1" s="1"/>
  <c r="V739" i="1"/>
  <c r="X739" i="1"/>
  <c r="Y739" i="1" s="1"/>
  <c r="V571" i="1"/>
  <c r="R763" i="1"/>
  <c r="V801" i="1"/>
  <c r="V727" i="1"/>
  <c r="X727" i="1"/>
  <c r="Y727" i="1" s="1"/>
  <c r="V954" i="1"/>
  <c r="X954" i="1"/>
  <c r="Y954" i="1" s="1"/>
  <c r="X1006" i="1"/>
  <c r="Y1006" i="1" s="1"/>
  <c r="V1006" i="1"/>
  <c r="V144" i="1"/>
  <c r="X144" i="1"/>
  <c r="Y144" i="1" s="1"/>
  <c r="R288" i="1"/>
  <c r="V184" i="1"/>
  <c r="X184" i="1"/>
  <c r="Y184" i="1" s="1"/>
  <c r="V318" i="1"/>
  <c r="X318" i="1"/>
  <c r="Y318" i="1" s="1"/>
  <c r="V209" i="1"/>
  <c r="X209" i="1"/>
  <c r="Y209" i="1" s="1"/>
  <c r="V303" i="1"/>
  <c r="X303" i="1"/>
  <c r="Y303" i="1" s="1"/>
  <c r="X346" i="1"/>
  <c r="Y346" i="1" s="1"/>
  <c r="V305" i="1"/>
  <c r="V263" i="1"/>
  <c r="V337" i="1"/>
  <c r="X337" i="1"/>
  <c r="Y337" i="1" s="1"/>
  <c r="R394" i="1"/>
  <c r="V374" i="1"/>
  <c r="X374" i="1"/>
  <c r="Y374" i="1" s="1"/>
  <c r="V268" i="1"/>
  <c r="X268" i="1"/>
  <c r="Y268" i="1" s="1"/>
  <c r="V380" i="1"/>
  <c r="V478" i="1"/>
  <c r="X478" i="1"/>
  <c r="Y478" i="1" s="1"/>
  <c r="X419" i="1"/>
  <c r="Y419" i="1" s="1"/>
  <c r="V354" i="1"/>
  <c r="X354" i="1"/>
  <c r="Y354" i="1" s="1"/>
  <c r="V336" i="1"/>
  <c r="X336" i="1"/>
  <c r="Y336" i="1" s="1"/>
  <c r="V456" i="1"/>
  <c r="X456" i="1"/>
  <c r="Y456" i="1" s="1"/>
  <c r="V439" i="1"/>
  <c r="X439" i="1"/>
  <c r="Y439" i="1" s="1"/>
  <c r="V424" i="1"/>
  <c r="V359" i="1"/>
  <c r="X510" i="1"/>
  <c r="Y510" i="1" s="1"/>
  <c r="V510" i="1"/>
  <c r="V417" i="1"/>
  <c r="X417" i="1"/>
  <c r="Y417" i="1" s="1"/>
  <c r="V543" i="1"/>
  <c r="X543" i="1"/>
  <c r="Y543" i="1" s="1"/>
  <c r="X527" i="1"/>
  <c r="Y527" i="1" s="1"/>
  <c r="V430" i="1"/>
  <c r="X430" i="1"/>
  <c r="Y430" i="1" s="1"/>
  <c r="V530" i="1"/>
  <c r="X530" i="1"/>
  <c r="Y530" i="1" s="1"/>
  <c r="V599" i="1"/>
  <c r="X599" i="1"/>
  <c r="Y599" i="1" s="1"/>
  <c r="R579" i="1"/>
  <c r="V624" i="1"/>
  <c r="X620" i="1"/>
  <c r="Y620" i="1" s="1"/>
  <c r="V620" i="1"/>
  <c r="V600" i="1"/>
  <c r="V649" i="1"/>
  <c r="X649" i="1"/>
  <c r="Y649" i="1" s="1"/>
  <c r="R719" i="1"/>
  <c r="V653" i="1"/>
  <c r="X653" i="1"/>
  <c r="Y653" i="1" s="1"/>
  <c r="V721" i="1"/>
  <c r="X721" i="1"/>
  <c r="Y721" i="1" s="1"/>
  <c r="X666" i="1"/>
  <c r="Y666" i="1" s="1"/>
  <c r="V666" i="1"/>
  <c r="X717" i="1"/>
  <c r="Y717" i="1" s="1"/>
  <c r="V717" i="1"/>
  <c r="X793" i="1"/>
  <c r="Y793" i="1" s="1"/>
  <c r="X981" i="1"/>
  <c r="Y981" i="1" s="1"/>
  <c r="V981" i="1"/>
  <c r="X749" i="1"/>
  <c r="Y749" i="1" s="1"/>
  <c r="V749" i="1"/>
  <c r="R850" i="1"/>
  <c r="X927" i="1"/>
  <c r="Y927" i="1" s="1"/>
  <c r="V927" i="1"/>
  <c r="X944" i="1"/>
  <c r="Y944" i="1" s="1"/>
  <c r="R795" i="1"/>
  <c r="X1071" i="1"/>
  <c r="Y1071" i="1" s="1"/>
  <c r="R789" i="1"/>
  <c r="R838" i="1"/>
  <c r="V824" i="1"/>
  <c r="X824" i="1"/>
  <c r="Y824" i="1" s="1"/>
  <c r="X814" i="1"/>
  <c r="Y814" i="1" s="1"/>
  <c r="X660" i="1"/>
  <c r="Y660" i="1" s="1"/>
  <c r="V660" i="1"/>
  <c r="V768" i="1"/>
  <c r="X768" i="1"/>
  <c r="Y768" i="1" s="1"/>
  <c r="V849" i="1"/>
  <c r="X819" i="1"/>
  <c r="Y819" i="1" s="1"/>
  <c r="X933" i="1"/>
  <c r="Y933" i="1" s="1"/>
  <c r="V933" i="1"/>
  <c r="X1043" i="1"/>
  <c r="Y1043" i="1" s="1"/>
  <c r="V785" i="1"/>
  <c r="X785" i="1"/>
  <c r="Y785" i="1" s="1"/>
  <c r="V947" i="1"/>
  <c r="X947" i="1"/>
  <c r="Y947" i="1" s="1"/>
  <c r="R837" i="1"/>
  <c r="V145" i="1"/>
  <c r="X145" i="1"/>
  <c r="Y145" i="1" s="1"/>
  <c r="V168" i="1"/>
  <c r="V148" i="1"/>
  <c r="X148" i="1"/>
  <c r="Y148" i="1" s="1"/>
  <c r="X319" i="1"/>
  <c r="Y319" i="1" s="1"/>
  <c r="V319" i="1"/>
  <c r="V301" i="1"/>
  <c r="X301" i="1"/>
  <c r="Y301" i="1" s="1"/>
  <c r="X219" i="1"/>
  <c r="Y219" i="1" s="1"/>
  <c r="X364" i="1"/>
  <c r="Y364" i="1" s="1"/>
  <c r="R372" i="1"/>
  <c r="X310" i="1"/>
  <c r="Y310" i="1" s="1"/>
  <c r="V310" i="1"/>
  <c r="V327" i="1"/>
  <c r="X327" i="1"/>
  <c r="Y327" i="1" s="1"/>
  <c r="X473" i="1"/>
  <c r="Y473" i="1" s="1"/>
  <c r="V366" i="1"/>
  <c r="X412" i="1"/>
  <c r="Y412" i="1" s="1"/>
  <c r="V412" i="1"/>
  <c r="V411" i="1"/>
  <c r="V360" i="1"/>
  <c r="X360" i="1"/>
  <c r="Y360" i="1" s="1"/>
  <c r="X475" i="1"/>
  <c r="Y475" i="1" s="1"/>
  <c r="V475" i="1"/>
  <c r="X406" i="1"/>
  <c r="Y406" i="1" s="1"/>
  <c r="X482" i="1"/>
  <c r="Y482" i="1" s="1"/>
  <c r="X512" i="1"/>
  <c r="Y512" i="1" s="1"/>
  <c r="V512" i="1"/>
  <c r="V503" i="1"/>
  <c r="X503" i="1"/>
  <c r="Y503" i="1" s="1"/>
  <c r="V597" i="1"/>
  <c r="X597" i="1"/>
  <c r="Y597" i="1" s="1"/>
  <c r="R575" i="1"/>
  <c r="V533" i="1"/>
  <c r="X533" i="1"/>
  <c r="Y533" i="1" s="1"/>
  <c r="V647" i="1"/>
  <c r="X647" i="1"/>
  <c r="Y647" i="1" s="1"/>
  <c r="R681" i="1"/>
  <c r="X623" i="1"/>
  <c r="Y623" i="1" s="1"/>
  <c r="V623" i="1"/>
  <c r="X667" i="1"/>
  <c r="Y667" i="1" s="1"/>
  <c r="V723" i="1"/>
  <c r="X723" i="1"/>
  <c r="Y723" i="1" s="1"/>
  <c r="X651" i="1"/>
  <c r="Y651" i="1" s="1"/>
  <c r="V651" i="1"/>
  <c r="V710" i="1"/>
  <c r="Y960" i="1"/>
  <c r="V929" i="1"/>
  <c r="X929" i="1"/>
  <c r="Y929" i="1" s="1"/>
  <c r="X840" i="1"/>
  <c r="Y840" i="1" s="1"/>
  <c r="X899" i="1"/>
  <c r="Y899" i="1" s="1"/>
  <c r="V899" i="1"/>
  <c r="V777" i="1"/>
  <c r="X777" i="1"/>
  <c r="Y777" i="1" s="1"/>
  <c r="V770" i="1"/>
  <c r="X730" i="1"/>
  <c r="Y730" i="1" s="1"/>
  <c r="X1072" i="1"/>
  <c r="Y1072" i="1" s="1"/>
  <c r="X996" i="1"/>
  <c r="Y996" i="1" s="1"/>
  <c r="V923" i="1"/>
  <c r="X923" i="1"/>
  <c r="Y923" i="1" s="1"/>
  <c r="V707" i="1"/>
  <c r="V713" i="1"/>
  <c r="X713" i="1"/>
  <c r="Y713" i="1" s="1"/>
  <c r="X822" i="1"/>
  <c r="Y822" i="1" s="1"/>
  <c r="V788" i="1"/>
  <c r="V950" i="1"/>
  <c r="V791" i="1"/>
  <c r="X791" i="1"/>
  <c r="Y791" i="1" s="1"/>
  <c r="X987" i="1"/>
  <c r="Y987" i="1" s="1"/>
  <c r="X550" i="1"/>
  <c r="Y550" i="1" s="1"/>
  <c r="V550" i="1"/>
  <c r="R539" i="1"/>
  <c r="V508" i="1"/>
  <c r="X508" i="1"/>
  <c r="Y508" i="1" s="1"/>
  <c r="V625" i="1"/>
  <c r="X625" i="1"/>
  <c r="Y625" i="1" s="1"/>
  <c r="V699" i="1"/>
  <c r="V569" i="1"/>
  <c r="X569" i="1"/>
  <c r="Y569" i="1" s="1"/>
  <c r="V635" i="1"/>
  <c r="X635" i="1"/>
  <c r="Y635" i="1" s="1"/>
  <c r="V541" i="1"/>
  <c r="X541" i="1"/>
  <c r="Y541" i="1" s="1"/>
  <c r="R710" i="1"/>
  <c r="X815" i="1"/>
  <c r="Y815" i="1" s="1"/>
  <c r="V606" i="1"/>
  <c r="X606" i="1"/>
  <c r="Y606" i="1" s="1"/>
  <c r="X732" i="1"/>
  <c r="Y732" i="1" s="1"/>
  <c r="V905" i="1"/>
  <c r="V913" i="1"/>
  <c r="X913" i="1"/>
  <c r="Y913" i="1" s="1"/>
  <c r="X875" i="1"/>
  <c r="Y875" i="1" s="1"/>
  <c r="X833" i="1"/>
  <c r="Y833" i="1" s="1"/>
  <c r="X728" i="1"/>
  <c r="Y728" i="1" s="1"/>
  <c r="V794" i="1"/>
  <c r="X877" i="1"/>
  <c r="Y877" i="1" s="1"/>
  <c r="V877" i="1"/>
  <c r="V999" i="1"/>
  <c r="X999" i="1"/>
  <c r="Y999" i="1" s="1"/>
  <c r="X645" i="1"/>
  <c r="Y645" i="1" s="1"/>
  <c r="V645" i="1"/>
  <c r="X675" i="1"/>
  <c r="Y675" i="1" s="1"/>
  <c r="V618" i="1"/>
  <c r="X618" i="1"/>
  <c r="Y618" i="1" s="1"/>
  <c r="X650" i="1"/>
  <c r="Y650" i="1" s="1"/>
  <c r="V650" i="1"/>
  <c r="V668" i="1"/>
  <c r="X668" i="1"/>
  <c r="Y668" i="1" s="1"/>
  <c r="V662" i="1"/>
  <c r="X662" i="1"/>
  <c r="Y662" i="1" s="1"/>
  <c r="X683" i="1"/>
  <c r="Y683" i="1" s="1"/>
  <c r="V578" i="1"/>
  <c r="X578" i="1"/>
  <c r="Y578" i="1" s="1"/>
  <c r="V674" i="1"/>
  <c r="X674" i="1"/>
  <c r="Y674" i="1" s="1"/>
  <c r="V843" i="1"/>
  <c r="X843" i="1"/>
  <c r="Y843" i="1" s="1"/>
  <c r="V778" i="1"/>
  <c r="V748" i="1"/>
  <c r="V940" i="1"/>
  <c r="X940" i="1"/>
  <c r="Y940" i="1" s="1"/>
  <c r="V935" i="1"/>
  <c r="X935" i="1"/>
  <c r="Y935" i="1" s="1"/>
  <c r="V837" i="1"/>
  <c r="X956" i="1"/>
  <c r="Y956" i="1" s="1"/>
  <c r="V718" i="1"/>
  <c r="X718" i="1"/>
  <c r="Y718" i="1" s="1"/>
  <c r="V763" i="1"/>
  <c r="X684" i="1"/>
  <c r="Y684" i="1" s="1"/>
  <c r="V684" i="1"/>
  <c r="V979" i="1"/>
  <c r="V973" i="1"/>
  <c r="X973" i="1"/>
  <c r="Y973" i="1" s="1"/>
  <c r="V547" i="1"/>
  <c r="R547" i="1"/>
  <c r="V531" i="1"/>
  <c r="X531" i="1"/>
  <c r="Y531" i="1" s="1"/>
  <c r="V581" i="1"/>
  <c r="X581" i="1"/>
  <c r="Y581" i="1" s="1"/>
  <c r="V496" i="1"/>
  <c r="X496" i="1"/>
  <c r="Y496" i="1" s="1"/>
  <c r="Q592" i="1"/>
  <c r="R592" i="1" s="1"/>
  <c r="X665" i="1"/>
  <c r="Y665" i="1" s="1"/>
  <c r="X556" i="1"/>
  <c r="Y556" i="1" s="1"/>
  <c r="V556" i="1"/>
  <c r="X687" i="1"/>
  <c r="Y687" i="1" s="1"/>
  <c r="V595" i="1"/>
  <c r="X595" i="1"/>
  <c r="Y595" i="1" s="1"/>
  <c r="V614" i="1"/>
  <c r="X614" i="1"/>
  <c r="Y614" i="1" s="1"/>
  <c r="V34" i="1"/>
  <c r="X34" i="1"/>
  <c r="Y34" i="1" s="1"/>
  <c r="X939" i="1"/>
  <c r="Y939" i="1" s="1"/>
  <c r="V939" i="1"/>
  <c r="V920" i="1"/>
  <c r="X920" i="1"/>
  <c r="Y920" i="1" s="1"/>
  <c r="V957" i="1"/>
  <c r="X957" i="1"/>
  <c r="Y957" i="1" s="1"/>
  <c r="X1041" i="1"/>
  <c r="Y1041" i="1"/>
  <c r="V938" i="1"/>
  <c r="X938" i="1"/>
  <c r="Y938" i="1" s="1"/>
  <c r="X941" i="1"/>
  <c r="Y941" i="1" s="1"/>
  <c r="X1075" i="1"/>
  <c r="Y1075" i="1" s="1"/>
  <c r="V755" i="1"/>
  <c r="X828" i="1"/>
  <c r="Y828" i="1" s="1"/>
  <c r="V934" i="1"/>
  <c r="V854" i="1"/>
  <c r="X854" i="1"/>
  <c r="Y854" i="1" s="1"/>
  <c r="V990" i="1"/>
  <c r="X990" i="1"/>
  <c r="Y990" i="1" s="1"/>
  <c r="U583" i="6"/>
  <c r="V583" i="6" s="1"/>
  <c r="Z744" i="6"/>
  <c r="U957" i="6"/>
  <c r="V957" i="6" s="1"/>
  <c r="U875" i="6"/>
  <c r="V875" i="6" s="1"/>
  <c r="Z709" i="6"/>
  <c r="Z951" i="6"/>
  <c r="Z681" i="6"/>
  <c r="Z646" i="6"/>
  <c r="U947" i="6"/>
  <c r="V947" i="6" s="1"/>
  <c r="U248" i="6"/>
  <c r="V248" i="6" s="1"/>
  <c r="U549" i="6"/>
  <c r="V549" i="6" s="1"/>
  <c r="U360" i="6"/>
  <c r="V360" i="6" s="1"/>
  <c r="Z897" i="6"/>
  <c r="Z943" i="6"/>
  <c r="U935" i="6"/>
  <c r="V935" i="6" s="1"/>
  <c r="U892" i="6"/>
  <c r="V892" i="6" s="1"/>
  <c r="U649" i="6"/>
  <c r="V649" i="6" s="1"/>
  <c r="U617" i="6"/>
  <c r="V617" i="6" s="1"/>
  <c r="U465" i="6"/>
  <c r="V465" i="6" s="1"/>
  <c r="Z399" i="6"/>
  <c r="U325" i="6"/>
  <c r="V325" i="6" s="1"/>
  <c r="U287" i="6"/>
  <c r="V287" i="6" s="1"/>
  <c r="U293" i="6"/>
  <c r="V293" i="6" s="1"/>
  <c r="Z217" i="6"/>
  <c r="Q68" i="6"/>
  <c r="R68" i="6" s="1"/>
  <c r="U84" i="6"/>
  <c r="U181" i="6"/>
  <c r="V181" i="6" s="1"/>
  <c r="U525" i="6"/>
  <c r="V525" i="6" s="1"/>
  <c r="Z555" i="6"/>
  <c r="Z562" i="6"/>
  <c r="Z564" i="6"/>
  <c r="U566" i="6"/>
  <c r="V566" i="6" s="1"/>
  <c r="U869" i="6"/>
  <c r="V869" i="6" s="1"/>
  <c r="U911" i="6"/>
  <c r="V911" i="6" s="1"/>
  <c r="U944" i="6"/>
  <c r="V944" i="6" s="1"/>
  <c r="Z948" i="6"/>
  <c r="U991" i="6"/>
  <c r="V991" i="6" s="1"/>
  <c r="U961" i="6"/>
  <c r="V961" i="6" s="1"/>
  <c r="U149" i="6"/>
  <c r="V149" i="6" s="1"/>
  <c r="Z200" i="6"/>
  <c r="U599" i="6"/>
  <c r="V599" i="6" s="1"/>
  <c r="U606" i="6"/>
  <c r="V606" i="6" s="1"/>
  <c r="Z467" i="6"/>
  <c r="Z75" i="6"/>
  <c r="Q52" i="6"/>
  <c r="Q272" i="6"/>
  <c r="R272" i="6" s="1"/>
  <c r="U274" i="6"/>
  <c r="V274" i="6" s="1"/>
  <c r="Z419" i="6"/>
  <c r="U535" i="6"/>
  <c r="V535" i="6" s="1"/>
  <c r="U887" i="6"/>
  <c r="V887" i="6" s="1"/>
  <c r="Q13" i="6"/>
  <c r="R13" i="6" s="1"/>
  <c r="Q92" i="6"/>
  <c r="R92" i="6" s="1"/>
  <c r="Q431" i="6"/>
  <c r="R431" i="6" s="1"/>
  <c r="Q588" i="6"/>
  <c r="R588" i="6" s="1"/>
  <c r="Q921" i="6"/>
  <c r="R921" i="6" s="1"/>
  <c r="U1001" i="6"/>
  <c r="Q176" i="6"/>
  <c r="R176" i="6" s="1"/>
  <c r="U182" i="6"/>
  <c r="V182" i="6" s="1"/>
  <c r="Q199" i="6"/>
  <c r="R199" i="6" s="1"/>
  <c r="Z524" i="6"/>
  <c r="U545" i="6"/>
  <c r="Z547" i="6"/>
  <c r="Z742" i="6"/>
  <c r="U835" i="6"/>
  <c r="V835" i="6" s="1"/>
  <c r="Z941" i="6"/>
  <c r="Q23" i="6"/>
  <c r="R23" i="6" s="1"/>
  <c r="Z763" i="6"/>
  <c r="Q829" i="6"/>
  <c r="R829" i="6" s="1"/>
  <c r="Z1022" i="6"/>
  <c r="Z1026" i="6"/>
  <c r="Q937" i="6"/>
  <c r="R937" i="6" s="1"/>
  <c r="U206" i="6"/>
  <c r="V206" i="6" s="1"/>
  <c r="Z246" i="6"/>
  <c r="Z422" i="6"/>
  <c r="Q497" i="6"/>
  <c r="R497" i="6" s="1"/>
  <c r="U518" i="6"/>
  <c r="Q773" i="6"/>
  <c r="R773" i="6" s="1"/>
  <c r="U775" i="6"/>
  <c r="V775" i="6" s="1"/>
  <c r="U796" i="6"/>
  <c r="V796" i="6" s="1"/>
  <c r="Z829" i="6"/>
  <c r="Z877" i="6"/>
  <c r="Q70" i="6"/>
  <c r="R70" i="6" s="1"/>
  <c r="Q77" i="6"/>
  <c r="R77" i="6" s="1"/>
  <c r="Q102" i="6"/>
  <c r="Z118" i="6"/>
  <c r="Q158" i="6"/>
  <c r="R158" i="6" s="1"/>
  <c r="U280" i="6"/>
  <c r="V280" i="6" s="1"/>
  <c r="U420" i="6"/>
  <c r="V420" i="6" s="1"/>
  <c r="Q562" i="6"/>
  <c r="R562" i="6" s="1"/>
  <c r="U640" i="6"/>
  <c r="V640" i="6" s="1"/>
  <c r="Z717" i="6"/>
  <c r="Q28" i="6"/>
  <c r="R28" i="6" s="1"/>
  <c r="Q169" i="6"/>
  <c r="R169" i="6" s="1"/>
  <c r="Z530" i="6"/>
  <c r="U690" i="6"/>
  <c r="V690" i="6" s="1"/>
  <c r="Q702" i="6"/>
  <c r="R702" i="6" s="1"/>
  <c r="Z790" i="6"/>
  <c r="Q901" i="6"/>
  <c r="R901" i="6" s="1"/>
  <c r="X901" i="6" s="1"/>
  <c r="Y901" i="6" s="1"/>
  <c r="Q903" i="6"/>
  <c r="R903" i="6" s="1"/>
  <c r="Q934" i="6"/>
  <c r="P1017" i="6"/>
  <c r="Q1017" i="6" s="1"/>
  <c r="R1017" i="6" s="1"/>
  <c r="U43" i="6"/>
  <c r="V43" i="6" s="1"/>
  <c r="Q63" i="6"/>
  <c r="R63" i="6" s="1"/>
  <c r="U67" i="6"/>
  <c r="V67" i="6" s="1"/>
  <c r="U138" i="6"/>
  <c r="V138" i="6" s="1"/>
  <c r="U151" i="6"/>
  <c r="V151" i="6" s="1"/>
  <c r="U240" i="6"/>
  <c r="V240" i="6" s="1"/>
  <c r="Z242" i="6"/>
  <c r="Z298" i="6"/>
  <c r="Z300" i="6"/>
  <c r="Q434" i="6"/>
  <c r="R434" i="6" s="1"/>
  <c r="U493" i="6"/>
  <c r="V493" i="6" s="1"/>
  <c r="Z500" i="6"/>
  <c r="Z586" i="6"/>
  <c r="U668" i="6"/>
  <c r="U803" i="6"/>
  <c r="V803" i="6" s="1"/>
  <c r="Z839" i="6"/>
  <c r="U866" i="6"/>
  <c r="V866" i="6" s="1"/>
  <c r="U903" i="6"/>
  <c r="V903" i="6" s="1"/>
  <c r="U913" i="6"/>
  <c r="V913" i="6" s="1"/>
  <c r="Z934" i="6"/>
  <c r="Z971" i="6"/>
  <c r="P1015" i="6"/>
  <c r="Z821" i="6"/>
  <c r="Q883" i="6"/>
  <c r="R883" i="6" s="1"/>
  <c r="R885" i="6"/>
  <c r="U922" i="6"/>
  <c r="V922" i="6" s="1"/>
  <c r="Z930" i="6"/>
  <c r="U191" i="6"/>
  <c r="V191" i="6" s="1"/>
  <c r="U507" i="6"/>
  <c r="V507" i="6" s="1"/>
  <c r="AA889" i="6"/>
  <c r="Q967" i="6"/>
  <c r="R967" i="6" s="1"/>
  <c r="Z1017" i="6"/>
  <c r="U123" i="6"/>
  <c r="V123" i="6" s="1"/>
  <c r="Z487" i="6"/>
  <c r="Z505" i="6"/>
  <c r="U514" i="6"/>
  <c r="V514" i="6" s="1"/>
  <c r="Q550" i="6"/>
  <c r="R550" i="6" s="1"/>
  <c r="Z614" i="6"/>
  <c r="U714" i="6"/>
  <c r="V714" i="6" s="1"/>
  <c r="Z24" i="6"/>
  <c r="Z216" i="6"/>
  <c r="Q230" i="6"/>
  <c r="R230" i="6" s="1"/>
  <c r="Z305" i="6"/>
  <c r="U391" i="6"/>
  <c r="U457" i="6"/>
  <c r="V457" i="6" s="1"/>
  <c r="Z479" i="6"/>
  <c r="Z569" i="6"/>
  <c r="Z623" i="6"/>
  <c r="Q676" i="6"/>
  <c r="R676" i="6" s="1"/>
  <c r="Q680" i="6"/>
  <c r="R680" i="6" s="1"/>
  <c r="Z705" i="6"/>
  <c r="Z769" i="6"/>
  <c r="U802" i="6"/>
  <c r="V802" i="6" s="1"/>
  <c r="Z806" i="6"/>
  <c r="U881" i="6"/>
  <c r="V881" i="6" s="1"/>
  <c r="P1008" i="6"/>
  <c r="Q218" i="6"/>
  <c r="R218" i="6" s="1"/>
  <c r="Z430" i="6"/>
  <c r="U234" i="6"/>
  <c r="V234" i="6" s="1"/>
  <c r="U266" i="6"/>
  <c r="Z448" i="6"/>
  <c r="U450" i="6"/>
  <c r="V450" i="6" s="1"/>
  <c r="Q111" i="6"/>
  <c r="R111" i="6" s="1"/>
  <c r="Z130" i="6"/>
  <c r="Q150" i="6"/>
  <c r="Q168" i="6"/>
  <c r="U179" i="6"/>
  <c r="U203" i="6"/>
  <c r="Q331" i="6"/>
  <c r="R331" i="6" s="1"/>
  <c r="Q362" i="6"/>
  <c r="R362" i="6" s="1"/>
  <c r="Z416" i="6"/>
  <c r="U464" i="6"/>
  <c r="V464" i="6" s="1"/>
  <c r="U466" i="6"/>
  <c r="V466" i="6" s="1"/>
  <c r="U559" i="6"/>
  <c r="V559" i="6" s="1"/>
  <c r="Z703" i="6"/>
  <c r="U721" i="6"/>
  <c r="V721" i="6" s="1"/>
  <c r="Z732" i="6"/>
  <c r="Q745" i="6"/>
  <c r="R745" i="6" s="1"/>
  <c r="Q749" i="6"/>
  <c r="R749" i="6" s="1"/>
  <c r="U832" i="6"/>
  <c r="U836" i="6"/>
  <c r="V836" i="6" s="1"/>
  <c r="AA883" i="6"/>
  <c r="U902" i="6"/>
  <c r="V902" i="6" s="1"/>
  <c r="U929" i="6"/>
  <c r="V929" i="6" s="1"/>
  <c r="Z933" i="6"/>
  <c r="Q986" i="6"/>
  <c r="R986" i="6" s="1"/>
  <c r="Q209" i="6"/>
  <c r="R209" i="6" s="1"/>
  <c r="Z61" i="6"/>
  <c r="Q117" i="6"/>
  <c r="R117" i="6" s="1"/>
  <c r="Q366" i="6"/>
  <c r="R366" i="6" s="1"/>
  <c r="Z37" i="6"/>
  <c r="U66" i="6"/>
  <c r="R5" i="6"/>
  <c r="U20" i="6"/>
  <c r="V20" i="6" s="1"/>
  <c r="Z161" i="6"/>
  <c r="Q190" i="6"/>
  <c r="R190" i="6" s="1"/>
  <c r="Q208" i="6"/>
  <c r="R208" i="6" s="1"/>
  <c r="U230" i="6"/>
  <c r="V230" i="6" s="1"/>
  <c r="U262" i="6"/>
  <c r="V262" i="6" s="1"/>
  <c r="U405" i="6"/>
  <c r="V405" i="6" s="1"/>
  <c r="U492" i="6"/>
  <c r="V492" i="6" s="1"/>
  <c r="Z501" i="6"/>
  <c r="U544" i="6"/>
  <c r="V544" i="6" s="1"/>
  <c r="Z550" i="6"/>
  <c r="Z574" i="6"/>
  <c r="U585" i="6"/>
  <c r="V585" i="6" s="1"/>
  <c r="Z610" i="6"/>
  <c r="U652" i="6"/>
  <c r="V652" i="6" s="1"/>
  <c r="Z658" i="6"/>
  <c r="Q674" i="6"/>
  <c r="R674" i="6" s="1"/>
  <c r="U676" i="6"/>
  <c r="V676" i="6" s="1"/>
  <c r="Z730" i="6"/>
  <c r="Z838" i="6"/>
  <c r="Z865" i="6"/>
  <c r="AA894" i="6"/>
  <c r="Z452" i="6"/>
  <c r="Z335" i="6"/>
  <c r="U625" i="6"/>
  <c r="V625" i="6" s="1"/>
  <c r="Q143" i="6"/>
  <c r="U7" i="6"/>
  <c r="V7" i="6" s="1"/>
  <c r="Z9" i="6"/>
  <c r="U745" i="6"/>
  <c r="V745" i="6" s="1"/>
  <c r="AA822" i="6"/>
  <c r="U337" i="6"/>
  <c r="V337" i="6" s="1"/>
  <c r="Q398" i="6"/>
  <c r="R398" i="6" s="1"/>
  <c r="U290" i="6"/>
  <c r="V290" i="6" s="1"/>
  <c r="Z13" i="6"/>
  <c r="U152" i="6"/>
  <c r="V152" i="6" s="1"/>
  <c r="U44" i="6"/>
  <c r="V44" i="6" s="1"/>
  <c r="U79" i="6"/>
  <c r="V79" i="6" s="1"/>
  <c r="U105" i="6"/>
  <c r="V105" i="6" s="1"/>
  <c r="U431" i="6"/>
  <c r="V431" i="6" s="1"/>
  <c r="U484" i="6"/>
  <c r="V484" i="6" s="1"/>
  <c r="U174" i="6"/>
  <c r="Z281" i="6"/>
  <c r="U402" i="6"/>
  <c r="V402" i="6" s="1"/>
  <c r="U483" i="6"/>
  <c r="V483" i="6" s="1"/>
  <c r="Q641" i="6"/>
  <c r="R641" i="6" s="1"/>
  <c r="U117" i="6"/>
  <c r="V117" i="6" s="1"/>
  <c r="Q75" i="6"/>
  <c r="Z168" i="6"/>
  <c r="Q114" i="6"/>
  <c r="Q120" i="6"/>
  <c r="U126" i="6"/>
  <c r="U139" i="6"/>
  <c r="V139" i="6" s="1"/>
  <c r="Z251" i="6"/>
  <c r="U269" i="6"/>
  <c r="V269" i="6" s="1"/>
  <c r="Z473" i="6"/>
  <c r="U536" i="6"/>
  <c r="V536" i="6" s="1"/>
  <c r="Z73" i="6"/>
  <c r="Z103" i="6"/>
  <c r="Q112" i="6"/>
  <c r="Z226" i="6"/>
  <c r="AA431" i="6"/>
  <c r="U447" i="6"/>
  <c r="V447" i="6" s="1"/>
  <c r="U471" i="6"/>
  <c r="V471" i="6" s="1"/>
  <c r="U519" i="6"/>
  <c r="V519" i="6" s="1"/>
  <c r="Q724" i="6"/>
  <c r="R724" i="6" s="1"/>
  <c r="Z772" i="6"/>
  <c r="U792" i="6"/>
  <c r="V792" i="6" s="1"/>
  <c r="U928" i="6"/>
  <c r="V928" i="6" s="1"/>
  <c r="Q760" i="6"/>
  <c r="R760" i="6" s="1"/>
  <c r="Z390" i="6"/>
  <c r="U639" i="6"/>
  <c r="V639" i="6" s="1"/>
  <c r="Z639" i="6"/>
  <c r="Z643" i="6"/>
  <c r="U823" i="6"/>
  <c r="V823" i="6" s="1"/>
  <c r="Z823" i="6"/>
  <c r="U85" i="6"/>
  <c r="V85" i="6" s="1"/>
  <c r="Z85" i="6"/>
  <c r="U94" i="6"/>
  <c r="V94" i="6" s="1"/>
  <c r="Z94" i="6"/>
  <c r="U162" i="6"/>
  <c r="Z162" i="6"/>
  <c r="U186" i="6"/>
  <c r="Z186" i="6"/>
  <c r="U237" i="6"/>
  <c r="V237" i="6" s="1"/>
  <c r="Z270" i="6"/>
  <c r="Z401" i="6"/>
  <c r="U437" i="6"/>
  <c r="V437" i="6" s="1"/>
  <c r="Z739" i="6"/>
  <c r="U739" i="6"/>
  <c r="V739" i="6" s="1"/>
  <c r="Z969" i="6"/>
  <c r="U969" i="6"/>
  <c r="AA507" i="6"/>
  <c r="Q507" i="6"/>
  <c r="R507" i="6" s="1"/>
  <c r="Z136" i="6"/>
  <c r="U136" i="6"/>
  <c r="Q180" i="6"/>
  <c r="P180" i="6"/>
  <c r="Z100" i="6"/>
  <c r="Z102" i="6"/>
  <c r="U140" i="6"/>
  <c r="V140" i="6" s="1"/>
  <c r="AA314" i="6"/>
  <c r="Q314" i="6"/>
  <c r="R314" i="6" s="1"/>
  <c r="Z522" i="6"/>
  <c r="Z558" i="6"/>
  <c r="U558" i="6"/>
  <c r="V558" i="6" s="1"/>
  <c r="Q675" i="6"/>
  <c r="R675" i="6" s="1"/>
  <c r="U719" i="6"/>
  <c r="V719" i="6" s="1"/>
  <c r="Z719" i="6"/>
  <c r="Q19" i="6"/>
  <c r="R19" i="6" s="1"/>
  <c r="AA19" i="6"/>
  <c r="Z176" i="6"/>
  <c r="U176" i="6"/>
  <c r="V176" i="6" s="1"/>
  <c r="Z184" i="6"/>
  <c r="U184" i="6"/>
  <c r="V184" i="6" s="1"/>
  <c r="Q204" i="6"/>
  <c r="R204" i="6" s="1"/>
  <c r="Q307" i="6"/>
  <c r="R307" i="6" s="1"/>
  <c r="AA563" i="6"/>
  <c r="Q563" i="6"/>
  <c r="R563" i="6" s="1"/>
  <c r="U590" i="6"/>
  <c r="V590" i="6" s="1"/>
  <c r="U608" i="6"/>
  <c r="V608" i="6" s="1"/>
  <c r="Z608" i="6"/>
  <c r="Z695" i="6"/>
  <c r="U695" i="6"/>
  <c r="V695" i="6" s="1"/>
  <c r="AA898" i="6"/>
  <c r="Q898" i="6"/>
  <c r="R898" i="6" s="1"/>
  <c r="X898" i="6" s="1"/>
  <c r="AA959" i="6"/>
  <c r="Q959" i="6"/>
  <c r="R959" i="6" s="1"/>
  <c r="X959" i="6" s="1"/>
  <c r="U455" i="6"/>
  <c r="V455" i="6" s="1"/>
  <c r="Z455" i="6"/>
  <c r="U554" i="6"/>
  <c r="V554" i="6" s="1"/>
  <c r="Z554" i="6"/>
  <c r="Z145" i="6"/>
  <c r="U145" i="6"/>
  <c r="V145" i="6" s="1"/>
  <c r="AA179" i="6"/>
  <c r="Q179" i="6"/>
  <c r="R179" i="6" s="1"/>
  <c r="AA284" i="6"/>
  <c r="Q284" i="6"/>
  <c r="R284" i="6" s="1"/>
  <c r="U286" i="6"/>
  <c r="V286" i="6" s="1"/>
  <c r="Z286" i="6"/>
  <c r="Z348" i="6"/>
  <c r="U348" i="6"/>
  <c r="V348" i="6" s="1"/>
  <c r="AA353" i="6"/>
  <c r="Q353" i="6"/>
  <c r="R353" i="6" s="1"/>
  <c r="Z693" i="6"/>
  <c r="U693" i="6"/>
  <c r="V693" i="6" s="1"/>
  <c r="U702" i="6"/>
  <c r="U776" i="6"/>
  <c r="V776" i="6" s="1"/>
  <c r="Z776" i="6"/>
  <c r="Z910" i="6"/>
  <c r="U910" i="6"/>
  <c r="V910" i="6" s="1"/>
  <c r="U712" i="6"/>
  <c r="V712" i="6" s="1"/>
  <c r="Z712" i="6"/>
  <c r="AA619" i="6"/>
  <c r="Q619" i="6"/>
  <c r="R619" i="6" s="1"/>
  <c r="Q697" i="6"/>
  <c r="R697" i="6" s="1"/>
  <c r="U814" i="6"/>
  <c r="V814" i="6" s="1"/>
  <c r="Z814" i="6"/>
  <c r="Z156" i="6"/>
  <c r="U156" i="6"/>
  <c r="V156" i="6" s="1"/>
  <c r="Q196" i="6"/>
  <c r="R196" i="6" s="1"/>
  <c r="U382" i="6"/>
  <c r="V382" i="6" s="1"/>
  <c r="Z382" i="6"/>
  <c r="U548" i="6"/>
  <c r="V548" i="6" s="1"/>
  <c r="Z548" i="6"/>
  <c r="Q580" i="6"/>
  <c r="R580" i="6" s="1"/>
  <c r="Z896" i="6"/>
  <c r="U896" i="6"/>
  <c r="V896" i="6" s="1"/>
  <c r="Q683" i="6"/>
  <c r="R683" i="6" s="1"/>
  <c r="U222" i="6"/>
  <c r="V222" i="6" s="1"/>
  <c r="Z222" i="6"/>
  <c r="U393" i="6"/>
  <c r="Z393" i="6"/>
  <c r="Z425" i="6"/>
  <c r="U425" i="6"/>
  <c r="V425" i="6" s="1"/>
  <c r="Q654" i="6"/>
  <c r="R654" i="6" s="1"/>
  <c r="Z96" i="6"/>
  <c r="U96" i="6"/>
  <c r="V96" i="6" s="1"/>
  <c r="Z596" i="6"/>
  <c r="AA72" i="6"/>
  <c r="Q72" i="6"/>
  <c r="U150" i="6"/>
  <c r="U154" i="6"/>
  <c r="V154" i="6" s="1"/>
  <c r="Z154" i="6"/>
  <c r="Q175" i="6"/>
  <c r="R175" i="6" s="1"/>
  <c r="U220" i="6"/>
  <c r="V220" i="6" s="1"/>
  <c r="Z220" i="6"/>
  <c r="U380" i="6"/>
  <c r="V380" i="6" s="1"/>
  <c r="Z380" i="6"/>
  <c r="U22" i="6"/>
  <c r="V22" i="6" s="1"/>
  <c r="Z22" i="6"/>
  <c r="U276" i="6"/>
  <c r="V276" i="6" s="1"/>
  <c r="Z276" i="6"/>
  <c r="U282" i="6"/>
  <c r="V282" i="6" s="1"/>
  <c r="Z282" i="6"/>
  <c r="Z322" i="6"/>
  <c r="U322" i="6"/>
  <c r="V322" i="6" s="1"/>
  <c r="U486" i="6"/>
  <c r="V486" i="6" s="1"/>
  <c r="Z486" i="6"/>
  <c r="Z600" i="6"/>
  <c r="U600" i="6"/>
  <c r="V600" i="6" s="1"/>
  <c r="Z91" i="6"/>
  <c r="U91" i="6"/>
  <c r="V91" i="6" s="1"/>
  <c r="AA188" i="6"/>
  <c r="Q188" i="6"/>
  <c r="R188" i="6" s="1"/>
  <c r="U225" i="6"/>
  <c r="V225" i="6" s="1"/>
  <c r="Z225" i="6"/>
  <c r="AA245" i="6"/>
  <c r="Q245" i="6"/>
  <c r="R245" i="6" s="1"/>
  <c r="Z340" i="6"/>
  <c r="U340" i="6"/>
  <c r="V340" i="6" s="1"/>
  <c r="Z378" i="6"/>
  <c r="U378" i="6"/>
  <c r="V378" i="6" s="1"/>
  <c r="Z478" i="6"/>
  <c r="Q532" i="6"/>
  <c r="R532" i="6" s="1"/>
  <c r="Q538" i="6"/>
  <c r="R538" i="6" s="1"/>
  <c r="P568" i="6"/>
  <c r="Q568" i="6" s="1"/>
  <c r="R568" i="6" s="1"/>
  <c r="Z572" i="6"/>
  <c r="U576" i="6"/>
  <c r="V576" i="6" s="1"/>
  <c r="Q651" i="6"/>
  <c r="R651" i="6" s="1"/>
  <c r="Q784" i="6"/>
  <c r="R784" i="6" s="1"/>
  <c r="Z843" i="6"/>
  <c r="U843" i="6"/>
  <c r="V843" i="6" s="1"/>
  <c r="Z1027" i="6"/>
  <c r="U1027" i="6"/>
  <c r="V1027" i="6" s="1"/>
  <c r="Z1007" i="6"/>
  <c r="U1007" i="6"/>
  <c r="V1007" i="6" s="1"/>
  <c r="Q310" i="6"/>
  <c r="R310" i="6" s="1"/>
  <c r="AA737" i="6"/>
  <c r="Q963" i="6"/>
  <c r="R963" i="6" s="1"/>
  <c r="U27" i="6"/>
  <c r="V27" i="6" s="1"/>
  <c r="U93" i="6"/>
  <c r="V93" i="6" s="1"/>
  <c r="Z144" i="6"/>
  <c r="Q192" i="6"/>
  <c r="Z194" i="6"/>
  <c r="Z231" i="6"/>
  <c r="U316" i="6"/>
  <c r="V316" i="6" s="1"/>
  <c r="U370" i="6"/>
  <c r="V370" i="6" s="1"/>
  <c r="U384" i="6"/>
  <c r="V384" i="6" s="1"/>
  <c r="U392" i="6"/>
  <c r="V392" i="6" s="1"/>
  <c r="U396" i="6"/>
  <c r="V396" i="6" s="1"/>
  <c r="U412" i="6"/>
  <c r="V412" i="6" s="1"/>
  <c r="U458" i="6"/>
  <c r="V458" i="6" s="1"/>
  <c r="U460" i="6"/>
  <c r="Q509" i="6"/>
  <c r="R509" i="6" s="1"/>
  <c r="U511" i="6"/>
  <c r="V511" i="6" s="1"/>
  <c r="U513" i="6"/>
  <c r="V513" i="6" s="1"/>
  <c r="Q515" i="6"/>
  <c r="R515" i="6" s="1"/>
  <c r="U526" i="6"/>
  <c r="V526" i="6" s="1"/>
  <c r="U557" i="6"/>
  <c r="V557" i="6" s="1"/>
  <c r="Z584" i="6"/>
  <c r="Z605" i="6"/>
  <c r="U611" i="6"/>
  <c r="V611" i="6" s="1"/>
  <c r="U683" i="6"/>
  <c r="V683" i="6" s="1"/>
  <c r="U701" i="6"/>
  <c r="V701" i="6" s="1"/>
  <c r="U727" i="6"/>
  <c r="V727" i="6" s="1"/>
  <c r="Z748" i="6"/>
  <c r="R750" i="6"/>
  <c r="Q791" i="6"/>
  <c r="R791" i="6" s="1"/>
  <c r="U817" i="6"/>
  <c r="V817" i="6" s="1"/>
  <c r="Z923" i="6"/>
  <c r="U923" i="6"/>
  <c r="V923" i="6" s="1"/>
  <c r="Z841" i="6"/>
  <c r="U841" i="6"/>
  <c r="Q48" i="6"/>
  <c r="Z19" i="6"/>
  <c r="Q34" i="6"/>
  <c r="R34" i="6" s="1"/>
  <c r="U54" i="6"/>
  <c r="V54" i="6" s="1"/>
  <c r="Q59" i="6"/>
  <c r="R59" i="6" s="1"/>
  <c r="Q61" i="6"/>
  <c r="Q65" i="6"/>
  <c r="R65" i="6" s="1"/>
  <c r="Z72" i="6"/>
  <c r="Q78" i="6"/>
  <c r="Q80" i="6"/>
  <c r="R80" i="6" s="1"/>
  <c r="Q82" i="6"/>
  <c r="R82" i="6" s="1"/>
  <c r="U169" i="6"/>
  <c r="V169" i="6" s="1"/>
  <c r="U171" i="6"/>
  <c r="V171" i="6" s="1"/>
  <c r="U177" i="6"/>
  <c r="V177" i="6" s="1"/>
  <c r="Z219" i="6"/>
  <c r="U219" i="6"/>
  <c r="V219" i="6" s="1"/>
  <c r="Z243" i="6"/>
  <c r="Q308" i="6"/>
  <c r="R308" i="6" s="1"/>
  <c r="Z310" i="6"/>
  <c r="Z312" i="6"/>
  <c r="U341" i="6"/>
  <c r="V341" i="6" s="1"/>
  <c r="Q389" i="6"/>
  <c r="R389" i="6" s="1"/>
  <c r="U394" i="6"/>
  <c r="V394" i="6" s="1"/>
  <c r="U414" i="6"/>
  <c r="V414" i="6" s="1"/>
  <c r="Z418" i="6"/>
  <c r="U418" i="6"/>
  <c r="V418" i="6" s="1"/>
  <c r="U477" i="6"/>
  <c r="V477" i="6" s="1"/>
  <c r="Z499" i="6"/>
  <c r="U517" i="6"/>
  <c r="V517" i="6" s="1"/>
  <c r="U741" i="6"/>
  <c r="V741" i="6" s="1"/>
  <c r="U795" i="6"/>
  <c r="Z807" i="6"/>
  <c r="U807" i="6"/>
  <c r="V807" i="6" s="1"/>
  <c r="U815" i="6"/>
  <c r="V815" i="6" s="1"/>
  <c r="Z815" i="6"/>
  <c r="U846" i="6"/>
  <c r="Z880" i="6"/>
  <c r="U880" i="6"/>
  <c r="V880" i="6" s="1"/>
  <c r="AA893" i="6"/>
  <c r="Q893" i="6"/>
  <c r="R893" i="6" s="1"/>
  <c r="Q953" i="6"/>
  <c r="R953" i="6" s="1"/>
  <c r="Z588" i="6"/>
  <c r="U588" i="6"/>
  <c r="V588" i="6" s="1"/>
  <c r="U109" i="6"/>
  <c r="V109" i="6" s="1"/>
  <c r="Z109" i="6"/>
  <c r="AA113" i="6"/>
  <c r="Q139" i="6"/>
  <c r="R139" i="6" s="1"/>
  <c r="Z565" i="6"/>
  <c r="U565" i="6"/>
  <c r="V565" i="6" s="1"/>
  <c r="U601" i="6"/>
  <c r="V601" i="6" s="1"/>
  <c r="Z642" i="6"/>
  <c r="Q657" i="6"/>
  <c r="R657" i="6" s="1"/>
  <c r="Z729" i="6"/>
  <c r="Z731" i="6"/>
  <c r="U750" i="6"/>
  <c r="V750" i="6" s="1"/>
  <c r="Q763" i="6"/>
  <c r="R763" i="6" s="1"/>
  <c r="Z791" i="6"/>
  <c r="Z805" i="6"/>
  <c r="U805" i="6"/>
  <c r="V805" i="6" s="1"/>
  <c r="U811" i="6"/>
  <c r="V811" i="6" s="1"/>
  <c r="U874" i="6"/>
  <c r="V874" i="6" s="1"/>
  <c r="Q907" i="6"/>
  <c r="R907" i="6" s="1"/>
  <c r="X907" i="6" s="1"/>
  <c r="Y907" i="6" s="1"/>
  <c r="AA907" i="6"/>
  <c r="U919" i="6"/>
  <c r="V919" i="6" s="1"/>
  <c r="Z919" i="6"/>
  <c r="U953" i="6"/>
  <c r="V953" i="6" s="1"/>
  <c r="Z953" i="6"/>
  <c r="Z1000" i="6"/>
  <c r="U1000" i="6"/>
  <c r="V1000" i="6" s="1"/>
  <c r="Q26" i="6"/>
  <c r="R26" i="6" s="1"/>
  <c r="Q49" i="6"/>
  <c r="R49" i="6" s="1"/>
  <c r="Q53" i="6"/>
  <c r="R53" i="6" s="1"/>
  <c r="Q86" i="6"/>
  <c r="R86" i="6" s="1"/>
  <c r="Q88" i="6"/>
  <c r="R88" i="6" s="1"/>
  <c r="U121" i="6"/>
  <c r="V121" i="6" s="1"/>
  <c r="P143" i="6"/>
  <c r="P168" i="6"/>
  <c r="Q185" i="6"/>
  <c r="R185" i="6" s="1"/>
  <c r="Q187" i="6"/>
  <c r="R187" i="6" s="1"/>
  <c r="Q197" i="6"/>
  <c r="R197" i="6" s="1"/>
  <c r="U205" i="6"/>
  <c r="V205" i="6" s="1"/>
  <c r="AA236" i="6"/>
  <c r="Z257" i="6"/>
  <c r="Q259" i="6"/>
  <c r="R259" i="6" s="1"/>
  <c r="Z263" i="6"/>
  <c r="P271" i="6"/>
  <c r="Q271" i="6" s="1"/>
  <c r="R271" i="6" s="1"/>
  <c r="Z292" i="6"/>
  <c r="Z306" i="6"/>
  <c r="U331" i="6"/>
  <c r="V331" i="6" s="1"/>
  <c r="U531" i="6"/>
  <c r="Z531" i="6"/>
  <c r="U661" i="6"/>
  <c r="V661" i="6" s="1"/>
  <c r="Z661" i="6"/>
  <c r="Z809" i="6"/>
  <c r="U809" i="6"/>
  <c r="V809" i="6" s="1"/>
  <c r="Z853" i="6"/>
  <c r="U853" i="6"/>
  <c r="U872" i="6"/>
  <c r="V872" i="6" s="1"/>
  <c r="Z872" i="6"/>
  <c r="AA924" i="6"/>
  <c r="Q924" i="6"/>
  <c r="R924" i="6" s="1"/>
  <c r="U1024" i="6"/>
  <c r="V1024" i="6" s="1"/>
  <c r="Q616" i="6"/>
  <c r="R616" i="6" s="1"/>
  <c r="U620" i="6"/>
  <c r="V620" i="6" s="1"/>
  <c r="U624" i="6"/>
  <c r="V624" i="6" s="1"/>
  <c r="U700" i="6"/>
  <c r="V700" i="6" s="1"/>
  <c r="U759" i="6"/>
  <c r="V759" i="6" s="1"/>
  <c r="Z767" i="6"/>
  <c r="U773" i="6"/>
  <c r="V773" i="6" s="1"/>
  <c r="U889" i="6"/>
  <c r="V889" i="6" s="1"/>
  <c r="Z889" i="6"/>
  <c r="Z891" i="6"/>
  <c r="U891" i="6"/>
  <c r="V891" i="6" s="1"/>
  <c r="U899" i="6"/>
  <c r="V899" i="6" s="1"/>
  <c r="U984" i="6"/>
  <c r="V984" i="6" s="1"/>
  <c r="Z984" i="6"/>
  <c r="Z998" i="6"/>
  <c r="U998" i="6"/>
  <c r="Z1010" i="6"/>
  <c r="U1010" i="6"/>
  <c r="AA784" i="6"/>
  <c r="AA13" i="6"/>
  <c r="Q20" i="6"/>
  <c r="R20" i="6" s="1"/>
  <c r="Q37" i="6"/>
  <c r="R37" i="6" s="1"/>
  <c r="Q47" i="6"/>
  <c r="R47" i="6" s="1"/>
  <c r="U69" i="6"/>
  <c r="V69" i="6" s="1"/>
  <c r="Z82" i="6"/>
  <c r="Z90" i="6"/>
  <c r="Q130" i="6"/>
  <c r="R130" i="6" s="1"/>
  <c r="Q132" i="6"/>
  <c r="R132" i="6" s="1"/>
  <c r="Q160" i="6"/>
  <c r="R160" i="6" s="1"/>
  <c r="Q162" i="6"/>
  <c r="R162" i="6" s="1"/>
  <c r="P176" i="6"/>
  <c r="Z185" i="6"/>
  <c r="U185" i="6"/>
  <c r="V185" i="6" s="1"/>
  <c r="Q202" i="6"/>
  <c r="R202" i="6" s="1"/>
  <c r="U207" i="6"/>
  <c r="V207" i="6" s="1"/>
  <c r="Z228" i="6"/>
  <c r="Q248" i="6"/>
  <c r="R248" i="6" s="1"/>
  <c r="AA313" i="6"/>
  <c r="Q313" i="6"/>
  <c r="R313" i="6" s="1"/>
  <c r="Q411" i="6"/>
  <c r="R411" i="6" s="1"/>
  <c r="Q413" i="6"/>
  <c r="R413" i="6" s="1"/>
  <c r="U432" i="6"/>
  <c r="V432" i="6" s="1"/>
  <c r="U489" i="6"/>
  <c r="V489" i="6" s="1"/>
  <c r="Z577" i="6"/>
  <c r="Z579" i="6"/>
  <c r="U581" i="6"/>
  <c r="V581" i="6" s="1"/>
  <c r="U626" i="6"/>
  <c r="V626" i="6" s="1"/>
  <c r="Z632" i="6"/>
  <c r="Q637" i="6"/>
  <c r="R637" i="6" s="1"/>
  <c r="Q639" i="6"/>
  <c r="R639" i="6" s="1"/>
  <c r="Z692" i="6"/>
  <c r="Z777" i="6"/>
  <c r="Z779" i="6"/>
  <c r="Z858" i="6"/>
  <c r="U858" i="6"/>
  <c r="V858" i="6" s="1"/>
  <c r="Q14" i="6"/>
  <c r="R14" i="6" s="1"/>
  <c r="Q45" i="6"/>
  <c r="Q184" i="6"/>
  <c r="R184" i="6" s="1"/>
  <c r="Q200" i="6"/>
  <c r="Q278" i="6"/>
  <c r="R278" i="6" s="1"/>
  <c r="Q328" i="6"/>
  <c r="R328" i="6" s="1"/>
  <c r="R390" i="6"/>
  <c r="Y390" i="6" s="1"/>
  <c r="Q625" i="6"/>
  <c r="R625" i="6" s="1"/>
  <c r="U628" i="6"/>
  <c r="V628" i="6" s="1"/>
  <c r="Z628" i="6"/>
  <c r="Q835" i="6"/>
  <c r="R835" i="6" s="1"/>
  <c r="Z936" i="6"/>
  <c r="U936" i="6"/>
  <c r="V936" i="6" s="1"/>
  <c r="Q802" i="6"/>
  <c r="R802" i="6" s="1"/>
  <c r="Q910" i="6"/>
  <c r="R910" i="6" s="1"/>
  <c r="P1005" i="6"/>
  <c r="P1018" i="6"/>
  <c r="Q855" i="6"/>
  <c r="R855" i="6" s="1"/>
  <c r="Q1026" i="6"/>
  <c r="R1026" i="6" s="1"/>
  <c r="U861" i="6"/>
  <c r="Z863" i="6"/>
  <c r="R926" i="6"/>
  <c r="X926" i="6" s="1"/>
  <c r="Q983" i="6"/>
  <c r="R983" i="6" s="1"/>
  <c r="U938" i="6"/>
  <c r="V938" i="6" s="1"/>
  <c r="Z907" i="6"/>
  <c r="Z926" i="6"/>
  <c r="Z931" i="6"/>
  <c r="Q935" i="6"/>
  <c r="R935" i="6" s="1"/>
  <c r="P1006" i="6"/>
  <c r="Q115" i="6"/>
  <c r="Q385" i="6"/>
  <c r="R385" i="6" s="1"/>
  <c r="Q527" i="6"/>
  <c r="R527" i="6" s="1"/>
  <c r="Q772" i="6"/>
  <c r="R772" i="6" s="1"/>
  <c r="U878" i="6"/>
  <c r="V878" i="6" s="1"/>
  <c r="U886" i="6"/>
  <c r="U893" i="6"/>
  <c r="V893" i="6" s="1"/>
  <c r="Q895" i="6"/>
  <c r="R895" i="6" s="1"/>
  <c r="Z898" i="6"/>
  <c r="Z914" i="6"/>
  <c r="U924" i="6"/>
  <c r="V924" i="6" s="1"/>
  <c r="AA1004" i="6"/>
  <c r="Q1008" i="6"/>
  <c r="R1008" i="6" s="1"/>
  <c r="U1013" i="6"/>
  <c r="V1013" i="6" s="1"/>
  <c r="AA888" i="6"/>
  <c r="AA892" i="6"/>
  <c r="AA897" i="6"/>
  <c r="AA911" i="6"/>
  <c r="AA941" i="6"/>
  <c r="AA622" i="6"/>
  <c r="Q622" i="6"/>
  <c r="R622" i="6" s="1"/>
  <c r="Q449" i="6"/>
  <c r="R449" i="6" s="1"/>
  <c r="Q531" i="6"/>
  <c r="R531" i="6" s="1"/>
  <c r="AA531" i="6"/>
  <c r="P658" i="6"/>
  <c r="Q658" i="6" s="1"/>
  <c r="Z46" i="6"/>
  <c r="Q134" i="6"/>
  <c r="U372" i="6"/>
  <c r="V372" i="6" s="1"/>
  <c r="Z395" i="6"/>
  <c r="Q12" i="6"/>
  <c r="Q15" i="6"/>
  <c r="R15" i="6" s="1"/>
  <c r="U21" i="6"/>
  <c r="V21" i="6" s="1"/>
  <c r="U42" i="6"/>
  <c r="Z106" i="6"/>
  <c r="Q170" i="6"/>
  <c r="R170" i="6" s="1"/>
  <c r="AA182" i="6"/>
  <c r="Q182" i="6"/>
  <c r="Z183" i="6"/>
  <c r="U183" i="6"/>
  <c r="V183" i="6" s="1"/>
  <c r="Q226" i="6"/>
  <c r="R226" i="6" s="1"/>
  <c r="AA226" i="6"/>
  <c r="U304" i="6"/>
  <c r="V304" i="6" s="1"/>
  <c r="Z304" i="6"/>
  <c r="Q306" i="6"/>
  <c r="R306" i="6" s="1"/>
  <c r="AA306" i="6"/>
  <c r="P319" i="6"/>
  <c r="Q319" i="6" s="1"/>
  <c r="P814" i="6"/>
  <c r="Q814" i="6" s="1"/>
  <c r="R814" i="6" s="1"/>
  <c r="Z18" i="6"/>
  <c r="AA33" i="6"/>
  <c r="Q33" i="6"/>
  <c r="R33" i="6" s="1"/>
  <c r="U45" i="6"/>
  <c r="V45" i="6" s="1"/>
  <c r="Z76" i="6"/>
  <c r="U88" i="6"/>
  <c r="Z88" i="6"/>
  <c r="U108" i="6"/>
  <c r="V108" i="6" s="1"/>
  <c r="U120" i="6"/>
  <c r="AA126" i="6"/>
  <c r="Q126" i="6"/>
  <c r="U131" i="6"/>
  <c r="Q133" i="6"/>
  <c r="U134" i="6"/>
  <c r="V134" i="6" s="1"/>
  <c r="AA146" i="6"/>
  <c r="Q146" i="6"/>
  <c r="R146" i="6" s="1"/>
  <c r="Q167" i="6"/>
  <c r="R167" i="6" s="1"/>
  <c r="Z170" i="6"/>
  <c r="U170" i="6"/>
  <c r="V170" i="6" s="1"/>
  <c r="U175" i="6"/>
  <c r="V175" i="6" s="1"/>
  <c r="U189" i="6"/>
  <c r="V189" i="6" s="1"/>
  <c r="U192" i="6"/>
  <c r="U213" i="6"/>
  <c r="V213" i="6" s="1"/>
  <c r="Q215" i="6"/>
  <c r="R215" i="6" s="1"/>
  <c r="U256" i="6"/>
  <c r="V256" i="6" s="1"/>
  <c r="U265" i="6"/>
  <c r="U284" i="6"/>
  <c r="V284" i="6" s="1"/>
  <c r="U302" i="6"/>
  <c r="V302" i="6" s="1"/>
  <c r="Q448" i="6"/>
  <c r="R448" i="6" s="1"/>
  <c r="AA448" i="6"/>
  <c r="Z453" i="6"/>
  <c r="U453" i="6"/>
  <c r="V453" i="6" s="1"/>
  <c r="P520" i="6"/>
  <c r="Q592" i="6"/>
  <c r="R592" i="6" s="1"/>
  <c r="Z602" i="6"/>
  <c r="U602" i="6"/>
  <c r="V602" i="6" s="1"/>
  <c r="Z651" i="6"/>
  <c r="U651" i="6"/>
  <c r="V651" i="6" s="1"/>
  <c r="P229" i="6"/>
  <c r="Q229" i="6" s="1"/>
  <c r="R229" i="6" s="1"/>
  <c r="P374" i="6"/>
  <c r="Q374" i="6" s="1"/>
  <c r="R374" i="6" s="1"/>
  <c r="Z51" i="6"/>
  <c r="U60" i="6"/>
  <c r="V60" i="6" s="1"/>
  <c r="Q156" i="6"/>
  <c r="R156" i="6" s="1"/>
  <c r="Z211" i="6"/>
  <c r="U211" i="6"/>
  <c r="V211" i="6" s="1"/>
  <c r="Q265" i="6"/>
  <c r="R265" i="6" s="1"/>
  <c r="Z362" i="6"/>
  <c r="Q378" i="6"/>
  <c r="R378" i="6" s="1"/>
  <c r="Z10" i="6"/>
  <c r="P133" i="6"/>
  <c r="Q136" i="6"/>
  <c r="R136" i="6" s="1"/>
  <c r="U201" i="6"/>
  <c r="V201" i="6" s="1"/>
  <c r="U204" i="6"/>
  <c r="AA258" i="6"/>
  <c r="Q258" i="6"/>
  <c r="R258" i="6" s="1"/>
  <c r="U317" i="6"/>
  <c r="V317" i="6" s="1"/>
  <c r="AA386" i="6"/>
  <c r="Q386" i="6"/>
  <c r="R386" i="6" s="1"/>
  <c r="U537" i="6"/>
  <c r="V537" i="6" s="1"/>
  <c r="Z537" i="6"/>
  <c r="U12" i="6"/>
  <c r="Z34" i="6"/>
  <c r="Z55" i="6"/>
  <c r="P62" i="6"/>
  <c r="R62" i="6" s="1"/>
  <c r="Z63" i="6"/>
  <c r="AA68" i="6"/>
  <c r="P75" i="6"/>
  <c r="Z81" i="6"/>
  <c r="Q85" i="6"/>
  <c r="Z115" i="6"/>
  <c r="Z141" i="6"/>
  <c r="U141" i="6"/>
  <c r="V141" i="6" s="1"/>
  <c r="V144" i="6"/>
  <c r="Q148" i="6"/>
  <c r="P148" i="6"/>
  <c r="P182" i="6"/>
  <c r="Z196" i="6"/>
  <c r="U196" i="6"/>
  <c r="V196" i="6" s="1"/>
  <c r="Q198" i="6"/>
  <c r="P198" i="6"/>
  <c r="P200" i="6"/>
  <c r="Q203" i="6"/>
  <c r="R203" i="6" s="1"/>
  <c r="U224" i="6"/>
  <c r="V224" i="6" s="1"/>
  <c r="Q241" i="6"/>
  <c r="R241" i="6" s="1"/>
  <c r="AA241" i="6"/>
  <c r="U244" i="6"/>
  <c r="Z244" i="6"/>
  <c r="U249" i="6"/>
  <c r="V249" i="6" s="1"/>
  <c r="Z249" i="6"/>
  <c r="Z332" i="6"/>
  <c r="Z428" i="6"/>
  <c r="Z446" i="6"/>
  <c r="U446" i="6"/>
  <c r="V446" i="6" s="1"/>
  <c r="U573" i="6"/>
  <c r="V573" i="6" s="1"/>
  <c r="Z573" i="6"/>
  <c r="AA644" i="6"/>
  <c r="Z704" i="6"/>
  <c r="U704" i="6"/>
  <c r="V704" i="6" s="1"/>
  <c r="Z762" i="6"/>
  <c r="U762" i="6"/>
  <c r="V762" i="6" s="1"/>
  <c r="AA790" i="6"/>
  <c r="Q790" i="6"/>
  <c r="R790" i="6" s="1"/>
  <c r="X790" i="6" s="1"/>
  <c r="Y790" i="6" s="1"/>
  <c r="Q797" i="6"/>
  <c r="R797" i="6" s="1"/>
  <c r="P799" i="6"/>
  <c r="Q799" i="6" s="1"/>
  <c r="Z311" i="6"/>
  <c r="U311" i="6"/>
  <c r="V311" i="6" s="1"/>
  <c r="Q42" i="6"/>
  <c r="Q73" i="6"/>
  <c r="Z111" i="6"/>
  <c r="U111" i="6"/>
  <c r="V111" i="6" s="1"/>
  <c r="Q149" i="6"/>
  <c r="R149" i="6" s="1"/>
  <c r="Z178" i="6"/>
  <c r="U178" i="6"/>
  <c r="V178" i="6" s="1"/>
  <c r="U197" i="6"/>
  <c r="Z261" i="6"/>
  <c r="U261" i="6"/>
  <c r="V261" i="6" s="1"/>
  <c r="AA289" i="6"/>
  <c r="Q289" i="6"/>
  <c r="R289" i="6" s="1"/>
  <c r="U294" i="6"/>
  <c r="V294" i="6" s="1"/>
  <c r="Z294" i="6"/>
  <c r="Z376" i="6"/>
  <c r="U376" i="6"/>
  <c r="V376" i="6" s="1"/>
  <c r="Z16" i="6"/>
  <c r="Z40" i="6"/>
  <c r="Z127" i="6"/>
  <c r="Q138" i="6"/>
  <c r="R138" i="6" s="1"/>
  <c r="Z163" i="6"/>
  <c r="U163" i="6"/>
  <c r="V163" i="6" s="1"/>
  <c r="Q194" i="6"/>
  <c r="P194" i="6"/>
  <c r="U209" i="6"/>
  <c r="V209" i="6" s="1"/>
  <c r="Z218" i="6"/>
  <c r="U374" i="6"/>
  <c r="V374" i="6" s="1"/>
  <c r="Z374" i="6"/>
  <c r="Z459" i="6"/>
  <c r="U459" i="6"/>
  <c r="V459" i="6" s="1"/>
  <c r="Q727" i="6"/>
  <c r="R727" i="6" s="1"/>
  <c r="Z1030" i="6"/>
  <c r="U1030" i="6"/>
  <c r="V1030" i="6" s="1"/>
  <c r="Z31" i="6"/>
  <c r="Q36" i="6"/>
  <c r="AA26" i="6"/>
  <c r="U50" i="6"/>
  <c r="Z4" i="6"/>
  <c r="Q11" i="6"/>
  <c r="R11" i="6" s="1"/>
  <c r="U15" i="6"/>
  <c r="Q17" i="6"/>
  <c r="R17" i="6" s="1"/>
  <c r="AA23" i="6"/>
  <c r="R25" i="6"/>
  <c r="Z36" i="6"/>
  <c r="Q38" i="6"/>
  <c r="R38" i="6" s="1"/>
  <c r="U39" i="6"/>
  <c r="V39" i="6" s="1"/>
  <c r="Q41" i="6"/>
  <c r="R41" i="6" s="1"/>
  <c r="Q43" i="6"/>
  <c r="R43" i="6" s="1"/>
  <c r="Q57" i="6"/>
  <c r="R57" i="6" s="1"/>
  <c r="AA65" i="6"/>
  <c r="Z78" i="6"/>
  <c r="Q105" i="6"/>
  <c r="R105" i="6" s="1"/>
  <c r="U143" i="6"/>
  <c r="Z158" i="6"/>
  <c r="U167" i="6"/>
  <c r="V167" i="6" s="1"/>
  <c r="U172" i="6"/>
  <c r="V172" i="6" s="1"/>
  <c r="Q174" i="6"/>
  <c r="R174" i="6" s="1"/>
  <c r="Q191" i="6"/>
  <c r="R191" i="6" s="1"/>
  <c r="AA264" i="6"/>
  <c r="Q264" i="6"/>
  <c r="R264" i="6" s="1"/>
  <c r="U278" i="6"/>
  <c r="V278" i="6" s="1"/>
  <c r="AA283" i="6"/>
  <c r="Q283" i="6"/>
  <c r="R283" i="6" s="1"/>
  <c r="AA301" i="6"/>
  <c r="Q301" i="6"/>
  <c r="R301" i="6" s="1"/>
  <c r="Q327" i="6"/>
  <c r="R327" i="6" s="1"/>
  <c r="U334" i="6"/>
  <c r="V334" i="6" s="1"/>
  <c r="Z336" i="6"/>
  <c r="U336" i="6"/>
  <c r="V336" i="6" s="1"/>
  <c r="Q373" i="6"/>
  <c r="R373" i="6" s="1"/>
  <c r="AA373" i="6"/>
  <c r="AA476" i="6"/>
  <c r="Q689" i="6"/>
  <c r="R689" i="6" s="1"/>
  <c r="AA689" i="6"/>
  <c r="Z733" i="6"/>
  <c r="U733" i="6"/>
  <c r="V733" i="6" s="1"/>
  <c r="Z867" i="6"/>
  <c r="U867" i="6"/>
  <c r="V867" i="6" s="1"/>
  <c r="Q304" i="6"/>
  <c r="R304" i="6" s="1"/>
  <c r="U529" i="6"/>
  <c r="V529" i="6" s="1"/>
  <c r="U368" i="6"/>
  <c r="V368" i="6" s="1"/>
  <c r="Z368" i="6"/>
  <c r="AA384" i="6"/>
  <c r="Q384" i="6"/>
  <c r="R384" i="6" s="1"/>
  <c r="U124" i="6"/>
  <c r="V124" i="6" s="1"/>
  <c r="Z124" i="6"/>
  <c r="Q155" i="6"/>
  <c r="R155" i="6" s="1"/>
  <c r="P155" i="6"/>
  <c r="AA255" i="6"/>
  <c r="Q255" i="6"/>
  <c r="R255" i="6" s="1"/>
  <c r="Q303" i="6"/>
  <c r="R303" i="6" s="1"/>
  <c r="AA303" i="6"/>
  <c r="U434" i="6"/>
  <c r="V434" i="6" s="1"/>
  <c r="Z434" i="6"/>
  <c r="Z470" i="6"/>
  <c r="U470" i="6"/>
  <c r="V470" i="6" s="1"/>
  <c r="Z679" i="6"/>
  <c r="U679" i="6"/>
  <c r="Z768" i="6"/>
  <c r="U768" i="6"/>
  <c r="V768" i="6" s="1"/>
  <c r="AA20" i="6"/>
  <c r="U25" i="6"/>
  <c r="V25" i="6" s="1"/>
  <c r="U28" i="6"/>
  <c r="V28" i="6" s="1"/>
  <c r="Z28" i="6"/>
  <c r="Z30" i="6"/>
  <c r="Q32" i="6"/>
  <c r="R32" i="6" s="1"/>
  <c r="U33" i="6"/>
  <c r="V33" i="6" s="1"/>
  <c r="Q35" i="6"/>
  <c r="R35" i="6" s="1"/>
  <c r="Z52" i="6"/>
  <c r="Z70" i="6"/>
  <c r="Q74" i="6"/>
  <c r="Q87" i="6"/>
  <c r="R87" i="6" s="1"/>
  <c r="AA92" i="6"/>
  <c r="Q94" i="6"/>
  <c r="Q109" i="6"/>
  <c r="Z112" i="6"/>
  <c r="Q142" i="6"/>
  <c r="R142" i="6" s="1"/>
  <c r="Z146" i="6"/>
  <c r="P150" i="6"/>
  <c r="Z155" i="6"/>
  <c r="U155" i="6"/>
  <c r="V155" i="6" s="1"/>
  <c r="V162" i="6"/>
  <c r="Q166" i="6"/>
  <c r="R166" i="6" s="1"/>
  <c r="Q212" i="6"/>
  <c r="R212" i="6" s="1"/>
  <c r="AA223" i="6"/>
  <c r="U236" i="6"/>
  <c r="V236" i="6" s="1"/>
  <c r="Q253" i="6"/>
  <c r="R253" i="6" s="1"/>
  <c r="U275" i="6"/>
  <c r="V275" i="6" s="1"/>
  <c r="Q280" i="6"/>
  <c r="R280" i="6" s="1"/>
  <c r="U299" i="6"/>
  <c r="V299" i="6" s="1"/>
  <c r="Q348" i="6"/>
  <c r="R348" i="6" s="1"/>
  <c r="Z472" i="6"/>
  <c r="U472" i="6"/>
  <c r="V472" i="6" s="1"/>
  <c r="Q487" i="6"/>
  <c r="R487" i="6" s="1"/>
  <c r="P495" i="6"/>
  <c r="Q495" i="6" s="1"/>
  <c r="R495" i="6" s="1"/>
  <c r="U560" i="6"/>
  <c r="V560" i="6" s="1"/>
  <c r="AA780" i="6"/>
  <c r="Q780" i="6"/>
  <c r="R780" i="6" s="1"/>
  <c r="Z788" i="6"/>
  <c r="U788" i="6"/>
  <c r="V788" i="6" s="1"/>
  <c r="Z199" i="6"/>
  <c r="U199" i="6"/>
  <c r="V199" i="6" s="1"/>
  <c r="Q235" i="6"/>
  <c r="R235" i="6" s="1"/>
  <c r="AA235" i="6"/>
  <c r="P45" i="6"/>
  <c r="Q186" i="6"/>
  <c r="R186" i="6" s="1"/>
  <c r="P192" i="6"/>
  <c r="AA252" i="6"/>
  <c r="Q252" i="6"/>
  <c r="R252" i="6" s="1"/>
  <c r="U259" i="6"/>
  <c r="V259" i="6" s="1"/>
  <c r="Q108" i="6"/>
  <c r="AA206" i="6"/>
  <c r="Q206" i="6"/>
  <c r="R206" i="6" s="1"/>
  <c r="Q244" i="6"/>
  <c r="R244" i="6" s="1"/>
  <c r="P380" i="6"/>
  <c r="Q380" i="6" s="1"/>
  <c r="R380" i="6" s="1"/>
  <c r="Q119" i="6"/>
  <c r="R119" i="6" s="1"/>
  <c r="AA119" i="6"/>
  <c r="AA244" i="6"/>
  <c r="AA66" i="6"/>
  <c r="Q66" i="6"/>
  <c r="Q104" i="6"/>
  <c r="R104" i="6" s="1"/>
  <c r="AA104" i="6"/>
  <c r="Q152" i="6"/>
  <c r="R152" i="6" s="1"/>
  <c r="AA152" i="6"/>
  <c r="V188" i="6"/>
  <c r="P214" i="6"/>
  <c r="P223" i="6"/>
  <c r="Q223" i="6" s="1"/>
  <c r="U232" i="6"/>
  <c r="V232" i="6" s="1"/>
  <c r="Z232" i="6"/>
  <c r="AA277" i="6"/>
  <c r="Q277" i="6"/>
  <c r="R277" i="6" s="1"/>
  <c r="Z344" i="6"/>
  <c r="AA350" i="6"/>
  <c r="Q350" i="6"/>
  <c r="R350" i="6" s="1"/>
  <c r="Z354" i="6"/>
  <c r="U354" i="6"/>
  <c r="V354" i="6" s="1"/>
  <c r="Q356" i="6"/>
  <c r="R356" i="6" s="1"/>
  <c r="U398" i="6"/>
  <c r="Z398" i="6"/>
  <c r="U495" i="6"/>
  <c r="V495" i="6" s="1"/>
  <c r="Z495" i="6"/>
  <c r="Z670" i="6"/>
  <c r="U670" i="6"/>
  <c r="V670" i="6" s="1"/>
  <c r="AA703" i="6"/>
  <c r="Q703" i="6"/>
  <c r="R703" i="6" s="1"/>
  <c r="U754" i="6"/>
  <c r="V754" i="6" s="1"/>
  <c r="Z754" i="6"/>
  <c r="U339" i="6"/>
  <c r="V339" i="6" s="1"/>
  <c r="Z339" i="6"/>
  <c r="Z272" i="6"/>
  <c r="U272" i="6"/>
  <c r="V272" i="6" s="1"/>
  <c r="Z296" i="6"/>
  <c r="U296" i="6"/>
  <c r="V296" i="6" s="1"/>
  <c r="U366" i="6"/>
  <c r="V366" i="6" s="1"/>
  <c r="V133" i="6"/>
  <c r="Q232" i="6"/>
  <c r="R232" i="6" s="1"/>
  <c r="AA232" i="6"/>
  <c r="Z849" i="6"/>
  <c r="U849" i="6"/>
  <c r="V849" i="6" s="1"/>
  <c r="Q8" i="6"/>
  <c r="R8" i="6" s="1"/>
  <c r="AA8" i="6"/>
  <c r="Q7" i="6"/>
  <c r="R7" i="6" s="1"/>
  <c r="AA25" i="6"/>
  <c r="U38" i="6"/>
  <c r="V38" i="6" s="1"/>
  <c r="AA49" i="6"/>
  <c r="P74" i="6"/>
  <c r="Q79" i="6"/>
  <c r="U87" i="6"/>
  <c r="V87" i="6" s="1"/>
  <c r="Q91" i="6"/>
  <c r="Q125" i="6"/>
  <c r="R125" i="6" s="1"/>
  <c r="AA125" i="6"/>
  <c r="AA130" i="6"/>
  <c r="U157" i="6"/>
  <c r="V157" i="6" s="1"/>
  <c r="Q161" i="6"/>
  <c r="P161" i="6"/>
  <c r="AA162" i="6"/>
  <c r="Q164" i="6"/>
  <c r="R164" i="6" s="1"/>
  <c r="Z166" i="6"/>
  <c r="U166" i="6"/>
  <c r="V166" i="6" s="1"/>
  <c r="Q178" i="6"/>
  <c r="R178" i="6" s="1"/>
  <c r="U193" i="6"/>
  <c r="V193" i="6" s="1"/>
  <c r="Z195" i="6"/>
  <c r="U195" i="6"/>
  <c r="V195" i="6" s="1"/>
  <c r="Z212" i="6"/>
  <c r="U223" i="6"/>
  <c r="V223" i="6" s="1"/>
  <c r="Z223" i="6"/>
  <c r="Q240" i="6"/>
  <c r="R240" i="6" s="1"/>
  <c r="U253" i="6"/>
  <c r="V253" i="6" s="1"/>
  <c r="Z255" i="6"/>
  <c r="U255" i="6"/>
  <c r="V255" i="6" s="1"/>
  <c r="AA261" i="6"/>
  <c r="Q261" i="6"/>
  <c r="R261" i="6" s="1"/>
  <c r="Q294" i="6"/>
  <c r="R294" i="6" s="1"/>
  <c r="Q309" i="6"/>
  <c r="R309" i="6" s="1"/>
  <c r="AA309" i="6"/>
  <c r="U320" i="6"/>
  <c r="V320" i="6" s="1"/>
  <c r="Q324" i="6"/>
  <c r="R324" i="6" s="1"/>
  <c r="AA324" i="6"/>
  <c r="Q393" i="6"/>
  <c r="R393" i="6" s="1"/>
  <c r="AA393" i="6"/>
  <c r="U400" i="6"/>
  <c r="V400" i="6" s="1"/>
  <c r="Z400" i="6"/>
  <c r="Z454" i="6"/>
  <c r="U482" i="6"/>
  <c r="V482" i="6" s="1"/>
  <c r="U743" i="6"/>
  <c r="V743" i="6" s="1"/>
  <c r="Z743" i="6"/>
  <c r="AA533" i="6"/>
  <c r="Q533" i="6"/>
  <c r="R533" i="6" s="1"/>
  <c r="U48" i="6"/>
  <c r="V48" i="6" s="1"/>
  <c r="Q55" i="6"/>
  <c r="P211" i="6"/>
  <c r="P469" i="6"/>
  <c r="Q469" i="6" s="1"/>
  <c r="AA39" i="6"/>
  <c r="Q39" i="6"/>
  <c r="R39" i="6" s="1"/>
  <c r="Z58" i="6"/>
  <c r="Q302" i="6"/>
  <c r="R302" i="6" s="1"/>
  <c r="P401" i="6"/>
  <c r="Q401" i="6" s="1"/>
  <c r="Z57" i="6"/>
  <c r="U57" i="6"/>
  <c r="V57" i="6" s="1"/>
  <c r="AA62" i="6"/>
  <c r="Q210" i="6"/>
  <c r="P210" i="6"/>
  <c r="Q238" i="6"/>
  <c r="R238" i="6" s="1"/>
  <c r="AA238" i="6"/>
  <c r="Q29" i="6"/>
  <c r="R29" i="6" s="1"/>
  <c r="Q31" i="6"/>
  <c r="R31" i="6" s="1"/>
  <c r="Q40" i="6"/>
  <c r="R40" i="6" s="1"/>
  <c r="U64" i="6"/>
  <c r="Z64" i="6"/>
  <c r="Q71" i="6"/>
  <c r="R71" i="6" s="1"/>
  <c r="AA77" i="6"/>
  <c r="AA89" i="6"/>
  <c r="Q96" i="6"/>
  <c r="R113" i="6"/>
  <c r="Z159" i="6"/>
  <c r="U159" i="6"/>
  <c r="Z164" i="6"/>
  <c r="U164" i="6"/>
  <c r="Q173" i="6"/>
  <c r="P173" i="6"/>
  <c r="Z187" i="6"/>
  <c r="U187" i="6"/>
  <c r="Q211" i="6"/>
  <c r="AA211" i="6"/>
  <c r="AA229" i="6"/>
  <c r="AA296" i="6"/>
  <c r="Q296" i="6"/>
  <c r="R296" i="6" s="1"/>
  <c r="AA318" i="6"/>
  <c r="Q421" i="6"/>
  <c r="R421" i="6" s="1"/>
  <c r="Q486" i="6"/>
  <c r="R486" i="6" s="1"/>
  <c r="AA486" i="6"/>
  <c r="P678" i="6"/>
  <c r="Z780" i="6"/>
  <c r="U780" i="6"/>
  <c r="V780" i="6" s="1"/>
  <c r="Q83" i="6"/>
  <c r="R83" i="6" s="1"/>
  <c r="Q97" i="6"/>
  <c r="Q100" i="6"/>
  <c r="Q106" i="6"/>
  <c r="U148" i="6"/>
  <c r="V148" i="6" s="1"/>
  <c r="U190" i="6"/>
  <c r="V190" i="6" s="1"/>
  <c r="Z198" i="6"/>
  <c r="U202" i="6"/>
  <c r="V202" i="6" s="1"/>
  <c r="Z210" i="6"/>
  <c r="Z214" i="6"/>
  <c r="Z268" i="6"/>
  <c r="Q297" i="6"/>
  <c r="R297" i="6" s="1"/>
  <c r="Z308" i="6"/>
  <c r="Q312" i="6"/>
  <c r="R312" i="6" s="1"/>
  <c r="Z318" i="6"/>
  <c r="Q320" i="6"/>
  <c r="R320" i="6" s="1"/>
  <c r="U323" i="6"/>
  <c r="V323" i="6" s="1"/>
  <c r="P325" i="6"/>
  <c r="Q325" i="6" s="1"/>
  <c r="Z342" i="6"/>
  <c r="U342" i="6"/>
  <c r="V342" i="6" s="1"/>
  <c r="Z353" i="6"/>
  <c r="AA368" i="6"/>
  <c r="Q368" i="6"/>
  <c r="R368" i="6" s="1"/>
  <c r="U413" i="6"/>
  <c r="V413" i="6" s="1"/>
  <c r="U443" i="6"/>
  <c r="Z443" i="6"/>
  <c r="U504" i="6"/>
  <c r="V504" i="6" s="1"/>
  <c r="Z504" i="6"/>
  <c r="U506" i="6"/>
  <c r="V506" i="6" s="1"/>
  <c r="Z506" i="6"/>
  <c r="U532" i="6"/>
  <c r="V532" i="6" s="1"/>
  <c r="Z563" i="6"/>
  <c r="Z593" i="6"/>
  <c r="Z595" i="6"/>
  <c r="U595" i="6"/>
  <c r="V595" i="6" s="1"/>
  <c r="Q632" i="6"/>
  <c r="R632" i="6" s="1"/>
  <c r="U636" i="6"/>
  <c r="V636" i="6" s="1"/>
  <c r="Z638" i="6"/>
  <c r="U645" i="6"/>
  <c r="V645" i="6" s="1"/>
  <c r="Z645" i="6"/>
  <c r="Z694" i="6"/>
  <c r="U694" i="6"/>
  <c r="V694" i="6" s="1"/>
  <c r="Z728" i="6"/>
  <c r="U728" i="6"/>
  <c r="V728" i="6" s="1"/>
  <c r="Z746" i="6"/>
  <c r="U746" i="6"/>
  <c r="V746" i="6" s="1"/>
  <c r="P831" i="6"/>
  <c r="Q831" i="6" s="1"/>
  <c r="R831" i="6" s="1"/>
  <c r="Z927" i="6"/>
  <c r="U927" i="6"/>
  <c r="Q583" i="6"/>
  <c r="R583" i="6" s="1"/>
  <c r="AA583" i="6"/>
  <c r="Q606" i="6"/>
  <c r="R606" i="6" s="1"/>
  <c r="AA606" i="6"/>
  <c r="U666" i="6"/>
  <c r="V666" i="6" s="1"/>
  <c r="Z666" i="6"/>
  <c r="AA687" i="6"/>
  <c r="Q687" i="6"/>
  <c r="R687" i="6" s="1"/>
  <c r="U706" i="6"/>
  <c r="V706" i="6" s="1"/>
  <c r="Z706" i="6"/>
  <c r="P851" i="6"/>
  <c r="Q851" i="6" s="1"/>
  <c r="R851" i="6" s="1"/>
  <c r="Z857" i="6"/>
  <c r="U857" i="6"/>
  <c r="Q869" i="6"/>
  <c r="R869" i="6" s="1"/>
  <c r="AA869" i="6"/>
  <c r="Q56" i="6"/>
  <c r="R56" i="6" s="1"/>
  <c r="Q101" i="6"/>
  <c r="R101" i="6" s="1"/>
  <c r="Q107" i="6"/>
  <c r="R107" i="6" s="1"/>
  <c r="Q110" i="6"/>
  <c r="R110" i="6" s="1"/>
  <c r="Q127" i="6"/>
  <c r="Q214" i="6"/>
  <c r="Q220" i="6"/>
  <c r="R220" i="6" s="1"/>
  <c r="Q298" i="6"/>
  <c r="R298" i="6" s="1"/>
  <c r="Z314" i="6"/>
  <c r="U314" i="6"/>
  <c r="V314" i="6" s="1"/>
  <c r="Z343" i="6"/>
  <c r="U343" i="6"/>
  <c r="V343" i="6" s="1"/>
  <c r="U388" i="6"/>
  <c r="V388" i="6" s="1"/>
  <c r="Z388" i="6"/>
  <c r="AA440" i="6"/>
  <c r="Q440" i="6"/>
  <c r="R440" i="6" s="1"/>
  <c r="Q461" i="6"/>
  <c r="R461" i="6" s="1"/>
  <c r="Q585" i="6"/>
  <c r="AA585" i="6"/>
  <c r="U598" i="6"/>
  <c r="Z598" i="6"/>
  <c r="Z656" i="6"/>
  <c r="Z664" i="6"/>
  <c r="AA678" i="6"/>
  <c r="Z691" i="6"/>
  <c r="U691" i="6"/>
  <c r="V691" i="6" s="1"/>
  <c r="AA765" i="6"/>
  <c r="Q765" i="6"/>
  <c r="R765" i="6" s="1"/>
  <c r="P794" i="6"/>
  <c r="Q794" i="6" s="1"/>
  <c r="U851" i="6"/>
  <c r="V851" i="6" s="1"/>
  <c r="Z851" i="6"/>
  <c r="AA871" i="6"/>
  <c r="Q871" i="6"/>
  <c r="R871" i="6" s="1"/>
  <c r="Q10" i="6"/>
  <c r="R10" i="6" s="1"/>
  <c r="Q16" i="6"/>
  <c r="R16" i="6" s="1"/>
  <c r="Q24" i="6"/>
  <c r="Q44" i="6"/>
  <c r="R44" i="6" s="1"/>
  <c r="Q50" i="6"/>
  <c r="R50" i="6" s="1"/>
  <c r="Q84" i="6"/>
  <c r="Q95" i="6"/>
  <c r="R95" i="6" s="1"/>
  <c r="Q98" i="6"/>
  <c r="R98" i="6" s="1"/>
  <c r="Q121" i="6"/>
  <c r="Q234" i="6"/>
  <c r="R234" i="6" s="1"/>
  <c r="Q251" i="6"/>
  <c r="R251" i="6" s="1"/>
  <c r="P266" i="6"/>
  <c r="Q266" i="6" s="1"/>
  <c r="Q276" i="6"/>
  <c r="R276" i="6" s="1"/>
  <c r="Q282" i="6"/>
  <c r="R282" i="6" s="1"/>
  <c r="AA326" i="6"/>
  <c r="Q326" i="6"/>
  <c r="R326" i="6" s="1"/>
  <c r="U356" i="6"/>
  <c r="V356" i="6" s="1"/>
  <c r="Z356" i="6"/>
  <c r="U386" i="6"/>
  <c r="V386" i="6" s="1"/>
  <c r="Z386" i="6"/>
  <c r="Z397" i="6"/>
  <c r="U397" i="6"/>
  <c r="AA544" i="6"/>
  <c r="Q544" i="6"/>
  <c r="R544" i="6" s="1"/>
  <c r="AA661" i="6"/>
  <c r="Q661" i="6"/>
  <c r="R661" i="6" s="1"/>
  <c r="P819" i="6"/>
  <c r="Q819" i="6" s="1"/>
  <c r="R819" i="6" s="1"/>
  <c r="Q172" i="6"/>
  <c r="R172" i="6" s="1"/>
  <c r="Q193" i="6"/>
  <c r="R193" i="6" s="1"/>
  <c r="Q205" i="6"/>
  <c r="R205" i="6" s="1"/>
  <c r="Q257" i="6"/>
  <c r="R257" i="6" s="1"/>
  <c r="Q260" i="6"/>
  <c r="R260" i="6" s="1"/>
  <c r="Q263" i="6"/>
  <c r="R263" i="6" s="1"/>
  <c r="Q300" i="6"/>
  <c r="R300" i="6" s="1"/>
  <c r="U345" i="6"/>
  <c r="V345" i="6" s="1"/>
  <c r="Z345" i="6"/>
  <c r="Z358" i="6"/>
  <c r="U358" i="6"/>
  <c r="V358" i="6" s="1"/>
  <c r="Z407" i="6"/>
  <c r="U407" i="6"/>
  <c r="V407" i="6" s="1"/>
  <c r="U423" i="6"/>
  <c r="V423" i="6" s="1"/>
  <c r="Z423" i="6"/>
  <c r="U461" i="6"/>
  <c r="V461" i="6" s="1"/>
  <c r="Z461" i="6"/>
  <c r="Q648" i="6"/>
  <c r="R648" i="6" s="1"/>
  <c r="AA655" i="6"/>
  <c r="Q655" i="6"/>
  <c r="R655" i="6" s="1"/>
  <c r="AA295" i="6"/>
  <c r="Q295" i="6"/>
  <c r="R295" i="6" s="1"/>
  <c r="Q337" i="6"/>
  <c r="R337" i="6" s="1"/>
  <c r="AA337" i="6"/>
  <c r="Q506" i="6"/>
  <c r="R506" i="6" s="1"/>
  <c r="AA506" i="6"/>
  <c r="Z542" i="6"/>
  <c r="U542" i="6"/>
  <c r="V542" i="6" s="1"/>
  <c r="Z587" i="6"/>
  <c r="U587" i="6"/>
  <c r="V587" i="6" s="1"/>
  <c r="P838" i="6"/>
  <c r="Q838" i="6" s="1"/>
  <c r="R838" i="6" s="1"/>
  <c r="Q103" i="6"/>
  <c r="U173" i="6"/>
  <c r="Q270" i="6"/>
  <c r="R270" i="6" s="1"/>
  <c r="Z288" i="6"/>
  <c r="Q290" i="6"/>
  <c r="R290" i="6" s="1"/>
  <c r="Q292" i="6"/>
  <c r="R292" i="6" s="1"/>
  <c r="Z333" i="6"/>
  <c r="Z338" i="6"/>
  <c r="V353" i="6"/>
  <c r="Q443" i="6"/>
  <c r="R443" i="6" s="1"/>
  <c r="Y443" i="6" s="1"/>
  <c r="U498" i="6"/>
  <c r="V498" i="6" s="1"/>
  <c r="Z498" i="6"/>
  <c r="Q504" i="6"/>
  <c r="R504" i="6" s="1"/>
  <c r="U510" i="6"/>
  <c r="V510" i="6" s="1"/>
  <c r="Z510" i="6"/>
  <c r="Z523" i="6"/>
  <c r="U523" i="6"/>
  <c r="V523" i="6" s="1"/>
  <c r="Z534" i="6"/>
  <c r="Z578" i="6"/>
  <c r="U578" i="6"/>
  <c r="V578" i="6" s="1"/>
  <c r="Q630" i="6"/>
  <c r="R630" i="6" s="1"/>
  <c r="AA630" i="6"/>
  <c r="Z657" i="6"/>
  <c r="U657" i="6"/>
  <c r="V657" i="6" s="1"/>
  <c r="Q698" i="6"/>
  <c r="R698" i="6" s="1"/>
  <c r="Y698" i="6" s="1"/>
  <c r="Q723" i="6"/>
  <c r="R723" i="6" s="1"/>
  <c r="AA723" i="6"/>
  <c r="U751" i="6"/>
  <c r="V751" i="6" s="1"/>
  <c r="Z751" i="6"/>
  <c r="P779" i="6"/>
  <c r="Q779" i="6" s="1"/>
  <c r="AA793" i="6"/>
  <c r="Q793" i="6"/>
  <c r="R793" i="6" s="1"/>
  <c r="X793" i="6" s="1"/>
  <c r="Y793" i="6" s="1"/>
  <c r="AA905" i="6"/>
  <c r="Q905" i="6"/>
  <c r="Q397" i="6"/>
  <c r="R397" i="6" s="1"/>
  <c r="Q458" i="6"/>
  <c r="R458" i="6" s="1"/>
  <c r="Q479" i="6"/>
  <c r="R479" i="6" s="1"/>
  <c r="Q559" i="6"/>
  <c r="R559" i="6" s="1"/>
  <c r="AA559" i="6"/>
  <c r="U604" i="6"/>
  <c r="V604" i="6" s="1"/>
  <c r="Z604" i="6"/>
  <c r="Q650" i="6"/>
  <c r="R650" i="6" s="1"/>
  <c r="AA650" i="6"/>
  <c r="Q700" i="6"/>
  <c r="R700" i="6" s="1"/>
  <c r="Y700" i="6" s="1"/>
  <c r="Q725" i="6"/>
  <c r="R725" i="6" s="1"/>
  <c r="Q732" i="6"/>
  <c r="R732" i="6" s="1"/>
  <c r="Z749" i="6"/>
  <c r="U749" i="6"/>
  <c r="V749" i="6" s="1"/>
  <c r="U766" i="6"/>
  <c r="V766" i="6" s="1"/>
  <c r="Z766" i="6"/>
  <c r="Q782" i="6"/>
  <c r="R782" i="6" s="1"/>
  <c r="U873" i="6"/>
  <c r="V873" i="6" s="1"/>
  <c r="Z873" i="6"/>
  <c r="Z978" i="6"/>
  <c r="U978" i="6"/>
  <c r="V978" i="6" s="1"/>
  <c r="Q383" i="6"/>
  <c r="R383" i="6" s="1"/>
  <c r="Q400" i="6"/>
  <c r="R400" i="6" s="1"/>
  <c r="Z449" i="6"/>
  <c r="Q460" i="6"/>
  <c r="R460" i="6" s="1"/>
  <c r="V479" i="6"/>
  <c r="Q501" i="6"/>
  <c r="R501" i="6" s="1"/>
  <c r="Q521" i="6"/>
  <c r="R521" i="6" s="1"/>
  <c r="Z689" i="6"/>
  <c r="U689" i="6"/>
  <c r="U718" i="6"/>
  <c r="V718" i="6" s="1"/>
  <c r="Z718" i="6"/>
  <c r="P748" i="6"/>
  <c r="Q748" i="6" s="1"/>
  <c r="AA753" i="6"/>
  <c r="Q753" i="6"/>
  <c r="R753" i="6" s="1"/>
  <c r="AA779" i="6"/>
  <c r="Z804" i="6"/>
  <c r="U804" i="6"/>
  <c r="V804" i="6" s="1"/>
  <c r="Z864" i="6"/>
  <c r="U864" i="6"/>
  <c r="V864" i="6" s="1"/>
  <c r="Q455" i="6"/>
  <c r="R455" i="6" s="1"/>
  <c r="P476" i="6"/>
  <c r="Q476" i="6" s="1"/>
  <c r="R476" i="6" s="1"/>
  <c r="Q478" i="6"/>
  <c r="R478" i="6" s="1"/>
  <c r="Q525" i="6"/>
  <c r="R525" i="6" s="1"/>
  <c r="AA525" i="6"/>
  <c r="U528" i="6"/>
  <c r="V528" i="6" s="1"/>
  <c r="Z528" i="6"/>
  <c r="P546" i="6"/>
  <c r="Q546" i="6" s="1"/>
  <c r="R546" i="6" s="1"/>
  <c r="Z592" i="6"/>
  <c r="U635" i="6"/>
  <c r="V635" i="6" s="1"/>
  <c r="Z635" i="6"/>
  <c r="P644" i="6"/>
  <c r="Q644" i="6" s="1"/>
  <c r="R644" i="6" s="1"/>
  <c r="Z720" i="6"/>
  <c r="U720" i="6"/>
  <c r="V720" i="6" s="1"/>
  <c r="Q757" i="6"/>
  <c r="R757" i="6" s="1"/>
  <c r="Z810" i="6"/>
  <c r="U810" i="6"/>
  <c r="V810" i="6" s="1"/>
  <c r="Q360" i="6"/>
  <c r="R360" i="6" s="1"/>
  <c r="Q586" i="6"/>
  <c r="R586" i="6" s="1"/>
  <c r="AA586" i="6"/>
  <c r="Z589" i="6"/>
  <c r="U589" i="6"/>
  <c r="V589" i="6" s="1"/>
  <c r="U753" i="6"/>
  <c r="V753" i="6" s="1"/>
  <c r="Z753" i="6"/>
  <c r="Q771" i="6"/>
  <c r="R771" i="6" s="1"/>
  <c r="U801" i="6"/>
  <c r="V801" i="6" s="1"/>
  <c r="Z801" i="6"/>
  <c r="U816" i="6"/>
  <c r="V816" i="6" s="1"/>
  <c r="Z816" i="6"/>
  <c r="U883" i="6"/>
  <c r="Z883" i="6"/>
  <c r="U885" i="6"/>
  <c r="Z885" i="6"/>
  <c r="R899" i="6"/>
  <c r="Z921" i="6"/>
  <c r="U921" i="6"/>
  <c r="V921" i="6" s="1"/>
  <c r="P979" i="6"/>
  <c r="Q979" i="6" s="1"/>
  <c r="R979" i="6" s="1"/>
  <c r="Q288" i="6"/>
  <c r="R288" i="6" s="1"/>
  <c r="U352" i="6"/>
  <c r="V352" i="6" s="1"/>
  <c r="P372" i="6"/>
  <c r="Q372" i="6" s="1"/>
  <c r="R372" i="6" s="1"/>
  <c r="U403" i="6"/>
  <c r="V403" i="6" s="1"/>
  <c r="Z435" i="6"/>
  <c r="Z440" i="6"/>
  <c r="Z442" i="6"/>
  <c r="Q446" i="6"/>
  <c r="R446" i="6" s="1"/>
  <c r="Q457" i="6"/>
  <c r="R457" i="6" s="1"/>
  <c r="U462" i="6"/>
  <c r="V462" i="6" s="1"/>
  <c r="U469" i="6"/>
  <c r="V469" i="6" s="1"/>
  <c r="Z474" i="6"/>
  <c r="U474" i="6"/>
  <c r="V474" i="6" s="1"/>
  <c r="Z476" i="6"/>
  <c r="U476" i="6"/>
  <c r="V476" i="6" s="1"/>
  <c r="AA498" i="6"/>
  <c r="Q498" i="6"/>
  <c r="R498" i="6" s="1"/>
  <c r="P513" i="6"/>
  <c r="Q513" i="6" s="1"/>
  <c r="Q537" i="6"/>
  <c r="R537" i="6" s="1"/>
  <c r="U541" i="6"/>
  <c r="V541" i="6" s="1"/>
  <c r="Z541" i="6"/>
  <c r="P598" i="6"/>
  <c r="Q598" i="6" s="1"/>
  <c r="R598" i="6" s="1"/>
  <c r="Z633" i="6"/>
  <c r="Z644" i="6"/>
  <c r="U644" i="6"/>
  <c r="U659" i="6"/>
  <c r="V659" i="6" s="1"/>
  <c r="P679" i="6"/>
  <c r="Q679" i="6" s="1"/>
  <c r="U682" i="6"/>
  <c r="V682" i="6" s="1"/>
  <c r="U711" i="6"/>
  <c r="V711" i="6" s="1"/>
  <c r="AA726" i="6"/>
  <c r="Q726" i="6"/>
  <c r="R726" i="6" s="1"/>
  <c r="Z765" i="6"/>
  <c r="U765" i="6"/>
  <c r="V765" i="6" s="1"/>
  <c r="U812" i="6"/>
  <c r="V812" i="6" s="1"/>
  <c r="Z812" i="6"/>
  <c r="U908" i="6"/>
  <c r="V908" i="6" s="1"/>
  <c r="Z908" i="6"/>
  <c r="AA957" i="6"/>
  <c r="Q957" i="6"/>
  <c r="Q399" i="6"/>
  <c r="R399" i="6" s="1"/>
  <c r="Q473" i="6"/>
  <c r="R473" i="6" s="1"/>
  <c r="U556" i="6"/>
  <c r="V556" i="6" s="1"/>
  <c r="Z556" i="6"/>
  <c r="Q600" i="6"/>
  <c r="R600" i="6" s="1"/>
  <c r="AA600" i="6"/>
  <c r="U607" i="6"/>
  <c r="V607" i="6" s="1"/>
  <c r="Q613" i="6"/>
  <c r="R613" i="6" s="1"/>
  <c r="U622" i="6"/>
  <c r="V622" i="6" s="1"/>
  <c r="Z622" i="6"/>
  <c r="AA669" i="6"/>
  <c r="Q669" i="6"/>
  <c r="R669" i="6" s="1"/>
  <c r="P699" i="6"/>
  <c r="Q699" i="6" s="1"/>
  <c r="R699" i="6" s="1"/>
  <c r="Y699" i="6" s="1"/>
  <c r="V702" i="6"/>
  <c r="U713" i="6"/>
  <c r="V713" i="6" s="1"/>
  <c r="U715" i="6"/>
  <c r="V715" i="6" s="1"/>
  <c r="Q717" i="6"/>
  <c r="R717" i="6" s="1"/>
  <c r="Q747" i="6"/>
  <c r="R747" i="6" s="1"/>
  <c r="Z785" i="6"/>
  <c r="U785" i="6"/>
  <c r="V785" i="6" s="1"/>
  <c r="U794" i="6"/>
  <c r="V794" i="6" s="1"/>
  <c r="AA809" i="6"/>
  <c r="Q809" i="6"/>
  <c r="R809" i="6" s="1"/>
  <c r="Q540" i="6"/>
  <c r="R540" i="6" s="1"/>
  <c r="Y540" i="6" s="1"/>
  <c r="Q612" i="6"/>
  <c r="R612" i="6" s="1"/>
  <c r="Z629" i="6"/>
  <c r="Z634" i="6"/>
  <c r="U707" i="6"/>
  <c r="V707" i="6" s="1"/>
  <c r="Z707" i="6"/>
  <c r="Q733" i="6"/>
  <c r="R733" i="6" s="1"/>
  <c r="U734" i="6"/>
  <c r="V734" i="6" s="1"/>
  <c r="Z736" i="6"/>
  <c r="Q751" i="6"/>
  <c r="R751" i="6" s="1"/>
  <c r="U757" i="6"/>
  <c r="V757" i="6" s="1"/>
  <c r="U770" i="6"/>
  <c r="V770" i="6" s="1"/>
  <c r="Q781" i="6"/>
  <c r="R781" i="6" s="1"/>
  <c r="Q788" i="6"/>
  <c r="R788" i="6" s="1"/>
  <c r="Z789" i="6"/>
  <c r="Z800" i="6"/>
  <c r="U800" i="6"/>
  <c r="V800" i="6" s="1"/>
  <c r="Z808" i="6"/>
  <c r="Q825" i="6"/>
  <c r="R825" i="6" s="1"/>
  <c r="U826" i="6"/>
  <c r="V826" i="6" s="1"/>
  <c r="U848" i="6"/>
  <c r="AA857" i="6"/>
  <c r="Q857" i="6"/>
  <c r="R857" i="6" s="1"/>
  <c r="Q1028" i="6"/>
  <c r="R1028" i="6" s="1"/>
  <c r="X1028" i="6" s="1"/>
  <c r="Y1028" i="6" s="1"/>
  <c r="AA1028" i="6"/>
  <c r="Z939" i="6"/>
  <c r="U939" i="6"/>
  <c r="V939" i="6" s="1"/>
  <c r="AA951" i="6"/>
  <c r="Q951" i="6"/>
  <c r="R951" i="6" s="1"/>
  <c r="X951" i="6" s="1"/>
  <c r="Y951" i="6" s="1"/>
  <c r="Q981" i="6"/>
  <c r="R981" i="6" s="1"/>
  <c r="AA981" i="6"/>
  <c r="Q467" i="6"/>
  <c r="R467" i="6" s="1"/>
  <c r="Q519" i="6"/>
  <c r="R519" i="6" s="1"/>
  <c r="Q594" i="6"/>
  <c r="R594" i="6" s="1"/>
  <c r="AA750" i="6"/>
  <c r="AA806" i="6"/>
  <c r="Q806" i="6"/>
  <c r="R806" i="6" s="1"/>
  <c r="AA813" i="6"/>
  <c r="Q813" i="6"/>
  <c r="R813" i="6" s="1"/>
  <c r="P873" i="6"/>
  <c r="Q873" i="6" s="1"/>
  <c r="Z915" i="6"/>
  <c r="U915" i="6"/>
  <c r="V915" i="6" s="1"/>
  <c r="Q955" i="6"/>
  <c r="R955" i="6" s="1"/>
  <c r="AA955" i="6"/>
  <c r="Z1023" i="6"/>
  <c r="U1023" i="6"/>
  <c r="Q472" i="6"/>
  <c r="R472" i="6" s="1"/>
  <c r="Z726" i="6"/>
  <c r="U726" i="6"/>
  <c r="Q778" i="6"/>
  <c r="R778" i="6" s="1"/>
  <c r="Q821" i="6"/>
  <c r="R821" i="6" s="1"/>
  <c r="X821" i="6" s="1"/>
  <c r="Y821" i="6" s="1"/>
  <c r="U840" i="6"/>
  <c r="Z840" i="6"/>
  <c r="Z842" i="6"/>
  <c r="U842" i="6"/>
  <c r="V842" i="6" s="1"/>
  <c r="P844" i="6"/>
  <c r="Q844" i="6" s="1"/>
  <c r="Z860" i="6"/>
  <c r="U860" i="6"/>
  <c r="V860" i="6" s="1"/>
  <c r="Z945" i="6"/>
  <c r="U945" i="6"/>
  <c r="V945" i="6" s="1"/>
  <c r="P957" i="6"/>
  <c r="P464" i="6"/>
  <c r="Q464" i="6" s="1"/>
  <c r="R464" i="6" s="1"/>
  <c r="Q503" i="6"/>
  <c r="R503" i="6" s="1"/>
  <c r="U580" i="6"/>
  <c r="U594" i="6"/>
  <c r="Z616" i="6"/>
  <c r="Z627" i="6"/>
  <c r="Z760" i="6"/>
  <c r="V779" i="6"/>
  <c r="Z793" i="6"/>
  <c r="U813" i="6"/>
  <c r="V813" i="6" s="1"/>
  <c r="Z813" i="6"/>
  <c r="Z844" i="6"/>
  <c r="U844" i="6"/>
  <c r="V844" i="6" s="1"/>
  <c r="U912" i="6"/>
  <c r="Z912" i="6"/>
  <c r="Z949" i="6"/>
  <c r="U949" i="6"/>
  <c r="V949" i="6" s="1"/>
  <c r="Z973" i="6"/>
  <c r="U973" i="6"/>
  <c r="V973" i="6" s="1"/>
  <c r="Z1019" i="6"/>
  <c r="U1019" i="6"/>
  <c r="V1019" i="6" s="1"/>
  <c r="AA649" i="6"/>
  <c r="Q649" i="6"/>
  <c r="R649" i="6" s="1"/>
  <c r="Z722" i="6"/>
  <c r="U722" i="6"/>
  <c r="V722" i="6" s="1"/>
  <c r="AA803" i="6"/>
  <c r="Q803" i="6"/>
  <c r="R803" i="6" s="1"/>
  <c r="Q877" i="6"/>
  <c r="R877" i="6" s="1"/>
  <c r="U909" i="6"/>
  <c r="Z909" i="6"/>
  <c r="AA931" i="6"/>
  <c r="Q931" i="6"/>
  <c r="Z1029" i="6"/>
  <c r="U1029" i="6"/>
  <c r="V1029" i="6" s="1"/>
  <c r="Z543" i="6"/>
  <c r="U582" i="6"/>
  <c r="V582" i="6" s="1"/>
  <c r="Z603" i="6"/>
  <c r="Z655" i="6"/>
  <c r="Z686" i="6"/>
  <c r="Q688" i="6"/>
  <c r="R688" i="6" s="1"/>
  <c r="Q709" i="6"/>
  <c r="R709" i="6" s="1"/>
  <c r="U725" i="6"/>
  <c r="V725" i="6" s="1"/>
  <c r="U752" i="6"/>
  <c r="V752" i="6" s="1"/>
  <c r="P759" i="6"/>
  <c r="U782" i="6"/>
  <c r="V782" i="6" s="1"/>
  <c r="Q800" i="6"/>
  <c r="R800" i="6" s="1"/>
  <c r="U868" i="6"/>
  <c r="V868" i="6" s="1"/>
  <c r="Z868" i="6"/>
  <c r="U895" i="6"/>
  <c r="V895" i="6" s="1"/>
  <c r="Z895" i="6"/>
  <c r="P897" i="6"/>
  <c r="Q897" i="6" s="1"/>
  <c r="Z965" i="6"/>
  <c r="U965" i="6"/>
  <c r="V965" i="6" s="1"/>
  <c r="Z986" i="6"/>
  <c r="U986" i="6"/>
  <c r="Q865" i="6"/>
  <c r="R865" i="6" s="1"/>
  <c r="AA887" i="6"/>
  <c r="Z925" i="6"/>
  <c r="R927" i="6"/>
  <c r="U955" i="6"/>
  <c r="Z959" i="6"/>
  <c r="R969" i="6"/>
  <c r="Z975" i="6"/>
  <c r="U977" i="6"/>
  <c r="V977" i="6" s="1"/>
  <c r="AA855" i="6"/>
  <c r="AA875" i="6"/>
  <c r="AA886" i="6"/>
  <c r="Q916" i="6"/>
  <c r="R916" i="6" s="1"/>
  <c r="R912" i="6"/>
  <c r="U937" i="6"/>
  <c r="V937" i="6" s="1"/>
  <c r="AA961" i="6"/>
  <c r="AA969" i="6"/>
  <c r="Q882" i="6"/>
  <c r="R882" i="6" s="1"/>
  <c r="U905" i="6"/>
  <c r="V905" i="6" s="1"/>
  <c r="R909" i="6"/>
  <c r="Q936" i="6"/>
  <c r="U963" i="6"/>
  <c r="U983" i="6"/>
  <c r="V983" i="6" s="1"/>
  <c r="U988" i="6"/>
  <c r="V988" i="6" s="1"/>
  <c r="U990" i="6"/>
  <c r="V990" i="6" s="1"/>
  <c r="P994" i="6"/>
  <c r="Q994" i="6" s="1"/>
  <c r="R994" i="6" s="1"/>
  <c r="Y994" i="6" s="1"/>
  <c r="U1003" i="6"/>
  <c r="P1014" i="6"/>
  <c r="R1023" i="6"/>
  <c r="R904" i="6"/>
  <c r="Q939" i="6"/>
  <c r="R939" i="6" s="1"/>
  <c r="Z940" i="6"/>
  <c r="Q973" i="6"/>
  <c r="R973" i="6" s="1"/>
  <c r="Q1019" i="6"/>
  <c r="R1019" i="6" s="1"/>
  <c r="Q1029" i="6"/>
  <c r="R1029" i="6" s="1"/>
  <c r="Q840" i="6"/>
  <c r="R840" i="6" s="1"/>
  <c r="Q808" i="6"/>
  <c r="R808" i="6" s="1"/>
  <c r="X808" i="6" s="1"/>
  <c r="U837" i="6"/>
  <c r="V837" i="6" s="1"/>
  <c r="U856" i="6"/>
  <c r="U870" i="6"/>
  <c r="V870" i="6" s="1"/>
  <c r="U876" i="6"/>
  <c r="V876" i="6" s="1"/>
  <c r="R889" i="6"/>
  <c r="U890" i="6"/>
  <c r="V890" i="6" s="1"/>
  <c r="R892" i="6"/>
  <c r="U904" i="6"/>
  <c r="V904" i="6" s="1"/>
  <c r="U942" i="6"/>
  <c r="V942" i="6" s="1"/>
  <c r="P1009" i="6"/>
  <c r="Q1009" i="6" s="1"/>
  <c r="R1009" i="6" s="1"/>
  <c r="P1011" i="6"/>
  <c r="Q1011" i="6" s="1"/>
  <c r="Z859" i="6"/>
  <c r="U956" i="6"/>
  <c r="V956" i="6" s="1"/>
  <c r="U967" i="6"/>
  <c r="V967" i="6" s="1"/>
  <c r="Z982" i="6"/>
  <c r="U1016" i="6"/>
  <c r="V1016" i="6" s="1"/>
  <c r="Q881" i="6"/>
  <c r="R881" i="6" s="1"/>
  <c r="Z884" i="6"/>
  <c r="Q896" i="6"/>
  <c r="R896" i="6" s="1"/>
  <c r="U917" i="6"/>
  <c r="V917" i="6" s="1"/>
  <c r="Q922" i="6"/>
  <c r="R922" i="6" s="1"/>
  <c r="R1001" i="6"/>
  <c r="Y1001" i="6" s="1"/>
  <c r="Z1028" i="6"/>
  <c r="V34" i="6"/>
  <c r="V50" i="6"/>
  <c r="P118" i="6"/>
  <c r="U8" i="6"/>
  <c r="V30" i="6"/>
  <c r="V46" i="6"/>
  <c r="Q64" i="6"/>
  <c r="R64" i="6" s="1"/>
  <c r="Q76" i="6"/>
  <c r="R76" i="6" s="1"/>
  <c r="Z92" i="6"/>
  <c r="U92" i="6"/>
  <c r="V118" i="6"/>
  <c r="Q124" i="6"/>
  <c r="Z128" i="6"/>
  <c r="U128" i="6"/>
  <c r="Q140" i="6"/>
  <c r="V146" i="6"/>
  <c r="V168" i="6"/>
  <c r="V192" i="6"/>
  <c r="V266" i="6"/>
  <c r="V16" i="6"/>
  <c r="Q221" i="6"/>
  <c r="R221" i="6" s="1"/>
  <c r="V4" i="6"/>
  <c r="Q22" i="6"/>
  <c r="R22" i="6" s="1"/>
  <c r="V72" i="6"/>
  <c r="V84" i="6"/>
  <c r="P124" i="6"/>
  <c r="P140" i="6"/>
  <c r="V173" i="6"/>
  <c r="V197" i="6"/>
  <c r="P247" i="6"/>
  <c r="Q247" i="6" s="1"/>
  <c r="P345" i="6"/>
  <c r="Q129" i="6"/>
  <c r="R129" i="6" s="1"/>
  <c r="AA129" i="6"/>
  <c r="U14" i="6"/>
  <c r="Q21" i="6"/>
  <c r="R21" i="6" s="1"/>
  <c r="V36" i="6"/>
  <c r="V52" i="6"/>
  <c r="P100" i="6"/>
  <c r="Q123" i="6"/>
  <c r="R123" i="6" s="1"/>
  <c r="P332" i="6"/>
  <c r="U326" i="6"/>
  <c r="Z326" i="6"/>
  <c r="U68" i="6"/>
  <c r="U80" i="6"/>
  <c r="V164" i="6"/>
  <c r="V10" i="6"/>
  <c r="AA29" i="6"/>
  <c r="Q51" i="6"/>
  <c r="R51" i="6" s="1"/>
  <c r="AA71" i="6"/>
  <c r="AA83" i="6"/>
  <c r="V90" i="6"/>
  <c r="V100" i="6"/>
  <c r="Z110" i="6"/>
  <c r="U110" i="6"/>
  <c r="V126" i="6"/>
  <c r="Q154" i="6"/>
  <c r="R154" i="6" s="1"/>
  <c r="V180" i="6"/>
  <c r="V204" i="6"/>
  <c r="P225" i="6"/>
  <c r="V18" i="6"/>
  <c r="V210" i="6"/>
  <c r="U104" i="6"/>
  <c r="Z104" i="6"/>
  <c r="AA243" i="6"/>
  <c r="Q9" i="6"/>
  <c r="R9" i="6" s="1"/>
  <c r="V24" i="6"/>
  <c r="V40" i="6"/>
  <c r="Q58" i="6"/>
  <c r="AA59" i="6"/>
  <c r="V66" i="6"/>
  <c r="V78" i="6"/>
  <c r="Q93" i="6"/>
  <c r="R93" i="6" s="1"/>
  <c r="P106" i="6"/>
  <c r="V136" i="6"/>
  <c r="Z147" i="6"/>
  <c r="U147" i="6"/>
  <c r="V306" i="6"/>
  <c r="V114" i="6"/>
  <c r="U26" i="6"/>
  <c r="V76" i="6"/>
  <c r="P94" i="6"/>
  <c r="AA41" i="6"/>
  <c r="P52" i="6"/>
  <c r="V32" i="6"/>
  <c r="V106" i="6"/>
  <c r="Z116" i="6"/>
  <c r="U116" i="6"/>
  <c r="Q153" i="6"/>
  <c r="R153" i="6" s="1"/>
  <c r="AA153" i="6"/>
  <c r="P157" i="6"/>
  <c r="AA305" i="6"/>
  <c r="P317" i="6"/>
  <c r="U641" i="6"/>
  <c r="Z641" i="6"/>
  <c r="V64" i="6"/>
  <c r="V88" i="6"/>
  <c r="U56" i="6"/>
  <c r="V120" i="6"/>
  <c r="V12" i="6"/>
  <c r="Q46" i="6"/>
  <c r="R46" i="6" s="1"/>
  <c r="AA47" i="6"/>
  <c r="P58" i="6"/>
  <c r="U62" i="6"/>
  <c r="V70" i="6"/>
  <c r="U74" i="6"/>
  <c r="V82" i="6"/>
  <c r="U86" i="6"/>
  <c r="R89" i="6"/>
  <c r="Q99" i="6"/>
  <c r="R99" i="6" s="1"/>
  <c r="P112" i="6"/>
  <c r="AA131" i="6"/>
  <c r="Q131" i="6"/>
  <c r="V174" i="6"/>
  <c r="V198" i="6"/>
  <c r="P254" i="6"/>
  <c r="Q254" i="6" s="1"/>
  <c r="R254" i="6" s="1"/>
  <c r="Z98" i="6"/>
  <c r="U98" i="6"/>
  <c r="V186" i="6"/>
  <c r="V6" i="6"/>
  <c r="AA17" i="6"/>
  <c r="Q4" i="6"/>
  <c r="AA5" i="6"/>
  <c r="Q27" i="6"/>
  <c r="R27" i="6" s="1"/>
  <c r="V42" i="6"/>
  <c r="V58" i="6"/>
  <c r="Q69" i="6"/>
  <c r="R69" i="6" s="1"/>
  <c r="Q81" i="6"/>
  <c r="R81" i="6" s="1"/>
  <c r="V102" i="6"/>
  <c r="V112" i="6"/>
  <c r="Q118" i="6"/>
  <c r="R118" i="6" s="1"/>
  <c r="Z122" i="6"/>
  <c r="U122" i="6"/>
  <c r="Z135" i="6"/>
  <c r="U135" i="6"/>
  <c r="V150" i="6"/>
  <c r="Z165" i="6"/>
  <c r="U165" i="6"/>
  <c r="V179" i="6"/>
  <c r="V203" i="6"/>
  <c r="Q286" i="6"/>
  <c r="R286" i="6" s="1"/>
  <c r="P287" i="6"/>
  <c r="Z303" i="6"/>
  <c r="U303" i="6"/>
  <c r="Z319" i="6"/>
  <c r="U319" i="6"/>
  <c r="P333" i="6"/>
  <c r="Q333" i="6" s="1"/>
  <c r="P361" i="6"/>
  <c r="Q466" i="6"/>
  <c r="R466" i="6" s="1"/>
  <c r="AA466" i="6"/>
  <c r="AA4" i="6"/>
  <c r="AA10" i="6"/>
  <c r="AA16" i="6"/>
  <c r="AA22" i="6"/>
  <c r="AA28" i="6"/>
  <c r="AA34" i="6"/>
  <c r="AA40" i="6"/>
  <c r="AA46" i="6"/>
  <c r="AA52" i="6"/>
  <c r="AA58" i="6"/>
  <c r="AA64" i="6"/>
  <c r="AA70" i="6"/>
  <c r="AA76" i="6"/>
  <c r="AA82" i="6"/>
  <c r="AA88" i="6"/>
  <c r="AA94" i="6"/>
  <c r="AA100" i="6"/>
  <c r="AA106" i="6"/>
  <c r="AA112" i="6"/>
  <c r="Q116" i="6"/>
  <c r="R116" i="6" s="1"/>
  <c r="AA118" i="6"/>
  <c r="Q122" i="6"/>
  <c r="R122" i="6" s="1"/>
  <c r="AA124" i="6"/>
  <c r="Q128" i="6"/>
  <c r="R128" i="6" s="1"/>
  <c r="Z132" i="6"/>
  <c r="AA140" i="6"/>
  <c r="Z142" i="6"/>
  <c r="AA158" i="6"/>
  <c r="Z160" i="6"/>
  <c r="V217" i="6"/>
  <c r="R236" i="6"/>
  <c r="P243" i="6"/>
  <c r="Q243" i="6" s="1"/>
  <c r="R243" i="6" s="1"/>
  <c r="Q268" i="6"/>
  <c r="R268" i="6" s="1"/>
  <c r="AA275" i="6"/>
  <c r="Q279" i="6"/>
  <c r="R279" i="6" s="1"/>
  <c r="Z307" i="6"/>
  <c r="U307" i="6"/>
  <c r="Q321" i="6"/>
  <c r="R321" i="6" s="1"/>
  <c r="AA339" i="6"/>
  <c r="Z346" i="6"/>
  <c r="U346" i="6"/>
  <c r="Z355" i="6"/>
  <c r="U355" i="6"/>
  <c r="AA369" i="6"/>
  <c r="V375" i="6"/>
  <c r="V478" i="6"/>
  <c r="Z327" i="6"/>
  <c r="U327" i="6"/>
  <c r="Z5" i="6"/>
  <c r="Z11" i="6"/>
  <c r="Z17" i="6"/>
  <c r="Z23" i="6"/>
  <c r="Z29" i="6"/>
  <c r="Z35" i="6"/>
  <c r="Z41" i="6"/>
  <c r="Z47" i="6"/>
  <c r="Z53" i="6"/>
  <c r="Z59" i="6"/>
  <c r="Z65" i="6"/>
  <c r="Z71" i="6"/>
  <c r="Z77" i="6"/>
  <c r="Z83" i="6"/>
  <c r="Z89" i="6"/>
  <c r="Z95" i="6"/>
  <c r="Z101" i="6"/>
  <c r="Z107" i="6"/>
  <c r="Z113" i="6"/>
  <c r="Z119" i="6"/>
  <c r="Z125" i="6"/>
  <c r="AA132" i="6"/>
  <c r="Q137" i="6"/>
  <c r="R137" i="6" s="1"/>
  <c r="AA142" i="6"/>
  <c r="Q157" i="6"/>
  <c r="AA160" i="6"/>
  <c r="U208" i="6"/>
  <c r="P216" i="6"/>
  <c r="Q216" i="6" s="1"/>
  <c r="Q225" i="6"/>
  <c r="R225" i="6" s="1"/>
  <c r="AA225" i="6"/>
  <c r="Z233" i="6"/>
  <c r="U233" i="6"/>
  <c r="Z247" i="6"/>
  <c r="U247" i="6"/>
  <c r="Z254" i="6"/>
  <c r="U254" i="6"/>
  <c r="Z258" i="6"/>
  <c r="U258" i="6"/>
  <c r="P275" i="6"/>
  <c r="Z291" i="6"/>
  <c r="U291" i="6"/>
  <c r="Z295" i="6"/>
  <c r="U295" i="6"/>
  <c r="AA317" i="6"/>
  <c r="Q332" i="6"/>
  <c r="Q342" i="6"/>
  <c r="R342" i="6" s="1"/>
  <c r="P369" i="6"/>
  <c r="Q369" i="6" s="1"/>
  <c r="Q377" i="6"/>
  <c r="R377" i="6" s="1"/>
  <c r="Q410" i="6"/>
  <c r="R410" i="6" s="1"/>
  <c r="Z451" i="6"/>
  <c r="U451" i="6"/>
  <c r="V391" i="6"/>
  <c r="Q631" i="6"/>
  <c r="R631" i="6" s="1"/>
  <c r="Q159" i="6"/>
  <c r="R159" i="6" s="1"/>
  <c r="AA159" i="6"/>
  <c r="Z229" i="6"/>
  <c r="U229" i="6"/>
  <c r="AA256" i="6"/>
  <c r="P267" i="6"/>
  <c r="Q267" i="6" s="1"/>
  <c r="R267" i="6" s="1"/>
  <c r="Y267" i="6" s="1"/>
  <c r="Z279" i="6"/>
  <c r="U279" i="6"/>
  <c r="Z283" i="6"/>
  <c r="U283" i="6"/>
  <c r="AA293" i="6"/>
  <c r="P305" i="6"/>
  <c r="Q305" i="6" s="1"/>
  <c r="R305" i="6" s="1"/>
  <c r="Z321" i="6"/>
  <c r="U321" i="6"/>
  <c r="U129" i="6"/>
  <c r="P131" i="6"/>
  <c r="U137" i="6"/>
  <c r="U153" i="6"/>
  <c r="AA169" i="6"/>
  <c r="AA175" i="6"/>
  <c r="AA181" i="6"/>
  <c r="AA187" i="6"/>
  <c r="AA193" i="6"/>
  <c r="AA199" i="6"/>
  <c r="AA205" i="6"/>
  <c r="Z221" i="6"/>
  <c r="U221" i="6"/>
  <c r="Z239" i="6"/>
  <c r="U239" i="6"/>
  <c r="Q242" i="6"/>
  <c r="R242" i="6" s="1"/>
  <c r="P249" i="6"/>
  <c r="Q249" i="6" s="1"/>
  <c r="R249" i="6" s="1"/>
  <c r="P256" i="6"/>
  <c r="V257" i="6"/>
  <c r="V265" i="6"/>
  <c r="P293" i="6"/>
  <c r="Q293" i="6" s="1"/>
  <c r="U329" i="6"/>
  <c r="P335" i="6"/>
  <c r="Q335" i="6" s="1"/>
  <c r="R335" i="6" s="1"/>
  <c r="Q338" i="6"/>
  <c r="R338" i="6" s="1"/>
  <c r="AA338" i="6"/>
  <c r="P341" i="6"/>
  <c r="Q341" i="6" s="1"/>
  <c r="R341" i="6" s="1"/>
  <c r="U351" i="6"/>
  <c r="Z351" i="6"/>
  <c r="Q141" i="6"/>
  <c r="R141" i="6" s="1"/>
  <c r="AA141" i="6"/>
  <c r="Q145" i="6"/>
  <c r="R145" i="6" s="1"/>
  <c r="Q163" i="6"/>
  <c r="R163" i="6" s="1"/>
  <c r="AA166" i="6"/>
  <c r="AA172" i="6"/>
  <c r="AA178" i="6"/>
  <c r="AA184" i="6"/>
  <c r="AA190" i="6"/>
  <c r="AA196" i="6"/>
  <c r="AA202" i="6"/>
  <c r="AA208" i="6"/>
  <c r="V216" i="6"/>
  <c r="AA219" i="6"/>
  <c r="Q224" i="6"/>
  <c r="R224" i="6" s="1"/>
  <c r="Q228" i="6"/>
  <c r="R228" i="6" s="1"/>
  <c r="AA231" i="6"/>
  <c r="Z267" i="6"/>
  <c r="U267" i="6"/>
  <c r="Z271" i="6"/>
  <c r="U271" i="6"/>
  <c r="Q274" i="6"/>
  <c r="R274" i="6" s="1"/>
  <c r="AA281" i="6"/>
  <c r="Q285" i="6"/>
  <c r="R285" i="6" s="1"/>
  <c r="Z309" i="6"/>
  <c r="U309" i="6"/>
  <c r="Q316" i="6"/>
  <c r="R316" i="6" s="1"/>
  <c r="P379" i="6"/>
  <c r="Q379" i="6" s="1"/>
  <c r="R379" i="6" s="1"/>
  <c r="V393" i="6"/>
  <c r="P219" i="6"/>
  <c r="Q219" i="6" s="1"/>
  <c r="P231" i="6"/>
  <c r="Q231" i="6" s="1"/>
  <c r="Z235" i="6"/>
  <c r="U235" i="6"/>
  <c r="Z260" i="6"/>
  <c r="U260" i="6"/>
  <c r="Z264" i="6"/>
  <c r="U264" i="6"/>
  <c r="P281" i="6"/>
  <c r="Q281" i="6" s="1"/>
  <c r="Z297" i="6"/>
  <c r="U297" i="6"/>
  <c r="Z301" i="6"/>
  <c r="U301" i="6"/>
  <c r="Z313" i="6"/>
  <c r="U313" i="6"/>
  <c r="AA323" i="6"/>
  <c r="Q344" i="6"/>
  <c r="R344" i="6" s="1"/>
  <c r="Z365" i="6"/>
  <c r="U365" i="6"/>
  <c r="AA392" i="6"/>
  <c r="Q392" i="6"/>
  <c r="R392" i="6" s="1"/>
  <c r="Q409" i="6"/>
  <c r="R409" i="6" s="1"/>
  <c r="U441" i="6"/>
  <c r="Z441" i="6"/>
  <c r="V545" i="6"/>
  <c r="P6" i="6"/>
  <c r="P12" i="6"/>
  <c r="P18" i="6"/>
  <c r="P24" i="6"/>
  <c r="P30" i="6"/>
  <c r="P36" i="6"/>
  <c r="P42" i="6"/>
  <c r="P48" i="6"/>
  <c r="P54" i="6"/>
  <c r="P60" i="6"/>
  <c r="P66" i="6"/>
  <c r="P72" i="6"/>
  <c r="P78" i="6"/>
  <c r="P84" i="6"/>
  <c r="P90" i="6"/>
  <c r="P96" i="6"/>
  <c r="P102" i="6"/>
  <c r="P108" i="6"/>
  <c r="P114" i="6"/>
  <c r="P120" i="6"/>
  <c r="P126" i="6"/>
  <c r="P134" i="6"/>
  <c r="Q135" i="6"/>
  <c r="Q147" i="6"/>
  <c r="AA147" i="6"/>
  <c r="Q165" i="6"/>
  <c r="AA165" i="6"/>
  <c r="Q213" i="6"/>
  <c r="AA213" i="6"/>
  <c r="Z215" i="6"/>
  <c r="U215" i="6"/>
  <c r="AA269" i="6"/>
  <c r="Q273" i="6"/>
  <c r="R273" i="6" s="1"/>
  <c r="Q315" i="6"/>
  <c r="R315" i="6" s="1"/>
  <c r="P323" i="6"/>
  <c r="Q323" i="6" s="1"/>
  <c r="P334" i="6"/>
  <c r="AA340" i="6"/>
  <c r="Z347" i="6"/>
  <c r="U347" i="6"/>
  <c r="P359" i="6"/>
  <c r="Q359" i="6" s="1"/>
  <c r="R359" i="6" s="1"/>
  <c r="AA381" i="6"/>
  <c r="Q6" i="6"/>
  <c r="Q30" i="6"/>
  <c r="Q54" i="6"/>
  <c r="Q90" i="6"/>
  <c r="Q171" i="6"/>
  <c r="R171" i="6" s="1"/>
  <c r="AA171" i="6"/>
  <c r="Q177" i="6"/>
  <c r="R177" i="6" s="1"/>
  <c r="AA177" i="6"/>
  <c r="Q183" i="6"/>
  <c r="R183" i="6" s="1"/>
  <c r="AA183" i="6"/>
  <c r="Q189" i="6"/>
  <c r="R189" i="6" s="1"/>
  <c r="AA189" i="6"/>
  <c r="Q195" i="6"/>
  <c r="R195" i="6" s="1"/>
  <c r="AA195" i="6"/>
  <c r="Q201" i="6"/>
  <c r="R201" i="6" s="1"/>
  <c r="AA201" i="6"/>
  <c r="Q207" i="6"/>
  <c r="R207" i="6" s="1"/>
  <c r="AA207" i="6"/>
  <c r="AA237" i="6"/>
  <c r="Z245" i="6"/>
  <c r="U245" i="6"/>
  <c r="Z252" i="6"/>
  <c r="U252" i="6"/>
  <c r="AA262" i="6"/>
  <c r="P269" i="6"/>
  <c r="Q269" i="6" s="1"/>
  <c r="Z285" i="6"/>
  <c r="U285" i="6"/>
  <c r="Z289" i="6"/>
  <c r="U289" i="6"/>
  <c r="AA299" i="6"/>
  <c r="AA311" i="6"/>
  <c r="P340" i="6"/>
  <c r="Q340" i="6" s="1"/>
  <c r="P352" i="6"/>
  <c r="V387" i="6"/>
  <c r="Z502" i="6"/>
  <c r="U502" i="6"/>
  <c r="Q18" i="6"/>
  <c r="Q60" i="6"/>
  <c r="P55" i="6"/>
  <c r="P61" i="6"/>
  <c r="P67" i="6"/>
  <c r="P73" i="6"/>
  <c r="P79" i="6"/>
  <c r="P85" i="6"/>
  <c r="P91" i="6"/>
  <c r="P97" i="6"/>
  <c r="P103" i="6"/>
  <c r="P109" i="6"/>
  <c r="P115" i="6"/>
  <c r="P121" i="6"/>
  <c r="P127" i="6"/>
  <c r="V131" i="6"/>
  <c r="P135" i="6"/>
  <c r="P147" i="6"/>
  <c r="Q151" i="6"/>
  <c r="R151" i="6" s="1"/>
  <c r="V159" i="6"/>
  <c r="P165" i="6"/>
  <c r="P213" i="6"/>
  <c r="Q217" i="6"/>
  <c r="R217" i="6" s="1"/>
  <c r="Q227" i="6"/>
  <c r="R227" i="6" s="1"/>
  <c r="P237" i="6"/>
  <c r="Q237" i="6" s="1"/>
  <c r="Z241" i="6"/>
  <c r="U241" i="6"/>
  <c r="P262" i="6"/>
  <c r="Q262" i="6" s="1"/>
  <c r="V263" i="6"/>
  <c r="P299" i="6"/>
  <c r="Q299" i="6" s="1"/>
  <c r="V300" i="6"/>
  <c r="P311" i="6"/>
  <c r="Q311" i="6" s="1"/>
  <c r="V312" i="6"/>
  <c r="AA343" i="6"/>
  <c r="P406" i="6"/>
  <c r="Q406" i="6" s="1"/>
  <c r="R406" i="6" s="1"/>
  <c r="AA422" i="6"/>
  <c r="Q422" i="6"/>
  <c r="R422" i="6" s="1"/>
  <c r="Q481" i="6"/>
  <c r="R481" i="6" s="1"/>
  <c r="P222" i="6"/>
  <c r="Q222" i="6" s="1"/>
  <c r="Z227" i="6"/>
  <c r="U227" i="6"/>
  <c r="P250" i="6"/>
  <c r="Q250" i="6" s="1"/>
  <c r="R250" i="6" s="1"/>
  <c r="Z273" i="6"/>
  <c r="U273" i="6"/>
  <c r="Z277" i="6"/>
  <c r="U277" i="6"/>
  <c r="AA287" i="6"/>
  <c r="Q291" i="6"/>
  <c r="R291" i="6" s="1"/>
  <c r="Z315" i="6"/>
  <c r="U315" i="6"/>
  <c r="Q330" i="6"/>
  <c r="R330" i="6" s="1"/>
  <c r="AA333" i="6"/>
  <c r="P343" i="6"/>
  <c r="Q343" i="6" s="1"/>
  <c r="R343" i="6" s="1"/>
  <c r="Z389" i="6"/>
  <c r="U389" i="6"/>
  <c r="P404" i="6"/>
  <c r="Q404" i="6" s="1"/>
  <c r="V473" i="6"/>
  <c r="Q349" i="6"/>
  <c r="R349" i="6" s="1"/>
  <c r="Z371" i="6"/>
  <c r="U371" i="6"/>
  <c r="Z383" i="6"/>
  <c r="U383" i="6"/>
  <c r="P412" i="6"/>
  <c r="Q412" i="6" s="1"/>
  <c r="Q439" i="6"/>
  <c r="R439" i="6" s="1"/>
  <c r="AA475" i="6"/>
  <c r="Q475" i="6"/>
  <c r="R475" i="6" s="1"/>
  <c r="U328" i="6"/>
  <c r="P346" i="6"/>
  <c r="Q346" i="6" s="1"/>
  <c r="Q347" i="6"/>
  <c r="R347" i="6" s="1"/>
  <c r="P351" i="6"/>
  <c r="Q351" i="6" s="1"/>
  <c r="Z361" i="6"/>
  <c r="U361" i="6"/>
  <c r="Q365" i="6"/>
  <c r="R365" i="6" s="1"/>
  <c r="Z379" i="6"/>
  <c r="U379" i="6"/>
  <c r="V430" i="6"/>
  <c r="AA433" i="6"/>
  <c r="Q433" i="6"/>
  <c r="R433" i="6" s="1"/>
  <c r="Z456" i="6"/>
  <c r="U456" i="6"/>
  <c r="P547" i="6"/>
  <c r="Q547" i="6" s="1"/>
  <c r="R547" i="6" s="1"/>
  <c r="U369" i="6"/>
  <c r="Z369" i="6"/>
  <c r="P381" i="6"/>
  <c r="Q381" i="6" s="1"/>
  <c r="Z415" i="6"/>
  <c r="U415" i="6"/>
  <c r="Z427" i="6"/>
  <c r="U427" i="6"/>
  <c r="Q452" i="6"/>
  <c r="R452" i="6" s="1"/>
  <c r="P477" i="6"/>
  <c r="AA493" i="6"/>
  <c r="AA327" i="6"/>
  <c r="U330" i="6"/>
  <c r="P336" i="6"/>
  <c r="Q336" i="6" s="1"/>
  <c r="P339" i="6"/>
  <c r="U349" i="6"/>
  <c r="V350" i="6"/>
  <c r="P358" i="6"/>
  <c r="AA363" i="6"/>
  <c r="U364" i="6"/>
  <c r="U404" i="6"/>
  <c r="Z404" i="6"/>
  <c r="U406" i="6"/>
  <c r="U424" i="6"/>
  <c r="Q426" i="6"/>
  <c r="R426" i="6" s="1"/>
  <c r="P435" i="6"/>
  <c r="Q435" i="6" s="1"/>
  <c r="Z463" i="6"/>
  <c r="U463" i="6"/>
  <c r="AA465" i="6"/>
  <c r="U491" i="6"/>
  <c r="AA628" i="6"/>
  <c r="Q628" i="6"/>
  <c r="R628" i="6" s="1"/>
  <c r="AA328" i="6"/>
  <c r="Z359" i="6"/>
  <c r="U359" i="6"/>
  <c r="P363" i="6"/>
  <c r="Q363" i="6" s="1"/>
  <c r="R363" i="6" s="1"/>
  <c r="Z377" i="6"/>
  <c r="U377" i="6"/>
  <c r="AA395" i="6"/>
  <c r="P414" i="6"/>
  <c r="AA445" i="6"/>
  <c r="Q445" i="6"/>
  <c r="R445" i="6" s="1"/>
  <c r="P465" i="6"/>
  <c r="P528" i="6"/>
  <c r="Z350" i="6"/>
  <c r="U363" i="6"/>
  <c r="Z363" i="6"/>
  <c r="Q367" i="6"/>
  <c r="R367" i="6" s="1"/>
  <c r="Z373" i="6"/>
  <c r="U373" i="6"/>
  <c r="Z385" i="6"/>
  <c r="U385" i="6"/>
  <c r="AA391" i="6"/>
  <c r="Q391" i="6"/>
  <c r="R391" i="6" s="1"/>
  <c r="P395" i="6"/>
  <c r="Q395" i="6" s="1"/>
  <c r="P423" i="6"/>
  <c r="Q423" i="6" s="1"/>
  <c r="Q454" i="6"/>
  <c r="R454" i="6" s="1"/>
  <c r="AA454" i="6"/>
  <c r="Z468" i="6"/>
  <c r="U468" i="6"/>
  <c r="Q470" i="6"/>
  <c r="R470" i="6" s="1"/>
  <c r="Z496" i="6"/>
  <c r="U496" i="6"/>
  <c r="Q355" i="6"/>
  <c r="R355" i="6" s="1"/>
  <c r="U411" i="6"/>
  <c r="Z411" i="6"/>
  <c r="Z426" i="6"/>
  <c r="U426" i="6"/>
  <c r="V231" i="6"/>
  <c r="Q233" i="6"/>
  <c r="R233" i="6" s="1"/>
  <c r="Q239" i="6"/>
  <c r="R239" i="6" s="1"/>
  <c r="V243" i="6"/>
  <c r="AA375" i="6"/>
  <c r="AA387" i="6"/>
  <c r="P405" i="6"/>
  <c r="P407" i="6"/>
  <c r="V440" i="6"/>
  <c r="Z445" i="6"/>
  <c r="U445" i="6"/>
  <c r="Z488" i="6"/>
  <c r="U488" i="6"/>
  <c r="V516" i="6"/>
  <c r="Q611" i="6"/>
  <c r="R611" i="6" s="1"/>
  <c r="P611" i="6"/>
  <c r="U324" i="6"/>
  <c r="P354" i="6"/>
  <c r="Q354" i="6" s="1"/>
  <c r="U357" i="6"/>
  <c r="Z357" i="6"/>
  <c r="Z367" i="6"/>
  <c r="U367" i="6"/>
  <c r="Q371" i="6"/>
  <c r="R371" i="6" s="1"/>
  <c r="P375" i="6"/>
  <c r="Q375" i="6" s="1"/>
  <c r="R375" i="6" s="1"/>
  <c r="P387" i="6"/>
  <c r="Q387" i="6" s="1"/>
  <c r="R387" i="6" s="1"/>
  <c r="P394" i="6"/>
  <c r="Q394" i="6" s="1"/>
  <c r="R394" i="6" s="1"/>
  <c r="P425" i="6"/>
  <c r="Q425" i="6" s="1"/>
  <c r="R425" i="6" s="1"/>
  <c r="P508" i="6"/>
  <c r="Z375" i="6"/>
  <c r="Z381" i="6"/>
  <c r="Z387" i="6"/>
  <c r="Q403" i="6"/>
  <c r="R403" i="6" s="1"/>
  <c r="Q408" i="6"/>
  <c r="R408" i="6" s="1"/>
  <c r="Q416" i="6"/>
  <c r="R416" i="6" s="1"/>
  <c r="P424" i="6"/>
  <c r="Q424" i="6" s="1"/>
  <c r="Q428" i="6"/>
  <c r="R428" i="6" s="1"/>
  <c r="Z429" i="6"/>
  <c r="Z436" i="6"/>
  <c r="Q451" i="6"/>
  <c r="R451" i="6" s="1"/>
  <c r="Q471" i="6"/>
  <c r="R471" i="6" s="1"/>
  <c r="Q482" i="6"/>
  <c r="R482" i="6" s="1"/>
  <c r="Q491" i="6"/>
  <c r="R491" i="6" s="1"/>
  <c r="Q494" i="6"/>
  <c r="R494" i="6" s="1"/>
  <c r="AA494" i="6"/>
  <c r="P514" i="6"/>
  <c r="Q514" i="6" s="1"/>
  <c r="Q516" i="6"/>
  <c r="R516" i="6" s="1"/>
  <c r="AA516" i="6"/>
  <c r="Q526" i="6"/>
  <c r="R526" i="6" s="1"/>
  <c r="P534" i="6"/>
  <c r="Q534" i="6" s="1"/>
  <c r="R534" i="6" s="1"/>
  <c r="V563" i="6"/>
  <c r="AA573" i="6"/>
  <c r="AA608" i="6"/>
  <c r="Q608" i="6"/>
  <c r="R608" i="6" s="1"/>
  <c r="Q415" i="6"/>
  <c r="R415" i="6" s="1"/>
  <c r="Z417" i="6"/>
  <c r="Q427" i="6"/>
  <c r="R427" i="6" s="1"/>
  <c r="V435" i="6"/>
  <c r="Z508" i="6"/>
  <c r="U508" i="6"/>
  <c r="V534" i="6"/>
  <c r="Z538" i="6"/>
  <c r="U538" i="6"/>
  <c r="P573" i="6"/>
  <c r="Q573" i="6" s="1"/>
  <c r="R573" i="6" s="1"/>
  <c r="V562" i="6"/>
  <c r="Q670" i="6"/>
  <c r="R670" i="6" s="1"/>
  <c r="AA602" i="6"/>
  <c r="Q396" i="6"/>
  <c r="R396" i="6" s="1"/>
  <c r="AA397" i="6"/>
  <c r="Q432" i="6"/>
  <c r="R432" i="6" s="1"/>
  <c r="Q438" i="6"/>
  <c r="R438" i="6" s="1"/>
  <c r="AA472" i="6"/>
  <c r="Q500" i="6"/>
  <c r="R500" i="6" s="1"/>
  <c r="AA500" i="6"/>
  <c r="AA555" i="6"/>
  <c r="Z568" i="6"/>
  <c r="U568" i="6"/>
  <c r="P602" i="6"/>
  <c r="Q602" i="6" s="1"/>
  <c r="R602" i="6" s="1"/>
  <c r="U630" i="6"/>
  <c r="U408" i="6"/>
  <c r="Q420" i="6"/>
  <c r="R420" i="6" s="1"/>
  <c r="P437" i="6"/>
  <c r="Q437" i="6" s="1"/>
  <c r="R437" i="6" s="1"/>
  <c r="Q453" i="6"/>
  <c r="R453" i="6" s="1"/>
  <c r="AA484" i="6"/>
  <c r="Q484" i="6"/>
  <c r="R484" i="6" s="1"/>
  <c r="Q490" i="6"/>
  <c r="R490" i="6" s="1"/>
  <c r="U494" i="6"/>
  <c r="U512" i="6"/>
  <c r="Z512" i="6"/>
  <c r="Q539" i="6"/>
  <c r="R539" i="6" s="1"/>
  <c r="Z551" i="6"/>
  <c r="U551" i="6"/>
  <c r="P555" i="6"/>
  <c r="Q555" i="6" s="1"/>
  <c r="R555" i="6" s="1"/>
  <c r="P570" i="6"/>
  <c r="Q570" i="6" s="1"/>
  <c r="V593" i="6"/>
  <c r="Z647" i="6"/>
  <c r="U647" i="6"/>
  <c r="P364" i="6"/>
  <c r="Q364" i="6" s="1"/>
  <c r="P370" i="6"/>
  <c r="Q370" i="6" s="1"/>
  <c r="P376" i="6"/>
  <c r="Q376" i="6" s="1"/>
  <c r="P382" i="6"/>
  <c r="Q382" i="6" s="1"/>
  <c r="P388" i="6"/>
  <c r="Q388" i="6" s="1"/>
  <c r="U409" i="6"/>
  <c r="V410" i="6"/>
  <c r="P418" i="6"/>
  <c r="Q418" i="6" s="1"/>
  <c r="Q419" i="6"/>
  <c r="R419" i="6" s="1"/>
  <c r="Z439" i="6"/>
  <c r="U439" i="6"/>
  <c r="U444" i="6"/>
  <c r="P459" i="6"/>
  <c r="Q459" i="6" s="1"/>
  <c r="AA471" i="6"/>
  <c r="U481" i="6"/>
  <c r="Z485" i="6"/>
  <c r="V524" i="6"/>
  <c r="Z539" i="6"/>
  <c r="U539" i="6"/>
  <c r="P541" i="6"/>
  <c r="Q541" i="6" s="1"/>
  <c r="R541" i="6" s="1"/>
  <c r="Q567" i="6"/>
  <c r="R567" i="6" s="1"/>
  <c r="AA567" i="6"/>
  <c r="V679" i="6"/>
  <c r="U755" i="6"/>
  <c r="Z755" i="6"/>
  <c r="Z433" i="6"/>
  <c r="U433" i="6"/>
  <c r="V454" i="6"/>
  <c r="Z490" i="6"/>
  <c r="U490" i="6"/>
  <c r="AA511" i="6"/>
  <c r="P523" i="6"/>
  <c r="Q523" i="6" s="1"/>
  <c r="AA660" i="6"/>
  <c r="Q660" i="6"/>
  <c r="R660" i="6" s="1"/>
  <c r="Q672" i="6"/>
  <c r="R672" i="6" s="1"/>
  <c r="Z410" i="6"/>
  <c r="P417" i="6"/>
  <c r="Q417" i="6" s="1"/>
  <c r="V422" i="6"/>
  <c r="P429" i="6"/>
  <c r="U438" i="6"/>
  <c r="P447" i="6"/>
  <c r="Q447" i="6" s="1"/>
  <c r="R447" i="6" s="1"/>
  <c r="V448" i="6"/>
  <c r="AA460" i="6"/>
  <c r="U475" i="6"/>
  <c r="U480" i="6"/>
  <c r="Q483" i="6"/>
  <c r="R483" i="6" s="1"/>
  <c r="Q489" i="6"/>
  <c r="R489" i="6" s="1"/>
  <c r="U497" i="6"/>
  <c r="U503" i="6"/>
  <c r="Z509" i="6"/>
  <c r="U509" i="6"/>
  <c r="P511" i="6"/>
  <c r="Q511" i="6" s="1"/>
  <c r="Z521" i="6"/>
  <c r="U521" i="6"/>
  <c r="AA552" i="6"/>
  <c r="Q552" i="6"/>
  <c r="R552" i="6" s="1"/>
  <c r="V655" i="6"/>
  <c r="V658" i="6"/>
  <c r="Q402" i="6"/>
  <c r="R402" i="6" s="1"/>
  <c r="Z421" i="6"/>
  <c r="U421" i="6"/>
  <c r="Q463" i="6"/>
  <c r="R463" i="6" s="1"/>
  <c r="Z567" i="6"/>
  <c r="U567" i="6"/>
  <c r="V586" i="6"/>
  <c r="Z612" i="6"/>
  <c r="U612" i="6"/>
  <c r="P634" i="6"/>
  <c r="Q634" i="6" s="1"/>
  <c r="R634" i="6" s="1"/>
  <c r="Q414" i="6"/>
  <c r="P441" i="6"/>
  <c r="Q441" i="6" s="1"/>
  <c r="Q477" i="6"/>
  <c r="P488" i="6"/>
  <c r="P609" i="6"/>
  <c r="Q609" i="6" s="1"/>
  <c r="Q444" i="6"/>
  <c r="R444" i="6" s="1"/>
  <c r="Q450" i="6"/>
  <c r="R450" i="6" s="1"/>
  <c r="Q456" i="6"/>
  <c r="R456" i="6" s="1"/>
  <c r="Q462" i="6"/>
  <c r="R462" i="6" s="1"/>
  <c r="Q468" i="6"/>
  <c r="R468" i="6" s="1"/>
  <c r="Q474" i="6"/>
  <c r="R474" i="6" s="1"/>
  <c r="Q480" i="6"/>
  <c r="R480" i="6" s="1"/>
  <c r="AA496" i="6"/>
  <c r="Q496" i="6"/>
  <c r="R496" i="6" s="1"/>
  <c r="V522" i="6"/>
  <c r="Q565" i="6"/>
  <c r="R565" i="6" s="1"/>
  <c r="AA596" i="6"/>
  <c r="Q596" i="6"/>
  <c r="R596" i="6" s="1"/>
  <c r="U597" i="6"/>
  <c r="Z597" i="6"/>
  <c r="Q603" i="6"/>
  <c r="R603" i="6" s="1"/>
  <c r="AA603" i="6"/>
  <c r="Z613" i="6"/>
  <c r="U613" i="6"/>
  <c r="Q615" i="6"/>
  <c r="R615" i="6" s="1"/>
  <c r="AA615" i="6"/>
  <c r="V656" i="6"/>
  <c r="Q492" i="6"/>
  <c r="R492" i="6" s="1"/>
  <c r="P493" i="6"/>
  <c r="Q493" i="6" s="1"/>
  <c r="Q512" i="6"/>
  <c r="R512" i="6" s="1"/>
  <c r="Z527" i="6"/>
  <c r="U527" i="6"/>
  <c r="P529" i="6"/>
  <c r="V530" i="6"/>
  <c r="AA541" i="6"/>
  <c r="Z546" i="6"/>
  <c r="U546" i="6"/>
  <c r="P548" i="6"/>
  <c r="P553" i="6"/>
  <c r="Q553" i="6" s="1"/>
  <c r="Q571" i="6"/>
  <c r="R571" i="6" s="1"/>
  <c r="AA609" i="6"/>
  <c r="U631" i="6"/>
  <c r="P663" i="6"/>
  <c r="Q663" i="6" s="1"/>
  <c r="R663" i="6" s="1"/>
  <c r="Z663" i="6"/>
  <c r="U663" i="6"/>
  <c r="AA449" i="6"/>
  <c r="AA455" i="6"/>
  <c r="AA461" i="6"/>
  <c r="AA467" i="6"/>
  <c r="AA473" i="6"/>
  <c r="AA479" i="6"/>
  <c r="Q543" i="6"/>
  <c r="R543" i="6" s="1"/>
  <c r="V555" i="6"/>
  <c r="AA557" i="6"/>
  <c r="AA572" i="6"/>
  <c r="Q572" i="6"/>
  <c r="AA580" i="6"/>
  <c r="AA529" i="6"/>
  <c r="Z533" i="6"/>
  <c r="U533" i="6"/>
  <c r="P535" i="6"/>
  <c r="AA548" i="6"/>
  <c r="AA554" i="6"/>
  <c r="Q554" i="6"/>
  <c r="R554" i="6" s="1"/>
  <c r="AA578" i="6"/>
  <c r="P629" i="6"/>
  <c r="P430" i="6"/>
  <c r="Q430" i="6" s="1"/>
  <c r="P436" i="6"/>
  <c r="Q436" i="6" s="1"/>
  <c r="P442" i="6"/>
  <c r="Q442" i="6" s="1"/>
  <c r="P485" i="6"/>
  <c r="Q485" i="6" s="1"/>
  <c r="P499" i="6"/>
  <c r="P505" i="6"/>
  <c r="U520" i="6"/>
  <c r="V547" i="6"/>
  <c r="Z552" i="6"/>
  <c r="U552" i="6"/>
  <c r="Z561" i="6"/>
  <c r="Q569" i="6"/>
  <c r="R569" i="6" s="1"/>
  <c r="P572" i="6"/>
  <c r="P591" i="6"/>
  <c r="Q591" i="6" s="1"/>
  <c r="R591" i="6" s="1"/>
  <c r="V623" i="6"/>
  <c r="Q638" i="6"/>
  <c r="R638" i="6" s="1"/>
  <c r="P517" i="6"/>
  <c r="Q517" i="6" s="1"/>
  <c r="R517" i="6" s="1"/>
  <c r="V518" i="6"/>
  <c r="AA590" i="6"/>
  <c r="Q590" i="6"/>
  <c r="R590" i="6" s="1"/>
  <c r="U591" i="6"/>
  <c r="Z591" i="6"/>
  <c r="Q610" i="6"/>
  <c r="R610" i="6" s="1"/>
  <c r="V629" i="6"/>
  <c r="Q635" i="6"/>
  <c r="R635" i="6" s="1"/>
  <c r="Q510" i="6"/>
  <c r="R510" i="6" s="1"/>
  <c r="P522" i="6"/>
  <c r="Q522" i="6" s="1"/>
  <c r="Q556" i="6"/>
  <c r="R556" i="6" s="1"/>
  <c r="AA556" i="6"/>
  <c r="Q574" i="6"/>
  <c r="R574" i="6" s="1"/>
  <c r="AA574" i="6"/>
  <c r="Q577" i="6"/>
  <c r="R577" i="6" s="1"/>
  <c r="AA577" i="6"/>
  <c r="V616" i="6"/>
  <c r="Z516" i="6"/>
  <c r="Q545" i="6"/>
  <c r="R545" i="6" s="1"/>
  <c r="Q551" i="6"/>
  <c r="R551" i="6" s="1"/>
  <c r="P617" i="6"/>
  <c r="V642" i="6"/>
  <c r="Z648" i="6"/>
  <c r="U648" i="6"/>
  <c r="AA666" i="6"/>
  <c r="Q666" i="6"/>
  <c r="R666" i="6" s="1"/>
  <c r="Z672" i="6"/>
  <c r="U672" i="6"/>
  <c r="U680" i="6"/>
  <c r="Z680" i="6"/>
  <c r="AA754" i="6"/>
  <c r="Q754" i="6"/>
  <c r="R754" i="6" s="1"/>
  <c r="Q502" i="6"/>
  <c r="R502" i="6" s="1"/>
  <c r="Q566" i="6"/>
  <c r="R566" i="6" s="1"/>
  <c r="AA588" i="6"/>
  <c r="Q597" i="6"/>
  <c r="R597" i="6" s="1"/>
  <c r="Q604" i="6"/>
  <c r="R604" i="6" s="1"/>
  <c r="U618" i="6"/>
  <c r="U619" i="6"/>
  <c r="P623" i="6"/>
  <c r="Q623" i="6" s="1"/>
  <c r="R623" i="6" s="1"/>
  <c r="P682" i="6"/>
  <c r="Q682" i="6" s="1"/>
  <c r="Z698" i="6"/>
  <c r="U698" i="6"/>
  <c r="U708" i="6"/>
  <c r="Z708" i="6"/>
  <c r="AA694" i="6"/>
  <c r="P767" i="6"/>
  <c r="Q767" i="6" s="1"/>
  <c r="U787" i="6"/>
  <c r="Z787" i="6"/>
  <c r="P710" i="6"/>
  <c r="AA543" i="6"/>
  <c r="V603" i="6"/>
  <c r="Z650" i="6"/>
  <c r="U650" i="6"/>
  <c r="Z761" i="6"/>
  <c r="U761" i="6"/>
  <c r="U515" i="6"/>
  <c r="U540" i="6"/>
  <c r="P542" i="6"/>
  <c r="Q542" i="6" s="1"/>
  <c r="R542" i="6" s="1"/>
  <c r="P557" i="6"/>
  <c r="Q557" i="6" s="1"/>
  <c r="U570" i="6"/>
  <c r="P575" i="6"/>
  <c r="P578" i="6"/>
  <c r="Q578" i="6" s="1"/>
  <c r="R578" i="6" s="1"/>
  <c r="V609" i="6"/>
  <c r="Z660" i="6"/>
  <c r="U660" i="6"/>
  <c r="P736" i="6"/>
  <c r="Q736" i="6" s="1"/>
  <c r="R736" i="6" s="1"/>
  <c r="P758" i="6"/>
  <c r="Q758" i="6" s="1"/>
  <c r="U799" i="6"/>
  <c r="Z799" i="6"/>
  <c r="P518" i="6"/>
  <c r="Q518" i="6" s="1"/>
  <c r="P524" i="6"/>
  <c r="P530" i="6"/>
  <c r="Q530" i="6" s="1"/>
  <c r="P536" i="6"/>
  <c r="Q536" i="6" s="1"/>
  <c r="P549" i="6"/>
  <c r="Q549" i="6" s="1"/>
  <c r="R549" i="6" s="1"/>
  <c r="U553" i="6"/>
  <c r="P558" i="6"/>
  <c r="Q561" i="6"/>
  <c r="R561" i="6" s="1"/>
  <c r="V569" i="6"/>
  <c r="U571" i="6"/>
  <c r="P576" i="6"/>
  <c r="P579" i="6"/>
  <c r="P581" i="6"/>
  <c r="P584" i="6"/>
  <c r="Q584" i="6" s="1"/>
  <c r="Q589" i="6"/>
  <c r="R589" i="6" s="1"/>
  <c r="Q595" i="6"/>
  <c r="R595" i="6" s="1"/>
  <c r="Q601" i="6"/>
  <c r="R601" i="6" s="1"/>
  <c r="Z609" i="6"/>
  <c r="P614" i="6"/>
  <c r="Q614" i="6" s="1"/>
  <c r="V615" i="6"/>
  <c r="P621" i="6"/>
  <c r="Q621" i="6" s="1"/>
  <c r="AA667" i="6"/>
  <c r="Q667" i="6"/>
  <c r="R667" i="6" s="1"/>
  <c r="Z758" i="6"/>
  <c r="U758" i="6"/>
  <c r="Z824" i="6"/>
  <c r="U824" i="6"/>
  <c r="P582" i="6"/>
  <c r="Q582" i="6" s="1"/>
  <c r="P585" i="6"/>
  <c r="P587" i="6"/>
  <c r="Q607" i="6"/>
  <c r="R607" i="6" s="1"/>
  <c r="Z615" i="6"/>
  <c r="V621" i="6"/>
  <c r="P627" i="6"/>
  <c r="R642" i="6"/>
  <c r="Y642" i="6" s="1"/>
  <c r="P662" i="6"/>
  <c r="Q662" i="6" s="1"/>
  <c r="R662" i="6" s="1"/>
  <c r="U699" i="6"/>
  <c r="Z699" i="6"/>
  <c r="Q560" i="6"/>
  <c r="R560" i="6" s="1"/>
  <c r="Q564" i="6"/>
  <c r="R564" i="6" s="1"/>
  <c r="P593" i="6"/>
  <c r="Q593" i="6" s="1"/>
  <c r="R593" i="6" s="1"/>
  <c r="P599" i="6"/>
  <c r="Q599" i="6" s="1"/>
  <c r="R599" i="6" s="1"/>
  <c r="Q618" i="6"/>
  <c r="R618" i="6" s="1"/>
  <c r="Q620" i="6"/>
  <c r="R620" i="6" s="1"/>
  <c r="Z621" i="6"/>
  <c r="V627" i="6"/>
  <c r="P633" i="6"/>
  <c r="Q633" i="6" s="1"/>
  <c r="V644" i="6"/>
  <c r="Q656" i="6"/>
  <c r="R656" i="6" s="1"/>
  <c r="AA665" i="6"/>
  <c r="AA570" i="6"/>
  <c r="V577" i="6"/>
  <c r="P605" i="6"/>
  <c r="Q605" i="6" s="1"/>
  <c r="R605" i="6" s="1"/>
  <c r="Q624" i="6"/>
  <c r="R624" i="6" s="1"/>
  <c r="Q626" i="6"/>
  <c r="R626" i="6" s="1"/>
  <c r="V633" i="6"/>
  <c r="AA636" i="6"/>
  <c r="Q636" i="6"/>
  <c r="R636" i="6" s="1"/>
  <c r="Z637" i="6"/>
  <c r="U637" i="6"/>
  <c r="Z675" i="6"/>
  <c r="U675" i="6"/>
  <c r="AA713" i="6"/>
  <c r="Q684" i="6"/>
  <c r="R684" i="6" s="1"/>
  <c r="AA684" i="6"/>
  <c r="P695" i="6"/>
  <c r="Q695" i="6" s="1"/>
  <c r="R695" i="6" s="1"/>
  <c r="Z696" i="6"/>
  <c r="U696" i="6"/>
  <c r="Q734" i="6"/>
  <c r="R734" i="6" s="1"/>
  <c r="AA734" i="6"/>
  <c r="Z747" i="6"/>
  <c r="U747" i="6"/>
  <c r="V668" i="6"/>
  <c r="Q671" i="6"/>
  <c r="R671" i="6" s="1"/>
  <c r="U673" i="6"/>
  <c r="Z673" i="6"/>
  <c r="V687" i="6"/>
  <c r="V709" i="6"/>
  <c r="AA755" i="6"/>
  <c r="Q755" i="6"/>
  <c r="R755" i="6" s="1"/>
  <c r="Q811" i="6"/>
  <c r="R811" i="6" s="1"/>
  <c r="AA811" i="6"/>
  <c r="U654" i="6"/>
  <c r="V664" i="6"/>
  <c r="Z687" i="6"/>
  <c r="P708" i="6"/>
  <c r="Q708" i="6" s="1"/>
  <c r="P730" i="6"/>
  <c r="Q730" i="6" s="1"/>
  <c r="Q741" i="6"/>
  <c r="R741" i="6" s="1"/>
  <c r="P775" i="6"/>
  <c r="V832" i="6"/>
  <c r="Z653" i="6"/>
  <c r="Z671" i="6"/>
  <c r="U671" i="6"/>
  <c r="U677" i="6"/>
  <c r="Z677" i="6"/>
  <c r="P694" i="6"/>
  <c r="Q694" i="6" s="1"/>
  <c r="P713" i="6"/>
  <c r="Q713" i="6" s="1"/>
  <c r="R713" i="6" s="1"/>
  <c r="P716" i="6"/>
  <c r="Z738" i="6"/>
  <c r="U738" i="6"/>
  <c r="P744" i="6"/>
  <c r="Q744" i="6" s="1"/>
  <c r="R744" i="6" s="1"/>
  <c r="AA786" i="6"/>
  <c r="Q786" i="6"/>
  <c r="R786" i="6" s="1"/>
  <c r="AA637" i="6"/>
  <c r="AA653" i="6"/>
  <c r="Z662" i="6"/>
  <c r="U662" i="6"/>
  <c r="AA685" i="6"/>
  <c r="Q685" i="6"/>
  <c r="R685" i="6" s="1"/>
  <c r="AA707" i="6"/>
  <c r="Q707" i="6"/>
  <c r="R707" i="6" s="1"/>
  <c r="P719" i="6"/>
  <c r="Q743" i="6"/>
  <c r="R743" i="6" s="1"/>
  <c r="AA743" i="6"/>
  <c r="P783" i="6"/>
  <c r="Q783" i="6" s="1"/>
  <c r="V791" i="6"/>
  <c r="Q798" i="6"/>
  <c r="R798" i="6" s="1"/>
  <c r="V871" i="6"/>
  <c r="Q729" i="6"/>
  <c r="R729" i="6" s="1"/>
  <c r="V688" i="6"/>
  <c r="P693" i="6"/>
  <c r="Z723" i="6"/>
  <c r="U723" i="6"/>
  <c r="AA774" i="6"/>
  <c r="V789" i="6"/>
  <c r="U798" i="6"/>
  <c r="Z798" i="6"/>
  <c r="Q812" i="6"/>
  <c r="R812" i="6" s="1"/>
  <c r="AA812" i="6"/>
  <c r="P665" i="6"/>
  <c r="Q665" i="6" s="1"/>
  <c r="Z669" i="6"/>
  <c r="U669" i="6"/>
  <c r="AA681" i="6"/>
  <c r="AA706" i="6"/>
  <c r="Q706" i="6"/>
  <c r="R706" i="6" s="1"/>
  <c r="Z710" i="6"/>
  <c r="U710" i="6"/>
  <c r="AA718" i="6"/>
  <c r="Z724" i="6"/>
  <c r="P737" i="6"/>
  <c r="Q756" i="6"/>
  <c r="R756" i="6" s="1"/>
  <c r="P785" i="6"/>
  <c r="Q785" i="6" s="1"/>
  <c r="P805" i="6"/>
  <c r="Q805" i="6" s="1"/>
  <c r="V634" i="6"/>
  <c r="Q640" i="6"/>
  <c r="R640" i="6" s="1"/>
  <c r="Q659" i="6"/>
  <c r="R659" i="6" s="1"/>
  <c r="AA659" i="6"/>
  <c r="P664" i="6"/>
  <c r="Z665" i="6"/>
  <c r="U665" i="6"/>
  <c r="P668" i="6"/>
  <c r="P673" i="6"/>
  <c r="Q673" i="6" s="1"/>
  <c r="U674" i="6"/>
  <c r="Z688" i="6"/>
  <c r="Z697" i="6"/>
  <c r="U697" i="6"/>
  <c r="AA712" i="6"/>
  <c r="Q712" i="6"/>
  <c r="R712" i="6" s="1"/>
  <c r="P718" i="6"/>
  <c r="Q718" i="6" s="1"/>
  <c r="P728" i="6"/>
  <c r="P731" i="6"/>
  <c r="Q731" i="6" s="1"/>
  <c r="Z735" i="6"/>
  <c r="U735" i="6"/>
  <c r="P739" i="6"/>
  <c r="Q739" i="6" s="1"/>
  <c r="R739" i="6" s="1"/>
  <c r="AA742" i="6"/>
  <c r="Q742" i="6"/>
  <c r="R742" i="6" s="1"/>
  <c r="Z774" i="6"/>
  <c r="U774" i="6"/>
  <c r="V793" i="6"/>
  <c r="R643" i="6"/>
  <c r="Q646" i="6"/>
  <c r="R646" i="6" s="1"/>
  <c r="Q647" i="6"/>
  <c r="R647" i="6" s="1"/>
  <c r="AA647" i="6"/>
  <c r="P721" i="6"/>
  <c r="Z737" i="6"/>
  <c r="U737" i="6"/>
  <c r="U756" i="6"/>
  <c r="Z756" i="6"/>
  <c r="Q787" i="6"/>
  <c r="R787" i="6" s="1"/>
  <c r="AA787" i="6"/>
  <c r="Z828" i="6"/>
  <c r="U828" i="6"/>
  <c r="Q848" i="6"/>
  <c r="R848" i="6" s="1"/>
  <c r="AA848" i="6"/>
  <c r="Q854" i="6"/>
  <c r="R854" i="6" s="1"/>
  <c r="V865" i="6"/>
  <c r="AA710" i="6"/>
  <c r="P720" i="6"/>
  <c r="Q720" i="6" s="1"/>
  <c r="P761" i="6"/>
  <c r="Q761" i="6" s="1"/>
  <c r="AA766" i="6"/>
  <c r="Q766" i="6"/>
  <c r="R766" i="6" s="1"/>
  <c r="AA828" i="6"/>
  <c r="P832" i="6"/>
  <c r="Q832" i="6" s="1"/>
  <c r="R832" i="6" s="1"/>
  <c r="Q845" i="6"/>
  <c r="R845" i="6" s="1"/>
  <c r="AA867" i="6"/>
  <c r="P880" i="6"/>
  <c r="AA805" i="6"/>
  <c r="V825" i="6"/>
  <c r="P828" i="6"/>
  <c r="AA860" i="6"/>
  <c r="Q860" i="6"/>
  <c r="R860" i="6" s="1"/>
  <c r="Q863" i="6"/>
  <c r="R863" i="6" s="1"/>
  <c r="Z819" i="6"/>
  <c r="U819" i="6"/>
  <c r="Z825" i="6"/>
  <c r="Q843" i="6"/>
  <c r="R843" i="6" s="1"/>
  <c r="AA843" i="6"/>
  <c r="Z845" i="6"/>
  <c r="V848" i="6"/>
  <c r="P870" i="6"/>
  <c r="Q870" i="6" s="1"/>
  <c r="P822" i="6"/>
  <c r="R822" i="6" s="1"/>
  <c r="Q834" i="6"/>
  <c r="R834" i="6" s="1"/>
  <c r="P839" i="6"/>
  <c r="Q839" i="6" s="1"/>
  <c r="R839" i="6" s="1"/>
  <c r="P853" i="6"/>
  <c r="Q853" i="6" s="1"/>
  <c r="R853" i="6" s="1"/>
  <c r="V856" i="6"/>
  <c r="P866" i="6"/>
  <c r="Q866" i="6" s="1"/>
  <c r="U667" i="6"/>
  <c r="Z667" i="6"/>
  <c r="V685" i="6"/>
  <c r="U783" i="6"/>
  <c r="U784" i="6"/>
  <c r="V786" i="6"/>
  <c r="P804" i="6"/>
  <c r="Q804" i="6" s="1"/>
  <c r="Z818" i="6"/>
  <c r="U818" i="6"/>
  <c r="AA820" i="6"/>
  <c r="Q820" i="6"/>
  <c r="R820" i="6" s="1"/>
  <c r="Z822" i="6"/>
  <c r="U822" i="6"/>
  <c r="P830" i="6"/>
  <c r="Q830" i="6" s="1"/>
  <c r="U831" i="6"/>
  <c r="U834" i="6"/>
  <c r="V839" i="6"/>
  <c r="AA844" i="6"/>
  <c r="Q862" i="6"/>
  <c r="R862" i="6" s="1"/>
  <c r="P681" i="6"/>
  <c r="Q681" i="6" s="1"/>
  <c r="U684" i="6"/>
  <c r="AA692" i="6"/>
  <c r="P704" i="6"/>
  <c r="Q705" i="6"/>
  <c r="R705" i="6" s="1"/>
  <c r="Q715" i="6"/>
  <c r="R715" i="6" s="1"/>
  <c r="V731" i="6"/>
  <c r="Q735" i="6"/>
  <c r="R735" i="6" s="1"/>
  <c r="V760" i="6"/>
  <c r="Q762" i="6"/>
  <c r="R762" i="6" s="1"/>
  <c r="Q776" i="6"/>
  <c r="R776" i="6" s="1"/>
  <c r="AA776" i="6"/>
  <c r="U781" i="6"/>
  <c r="Z781" i="6"/>
  <c r="Z797" i="6"/>
  <c r="Q815" i="6"/>
  <c r="R815" i="6" s="1"/>
  <c r="P816" i="6"/>
  <c r="Q816" i="6" s="1"/>
  <c r="AA826" i="6"/>
  <c r="Q826" i="6"/>
  <c r="R826" i="6" s="1"/>
  <c r="P827" i="6"/>
  <c r="Q827" i="6" s="1"/>
  <c r="P846" i="6"/>
  <c r="Q846" i="6" s="1"/>
  <c r="R846" i="6" s="1"/>
  <c r="P849" i="6"/>
  <c r="Q849" i="6" s="1"/>
  <c r="U850" i="6"/>
  <c r="V853" i="6"/>
  <c r="Z685" i="6"/>
  <c r="Q691" i="6"/>
  <c r="R691" i="6" s="1"/>
  <c r="P692" i="6"/>
  <c r="Q692" i="6" s="1"/>
  <c r="Q711" i="6"/>
  <c r="R711" i="6" s="1"/>
  <c r="AA719" i="6"/>
  <c r="V736" i="6"/>
  <c r="AA770" i="6"/>
  <c r="Z786" i="6"/>
  <c r="U830" i="6"/>
  <c r="Z830" i="6"/>
  <c r="P842" i="6"/>
  <c r="Q842" i="6" s="1"/>
  <c r="R842" i="6" s="1"/>
  <c r="P861" i="6"/>
  <c r="Q861" i="6" s="1"/>
  <c r="R677" i="6"/>
  <c r="Y677" i="6" s="1"/>
  <c r="Q690" i="6"/>
  <c r="R690" i="6" s="1"/>
  <c r="Q714" i="6"/>
  <c r="R714" i="6" s="1"/>
  <c r="AA794" i="6"/>
  <c r="Q801" i="6"/>
  <c r="R801" i="6" s="1"/>
  <c r="AA801" i="6"/>
  <c r="Q833" i="6"/>
  <c r="R833" i="6" s="1"/>
  <c r="P906" i="6"/>
  <c r="R906" i="6" s="1"/>
  <c r="AA908" i="6"/>
  <c r="Q908" i="6"/>
  <c r="R908" i="6" s="1"/>
  <c r="Q722" i="6"/>
  <c r="R722" i="6" s="1"/>
  <c r="AA722" i="6"/>
  <c r="R738" i="6"/>
  <c r="AA746" i="6"/>
  <c r="AA758" i="6"/>
  <c r="P768" i="6"/>
  <c r="Q768" i="6" s="1"/>
  <c r="P769" i="6"/>
  <c r="Q769" i="6" s="1"/>
  <c r="U771" i="6"/>
  <c r="U778" i="6"/>
  <c r="U820" i="6"/>
  <c r="Z820" i="6"/>
  <c r="V838" i="6"/>
  <c r="P841" i="6"/>
  <c r="V846" i="6"/>
  <c r="Q852" i="6"/>
  <c r="R852" i="6" s="1"/>
  <c r="Y852" i="6" s="1"/>
  <c r="U855" i="6"/>
  <c r="Z855" i="6"/>
  <c r="AA874" i="6"/>
  <c r="Q874" i="6"/>
  <c r="R874" i="6" s="1"/>
  <c r="U862" i="6"/>
  <c r="Z862" i="6"/>
  <c r="Q891" i="6"/>
  <c r="R891" i="6" s="1"/>
  <c r="AA891" i="6"/>
  <c r="Q740" i="6"/>
  <c r="R740" i="6" s="1"/>
  <c r="Q764" i="6"/>
  <c r="R764" i="6" s="1"/>
  <c r="AA817" i="6"/>
  <c r="Q817" i="6"/>
  <c r="R817" i="6" s="1"/>
  <c r="Q818" i="6"/>
  <c r="R818" i="6" s="1"/>
  <c r="AA818" i="6"/>
  <c r="AA882" i="6"/>
  <c r="P856" i="6"/>
  <c r="V861" i="6"/>
  <c r="Q864" i="6"/>
  <c r="R864" i="6" s="1"/>
  <c r="AA864" i="6"/>
  <c r="AA885" i="6"/>
  <c r="Z888" i="6"/>
  <c r="U888" i="6"/>
  <c r="AA890" i="6"/>
  <c r="Q890" i="6"/>
  <c r="R890" i="6" s="1"/>
  <c r="Q696" i="6"/>
  <c r="R696" i="6" s="1"/>
  <c r="Q824" i="6"/>
  <c r="R824" i="6" s="1"/>
  <c r="V841" i="6"/>
  <c r="U852" i="6"/>
  <c r="Z852" i="6"/>
  <c r="V884" i="6"/>
  <c r="R701" i="6"/>
  <c r="Y701" i="6" s="1"/>
  <c r="U716" i="6"/>
  <c r="U740" i="6"/>
  <c r="P746" i="6"/>
  <c r="Q746" i="6" s="1"/>
  <c r="V763" i="6"/>
  <c r="U764" i="6"/>
  <c r="P770" i="6"/>
  <c r="Q770" i="6" s="1"/>
  <c r="R770" i="6" s="1"/>
  <c r="P774" i="6"/>
  <c r="Q774" i="6" s="1"/>
  <c r="P777" i="6"/>
  <c r="Q777" i="6" s="1"/>
  <c r="Q792" i="6"/>
  <c r="R792" i="6" s="1"/>
  <c r="Q795" i="6"/>
  <c r="R795" i="6" s="1"/>
  <c r="Q810" i="6"/>
  <c r="R810" i="6" s="1"/>
  <c r="Z827" i="6"/>
  <c r="U827" i="6"/>
  <c r="U833" i="6"/>
  <c r="V840" i="6"/>
  <c r="U847" i="6"/>
  <c r="Q868" i="6"/>
  <c r="R868" i="6" s="1"/>
  <c r="V877" i="6"/>
  <c r="P894" i="6"/>
  <c r="Q752" i="6"/>
  <c r="R752" i="6" s="1"/>
  <c r="Q796" i="6"/>
  <c r="R796" i="6" s="1"/>
  <c r="R875" i="6"/>
  <c r="Q876" i="6"/>
  <c r="R876" i="6" s="1"/>
  <c r="AA876" i="6"/>
  <c r="Z900" i="6"/>
  <c r="U900" i="6"/>
  <c r="V914" i="6"/>
  <c r="R917" i="6"/>
  <c r="Q919" i="6"/>
  <c r="R919" i="6" s="1"/>
  <c r="U966" i="6"/>
  <c r="Z966" i="6"/>
  <c r="P859" i="6"/>
  <c r="Q859" i="6" s="1"/>
  <c r="P867" i="6"/>
  <c r="Q867" i="6" s="1"/>
  <c r="R867" i="6" s="1"/>
  <c r="Q879" i="6"/>
  <c r="R879" i="6" s="1"/>
  <c r="Q902" i="6"/>
  <c r="R902" i="6" s="1"/>
  <c r="AA906" i="6"/>
  <c r="AA909" i="6"/>
  <c r="P850" i="6"/>
  <c r="Z854" i="6"/>
  <c r="U854" i="6"/>
  <c r="Q858" i="6"/>
  <c r="R858" i="6" s="1"/>
  <c r="AA884" i="6"/>
  <c r="Q884" i="6"/>
  <c r="R884" i="6" s="1"/>
  <c r="V898" i="6"/>
  <c r="V951" i="6"/>
  <c r="AA866" i="6"/>
  <c r="P905" i="6"/>
  <c r="AA912" i="6"/>
  <c r="P918" i="6"/>
  <c r="P934" i="6"/>
  <c r="P872" i="6"/>
  <c r="Q872" i="6" s="1"/>
  <c r="V897" i="6"/>
  <c r="Q915" i="6"/>
  <c r="R915" i="6" s="1"/>
  <c r="R941" i="6"/>
  <c r="Q944" i="6"/>
  <c r="R944" i="6" s="1"/>
  <c r="AA944" i="6"/>
  <c r="Q789" i="6"/>
  <c r="R789" i="6" s="1"/>
  <c r="Q807" i="6"/>
  <c r="R807" i="6" s="1"/>
  <c r="Q823" i="6"/>
  <c r="R823" i="6" s="1"/>
  <c r="Q836" i="6"/>
  <c r="R836" i="6" s="1"/>
  <c r="Q837" i="6"/>
  <c r="R837" i="6" s="1"/>
  <c r="Q847" i="6"/>
  <c r="R847" i="6" s="1"/>
  <c r="Q856" i="6"/>
  <c r="P888" i="6"/>
  <c r="Z894" i="6"/>
  <c r="U894" i="6"/>
  <c r="P923" i="6"/>
  <c r="U920" i="6"/>
  <c r="Z920" i="6"/>
  <c r="AA917" i="6"/>
  <c r="AA925" i="6"/>
  <c r="Q945" i="6"/>
  <c r="R945" i="6" s="1"/>
  <c r="Z974" i="6"/>
  <c r="U974" i="6"/>
  <c r="Z879" i="6"/>
  <c r="U879" i="6"/>
  <c r="U906" i="6"/>
  <c r="Z906" i="6"/>
  <c r="U918" i="6"/>
  <c r="Z918" i="6"/>
  <c r="Q933" i="6"/>
  <c r="R933" i="6" s="1"/>
  <c r="X933" i="6" s="1"/>
  <c r="V933" i="6"/>
  <c r="AA923" i="6"/>
  <c r="Q923" i="6"/>
  <c r="Q932" i="6"/>
  <c r="R932" i="6" s="1"/>
  <c r="AA932" i="6"/>
  <c r="R943" i="6"/>
  <c r="X943" i="6" s="1"/>
  <c r="AA946" i="6"/>
  <c r="U882" i="6"/>
  <c r="Z882" i="6"/>
  <c r="Q900" i="6"/>
  <c r="R900" i="6" s="1"/>
  <c r="AA900" i="6"/>
  <c r="R911" i="6"/>
  <c r="P946" i="6"/>
  <c r="Q946" i="6" s="1"/>
  <c r="Z946" i="6"/>
  <c r="U946" i="6"/>
  <c r="AA966" i="6"/>
  <c r="Q966" i="6"/>
  <c r="R966" i="6" s="1"/>
  <c r="AA870" i="6"/>
  <c r="AA879" i="6"/>
  <c r="AA899" i="6"/>
  <c r="Z901" i="6"/>
  <c r="P925" i="6"/>
  <c r="Q925" i="6" s="1"/>
  <c r="P938" i="6"/>
  <c r="Q938" i="6" s="1"/>
  <c r="R938" i="6" s="1"/>
  <c r="P977" i="6"/>
  <c r="Q977" i="6" s="1"/>
  <c r="R977" i="6" s="1"/>
  <c r="Z1006" i="6"/>
  <c r="U1006" i="6"/>
  <c r="AA918" i="6"/>
  <c r="P956" i="6"/>
  <c r="U960" i="6"/>
  <c r="Z960" i="6"/>
  <c r="U968" i="6"/>
  <c r="P980" i="6"/>
  <c r="R980" i="6" s="1"/>
  <c r="V982" i="6"/>
  <c r="U916" i="6"/>
  <c r="P936" i="6"/>
  <c r="V943" i="6"/>
  <c r="AA913" i="6"/>
  <c r="AA920" i="6"/>
  <c r="AA926" i="6"/>
  <c r="P920" i="6"/>
  <c r="Q920" i="6" s="1"/>
  <c r="Q940" i="6"/>
  <c r="R940" i="6" s="1"/>
  <c r="X940" i="6" s="1"/>
  <c r="AA940" i="6"/>
  <c r="V941" i="6"/>
  <c r="Q950" i="6"/>
  <c r="R950" i="6" s="1"/>
  <c r="AA950" i="6"/>
  <c r="Q976" i="6"/>
  <c r="R976" i="6" s="1"/>
  <c r="AA976" i="6"/>
  <c r="Q997" i="6"/>
  <c r="R997" i="6" s="1"/>
  <c r="AA972" i="6"/>
  <c r="Q972" i="6"/>
  <c r="R972" i="6" s="1"/>
  <c r="Q914" i="6"/>
  <c r="R914" i="6" s="1"/>
  <c r="AA914" i="6"/>
  <c r="Z950" i="6"/>
  <c r="U950" i="6"/>
  <c r="AA958" i="6"/>
  <c r="AA965" i="6"/>
  <c r="Q965" i="6"/>
  <c r="R965" i="6" s="1"/>
  <c r="Z1009" i="6"/>
  <c r="U1009" i="6"/>
  <c r="AA928" i="6"/>
  <c r="Q928" i="6"/>
  <c r="R928" i="6" s="1"/>
  <c r="P931" i="6"/>
  <c r="Q952" i="6"/>
  <c r="R952" i="6" s="1"/>
  <c r="AA952" i="6"/>
  <c r="Z954" i="6"/>
  <c r="P958" i="6"/>
  <c r="Q958" i="6" s="1"/>
  <c r="U962" i="6"/>
  <c r="AA948" i="6"/>
  <c r="Q948" i="6"/>
  <c r="R948" i="6" s="1"/>
  <c r="Z958" i="6"/>
  <c r="U958" i="6"/>
  <c r="AA960" i="6"/>
  <c r="Q960" i="6"/>
  <c r="R960" i="6" s="1"/>
  <c r="Q971" i="6"/>
  <c r="R971" i="6" s="1"/>
  <c r="AA971" i="6"/>
  <c r="U972" i="6"/>
  <c r="Z972" i="6"/>
  <c r="Z932" i="6"/>
  <c r="U932" i="6"/>
  <c r="AA938" i="6"/>
  <c r="AA942" i="6"/>
  <c r="Q942" i="6"/>
  <c r="R942" i="6" s="1"/>
  <c r="Z1018" i="6"/>
  <c r="U1018" i="6"/>
  <c r="P1020" i="6"/>
  <c r="R991" i="6"/>
  <c r="Y991" i="6" s="1"/>
  <c r="V996" i="6"/>
  <c r="V1001" i="6"/>
  <c r="V1004" i="6"/>
  <c r="P1012" i="6"/>
  <c r="Z1015" i="6"/>
  <c r="U1015" i="6"/>
  <c r="Z1012" i="6"/>
  <c r="U1012" i="6"/>
  <c r="Z952" i="6"/>
  <c r="U952" i="6"/>
  <c r="Q964" i="6"/>
  <c r="R964" i="6" s="1"/>
  <c r="AA964" i="6"/>
  <c r="Q970" i="6"/>
  <c r="R970" i="6" s="1"/>
  <c r="AA970" i="6"/>
  <c r="V980" i="6"/>
  <c r="Z993" i="6"/>
  <c r="U993" i="6"/>
  <c r="Q995" i="6"/>
  <c r="R995" i="6" s="1"/>
  <c r="V997" i="6"/>
  <c r="V1020" i="6"/>
  <c r="V1022" i="6"/>
  <c r="Q956" i="6"/>
  <c r="R956" i="6" s="1"/>
  <c r="AA956" i="6"/>
  <c r="V959" i="6"/>
  <c r="R984" i="6"/>
  <c r="Y984" i="6" s="1"/>
  <c r="Z985" i="6"/>
  <c r="U985" i="6"/>
  <c r="Q1016" i="6"/>
  <c r="AA1016" i="6"/>
  <c r="V1028" i="6"/>
  <c r="AA987" i="6"/>
  <c r="Q1013" i="6"/>
  <c r="AA1013" i="6"/>
  <c r="P1016" i="6"/>
  <c r="Q962" i="6"/>
  <c r="R962" i="6" s="1"/>
  <c r="AA962" i="6"/>
  <c r="Q975" i="6"/>
  <c r="R975" i="6" s="1"/>
  <c r="P987" i="6"/>
  <c r="V995" i="6"/>
  <c r="Z1002" i="6"/>
  <c r="U1002" i="6"/>
  <c r="AA1010" i="6"/>
  <c r="P1013" i="6"/>
  <c r="U1031" i="6"/>
  <c r="V925" i="6"/>
  <c r="R947" i="6"/>
  <c r="AA954" i="6"/>
  <c r="Q954" i="6"/>
  <c r="R954" i="6" s="1"/>
  <c r="Z964" i="6"/>
  <c r="U964" i="6"/>
  <c r="Q974" i="6"/>
  <c r="R974" i="6" s="1"/>
  <c r="AA974" i="6"/>
  <c r="V987" i="6"/>
  <c r="AA1007" i="6"/>
  <c r="P1010" i="6"/>
  <c r="Z1025" i="6"/>
  <c r="U1025" i="6"/>
  <c r="AA1027" i="6"/>
  <c r="R961" i="6"/>
  <c r="Q968" i="6"/>
  <c r="R968" i="6" s="1"/>
  <c r="AA968" i="6"/>
  <c r="V981" i="6"/>
  <c r="P1007" i="6"/>
  <c r="Q1007" i="6" s="1"/>
  <c r="P1027" i="6"/>
  <c r="Q1027" i="6" s="1"/>
  <c r="V975" i="6"/>
  <c r="P978" i="6"/>
  <c r="U992" i="6"/>
  <c r="P996" i="6"/>
  <c r="Q996" i="6" s="1"/>
  <c r="R996" i="6" s="1"/>
  <c r="V1021" i="6"/>
  <c r="Z980" i="6"/>
  <c r="R990" i="6"/>
  <c r="P992" i="6"/>
  <c r="Q992" i="6" s="1"/>
  <c r="Z995" i="6"/>
  <c r="V998" i="6"/>
  <c r="R1000" i="6"/>
  <c r="Z1020" i="6"/>
  <c r="Q1024" i="6"/>
  <c r="R1024" i="6" s="1"/>
  <c r="Q1030" i="6"/>
  <c r="R1030" i="6" s="1"/>
  <c r="P1031" i="6"/>
  <c r="R1031" i="6" s="1"/>
  <c r="U970" i="6"/>
  <c r="U976" i="6"/>
  <c r="AA980" i="6"/>
  <c r="Z987" i="6"/>
  <c r="U989" i="6"/>
  <c r="P993" i="6"/>
  <c r="AA995" i="6"/>
  <c r="Z996" i="6"/>
  <c r="U999" i="6"/>
  <c r="U1005" i="6"/>
  <c r="U1008" i="6"/>
  <c r="U1011" i="6"/>
  <c r="U1014" i="6"/>
  <c r="Z981" i="6"/>
  <c r="Q985" i="6"/>
  <c r="R985" i="6" s="1"/>
  <c r="Z997" i="6"/>
  <c r="Q1002" i="6"/>
  <c r="R1002" i="6" s="1"/>
  <c r="Z1004" i="6"/>
  <c r="Q1006" i="6"/>
  <c r="R1006" i="6" s="1"/>
  <c r="Q1015" i="6"/>
  <c r="R1015" i="6" s="1"/>
  <c r="Q1018" i="6"/>
  <c r="R1018" i="6" s="1"/>
  <c r="Z1021" i="6"/>
  <c r="Q1025" i="6"/>
  <c r="R1025" i="6" s="1"/>
  <c r="U979" i="6"/>
  <c r="AA989" i="6"/>
  <c r="U994" i="6"/>
  <c r="AA999" i="6"/>
  <c r="AA1005" i="6"/>
  <c r="AA1008" i="6"/>
  <c r="AA1011" i="6"/>
  <c r="AA1014" i="6"/>
  <c r="AA1017" i="6"/>
  <c r="P1021" i="6"/>
  <c r="AA983" i="6"/>
  <c r="P982" i="6"/>
  <c r="Q982" i="6" s="1"/>
  <c r="V986" i="6"/>
  <c r="Q988" i="6"/>
  <c r="R988" i="6" s="1"/>
  <c r="Q998" i="6"/>
  <c r="R998" i="6" s="1"/>
  <c r="Y998" i="6" s="1"/>
  <c r="V1003" i="6"/>
  <c r="P1022" i="6"/>
  <c r="Q1022" i="6" s="1"/>
  <c r="P989" i="6"/>
  <c r="Q989" i="6" s="1"/>
  <c r="R989" i="6" s="1"/>
  <c r="P999" i="6"/>
  <c r="R999" i="6" s="1"/>
  <c r="V1010" i="6"/>
  <c r="Q893" i="1" l="1"/>
  <c r="X891" i="1"/>
  <c r="Y891" i="1" s="1"/>
  <c r="R890" i="1"/>
  <c r="R889" i="1"/>
  <c r="X653" i="6"/>
  <c r="Y653" i="6" s="1"/>
  <c r="X955" i="1"/>
  <c r="Y955" i="1" s="1"/>
  <c r="X318" i="6"/>
  <c r="Y318" i="6" s="1"/>
  <c r="X353" i="6"/>
  <c r="Y353" i="6" s="1"/>
  <c r="X5" i="6"/>
  <c r="Y5" i="6" s="1"/>
  <c r="R48" i="6"/>
  <c r="X132" i="6"/>
  <c r="Y132" i="6" s="1"/>
  <c r="X87" i="6"/>
  <c r="Y87" i="6" s="1"/>
  <c r="X49" i="6"/>
  <c r="Y49" i="6" s="1"/>
  <c r="R115" i="6"/>
  <c r="X115" i="6" s="1"/>
  <c r="R55" i="6"/>
  <c r="R42" i="6"/>
  <c r="X1024" i="6"/>
  <c r="Y1024" i="6" s="1"/>
  <c r="R192" i="6"/>
  <c r="R931" i="6"/>
  <c r="X931" i="6" s="1"/>
  <c r="Y931" i="6" s="1"/>
  <c r="X885" i="6"/>
  <c r="Y885" i="6" s="1"/>
  <c r="Q737" i="6"/>
  <c r="R737" i="6" s="1"/>
  <c r="X737" i="6" s="1"/>
  <c r="Y737" i="6" s="1"/>
  <c r="Q894" i="6"/>
  <c r="R894" i="6" s="1"/>
  <c r="X894" i="6" s="1"/>
  <c r="Y894" i="6" s="1"/>
  <c r="Q1014" i="6"/>
  <c r="R1014" i="6" s="1"/>
  <c r="X1014" i="6" s="1"/>
  <c r="Y1014" i="6" s="1"/>
  <c r="X142" i="6"/>
  <c r="Y142" i="6" s="1"/>
  <c r="Q888" i="6"/>
  <c r="R888" i="6" s="1"/>
  <c r="X888" i="6" s="1"/>
  <c r="Y888" i="6" s="1"/>
  <c r="X25" i="6"/>
  <c r="Y25" i="6" s="1"/>
  <c r="R897" i="6"/>
  <c r="X897" i="6" s="1"/>
  <c r="Y897" i="6" s="1"/>
  <c r="R143" i="6"/>
  <c r="Q918" i="6"/>
  <c r="R918" i="6" s="1"/>
  <c r="X918" i="6" s="1"/>
  <c r="Y918" i="6" s="1"/>
  <c r="R72" i="6"/>
  <c r="X478" i="6"/>
  <c r="Y478" i="6" s="1"/>
  <c r="Q1005" i="6"/>
  <c r="R1005" i="6" s="1"/>
  <c r="X1005" i="6" s="1"/>
  <c r="Y1005" i="6" s="1"/>
  <c r="R936" i="6"/>
  <c r="X936" i="6" s="1"/>
  <c r="Y936" i="6" s="1"/>
  <c r="X238" i="6"/>
  <c r="Y238" i="6" s="1"/>
  <c r="X181" i="6"/>
  <c r="Y181" i="6" s="1"/>
  <c r="R84" i="6"/>
  <c r="X763" i="6"/>
  <c r="Y763" i="6" s="1"/>
  <c r="R100" i="6"/>
  <c r="X100" i="6" s="1"/>
  <c r="X562" i="6"/>
  <c r="Y562" i="6" s="1"/>
  <c r="R934" i="6"/>
  <c r="X934" i="6" s="1"/>
  <c r="Y934" i="6" s="1"/>
  <c r="R114" i="6"/>
  <c r="X114" i="6" s="1"/>
  <c r="R73" i="6"/>
  <c r="X655" i="6"/>
  <c r="Y655" i="6" s="1"/>
  <c r="X209" i="6"/>
  <c r="Y209" i="6" s="1"/>
  <c r="X196" i="6"/>
  <c r="Y196" i="6" s="1"/>
  <c r="X139" i="6"/>
  <c r="Y139" i="6" s="1"/>
  <c r="R67" i="6"/>
  <c r="X270" i="6"/>
  <c r="Y270" i="6" s="1"/>
  <c r="R61" i="6"/>
  <c r="X61" i="6" s="1"/>
  <c r="R52" i="6"/>
  <c r="X586" i="6"/>
  <c r="Y586" i="6" s="1"/>
  <c r="R91" i="6"/>
  <c r="X107" i="6"/>
  <c r="Y107" i="6" s="1"/>
  <c r="R109" i="6"/>
  <c r="X109" i="6" s="1"/>
  <c r="X125" i="6"/>
  <c r="Y125" i="6" s="1"/>
  <c r="X531" i="6"/>
  <c r="Y531" i="6" s="1"/>
  <c r="X397" i="6"/>
  <c r="Y397" i="6" s="1"/>
  <c r="X912" i="6"/>
  <c r="Y912" i="6" s="1"/>
  <c r="X13" i="6"/>
  <c r="Y13" i="6" s="1"/>
  <c r="X144" i="6"/>
  <c r="Y144" i="6" s="1"/>
  <c r="X199" i="6"/>
  <c r="Y199" i="6" s="1"/>
  <c r="X190" i="6"/>
  <c r="Y190" i="6" s="1"/>
  <c r="X963" i="6"/>
  <c r="Y963" i="6" s="1"/>
  <c r="X703" i="6"/>
  <c r="Y703" i="6" s="1"/>
  <c r="X871" i="6"/>
  <c r="Y871" i="6" s="1"/>
  <c r="X9" i="6"/>
  <c r="Y9" i="6" s="1"/>
  <c r="R126" i="6"/>
  <c r="R1013" i="6"/>
  <c r="X1013" i="6" s="1"/>
  <c r="X622" i="6"/>
  <c r="Y622" i="6" s="1"/>
  <c r="R97" i="6"/>
  <c r="X97" i="6" s="1"/>
  <c r="R120" i="6"/>
  <c r="R74" i="6"/>
  <c r="R75" i="6"/>
  <c r="X63" i="6"/>
  <c r="Y63" i="6" s="1"/>
  <c r="R124" i="6"/>
  <c r="X969" i="6"/>
  <c r="Y969" i="6" s="1"/>
  <c r="R957" i="6"/>
  <c r="X957" i="6" s="1"/>
  <c r="Y957" i="6" s="1"/>
  <c r="X448" i="6"/>
  <c r="Y448" i="6" s="1"/>
  <c r="R96" i="6"/>
  <c r="X96" i="6" s="1"/>
  <c r="X449" i="6"/>
  <c r="Y449" i="6" s="1"/>
  <c r="R112" i="6"/>
  <c r="X760" i="6"/>
  <c r="Y760" i="6" s="1"/>
  <c r="R12" i="6"/>
  <c r="X12" i="6" s="1"/>
  <c r="X202" i="6"/>
  <c r="Y202" i="6" s="1"/>
  <c r="X200" i="1"/>
  <c r="Y200" i="1" s="1"/>
  <c r="X86" i="1"/>
  <c r="Y86" i="1" s="1"/>
  <c r="X698" i="1"/>
  <c r="Y698" i="1" s="1"/>
  <c r="X172" i="1"/>
  <c r="Y172" i="1" s="1"/>
  <c r="X168" i="1"/>
  <c r="Y168" i="1" s="1"/>
  <c r="X411" i="1"/>
  <c r="Y411" i="1" s="1"/>
  <c r="Y38" i="1"/>
  <c r="X707" i="1"/>
  <c r="Y707" i="1" s="1"/>
  <c r="X745" i="6"/>
  <c r="Y745" i="6" s="1"/>
  <c r="X655" i="1"/>
  <c r="Y655" i="1" s="1"/>
  <c r="X56" i="1"/>
  <c r="Y56" i="1" s="1"/>
  <c r="X359" i="1"/>
  <c r="Y359" i="1" s="1"/>
  <c r="X84" i="1"/>
  <c r="Y84" i="1" s="1"/>
  <c r="X519" i="6"/>
  <c r="Y519" i="6" s="1"/>
  <c r="X773" i="1"/>
  <c r="Y773" i="1" s="1"/>
  <c r="X93" i="1"/>
  <c r="Y93" i="1" s="1"/>
  <c r="X899" i="6"/>
  <c r="Y899" i="6" s="1"/>
  <c r="X176" i="1"/>
  <c r="Y176" i="1" s="1"/>
  <c r="X212" i="1"/>
  <c r="Y212" i="1" s="1"/>
  <c r="X409" i="1"/>
  <c r="Y409" i="1" s="1"/>
  <c r="X21" i="1"/>
  <c r="Y21" i="1" s="1"/>
  <c r="X437" i="1"/>
  <c r="Y437" i="1" s="1"/>
  <c r="X311" i="1"/>
  <c r="Y311" i="1" s="1"/>
  <c r="Y125" i="1"/>
  <c r="X387" i="1"/>
  <c r="Y387" i="1" s="1"/>
  <c r="X201" i="1"/>
  <c r="Y201" i="1" s="1"/>
  <c r="Y50" i="1"/>
  <c r="X902" i="6"/>
  <c r="Y902" i="6" s="1"/>
  <c r="Y736" i="1"/>
  <c r="X584" i="1"/>
  <c r="Y584" i="1" s="1"/>
  <c r="X199" i="1"/>
  <c r="Y199" i="1" s="1"/>
  <c r="X214" i="1"/>
  <c r="Y214" i="1" s="1"/>
  <c r="Y677" i="1"/>
  <c r="X74" i="1"/>
  <c r="Y74" i="1" s="1"/>
  <c r="X917" i="6"/>
  <c r="Y917" i="6" s="1"/>
  <c r="X424" i="1"/>
  <c r="Y424" i="1" s="1"/>
  <c r="X892" i="1"/>
  <c r="Y892" i="1" s="1"/>
  <c r="X33" i="1"/>
  <c r="Y33" i="1" s="1"/>
  <c r="X137" i="1"/>
  <c r="Y137" i="1" s="1"/>
  <c r="X14" i="1"/>
  <c r="Y14" i="1" s="1"/>
  <c r="X263" i="1"/>
  <c r="Y263" i="1" s="1"/>
  <c r="X735" i="1"/>
  <c r="Y735" i="1" s="1"/>
  <c r="X204" i="1"/>
  <c r="Y204" i="1" s="1"/>
  <c r="X55" i="1"/>
  <c r="Y55" i="1" s="1"/>
  <c r="X689" i="1"/>
  <c r="Y689" i="1" s="1"/>
  <c r="Y208" i="1"/>
  <c r="X118" i="1"/>
  <c r="Y118" i="1" s="1"/>
  <c r="X821" i="1"/>
  <c r="Y821" i="1" s="1"/>
  <c r="X461" i="1"/>
  <c r="Y461" i="1" s="1"/>
  <c r="X31" i="1"/>
  <c r="Y31" i="1" s="1"/>
  <c r="X276" i="1"/>
  <c r="Y276" i="1" s="1"/>
  <c r="X188" i="1"/>
  <c r="Y188" i="1" s="1"/>
  <c r="X343" i="1"/>
  <c r="Y343" i="1" s="1"/>
  <c r="X309" i="1"/>
  <c r="Y309" i="1" s="1"/>
  <c r="X152" i="1"/>
  <c r="Y152" i="1" s="1"/>
  <c r="X69" i="1"/>
  <c r="Y69" i="1" s="1"/>
  <c r="X500" i="1"/>
  <c r="Y500" i="1" s="1"/>
  <c r="X220" i="1"/>
  <c r="Y220" i="1" s="1"/>
  <c r="X159" i="1"/>
  <c r="Y159" i="1" s="1"/>
  <c r="Y196" i="1"/>
  <c r="X70" i="1"/>
  <c r="Y70" i="1" s="1"/>
  <c r="X210" i="1"/>
  <c r="Y210" i="1" s="1"/>
  <c r="X404" i="1"/>
  <c r="Y404" i="1" s="1"/>
  <c r="Y119" i="1"/>
  <c r="X818" i="1"/>
  <c r="Y818" i="1" s="1"/>
  <c r="X251" i="1"/>
  <c r="Y251" i="1" s="1"/>
  <c r="X90" i="1"/>
  <c r="Y90" i="1" s="1"/>
  <c r="X124" i="1"/>
  <c r="Y124" i="1" s="1"/>
  <c r="X778" i="1"/>
  <c r="Y778" i="1" s="1"/>
  <c r="X699" i="1"/>
  <c r="Y699" i="1" s="1"/>
  <c r="X894" i="1"/>
  <c r="Y894" i="1" s="1"/>
  <c r="X19" i="1"/>
  <c r="Y19" i="1" s="1"/>
  <c r="X420" i="1"/>
  <c r="Y420" i="1" s="1"/>
  <c r="X631" i="1"/>
  <c r="Y631" i="1" s="1"/>
  <c r="X9" i="1"/>
  <c r="Y9" i="1" s="1"/>
  <c r="X570" i="1"/>
  <c r="Y570" i="1" s="1"/>
  <c r="X115" i="1"/>
  <c r="Y115" i="1" s="1"/>
  <c r="X101" i="1"/>
  <c r="Y101" i="1" s="1"/>
  <c r="Y121" i="1"/>
  <c r="X610" i="1"/>
  <c r="Y610" i="1" s="1"/>
  <c r="Y45" i="1"/>
  <c r="X432" i="1"/>
  <c r="Y432" i="1" s="1"/>
  <c r="X909" i="1"/>
  <c r="Y909" i="1" s="1"/>
  <c r="X43" i="1"/>
  <c r="Y43" i="1" s="1"/>
  <c r="X571" i="1"/>
  <c r="Y571" i="1" s="1"/>
  <c r="X46" i="1"/>
  <c r="Y46" i="1" s="1"/>
  <c r="X380" i="1"/>
  <c r="Y380" i="1" s="1"/>
  <c r="X181" i="1"/>
  <c r="Y181" i="1" s="1"/>
  <c r="X867" i="1"/>
  <c r="Y867" i="1" s="1"/>
  <c r="X158" i="1"/>
  <c r="Y158" i="1" s="1"/>
  <c r="X236" i="1"/>
  <c r="Y236" i="1" s="1"/>
  <c r="X122" i="1"/>
  <c r="Y122" i="1" s="1"/>
  <c r="Y207" i="1"/>
  <c r="X645" i="6"/>
  <c r="Y645" i="6" s="1"/>
  <c r="X576" i="1"/>
  <c r="Y576" i="1" s="1"/>
  <c r="X704" i="1"/>
  <c r="Y704" i="1" s="1"/>
  <c r="X128" i="1"/>
  <c r="Y128" i="1" s="1"/>
  <c r="X63" i="1"/>
  <c r="Y63" i="1" s="1"/>
  <c r="X832" i="1"/>
  <c r="Y832" i="1" s="1"/>
  <c r="X62" i="1"/>
  <c r="Y62" i="1" s="1"/>
  <c r="X725" i="1"/>
  <c r="Y725" i="1" s="1"/>
  <c r="X624" i="1"/>
  <c r="Y624" i="1" s="1"/>
  <c r="X549" i="1"/>
  <c r="Y549" i="1" s="1"/>
  <c r="X681" i="1"/>
  <c r="Y681" i="1" s="1"/>
  <c r="X413" i="1"/>
  <c r="Y413" i="1" s="1"/>
  <c r="X288" i="1"/>
  <c r="Y288" i="1" s="1"/>
  <c r="X147" i="1"/>
  <c r="Y147" i="1" s="1"/>
  <c r="X434" i="6"/>
  <c r="Y434" i="6" s="1"/>
  <c r="X12" i="1"/>
  <c r="Y12" i="1" s="1"/>
  <c r="X447" i="1"/>
  <c r="Y447" i="1" s="1"/>
  <c r="X391" i="1"/>
  <c r="Y391" i="1" s="1"/>
  <c r="X347" i="1"/>
  <c r="Y347" i="1" s="1"/>
  <c r="X339" i="1"/>
  <c r="Y339" i="1" s="1"/>
  <c r="X400" i="6"/>
  <c r="Y400" i="6" s="1"/>
  <c r="X57" i="1"/>
  <c r="Y57" i="1" s="1"/>
  <c r="X415" i="1"/>
  <c r="Y415" i="1" s="1"/>
  <c r="X678" i="1"/>
  <c r="Y678" i="1" s="1"/>
  <c r="X880" i="1"/>
  <c r="Y880" i="1" s="1"/>
  <c r="X593" i="1"/>
  <c r="Y593" i="1" s="1"/>
  <c r="X438" i="1"/>
  <c r="Y438" i="1" s="1"/>
  <c r="X598" i="1"/>
  <c r="Y598" i="1" s="1"/>
  <c r="X690" i="1"/>
  <c r="Y690" i="1" s="1"/>
  <c r="X491" i="1"/>
  <c r="Y491" i="1" s="1"/>
  <c r="X622" i="1"/>
  <c r="Y622" i="1" s="1"/>
  <c r="X75" i="1"/>
  <c r="Y75" i="1" s="1"/>
  <c r="X820" i="1"/>
  <c r="Y820" i="1" s="1"/>
  <c r="X700" i="1"/>
  <c r="Y700" i="1" s="1"/>
  <c r="X397" i="1"/>
  <c r="Y397" i="1" s="1"/>
  <c r="X329" i="1"/>
  <c r="Y329" i="1" s="1"/>
  <c r="X132" i="1"/>
  <c r="Y132" i="1" s="1"/>
  <c r="X748" i="1"/>
  <c r="Y748" i="1" s="1"/>
  <c r="X554" i="1"/>
  <c r="Y554" i="1" s="1"/>
  <c r="X945" i="1"/>
  <c r="Y945" i="1" s="1"/>
  <c r="X275" i="1"/>
  <c r="Y275" i="1" s="1"/>
  <c r="X226" i="1"/>
  <c r="Y226" i="1" s="1"/>
  <c r="X349" i="1"/>
  <c r="Y349" i="1" s="1"/>
  <c r="X13" i="1"/>
  <c r="Y13" i="1" s="1"/>
  <c r="X165" i="1"/>
  <c r="Y165" i="1" s="1"/>
  <c r="X481" i="1"/>
  <c r="Y481" i="1" s="1"/>
  <c r="X770" i="1"/>
  <c r="Y770" i="1" s="1"/>
  <c r="X710" i="1"/>
  <c r="Y710" i="1" s="1"/>
  <c r="X253" i="1"/>
  <c r="Y253" i="1" s="1"/>
  <c r="X164" i="1"/>
  <c r="Y164" i="1" s="1"/>
  <c r="X589" i="1"/>
  <c r="Y589" i="1" s="1"/>
  <c r="X826" i="1"/>
  <c r="Y826" i="1" s="1"/>
  <c r="X276" i="6"/>
  <c r="Y276" i="6" s="1"/>
  <c r="X783" i="1"/>
  <c r="Y783" i="1" s="1"/>
  <c r="X763" i="1"/>
  <c r="Y763" i="1" s="1"/>
  <c r="Y532" i="1"/>
  <c r="X81" i="1"/>
  <c r="Y81" i="1" s="1"/>
  <c r="X102" i="1"/>
  <c r="Y102" i="1" s="1"/>
  <c r="X984" i="1"/>
  <c r="Y984" i="1" s="1"/>
  <c r="X7" i="1"/>
  <c r="Y7" i="1" s="1"/>
  <c r="X547" i="1"/>
  <c r="Y547" i="1" s="1"/>
  <c r="X94" i="1"/>
  <c r="Y94" i="1" s="1"/>
  <c r="X385" i="1"/>
  <c r="Y385" i="1" s="1"/>
  <c r="X271" i="1"/>
  <c r="Y271" i="1" s="1"/>
  <c r="X305" i="1"/>
  <c r="Y305" i="1" s="1"/>
  <c r="X711" i="1"/>
  <c r="Y711" i="1" s="1"/>
  <c r="X794" i="1"/>
  <c r="Y794" i="1" s="1"/>
  <c r="X504" i="1"/>
  <c r="Y504" i="1" s="1"/>
  <c r="X887" i="1"/>
  <c r="Y887" i="1" s="1"/>
  <c r="X470" i="1"/>
  <c r="Y470" i="1" s="1"/>
  <c r="X320" i="1"/>
  <c r="Y320" i="1" s="1"/>
  <c r="X308" i="1"/>
  <c r="Y308" i="1" s="1"/>
  <c r="X869" i="1"/>
  <c r="Y869" i="1" s="1"/>
  <c r="X626" i="1"/>
  <c r="Y626" i="1" s="1"/>
  <c r="X399" i="1"/>
  <c r="Y399" i="1" s="1"/>
  <c r="X643" i="1"/>
  <c r="Y643" i="1" s="1"/>
  <c r="X755" i="1"/>
  <c r="Y755" i="1" s="1"/>
  <c r="X464" i="1"/>
  <c r="Y464" i="1" s="1"/>
  <c r="X515" i="1"/>
  <c r="Y515" i="1" s="1"/>
  <c r="X353" i="1"/>
  <c r="Y353" i="1" s="1"/>
  <c r="X546" i="1"/>
  <c r="Y546" i="1" s="1"/>
  <c r="X758" i="1"/>
  <c r="Y758" i="1" s="1"/>
  <c r="X514" i="1"/>
  <c r="Y514" i="1" s="1"/>
  <c r="X568" i="1"/>
  <c r="Y568" i="1" s="1"/>
  <c r="X575" i="1"/>
  <c r="Y575" i="1" s="1"/>
  <c r="X372" i="1"/>
  <c r="Y372" i="1" s="1"/>
  <c r="X180" i="1"/>
  <c r="Y180" i="1" s="1"/>
  <c r="X559" i="1"/>
  <c r="Y559" i="1" s="1"/>
  <c r="X242" i="1"/>
  <c r="Y242" i="1" s="1"/>
  <c r="X838" i="1"/>
  <c r="Y838" i="1" s="1"/>
  <c r="X463" i="1"/>
  <c r="Y463" i="1" s="1"/>
  <c r="X703" i="1"/>
  <c r="Y703" i="1" s="1"/>
  <c r="V963" i="6"/>
  <c r="X895" i="6"/>
  <c r="Y895" i="6" s="1"/>
  <c r="X733" i="6"/>
  <c r="Y733" i="6" s="1"/>
  <c r="X789" i="1"/>
  <c r="Y789" i="1" s="1"/>
  <c r="X719" i="1"/>
  <c r="Y719" i="1" s="1"/>
  <c r="X560" i="1"/>
  <c r="Y560" i="1" s="1"/>
  <c r="X273" i="1"/>
  <c r="Y273" i="1" s="1"/>
  <c r="X849" i="1"/>
  <c r="Y849" i="1" s="1"/>
  <c r="X801" i="1"/>
  <c r="Y801" i="1" s="1"/>
  <c r="X499" i="1"/>
  <c r="Y499" i="1" s="1"/>
  <c r="X394" i="1"/>
  <c r="Y394" i="1" s="1"/>
  <c r="X925" i="1"/>
  <c r="Y925" i="1" s="1"/>
  <c r="X577" i="1"/>
  <c r="Y577" i="1" s="1"/>
  <c r="X706" i="1"/>
  <c r="Y706" i="1" s="1"/>
  <c r="X378" i="1"/>
  <c r="Y378" i="1" s="1"/>
  <c r="X345" i="1"/>
  <c r="Y345" i="1" s="1"/>
  <c r="X192" i="1"/>
  <c r="Y192" i="1" s="1"/>
  <c r="X466" i="1"/>
  <c r="Y466" i="1" s="1"/>
  <c r="X323" i="1"/>
  <c r="Y323" i="1" s="1"/>
  <c r="X252" i="1"/>
  <c r="Y252" i="1" s="1"/>
  <c r="X366" i="1"/>
  <c r="Y366" i="1" s="1"/>
  <c r="X795" i="1"/>
  <c r="Y795" i="1" s="1"/>
  <c r="X600" i="1"/>
  <c r="Y600" i="1" s="1"/>
  <c r="X857" i="1"/>
  <c r="Y857" i="1" s="1"/>
  <c r="X590" i="1"/>
  <c r="Y590" i="1" s="1"/>
  <c r="X480" i="1"/>
  <c r="Y480" i="1" s="1"/>
  <c r="X750" i="6"/>
  <c r="Y750" i="6" s="1"/>
  <c r="X384" i="1"/>
  <c r="Y384" i="1" s="1"/>
  <c r="X344" i="1"/>
  <c r="Y344" i="1" s="1"/>
  <c r="X261" i="1"/>
  <c r="Y261" i="1" s="1"/>
  <c r="X389" i="1"/>
  <c r="Y389" i="1" s="1"/>
  <c r="X967" i="6"/>
  <c r="Y967" i="6" s="1"/>
  <c r="X788" i="1"/>
  <c r="Y788" i="1" s="1"/>
  <c r="X708" i="1"/>
  <c r="Y708" i="1" s="1"/>
  <c r="X602" i="1"/>
  <c r="Y602" i="1" s="1"/>
  <c r="X403" i="1"/>
  <c r="Y403" i="1" s="1"/>
  <c r="X231" i="1"/>
  <c r="Y231" i="1" s="1"/>
  <c r="X592" i="1"/>
  <c r="Y592" i="1" s="1"/>
  <c r="X764" i="1"/>
  <c r="Y764" i="1" s="1"/>
  <c r="X495" i="1"/>
  <c r="Y495" i="1" s="1"/>
  <c r="X282" i="1"/>
  <c r="Y282" i="1" s="1"/>
  <c r="X837" i="1"/>
  <c r="Y837" i="1" s="1"/>
  <c r="X539" i="1"/>
  <c r="Y539" i="1" s="1"/>
  <c r="X850" i="1"/>
  <c r="Y850" i="1" s="1"/>
  <c r="X579" i="1"/>
  <c r="Y579" i="1" s="1"/>
  <c r="X803" i="1"/>
  <c r="Y803" i="1" s="1"/>
  <c r="X844" i="1"/>
  <c r="Y844" i="1" s="1"/>
  <c r="X398" i="1"/>
  <c r="Y398" i="1" s="1"/>
  <c r="X457" i="1"/>
  <c r="Y457" i="1" s="1"/>
  <c r="X26" i="1"/>
  <c r="Y26" i="1" s="1"/>
  <c r="X929" i="6"/>
  <c r="Y929" i="6" s="1"/>
  <c r="X458" i="6"/>
  <c r="Y458" i="6" s="1"/>
  <c r="X891" i="6"/>
  <c r="Y891" i="6" s="1"/>
  <c r="V531" i="6"/>
  <c r="X937" i="6"/>
  <c r="Y937" i="6" s="1"/>
  <c r="X892" i="6"/>
  <c r="Y892" i="6" s="1"/>
  <c r="X908" i="6"/>
  <c r="Y908" i="6" s="1"/>
  <c r="X525" i="6"/>
  <c r="Y525" i="6" s="1"/>
  <c r="X893" i="6"/>
  <c r="Y893" i="6" s="1"/>
  <c r="X922" i="6"/>
  <c r="Y922" i="6" s="1"/>
  <c r="X904" i="6"/>
  <c r="Y904" i="6" s="1"/>
  <c r="V397" i="6"/>
  <c r="X702" i="6"/>
  <c r="Y702" i="6" s="1"/>
  <c r="X724" i="6"/>
  <c r="Y724" i="6" s="1"/>
  <c r="X43" i="6"/>
  <c r="Y43" i="6" s="1"/>
  <c r="X188" i="6"/>
  <c r="Y188" i="6" s="1"/>
  <c r="X829" i="6"/>
  <c r="Y829" i="6" s="1"/>
  <c r="R127" i="6"/>
  <c r="X127" i="6" s="1"/>
  <c r="X232" i="6"/>
  <c r="Y232" i="6" s="1"/>
  <c r="X460" i="6"/>
  <c r="Y460" i="6" s="1"/>
  <c r="X337" i="6"/>
  <c r="Y337" i="6" s="1"/>
  <c r="R6" i="6"/>
  <c r="X6" i="6" s="1"/>
  <c r="R131" i="6"/>
  <c r="R920" i="6"/>
  <c r="X920" i="6" s="1"/>
  <c r="Y920" i="6" s="1"/>
  <c r="R157" i="6"/>
  <c r="X909" i="6"/>
  <c r="Y909" i="6" s="1"/>
  <c r="R173" i="6"/>
  <c r="X461" i="6"/>
  <c r="Y461" i="6" s="1"/>
  <c r="R24" i="6"/>
  <c r="R45" i="6"/>
  <c r="X348" i="6"/>
  <c r="Y348" i="6" s="1"/>
  <c r="X945" i="6"/>
  <c r="Y945" i="6" s="1"/>
  <c r="X806" i="6"/>
  <c r="Y806" i="6" s="1"/>
  <c r="X166" i="6"/>
  <c r="Y166" i="6" s="1"/>
  <c r="X390" i="6"/>
  <c r="R79" i="6"/>
  <c r="X79" i="6" s="1"/>
  <c r="R148" i="6"/>
  <c r="X148" i="6" s="1"/>
  <c r="Y148" i="6" s="1"/>
  <c r="X780" i="6"/>
  <c r="Y780" i="6" s="1"/>
  <c r="R168" i="6"/>
  <c r="R102" i="6"/>
  <c r="X102" i="6" s="1"/>
  <c r="X113" i="6"/>
  <c r="Y113" i="6" s="1"/>
  <c r="X544" i="6"/>
  <c r="Y544" i="6" s="1"/>
  <c r="X717" i="6"/>
  <c r="Y717" i="6" s="1"/>
  <c r="X191" i="6"/>
  <c r="Y191" i="6" s="1"/>
  <c r="X657" i="6"/>
  <c r="Y657" i="6" s="1"/>
  <c r="X117" i="6"/>
  <c r="Y117" i="6" s="1"/>
  <c r="V969" i="6"/>
  <c r="X889" i="6"/>
  <c r="Y889" i="6" s="1"/>
  <c r="R36" i="6"/>
  <c r="X455" i="6"/>
  <c r="Y455" i="6" s="1"/>
  <c r="V909" i="6"/>
  <c r="X727" i="6"/>
  <c r="Y727" i="6" s="1"/>
  <c r="X688" i="6"/>
  <c r="Y688" i="6" s="1"/>
  <c r="R585" i="6"/>
  <c r="X585" i="6" s="1"/>
  <c r="Y585" i="6" s="1"/>
  <c r="X472" i="6"/>
  <c r="Y472" i="6" s="1"/>
  <c r="X57" i="6"/>
  <c r="Y57" i="6" s="1"/>
  <c r="X306" i="6"/>
  <c r="Y306" i="6" s="1"/>
  <c r="X1029" i="6"/>
  <c r="Y1029" i="6" s="1"/>
  <c r="X795" i="6"/>
  <c r="Y795" i="6" s="1"/>
  <c r="Y926" i="6"/>
  <c r="X751" i="6"/>
  <c r="Y751" i="6" s="1"/>
  <c r="R572" i="6"/>
  <c r="X572" i="6" s="1"/>
  <c r="Y572" i="6" s="1"/>
  <c r="X886" i="6"/>
  <c r="Y886" i="6" s="1"/>
  <c r="X802" i="6"/>
  <c r="Y802" i="6" s="1"/>
  <c r="X913" i="6"/>
  <c r="Y913" i="6" s="1"/>
  <c r="X921" i="6"/>
  <c r="Y921" i="6" s="1"/>
  <c r="R150" i="6"/>
  <c r="X616" i="6"/>
  <c r="Y616" i="6" s="1"/>
  <c r="R103" i="6"/>
  <c r="X185" i="6"/>
  <c r="Y185" i="6" s="1"/>
  <c r="X973" i="6"/>
  <c r="Y973" i="6" s="1"/>
  <c r="X903" i="6"/>
  <c r="Y903" i="6" s="1"/>
  <c r="R859" i="6"/>
  <c r="Y859" i="6" s="1"/>
  <c r="X661" i="6"/>
  <c r="Y661" i="6" s="1"/>
  <c r="V460" i="6"/>
  <c r="X282" i="6"/>
  <c r="Y282" i="6" s="1"/>
  <c r="R958" i="6"/>
  <c r="X958" i="6" s="1"/>
  <c r="Y958" i="6" s="1"/>
  <c r="X753" i="6"/>
  <c r="Y753" i="6" s="1"/>
  <c r="X639" i="6"/>
  <c r="Y639" i="6" s="1"/>
  <c r="X732" i="6"/>
  <c r="Y732" i="6" s="1"/>
  <c r="R147" i="6"/>
  <c r="R66" i="6"/>
  <c r="X486" i="6"/>
  <c r="Y486" i="6" s="1"/>
  <c r="X170" i="6"/>
  <c r="Y170" i="6" s="1"/>
  <c r="R94" i="6"/>
  <c r="R200" i="6"/>
  <c r="X701" i="6"/>
  <c r="R134" i="6"/>
  <c r="R140" i="6"/>
  <c r="X140" i="6" s="1"/>
  <c r="R266" i="6"/>
  <c r="Y266" i="6" s="1"/>
  <c r="X507" i="6"/>
  <c r="Y507" i="6" s="1"/>
  <c r="R54" i="6"/>
  <c r="X226" i="6"/>
  <c r="Y226" i="6" s="1"/>
  <c r="X550" i="6"/>
  <c r="Y550" i="6" s="1"/>
  <c r="X939" i="6"/>
  <c r="Y939" i="6" s="1"/>
  <c r="X350" i="6"/>
  <c r="Y350" i="6" s="1"/>
  <c r="X111" i="6"/>
  <c r="Y111" i="6" s="1"/>
  <c r="R180" i="6"/>
  <c r="X164" i="6"/>
  <c r="Y164" i="6" s="1"/>
  <c r="X20" i="6"/>
  <c r="Y20" i="6" s="1"/>
  <c r="X175" i="6"/>
  <c r="Y175" i="6" s="1"/>
  <c r="X204" i="6"/>
  <c r="Y204" i="6" s="1"/>
  <c r="X877" i="6"/>
  <c r="Y877" i="6" s="1"/>
  <c r="X782" i="6"/>
  <c r="Y782" i="6" s="1"/>
  <c r="X212" i="6"/>
  <c r="Y212" i="6" s="1"/>
  <c r="X162" i="6"/>
  <c r="Y162" i="6" s="1"/>
  <c r="X53" i="6"/>
  <c r="Y53" i="6" s="1"/>
  <c r="X393" i="6"/>
  <c r="Y393" i="6" s="1"/>
  <c r="X130" i="6"/>
  <c r="Y130" i="6" s="1"/>
  <c r="X19" i="6"/>
  <c r="Y19" i="6" s="1"/>
  <c r="X178" i="6"/>
  <c r="Y178" i="6" s="1"/>
  <c r="X64" i="6"/>
  <c r="Y64" i="6" s="1"/>
  <c r="X184" i="6"/>
  <c r="Y184" i="6" s="1"/>
  <c r="X797" i="6"/>
  <c r="Y797" i="6" s="1"/>
  <c r="R401" i="6"/>
  <c r="Q520" i="6"/>
  <c r="R520" i="6" s="1"/>
  <c r="R108" i="6"/>
  <c r="X384" i="6"/>
  <c r="Y384" i="6" s="1"/>
  <c r="X138" i="6"/>
  <c r="Y138" i="6" s="1"/>
  <c r="X479" i="6"/>
  <c r="Y479" i="6" s="1"/>
  <c r="R779" i="6"/>
  <c r="R794" i="6"/>
  <c r="X263" i="6"/>
  <c r="Y263" i="6" s="1"/>
  <c r="V886" i="6"/>
  <c r="X878" i="6"/>
  <c r="Y878" i="6" s="1"/>
  <c r="R85" i="6"/>
  <c r="R30" i="6"/>
  <c r="X257" i="6"/>
  <c r="Y257" i="6" s="1"/>
  <c r="R223" i="6"/>
  <c r="R319" i="6"/>
  <c r="X788" i="6"/>
  <c r="Y788" i="6" s="1"/>
  <c r="X179" i="6"/>
  <c r="Y179" i="6" s="1"/>
  <c r="X1001" i="6"/>
  <c r="R923" i="6"/>
  <c r="X923" i="6" s="1"/>
  <c r="Y923" i="6" s="1"/>
  <c r="X338" i="6"/>
  <c r="Y338" i="6" s="1"/>
  <c r="R237" i="6"/>
  <c r="R90" i="6"/>
  <c r="X70" i="6"/>
  <c r="Y70" i="6" s="1"/>
  <c r="X40" i="6"/>
  <c r="Y40" i="6" s="1"/>
  <c r="R214" i="6"/>
  <c r="X214" i="6" s="1"/>
  <c r="R182" i="6"/>
  <c r="R1016" i="6"/>
  <c r="X1016" i="6" s="1"/>
  <c r="Y1016" i="6" s="1"/>
  <c r="V885" i="6"/>
  <c r="R872" i="6"/>
  <c r="R424" i="6"/>
  <c r="X253" i="6"/>
  <c r="Y253" i="6" s="1"/>
  <c r="X33" i="6"/>
  <c r="Y33" i="6" s="1"/>
  <c r="R332" i="6"/>
  <c r="X896" i="6"/>
  <c r="Y896" i="6" s="1"/>
  <c r="V795" i="6"/>
  <c r="X331" i="6"/>
  <c r="Y331" i="6" s="1"/>
  <c r="R78" i="6"/>
  <c r="X78" i="6" s="1"/>
  <c r="X169" i="6"/>
  <c r="Y169" i="6" s="1"/>
  <c r="R106" i="6"/>
  <c r="R211" i="6"/>
  <c r="X211" i="6" s="1"/>
  <c r="R133" i="6"/>
  <c r="X772" i="6"/>
  <c r="Y772" i="6" s="1"/>
  <c r="R925" i="6"/>
  <c r="X925" i="6" s="1"/>
  <c r="X220" i="6"/>
  <c r="Y220" i="6" s="1"/>
  <c r="R58" i="6"/>
  <c r="R194" i="6"/>
  <c r="X194" i="6" s="1"/>
  <c r="X498" i="6"/>
  <c r="Y498" i="6" s="1"/>
  <c r="R121" i="6"/>
  <c r="X121" i="6" s="1"/>
  <c r="R135" i="6"/>
  <c r="X17" i="6"/>
  <c r="Y17" i="6" s="1"/>
  <c r="X953" i="6"/>
  <c r="Y953" i="6" s="1"/>
  <c r="R767" i="6"/>
  <c r="X767" i="6" s="1"/>
  <c r="R477" i="6"/>
  <c r="R60" i="6"/>
  <c r="X174" i="6"/>
  <c r="Y174" i="6" s="1"/>
  <c r="X988" i="6"/>
  <c r="Y988" i="6" s="1"/>
  <c r="X600" i="6"/>
  <c r="Y600" i="6" s="1"/>
  <c r="X457" i="6"/>
  <c r="Y457" i="6" s="1"/>
  <c r="X206" i="6"/>
  <c r="Y206" i="6" s="1"/>
  <c r="X583" i="6"/>
  <c r="Y583" i="6" s="1"/>
  <c r="X838" i="6"/>
  <c r="Y838" i="6" s="1"/>
  <c r="X205" i="6"/>
  <c r="Y205" i="6" s="1"/>
  <c r="X71" i="6"/>
  <c r="Y71" i="6" s="1"/>
  <c r="X35" i="6"/>
  <c r="Y35" i="6" s="1"/>
  <c r="X38" i="6"/>
  <c r="Y38" i="6" s="1"/>
  <c r="X810" i="6"/>
  <c r="Y810" i="6" s="1"/>
  <c r="X601" i="6"/>
  <c r="Y601" i="6" s="1"/>
  <c r="X501" i="6"/>
  <c r="Y501" i="6" s="1"/>
  <c r="X193" i="6"/>
  <c r="Y193" i="6" s="1"/>
  <c r="X403" i="6"/>
  <c r="Y403" i="6" s="1"/>
  <c r="X172" i="6"/>
  <c r="Y172" i="6" s="1"/>
  <c r="X814" i="6"/>
  <c r="Y814" i="6" s="1"/>
  <c r="X360" i="6"/>
  <c r="Y360" i="6" s="1"/>
  <c r="X851" i="6"/>
  <c r="Y851" i="6" s="1"/>
  <c r="X709" i="6"/>
  <c r="Y709" i="6" s="1"/>
  <c r="X464" i="6"/>
  <c r="Y464" i="6" s="1"/>
  <c r="X83" i="6"/>
  <c r="Y83" i="6" s="1"/>
  <c r="X29" i="6"/>
  <c r="Y29" i="6" s="1"/>
  <c r="X356" i="6"/>
  <c r="Y356" i="6" s="1"/>
  <c r="X31" i="6"/>
  <c r="Y31" i="6" s="1"/>
  <c r="X825" i="6"/>
  <c r="Y825" i="6" s="1"/>
  <c r="X757" i="6"/>
  <c r="Y757" i="6" s="1"/>
  <c r="X101" i="6"/>
  <c r="Y101" i="6" s="1"/>
  <c r="X495" i="6"/>
  <c r="Y495" i="6" s="1"/>
  <c r="X11" i="6"/>
  <c r="Y11" i="6" s="1"/>
  <c r="X374" i="6"/>
  <c r="Y374" i="6" s="1"/>
  <c r="Y997" i="6"/>
  <c r="X997" i="6"/>
  <c r="X729" i="6"/>
  <c r="Y729" i="6" s="1"/>
  <c r="X225" i="6"/>
  <c r="Y225" i="6" s="1"/>
  <c r="X136" i="6"/>
  <c r="Y136" i="6" s="1"/>
  <c r="X559" i="6"/>
  <c r="Y559" i="6" s="1"/>
  <c r="X476" i="6"/>
  <c r="Y476" i="6" s="1"/>
  <c r="X606" i="6"/>
  <c r="Y606" i="6" s="1"/>
  <c r="X741" i="6"/>
  <c r="Y741" i="6" s="1"/>
  <c r="X644" i="6"/>
  <c r="Y644" i="6" s="1"/>
  <c r="X380" i="6"/>
  <c r="Y380" i="6" s="1"/>
  <c r="X146" i="6"/>
  <c r="Y146" i="6" s="1"/>
  <c r="R731" i="6"/>
  <c r="R417" i="6"/>
  <c r="R485" i="6"/>
  <c r="X446" i="6"/>
  <c r="Y446" i="6" s="1"/>
  <c r="X259" i="6"/>
  <c r="Y259" i="6" s="1"/>
  <c r="X594" i="6"/>
  <c r="Y594" i="6" s="1"/>
  <c r="V594" i="6"/>
  <c r="R844" i="6"/>
  <c r="X152" i="6"/>
  <c r="Y152" i="6" s="1"/>
  <c r="X881" i="6"/>
  <c r="Y881" i="6" s="1"/>
  <c r="R830" i="6"/>
  <c r="Q828" i="6"/>
  <c r="R828" i="6" s="1"/>
  <c r="R783" i="6"/>
  <c r="X416" i="6"/>
  <c r="Y416" i="6" s="1"/>
  <c r="R435" i="6"/>
  <c r="R333" i="6"/>
  <c r="X333" i="6" s="1"/>
  <c r="X955" i="6"/>
  <c r="Y955" i="6" s="1"/>
  <c r="V955" i="6"/>
  <c r="V580" i="6"/>
  <c r="X580" i="6"/>
  <c r="Y580" i="6" s="1"/>
  <c r="V1023" i="6"/>
  <c r="X1023" i="6"/>
  <c r="Y1023" i="6" s="1"/>
  <c r="R658" i="6"/>
  <c r="Y808" i="6"/>
  <c r="X714" i="6"/>
  <c r="Y714" i="6" s="1"/>
  <c r="X588" i="6"/>
  <c r="Y588" i="6" s="1"/>
  <c r="X155" i="6"/>
  <c r="Y155" i="6" s="1"/>
  <c r="R18" i="6"/>
  <c r="X18" i="6" s="1"/>
  <c r="X246" i="6"/>
  <c r="Y246" i="6" s="1"/>
  <c r="X105" i="6"/>
  <c r="Y105" i="6" s="1"/>
  <c r="V187" i="6"/>
  <c r="X187" i="6"/>
  <c r="Y187" i="6" s="1"/>
  <c r="R210" i="6"/>
  <c r="R198" i="6"/>
  <c r="X592" i="6"/>
  <c r="Y592" i="6" s="1"/>
  <c r="V883" i="6"/>
  <c r="X883" i="6"/>
  <c r="Y883" i="6" s="1"/>
  <c r="X840" i="6"/>
  <c r="Y840" i="6" s="1"/>
  <c r="V912" i="6"/>
  <c r="X837" i="6"/>
  <c r="Y837" i="6" s="1"/>
  <c r="R584" i="6"/>
  <c r="X584" i="6" s="1"/>
  <c r="X537" i="6"/>
  <c r="Y537" i="6" s="1"/>
  <c r="Q405" i="6"/>
  <c r="R405" i="6" s="1"/>
  <c r="X375" i="6"/>
  <c r="Y375" i="6" s="1"/>
  <c r="X176" i="6"/>
  <c r="Y176" i="6" s="1"/>
  <c r="X676" i="6"/>
  <c r="Y676" i="6" s="1"/>
  <c r="V857" i="6"/>
  <c r="X857" i="6"/>
  <c r="Y857" i="6" s="1"/>
  <c r="R469" i="6"/>
  <c r="X294" i="6"/>
  <c r="Y294" i="6" s="1"/>
  <c r="R746" i="6"/>
  <c r="X746" i="6" s="1"/>
  <c r="Q668" i="6"/>
  <c r="R668" i="6" s="1"/>
  <c r="R518" i="6"/>
  <c r="R213" i="6"/>
  <c r="X167" i="6"/>
  <c r="Y167" i="6" s="1"/>
  <c r="X34" i="6"/>
  <c r="Y34" i="6" s="1"/>
  <c r="X251" i="6"/>
  <c r="Y251" i="6" s="1"/>
  <c r="V598" i="6"/>
  <c r="X598" i="6"/>
  <c r="Y598" i="6" s="1"/>
  <c r="R325" i="6"/>
  <c r="X649" i="6"/>
  <c r="Y649" i="6" s="1"/>
  <c r="R1027" i="6"/>
  <c r="X1027" i="6" s="1"/>
  <c r="Y1027" i="6" s="1"/>
  <c r="R1011" i="6"/>
  <c r="X812" i="6"/>
  <c r="Y812" i="6" s="1"/>
  <c r="Q775" i="6"/>
  <c r="R775" i="6" s="1"/>
  <c r="X809" i="6"/>
  <c r="Y809" i="6" s="1"/>
  <c r="X803" i="6"/>
  <c r="Y803" i="6" s="1"/>
  <c r="X454" i="6"/>
  <c r="Y454" i="6" s="1"/>
  <c r="R423" i="6"/>
  <c r="X368" i="6"/>
  <c r="Y368" i="6" s="1"/>
  <c r="R414" i="6"/>
  <c r="X296" i="6"/>
  <c r="Y296" i="6" s="1"/>
  <c r="R165" i="6"/>
  <c r="R293" i="6"/>
  <c r="X293" i="6" s="1"/>
  <c r="X391" i="6"/>
  <c r="Y391" i="6" s="1"/>
  <c r="X51" i="6"/>
  <c r="Y51" i="6" s="1"/>
  <c r="X119" i="6"/>
  <c r="Y119" i="6" s="1"/>
  <c r="X39" i="6"/>
  <c r="Y39" i="6" s="1"/>
  <c r="X37" i="6"/>
  <c r="Y37" i="6" s="1"/>
  <c r="X312" i="6"/>
  <c r="Y312" i="6" s="1"/>
  <c r="R436" i="6"/>
  <c r="X625" i="6"/>
  <c r="Y625" i="6" s="1"/>
  <c r="Q275" i="6"/>
  <c r="R275" i="6" s="1"/>
  <c r="X275" i="6" s="1"/>
  <c r="X93" i="6"/>
  <c r="Y93" i="6" s="1"/>
  <c r="V398" i="6"/>
  <c r="X398" i="6"/>
  <c r="Y398" i="6" s="1"/>
  <c r="R459" i="6"/>
  <c r="R340" i="6"/>
  <c r="X340" i="6" s="1"/>
  <c r="X689" i="6"/>
  <c r="Y689" i="6" s="1"/>
  <c r="V689" i="6"/>
  <c r="R1007" i="6"/>
  <c r="X1007" i="6" s="1"/>
  <c r="Q1020" i="6"/>
  <c r="R1020" i="6" s="1"/>
  <c r="R946" i="6"/>
  <c r="X946" i="6" s="1"/>
  <c r="Y946" i="6" s="1"/>
  <c r="R769" i="6"/>
  <c r="X769" i="6" s="1"/>
  <c r="R720" i="6"/>
  <c r="X720" i="6" s="1"/>
  <c r="R805" i="6"/>
  <c r="X711" i="6"/>
  <c r="Y711" i="6" s="1"/>
  <c r="Q579" i="6"/>
  <c r="R579" i="6" s="1"/>
  <c r="Q529" i="6"/>
  <c r="R529" i="6" s="1"/>
  <c r="R609" i="6"/>
  <c r="R511" i="6"/>
  <c r="Q524" i="6"/>
  <c r="R524" i="6" s="1"/>
  <c r="R395" i="6"/>
  <c r="X395" i="6" s="1"/>
  <c r="R388" i="6"/>
  <c r="R412" i="6"/>
  <c r="X473" i="6"/>
  <c r="Y473" i="6" s="1"/>
  <c r="R269" i="6"/>
  <c r="Q317" i="6"/>
  <c r="R317" i="6" s="1"/>
  <c r="X159" i="6"/>
  <c r="Y159" i="6" s="1"/>
  <c r="R247" i="6"/>
  <c r="X27" i="6"/>
  <c r="Y27" i="6" s="1"/>
  <c r="Q759" i="6"/>
  <c r="R759" i="6" s="1"/>
  <c r="X467" i="6"/>
  <c r="Y467" i="6" s="1"/>
  <c r="R748" i="6"/>
  <c r="X288" i="6"/>
  <c r="Y288" i="6" s="1"/>
  <c r="X927" i="6"/>
  <c r="Y927" i="6" s="1"/>
  <c r="V927" i="6"/>
  <c r="X160" i="6"/>
  <c r="Y160" i="6" s="1"/>
  <c r="R799" i="6"/>
  <c r="X244" i="6"/>
  <c r="Y244" i="6" s="1"/>
  <c r="V244" i="6"/>
  <c r="R856" i="6"/>
  <c r="R692" i="6"/>
  <c r="R816" i="6"/>
  <c r="X816" i="6" s="1"/>
  <c r="R804" i="6"/>
  <c r="R785" i="6"/>
  <c r="R621" i="6"/>
  <c r="R570" i="6"/>
  <c r="R381" i="6"/>
  <c r="R404" i="6"/>
  <c r="Q256" i="6"/>
  <c r="R256" i="6" s="1"/>
  <c r="X197" i="6"/>
  <c r="Y197" i="6" s="1"/>
  <c r="X266" i="6"/>
  <c r="V726" i="6"/>
  <c r="X726" i="6"/>
  <c r="Y726" i="6" s="1"/>
  <c r="R513" i="6"/>
  <c r="X443" i="6"/>
  <c r="V443" i="6"/>
  <c r="X7" i="6"/>
  <c r="Y7" i="6" s="1"/>
  <c r="R992" i="6"/>
  <c r="Y992" i="6" s="1"/>
  <c r="R905" i="6"/>
  <c r="X905" i="6" s="1"/>
  <c r="Y905" i="6" s="1"/>
  <c r="X796" i="6"/>
  <c r="Y796" i="6" s="1"/>
  <c r="R682" i="6"/>
  <c r="X682" i="6" s="1"/>
  <c r="X504" i="6"/>
  <c r="Y504" i="6" s="1"/>
  <c r="R418" i="6"/>
  <c r="X418" i="6" s="1"/>
  <c r="X440" i="6"/>
  <c r="Y440" i="6" s="1"/>
  <c r="R346" i="6"/>
  <c r="Q339" i="6"/>
  <c r="R339" i="6" s="1"/>
  <c r="X149" i="6"/>
  <c r="Y149" i="6" s="1"/>
  <c r="X28" i="6"/>
  <c r="Y28" i="6" s="1"/>
  <c r="R873" i="6"/>
  <c r="X15" i="6"/>
  <c r="Y15" i="6" s="1"/>
  <c r="V15" i="6"/>
  <c r="X981" i="6"/>
  <c r="Y981" i="6" s="1"/>
  <c r="R774" i="6"/>
  <c r="Q693" i="6"/>
  <c r="R693" i="6" s="1"/>
  <c r="X691" i="6"/>
  <c r="Y691" i="6" s="1"/>
  <c r="R708" i="6"/>
  <c r="X651" i="6"/>
  <c r="Y651" i="6" s="1"/>
  <c r="R382" i="6"/>
  <c r="R311" i="6"/>
  <c r="X81" i="6"/>
  <c r="Y81" i="6" s="1"/>
  <c r="R679" i="6"/>
  <c r="Y679" i="6" s="1"/>
  <c r="X700" i="6"/>
  <c r="Q678" i="6"/>
  <c r="R678" i="6" s="1"/>
  <c r="X300" i="6"/>
  <c r="Y300" i="6" s="1"/>
  <c r="R161" i="6"/>
  <c r="V143" i="6"/>
  <c r="X447" i="6"/>
  <c r="Y447" i="6" s="1"/>
  <c r="X573" i="6"/>
  <c r="Y573" i="6" s="1"/>
  <c r="X163" i="6"/>
  <c r="Y163" i="6" s="1"/>
  <c r="X268" i="6"/>
  <c r="Y268" i="6" s="1"/>
  <c r="X980" i="6"/>
  <c r="Y980" i="6" s="1"/>
  <c r="X752" i="6"/>
  <c r="Y752" i="6" s="1"/>
  <c r="X770" i="6"/>
  <c r="Y770" i="6" s="1"/>
  <c r="X845" i="6"/>
  <c r="Y845" i="6" s="1"/>
  <c r="X736" i="6"/>
  <c r="Y736" i="6" s="1"/>
  <c r="X739" i="6"/>
  <c r="Y739" i="6" s="1"/>
  <c r="X786" i="6"/>
  <c r="Y786" i="6" s="1"/>
  <c r="X602" i="6"/>
  <c r="Y602" i="6" s="1"/>
  <c r="X151" i="6"/>
  <c r="Y151" i="6" s="1"/>
  <c r="X341" i="6"/>
  <c r="Y341" i="6" s="1"/>
  <c r="Y977" i="6"/>
  <c r="X977" i="6"/>
  <c r="X836" i="6"/>
  <c r="Y836" i="6" s="1"/>
  <c r="X815" i="6"/>
  <c r="Y815" i="6" s="1"/>
  <c r="Y863" i="6"/>
  <c r="X863" i="6"/>
  <c r="X646" i="6"/>
  <c r="Y646" i="6" s="1"/>
  <c r="X744" i="6"/>
  <c r="Y744" i="6" s="1"/>
  <c r="X636" i="6"/>
  <c r="Y636" i="6" s="1"/>
  <c r="X561" i="6"/>
  <c r="Y561" i="6" s="1"/>
  <c r="X566" i="6"/>
  <c r="Y566" i="6" s="1"/>
  <c r="X577" i="6"/>
  <c r="Y577" i="6" s="1"/>
  <c r="X482" i="6"/>
  <c r="Y482" i="6" s="1"/>
  <c r="X335" i="6"/>
  <c r="Y335" i="6" s="1"/>
  <c r="X410" i="6"/>
  <c r="Y410" i="6" s="1"/>
  <c r="X243" i="6"/>
  <c r="Y243" i="6" s="1"/>
  <c r="X593" i="6"/>
  <c r="Y593" i="6" s="1"/>
  <c r="X543" i="6"/>
  <c r="Y543" i="6" s="1"/>
  <c r="X402" i="6"/>
  <c r="Y402" i="6" s="1"/>
  <c r="X452" i="6"/>
  <c r="Y452" i="6" s="1"/>
  <c r="X422" i="6"/>
  <c r="Y422" i="6" s="1"/>
  <c r="Y249" i="6"/>
  <c r="X249" i="6"/>
  <c r="X305" i="6"/>
  <c r="Y305" i="6" s="1"/>
  <c r="X832" i="6"/>
  <c r="Y832" i="6" s="1"/>
  <c r="X789" i="6"/>
  <c r="Y789" i="6" s="1"/>
  <c r="X564" i="6"/>
  <c r="Y564" i="6" s="1"/>
  <c r="X474" i="6"/>
  <c r="Y474" i="6" s="1"/>
  <c r="X547" i="6"/>
  <c r="Y547" i="6" s="1"/>
  <c r="X867" i="6"/>
  <c r="Y867" i="6" s="1"/>
  <c r="Y996" i="6"/>
  <c r="X996" i="6"/>
  <c r="X971" i="6"/>
  <c r="Y971" i="6" s="1"/>
  <c r="X624" i="6"/>
  <c r="Y624" i="6" s="1"/>
  <c r="X560" i="6"/>
  <c r="Y560" i="6" s="1"/>
  <c r="X595" i="6"/>
  <c r="Y595" i="6" s="1"/>
  <c r="X623" i="6"/>
  <c r="Y623" i="6" s="1"/>
  <c r="X492" i="6"/>
  <c r="Y492" i="6" s="1"/>
  <c r="X534" i="6"/>
  <c r="Y534" i="6" s="1"/>
  <c r="X286" i="6"/>
  <c r="Y286" i="6" s="1"/>
  <c r="X876" i="6"/>
  <c r="Y876" i="6" s="1"/>
  <c r="X705" i="6"/>
  <c r="Y705" i="6" s="1"/>
  <c r="X853" i="6"/>
  <c r="Y853" i="6" s="1"/>
  <c r="X766" i="6"/>
  <c r="Y766" i="6" s="1"/>
  <c r="X848" i="6"/>
  <c r="Y848" i="6" s="1"/>
  <c r="X605" i="6"/>
  <c r="Y605" i="6" s="1"/>
  <c r="X607" i="6"/>
  <c r="Y607" i="6" s="1"/>
  <c r="X589" i="6"/>
  <c r="Y589" i="6" s="1"/>
  <c r="Y545" i="6"/>
  <c r="X545" i="6"/>
  <c r="X556" i="6"/>
  <c r="Y556" i="6" s="1"/>
  <c r="X569" i="6"/>
  <c r="Y569" i="6" s="1"/>
  <c r="X541" i="6"/>
  <c r="Y541" i="6" s="1"/>
  <c r="X462" i="6"/>
  <c r="Y462" i="6" s="1"/>
  <c r="X555" i="6"/>
  <c r="Y555" i="6" s="1"/>
  <c r="X432" i="6"/>
  <c r="Y432" i="6" s="1"/>
  <c r="X526" i="6"/>
  <c r="Y526" i="6" s="1"/>
  <c r="X394" i="6"/>
  <c r="Y394" i="6" s="1"/>
  <c r="X342" i="6"/>
  <c r="Y342" i="6" s="1"/>
  <c r="X722" i="6"/>
  <c r="Y722" i="6" s="1"/>
  <c r="X842" i="6"/>
  <c r="Y842" i="6" s="1"/>
  <c r="X846" i="6"/>
  <c r="Y846" i="6" s="1"/>
  <c r="X549" i="6"/>
  <c r="Y549" i="6" s="1"/>
  <c r="Y250" i="6"/>
  <c r="X250" i="6"/>
  <c r="X695" i="6"/>
  <c r="Y695" i="6" s="1"/>
  <c r="X792" i="6"/>
  <c r="Y792" i="6" s="1"/>
  <c r="X839" i="6"/>
  <c r="Y839" i="6" s="1"/>
  <c r="X659" i="6"/>
  <c r="Y659" i="6" s="1"/>
  <c r="X450" i="6"/>
  <c r="Y450" i="6" s="1"/>
  <c r="X396" i="6"/>
  <c r="Y396" i="6" s="1"/>
  <c r="X387" i="6"/>
  <c r="Y387" i="6" s="1"/>
  <c r="X344" i="6"/>
  <c r="Y344" i="6" s="1"/>
  <c r="X603" i="6"/>
  <c r="Y603" i="6" s="1"/>
  <c r="X938" i="6"/>
  <c r="Y938" i="6" s="1"/>
  <c r="X928" i="6"/>
  <c r="Y928" i="6" s="1"/>
  <c r="X868" i="6"/>
  <c r="Y868" i="6" s="1"/>
  <c r="X843" i="6"/>
  <c r="Y843" i="6" s="1"/>
  <c r="X742" i="6"/>
  <c r="Y742" i="6" s="1"/>
  <c r="X811" i="6"/>
  <c r="Y811" i="6" s="1"/>
  <c r="X620" i="6"/>
  <c r="Y620" i="6" s="1"/>
  <c r="X510" i="6"/>
  <c r="Y510" i="6" s="1"/>
  <c r="X615" i="6"/>
  <c r="Y615" i="6" s="1"/>
  <c r="X425" i="6"/>
  <c r="Y425" i="6" s="1"/>
  <c r="X948" i="6"/>
  <c r="Y948" i="6" s="1"/>
  <c r="X890" i="6"/>
  <c r="Y890" i="6" s="1"/>
  <c r="X776" i="6"/>
  <c r="Y776" i="6" s="1"/>
  <c r="X542" i="6"/>
  <c r="Y542" i="6" s="1"/>
  <c r="X635" i="6"/>
  <c r="Y635" i="6" s="1"/>
  <c r="Y517" i="6"/>
  <c r="X517" i="6"/>
  <c r="X578" i="6"/>
  <c r="Y578" i="6" s="1"/>
  <c r="Y634" i="6"/>
  <c r="X634" i="6"/>
  <c r="X420" i="6"/>
  <c r="Y420" i="6" s="1"/>
  <c r="X343" i="6"/>
  <c r="Y343" i="6" s="1"/>
  <c r="X118" i="6"/>
  <c r="Y118" i="6" s="1"/>
  <c r="X954" i="6"/>
  <c r="Y954" i="6" s="1"/>
  <c r="X1015" i="6"/>
  <c r="Y1015" i="6" s="1"/>
  <c r="V1015" i="6"/>
  <c r="V968" i="6"/>
  <c r="X968" i="6"/>
  <c r="Y968" i="6" s="1"/>
  <c r="X944" i="6"/>
  <c r="Y944" i="6" s="1"/>
  <c r="V830" i="6"/>
  <c r="V781" i="6"/>
  <c r="X781" i="6"/>
  <c r="Y781" i="6" s="1"/>
  <c r="X831" i="6"/>
  <c r="Y831" i="6" s="1"/>
  <c r="V831" i="6"/>
  <c r="X540" i="6"/>
  <c r="V540" i="6"/>
  <c r="X596" i="6"/>
  <c r="Y596" i="6" s="1"/>
  <c r="X574" i="6"/>
  <c r="Y574" i="6" s="1"/>
  <c r="R614" i="6"/>
  <c r="X539" i="6"/>
  <c r="Y539" i="6" s="1"/>
  <c r="V539" i="6"/>
  <c r="X444" i="6"/>
  <c r="Y444" i="6" s="1"/>
  <c r="V444" i="6"/>
  <c r="X437" i="6"/>
  <c r="Y437" i="6" s="1"/>
  <c r="X324" i="6"/>
  <c r="Y324" i="6" s="1"/>
  <c r="V324" i="6"/>
  <c r="X491" i="6"/>
  <c r="Y491" i="6" s="1"/>
  <c r="V491" i="6"/>
  <c r="V406" i="6"/>
  <c r="X406" i="6"/>
  <c r="Y406" i="6" s="1"/>
  <c r="V289" i="6"/>
  <c r="X289" i="6"/>
  <c r="Y289" i="6" s="1"/>
  <c r="V247" i="6"/>
  <c r="R336" i="6"/>
  <c r="X154" i="6"/>
  <c r="Y154" i="6" s="1"/>
  <c r="X961" i="6"/>
  <c r="Y961" i="6" s="1"/>
  <c r="X985" i="6"/>
  <c r="Y985" i="6" s="1"/>
  <c r="V985" i="6"/>
  <c r="V962" i="6"/>
  <c r="X962" i="6"/>
  <c r="Y962" i="6" s="1"/>
  <c r="X1009" i="6"/>
  <c r="Y1009" i="6" s="1"/>
  <c r="V1009" i="6"/>
  <c r="R982" i="6"/>
  <c r="X911" i="6"/>
  <c r="Y911" i="6" s="1"/>
  <c r="X906" i="6"/>
  <c r="Y906" i="6" s="1"/>
  <c r="V906" i="6"/>
  <c r="Q704" i="6"/>
  <c r="R704" i="6" s="1"/>
  <c r="X773" i="6"/>
  <c r="Y773" i="6" s="1"/>
  <c r="X826" i="6"/>
  <c r="Y826" i="6" s="1"/>
  <c r="X859" i="6"/>
  <c r="R777" i="6"/>
  <c r="R761" i="6"/>
  <c r="R718" i="6"/>
  <c r="V669" i="6"/>
  <c r="X669" i="6"/>
  <c r="Y669" i="6" s="1"/>
  <c r="R665" i="6"/>
  <c r="Q581" i="6"/>
  <c r="R581" i="6" s="1"/>
  <c r="R758" i="6"/>
  <c r="Q627" i="6"/>
  <c r="R627" i="6" s="1"/>
  <c r="X515" i="6"/>
  <c r="Y515" i="6" s="1"/>
  <c r="V515" i="6"/>
  <c r="V787" i="6"/>
  <c r="X787" i="6"/>
  <c r="Y787" i="6" s="1"/>
  <c r="V520" i="6"/>
  <c r="R582" i="6"/>
  <c r="Q535" i="6"/>
  <c r="R535" i="6" s="1"/>
  <c r="X421" i="6"/>
  <c r="Y421" i="6" s="1"/>
  <c r="V421" i="6"/>
  <c r="R523" i="6"/>
  <c r="Q429" i="6"/>
  <c r="R429" i="6" s="1"/>
  <c r="R442" i="6"/>
  <c r="X551" i="6"/>
  <c r="Y551" i="6" s="1"/>
  <c r="V551" i="6"/>
  <c r="X500" i="6"/>
  <c r="Y500" i="6" s="1"/>
  <c r="X608" i="6"/>
  <c r="Y608" i="6" s="1"/>
  <c r="X563" i="6"/>
  <c r="Y563" i="6" s="1"/>
  <c r="X411" i="6"/>
  <c r="Y411" i="6" s="1"/>
  <c r="V411" i="6"/>
  <c r="X363" i="6"/>
  <c r="Y363" i="6" s="1"/>
  <c r="V363" i="6"/>
  <c r="R376" i="6"/>
  <c r="X349" i="6"/>
  <c r="Y349" i="6" s="1"/>
  <c r="V349" i="6"/>
  <c r="V383" i="6"/>
  <c r="X383" i="6"/>
  <c r="Y383" i="6" s="1"/>
  <c r="X315" i="6"/>
  <c r="Y315" i="6" s="1"/>
  <c r="V315" i="6"/>
  <c r="X189" i="6"/>
  <c r="Y189" i="6" s="1"/>
  <c r="X392" i="6"/>
  <c r="Y392" i="6" s="1"/>
  <c r="R370" i="6"/>
  <c r="X297" i="6"/>
  <c r="Y297" i="6" s="1"/>
  <c r="V297" i="6"/>
  <c r="X290" i="6"/>
  <c r="Y290" i="6" s="1"/>
  <c r="X302" i="6"/>
  <c r="Y302" i="6" s="1"/>
  <c r="X466" i="6"/>
  <c r="Y466" i="6" s="1"/>
  <c r="X386" i="6"/>
  <c r="Y386" i="6" s="1"/>
  <c r="V295" i="6"/>
  <c r="X295" i="6"/>
  <c r="Y295" i="6" s="1"/>
  <c r="X208" i="6"/>
  <c r="Y208" i="6" s="1"/>
  <c r="V208" i="6"/>
  <c r="X413" i="6"/>
  <c r="Y413" i="6" s="1"/>
  <c r="X122" i="6"/>
  <c r="Y122" i="6" s="1"/>
  <c r="V122" i="6"/>
  <c r="X65" i="6"/>
  <c r="Y65" i="6" s="1"/>
  <c r="X32" i="6"/>
  <c r="Y32" i="6" s="1"/>
  <c r="X10" i="6"/>
  <c r="Y10" i="6" s="1"/>
  <c r="X46" i="6"/>
  <c r="Y46" i="6" s="1"/>
  <c r="Y990" i="6"/>
  <c r="X990" i="6"/>
  <c r="X994" i="6"/>
  <c r="V994" i="6"/>
  <c r="X771" i="6"/>
  <c r="Y771" i="6" s="1"/>
  <c r="V771" i="6"/>
  <c r="V571" i="6"/>
  <c r="X571" i="6"/>
  <c r="Y571" i="6" s="1"/>
  <c r="X591" i="6"/>
  <c r="Y591" i="6" s="1"/>
  <c r="V591" i="6"/>
  <c r="V663" i="6"/>
  <c r="X663" i="6"/>
  <c r="Y663" i="6" s="1"/>
  <c r="X506" i="6"/>
  <c r="Y506" i="6" s="1"/>
  <c r="X456" i="6"/>
  <c r="Y456" i="6" s="1"/>
  <c r="V456" i="6"/>
  <c r="X280" i="6"/>
  <c r="Y280" i="6" s="1"/>
  <c r="X248" i="6"/>
  <c r="Y248" i="6" s="1"/>
  <c r="X261" i="6"/>
  <c r="Y261" i="6" s="1"/>
  <c r="X979" i="6"/>
  <c r="Y979" i="6" s="1"/>
  <c r="V979" i="6"/>
  <c r="V989" i="6"/>
  <c r="X989" i="6"/>
  <c r="Y989" i="6" s="1"/>
  <c r="X992" i="6"/>
  <c r="V992" i="6"/>
  <c r="X995" i="6"/>
  <c r="Y995" i="6" s="1"/>
  <c r="X942" i="6"/>
  <c r="Y942" i="6" s="1"/>
  <c r="V972" i="6"/>
  <c r="X972" i="6"/>
  <c r="Y972" i="6" s="1"/>
  <c r="X935" i="6"/>
  <c r="Y935" i="6" s="1"/>
  <c r="V960" i="6"/>
  <c r="X960" i="6"/>
  <c r="Y960" i="6" s="1"/>
  <c r="X858" i="6"/>
  <c r="Y858" i="6" s="1"/>
  <c r="X915" i="6"/>
  <c r="Y915" i="6" s="1"/>
  <c r="Q850" i="6"/>
  <c r="R850" i="6" s="1"/>
  <c r="X875" i="6"/>
  <c r="Y875" i="6" s="1"/>
  <c r="X833" i="6"/>
  <c r="Y833" i="6" s="1"/>
  <c r="V833" i="6"/>
  <c r="X884" i="6"/>
  <c r="Y884" i="6" s="1"/>
  <c r="X864" i="6"/>
  <c r="Y864" i="6" s="1"/>
  <c r="R768" i="6"/>
  <c r="R827" i="6"/>
  <c r="R866" i="6"/>
  <c r="X743" i="6"/>
  <c r="Y743" i="6" s="1"/>
  <c r="X762" i="6"/>
  <c r="Y762" i="6" s="1"/>
  <c r="X652" i="6"/>
  <c r="Y652" i="6" s="1"/>
  <c r="X791" i="6"/>
  <c r="Y791" i="6" s="1"/>
  <c r="R694" i="6"/>
  <c r="Q587" i="6"/>
  <c r="R587" i="6" s="1"/>
  <c r="R633" i="6"/>
  <c r="X824" i="6"/>
  <c r="Y824" i="6" s="1"/>
  <c r="V824" i="6"/>
  <c r="R493" i="6"/>
  <c r="X567" i="6"/>
  <c r="Y567" i="6" s="1"/>
  <c r="V567" i="6"/>
  <c r="X509" i="6"/>
  <c r="Y509" i="6" s="1"/>
  <c r="V509" i="6"/>
  <c r="X439" i="6"/>
  <c r="Y439" i="6" s="1"/>
  <c r="V439" i="6"/>
  <c r="V494" i="6"/>
  <c r="X494" i="6"/>
  <c r="Y494" i="6" s="1"/>
  <c r="R430" i="6"/>
  <c r="X367" i="6"/>
  <c r="Y367" i="6" s="1"/>
  <c r="V367" i="6"/>
  <c r="X489" i="6"/>
  <c r="Y489" i="6" s="1"/>
  <c r="V404" i="6"/>
  <c r="X322" i="6"/>
  <c r="Y322" i="6" s="1"/>
  <c r="Q352" i="6"/>
  <c r="R352" i="6" s="1"/>
  <c r="X285" i="6"/>
  <c r="Y285" i="6" s="1"/>
  <c r="V285" i="6"/>
  <c r="R323" i="6"/>
  <c r="X228" i="6"/>
  <c r="Y228" i="6" s="1"/>
  <c r="V365" i="6"/>
  <c r="X365" i="6"/>
  <c r="Y365" i="6" s="1"/>
  <c r="R231" i="6"/>
  <c r="X240" i="6"/>
  <c r="Y240" i="6" s="1"/>
  <c r="V307" i="6"/>
  <c r="X307" i="6"/>
  <c r="Y307" i="6" s="1"/>
  <c r="V165" i="6"/>
  <c r="X62" i="6"/>
  <c r="Y62" i="6" s="1"/>
  <c r="V62" i="6"/>
  <c r="X99" i="6"/>
  <c r="Y99" i="6" s="1"/>
  <c r="X956" i="6"/>
  <c r="Y956" i="6" s="1"/>
  <c r="V850" i="6"/>
  <c r="Q987" i="6"/>
  <c r="R987" i="6" s="1"/>
  <c r="V553" i="6"/>
  <c r="Q488" i="6"/>
  <c r="R488" i="6" s="1"/>
  <c r="X490" i="6"/>
  <c r="Y490" i="6" s="1"/>
  <c r="V490" i="6"/>
  <c r="V468" i="6"/>
  <c r="X468" i="6"/>
  <c r="Y468" i="6" s="1"/>
  <c r="V359" i="6"/>
  <c r="X359" i="6"/>
  <c r="Y359" i="6" s="1"/>
  <c r="X236" i="6"/>
  <c r="Y236" i="6" s="1"/>
  <c r="V1014" i="6"/>
  <c r="V976" i="6"/>
  <c r="X976" i="6"/>
  <c r="Y976" i="6" s="1"/>
  <c r="X983" i="6"/>
  <c r="Y983" i="6" s="1"/>
  <c r="X1025" i="6"/>
  <c r="Y1025" i="6" s="1"/>
  <c r="V1025" i="6"/>
  <c r="X984" i="6"/>
  <c r="X965" i="6"/>
  <c r="Y965" i="6" s="1"/>
  <c r="X986" i="6"/>
  <c r="Y986" i="6" s="1"/>
  <c r="V916" i="6"/>
  <c r="X916" i="6"/>
  <c r="Y916" i="6" s="1"/>
  <c r="X749" i="6"/>
  <c r="Y749" i="6" s="1"/>
  <c r="R849" i="6"/>
  <c r="X683" i="6"/>
  <c r="Y683" i="6" s="1"/>
  <c r="X813" i="6"/>
  <c r="Y813" i="6" s="1"/>
  <c r="V828" i="6"/>
  <c r="V756" i="6"/>
  <c r="X756" i="6"/>
  <c r="Y756" i="6" s="1"/>
  <c r="X697" i="6"/>
  <c r="Y697" i="6" s="1"/>
  <c r="V697" i="6"/>
  <c r="X723" i="6"/>
  <c r="Y723" i="6" s="1"/>
  <c r="V723" i="6"/>
  <c r="X662" i="6"/>
  <c r="Y662" i="6" s="1"/>
  <c r="V662" i="6"/>
  <c r="V677" i="6"/>
  <c r="X677" i="6"/>
  <c r="X686" i="6"/>
  <c r="Y686" i="6" s="1"/>
  <c r="Q576" i="6"/>
  <c r="R576" i="6" s="1"/>
  <c r="Q508" i="6"/>
  <c r="R508" i="6" s="1"/>
  <c r="V648" i="6"/>
  <c r="X648" i="6"/>
  <c r="Y648" i="6" s="1"/>
  <c r="X554" i="6"/>
  <c r="Y554" i="6" s="1"/>
  <c r="Q499" i="6"/>
  <c r="R499" i="6" s="1"/>
  <c r="X487" i="6"/>
  <c r="Y487" i="6" s="1"/>
  <c r="X497" i="6"/>
  <c r="Y497" i="6" s="1"/>
  <c r="V497" i="6"/>
  <c r="X647" i="6"/>
  <c r="Y647" i="6" s="1"/>
  <c r="V647" i="6"/>
  <c r="X408" i="6"/>
  <c r="Y408" i="6" s="1"/>
  <c r="V408" i="6"/>
  <c r="R536" i="6"/>
  <c r="X666" i="6"/>
  <c r="Y666" i="6" s="1"/>
  <c r="X362" i="6"/>
  <c r="Y362" i="6" s="1"/>
  <c r="Q407" i="6"/>
  <c r="R407" i="6" s="1"/>
  <c r="R354" i="6"/>
  <c r="Q465" i="6"/>
  <c r="R465" i="6" s="1"/>
  <c r="X427" i="6"/>
  <c r="Y427" i="6" s="1"/>
  <c r="V427" i="6"/>
  <c r="X241" i="6"/>
  <c r="Y241" i="6" s="1"/>
  <c r="V241" i="6"/>
  <c r="X177" i="6"/>
  <c r="Y177" i="6" s="1"/>
  <c r="V215" i="6"/>
  <c r="X215" i="6"/>
  <c r="Y215" i="6" s="1"/>
  <c r="R281" i="6"/>
  <c r="R219" i="6"/>
  <c r="V221" i="6"/>
  <c r="X221" i="6"/>
  <c r="Y221" i="6" s="1"/>
  <c r="X137" i="6"/>
  <c r="Y137" i="6" s="1"/>
  <c r="V137" i="6"/>
  <c r="X372" i="6"/>
  <c r="Y372" i="6" s="1"/>
  <c r="R369" i="6"/>
  <c r="X21" i="6"/>
  <c r="Y21" i="6" s="1"/>
  <c r="X98" i="6"/>
  <c r="Y98" i="6" s="1"/>
  <c r="V98" i="6"/>
  <c r="X89" i="6"/>
  <c r="Y89" i="6" s="1"/>
  <c r="X88" i="6"/>
  <c r="Y88" i="6" s="1"/>
  <c r="X22" i="6"/>
  <c r="Y22" i="6" s="1"/>
  <c r="X14" i="6"/>
  <c r="Y14" i="6" s="1"/>
  <c r="V14" i="6"/>
  <c r="Q345" i="6"/>
  <c r="R345" i="6" s="1"/>
  <c r="X141" i="6"/>
  <c r="Y141" i="6" s="1"/>
  <c r="X95" i="6"/>
  <c r="Y95" i="6" s="1"/>
  <c r="X23" i="6"/>
  <c r="Y23" i="6" s="1"/>
  <c r="X50" i="6"/>
  <c r="Y50" i="6" s="1"/>
  <c r="V827" i="6"/>
  <c r="X684" i="6"/>
  <c r="Y684" i="6" s="1"/>
  <c r="V684" i="6"/>
  <c r="X747" i="6"/>
  <c r="Y747" i="6" s="1"/>
  <c r="V747" i="6"/>
  <c r="V361" i="6"/>
  <c r="X274" i="6"/>
  <c r="Y274" i="6" s="1"/>
  <c r="X291" i="6"/>
  <c r="Y291" i="6" s="1"/>
  <c r="V291" i="6"/>
  <c r="V319" i="6"/>
  <c r="X835" i="6"/>
  <c r="Y835" i="6" s="1"/>
  <c r="R262" i="6"/>
  <c r="V1011" i="6"/>
  <c r="V970" i="6"/>
  <c r="X970" i="6"/>
  <c r="Y970" i="6" s="1"/>
  <c r="X975" i="6"/>
  <c r="Y975" i="6" s="1"/>
  <c r="X1031" i="6"/>
  <c r="Y1031" i="6" s="1"/>
  <c r="V1031" i="6"/>
  <c r="V993" i="6"/>
  <c r="X1004" i="6"/>
  <c r="Y1004" i="6" s="1"/>
  <c r="X932" i="6"/>
  <c r="Y932" i="6" s="1"/>
  <c r="V932" i="6"/>
  <c r="X991" i="6"/>
  <c r="X910" i="6"/>
  <c r="Y910" i="6" s="1"/>
  <c r="Y943" i="6"/>
  <c r="V974" i="6"/>
  <c r="X974" i="6"/>
  <c r="Y974" i="6" s="1"/>
  <c r="V920" i="6"/>
  <c r="Q716" i="6"/>
  <c r="R716" i="6" s="1"/>
  <c r="X819" i="6"/>
  <c r="Y819" i="6" s="1"/>
  <c r="V819" i="6"/>
  <c r="Q719" i="6"/>
  <c r="R719" i="6" s="1"/>
  <c r="Y643" i="6"/>
  <c r="X643" i="6"/>
  <c r="X735" i="6"/>
  <c r="Y735" i="6" s="1"/>
  <c r="V735" i="6"/>
  <c r="V738" i="6"/>
  <c r="X738" i="6"/>
  <c r="Y738" i="6" s="1"/>
  <c r="X671" i="6"/>
  <c r="Y671" i="6" s="1"/>
  <c r="V671" i="6"/>
  <c r="X687" i="6"/>
  <c r="Y687" i="6" s="1"/>
  <c r="V675" i="6"/>
  <c r="X675" i="6"/>
  <c r="Y675" i="6" s="1"/>
  <c r="Q558" i="6"/>
  <c r="R558" i="6" s="1"/>
  <c r="X552" i="6"/>
  <c r="Y552" i="6" s="1"/>
  <c r="V552" i="6"/>
  <c r="R557" i="6"/>
  <c r="X597" i="6"/>
  <c r="Y597" i="6" s="1"/>
  <c r="V597" i="6"/>
  <c r="R553" i="6"/>
  <c r="X431" i="6"/>
  <c r="Y431" i="6" s="1"/>
  <c r="Q361" i="6"/>
  <c r="R361" i="6" s="1"/>
  <c r="X516" i="6"/>
  <c r="Y516" i="6" s="1"/>
  <c r="Q528" i="6"/>
  <c r="R528" i="6" s="1"/>
  <c r="X463" i="6"/>
  <c r="Y463" i="6" s="1"/>
  <c r="V463" i="6"/>
  <c r="V364" i="6"/>
  <c r="R351" i="6"/>
  <c r="Q358" i="6"/>
  <c r="R358" i="6" s="1"/>
  <c r="Q287" i="6"/>
  <c r="R287" i="6" s="1"/>
  <c r="X234" i="6"/>
  <c r="Y234" i="6" s="1"/>
  <c r="X278" i="6"/>
  <c r="Y278" i="6" s="1"/>
  <c r="V441" i="6"/>
  <c r="Q334" i="6"/>
  <c r="R334" i="6" s="1"/>
  <c r="V264" i="6"/>
  <c r="X264" i="6"/>
  <c r="Y264" i="6" s="1"/>
  <c r="X329" i="6"/>
  <c r="Y329" i="6" s="1"/>
  <c r="V329" i="6"/>
  <c r="X279" i="6"/>
  <c r="Y279" i="6" s="1"/>
  <c r="V279" i="6"/>
  <c r="X229" i="6"/>
  <c r="Y229" i="6" s="1"/>
  <c r="V229" i="6"/>
  <c r="X310" i="6"/>
  <c r="Y310" i="6" s="1"/>
  <c r="X355" i="6"/>
  <c r="Y355" i="6" s="1"/>
  <c r="V355" i="6"/>
  <c r="X284" i="6"/>
  <c r="Y284" i="6" s="1"/>
  <c r="X303" i="6"/>
  <c r="Y303" i="6" s="1"/>
  <c r="V303" i="6"/>
  <c r="X203" i="6"/>
  <c r="Y203" i="6" s="1"/>
  <c r="X86" i="6"/>
  <c r="Y86" i="6" s="1"/>
  <c r="V86" i="6"/>
  <c r="X47" i="6"/>
  <c r="Y47" i="6" s="1"/>
  <c r="X16" i="6"/>
  <c r="Y16" i="6" s="1"/>
  <c r="X92" i="6"/>
  <c r="Y92" i="6" s="1"/>
  <c r="V92" i="6"/>
  <c r="X715" i="6"/>
  <c r="Y715" i="6" s="1"/>
  <c r="V822" i="6"/>
  <c r="X822" i="6"/>
  <c r="Y822" i="6" s="1"/>
  <c r="X470" i="6"/>
  <c r="Y470" i="6" s="1"/>
  <c r="X183" i="6"/>
  <c r="Y183" i="6" s="1"/>
  <c r="V233" i="6"/>
  <c r="X233" i="6"/>
  <c r="Y233" i="6" s="1"/>
  <c r="X123" i="6"/>
  <c r="Y123" i="6" s="1"/>
  <c r="V758" i="6"/>
  <c r="X632" i="6"/>
  <c r="Y632" i="6" s="1"/>
  <c r="Q505" i="6"/>
  <c r="R505" i="6" s="1"/>
  <c r="X471" i="6"/>
  <c r="Y471" i="6" s="1"/>
  <c r="X292" i="6"/>
  <c r="Y292" i="6" s="1"/>
  <c r="X242" i="6"/>
  <c r="Y242" i="6" s="1"/>
  <c r="V327" i="6"/>
  <c r="X327" i="6"/>
  <c r="Y327" i="6" s="1"/>
  <c r="X156" i="6"/>
  <c r="Y156" i="6" s="1"/>
  <c r="Q1012" i="6"/>
  <c r="R1012" i="6" s="1"/>
  <c r="V1008" i="6"/>
  <c r="X1008" i="6"/>
  <c r="Y1008" i="6" s="1"/>
  <c r="Q1021" i="6"/>
  <c r="R1021" i="6" s="1"/>
  <c r="X1026" i="6"/>
  <c r="Y1026" i="6" s="1"/>
  <c r="V958" i="6"/>
  <c r="X941" i="6"/>
  <c r="Y941" i="6" s="1"/>
  <c r="V946" i="6"/>
  <c r="X887" i="6"/>
  <c r="Y887" i="6" s="1"/>
  <c r="V740" i="6"/>
  <c r="X740" i="6"/>
  <c r="Y740" i="6" s="1"/>
  <c r="V852" i="6"/>
  <c r="X852" i="6"/>
  <c r="Y898" i="6"/>
  <c r="X820" i="6"/>
  <c r="Y820" i="6" s="1"/>
  <c r="V820" i="6"/>
  <c r="X818" i="6"/>
  <c r="Y818" i="6" s="1"/>
  <c r="V818" i="6"/>
  <c r="X685" i="6"/>
  <c r="Y685" i="6" s="1"/>
  <c r="R870" i="6"/>
  <c r="X807" i="6"/>
  <c r="Y807" i="6" s="1"/>
  <c r="V737" i="6"/>
  <c r="X800" i="6"/>
  <c r="Y800" i="6" s="1"/>
  <c r="V710" i="6"/>
  <c r="X654" i="6"/>
  <c r="Y654" i="6" s="1"/>
  <c r="V654" i="6"/>
  <c r="X734" i="6"/>
  <c r="Y734" i="6" s="1"/>
  <c r="X628" i="6"/>
  <c r="Y628" i="6" s="1"/>
  <c r="X754" i="6"/>
  <c r="Y754" i="6" s="1"/>
  <c r="X631" i="6"/>
  <c r="Y631" i="6" s="1"/>
  <c r="V631" i="6"/>
  <c r="Q548" i="6"/>
  <c r="R548" i="6" s="1"/>
  <c r="V612" i="6"/>
  <c r="X612" i="6"/>
  <c r="Y612" i="6" s="1"/>
  <c r="X484" i="6"/>
  <c r="Y484" i="6" s="1"/>
  <c r="X565" i="6"/>
  <c r="Y565" i="6" s="1"/>
  <c r="X481" i="6"/>
  <c r="Y481" i="6" s="1"/>
  <c r="V481" i="6"/>
  <c r="X419" i="6"/>
  <c r="Y419" i="6" s="1"/>
  <c r="X630" i="6"/>
  <c r="Y630" i="6" s="1"/>
  <c r="V630" i="6"/>
  <c r="V488" i="6"/>
  <c r="X373" i="6"/>
  <c r="Y373" i="6" s="1"/>
  <c r="V373" i="6"/>
  <c r="X415" i="6"/>
  <c r="Y415" i="6" s="1"/>
  <c r="V415" i="6"/>
  <c r="V277" i="6"/>
  <c r="X277" i="6"/>
  <c r="Y277" i="6" s="1"/>
  <c r="V227" i="6"/>
  <c r="X227" i="6"/>
  <c r="Y227" i="6" s="1"/>
  <c r="X320" i="6"/>
  <c r="Y320" i="6" s="1"/>
  <c r="X207" i="6"/>
  <c r="Y207" i="6" s="1"/>
  <c r="X171" i="6"/>
  <c r="Y171" i="6" s="1"/>
  <c r="V347" i="6"/>
  <c r="X347" i="6"/>
  <c r="Y347" i="6" s="1"/>
  <c r="V271" i="6"/>
  <c r="X271" i="6"/>
  <c r="Y271" i="6" s="1"/>
  <c r="X129" i="6"/>
  <c r="Y129" i="6" s="1"/>
  <c r="V129" i="6"/>
  <c r="X217" i="6"/>
  <c r="Y217" i="6" s="1"/>
  <c r="X82" i="6"/>
  <c r="Y82" i="6" s="1"/>
  <c r="X80" i="6"/>
  <c r="Y80" i="6" s="1"/>
  <c r="V80" i="6"/>
  <c r="X69" i="6"/>
  <c r="Y69" i="6" s="1"/>
  <c r="R4" i="6"/>
  <c r="X8" i="6"/>
  <c r="Y8" i="6" s="1"/>
  <c r="V8" i="6"/>
  <c r="V952" i="6"/>
  <c r="X952" i="6"/>
  <c r="Y952" i="6" s="1"/>
  <c r="X919" i="6"/>
  <c r="Y919" i="6" s="1"/>
  <c r="V764" i="6"/>
  <c r="X764" i="6"/>
  <c r="Y764" i="6" s="1"/>
  <c r="X817" i="6"/>
  <c r="Y817" i="6" s="1"/>
  <c r="X638" i="6"/>
  <c r="Y638" i="6" s="1"/>
  <c r="X670" i="6"/>
  <c r="Y670" i="6" s="1"/>
  <c r="X626" i="6"/>
  <c r="Y626" i="6" s="1"/>
  <c r="V761" i="6"/>
  <c r="X503" i="6"/>
  <c r="Y503" i="6" s="1"/>
  <c r="V503" i="6"/>
  <c r="X755" i="6"/>
  <c r="Y755" i="6" s="1"/>
  <c r="V755" i="6"/>
  <c r="X538" i="6"/>
  <c r="Y538" i="6" s="1"/>
  <c r="V538" i="6"/>
  <c r="X378" i="6"/>
  <c r="Y378" i="6" s="1"/>
  <c r="V371" i="6"/>
  <c r="X371" i="6"/>
  <c r="Y371" i="6" s="1"/>
  <c r="V389" i="6"/>
  <c r="X389" i="6"/>
  <c r="Y389" i="6" s="1"/>
  <c r="X218" i="6"/>
  <c r="Y218" i="6" s="1"/>
  <c r="X224" i="6"/>
  <c r="Y224" i="6" s="1"/>
  <c r="V283" i="6"/>
  <c r="X283" i="6"/>
  <c r="Y283" i="6" s="1"/>
  <c r="X298" i="6"/>
  <c r="Y298" i="6" s="1"/>
  <c r="V147" i="6"/>
  <c r="V1005" i="6"/>
  <c r="Q978" i="6"/>
  <c r="R978" i="6" s="1"/>
  <c r="V1012" i="6"/>
  <c r="Y1003" i="6"/>
  <c r="X874" i="6"/>
  <c r="Y874" i="6" s="1"/>
  <c r="X914" i="6"/>
  <c r="Y914" i="6" s="1"/>
  <c r="X765" i="6"/>
  <c r="Y765" i="6" s="1"/>
  <c r="V888" i="6"/>
  <c r="X869" i="6"/>
  <c r="Y869" i="6" s="1"/>
  <c r="X801" i="6"/>
  <c r="Y801" i="6" s="1"/>
  <c r="R861" i="6"/>
  <c r="R681" i="6"/>
  <c r="Q710" i="6"/>
  <c r="R710" i="6" s="1"/>
  <c r="V674" i="6"/>
  <c r="X674" i="6"/>
  <c r="Y674" i="6" s="1"/>
  <c r="X713" i="6"/>
  <c r="Y713" i="6" s="1"/>
  <c r="X696" i="6"/>
  <c r="Y696" i="6" s="1"/>
  <c r="V696" i="6"/>
  <c r="Q664" i="6"/>
  <c r="R664" i="6" s="1"/>
  <c r="X699" i="6"/>
  <c r="V699" i="6"/>
  <c r="X660" i="6"/>
  <c r="Y660" i="6" s="1"/>
  <c r="V660" i="6"/>
  <c r="X642" i="6"/>
  <c r="R522" i="6"/>
  <c r="X527" i="6"/>
  <c r="Y527" i="6" s="1"/>
  <c r="V527" i="6"/>
  <c r="X656" i="6"/>
  <c r="Y656" i="6" s="1"/>
  <c r="X483" i="6"/>
  <c r="Y483" i="6" s="1"/>
  <c r="R530" i="6"/>
  <c r="X428" i="6"/>
  <c r="Y428" i="6" s="1"/>
  <c r="X357" i="6"/>
  <c r="Y357" i="6" s="1"/>
  <c r="V357" i="6"/>
  <c r="X426" i="6"/>
  <c r="Y426" i="6" s="1"/>
  <c r="V426" i="6"/>
  <c r="X532" i="6"/>
  <c r="Y532" i="6" s="1"/>
  <c r="R364" i="6"/>
  <c r="X308" i="6"/>
  <c r="Y308" i="6" s="1"/>
  <c r="X260" i="6"/>
  <c r="Y260" i="6" s="1"/>
  <c r="V260" i="6"/>
  <c r="X309" i="6"/>
  <c r="Y309" i="6" s="1"/>
  <c r="V309" i="6"/>
  <c r="X316" i="6"/>
  <c r="Y316" i="6" s="1"/>
  <c r="X321" i="6"/>
  <c r="Y321" i="6" s="1"/>
  <c r="V321" i="6"/>
  <c r="X451" i="6"/>
  <c r="Y451" i="6" s="1"/>
  <c r="V451" i="6"/>
  <c r="V258" i="6"/>
  <c r="X258" i="6"/>
  <c r="Y258" i="6" s="1"/>
  <c r="V346" i="6"/>
  <c r="V135" i="6"/>
  <c r="X110" i="6"/>
  <c r="Y110" i="6" s="1"/>
  <c r="V110" i="6"/>
  <c r="X44" i="6"/>
  <c r="Y44" i="6" s="1"/>
  <c r="X68" i="6"/>
  <c r="Y68" i="6" s="1"/>
  <c r="V68" i="6"/>
  <c r="V784" i="6"/>
  <c r="X784" i="6"/>
  <c r="Y784" i="6" s="1"/>
  <c r="X533" i="6"/>
  <c r="Y533" i="6" s="1"/>
  <c r="V533" i="6"/>
  <c r="V369" i="6"/>
  <c r="V999" i="6"/>
  <c r="X999" i="6"/>
  <c r="Y999" i="6" s="1"/>
  <c r="V964" i="6"/>
  <c r="X964" i="6"/>
  <c r="Y964" i="6" s="1"/>
  <c r="X949" i="6"/>
  <c r="Y949" i="6" s="1"/>
  <c r="R1022" i="6"/>
  <c r="X882" i="6"/>
  <c r="Y882" i="6" s="1"/>
  <c r="V882" i="6"/>
  <c r="X900" i="6"/>
  <c r="Y900" i="6" s="1"/>
  <c r="V900" i="6"/>
  <c r="X725" i="6"/>
  <c r="Y725" i="6" s="1"/>
  <c r="R673" i="6"/>
  <c r="V798" i="6"/>
  <c r="X798" i="6"/>
  <c r="Y798" i="6" s="1"/>
  <c r="V673" i="6"/>
  <c r="V570" i="6"/>
  <c r="X650" i="6"/>
  <c r="Y650" i="6" s="1"/>
  <c r="V650" i="6"/>
  <c r="V708" i="6"/>
  <c r="X619" i="6"/>
  <c r="Y619" i="6" s="1"/>
  <c r="V619" i="6"/>
  <c r="X610" i="6"/>
  <c r="Y610" i="6" s="1"/>
  <c r="X480" i="6"/>
  <c r="Y480" i="6" s="1"/>
  <c r="V480" i="6"/>
  <c r="V508" i="6"/>
  <c r="R514" i="6"/>
  <c r="X273" i="6"/>
  <c r="Y273" i="6" s="1"/>
  <c r="V273" i="6"/>
  <c r="R222" i="6"/>
  <c r="X230" i="6"/>
  <c r="Y230" i="6" s="1"/>
  <c r="X502" i="6"/>
  <c r="Y502" i="6" s="1"/>
  <c r="V502" i="6"/>
  <c r="V252" i="6"/>
  <c r="X252" i="6"/>
  <c r="Y252" i="6" s="1"/>
  <c r="X201" i="6"/>
  <c r="Y201" i="6" s="1"/>
  <c r="V313" i="6"/>
  <c r="X313" i="6"/>
  <c r="Y313" i="6" s="1"/>
  <c r="X267" i="6"/>
  <c r="V267" i="6"/>
  <c r="V351" i="6"/>
  <c r="R216" i="6"/>
  <c r="X272" i="6"/>
  <c r="Y272" i="6" s="1"/>
  <c r="X77" i="6"/>
  <c r="Y77" i="6" s="1"/>
  <c r="X641" i="6"/>
  <c r="Y641" i="6" s="1"/>
  <c r="V641" i="6"/>
  <c r="X76" i="6"/>
  <c r="Y76" i="6" s="1"/>
  <c r="X104" i="6"/>
  <c r="Y104" i="6" s="1"/>
  <c r="V104" i="6"/>
  <c r="X128" i="6"/>
  <c r="Y128" i="6" s="1"/>
  <c r="V128" i="6"/>
  <c r="X366" i="6"/>
  <c r="Y366" i="6" s="1"/>
  <c r="X1018" i="6"/>
  <c r="Y1018" i="6" s="1"/>
  <c r="V1018" i="6"/>
  <c r="V879" i="6"/>
  <c r="X879" i="6"/>
  <c r="Y879" i="6" s="1"/>
  <c r="X438" i="6"/>
  <c r="Y438" i="6" s="1"/>
  <c r="V438" i="6"/>
  <c r="X611" i="6"/>
  <c r="Y611" i="6" s="1"/>
  <c r="X153" i="6"/>
  <c r="Y153" i="6" s="1"/>
  <c r="V153" i="6"/>
  <c r="X116" i="6"/>
  <c r="Y116" i="6" s="1"/>
  <c r="V116" i="6"/>
  <c r="X1017" i="6"/>
  <c r="Y1017" i="6" s="1"/>
  <c r="Y940" i="6"/>
  <c r="X862" i="6"/>
  <c r="Y862" i="6" s="1"/>
  <c r="V862" i="6"/>
  <c r="X706" i="6"/>
  <c r="Y706" i="6" s="1"/>
  <c r="Q1010" i="6"/>
  <c r="R1010" i="6" s="1"/>
  <c r="X1019" i="6"/>
  <c r="Y1019" i="6" s="1"/>
  <c r="X998" i="6"/>
  <c r="V950" i="6"/>
  <c r="X950" i="6"/>
  <c r="Y950" i="6" s="1"/>
  <c r="Y933" i="6"/>
  <c r="X1006" i="6"/>
  <c r="Y1006" i="6" s="1"/>
  <c r="V1006" i="6"/>
  <c r="X947" i="6"/>
  <c r="Y947" i="6" s="1"/>
  <c r="V894" i="6"/>
  <c r="V716" i="6"/>
  <c r="X778" i="6"/>
  <c r="Y778" i="6" s="1"/>
  <c r="V778" i="6"/>
  <c r="X667" i="6"/>
  <c r="Y667" i="6" s="1"/>
  <c r="V667" i="6"/>
  <c r="X860" i="6"/>
  <c r="Y860" i="6" s="1"/>
  <c r="Q880" i="6"/>
  <c r="R880" i="6" s="1"/>
  <c r="Q721" i="6"/>
  <c r="R721" i="6" s="1"/>
  <c r="R730" i="6"/>
  <c r="X637" i="6"/>
  <c r="Y637" i="6" s="1"/>
  <c r="V637" i="6"/>
  <c r="V698" i="6"/>
  <c r="X698" i="6"/>
  <c r="X618" i="6"/>
  <c r="Y618" i="6" s="1"/>
  <c r="V618" i="6"/>
  <c r="X680" i="6"/>
  <c r="Y680" i="6" s="1"/>
  <c r="V680" i="6"/>
  <c r="Q617" i="6"/>
  <c r="R617" i="6" s="1"/>
  <c r="X590" i="6"/>
  <c r="Y590" i="6" s="1"/>
  <c r="Q629" i="6"/>
  <c r="R629" i="6" s="1"/>
  <c r="R441" i="6"/>
  <c r="X521" i="6"/>
  <c r="Y521" i="6" s="1"/>
  <c r="V521" i="6"/>
  <c r="X475" i="6"/>
  <c r="Y475" i="6" s="1"/>
  <c r="V475" i="6"/>
  <c r="X399" i="6"/>
  <c r="Y399" i="6" s="1"/>
  <c r="X453" i="6"/>
  <c r="Y453" i="6" s="1"/>
  <c r="X379" i="6"/>
  <c r="Y379" i="6" s="1"/>
  <c r="V379" i="6"/>
  <c r="X328" i="6"/>
  <c r="Y328" i="6" s="1"/>
  <c r="V328" i="6"/>
  <c r="X314" i="6"/>
  <c r="Y314" i="6" s="1"/>
  <c r="X254" i="6"/>
  <c r="Y254" i="6" s="1"/>
  <c r="V254" i="6"/>
  <c r="X186" i="6"/>
  <c r="Y186" i="6" s="1"/>
  <c r="V74" i="6"/>
  <c r="X56" i="6"/>
  <c r="Y56" i="6" s="1"/>
  <c r="V56" i="6"/>
  <c r="X41" i="6"/>
  <c r="Y41" i="6" s="1"/>
  <c r="X326" i="6"/>
  <c r="Y326" i="6" s="1"/>
  <c r="V326" i="6"/>
  <c r="X145" i="6"/>
  <c r="Y145" i="6" s="1"/>
  <c r="X690" i="6"/>
  <c r="Y690" i="6" s="1"/>
  <c r="X707" i="6"/>
  <c r="Y707" i="6" s="1"/>
  <c r="X385" i="6"/>
  <c r="Y385" i="6" s="1"/>
  <c r="V385" i="6"/>
  <c r="Q841" i="6"/>
  <c r="R841" i="6" s="1"/>
  <c r="X712" i="6"/>
  <c r="Y712" i="6" s="1"/>
  <c r="V783" i="6"/>
  <c r="X330" i="6"/>
  <c r="Y330" i="6" s="1"/>
  <c r="V330" i="6"/>
  <c r="Y1000" i="6"/>
  <c r="X1000" i="6"/>
  <c r="X1002" i="6"/>
  <c r="Y1002" i="6" s="1"/>
  <c r="V1002" i="6"/>
  <c r="X1030" i="6"/>
  <c r="Y1030" i="6" s="1"/>
  <c r="Q993" i="6"/>
  <c r="R993" i="6" s="1"/>
  <c r="X924" i="6"/>
  <c r="Y924" i="6" s="1"/>
  <c r="Y959" i="6"/>
  <c r="V918" i="6"/>
  <c r="X854" i="6"/>
  <c r="Y854" i="6" s="1"/>
  <c r="V854" i="6"/>
  <c r="V966" i="6"/>
  <c r="X966" i="6"/>
  <c r="Y966" i="6" s="1"/>
  <c r="Q728" i="6"/>
  <c r="R728" i="6" s="1"/>
  <c r="V847" i="6"/>
  <c r="X847" i="6"/>
  <c r="Y847" i="6" s="1"/>
  <c r="X855" i="6"/>
  <c r="Y855" i="6" s="1"/>
  <c r="V855" i="6"/>
  <c r="V834" i="6"/>
  <c r="X834" i="6"/>
  <c r="Y834" i="6" s="1"/>
  <c r="X823" i="6"/>
  <c r="Y823" i="6" s="1"/>
  <c r="X865" i="6"/>
  <c r="Y865" i="6" s="1"/>
  <c r="V774" i="6"/>
  <c r="V665" i="6"/>
  <c r="Q575" i="6"/>
  <c r="R575" i="6" s="1"/>
  <c r="V799" i="6"/>
  <c r="X640" i="6"/>
  <c r="Y640" i="6" s="1"/>
  <c r="X604" i="6"/>
  <c r="Y604" i="6" s="1"/>
  <c r="X672" i="6"/>
  <c r="Y672" i="6" s="1"/>
  <c r="V672" i="6"/>
  <c r="X599" i="6"/>
  <c r="Y599" i="6" s="1"/>
  <c r="X546" i="6"/>
  <c r="Y546" i="6" s="1"/>
  <c r="V546" i="6"/>
  <c r="X613" i="6"/>
  <c r="Y613" i="6" s="1"/>
  <c r="V613" i="6"/>
  <c r="X433" i="6"/>
  <c r="Y433" i="6" s="1"/>
  <c r="V433" i="6"/>
  <c r="X409" i="6"/>
  <c r="Y409" i="6" s="1"/>
  <c r="V409" i="6"/>
  <c r="V512" i="6"/>
  <c r="X512" i="6"/>
  <c r="Y512" i="6" s="1"/>
  <c r="V568" i="6"/>
  <c r="X568" i="6"/>
  <c r="Y568" i="6" s="1"/>
  <c r="X445" i="6"/>
  <c r="Y445" i="6" s="1"/>
  <c r="V445" i="6"/>
  <c r="X496" i="6"/>
  <c r="Y496" i="6" s="1"/>
  <c r="V496" i="6"/>
  <c r="V377" i="6"/>
  <c r="X377" i="6"/>
  <c r="Y377" i="6" s="1"/>
  <c r="V424" i="6"/>
  <c r="R299" i="6"/>
  <c r="V245" i="6"/>
  <c r="X245" i="6"/>
  <c r="Y245" i="6" s="1"/>
  <c r="X195" i="6"/>
  <c r="Y195" i="6" s="1"/>
  <c r="X255" i="6"/>
  <c r="Y255" i="6" s="1"/>
  <c r="V301" i="6"/>
  <c r="X301" i="6"/>
  <c r="Y301" i="6" s="1"/>
  <c r="X235" i="6"/>
  <c r="Y235" i="6" s="1"/>
  <c r="V235" i="6"/>
  <c r="X304" i="6"/>
  <c r="Y304" i="6" s="1"/>
  <c r="V239" i="6"/>
  <c r="X239" i="6"/>
  <c r="Y239" i="6" s="1"/>
  <c r="X265" i="6"/>
  <c r="Y265" i="6" s="1"/>
  <c r="X26" i="6"/>
  <c r="Y26" i="6" s="1"/>
  <c r="V26" i="6"/>
  <c r="X158" i="6"/>
  <c r="Y158" i="6" s="1"/>
  <c r="X59" i="6"/>
  <c r="Y59" i="6" s="1"/>
  <c r="Q1" i="1" l="1"/>
  <c r="R893" i="1"/>
  <c r="X893" i="1" s="1"/>
  <c r="Y893" i="1" s="1"/>
  <c r="X889" i="1"/>
  <c r="Y889" i="1" s="1"/>
  <c r="X890" i="1"/>
  <c r="Y890" i="1" s="1"/>
  <c r="Y115" i="6"/>
  <c r="X55" i="6"/>
  <c r="Y55" i="6" s="1"/>
  <c r="X48" i="6"/>
  <c r="Y48" i="6" s="1"/>
  <c r="X84" i="6"/>
  <c r="Y84" i="6" s="1"/>
  <c r="X192" i="6"/>
  <c r="Y192" i="6" s="1"/>
  <c r="Y100" i="6"/>
  <c r="X54" i="6"/>
  <c r="Y54" i="6" s="1"/>
  <c r="X783" i="6"/>
  <c r="Y783" i="6" s="1"/>
  <c r="X124" i="6"/>
  <c r="Y124" i="6" s="1"/>
  <c r="Y109" i="6"/>
  <c r="X42" i="6"/>
  <c r="Y42" i="6" s="1"/>
  <c r="X319" i="6"/>
  <c r="Y319" i="6" s="1"/>
  <c r="X477" i="6"/>
  <c r="Y477" i="6" s="1"/>
  <c r="X143" i="6"/>
  <c r="Y143" i="6" s="1"/>
  <c r="X74" i="6"/>
  <c r="Y74" i="6" s="1"/>
  <c r="X52" i="6"/>
  <c r="Y52" i="6" s="1"/>
  <c r="X67" i="6"/>
  <c r="Y67" i="6" s="1"/>
  <c r="X72" i="6"/>
  <c r="Y72" i="6" s="1"/>
  <c r="Y1013" i="6"/>
  <c r="X120" i="6"/>
  <c r="Y120" i="6" s="1"/>
  <c r="X731" i="6"/>
  <c r="Y731" i="6" s="1"/>
  <c r="Y96" i="6"/>
  <c r="Y114" i="6"/>
  <c r="Y61" i="6"/>
  <c r="X135" i="6"/>
  <c r="Y135" i="6" s="1"/>
  <c r="X94" i="6"/>
  <c r="Y94" i="6" s="1"/>
  <c r="X85" i="6"/>
  <c r="Y85" i="6" s="1"/>
  <c r="Y102" i="6"/>
  <c r="X436" i="6"/>
  <c r="Y436" i="6" s="1"/>
  <c r="X73" i="6"/>
  <c r="Y73" i="6" s="1"/>
  <c r="X131" i="6"/>
  <c r="Y131" i="6" s="1"/>
  <c r="X91" i="6"/>
  <c r="Y91" i="6" s="1"/>
  <c r="X388" i="6"/>
  <c r="Y388" i="6" s="1"/>
  <c r="Y97" i="6"/>
  <c r="Y395" i="6"/>
  <c r="Y140" i="6"/>
  <c r="Y767" i="6"/>
  <c r="Y127" i="6"/>
  <c r="X570" i="6"/>
  <c r="Y570" i="6" s="1"/>
  <c r="Y18" i="6"/>
  <c r="Y121" i="6"/>
  <c r="Y12" i="6"/>
  <c r="X157" i="6"/>
  <c r="Y157" i="6" s="1"/>
  <c r="X112" i="6"/>
  <c r="Y112" i="6" s="1"/>
  <c r="X134" i="6"/>
  <c r="Y134" i="6" s="1"/>
  <c r="X108" i="6"/>
  <c r="Y108" i="6" s="1"/>
  <c r="X351" i="6"/>
  <c r="Y351" i="6" s="1"/>
  <c r="X45" i="6"/>
  <c r="Y45" i="6" s="1"/>
  <c r="Y214" i="6"/>
  <c r="X404" i="6"/>
  <c r="Y404" i="6" s="1"/>
  <c r="X30" i="6"/>
  <c r="Y30" i="6" s="1"/>
  <c r="X126" i="6"/>
  <c r="Y126" i="6" s="1"/>
  <c r="Y6" i="6"/>
  <c r="Y78" i="6"/>
  <c r="X36" i="6"/>
  <c r="Y36" i="6" s="1"/>
  <c r="Y333" i="6"/>
  <c r="X237" i="6"/>
  <c r="Y237" i="6" s="1"/>
  <c r="X58" i="6"/>
  <c r="Y58" i="6" s="1"/>
  <c r="Y746" i="6"/>
  <c r="X804" i="6"/>
  <c r="Y804" i="6" s="1"/>
  <c r="X213" i="6"/>
  <c r="Y213" i="6" s="1"/>
  <c r="Y340" i="6"/>
  <c r="X311" i="6"/>
  <c r="Y311" i="6" s="1"/>
  <c r="Y584" i="6"/>
  <c r="Y720" i="6"/>
  <c r="X459" i="6"/>
  <c r="Y459" i="6" s="1"/>
  <c r="Y79" i="6"/>
  <c r="X346" i="6"/>
  <c r="Y346" i="6" s="1"/>
  <c r="X24" i="6"/>
  <c r="Y24" i="6" s="1"/>
  <c r="X520" i="6"/>
  <c r="Y520" i="6" s="1"/>
  <c r="X827" i="6"/>
  <c r="Y827" i="6" s="1"/>
  <c r="X435" i="6"/>
  <c r="Y435" i="6" s="1"/>
  <c r="X66" i="6"/>
  <c r="Y66" i="6" s="1"/>
  <c r="Y293" i="6"/>
  <c r="X103" i="6"/>
  <c r="Y103" i="6" s="1"/>
  <c r="X173" i="6"/>
  <c r="Y173" i="6" s="1"/>
  <c r="X147" i="6"/>
  <c r="Y147" i="6" s="1"/>
  <c r="X332" i="6"/>
  <c r="Y332" i="6" s="1"/>
  <c r="X830" i="6"/>
  <c r="Y830" i="6" s="1"/>
  <c r="X872" i="6"/>
  <c r="Y872" i="6" s="1"/>
  <c r="X150" i="6"/>
  <c r="Y150" i="6" s="1"/>
  <c r="X1011" i="6"/>
  <c r="Y1011" i="6" s="1"/>
  <c r="X269" i="6"/>
  <c r="Y269" i="6" s="1"/>
  <c r="X168" i="6"/>
  <c r="Y168" i="6" s="1"/>
  <c r="Y769" i="6"/>
  <c r="X75" i="6"/>
  <c r="Y75" i="6" s="1"/>
  <c r="X90" i="6"/>
  <c r="Y90" i="6" s="1"/>
  <c r="X805" i="6"/>
  <c r="Y805" i="6" s="1"/>
  <c r="X774" i="6"/>
  <c r="Y774" i="6" s="1"/>
  <c r="X200" i="6"/>
  <c r="Y200" i="6" s="1"/>
  <c r="X609" i="6"/>
  <c r="Y609" i="6" s="1"/>
  <c r="Y194" i="6"/>
  <c r="X180" i="6"/>
  <c r="Y180" i="6" s="1"/>
  <c r="X799" i="6"/>
  <c r="Y799" i="6" s="1"/>
  <c r="X165" i="6"/>
  <c r="Y165" i="6" s="1"/>
  <c r="X668" i="6"/>
  <c r="Y668" i="6" s="1"/>
  <c r="Y925" i="6"/>
  <c r="X414" i="6"/>
  <c r="Y414" i="6" s="1"/>
  <c r="X424" i="6"/>
  <c r="Y424" i="6" s="1"/>
  <c r="X518" i="6"/>
  <c r="Y518" i="6" s="1"/>
  <c r="X856" i="6"/>
  <c r="Y856" i="6" s="1"/>
  <c r="X60" i="6"/>
  <c r="Y60" i="6" s="1"/>
  <c r="X412" i="6"/>
  <c r="Y412" i="6" s="1"/>
  <c r="X182" i="6"/>
  <c r="Y182" i="6" s="1"/>
  <c r="X779" i="6"/>
  <c r="Y779" i="6" s="1"/>
  <c r="X794" i="6"/>
  <c r="Y794" i="6" s="1"/>
  <c r="Y211" i="6"/>
  <c r="X708" i="6"/>
  <c r="Y708" i="6" s="1"/>
  <c r="X405" i="6"/>
  <c r="Y405" i="6" s="1"/>
  <c r="Y275" i="6"/>
  <c r="Y816" i="6"/>
  <c r="X381" i="6"/>
  <c r="Y381" i="6" s="1"/>
  <c r="X223" i="6"/>
  <c r="Y223" i="6" s="1"/>
  <c r="Y682" i="6"/>
  <c r="X621" i="6"/>
  <c r="Y621" i="6" s="1"/>
  <c r="X133" i="6"/>
  <c r="Y133" i="6" s="1"/>
  <c r="X382" i="6"/>
  <c r="Y382" i="6" s="1"/>
  <c r="X106" i="6"/>
  <c r="Y106" i="6" s="1"/>
  <c r="X401" i="6"/>
  <c r="Y401" i="6" s="1"/>
  <c r="X339" i="6"/>
  <c r="Y339" i="6" s="1"/>
  <c r="X828" i="6"/>
  <c r="Y828" i="6" s="1"/>
  <c r="X1020" i="6"/>
  <c r="Y1020" i="6"/>
  <c r="X759" i="6"/>
  <c r="Y759" i="6" s="1"/>
  <c r="X775" i="6"/>
  <c r="Y775" i="6" s="1"/>
  <c r="X579" i="6"/>
  <c r="Y579" i="6" s="1"/>
  <c r="X256" i="6"/>
  <c r="Y256" i="6" s="1"/>
  <c r="X317" i="6"/>
  <c r="Y317" i="6" s="1"/>
  <c r="X529" i="6"/>
  <c r="Y529" i="6" s="1"/>
  <c r="X693" i="6"/>
  <c r="Y693" i="6" s="1"/>
  <c r="X678" i="6"/>
  <c r="Y678" i="6" s="1"/>
  <c r="X423" i="6"/>
  <c r="Y423" i="6" s="1"/>
  <c r="X325" i="6"/>
  <c r="Y325" i="6" s="1"/>
  <c r="X469" i="6"/>
  <c r="Y469" i="6" s="1"/>
  <c r="Y1007" i="6"/>
  <c r="X844" i="6"/>
  <c r="Y844" i="6" s="1"/>
  <c r="X679" i="6"/>
  <c r="X513" i="6"/>
  <c r="Y513" i="6" s="1"/>
  <c r="X524" i="6"/>
  <c r="Y524" i="6" s="1"/>
  <c r="X748" i="6"/>
  <c r="Y748" i="6" s="1"/>
  <c r="X247" i="6"/>
  <c r="Y247" i="6" s="1"/>
  <c r="Y418" i="6"/>
  <c r="X692" i="6"/>
  <c r="Y692" i="6" s="1"/>
  <c r="X161" i="6"/>
  <c r="Y161" i="6" s="1"/>
  <c r="X485" i="6"/>
  <c r="Y485" i="6" s="1"/>
  <c r="X673" i="6"/>
  <c r="Y673" i="6" s="1"/>
  <c r="X511" i="6"/>
  <c r="Y511" i="6" s="1"/>
  <c r="X198" i="6"/>
  <c r="Y198" i="6" s="1"/>
  <c r="X658" i="6"/>
  <c r="Y658" i="6" s="1"/>
  <c r="X417" i="6"/>
  <c r="Y417" i="6" s="1"/>
  <c r="X665" i="6"/>
  <c r="Y665" i="6" s="1"/>
  <c r="X785" i="6"/>
  <c r="Y785" i="6" s="1"/>
  <c r="X210" i="6"/>
  <c r="Y210" i="6" s="1"/>
  <c r="X873" i="6"/>
  <c r="Y873" i="6" s="1"/>
  <c r="X987" i="6"/>
  <c r="Y987" i="6" s="1"/>
  <c r="X1012" i="6"/>
  <c r="Y1012" i="6" s="1"/>
  <c r="X345" i="6"/>
  <c r="Y345" i="6" s="1"/>
  <c r="Y850" i="6"/>
  <c r="X850" i="6"/>
  <c r="X505" i="6"/>
  <c r="Y505" i="6" s="1"/>
  <c r="X664" i="6"/>
  <c r="Y664" i="6" s="1"/>
  <c r="X629" i="6"/>
  <c r="Y629" i="6" s="1"/>
  <c r="X978" i="6"/>
  <c r="Y978" i="6" s="1"/>
  <c r="X627" i="6"/>
  <c r="Y627" i="6" s="1"/>
  <c r="X358" i="6"/>
  <c r="Y358" i="6" s="1"/>
  <c r="X880" i="6"/>
  <c r="Y880" i="6" s="1"/>
  <c r="X558" i="6"/>
  <c r="Y558" i="6" s="1"/>
  <c r="X719" i="6"/>
  <c r="Y719" i="6" s="1"/>
  <c r="X465" i="6"/>
  <c r="Y465" i="6" s="1"/>
  <c r="X581" i="6"/>
  <c r="Y581" i="6" s="1"/>
  <c r="Y993" i="6"/>
  <c r="X993" i="6"/>
  <c r="X617" i="6"/>
  <c r="Y617" i="6" s="1"/>
  <c r="X334" i="6"/>
  <c r="Y334" i="6" s="1"/>
  <c r="X704" i="6"/>
  <c r="Y704" i="6" s="1"/>
  <c r="X548" i="6"/>
  <c r="Y548" i="6" s="1"/>
  <c r="X407" i="6"/>
  <c r="Y407" i="6" s="1"/>
  <c r="X499" i="6"/>
  <c r="Y499" i="6" s="1"/>
  <c r="X535" i="6"/>
  <c r="Y535" i="6" s="1"/>
  <c r="X575" i="6"/>
  <c r="Y575" i="6" s="1"/>
  <c r="X710" i="6"/>
  <c r="Y710" i="6" s="1"/>
  <c r="X361" i="6"/>
  <c r="Y361" i="6" s="1"/>
  <c r="X716" i="6"/>
  <c r="Y716" i="6" s="1"/>
  <c r="X352" i="6"/>
  <c r="Y352" i="6" s="1"/>
  <c r="X488" i="6"/>
  <c r="Y488" i="6" s="1"/>
  <c r="X530" i="6"/>
  <c r="Y530" i="6" s="1"/>
  <c r="Q1" i="6"/>
  <c r="X323" i="6"/>
  <c r="Y323" i="6" s="1"/>
  <c r="X768" i="6"/>
  <c r="Y768" i="6" s="1"/>
  <c r="X870" i="6"/>
  <c r="Y870" i="6" s="1"/>
  <c r="X222" i="6"/>
  <c r="Y222" i="6" s="1"/>
  <c r="X441" i="6"/>
  <c r="Y441" i="6" s="1"/>
  <c r="X262" i="6"/>
  <c r="Y262" i="6" s="1"/>
  <c r="X430" i="6"/>
  <c r="Y430" i="6" s="1"/>
  <c r="X633" i="6"/>
  <c r="Y633" i="6" s="1"/>
  <c r="X376" i="6"/>
  <c r="Y376" i="6" s="1"/>
  <c r="X442" i="6"/>
  <c r="Y442" i="6" s="1"/>
  <c r="X982" i="6"/>
  <c r="Y982" i="6" s="1"/>
  <c r="X336" i="6"/>
  <c r="Y336" i="6" s="1"/>
  <c r="X587" i="6"/>
  <c r="Y587" i="6" s="1"/>
  <c r="X728" i="6"/>
  <c r="Y728" i="6" s="1"/>
  <c r="X1021" i="6"/>
  <c r="Y1021" i="6" s="1"/>
  <c r="X514" i="6"/>
  <c r="Y514" i="6" s="1"/>
  <c r="X429" i="6"/>
  <c r="Y429" i="6" s="1"/>
  <c r="X299" i="6"/>
  <c r="Y299" i="6" s="1"/>
  <c r="X761" i="6"/>
  <c r="Y761" i="6" s="1"/>
  <c r="X4" i="6"/>
  <c r="Y4" i="6" s="1"/>
  <c r="X281" i="6"/>
  <c r="Y281" i="6" s="1"/>
  <c r="X354" i="6"/>
  <c r="Y354" i="6" s="1"/>
  <c r="X523" i="6"/>
  <c r="Y523" i="6" s="1"/>
  <c r="X1010" i="6"/>
  <c r="Y1010" i="6" s="1"/>
  <c r="X721" i="6"/>
  <c r="Y721" i="6" s="1"/>
  <c r="X508" i="6"/>
  <c r="Y508" i="6" s="1"/>
  <c r="X522" i="6"/>
  <c r="Y522" i="6" s="1"/>
  <c r="Y849" i="6"/>
  <c r="X849" i="6"/>
  <c r="X528" i="6"/>
  <c r="Y528" i="6" s="1"/>
  <c r="X730" i="6"/>
  <c r="Y730" i="6" s="1"/>
  <c r="X681" i="6"/>
  <c r="Y681" i="6" s="1"/>
  <c r="X582" i="6"/>
  <c r="Y582" i="6" s="1"/>
  <c r="X694" i="6"/>
  <c r="Y694" i="6" s="1"/>
  <c r="X219" i="6"/>
  <c r="Y219" i="6" s="1"/>
  <c r="X287" i="6"/>
  <c r="Y287" i="6" s="1"/>
  <c r="X216" i="6"/>
  <c r="Y216" i="6" s="1"/>
  <c r="X369" i="6"/>
  <c r="Y369" i="6" s="1"/>
  <c r="Y861" i="6"/>
  <c r="X861" i="6"/>
  <c r="X231" i="6"/>
  <c r="Y231" i="6" s="1"/>
  <c r="X614" i="6"/>
  <c r="Y614" i="6" s="1"/>
  <c r="X758" i="6"/>
  <c r="Y758" i="6" s="1"/>
  <c r="X557" i="6"/>
  <c r="Y557" i="6" s="1"/>
  <c r="X536" i="6"/>
  <c r="Y536" i="6" s="1"/>
  <c r="X718" i="6"/>
  <c r="Y718" i="6" s="1"/>
  <c r="X493" i="6"/>
  <c r="Y493" i="6" s="1"/>
  <c r="X866" i="6"/>
  <c r="Y866" i="6" s="1"/>
  <c r="X370" i="6"/>
  <c r="Y370" i="6" s="1"/>
  <c r="X841" i="6"/>
  <c r="Y841" i="6" s="1"/>
  <c r="X576" i="6"/>
  <c r="Y576" i="6" s="1"/>
  <c r="X364" i="6"/>
  <c r="Y364" i="6" s="1"/>
  <c r="X1022" i="6"/>
  <c r="Y1022" i="6" s="1"/>
  <c r="X553" i="6"/>
  <c r="Y553" i="6" s="1"/>
  <c r="X777" i="6"/>
  <c r="Y777" i="6" s="1"/>
  <c r="R1" i="1" l="1"/>
  <c r="D4" i="2"/>
  <c r="Q1" i="3"/>
  <c r="P1" i="3"/>
  <c r="O1" i="3"/>
  <c r="N1" i="3"/>
  <c r="M1" i="3"/>
  <c r="L1" i="3"/>
  <c r="K1" i="3"/>
  <c r="J1" i="3"/>
  <c r="I1" i="3"/>
  <c r="H1" i="3"/>
  <c r="G1" i="3"/>
  <c r="F1" i="3"/>
  <c r="E1" i="3"/>
  <c r="D1" i="3"/>
  <c r="C1" i="3"/>
  <c r="B1" i="3"/>
  <c r="A1" i="3"/>
  <c r="AD1067" i="1" l="1"/>
  <c r="AD1068" i="1"/>
  <c r="AD1069" i="1"/>
  <c r="AD1070" i="1"/>
  <c r="AD1078" i="1"/>
  <c r="AD1193" i="1"/>
  <c r="AD1080" i="1"/>
  <c r="AD1150" i="1"/>
  <c r="AD1188" i="1"/>
  <c r="AD1164" i="1"/>
  <c r="AE1173" i="1"/>
  <c r="AD1159" i="1"/>
  <c r="AE1107" i="1"/>
  <c r="AD1098" i="1"/>
  <c r="AD1036" i="1"/>
  <c r="AE1017" i="1"/>
  <c r="AE1013" i="1"/>
  <c r="AD1082" i="1"/>
  <c r="AD1190" i="1"/>
  <c r="AD1166" i="1"/>
  <c r="AE1157" i="1"/>
  <c r="AD1140" i="1"/>
  <c r="AD1126" i="1"/>
  <c r="AD1100" i="1"/>
  <c r="AD1038" i="1"/>
  <c r="AE1019" i="1"/>
  <c r="AD1179" i="1"/>
  <c r="AD1168" i="1"/>
  <c r="AD1144" i="1"/>
  <c r="AE1113" i="1"/>
  <c r="AE1111" i="1"/>
  <c r="AE1087" i="1"/>
  <c r="AD1077" i="1"/>
  <c r="AD1169" i="1"/>
  <c r="AE1141" i="1"/>
  <c r="AD1129" i="1"/>
  <c r="AE1088" i="1"/>
  <c r="AE1022" i="1"/>
  <c r="AE1119" i="1"/>
  <c r="AD1170" i="1"/>
  <c r="AD1151" i="1"/>
  <c r="AD1134" i="1"/>
  <c r="AE1120" i="1"/>
  <c r="AD1147" i="1"/>
  <c r="AD1081" i="1"/>
  <c r="AD1161" i="1"/>
  <c r="AD1189" i="1"/>
  <c r="AD1165" i="1"/>
  <c r="AE1174" i="1"/>
  <c r="AD1160" i="1"/>
  <c r="AE1108" i="1"/>
  <c r="AD1099" i="1"/>
  <c r="AD1037" i="1"/>
  <c r="AE1018" i="1"/>
  <c r="AE1014" i="1"/>
  <c r="AD1162" i="1"/>
  <c r="AE1175" i="1"/>
  <c r="AD1142" i="1"/>
  <c r="AD1113" i="1"/>
  <c r="AE1109" i="1"/>
  <c r="AE1015" i="1"/>
  <c r="AE1020" i="1"/>
  <c r="AD1192" i="1"/>
  <c r="AE1159" i="1"/>
  <c r="AE1021" i="1"/>
  <c r="AE1049" i="1"/>
  <c r="AE1160" i="1"/>
  <c r="AD1145" i="1"/>
  <c r="AE1114" i="1"/>
  <c r="AE1076" i="1"/>
  <c r="AE1050" i="1"/>
  <c r="AD1180" i="1"/>
  <c r="AD1181" i="1"/>
  <c r="AE1188" i="1"/>
  <c r="AD1171" i="1"/>
  <c r="AD1152" i="1"/>
  <c r="AD1163" i="1"/>
  <c r="AD1191" i="1"/>
  <c r="AD1167" i="1"/>
  <c r="AE1176" i="1"/>
  <c r="AE1158" i="1"/>
  <c r="AD1143" i="1"/>
  <c r="AD1141" i="1"/>
  <c r="AD1127" i="1"/>
  <c r="AD1114" i="1"/>
  <c r="AE1110" i="1"/>
  <c r="AD1101" i="1"/>
  <c r="AD1076" i="1"/>
  <c r="AD1039" i="1"/>
  <c r="AE1016" i="1"/>
  <c r="AE1048" i="1"/>
  <c r="AE1177" i="1"/>
  <c r="AE1140" i="1"/>
  <c r="AD1128" i="1"/>
  <c r="AD1040" i="1"/>
  <c r="AE1186" i="1"/>
  <c r="AE1178" i="1"/>
  <c r="AE1112" i="1"/>
  <c r="AE1032" i="1"/>
  <c r="AE1187" i="1"/>
  <c r="AD1146" i="1"/>
  <c r="AD1130" i="1"/>
  <c r="AE1089" i="1"/>
  <c r="AE1077" i="1"/>
  <c r="AE1033" i="1"/>
  <c r="AE1051" i="1"/>
  <c r="AE1193" i="1"/>
  <c r="AE1078" i="1"/>
  <c r="AD1194" i="1"/>
  <c r="AD1176" i="1"/>
  <c r="AE1151" i="1"/>
  <c r="AE1144" i="1"/>
  <c r="AE1134" i="1"/>
  <c r="AE1128" i="1"/>
  <c r="AD1117" i="1"/>
  <c r="AE1095" i="1"/>
  <c r="AD1084" i="1"/>
  <c r="AD1066" i="1"/>
  <c r="AD1052" i="1"/>
  <c r="AE1047" i="1"/>
  <c r="AE1039" i="1"/>
  <c r="AD1010" i="1"/>
  <c r="AE1079" i="1"/>
  <c r="AD1195" i="1"/>
  <c r="AD1177" i="1"/>
  <c r="AE1152" i="1"/>
  <c r="AE1145" i="1"/>
  <c r="AE1135" i="1"/>
  <c r="AE1129" i="1"/>
  <c r="AD1118" i="1"/>
  <c r="AD1087" i="1"/>
  <c r="AE1096" i="1"/>
  <c r="AD1085" i="1"/>
  <c r="AE1061" i="1"/>
  <c r="AD1053" i="1"/>
  <c r="AE1040" i="1"/>
  <c r="AD1011" i="1"/>
  <c r="AD1048" i="1"/>
  <c r="AE1080" i="1"/>
  <c r="AE1150" i="1"/>
  <c r="AD1196" i="1"/>
  <c r="AD1178" i="1"/>
  <c r="AE1153" i="1"/>
  <c r="AE1146" i="1"/>
  <c r="AE1136" i="1"/>
  <c r="AE1130" i="1"/>
  <c r="AE1115" i="1"/>
  <c r="AD1105" i="1"/>
  <c r="AD1088" i="1"/>
  <c r="AE1097" i="1"/>
  <c r="AD1086" i="1"/>
  <c r="AE1062" i="1"/>
  <c r="AD1054" i="1"/>
  <c r="AD1012" i="1"/>
  <c r="AE1081" i="1"/>
  <c r="AE1161" i="1"/>
  <c r="AE1194" i="1"/>
  <c r="AE1164" i="1"/>
  <c r="AE1154" i="1"/>
  <c r="AE1147" i="1"/>
  <c r="AE1137" i="1"/>
  <c r="AE1131" i="1"/>
  <c r="AE1116" i="1"/>
  <c r="AD1106" i="1"/>
  <c r="AD1089" i="1"/>
  <c r="AE1098" i="1"/>
  <c r="AE1083" i="1"/>
  <c r="AE1063" i="1"/>
  <c r="AD1055" i="1"/>
  <c r="AD1049" i="1"/>
  <c r="AD1050" i="1"/>
  <c r="AD1051" i="1"/>
  <c r="AD1174" i="1"/>
  <c r="AD1132" i="1"/>
  <c r="AE1117" i="1"/>
  <c r="AE1105" i="1"/>
  <c r="AE1101" i="1"/>
  <c r="AE1045" i="1"/>
  <c r="AD1030" i="1"/>
  <c r="AD1019" i="1"/>
  <c r="AE1165" i="1"/>
  <c r="AD1157" i="1"/>
  <c r="AE1126" i="1"/>
  <c r="AE1030" i="1"/>
  <c r="AD1021" i="1"/>
  <c r="AE1067" i="1"/>
  <c r="AE1166" i="1"/>
  <c r="AD1158" i="1"/>
  <c r="AE1127" i="1"/>
  <c r="AD1022" i="1"/>
  <c r="AE1068" i="1"/>
  <c r="AD1186" i="1"/>
  <c r="AE1167" i="1"/>
  <c r="AD1153" i="1"/>
  <c r="AE1069" i="1"/>
  <c r="AD1154" i="1"/>
  <c r="AE1133" i="1"/>
  <c r="AD1119" i="1"/>
  <c r="AD1182" i="1"/>
  <c r="AD1104" i="1"/>
  <c r="AD1062" i="1"/>
  <c r="AE1082" i="1"/>
  <c r="AD1120" i="1"/>
  <c r="AE1190" i="1"/>
  <c r="AD1063" i="1"/>
  <c r="AE1052" i="1"/>
  <c r="AD1121" i="1"/>
  <c r="AE1191" i="1"/>
  <c r="AE1182" i="1"/>
  <c r="AE1171" i="1"/>
  <c r="AE1155" i="1"/>
  <c r="AD1135" i="1"/>
  <c r="AD1064" i="1"/>
  <c r="AD1009" i="1"/>
  <c r="AD1122" i="1"/>
  <c r="AE1183" i="1"/>
  <c r="AD1065" i="1"/>
  <c r="AE1143" i="1"/>
  <c r="AD1111" i="1"/>
  <c r="AD1017" i="1"/>
  <c r="AD1173" i="1"/>
  <c r="AE1149" i="1"/>
  <c r="AD1175" i="1"/>
  <c r="AD1133" i="1"/>
  <c r="AE1118" i="1"/>
  <c r="AE1106" i="1"/>
  <c r="AE1046" i="1"/>
  <c r="AD1031" i="1"/>
  <c r="AD1020" i="1"/>
  <c r="AD1079" i="1"/>
  <c r="AE1031" i="1"/>
  <c r="AE1132" i="1"/>
  <c r="AD1187" i="1"/>
  <c r="AE1168" i="1"/>
  <c r="AD1061" i="1"/>
  <c r="AE1070" i="1"/>
  <c r="AE1189" i="1"/>
  <c r="AE1169" i="1"/>
  <c r="AD1155" i="1"/>
  <c r="AD1056" i="1"/>
  <c r="AD1183" i="1"/>
  <c r="AE1170" i="1"/>
  <c r="AD1156" i="1"/>
  <c r="AE1104" i="1"/>
  <c r="AD1008" i="1"/>
  <c r="AE1053" i="1"/>
  <c r="AE1180" i="1"/>
  <c r="AE1192" i="1"/>
  <c r="AE1172" i="1"/>
  <c r="AE1156" i="1"/>
  <c r="AD1136" i="1"/>
  <c r="AD1090" i="1"/>
  <c r="AE1054" i="1"/>
  <c r="AD1032" i="1"/>
  <c r="AD1013" i="1"/>
  <c r="AE1185" i="1"/>
  <c r="AD1172" i="1"/>
  <c r="AE1148" i="1"/>
  <c r="AD1115" i="1"/>
  <c r="AE1099" i="1"/>
  <c r="AE1196" i="1"/>
  <c r="AD1018" i="1"/>
  <c r="AD1123" i="1"/>
  <c r="AE1181" i="1"/>
  <c r="AD1137" i="1"/>
  <c r="AD1091" i="1"/>
  <c r="AE1064" i="1"/>
  <c r="AE1055" i="1"/>
  <c r="AD1033" i="1"/>
  <c r="AD1014" i="1"/>
  <c r="AD1124" i="1"/>
  <c r="AD1138" i="1"/>
  <c r="AD1092" i="1"/>
  <c r="AE1065" i="1"/>
  <c r="AE1056" i="1"/>
  <c r="AD1034" i="1"/>
  <c r="AD1015" i="1"/>
  <c r="AD1139" i="1"/>
  <c r="AD1093" i="1"/>
  <c r="AE1066" i="1"/>
  <c r="AD1035" i="1"/>
  <c r="AD1016" i="1"/>
  <c r="AD1103" i="1"/>
  <c r="AD1083" i="1"/>
  <c r="AE1038" i="1"/>
  <c r="AD1184" i="1"/>
  <c r="AE1102" i="1"/>
  <c r="AE1091" i="1"/>
  <c r="AE1163" i="1"/>
  <c r="AE1103" i="1"/>
  <c r="AE1085" i="1"/>
  <c r="AE1179" i="1"/>
  <c r="AE1142" i="1"/>
  <c r="AD1109" i="1"/>
  <c r="AE1093" i="1"/>
  <c r="AD1110" i="1"/>
  <c r="AE1094" i="1"/>
  <c r="AD1045" i="1"/>
  <c r="AD1046" i="1"/>
  <c r="AD1116" i="1"/>
  <c r="AE1100" i="1"/>
  <c r="AE1138" i="1"/>
  <c r="AD1094" i="1"/>
  <c r="AE1034" i="1"/>
  <c r="AE1008" i="1"/>
  <c r="AE1121" i="1"/>
  <c r="AE1139" i="1"/>
  <c r="AD1095" i="1"/>
  <c r="AE1035" i="1"/>
  <c r="AE1009" i="1"/>
  <c r="AE1122" i="1"/>
  <c r="AD1096" i="1"/>
  <c r="AE1036" i="1"/>
  <c r="AE1010" i="1"/>
  <c r="AE1123" i="1"/>
  <c r="AD1102" i="1"/>
  <c r="AD1097" i="1"/>
  <c r="AE1037" i="1"/>
  <c r="AE1011" i="1"/>
  <c r="AE1124" i="1"/>
  <c r="AE1090" i="1"/>
  <c r="AE1012" i="1"/>
  <c r="AE1162" i="1"/>
  <c r="AD1148" i="1"/>
  <c r="AD1107" i="1"/>
  <c r="AE1084" i="1"/>
  <c r="AD1185" i="1"/>
  <c r="AD1149" i="1"/>
  <c r="AD1108" i="1"/>
  <c r="AE1092" i="1"/>
  <c r="AE1184" i="1"/>
  <c r="AE1086" i="1"/>
  <c r="AE1195" i="1"/>
  <c r="AD1131" i="1"/>
  <c r="AD1112" i="1"/>
  <c r="AD1047" i="1"/>
  <c r="AD7" i="1"/>
  <c r="AE26" i="1"/>
  <c r="AD31" i="1"/>
  <c r="AE50" i="1"/>
  <c r="AD55" i="1"/>
  <c r="AE74" i="1"/>
  <c r="AD79" i="1"/>
  <c r="AE98" i="1"/>
  <c r="AD103" i="1"/>
  <c r="AE122" i="1"/>
  <c r="AD127" i="1"/>
  <c r="AE146" i="1"/>
  <c r="AD151" i="1"/>
  <c r="AE170" i="1"/>
  <c r="AD175" i="1"/>
  <c r="AE198" i="1"/>
  <c r="AD203" i="1"/>
  <c r="AE249" i="1"/>
  <c r="AD218" i="1"/>
  <c r="AE237" i="1"/>
  <c r="AD242" i="1"/>
  <c r="AE266" i="1"/>
  <c r="AD271" i="1"/>
  <c r="AE290" i="1"/>
  <c r="AD295" i="1"/>
  <c r="AE314" i="1"/>
  <c r="AD319" i="1"/>
  <c r="AE338" i="1"/>
  <c r="AD343" i="1"/>
  <c r="AE362" i="1"/>
  <c r="AD367" i="1"/>
  <c r="AE386" i="1"/>
  <c r="AD391" i="1"/>
  <c r="AE410" i="1"/>
  <c r="AD415" i="1"/>
  <c r="AE434" i="1"/>
  <c r="AD439" i="1"/>
  <c r="AE459" i="1"/>
  <c r="AD464" i="1"/>
  <c r="AE482" i="1"/>
  <c r="AD487" i="1"/>
  <c r="AE506" i="1"/>
  <c r="AE525" i="1"/>
  <c r="AD530" i="1"/>
  <c r="AE549" i="1"/>
  <c r="AD554" i="1"/>
  <c r="AD573" i="1"/>
  <c r="AE587" i="1"/>
  <c r="AD592" i="1"/>
  <c r="AE611" i="1"/>
  <c r="AD616" i="1"/>
  <c r="AE635" i="1"/>
  <c r="AD640" i="1"/>
  <c r="AE654" i="1"/>
  <c r="AD659" i="1"/>
  <c r="AE678" i="1"/>
  <c r="AD683" i="1"/>
  <c r="AE702" i="1"/>
  <c r="AD707" i="1"/>
  <c r="AE726" i="1"/>
  <c r="AD731" i="1"/>
  <c r="AE761" i="1"/>
  <c r="AD766" i="1"/>
  <c r="AE787" i="1"/>
  <c r="AD792" i="1"/>
  <c r="AE844" i="1"/>
  <c r="AD849" i="1"/>
  <c r="AD868" i="1"/>
  <c r="AE809" i="1"/>
  <c r="AD814" i="1"/>
  <c r="AE745" i="1"/>
  <c r="AD874" i="1"/>
  <c r="AE903" i="1"/>
  <c r="AD908" i="1"/>
  <c r="AD918" i="1"/>
  <c r="AE922" i="1"/>
  <c r="AE950" i="1"/>
  <c r="AE965" i="1"/>
  <c r="AD970" i="1"/>
  <c r="AE998" i="1"/>
  <c r="AD1005" i="1"/>
  <c r="AE925" i="1"/>
  <c r="AD944" i="1"/>
  <c r="AE7" i="1"/>
  <c r="AD12" i="1"/>
  <c r="AE31" i="1"/>
  <c r="AD36" i="1"/>
  <c r="AE55" i="1"/>
  <c r="AD60" i="1"/>
  <c r="AE79" i="1"/>
  <c r="AD84" i="1"/>
  <c r="AE103" i="1"/>
  <c r="AD108" i="1"/>
  <c r="AE127" i="1"/>
  <c r="AD132" i="1"/>
  <c r="AE151" i="1"/>
  <c r="AD156" i="1"/>
  <c r="AE175" i="1"/>
  <c r="AD180" i="1"/>
  <c r="AE203" i="1"/>
  <c r="AD210" i="1"/>
  <c r="AE218" i="1"/>
  <c r="AD223" i="1"/>
  <c r="AE242" i="1"/>
  <c r="AD252" i="1"/>
  <c r="AE271" i="1"/>
  <c r="AD276" i="1"/>
  <c r="AE295" i="1"/>
  <c r="AD300" i="1"/>
  <c r="AE319" i="1"/>
  <c r="AD324" i="1"/>
  <c r="AE343" i="1"/>
  <c r="AD348" i="1"/>
  <c r="AE367" i="1"/>
  <c r="AD372" i="1"/>
  <c r="AE391" i="1"/>
  <c r="AD396" i="1"/>
  <c r="AE415" i="1"/>
  <c r="AD420" i="1"/>
  <c r="AE439" i="1"/>
  <c r="AD444" i="1"/>
  <c r="AE464" i="1"/>
  <c r="AD450" i="1"/>
  <c r="AE487" i="1"/>
  <c r="AD492" i="1"/>
  <c r="AD511" i="1"/>
  <c r="AE530" i="1"/>
  <c r="AD535" i="1"/>
  <c r="AE554" i="1"/>
  <c r="AD559" i="1"/>
  <c r="AE573" i="1"/>
  <c r="AD578" i="1"/>
  <c r="AE592" i="1"/>
  <c r="AD597" i="1"/>
  <c r="AE616" i="1"/>
  <c r="AD621" i="1"/>
  <c r="AE640" i="1"/>
  <c r="AE659" i="1"/>
  <c r="AD664" i="1"/>
  <c r="AE683" i="1"/>
  <c r="AD688" i="1"/>
  <c r="AE707" i="1"/>
  <c r="AD712" i="1"/>
  <c r="AE731" i="1"/>
  <c r="AD751" i="1"/>
  <c r="AE766" i="1"/>
  <c r="AD771" i="1"/>
  <c r="AE792" i="1"/>
  <c r="AD797" i="1"/>
  <c r="AD828" i="1"/>
  <c r="AE849" i="1"/>
  <c r="AD855" i="1"/>
  <c r="AE868" i="1"/>
  <c r="AD735" i="1"/>
  <c r="AE814" i="1"/>
  <c r="AD826" i="1"/>
  <c r="AE874" i="1"/>
  <c r="AD879" i="1"/>
  <c r="AE908" i="1"/>
  <c r="AD914" i="1"/>
  <c r="AE918" i="1"/>
  <c r="AD930" i="1"/>
  <c r="AD956" i="1"/>
  <c r="AE970" i="1"/>
  <c r="AD975" i="1"/>
  <c r="AE1005" i="1"/>
  <c r="AE944" i="1"/>
  <c r="AD985" i="1"/>
  <c r="AE12" i="1"/>
  <c r="AD17" i="1"/>
  <c r="AE36" i="1"/>
  <c r="AD41" i="1"/>
  <c r="AE60" i="1"/>
  <c r="AD65" i="1"/>
  <c r="AE84" i="1"/>
  <c r="AD89" i="1"/>
  <c r="AE108" i="1"/>
  <c r="AD113" i="1"/>
  <c r="AE132" i="1"/>
  <c r="AD137" i="1"/>
  <c r="AE156" i="1"/>
  <c r="AD161" i="1"/>
  <c r="AE180" i="1"/>
  <c r="AD189" i="1"/>
  <c r="AE210" i="1"/>
  <c r="AD181" i="1"/>
  <c r="AE223" i="1"/>
  <c r="AD228" i="1"/>
  <c r="AE252" i="1"/>
  <c r="AD257" i="1"/>
  <c r="AE276" i="1"/>
  <c r="AD281" i="1"/>
  <c r="AE300" i="1"/>
  <c r="AD305" i="1"/>
  <c r="AE324" i="1"/>
  <c r="AD329" i="1"/>
  <c r="AE348" i="1"/>
  <c r="AD353" i="1"/>
  <c r="AE372" i="1"/>
  <c r="AD377" i="1"/>
  <c r="AE396" i="1"/>
  <c r="AD401" i="1"/>
  <c r="AE420" i="1"/>
  <c r="AD425" i="1"/>
  <c r="AE444" i="1"/>
  <c r="AD449" i="1"/>
  <c r="AE450" i="1"/>
  <c r="AD473" i="1"/>
  <c r="AE492" i="1"/>
  <c r="AD497" i="1"/>
  <c r="AE511" i="1"/>
  <c r="AD516" i="1"/>
  <c r="AE535" i="1"/>
  <c r="AD540" i="1"/>
  <c r="AE559" i="1"/>
  <c r="AD564" i="1"/>
  <c r="AE578" i="1"/>
  <c r="AD583" i="1"/>
  <c r="AE597" i="1"/>
  <c r="AD602" i="1"/>
  <c r="AE621" i="1"/>
  <c r="AD626" i="1"/>
  <c r="AD645" i="1"/>
  <c r="AE664" i="1"/>
  <c r="AD669" i="1"/>
  <c r="AE688" i="1"/>
  <c r="AD693" i="1"/>
  <c r="AE712" i="1"/>
  <c r="AD717" i="1"/>
  <c r="AE751" i="1"/>
  <c r="AD757" i="1"/>
  <c r="AE771" i="1"/>
  <c r="AD777" i="1"/>
  <c r="AE797" i="1"/>
  <c r="AD803" i="1"/>
  <c r="AE828" i="1"/>
  <c r="AD835" i="1"/>
  <c r="AE855" i="1"/>
  <c r="AE735" i="1"/>
  <c r="AD740" i="1"/>
  <c r="AE826" i="1"/>
  <c r="AD864" i="1"/>
  <c r="AE879" i="1"/>
  <c r="AD885" i="1"/>
  <c r="AE914" i="1"/>
  <c r="AE930" i="1"/>
  <c r="AD935" i="1"/>
  <c r="AE956" i="1"/>
  <c r="AE975" i="1"/>
  <c r="AD980" i="1"/>
  <c r="AD887" i="1"/>
  <c r="AE985" i="1"/>
  <c r="AE4" i="1"/>
  <c r="AD9" i="1"/>
  <c r="AE28" i="1"/>
  <c r="AD33" i="1"/>
  <c r="AE52" i="1"/>
  <c r="AD57" i="1"/>
  <c r="AE76" i="1"/>
  <c r="AD81" i="1"/>
  <c r="AE100" i="1"/>
  <c r="AD105" i="1"/>
  <c r="AE124" i="1"/>
  <c r="AD129" i="1"/>
  <c r="AE148" i="1"/>
  <c r="AD153" i="1"/>
  <c r="AE172" i="1"/>
  <c r="AD177" i="1"/>
  <c r="AE200" i="1"/>
  <c r="AD205" i="1"/>
  <c r="AE215" i="1"/>
  <c r="AD220" i="1"/>
  <c r="AE239" i="1"/>
  <c r="AD244" i="1"/>
  <c r="AE268" i="1"/>
  <c r="AD273" i="1"/>
  <c r="AE292" i="1"/>
  <c r="AD297" i="1"/>
  <c r="AE316" i="1"/>
  <c r="AD321" i="1"/>
  <c r="AE340" i="1"/>
  <c r="AD345" i="1"/>
  <c r="AE364" i="1"/>
  <c r="AD369" i="1"/>
  <c r="AE388" i="1"/>
  <c r="AD393" i="1"/>
  <c r="AE412" i="1"/>
  <c r="AD417" i="1"/>
  <c r="AE436" i="1"/>
  <c r="AD441" i="1"/>
  <c r="AE461" i="1"/>
  <c r="AD466" i="1"/>
  <c r="AE484" i="1"/>
  <c r="AD489" i="1"/>
  <c r="AD508" i="1"/>
  <c r="AE527" i="1"/>
  <c r="AD532" i="1"/>
  <c r="AE551" i="1"/>
  <c r="AD556" i="1"/>
  <c r="AD575" i="1"/>
  <c r="AE589" i="1"/>
  <c r="AD594" i="1"/>
  <c r="AE613" i="1"/>
  <c r="AD618" i="1"/>
  <c r="AE637" i="1"/>
  <c r="AD642" i="1"/>
  <c r="AE656" i="1"/>
  <c r="AD661" i="1"/>
  <c r="AE680" i="1"/>
  <c r="AD685" i="1"/>
  <c r="AE704" i="1"/>
  <c r="AD709" i="1"/>
  <c r="AE728" i="1"/>
  <c r="AD748" i="1"/>
  <c r="AE763" i="1"/>
  <c r="AD768" i="1"/>
  <c r="AE789" i="1"/>
  <c r="AD794" i="1"/>
  <c r="AE822" i="1"/>
  <c r="AE846" i="1"/>
  <c r="AD851" i="1"/>
  <c r="AE861" i="1"/>
  <c r="AD870" i="1"/>
  <c r="AE811" i="1"/>
  <c r="AD816" i="1"/>
  <c r="AE747" i="1"/>
  <c r="AD876" i="1"/>
  <c r="AE905" i="1"/>
  <c r="AD911" i="1"/>
  <c r="AD927" i="1"/>
  <c r="AE952" i="1"/>
  <c r="AE967" i="1"/>
  <c r="AD972" i="1"/>
  <c r="AE1000" i="1"/>
  <c r="AD882" i="1"/>
  <c r="AE941" i="1"/>
  <c r="AD946" i="1"/>
  <c r="AE9" i="1"/>
  <c r="AD14" i="1"/>
  <c r="AE33" i="1"/>
  <c r="AD38" i="1"/>
  <c r="AE57" i="1"/>
  <c r="AD62" i="1"/>
  <c r="AE81" i="1"/>
  <c r="AD86" i="1"/>
  <c r="AE105" i="1"/>
  <c r="AD110" i="1"/>
  <c r="AE129" i="1"/>
  <c r="AD134" i="1"/>
  <c r="AE153" i="1"/>
  <c r="AD158" i="1"/>
  <c r="AE177" i="1"/>
  <c r="AD186" i="1"/>
  <c r="AE205" i="1"/>
  <c r="AD212" i="1"/>
  <c r="AE220" i="1"/>
  <c r="AD225" i="1"/>
  <c r="AE244" i="1"/>
  <c r="AD254" i="1"/>
  <c r="AE273" i="1"/>
  <c r="AD278" i="1"/>
  <c r="AE297" i="1"/>
  <c r="AD302" i="1"/>
  <c r="AE321" i="1"/>
  <c r="AD326" i="1"/>
  <c r="AE345" i="1"/>
  <c r="AD350" i="1"/>
  <c r="AE369" i="1"/>
  <c r="AD374" i="1"/>
  <c r="AE393" i="1"/>
  <c r="AD398" i="1"/>
  <c r="AE417" i="1"/>
  <c r="AD422" i="1"/>
  <c r="AE441" i="1"/>
  <c r="AD446" i="1"/>
  <c r="AE466" i="1"/>
  <c r="AD470" i="1"/>
  <c r="AE489" i="1"/>
  <c r="AD494" i="1"/>
  <c r="AE508" i="1"/>
  <c r="AD513" i="1"/>
  <c r="AE532" i="1"/>
  <c r="AD537" i="1"/>
  <c r="AE556" i="1"/>
  <c r="AD561" i="1"/>
  <c r="AE575" i="1"/>
  <c r="AD580" i="1"/>
  <c r="AE594" i="1"/>
  <c r="AD599" i="1"/>
  <c r="AE618" i="1"/>
  <c r="AD623" i="1"/>
  <c r="AE642" i="1"/>
  <c r="AE661" i="1"/>
  <c r="AD666" i="1"/>
  <c r="AE685" i="1"/>
  <c r="AD690" i="1"/>
  <c r="AE709" i="1"/>
  <c r="AD714" i="1"/>
  <c r="AE748" i="1"/>
  <c r="AD753" i="1"/>
  <c r="AE768" i="1"/>
  <c r="AD773" i="1"/>
  <c r="AE794" i="1"/>
  <c r="AD800" i="1"/>
  <c r="AD832" i="1"/>
  <c r="AE851" i="1"/>
  <c r="AD857" i="1"/>
  <c r="AE870" i="1"/>
  <c r="AD737" i="1"/>
  <c r="AE816" i="1"/>
  <c r="AD831" i="1"/>
  <c r="AE876" i="1"/>
  <c r="AD881" i="1"/>
  <c r="AE911" i="1"/>
  <c r="AE927" i="1"/>
  <c r="AD932" i="1"/>
  <c r="AE972" i="1"/>
  <c r="AD977" i="1"/>
  <c r="AE882" i="1"/>
  <c r="AE13" i="1"/>
  <c r="AE23" i="1"/>
  <c r="AD34" i="1"/>
  <c r="AE49" i="1"/>
  <c r="AE107" i="1"/>
  <c r="AD128" i="1"/>
  <c r="AD190" i="1"/>
  <c r="AD213" i="1"/>
  <c r="AD184" i="1"/>
  <c r="AD217" i="1"/>
  <c r="AE228" i="1"/>
  <c r="AD233" i="1"/>
  <c r="AD238" i="1"/>
  <c r="AE254" i="1"/>
  <c r="AE259" i="1"/>
  <c r="AD264" i="1"/>
  <c r="AE269" i="1"/>
  <c r="AE280" i="1"/>
  <c r="AE285" i="1"/>
  <c r="AD290" i="1"/>
  <c r="AE301" i="1"/>
  <c r="AE311" i="1"/>
  <c r="AD322" i="1"/>
  <c r="AE337" i="1"/>
  <c r="AE395" i="1"/>
  <c r="AD416" i="1"/>
  <c r="AD474" i="1"/>
  <c r="AD495" i="1"/>
  <c r="AD500" i="1"/>
  <c r="AD510" i="1"/>
  <c r="AE557" i="1"/>
  <c r="AE572" i="1"/>
  <c r="AE588" i="1"/>
  <c r="AE609" i="1"/>
  <c r="AD620" i="1"/>
  <c r="AD646" i="1"/>
  <c r="AD667" i="1"/>
  <c r="AD672" i="1"/>
  <c r="AD682" i="1"/>
  <c r="AE693" i="1"/>
  <c r="AD698" i="1"/>
  <c r="AD703" i="1"/>
  <c r="AE714" i="1"/>
  <c r="AE719" i="1"/>
  <c r="AD724" i="1"/>
  <c r="AE729" i="1"/>
  <c r="AE755" i="1"/>
  <c r="AD761" i="1"/>
  <c r="AE772" i="1"/>
  <c r="AE784" i="1"/>
  <c r="AD795" i="1"/>
  <c r="AE824" i="1"/>
  <c r="AD861" i="1"/>
  <c r="AE738" i="1"/>
  <c r="AE775" i="1"/>
  <c r="AD808" i="1"/>
  <c r="AE813" i="1"/>
  <c r="AE873" i="1"/>
  <c r="AE746" i="1"/>
  <c r="AE901" i="1"/>
  <c r="AD913" i="1"/>
  <c r="AD936" i="1"/>
  <c r="AE926" i="1"/>
  <c r="AD987" i="1"/>
  <c r="AD889" i="1"/>
  <c r="AD893" i="1"/>
  <c r="AD1026" i="1"/>
  <c r="AE1041" i="1"/>
  <c r="AE34" i="1"/>
  <c r="AE128" i="1"/>
  <c r="AD139" i="1"/>
  <c r="AD149" i="1"/>
  <c r="AD160" i="1"/>
  <c r="AD165" i="1"/>
  <c r="AD185" i="1"/>
  <c r="AE190" i="1"/>
  <c r="AD195" i="1"/>
  <c r="AD200" i="1"/>
  <c r="AE213" i="1"/>
  <c r="AE184" i="1"/>
  <c r="AD248" i="1"/>
  <c r="AE217" i="1"/>
  <c r="AE233" i="1"/>
  <c r="AE238" i="1"/>
  <c r="AE264" i="1"/>
  <c r="AD275" i="1"/>
  <c r="AE322" i="1"/>
  <c r="AE416" i="1"/>
  <c r="AD427" i="1"/>
  <c r="AD437" i="1"/>
  <c r="AD448" i="1"/>
  <c r="AD454" i="1"/>
  <c r="AD469" i="1"/>
  <c r="AE474" i="1"/>
  <c r="AD479" i="1"/>
  <c r="AD484" i="1"/>
  <c r="AE495" i="1"/>
  <c r="AE500" i="1"/>
  <c r="AD505" i="1"/>
  <c r="AE510" i="1"/>
  <c r="AD531" i="1"/>
  <c r="AE620" i="1"/>
  <c r="AD641" i="1"/>
  <c r="AE646" i="1"/>
  <c r="AD651" i="1"/>
  <c r="AD656" i="1"/>
  <c r="AE667" i="1"/>
  <c r="AE672" i="1"/>
  <c r="AD677" i="1"/>
  <c r="AE682" i="1"/>
  <c r="AE698" i="1"/>
  <c r="AE703" i="1"/>
  <c r="AE724" i="1"/>
  <c r="AD750" i="1"/>
  <c r="AE795" i="1"/>
  <c r="AD850" i="1"/>
  <c r="AD733" i="1"/>
  <c r="AE808" i="1"/>
  <c r="AE913" i="1"/>
  <c r="AD931" i="1"/>
  <c r="AE936" i="1"/>
  <c r="AD947" i="1"/>
  <c r="AD952" i="1"/>
  <c r="AD958" i="1"/>
  <c r="AD968" i="1"/>
  <c r="AD979" i="1"/>
  <c r="AD991" i="1"/>
  <c r="AE987" i="1"/>
  <c r="AE889" i="1"/>
  <c r="AE893" i="1"/>
  <c r="AE1026" i="1"/>
  <c r="AD8" i="1"/>
  <c r="AD66" i="1"/>
  <c r="AD87" i="1"/>
  <c r="AD92" i="1"/>
  <c r="AD102" i="1"/>
  <c r="AE113" i="1"/>
  <c r="AD118" i="1"/>
  <c r="AD123" i="1"/>
  <c r="AE134" i="1"/>
  <c r="AE139" i="1"/>
  <c r="AD144" i="1"/>
  <c r="AE149" i="1"/>
  <c r="AE160" i="1"/>
  <c r="AE165" i="1"/>
  <c r="AD170" i="1"/>
  <c r="AE185" i="1"/>
  <c r="AE195" i="1"/>
  <c r="AD208" i="1"/>
  <c r="AE248" i="1"/>
  <c r="AE275" i="1"/>
  <c r="AD296" i="1"/>
  <c r="AD354" i="1"/>
  <c r="AD375" i="1"/>
  <c r="AD380" i="1"/>
  <c r="AD390" i="1"/>
  <c r="AE401" i="1"/>
  <c r="AD406" i="1"/>
  <c r="AD411" i="1"/>
  <c r="AE422" i="1"/>
  <c r="AE427" i="1"/>
  <c r="AD432" i="1"/>
  <c r="AE437" i="1"/>
  <c r="AE448" i="1"/>
  <c r="AE454" i="1"/>
  <c r="AD459" i="1"/>
  <c r="AE469" i="1"/>
  <c r="AE479" i="1"/>
  <c r="AD490" i="1"/>
  <c r="AE505" i="1"/>
  <c r="AE531" i="1"/>
  <c r="AD542" i="1"/>
  <c r="AD552" i="1"/>
  <c r="AD563" i="1"/>
  <c r="AD568" i="1"/>
  <c r="AE641" i="1"/>
  <c r="AE651" i="1"/>
  <c r="AD662" i="1"/>
  <c r="AE677" i="1"/>
  <c r="AE750" i="1"/>
  <c r="AD767" i="1"/>
  <c r="AE850" i="1"/>
  <c r="AE733" i="1"/>
  <c r="AE931" i="1"/>
  <c r="AE947" i="1"/>
  <c r="AE958" i="1"/>
  <c r="AD963" i="1"/>
  <c r="AE968" i="1"/>
  <c r="AE979" i="1"/>
  <c r="AE991" i="1"/>
  <c r="AD998" i="1"/>
  <c r="AE946" i="1"/>
  <c r="AD1058" i="1"/>
  <c r="AD1072" i="1"/>
  <c r="AE8" i="1"/>
  <c r="AD19" i="1"/>
  <c r="AD29" i="1"/>
  <c r="AD40" i="1"/>
  <c r="AD45" i="1"/>
  <c r="AD61" i="1"/>
  <c r="AE66" i="1"/>
  <c r="AD71" i="1"/>
  <c r="AD76" i="1"/>
  <c r="AE87" i="1"/>
  <c r="AE92" i="1"/>
  <c r="AD97" i="1"/>
  <c r="AE102" i="1"/>
  <c r="AE118" i="1"/>
  <c r="AE123" i="1"/>
  <c r="AE144" i="1"/>
  <c r="AD155" i="1"/>
  <c r="AE208" i="1"/>
  <c r="AE296" i="1"/>
  <c r="AD307" i="1"/>
  <c r="AD317" i="1"/>
  <c r="AD328" i="1"/>
  <c r="AD333" i="1"/>
  <c r="AD349" i="1"/>
  <c r="AE354" i="1"/>
  <c r="AD359" i="1"/>
  <c r="AD364" i="1"/>
  <c r="AE375" i="1"/>
  <c r="AE380" i="1"/>
  <c r="AD385" i="1"/>
  <c r="AE390" i="1"/>
  <c r="AE406" i="1"/>
  <c r="AE411" i="1"/>
  <c r="AE432" i="1"/>
  <c r="AD443" i="1"/>
  <c r="AE490" i="1"/>
  <c r="AE516" i="1"/>
  <c r="AD521" i="1"/>
  <c r="AD526" i="1"/>
  <c r="AE537" i="1"/>
  <c r="AE542" i="1"/>
  <c r="AD547" i="1"/>
  <c r="AE552" i="1"/>
  <c r="AE563" i="1"/>
  <c r="AE568" i="1"/>
  <c r="AD584" i="1"/>
  <c r="AD600" i="1"/>
  <c r="AD605" i="1"/>
  <c r="AD615" i="1"/>
  <c r="AE626" i="1"/>
  <c r="AD631" i="1"/>
  <c r="AD636" i="1"/>
  <c r="AE662" i="1"/>
  <c r="AE767" i="1"/>
  <c r="AD779" i="1"/>
  <c r="AD790" i="1"/>
  <c r="AD802" i="1"/>
  <c r="AD820" i="1"/>
  <c r="AE835" i="1"/>
  <c r="AD840" i="1"/>
  <c r="AD845" i="1"/>
  <c r="AE857" i="1"/>
  <c r="AD865" i="1"/>
  <c r="AD883" i="1"/>
  <c r="AD897" i="1"/>
  <c r="AD907" i="1"/>
  <c r="AE963" i="1"/>
  <c r="AD974" i="1"/>
  <c r="AD888" i="1"/>
  <c r="AE1058" i="1"/>
  <c r="AE1072" i="1"/>
  <c r="AD1125" i="1"/>
  <c r="AE14" i="1"/>
  <c r="AE19" i="1"/>
  <c r="AD24" i="1"/>
  <c r="AE29" i="1"/>
  <c r="AE40" i="1"/>
  <c r="AE45" i="1"/>
  <c r="AD50" i="1"/>
  <c r="AE61" i="1"/>
  <c r="AE71" i="1"/>
  <c r="AD82" i="1"/>
  <c r="AE97" i="1"/>
  <c r="AE155" i="1"/>
  <c r="AD176" i="1"/>
  <c r="AD229" i="1"/>
  <c r="AD255" i="1"/>
  <c r="AD260" i="1"/>
  <c r="AD270" i="1"/>
  <c r="AE281" i="1"/>
  <c r="AD286" i="1"/>
  <c r="AD291" i="1"/>
  <c r="AE302" i="1"/>
  <c r="AE307" i="1"/>
  <c r="AD312" i="1"/>
  <c r="AE317" i="1"/>
  <c r="AE328" i="1"/>
  <c r="AE333" i="1"/>
  <c r="AD338" i="1"/>
  <c r="AE349" i="1"/>
  <c r="AE359" i="1"/>
  <c r="AD370" i="1"/>
  <c r="AE385" i="1"/>
  <c r="AE443" i="1"/>
  <c r="AD465" i="1"/>
  <c r="AE521" i="1"/>
  <c r="AE526" i="1"/>
  <c r="AE547" i="1"/>
  <c r="AD558" i="1"/>
  <c r="AD579" i="1"/>
  <c r="AE584" i="1"/>
  <c r="AD589" i="1"/>
  <c r="AE600" i="1"/>
  <c r="AE605" i="1"/>
  <c r="AD610" i="1"/>
  <c r="AE615" i="1"/>
  <c r="AE631" i="1"/>
  <c r="AE636" i="1"/>
  <c r="AD694" i="1"/>
  <c r="AD715" i="1"/>
  <c r="AD720" i="1"/>
  <c r="AD730" i="1"/>
  <c r="AE757" i="1"/>
  <c r="AD762" i="1"/>
  <c r="AE773" i="1"/>
  <c r="AE779" i="1"/>
  <c r="AD785" i="1"/>
  <c r="AE790" i="1"/>
  <c r="AE802" i="1"/>
  <c r="AE820" i="1"/>
  <c r="AE840" i="1"/>
  <c r="AE845" i="1"/>
  <c r="AD862" i="1"/>
  <c r="AD739" i="1"/>
  <c r="AD799" i="1"/>
  <c r="AD830" i="1"/>
  <c r="AE865" i="1"/>
  <c r="AD742" i="1"/>
  <c r="AD747" i="1"/>
  <c r="AE883" i="1"/>
  <c r="AE897" i="1"/>
  <c r="AD902" i="1"/>
  <c r="AE907" i="1"/>
  <c r="AD923" i="1"/>
  <c r="AE974" i="1"/>
  <c r="AD1006" i="1"/>
  <c r="AE888" i="1"/>
  <c r="AD941" i="1"/>
  <c r="AD1042" i="1"/>
  <c r="AE1125" i="1"/>
  <c r="AE24" i="1"/>
  <c r="AD35" i="1"/>
  <c r="AE82" i="1"/>
  <c r="AE176" i="1"/>
  <c r="AD191" i="1"/>
  <c r="AD201" i="1"/>
  <c r="AD214" i="1"/>
  <c r="AD206" i="1"/>
  <c r="AD224" i="1"/>
  <c r="AE229" i="1"/>
  <c r="AD234" i="1"/>
  <c r="AD239" i="1"/>
  <c r="AE255" i="1"/>
  <c r="AE260" i="1"/>
  <c r="AD265" i="1"/>
  <c r="AE270" i="1"/>
  <c r="AE286" i="1"/>
  <c r="AE291" i="1"/>
  <c r="AE312" i="1"/>
  <c r="AD323" i="1"/>
  <c r="AE370" i="1"/>
  <c r="AE465" i="1"/>
  <c r="AD475" i="1"/>
  <c r="AD485" i="1"/>
  <c r="AD496" i="1"/>
  <c r="AD501" i="1"/>
  <c r="AE558" i="1"/>
  <c r="AE579" i="1"/>
  <c r="AD595" i="1"/>
  <c r="AE610" i="1"/>
  <c r="AD647" i="1"/>
  <c r="AD657" i="1"/>
  <c r="AD668" i="1"/>
  <c r="AD673" i="1"/>
  <c r="AD689" i="1"/>
  <c r="AE694" i="1"/>
  <c r="AD699" i="1"/>
  <c r="AD704" i="1"/>
  <c r="AE715" i="1"/>
  <c r="AE720" i="1"/>
  <c r="AD725" i="1"/>
  <c r="AE730" i="1"/>
  <c r="AE762" i="1"/>
  <c r="AE785" i="1"/>
  <c r="AD796" i="1"/>
  <c r="AE862" i="1"/>
  <c r="AE739" i="1"/>
  <c r="AE799" i="1"/>
  <c r="AD809" i="1"/>
  <c r="AE830" i="1"/>
  <c r="AE742" i="1"/>
  <c r="AD877" i="1"/>
  <c r="AE902" i="1"/>
  <c r="AE923" i="1"/>
  <c r="AD937" i="1"/>
  <c r="AD953" i="1"/>
  <c r="AE1006" i="1"/>
  <c r="AD988" i="1"/>
  <c r="AE1042" i="1"/>
  <c r="AE35" i="1"/>
  <c r="AD56" i="1"/>
  <c r="AD114" i="1"/>
  <c r="AD135" i="1"/>
  <c r="AD140" i="1"/>
  <c r="AD150" i="1"/>
  <c r="AE161" i="1"/>
  <c r="AD166" i="1"/>
  <c r="AD171" i="1"/>
  <c r="AE186" i="1"/>
  <c r="AE191" i="1"/>
  <c r="AD196" i="1"/>
  <c r="AE201" i="1"/>
  <c r="AE214" i="1"/>
  <c r="AE206" i="1"/>
  <c r="AD249" i="1"/>
  <c r="AE224" i="1"/>
  <c r="AE234" i="1"/>
  <c r="AD245" i="1"/>
  <c r="AE265" i="1"/>
  <c r="AE323" i="1"/>
  <c r="AD344" i="1"/>
  <c r="AD402" i="1"/>
  <c r="AD423" i="1"/>
  <c r="AD428" i="1"/>
  <c r="AD438" i="1"/>
  <c r="AE449" i="1"/>
  <c r="AD455" i="1"/>
  <c r="AD460" i="1"/>
  <c r="AE470" i="1"/>
  <c r="AE475" i="1"/>
  <c r="AD480" i="1"/>
  <c r="AE485" i="1"/>
  <c r="AE496" i="1"/>
  <c r="AE501" i="1"/>
  <c r="AD506" i="1"/>
  <c r="AE595" i="1"/>
  <c r="AE647" i="1"/>
  <c r="AD652" i="1"/>
  <c r="AE657" i="1"/>
  <c r="AE668" i="1"/>
  <c r="AE673" i="1"/>
  <c r="AD678" i="1"/>
  <c r="AE689" i="1"/>
  <c r="AE699" i="1"/>
  <c r="AD710" i="1"/>
  <c r="AE725" i="1"/>
  <c r="AE796" i="1"/>
  <c r="AD734" i="1"/>
  <c r="AE877" i="1"/>
  <c r="AD919" i="1"/>
  <c r="AE932" i="1"/>
  <c r="AE937" i="1"/>
  <c r="AD948" i="1"/>
  <c r="AE953" i="1"/>
  <c r="AD959" i="1"/>
  <c r="AD969" i="1"/>
  <c r="AE980" i="1"/>
  <c r="AD992" i="1"/>
  <c r="AD999" i="1"/>
  <c r="AD983" i="1"/>
  <c r="AE988" i="1"/>
  <c r="AD909" i="1"/>
  <c r="AD890" i="1"/>
  <c r="AD894" i="1"/>
  <c r="AD1027" i="1"/>
  <c r="AE56" i="1"/>
  <c r="AD67" i="1"/>
  <c r="AD77" i="1"/>
  <c r="AD88" i="1"/>
  <c r="AD93" i="1"/>
  <c r="AD109" i="1"/>
  <c r="AE114" i="1"/>
  <c r="AD119" i="1"/>
  <c r="AD124" i="1"/>
  <c r="AE135" i="1"/>
  <c r="AE140" i="1"/>
  <c r="AD145" i="1"/>
  <c r="AE150" i="1"/>
  <c r="AE166" i="1"/>
  <c r="AE171" i="1"/>
  <c r="AE196" i="1"/>
  <c r="AD209" i="1"/>
  <c r="AE245" i="1"/>
  <c r="AE344" i="1"/>
  <c r="AD355" i="1"/>
  <c r="AD365" i="1"/>
  <c r="AD376" i="1"/>
  <c r="AD381" i="1"/>
  <c r="AD397" i="1"/>
  <c r="AE402" i="1"/>
  <c r="AD407" i="1"/>
  <c r="AD412" i="1"/>
  <c r="AE423" i="1"/>
  <c r="AE428" i="1"/>
  <c r="AD433" i="1"/>
  <c r="AE438" i="1"/>
  <c r="AE455" i="1"/>
  <c r="AE460" i="1"/>
  <c r="AE480" i="1"/>
  <c r="AD491" i="1"/>
  <c r="AD517" i="1"/>
  <c r="AD538" i="1"/>
  <c r="AD543" i="1"/>
  <c r="AD553" i="1"/>
  <c r="AE564" i="1"/>
  <c r="AD569" i="1"/>
  <c r="AD574" i="1"/>
  <c r="AD627" i="1"/>
  <c r="AE652" i="1"/>
  <c r="AD663" i="1"/>
  <c r="AE710" i="1"/>
  <c r="AD836" i="1"/>
  <c r="AD858" i="1"/>
  <c r="AE734" i="1"/>
  <c r="AD815" i="1"/>
  <c r="AE919" i="1"/>
  <c r="AE948" i="1"/>
  <c r="AE959" i="1"/>
  <c r="AD964" i="1"/>
  <c r="AE969" i="1"/>
  <c r="AE992" i="1"/>
  <c r="AE999" i="1"/>
  <c r="AE983" i="1"/>
  <c r="AD1003" i="1"/>
  <c r="AE909" i="1"/>
  <c r="AE890" i="1"/>
  <c r="AE894" i="1"/>
  <c r="AE1027" i="1"/>
  <c r="AD15" i="1"/>
  <c r="AD20" i="1"/>
  <c r="AD30" i="1"/>
  <c r="AE41" i="1"/>
  <c r="AD46" i="1"/>
  <c r="AD51" i="1"/>
  <c r="AE62" i="1"/>
  <c r="AE67" i="1"/>
  <c r="AD72" i="1"/>
  <c r="AE77" i="1"/>
  <c r="AE88" i="1"/>
  <c r="AE93" i="1"/>
  <c r="AD98" i="1"/>
  <c r="AE109" i="1"/>
  <c r="AE119" i="1"/>
  <c r="AD130" i="1"/>
  <c r="AE145" i="1"/>
  <c r="AE209" i="1"/>
  <c r="AD219" i="1"/>
  <c r="AD282" i="1"/>
  <c r="AD303" i="1"/>
  <c r="AD308" i="1"/>
  <c r="AD318" i="1"/>
  <c r="AE329" i="1"/>
  <c r="AD334" i="1"/>
  <c r="AD339" i="1"/>
  <c r="AE350" i="1"/>
  <c r="AE355" i="1"/>
  <c r="AD360" i="1"/>
  <c r="AE365" i="1"/>
  <c r="AE376" i="1"/>
  <c r="AE381" i="1"/>
  <c r="AD386" i="1"/>
  <c r="AE397" i="1"/>
  <c r="AE407" i="1"/>
  <c r="AD418" i="1"/>
  <c r="AE433" i="1"/>
  <c r="AE491" i="1"/>
  <c r="AD512" i="1"/>
  <c r="AE517" i="1"/>
  <c r="AD522" i="1"/>
  <c r="AD527" i="1"/>
  <c r="AE538" i="1"/>
  <c r="AE543" i="1"/>
  <c r="AD548" i="1"/>
  <c r="AE553" i="1"/>
  <c r="AE569" i="1"/>
  <c r="AE574" i="1"/>
  <c r="AD590" i="1"/>
  <c r="AD601" i="1"/>
  <c r="AD606" i="1"/>
  <c r="AD622" i="1"/>
  <c r="AE627" i="1"/>
  <c r="AD632" i="1"/>
  <c r="AD637" i="1"/>
  <c r="AE663" i="1"/>
  <c r="AD684" i="1"/>
  <c r="AD758" i="1"/>
  <c r="AD774" i="1"/>
  <c r="AD780" i="1"/>
  <c r="AD791" i="1"/>
  <c r="AE803" i="1"/>
  <c r="AD821" i="1"/>
  <c r="AD829" i="1"/>
  <c r="AE836" i="1"/>
  <c r="AD841" i="1"/>
  <c r="AD846" i="1"/>
  <c r="AE858" i="1"/>
  <c r="AE815" i="1"/>
  <c r="AD866" i="1"/>
  <c r="AD781" i="1"/>
  <c r="AD884" i="1"/>
  <c r="AD898" i="1"/>
  <c r="AE964" i="1"/>
  <c r="AD942" i="1"/>
  <c r="AE1003" i="1"/>
  <c r="AD1059" i="1"/>
  <c r="AD1073" i="1"/>
  <c r="AD4" i="1"/>
  <c r="AE15" i="1"/>
  <c r="AE20" i="1"/>
  <c r="AD25" i="1"/>
  <c r="AE30" i="1"/>
  <c r="AE46" i="1"/>
  <c r="AE51" i="1"/>
  <c r="AE72" i="1"/>
  <c r="AD83" i="1"/>
  <c r="AE130" i="1"/>
  <c r="AE219" i="1"/>
  <c r="AD230" i="1"/>
  <c r="AD240" i="1"/>
  <c r="AD256" i="1"/>
  <c r="AD261" i="1"/>
  <c r="AD277" i="1"/>
  <c r="AE282" i="1"/>
  <c r="AD287" i="1"/>
  <c r="AD292" i="1"/>
  <c r="AE303" i="1"/>
  <c r="AE308" i="1"/>
  <c r="AD313" i="1"/>
  <c r="AE318" i="1"/>
  <c r="AE334" i="1"/>
  <c r="AE339" i="1"/>
  <c r="AE360" i="1"/>
  <c r="AD371" i="1"/>
  <c r="AE418" i="1"/>
  <c r="AE512" i="1"/>
  <c r="AE522" i="1"/>
  <c r="AD533" i="1"/>
  <c r="AE548" i="1"/>
  <c r="AE580" i="1"/>
  <c r="AD585" i="1"/>
  <c r="AE590" i="1"/>
  <c r="AE601" i="1"/>
  <c r="AE606" i="1"/>
  <c r="AD611" i="1"/>
  <c r="AE622" i="1"/>
  <c r="AE632" i="1"/>
  <c r="AD643" i="1"/>
  <c r="AE684" i="1"/>
  <c r="AD695" i="1"/>
  <c r="AD705" i="1"/>
  <c r="AD716" i="1"/>
  <c r="AD721" i="1"/>
  <c r="AD752" i="1"/>
  <c r="AE758" i="1"/>
  <c r="AD763" i="1"/>
  <c r="AE774" i="1"/>
  <c r="AE780" i="1"/>
  <c r="AD786" i="1"/>
  <c r="AE791" i="1"/>
  <c r="AE821" i="1"/>
  <c r="AE829" i="1"/>
  <c r="AE841" i="1"/>
  <c r="AD852" i="1"/>
  <c r="AD867" i="1"/>
  <c r="AE740" i="1"/>
  <c r="AD805" i="1"/>
  <c r="AD810" i="1"/>
  <c r="AE831" i="1"/>
  <c r="AE866" i="1"/>
  <c r="AD743" i="1"/>
  <c r="AE781" i="1"/>
  <c r="AE884" i="1"/>
  <c r="AE898" i="1"/>
  <c r="AD903" i="1"/>
  <c r="AD915" i="1"/>
  <c r="AE942" i="1"/>
  <c r="AD1043" i="1"/>
  <c r="AE1059" i="1"/>
  <c r="AE1073" i="1"/>
  <c r="AD10" i="1"/>
  <c r="AE25" i="1"/>
  <c r="AE83" i="1"/>
  <c r="AD104" i="1"/>
  <c r="AD162" i="1"/>
  <c r="AD187" i="1"/>
  <c r="AD192" i="1"/>
  <c r="AD202" i="1"/>
  <c r="AE181" i="1"/>
  <c r="AD207" i="1"/>
  <c r="AD250" i="1"/>
  <c r="AE225" i="1"/>
  <c r="AE230" i="1"/>
  <c r="AD235" i="1"/>
  <c r="AE240" i="1"/>
  <c r="AE256" i="1"/>
  <c r="AE261" i="1"/>
  <c r="AD266" i="1"/>
  <c r="AE277" i="1"/>
  <c r="AE287" i="1"/>
  <c r="AD298" i="1"/>
  <c r="AE313" i="1"/>
  <c r="AE371" i="1"/>
  <c r="AD392" i="1"/>
  <c r="AD451" i="1"/>
  <c r="AD471" i="1"/>
  <c r="AD476" i="1"/>
  <c r="AD486" i="1"/>
  <c r="AE497" i="1"/>
  <c r="AD502" i="1"/>
  <c r="AE533" i="1"/>
  <c r="AE585" i="1"/>
  <c r="AD596" i="1"/>
  <c r="AE643" i="1"/>
  <c r="AD648" i="1"/>
  <c r="AD658" i="1"/>
  <c r="AE669" i="1"/>
  <c r="AD674" i="1"/>
  <c r="AD679" i="1"/>
  <c r="AE690" i="1"/>
  <c r="AE695" i="1"/>
  <c r="AD700" i="1"/>
  <c r="AE705" i="1"/>
  <c r="AE716" i="1"/>
  <c r="AE721" i="1"/>
  <c r="AD726" i="1"/>
  <c r="AE752" i="1"/>
  <c r="AD769" i="1"/>
  <c r="AE786" i="1"/>
  <c r="AE852" i="1"/>
  <c r="AE867" i="1"/>
  <c r="AE805" i="1"/>
  <c r="AE810" i="1"/>
  <c r="AE743" i="1"/>
  <c r="AD878" i="1"/>
  <c r="AE915" i="1"/>
  <c r="AD933" i="1"/>
  <c r="AD938" i="1"/>
  <c r="AD981" i="1"/>
  <c r="AD989" i="1"/>
  <c r="AE1043" i="1"/>
  <c r="AE10" i="1"/>
  <c r="AE104" i="1"/>
  <c r="AD115" i="1"/>
  <c r="AD125" i="1"/>
  <c r="AD136" i="1"/>
  <c r="AD141" i="1"/>
  <c r="AD157" i="1"/>
  <c r="AE162" i="1"/>
  <c r="AD167" i="1"/>
  <c r="AD172" i="1"/>
  <c r="AE187" i="1"/>
  <c r="AE192" i="1"/>
  <c r="AD197" i="1"/>
  <c r="AE202" i="1"/>
  <c r="AE207" i="1"/>
  <c r="AE250" i="1"/>
  <c r="AE235" i="1"/>
  <c r="AD251" i="1"/>
  <c r="AE298" i="1"/>
  <c r="AE392" i="1"/>
  <c r="AD403" i="1"/>
  <c r="AD413" i="1"/>
  <c r="AD424" i="1"/>
  <c r="AD429" i="1"/>
  <c r="AD445" i="1"/>
  <c r="AE451" i="1"/>
  <c r="AD456" i="1"/>
  <c r="AD461" i="1"/>
  <c r="AE471" i="1"/>
  <c r="AE476" i="1"/>
  <c r="AD481" i="1"/>
  <c r="AE486" i="1"/>
  <c r="AE502" i="1"/>
  <c r="AD507" i="1"/>
  <c r="AD565" i="1"/>
  <c r="AE596" i="1"/>
  <c r="AD617" i="1"/>
  <c r="AE648" i="1"/>
  <c r="AD653" i="1"/>
  <c r="AE658" i="1"/>
  <c r="AE674" i="1"/>
  <c r="AE679" i="1"/>
  <c r="AE700" i="1"/>
  <c r="AD711" i="1"/>
  <c r="AE769" i="1"/>
  <c r="AE878" i="1"/>
  <c r="AD910" i="1"/>
  <c r="AE933" i="1"/>
  <c r="AE938" i="1"/>
  <c r="AD949" i="1"/>
  <c r="AD954" i="1"/>
  <c r="AD960" i="1"/>
  <c r="AD976" i="1"/>
  <c r="AE981" i="1"/>
  <c r="AD993" i="1"/>
  <c r="AD1000" i="1"/>
  <c r="AD984" i="1"/>
  <c r="AE989" i="1"/>
  <c r="AD42" i="1"/>
  <c r="AD63" i="1"/>
  <c r="AD68" i="1"/>
  <c r="AD78" i="1"/>
  <c r="AE89" i="1"/>
  <c r="AD94" i="1"/>
  <c r="AD99" i="1"/>
  <c r="AE110" i="1"/>
  <c r="AE115" i="1"/>
  <c r="AD120" i="1"/>
  <c r="AE125" i="1"/>
  <c r="AE136" i="1"/>
  <c r="AE141" i="1"/>
  <c r="AD146" i="1"/>
  <c r="AE157" i="1"/>
  <c r="AE167" i="1"/>
  <c r="AD178" i="1"/>
  <c r="AE197" i="1"/>
  <c r="AE251" i="1"/>
  <c r="AD272" i="1"/>
  <c r="AD330" i="1"/>
  <c r="AD351" i="1"/>
  <c r="AD356" i="1"/>
  <c r="AD366" i="1"/>
  <c r="AE377" i="1"/>
  <c r="AD382" i="1"/>
  <c r="AD387" i="1"/>
  <c r="AE398" i="1"/>
  <c r="AE403" i="1"/>
  <c r="AD408" i="1"/>
  <c r="AE413" i="1"/>
  <c r="AE424" i="1"/>
  <c r="AE429" i="1"/>
  <c r="AD434" i="1"/>
  <c r="AE445" i="1"/>
  <c r="AE456" i="1"/>
  <c r="AD467" i="1"/>
  <c r="AE481" i="1"/>
  <c r="AE507" i="1"/>
  <c r="AD518" i="1"/>
  <c r="AD528" i="1"/>
  <c r="AD539" i="1"/>
  <c r="AD544" i="1"/>
  <c r="AD560" i="1"/>
  <c r="AE565" i="1"/>
  <c r="AD570" i="1"/>
  <c r="AE617" i="1"/>
  <c r="AD628" i="1"/>
  <c r="AD638" i="1"/>
  <c r="AE653" i="1"/>
  <c r="AE711" i="1"/>
  <c r="AD732" i="1"/>
  <c r="AD804" i="1"/>
  <c r="AD837" i="1"/>
  <c r="AD847" i="1"/>
  <c r="AE910" i="1"/>
  <c r="AD920" i="1"/>
  <c r="AD928" i="1"/>
  <c r="AE949" i="1"/>
  <c r="AE954" i="1"/>
  <c r="AE960" i="1"/>
  <c r="AD965" i="1"/>
  <c r="AE976" i="1"/>
  <c r="AE993" i="1"/>
  <c r="AE984" i="1"/>
  <c r="AD1004" i="1"/>
  <c r="AD1023" i="1"/>
  <c r="AD891" i="1"/>
  <c r="AD1024" i="1"/>
  <c r="AD1028" i="1"/>
  <c r="AD5" i="1"/>
  <c r="AD16" i="1"/>
  <c r="AD21" i="1"/>
  <c r="AD37" i="1"/>
  <c r="AE42" i="1"/>
  <c r="AD47" i="1"/>
  <c r="AD52" i="1"/>
  <c r="AE63" i="1"/>
  <c r="AE68" i="1"/>
  <c r="AD73" i="1"/>
  <c r="AE78" i="1"/>
  <c r="AE94" i="1"/>
  <c r="AE99" i="1"/>
  <c r="AE120" i="1"/>
  <c r="AD131" i="1"/>
  <c r="AE178" i="1"/>
  <c r="AE272" i="1"/>
  <c r="AD283" i="1"/>
  <c r="AD293" i="1"/>
  <c r="AD304" i="1"/>
  <c r="AD309" i="1"/>
  <c r="AD325" i="1"/>
  <c r="AE330" i="1"/>
  <c r="AD335" i="1"/>
  <c r="AD340" i="1"/>
  <c r="AE351" i="1"/>
  <c r="AE356" i="1"/>
  <c r="AD361" i="1"/>
  <c r="AE366" i="1"/>
  <c r="AE382" i="1"/>
  <c r="AE387" i="1"/>
  <c r="AE408" i="1"/>
  <c r="AD419" i="1"/>
  <c r="AE467" i="1"/>
  <c r="AE513" i="1"/>
  <c r="AE518" i="1"/>
  <c r="AD523" i="1"/>
  <c r="AE528" i="1"/>
  <c r="AE539" i="1"/>
  <c r="AE544" i="1"/>
  <c r="AD549" i="1"/>
  <c r="AE560" i="1"/>
  <c r="AE570" i="1"/>
  <c r="AD581" i="1"/>
  <c r="AD591" i="1"/>
  <c r="AE602" i="1"/>
  <c r="AD607" i="1"/>
  <c r="AD612" i="1"/>
  <c r="AE623" i="1"/>
  <c r="AE628" i="1"/>
  <c r="AD633" i="1"/>
  <c r="AE638" i="1"/>
  <c r="AE732" i="1"/>
  <c r="AD759" i="1"/>
  <c r="AD764" i="1"/>
  <c r="AD776" i="1"/>
  <c r="AD782" i="1"/>
  <c r="AD798" i="1"/>
  <c r="AE804" i="1"/>
  <c r="AE832" i="1"/>
  <c r="AE837" i="1"/>
  <c r="AD842" i="1"/>
  <c r="AE847" i="1"/>
  <c r="AD859" i="1"/>
  <c r="AD741" i="1"/>
  <c r="AD853" i="1"/>
  <c r="AD871" i="1"/>
  <c r="AD827" i="1"/>
  <c r="AE885" i="1"/>
  <c r="AD899" i="1"/>
  <c r="AD904" i="1"/>
  <c r="AE920" i="1"/>
  <c r="AE928" i="1"/>
  <c r="AD943" i="1"/>
  <c r="AE1004" i="1"/>
  <c r="AE1023" i="1"/>
  <c r="AE891" i="1"/>
  <c r="AE1024" i="1"/>
  <c r="AE1028" i="1"/>
  <c r="AE5" i="1"/>
  <c r="AE16" i="1"/>
  <c r="AE21" i="1"/>
  <c r="AD26" i="1"/>
  <c r="AE37" i="1"/>
  <c r="AE47" i="1"/>
  <c r="AD58" i="1"/>
  <c r="AE73" i="1"/>
  <c r="AE131" i="1"/>
  <c r="AD152" i="1"/>
  <c r="AD182" i="1"/>
  <c r="AD226" i="1"/>
  <c r="AD231" i="1"/>
  <c r="AD241" i="1"/>
  <c r="AE257" i="1"/>
  <c r="AD262" i="1"/>
  <c r="AD267" i="1"/>
  <c r="AE278" i="1"/>
  <c r="AE283" i="1"/>
  <c r="AD288" i="1"/>
  <c r="AE293" i="1"/>
  <c r="AE304" i="1"/>
  <c r="AE309" i="1"/>
  <c r="AD314" i="1"/>
  <c r="AE325" i="1"/>
  <c r="AE335" i="1"/>
  <c r="AD346" i="1"/>
  <c r="AE361" i="1"/>
  <c r="AE419" i="1"/>
  <c r="AD440" i="1"/>
  <c r="AD498" i="1"/>
  <c r="AE523" i="1"/>
  <c r="AD534" i="1"/>
  <c r="AE581" i="1"/>
  <c r="AD586" i="1"/>
  <c r="AE591" i="1"/>
  <c r="AE607" i="1"/>
  <c r="AE612" i="1"/>
  <c r="AE633" i="1"/>
  <c r="AD644" i="1"/>
  <c r="AD670" i="1"/>
  <c r="AD691" i="1"/>
  <c r="AD696" i="1"/>
  <c r="AD706" i="1"/>
  <c r="AE717" i="1"/>
  <c r="AD722" i="1"/>
  <c r="AD727" i="1"/>
  <c r="AE753" i="1"/>
  <c r="AE759" i="1"/>
  <c r="AE764" i="1"/>
  <c r="AE776" i="1"/>
  <c r="AE782" i="1"/>
  <c r="AD787" i="1"/>
  <c r="AE798" i="1"/>
  <c r="AD822" i="1"/>
  <c r="AE842" i="1"/>
  <c r="AD854" i="1"/>
  <c r="AE859" i="1"/>
  <c r="AD736" i="1"/>
  <c r="AE741" i="1"/>
  <c r="AD806" i="1"/>
  <c r="AD811" i="1"/>
  <c r="AE853" i="1"/>
  <c r="AE871" i="1"/>
  <c r="AD744" i="1"/>
  <c r="AE827" i="1"/>
  <c r="AE899" i="1"/>
  <c r="AE904" i="1"/>
  <c r="AD916" i="1"/>
  <c r="AD971" i="1"/>
  <c r="AD924" i="1"/>
  <c r="AE943" i="1"/>
  <c r="AD1044" i="1"/>
  <c r="AD1060" i="1"/>
  <c r="AD1074" i="1"/>
  <c r="AD11" i="1"/>
  <c r="AE58" i="1"/>
  <c r="AE152" i="1"/>
  <c r="AD163" i="1"/>
  <c r="AD173" i="1"/>
  <c r="AD188" i="1"/>
  <c r="AD193" i="1"/>
  <c r="AD211" i="1"/>
  <c r="AE182" i="1"/>
  <c r="AD246" i="1"/>
  <c r="AD215" i="1"/>
  <c r="AE226" i="1"/>
  <c r="AE231" i="1"/>
  <c r="AD236" i="1"/>
  <c r="AE241" i="1"/>
  <c r="AE262" i="1"/>
  <c r="AE267" i="1"/>
  <c r="AE288" i="1"/>
  <c r="AD299" i="1"/>
  <c r="AE346" i="1"/>
  <c r="AE440" i="1"/>
  <c r="AD452" i="1"/>
  <c r="AD462" i="1"/>
  <c r="AD472" i="1"/>
  <c r="AD477" i="1"/>
  <c r="AD493" i="1"/>
  <c r="AE498" i="1"/>
  <c r="AD503" i="1"/>
  <c r="AE534" i="1"/>
  <c r="AD555" i="1"/>
  <c r="AD576" i="1"/>
  <c r="AE586" i="1"/>
  <c r="AE644" i="1"/>
  <c r="AD649" i="1"/>
  <c r="AD665" i="1"/>
  <c r="AE670" i="1"/>
  <c r="AD675" i="1"/>
  <c r="AD680" i="1"/>
  <c r="AE691" i="1"/>
  <c r="AE696" i="1"/>
  <c r="AD701" i="1"/>
  <c r="AE706" i="1"/>
  <c r="AE722" i="1"/>
  <c r="AE727" i="1"/>
  <c r="AD770" i="1"/>
  <c r="AE854" i="1"/>
  <c r="AE736" i="1"/>
  <c r="AE806" i="1"/>
  <c r="AD817" i="1"/>
  <c r="AE744" i="1"/>
  <c r="AE916" i="1"/>
  <c r="AD934" i="1"/>
  <c r="AD939" i="1"/>
  <c r="AE971" i="1"/>
  <c r="AD982" i="1"/>
  <c r="AD1001" i="1"/>
  <c r="AE924" i="1"/>
  <c r="AD995" i="1"/>
  <c r="AE1044" i="1"/>
  <c r="AE1060" i="1"/>
  <c r="AE1074" i="1"/>
  <c r="AE11" i="1"/>
  <c r="AD32" i="1"/>
  <c r="AD90" i="1"/>
  <c r="AD111" i="1"/>
  <c r="AD116" i="1"/>
  <c r="AD126" i="1"/>
  <c r="AE137" i="1"/>
  <c r="AD142" i="1"/>
  <c r="AD147" i="1"/>
  <c r="AE158" i="1"/>
  <c r="AE163" i="1"/>
  <c r="AD168" i="1"/>
  <c r="AE173" i="1"/>
  <c r="AE188" i="1"/>
  <c r="AE193" i="1"/>
  <c r="AD198" i="1"/>
  <c r="AE211" i="1"/>
  <c r="AE246" i="1"/>
  <c r="AD221" i="1"/>
  <c r="AE236" i="1"/>
  <c r="AE299" i="1"/>
  <c r="AD320" i="1"/>
  <c r="AD378" i="1"/>
  <c r="AD399" i="1"/>
  <c r="AD404" i="1"/>
  <c r="AD414" i="1"/>
  <c r="AE425" i="1"/>
  <c r="AD430" i="1"/>
  <c r="AD435" i="1"/>
  <c r="AE446" i="1"/>
  <c r="AE452" i="1"/>
  <c r="AD457" i="1"/>
  <c r="AE462" i="1"/>
  <c r="AE472" i="1"/>
  <c r="AE477" i="1"/>
  <c r="AD482" i="1"/>
  <c r="AE493" i="1"/>
  <c r="AE503" i="1"/>
  <c r="AE555" i="1"/>
  <c r="AD566" i="1"/>
  <c r="AE576" i="1"/>
  <c r="AE649" i="1"/>
  <c r="AD654" i="1"/>
  <c r="AE665" i="1"/>
  <c r="AE675" i="1"/>
  <c r="AD686" i="1"/>
  <c r="AE701" i="1"/>
  <c r="AE770" i="1"/>
  <c r="AD793" i="1"/>
  <c r="AE817" i="1"/>
  <c r="AE934" i="1"/>
  <c r="AE939" i="1"/>
  <c r="AD950" i="1"/>
  <c r="AD961" i="1"/>
  <c r="AD966" i="1"/>
  <c r="AE977" i="1"/>
  <c r="AE982" i="1"/>
  <c r="AD994" i="1"/>
  <c r="AE1001" i="1"/>
  <c r="AE995" i="1"/>
  <c r="AE32" i="1"/>
  <c r="AD43" i="1"/>
  <c r="AD53" i="1"/>
  <c r="AD64" i="1"/>
  <c r="AD69" i="1"/>
  <c r="AD85" i="1"/>
  <c r="AE90" i="1"/>
  <c r="AD95" i="1"/>
  <c r="AD100" i="1"/>
  <c r="AE111" i="1"/>
  <c r="AE116" i="1"/>
  <c r="AD121" i="1"/>
  <c r="AE126" i="1"/>
  <c r="AE142" i="1"/>
  <c r="AE147" i="1"/>
  <c r="AE168" i="1"/>
  <c r="AD179" i="1"/>
  <c r="AE221" i="1"/>
  <c r="AE320" i="1"/>
  <c r="AD331" i="1"/>
  <c r="AD341" i="1"/>
  <c r="AD352" i="1"/>
  <c r="AD357" i="1"/>
  <c r="AD373" i="1"/>
  <c r="AE378" i="1"/>
  <c r="AD383" i="1"/>
  <c r="AD388" i="1"/>
  <c r="AE399" i="1"/>
  <c r="AE404" i="1"/>
  <c r="AD409" i="1"/>
  <c r="AE414" i="1"/>
  <c r="AE430" i="1"/>
  <c r="AE435" i="1"/>
  <c r="AE457" i="1"/>
  <c r="AD468" i="1"/>
  <c r="AD514" i="1"/>
  <c r="AD519" i="1"/>
  <c r="AD529" i="1"/>
  <c r="AE540" i="1"/>
  <c r="AD545" i="1"/>
  <c r="AD550" i="1"/>
  <c r="AE561" i="1"/>
  <c r="AE566" i="1"/>
  <c r="AD571" i="1"/>
  <c r="AD603" i="1"/>
  <c r="AD624" i="1"/>
  <c r="AD629" i="1"/>
  <c r="AD639" i="1"/>
  <c r="AE686" i="1"/>
  <c r="AE793" i="1"/>
  <c r="AD818" i="1"/>
  <c r="AD833" i="1"/>
  <c r="AD838" i="1"/>
  <c r="AD848" i="1"/>
  <c r="AD869" i="1"/>
  <c r="AD895" i="1"/>
  <c r="AD929" i="1"/>
  <c r="AE961" i="1"/>
  <c r="AE966" i="1"/>
  <c r="AE994" i="1"/>
  <c r="AD6" i="1"/>
  <c r="AE17" i="1"/>
  <c r="AD22" i="1"/>
  <c r="AD27" i="1"/>
  <c r="AE38" i="1"/>
  <c r="AE43" i="1"/>
  <c r="AD48" i="1"/>
  <c r="AE53" i="1"/>
  <c r="AE64" i="1"/>
  <c r="AE69" i="1"/>
  <c r="AD74" i="1"/>
  <c r="AE85" i="1"/>
  <c r="AE95" i="1"/>
  <c r="AD106" i="1"/>
  <c r="AE121" i="1"/>
  <c r="AE179" i="1"/>
  <c r="AD204" i="1"/>
  <c r="AD258" i="1"/>
  <c r="AD279" i="1"/>
  <c r="AD284" i="1"/>
  <c r="AD294" i="1"/>
  <c r="AE305" i="1"/>
  <c r="AD310" i="1"/>
  <c r="AD315" i="1"/>
  <c r="AE326" i="1"/>
  <c r="AE331" i="1"/>
  <c r="AD336" i="1"/>
  <c r="AE341" i="1"/>
  <c r="AE352" i="1"/>
  <c r="AE357" i="1"/>
  <c r="AD362" i="1"/>
  <c r="AE373" i="1"/>
  <c r="AE383" i="1"/>
  <c r="AD394" i="1"/>
  <c r="AE409" i="1"/>
  <c r="AE468" i="1"/>
  <c r="AD488" i="1"/>
  <c r="AE514" i="1"/>
  <c r="AE519" i="1"/>
  <c r="AD524" i="1"/>
  <c r="AE529" i="1"/>
  <c r="AE545" i="1"/>
  <c r="AE550" i="1"/>
  <c r="AE571" i="1"/>
  <c r="AD582" i="1"/>
  <c r="AD598" i="1"/>
  <c r="AE603" i="1"/>
  <c r="AD608" i="1"/>
  <c r="AD613" i="1"/>
  <c r="AE624" i="1"/>
  <c r="AE629" i="1"/>
  <c r="AD634" i="1"/>
  <c r="AE639" i="1"/>
  <c r="AD660" i="1"/>
  <c r="AD718" i="1"/>
  <c r="AD754" i="1"/>
  <c r="AD760" i="1"/>
  <c r="AD765" i="1"/>
  <c r="AE777" i="1"/>
  <c r="AD783" i="1"/>
  <c r="AD788" i="1"/>
  <c r="AE800" i="1"/>
  <c r="AE818" i="1"/>
  <c r="AD823" i="1"/>
  <c r="AE833" i="1"/>
  <c r="AE838" i="1"/>
  <c r="AD843" i="1"/>
  <c r="AE848" i="1"/>
  <c r="AE869" i="1"/>
  <c r="AD756" i="1"/>
  <c r="AD812" i="1"/>
  <c r="AD863" i="1"/>
  <c r="AD872" i="1"/>
  <c r="AD880" i="1"/>
  <c r="AE895" i="1"/>
  <c r="AD900" i="1"/>
  <c r="AD905" i="1"/>
  <c r="AD921" i="1"/>
  <c r="AE929" i="1"/>
  <c r="AD886" i="1"/>
  <c r="AD1007" i="1"/>
  <c r="AD955" i="1"/>
  <c r="AD892" i="1"/>
  <c r="AD1025" i="1"/>
  <c r="AD1029" i="1"/>
  <c r="AE6" i="1"/>
  <c r="AE22" i="1"/>
  <c r="AE27" i="1"/>
  <c r="AE48" i="1"/>
  <c r="AD59" i="1"/>
  <c r="AE106" i="1"/>
  <c r="AE204" i="1"/>
  <c r="AD183" i="1"/>
  <c r="AD216" i="1"/>
  <c r="AD227" i="1"/>
  <c r="AD232" i="1"/>
  <c r="AD253" i="1"/>
  <c r="AE258" i="1"/>
  <c r="AD263" i="1"/>
  <c r="AD268" i="1"/>
  <c r="AE279" i="1"/>
  <c r="AE284" i="1"/>
  <c r="AD289" i="1"/>
  <c r="AE294" i="1"/>
  <c r="AE310" i="1"/>
  <c r="AE315" i="1"/>
  <c r="AE336" i="1"/>
  <c r="AD347" i="1"/>
  <c r="AE394" i="1"/>
  <c r="AE488" i="1"/>
  <c r="AD499" i="1"/>
  <c r="AD509" i="1"/>
  <c r="AE524" i="1"/>
  <c r="AE582" i="1"/>
  <c r="AD587" i="1"/>
  <c r="AE598" i="1"/>
  <c r="AE608" i="1"/>
  <c r="AD619" i="1"/>
  <c r="AE634" i="1"/>
  <c r="AE660" i="1"/>
  <c r="AD671" i="1"/>
  <c r="AD681" i="1"/>
  <c r="AD692" i="1"/>
  <c r="AD697" i="1"/>
  <c r="AD713" i="1"/>
  <c r="AE718" i="1"/>
  <c r="AD723" i="1"/>
  <c r="AD728" i="1"/>
  <c r="AE754" i="1"/>
  <c r="AE760" i="1"/>
  <c r="AE765" i="1"/>
  <c r="AE783" i="1"/>
  <c r="AE788" i="1"/>
  <c r="AE823" i="1"/>
  <c r="AE843" i="1"/>
  <c r="AD860" i="1"/>
  <c r="AE737" i="1"/>
  <c r="AE756" i="1"/>
  <c r="AD807" i="1"/>
  <c r="AE812" i="1"/>
  <c r="AE863" i="1"/>
  <c r="AE872" i="1"/>
  <c r="AD745" i="1"/>
  <c r="AE880" i="1"/>
  <c r="AE900" i="1"/>
  <c r="AD912" i="1"/>
  <c r="AE921" i="1"/>
  <c r="AE886" i="1"/>
  <c r="AD925" i="1"/>
  <c r="AD986" i="1"/>
  <c r="AE1007" i="1"/>
  <c r="AE955" i="1"/>
  <c r="AE892" i="1"/>
  <c r="AE1025" i="1"/>
  <c r="AE1029" i="1"/>
  <c r="AE59" i="1"/>
  <c r="AD80" i="1"/>
  <c r="AD138" i="1"/>
  <c r="AD159" i="1"/>
  <c r="AD164" i="1"/>
  <c r="AD174" i="1"/>
  <c r="AE189" i="1"/>
  <c r="AD194" i="1"/>
  <c r="AD199" i="1"/>
  <c r="AE212" i="1"/>
  <c r="AE183" i="1"/>
  <c r="AD247" i="1"/>
  <c r="AE216" i="1"/>
  <c r="AE227" i="1"/>
  <c r="AE232" i="1"/>
  <c r="AD237" i="1"/>
  <c r="AE253" i="1"/>
  <c r="AE263" i="1"/>
  <c r="AD274" i="1"/>
  <c r="AE289" i="1"/>
  <c r="AE347" i="1"/>
  <c r="AD368" i="1"/>
  <c r="AD426" i="1"/>
  <c r="AD447" i="1"/>
  <c r="AD453" i="1"/>
  <c r="AD463" i="1"/>
  <c r="AE473" i="1"/>
  <c r="AD478" i="1"/>
  <c r="AD483" i="1"/>
  <c r="AE494" i="1"/>
  <c r="AE499" i="1"/>
  <c r="AD504" i="1"/>
  <c r="AE509" i="1"/>
  <c r="AD577" i="1"/>
  <c r="AE619" i="1"/>
  <c r="AE645" i="1"/>
  <c r="AD650" i="1"/>
  <c r="AD655" i="1"/>
  <c r="AE666" i="1"/>
  <c r="AE671" i="1"/>
  <c r="AD676" i="1"/>
  <c r="AE681" i="1"/>
  <c r="AE692" i="1"/>
  <c r="AE697" i="1"/>
  <c r="AD702" i="1"/>
  <c r="AE713" i="1"/>
  <c r="AE723" i="1"/>
  <c r="AD749" i="1"/>
  <c r="AE860" i="1"/>
  <c r="AE807" i="1"/>
  <c r="AD825" i="1"/>
  <c r="AE912" i="1"/>
  <c r="AD917" i="1"/>
  <c r="AE935" i="1"/>
  <c r="AD940" i="1"/>
  <c r="AD951" i="1"/>
  <c r="AD957" i="1"/>
  <c r="AD978" i="1"/>
  <c r="AD990" i="1"/>
  <c r="AD1002" i="1"/>
  <c r="AE986" i="1"/>
  <c r="AD996" i="1"/>
  <c r="AD1057" i="1"/>
  <c r="AD1071" i="1"/>
  <c r="AD1075" i="1"/>
  <c r="AE80" i="1"/>
  <c r="AD91" i="1"/>
  <c r="AD101" i="1"/>
  <c r="AD112" i="1"/>
  <c r="AD117" i="1"/>
  <c r="AD133" i="1"/>
  <c r="AE138" i="1"/>
  <c r="AD143" i="1"/>
  <c r="AD148" i="1"/>
  <c r="AE159" i="1"/>
  <c r="AE164" i="1"/>
  <c r="AD169" i="1"/>
  <c r="AE174" i="1"/>
  <c r="AE194" i="1"/>
  <c r="AE199" i="1"/>
  <c r="AE247" i="1"/>
  <c r="AD222" i="1"/>
  <c r="AE274" i="1"/>
  <c r="AE368" i="1"/>
  <c r="AD379" i="1"/>
  <c r="AD389" i="1"/>
  <c r="AD400" i="1"/>
  <c r="AD405" i="1"/>
  <c r="AD421" i="1"/>
  <c r="AE426" i="1"/>
  <c r="AD431" i="1"/>
  <c r="AD436" i="1"/>
  <c r="AE447" i="1"/>
  <c r="AE453" i="1"/>
  <c r="AD458" i="1"/>
  <c r="AE463" i="1"/>
  <c r="AE478" i="1"/>
  <c r="AE483" i="1"/>
  <c r="AE504" i="1"/>
  <c r="AD541" i="1"/>
  <c r="AD562" i="1"/>
  <c r="AD567" i="1"/>
  <c r="AE577" i="1"/>
  <c r="AD593" i="1"/>
  <c r="AE650" i="1"/>
  <c r="AE655" i="1"/>
  <c r="AE676" i="1"/>
  <c r="AD687" i="1"/>
  <c r="AE749" i="1"/>
  <c r="AE825" i="1"/>
  <c r="AD875" i="1"/>
  <c r="AE917" i="1"/>
  <c r="AE940" i="1"/>
  <c r="AE951" i="1"/>
  <c r="AE957" i="1"/>
  <c r="AD962" i="1"/>
  <c r="AD967" i="1"/>
  <c r="AE978" i="1"/>
  <c r="AE990" i="1"/>
  <c r="AD997" i="1"/>
  <c r="AE1002" i="1"/>
  <c r="AD945" i="1"/>
  <c r="AE996" i="1"/>
  <c r="AE1057" i="1"/>
  <c r="AE1071" i="1"/>
  <c r="AE1075" i="1"/>
  <c r="AD18" i="1"/>
  <c r="AD39" i="1"/>
  <c r="AD44" i="1"/>
  <c r="AD54" i="1"/>
  <c r="AE65" i="1"/>
  <c r="AD70" i="1"/>
  <c r="AD75" i="1"/>
  <c r="AE86" i="1"/>
  <c r="AE91" i="1"/>
  <c r="AD96" i="1"/>
  <c r="AE101" i="1"/>
  <c r="AE112" i="1"/>
  <c r="AE117" i="1"/>
  <c r="AD122" i="1"/>
  <c r="AE133" i="1"/>
  <c r="AE143" i="1"/>
  <c r="AD154" i="1"/>
  <c r="AE169" i="1"/>
  <c r="AE222" i="1"/>
  <c r="AD243" i="1"/>
  <c r="AD306" i="1"/>
  <c r="AD327" i="1"/>
  <c r="AD332" i="1"/>
  <c r="AD342" i="1"/>
  <c r="AE353" i="1"/>
  <c r="AD358" i="1"/>
  <c r="AD363" i="1"/>
  <c r="AE374" i="1"/>
  <c r="AE379" i="1"/>
  <c r="AD384" i="1"/>
  <c r="AE389" i="1"/>
  <c r="AE400" i="1"/>
  <c r="AE405" i="1"/>
  <c r="AD410" i="1"/>
  <c r="AE421" i="1"/>
  <c r="AE431" i="1"/>
  <c r="AD442" i="1"/>
  <c r="AE458" i="1"/>
  <c r="AD515" i="1"/>
  <c r="AD520" i="1"/>
  <c r="AD536" i="1"/>
  <c r="AE541" i="1"/>
  <c r="AD546" i="1"/>
  <c r="AD551" i="1"/>
  <c r="AE562" i="1"/>
  <c r="AE567" i="1"/>
  <c r="AE593" i="1"/>
  <c r="AD604" i="1"/>
  <c r="AD614" i="1"/>
  <c r="AD625" i="1"/>
  <c r="AD630" i="1"/>
  <c r="AE687" i="1"/>
  <c r="AD708" i="1"/>
  <c r="AD778" i="1"/>
  <c r="AD801" i="1"/>
  <c r="AD819" i="1"/>
  <c r="AD834" i="1"/>
  <c r="AD839" i="1"/>
  <c r="AD856" i="1"/>
  <c r="AE875" i="1"/>
  <c r="AD896" i="1"/>
  <c r="AD906" i="1"/>
  <c r="AE962" i="1"/>
  <c r="AD973" i="1"/>
  <c r="AE997" i="1"/>
  <c r="AE945" i="1"/>
  <c r="AD13" i="1"/>
  <c r="AE18" i="1"/>
  <c r="AD23" i="1"/>
  <c r="AD28" i="1"/>
  <c r="AE39" i="1"/>
  <c r="AE44" i="1"/>
  <c r="AD49" i="1"/>
  <c r="AE54" i="1"/>
  <c r="AE70" i="1"/>
  <c r="AE75" i="1"/>
  <c r="AE96" i="1"/>
  <c r="AD107" i="1"/>
  <c r="AE154" i="1"/>
  <c r="AE243" i="1"/>
  <c r="AD259" i="1"/>
  <c r="AD269" i="1"/>
  <c r="AD280" i="1"/>
  <c r="AD285" i="1"/>
  <c r="AD301" i="1"/>
  <c r="AE306" i="1"/>
  <c r="AD311" i="1"/>
  <c r="AD316" i="1"/>
  <c r="AE327" i="1"/>
  <c r="AE332" i="1"/>
  <c r="AD337" i="1"/>
  <c r="AE342" i="1"/>
  <c r="AE358" i="1"/>
  <c r="AE363" i="1"/>
  <c r="AE384" i="1"/>
  <c r="AD395" i="1"/>
  <c r="AE442" i="1"/>
  <c r="AE515" i="1"/>
  <c r="AE520" i="1"/>
  <c r="AD525" i="1"/>
  <c r="AE536" i="1"/>
  <c r="AE546" i="1"/>
  <c r="AD557" i="1"/>
  <c r="AD572" i="1"/>
  <c r="AE583" i="1"/>
  <c r="AD588" i="1"/>
  <c r="AE599" i="1"/>
  <c r="AE604" i="1"/>
  <c r="AD609" i="1"/>
  <c r="AE614" i="1"/>
  <c r="AE625" i="1"/>
  <c r="AE630" i="1"/>
  <c r="AD635" i="1"/>
  <c r="AE708" i="1"/>
  <c r="AD719" i="1"/>
  <c r="AD729" i="1"/>
  <c r="AD755" i="1"/>
  <c r="AD772" i="1"/>
  <c r="AE778" i="1"/>
  <c r="AD784" i="1"/>
  <c r="AD789" i="1"/>
  <c r="AE801" i="1"/>
  <c r="AE819" i="1"/>
  <c r="AD824" i="1"/>
  <c r="AE834" i="1"/>
  <c r="AE839" i="1"/>
  <c r="AD844" i="1"/>
  <c r="AE856" i="1"/>
  <c r="AD738" i="1"/>
  <c r="AD775" i="1"/>
  <c r="AD813" i="1"/>
  <c r="AE864" i="1"/>
  <c r="AD873" i="1"/>
  <c r="AD746" i="1"/>
  <c r="AE881" i="1"/>
  <c r="AE896" i="1"/>
  <c r="AD901" i="1"/>
  <c r="AE906" i="1"/>
  <c r="AD922" i="1"/>
  <c r="AE973" i="1"/>
  <c r="AE887" i="1"/>
  <c r="AD926" i="1"/>
  <c r="AD1041" i="1"/>
  <c r="AD1024" i="6"/>
  <c r="AD989" i="6"/>
  <c r="AE984" i="6"/>
  <c r="AD970" i="6"/>
  <c r="AE965" i="6"/>
  <c r="AD942" i="6"/>
  <c r="AE937" i="6"/>
  <c r="AD928" i="6"/>
  <c r="AE923" i="6"/>
  <c r="AD909" i="6"/>
  <c r="AD900" i="6"/>
  <c r="AE895" i="6"/>
  <c r="AE881" i="6"/>
  <c r="AE867" i="6"/>
  <c r="AE848" i="6"/>
  <c r="AD829" i="6"/>
  <c r="AE824" i="6"/>
  <c r="AD805" i="6"/>
  <c r="AE800" i="6"/>
  <c r="AD786" i="6"/>
  <c r="AE781" i="6"/>
  <c r="AD762" i="6"/>
  <c r="AE757" i="6"/>
  <c r="AD738" i="6"/>
  <c r="AE733" i="6"/>
  <c r="AD714" i="6"/>
  <c r="AE709" i="6"/>
  <c r="AD690" i="6"/>
  <c r="AE685" i="6"/>
  <c r="AD671" i="6"/>
  <c r="AE666" i="6"/>
  <c r="AD647" i="6"/>
  <c r="AE642" i="6"/>
  <c r="AE623" i="6"/>
  <c r="AE604" i="6"/>
  <c r="AD585" i="6"/>
  <c r="AE580" i="6"/>
  <c r="AE1015" i="6"/>
  <c r="AE1011" i="6"/>
  <c r="AE1007" i="6"/>
  <c r="AE1003" i="6"/>
  <c r="AD984" i="6"/>
  <c r="AE979" i="6"/>
  <c r="AD965" i="6"/>
  <c r="AE951" i="6"/>
  <c r="AD937" i="6"/>
  <c r="AD923" i="6"/>
  <c r="AE918" i="6"/>
  <c r="AD895" i="6"/>
  <c r="AD881" i="6"/>
  <c r="AD867" i="6"/>
  <c r="AE862" i="6"/>
  <c r="AD848" i="6"/>
  <c r="AE843" i="6"/>
  <c r="AD824" i="6"/>
  <c r="AE819" i="6"/>
  <c r="AD800" i="6"/>
  <c r="AE795" i="6"/>
  <c r="AD781" i="6"/>
  <c r="AE776" i="6"/>
  <c r="AD757" i="6"/>
  <c r="AE752" i="6"/>
  <c r="AD733" i="6"/>
  <c r="AE728" i="6"/>
  <c r="AE1028" i="6"/>
  <c r="AE1019" i="6"/>
  <c r="AD1015" i="6"/>
  <c r="AD1011" i="6"/>
  <c r="AD1007" i="6"/>
  <c r="AD1003" i="6"/>
  <c r="AE998" i="6"/>
  <c r="AD979" i="6"/>
  <c r="AE960" i="6"/>
  <c r="AD951" i="6"/>
  <c r="AE946" i="6"/>
  <c r="AE932" i="6"/>
  <c r="AD918" i="6"/>
  <c r="AE913" i="6"/>
  <c r="AE904" i="6"/>
  <c r="AE890" i="6"/>
  <c r="AE876" i="6"/>
  <c r="AD862" i="6"/>
  <c r="AE857" i="6"/>
  <c r="AD843" i="6"/>
  <c r="AE838" i="6"/>
  <c r="AD819" i="6"/>
  <c r="AE814" i="6"/>
  <c r="AD795" i="6"/>
  <c r="AE790" i="6"/>
  <c r="AD776" i="6"/>
  <c r="AE771" i="6"/>
  <c r="AD752" i="6"/>
  <c r="AE747" i="6"/>
  <c r="AD728" i="6"/>
  <c r="AE723" i="6"/>
  <c r="AD704" i="6"/>
  <c r="AE699" i="6"/>
  <c r="AD680" i="6"/>
  <c r="AD661" i="6"/>
  <c r="AE656" i="6"/>
  <c r="AD637" i="6"/>
  <c r="AE632" i="6"/>
  <c r="AD618" i="6"/>
  <c r="AE613" i="6"/>
  <c r="AD599" i="6"/>
  <c r="AE594" i="6"/>
  <c r="AD575" i="6"/>
  <c r="AD556" i="6"/>
  <c r="AE551" i="6"/>
  <c r="AD532" i="6"/>
  <c r="AE527" i="6"/>
  <c r="AD508" i="6"/>
  <c r="AE503" i="6"/>
  <c r="AD484" i="6"/>
  <c r="AD465" i="6"/>
  <c r="AE460" i="6"/>
  <c r="AE441" i="6"/>
  <c r="AD427" i="6"/>
  <c r="AE422" i="6"/>
  <c r="AD408" i="6"/>
  <c r="AE403" i="6"/>
  <c r="AD389" i="6"/>
  <c r="AE384" i="6"/>
  <c r="AD365" i="6"/>
  <c r="AE360" i="6"/>
  <c r="AD341" i="6"/>
  <c r="AE336" i="6"/>
  <c r="AD317" i="6"/>
  <c r="AE312" i="6"/>
  <c r="AD293" i="6"/>
  <c r="AE288" i="6"/>
  <c r="AD274" i="6"/>
  <c r="AE269" i="6"/>
  <c r="AD255" i="6"/>
  <c r="AE250" i="6"/>
  <c r="AD241" i="6"/>
  <c r="AD222" i="6"/>
  <c r="AE217" i="6"/>
  <c r="AD198" i="6"/>
  <c r="AE193" i="6"/>
  <c r="AE179" i="6"/>
  <c r="AD165" i="6"/>
  <c r="AE160" i="6"/>
  <c r="AD141" i="6"/>
  <c r="AE136" i="6"/>
  <c r="AD122" i="6"/>
  <c r="AE117" i="6"/>
  <c r="AD1028" i="6"/>
  <c r="AD1019" i="6"/>
  <c r="AD998" i="6"/>
  <c r="AE993" i="6"/>
  <c r="AE974" i="6"/>
  <c r="AD960" i="6"/>
  <c r="AE955" i="6"/>
  <c r="AD946" i="6"/>
  <c r="AD932" i="6"/>
  <c r="AD913" i="6"/>
  <c r="AD904" i="6"/>
  <c r="AD890" i="6"/>
  <c r="AD876" i="6"/>
  <c r="AE871" i="6"/>
  <c r="AD857" i="6"/>
  <c r="AE852" i="6"/>
  <c r="AD838" i="6"/>
  <c r="AE833" i="6"/>
  <c r="AD814" i="6"/>
  <c r="AE809" i="6"/>
  <c r="AD790" i="6"/>
  <c r="AD771" i="6"/>
  <c r="AE766" i="6"/>
  <c r="AD747" i="6"/>
  <c r="AE742" i="6"/>
  <c r="AD723" i="6"/>
  <c r="AE718" i="6"/>
  <c r="AD699" i="6"/>
  <c r="AE694" i="6"/>
  <c r="AE675" i="6"/>
  <c r="AE1023" i="6"/>
  <c r="AD993" i="6"/>
  <c r="AE988" i="6"/>
  <c r="AD974" i="6"/>
  <c r="AE969" i="6"/>
  <c r="AD955" i="6"/>
  <c r="AE941" i="6"/>
  <c r="AE927" i="6"/>
  <c r="AE908" i="6"/>
  <c r="AE899" i="6"/>
  <c r="AE885" i="6"/>
  <c r="AD871" i="6"/>
  <c r="AD852" i="6"/>
  <c r="AD833" i="6"/>
  <c r="AE828" i="6"/>
  <c r="AD809" i="6"/>
  <c r="AE804" i="6"/>
  <c r="AE785" i="6"/>
  <c r="AD766" i="6"/>
  <c r="AE761" i="6"/>
  <c r="AD742" i="6"/>
  <c r="AE737" i="6"/>
  <c r="AD718" i="6"/>
  <c r="AE713" i="6"/>
  <c r="AD694" i="6"/>
  <c r="AE689" i="6"/>
  <c r="AD675" i="6"/>
  <c r="AE670" i="6"/>
  <c r="AD651" i="6"/>
  <c r="AE646" i="6"/>
  <c r="AE627" i="6"/>
  <c r="AD608" i="6"/>
  <c r="AD589" i="6"/>
  <c r="AE584" i="6"/>
  <c r="AD570" i="6"/>
  <c r="AE565" i="6"/>
  <c r="AD546" i="6"/>
  <c r="AE541" i="6"/>
  <c r="AD522" i="6"/>
  <c r="AE517" i="6"/>
  <c r="AD498" i="6"/>
  <c r="AE493" i="6"/>
  <c r="AD479" i="6"/>
  <c r="AE474" i="6"/>
  <c r="AD455" i="6"/>
  <c r="AE450" i="6"/>
  <c r="AE436" i="6"/>
  <c r="AD417" i="6"/>
  <c r="AE412" i="6"/>
  <c r="AD398" i="6"/>
  <c r="AE393" i="6"/>
  <c r="AD379" i="6"/>
  <c r="AE374" i="6"/>
  <c r="AD355" i="6"/>
  <c r="AE350" i="6"/>
  <c r="AD331" i="6"/>
  <c r="AE326" i="6"/>
  <c r="AD307" i="6"/>
  <c r="AE302" i="6"/>
  <c r="AD283" i="6"/>
  <c r="AD264" i="6"/>
  <c r="AD236" i="6"/>
  <c r="AE231" i="6"/>
  <c r="AD212" i="6"/>
  <c r="AE207" i="6"/>
  <c r="AD188" i="6"/>
  <c r="AE174" i="6"/>
  <c r="AD155" i="6"/>
  <c r="AE150" i="6"/>
  <c r="AE131" i="6"/>
  <c r="AE112" i="6"/>
  <c r="AE98" i="6"/>
  <c r="AD84" i="6"/>
  <c r="AE79" i="6"/>
  <c r="AD60" i="6"/>
  <c r="AE55" i="6"/>
  <c r="AD46" i="6"/>
  <c r="AE41" i="6"/>
  <c r="AD27" i="6"/>
  <c r="AE22" i="6"/>
  <c r="AE1002" i="6"/>
  <c r="AD983" i="6"/>
  <c r="AE978" i="6"/>
  <c r="AD964" i="6"/>
  <c r="AE950" i="6"/>
  <c r="AE936" i="6"/>
  <c r="AD922" i="6"/>
  <c r="AE917" i="6"/>
  <c r="AD894" i="6"/>
  <c r="AD880" i="6"/>
  <c r="AD866" i="6"/>
  <c r="AE861" i="6"/>
  <c r="AD847" i="6"/>
  <c r="AE842" i="6"/>
  <c r="AD823" i="6"/>
  <c r="AE818" i="6"/>
  <c r="AD799" i="6"/>
  <c r="AE794" i="6"/>
  <c r="AD780" i="6"/>
  <c r="AE775" i="6"/>
  <c r="AD756" i="6"/>
  <c r="AE751" i="6"/>
  <c r="AD732" i="6"/>
  <c r="AE727" i="6"/>
  <c r="AD708" i="6"/>
  <c r="AE703" i="6"/>
  <c r="AD684" i="6"/>
  <c r="AE679" i="6"/>
  <c r="AD665" i="6"/>
  <c r="AE660" i="6"/>
  <c r="AD641" i="6"/>
  <c r="AE636" i="6"/>
  <c r="AD622" i="6"/>
  <c r="AE617" i="6"/>
  <c r="AE1027" i="6"/>
  <c r="AE1018" i="6"/>
  <c r="AE1014" i="6"/>
  <c r="AE1010" i="6"/>
  <c r="AE1006" i="6"/>
  <c r="AD1002" i="6"/>
  <c r="AE997" i="6"/>
  <c r="AD978" i="6"/>
  <c r="AE959" i="6"/>
  <c r="AD950" i="6"/>
  <c r="AE945" i="6"/>
  <c r="AD936" i="6"/>
  <c r="AE931" i="6"/>
  <c r="AD917" i="6"/>
  <c r="AE889" i="6"/>
  <c r="AE875" i="6"/>
  <c r="AD861" i="6"/>
  <c r="AE856" i="6"/>
  <c r="AD842" i="6"/>
  <c r="AE837" i="6"/>
  <c r="AD818" i="6"/>
  <c r="AE813" i="6"/>
  <c r="AD794" i="6"/>
  <c r="AD775" i="6"/>
  <c r="AE770" i="6"/>
  <c r="AD751" i="6"/>
  <c r="AE746" i="6"/>
  <c r="AD727" i="6"/>
  <c r="AE722" i="6"/>
  <c r="AD703" i="6"/>
  <c r="AE698" i="6"/>
  <c r="AD679" i="6"/>
  <c r="AD660" i="6"/>
  <c r="AE655" i="6"/>
  <c r="AD636" i="6"/>
  <c r="AE631" i="6"/>
  <c r="AD617" i="6"/>
  <c r="AE612" i="6"/>
  <c r="AD598" i="6"/>
  <c r="AE593" i="6"/>
  <c r="AE574" i="6"/>
  <c r="AD555" i="6"/>
  <c r="AE550" i="6"/>
  <c r="AD1027" i="6"/>
  <c r="AD1018" i="6"/>
  <c r="AD1014" i="6"/>
  <c r="AD1010" i="6"/>
  <c r="AD1006" i="6"/>
  <c r="AD997" i="6"/>
  <c r="AE992" i="6"/>
  <c r="AE973" i="6"/>
  <c r="AD959" i="6"/>
  <c r="AD945" i="6"/>
  <c r="AD931" i="6"/>
  <c r="AE912" i="6"/>
  <c r="AE903" i="6"/>
  <c r="AD889" i="6"/>
  <c r="AD875" i="6"/>
  <c r="AD856" i="6"/>
  <c r="AD837" i="6"/>
  <c r="AE832" i="6"/>
  <c r="AD813" i="6"/>
  <c r="AE808" i="6"/>
  <c r="AE789" i="6"/>
  <c r="AD770" i="6"/>
  <c r="AE765" i="6"/>
  <c r="AD746" i="6"/>
  <c r="AE741" i="6"/>
  <c r="AD722" i="6"/>
  <c r="AE717" i="6"/>
  <c r="AD698" i="6"/>
  <c r="AE693" i="6"/>
  <c r="AE674" i="6"/>
  <c r="AD992" i="6"/>
  <c r="AE987" i="6"/>
  <c r="AD973" i="6"/>
  <c r="AE968" i="6"/>
  <c r="AE954" i="6"/>
  <c r="AE940" i="6"/>
  <c r="AE926" i="6"/>
  <c r="AD912" i="6"/>
  <c r="AD903" i="6"/>
  <c r="AE898" i="6"/>
  <c r="AE884" i="6"/>
  <c r="AE870" i="6"/>
  <c r="AE851" i="6"/>
  <c r="AD832" i="6"/>
  <c r="AE827" i="6"/>
  <c r="AD808" i="6"/>
  <c r="AE803" i="6"/>
  <c r="AD789" i="6"/>
  <c r="AE784" i="6"/>
  <c r="AD765" i="6"/>
  <c r="AE760" i="6"/>
  <c r="AD741" i="6"/>
  <c r="AE736" i="6"/>
  <c r="AD717" i="6"/>
  <c r="AE712" i="6"/>
  <c r="AD693" i="6"/>
  <c r="AE688" i="6"/>
  <c r="AD674" i="6"/>
  <c r="AE669" i="6"/>
  <c r="AE1031" i="6"/>
  <c r="AD987" i="6"/>
  <c r="AE982" i="6"/>
  <c r="AD968" i="6"/>
  <c r="AE963" i="6"/>
  <c r="AD954" i="6"/>
  <c r="AD940" i="6"/>
  <c r="AD926" i="6"/>
  <c r="AE921" i="6"/>
  <c r="AE907" i="6"/>
  <c r="AD898" i="6"/>
  <c r="AE893" i="6"/>
  <c r="AD884" i="6"/>
  <c r="AE879" i="6"/>
  <c r="AD870" i="6"/>
  <c r="AE865" i="6"/>
  <c r="AD851" i="6"/>
  <c r="AE846" i="6"/>
  <c r="AD827" i="6"/>
  <c r="AE822" i="6"/>
  <c r="AD803" i="6"/>
  <c r="AE798" i="6"/>
  <c r="AD784" i="6"/>
  <c r="AE779" i="6"/>
  <c r="AD760" i="6"/>
  <c r="AE755" i="6"/>
  <c r="AD736" i="6"/>
  <c r="AE731" i="6"/>
  <c r="AD712" i="6"/>
  <c r="AE707" i="6"/>
  <c r="AD688" i="6"/>
  <c r="AE683" i="6"/>
  <c r="AD669" i="6"/>
  <c r="AE664" i="6"/>
  <c r="AD645" i="6"/>
  <c r="AE640" i="6"/>
  <c r="AD626" i="6"/>
  <c r="AE621" i="6"/>
  <c r="AE602" i="6"/>
  <c r="AD1031" i="6"/>
  <c r="AE1022" i="6"/>
  <c r="AE1001" i="6"/>
  <c r="AD982" i="6"/>
  <c r="AE977" i="6"/>
  <c r="AD963" i="6"/>
  <c r="AE949" i="6"/>
  <c r="AE935" i="6"/>
  <c r="AD921" i="6"/>
  <c r="AE916" i="6"/>
  <c r="AD907" i="6"/>
  <c r="AD893" i="6"/>
  <c r="AD879" i="6"/>
  <c r="AD865" i="6"/>
  <c r="AE860" i="6"/>
  <c r="AD846" i="6"/>
  <c r="AE841" i="6"/>
  <c r="AD822" i="6"/>
  <c r="AE817" i="6"/>
  <c r="AD798" i="6"/>
  <c r="AE793" i="6"/>
  <c r="AD779" i="6"/>
  <c r="AE774" i="6"/>
  <c r="AD755" i="6"/>
  <c r="AE750" i="6"/>
  <c r="AD731" i="6"/>
  <c r="AE726" i="6"/>
  <c r="AD707" i="6"/>
  <c r="AE702" i="6"/>
  <c r="AD683" i="6"/>
  <c r="AE678" i="6"/>
  <c r="AD664" i="6"/>
  <c r="AE659" i="6"/>
  <c r="AE1026" i="6"/>
  <c r="AD1022" i="6"/>
  <c r="AD1001" i="6"/>
  <c r="AE996" i="6"/>
  <c r="AD977" i="6"/>
  <c r="AE958" i="6"/>
  <c r="AD949" i="6"/>
  <c r="AD935" i="6"/>
  <c r="AE930" i="6"/>
  <c r="AD916" i="6"/>
  <c r="AE888" i="6"/>
  <c r="AE874" i="6"/>
  <c r="AD860" i="6"/>
  <c r="AE855" i="6"/>
  <c r="AD841" i="6"/>
  <c r="AE836" i="6"/>
  <c r="AD817" i="6"/>
  <c r="AE812" i="6"/>
  <c r="AD793" i="6"/>
  <c r="AD774" i="6"/>
  <c r="AE769" i="6"/>
  <c r="AD750" i="6"/>
  <c r="AE745" i="6"/>
  <c r="AD726" i="6"/>
  <c r="AE721" i="6"/>
  <c r="AD702" i="6"/>
  <c r="AE697" i="6"/>
  <c r="AD678" i="6"/>
  <c r="AD659" i="6"/>
  <c r="AE654" i="6"/>
  <c r="AD635" i="6"/>
  <c r="AE630" i="6"/>
  <c r="AD616" i="6"/>
  <c r="AE611" i="6"/>
  <c r="AD597" i="6"/>
  <c r="AE592" i="6"/>
  <c r="AE573" i="6"/>
  <c r="AD554" i="6"/>
  <c r="AE549" i="6"/>
  <c r="AD530" i="6"/>
  <c r="AE525" i="6"/>
  <c r="AD1026" i="6"/>
  <c r="AE1017" i="6"/>
  <c r="AE1013" i="6"/>
  <c r="AE1009" i="6"/>
  <c r="AE1005" i="6"/>
  <c r="AD996" i="6"/>
  <c r="AE991" i="6"/>
  <c r="AE972" i="6"/>
  <c r="AD958" i="6"/>
  <c r="AE944" i="6"/>
  <c r="AD930" i="6"/>
  <c r="AE911" i="6"/>
  <c r="AE902" i="6"/>
  <c r="AD888" i="6"/>
  <c r="AD874" i="6"/>
  <c r="AD855" i="6"/>
  <c r="AD836" i="6"/>
  <c r="AE831" i="6"/>
  <c r="AD812" i="6"/>
  <c r="AE807" i="6"/>
  <c r="AE788" i="6"/>
  <c r="AD769" i="6"/>
  <c r="AE764" i="6"/>
  <c r="AD745" i="6"/>
  <c r="AE740" i="6"/>
  <c r="AD721" i="6"/>
  <c r="AE716" i="6"/>
  <c r="AD697" i="6"/>
  <c r="AE692" i="6"/>
  <c r="AD1017" i="6"/>
  <c r="AD1013" i="6"/>
  <c r="AD1009" i="6"/>
  <c r="AD1005" i="6"/>
  <c r="AD991" i="6"/>
  <c r="AE986" i="6"/>
  <c r="AD972" i="6"/>
  <c r="AE967" i="6"/>
  <c r="AE953" i="6"/>
  <c r="AD944" i="6"/>
  <c r="AE939" i="6"/>
  <c r="AE925" i="6"/>
  <c r="AD911" i="6"/>
  <c r="AD902" i="6"/>
  <c r="AE897" i="6"/>
  <c r="AE883" i="6"/>
  <c r="AE869" i="6"/>
  <c r="AE850" i="6"/>
  <c r="AD831" i="6"/>
  <c r="AE826" i="6"/>
  <c r="AD807" i="6"/>
  <c r="AE802" i="6"/>
  <c r="AD788" i="6"/>
  <c r="AE783" i="6"/>
  <c r="AD764" i="6"/>
  <c r="AE759" i="6"/>
  <c r="AD740" i="6"/>
  <c r="AE735" i="6"/>
  <c r="AD716" i="6"/>
  <c r="AE711" i="6"/>
  <c r="AD692" i="6"/>
  <c r="AE687" i="6"/>
  <c r="AD673" i="6"/>
  <c r="AE668" i="6"/>
  <c r="AD649" i="6"/>
  <c r="AE644" i="6"/>
  <c r="AE625" i="6"/>
  <c r="AE606" i="6"/>
  <c r="AD986" i="6"/>
  <c r="AE981" i="6"/>
  <c r="AD967" i="6"/>
  <c r="AD953" i="6"/>
  <c r="AD939" i="6"/>
  <c r="AD925" i="6"/>
  <c r="AE920" i="6"/>
  <c r="AD897" i="6"/>
  <c r="AD883" i="6"/>
  <c r="AE878" i="6"/>
  <c r="AD869" i="6"/>
  <c r="AE864" i="6"/>
  <c r="AD850" i="6"/>
  <c r="AE845" i="6"/>
  <c r="AD826" i="6"/>
  <c r="AE821" i="6"/>
  <c r="AD802" i="6"/>
  <c r="AE797" i="6"/>
  <c r="AD783" i="6"/>
  <c r="AE778" i="6"/>
  <c r="AD759" i="6"/>
  <c r="AE754" i="6"/>
  <c r="AD735" i="6"/>
  <c r="AE730" i="6"/>
  <c r="AD711" i="6"/>
  <c r="AE706" i="6"/>
  <c r="AD687" i="6"/>
  <c r="AE682" i="6"/>
  <c r="AD668" i="6"/>
  <c r="AE663" i="6"/>
  <c r="AE1025" i="6"/>
  <c r="AD995" i="6"/>
  <c r="AE990" i="6"/>
  <c r="AE971" i="6"/>
  <c r="AD957" i="6"/>
  <c r="AE943" i="6"/>
  <c r="AD929" i="6"/>
  <c r="AE910" i="6"/>
  <c r="AE901" i="6"/>
  <c r="AD887" i="6"/>
  <c r="AD873" i="6"/>
  <c r="AD854" i="6"/>
  <c r="AD835" i="6"/>
  <c r="AE830" i="6"/>
  <c r="AD811" i="6"/>
  <c r="AE806" i="6"/>
  <c r="AE787" i="6"/>
  <c r="AD768" i="6"/>
  <c r="AE763" i="6"/>
  <c r="AD744" i="6"/>
  <c r="AE739" i="6"/>
  <c r="AD720" i="6"/>
  <c r="AE715" i="6"/>
  <c r="AD696" i="6"/>
  <c r="AE691" i="6"/>
  <c r="AD677" i="6"/>
  <c r="AE672" i="6"/>
  <c r="AD653" i="6"/>
  <c r="AE648" i="6"/>
  <c r="AD1025" i="6"/>
  <c r="AE1016" i="6"/>
  <c r="AE1012" i="6"/>
  <c r="AE1008" i="6"/>
  <c r="AE1004" i="6"/>
  <c r="AD990" i="6"/>
  <c r="AE985" i="6"/>
  <c r="AD971" i="6"/>
  <c r="AE966" i="6"/>
  <c r="AD943" i="6"/>
  <c r="AE938" i="6"/>
  <c r="AE924" i="6"/>
  <c r="AD910" i="6"/>
  <c r="AD901" i="6"/>
  <c r="AE896" i="6"/>
  <c r="AE882" i="6"/>
  <c r="AE868" i="6"/>
  <c r="AE849" i="6"/>
  <c r="AD830" i="6"/>
  <c r="AE825" i="6"/>
  <c r="AD806" i="6"/>
  <c r="AE801" i="6"/>
  <c r="AD787" i="6"/>
  <c r="AE782" i="6"/>
  <c r="AD763" i="6"/>
  <c r="AE758" i="6"/>
  <c r="AD739" i="6"/>
  <c r="AE734" i="6"/>
  <c r="AD715" i="6"/>
  <c r="AE710" i="6"/>
  <c r="AD691" i="6"/>
  <c r="AE686" i="6"/>
  <c r="AD672" i="6"/>
  <c r="AE667" i="6"/>
  <c r="AD648" i="6"/>
  <c r="AE643" i="6"/>
  <c r="AE624" i="6"/>
  <c r="AE605" i="6"/>
  <c r="AD1016" i="6"/>
  <c r="AD1012" i="6"/>
  <c r="AD1008" i="6"/>
  <c r="AD1004" i="6"/>
  <c r="AD985" i="6"/>
  <c r="AE980" i="6"/>
  <c r="AD966" i="6"/>
  <c r="AE952" i="6"/>
  <c r="AD938" i="6"/>
  <c r="AD924" i="6"/>
  <c r="AE919" i="6"/>
  <c r="AD896" i="6"/>
  <c r="AD882" i="6"/>
  <c r="AD868" i="6"/>
  <c r="AE863" i="6"/>
  <c r="AD849" i="6"/>
  <c r="AE844" i="6"/>
  <c r="AD825" i="6"/>
  <c r="AE820" i="6"/>
  <c r="AD801" i="6"/>
  <c r="AE796" i="6"/>
  <c r="AD782" i="6"/>
  <c r="AE777" i="6"/>
  <c r="AD758" i="6"/>
  <c r="AE753" i="6"/>
  <c r="AD734" i="6"/>
  <c r="AE729" i="6"/>
  <c r="AD710" i="6"/>
  <c r="AE705" i="6"/>
  <c r="AD686" i="6"/>
  <c r="AE681" i="6"/>
  <c r="AD667" i="6"/>
  <c r="AE662" i="6"/>
  <c r="AE1029" i="6"/>
  <c r="AE1020" i="6"/>
  <c r="AE999" i="6"/>
  <c r="AD980" i="6"/>
  <c r="AE961" i="6"/>
  <c r="AD952" i="6"/>
  <c r="AE947" i="6"/>
  <c r="AE933" i="6"/>
  <c r="AD919" i="6"/>
  <c r="AE914" i="6"/>
  <c r="AE905" i="6"/>
  <c r="AE891" i="6"/>
  <c r="AE877" i="6"/>
  <c r="AD863" i="6"/>
  <c r="AE858" i="6"/>
  <c r="AD844" i="6"/>
  <c r="AE839" i="6"/>
  <c r="AD820" i="6"/>
  <c r="AE815" i="6"/>
  <c r="AD796" i="6"/>
  <c r="AE791" i="6"/>
  <c r="AD777" i="6"/>
  <c r="AE772" i="6"/>
  <c r="AD753" i="6"/>
  <c r="AE748" i="6"/>
  <c r="AD729" i="6"/>
  <c r="AE724" i="6"/>
  <c r="AD705" i="6"/>
  <c r="AE700" i="6"/>
  <c r="AD681" i="6"/>
  <c r="AD662" i="6"/>
  <c r="AE657" i="6"/>
  <c r="AD638" i="6"/>
  <c r="AE633" i="6"/>
  <c r="AD619" i="6"/>
  <c r="AE614" i="6"/>
  <c r="AD600" i="6"/>
  <c r="AE595" i="6"/>
  <c r="AD1029" i="6"/>
  <c r="AD1020" i="6"/>
  <c r="AD999" i="6"/>
  <c r="AE994" i="6"/>
  <c r="AE975" i="6"/>
  <c r="AD961" i="6"/>
  <c r="AE956" i="6"/>
  <c r="AD947" i="6"/>
  <c r="AD933" i="6"/>
  <c r="AD914" i="6"/>
  <c r="AD905" i="6"/>
  <c r="AD891" i="6"/>
  <c r="AE886" i="6"/>
  <c r="AD877" i="6"/>
  <c r="AE872" i="6"/>
  <c r="AD858" i="6"/>
  <c r="AE853" i="6"/>
  <c r="AD839" i="6"/>
  <c r="AE834" i="6"/>
  <c r="AD815" i="6"/>
  <c r="AE810" i="6"/>
  <c r="AD791" i="6"/>
  <c r="AD772" i="6"/>
  <c r="AE767" i="6"/>
  <c r="AD748" i="6"/>
  <c r="AE743" i="6"/>
  <c r="AD724" i="6"/>
  <c r="AE719" i="6"/>
  <c r="AD700" i="6"/>
  <c r="AE695" i="6"/>
  <c r="AE676" i="6"/>
  <c r="AD657" i="6"/>
  <c r="AE652" i="6"/>
  <c r="AD633" i="6"/>
  <c r="AE628" i="6"/>
  <c r="AD614" i="6"/>
  <c r="AE609" i="6"/>
  <c r="AD595" i="6"/>
  <c r="AE590" i="6"/>
  <c r="AE1024" i="6"/>
  <c r="AD994" i="6"/>
  <c r="AE989" i="6"/>
  <c r="AD975" i="6"/>
  <c r="AE970" i="6"/>
  <c r="AD956" i="6"/>
  <c r="AE942" i="6"/>
  <c r="AE928" i="6"/>
  <c r="AE909" i="6"/>
  <c r="AE900" i="6"/>
  <c r="AD886" i="6"/>
  <c r="AD872" i="6"/>
  <c r="AD853" i="6"/>
  <c r="AD834" i="6"/>
  <c r="AE829" i="6"/>
  <c r="AD810" i="6"/>
  <c r="AE805" i="6"/>
  <c r="AE786" i="6"/>
  <c r="AD767" i="6"/>
  <c r="AE762" i="6"/>
  <c r="AD743" i="6"/>
  <c r="AE738" i="6"/>
  <c r="AE749" i="6"/>
  <c r="AE684" i="6"/>
  <c r="AD627" i="6"/>
  <c r="AD621" i="6"/>
  <c r="AE615" i="6"/>
  <c r="AD587" i="6"/>
  <c r="AD536" i="6"/>
  <c r="AD531" i="6"/>
  <c r="AD486" i="6"/>
  <c r="AE481" i="6"/>
  <c r="AE476" i="6"/>
  <c r="AE471" i="6"/>
  <c r="AD437" i="6"/>
  <c r="AD432" i="6"/>
  <c r="AE427" i="6"/>
  <c r="AD422" i="6"/>
  <c r="AE417" i="6"/>
  <c r="AD412" i="6"/>
  <c r="AE407" i="6"/>
  <c r="AE402" i="6"/>
  <c r="AE397" i="6"/>
  <c r="AE392" i="6"/>
  <c r="AD313" i="6"/>
  <c r="AD303" i="6"/>
  <c r="AE293" i="6"/>
  <c r="AE283" i="6"/>
  <c r="AE249" i="6"/>
  <c r="AD180" i="6"/>
  <c r="AD121" i="6"/>
  <c r="AD68" i="6"/>
  <c r="AE58" i="6"/>
  <c r="AE92" i="6"/>
  <c r="AE19" i="6"/>
  <c r="AD5" i="6"/>
  <c r="AE33" i="6"/>
  <c r="AD821" i="6"/>
  <c r="AD676" i="6"/>
  <c r="AD550" i="6"/>
  <c r="AE406" i="6"/>
  <c r="AD297" i="6"/>
  <c r="AE238" i="6"/>
  <c r="AE859" i="6"/>
  <c r="AE756" i="6"/>
  <c r="AD749" i="6"/>
  <c r="AE677" i="6"/>
  <c r="AD663" i="6"/>
  <c r="AD615" i="6"/>
  <c r="AD609" i="6"/>
  <c r="AE598" i="6"/>
  <c r="AD592" i="6"/>
  <c r="AD551" i="6"/>
  <c r="AD481" i="6"/>
  <c r="AD476" i="6"/>
  <c r="AD471" i="6"/>
  <c r="AE466" i="6"/>
  <c r="AE461" i="6"/>
  <c r="AE456" i="6"/>
  <c r="AE451" i="6"/>
  <c r="AE446" i="6"/>
  <c r="AD407" i="6"/>
  <c r="AD402" i="6"/>
  <c r="AD397" i="6"/>
  <c r="AD392" i="6"/>
  <c r="AE387" i="6"/>
  <c r="AE382" i="6"/>
  <c r="AE377" i="6"/>
  <c r="AE372" i="6"/>
  <c r="AE278" i="6"/>
  <c r="AE273" i="6"/>
  <c r="AE268" i="6"/>
  <c r="AE263" i="6"/>
  <c r="AD249" i="6"/>
  <c r="AD244" i="6"/>
  <c r="AD239" i="6"/>
  <c r="AE234" i="6"/>
  <c r="AE229" i="6"/>
  <c r="AE214" i="6"/>
  <c r="AE209" i="6"/>
  <c r="AE204" i="6"/>
  <c r="AE175" i="6"/>
  <c r="AE170" i="6"/>
  <c r="AD111" i="6"/>
  <c r="AE106" i="6"/>
  <c r="AD63" i="6"/>
  <c r="AD53" i="6"/>
  <c r="AE29" i="6"/>
  <c r="AD287" i="6"/>
  <c r="AD908" i="6"/>
  <c r="AE894" i="6"/>
  <c r="AE866" i="6"/>
  <c r="AD859" i="6"/>
  <c r="AD778" i="6"/>
  <c r="AD719" i="6"/>
  <c r="AD670" i="6"/>
  <c r="AD656" i="6"/>
  <c r="AE650" i="6"/>
  <c r="AD644" i="6"/>
  <c r="AD632" i="6"/>
  <c r="AE571" i="6"/>
  <c r="AE566" i="6"/>
  <c r="AE561" i="6"/>
  <c r="AE520" i="6"/>
  <c r="AE515" i="6"/>
  <c r="AD466" i="6"/>
  <c r="AD461" i="6"/>
  <c r="AD456" i="6"/>
  <c r="AD451" i="6"/>
  <c r="AD446" i="6"/>
  <c r="AD387" i="6"/>
  <c r="AD382" i="6"/>
  <c r="AD377" i="6"/>
  <c r="AD372" i="6"/>
  <c r="AE367" i="6"/>
  <c r="AE362" i="6"/>
  <c r="AE357" i="6"/>
  <c r="AE352" i="6"/>
  <c r="AE347" i="6"/>
  <c r="AD278" i="6"/>
  <c r="AD273" i="6"/>
  <c r="AD268" i="6"/>
  <c r="AD263" i="6"/>
  <c r="AD234" i="6"/>
  <c r="AD229" i="6"/>
  <c r="AE224" i="6"/>
  <c r="AE219" i="6"/>
  <c r="AD214" i="6"/>
  <c r="AD209" i="6"/>
  <c r="AD204" i="6"/>
  <c r="AE199" i="6"/>
  <c r="AE194" i="6"/>
  <c r="AE189" i="6"/>
  <c r="AD175" i="6"/>
  <c r="AD170" i="6"/>
  <c r="AE165" i="6"/>
  <c r="AD160" i="6"/>
  <c r="AE155" i="6"/>
  <c r="AD150" i="6"/>
  <c r="AE145" i="6"/>
  <c r="AE140" i="6"/>
  <c r="AE135" i="6"/>
  <c r="AD106" i="6"/>
  <c r="AE101" i="6"/>
  <c r="AD92" i="6"/>
  <c r="AE87" i="6"/>
  <c r="AE82" i="6"/>
  <c r="AE77" i="6"/>
  <c r="AD29" i="6"/>
  <c r="AD24" i="6"/>
  <c r="AD19" i="6"/>
  <c r="AE14" i="6"/>
  <c r="AE725" i="6"/>
  <c r="AE597" i="6"/>
  <c r="AE470" i="6"/>
  <c r="AD431" i="6"/>
  <c r="AE401" i="6"/>
  <c r="AE243" i="6"/>
  <c r="AD981" i="6"/>
  <c r="AE915" i="6"/>
  <c r="AE887" i="6"/>
  <c r="AE880" i="6"/>
  <c r="AE873" i="6"/>
  <c r="AE792" i="6"/>
  <c r="AD785" i="6"/>
  <c r="AE690" i="6"/>
  <c r="AD650" i="6"/>
  <c r="AE638" i="6"/>
  <c r="AE603" i="6"/>
  <c r="AE581" i="6"/>
  <c r="AE576" i="6"/>
  <c r="AD571" i="6"/>
  <c r="AD566" i="6"/>
  <c r="AD561" i="6"/>
  <c r="AE556" i="6"/>
  <c r="AE545" i="6"/>
  <c r="AE540" i="6"/>
  <c r="AD525" i="6"/>
  <c r="AD520" i="6"/>
  <c r="AD515" i="6"/>
  <c r="AE510" i="6"/>
  <c r="AE505" i="6"/>
  <c r="AE500" i="6"/>
  <c r="AE495" i="6"/>
  <c r="AE490" i="6"/>
  <c r="AD441" i="6"/>
  <c r="AD367" i="6"/>
  <c r="AD362" i="6"/>
  <c r="AD357" i="6"/>
  <c r="AD352" i="6"/>
  <c r="AD347" i="6"/>
  <c r="AE342" i="6"/>
  <c r="AE337" i="6"/>
  <c r="AE332" i="6"/>
  <c r="AE327" i="6"/>
  <c r="AE322" i="6"/>
  <c r="AE258" i="6"/>
  <c r="AE253" i="6"/>
  <c r="AD224" i="6"/>
  <c r="AD219" i="6"/>
  <c r="AD199" i="6"/>
  <c r="AD194" i="6"/>
  <c r="AD189" i="6"/>
  <c r="AE184" i="6"/>
  <c r="AD145" i="6"/>
  <c r="AD140" i="6"/>
  <c r="AD135" i="6"/>
  <c r="AE130" i="6"/>
  <c r="AD101" i="6"/>
  <c r="AD87" i="6"/>
  <c r="AD82" i="6"/>
  <c r="AD77" i="6"/>
  <c r="AE72" i="6"/>
  <c r="AE48" i="6"/>
  <c r="AE43" i="6"/>
  <c r="AE38" i="6"/>
  <c r="AD14" i="6"/>
  <c r="AE9" i="6"/>
  <c r="AD620" i="6"/>
  <c r="AD988" i="6"/>
  <c r="AE929" i="6"/>
  <c r="AE922" i="6"/>
  <c r="AD915" i="6"/>
  <c r="AE799" i="6"/>
  <c r="AD792" i="6"/>
  <c r="AE704" i="6"/>
  <c r="AE626" i="6"/>
  <c r="AE620" i="6"/>
  <c r="AD603" i="6"/>
  <c r="AE586" i="6"/>
  <c r="AD581" i="6"/>
  <c r="AD576" i="6"/>
  <c r="AD545" i="6"/>
  <c r="AD540" i="6"/>
  <c r="AE535" i="6"/>
  <c r="AE530" i="6"/>
  <c r="AD510" i="6"/>
  <c r="AD505" i="6"/>
  <c r="AD500" i="6"/>
  <c r="AD495" i="6"/>
  <c r="AD490" i="6"/>
  <c r="AE485" i="6"/>
  <c r="AD436" i="6"/>
  <c r="AE431" i="6"/>
  <c r="AE426" i="6"/>
  <c r="AE421" i="6"/>
  <c r="AE416" i="6"/>
  <c r="AE411" i="6"/>
  <c r="AD342" i="6"/>
  <c r="AD337" i="6"/>
  <c r="AD332" i="6"/>
  <c r="AD327" i="6"/>
  <c r="AD322" i="6"/>
  <c r="AE317" i="6"/>
  <c r="AD312" i="6"/>
  <c r="AE307" i="6"/>
  <c r="AD302" i="6"/>
  <c r="AE297" i="6"/>
  <c r="AE292" i="6"/>
  <c r="AE287" i="6"/>
  <c r="AE282" i="6"/>
  <c r="AD258" i="6"/>
  <c r="AD253" i="6"/>
  <c r="AD184" i="6"/>
  <c r="AD130" i="6"/>
  <c r="AE125" i="6"/>
  <c r="AE120" i="6"/>
  <c r="AE115" i="6"/>
  <c r="AD72" i="6"/>
  <c r="AE67" i="6"/>
  <c r="AD43" i="6"/>
  <c r="AE608" i="6"/>
  <c r="AE475" i="6"/>
  <c r="AD426" i="6"/>
  <c r="AE391" i="6"/>
  <c r="AD282" i="6"/>
  <c r="AE1021" i="6"/>
  <c r="AD1021" i="6"/>
  <c r="AE696" i="6"/>
  <c r="AD689" i="6"/>
  <c r="AD682" i="6"/>
  <c r="AE649" i="6"/>
  <c r="AE637" i="6"/>
  <c r="AE570" i="6"/>
  <c r="AD565" i="6"/>
  <c r="AE560" i="6"/>
  <c r="AE555" i="6"/>
  <c r="AE524" i="6"/>
  <c r="AE519" i="6"/>
  <c r="AE514" i="6"/>
  <c r="AD445" i="6"/>
  <c r="AE440" i="6"/>
  <c r="AD386" i="6"/>
  <c r="AD381" i="6"/>
  <c r="AD376" i="6"/>
  <c r="AD371" i="6"/>
  <c r="AE366" i="6"/>
  <c r="AE361" i="6"/>
  <c r="AE356" i="6"/>
  <c r="AE351" i="6"/>
  <c r="AE346" i="6"/>
  <c r="AD277" i="6"/>
  <c r="AD272" i="6"/>
  <c r="AD267" i="6"/>
  <c r="AD262" i="6"/>
  <c r="AD233" i="6"/>
  <c r="AD228" i="6"/>
  <c r="AE964" i="6"/>
  <c r="AE835" i="6"/>
  <c r="AD754" i="6"/>
  <c r="AE661" i="6"/>
  <c r="AD625" i="6"/>
  <c r="AD613" i="6"/>
  <c r="AD602" i="6"/>
  <c r="AD580" i="6"/>
  <c r="AE575" i="6"/>
  <c r="AD560" i="6"/>
  <c r="AE544" i="6"/>
  <c r="AE539" i="6"/>
  <c r="AE529" i="6"/>
  <c r="AD524" i="6"/>
  <c r="AD519" i="6"/>
  <c r="AD514" i="6"/>
  <c r="AE509" i="6"/>
  <c r="AE504" i="6"/>
  <c r="AE499" i="6"/>
  <c r="AE494" i="6"/>
  <c r="AE489" i="6"/>
  <c r="AD440" i="6"/>
  <c r="AE435" i="6"/>
  <c r="AD366" i="6"/>
  <c r="AD361" i="6"/>
  <c r="AD356" i="6"/>
  <c r="AD351" i="6"/>
  <c r="AD346" i="6"/>
  <c r="AE341" i="6"/>
  <c r="AD336" i="6"/>
  <c r="AE331" i="6"/>
  <c r="AD326" i="6"/>
  <c r="AE321" i="6"/>
  <c r="AE316" i="6"/>
  <c r="AE311" i="6"/>
  <c r="AE306" i="6"/>
  <c r="AE301" i="6"/>
  <c r="AE257" i="6"/>
  <c r="AE252" i="6"/>
  <c r="AD223" i="6"/>
  <c r="AD218" i="6"/>
  <c r="AE957" i="6"/>
  <c r="AD864" i="6"/>
  <c r="AD761" i="6"/>
  <c r="AE619" i="6"/>
  <c r="AE607" i="6"/>
  <c r="AE596" i="6"/>
  <c r="AE585" i="6"/>
  <c r="AD549" i="6"/>
  <c r="AD544" i="6"/>
  <c r="AD539" i="6"/>
  <c r="AE534" i="6"/>
  <c r="AD529" i="6"/>
  <c r="AD509" i="6"/>
  <c r="AD504" i="6"/>
  <c r="AD499" i="6"/>
  <c r="AD494" i="6"/>
  <c r="AD489" i="6"/>
  <c r="AE484" i="6"/>
  <c r="AD435" i="6"/>
  <c r="AE430" i="6"/>
  <c r="AE425" i="6"/>
  <c r="AE420" i="6"/>
  <c r="AE415" i="6"/>
  <c r="AD321" i="6"/>
  <c r="AD316" i="6"/>
  <c r="AD311" i="6"/>
  <c r="AD306" i="6"/>
  <c r="AD301" i="6"/>
  <c r="AE296" i="6"/>
  <c r="AE291" i="6"/>
  <c r="AE286" i="6"/>
  <c r="AD257" i="6"/>
  <c r="AD252" i="6"/>
  <c r="AD183" i="6"/>
  <c r="AE178" i="6"/>
  <c r="AE906" i="6"/>
  <c r="AD899" i="6"/>
  <c r="AE892" i="6"/>
  <c r="AD878" i="6"/>
  <c r="AD709" i="6"/>
  <c r="AD654" i="6"/>
  <c r="AD642" i="6"/>
  <c r="AD630" i="6"/>
  <c r="AD607" i="6"/>
  <c r="AD596" i="6"/>
  <c r="AD590" i="6"/>
  <c r="AD534" i="6"/>
  <c r="AE479" i="6"/>
  <c r="AD474" i="6"/>
  <c r="AE469" i="6"/>
  <c r="AE464" i="6"/>
  <c r="AE459" i="6"/>
  <c r="AE454" i="6"/>
  <c r="AE449" i="6"/>
  <c r="AD430" i="6"/>
  <c r="AD425" i="6"/>
  <c r="AD420" i="6"/>
  <c r="AD415" i="6"/>
  <c r="AE410" i="6"/>
  <c r="AE405" i="6"/>
  <c r="AE400" i="6"/>
  <c r="AE395" i="6"/>
  <c r="AE390" i="6"/>
  <c r="AD296" i="6"/>
  <c r="AD291" i="6"/>
  <c r="AD286" i="6"/>
  <c r="AE281" i="6"/>
  <c r="AE247" i="6"/>
  <c r="AE242" i="6"/>
  <c r="AE934" i="6"/>
  <c r="AD920" i="6"/>
  <c r="AD906" i="6"/>
  <c r="AD892" i="6"/>
  <c r="AD885" i="6"/>
  <c r="AD797" i="6"/>
  <c r="AE768" i="6"/>
  <c r="AD695" i="6"/>
  <c r="AE569" i="6"/>
  <c r="AE564" i="6"/>
  <c r="AE554" i="6"/>
  <c r="AD469" i="6"/>
  <c r="AD464" i="6"/>
  <c r="AD459" i="6"/>
  <c r="AD454" i="6"/>
  <c r="AD449" i="6"/>
  <c r="AE444" i="6"/>
  <c r="AD410" i="6"/>
  <c r="AD405" i="6"/>
  <c r="AD400" i="6"/>
  <c r="AD395" i="6"/>
  <c r="AD390" i="6"/>
  <c r="AE385" i="6"/>
  <c r="AE380" i="6"/>
  <c r="AE375" i="6"/>
  <c r="AE370" i="6"/>
  <c r="AD281" i="6"/>
  <c r="AE276" i="6"/>
  <c r="AE271" i="6"/>
  <c r="AE266" i="6"/>
  <c r="AE261" i="6"/>
  <c r="AD247" i="6"/>
  <c r="AD242" i="6"/>
  <c r="AE237" i="6"/>
  <c r="AE232" i="6"/>
  <c r="AE227" i="6"/>
  <c r="AE212" i="6"/>
  <c r="AD207" i="6"/>
  <c r="AE202" i="6"/>
  <c r="AE197" i="6"/>
  <c r="AE192" i="6"/>
  <c r="AD941" i="6"/>
  <c r="AD934" i="6"/>
  <c r="AD927" i="6"/>
  <c r="AD804" i="6"/>
  <c r="AD624" i="6"/>
  <c r="AD612" i="6"/>
  <c r="AE601" i="6"/>
  <c r="AE579" i="6"/>
  <c r="AD569" i="6"/>
  <c r="AD564" i="6"/>
  <c r="AE559" i="6"/>
  <c r="AE523" i="6"/>
  <c r="AE518" i="6"/>
  <c r="AE513" i="6"/>
  <c r="AD444" i="6"/>
  <c r="AD385" i="6"/>
  <c r="AD380" i="6"/>
  <c r="AD375" i="6"/>
  <c r="AD370" i="6"/>
  <c r="AE365" i="6"/>
  <c r="AD360" i="6"/>
  <c r="AE355" i="6"/>
  <c r="AD350" i="6"/>
  <c r="AE345" i="6"/>
  <c r="AE340" i="6"/>
  <c r="AE335" i="6"/>
  <c r="AE330" i="6"/>
  <c r="AE325" i="6"/>
  <c r="AD276" i="6"/>
  <c r="AD271" i="6"/>
  <c r="AD266" i="6"/>
  <c r="AD261" i="6"/>
  <c r="AD237" i="6"/>
  <c r="AD232" i="6"/>
  <c r="AD227" i="6"/>
  <c r="AE222" i="6"/>
  <c r="AD217" i="6"/>
  <c r="AD202" i="6"/>
  <c r="AD197" i="6"/>
  <c r="AD192" i="6"/>
  <c r="AE187" i="6"/>
  <c r="AD168" i="6"/>
  <c r="AD163" i="6"/>
  <c r="AD158" i="6"/>
  <c r="AD153" i="6"/>
  <c r="AD148" i="6"/>
  <c r="AE143" i="6"/>
  <c r="AE138" i="6"/>
  <c r="AE133" i="6"/>
  <c r="AD104" i="6"/>
  <c r="AE99" i="6"/>
  <c r="AD90" i="6"/>
  <c r="AE85" i="6"/>
  <c r="AE80" i="6"/>
  <c r="AE75" i="6"/>
  <c r="AD17" i="6"/>
  <c r="AE12" i="6"/>
  <c r="AD187" i="6"/>
  <c r="AD143" i="6"/>
  <c r="AD133" i="6"/>
  <c r="AE128" i="6"/>
  <c r="AD99" i="6"/>
  <c r="AD85" i="6"/>
  <c r="AD80" i="6"/>
  <c r="AE70" i="6"/>
  <c r="AE1000" i="6"/>
  <c r="AD730" i="6"/>
  <c r="AE618" i="6"/>
  <c r="AD601" i="6"/>
  <c r="AD584" i="6"/>
  <c r="AD579" i="6"/>
  <c r="AD574" i="6"/>
  <c r="AD559" i="6"/>
  <c r="AE548" i="6"/>
  <c r="AE543" i="6"/>
  <c r="AE538" i="6"/>
  <c r="AE528" i="6"/>
  <c r="AD523" i="6"/>
  <c r="AD518" i="6"/>
  <c r="AD513" i="6"/>
  <c r="AE508" i="6"/>
  <c r="AD503" i="6"/>
  <c r="AE498" i="6"/>
  <c r="AD493" i="6"/>
  <c r="AE488" i="6"/>
  <c r="AE483" i="6"/>
  <c r="AE439" i="6"/>
  <c r="AE434" i="6"/>
  <c r="AD345" i="6"/>
  <c r="AD340" i="6"/>
  <c r="AD335" i="6"/>
  <c r="AD330" i="6"/>
  <c r="AD325" i="6"/>
  <c r="AE320" i="6"/>
  <c r="AE315" i="6"/>
  <c r="AE310" i="6"/>
  <c r="AE305" i="6"/>
  <c r="AE300" i="6"/>
  <c r="AE256" i="6"/>
  <c r="AE251" i="6"/>
  <c r="AE182" i="6"/>
  <c r="AD138" i="6"/>
  <c r="AD75" i="6"/>
  <c r="AD1000" i="6"/>
  <c r="AE811" i="6"/>
  <c r="AE708" i="6"/>
  <c r="AE701" i="6"/>
  <c r="AE680" i="6"/>
  <c r="AE653" i="6"/>
  <c r="AE647" i="6"/>
  <c r="AE641" i="6"/>
  <c r="AE635" i="6"/>
  <c r="AE629" i="6"/>
  <c r="AE589" i="6"/>
  <c r="AD548" i="6"/>
  <c r="AD543" i="6"/>
  <c r="AD538" i="6"/>
  <c r="AE533" i="6"/>
  <c r="AD528" i="6"/>
  <c r="AD488" i="6"/>
  <c r="AD483" i="6"/>
  <c r="AE478" i="6"/>
  <c r="AE473" i="6"/>
  <c r="AD439" i="6"/>
  <c r="AD434" i="6"/>
  <c r="AE429" i="6"/>
  <c r="AE424" i="6"/>
  <c r="AE419" i="6"/>
  <c r="AE414" i="6"/>
  <c r="AD320" i="6"/>
  <c r="AD315" i="6"/>
  <c r="AD310" i="6"/>
  <c r="AD305" i="6"/>
  <c r="AD300" i="6"/>
  <c r="AE295" i="6"/>
  <c r="AE290" i="6"/>
  <c r="AE285" i="6"/>
  <c r="AD256" i="6"/>
  <c r="AD251" i="6"/>
  <c r="AD182" i="6"/>
  <c r="AD128" i="6"/>
  <c r="AE123" i="6"/>
  <c r="AE118" i="6"/>
  <c r="AD70" i="6"/>
  <c r="AE65" i="6"/>
  <c r="AD36" i="6"/>
  <c r="AD7" i="6"/>
  <c r="AE275" i="6"/>
  <c r="AE236" i="6"/>
  <c r="AE226" i="6"/>
  <c r="AD216" i="6"/>
  <c r="AD206" i="6"/>
  <c r="AE196" i="6"/>
  <c r="AE167" i="6"/>
  <c r="AE152" i="6"/>
  <c r="AD108" i="6"/>
  <c r="AE89" i="6"/>
  <c r="AE948" i="6"/>
  <c r="AE840" i="6"/>
  <c r="AD737" i="6"/>
  <c r="AD701" i="6"/>
  <c r="AE673" i="6"/>
  <c r="AD666" i="6"/>
  <c r="AD629" i="6"/>
  <c r="AD606" i="6"/>
  <c r="AE553" i="6"/>
  <c r="AD533" i="6"/>
  <c r="AD478" i="6"/>
  <c r="AD473" i="6"/>
  <c r="AE468" i="6"/>
  <c r="AE463" i="6"/>
  <c r="AE458" i="6"/>
  <c r="AE453" i="6"/>
  <c r="AE448" i="6"/>
  <c r="AD429" i="6"/>
  <c r="AD424" i="6"/>
  <c r="AD419" i="6"/>
  <c r="AD414" i="6"/>
  <c r="AE409" i="6"/>
  <c r="AE404" i="6"/>
  <c r="AE399" i="6"/>
  <c r="AE394" i="6"/>
  <c r="AD295" i="6"/>
  <c r="AD290" i="6"/>
  <c r="AD285" i="6"/>
  <c r="AE280" i="6"/>
  <c r="AE246" i="6"/>
  <c r="AE241" i="6"/>
  <c r="AE216" i="6"/>
  <c r="AE211" i="6"/>
  <c r="AE206" i="6"/>
  <c r="AE177" i="6"/>
  <c r="AE172" i="6"/>
  <c r="AD123" i="6"/>
  <c r="AD118" i="6"/>
  <c r="AE113" i="6"/>
  <c r="AE108" i="6"/>
  <c r="AE94" i="6"/>
  <c r="AD65" i="6"/>
  <c r="AE60" i="6"/>
  <c r="AD55" i="6"/>
  <c r="AE50" i="6"/>
  <c r="AE31" i="6"/>
  <c r="AE26" i="6"/>
  <c r="AE21" i="6"/>
  <c r="AD623" i="6"/>
  <c r="AD611" i="6"/>
  <c r="AE568" i="6"/>
  <c r="AE563" i="6"/>
  <c r="AD553" i="6"/>
  <c r="AD468" i="6"/>
  <c r="AD463" i="6"/>
  <c r="AD458" i="6"/>
  <c r="AD453" i="6"/>
  <c r="AD448" i="6"/>
  <c r="AE443" i="6"/>
  <c r="AD409" i="6"/>
  <c r="AD404" i="6"/>
  <c r="AD394" i="6"/>
  <c r="AE389" i="6"/>
  <c r="AE379" i="6"/>
  <c r="AE369" i="6"/>
  <c r="AE359" i="6"/>
  <c r="AE349" i="6"/>
  <c r="AD280" i="6"/>
  <c r="AE270" i="6"/>
  <c r="AE265" i="6"/>
  <c r="AD246" i="6"/>
  <c r="AD231" i="6"/>
  <c r="AE221" i="6"/>
  <c r="AD211" i="6"/>
  <c r="AE201" i="6"/>
  <c r="AE191" i="6"/>
  <c r="AD177" i="6"/>
  <c r="AD172" i="6"/>
  <c r="AE162" i="6"/>
  <c r="AE157" i="6"/>
  <c r="AE147" i="6"/>
  <c r="AD113" i="6"/>
  <c r="AE103" i="6"/>
  <c r="AD94" i="6"/>
  <c r="AE962" i="6"/>
  <c r="AD948" i="6"/>
  <c r="AE847" i="6"/>
  <c r="AD840" i="6"/>
  <c r="AD399" i="6"/>
  <c r="AD384" i="6"/>
  <c r="AD374" i="6"/>
  <c r="AE364" i="6"/>
  <c r="AE354" i="6"/>
  <c r="AD962" i="6"/>
  <c r="AE744" i="6"/>
  <c r="AE714" i="6"/>
  <c r="AD969" i="6"/>
  <c r="AE854" i="6"/>
  <c r="AE773" i="6"/>
  <c r="AE658" i="6"/>
  <c r="AD652" i="6"/>
  <c r="AD646" i="6"/>
  <c r="AD640" i="6"/>
  <c r="AE634" i="6"/>
  <c r="AE588" i="6"/>
  <c r="AD583" i="6"/>
  <c r="AD578" i="6"/>
  <c r="AD558" i="6"/>
  <c r="AE547" i="6"/>
  <c r="AE542" i="6"/>
  <c r="AE537" i="6"/>
  <c r="AD527" i="6"/>
  <c r="AD512" i="6"/>
  <c r="AD507" i="6"/>
  <c r="AD502" i="6"/>
  <c r="AD497" i="6"/>
  <c r="AD492" i="6"/>
  <c r="AE487" i="6"/>
  <c r="AE482" i="6"/>
  <c r="AE438" i="6"/>
  <c r="AE433" i="6"/>
  <c r="AD344" i="6"/>
  <c r="AD339" i="6"/>
  <c r="AD334" i="6"/>
  <c r="AD329" i="6"/>
  <c r="AD324" i="6"/>
  <c r="AE319" i="6"/>
  <c r="AE314" i="6"/>
  <c r="AE309" i="6"/>
  <c r="AE304" i="6"/>
  <c r="AE299" i="6"/>
  <c r="AD260" i="6"/>
  <c r="AE255" i="6"/>
  <c r="AD250" i="6"/>
  <c r="AD186" i="6"/>
  <c r="AE181" i="6"/>
  <c r="AD142" i="6"/>
  <c r="AD137" i="6"/>
  <c r="AE132" i="6"/>
  <c r="AE127" i="6"/>
  <c r="AD74" i="6"/>
  <c r="AE69" i="6"/>
  <c r="AD45" i="6"/>
  <c r="AD40" i="6"/>
  <c r="AE35" i="6"/>
  <c r="AD11" i="6"/>
  <c r="AE6" i="6"/>
  <c r="AD35" i="6"/>
  <c r="AE25" i="6"/>
  <c r="AD535" i="6"/>
  <c r="AE248" i="6"/>
  <c r="AE976" i="6"/>
  <c r="AE780" i="6"/>
  <c r="AD773" i="6"/>
  <c r="AE665" i="6"/>
  <c r="AD658" i="6"/>
  <c r="AD634" i="6"/>
  <c r="AD628" i="6"/>
  <c r="AD605" i="6"/>
  <c r="AD588" i="6"/>
  <c r="AD547" i="6"/>
  <c r="AD542" i="6"/>
  <c r="AD537" i="6"/>
  <c r="AE532" i="6"/>
  <c r="AD487" i="6"/>
  <c r="AD482" i="6"/>
  <c r="AE477" i="6"/>
  <c r="AE472" i="6"/>
  <c r="AD438" i="6"/>
  <c r="AD433" i="6"/>
  <c r="AE428" i="6"/>
  <c r="AE423" i="6"/>
  <c r="AE418" i="6"/>
  <c r="AE413" i="6"/>
  <c r="AD319" i="6"/>
  <c r="AD314" i="6"/>
  <c r="AD309" i="6"/>
  <c r="AD304" i="6"/>
  <c r="AD299" i="6"/>
  <c r="AE294" i="6"/>
  <c r="AE289" i="6"/>
  <c r="AE284" i="6"/>
  <c r="AE245" i="6"/>
  <c r="AE240" i="6"/>
  <c r="AD181" i="6"/>
  <c r="AD132" i="6"/>
  <c r="AD127" i="6"/>
  <c r="AE122" i="6"/>
  <c r="AD117" i="6"/>
  <c r="AD98" i="6"/>
  <c r="AD69" i="6"/>
  <c r="AE64" i="6"/>
  <c r="AE59" i="6"/>
  <c r="AE54" i="6"/>
  <c r="AD6" i="6"/>
  <c r="AE30" i="6"/>
  <c r="AD1023" i="6"/>
  <c r="AE983" i="6"/>
  <c r="AD976" i="6"/>
  <c r="AD685" i="6"/>
  <c r="AE622" i="6"/>
  <c r="AE616" i="6"/>
  <c r="AE610" i="6"/>
  <c r="AE552" i="6"/>
  <c r="AD477" i="6"/>
  <c r="AD472" i="6"/>
  <c r="AE467" i="6"/>
  <c r="AE462" i="6"/>
  <c r="AE457" i="6"/>
  <c r="AE452" i="6"/>
  <c r="AE447" i="6"/>
  <c r="AD428" i="6"/>
  <c r="AD423" i="6"/>
  <c r="AD418" i="6"/>
  <c r="AD413" i="6"/>
  <c r="AE408" i="6"/>
  <c r="AD403" i="6"/>
  <c r="AE398" i="6"/>
  <c r="AD393" i="6"/>
  <c r="AE388" i="6"/>
  <c r="AE383" i="6"/>
  <c r="AE378" i="6"/>
  <c r="AE373" i="6"/>
  <c r="AD294" i="6"/>
  <c r="AD289" i="6"/>
  <c r="AD284" i="6"/>
  <c r="AE279" i="6"/>
  <c r="AD245" i="6"/>
  <c r="AD240" i="6"/>
  <c r="AE235" i="6"/>
  <c r="AE230" i="6"/>
  <c r="AE215" i="6"/>
  <c r="AE210" i="6"/>
  <c r="AE205" i="6"/>
  <c r="AE176" i="6"/>
  <c r="AE171" i="6"/>
  <c r="AD112" i="6"/>
  <c r="AE107" i="6"/>
  <c r="AE93" i="6"/>
  <c r="AD64" i="6"/>
  <c r="AD59" i="6"/>
  <c r="AD54" i="6"/>
  <c r="AE49" i="6"/>
  <c r="AE20" i="6"/>
  <c r="AD485" i="6"/>
  <c r="AE1030" i="6"/>
  <c r="AE816" i="6"/>
  <c r="AD713" i="6"/>
  <c r="AD706" i="6"/>
  <c r="AD610" i="6"/>
  <c r="AE599" i="6"/>
  <c r="AD593" i="6"/>
  <c r="AE572" i="6"/>
  <c r="AE567" i="6"/>
  <c r="AE562" i="6"/>
  <c r="AD552" i="6"/>
  <c r="AE521" i="6"/>
  <c r="AE516" i="6"/>
  <c r="AD467" i="6"/>
  <c r="AD462" i="6"/>
  <c r="AD457" i="6"/>
  <c r="AD452" i="6"/>
  <c r="AD447" i="6"/>
  <c r="AD388" i="6"/>
  <c r="AD383" i="6"/>
  <c r="AD378" i="6"/>
  <c r="AD373" i="6"/>
  <c r="AE368" i="6"/>
  <c r="AE363" i="6"/>
  <c r="AE358" i="6"/>
  <c r="AE353" i="6"/>
  <c r="AE348" i="6"/>
  <c r="AD279" i="6"/>
  <c r="AE274" i="6"/>
  <c r="AD269" i="6"/>
  <c r="AE264" i="6"/>
  <c r="AD235" i="6"/>
  <c r="AD230" i="6"/>
  <c r="AE225" i="6"/>
  <c r="AE220" i="6"/>
  <c r="AD215" i="6"/>
  <c r="AD210" i="6"/>
  <c r="AD205" i="6"/>
  <c r="AE200" i="6"/>
  <c r="AE195" i="6"/>
  <c r="AE190" i="6"/>
  <c r="AD176" i="6"/>
  <c r="AD171" i="6"/>
  <c r="AE166" i="6"/>
  <c r="AE161" i="6"/>
  <c r="AE156" i="6"/>
  <c r="AE151" i="6"/>
  <c r="AE146" i="6"/>
  <c r="AD107" i="6"/>
  <c r="AE102" i="6"/>
  <c r="AD93" i="6"/>
  <c r="AE88" i="6"/>
  <c r="AE83" i="6"/>
  <c r="AE78" i="6"/>
  <c r="AD49" i="6"/>
  <c r="AD30" i="6"/>
  <c r="AD25" i="6"/>
  <c r="AD20" i="6"/>
  <c r="AE15" i="6"/>
  <c r="AE591" i="6"/>
  <c r="AE480" i="6"/>
  <c r="AD411" i="6"/>
  <c r="AD1030" i="6"/>
  <c r="AE823" i="6"/>
  <c r="AD816" i="6"/>
  <c r="AE720" i="6"/>
  <c r="AE671" i="6"/>
  <c r="AE651" i="6"/>
  <c r="AE645" i="6"/>
  <c r="AE639" i="6"/>
  <c r="AE582" i="6"/>
  <c r="AE577" i="6"/>
  <c r="AD572" i="6"/>
  <c r="AD567" i="6"/>
  <c r="AD562" i="6"/>
  <c r="AE557" i="6"/>
  <c r="AE526" i="6"/>
  <c r="AD521" i="6"/>
  <c r="AD516" i="6"/>
  <c r="AE511" i="6"/>
  <c r="AE506" i="6"/>
  <c r="AE501" i="6"/>
  <c r="AE496" i="6"/>
  <c r="AE491" i="6"/>
  <c r="AE442" i="6"/>
  <c r="AD368" i="6"/>
  <c r="AD363" i="6"/>
  <c r="AD358" i="6"/>
  <c r="AD353" i="6"/>
  <c r="AD348" i="6"/>
  <c r="AE343" i="6"/>
  <c r="AE338" i="6"/>
  <c r="AE333" i="6"/>
  <c r="AE328" i="6"/>
  <c r="AE323" i="6"/>
  <c r="AE259" i="6"/>
  <c r="AE254" i="6"/>
  <c r="AD225" i="6"/>
  <c r="AD220" i="6"/>
  <c r="AD200" i="6"/>
  <c r="AD195" i="6"/>
  <c r="AD190" i="6"/>
  <c r="AE185" i="6"/>
  <c r="AD166" i="6"/>
  <c r="AD161" i="6"/>
  <c r="AD156" i="6"/>
  <c r="AD151" i="6"/>
  <c r="AD146" i="6"/>
  <c r="AE141" i="6"/>
  <c r="AD136" i="6"/>
  <c r="AD102" i="6"/>
  <c r="AD88" i="6"/>
  <c r="AD83" i="6"/>
  <c r="AD78" i="6"/>
  <c r="AE73" i="6"/>
  <c r="AE44" i="6"/>
  <c r="AE39" i="6"/>
  <c r="AD15" i="6"/>
  <c r="AE10" i="6"/>
  <c r="AD48" i="6"/>
  <c r="AD9" i="6"/>
  <c r="AD586" i="6"/>
  <c r="AD421" i="6"/>
  <c r="AE396" i="6"/>
  <c r="AD292" i="6"/>
  <c r="AD845" i="6"/>
  <c r="AD639" i="6"/>
  <c r="AD604" i="6"/>
  <c r="AE587" i="6"/>
  <c r="AD582" i="6"/>
  <c r="AD577" i="6"/>
  <c r="AD557" i="6"/>
  <c r="AE546" i="6"/>
  <c r="AD541" i="6"/>
  <c r="AE536" i="6"/>
  <c r="AE531" i="6"/>
  <c r="AD526" i="6"/>
  <c r="AD511" i="6"/>
  <c r="AD506" i="6"/>
  <c r="AD501" i="6"/>
  <c r="AD496" i="6"/>
  <c r="AD491" i="6"/>
  <c r="AE486" i="6"/>
  <c r="AD442" i="6"/>
  <c r="AE437" i="6"/>
  <c r="AE432" i="6"/>
  <c r="AD343" i="6"/>
  <c r="AD338" i="6"/>
  <c r="AD333" i="6"/>
  <c r="AD328" i="6"/>
  <c r="AD323" i="6"/>
  <c r="AE318" i="6"/>
  <c r="AE313" i="6"/>
  <c r="AE308" i="6"/>
  <c r="AE303" i="6"/>
  <c r="AE298" i="6"/>
  <c r="AD259" i="6"/>
  <c r="AD254" i="6"/>
  <c r="AD185" i="6"/>
  <c r="AE180" i="6"/>
  <c r="AD131" i="6"/>
  <c r="AE126" i="6"/>
  <c r="AE121" i="6"/>
  <c r="AE116" i="6"/>
  <c r="AE97" i="6"/>
  <c r="AD73" i="6"/>
  <c r="AE68" i="6"/>
  <c r="AD44" i="6"/>
  <c r="AD39" i="6"/>
  <c r="AE34" i="6"/>
  <c r="AD10" i="6"/>
  <c r="AD318" i="6"/>
  <c r="AD308" i="6"/>
  <c r="AD298" i="6"/>
  <c r="AD288" i="6"/>
  <c r="AE244" i="6"/>
  <c r="AE239" i="6"/>
  <c r="AD126" i="6"/>
  <c r="AD116" i="6"/>
  <c r="AE111" i="6"/>
  <c r="AD97" i="6"/>
  <c r="AE63" i="6"/>
  <c r="AE53" i="6"/>
  <c r="AD34" i="6"/>
  <c r="AE5" i="6"/>
  <c r="AD58" i="6"/>
  <c r="AE24" i="6"/>
  <c r="AD38" i="6"/>
  <c r="AD416" i="6"/>
  <c r="AD179" i="6"/>
  <c r="AD470" i="6"/>
  <c r="AE455" i="6"/>
  <c r="AD401" i="6"/>
  <c r="AD364" i="6"/>
  <c r="AD349" i="6"/>
  <c r="AE334" i="6"/>
  <c r="AE272" i="6"/>
  <c r="AD265" i="6"/>
  <c r="AD243" i="6"/>
  <c r="AE186" i="6"/>
  <c r="AE159" i="6"/>
  <c r="AE153" i="6"/>
  <c r="AD18" i="6"/>
  <c r="AD12" i="6"/>
  <c r="AE371" i="6"/>
  <c r="AE228" i="6"/>
  <c r="AD221" i="6"/>
  <c r="AE81" i="6"/>
  <c r="AD725" i="6"/>
  <c r="AE522" i="6"/>
  <c r="AE213" i="6"/>
  <c r="AD42" i="6"/>
  <c r="AD460" i="6"/>
  <c r="AD66" i="6"/>
  <c r="AE124" i="6"/>
  <c r="AD144" i="6"/>
  <c r="AE386" i="6"/>
  <c r="AD159" i="6"/>
  <c r="AE492" i="6"/>
  <c r="AD152" i="6"/>
  <c r="AD125" i="6"/>
  <c r="AE445" i="6"/>
  <c r="AD124" i="6"/>
  <c r="AE104" i="6"/>
  <c r="AD21" i="6"/>
  <c r="AD828" i="6"/>
  <c r="AD591" i="6"/>
  <c r="AD213" i="6"/>
  <c r="AD178" i="6"/>
  <c r="AE139" i="6"/>
  <c r="AE119" i="6"/>
  <c r="AD100" i="6"/>
  <c r="AE74" i="6"/>
  <c r="AD67" i="6"/>
  <c r="AD61" i="6"/>
  <c r="AE42" i="6"/>
  <c r="AE36" i="6"/>
  <c r="AE583" i="6"/>
  <c r="AD119" i="6"/>
  <c r="AE11" i="6"/>
  <c r="AE164" i="6"/>
  <c r="AE105" i="6"/>
  <c r="AE110" i="6"/>
  <c r="AE732" i="6"/>
  <c r="AE16" i="6"/>
  <c r="AE376" i="6"/>
  <c r="AD79" i="6"/>
  <c r="AD568" i="6"/>
  <c r="AE66" i="6"/>
  <c r="AD4" i="6"/>
  <c r="AD406" i="6"/>
  <c r="AE91" i="6"/>
  <c r="AE46" i="6"/>
  <c r="AE198" i="6"/>
  <c r="AD191" i="6"/>
  <c r="AD164" i="6"/>
  <c r="AE4" i="6"/>
  <c r="AD270" i="6"/>
  <c r="AE86" i="6"/>
  <c r="AE47" i="6"/>
  <c r="AD22" i="6"/>
  <c r="AD169" i="6"/>
  <c r="AD643" i="6"/>
  <c r="AE512" i="6"/>
  <c r="AE497" i="6"/>
  <c r="AE262" i="6"/>
  <c r="AE163" i="6"/>
  <c r="AE218" i="6"/>
  <c r="AE203" i="6"/>
  <c r="AD573" i="6"/>
  <c r="AE558" i="6"/>
  <c r="AD203" i="6"/>
  <c r="AD196" i="6"/>
  <c r="AD275" i="6"/>
  <c r="AD162" i="6"/>
  <c r="AE149" i="6"/>
  <c r="AD71" i="6"/>
  <c r="AE27" i="6"/>
  <c r="AE8" i="6"/>
  <c r="AE142" i="6"/>
  <c r="AE96" i="6"/>
  <c r="AD51" i="6"/>
  <c r="AE32" i="6"/>
  <c r="AE277" i="6"/>
  <c r="AD391" i="6"/>
  <c r="AD41" i="6"/>
  <c r="AE233" i="6"/>
  <c r="AD443" i="6"/>
  <c r="AE168" i="6"/>
  <c r="AD149" i="6"/>
  <c r="AE129" i="6"/>
  <c r="AE84" i="6"/>
  <c r="AD8" i="6"/>
  <c r="AD359" i="6"/>
  <c r="AD238" i="6"/>
  <c r="AD174" i="6"/>
  <c r="AD129" i="6"/>
  <c r="AD103" i="6"/>
  <c r="AE57" i="6"/>
  <c r="AE51" i="6"/>
  <c r="AE381" i="6"/>
  <c r="AD115" i="6"/>
  <c r="AE90" i="6"/>
  <c r="AE45" i="6"/>
  <c r="AD369" i="6"/>
  <c r="AD86" i="6"/>
  <c r="AE183" i="6"/>
  <c r="AE137" i="6"/>
  <c r="AD52" i="6"/>
  <c r="AE71" i="6"/>
  <c r="AD480" i="6"/>
  <c r="AE465" i="6"/>
  <c r="AD450" i="6"/>
  <c r="AD396" i="6"/>
  <c r="AE344" i="6"/>
  <c r="AE329" i="6"/>
  <c r="AE188" i="6"/>
  <c r="AE28" i="6"/>
  <c r="AD594" i="6"/>
  <c r="AE267" i="6"/>
  <c r="AE109" i="6"/>
  <c r="AD57" i="6"/>
  <c r="AD517" i="6"/>
  <c r="AE502" i="6"/>
  <c r="AE260" i="6"/>
  <c r="AE223" i="6"/>
  <c r="AD109" i="6"/>
  <c r="AD96" i="6"/>
  <c r="AD32" i="6"/>
  <c r="AD26" i="6"/>
  <c r="AD154" i="6"/>
  <c r="AD76" i="6"/>
  <c r="AD13" i="6"/>
  <c r="AE61" i="6"/>
  <c r="AE158" i="6"/>
  <c r="AD248" i="6"/>
  <c r="AE144" i="6"/>
  <c r="AD16" i="6"/>
  <c r="AD28" i="6"/>
  <c r="AD91" i="6"/>
  <c r="AE208" i="6"/>
  <c r="AD167" i="6"/>
  <c r="AE154" i="6"/>
  <c r="AE148" i="6"/>
  <c r="AE76" i="6"/>
  <c r="AE13" i="6"/>
  <c r="AE7" i="6"/>
  <c r="AE578" i="6"/>
  <c r="AD208" i="6"/>
  <c r="AD201" i="6"/>
  <c r="AE173" i="6"/>
  <c r="AE100" i="6"/>
  <c r="AE17" i="6"/>
  <c r="AD23" i="6"/>
  <c r="AD226" i="6"/>
  <c r="AD655" i="6"/>
  <c r="AD81" i="6"/>
  <c r="AD475" i="6"/>
  <c r="AE324" i="6"/>
  <c r="AD105" i="6"/>
  <c r="AD563" i="6"/>
  <c r="AD173" i="6"/>
  <c r="AE134" i="6"/>
  <c r="AE114" i="6"/>
  <c r="AD89" i="6"/>
  <c r="AE62" i="6"/>
  <c r="AE56" i="6"/>
  <c r="AD50" i="6"/>
  <c r="AD139" i="6"/>
  <c r="AD47" i="6"/>
  <c r="AD33" i="6"/>
  <c r="AD631" i="6"/>
  <c r="AE600" i="6"/>
  <c r="AD134" i="6"/>
  <c r="AD114" i="6"/>
  <c r="AE95" i="6"/>
  <c r="AD62" i="6"/>
  <c r="AD56" i="6"/>
  <c r="AE37" i="6"/>
  <c r="AE23" i="6"/>
  <c r="AE339" i="6"/>
  <c r="AD157" i="6"/>
  <c r="AE169" i="6"/>
  <c r="AE52" i="6"/>
  <c r="AD110" i="6"/>
  <c r="AE995" i="6"/>
  <c r="AD193" i="6"/>
  <c r="AD147" i="6"/>
  <c r="AD120" i="6"/>
  <c r="AD95" i="6"/>
  <c r="AD37" i="6"/>
  <c r="AD31" i="6"/>
  <c r="AE18" i="6"/>
  <c r="AE507" i="6"/>
  <c r="AD354" i="6"/>
  <c r="AE40" i="6"/>
  <c r="E4" i="2"/>
  <c r="D8" i="2" l="1"/>
  <c r="D15" i="2"/>
  <c r="E6" i="2"/>
  <c r="C13" i="2"/>
  <c r="D18" i="2"/>
  <c r="C19" i="2"/>
  <c r="E18" i="2"/>
  <c r="E9" i="2"/>
  <c r="C14" i="2"/>
  <c r="E10" i="2"/>
  <c r="D17" i="2"/>
  <c r="D7" i="2"/>
  <c r="E21" i="2"/>
  <c r="E16" i="2"/>
  <c r="D20" i="2"/>
  <c r="C16" i="2"/>
  <c r="D10" i="2"/>
  <c r="C6" i="2"/>
  <c r="E13" i="2"/>
  <c r="D12" i="2"/>
  <c r="E11" i="2"/>
  <c r="D9" i="2"/>
  <c r="C8" i="2"/>
  <c r="D11" i="2"/>
  <c r="E15" i="2"/>
  <c r="D14" i="2"/>
  <c r="D19" i="2"/>
  <c r="C7" i="2"/>
  <c r="C9" i="2"/>
  <c r="C18" i="2"/>
  <c r="C20" i="2"/>
  <c r="C10" i="2"/>
  <c r="D13" i="2"/>
  <c r="D16" i="2"/>
  <c r="C12" i="2"/>
  <c r="C15" i="2"/>
  <c r="C17" i="2"/>
  <c r="D21" i="2"/>
  <c r="E20" i="2"/>
  <c r="E12" i="2"/>
  <c r="E8" i="2"/>
  <c r="C21" i="2"/>
  <c r="E17" i="2"/>
  <c r="C11" i="2"/>
  <c r="E7" i="2"/>
  <c r="D6" i="2"/>
  <c r="E14" i="2"/>
  <c r="E19" i="2"/>
  <c r="F4" i="2"/>
  <c r="F11" i="2" l="1"/>
  <c r="F8" i="2"/>
  <c r="F21" i="2"/>
  <c r="F18" i="2"/>
  <c r="F9" i="2"/>
  <c r="F14" i="2"/>
  <c r="F19" i="2"/>
  <c r="F16" i="2"/>
  <c r="F15" i="2"/>
  <c r="F12" i="2"/>
  <c r="F7" i="2"/>
  <c r="F6" i="2"/>
  <c r="F17" i="2"/>
  <c r="F10" i="2"/>
  <c r="F13" i="2"/>
  <c r="F20" i="2"/>
  <c r="G4" i="2"/>
  <c r="G13" i="2" l="1"/>
  <c r="G12" i="2"/>
  <c r="G11" i="2"/>
  <c r="G18" i="2"/>
  <c r="G10" i="2"/>
  <c r="G21" i="2"/>
  <c r="G20" i="2"/>
  <c r="G8" i="2"/>
  <c r="G7" i="2"/>
  <c r="G17" i="2"/>
  <c r="G16" i="2"/>
  <c r="G14" i="2"/>
  <c r="G9" i="2"/>
  <c r="G19" i="2"/>
  <c r="G6" i="2"/>
  <c r="G15" i="2"/>
  <c r="H4" i="2"/>
  <c r="H7" i="2" l="1"/>
  <c r="H17" i="2"/>
  <c r="H14" i="2"/>
  <c r="H15" i="2"/>
  <c r="H12" i="2"/>
  <c r="H10" i="2"/>
  <c r="H13" i="2"/>
  <c r="H8" i="2"/>
  <c r="H20" i="2"/>
  <c r="H11" i="2"/>
  <c r="H18" i="2"/>
  <c r="H21" i="2"/>
  <c r="H9" i="2"/>
  <c r="H19" i="2"/>
  <c r="H6" i="2"/>
  <c r="H16" i="2"/>
  <c r="I4" i="2"/>
  <c r="I8" i="2" l="1"/>
  <c r="I18" i="2"/>
  <c r="I6" i="2"/>
  <c r="I13" i="2"/>
  <c r="I21" i="2"/>
  <c r="I16" i="2"/>
  <c r="I17" i="2"/>
  <c r="I19" i="2"/>
  <c r="I7" i="2"/>
  <c r="I9" i="2"/>
  <c r="I14" i="2"/>
  <c r="I12" i="2"/>
  <c r="I15" i="2"/>
  <c r="I10" i="2"/>
  <c r="I11" i="2"/>
  <c r="I20" i="2"/>
  <c r="J10" i="2" l="1"/>
  <c r="J7" i="2"/>
  <c r="J20" i="2"/>
  <c r="J17" i="2"/>
  <c r="J18" i="2"/>
  <c r="J16" i="2"/>
  <c r="J14" i="2"/>
  <c r="J8" i="2"/>
  <c r="J15" i="2"/>
  <c r="J11" i="2"/>
  <c r="J21" i="2"/>
  <c r="J6" i="2"/>
  <c r="J19" i="2"/>
  <c r="J13" i="2"/>
  <c r="J12" i="2"/>
  <c r="J9" i="2"/>
  <c r="K4" i="2"/>
  <c r="K12" i="2" l="1"/>
  <c r="K11" i="2"/>
  <c r="K21" i="2"/>
  <c r="K20" i="2"/>
  <c r="K9" i="2"/>
  <c r="K7" i="2"/>
  <c r="K17" i="2"/>
  <c r="K10" i="2"/>
  <c r="K19" i="2"/>
  <c r="K15" i="2"/>
  <c r="K8" i="2"/>
  <c r="K6" i="2"/>
  <c r="K18" i="2"/>
  <c r="K16" i="2"/>
  <c r="K14" i="2"/>
  <c r="K13" i="2"/>
  <c r="L4" i="2"/>
  <c r="L15" i="2" l="1"/>
  <c r="L6" i="2"/>
  <c r="L16" i="2"/>
  <c r="L13" i="2"/>
  <c r="L14" i="2"/>
  <c r="L9" i="2"/>
  <c r="L19" i="2"/>
  <c r="L7" i="2"/>
  <c r="L11" i="2"/>
  <c r="L21" i="2"/>
  <c r="L12" i="2"/>
  <c r="L10" i="2"/>
  <c r="L20" i="2"/>
  <c r="L17" i="2"/>
  <c r="L18" i="2"/>
  <c r="L8" i="2"/>
  <c r="M4" i="2"/>
  <c r="M7" i="2" l="1"/>
  <c r="M17" i="2"/>
  <c r="M18" i="2"/>
  <c r="M15" i="2"/>
  <c r="M13" i="2"/>
  <c r="M19" i="2"/>
  <c r="M8" i="2"/>
  <c r="M20" i="2"/>
  <c r="M10" i="2"/>
  <c r="M6" i="2"/>
  <c r="M16" i="2"/>
  <c r="M21" i="2"/>
  <c r="M14" i="2"/>
  <c r="M12" i="2"/>
  <c r="M11" i="2"/>
  <c r="M9" i="2"/>
  <c r="K5" i="2"/>
  <c r="N4" i="2"/>
  <c r="J5" i="2" l="1"/>
  <c r="C5" i="2"/>
  <c r="C2" i="2" s="1"/>
  <c r="M5" i="2"/>
  <c r="M2" i="2" s="1"/>
  <c r="G5" i="2"/>
  <c r="N21" i="2"/>
  <c r="N18" i="2"/>
  <c r="N9" i="2"/>
  <c r="N6" i="2"/>
  <c r="N19" i="2"/>
  <c r="N16" i="2"/>
  <c r="N7" i="2"/>
  <c r="N14" i="2"/>
  <c r="N12" i="2"/>
  <c r="N13" i="2"/>
  <c r="N17" i="2"/>
  <c r="N10" i="2"/>
  <c r="N15" i="2"/>
  <c r="N20" i="2"/>
  <c r="N8" i="2"/>
  <c r="N11" i="2"/>
  <c r="F5" i="2"/>
  <c r="N5" i="2"/>
  <c r="H5" i="2"/>
  <c r="I5" i="2"/>
  <c r="I2" i="2" s="1"/>
  <c r="E5" i="2"/>
  <c r="D5" i="2"/>
  <c r="D2" i="2" s="1"/>
  <c r="L5" i="2"/>
  <c r="K2" i="2"/>
  <c r="N2" i="2" l="1"/>
  <c r="E2" i="2"/>
  <c r="F2" i="2"/>
  <c r="G2" i="2"/>
  <c r="J2" i="2"/>
  <c r="L2" i="2"/>
  <c r="H2" i="2"/>
  <c r="P1018" i="4"/>
  <c r="P1017" i="4"/>
  <c r="P1016" i="4"/>
  <c r="P1015" i="4"/>
  <c r="P1014" i="4"/>
  <c r="P1013" i="4"/>
  <c r="P1012" i="4"/>
  <c r="P1011" i="4"/>
  <c r="P1010" i="4"/>
  <c r="P1009" i="4"/>
  <c r="P1008" i="4"/>
  <c r="P1007" i="4"/>
  <c r="P1006" i="4"/>
  <c r="P1005" i="4"/>
  <c r="P1004" i="4"/>
  <c r="P1003" i="4"/>
  <c r="P1002" i="4"/>
  <c r="P1001" i="4"/>
  <c r="P1000" i="4"/>
  <c r="P999" i="4"/>
  <c r="P998" i="4"/>
  <c r="P997" i="4"/>
  <c r="P996" i="4"/>
  <c r="P995" i="4"/>
  <c r="P994" i="4"/>
  <c r="P993" i="4"/>
  <c r="P992" i="4"/>
  <c r="P991" i="4"/>
  <c r="P990" i="4"/>
  <c r="P989" i="4"/>
  <c r="P988" i="4"/>
  <c r="P987" i="4"/>
  <c r="P986" i="4"/>
  <c r="P985" i="4"/>
  <c r="P984" i="4"/>
  <c r="P983" i="4"/>
  <c r="P982" i="4"/>
  <c r="P981" i="4"/>
  <c r="P980" i="4"/>
  <c r="P979" i="4"/>
  <c r="P978" i="4"/>
  <c r="P977" i="4"/>
  <c r="P976" i="4"/>
  <c r="P975" i="4"/>
  <c r="P974" i="4"/>
  <c r="P973" i="4"/>
  <c r="P972" i="4"/>
  <c r="P971" i="4"/>
  <c r="P970" i="4"/>
  <c r="P969" i="4"/>
  <c r="P968" i="4"/>
  <c r="P967" i="4"/>
  <c r="P966" i="4"/>
  <c r="P965" i="4"/>
  <c r="P964" i="4"/>
  <c r="P963" i="4"/>
  <c r="P962" i="4"/>
  <c r="P961" i="4"/>
  <c r="P960" i="4"/>
  <c r="P959" i="4"/>
  <c r="P958" i="4"/>
  <c r="P957" i="4"/>
  <c r="P956" i="4"/>
  <c r="P955" i="4"/>
  <c r="P954" i="4"/>
  <c r="P953" i="4"/>
  <c r="P952" i="4"/>
  <c r="P951" i="4"/>
  <c r="P950" i="4"/>
  <c r="P949" i="4"/>
  <c r="P948" i="4"/>
  <c r="P947" i="4"/>
  <c r="P946" i="4"/>
  <c r="P945" i="4"/>
  <c r="P944" i="4"/>
  <c r="P943" i="4"/>
  <c r="P942" i="4"/>
  <c r="P941" i="4"/>
  <c r="P940" i="4"/>
  <c r="P939" i="4"/>
  <c r="P938" i="4"/>
  <c r="P937" i="4"/>
  <c r="P936" i="4"/>
  <c r="P935" i="4"/>
  <c r="P934" i="4"/>
  <c r="P933" i="4"/>
  <c r="P932" i="4"/>
  <c r="P931" i="4"/>
  <c r="P930" i="4"/>
  <c r="P929" i="4"/>
  <c r="P928" i="4"/>
  <c r="P927" i="4"/>
  <c r="P926" i="4"/>
  <c r="P925" i="4"/>
  <c r="P924" i="4"/>
  <c r="P923" i="4"/>
  <c r="P922" i="4"/>
  <c r="P921" i="4"/>
  <c r="P920" i="4"/>
  <c r="P919" i="4"/>
  <c r="P918" i="4"/>
  <c r="P917" i="4"/>
  <c r="P916" i="4"/>
  <c r="P915" i="4"/>
  <c r="P914" i="4"/>
  <c r="P913" i="4"/>
  <c r="P912" i="4"/>
  <c r="P911" i="4"/>
  <c r="P910" i="4"/>
  <c r="P909" i="4"/>
  <c r="P908" i="4"/>
  <c r="P907" i="4"/>
  <c r="P906" i="4"/>
  <c r="P905" i="4"/>
  <c r="P904" i="4"/>
  <c r="P903" i="4"/>
  <c r="P902" i="4"/>
  <c r="P901" i="4"/>
  <c r="P900" i="4"/>
  <c r="P899" i="4"/>
  <c r="P898" i="4"/>
  <c r="P897" i="4"/>
  <c r="P896" i="4"/>
  <c r="P895" i="4"/>
  <c r="P894" i="4"/>
  <c r="P893" i="4"/>
  <c r="P892" i="4"/>
  <c r="P891" i="4"/>
  <c r="P890" i="4"/>
  <c r="P889" i="4"/>
  <c r="P888" i="4"/>
  <c r="P887" i="4"/>
  <c r="P886" i="4"/>
  <c r="P885" i="4"/>
  <c r="P884" i="4"/>
  <c r="P883" i="4"/>
  <c r="P882" i="4"/>
  <c r="P881" i="4"/>
  <c r="P880" i="4"/>
  <c r="P879" i="4"/>
  <c r="P878" i="4"/>
  <c r="P877" i="4"/>
  <c r="P876" i="4"/>
  <c r="P875" i="4"/>
  <c r="P874" i="4"/>
  <c r="P873" i="4"/>
  <c r="P872" i="4"/>
  <c r="P871" i="4"/>
  <c r="P870" i="4"/>
  <c r="P869" i="4"/>
  <c r="P868" i="4"/>
  <c r="P867" i="4"/>
  <c r="P866" i="4"/>
  <c r="P865" i="4"/>
  <c r="P864" i="4"/>
  <c r="P863" i="4"/>
  <c r="P862" i="4"/>
  <c r="P861" i="4"/>
  <c r="P860" i="4"/>
  <c r="P859" i="4"/>
  <c r="P858" i="4"/>
  <c r="P857" i="4"/>
  <c r="P856" i="4"/>
  <c r="P855" i="4"/>
  <c r="P854" i="4"/>
  <c r="P853" i="4"/>
  <c r="P852" i="4"/>
  <c r="P851" i="4"/>
  <c r="P850" i="4"/>
  <c r="P849" i="4"/>
  <c r="P848" i="4"/>
  <c r="P847" i="4"/>
  <c r="P846" i="4"/>
  <c r="P845" i="4"/>
  <c r="P844" i="4"/>
  <c r="P843" i="4"/>
  <c r="P842" i="4"/>
  <c r="P841" i="4"/>
  <c r="P840" i="4"/>
  <c r="P839" i="4"/>
  <c r="P838" i="4"/>
  <c r="P837" i="4"/>
  <c r="P836" i="4"/>
  <c r="P835" i="4"/>
  <c r="P834" i="4"/>
  <c r="P833" i="4"/>
  <c r="P832" i="4"/>
  <c r="P831" i="4"/>
  <c r="P830" i="4"/>
  <c r="P829" i="4"/>
  <c r="P828" i="4"/>
  <c r="P827" i="4"/>
  <c r="P826" i="4"/>
  <c r="P825" i="4"/>
  <c r="P824" i="4"/>
  <c r="P823" i="4"/>
  <c r="P822" i="4"/>
  <c r="P821" i="4"/>
  <c r="P820" i="4"/>
  <c r="P819" i="4"/>
  <c r="P818" i="4"/>
  <c r="P817" i="4"/>
  <c r="P816" i="4"/>
  <c r="P815" i="4"/>
  <c r="P814" i="4"/>
  <c r="P813" i="4"/>
  <c r="P812" i="4"/>
  <c r="P811" i="4"/>
  <c r="P810" i="4"/>
  <c r="P809" i="4"/>
  <c r="P808" i="4"/>
  <c r="P807" i="4"/>
  <c r="P806" i="4"/>
  <c r="P805" i="4"/>
  <c r="P804" i="4"/>
  <c r="P803" i="4"/>
  <c r="P802" i="4"/>
  <c r="P801" i="4"/>
  <c r="P800" i="4"/>
  <c r="P799" i="4"/>
  <c r="P798" i="4"/>
  <c r="P797" i="4"/>
  <c r="P796" i="4"/>
  <c r="P795" i="4"/>
  <c r="P794" i="4"/>
  <c r="P793" i="4"/>
  <c r="P792" i="4"/>
  <c r="P791" i="4"/>
  <c r="P790" i="4"/>
  <c r="P789" i="4"/>
  <c r="P788" i="4"/>
  <c r="P787" i="4"/>
  <c r="P786" i="4"/>
  <c r="P785" i="4"/>
  <c r="P784" i="4"/>
  <c r="P783" i="4"/>
  <c r="P782" i="4"/>
  <c r="P781" i="4"/>
  <c r="P780" i="4"/>
  <c r="P779" i="4"/>
  <c r="P778" i="4"/>
  <c r="P777" i="4"/>
  <c r="P776" i="4"/>
  <c r="P775" i="4"/>
  <c r="P774" i="4"/>
  <c r="P773" i="4"/>
  <c r="P772" i="4"/>
  <c r="P771" i="4"/>
  <c r="P770" i="4"/>
  <c r="P769" i="4"/>
  <c r="P768" i="4"/>
  <c r="P767" i="4"/>
  <c r="P766" i="4"/>
  <c r="P765" i="4"/>
  <c r="P764" i="4"/>
  <c r="P763" i="4"/>
  <c r="P762" i="4"/>
  <c r="P761" i="4"/>
  <c r="P760" i="4"/>
  <c r="P759" i="4"/>
  <c r="P758" i="4"/>
  <c r="P757" i="4"/>
  <c r="P756" i="4"/>
  <c r="P755" i="4"/>
  <c r="P754" i="4"/>
  <c r="P753" i="4"/>
  <c r="P752" i="4"/>
  <c r="P751" i="4"/>
  <c r="P750" i="4"/>
  <c r="P749" i="4"/>
  <c r="P748" i="4"/>
  <c r="P747" i="4"/>
  <c r="P746" i="4"/>
  <c r="P745" i="4"/>
  <c r="P744" i="4"/>
  <c r="P743" i="4"/>
  <c r="P742" i="4"/>
  <c r="P741" i="4"/>
  <c r="P740" i="4"/>
  <c r="P739" i="4"/>
  <c r="P738" i="4"/>
  <c r="P737" i="4"/>
  <c r="P736" i="4"/>
  <c r="P735" i="4"/>
  <c r="P734" i="4"/>
  <c r="P733" i="4"/>
  <c r="P732" i="4"/>
  <c r="P731" i="4"/>
  <c r="P730" i="4"/>
  <c r="P729" i="4"/>
  <c r="P728" i="4"/>
  <c r="P727" i="4"/>
  <c r="P726" i="4"/>
  <c r="P725" i="4"/>
  <c r="P724" i="4"/>
  <c r="P723" i="4"/>
  <c r="P722" i="4"/>
  <c r="P721" i="4"/>
  <c r="P720" i="4"/>
  <c r="P719" i="4"/>
  <c r="P718" i="4"/>
  <c r="P717" i="4"/>
  <c r="P716" i="4"/>
  <c r="P715" i="4"/>
  <c r="P714" i="4"/>
  <c r="P713" i="4"/>
  <c r="P712" i="4"/>
  <c r="P711" i="4"/>
  <c r="P710" i="4"/>
  <c r="P709" i="4"/>
  <c r="P708" i="4"/>
  <c r="P707" i="4"/>
  <c r="P706" i="4"/>
  <c r="P705" i="4"/>
  <c r="P704" i="4"/>
  <c r="P703" i="4"/>
  <c r="P702" i="4"/>
  <c r="P701" i="4"/>
  <c r="P700" i="4"/>
  <c r="P699" i="4"/>
  <c r="P698" i="4"/>
  <c r="P697" i="4"/>
  <c r="P696" i="4"/>
  <c r="P695" i="4"/>
  <c r="P694" i="4"/>
  <c r="P693" i="4"/>
  <c r="P692" i="4"/>
  <c r="P691" i="4"/>
  <c r="P690" i="4"/>
  <c r="P689" i="4"/>
  <c r="P688" i="4"/>
  <c r="P687" i="4"/>
  <c r="P686" i="4"/>
  <c r="P685" i="4"/>
  <c r="P684" i="4"/>
  <c r="P683" i="4"/>
  <c r="P682" i="4"/>
  <c r="P681" i="4"/>
  <c r="P680" i="4"/>
  <c r="P679" i="4"/>
  <c r="P678" i="4"/>
  <c r="P677" i="4"/>
  <c r="P676" i="4"/>
  <c r="P675" i="4"/>
  <c r="P674" i="4"/>
  <c r="P673" i="4"/>
  <c r="P672" i="4"/>
  <c r="P671" i="4"/>
  <c r="P670" i="4"/>
  <c r="P669" i="4"/>
  <c r="P668" i="4"/>
  <c r="P667" i="4"/>
  <c r="P666" i="4"/>
  <c r="P665" i="4"/>
  <c r="P664" i="4"/>
  <c r="P663" i="4"/>
  <c r="P662" i="4"/>
  <c r="P661" i="4"/>
  <c r="P660" i="4"/>
  <c r="P659" i="4"/>
  <c r="P658" i="4"/>
  <c r="P657" i="4"/>
  <c r="P656" i="4"/>
  <c r="P655" i="4"/>
  <c r="P654" i="4"/>
  <c r="P653" i="4"/>
  <c r="P652" i="4"/>
  <c r="P651" i="4"/>
  <c r="P650" i="4"/>
  <c r="P649" i="4"/>
  <c r="P648" i="4"/>
  <c r="P647" i="4"/>
  <c r="P646" i="4"/>
  <c r="P645" i="4"/>
  <c r="P644" i="4"/>
  <c r="P643" i="4"/>
  <c r="P642" i="4"/>
  <c r="P641" i="4"/>
  <c r="P640" i="4"/>
  <c r="P639" i="4"/>
  <c r="P638" i="4"/>
  <c r="P637" i="4"/>
  <c r="P636" i="4"/>
  <c r="P635" i="4"/>
  <c r="P634" i="4"/>
  <c r="P633" i="4"/>
  <c r="P632" i="4"/>
  <c r="P631" i="4"/>
  <c r="P630" i="4"/>
  <c r="P629" i="4"/>
  <c r="P628" i="4"/>
  <c r="P627" i="4"/>
  <c r="P626" i="4"/>
  <c r="P625" i="4"/>
  <c r="P624" i="4"/>
  <c r="P623" i="4"/>
  <c r="P622" i="4"/>
  <c r="P621" i="4"/>
  <c r="P620" i="4"/>
  <c r="P619" i="4"/>
  <c r="P618" i="4"/>
  <c r="P617" i="4"/>
  <c r="P616" i="4"/>
  <c r="P615" i="4"/>
  <c r="P614" i="4"/>
  <c r="P613" i="4"/>
  <c r="P612" i="4"/>
  <c r="P611" i="4"/>
  <c r="P610" i="4"/>
  <c r="P609" i="4"/>
  <c r="P608" i="4"/>
  <c r="P607" i="4"/>
  <c r="P606" i="4"/>
  <c r="P605" i="4"/>
  <c r="P604" i="4"/>
  <c r="P603" i="4"/>
  <c r="P602" i="4"/>
  <c r="P601" i="4"/>
  <c r="P600" i="4"/>
  <c r="P599" i="4"/>
  <c r="P598" i="4"/>
  <c r="P597" i="4"/>
  <c r="P596" i="4"/>
  <c r="P595" i="4"/>
  <c r="P594" i="4"/>
  <c r="P593" i="4"/>
  <c r="P592" i="4"/>
  <c r="P591" i="4"/>
  <c r="P590" i="4"/>
  <c r="P589" i="4"/>
  <c r="P588" i="4"/>
  <c r="P587" i="4"/>
  <c r="P586" i="4"/>
  <c r="P585" i="4"/>
  <c r="P584" i="4"/>
  <c r="P583" i="4"/>
  <c r="P582" i="4"/>
  <c r="P581" i="4"/>
  <c r="P580" i="4"/>
  <c r="P579" i="4"/>
  <c r="P578" i="4"/>
  <c r="P577" i="4"/>
  <c r="P576" i="4"/>
  <c r="P575" i="4"/>
  <c r="P574" i="4"/>
  <c r="P573" i="4"/>
  <c r="P572" i="4"/>
  <c r="P571" i="4"/>
  <c r="P570" i="4"/>
  <c r="P569" i="4"/>
  <c r="P568" i="4"/>
  <c r="P567" i="4"/>
  <c r="P566" i="4"/>
  <c r="P565" i="4"/>
  <c r="P564" i="4"/>
  <c r="P563" i="4"/>
  <c r="P562" i="4"/>
  <c r="P561" i="4"/>
  <c r="P560" i="4"/>
  <c r="P559" i="4"/>
  <c r="P558" i="4"/>
  <c r="P557" i="4"/>
  <c r="P556" i="4"/>
  <c r="P555" i="4"/>
  <c r="P554" i="4"/>
  <c r="P553" i="4"/>
  <c r="P552" i="4"/>
  <c r="P551" i="4"/>
  <c r="P550" i="4"/>
  <c r="P549" i="4"/>
  <c r="P548" i="4"/>
  <c r="P547" i="4"/>
  <c r="P546" i="4"/>
  <c r="P545" i="4"/>
  <c r="P544" i="4"/>
  <c r="P543" i="4"/>
  <c r="P542" i="4"/>
  <c r="P541" i="4"/>
  <c r="P540" i="4"/>
  <c r="P539" i="4"/>
  <c r="P538" i="4"/>
  <c r="P537" i="4"/>
  <c r="P536" i="4"/>
  <c r="P535" i="4"/>
  <c r="P534" i="4"/>
  <c r="P533" i="4"/>
  <c r="P532" i="4"/>
  <c r="P531" i="4"/>
  <c r="P530" i="4"/>
  <c r="P529" i="4"/>
  <c r="P528" i="4"/>
  <c r="P527" i="4"/>
  <c r="P526" i="4"/>
  <c r="P525" i="4"/>
  <c r="P524" i="4"/>
  <c r="P523" i="4"/>
  <c r="P522" i="4"/>
  <c r="P521" i="4"/>
  <c r="P520" i="4"/>
  <c r="P519" i="4"/>
  <c r="P518" i="4"/>
  <c r="P517" i="4"/>
  <c r="P516" i="4"/>
  <c r="P515" i="4"/>
  <c r="P514" i="4"/>
  <c r="P513" i="4"/>
  <c r="P512" i="4"/>
  <c r="P511" i="4"/>
  <c r="P510" i="4"/>
  <c r="P509" i="4"/>
  <c r="P508" i="4"/>
  <c r="P507" i="4"/>
  <c r="P506" i="4"/>
  <c r="P505" i="4"/>
  <c r="P504" i="4"/>
  <c r="P503" i="4"/>
  <c r="P502" i="4"/>
  <c r="P501" i="4"/>
  <c r="P500" i="4"/>
  <c r="P499" i="4"/>
  <c r="P498" i="4"/>
  <c r="P497" i="4"/>
  <c r="P496" i="4"/>
  <c r="P495" i="4"/>
  <c r="P494" i="4"/>
  <c r="P493" i="4"/>
  <c r="P492" i="4"/>
  <c r="P491" i="4"/>
  <c r="P490" i="4"/>
  <c r="P489" i="4"/>
  <c r="P488" i="4"/>
  <c r="P487" i="4"/>
  <c r="P486" i="4"/>
  <c r="P485" i="4"/>
  <c r="P484" i="4"/>
  <c r="P483" i="4"/>
  <c r="P482" i="4"/>
  <c r="P481" i="4"/>
  <c r="P480" i="4"/>
  <c r="P479" i="4"/>
  <c r="P478" i="4"/>
  <c r="P477" i="4"/>
  <c r="P476" i="4"/>
  <c r="P475" i="4"/>
  <c r="P474" i="4"/>
  <c r="P473" i="4"/>
  <c r="P472" i="4"/>
  <c r="P471" i="4"/>
  <c r="P470" i="4"/>
  <c r="P469" i="4"/>
  <c r="P468" i="4"/>
  <c r="P467" i="4"/>
  <c r="P466" i="4"/>
  <c r="P465" i="4"/>
  <c r="P464" i="4"/>
  <c r="P463" i="4"/>
  <c r="P462" i="4"/>
  <c r="P461" i="4"/>
  <c r="P460" i="4"/>
  <c r="P459" i="4"/>
  <c r="P458" i="4"/>
  <c r="P457" i="4"/>
  <c r="P456" i="4"/>
  <c r="P455" i="4"/>
  <c r="P454" i="4"/>
  <c r="P453" i="4"/>
  <c r="P452" i="4"/>
  <c r="P451" i="4"/>
  <c r="P450" i="4"/>
  <c r="P449" i="4"/>
  <c r="P448" i="4"/>
  <c r="P447" i="4"/>
  <c r="P446" i="4"/>
  <c r="P445" i="4"/>
  <c r="P444" i="4"/>
  <c r="P443" i="4"/>
  <c r="P442" i="4"/>
  <c r="P441" i="4"/>
  <c r="P440" i="4"/>
  <c r="P439" i="4"/>
  <c r="P438" i="4"/>
  <c r="P437" i="4"/>
  <c r="P436" i="4"/>
  <c r="P435" i="4"/>
  <c r="P434" i="4"/>
  <c r="P433" i="4"/>
  <c r="P432" i="4"/>
  <c r="P431" i="4"/>
  <c r="P430" i="4"/>
  <c r="P429" i="4"/>
  <c r="P428" i="4"/>
  <c r="P427" i="4"/>
  <c r="P426" i="4"/>
  <c r="P425" i="4"/>
  <c r="P424" i="4"/>
  <c r="P423" i="4"/>
  <c r="P422" i="4"/>
  <c r="P421" i="4"/>
  <c r="P420" i="4"/>
  <c r="P419" i="4"/>
  <c r="P418" i="4"/>
  <c r="P417" i="4"/>
  <c r="P416" i="4"/>
  <c r="P415" i="4"/>
  <c r="P414" i="4"/>
  <c r="P413" i="4"/>
  <c r="P412" i="4"/>
  <c r="P411" i="4"/>
  <c r="P410" i="4"/>
  <c r="P409" i="4"/>
  <c r="P408" i="4"/>
  <c r="P407" i="4"/>
  <c r="P406" i="4"/>
  <c r="P405" i="4"/>
  <c r="P404" i="4"/>
  <c r="P403" i="4"/>
  <c r="P402" i="4"/>
  <c r="P401" i="4"/>
  <c r="P400" i="4"/>
  <c r="P399" i="4"/>
  <c r="P398" i="4"/>
  <c r="P397" i="4"/>
  <c r="P396" i="4"/>
  <c r="P395" i="4"/>
  <c r="P394" i="4"/>
  <c r="P393" i="4"/>
  <c r="P392" i="4"/>
  <c r="P391" i="4"/>
  <c r="P390" i="4"/>
  <c r="P389" i="4"/>
  <c r="P388" i="4"/>
  <c r="P387" i="4"/>
  <c r="P386" i="4"/>
  <c r="P385" i="4"/>
  <c r="P384" i="4"/>
  <c r="P383" i="4"/>
  <c r="P382" i="4"/>
  <c r="P381" i="4"/>
  <c r="P380" i="4"/>
  <c r="P379" i="4"/>
  <c r="P378" i="4"/>
  <c r="P377" i="4"/>
  <c r="P376" i="4"/>
  <c r="P375" i="4"/>
  <c r="P374" i="4"/>
  <c r="P373" i="4"/>
  <c r="P372" i="4"/>
  <c r="P371" i="4"/>
  <c r="P370" i="4"/>
  <c r="P369" i="4"/>
  <c r="P368" i="4"/>
  <c r="P367" i="4"/>
  <c r="P366" i="4"/>
  <c r="P365" i="4"/>
  <c r="P364" i="4"/>
  <c r="P363" i="4"/>
  <c r="P362" i="4"/>
  <c r="P361" i="4"/>
  <c r="P360" i="4"/>
  <c r="P359" i="4"/>
  <c r="P358" i="4"/>
  <c r="P357" i="4"/>
  <c r="P356" i="4"/>
  <c r="P355" i="4"/>
  <c r="P354" i="4"/>
  <c r="P353" i="4"/>
  <c r="P352" i="4"/>
  <c r="P351" i="4"/>
  <c r="P350" i="4"/>
  <c r="P349" i="4"/>
  <c r="P348" i="4"/>
  <c r="P347" i="4"/>
  <c r="P346" i="4"/>
  <c r="P345" i="4"/>
  <c r="P344" i="4"/>
  <c r="P343" i="4"/>
  <c r="P342" i="4"/>
  <c r="P341" i="4"/>
  <c r="P340" i="4"/>
  <c r="P339" i="4"/>
  <c r="P338" i="4"/>
  <c r="P337" i="4"/>
  <c r="P336" i="4"/>
  <c r="P335" i="4"/>
  <c r="P334" i="4"/>
  <c r="P333" i="4"/>
  <c r="P332" i="4"/>
  <c r="P331" i="4"/>
  <c r="P330" i="4"/>
  <c r="P329" i="4"/>
  <c r="P328" i="4"/>
  <c r="P327" i="4"/>
  <c r="P326" i="4"/>
  <c r="P325" i="4"/>
  <c r="P324" i="4"/>
  <c r="P323" i="4"/>
  <c r="P322" i="4"/>
  <c r="P321" i="4"/>
  <c r="P320" i="4"/>
  <c r="P319" i="4"/>
  <c r="P318" i="4"/>
  <c r="P317" i="4"/>
  <c r="P316" i="4"/>
  <c r="P315" i="4"/>
  <c r="P314" i="4"/>
  <c r="P313" i="4"/>
  <c r="P312" i="4"/>
  <c r="P311" i="4"/>
  <c r="P310" i="4"/>
  <c r="P309" i="4"/>
  <c r="P308" i="4"/>
  <c r="P307" i="4"/>
  <c r="P306" i="4"/>
  <c r="P305" i="4"/>
  <c r="P304" i="4"/>
  <c r="P303" i="4"/>
  <c r="P302" i="4"/>
  <c r="P301" i="4"/>
  <c r="P300" i="4"/>
  <c r="P299" i="4"/>
  <c r="P298" i="4"/>
  <c r="P297" i="4"/>
  <c r="P296" i="4"/>
  <c r="P295" i="4"/>
  <c r="P294" i="4"/>
  <c r="P293" i="4"/>
  <c r="P292" i="4"/>
  <c r="P291" i="4"/>
  <c r="P290" i="4"/>
  <c r="P289" i="4"/>
  <c r="P288" i="4"/>
  <c r="P287" i="4"/>
  <c r="P286" i="4"/>
  <c r="P285" i="4"/>
  <c r="P284" i="4"/>
  <c r="P283" i="4"/>
  <c r="P282" i="4"/>
  <c r="P281" i="4"/>
  <c r="P280" i="4"/>
  <c r="P279" i="4"/>
  <c r="P278" i="4"/>
  <c r="P277" i="4"/>
  <c r="P276" i="4"/>
  <c r="P275" i="4"/>
  <c r="P274" i="4"/>
  <c r="P273" i="4"/>
  <c r="P272" i="4"/>
  <c r="P271" i="4"/>
  <c r="P270" i="4"/>
  <c r="P269" i="4"/>
  <c r="P268" i="4"/>
  <c r="P267" i="4"/>
  <c r="P266" i="4"/>
  <c r="P265" i="4"/>
  <c r="P264" i="4"/>
  <c r="P263" i="4"/>
  <c r="P262" i="4"/>
  <c r="P261" i="4"/>
  <c r="P260" i="4"/>
  <c r="P259" i="4"/>
  <c r="P258" i="4"/>
  <c r="P257" i="4"/>
  <c r="P256" i="4"/>
  <c r="P255" i="4"/>
  <c r="P254" i="4"/>
  <c r="P253" i="4"/>
  <c r="P252" i="4"/>
  <c r="P251" i="4"/>
  <c r="P250" i="4"/>
  <c r="P249" i="4"/>
  <c r="P248" i="4"/>
  <c r="P247" i="4"/>
  <c r="P246" i="4"/>
  <c r="P245" i="4"/>
  <c r="P244" i="4"/>
  <c r="P243" i="4"/>
  <c r="P242" i="4"/>
  <c r="P241" i="4"/>
  <c r="P240" i="4"/>
  <c r="P239" i="4"/>
  <c r="P238" i="4"/>
  <c r="P237" i="4"/>
  <c r="P236" i="4"/>
  <c r="P235" i="4"/>
  <c r="P234" i="4"/>
  <c r="P233" i="4"/>
  <c r="P232" i="4"/>
  <c r="P231" i="4"/>
  <c r="P230" i="4"/>
  <c r="P229" i="4"/>
  <c r="P228" i="4"/>
  <c r="P227" i="4"/>
  <c r="P226" i="4"/>
  <c r="P225" i="4"/>
  <c r="P224" i="4"/>
  <c r="P223" i="4"/>
  <c r="P222" i="4"/>
  <c r="P221" i="4"/>
  <c r="P220" i="4"/>
  <c r="P219" i="4"/>
  <c r="P218" i="4"/>
  <c r="P217" i="4"/>
  <c r="P216" i="4"/>
  <c r="P215" i="4"/>
  <c r="P214" i="4"/>
  <c r="P213" i="4"/>
  <c r="P212" i="4"/>
  <c r="P211" i="4"/>
  <c r="P210" i="4"/>
  <c r="P209" i="4"/>
  <c r="P208" i="4"/>
  <c r="P207" i="4"/>
  <c r="P206" i="4"/>
  <c r="P205" i="4"/>
  <c r="P204" i="4"/>
  <c r="P203" i="4"/>
  <c r="P202" i="4"/>
  <c r="P201" i="4"/>
  <c r="P200" i="4"/>
  <c r="P199" i="4"/>
  <c r="P198" i="4"/>
  <c r="P197" i="4"/>
  <c r="P196" i="4"/>
  <c r="P195" i="4"/>
  <c r="P194" i="4"/>
  <c r="P193" i="4"/>
  <c r="P192" i="4"/>
  <c r="P191" i="4"/>
  <c r="P190" i="4"/>
  <c r="P189" i="4"/>
  <c r="P188" i="4"/>
  <c r="P187" i="4"/>
  <c r="P186" i="4"/>
  <c r="P185" i="4"/>
  <c r="P184" i="4"/>
  <c r="P183" i="4"/>
  <c r="P182" i="4"/>
  <c r="P181" i="4"/>
  <c r="P180" i="4"/>
  <c r="P179" i="4"/>
  <c r="P178" i="4"/>
  <c r="P177" i="4"/>
  <c r="P176" i="4"/>
  <c r="P175" i="4"/>
  <c r="P174" i="4"/>
  <c r="P173" i="4"/>
  <c r="P172" i="4"/>
  <c r="P171" i="4"/>
  <c r="P170" i="4"/>
  <c r="P169" i="4"/>
  <c r="P168" i="4"/>
  <c r="P167" i="4"/>
  <c r="P166" i="4"/>
  <c r="P165" i="4"/>
  <c r="P164" i="4"/>
  <c r="P163" i="4"/>
  <c r="P162" i="4"/>
  <c r="P161" i="4"/>
  <c r="P160" i="4"/>
  <c r="P159" i="4"/>
  <c r="P158" i="4"/>
  <c r="P157" i="4"/>
  <c r="P156" i="4"/>
  <c r="P155" i="4"/>
  <c r="P154" i="4"/>
  <c r="P153" i="4"/>
  <c r="P152" i="4"/>
  <c r="P151" i="4"/>
  <c r="P150" i="4"/>
  <c r="P149" i="4"/>
  <c r="P148" i="4"/>
  <c r="P147" i="4"/>
  <c r="P146" i="4"/>
  <c r="P145" i="4"/>
  <c r="P144" i="4"/>
  <c r="P143" i="4"/>
  <c r="P142" i="4"/>
  <c r="P141" i="4"/>
  <c r="P140" i="4"/>
  <c r="P139" i="4"/>
  <c r="P138" i="4"/>
  <c r="P137" i="4"/>
  <c r="P136" i="4"/>
  <c r="P135" i="4"/>
  <c r="P134" i="4"/>
  <c r="P133" i="4"/>
  <c r="P132" i="4"/>
  <c r="P131" i="4"/>
  <c r="P130" i="4"/>
  <c r="P129" i="4"/>
  <c r="P128" i="4"/>
  <c r="P127" i="4"/>
  <c r="P126" i="4"/>
  <c r="P125" i="4"/>
  <c r="P124" i="4"/>
  <c r="P123" i="4"/>
  <c r="P122" i="4"/>
  <c r="P121" i="4"/>
  <c r="P120" i="4"/>
  <c r="P119" i="4"/>
  <c r="P118" i="4"/>
  <c r="P117" i="4"/>
  <c r="P116" i="4"/>
  <c r="P115" i="4"/>
  <c r="P114" i="4"/>
  <c r="P113" i="4"/>
  <c r="P112" i="4"/>
  <c r="P111" i="4"/>
  <c r="P110" i="4"/>
  <c r="P109" i="4"/>
  <c r="P108" i="4"/>
  <c r="P107" i="4"/>
  <c r="P106" i="4"/>
  <c r="P105" i="4"/>
  <c r="P104" i="4"/>
  <c r="P103" i="4"/>
  <c r="P102" i="4"/>
  <c r="P101" i="4"/>
  <c r="P100" i="4"/>
  <c r="P99" i="4"/>
  <c r="P98" i="4"/>
  <c r="P97" i="4"/>
  <c r="P96" i="4"/>
  <c r="P95" i="4"/>
  <c r="P94" i="4"/>
  <c r="P93" i="4"/>
  <c r="P92" i="4"/>
  <c r="P91" i="4"/>
  <c r="P90" i="4"/>
  <c r="P89" i="4"/>
  <c r="P88" i="4"/>
  <c r="P87" i="4"/>
  <c r="P86" i="4"/>
  <c r="P85" i="4"/>
  <c r="P84" i="4"/>
  <c r="P83" i="4"/>
  <c r="P82" i="4"/>
  <c r="P81" i="4"/>
  <c r="P80"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P19" i="4"/>
  <c r="P18" i="4"/>
  <c r="P17" i="4"/>
  <c r="P16" i="4"/>
  <c r="P15" i="4"/>
  <c r="P14" i="4"/>
  <c r="P13" i="4"/>
  <c r="P12" i="4"/>
  <c r="P11" i="4"/>
  <c r="P10" i="4"/>
  <c r="P9" i="4"/>
  <c r="P8" i="4"/>
  <c r="P7" i="4"/>
  <c r="P6" i="4"/>
  <c r="P5" i="4"/>
  <c r="P4" i="4"/>
  <c r="P3" i="4"/>
  <c r="AH1551" i="1" s="1"/>
  <c r="AH1556" i="1" l="1"/>
  <c r="AH1555" i="1"/>
  <c r="AH1484" i="1"/>
  <c r="AH1486" i="1"/>
  <c r="AH1482" i="1"/>
  <c r="AH1481" i="1"/>
  <c r="AH1483" i="1"/>
  <c r="AH1485" i="1"/>
  <c r="AH1487" i="1"/>
  <c r="AH1488" i="1"/>
  <c r="AH1497" i="1"/>
  <c r="AH1545" i="1"/>
  <c r="AH1477" i="1"/>
  <c r="AH1498" i="1"/>
  <c r="AH1531" i="1"/>
  <c r="AH1546" i="1"/>
  <c r="AH1569" i="1"/>
  <c r="AH1476" i="1"/>
  <c r="AH1499" i="1"/>
  <c r="AH1532" i="1"/>
  <c r="AH1547" i="1"/>
  <c r="AH1582" i="1"/>
  <c r="AH1478" i="1"/>
  <c r="AH1519" i="1"/>
  <c r="AH1534" i="1"/>
  <c r="AH1570" i="1"/>
  <c r="AH1584" i="1"/>
  <c r="AH1479" i="1"/>
  <c r="AH1520" i="1"/>
  <c r="AH1535" i="1"/>
  <c r="AH1571" i="1"/>
  <c r="AH1585" i="1"/>
  <c r="AH1465" i="1"/>
  <c r="AH1506" i="1"/>
  <c r="AH1521" i="1"/>
  <c r="AH1557" i="1"/>
  <c r="AH1572" i="1"/>
  <c r="AH1586" i="1"/>
  <c r="AH1548" i="1"/>
  <c r="AH1466" i="1"/>
  <c r="AH1507" i="1"/>
  <c r="AH1522" i="1"/>
  <c r="AH1558" i="1"/>
  <c r="AH1573" i="1"/>
  <c r="AH1587" i="1"/>
  <c r="AH1500" i="1"/>
  <c r="AH1467" i="1"/>
  <c r="AH1508" i="1"/>
  <c r="AH1523" i="1"/>
  <c r="AH1559" i="1"/>
  <c r="AH1574" i="1"/>
  <c r="AH1518" i="1"/>
  <c r="AH1494" i="1"/>
  <c r="AH1509" i="1"/>
  <c r="AH1542" i="1"/>
  <c r="AH1560" i="1"/>
  <c r="AH1533" i="1"/>
  <c r="AH1495" i="1"/>
  <c r="AH1510" i="1"/>
  <c r="AH1543" i="1"/>
  <c r="AH1561" i="1"/>
  <c r="AH1583" i="1"/>
  <c r="AH1473" i="1"/>
  <c r="AH1496" i="1"/>
  <c r="AH1511" i="1"/>
  <c r="AH1529" i="1"/>
  <c r="AH1544" i="1"/>
  <c r="AH1562" i="1"/>
  <c r="AH1579" i="1"/>
  <c r="AH1576" i="1"/>
  <c r="AH1505" i="1"/>
  <c r="AH1468" i="1"/>
  <c r="AH1538" i="1"/>
  <c r="AH1480" i="1"/>
  <c r="AH1568" i="1"/>
  <c r="AH1524" i="1"/>
  <c r="AH1590" i="1"/>
  <c r="AH1526" i="1"/>
  <c r="AH1512" i="1"/>
  <c r="AH1564" i="1"/>
  <c r="AH1588" i="1"/>
  <c r="AH1578" i="1"/>
  <c r="AH1514" i="1"/>
  <c r="AH1475" i="1"/>
  <c r="AH1549" i="1"/>
  <c r="AH1536" i="1"/>
  <c r="AH1566" i="1"/>
  <c r="AH1502" i="1"/>
  <c r="AH1581" i="1"/>
  <c r="AH1537" i="1"/>
  <c r="AH1567" i="1"/>
  <c r="AH1552" i="1"/>
  <c r="AH1490" i="1"/>
  <c r="AH1530" i="1"/>
  <c r="AH1525" i="1"/>
  <c r="AH1553" i="1"/>
  <c r="AH1539" i="1"/>
  <c r="AH1470" i="1"/>
  <c r="AH1474" i="1"/>
  <c r="AH1513" i="1"/>
  <c r="AH1540" i="1"/>
  <c r="AH1527" i="1"/>
  <c r="AH1554" i="1"/>
  <c r="AH1501" i="1"/>
  <c r="AH1528" i="1"/>
  <c r="AH1515" i="1"/>
  <c r="AH1493" i="1"/>
  <c r="AH1489" i="1"/>
  <c r="AH1516" i="1"/>
  <c r="AH1503" i="1"/>
  <c r="AH1589" i="1"/>
  <c r="AH1580" i="1"/>
  <c r="AH1469" i="1"/>
  <c r="AH1504" i="1"/>
  <c r="AH1491" i="1"/>
  <c r="AH1577" i="1"/>
  <c r="AH1517" i="1"/>
  <c r="AH1575" i="1"/>
  <c r="AH1492" i="1"/>
  <c r="AH1471" i="1"/>
  <c r="AH1565" i="1"/>
  <c r="AH1541" i="1"/>
  <c r="AH1563" i="1"/>
  <c r="AH1472" i="1"/>
  <c r="AH1550" i="1"/>
  <c r="AH266" i="1"/>
  <c r="AH1294" i="1"/>
  <c r="AH450" i="1"/>
  <c r="AH781" i="1"/>
  <c r="AH1225" i="1"/>
  <c r="AH267" i="1"/>
  <c r="AH579" i="1"/>
  <c r="AH909" i="1"/>
  <c r="AH1023" i="1"/>
  <c r="AH1464" i="1"/>
  <c r="AH1463" i="1"/>
  <c r="AH1462" i="1"/>
  <c r="AH1332" i="1"/>
  <c r="AH1333" i="1"/>
  <c r="AH1403" i="1"/>
  <c r="AH1388" i="1"/>
  <c r="AH1356" i="1"/>
  <c r="AH1358" i="1"/>
  <c r="AH1357" i="1"/>
  <c r="AH1361" i="1"/>
  <c r="AH1359" i="1"/>
  <c r="AH1360" i="1"/>
  <c r="AH1362" i="1"/>
  <c r="AH1268" i="1"/>
  <c r="AH1214" i="1"/>
  <c r="AH1213" i="1"/>
  <c r="AH1217" i="1"/>
  <c r="AH1215" i="1"/>
  <c r="AH1216" i="1"/>
  <c r="AH1212" i="1"/>
  <c r="AH1218" i="1"/>
  <c r="AH1448" i="1"/>
  <c r="AH1447" i="1"/>
  <c r="AH1451" i="1"/>
  <c r="AH1449" i="1"/>
  <c r="AH1450" i="1"/>
  <c r="AH1452" i="1"/>
  <c r="AH1391" i="1"/>
  <c r="AH1390" i="1"/>
  <c r="AH1393" i="1"/>
  <c r="AH1392" i="1"/>
  <c r="AH1395" i="1"/>
  <c r="AH1394" i="1"/>
  <c r="AH1396" i="1"/>
  <c r="AH1397" i="1"/>
  <c r="AH1400" i="1"/>
  <c r="AH1398" i="1"/>
  <c r="AH1399" i="1"/>
  <c r="AH1401" i="1"/>
  <c r="AH1402" i="1"/>
  <c r="AH1368" i="1"/>
  <c r="AH1369" i="1"/>
  <c r="AH1335" i="1"/>
  <c r="AH1372" i="1"/>
  <c r="AH1417" i="1"/>
  <c r="AH1431" i="1"/>
  <c r="AH1444" i="1"/>
  <c r="AH1336" i="1"/>
  <c r="AH1373" i="1"/>
  <c r="AH1418" i="1"/>
  <c r="AH1432" i="1"/>
  <c r="AH1351" i="1"/>
  <c r="AH1374" i="1"/>
  <c r="AH1405" i="1"/>
  <c r="AH1419" i="1"/>
  <c r="AH1352" i="1"/>
  <c r="AH1406" i="1"/>
  <c r="AH1420" i="1"/>
  <c r="AH1453" i="1"/>
  <c r="AH1339" i="1"/>
  <c r="AH1378" i="1"/>
  <c r="AH1407" i="1"/>
  <c r="AH1435" i="1"/>
  <c r="AH1340" i="1"/>
  <c r="AH1363" i="1"/>
  <c r="AH1379" i="1"/>
  <c r="AH1408" i="1"/>
  <c r="AH1436" i="1"/>
  <c r="AH1454" i="1"/>
  <c r="AH1364" i="1"/>
  <c r="AH1380" i="1"/>
  <c r="AH1423" i="1"/>
  <c r="AH1455" i="1"/>
  <c r="AH1365" i="1"/>
  <c r="AH1381" i="1"/>
  <c r="AH1366" i="1"/>
  <c r="AH1371" i="1"/>
  <c r="AH1430" i="1"/>
  <c r="AH1346" i="1"/>
  <c r="AH1367" i="1"/>
  <c r="AH1458" i="1"/>
  <c r="AH1348" i="1"/>
  <c r="AH1416" i="1"/>
  <c r="AH1347" i="1"/>
  <c r="AH1370" i="1"/>
  <c r="AH1384" i="1"/>
  <c r="AH1413" i="1"/>
  <c r="AH1429" i="1"/>
  <c r="AH1442" i="1"/>
  <c r="AH1459" i="1"/>
  <c r="AH1334" i="1"/>
  <c r="AH1385" i="1"/>
  <c r="AH1443" i="1"/>
  <c r="AH1460" i="1"/>
  <c r="AH1422" i="1"/>
  <c r="AH1350" i="1"/>
  <c r="AH1377" i="1"/>
  <c r="AH1353" i="1"/>
  <c r="AH1354" i="1"/>
  <c r="AH1344" i="1"/>
  <c r="AH1341" i="1"/>
  <c r="AH1411" i="1"/>
  <c r="AH1342" i="1"/>
  <c r="AH1461" i="1"/>
  <c r="AH1446" i="1"/>
  <c r="AH1427" i="1"/>
  <c r="AH1445" i="1"/>
  <c r="AH1439" i="1"/>
  <c r="AH1415" i="1"/>
  <c r="AH1433" i="1"/>
  <c r="AH1457" i="1"/>
  <c r="AH1389" i="1"/>
  <c r="AH1421" i="1"/>
  <c r="AH1441" i="1"/>
  <c r="AH1376" i="1"/>
  <c r="AH1409" i="1"/>
  <c r="AH1345" i="1"/>
  <c r="AH1410" i="1"/>
  <c r="AH1355" i="1"/>
  <c r="AH1382" i="1"/>
  <c r="AH1434" i="1"/>
  <c r="AH1424" i="1"/>
  <c r="AH1343" i="1"/>
  <c r="AH1438" i="1"/>
  <c r="AH1349" i="1"/>
  <c r="AH1456" i="1"/>
  <c r="AH1412" i="1"/>
  <c r="AH1426" i="1"/>
  <c r="AH1337" i="1"/>
  <c r="AH1440" i="1"/>
  <c r="AH1437" i="1"/>
  <c r="AH1414" i="1"/>
  <c r="AH1383" i="1"/>
  <c r="AH1428" i="1"/>
  <c r="AH1425" i="1"/>
  <c r="AH1387" i="1"/>
  <c r="AH1338" i="1"/>
  <c r="AH1404" i="1"/>
  <c r="AH1386" i="1"/>
  <c r="AH1375" i="1"/>
  <c r="AH952" i="1"/>
  <c r="AH1319" i="1"/>
  <c r="AH1306" i="1"/>
  <c r="AH1295" i="1"/>
  <c r="AH1284" i="1"/>
  <c r="AH1274" i="1"/>
  <c r="AH1255" i="1"/>
  <c r="AH1246" i="1"/>
  <c r="AH1241" i="1"/>
  <c r="AH1222" i="1"/>
  <c r="AH1207" i="1"/>
  <c r="AH15" i="1"/>
  <c r="AH45" i="1"/>
  <c r="AH84" i="1"/>
  <c r="AH133" i="1"/>
  <c r="AH182" i="1"/>
  <c r="AH244" i="1"/>
  <c r="AH311" i="1"/>
  <c r="AH369" i="1"/>
  <c r="AH435" i="1"/>
  <c r="AH507" i="1"/>
  <c r="AH585" i="1"/>
  <c r="AH661" i="1"/>
  <c r="AH732" i="1"/>
  <c r="AH812" i="1"/>
  <c r="AH888" i="1"/>
  <c r="AH969" i="1"/>
  <c r="AH1050" i="1"/>
  <c r="AH1130" i="1"/>
  <c r="AH1140" i="1"/>
  <c r="AH213" i="1"/>
  <c r="AH283" i="1"/>
  <c r="AH346" i="1"/>
  <c r="AH411" i="1"/>
  <c r="AH474" i="1"/>
  <c r="AH545" i="1"/>
  <c r="AH618" i="1"/>
  <c r="AH702" i="1"/>
  <c r="AH776" i="1"/>
  <c r="AH852" i="1"/>
  <c r="AH937" i="1"/>
  <c r="AH1007" i="1"/>
  <c r="AH1085" i="1"/>
  <c r="AH1165" i="1"/>
  <c r="AH848" i="1"/>
  <c r="AH1036" i="1"/>
  <c r="AH449" i="1"/>
  <c r="AH634" i="1"/>
  <c r="AH813" i="1"/>
  <c r="AH989" i="1"/>
  <c r="AH1178" i="1"/>
  <c r="AH469" i="1"/>
  <c r="AH635" i="1"/>
  <c r="AH809" i="1"/>
  <c r="AH979" i="1"/>
  <c r="AH1149" i="1"/>
  <c r="AH108" i="1"/>
  <c r="AH158" i="1"/>
  <c r="AH214" i="1"/>
  <c r="AH271" i="1"/>
  <c r="AH332" i="1"/>
  <c r="AH395" i="1"/>
  <c r="AH459" i="1"/>
  <c r="AH542" i="1"/>
  <c r="AH612" i="1"/>
  <c r="AH682" i="1"/>
  <c r="AH760" i="1"/>
  <c r="AH834" i="1"/>
  <c r="AH918" i="1"/>
  <c r="AH992" i="1"/>
  <c r="AH1083" i="1"/>
  <c r="AH1167" i="1"/>
  <c r="AH581" i="1"/>
  <c r="AH757" i="1"/>
  <c r="AH936" i="1"/>
  <c r="AH1113" i="1"/>
  <c r="AH20" i="1"/>
  <c r="AH53" i="1"/>
  <c r="AH91" i="1"/>
  <c r="AH139" i="1"/>
  <c r="AH189" i="1"/>
  <c r="AH247" i="1"/>
  <c r="AH304" i="1"/>
  <c r="AH373" i="1"/>
  <c r="AH433" i="1"/>
  <c r="AH1331" i="1"/>
  <c r="AH1321" i="1"/>
  <c r="AH1308" i="1"/>
  <c r="AH1296" i="1"/>
  <c r="AH1285" i="1"/>
  <c r="AH1270" i="1"/>
  <c r="AH1258" i="1"/>
  <c r="AH1245" i="1"/>
  <c r="AH1230" i="1"/>
  <c r="AH1219" i="1"/>
  <c r="AH1208" i="1"/>
  <c r="AH17" i="1"/>
  <c r="AH48" i="1"/>
  <c r="AH89" i="1"/>
  <c r="AH137" i="1"/>
  <c r="AH187" i="1"/>
  <c r="AH249" i="1"/>
  <c r="AH316" i="1"/>
  <c r="AH374" i="1"/>
  <c r="AH440" i="1"/>
  <c r="AH516" i="1"/>
  <c r="AH592" i="1"/>
  <c r="AH666" i="1"/>
  <c r="AH737" i="1"/>
  <c r="AH818" i="1"/>
  <c r="AH900" i="1"/>
  <c r="AH977" i="1"/>
  <c r="AH1055" i="1"/>
  <c r="AH1136" i="1"/>
  <c r="AH1150" i="1"/>
  <c r="AH221" i="1"/>
  <c r="AH287" i="1"/>
  <c r="AH352" i="1"/>
  <c r="AH416" i="1"/>
  <c r="AH479" i="1"/>
  <c r="AH551" i="1"/>
  <c r="AH625" i="1"/>
  <c r="AH706" i="1"/>
  <c r="AH783" i="1"/>
  <c r="AH859" i="1"/>
  <c r="AH942" i="1"/>
  <c r="AH1014" i="1"/>
  <c r="AH1090" i="1"/>
  <c r="AH1172" i="1"/>
  <c r="AH862" i="1"/>
  <c r="AH1047" i="1"/>
  <c r="AH470" i="1"/>
  <c r="AH1325" i="1"/>
  <c r="AH1314" i="1"/>
  <c r="AH1305" i="1"/>
  <c r="AH1293" i="1"/>
  <c r="AH1282" i="1"/>
  <c r="AH1272" i="1"/>
  <c r="AH1254" i="1"/>
  <c r="AH1235" i="1"/>
  <c r="AH1231" i="1"/>
  <c r="AH1220" i="1"/>
  <c r="AH1209" i="1"/>
  <c r="AH19" i="1"/>
  <c r="AH51" i="1"/>
  <c r="AH93" i="1"/>
  <c r="AH141" i="1"/>
  <c r="AH192" i="1"/>
  <c r="AH254" i="1"/>
  <c r="AH320" i="1"/>
  <c r="AH379" i="1"/>
  <c r="AH446" i="1"/>
  <c r="AH523" i="1"/>
  <c r="AH598" i="1"/>
  <c r="AH672" i="1"/>
  <c r="AH748" i="1"/>
  <c r="AH824" i="1"/>
  <c r="AH906" i="1"/>
  <c r="AH983" i="1"/>
  <c r="AH1063" i="1"/>
  <c r="AH1144" i="1"/>
  <c r="AH1164" i="1"/>
  <c r="AH226" i="1"/>
  <c r="AH295" i="1"/>
  <c r="AH357" i="1"/>
  <c r="AH422" i="1"/>
  <c r="AH486" i="1"/>
  <c r="AH558" i="1"/>
  <c r="AH630" i="1"/>
  <c r="AH714" i="1"/>
  <c r="AH790" i="1"/>
  <c r="AH865" i="1"/>
  <c r="AH948" i="1"/>
  <c r="AH1018" i="1"/>
  <c r="AH1097" i="1"/>
  <c r="AH1182" i="1"/>
  <c r="AH876" i="1"/>
  <c r="AH1329" i="1"/>
  <c r="AH1316" i="1"/>
  <c r="AH1307" i="1"/>
  <c r="AH1291" i="1"/>
  <c r="AH1286" i="1"/>
  <c r="AH1267" i="1"/>
  <c r="AH1259" i="1"/>
  <c r="AH1240" i="1"/>
  <c r="AH1233" i="1"/>
  <c r="AH1211" i="1"/>
  <c r="AH1197" i="1"/>
  <c r="AH21" i="1"/>
  <c r="AH54" i="1"/>
  <c r="AH97" i="1"/>
  <c r="AH145" i="1"/>
  <c r="AH196" i="1"/>
  <c r="AH260" i="1"/>
  <c r="AH325" i="1"/>
  <c r="AH385" i="1"/>
  <c r="AH452" i="1"/>
  <c r="AH530" i="1"/>
  <c r="AH603" i="1"/>
  <c r="AH678" i="1"/>
  <c r="AH752" i="1"/>
  <c r="AH831" i="1"/>
  <c r="AH915" i="1"/>
  <c r="AH988" i="1"/>
  <c r="AH1068" i="1"/>
  <c r="AH1152" i="1"/>
  <c r="AH1176" i="1"/>
  <c r="AH230" i="1"/>
  <c r="AH300" i="1"/>
  <c r="AH362" i="1"/>
  <c r="AH427" i="1"/>
  <c r="AH491" i="1"/>
  <c r="AH563" i="1"/>
  <c r="AH637" i="1"/>
  <c r="AH720" i="1"/>
  <c r="AH795" i="1"/>
  <c r="AH872" i="1"/>
  <c r="AH956" i="1"/>
  <c r="AH1031" i="1"/>
  <c r="AH1104" i="1"/>
  <c r="AH1323" i="1"/>
  <c r="AH1318" i="1"/>
  <c r="AH1303" i="1"/>
  <c r="AH1289" i="1"/>
  <c r="AH1279" i="1"/>
  <c r="AH1266" i="1"/>
  <c r="AH1256" i="1"/>
  <c r="AH1234" i="1"/>
  <c r="AH1232" i="1"/>
  <c r="AH1210" i="1"/>
  <c r="AH1198" i="1"/>
  <c r="AH23" i="1"/>
  <c r="AH57" i="1"/>
  <c r="AH101" i="1"/>
  <c r="AH149" i="1"/>
  <c r="AH201" i="1"/>
  <c r="AH272" i="1"/>
  <c r="AH330" i="1"/>
  <c r="AH390" i="1"/>
  <c r="AH456" i="1"/>
  <c r="AH536" i="1"/>
  <c r="AH610" i="1"/>
  <c r="AH684" i="1"/>
  <c r="AH761" i="1"/>
  <c r="AH838" i="1"/>
  <c r="AH920" i="1"/>
  <c r="AH996" i="1"/>
  <c r="AH1074" i="1"/>
  <c r="AH1160" i="1"/>
  <c r="AH1186" i="1"/>
  <c r="AH234" i="1"/>
  <c r="AH305" i="1"/>
  <c r="AH370" i="1"/>
  <c r="AH430" i="1"/>
  <c r="AH498" i="1"/>
  <c r="AH569" i="1"/>
  <c r="AH643" i="1"/>
  <c r="AH725" i="1"/>
  <c r="AH802" i="1"/>
  <c r="AH879" i="1"/>
  <c r="AH962" i="1"/>
  <c r="AH1038" i="1"/>
  <c r="AH1110" i="1"/>
  <c r="AH1195" i="1"/>
  <c r="AH911" i="1"/>
  <c r="AH1091" i="1"/>
  <c r="AH510" i="1"/>
  <c r="AH687" i="1"/>
  <c r="AH871" i="1"/>
  <c r="AH1061" i="1"/>
  <c r="AH366" i="1"/>
  <c r="AH520" i="1"/>
  <c r="AH695" i="1"/>
  <c r="AH864" i="1"/>
  <c r="AH1041" i="1"/>
  <c r="AH44" i="1"/>
  <c r="AH124" i="1"/>
  <c r="AH174" i="1"/>
  <c r="AH233" i="1"/>
  <c r="AH292" i="1"/>
  <c r="AH350" i="1"/>
  <c r="AH415" i="1"/>
  <c r="AH482" i="1"/>
  <c r="AH566" i="1"/>
  <c r="AH636" i="1"/>
  <c r="AH711" i="1"/>
  <c r="AH785" i="1"/>
  <c r="AH860" i="1"/>
  <c r="AH941" i="1"/>
  <c r="AH1015" i="1"/>
  <c r="AH1112" i="1"/>
  <c r="AH1196" i="1"/>
  <c r="AH640" i="1"/>
  <c r="AH811" i="1"/>
  <c r="AH990" i="1"/>
  <c r="AH1170" i="1"/>
  <c r="AH29" i="1"/>
  <c r="AH65" i="1"/>
  <c r="AH107" i="1"/>
  <c r="AH156" i="1"/>
  <c r="AH209" i="1"/>
  <c r="AH265" i="1"/>
  <c r="AH323" i="1"/>
  <c r="AH393" i="1"/>
  <c r="AH455" i="1"/>
  <c r="AH1327" i="1"/>
  <c r="AH1320" i="1"/>
  <c r="AH1302" i="1"/>
  <c r="AH1290" i="1"/>
  <c r="AH1278" i="1"/>
  <c r="AH1262" i="1"/>
  <c r="AH1260" i="1"/>
  <c r="AH1243" i="1"/>
  <c r="AH1226" i="1"/>
  <c r="AH1200" i="1"/>
  <c r="AH1199" i="1"/>
  <c r="AH25" i="1"/>
  <c r="AH60" i="1"/>
  <c r="AH105" i="1"/>
  <c r="AH153" i="1"/>
  <c r="AH206" i="1"/>
  <c r="AH277" i="1"/>
  <c r="AH335" i="1"/>
  <c r="AH396" i="1"/>
  <c r="AH462" i="1"/>
  <c r="AH543" i="1"/>
  <c r="AH615" i="1"/>
  <c r="AH689" i="1"/>
  <c r="AH765" i="1"/>
  <c r="AH845" i="1"/>
  <c r="AH925" i="1"/>
  <c r="AH1000" i="1"/>
  <c r="AH1081" i="1"/>
  <c r="AH1168" i="1"/>
  <c r="AH126" i="1"/>
  <c r="AH240" i="1"/>
  <c r="AH310" i="1"/>
  <c r="AH375" i="1"/>
  <c r="AH436" i="1"/>
  <c r="AH502" i="1"/>
  <c r="AH576" i="1"/>
  <c r="AH650" i="1"/>
  <c r="AH733" i="1"/>
  <c r="AH807" i="1"/>
  <c r="AH886" i="1"/>
  <c r="AH968" i="1"/>
  <c r="AH1042" i="1"/>
  <c r="AH1117" i="1"/>
  <c r="AH644" i="1"/>
  <c r="AH928" i="1"/>
  <c r="AH1107" i="1"/>
  <c r="AH524" i="1"/>
  <c r="AH700" i="1"/>
  <c r="AH884" i="1"/>
  <c r="AH1075" i="1"/>
  <c r="AH381" i="1"/>
  <c r="AH533" i="1"/>
  <c r="AH715" i="1"/>
  <c r="AH877" i="1"/>
  <c r="AH1051" i="1"/>
  <c r="AH78" i="1"/>
  <c r="AH130" i="1"/>
  <c r="AH179" i="1"/>
  <c r="AH238" i="1"/>
  <c r="AH297" i="1"/>
  <c r="AH356" i="1"/>
  <c r="AH421" i="1"/>
  <c r="AH489" i="1"/>
  <c r="AH572" i="1"/>
  <c r="AH642" i="1"/>
  <c r="AH717" i="1"/>
  <c r="AH791" i="1"/>
  <c r="AH866" i="1"/>
  <c r="AH947" i="1"/>
  <c r="AH1021" i="1"/>
  <c r="AH1118" i="1"/>
  <c r="AH403" i="1"/>
  <c r="AH655" i="1"/>
  <c r="AH826" i="1"/>
  <c r="AH1005" i="1"/>
  <c r="AH1184" i="1"/>
  <c r="AH32" i="1"/>
  <c r="AH68" i="1"/>
  <c r="AH111" i="1"/>
  <c r="AH160" i="1"/>
  <c r="AH212" i="1"/>
  <c r="AH270" i="1"/>
  <c r="AH328" i="1"/>
  <c r="AH399" i="1"/>
  <c r="AH461" i="1"/>
  <c r="AH1330" i="1"/>
  <c r="AH1322" i="1"/>
  <c r="AH1304" i="1"/>
  <c r="AH1292" i="1"/>
  <c r="AH1275" i="1"/>
  <c r="AH1263" i="1"/>
  <c r="AH1252" i="1"/>
  <c r="AH1238" i="1"/>
  <c r="AH1227" i="1"/>
  <c r="AH1201" i="1"/>
  <c r="AH4" i="1"/>
  <c r="AH28" i="1"/>
  <c r="AH63" i="1"/>
  <c r="AH109" i="1"/>
  <c r="AH157" i="1"/>
  <c r="AH211" i="1"/>
  <c r="AH282" i="1"/>
  <c r="AH340" i="1"/>
  <c r="AH401" i="1"/>
  <c r="AH468" i="1"/>
  <c r="AH549" i="1"/>
  <c r="AH622" i="1"/>
  <c r="AH694" i="1"/>
  <c r="AH774" i="1"/>
  <c r="AH851" i="1"/>
  <c r="AH932" i="1"/>
  <c r="AH1006" i="1"/>
  <c r="AH1087" i="1"/>
  <c r="AH1175" i="1"/>
  <c r="AH176" i="1"/>
  <c r="AH245" i="1"/>
  <c r="AH315" i="1"/>
  <c r="AH380" i="1"/>
  <c r="AH441" i="1"/>
  <c r="AH509" i="1"/>
  <c r="AH582" i="1"/>
  <c r="AH657" i="1"/>
  <c r="AH738" i="1"/>
  <c r="AH814" i="1"/>
  <c r="AH897" i="1"/>
  <c r="AH975" i="1"/>
  <c r="AH1049" i="1"/>
  <c r="AH1123" i="1"/>
  <c r="AH745" i="1"/>
  <c r="AH940" i="1"/>
  <c r="AH1124" i="1"/>
  <c r="AH538" i="1"/>
  <c r="AH712" i="1"/>
  <c r="AH902" i="1"/>
  <c r="AH1089" i="1"/>
  <c r="AH394" i="1"/>
  <c r="AH548" i="1"/>
  <c r="AH729" i="1"/>
  <c r="AH898" i="1"/>
  <c r="AH1065" i="1"/>
  <c r="AH82" i="1"/>
  <c r="AH134" i="1"/>
  <c r="AH183" i="1"/>
  <c r="AH243" i="1"/>
  <c r="AH302" i="1"/>
  <c r="AH361" i="1"/>
  <c r="AH425" i="1"/>
  <c r="AH504" i="1"/>
  <c r="AH578" i="1"/>
  <c r="AH647" i="1"/>
  <c r="AH722" i="1"/>
  <c r="AH796" i="1"/>
  <c r="AH873" i="1"/>
  <c r="AH954" i="1"/>
  <c r="AH1035" i="1"/>
  <c r="AH1125" i="1"/>
  <c r="AH487" i="1"/>
  <c r="AH668" i="1"/>
  <c r="AH840" i="1"/>
  <c r="AH1032" i="1"/>
  <c r="AH5" i="1"/>
  <c r="AH34" i="1"/>
  <c r="AH71" i="1"/>
  <c r="AH115" i="1"/>
  <c r="AH164" i="1"/>
  <c r="AH217" i="1"/>
  <c r="AH275" i="1"/>
  <c r="AH333" i="1"/>
  <c r="AH404" i="1"/>
  <c r="AH466" i="1"/>
  <c r="AH1324" i="1"/>
  <c r="AH1312" i="1"/>
  <c r="AH1300" i="1"/>
  <c r="AH1280" i="1"/>
  <c r="AH1276" i="1"/>
  <c r="AH1264" i="1"/>
  <c r="AH1250" i="1"/>
  <c r="AH1244" i="1"/>
  <c r="AH1228" i="1"/>
  <c r="AH1202" i="1"/>
  <c r="AH7" i="1"/>
  <c r="AH30" i="1"/>
  <c r="AH66" i="1"/>
  <c r="AH113" i="1"/>
  <c r="AH161" i="1"/>
  <c r="AH216" i="1"/>
  <c r="AH286" i="1"/>
  <c r="AH344" i="1"/>
  <c r="AH406" i="1"/>
  <c r="AH475" i="1"/>
  <c r="AH557" i="1"/>
  <c r="AH628" i="1"/>
  <c r="AH701" i="1"/>
  <c r="AH779" i="1"/>
  <c r="AH857" i="1"/>
  <c r="AH938" i="1"/>
  <c r="AH1013" i="1"/>
  <c r="AH1094" i="1"/>
  <c r="AH1180" i="1"/>
  <c r="AH186" i="1"/>
  <c r="AH250" i="1"/>
  <c r="AH321" i="1"/>
  <c r="AH386" i="1"/>
  <c r="AH447" i="1"/>
  <c r="AH514" i="1"/>
  <c r="AH588" i="1"/>
  <c r="AH673" i="1"/>
  <c r="AH746" i="1"/>
  <c r="AH819" i="1"/>
  <c r="AH905" i="1"/>
  <c r="AH981" i="1"/>
  <c r="AH1054" i="1"/>
  <c r="AH1131" i="1"/>
  <c r="AH773" i="1"/>
  <c r="AH957" i="1"/>
  <c r="AH1138" i="1"/>
  <c r="AH556" i="1"/>
  <c r="AH1328" i="1"/>
  <c r="AH1313" i="1"/>
  <c r="AH1301" i="1"/>
  <c r="AH1281" i="1"/>
  <c r="AH1277" i="1"/>
  <c r="AH1265" i="1"/>
  <c r="AH1251" i="1"/>
  <c r="AH1236" i="1"/>
  <c r="AH1229" i="1"/>
  <c r="AH1203" i="1"/>
  <c r="AH8" i="1"/>
  <c r="AH33" i="1"/>
  <c r="AH69" i="1"/>
  <c r="AH117" i="1"/>
  <c r="AH166" i="1"/>
  <c r="AH224" i="1"/>
  <c r="AH291" i="1"/>
  <c r="AH348" i="1"/>
  <c r="AH412" i="1"/>
  <c r="AH480" i="1"/>
  <c r="AH564" i="1"/>
  <c r="AH633" i="1"/>
  <c r="AH707" i="1"/>
  <c r="AH786" i="1"/>
  <c r="AH863" i="1"/>
  <c r="AH945" i="1"/>
  <c r="AH1019" i="1"/>
  <c r="AH1100" i="1"/>
  <c r="AH1190" i="1"/>
  <c r="AH191" i="1"/>
  <c r="AH255" i="1"/>
  <c r="AH326" i="1"/>
  <c r="AH391" i="1"/>
  <c r="AH454" i="1"/>
  <c r="AH518" i="1"/>
  <c r="AH594" i="1"/>
  <c r="AH679" i="1"/>
  <c r="AH751" i="1"/>
  <c r="AH825" i="1"/>
  <c r="AH913" i="1"/>
  <c r="AH987" i="1"/>
  <c r="AH1060" i="1"/>
  <c r="AH1141" i="1"/>
  <c r="AH789" i="1"/>
  <c r="AH971" i="1"/>
  <c r="AH1326" i="1"/>
  <c r="AH1309" i="1"/>
  <c r="AH1297" i="1"/>
  <c r="AH1287" i="1"/>
  <c r="AH1269" i="1"/>
  <c r="AH1253" i="1"/>
  <c r="AH1249" i="1"/>
  <c r="AH1242" i="1"/>
  <c r="AH1224" i="1"/>
  <c r="AH1204" i="1"/>
  <c r="AH9" i="1"/>
  <c r="AH36" i="1"/>
  <c r="AH72" i="1"/>
  <c r="AH121" i="1"/>
  <c r="AH169" i="1"/>
  <c r="AH228" i="1"/>
  <c r="AH296" i="1"/>
  <c r="AH354" i="1"/>
  <c r="AH417" i="1"/>
  <c r="AH488" i="1"/>
  <c r="AH570" i="1"/>
  <c r="AH641" i="1"/>
  <c r="AH713" i="1"/>
  <c r="AH792" i="1"/>
  <c r="AH870" i="1"/>
  <c r="AH950" i="1"/>
  <c r="AH1033" i="1"/>
  <c r="AH1106" i="1"/>
  <c r="AH976" i="1"/>
  <c r="AH197" i="1"/>
  <c r="AH259" i="1"/>
  <c r="AH331" i="1"/>
  <c r="AH397" i="1"/>
  <c r="AH458" i="1"/>
  <c r="AH526" i="1"/>
  <c r="AH600" i="1"/>
  <c r="AH685" i="1"/>
  <c r="AH759" i="1"/>
  <c r="AH832" i="1"/>
  <c r="AH919" i="1"/>
  <c r="AH993" i="1"/>
  <c r="AH1067" i="1"/>
  <c r="AH1147" i="1"/>
  <c r="AH1315" i="1"/>
  <c r="AH1310" i="1"/>
  <c r="AH1299" i="1"/>
  <c r="AH1283" i="1"/>
  <c r="AH1271" i="1"/>
  <c r="AH1257" i="1"/>
  <c r="AH1248" i="1"/>
  <c r="AH1239" i="1"/>
  <c r="AH1221" i="1"/>
  <c r="AH1205" i="1"/>
  <c r="AH11" i="1"/>
  <c r="AH38" i="1"/>
  <c r="AH75" i="1"/>
  <c r="AH125" i="1"/>
  <c r="AH173" i="1"/>
  <c r="AH235" i="1"/>
  <c r="AH301" i="1"/>
  <c r="AH359" i="1"/>
  <c r="AH423" i="1"/>
  <c r="AH492" i="1"/>
  <c r="AH575" i="1"/>
  <c r="AH648" i="1"/>
  <c r="AH719" i="1"/>
  <c r="AH799" i="1"/>
  <c r="AH875" i="1"/>
  <c r="AH958" i="1"/>
  <c r="AH1039" i="1"/>
  <c r="AH1115" i="1"/>
  <c r="AH1111" i="1"/>
  <c r="AH202" i="1"/>
  <c r="AH273" i="1"/>
  <c r="AH336" i="1"/>
  <c r="AH402" i="1"/>
  <c r="AH463" i="1"/>
  <c r="AH531" i="1"/>
  <c r="AH607" i="1"/>
  <c r="AH691" i="1"/>
  <c r="AH763" i="1"/>
  <c r="AH837" i="1"/>
  <c r="AH924" i="1"/>
  <c r="AH997" i="1"/>
  <c r="AH1073" i="1"/>
  <c r="AH1153" i="1"/>
  <c r="AH817" i="1"/>
  <c r="AH1003" i="1"/>
  <c r="AH1187" i="1"/>
  <c r="AH601" i="1"/>
  <c r="AH768" i="1"/>
  <c r="AH960" i="1"/>
  <c r="AH1148" i="1"/>
  <c r="AH443" i="1"/>
  <c r="AH605" i="1"/>
  <c r="AH780" i="1"/>
  <c r="AH953" i="1"/>
  <c r="AH1121" i="1"/>
  <c r="AH100" i="1"/>
  <c r="AH150" i="1"/>
  <c r="AH203" i="1"/>
  <c r="AH263" i="1"/>
  <c r="AH322" i="1"/>
  <c r="AH384" i="1"/>
  <c r="AH448" i="1"/>
  <c r="AH529" i="1"/>
  <c r="AH599" i="1"/>
  <c r="AH671" i="1"/>
  <c r="AH749" i="1"/>
  <c r="AH821" i="1"/>
  <c r="AH903" i="1"/>
  <c r="AH980" i="1"/>
  <c r="AH1071" i="1"/>
  <c r="AH1155" i="1"/>
  <c r="AH553" i="1"/>
  <c r="AH728" i="1"/>
  <c r="AH904" i="1"/>
  <c r="AH1086" i="1"/>
  <c r="AH16" i="1"/>
  <c r="AH47" i="1"/>
  <c r="AH85" i="1"/>
  <c r="AH131" i="1"/>
  <c r="AH181" i="1"/>
  <c r="AH236" i="1"/>
  <c r="AH294" i="1"/>
  <c r="AH363" i="1"/>
  <c r="AH424" i="1"/>
  <c r="AH493" i="1"/>
  <c r="AH1317" i="1"/>
  <c r="AH1311" i="1"/>
  <c r="AH1298" i="1"/>
  <c r="AH1288" i="1"/>
  <c r="AH1273" i="1"/>
  <c r="AH1261" i="1"/>
  <c r="AH1247" i="1"/>
  <c r="AH1237" i="1"/>
  <c r="AH1223" i="1"/>
  <c r="AH1206" i="1"/>
  <c r="AH13" i="1"/>
  <c r="AH41" i="1"/>
  <c r="AH79" i="1"/>
  <c r="AH129" i="1"/>
  <c r="AH178" i="1"/>
  <c r="AH239" i="1"/>
  <c r="AH306" i="1"/>
  <c r="AH364" i="1"/>
  <c r="AH428" i="1"/>
  <c r="AH499" i="1"/>
  <c r="AH580" i="1"/>
  <c r="AH656" i="1"/>
  <c r="AH724" i="1"/>
  <c r="AH805" i="1"/>
  <c r="AH881" i="1"/>
  <c r="AH963" i="1"/>
  <c r="AH1044" i="1"/>
  <c r="AH1120" i="1"/>
  <c r="AH1127" i="1"/>
  <c r="AH207" i="1"/>
  <c r="AH279" i="1"/>
  <c r="AH341" i="1"/>
  <c r="AH407" i="1"/>
  <c r="AH467" i="1"/>
  <c r="AH539" i="1"/>
  <c r="AH613" i="1"/>
  <c r="AH696" i="1"/>
  <c r="AH771" i="1"/>
  <c r="AH844" i="1"/>
  <c r="AH930" i="1"/>
  <c r="AH1002" i="1"/>
  <c r="AH1080" i="1"/>
  <c r="AH1158" i="1"/>
  <c r="AH833" i="1"/>
  <c r="AH1017" i="1"/>
  <c r="AH351" i="1"/>
  <c r="AH620" i="1"/>
  <c r="AH798" i="1"/>
  <c r="AH974" i="1"/>
  <c r="AH1162" i="1"/>
  <c r="AH457" i="1"/>
  <c r="AH621" i="1"/>
  <c r="AH794" i="1"/>
  <c r="AH966" i="1"/>
  <c r="AH1137" i="1"/>
  <c r="AH104" i="1"/>
  <c r="AH154" i="1"/>
  <c r="AH208" i="1"/>
  <c r="AH268" i="1"/>
  <c r="AH327" i="1"/>
  <c r="AH389" i="1"/>
  <c r="AH453" i="1"/>
  <c r="AH535" i="1"/>
  <c r="AH606" i="1"/>
  <c r="AH676" i="1"/>
  <c r="AH753" i="1"/>
  <c r="AH828" i="1"/>
  <c r="AH910" i="1"/>
  <c r="AH986" i="1"/>
  <c r="AH1077" i="1"/>
  <c r="AH1161" i="1"/>
  <c r="AH565" i="1"/>
  <c r="AH744" i="1"/>
  <c r="AH917" i="1"/>
  <c r="AH1098" i="1"/>
  <c r="AH18" i="1"/>
  <c r="AH50" i="1"/>
  <c r="AH88" i="1"/>
  <c r="AH135" i="1"/>
  <c r="AH185" i="1"/>
  <c r="AH242" i="1"/>
  <c r="AH299" i="1"/>
  <c r="AH368" i="1"/>
  <c r="AH429" i="1"/>
  <c r="AH1188" i="1"/>
  <c r="AH649" i="1"/>
  <c r="AH1009" i="1"/>
  <c r="AH481" i="1"/>
  <c r="AH823" i="1"/>
  <c r="AH1163" i="1"/>
  <c r="AH162" i="1"/>
  <c r="AH276" i="1"/>
  <c r="AH400" i="1"/>
  <c r="AH547" i="1"/>
  <c r="AH688" i="1"/>
  <c r="AH841" i="1"/>
  <c r="AH998" i="1"/>
  <c r="AH1174" i="1"/>
  <c r="AH770" i="1"/>
  <c r="AH1128" i="1"/>
  <c r="AH56" i="1"/>
  <c r="AH143" i="1"/>
  <c r="AH252" i="1"/>
  <c r="AH378" i="1"/>
  <c r="AH497" i="1"/>
  <c r="AH567" i="1"/>
  <c r="AH658" i="1"/>
  <c r="AH734" i="1"/>
  <c r="AH849" i="1"/>
  <c r="AH1001" i="1"/>
  <c r="AH1135" i="1"/>
  <c r="AH46" i="1"/>
  <c r="AH83" i="1"/>
  <c r="AH132" i="1"/>
  <c r="AH180" i="1"/>
  <c r="AH241" i="1"/>
  <c r="AH298" i="1"/>
  <c r="AH360" i="1"/>
  <c r="AH439" i="1"/>
  <c r="AH517" i="1"/>
  <c r="AH596" i="1"/>
  <c r="AH669" i="1"/>
  <c r="AH750" i="1"/>
  <c r="AH829" i="1"/>
  <c r="AH914" i="1"/>
  <c r="AH1012" i="1"/>
  <c r="AH1096" i="1"/>
  <c r="AH1179" i="1"/>
  <c r="AH1029" i="1"/>
  <c r="AH804" i="1"/>
  <c r="AH662" i="1"/>
  <c r="AH1034" i="1"/>
  <c r="AH494" i="1"/>
  <c r="AH836" i="1"/>
  <c r="AH1177" i="1"/>
  <c r="AH165" i="1"/>
  <c r="AH281" i="1"/>
  <c r="AH405" i="1"/>
  <c r="AH554" i="1"/>
  <c r="AH698" i="1"/>
  <c r="AH846" i="1"/>
  <c r="AH1004" i="1"/>
  <c r="AH1183" i="1"/>
  <c r="AH784" i="1"/>
  <c r="AH1143" i="1"/>
  <c r="AH59" i="1"/>
  <c r="AH147" i="1"/>
  <c r="AH257" i="1"/>
  <c r="AH383" i="1"/>
  <c r="AH501" i="1"/>
  <c r="AH573" i="1"/>
  <c r="AH664" i="1"/>
  <c r="AH739" i="1"/>
  <c r="AH858" i="1"/>
  <c r="AH1011" i="1"/>
  <c r="AH1146" i="1"/>
  <c r="AH49" i="1"/>
  <c r="AH86" i="1"/>
  <c r="AH136" i="1"/>
  <c r="AH184" i="1"/>
  <c r="AH246" i="1"/>
  <c r="AH303" i="1"/>
  <c r="AH365" i="1"/>
  <c r="AH444" i="1"/>
  <c r="AH522" i="1"/>
  <c r="AH602" i="1"/>
  <c r="AH675" i="1"/>
  <c r="AH758" i="1"/>
  <c r="AH835" i="1"/>
  <c r="AH921" i="1"/>
  <c r="AH1016" i="1"/>
  <c r="AH1102" i="1"/>
  <c r="AH1185" i="1"/>
  <c r="AH1025" i="1"/>
  <c r="AH896" i="1"/>
  <c r="AH674" i="1"/>
  <c r="AH1046" i="1"/>
  <c r="AH505" i="1"/>
  <c r="AH850" i="1"/>
  <c r="AH1194" i="1"/>
  <c r="AH170" i="1"/>
  <c r="AH288" i="1"/>
  <c r="AH410" i="1"/>
  <c r="AH560" i="1"/>
  <c r="AH705" i="1"/>
  <c r="AH853" i="1"/>
  <c r="AH1010" i="1"/>
  <c r="AH1189" i="1"/>
  <c r="AH797" i="1"/>
  <c r="AH1156" i="1"/>
  <c r="AH62" i="1"/>
  <c r="AH151" i="1"/>
  <c r="AH262" i="1"/>
  <c r="AH388" i="1"/>
  <c r="AH506" i="1"/>
  <c r="AH591" i="1"/>
  <c r="AH670" i="1"/>
  <c r="AH747" i="1"/>
  <c r="AH868" i="1"/>
  <c r="AH1030" i="1"/>
  <c r="AH1157" i="1"/>
  <c r="AH52" i="1"/>
  <c r="AH90" i="1"/>
  <c r="AH140" i="1"/>
  <c r="AH190" i="1"/>
  <c r="AH251" i="1"/>
  <c r="AH309" i="1"/>
  <c r="AH371" i="1"/>
  <c r="AH460" i="1"/>
  <c r="AH528" i="1"/>
  <c r="AH608" i="1"/>
  <c r="AH683" i="1"/>
  <c r="AH762" i="1"/>
  <c r="AH842" i="1"/>
  <c r="AH927" i="1"/>
  <c r="AH1022" i="1"/>
  <c r="AH1109" i="1"/>
  <c r="AH1193" i="1"/>
  <c r="AH890" i="1"/>
  <c r="AH984" i="1"/>
  <c r="AH726" i="1"/>
  <c r="AH1103" i="1"/>
  <c r="AH562" i="1"/>
  <c r="AH912" i="1"/>
  <c r="AH87" i="1"/>
  <c r="AH188" i="1"/>
  <c r="AH307" i="1"/>
  <c r="AH431" i="1"/>
  <c r="AH583" i="1"/>
  <c r="AH730" i="1"/>
  <c r="AH878" i="1"/>
  <c r="AH1052" i="1"/>
  <c r="AH508" i="1"/>
  <c r="AH854" i="1"/>
  <c r="AH10" i="1"/>
  <c r="AH74" i="1"/>
  <c r="AH168" i="1"/>
  <c r="AH280" i="1"/>
  <c r="AH409" i="1"/>
  <c r="AH513" i="1"/>
  <c r="AH597" i="1"/>
  <c r="AH677" i="1"/>
  <c r="AH755" i="1"/>
  <c r="AH882" i="1"/>
  <c r="AH1040" i="1"/>
  <c r="AH1169" i="1"/>
  <c r="AH55" i="1"/>
  <c r="AH94" i="1"/>
  <c r="AH144" i="1"/>
  <c r="AH195" i="1"/>
  <c r="AH256" i="1"/>
  <c r="AH314" i="1"/>
  <c r="AH376" i="1"/>
  <c r="AH465" i="1"/>
  <c r="AH534" i="1"/>
  <c r="AH614" i="1"/>
  <c r="AH690" i="1"/>
  <c r="AH769" i="1"/>
  <c r="AH847" i="1"/>
  <c r="AH934" i="1"/>
  <c r="AH1037" i="1"/>
  <c r="AH1116" i="1"/>
  <c r="AH893" i="1"/>
  <c r="AH892" i="1"/>
  <c r="AH1062" i="1"/>
  <c r="AH740" i="1"/>
  <c r="AH1119" i="1"/>
  <c r="AH574" i="1"/>
  <c r="AH926" i="1"/>
  <c r="AH92" i="1"/>
  <c r="AH193" i="1"/>
  <c r="AH312" i="1"/>
  <c r="AH437" i="1"/>
  <c r="AH587" i="1"/>
  <c r="AH735" i="1"/>
  <c r="AH885" i="1"/>
  <c r="AH1057" i="1"/>
  <c r="AH527" i="1"/>
  <c r="AH869" i="1"/>
  <c r="AH12" i="1"/>
  <c r="AH77" i="1"/>
  <c r="AH172" i="1"/>
  <c r="AH285" i="1"/>
  <c r="AH413" i="1"/>
  <c r="AH519" i="1"/>
  <c r="AH604" i="1"/>
  <c r="AH686" i="1"/>
  <c r="AH766" i="1"/>
  <c r="AH899" i="1"/>
  <c r="AH1048" i="1"/>
  <c r="AH1181" i="1"/>
  <c r="AH58" i="1"/>
  <c r="AH98" i="1"/>
  <c r="AH148" i="1"/>
  <c r="AH200" i="1"/>
  <c r="AH261" i="1"/>
  <c r="AH319" i="1"/>
  <c r="AH382" i="1"/>
  <c r="AH473" i="1"/>
  <c r="AH541" i="1"/>
  <c r="AH619" i="1"/>
  <c r="AH697" i="1"/>
  <c r="AH775" i="1"/>
  <c r="AH855" i="1"/>
  <c r="AH944" i="1"/>
  <c r="AH1043" i="1"/>
  <c r="AH1122" i="1"/>
  <c r="AH894" i="1"/>
  <c r="AH1076" i="1"/>
  <c r="AH754" i="1"/>
  <c r="AH1133" i="1"/>
  <c r="AH586" i="1"/>
  <c r="AH939" i="1"/>
  <c r="AH96" i="1"/>
  <c r="AH198" i="1"/>
  <c r="AH317" i="1"/>
  <c r="AH442" i="1"/>
  <c r="AH593" i="1"/>
  <c r="AH741" i="1"/>
  <c r="AH895" i="1"/>
  <c r="AH1064" i="1"/>
  <c r="AH540" i="1"/>
  <c r="AH883" i="1"/>
  <c r="AH14" i="1"/>
  <c r="AH81" i="1"/>
  <c r="AH177" i="1"/>
  <c r="AH290" i="1"/>
  <c r="AH420" i="1"/>
  <c r="AH525" i="1"/>
  <c r="AH611" i="1"/>
  <c r="AH692" i="1"/>
  <c r="AH777" i="1"/>
  <c r="AH908" i="1"/>
  <c r="AH1058" i="1"/>
  <c r="AH1191" i="1"/>
  <c r="AH61" i="1"/>
  <c r="AH102" i="1"/>
  <c r="AH152" i="1"/>
  <c r="AH205" i="1"/>
  <c r="AH264" i="1"/>
  <c r="AH324" i="1"/>
  <c r="AH387" i="1"/>
  <c r="AH478" i="1"/>
  <c r="AH546" i="1"/>
  <c r="AH627" i="1"/>
  <c r="AH703" i="1"/>
  <c r="AH782" i="1"/>
  <c r="AH861" i="1"/>
  <c r="AH951" i="1"/>
  <c r="AH1053" i="1"/>
  <c r="AH1129" i="1"/>
  <c r="AH889" i="1"/>
  <c r="AH1154" i="1"/>
  <c r="AH827" i="1"/>
  <c r="AH1192" i="1"/>
  <c r="AH651" i="1"/>
  <c r="AH994" i="1"/>
  <c r="AH112" i="1"/>
  <c r="AH220" i="1"/>
  <c r="AH337" i="1"/>
  <c r="AH464" i="1"/>
  <c r="AH617" i="1"/>
  <c r="AH764" i="1"/>
  <c r="AH923" i="1"/>
  <c r="AH1093" i="1"/>
  <c r="AH595" i="1"/>
  <c r="AH949" i="1"/>
  <c r="AH22" i="1"/>
  <c r="AH95" i="1"/>
  <c r="AH194" i="1"/>
  <c r="AH308" i="1"/>
  <c r="AH438" i="1"/>
  <c r="AH532" i="1"/>
  <c r="AH616" i="1"/>
  <c r="AH699" i="1"/>
  <c r="AH787" i="1"/>
  <c r="AH922" i="1"/>
  <c r="AH1070" i="1"/>
  <c r="AH6" i="1"/>
  <c r="AH64" i="1"/>
  <c r="AH106" i="1"/>
  <c r="AH155" i="1"/>
  <c r="AH210" i="1"/>
  <c r="AH269" i="1"/>
  <c r="AH329" i="1"/>
  <c r="AH392" i="1"/>
  <c r="AH485" i="1"/>
  <c r="AH552" i="1"/>
  <c r="AH632" i="1"/>
  <c r="AH710" i="1"/>
  <c r="AH788" i="1"/>
  <c r="AH867" i="1"/>
  <c r="AH959" i="1"/>
  <c r="AH1059" i="1"/>
  <c r="AH1134" i="1"/>
  <c r="AH1027" i="1"/>
  <c r="AH1171" i="1"/>
  <c r="AH843" i="1"/>
  <c r="AH218" i="1"/>
  <c r="AH667" i="1"/>
  <c r="AH1008" i="1"/>
  <c r="AH116" i="1"/>
  <c r="AH225" i="1"/>
  <c r="AH342" i="1"/>
  <c r="AH471" i="1"/>
  <c r="AH624" i="1"/>
  <c r="AH772" i="1"/>
  <c r="AH929" i="1"/>
  <c r="AH1099" i="1"/>
  <c r="AH609" i="1"/>
  <c r="AH964" i="1"/>
  <c r="AH24" i="1"/>
  <c r="AH99" i="1"/>
  <c r="AH199" i="1"/>
  <c r="AH313" i="1"/>
  <c r="AH445" i="1"/>
  <c r="AH537" i="1"/>
  <c r="AH623" i="1"/>
  <c r="AH704" i="1"/>
  <c r="AH800" i="1"/>
  <c r="AH933" i="1"/>
  <c r="AH1082" i="1"/>
  <c r="AH26" i="1"/>
  <c r="AH67" i="1"/>
  <c r="AH110" i="1"/>
  <c r="AH159" i="1"/>
  <c r="AH215" i="1"/>
  <c r="AH274" i="1"/>
  <c r="AH334" i="1"/>
  <c r="AH398" i="1"/>
  <c r="AH490" i="1"/>
  <c r="AH559" i="1"/>
  <c r="AH639" i="1"/>
  <c r="AH718" i="1"/>
  <c r="AH793" i="1"/>
  <c r="AH874" i="1"/>
  <c r="AH965" i="1"/>
  <c r="AH1066" i="1"/>
  <c r="AH1142" i="1"/>
  <c r="AH1024" i="1"/>
  <c r="AH484" i="1"/>
  <c r="AH856" i="1"/>
  <c r="AH343" i="1"/>
  <c r="AH680" i="1"/>
  <c r="AH1020" i="1"/>
  <c r="AH120" i="1"/>
  <c r="AH229" i="1"/>
  <c r="AH347" i="1"/>
  <c r="AH477" i="1"/>
  <c r="AH629" i="1"/>
  <c r="AH778" i="1"/>
  <c r="AH935" i="1"/>
  <c r="AH1105" i="1"/>
  <c r="AH626" i="1"/>
  <c r="AH978" i="1"/>
  <c r="AH27" i="1"/>
  <c r="AH103" i="1"/>
  <c r="AH204" i="1"/>
  <c r="AH318" i="1"/>
  <c r="AH451" i="1"/>
  <c r="AH544" i="1"/>
  <c r="AH631" i="1"/>
  <c r="AH708" i="1"/>
  <c r="AH810" i="1"/>
  <c r="AH943" i="1"/>
  <c r="AH1092" i="1"/>
  <c r="AH31" i="1"/>
  <c r="AH70" i="1"/>
  <c r="AH114" i="1"/>
  <c r="AH163" i="1"/>
  <c r="AH219" i="1"/>
  <c r="AH278" i="1"/>
  <c r="AH339" i="1"/>
  <c r="AH414" i="1"/>
  <c r="AH495" i="1"/>
  <c r="AH568" i="1"/>
  <c r="AH645" i="1"/>
  <c r="AH723" i="1"/>
  <c r="AH801" i="1"/>
  <c r="AH880" i="1"/>
  <c r="AH970" i="1"/>
  <c r="AH1072" i="1"/>
  <c r="AH1151" i="1"/>
  <c r="AH1028" i="1"/>
  <c r="AH496" i="1"/>
  <c r="AH916" i="1"/>
  <c r="AH408" i="1"/>
  <c r="AH742" i="1"/>
  <c r="AH1079" i="1"/>
  <c r="AH138" i="1"/>
  <c r="AH248" i="1"/>
  <c r="AH367" i="1"/>
  <c r="AH512" i="1"/>
  <c r="AH654" i="1"/>
  <c r="AH803" i="1"/>
  <c r="AH961" i="1"/>
  <c r="AH1132" i="1"/>
  <c r="AH681" i="1"/>
  <c r="AH1045" i="1"/>
  <c r="AH37" i="1"/>
  <c r="AH119" i="1"/>
  <c r="AH222" i="1"/>
  <c r="AH338" i="1"/>
  <c r="AH472" i="1"/>
  <c r="AH550" i="1"/>
  <c r="AH638" i="1"/>
  <c r="AH716" i="1"/>
  <c r="AH820" i="1"/>
  <c r="AH972" i="1"/>
  <c r="AH1101" i="1"/>
  <c r="AH35" i="1"/>
  <c r="AH73" i="1"/>
  <c r="AH118" i="1"/>
  <c r="AH167" i="1"/>
  <c r="AH223" i="1"/>
  <c r="AH284" i="1"/>
  <c r="AH345" i="1"/>
  <c r="AH419" i="1"/>
  <c r="AH500" i="1"/>
  <c r="AH577" i="1"/>
  <c r="AH653" i="1"/>
  <c r="AH731" i="1"/>
  <c r="AH806" i="1"/>
  <c r="AH887" i="1"/>
  <c r="AH985" i="1"/>
  <c r="AH1078" i="1"/>
  <c r="AH1159" i="1"/>
  <c r="AH1026" i="1"/>
  <c r="AH571" i="1"/>
  <c r="AH931" i="1"/>
  <c r="AH418" i="1"/>
  <c r="AH756" i="1"/>
  <c r="AH1095" i="1"/>
  <c r="AH142" i="1"/>
  <c r="AH253" i="1"/>
  <c r="AH372" i="1"/>
  <c r="AH515" i="1"/>
  <c r="AH660" i="1"/>
  <c r="AH808" i="1"/>
  <c r="AH967" i="1"/>
  <c r="AH1139" i="1"/>
  <c r="AH693" i="1"/>
  <c r="AH1056" i="1"/>
  <c r="AH40" i="1"/>
  <c r="AH123" i="1"/>
  <c r="AH227" i="1"/>
  <c r="AH353" i="1"/>
  <c r="AH476" i="1"/>
  <c r="AH555" i="1"/>
  <c r="AH646" i="1"/>
  <c r="AH721" i="1"/>
  <c r="AH830" i="1"/>
  <c r="AH982" i="1"/>
  <c r="AH1114" i="1"/>
  <c r="AH39" i="1"/>
  <c r="AH76" i="1"/>
  <c r="AH122" i="1"/>
  <c r="AH171" i="1"/>
  <c r="AH231" i="1"/>
  <c r="AH289" i="1"/>
  <c r="AH349" i="1"/>
  <c r="AH426" i="1"/>
  <c r="AH503" i="1"/>
  <c r="AH584" i="1"/>
  <c r="AH659" i="1"/>
  <c r="AH736" i="1"/>
  <c r="AH815" i="1"/>
  <c r="AH901" i="1"/>
  <c r="AH995" i="1"/>
  <c r="AH1084" i="1"/>
  <c r="AH1166" i="1"/>
  <c r="AH891" i="1"/>
  <c r="AH589" i="1"/>
  <c r="AH946" i="1"/>
  <c r="AH432" i="1"/>
  <c r="AH767" i="1"/>
  <c r="AH1108" i="1"/>
  <c r="AH146" i="1"/>
  <c r="AH258" i="1"/>
  <c r="AH377" i="1"/>
  <c r="AH521" i="1"/>
  <c r="AH665" i="1"/>
  <c r="AH816" i="1"/>
  <c r="AH973" i="1"/>
  <c r="AH1145" i="1"/>
  <c r="AH709" i="1"/>
  <c r="AH1069" i="1"/>
  <c r="AH43" i="1"/>
  <c r="AH127" i="1"/>
  <c r="AH232" i="1"/>
  <c r="AH358" i="1"/>
  <c r="AH483" i="1"/>
  <c r="AH561" i="1"/>
  <c r="AH652" i="1"/>
  <c r="AH727" i="1"/>
  <c r="AH839" i="1"/>
  <c r="AH991" i="1"/>
  <c r="AH1126" i="1"/>
  <c r="AH42" i="1"/>
  <c r="AH80" i="1"/>
  <c r="AH128" i="1"/>
  <c r="AH175" i="1"/>
  <c r="AH237" i="1"/>
  <c r="AH293" i="1"/>
  <c r="AH355" i="1"/>
  <c r="AH434" i="1"/>
  <c r="AH511" i="1"/>
  <c r="AH590" i="1"/>
  <c r="AH663" i="1"/>
  <c r="AH743" i="1"/>
  <c r="AH822" i="1"/>
  <c r="AH907" i="1"/>
  <c r="AH999" i="1"/>
  <c r="AH1088" i="1"/>
  <c r="AH1173" i="1"/>
  <c r="AH95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<sst xmlns="http://schemas.openxmlformats.org/spreadsheetml/2006/main" count="101381" uniqueCount="22536">
  <si>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</si>
  <si>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</si>
  <si>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</si>
  <si>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</si>
  <si>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</si>
  <si>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</si>
  <si>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</si>
  <si>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</si>
  <si>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</si>
  <si>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</si>
  <si>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</si>
  <si>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</si>
  <si>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</si>
  <si>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</si>
  <si>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</si>
  <si>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</si>
  <si>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</si>
  <si>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Ngày Thanh toán</t>
  </si>
  <si>
    <t>Chứng từ Thanh toán</t>
  </si>
  <si>
    <t>Tên Khách hàng</t>
  </si>
  <si>
    <t>Tiền chiết khấu</t>
  </si>
  <si>
    <t>Tiền VAT</t>
  </si>
  <si>
    <t>Phân loại</t>
  </si>
  <si>
    <t>Tổng giá trị</t>
  </si>
  <si>
    <t>Giá Trị HD sau CK</t>
  </si>
  <si>
    <t>Số tiền đã thu</t>
  </si>
  <si>
    <t>Ngày tính CN</t>
  </si>
  <si>
    <t>Tháng HĐ</t>
  </si>
  <si>
    <t>Tháng Thanh toán</t>
  </si>
  <si>
    <t>BẢNG TỔNG HỢP CÔNG NỢ NĂM 2025</t>
  </si>
  <si>
    <t>TỔNG CÔNG NỢ</t>
  </si>
  <si>
    <t>SATRA-025</t>
  </si>
  <si>
    <t>TRUNG TÂM ĐIỀU HÀNH SATRAFOODS</t>
  </si>
  <si>
    <t>SATRA-027</t>
  </si>
  <si>
    <t>Trung Tâm Thương Mại Satra Củ Chi</t>
  </si>
  <si>
    <t>SATRA-020</t>
  </si>
  <si>
    <t>TTTM Satra đường Phạm Hùng</t>
  </si>
  <si>
    <t>SATRA-028</t>
  </si>
  <si>
    <t>CHI NHÁNH TỔNG CÔNG TY THƯƠNG MẠI SÀI GÒN- TNHH MTV- TRUNG TÂM THƯƠNG MẠI SATRA VÕ VĂN KIỆT</t>
  </si>
  <si>
    <t>SATRA-004</t>
  </si>
  <si>
    <t>CN TCT TM SÀI GÒN – TNHH MTV – SIÊU THỊ SÀI GÒN</t>
  </si>
  <si>
    <t>Tồn đầu kỳ</t>
  </si>
  <si>
    <t>CircleK</t>
  </si>
  <si>
    <t>CÔNG TY TNHH VÒNG TRÒN ĐỎ</t>
  </si>
  <si>
    <t>CircleK-017</t>
  </si>
  <si>
    <t>CHI NHÁNH CÔNG TY TNHH VÒNG TRÒN ĐỎ TẠI CẦN THƠ</t>
  </si>
  <si>
    <t>CircleK-027</t>
  </si>
  <si>
    <t>CHI NHÁNH CÔNG TY TNHH VÒNG TRÒN ĐỎ TẠI KIÊN GIANG</t>
  </si>
  <si>
    <t>CircleK-028</t>
  </si>
  <si>
    <t>CHI NHÁNH CÔNG TY TNHH VÒNG TRÒN ĐỎ TẠI KHÁNH HÒA</t>
  </si>
  <si>
    <t>CircleK-012</t>
  </si>
  <si>
    <t>CHI NHÁNH CÔNG TY TNHH VÒNG TRÒN ĐỎ TẠI BÀ RỊA-VŨNG TÀU</t>
  </si>
  <si>
    <t>CircleK-011</t>
  </si>
  <si>
    <t>CHI NHÁNH TẠI BÌNH DƯƠNG CÔNG TY TNHH VÒNG TRÒN ĐỎ</t>
  </si>
  <si>
    <t>CircleK-022</t>
  </si>
  <si>
    <t>CHI NHÁNH CÔNG TY TNHH VÒNG TRÒN ĐỎ TẠI TIỀN GIANG</t>
  </si>
  <si>
    <t>CircleK-020</t>
  </si>
  <si>
    <t>CHI NHÁNH CÔNG TY TNHH VÒNG TRÒN ĐỎ TẠI AN GIANG</t>
  </si>
  <si>
    <t>CircleK-021</t>
  </si>
  <si>
    <t>CHI NHÁNH CÔNG TY TNHH VÒNG TRÒN ĐỎ TẠI ĐỒNG NAI</t>
  </si>
  <si>
    <t>CircleK-015</t>
  </si>
  <si>
    <t>CHI NHÁNH CÔNG TY TNHH VÒNG TRÒN ĐỎ TẠI QUẢNG NINH</t>
  </si>
  <si>
    <t>CircleK-019</t>
  </si>
  <si>
    <t>CHI NHÁNH CÔNG TY TNHH VÒNG TRÒN ĐỎ TẠI HẢI PHÒNG</t>
  </si>
  <si>
    <t>CircleK-023</t>
  </si>
  <si>
    <t>CHI NHÁNH CÔNG TY TNHH VÒNG TRÒN ĐỎ TẠI HƯNG YÊN</t>
  </si>
  <si>
    <t>CircleK-010</t>
  </si>
  <si>
    <t>CHI NHÁNH CÔNG TY TNHH VÒNG TRÒN ĐỎ TẠI HÀ NỘI</t>
  </si>
  <si>
    <t>CircleK-024</t>
  </si>
  <si>
    <t>CHI NHÁNH CÔNG TY TNHH VÒNG TRÒN ĐỎ TẠI BẮC NINH</t>
  </si>
  <si>
    <t>CircleK-029</t>
  </si>
  <si>
    <t>CHI NHÁNH CÔNG TY TNHH VÒNG TRÒN ĐỎ TẠI THÁI NGUYÊN</t>
  </si>
  <si>
    <t>EB</t>
  </si>
  <si>
    <t>Công ty TNHH dịch vụ EB</t>
  </si>
  <si>
    <t/>
  </si>
  <si>
    <t>COOP-014</t>
  </si>
  <si>
    <t>CHI NHÁNH LIÊN HIỆP HỢP TÁC XÃ THƯƠNG MẠI TP. HỒ CHÍ MINH - CO.OPMART BẮC GIANG</t>
  </si>
  <si>
    <t>COOPTHANHHOA</t>
  </si>
  <si>
    <t>CÔNG TY TNHH MỘT THÀNH VIÊN CO.OPMART THANH HÓA</t>
  </si>
  <si>
    <t>COOPHAIPHONG</t>
  </si>
  <si>
    <t>CÔNG TY TNHH MỘT THÀNH VIÊN CO.OPMART HẢI PHÒNG</t>
  </si>
  <si>
    <t>COOPHANOI</t>
  </si>
  <si>
    <t>CÔNG TY TNHH MỘT THÀNH VIÊN SÀI GÒN CO.OP HÀ NỘI</t>
  </si>
  <si>
    <t>COOPMARFOUR</t>
  </si>
  <si>
    <t>CÔNG TY TNHH MỘT THÀNH VIÊN MARFOUR</t>
  </si>
  <si>
    <t>TMART</t>
  </si>
  <si>
    <t>CÔNG TY CỔ PHẦN T - MARTSTORES</t>
  </si>
  <si>
    <t>KMARKET</t>
  </si>
  <si>
    <t>CÔNG TY TNHH THƯƠNG MẠI K &amp; K TOÀN CẦU</t>
  </si>
  <si>
    <t>SMART</t>
  </si>
  <si>
    <t>CÔNG TY TNHH KINH DOANH THƯƠNG MẠI VÀ DỊCH VỤ SUNSHINE MART</t>
  </si>
  <si>
    <t>OKONO</t>
  </si>
  <si>
    <t>CÔNG TY TNHH OKONO VIỆT NAM</t>
  </si>
  <si>
    <t>A30HC70 - Cửa hàng OKONO Hoàng Cầu</t>
  </si>
  <si>
    <t>OkonoA30</t>
  </si>
  <si>
    <t>A33PT208 - Cửa hàng OKONO 208 Phúc Tân</t>
  </si>
  <si>
    <t>OkonoA33</t>
  </si>
  <si>
    <t>A36TC223 - Cửa hàng OKONO Xuân Đỉnh</t>
  </si>
  <si>
    <t>OkonoA36</t>
  </si>
  <si>
    <t>COOPFOOD-115</t>
  </si>
  <si>
    <t>CHI NHÁNH - CÔNG TY TNHH MỘT THÀNH VIÊN THỰC PHẨM SAIGON CO.OP - CO.OP FOOD MIỀN BẮC</t>
  </si>
  <si>
    <t>MEGA-001</t>
  </si>
  <si>
    <t>CHI NHÁNH CÔNG TY TNHH MM MEGA MARKET (VIỆT NAM) TẠI THÀNH PHỐ HÀ NỘI</t>
  </si>
  <si>
    <t>COOP-038</t>
  </si>
  <si>
    <t>CHI NHÁNH LIÊN HIỆP HỢP TÁC XÃ THƯƠNG MẠI TP.HỒ CHÍ MINH-CO.OPMART TÂN THÀNH</t>
  </si>
  <si>
    <t>COOPHUE</t>
  </si>
  <si>
    <t>CÔNG TY TNHH MỘT THÀNH VIÊN CO.OP MART HUẾ</t>
  </si>
  <si>
    <t>COOPSAIGONSOCTRANG</t>
  </si>
  <si>
    <t>CÔNG TY TRÁCH NHIỆM HỮU HẠN MỘT THÀNH VIÊN THƯƠNG MẠI SÀI GÒN - SÓC TRĂNG</t>
  </si>
  <si>
    <t>COOP-053</t>
  </si>
  <si>
    <t>CHI NHÁNH LIÊN HIỆP HỢP TÁC XÃ THƯƠNG MẠI TP.HỒ CHÍ MINH - CO.OPMART ĐỒNG PHÚ</t>
  </si>
  <si>
    <t>COOPBAOLOC</t>
  </si>
  <si>
    <t>CÔNG TY TNHH MỘT THÀNH VIÊN SÀI GÒN CO.OP BẢO LỘC</t>
  </si>
  <si>
    <t>COOPSAIGONKIENGIANG</t>
  </si>
  <si>
    <t>CÔNG TY TRÁCH NHIỆM HỮU HẠN THƯƠNG MẠI SÀI GÒN - KIÊN GIANG</t>
  </si>
  <si>
    <t>COOPSAIGONCAMRANH</t>
  </si>
  <si>
    <t>CÔNG TY TNHH MỘT THÀNH VIÊN THƯƠNG MẠI VÀ DỊCH VỤ SÀI GÒN - CAM RANH</t>
  </si>
  <si>
    <t>COOP-021</t>
  </si>
  <si>
    <t>CHI NHÁNH LIÊN HIỆP HỢP TÁC XÃ THƯƠNG MẠI TP. HỒ CHÍ MINH - CO.OPMART QUẢNG BÌNH</t>
  </si>
  <si>
    <t>COOPCAMAU</t>
  </si>
  <si>
    <t>CÔNG TY TNHH MỘT THÀNH VIÊN CO.OPMART CÀ MAU</t>
  </si>
  <si>
    <t>COOPLONGHAU</t>
  </si>
  <si>
    <t>CHI NHÁNH CÔNG TY TNHH MỘT THÀNH VIÊN THỰC PHẨM SAIGON CO.OP - CỬA HÀNG CO.OP FOOD LONG HẬU</t>
  </si>
  <si>
    <t>COOPCAIBE</t>
  </si>
  <si>
    <t>CHI NHÁNH LIÊN HIỆP HỢP TÁC XÃ THƯƠNG MẠI TP. HỒ CHÍ MINH - CO.OPMART CÁI BÈ</t>
  </si>
  <si>
    <t>COOP-046</t>
  </si>
  <si>
    <t>CHI NHÁNH LIÊN HIỆP HỢP TÁC XÃ THƯƠNG MẠI TP.HỒ CHÍ MINH- CO.OP MART CẦN GIUỘC</t>
  </si>
  <si>
    <t>COOP-039</t>
  </si>
  <si>
    <t>CHI NHÁNH LIÊN HIỆP HỢP TÁC XÃ THƯƠNG MẠI TP.HCM - CO.OPMART CAI LẬY</t>
  </si>
  <si>
    <t>COOP-022</t>
  </si>
  <si>
    <t>CHI NHÁNH LIÊN HIỆP HỢP TÁC XÃ THƯƠNG MẠI TP. HỒ CHÍ MINH - CO.OPMART BẾN LỨC</t>
  </si>
  <si>
    <t>COOPRACHGIA</t>
  </si>
  <si>
    <t>CÔNG TY TNHH THƯƠNG MẠI SÀI GÒN CO.OP RẠCH GIÁ</t>
  </si>
  <si>
    <t>COOPSAIGONDONGHA</t>
  </si>
  <si>
    <t>CÔNG TY TRÁCH NHIỆM HỮU HẠN MỘT THÀNH VIÊN THƯƠNG MẠI DỊCH VỤ SÀI GÒN-ĐÔNG HÀ</t>
  </si>
  <si>
    <t>COOPSAIGONBP</t>
  </si>
  <si>
    <t>CÔNG TY TNHH MỘT THÀNH VIÊN THƯƠNG MẠI DỊCH VỤ SÀI GÒN - BÌNH PHƯỚC</t>
  </si>
  <si>
    <t>LOTTE-011</t>
  </si>
  <si>
    <t>CÔNG TY CỔ PHẦN TRUNG TÂM THƯƠNG MẠI LOTTE VIỆT NAM - CHI NHÁNH NHA TRANG</t>
  </si>
  <si>
    <t>COOPNAMSG</t>
  </si>
  <si>
    <t>CÔNG TY TNHH MỘT THÀNH VIÊN SÀI GÒN CO.OP NAM SÀI GÒN</t>
  </si>
  <si>
    <t>COOPNDC</t>
  </si>
  <si>
    <t>CÔNG TY TNHH MỘT THÀNH VIÊN SÀI GÒN CO.OP ĐÌNH CHIỂU</t>
  </si>
  <si>
    <t>COOPNHIEULOC</t>
  </si>
  <si>
    <t>CÔNG TY TNHH MỘT THÀNH VIÊN SÀI GÒN CO.OP NHIÊU LỘC</t>
  </si>
  <si>
    <t>COOP</t>
  </si>
  <si>
    <t>Cửa hàng Co.opFood CC Sky 9</t>
  </si>
  <si>
    <t>COOPXLHN</t>
  </si>
  <si>
    <t>CÔNG TY TNHH MỘT THÀNH VIÊN SÀI GÒN CO.OP XA LỘ HÀ NỘI</t>
  </si>
  <si>
    <t>COOPFAIRPRICE</t>
  </si>
  <si>
    <t>CÔNG TY TNHH SAIGON CO-OP FAIRPRICE</t>
  </si>
  <si>
    <t>COOPTHANGLOI</t>
  </si>
  <si>
    <t>CÔNG TY TNHH MỘT THÀNH VIÊN SÀI GÒN CO.OP THẮNG LỢI</t>
  </si>
  <si>
    <t>COOPPHUNHUAN</t>
  </si>
  <si>
    <t>CÔNG TY TNHH MỘT THÀNH VIÊN SÀI GÒN CO.OP PHÚ NHUẬN</t>
  </si>
  <si>
    <t>COOPTOANTAM</t>
  </si>
  <si>
    <t>CÔNG TY TNHH MỘT THÀNH VIÊN THƯƠNG MẠI DỊCH VỤ SAIGON CO.OP TOÀN TÂM</t>
  </si>
  <si>
    <t>COOPHAUGIANG</t>
  </si>
  <si>
    <t>CÔNG TY TNHH MỘT THÀNH VIÊN SÀI GÒN CO.OP HẬU GIANG</t>
  </si>
  <si>
    <t>COOPANDONG</t>
  </si>
  <si>
    <t>CÔNG TY TNHH MỘT THÀNH VIÊN THƯƠNG MẠI DỊCH VỤ AN ĐÔNG</t>
  </si>
  <si>
    <t>SAIGONHD</t>
  </si>
  <si>
    <t>CÔNG TY CỔ PHẦN SÀI GÒN HD</t>
  </si>
  <si>
    <t>Cửa Hàng Co.opFood Hiệp Bình Chánh</t>
  </si>
  <si>
    <t>COOPBINHTRIEU</t>
  </si>
  <si>
    <t>CÔNG TY TNHH MỘT THÀNH VIÊN CO.OPMART BÌNH TRIỆU</t>
  </si>
  <si>
    <t>COOPRACHMIEU</t>
  </si>
  <si>
    <t>CÔNG TY TNHH MỘT THÀNH VIÊN SÀI GÒN CO.OP RẠCH MIỄU</t>
  </si>
  <si>
    <t>COOP-036</t>
  </si>
  <si>
    <t>CHI NHÁNH LIÊN HIỆP HTX THƯƠNG MẠI TP.HCM - CO.OPMART CHU VĂN AN</t>
  </si>
  <si>
    <t>COOP-018</t>
  </si>
  <si>
    <t>CHI NHÁNH LIÊN HIỆP HỢP TÁC XÃ THƯƠNG MẠI TP. HỒ CHÍ MINH - CO.OPMART VĂN THÁNH</t>
  </si>
  <si>
    <t>COOPMARSIX</t>
  </si>
  <si>
    <t>CÔNG TY TNHH MỘT THÀNH VIÊN MARSIX</t>
  </si>
  <si>
    <t>COOPFINELIFE</t>
  </si>
  <si>
    <t>CÔNG TY TNHH MỘT THÀNH VIÊN CO.OP FINELIFE</t>
  </si>
  <si>
    <t>COOP-020</t>
  </si>
  <si>
    <t>CHI NHÁNH LIÊN HIỆP HỢP TÁC XÃ THƯƠNG MẠI TP. HỒ CHÍ MINH - CO.OPMART NGUYỄN BÌNH</t>
  </si>
  <si>
    <t>Cửa Hàng Co.opFood Nhà Bè</t>
  </si>
  <si>
    <t>NHATMINH</t>
  </si>
  <si>
    <t>CÔNG TY TNHH SẢN XUẤT THƯƠNG MẠI DỊCH VỤ NHẬT MINH BAKERY</t>
  </si>
  <si>
    <t>COOPBINHTAN</t>
  </si>
  <si>
    <t>CÔNG TY TNHH MỘT THÀNH VIÊN SÀI GÒN CO.OP BÌNH TÂN</t>
  </si>
  <si>
    <t>COOPDAMSEN</t>
  </si>
  <si>
    <t>CÔNG TY TNHH MỘT THÀNH VIÊN SÀI GÒN CO.OP ĐẦM SEN</t>
  </si>
  <si>
    <t>COOPPHULAM</t>
  </si>
  <si>
    <t>CÔNG TY TNHH MỘT THÀNH VIÊN SÀI GÒN CO.OP PHÚ LÂM</t>
  </si>
  <si>
    <t>COOPHOABINH</t>
  </si>
  <si>
    <t>CÔNG TY TNHH MỘT THÀNH VIÊN CO.OP MART HÒA BÌNH</t>
  </si>
  <si>
    <t>MEGA</t>
  </si>
  <si>
    <t>CÔNG TY TNHH MM MEGA MARKET (VIỆT NAM)</t>
  </si>
  <si>
    <t>MEGA-014</t>
  </si>
  <si>
    <t>CHI NHÁNH CÔNG TY TNHH MM MEGA MARKET (VIỆT NAM) TẠI TỈNH ĐẮK LẮK</t>
  </si>
  <si>
    <t>MEGA-011</t>
  </si>
  <si>
    <t>CHI NHÁNH CÔNG TY TNHH MM MEGA MARKET (VIỆT NAM) TẠI THÀNH PHỐ NHA TRANG</t>
  </si>
  <si>
    <t>MEGA-012</t>
  </si>
  <si>
    <t>CHI NHÁNH CÔNG TY TNHH MM MEGA MARKET (VIỆT NAM) TẠI QUẢNG NINH</t>
  </si>
  <si>
    <t>MEGA-009</t>
  </si>
  <si>
    <t>CHI NHÁNH CÔNG TY TNHH MM MEGA MARKET (VIỆT NAM) TẠI TỈNH BÀ RỊA - VŨNG TÀU</t>
  </si>
  <si>
    <t>MEGA-004</t>
  </si>
  <si>
    <t>CHI NHÁNH CÔNG TY TNHH MM MEGA MARKET (VIỆT NAM) TẠI THÀNH PHỐ ĐÀ NẴNG</t>
  </si>
  <si>
    <t>MEGA-003</t>
  </si>
  <si>
    <t>CHI NHÁNH CÔNG TY TNHH MM MEGA MARKET (VIỆT NAM) TẠI HẢI PHÒNG</t>
  </si>
  <si>
    <t>MINHCAU</t>
  </si>
  <si>
    <t>CÔNG TY CỔ PHẦN THƯƠNG MẠI VÀ DỊCH VỤ MINH CẦU</t>
  </si>
  <si>
    <t>PTMART</t>
  </si>
  <si>
    <t>CÔNG TY CỔ PHẦN PT</t>
  </si>
  <si>
    <t>LOTTE-015</t>
  </si>
  <si>
    <t>CÔNG TY CỔ PHẦN TRUNG TÂM THƯƠNG MẠI LOTTE VIỆT NAM - CHI NHÁNH TÂY HỒ</t>
  </si>
  <si>
    <t>COOP-029</t>
  </si>
  <si>
    <t>CHI NHÁNH LIÊN HIỆP HỢP TÁC XÃ THƯƠNG MẠI TP. HỒ CHÍ MINH - CO.OPMART CHÂU ĐỐC</t>
  </si>
  <si>
    <t>COOP-012</t>
  </si>
  <si>
    <t>CHI NHÁNH LIÊN HIỆP HTX TM TP.HCM - CO.OPMART CAO LÃNH</t>
  </si>
  <si>
    <t>COOPSAIGONTAYNINH</t>
  </si>
  <si>
    <t>CÔNG TY TRÁCH NHIỆM HỮU HẠN THƯƠNG MẠI DỊCH VỤ SÀI GÒN - TÂY NINH</t>
  </si>
  <si>
    <t>COOP-024</t>
  </si>
  <si>
    <t>CHI NHÁNH LIÊN HIỆP HỢP TÁC XÃ THƯƠNG MẠI TP. HỒ CHÍ MINH - CO.OPMART BÀ RỊA</t>
  </si>
  <si>
    <t>COOPVUNGTAU</t>
  </si>
  <si>
    <t>CÔNG TY TNHH TMDV SÀI GÒN VŨNG TÀU</t>
  </si>
  <si>
    <t>COOP-032</t>
  </si>
  <si>
    <t>CHI NHÁNH LIÊN HIỆP HỢP TÁC XÃ THƯƠNG MẠI TP. HỒ CHÍ MINH-CO.OPMART TÂN CHÂU</t>
  </si>
  <si>
    <t>COOP-042</t>
  </si>
  <si>
    <t>CN LIÊN HIỆP HỢP TÁC XÃ THƯƠNG MẠI TP.HỒ CHÍ MINH- CO.OPMART TÂN CHÂU AN GIANG</t>
  </si>
  <si>
    <t>COOPCANTHO</t>
  </si>
  <si>
    <t>CÔNG TY TNHH MỘT THÀNH VIÊN CO.OPMART CẦN THƠ</t>
  </si>
  <si>
    <t>COOP-052</t>
  </si>
  <si>
    <t>CHI NHÁNH LIÊN HIỆP HỢP TÁC XÃ THƯƠNG MẠI TP. HỒ CHÍ MINH-CO.OPMART BÌNH THỦY</t>
  </si>
  <si>
    <t>COOPSAIGONBL2</t>
  </si>
  <si>
    <t>CÔNG TY TNHH MỘT THÀNH VIÊN THƯƠNG MẠI DỊCH VỤ SÀI GÒN-BẠC LIÊU 2</t>
  </si>
  <si>
    <t>COOP-062</t>
  </si>
  <si>
    <t>CHI NHÁNH LIÊN HIỆP HỢP TÁC XÃ THƯƠNG MẠI TP. HỒ CHÍ MINH - CO.OPMART TÂN BIÊN</t>
  </si>
  <si>
    <t>LOTTE-005</t>
  </si>
  <si>
    <t>CÔNG TY CỔ PHẦN TRUNG TÂM THƯƠNG MẠI LOTTE VIỆT NAM - CHI NHÁNH BÀ RỊA VŨNG TÀU</t>
  </si>
  <si>
    <t>Cửa Hàng Co.opFood KDC Thanh Niên</t>
  </si>
  <si>
    <t>COOPDONGTHINH</t>
  </si>
  <si>
    <t>CÔNG TY TNHH THƯƠNG MẠI DỊCH VỤ ĐỒNG THỊNH</t>
  </si>
  <si>
    <t>COOPGOVAP</t>
  </si>
  <si>
    <t>CÔNG TY TNHH MỘT THÀNH VIÊN SÀI GÒN CO.OP GÒ VẤP</t>
  </si>
  <si>
    <t>COOP-058</t>
  </si>
  <si>
    <t>CN LIÊN HIỆP HỢP TÁC XÃ THƯƠNG MẠI TP. HỒ CHÍ MINH - CO.OPMART ĐỖ VĂN DẬY</t>
  </si>
  <si>
    <t>COOPCUCHI</t>
  </si>
  <si>
    <t>CÔNG TY TNHH MỘT THÀNH VIÊN SÀI GÒN CO.OP CỦ CHI</t>
  </si>
  <si>
    <t>COOP-017</t>
  </si>
  <si>
    <t>CHI NHÁNH LIÊN HIỆP HỢP TÁC XÃ THƯƠNG MẠI TP. HỒ CHÍ MINH - CO.OPMART BÌNH DƯƠNG 2</t>
  </si>
  <si>
    <t>COOP-031</t>
  </si>
  <si>
    <t>CHI NHÁNH LIÊN HIỆP HỢP TÁC XÃ THƯƠNG MẠI TP. HỒ CHÍ MINH - CO.OPMART ĐỒNG VĂN CỐNG</t>
  </si>
  <si>
    <t>COOPHOCMON</t>
  </si>
  <si>
    <t>CÔNG TY TNHH MỘT THÀNH VIÊN SÀI GÒN CO.OP HÓC MÔN</t>
  </si>
  <si>
    <t>LOTTE-006</t>
  </si>
  <si>
    <t>CÔNG TY CỔ PHẦN TRUNG TÂM THƯƠNG MẠI LOTTE VIỆT NAM - CHI NHÁNH TÂN BÌNH</t>
  </si>
  <si>
    <t>MEGA-005</t>
  </si>
  <si>
    <t>CHI NHÁNH CÔNG TY TNHH MM MEGA MARKET (VIỆT NAM) TẠI THÀNH PHỐ BIÊN HÒA</t>
  </si>
  <si>
    <t>MEGA-006</t>
  </si>
  <si>
    <t>CHI NHÁNH CÔNG TY TNHH MM MEGA MARKET (VIỆT NAM) TẠI TỈNH AN GIANG</t>
  </si>
  <si>
    <t>MEGA-013</t>
  </si>
  <si>
    <t>CHI NHÁNH CÔNG TY TNHH MM MEGA MARKET ( VIỆT NAM) TẠI TỈNH NGHỆ AN</t>
  </si>
  <si>
    <t>COOP-050</t>
  </si>
  <si>
    <t>CHI NHÁNH LIÊN HIỆP HỢP TÁC XÃ THƯƠNG MẠI TP.HỒ CHÍ MINH - CO.OPMART BÌNH TÂN 2</t>
  </si>
  <si>
    <t>MEGA-008</t>
  </si>
  <si>
    <t>CHI NHÁNH CÔNG TY TNHH MM MEGA MARKET (VIỆT NAM) TẠI TỈNH BÌNH DƯƠNG</t>
  </si>
  <si>
    <t>VITALMART</t>
  </si>
  <si>
    <t>CÔNG TY CỔ PHẦN DỊCH VỤ THƯƠNG MẠI VITAL GO</t>
  </si>
  <si>
    <t>COOPSAIGONPHUYEN</t>
  </si>
  <si>
    <t>CÔNG TY TNHH MỘT THÀNH VIÊN THƯƠNG MẠI DỊCH VỤ SÀI GÒN - PHÚ YÊN</t>
  </si>
  <si>
    <t>COOPCANGIO</t>
  </si>
  <si>
    <t>CÔNG TY TNHH MỘT THÀNH VIÊN CO.OP MART CẦN GIỜ</t>
  </si>
  <si>
    <t>COOP-047</t>
  </si>
  <si>
    <t>CHI NHÁNH LIÊN HIỆP HỢP TÁC XÃ THƯƠNG MẠI TP.HỒ CHÍ MINH - CO.OPMART PHAN RÍ CỬA</t>
  </si>
  <si>
    <t>COOPSAIGONQUANGNGAI</t>
  </si>
  <si>
    <t>CÔNG TY TNHH MỘT THÀNH VIÊN THƯƠNG MẠI SÀI GÒN - QUẢNG NGÃI</t>
  </si>
  <si>
    <t>COOPSAIGONGIALAI</t>
  </si>
  <si>
    <t>CÔNG TY TNHH THƯƠNG MẠI SÀI GÒN - GIA LAI</t>
  </si>
  <si>
    <t>COOP-035</t>
  </si>
  <si>
    <t>CHI NHÁNH LIÊN HIỆP HỢP TÁC XÃ THƯƠNG MẠI TP.HỒ CHÍ MINH - CO.OPMART KON TUM</t>
  </si>
  <si>
    <t>LOTTE-010</t>
  </si>
  <si>
    <t>CÔNG TY CỔ PHẦN TRUNG TÂM THƯƠNG MẠI LOTTE VIỆT NAM - CHI NHÁNH GÒ VẤP</t>
  </si>
  <si>
    <t>COOPBIENHOA</t>
  </si>
  <si>
    <t>CÔNG TY TNHH THƯƠNG MẠI DỊCH VỤ SIÊU THỊ CO.OP MART BIÊN HÒA</t>
  </si>
  <si>
    <t>Cửa Hàng Co.opFood Xuân Hiệp</t>
  </si>
  <si>
    <t>COOP-056</t>
  </si>
  <si>
    <t>CN LIÊN HIỆP HỢP TÁC XÃ THƯƠNG MẠI TP. HỒ CHÍ MINH - CO.OPMART HIỆP THÀNH</t>
  </si>
  <si>
    <t>COOPTRUNGMYTAY</t>
  </si>
  <si>
    <t>CÔNG TY TNHH THƯƠNG MẠI DỊCH VỤ TRUNG MỸ TÂY</t>
  </si>
  <si>
    <t>COOPCONGQUYNH</t>
  </si>
  <si>
    <t>CÔNG TY TNHH MỘT THÀNH VIÊN SÀI GÒN CO.OP CỐNG QUỲNH</t>
  </si>
  <si>
    <t>COOPBINHDONG</t>
  </si>
  <si>
    <t>CÔNG TY TNHH  MỘT THÀNH VIÊN THƯƠNG MẠI DỊCH VỤ BÌNH ĐÔNG</t>
  </si>
  <si>
    <t>FM</t>
  </si>
  <si>
    <t>CÔNG TY TNHH THƯƠNG MẠI LARIA</t>
  </si>
  <si>
    <t>SEVEN</t>
  </si>
  <si>
    <t>CÔNG TY CỔ PHẦN SEVEN SYSTEM VIỆT NAM</t>
  </si>
  <si>
    <t>SEVEN02</t>
  </si>
  <si>
    <t>CHI NHÁNH CÔNG TY CỔ PHẦN SEVEN SYSTEM VIỆT NAM TẠI BÌNH DƯƠNG</t>
  </si>
  <si>
    <t>MEGA-015</t>
  </si>
  <si>
    <t>CHI NHÁNH CÔNG TY TNHH MM MEGA MARKET (VIỆT NAM) TẠI KIÊN GIANG</t>
  </si>
  <si>
    <t>MEGA-002</t>
  </si>
  <si>
    <t>CHI NHÁNH CÔNG TY TNHH MM MEGA MARKET (VIỆT NAM) TẠI THÀNH PHỐ CẦN THƠ</t>
  </si>
  <si>
    <t>SIBA</t>
  </si>
  <si>
    <t>CHI NHÁNH CÔNG TY CỔ PHẦN SIBA FOOD VIỆT NAM TẠI HÀ NỘI</t>
  </si>
  <si>
    <t>COOPSAIGONHATINH</t>
  </si>
  <si>
    <t>CÔNG TY TNHH MỘT THÀNH VIÊN THƯƠNG MẠI VÀ DỊCH VỤ SÀI GÒN - HÀ TĨNH</t>
  </si>
  <si>
    <t>A23TD276 - Cửa hàng OKONO Thượng Đình</t>
  </si>
  <si>
    <t>OkonoA23</t>
  </si>
  <si>
    <t>A06YH271- Cửa hàng OKONO 271 Yên Hòa</t>
  </si>
  <si>
    <t>OkonoA06</t>
  </si>
  <si>
    <t>LOTTE-008</t>
  </si>
  <si>
    <t>CÔNG TY CỔ PHẦN TRUNG TÂM THƯƠNG MẠI LOTTE VIỆT NAM - CHI NHÁNH BA ĐÌNH</t>
  </si>
  <si>
    <t>COOPNHATRANG</t>
  </si>
  <si>
    <t>CÔNG TY TNHH MỘT THÀNH VIÊN CO.OPMART NHA TRANG</t>
  </si>
  <si>
    <t>COOP-045</t>
  </si>
  <si>
    <t>CHI NHÁNH LIÊN HIỆP HỢP TÁC XÃ THƯƠNG MẠI TP.HỒ CHÍ MINH - CO.OPMART DUYÊN HẢI</t>
  </si>
  <si>
    <t>COOP-013</t>
  </si>
  <si>
    <t>CHI NHÁNH LIÊN HIỆP HTX THƯƠNG MẠI TP. HỒ CHÍ MINH - CO.OPMART BẾN TRE</t>
  </si>
  <si>
    <t>COOPSAIGONTRAVINH</t>
  </si>
  <si>
    <t>COOPSAIGONPHANRANG</t>
  </si>
  <si>
    <t>CÔNG TY TRÁCH NHIỆM HỮU HẠN MỘT THÀNH VIÊN THƯƠNG MẠI VÀ DỊCH VỤ SÀI GÒN - PHAN RANG</t>
  </si>
  <si>
    <t>COOPSAIGONPHANTHIET</t>
  </si>
  <si>
    <t>CÔNG TY TNHH MỘT THÀNH VIÊN THƯƠNG MẠI DỊCH VỤ SÀI GÒN - PHAN THIẾT</t>
  </si>
  <si>
    <t>COOP-023</t>
  </si>
  <si>
    <t>CHI NHÁNH LIÊN HIỆP HỢP TÁC XÃ THƯƠNG MẠI TP. HỒ CHÍ MINH - CO.OPMART TÂN AN</t>
  </si>
  <si>
    <t>COOPFOOD-144</t>
  </si>
  <si>
    <t>CHI NHÁNH CÔNG TY TNHH MỘT THÀNH VIÊN THỰC PHẨM SAIGON CO.OP - CO.OP FOOD KHU VỰC CẦN THƠ</t>
  </si>
  <si>
    <t>Cửa Hàng Co.opFood Lê Văn Lương 302</t>
  </si>
  <si>
    <t>Cửa hàng Co.op Food D20 Võ Văn Vân</t>
  </si>
  <si>
    <t>COOP-057</t>
  </si>
  <si>
    <t>CN LIÊN HIỆP HỢP TÁC XÃ THƯƠNG MẠI TP. HỒ CHÍ MINH - CO.OPMART VĨNH LỘC B</t>
  </si>
  <si>
    <t>COOP-043</t>
  </si>
  <si>
    <t>CHI NHÁNH LIÊN HIỆP HỢP TÁC XÃ THƯƠNG MẠI TP. HỒ CHÍ MINH - CO.OPMART PHƯỚC ĐÔNG</t>
  </si>
  <si>
    <t>COOPSAIGONVINHLONG</t>
  </si>
  <si>
    <t>COOPTRANGBANG</t>
  </si>
  <si>
    <t>CÔNG TY TNHH MỘT THÀNH VIÊN CO.OPMART TRẢNG BÀNG</t>
  </si>
  <si>
    <t>COOPSAIGONHAUGIANG</t>
  </si>
  <si>
    <t>CÔNG TY TNHH MTV THƯƠNG MẠI SÀI GÒN - HẬU GIANG</t>
  </si>
  <si>
    <t>COOP-041</t>
  </si>
  <si>
    <t>CHI NHÁNH LIÊN HIỆP HỢP TÁC XÃ THƯƠNG MẠI TP. HỒ CHÍ MINH-CO.OPMART GÒ DẦU</t>
  </si>
  <si>
    <t>COOP-026</t>
  </si>
  <si>
    <t>CHI NHÁNH LIÊN HIỆP HỢP TÁC XÃ THƯƠNG MẠI TP. HỒ CHÍ MINH-CO.OPMART SA ĐÉC</t>
  </si>
  <si>
    <t>COOPNGABAYHG-1</t>
  </si>
  <si>
    <t>CÔNG TY TNHH MỘT THÀNH VIÊN THƯƠNG MẠI DỊCH VỤ SÀI GÒN - HẬU GIANG 2</t>
  </si>
  <si>
    <t>LOTTE-013</t>
  </si>
  <si>
    <t>CÔNG TY CỔ PHẦN TRUNG TÂM THƯƠNG MẠI LOTTE VIỆT NAM - CHI NHÁNH VINH</t>
  </si>
  <si>
    <t>LOTTE-002</t>
  </si>
  <si>
    <t>CÔNG TY CỔ PHẦN TRUNG TÂM THƯƠNG MẠI LOTTE VIỆT NAM - CHI NHÁNH BÌNH THUẬN</t>
  </si>
  <si>
    <t>Cửa Hàng Co.opFood Hồ Văn Long 30</t>
  </si>
  <si>
    <t>Cửa hàng Co.op Food Trương Văn Thành 68</t>
  </si>
  <si>
    <t>LOTTE-003</t>
  </si>
  <si>
    <t>CÔNG TY CỔ PHẦN TRUNG TÂM THƯƠNG MẠI LOTTE VIỆT NAM - CHI NHÁNH BÌNH DƯƠNG</t>
  </si>
  <si>
    <t>COOPFOOD-123</t>
  </si>
  <si>
    <t>CHI NHÁNH CÔNG TY TNHH MỘT THÀNH VIÊN THỰC PHẨM SAIGON CO.OP - CO.OP FOOD KHU VỰC BÌNH DƯƠNG</t>
  </si>
  <si>
    <t>COOPFOOD-116</t>
  </si>
  <si>
    <t>CN CÔNG TY TNHH MTV THỰC PHẨM SAIGON CO.OP - CO.OPFOOD KHU VỰC ĐỒNG NAI</t>
  </si>
  <si>
    <t>LOTTE</t>
  </si>
  <si>
    <t>CÔNG TY CỔ PHẦN TRUNG TÂM THƯƠNG MẠI LOTTE VIỆT NAM</t>
  </si>
  <si>
    <t>COOPSAIGONBUONHO</t>
  </si>
  <si>
    <t>CÔNG TY TNHH SÀI GÒN - BUÔN HỒ</t>
  </si>
  <si>
    <t>COOP-061</t>
  </si>
  <si>
    <t>CHI NHÁNH LIÊN HIỆP HỢP TÁC XÃ THƯƠNG MẠI TP. HỒ CHÍ MINH - CO.OPMART CƯ MGAR</t>
  </si>
  <si>
    <t>COOP-037</t>
  </si>
  <si>
    <t>CHI NHÁNH LIÊN HIỆP HỢP TÁC XÃ THƯƠNG MẠI TP. HỒ CHÍ MINH - CO.OPMART HÀ TIÊN</t>
  </si>
  <si>
    <t>COOP-027</t>
  </si>
  <si>
    <t>CHI NHÁNH LIÊN HIỆP HỢP TÁC XÃ THƯƠNG MẠI TP. HỒ CHÍ MINH - CO.OPMART GÒ CÔNG</t>
  </si>
  <si>
    <t>COOPSAIGONBMT</t>
  </si>
  <si>
    <t>CÔNG TY TNHH  MỘT THÀNH VIÊN THƯƠNG MẠI DỊCH VỤ SÀI GÒN - BUÔN MA THUỘT</t>
  </si>
  <si>
    <t>COOPTAMKY</t>
  </si>
  <si>
    <t>CÔNG TY TNHH MỘT THÀNH VIÊN SÀI GÒN CO.OP TAM KỲ</t>
  </si>
  <si>
    <t>COOPBINHDINH</t>
  </si>
  <si>
    <t>CÔNG TY TNHH MỘT THÀNH VIÊN SÀI GÒN CO.OP BÌNH ĐỊNH</t>
  </si>
  <si>
    <t>COOPDANANG</t>
  </si>
  <si>
    <t>CÔNG TY TNHH MỘT THÀNH VIÊN TMDV SIÊU THỊ CO.OPMART ĐÀ NẴNG</t>
  </si>
  <si>
    <t>COOPTIENGIANGSAIGON</t>
  </si>
  <si>
    <t>CÔNG TY TNHH TMDV TIỀN GIANG - SÀI GÒN</t>
  </si>
  <si>
    <t>COOPSAIGONAG</t>
  </si>
  <si>
    <t>CÔNG TY TNHH THƯƠNG MẠI SÀI GÒN - AN GIANG</t>
  </si>
  <si>
    <t>COOP-016</t>
  </si>
  <si>
    <t>CHI NHÁNH LIÊN HIỆP HỢP TÁC XÃ THƯƠNG MẠI TP. HỒ CHÍ MINH - CO.OPMART ĐĂK NÔNG</t>
  </si>
  <si>
    <t>COOPSAIGONCHUSE</t>
  </si>
  <si>
    <t>CÔNG TY TNHH MỘT THÀNH VIÊN SÀI GÒN - CHƯ SÊ</t>
  </si>
  <si>
    <t>COOP-060</t>
  </si>
  <si>
    <t>CHI NHÁNH LIÊN HIỆP HỢP TÁC XÃ THƯƠNG MẠI TP.HỒ CHÍ MINH - CO.OPMART THOẠI SƠN</t>
  </si>
  <si>
    <t>Cửa hàng Co.op Food Hậu Lân</t>
  </si>
  <si>
    <t>Cửa Hàng Co.opFood Tân Thạnh Đông</t>
  </si>
  <si>
    <t>COOP-059</t>
  </si>
  <si>
    <t>CHI NHÁNH LIÊN HIỆP HỢP TÁC XÃ THƯƠNG MẠI TP. HỒ CHÍ MINH - CO.OPMART TÔ KÝ</t>
  </si>
  <si>
    <t>VIETY-001</t>
  </si>
  <si>
    <t>CHI NHÁNH NHA TRANG - CÔNG TY TNHH VIỆT Ý HÀ NỘI CENTER</t>
  </si>
  <si>
    <t>MEGA-007</t>
  </si>
  <si>
    <t>CHI NHÁNH CÔNG TY TNHH MM MEGA MARKET (VIỆT NAM) TẠI TỈNH BÌNH ĐỊNH</t>
  </si>
  <si>
    <t>A18MT20- Cửa hàng OKONO 20/14 Mễ Trì</t>
  </si>
  <si>
    <t>OkonoA18</t>
  </si>
  <si>
    <t>A27PT401- Cửa hàng OKONO 401 Phúc Tân</t>
  </si>
  <si>
    <t>OkonoA27</t>
  </si>
  <si>
    <t>A08TQV24 - Cửa hàng OKONO Trần Quốc Vượng</t>
  </si>
  <si>
    <t>OkonoA08</t>
  </si>
  <si>
    <t>A17TD202 - Cửa hàng OKONO Trương Định</t>
  </si>
  <si>
    <t>OkonoA17</t>
  </si>
  <si>
    <t>OkonoBN01</t>
  </si>
  <si>
    <t>LOTTE-007</t>
  </si>
  <si>
    <t>CÔNG TY CỔ PHẦN TRUNG TÂM THƯƠNG MẠI LOTTE VIỆT NAM - CHI NHÁNH CẦN THƠ</t>
  </si>
  <si>
    <t>Cửa Hàng Co.opFood Trương Phước Phan 169</t>
  </si>
  <si>
    <t>COOP-063</t>
  </si>
  <si>
    <t>CHI NHÁNH LIÊN HIỆP HỢP TÁC XÃ THƯƠNG MẠI TP. HỒ CHÍ MINH - CO. OPMART DƯƠNG MINH CHÂU</t>
  </si>
  <si>
    <t>COOP-040</t>
  </si>
  <si>
    <t>CHI NHÁNH LIÊN HIỆP HỢP TÁC XÃ THƯƠNG MẠI TP. HỒ CHÍ MINH-CO.OPMART HỒNG NGỰ</t>
  </si>
  <si>
    <t>Cửa Hàng Co.opFood Lâm Văn Bền</t>
  </si>
  <si>
    <t>Cửa Hàng Co.opFood Phạm Nhữ Tăng 11</t>
  </si>
  <si>
    <t>COOPVINHPHUC</t>
  </si>
  <si>
    <t>CÔNG TY TNHH MỘT THÀNH VIÊN CO.OP MART VĨNH PHÚC</t>
  </si>
  <si>
    <t>COOP-054</t>
  </si>
  <si>
    <t>CHI NHÁNH LIÊN HIỆP HỢP TÁC XÃ THƯƠNG MẠI TP. HỒ CHÍ MINH - CO.OPMART SƠN TRÀ</t>
  </si>
  <si>
    <t>COOP-044</t>
  </si>
  <si>
    <t>CHI NHÁNH LIÊN HIỆP HTX THƯƠNG MẠI TP. HỒ CHÍ MINH CO.OPMART VIỆT TRÌ</t>
  </si>
  <si>
    <t>Cửa Hàng Co.opFood CC Rainbow S1.07</t>
  </si>
  <si>
    <t>Cửa Hàng Co.opFood KCN Tây Bắc</t>
  </si>
  <si>
    <t>Cửa Hàng Co.opFood Nguyễn Văn Tạo</t>
  </si>
  <si>
    <t>COOP-019</t>
  </si>
  <si>
    <t>CHI NHÁNH LIÊN HIỆP HỢP TÁC XÃ THƯƠNG MẠI TP. HỒ CHÍ MINH - CO.OPMART LAGI</t>
  </si>
  <si>
    <t>Cửa hàng Co.op Food Conic sky</t>
  </si>
  <si>
    <t>Cửa Hàng Co.opFood Tam Bình 196</t>
  </si>
  <si>
    <t>COOP-064</t>
  </si>
  <si>
    <t>CHI NHÁNH LIÊN HIỆP HỢP TÁC XÃ THƯƠNG MẠI TP. HỒ CHÍ MINH - CO.OPMART TAM BÌNH</t>
  </si>
  <si>
    <t>Cửa Hàng Co.opFood Nguyễn Thị Sóc 153</t>
  </si>
  <si>
    <t>Cửa Hàng Co.opFood CC Petroland</t>
  </si>
  <si>
    <t>COOP-066</t>
  </si>
  <si>
    <t>CHI NHÁNH LIÊN HIỆP HỢP TÁC XÃ THƯƠNG MẠI TP. HỒ CHÍ MINH - CO.OPMART THÁP MƯỜI</t>
  </si>
  <si>
    <t>Cửa Hàng Co.opFood Tôn Thất Thuyết</t>
  </si>
  <si>
    <t>Cửa Hàng Co.opFood Hoàng Anh Thanh Bình</t>
  </si>
  <si>
    <t>Cửa Hàng Co.opFood Huỳnh Tấn Phát</t>
  </si>
  <si>
    <t>TMARTHATECO</t>
  </si>
  <si>
    <t>TRẦN HẢI ĐĂNG</t>
  </si>
  <si>
    <t>COOP-025</t>
  </si>
  <si>
    <t>CHI NHÁNH LIÊN HIỆP HỢP TÁC XÃ THƯƠNG MẠI TP. HỒ CHÍ MINH - CO.OPMART BÌNH DƯƠNG</t>
  </si>
  <si>
    <t>Cửa Hàng Co.opFood Lê Văn Lương 1187</t>
  </si>
  <si>
    <t>Coopfood CC Happy City</t>
  </si>
  <si>
    <t>Cửa hàng Co.op Food Phan Văn Hân 182</t>
  </si>
  <si>
    <t>COOPCHOMOI</t>
  </si>
  <si>
    <t>CHI NHÁNH LIÊN HIỆP HỢP TÁC XÃ THƯƠNG MẠI TP. HỒ CHÍ MINH - CO.OPMART CHỢ MỚI</t>
  </si>
  <si>
    <t>LOTTE-001</t>
  </si>
  <si>
    <t>CÔNG TY CỔ PHẦN TRUNG TÂM THƯƠNG MẠI LOTTE VIỆT NAM - CHI NHÁNH ĐỒNG NAI</t>
  </si>
  <si>
    <t>LOTTE-009</t>
  </si>
  <si>
    <t>CÔNG TY CỔ PHẦN TRUNG TÂM THƯƠNG MẠI LOTTE VIỆT NAM - CHI NHÁNH ĐÀ NẴNG</t>
  </si>
  <si>
    <t>LOTTE-004</t>
  </si>
  <si>
    <t>CÔNG TY CỔ PHẦN TRUNG TÂM THƯƠNG MẠI LOTTE VIỆT NAM - CHI NHÁNH ĐỐNG ĐA</t>
  </si>
  <si>
    <t>Cửa Hàng Co.opFood Quang Trung</t>
  </si>
  <si>
    <t>Cửa Hàng Co.opFood Chung Cư Hà Đô</t>
  </si>
  <si>
    <t>Cửa Hàng Co.opFood Savimex</t>
  </si>
  <si>
    <t>Cửa Hàng Co.opFood Tăng Nhơn Phú 26</t>
  </si>
  <si>
    <t>A14TD32 - Cửa hàng OKONO Trần Điền</t>
  </si>
  <si>
    <t>OkonoA14</t>
  </si>
  <si>
    <t>LOTTEMART PHÚ THỌ</t>
  </si>
  <si>
    <t>LOTTE940</t>
  </si>
  <si>
    <t>Cửa Hàng Co.opFood CC Diamond Riverside</t>
  </si>
  <si>
    <t>AAU</t>
  </si>
  <si>
    <t>CÔNG TY TNHH PHÂN PHỐI Á ÂU</t>
  </si>
  <si>
    <t>CÔNG TY TNHH MỘT THÀNH VIÊN THƯƠNG MẠI SÀI GÒN - VĨNH LONG</t>
  </si>
  <si>
    <t>COOP-049</t>
  </si>
  <si>
    <t>CHI NHÁNH LIÊN HIỆP HỢP TÁC XÃ THƯƠNG MẠI TP. HỒ CHÍ MINH-CO.OPMART CHÂU THÀNH TÂY NINH</t>
  </si>
  <si>
    <t>COOP-028</t>
  </si>
  <si>
    <t>CHI NHÁNH LIÊN HIỆP HỢP TÁC XÃ THƯƠNG MẠI TP. HỒ CHÍ MINH - CO.OPMART THỐT NỐT</t>
  </si>
  <si>
    <t>SEVEN03</t>
  </si>
  <si>
    <t>CHI NHÁNH CÔNG TY CỔ PHẦN SEVEN SYSTEM VIỆT NAM TẠI HÀ NỘI</t>
  </si>
  <si>
    <t>VNPOST</t>
  </si>
  <si>
    <t>TỔNG CÔNG TY BƯU ĐIỆN VIỆT NAM</t>
  </si>
  <si>
    <t>COOP-001</t>
  </si>
  <si>
    <t>LIÊN HIỆP HỢP TÁC XÃ THƯƠNG MẠI TP. HỒ CHÍ MINH</t>
  </si>
  <si>
    <t>BN01 - Cửa hàng OKONO Bắc Ninh</t>
  </si>
  <si>
    <t>CÔNG TY TNHH MTV THỰC PHẨM SAIGON CO.OP</t>
  </si>
  <si>
    <t>CÔNG TY TRÁCH NHIỆM HỮU HẠN THƯƠNG MẠI DỊCH VỤ SÀI GÒN - TRÀ VINH</t>
  </si>
  <si>
    <t>COOP-072</t>
  </si>
  <si>
    <t>CHI NHÁNH LIÊN HIỆP HỢP TÁC XÃ THƯƠNG MẠI TP. HỒ CHÍ MINH - CO.OPMART VŨ YÊN</t>
  </si>
  <si>
    <t>LONGBEACH-AGG-01-7755</t>
  </si>
  <si>
    <t>CÔNG TY CỔ PHẦN THƯƠNG MẠI LONG BEACH</t>
  </si>
  <si>
    <t>COOP-048</t>
  </si>
  <si>
    <t>CHI NHÁNH LIÊN HIỆP HỢP TÁC XÃ THƯƠNG MẠI TP HỒ CHÍ MINH - CO.OPMART TIỂU CẦN</t>
  </si>
  <si>
    <t>Cửa Hàng Co.opFood Phạm Hữu Lầu</t>
  </si>
  <si>
    <t>Cửa Hàng Co.opFood CC Hoàng Anh Riverview</t>
  </si>
  <si>
    <t>Cửa hàng Co.op Food 13 Lê Văn Thịnh</t>
  </si>
  <si>
    <t>Cửa Hàng Co.opFood Quốc lộ 13 cũ</t>
  </si>
  <si>
    <t>Cửa Hàng Co.opFood CC Westgate</t>
  </si>
  <si>
    <t>Tên khách hàng</t>
  </si>
  <si>
    <t>Địa chỉ</t>
  </si>
  <si>
    <t>Nhóm KH, NCC</t>
  </si>
  <si>
    <t>Mã số thuế</t>
  </si>
  <si>
    <t>Số nợ tối đa</t>
  </si>
  <si>
    <t>Nhân viên</t>
  </si>
  <si>
    <t>Tên nhân viên</t>
  </si>
  <si>
    <t>Quốc gia</t>
  </si>
  <si>
    <t>Tỉnh/TP</t>
  </si>
  <si>
    <t>Quận/Huyện</t>
  </si>
  <si>
    <t>Phường/Xã</t>
  </si>
  <si>
    <t>Nhóm Siêu Thị</t>
  </si>
  <si>
    <t>Tên Siêu Thị</t>
  </si>
  <si>
    <t>Chi nhánh</t>
  </si>
  <si>
    <t>41 Cách Mạng, Phường Tân Sơn Nhì, Thành phố Hồ Chí Minh, Việt Nam</t>
  </si>
  <si>
    <t>7%; MIENNAM</t>
  </si>
  <si>
    <t>0318561215</t>
  </si>
  <si>
    <t>Việt Nam</t>
  </si>
  <si>
    <t>Hồ Chí Minh</t>
  </si>
  <si>
    <t>Quận Tân Phú</t>
  </si>
  <si>
    <t>Phường Tân Thành</t>
  </si>
  <si>
    <t>CÔNG TY TNHH MTV THƯƠNG MẠI VÀ DỊCH VỤ NGỌC THƠM</t>
  </si>
  <si>
    <t>aau001</t>
  </si>
  <si>
    <t>AAU Tháp Brilliant</t>
  </si>
  <si>
    <t>Khu Thương mại số : T3.B2.1I – Tầng B2- Tháp Brilliant, số 1, Đường 104- BTT, khu phố 3, Phường Bình Trưng Tây, Quận 2, TPHCM.</t>
  </si>
  <si>
    <t>MIENNAM</t>
  </si>
  <si>
    <t>SG009</t>
  </si>
  <si>
    <t>Hứa Thị Ngọc Thơ</t>
  </si>
  <si>
    <t>Quận 2</t>
  </si>
  <si>
    <t>Phường Bình Trưng Tây</t>
  </si>
  <si>
    <t>aau002</t>
  </si>
  <si>
    <t>AAU Diamond</t>
  </si>
  <si>
    <t>Gian hàng 41546, Tầng 4, Trung Tâm Thương Mại Diamond , số 34 Lê Duẩn, Phường Bến Nghé, Quận 1, Thành Phố Hồ Chí Minh, Việt Nam.</t>
  </si>
  <si>
    <t>Thời gian nhận hàng : 9h30-11h30 &amp; 13h-22h (gửi xe tầng hầm B2 không tốn phí, bấm thang máy lầu 4 gian hàng Kmarket)</t>
  </si>
  <si>
    <t>SG026</t>
  </si>
  <si>
    <t>Nguyễn Văn Vinh</t>
  </si>
  <si>
    <t>Quận 1</t>
  </si>
  <si>
    <t>Phường Bến Nghé</t>
  </si>
  <si>
    <t>aau003</t>
  </si>
  <si>
    <t>AAU Tòa nhà Sadora</t>
  </si>
  <si>
    <t>Block D.002 Tòa nhà Sadora- Số 02, Đường 13, Phường An Lợi Đông, Thủ Đức, TP Hồ Chí Minh.</t>
  </si>
  <si>
    <t>Thời gian nhận hàng : 6h- 20h</t>
  </si>
  <si>
    <t>Phường An Lợi Đông</t>
  </si>
  <si>
    <t>ACM</t>
  </si>
  <si>
    <t>CÔNG TY TNHH MỘT THÀNH VIÊN HỘI NHẬP PHÁT TRIỂN ĐÔNG HƯNG</t>
  </si>
  <si>
    <t>96 Cao Thắng, Phường Bàn Cờ, Thành phố Hồ Chí Minh, Việt Nam</t>
  </si>
  <si>
    <t>STCH;MIENNAM</t>
  </si>
  <si>
    <t>0312629241</t>
  </si>
  <si>
    <t>Quận 3</t>
  </si>
  <si>
    <t>AEON CITIMART</t>
  </si>
  <si>
    <t>acm0001</t>
  </si>
  <si>
    <t>ACM - SOM</t>
  </si>
  <si>
    <t>21-23 Nguyễn Thị Minh Khai, Phường Bến Nghé, Q1</t>
  </si>
  <si>
    <t>AEON;STCH;MIENNAM;10%</t>
  </si>
  <si>
    <t>acm0002</t>
  </si>
  <si>
    <t>ACM - TRO</t>
  </si>
  <si>
    <t>49 Đường 66, Phường Thảo Điền, Q2, Tp HCM</t>
  </si>
  <si>
    <t>Phường Thảo Điền</t>
  </si>
  <si>
    <t>acm0003</t>
  </si>
  <si>
    <t>ACM - BCA</t>
  </si>
  <si>
    <t>Số 50, Đường số 3, Khu phố 4, Phường Bình An, Q2, HCM</t>
  </si>
  <si>
    <t>Phường An Khánh</t>
  </si>
  <si>
    <t>acm0004</t>
  </si>
  <si>
    <t>ACM - CAO</t>
  </si>
  <si>
    <t>96 Cao Thắng, Phường 4, Quận 3, HCM</t>
  </si>
  <si>
    <t>acm0005</t>
  </si>
  <si>
    <t>ACM – PQ5</t>
  </si>
  <si>
    <t>Tầng 4 Trung tâm Thương mại Parkson Department Store, 126 Hùng Vương, Phường 12, Q5, TP HCM</t>
  </si>
  <si>
    <t>SG011</t>
  </si>
  <si>
    <t>Trương Quang Thanh</t>
  </si>
  <si>
    <t>Quận 5</t>
  </si>
  <si>
    <t>acm0006</t>
  </si>
  <si>
    <t>ACM - HL6</t>
  </si>
  <si>
    <t>C2.00.01 tầng trệt, Khu thương mại Chung cư Him Lam Chợ Lớn, 491 Hậu Giang, Phường 11, Q6, HCM</t>
  </si>
  <si>
    <t>SG023</t>
  </si>
  <si>
    <t>Nguyễn Quốc Thái</t>
  </si>
  <si>
    <t>Quận 6</t>
  </si>
  <si>
    <t>acm0007</t>
  </si>
  <si>
    <t>ACM - NAM</t>
  </si>
  <si>
    <t>112, 114, 116 Hà Huy Tập, Phường Tân Phong, Q7, HCM</t>
  </si>
  <si>
    <t>Quận 7</t>
  </si>
  <si>
    <t>acm0008</t>
  </si>
  <si>
    <t>ACM - GRE</t>
  </si>
  <si>
    <t>SC-10, Khu phố Green View, Đường Nguyễn Lương Bằng, Phường Tân Phú, Q7, HCM</t>
  </si>
  <si>
    <t>acm0009</t>
  </si>
  <si>
    <t>ACM - SUN</t>
  </si>
  <si>
    <t>Khu vực 2, Tháp 2, Tòa nhà Sun Rise, 23 Nguyễn Hữu Thọ, Phường Tân Hưng, Q7, HCM</t>
  </si>
  <si>
    <t>ACM-001</t>
  </si>
  <si>
    <t>CHI NHÁNH CÔNG TY TNHH MỘT THÀNH VIÊN HỘI NHẬP PHÁT TRIỂN ĐÔNG HƯNG TẠI BÌNH DƯƠNG</t>
  </si>
  <si>
    <t>215A Yersin, Phường Phú Cường, Thành phố Thủ Dầu Một, Tỉnh Bình Dương, Việt Nam</t>
  </si>
  <si>
    <t>10%; AEON; STCH; MIENNAM</t>
  </si>
  <si>
    <t>0312629241-001</t>
  </si>
  <si>
    <t>SG029</t>
  </si>
  <si>
    <t>Dương Thị Kim Hồng</t>
  </si>
  <si>
    <t>Bình Dương</t>
  </si>
  <si>
    <t>Tỉnh Miền Nam</t>
  </si>
  <si>
    <t>acm0010</t>
  </si>
  <si>
    <t>ACM - HUN</t>
  </si>
  <si>
    <t>11A đường Bùi Bằng Đoàn, Khu phố 3, Phường Tân Phong, Q7, HCM</t>
  </si>
  <si>
    <t>acm0012</t>
  </si>
  <si>
    <t>ACM – GAR</t>
  </si>
  <si>
    <t>SC-02, SD-03, SF-04, SG-05, SE-13 Số 18-20 đường Tôn Dật Tiên, Khu phố Garden Plaza 1, Phường Tân Phong, Q7, HCM</t>
  </si>
  <si>
    <t>acm0013</t>
  </si>
  <si>
    <t>ACM – HL7</t>
  </si>
  <si>
    <t>Tầng trệt, lô B, Khu căn hộ Himlam Riverside, số 0.01-0.02 đường D1, Phường Tân Hưng, Q7, HCM</t>
  </si>
  <si>
    <t>acm0014</t>
  </si>
  <si>
    <t>ACM - PHU</t>
  </si>
  <si>
    <t>Tầng trệt, chung cư Phúc Yên, số 31-33 Phan Huy Ích, Phường 15, Q.Tân Bình, TP HCM</t>
  </si>
  <si>
    <t>SG027</t>
  </si>
  <si>
    <t>Trần Hạo Nhị</t>
  </si>
  <si>
    <t>Quận Tân Bình</t>
  </si>
  <si>
    <t>acm0015</t>
  </si>
  <si>
    <t>ACM - NEW</t>
  </si>
  <si>
    <t>D0102, Nguyễn Hữu Thọ, Xã Phước Kiển, Huyện Nhà Bè, TP HCM</t>
  </si>
  <si>
    <t>Huyện Nhà Bè</t>
  </si>
  <si>
    <t>acm0016</t>
  </si>
  <si>
    <t>ACM - CON</t>
  </si>
  <si>
    <t>Số 03-04 tầng 1, KDC Conic, Đại lộ Nguyễn Văn Linh, Xã Phong Phú, Huyện Bình Chánh, TP HCM</t>
  </si>
  <si>
    <t>Huyện Bình Chánh</t>
  </si>
  <si>
    <t>acm0017</t>
  </si>
  <si>
    <t>ACM – RES11</t>
  </si>
  <si>
    <t>205 Lạc Long Quân, phường 3, Q.11, HCM</t>
  </si>
  <si>
    <t>SG004</t>
  </si>
  <si>
    <t>Huỳnh Quốc Phong</t>
  </si>
  <si>
    <t>Quận 11</t>
  </si>
  <si>
    <t>acm0018</t>
  </si>
  <si>
    <t>ACM - BDG</t>
  </si>
  <si>
    <t>215A Yersin, P. Phú Cường, TP Thủ Dầu Một, Tỉnh Bình Dương</t>
  </si>
  <si>
    <t>acm0019</t>
  </si>
  <si>
    <t>ACM - TOW</t>
  </si>
  <si>
    <t>49 Hai Bà Trưng, Q. Hoàn Kiếm, TP HN</t>
  </si>
  <si>
    <t>MIENBAC;AEON;STCH;10%</t>
  </si>
  <si>
    <t>HN006</t>
  </si>
  <si>
    <t>Phan Trọng Cường</t>
  </si>
  <si>
    <t>Hà Nội</t>
  </si>
  <si>
    <t>Quận Hoàn Kiếm</t>
  </si>
  <si>
    <t>ACM-002</t>
  </si>
  <si>
    <t>CHI NHÁNH CÔNG TY TNHH MỘT THÀNH VIÊN HỘI NHẬP PHÁT TRIỂN ĐÔNG HƯNG TẠI TP.HÀ NỘI</t>
  </si>
  <si>
    <t>Số 49, đường Hai Bà Trưng, Phường Trần Hưng Đạo, Quận Hoàn Kiếm, Thành phố Hà Nội, Việt Nam</t>
  </si>
  <si>
    <t>AEON; MIENBAC; STCH</t>
  </si>
  <si>
    <t>0312629241-002</t>
  </si>
  <si>
    <t>acm0020</t>
  </si>
  <si>
    <t>ACM - IND</t>
  </si>
  <si>
    <t>TTTM Indochina Plaza, Số 241 Xuân Thủy, Q. Cầu Giấy, TP HN</t>
  </si>
  <si>
    <t>HN004</t>
  </si>
  <si>
    <t>Hoàng Thanh Huy</t>
  </si>
  <si>
    <t>Quận Cầu Giấy</t>
  </si>
  <si>
    <t>acm0021</t>
  </si>
  <si>
    <t>ACM - ECO</t>
  </si>
  <si>
    <t>Tầng 1, tháp E, Rừng Cọ, Khu đô thị Ecopark, Xã Xuân Quan, Huyện Văn Giang, Tỉnh Hưng Yên</t>
  </si>
  <si>
    <t>HN001</t>
  </si>
  <si>
    <t>Trần Thị Huệ</t>
  </si>
  <si>
    <t>Hưng Yên</t>
  </si>
  <si>
    <t>Tỉnh Miền Bắc</t>
  </si>
  <si>
    <t>acm0022</t>
  </si>
  <si>
    <t>AEON Citimart - Sunrise</t>
  </si>
  <si>
    <t>Số 0.01, Tháp V4, Sunrise City, 23 Nguyễn Hữu Thọ, phường Tân Hưng, quận 7, thành phố Hồ Chí Minh</t>
  </si>
  <si>
    <t>AEON;STCH;MIENNAM</t>
  </si>
  <si>
    <t>acm0023</t>
  </si>
  <si>
    <t>ACM - ORC</t>
  </si>
  <si>
    <t>Một phần KTM-DV 1.01 (tầng 1), dự án Thương mại, dịch vụ, văn phòng, officetel và căn hộ tại số 128 đường Hồng Hà, phường 09, quận Phú Nhuận, thành phố Hồ Chí Minh, Việt Nam</t>
  </si>
  <si>
    <t>Quận Phú Nhuận</t>
  </si>
  <si>
    <t>CHI NHÁNH CÔNG TY TNHH MỘT THÀNH VIÊN HỘI NHẬP PHÁT TRIỂN ĐÔNG HƯNG TẠI THÀNH PHỐ NHA TRANG</t>
  </si>
  <si>
    <t>ACM-003</t>
  </si>
  <si>
    <t>20 Trần Phú, Phường Lộc Thọ, Thành phố Nha Trang, Tỉnh Khánh Hòa, Việt Nam</t>
  </si>
  <si>
    <t>0312629241-003</t>
  </si>
  <si>
    <t>Khánh Hòa</t>
  </si>
  <si>
    <t>ACM-023</t>
  </si>
  <si>
    <t>CHI NHÁNH CÔNG TY TNHH MỘT THÀNH VIÊN HỘI NHẬP PHÁT TRIỂN ĐÔNG HƯNG TẠI HƯNG YÊN</t>
  </si>
  <si>
    <t>Tầng 1, tháp E, Rừng Cọ, Khu đô thị Ecopark, Xã Xuân Quan, Huyện Văn Giang, Tỉnh Hưng Yên, Việt Nam</t>
  </si>
  <si>
    <t>10%; AEON; MIENBAC; STCH</t>
  </si>
  <si>
    <t>0312629241-023</t>
  </si>
  <si>
    <t>ACM-031</t>
  </si>
  <si>
    <t>CHI NHÁNH CÔNG TY TNHH MỘT THÀNH VIÊN HỘI NHẬP PHÁT TRIỂN ĐÔNG HƯNG</t>
  </si>
  <si>
    <t>G15 - Tầng trệt, số 1 đường số 17A, khu phố 11, Phường Bình Trị Đông B, Quận Bình Tân, Thành phố Hồ Chí Minh, Việt Nam</t>
  </si>
  <si>
    <t>0312629241-031</t>
  </si>
  <si>
    <t>Quận Bình Tân</t>
  </si>
  <si>
    <t>ACM-032</t>
  </si>
  <si>
    <t>Số 50 Đường số 3, Khu phố 4, Phường An Khánh, Thành phố Thủ Đức (Hết HL), Thành phố Hồ Chí Minh, Việt Nam</t>
  </si>
  <si>
    <t>0312629241-032</t>
  </si>
  <si>
    <t>ACM-034</t>
  </si>
  <si>
    <t>C2.00.01 tầng trệt, Khu thương mại Chung cư Him Lam Chợ Lớn, Phường 11, Quận 6, Thành phố Hồ Chí Minh, Việt Nam</t>
  </si>
  <si>
    <t>0312629241-034</t>
  </si>
  <si>
    <t>AEON</t>
  </si>
  <si>
    <t>CÔNG TY TNHH AEON VIỆT NAM</t>
  </si>
  <si>
    <t>SỐ 30, ĐƯỜNG TÂN THẮNG, PHƯỜNG TÂN SƠN NHÌ, TP.HỒ CHÍ MINH, VIỆT NAM</t>
  </si>
  <si>
    <t>STCH</t>
  </si>
  <si>
    <t>0311241512</t>
  </si>
  <si>
    <t>Phường Tân Sơn Nhì</t>
  </si>
  <si>
    <t>AEON MALL</t>
  </si>
  <si>
    <t>AEON1009</t>
  </si>
  <si>
    <t>AEON BÌNH DƯƠNG NEW CITY</t>
  </si>
  <si>
    <t>Tầng 1, Lô C19, Khu đô thị mới thuộc Khu liên hợp Công Nghiệp - Dịch vụ - Đô thị tỉnh Bình Dương, P. Hòa Phú, Tp Thủ Dầu Một, tỉnh Bình Dương</t>
  </si>
  <si>
    <t>AEON1010</t>
  </si>
  <si>
    <t>AEON NGUYỄN VĂN LINH</t>
  </si>
  <si>
    <t>BF-01, Tầng Hầm 1, 101 Tôn Dật Tiên, Phường Tân Phú, Quận 7, Thành phố Hồ Chí Minh, Việt Nam</t>
  </si>
  <si>
    <t>AEONBINHDUONG</t>
  </si>
  <si>
    <t>CÔNG TY TNHH AEON VIỆT NAM - CHI NHÁNH BÌNH DƯƠNG.</t>
  </si>
  <si>
    <t>Số 1, Đại lộ Bình Dương, Khu phố Bình Giao, Phường Thuận Giao, Thành phố Hồ Chí Minh, Việt Nam</t>
  </si>
  <si>
    <t>0311241512-001</t>
  </si>
  <si>
    <t>AEONHOCHIMINH</t>
  </si>
  <si>
    <t>CÔNG TY TNHH AEON VIỆT NAM - CHI NHÁNH THÀNH PHỐ HỒ CHÍ MINH</t>
  </si>
  <si>
    <t>Số 1 đường số 17A, Khu phố 27, Phường An Lạc, Thành phố Hồ Chí Minh, Việt Nam</t>
  </si>
  <si>
    <t>0311241512-003</t>
  </si>
  <si>
    <t>Phường An Lạc</t>
  </si>
  <si>
    <t>AEONLONGBIEN</t>
  </si>
  <si>
    <t>CÔNG TY TNHH AEON VIỆT NAM-CHI NHÁNH LONG BIÊN</t>
  </si>
  <si>
    <t>Số 27, Đường Cổ Linh, Phường Long Biên, Thành Phố Hà Nội</t>
  </si>
  <si>
    <t>MIENBAC;AEON;STCH</t>
  </si>
  <si>
    <t>0311241512-004</t>
  </si>
  <si>
    <t>Quận Long Biên</t>
  </si>
  <si>
    <t>Phường Long Biên</t>
  </si>
  <si>
    <t>ALEE</t>
  </si>
  <si>
    <t>CÔNG TY CỔ PHẦN AV CONNECT VIỆT NAM</t>
  </si>
  <si>
    <t>345 Quốc lộ 13, khu phố 5, Phường Hiệp Bình Phước, Thành phố Thủ Đức, Thành phố Hồ Chí Minh, Việt Nam</t>
  </si>
  <si>
    <t>CK cố định 7% + 5% đơn đầu</t>
  </si>
  <si>
    <t>0313650711</t>
  </si>
  <si>
    <t>Quận Thủ Đức</t>
  </si>
  <si>
    <t>Phường Hiệp Bình Phước</t>
  </si>
  <si>
    <t>ALEE001</t>
  </si>
  <si>
    <t>CHI NHÁNH CÔNG TY CỔ PHẦN AV CONNECT VIỆT NAM - ALEE GOURMET SHOP</t>
  </si>
  <si>
    <t>Số SH3-Tòa nhà Biconsi Tower, Đường số 1, Trung tâm Thương m, Phường Phú Lợi, Thành phố Thủ Dầu Một, Tỉnh Bình Dương, Việt Nam</t>
  </si>
  <si>
    <t>0313650711-001</t>
  </si>
  <si>
    <t>Phường Phú Lợi</t>
  </si>
  <si>
    <t>ALEE-001</t>
  </si>
  <si>
    <t>CHI NHÁNH CÔNG TY CỔ PHẦN AV CONNECT VIỆT NAM-ALEE GOURMET SHOP</t>
  </si>
  <si>
    <t>Số SH3-Tòa nhà Biconsi Tower, Đường số 1, Trung tâm Thương mại Bình Dương Square, Phường Phú Lợi, Thành phố Thủ Dầu Một, Tỉnh Bình Dương, Việt Nam</t>
  </si>
  <si>
    <t>ALIMART</t>
  </si>
  <si>
    <t>Công Ty TNHH Thương Mại Dịch Vụ Ali Mart</t>
  </si>
  <si>
    <t>186-188 Đường M1, Phường Bình Hưng Hoà B, Q.Bình Tân, TPHCM</t>
  </si>
  <si>
    <t>0311833702</t>
  </si>
  <si>
    <t>AMTHUCVANG-224</t>
  </si>
  <si>
    <t>Công Ty TNHH Thương Mại Dịch Vụ Giải Trí Ẩm Thực Vàng</t>
  </si>
  <si>
    <t>Số 18 Đường 270B, Phường Phước Long A, Quận 9, Tp. Hồ Chí Minh</t>
  </si>
  <si>
    <t>0313937224</t>
  </si>
  <si>
    <t>Quận 9</t>
  </si>
  <si>
    <t>ANHSANHVANG</t>
  </si>
  <si>
    <t>CTY TNHH ÁNH SÁNG VÀNG</t>
  </si>
  <si>
    <t>50/12 Ba Vân, P.14, Q.Tân Bình</t>
  </si>
  <si>
    <t>0303719932</t>
  </si>
  <si>
    <t>SG005</t>
  </si>
  <si>
    <t>Thái Quang Hải</t>
  </si>
  <si>
    <t>ANHTAISUA</t>
  </si>
  <si>
    <t>Công Ty TNHH Thực Phẩm Châu Đại Dương</t>
  </si>
  <si>
    <t>347B Thống Nhất, Phường 11, Quận Gò Vấp, Tp. Hồ Chí Minh</t>
  </si>
  <si>
    <t>0314434368</t>
  </si>
  <si>
    <t>Quận Gò Vấp</t>
  </si>
  <si>
    <t>KHÁCH SỮA</t>
  </si>
  <si>
    <t>ANNGHIA</t>
  </si>
  <si>
    <t>CÔNG TY TNHH ÂN NGHĨA MART</t>
  </si>
  <si>
    <t>Số 238 ấp 3, Xã Long Hòa, Huyện Cần Đước, Tỉnh Long An, Việt Nam</t>
  </si>
  <si>
    <t>1102028729</t>
  </si>
  <si>
    <t>Long An</t>
  </si>
  <si>
    <t>Xã Long Hòa</t>
  </si>
  <si>
    <t>annghia001</t>
  </si>
  <si>
    <t>Siêu thị tiện lợi Ân Nghĩa Mart 24h</t>
  </si>
  <si>
    <t>370 Đinh Đức Thiện, ấp 3, xã Bình Chánh, huyện Bình Chánh, TP.HCM</t>
  </si>
  <si>
    <t>ANNGHIA-01</t>
  </si>
  <si>
    <t>CÔNG TY TNHH COOLMART 24H</t>
  </si>
  <si>
    <t>Số 370 Đinh Đức Thiện, ấp 3, Xã Bình Chánh, Huyện Bình Chánh, Thành phố Hồ Chí Minh, Việt Nam</t>
  </si>
  <si>
    <t>0318814988</t>
  </si>
  <si>
    <t>Xã Bình Chánh</t>
  </si>
  <si>
    <t>ANPHONG</t>
  </si>
  <si>
    <t>CÔNG TY CỔ PHẦN ĐẦU TƯ AN PHONG</t>
  </si>
  <si>
    <t>SỐ 3 ĐƯỜNG 3/2, PHƯỜNG 11, QUẬN 10, TP.HCM</t>
  </si>
  <si>
    <t>0300992066</t>
  </si>
  <si>
    <t>QUẬN 10</t>
  </si>
  <si>
    <t>ANTIEN</t>
  </si>
  <si>
    <t>CÔNG TY TNHH MỘT THÀNH VIÊN PHÂN PHỐI AN TIẾN</t>
  </si>
  <si>
    <t>52 ĐƯỜNG 15, PHƯỜNG TÂN KIỂNG, QUẬN 7, TP.HCM</t>
  </si>
  <si>
    <t>0312651977</t>
  </si>
  <si>
    <t>QUẬN 7</t>
  </si>
  <si>
    <t>ARIMI</t>
  </si>
  <si>
    <t>CÔNG TY TNHH Bán Lẻ Arimi</t>
  </si>
  <si>
    <t>Tầng 2, TTTM Mipec Riverside, Số 2, Phố Long Biên II,Phường Ngọc Lâm, Hà Nội</t>
  </si>
  <si>
    <t>MIENBAC</t>
  </si>
  <si>
    <t>0107467894</t>
  </si>
  <si>
    <t>HN009</t>
  </si>
  <si>
    <t>Vũ Anh Tuấn</t>
  </si>
  <si>
    <t>AUCHANTAYNINH</t>
  </si>
  <si>
    <t>CN CÔNG TY TNHH MTV MARONE - TRUNG TÂM MUA SẮM GIẢI TRÍ AUCHAN TÂY NINH</t>
  </si>
  <si>
    <t>217–219 Đường 30/4, Phường 2, Thành Phố Tây Ninh, Tỉnh Tây Ninh</t>
  </si>
  <si>
    <t>0313527362001</t>
  </si>
  <si>
    <t>Tỉnh Tây Ninh</t>
  </si>
  <si>
    <t>AUVT-176</t>
  </si>
  <si>
    <t>SHOP BEN BẮP</t>
  </si>
  <si>
    <t>73A LÊ HỒNG PHONG, PHƯỜNG 7, TP. VŨNG TÀU</t>
  </si>
  <si>
    <t>3502253176</t>
  </si>
  <si>
    <t>Bà Rịa - Vũng Tàu</t>
  </si>
  <si>
    <t>BACHHOAGIADINH</t>
  </si>
  <si>
    <t>Bách Hóa Gia Đình</t>
  </si>
  <si>
    <t>01 - 05 Chung Cư HimLam Phú Đông, Phường An Bình, Dĩ An, Bình Dương</t>
  </si>
  <si>
    <t>Phường An Bình</t>
  </si>
  <si>
    <t>BACHHOAXANH</t>
  </si>
  <si>
    <t>CÔNG TY CỔ PHẦN THƯƠNG MẠI BÁCH HÓA XANH</t>
  </si>
  <si>
    <t>128 Trần Quang Khải, Phường Tân Định, Thành phố Hồ Chí Minh, Việt Nam</t>
  </si>
  <si>
    <t>0310471746</t>
  </si>
  <si>
    <t>BÁCH HÓA XANH</t>
  </si>
  <si>
    <t>BACHTIN</t>
  </si>
  <si>
    <t>CÔNG TY TNHH  THƯƠNG MẠI DỊCH VỤ BÁCH TÍN</t>
  </si>
  <si>
    <t>Số 12B ngách 47/3 phố Võng Thị, Phường Bưởi, Quận Tây Hồ, Thành phố Hà Nội, Việt Nam</t>
  </si>
  <si>
    <t>LALANOW</t>
  </si>
  <si>
    <t>Quận Tây Hồ</t>
  </si>
  <si>
    <t>BAOHIEMDONGNAI</t>
  </si>
  <si>
    <t>CÔNG TY BẢO HIỂM BƯU ĐIỆN ĐỒNG NAI</t>
  </si>
  <si>
    <t>Tỉnh Đồng Nai</t>
  </si>
  <si>
    <t>BAOMINH-525</t>
  </si>
  <si>
    <t>CÔNG TY TNHH THỰC PHẨM SÀI GÒN BẢO MINH</t>
  </si>
  <si>
    <t>131/53/1 Đường 6, Phường Linh Xuân, Thành phố Thủ Đức, Thành phố Hồ Chí Minh, Việt Nam</t>
  </si>
  <si>
    <t>0314098525</t>
  </si>
  <si>
    <t>Phường Linh Xuân</t>
  </si>
  <si>
    <t>BENTHUYEN</t>
  </si>
  <si>
    <t>Công Ty TNHH Bến Thuyền</t>
  </si>
  <si>
    <t>11 Nguyễn Văn Trỗi, P.12, Q.Phú Nhuận</t>
  </si>
  <si>
    <t>0311438942</t>
  </si>
  <si>
    <t>BENXEMIENDONG</t>
  </si>
  <si>
    <t>CÔNG TY TNHH MTV BẾN XE MIỀN ĐÔNG</t>
  </si>
  <si>
    <t>BETAMEDIA</t>
  </si>
  <si>
    <t>CHI NHÁNH THÀNH PHỐ HỒ CHÍ MINH - CÔNG TY CỔ PHẦN BETA MEDIA</t>
  </si>
  <si>
    <t>55B Đặng Dung, Phường Tân Định, Quận 1, TP Hồ Chí Minh</t>
  </si>
  <si>
    <t>0106633482-002</t>
  </si>
  <si>
    <t>BHX13044</t>
  </si>
  <si>
    <t>BHX_CMA_TBI - Kho DC Mini Đông Mát Thới Bình</t>
  </si>
  <si>
    <t>Thửa đất số 2241, tờ bản đồ số 13, ấp Tắc Thủ, Xã Hồ Thị Kỷ, Huyện Thới Bình, Tỉnh Cà Mau, Việt Nam</t>
  </si>
  <si>
    <t>Cà Mau</t>
  </si>
  <si>
    <t>BHX13104</t>
  </si>
  <si>
    <t>BHX_DTH_CLA - Kho DC mini Đông Mát Cao Lãnh</t>
  </si>
  <si>
    <t>Thửa đất số 181 -1023, tờ bản đồ số 6, khóm Thuận Phú, Phường Hoà Thuận, Thành phố Cao Lãnh, Tỉnh Đồng Tháp, Việt Nam</t>
  </si>
  <si>
    <t>Đồng Tháp</t>
  </si>
  <si>
    <t>BHX13152</t>
  </si>
  <si>
    <t>BHX_KGI_CTH - Kho DC mini Đông Mát Kiên Giang</t>
  </si>
  <si>
    <t>Lô L4, Đường số 2, Khu Công Nghiệp Thạnh Lộc, Xã Thạnh Lộc, Huyện Châu Thành, Tỉnh Kiên Giang, Việt Nam</t>
  </si>
  <si>
    <t>Kiên Giang</t>
  </si>
  <si>
    <t>BHX13203</t>
  </si>
  <si>
    <t>BHX_BPH_DPH - Kho DC Mini Đông Mát Đồng Phú</t>
  </si>
  <si>
    <t>Thửa đất số 57, 58, 63, 69, 68, 37, 38, 76, Tờ bản đồ 07, 12, 11, Thị trấn Tân Phú, Huyện Đồng Phú, Tỉnh Bình Phước, Việt Nam</t>
  </si>
  <si>
    <t>Bình Phước</t>
  </si>
  <si>
    <t>BHX13219</t>
  </si>
  <si>
    <t>BHX_TNI_TNI - Kho DC Mini Đông Mát Tây Ninh</t>
  </si>
  <si>
    <t>Thửa đất số 477 và 653, tờ bản đồ số 18, ấp Bàu Lùn, xã Bình Minh, thành phố Tây Ninh, tỉnh Tây Ninh, Việt Nam</t>
  </si>
  <si>
    <t>Tây Ninh</t>
  </si>
  <si>
    <t>BHX13229</t>
  </si>
  <si>
    <t>BHX_HCM_BTA - Kho DC Mini Đông Mát Vĩnh Lộc</t>
  </si>
  <si>
    <t>Lô A65/II - A72/II, đường số 4, KCN Vĩnh Lộc, Phường Bình Hưng Hòa B, Quận Bình Tân, Thành phố Hồ Chí Minh, Việt Nam</t>
  </si>
  <si>
    <t>BHX13236</t>
  </si>
  <si>
    <t>BHX_BRV_PMY - Kho DC mini Đông Mát Phú Mỹ</t>
  </si>
  <si>
    <t>Ấp 4, Xã Tóc Tiên, Thị xã Phú Mỹ, Tỉnh Bà Rịa - Vũng Tàu, Việt Nam</t>
  </si>
  <si>
    <t>BHX13237</t>
  </si>
  <si>
    <t>BHX_DON_BHO - Kho DC Mini Đông Mát Long Bình</t>
  </si>
  <si>
    <t>G243 Bùi Văn Hòa, Khu Phố 7, Phường Long Bình, Thành phố Biên Hòa, Tỉnh Đồng Nai, Việt Nam</t>
  </si>
  <si>
    <t>Đồng Nai</t>
  </si>
  <si>
    <t>BHX13254</t>
  </si>
  <si>
    <t>BHX_CTH_TNO - Kho DC Mini Đông Mát Thốt Nốt</t>
  </si>
  <si>
    <t>Thửa đất số 2662, Tờ bản đồ số 2, Khu vực Thới Thạnh 1, Phường Thới Thuận, Quận Thốt Nốt, Thành phố Cần Thơ, Việt Nam</t>
  </si>
  <si>
    <t>Cần Thơ</t>
  </si>
  <si>
    <t>BHX13360</t>
  </si>
  <si>
    <t>BHX_BDU_TAN - Kho DC Mini Đông Mát Thuận An</t>
  </si>
  <si>
    <t>Thửa đất số 29, tờ bản đồ số 192, Phường Bình Chuẩn, thành phố Thuận An, tỉnh Bình Dương</t>
  </si>
  <si>
    <t>BHX13361</t>
  </si>
  <si>
    <t>BHX_BDU_BCA - Kho DC Mini Đông Mát Bến Cát</t>
  </si>
  <si>
    <t>Số 12 đường Hai Tháng Chín, tổ 3, khu phố 1A, Phường Chánh Phú Hòa, Thị xã Bến Cát, Tỉnh Bình Dương, Việt Nam</t>
  </si>
  <si>
    <t>BHX13362</t>
  </si>
  <si>
    <t>BHX_CTH_CRA - Kho DC Mini Đông Mát Cần Thơ</t>
  </si>
  <si>
    <t>Thửa đất số 13,20, tờ bản đồ số 19, 20, phường Lê Bình, Quận Cái Răng, thành phố Cần Thơ.</t>
  </si>
  <si>
    <t>BHX13425</t>
  </si>
  <si>
    <t>BHX_DON_LKH - Kho DC Mini Đông Mát Long Khánh</t>
  </si>
  <si>
    <t>Thửa đất số 225, tờ bản đồ số 14, Phường Phú Bình, Thành Phố Long Khánh, Tỉnh Đồng Nai</t>
  </si>
  <si>
    <t>BHX13490</t>
  </si>
  <si>
    <t>BHX_HCM_BTA - Chành Đông Mát Trần Đại Nghĩa (HCM)</t>
  </si>
  <si>
    <t>G16/108A, Đường Trần Đại Nghĩa, Ấp 7, Xã Lê Minh Xuân, Huyện Bình Chánh, Thành Phố Hồ Chí Minh, Việt Nam</t>
  </si>
  <si>
    <t>SG</t>
  </si>
  <si>
    <t>Chia đều sale 4 SG</t>
  </si>
  <si>
    <t>BHX13492</t>
  </si>
  <si>
    <t>BHX_CTH_TNO - Chành Đông Mát Thốt Nốt</t>
  </si>
  <si>
    <t>BHX13493</t>
  </si>
  <si>
    <t>BHX_HGI_VTH - Chành Đông Mát Vị Thanh</t>
  </si>
  <si>
    <t>Thửa số 137 – 320 – 435 – 442 tờ bản đồ số 45, khu vực 5, phường 5, thành phố vị thanh, tỉnh Hậu Giang</t>
  </si>
  <si>
    <t>Hậu Giang</t>
  </si>
  <si>
    <t>BHX13535</t>
  </si>
  <si>
    <t>BHX_LAN_CDU - Kho DC Mini Đông Mát Cần Đước</t>
  </si>
  <si>
    <t>Thửa đất số 2905, Tờ bản đồ số 3, Xã Long Cang, Huyện Cần Đước, Tỉnh Long An, Việt Nam</t>
  </si>
  <si>
    <t>BHX13564</t>
  </si>
  <si>
    <t>BHX_BPH_DPH - Chành DC Đông Mát Đồng Phú</t>
  </si>
  <si>
    <t>BHX13576</t>
  </si>
  <si>
    <t>BHX_HCM_BCH - Kho DC mini đông mát Trần Đại Nghĩa (Kho Kem)</t>
  </si>
  <si>
    <t>G16/108A Đường Trần Đại Nghĩa, ấp 7, xã Lê Minh Xuân, Huyện Bình Chánh, Thành phố Hồ Chí Minh</t>
  </si>
  <si>
    <t>BHX13638</t>
  </si>
  <si>
    <t>BHX_DON_BHO - Chành Đông Mát Long Bình</t>
  </si>
  <si>
    <t>BHX13660</t>
  </si>
  <si>
    <t>BHX_AGI_CPH - Kho DC Mini Đông Mát Châu Phú</t>
  </si>
  <si>
    <t>Thửa số 34, Tờ Bản Đồ Số 24, Xã Mỹ Phú, Huyện Châu Phú, Tỉnh An Giang, Việt Nam</t>
  </si>
  <si>
    <t>An Giang</t>
  </si>
  <si>
    <t>BHX13669</t>
  </si>
  <si>
    <t>BHX_VLO_LHO - Kho DC Mini Đông Mát Vĩnh Long</t>
  </si>
  <si>
    <t>Thửa đất số 491, tờ bản đồ số 40, xã Thanh Đức, huyện Long Hồ, tỉnh Vĩnh Long</t>
  </si>
  <si>
    <t>Vĩnh Long</t>
  </si>
  <si>
    <t>BHX13681</t>
  </si>
  <si>
    <t>BHX_HCM_HMO - Kho DC Mini Đông Mát Hóc Môn</t>
  </si>
  <si>
    <t>31E Đường Đặng Công Bỉnh, Ấp 5, Xã Xuân Thới Sơn, Huyện Hóc Môn, TP.HCM</t>
  </si>
  <si>
    <t>Huyện Hóc Môn</t>
  </si>
  <si>
    <t>BHX13768</t>
  </si>
  <si>
    <t>BHX_BTH_PTH - Kho DC Mini Đông Mát Hàm Thuận Nam</t>
  </si>
  <si>
    <t>Lô C7 - 6/2, C7 - 7, C7 - 8/1 Đường N4, Khu Công Nghiệp Hàm Kiệm 1, Xã Hàm Mỹ, Huyện Hàm Thuận Nam, Tỉnh Bình Thuận, Việt Nam</t>
  </si>
  <si>
    <t>Bình Thuận</t>
  </si>
  <si>
    <t>BHX13971</t>
  </si>
  <si>
    <t>BHX_HCM_BCH_Kho DC MINI Đông Mát Nguyễn Văn Linh</t>
  </si>
  <si>
    <t>C10/28 Nguyễn Văn Linh, Ấp 5A Tổ 246, Xã Bình Hưng, Huyện Bình Chánh, Hồ Chí Minh</t>
  </si>
  <si>
    <t>BHX13999</t>
  </si>
  <si>
    <t>BHX_VLO_LHO - Chành Đông Mát Vĩnh Long</t>
  </si>
  <si>
    <t>BHX14000</t>
  </si>
  <si>
    <t>BHX_BTH_HTN - Chành Đông Mát Hàm Thuận Nam</t>
  </si>
  <si>
    <t>Lô C7 - 6/2, C7 - 7, C7 - 8/1 Đường N4, Khu Công Nghiệp Hàm Kiệm 1, Xã Hàm Mỹ, Huyện Hàm Thuận Nam, Tỉnh Bình Thuận</t>
  </si>
  <si>
    <t>BHX14015</t>
  </si>
  <si>
    <t>BHX_HCM_TDU - Kho DC Mini Đông Mát QL13</t>
  </si>
  <si>
    <t>Số 7 Đường số 10, khu phố 2, Hiệp Bình Phước, quận Thủ Đức, Thành phố Hồ Chí Minh</t>
  </si>
  <si>
    <t>BHX19864</t>
  </si>
  <si>
    <t>BHX_HCM_NBE - Kho DC Mini Đông Mát Nhà Bè</t>
  </si>
  <si>
    <t>Lô F5-1 và F5-2, Khu F, Khu Công Nghiệp Hiệp Phước, Xã Hiệp Phước, Huyện Nhà Bè, Thành phố Hồ Chí Minh, Việt Nam</t>
  </si>
  <si>
    <t>BHX19865</t>
  </si>
  <si>
    <t>BHX_DLA _BMT - Kho DC Mini Đông Mát Buôn Mê</t>
  </si>
  <si>
    <t>Cụm Công nghiệp Tân An 1, Phường Tân An, TP.Buôn Ma Thuột, Tỉnh Đắk Lắk, Việt Nam</t>
  </si>
  <si>
    <t>Đắk Lắk</t>
  </si>
  <si>
    <t>BHX22859</t>
  </si>
  <si>
    <t>BHX_HCM_Q12 - Kho DC Mini Đông Mát 63 Trần Thị Do</t>
  </si>
  <si>
    <t>61 – 63 Trần Thị Do, Phường Hiệp Thành, Quận 12, Thành phố Hồ Chí Minh, Việt Nam</t>
  </si>
  <si>
    <t>Quận 12</t>
  </si>
  <si>
    <t>BHX27899</t>
  </si>
  <si>
    <t>BHX_LDO_DTR - Kho DC Mini Đông Mát Lâm Đồng</t>
  </si>
  <si>
    <t>Lô F3-KCN, Khu Công Nghiệp Phú Hội, Xã Phú Hội, Huyện Đức Trọng, Tỉnh Lâm Đồng, Việt Nam</t>
  </si>
  <si>
    <t>Lâm Đồng</t>
  </si>
  <si>
    <t>BHX27900</t>
  </si>
  <si>
    <t>BHX_KHH_DKH - Kho DC Mini Đông Mát Khánh Hòa</t>
  </si>
  <si>
    <t>Lô số 12, 13 thuộc Cụm Công Nghiệp Diên Phú – VCN, xã Diên Phú, huyện Diên Khánh, tỉnh Khánh Hòa.</t>
  </si>
  <si>
    <t>BHX27904</t>
  </si>
  <si>
    <t>BHX_HCM_BCH - Kho DC Mini Đông Mát Quận 6</t>
  </si>
  <si>
    <t>BICHCAU</t>
  </si>
  <si>
    <t>CÔNG TY TNHH ẨM THỰC BÍCH CÂU</t>
  </si>
  <si>
    <t>Số 09 đường Huỳnh Thúc Kháng, Phường 4, Thành phố Đà Lạt, Tỉnh Lâm Đồng, Việt Nam</t>
  </si>
  <si>
    <t>5801294135</t>
  </si>
  <si>
    <t>BIENGIAUVN</t>
  </si>
  <si>
    <t>CÔNG TY TNHH BIỂN GIÀU VN</t>
  </si>
  <si>
    <t>Số 78-80 Phước Thắng, Phường 12, Thành Phố Vũng Tàu, Tỉnh Bà Rịa - Vũng Tàu, Việt Nam</t>
  </si>
  <si>
    <t>3502216537</t>
  </si>
  <si>
    <t>BITEXCO NAM LONG</t>
  </si>
  <si>
    <t>CÔNG TY CỔ PHẦN BITEXCO NAM LONG</t>
  </si>
  <si>
    <t>Lô A2, Khu Công Nghiệp Nguyễn Đức Cảnh, Phường Trần Hưng Đạo, Thành phố Thái Bình, Thái Bình.</t>
  </si>
  <si>
    <t>1000341509</t>
  </si>
  <si>
    <t>Thái Bình</t>
  </si>
  <si>
    <t>Trần Hưng Đạo</t>
  </si>
  <si>
    <t>BONBON</t>
  </si>
  <si>
    <t>HỘ KINH DOANH BON BON</t>
  </si>
  <si>
    <t>329 Nguyễn Huệ, Phường 5, TP Tuy Hoà, Tỉnh Phú Yên</t>
  </si>
  <si>
    <t>khách lẻ của Tâm sale, giá bán lẻ, ck 15%</t>
  </si>
  <si>
    <t>SG015</t>
  </si>
  <si>
    <t>Trần Bảo Trâm</t>
  </si>
  <si>
    <t>Phú Yên</t>
  </si>
  <si>
    <t>BONGSEN</t>
  </si>
  <si>
    <t>CÔNG TY CỔ PHẦN THỰC PHẨM BÔNG SEN VIỆT NAM</t>
  </si>
  <si>
    <t>296 VÕ VĂN NGÂN, PHƯỜNG BÌNH THỌ, QUẬN THỦ ĐỨC, TP.HCM</t>
  </si>
  <si>
    <t>0312864005</t>
  </si>
  <si>
    <t>BRG</t>
  </si>
  <si>
    <t>CÔNG TY TNHH XUẤT - NHẬP KHẨU VÀ BÁN LẺ HÀNG TIÊU DÙNG HÀ NỘI</t>
  </si>
  <si>
    <t>Số 51 phố Lê Đại Hành, Phường Hai Bà Trưng, Thành phố Hà Nội, Việt Nam</t>
  </si>
  <si>
    <t>MIENBAC;5%;BRG;STCH</t>
  </si>
  <si>
    <t>0108609950</t>
  </si>
  <si>
    <t>Quận Hai Bà Trưng</t>
  </si>
  <si>
    <t>HAI BÀ TRƯNG</t>
  </si>
  <si>
    <t>BRG - FUJIMART</t>
  </si>
  <si>
    <t>BRG01</t>
  </si>
  <si>
    <t>CÔNG TY TNHH BÁN LẺ FUJIMART VIỆT NAM</t>
  </si>
  <si>
    <t>Số 142 đường Lê Duẩn, Phường Văn Miếu - Quốc Tử Giám, Thành phố Hà Nội, Việt Nam</t>
  </si>
  <si>
    <t>0108432911</t>
  </si>
  <si>
    <t>Quận Đống Đa</t>
  </si>
  <si>
    <t>VĂN MIẾU</t>
  </si>
  <si>
    <t>brg10011</t>
  </si>
  <si>
    <t>Siêu thị intimex 120 Hàng Trống</t>
  </si>
  <si>
    <t>Số 120 Hàng Trống, phường Hàng Trống, Quận Hoàn Kiếm, Hà Nội</t>
  </si>
  <si>
    <t>brg10021</t>
  </si>
  <si>
    <t>Siêu thị BRGMart Nguyễn Văn Cừ</t>
  </si>
  <si>
    <t>Ngõ 390 tòa nhà Berriver, Nguyễn Văn Cừ, phường Bồ Đề, quận Long Biên, thành phố Hà Nội</t>
  </si>
  <si>
    <t>brg10031</t>
  </si>
  <si>
    <t>BRGMART 15-17 Ngọc Khánh, Hà Nội</t>
  </si>
  <si>
    <t>BRG 15-17 Ngọc Khánh, Ba Đình, Hà Nội</t>
  </si>
  <si>
    <t>Quận Ba Đình</t>
  </si>
  <si>
    <t>brg10041</t>
  </si>
  <si>
    <t>Siêu thị intimex Hải Dương</t>
  </si>
  <si>
    <t>Số 1 Nguyễn Lương Bằng, P.Phạm Ngũ Lão, Tp.Hải Dương</t>
  </si>
  <si>
    <t>Hải Dương</t>
  </si>
  <si>
    <t>brg10051</t>
  </si>
  <si>
    <t>BRGMART 174 Lạc Long Quân, Tây Hồ</t>
  </si>
  <si>
    <t>BRGMART 174 Lạc Long Quân, P.Bưởi, Q.Tây Hồ, Hà Nội</t>
  </si>
  <si>
    <t>brg10061</t>
  </si>
  <si>
    <t>Siêu thị BRGMart Phố Nối</t>
  </si>
  <si>
    <t>Khu đô thị Lạc Hồng Phúc - Phường Mỹ Hào - Tỉnh Hưng Yên</t>
  </si>
  <si>
    <t>brg10101</t>
  </si>
  <si>
    <t>Siêu thị intimex Hải Phòng</t>
  </si>
  <si>
    <t>BRGMART 23 Minh Khai, Hồng Bàng, tp.Hải Phòng</t>
  </si>
  <si>
    <t>Hải Phòng</t>
  </si>
  <si>
    <t>brg10141</t>
  </si>
  <si>
    <t>BRG10141 Siêu thị Intimemex Như Quỳnh, Hưng Yên</t>
  </si>
  <si>
    <t>Thị trấn Như Quỳnh, huyện Văn Lâm, tỉnh Hưng Yên</t>
  </si>
  <si>
    <t>Các cửa hàng thuộc cty TNHH BRG</t>
  </si>
  <si>
    <t>brg11011</t>
  </si>
  <si>
    <t>Siêu thị Fujimart 142 Lê Duẩn</t>
  </si>
  <si>
    <t>Siêu thị Fujimart 142 Lê Duẩn, quận Đống Đa, HN</t>
  </si>
  <si>
    <t>brg11021</t>
  </si>
  <si>
    <t>Siêu thị Fujimart 36 Hoàng Cầu</t>
  </si>
  <si>
    <t>Siêu thị Fujimart 36 Hoàng Cầu, Đống Đa, HN</t>
  </si>
  <si>
    <t>brg11031</t>
  </si>
  <si>
    <t>Siêu thị Fujimart 324 Tây Sơn</t>
  </si>
  <si>
    <t>Siêu thị Fujimart 324 Tây Sơn, Đống Đa, HN</t>
  </si>
  <si>
    <t>brg11041</t>
  </si>
  <si>
    <t>Siêu thị Fujimart Huỳnh Thúc Kháng</t>
  </si>
  <si>
    <t>Tầng 2, Tòa nhà Hateco, số 4A Huỳnh Thúc Kháng, quận Đống Đa, thành phố Hà Nội, Việt Nam</t>
  </si>
  <si>
    <t>brg11051</t>
  </si>
  <si>
    <t>Siêu thị Fujimart Trần Phú - Hà Đông</t>
  </si>
  <si>
    <t>Tòa nhà Mac Plaza, số 10 Trần Phú, quận Hà Đông, thành phố Hà Nội</t>
  </si>
  <si>
    <t>HN007</t>
  </si>
  <si>
    <t>Đỗ Minh Quang</t>
  </si>
  <si>
    <t>Quận Hà Đông</t>
  </si>
  <si>
    <t>brg11081</t>
  </si>
  <si>
    <t>Siêu thị Fuji Bùi Ngọc Dương</t>
  </si>
  <si>
    <t>BRG 89 Bùi Ngọc Dương, Hai Bà Trưng, Hà Nội</t>
  </si>
  <si>
    <t>brg11091</t>
  </si>
  <si>
    <t>BRG D2 Giảng Võ, Hà Nội</t>
  </si>
  <si>
    <t>BRG D2 Giảng Võ, Ba Đình, Hà Nội</t>
  </si>
  <si>
    <t>brg11101</t>
  </si>
  <si>
    <t>Siêu thị Fuji MD Complex</t>
  </si>
  <si>
    <t>Tỏa nhà MD Complex, 2 Hàm Nghi, KĐT Mỹ Đình 1, Nam Từ Liêm, Hà Nội</t>
  </si>
  <si>
    <t>Quận Nam Từ Liêm</t>
  </si>
  <si>
    <t>brg11121</t>
  </si>
  <si>
    <t>Siêu thị Fuji The Light</t>
  </si>
  <si>
    <t>Tầng 1 tòa nhà CT2, KĐT Trung Văn, Q. Nam Từ Liêm, Hà Nội</t>
  </si>
  <si>
    <t>brg11161</t>
  </si>
  <si>
    <t>Siêu thị Fujimart 249 Thụy Khê</t>
  </si>
  <si>
    <t>Tòa nhà Lexington, 249 Thụy Khê, P. Thụy Khê, Q. Tây Hồ, Hà Nội</t>
  </si>
  <si>
    <t>brg11171</t>
  </si>
  <si>
    <t>Siêu thị Fujimart 89 Lạc Long Quân</t>
  </si>
  <si>
    <t>Tòa nhà Rosary 89 Lạc Long Quân, Nghĩa Đô, Cầu Giấy, Hà Nội</t>
  </si>
  <si>
    <t>Phường Nghĩa Đô</t>
  </si>
  <si>
    <t>brg11181</t>
  </si>
  <si>
    <t>Siêu thị Fujimart Chính Kinh</t>
  </si>
  <si>
    <t>Tòa nhà Sapphire, số 4 Chính Kinh, Thượng Đình, Thanh Xuân, Hà Nội</t>
  </si>
  <si>
    <t>Quận Thanh Xuân</t>
  </si>
  <si>
    <t>brg11191</t>
  </si>
  <si>
    <t>Siêu thị FujiMart Lê Văn Lương</t>
  </si>
  <si>
    <t>Tòa nhà Diamond Plaza, 25 Lê Văn Lương, Thanh Xuân, Hà Nội</t>
  </si>
  <si>
    <t>brg11201</t>
  </si>
  <si>
    <t>Siêu thị FujiMart Trung Yên</t>
  </si>
  <si>
    <t>Tòa nhà Trung Yên 1, KĐT Trung Yên, Cầu Giấy, Hà Nội</t>
  </si>
  <si>
    <t>Phường Yên Hoà</t>
  </si>
  <si>
    <t>brg11211</t>
  </si>
  <si>
    <t>Siêu thị Fujimart 67 Trần Phú-Ba Đình</t>
  </si>
  <si>
    <t>Siêu thị Fujimart 67 Trần Phú-Ba Đình, HN</t>
  </si>
  <si>
    <t>brg11221</t>
  </si>
  <si>
    <t>Siêu thị FujiMart Tân Mai</t>
  </si>
  <si>
    <t>FujiMart 109 Tân Mai, Phường Tân Mai, Quận Hoàng Mai, HN</t>
  </si>
  <si>
    <t>Quận Hoàng Mai</t>
  </si>
  <si>
    <t>brg11241</t>
  </si>
  <si>
    <t>Siêu thị FujiMart Times City</t>
  </si>
  <si>
    <t>Tòa nhà T9 Times City, số 458 Minh Khai, P. Vĩnh Tuy, Hai Bà Trưng, Hà Nội</t>
  </si>
  <si>
    <t>brg12021</t>
  </si>
  <si>
    <t>BRGMART E7 Bách Khoa, Hà Nội</t>
  </si>
  <si>
    <t>BRGMART E7 Bách Khoa, Hai Bà Trưng, Hà Nội</t>
  </si>
  <si>
    <t>brg12031</t>
  </si>
  <si>
    <t>BRGMART Thanh Xuân, Hà Nội</t>
  </si>
  <si>
    <t>BRGMART C12 Thanh Xuân Bắc, Q.Thanh Xuân, Hà Nội</t>
  </si>
  <si>
    <t>brg12041</t>
  </si>
  <si>
    <t>BRGMART K3 Việt Hưng, Hà Nội</t>
  </si>
  <si>
    <t>BRG K3 Việt Hưng, Quận Long Biên, Hà Nội</t>
  </si>
  <si>
    <t>brg12051</t>
  </si>
  <si>
    <t>BRGMART 13 Thành Công, Hà Nội</t>
  </si>
  <si>
    <t>BRG 13 Thành Công, Ba Đình, Hà Nội</t>
  </si>
  <si>
    <t>brg12061</t>
  </si>
  <si>
    <t>Siêu thị HaproMart Lương Đình Của</t>
  </si>
  <si>
    <t>BRGMART 135 Lương Định Của, Đống Đa, Hà Nội</t>
  </si>
  <si>
    <t>brg12091</t>
  </si>
  <si>
    <t>Siêu thị HaproMart A4 Vĩnh Phúc, Ba Đình</t>
  </si>
  <si>
    <t>Tầng 1, nhà G3, TT Vĩnh Phúc, P.Vĩnh Phúc, Q.Ba Đình, HN</t>
  </si>
  <si>
    <t>brg12111</t>
  </si>
  <si>
    <t>BRGMART E6 Quỳnh Mai, Hai Bà Trưng, Hà Nội</t>
  </si>
  <si>
    <t>brg12171</t>
  </si>
  <si>
    <t>BRGMART 5 Hàm Tử Quan, Hoàn Kiếm, Hà Nội</t>
  </si>
  <si>
    <t>brg12201</t>
  </si>
  <si>
    <t>CH Hapro 198 Lò Đúc</t>
  </si>
  <si>
    <t>BRGMART 198 Lò Đúc, Hai Bà Trưng, Hà Nội</t>
  </si>
  <si>
    <t>brg12211</t>
  </si>
  <si>
    <t>CH Hapro 15-17 Đội cấn</t>
  </si>
  <si>
    <t>BRGMART 15-17 Đội Cấn, Ba Đình, Hà Nội</t>
  </si>
  <si>
    <t>brg12221</t>
  </si>
  <si>
    <t>CH Hapro 53D Hàng Bài</t>
  </si>
  <si>
    <t>BRGMART 53D Hàng Bài, Hoàn Kiếm, Hà Nội</t>
  </si>
  <si>
    <t>brg12231</t>
  </si>
  <si>
    <t>Cửa hàng Haprofood N4C Trung Hòa Nhân Chính</t>
  </si>
  <si>
    <t>Tầng 1 toàn N4C Trung Hòa - Nhân Chính, Thanh Xuân, Hà Nội</t>
  </si>
  <si>
    <t>brg12241</t>
  </si>
  <si>
    <t>BRGMART Chợ bưởi, HN</t>
  </si>
  <si>
    <t>BRGMART Chợ bưởi, Ba Đình, Hà Nội ( đối diện 582 Thụy Khuê )</t>
  </si>
  <si>
    <t>brg12251</t>
  </si>
  <si>
    <t>BRGMART 41 Đông tác, Hà Nội</t>
  </si>
  <si>
    <t>BRGMART 41 Đông tác, Đống đa, Hà Nội</t>
  </si>
  <si>
    <t>brg12331</t>
  </si>
  <si>
    <t>CH Hapro 160-162 ngõ Thái Thịnh I</t>
  </si>
  <si>
    <t>BRGMART 160 ngõ Thái Thịnh 1, Đống Đa, Hà Nội</t>
  </si>
  <si>
    <t>brg12341</t>
  </si>
  <si>
    <t>CH Hapro 94 Láng Hạ</t>
  </si>
  <si>
    <t>BRGMART 94 Láng Hạ, Đống Đa, Hà Nội</t>
  </si>
  <si>
    <t>brg12342</t>
  </si>
  <si>
    <t>Siêu thị BRGMart Moonlight Vân Canh</t>
  </si>
  <si>
    <t>Tầng 1 Tòa nhà Moonlight 1, Vân Canh, An Khánh, Hoài Đức, HN</t>
  </si>
  <si>
    <t>Huyện Hoài Đức</t>
  </si>
  <si>
    <t>Xã An Khánh</t>
  </si>
  <si>
    <t>brg12351</t>
  </si>
  <si>
    <t>CH Hapro 83 Nguyễn An Ninh</t>
  </si>
  <si>
    <t>BRGMART 83 Nguyễn An Ninh, Hoàng Mai, Hà Nội</t>
  </si>
  <si>
    <t>brg12401</t>
  </si>
  <si>
    <t>BRGMART 12 Quán Thánh, Hà Nội</t>
  </si>
  <si>
    <t>BRGMART 12 Quán Thánh, Ba Đình, Hà Nội</t>
  </si>
  <si>
    <t>brg12411</t>
  </si>
  <si>
    <t>Cửa hàng HaproFood 63 Cầu Gỗ</t>
  </si>
  <si>
    <t>63 Cầu Gỗ, phường Hàng Bạc, quận Hoàn Kiếm, thành phố Hà Nội</t>
  </si>
  <si>
    <t>brg12431</t>
  </si>
  <si>
    <t>BRGMART 376 Khâm Thiên, Hà Nội</t>
  </si>
  <si>
    <t>BRGMART 376 Khâm Thiên, Đống Đa, Hà Nội</t>
  </si>
  <si>
    <t>brg12441</t>
  </si>
  <si>
    <t>BRG 156 Ngọc Lâm, Hà Nội</t>
  </si>
  <si>
    <t>156 Ngọc Lâm, Long Biên, Hà Nội</t>
  </si>
  <si>
    <t>Phường Ngọc Lâm</t>
  </si>
  <si>
    <t>brg12451</t>
  </si>
  <si>
    <t>BRGMART Chợ Sa, Cổ Loa, Đông Anh, Hà Nội</t>
  </si>
  <si>
    <t>Huyện Đông Anh</t>
  </si>
  <si>
    <t>brg12481</t>
  </si>
  <si>
    <t>Siêu thị BRGMart 63 Hàng trống</t>
  </si>
  <si>
    <t>BRG 63 Hàng Trống, Hoàn Kiếm, Hà Nội</t>
  </si>
  <si>
    <t>brg12491</t>
  </si>
  <si>
    <t>BRGMART Chợ Tó. Uy Nỗ, Đông Anh, Hà Nội</t>
  </si>
  <si>
    <t>brg12511</t>
  </si>
  <si>
    <t>BRGMART 162 Tôn Đức Thắng, Hà Nội</t>
  </si>
  <si>
    <t>BRGMART 162 Tôn Đức Thắng, Đống Đa, Hà Nội</t>
  </si>
  <si>
    <t>brg12521</t>
  </si>
  <si>
    <t>BRGMART 537 Quang Trung, Hà Đông, Hà Nội</t>
  </si>
  <si>
    <t>brg12531</t>
  </si>
  <si>
    <t>BRGMART 166 Nguyễn Thái Học, Hà Nội</t>
  </si>
  <si>
    <t>BRGMART 166 Nguyễn Thái Học, Ba Đình, Hà Nội</t>
  </si>
  <si>
    <t>brg12551</t>
  </si>
  <si>
    <t>BRGMART 105 Lê Duẩn, Hà Nội</t>
  </si>
  <si>
    <t>BRGMART 105 Lê Duẩn, Hoàn Kiếm, Hà Nội</t>
  </si>
  <si>
    <t>brg12561</t>
  </si>
  <si>
    <t>BRG Thôn Cương Ngô</t>
  </si>
  <si>
    <t>66/673 đường Cổ Điển, TT Văn Điển, huyện Thanh Trì, HN</t>
  </si>
  <si>
    <t>Huyện Thanh Trì</t>
  </si>
  <si>
    <t>brg12571</t>
  </si>
  <si>
    <t>Siêu thị BRGMart Mạo Khê</t>
  </si>
  <si>
    <t>BRG số 1 nguyễn lương Bằng, P.Phạm Ngũ Lão, Tp.Hải Dương</t>
  </si>
  <si>
    <t>Quảng Ninh</t>
  </si>
  <si>
    <t>brg12581</t>
  </si>
  <si>
    <t>Cửa hàng haprofood 2 Hoàng Hoa Thám, Vũng Tàu</t>
  </si>
  <si>
    <t>Số 2, Hoàng Hoa Thám, phường 2, thành phố Vũng Tàu, tỉnh Bà Rịa - Vũng Tàu</t>
  </si>
  <si>
    <t>5%;BRG;STCH;MIENNAM</t>
  </si>
  <si>
    <t>brg12601</t>
  </si>
  <si>
    <t>BRG Hàm Nghi, Q1</t>
  </si>
  <si>
    <t>31-35 Hàm Nghi, phường Nguyễn Thái Bình, quận 1, HCM</t>
  </si>
  <si>
    <t>brg12621</t>
  </si>
  <si>
    <t>BRG Cửa hàng Haprofood 27B Nguyễn Đình Chiều</t>
  </si>
  <si>
    <t>Cửa hàng Haprofood 27B Nguyễn Đình Chiều, Q.3, HCM</t>
  </si>
  <si>
    <t>brg12631</t>
  </si>
  <si>
    <t>BRG 442-444-446 Nguyễn Tất Thành, Q.4</t>
  </si>
  <si>
    <t>BRG 442-444-446 NGUYỄN TẤT THÀNH, QUẬN 4, HCM</t>
  </si>
  <si>
    <t>Quận 4</t>
  </si>
  <si>
    <t>brg12661</t>
  </si>
  <si>
    <t>BRG 362 Ngọc Lâm, Hà Nội</t>
  </si>
  <si>
    <t>362 Ngọc Lâm, Long Biên, Hà Nội</t>
  </si>
  <si>
    <t>brg12671</t>
  </si>
  <si>
    <t>CH Haprofood Ecohome 3</t>
  </si>
  <si>
    <t>BRGMART Ecohome3, Bắc Từ Liêm, Hà Nội</t>
  </si>
  <si>
    <t>Quận Bắc Từ Liêm</t>
  </si>
  <si>
    <t>brg12681</t>
  </si>
  <si>
    <t>BRG mart N16 Sài Đồng</t>
  </si>
  <si>
    <t>G1, N16-01 Le Grand Jadin, KĐT Sài Đồng, Long Biên, Hà Nội</t>
  </si>
  <si>
    <t>brg12691</t>
  </si>
  <si>
    <t>BRG mart Intracom Đông Anh</t>
  </si>
  <si>
    <t>BRGMart Intracom Vĩnh Ngọc, Đông anh, HN</t>
  </si>
  <si>
    <t>brg12701</t>
  </si>
  <si>
    <t>BRGMART MD Complex Hàm Nghi, Hà Nội</t>
  </si>
  <si>
    <t>Tỏa nhà MD Complex, 2 Hàm Nghi, KĐT Mỹ Đình 1, Q.Nam Từ Liêm, Hà Nội</t>
  </si>
  <si>
    <t>brg12711</t>
  </si>
  <si>
    <t>BRG Lộc Ninh Singashine - Thị trấn Chúc Sơn</t>
  </si>
  <si>
    <t>BRG Lộc Ninh Singashine - Thị trấn Chúc Sơn, Chương Mỹ, HN</t>
  </si>
  <si>
    <t>Huyện Chương Mỹ</t>
  </si>
  <si>
    <t>brg12721</t>
  </si>
  <si>
    <t>BRG UDIC Riverside 1 - 122 Vĩnh Tuy, Hai Bà Trưng, HN</t>
  </si>
  <si>
    <t>brg12731</t>
  </si>
  <si>
    <t>CH Haprofood 9-11 Thổ Quan</t>
  </si>
  <si>
    <t>BRGMART 9-11 Thổ Quan, Đống Đa, HN</t>
  </si>
  <si>
    <t>brg12741</t>
  </si>
  <si>
    <t>CH Haprofood 9 Lê Qúy Đôn</t>
  </si>
  <si>
    <t>BRGMART 9 Lê Quý Đôn, Hai Bà Trưng, HN</t>
  </si>
  <si>
    <t>brg12751</t>
  </si>
  <si>
    <t>CH Haprofood 24 Trần Nhật Duật</t>
  </si>
  <si>
    <t>24 Trần Nhật Duật, Phường Đông Xuân, Q.Hoàn Kiếm, Hà Nội</t>
  </si>
  <si>
    <t>brg12761</t>
  </si>
  <si>
    <t>Siêu thị FujiMart 51 Lê Đại Hành</t>
  </si>
  <si>
    <t>Số 51 Lê Đại Hành, P. Lê Đại Hành, Q. Hai Bà Trưng, HN</t>
  </si>
  <si>
    <t>Phường Lê Đại Hành</t>
  </si>
  <si>
    <t>brg12801</t>
  </si>
  <si>
    <t>Siêu thị BRGMart Đồ Sơn Hải Phòng</t>
  </si>
  <si>
    <t>BRG Khu d.cư số 8, Đường 353, P. Ngọc Xuyên, Q. Đồ Sơn, Hải Phòng</t>
  </si>
  <si>
    <t>brg13011</t>
  </si>
  <si>
    <t>Seikamart Phạm Ngọc Thạch</t>
  </si>
  <si>
    <t>BRGMART Số 8 Phạm Ngọc Thạch, Đống Đa, HN</t>
  </si>
  <si>
    <t>5%; BRG; MIENBAC; STCH</t>
  </si>
  <si>
    <t>brg13031</t>
  </si>
  <si>
    <t>BRG 1 Lý Nam Đế, Hoàn Kiếm, Hà Nội</t>
  </si>
  <si>
    <t>brg13041</t>
  </si>
  <si>
    <t>Seikamart 275 nguyễn Trãi</t>
  </si>
  <si>
    <t>Tầng 1, tòa A, chung cư Goldland, 275 Nguyễn Trãi, Q.Thanh Xuân, Hà Nội</t>
  </si>
  <si>
    <t>brg13061</t>
  </si>
  <si>
    <t>Seika Dimond Westlake 98 Tô Ngọc Vân</t>
  </si>
  <si>
    <t>98 Tô Ngọc Vân, Tây Hồ, HN</t>
  </si>
  <si>
    <t>BRODARD</t>
  </si>
  <si>
    <t>CÔNG TY TNHH MỘT THÀNH VIÊN BÁNH BRODARD</t>
  </si>
  <si>
    <t>11 Nguyễn Thiệp - Phường Bến Nghé - Quận 1 - TP Hồ Chí Minh.</t>
  </si>
  <si>
    <t>0309893711</t>
  </si>
  <si>
    <t>CANHTOAN</t>
  </si>
  <si>
    <t>TRẦN CẢNH TOÀN</t>
  </si>
  <si>
    <t>Tại nhà, thôn Thọ Am, Xã Liên Ninh, Huyện Thanh Trì, Thành phố Hà Nội, Việt Nam</t>
  </si>
  <si>
    <t>ncc giò lụa Khánh Toàn</t>
  </si>
  <si>
    <t>Xã Liên Ninh</t>
  </si>
  <si>
    <t>CC</t>
  </si>
  <si>
    <t>Công Ty TNHH MTV Giải Trí TM &amp; DV C &amp; C</t>
  </si>
  <si>
    <t>189 Cống Quỳnh, Phường Nguyễn Cư Trinh, Quận 1, Tp.HCM.</t>
  </si>
  <si>
    <t>0313331056</t>
  </si>
  <si>
    <t>CEVA</t>
  </si>
  <si>
    <t>CÔNG TY TNHH CEVA LOGISTICS (VIỆT NAM)</t>
  </si>
  <si>
    <t>Số 8 đường Phan Đình Giót, Phường 2, Quận Tân Bình, Thành phố Hồ Chí Minh, Việt Nam</t>
  </si>
  <si>
    <t>0311967720</t>
  </si>
  <si>
    <t>CHAUAU</t>
  </si>
  <si>
    <t>CÔNG TY TNHH DV GIÁO DỤC QUỐC TẾ CHÂU ÂU</t>
  </si>
  <si>
    <t>730F-730G-730K  LÊ VĂN MIẾN, P. THẢO ĐIỀN, Q2 ,TP. HCM</t>
  </si>
  <si>
    <t>0310313267</t>
  </si>
  <si>
    <t>CHIDIEM-Q4</t>
  </si>
  <si>
    <t>CÔNG TY TNHH THƯƠNG MẠI SẢN XUẤT MỘT BA SÁU</t>
  </si>
  <si>
    <t>136/54 Trần Quang Diệu, Phường 14, Quận 3, Tp. Hồ Chí Minh, Việt Nam.</t>
  </si>
  <si>
    <t>0316248046</t>
  </si>
  <si>
    <t>CHIHAU624</t>
  </si>
  <si>
    <t>Hộ kinh doanh Phúc Hậu (chị Liên sđt 0982164624)</t>
  </si>
  <si>
    <t>Phường Ba Đình</t>
  </si>
  <si>
    <t>CHKINHDONG-BACNINH</t>
  </si>
  <si>
    <t>Cửa hàng tiện lợi Kinh Đông</t>
  </si>
  <si>
    <t>Lô số 6, Đường Ngô Tất Tố, Phường Ninh Xá, Thành Phố Bắc Ninh, Tỉnh Bắc Ninh</t>
  </si>
  <si>
    <t>Tỉnh Bắc Ninh</t>
  </si>
  <si>
    <t>CHOHAY</t>
  </si>
  <si>
    <t>HỘ KINH DOANH LÊ THỊ KHÁNH LOAN- CHỢ HAY</t>
  </si>
  <si>
    <t>Thửa đất số 22, Phường Quán Toan, Quận Hồng Bàng, Thành phố Hải Phòng, Việt Nam</t>
  </si>
  <si>
    <t>KLGT</t>
  </si>
  <si>
    <t>8112982260-001</t>
  </si>
  <si>
    <t>Phường Quán Toan</t>
  </si>
  <si>
    <t>CHOICEPROTECH</t>
  </si>
  <si>
    <t>Cty TNHH Choice Pro-tech</t>
  </si>
  <si>
    <t>Lô 24, đường số 6, KCN Tam Phước,Thành phố Biên Hòa,Đồng Nai</t>
  </si>
  <si>
    <t>3600954356</t>
  </si>
  <si>
    <t>160 Bùi Thị Xuân, Phường Bến Thành, Thành phố Hồ Chí Minh, Việt Nam</t>
  </si>
  <si>
    <t>Circlek; Circlekmiennam; MIENNAM</t>
  </si>
  <si>
    <t>0306182043</t>
  </si>
  <si>
    <t>CIRCLE K</t>
  </si>
  <si>
    <t>Số 205 Lạc Long Quân, Phường Tây Hồ, Thành phố Hà Nội, Việt Nam</t>
  </si>
  <si>
    <t>Circlek; Circlekmienbac; MIENBAC</t>
  </si>
  <si>
    <t>0306182043-010</t>
  </si>
  <si>
    <t>TÂY HỒ</t>
  </si>
  <si>
    <t>508 Cách Mạng Tháng Tám, Phường Thủ Dầu Một, Thành phố Hồ Chí Minh, Việt Nam</t>
  </si>
  <si>
    <t>0306182043-011</t>
  </si>
  <si>
    <t>15 La Văn Cầu, Phường Vũng Tàu, Thành phố Hồ Chí Minh, Việt Nam</t>
  </si>
  <si>
    <t>0306182043-012</t>
  </si>
  <si>
    <t>Căn nhà số 01, Lô A6, Khu đô thị mới phía đông Hòn Cặp Bè, Tổ 4, Khu phố 4A, Phường Hạ Long, Tỉnh Quảng Ninh, Việt Nam</t>
  </si>
  <si>
    <t>0306182043-015</t>
  </si>
  <si>
    <t>128 Hai Bà Trưng, Phường Ninh Kiều, Thành phố Cần Thơ, Việt Nam</t>
  </si>
  <si>
    <t>0306182043-017</t>
  </si>
  <si>
    <t>261A đường Trần Nguyên Hãn, Phường An Biên, Thành phố Hải Phòng, Việt Nam</t>
  </si>
  <si>
    <t>0306182043-019</t>
  </si>
  <si>
    <t>Số 155 đường Ung Văn Khiêm, tổ 11, khóm Đông Thành, Phường Long Xuyên, An Giang, Việt Nam</t>
  </si>
  <si>
    <t>0306182043-020</t>
  </si>
  <si>
    <t>Số 1347 Đường Nguyễn Ái Quốc, Khu phố 12, Phường Tam Hiệp, Tỉnh Đồng Nai, Việt Nam</t>
  </si>
  <si>
    <t>0306182043-021</t>
  </si>
  <si>
    <t>30/2 Ấp Bắc, Phường Đạo Thạnh, Tỉnh Đồng Tháp, Việt Nam</t>
  </si>
  <si>
    <t>0306182043-022</t>
  </si>
  <si>
    <t>Số MRA-095A, Đường nội bộ Khu biệt thự Thủy Nguyên, Xã Phụng Công, Tỉnh Hưng Yên, Việt Nam</t>
  </si>
  <si>
    <t>0306182043-023</t>
  </si>
  <si>
    <t>125 Trần Hưng Đạo, Khu phố 4, Phường Kinh Bắc, Tỉnh Bắc Ninh, Việt Nam</t>
  </si>
  <si>
    <t>0306182043-024</t>
  </si>
  <si>
    <t>Bắc Ninh</t>
  </si>
  <si>
    <t>Số 99 đường 3 tháng 2, Phường Rạch Giá, Tỉnh An Giang, Việt Nam</t>
  </si>
  <si>
    <t>0306182043-027</t>
  </si>
  <si>
    <t>Số 6A Nguyễn Chánh, Phường Nha Trang, Tỉnh Khánh Hòa, Việt Nam</t>
  </si>
  <si>
    <t>0306182043-028</t>
  </si>
  <si>
    <t>Số 28 đường Lương Ngọc Quyến, Phường Phan Đình Phùng, Tỉnh Thái Nguyên, Việt Nam</t>
  </si>
  <si>
    <t>0306182043-029</t>
  </si>
  <si>
    <t>Thái Nguyên</t>
  </si>
  <si>
    <t>CircleK-BD7002</t>
  </si>
  <si>
    <t>CircleK 508 Cách Mạng Tháng 8</t>
  </si>
  <si>
    <t>508 Cách Mạng Tháng Tám, phường Phú Cường, thành phố Thủ Dầu Một, tỉnh Bình Dương</t>
  </si>
  <si>
    <t>CircleK-BD7003</t>
  </si>
  <si>
    <t>CircleK 174 Trần Văn Ơn</t>
  </si>
  <si>
    <t>174 Trần Văn Ơn, Khu 5, phường Phú Hòa, thành phố Thủ Dầu 1, tỉnh Bình Dương</t>
  </si>
  <si>
    <t>CircleK-BD7004</t>
  </si>
  <si>
    <t>CircleK Số 1347 Đường Nguyễn Ái Quốc, Khu Phố 6</t>
  </si>
  <si>
    <t>1347 đường Nguyễn Ái Quốc, khu phố 6, phường Tân Tiến, thành phố Biên Hòa, tỉnh Đồng Nai</t>
  </si>
  <si>
    <t>CircleK-BD7005</t>
  </si>
  <si>
    <t>CircleK 105 Lê Trọng Tấn, Khu Phố Bình Đường 2</t>
  </si>
  <si>
    <t>105 Lê Trọng Tấn, khu phố Bình Dương 2, phường An Bình, thành phố Dĩ An, tỉnh Bình Dương</t>
  </si>
  <si>
    <t>CircleK-BD7006</t>
  </si>
  <si>
    <t>Circle K 355 Lý Thường Kiệt, Khu phố Thống Nhất 1</t>
  </si>
  <si>
    <t>355 Lý Thường Kiệt, phu phố Thống Nhất 1, phường Dĩ An, thành phố Dĩ An, tỉnh Bình Dương</t>
  </si>
  <si>
    <t>CircleK-BD7007</t>
  </si>
  <si>
    <t>CircleK 144 Đường Phan Trung, Khu phố 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</si>
  <si>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</si>
  <si>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</si>
  <si>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</si>
  <si>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</si>
  <si>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</si>
  <si>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</si>
  <si>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</si>
  <si>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</si>
  <si>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</si>
  <si>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</si>
  <si>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</si>
  <si>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CircleK Số 138 Đường 30 Tháng 4</t>
  </si>
  <si>
    <t>Số 138 Đường 30 Tháng 4, Phường Phú Hòa, Thành phố Thủ Dầu Một, Tỉnh Bình Dương, Việt Nam</t>
  </si>
  <si>
    <t>Phường Phú Hòa</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</si>
  <si>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</si>
  <si>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</si>
  <si>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</si>
  <si>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</si>
  <si>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</si>
  <si>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</si>
  <si>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Phường Trung Dũng</t>
  </si>
  <si>
    <t>CircleK-BD7015</t>
  </si>
  <si>
    <t>CircleK Ô 8, DC35, Giao lộ đường D1 và đường D33, KDC Việt - Sing</t>
  </si>
  <si>
    <t>Ô 8, DC35, Giao lộ đường D1 và đường D33, Khu dân cư Việt - Sing, Khu phố 4, Phường An Phú, Thành phố Thuận An, Tỉnh Bình Dương</t>
  </si>
  <si>
    <t>Phường An Phú</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</si>
  <si>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</si>
  <si>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</si>
  <si>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</si>
  <si>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</si>
  <si>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</si>
  <si>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</si>
  <si>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</si>
  <si>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CircleK 128 Hai Bà Trưng</t>
  </si>
  <si>
    <t>128 Hai Bà Trưng, Phường Tân An, Quận Ninh Ninh Kiều, Tỉnh Cần Thơ</t>
  </si>
  <si>
    <t>CircleK-CT5004</t>
  </si>
  <si>
    <t>CircleK 3-5 Lý Tự Trọng</t>
  </si>
  <si>
    <t>3-5 Lý Tự Trọng, Phường An Phú, Quận Ninh Ninh Kiều, Tỉnh Cần Thơ</t>
  </si>
  <si>
    <t>CircleK-CT5005</t>
  </si>
  <si>
    <t>CircleK 129 Trần Văn Khéo</t>
  </si>
  <si>
    <t>129 Trần Văn Khéo, Phường Cái Khế, Quận Ninh Kiều, Tỉnh Cần Thơ</t>
  </si>
  <si>
    <t>CircleK-CT5006</t>
  </si>
  <si>
    <t>CircleK 376 Đường 30/4</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</si>
  <si>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</si>
  <si>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</si>
  <si>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</si>
  <si>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</si>
  <si>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</si>
  <si>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CircleK 118 Đường 3/2</t>
  </si>
  <si>
    <t>118 Đường 3/2, Phường Xuân Khánh, Quận Ninh Ninh Kiều, Tỉnh Cần Thơ</t>
  </si>
  <si>
    <t>CircleK-CT5009</t>
  </si>
  <si>
    <t>CircleK 89 Trần Việt Châu</t>
  </si>
  <si>
    <t>89 Trần Việt Châu, Phường An Hòa, Quận Ninh Ninh Kiều, Tỉnh Cần Thơ</t>
  </si>
  <si>
    <t>CircleK-CT5010</t>
  </si>
  <si>
    <t>CircleK 59 Nguyễn Văn Cừ</t>
  </si>
  <si>
    <t>59 Nguyễn Văn Cừ, Phường An Hòa, Quận Ninh Ninh Kiều, Tỉnh Cần Thơ</t>
  </si>
  <si>
    <t>CircleK-CT5011</t>
  </si>
  <si>
    <t>CircleK 59 Ngô Văn Sở</t>
  </si>
  <si>
    <t>59 Ngô Văn Sở, Phường Tân An, Quận Ninh Ninh Kiều, Tỉnh Cần Thơ</t>
  </si>
  <si>
    <t>CircleK-CT5012</t>
  </si>
  <si>
    <t>CircleK 155 Ung Văn Khiêm</t>
  </si>
  <si>
    <t>155 Ung Văn Khiêm, Phường Mỹ Xuyên, Thành phố Long Xuyên, Tỉnh An Giang</t>
  </si>
  <si>
    <t>CircleK-CT5013</t>
  </si>
  <si>
    <t>CircleK 97 Võ Thị Sáu</t>
  </si>
  <si>
    <t>97 Võ Thị Sáu, Phường Mỹ Xuyên, Thành phố Long Xuyên, Tỉnh An Giang</t>
  </si>
  <si>
    <t>CircleK-CT5014</t>
  </si>
  <si>
    <t>CircleK 328/2A Đường Hùng Vương</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</si>
  <si>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</si>
  <si>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</si>
  <si>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</si>
  <si>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</si>
  <si>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</si>
  <si>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CircleK Số 80C Trần Chiên, Khu Vực Thạnh Mỹ</t>
  </si>
  <si>
    <t>Số 80C Trần Chiên, Khu Vực Thạnh Mỹ, Phường Lê Bình, Quận Cái Răng, Tỉnh Cần Thơ</t>
  </si>
  <si>
    <t>CircleK-CT5017</t>
  </si>
  <si>
    <t>CircleK 166 Đường 3/2</t>
  </si>
  <si>
    <t>166 Đường 3/2, Phường Hưng Lợi, Quận Ninh Ninh Kiều, Tỉnh Cần Thơ</t>
  </si>
  <si>
    <t>CircleK-CT5018</t>
  </si>
  <si>
    <t>CircleK Tầng Trệt Khối Nhà A, Lô số 20 Đường Võ Nguyên Giáp, Khu Dân Cư Phú An, Khu Đô Thị Mới Nam Sông Cần Thơ</t>
  </si>
  <si>
    <t>Tầng Trệt Khối Nhà A, Lô số 20 Đường Võ Nguyên Giáp, Khu Dân Cư Phú An, Khu Đô Thị Mới Nam Sông Cần Thơ, Phường Phú Thứ, Quận Cái Răng, Tỉnh Cần Thơ</t>
  </si>
  <si>
    <t>CircleK-CT5019</t>
  </si>
  <si>
    <t>CircleK 134A Đường 3/2</t>
  </si>
  <si>
    <t>134A Đường 3/2, Phường Hưng Lợi, Quận Ninh Ninh Kiều, Tỉnh Cần Thơ</t>
  </si>
  <si>
    <t>CircleK-CT5020</t>
  </si>
  <si>
    <t>CircleK 108A-108B Đường Mậu Thân</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</si>
  <si>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</si>
  <si>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</si>
  <si>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</si>
  <si>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</si>
  <si>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</si>
  <si>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</si>
  <si>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</si>
  <si>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</si>
  <si>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</si>
  <si>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CircleK Số 269B Lê Văn Phẩm, Phường 6, Thành phố Mỹ Tho</t>
  </si>
  <si>
    <t>Số 269B Lê Văn Phẩm, Phường 6, Thành phố Mỹ Tho, Tỉnh Tiền Giang, Việt Nam</t>
  </si>
  <si>
    <t>CircleK-CT5024</t>
  </si>
  <si>
    <t>CircleK Số 99 đường 3 tháng 2</t>
  </si>
  <si>
    <t>Số 99 đường 3 tháng 2, Phường Vĩnh Bảo, Thành phố Rạch Giá, Tỉnh Kiên Giang, Việt Nam</t>
  </si>
  <si>
    <t>CircleK-CT5025</t>
  </si>
  <si>
    <t>CircleK E9-3 và E9-4 đường 3 tháng 2</t>
  </si>
  <si>
    <t>E9-3 và E9-4 đường 3 tháng 2, Phường Vĩnh Lạc, Thành phố Rạch Giá, Tỉnh Kiên Giang, Việt Nam</t>
  </si>
  <si>
    <t>CircleK-CT5026</t>
  </si>
  <si>
    <t>CircleK Số 130-132 đường Nguyễn Trung Trực</t>
  </si>
  <si>
    <t>Số 130-132 đường Nguyễn Trung Trực, Phường Vĩnh Bảo, Thành phố Rạch Giá, Tỉnh Kiên Giang</t>
  </si>
  <si>
    <t>Phường Vĩnh Bảo</t>
  </si>
  <si>
    <t>CircleK-CT5027</t>
  </si>
  <si>
    <t>CircleK Số 05 Lý Thường Kiệt, Tỉnh Tiền Giang, Việt Nam</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</si>
  <si>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</si>
  <si>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</si>
  <si>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</si>
  <si>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</si>
  <si>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</si>
  <si>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</si>
  <si>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</si>
  <si>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</si>
  <si>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</si>
  <si>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</si>
  <si>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Phường Hồng Hải</t>
  </si>
  <si>
    <t>CircleK-HL4006</t>
  </si>
  <si>
    <t>CircleK Số 114 đường Hạ Long, Phường Bãi Cháy, Thành phố Hạ Long</t>
  </si>
  <si>
    <t>Số 114 đường Hạ Long, Phường Bãi Cháy, Thành phố Hạ Long, Tỉnh Quảng Ninh, Việt Nam</t>
  </si>
  <si>
    <t>Phường Bãi Cháy</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</si>
  <si>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</si>
  <si>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</si>
  <si>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</si>
  <si>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</si>
  <si>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</si>
  <si>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</si>
  <si>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</si>
  <si>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</si>
  <si>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</si>
  <si>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</si>
  <si>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</si>
  <si>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</si>
  <si>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</si>
  <si>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</si>
  <si>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</si>
  <si>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</si>
  <si>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</si>
  <si>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</si>
  <si>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</si>
  <si>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</si>
  <si>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</si>
  <si>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</si>
  <si>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</si>
  <si>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</si>
  <si>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</si>
  <si>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</si>
  <si>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</si>
  <si>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</si>
  <si>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</si>
  <si>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</si>
  <si>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</si>
  <si>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</si>
  <si>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</si>
  <si>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</si>
  <si>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</si>
  <si>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</si>
  <si>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</si>
  <si>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</si>
  <si>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</si>
  <si>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</si>
  <si>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</si>
  <si>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</si>
  <si>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</si>
  <si>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</si>
  <si>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</si>
  <si>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</si>
  <si>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</si>
  <si>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</si>
  <si>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</si>
  <si>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</si>
  <si>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</si>
  <si>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</si>
  <si>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</si>
  <si>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</si>
  <si>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</si>
  <si>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</si>
  <si>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</si>
  <si>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</si>
  <si>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</si>
  <si>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</si>
  <si>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</si>
  <si>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</si>
  <si>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</si>
  <si>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</si>
  <si>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</si>
  <si>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</si>
  <si>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</si>
  <si>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</si>
  <si>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</si>
  <si>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</si>
  <si>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</si>
  <si>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</si>
  <si>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</si>
  <si>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</si>
  <si>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</si>
  <si>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</si>
  <si>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</si>
  <si>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</si>
  <si>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</si>
  <si>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</si>
  <si>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</si>
  <si>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</si>
  <si>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</si>
  <si>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</si>
  <si>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</si>
  <si>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</si>
  <si>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</si>
  <si>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</si>
  <si>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</si>
  <si>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</si>
  <si>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</si>
  <si>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</si>
  <si>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</si>
  <si>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</si>
  <si>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</si>
  <si>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</si>
  <si>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</si>
  <si>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</si>
  <si>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</si>
  <si>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</si>
  <si>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</si>
  <si>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</si>
  <si>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</si>
  <si>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</si>
  <si>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</si>
  <si>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</si>
  <si>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</si>
  <si>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</si>
  <si>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</si>
  <si>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</si>
  <si>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</si>
  <si>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</si>
  <si>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</si>
  <si>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</si>
  <si>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</si>
  <si>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</si>
  <si>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</si>
  <si>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</si>
  <si>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</si>
  <si>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</si>
  <si>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</si>
  <si>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</si>
  <si>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</si>
  <si>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</si>
  <si>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</si>
  <si>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</si>
  <si>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</si>
  <si>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</si>
  <si>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</si>
  <si>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</si>
  <si>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</si>
  <si>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</si>
  <si>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</si>
  <si>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</si>
  <si>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</si>
  <si>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</si>
  <si>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</si>
  <si>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</si>
  <si>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</si>
  <si>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</si>
  <si>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</si>
  <si>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</si>
  <si>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</si>
  <si>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</si>
  <si>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</si>
  <si>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</si>
  <si>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</si>
  <si>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</si>
  <si>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</si>
  <si>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</si>
  <si>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</si>
  <si>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</si>
  <si>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</si>
  <si>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</si>
  <si>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</si>
  <si>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</si>
  <si>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</si>
  <si>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</si>
  <si>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</si>
  <si>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</si>
  <si>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</si>
  <si>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</si>
  <si>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</si>
  <si>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</si>
  <si>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</si>
  <si>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</si>
  <si>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</si>
  <si>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</si>
  <si>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</si>
  <si>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</si>
  <si>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</si>
  <si>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</si>
  <si>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</si>
  <si>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</si>
  <si>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</si>
  <si>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</si>
  <si>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</si>
  <si>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</si>
  <si>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</si>
  <si>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</si>
  <si>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</si>
  <si>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</si>
  <si>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</si>
  <si>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</si>
  <si>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</si>
  <si>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</si>
  <si>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</si>
  <si>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</si>
  <si>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</si>
  <si>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</si>
  <si>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</si>
  <si>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</si>
  <si>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</si>
  <si>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</si>
  <si>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</si>
  <si>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</si>
  <si>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</si>
  <si>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</si>
  <si>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</si>
  <si>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</si>
  <si>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</si>
  <si>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</si>
  <si>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</si>
  <si>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</si>
  <si>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</si>
  <si>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</si>
  <si>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</si>
  <si>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</si>
  <si>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</si>
  <si>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</si>
  <si>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</si>
  <si>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</si>
  <si>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</si>
  <si>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</si>
  <si>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</si>
  <si>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</si>
  <si>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</si>
  <si>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</si>
  <si>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</si>
  <si>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</si>
  <si>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</si>
  <si>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</si>
  <si>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</si>
  <si>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</si>
  <si>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</si>
  <si>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</si>
  <si>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</si>
  <si>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</si>
  <si>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</si>
  <si>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</si>
  <si>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</si>
  <si>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</si>
  <si>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</si>
  <si>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</si>
  <si>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</si>
  <si>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</si>
  <si>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</si>
  <si>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</si>
  <si>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</si>
  <si>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</si>
  <si>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</si>
  <si>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</si>
  <si>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</si>
  <si>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</si>
  <si>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</si>
  <si>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</si>
  <si>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</si>
  <si>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</si>
  <si>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</si>
  <si>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</si>
  <si>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</si>
  <si>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</si>
  <si>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</si>
  <si>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</si>
  <si>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</si>
  <si>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</si>
  <si>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</si>
  <si>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</si>
  <si>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</si>
  <si>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</si>
  <si>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</si>
  <si>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</si>
  <si>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</si>
  <si>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</si>
  <si>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</si>
  <si>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</si>
  <si>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</si>
  <si>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</si>
  <si>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</si>
  <si>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</si>
  <si>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</si>
  <si>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</si>
  <si>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</si>
  <si>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</si>
  <si>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</si>
  <si>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</si>
  <si>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</si>
  <si>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</si>
  <si>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</si>
  <si>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</si>
  <si>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</si>
  <si>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</si>
  <si>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</si>
  <si>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</si>
  <si>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</si>
  <si>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</si>
  <si>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</si>
  <si>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</si>
  <si>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</si>
  <si>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</si>
  <si>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</si>
  <si>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</si>
  <si>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</si>
  <si>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</si>
  <si>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</si>
  <si>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</si>
  <si>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</si>
  <si>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</si>
  <si>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</si>
  <si>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</si>
  <si>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</si>
  <si>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</si>
  <si>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</si>
  <si>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</si>
  <si>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</si>
  <si>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</si>
  <si>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</si>
  <si>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</si>
  <si>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</si>
  <si>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</si>
  <si>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</si>
  <si>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</si>
  <si>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</si>
  <si>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</si>
  <si>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</si>
  <si>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</si>
  <si>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</si>
  <si>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</si>
  <si>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</si>
  <si>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</si>
  <si>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</si>
  <si>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</si>
  <si>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</si>
  <si>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</si>
  <si>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</si>
  <si>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</si>
  <si>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</si>
  <si>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</si>
  <si>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</si>
  <si>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</si>
  <si>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</si>
  <si>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</si>
  <si>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</si>
  <si>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</si>
  <si>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</si>
  <si>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</si>
  <si>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</si>
  <si>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</si>
  <si>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</si>
  <si>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</si>
  <si>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</si>
  <si>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</si>
  <si>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</si>
  <si>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</si>
  <si>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</si>
  <si>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</si>
  <si>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</si>
  <si>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</si>
  <si>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</si>
  <si>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</si>
  <si>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</si>
  <si>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</si>
  <si>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</si>
  <si>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</si>
  <si>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</si>
  <si>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</si>
  <si>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</si>
  <si>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</si>
  <si>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</si>
  <si>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</si>
  <si>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</si>
  <si>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</si>
  <si>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</si>
  <si>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</si>
  <si>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</si>
  <si>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</si>
  <si>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</si>
  <si>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</si>
  <si>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</si>
  <si>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</si>
  <si>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</si>
  <si>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</si>
  <si>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</si>
  <si>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</si>
  <si>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</si>
  <si>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</si>
  <si>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</si>
  <si>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</si>
  <si>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</si>
  <si>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</si>
  <si>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</si>
  <si>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</si>
  <si>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</si>
  <si>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</si>
  <si>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</si>
  <si>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</si>
  <si>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</si>
  <si>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</si>
  <si>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</si>
  <si>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</si>
  <si>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</si>
  <si>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</si>
  <si>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</si>
  <si>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</si>
  <si>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</si>
  <si>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</si>
  <si>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</si>
  <si>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</si>
  <si>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</si>
  <si>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</si>
  <si>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</si>
  <si>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</si>
  <si>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</si>
  <si>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</si>
  <si>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</si>
  <si>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</si>
  <si>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</si>
  <si>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</si>
  <si>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</si>
  <si>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</si>
  <si>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</si>
  <si>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</si>
  <si>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</si>
  <si>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</si>
  <si>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</si>
  <si>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</si>
  <si>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</si>
  <si>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</si>
  <si>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</si>
  <si>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</si>
  <si>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</si>
  <si>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Phường Phương Liệt</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</si>
  <si>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</si>
  <si>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</si>
  <si>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</si>
  <si>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</si>
  <si>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</si>
  <si>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</si>
  <si>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</si>
  <si>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</si>
  <si>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</si>
  <si>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</si>
  <si>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</si>
  <si>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</si>
  <si>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</si>
  <si>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</si>
  <si>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</si>
  <si>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</si>
  <si>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</si>
  <si>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</si>
  <si>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</si>
  <si>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</si>
  <si>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</si>
  <si>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</si>
  <si>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</si>
  <si>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</si>
  <si>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</si>
  <si>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</si>
  <si>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</si>
  <si>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</si>
  <si>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</si>
  <si>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</si>
  <si>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</si>
  <si>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</si>
  <si>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</si>
  <si>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</si>
  <si>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</si>
  <si>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</si>
  <si>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</si>
  <si>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</si>
  <si>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</si>
  <si>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</si>
  <si>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</si>
  <si>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</si>
  <si>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</si>
  <si>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</si>
  <si>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</si>
  <si>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</si>
  <si>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</si>
  <si>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</si>
  <si>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</si>
  <si>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</si>
  <si>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</si>
  <si>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Phường Xuân Tảo</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</si>
  <si>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</si>
  <si>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</si>
  <si>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</si>
  <si>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</si>
  <si>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</si>
  <si>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</si>
  <si>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</si>
  <si>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</si>
  <si>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</si>
  <si>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</si>
  <si>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</si>
  <si>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</si>
  <si>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</si>
  <si>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</si>
  <si>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</si>
  <si>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</si>
  <si>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</si>
  <si>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</si>
  <si>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Phường Trung Liệt</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</si>
  <si>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</si>
  <si>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</si>
  <si>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</si>
  <si>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Phường Kim Giang</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</si>
  <si>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</si>
  <si>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</si>
  <si>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</si>
  <si>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</si>
  <si>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</si>
  <si>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</si>
  <si>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Phường Hàng Trống</t>
  </si>
  <si>
    <t>CircleK-HN2226</t>
  </si>
  <si>
    <t>CircleK Tầng 1 (P01, P02, P03), Tòa nhà X2, số 70 phố Nguyên Hồng</t>
  </si>
  <si>
    <t>Tầng 1 (P01, P02, P03), Tòa nhà X2, số 70 phố Nguyên Hồng, phường Láng Hạ, Quận Đống Đa, Thành phố Hà Nội, Việt Nam</t>
  </si>
  <si>
    <t>Phường Láng Hạ</t>
  </si>
  <si>
    <t>CircleK-HN2227</t>
  </si>
  <si>
    <t>CircleK 06 Vũ Trọng Khánh</t>
  </si>
  <si>
    <t>06 Vũ Trọng Khánh, Phường Mỗ Lao, Quận Hà Đông, TP Hà Nội</t>
  </si>
  <si>
    <t>Phường Mỗ Lao</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</si>
  <si>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</si>
  <si>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</si>
  <si>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</si>
  <si>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Phường Mễ Trì</t>
  </si>
  <si>
    <t>CircleK-HN2229</t>
  </si>
  <si>
    <t>CircleK 46 Phùng Hưng</t>
  </si>
  <si>
    <t>Số 46 Phùng Hưng, Phường Phúc La, Quận Hà Đông, Hà Nội</t>
  </si>
  <si>
    <t>Phường Phúc La</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</si>
  <si>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</si>
  <si>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</si>
  <si>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</si>
  <si>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</si>
  <si>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</si>
  <si>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</si>
  <si>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Phường Vạn Phúc</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</si>
  <si>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</si>
  <si>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</si>
  <si>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</si>
  <si>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Phường Tây Mỗ</t>
  </si>
  <si>
    <t>CircleK-HN2233</t>
  </si>
  <si>
    <t>CircleK Ô L7, Khu đấu giá Quyền sử dụng đất, đoạn đường Cầu Bươu</t>
  </si>
  <si>
    <t>Ô L7, Khu đấu giá Quyền sử dụng đất, đoạn đường Cầu Bươu, thôn Yên Xá, xã Tân Triều, huyện Thanh Trì, Hà Nội</t>
  </si>
  <si>
    <t>Xã Tân Triều</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</si>
  <si>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</si>
  <si>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</si>
  <si>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</si>
  <si>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</si>
  <si>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</si>
  <si>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</si>
  <si>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</si>
  <si>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</si>
  <si>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</si>
  <si>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</si>
  <si>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</si>
  <si>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</si>
  <si>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</si>
  <si>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</si>
  <si>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</si>
  <si>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</si>
  <si>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</si>
  <si>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</si>
  <si>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</si>
  <si>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</si>
  <si>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</si>
  <si>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Phường Phan Chu Trinh</t>
  </si>
  <si>
    <t>CircleK-HN2241</t>
  </si>
  <si>
    <t>CircleK Số 2 Ngõ 11 Phố Lương Định Của</t>
  </si>
  <si>
    <t>Số 2 Ngõ 11 Phố Lương Định Của, Phường Kim Liên, Quận Đống Đa, Thành phố Hà Nội, Việt Nam</t>
  </si>
  <si>
    <t>Phường Kim Liên</t>
  </si>
  <si>
    <t>CircleK-HN2242</t>
  </si>
  <si>
    <t>CircleK Số 02 đường Hồ Ngọc Lân, Bắc Ninh</t>
  </si>
  <si>
    <t>Số 02 đường Hồ Ngọc Lân, Phường Kinh Bắc, Thành phố Bắc Ninh, Tỉnh Bắc Ninh, Việt Nam</t>
  </si>
  <si>
    <t>Phường Kinh Bắc</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</si>
  <si>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</si>
  <si>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</si>
  <si>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</si>
  <si>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</si>
  <si>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</si>
  <si>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</si>
  <si>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</si>
  <si>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</si>
  <si>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</si>
  <si>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</si>
  <si>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</si>
  <si>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</si>
  <si>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</si>
  <si>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</si>
  <si>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</si>
  <si>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</si>
  <si>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</si>
  <si>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</si>
  <si>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</si>
  <si>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</si>
  <si>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</si>
  <si>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Phường Trung Hoà</t>
  </si>
  <si>
    <t>CircleK-HN2250</t>
  </si>
  <si>
    <t>CircleK Số 177 phố Vĩnh Hưng</t>
  </si>
  <si>
    <t>Số 177, phố Vĩnh Hưng, Phường Vĩnh Hưng, Quận Hoàng Mai, Thành phố Hà Nội, Việt Nam</t>
  </si>
  <si>
    <t>Phường Vĩnh Hưng</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</si>
  <si>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</si>
  <si>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</si>
  <si>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</si>
  <si>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</si>
  <si>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</si>
  <si>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</si>
  <si>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</si>
  <si>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</si>
  <si>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</si>
  <si>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</si>
  <si>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</si>
  <si>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</si>
  <si>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</si>
  <si>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</si>
  <si>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</si>
  <si>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Phường Đồng Tâm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</si>
  <si>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</si>
  <si>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</si>
  <si>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</si>
  <si>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</si>
  <si>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</si>
  <si>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</si>
  <si>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</si>
  <si>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</si>
  <si>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</si>
  <si>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</si>
  <si>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</si>
  <si>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</si>
  <si>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Xã Trâu Quỳ</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</si>
  <si>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</si>
  <si>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</si>
  <si>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</si>
  <si>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</si>
  <si>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</si>
  <si>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</si>
  <si>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</si>
  <si>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</si>
  <si>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</si>
  <si>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</si>
  <si>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</si>
  <si>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</si>
  <si>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</si>
  <si>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</si>
  <si>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</si>
  <si>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</si>
  <si>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</si>
  <si>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</si>
  <si>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</si>
  <si>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</si>
  <si>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</si>
  <si>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</si>
  <si>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</si>
  <si>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</si>
  <si>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</si>
  <si>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</si>
  <si>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</si>
  <si>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</si>
  <si>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</si>
  <si>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</si>
  <si>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</si>
  <si>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</si>
  <si>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</si>
  <si>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</si>
  <si>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</si>
  <si>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</si>
  <si>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</si>
  <si>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</si>
  <si>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</si>
  <si>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Xã Ngũ Hiệp</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</si>
  <si>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</si>
  <si>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</si>
  <si>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</si>
  <si>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</si>
  <si>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</si>
  <si>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</si>
  <si>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</si>
  <si>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</si>
  <si>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</si>
  <si>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</si>
  <si>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</si>
  <si>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</si>
  <si>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</si>
  <si>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</si>
  <si>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</si>
  <si>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</si>
  <si>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</si>
  <si>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</si>
  <si>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</si>
  <si>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</si>
  <si>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</si>
  <si>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</si>
  <si>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</si>
  <si>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</si>
  <si>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</si>
  <si>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</si>
  <si>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</si>
  <si>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</si>
  <si>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</si>
  <si>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</si>
  <si>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</si>
  <si>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</si>
  <si>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</si>
  <si>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</si>
  <si>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</si>
  <si>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</si>
  <si>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</si>
  <si>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</si>
  <si>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</si>
  <si>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</si>
  <si>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</si>
  <si>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</si>
  <si>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</si>
  <si>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</si>
  <si>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</si>
  <si>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</si>
  <si>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</si>
  <si>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</si>
  <si>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</si>
  <si>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CircleK 62-64 Kênh Dương</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</si>
  <si>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</si>
  <si>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</si>
  <si>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</si>
  <si>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</si>
  <si>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</si>
  <si>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</si>
  <si>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</si>
  <si>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</si>
  <si>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</si>
  <si>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</si>
  <si>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</si>
  <si>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</si>
  <si>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</si>
  <si>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</si>
  <si>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</si>
  <si>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</si>
  <si>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</si>
  <si>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</si>
  <si>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</si>
  <si>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</si>
  <si>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</si>
  <si>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</si>
  <si>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</si>
  <si>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</si>
  <si>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</si>
  <si>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</si>
  <si>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</si>
  <si>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</si>
  <si>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</si>
  <si>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</si>
  <si>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</si>
  <si>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</si>
  <si>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</si>
  <si>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</si>
  <si>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</si>
  <si>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</si>
  <si>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</si>
  <si>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</si>
  <si>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</si>
  <si>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</si>
  <si>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</si>
  <si>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</si>
  <si>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</si>
  <si>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</si>
  <si>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CircleK 6A Nguyễn Chánh, Nha Trang, Khánh Hòa</t>
  </si>
  <si>
    <t>6A Nguyễn Chánh, Phường Lộc Thọ, Thành phố Nha Trang, Tỉnh Khánh Hòa, Việt Nam</t>
  </si>
  <si>
    <t>Circlek</t>
  </si>
  <si>
    <t>Phường Lộc Thọ</t>
  </si>
  <si>
    <t>CircleK-NT0002</t>
  </si>
  <si>
    <t>CircleK 78 Nguyễn Đình Chiểu, Nha Trang, Khánh Hòa</t>
  </si>
  <si>
    <t>78 Nguyễn Đình Chiểu, Phường Vĩnh Phước, Thành phố Nha Trang, Tỉnh Khánh Hòa, Việt Nam</t>
  </si>
  <si>
    <t>Phường Vĩnh Phước</t>
  </si>
  <si>
    <t>CircleK-NT0003</t>
  </si>
  <si>
    <t>CircleK 15 đường Trần Hữu Duyệt, Nha Trang, Khánh Hòa</t>
  </si>
  <si>
    <t>15 đường Trần Hữu Duyệt, khu đô thị Vĩnh Điềm Trung, Xã Vĩnh Hiệp, Thành phố Nha Trang, Tỉnh Khánh Hòa, Việt Nam</t>
  </si>
  <si>
    <t>Xã Vĩnh Hiệp</t>
  </si>
  <si>
    <t>CircleK-NT0004</t>
  </si>
  <si>
    <t>CircleK 4C Biệt Thự, Tỉnh Khánh Hòa, Việt Nam</t>
  </si>
  <si>
    <t>4C Biệt Thự, Phường Lộc Thọ, Thành phố Nha Trang, Tỉnh Khánh Hòa, Việt Nam</t>
  </si>
  <si>
    <t>CircleK-NT0005</t>
  </si>
  <si>
    <t>CircleK Số 18 Trần Phú, Nha Trang, Khánh Hòa</t>
  </si>
  <si>
    <t>Số 18 Trần Phú, Phường Lộc Thọ, Thành phố Nha Trang, Tỉnh Khánh Hòa, Việt Nam</t>
  </si>
  <si>
    <t>CircleK-NT0009</t>
  </si>
  <si>
    <t>CircleK Số 06 Tháp Bà, Nha Trang, Khánh Hòa</t>
  </si>
  <si>
    <t>06 Tháp Bà, Phường Vĩnh Thọ, Thành phố Nha Trang, Tỉnh Khánh Hòa, Việt Nam</t>
  </si>
  <si>
    <t>CircleK-NT0010</t>
  </si>
  <si>
    <t>CircleK 19 Lê Thánh Tôn, Nha Trang, Khánh Hòa</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</si>
  <si>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</si>
  <si>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</si>
  <si>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</si>
  <si>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</si>
  <si>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</si>
  <si>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</si>
  <si>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</si>
  <si>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Circlekmienbac; MIENBAC</t>
  </si>
  <si>
    <t>CircleK-SG0001</t>
  </si>
  <si>
    <t>CircleK 36 Hai Bà Trưng</t>
  </si>
  <si>
    <t>36 Hai Bà Trưng, phường Bến Nghé, quận 1, thành phố Hồ Chí Minh</t>
  </si>
  <si>
    <t>quận 1</t>
  </si>
  <si>
    <t>CircleK-SG0006</t>
  </si>
  <si>
    <t>CircleK 75 Thành Thái</t>
  </si>
  <si>
    <t>75 Thành Thái, phường 14, quận 10, thành phố Hồ Chí Minh</t>
  </si>
  <si>
    <t>Quận 10</t>
  </si>
  <si>
    <t>CircleK-SG0007</t>
  </si>
  <si>
    <t>CircleK 6 Thảo Điền</t>
  </si>
  <si>
    <t>6 Thảo Điền, khu phố 1, phường Thảo Điền, thành phố Thủ Đức, thành phố Hồ Chí Minh</t>
  </si>
  <si>
    <t>CircleK-SG0012</t>
  </si>
  <si>
    <t>CircleK 69 Hồ Tùng Mậu</t>
  </si>
  <si>
    <t>69 Hồ Tùng Maauk, phường Bến Nghé, quận 1, thành phố Hồ Chí Minh</t>
  </si>
  <si>
    <t>CircleK-SG0014</t>
  </si>
  <si>
    <t>CircleK Lô CR2-12, Số 107 Đại Lộ Tôn Dật Tiên, Khu A, Phú Mỹ Hưng</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</si>
  <si>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</si>
  <si>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</si>
  <si>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</si>
  <si>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</si>
  <si>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</si>
  <si>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</si>
  <si>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</si>
  <si>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</si>
  <si>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</si>
  <si>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</si>
  <si>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</si>
  <si>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</si>
  <si>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</si>
  <si>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</si>
  <si>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CircleK 704 Sư Vạn Hạnh</t>
  </si>
  <si>
    <t>704 Sư Vạn Hạnh, phường 12, quận 10, thành phố Hồ Chí Minh</t>
  </si>
  <si>
    <t>CircleK-SG0036</t>
  </si>
  <si>
    <t>CircleK 31 Bà Huyện Thanh Quan</t>
  </si>
  <si>
    <t>31 Bà Huyện Thanh Quan, phường Võ Thị Sáu, quận 3, thành phố Hồ Chí Minh</t>
  </si>
  <si>
    <t>CircleK-SG0040</t>
  </si>
  <si>
    <t>CircleK 65C Nguyễn Thái Học</t>
  </si>
  <si>
    <t>65C Nguyễn Thái Học, phường Cầu Ông Lãnh, quận 1, thành phố Hồ Chí Minh</t>
  </si>
  <si>
    <t>CircleK-SG0042</t>
  </si>
  <si>
    <t>CircleK 13 Tôn Đản</t>
  </si>
  <si>
    <t>13 và C 13/2 Tôn Đản, phường 13, quận 4, thành phố Hồ Chí Minh</t>
  </si>
  <si>
    <t>CircleK-SG0044</t>
  </si>
  <si>
    <t>CircleK 118 Độc Lập</t>
  </si>
  <si>
    <t>118B - 118C Độc Lập, phường Tân Thành, quận Tân Phú, thành phố Hồ Chí Minh</t>
  </si>
  <si>
    <t>CircleK-SG0050</t>
  </si>
  <si>
    <t>CircleK 45 Lý Tự Trọng</t>
  </si>
  <si>
    <t>45 Lý Tự Trọng, phường Bến Nghé, quận 1, thành phố Hồ Chí Minh</t>
  </si>
  <si>
    <t>CircleK-SG0051</t>
  </si>
  <si>
    <t>CircleK 87 Trần Nguyên Đán</t>
  </si>
  <si>
    <t>87 Trần Nguyên Đán, Phường 1, Quận Bình Thạnh, Thành Phố Hồ Chí Minh, Việt Nam</t>
  </si>
  <si>
    <t>Quận Bình Thạnh</t>
  </si>
  <si>
    <t>CircleK-SG0053</t>
  </si>
  <si>
    <t>CircleK Số 1 Công Trường Tự Do</t>
  </si>
  <si>
    <t>Số 1 Công Trường Tự Do, phường 19, quận Bình Thạnh, thành phố Hồ Chí Minh</t>
  </si>
  <si>
    <t>CircleK-SG0054</t>
  </si>
  <si>
    <t>CircleK 9 Nguyễn Kim</t>
  </si>
  <si>
    <t>9 Nguyễn Kim, phường 12, quận 5, thành phố Hồ Chí Minh</t>
  </si>
  <si>
    <t>CircleK-SG0055</t>
  </si>
  <si>
    <t>CircleK 459/8A Nguyễn Thị Thập</t>
  </si>
  <si>
    <t>459/8A Nguyễn Thị Thập, Quận 7, Thành phố Hồ Chí Minh</t>
  </si>
  <si>
    <t>CircleK-SG0056</t>
  </si>
  <si>
    <t>CircleK 27Bis Tôn Thất Tùng</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</si>
  <si>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</si>
  <si>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</si>
  <si>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</si>
  <si>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</si>
  <si>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</si>
  <si>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CircleK 374 Lê Văn Sỹ</t>
  </si>
  <si>
    <t>374 Lê Văn Sỹ, phường 14, quận 3, thành phố Hồ Chí Minh</t>
  </si>
  <si>
    <t>CircleK-SG0059</t>
  </si>
  <si>
    <t>CircleK 273 Lê Thánh Tôn</t>
  </si>
  <si>
    <t>273 Lê Thánh Tôn, phường Bến Thành, quận 1, thành phố Hồ Chí Minh</t>
  </si>
  <si>
    <t>CircleK-SG0060</t>
  </si>
  <si>
    <t>CircleK 220 Nguyễn Trọng Tuyển</t>
  </si>
  <si>
    <t>220 Nguyễn Trọng Tuyển, phường 8, quận Phú Nhuận, thành phố Hồ Chí Minh</t>
  </si>
  <si>
    <t>CircleK-SG0061</t>
  </si>
  <si>
    <t>CircleK S34-2 Sky Garden 3 - Phú Mỹ Hưng, Đại Lộ Nguyễn Văn Linh</t>
  </si>
  <si>
    <t>S34-2 Sky Garden 3 - Phú Mỹ Hưng, Đại Lộ Nguyễn Văn Linh, phường Tân Phong, quận 7, thành phố Hồ Chí Minh</t>
  </si>
  <si>
    <t>CircleK-SG0062</t>
  </si>
  <si>
    <t>CircleK 178A Nguyễn Chí Thanh</t>
  </si>
  <si>
    <t>178A Nguyễn Chí Thanh, phường 2, quận 10, thành phố Hồ Chí Minh</t>
  </si>
  <si>
    <t>quận 10</t>
  </si>
  <si>
    <t>CircleK-SG0068</t>
  </si>
  <si>
    <t>CircleK 54 Tôn Thất Thiệp</t>
  </si>
  <si>
    <t>54 Tôn Thất Thiệp, phường Bến Nghé, quận 1, thành phố Hồ Chí Minh</t>
  </si>
  <si>
    <t>CircleK-SG0070</t>
  </si>
  <si>
    <t>CircleK Số 142/7A Xô Viết Nghệ Tĩnh</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</si>
  <si>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</si>
  <si>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</si>
  <si>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</si>
  <si>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</si>
  <si>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</si>
  <si>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</si>
  <si>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</si>
  <si>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</si>
  <si>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CircleK 11 Nguyễn Văn Tráng</t>
  </si>
  <si>
    <t>11 Nguyễn Văn Trang, phường Bến Thành, quận 1, thành phố Hồ Chí Minh</t>
  </si>
  <si>
    <t>CircleK-SG0081</t>
  </si>
  <si>
    <t>CircleK 290C An Dương Vương</t>
  </si>
  <si>
    <t>290C An Dương Vương, phường 4, quận 5, thành phố Hồ Chí Minh, thành phố Hà Nội</t>
  </si>
  <si>
    <t>CircleK-SG0085</t>
  </si>
  <si>
    <t>CircleK 180 Nguyễn Hồng Đào</t>
  </si>
  <si>
    <t>180 Nguyễn Hồng Đào, phường 14, quận Tân Bình, thành phố Hồ Chí Minh</t>
  </si>
  <si>
    <t>CircleK-SG0086</t>
  </si>
  <si>
    <t>CircleK 225A Hoàng Hoa Thám</t>
  </si>
  <si>
    <t>225A Hoàng Hoa Thám, phường 13, quận Tân Bình, thành phố Hồ Chí Minh</t>
  </si>
  <si>
    <t>CircleK-SG0087</t>
  </si>
  <si>
    <t>CircleK 8A/11D1 Thái Văn Lung</t>
  </si>
  <si>
    <t>8A/11D Thái Văn Lung, phường Bến Nghé, quận 1, thành phố Hồ Chí Minh</t>
  </si>
  <si>
    <t>CircleK-SG0088</t>
  </si>
  <si>
    <t>CircleK 124 Phổ Quang</t>
  </si>
  <si>
    <t>124 Phổ Quang, phường 9, quận Phú Nhuận, thành phố Hồ Chí Minh</t>
  </si>
  <si>
    <t>CircleK-SG0090</t>
  </si>
  <si>
    <t>CircleK 171B Hoàng Hoa Thám</t>
  </si>
  <si>
    <t>171B Hoàng Hoa Thám, phường 13, quận Tân Bình, thành phố Hồ Chí Minh</t>
  </si>
  <si>
    <t>CircleK-SG0091</t>
  </si>
  <si>
    <t>CircleK 162 Nguyễn Công Trứ</t>
  </si>
  <si>
    <t>162 Nguyễn Công Trứ, phường Nguyễn Thái Bình, quận 1, thành phố Hồ Chí Minh</t>
  </si>
  <si>
    <t>CircleK-SG0093</t>
  </si>
  <si>
    <t>CircleK 62 Nguyễn Khoái</t>
  </si>
  <si>
    <t>62 Nguyễn Khoái, phường 2, quận 4, thành phố Hồ Chí Minh</t>
  </si>
  <si>
    <t>CircleK-SG0095</t>
  </si>
  <si>
    <t>CircleK 190B Phan Văn Trị</t>
  </si>
  <si>
    <t>190B Nguyễn Tri Phương, phường 12, quận Bình Thạnh, Thành phố Hồ Chí Minh</t>
  </si>
  <si>
    <t>CircleK-SG0097</t>
  </si>
  <si>
    <t>CircleK 315B Bùi Hữu Nghĩa</t>
  </si>
  <si>
    <t>315 Bùi Hữu Nghĩa, phường 1, quận Bình Thạnh, thành phố Hồ Chí Minh</t>
  </si>
  <si>
    <t>CircleK-SG0100</t>
  </si>
  <si>
    <t>CircleK 32A-32B Bùi Thị Xuân</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</si>
  <si>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</si>
  <si>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</si>
  <si>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</si>
  <si>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</si>
  <si>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</si>
  <si>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</si>
  <si>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</si>
  <si>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</si>
  <si>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CircleK 06 Quách Văn Tuấn</t>
  </si>
  <si>
    <t>06 Quách Văn Tuấn, phường 12, quận Tân Bình, thành phố Hồ Chí Minh</t>
  </si>
  <si>
    <t>CircleK-SG0106</t>
  </si>
  <si>
    <t>CircleK 43 Phạm Ngọc Thạch</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</si>
  <si>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</si>
  <si>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</si>
  <si>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</si>
  <si>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</si>
  <si>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</si>
  <si>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</si>
  <si>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</si>
  <si>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</si>
  <si>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CircleK 42 Đường C</t>
  </si>
  <si>
    <t>42 Đường C, phường Tân Phú, quận 7, thành phố Hồ Chí Minh</t>
  </si>
  <si>
    <t>CircleK-SG0115</t>
  </si>
  <si>
    <t>CircleK 257A Nguyễn Trãi</t>
  </si>
  <si>
    <t>257A Nguyễn Trãi, phường Nguyễn Cư Trinh, quận 1, thành phố Hồ Chí Minh</t>
  </si>
  <si>
    <t>CircleK-SG0117</t>
  </si>
  <si>
    <t>CircleK 67 Lê Đức Thọ</t>
  </si>
  <si>
    <t>67 Lê Đức Thọ, phường 7, quận Gò Vấp, thành phố Hồ Chí Minh</t>
  </si>
  <si>
    <t>CircleK-SG0122</t>
  </si>
  <si>
    <t>CircleK 58 Lữ Gia</t>
  </si>
  <si>
    <t>58 Lữ Gia, phường 15, quận 11, thành phố Hồ Chí Minh</t>
  </si>
  <si>
    <t>CircleK-SG0123</t>
  </si>
  <si>
    <t>CircleK 15 Bùi Bằng Đoàn</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</si>
  <si>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</si>
  <si>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</si>
  <si>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</si>
  <si>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</si>
  <si>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</si>
  <si>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CircleK 4-6 Đường Số 10</t>
  </si>
  <si>
    <t>4-6 Đường số 10, phường 13, quận 6, thành phố Hồ Chí Minh</t>
  </si>
  <si>
    <t>CircleK-SG0127</t>
  </si>
  <si>
    <t>CircleK 160 Đường Số 19</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</si>
  <si>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</si>
  <si>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</si>
  <si>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</si>
  <si>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</si>
  <si>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</si>
  <si>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</si>
  <si>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CircleK 184 Lê Đức Thọ</t>
  </si>
  <si>
    <t>184 Lê Đức Thọ, phường 6, quận Gò Vấp, thành phố Hồ Chí Minh</t>
  </si>
  <si>
    <t>CircleK-SG0130</t>
  </si>
  <si>
    <t>CircleK 172 Nguyễn Thị Tần</t>
  </si>
  <si>
    <t>172 Nguyễn Thị Tần, Phường Rạch Ông, Quận 8, Thành Phố Hồ Chí Minh, Việt Nam</t>
  </si>
  <si>
    <t>CircleK-SG0131</t>
  </si>
  <si>
    <t>CircleK 197A-199 Điện Biên Phủ</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</si>
  <si>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</si>
  <si>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</si>
  <si>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</si>
  <si>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</si>
  <si>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quận 7</t>
  </si>
  <si>
    <t>CircleK-SG0134</t>
  </si>
  <si>
    <t>CircleK 58 Phạm Văn Nghị, Khu Sky Garden 2-Phú Mỹ Hưng</t>
  </si>
  <si>
    <t>58 Phạm Văn Nghị, khu Sky Garden 2 - Phú Mỹ Hưng, phường Tân Phong, quận 7, thành phố Hồ Chí Minh</t>
  </si>
  <si>
    <t>CircleK-SG0136</t>
  </si>
  <si>
    <t>CircleK 21 Thạch Lam</t>
  </si>
  <si>
    <t>21 Thạch Lam, phường Hiệp Tân, quận Tân Phú, thành phố Hồ Chí Minh</t>
  </si>
  <si>
    <t>CircleK-SG0137</t>
  </si>
  <si>
    <t>CircleK 193 Đường Số 1</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</si>
  <si>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</si>
  <si>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</si>
  <si>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</si>
  <si>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</si>
  <si>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</si>
  <si>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CircleK 29 Lê Lợi</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</si>
  <si>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</si>
  <si>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</si>
  <si>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</si>
  <si>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</si>
  <si>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</si>
  <si>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</si>
  <si>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</si>
  <si>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</si>
  <si>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CircleK 82 Nguyễn Huệ</t>
  </si>
  <si>
    <t>82 Nguyễn Huệ, phường Bến Nghé, quận 1, thành phố Hồ Chí Minh</t>
  </si>
  <si>
    <t>CircleK-SG0145</t>
  </si>
  <si>
    <t>CircleK 22 Nguyễn Trường Tộ</t>
  </si>
  <si>
    <t>22 Nguyễn Trường Tộ, phường 13, quận 4, thành phố Hồ Chí Minh</t>
  </si>
  <si>
    <t>CircleK-SG0146</t>
  </si>
  <si>
    <t>CircleK 18 Bình Phú</t>
  </si>
  <si>
    <t>18 Bình Phú, phường 11, quận 6, thành phố Hồ Chí Minh</t>
  </si>
  <si>
    <t>CircleK-SG0148</t>
  </si>
  <si>
    <t>CircleK 5A Đường Chợ Lớn</t>
  </si>
  <si>
    <t>5A Đường Chợ Lớn, phường 11, quận 6, thành phố Hồ Chí Minh</t>
  </si>
  <si>
    <t>CircleK-SG0150</t>
  </si>
  <si>
    <t>CircleK 2 Nguyễn Khắc Viện</t>
  </si>
  <si>
    <t>2 Nguyễn Khắc Viện, phường Tân Phú, quận 7, thành phố Hồ Chí Minh</t>
  </si>
  <si>
    <t>CircleK-SG0154</t>
  </si>
  <si>
    <t>CircleK 45 Thống Nhất</t>
  </si>
  <si>
    <t>45 Thống Nhất, phường Bình Thọ, thành phố Thủ Đức, thành phố Hồ Chí Minh</t>
  </si>
  <si>
    <t>CircleK-SG0155</t>
  </si>
  <si>
    <t>CircleK 144 Lê Trọng Tấn</t>
  </si>
  <si>
    <t>144 Lê Trọng Tấn, phường Tây Thạnh, quận Tân Phú, thành phố Hồ Chí Minh</t>
  </si>
  <si>
    <t>CircleK-SG0156</t>
  </si>
  <si>
    <t>CircleK 295 Đỗ Xuân Hợp, khu phố 4</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</si>
  <si>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</si>
  <si>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</si>
  <si>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</si>
  <si>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</si>
  <si>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</si>
  <si>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</si>
  <si>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</si>
  <si>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</si>
  <si>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CircleK 402 Hà Huy Tập</t>
  </si>
  <si>
    <t>402 Hà Huy Tập - Khu phố Mỹ Khanh, phường Tân Phongm quận 7, thành phố Hồ Chí Minh</t>
  </si>
  <si>
    <t>CircleK-SG0160</t>
  </si>
  <si>
    <t>CircleK 17 Cao Thắng</t>
  </si>
  <si>
    <t>17 Cao Thắng, phường 3, quận 3, thành phố Hồ Chí Minh</t>
  </si>
  <si>
    <t>CircleK-SG0161</t>
  </si>
  <si>
    <t>CircleK 353A Tân Sơn Nhì</t>
  </si>
  <si>
    <t>353A Tân Sơn Nhì, phường Tân Sơn Nhì, quận Tân Phú, thành phố Hồ Chí Minh</t>
  </si>
  <si>
    <t>CircleK-SG0162</t>
  </si>
  <si>
    <t>CircleK 41 Yên Thế</t>
  </si>
  <si>
    <t>41 Yên Thế, Phường 2, quận Tân Bình, thành phố Hồ Chí Minh</t>
  </si>
  <si>
    <t>CircleK-SG0163</t>
  </si>
  <si>
    <t>CircleK 50 Nhất Chi Mai</t>
  </si>
  <si>
    <t>50 Nhất Chi Mai, phường 13, quận Tân Bình, thành phố Hồ Chí Minh</t>
  </si>
  <si>
    <t>CircleK-SG0164</t>
  </si>
  <si>
    <t>CircleK 18A15 Tăng Nhơn Phú</t>
  </si>
  <si>
    <t>18A15 Tăng Nhơn Phú, phường Phước Long B, thành phố Thủ Đức, thành phố Hồ Chí Minh</t>
  </si>
  <si>
    <t>CircleK-SG0167</t>
  </si>
  <si>
    <t>CircleK 621 Nguyễn Thị Thập</t>
  </si>
  <si>
    <t>621 Nguyễn Thị Thập, khu phố 1, phường Tân Hưng, quận 7, thành phố Hồ Chí Minh</t>
  </si>
  <si>
    <t>CircleK-SG0168</t>
  </si>
  <si>
    <t>CircleK 44 Cửu Long</t>
  </si>
  <si>
    <t>44 Cửu Long, phường 15, quận 10, thành phố Hồ Chí Minh</t>
  </si>
  <si>
    <t>CircleK-SG0169</t>
  </si>
  <si>
    <t>CircleK 59 Đông Du</t>
  </si>
  <si>
    <t>59 Đông Du, phường Bến Nghé, quận 1, thành phố Hồ Chí Minh, Việt Nam</t>
  </si>
  <si>
    <t>CircleK-SG0174</t>
  </si>
  <si>
    <t>CircleK 683A Âu Cơ</t>
  </si>
  <si>
    <t>Shop 8, B01.01, Tầng 1, Block B - Cao ốc Thương Mại và Chung cư Âu Cơ, 683A Đường Âu Cơ, phường Tân Thành, quận Tân Phú, thành phố Hồ Chí Minh</t>
  </si>
  <si>
    <t>CircleK-SG0175</t>
  </si>
  <si>
    <t>CircleK 66C Hoàng Diệu 2</t>
  </si>
  <si>
    <t>66C Đường Hoàng Diệu 2, khu phố 3, đường Linh Chiểu, quận Thủ Đức, thành phố Hồ Chí Minh</t>
  </si>
  <si>
    <t>CircleK-SG0176</t>
  </si>
  <si>
    <t>CircleK 1 Đường Số 1</t>
  </si>
  <si>
    <t>1 Đường số 1, phường 5, quận Gò Vấp, thành phố Hồ Chí Minh</t>
  </si>
  <si>
    <t>CircleK-SG0177</t>
  </si>
  <si>
    <t>CircleK Số 15-17 Đường Số 3 Khu Dân Cư Phú Mỹ</t>
  </si>
  <si>
    <t>15 Lô L - 17 Lô L, đường số 3, khu dân cư Phú Mỹ, phường Phú Mỹ, quận 7, thành phố Hồ Chí Minh</t>
  </si>
  <si>
    <t>CircleK-SG0181</t>
  </si>
  <si>
    <t>CircleK 77B Đường Số 2</t>
  </si>
  <si>
    <t>77B Đường số 2, phường 15, quận 11, thành phố Hồ Chí Minh</t>
  </si>
  <si>
    <t>quận 11</t>
  </si>
  <si>
    <t>CircleK-SG0182</t>
  </si>
  <si>
    <t>CircleK EA3-01-01 Tòa nhà Era Town</t>
  </si>
  <si>
    <t>EA3-01-01 Tòa nhà Era Town, đường 15B, phường Phú Mỹ, quận 7, thành phố Hồ Chí Minh</t>
  </si>
  <si>
    <t>CircleK-SG0183</t>
  </si>
  <si>
    <t>CircleK 277 Âu Dương Lân</t>
  </si>
  <si>
    <t>277 Đường Âu Dương Lân, phường Tân Hưng, quận 7, thành phố Hồ Chí Minh</t>
  </si>
  <si>
    <t>CircleK-SG0184</t>
  </si>
  <si>
    <t>CircleK A24 Đường Số 4</t>
  </si>
  <si>
    <t>A24 Đường D4, phường Tân Hưng, quận 7, thành phố Hồ Chí Minh</t>
  </si>
  <si>
    <t>CircleK-SG0187</t>
  </si>
  <si>
    <t>CircleK Vườn Lài</t>
  </si>
  <si>
    <t>304-304A Vườn Lài, phường Phú Thọ Hòa quận Tân Phú, thành phố Hồ Chí Minh</t>
  </si>
  <si>
    <t>CircleK-SG0188</t>
  </si>
  <si>
    <t>CircleK 73-75 Trần Trọng Cung</t>
  </si>
  <si>
    <t>73-75 Trần Trọng Cung, phường Tân Thuận Đông, quận 7, thành phố Hồ Chí Minh</t>
  </si>
  <si>
    <t>CircleK-SG0189</t>
  </si>
  <si>
    <t>CircleK 42 Đường Phạm Nhữ Tăng</t>
  </si>
  <si>
    <t>42 Đường Phạm Nhữ Tăng, phường 4, Quận 8, thành phố Hồ Chí Minh, Việt Nam</t>
  </si>
  <si>
    <t>CircleK-SG0190</t>
  </si>
  <si>
    <t>CircleK 58-60 Hoa Cúc</t>
  </si>
  <si>
    <t>58-60 Hoa Cúc, phường 7, quận Phú Nhuận, thành phố Hồ Chí Minh</t>
  </si>
  <si>
    <t>CircleK-SG0194</t>
  </si>
  <si>
    <t>CircleK 15 Đỗ Quang Đẩu</t>
  </si>
  <si>
    <t>15 Đỗ Quang Dầu, phường Phạm Ngũ Lão, quận 1, thành phố Hồ Chí Minh</t>
  </si>
  <si>
    <t>CircleK-SG0195</t>
  </si>
  <si>
    <t>CircleK 62 Man Thiện</t>
  </si>
  <si>
    <t>62 Đường Man Thiện, phường Tăng Nhơn Phú A, quận 9, thành phố Hồ Chí Minh</t>
  </si>
  <si>
    <t>CircleK-SG0197</t>
  </si>
  <si>
    <t>CircleK 525 Tô Hiến Thành</t>
  </si>
  <si>
    <t>525 Tô Hiến Thành, phường 14, quận 10, thành phố Hồ Chí Minh</t>
  </si>
  <si>
    <t>CircleK-SG0198</t>
  </si>
  <si>
    <t>CircleK 92 Hậu Giang</t>
  </si>
  <si>
    <t>92 Hậu Giang, phường 6, quận 6, thành phố Hồ Chí Minh</t>
  </si>
  <si>
    <t>CircleK-SG0199</t>
  </si>
  <si>
    <t>CircleK Số 449 Đường Lê Văn Việt</t>
  </si>
  <si>
    <t>Số 2 Đường 449 - 449E Đường Lê Văn Việt, Phường Tăng Nhơn Phú A, TP. Thủ Đức, TP. Hồ Chí Minh, Viet Nam</t>
  </si>
  <si>
    <t>CircleK-SG0200</t>
  </si>
  <si>
    <t>CircleK 02 Đường Nội Khu Hưng Gia IV</t>
  </si>
  <si>
    <t>02 Đường Nội Khu Hưng Gia IV, phường Tân Phong, quận 7, thành phố Hồ Chí Minh, Việt Nam</t>
  </si>
  <si>
    <t>CircleK-SG0201</t>
  </si>
  <si>
    <t>CircleK 45 Cao Thắng</t>
  </si>
  <si>
    <t>45 Cao Thăng, phường 3, quận 3, thành phố Hồ Chí Minh</t>
  </si>
  <si>
    <t>CircleK-SG0204</t>
  </si>
  <si>
    <t>CircleK A67 Nguyễn Trãi</t>
  </si>
  <si>
    <t>A67 Nguyễn Trãi, phường Nguyễn Cư Trinh, quận 1, thành phố Hồ Chí Minh</t>
  </si>
  <si>
    <t>CircleK-SG0205</t>
  </si>
  <si>
    <t>CircleK 609 Xô Viết Nghệ Tĩnh</t>
  </si>
  <si>
    <t>609 Xô Viết Nghệ Tĩnh, phường 26, quận Bình Thạnh, thành phố Hồ Chí Minh</t>
  </si>
  <si>
    <t>CircleK-SG0206</t>
  </si>
  <si>
    <t>CircleK T2,00.01 Toà Nhà Krista 537 Nguyễn Duy Trinh</t>
  </si>
  <si>
    <t>T2,00.01 Tòa nhà Krista 537 Nguyễn Duy Trinh, phường Bình Trung Đông, thành phố Thủ Đức, thành phố Hồ Chí Minh</t>
  </si>
  <si>
    <t>CircleK-SG0207</t>
  </si>
  <si>
    <t>CircleK 371 Nguyễn Kiệm</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</si>
  <si>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</si>
  <si>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</si>
  <si>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</si>
  <si>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</si>
  <si>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</si>
  <si>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CircleK 292 Điện Biên Phủ</t>
  </si>
  <si>
    <t>292 Điện Biên Phủ, phường 11, quận Bình Thạnh, thành phố Hồ Chí Minh</t>
  </si>
  <si>
    <t>CircleK-SG0214</t>
  </si>
  <si>
    <t>CircleK 103 Trương Định</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</si>
  <si>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</si>
  <si>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</si>
  <si>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</si>
  <si>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</si>
  <si>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</si>
  <si>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</si>
  <si>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</si>
  <si>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</si>
  <si>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</si>
  <si>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</si>
  <si>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</si>
  <si>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</si>
  <si>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</si>
  <si>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</si>
  <si>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CircleK 16 Ấp Bắc</t>
  </si>
  <si>
    <t>Số 16 Đường Ấp Bắc, phường 13, quận Tân Bình, thành phố Hồ Chí Minh</t>
  </si>
  <si>
    <t>CircleK-SG0222</t>
  </si>
  <si>
    <t>CircleK 529 Sư Vạn Hạnh</t>
  </si>
  <si>
    <t>Số 529 Sư Vạn Hạnh, phường 13, quận 10, thành phố Hồ Chí Minh</t>
  </si>
  <si>
    <t>CircleK-SG0223</t>
  </si>
  <si>
    <t>CircleK 26 Nguyễn Thái Bình</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</si>
  <si>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</si>
  <si>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</si>
  <si>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</si>
  <si>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</si>
  <si>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</si>
  <si>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CircleK Số 74 Nguyễn Văn Thương</t>
  </si>
  <si>
    <t>74 Nguyễn Văn Thường, phường 25, quận Bình Thạnh, thành phố Hồ Chí Minh</t>
  </si>
  <si>
    <t>CircleK-SG0226</t>
  </si>
  <si>
    <t>CircleK L3-SH01 Toà nhà Landmart 3, Vinhomes Central Park, 720A Điện Biên Phủ</t>
  </si>
  <si>
    <t>Số L3-SH01 Toàn Landmark 3, Vinhomes Central Park, 720A Điện Biên Phủ, phường 22, quận Bình Thạnh, thành phố Hồ Chí Minh</t>
  </si>
  <si>
    <t>CircleK-SG0227</t>
  </si>
  <si>
    <t>CircleK 131 Trần Đình Xu</t>
  </si>
  <si>
    <t>Số 131 Trần Đình Xu, phường Nguyễn Cư Trinh, quận 1, thành phố Hồ Chí Minh</t>
  </si>
  <si>
    <t>CircleK-SG0228</t>
  </si>
  <si>
    <t>CircleK 165-167 Lê Thánh Tôn</t>
  </si>
  <si>
    <t>Số 165-167 Lê Thánh Tôn, phường Bến Thành, quận 1, thành phố Hồ Chí Minh</t>
  </si>
  <si>
    <t>CircleK-SG0229</t>
  </si>
  <si>
    <t>CircleK 306 Cao Thắng</t>
  </si>
  <si>
    <t>Số 306 Cao Thăng, phường 12, quận 10, thành phố Hồ Chí Minh</t>
  </si>
  <si>
    <t>CircleK-SG0230</t>
  </si>
  <si>
    <t>CircleK 57 Nguyễn Du</t>
  </si>
  <si>
    <t>57 Nguyễn Du, phường Bến Nghé, quận 1, thành phố Hồ Chí Minh</t>
  </si>
  <si>
    <t>CircleK-SG0231</t>
  </si>
  <si>
    <t>CircleK 259 Đường số 7</t>
  </si>
  <si>
    <t>Số 259 Đường số 7, phường Bình Trị Đông B, quận Bình Tân, thành phố Hồ Chí Minh</t>
  </si>
  <si>
    <t>CircleK-SG0232</t>
  </si>
  <si>
    <t>CircleK 139-141 Âu Dương Lân</t>
  </si>
  <si>
    <t>139 - 141 Âu Dương Lân, Phường Rạch Ông, Quận 8, Thành Phố Hồ Chí Minh, Việt Nam</t>
  </si>
  <si>
    <t>CircleK-SG0233</t>
  </si>
  <si>
    <t>CircleK 32 Nguyễn Hữu Cầu</t>
  </si>
  <si>
    <t>Số 32 Nguyễn Hữu Cầu, phường Tân Định, quận 1, thành phố Hồ Chí Minh</t>
  </si>
  <si>
    <t>CircleK-SG0234</t>
  </si>
  <si>
    <t>CircleK 81 Trần Bình Trọng</t>
  </si>
  <si>
    <t>81 Trần Bình Trọng, phường 1, quận 5, thành phố Hồ Chí Minh</t>
  </si>
  <si>
    <t>CircleK-SG0235</t>
  </si>
  <si>
    <t>CircleK 113 Nguyễn Gia Trí</t>
  </si>
  <si>
    <t>113 Nguyễn Gia Trí, phường 25, quận Bình Thạnh, thành phố Hồ Chí Minh</t>
  </si>
  <si>
    <t>CircleK-SG0236</t>
  </si>
  <si>
    <t>CircleK RS3 06-07, Richstar Residence, 239 - 241 &amp; 278 Hòa Bình</t>
  </si>
  <si>
    <t>RS3-SH06 và QS3-SH07 Chung cư Richstar Residence Novaland số 239-241 và 278 Hòa Bình, phường Hiệp Tân, quận Tân Phú, thành phố Hồ Chí Minh</t>
  </si>
  <si>
    <t>CircleK-SG0237</t>
  </si>
  <si>
    <t>CircleK 2 Trần Khắc Chân</t>
  </si>
  <si>
    <t>2 Trần Khắc Chân, phường Tân Định, quận 1, thành phố Hồ Chí Minh</t>
  </si>
  <si>
    <t>CircleK-SG0239</t>
  </si>
  <si>
    <t>CircleK 69B Phạm Văn Hai</t>
  </si>
  <si>
    <t>69B Phạm Văn Hai, phường 3, quận Tân Bình, thành phố Hồ Chí Minh</t>
  </si>
  <si>
    <t>CircleK-SG0240</t>
  </si>
  <si>
    <t>CircleK 62 Phạm Ngọc Thạch</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</si>
  <si>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</si>
  <si>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</si>
  <si>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</si>
  <si>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</si>
  <si>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</si>
  <si>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CircleK 720A Điện Biên Phủ</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</si>
  <si>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</si>
  <si>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</si>
  <si>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</si>
  <si>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</si>
  <si>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</si>
  <si>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CircleK 271 Phạm Ngũ Lão</t>
  </si>
  <si>
    <t>271 Phạm Ngũ Lão, phường Phạm Ngũ Lão, quận 1, thành phố Hồ Chí Minh</t>
  </si>
  <si>
    <t>CircleK-SG0251</t>
  </si>
  <si>
    <t>CircleK 188 Nguyễn Thị Minh Khai</t>
  </si>
  <si>
    <t>188 Nguyễn Thị Minh Khai, phường Võ Thị Sáu, quận 3, thành phố Hồ Chí Minh</t>
  </si>
  <si>
    <t>CircleK-SG0252</t>
  </si>
  <si>
    <t>CircleK SAV.3-00.27 Toà Nhà The Sun Avenue, Tầng Trệt, Tháp S3, Số 28 Mai Chí Thọ</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</si>
  <si>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</si>
  <si>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</si>
  <si>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</si>
  <si>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</si>
  <si>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</si>
  <si>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CircleK 809B – 811 Tạ Quang Bửu</t>
  </si>
  <si>
    <t>809B-811 Tạ Quang Bửu, phường 5, quận 8, thành phố Hồ Chí Minh</t>
  </si>
  <si>
    <t>CircleK-SG0256</t>
  </si>
  <si>
    <t>CircleK A1.09 Sunrise City View - Khu Phức Hợp Căn Hộ Nhật Hoa, 33 Nguyễn Hữu Thọ</t>
  </si>
  <si>
    <t>A1.09, Sunrise City View - Khu phức hợp căn hộ Nhật Hoa, 33 Nguyễn Hữu Thọ, phường Tân Hưng, quận 7, thành phố Hồ Chí Minh</t>
  </si>
  <si>
    <t>CircleK-SG0258</t>
  </si>
  <si>
    <t>CircleK 15C Nguyễn Thị Minh Khai</t>
  </si>
  <si>
    <t>15C Nguyễn Thị Minh Khai, phường Bến Nghé, quận 1, thành phố Hồ Chí Minh</t>
  </si>
  <si>
    <t>CircleK-SG0259</t>
  </si>
  <si>
    <t>CircleK 37C Thuận Kiều</t>
  </si>
  <si>
    <t>37C Thuận Kiều, phường 12, quận 5, thành phố Hồ Chí Minh</t>
  </si>
  <si>
    <t>CircleK-SG0262</t>
  </si>
  <si>
    <t>CircleK 69 Nguyễn Khắc Nhu</t>
  </si>
  <si>
    <t>69 Nguyễn Khắc Nhu, phường Cô Giang, quận 1, thành phố Hồ Chí Minh</t>
  </si>
  <si>
    <t>CircleK-SG0264</t>
  </si>
  <si>
    <t>CircleK 83 Đường Số 3, Khu Phố 4</t>
  </si>
  <si>
    <t>83 Đường số 3, khu phố 4, phường Bình An, Quận 2, thành phố Hồ Chí Minh</t>
  </si>
  <si>
    <t>CircleK-SG0265</t>
  </si>
  <si>
    <t>CircleK L1-02 Tầng 1 Cao ốc Chung Cư SaiGon Mia, Đường số 9A Chung Cư Cụm 3,4 - Khu Dân Cư Trung Sơn</t>
  </si>
  <si>
    <t>L1-02 Tầng 1 Cao ốc Chung cư Saigon Mia, đường số 9A Chung cư Cụm III, IV - Khu dân cư Trung Sơn, xã Bình Hưng, huyện Bình Chánh, thành phố Hồ Chí Minh</t>
  </si>
  <si>
    <t>CircleK-SG0266</t>
  </si>
  <si>
    <t>CircleK 103 Trần Huy Liệu</t>
  </si>
  <si>
    <t>103 Trần Huy Liệu, phường 12, quận Phú Nhuận, thành phố Hồ Chí Minh</t>
  </si>
  <si>
    <t>CircleK-SG0267</t>
  </si>
  <si>
    <t>CircleK 87 Cửu Long</t>
  </si>
  <si>
    <t>87 Cửu Long, phường 15, quận 10, thành phố Hồ Chí Minh</t>
  </si>
  <si>
    <t>CircleK-SG0268</t>
  </si>
  <si>
    <t>CircleK Phú Mỹ Hưng - 12 Tân Trào</t>
  </si>
  <si>
    <t>Tầng 1 khu trung tâm thương mại tài chính Dầu Khí Phú Mỹ Hưng, Lô C6-01 Khu A Số 12 Tân Trào, quận 7, thành phố Hồ Chí Minh</t>
  </si>
  <si>
    <t>CircleK-SG0269</t>
  </si>
  <si>
    <t>CircleK 285 Cách Mạng Tháng Tám</t>
  </si>
  <si>
    <t>285/94 Cách Mạng Tháng 8, Phường 12, quận 10, thành phố Hồ Chí Minh, Việt Nam</t>
  </si>
  <si>
    <t>CircleK-SG0272</t>
  </si>
  <si>
    <t>CircleK 14 Nguyễn Văn Bảo</t>
  </si>
  <si>
    <t>14 Nguyễn Văn Bảo, phường 4, quận Gò Vấp, thành phố Hồ Chí Minh</t>
  </si>
  <si>
    <t>CircleK-SG0273</t>
  </si>
  <si>
    <t>CircleK 60 Lâm Văn Bền</t>
  </si>
  <si>
    <t>Số 60 Lâm Văn Bền, phường Tân Kiểng, quận 7, thành phố Hồ Chí Minh</t>
  </si>
  <si>
    <t>CircleK-SG0274</t>
  </si>
  <si>
    <t>CircleK 144 - 146 Lâm Văn Bền</t>
  </si>
  <si>
    <t>144-146 Lâm Văn Bền, phường Tân Quý, quận 7, thành phố Hồ Chí Minh</t>
  </si>
  <si>
    <t>CircleK-SG0275</t>
  </si>
  <si>
    <t>CircleK 184A-184B Nguyễn Xí</t>
  </si>
  <si>
    <t>184A-184B Nguyễn Xí, phường 26, quận Bình Thạnh, thành phố Hồ Chí Minh</t>
  </si>
  <si>
    <t>CircleK-SG0277</t>
  </si>
  <si>
    <t>CircleK 36-38 Trần Thái Tông</t>
  </si>
  <si>
    <t>36-38 Trần Thái Tông, phường 15, quận Tân Bình, thành phố Hồ Chí Minh</t>
  </si>
  <si>
    <t>CircleK-SG0278</t>
  </si>
  <si>
    <t>CircleK 160 Bùi Thị Xuân</t>
  </si>
  <si>
    <t>160 Bùi Thị Xuân, phường Phạm Ngũ Lão, quận 1, thành phố Hồ Chí Minh</t>
  </si>
  <si>
    <t>CircleK-SG0279</t>
  </si>
  <si>
    <t>CircleK Kiot Khu Vực Mặt Tiền Kinh Dương Vương - 395 Kinh Dương Vương</t>
  </si>
  <si>
    <t>Kiot khu vực mặt tiền Kinh Dương Vương - 395 Kinh Dương Vương, phường An Lạc, quận Bình Tân, thành phố Hồ Chí Minh</t>
  </si>
  <si>
    <t>CircleK-SG0281</t>
  </si>
  <si>
    <t>CircleK 273 Trần Bình Trọng</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</si>
  <si>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</si>
  <si>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</si>
  <si>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</si>
  <si>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</si>
  <si>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</si>
  <si>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</si>
  <si>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</si>
  <si>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</si>
  <si>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CircleK 2H Trần Nhân Tôn</t>
  </si>
  <si>
    <t>Số 2H Trần Nhân Tôn, phường 02, quận 10, thành phố Hồ Chí Minh</t>
  </si>
  <si>
    <t>CircleK-SG0285</t>
  </si>
  <si>
    <t>CircleK Citizen Apartment, Trung Son Residential quarter</t>
  </si>
  <si>
    <t>Tầng Trệt, Chung cư Lô 3-4, Cụm 1, Khu dân cư Trung Sơn, đường số 9A, xã Bình Hưng, huyện Bình Chánh, thành phố Hồ Chí Minh</t>
  </si>
  <si>
    <t>CircleK-SG0286</t>
  </si>
  <si>
    <t>CircleK 402 Nguyễn Thị Thập</t>
  </si>
  <si>
    <t>402 Nguyễn Thị Thập, phường Tân Quý, quận 7, thành phố Hồ Chí Minh</t>
  </si>
  <si>
    <t>CircleK-SG0287</t>
  </si>
  <si>
    <t>CircleK 311 Nguyễn Tri Phương</t>
  </si>
  <si>
    <t>311 Nguyễn Tri Phương, phường 5, quận 10, thành phố Hồ Chí Minh</t>
  </si>
  <si>
    <t>CircleK-SG0288</t>
  </si>
  <si>
    <t>CircleK 223 Đặng Văn Bi</t>
  </si>
  <si>
    <t>Số 223 Đặng Văn Bi, khu phố 4, phường Trường Thọ, thành phố Thủ Đức, thành phố Hồ Chí Minh</t>
  </si>
  <si>
    <t>CircleK-SG0289</t>
  </si>
  <si>
    <t>CircleK 126 Đường Số 15</t>
  </si>
  <si>
    <t>126 Đường số 15, phường Tân Kiểng, quận 7, thành phố Hồ Chí Minh</t>
  </si>
  <si>
    <t>CircleK-SG0290</t>
  </si>
  <si>
    <t>CircleK 264 Độc Lập</t>
  </si>
  <si>
    <t>264 Độc Lập, phường Tân Thành, quận Tân Phú, thành phố Hồ Chí Minh</t>
  </si>
  <si>
    <t>CircleK-SG0291</t>
  </si>
  <si>
    <t>CircleK 135-137 Lê Văn Sỹ</t>
  </si>
  <si>
    <t>Số 135-137 Lê Văn Sỹ, phường 13, quận Phú Nhuận, thành phố Hồ Chí Minh</t>
  </si>
  <si>
    <t>CircleK-SG0292</t>
  </si>
  <si>
    <t>CircleK 150 Nguyễn Thị Nhỏ</t>
  </si>
  <si>
    <t>150 Nguyễn Thị Nhỏ, phường 15, quận 11, thành phố Hồ Chí Minh, Việt Nam</t>
  </si>
  <si>
    <t>CircleK-SG0293</t>
  </si>
  <si>
    <t>CircleK 485 Huỳnh Tấn Phát</t>
  </si>
  <si>
    <t>485 Huỳnh Tấn Phát, phường Tân Thuận Đông, quận 7, thành phố Hồ Chí Minh</t>
  </si>
  <si>
    <t>CircleK-SG0294</t>
  </si>
  <si>
    <t>CircleK 633 Tỉnh Lộ 10</t>
  </si>
  <si>
    <t>633 Tỉnh Lộ 10, phường Bình Trị Đông B, quận Bình Tân, thành phố Hồ Chí Minh</t>
  </si>
  <si>
    <t>CircleK-SG0295</t>
  </si>
  <si>
    <t>CircleK 18 Tân Hòa Đông</t>
  </si>
  <si>
    <t>Số 18 Tân Hòa Đông, phường 14, quận 6, thành phố Hồ Chí Minh</t>
  </si>
  <si>
    <t>CircleK-SG0296</t>
  </si>
  <si>
    <t>CircleK 619 Lê Đức Thọ</t>
  </si>
  <si>
    <t>Số 619 Lê Đức Thọ, phường 16, quận Gò Vấp, thành phố Hồ Chí Minh</t>
  </si>
  <si>
    <t>CircleK-SG0297</t>
  </si>
  <si>
    <t>CircleK Căn Số A1-00.04 Tháp A1, Khu Chung Cư Phức Hợp Lô M1 74 Nguyễn Cơ Thạch</t>
  </si>
  <si>
    <t>Căn số A1-00.04 Tháp A1, khu chung cư phức hợp Lô M1 74 Nguyễn Cơ Thạch, phường An Lợi Đông, thành phố Thủ Đức, thành phố Hồ Chí Minh</t>
  </si>
  <si>
    <t>CircleK-SG0298</t>
  </si>
  <si>
    <t>CircleK 17H-17K Dương Đình Nghệ</t>
  </si>
  <si>
    <t>17H-17K Dương Đình Nghệ, phường 8, quận 11, thành phố Hồ Chí Minh</t>
  </si>
  <si>
    <t>CircleK-SG0299</t>
  </si>
  <si>
    <t>CircleK 04 Phổ Quang</t>
  </si>
  <si>
    <t>Số 4 Phổ Quang, phường 2, quận Tân Bình, thành phố Hồ Chí Minh</t>
  </si>
  <si>
    <t>CircleK-SG0300</t>
  </si>
  <si>
    <t>CircleK Số 27 Nguyễn Gia Trí</t>
  </si>
  <si>
    <t>27 Nguyễn Gia Trí, phường 25, quận Bình Thạnh, thành phố Hồ Chí Minh</t>
  </si>
  <si>
    <t>CircleK-SG0301</t>
  </si>
  <si>
    <t>CircleK 135 Nguyễn Cửu Đàm</t>
  </si>
  <si>
    <t>135 Nguyễn Cửu Đàm, phường Tân Sơn Nhì, quận Tân Phú, thành phố Hồ Chí Minh</t>
  </si>
  <si>
    <t>CircleK-SG0302</t>
  </si>
  <si>
    <t>CircleK 474 Trần Thị Năm</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</si>
  <si>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</si>
  <si>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</si>
  <si>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</si>
  <si>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</si>
  <si>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</si>
  <si>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</si>
  <si>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</si>
  <si>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</si>
  <si>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</si>
  <si>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</si>
  <si>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</si>
  <si>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CircleK 469 Thống Nhất</t>
  </si>
  <si>
    <t>469 Thống Nhất, phường 16, quận Gò Vấp, thành phố Hồ Chí Minh</t>
  </si>
  <si>
    <t>CircleK-SG0307</t>
  </si>
  <si>
    <t>CircleK 55 Đường S11</t>
  </si>
  <si>
    <t>Số 55 Đường S11, phường Tây Thạnh, quận Tân Phú, thành phố Hồ Chí Minh</t>
  </si>
  <si>
    <t>CircleK-SG0308</t>
  </si>
  <si>
    <t>CircleK 22 Phan Xích Long</t>
  </si>
  <si>
    <t>22 Phan Xích Long, phường 03, quận Phú Nhuận, thành phố Hồ Chí Minh</t>
  </si>
  <si>
    <t>CircleK-SG0309</t>
  </si>
  <si>
    <t>CircleK 416 Phan Huy Ích</t>
  </si>
  <si>
    <t>Số 416 Phan Huy Ích, phường 12, quận Gò Vấp, thành phố Hồ Chí Minh</t>
  </si>
  <si>
    <t>CircleK-SG0310</t>
  </si>
  <si>
    <t>CircleK 78-80 Đồng Đen</t>
  </si>
  <si>
    <t>Số 78-80 Đồng Đen, phường 14, quận Tân Bình, thành phố Hồ Chí Minh</t>
  </si>
  <si>
    <t>CircleK-SG0311</t>
  </si>
  <si>
    <t>CircleK 44 Huỳnh Văn Bánh</t>
  </si>
  <si>
    <t>Số 44 Huỳnh Văn Bánh, phường 15, quận Phú Nhuận, thành phố Hồ Chí Minh</t>
  </si>
  <si>
    <t>CircleK-SG0312</t>
  </si>
  <si>
    <t>CircleK 319 Lý Thường Kiệt</t>
  </si>
  <si>
    <t>Cửa hàng số 0.13 và 0.14, cửa hàng Cao ốc Thương Mại căn hộ Thuần Việt, số 319 Lý Thường Kiệt, phường 15, quận 11, thành phố Hồ Chí Minh</t>
  </si>
  <si>
    <t>CircleK-SG0313</t>
  </si>
  <si>
    <t>CircleK 271 Lê Văn Thọ</t>
  </si>
  <si>
    <t>271 Lê Văn Thọ, phường 9, quận Gò Vấp, thành phố Hồ Chí Minh</t>
  </si>
  <si>
    <t>CircleK-SG0314</t>
  </si>
  <si>
    <t>CircleK 309 Nguyễn Văn Khối</t>
  </si>
  <si>
    <t>Số 309 Nguyễn Văn Khôi, phường 8, quận Gò Vấp, Thành phố Hồ Chí Minh</t>
  </si>
  <si>
    <t>CircleK-SG0315</t>
  </si>
  <si>
    <t>CircleK Tầng Trệt Số 264-266 Âu Dương Lân</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</si>
  <si>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</si>
  <si>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</si>
  <si>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</si>
  <si>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</si>
  <si>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</si>
  <si>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CircleK Tầng Trệt - Số 167 Phạm Hữu Lầu, Tổ 17, Khu Phố 1</t>
  </si>
  <si>
    <t>Tầng Trệt - Số 167 Phạm Hữu Lầu, tổ 17, Khu phố 1, phường Phú Mỹ, quận 7, thành phố Hồ Chí Minh</t>
  </si>
  <si>
    <t>CircleK-SG0318</t>
  </si>
  <si>
    <t>CircleK Tầng trệt số 210 - 212 Cao Lỗ</t>
  </si>
  <si>
    <t>Tầng trệt, số 210-212 Cao Lỗ, phường 4, quận 8, thành phố Hồ Chí Minh</t>
  </si>
  <si>
    <t>CircleK-SG0319</t>
  </si>
  <si>
    <t>CircleK 14 Ung Văn Khiêm</t>
  </si>
  <si>
    <t>14 Ung Văn Khiếm, phường 25, quận Bình Thạnh, thành phố Hồ Chí Minh</t>
  </si>
  <si>
    <t>CircleK-SG0320</t>
  </si>
  <si>
    <t>CircleK 190 Lê Văn Thọ</t>
  </si>
  <si>
    <t>190 Lê Văn Thọ, phường 11, quận Gò Vấp, thành phố Hồ Chí Minh</t>
  </si>
  <si>
    <t>CircleK-SG0321</t>
  </si>
  <si>
    <t>CircleK 47 Nguyễn Huệ</t>
  </si>
  <si>
    <t>47 Nguyễn Huệ, phường Bến Nghé, quận 1, thành phố Hồ Chí Minh, Việt Nam</t>
  </si>
  <si>
    <t>CircleK-SG0322</t>
  </si>
  <si>
    <t>CircleK Số 127 Lê Văn Việt</t>
  </si>
  <si>
    <t>127 Lê Văn Việt, Khu Phố 3, Phường Hiệp Phú, Thành phố Thủ Đức, Thành phố Hồ Chí Minh, Việt Nam</t>
  </si>
  <si>
    <t>CircleK-SG0323</t>
  </si>
  <si>
    <t>CircleK 1.01 tại tầng 1, Tòa nhà chung cư S9.01 thuộc Khu nhà ở cao tầng - Dự án Khu dân cư và Công viên Phước Thiện tại số 88 đường Phước Thiện, khu phố Phước Thiện, Phường Long Bình, Thành phố Thủ Đức</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</si>
  <si>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</si>
  <si>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Phường Long Bình</t>
  </si>
  <si>
    <t>CircleK-SG0324</t>
  </si>
  <si>
    <t>CircleK 128 Lê Đức Thọ</t>
  </si>
  <si>
    <t>128 Lê Đức Thọ, phường 6, quận Gò Vấp, thành phố Hồ Chí Minh, Việt Nam</t>
  </si>
  <si>
    <t>Phường 6</t>
  </si>
  <si>
    <t>CircleK-SG0325</t>
  </si>
  <si>
    <t>CircleK Số 15 Nguyễn Ảnh Thủ</t>
  </si>
  <si>
    <t>15 Nguyễn Ảnh Thủ, Khu phố 1, Phường Trung Mỹ Tây, Quận 12, Thành phố Hồ Chí Minh, Việt Nam</t>
  </si>
  <si>
    <t>CircleK-SG0326</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</si>
  <si>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</si>
  <si>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</si>
  <si>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</si>
  <si>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CircleK 364 Võ Văn Ngân, Khu phố 3, Phường Bình Thọ, Thành phố Thủ Đức</t>
  </si>
  <si>
    <t>364 Võ Văn Ngân, Khu phố 3, Phường Bình Thọ, Thành phố Thủ Đức, Thành phố Hồ Chí Minh, Việt Nam</t>
  </si>
  <si>
    <t>Phường Bình Thọ</t>
  </si>
  <si>
    <t>CircleK-SG0328</t>
  </si>
  <si>
    <t>CircleK 386-388 Dương Quảng Hàm, Phường 5, Quận Gò Vấp</t>
  </si>
  <si>
    <t>386-388 Dương Quảng Hàm, Phường 5, Quận Gò Vấp, Thành phố Hồ Chí Minh, Việt Nam</t>
  </si>
  <si>
    <t>Phường 5</t>
  </si>
  <si>
    <t>CircleK-SG0329</t>
  </si>
  <si>
    <t>CircleK Số 92B Hòa Bình</t>
  </si>
  <si>
    <t>92B Hòa Bình, Phường 5, Quận 11, Thành phố Hồ Chí Minh, Việt Nam</t>
  </si>
  <si>
    <t>CircleK-SG0330</t>
  </si>
  <si>
    <t>CircleK 240 Hoàng Diệu 2, Khu Phố 5, Phường Linh Chiểu, Thành phố Thủ Đức</t>
  </si>
  <si>
    <t>240 Hoàng Diệu 2, Khu Phố 5, Phường Linh Chiểu, Thành phố Thủ Đức, Thành phố Hồ Chí Minh, Việt Nam</t>
  </si>
  <si>
    <t>Phường Linh Chiểu</t>
  </si>
  <si>
    <t>CircleK-SG0331</t>
  </si>
  <si>
    <t>CircleK Số 21 Nguyễn Văn Tráng</t>
  </si>
  <si>
    <t>Số 21 Nguyễn Văn Tráng, Phường Bến Nghé, Quận 1, Thành phố Hồ Chí Minh, Việt Nam</t>
  </si>
  <si>
    <t>Circlek; Circlekmiennam; MIENBAC</t>
  </si>
  <si>
    <t>CircleK-SG0332</t>
  </si>
  <si>
    <t>CircleK Một phần của căn nhà số 586 - 588 Quang Trung, Quận Gò Vấp</t>
  </si>
  <si>
    <t>Một phần của căn nhà số 586 - 588 Quang Trung, Phường 11, Quận Gò Vấp, Thành phố Hồ Chí Minh, Việt Nam</t>
  </si>
  <si>
    <t>Phường 11</t>
  </si>
  <si>
    <t>CircleK-SG0333</t>
  </si>
  <si>
    <t>CircleK 165-167-169-171, Đường Hoàng Diệu</t>
  </si>
  <si>
    <t>165-167-169-171, Đường Hoàng Diệu, Phường 09, Quận 4, Thành phố Hồ Chí Minh, Việt Nam</t>
  </si>
  <si>
    <t>phường 09</t>
  </si>
  <si>
    <t>CircleK-SG0334</t>
  </si>
  <si>
    <t>CircleK Số 275 Võ Nguyên Giáp</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</si>
  <si>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</si>
  <si>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</si>
  <si>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</si>
  <si>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</si>
  <si>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</si>
  <si>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CircleK Một phần tầng trệt và một phần lầu 1 số 44 Nguyễn Huệ</t>
  </si>
  <si>
    <t>Một phần tầng trệt và một phần lầu 1 số 44 Nguyễn Huệ, Phường Bến Nghé, Quận 1, Thành phố Hồ Chí Minh, Việt Nam</t>
  </si>
  <si>
    <t>Circlek; Circlekmiennam</t>
  </si>
  <si>
    <t>CircleK-SG0339</t>
  </si>
  <si>
    <t>CircleK 1.01 tại tầng 1, Tòa nhà chung cư S7.01 thuộc Khu nhà ở cao tầng - Dự án Khu dân cư và Công viên Phước Thiện tại số 88 đường Phước Thiện, khu phố Phước Thiện, Phường Long Bình, Thành phố Thủ Đức</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</si>
  <si>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</si>
  <si>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</si>
  <si>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CircleK 37 đường số 9A, Khu dân cư Trung Sơn</t>
  </si>
  <si>
    <t>37 đường số 9A, Khu dân cư Trung Sơn, Xã Bình Hưng, Huyện Bình Chánh, Thành Phố Hồ Chí Minh, Việt Nam</t>
  </si>
  <si>
    <t>Xã Bình Hưng</t>
  </si>
  <si>
    <t>CircleK-SG0341</t>
  </si>
  <si>
    <t>CircleK Số 119 đường Trần Não</t>
  </si>
  <si>
    <t>Số 119 đường Trần Não, Khu phố 10, Phường An Khánh, Thành phố Thủ Đức, Thành phố Hồ Chí Minh, Việt Nam</t>
  </si>
  <si>
    <t>CircleK-SG0342</t>
  </si>
  <si>
    <t>CircleK Một phần diện tích căn nhà số 42 Lê Lợi, Q1</t>
  </si>
  <si>
    <t>Một phần diện tích căn nhà số 42 Lê Lợi, Phường Bến Nghé, Quận 1, Thành phố Hồ Chí Minh, Việt Nam</t>
  </si>
  <si>
    <t>CircleK-SG0343</t>
  </si>
  <si>
    <t>CircleK Khu vực C2 - Cảng Hàng không Quốc tế Tân Sơn Nhất</t>
  </si>
  <si>
    <t>Khu vực C2 - Tầng Trệt - Khu vực Thương mại Nhà để xe Ga quốc nội - Cảng Hàng không Quốc tế Tân Sơn Nhất, số 45 Trường Sơn, Phường 2, Quận Tân Bình, Thành phố Hồ Chí Minh, Việt Nam</t>
  </si>
  <si>
    <t>CircleK-SG0344</t>
  </si>
  <si>
    <t>CircleK 73/5 Võ Văn Kiệt</t>
  </si>
  <si>
    <t>Tầng trệt và lầu 1 AK9-000.05 thuộc Khu công trình hỗn hợp lô F-Akari Hoàng Nam, số 73/5 Võ Văn Kiệt, Phường An Lạc, Quận Bình Tân, Thành phố Hồ Chí Minh, Việt Nam.</t>
  </si>
  <si>
    <t>CircleK-SG0345</t>
  </si>
  <si>
    <t>CircleK 295 Dương Bá Trạc</t>
  </si>
  <si>
    <t>295 Dương Bá Trạc, Phường Rạch Ông, Quận 8, Thành phố Hồ Chí Minh, Việt Nam</t>
  </si>
  <si>
    <t>CircleK-SG0346</t>
  </si>
  <si>
    <t>CircleK 139 Hai Bà Trưng</t>
  </si>
  <si>
    <t>139 Hai Bà Trưng, Phường Võ Thị Sáu, Quận 3, Thành phố Hồ Chí Minh, Việt Nam</t>
  </si>
  <si>
    <t>CircleK-SG0347</t>
  </si>
  <si>
    <t>CircleK Một phần diện tích căn nhà số 944 Lê Văn Lương, Nhà Bè</t>
  </si>
  <si>
    <t>Một phần diện tích căn nhà số 944 Lê Văn Lương, ấp 3, Xã Phước Kiển, Huyện Nhà Bè, Thành phố Hồ Chí Minh, Việt Nam</t>
  </si>
  <si>
    <t>CircleK-SG0348</t>
  </si>
  <si>
    <t>CircleK Tầng trệt Phòng G04 - Tòa nhà PetroVietnam Tower tại số 1 - 5 Lê Duẩn</t>
  </si>
  <si>
    <t>Tầng trệt Phòng G04 - Tòa nhà PetroVietnam Tower tại số 1 - 5 Lê Duẩn, Phường Bến Nghé, Quận 1, Thành phố Hồ Chí Minh, Việt Nam</t>
  </si>
  <si>
    <t>CircleK-SG0349</t>
  </si>
  <si>
    <t>CircleK 55 Thảo Điền, Thủ Đức</t>
  </si>
  <si>
    <t>55 Thảo Điền, Khu phố 2, Phường Thảo Điền, Thành phố Thủ Đức, Thành phố Hồ Chí Minh, Việt Nam</t>
  </si>
  <si>
    <t>CircleK-SG0350</t>
  </si>
  <si>
    <t>CircleK 18 Lê Lai, Quận 1</t>
  </si>
  <si>
    <t>18 Lê Lai, Phường Bến Thành, Quận 1, Thành phố Hồ Chí Minh, Việt Nam</t>
  </si>
  <si>
    <t>CircleK-SG0351</t>
  </si>
  <si>
    <t>CircleK 1.11 tại tầng 1, Tòa nhà chung cư BS10 thuộc Khu nhà ở cao tầng - Dự án Khu dân cư và Công viên Phước Thiện</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</si>
  <si>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</si>
  <si>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</si>
  <si>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CircleK 106 Hoàng Diệu</t>
  </si>
  <si>
    <t>106 Hoàng Diệu, Phường 13, Quận 4, Thành phố Hồ Chí Minh, Việt Nam</t>
  </si>
  <si>
    <t>CircleK-SG0354</t>
  </si>
  <si>
    <t>CircleK 116 Phổ Quang</t>
  </si>
  <si>
    <t>116 Phổ Quang, phường 09, quận Phú Nhuận, thành phố Hồ Chí Minh</t>
  </si>
  <si>
    <t>CircleK-SG0355</t>
  </si>
  <si>
    <t>CircleK 188D Phan Văn Trị</t>
  </si>
  <si>
    <t>188D Phan Văn Trị, Phường Bình Thạnh, Thành phố Hồ Chí Minh, Việt Nam</t>
  </si>
  <si>
    <t>CircleK-SG0400</t>
  </si>
  <si>
    <t>CircleK A10/7 Ấp 2</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</si>
  <si>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</si>
  <si>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</si>
  <si>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</si>
  <si>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</si>
  <si>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</si>
  <si>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</si>
  <si>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</si>
  <si>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</si>
  <si>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</si>
  <si>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</si>
  <si>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</si>
  <si>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</si>
  <si>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</si>
  <si>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</si>
  <si>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</si>
  <si>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</si>
  <si>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 MIENNAM</t>
  </si>
  <si>
    <t>CircleK-VT3004</t>
  </si>
  <si>
    <t>CircleK 15 La Văn Cầu</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</si>
  <si>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</si>
  <si>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</si>
  <si>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</si>
  <si>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</si>
  <si>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</si>
  <si>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CircleK 1 Thùy Vân</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</si>
  <si>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</si>
  <si>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</si>
  <si>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</si>
  <si>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</si>
  <si>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</si>
  <si>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</si>
  <si>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</si>
  <si>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</si>
  <si>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CircleK 26 Phan Văn Trị</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</si>
  <si>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</si>
  <si>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</si>
  <si>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</si>
  <si>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</si>
  <si>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</si>
  <si>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</si>
  <si>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</si>
  <si>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</si>
  <si>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</si>
  <si>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</si>
  <si>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</si>
  <si>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CircleK 43 Thùy Vân</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</si>
  <si>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</si>
  <si>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</si>
  <si>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</si>
  <si>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</si>
  <si>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</si>
  <si>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</si>
  <si>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</si>
  <si>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</si>
  <si>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CircleK 152 Hoàng Hoa Thám</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</si>
  <si>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</si>
  <si>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</si>
  <si>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</si>
  <si>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</si>
  <si>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</si>
  <si>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</si>
  <si>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</si>
  <si>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</si>
  <si>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</si>
  <si>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</si>
  <si>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</si>
  <si>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CÔNG TY TNHH DỊCH VỤ VÀ THƯƠNG MẠI TOP CLASS</t>
  </si>
  <si>
    <t>Căn hộ số 02 nhà N7A, Khu đô thị mới Trung Hoà, Nhân Chính, Phường Nhân Chính, Quận Thanh Xuân, Thành phố Hà Nội, Việt Nam</t>
  </si>
  <si>
    <t>0109635350</t>
  </si>
  <si>
    <t>nhân chính</t>
  </si>
  <si>
    <t>CLEVERFOOD</t>
  </si>
  <si>
    <t>CÔNG TY CỔ PHẦN THỰC PHẨM SẠCH CLEVERFOOD</t>
  </si>
  <si>
    <t>Thôn Sen Hồ, Xã Lệ Chi, Huyện Gia Lâm, Thành phố Hà Nội, Việt Nam</t>
  </si>
  <si>
    <t>MIENBAC;MT1;STCH</t>
  </si>
  <si>
    <t>0107392399</t>
  </si>
  <si>
    <t>cleverfood0001</t>
  </si>
  <si>
    <t>cleverfood Lữ Đoàn Mỹ Đình</t>
  </si>
  <si>
    <t>36 Lưu Hữu Phước, Mỹ Đình 1, Nam Từ Liêm, HN sđt 0966835686</t>
  </si>
  <si>
    <t>MIENBAC;STCH;4%</t>
  </si>
  <si>
    <t>cleverfood0002</t>
  </si>
  <si>
    <t>cleverfood Lữ Đoàn Hoàng Đạo Thúy</t>
  </si>
  <si>
    <t>38 Ngõ 26 Đỗ Quang, Trung Hòa, Cầu Giấy, HN</t>
  </si>
  <si>
    <t>cleverfood0003</t>
  </si>
  <si>
    <t>cleverfood Lữ Đoàn 136 Hồ Tùng Mậu</t>
  </si>
  <si>
    <t>Tầng 1 tòa S3, KĐT Goldmark City, 136 Hồ Tùng Mậu, Bắc Từ Liêm, HN</t>
  </si>
  <si>
    <t>cleverfood0004</t>
  </si>
  <si>
    <t>cleverfood Lữ Đoàn Nghĩa Đô</t>
  </si>
  <si>
    <t>10/106 Hoàng Quốc Việt, Nghĩa Đô, Cầu Giấy, HN</t>
  </si>
  <si>
    <t>cleverfood0005</t>
  </si>
  <si>
    <t>cleverfood Lữ Đoàn 460 Khương Đình</t>
  </si>
  <si>
    <t>Tầng 1 tòa G4 chung cư Five Star Garden, 460 Khương Đình, Thanh Xuân, HN</t>
  </si>
  <si>
    <t>cleverfood0006</t>
  </si>
  <si>
    <t>cleverfood Lữ Đoàn 21 Lê Đức Thọ</t>
  </si>
  <si>
    <t>Đối diện sảnh tòa CT-B Chung cư Sun Square, Mỹ Đình 2, Từ Liêm, HN</t>
  </si>
  <si>
    <t>cleverfood0007</t>
  </si>
  <si>
    <t>cleverfood Lữ Đoàn Part 5 Times City</t>
  </si>
  <si>
    <t>Part 5 KĐT Times City, 458 Minh Khai, Hai Bà Trưng, HN</t>
  </si>
  <si>
    <t>cleverfood0008</t>
  </si>
  <si>
    <t>cleverfood Lữ Đoàn T5 Times City</t>
  </si>
  <si>
    <t>T5 KĐT Times City, 458 Minh Khai, Hai Bà Trưng, HN</t>
  </si>
  <si>
    <t>cleverfood0009</t>
  </si>
  <si>
    <t>cleverfood Lữ Đoàn Part 8 Times City</t>
  </si>
  <si>
    <t>Part 8 KĐT Times City, 458 Minh Khai, Hai Bà Trưng, HN</t>
  </si>
  <si>
    <t>cleverfood0010</t>
  </si>
  <si>
    <t>cleverfood Lữ Đoàn Ba Đình</t>
  </si>
  <si>
    <t>14 Ngõ 191 Nguyễn Chí Thanh, quận Ba Đình, thành phố Hà Nội</t>
  </si>
  <si>
    <t>cleverfood0011</t>
  </si>
  <si>
    <t>Clever food điểm mới</t>
  </si>
  <si>
    <t>216B Đội Cấn, p. Liễu Giai, Q. Ba Đình, Tp Hà Nội</t>
  </si>
  <si>
    <t>cleverfood0012</t>
  </si>
  <si>
    <t>cleverfood Toà A Goldseason, Quận Thanh Xuân</t>
  </si>
  <si>
    <t>Toà A Goldseason, 47 Nguyễn Tuân, Quận Thanh Xuân, Hà Nội</t>
  </si>
  <si>
    <t>CMART2</t>
  </si>
  <si>
    <t>Mai Văn Thái</t>
  </si>
  <si>
    <t>Lô 1 - CT1 Thăng Long, Phường Tây Mỗ, TP Hà Nội, Việt Nam.</t>
  </si>
  <si>
    <t>8781248542-001</t>
  </si>
  <si>
    <t>CMART</t>
  </si>
  <si>
    <t>CMART6</t>
  </si>
  <si>
    <t>Hộ kinh doanh Cmart 6 Việt Nam</t>
  </si>
  <si>
    <t>Ki ốt 15,16,17,18 toà 19T1 Chung cư Luckyhouse, Phường Kiến Hưng, Thành phố Hà Nội, Việt Nam.</t>
  </si>
  <si>
    <t>0109522741-001</t>
  </si>
  <si>
    <t>Phường Hà Đông</t>
  </si>
  <si>
    <t>CONGDOAN</t>
  </si>
  <si>
    <t>BAN CHẤP HÀNH CÔNG ĐOÀN VĂN PHÒNG LIÊN HIỆP HTX THƯƠNG MẠI TP. HỒ CHÍ MINH</t>
  </si>
  <si>
    <t>199 - 205 Nguyễn Thái Học, Phường Phạm Ngũ Lão, Quận 1, Thành phố Hồ Chí Minh</t>
  </si>
  <si>
    <t>LIÊN HIỆP HỢP TÁC XÃ THƯƠNG MẠI TPHCM (SAIGON CO.OP) 131 Điện Biên Phủ, Phường 15, Quận Bình Thạnh, TP. HCM - Ms. Minh (0983.35.31.34)</t>
  </si>
  <si>
    <t>CONGVANG-001</t>
  </si>
  <si>
    <t>CHI NHÁNH CÔNG TY CỔ PHẦN THƯƠNG MẠI DỊCH VỤ CỔNG VÀNG (TP HÀ NỘI)</t>
  </si>
  <si>
    <t>Tầng 7 TTTM Gigamall, Số 240-242 Phạm Văn Đồng, Phường Hiệp Bình Chánh, Thành phố Thủ Đức, Thành phố Hồ Chí Minh, Việt Nam</t>
  </si>
  <si>
    <t>0102721191-001</t>
  </si>
  <si>
    <t>Phường Hiệp Bình Chánh</t>
  </si>
  <si>
    <t>199-205 Nguyễn Thái Học, Phường Bến Thành, TP Hồ Chí Minh, Việt Nam</t>
  </si>
  <si>
    <t>COOP; Coopfood; MIENNAM</t>
  </si>
  <si>
    <t>0309129418</t>
  </si>
  <si>
    <t>coop0001</t>
  </si>
  <si>
    <t>Cửa Hàng Co.opFood Hoàng Hữu Nam</t>
  </si>
  <si>
    <t>434A đường Hoàng Hữu Nam, phường Tăng Nhơn Phú, TP HCM</t>
  </si>
  <si>
    <t>Coopfood;COOP;MIENNAM</t>
  </si>
  <si>
    <t>coop0002</t>
  </si>
  <si>
    <t>Cửa Hàng Co.opFood CC Phú Gia</t>
  </si>
  <si>
    <t>A1.01 Lô A Chung cư Phú Gia, Khu Dân cư Phú Gia, xã Nhà Bè, TP HCM</t>
  </si>
  <si>
    <t>coop0004</t>
  </si>
  <si>
    <t>Cửa Hàng Co.opFood Đình Phong Phú</t>
  </si>
  <si>
    <t>88 Đình Phong Phú, Phường Tăng Nhơn Phú, TP HCM</t>
  </si>
  <si>
    <t>199-205 Nguyễn Thái Học, Phường Bến Thành, Thành phố Hồ Chí Minh, Việt Nam</t>
  </si>
  <si>
    <t>COOP; MIENNAM</t>
  </si>
  <si>
    <t>0301175691</t>
  </si>
  <si>
    <t>coop00225</t>
  </si>
  <si>
    <t>Cửa Hàng Co.opFood Tân Thới Hiệp</t>
  </si>
  <si>
    <t>265A Nguyễn Ảnh Thủ, Phường Tân Thới Hiệp, TP HCM</t>
  </si>
  <si>
    <t>phường Tân Thới Hiệp</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</si>
  <si>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</si>
  <si>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</si>
  <si>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</si>
  <si>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</si>
  <si>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</si>
  <si>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</si>
  <si>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</si>
  <si>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</si>
  <si>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</si>
  <si>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</si>
  <si>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</si>
  <si>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</si>
  <si>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</si>
  <si>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92A30 Khu dân cư Savimex, Phường Phú Thuận, TP HCM</t>
  </si>
  <si>
    <t>coop0069</t>
  </si>
  <si>
    <t>Cửa Hàng Co.opFood Linh Đông</t>
  </si>
  <si>
    <t>A03-04, CC Đạt Gia, 43 Cây Keo, Phường Tam Bình, Quận Thủ Đức, Tp.HCM</t>
  </si>
  <si>
    <t>Phường Tam Bình</t>
  </si>
  <si>
    <t>coop0070</t>
  </si>
  <si>
    <t>103 Linh Đông, Phường Hiệp Bình, TP HCM</t>
  </si>
  <si>
    <t>coop0072</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</si>
  <si>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</si>
  <si>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</si>
  <si>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</si>
  <si>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</si>
  <si>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</si>
  <si>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</si>
  <si>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</si>
  <si>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</si>
  <si>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</si>
  <si>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</si>
  <si>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</si>
  <si>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</si>
  <si>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</si>
  <si>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</si>
  <si>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</si>
  <si>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</si>
  <si>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</si>
  <si>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</si>
  <si>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</si>
  <si>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</si>
  <si>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</si>
  <si>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</si>
  <si>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Phường Phước Long B</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</si>
  <si>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</si>
  <si>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</si>
  <si>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</si>
  <si>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</si>
  <si>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</si>
  <si>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</si>
  <si>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</si>
  <si>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</si>
  <si>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</si>
  <si>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</si>
  <si>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26 Tăng Nhơn Phú, Phường Phước Long, TP HCM</t>
  </si>
  <si>
    <t>coop0093</t>
  </si>
  <si>
    <t>Cửa hàng Co.op Food Man Thiện 126A</t>
  </si>
  <si>
    <t>126A Man Thiện, Phường Tăng Nhơn Phú,TP HCM</t>
  </si>
  <si>
    <t>coop0094</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</si>
  <si>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</si>
  <si>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</si>
  <si>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</si>
  <si>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</si>
  <si>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</si>
  <si>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</si>
  <si>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</si>
  <si>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</si>
  <si>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</si>
  <si>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</si>
  <si>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</si>
  <si>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</si>
  <si>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</si>
  <si>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</si>
  <si>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</si>
  <si>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</si>
  <si>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</si>
  <si>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</si>
  <si>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</si>
  <si>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</si>
  <si>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</si>
  <si>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</si>
  <si>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</si>
  <si>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</si>
  <si>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</si>
  <si>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</si>
  <si>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</si>
  <si>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</si>
  <si>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</si>
  <si>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</si>
  <si>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</si>
  <si>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</si>
  <si>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</si>
  <si>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</si>
  <si>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</si>
  <si>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</si>
  <si>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</si>
  <si>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Phường Long Thạnh Mỹ</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</si>
  <si>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</si>
  <si>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</si>
  <si>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</si>
  <si>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</si>
  <si>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</si>
  <si>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</si>
  <si>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</si>
  <si>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</si>
  <si>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</si>
  <si>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</si>
  <si>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</si>
  <si>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</si>
  <si>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</si>
  <si>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</si>
  <si>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</si>
  <si>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</si>
  <si>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</si>
  <si>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</si>
  <si>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</si>
  <si>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</si>
  <si>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</si>
  <si>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</si>
  <si>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</si>
  <si>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</si>
  <si>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</si>
  <si>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30 Hồ Văn Long, Phường Tân Tạo, TP HCM</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</si>
  <si>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</si>
  <si>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</si>
  <si>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</si>
  <si>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</si>
  <si>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</si>
  <si>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</si>
  <si>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</si>
  <si>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</si>
  <si>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</si>
  <si>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</si>
  <si>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</si>
  <si>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</si>
  <si>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</si>
  <si>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</si>
  <si>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</si>
  <si>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</si>
  <si>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</si>
  <si>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</si>
  <si>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</si>
  <si>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</si>
  <si>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</si>
  <si>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</si>
  <si>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</si>
  <si>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</si>
  <si>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</si>
  <si>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</si>
  <si>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</si>
  <si>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Số 51, đường Nguyễn Văn Cừ, Phường Bắc Giang, Tỉnh Bắc Ninh, Việt Nam</t>
  </si>
  <si>
    <t>COOP; MIENBAC</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</si>
  <si>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</si>
  <si>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</si>
  <si>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</si>
  <si>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</si>
  <si>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</si>
  <si>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</si>
  <si>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</si>
  <si>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</si>
  <si>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</si>
  <si>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</si>
  <si>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</si>
  <si>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</si>
  <si>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</si>
  <si>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</si>
  <si>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</si>
  <si>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</si>
  <si>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</si>
  <si>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</si>
  <si>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</si>
  <si>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</si>
  <si>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</si>
  <si>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</si>
  <si>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</si>
  <si>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</si>
  <si>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</si>
  <si>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</si>
  <si>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</si>
  <si>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</si>
  <si>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</si>
  <si>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</si>
  <si>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</si>
  <si>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</si>
  <si>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</si>
  <si>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</si>
  <si>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</si>
  <si>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</si>
  <si>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</si>
  <si>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</si>
  <si>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</si>
  <si>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</si>
  <si>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</si>
  <si>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</si>
  <si>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</si>
  <si>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</si>
  <si>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</si>
  <si>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</si>
  <si>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</si>
  <si>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</si>
  <si>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</si>
  <si>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</si>
  <si>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11-13 Phạm Nhữ Tăng, Phường Chánh Hưng, TP HCM</t>
  </si>
  <si>
    <t>coop0163</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</si>
  <si>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</si>
  <si>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</si>
  <si>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</si>
  <si>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</si>
  <si>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</si>
  <si>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</si>
  <si>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</si>
  <si>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Số 1 Đường Phú Lợi, Phường Phú Lợi, Thành phố Hồ Chí Minh, Việt Nam</t>
  </si>
  <si>
    <t>0301175691-017</t>
  </si>
  <si>
    <t>Tầng hầm B1, Trung tâm TMDV, Văn phòng-căn hộ, 561A Điện Biên Phủ, Phường 25, Quận Bình Thạnh, Thành phố Hồ Chí Minh, Việt Nam</t>
  </si>
  <si>
    <t>0301175691-018</t>
  </si>
  <si>
    <t>Phường 25</t>
  </si>
  <si>
    <t>Đường Thống Nhất, Tổ dân phố 4 Tân Thiện, Phường La Gi, Tỉnh Lâm Đồng, Việt Nam</t>
  </si>
  <si>
    <t>0301175691-019</t>
  </si>
  <si>
    <t>18 Nguyễn Bình, Xã Phú Xuân, Huyện Nhà Bè, Thành phố Hồ Chí Minh, Việt Nam</t>
  </si>
  <si>
    <t>0301175691-020</t>
  </si>
  <si>
    <t>coop0209</t>
  </si>
  <si>
    <t>Cửa Hàng Co.opFood  BD Xuyên Á 209</t>
  </si>
  <si>
    <t>209A Xuyên Á, Phường Dĩ An, TP HCM</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</si>
  <si>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</si>
  <si>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</si>
  <si>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</si>
  <si>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</si>
  <si>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</si>
  <si>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</si>
  <si>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</si>
  <si>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</si>
  <si>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</si>
  <si>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</si>
  <si>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</si>
  <si>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</si>
  <si>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</si>
  <si>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</si>
  <si>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</si>
  <si>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</si>
  <si>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</si>
  <si>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</si>
  <si>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</si>
  <si>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</si>
  <si>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</si>
  <si>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</si>
  <si>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</si>
  <si>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</si>
  <si>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</si>
  <si>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</si>
  <si>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</si>
  <si>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</si>
  <si>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</si>
  <si>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</si>
  <si>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</si>
  <si>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</si>
  <si>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</si>
  <si>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</si>
  <si>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Căn thương mại dịch vụ số 0.12, Tầng 1,2, Khối D, Khu Trung tâm thương mại dịch vụ và Nhà ở (Chung cư Westgate), 98 Tân Túc, Xã Tân Nhựt, TP HCM</t>
  </si>
  <si>
    <t>coop02198</t>
  </si>
  <si>
    <t>A01.04 tầng 1, Block A, Hoàng Anh River View, 37 Nguyễn Văn Hưởng, Phường An Khánh, TP HCM</t>
  </si>
  <si>
    <t>coop02199</t>
  </si>
  <si>
    <t>Cửa Hàng Co.opFood Bình Chiểu 72</t>
  </si>
  <si>
    <t>72 Bình Chiểu, Phường Tam Bình, TP HCM</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</si>
  <si>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</si>
  <si>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</si>
  <si>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</si>
  <si>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</si>
  <si>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</si>
  <si>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</si>
  <si>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</si>
  <si>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</si>
  <si>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</si>
  <si>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</si>
  <si>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</si>
  <si>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</si>
  <si>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</si>
  <si>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</si>
  <si>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</si>
  <si>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</si>
  <si>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</si>
  <si>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</si>
  <si>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</si>
  <si>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</si>
  <si>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</si>
  <si>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</si>
  <si>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</si>
  <si>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</si>
  <si>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</si>
  <si>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</si>
  <si>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</si>
  <si>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</si>
  <si>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</si>
  <si>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</si>
  <si>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</si>
  <si>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</si>
  <si>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</si>
  <si>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</si>
  <si>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</si>
  <si>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</si>
  <si>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</si>
  <si>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</si>
  <si>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</si>
  <si>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</si>
  <si>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</si>
  <si>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</si>
  <si>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</si>
  <si>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</si>
  <si>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</si>
  <si>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</si>
  <si>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</si>
  <si>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</si>
  <si>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</si>
  <si>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</si>
  <si>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</si>
  <si>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</si>
  <si>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</si>
  <si>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</si>
  <si>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</si>
  <si>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</si>
  <si>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</si>
  <si>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</si>
  <si>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</si>
  <si>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</si>
  <si>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</si>
  <si>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</si>
  <si>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</si>
  <si>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</si>
  <si>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</si>
  <si>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</si>
  <si>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</si>
  <si>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</si>
  <si>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</si>
  <si>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</si>
  <si>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</si>
  <si>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</si>
  <si>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</si>
  <si>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</si>
  <si>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</si>
  <si>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</si>
  <si>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</si>
  <si>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</si>
  <si>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</si>
  <si>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</si>
  <si>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</si>
  <si>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</si>
  <si>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</si>
  <si>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</si>
  <si>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</si>
  <si>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</si>
  <si>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</si>
  <si>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</si>
  <si>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</si>
  <si>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</si>
  <si>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</si>
  <si>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</si>
  <si>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</si>
  <si>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</si>
  <si>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</si>
  <si>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</si>
  <si>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</si>
  <si>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</si>
  <si>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</si>
  <si>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</si>
  <si>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</si>
  <si>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</si>
  <si>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</si>
  <si>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</si>
  <si>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</si>
  <si>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</si>
  <si>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</si>
  <si>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</si>
  <si>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</si>
  <si>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</si>
  <si>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</si>
  <si>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</si>
  <si>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</si>
  <si>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</si>
  <si>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</si>
  <si>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</si>
  <si>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245 Phạm Hữu Lầu, P.Phú Mỹ ,Q7, HCM</t>
  </si>
  <si>
    <t>coop0259</t>
  </si>
  <si>
    <t>Cửa Hàng Co.opFood Lê Văn Quới</t>
  </si>
  <si>
    <t>439/2 - 441 Lê Văn Quới, Phường Bình Trị Đông, TP HCM</t>
  </si>
  <si>
    <t>Nguyễn Sinh Sắc, Khóm Phú Mỹ, Phường Sa Đéc, Tỉnh Đồng Tháp, Việt Nam</t>
  </si>
  <si>
    <t>0301175691-026</t>
  </si>
  <si>
    <t>coop0260</t>
  </si>
  <si>
    <t>Cửa Hàng Co.opFood Tân Kỳ Tân Quý</t>
  </si>
  <si>
    <t>274 Tân Kỳ Tân Quý, P.Sơn Kỳ , Quận Tân Phú, HCM</t>
  </si>
  <si>
    <t>coop0261</t>
  </si>
  <si>
    <t>1110-1112 Quang Trung, Phường Thông Tây Hội, TP HCM</t>
  </si>
  <si>
    <t>coop0262</t>
  </si>
  <si>
    <t>1273 Huỳnh Tấn Phát, Phường Phú Thuận, TP HCM</t>
  </si>
  <si>
    <t>coop0263</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</si>
  <si>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</si>
  <si>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</si>
  <si>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</si>
  <si>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</si>
  <si>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</si>
  <si>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</si>
  <si>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</si>
  <si>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Phường Trường Thọ</t>
  </si>
  <si>
    <t>coop0266</t>
  </si>
  <si>
    <t>Cửa Hàng Co.opFood Long Phước</t>
  </si>
  <si>
    <t>295 Long Thuận, P.Long Phước, Q.9, HCM</t>
  </si>
  <si>
    <t>Phường Long Phước</t>
  </si>
  <si>
    <t>coop0268</t>
  </si>
  <si>
    <t>Cửa Hàng Co.opFood Bình Quới</t>
  </si>
  <si>
    <t>1049 XVNT, P.28, Q.Bình Thanh, HCM</t>
  </si>
  <si>
    <t>Đường Trần Công Tường, Khu phố 11, Phường Gò Công, Tỉnh Đồng Tháp, Việt Nam</t>
  </si>
  <si>
    <t>0301175691-027</t>
  </si>
  <si>
    <t>coop0276</t>
  </si>
  <si>
    <t>Số CH1 Đường N4, KCN Tây Bắc Củ Chi, Xã Tân An Hội, TP HCM</t>
  </si>
  <si>
    <t>coop0278</t>
  </si>
  <si>
    <t>Cửa Hàng Co.opFood Phạm Văn Bạch</t>
  </si>
  <si>
    <t>701 Phạm Văn Bạch, Phường An Hội Tây, TP HCM</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</si>
  <si>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</si>
  <si>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</si>
  <si>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</si>
  <si>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</si>
  <si>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</si>
  <si>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</si>
  <si>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</si>
  <si>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</si>
  <si>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</si>
  <si>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</si>
  <si>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</si>
  <si>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</si>
  <si>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</si>
  <si>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</si>
  <si>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</si>
  <si>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</si>
  <si>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</si>
  <si>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</si>
  <si>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</si>
  <si>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</si>
  <si>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</si>
  <si>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</si>
  <si>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</si>
  <si>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</si>
  <si>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</si>
  <si>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</si>
  <si>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</si>
  <si>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</si>
  <si>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</si>
  <si>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</si>
  <si>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</si>
  <si>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</si>
  <si>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</si>
  <si>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</si>
  <si>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</si>
  <si>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</si>
  <si>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</si>
  <si>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</si>
  <si>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</si>
  <si>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</si>
  <si>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</si>
  <si>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CHI NHÁNH LIÊN HIỆP HỢP TÁC XÃ THƯƠNG MẠI TP. HỒ CHÍ MINH - CO.OPMART ĐỨC PHỔ</t>
  </si>
  <si>
    <t>Đường Nguyễn Nghiêm, TDP Vĩnh Bình, Phường Phổ Ninh, Thị xã Đức Phổ, Tỉnh Quảng Ngãi, Việt Nam</t>
  </si>
  <si>
    <t>0301175691-030</t>
  </si>
  <si>
    <t>Quảng Ngãi</t>
  </si>
  <si>
    <t>Tầng 01 TTTM The CBD, 125 Đồng Văn Cống, Phường Thạnh Mỹ Lợi, Thành phố Thủ Đức, Thành phố Hồ Chí Minh, Việt Nam</t>
  </si>
  <si>
    <t>0301175691-031</t>
  </si>
  <si>
    <t>Phường Thạnh Mỹ Lợi</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</si>
  <si>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</si>
  <si>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</si>
  <si>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</si>
  <si>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</si>
  <si>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</si>
  <si>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</si>
  <si>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</si>
  <si>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Số Nhà 205B Lê Hồng Phong, Phường Kon Tum, Tỉnh Quảng Ngãi, Việt Nam</t>
  </si>
  <si>
    <t>0301175691-035</t>
  </si>
  <si>
    <t>Tầng 1-Tầng 2, Khối A&amp;B, Cao ốc Đất Phương Nam, 241A Chu Văn An, Phường 12, Quận Bình Thạnh, Thành phố Hồ Chí Minh, Việt Nam</t>
  </si>
  <si>
    <t>0301175691-036</t>
  </si>
  <si>
    <t>Số 20 Đường Mạc Công Du, Khu phố 1 Đông Hồ, Phường Hà Tiên, Tỉnh An Giang, Việt Nam</t>
  </si>
  <si>
    <t>0301175691-037</t>
  </si>
  <si>
    <t>Số 1469 đường Độc Lập, phường Phú Mỹ, Thành phố Hồ Chí Minh, Việt Nam</t>
  </si>
  <si>
    <t>0301175691-038</t>
  </si>
  <si>
    <t>Số 79 Đường 30/4, Khu phố 2, Phường Mỹ Phước Tây, Tỉnh Đồng Tháp, Việt Nam</t>
  </si>
  <si>
    <t>0301175691-039</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</si>
  <si>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</si>
  <si>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</si>
  <si>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</si>
  <si>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</si>
  <si>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</si>
  <si>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</si>
  <si>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</si>
  <si>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</si>
  <si>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</si>
  <si>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</si>
  <si>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</si>
  <si>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</si>
  <si>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</si>
  <si>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</si>
  <si>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</si>
  <si>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</si>
  <si>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</si>
  <si>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</si>
  <si>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</si>
  <si>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</si>
  <si>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</si>
  <si>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</si>
  <si>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</si>
  <si>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</si>
  <si>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</si>
  <si>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</si>
  <si>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</si>
  <si>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</si>
  <si>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</si>
  <si>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Quốc lộ 22B, KP Rạch Sơn, Phường Gò Dầu, Tỉnh Tây Ninh, Việt Nam</t>
  </si>
  <si>
    <t>0301175691-041</t>
  </si>
  <si>
    <t>coop0410</t>
  </si>
  <si>
    <t>Cửa hàng Co.op Food Cát Lái</t>
  </si>
  <si>
    <t>615 Nguyễn Thị Định, Phường Cát Lái, TP HCM</t>
  </si>
  <si>
    <t>Khóm Long Thạnh D, Phường Tân Châu, Tỉnh An Giang, Việt Nam</t>
  </si>
  <si>
    <t>0301175691-042</t>
  </si>
  <si>
    <t>KCN Phước Đông, Phường Gia Lộc, Tỉnh Tây Ninh, Việt Nam</t>
  </si>
  <si>
    <t>0301175691-043</t>
  </si>
  <si>
    <t>Số 1606A Đường Hùng Vương, Phường Việt Trì, Tỉnh Phú Thọ, Việt Nam</t>
  </si>
  <si>
    <t>0301175691-044</t>
  </si>
  <si>
    <t>Phú Thọ</t>
  </si>
  <si>
    <t>Đường Lý Thường Kiệt, Phường Duyên Hải, Tỉnh Vĩnh Long, Việt Nam</t>
  </si>
  <si>
    <t>0301175691-045</t>
  </si>
  <si>
    <t>Tuyến tránh QL50, Khu Phố Thanh Ba, Xã Cần Giuộc, Tỉnh Tây Ninh, Việt Nam</t>
  </si>
  <si>
    <t>0301175691-046</t>
  </si>
  <si>
    <t>Thôn Minh Tân 4, xã Phan Rí Cửa, tỉnh Lâm Đồng, Việt Nam</t>
  </si>
  <si>
    <t>0301175691-047</t>
  </si>
  <si>
    <t>Ấp 2, Xã Tiểu Cần, Tỉnh Vĩnh Long, Việt Nam</t>
  </si>
  <si>
    <t>0301175691-048</t>
  </si>
  <si>
    <t>Đường 781, KP3, Xã Châu Thành, Tỉnh Tây Ninh, Việt Nam</t>
  </si>
  <si>
    <t>0301175691-049</t>
  </si>
  <si>
    <t>Tầng trệt - Lầu 1, Khu Chung cư Nhà Sài Gòn, 819 Hương Lộ 2, Phường Bình Trị Đông A, Quận Bình Tân, Thành phố Hồ Chí Minh, Việt Nam</t>
  </si>
  <si>
    <t>0301175691-050</t>
  </si>
  <si>
    <t>Phường Bình Trị Đông A</t>
  </si>
  <si>
    <t>35-37 CMT 8, Phường Bình Thủy, Thành phố Cần Thơ, Việt Nam</t>
  </si>
  <si>
    <t>0301175691-052</t>
  </si>
  <si>
    <t>Đường Cách Mạng Tháng Tám - ĐT.741, Khu phố Tân An, Xã Đồng Phú, Tỉnh Đồng Nai, Việt Nam</t>
  </si>
  <si>
    <t>0301175691-053</t>
  </si>
  <si>
    <t>Lô C2-12 KCN Dịch Vụ Thủy Sản Đà Nẵng, đường Bình Than, Phường Sơn Trà, Thành phố Đà Nẵng, Việt Nam</t>
  </si>
  <si>
    <t>0301175691-054</t>
  </si>
  <si>
    <t>Đà Nẵng</t>
  </si>
  <si>
    <t>276 Nguyễn ảnh Thủ, phường Hiệp Thành, Quận 12, Thành phố Hồ Chí Minh, Việt Nam</t>
  </si>
  <si>
    <t>0301175691-056</t>
  </si>
  <si>
    <t>Số 2 khu tái định cư Vĩnh Lộc B đường số 8, Xã Vĩnh Lộc B, Huyện Bình Chánh, Thành phố Hồ Chí Minh, Việt Nam</t>
  </si>
  <si>
    <t>0301175691-057</t>
  </si>
  <si>
    <t>Số 18 đường Đỗ Văn Dậy, Ấp 3, Xã Tân Hiệp, Huyện Hóc Môn, Thành phố Hồ Chí Minh, Việt Nam</t>
  </si>
  <si>
    <t>0301175691-058</t>
  </si>
  <si>
    <t>Số 557 Đường Tô Ký, phường Trung Mỹ Tây, Quận 12, Thành phố Hồ Chí Minh, Việt Nam</t>
  </si>
  <si>
    <t>0301175691-059</t>
  </si>
  <si>
    <t>Đường Nguyễn Văn Linh, Khóm Bắc Sơn, Thị trấn Núi Sập, Huyện Thoại Sơn, Tỉnh An Giang, Việt Nam</t>
  </si>
  <si>
    <t>0301175691-060</t>
  </si>
  <si>
    <t>Thửa đất 11, Tờ Bản Đồ Số 31, Tổ Dân Phố 2, Đường Hùng Vương, Xã Quảng Phú, Tỉnh Đắk Lắk, Việt Nam</t>
  </si>
  <si>
    <t>0301175691-061</t>
  </si>
  <si>
    <t>Khu Phố 3, Đường Nguyễn Văn Linh, Xã Tân Biên, Tỉnh Tây Ninh, Việt Nam</t>
  </si>
  <si>
    <t>0301175691-062</t>
  </si>
  <si>
    <t>coop0626</t>
  </si>
  <si>
    <t>Cửa hàng Co.op Food CC Bình Phú 1</t>
  </si>
  <si>
    <t>Số 65-67 Đường 20, Phường Bình Phú, TP HCM</t>
  </si>
  <si>
    <t>Khu phố 1, Xã Dương Minh Châu, Tỉnh Tây Ninh, Việt Nam</t>
  </si>
  <si>
    <t>0301175691-063</t>
  </si>
  <si>
    <t>coop0631</t>
  </si>
  <si>
    <t>Cửa hàng Co.op Food 239 Dương Đình Hội</t>
  </si>
  <si>
    <t>239 ( số cũ 2.212C ) Đường Dương Đình Hội, KP3, Phường Tăng Nhơn Phú B, Quận 9, Tp.HCM</t>
  </si>
  <si>
    <t>Phường Tăng Nhơn Phú B</t>
  </si>
  <si>
    <t>coop0633</t>
  </si>
  <si>
    <t>Cửa hàng Co.op Food  397 Phan Huy Ích</t>
  </si>
  <si>
    <t>397 Phan Huy Ích, Phường 14, Quận Gò Vấp, HCM</t>
  </si>
  <si>
    <t>coop0634</t>
  </si>
  <si>
    <t>13 Lê Văn Thịnh, Phường Bình Trưng, TP HCM</t>
  </si>
  <si>
    <t>coop0635</t>
  </si>
  <si>
    <t>Cửa Hàng Co.opFood Hoàng Diệu 2</t>
  </si>
  <si>
    <t>135 Hoàng Diệu 2, Phường Linh Trung, Thành phố Thủ Đức, TP.HCM</t>
  </si>
  <si>
    <t>Phường Linh Trung</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</si>
  <si>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</si>
  <si>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</si>
  <si>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</si>
  <si>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</si>
  <si>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</si>
  <si>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</si>
  <si>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</si>
  <si>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</si>
  <si>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</si>
  <si>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</si>
  <si>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</si>
  <si>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</si>
  <si>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</si>
  <si>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</si>
  <si>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</si>
  <si>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</si>
  <si>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</si>
  <si>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</si>
  <si>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</si>
  <si>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</si>
  <si>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</si>
  <si>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</si>
  <si>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</si>
  <si>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</si>
  <si>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</si>
  <si>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</si>
  <si>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</si>
  <si>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</si>
  <si>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</si>
  <si>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</si>
  <si>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</si>
  <si>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</si>
  <si>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</si>
  <si>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</si>
  <si>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</si>
  <si>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</si>
  <si>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</si>
  <si>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</si>
  <si>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</si>
  <si>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</si>
  <si>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</si>
  <si>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</si>
  <si>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</si>
  <si>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</si>
  <si>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</si>
  <si>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</si>
  <si>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</si>
  <si>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</si>
  <si>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</si>
  <si>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</si>
  <si>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</si>
  <si>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</si>
  <si>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</si>
  <si>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</si>
  <si>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</si>
  <si>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</si>
  <si>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</si>
  <si>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Lô CCĐT-01, Khu B1, Vũ Yên-Tòa nhà Vincom Mega Mall Vũ Yên, phường Thủy Nguyên, thành phố Hải Phòng, Việt Nam</t>
  </si>
  <si>
    <t>MIENBAC;COOP</t>
  </si>
  <si>
    <t>0301175691-072</t>
  </si>
  <si>
    <t>Phường Thủy Nguyên</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</si>
  <si>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</si>
  <si>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</si>
  <si>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</si>
  <si>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</si>
  <si>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</si>
  <si>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</si>
  <si>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</si>
  <si>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</si>
  <si>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</si>
  <si>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</si>
  <si>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</si>
  <si>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</si>
  <si>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</si>
  <si>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COOP; Coopfood; MIENBAC</t>
  </si>
  <si>
    <t>Thanh Hóa</t>
  </si>
  <si>
    <t>coop2001</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</si>
  <si>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</si>
  <si>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</si>
  <si>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</si>
  <si>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</si>
  <si>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</si>
  <si>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</si>
  <si>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</si>
  <si>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</si>
  <si>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</si>
  <si>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</si>
  <si>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</si>
  <si>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</si>
  <si>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</si>
  <si>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</si>
  <si>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</si>
  <si>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</si>
  <si>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</si>
  <si>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</si>
  <si>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</si>
  <si>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</si>
  <si>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</si>
  <si>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</si>
  <si>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</si>
  <si>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</si>
  <si>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</si>
  <si>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</si>
  <si>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</si>
  <si>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</si>
  <si>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</si>
  <si>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</si>
  <si>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</si>
  <si>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</si>
  <si>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</si>
  <si>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</si>
  <si>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</si>
  <si>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</si>
  <si>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</si>
  <si>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</si>
  <si>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</si>
  <si>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</si>
  <si>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</si>
  <si>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</si>
  <si>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</si>
  <si>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</si>
  <si>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</si>
  <si>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</si>
  <si>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</si>
  <si>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</si>
  <si>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</si>
  <si>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153 Nguyễn Thị Sóc, Xã Bà Điểm, TP HCM</t>
  </si>
  <si>
    <t>coop2033</t>
  </si>
  <si>
    <t>Cửa Hàng Co.opFood Tôn Đản</t>
  </si>
  <si>
    <t>167 Tôn Đản, Phường Xóm Chiếu, TP HCM</t>
  </si>
  <si>
    <t>coop2034</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</si>
  <si>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</si>
  <si>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</si>
  <si>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</si>
  <si>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</si>
  <si>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</si>
  <si>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</si>
  <si>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</si>
  <si>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</si>
  <si>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</si>
  <si>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</si>
  <si>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</si>
  <si>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</si>
  <si>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</si>
  <si>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</si>
  <si>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</si>
  <si>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</si>
  <si>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</si>
  <si>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</si>
  <si>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</si>
  <si>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</si>
  <si>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</si>
  <si>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</si>
  <si>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</si>
  <si>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</si>
  <si>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</si>
  <si>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</si>
  <si>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</si>
  <si>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</si>
  <si>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Coopfood;COOP</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</si>
  <si>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</si>
  <si>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</si>
  <si>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</si>
  <si>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</si>
  <si>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</si>
  <si>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</si>
  <si>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</si>
  <si>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</si>
  <si>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</si>
  <si>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</si>
  <si>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</si>
  <si>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</si>
  <si>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</si>
  <si>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</si>
  <si>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</si>
  <si>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</si>
  <si>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182 Phan Văn Hân, Phường Gia Định, TP HCM</t>
  </si>
  <si>
    <t>coop2066</t>
  </si>
  <si>
    <t>Cửa Hàng Co.opFood Tam Hà 64</t>
  </si>
  <si>
    <t>64 Tam Hà, Phường Tam Bình, TP HCM</t>
  </si>
  <si>
    <t>coop2069</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</si>
  <si>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</si>
  <si>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</si>
  <si>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</si>
  <si>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</si>
  <si>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</si>
  <si>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</si>
  <si>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</si>
  <si>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</si>
  <si>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</si>
  <si>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</si>
  <si>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</si>
  <si>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</si>
  <si>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</si>
  <si>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</si>
  <si>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</si>
  <si>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</si>
  <si>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</si>
  <si>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</si>
  <si>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</si>
  <si>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</si>
  <si>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</si>
  <si>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</si>
  <si>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</si>
  <si>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</si>
  <si>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</si>
  <si>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</si>
  <si>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</si>
  <si>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</si>
  <si>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</si>
  <si>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</si>
  <si>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</si>
  <si>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</si>
  <si>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</si>
  <si>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</si>
  <si>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</si>
  <si>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</si>
  <si>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</si>
  <si>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</si>
  <si>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</si>
  <si>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</si>
  <si>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</si>
  <si>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</si>
  <si>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</si>
  <si>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</si>
  <si>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</si>
  <si>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</si>
  <si>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</si>
  <si>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</si>
  <si>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</si>
  <si>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</si>
  <si>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</si>
  <si>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</si>
  <si>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</si>
  <si>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</si>
  <si>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</si>
  <si>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</si>
  <si>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</si>
  <si>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</si>
  <si>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</si>
  <si>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</si>
  <si>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</si>
  <si>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</si>
  <si>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</si>
  <si>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</si>
  <si>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</si>
  <si>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</si>
  <si>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</si>
  <si>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</si>
  <si>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</si>
  <si>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</si>
  <si>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</si>
  <si>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</si>
  <si>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</si>
  <si>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</si>
  <si>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</si>
  <si>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</si>
  <si>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</si>
  <si>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</si>
  <si>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</si>
  <si>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</si>
  <si>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</si>
  <si>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</si>
  <si>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</si>
  <si>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</si>
  <si>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</si>
  <si>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</si>
  <si>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</si>
  <si>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</si>
  <si>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</si>
  <si>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</si>
  <si>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</si>
  <si>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</si>
  <si>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</si>
  <si>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</si>
  <si>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</si>
  <si>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</si>
  <si>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</si>
  <si>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</si>
  <si>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</si>
  <si>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</si>
  <si>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</si>
  <si>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</si>
  <si>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</si>
  <si>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</si>
  <si>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</si>
  <si>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</si>
  <si>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</si>
  <si>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</si>
  <si>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</si>
  <si>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</si>
  <si>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</si>
  <si>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</si>
  <si>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</si>
  <si>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</si>
  <si>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</si>
  <si>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</si>
  <si>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</si>
  <si>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</si>
  <si>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</si>
  <si>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</si>
  <si>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</si>
  <si>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</si>
  <si>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</si>
  <si>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</si>
  <si>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</si>
  <si>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</si>
  <si>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</si>
  <si>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</si>
  <si>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</si>
  <si>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</si>
  <si>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</si>
  <si>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</si>
  <si>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</si>
  <si>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</si>
  <si>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</si>
  <si>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</si>
  <si>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</si>
  <si>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</si>
  <si>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</si>
  <si>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</si>
  <si>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</si>
  <si>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</si>
  <si>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</si>
  <si>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</si>
  <si>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</si>
  <si>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</si>
  <si>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</si>
  <si>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</si>
  <si>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</si>
  <si>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</si>
  <si>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</si>
  <si>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</si>
  <si>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</si>
  <si>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</si>
  <si>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</si>
  <si>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</si>
  <si>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</si>
  <si>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</si>
  <si>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</si>
  <si>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</si>
  <si>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</si>
  <si>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</si>
  <si>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</si>
  <si>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</si>
  <si>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</si>
  <si>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</si>
  <si>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</si>
  <si>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</si>
  <si>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</si>
  <si>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</si>
  <si>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</si>
  <si>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</si>
  <si>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</si>
  <si>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</si>
  <si>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</si>
  <si>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</si>
  <si>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</si>
  <si>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</si>
  <si>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</si>
  <si>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</si>
  <si>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Phường Linh Đông</t>
  </si>
  <si>
    <t>coop217</t>
  </si>
  <si>
    <t>Cửa Hàng Co.opFood Lê Văn Sỹ</t>
  </si>
  <si>
    <t>209 Lê Văn Sỹ, Phường Nhiêu Lộc, TP HCM</t>
  </si>
  <si>
    <t>coop2170</t>
  </si>
  <si>
    <t>Cửa Hàng Co.opFood Lạc Long Quân 87</t>
  </si>
  <si>
    <t>87 Lạc Long Quân, phường Minh Phụng, TP HCM</t>
  </si>
  <si>
    <t>coop2171</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</si>
  <si>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</si>
  <si>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</si>
  <si>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</si>
  <si>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</si>
  <si>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</si>
  <si>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</si>
  <si>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</si>
  <si>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Phường 10</t>
  </si>
  <si>
    <t>Coop2175</t>
  </si>
  <si>
    <t>Cửa hàng Co.opfood Nguyên Hồng</t>
  </si>
  <si>
    <t>84 Nguyên Hồng, Phường Hạnh Thông, TP HCM</t>
  </si>
  <si>
    <t>Coop2176</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</si>
  <si>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</si>
  <si>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</si>
  <si>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</si>
  <si>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</si>
  <si>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</si>
  <si>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</si>
  <si>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</si>
  <si>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</si>
  <si>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</si>
  <si>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</si>
  <si>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</si>
  <si>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</si>
  <si>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</si>
  <si>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</si>
  <si>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</si>
  <si>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</si>
  <si>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</si>
  <si>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</si>
  <si>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</si>
  <si>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</si>
  <si>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</si>
  <si>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</si>
  <si>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</si>
  <si>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</si>
  <si>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</si>
  <si>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</si>
  <si>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</si>
  <si>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</si>
  <si>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</si>
  <si>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</si>
  <si>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</si>
  <si>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</si>
  <si>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</si>
  <si>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</si>
  <si>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</si>
  <si>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</si>
  <si>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</si>
  <si>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</si>
  <si>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</si>
  <si>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</si>
  <si>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</si>
  <si>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</si>
  <si>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</si>
  <si>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</si>
  <si>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</si>
  <si>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</si>
  <si>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</si>
  <si>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</si>
  <si>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</si>
  <si>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</si>
  <si>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</si>
  <si>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</si>
  <si>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</si>
  <si>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</si>
  <si>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</si>
  <si>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</si>
  <si>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</si>
  <si>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</si>
  <si>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</si>
  <si>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</si>
  <si>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</si>
  <si>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</si>
  <si>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</si>
  <si>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</si>
  <si>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</si>
  <si>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</si>
  <si>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</si>
  <si>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</si>
  <si>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</si>
  <si>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</si>
  <si>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</si>
  <si>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</si>
  <si>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</si>
  <si>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</si>
  <si>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</si>
  <si>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</si>
  <si>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</si>
  <si>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</si>
  <si>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</si>
  <si>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</si>
  <si>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</si>
  <si>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</si>
  <si>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</si>
  <si>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</si>
  <si>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</si>
  <si>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</si>
  <si>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</si>
  <si>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</si>
  <si>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</si>
  <si>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</si>
  <si>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</si>
  <si>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</si>
  <si>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</si>
  <si>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</si>
  <si>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</si>
  <si>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</si>
  <si>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</si>
  <si>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</si>
  <si>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</si>
  <si>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</si>
  <si>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</si>
  <si>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</si>
  <si>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</si>
  <si>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</si>
  <si>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</si>
  <si>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</si>
  <si>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</si>
  <si>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</si>
  <si>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</si>
  <si>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</si>
  <si>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</si>
  <si>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</si>
  <si>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</si>
  <si>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</si>
  <si>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</si>
  <si>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</si>
  <si>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</si>
  <si>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</si>
  <si>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</si>
  <si>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</si>
  <si>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</si>
  <si>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</si>
  <si>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</si>
  <si>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</si>
  <si>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</si>
  <si>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</si>
  <si>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</si>
  <si>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</si>
  <si>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</si>
  <si>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</si>
  <si>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</si>
  <si>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</si>
  <si>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</si>
  <si>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</si>
  <si>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</si>
  <si>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</si>
  <si>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</si>
  <si>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</si>
  <si>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</si>
  <si>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Phường Cát Lái</t>
  </si>
  <si>
    <t>coop693</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</si>
  <si>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</si>
  <si>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</si>
  <si>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</si>
  <si>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</si>
  <si>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</si>
  <si>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</si>
  <si>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</si>
  <si>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</si>
  <si>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</si>
  <si>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</si>
  <si>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MIENBAC;Coopfood;COOP</t>
  </si>
  <si>
    <t>C6 HÀ NỘI</t>
  </si>
  <si>
    <t>coop9103</t>
  </si>
  <si>
    <t>Cửa hàng Co.op Food HN Bắc Hà C14</t>
  </si>
  <si>
    <t>Tầng 01 của Tòa CT2 Tòa Nhà Bắc Hà C14, Phường Đại Mỗ, TP Hà Nội</t>
  </si>
  <si>
    <t>ĐẠI MỖ</t>
  </si>
  <si>
    <t>coop9104</t>
  </si>
  <si>
    <t>Cửa hàng Co.op Food HN Triều Khúc</t>
  </si>
  <si>
    <t>B8 Pandora 53 Triều Khúc, Phường Thanh Xuân, TP Hà Nội</t>
  </si>
  <si>
    <t>THANH XUÂN</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</si>
  <si>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</si>
  <si>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</si>
  <si>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</si>
  <si>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</si>
  <si>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</si>
  <si>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</si>
  <si>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</si>
  <si>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</si>
  <si>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</si>
  <si>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</si>
  <si>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</si>
  <si>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</si>
  <si>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HÀ ĐÔNG</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</si>
  <si>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</si>
  <si>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</si>
  <si>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</si>
  <si>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</si>
  <si>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</si>
  <si>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</si>
  <si>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</si>
  <si>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</si>
  <si>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</si>
  <si>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DƯƠNG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</si>
  <si>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</si>
  <si>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</si>
  <si>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</si>
  <si>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</si>
  <si>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</si>
  <si>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</si>
  <si>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</si>
  <si>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</si>
  <si>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</si>
  <si>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HOÀNG LIỆT</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</si>
  <si>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</si>
  <si>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</si>
  <si>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</si>
  <si>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</si>
  <si>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</si>
  <si>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</si>
  <si>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ĐỊNH CÔNG</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</si>
  <si>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</si>
  <si>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</si>
  <si>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</si>
  <si>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</si>
  <si>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</si>
  <si>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</si>
  <si>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</si>
  <si>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</si>
  <si>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</si>
  <si>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</si>
  <si>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ĐÔNG NGẠC</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</si>
  <si>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</si>
  <si>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</si>
  <si>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</si>
  <si>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</si>
  <si>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</si>
  <si>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</si>
  <si>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HOÀNG MAI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</si>
  <si>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</si>
  <si>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</si>
  <si>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</si>
  <si>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</si>
  <si>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</si>
  <si>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</si>
  <si>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THANH TRÌ</t>
  </si>
  <si>
    <t>coop9146</t>
  </si>
  <si>
    <t>Cửa hàng Co.op Food HN V7 The Vesta</t>
  </si>
  <si>
    <t>Tầng 1, Kiot 18, Tòa V7, Khu nhà ở Xã hội Phú Lãm – The Vesta, Phường Phú Lương, TP Hà Nội</t>
  </si>
  <si>
    <t>PHÚ LƯƠNG</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</si>
  <si>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</si>
  <si>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</si>
  <si>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</si>
  <si>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</si>
  <si>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</si>
  <si>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</si>
  <si>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XUÂN PHƯƠNG</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</si>
  <si>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</si>
  <si>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</si>
  <si>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</si>
  <si>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</si>
  <si>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</si>
  <si>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</si>
  <si>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VĨNH HƯNG</t>
  </si>
  <si>
    <t>coop9152</t>
  </si>
  <si>
    <t>Cửa hàng Co.op Food HN Hồ Tùng Mậu</t>
  </si>
  <si>
    <t>Tầng 1, Tòa 2A – Vinaconex 7, 136 Hồ Tùng Mậu, Phường Phú Diễn, TP Hà Nội</t>
  </si>
  <si>
    <t>PHÚ DIỄN</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</si>
  <si>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</si>
  <si>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</si>
  <si>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</si>
  <si>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</si>
  <si>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</si>
  <si>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</si>
  <si>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</si>
  <si>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</si>
  <si>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</si>
  <si>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</si>
  <si>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</si>
  <si>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</si>
  <si>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</si>
  <si>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</si>
  <si>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</si>
  <si>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</si>
  <si>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</si>
  <si>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</si>
  <si>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ĐÔNG ANH</t>
  </si>
  <si>
    <t>coop9165</t>
  </si>
  <si>
    <t>Cửa hàng Co.op Food HN Eco Dream</t>
  </si>
  <si>
    <t>Tầng 1, Shophouse ED.107, Nhà ở cao tầng kết hợp thương mại dịch vụ Eco Dram tại Ô đất TT6, Khu đô thị mới Tây Nam Kim Giang I, Phường Thanh Liệt, TP Hà Nội</t>
  </si>
  <si>
    <t>TÂN TRIỀU</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</si>
  <si>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</si>
  <si>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</si>
  <si>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</si>
  <si>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</si>
  <si>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</si>
  <si>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</si>
  <si>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</si>
  <si>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</si>
  <si>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</si>
  <si>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</si>
  <si>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</si>
  <si>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</si>
  <si>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</si>
  <si>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</si>
  <si>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</si>
  <si>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</si>
  <si>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</si>
  <si>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</si>
  <si>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Hệ Thống Co.op</t>
  </si>
  <si>
    <t>0310939840</t>
  </si>
  <si>
    <t>Phường Bến Thành</t>
  </si>
  <si>
    <t>coopachau0001</t>
  </si>
  <si>
    <t>SIÊU THỊ Á CHÂU. Co.opXtra Premium</t>
  </si>
  <si>
    <t>1Crescent Mall, Tầng B1, 101 Tôn Dật Tiên, P.Phú Thuận, Quận 7, HCM</t>
  </si>
  <si>
    <t>96 Hùng Vương, Phường An Đông, Thành phố Hồ Chí Minh, Việt Nam</t>
  </si>
  <si>
    <t>0305314931</t>
  </si>
  <si>
    <t>coopannhon</t>
  </si>
  <si>
    <t>Co.opMart An Nhơn</t>
  </si>
  <si>
    <t>TTTM Hoàng Vũ Plaza, QL1A, Phường Bình Định, Tỉnh Gia Lai, VN</t>
  </si>
  <si>
    <t>COOP;MIENNAM</t>
  </si>
  <si>
    <t>Gia Lai</t>
  </si>
  <si>
    <t>Tháp nước đường Trần Phú, Phường 2 Bảo Lộc, Tỉnh Lâm Đồng, Việt Nam</t>
  </si>
  <si>
    <t>5800890304</t>
  </si>
  <si>
    <t>Khu văn phòng lầu 02, Tòa nhà số 121, Đường Phạm Văn Thuận. Phường Tam Hiệp, Tỉnh Đồng Nai, Việt Nam</t>
  </si>
  <si>
    <t>3600753610</t>
  </si>
  <si>
    <t>Số 07, Đường Lê Duẩn, Phường Quy Nhơn, Tỉnh Gia Lai, Việt Nam</t>
  </si>
  <si>
    <t>4100506252</t>
  </si>
  <si>
    <t>40-54 Tuy Lý Vương, Phường Phú Định, Thành phố Hồ Chí Minh, Việt Nam</t>
  </si>
  <si>
    <t>0305547132</t>
  </si>
  <si>
    <t>158 Đường Số 19, Phường An Lạc, Thành phố Hồ Chí Minh, Việt Nam</t>
  </si>
  <si>
    <t>0305389020</t>
  </si>
  <si>
    <t>Số 68/1 Quốc lộ 13, Phường Hiệp Bình Chánh, Thành phố Thủ Đức, Thành phố Hồ Chí Minh, Việt Nam</t>
  </si>
  <si>
    <t>0312302969</t>
  </si>
  <si>
    <t>Khu 2, Xã Cái Bè, Tỉnh Đồng Tháp, Việt Nam</t>
  </si>
  <si>
    <t>0301175691-068</t>
  </si>
  <si>
    <t>Số 09 Trần Hưng Đạo, Phường Tân Thành, Tỉnh Cà Mau, Việt Nam</t>
  </si>
  <si>
    <t>2001269021</t>
  </si>
  <si>
    <t>Số 128, Đường Đào Cử, Ấp Phong Thạnh, Xã Cần Giờ, Thành phố Hồ Chí Minh, Việt Nam</t>
  </si>
  <si>
    <t>0311328890</t>
  </si>
  <si>
    <t>1, Đại lộ Hòa Bình, Phường Ninh Kiều, Thành phố Cần Thơ, Việt Nam</t>
  </si>
  <si>
    <t>1801312884</t>
  </si>
  <si>
    <t>ĐT 942, Ấp Long Hòa, Xã Chợ Mới, Tỉnh An Giang, Việt Nam</t>
  </si>
  <si>
    <t>0301175691-069</t>
  </si>
  <si>
    <t>189C Cống Quỳnh, Phường Cầu Ông Lãnh, Thành phố Hồ Chí Minh, Việt Nam</t>
  </si>
  <si>
    <t>0305784415</t>
  </si>
  <si>
    <t>357 Phan Văn Khải, Ấp Thượng, Xã Củ Chi, Thành phố Hồ Chí Minh, Việt Nam</t>
  </si>
  <si>
    <t>0310178586</t>
  </si>
  <si>
    <t>Tầng trệt, Tầng 1, Tầng 2 (Siêu thị Co.opMart) Khu A, Chung cư Phú Thọ, Phường Phú Thọ, TP.HCM, Việt Nam</t>
  </si>
  <si>
    <t>0305773540</t>
  </si>
  <si>
    <t>478 Điện Biên Phủ, Phường Thanh Khê, Thành phố Đà Nẵng, Việt Nam</t>
  </si>
  <si>
    <t>0401281414</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</si>
  <si>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</si>
  <si>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</si>
  <si>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</si>
  <si>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</si>
  <si>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</si>
  <si>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</si>
  <si>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</si>
  <si>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</si>
  <si>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</si>
  <si>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</si>
  <si>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</si>
  <si>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</si>
  <si>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</si>
  <si>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</si>
  <si>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</si>
  <si>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</si>
  <si>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</si>
  <si>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</si>
  <si>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</si>
  <si>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</si>
  <si>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</si>
  <si>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</si>
  <si>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</si>
  <si>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</si>
  <si>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</si>
  <si>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</si>
  <si>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</si>
  <si>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</si>
  <si>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</si>
  <si>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</si>
  <si>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</si>
  <si>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</si>
  <si>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</si>
  <si>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</si>
  <si>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</si>
  <si>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</si>
  <si>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</si>
  <si>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199-205 Nguyễn Thái Học, Phường Bến Thành, TP.HCM, VN</t>
  </si>
  <si>
    <t>0315815574</t>
  </si>
  <si>
    <t>0309129418-115</t>
  </si>
  <si>
    <t>L2-1, Khu dân cư Phú Gia 2, KP 5, Phường Trảng Dài, Tỉnh Đồng Nai, Việt Nam</t>
  </si>
  <si>
    <t>0309129418-116</t>
  </si>
  <si>
    <t>451 Lê Hồng Phong, Khu phố 8, Phường Phú Lợi, Thành phố Hồ Chí Minh, Việt Nam</t>
  </si>
  <si>
    <t>0309129418-123</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</si>
  <si>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</si>
  <si>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</si>
  <si>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</si>
  <si>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</si>
  <si>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</si>
  <si>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</si>
  <si>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</si>
  <si>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</si>
  <si>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 MIENNAM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</si>
  <si>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</si>
  <si>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</si>
  <si>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</si>
  <si>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</si>
  <si>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</si>
  <si>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</si>
  <si>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</si>
  <si>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</si>
  <si>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</si>
  <si>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</si>
  <si>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</si>
  <si>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</si>
  <si>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</si>
  <si>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</si>
  <si>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</si>
  <si>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</si>
  <si>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</si>
  <si>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</si>
  <si>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</si>
  <si>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</si>
  <si>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</si>
  <si>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</si>
  <si>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</si>
  <si>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</si>
  <si>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</si>
  <si>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</si>
  <si>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</si>
  <si>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</si>
  <si>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Thanh Hoá</t>
  </si>
  <si>
    <t>543/1 Phan Văn Trị, Phường Hạnh Thông, Thành phố Hồ Chí Minh, Việt Nam</t>
  </si>
  <si>
    <t>0309120630</t>
  </si>
  <si>
    <t>Tầng 1, tầng 2, tầng 3, Bãi giữ xe Trung tâm thương mại Cát Bi Plaza, số 1 đường Lê Hồng Phong, Phường Ngô Quyền, Thành phố Hải Phòng, Việt Nam</t>
  </si>
  <si>
    <t>0201264531</t>
  </si>
  <si>
    <t>Km số 10 đường Nguyễn Trãi, Phường Hà Đông, Thành phố Hà Nội, Việt Nam</t>
  </si>
  <si>
    <t>MIENBAC; COOP</t>
  </si>
  <si>
    <t>0104287702</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</si>
  <si>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</si>
  <si>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</si>
  <si>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</si>
  <si>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</si>
  <si>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</si>
  <si>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</si>
  <si>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</si>
  <si>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</si>
  <si>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Phường Bình Trưng</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</si>
  <si>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</si>
  <si>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</si>
  <si>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</si>
  <si>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</si>
  <si>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</si>
  <si>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</si>
  <si>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</si>
  <si>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</si>
  <si>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</si>
  <si>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</si>
  <si>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Thành phố Hồ Chí Minh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</si>
  <si>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</si>
  <si>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</si>
  <si>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</si>
  <si>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</si>
  <si>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</si>
  <si>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</si>
  <si>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</si>
  <si>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</si>
  <si>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</si>
  <si>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</si>
  <si>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380 Đường Đặng Thúc Vịnh, Ấp 98, Xã Đông Thạnh, Thành phố Hồ Chí Minh, Việt Nam</t>
  </si>
  <si>
    <t>0308425100</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</si>
  <si>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</si>
  <si>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</si>
  <si>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</si>
  <si>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</si>
  <si>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</si>
  <si>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</si>
  <si>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</si>
  <si>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</si>
  <si>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</si>
  <si>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</si>
  <si>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Tỉnh Long An</t>
  </si>
  <si>
    <t>Huyện Cần Giuộc</t>
  </si>
  <si>
    <t>Xã Cần Giuộc</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</si>
  <si>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</si>
  <si>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</si>
  <si>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</si>
  <si>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</si>
  <si>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</si>
  <si>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</si>
  <si>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</si>
  <si>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</si>
  <si>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</si>
  <si>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</si>
  <si>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</si>
  <si>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</si>
  <si>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</si>
  <si>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</si>
  <si>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</si>
  <si>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</si>
  <si>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</si>
  <si>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BỒ ĐÈ</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</si>
  <si>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</si>
  <si>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</si>
  <si>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</si>
  <si>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</si>
  <si>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</si>
  <si>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</si>
  <si>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</si>
  <si>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</si>
  <si>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</si>
  <si>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</si>
  <si>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</si>
  <si>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</si>
  <si>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</si>
  <si>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</si>
  <si>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</si>
  <si>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</si>
  <si>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</si>
  <si>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</si>
  <si>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</si>
  <si>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</si>
  <si>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</si>
  <si>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</si>
  <si>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</si>
  <si>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</si>
  <si>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</si>
  <si>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</si>
  <si>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</si>
  <si>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</si>
  <si>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</si>
  <si>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</si>
  <si>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</si>
  <si>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</si>
  <si>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</si>
  <si>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</si>
  <si>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</si>
  <si>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</si>
  <si>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</si>
  <si>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</si>
  <si>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</si>
  <si>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</si>
  <si>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</si>
  <si>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</si>
  <si>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</si>
  <si>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</si>
  <si>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</si>
  <si>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</si>
  <si>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</si>
  <si>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</si>
  <si>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</si>
  <si>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1362 Huỳnh Tấn Phát, Khu Phố 1, Phường Tân Mỹ, Thành phố Hồ Chí Minh, Việt Nam</t>
  </si>
  <si>
    <t>0305770035</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</si>
  <si>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</si>
  <si>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</si>
  <si>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</si>
  <si>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</si>
  <si>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</si>
  <si>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</si>
  <si>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</si>
  <si>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</si>
  <si>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</si>
  <si>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</si>
  <si>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</si>
  <si>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</si>
  <si>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02 Lê Hồng Phong, Phường Nam Nha Trang, Tỉnh Khánh Hòa, Việt Nam</t>
  </si>
  <si>
    <t>4201545466</t>
  </si>
  <si>
    <t>Tầng trệt, Cao ốc SCREC, 974A Trường Sa, Phường Nhiêu Lộc, Thành phố Hồ Chí Minh, Việt Nam</t>
  </si>
  <si>
    <t>0305305768</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</si>
  <si>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</si>
  <si>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</si>
  <si>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</si>
  <si>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</si>
  <si>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</si>
  <si>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571-573 Nguyễn Kiệm, Phường Đức Nhuận, Thành phố Hồ Chí Minh, Việt Nam</t>
  </si>
  <si>
    <t>0305778394</t>
  </si>
  <si>
    <t>Khu Trung Tâm Thương Mại Tổng Hợp 16 Ha, Phường Rạch Giá, Tỉnh An Giang, Việt Nam</t>
  </si>
  <si>
    <t>1701642215</t>
  </si>
  <si>
    <t>Tầng 1 + lửng + tầng 2 của Cao ốc PNTechcons số 48 Hoa Sứ, Phường Cầu Kiệu, Thành phố Hồ Chí Minh, Việt Nam</t>
  </si>
  <si>
    <t>0308123011</t>
  </si>
  <si>
    <t>Số 12 Nguyễn Huệ, Phường Long Xuyên, Tỉnh An Giang, Việt Nam</t>
  </si>
  <si>
    <t>1600674718</t>
  </si>
  <si>
    <t>Số 7, Trần Huỳnh, Phường Bạc Liêu, Tỉnh Cà Mau, Việt Nam</t>
  </si>
  <si>
    <t>1900347461</t>
  </si>
  <si>
    <t>Số 71 đường Nguyễn Tất Thành, Phường Tân An, Tỉnh Đắk Lắk, Việt Nam</t>
  </si>
  <si>
    <t>6000661931</t>
  </si>
  <si>
    <t>Khu trung tâm thương mại Đồng Xoài, đường Phú Riềng Đỏ, Phường Bình Phước, Tỉnh Đồng Nai, Việt Nam</t>
  </si>
  <si>
    <t>3800357413</t>
  </si>
  <si>
    <t>Số 464 đường Hùng Vương, Phường Buôn Hồ, Tỉnh Đắk Lắk, Việt Nam</t>
  </si>
  <si>
    <t>6001561746</t>
  </si>
  <si>
    <t>2038 Hùng Vương, Phường Cam Ranh, Tỉnh Khánh Hòa, Việt Nam</t>
  </si>
  <si>
    <t>4201197554</t>
  </si>
  <si>
    <t>912 Hùng Vương, tổ dân phố 4, Xã Chư Sê, Tỉnh Gia Lai, Việt Nam</t>
  </si>
  <si>
    <t>5901069542</t>
  </si>
  <si>
    <t>Số 02 Trần Hưng Đạo, Phường Đông Hà, Tỉnh Quảng Trị, Việt Nam</t>
  </si>
  <si>
    <t>3200266549</t>
  </si>
  <si>
    <t>Số 21 Đường Cách Mạng Tháng Tám, Phường Pleiku, Tỉnh Gia Lai, Việt Nam</t>
  </si>
  <si>
    <t>5900368395</t>
  </si>
  <si>
    <t>Số 02, Đường Phan Đình Phùng, Phường Thành Sen, Tỉnh Hà Tĩnh, Việt Nam</t>
  </si>
  <si>
    <t>3000986099</t>
  </si>
  <si>
    <t>319 Trần Hưng Đạo, Phường Vị Thanh, Thành phố Cần Thơ, Việt Nam</t>
  </si>
  <si>
    <t>6300028342</t>
  </si>
  <si>
    <t>Số 1332 đường Nguyễn Trung Trực, Phường Rạch Giá, Tỉnh An Giang, Việt Nam</t>
  </si>
  <si>
    <t>1700547135</t>
  </si>
  <si>
    <t>Trung tâm Thương mại Chợ Thanh Hà, Đường Trần Phú, Phường Phan Rang, Tỉnh Khánh Hòa, Việt Nam</t>
  </si>
  <si>
    <t>4500280151</t>
  </si>
  <si>
    <t>Số 1A Nguyễn Tất Thành, Phường Phan Thiết, Tỉnh Lâm Đồng, Việt Nam</t>
  </si>
  <si>
    <t>3400452937</t>
  </si>
  <si>
    <t>Ô Phố B8, Khu Dân Dụng Duy Tân, Phường Tuy Hoà, Tỉnh Đắk Lắk, Việt Nam</t>
  </si>
  <si>
    <t>4400396829</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</si>
  <si>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</si>
  <si>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</si>
  <si>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</si>
  <si>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</si>
  <si>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</si>
  <si>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</si>
  <si>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Số 06 Hùng Vương, Phường Sóc Trăng, Thành phố Cần Thơ, Việt Nam</t>
  </si>
  <si>
    <t>2200271882</t>
  </si>
  <si>
    <t>Số 576, Đường Cách Mạng Tháng Tám, Phường Tân Ninh, Tỉnh Tây Ninh, Việt Nam</t>
  </si>
  <si>
    <t>3900895373</t>
  </si>
  <si>
    <t>Đường Nguyễn Đáng, Khóm 11, Phường Trà Vinh, Tỉnh Vĩnh Long, Việt Nam</t>
  </si>
  <si>
    <t>2100356677</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</si>
  <si>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</si>
  <si>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</si>
  <si>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</si>
  <si>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</si>
  <si>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</si>
  <si>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</si>
  <si>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07 Phan Chu Trinh, Phường Tam Kỳ, Thành phố Đà Nẵng, Việt Nam</t>
  </si>
  <si>
    <t>4000451095</t>
  </si>
  <si>
    <t>Coop-TBD-01-00578</t>
  </si>
  <si>
    <t>CM Thống Nhất</t>
  </si>
  <si>
    <t>Tầng 1-2 Khối A1, Khu TM-DV-Căn hộ Bcons, đường Thống Nhất, phường Đông Hòa, TP Hồ Chí Minh, VN</t>
  </si>
  <si>
    <t>Tầng 1, tầng 2 khối A và B Khu chung cư cao tầng Tân Thới Nhất (Topaz Home), số 102 Đường Phan Văn Hớn, Phường Đông Hưng Thuận, TP.HCM, Việt Nam</t>
  </si>
  <si>
    <t>0305781598</t>
  </si>
  <si>
    <t>Tầng hầm, tầng 1, 2, 3 TTTM HD, đường Phan Chu Trinh, Phường Hạc Thành, Tỉnh Thanh Hoá, Việt Nam</t>
  </si>
  <si>
    <t>2801917948</t>
  </si>
  <si>
    <t>Số 35 đường Ấp Bắc, Phường Đạo Thạnh, Tỉnh Đồng Tháp</t>
  </si>
  <si>
    <t>1200582156</t>
  </si>
  <si>
    <t>COOPTIENHOANG</t>
  </si>
  <si>
    <t>CÔNG TY TNHH MỘT THÀNH VIÊN SÀI GÒN CO.OP TIÊN HOÀNG</t>
  </si>
  <si>
    <t>0305778411</t>
  </si>
  <si>
    <t>Trung Tâm Thương Mại - Văn Hóa - Dịch Vụ - Giải Trí, 497 Hòa Hảo, Phường Diên Hồng, Thành phố Hồ Chí Minh, Việt Nam</t>
  </si>
  <si>
    <t>0313294132</t>
  </si>
  <si>
    <t>Khu phố Lộc An, Phường Trảng Bàng, Tỉnh Tây Ninh, Việt Nam</t>
  </si>
  <si>
    <t>3901170316</t>
  </si>
  <si>
    <t>167/2 Nguyễn Ảnh Thủ, Phường Trung Mỹ Tây, Thành phố Hồ Chí Minh, Việt Nam</t>
  </si>
  <si>
    <t>0305750455</t>
  </si>
  <si>
    <t>Tòa nhà Trung tâm Thương mại SOIVA Plaza, Đường Mê Linh, Phường Vĩnh Phúc, Tỉnh Phú Thọ, Việt Nam</t>
  </si>
  <si>
    <t>2500454301</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</si>
  <si>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</si>
  <si>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</si>
  <si>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</si>
  <si>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</si>
  <si>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</si>
  <si>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191 Quang Trung, Phường Tăng Nhơn Phú, Thành phố Hồ Chí Minh, Việt Nam</t>
  </si>
  <si>
    <t>0305767459</t>
  </si>
  <si>
    <t>Phường Hiệp Phú</t>
  </si>
  <si>
    <t>CQT</t>
  </si>
  <si>
    <t>CÔNG TY TNHH THƯƠNG MẠI DỊCH VỤ CQT</t>
  </si>
  <si>
    <t>387/24 Phan Văn Trị, Phường 02, Quận 5, Thành phố Hồ Chí Minh, Việt Nam</t>
  </si>
  <si>
    <t>0315061736</t>
  </si>
  <si>
    <t>CTDUCPHONG</t>
  </si>
  <si>
    <t>CTY TNHH ĐẦU TƯ XNK ĐỨC PHONG</t>
  </si>
  <si>
    <t>Số 041 Nguyễn Thị Định, P. Tân Phong, TP. Lai Châu, T. Lai Châu</t>
  </si>
  <si>
    <t>Tỉnh Lai Châu</t>
  </si>
  <si>
    <t>Phường Tân Phong</t>
  </si>
  <si>
    <t>CTNHATTHUONG</t>
  </si>
  <si>
    <t>CÔNG TY TNHH THƯƠNG MẠI XUẤT NHẬP KHẨU NHẬT THƯƠNG</t>
  </si>
  <si>
    <t>S02.03.01S04 Vinhomes Grand Park, 512 Nguyễn Xiển, Tổ 16, Khu Phố Long Hòa, Phường Long Thạnh Mỹ, Thành Phố Thủ Đức, TP Hồ Chí Minh</t>
  </si>
  <si>
    <t>0317007131</t>
  </si>
  <si>
    <t>CTYBB&amp;CC</t>
  </si>
  <si>
    <t>CÔNG TY TNHH MỘT THÀNH VIÊN THƯƠNG MẠI DỊCH VỤ BB&amp;CC</t>
  </si>
  <si>
    <t>380/283 Nguyễn Duy, Phường 9, Quận 8, Thành phố Hồ Chí Minh, Việt Nam</t>
  </si>
  <si>
    <t>0311925181</t>
  </si>
  <si>
    <t>CTYCHOHAY</t>
  </si>
  <si>
    <t>CÔNG TY TNHH CHỢ HAY</t>
  </si>
  <si>
    <t>Tổ dân phố 7, Phường Hồng An, Thành phố Hải Phòng, Việt Nam</t>
  </si>
  <si>
    <t>0202210828</t>
  </si>
  <si>
    <t>CTYSUBIN</t>
  </si>
  <si>
    <t>CÔNG TY TNHH TÃ SỮA SU BIN</t>
  </si>
  <si>
    <t>756B âu Cơ, Phường 14, Quận Tân Bình, Thành phố Hồ Chí Minh, Việt Nam</t>
  </si>
  <si>
    <t>0314243099</t>
  </si>
  <si>
    <t>CUONGGIAPHAT</t>
  </si>
  <si>
    <t>CÔNG TY TNHH XÂY LẮP KỸ THUẬT CƠ ĐIỆN CƯỜNG GIA PHÁT</t>
  </si>
  <si>
    <t>8/7 Đường 46, Kp6, P.Hiệp Bình Chánh, TP.Thủ Đức, TP. HCM</t>
  </si>
  <si>
    <t>0314294791</t>
  </si>
  <si>
    <t>DAIDUCVIET</t>
  </si>
  <si>
    <t>CÔNG TY TNHH ĐẦU TƯ VÀ PHÁT TRIỂN ĐẠI ĐỨC VIỆT</t>
  </si>
  <si>
    <t>Phòng 301, Tòa nhà Viễn Đông, số 36 Hoàng Cầu, Phường Ô Chợ Dừa, Quận Đống Đa, Thành phố Hà Nội, Việt Nam</t>
  </si>
  <si>
    <t>0101189841</t>
  </si>
  <si>
    <t>Phường ô Chợ Dừa</t>
  </si>
  <si>
    <t>DAILY</t>
  </si>
  <si>
    <t>HỘ KINH DOANH SIÊU THỊ DAILY</t>
  </si>
  <si>
    <t>L27M.TMDV18 H1 &amp; TMDV02 H2, Khu đô thị Vinhome Ocean Park, Xã Đa Tốn, Huyện Gia Lâm, Thành phố Hà Nội, Việt Nam</t>
  </si>
  <si>
    <t>8710719996-001</t>
  </si>
  <si>
    <t>Xã Đa Tốn</t>
  </si>
  <si>
    <t>DALATFARM</t>
  </si>
  <si>
    <t>Dalatfarm</t>
  </si>
  <si>
    <t>MT1;STCH</t>
  </si>
  <si>
    <t>DALATFARM001</t>
  </si>
  <si>
    <t>Dalat Farm Vinhomes Quận 9, TPHCM</t>
  </si>
  <si>
    <t>S10.01 Vinhomes Grand Park, Nguyễn Xiển, quận 9, Thành phố Hồ Chí Minh</t>
  </si>
  <si>
    <t>DALATFARM002</t>
  </si>
  <si>
    <t>Dalat Farm Vinhomes Ocean S1.10, HN</t>
  </si>
  <si>
    <t>S1.10 Vinhomes Ocean Park, Đa Tốn, Gia Lâm, Hà Nội</t>
  </si>
  <si>
    <t>DALATFARM003</t>
  </si>
  <si>
    <t>Dalat Farm Vinhomes Ocean S2.10, HN</t>
  </si>
  <si>
    <t>S2.10 Vinhomes Ocean Park, Đa Tốn, Gia Lâm, Hà Nội</t>
  </si>
  <si>
    <t>DALATFARM004</t>
  </si>
  <si>
    <t>Dalat Farm Vinhomes Ocean S2.17, HN</t>
  </si>
  <si>
    <t>S2.17 Vinhomes Ocean Park, Đa Tốn, Gia Lâm, Hà Nội</t>
  </si>
  <si>
    <t>DALATFARM005</t>
  </si>
  <si>
    <t>Dalat Farm SmartCity</t>
  </si>
  <si>
    <t>SA2 Smartcity, Tây Mỗ, Nam Từ Liêm, Hà Nội</t>
  </si>
  <si>
    <t>DALATFARM006</t>
  </si>
  <si>
    <t>Dalat Farm S07.01 Vinhomes Quận 9, TPHCM</t>
  </si>
  <si>
    <t>S07.01 Vinhomes Grand Park, Nguyễn Xiển, quận 9, Thành phố Hồ Chí Minh</t>
  </si>
  <si>
    <t>DALATFARM007</t>
  </si>
  <si>
    <t>DalatFarm  M1 Masterise Ocean park</t>
  </si>
  <si>
    <t>M1 Masterise Ocean park, Khu đô thị Vinhomes Ocean Park, huyện Gia Lâm, Hà Nội</t>
  </si>
  <si>
    <t>DALATFARM008</t>
  </si>
  <si>
    <t>Dalat Farm Vinhome Ocean Park S1.12, HN</t>
  </si>
  <si>
    <t>Tòa S1.12 Vinhome Ocean Park, Đa Tốn, Gia Lâm, Hà Nội</t>
  </si>
  <si>
    <t>DALATFARM009</t>
  </si>
  <si>
    <t>Dalat Farm Vinhomes Ocean S1.08, HN</t>
  </si>
  <si>
    <t>S1.08 Vinhomes Ocean Park, Đa Tốn, Gia Lâm, Hà Nội</t>
  </si>
  <si>
    <t>DALATFARM010</t>
  </si>
  <si>
    <t>Dalat Farm Vinhomes Ocean S2.09, HN</t>
  </si>
  <si>
    <t>S2.09 Vinhomes Ocean Park, Đa Tốn, Gia Lâm, Hà Nội</t>
  </si>
  <si>
    <t>DALATFARM011</t>
  </si>
  <si>
    <t>Dalat Farm Tòa M2 Ocean Park, HN</t>
  </si>
  <si>
    <t>Tòa M2 Ocean Park, Đa Tốn, Gia Lâm, Hà Nội</t>
  </si>
  <si>
    <t>DALATFARM012</t>
  </si>
  <si>
    <t>Dalat Farm Tòa P3 Ocean Park, HN</t>
  </si>
  <si>
    <t>Tòa P3 Ocean Park, Đa Tốn, Gia Lâm, Hà Nội</t>
  </si>
  <si>
    <t>DALATFARM013</t>
  </si>
  <si>
    <t>Dalat Farm Vinhomes Ocean S2.16, HN</t>
  </si>
  <si>
    <t>S2.16 Vinhomes Ocean Park, Đa Tốn, Gia Lâm, Hà Nội</t>
  </si>
  <si>
    <t>DALATFARMM1</t>
  </si>
  <si>
    <t>HỘ KINH DOANH ĐĂNG TCVP</t>
  </si>
  <si>
    <t>TMDV18A Toà M1 KĐT Vinhomes Ocean Park, Xã Đa Tốn, Huyện Gia Lâm, Thành phố Hà Nội, Việt Nam</t>
  </si>
  <si>
    <t>8669612872-001</t>
  </si>
  <si>
    <t>DALATFARMS1.08</t>
  </si>
  <si>
    <t>HỘ KINH DOANH ANH NGUYỄN KNVT</t>
  </si>
  <si>
    <t>01S02 toà S1.08, KĐT Vinhomes Ocean Park, Xã Đa Tốn, Huyện Gia Lâm, Thành phố Hà Nội, Việt Nam</t>
  </si>
  <si>
    <t>8885964533-001</t>
  </si>
  <si>
    <t>DALATFARMS1.10</t>
  </si>
  <si>
    <t>HỘ KINH DOANH ĐÀ LẠT FARM &amp; MART 1</t>
  </si>
  <si>
    <t>Căn shop 01S02 tòa S1.10 KĐT Vinhomes Ocean Park, Xã Đa Tốn, Huyện Gia Lâm, Thành phố Hà Nội, Việt Nam</t>
  </si>
  <si>
    <t>MIENBAC;STCH</t>
  </si>
  <si>
    <t>0109280299-001</t>
  </si>
  <si>
    <t>DALATFARMS2.09</t>
  </si>
  <si>
    <t>HỘ KINH DOANH LÊ BÁ ĐẠT</t>
  </si>
  <si>
    <t>S2.09 01S24 KĐT Vinhomes Ocean Park, Xã Đa Tốn, Huyện Gia Lâm, Thành phố Hà Nội, Việt Nam</t>
  </si>
  <si>
    <t>8883511432-001</t>
  </si>
  <si>
    <t>DALATFARMS2.10</t>
  </si>
  <si>
    <t>HỘ KINH DOANH LÊ TUẤN ANH</t>
  </si>
  <si>
    <t>Căn shop 01S20 tòa S2.10 KĐT Vinhomes Ocean Park, Xã Đa Tốn, Huyện Gia Lâm, Thành phố Hà Nội, Việt Nam</t>
  </si>
  <si>
    <t>0108590925-001</t>
  </si>
  <si>
    <t>DANGNHAT</t>
  </si>
  <si>
    <t>CÔNG TY TNHH THƯƠNG MẠI ĐĂNG NHẬT</t>
  </si>
  <si>
    <t>77 B HOÀNG VĂN THỤ, PHƯỜNG 15, QUẬN PHÚ NHUẬN, TP.HCM</t>
  </si>
  <si>
    <t>0312825486</t>
  </si>
  <si>
    <t>DAUKHISAIGON</t>
  </si>
  <si>
    <t>CÔNG TY CỔ PHẦN XĂNG DẦU DẦU KHÍ SÀI GÒN</t>
  </si>
  <si>
    <t>tầng 10, tòa nhà Petroland, số 12 Tân Trào, Phường Tân Phú, Quận 7, TP Hồ Chí Minh</t>
  </si>
  <si>
    <t>0310496966</t>
  </si>
  <si>
    <t>DETGIADUNGPHONGPHU</t>
  </si>
  <si>
    <t>CÔNG TY CỔ PHẦN DỆT GIA DỤNG PHONG PHÚ</t>
  </si>
  <si>
    <t>Thôn Hạnh Trí, Xã Ninh Sơn, Khánh Hòa, Việt Nam.</t>
  </si>
  <si>
    <t>4500470547</t>
  </si>
  <si>
    <t>Xã Ninh Sơn</t>
  </si>
  <si>
    <t>DETTOANTHANG</t>
  </si>
  <si>
    <t>CÔNG TY TNHH DỆT TOÀN THẮNG</t>
  </si>
  <si>
    <t>Thôn Thượng, Xã Phùng Xá, Huyện Mỹ Đức, Thành phố Hà Nội, Việt Nam</t>
  </si>
  <si>
    <t>0500563699</t>
  </si>
  <si>
    <t>Huyện Mỹ Đức</t>
  </si>
  <si>
    <t>Xã Phùng Xá</t>
  </si>
  <si>
    <t>DIENLANHDUYLAM</t>
  </si>
  <si>
    <t>ĐIỆN LẠNH DUY LÂM</t>
  </si>
  <si>
    <t>402/7 Quốc Lộ 13, Khu Phố 6, HBP, TP Thủ Đức</t>
  </si>
  <si>
    <t>DINHMANH</t>
  </si>
  <si>
    <t>HỘ KINH DOANH PHAN ĐÌNH MẠNH</t>
  </si>
  <si>
    <t>Số 151, đường Nguyễn Thị Minh Khai, Phường Xương Giang, Thành phố Bắc Giang, Tỉnh Bắc Giang, Việt Nam</t>
  </si>
  <si>
    <t>8291334834-001</t>
  </si>
  <si>
    <t>Bắc Giang</t>
  </si>
  <si>
    <t>xương giang</t>
  </si>
  <si>
    <t>DINHVU</t>
  </si>
  <si>
    <t>CHI CỤC HẢI QUAN CỬA KHẨU CẢNG ĐÌNH VŨ</t>
  </si>
  <si>
    <t>DONGNAM-051</t>
  </si>
  <si>
    <t>CÔNG TY CỔ PHẦN QUẢN LÝ DỊCH VỤ ĐÔNG NAM</t>
  </si>
  <si>
    <t>Tầng 5, Tòa Nhà Tân Hồng Hà Complex, Số 317 Trường Chinh, Phường Khương Trung, Quận Thanh Xuân, Tp. Hà Nội, Việt Nam</t>
  </si>
  <si>
    <t>0108474051</t>
  </si>
  <si>
    <t>Khương trung</t>
  </si>
  <si>
    <t>DONGTIEN</t>
  </si>
  <si>
    <t>CÔNG TY CỔ PHẦN THƯƠNG MẠI SIÊU THỊ ĐỒNG TIẾN</t>
  </si>
  <si>
    <t>Số 14, đường Lê Lợi, Phường Vĩnh Trại, Thành phố Lạng Sơn, Tỉnh Lạng Sơn, Việt Nam</t>
  </si>
  <si>
    <t>4900736022</t>
  </si>
  <si>
    <t>Lạng Sơn</t>
  </si>
  <si>
    <t>Phường Vĩnh Trại</t>
  </si>
  <si>
    <t>DONGXANH</t>
  </si>
  <si>
    <t>CÔNG TY TNHH THƯƠNG MẠI VÀ SẢN XUẤT THỰC PHẨM ĐỒNG XANH</t>
  </si>
  <si>
    <t>Số nhà 83D, ngõ 31 Xuân Diệu, Phường Quảng An, Quận Tây Hồ, Thành phố Hà Nội, Việt Nam</t>
  </si>
  <si>
    <t>Khách của TRƯỜNG</t>
  </si>
  <si>
    <t>DTH</t>
  </si>
  <si>
    <t>CÔNG TY CỔ PHẦN ĐẠI THANH HẢI</t>
  </si>
  <si>
    <t>Số 282 Minh Khai, Phường Minh Khai, Quận Hai Bà Trưng, Thành Phố Hà Nội, Việt Nam</t>
  </si>
  <si>
    <t>Khách lẻ của BÁCH</t>
  </si>
  <si>
    <t>dth6001</t>
  </si>
  <si>
    <t>ĐTH 1P Trần Thủ Độ, Hoàng Mai, HN</t>
  </si>
  <si>
    <t>Shophouse 4B/Chung Cư Phương Đông Green Park, 1P Trần Thủ Độ, Phường Hoàng Liệt, Quận Hoàng Mai, HN</t>
  </si>
  <si>
    <t>Khách lẻ của Trường</t>
  </si>
  <si>
    <t>MIENBAC;3%</t>
  </si>
  <si>
    <t>dth6003</t>
  </si>
  <si>
    <t>ĐTH New Horizon City Hoàng Mai, HN</t>
  </si>
  <si>
    <t>Tầng 1 Lô 05A Tòa N01, Dự án New Horizon city, Hoàng Mai, HN</t>
  </si>
  <si>
    <t>dth6004</t>
  </si>
  <si>
    <t>ĐTH Imperria Sky Garden Minh Khai, Thanh Trì, HN</t>
  </si>
  <si>
    <t>Lô A17-18 Tòa A, dự án Imperia Sky Garden 423 Minh Khai, Tp. Hà Nội.</t>
  </si>
  <si>
    <t>dth6005</t>
  </si>
  <si>
    <t>ĐTH Eco Dream Nguyễn Xiển, Thanh Trì, HN</t>
  </si>
  <si>
    <t>Shophouse ED, tòa Eco Dream Nguyễn Xiển, Tân Triều, Thanh Trì, HN</t>
  </si>
  <si>
    <t>3%; MIENBAC; KLGT</t>
  </si>
  <si>
    <t>dth6006</t>
  </si>
  <si>
    <t>ĐTH AnLand Premium, Hà Đông, HN</t>
  </si>
  <si>
    <t>SHB6 tòa nhà AnLand Premium, KĐTM Dương nội, P.La Khê, Hà Đông, HN</t>
  </si>
  <si>
    <t>dth6007</t>
  </si>
  <si>
    <t>ĐTH Gelexia Tam Trinh, Hoàng Mai, HN</t>
  </si>
  <si>
    <t>885 Đ.Tam Trinh, Yên Sở, Hoàng Mai TP. Hà Nội</t>
  </si>
  <si>
    <t>dth6011</t>
  </si>
  <si>
    <t>Green Park Việt Hưng, Long Biên, HN</t>
  </si>
  <si>
    <t>Shophouse 10-18T3 Dự án CT15 Việt Hưng Green Park, KĐT Việt Hưng, Phường Giang Biên, Quận Long Biên, HN</t>
  </si>
  <si>
    <t>dth6012</t>
  </si>
  <si>
    <t>ĐTH 2P Hưng Thịnh, Hoàng Mai, HN</t>
  </si>
  <si>
    <t>Số 2P Hưng Thịnh, Yên Sở, Hoàng Mai ,TP.Hà Nội</t>
  </si>
  <si>
    <t>dth6013</t>
  </si>
  <si>
    <t>ĐTH Ecohome 3 Tân Xuân, Bắc Từ Liêm, HN</t>
  </si>
  <si>
    <t>SH số 16 tầng 1, CC Ecohome 3, đường Tân Xuân, P.Đông Ngạc, Q.Bắc Từ Liêm, HN</t>
  </si>
  <si>
    <t>dth6014</t>
  </si>
  <si>
    <t>ĐTH Ruby City 3 Phúc Lợi, Long Biên, HN</t>
  </si>
  <si>
    <t>Ruby City 3, 321 Long Biên, HN</t>
  </si>
  <si>
    <t>dth6017</t>
  </si>
  <si>
    <t>Thái Hà, Constrexim 1, Bắc Từ Liêm, HN</t>
  </si>
  <si>
    <t>Tầng 1, lô 11 tòa nhà HH , Phạm Văn Đồng, P.Cổ Nhuế 2, Q.Bắc Từ Liêm, HN</t>
  </si>
  <si>
    <t>dth6018</t>
  </si>
  <si>
    <t>ĐTH Vinhomes Symphony, Long Biên, HN</t>
  </si>
  <si>
    <t>tòa S101S15A Vinhomes Symphony, khu đô thị Vinhomes Riverside, phường Phúc Lợi, quận Long Biên, Hà Nội</t>
  </si>
  <si>
    <t>dth6019</t>
  </si>
  <si>
    <t>ĐTH 35 Tân Mai, Hoàng Mai, HN</t>
  </si>
  <si>
    <t>Số 1 dãy nhà TT1, Khu nhà ở Quân đội K35 - TM số 35 Tân Mai, P.Tương mai, Q.Hoàng Mai, HN</t>
  </si>
  <si>
    <t>dth6020</t>
  </si>
  <si>
    <t>ĐTH Thăng Long Garden, Hai Bà Trưng, HN</t>
  </si>
  <si>
    <t>Lô 6/2 Tòa A2, Chung cư Thăng Long Garden, số 250 Minh Khai, Q.Hai bà Trưng, HN</t>
  </si>
  <si>
    <t>3%; MIENBAC</t>
  </si>
  <si>
    <t>dth6021</t>
  </si>
  <si>
    <t>ĐTH Emerald Mỹ Đình, Nam Từ Liêm, HN</t>
  </si>
  <si>
    <t>SH 23, tòa E4, dự án Emerald CT8 Mỹ Đình, Q.Nam Từ Liêm, HN</t>
  </si>
  <si>
    <t>dth6022</t>
  </si>
  <si>
    <t>ĐTH Vinhomes Ocean Park, Gia Lâm, HN</t>
  </si>
  <si>
    <t>Tòa S1.09 Vinhomes Ocean Park, xã Đa Tố, huyện Gia Lâm, HN</t>
  </si>
  <si>
    <t>Khách lẻ của Trường, ck 3%</t>
  </si>
  <si>
    <t>DUCTHANH</t>
  </si>
  <si>
    <t>CÔNG TY CỔ PHẦN THƯƠNG MẠI VÀ DỊCH VỤ TỔNG HỢP ĐỨC THÀNH</t>
  </si>
  <si>
    <t>Tầng 1, Tòa HH02 - Nhà ở cao tầng kết hợp dịch vụ thương mại - Eco Lakeview, Số 32 Phố Đại Từ,  Phường Đại Kim, Quận Hoàng Mai, Thành phố Hà Nội, Việt Nam</t>
  </si>
  <si>
    <t>MIENBAC; KLGT</t>
  </si>
  <si>
    <t>0101767891</t>
  </si>
  <si>
    <t>Phường Đại Kim</t>
  </si>
  <si>
    <t>DULICHTHIENPHUC</t>
  </si>
  <si>
    <t>CÔNG TY TNHH PHÁT TRIỂN DỊCH VỤ DU LỊCH THIÊN PHÚC</t>
  </si>
  <si>
    <t>Số 1073/63B Cách Mạng Tháng 8, Phường 7, Quận Tân Bình, Thành phố Hồ Chí Minh, Việt Nam</t>
  </si>
  <si>
    <t>0314999294</t>
  </si>
  <si>
    <t>Phường 7</t>
  </si>
  <si>
    <t>DUYHIEU</t>
  </si>
  <si>
    <t>VƯỜN LAN DUY HIẾU</t>
  </si>
  <si>
    <t>Số 46 ngõ 39 phố Lụa, TDP Hạnh Phúc, Phường Vạn Phúc, Quận Hà Đông,TP. Hà Nội</t>
  </si>
  <si>
    <t>0109049814</t>
  </si>
  <si>
    <t>EASYMART</t>
  </si>
  <si>
    <t>CÔNG TY CỔ PHẦN THƯƠNG MẠI VÀ DỊCH VỤ EASYMART</t>
  </si>
  <si>
    <t>Tầng 3, tòa nhà Dolphin Plaza, số 6 đường Nguyễn Hoàng, tổ dân phố số 8, Phường Từ Liêm, Thành phố Hà Nội, Việt Nam</t>
  </si>
  <si>
    <t>0109801255</t>
  </si>
  <si>
    <t>MỸ ĐÌNH</t>
  </si>
  <si>
    <t>EASY</t>
  </si>
  <si>
    <t>easymartE04</t>
  </si>
  <si>
    <t>EASYMART 136 Hồ Tùng Mậu, Bắc Từ Liêm, HN</t>
  </si>
  <si>
    <t>Tòa DIAMOND GOLDMARK City 136 Hồ Tùng Mậu, P.Phú Diễn, Q.Bắc Từ Liêm, HN</t>
  </si>
  <si>
    <t>MIENBAC;MT1;STCH;4%</t>
  </si>
  <si>
    <t>easymartE05</t>
  </si>
  <si>
    <t>Easymart Mipec Rubik 360</t>
  </si>
  <si>
    <t>Easy Mart, Tháp A, Mipec Rubix 360, 122-124 Xuân Thủy, Cầu Giấy, thành phố Hà Nội</t>
  </si>
  <si>
    <t>easymartE06</t>
  </si>
  <si>
    <t>EASYMART The Terra An Hưng, Hà Đông, HN</t>
  </si>
  <si>
    <t>E06 -Tầng 5, tòa V2, The Terra An Hưng, P.La Khê, Q.Hà Đông, HN</t>
  </si>
  <si>
    <t>easymartE07</t>
  </si>
  <si>
    <t>EASYMART S2.03 VINHOME SMARTCITY</t>
  </si>
  <si>
    <t>Số 1SH15, tòa S2.03 khu đô thị mới Vinhomes Smartcity, P.Tây Mỗ, Q.Nam Từ Liêm, TP. Hà Nội</t>
  </si>
  <si>
    <t>easymartE08</t>
  </si>
  <si>
    <t>EASYMART S2.05 VINHOMES SMARTCITY</t>
  </si>
  <si>
    <t>Tòa S2.05 khu đô thị mới Vinhomes Smartcity, P. Tây Mỗ, Q. Nam Từ Liêm, TP. Hà Nội</t>
  </si>
  <si>
    <t>Số 163, Đường Phan Đăng Lưu, Phường Cầu Kiệu, Thành phố Hồ Chí Minh, Việt Nam</t>
  </si>
  <si>
    <t>BIGC; MIENNAM</t>
  </si>
  <si>
    <t>0105696842</t>
  </si>
  <si>
    <t>BIGC (EB)</t>
  </si>
  <si>
    <t>eb0150</t>
  </si>
  <si>
    <t>TOPS MARKET PARKCITY (150)</t>
  </si>
  <si>
    <t>Tầng 1, tòa nhà A, TTTM Parkcity, Lê Trọng Tấn, phường La Khê, quận Hà Đông, TP Hà Nội</t>
  </si>
  <si>
    <t>BIGC; MIENBAC</t>
  </si>
  <si>
    <t>Phường La Khê</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</si>
  <si>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</si>
  <si>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</si>
  <si>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</si>
  <si>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</si>
  <si>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</si>
  <si>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</si>
  <si>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</si>
  <si>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</si>
  <si>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</si>
  <si>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</si>
  <si>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</si>
  <si>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</si>
  <si>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</si>
  <si>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</si>
  <si>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</si>
  <si>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</si>
  <si>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</si>
  <si>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</si>
  <si>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</si>
  <si>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</si>
  <si>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</si>
  <si>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</si>
  <si>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</si>
  <si>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</si>
  <si>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</si>
  <si>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</si>
  <si>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</si>
  <si>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</si>
  <si>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</si>
  <si>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</si>
  <si>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</si>
  <si>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</si>
  <si>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</si>
  <si>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</si>
  <si>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</si>
  <si>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</si>
  <si>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</si>
  <si>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</si>
  <si>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</si>
  <si>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</si>
  <si>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</si>
  <si>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</si>
  <si>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</si>
  <si>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</si>
  <si>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</si>
  <si>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</si>
  <si>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</si>
  <si>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</si>
  <si>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</si>
  <si>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</si>
  <si>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BIGC;MIENNAM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</si>
  <si>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</si>
  <si>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</si>
  <si>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</si>
  <si>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</si>
  <si>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</si>
  <si>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</si>
  <si>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</si>
  <si>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</si>
  <si>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</si>
  <si>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</si>
  <si>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</si>
  <si>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</si>
  <si>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</si>
  <si>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</si>
  <si>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</si>
  <si>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</si>
  <si>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</si>
  <si>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</si>
  <si>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</si>
  <si>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</si>
  <si>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</si>
  <si>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</si>
  <si>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</si>
  <si>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</si>
  <si>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</si>
  <si>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</si>
  <si>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</si>
  <si>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</si>
  <si>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</si>
  <si>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</si>
  <si>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</si>
  <si>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</si>
  <si>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</si>
  <si>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</si>
  <si>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</si>
  <si>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</si>
  <si>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</si>
  <si>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</si>
  <si>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</si>
  <si>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</si>
  <si>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</si>
  <si>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</si>
  <si>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</si>
  <si>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</si>
  <si>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</si>
  <si>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</si>
  <si>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</si>
  <si>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</si>
  <si>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</si>
  <si>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</si>
  <si>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</si>
  <si>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</si>
  <si>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</si>
  <si>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</si>
  <si>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</si>
  <si>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</si>
  <si>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</si>
  <si>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</si>
  <si>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</si>
  <si>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</si>
  <si>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</si>
  <si>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</si>
  <si>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</si>
  <si>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</si>
  <si>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</si>
  <si>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MIENBAC; BIGC</t>
  </si>
  <si>
    <t>YÊN HÒA</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</si>
  <si>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</si>
  <si>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</si>
  <si>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</si>
  <si>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</si>
  <si>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</si>
  <si>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</si>
  <si>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</si>
  <si>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</si>
  <si>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</si>
  <si>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</si>
  <si>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</si>
  <si>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PHƯƠNG LIỆT</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</si>
  <si>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</si>
  <si>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</si>
  <si>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</si>
  <si>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</si>
  <si>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</si>
  <si>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</si>
  <si>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</si>
  <si>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</si>
  <si>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</si>
  <si>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</si>
  <si>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QUANG MINH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</si>
  <si>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</si>
  <si>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</si>
  <si>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</si>
  <si>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</si>
  <si>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</si>
  <si>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</si>
  <si>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</si>
  <si>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</si>
  <si>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</si>
  <si>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</si>
  <si>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</si>
  <si>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</si>
  <si>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</si>
  <si>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</si>
  <si>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</si>
  <si>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</si>
  <si>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</si>
  <si>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</si>
  <si>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</si>
  <si>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</si>
  <si>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</si>
  <si>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</si>
  <si>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</si>
  <si>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</si>
  <si>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</si>
  <si>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</si>
  <si>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</si>
  <si>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</si>
  <si>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</si>
  <si>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</si>
  <si>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</si>
  <si>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</si>
  <si>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</si>
  <si>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</si>
  <si>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</si>
  <si>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</si>
  <si>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</si>
  <si>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</si>
  <si>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</si>
  <si>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</si>
  <si>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</si>
  <si>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</si>
  <si>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</si>
  <si>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</si>
  <si>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</si>
  <si>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</si>
  <si>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</si>
  <si>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</si>
  <si>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</si>
  <si>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</si>
  <si>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</si>
  <si>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</si>
  <si>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</si>
  <si>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</si>
  <si>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</si>
  <si>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</si>
  <si>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</si>
  <si>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</si>
  <si>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</si>
  <si>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</si>
  <si>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</si>
  <si>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</si>
  <si>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</si>
  <si>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</si>
  <si>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</si>
  <si>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</si>
  <si>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</si>
  <si>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</si>
  <si>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</si>
  <si>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</si>
  <si>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</si>
  <si>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</si>
  <si>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</si>
  <si>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</si>
  <si>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</si>
  <si>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</si>
  <si>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</si>
  <si>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</si>
  <si>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</si>
  <si>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</si>
  <si>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</si>
  <si>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</si>
  <si>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</si>
  <si>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</si>
  <si>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</si>
  <si>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</si>
  <si>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</si>
  <si>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</si>
  <si>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</si>
  <si>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</si>
  <si>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</si>
  <si>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</si>
  <si>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</si>
  <si>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</si>
  <si>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</si>
  <si>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</si>
  <si>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</si>
  <si>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</si>
  <si>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</si>
  <si>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Eco001</t>
  </si>
  <si>
    <t>Eco xanh Số 81, Đường Nguyễn Hoàng Tôn, Tây Hồ</t>
  </si>
  <si>
    <t>Số 81, Đường Nguyễn Hoàng Tôn, Phường Xuân La, Quận Tây Hồ, Xuân La, Tây Hồ, Hà Nội, Việt Nam</t>
  </si>
  <si>
    <t>thanh toán cuối tháng</t>
  </si>
  <si>
    <t>MIENBAC;KLGT</t>
  </si>
  <si>
    <t>Eco xanh</t>
  </si>
  <si>
    <t>ECOFARMPAY01</t>
  </si>
  <si>
    <t>ECOFARM PAY - Chi nhánh Bảo Lộc</t>
  </si>
  <si>
    <t>02 Đường số 1 Tháng 5, Phường Blao, Thành Phố Bảo Lộc, Lâm Đồng</t>
  </si>
  <si>
    <t>ECOFARM PAY</t>
  </si>
  <si>
    <t>ECOFARMPAY02</t>
  </si>
  <si>
    <t>ECOFARM PAY - Chi nhánh Bắc Ninh</t>
  </si>
  <si>
    <t>Phố Xanh, Xã Tam Sơn, Thị xã Từ Sơn, Bắc Ninih</t>
  </si>
  <si>
    <t>EMART</t>
  </si>
  <si>
    <t>CÔNG TY TNHH E-MART VIỆT NAM</t>
  </si>
  <si>
    <t>366 Phan Văn Trị , P. 5, Q. GÒ VẤP, TP.Hồ Chí Minh</t>
  </si>
  <si>
    <t>0313003986</t>
  </si>
  <si>
    <t>E-MART</t>
  </si>
  <si>
    <t>EMCF-676</t>
  </si>
  <si>
    <t>CÔNG TY CỔ PHẦN ESPRESSO MAX CAFE VN</t>
  </si>
  <si>
    <t>Số 7 Đường Số 3, Cư Xá Bình Thới, Phường 8, Quận 11, Thành Phố Hồ Chí Minh, Việt Nam</t>
  </si>
  <si>
    <t>0315606676</t>
  </si>
  <si>
    <t>EPCOSTORE</t>
  </si>
  <si>
    <t>CÔNG TY CỔ PHẦN EPCO STORE</t>
  </si>
  <si>
    <t>Tầng trệt, Tòa nhà Sài Gòn Riverside Office Center, 2A-4A Tôn Đức Thắng, Phường Bến Nghé, Quận 1, Thành phố Hồ Chí Minh, Việt Nam</t>
  </si>
  <si>
    <t>0316538651</t>
  </si>
  <si>
    <t>ESMEE</t>
  </si>
  <si>
    <t>CÔNG TY CỔ PHẦN ĐẦU TƯ HỘI TỤ VIỆT NAM</t>
  </si>
  <si>
    <t>Số 18 phố Hàng Gai, Phường Hàng Gai, Quận Hoàn Kiếm, Thành phố Hà Nội, Việt Nam</t>
  </si>
  <si>
    <t>0110269684</t>
  </si>
  <si>
    <t>Phường Hàng Gai</t>
  </si>
  <si>
    <t>EVERYDAY</t>
  </si>
  <si>
    <t>HỘ KINH DOANH EVERYDAY'S - ( Dương nguyễn Gia Bảo)</t>
  </si>
  <si>
    <t>197 Nguyễn Thị Minh Khai. - Phường Nguyễn Cư Trinh - Quận 1 - TP Hồ Chí Minh</t>
  </si>
  <si>
    <t>8133757876</t>
  </si>
  <si>
    <t>SG012</t>
  </si>
  <si>
    <t>Quách Ngọc Tuấn</t>
  </si>
  <si>
    <t>FANSIPAN</t>
  </si>
  <si>
    <t>CÔNG TY TNHH  CÔNG NGHỆ VÀ THƯƠNG MẠI FANSIPAN</t>
  </si>
  <si>
    <t>18 Nguyễn Thái Sơn, Phường 3, Quận Gò Vấp, Thành phố Hồ Chí Minh, Việt Nam</t>
  </si>
  <si>
    <t>5%;MIENNAM</t>
  </si>
  <si>
    <t>0317083252</t>
  </si>
  <si>
    <t>FARMSHOP</t>
  </si>
  <si>
    <t>CÔNG TY TNHH THE MODERN MARKET</t>
  </si>
  <si>
    <t>P5-SH.01 Vinhomes Central Park, 720A Điện Biên Phủ, Phường Thạnh Mỹ Tây, Thành phố Hồ Chí Minh, Việt Nam.</t>
  </si>
  <si>
    <t>Đơn đầu có xuất hoá đơn thanh toán liền, Chiết khấu 4%</t>
  </si>
  <si>
    <t>0318801957</t>
  </si>
  <si>
    <t>Phường Thạnh Mỹ Tây</t>
  </si>
  <si>
    <t>FIDITOUR</t>
  </si>
  <si>
    <t>CÔNG TY CỔ PHẦN LỮ HÀNH FIDITOUR</t>
  </si>
  <si>
    <t>127 -129 Nguyễn Huệ, Phường Bến Nghé, Quận 1, TP Hồ Chí Minh, Việt Nam</t>
  </si>
  <si>
    <t>0315532382</t>
  </si>
  <si>
    <t>FINEMART</t>
  </si>
  <si>
    <t>Căn 01S04, Block S2.01, Chung Cư Vinhomes, Grand Park, Đường Nguyễn Xiển, P. Long Thạnh Mỹ, TP.Thủ Đức</t>
  </si>
  <si>
    <t>ck 3% doanh số vào cuối năm</t>
  </si>
  <si>
    <t>MT1;STCH;MIENNAM</t>
  </si>
  <si>
    <t>FINEMART01</t>
  </si>
  <si>
    <t>FINEMART 512 Nguyễn Xiển</t>
  </si>
  <si>
    <t>Block S0702 . căn 01 S03, chung cư Vinhomes Grand Park, 512 Nguyễn Xiển, Quận 9, Thành phố Hồ Chí Minh</t>
  </si>
  <si>
    <t>FINEMART02</t>
  </si>
  <si>
    <t>FINEMART Căn 01S02, Block S5.01, Chung Cư Vinhomes, Grand Park</t>
  </si>
  <si>
    <t>Căn 01S02, Block S5.01, Chung Cư Vinhomes, Grand Park, Đường Nguyễn Xiển, P. Long Thạnh Mỹ, TP.Thủ Đức</t>
  </si>
  <si>
    <t>FINEMART03</t>
  </si>
  <si>
    <t>FINEMART Căn 01S03, block S7.02 chung cư Vinhomes Grand Park</t>
  </si>
  <si>
    <t>Căn 01S03, block S7.02 chung cư Vinhomes Grand Park, Đường Nguyễn Xiển, Phường Long Thạnh Mỹ, TP Thủ Đức, TPHCM</t>
  </si>
  <si>
    <t>FINEMART04</t>
  </si>
  <si>
    <t>FINEMART KDC Palm Residence</t>
  </si>
  <si>
    <t>06 Đường A05, KDC Palm Residence, KP19, Phường Bình Trưng, Thành phố Hồ Chí Minh</t>
  </si>
  <si>
    <t>496-496A-496B Nguyễn Thị Minh Khai, Phường Bàn Cờ, Thành phố Hồ Chí Minh, Việt Nam</t>
  </si>
  <si>
    <t>0312461711</t>
  </si>
  <si>
    <t>LARIA (FM)</t>
  </si>
  <si>
    <t>fm01</t>
  </si>
  <si>
    <t>FM1 496 Nguyễn Thị Minh Khai</t>
  </si>
  <si>
    <t>496 Nguyễn Thị Minh Khai, P.2, Q.3, HCM</t>
  </si>
  <si>
    <t>fm02</t>
  </si>
  <si>
    <t>FM2 123 Phan Xích Long</t>
  </si>
  <si>
    <t>123 Phan Xích Long (số củ 218), P.2, Q.Phú Nhuận, HCM</t>
  </si>
  <si>
    <t>fm03</t>
  </si>
  <si>
    <t>FM3 486 Nguyễn Thị Thập</t>
  </si>
  <si>
    <t>486 Nguyễn Thị Thập, P.Tân Quy, Q.7, HCM</t>
  </si>
  <si>
    <t>fm04</t>
  </si>
  <si>
    <t>FM4 99 Hoàng Hoa Thám</t>
  </si>
  <si>
    <t>99 Hoàng Hoa Thám, P.6, Q.Bình Thạnh, HCM</t>
  </si>
  <si>
    <t>fm05</t>
  </si>
  <si>
    <t>FM5 104 Hai Bà Trưng</t>
  </si>
  <si>
    <t>104 Hai Bà Trưng, P.Đa kao, Q.1, HCM</t>
  </si>
  <si>
    <t>fm06</t>
  </si>
  <si>
    <t>Farmers market DC01 - Nơ Trang Long</t>
  </si>
  <si>
    <t>204 Nơ Trang Long, phường 12, quận Bình Thạnh, thành phố Hồ Chí Minh</t>
  </si>
  <si>
    <t>fm07</t>
  </si>
  <si>
    <t>Farmers market 06QT - Quang Trung</t>
  </si>
  <si>
    <t>16 Quang Trung, Phường 10, Quận Gò Vấp, TP. HCM</t>
  </si>
  <si>
    <t>fm08</t>
  </si>
  <si>
    <t>Farmers market FM07 - An Phú, Shophouse W37-W38-W39 Lumiere Riverside</t>
  </si>
  <si>
    <t>FM07 - An Phú, Shophouse W37-W38-W39 Lumiere Riverside, 275-277 Đ. Xa Lộ Hà Nội, P.An Phú, Thủ Đức, Hồ Chí Minh</t>
  </si>
  <si>
    <t>fm09</t>
  </si>
  <si>
    <t>Dark Store 03 - Võ Thành Trang Tân Binh</t>
  </si>
  <si>
    <t>Dark Store 03 - Võ Thành Trang Tân Binh, 43 Võ Thành Trang, Phường 11, Quận Tân Binh</t>
  </si>
  <si>
    <t>FOODMART</t>
  </si>
  <si>
    <t>CÔNG TY CỔ PHẦN SIÊU THỊ THỰC PHẨM VIỆT NAM</t>
  </si>
  <si>
    <t>Số 22/4 Đường Tân Phú, Lô M8, Khu phố Phú Mỹ Hưng - Midtown, Phường Tân Phú, Quận 7, Thành phố Hồ Chí Minh, Việt Nam</t>
  </si>
  <si>
    <t>ck cố định 3%</t>
  </si>
  <si>
    <t>3%; MIENNAM</t>
  </si>
  <si>
    <t>Phường Tân Phú</t>
  </si>
  <si>
    <t>foodmart0001</t>
  </si>
  <si>
    <t>Foodmart 600 Nguyễn Lương Bằng, Q.7</t>
  </si>
  <si>
    <t>600 Nguyễn Lương Bằng, P.Phú Mỹ, Q.7, HCM</t>
  </si>
  <si>
    <t>ck cố định 3%, đơn khai trương 10%</t>
  </si>
  <si>
    <t>foodmart0002</t>
  </si>
  <si>
    <t>FOODMART MIZUKI - BÌNH CHÁNH</t>
  </si>
  <si>
    <t>MP3 - 001.05 Chung Cư MIZUKI Flora, Đường Nguyễn văn Linh, Xã Bình Hưng, Huyện Bình Chánh, TP.HCM</t>
  </si>
  <si>
    <t>FRUITS</t>
  </si>
  <si>
    <t>CÔNG TY CP VIETNAM FRUITS AND MORE</t>
  </si>
  <si>
    <t>Bãi đất đỏ, tổ 10, khu phố 5, Đặc khu Phú Quốc, Tỉnh An Giang, Việt Nam.</t>
  </si>
  <si>
    <t>1702289673</t>
  </si>
  <si>
    <t>SG008</t>
  </si>
  <si>
    <t>Trần Kỳ Tâm</t>
  </si>
  <si>
    <t>Đặc khu Phú Quốc</t>
  </si>
  <si>
    <t>FUJIMART-HNI-GL-11251</t>
  </si>
  <si>
    <t>Siêu thị FujiMart Ocean Park</t>
  </si>
  <si>
    <t>Tòa s1.01 khu ĐT gia lâm , vinhome ocean đa tốn , gia lâm , hà nội</t>
  </si>
  <si>
    <t>FUJIMART-HNI-HMI-11231</t>
  </si>
  <si>
    <t>Fujimart Định Công</t>
  </si>
  <si>
    <t>Tòa nhà DC Complex , số 120 Định Công</t>
  </si>
  <si>
    <t>BRG; MIENBAC</t>
  </si>
  <si>
    <t>GDVN</t>
  </si>
  <si>
    <t>CÔNG TY TNHH CỬA HÀNG TIỆN LỢI GIA ĐÌNH VIỆT NAM</t>
  </si>
  <si>
    <t>Tầng 8, Toà nhà An Khánh, Số 63 Phạm Ngọc Thạch, Phường Xuân Hoà,Thành phố Hồ Chí Minh, Việt Nam</t>
  </si>
  <si>
    <t>Khách của Diễm, ck cố định 7%</t>
  </si>
  <si>
    <t>0312283473</t>
  </si>
  <si>
    <t>Phường Võ Thị Sáu</t>
  </si>
  <si>
    <t>FAMILY</t>
  </si>
  <si>
    <t>GETRAMARKET</t>
  </si>
  <si>
    <t>Công Ty Cổ Phần Thương Mại Tổng Hợp</t>
  </si>
  <si>
    <t>40-42 Phan Bội Châu, Phường Bến Thành, Quận 1, Tp. Hồ Chí Minh, Việt Nam</t>
  </si>
  <si>
    <t>0300515112</t>
  </si>
  <si>
    <t>GIABINH</t>
  </si>
  <si>
    <t>CÔNG TY TNHH THƯƠNG MẠI KỸ THUẬT GIA BÌNH</t>
  </si>
  <si>
    <t>23/1 Đường 160, Phường Tăng Nhơn Phú A, Thành phố Thủ Đức, Thành phố Hồ Chí Minh, Việt Nam</t>
  </si>
  <si>
    <t>0314672820</t>
  </si>
  <si>
    <t>Phường Tăng Nhơn Phú A</t>
  </si>
  <si>
    <t>GIAHAN</t>
  </si>
  <si>
    <t>CÔNG TY TNHH ĐẦU TƯ THƯƠNG MẠI TỔNG HỢP GIA HÂN</t>
  </si>
  <si>
    <t>25 Đường 18, Phường Phước Bình, Thành phố Thủ Đức, Thành phố Hồ Chí Minh, Việt Nam</t>
  </si>
  <si>
    <t>0314671288</t>
  </si>
  <si>
    <t>Phường Phước Bình</t>
  </si>
  <si>
    <t>GIATRANMART-ĐN</t>
  </si>
  <si>
    <t>Siêu thị Gia Trần Mart Online</t>
  </si>
  <si>
    <t>119 Hải Phòng - Đà Nẵng</t>
  </si>
  <si>
    <t>GMART</t>
  </si>
  <si>
    <t>CÔNG TY TNHH DỊCH VỤ VÀ THƯƠNG MẠI TNC VIỆT NAM</t>
  </si>
  <si>
    <t>Tầng M, tháp A, toà Golden Palace, đường Mễ Trì, Phường Mễ Trì, Quận Nam Từ Liêm, Thành phố Hà Nội, Việt Nam</t>
  </si>
  <si>
    <t>0109821974</t>
  </si>
  <si>
    <t>GOOGOO</t>
  </si>
  <si>
    <t>CÔNG TY CỔ PHẦN ĐAM MÊ KHỞI NGHIỆP</t>
  </si>
  <si>
    <t>Số 118 Đường 291, Khu Dân Cư Verosa Park Khang Điền, Phường Phú Hữu, Thành phố Thủ Đức, Thành phố Hồ Chí Minh, Việt Nam</t>
  </si>
  <si>
    <t>0317337436</t>
  </si>
  <si>
    <t>Phường Phú Hữu</t>
  </si>
  <si>
    <t>GOOGOO1</t>
  </si>
  <si>
    <t>CỬA HÀNG SỐ 1 - CÔNG TY CỔ PHẦN ĐAM MÊ KHỞI NGHIỆP</t>
  </si>
  <si>
    <t>695 Đỗ Xuân Hợp, khu phố 6, Phường Phước Long B, Tp Thủ Đức, Tp Hồ Chí Minh</t>
  </si>
  <si>
    <t>GREEN</t>
  </si>
  <si>
    <t>GREEN MART</t>
  </si>
  <si>
    <t>thanh toán 15 hàng tháng</t>
  </si>
  <si>
    <t>Green001</t>
  </si>
  <si>
    <t>GREEN MART 183 Hoàng Mai</t>
  </si>
  <si>
    <t>183 Hoàng Mai, Phường Hoàng Văn Thụ, Quận Hoàng Mai, Hà Nội</t>
  </si>
  <si>
    <t>8571924473-007</t>
  </si>
  <si>
    <t>Green002</t>
  </si>
  <si>
    <t>GREEN MART 48 Trần Kim Xuyến</t>
  </si>
  <si>
    <t>Tòa Chelsea Residences, 48 Trần Kim Xuyến, Phường Yên Hòa, Quận Cầu Giấy, Hà Nội</t>
  </si>
  <si>
    <t>8571924473-002</t>
  </si>
  <si>
    <t>Green003</t>
  </si>
  <si>
    <t>GREEN MART Vinhomes Ocean Park - Khu vip Ruby tòa R102</t>
  </si>
  <si>
    <t>Khu vip Ruby tòa R102, Vinhomes Ocean Park, Gia Lâm, Hà Nội</t>
  </si>
  <si>
    <t>8571924473-001</t>
  </si>
  <si>
    <t>Green004</t>
  </si>
  <si>
    <t>GREEN MART Vinhomes Ocean Park - Khu Pavilion tòa P4</t>
  </si>
  <si>
    <t>Khu Pavilion tòa P4, Vinhomes Ocean Park, Gia Lâm, Hà Nội</t>
  </si>
  <si>
    <t>8571924473-009</t>
  </si>
  <si>
    <t>Green005</t>
  </si>
  <si>
    <t>GREEN MART Vinhomes Smart City</t>
  </si>
  <si>
    <t>Tòa SA3, Vinhomes Smart City, Nam Từ Liêm, Hà Nội</t>
  </si>
  <si>
    <t>8571924473-004</t>
  </si>
  <si>
    <t>GRELI</t>
  </si>
  <si>
    <t>CÔNG TY TNHH GRELI</t>
  </si>
  <si>
    <t>Số 51/5 đường Thành Thái, Phường 14, Quận 10, Thành phố Hồ Chí Minh, Việt Nam</t>
  </si>
  <si>
    <t>0314077109</t>
  </si>
  <si>
    <t>greli0001</t>
  </si>
  <si>
    <t>CÔNG TY TNHH GRELI / CH Thành Thái</t>
  </si>
  <si>
    <t>Số 51/5 đường Thành Thái, Phường 14, Quận 10, HCM</t>
  </si>
  <si>
    <t>greli0002</t>
  </si>
  <si>
    <t>CÔNG TY TNHH GRELI / CH Đào Duy Từ</t>
  </si>
  <si>
    <t>Đào Duy Từ, Quận 10, HCM</t>
  </si>
  <si>
    <t>GS0001</t>
  </si>
  <si>
    <t>GS25 Empress</t>
  </si>
  <si>
    <t>138-142 Hai Bà Trưng, ​​P.Đa Kao, Q.1, HCM</t>
  </si>
  <si>
    <t>GS25; MIENNAM</t>
  </si>
  <si>
    <t>GS 25</t>
  </si>
  <si>
    <t>CÔNG TY TNHH GS 25 VIETNAM</t>
  </si>
  <si>
    <t>GS0002</t>
  </si>
  <si>
    <t>GS25 Mplaza</t>
  </si>
  <si>
    <t>Tòa nhà Mplaza Sài Gòn, 39 Lê Duẩn, P. Bến Nghé, Q.1, HCM</t>
  </si>
  <si>
    <t>GS0003</t>
  </si>
  <si>
    <t>GS25 Truong Dinh</t>
  </si>
  <si>
    <t>24C Trương Định, P.6, Q.3, HCM</t>
  </si>
  <si>
    <t>GS0004</t>
  </si>
  <si>
    <t>GS25 Viettel</t>
  </si>
  <si>
    <t>285 Cách Mạng Tháng 8, P.12, Q.10, HCM</t>
  </si>
  <si>
    <t>GS0005</t>
  </si>
  <si>
    <t>GS25 Nguyen Huu Canh</t>
  </si>
  <si>
    <t>135/57 và 135/59 Nguyễn Hữu Cảnh, P. 22, Q.Bình Thạnh, HCM</t>
  </si>
  <si>
    <t>GS0006</t>
  </si>
  <si>
    <t>GS25 Trung Son</t>
  </si>
  <si>
    <t>Số 53, Đường 9A, Khu dân cư Trung Sơn, Xã Bình Hưng, Huyện Bình Chánh, HCM</t>
  </si>
  <si>
    <t>GS0007</t>
  </si>
  <si>
    <t>GS25 Happy Res</t>
  </si>
  <si>
    <t>39 Đường 19, Phường Tân Phú, Quận 7, HCM</t>
  </si>
  <si>
    <t>GS0008</t>
  </si>
  <si>
    <t>GS25 Sky Garden 1</t>
  </si>
  <si>
    <t>SB12-2 Nguyễn Văn Linh, KP.Sky Garden 1, Phường Tân Phong, Quận 7, HCM</t>
  </si>
  <si>
    <t>GS0009</t>
  </si>
  <si>
    <t>GS25 Cao Lo</t>
  </si>
  <si>
    <t>Số 194 - 196 Cao Lỗ, P.4, Q.8, HCM</t>
  </si>
  <si>
    <t>GS0010</t>
  </si>
  <si>
    <t>GS25 WH-CJ-CHILL</t>
  </si>
  <si>
    <t>AJ Total, Lô H.04, Đường số 1, Khu Công Nghiệp Long Hậu, Xã Cần Giuộc, Tỉnh Tây Ninh</t>
  </si>
  <si>
    <t>GS0011</t>
  </si>
  <si>
    <t>GS25 Mac Dinh Chi</t>
  </si>
  <si>
    <t>56 Mạc Đĩnh Chi, P. Đa Kao, Q.1, HCM</t>
  </si>
  <si>
    <t>GS0012</t>
  </si>
  <si>
    <t>GS25 Nguyen Chi Thanh</t>
  </si>
  <si>
    <t>133 Nguyễn Chí Thanh, P.9, Q.5, HCM</t>
  </si>
  <si>
    <t>GS0014</t>
  </si>
  <si>
    <t>GS25 Truong Cong Dinh</t>
  </si>
  <si>
    <t>35 Trương Công Định, P.14, Q.Tân Bình, HCM</t>
  </si>
  <si>
    <t>GS0015</t>
  </si>
  <si>
    <t>GS25 Huynh Van Banh</t>
  </si>
  <si>
    <t>Số 511 Huỳnh Văn Bánh, P.14, Q.Phú Nhuận, HCM</t>
  </si>
  <si>
    <t>GS0016</t>
  </si>
  <si>
    <t>GS25 Melody</t>
  </si>
  <si>
    <t>Khu Minishop, Tầng 1, Khu căn hộ Melody, 16 Âu Cơ, Phường Tân Sơn Nhì, Quận Tân Phú, HCM</t>
  </si>
  <si>
    <t>GS0017</t>
  </si>
  <si>
    <t>GS25 Vinhome</t>
  </si>
  <si>
    <t>Nhà Dịch Vụ LP-SH.03 (Shophouse), LandMark Plus Vinhomes Central Park, Số 720, Đường Điện Biên Phủ, Phường 22, Quận Bình Thạnh, HCM</t>
  </si>
  <si>
    <t>GS0019</t>
  </si>
  <si>
    <t>GS25 Wilton</t>
  </si>
  <si>
    <t>Căn hộ kết hợp kinh doanh (Shophouse / SH) số WT2-1.SH01, Lầu 1, Tháp 2, Số 71/3, Đường Nguyễn Văn Thương, Phường 25, Quận Bình Thạnh, HCM</t>
  </si>
  <si>
    <t>GS0020</t>
  </si>
  <si>
    <t>GS25 Gateway</t>
  </si>
  <si>
    <t>A01.05 Tòa nhà Aspen, dự án getway, 177 Xa lộ Hà Nội, Phường Thảo Điền, Quận 2, HCM</t>
  </si>
  <si>
    <t>GS0021</t>
  </si>
  <si>
    <t>GS25 Ba Hat</t>
  </si>
  <si>
    <t>172 Bà Hạt, P.09, Q.10, HCM</t>
  </si>
  <si>
    <t>GS0022</t>
  </si>
  <si>
    <t>GS25 Kingston</t>
  </si>
  <si>
    <t>223 - 223B Hoàng Văn Thụ, P.15, Q.Phú Nhuận, HCM</t>
  </si>
  <si>
    <t>GS0024</t>
  </si>
  <si>
    <t>GS25 Ree Tower</t>
  </si>
  <si>
    <t>9 Đoàn Văn Bơ, Phường 12, Quận 4, Phường 12, Quận 4, HCM</t>
  </si>
  <si>
    <t>GS0025</t>
  </si>
  <si>
    <t>GS25 Bui Thi Xuan</t>
  </si>
  <si>
    <t>122D Bùi Thị Xuân, Phường Phạm Ngũ Lão, Quận 1, HCM</t>
  </si>
  <si>
    <t>GS0026</t>
  </si>
  <si>
    <t>GS25 Everich</t>
  </si>
  <si>
    <t>290 An Dương Vương, P.4, Q.5, HCM</t>
  </si>
  <si>
    <t>GS0027</t>
  </si>
  <si>
    <t>GS25 Centre Point</t>
  </si>
  <si>
    <t>106 Nguyễn Văn Trỗi, Phường 8, Phú Nhuận, HCM</t>
  </si>
  <si>
    <t>GS0028</t>
  </si>
  <si>
    <t>GS25 Aqua 1</t>
  </si>
  <si>
    <t>A1SH04, Số 2 Tôn Đức Thắng, P. Bến Nghé, Q.1, HCM</t>
  </si>
  <si>
    <t>GS0030</t>
  </si>
  <si>
    <t>GS25 Ly Thuong Kiet</t>
  </si>
  <si>
    <t>373 / 3-3A Lý Thường Kiệt, P.9, Q.Tân Bình, HCM</t>
  </si>
  <si>
    <t>GS0031</t>
  </si>
  <si>
    <t>GS25 New City</t>
  </si>
  <si>
    <t>Shophouse số: BA-S01C, Tầng trệt Khu Thương mại Tòa nhà Bali, Khu dân cư Thành phố Mới tại địa chỉ số 17, Đường Mai Chí Thọ, Phường Bình Khánh, Quận 2, HCM</t>
  </si>
  <si>
    <t>GS0032</t>
  </si>
  <si>
    <t>GS25 The Park Residence</t>
  </si>
  <si>
    <t>44,46,48 Tầng trệt, Block B4, Chung cư The Park Residence - 12 Nguyễn Hữu Thọ, Phường Phước Kiển, Huyện Nhà Bè, HCM</t>
  </si>
  <si>
    <t>GS0033</t>
  </si>
  <si>
    <t>GS25 The Ascent</t>
  </si>
  <si>
    <t>62-62A Đường Quốc Hương, P. Thảo Điền, Q.2, HCM</t>
  </si>
  <si>
    <t>GS0034</t>
  </si>
  <si>
    <t>GS25 Sadora</t>
  </si>
  <si>
    <t>Số A-00.04, Khu dân cư đa chức năng tại Lô 6-9, đường số 2, đường 13, Phường Thủ Thiêm, Quận 2, HCM</t>
  </si>
  <si>
    <t>Phường Thủ Thiêm</t>
  </si>
  <si>
    <t>GS0036</t>
  </si>
  <si>
    <t>GS25 Cong Hoa Garden</t>
  </si>
  <si>
    <t>dự án khu phức hợp Cộng Hòa Garden. 20 Cộng Hòa, P.12, Q.Tân Bình, HCM</t>
  </si>
  <si>
    <t>GS0037</t>
  </si>
  <si>
    <t>GS25 Sunrise City View</t>
  </si>
  <si>
    <t>Lô đất thương mại SC.A-01.08 Sunrise City View, thuộc khu chung cư Nhật Hoa, số 33 Nguyễn Hữu Thọ, P.Tân Hưng, Q.7, HCM</t>
  </si>
  <si>
    <t>GS0038</t>
  </si>
  <si>
    <t>GS25 Diamond Lotus</t>
  </si>
  <si>
    <t>B2 Khối đế thương mại dự án Diamond Lotus Riverside, số 49C, đường Lê Quang Kim, P.8, Q.8, HCM</t>
  </si>
  <si>
    <t>GS0039</t>
  </si>
  <si>
    <t>GS25 Pho Quang</t>
  </si>
  <si>
    <t>8A Phổ Quang, P. 02, Q.Tân Bình, HCM</t>
  </si>
  <si>
    <t>GS0040</t>
  </si>
  <si>
    <t>GS25 SPKT</t>
  </si>
  <si>
    <t>Số 1-3 Võ Văn Ngân, P.Linh Chiểu, Q.Thủ Đức, HCM</t>
  </si>
  <si>
    <t>GS0041</t>
  </si>
  <si>
    <t>GS25 Pham Ngoc Thach</t>
  </si>
  <si>
    <t>Số 1Bis, Đường Phạm Ngọc Thạch, Phường Bến Nghé, Quận 1, HCM</t>
  </si>
  <si>
    <t>GS0042</t>
  </si>
  <si>
    <t>GS25 SG Royal</t>
  </si>
  <si>
    <t>34-35 Bến Vân Đồn, Phường 12, Quận 4, HCM</t>
  </si>
  <si>
    <t>GS0043</t>
  </si>
  <si>
    <t>GS25 The Park 1</t>
  </si>
  <si>
    <t>Nhà dịch vụ số P1-SH.01 Tòa Park 1 Vinhomes Central Park, số 720A Điện Biên Phủ, P. 22, Q.Bình Thạnh, HCM</t>
  </si>
  <si>
    <t>GS0045</t>
  </si>
  <si>
    <t>GS25 Pegasuite</t>
  </si>
  <si>
    <t>PS-05 thuộc chung cư Phương Việt - dự án The Pegasuite tại 1002 Tạ Quang Bửu, Phường 6, Quận 8, HCM</t>
  </si>
  <si>
    <t>GS0048</t>
  </si>
  <si>
    <t>GS25 Huynh Dinh Hai</t>
  </si>
  <si>
    <t>38A Huỳnh Đình Hai, P.14, Q.Bình Thạnh, HCM</t>
  </si>
  <si>
    <t>GS0049</t>
  </si>
  <si>
    <t>GS25 La Astoria</t>
  </si>
  <si>
    <t>Tầng trệt T1.05-1, T1.05-2, T1.05-3, block 4 (LA3) Tòa nhà La Astoria 3, số 383, đường Nguyễn Duy Trinh, P.Bình Trưng Tây, Q.2, HCM</t>
  </si>
  <si>
    <t>GS0050</t>
  </si>
  <si>
    <t>GS25 Nguyen Dinh Chieu</t>
  </si>
  <si>
    <t>130 Nguyễn Đình Chiểu, Phường 06, Quận 3, HCM</t>
  </si>
  <si>
    <t>GS0051</t>
  </si>
  <si>
    <t>GS25 Sunrise Riverside</t>
  </si>
  <si>
    <t>Lô K.1.09 (Tháp K) Căn hộ Sunrise Riverside, Xã Phước Kiển, Huyện Nhà Bè, HCM</t>
  </si>
  <si>
    <t>GS0052</t>
  </si>
  <si>
    <t>GS25 Hutech D</t>
  </si>
  <si>
    <t>Số 276 Điện Biên Phủ, Phường 17, Quận Bình Thạnh, HCM</t>
  </si>
  <si>
    <t>GS0053</t>
  </si>
  <si>
    <t>GS25 Thanh Thai</t>
  </si>
  <si>
    <t>Căn hộ 0.2 thuộc Chung cư Thiên Nam, tọa lạc tại số 7A / 162 Thành Thái, Phường 14, Quận 10, HCM</t>
  </si>
  <si>
    <t>GS0054</t>
  </si>
  <si>
    <t>GS25 Era Town</t>
  </si>
  <si>
    <t>Căn hộ EA1-01-01C VÀ EA1-01-01B Đường số 15B, Phường Phú Mỹ, Quận 7, HCM</t>
  </si>
  <si>
    <t>GS0056</t>
  </si>
  <si>
    <t>GS25 Nam Kỳ Khởi Nghĩa</t>
  </si>
  <si>
    <t>Số 155A, Đường Nam Kỳ Khởi Nghĩa, Phường 06, Quận 3, HCM</t>
  </si>
  <si>
    <t>GS0059</t>
  </si>
  <si>
    <t>GS25 Hutech B</t>
  </si>
  <si>
    <t>Số 31/36, Đường Ung Văn Khiêm, Phường 25, Quận Bình Thạnh, HCM</t>
  </si>
  <si>
    <t>GS0060</t>
  </si>
  <si>
    <t>GS25 UEF</t>
  </si>
  <si>
    <t>Số 141, Đường Điện Biên Phủ, Phường 15, Quận Bình Thạnh, HCM</t>
  </si>
  <si>
    <t>GS0061</t>
  </si>
  <si>
    <t>GS25 Le Thanh Ton</t>
  </si>
  <si>
    <t>Số 2 Lê Thánh Tôn, P.Bến Nghé, Q.1, HCM</t>
  </si>
  <si>
    <t>GS0062</t>
  </si>
  <si>
    <t>GS25 Thao Dien</t>
  </si>
  <si>
    <t>Số 16 Thảo Điền, P. Thảo Điền, Q.2, HCM</t>
  </si>
  <si>
    <t>GS0063</t>
  </si>
  <si>
    <t>GS25 Ho Tung Mau</t>
  </si>
  <si>
    <t>Số 50 đường Hồ Tùng Mậu, Phường Bến Nghé, Quận 1, HCM</t>
  </si>
  <si>
    <t>GS0064</t>
  </si>
  <si>
    <t>GS25 Mac Dinh Chi 2</t>
  </si>
  <si>
    <t>Số 28 Ter B, Mạc Đĩnh Chi, P.Đa Kao, Q.1, HCM</t>
  </si>
  <si>
    <t>GS0065</t>
  </si>
  <si>
    <t>GS25 Hoang Du Khuong</t>
  </si>
  <si>
    <t>Số 01, Đường Hoàng Dư Khương, Phường 12, Quận 10, HCM</t>
  </si>
  <si>
    <t>GS0066</t>
  </si>
  <si>
    <t>GS25 Pho Duc Chinh</t>
  </si>
  <si>
    <t>Số 2 Phó Đức Chính, Phường Nguyễn Thái Bình, Quận 1, HCM</t>
  </si>
  <si>
    <t>GS0067</t>
  </si>
  <si>
    <t>GS25 Khanh Hoi</t>
  </si>
  <si>
    <t>Số 262 đường Khánh Hội, Phường 6, Quận 4, HCM</t>
  </si>
  <si>
    <t>GS0068</t>
  </si>
  <si>
    <t>GS25 Nguyen Cong Tru</t>
  </si>
  <si>
    <t>Số 79 Nguyễn Công Trứ, Phường Nguyễn Thái Bình, Quận 1, HCM</t>
  </si>
  <si>
    <t>GS0069</t>
  </si>
  <si>
    <t>GS25 Nguyen Van Thuong</t>
  </si>
  <si>
    <t>Số 150 Nguyễn Văn Thương (D1), Phường 25, Quận Bình Thạnh, HCM</t>
  </si>
  <si>
    <t>GS0070</t>
  </si>
  <si>
    <t>GS25 Le Vinh Hoa</t>
  </si>
  <si>
    <t>130-130A Lê Vĩnh Hòa, P.Phú Thọ Hòa, Q.Tân Phú, HCM</t>
  </si>
  <si>
    <t>GS0071</t>
  </si>
  <si>
    <t>GS25 Ton Duc Thang</t>
  </si>
  <si>
    <t>2A-4A Tôn Đức Thắng, P.Bến Nghé, Q.1, HCM</t>
  </si>
  <si>
    <t>GS0072</t>
  </si>
  <si>
    <t>GS25 Hong Ha</t>
  </si>
  <si>
    <t>12 Hồng Hà, P.2, Q.Tân Bình, HCM</t>
  </si>
  <si>
    <t>GS0074</t>
  </si>
  <si>
    <t>GS25 Dai Minh Tower</t>
  </si>
  <si>
    <t>104 - GF, Tòa nhà Đại Minh, Số 77 Hoàng Văn Thái, Phường Tân Phú, Quận 7, HCM</t>
  </si>
  <si>
    <t>GS0075</t>
  </si>
  <si>
    <t>GS25 Cong vien van hoa Phu Nhuan</t>
  </si>
  <si>
    <t>49L, Phan Đăng Lưu, P.3, Q.Bình Thạnh, HCM</t>
  </si>
  <si>
    <t>GS0076</t>
  </si>
  <si>
    <t>GS25 Amena</t>
  </si>
  <si>
    <t>17/2, Lê Thánh Tôn, P.Bến Nghé, Q.1, HCM</t>
  </si>
  <si>
    <t>GS0077</t>
  </si>
  <si>
    <t>GS25 Tong cong ty xay dung Sai Gon</t>
  </si>
  <si>
    <t>21B / 4 Nguyễn Đình Chiểu, P.Đa Kao, Q.1, HCM</t>
  </si>
  <si>
    <t>GS0079</t>
  </si>
  <si>
    <t>GS25 Korean Town</t>
  </si>
  <si>
    <t>Số 96 Lê Văn Thiêm, P.Tân Phong, Q.7, HCM</t>
  </si>
  <si>
    <t>GS0081</t>
  </si>
  <si>
    <t>GS25 Citadines, Bình Dương</t>
  </si>
  <si>
    <t>G01-G02 tầng trệt, Block Ct2, First Home Bình Dương (Citadines), P.Hưng Thịnh, Tp.Thuận An, Bình Dương</t>
  </si>
  <si>
    <t>GS0082</t>
  </si>
  <si>
    <t>GS25 Dang Van Bi</t>
  </si>
  <si>
    <t>162 Đặng Văn Bi, Khu phố 1, Phường Bình Thọ, Quận Thủ Đức, HCM</t>
  </si>
  <si>
    <t>GS0083</t>
  </si>
  <si>
    <t>GS25 Nowzone</t>
  </si>
  <si>
    <t>Căn 150, Lầu 01, TTTM Nowzone, 235 Nguyễn Văn Cừ, P.Nguyễn Cư Trinh, Q.1, HCM</t>
  </si>
  <si>
    <t>GS0084</t>
  </si>
  <si>
    <t>GS25 Prosper Plaza</t>
  </si>
  <si>
    <t>Căn hộ Shophouse thương mại CS6-CS7 Tầng 1, Block C, Prosper Plaza, Số 22/14 Phan Văn Hớn, P.Tân Thới Nhất, Q.12, HCM</t>
  </si>
  <si>
    <t>GS0085</t>
  </si>
  <si>
    <t>GS25 Deutsches Haus</t>
  </si>
  <si>
    <t>Lầu 1 và lửng, 12-20 Lê Văn Hưu, Phường Bến Nghé, Quận 1, HCM</t>
  </si>
  <si>
    <t>GS0086</t>
  </si>
  <si>
    <t>GS25 Binh Phu</t>
  </si>
  <si>
    <t>1E - 3E Khu dân cư Phú Lâm D, Bình Phú, Phường 10, Quận 6, HCM</t>
  </si>
  <si>
    <t>GS0087</t>
  </si>
  <si>
    <t>GS25 Resgreen</t>
  </si>
  <si>
    <t>34A-36 Thoại Ngọc Hầu, P.Hòa Thạnh, Q.Tân Phú, HCM</t>
  </si>
  <si>
    <t>GS0088</t>
  </si>
  <si>
    <t>GS25 The Art</t>
  </si>
  <si>
    <t>Lầu 1, Block D Chung cư Gia Hòa, số 523A Đỗ Xuân Hợp, Khu phố 6, Phường Phước Long B, Quận 9, HCM</t>
  </si>
  <si>
    <t>GS0089</t>
  </si>
  <si>
    <t>GS25 THPT Di_An, Bình Dương</t>
  </si>
  <si>
    <t>27 Nguyễn Du, Kp.Thắng Lợi 1, P.Dĩ An, Bình Dương</t>
  </si>
  <si>
    <t>GS0090</t>
  </si>
  <si>
    <t>GS25 Pham Van Chieu</t>
  </si>
  <si>
    <t>6C-6D Phạm Văn Chiêu, P.8, Q.Gò Vấp, HCM</t>
  </si>
  <si>
    <t>GS0091</t>
  </si>
  <si>
    <t>GS25 Cao dang kinh te doi ngoai</t>
  </si>
  <si>
    <t>Số 143-145 Đại lộ III, Phường Phước Bình, Quận 9, HCM</t>
  </si>
  <si>
    <t>GS0092</t>
  </si>
  <si>
    <t>GS25 Opal Tower</t>
  </si>
  <si>
    <t>SH01, Căn hộ Opal Tower, Saigon Pearl, Số 92 Nguyễn Hữu Cảnh, Phường 22, Quận Bình Thạnh, HCM</t>
  </si>
  <si>
    <t>GS0093</t>
  </si>
  <si>
    <t>GS25 Chung cư 155</t>
  </si>
  <si>
    <t>Lầu 1, khu thương mại dịch vụ 0,01, lầu 1, lô A, chung cư 155 Nguyễn Chí Thanh, P.9, Q.5, HCM</t>
  </si>
  <si>
    <t>GS0094</t>
  </si>
  <si>
    <t>GS25 Nguyen Tat Thanh</t>
  </si>
  <si>
    <t>296 (Lầu 1) - 296/1 - 296/2 Nguyễn Tất Thành, P.13, Q.4, HCM</t>
  </si>
  <si>
    <t>GS0095</t>
  </si>
  <si>
    <t>GS25 Truong Phuoc Phan</t>
  </si>
  <si>
    <t>52 Trương Phước Phan, P.Bình Trị Đông, Q.Bình Tân, HCM</t>
  </si>
  <si>
    <t>GS0096</t>
  </si>
  <si>
    <t>GS25 Dang Van Ngu</t>
  </si>
  <si>
    <t>Số 70 Đặng Văn Ngữ, P.10, Q.Phú Nhuận, HCM</t>
  </si>
  <si>
    <t>GS0097</t>
  </si>
  <si>
    <t>GS25 VinCity1</t>
  </si>
  <si>
    <t>S1.02-khu A, dự án khu dân cư và công viên Phước Thiện, số 512 đường Nguyễn Xiển, khu phố Long Hòa, phường Long Thạnh Mỹ, quận 9, HCM</t>
  </si>
  <si>
    <t>GS25;MIENNAM</t>
  </si>
  <si>
    <t>GS0098</t>
  </si>
  <si>
    <t>GS25 DH QTMienDong, Bình Dương</t>
  </si>
  <si>
    <t>Nhà ở xã hội Becamex - Khu Định Hòa, đường D1, P.Định Hòa, Tp.TDM, Bình Dương</t>
  </si>
  <si>
    <t>GS0099</t>
  </si>
  <si>
    <t>GS25 Hau Giang</t>
  </si>
  <si>
    <t>Số 489B / 18-18A, Đường Hậu Giang, Phường 11, Quận 6, HCM</t>
  </si>
  <si>
    <t>GS0100</t>
  </si>
  <si>
    <t>GS25 Becamex Tower,  Bình Dương</t>
  </si>
  <si>
    <t>G-07, tầng trệt, TTTM Becamex Tower, số 230 Đại lộ Bình Dương, P.Phú Hòa, Tp.TDM, Bình Dương</t>
  </si>
  <si>
    <t>GS0101</t>
  </si>
  <si>
    <t>GS25 Nguyen Thi Dinh</t>
  </si>
  <si>
    <t>Số 210 Nguyễn Thị Định, Khu phố 3, Phường Bình Trưng Tây, Quận 2, HCM</t>
  </si>
  <si>
    <t>GS0102</t>
  </si>
  <si>
    <t>GS25 Trinh Hoai Duc, Bình Dương</t>
  </si>
  <si>
    <t>Số 30A/2 CMT8, P.An Thạnh, Tp.Thuận An, Bình Dương</t>
  </si>
  <si>
    <t>GS0103</t>
  </si>
  <si>
    <t>GS25 Dai hoc Van Lang 3</t>
  </si>
  <si>
    <t>Tòa nhà A, trường Văn Lang cơ sở 3, số 80/68 Dương Quảng Hàm, P.5, Q.Gò Vấp, HCM</t>
  </si>
  <si>
    <t>GS0104</t>
  </si>
  <si>
    <t>GS25 Vincity 2</t>
  </si>
  <si>
    <t>1,01 Tầng 1, Chung cư số S2.02 Khu A - Khu dân cư và công viên Phước Thiện số 512 Nguyễn Xiển, Khu phố Long Hòa, Phường Long Thạnh Mỹ, Tp.Thủ Đức, HCM</t>
  </si>
  <si>
    <t>GS0105</t>
  </si>
  <si>
    <t>GS25 Au Co</t>
  </si>
  <si>
    <t>Số 605 Âu Cơ, Phường Phú Trung, Quận Tân Phú, HCM</t>
  </si>
  <si>
    <t>GS0106</t>
  </si>
  <si>
    <t>GS25 Ho Van Long</t>
  </si>
  <si>
    <t>Số 79 Hồ Văn Long, P.Tân Tạo, Q.Bình Tân, HCM</t>
  </si>
  <si>
    <t>GS0111</t>
  </si>
  <si>
    <t>GS25 THPT Phu Lam</t>
  </si>
  <si>
    <t>Số 02, đường 2D nối dài, khu phố 4, phường An Lạc, quận Bình Tân</t>
  </si>
  <si>
    <t>GS0112</t>
  </si>
  <si>
    <t>GS25 CD Giao Thong Van tai</t>
  </si>
  <si>
    <t>Số 252A - 254 Đường Đình Hội, Khu phố 3, Phường Tăng Nhơn Phú B, Tp.Thủ Đức, HCM</t>
  </si>
  <si>
    <t>GS0113</t>
  </si>
  <si>
    <t>GS25 Ho Ba Phan</t>
  </si>
  <si>
    <t>Số 57 Đường Hồ Bá Phấn, Khu phố 4, Phường Phước Long A, Thủ Đức, HCM</t>
  </si>
  <si>
    <t>GS0115</t>
  </si>
  <si>
    <t>GS25 DH GTVT</t>
  </si>
  <si>
    <t>Số 449 Lê Văn Việt, P.Phước Long A, TP.Thủ Đức, HCM</t>
  </si>
  <si>
    <t>Phường Phước Long A</t>
  </si>
  <si>
    <t>GS0116</t>
  </si>
  <si>
    <t>GS25 Vincity 3</t>
  </si>
  <si>
    <t>Căn 1.20, Tầng 1, Chung cư S2.05, Khu A - KDC &amp;amp; Công viên Phước Thiện - Số 512 Nguyễn Xiển, KP. Long Hòa, P. Long Thạnh Mỹ, TP.Thủ Đức, HCM</t>
  </si>
  <si>
    <t>GS0117</t>
  </si>
  <si>
    <t>GS25 Masteri An Phu</t>
  </si>
  <si>
    <t>179 XLHN, P.Thảo Điền, Q.Thủ Đức, HCM</t>
  </si>
  <si>
    <t>GS0119</t>
  </si>
  <si>
    <t>GS25 Vincity 5</t>
  </si>
  <si>
    <t>Số 1S.01 tại tầng: 1, Căn hộ số: S3.05 thuộc Khu A - Dự án Khu dân cư và Công viên Phước Thiện tại số 512 Nguyễn Xiển, Khu phố Long Hòa, Phường Long Thạnh Mỹ, Tp.Thủ Đức, HCM</t>
  </si>
  <si>
    <t>GS0120</t>
  </si>
  <si>
    <t>GS25 Vincity 6</t>
  </si>
  <si>
    <t>Tầng 1,07: 1. Căn hộ số S5.02 thuộc Khu A - Dự án Khu dân cư và Công viên Phước Thiện số 512 Nguyễn Xiển, Khu phố Long Hòa, Phường Long Thạnh Mỹ, Tp.Thủ Đức, HCM</t>
  </si>
  <si>
    <t>GS0121</t>
  </si>
  <si>
    <t>GS25 Vinh Loc</t>
  </si>
  <si>
    <t>Số 01 Đường số 03-KDC Vĩnh Lộc, Đường Nguyễn Thị Tú, P.Bình Hưng Hòa B, Q.Bình Tân, HCM</t>
  </si>
  <si>
    <t>GS0125</t>
  </si>
  <si>
    <t>GS25 Dream Home</t>
  </si>
  <si>
    <t>148/60 Đường 59, Phường 14, Quận Gò Vấp, HCM</t>
  </si>
  <si>
    <t>GS0126</t>
  </si>
  <si>
    <t>GS25 DH Lac Hong, Biên Hòa, ĐN</t>
  </si>
  <si>
    <t>11/3B Huỳnh Văn Nghệ, P.Bửu Long, Tp.Biên Hòa, ĐN</t>
  </si>
  <si>
    <t>GS0127</t>
  </si>
  <si>
    <t>GS25 Tan Quy</t>
  </si>
  <si>
    <t>Số 72A-74/2 Đường 79, Khu phố 1, Phường Tân Quy, Quận 7, HCM</t>
  </si>
  <si>
    <t>GS0128</t>
  </si>
  <si>
    <t>GS25 THPT Nguyen Hue</t>
  </si>
  <si>
    <t>Số 6 Đường Nguyễn Văn Tăng, Phường Long Thạnh Mỹ, Tp.Thủ Đức, HCM</t>
  </si>
  <si>
    <t>GS0129</t>
  </si>
  <si>
    <t>GS25 Le Thi Trung, Bình Dương</t>
  </si>
  <si>
    <t>113A/2 Lê Thị Trung, Kp.1B, P.An Phú, Tp.Thuận An, Bình Dương</t>
  </si>
  <si>
    <t>GS0130</t>
  </si>
  <si>
    <t>GS25 Vincity 4</t>
  </si>
  <si>
    <t>Căn hộ thương mại 1.20 - Tầng 1, Tòa nhà căn hộ số S1.07, Khu A - Dự án Khu dân cư và công viên Phước Thiện số 512 Nguyễn Xiển, Khu phố Long Hòa, Phường Long Thạnh Mỹ, Tp.Thủ Đức, HCM</t>
  </si>
  <si>
    <t>GS0131</t>
  </si>
  <si>
    <t>GS25 Skyline</t>
  </si>
  <si>
    <t>Căn hộ thương mại 1,05 Tầng 1 CC Cao tầng 2 (An Gia Skyline). Đường Hoàng Quốc Việt, Khu dân cư La Casa, Phường Phú Thuận, Quận 7, HCM</t>
  </si>
  <si>
    <t>GS0132</t>
  </si>
  <si>
    <t>GS25 Vincity 8</t>
  </si>
  <si>
    <t>Căn hộ thương mại 1.20 - Tầng 1, chung cư S5.03, Khu A - Dự án Khu dân cư và công viên Phước Thiện tại 512 Nguyễn Xiển, Khu phố Long Hòa, Phường Long Thạnh Mỹ, Tp.Thủ Đức</t>
  </si>
  <si>
    <t>GS0136</t>
  </si>
  <si>
    <t>GS25 TTGTVL Dong Nai</t>
  </si>
  <si>
    <t>Số D4, Kp.5, P.Tân Hiệp, Tp.Biên Hòa, ĐN</t>
  </si>
  <si>
    <t>GS0137</t>
  </si>
  <si>
    <t>GS25 KDC An Binh, ĐN</t>
  </si>
  <si>
    <t>Số 16-A18, KDC An Bình, P.An Bình, Tp.Biên Hòa, ĐN</t>
  </si>
  <si>
    <t>GS0138</t>
  </si>
  <si>
    <t>GS25 Vincity 9</t>
  </si>
  <si>
    <t>Căn hộ thương mại 1.01 - Tầng 1, tòa căn hộ số S3.02, Khu A - Dự án khu dân cư và công viên Phước Thiện số 512 Nguyễn Xiển, Khu phố Long Hòa, Phường Long Thạnh Mỹ, Tp.Thủ Đức, HCM</t>
  </si>
  <si>
    <t>GS0139</t>
  </si>
  <si>
    <t>GS25 Nguyen Binh Khiem</t>
  </si>
  <si>
    <t>Số 2217-415 Đường Huỳnh Tấn Phát, Khu phố 7, Thị trấn Nhà Bè, Huyện Nhà Bè, HCM</t>
  </si>
  <si>
    <t>GS0140</t>
  </si>
  <si>
    <t>GS25 Nguyễn Văn Quá</t>
  </si>
  <si>
    <t>445 Nguyễn Văn Quá, Khu phố 4, Phường Đông Hưng Thuận, Quận 12, HCM</t>
  </si>
  <si>
    <t>GS0141</t>
  </si>
  <si>
    <t>GS25 Vincity 12</t>
  </si>
  <si>
    <t>Căn hộ 1.01 - tầng 1 chung cư S1.06 khu A - Dự án khu dân cư và công viên Phước Thiện số 512 Nguyễn Xiển, khu phố Long Hòa, phường Long Thạnh Mỹ, Tp.Thủ Đức, HCM</t>
  </si>
  <si>
    <t>GS0142</t>
  </si>
  <si>
    <t>GS25 Phan Huy Ích</t>
  </si>
  <si>
    <t>160 Phan Huy Ích, P.12, Q.Gò Vấp, HCM</t>
  </si>
  <si>
    <t>GS0143</t>
  </si>
  <si>
    <t>GS25 The Botanica</t>
  </si>
  <si>
    <t>Shop house, TB-01.01, Tầng trệt, Tòa nhà Botanica, 104 Phổ Quang, P.2, Q.Tân Bình, HCM</t>
  </si>
  <si>
    <t>GS0144</t>
  </si>
  <si>
    <t>GS25 Vincity 14</t>
  </si>
  <si>
    <t>Căn hộ 1.01 - Lầu 1, chung cư S2.03 khu A - Dự án khu dân cư và công viên Phước Thiện số 512 Nguyễn Xiển, khu phố Long Hòa, phường Long Thạnh Mỹ, TP.Thủ Đức, HCM</t>
  </si>
  <si>
    <t>GS0145</t>
  </si>
  <si>
    <t>GS25 Viva Riverside</t>
  </si>
  <si>
    <t>Lô đất thương mại số 1.25 của chung cư Viva Riverside tại số 1472 Võ Văn Kiệt và số 445-449 Gia Phú, Phường 3, Quận 6, HCM</t>
  </si>
  <si>
    <t>GS0146</t>
  </si>
  <si>
    <t>GS25 Vincity 10</t>
  </si>
  <si>
    <t>Căn hộ 1.01 tại tầng 1 Tòa chung cư S1.05 thuộc khu A - Dự án khu dân cư và công viên Phước Thiện số 512 đường Nguyễn Xiển, khu phố Long Hòa, phường Long Thạnh Mỹ, Tp.Thủ Đức, HCM</t>
  </si>
  <si>
    <t>GS0147</t>
  </si>
  <si>
    <t>GS25 Carillon 7</t>
  </si>
  <si>
    <t>Lầu 1, Tòa nhà Carillon 7, 33 Lương Minh Nguyệt, P.Tân Thới Hòa, Q.Tân Phú, HCM</t>
  </si>
  <si>
    <t>GS0149</t>
  </si>
  <si>
    <t>GS25 Hoang Hoa Tham</t>
  </si>
  <si>
    <t>63 Hoàng Hoa Thám, P.13, Q.Tân Bình, TP.HCM</t>
  </si>
  <si>
    <t>GS0150</t>
  </si>
  <si>
    <t>GS25 Dong Khoi, Biên Hòa, ĐN</t>
  </si>
  <si>
    <t>342 Đồng Khởi, KP.3, P.Tân Hiệp, Tp.Biên Hòa, ĐN</t>
  </si>
  <si>
    <t>GS0151</t>
  </si>
  <si>
    <t>GS25 Phan Chu Trinh</t>
  </si>
  <si>
    <t>05 Phan Chu Trinh, Khu phố 1, Phường Hiệp Phú, Tp.Thủ Đức, HCM</t>
  </si>
  <si>
    <t>GS0152</t>
  </si>
  <si>
    <t>GS25 Tran Văn Kieu</t>
  </si>
  <si>
    <t>45-47 Đường số 11, Phường 10, Quận 6, HCM</t>
  </si>
  <si>
    <t>GS0153</t>
  </si>
  <si>
    <t>GS25 THPT Le Hong Phong, ĐN</t>
  </si>
  <si>
    <t>Số 1/49, Nguyễn Ái Quốc, Kp.7, P.Hố Nai, Tp.Biên Hòa, ĐN</t>
  </si>
  <si>
    <t>GS0154</t>
  </si>
  <si>
    <t>GS25 KDC Hiep Thanh</t>
  </si>
  <si>
    <t>156 Nguyễn Thị Búp, Khu dân cư Hiệp Thành, Phường Hiệp Thành, Quận 12</t>
  </si>
  <si>
    <t>GS0155</t>
  </si>
  <si>
    <t>GS25 Duong Tu Giang, ĐN</t>
  </si>
  <si>
    <t>250 Phan Trung, P.Tân Tiến, Tp.Biên Hòa, ĐN</t>
  </si>
  <si>
    <t>GS0156</t>
  </si>
  <si>
    <t>GS25 Ung Van Khiem</t>
  </si>
  <si>
    <t>226 Ung Văn Khiêm, P.25, Q.Bình Thạnh, HCM</t>
  </si>
  <si>
    <t>GS0157</t>
  </si>
  <si>
    <t>GS25 Le Thi Rieng</t>
  </si>
  <si>
    <t>363 Lê Thị Riêng, P.Thới An, Q.12. HCM</t>
  </si>
  <si>
    <t>GS0158</t>
  </si>
  <si>
    <t>GS25 To Hien Thanh</t>
  </si>
  <si>
    <t>447 Tô Hiến Thành, Phường 14, Quận 10, HCM</t>
  </si>
  <si>
    <t>GS0159</t>
  </si>
  <si>
    <t>GS25 Ngo Gia Tu, Bình Dương</t>
  </si>
  <si>
    <t>171 NGÔ GIA TỰ, KHU 11, P. CHÁNH NGHĨA, TP THỦ DẦU MỘT, BÌNH DƯƠNG</t>
  </si>
  <si>
    <t>GS0160</t>
  </si>
  <si>
    <t>GS25 KDC Vietsing, Bình Dương</t>
  </si>
  <si>
    <t>KDC VietSing, Bình Dương</t>
  </si>
  <si>
    <t>GS0161</t>
  </si>
  <si>
    <t>GS25 Nguyen Van Khoi</t>
  </si>
  <si>
    <t>Số 443-445 Nguyễn Văn Khôi, P.8, Q.Gò Vấp, HCM</t>
  </si>
  <si>
    <t>GS0162</t>
  </si>
  <si>
    <t>GS25 Man Thien</t>
  </si>
  <si>
    <t>123 Man Thien Street, Hiep Phu Ward, Tp.Thủ Đức, HCM</t>
  </si>
  <si>
    <t>GS0163</t>
  </si>
  <si>
    <t>GS25 An Lac</t>
  </si>
  <si>
    <t>Số 8 -10 Đường số 7, Phường An Lạc A, Quận Bình Tân, HCM</t>
  </si>
  <si>
    <t>GS0164</t>
  </si>
  <si>
    <t>GS25 Nguyen Duy Trinh</t>
  </si>
  <si>
    <t>480 Nguyễn Duy Trinh, Khu Đông, P. Bình Trưng Đông, Tp.Thủ Đức, HCM</t>
  </si>
  <si>
    <t>GS0165</t>
  </si>
  <si>
    <t>GS25 Tan Huong</t>
  </si>
  <si>
    <t>290-292-294 Đường Tân Hương, Phường Tân Quý, Quân Tân Phú, HCM</t>
  </si>
  <si>
    <t>GS0166</t>
  </si>
  <si>
    <t>GS25 Nguyen Thai Binh</t>
  </si>
  <si>
    <t>260A Nguyễn Thái Bình, Q.Tân Bình, TP.HCM</t>
  </si>
  <si>
    <t>GS0167</t>
  </si>
  <si>
    <t>GS25 Nguyen The Truyen</t>
  </si>
  <si>
    <t>Số 30 Đường Nguyễn Thế Truyện, Phường Tân Sơn Nhì, Quận Tân Phú, HCM</t>
  </si>
  <si>
    <t>GS0168</t>
  </si>
  <si>
    <t>GS25 Ly Thuong Kiet - BD</t>
  </si>
  <si>
    <t>51A-51B Lý Thường Kiệt, Kp.Thắng Lợi 2, P.Dĩ An, Tp.Dĩ An, Bình Dương</t>
  </si>
  <si>
    <t>GS0170</t>
  </si>
  <si>
    <t>GS25 Dang Thuy Tram</t>
  </si>
  <si>
    <t>Số 98A Đặng Thùy Trâm, Phường 13, Quận Bình Thạnh, HCM</t>
  </si>
  <si>
    <t>GS0171</t>
  </si>
  <si>
    <t>GS25 THPT Tran Van On, Bình Dương</t>
  </si>
  <si>
    <t>1/291A, Kp.Hòa Lân 2, P.Thuận Giao, Tp.Thuận An, Bình Dương</t>
  </si>
  <si>
    <t>GS0172</t>
  </si>
  <si>
    <t>GS25 Nguyen Trai</t>
  </si>
  <si>
    <t>Số 706 đường Nguyễn Trãi, Phường 11, quận 5 , HCM</t>
  </si>
  <si>
    <t>GS0176</t>
  </si>
  <si>
    <t>GS25 Nguyen Trai - Binh Duong</t>
  </si>
  <si>
    <t>167-169 Nguyễn Trãi, Kp.Nhi Đồng 1, P.Dĩ An, Tỉnh Bình Dương</t>
  </si>
  <si>
    <t>GS0177</t>
  </si>
  <si>
    <t>GS25 Nguyen Chi Thanh - Bình Dương</t>
  </si>
  <si>
    <t>789 NGUYỄN CHÍ THANH, P.TÂN AN, TP.THỦ DẦU MỘT, BÌNH DƯƠNG</t>
  </si>
  <si>
    <t>GS0180</t>
  </si>
  <si>
    <t>GS25 Metropole - Thủ Đức</t>
  </si>
  <si>
    <t>Căn A01.02 The Metropole Thủ Thiêm, P.Thủ Thiêm, Tp.Thủ Đức, HCM</t>
  </si>
  <si>
    <t>GS0181</t>
  </si>
  <si>
    <t>GS25 Le Duan Long Thanh, ĐN</t>
  </si>
  <si>
    <t>149 Lê Duẩn, Khu Phước Hải, Thị trấn Long Thành, Huyện Long Thành, Đồng Nai</t>
  </si>
  <si>
    <t>GS0182</t>
  </si>
  <si>
    <t>GS25 Nguyen Ai Quoc - Dong Nai</t>
  </si>
  <si>
    <t>622 Nguyễn Ái Quốc, Kp.4, P.Hố Nai, Tp.Biên Hòa, ĐN</t>
  </si>
  <si>
    <t>GS0184</t>
  </si>
  <si>
    <t>GS25 Tran Nao</t>
  </si>
  <si>
    <t>165A Trần Não, P.An Khánh, Q2, HCM</t>
  </si>
  <si>
    <t>GS0186</t>
  </si>
  <si>
    <t>GS25 Charm City - Binh Duong</t>
  </si>
  <si>
    <t>Căn S-21, khối A1, Charm Plaza 1, số 115 đường ĐT743C, Kp.thống Nhất 1, P.Dĩ An, Tp.Dĩ An, Bình Dương</t>
  </si>
  <si>
    <t>GS0187</t>
  </si>
  <si>
    <t>GS25 52 Trương Định</t>
  </si>
  <si>
    <t>52 Trương Định, P.Bến Thành, Q.1, HCM</t>
  </si>
  <si>
    <t>GS0190</t>
  </si>
  <si>
    <t>GS25 63 Hồ Tùng Mậu</t>
  </si>
  <si>
    <t>63 Hồ Tùng Mậu, P. Bến Nghé, Quận 1, TP. HCM</t>
  </si>
  <si>
    <t>GS0192</t>
  </si>
  <si>
    <t>GS25 83 Mạc Thị Bưởi</t>
  </si>
  <si>
    <t>83 Mạc Thị Bưởi, P.Bến Nghé, Q.1, HCM</t>
  </si>
  <si>
    <t>GS0193</t>
  </si>
  <si>
    <t>GS25 Nguyễn Thị Nhung</t>
  </si>
  <si>
    <t>59 Nguyễn Thị Nhung, P.Hiệp Bình Phước, Thủ đức, HCM</t>
  </si>
  <si>
    <t>GS0195</t>
  </si>
  <si>
    <t>GS25 Nguyen Van Troi</t>
  </si>
  <si>
    <t>251 Nguyễn Văn Trỗi, P.10, Q.Phú Nhuận, HCM</t>
  </si>
  <si>
    <t>GS0229</t>
  </si>
  <si>
    <t>GS25 Millenium 2</t>
  </si>
  <si>
    <t>số 132, đường Bến Vân Đồn, phường 6, quận 4, thành phố Hồ Chí Minh</t>
  </si>
  <si>
    <t>GS0232</t>
  </si>
  <si>
    <t>GS25 Hồ Thị Tư</t>
  </si>
  <si>
    <t>Tầng 1, Số 52 Hồ Thị Tư, phường Hiệp Phú, thành phố Thủ Đức, thành phố Hồ Chí Minh</t>
  </si>
  <si>
    <t>GS25</t>
  </si>
  <si>
    <t>138 - 142 Hai Bà Trưng, Phường Sài Gòn, TP. Hồ Chí Minh</t>
  </si>
  <si>
    <t>0314658576</t>
  </si>
  <si>
    <t>GS25 -HNI-HN0480</t>
  </si>
  <si>
    <t>GS25 Hang Bong Hoan Kiem-Ha Noi</t>
  </si>
  <si>
    <t>70 Hàng Bông</t>
  </si>
  <si>
    <t>GS25; MIENBAC</t>
  </si>
  <si>
    <t>GS25-003</t>
  </si>
  <si>
    <t>CHI NHÁNH HÀ NỘI - CÔNG TY TNHH GS 25 VIETNAM</t>
  </si>
  <si>
    <t>Văn phòng B, tầng 5, TN Taisei Square Hanoi, 289 Khuất Duy Tiến, phường Đại Mỗ, thành phố Hà Nội</t>
  </si>
  <si>
    <t>0314658576-003</t>
  </si>
  <si>
    <t>GS25-HN001</t>
  </si>
  <si>
    <t>GS25 Taisei Square</t>
  </si>
  <si>
    <t>Tòa nhà Taisei 289 Khuất Duy Tiến, Cầu Giấy, Hà Nội</t>
  </si>
  <si>
    <t>GS25-HN002</t>
  </si>
  <si>
    <t>GS25 Dao Duy Anh</t>
  </si>
  <si>
    <t>9 Đào Duy Anh, Đống Đa, Hà Nội</t>
  </si>
  <si>
    <t>GS25-HN003</t>
  </si>
  <si>
    <t>GS25 Ha Trung</t>
  </si>
  <si>
    <t>66 Hà Trung, Hoàn Kiếm, Hà Nội</t>
  </si>
  <si>
    <t>GS25-HN004</t>
  </si>
  <si>
    <t>GS25 Hang Dau</t>
  </si>
  <si>
    <t>12 Hàng Dầu, Hoàn Kiếm, Hà Nội</t>
  </si>
  <si>
    <t>GS25-HN005</t>
  </si>
  <si>
    <t>GS25 Doi Can</t>
  </si>
  <si>
    <t>147 Đội Cấn, Ba Đình, Hà Nội</t>
  </si>
  <si>
    <t>GS25-HN006</t>
  </si>
  <si>
    <t>GS25 The West</t>
  </si>
  <si>
    <t>The West 265 Cầu Giấy, Cầu Giấy, Hà Nội</t>
  </si>
  <si>
    <t>GS25-HN007</t>
  </si>
  <si>
    <t>GS25 Nguyen Ngoc Vu</t>
  </si>
  <si>
    <t>169 Nguyễn Ngọc Vũ, Cầu Giấy, Hà Nội</t>
  </si>
  <si>
    <t>GS25-HN008</t>
  </si>
  <si>
    <t>GS25 Nguyen Huu Huan</t>
  </si>
  <si>
    <t>34 Nguyễn Hữu Huân, Hoàn Kiếm, Hà Nội</t>
  </si>
  <si>
    <t>GS25-HN009</t>
  </si>
  <si>
    <t>GS25 Trieu Khuc</t>
  </si>
  <si>
    <t>53 phố Triều Khúc, Phường Thanh Xuân Bắc, Quận Thanh Xuân, Thành phố Hà Nội</t>
  </si>
  <si>
    <t>GS25-HN010</t>
  </si>
  <si>
    <t>GS25 Nguyen Son</t>
  </si>
  <si>
    <t>158 Nguyễn Sơn, Phường Bồ Đề, Quận Long Biên, Thành phố Hà Nội</t>
  </si>
  <si>
    <t>GS25-HN011</t>
  </si>
  <si>
    <t>GS25 Nguyen Van Loc</t>
  </si>
  <si>
    <t>LK56, Khu nhà ở Bắc Hà, phố Nguyễn Văn Lộc, Phường Mộ Lao, Quận Hà Đông, Thành phố Hà Nội</t>
  </si>
  <si>
    <t>GS25-HN012</t>
  </si>
  <si>
    <t>GS25 Mipec Tower</t>
  </si>
  <si>
    <t>229 Tây Sơn, Phường Ngã Tư Sở, Quận Đống Đa, Thành phố Hà Nội</t>
  </si>
  <si>
    <t>GS25-HN013</t>
  </si>
  <si>
    <t>GS25 36 Duy Tan</t>
  </si>
  <si>
    <t>Số 4-6, ngõ 36, Phố Duy Tân, Phường Dịch Vọng Hậu, Quận Cầu Giấy, Thành phố Hà Nội</t>
  </si>
  <si>
    <t>GS25-HN014</t>
  </si>
  <si>
    <t>GS25 Park 11-Vinhomes Times City-Ha Noi</t>
  </si>
  <si>
    <t>Tòa Park 11 Vinhomes Times City Park Hill, số 25 Lĩnh Nam, P.Mai Động, Q.Hoàng Mai, Tp.Hà Nội</t>
  </si>
  <si>
    <t>GS25-HN015</t>
  </si>
  <si>
    <t>GS25 Park 1-Vinhomes Times City-Ha Noi</t>
  </si>
  <si>
    <t>Tòa Park 1 Vinhomes Times City Park Hill, 25 Lĩnh Nam, P.Mai Đặng, Q.Hoàng Mai, Tp.Hà Nội</t>
  </si>
  <si>
    <t>GS25-HN016</t>
  </si>
  <si>
    <t>GS25 DH Dai Nam-Ha Noi</t>
  </si>
  <si>
    <t>2 Ba La, Phường Phú Lãm, Quận Hà Đông, Thành phố Hà Nội</t>
  </si>
  <si>
    <t>GS25-HN017</t>
  </si>
  <si>
    <t>GS25 Ngu Xa-Ha Noi</t>
  </si>
  <si>
    <t>13A Phố Ngũ Xã, P.Trúc Bạch, Q.Ba Đình, Thành phố Hà Nội</t>
  </si>
  <si>
    <t>GS25-HN018</t>
  </si>
  <si>
    <t>GS25 Park 3-Vinhomes Times City-Ha Noi</t>
  </si>
  <si>
    <t>Tòa Park 3 Vinhomes Times City Park Hill, số 25 Lĩnh Nam, P.Mai Động, Q.Hoàng Mai, Tp.Hà Nội</t>
  </si>
  <si>
    <t>GS25-HN019</t>
  </si>
  <si>
    <t>GS25 DH Thuy Loi-Ha Noi</t>
  </si>
  <si>
    <t>81 Phố Khương Thượng, Phường Trung Liệt, Quận Đống Đa, Thành phố Hà Nội</t>
  </si>
  <si>
    <t>GS25-HN020</t>
  </si>
  <si>
    <t>GS25 FLC Complex Pham Hung-Ha Noi</t>
  </si>
  <si>
    <t>FLC Complex, số 36 đường Phạm Hùng, Phường Mỹ Đình 2, Quận Nam Từ Liêm, Thành phố Hà Nội</t>
  </si>
  <si>
    <t>GS25-HN021</t>
  </si>
  <si>
    <t>GS25 The Terra 2-Ha Noi</t>
  </si>
  <si>
    <t>V1-DV.07 Khu đô thị mới An Hưng, Phường La Khê, Quận Hà Đông, Thành phố Hà Nội</t>
  </si>
  <si>
    <t>GS25-HN022</t>
  </si>
  <si>
    <t>GS25 The Terra 1-Ha Noi</t>
  </si>
  <si>
    <t>V9-A01, Khu đô thị mới An Hưng, Phường La Khê, Quận Hà Đông, Thành phố Hà Nội</t>
  </si>
  <si>
    <t>GS25-HN023</t>
  </si>
  <si>
    <t>GS25 KDT Van Phu Ha Dong-Ha Noi</t>
  </si>
  <si>
    <t>Tầng 1-2, TT7-1, Phố Văn Khê, Khu đô thị mới Văn Phú, Phường Phú La, Quận Hà Đông, Thành phố Hà Nội</t>
  </si>
  <si>
    <t>GS25-HN024</t>
  </si>
  <si>
    <t>GS25 Nguy Nhu Kon Tum-Ha Noi</t>
  </si>
  <si>
    <t>107 phố Ngụy Như Kon Tum, Phường Nhân Chính, Quận Thanh Xuân, Thành phố Hà Nội</t>
  </si>
  <si>
    <t>GS25-HN025</t>
  </si>
  <si>
    <t>GS25 Vinhomes Symphony - Ha Noi</t>
  </si>
  <si>
    <t>Vinhomes Symphony, Lô đất G4-HH16, Phường Phúc Lợi, Quận Long Biên, Thành phố Hà Nội</t>
  </si>
  <si>
    <t>GS25-HN026</t>
  </si>
  <si>
    <t>GS25 Hoc Vien Nong Nghiep Gia Lam-Ha Noi</t>
  </si>
  <si>
    <t>Tầng 1-2, Số 63 Phố Thành Trung, Xã Gia Lâm, Thành phố Hà Nội</t>
  </si>
  <si>
    <t>GIA LÂM</t>
  </si>
  <si>
    <t>GS25-HN027</t>
  </si>
  <si>
    <t>GS25 CT1 Ngo Thi Nham Ha Dong-Ha Noi</t>
  </si>
  <si>
    <t>Tòa nhà CT1, Khu chung cư Ngô Thì Nhậm, Phường Hà Cầu, Quận Hà Đông, Thành phố Hà Nội</t>
  </si>
  <si>
    <t>GS25-HN028</t>
  </si>
  <si>
    <t>GS25 Thang Long Tower Cau Giay-Ha Noi</t>
  </si>
  <si>
    <t>33 đường Mạc Thái Tổ, phường Yên Hòa, Thành phố Hà Nội</t>
  </si>
  <si>
    <t>GS25-HN029</t>
  </si>
  <si>
    <t>GS25 Dai hoc Ha Noi Dai Mo-Ha Noi</t>
  </si>
  <si>
    <t>Ô số T1A, T1B khu tập thể tạp chí Cộng Sản, tổ dân phố số 8, phường Đại Mỗ, thành phố Hà Nội</t>
  </si>
  <si>
    <t>GS25-HN030</t>
  </si>
  <si>
    <t>GS25 Chua Lang Dong Da-Ha Noi</t>
  </si>
  <si>
    <t>59 phố Chùa Láng, Phường Láng Thượng, Quận Đống Đa, Thành phố Hà Nội</t>
  </si>
  <si>
    <t>LÁNG THƯỢNG</t>
  </si>
  <si>
    <t>GS25-HN031</t>
  </si>
  <si>
    <t>GS25 D' Capitale Yen Hoa-Ha Noi</t>
  </si>
  <si>
    <t>Căn hộ C3-S03, StarCity Center (Dự án D' Capitale) Khu đô thị Đông Nam đường Trần Duy Hưng</t>
  </si>
  <si>
    <t>YEN HÒA</t>
  </si>
  <si>
    <t>GS25-HN032</t>
  </si>
  <si>
    <t>GS25 Lang Sinh Vien Hacinco-Ha Noi</t>
  </si>
  <si>
    <t>Số 67, đường Ngụy Như Kon Tum</t>
  </si>
  <si>
    <t>NHÂN CHÍNH</t>
  </si>
  <si>
    <t>GS25-HN033</t>
  </si>
  <si>
    <t>GS25 N03-Ngoai Giao Doan-Ha Noi</t>
  </si>
  <si>
    <t>TM-1, Tầng 1. Tòa nhà N03-T1, dự án khu Đoàn Ngoại Giao</t>
  </si>
  <si>
    <t>XUÂN ĐỈNH</t>
  </si>
  <si>
    <t>GS25-HN034</t>
  </si>
  <si>
    <t>GS25 Nguyen Khuyen-KDT Van Quan-Ha Noi</t>
  </si>
  <si>
    <t>Tầng 1 - Tầng 2 - Tầng 3, A48-TT19, KĐT Văn Quán-Yên Phúc</t>
  </si>
  <si>
    <t>GS25-HN035</t>
  </si>
  <si>
    <t>GS25 Le Van Luong Thanh Xuan-Ha Noi</t>
  </si>
  <si>
    <t>Tòa nhà 1 ngõ 21 Lê Văn Lương</t>
  </si>
  <si>
    <t>THANH XUÂN NAM</t>
  </si>
  <si>
    <t>GS25-HN036</t>
  </si>
  <si>
    <t>GS25 DH Su Pham-Ha Noi</t>
  </si>
  <si>
    <t>Tòa nhà 128, đường Xuân Thủy</t>
  </si>
  <si>
    <t>GS25-HN037</t>
  </si>
  <si>
    <t>GS25 Le Trong Tan-Ha Noi</t>
  </si>
  <si>
    <t>44 Lê Trọng Tấn, phường Khương Mai, quận Thanh Xuân, thành phố Hà Nội</t>
  </si>
  <si>
    <t>KHƯƠNG MAI</t>
  </si>
  <si>
    <t>GS25-HN038</t>
  </si>
  <si>
    <t>GS25 Vu Trong Phung Thanh Xuan-Ha Noi</t>
  </si>
  <si>
    <t>47 Vũ Trọng Phụng</t>
  </si>
  <si>
    <t>GS25-HNI-BDH-HN49920</t>
  </si>
  <si>
    <t>GS25 The Golden Amor Giang Vo</t>
  </si>
  <si>
    <t>Tầng 1 Kiot Thuong mại Dịch vụ 108 , dự án cải tạo xây dựng lại nhà B6 Giảng võ , phố nam cao</t>
  </si>
  <si>
    <t>GS25-HNI-CGY-HN4962</t>
  </si>
  <si>
    <t>GS25 Luxury Park Views Cau Giay</t>
  </si>
  <si>
    <t>Tầng 1 tòa nhà Bảo Gia đình và xã hội , lô D32 , khu đô thị mới cầu giấy</t>
  </si>
  <si>
    <t>GS25-HNI-HBT-HN04922</t>
  </si>
  <si>
    <t>GS25 Century Tower Vinh Tuy -Ha Nội</t>
  </si>
  <si>
    <t>Tầng 1-2 , diện tích thương mại số SH-20 tại tầng 1,2,3 thuộc tòa nhà Century Tower tại lô đất 1,2 số 458 mInh Khai</t>
  </si>
  <si>
    <t>GS25-HNI-MLH-HN01029</t>
  </si>
  <si>
    <t>Lô 45/1 , 45/2, quang minh Industrlal park</t>
  </si>
  <si>
    <t>Lô 45/1 , 45/2, quang minh Industrlal park , quang minh commune ,</t>
  </si>
  <si>
    <t>GS25-HNI-TTI-HN4952</t>
  </si>
  <si>
    <t>GS25 IEC Thanh trì</t>
  </si>
  <si>
    <t>Căn số TT1-12 và căn số TT1-15, khu nhà ở xã hội IEC , xã Thanh trì</t>
  </si>
  <si>
    <t>GS25-HNI-TTX-HN0497</t>
  </si>
  <si>
    <t>Gs25 Licogi 13 Thanh xuân</t>
  </si>
  <si>
    <t>Tòa nhà Licogi13 , 146 Khuyết duy tiến , Thanh xuân</t>
  </si>
  <si>
    <t>GS6000</t>
  </si>
  <si>
    <t>GS25 Bùi Văn Hòa, Biên Hòa, ĐN</t>
  </si>
  <si>
    <t>GS25 148, KP 11 BÙI VĂN HÒA, P.AN BÌNH, TP.BIÊN HÒA, ĐỒNG NAI</t>
  </si>
  <si>
    <t>GS6001</t>
  </si>
  <si>
    <t>GS25 DH Công Nghệ Đồng Nai, Biên Hòa, ĐN</t>
  </si>
  <si>
    <t>L1-16 KDC Phú Gia 2, KP5, P.Trảng Dài, Tp.Biên Hòa, ĐN</t>
  </si>
  <si>
    <t>GS6101</t>
  </si>
  <si>
    <t>GS25 30/4 TDM, Bình Dương</t>
  </si>
  <si>
    <t>493 ĐƯỜNG 30/4, PHƯỜNG PHÚ THỌ, TP THỦ DẦU MỘT, BÌNH DƯƠNG</t>
  </si>
  <si>
    <t>GS6104</t>
  </si>
  <si>
    <t>GS25 Đường số 9, Dĩ An, Bình Dương</t>
  </si>
  <si>
    <t>28 ĐƯỜNG SỐ 9, KP NHỊ ĐỒNG 2, P.DĨ AN, TP.DĨ AN, BÌNH DƯƠNG</t>
  </si>
  <si>
    <t>GTGL</t>
  </si>
  <si>
    <t>CÔNG TY TNHH GTGL VIỆT NAM</t>
  </si>
  <si>
    <t>Số nhà 19, ngách 371/53 đường Đại Mỗ, Phường Tây Mỗ, Thành phố Hà Nội, Việt Nam</t>
  </si>
  <si>
    <t>0105909089</t>
  </si>
  <si>
    <t>Nam Từ Liêm</t>
  </si>
  <si>
    <t>TÂY MỖ</t>
  </si>
  <si>
    <t>GTGT</t>
  </si>
  <si>
    <t>gtgl0001</t>
  </si>
  <si>
    <t>CÔNG TY TNHH GTGL VIỆT NAM / Easymart 16 Tam Trinh</t>
  </si>
  <si>
    <t>16 Tam Trinh, P.Minh Khai, Q.Hai Bà Trưng, HN</t>
  </si>
  <si>
    <t>MIENBAC;STCH;3%</t>
  </si>
  <si>
    <t>gtgl0002</t>
  </si>
  <si>
    <t>CÔNG TY TNHH GTGL VIỆT NAM / Easymart 47 Nguyễn Tuân</t>
  </si>
  <si>
    <t>E01 tòa FS Goldseason, 47 Nguyễn Tuân, P.Thanh Xuân Trung, Q.Thanh Xuân, HN</t>
  </si>
  <si>
    <t>HADA-HNI-BTL-KL00099</t>
  </si>
  <si>
    <t>CÔNG TY TNHH THƯƠNG MẠI VÀ DỊCH VỤ HADA</t>
  </si>
  <si>
    <t>Số 3 hẻm 20/1/40 đường Phú Minh, TDP Phúc Lý 2, Phường Tây Tựu, TP Hà Nội, Việt Nam.</t>
  </si>
  <si>
    <t>0109772131</t>
  </si>
  <si>
    <t>Phường Tây Tựu</t>
  </si>
  <si>
    <t>HADA</t>
  </si>
  <si>
    <t>HADANG</t>
  </si>
  <si>
    <t>CÔNG TY TNHH HÀ ĐĂNG</t>
  </si>
  <si>
    <t>Phòng 804, toà nhà CT1.2, khu đô thị Mễ Trì Hạ, Phường Mễ Trì, Quận Nam Từ Liêm, Thành phố Hà Nội, Việt Nam</t>
  </si>
  <si>
    <t>MIENBAC;4%</t>
  </si>
  <si>
    <t>0101943917</t>
  </si>
  <si>
    <t>HADANG01</t>
  </si>
  <si>
    <t>Siêu thị Hà Đăng N08B Thành thái, Cầu Giấy, HN</t>
  </si>
  <si>
    <t>Siêu thị Hà Đăng N08B KĐT Dịch Vọng, Thành thái, Cầu Giấy, HN</t>
  </si>
  <si>
    <t>HADAVN</t>
  </si>
  <si>
    <t>CÔNG TY TNHH THƯƠNG MẠI HADA VIỆT NAM</t>
  </si>
  <si>
    <t>Lô 09B Tầng 1, Tòa B, Tòa nhà Hateco Hoàng Mai, Phố Sở Thượng, Phường Yên Sở, Thành phố Hà Nội, Việt Nam</t>
  </si>
  <si>
    <t>0110542608</t>
  </si>
  <si>
    <t>yên sở</t>
  </si>
  <si>
    <t>HANGKHONGDANANG</t>
  </si>
  <si>
    <t>CÔNG TY CỔ PHẦN DỊCH VỤ HÀNG KHÔNG SÂN BAY ĐÀ NẴNG</t>
  </si>
  <si>
    <t>Sân bay quốc tế Đà Nẵng, Phường Hoà Thuận Tây, Quận Hải Châu, Thành phố Đà Nẵng</t>
  </si>
  <si>
    <t>0400102045</t>
  </si>
  <si>
    <t>HANOSIMEX</t>
  </si>
  <si>
    <t>CÔNG TY CỔ PHẦN DỆT HÀ ĐÔNG HANOSIMEX</t>
  </si>
  <si>
    <t>Lô 2, 3, 4 Khu công nghiệp Đồng Văn II, Phường Bạch Thượng, Thị Xã Duy Tiên, Tỉnh Hà Nam, Việt Nam</t>
  </si>
  <si>
    <t>0500476693</t>
  </si>
  <si>
    <t>Hà Nam</t>
  </si>
  <si>
    <t>Phường Bạch Thượng</t>
  </si>
  <si>
    <t>HAPPYMART</t>
  </si>
  <si>
    <t>CÔNG TY TNHH HAPPY MART</t>
  </si>
  <si>
    <t>0312076156</t>
  </si>
  <si>
    <t>HappyMart0001</t>
  </si>
  <si>
    <t>Happy Mart CT2 Dương Nội, HN</t>
  </si>
  <si>
    <t>Happymart CT2 chung cư The Pride, đường Nguyễn Thanh Bình, Dương Nội,  Hà Đông, Hà Nội</t>
  </si>
  <si>
    <t>MIENBAC;5%</t>
  </si>
  <si>
    <t>HappyMart0002</t>
  </si>
  <si>
    <t>Happymart CT8a Dương Nội, HN</t>
  </si>
  <si>
    <t>Tầng 1- CT8A, KĐT Dương Nội, Hà Đông, Hà Nội</t>
  </si>
  <si>
    <t>HappyMart0003</t>
  </si>
  <si>
    <t>Happymart anland 1</t>
  </si>
  <si>
    <t>Happymart chung cư Anland 1 , Dương Nội , Hà Đông, Hà Nội</t>
  </si>
  <si>
    <t>HappyMart0004</t>
  </si>
  <si>
    <t>Happymart anland 2</t>
  </si>
  <si>
    <t>Happymart chung cư Anland 2 ,Dương Nội, Hà Đông, Hà Nội</t>
  </si>
  <si>
    <t>HASHTAGECOS</t>
  </si>
  <si>
    <t>CÔNG TY CỔ PHẦN HASHTAG ECOS</t>
  </si>
  <si>
    <t>03 Đường 104, Khu phố 1, Phường Thạnh Mỹ Lợi, Thành phố Thủ Đức, Thành phố Hồ Chí Minh</t>
  </si>
  <si>
    <t>0315955677</t>
  </si>
  <si>
    <t>HIENLUONG</t>
  </si>
  <si>
    <t>CÔNG TY TNHH SIÊU THỊ HIỀN LƯƠNG</t>
  </si>
  <si>
    <t>Thôn Hòa Xá, Xã Hòa Xá, Huyện Ứng Hoà, Thành phố Hà Nội, Việt Nam</t>
  </si>
  <si>
    <t>0105562327</t>
  </si>
  <si>
    <t>Huyện Ứng Hoà</t>
  </si>
  <si>
    <t>HKD-HNI-HDG-KL00133</t>
  </si>
  <si>
    <t>Phan Thị Chiêm</t>
  </si>
  <si>
    <t>Lô 1 tầng 1, tòa nhà CT1, khu nhà ở CBVB Lê Hữu Trác, Yên Xá, Phường Hà Đông, TP Hà Nội, Việt Nam.</t>
  </si>
  <si>
    <t>036189009372</t>
  </si>
  <si>
    <t>HKDPH-HNI-BDH-1055</t>
  </si>
  <si>
    <t>HỘ KINH DOANH PHÚC HẬU</t>
  </si>
  <si>
    <t>Số 10, ngõ 62, phố Vĩnh Phúc, Phường Ngọc Hà, TP Hà Nội, Việt Nam.</t>
  </si>
  <si>
    <t>017192001055</t>
  </si>
  <si>
    <t>Phường Ngọc Hà</t>
  </si>
  <si>
    <t>H-MART</t>
  </si>
  <si>
    <t>HỘ KINH DOANH H-MART</t>
  </si>
  <si>
    <t>Căn 01SH01 tòa S2.12, KĐT Vinhomes Ocean Park, Xã Đa Tốn, Huyện Gia Lâm, Thành phố Hà Nội, Việt Nam</t>
  </si>
  <si>
    <t>8342082169-001</t>
  </si>
  <si>
    <t>H-MARTR05</t>
  </si>
  <si>
    <t>H - MART CƠ SỞ 2</t>
  </si>
  <si>
    <t>R105 01S01 KĐT Vinhomes Ocean Park, Thị trấn Trâu Quỳ, Huyện Gia Lâm, Thành phố Hà Nội, Việt Nam</t>
  </si>
  <si>
    <t>8342082169-003</t>
  </si>
  <si>
    <t>Thị trấn Trâu Quỳ</t>
  </si>
  <si>
    <t>HOAAN</t>
  </si>
  <si>
    <t>CÔNG TY TNHH DV TM HÒA AN</t>
  </si>
  <si>
    <t>Lô TMDV 7 tầng trệt, khối B1, Nhà ở Xã hội Khu Dân cư Bắc Vĩ, Phường Vĩnh Hoà, Thành phố Nha Trang, Tỉnh Khánh Hòa, Việt Nam</t>
  </si>
  <si>
    <t>4201946940</t>
  </si>
  <si>
    <t>Phường Vĩnh Hoà</t>
  </si>
  <si>
    <t>HOANGDUC</t>
  </si>
  <si>
    <t>SIÊU THỊ HOÀNG ĐỨC - CHI NHÁNH CÔNG TY CỔ PHẦN HOÀNG ĐỨC</t>
  </si>
  <si>
    <t>Số 198 Đường Hùng Vương, KP 2, Phường Xuân Bình, Thành phố Long Khánh, Tỉnh Đồng Nai, Việt Nam</t>
  </si>
  <si>
    <t>3600954934-001</t>
  </si>
  <si>
    <t>Phường Xuân Bình</t>
  </si>
  <si>
    <t>HOLDINGS</t>
  </si>
  <si>
    <t>CÔNG TY TNHH HAI DI LAO VIET NAM HOLDINGS - CHI NHÁNH THÀNH PHỐ HỒ CHÍ MINH</t>
  </si>
  <si>
    <t>Lô số 09, 10, 11, 12 tại Tầng 2, Trung tâm Thương mại ICON 68, Phường Bến Nghé, Quận 1, Thành phố Hồ Chí Minh, Việt Nam</t>
  </si>
  <si>
    <t>0108392659-001</t>
  </si>
  <si>
    <t>HOMEMART</t>
  </si>
  <si>
    <t>HOMEMART - SH-A06 - Chung cư Saigon Intela</t>
  </si>
  <si>
    <t>SH-A06 - Chung cư Saigon Intela, Cụm A, Ấp 5, Xã Phong Phú, Huyện Bình Chánh, TP.HCM</t>
  </si>
  <si>
    <t>HSH</t>
  </si>
  <si>
    <t>CÔNG TY TNHH XUẤT NHẬP KHẨU HSH THĂNG LONG</t>
  </si>
  <si>
    <t>VP A214b, Tầng 2, Tòa HH1, Tháp The Manor, Đường Mễ Trì, Phường Từ Liêm,Thành phố Hà Nội, Việt Nam</t>
  </si>
  <si>
    <t>0105667792</t>
  </si>
  <si>
    <t>Phường Mỹ Đình 1</t>
  </si>
  <si>
    <t>HTL</t>
  </si>
  <si>
    <t>CÔNG TY TNHH VB TOMO</t>
  </si>
  <si>
    <t>Thôn Gia Thượng 1, Xã Quang Minh, Thành phố Hà Nội, Việt Nam.</t>
  </si>
  <si>
    <t>Khách lẻ của Trường, ck cố định 2% ; khai trương ck thêm 10%</t>
  </si>
  <si>
    <t>0110039063</t>
  </si>
  <si>
    <t>Thị trấn Quang Minh</t>
  </si>
  <si>
    <t>htl0001</t>
  </si>
  <si>
    <t>CÔNG TY TNHH VB HTL / Vinhomes Smart City, Nam Từ Liêm, HN</t>
  </si>
  <si>
    <t>S106-SH05 Vinhomes Smart City, P.Tây Mỗ, Q.Nam Từ Liêm, HN</t>
  </si>
  <si>
    <t>Khách lẻ C6, ck cố định 2% ; khai trương ck thêm 10%</t>
  </si>
  <si>
    <t>2%;MIENBAC</t>
  </si>
  <si>
    <t>htl0002</t>
  </si>
  <si>
    <t>CÔNG TY TNHH VB HTL / Sakura Smart City, Nam Từ Liêm, HN</t>
  </si>
  <si>
    <t>SH19-Tòa SA 02 Khu Sakura Smart City, P.Tây Mỗ, Q.Nam Từ Liêm, HN</t>
  </si>
  <si>
    <t>htl0003</t>
  </si>
  <si>
    <t>CÔNG TY TNHH VB HTL /Vinhomes Smart City</t>
  </si>
  <si>
    <t>Phân khu TK1 - Tokin 1 - Shophouse 12A - Vinhomes Smart City - Tây Mỗ - Nam Từ Liêm - Hà Nội</t>
  </si>
  <si>
    <t>htl0004</t>
  </si>
  <si>
    <t>CÔNG TY TNHH VB HTL /Mipec Rubik 360</t>
  </si>
  <si>
    <t>Tháp S, Tòa Mipec Rubik 360, Số 122-124 Xuân Thủy, quận Cầu Giấy, thành phố Hà Nội</t>
  </si>
  <si>
    <t>HUEC6HN</t>
  </si>
  <si>
    <t>VP Công ty, C6 Khu Đấu Giá, Ngô Thị Nhậm, Phường Hà Cầu, Quận Hà Đông, Thành phố Hà  Nội</t>
  </si>
  <si>
    <t>HUNGDUNG</t>
  </si>
  <si>
    <t>DOANH NGHIỆP TƯ NHÂN THƯƠNG MẠI - SẢN XUẤT - XUẤT NHẬP KHẨU HÙNG DŨNG</t>
  </si>
  <si>
    <t>187A Cống Quỳnh, Phường Nguyễn Cư Trinh, Quận 1, Thành phố Hồ Chí Minh, Việt Nam</t>
  </si>
  <si>
    <t>Siêu Thị Hà Nội ( cống quỳnh Q1 )</t>
  </si>
  <si>
    <t>HUNGTHINH</t>
  </si>
  <si>
    <t>CÔNG TY TNHH THƯƠNG MẠI- DỊCH VỤ-  XUẤT NHẬP KHẨU THỰC PHẨM HƯNG THỊNH</t>
  </si>
  <si>
    <t>Số 10 Đường Số 18, Phường Phước Bình, Thành phố Thủ Đức, Thành phố Hồ Chí Minh, Việt Nam</t>
  </si>
  <si>
    <t>0315268508</t>
  </si>
  <si>
    <t>HUONGBAC</t>
  </si>
  <si>
    <t>CÔNG TY TNHH THƯƠNG MẠI DỊCH VỤ NHÀ HÀNG HOA THIÊN</t>
  </si>
  <si>
    <t>Gian hàng 104 &amp; 105, tầng 1, Tòa nhà Cobi Tower II, Số 2-4 Đường số 8, Phường Tân Mỹ, Thành phố Hồ Chí Minh, Việt Nam</t>
  </si>
  <si>
    <t>0312042319</t>
  </si>
  <si>
    <t>HUYENANH</t>
  </si>
  <si>
    <t>HỘ KINH DOANH NGUYỄN THIÊN ĐẠT</t>
  </si>
  <si>
    <t>Tầng 1, Căn SO-11 Tòa nhà Diamond Crown, lô số 01/8B Khu đô thị mới Ngã 5 - Sân bay Cát Bi, Phường Đông Hải, TP Hải Phòng, Việt Nam.</t>
  </si>
  <si>
    <t>8417342716-001</t>
  </si>
  <si>
    <t>Phường Đông Hải</t>
  </si>
  <si>
    <t>HUYHUNG</t>
  </si>
  <si>
    <t>CÔNG TY CỔ PHẦN SIÊU THỊ HUY HÙNG</t>
  </si>
  <si>
    <t>Số 105 Phố Mới, Phường Đông Ngàn, Thành phố Từ Sơn, Tỉnh Bắc Ninh, Việt Nam</t>
  </si>
  <si>
    <t>2300967930</t>
  </si>
  <si>
    <t>Phường Đông Ngàn</t>
  </si>
  <si>
    <t>huyhung001</t>
  </si>
  <si>
    <t>Siêu thị Từ Sơn</t>
  </si>
  <si>
    <t>Siêu thị Từ Sơn - 105 Phố Mới, P. Đông Ngàn, TP. Từ Sơn, Bắc Ninh</t>
  </si>
  <si>
    <t>huyhung002</t>
  </si>
  <si>
    <t>Siêu thị Huy Hùng</t>
  </si>
  <si>
    <t>Siêu thị Huy Hùng - Khu đô thị, Thị trấn Chờ, Yên Phong, Bắc Ninh</t>
  </si>
  <si>
    <t>ILAVN</t>
  </si>
  <si>
    <t>CÔNG TY TNHH ILA VIỆT NAM</t>
  </si>
  <si>
    <t>146 Nguyễn Đình Chiểu, Phường Võ Thị Sáu, Quận 03, Thành phố Hồ Chí Minh</t>
  </si>
  <si>
    <t>0302145410</t>
  </si>
  <si>
    <t>INTIMEXDANANG</t>
  </si>
  <si>
    <t>Công Ty Cổ Phần Intimex Đà Nẵng</t>
  </si>
  <si>
    <t>46 Phan Đình Phùng, Phường Hải Châu, TP. Đà Nẵng, Việt Nam</t>
  </si>
  <si>
    <t>0401513834</t>
  </si>
  <si>
    <t>JMART</t>
  </si>
  <si>
    <t>Công Ty Cổ Phần Thương Mại Dịch Vụ JM Quốc Tế</t>
  </si>
  <si>
    <t>L1 – 01, L1 – 02B Tầng 1, Tòa nhà Gold View, 346 Bến Vân Đồn, Phường Vĩnh Hội, T.P Hồ Chí Minh, Việt Nam</t>
  </si>
  <si>
    <t>0315558937</t>
  </si>
  <si>
    <t>KA</t>
  </si>
  <si>
    <t>CÔNG TY TNHH THƯƠNG MẠI K.A</t>
  </si>
  <si>
    <t>54 Đường số 3, Phường An Khánh, Thành phố Hồ Chí Minh, Việt Nam</t>
  </si>
  <si>
    <t>ck cố định 7%</t>
  </si>
  <si>
    <t>0314045160</t>
  </si>
  <si>
    <t>KA001</t>
  </si>
  <si>
    <t>Cửa hàng Đo Đạc</t>
  </si>
  <si>
    <t>54 Đường số 3, Phường An Khánh, Tp.Thủ Đức, thành phố Hồ Chí Minh</t>
  </si>
  <si>
    <t>KA002</t>
  </si>
  <si>
    <t>Cửa hàng Thủ Thiêm</t>
  </si>
  <si>
    <t>155 Lương Định Của, Phường An Khánh, Tp.Thủ Đức, thành phố Hồ Chí Minh</t>
  </si>
  <si>
    <t>Kai Mart</t>
  </si>
  <si>
    <t>Siêu thị Kai Mart</t>
  </si>
  <si>
    <t>Quốc lộ 17, khu phố Thường Vũ, phường Mão Điền, Tỉnh Bắc Ninh</t>
  </si>
  <si>
    <t>Siêu thị Kai Mart - Chị Dung</t>
  </si>
  <si>
    <t>KAI MART</t>
  </si>
  <si>
    <t>Phường Mão Điền</t>
  </si>
  <si>
    <t>Kai Mart-078</t>
  </si>
  <si>
    <t>Kai Mart - Tòa S1.12 Vinhome Ocean Park</t>
  </si>
  <si>
    <t>Tòa S1.12 Vinhome Ocean Park, Đa Tốn , Gia Lâm, Hà Nội</t>
  </si>
  <si>
    <t>Khách lẻ C6, Thanh toán gối đơn</t>
  </si>
  <si>
    <t>Kai Mart-079</t>
  </si>
  <si>
    <t>Kai Mart - Tòa S2.08 Vinhome Ocean Park</t>
  </si>
  <si>
    <t>Tòa S2.08 Vinhome Ocean Park, Đa Tốn , Gia Lâm, Hà Nội</t>
  </si>
  <si>
    <t>Kai Mart-080</t>
  </si>
  <si>
    <t>Kai Mart - Tòa R1.05 Vinhome Ocean Park</t>
  </si>
  <si>
    <t>Tòa R1.05 Vinhome Ocean Park, Đa Tốn , Gia Lâm, Hà Nội</t>
  </si>
  <si>
    <t>Kai Mart-098</t>
  </si>
  <si>
    <t>Kai mart - Tòa S01.09 Vinhomes Ocean Park</t>
  </si>
  <si>
    <t>Tòa S01.09 Vinhomes Ocean Park, Đa Tốn, huyện Gia Lâm, Thành Phố Hà Nội</t>
  </si>
  <si>
    <t>Thanh toán chuyển khoản, CK 5%</t>
  </si>
  <si>
    <t>Kai Mart-101</t>
  </si>
  <si>
    <t>Kai mart - Tòa S01.06 Vinhomes Ocean Park</t>
  </si>
  <si>
    <t>Tòa S01.06 Vinhomes Ocean Park, Đa Tốn, huyện Gia Lâm, Thành Phố Hà Nội</t>
  </si>
  <si>
    <t>Kai Mart-107</t>
  </si>
  <si>
    <t>Kai mart -  Tòa S2.15 Vinhome Ocean Park</t>
  </si>
  <si>
    <t>Tòa S2.15 Vinhome Ocean Park, Đa Tốn , Gia Lâm, TP Hà Nội</t>
  </si>
  <si>
    <t>Thanh toán ngay</t>
  </si>
  <si>
    <t>Kai Mart-126</t>
  </si>
  <si>
    <t>Kai mart - Tòa S2.12 Vinhome Ocean Park</t>
  </si>
  <si>
    <t>Tòa S2.12 Vinhome Ocean Park, Đa Tốn, Gia Lâm, Hà Nội</t>
  </si>
  <si>
    <t>Khách lẻ, thanh toán chuyển khoản, chiết khấu 5%</t>
  </si>
  <si>
    <t>Kai Mart-140</t>
  </si>
  <si>
    <t>Kai mart - Tòa S2.02 Vinhome Ocean Park</t>
  </si>
  <si>
    <t>Tòa S2.02 Vinhome Ocean Park, Đa Tốn, Gia Lâm, Hà Nội</t>
  </si>
  <si>
    <t>Kai Mart-141</t>
  </si>
  <si>
    <t>Kai mart - Tòa S2.19 Vinhome Ocean Park, Đa Tốn , Gia Lâm (điểm mới)</t>
  </si>
  <si>
    <t>Tòa S2.19 Vinhome Ocean Park, Đa Tốn , Gia Lâm, Hà Nội</t>
  </si>
  <si>
    <t>Khách lẻ, thanh toán chuyển khoản</t>
  </si>
  <si>
    <t>Kai Mart-146</t>
  </si>
  <si>
    <t>Kai mart - Tòa S1.02 Vinhome Ocean Park, Đa Tốn, Gia Lâm (điểm mới)</t>
  </si>
  <si>
    <t>Tòa S1.02 Vinhome Ocean Park, Đa Tốn, Gia Lâm, Hà Nội</t>
  </si>
  <si>
    <t>Kai Mart-147</t>
  </si>
  <si>
    <t>Kai mart - Tòa S2.11 Vinhome Ocean Park, Đa Tốn, Gia Lâm (điểm mới)</t>
  </si>
  <si>
    <t>Tòa S2.11 Vinhome Ocean Park, Đa Tốn, Gia Lâm, Hà Nội</t>
  </si>
  <si>
    <t>Kai Mart-151</t>
  </si>
  <si>
    <t>Kai mart - Tòa S1.07 Vinhome Ocean Park, Đa Tốn, Gia Lâm (điểm mới)</t>
  </si>
  <si>
    <t>Tòa S1.07 Vinhome Ocean Park, Đa Tốn, Gia Lâm, Hà Nội</t>
  </si>
  <si>
    <t>Kai Mart-154</t>
  </si>
  <si>
    <t>Pavi mart (Kai mart) - P1 Vinhome Ocean park- Đa Tốn, Gia Lâm, Hà Nội</t>
  </si>
  <si>
    <t>P1 Vinhome Ocean park- Đa Tốn, Gia Lâm, Hà Nội</t>
  </si>
  <si>
    <t>Kai Mart-179</t>
  </si>
  <si>
    <t>Kai mart - Tòa P3 Ocean Park - Trâu Quỳ, Gia Lâm (điểm mới)</t>
  </si>
  <si>
    <t>Tòa P3 Ocean Park - Trâu Quỳ, Gia Lâm, Hà Nội</t>
  </si>
  <si>
    <t>Kai Mart-180Mia</t>
  </si>
  <si>
    <t>Kai mart - Tòa S2.08 Ocean Park - Trâu Quỳ, Gia Lâm (điểm mới)</t>
  </si>
  <si>
    <t>Tòa S2.08 Ocean Park - Trâu Quỳ, Gia Lâm, Hà Nội</t>
  </si>
  <si>
    <t>Kai Mart-195</t>
  </si>
  <si>
    <t>Kai mart - Tòa S1.01 Vinhome Ocean Park, Đa Tốn, Gia Lâm</t>
  </si>
  <si>
    <t>Tòa S1.01 Vinhome Ocean Park, Đa Tốn, Gia Lâm, Hà Nội</t>
  </si>
  <si>
    <t>KAI-HNI-GLM-S108</t>
  </si>
  <si>
    <t>kai mart s108 oceanpark</t>
  </si>
  <si>
    <t>s1.08 oceanpark 1 gia lâm</t>
  </si>
  <si>
    <t>KAI MART; MIENBAC</t>
  </si>
  <si>
    <t>Thành phố Hà Nội</t>
  </si>
  <si>
    <t>Gia Lâm</t>
  </si>
  <si>
    <t>Xã Gia Lâm</t>
  </si>
  <si>
    <t>KAI-HNI-GLM-S219</t>
  </si>
  <si>
    <t>kai mart s2.19 oceanpark</t>
  </si>
  <si>
    <t>Pavi mart ( kai mart) s2.19 oceanpark</t>
  </si>
  <si>
    <t>KF</t>
  </si>
  <si>
    <t>CÔNG TY CỔ PHẦN KING FOOD MARKET</t>
  </si>
  <si>
    <t>571 Huỳnh Tấn Phát, Phường Tân Thuận, TP. Hồ Chí Minh, Việt Nam</t>
  </si>
  <si>
    <t>KF; MIENNAM</t>
  </si>
  <si>
    <t>0313403198</t>
  </si>
  <si>
    <t>KINGFOOD</t>
  </si>
  <si>
    <t>KF0001</t>
  </si>
  <si>
    <t>CÔNG TY CỔ PHẦN KING FOOD MARKET- NGUYỄN THỊ THẬP, QUẬN 7</t>
  </si>
  <si>
    <t>Q7, HCM</t>
  </si>
  <si>
    <t>KH00001</t>
  </si>
  <si>
    <t>CÔNG TY CỔ PHẦN EAST WEST BREWING</t>
  </si>
  <si>
    <t>181-183-185 Lý Tự Trọng, Phường Bến Thành, Quận 1, Thành phố Hồ Chí Minh, Việt Nam</t>
  </si>
  <si>
    <t>0313749823</t>
  </si>
  <si>
    <t>KHACHLE</t>
  </si>
  <si>
    <t>Khách hàng lẻ</t>
  </si>
  <si>
    <t>KHACHSANLIBERTY</t>
  </si>
  <si>
    <t>CHI NHÁNH CÔNG TY CỔ PHẦN QUÊ HƯƠNG LIBERTY - KHÁCH SẠN LIBERTY SAIGON PARKVIEW</t>
  </si>
  <si>
    <t>265 Phạm Ngũ Lão, Phường Phạm Ngũ Lão, Quận 1, TP Hồ Chí Minh</t>
  </si>
  <si>
    <t>0303462927-008</t>
  </si>
  <si>
    <t>KHAISAN</t>
  </si>
  <si>
    <t>CÔNG TY TNHH THƯƠNG MẠI GIAO NHẬN VẬN TẢI HNT</t>
  </si>
  <si>
    <t>153/1B Nguyễn Thượng Hiền, Phường 6, Quận Bình Thạnh, Thành phố Hồ Chí Minh, Việt Nam</t>
  </si>
  <si>
    <t>Hệ thống cửa hàng Khải San - Cty HNT</t>
  </si>
  <si>
    <t>khaisan0001</t>
  </si>
  <si>
    <t>Khải San Quận Phú Nhuận CÔNG TY TNHH THƯƠNG MẠI GIAO NHẬN VẬN TẢI HNT</t>
  </si>
  <si>
    <t>Số 8 Hoàng Mình Giám, P.9, Q.PN, HCM</t>
  </si>
  <si>
    <t>khaisan0002</t>
  </si>
  <si>
    <t>Khải San Quận Tân Phú CÔNG TY TNHH THƯƠNG MẠI GIAO NHẬN VẬN TẢI HNT</t>
  </si>
  <si>
    <t>241 Hòa Bình, P.Hiệp Tân, Q.Tân Phú, HCM</t>
  </si>
  <si>
    <t>khaisan0003</t>
  </si>
  <si>
    <t>Khải San Quận Thủ Đức Diamond Island CÔNG TY TNHH THƯƠNG MẠI GIAO NHẬN VẬN TẢI HNT</t>
  </si>
  <si>
    <t>1 đường 104 - BTT, KP3, Bình Trưng Tây, TP.Thủ Đức</t>
  </si>
  <si>
    <t>khaisan0004</t>
  </si>
  <si>
    <t>Khải San Quận Thủ Đức Safira CÔNG TY TNHH THƯƠNG MẠI GIAO NHẬN VẬN TẢI HNT</t>
  </si>
  <si>
    <t>Tháp D1 cao ốc Safira, 454 Võ Chí Công, KP2, P.Phú Hữu, TP.Thủ Đức</t>
  </si>
  <si>
    <t>khaisan0005</t>
  </si>
  <si>
    <t>Khải San Quận Thủ Đức Vinhomes Grand Part CÔNG TY TNHH THƯƠNG MẠI GIAO NHẬN VẬN TẢI HNT</t>
  </si>
  <si>
    <t>Vinhomes Grand Part sô 512 Nguyễn Xiển, P.Long Thạnh Mỹ, TP.Thủ Đức</t>
  </si>
  <si>
    <t>khaisan0006</t>
  </si>
  <si>
    <t>Khải San Quận 7 CÔNG TY TNHH THƯƠNG MẠI GIAO NHẬN VẬN TẢI HNT</t>
  </si>
  <si>
    <t>Block A1 Boulevard đường 15B nối dài, P.Phú Mỹ, Q.7, HCM</t>
  </si>
  <si>
    <t>khaisan0007</t>
  </si>
  <si>
    <t>Khải San RICCA CÔNG TY TNHH THƯƠNG MẠI GIAO NHẬN VẬN TẢI HNT</t>
  </si>
  <si>
    <t>TMDV 1.06, tầng 1+2, Khối A Tòa nhà Ricca, số 33/2 Đường Gò Cát, Khu phố 4, phường Phú Hữu, thành phố Thủ Đức, thành phố Hồ Chí Minh</t>
  </si>
  <si>
    <t>khaisan0008</t>
  </si>
  <si>
    <t>Khải San Food - Chi nhánh Quận 7 RIVERSIDE CÔNG TY TNHH THƯƠNG MẠI GIAO NHẬN VẬN TẢI HNT</t>
  </si>
  <si>
    <t>SI.04, Tầng Trệt, Block Mercury, Dự Án Khu Dân Cư Và Thương Mại Hỗ Hợp Khải Vy, Số 4 Đào Trí, Phường Phú Thuận, Quận 7, TP. HCM</t>
  </si>
  <si>
    <t>Phường Phú Thuận</t>
  </si>
  <si>
    <t>KHAIVY</t>
  </si>
  <si>
    <t>CÔNG TY CỔ PHẦN TẬP ĐOÀN KHẢI VY</t>
  </si>
  <si>
    <t>30 LÔ K HOÀNG QUỐC VIỆT NỐI DÀI, P. PHÚ MỸ, Q.7, TP. HCM</t>
  </si>
  <si>
    <t>0302028516</t>
  </si>
  <si>
    <t>KHANHKHOI</t>
  </si>
  <si>
    <t>CÔNG TY TNHH THƯƠNG MẠI VÀ DỊCH VỤ KHÁNH KHÔI</t>
  </si>
  <si>
    <t>Số 5, Ngách 98/10, Ngõ 98, Xóm 5, Thôn Lai Xá, Xã Kim Chung, Huyện Hoài Đức, Thành phố Hà Nội, Việt Nam</t>
  </si>
  <si>
    <t>0110534540</t>
  </si>
  <si>
    <t>Xã Kim Chung</t>
  </si>
  <si>
    <t>KHUYENLUONG</t>
  </si>
  <si>
    <t>CÔNG TY CỔ PHẦN CẢNG KHUYẾN LƯƠNG</t>
  </si>
  <si>
    <t>Tổ 21, Phường Lĩnh Nam, Thành phố Hà Nội, Việt Nam.</t>
  </si>
  <si>
    <t>0104967200</t>
  </si>
  <si>
    <t>Phường Lĩnh Nam</t>
  </si>
  <si>
    <t>KJHBINHDUONG-163</t>
  </si>
  <si>
    <t>CÔNG TY TNHH NHÀ HÀNG SONAMU HÀN QUỐC</t>
  </si>
  <si>
    <t>H8, Đường CX1, Tổ 8, Khu phố 3 Phường Bến Cát, Thành phố Hồ Chí Minh, Việt Nam</t>
  </si>
  <si>
    <t>3702736163</t>
  </si>
  <si>
    <t>KK</t>
  </si>
  <si>
    <t>CÔNG TY TNHH ĐẦU TƯ K&amp;K</t>
  </si>
  <si>
    <t>Số 23, Liền kề 11, Khu đô thị Xa La, Phường Phúc La, Quận Hà Đông, Thành phố Hà Nội, Việt Nam</t>
  </si>
  <si>
    <t>khách của Trường, ck cố định 4%</t>
  </si>
  <si>
    <t>4%; MIENBAC; KLGT</t>
  </si>
  <si>
    <t>0107738872</t>
  </si>
  <si>
    <t>KL</t>
  </si>
  <si>
    <t>KHÁCH LẺ</t>
  </si>
  <si>
    <t>KL.HD</t>
  </si>
  <si>
    <t>Người mua không cung cấp thông tin</t>
  </si>
  <si>
    <t>KL.HN</t>
  </si>
  <si>
    <t>HN</t>
  </si>
  <si>
    <t>khách lẻ mua hàng trả tiền ngay khi giao hàng</t>
  </si>
  <si>
    <t>KL.HN001</t>
  </si>
  <si>
    <t>Thực phẩm sạch Minh An SA2 the Sakura Vinhomes Smartcity, Tây Mỗ</t>
  </si>
  <si>
    <t>SA2 the Sakura Vinhomes Smartcity, Tây Mỗ, Nam Từ Liêm, Hà Nội</t>
  </si>
  <si>
    <t>khách lẻ mua hàng trả tiền đơn gối đầu</t>
  </si>
  <si>
    <t>KL.HN002</t>
  </si>
  <si>
    <t>SA Green Mart, SA2 the Sakura Vinhomes Smartcity, Tây Mỗ</t>
  </si>
  <si>
    <t>KL.HN003</t>
  </si>
  <si>
    <t>Cửa hàng Tiện ích C Mart FLC Đại Mỗ</t>
  </si>
  <si>
    <t>FLC Đại Mỗ, Tây Mỗ, Nam Từ Liêm, Hà Nội</t>
  </si>
  <si>
    <t>KL.HN004</t>
  </si>
  <si>
    <t>Green Mart Imperia Toà I4 Vinhomes Smartcity, Tây Mỗ</t>
  </si>
  <si>
    <t>Toà I4 Vinhomes Smartcity, Tây Mỗ, Nam Từ Liêm, Hà Nội</t>
  </si>
  <si>
    <t>KL.HN005</t>
  </si>
  <si>
    <t>SIÊU THỊ ĐÔNG ĐÔ</t>
  </si>
  <si>
    <t>số 08, ngõ 18, phố Ao He, Phường Minh Tân, Thị xã Kinh Môn, Tỉnh Hải Dương, Việt Nam</t>
  </si>
  <si>
    <t>8069475039-001</t>
  </si>
  <si>
    <t>Phường Minh Tân</t>
  </si>
  <si>
    <t>KL.HN006</t>
  </si>
  <si>
    <t>Xuân Phương Smart</t>
  </si>
  <si>
    <t>Số 20 TT11 Khu Đô Thị Sinh Thái Xuân Phương, Nam Từ Liêm, Hà Nội</t>
  </si>
  <si>
    <t>Đơn hàng đầu tiên ck 5%. Đơn hàng gối đầu.</t>
  </si>
  <si>
    <t>KL.HN007</t>
  </si>
  <si>
    <t>Minh Mart</t>
  </si>
  <si>
    <t>Tòa S102 Vinhomes Smartcity, Tây Mỗ, Nam Từ Liêm, Hà Nội</t>
  </si>
  <si>
    <t>KL.HN008</t>
  </si>
  <si>
    <t>CHỊ TRẦN MINH HẰNG</t>
  </si>
  <si>
    <t>Nhà 54 ngõ 51 Tam Khương, Khương Thượng, Đống Đa, Hà Nội</t>
  </si>
  <si>
    <t>KL.SG</t>
  </si>
  <si>
    <t>KL00001</t>
  </si>
  <si>
    <t>Chị Phượng (TNHH VẠN BẢO NGÂN)</t>
  </si>
  <si>
    <t>477E Mã Lò, BHH A, Bình Tân, HCM</t>
  </si>
  <si>
    <t>Khách lẻ team Hòa HCM</t>
  </si>
  <si>
    <t>KL00002</t>
  </si>
  <si>
    <t>THÀNH NAM PHÁT GIA LAI</t>
  </si>
  <si>
    <t>13 LƯƠNG ĐỊNH CỦA, GIA LAI</t>
  </si>
  <si>
    <t>Z003</t>
  </si>
  <si>
    <t>Nguyễn Văn Hòa</t>
  </si>
  <si>
    <t>KL00003</t>
  </si>
  <si>
    <t>THỰC  PHẨM ĐÔNG NAM Á</t>
  </si>
  <si>
    <t>271 BẠCH ĐẰNG QUẬN BÌNH THẠNH</t>
  </si>
  <si>
    <t>KL00004</t>
  </si>
  <si>
    <t>CHỊ HƯỜNG</t>
  </si>
  <si>
    <t>1B28/1 PHẠM VĂN HAI VĨNH LỘC BÌNH CHÁNH</t>
  </si>
  <si>
    <t>KL00005</t>
  </si>
  <si>
    <t>KÊNH NHÀ HÀNG (anh Hưng)</t>
  </si>
  <si>
    <t>ANH HƯNG Q6</t>
  </si>
  <si>
    <t>KL00006</t>
  </si>
  <si>
    <t>KÊNH LẺ CHỢ (anh Thành)</t>
  </si>
  <si>
    <t>ANH THÀNH Q TÂN PHÚ</t>
  </si>
  <si>
    <t>KL00007</t>
  </si>
  <si>
    <t>BA LÀNH</t>
  </si>
  <si>
    <t>22 đường số 4 bình hưng  bình chánh</t>
  </si>
  <si>
    <t>KL00008</t>
  </si>
  <si>
    <t>CÔNG TY CỔ PHẦN ONE MOUNT DISTRIBUTION</t>
  </si>
  <si>
    <t>Tầng 3, Tòa văn phòng T26, khu đô thị Times City, 458 Minh K, Phường Vĩnh Tuy, Quận Hai Bà Trưng, Thành phố Hà Nội, Việt Nam</t>
  </si>
  <si>
    <t>Khách của Trần Kỳ Tâm PKD HCM</t>
  </si>
  <si>
    <t>KL00009</t>
  </si>
  <si>
    <t>CÔNG TY TNHH THƯƠNG MẠI ĐẠI TRƯỜNG PHÚC</t>
  </si>
  <si>
    <t>Số 60, Đường 28, Phường Bình Trị Đông B, Quận Bình Tân, Thành phố Hồ Chí Minh, Việt Nam</t>
  </si>
  <si>
    <t>Khách của Hòa PKD HCM</t>
  </si>
  <si>
    <t>KL00010</t>
  </si>
  <si>
    <t>HỘ KINH DOANH TRÀ SỮA TÍ NẤM</t>
  </si>
  <si>
    <t>18A28 Tăng Nhon Phú Quận 9</t>
  </si>
  <si>
    <t>KL00011</t>
  </si>
  <si>
    <t>HỘ KINH DOANH CỬA HÀNG TIỆN LỢI GIA HÂN</t>
  </si>
  <si>
    <t>EA2-01-02, tầng trệt, Block A2, khu dân cư Kỷ Nguyên (The Era Town), Đường 15B, P.Phú Mỹ, Q.7, TP.HCM</t>
  </si>
  <si>
    <t>KL00012</t>
  </si>
  <si>
    <t>CHI NHÁNH CÔNG TY TNHH MỘT THÀNH VIÊN IN THÀNH NGHĨA THÀNH PHỐ HỒ CHÍ MINH - SIÊU THỊ QUẢNG NGÃI</t>
  </si>
  <si>
    <t>70 đường Hùng Vương, Phường Trần Phú, Thành phố Quảng Ngãi, Tỉnh Quảng Ngãi, Việt Nam</t>
  </si>
  <si>
    <t>KLGT;MIENNAM</t>
  </si>
  <si>
    <t>0313850559-021</t>
  </si>
  <si>
    <t>KL00013</t>
  </si>
  <si>
    <t>SIÊU THỊ ONLINE RINO</t>
  </si>
  <si>
    <t>KL00014</t>
  </si>
  <si>
    <t>55 Vạn Bảo, Ba Đình, HN</t>
  </si>
  <si>
    <t>khách lẻ của Trường, ko ck</t>
  </si>
  <si>
    <t>KL00015</t>
  </si>
  <si>
    <t>nhà 10, ngõ 62 phố Vĩnh Phúc Ba ĐÌnh ( Đối diện trường THCS Hoàng Hoa Thám)</t>
  </si>
  <si>
    <t>KL00016</t>
  </si>
  <si>
    <t>Ms Quỳnh Siêu Thị Cara Mart</t>
  </si>
  <si>
    <t>Siêu thị Cara Mart (Citimart), tòa S1 Sunshine khu Ciputra, Đông Ngạc, Bắc Từ Liêm, HN</t>
  </si>
  <si>
    <t>7%; KLGT</t>
  </si>
  <si>
    <t>KL00017</t>
  </si>
  <si>
    <t>Chị Tâm</t>
  </si>
  <si>
    <t>869 Lê Thái Tổ, Phường Kỳ Liên, Thị xã Kỳ Anh, Tỉnh Hà Tĩnh</t>
  </si>
  <si>
    <t>Khách lẻ của Bách, ck cố định 3%</t>
  </si>
  <si>
    <t>MIENBAC;KLGT;3%</t>
  </si>
  <si>
    <t>KL00018</t>
  </si>
  <si>
    <t>CỬA HÀNG TIỆN LỢI (TIEN LOI MART) -TRẦN THỊ HẰNG</t>
  </si>
  <si>
    <t>Tầng 1 tòa nhà 17T9 khu đô thị Trung Hòa-Nhân Chính, Phường Nhân Chính, Quận Thanh Xuân, Thành phố Hà Nội</t>
  </si>
  <si>
    <t>Khách lẻ của Trường, ko ck</t>
  </si>
  <si>
    <t>KL00019</t>
  </si>
  <si>
    <t>Cửa hàng thực phẩm cao cấp Diễm</t>
  </si>
  <si>
    <t>Số 4 Lê Văn Ninh, Kp.4, P.Linh Tây, Q,Thủ Đức, HCM</t>
  </si>
  <si>
    <t>Khách của Diễm</t>
  </si>
  <si>
    <t>Phường Linh Tây</t>
  </si>
  <si>
    <t>KL00020</t>
  </si>
  <si>
    <t>Bách hóa Mai Linh (anh Dương)</t>
  </si>
  <si>
    <t>Tòa nhà T6-08 Tổng cục V KĐT Nam Cường, Phường Cổ Nhuế, quận Bắc Từ Liêm, thành phố Hà Nội</t>
  </si>
  <si>
    <t>5%; KLGT</t>
  </si>
  <si>
    <t>KL00021</t>
  </si>
  <si>
    <t>KA Mart - Chị Kim 0963982572</t>
  </si>
  <si>
    <t>KA Mart - 104.105 CC2 Chung cư Tân Thành 2 - Quảng Thành - TP. Thanh Hoá</t>
  </si>
  <si>
    <t>CK cố định 7%, có VAT</t>
  </si>
  <si>
    <t>7%; MIENBAC</t>
  </si>
  <si>
    <t>KL00022</t>
  </si>
  <si>
    <t>VÕ VĂN THẢO</t>
  </si>
  <si>
    <t>72/24 Phan Đăng Lưu, Phường 05, Quận Phú Nhuận, Thành phố Hồ Chí Minh, Việt Nam</t>
  </si>
  <si>
    <t>0305897874</t>
  </si>
  <si>
    <t>KL00023</t>
  </si>
  <si>
    <t>DN Foods A Đức sđt: 0987727050</t>
  </si>
  <si>
    <t>DN Food Tòa D1, Đường Rừng Cọ, Khu Đô Thị Ecopark, Huyện Văn Giang, Tỉnh Hưng Yên</t>
  </si>
  <si>
    <t>Thanh toán luôn , VAT, ck 5% , ck đơn khai trương 10%</t>
  </si>
  <si>
    <t>KL00024</t>
  </si>
  <si>
    <t>CÔNG TY CỔ PHẦN LÂM THIÊN HOÀNG</t>
  </si>
  <si>
    <t>146-148 Cộng Hòa, Phường 12, Quận Tân Bình, Thành phố Hồ Chí Minh, Việt Nam</t>
  </si>
  <si>
    <t>0313298497</t>
  </si>
  <si>
    <t>KL00025</t>
  </si>
  <si>
    <t>Chị Nguyệt 0946029696</t>
  </si>
  <si>
    <t>79mart , B36 ngõ 74 nguyễn thị định, trung hoà Nhân chính</t>
  </si>
  <si>
    <t>gối đơn , VAT , ck 7% .</t>
  </si>
  <si>
    <t>KL00026</t>
  </si>
  <si>
    <t>Thực phẩm sạch Only Fruit (chị Vui)</t>
  </si>
  <si>
    <t>Tổ 8 khu 5 Mông Dương, Cẩm Phả, Quảng Ninh</t>
  </si>
  <si>
    <t>KL00027</t>
  </si>
  <si>
    <t>Unitmart Tầng 1 sảnh G5 chung cư Five Star Kim Giang 02471093686</t>
  </si>
  <si>
    <t>KL00028</t>
  </si>
  <si>
    <t>Thực phẩm sạch HT mart (Em Huyền) 0974617563</t>
  </si>
  <si>
    <t>H1 - TM11 chung cư Hope residence phúc đồng, Long Biên, Hà Nội</t>
  </si>
  <si>
    <t>Khách lẻ của Bách, ck cố định 5%</t>
  </si>
  <si>
    <t>KL00029</t>
  </si>
  <si>
    <t>Unit mart</t>
  </si>
  <si>
    <t>tầng 11 tòa Zen , 12 Khuất Duy Tiến , Thanh Xuân , Hà nội .</t>
  </si>
  <si>
    <t>KL00031</t>
  </si>
  <si>
    <t>DELI MART (anh Nhâm)</t>
  </si>
  <si>
    <t>181 Đình Thôn, Nam Từ Liêm, HN</t>
  </si>
  <si>
    <t>KL00032</t>
  </si>
  <si>
    <t>TB MART (em Giang)</t>
  </si>
  <si>
    <t>A4 chung cư An Bình, Tp.Giao Lưu, Phạm Văn Đồng, Bắc Từ Liêm, HN</t>
  </si>
  <si>
    <t>KL00033</t>
  </si>
  <si>
    <t>An Mộc Mart (chị Mơ)</t>
  </si>
  <si>
    <t>An Mộc Mart 42 ngõ Ngô Sĩ Liên, Đống Đa, HN</t>
  </si>
  <si>
    <t>Khách lẻ C06, gối đơn</t>
  </si>
  <si>
    <t>KL00034</t>
  </si>
  <si>
    <t>siêu thị Sunmart</t>
  </si>
  <si>
    <t>siêu thị Sunmart chung cư CT2 , Kđt Thái Hà, Thành Phố Giao lưu, Quận Bắc Từ Liêm, HN</t>
  </si>
  <si>
    <t>Khách lẻ của</t>
  </si>
  <si>
    <t>KL00035</t>
  </si>
  <si>
    <t>SIÊU THỊ BÌNH MINH MART</t>
  </si>
  <si>
    <t>TÒA NHÀ MỸ ĐÌNH PEARL, 1 CHÂU VĂN LIÊM, MỄ TRÌ, NAM TỪ LIÊM</t>
  </si>
  <si>
    <t>Khách lẻ của TRƯỜNG</t>
  </si>
  <si>
    <t>KL00036</t>
  </si>
  <si>
    <t>ECO FIRST (anh Huỳnh )</t>
  </si>
  <si>
    <t>Tầng 1 tòa nhà EcoLife Capital, 58 Tố Hữu, Trung Văn, Từ Liêm, Hà Nội</t>
  </si>
  <si>
    <t>KL00037</t>
  </si>
  <si>
    <t>Vimi Mart (chị Huấn )</t>
  </si>
  <si>
    <t>Tầng 1 nhà 2A Vinaconex 7 136 Hồ Tùng Mậu, Cầu giấy, HN</t>
  </si>
  <si>
    <t>Khách lẻ C6, gối đơn</t>
  </si>
  <si>
    <t>KL00038</t>
  </si>
  <si>
    <t>Hadico Food (chị Bích)</t>
  </si>
  <si>
    <t>Hadico Food 202 Hồ Tùng Mậu, Cầu Giấy, HN</t>
  </si>
  <si>
    <t>KL00039</t>
  </si>
  <si>
    <t>An Nam Mart (Chị Hòa)</t>
  </si>
  <si>
    <t>CT1 C14 Bắc Hà, Trung Văn, đường Tố Hữu, Nam Từ Liêm, HN</t>
  </si>
  <si>
    <t>KL00040</t>
  </si>
  <si>
    <t>G Mart (chị Thủy)</t>
  </si>
  <si>
    <t>Tầng 1 tháp C, tòa nhà Golden Palace, đường Mễ Trì, Nam Từ Liêm, HN</t>
  </si>
  <si>
    <t>KL00041</t>
  </si>
  <si>
    <t>Vanminh shop (chị Hà)</t>
  </si>
  <si>
    <t>32/C1 Doãn Kế Thiện, quận Cầu Giấy, Hà Nội</t>
  </si>
  <si>
    <t>KL00042</t>
  </si>
  <si>
    <t>Nguyễn Văn Vững</t>
  </si>
  <si>
    <t>Cửa hàng TPS kiot 16 CT5 đơn nguyên 3 KĐT Mỹ Đình 2, ngã 4 Nguyễn Cơ Thạch - Trần Hữu Tước , Nam TL</t>
  </si>
  <si>
    <t>KL00043</t>
  </si>
  <si>
    <t>Hmart (chị Hương)</t>
  </si>
  <si>
    <t>Hmart tòa nhà Sun Square 21 Lê Đức Thọ , Mỹ Đình 1, nam Từ Liêm, HN</t>
  </si>
  <si>
    <t>Khách của TRƯỜNG, ck 4%, gối đơn</t>
  </si>
  <si>
    <t>4%; KLGT</t>
  </si>
  <si>
    <t>KL00044</t>
  </si>
  <si>
    <t>Phạm Thị Hậu 0985619135</t>
  </si>
  <si>
    <t>Chị Hậu căn tin viện 103 Hà Đông</t>
  </si>
  <si>
    <t>Khách của TRƯỜNG, TT ngay, ko ck</t>
  </si>
  <si>
    <t>KL00044-1</t>
  </si>
  <si>
    <t>Phạm Thị Hậu - 0985619135</t>
  </si>
  <si>
    <t>Căng tin bệnh viên Hữu Nghị - Hai Bà Trưng, Hà Nội</t>
  </si>
  <si>
    <t>KL00045</t>
  </si>
  <si>
    <t>chị Lan 0947835982</t>
  </si>
  <si>
    <t>Tập thể kho 708 , Ngọc Hồi , Thanh Trì , Hà Nội</t>
  </si>
  <si>
    <t>KL00046</t>
  </si>
  <si>
    <t>CHỊ HUYỀN LY - SĐT: 0349.167.574</t>
  </si>
  <si>
    <t>88/8 ĐƯỜNG SỐ 18, PHƯỜNG HIỆP BÌNH CHÁNH, THÀNH PHỐ THỦ ĐỨC, TP HỒ CHÍ MINH</t>
  </si>
  <si>
    <t>CK cố định 5%</t>
  </si>
  <si>
    <t>KL00047</t>
  </si>
  <si>
    <t>QUÁN HƯƠNG BẮC</t>
  </si>
  <si>
    <t>Số 8, Nguyễn Khắc Viện, Phường Phú Mỹ Hưng, Quận 7, thành phố Hồ Chí Minh</t>
  </si>
  <si>
    <t>KL00048</t>
  </si>
  <si>
    <t>Cửa hàng tiện ích- No2 Trần Quý Kiên</t>
  </si>
  <si>
    <t>No2 Trần Quý Kiên- P. Dịch Vọng- Q. Cầu Giấy - Hà Nội</t>
  </si>
  <si>
    <t>Khách lẻ C6; Thanh toán gối đơn</t>
  </si>
  <si>
    <t>KL00049</t>
  </si>
  <si>
    <t>Đông tây mart</t>
  </si>
  <si>
    <t>CT3/ N11A Trần Quý Kiên- P. Dịch Vọng- Q. Cầu Giấy- Hà Nội</t>
  </si>
  <si>
    <t>Khách lẻ C6; thanh toán gối đơn</t>
  </si>
  <si>
    <t>KL00050</t>
  </si>
  <si>
    <t>Anh Đức Mart</t>
  </si>
  <si>
    <t>West Point Đỗ Đức Dục, Nam Từ Liêm, thành phố Hà Nội</t>
  </si>
  <si>
    <t>Khách lẻ C6</t>
  </si>
  <si>
    <t>KL00051</t>
  </si>
  <si>
    <t>Hà Linh Mart</t>
  </si>
  <si>
    <t>220 Cổ Nhuế - Q. Bắc Từ Liêm - Hà Nội</t>
  </si>
  <si>
    <t>Khách lẻ C6, thanh toán gối đơn</t>
  </si>
  <si>
    <t>KL00052</t>
  </si>
  <si>
    <t>K Mart , Spendora An Khánh</t>
  </si>
  <si>
    <t>K Mart , Spendora An Khánh, Hoài Đức, Hà Nội</t>
  </si>
  <si>
    <t>KL00053</t>
  </si>
  <si>
    <t>ViVy mart</t>
  </si>
  <si>
    <t>tòa S102 Vinhomes Smartcity, Tây Mỗ, Nam Từ Liêm, Hà Nội</t>
  </si>
  <si>
    <t>KL00054</t>
  </si>
  <si>
    <t>Tân Trang mart</t>
  </si>
  <si>
    <t>109 Đốc Ngữ, quận Ba Đình, thành phố Hà Nội, Việt Nam</t>
  </si>
  <si>
    <t>Khách lẻ C6, thanh toán ngay, chiết khấu 7%</t>
  </si>
  <si>
    <t>KL00055</t>
  </si>
  <si>
    <t>Zen Mart</t>
  </si>
  <si>
    <t>R1.03 Vin Ocean Park, huyện Gia Lâm, thành phố Hà Nội</t>
  </si>
  <si>
    <t>KL00056</t>
  </si>
  <si>
    <t>Fresh &amp; Go Mart</t>
  </si>
  <si>
    <t>S1.03 Vin Ocean Park, huyện Gia Lâm, Thành phố Hà Nội</t>
  </si>
  <si>
    <t>KL00057</t>
  </si>
  <si>
    <t>Chị Cẩm Nhung - Siêu Thị Phú Sơn</t>
  </si>
  <si>
    <t>Siêu Thị Phú Sơn, xã Kỳ Liên, huyện Kỳ Anh, tỉnh Hà Tĩnh</t>
  </si>
  <si>
    <t>Khách lẻ C6, thanh toán luôn, chiết khấu 10%</t>
  </si>
  <si>
    <t>KL00058</t>
  </si>
  <si>
    <t>T&amp;T mart</t>
  </si>
  <si>
    <t>Toà A1 An bình- phạm văn đồng- bắc từ liêm - thành phố Hà Nội</t>
  </si>
  <si>
    <t>KL00059</t>
  </si>
  <si>
    <t>Thực Phẩm Lộc Lan</t>
  </si>
  <si>
    <t>Thực Phẩm Lộc Lan- 435 Đội Cấn- Ba Đình - Hà Nội</t>
  </si>
  <si>
    <t>KL00060</t>
  </si>
  <si>
    <t>Michi Mart, tòa R1 Royal City</t>
  </si>
  <si>
    <t>Michi Mart, tòa R1 Royal City, quận Thanh Xuân, thành phố Hà Nội</t>
  </si>
  <si>
    <t>KL00061</t>
  </si>
  <si>
    <t>Michi Mart, tòa R2 Royal City</t>
  </si>
  <si>
    <t>Michi Mart, tòa R2 Royal City, quận Thanh Xuân, thành phố Hà Nội</t>
  </si>
  <si>
    <t>KL00062</t>
  </si>
  <si>
    <t>Ht mart 24h</t>
  </si>
  <si>
    <t>toà ruby2,  ngõ 33,  Phúc Lợi, Phúc Đồng, Long Biên, thành phố Hà Nội</t>
  </si>
  <si>
    <t>KL00063</t>
  </si>
  <si>
    <t>Phương anh mart</t>
  </si>
  <si>
    <t>103 Hàng Bông, Phường Hàng Bông, quận Hoàn Kiếm, thành phố Hà Nội</t>
  </si>
  <si>
    <t>KL00064</t>
  </si>
  <si>
    <t>Thu Trà food mart</t>
  </si>
  <si>
    <t>17 Hai Bà Trưng, phường Hàng Bài, quận Hoàn Kiếm, thành phố Hà Nội</t>
  </si>
  <si>
    <t>KL00065</t>
  </si>
  <si>
    <t>Fresh Food</t>
  </si>
  <si>
    <t>Spendora An Khánh, Hoài Đức, thành phố Hà Nội</t>
  </si>
  <si>
    <t>KL00066</t>
  </si>
  <si>
    <t>Vi Oanh - V-mart</t>
  </si>
  <si>
    <t>V-Mart, Số 135 Cửu Việt, Trâu Quỳ, Gia Lâm, Hà Nội</t>
  </si>
  <si>
    <t>KL00067</t>
  </si>
  <si>
    <t>Minh Thương Mart</t>
  </si>
  <si>
    <t>chung cư CT2 Hateco Apollo, Xuân Phương, Nam Từ Liêm, thành phố Hà Nội</t>
  </si>
  <si>
    <t>KL00068</t>
  </si>
  <si>
    <t>Eco Mart , toà 143 Trần Phú</t>
  </si>
  <si>
    <t>Eco Mart , toà 143 Trần Phú, quận Hà Đông, thành phố Hà Nội</t>
  </si>
  <si>
    <t>KL00069</t>
  </si>
  <si>
    <t>V+ Mart</t>
  </si>
  <si>
    <t>Tòa Luxury View 32D Dương Đình Nghệ, phường Yên Hòa, quận Cầu Giấy, thành phố Hà Nội</t>
  </si>
  <si>
    <t>KL00070</t>
  </si>
  <si>
    <t>Phúc Nguyên Mart</t>
  </si>
  <si>
    <t>39/44 Trần Thái Tông, Dịch Vọng Hậu, Cầu Giấy, Hà Nội</t>
  </si>
  <si>
    <t>KL00071</t>
  </si>
  <si>
    <t>Đức Linh Mart</t>
  </si>
  <si>
    <t>OCT5 RESCO, phường Cổ nhuế, quận Bắc Từ Liêm, thành phố Hà Nội</t>
  </si>
  <si>
    <t>KL00072</t>
  </si>
  <si>
    <t>CT Mart</t>
  </si>
  <si>
    <t>No 11a khu đô thị Sài Đồng, Long Biên , Hà Nội</t>
  </si>
  <si>
    <t>KL00073</t>
  </si>
  <si>
    <t>Link mart</t>
  </si>
  <si>
    <t>toà Ruby3 Phúc Lợi, Phúc Đồng, Long Biên, thành phố Hà Nội</t>
  </si>
  <si>
    <t>Khách lẻ C6, thanh toán ngay chiết khấu 5%</t>
  </si>
  <si>
    <t>KL00074</t>
  </si>
  <si>
    <t>V's Mart</t>
  </si>
  <si>
    <t>Tòa A2 Vinhomes Gardenia, Hàm Nghi, Nam Từ Liêm, thành phố Hà Nội</t>
  </si>
  <si>
    <t>KL00075</t>
  </si>
  <si>
    <t>Siêu thị Mini Market</t>
  </si>
  <si>
    <t>S205 Vinhomes Smartcity, Tây Mỗ, Nam Từ Liêm, thành phố Hà Nội</t>
  </si>
  <si>
    <t>KL00076</t>
  </si>
  <si>
    <t>RuBy Mart</t>
  </si>
  <si>
    <t>Khách lẻ C6, Khách hàng mở mới chiết khấu 7%</t>
  </si>
  <si>
    <t>KL00077</t>
  </si>
  <si>
    <t>PT mart</t>
  </si>
  <si>
    <t>Tòa S2.01 Vinhome Ocean Park, Đa Tốn, Gia Lâm, Hà Nội</t>
  </si>
  <si>
    <t>KL00081</t>
  </si>
  <si>
    <t>Start Mart, SH18 toà S201 Vinhomes Smartcity Tây Mỗ</t>
  </si>
  <si>
    <t>Start Mart, SH18 toà S201 Vinhomes Smartcity Tây Mỗ, Nam Từ Liêm, Thành phố Hà Nội</t>
  </si>
  <si>
    <t>KL00082</t>
  </si>
  <si>
    <t>Em Hằng đội 2 Xuân Bách</t>
  </si>
  <si>
    <t>đối diên winmart đội 2 Xuân Bách, huyện Sóc Sơn, thành phố Hà Nội</t>
  </si>
  <si>
    <t>Khách lẻ C6, thanh toán ngay, CKCĐ 7%</t>
  </si>
  <si>
    <t>Huyện Sóc Sơn</t>
  </si>
  <si>
    <t>KL00083</t>
  </si>
  <si>
    <t>Pol mart</t>
  </si>
  <si>
    <t>N07 B2 Khu đô thị Dịch Vọng, đường Thành Thái, quận Cầu Giấy, Hà Nội</t>
  </si>
  <si>
    <t>KL00084</t>
  </si>
  <si>
    <t>Eco Mart, West Point Đỗ Đức Dục</t>
  </si>
  <si>
    <t>KL00085</t>
  </si>
  <si>
    <t>Mini Mart, 79 ngõ 2 Đại Lộ Thăng Long</t>
  </si>
  <si>
    <t>79 ngõ 2 Đại Lộ Thăng Long, Nam Từ Liêm, thành phố Hà Nội</t>
  </si>
  <si>
    <t>KL00087</t>
  </si>
  <si>
    <t>An food, toà A3 Thăng Long garden</t>
  </si>
  <si>
    <t>toà A3 Thăng Long garden, 250 Minh Khai, Q. Hai Bà Trưng, thành phố Hà Nội</t>
  </si>
  <si>
    <t>KL00088</t>
  </si>
  <si>
    <t>Tik' Mart, Sh01 Park 12</t>
  </si>
  <si>
    <t>Sh01 Park 12 , Times City, Hoàng Mai, thành phố Hà Nội</t>
  </si>
  <si>
    <t>KL00089</t>
  </si>
  <si>
    <t>24/7 mart</t>
  </si>
  <si>
    <t>S2.07 Vin Ocean park, huyện Gia Lâm, thành phố Hà Nội</t>
  </si>
  <si>
    <t>KL00091</t>
  </si>
  <si>
    <t>Welmart, D14 the Manor Mỹ Đình</t>
  </si>
  <si>
    <t>D14 the Manor Mỹ Đình, Nam Từ Liêm, thành phố Hà Nội</t>
  </si>
  <si>
    <t>KL00092</t>
  </si>
  <si>
    <t>Green mart- hope resident</t>
  </si>
  <si>
    <t>Green mart- Hope Resident, phường Phúc Đồng, quận Long Biên, thành phố Hà Nội</t>
  </si>
  <si>
    <t>KL00093</t>
  </si>
  <si>
    <t>Minh Anh Mart</t>
  </si>
  <si>
    <t>I5 Imperia Vinhomes Smartcity Tây Mỗ, Nam Từ Liêm, thành phố Hà Nội</t>
  </si>
  <si>
    <t>KL00094</t>
  </si>
  <si>
    <t>TK Mart</t>
  </si>
  <si>
    <t>S15A Tonkin 1 Vinhomes Smartcity Tây Mỗ, Nam Từ Liêm, thành phố Hà Nội</t>
  </si>
  <si>
    <t>KL00095</t>
  </si>
  <si>
    <t>Mai's , SO 10 , T8 Times City</t>
  </si>
  <si>
    <t>SO 10 , T8 Times City, Hai Bà Trưng, thành phố Hà Nội</t>
  </si>
  <si>
    <t>KL00096</t>
  </si>
  <si>
    <t>Bé Gạo Store</t>
  </si>
  <si>
    <t>Tòa S1.09 Vinhome Ocean Park, Đa Tốn , Gia Lâm, thành phố Hà Nội</t>
  </si>
  <si>
    <t>KL00097</t>
  </si>
  <si>
    <t>Go Mart</t>
  </si>
  <si>
    <t>SH23 S201 Vinhomes Smartcity, Tây Mỗ, Nam Từ Liêm, Thành phố Hà Nội</t>
  </si>
  <si>
    <t>KL00099</t>
  </si>
  <si>
    <t>Hada mart, N3 ecohome 3</t>
  </si>
  <si>
    <t>Hada mart, N3 ecohome 3 , Đông Ngạc, quận Bắc Từ Liêm, thành phố HN</t>
  </si>
  <si>
    <t>KL00100</t>
  </si>
  <si>
    <t>Hada mart, N5 ecohome 3</t>
  </si>
  <si>
    <t>Hada mart, N5 ecohome 3, Đông Ngạc, quận Bắc Từ Liêm, thành phố Hà Nội</t>
  </si>
  <si>
    <t>KL00101</t>
  </si>
  <si>
    <t>Wonmart</t>
  </si>
  <si>
    <t>số 16 lô TT02, HD Mon City, ngõ 2 Hàm Nghi, Nam Từ Liêm, thành phố Hà Nội</t>
  </si>
  <si>
    <t>Thanh toán gối đơn</t>
  </si>
  <si>
    <t>KL00102</t>
  </si>
  <si>
    <t>Cửa hàng tự chọn Quỳnh Anh</t>
  </si>
  <si>
    <t>99 Trần Bình, phường Mỹ Đình 2, Nam Từ Liêm, thành phố Hà Nội</t>
  </si>
  <si>
    <t>Thanh toán ngay, CK 5%. Đơn đầu 10%</t>
  </si>
  <si>
    <t>KL00103</t>
  </si>
  <si>
    <t>H mart-s2.12 Vin Ocean park</t>
  </si>
  <si>
    <t>H mart - s2.12 Vin Ocean park, Đa Tốn, Gia Lâm, Hà Nội</t>
  </si>
  <si>
    <t>Thanh toán ngay, CK 5%</t>
  </si>
  <si>
    <t>KL00104</t>
  </si>
  <si>
    <t>V mart toà R1.01  Vin Ocean park</t>
  </si>
  <si>
    <t>V mart toà R1.01  Vin Ocean park, Đa Tốn, Gia Lâm, Hà Nội</t>
  </si>
  <si>
    <t>KL00105</t>
  </si>
  <si>
    <t>Cmart CT19T1</t>
  </si>
  <si>
    <t>Cmart CT19T1 Tòa nhà Lucky House Kiến Hưng, KĐT Mậu Lương, quận Hà Đông, thành phố Hà Nội</t>
  </si>
  <si>
    <t>KL00106</t>
  </si>
  <si>
    <t>Em Nguyệt - Sach.Mart</t>
  </si>
  <si>
    <t>84 Huyền Quang- Ninh Xá- Bắc Ninh</t>
  </si>
  <si>
    <t>Thanh toán trước khi giao hàng</t>
  </si>
  <si>
    <t>KL00108</t>
  </si>
  <si>
    <t>S mart- l4 RS1 Khu đô thị Ciputra</t>
  </si>
  <si>
    <t>l4 RS1 Khu đô thị Ciputra, Phường Phú Thượng, quận Tây Hồ, thành phố Hà Nội</t>
  </si>
  <si>
    <t>KL00109</t>
  </si>
  <si>
    <t>Thực phẩm xanh</t>
  </si>
  <si>
    <t>Thực phẩm xanh Kiôt 16 V8 tòa Vesta Phú Lãm, Hà Đông</t>
  </si>
  <si>
    <t>KL00110</t>
  </si>
  <si>
    <t>Siêu thị Mefresh</t>
  </si>
  <si>
    <t>GS1 01S01, Vinhomes Smartcity Tây Mỗ, Nam Từ Liêm, thành phố Hà Nội</t>
  </si>
  <si>
    <t>KL00111</t>
  </si>
  <si>
    <t>AH Mart</t>
  </si>
  <si>
    <t>Kiot 1C GH5 - CT17 Khu đô thị Việt Hưng, quận Long Biên, thành phố Hà Nội</t>
  </si>
  <si>
    <t>KL00112</t>
  </si>
  <si>
    <t>Meta mart, S205 Vinhomes Smartcity</t>
  </si>
  <si>
    <t>S205 Vinhomes Smartcity , Tây Mỗ, Nam Từ Liêm, thành phố Hà Nội</t>
  </si>
  <si>
    <t>KL00113</t>
  </si>
  <si>
    <t>Meta mart, S201 Vinhomes Smartcity</t>
  </si>
  <si>
    <t>S201 Vinhomes Smartcity , Tây Mỗ, Nam Từ Liêm, thành phố Hà Nội</t>
  </si>
  <si>
    <t>KL00115</t>
  </si>
  <si>
    <t>H mart - S1.08 Vin Ocean Park</t>
  </si>
  <si>
    <t>S1.08 Vin Ocean Park, Đa Tốn, Gia Lâm, Hà Nội</t>
  </si>
  <si>
    <t>KL00117</t>
  </si>
  <si>
    <t>ANH CƯỜNG - QUẢNG NINH</t>
  </si>
  <si>
    <t>834 Trần Phú, Cẩm Thạch, Cẩm Phả, Quảng Ninh</t>
  </si>
  <si>
    <t>Khách lẻ C6, Thanh toán luôn, CK 5%</t>
  </si>
  <si>
    <t>KL00118</t>
  </si>
  <si>
    <t>CÔNG TY TNHH HOÀNG MẤM</t>
  </si>
  <si>
    <t>Tầng 3, tòa nhà Hoàng Mấm Minh Cầu, Số 2, đường Minh Cầu, Tổ 6, Phường Phan Đình Phùng, Thành phố Thái Nguyên, Tỉnh Thái Nguyên, Việt Nam</t>
  </si>
  <si>
    <t>4600268461</t>
  </si>
  <si>
    <t>Phường Phan Đình Phùng</t>
  </si>
  <si>
    <t>KL00119</t>
  </si>
  <si>
    <t>SIÊU THỊ HOMEMART24H</t>
  </si>
  <si>
    <t>122 Cao Thắng, P. Trần Hưng Đạo, TP. Hạ Long, tỉnh Quảng Ninh</t>
  </si>
  <si>
    <t>Phường Trần Hưng Đạo</t>
  </si>
  <si>
    <t>KL00120</t>
  </si>
  <si>
    <t>MIN MART</t>
  </si>
  <si>
    <t>LK25, KĐT HC Golden city , phường Bồ Đề, quận Long Biên, TP Hà Nội</t>
  </si>
  <si>
    <t>Phường Bồ Đề</t>
  </si>
  <si>
    <t>KL00121</t>
  </si>
  <si>
    <t>K&amp;K Mart - chị Kim Tiền</t>
  </si>
  <si>
    <t>K&amp;K Mart chung cư Home city 177  Trung Kính , Q.Cầu Giấy, HN</t>
  </si>
  <si>
    <t>không ck, gối đơn</t>
  </si>
  <si>
    <t>KL00122</t>
  </si>
  <si>
    <t>K&amp;K Mart - chị Hương</t>
  </si>
  <si>
    <t>tầng 1 Phương Đông Green Park, số 1 Trần Thủ Độ, Hoàng Mai, thanh phố Hà Nội</t>
  </si>
  <si>
    <t>KL00123</t>
  </si>
  <si>
    <t>CÔNG TY TNHH MỘT THÀNH VIÊN THƯƠNG MẠI &amp; DỊCH VỤ TRƯỜNG SINH</t>
  </si>
  <si>
    <t>Số 43 Hoàng Văn Thái, Phường Khương Mai, Quận Thanh Xuân, Thành phố Hà Nội, Việt Nam</t>
  </si>
  <si>
    <t>0101277618</t>
  </si>
  <si>
    <t>Phường Khương Mai</t>
  </si>
  <si>
    <t>KL00124</t>
  </si>
  <si>
    <t>CÔNG TY TNHH TRƯỜNG THỊNH</t>
  </si>
  <si>
    <t>Thôn Thượng, Xã Phùng xá, Huyện Mỹ Đức, Thành phố Hà Nội, Việt Nam</t>
  </si>
  <si>
    <t>0500417144</t>
  </si>
  <si>
    <t>KL00125</t>
  </si>
  <si>
    <t>Thực phẩm sạch ECO MART</t>
  </si>
  <si>
    <t>Khu đô thị Vinhome Ocean Park , gia lâm, HN</t>
  </si>
  <si>
    <t>Khách của Trường, ck 5%, thanh toán luôn</t>
  </si>
  <si>
    <t>KL00127</t>
  </si>
  <si>
    <t>TIT MART</t>
  </si>
  <si>
    <t>Đường liên Xã Bắc Hồng, Huyện Đông Anh, Thành phố Hà Nội (Gần trường Cấp 1)</t>
  </si>
  <si>
    <t>Khách lẻ Hà Nội, thanh toán ngay</t>
  </si>
  <si>
    <t>Xã Bắc Hồng</t>
  </si>
  <si>
    <t>KL00128</t>
  </si>
  <si>
    <t>Chị Giang - 0329 084 098</t>
  </si>
  <si>
    <t>CT7, Ngô Thì Nhậm, Hà Cầu, Hà Đông, Hà Nội</t>
  </si>
  <si>
    <t>KHÁCH LẺ THANH TOÁN LUÔN</t>
  </si>
  <si>
    <t>Phường Hà Cầu</t>
  </si>
  <si>
    <t>KL00129</t>
  </si>
  <si>
    <t>Anh Cường</t>
  </si>
  <si>
    <t>28 Đại Linh, Phường Trung Văn, Quận Nam Từ Liêm, TP Hà Nội</t>
  </si>
  <si>
    <t>Phường Trung Văn</t>
  </si>
  <si>
    <t>KL00131</t>
  </si>
  <si>
    <t>Family mart</t>
  </si>
  <si>
    <t>Toà S1.06 Vinsmart city, Tây Mỗ, Nam Từ Liêm, Hà Nội</t>
  </si>
  <si>
    <t>KL00132</t>
  </si>
  <si>
    <t>Siêu thị Đức Thành</t>
  </si>
  <si>
    <t>Toà The Pride, Tố Hữu, La Khê, Hà Đông, Hà Nội</t>
  </si>
  <si>
    <t>KL00133</t>
  </si>
  <si>
    <t>C Mart - Chung cư viện bỏng Hà Đông</t>
  </si>
  <si>
    <t>Chung cư viện bỏng Lê Hữu Trác, Hà Đông, Hà Nội</t>
  </si>
  <si>
    <t>KL00134</t>
  </si>
  <si>
    <t>CÔNG TY CỔ PHẦN ĐẦU TƯ VÀ DỊCH VỤ ẨM THỰC AN PHÁT</t>
  </si>
  <si>
    <t>70 Tôn Đức Thắng, Khu Phố 5, Phường Tân Thiện, Thị xã La Gi, Tỉnh Bình Thuận, Việt Nam</t>
  </si>
  <si>
    <t>3401247306</t>
  </si>
  <si>
    <t>Phường Tân Thiện</t>
  </si>
  <si>
    <t>KL00135</t>
  </si>
  <si>
    <t>HỘ KINH DOANH URBAN MART</t>
  </si>
  <si>
    <t>9A TX13, khu phố 1, phường Thạnh Xuân, Quận 12 ,TP Hồ Chí Minh.</t>
  </si>
  <si>
    <t>8853304816-001</t>
  </si>
  <si>
    <t>phường Thạnh Xuân</t>
  </si>
  <si>
    <t>KL00136</t>
  </si>
  <si>
    <t>LINKMART</t>
  </si>
  <si>
    <t>Chung cư Intracom, Vĩnh Ngọc, Đông Anh, Hà Nội</t>
  </si>
  <si>
    <t>KL00142</t>
  </si>
  <si>
    <t>Tiện Ích Long Hương</t>
  </si>
  <si>
    <t>Số 15, Villa 2 Huyndai, Hà Trì 5, Hà Cầu, Hà Đông</t>
  </si>
  <si>
    <t>KL00143</t>
  </si>
  <si>
    <t>THANH BÌNH MART</t>
  </si>
  <si>
    <t>toà no2, 87 lĩnh nam, Hoàng Mai.</t>
  </si>
  <si>
    <t>KL00144</t>
  </si>
  <si>
    <t>CÔNG TY TNHH TUẤN NGUYỄN</t>
  </si>
  <si>
    <t>Khu B, Cảng Khuyến Lương, Phường Trần Phú, Quận Hoàng Mai, Thành phố Hà Nội, Việt Nam</t>
  </si>
  <si>
    <t>0103610342</t>
  </si>
  <si>
    <t>Phường Trần Phú</t>
  </si>
  <si>
    <t>KL00145</t>
  </si>
  <si>
    <t>CÔNG TY CỔ PHẦN THƯƠNG MẠI NỘI THẤT PHÚC ĐẠT</t>
  </si>
  <si>
    <t>52-54 Đường số 1, Khu nhà ở Phước Kiển, ấp 4, Xã Nhà Bè, Thành phố Hồ Chí Minh, Việt Nam</t>
  </si>
  <si>
    <t>0317872063</t>
  </si>
  <si>
    <t>KL00148</t>
  </si>
  <si>
    <t>Uti mart - Tòa S2.18 Vinhome Ocean Park, Đa Tốn, Gia Lâm</t>
  </si>
  <si>
    <t>Tòa S2.18 Vinhome Ocean Park, Đa Tốn, Gia Lâm, Hà Nội</t>
  </si>
  <si>
    <t>KL00149</t>
  </si>
  <si>
    <t>Siêu thị Đức Thành 37 Bà Triệu, Hà Đông</t>
  </si>
  <si>
    <t>37 Bà Triệu, Hà Đông, Hà Nội</t>
  </si>
  <si>
    <t>KL00150</t>
  </si>
  <si>
    <t>Topmart SH06 chung cư Anland Complex</t>
  </si>
  <si>
    <t>Topmart SH06 chung cư Anland Complex, KĐT Dương Nội, Hà Đông, Hà Nội</t>
  </si>
  <si>
    <t>KL00152</t>
  </si>
  <si>
    <t>Tiện Lợi Mart</t>
  </si>
  <si>
    <t>K11 Nguyễn Cao Luyện, KĐT Việt Hưng, Long Biên, Hà Nội</t>
  </si>
  <si>
    <t>Phường Việt Hưng</t>
  </si>
  <si>
    <t>KL00155</t>
  </si>
  <si>
    <t>Gmart - Sảnh B - 82 Nguyễn Tuân</t>
  </si>
  <si>
    <t>Sảnh B - 82 Nguyễn Tuân, quận Thanh Xuân, thành phố Hà Nội</t>
  </si>
  <si>
    <t>KL00156</t>
  </si>
  <si>
    <t>Siêu thị Top5</t>
  </si>
  <si>
    <t>Siêu thị Top5 - Tòa Aqua 44 Yên Phụ, Ba Đình, Hà Nội</t>
  </si>
  <si>
    <t>Thanh toán công nợ Mồng 5 và 20 hàng tháng</t>
  </si>
  <si>
    <t>KL00157</t>
  </si>
  <si>
    <t>Kenmart</t>
  </si>
  <si>
    <t>Kenmart (điểm mở mới) - số 2 ngõ 79 đường Dương Quảng Hàm, P. Quan Hoa, Quận Cầu Giấy</t>
  </si>
  <si>
    <t>chiết khấu 5%</t>
  </si>
  <si>
    <t>Phường Quan Hoa</t>
  </si>
  <si>
    <t>KL00158</t>
  </si>
  <si>
    <t>Siêu thị Xanh N07B2 Thành Thái</t>
  </si>
  <si>
    <t>N07B2 Thành Thái, Dịch Vọng, Q. Cầu Giấy, TP. Hà Nội</t>
  </si>
  <si>
    <t>Phường Dịch Vọng</t>
  </si>
  <si>
    <t>KL00159</t>
  </si>
  <si>
    <t>Siêu thị Xanh CC IA20 Ciputra</t>
  </si>
  <si>
    <t>Sảnh 2 Tòa B chung cư IA20 Ciputra, P. Đông Ngạc, Q. Bắc Từ Liêm, Hà Nội</t>
  </si>
  <si>
    <t>Phường Đông Ngạc</t>
  </si>
  <si>
    <t>KL00160</t>
  </si>
  <si>
    <t>UTI mart</t>
  </si>
  <si>
    <t>UTI mart - 211 Trâu Quỳ, Gia Lâm ( Điểm Mới)</t>
  </si>
  <si>
    <t>KL00161</t>
  </si>
  <si>
    <t>Chị Hà</t>
  </si>
  <si>
    <t>Chung cư Osaka Ngõ 48 Ngọc Hồi, Phường Hoàng Liệt, Quận Hoàng Mai</t>
  </si>
  <si>
    <t>Phường Hoàng Liệt</t>
  </si>
  <si>
    <t>KL00162</t>
  </si>
  <si>
    <t>Siêu thị C Mart - Hải Phòng</t>
  </si>
  <si>
    <t>Siêu thị C Mart -  toà B chung cư Hoàng Huy Commerce, Võ Nguyên Giáp, Lê Chân, Hải Phòng</t>
  </si>
  <si>
    <t>KL00163</t>
  </si>
  <si>
    <t>Hộ kinh doanh thực phẩm Thiên Lý - Nguyễn Thị Ánh Nguyệt</t>
  </si>
  <si>
    <t>Số 90 Ngách 51 Ngõ Linh Quang, P. Văn Chương, Q. Đống Đa, TP. Hà Nội</t>
  </si>
  <si>
    <t>0109709570</t>
  </si>
  <si>
    <t>KL00164</t>
  </si>
  <si>
    <t>Thực phẩm xanh (Hệ thống Cmart)</t>
  </si>
  <si>
    <t>Thực phẩm xanh (Hệ thống Cmart) - V5 The Vespa Phú Lãm, Hà Đông</t>
  </si>
  <si>
    <t>KL00165</t>
  </si>
  <si>
    <t>Iki Mart</t>
  </si>
  <si>
    <t>Iki Mart - P1 Ocean Park, Trâu Quỳ, Gia Lâm</t>
  </si>
  <si>
    <t>KL00167</t>
  </si>
  <si>
    <t>Chị Linh</t>
  </si>
  <si>
    <t>151 Minh Khai, Thành phố Bắc Giang</t>
  </si>
  <si>
    <t>KL00168</t>
  </si>
  <si>
    <t>HỘ KINH DOANH MINIMART HÀ NỘI</t>
  </si>
  <si>
    <t>93 Trần Đình Xu, Phường Cầu Ông Lãnh, Thành phố Hồ Chí Minh, Việt Nam</t>
  </si>
  <si>
    <t>0313893714-001</t>
  </si>
  <si>
    <t>Phường Nguyễn Cư Trinh</t>
  </si>
  <si>
    <t>KL00169</t>
  </si>
  <si>
    <t>Nguyễn Thị Thuý An</t>
  </si>
  <si>
    <t>TTTM Phú Lộc Plaza, Đường Lý Thường Kiệt, Phường Hoàng Văn Thụ, Thành phố Lạng Sơn, Lạng Sơn, Việt
Nam</t>
  </si>
  <si>
    <t>Phường Hoàng Văn Thụ</t>
  </si>
  <si>
    <t>KL00171</t>
  </si>
  <si>
    <t>HỘ KINH DOANH SỮA TƯƠI NHẬP KHẨU HCM</t>
  </si>
  <si>
    <t>445/18 Nơ Trang Long, Phường 13, Quận Bình Thạnh, Thành phố Hồ Chí Minh, Việt Nam</t>
  </si>
  <si>
    <t>8005558924-001</t>
  </si>
  <si>
    <t>Phường 13</t>
  </si>
  <si>
    <t>KL00172</t>
  </si>
  <si>
    <t>H mart - R1.05 Ocean Park, Đa Tốn, Gia Lâm</t>
  </si>
  <si>
    <t>R1.05 Ocean Park, Đa Tốn, Gia Lâm, Hà Nội</t>
  </si>
  <si>
    <t>Khách lẻ, thanh toán ngay</t>
  </si>
  <si>
    <t>KL00173</t>
  </si>
  <si>
    <t>Siêu thị Xanh CT2 Mễ Trì</t>
  </si>
  <si>
    <t>CT2 Mễ Trì, Phường Mễ Trì, Quận Nam Từ Liêm, Hà Nội</t>
  </si>
  <si>
    <t>MỄ TRÌ</t>
  </si>
  <si>
    <t>KL00174</t>
  </si>
  <si>
    <t>Chumi Mart</t>
  </si>
  <si>
    <t>Số 213 Đồng Hòa, Kiến An, Hải Phòng</t>
  </si>
  <si>
    <t>KL00175</t>
  </si>
  <si>
    <t>CP PORK SHOP THANH LINH</t>
  </si>
  <si>
    <t>Thị trấn Sóc Sơn</t>
  </si>
  <si>
    <t>KL00176</t>
  </si>
  <si>
    <t>Daily Mart H1.18 Gia Lâm</t>
  </si>
  <si>
    <t>Tòa H1.18 - Vin Masterise - Gia Lâm - Hà Nội</t>
  </si>
  <si>
    <t>KL00177</t>
  </si>
  <si>
    <t>Em Linh</t>
  </si>
  <si>
    <t>Tổ 7 Thị trấn Sóc Sơn, Sóc Sơn</t>
  </si>
  <si>
    <t>KL00178</t>
  </si>
  <si>
    <t>Đức Thành Mart</t>
  </si>
  <si>
    <t>Shop 03_02 tòa A Masteri Smart City</t>
  </si>
  <si>
    <t>KL00181</t>
  </si>
  <si>
    <t>Xanh Mart - S1.08 Vinhomes Ocean Park</t>
  </si>
  <si>
    <t>KL00182</t>
  </si>
  <si>
    <t>Cherry Mart - S1.07 Vinhomes Ocean Park</t>
  </si>
  <si>
    <t>S1.07 Vinhomes Ocean Park, Đa Tốn, Gia Lâm, Hà Nội</t>
  </si>
  <si>
    <t>KL00183</t>
  </si>
  <si>
    <t>Đức Thành Khu đô thị Tân Tây Đô</t>
  </si>
  <si>
    <t>Đức Thành Khu đô thị Tân Tây Đô Đan Phượng</t>
  </si>
  <si>
    <t>Huyện Đan Phượng</t>
  </si>
  <si>
    <t>KL00184</t>
  </si>
  <si>
    <t>TD Mart</t>
  </si>
  <si>
    <t>TD Mart, Sunshine Dương Văn Bé (Mở mới), Mai Động, Hoàng Mai, HN</t>
  </si>
  <si>
    <t>KL00185</t>
  </si>
  <si>
    <t>Eco Mart</t>
  </si>
  <si>
    <t>Eco Mart ki-ốt 7 T2 Blue Start Trâu Quỳ</t>
  </si>
  <si>
    <t>KL00186</t>
  </si>
  <si>
    <t>Chị Huệ</t>
  </si>
  <si>
    <t>Chung cư New City - Lai Xá - Kim Chung - Hoài Đức - Hà Nội</t>
  </si>
  <si>
    <t>KL00187</t>
  </si>
  <si>
    <t>Cửa hàng H 24h</t>
  </si>
  <si>
    <t>Số 9 Tu Hoàng, Nam Từ Liêm (ngã 4 Nhổn)</t>
  </si>
  <si>
    <t>KL00188</t>
  </si>
  <si>
    <t>Daily H2.02 Ocean Park - Trâu Quỳ, Gia Lâm</t>
  </si>
  <si>
    <t>Tòa H2.02 Ocean Park - Trâu Quỳ, Gia Lâm, Hà Nội</t>
  </si>
  <si>
    <t>KL00189</t>
  </si>
  <si>
    <t>Trần Thanh Vân</t>
  </si>
  <si>
    <t>Tòa nhà Doji - Lô 8, Đường Lê Hồng Phong, Phường Đông Khê, Quận Ngô Quyền, Hải Phòng</t>
  </si>
  <si>
    <t>KL00190</t>
  </si>
  <si>
    <t>Daily H3.03 Ocean Park - Trâu Quỳ, Gia Lâm</t>
  </si>
  <si>
    <t>Tòa H3.03 Ocean Park - Trâu Quỳ, Gia Lâm, Hà Nội</t>
  </si>
  <si>
    <t>KL00191</t>
  </si>
  <si>
    <t>Daily Khu nhà ở Dragon Village, Thủ Đức</t>
  </si>
  <si>
    <t>Khu nhà ở Dragon Village, Đường 15, Phường Phú Hữu, Thành phố Thủ Đức, Thành phố Hồ Chí Minh</t>
  </si>
  <si>
    <t>KL00192</t>
  </si>
  <si>
    <t>Văn Quyền Mart</t>
  </si>
  <si>
    <t>Số nhà 28 ngách 46 ngõ 1 Bùi Xương Trạch - Thanh Xuân - HN</t>
  </si>
  <si>
    <t>KL00193</t>
  </si>
  <si>
    <t>Chị Huyền - SĐT 0916 931 659</t>
  </si>
  <si>
    <t>876 Bạch Đằng, Hà Nội</t>
  </si>
  <si>
    <t>VĨNH TUY</t>
  </si>
  <si>
    <t>KL00194</t>
  </si>
  <si>
    <t>Siêu thị TH's Mart SA5</t>
  </si>
  <si>
    <t>Siêu thị TH's Mart, toà SA5 Vinhome Smart Tây Mỗ Nam Từ Liêm</t>
  </si>
  <si>
    <t>KL00196</t>
  </si>
  <si>
    <t>Esmee Mart - 444 Hoàng Hoa Thám, Ba Đình, Hà Nội</t>
  </si>
  <si>
    <t>444 Hoàng Hoa Thám, Ba Đình, Hà Nội</t>
  </si>
  <si>
    <t>KL00197</t>
  </si>
  <si>
    <t>Siêu thị tiện lợi T&amp;M Mart</t>
  </si>
  <si>
    <t>H1.18 masteri waterfront, Ocean Park, Gia Lâm, Hà Nội</t>
  </si>
  <si>
    <t>TRÂU QUỲ</t>
  </si>
  <si>
    <t>KL00198</t>
  </si>
  <si>
    <t>Green Mart</t>
  </si>
  <si>
    <t>Tòa CT2A chung cư Homeland, Phường Bồ Đề (Thượng Thanh cũ)</t>
  </si>
  <si>
    <t>KL00199</t>
  </si>
  <si>
    <t>Minh An Mart</t>
  </si>
  <si>
    <t>Minh An Mart S302 Vinhomes Smart City</t>
  </si>
  <si>
    <t>KL00200</t>
  </si>
  <si>
    <t>Siêu thị TH's Mart TC2</t>
  </si>
  <si>
    <t>TC2 the Canopy Residences Vinhome Smart Tây Mỗ Nam Từ Liêm</t>
  </si>
  <si>
    <t>KL00201</t>
  </si>
  <si>
    <t>TD Mart Glexico</t>
  </si>
  <si>
    <t>TD Mart tầng 1 tòa glexico ngõ 885 Tam Trinh, Hoàng Mai. Hà Nội</t>
  </si>
  <si>
    <t>KL00202</t>
  </si>
  <si>
    <t>Siêu thị Minh Nhi Mart</t>
  </si>
  <si>
    <t>SH27,27 tòa CT2 Chung cư iec Tứ Hiệp Thanh Trì Hà Nội</t>
  </si>
  <si>
    <t>TỨ HIỆP</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</si>
  <si>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</si>
  <si>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</si>
  <si>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</si>
  <si>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</si>
  <si>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</si>
  <si>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</si>
  <si>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</si>
  <si>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</si>
  <si>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</si>
  <si>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</si>
  <si>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</si>
  <si>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</si>
  <si>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K-Market Golden palace</t>
  </si>
  <si>
    <t>Hầm B1 - Tòa nhà Golden Palace, Mễ Trì, Nam Từ Liêm, Hà Nội</t>
  </si>
  <si>
    <t>Kmarket0005</t>
  </si>
  <si>
    <t>K-Market 17T3</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</si>
  <si>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</si>
  <si>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</si>
  <si>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</si>
  <si>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</si>
  <si>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Phường Xuân Đỉnh</t>
  </si>
  <si>
    <t>Kmarket0007</t>
  </si>
  <si>
    <t>K-Market ciputra 2</t>
  </si>
  <si>
    <t>Cửa hàng số 8 khu TM tầng Shophouse CT17 KĐT Nam Thăng Long, Xuân Tảo, Bắc Từ Liêm, Thành phố Hà Nội, Việt Nam</t>
  </si>
  <si>
    <t>Kmarket0008</t>
  </si>
  <si>
    <t>K-Market Quang Minh</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</si>
  <si>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</si>
  <si>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</si>
  <si>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</si>
  <si>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</si>
  <si>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Phường Phúc Lợi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</si>
  <si>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</si>
  <si>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</si>
  <si>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</si>
  <si>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Phường Mai Động</t>
  </si>
  <si>
    <t>Kmarket0011</t>
  </si>
  <si>
    <t>K-Market Gardenia</t>
  </si>
  <si>
    <t>Lô shop SO05-Tòa A3 dự án Vinhome Gardennia, Số 06, Hàm Nghi, Phường Cầu Diễn, Quận Nam Từ Liêm, Hà Nội</t>
  </si>
  <si>
    <t>Thị Trấn Cầu Diễn</t>
  </si>
  <si>
    <t>Kmarket0012</t>
  </si>
  <si>
    <t>K-Market Royal City R1</t>
  </si>
  <si>
    <t>R1-L01-01B Royal City 72 Nguyễn Trãi, quận Thanh Xuân, thành phố Hà Nội.</t>
  </si>
  <si>
    <t>Phường Thượng Đình</t>
  </si>
  <si>
    <t>Kmarket0013</t>
  </si>
  <si>
    <t>K-Market Trung Hòa</t>
  </si>
  <si>
    <t>B29, Nguyễn Thị Định, Phường Nhân Chính, Quận Thanh Xuân, Hà Nội</t>
  </si>
  <si>
    <t>Phường Nhân Chính</t>
  </si>
  <si>
    <t>Kmarket0014</t>
  </si>
  <si>
    <t>K-Market Goldmark Ruby</t>
  </si>
  <si>
    <t>Tòa nhà Golmark Rubi R2-L1-01, số 136 Hồ Tùng Mậu, Phường Phú Diễn, Q. Bắc Từ Liêm (bên cạnh nghĩa trang Mai Dịch), TP Hà Nội</t>
  </si>
  <si>
    <t>Phường Liên Mạc</t>
  </si>
  <si>
    <t>Kmarket0015</t>
  </si>
  <si>
    <t>K-Market Goldmak saphire</t>
  </si>
  <si>
    <t>K-Market Goldmark S1-01, tòa nhà Saphia 1, Goldmark city, 136 Hồ Tùng Mậu, Bắc Từ Liêm, Hà Nội.</t>
  </si>
  <si>
    <t>Phường Phúc Diễn</t>
  </si>
  <si>
    <t>Kmarket0016</t>
  </si>
  <si>
    <t>K-Market Xuân Diệu</t>
  </si>
  <si>
    <t>77 Xuân Diệu, phường Quảng An, quận Tây Hồ, thành phố Hà Nội.</t>
  </si>
  <si>
    <t>Phường Quảng An</t>
  </si>
  <si>
    <t>Kmarket0017</t>
  </si>
  <si>
    <t>K-Market Greenbay</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</si>
  <si>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</si>
  <si>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</si>
  <si>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</si>
  <si>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</si>
  <si>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</si>
  <si>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</si>
  <si>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</si>
  <si>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</si>
  <si>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</si>
  <si>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</si>
  <si>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</si>
  <si>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K-Market Capital C6</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</si>
  <si>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</si>
  <si>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</si>
  <si>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</si>
  <si>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</si>
  <si>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</si>
  <si>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K-market Mỹ Đình Pearl</t>
  </si>
  <si>
    <t>Tầng 1 của gian hàng thương mại số P1. TM 12, tầng số 01, tòa nhà Pearl  01, khu căn hộ Mỹ đình Pearl, thuộc tổ hợp Mỹ Đình Pearl, khu X3, khu  4.3V, Phường Phú Đô, quận Nam Từ Liêm, TP Hà Nội</t>
  </si>
  <si>
    <t>Kmarket0024</t>
  </si>
  <si>
    <t>K-market CT4 New</t>
  </si>
  <si>
    <t>Ki ốt SH 12A, đơn nguyên 4, tòa nhà CT4, khu đô thị Mỹ Đình - Mễ Trì, Phường Mỹ Đình 1, quận Nam  Từ Liêm, Hà Nội</t>
  </si>
  <si>
    <t>Mỹ Đình</t>
  </si>
  <si>
    <t>Kmarket0025</t>
  </si>
  <si>
    <t>K-market Ecopark</t>
  </si>
  <si>
    <t>L1-04 , tầng 1, tháp Lake 1 (A2), thuộc dự án khu căn hộ Aqua Bay Sky Residences, Xuân Quan, Văn Giang, Hưng Yên</t>
  </si>
  <si>
    <t>Xã Xuân Quan</t>
  </si>
  <si>
    <t>Kmarket0026</t>
  </si>
  <si>
    <t>K-market Đà Nẵng</t>
  </si>
  <si>
    <t>K-market Đà Nẵng :LÔ A10, đường Phạm Văn Đồng, Phường Hải Bắc, quận Sơn Trà, TP Đà Nẵng.</t>
  </si>
  <si>
    <t>Phường An Hải Bắc</t>
  </si>
  <si>
    <t>Kmarket0027</t>
  </si>
  <si>
    <t>K-Market Vinhome Bắc Ninh</t>
  </si>
  <si>
    <t>Ô L1-01A, Tầng L1, Trung tâm Thương mại Vincom Plaza Lý Thái Tổ, ngã 6, mặt đường Lý Thái Tổ và đường Trần Hưng Đạo, phường Suối Hoa, Tp Bắc Ninh, tỉnh Bắc Ninh</t>
  </si>
  <si>
    <t>Phường Suối Hoa</t>
  </si>
  <si>
    <t>Kmarket0028</t>
  </si>
  <si>
    <t>K-Market Việt Long Bắc Ninh</t>
  </si>
  <si>
    <t>Tầng 1, tòa nhà tại lô CC04, Đường Lý Thái Tổ, phường Ninh Xá, TP Bắc Ninh</t>
  </si>
  <si>
    <t>Phường Ninh Xá</t>
  </si>
  <si>
    <t>Kmarket0029</t>
  </si>
  <si>
    <t>K-market Westpoint</t>
  </si>
  <si>
    <t>TM 01-10 Vinhomes  West point Mễ Trì, Nam Từ Liêm, Hà Nội</t>
  </si>
  <si>
    <t>Mễ Trì</t>
  </si>
  <si>
    <t>Kmarket0030</t>
  </si>
  <si>
    <t>K-market Emerald</t>
  </si>
  <si>
    <t>SH 24, Tòa nhà E4 -CT2 dự án Emerald, Đình Thôn, Nam Từ Liêm, Hà Nội.</t>
  </si>
  <si>
    <t>Kmarket0031</t>
  </si>
  <si>
    <t>K-Market METROPOLIS</t>
  </si>
  <si>
    <t>Gian hàng số 8S, Dự an Vinhome Metropolis,số 29 Liễu Giai, phường Ngọc Khánh, Ba Đình, Hà Nội</t>
  </si>
  <si>
    <t>Phường Ngọc Khánh</t>
  </si>
  <si>
    <t>Kmarket0032</t>
  </si>
  <si>
    <t>K-Market Thăng Long Number 1</t>
  </si>
  <si>
    <t>Tầng 1 , Tòa B, số 1, Đại Lộ Thăng Long, phường Mễ Trì, quận Nam Từ Liêm, HN.</t>
  </si>
  <si>
    <t>Kmarket0033</t>
  </si>
  <si>
    <t>K-Market Kosmo</t>
  </si>
  <si>
    <t>Lô S15, dự án Kosmo Tây Hồ, 161 Xuân La, Phường Xuân La, Tây Hồ , Hà Nội.</t>
  </si>
  <si>
    <t>Phường Xuân La</t>
  </si>
  <si>
    <t>Kmarket0034</t>
  </si>
  <si>
    <t>K-Market Daewoo Starlake</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</si>
  <si>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</si>
  <si>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</si>
  <si>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</si>
  <si>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</si>
  <si>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Phường An Hải Tây</t>
  </si>
  <si>
    <t>Kmarket0037</t>
  </si>
  <si>
    <t>K-Market Sunshine City</t>
  </si>
  <si>
    <t>Toà nhà S3 Sunshine City KĐT Nam Thăng Long, Phường Đông Ngạc , Quận Bắc Từ Liêm, TP Hà Nội</t>
  </si>
  <si>
    <t>Đông Ngạc</t>
  </si>
  <si>
    <t>Kmarket0038</t>
  </si>
  <si>
    <t>K-Market Ngọc Hân Bắc Ninh</t>
  </si>
  <si>
    <t>342 Ngọc Hân Công Chúa, phường Vô Cường. TP Bắc Ninh, tỉnh Bắc Ninh</t>
  </si>
  <si>
    <t>Phường Võ Cường</t>
  </si>
  <si>
    <t>Kmarket0039</t>
  </si>
  <si>
    <t>K-Market TT4 Mỹ Đình</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</si>
  <si>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</si>
  <si>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</si>
  <si>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</si>
  <si>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</si>
  <si>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</si>
  <si>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</si>
  <si>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</si>
  <si>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Phường Khuê Mỹ</t>
  </si>
  <si>
    <t>Kmarket0042</t>
  </si>
  <si>
    <t>K-Market The Matrix one</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</si>
  <si>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</si>
  <si>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</si>
  <si>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</si>
  <si>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</si>
  <si>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</si>
  <si>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</si>
  <si>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</si>
  <si>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</si>
  <si>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</si>
  <si>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</si>
  <si>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Phường Đằng Giang</t>
  </si>
  <si>
    <t>Kmarket0046</t>
  </si>
  <si>
    <t>K-Market Minato Residence - Hải Phòng</t>
  </si>
  <si>
    <t>Shop CT2-CH.3 dự án The Minato Residence, Phường Vĩnh Niệm, Quận Lê Chân, Thành phố Hải Phòng, Việt Nam</t>
  </si>
  <si>
    <t>Phường Vĩnh Niệm</t>
  </si>
  <si>
    <t>KMARKET-HNI-NTL-0029</t>
  </si>
  <si>
    <t>K-Market Smart City</t>
  </si>
  <si>
    <t>ô đất F5 -CH02, dự án khu đô thị mới Tây mỗ , đại mỗ , vinhome park ,tây mỗ</t>
  </si>
  <si>
    <t>Lecomart0001</t>
  </si>
  <si>
    <t>Siêu Thị Lecomart Tòa Sp01S40</t>
  </si>
  <si>
    <t>Tòa Sp01S40, sảnh SP, Skyoasis, Ecopark, Văn Giang, Hưng Yên</t>
  </si>
  <si>
    <t>LECOMART</t>
  </si>
  <si>
    <t>Siêu Thị Lecomart</t>
  </si>
  <si>
    <t>Lecomart0002</t>
  </si>
  <si>
    <t>Siêu Thị Lecomart S101S48A, Sảnh 5, Tòa S2</t>
  </si>
  <si>
    <t>S101S48A, Sảnh 5, Tòa S2, Skyoasis, Ecopark, Văn Giang, Hưng Yên</t>
  </si>
  <si>
    <t>Lecomart0003</t>
  </si>
  <si>
    <t>Siêu Thị Lecomart H101S16, Haven Park 1</t>
  </si>
  <si>
    <t>H101S16, Haven Park 1, Ecopark, Văn Giang, Hưng Yên</t>
  </si>
  <si>
    <t>Lecomart0004</t>
  </si>
  <si>
    <t>Siêu Thị Lecomart P207, Park Premium, Aquabay</t>
  </si>
  <si>
    <t>P207, Park Premium, Aquabay, Cửu Cao, Văn Giang, Hưng Yên</t>
  </si>
  <si>
    <t>Xã Cửu Cao</t>
  </si>
  <si>
    <t>Lecomart0005</t>
  </si>
  <si>
    <t>Siêu Thị Lecomart R3-01S08, Onsen Swanlake</t>
  </si>
  <si>
    <t>R3-01S08, Onsen Swanlake, Ecopark, Văn Giang, Hưng Yên</t>
  </si>
  <si>
    <t>Lecomart0006</t>
  </si>
  <si>
    <t>Siêu Thị Lecomart SHR20, Eurowindow Park</t>
  </si>
  <si>
    <t>SHR20, Eurowindow Park, Đông Hội, Đông Anh, Hà Nội</t>
  </si>
  <si>
    <t>Xã Đông Hội</t>
  </si>
  <si>
    <t>Lecomart0007</t>
  </si>
  <si>
    <t>Siêu Thị Lecomart H2 01S20 Haven Park</t>
  </si>
  <si>
    <t>H2 01S20 Haven Park, Ecopark, Văn Giang, Hưng Yên</t>
  </si>
  <si>
    <t>LIENCHAU</t>
  </si>
  <si>
    <t>CHI NHÁNH CÔNG TY TNHH KINH DOANH TỔNG HỢP LIÊN CHÂU TẠI THÀNH PHỐ HẢI PHÒNG</t>
  </si>
  <si>
    <t>Tầng 4, tòa nhà Grand Tower, dự án Hoàng Huy - Sở Dầu, khu đô thị 2A Sở Dầu, Phường Hồng Bàng, Thành phố Hải Phòng, Việt Nam</t>
  </si>
  <si>
    <t>0108109806-001</t>
  </si>
  <si>
    <t>Hồng Bàng</t>
  </si>
  <si>
    <t>LOCALMART</t>
  </si>
  <si>
    <t>CÔNG TY TNHH LOCALMART</t>
  </si>
  <si>
    <t>Xóm Tự, Thôn Phù Đổng 1, Xã Phù Đổng, Huyện Gia Lâm, Thành Phố Hà Nội</t>
  </si>
  <si>
    <t>0107826670</t>
  </si>
  <si>
    <t>124 Trần Hưng Đạo, Đặc khu Phú Quốc, An Giang, Việt Nam.</t>
  </si>
  <si>
    <t>MT1; MIENNAM</t>
  </si>
  <si>
    <t>1702297755</t>
  </si>
  <si>
    <t>LONG BEACH</t>
  </si>
  <si>
    <t>Số 469, Đường Nguyễn Hữu Thọ, Phường Tân Hưng, Thành phố Hồ Chí Minh, Việt Nam</t>
  </si>
  <si>
    <t>LOTTE; MIENNAM</t>
  </si>
  <si>
    <t>0304741634</t>
  </si>
  <si>
    <t>Lô B-03 Khu thương mại Amata, Quốc lộ 1A, Phường Long Bình, Tỉnh Đồng Nai, Việt Nam</t>
  </si>
  <si>
    <t>0304741634-001</t>
  </si>
  <si>
    <t>Khu dân cư Hùng Vương I, Phường Phú Thủy, Tỉnh Lâm Đồng, Việt Nam</t>
  </si>
  <si>
    <t>0304741634-002</t>
  </si>
  <si>
    <t>Khu đô thị The Seasons Bình Dương, Phường Lái Thiêu, TP. Hồ Chí Minh, Việt Nam</t>
  </si>
  <si>
    <t>0304741634-003</t>
  </si>
  <si>
    <t>Tòa nhà Mipec, 229 Tây Sơn, Phường Ngã Tư Sở, Quận Đống đa, Thành phố Hà Nội, Việt Nam</t>
  </si>
  <si>
    <t>LOTTE; MIENBAC</t>
  </si>
  <si>
    <t>0304741634-004</t>
  </si>
  <si>
    <t>Góc đường 3 tháng 2 và đường Thi Sách, Phường Tam Thắng, TP. Hồ Chí Minh, Việt Nam</t>
  </si>
  <si>
    <t>0304741634-005</t>
  </si>
  <si>
    <t>Số 20, đường Cộng Hòa, Phường Bảy Hiền, Thành phố Hồ Chí Minh, Việt Nam</t>
  </si>
  <si>
    <t>0304741634-006</t>
  </si>
  <si>
    <t>84, Mậu Thân, Phường Cái Khế, Thành phố Cần Thơ, Việt Nam</t>
  </si>
  <si>
    <t>0304741634-007</t>
  </si>
  <si>
    <t>Tầng hầm 1 (B1), Trung tâm Lotte Hà Nội, số 54, đường Liễu Giai, Phường Giảng Võ, Thành phố Hà Nội, Việt Nam</t>
  </si>
  <si>
    <t>0304741634-008</t>
  </si>
  <si>
    <t>GIẢNG VÕ</t>
  </si>
  <si>
    <t>số 06 đường Nại Nam, Phường Hòa Cường, Thành phố Đà Nẵng, Việt Nam</t>
  </si>
  <si>
    <t>0304741634-009</t>
  </si>
  <si>
    <t>Số 18, Đường Phan Văn Trị, Phường Gò Vấp, Thành phố Hồ Chí Minh, Việt Nam</t>
  </si>
  <si>
    <t>0304741634-010</t>
  </si>
  <si>
    <t>Số 58 đường 23/10, Phường Tây Nha Trang, Tỉnh Khánh Hòa, Việt Nam</t>
  </si>
  <si>
    <t>0304741634-011</t>
  </si>
  <si>
    <t>Đại lộ V.I.Lenin, Khối Yên Sơn, Phường Vinh Phú, Tỉnh Nghệ An, Việt Nam</t>
  </si>
  <si>
    <t>0304741634-013</t>
  </si>
  <si>
    <t>Tầng hầm B1, Lotte Mall Hà Nội, Số 272 Võ Chí Công, Phường Tây Hồ, Thành phố Hà Nội, Việt Nam</t>
  </si>
  <si>
    <t>0304741634-015</t>
  </si>
  <si>
    <t>Phường Phú Thượng</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</si>
  <si>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</si>
  <si>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</si>
  <si>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</si>
  <si>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</si>
  <si>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</si>
  <si>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</si>
  <si>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MAI THỊ MỸ NHUNG (NHÀ NGHỈ GIA BẢO)</t>
  </si>
  <si>
    <t>Ấp Hồ Tràm, Xã Phước Thuận, Huyện Xuyên Mộc, Tỉnh BR-VT</t>
  </si>
  <si>
    <t>3502416631</t>
  </si>
  <si>
    <t>MARONE</t>
  </si>
  <si>
    <t>CÔNG TY TNHH MỘT THÀNH VIÊN MARONE</t>
  </si>
  <si>
    <t>11 Trường Sơn, Phường 15, Quận 10, TP Hồ Chí Minh</t>
  </si>
  <si>
    <t>0313527362</t>
  </si>
  <si>
    <t>MARTHREE</t>
  </si>
  <si>
    <t>CÔNG TY TNHH MỘT THÀNH VIÊN MARTHREE</t>
  </si>
  <si>
    <t>11 Trường Sơn, Phường 15, Quận 10, TP.Hồ Chí Minh</t>
  </si>
  <si>
    <t>0313643129</t>
  </si>
  <si>
    <t>MARTWO</t>
  </si>
  <si>
    <t>CTY TNHH MTV MARTWO</t>
  </si>
  <si>
    <t>11 Trường Sơn, P.15, Q.10, Tp.HCM</t>
  </si>
  <si>
    <t>0313682294</t>
  </si>
  <si>
    <t>MASCOT</t>
  </si>
  <si>
    <t>CÔNG TY TNHH MASCOT VIỆT NAM</t>
  </si>
  <si>
    <t>Lô đất CN 3.1 khu công nghiệp Tân Trường, Xã Tân Trường, Huyện Cẩm Giàng, Tỉnh Hải Dương, Việt Nam</t>
  </si>
  <si>
    <t>0800365955</t>
  </si>
  <si>
    <t>Xã Tân Trường</t>
  </si>
  <si>
    <t>MATTROIDOHOCHIMINH</t>
  </si>
  <si>
    <t>CN TẠI TP.HCM - CÔNG TY CỔ PHẦN ĐẦU TƯ THƯƠNG MẠI QUỐC TẾ MẶT TRỜI ĐỎ (TP.HN)</t>
  </si>
  <si>
    <t>208 Nam Kỳ Khởi Nghĩa, Phường 06, Quận 3, TP Hồ Chí Minh</t>
  </si>
  <si>
    <t>0102646635-001</t>
  </si>
  <si>
    <t>MAYSSTORE</t>
  </si>
  <si>
    <t>CỬA HÀNG TẠP HÓA MAY'S STORE</t>
  </si>
  <si>
    <t>SC27-2 KHU PHO SKYGARDEN, P-TAN PHONG, Q.7</t>
  </si>
  <si>
    <t>0305372468</t>
  </si>
  <si>
    <t>MDBD</t>
  </si>
  <si>
    <t>CÔNG TY TNHH THƯƠNG MẠI DỊCH VỤ MỸ ĐỨC BÌNH ĐIỀN</t>
  </si>
  <si>
    <t>84 Cống Quỳnh, Phường Phạm Ngũ Lão, Quận 1, Tp. Hồ Chí Minh, Việt Nam</t>
  </si>
  <si>
    <t>0316074368</t>
  </si>
  <si>
    <t>MEATDELI-005</t>
  </si>
  <si>
    <t>CÔNG TY TNHH MEATDELI HN - CHI NHÁNH HÀ NAM 01</t>
  </si>
  <si>
    <t>Lô CN-02, Khu công nghiệp Đồng Văn IV, Xã Đại Cương, Huyện Kim Bảng, Tỉnh Hà Nam, Việt Nam</t>
  </si>
  <si>
    <t>0700793788-005</t>
  </si>
  <si>
    <t>Đại Cương</t>
  </si>
  <si>
    <t>MEATWORLD</t>
  </si>
  <si>
    <t>CÔNG TY CỔ PHẦN MEAT WORLD</t>
  </si>
  <si>
    <t>541 Phan Văn Trị, Phường 5, Quận Gò Vấp, Thành phố Hồ Chí Minh, Việt Nam</t>
  </si>
  <si>
    <t>0315121431</t>
  </si>
  <si>
    <t>Khu B, Khu đô thị mới An Phú-An Khánh, Phường Bình Trưng, Thành phố Hồ Chí Minh</t>
  </si>
  <si>
    <t>MEGA; MIENNAM</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</si>
  <si>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</si>
  <si>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</si>
  <si>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</si>
  <si>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</si>
  <si>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</si>
  <si>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</si>
  <si>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</si>
  <si>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</si>
  <si>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</si>
  <si>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</si>
  <si>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</si>
  <si>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</si>
  <si>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</si>
  <si>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</si>
  <si>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</si>
  <si>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</si>
  <si>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MIENBAC;MEGA</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</si>
  <si>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</si>
  <si>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</si>
  <si>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</si>
  <si>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</si>
  <si>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</si>
  <si>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</si>
  <si>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</si>
  <si>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</si>
  <si>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</si>
  <si>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</si>
  <si>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</si>
  <si>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</si>
  <si>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Đường Phạm Văn Đồng, Phường Phú Diễn, Thành phố Hà Nội, Việt Nam</t>
  </si>
  <si>
    <t>Mega Thăng Long; Hà Đông; Thanh Xuân; Hoàng Mai</t>
  </si>
  <si>
    <t>0302249586-001</t>
  </si>
  <si>
    <t>CỔ NHUẾ</t>
  </si>
  <si>
    <t>Khu vực V, Quốc lộ 91B, Phường Tân An, Thành phố Cần Thơ, Việt Nam</t>
  </si>
  <si>
    <t>Mega Hưng Lợi</t>
  </si>
  <si>
    <t>MEGA;MIENNAM</t>
  </si>
  <si>
    <t>0302249586-002</t>
  </si>
  <si>
    <t>Số 2A đường Hồng Bàng, Phường Hồng Bàng, Thành phố Hải Phòng, Việt Nam</t>
  </si>
  <si>
    <t>Mega Hồng Bàng</t>
  </si>
  <si>
    <t>0302249586-003</t>
  </si>
  <si>
    <t>09 Đường Cách Mạng Tháng 8, Phường Hòa Cường, Thành phố Đà Nẵng, Việt Nam</t>
  </si>
  <si>
    <t>Mega Đà Nẵng</t>
  </si>
  <si>
    <t>0302249586-004</t>
  </si>
  <si>
    <t>Khu phố 4, Phường Trấn Biên, Tỉnh Đồng Nai, Việt Nam</t>
  </si>
  <si>
    <t>Mega Biên Hòa</t>
  </si>
  <si>
    <t>0302249586-005</t>
  </si>
  <si>
    <t>Số 1566 Trần Hưng Đạo, Tổ 71, Khóm Đông Thịnh 5, Phường Long Xuyên, Tỉnh An Giang, Việt Nam</t>
  </si>
  <si>
    <t>Mega Long Xuyên</t>
  </si>
  <si>
    <t>0302249586-006</t>
  </si>
  <si>
    <t>Quốc Lộ 1D, Tổ 24, Khu vực 5, Phường Quy Nhơn Nam, Tỉnh Gia Lai, Việt Nam</t>
  </si>
  <si>
    <t>Mega Quy Nhơn</t>
  </si>
  <si>
    <t>0302249586-007</t>
  </si>
  <si>
    <t>Đại lộ Bình Dương, Phường Thủ Dầu Một, Thành phố Hồ Chí Minh, Việt Nam</t>
  </si>
  <si>
    <t>Mega Bình Dương</t>
  </si>
  <si>
    <t>0302249586-008</t>
  </si>
  <si>
    <t>Đường 2 tháng 9 (Quốc lộ 51B), Khu phố 1, Phường Phước Thắng, Thành phố Hồ Chí Minh, Việt Nam</t>
  </si>
  <si>
    <t>Mega Vũng Tàu</t>
  </si>
  <si>
    <t>0302249586-009</t>
  </si>
  <si>
    <t>Đường 23/10, Thôn Võ Cạnh, Phường Tây Nha Trang, Tỉnh Khánh Hòa, Việt Nam</t>
  </si>
  <si>
    <t>Mega Nha Trang</t>
  </si>
  <si>
    <t>0302249586-011</t>
  </si>
  <si>
    <t>Tổ 8, Khu 2, Phường Hà Tu, Tỉnh Quảng Ninh, Việt Nam</t>
  </si>
  <si>
    <t>Mega Hạ Long</t>
  </si>
  <si>
    <t>0302249586-012</t>
  </si>
  <si>
    <t>Đường Ven Sông Lam, Phường Trường Vinh, Tỉnh Nghệ An, Việt Nam</t>
  </si>
  <si>
    <t>Mega Vinh</t>
  </si>
  <si>
    <t>0302249586-013</t>
  </si>
  <si>
    <t>Tổ dân phố 5, đường Đồng Khởi, Phường Tân An, Tỉnh Đắk Lắk, Việt Nam</t>
  </si>
  <si>
    <t>Mega Buôn Ma Thuột</t>
  </si>
  <si>
    <t>0302249586-014</t>
  </si>
  <si>
    <t>Lô A11, Khu lấn biển, Phường Rạch Giá, Tỉnh An Giang, Việt Nam</t>
  </si>
  <si>
    <t>Mega Rạch Giá</t>
  </si>
  <si>
    <t>0302249586-015</t>
  </si>
  <si>
    <t>Mega-DNG-01-70010</t>
  </si>
  <si>
    <t>Trung tâm thương mại MM Mega Market Đà Nẵng</t>
  </si>
  <si>
    <t>124-167 Nguyễn Sinh Sắc, phường Hòa Khánh, Thành phố Đà Nẵng, Việt Nam.</t>
  </si>
  <si>
    <t>Thành phố Đà Nẵng</t>
  </si>
  <si>
    <t>Phường Hòa Khánh</t>
  </si>
  <si>
    <t>MEKONGGOURMET</t>
  </si>
  <si>
    <t>CÔNG TY TNHH MEKONG GOURMET</t>
  </si>
  <si>
    <t>71B-73 Calmette, Phường Nguyễn Thái Bình, Quận 1, Thành phố Hồ Chí Minh, Việt Nam</t>
  </si>
  <si>
    <t>0316439724</t>
  </si>
  <si>
    <t>MENAS</t>
  </si>
  <si>
    <t>CÔNG TY TNHH MENAS</t>
  </si>
  <si>
    <t>Tầng 7, số 25Bis Nguyễn Thị Minh Khai, Phường Sài Gòn, Thành phố Hồ Chí Minh, Việt Nam</t>
  </si>
  <si>
    <t>0316333076</t>
  </si>
  <si>
    <t>MENAS001</t>
  </si>
  <si>
    <t>Mena Gourmet Market</t>
  </si>
  <si>
    <t>Tầng B1, Tòa nhà Menas Mall, 60A Trường Sơn, Phường 2, Quận Tân Bình, Tp HCM</t>
  </si>
  <si>
    <t>Số 01, đường Minh Cầu, Phường Phan Đình Phùng, Tỉnh Thái Nguyên, Việt Nam</t>
  </si>
  <si>
    <t>không lấy hóa đơn, ck cố định 10%, VAT theo luật định</t>
  </si>
  <si>
    <t>4601146949</t>
  </si>
  <si>
    <t>Phan Đình Phùng</t>
  </si>
  <si>
    <t>minhcau0001</t>
  </si>
  <si>
    <t>Số 01, đường Minh Cầu, Phường Phan Đình Phùng, Thành phố Thái Nguyên, Tỉnh Thái Nguyên</t>
  </si>
  <si>
    <t>10%; MIENBAC</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</si>
  <si>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</si>
  <si>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</si>
  <si>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</si>
  <si>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</si>
  <si>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</si>
  <si>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</si>
  <si>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</si>
  <si>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</si>
  <si>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</si>
  <si>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</si>
  <si>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</si>
  <si>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</si>
  <si>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</si>
  <si>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</si>
  <si>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</si>
  <si>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</si>
  <si>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</si>
  <si>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CÔNG TY TNHH CÔNG NGHỆ MINH KHÁNH AN</t>
  </si>
  <si>
    <t>Biệt thự TT2-17 Khu thấp tầng, Khu đô thị Kim Văn Kim Lũ, Phường Định Công, TP Hà Nội, Việt Nam.</t>
  </si>
  <si>
    <t>0108813071</t>
  </si>
  <si>
    <t>Phường Định Công</t>
  </si>
  <si>
    <t>MINHPHUOC</t>
  </si>
  <si>
    <t>CÔNG TY TNHH NHÀ HÀNG TIỆC CƯỚI MINH PHƯỚC</t>
  </si>
  <si>
    <t>ấp Thanh Bình 1, Xã Bình Châu, Thành phố Hồ Chí Minh, Việt Nam</t>
  </si>
  <si>
    <t>3502395935</t>
  </si>
  <si>
    <t>SG002</t>
  </si>
  <si>
    <t>Trần Cao Hoàng Tâm</t>
  </si>
  <si>
    <t>MISA</t>
  </si>
  <si>
    <t>CÔNG TY CỔ PHẦN MISA</t>
  </si>
  <si>
    <t>Tầng 9 Tòa Nhà Technosoft, phố Duy Tân, phường Dịch vọng Hậu, Cầu Giấy, Hà Nội</t>
  </si>
  <si>
    <t>0101243150</t>
  </si>
  <si>
    <t>MOCHUONG</t>
  </si>
  <si>
    <t>CÔNG TY TNHH THƯƠNG MẠI DỊCH VỤ ĂN UỐNG MỘC HƯƠNG</t>
  </si>
  <si>
    <t>360B Bến Vân Đồn, phường 01, Quận 4, Thành phố Hồ Chí Minh, Việt Nam</t>
  </si>
  <si>
    <t>0313038594</t>
  </si>
  <si>
    <t>MOCTRA</t>
  </si>
  <si>
    <t>HỘ KINH DOANH MỘC TRÀ</t>
  </si>
  <si>
    <t>32 Đô Đốc Long, Phường Tân Quý, Quận Tân phú, Thành phố Hồ Chí Minh, Việt Nam</t>
  </si>
  <si>
    <t>8110486098-001</t>
  </si>
  <si>
    <t>Phường Tân Quý</t>
  </si>
  <si>
    <t>MR.NGOC</t>
  </si>
  <si>
    <t>Mr Ngọc</t>
  </si>
  <si>
    <t>NAMDINHTEX</t>
  </si>
  <si>
    <t>CÔNG TY CỔ PHẦN DỆT KHĂN DỆT MAY NAM ĐỊNH</t>
  </si>
  <si>
    <t>Lô T và S, Khu công nghiệp Hòa Xá, Phường Mỹ Xá, Thành phố Nam Định, Tỉnh Nam Định, Việt Nam</t>
  </si>
  <si>
    <t>0600773530</t>
  </si>
  <si>
    <t>Phường Mỹ Xá</t>
  </si>
  <si>
    <t>NAMLONG</t>
  </si>
  <si>
    <t>CÔNG TY CỔ PHẦN ĐẦU TƯ NAM LONG</t>
  </si>
  <si>
    <t>Số 6 Nguyễn Khắc Viện  P.Tân Phú Q.7 Tp HCM</t>
  </si>
  <si>
    <t>0301438936</t>
  </si>
  <si>
    <t>NCC2268</t>
  </si>
  <si>
    <t>Công Ty Liên Doanh TNHH Berjaya - Hồ Tây</t>
  </si>
  <si>
    <t>K5 Nhi Hàm, P. Quảng An, Tây Hồ, TP HN</t>
  </si>
  <si>
    <t>0100112268</t>
  </si>
  <si>
    <t>quảng an</t>
  </si>
  <si>
    <t>NGOCMAI</t>
  </si>
  <si>
    <t>HỘ KINH DOANH NGỌC MAI STORE</t>
  </si>
  <si>
    <t>26 Đường Đ7, Khu nhà ở thấp tầng, Phường Long Trường, Thành phố Hồ Chí Minh, Việt Nam.</t>
  </si>
  <si>
    <t>8008776938-001</t>
  </si>
  <si>
    <t>NGOCTHOM</t>
  </si>
  <si>
    <t>CÔNG TY TNHH MỘT THÀNH VIÊN THƯƠNG MẠI VÀ DỊCH VỤ NGỌC THƠM</t>
  </si>
  <si>
    <t>0309391503</t>
  </si>
  <si>
    <t>NGOISAOLON</t>
  </si>
  <si>
    <t>CÔNG TY TRÁCH NHIỆM HỮU HẠN TIN HỌC NGÔI SAO LỚN</t>
  </si>
  <si>
    <t>28-30 Trần Triệu Luật - Phường 6 - Quận Tân Bình - TP Hồ Chí Minh</t>
  </si>
  <si>
    <t>0312152569</t>
  </si>
  <si>
    <t>NGOITRUONGEM</t>
  </si>
  <si>
    <t>CÔNG TY TNHH NGÔI TRƯỜNG EM</t>
  </si>
  <si>
    <t>20 đường số 65, Phường Thạnh Mỹ Lợi, Thành phố Thủ Đức, Thành phố Hồ Chí Minh, Việt Nam</t>
  </si>
  <si>
    <t>0315451101</t>
  </si>
  <si>
    <t>NGONMOINGAY</t>
  </si>
  <si>
    <t>Cty TNHH SX TM DV Ngon Mỗi Ngày</t>
  </si>
  <si>
    <t>176 Hai Bà Trưng ,Phường Đakao ,Quận 1.Tp Hồ Chí Minh.</t>
  </si>
  <si>
    <t>0312590851</t>
  </si>
  <si>
    <t>NGUYENCUU</t>
  </si>
  <si>
    <t>CÔNG TY TNHH MTV NGUYỄN CỬU</t>
  </si>
  <si>
    <t>N9 đường 79, Phường Phước Long B, Thành phố Thủ Đức, Thành phố Hồ Chí Minh, Việt Nam</t>
  </si>
  <si>
    <t>0314128681</t>
  </si>
  <si>
    <t>NHAHANGPHUONGTRANG</t>
  </si>
  <si>
    <t>CÔNG TY TNHH DỊCH VỤ DU LỊCH LONG HẢI CHANNEL</t>
  </si>
  <si>
    <t>120 Lê Duẩn, Phường Phước Nguyên, Thành phố Bà Rịa, Tỉnh Bà Rịa - Vũng Tàu, Việt Nam</t>
  </si>
  <si>
    <t>3502346247</t>
  </si>
  <si>
    <t>NHANHOA</t>
  </si>
  <si>
    <t>CÔNG TY TNHH THƯƠNG MẠI DỊCH VỤ XUẤT NHẬP KHẨU NHÂN HÒA</t>
  </si>
  <si>
    <t>39/5G Đường Nguyễn Thị Thảnh, ấp Tam Đông 3 - Xã Thới Tam Thôn - Huyện Hóc Môn - TP Hồ Chí Minh.</t>
  </si>
  <si>
    <t>0315791394</t>
  </si>
  <si>
    <t>131 Vũ Tùng, Phường Gia Định, Thành phố Hồ Chí Minh, Việt Nam</t>
  </si>
  <si>
    <t>0313983358</t>
  </si>
  <si>
    <t>NHẬT MINH (OSIFOODS)</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</si>
  <si>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</si>
  <si>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</si>
  <si>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</si>
  <si>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</si>
  <si>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</si>
  <si>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</si>
  <si>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</si>
  <si>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</si>
  <si>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</si>
  <si>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</si>
  <si>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</si>
  <si>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</si>
  <si>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</si>
  <si>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</si>
  <si>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</si>
  <si>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</si>
  <si>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</si>
  <si>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</si>
  <si>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</si>
  <si>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</si>
  <si>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</si>
  <si>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</si>
  <si>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</si>
  <si>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</si>
  <si>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</si>
  <si>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</si>
  <si>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</si>
  <si>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</si>
  <si>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</si>
  <si>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</si>
  <si>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</si>
  <si>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</si>
  <si>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</si>
  <si>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</si>
  <si>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</si>
  <si>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</si>
  <si>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</si>
  <si>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</si>
  <si>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</si>
  <si>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</si>
  <si>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</si>
  <si>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</si>
  <si>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</si>
  <si>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</si>
  <si>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</si>
  <si>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</si>
  <si>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</si>
  <si>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</si>
  <si>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Phường Bình Trưng Đông</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</si>
  <si>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</si>
  <si>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</si>
  <si>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</si>
  <si>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</si>
  <si>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</si>
  <si>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</si>
  <si>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</si>
  <si>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</si>
  <si>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</si>
  <si>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</si>
  <si>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</si>
  <si>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</si>
  <si>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</si>
  <si>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</si>
  <si>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</si>
  <si>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</si>
  <si>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</si>
  <si>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</si>
  <si>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</si>
  <si>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</si>
  <si>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</si>
  <si>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</si>
  <si>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</si>
  <si>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</si>
  <si>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</si>
  <si>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</si>
  <si>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</si>
  <si>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</si>
  <si>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</si>
  <si>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</si>
  <si>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</si>
  <si>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Phường Long Trường</t>
  </si>
  <si>
    <t>nhatminh79009-1</t>
  </si>
  <si>
    <t>Osifood Thống Nhất</t>
  </si>
  <si>
    <t>208 Đường số 8, Phường 11, quận Gò Vấp, thành phố Hồ Chí Minh</t>
  </si>
  <si>
    <t>nhatminh79009-2</t>
  </si>
  <si>
    <t>OsiFood Phổ Quang</t>
  </si>
  <si>
    <t>110 Phổ Quang, Phường 9, Quận Phú Nhuận, TP.HCM</t>
  </si>
  <si>
    <t>Phường 09</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</si>
  <si>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</si>
  <si>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</si>
  <si>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</si>
  <si>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</si>
  <si>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</si>
  <si>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</si>
  <si>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</si>
  <si>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</si>
  <si>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</si>
  <si>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Phường 3</t>
  </si>
  <si>
    <t>nhatminh79013</t>
  </si>
  <si>
    <t>OsiFood Ngô Quyền</t>
  </si>
  <si>
    <t>52 Ngô Quyền, Phường Hiệp Phú, thành phố Thủ Đức, thành phố Hồ Chí Minh, Việt Nam</t>
  </si>
  <si>
    <t>NHATNAM</t>
  </si>
  <si>
    <t>Công Ty Cổ Phần Nhất Nam</t>
  </si>
  <si>
    <t>Số 2 Chương Dương Độ, Phường Chương Dương, Quận Hoàn Kiếm, Thành Phố Hà Nội</t>
  </si>
  <si>
    <t>0100236312</t>
  </si>
  <si>
    <t>Phường Hoàn Kiếm</t>
  </si>
  <si>
    <t>NHIEULOC</t>
  </si>
  <si>
    <t>CÔNG TY TNHH NHIÊU LỘC</t>
  </si>
  <si>
    <t>50/15/25 Dương Quảng Hàm, Phường 5, Quận Gò Vấp, Thành phố Hồ Chí Minh, Việt Nam</t>
  </si>
  <si>
    <t>khách mua hàng sống</t>
  </si>
  <si>
    <t>NHQUANDOIDONGNAI</t>
  </si>
  <si>
    <t>Ngân Hàng TMCP Quân Đội-CN Đồng Nai</t>
  </si>
  <si>
    <t>K26 Võ Thị sáu ,phường Thống Nhất, Biên Hòa,Đồng Nai</t>
  </si>
  <si>
    <t>0100283873</t>
  </si>
  <si>
    <t>NHUTRANNGOC</t>
  </si>
  <si>
    <t>Công Ty TNHH NHƯ TRẦN NGỌC</t>
  </si>
  <si>
    <t>1499 Phạm Văn Thuận, Kp3, P.Thống Nhất, Tp.Biên Hòa, Đồng Nai</t>
  </si>
  <si>
    <t>3603414461</t>
  </si>
  <si>
    <t>NHVCBDN</t>
  </si>
  <si>
    <t>Ngân Hàng TMCP Ngoại Thương Việt Nam (Vietcombank) Đồng Nai</t>
  </si>
  <si>
    <t>NHVCBKD</t>
  </si>
  <si>
    <t>Ngân Hàng TMCP Ngoại Thương Việt Nam (Vietcombank) Kỳ Đồng.</t>
  </si>
  <si>
    <t>NINHTHUAN</t>
  </si>
  <si>
    <t>CHI NHÁNH CÔNG TY CỔ PHẦN ĐẦU TƯ AN PHONG TẠI NINH THUẬN</t>
  </si>
  <si>
    <t>SỐ 122 ĐƯỜNG 16/4, PHƯỜNG MỸ HẢI, TP PHAN RANG-THÁP CHÀM, TỈNH NINH THUẬN</t>
  </si>
  <si>
    <t>0300992066-005</t>
  </si>
  <si>
    <t>Ninh Thuận</t>
  </si>
  <si>
    <t>NNHD</t>
  </si>
  <si>
    <t>HỢP TÁC XÃ DỊCH VỤ NÔNG NGHIỆP HỢP ĐỒNG</t>
  </si>
  <si>
    <t>Thôn Đồng Lệ, Xã Hợp Đồng, Huyện Chương Mỹ, Thành phố Hà Nội, Việt Nam</t>
  </si>
  <si>
    <t>NNK</t>
  </si>
  <si>
    <t>CÔNG TY TNHH THƯƠNG MẠI DỊCH VỤ NNK</t>
  </si>
  <si>
    <t>Số 19 Đường NB2, KDC phường Phú Thuận (La Casa), Phường Phú Thuận, Thành phố Hồ Chí Minh, Việt Nam</t>
  </si>
  <si>
    <t>0316960630</t>
  </si>
  <si>
    <t>NNK01</t>
  </si>
  <si>
    <t>Cửa hàng NNK Chung cư Westgate - An Gia</t>
  </si>
  <si>
    <t>Căn B1-01.14 Chung cư Westgate - An Gia, Đường Tân Túc, Thị Trấn Tân Túc, Bình Chánh, Tp.HCM</t>
  </si>
  <si>
    <t>Thị Trấn Tân Túc</t>
  </si>
  <si>
    <t>NNK02</t>
  </si>
  <si>
    <t>Cửa hàng NNK Đường NB2</t>
  </si>
  <si>
    <t>Số 19 Đường NB2, KDC phường Phú Thuận (La Casa), Phường Phú Thuận, Quận 7, Thành phố Hồ Chí Minh, Việt Nam</t>
  </si>
  <si>
    <t>NNK03</t>
  </si>
  <si>
    <t>Cửa hàng NNK 27 Đường Số 3</t>
  </si>
  <si>
    <t>27 Đường Số 3, Phường Phú Mỹ, Quận 7, Thành phố Hồ Chí Minh, Việt Nam</t>
  </si>
  <si>
    <t>Phường Phú Mỹ</t>
  </si>
  <si>
    <t>NOVA</t>
  </si>
  <si>
    <t>CÔNG TY CỔ PHẦN DỊCH VỤ THƯƠNG MẠI TỔNG HỢP NOVA COMMERCE</t>
  </si>
  <si>
    <t>65 Nguyễn Du, Phường Bến Nghé, Quận 1, Thành phố Hồ Chí Minh, Việt Nam</t>
  </si>
  <si>
    <t>MIENNAM; NOVA</t>
  </si>
  <si>
    <t>0317095018</t>
  </si>
  <si>
    <t>NOVACOMMERCE</t>
  </si>
  <si>
    <t>nova0001</t>
  </si>
  <si>
    <t>Nova Kho Bán LakeView</t>
  </si>
  <si>
    <t>lakeview city 543 nguyễn duy trinh p.an phú q.2, HCM</t>
  </si>
  <si>
    <t>5%;MIENNAM;NOVA</t>
  </si>
  <si>
    <t>nova0002</t>
  </si>
  <si>
    <t>Nova Kho bán Soho</t>
  </si>
  <si>
    <t>Tầng trệt, dự án Soho, 100 Cô Giang, Phường Cô Giang, Q.1, HCM</t>
  </si>
  <si>
    <t>nova0003</t>
  </si>
  <si>
    <t>Nova Nguyễn Sơn</t>
  </si>
  <si>
    <t>Số 317-317A-319 Nguyễn Sơn, Phường Phú Thạnh, Quận Tân Phú, HCM</t>
  </si>
  <si>
    <t>nova0004</t>
  </si>
  <si>
    <t>Nova Homyland 3</t>
  </si>
  <si>
    <t>Mã shop S21, chung cư Homyland3, 403 Nguyễn Duy Trinh, Bình Trưng Tây, Q2, HCM</t>
  </si>
  <si>
    <t>nova0005</t>
  </si>
  <si>
    <t>Nova Lý Thái Tổ</t>
  </si>
  <si>
    <t>Số 120 Lý Thái Tổ, Phường 2, Quận 3, HCM</t>
  </si>
  <si>
    <t>nova0007</t>
  </si>
  <si>
    <t>Nova D5</t>
  </si>
  <si>
    <t>Số 28-30 Đường D5, Phường 25, Q Bình Thạnh, HCM</t>
  </si>
  <si>
    <t>nova0008</t>
  </si>
  <si>
    <t>Nova Huỳnh Thiện Lộc</t>
  </si>
  <si>
    <t>Góc 2MT 52 Huỳnh Thiện Lộc, Phú Trung, Q.Tân Phú, HCM</t>
  </si>
  <si>
    <t>nova0009</t>
  </si>
  <si>
    <t>Nova Kho bán Orchard Garden</t>
  </si>
  <si>
    <t>Tầng trệt ,Orchad Garden, 128 Hồng Hà, Phường 9, Q.Phú Nhuận, HCM</t>
  </si>
  <si>
    <t>nova0010</t>
  </si>
  <si>
    <t>Nova Kho bán Botanica</t>
  </si>
  <si>
    <t>BPC-01.03 &amp; BPC-01.04 Tầng 1, Block C, 108-112B-114 Hồng Hà, Phường 2, Quận Tân Bình, HCM</t>
  </si>
  <si>
    <t>nova0011</t>
  </si>
  <si>
    <t>Nova Sunrise</t>
  </si>
  <si>
    <t>Khu phức hợp thương mại văn phòng lô V 23 Nguyễn Hữu Thọ, P.Tân Hưng, Q.7, HCM</t>
  </si>
  <si>
    <t>nova0012</t>
  </si>
  <si>
    <t>Nova Rich Start</t>
  </si>
  <si>
    <t>RS4- SH11, RS4-SH12 ,Dự án Richstar 278 Hòa Bình, Phú Thạnh, Tân Phú, HCM</t>
  </si>
  <si>
    <t>nova0013</t>
  </si>
  <si>
    <t>Nova RiverGate Residance</t>
  </si>
  <si>
    <t>lô TM07, TM08 dự án RiverGate Residence, 155 Bến Vân Đồn, Phường 6, Quận 4, HCM</t>
  </si>
  <si>
    <t>nova0014</t>
  </si>
  <si>
    <t>Nova Kho Bán Linh Đông</t>
  </si>
  <si>
    <t>Linh Đông, Thủ Đức</t>
  </si>
  <si>
    <t>nova100102</t>
  </si>
  <si>
    <t>Nova Kho Bán 65 Nguyễn Du</t>
  </si>
  <si>
    <t>65 Nguyễn Du, P.Bến Nghé, Q1, HCM</t>
  </si>
  <si>
    <t>nova101402</t>
  </si>
  <si>
    <t>Nova Kho Bán Nguyễn Trãi</t>
  </si>
  <si>
    <t>965-967-969 Nguyễn Trãi, Q1, HCM</t>
  </si>
  <si>
    <t>nova102002</t>
  </si>
  <si>
    <t>Nova Độc Lập</t>
  </si>
  <si>
    <t>197A Đường Độc Lập, Phường Tân Qúy, Quận Tân Phú, HCM</t>
  </si>
  <si>
    <t>nova102402</t>
  </si>
  <si>
    <t>Nova Bình An</t>
  </si>
  <si>
    <t>6D Đường Số 2, P.An Khánh, Quận 2, HCM</t>
  </si>
  <si>
    <t>nova102902</t>
  </si>
  <si>
    <t>Nova Jamila Khang Điền</t>
  </si>
  <si>
    <t>Số 60 đường số 697, kp2, phú hữu, tp thủ đức, HCM</t>
  </si>
  <si>
    <t>nova103102</t>
  </si>
  <si>
    <t>Nova Era Town</t>
  </si>
  <si>
    <t>Block B4, Era Town Nguyễn Lương Bằng, Quận 7</t>
  </si>
  <si>
    <t>nova103202</t>
  </si>
  <si>
    <t>Nova Kho bán Everich Infinity</t>
  </si>
  <si>
    <t>290 An Dương Vương, phường 04, Quận 5, Tp. HCM</t>
  </si>
  <si>
    <t>nova103402</t>
  </si>
  <si>
    <t>Nova Newton Residences</t>
  </si>
  <si>
    <t>38 Trương quốc Dung, phường 8, quận phú nhuận, HCM</t>
  </si>
  <si>
    <t>nova103702</t>
  </si>
  <si>
    <t>Nova Nguyễn Duy Trinh</t>
  </si>
  <si>
    <t>657-659 ĐƯỜNG NGUYỄN DUY TRINH, KHU PHỐ 4, PHƯỜNG BÌNH TRƯNG ĐÔNG, TP THỦ ĐỨC</t>
  </si>
  <si>
    <t>nova900102</t>
  </si>
  <si>
    <t>Nova Kho bán NovaMarket The Sun Avenue</t>
  </si>
  <si>
    <t>Lô TM SAV4-00, 28 Mai Chí Thọ, P.An Phú, Q.2, HCM</t>
  </si>
  <si>
    <t>NT</t>
  </si>
  <si>
    <t>Bù kho</t>
  </si>
  <si>
    <t>PHÂN LOẠI CHI PHÍ</t>
  </si>
  <si>
    <t>NTF</t>
  </si>
  <si>
    <t>CÔNG TY CỔ PHẦN SẢN XUẤT THỰC PHẨM NGỌC THƠM FOODS</t>
  </si>
  <si>
    <t>Lô E5, Đường số 9, Cụm công nghiệp Hải Sơn Đức Hòa Đông, Xã Mỹ Hạnh, Tỉnh Tây Ninh, Việt Nam</t>
  </si>
  <si>
    <t>1102026993</t>
  </si>
  <si>
    <t>HÀNG SỐNG</t>
  </si>
  <si>
    <t>NUHOANG</t>
  </si>
  <si>
    <t>CÔNG TY CỔ PHẦN ĐẦU TƯ THƯƠNG MẠI DỊCH VỤ NỮ HOÀNG</t>
  </si>
  <si>
    <t>Tầng Trệt Cao Ốc An Thịnh, số 6, kđt an phú-an khánh, đường số 6, p: an phú, quận 2, Tp.HCM</t>
  </si>
  <si>
    <t>0309733531</t>
  </si>
  <si>
    <t>ocopfood01</t>
  </si>
  <si>
    <t>Ocopfood 97 Bắc Sơn, Chương Mỹ, HN</t>
  </si>
  <si>
    <t>97 Bắc Sơn, Chúc Sơn, Chương Mỹ, HN</t>
  </si>
  <si>
    <t>Khách của Trường, tt luôn</t>
  </si>
  <si>
    <t>OCOPFOOD</t>
  </si>
  <si>
    <t>ocopfood02</t>
  </si>
  <si>
    <t>Ocopfood Chợ Đông Phương Yên, Chương Mỹ, HN</t>
  </si>
  <si>
    <t>Chợ Đông Phương Yên, Chương Mỹ, HN</t>
  </si>
  <si>
    <t>Số 271 Yên Hòa, Phường Yên Hòa, Thành phố Hà Nội, Việt Nam</t>
  </si>
  <si>
    <t>0107645219</t>
  </si>
  <si>
    <t>yên hòa</t>
  </si>
  <si>
    <t>OkonoA01</t>
  </si>
  <si>
    <t>A01VT20-70 - Cửa hàng OKONO Văn Trì</t>
  </si>
  <si>
    <t>70 Văn Trì, Minh Khai, Bắc Từ Liêm, thành phố Hà Nội</t>
  </si>
  <si>
    <t>Phường Minh Khai</t>
  </si>
  <si>
    <t>OkonoA03</t>
  </si>
  <si>
    <t>A03PK07 - Cửa hàng OKONO Phùng Khoan</t>
  </si>
  <si>
    <t>số 7 Phùng Khoan, phường Trung Văn, quận Nam Từ Liêm, thành phố Hà Nội</t>
  </si>
  <si>
    <t>OkonoA04</t>
  </si>
  <si>
    <t>A04YH219 - Cửa hàng OKONO 219 Yên Hòa</t>
  </si>
  <si>
    <t>Số 219 Yên Hòa, phường Yên Hòa, quận Cầu Giấy, thành phố Hà Nội</t>
  </si>
  <si>
    <t>OkonoA05</t>
  </si>
  <si>
    <t>A05TK80 - Cửa hàng OKONO 82 Triều Khúc</t>
  </si>
  <si>
    <t>Số 80-82 Triều Khúc, Tân Triều, quận Thanh Xuân, thành phố Hà Nội</t>
  </si>
  <si>
    <t>Số 271 Yên Hòa, quận Cầu Giấy, Thành phố Hà Nội</t>
  </si>
  <si>
    <t>OkonoA07</t>
  </si>
  <si>
    <t>A07BM353 - Cửa hàng OKONO Bạch Mai</t>
  </si>
  <si>
    <t>353 Bạch Mai, Hai Bà Trưng, thành phố Hà Nội</t>
  </si>
  <si>
    <t>Số 24 Trần Quốc Vượng, quận Cầu Giấy, thành phố Hà Nội</t>
  </si>
  <si>
    <t>OkonoA09</t>
  </si>
  <si>
    <t>A09MD340 - Cửa hàng OKONO Mỹ Đình</t>
  </si>
  <si>
    <t>Số 340 Mỹ Đình, quận Nam Từ Liêm, thành phố Hà Nội, Việt Nam</t>
  </si>
  <si>
    <t>OkonoA12</t>
  </si>
  <si>
    <t>A12TV18 - Cửa hàng OKONO Trung Văn</t>
  </si>
  <si>
    <t>18 Đại Linh, Trung Văn, quận Nam Từ Liêm, thành phố Hà Nội</t>
  </si>
  <si>
    <t>OkonoA13</t>
  </si>
  <si>
    <t>A13LT19 - Cửa hàng OKONO 19 Lạc Trung</t>
  </si>
  <si>
    <t>19 Lạc Trung, phường Vĩnh Tuy, Quận Hai Bà Trưng, Thành phố Hà Nội</t>
  </si>
  <si>
    <t>Phường Vĩnh Tuy</t>
  </si>
  <si>
    <t>Số 34 Trần Điền, Định Công, quận Hoàng Mai, thành phố Hà Nội</t>
  </si>
  <si>
    <t>OkonoA16</t>
  </si>
  <si>
    <t>A16YX85 - Cửa hàng OKONO Yên Xá</t>
  </si>
  <si>
    <t>85-87 Yên Xá, Xã Tân Triều, huyện Thanh Trì, thành phố Hà Nội</t>
  </si>
  <si>
    <t>202 Trương Định, quận Hoàng Mai, thành phố Hà Nội</t>
  </si>
  <si>
    <t>20/14 Mễ Trì Hạ, Quận Nam Từ Liêm, thành phố Hà Nội</t>
  </si>
  <si>
    <t>OkonoA20</t>
  </si>
  <si>
    <t>A20DKT38 - Cửa hàng OKONO 38/100 Doãn Kế Thiện</t>
  </si>
  <si>
    <t>38/100 Doãn Kế Thiện, Cầu Giấy, Hà Nội</t>
  </si>
  <si>
    <t>OkonoA22</t>
  </si>
  <si>
    <t>A22KG14 - Cửa hàng OKONO 14 Kim Giang</t>
  </si>
  <si>
    <t>14 Kim Giang, Thanh Xuân, Hà Nội</t>
  </si>
  <si>
    <t>276 Thượng Đình, quận Thanh Xuân, thành phố Hà Nội</t>
  </si>
  <si>
    <t>OkonoA24</t>
  </si>
  <si>
    <t>A24LK75 - Cửa hàng OKONO La Khê</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</si>
  <si>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</si>
  <si>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</si>
  <si>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</si>
  <si>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</si>
  <si>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</si>
  <si>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</si>
  <si>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</si>
  <si>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401 Phúc Tân, quận Hoàn Kiếm, thành phố Hà Nội</t>
  </si>
  <si>
    <t>OkonoA28</t>
  </si>
  <si>
    <t>A28HN12-170 - Cửa hàng OKONO 12/170 Hoàng Ngân</t>
  </si>
  <si>
    <t>12/170 Hoàng Ngân, quận Cầu Giấy, thành phố Hà Nội</t>
  </si>
  <si>
    <t>Số 70/30 Hoàng Cầu, Đống Đa, thành phố Hà Nội</t>
  </si>
  <si>
    <t>OkonoA31</t>
  </si>
  <si>
    <t>A31LVH85 - Cửa hàng OKONO Lê Văn Hiến</t>
  </si>
  <si>
    <t>85 Lê Văn Hiến, Bắc Từ Liêm, thành phố Hà Nội</t>
  </si>
  <si>
    <t>OkonoA32</t>
  </si>
  <si>
    <t>A32PDL64 - Cửa hàng OKONO 64 Pháo Đài Láng</t>
  </si>
  <si>
    <t>64 Pháo Đài Láng, phường Láng Thượng, quận Đống Đa, thành phố Hà Nội</t>
  </si>
  <si>
    <t>208 Phúc Tân, quận Ba Đình, thành phố Hà Nội</t>
  </si>
  <si>
    <t>OkonoA34</t>
  </si>
  <si>
    <t>A34TK44 - Cửa hàng OKONO 44 Triều Khúc</t>
  </si>
  <si>
    <t>Số 44 Triều Khúc, Thanh Xuân Nam, quận Thanh Xuân, thành phố Hà Nội</t>
  </si>
  <si>
    <t>OkonoA35</t>
  </si>
  <si>
    <t>A35TDH110 - Cửa hàng OKONO Trần Duy Hưng</t>
  </si>
  <si>
    <t>Số 15B, ngõ 110 Trần Duy Hưng, phường Trung Hòa, quận Cầu Giấy, thành phố Hà Nội</t>
  </si>
  <si>
    <t>số 126 ngõ 355 Xuân Đỉnh, quận Bắc Từ Liêm, thành phố Hà Nội</t>
  </si>
  <si>
    <t>OkonoA38</t>
  </si>
  <si>
    <t>A38PL - Cửa hàng OKONO Phú Lãm</t>
  </si>
  <si>
    <t>Kiot 02-03 tòa nhà dự án Phú Lãm, Hà Đông, thành phố Hà Nội</t>
  </si>
  <si>
    <t>OkonoAC01</t>
  </si>
  <si>
    <t>AC01VC42 - Cửa hàng OKONO Đà Nẵng</t>
  </si>
  <si>
    <t>42 Văn Cận, Phường Khuê Trung, quận Cẩm Lệ, TP Đà Nẵng</t>
  </si>
  <si>
    <t>Phường Khuê Trung</t>
  </si>
  <si>
    <t>OkonoAC03</t>
  </si>
  <si>
    <t>AC03CTVT65 - Cửa hàng OKONO 65A Châu Thị Vĩnh Tế, Đà Nẵng</t>
  </si>
  <si>
    <t>65A Châu Thị Vĩnh Tế, Phường Mỹ An, Quận Ngũ Hành Sơn, Thành phố Đà Nẵng</t>
  </si>
  <si>
    <t>Phường Mỹ An</t>
  </si>
  <si>
    <t>Đường Kinh Dương Vương, Phường Vũ Ninh, TP Bắc Ninh, Tỉnh Bắc Ninh</t>
  </si>
  <si>
    <t>Phường Vũ Ninh</t>
  </si>
  <si>
    <t>PHONGPHU</t>
  </si>
  <si>
    <t>TỔNG CÔNG TY CỔ PHẦN PHONG PHÚ</t>
  </si>
  <si>
    <t>48 Tăng Nhơn Phú, Khu phố 3, Phường Tăng Nhơn Phú B, Thành phố Thủ Đức, Thành phố Hồ Chí Minh, Việt Nam</t>
  </si>
  <si>
    <t>0301446006</t>
  </si>
  <si>
    <t>PHUNGLINHNT</t>
  </si>
  <si>
    <t>CÔNG TY TNHH PHỤNG LINH NT</t>
  </si>
  <si>
    <t>19/1 Võ Trứ, Phường Phước Tiến, Thành phố Nha Trang, Tỉnh Khánh Hòa, Việt Nam</t>
  </si>
  <si>
    <t>4201620836</t>
  </si>
  <si>
    <t>Phường Phước Tiến</t>
  </si>
  <si>
    <t>PHUSON</t>
  </si>
  <si>
    <t>CÔNG TY TNHH THƯƠNG MẠI TỔNG HỢP VÀ DỊCH VỤ PHÚ SƠN</t>
  </si>
  <si>
    <t>Số 869, đường Lê Thái Tổ, Phường Kỳ Liên, Thị xã Kỳ Anh, Tỉnh Hà Tĩnh, Việt Nam</t>
  </si>
  <si>
    <t>3002185400</t>
  </si>
  <si>
    <t>Kỳ Anh</t>
  </si>
  <si>
    <t>PIL</t>
  </si>
  <si>
    <t>CÔNG TY TNHH PIL VIỆT NAM</t>
  </si>
  <si>
    <t>Số 161-163, Đường Ký Con, Phường Bến Thành, TP Hồ Chí Minh, Việt Nam.</t>
  </si>
  <si>
    <t>0303449450</t>
  </si>
  <si>
    <t>PKD207</t>
  </si>
  <si>
    <t>Phòng Kinh Doanh 207 HCM</t>
  </si>
  <si>
    <t>PKDC6</t>
  </si>
  <si>
    <t>Phòng Kinh Doanh C6 Hà Nội</t>
  </si>
  <si>
    <t>Tầng 2, Toà nhà Vinaconex 7, số 19 Đại từ, Phường Định Công, Thành phố Hà Nội, Việt Nam</t>
  </si>
  <si>
    <t>0109023661</t>
  </si>
  <si>
    <t>Đại Kim</t>
  </si>
  <si>
    <t>PTmart0001</t>
  </si>
  <si>
    <t>PTMart 201 Minh Khai</t>
  </si>
  <si>
    <t>Sảnh S2, chung cư Hinode, 201 Minh Khai, Hai Bà Trưng, HN</t>
  </si>
  <si>
    <t>PTmart0002</t>
  </si>
  <si>
    <t>PTMart 90 Nguyễn Tuân</t>
  </si>
  <si>
    <t>Sảnh HH1, chung cư Sông Đà 7, 90 Nguyễn Tuân, HN</t>
  </si>
  <si>
    <t>PTmart0003</t>
  </si>
  <si>
    <t>PTMart 47 Nguyễn Tuân</t>
  </si>
  <si>
    <t>47 Nguyễn Tuân, HN</t>
  </si>
  <si>
    <t>PTmart0004</t>
  </si>
  <si>
    <t>PTMart 143 Nguyễn Tuân</t>
  </si>
  <si>
    <t>Sảnh A2B, chung cư Imperia, 143 Nguyễn Tuân</t>
  </si>
  <si>
    <t>PTMart0005</t>
  </si>
  <si>
    <t>PTMart (Chị Trang)</t>
  </si>
  <si>
    <t>Nhà 09 lô TT-02 khu liền kề HD MON ngõ 2, phố Hàm nghi, HN</t>
  </si>
  <si>
    <t>PTmart0006</t>
  </si>
  <si>
    <t>PTmart Đại Từ</t>
  </si>
  <si>
    <t>32 Đại Từ, HN</t>
  </si>
  <si>
    <t>ĐẠI KIM</t>
  </si>
  <si>
    <t>PTmart0007</t>
  </si>
  <si>
    <t>PT Mart Hà Đông</t>
  </si>
  <si>
    <t>105 Chu Văn An, Hà Đông, HN</t>
  </si>
  <si>
    <t>PTmart0008</t>
  </si>
  <si>
    <t>PTMart Terra An Hưng</t>
  </si>
  <si>
    <t>Căn DV06, tòa V1, CC Terra An Hưng, KĐT An Hưng, đường Tố Hữu, P.La Khê, Q.Hà Đông, HN</t>
  </si>
  <si>
    <t>PTmart0009</t>
  </si>
  <si>
    <t>PTMart 505 Minh Khai</t>
  </si>
  <si>
    <t>TTTM Sảnh A, khu chung cư Hòa BÌnh Green City, 505 Minh Khai, phường Vĩnh Tuy, quận Hai Bà Trưng, thành phố Hà Nội</t>
  </si>
  <si>
    <t>PTmart0010</t>
  </si>
  <si>
    <t>PTMart Sảnh G2 số 2 Kim Giang</t>
  </si>
  <si>
    <t>Sảnh G2 số 2 Kim Giang, Phường Kim Giang, Quận Thanh Xuân, Thành phố Hà Nội</t>
  </si>
  <si>
    <t>PTmart0011</t>
  </si>
  <si>
    <t>PTMart Tầng 1 Tòa nhà Phú Thịnh Green Park</t>
  </si>
  <si>
    <t>Tầng 1 Tòa nhà Phú Thịnh Green Park, Trung tâm hành chính quận Hà Đông, Hà Cầu, Hà Đông</t>
  </si>
  <si>
    <t>Hà Đông</t>
  </si>
  <si>
    <t>PVH207</t>
  </si>
  <si>
    <t>Phòng Vận Hành 207 HCM</t>
  </si>
  <si>
    <t>QUANGMINH</t>
  </si>
  <si>
    <t>CÔNG TY CỔ PHẦN QUANG MINH</t>
  </si>
  <si>
    <t>1335/7 Đường Tỉnh Lộ 43, Khu phố 2, Phường Bình Chiểu, Quận Thủ Đức, TP Hồ Chí Minh, Việt Nam</t>
  </si>
  <si>
    <t>0302650702</t>
  </si>
  <si>
    <t>QUYENC6HN</t>
  </si>
  <si>
    <t>Nguyễn Đình Quyền</t>
  </si>
  <si>
    <t>QUYETTHANG</t>
  </si>
  <si>
    <t>CÔNG TY TNHH QUYẾT THẮNG NHA TRANG</t>
  </si>
  <si>
    <t>01-NOTT, đường số 30, Khu đô thị mới Phước Long, Phường Phước Long, Thành phố Nha Trang, Tỉnh Khánh Hòa, Việt Nam</t>
  </si>
  <si>
    <t>4201369965</t>
  </si>
  <si>
    <t>Phường Phước Long</t>
  </si>
  <si>
    <t>READYMART</t>
  </si>
  <si>
    <t>READDY MART</t>
  </si>
  <si>
    <t>READY MART</t>
  </si>
  <si>
    <t>readymart001</t>
  </si>
  <si>
    <t>CHỊ HÀ THỊ CÚC (READY MART)</t>
  </si>
  <si>
    <t>CN3 -Tòa B Kim Văn Kim Lũ, quận Hoàng Mai, thành phố Hà Nội</t>
  </si>
  <si>
    <t>readymart002</t>
  </si>
  <si>
    <t>Ready mart - bến xe Giáp Bát</t>
  </si>
  <si>
    <t>Đường Giải Phóng, phường Giáp Bát, quận Hoàng Mai, thành phố Hà Nội</t>
  </si>
  <si>
    <t>readymart003</t>
  </si>
  <si>
    <t>Ready Mart - CS6 - K35 Tân Mai</t>
  </si>
  <si>
    <t>BT số 1 - Dãy TT 1 - K35 Tân Mai - Phường Tân Mai - Quận Hoàng Mai - Thành phố Hà Nội</t>
  </si>
  <si>
    <t>readymart004</t>
  </si>
  <si>
    <t>Ready Mart - CS2 - Định Công</t>
  </si>
  <si>
    <t>Căn DV-B7 Tòa B KĐT SkyCentral 176 Định Công, phường Định Công, quận Hoàng Mai, TP.Hà Nội</t>
  </si>
  <si>
    <t>readymart005</t>
  </si>
  <si>
    <t>Hà Thị Cúc CS1 - Tòa C KVKL</t>
  </si>
  <si>
    <t>CS1 -Tòa C Kim Văn Kim Lũ, quận Hoàng Mai, thành phố Hà Nội</t>
  </si>
  <si>
    <t>readymart006</t>
  </si>
  <si>
    <t>Hà Thị Cúc CS5 - Thông Tấn Xã</t>
  </si>
  <si>
    <t>CS5 - TT2-17, Kim Văn, Hoàng Mai, Hà Nội</t>
  </si>
  <si>
    <t>READYMART-HNI-TTX-CS7</t>
  </si>
  <si>
    <t>readymart căn d4.3-d4.4 tòa d khu b , kdt imperia garden 203 nguyễn huy tưởng</t>
  </si>
  <si>
    <t>căn d4.3-d4.4 tòa d khu b , kdt imperia garden 203 nguyễn huy tưởng , thanh xuân , hà nội</t>
  </si>
  <si>
    <t>Thanh Xuân</t>
  </si>
  <si>
    <t>Phường Thanh Xuân</t>
  </si>
  <si>
    <t>REALFMART</t>
  </si>
  <si>
    <t>CÔNG TY TNHH ĐẦU TƯ PHÁT TRIỂN KINH DOANH TOÀN THẮNG</t>
  </si>
  <si>
    <t>Số 8 Đường số 3, Khu dân cư Đại Phúc, Xã Bình Hưng, Huyện Bình Chánh, Thành phố Hồ Chí Minh, Việt Nam</t>
  </si>
  <si>
    <t>0315576319</t>
  </si>
  <si>
    <t>RECESS</t>
  </si>
  <si>
    <t>CÔNG TY TNHH RECESS</t>
  </si>
  <si>
    <t>Tầng 19, Tòa nhà Saigon Centre, Tháp 2, 67 Lê Lợi, Phường Bến Nghé, Quận 1, Thành phố Hồ Chí Minh, Việt Nam</t>
  </si>
  <si>
    <t>Sàn Lazada</t>
  </si>
  <si>
    <t>RETAIL</t>
  </si>
  <si>
    <t>CÔNG TY TNHH GROVE NEW RETAIL</t>
  </si>
  <si>
    <t>197 Nguyễn Thị Minh Khai, Phường Nguyễn Cư Trinh, Quận 1, Thành phố Hồ Chí Minh, Việt Nam</t>
  </si>
  <si>
    <t>0316532681</t>
  </si>
  <si>
    <t>retail0001</t>
  </si>
  <si>
    <t>RETAIL ĐINH TIÊN HOÀNG, Q.1</t>
  </si>
  <si>
    <t>45 Đinh Tiên Hoàng, P.Bến Nghé, Q.1, HCM</t>
  </si>
  <si>
    <t>retail0002</t>
  </si>
  <si>
    <t>RETAIL MAI CHÍ THỌ, Q.2</t>
  </si>
  <si>
    <t>Tháp S04, Chung Cư The Sun Avenue, 28 Mai Chí Thọ,TP.Thủ Đức, HCM</t>
  </si>
  <si>
    <t>retail0003</t>
  </si>
  <si>
    <t>RETAIL NGUYỄN THỊ MINH KHAI, Q.1</t>
  </si>
  <si>
    <t>197, Nguyễn Thị Minh Khai, Phường Nguyễn Cư Trinh, Quận 1, HCM</t>
  </si>
  <si>
    <t>retail0004</t>
  </si>
  <si>
    <t>RETAIL PHAN VĂN TRỊ, Q.Gò Vấp</t>
  </si>
  <si>
    <t>00.04 Lô P2, 18 Phan Văn Trị, Phường 10, Quận Gò Vấp, HCM</t>
  </si>
  <si>
    <t>retail0005</t>
  </si>
  <si>
    <t>RETAIL ZENTOWER, Q.12</t>
  </si>
  <si>
    <t>35 QL1A, Phường Tân Thới An, Quận 12, HCM</t>
  </si>
  <si>
    <t>retail0006</t>
  </si>
  <si>
    <t>RETAIL LÊ HỒNG PHONG, Q.10</t>
  </si>
  <si>
    <t>16A Lê Hồng Phong, P.12, Q.10, HCM</t>
  </si>
  <si>
    <t>retail0007</t>
  </si>
  <si>
    <t>RETAIL NGUYỄN THỊ THẬP, Q.7</t>
  </si>
  <si>
    <t>446 nguyễn thị thập, phường tân quy, quận 7, HCM</t>
  </si>
  <si>
    <t>retail0008</t>
  </si>
  <si>
    <t>RETAIL NƠ TRANG LONG, Q.Bình Thạnh</t>
  </si>
  <si>
    <t>204 nơ trang long, phường 12, quận bình thạnh, HCM</t>
  </si>
  <si>
    <t>182 Hồ Văn Huê, Phường Đức Nhuận, Thành phố Hồ Chí Minh, Việt Nam</t>
  </si>
  <si>
    <t>0310767013</t>
  </si>
  <si>
    <t>saigonhd01</t>
  </si>
  <si>
    <t>182 Hồ Văn Huê, Phường 09, Quận Phú Nhuận, Thành phố Hồ Chí Minh, Việt Nam</t>
  </si>
  <si>
    <t>saigonhd02</t>
  </si>
  <si>
    <t>CÔNG TY CỔ PHẦN SÀI GÒN HD / SG PEARL</t>
  </si>
  <si>
    <t>Saphire 1, SG Pearl, 92 Nguyễn Hữu Cảnh, P.22, Q.Bình Thạnh, HCM</t>
  </si>
  <si>
    <t>saigonhd03</t>
  </si>
  <si>
    <t>CÔNG TY CỔ PHẦN SÀI GÒN HD / EMPIRE CIT</t>
  </si>
  <si>
    <t>shop T05-06, Block Tilia ( đường nội bộ N18-D11) Emprie City, thủ Thiêm, Thủ Đức</t>
  </si>
  <si>
    <t>saigonhd04</t>
  </si>
  <si>
    <t>CÔNG TY CỔ PHẦN SÀI GÒN HD - Vista Verde</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</si>
  <si>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</si>
  <si>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</si>
  <si>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</si>
  <si>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</si>
  <si>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</si>
  <si>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CÔNG TY CỔ PHẦN SÀI GÒN HD / LAVITA CHARM</t>
  </si>
  <si>
    <t>Tầng trệt TTTM Lavita Charm, đường số 1, P.Trường Thọ, Tp.thủ Đức, HCM</t>
  </si>
  <si>
    <t>saigonhd07</t>
  </si>
  <si>
    <t>CÔNG TY CỔ PHẦN SÀI GÒN HD / RIVERSIDE</t>
  </si>
  <si>
    <t>Số G1.1.10, tầng 1, cửa hàng 10, khối G, ấp 5, xã Phước Kiểng, Nhà Bè, HCM</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</si>
  <si>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</si>
  <si>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</si>
  <si>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</si>
  <si>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</si>
  <si>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</si>
  <si>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</si>
  <si>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Phường 26</t>
  </si>
  <si>
    <t>saigonhd10</t>
  </si>
  <si>
    <t>CÔNG TY CỔ PHẦN SÀI GÒN HD / Kho bán hàng - Celadon C</t>
  </si>
  <si>
    <t>Shophouse S1.0.05, Đường N1, Celadon City, phường Sơn Kỳ, quận Tân Phú, thành phố Hồ Chí Minh</t>
  </si>
  <si>
    <t>Phường Sơn Kỳ</t>
  </si>
  <si>
    <t>saigonhd11</t>
  </si>
  <si>
    <t>CÔNG TY CỔ PHẦN SÀI GÒN HD / Kho bán hàng - Q7 Saigon</t>
  </si>
  <si>
    <t>Lô ABL1-05, Tầng trệt TTTM Q7 Saigon Riverside Complex, Số 4 Đào Trí, phường Phú Thuận, Quận 7, Thành phố Hồ Chí Minh</t>
  </si>
  <si>
    <t>saigonhd368ntt</t>
  </si>
  <si>
    <t>CÔNG TY CỔ PHẦN SÀI GÒN HD / Kho bán hàng - Số 368 Nguyễn Thị Thập</t>
  </si>
  <si>
    <t>Số 368 Nguyễn Thị Thập, Phường Tân Quy, Quận 7, TPHCM</t>
  </si>
  <si>
    <t>Phường Tân Quy</t>
  </si>
  <si>
    <t>saigonhd3a11</t>
  </si>
  <si>
    <t>CÔNG TY CỔ PHẦN SÀI GÒN HD - Picity High</t>
  </si>
  <si>
    <t>P3A11 - P3A13, đường D, khu đô thị Picity High Park, phường Thạnh Xuân, quận 12, thành phố Hồ Chí Minh</t>
  </si>
  <si>
    <t>saigonhd3t2</t>
  </si>
  <si>
    <t>CÔNG TY CỔ PHẦN SÀI GÒN HD - Vincom 3T2</t>
  </si>
  <si>
    <t>Lô L2-09B, Vincom Plaza 3 Tháng 2, Số 3 Đường 3 Tháng 2, Phường 11, Quận 10, Tp.HCM</t>
  </si>
  <si>
    <t>SAIGONSTAR</t>
  </si>
  <si>
    <t>Khách Sạn Sài Gòn Star</t>
  </si>
  <si>
    <t>204 Nguyễn Thị Minh khai, P.6, Quận 3, TP.HCM</t>
  </si>
  <si>
    <t>0300568442</t>
  </si>
  <si>
    <t>SANBAYNHATRANG</t>
  </si>
  <si>
    <t>Chi nhánh Nha Trang- Công ty cổ phần dịch vụ hàng không sân bay Đà Nẵng</t>
  </si>
  <si>
    <t>Sân bay quốc tế Cam Ranh- P.Cam Nghĩa - Tp. Cam Ranh - T.Khánh Hòa</t>
  </si>
  <si>
    <t>0400102045005</t>
  </si>
  <si>
    <t>Công ty cổ phần dịch vụ hàng không sân bay Đà Nẵng</t>
  </si>
  <si>
    <t>SANHDIEU</t>
  </si>
  <si>
    <t>CÔNG TY TNHH PHÂN PHỐI SÀNH ĐIỆU</t>
  </si>
  <si>
    <t>41 Thảo Điền, Phường An Khánh, Thành phố Hồ Chí Minh, Việt Nam</t>
  </si>
  <si>
    <t>0311187079</t>
  </si>
  <si>
    <t>SÀNH ĐIỆU</t>
  </si>
  <si>
    <t>sanhdieu0001</t>
  </si>
  <si>
    <t>SÀNH ĐIỆU Annam Gourmet Q2 Terrace</t>
  </si>
  <si>
    <t>21 Võ Trường Toản, P.Thảo Điền, Q.2, HCM</t>
  </si>
  <si>
    <t>sanhdieu0002</t>
  </si>
  <si>
    <t>SÀNH ĐIỆU Annam Gourmet Phú Mỹ Hưng</t>
  </si>
  <si>
    <t>64 Nguyễn Đức Cảnh, P.Tân Phong, Q.7, HCM</t>
  </si>
  <si>
    <t>sanhdieu0003</t>
  </si>
  <si>
    <t>SÀNH ĐIỆU Annam Gourmet An Phú</t>
  </si>
  <si>
    <t>41 Thảo Điền, P.Thảo Điền, Q2, HCM</t>
  </si>
  <si>
    <t>sanhdieu0005</t>
  </si>
  <si>
    <t>SÀNH ĐIỆU Annam Gourmet Saigon Pearl</t>
  </si>
  <si>
    <t>Shouphouse Số SH06-SH07, tòa nhà Opal Tower, 92 nguyễn hữu cảnh, P22, Quận Bình Thạnh</t>
  </si>
  <si>
    <t>sanhdieu0006</t>
  </si>
  <si>
    <t>SÀNH ĐIỆU Annam Gourmet Ascentia</t>
  </si>
  <si>
    <t>51-73 ĐƯỜNG NGUYỄN LƯƠNG BẰNG, KHU PHỐ THE ASCENTIA, PHƯỜNG TÂN PHÚ, QUẬN 7, TP.HCM</t>
  </si>
  <si>
    <t>sanhdieu0007</t>
  </si>
  <si>
    <t>SÀNH ĐIỆU Annam Gourmet Estella</t>
  </si>
  <si>
    <t>sanhdieu0008</t>
  </si>
  <si>
    <t>SÀNH ĐIỆU Annam Gourmet Landmark 81</t>
  </si>
  <si>
    <t>B1-15-16-17 LANDMARK81, 772 ĐIỆN BIÊN PHỦ, PHƯỜNG 22, QUẬN BÌNH THẠNH, TP. HCM</t>
  </si>
  <si>
    <t>sanhdieu0009</t>
  </si>
  <si>
    <t>SÀNH ĐIỆU Annam Gourmet Nguyễn Văn Trỗi</t>
  </si>
  <si>
    <t>184 Nguyễn Văn Trỗi, P.8, Q.Phú Nhuận, HCM</t>
  </si>
  <si>
    <t>sanhdieu0010</t>
  </si>
  <si>
    <t>SÀNH ĐIỆU Annam Gourmet Saigon Center</t>
  </si>
  <si>
    <t>B3, 65 LÊ LỢI, PHƯỜNG BẾN NGHÉ, QUẬN 1, TP HCM</t>
  </si>
  <si>
    <t>sanhdieu0011</t>
  </si>
  <si>
    <t>SÀNH ĐIỆU Annam Gourmet Hai Bà Trưng</t>
  </si>
  <si>
    <t>16-18 Hai Bà Trưng, P.Bến Nghé, Q.1, HCM</t>
  </si>
  <si>
    <t>sanhdieu0012</t>
  </si>
  <si>
    <t>SÀNH ĐIỆU Annam Gourmet Feliz En Vista</t>
  </si>
  <si>
    <t>Số 1 Phan Văn Đáng, P.Thạnh Mỹ Lợi, Q.2, HCM</t>
  </si>
  <si>
    <t>sanhdieu0013</t>
  </si>
  <si>
    <t>SÀNH ĐIỆU Annam Gourmet Shop Thao Dien Green</t>
  </si>
  <si>
    <t>192, Đường Nguyễn Văn Hưởng, Phường Thảo Điền, SH07-SH08, Thành phố Thủ Đức, Thành phố Hồ Chí Minh</t>
  </si>
  <si>
    <t>SANHDIEU-004</t>
  </si>
  <si>
    <t>CÔNG TY TNHH PHÂN PHỐI SÀNH ĐIỆU - CHI NHÁNH HÀ NỘI</t>
  </si>
  <si>
    <t>B14, B15, B22, B23, B24, B25, B26 tòa nhà Syrena, Số 51 phố Xuân Diệu, Phường Tây Hồ, Thành phố Hà Nội, Việt Nam</t>
  </si>
  <si>
    <t>0311187079-004</t>
  </si>
  <si>
    <t>Tây Mỗ</t>
  </si>
  <si>
    <t>sanhdieu458</t>
  </si>
  <si>
    <t>SÀNH ĐIỆU Annam Goumet - VINCOM TIMES CITY store</t>
  </si>
  <si>
    <t>Tầng hầm B1, 458 Minh Khai, quận Hai Bà Trưng, Hà Nội</t>
  </si>
  <si>
    <t>sanhdieu9001</t>
  </si>
  <si>
    <t>SÀNH ĐIỆU Long Biên</t>
  </si>
  <si>
    <t>Lô 108-110, tầng L1 TTTM Vincom Plaza Long Biên, KĐT Sinh thái Vinhomes Riverside, P.Phúc Lợi, Q.Long Biên, HN</t>
  </si>
  <si>
    <t>sanhdieu9002</t>
  </si>
  <si>
    <t>SÀNH ĐIỆU 51 Xuân Diệu, Tây Hồ, HN</t>
  </si>
  <si>
    <t>51 Xuân Diệu, P.Quảng An, Q.Tây Hồ, HN</t>
  </si>
  <si>
    <t>sanhdieu9003</t>
  </si>
  <si>
    <t>SÀNH ĐIỆU Smart city</t>
  </si>
  <si>
    <t>L1 28-30 &amp; L1 28B TẦNG 1 TTTM VINCOM MEGA MALL, PHƯỜNG ĐẠI MỖ, QUẬN NAM TỪ LIÊM, HN</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</si>
  <si>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</si>
  <si>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</si>
  <si>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</si>
  <si>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</si>
  <si>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</si>
  <si>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</si>
  <si>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</si>
  <si>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SATRA;MIENNAM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</si>
  <si>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</si>
  <si>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</si>
  <si>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</si>
  <si>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</si>
  <si>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</si>
  <si>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</si>
  <si>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</si>
  <si>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</si>
  <si>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</si>
  <si>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</si>
  <si>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</si>
  <si>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</si>
  <si>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</si>
  <si>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</si>
  <si>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</si>
  <si>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</si>
  <si>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</si>
  <si>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</si>
  <si>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</si>
  <si>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</si>
  <si>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</si>
  <si>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</si>
  <si>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</si>
  <si>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</si>
  <si>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</si>
  <si>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</si>
  <si>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</si>
  <si>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 MIENNAM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</si>
  <si>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</si>
  <si>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</si>
  <si>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</si>
  <si>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</si>
  <si>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</si>
  <si>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</si>
  <si>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</si>
  <si>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</si>
  <si>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</si>
  <si>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</si>
  <si>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</si>
  <si>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</si>
  <si>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</si>
  <si>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</si>
  <si>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</si>
  <si>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</si>
  <si>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</si>
  <si>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</si>
  <si>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</si>
  <si>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</si>
  <si>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</si>
  <si>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</si>
  <si>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</si>
  <si>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</si>
  <si>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</si>
  <si>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</si>
  <si>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</si>
  <si>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SATRA025;SATRA;MIENNAM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</si>
  <si>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</si>
  <si>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</si>
  <si>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</si>
  <si>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</si>
  <si>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</si>
  <si>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</si>
  <si>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</si>
  <si>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</si>
  <si>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</si>
  <si>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</si>
  <si>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</si>
  <si>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</si>
  <si>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</si>
  <si>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</si>
  <si>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</si>
  <si>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</si>
  <si>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</si>
  <si>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</si>
  <si>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</si>
  <si>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Satrafoods PHAN VĂN KHỎE</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</si>
  <si>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</si>
  <si>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</si>
  <si>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</si>
  <si>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</si>
  <si>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</si>
  <si>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</si>
  <si>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</si>
  <si>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</si>
  <si>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</si>
  <si>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</si>
  <si>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</si>
  <si>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Satrafoods THÁP MƯỜI</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</si>
  <si>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</si>
  <si>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</si>
  <si>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</si>
  <si>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</si>
  <si>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</si>
  <si>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</si>
  <si>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</si>
  <si>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</si>
  <si>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</si>
  <si>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</si>
  <si>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</si>
  <si>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</si>
  <si>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</si>
  <si>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</si>
  <si>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</si>
  <si>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</si>
  <si>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</si>
  <si>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</si>
  <si>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</si>
  <si>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</si>
  <si>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</si>
  <si>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</si>
  <si>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</si>
  <si>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</si>
  <si>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</si>
  <si>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460 Đường 3 tháng 2, Phường Hòa Hưng, Thành phố Hồ Chí Minh, Việt Nam</t>
  </si>
  <si>
    <t>MIENNAM; SATRA</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</si>
  <si>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</si>
  <si>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</si>
  <si>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</si>
  <si>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</si>
  <si>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</si>
  <si>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</si>
  <si>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</si>
  <si>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</si>
  <si>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</si>
  <si>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</si>
  <si>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</si>
  <si>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</si>
  <si>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</si>
  <si>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</si>
  <si>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</si>
  <si>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</si>
  <si>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</si>
  <si>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</si>
  <si>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</si>
  <si>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</si>
  <si>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</si>
  <si>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</si>
  <si>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</si>
  <si>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Satrafoods PHẠM THẾ HIỂN 2</t>
  </si>
  <si>
    <t>1438F Phạm Thế Hiển, Phường Bình Đông, Tp.HCM</t>
  </si>
  <si>
    <t>satra0048</t>
  </si>
  <si>
    <t>Satrafoods BÌNH ĐIỀN</t>
  </si>
  <si>
    <t>Kiot số 2, Trung tâm thương mại Bình Điền, Đại lộ N V Linh , KP6, Phường 7, Quận 8</t>
  </si>
  <si>
    <t>satra0049</t>
  </si>
  <si>
    <t>Satrafoods PHẠM THẾ HIỂN 3</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</si>
  <si>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</si>
  <si>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</si>
  <si>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</si>
  <si>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</si>
  <si>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</si>
  <si>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</si>
  <si>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</si>
  <si>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</si>
  <si>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Satrafoods PHẠM THẾ HIỂN 4</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</si>
  <si>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</si>
  <si>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</si>
  <si>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</si>
  <si>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</si>
  <si>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</si>
  <si>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</si>
  <si>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</si>
  <si>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</si>
  <si>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</si>
  <si>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</si>
  <si>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</si>
  <si>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</si>
  <si>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</si>
  <si>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</si>
  <si>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</si>
  <si>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</si>
  <si>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</si>
  <si>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</si>
  <si>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</si>
  <si>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</si>
  <si>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</si>
  <si>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</si>
  <si>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</si>
  <si>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</si>
  <si>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</si>
  <si>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</si>
  <si>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</si>
  <si>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</si>
  <si>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</si>
  <si>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</si>
  <si>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</si>
  <si>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</si>
  <si>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</si>
  <si>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</si>
  <si>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</si>
  <si>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</si>
  <si>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</si>
  <si>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</si>
  <si>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</si>
  <si>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</si>
  <si>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</si>
  <si>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</si>
  <si>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</si>
  <si>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</si>
  <si>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</si>
  <si>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</si>
  <si>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</si>
  <si>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</si>
  <si>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</si>
  <si>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</si>
  <si>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Satrafoods MAN THIỆN</t>
  </si>
  <si>
    <t>80 Man Thiện, Phường Tăng Nhơn Phú, TP.HCM</t>
  </si>
  <si>
    <t>satra0070</t>
  </si>
  <si>
    <t>Satrafoods TRẦN NHÂN TÔN</t>
  </si>
  <si>
    <t>159 Trần Nhân Tôn, Phường Vườn Lài, Tp.HCM</t>
  </si>
  <si>
    <t>satra0071</t>
  </si>
  <si>
    <t>Satrafoods CỬU LONG</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</si>
  <si>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</si>
  <si>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</si>
  <si>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</si>
  <si>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</si>
  <si>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</si>
  <si>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</si>
  <si>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</si>
  <si>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</si>
  <si>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Satrafoods 166 Bình Thới</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</si>
  <si>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</si>
  <si>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</si>
  <si>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</si>
  <si>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</si>
  <si>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</si>
  <si>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</si>
  <si>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</si>
  <si>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</si>
  <si>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</si>
  <si>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</si>
  <si>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</si>
  <si>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</si>
  <si>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</si>
  <si>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</si>
  <si>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</si>
  <si>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</si>
  <si>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</si>
  <si>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Satrafoods TÔ KÝ</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</si>
  <si>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</si>
  <si>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</si>
  <si>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</si>
  <si>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</si>
  <si>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</si>
  <si>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</si>
  <si>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</si>
  <si>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</si>
  <si>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</si>
  <si>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</si>
  <si>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</si>
  <si>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</si>
  <si>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</si>
  <si>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</si>
  <si>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Satrafoods 2/89 Hà Huy Giáp</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</si>
  <si>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</si>
  <si>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</si>
  <si>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</si>
  <si>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</si>
  <si>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</si>
  <si>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</si>
  <si>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</si>
  <si>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</si>
  <si>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</si>
  <si>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</si>
  <si>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</si>
  <si>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</si>
  <si>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</si>
  <si>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</si>
  <si>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Satrafoods HÀ HUY GIÁP 2</t>
  </si>
  <si>
    <t>412B Hà Huy Giáp, Phường An Phú Đông, Tp.HCM</t>
  </si>
  <si>
    <t>satra0091</t>
  </si>
  <si>
    <t>Satrafoods NGUYỄN THỊ BÚP (TCH 2)</t>
  </si>
  <si>
    <t>281 Nguyễn Thị Búp, Phường Trung Mỹ Tây, Tp.HCM</t>
  </si>
  <si>
    <t>satra0092</t>
  </si>
  <si>
    <t>Satrafoods THẠNH LỘC</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</si>
  <si>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</si>
  <si>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</si>
  <si>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</si>
  <si>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</si>
  <si>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</si>
  <si>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</si>
  <si>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</si>
  <si>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</si>
  <si>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Satrafoods ĐINH ĐỨC THIỆN</t>
  </si>
  <si>
    <t>180 Đinh Đức Thiện, Xã Bình Chánh, Tp.HCM</t>
  </si>
  <si>
    <t>satra0096</t>
  </si>
  <si>
    <t>Satrafoods QUỐC LỘ 50</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</si>
  <si>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</si>
  <si>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</si>
  <si>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</si>
  <si>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</si>
  <si>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</si>
  <si>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</si>
  <si>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</si>
  <si>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</si>
  <si>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Satrafoods VÕ VĂN VÂN</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</si>
  <si>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</si>
  <si>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</si>
  <si>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</si>
  <si>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</si>
  <si>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</si>
  <si>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</si>
  <si>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</si>
  <si>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</si>
  <si>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</si>
  <si>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</si>
  <si>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</si>
  <si>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</si>
  <si>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</si>
  <si>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</si>
  <si>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</si>
  <si>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</si>
  <si>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</si>
  <si>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</si>
  <si>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</si>
  <si>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</si>
  <si>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</si>
  <si>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</si>
  <si>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</si>
  <si>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</si>
  <si>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</si>
  <si>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</si>
  <si>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</si>
  <si>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</si>
  <si>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</si>
  <si>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</si>
  <si>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</si>
  <si>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</si>
  <si>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</si>
  <si>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</si>
  <si>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</si>
  <si>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</si>
  <si>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</si>
  <si>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</si>
  <si>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</si>
  <si>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</si>
  <si>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</si>
  <si>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</si>
  <si>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</si>
  <si>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</si>
  <si>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</si>
  <si>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</si>
  <si>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</si>
  <si>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</si>
  <si>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</si>
  <si>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</si>
  <si>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</si>
  <si>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</si>
  <si>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</si>
  <si>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</si>
  <si>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</si>
  <si>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</si>
  <si>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</si>
  <si>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</si>
  <si>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</si>
  <si>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</si>
  <si>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</si>
  <si>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</si>
  <si>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</si>
  <si>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</si>
  <si>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</si>
  <si>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</si>
  <si>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</si>
  <si>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</si>
  <si>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</si>
  <si>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</si>
  <si>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</si>
  <si>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</si>
  <si>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</si>
  <si>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Satrafoods UNG VĂN KHIÊM</t>
  </si>
  <si>
    <t>184 Ung Văn Khiêm, Phường Thạnh Mỹ Tây, Tp.HCM</t>
  </si>
  <si>
    <t>satra0125</t>
  </si>
  <si>
    <t>Satrafoods NGUYỄN VĂN ĐẬU</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</si>
  <si>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</si>
  <si>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</si>
  <si>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</si>
  <si>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</si>
  <si>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</si>
  <si>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</si>
  <si>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</si>
  <si>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</si>
  <si>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</si>
  <si>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</si>
  <si>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</si>
  <si>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</si>
  <si>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</si>
  <si>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</si>
  <si>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Satrafoods PHAN VĂN HÂN</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</si>
  <si>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</si>
  <si>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</si>
  <si>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</si>
  <si>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</si>
  <si>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</si>
  <si>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</si>
  <si>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</si>
  <si>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</si>
  <si>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</si>
  <si>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</si>
  <si>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</si>
  <si>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</si>
  <si>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</si>
  <si>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</si>
  <si>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</si>
  <si>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</si>
  <si>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</si>
  <si>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Satrafoods CỦ CHI 4</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</si>
  <si>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</si>
  <si>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</si>
  <si>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</si>
  <si>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</si>
  <si>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</si>
  <si>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</si>
  <si>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</si>
  <si>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</si>
  <si>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</si>
  <si>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</si>
  <si>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</si>
  <si>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</si>
  <si>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</si>
  <si>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</si>
  <si>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</si>
  <si>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</si>
  <si>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</si>
  <si>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</si>
  <si>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</si>
  <si>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</si>
  <si>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</si>
  <si>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</si>
  <si>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</si>
  <si>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</si>
  <si>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</si>
  <si>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</si>
  <si>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</si>
  <si>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</si>
  <si>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</si>
  <si>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</si>
  <si>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</si>
  <si>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</si>
  <si>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</si>
  <si>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</si>
  <si>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</si>
  <si>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</si>
  <si>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</si>
  <si>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</si>
  <si>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</si>
  <si>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</si>
  <si>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</si>
  <si>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</si>
  <si>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</si>
  <si>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</si>
  <si>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Satrafoods LÊ ĐỨC THỌ</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</si>
  <si>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</si>
  <si>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</si>
  <si>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</si>
  <si>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</si>
  <si>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</si>
  <si>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</si>
  <si>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</si>
  <si>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</si>
  <si>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</si>
  <si>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</si>
  <si>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</si>
  <si>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</si>
  <si>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</si>
  <si>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</si>
  <si>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</si>
  <si>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</si>
  <si>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</si>
  <si>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</si>
  <si>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</si>
  <si>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</si>
  <si>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</si>
  <si>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</si>
  <si>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</si>
  <si>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</si>
  <si>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</si>
  <si>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</si>
  <si>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</si>
  <si>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</si>
  <si>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</si>
  <si>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</si>
  <si>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</si>
  <si>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</si>
  <si>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Satrafoods NGUYỄN ẢNH THỦ 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</si>
  <si>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</si>
  <si>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</si>
  <si>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</si>
  <si>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</si>
  <si>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</si>
  <si>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</si>
  <si>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</si>
  <si>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</si>
  <si>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</si>
  <si>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</si>
  <si>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</si>
  <si>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</si>
  <si>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</si>
  <si>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</si>
  <si>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</si>
  <si>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</si>
  <si>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</si>
  <si>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</si>
  <si>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</si>
  <si>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</si>
  <si>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</si>
  <si>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</si>
  <si>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</si>
  <si>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Satrafoods TRỊNH THỊ MIẾNG</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</si>
  <si>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</si>
  <si>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</si>
  <si>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</si>
  <si>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</si>
  <si>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</si>
  <si>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</si>
  <si>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</si>
  <si>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</si>
  <si>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</si>
  <si>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</si>
  <si>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</si>
  <si>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Satrafoods LÊ VĂN LƯƠNG 3</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</si>
  <si>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</si>
  <si>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</si>
  <si>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</si>
  <si>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</si>
  <si>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</si>
  <si>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</si>
  <si>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</si>
  <si>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</si>
  <si>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</si>
  <si>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</si>
  <si>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</si>
  <si>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</si>
  <si>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</si>
  <si>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</si>
  <si>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</si>
  <si>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</si>
  <si>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</si>
  <si>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</si>
  <si>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</si>
  <si>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</si>
  <si>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</si>
  <si>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</si>
  <si>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</si>
  <si>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Satrafoods PHAN HUY ÍCH</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</si>
  <si>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</si>
  <si>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</si>
  <si>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</si>
  <si>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</si>
  <si>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</si>
  <si>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</si>
  <si>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</si>
  <si>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</si>
  <si>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</si>
  <si>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</si>
  <si>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</si>
  <si>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</si>
  <si>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</si>
  <si>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</si>
  <si>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</si>
  <si>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</si>
  <si>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</si>
  <si>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</si>
  <si>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</si>
  <si>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</si>
  <si>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</si>
  <si>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</si>
  <si>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</si>
  <si>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</si>
  <si>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</si>
  <si>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</si>
  <si>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Satrafoods THẠCH LAM</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</si>
  <si>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</si>
  <si>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</si>
  <si>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</si>
  <si>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</si>
  <si>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</si>
  <si>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</si>
  <si>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</si>
  <si>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</si>
  <si>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</si>
  <si>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</si>
  <si>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</si>
  <si>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</si>
  <si>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</si>
  <si>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</si>
  <si>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Satrafoods NGUYỄN XUÂN KHOÁT</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</si>
  <si>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</si>
  <si>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</si>
  <si>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</si>
  <si>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</si>
  <si>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</si>
  <si>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</si>
  <si>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</si>
  <si>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</si>
  <si>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Satrafoods KHA VẠN CÂN</t>
  </si>
  <si>
    <t>1182 Kha Vạn Cân, Phường Thủ Đức, Tp.HCM</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</si>
  <si>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</si>
  <si>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</si>
  <si>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</si>
  <si>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</si>
  <si>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</si>
  <si>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</si>
  <si>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</si>
  <si>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</si>
  <si>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</si>
  <si>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</si>
  <si>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</si>
  <si>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</si>
  <si>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</si>
  <si>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</si>
  <si>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</si>
  <si>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</si>
  <si>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</si>
  <si>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</si>
  <si>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</si>
  <si>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</si>
  <si>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</si>
  <si>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</si>
  <si>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</si>
  <si>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</si>
  <si>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</si>
  <si>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</si>
  <si>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</si>
  <si>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</si>
  <si>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</si>
  <si>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</si>
  <si>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</si>
  <si>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</si>
  <si>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</si>
  <si>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</si>
  <si>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</si>
  <si>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</si>
  <si>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</si>
  <si>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</si>
  <si>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</si>
  <si>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</si>
  <si>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</si>
  <si>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</si>
  <si>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Satrafoods HIỆP BÌNH</t>
  </si>
  <si>
    <t>187 Hiệp Bình, Phường Hiệp Bình, TP.HCM</t>
  </si>
  <si>
    <t>satra0213</t>
  </si>
  <si>
    <t>Satrafoods TỈNH LỘ 43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</si>
  <si>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</si>
  <si>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</si>
  <si>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</si>
  <si>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</si>
  <si>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</si>
  <si>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</si>
  <si>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</si>
  <si>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</si>
  <si>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</si>
  <si>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</si>
  <si>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</si>
  <si>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</si>
  <si>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</si>
  <si>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</si>
  <si>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</si>
  <si>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</si>
  <si>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</si>
  <si>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</si>
  <si>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455 Võ Văn Tần, Phường Bàn Cờ, Thành phố Hồ Chí Minh, Việt Nam</t>
  </si>
  <si>
    <t>MIENNAM; SATRA; SATRA025</t>
  </si>
  <si>
    <t>0300100037-025</t>
  </si>
  <si>
    <t>1239 Tỉnh Lộ 8, Ấp Thạnh An 2, Xã Bình Mỹ, Thành phố Hồ Chí Minh, Việt Nam</t>
  </si>
  <si>
    <t>0300100037-027</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</si>
  <si>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</si>
  <si>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</si>
  <si>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</si>
  <si>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</si>
  <si>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</si>
  <si>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</si>
  <si>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</si>
  <si>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</si>
  <si>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</si>
  <si>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</si>
  <si>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</si>
  <si>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</si>
  <si>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</si>
  <si>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</si>
  <si>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</si>
  <si>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</si>
  <si>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</si>
  <si>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</si>
  <si>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</si>
  <si>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</si>
  <si>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</si>
  <si>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</si>
  <si>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</si>
  <si>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</si>
  <si>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</si>
  <si>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</si>
  <si>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</si>
  <si>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</si>
  <si>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</si>
  <si>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</si>
  <si>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Tầng 12A, Tòa nhà Diamond Flower, KĐT mới N1, Số 48, đường Lê Văn Lương, Phường Nhân Chính, Quận Thanh Xuân, Thành Phố Hà nội, Việt Nam</t>
  </si>
  <si>
    <t>0316625505-001</t>
  </si>
  <si>
    <t>Nhân chính</t>
  </si>
  <si>
    <t>SIBA FOOD</t>
  </si>
  <si>
    <t>SE7VENHA</t>
  </si>
  <si>
    <t>Công Ty Cổ Phần Thương Mại Và Dịch Vụ Se7ven Việt Nam</t>
  </si>
  <si>
    <t>Số 26, Ngõ 25, Bùi Huy Ích, Phường Hoàng Liệt, Quận Hoàng Mai, Hà Nội</t>
  </si>
  <si>
    <t>0106845649</t>
  </si>
  <si>
    <t>412 Nguyễn Thị Minh Khai, Phường Bàn Cờ, Thành phố Hồ Chí Minh, Việt Nam</t>
  </si>
  <si>
    <t>9%; MIENNAM</t>
  </si>
  <si>
    <t>0313330856</t>
  </si>
  <si>
    <t>SEVEN01</t>
  </si>
  <si>
    <t>CHI NHÁNH CÔNG TY CỔ PHẦN SEVEN SYSTEM VIỆT NAM TẠI LONG AN</t>
  </si>
  <si>
    <t>Lô DV-4, Đường Trung Tâm, KCN Long Hậu mở rộng, Xã Cần Giuộc, Tỉnh Tây Ninh, Việt Nam</t>
  </si>
  <si>
    <t>0313330856-001</t>
  </si>
  <si>
    <t>B1.01.02, Tầng 1 Khu TM-DV, số 10 Kha Vạn Cân, KP. Bình Đường 02, Phường Dĩ An, Thành phố Hồ Chí Minh, Việt Nam</t>
  </si>
  <si>
    <t>0313330856-002</t>
  </si>
  <si>
    <t>Phòng CP2.19.03C, Tầng 19 Capital Place, Số 29 Liễu Giai, Phường Giảng Võ, Thành phố Hà Nội, Việt Nam</t>
  </si>
  <si>
    <t>9%; MIENBAC</t>
  </si>
  <si>
    <t>0313330856-003</t>
  </si>
  <si>
    <t>SGMART</t>
  </si>
  <si>
    <t>CÔNG TY TNHH SAIGON MART</t>
  </si>
  <si>
    <t>Số 0.03 Chung cư Flora Mizuki -CC1-A; ấp 3A, Xã Bình Hưng, Huyện Bình Chánh, Thành phố Hồ Chí Minh, Việt Nam</t>
  </si>
  <si>
    <t>0317207074</t>
  </si>
  <si>
    <t>SHINSEN</t>
  </si>
  <si>
    <t>CÔNG TY CỔ PHẦN SHINSEN GROUP</t>
  </si>
  <si>
    <t>76D Phạm Viết Chánh, Phường 19, Quận Bình Thạnh, Thành phố Hồ Chí Minh, Việt Nam</t>
  </si>
  <si>
    <t>0316904121</t>
  </si>
  <si>
    <t>shinsen0001</t>
  </si>
  <si>
    <t>Shinsen Cửa Hàng Nguyễn Văn Công</t>
  </si>
  <si>
    <t>Gò Vấp, HCM</t>
  </si>
  <si>
    <t>shinsen0002</t>
  </si>
  <si>
    <t>Shinsen Cửa Hàng Nguyễn Văn Đậu</t>
  </si>
  <si>
    <t>Phú Nhuận, HCM</t>
  </si>
  <si>
    <t>shinsen0003</t>
  </si>
  <si>
    <t>Shinsen Cửa Hàng Phạm Viết Chánh</t>
  </si>
  <si>
    <t>Bình Thạnh , HCM</t>
  </si>
  <si>
    <t>shinsen0004</t>
  </si>
  <si>
    <t>Shinsen Cửa Hàng Ngô Quyền</t>
  </si>
  <si>
    <t>52 Ngô Quyền, Q.9, HCM</t>
  </si>
  <si>
    <t>Tầng 12A, toà nhà Diamond Flower, Khu đô thị mới N1, số 48, đường Lê Văn Lương, Phường Yên Hòa, Thành phố Hà Nội, Việt Nam</t>
  </si>
  <si>
    <t>siba0001</t>
  </si>
  <si>
    <t>Sibafood Vinhomes Green Bay, Mễ Trì</t>
  </si>
  <si>
    <t>G1, Vinhomes Green Bay, Mễ Trì, Nam Từ Liêm, HN</t>
  </si>
  <si>
    <t>MIENBAC;6%</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</si>
  <si>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</si>
  <si>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</si>
  <si>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</si>
  <si>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</si>
  <si>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</si>
  <si>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</si>
  <si>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</si>
  <si>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</si>
  <si>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</si>
  <si>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</si>
  <si>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Sibafood Thăng Long Capital</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</si>
  <si>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</si>
  <si>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</si>
  <si>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</si>
  <si>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</si>
  <si>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</si>
  <si>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</si>
  <si>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</si>
  <si>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</si>
  <si>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</si>
  <si>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</si>
  <si>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</si>
  <si>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Sibafood Hope Residences</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</si>
  <si>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</si>
  <si>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</si>
  <si>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</si>
  <si>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</si>
  <si>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</si>
  <si>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</si>
  <si>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</si>
  <si>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</si>
  <si>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</si>
  <si>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</si>
  <si>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</si>
  <si>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Sibafood 79 Ngọc Hồi</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</si>
  <si>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</si>
  <si>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</si>
  <si>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</si>
  <si>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</si>
  <si>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</si>
  <si>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</si>
  <si>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</si>
  <si>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</si>
  <si>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</si>
  <si>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</si>
  <si>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</si>
  <si>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Sibafood Terra An Hưng</t>
  </si>
  <si>
    <t>S063 - Tầng 1, V4-B08 Lô đất TTDV01, Khu đô thị mới An Hưng, Phường La Khê, Quận Hà Đông, Hà Nội</t>
  </si>
  <si>
    <t>siba0018</t>
  </si>
  <si>
    <t>Sibafood S007 - Tòa Mulberry</t>
  </si>
  <si>
    <t>S007 - Tòa Mulberry, TT01A-1 - Khu nhà ở thấp tầng, KĐT Mộ Lao, Hà Đông, Hà Nội</t>
  </si>
  <si>
    <t>SIEUTHITHANHNGHIA</t>
  </si>
  <si>
    <t>Siêu thị Quảng Ngãi-CN DNTN sách Thành Nghĩa</t>
  </si>
  <si>
    <t>70 Hùng Vương, TP Quảng Ngãi, Tỉnh Quảng Ngãi</t>
  </si>
  <si>
    <t>0302840460-003</t>
  </si>
  <si>
    <t>SIEUVIET</t>
  </si>
  <si>
    <t>CÔNG TY CỔ PHẦN NGUỒN NHÂN LỰC SIÊU VIỆT</t>
  </si>
  <si>
    <t>111D Lý Chính Thắng, Phường 07, Quận 3, TP Hồ Chí Minh</t>
  </si>
  <si>
    <t>0303452460</t>
  </si>
  <si>
    <t>SIMPLYGOVAP</t>
  </si>
  <si>
    <t>Chi Nhánh Công Ty TNHH International Simply Mart</t>
  </si>
  <si>
    <t>359 Phạm Văn Chiêu, Phường 14, Quận Gò Vấp, TP.HCM</t>
  </si>
  <si>
    <t>0312774383001</t>
  </si>
  <si>
    <t>SIMPLYMART</t>
  </si>
  <si>
    <t>CÔNG TY TNHH INTERNATIONAL SIMPLY MART</t>
  </si>
  <si>
    <t>240 TRẦN BÌNH TRỌNG, PHƯỜNG 4, QUẬN 5, TP.HCM</t>
  </si>
  <si>
    <t>0312774383</t>
  </si>
  <si>
    <t>SINHHASUA</t>
  </si>
  <si>
    <t>CÔNG TY TNHH ĐẦU TƯ THƯƠNG MẠI DỊCH VỤ SINH HÀ</t>
  </si>
  <si>
    <t>576/30 QUANG TRUNG, PHƯỜNG THÔNG TÂY HỘI, THÀNH PHỐ HỒ CHÍ MINH, VIỆT NAM</t>
  </si>
  <si>
    <t>0317161101</t>
  </si>
  <si>
    <t>Tầng 1, Tòa nhà Sunshine Center, Số 16, đường Phạm Hùng, Phường Từ Liêm, Thành phố Hà Nội, Việt Nam</t>
  </si>
  <si>
    <t>0109334554</t>
  </si>
  <si>
    <t>Phường Phú Diễn</t>
  </si>
  <si>
    <t>SUNSHINE</t>
  </si>
  <si>
    <t>smart0001</t>
  </si>
  <si>
    <t>Sunshine Mart Tây Hồ</t>
  </si>
  <si>
    <t>Tầng 1 tòa R2, KĐT Nam Thăng Long, Phú Thượng, Q.Tây Hồ, HN</t>
  </si>
  <si>
    <t>smart0002</t>
  </si>
  <si>
    <t>Sunshine Mart Bắc Từ Liêm</t>
  </si>
  <si>
    <t>Tầng 1, tòa S3 Sunshine city, KĐT Nam Thăng Long, P.Đông Ngạc, Q.Bắc Từ Liêm, HN</t>
  </si>
  <si>
    <t>smart0003</t>
  </si>
  <si>
    <t>Sunshine Mart Center</t>
  </si>
  <si>
    <t>Tầng 1 Tòa Sunshine Center, số 16 đường Phạm Hùng, Phường Mỹ Đình 2, Quận Nam Từ Liêm, HN</t>
  </si>
  <si>
    <t>smart0004</t>
  </si>
  <si>
    <t>Sunshine Mart Lĩnh Nam, Hoàng Mai</t>
  </si>
  <si>
    <t>Ngõ 13, Lĩnh Nam, Mai Động, Hoàng Mai, HN</t>
  </si>
  <si>
    <t>smart0005</t>
  </si>
  <si>
    <t>Sunshine Mart Dương Văn Bé, Hoàng Mai</t>
  </si>
  <si>
    <t>Đ.Dương Văn Bé, tầng 1 tòa H3 Shunshine Garden, Mai Động, Hoàng Mai, HN</t>
  </si>
  <si>
    <t>smart0006</t>
  </si>
  <si>
    <t>Sunshine Mart S00502 - S-Mart City Saigon</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</si>
  <si>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</si>
  <si>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</si>
  <si>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</si>
  <si>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</si>
  <si>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</si>
  <si>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CÔNG TY CỔ PHẦN CÔNG NGHỆ SMARTGAP</t>
  </si>
  <si>
    <t>Căn số 15, tầng 37, tòa C2- DCapital, đường Trần Duy Hưng, Phường Trung Hoà, Quận Cầu Giấy, Thành phố Hà Nội, Việt Nam</t>
  </si>
  <si>
    <t>0108631201</t>
  </si>
  <si>
    <t>SOI-HNI-BDH-S08</t>
  </si>
  <si>
    <t>SOI-HNI-BDH-S08 - SOI 8 - 20 Núi Trúc</t>
  </si>
  <si>
    <t>20 Núi Trúc, Giảng Võ</t>
  </si>
  <si>
    <t>SOI BIỂN</t>
  </si>
  <si>
    <t>CÔNG TY CỔ PHẦN SÓI BIỂN TRUNG THỰC</t>
  </si>
  <si>
    <t>SOI-HNI-BDH-S44</t>
  </si>
  <si>
    <t>SOI-HNI-BDH-S44 - SOI 44 - 12C Láng Hạ</t>
  </si>
  <si>
    <t>12C Láng Hạ, Thành Công</t>
  </si>
  <si>
    <t>SOI-HNI-BDH-S68</t>
  </si>
  <si>
    <t>SOI-HNI-BDH-S68 - SOI 68 - 76 Linh Lang</t>
  </si>
  <si>
    <t>76 Linh Lang - Ba Đình - HN</t>
  </si>
  <si>
    <t>SOI-HNI-BDH-S69</t>
  </si>
  <si>
    <t>SOI-HNI-BDH-S69 - SOI 69 - 54 Giang Văn Minh</t>
  </si>
  <si>
    <t>54 Giang Văn Minh- Ba Đình -NG</t>
  </si>
  <si>
    <t>SOI-HNI-BDH-S70</t>
  </si>
  <si>
    <t>SOI-HNI-BDH-S70 - SOI 70 - N01-T8 Khu Đoàn Ngoại Giao</t>
  </si>
  <si>
    <t>Tầng trệt, NO1-T8 Khu đoàn ngoại giao, Phường Xuân Tảo, Q. Bắc Từ Liêm, HN</t>
  </si>
  <si>
    <t>SOI-HNI-BDH-S72</t>
  </si>
  <si>
    <t>SOI-HNI-BDH-S72 - SOI 72 -179 Trần Đăng Ninh</t>
  </si>
  <si>
    <t>179 Trần Đăng Ninh - Cầu Giấy</t>
  </si>
  <si>
    <t>SOI-HNI-CGY-S10</t>
  </si>
  <si>
    <t>SOI-HNI-CGY-S10 - SOI 10 - 16N7A Nguyễn Thị Thập</t>
  </si>
  <si>
    <t>16 N7A Nguyễn Thị Thập, Trung Hòa</t>
  </si>
  <si>
    <t>SOI-HNI-CGY-S20</t>
  </si>
  <si>
    <t>SOI-HNI-CGY-S20 - SOI 20 - 203 Trung Kính</t>
  </si>
  <si>
    <t>203 Trung Kính, Yên Hòa</t>
  </si>
  <si>
    <t>SOI-HNI-CGY-S45</t>
  </si>
  <si>
    <t>SOI-HNI-CGY-S45 - SOI 45 - 117 Phan Văn Trường</t>
  </si>
  <si>
    <t>117 Phan Văn Trường, Dịch Vọng Hậu</t>
  </si>
  <si>
    <t>SOI-HNI-CGY-S57</t>
  </si>
  <si>
    <t>SOI-HNI-CGY-S57 - SOI 57 - Hoàng Quốc Việt</t>
  </si>
  <si>
    <t>Số 6, ngõ 106 đường Hoàng Quốc Việt, P. Nghĩa Đô, Cầu Giấy</t>
  </si>
  <si>
    <t>SOI-HNI-DDA-S18</t>
  </si>
  <si>
    <t>SOI-HNI-DDA-S18 - SOI 18-78 Láng Hạ</t>
  </si>
  <si>
    <t>78 Láng Hạ</t>
  </si>
  <si>
    <t>SOI-HNI-DDA-S41</t>
  </si>
  <si>
    <t>SOI-HNI-DDA-S41 - SOI 41 - Thái Thịnh</t>
  </si>
  <si>
    <t>116 E3 Thái Thịnh, Thịnh Quang</t>
  </si>
  <si>
    <t>SOI-HNI-DDA-S43</t>
  </si>
  <si>
    <t>SOI-HNI-DDA-S43 - SOI 43 - 163 Đặng Tiến Đông</t>
  </si>
  <si>
    <t>163 Phố Đặng Tiến Đông, Trung Liệt</t>
  </si>
  <si>
    <t>SOI-HNI-DDA-S58</t>
  </si>
  <si>
    <t>SOI-HNI-DDA-S58 - SOI 58 - 16 Đoàn Thị Điểm</t>
  </si>
  <si>
    <t>Số 16, Phố Đoàn Thị Điểm, Quốc Tử Giám</t>
  </si>
  <si>
    <t>SOI-HNI-GLM-S54</t>
  </si>
  <si>
    <t>SOI-HNI-GLM-S54 - SOI 54 - Ocean park S02-07</t>
  </si>
  <si>
    <t>Gian hàng 01S11 Toà S2.07 Vinhomes Ocean Park, Đa Tốn</t>
  </si>
  <si>
    <t>SOI-HNI-HBT-S04</t>
  </si>
  <si>
    <t>SOI-HNI-HBT-S04 - SOI 4 - 65 Trần Nhân Tông</t>
  </si>
  <si>
    <t>65 Trần Nhân Tông, Nguyễn Du</t>
  </si>
  <si>
    <t>SOI-HNI-HBT-S05</t>
  </si>
  <si>
    <t>SOI-HNI-HBT-S05 - SOI 5 - PARK 8 - TIMES CITY</t>
  </si>
  <si>
    <t>Park 8, Times City, 458 Minh Khai</t>
  </si>
  <si>
    <t>SOI-HNI-HBT-S40</t>
  </si>
  <si>
    <t>SOI-HNI-HBT-S40 - SOI 40 - 50 Lò Đúc</t>
  </si>
  <si>
    <t>50 Lò Đúc, Phạm Đình Hổ</t>
  </si>
  <si>
    <t>SOI-HNI-HBT-S48</t>
  </si>
  <si>
    <t>SOI-HNI-HBT-S48 - SOI 48 - Imperia</t>
  </si>
  <si>
    <t>D12A Imperia Minh Khai</t>
  </si>
  <si>
    <t>SOI-HNI-HBT-S64</t>
  </si>
  <si>
    <t>SOI-HNI-HBT-S64 - SOI 64 - 178 Lò Đúc</t>
  </si>
  <si>
    <t>Số 178 Lò Đúc, Hai Bà Trưng, Hà Nội</t>
  </si>
  <si>
    <t>SOI-HNI-HDC-S15</t>
  </si>
  <si>
    <t>SOI-HNI-HDC-S15 - SOI 15 - Long Khánh 06</t>
  </si>
  <si>
    <t>Shophouse 3, Long Khánh 6, Khu đô thị Vinhome Thăng Long, Nam An Khánh</t>
  </si>
  <si>
    <t>SOI-HNI-HDG-S66</t>
  </si>
  <si>
    <t>SOI-HNI-HDG-S66 - SOI 66 - 56 Nguyễn Khuyến</t>
  </si>
  <si>
    <t>56 Nguyễn Khuyến, Văn Quán</t>
  </si>
  <si>
    <t>SOI-HNI-HDG-S67</t>
  </si>
  <si>
    <t>SOI-HNI-HDG-S67 - SOI 67 - 33KDT Mỗ Lao</t>
  </si>
  <si>
    <t>LK6A-33 KĐT Mỗ Lao</t>
  </si>
  <si>
    <t>SOI-HNI-HDG-S78</t>
  </si>
  <si>
    <t>SOI-HNI-HDG-S78 - SOI 78- XaLa</t>
  </si>
  <si>
    <t>VT3 BT7, khu nhà ở Xa La, Phúc La, Hà Đông</t>
  </si>
  <si>
    <t>SOI-HNI-HDG-S79</t>
  </si>
  <si>
    <t>SOI-HNI-HDG-S79 - SOI 79 - Văn Phú</t>
  </si>
  <si>
    <t>TT6-01, KĐT mới Văn Phú, Phường Phúc La, Quận Hà Đông, TP. Hà Nội</t>
  </si>
  <si>
    <t>SOI-HNI-HKM-S02</t>
  </si>
  <si>
    <t>SOI-HNI-HKM-S02 - SOI 2 - 13B Phan Huy Chú</t>
  </si>
  <si>
    <t>13B Phan Huy Chú, Phan Chu Trinh</t>
  </si>
  <si>
    <t>SOI-HNI-HMI-2785</t>
  </si>
  <si>
    <t>Tầng 3, Lô S5-20 Cụm sản xuất làng nghề Triều Khúc, Phường Thanh Liệt, TP Hà Nội, Việt Nam.</t>
  </si>
  <si>
    <t>0107522785</t>
  </si>
  <si>
    <t>Phường Thanh Liệt</t>
  </si>
  <si>
    <t>SOI-HNI-HMI-S74</t>
  </si>
  <si>
    <t>SOI-HNI-HMI-S74 - SOI 74 -Trần Nguyên Đán</t>
  </si>
  <si>
    <t>33 Trần Nguyên Đán- Định Công - Hoàng Mai- HN</t>
  </si>
  <si>
    <t>SOI-HNI-LBN-S35</t>
  </si>
  <si>
    <t>SOI-HNI-LBN-S35 - SOI 35 - KDT Việt Hưng</t>
  </si>
  <si>
    <t>86D Khu Nhà Vườn, KĐT Việt Hưng</t>
  </si>
  <si>
    <t>SOI-HNI-LBN-S53</t>
  </si>
  <si>
    <t>SOI-HNI-LBN-S53 - SOI 53 - 44 Nguyễn Sơn</t>
  </si>
  <si>
    <t>44 Nguyễn Sơn</t>
  </si>
  <si>
    <t>SOI-HNI-MYI-S76</t>
  </si>
  <si>
    <t>SOI-HNI-MYI-S76 - SOI 76-Nguyễn Đổng Chi</t>
  </si>
  <si>
    <t>162 Nguyễn Đổng Chi- Mỹ Đình- HN</t>
  </si>
  <si>
    <t>SOI-HNI-NTL-S51</t>
  </si>
  <si>
    <t>SOI-HNI-NTL-S51 - SOI 51 - 142 Trần Bình</t>
  </si>
  <si>
    <t>142 Trần Bình, P.Mỹ Đình 2</t>
  </si>
  <si>
    <t>SOI-HNI-THO-S65</t>
  </si>
  <si>
    <t>SOI-HNI-THO-S65 - SOI 65 - 36 Nguyễn Hoàng Tôn</t>
  </si>
  <si>
    <t>36 Nguyễn Hoàng Tôn</t>
  </si>
  <si>
    <t>SOI-HNI-THO-S75</t>
  </si>
  <si>
    <t>SOI-HNI-THO-S75 - SOI 75-Xuân La</t>
  </si>
  <si>
    <t>16 Xuân La - Tây Hồ - HN</t>
  </si>
  <si>
    <t>SOI-HNI-TTX-S01</t>
  </si>
  <si>
    <t>SOI-HNI-TTX-S01 - SOI 1 - 182 Hoàng Văn Thái</t>
  </si>
  <si>
    <t>182 Hoàng Văn Thái, Khương Trung</t>
  </si>
  <si>
    <t>SOI-HNI-TTX-S42</t>
  </si>
  <si>
    <t>SOI-HNI-TTX-S42 - SOI 42 - 52 Nguyễn Huy Tưởng</t>
  </si>
  <si>
    <t>52 Nguyễn Huy Tưởng, Thanh Xuân Trung</t>
  </si>
  <si>
    <t>SOI-HNI-TTX-S52</t>
  </si>
  <si>
    <t>SOI-HNI-TTX-S52 - SOI 52 - 55 Ngụy Như Kon Tum</t>
  </si>
  <si>
    <t>55 Ngụy Như Kon Tum, P.Nhân Chính</t>
  </si>
  <si>
    <t>SOI-HNI-TTX-S61</t>
  </si>
  <si>
    <t>SOI-HNI-TTX-S61 - SOI 61 - 44 Nguyễn Tuân</t>
  </si>
  <si>
    <t>44 Nguyễn Tuân, Thanh Xuân Trung</t>
  </si>
  <si>
    <t>SONGNGOC</t>
  </si>
  <si>
    <t>CÔNG TY TNHH MTV SONG NGỌC</t>
  </si>
  <si>
    <t>144/8C Hưng Phú, Phường 8, Quận 8, Thành phố Hồ Chí Minh, Việt Nam</t>
  </si>
  <si>
    <t>0314420615</t>
  </si>
  <si>
    <t>SONGNGOC-001</t>
  </si>
  <si>
    <t>CHI NHÁNH CÔNG TY TNHH MTV SONG NGỌC</t>
  </si>
  <si>
    <t>26 - 28 Đường số 10, KDC Bình Hưng, ấp 2, Xã Bình Hưng, Huyện Bình Chánh, Thành phố Hồ Chí Minh, Việt Nam</t>
  </si>
  <si>
    <t>0314420615-001</t>
  </si>
  <si>
    <t>SONGNGUYEN</t>
  </si>
  <si>
    <t>CÔNG TY TNHH MTV THỰC PHẨM SÀI GÒN SONG NGUYỄN</t>
  </si>
  <si>
    <t>25 Đường Đặng Thùy Trâm, Phường 13, Quận Bình Thạnh, Thành phố Hồ Chí Minh, Việt Nam</t>
  </si>
  <si>
    <t>0315557299</t>
  </si>
  <si>
    <t>songnguyen0001</t>
  </si>
  <si>
    <t>Cty Song Nguyễn. Cửa hàng Đặng Thùy Trâm</t>
  </si>
  <si>
    <t>25 Đường Đặng Thùy Trâm, Phường 13, Quận Bình Thạnh, HCM</t>
  </si>
  <si>
    <t>SONGTRA</t>
  </si>
  <si>
    <t>CÔNG TY TNHH TM SÔNG TRÀ</t>
  </si>
  <si>
    <t>35-37 Bến Chương Dương, P.Nguyễn Thái Bình, Quận 1, TP.HCM.</t>
  </si>
  <si>
    <t>0300952560</t>
  </si>
  <si>
    <t>STARMART</t>
  </si>
  <si>
    <t>Starmart 140 Giảng Võ</t>
  </si>
  <si>
    <t>Starmart Số 5 Ngõ 140 Giảng Võ, Quận Ba Đình, Tp. Hà Nội</t>
  </si>
  <si>
    <t>STCHOHAY</t>
  </si>
  <si>
    <t>Siêu thị chợ Hay - Hải Phòng</t>
  </si>
  <si>
    <t>Siêu thị chợ Hay, cửa Đông chợ Quán Toan - Hồng Bàng - Hải Phòng</t>
  </si>
  <si>
    <t>STTHANHCONG</t>
  </si>
  <si>
    <t>CÔNG TY CỔ PHẦN ĐẠT PHÁT HÀ NỘI</t>
  </si>
  <si>
    <t>Số 40, Phố Vũ Xuân Thiều, Phường Phúc Lợi, Thành phố Hà Nội, Việt Nam</t>
  </si>
  <si>
    <t>0106188175</t>
  </si>
  <si>
    <t>Phúc Lợi</t>
  </si>
  <si>
    <t>SUA_BUSYBEES</t>
  </si>
  <si>
    <t>TRƯỜNG MẦM NON BUSY BEES GLOBAL</t>
  </si>
  <si>
    <t>RT-4B, RT-5, RT-6 tầng Trệt Tòa Feliz en Vista, số 01 Phan Văn Đáng, phường Thạnh Mỹ Lợi, thành phố Thủ Đức, thành phố Hồ Chí Minh</t>
  </si>
  <si>
    <t>SUA_CHICHINH</t>
  </si>
  <si>
    <t>CHỊ CHINH - 0986222570</t>
  </si>
  <si>
    <t>Khách hàng đặt xe đến cty lấy hàng</t>
  </si>
  <si>
    <t>SUA_CHIHANG</t>
  </si>
  <si>
    <t>CHỊ HẰNG - 0901351309</t>
  </si>
  <si>
    <t>26/1C Đường 13A, phường Bình Hưng Hòa A, quận Bình Tân, thành phố Hồ Chí Minh</t>
  </si>
  <si>
    <t>SUA_CHINHUNG</t>
  </si>
  <si>
    <t>Chị Nhung - Thủ Đức - 090 8672136</t>
  </si>
  <si>
    <t>khách hàng qua công ty lấy hàng</t>
  </si>
  <si>
    <t>SUA_CHIPHUONGGV</t>
  </si>
  <si>
    <t>CHỊ PHƯƠNG GV</t>
  </si>
  <si>
    <t>Khách hàng tự qua lấy hàng</t>
  </si>
  <si>
    <t>SUA_CHIVY</t>
  </si>
  <si>
    <t>Chị Vy - 0904268843</t>
  </si>
  <si>
    <t>34 Đường số 22, Áp 2, khu dân cư Bình Hưng, Bình Chánh, HCM (Sát bên là quận 8, cách quận 1 - 5km)</t>
  </si>
  <si>
    <t>SUA_HUYEN</t>
  </si>
  <si>
    <t>CHI HUYEN -0978742894</t>
  </si>
  <si>
    <t>32 ĐÔ ĐỐC LONG,P.TÂN QUY,QUAN TÂN PHÚ</t>
  </si>
  <si>
    <t>SUA_HUYENLE</t>
  </si>
  <si>
    <t>Chị Huyền Lê - 0762798888</t>
  </si>
  <si>
    <t>Căn G26, đường N12, The Classia - Khang Điền, Thành phố Thủ Đức, HCM</t>
  </si>
  <si>
    <t>SUA_NGHIA</t>
  </si>
  <si>
    <t>Anh Nghĩa - 0904993225</t>
  </si>
  <si>
    <t>50/15/25 Dương Quảng Hàm, Phường 5, quận Gò Vấp, TP Hồ Chí Minh</t>
  </si>
  <si>
    <t>SUA_NHUNG</t>
  </si>
  <si>
    <t>CÔNG TY TNHH XNK ĐẦU TƯ THIÊN HÀ</t>
  </si>
  <si>
    <t>429/6 Đường Song Hành Hà Nội, Khu phố 7, Phường Thủ Đức, Thành phố Hồ Chí Minh, Việt Nam.</t>
  </si>
  <si>
    <t>0316881467</t>
  </si>
  <si>
    <t>Phường Thủ Đức</t>
  </si>
  <si>
    <t>SUA_SEAAIR</t>
  </si>
  <si>
    <t>SÀI GÒN SEA AIR</t>
  </si>
  <si>
    <t>445/18 Nơ Trang Long, phường 13, Bình Thạnh, thành phố Hồ Chí Minh</t>
  </si>
  <si>
    <t>SUA_SHOPBABYCARE</t>
  </si>
  <si>
    <t>SHOP BABY CARE (Chị Trân)</t>
  </si>
  <si>
    <t>392 Hai Bà Trưng, p Tân Định, Quận 1, TP HCM</t>
  </si>
  <si>
    <t>SUA_SHOPBEYEU</t>
  </si>
  <si>
    <t>SHOP BÉ YÊU</t>
  </si>
  <si>
    <t>581/20/1 Trường Chinh, phường Tân Sơn Nhì, Tân Phú, Hồ Chí Minh</t>
  </si>
  <si>
    <t>SUA_SMALLWONDER</t>
  </si>
  <si>
    <t>Trường mầm non Vườn Khám phá - Small Wonder</t>
  </si>
  <si>
    <t>25 Song Hành, Tân Hưng Thuận, quận 12, TP HCM</t>
  </si>
  <si>
    <t>SUAHANGHUNG</t>
  </si>
  <si>
    <t>CÔNG TY TNHH TM DV HẰNG HƯNG</t>
  </si>
  <si>
    <t>409/18/10 Tân Hoà Đông, Phường Bình Trị Đông, Quận Bình Tân, Thành phố Hồ Chí Minh, Việt Nam</t>
  </si>
  <si>
    <t>0318973339</t>
  </si>
  <si>
    <t>SUAHANHTANPHU</t>
  </si>
  <si>
    <t>PHẠM TRÍ HÙNG (CHÔM CHÔM C O R N E R)</t>
  </si>
  <si>
    <t>Số 187, đường 30/4, KP1, Thị trấn Dương Đông, Huyện Phú Quốc, Kiên Giang, Việt Nam</t>
  </si>
  <si>
    <t>1702125474</t>
  </si>
  <si>
    <t>SUAHUYEN</t>
  </si>
  <si>
    <t>NGUYỄN THỊ DIỄM HUYỀN</t>
  </si>
  <si>
    <t>32 Đô Đốc Long, Phường Phú Thọ Hòa, TP Hồ Chí Minh, Việt Nam.</t>
  </si>
  <si>
    <t>8110486098-888</t>
  </si>
  <si>
    <t>Phường Phú Thọ Hòa</t>
  </si>
  <si>
    <t>SUANAMDUNG</t>
  </si>
  <si>
    <t>CÔNG TY TNHH ĐẦU TƯ KINH DOANH THƯƠNG MẠI NAM DUNG</t>
  </si>
  <si>
    <t>532/21/6/5  Đường Kinh Dương Vương, Khu Y Tế KTC, Phường Bình Trị Đông B, Quận Bình Tân, TP.HCM</t>
  </si>
  <si>
    <t>0314408199</t>
  </si>
  <si>
    <t>SUATHAO-Q3</t>
  </si>
  <si>
    <t>CÔNG TY TNHH PHÁT TRIỂN THƯƠNG MẠI HƯƠNG THỊ</t>
  </si>
  <si>
    <t>210 Bis/8 Nguyễn Trãi, Phường Phạm Ngũ Lão, Quận 1, Tp. Hồ Chí Minh</t>
  </si>
  <si>
    <t>0315293222</t>
  </si>
  <si>
    <t>TAEBACK</t>
  </si>
  <si>
    <t>CÔNG TY TNHH TAE BACK</t>
  </si>
  <si>
    <t>Kiốt SH16- ĐN6, SH17- ĐN6, Tầng 1, Tòa nhà CT5, đường Phạm Hùng, KĐT Mỹ Đình Sông Đà, Phường Mỹ Đình 1, Quận Nam Từ Liêm, Thành phố Hà Nội, Việt Nam</t>
  </si>
  <si>
    <t>0110765361</t>
  </si>
  <si>
    <t>TANMAP</t>
  </si>
  <si>
    <t>CÔNG TY CP THƯƠNG MẠI TẤN MẬP</t>
  </si>
  <si>
    <t>373 TÂN SƠN NHÌ, P.TÂN THÀNH, Q.TÂN PHÚ, HCM</t>
  </si>
  <si>
    <t>0311845458</t>
  </si>
  <si>
    <t>TELIO-001</t>
  </si>
  <si>
    <t>CÔNG TY TNHH TELIO VIỆT NAM - CHI NHÁNH TP. HỒ CHÍ MINH</t>
  </si>
  <si>
    <t>518B Điện Biên Phủ, Phường 21, Quận Bình Thạnh, Thành phố Hồ Chí Minh, Việt Nam</t>
  </si>
  <si>
    <t>0108604744-001</t>
  </si>
  <si>
    <t>Phường 21</t>
  </si>
  <si>
    <t>TERRA</t>
  </si>
  <si>
    <t>CÔNG TY CỔ PHẦN THƯƠNG MẠI TERRA</t>
  </si>
  <si>
    <t>Số 4, ngõ Phan Huy Chú, phố Phan Huy Chú, Phường Phan Chu Trinh, Quận Hoàn Kiếm, Thành phố Hà Nội, Việt Nam</t>
  </si>
  <si>
    <t>0110080128</t>
  </si>
  <si>
    <t>Terra001</t>
  </si>
  <si>
    <t>Tera mart- toà Kosmo</t>
  </si>
  <si>
    <t>Tera mart - toà Kosmo - Xuân la - Tây Hồ - Hà Nội</t>
  </si>
  <si>
    <t>Terra002</t>
  </si>
  <si>
    <t>Tera mart - Toà A2 Chung cư An Bình</t>
  </si>
  <si>
    <t>Toà A2 chung cư An Bình, phường Cổ Nhuế, quận Bắc Từ Liêm, thành phố Hà Nội</t>
  </si>
  <si>
    <t>THAIHUNGLONG</t>
  </si>
  <si>
    <t>CÔNG TY TNHH XUẤT NHẬP KHẨU THÁI HƯNG LONG</t>
  </si>
  <si>
    <t>Nhà ông Cải, thôn Phương La, Xã Thái Phương, Huyện Hưng Hà, Tỉnh Thái Bình, Việt Nam</t>
  </si>
  <si>
    <t>khách mua máy</t>
  </si>
  <si>
    <t>Thái Phương</t>
  </si>
  <si>
    <t>KHÁCH MÁY</t>
  </si>
  <si>
    <t>THAISUA</t>
  </si>
  <si>
    <t>Hộ Kinh Doanh Anh Em Nhà Sóc</t>
  </si>
  <si>
    <t>557 Điện Biên Phủ, Phường 1, Quận 3, Tp. Hồ Chí Minh</t>
  </si>
  <si>
    <t>0305378068</t>
  </si>
  <si>
    <t>THAITUAN</t>
  </si>
  <si>
    <t>CÔNG TY CỔ PHẦN TẬP ĐOÀN THÁI TUẤN</t>
  </si>
  <si>
    <t>Lô số B38/II, đường số 2B, KCN Vĩnh Lộc, Phường Bình Tân, Thành Phố Hồ Chí Minh, Việt Nam</t>
  </si>
  <si>
    <t>0301455459</t>
  </si>
  <si>
    <t>THAMDINHGIAMIENNAM</t>
  </si>
  <si>
    <t>CÔNG TY CỔ PHẦN THÔNG TIN VÀ THẨM ĐỊNH GIÁ MIỀN NAM</t>
  </si>
  <si>
    <t>359 Nguyễn Trãi, Phường Nguyễn Cư Trinh, Quận 1, Thành phố Hồ Chí Minh, Việt Nam</t>
  </si>
  <si>
    <t>0301618495</t>
  </si>
  <si>
    <t>THANHNGHIA</t>
  </si>
  <si>
    <t>SIÊU THỊ QUÃNG NGÃI -DNTN SÁCH THÀNH NGHĨA</t>
  </si>
  <si>
    <t>70 ĐẠI LỘ HÙNG VƯƠNG -TP QUÃNG NGÃI -TỈNH QUÃNG NGÃI</t>
  </si>
  <si>
    <t>0302840460</t>
  </si>
  <si>
    <t>THEGIOISUA-BINHPHUOC</t>
  </si>
  <si>
    <t>HỆ THỐNG THẾ GIỚI SỮA</t>
  </si>
  <si>
    <t>SỐ 6, ĐƯỜNG D20, PHƯỜNG TÂN BÌNH, TP. ĐỒNG XOÀI, BP.</t>
  </si>
  <si>
    <t>8111796367</t>
  </si>
  <si>
    <t>THFOOD</t>
  </si>
  <si>
    <t>CÔNG TY TNHH THƯƠNG MẠI DỊCH VỤ THFOODHOUSE</t>
  </si>
  <si>
    <t>Số 39, đường số 10, KDC Phú Hòa 2, Tổ 1, Khu phố 9, Phường Phú Hòa, Thành phố Thủ Dầu Một, Tỉnh Bình Dương, Việt Nam</t>
  </si>
  <si>
    <t>Khách của Tâm sale, ck 5%</t>
  </si>
  <si>
    <t>5%; MIENNAM</t>
  </si>
  <si>
    <t>THMART</t>
  </si>
  <si>
    <t>Hộ kinh doanh cửa hàng thực phẩm nhập khẩu TH MART</t>
  </si>
  <si>
    <t>39 đường số 10 - KDC Phú Hòa 2, tổ 1, KP9, P.Phú Hòa, Tp.Thủ Dầu Một, Tỉnh Bình Dương</t>
  </si>
  <si>
    <t>ck cố định 3%; thu công nợ ck thanh toán 5%</t>
  </si>
  <si>
    <t>THUEHAIPHONG</t>
  </si>
  <si>
    <t>Cục Thuế Hải Phòng</t>
  </si>
  <si>
    <t>Phòng Tài Chính - Kế Hoạch Quận Hải An - Điểm Thu Phí Số 9</t>
  </si>
  <si>
    <t>0200970118</t>
  </si>
  <si>
    <t>THUHANGFOOD</t>
  </si>
  <si>
    <t>Công Ty Cổ Phần Thu Hằng Food Việt Nam</t>
  </si>
  <si>
    <t>Số 306, Tổ 1, Phố Phú Viên, Phường Bồ Đề, Quận Long Biên, Thành Phố Hà Nội, Việt Nam</t>
  </si>
  <si>
    <t>2%</t>
  </si>
  <si>
    <t>0108501717</t>
  </si>
  <si>
    <t>THULOC</t>
  </si>
  <si>
    <t>CÔNG TY TNHH THƯƠNG MẠI THU LỘC</t>
  </si>
  <si>
    <t>272 Phan Văn Khỏe, Ấp 1, Xã Đạo Thạnh, Thành phố Mỹ Tho, Tỉnh Tiền Giang, Việt Nam</t>
  </si>
  <si>
    <t>1201623454</t>
  </si>
  <si>
    <t>TIENDAT</t>
  </si>
  <si>
    <t>CÔNG TY TNHH KINH DOANH THỰC PHẨM TIẾN ĐẠT</t>
  </si>
  <si>
    <t>Số 87, ngõ 129 phố Đại Linh, Phường Trung Văn, Quận Nam Từ Liêm, Thành phố Hà Nội, Việt Nam</t>
  </si>
  <si>
    <t>khách hàng và cũng là ncc thực phẩm tươi sống</t>
  </si>
  <si>
    <t>Trung Văn</t>
  </si>
  <si>
    <t>TIKI</t>
  </si>
  <si>
    <t>CÔNG TY TNHH MỘT THÀNH VIÊN THƯƠNG MẠI TI KI</t>
  </si>
  <si>
    <t>52 út Tịch, Phường 4, Quận Tân Bình, Thành phố Hồ Chí Minh, Việt Nam</t>
  </si>
  <si>
    <t>tikiIMFD10</t>
  </si>
  <si>
    <t>TI KI Kho MFD10</t>
  </si>
  <si>
    <t>16A Lê Hồng Phong, Phường 12, Quận 10</t>
  </si>
  <si>
    <t>MIENNAM; 3%</t>
  </si>
  <si>
    <t>tikiIMFD7</t>
  </si>
  <si>
    <t>TI KI Kho MFD7</t>
  </si>
  <si>
    <t>890 Đào Trí, P.Phú Thuận, Q.7, HCM</t>
  </si>
  <si>
    <t>tikiMFBTA</t>
  </si>
  <si>
    <t>TI KI Kho MFBTA</t>
  </si>
  <si>
    <t>Lô 6-1A , CỤM 6, ĐƯỜNG M1, KCN TÂN BÌNH MỞ RỘNG, P. BÌNH HƯNG HÒA, Q. BÌNH TÂN, TP.HCM</t>
  </si>
  <si>
    <t>tikiMFHDO</t>
  </si>
  <si>
    <t>TI KI kho MFHDO</t>
  </si>
  <si>
    <t>Kho dệt 19/05. Ngõ 250/80 đường Phan Trọng Tuệ, xã Thanh Liệt, huyện Thanh Trì, HN</t>
  </si>
  <si>
    <t>tikiMFLBI</t>
  </si>
  <si>
    <t>TI KI kho MFLBI</t>
  </si>
  <si>
    <t>Số 3-5 Nguyễn Văn Linh, Gia Thụy, Long Biên, Hà Nội</t>
  </si>
  <si>
    <t>tikiMFTBI</t>
  </si>
  <si>
    <t>TI KI Kho MFTBI</t>
  </si>
  <si>
    <t>367/F370 ĐƯỜNG BẠCH ĐẰNG, P.2, Q.Tân Bình, HCM</t>
  </si>
  <si>
    <t>Tiktok-HCM-01</t>
  </si>
  <si>
    <t>Tiktok Shop</t>
  </si>
  <si>
    <t>207/25/3 Phạm Văn Hai, phường Tân Sơn Nhất, Thành phố Hồ Chí Minh, Việt Nam</t>
  </si>
  <si>
    <t>TINTIN</t>
  </si>
  <si>
    <t>CÔNG TY TNHH SIÊU THỊ TIN TIN</t>
  </si>
  <si>
    <t>A1-00.02 Phan Chu Trinh, Phường Hiệp Phú, Thành phố Thủ Đức, Thành phố Hồ Chí Minh, Việt Nam</t>
  </si>
  <si>
    <t>0316961345</t>
  </si>
  <si>
    <t>Số 6 Biệt thự 2, bán đảo Linh Đàm, Phường Hoàng Liệt, Thành phố Hà Nội, Việt Nam</t>
  </si>
  <si>
    <t>0103973610</t>
  </si>
  <si>
    <t>Hoàng Liệt</t>
  </si>
  <si>
    <t>T-MARTSTORES</t>
  </si>
  <si>
    <t>Tmart00357</t>
  </si>
  <si>
    <t>Tmart00357 01. Quầy 72 Lĩnh Nam</t>
  </si>
  <si>
    <t>72 Lĩnh Nam, Hoàng Mai, HN</t>
  </si>
  <si>
    <t>MIENBAC;9%</t>
  </si>
  <si>
    <t>Tmart00619</t>
  </si>
  <si>
    <t>Tmart00619 04. Quầy N3B2 Trần Bình</t>
  </si>
  <si>
    <t>N3B2 Trần Bình, Từ Liêm, HN ( Cổng làng hoa Phú Mỹ )</t>
  </si>
  <si>
    <t>Tmart00628</t>
  </si>
  <si>
    <t>Tmart00628 03. Quầy 274 Khương Đình</t>
  </si>
  <si>
    <t>274 Khương Đình, Thanh xuân, HN</t>
  </si>
  <si>
    <t>Tmart00644</t>
  </si>
  <si>
    <t>Tmart00644 05. Số 14 Yên Sơn - Chúc Sơn</t>
  </si>
  <si>
    <t>Số 14 Yên Sơn - Chúc Sơn, Huyện Chương Mỹ, Thành phố Hà Nội</t>
  </si>
  <si>
    <t>Thị trấn Chúc Sơn</t>
  </si>
  <si>
    <t>Tmart00722</t>
  </si>
  <si>
    <t>Tmart00722 09. Quầy Sóc Sơn</t>
  </si>
  <si>
    <t>Tòa nhà Thuần Mão ĐTM Sóc Sơn, HN</t>
  </si>
  <si>
    <t>Tmart00928</t>
  </si>
  <si>
    <t>Tmart00928 12. Quầy CT12B Kim Văn - Kim Lũ</t>
  </si>
  <si>
    <t>Tầng 1 , CT12B ĐTM Kim Văn - Kim Lũ, Hoàng Mai, HN</t>
  </si>
  <si>
    <t>Tmart00980</t>
  </si>
  <si>
    <t>Tmart00980 15. Quầy 9B Nguyễn Cảnh Dị-KĐT Đại Kim</t>
  </si>
  <si>
    <t>9B Nguyễn Cảnh Dị, Đại Kim, Hoàng Mai, Hà Nội</t>
  </si>
  <si>
    <t>Tmart00983</t>
  </si>
  <si>
    <t>Tmart00983 16. Quầy Xala, tòa nhà Hemisco, Xala</t>
  </si>
  <si>
    <t>Tầng 1 tòa nhà Hemisco, KĐT Xala, Phúc La, Hà Đông, HN</t>
  </si>
  <si>
    <t>Tmart00984</t>
  </si>
  <si>
    <t>Tmart00984 17. Quầy 184 Đại Từ</t>
  </si>
  <si>
    <t>184 Đại Từ, Phường Đại Kim, Quận Hoàng Mai, HN</t>
  </si>
  <si>
    <t>Tmart00988</t>
  </si>
  <si>
    <t>Tmart00988 19. Quầy Resco Cổ Nhuế</t>
  </si>
  <si>
    <t>Tầng 1, nhà OTC1, KĐT Resco Cổ Nhuế 2, Từ Liêm, HN</t>
  </si>
  <si>
    <t>Tmart00989</t>
  </si>
  <si>
    <t>Tmart00989 20. Quầy Tân Tây Đô</t>
  </si>
  <si>
    <t>Tầng 1 Tòa nhà CT12B khu Đô thị mới Tân Tây Đô, Xã Tân Lập, Huyện Đan Phượng, Hà Nội.</t>
  </si>
  <si>
    <t>Tmart00992</t>
  </si>
  <si>
    <t>Tmart00992 22. Quầy CT3 KĐT Văn Khê</t>
  </si>
  <si>
    <t>Tầng 1, Tòa nhà CT3 khu đô thị Văn Khê, Hà Đông, Hà Nội</t>
  </si>
  <si>
    <t>Tmart00993</t>
  </si>
  <si>
    <t>Tmart00993 23. Quầy CT1 Ngô Thì Nhậm, Hà Đông</t>
  </si>
  <si>
    <t>Tầng 1 tòa nhà CT1, chung cư Ngô Thì Nhậm, Hà Đông, Hà Nội</t>
  </si>
  <si>
    <t>Tmart00994</t>
  </si>
  <si>
    <t>Tmart00994 24. Quầy Victory Thăng Long</t>
  </si>
  <si>
    <t>Tòa T1 Victory Thăng Long, An Khánh, Hoài Đức, Hà Nội</t>
  </si>
  <si>
    <t>Tmart00995</t>
  </si>
  <si>
    <t>Tmart00995 25. Quầy CT2 - KĐT Xala</t>
  </si>
  <si>
    <t>Tầng 1 tòa CT2, KĐT Xala, Hà Đông, HN</t>
  </si>
  <si>
    <t>Tmart00999</t>
  </si>
  <si>
    <t>Tmart00999 27. Quầy 62 Thanh Liệt (658 Kim Giang mới)</t>
  </si>
  <si>
    <t>Số 658 Kim Giang, Xã Thanh Trì, Huyện Thanh Trì, Hà Nội.</t>
  </si>
  <si>
    <t>Tmart01000</t>
  </si>
  <si>
    <t>Tmart01000 28. Quầy 485 Vũ Tông Phan</t>
  </si>
  <si>
    <t>485 Vũ Tông Phan, Thanh Xuân, Hà Nội</t>
  </si>
  <si>
    <t>Tmart01001</t>
  </si>
  <si>
    <t>Tmart01001 29. Quầy tòa K-KĐT Dương Nội</t>
  </si>
  <si>
    <t>Tầng 1, tòa K - cụm HJK - KĐT The Spark Dương Nội, Hà Đông, HN</t>
  </si>
  <si>
    <t>Tmart01003</t>
  </si>
  <si>
    <t>Tmart01003 30. Quầy Ecohome2</t>
  </si>
  <si>
    <t>Căn 06+07 tòa C2A chung cư Ecohome2, đường tân xuân, phường đông ngạc, quận bắc từ liêm, HN</t>
  </si>
  <si>
    <t>Tmart01010</t>
  </si>
  <si>
    <t>Tmart01010 34. Quầy tòa HH2A, KĐT The Spark Dương Nội</t>
  </si>
  <si>
    <t>Tầng 1 -  HH2B KĐT The Spark Dương Nội, phường Yên Nghĩa, quận Hà Đông, Hà Nội</t>
  </si>
  <si>
    <t>Tmart01011</t>
  </si>
  <si>
    <t>Tmart01011 35. Quầy tầng 5 tòa GEMEK, KĐT Lê Trọng Tấn</t>
  </si>
  <si>
    <t>Tầng 5 tòa GEMEK, KĐT mới Lê Trọng Tấn, Hoài Đức, HN</t>
  </si>
  <si>
    <t>Tmart01012</t>
  </si>
  <si>
    <t>Tmart01012 36. Quầy CT2 Xuân Mai, Tô Hiệu</t>
  </si>
  <si>
    <t>Tòa CT2 Xuân Mai, Tô Hiệu, phường Hà Cầu, quận Hà Đông, Hà Nội</t>
  </si>
  <si>
    <t>Tmart01017</t>
  </si>
  <si>
    <t>Tmart01017 39. Quầy 112 Âu Cơ</t>
  </si>
  <si>
    <t>112 Âu Cơ, Tây Hồ, HN</t>
  </si>
  <si>
    <t>Tmart01019</t>
  </si>
  <si>
    <t>Tmart01019 40. Quầy 19T6 Kiến Hưng</t>
  </si>
  <si>
    <t>Tầng 1, Tòa nhà 19T6 Kiến Hưng, phường Kiến Hưng, Quận Hà Đông, Hà Nội.</t>
  </si>
  <si>
    <t>Tmart01021</t>
  </si>
  <si>
    <t>Tmart01021 42. Quầy Ecolife, 58 Tố Hữu</t>
  </si>
  <si>
    <t>Tòa Ecolife Capital, 58 Tố Hữu, Nam Từ Liêm, Hà Nội</t>
  </si>
  <si>
    <t>Tmart01023</t>
  </si>
  <si>
    <t>Tmart01023 00. Quầy 39 Cầu Diễn</t>
  </si>
  <si>
    <t>39 Cầu Diễn, Bắc Từ Liêm, HN</t>
  </si>
  <si>
    <t>Tmart01025</t>
  </si>
  <si>
    <t>Tmart01025 45. Quầy 20 Đức Diễn</t>
  </si>
  <si>
    <t>20 Đức Diễn, Bắc Từ Liêm, HN</t>
  </si>
  <si>
    <t>Tmart01027</t>
  </si>
  <si>
    <t>Tmart01027 120. Quầy Xốm 2</t>
  </si>
  <si>
    <t>Số 1 Ngõ 10, Phố Xốm, quận Hà Đông, thành phố Hà Nội</t>
  </si>
  <si>
    <t>Tmart01027-1</t>
  </si>
  <si>
    <t>Tmart01027-1 47. Quầy 69 Phố Xốm</t>
  </si>
  <si>
    <t>Số 69 phố Xốm, Phường Phú Lãm, Quận Hà Đông, Hà Nội</t>
  </si>
  <si>
    <t>Đã đóng cửa</t>
  </si>
  <si>
    <t>Tmart01029</t>
  </si>
  <si>
    <t>Tmart01029 49. Nơ 6A, Linh Đàm</t>
  </si>
  <si>
    <t>Nơ 6A, Bán đảo Linh Đàm, Phường Hoàng Liệt, Quận Hoàng Mai,HN</t>
  </si>
  <si>
    <t>Tmart01032</t>
  </si>
  <si>
    <t>Tmart01032 52. Quầy Vĩnh Quỳnh</t>
  </si>
  <si>
    <t>Xóm 2, Thôn Quỳnh Đô, Xã Vĩnh Quỳnh, Huyện Thanh Trì, HN</t>
  </si>
  <si>
    <t>Tmart01036</t>
  </si>
  <si>
    <t>Tmart01036 56. TM02-N03T5 khu ngoại giao đoàn</t>
  </si>
  <si>
    <t>56. TM02-N03T5 khu ngoại giao đoàn, P.Xuân Tảo, Bắc Từ Liêm, HN</t>
  </si>
  <si>
    <t>Tmart01041</t>
  </si>
  <si>
    <t>Tmart01041 61. Quầy Định Công, số 1 Trần Nguyên Đán</t>
  </si>
  <si>
    <t>số 1 Trần Nguyên Đán, P.Định Công, Hoàng Mai, HN</t>
  </si>
  <si>
    <t>Tmart01046</t>
  </si>
  <si>
    <t>Tmart01046 66. Quầy 47 Tân Xuân, Bắc Từ Liêm, HN</t>
  </si>
  <si>
    <t>47 Tân Xuân, Bắc Từ Liêm, HN</t>
  </si>
  <si>
    <t>Tmart01047</t>
  </si>
  <si>
    <t>Tmart01047 67. Quầy Trần Thủ Độ</t>
  </si>
  <si>
    <t>Cổng nhà máy Hino, đường Trần Thủ Độ, Q.Hoàng Mai, HN</t>
  </si>
  <si>
    <t>Tmart01048</t>
  </si>
  <si>
    <t>Tmart01048 68. Quầy 32T ĐN-A KĐT Golden An Khánh</t>
  </si>
  <si>
    <t>Tầng 1 Tòa Nhà 32T, The Golden An Khánh, Khu đô thị Nam Khánh, Xã An Khánh, Huyện Hoài Đức, Hà Nội</t>
  </si>
  <si>
    <t>Tmart01049</t>
  </si>
  <si>
    <t>Tmart01049 69. Quầy 59 Xuân La, Tây Hồ, HN</t>
  </si>
  <si>
    <t>Số 59 Xuân La, Phường Xuân La, Quận Tây Hồ, Hà Nội.</t>
  </si>
  <si>
    <t>Tmart01051</t>
  </si>
  <si>
    <t>Tmart01051 71. Quầy Hưng Yên</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</si>
  <si>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</si>
  <si>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</si>
  <si>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</si>
  <si>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</si>
  <si>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</si>
  <si>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</si>
  <si>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</si>
  <si>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</si>
  <si>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</si>
  <si>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</si>
  <si>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</si>
  <si>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</si>
  <si>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</si>
  <si>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</si>
  <si>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</si>
  <si>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</si>
  <si>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</si>
  <si>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</si>
  <si>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</si>
  <si>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</si>
  <si>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</si>
  <si>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</si>
  <si>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</si>
  <si>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Tmart01061 81. Quầy Victory 2</t>
  </si>
  <si>
    <t>Tòa A Victory 2, KĐT An Khánh, Hoài Đức, HN</t>
  </si>
  <si>
    <t>Tmart01062</t>
  </si>
  <si>
    <t>Tmart01062 82. Quầy H3.2 FLC Đại Mỗ</t>
  </si>
  <si>
    <t>Tầng 1, H3.2 KĐT FLC Đại Mỗ, Nam Từ Liêm, Hà Nội</t>
  </si>
  <si>
    <t>Tmart01063</t>
  </si>
  <si>
    <t>Tmart01063 83. Tmart Tòa N02, Ecohome3</t>
  </si>
  <si>
    <t>Tòa N02, Ecohome 3, phường Đông Ngạc, quận Bắc Từ Liêm, Hà Nội</t>
  </si>
  <si>
    <t>Tmart01065</t>
  </si>
  <si>
    <t>Tmart01065 84. Quầy Tecco Tứ Hiệp</t>
  </si>
  <si>
    <t>Chung cư Tecco Skyville Tower, đường Quan Lai, Ngũ Hiệp, Thanh Trì, Hà Nội</t>
  </si>
  <si>
    <t>Tmart01067</t>
  </si>
  <si>
    <t>Tmart01067 86. Quầy Nơ 4A Linh Đàm</t>
  </si>
  <si>
    <t>Nơ 4A, Bán đảo Linh Đàm, Hoàng Liệt, Hoàng Mai, Hà Nội</t>
  </si>
  <si>
    <t>Tmart01070</t>
  </si>
  <si>
    <t>Tmart01070 89. quầy No5 Golden Time, Ecohome 4</t>
  </si>
  <si>
    <t>Tầng 1, tòa No5, khu nhà ở Ecohome 3, Đông Ngạc, Bắc Từ Liêm, Hà Nội</t>
  </si>
  <si>
    <t>Tmart01071</t>
  </si>
  <si>
    <t>Tmart01071 90. Quầy Đại Thanh 2</t>
  </si>
  <si>
    <t>CT10C KĐT Đại Thanh, Tả Thanh Oai, Thanh Trì, Hà Nội</t>
  </si>
  <si>
    <t>Tmart01072</t>
  </si>
  <si>
    <t>Tmart01072 91. Quầy 96 Vĩnh Hưng</t>
  </si>
  <si>
    <t>96 Vĩnh Hưng, phường Vĩnh Hưng, quận Hoàng Mai, Hà Nội</t>
  </si>
  <si>
    <t>Tmart01073</t>
  </si>
  <si>
    <t>Tmart01073 92. Quầy Lê Văn Thiêm</t>
  </si>
  <si>
    <t>Số 2 Lê Văn Thiêm, phường Nhân Chính, Thanh Xuân, Hà Nội</t>
  </si>
  <si>
    <t>Tmart01074</t>
  </si>
  <si>
    <t>Tmart01074 93. Quầy 112 Tân Khai</t>
  </si>
  <si>
    <t>112 Tân Khai, phường Tân Khai, Hoàng Mai, Hà Nội</t>
  </si>
  <si>
    <t>Tmart01075</t>
  </si>
  <si>
    <t>Tmart01075 94. 282 Xuân Đỉnh</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</si>
  <si>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</si>
  <si>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</si>
  <si>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</si>
  <si>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</si>
  <si>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</si>
  <si>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</si>
  <si>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</si>
  <si>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</si>
  <si>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Tmart01078 96. Quầy Ecohome 1</t>
  </si>
  <si>
    <t>Tầng 1, tòa E1, KĐT Ecohome 1, Bắc Từ Liêm, HN</t>
  </si>
  <si>
    <t>Tmart01079</t>
  </si>
  <si>
    <t>Tmart01079 51. Quầy 885 Tam Trinh</t>
  </si>
  <si>
    <t>Số 16, 18 Ngõ 885 Tam Trinh, Phường Yên Sở, Quận Hoàng Mai, Hà Nội</t>
  </si>
  <si>
    <t>Tmart01080</t>
  </si>
  <si>
    <t>Tmart01080 99. Quầy Roman Tố Hữu</t>
  </si>
  <si>
    <t>Tầng 1 Tháp B2 Tòa nhà Roman Plaza, Phường Đại Mỗ, Quận Nam Từ Liêm, HN</t>
  </si>
  <si>
    <t>Tmart01081</t>
  </si>
  <si>
    <t>Tmart01081 100. Quầy Trâu Quỳ, Gia Lâm</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</si>
  <si>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</si>
  <si>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</si>
  <si>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</si>
  <si>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</si>
  <si>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</si>
  <si>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Tmart01083 102. Quầy Đại Thanh 3, CT8A</t>
  </si>
  <si>
    <t>CT8A KĐT Đại Thanh, Tả Thanh Oai, Thanh Trì, Hà Nội</t>
  </si>
  <si>
    <t>Tmart01084</t>
  </si>
  <si>
    <t>Tmart01084 103. Quầy Kosmo</t>
  </si>
  <si>
    <t>Lô S04, T1, Kosmo Xuân Tảo, Bắc Từ Liêm, HN</t>
  </si>
  <si>
    <t>Tmart01085</t>
  </si>
  <si>
    <t>Tmart01085 104. Quầy 44 Triều Khúc</t>
  </si>
  <si>
    <t>Tầng 1, Toà nhà PCC1 Thanh Xuân, số 44 Triều Khúc, Phường Thanh Xuân Nam, Quận Thanh Xuân, HN</t>
  </si>
  <si>
    <t>Tmart01086</t>
  </si>
  <si>
    <t>Tmart01086 105. Quầy HomeLand</t>
  </si>
  <si>
    <t>Tmart01087</t>
  </si>
  <si>
    <t>Tmart01087 106. Quầy CT3B Nam Cường, Cổ Nhuế</t>
  </si>
  <si>
    <t>Tầng 1, Tòa nhà CT3B – Khu ĐTM Cổ Nhuế, Đường Phạm Văn Đồng, Phường Cổ Nhuế 1, Quận Bắc Từ Liêm, HN</t>
  </si>
  <si>
    <t>Tmart01088</t>
  </si>
  <si>
    <t>Tmart01088 107. Quầy Ruby City Phúc Lợi</t>
  </si>
  <si>
    <t>Tầng 1, toà nhà chung cư Ruby CT3 Phúc Lợi, Phường Phúc Lợi, Quận Long Biên, HN sđt: 0377308677</t>
  </si>
  <si>
    <t>Tmart01089</t>
  </si>
  <si>
    <t>Tmart01089 108. Quầy Licogi 13</t>
  </si>
  <si>
    <t>Tầng 1, ĐN-B, Licogi 13 ngõ 164 Khuất Duy Tiến, Thanh Xuân, HN</t>
  </si>
  <si>
    <t>Tmart01090</t>
  </si>
  <si>
    <t>Tmart01090 109. Quầy Trần Thủ Độ 2, tòa South Building Pháp Vân - Tứ Hiệp</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</si>
  <si>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</si>
  <si>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</si>
  <si>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</si>
  <si>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</si>
  <si>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</si>
  <si>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</si>
  <si>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</si>
  <si>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</si>
  <si>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</si>
  <si>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</si>
  <si>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</si>
  <si>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</si>
  <si>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</si>
  <si>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</si>
  <si>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</si>
  <si>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</si>
  <si>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</si>
  <si>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Tmart01096 1096. Nhà máy Canon Thăng Long</t>
  </si>
  <si>
    <t>Nhà máy Canon, KCN Bắc Thăng Long, huyện Đông Anh, HN</t>
  </si>
  <si>
    <t>Tmart01097</t>
  </si>
  <si>
    <t>Tmart01097 116. Quầy Iris Garden</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</si>
  <si>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</si>
  <si>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</si>
  <si>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</si>
  <si>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</si>
  <si>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</si>
  <si>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</si>
  <si>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</si>
  <si>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</si>
  <si>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Tmart03001 119 Quầy Yên Xá</t>
  </si>
  <si>
    <t>Thôn Yên Xá, xã Tân Triều, huyện Thanh Trì, thành phố Hà Nội</t>
  </si>
  <si>
    <t>Tmart03002</t>
  </si>
  <si>
    <t>Tmart03002 121. Quầy HH4B Linh Đàm</t>
  </si>
  <si>
    <t>Tòa 4B, HH Linh Đàm, Hoàng Liệt, Hoàng Mai, Hà Nội</t>
  </si>
  <si>
    <t>Tmart03002-1</t>
  </si>
  <si>
    <t>Tmart03002-1 120. Quầy Xốm 2</t>
  </si>
  <si>
    <t>Tmart03003</t>
  </si>
  <si>
    <t>Tmart03003 122. Quầy TECCO Diamond</t>
  </si>
  <si>
    <t>Tầng 1, tòa Tecco Diamond, Tứ Hiệp, Thanh Trì, Hà Nội</t>
  </si>
  <si>
    <t>Xã Tứ Hiệp</t>
  </si>
  <si>
    <t>Tmart03004</t>
  </si>
  <si>
    <t>Tmart03004 123.Quầy 282 Nguyễn Huy Tưởng</t>
  </si>
  <si>
    <t>Tầng 1 Chung cư 282 Nguyễn Huy Tưởng, Thanh Xuân, Hà Nội</t>
  </si>
  <si>
    <t>Tmart03005</t>
  </si>
  <si>
    <t>Tmart03005 1801. Quầy Cổ Nhuế</t>
  </si>
  <si>
    <t>Số 180 Đường Cổ Nhuế, phường Cổ Nhuế, quận Bắc Từ Liêm, thành phố Hà Nội</t>
  </si>
  <si>
    <t>Tmart03006</t>
  </si>
  <si>
    <t>Tmart03006 125. Quầy MIPEC Kiến Hưng</t>
  </si>
  <si>
    <t>T1 tòa Mipec Kiến Hưng, Hà Đông, thành phố Hà Nội</t>
  </si>
  <si>
    <t>Tmart03007</t>
  </si>
  <si>
    <t>Tmart03007 126. Quầy G1 Sunshine</t>
  </si>
  <si>
    <t>Tòa G1, Sunshine Garden Dương Văn Bé</t>
  </si>
  <si>
    <t>Tmart03008</t>
  </si>
  <si>
    <t>Tmart03008 127. Quầy VOV</t>
  </si>
  <si>
    <t>Lô số 01 tòa nhà CT1AB Khu VOV Mễ Trì , Phường Mễ Trì, Quận Nam Từ Liêm, Tp. Hà Nội</t>
  </si>
  <si>
    <t>Tmart03009</t>
  </si>
  <si>
    <t>Tmart03009 128. Quầy A2 Phương Đông Green Park</t>
  </si>
  <si>
    <t>Tòa A2 CC Phương Đông Green Park - Trần Thủ Độ</t>
  </si>
  <si>
    <t>Tmart03010</t>
  </si>
  <si>
    <t>Tmart03010 129. Quầy HH Thái Hà 2</t>
  </si>
  <si>
    <t>Lô HH-01.1, Tòa nhà HH, Khu nhà ở xã hội cho cán bộ chiến sỹ Bộ Công An, đường Phạm Văn Đồng, quận Bắc Từ Liêm, TP Hà Nội.</t>
  </si>
  <si>
    <t>Tmart03011</t>
  </si>
  <si>
    <t>Tmart03011 130. Quầy Thạch Thất</t>
  </si>
  <si>
    <t>Huyện Thạch Thất</t>
  </si>
  <si>
    <t>Tmart03012</t>
  </si>
  <si>
    <t>Tmart03012 131. Quầy Tam Trinh 2</t>
  </si>
  <si>
    <t>Chung cư Ngõ 885 Tam Trinh, Phường Yên Sở, Quận Hoàng Mai, Hà Nội</t>
  </si>
  <si>
    <t>Tmart03013</t>
  </si>
  <si>
    <t>Tmart03013 Quầy Phúc Thọ</t>
  </si>
  <si>
    <t>Huyện Phúc Thọ</t>
  </si>
  <si>
    <t>Tmart03014</t>
  </si>
  <si>
    <t>Tmart03014 133. Quầy Đa Sỹ</t>
  </si>
  <si>
    <t>Số 1 Đa Sỹ, Kiến Hưng, Hà Đông</t>
  </si>
  <si>
    <t>Tmart03015</t>
  </si>
  <si>
    <t>Tmart03015 134. Quầy Phú Minh, Sóc Sơn</t>
  </si>
  <si>
    <t>25 QL 2A, xã Phú Minh, Sóc Sơn</t>
  </si>
  <si>
    <t>Tmart03016</t>
  </si>
  <si>
    <t>Tmart03016 135. Quầy 60 Vũ Xuân Thiều</t>
  </si>
  <si>
    <t>60 Vũ Xuân Thiều, Long Biên, HN</t>
  </si>
  <si>
    <t>Tmart03017</t>
  </si>
  <si>
    <t>Tmart03017 Ecohome5</t>
  </si>
  <si>
    <t>Ecohome5</t>
  </si>
  <si>
    <t>Tmart99996</t>
  </si>
  <si>
    <t>Tmart Store Mỹ Đình, Nam Từ Liêm - A.Đăng</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</si>
  <si>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</si>
  <si>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</si>
  <si>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</si>
  <si>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</si>
  <si>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</si>
  <si>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Tmart Store Nghĩa Đô - A.Đăng</t>
  </si>
  <si>
    <t>Nghĩa Đô, Q.Cầu Giấy, HN</t>
  </si>
  <si>
    <t>Tmart99999</t>
  </si>
  <si>
    <t>Tmart Store Hateco Yên Sở - A.Đăng</t>
  </si>
  <si>
    <t>Yên Sở, Q.Hoàng Mai, HN</t>
  </si>
  <si>
    <t>Tầng 1, Tòa B, Dự Án Hateco Hoàng Mai, Sở Thượng, Phường Yên Sở, Quận Hoàng Mai, TP.Hà Nội</t>
  </si>
  <si>
    <t>Phường Yên Sở</t>
  </si>
  <si>
    <t>TOANTHANG</t>
  </si>
  <si>
    <t>Số 8 đường số 3, KDC Đại Phúc, xã Bình Hưng, huyện Bình Chánh, TPHCM</t>
  </si>
  <si>
    <t>TOMITA</t>
  </si>
  <si>
    <t>CÔNG TY CỔ PHẦN TRANG TRẠI TOMITA VIỆT NAM</t>
  </si>
  <si>
    <t>Thôn Nhuế, Xã Thiên Lộc, Thành phố Hà Nội, Việt Nam</t>
  </si>
  <si>
    <t>0107499688</t>
  </si>
  <si>
    <t>PHÚC DIỄN</t>
  </si>
  <si>
    <t>Tomita0001</t>
  </si>
  <si>
    <t>Tomita Mart-Số 122 -TT3</t>
  </si>
  <si>
    <t>Số 122 -TT3, Trần Văn Lai, Mỹ Đình, Nam Từ Liêm, Hà Nội</t>
  </si>
  <si>
    <t>Tomita0002</t>
  </si>
  <si>
    <t>Tomita Mart - GS1.01S29 Vinhomes Smart City Tây Mỗ</t>
  </si>
  <si>
    <t>GS1.01S29 Vinhomes Smart City Tây Mỗ, phường Đại Mỗ, quận Nam Từ Liêm, Thành phố Hà Nội</t>
  </si>
  <si>
    <t>Tomita0003</t>
  </si>
  <si>
    <t>Tomita Mart - 15 Villa 2 Huyndai</t>
  </si>
  <si>
    <t>Số 15 Villa 2 Huyndai, Hà Trì 5, Hà Cầu, Hà Đông, Hà Nội</t>
  </si>
  <si>
    <t>Tomita0004</t>
  </si>
  <si>
    <t>Tomita Mart - Tây Mỗ 3</t>
  </si>
  <si>
    <t>TMDV 12A tòa D Masteri West Height - Vinhomes Smart City, Phường Đại Mỗ, Quận Nam Từ Liêm, Thành phố Hà Nội</t>
  </si>
  <si>
    <t>Tomita0005</t>
  </si>
  <si>
    <t>Tomita Mart - Tây Mỗ 4</t>
  </si>
  <si>
    <t>Shophouse I1.CH 19 và I1. CH05A Tòa Imperia Smart City, Tây Mỗ, Nam Từ Liêm, Hà Nội</t>
  </si>
  <si>
    <t>TPTHUCPHAM</t>
  </si>
  <si>
    <t>CÔNG TY TNHH THÀNH PHỐ THỰC PHẨM</t>
  </si>
  <si>
    <t>Số 6/11A Phạm Văn Hai, Phường Tân Sơn Hòa, TP Hồ Chí Minh, Việt Nam.</t>
  </si>
  <si>
    <t>0315218553</t>
  </si>
  <si>
    <t>Phường Tân Sơn Hòa</t>
  </si>
  <si>
    <t>TPVBT</t>
  </si>
  <si>
    <t>CN D5 - CÔNG TY CỔ PHẦN DỊCH VỤ THỰC PHẨM VÀNG</t>
  </si>
  <si>
    <t>87-89 Đường D5, Phường 25, Quận Bình Thạnh, TP. Hồ Chí Minh</t>
  </si>
  <si>
    <t>0313959122-008</t>
  </si>
  <si>
    <t>THỰC PHẨM VÀNG</t>
  </si>
  <si>
    <t>CÔNG TY CỔ PHẦN DỊCH VỤ THỰC PHẨM VÀNG</t>
  </si>
  <si>
    <t>TPVCT</t>
  </si>
  <si>
    <t>CN CÔNG TY CỔ PHẦN DỊCH VỤ THỰC PHẨM VÀNG -  QUÁN GÀ RÁN &amp; THỊT NƯỚNG CHICK KEBABS</t>
  </si>
  <si>
    <t>Số 2-2A Cao Thắng, Phường 05, Quận 3, Thành phố Hồ Chí Minh, Việt Nam</t>
  </si>
  <si>
    <t>0313959122-003</t>
  </si>
  <si>
    <t>TPVLDH</t>
  </si>
  <si>
    <t>CN CÔNG TY CP DV THỰC PHẨM VÀNG -  QUÁN GÀ RÁN &amp; THỊT NƯỚNG CHICK KEBABS</t>
  </si>
  <si>
    <t>Tầng Trệt, Tầng 2, Tầng 3 Số 8-9-10 Lô 4, Khu B, Lê Đại Hành, Phường15, Quận 11, TP.HCM, Việt Nam</t>
  </si>
  <si>
    <t>0313959122-001</t>
  </si>
  <si>
    <t>TPVLVS</t>
  </si>
  <si>
    <t>CN  CÔNG TY CỔ PHẦN DỊCH VỤ THỰC PHẨM VÀNG -  QUÁN GÀ RÁN &amp; THỊT NƯỚNG CHICK KEBABS</t>
  </si>
  <si>
    <t>351 Lê Văn Sỹ, Phường 1, Quận Tân Bình, Thành phố Hồ Chí Minh, Việt Nam</t>
  </si>
  <si>
    <t>0313959122-005</t>
  </si>
  <si>
    <t>TPVNTP</t>
  </si>
  <si>
    <t>CN NGUYỄN TRI PHƯƠNG - CÔNG TY CỔ PHẦN DỊCH VỤ THỰC PHẨM VÀNG</t>
  </si>
  <si>
    <t>Số 222-224 Nguyễn Tri Phương, Phường 4, Quận 10, Tp.Hồ Chí Minh</t>
  </si>
  <si>
    <t>0313959122-006</t>
  </si>
  <si>
    <t>TPVPVT</t>
  </si>
  <si>
    <t>CN PHAN VĂN TRỊ - CÔNG TY CỔ PHẦN DỊCH VỤ THỰC PHẨM VÀNG</t>
  </si>
  <si>
    <t>1445 Phan Văn Trị, Phường 10, Quận Gò Vấp, TP.Hồ Chí Minh</t>
  </si>
  <si>
    <t>0313959122-007</t>
  </si>
  <si>
    <t>TPVTKD</t>
  </si>
  <si>
    <t>CHI NHÁNH TRẦN KHÁNH DƯ-CÔNG TY CỔ PHẦN DỊCH VỤ THỰC PHẨM VÀNG</t>
  </si>
  <si>
    <t>Số 5 Trần Khánh Dư, Phường Tân Định, Quận 1, Thành phố Hồ Chí Minh</t>
  </si>
  <si>
    <t>0313959122-009</t>
  </si>
  <si>
    <t>TPVTVD</t>
  </si>
  <si>
    <t>CHI NHÁNH TÔ VĨNH DIỆN- CÔNG TY CỔ PHẦN DỊCH VỤ THỰC PHẨM VÀNG</t>
  </si>
  <si>
    <t>13 Tô Vĩnh Diện, Phường Linh Chiểu, Quận Thủ Đức, TP. Hồ Chí Minh</t>
  </si>
  <si>
    <t>0313959122-010</t>
  </si>
  <si>
    <t>TROPIA-HCM-Q9</t>
  </si>
  <si>
    <t>HỘ KINH DOANH TROPIA MART</t>
  </si>
  <si>
    <t>Căn 1.13, Tầng 1, Tòa S8.02, Khu nhà ở cao tầng - Dự án khu dân cư và công viên Phước Thiện, số 88 đường Phước Thiện, khu phố Phước Thiện, Phường Long Bình, TP Hồ Chí Minh, Việt Nam.</t>
  </si>
  <si>
    <t>chiết khấu 5% ,thanh toán khi giao hàng, không công nợ</t>
  </si>
  <si>
    <t>075078000532</t>
  </si>
  <si>
    <t>TRUNGTUYEN</t>
  </si>
  <si>
    <t>CÔNG TY TNHH THƯƠNG MẠI DỊCH VỤ KINH DOANH TRUNG TUYẾN</t>
  </si>
  <si>
    <t>867A Nguyễn Văn Quá, phường Đông Hưng Thuận, Quận 12, Thành phố Hồ Chí Minh, Việt Nam</t>
  </si>
  <si>
    <t>0314344234</t>
  </si>
  <si>
    <t>TTMFARM</t>
  </si>
  <si>
    <t>CÔNG TY TNHH ĐẦU TƯ VÀ PHÁT TRIỂN TTM FARM</t>
  </si>
  <si>
    <t>Thôn Đồng Mỹ, Xã Tân Minh, Huyện Yên Mỹ, Tỉnh Hưng Yên, Việt Nam</t>
  </si>
  <si>
    <t>Khách không lấy hóa đơn (Bách báo 27/12/2022)</t>
  </si>
  <si>
    <t>TTMFARM2TT1B</t>
  </si>
  <si>
    <t>TTMFARM - Số 2 TT1B Ngõ 622 Minh Khai</t>
  </si>
  <si>
    <t>Số 2 TT1B Ngõ 622 Minh Khai, Hai Bà Trưng, HN</t>
  </si>
  <si>
    <t>MIENBAC;TTMFARM;MT1;STCH</t>
  </si>
  <si>
    <t>TTMFARM87</t>
  </si>
  <si>
    <t>TTMFARM - 87 Lĩnh Nam</t>
  </si>
  <si>
    <t>87 Lĩnh Nam, Hoàng Mai, HN</t>
  </si>
  <si>
    <t>MIENBAC; MT1; STCH; TTMFARM</t>
  </si>
  <si>
    <t>TTMFARMB423</t>
  </si>
  <si>
    <t>TTMFARM - Sảnh B 423 Minh Khai</t>
  </si>
  <si>
    <t>Sảnh B 423 Minh Khai, Hai Bà Trưng, HN</t>
  </si>
  <si>
    <t>TTMFARMC423</t>
  </si>
  <si>
    <t>TTMFARM - Sảnh C 423 Minh Khai</t>
  </si>
  <si>
    <t>Sảnh C 423 Minh Khai, Hai Bà Trưng, HN</t>
  </si>
  <si>
    <t>TTMFARMG378</t>
  </si>
  <si>
    <t>TTMFARM - G 378 Minh Khai</t>
  </si>
  <si>
    <t>G 378 Minh Khai, Hai Bà Trưng, HN</t>
  </si>
  <si>
    <t>TTMFARMH3B</t>
  </si>
  <si>
    <t>TTMFARM - HH3B Đại từ</t>
  </si>
  <si>
    <t>HH3B Đại từ, Hoàng Mai, HN</t>
  </si>
  <si>
    <t>TTMFARMM2</t>
  </si>
  <si>
    <t>TTMFARM - Sảnh M2, Căn TMDV 16, Vinhome Ocean Park</t>
  </si>
  <si>
    <t>Sảnh M2, Căn TMDV 16, Vinhome Ocean Park, xã Đa Tốn, huyện Gia Lâm, Hà Nội</t>
  </si>
  <si>
    <t>TTMFARMP1</t>
  </si>
  <si>
    <t>TTMFARM - P1 Pavilion Ocean Park</t>
  </si>
  <si>
    <t>P1 Pavilion Ocean Park, xã Đa Tốn, huyện Gia Lâm, Hà Nội</t>
  </si>
  <si>
    <t>TTMFARMP2</t>
  </si>
  <si>
    <t>TTMFARM - Sảnh Park 2 Times City</t>
  </si>
  <si>
    <t>Sảnh Park 2 Times City, Hoàng Mai , HN</t>
  </si>
  <si>
    <t>TTMFARMP5</t>
  </si>
  <si>
    <t>TTMFARM - Sảnh Park 5 Times City</t>
  </si>
  <si>
    <t>P5 Times City, Hoàng Mai, HN</t>
  </si>
  <si>
    <t>TTMFARMP9</t>
  </si>
  <si>
    <t>TTMFARM - Sảnh Park 9 Times City</t>
  </si>
  <si>
    <t>P9 Times City, Hoàng Mai, HN</t>
  </si>
  <si>
    <t>TTMFARMS1.0101.S19</t>
  </si>
  <si>
    <t>TTMFARM - Shophouse S1.0101.S19 Vinhome Ocean Park</t>
  </si>
  <si>
    <t>Shophouse S1.0101.S19 Vinhome Ocean Park, xã Đa Tốn, huyện Gia Lâm, Hà Nội</t>
  </si>
  <si>
    <t>TTMFARMT2</t>
  </si>
  <si>
    <t>TTMFARM - Tòa T2 Times City</t>
  </si>
  <si>
    <t>458 Minh Khai, Khu đô thị Times City, Hai Bà Trưng, Hà Nội</t>
  </si>
  <si>
    <t>TTMFARMT3</t>
  </si>
  <si>
    <t>TTMFARM - Tòa T3 Times City</t>
  </si>
  <si>
    <t>458 Minh Khai, Khu đô thị Times City, Hoàng Mai, Hà Nội</t>
  </si>
  <si>
    <t>TTTMCHOLIMEX</t>
  </si>
  <si>
    <t>CN CÔNG TY CP XUẤT NHẬP KHẨU VÀ ĐẦU TƯ CHỢ LỚN (CHOLIMEX)  - TTTM CHOLIMEX</t>
  </si>
  <si>
    <t>631 Nguyễn Trãi, Phường 11, Quận 5, TP. Hồ Chí Minh, Việt Nam</t>
  </si>
  <si>
    <t>0301307933-007</t>
  </si>
  <si>
    <t>TUANKHANH</t>
  </si>
  <si>
    <t>CÔNG TY TNHH GARAGE Ô TÔ TUẤN KHANH</t>
  </si>
  <si>
    <t>84/1/17 Hẻm 87, Đường số 8, Khu Phố ích Thạnh, Phường Trường Thạnh, Thành phố Thủ Đức, Thành phố Hồ Chí Minh, Việt Nam</t>
  </si>
  <si>
    <t>0317002729</t>
  </si>
  <si>
    <t>Phường Trường Thạnh</t>
  </si>
  <si>
    <t>UBOFOOD</t>
  </si>
  <si>
    <t>CÔNG TY CỔ PHẦN UBOFOOD VIỆT NAM</t>
  </si>
  <si>
    <t>Tầng 2, nhà A, Khu thương mại dịch vụ Trung Văn 1, Phường Trung Văn, Quận Nam Từ Liêm, Thành phố Hà Nội, Việt Nam</t>
  </si>
  <si>
    <t>ubofood01</t>
  </si>
  <si>
    <t>UBOFOOD 132 Ngô Quyền, Q.10</t>
  </si>
  <si>
    <t>132 Ngô Quyền, P.5, Q.10, HCM</t>
  </si>
  <si>
    <t>ubofood02</t>
  </si>
  <si>
    <t>UBOFOOD Thái Văn Lung</t>
  </si>
  <si>
    <t>Số 6 Thái Văn Lung, Phường Bến Nghé, quận 1, Thành phố Hồ Chí Minh</t>
  </si>
  <si>
    <t>UNIK</t>
  </si>
  <si>
    <t>CÔNG TY CỔ PHẦN THƯƠNG MẠI UNIK VIỆT NAM</t>
  </si>
  <si>
    <t>Tầng 18, số 266 Đội Cấn, Phường Liễu Giai, Quận Ba Đình, Thành phố Hà Nội, Việt Nam</t>
  </si>
  <si>
    <t>0108689762</t>
  </si>
  <si>
    <t>Phường Liễu Giai</t>
  </si>
  <si>
    <t>Unikmart0001</t>
  </si>
  <si>
    <t>Siêu Thị Unikmart Nguyễn Tuân</t>
  </si>
  <si>
    <t>Số 143 Nguyễn Tuân, Tòa nhà Imperial Garden Sảnh D. Thanh Xuân</t>
  </si>
  <si>
    <t>Unikmart0002</t>
  </si>
  <si>
    <t>Siêu Thị Unikmart Lê Văn Thiêm</t>
  </si>
  <si>
    <t>Số 2 Lê Văn Thiêm. Tòa nhà Goldenwest. Nhân Chính. Thanh Xuân</t>
  </si>
  <si>
    <t>Unikmart0003</t>
  </si>
  <si>
    <t>Siêu Thị Unikmart Tây Sơn</t>
  </si>
  <si>
    <t>Số 187 Nguyễn Lương Bằng. Tòa nhà 187 Nguyễn Lương Bằng, Đống Đa</t>
  </si>
  <si>
    <t>Unikmart0004</t>
  </si>
  <si>
    <t>Siêu Thị Unikmart Ha Noi Tower</t>
  </si>
  <si>
    <t>Số 49, Phố Hai Bà Trưng, Hà Nội</t>
  </si>
  <si>
    <t>UNIT</t>
  </si>
  <si>
    <t>CÔNG TY TNHH HÀNG TIÊU DÙNG UNIT</t>
  </si>
  <si>
    <t>Số nhà 9, Ngõ 7, Đường Lê Đức Thọ, Phường Mỹ Đình 2, Quận Nam Từ Liêm, Thành phố Hà Nội, Việt Nam</t>
  </si>
  <si>
    <t>0109197918</t>
  </si>
  <si>
    <t>Unit0001</t>
  </si>
  <si>
    <t>Ecomart Helios 75 Tam Trinh</t>
  </si>
  <si>
    <t>ecomart tầng 1 tòa nhà Helios 75 Đường Tam Trinh, Hoàng Mai, Hà Nội</t>
  </si>
  <si>
    <t>khách của Trường</t>
  </si>
  <si>
    <t>Unit0002</t>
  </si>
  <si>
    <t>Ecomart chung cư OSAKA</t>
  </si>
  <si>
    <t>Ecomart chung cư osaka ngõ 48 Ngọc Hồi) 02471002626</t>
  </si>
  <si>
    <t>Unit0003</t>
  </si>
  <si>
    <t>Ecomart Tầng 1 Green Park</t>
  </si>
  <si>
    <t>Tầng 1 Green Park Trần Thủ Độ, Phường Hoàng Liệt, quận Hoàng Mai, thành phố Hà Nội</t>
  </si>
  <si>
    <t>Unit0004</t>
  </si>
  <si>
    <t>Ecomart S2.12 Vinhome Ocean Park</t>
  </si>
  <si>
    <t>Ecomart S2.12 Vinhome Ocean Park, huyện Gia Lâm, thành phố Hà Nội</t>
  </si>
  <si>
    <t>Unit0005</t>
  </si>
  <si>
    <t>Ecomart Tầng 1 HUB3 60 Nguyễn Đức Cảnh</t>
  </si>
  <si>
    <t>HUB3 60 Nguyễn Đức Cảnh, phường Tương Mai, quận Hoàng Mai, thành phố Hà Nội</t>
  </si>
  <si>
    <t>MIENBAC; STCH</t>
  </si>
  <si>
    <t>Unit0006</t>
  </si>
  <si>
    <t>Ecomart Ngõ 21 Lê Văn Lương</t>
  </si>
  <si>
    <t>Ngõ 21 Lê Văn Lương, phường Nhân Chính, quận Thanh Xuân, thành phố Hà Nội</t>
  </si>
  <si>
    <t>Unit0007</t>
  </si>
  <si>
    <t>Ecomart Tầng 1 chung cư Park Home</t>
  </si>
  <si>
    <t>Tầng 1 chung cư Park Home, Số 1 Thành Thái, quận Cầu Giấy, thành phố Hà Nội</t>
  </si>
  <si>
    <t>Unit0008</t>
  </si>
  <si>
    <t>Ecomart Tầng 1, CT3, KĐT nam cường</t>
  </si>
  <si>
    <t>Tầng 1, CT3, KĐT Nam Cường, ngõ 6 Phạm Văn Đồng, phường Cổ Nhuế 1, quận Bắc Từ Liêm, thành phố Hà Nội</t>
  </si>
  <si>
    <t>Unit0009</t>
  </si>
  <si>
    <t>Ecomart chung cư GELEXIA, 885 Tam Trinh</t>
  </si>
  <si>
    <t>Chung cư GELEXIA, 885 Tam Trinh, phường Yên Sở, quận Hoàng Mai, thành phố Hà Nội</t>
  </si>
  <si>
    <t>YÊN SỞ</t>
  </si>
  <si>
    <t>Unit0010</t>
  </si>
  <si>
    <t>Ecomart Tầng 1 chung cư Ecolife Tây Hồ</t>
  </si>
  <si>
    <t>Tầng 1 chung cư Ecolife Tây Hồ, Đường Võ Chí Công, phường Xuân La, quận Tây Hồ, thành phố Hà Nội</t>
  </si>
  <si>
    <t>XUÂN LA</t>
  </si>
  <si>
    <t>Unit0011</t>
  </si>
  <si>
    <t>Ecomart Tầng 1 Sảnh G5 CC Five Star Kim Giang, Thanh Xuân</t>
  </si>
  <si>
    <t>Ecomart Tầng 1 Sảnh G5 CC Five Star Số 2 Kim Giang, Quận Thanh Xuân, thành phố Hà Nội</t>
  </si>
  <si>
    <t>Unit0012</t>
  </si>
  <si>
    <t>Ecomart An Hưng, Hà Đông</t>
  </si>
  <si>
    <t>Tầng 1, V2 Khu đô thị An Hưng, quận Hà Đông, thành phố Hà Nội</t>
  </si>
  <si>
    <t>đơn khai trương ck 10%, công nợ 15 hàng tháng</t>
  </si>
  <si>
    <t>Unit0013</t>
  </si>
  <si>
    <t>Ecomart Lê Đức Thọ</t>
  </si>
  <si>
    <t>8 Lê Đức Thọ, Nam Từ Liêm, Hà Nội</t>
  </si>
  <si>
    <t>Unit0014</t>
  </si>
  <si>
    <t>Eco Mart SA3 Vin Smart City</t>
  </si>
  <si>
    <t>Eco Mart SA3 Vin Smart City, Nam Từ Liêm, thành phố Hà Nội</t>
  </si>
  <si>
    <t>UNO</t>
  </si>
  <si>
    <t>CÔNG TY CỔ PHẦN ĐẦU TƯ UNO VIỆT NAM</t>
  </si>
  <si>
    <t>Số 22, ngõ 381 đường Thụy Phương, Phường Thụy Phương, Quận Bắc Từ Liêm, Thành phố Hà Nội, Việt Nam</t>
  </si>
  <si>
    <t>0109417271</t>
  </si>
  <si>
    <t>UNO0101</t>
  </si>
  <si>
    <t>Unomart - Ecohome 3 Goldentime</t>
  </si>
  <si>
    <t>Tòa N04 Ecohome 3 (Goldentime), Đông Ngạc, Bắc Từ Liêm, HN</t>
  </si>
  <si>
    <t>USMART</t>
  </si>
  <si>
    <t>CÔNG TY TNHH USMART</t>
  </si>
  <si>
    <t>327 Trần Hưng Đạo, Phường Cô Giang, Quận 1, Tp.HCM</t>
  </si>
  <si>
    <t>0313508761</t>
  </si>
  <si>
    <t>V+HÒA BÌNH</t>
  </si>
  <si>
    <t>CÔNG TY CỔ PHẦN TRUNG TÂM THƯƠNG MẠI V+HÒA BÌNH</t>
  </si>
  <si>
    <t>Số 505, phố Minh Khai, Phường Vĩnh Tuy, Quận Hai Bà Trưng, Thành phố Hà Nội, Việt Nam</t>
  </si>
  <si>
    <t>5%; MIENBAC</t>
  </si>
  <si>
    <t>0106757174</t>
  </si>
  <si>
    <t>VANCUONG</t>
  </si>
  <si>
    <t>TRẦN VĂN CƯỜNG</t>
  </si>
  <si>
    <t>B1-01-09 CC Opal Boulevard, 10 Kha Vạn Cân, KP Bình Đường 2, Phường Dĩ An, Thành phố Hồ Chí Minh, Việt Nam.</t>
  </si>
  <si>
    <t>Chiết khấu 4%, thanh toán tiền mặt</t>
  </si>
  <si>
    <t>8453484794-001</t>
  </si>
  <si>
    <t>VANTAIBACHVIET</t>
  </si>
  <si>
    <t>Công ty TNHH Vận Tải Bách Việt - Chi nhánh tại Thành Phố Hồ Chí Minh</t>
  </si>
  <si>
    <t>Tầng 11, Cao ốc Đinh Lễ, Số 1 Đường Đinh Lễ, Phường 13,Quận 4, Thành Phố Hồ Chí Minh, Việt Nam</t>
  </si>
  <si>
    <t>0101668065-002</t>
  </si>
  <si>
    <t>VANTAITHAITHIEN</t>
  </si>
  <si>
    <t>CÔNG TY TNHH DỊCH VỤ GIAO NHẬN VẬN TẢI THÁI THIÊN</t>
  </si>
  <si>
    <t>606/55 Đường 3 tháng 2, Phường 14, Quận 10, TP Hồ Chí Minh, Việt Nam</t>
  </si>
  <si>
    <t>0311628950</t>
  </si>
  <si>
    <t>VATTUXANGDAU</t>
  </si>
  <si>
    <t>CÔNG TY CỔ PHẦN VẬT TƯ - XĂNG DẦU (COMECO)</t>
  </si>
  <si>
    <t>Toà nhà COMECO, 549 Điện Biên Phủ, Phường 03, Quận 3, TP Hồ Chí Minh</t>
  </si>
  <si>
    <t>0300450673</t>
  </si>
  <si>
    <t>VCB-001</t>
  </si>
  <si>
    <t>CÔNG TY TNHH MỘT THÀNH VIÊN  CHO THUÊ TÀI CHÍNH NGÂN HÀNG TMCP NGOẠI THƯƠNG VIỆT NAM - CHI NHÁNH THÀ</t>
  </si>
  <si>
    <t>Tầng 8, Tòa nhà Vietcombank Kỳ Đồng, Số 13-13Bis Kỳ Đồng, Phường 09, Quận 3, Thành phố Hồ Chí Minh, Việt Nam</t>
  </si>
  <si>
    <t>0101500591-001</t>
  </si>
  <si>
    <t>VIETTHANG</t>
  </si>
  <si>
    <t>CÔNG TY CỔ PHẦN MAY VIỆT THẮNG</t>
  </si>
  <si>
    <t>127 Lê Văn Chí, P.Linh Trung, Q.Thủ Đức, TP.HCM</t>
  </si>
  <si>
    <t>0304163091</t>
  </si>
  <si>
    <t>VIETY</t>
  </si>
  <si>
    <t>CÔNG TY TNHH VIỆT Ý HÀ NỘI CENTER</t>
  </si>
  <si>
    <t>Ki ốt số 2, tầng 1 TTTM tòa nhà CT12A, KĐT Kim Văn Kim Lũ, Phường Định Công, Thành phố Hà Nội, Việt Nam</t>
  </si>
  <si>
    <t>0106621328</t>
  </si>
  <si>
    <t>VIỆT Ý</t>
  </si>
  <si>
    <t>CÔNG TY TNHH VIỆT Ý</t>
  </si>
  <si>
    <t>viety0001</t>
  </si>
  <si>
    <t>Việt Ý The Manor Park, Đại lộ Chu Văn An</t>
  </si>
  <si>
    <t>Việt Ý Mart, số 15 Central, Sunrise C, The Manor Park, Đại lộ Chu Văn An, đường Nguyễn Xiển, Thanh Trì, HN</t>
  </si>
  <si>
    <t>viety0002</t>
  </si>
  <si>
    <t>Việt Ý Tòa H2 Vinhomes Ocean Park 1</t>
  </si>
  <si>
    <t>Tòa H2 Vinhomes Ocean Park 1, Đa Tốn - Gia Lâm, Hà Nội</t>
  </si>
  <si>
    <t>viety0003</t>
  </si>
  <si>
    <t>Việt Ý SP3B-33, Hải Âu 9, Vinhomes Ocean Park 1</t>
  </si>
  <si>
    <t>SP3B-33, Hải Âu 9, Vinhomes Ocean Park 1, Đa Tốn, Gia Lâm, Hà Nội</t>
  </si>
  <si>
    <t>viety0004</t>
  </si>
  <si>
    <t>Việt Ý SP02 Hải Âu 11, Vinhomes Ocean Park 1</t>
  </si>
  <si>
    <t>SP02 Hải Âu 11, Vinhomes Ocean Park 1, Đa Tốn - Gia Lâm, Hà Nội</t>
  </si>
  <si>
    <t>viety0005</t>
  </si>
  <si>
    <t>Việt Ý Siêu thị Go Việt Hưng</t>
  </si>
  <si>
    <t>Căn thương mại dịch vụ A03, tầng 1, toà nhà A, chung cư Sunshine Green Iconic, đường Nguyễn Lam, Long Biên</t>
  </si>
  <si>
    <t>PHÚC ĐỒNG</t>
  </si>
  <si>
    <t>Tầng 1-TTTM tòa nhà OC1, số 3-5 đường Phạm Văn Đồng, Phường Bắc Nha Trang, Tỉnh Khánh Hòa, Việt Nam</t>
  </si>
  <si>
    <t>0106621328-001</t>
  </si>
  <si>
    <t>VIETY-HNI-LBN-TT</t>
  </si>
  <si>
    <t>CÔNG TY TNHH VIỆT Ý THIÊN THÀNH</t>
  </si>
  <si>
    <t>Ki ốt số 4 tòa nhà CT12A, KĐT Kim Văn Kim Lũ, Phường Định Công, TP Hà Nội, Việt Nam.</t>
  </si>
  <si>
    <t>0107819306</t>
  </si>
  <si>
    <t>VINHTHAI</t>
  </si>
  <si>
    <t>CÔNG TY CỔ PHẦN CÔNG THƯƠNG VĨNH THÁI</t>
  </si>
  <si>
    <t>480 NGUYỄN THỊ MINH KHAI, PHƯỜNG 2, QUẬN 3, TP HCM</t>
  </si>
  <si>
    <t>0310733737</t>
  </si>
  <si>
    <t>VINOTEK</t>
  </si>
  <si>
    <t>Công Ty Cổ Phần Vinotek</t>
  </si>
  <si>
    <t>Số 11 ngõ 26, đường Xuân Diệu, Phường Quản An, Quận Tây Hồ, Hà Nội</t>
  </si>
  <si>
    <t>0105947334</t>
  </si>
  <si>
    <t>VINSUNGROP</t>
  </si>
  <si>
    <t>CTY CỔ PHẦN VINSUN GROUP</t>
  </si>
  <si>
    <t>Số 25, ngách 1, ngõ An Sơn, phố Đại La, Phường Trương Định, Quận Hai Bà Trưng, Thành phố Hà Nội</t>
  </si>
  <si>
    <t>0107740511</t>
  </si>
  <si>
    <t>HN003</t>
  </si>
  <si>
    <t>Nguyễn Văn Thạch</t>
  </si>
  <si>
    <t>Số nhà 12 Lê Quý Đôn 2, Phường Hà Đông, Thành phố Hà Nội, Việt Nam</t>
  </si>
  <si>
    <t>0108264128</t>
  </si>
  <si>
    <t>PHƯỜNG HÀ ĐÔNG</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</si>
  <si>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</si>
  <si>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</si>
  <si>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</si>
  <si>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</si>
  <si>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</si>
  <si>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</si>
  <si>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</si>
  <si>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</si>
  <si>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</si>
  <si>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</si>
  <si>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</si>
  <si>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</si>
  <si>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</si>
  <si>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</si>
  <si>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</si>
  <si>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</si>
  <si>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</si>
  <si>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</si>
  <si>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</si>
  <si>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Cửa hàng Vitalmart - S402 Vinhome Smart City - Tây Mỗ</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</si>
  <si>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</si>
  <si>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</si>
  <si>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</si>
  <si>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</si>
  <si>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</si>
  <si>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</si>
  <si>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</si>
  <si>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</si>
  <si>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</si>
  <si>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</si>
  <si>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</si>
  <si>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</si>
  <si>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</si>
  <si>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Phường Yên Hòa</t>
  </si>
  <si>
    <t>Số 05, đường Phạm Hùng, Phường Cầu Giấy, Thành phố Hà Nội, Việt Nam</t>
  </si>
  <si>
    <t>0102595740</t>
  </si>
  <si>
    <t>cầu giấy</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</si>
  <si>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</si>
  <si>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</si>
  <si>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</si>
  <si>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</si>
  <si>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</si>
  <si>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</si>
  <si>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</si>
  <si>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</si>
  <si>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</si>
  <si>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</si>
  <si>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</si>
  <si>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</si>
  <si>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</si>
  <si>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</si>
  <si>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</si>
  <si>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</si>
  <si>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</si>
  <si>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</si>
  <si>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</si>
  <si>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</si>
  <si>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</si>
  <si>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</si>
  <si>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</si>
  <si>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</si>
  <si>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</si>
  <si>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</si>
  <si>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</si>
  <si>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</si>
  <si>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</si>
  <si>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</si>
  <si>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</si>
  <si>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</si>
  <si>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</si>
  <si>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</si>
  <si>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</si>
  <si>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</si>
  <si>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</si>
  <si>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</si>
  <si>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</si>
  <si>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</si>
  <si>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</si>
  <si>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</si>
  <si>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</si>
  <si>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</si>
  <si>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</si>
  <si>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</si>
  <si>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</si>
  <si>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</si>
  <si>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</si>
  <si>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</si>
  <si>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</si>
  <si>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</si>
  <si>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</si>
  <si>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</si>
  <si>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</si>
  <si>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</si>
  <si>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</si>
  <si>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</si>
  <si>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VNPT</t>
  </si>
  <si>
    <t>TRUNG TÂM KINH DOANH VNPT THÀNH PHỐ HỒ CHÍ MINH</t>
  </si>
  <si>
    <t>121 Pasteur, Phường 06, Quận 3, TP Hồ Chí Minh</t>
  </si>
  <si>
    <t>0106869738-005</t>
  </si>
  <si>
    <t>VTDAUKHI</t>
  </si>
  <si>
    <t>TỔNG CÔNG TY CỔ PHẦN VẬN TẢI DẦU KHÍ</t>
  </si>
  <si>
    <t>Tầng 2, Toà nhà PVFCCo, số 43 Mạc Đĩnh Chi, P. Đakao, Quận 1, Tp. Hồ Chí Minh</t>
  </si>
  <si>
    <t>0302743192</t>
  </si>
  <si>
    <t>VYVY</t>
  </si>
  <si>
    <t>CÔNG TY TNHH VẬN TẢI VÀ DU LỊCH VY VY</t>
  </si>
  <si>
    <t>14 Nguyễn Cửu Vân, Phường 17, Quận Bình Thạnh, TP Hồ Chí Minh</t>
  </si>
  <si>
    <t>0316183053</t>
  </si>
  <si>
    <t>WIN</t>
  </si>
  <si>
    <t>CÔNG TY CỔ PHẦN DỊCH VỤ THƯƠNG MẠI TỔNG HỢP WINCOMMERCE</t>
  </si>
  <si>
    <t>Số 23 Lê Duẩn, Phường Sài Gòn, Thành Phố Hồ Chí Minh, Việt Nam</t>
  </si>
  <si>
    <t>MIENNAM;WIN</t>
  </si>
  <si>
    <t>0104918404</t>
  </si>
  <si>
    <t>WINCOMMERCE</t>
  </si>
  <si>
    <t>WIN-017</t>
  </si>
  <si>
    <t>CHI NHÁNH ĐẮK LẮK - CÔNG TY CỔ PHẦN DỊCH VỤ THƯƠNG MẠI TỔNG HỢP WINCOMMERCE</t>
  </si>
  <si>
    <t>L1-01,01A,02,03 Tầng L1, Trung tâm thương mại Vincom Plaza Buôn Ma Thuột, số 78 Lý Thường Kiệt, Phường Buôn Ma Thuột, Tỉnh Đắk Lắk, Việt Nam</t>
  </si>
  <si>
    <t>0104918404-017</t>
  </si>
  <si>
    <t>Phường Thắng Lợi</t>
  </si>
  <si>
    <t>WIN-018</t>
  </si>
  <si>
    <t>CHI NHÁNH BẠC LIÊU - CÔNG TY CỔ PHẦN DỊCH VỤ THƯƠNG MẠI TỔNG HỢP WINCOMMERCE</t>
  </si>
  <si>
    <t>Khu Trung tâm thương mại Bạc Liêu, Phường Bạc Liêu, Tỉnh Cà Mau, Việt Nam</t>
  </si>
  <si>
    <t>0104918404-018</t>
  </si>
  <si>
    <t>Bạc Liêu</t>
  </si>
  <si>
    <t>WIN-019</t>
  </si>
  <si>
    <t>CHI NHÁNH VĨNH LONG - CÔNG TY CỔ PHẦN DỊCH VỤ THƯƠNG MẠI TỔNG HỢP WINCOMMERCE</t>
  </si>
  <si>
    <t>Lô L2-09, Lầu 2, Trung Tâm Thương Mại Vincom Plaza Vĩnh Long, Số 55 đường Phạm Thái Bường, Phường Phước Hậu, Tỉnh Vĩnh Long, Việt Nam</t>
  </si>
  <si>
    <t>0104918404-019</t>
  </si>
  <si>
    <t>Phường 4</t>
  </si>
  <si>
    <t>WIN-020</t>
  </si>
  <si>
    <t>CHI NHÁNH THANH HÓA - CÔNG TY CỔ PHẦN DỊCH VỤ THƯƠNG MẠI TỔNG HỢP WINCOMMERCE</t>
  </si>
  <si>
    <t>Tầng 1, Vincom+ Tĩnh Gia, Thôn Nam Yến, Phường Đào Duy Từ, tỉnh Thanh Hóa, Việt Nam</t>
  </si>
  <si>
    <t>MIENBAC;WIN</t>
  </si>
  <si>
    <t>0104918404-020</t>
  </si>
  <si>
    <t>WIN-021</t>
  </si>
  <si>
    <t>CHI NHÁNH THỪA THIÊN HUẾ - CÔNG TY CỔ PHẦN DỊCH VỤ THƯƠNG MẠI TỔNG HỢP WINCOMMERCE</t>
  </si>
  <si>
    <t>50A Hùng Vương, Phường Thuận Hóa, Thành phố Huế, Việt Nam</t>
  </si>
  <si>
    <t>0104918404-021</t>
  </si>
  <si>
    <t>WIN-022</t>
  </si>
  <si>
    <t>CHI NHÁNH GIA LAI - CÔNG TY CỔ PHẦN DỊCH VỤ THƯƠNG MẠI TỔNG HỢP WINCOMMERCE</t>
  </si>
  <si>
    <t>Trung tâm thương mại Pleiku, Phường Diên Hồng, Tỉnh Gia Lai, Việt Nam</t>
  </si>
  <si>
    <t>0104918404-022</t>
  </si>
  <si>
    <t>WIN-023</t>
  </si>
  <si>
    <t>CHI NHÁNH ĐỒNG NAI - CÔNG TY CỔ PHẦN DỊCH VỤ THƯƠNG MẠI TỔNG HỢP WINCOMMERCE</t>
  </si>
  <si>
    <t>Trung Tâm Thương Mại Vincom Biên Hòa – Đồng Nai, 1096 Phạm Văn Thuận, Phường Tam Hiệp, Tỉnh Đồng Nai, Việt Nam</t>
  </si>
  <si>
    <t>0104918404-023</t>
  </si>
  <si>
    <t>WIN-024</t>
  </si>
  <si>
    <t>CHI NHÁNH BÌNH DƯƠNG - CÔNG TY CỔ PHẦN DỊCH VỤ THƯƠNG MẠI TỔNG HỢP WINCOMMERCE</t>
  </si>
  <si>
    <t>Tầng trệt, chợ Dĩ An, Phường Dĩ An, Thành phố Hồ Chí Minh, Việt Nam</t>
  </si>
  <si>
    <t>0104918404-024</t>
  </si>
  <si>
    <t>WIN-025</t>
  </si>
  <si>
    <t>CHI NHÁNH HẢI PHÒNG - CÔNG TY CỔ PHẦN DỊCH VỤ THƯƠNG MẠI TỔNG HỢP WINCOMMERCE</t>
  </si>
  <si>
    <t>Khu trung tâm thương mại Vincom Lê Thánh Tông, Số 5 đường Lê Thánh Tông, phường Gia Viên, Thành phố Hải Phòng, Việt Nam</t>
  </si>
  <si>
    <t>0104918404-025</t>
  </si>
  <si>
    <t>WIN-027</t>
  </si>
  <si>
    <t>CHI NHÁNH NINH THUẬN - CÔNG TY CỔ PHẦN DỊCH VỤ THƯƠNG MẠI TỔNG HỢP WINCOMMERCE</t>
  </si>
  <si>
    <t>Lô L1-01, L1-01B, L1-S1, Tầng trệt, TTTM Vincom+ Phan Rang - Ninh Thuận, Số 122 đường 16/4, Phường Đông Hải, Tỉnh Khánh Hòa, Việt Nam</t>
  </si>
  <si>
    <t>0104918404-027</t>
  </si>
  <si>
    <t>Phường Mỹ Hải</t>
  </si>
  <si>
    <t>WIN-028</t>
  </si>
  <si>
    <t>CHI NHÁNH KHÁNH HÒA - CÔNG TY CỔ PHẦN DỊCH VỤ THƯƠNG MẠI TỔNG HỢP WINCOMMERCE</t>
  </si>
  <si>
    <t>Số 60 Thái Nguyên, Phường Tây Nha Trang, Tỉnh Khánh Hòa, Việt Nam</t>
  </si>
  <si>
    <t>0104918404-028</t>
  </si>
  <si>
    <t>WIN-029</t>
  </si>
  <si>
    <t>CHI NHÁNH VĨNH PHÚC - CÔNG TY CỔ PHẦN DỊCH VỤ THƯƠNG MẠI TỔNG HỢP WINCOMMERCE</t>
  </si>
  <si>
    <t>82 Lý Thường Kiệt, Phường Vĩnh Yên, Tỉnh Phú Thọ, Việt Nam</t>
  </si>
  <si>
    <t>0104918404-029</t>
  </si>
  <si>
    <t>Vĩnh Phúc</t>
  </si>
  <si>
    <t>WIN-030</t>
  </si>
  <si>
    <t>CHI NHÁNH HÀ NAM - CÔNG TY CỔ PHẦN DỊCH VỤ THƯƠNG MẠI TỔNG HỢP WINCOMMERCE</t>
  </si>
  <si>
    <t>TTTM Vincom Hà Nam, Phường Phủ Lý, Tỉnh Ninh Bình, Việt Nam</t>
  </si>
  <si>
    <t>0104918404-030</t>
  </si>
  <si>
    <t>WIN-031</t>
  </si>
  <si>
    <t>CHI NHÁNH BẮC NINH - CÔNG TY CỔ PHẦN DỊCH VỤ THƯƠNG MẠI TỔNG HỢP WINCOMMERCE</t>
  </si>
  <si>
    <t>Đường Lê Quang Đạo, Phường Từ Sơn, tỉnh Bắc Ninh, Việt Nam</t>
  </si>
  <si>
    <t>0104918404-031</t>
  </si>
  <si>
    <t>WIN-033</t>
  </si>
  <si>
    <t>CHI NHÁNH HẬU GIANG - CÔNG TY CỔ PHẦN DỊCH VỤ THƯƠNG MẠI TỔNG HỢP WINCOMMERCE</t>
  </si>
  <si>
    <t>TTTM Vincom Plaza Hậu Giang, Khu vực 3, Phường Vị Tân, Thành phố Cần Thơ, Việt Nam</t>
  </si>
  <si>
    <t>0104918404-033</t>
  </si>
  <si>
    <t>WIN-034</t>
  </si>
  <si>
    <t>CHI NHÁNH HÒA BÌNH - CÔNG TY CỔ PHẦN DỊCH VỤ THƯƠNG MẠI TỔNG HỢP WINCOMMERCE</t>
  </si>
  <si>
    <t>Tầng 2, TTTM Vincom Plaza Hòa Bình, Phường Hòa Bình, Tỉnh Phú Thọ, Việt Nam</t>
  </si>
  <si>
    <t>0104918404-034</t>
  </si>
  <si>
    <t>Hòa Bình</t>
  </si>
  <si>
    <t>WIN-035</t>
  </si>
  <si>
    <t>CHI NHÁNH YÊN BÁI - CÔNG TY CỔ PHẦN DỊCH VỤ THƯƠNG MẠI TỔNG HỢP WINCOMMERCE</t>
  </si>
  <si>
    <t>TTTM Vincom Yên Bái, Đường Thành Công, Phường Yên Bái, Tỉnh Lào Cai, Việt Nam</t>
  </si>
  <si>
    <t>0104918404-035</t>
  </si>
  <si>
    <t>Yên Bái</t>
  </si>
  <si>
    <t>WIN-038</t>
  </si>
  <si>
    <t>CHI NHÁNH TUYÊN QUANG - CÔNG TY CỔ PHẦN DỊCH VỤ THƯƠNG MẠI TỔNG HỢP WINCOMMERCE</t>
  </si>
  <si>
    <t>Tầng 2, TTTM Vincom Tuyên Quang, Số 260 đường Quang Trung, Phường Minh Xuân, Tỉnh Tuyên Quang, Việt Nam</t>
  </si>
  <si>
    <t>0104918404-038</t>
  </si>
  <si>
    <t>Tuyên Quang</t>
  </si>
  <si>
    <t>WIN-039</t>
  </si>
  <si>
    <t>CHI NHÁNH PHÚ YÊN - CÔNG TY CỔ PHẦN DỊCH VỤ THƯƠNG MẠI TỔNG HỢP WINCOMMERCE</t>
  </si>
  <si>
    <t>Lô L2-01, Tầng 2, TTTM Vincom Plaza Tuy Hòa, Góc Đông Bắc ngã tư đường Hùng Vương và đường Trần Phú, Phường Tuy Hòa, tỉnh Đắk Lắk, Việt Nam</t>
  </si>
  <si>
    <t>0104918404-039</t>
  </si>
  <si>
    <t>WIN-041</t>
  </si>
  <si>
    <t>CHI NHÁNH LONG AN - CÔNG TY CỔ PHẦN DỊCH VỤ THƯƠNG MẠI TỔNG HỢP WINCOMMERCE</t>
  </si>
  <si>
    <t>Lô L2-01, Tầng 2 TTTM Vincom Tân An, Ngã tư Hùng Vương và Mai Thị Tốt, Phường Long An, Tỉnh Tây Ninh, Việt Nam</t>
  </si>
  <si>
    <t>0104918404-041</t>
  </si>
  <si>
    <t>Phường 2</t>
  </si>
  <si>
    <t>WIN-042</t>
  </si>
  <si>
    <t>CHI NHÁNH QUẢNG NGÃI - CÔNG TY CỔ PHẦN DỊCH VỤ THƯƠNG MẠI TỔNG HỢP WINCOMMERCE</t>
  </si>
  <si>
    <t>TTTM Vincom Plaza Quảng Ngãi, số 26 đường Lê Thánh Tôn, Phường Cẩm Thành, Tỉnh Quảng Ngãi, Việt Nam</t>
  </si>
  <si>
    <t>0104918404-042</t>
  </si>
  <si>
    <t>WIN-044</t>
  </si>
  <si>
    <t>CHI NHÁNH THÁI BÌNH - CÔNG TY CỔ PHẦN DỊCH VỤ THƯƠNG MẠI TỔNG HỢP WINCOMMERCE</t>
  </si>
  <si>
    <t>Số 460, phố Lý Bôn, Phường Trần Hưng Đạo, Tỉnh Hưng Yên, Việt Nam</t>
  </si>
  <si>
    <t>0104918404-044</t>
  </si>
  <si>
    <t>WIN-045</t>
  </si>
  <si>
    <t>CHI NHÁNH QUẢNG BÌNH - CÔNG TY CỔ PHẦN DỊCH VỤ THƯƠNG MẠI TỔNG HỢP WINCOMMERCE</t>
  </si>
  <si>
    <t>TTTM Đồng Hới, Đường Quách Xuân Kỳ, Phường Đồng Hới, Tỉnh Quảng Trị, Việt Nam</t>
  </si>
  <si>
    <t>0104918404-045</t>
  </si>
  <si>
    <t>Quảng Bình</t>
  </si>
  <si>
    <t>WIN-046</t>
  </si>
  <si>
    <t>CHI NHÁNH TÂY NINH - CÔNG TY CỔ PHẦN DỊCH VỤ THƯƠNG MẠI TỔNG HỢP WINCOMMERCE</t>
  </si>
  <si>
    <t>TTTM Vincom Plaza Tây Ninh, khu phố 1, Phường Tân Ninh, Tỉnh Tây Ninh, Việt Nam</t>
  </si>
  <si>
    <t>0104918404-046</t>
  </si>
  <si>
    <t>WIN-047</t>
  </si>
  <si>
    <t>CHI NHÁNH BÀ RỊA - VŨNG TÀU - CÔNG TY CỔ PHẦN DỊCH VỤ THƯƠNG MẠI TỔNG HỢP WINCOMMERCE</t>
  </si>
  <si>
    <t>09 Nguyễn Hữu Cảnh, Phường Rạch Dừa, Thành Phố Hồ Chí Minh, Việt Nam</t>
  </si>
  <si>
    <t>0104918404-047</t>
  </si>
  <si>
    <t>WIN-048</t>
  </si>
  <si>
    <t>Tầng 12, Tòa nhà Mplaza SaiGon, Số 39 Lê Duẩn, Phường Sài Gòn, Thành Phố Hồ Chí Minh, Việt Nam</t>
  </si>
  <si>
    <t>0104918404-048</t>
  </si>
  <si>
    <t>WIN-049</t>
  </si>
  <si>
    <t>CHI NHÁNH SƠN LA - CÔNG TY CỔ PHẦN DỊCH VỤ THƯƠNG MẠI TỔNG HỢP WINCOMMERCE</t>
  </si>
  <si>
    <t>TTTM Vincom Sơn La, Tổ 3, Phường Tô Hiệu, Tỉnh Sơn La, Việt Nam</t>
  </si>
  <si>
    <t>0104918404-049</t>
  </si>
  <si>
    <t>Sơn La</t>
  </si>
  <si>
    <t>WIN-052</t>
  </si>
  <si>
    <t>CHI NHÁNH LẠNG SƠN - CÔNG TY CỔ PHẦN DỊCH VỤ THƯƠNG MẠI TỔNG HỢP WINCOMMERCE</t>
  </si>
  <si>
    <t>TTTM Vincom Lạng Sơn, Cầu Kỳ Lừa, Phường Lương Văn Tri, Tỉnh Lạng Sơn, Việt Nam</t>
  </si>
  <si>
    <t>0104918404-052</t>
  </si>
  <si>
    <t>WIN-053</t>
  </si>
  <si>
    <t>CHI NHÁNH TRÀ VINH - CÔNG TY CỔ PHẦN DỊCH VỤ THƯƠNG MẠI TỔNG HỢP WINCOMMERCE</t>
  </si>
  <si>
    <t>L2-01, TTTM Vincom Plaza Trà Vinh, Khóm 3, Phường Trà Vinh, Tỉnh Vĩnh Long, Việt Nam</t>
  </si>
  <si>
    <t>0104918404-053</t>
  </si>
  <si>
    <t>Trà Vinh</t>
  </si>
  <si>
    <t>WIN-056</t>
  </si>
  <si>
    <t>CHI NHÁNH HƯNG YÊN - CÔNG TY CỔ PHẦN DỊCH VỤ THƯƠNG MẠI TỔNG HỢP WINCOMMERCE</t>
  </si>
  <si>
    <t>Căn RA1, Tầng 01, Tòa A1 Khu căn hộ Rừng Cọ, KĐT TM và DL Văn Giang, Xã Phụng Công, Tỉnh Hưng Yên, Việt Nam</t>
  </si>
  <si>
    <t>0104918404-056</t>
  </si>
  <si>
    <t>WIN-057</t>
  </si>
  <si>
    <t>CHI NHÁNH KIÊN GIANG - CÔNG TY CỔ PHẦN DỊCH VỤ THƯƠNG MẠI TỔNG HỢP WINCOMMERCE</t>
  </si>
  <si>
    <t>TTTM Vincom Plaza Kiên Giang, Lô A12, Đường Cô Bắc, Khu Phố 1, Phường Rạch Giá, Tỉnh An Giang, Việt Nam</t>
  </si>
  <si>
    <t>0104918404-057</t>
  </si>
  <si>
    <t>WIN-058</t>
  </si>
  <si>
    <t>CHI NHÁNH NGHỆ AN - CÔNG TY CỔ PHẦN DỊCH VỤ THƯƠNG MẠI TỔNG HỢP WINCOMMERCE</t>
  </si>
  <si>
    <t>Vincom+ Nam Đàn, Xã Vạn An, Tỉnh Nghệ An, Việt Nam</t>
  </si>
  <si>
    <t>0104918404-058</t>
  </si>
  <si>
    <t>WIN-059</t>
  </si>
  <si>
    <t>CHI NHÁNH THÁI NGUYÊN - CÔNG TY CỔ PHẦN DỊCH VỤ THƯƠNG MẠI TỔNG HỢP WINCOMMERCE</t>
  </si>
  <si>
    <t>TTTM Vincom Thái Nguyên, Đường Lương Ngọc Quyến, Phường Phan Đình Phùng, Tỉnh Thái Nguyên, Việt Nam</t>
  </si>
  <si>
    <t>0104918404-059</t>
  </si>
  <si>
    <t>WIN-060</t>
  </si>
  <si>
    <t>CHI NHÁNH CÀ MAU - CÔNG TY CỔ PHẦN DỊCH VỤ THƯƠNG MẠI TỔNG HỢP WINCOMMERCE</t>
  </si>
  <si>
    <t>TTTM Vincom Plaza Cà Mau, Phường An Xuyên, Tỉnh Cà Mau, Việt Nam</t>
  </si>
  <si>
    <t>0104918404-060</t>
  </si>
  <si>
    <t>WIN-061</t>
  </si>
  <si>
    <t>CHI NHÁNH QUẢNG NAM - CÔNG TY CỔ PHẦN DỊCH VỤ THƯƠNG MẠI TỔNG HỢP WINCOMMERCE</t>
  </si>
  <si>
    <t>53 Đinh Tiên Hoàng, Phường Hội An Tây, Thành phố Đà Nẵng, Việt Nam</t>
  </si>
  <si>
    <t>0104918404-061</t>
  </si>
  <si>
    <t>Quảng Nam</t>
  </si>
  <si>
    <t>WIN-062</t>
  </si>
  <si>
    <t>CHI NHÁNH BÌNH THUẬN - CÔNG TY CỔ PHẦN DỊCH VỤ THƯƠNG MẠI TỔNG HỢP WINCOMMERCE</t>
  </si>
  <si>
    <t>9 Nguyễn Tương, Phường Phú Thủy, Tỉnh Lâm Đồng, Việt Nam</t>
  </si>
  <si>
    <t>0104918404-062</t>
  </si>
  <si>
    <t>WIN-063</t>
  </si>
  <si>
    <t>CHI NHÁNH TIỀN GIANG - CÔNG TY CỔ PHẦN DỊCH VỤ THƯƠNG MẠI TỔNG HỢP WINCOMMERCE</t>
  </si>
  <si>
    <t>202 Nam Kỳ Khởi Nghĩa, Phường Mỹ Tho, Tỉnh Đồng Tháp, Việt Nam</t>
  </si>
  <si>
    <t>0104918404-063</t>
  </si>
  <si>
    <t>WIN-064</t>
  </si>
  <si>
    <t>CHI NHÁNH NAM ĐỊNH - CÔNG TY CỔ PHẦN DỊCH VỤ THƯƠNG MẠI TỔNG HỢP WINCOMMERCE</t>
  </si>
  <si>
    <t>186 Hùng Vương, Phường Nam Định, Tỉnh Ninh Bình, Việt Nam</t>
  </si>
  <si>
    <t>0104918404-064</t>
  </si>
  <si>
    <t>WIN-065</t>
  </si>
  <si>
    <t>CHI NHÁNH BẮC GIANG - CÔNG TY CỔ PHẦN DỊCH VỤ THƯƠNG MẠI TỔNG HỢP WINCOMMERCE</t>
  </si>
  <si>
    <t>545 Lê Lợi, Phường Bắc Giang, Tỉnh Bắc Ninh, Việt Nam</t>
  </si>
  <si>
    <t>0104918404-065</t>
  </si>
  <si>
    <t>WIN-066</t>
  </si>
  <si>
    <t>CHI NHÁNH SÓC TRĂNG - CÔNG TY CỔ PHẦN DỊCH VỤ THƯƠNG MẠI TỔNG HỢP WINCOMMERCE</t>
  </si>
  <si>
    <t>L02-01 Tầng 2, TTTM Vincom Plaza Sóc Trăng, số 22 Đường Trần Hưng Đạo, Phường Phú Lợi, Thành phố Cần Thơ, Việt Nam</t>
  </si>
  <si>
    <t>0104918404-066</t>
  </si>
  <si>
    <t>Sóc Trăng</t>
  </si>
  <si>
    <t>WIN-067</t>
  </si>
  <si>
    <t>CHI NHÁNH BẾN TRE- CÔNG TY CỔ PHẦN DỊCH VỤ THƯƠNG MẠI TỔNG HỢP WINCOMMERCE</t>
  </si>
  <si>
    <t>116A1 Trương Định, Phường Sơn Đông, Tỉnh Vĩnh Long, Việt Nam</t>
  </si>
  <si>
    <t>0104918404-067</t>
  </si>
  <si>
    <t>Bến Tre</t>
  </si>
  <si>
    <t>WIN-070</t>
  </si>
  <si>
    <t>CHI NHÁNH QUẢNG TRỊ - CÔNG TY CỔ PHẦN DỊCH VỤ THƯƠNG MẠI TỔNG HỢP WINCOMMERCE</t>
  </si>
  <si>
    <t>35 Hùng Vương, Phường Đông Hà, Tỉnh Quảng Trị, Việt Nam</t>
  </si>
  <si>
    <t>0104918404-070</t>
  </si>
  <si>
    <t>WIN-071</t>
  </si>
  <si>
    <t>CHI NHÁNH BÌNH ĐỊNH - CÔNG TY CỔ PHẦN DỊCH VỤ THƯƠNG MẠI TỔNG HỢP WINCOMMERCE</t>
  </si>
  <si>
    <t>52 Tăng Bạt Hổ, Phường Quy Nhơn, Tỉnh Gia Lai, Việt Nam</t>
  </si>
  <si>
    <t>0104918404-071</t>
  </si>
  <si>
    <t>WIN-072</t>
  </si>
  <si>
    <t>CHI NHÁNH LÀO CAI - CÔNG TY CỔ PHẦN DỊCH VỤ THƯƠNG MẠI TỔNG HỢP WINCOMMERCE</t>
  </si>
  <si>
    <t>Số 02-04 Võ Nguyên Giáp, Phường Cam Đường, Tỉnh Lào Cai, Việt Nam</t>
  </si>
  <si>
    <t>0104918404-072</t>
  </si>
  <si>
    <t>WIN-091</t>
  </si>
  <si>
    <t>CHI NHÁNH HÀ GIANG - CÔNG TY CỔ PHẦN DỊCH VỤ THƯƠNG MẠI TỔNG HỢP WINCOMMERCE</t>
  </si>
  <si>
    <t>89 Nguyễn Thái Học, Phường Hà Giang 2, Tỉnh Tuyên Quang, Việt Nam</t>
  </si>
  <si>
    <t>0104918404-091</t>
  </si>
  <si>
    <t>Hà Giang</t>
  </si>
  <si>
    <t>WIN-092</t>
  </si>
  <si>
    <t>CHI NHÁNH BÌNH PHƯỚC - CÔNG TY CỔ PHẦN DỊCH VỤ THƯƠNG MẠI TỔNG HỢP WINCOMMERCE</t>
  </si>
  <si>
    <t>02 Trần Phú, Phường Bình Phước, Tỉnh Đồng Nai, Việt Nam</t>
  </si>
  <si>
    <t>0104918404-092</t>
  </si>
  <si>
    <t>WIN-093</t>
  </si>
  <si>
    <t>CHI NHÁNH BẮC KẠN - CÔNG TY CỔ PHẦN DỊCH VỤ THƯƠNG MẠI TỔNG HỢP WINCOMMERCE</t>
  </si>
  <si>
    <t>Tầng 2 và 3, TTTM Vincom Bắc Kạn, đường Trường Chinh, Phường Đức Xuân, Tỉnh Thái Nguyên, Việt Nam</t>
  </si>
  <si>
    <t>0104918404-093</t>
  </si>
  <si>
    <t>Bắc Kạn</t>
  </si>
  <si>
    <t>WIN-094</t>
  </si>
  <si>
    <t>CHI NHÁNH LAI CHÂU - CÔNG TY CỔ PHẦN DỊCH VỤ THƯƠNG MẠI TỔNG HỢP WINCOMMERCE</t>
  </si>
  <si>
    <t>Đường Điện Biên Phủ, Tổ 9, Phường Tân Phong, Tỉnh Lai Châu, Việt Nam</t>
  </si>
  <si>
    <t>0104918404-094</t>
  </si>
  <si>
    <t>Lai Châu</t>
  </si>
  <si>
    <t>WIN-095</t>
  </si>
  <si>
    <t>CHI NHÁNH CAO BẰNG - CÔNG TY CỔ PHẦN DỊCH VỤ THƯƠNG MẠI TỔNG HỢP WINCOMMERCE</t>
  </si>
  <si>
    <t>Số 39 Phố Cũ, Phường Thục Phán, Tỉnh Cao Bằng, Việt Nam</t>
  </si>
  <si>
    <t>0104918404-095</t>
  </si>
  <si>
    <t>Cao Bằng</t>
  </si>
  <si>
    <t>WIN-096</t>
  </si>
  <si>
    <t>CHI NHÁNH ĐIỆN BIÊN - CÔNG TY CỔ PHẦN DỊCH VỤ THƯƠNG MẠI TỔNG HỢP WINCOMMERCE</t>
  </si>
  <si>
    <t>Số nhà 310 Trường Chinh, Tổ dân phố 06, Phường Điện Biên Phủ, Tỉnh Điện Biên, Việt Nam</t>
  </si>
  <si>
    <t>0104918404-096</t>
  </si>
  <si>
    <t>Điện Biên</t>
  </si>
  <si>
    <t>win1226</t>
  </si>
  <si>
    <t>CN HCM - wincommerce</t>
  </si>
  <si>
    <t>Tầng 5, Mplaza SaiGon, số 39 Lê Duẩn, Phường Bến Nghé, Quận 1, Tp.HCM</t>
  </si>
  <si>
    <t>win1511</t>
  </si>
  <si>
    <t>WM VCP HCM Ba Tháng Hai</t>
  </si>
  <si>
    <t>3-3C Ba Tháng Hai, P. 11, Quận 10, TP. Hồ Chí Minh Việt Nam</t>
  </si>
  <si>
    <t>WIN1513</t>
  </si>
  <si>
    <t>15-17 Cộng Hòa, P.4 , Quận Tân Bình, HCM</t>
  </si>
  <si>
    <t>MIENNAM; WIN</t>
  </si>
  <si>
    <t>WIN1528</t>
  </si>
  <si>
    <t>CN HCM - CÔNG TY CỔ PHẦN DỊCH VỤ THƯƠNG MẠI TỔNG HỢP WINCOMMERCE</t>
  </si>
  <si>
    <t>231 Nguyễn Thị Định , P. Bình Trưng Tây , Q. 2 , TP. Hồ Chí Minh, Việt Nam</t>
  </si>
  <si>
    <t>win1530</t>
  </si>
  <si>
    <t>CN HÀ NỘI - wincommerce</t>
  </si>
  <si>
    <t>Phố Xa La, P. Phúc La, Hà Đông, Hà Nội</t>
  </si>
  <si>
    <t>WIN1531</t>
  </si>
  <si>
    <t>CN HÀ NỘI - CÔNG TY CỔ PHẦN DỊCH VỤ THƯƠNG MẠI TỔNG HỢP WINCOMMERCE</t>
  </si>
  <si>
    <t>Tòa Nhà 28T Làng QT Thăng Long, Trần Đăng Ninh,  Quận Cầu Giấy, Hà Nội</t>
  </si>
  <si>
    <t>win1532</t>
  </si>
  <si>
    <t>Tầng Hầm 2,  B2 Royal City, 72A Nguyễn Trãi,  Quận Thanh Xuân, Hà Nội</t>
  </si>
  <si>
    <t>WIN1533</t>
  </si>
  <si>
    <t>Tầng B1 N05, KĐT Trung Hòa Nhân Chính, Hoàng Đạo Thúy,  Quận Cầu Giấy, Hà Nội</t>
  </si>
  <si>
    <t>WIN1535</t>
  </si>
  <si>
    <t>Tầng B1, Times City, 458 Minh Khai,  Quận Hai Bà Trưng, Hà Nội</t>
  </si>
  <si>
    <t>WIN1539</t>
  </si>
  <si>
    <t>Số 191 Bà Triệu, Q.Hai Bà Trưng, Hà Nội</t>
  </si>
  <si>
    <t>win1541</t>
  </si>
  <si>
    <t>CN HÀ NỘI - WINCOMMERCE</t>
  </si>
  <si>
    <t>Trung tâm thương mại Vincom Plaza Long Biên. Đường Chu Huy Mân, Phường Việt Hưng, Long Biên, Hà Nội</t>
  </si>
  <si>
    <t>win1542</t>
  </si>
  <si>
    <t>Tầng 1 Nhà CT7A, KĐT Văn Quán,  Quận Hà Đông, Hà Nội</t>
  </si>
  <si>
    <t>WIN1544</t>
  </si>
  <si>
    <t>216 Võ Văn Ngân, phường Bình Thọ, Quận Thủ Đức, TP. Hồ Chí Minh Việt Nam</t>
  </si>
  <si>
    <t>WIN1545</t>
  </si>
  <si>
    <t>Vincom Center Đồng Khởi, 72, Lê Thánh Tôn, Quận 1, HCM</t>
  </si>
  <si>
    <t>win1549</t>
  </si>
  <si>
    <t>CN HCM - Wincommerce</t>
  </si>
  <si>
    <t>190 đường Quang Trung, P.10, Q.Gò Vấp, HCM</t>
  </si>
  <si>
    <t>win1551</t>
  </si>
  <si>
    <t>Số A12 Phan Văn Trị, P.7, Q.Gò Vấp, HCM</t>
  </si>
  <si>
    <t>WIN1553</t>
  </si>
  <si>
    <t>54A Nguyễn Chí Thanh, Quận Đống Đa, HN</t>
  </si>
  <si>
    <t>WIN1561</t>
  </si>
  <si>
    <t>37 Phường Thảo Điền, Q. 2 , TP. Hồ Chí Minh, Việt Nam</t>
  </si>
  <si>
    <t>WIN1567</t>
  </si>
  <si>
    <t>50 Lê Văn Việt P. Hiệp Phú Q.9, HCM</t>
  </si>
  <si>
    <t>WIN1568</t>
  </si>
  <si>
    <t>307 Số 307 Nguyễn Duy Trinh, P. Bình Trưng Tây, Q. 2, TP. Hồ Chí Minh Việt Nam</t>
  </si>
  <si>
    <t>win1569</t>
  </si>
  <si>
    <t>Số 188 phố Tây Sơn, TT.Phùng, H.Đan Phượng, HN</t>
  </si>
  <si>
    <t>win1588</t>
  </si>
  <si>
    <t>Khu đô thị Tân Tây Đô, Xã Tân Lập, Hoài Đức, TP. Hà Nội</t>
  </si>
  <si>
    <t>WIN1589</t>
  </si>
  <si>
    <t>Tầng B1, Vincom Center Phạm Ngọc Thạch, 2 Phạm Ngọc Thạch,  Quận Đống Đa, Hà Nội</t>
  </si>
  <si>
    <t>win1590</t>
  </si>
  <si>
    <t>Tầng B1, TTTM Vincom Plaza Bắc Từ Liêm, CC Green Stars, 234 Phạm Văn Đồng,  Quận Bắc Từ Liêm, Hà Nội</t>
  </si>
  <si>
    <t>WIN1596</t>
  </si>
  <si>
    <t>TTTM Vincom Plaza Sài Gòn Res Số, 188,Đường Nguyễn Xí,Phường 26, Quận Bình Thạnh, HCM</t>
  </si>
  <si>
    <t>WIN1597</t>
  </si>
  <si>
    <t>VC+ KĐT Nam Long Số 71,Trần Trọng, Cung, P. Tân Thuận Đông, Q7, TP. HCM</t>
  </si>
  <si>
    <t>win1606</t>
  </si>
  <si>
    <t>Ngõ 34 Hoàng Cầu, Chợ Dừa, Đống Đa, Đống Đa Hà Nội</t>
  </si>
  <si>
    <t>win1608</t>
  </si>
  <si>
    <t>Tầng B1, TTTM VinCom Center Liễu Giai, Số 29 Liễu Giai, Phường Ngọc Khánh, Quận Ba Đình, Hà Nội</t>
  </si>
  <si>
    <t>win1620</t>
  </si>
  <si>
    <t>SO05A. tầng 1. Tòa A3 (CT03). KCH Vinhomes Gardenia. Hàm Nghi phường Cầu Diễn, Từ Liêm, Hà Nội</t>
  </si>
  <si>
    <t>WIN1630</t>
  </si>
  <si>
    <t>Tòa nhà 81 tầng,Khu Central Park, KĐT Central Park, P22, Quận Bình Thạnh, HCM</t>
  </si>
  <si>
    <t>win1631</t>
  </si>
  <si>
    <t>Số 10 Đường Phổ Quang, P.2, Quận Tân Bình, HCM</t>
  </si>
  <si>
    <t>WIN1635</t>
  </si>
  <si>
    <t>1635 - WM VCP HNI Skylake</t>
  </si>
  <si>
    <t>Tầng 1, TTTM Vincom Plaza Skylake, Khu đô thị mới Cầu Giấy, phường Mỹ Đình 1, Quận Nam Từ Liêm, thành phố Hà Nội</t>
  </si>
  <si>
    <t>win1644</t>
  </si>
  <si>
    <t>Tầng 1, tòa CT2, khu đô thị Gamuda Gardens, phường Trần Phú, quận Hoàng Mai, Hà Nội</t>
  </si>
  <si>
    <t>WIN1645</t>
  </si>
  <si>
    <t>Ngõ 3 Tôn Thất thuyết, Dịch Vọng Hậu, Cầu Giấy, Hà Nội</t>
  </si>
  <si>
    <t>WIN1646</t>
  </si>
  <si>
    <t>119 Trần Duy Hưng, Trung Hoà, Cầu Giấy, Hà Nội</t>
  </si>
  <si>
    <t>WIN1650</t>
  </si>
  <si>
    <t>19 Trúc Khê - P. Láng Hạ. Q. Đống Đa. Hà Nội</t>
  </si>
  <si>
    <t>win1651</t>
  </si>
  <si>
    <t>Tầng 1, số 609 đường Trương Định, Quận Hoàng Mai, Hà Nội</t>
  </si>
  <si>
    <t>win1653</t>
  </si>
  <si>
    <t>281 , Đội cấn Ba Đình, Hà Nội</t>
  </si>
  <si>
    <t>WIN1654</t>
  </si>
  <si>
    <t>46 Thanh Nhàn, P.thanh Nhàn, Q.Hai Bà Trưng, Hà Nội</t>
  </si>
  <si>
    <t>WIN1655</t>
  </si>
  <si>
    <t>Lô E khu đất D1 tòa nhà hỗn hợp Vườn Đào, Phường Phú Thượng, Quận Tây Hồ, HN</t>
  </si>
  <si>
    <t>win1656</t>
  </si>
  <si>
    <t>8 Đường Quang Trung, P. Nguyễn Trãi, Hà Đông, Hà Nội</t>
  </si>
  <si>
    <t>WIN1657</t>
  </si>
  <si>
    <t>89 Lê Đức Thọ, Mỹ Đình 2, Nam Từ Liêm, Hà Nội</t>
  </si>
  <si>
    <t>win1658</t>
  </si>
  <si>
    <t>163 VinMart Đại La</t>
  </si>
  <si>
    <t>WIN1660</t>
  </si>
  <si>
    <t>98 Thái Thịnh, Ngã Tư Sở, Đống Đa, Hà Nội</t>
  </si>
  <si>
    <t>WIN1661</t>
  </si>
  <si>
    <t>Tầng 1 chung cư Trung Yên 1, Khu đô thị Nam Trung Yên, Cầu Giấy, Hà Nội</t>
  </si>
  <si>
    <t>WIN1663</t>
  </si>
  <si>
    <t>51 Xuân Diệu, P. Tứ Liên,  Quận Tây Hồ, Hà Nội</t>
  </si>
  <si>
    <t>WIN1664</t>
  </si>
  <si>
    <t>Tầng 1, Toàn nhà 170 La Thành, Ô Chợ Dừa, Quận Đống Đa, Hà Nội</t>
  </si>
  <si>
    <t>WIN1665</t>
  </si>
  <si>
    <t>Tràng An Complex, 1 Phùng Chí Kiên, Nghĩa Đô, Cầu Giấy, Hà Nội</t>
  </si>
  <si>
    <t>WIN1666</t>
  </si>
  <si>
    <t>HH2 - Meco Complex, Tầng 1, Toà, Ng. 102 Trường Chinh, Phương Đình, Đống Đa, Hà Nội</t>
  </si>
  <si>
    <t>win1669</t>
  </si>
  <si>
    <t>Tầng 1- Tòa Bắc RiceCity- KĐT Tây Nam Linh Đàm - Hoàng Liệt- Hoàng Mai- Hà Nội</t>
  </si>
  <si>
    <t>win1671</t>
  </si>
  <si>
    <t>Tầng 1 Nhà 17T1, 17T2 số 1 Nguyễn Huy Tưởng, Phường Thanh Xuân Trung, Quận Thanh Xuân, TP. Hà Nội Việt Nam</t>
  </si>
  <si>
    <t>win1672</t>
  </si>
  <si>
    <t>131 Đ. Nguyễn Văn Cừ, Ngọc Lâm, Long Biên, Hà Nội</t>
  </si>
  <si>
    <t>WIN1673</t>
  </si>
  <si>
    <t>Tòa nhà Sun Plaza Thụy Khuê, Số nhà 69B đường Thụy Khuê, P. Thụy Khuê, Quận Tây Hồ, Hà Nội</t>
  </si>
  <si>
    <t>WIN1675</t>
  </si>
  <si>
    <t>Sun Plaza - số 3 Lương Yên, Bạch Đằng, Hai Bà Trưng, Hà Nội.</t>
  </si>
  <si>
    <t>WIN1681</t>
  </si>
  <si>
    <t>36/25 Phạm Văn Nghị, Sky Garden 3, P. Tân Phong, Q. 7, HCM</t>
  </si>
  <si>
    <t>win1683</t>
  </si>
  <si>
    <t>Tầng trệt Cao ốc Silland, số nhà 7J, đường số 9A, Khu dân cư Trung Sơn, ấp 4B, xã Bình Hưng, huyện Bình Chánh, HCM</t>
  </si>
  <si>
    <t>WIN1685</t>
  </si>
  <si>
    <t>Gian hàng 1,2,3 Tầng Hầm B2, Tòa, nhà T4, Số 01 đường số 104-BTT, khu phố 3, Bình Trưng Tây, Quận 2, TP. Hồ Chí Minh Việt Nam</t>
  </si>
  <si>
    <t>WIN1698</t>
  </si>
  <si>
    <t>Tầng 1, TTTM Vincom Mega Mall Smart City, Khu vực ô GS-CCTP1 thuộc DA KĐTM Tây Mỗ - Đại Mỗ - Vinhomes P.Tây Mỗ, Q.Nam Từ Liêm, Hà Nội</t>
  </si>
  <si>
    <t>win1699</t>
  </si>
  <si>
    <t>CN HÀ NỘI - Wincommerce</t>
  </si>
  <si>
    <t>Tầng 2 và Tầng 3, TTTM Vincom Mega Mall Ocean Park, Lô đất số CCTP-10 thuộc DA KĐT Gia Lâm, TT Trâu Quỳ và các xã Dương Xá, Kiêu Kỵ, Hà Nội</t>
  </si>
  <si>
    <t>win1702</t>
  </si>
  <si>
    <t>1702 - WM HCM Novia Thủ Đức</t>
  </si>
  <si>
    <t>Chung cư Flora Novia, 1061 Phạm Văn Đồng, phường Linh Tây, thành phố Thủ Đức, thành phố HCM, Việt Nam</t>
  </si>
  <si>
    <t>win1706</t>
  </si>
  <si>
    <t>Eurowindow River Park, khu tái định cư Đông Hội, xã Đông Hội, H.Đông Anh, HN</t>
  </si>
  <si>
    <t>win1708</t>
  </si>
  <si>
    <t>1708 - WM HNI Lê Văn Thiêm</t>
  </si>
  <si>
    <t>35 Lê Văn Thiêm, phường Thanh Xuân Trung, quận Thanh Xuân TP. Hà Nội Việt Nam</t>
  </si>
  <si>
    <t>win1710</t>
  </si>
  <si>
    <t>1710 - WM HCM Bình Chiểu</t>
  </si>
  <si>
    <t>Số 2A Đường Bình Chiểu, phường Bình Chiểu, TP. Thủ Đức TP. Hồ Chí Minh</t>
  </si>
  <si>
    <t>win2011</t>
  </si>
  <si>
    <t>L1 - 01, khu TTTM Almaz Long Biên, đường Hoa Lan, khu đô thị sinh thái, Vinhomes River side, P.Phúc Lợi, Hà Nội</t>
  </si>
  <si>
    <t>WIN2012</t>
  </si>
  <si>
    <t>Tầng 1, nhà CT9, khu đô thị Mỹ Đình, phường Mỹ Đình 1, quận Nam Từ Liêm, Hà Nội</t>
  </si>
  <si>
    <t>win2013</t>
  </si>
  <si>
    <t>Số 183 Hoàng Văn Thái, Phường Khương, Trung, Quận Thanh Xuân, HN</t>
  </si>
  <si>
    <t>WIN2014</t>
  </si>
  <si>
    <t>Tầng 1, tòa chung cư số 46/230 Lạc Trung, phường Thanh Lương, quận Hai Bà Trưng, Hà Nội</t>
  </si>
  <si>
    <t>WIN2015</t>
  </si>
  <si>
    <t>Số 250 Minh Khai, phường Minh Khai, quận Hai Bà Trưng, Hà Nội</t>
  </si>
  <si>
    <t>win2016</t>
  </si>
  <si>
    <t>Royal City R3-L1-08B, tổ hợp trung tâm thương mại, giáo dục và căn hộ, Royal City, số 72 Nguyễn Trãi, P., Thanh Xuân, TP. Hà Nội</t>
  </si>
  <si>
    <t>WIN2017</t>
  </si>
  <si>
    <t>R3 - L1 - 09B, tổ hợp trung tâm thương mại, giáo dục và căn hộ Royal City,</t>
  </si>
  <si>
    <t>WIN2018</t>
  </si>
  <si>
    <t>T4 - L1 - 07, tổ hợp TTTM, giáo dục và căn hộ Times City, số 458, phố Minh Khai, phường Vĩnh Tuy, quận Hai Bà Trưng, Hà Nội</t>
  </si>
  <si>
    <t>WIN2020</t>
  </si>
  <si>
    <t>Tầng 1, CT 6, khu đô thị Định Công, đường Trần Điền, phường Định Công, quận Hoàng Mai, Hà Nội</t>
  </si>
  <si>
    <t>WIN2021</t>
  </si>
  <si>
    <t>Tầng 1, tòa nhà Chelsea Park, đường Trung Kính, phường Yên Hòa, quận Cầu Giấy, Hà Nội</t>
  </si>
  <si>
    <t>WIN2023</t>
  </si>
  <si>
    <t>331C Trần Hưng Đạo, Phường Cô Giang, Quận 1, HCM</t>
  </si>
  <si>
    <t>WIN2024</t>
  </si>
  <si>
    <t>Tầng 1, tòa nhà Viglacera, số 1 đại lộ Thăng Long, phường Mễ Trì, quận Nam Từ Liêm, Hà Nội</t>
  </si>
  <si>
    <t>WIN2026</t>
  </si>
  <si>
    <t>Căn hộ B01-08, tầng trệt Khu căn hộ, Hoàng Anh River view, 37 Nguyễn, Văn Hưởng, P. Thảo Điền, Q. 2, TP. Hồ Chí Minh Việt Nam</t>
  </si>
  <si>
    <t>WIN2027</t>
  </si>
  <si>
    <t>Căn hộ 02-01-B2 (B-01-01), tầng trệt, Khu căn hộ Phú Hoàng Anh, đường, Nguyễn Hữu Thọ, X. Phước Kiển, HCM</t>
  </si>
  <si>
    <t>WIN2030</t>
  </si>
  <si>
    <t>2030 WM+ HCM 24B-24 Tôn Đản</t>
  </si>
  <si>
    <t>Số 24B-24 Tôn Đản, Phường 13, Quận 4, TP. Hồ Chí Minh Việt Nam</t>
  </si>
  <si>
    <t>WIN2031</t>
  </si>
  <si>
    <t>Số 150 Bạch Mai, phường Cầu Dền, quận Hai Bà Trưng, Hà Nội (CN02015 Bạch Mai)</t>
  </si>
  <si>
    <t>WIN2032</t>
  </si>
  <si>
    <t>Tòa nhà Packexim, số 49/15 An Dương, phường Phú Thượng, quận Tây Hồ, Hà Nội</t>
  </si>
  <si>
    <t>WIN2035</t>
  </si>
  <si>
    <t>323 Bùi Hữu Nghĩa, Phường 1, Quận Bình Thạnh, HCM</t>
  </si>
  <si>
    <t>WIN2036</t>
  </si>
  <si>
    <t>CC Phú Thuận Việt, 319 Lý Thường Kiệt, Phường 15, Quận 11, TP. Hồ Chí Minh</t>
  </si>
  <si>
    <t>WIN2038</t>
  </si>
  <si>
    <t>97 Hoàng Diệu 2, Phường Linh Trung, Quận Thủ Đức, HCM</t>
  </si>
  <si>
    <t>WIN2040</t>
  </si>
  <si>
    <t>Số 70 phố Vạn Kiếp, tổ 58A, phường Bạch Đằng, quận Hai Bà Trưng, Hà Nội</t>
  </si>
  <si>
    <t>WIN2042</t>
  </si>
  <si>
    <t>A3-01-05 chung cư Hoàng Anh, An Tiến, số 187 Lê Văn Lương, X. Phước Kiển, Huyện Nhà Bè, HCM</t>
  </si>
  <si>
    <t>WIN2043</t>
  </si>
  <si>
    <t>A1.01 CC Hoàng Anh 2 - 783 Trần Xuâ, n Soạn, Phường Tân Hưng, Quận 7, Quận 7, HCM</t>
  </si>
  <si>
    <t>win2045</t>
  </si>
  <si>
    <t>60 Bạch Đằng, Phường 2, Quận Tân Bình, HCM</t>
  </si>
  <si>
    <t>win2046</t>
  </si>
  <si>
    <t>Tầng 1, tòa E4, khu nhà ở xã hội Ecohome 1, khu đô thị Bắc Cổ Nhuế - Chèm, 
phường Đông Ngạc, quận Bắc Từ Liêm, HN</t>
  </si>
  <si>
    <t>WIN2050</t>
  </si>
  <si>
    <t>T2-L1-03, tổ hợp TTTM, giáo dục và căn hộ Times City, số 458 đường Minh Khai, phường Vĩnh Tuy, quận Hai Bà Trưng, Hà Nội</t>
  </si>
  <si>
    <t>win2052</t>
  </si>
  <si>
    <t>300B Nguyễn Trọng Tuyển, Phường 1, Quận Tân Bình, HCM</t>
  </si>
  <si>
    <t>WIN2054</t>
  </si>
  <si>
    <t>Số 81 đường Thanh Nhàn, phường Quỳnh Lôi, quận Hai Bà Trưng, Hà Nội</t>
  </si>
  <si>
    <t>WIN2056</t>
  </si>
  <si>
    <t>Số 4A đường Hàng Chiếu, phường Đồng Xuân, quận Hoàn Kiếm, Hà Nội</t>
  </si>
  <si>
    <t>win2057</t>
  </si>
  <si>
    <t>Số 100 đường Nguyễn Sơn, phường Ngọc Lâm, quận Long Biên, Hà Nội</t>
  </si>
  <si>
    <t>WIN2058</t>
  </si>
  <si>
    <t>Số 2 nhà B20 đường Nghĩa Tân, phường Nghĩa Tân, quận Cầu Giấy Hà Nội (Số 2 Đường Nghĩa Tân)</t>
  </si>
  <si>
    <t>WIN2059</t>
  </si>
  <si>
    <t>T10-L1-07C, tổ hợp TTTM, giáo dục và căn hộ Times City, số 458 đường Minh Khai, phường Vĩnh Tuy, quận Hai Bà Trưng, Hà Nội</t>
  </si>
  <si>
    <t>WIN2061</t>
  </si>
  <si>
    <t>Số 227 đường Thanh Nhàn, phường Thanh Nhàn, quận Hai Bà Trưng, Hà Nội</t>
  </si>
  <si>
    <t>WIN2063</t>
  </si>
  <si>
    <t>Số 304 Hoàng Mai, phường Hoàng Văn Thụ, quận Hoàng Mai, Hà Nội</t>
  </si>
  <si>
    <t>WIN2066</t>
  </si>
  <si>
    <t>Số 208L Lê Trọng Tấn, phường Khương Mai, quận Thanh Xuân, Hà Nội</t>
  </si>
  <si>
    <t>win2067</t>
  </si>
  <si>
    <t>Số 105 nhà K2, đường khu TT 7,2ha phường Vĩnh Phúc, quận Ba Đình, HN</t>
  </si>
  <si>
    <t>WIN2069</t>
  </si>
  <si>
    <t>Số 1 Lô 2 tập thể Viện Kỹ thuật Quân sự, phường Nghĩa Đô, quận Cầu Giấy, Hà Nội (66 Hoàng Sâm)</t>
  </si>
  <si>
    <t>WIN2070</t>
  </si>
  <si>
    <t>Số 49 Lê Duẩn, phường Cửa Nam, quận Hoàn Kiếm, Hà Nội</t>
  </si>
  <si>
    <t>WIN2071</t>
  </si>
  <si>
    <t>Số 194 phố Minh Khai, tổ 14, phường Minh Khai, quận Hai Bà Trưng, Hà Nội</t>
  </si>
  <si>
    <t>WIN2072</t>
  </si>
  <si>
    <t>Số 149 phố Hoàng Ngân, Phường Trung Hòa, Quận Cầu Giấy, Hà Nội.</t>
  </si>
  <si>
    <t>win2075</t>
  </si>
  <si>
    <t>Số 23, phố Cửa Bắc, phường Trúc Bạch, quận Ba Đình, Hà Nội</t>
  </si>
  <si>
    <t>WIN2078</t>
  </si>
  <si>
    <t>Số 210 Ngõ Xã Đàn 2, Phường Nam Đồng, Quận Đống Đa, Hà Nội</t>
  </si>
  <si>
    <t>WIN2079</t>
  </si>
  <si>
    <t>Số 44/116 Nhân Hòa, phường Nhân Chính, quận Thanh Xuân, Hà Nội</t>
  </si>
  <si>
    <t>WIN2080</t>
  </si>
  <si>
    <t>Số 347 đường Bạch Mai, phường Bạch Mai, quận Hai Bà Trưng, Hà Nội</t>
  </si>
  <si>
    <t>WIN2082</t>
  </si>
  <si>
    <t>41 tương mai,  Nguyễn An Ninh, Phường Giáp Bát, Quận Hoàng Mai, Hà Nội</t>
  </si>
  <si>
    <t>win2083</t>
  </si>
  <si>
    <t>Số 138 Phú Diễn, phường Phú Diễn, Quận Bắc Từ Liêm, Hà Nội</t>
  </si>
  <si>
    <t>WIN2085</t>
  </si>
  <si>
    <t>Số 17A Phố Hàn Thuyên, Tổ 2, Phường Phạm Đình Hổ, Quận Hai Bà Trưng, Hà Nội</t>
  </si>
  <si>
    <t>win2088</t>
  </si>
  <si>
    <t>Số 47 Phó Đức Chính, phường Trúc Bạch, quận Ba Đình, HN</t>
  </si>
  <si>
    <t>WIN2091</t>
  </si>
  <si>
    <t>Căn 22 Lô 1 khu Lạc Trung, Phường Vĩnh Tuy, quận Hai Bà Trưng, Hà Nội (Số 2, Ngõ 61 Lạc Trung)</t>
  </si>
  <si>
    <t>WIN2092</t>
  </si>
  <si>
    <t>Số 41, Tổ 5, Phố Trung Kính, Phường Trung Hòa, Quận Cầu Giấy, Hà Nội (41 Trung Kính)</t>
  </si>
  <si>
    <t>win2094</t>
  </si>
  <si>
    <t>Số 210 Đội Cấn, phường , quận Ba Đình, Hà Nội</t>
  </si>
  <si>
    <t>WIN2098</t>
  </si>
  <si>
    <t>Số 50 -52 Nguyễn Hoàng Tôn, phường Xuân La, quận Tây Hồ, thành phố Hà Nội</t>
  </si>
  <si>
    <t>WIN2100</t>
  </si>
  <si>
    <t>55 Thụy Khuê, phường Thụy Khuê, quận Tây Hồ, Hà Nội</t>
  </si>
  <si>
    <t>WIN2101</t>
  </si>
  <si>
    <t>Số 30C, Ngõ 477 đường Nguyễn Trãi, phường Thanh Xuân Nam, quận Thanh Xuân, Hà Nội</t>
  </si>
  <si>
    <t>WIN2107</t>
  </si>
  <si>
    <t>476 Phan Xích Long, Phường 3, Quận Phú Nhuận, HCM</t>
  </si>
  <si>
    <t>WIN2110</t>
  </si>
  <si>
    <t>110 Ngô Tất Tố, Quận Bình Thạnh, HCM</t>
  </si>
  <si>
    <t>WIN2116</t>
  </si>
  <si>
    <t>35B đường Xuân La, P. Xuân La, Q.Tây Hồ, Hà Nội</t>
  </si>
  <si>
    <t>WIN2117</t>
  </si>
  <si>
    <t>Số 16 Võ Văn Dũng, phường Ô Chợ Dừa, quận Đống Đa, Hà Nội</t>
  </si>
  <si>
    <t>WIN2118</t>
  </si>
  <si>
    <t>Số 140 Phó Đức Chính, phường Trúc Bạch, quận Ba Đình, HN</t>
  </si>
  <si>
    <t>WIN2119</t>
  </si>
  <si>
    <t>Số 3 dãy N1, Học viện chính trị quân sự, phường Trung Văn, quận Nam Từ Liêm, Hà Nội (Số 3 Đại học Hà Nội)</t>
  </si>
  <si>
    <t>WIN2122</t>
  </si>
  <si>
    <t>Số 10 ngõ 118 Nguyễn Khánh Toàn, P. Quan Hoa, Q.Cầu Giấy, Hà Nội</t>
  </si>
  <si>
    <t>WIN2123</t>
  </si>
  <si>
    <t>Số 57 Phố 8/3, P. Minh Khai, Q. Hai Bà Trưng, Hà Nội</t>
  </si>
  <si>
    <t>WIN2124</t>
  </si>
  <si>
    <t>Số 133, phố Thụy Khuê, P. Thụy Khuê, Q. Tây Hồ, Hà Nội</t>
  </si>
  <si>
    <t>WIN2125</t>
  </si>
  <si>
    <t>Số 409 Bạch Mai, P. Bạch Mai, Q. Hai Bà Trưng, Hà Nội</t>
  </si>
  <si>
    <t>WIN2126</t>
  </si>
  <si>
    <t>Số 18B Nguyễn Biểu, P. Quán Thánh, Q. Ba Đình, Hà Nội</t>
  </si>
  <si>
    <t>WIN2138</t>
  </si>
  <si>
    <t>"Lô B2/D7 Khu đô thị mới Cầu Giấy, đường Trần Đăng Ninh kéo dài, 
P. Dịch Vọng, Q. Cầu Giấy, Hà Nội</t>
  </si>
  <si>
    <t>WIN2139</t>
  </si>
  <si>
    <t>102 phố Lê Thanh Nghị, phường Bách Khoa, quận Hai Bà Trưng, Hà Nội</t>
  </si>
  <si>
    <t>WIN2141</t>
  </si>
  <si>
    <t>601 phố Kim Ngưu, P. Vĩnh Tuy, Q. Hai Bà Trưng, Hà Nội</t>
  </si>
  <si>
    <t>WIN2142</t>
  </si>
  <si>
    <t>268 phố Lê Trọng Tấn, P. Khương Mai, Q. Thanh Xuân, Hà Nội</t>
  </si>
  <si>
    <t>win2143</t>
  </si>
  <si>
    <t>LK6C-8 Làng Việt Kiều Châu Âu, Khu, đô thị mới Mỗ Lao, Phường Mộ Lao, Quận Hà Đông, HN</t>
  </si>
  <si>
    <t>WIN2144</t>
  </si>
  <si>
    <t>28 phố Tôn Đức Thắng, P. Cát Linh, Q. Đống Đa, Hà Nội</t>
  </si>
  <si>
    <t>WIN2145</t>
  </si>
  <si>
    <t>Số 147 phố Hoàng Văn Thái, P. Khương Trung, Q. Thanh Xuân, Hà Nội</t>
  </si>
  <si>
    <t>WIN2146</t>
  </si>
  <si>
    <t>Số 91 , đường Hoàng Văn Thái, P. Khương Trung, Q.Thanh Xuân, Hà Nội</t>
  </si>
  <si>
    <t>WIN2148</t>
  </si>
  <si>
    <t>Số 24, đường Sài Đồng, Tổ 13, P. Sài Đồng, Q. Long Biên, Hà Nội</t>
  </si>
  <si>
    <t>WIN2150</t>
  </si>
  <si>
    <t>26B Phố Hòe Nhai, P. Nguyễn Trung Trực, Q. Ba Đình, Hà Nội</t>
  </si>
  <si>
    <t>WIN2151</t>
  </si>
  <si>
    <t>59 phố Mai Hắc Đế, P. Bùi Thị Xuân, Q. Hai Bà Trưng, Hà Nội</t>
  </si>
  <si>
    <t>WIN2164</t>
  </si>
  <si>
    <t>Số 9, Ngõ Chợ Khâm Thiên, P. Khâm Thiên, Q. Đống Đa, Hà Nội</t>
  </si>
  <si>
    <t>WIN2165</t>
  </si>
  <si>
    <t>Số 163 phố Tân Mai, P. Tân Mai, Quận Hoàng Mai, Hà Nội</t>
  </si>
  <si>
    <t>win2166</t>
  </si>
  <si>
    <t>Số 148 phố Lê Lợi, P. Nguyễn Trãi, quận Hà Đông, Hà Nội</t>
  </si>
  <si>
    <t>WIN2167</t>
  </si>
  <si>
    <t>Số 242 phố Lê Thanh Nghị, P. Đồng Tâm, Q. Hai Bà Trưng, Hà Nội</t>
  </si>
  <si>
    <t>win2168</t>
  </si>
  <si>
    <t>Số 70 phố Lê Trọng Tấn, , P.Dương Nội, Q. Hà Đông, Hà Nội</t>
  </si>
  <si>
    <t>WIN2169</t>
  </si>
  <si>
    <t>Số 48 Phố Trạm, P. Long Biên, Q. Long Biên, Hà Nội</t>
  </si>
  <si>
    <t>WIN2171</t>
  </si>
  <si>
    <t>Số 1088 Đường La Thành, Phường Ngọc Khánh, Quận Ba Đình, Hà Nội</t>
  </si>
  <si>
    <t>WIN2173</t>
  </si>
  <si>
    <t>Số 37 phố Doãn Kế Thiện, P. Mai Dịch, quận Cầu Giấy, Hà Nội</t>
  </si>
  <si>
    <t>win2174</t>
  </si>
  <si>
    <t>Khu dịch vụ tầng 1&amp;2, chung cư C2 Xuân Đỉnh, lô C2, P. Xuân Đỉnh, Q.Bắc Từ Liêm, Hà Nội</t>
  </si>
  <si>
    <t>WIN2175</t>
  </si>
  <si>
    <t>"Số 4A, lô 12 khu đô thị Định Công, phố Trần Nguyên Đán
, phường Định Công, quận Hoàng Mai, Hà Nội (12A4 khu đô thị Định Công)"</t>
  </si>
  <si>
    <t>WIN2178</t>
  </si>
  <si>
    <t>Số 35B Phố Nguyễn Bỉnh Khiêm, P. Lê Đại Hành, Q. Hai Bà Trưng, Hà Nội</t>
  </si>
  <si>
    <t>WIN2188</t>
  </si>
  <si>
    <t>Số 373 đường Nguyễn Khang, P. Yên Hòa, Q. Cầu Giấy, Hà Nội</t>
  </si>
  <si>
    <t>WIN2189</t>
  </si>
  <si>
    <t>29A phố Nguyễn Công Hoan, P. Ngọc Khánh, Q. Ba Đình, Hà Nội</t>
  </si>
  <si>
    <t>WIN2190</t>
  </si>
  <si>
    <t>Số 17, phố Hòa Mã, phường Ngô Thì Nhậm, quận Hai Bà Trưng, Hà Nội</t>
  </si>
  <si>
    <t>WIN2192</t>
  </si>
  <si>
    <t>Số 37, ngõ 91 đường Nguyễn Chí Thanh, P. Láng Hạ, Q.Đống Đa, Hà Nội</t>
  </si>
  <si>
    <t>WIN2208</t>
  </si>
  <si>
    <t>Chung Cư 001 Tôn Thất Thuyết, P.1, Q.4, HCM</t>
  </si>
  <si>
    <t>WIN2210</t>
  </si>
  <si>
    <t>Số 12 phố Phạm Tuấn Tài, phường Dịch Vọng Hậu, quận Cầu Giấy, Hà Nội</t>
  </si>
  <si>
    <t>WIN2213</t>
  </si>
  <si>
    <t>Số 38 phố Linh Lang, phường Cống Vị, quận Ba Đình, Hà Nội</t>
  </si>
  <si>
    <t>WIN2215</t>
  </si>
  <si>
    <t>Số 93 Ngõ Núi Trúc, phố Giang Văn Minh, phường Kim Mã, quận Ba Đình, Hà Nội</t>
  </si>
  <si>
    <t>WIN2216</t>
  </si>
  <si>
    <t>Số 5, ngõ 32 đường An Dương, phường Yên Phụ, quận Tây Hồ, Hà Nội</t>
  </si>
  <si>
    <t>win2217</t>
  </si>
  <si>
    <t>20 Ngô Thì Nhậm, phường Hà Cầu, quận Hà Đông, thành phố Hà Nội</t>
  </si>
  <si>
    <t>WIN2219</t>
  </si>
  <si>
    <t>Số 129 phố Pháo Đài Láng, phường Láng Thượng, quận Đống Đa, Hà Nội</t>
  </si>
  <si>
    <t>WIN2220</t>
  </si>
  <si>
    <t>Số 166 phố Kim Hoa, phường Phương Liên, quận Đống Đa, Hà Nội</t>
  </si>
  <si>
    <t>WIN2226</t>
  </si>
  <si>
    <t>022 Tản Đà,Lô E CC Hùng Vương P11 Q, 5, HCM</t>
  </si>
  <si>
    <t>WIN2227</t>
  </si>
  <si>
    <t>54 Huỳnh Mẫn đạt, Phường 19, Quận Bình Thạnh, HCM</t>
  </si>
  <si>
    <t>WIN2232</t>
  </si>
  <si>
    <t>Số 66 đường Đại Cồ Việt, phường Lê Đại Hành, quận Hai Bà Trưng, Hà Nội</t>
  </si>
  <si>
    <t>WIN2233</t>
  </si>
  <si>
    <t>Số 58, lô 6, tổ 44 Đền Lừ II, phường Hoàng Văn Thụ, quận Hoàng Mai, Hà Nội</t>
  </si>
  <si>
    <t>WIN2234</t>
  </si>
  <si>
    <t>Số 121B phố Quan Hoa, phường Quan Hoa, quận Cầu Giấy, Hà Nội</t>
  </si>
  <si>
    <t>WIN2240</t>
  </si>
  <si>
    <t>Số 1 Ngõ 12 Chính Kinh, Phường Nhân Chính, Quận Thanh Xuân, Hà Nội</t>
  </si>
  <si>
    <t>win2241</t>
  </si>
  <si>
    <t>WIN2242</t>
  </si>
  <si>
    <t>Số 688 đường Lạc Long Quân, Tổ 13 cụm 2 phường Nhật Tân, quận Tây Hồ, HN</t>
  </si>
  <si>
    <t>WIN2243</t>
  </si>
  <si>
    <t>Số 95 phố Lý Nam Đế, phường Cửa Đông, quận Hoàn Kiếm, Hà Nội</t>
  </si>
  <si>
    <t>WIN2244</t>
  </si>
  <si>
    <t>Số 227 đường Ngọc Lâm, phường Ngọc Lâm, Long Biên - Hà Nội</t>
  </si>
  <si>
    <t>WIN2254</t>
  </si>
  <si>
    <t>WM+ HNI 164 Trương Định</t>
  </si>
  <si>
    <t>Số 164 đường Trương Định, phường Trương Định, quận Hai Bà Trưng, Hà Nội</t>
  </si>
  <si>
    <t>WIN2256</t>
  </si>
  <si>
    <t>Số 27 phố Ngô Thì Nhậm, phường Ngô Thì Nhậm, quận Hai Bà Trưng, Hà Nội</t>
  </si>
  <si>
    <t>WIN2260</t>
  </si>
  <si>
    <t>Số 19 phố Lương Định Của, phường Kim Liên, quận Đống Đa, Hà Nội</t>
  </si>
  <si>
    <t>WIN2262</t>
  </si>
  <si>
    <t>Số 38 đường Trường Lâm, phường Đức Giang, quận Long Biên, Hà Nội</t>
  </si>
  <si>
    <t>win2263</t>
  </si>
  <si>
    <t>Số 272 Thụy Phương, phường Thụy Phương, quận Bắc Từ Liêm, Hà Nội</t>
  </si>
  <si>
    <t>WIN2274</t>
  </si>
  <si>
    <t>Số 169 đường Nam Dư, phường Lĩnh Nam, quận Hoàng Mai, Hà Nội</t>
  </si>
  <si>
    <t>WIN2275</t>
  </si>
  <si>
    <t>Số 16 khu tái định cư 7.3 - 8.1, phường Mỹ Đình 2, quận Nam Từ Liêm, Hà Nội</t>
  </si>
  <si>
    <t>WIN2291</t>
  </si>
  <si>
    <t>Số 21 tổ 7, khu đấu giá Giang Biên phường Giang Biên, quận Long Biên, Hà Nội</t>
  </si>
  <si>
    <t>WIN2292</t>
  </si>
  <si>
    <t>"Tòa nhà lô II - 1 chung cư 151, Nguyễn Đức Cảnh, Tương Mai,
 Hoàng Mai, Hà Nội (Số 151 đường Nguyễn Đức Cảnh)"</t>
  </si>
  <si>
    <t>WIN2295</t>
  </si>
  <si>
    <t>Số 10 phố Đức Giang, phường Đức Giang, quận Long Biên, Hà Nội</t>
  </si>
  <si>
    <t>WIN2296</t>
  </si>
  <si>
    <t>Số 40 Ngõ Thông Phong, phố Tôn Đức Thắng, phường Quốc Tử Giám, quận Đống Đa, Hà Nội</t>
  </si>
  <si>
    <t>WIN2297</t>
  </si>
  <si>
    <t>Số 102 đường Nguyễn Chí Thanh, phường Láng Thượng, quận Đống Đa, Hà Nội</t>
  </si>
  <si>
    <t>WIN2301</t>
  </si>
  <si>
    <t>Số 1 phố Đường Thành, phường Cửa Đông, quận Hoàn Kiếm, HN</t>
  </si>
  <si>
    <t>WIN2303</t>
  </si>
  <si>
    <t>Ô số 62 + 63 khu di dân Đền Lừ II, phường Hoàng Văn Thụ, quận Hoàng Mai, Hà Nội</t>
  </si>
  <si>
    <t>WIN2306</t>
  </si>
  <si>
    <t>Số 1, tổ 24 Dịch Vọng, phường Dịch Vọng, quận Cầu Giấy, Hà Nội</t>
  </si>
  <si>
    <t>WIN2308</t>
  </si>
  <si>
    <t>Số 345 phố Bùi Xương Trạch, phường Định Công, quận Hoàng Mai, Hà Nội</t>
  </si>
  <si>
    <t>WIN2309</t>
  </si>
  <si>
    <t>Số 104C phố Ngọc Hà, phường , quận Ba Đình, Hà Nội</t>
  </si>
  <si>
    <t>WIN2321</t>
  </si>
  <si>
    <t>Số 317 Phố Vọng, tổ 64B, phường Đồng Tâm, quận Hai Bà Trưng, Hà Nội</t>
  </si>
  <si>
    <t>WIN2322</t>
  </si>
  <si>
    <t>Số 47 ngõ 187 phố Hồng Mai, phường Quỳnh Lôi, quận Hai Bà Trưng, Hà Nội</t>
  </si>
  <si>
    <t>WIN2323</t>
  </si>
  <si>
    <t>Số 69 phố Hồng Mai, phường Bạch Mai, quận Hai Bà Trưng, Hà Nội</t>
  </si>
  <si>
    <t>WIN2338</t>
  </si>
  <si>
    <t>Số 72+76 phố Nguyễn Lân, Phường Phương Liệt, Quận Thanh Xuân, TP. Hà Nội Việt Nam</t>
  </si>
  <si>
    <t>WIN2340</t>
  </si>
  <si>
    <t>Số 281 phố Khâm Thiên, phường Thổ Quan, quận Đống Đa, Hà Nội</t>
  </si>
  <si>
    <t>win2343</t>
  </si>
  <si>
    <t>Số 23 đường Vạn Phúc, tổ dân số 7, phường Vạn Phúc, quận Hà Đông, Hà Nội</t>
  </si>
  <si>
    <t>WIN2346</t>
  </si>
  <si>
    <t>63 phố Hàng Bún, phường Quán Thánh, quận Ba Đình, HN</t>
  </si>
  <si>
    <t>WIN2347</t>
  </si>
  <si>
    <t>Số 22 đường Thạch Bàn, phường Thạch Bàn, quận Long Biên, Hà Nội</t>
  </si>
  <si>
    <t>WIN2349</t>
  </si>
  <si>
    <t>Số 142 phố Phương Liệt, phường Phương Liệt, quận Thanh Xuân, Hà Nội</t>
  </si>
  <si>
    <t>WIN2351</t>
  </si>
  <si>
    <t>Số 7 phố Nguyễn Cao, tổ 14, phường Đống Mác, quận Hai Bà Trưng, Hà Nội</t>
  </si>
  <si>
    <t>WIN2352</t>
  </si>
  <si>
    <t>WIN2355</t>
  </si>
  <si>
    <t>Số 41 phố Nguyễn Ngọc Vũ, phường Trung Hòa, quận Cầu Giấy, Hà Nội</t>
  </si>
  <si>
    <t>WIN2357</t>
  </si>
  <si>
    <t>Số 103 đường Thanh Đàm, phường Thanh Trì, quận Hoàng Mai, Hà Nội</t>
  </si>
  <si>
    <t>WIN2358</t>
  </si>
  <si>
    <t>Số 19 đường Nguyễn Văn Huyên kéo dài, phường Quan Hoa, quận Cầu Giấy, Hà Nội</t>
  </si>
  <si>
    <t>WIN2361</t>
  </si>
  <si>
    <t>Số 353 đường Nam Dư, phường Trần Phú, quận Hoàng Mai, Hà Nội</t>
  </si>
  <si>
    <t>WIN2362</t>
  </si>
  <si>
    <t>Số 20 phố Nghĩa Dũng, phường Phúc Xá, quận Ba Đình, Hà Nội (31 đường Bờ Sông)</t>
  </si>
  <si>
    <t>WIN2364</t>
  </si>
  <si>
    <t>Số 102 Nhà K9, khu đô thị mới Việt Hưng, phường Giang Biên, quận Long Biên, thành phố Hà Nội, Việt Nam</t>
  </si>
  <si>
    <t>WIN2368</t>
  </si>
  <si>
    <t>Số 87 ngõ 192 phố Lê Trọng Tấn, phường Định Công, quận Hoàng Mai, Hà Nội</t>
  </si>
  <si>
    <t>WIN2369</t>
  </si>
  <si>
    <t>Số nhà 67 ngõ 213 phố Giáp Nhất, phường Nhân Chính, quận Thanh Xuân, Hà Nội</t>
  </si>
  <si>
    <t>WIN2370</t>
  </si>
  <si>
    <t>Số 1 ngõ 250 đường Kim Giang, phường Đại Kim, quận Hoàng Mai, Hà Nội</t>
  </si>
  <si>
    <t>WIN2371</t>
  </si>
  <si>
    <t>79 ngõ 1194 Đường Láng, phường Láng Thượng, quận Đống Đa, Hà Nội</t>
  </si>
  <si>
    <t>WIN2375</t>
  </si>
  <si>
    <t>Số 219 đường Thụy Khuê, phường Thụy Khuê, quận Tây Hồ, Hà Nội</t>
  </si>
  <si>
    <t>WIN2377</t>
  </si>
  <si>
    <t>Số 211, đường Thạch Bàn, phường Thạch Bàn, quận Long Biên, Hà Nội</t>
  </si>
  <si>
    <t>WIN2380</t>
  </si>
  <si>
    <t>Số 3, phố Tô Vĩnh Diện, phường Khương Trung, quận Thanh Xuân, Hà Nội</t>
  </si>
  <si>
    <t>WIN2386</t>
  </si>
  <si>
    <t>005 Tòa nhà A1 CC 48A, Dương Thị Mười, Khu phố 1, Phường Tân Chánh Hiệp, Quận 12, HCM</t>
  </si>
  <si>
    <t>WIN2387</t>
  </si>
  <si>
    <t>A2-12A  Gò Dưa, P. Tam Bình, Quận Thủ Đức, HCM</t>
  </si>
  <si>
    <t>WIN2390</t>
  </si>
  <si>
    <t>Dịch vụ tầng 1-CT2A, khu nhà ở Xuân La, phường Xuân La, quận Tây Hồ, Hà Nội</t>
  </si>
  <si>
    <t>WIN2392</t>
  </si>
  <si>
    <t>Số 56 ngõ 143 đường Nguyễn Chính, phường Thịnh Liệt, quận Hoàng Mai, Hà Nội</t>
  </si>
  <si>
    <t>WIN2395</t>
  </si>
  <si>
    <t>Số 29 đường Tây Mỗ, phường Tây Mỗ, quận Nam Từ Liêm, Hà Nội</t>
  </si>
  <si>
    <t>WIN2400</t>
  </si>
  <si>
    <t>Số 31 Mạc Thị Bưởi, P. Vĩnh Tuy, Q., Quận Hai Bà Trưng, TP. Hà Nội Việt Nam</t>
  </si>
  <si>
    <t>WIN2402</t>
  </si>
  <si>
    <t>Số 19B đường Tô Ngọc Vân, phường Quảng An, quận Tây Hồ, Hà Nội</t>
  </si>
  <si>
    <t>WIN2403</t>
  </si>
  <si>
    <t>Số 6-8 Phố Vọng, phường Phương Mai, quận Đống Đa, Hà Nội</t>
  </si>
  <si>
    <t>WIN2406</t>
  </si>
  <si>
    <t>Số 11 phố Ngô Sỹ Liên, phường Văn Miếu, quận Đống Đa, Hà Nội</t>
  </si>
  <si>
    <t>win2408</t>
  </si>
  <si>
    <t>Số 31 đường Xuân Đỉnh, phường Xuân Đỉnh, quận Bắc Từ Liêm, Hà Nội</t>
  </si>
  <si>
    <t>WIN2409</t>
  </si>
  <si>
    <t>Số 354-356 Mỹ Đình, phường Mỹ Đình 1, quận Nam Từ Liêm, Hà Nội</t>
  </si>
  <si>
    <t>WIN2410</t>
  </si>
  <si>
    <t>Số 123 phố Trịnh Công Sơn, Phường Nhật Tân, Quận Tây Hồ, TP. Hà Nội</t>
  </si>
  <si>
    <t>WIN2412</t>
  </si>
  <si>
    <t>Số 158 phố Thái Thịnh, phường Láng Hạ, quận Đống Đa, Hà Nội</t>
  </si>
  <si>
    <t>WIN2413</t>
  </si>
  <si>
    <t>Số 150 đường Nguyễn Lương Bằng, phường Nam Đồng, quận Đống Đa, Hà Nội</t>
  </si>
  <si>
    <t>WIN2416</t>
  </si>
  <si>
    <t>Số 101 phố Hương Viên, phường Đống Mác, quận Hai Bà Trưng, Hà Nội</t>
  </si>
  <si>
    <t>WIN2418</t>
  </si>
  <si>
    <t>Số 33 đường Lương Khánh Thiện, tổ 62 phường Tương Mai, quận Hoàng Mai, Hà Nội</t>
  </si>
  <si>
    <t>WIN2419</t>
  </si>
  <si>
    <t>Số 17 ngõ 77 phố Đặng Xuân Bảng, phường Đại Kim, quận Hoàng Mai, Hà Nội</t>
  </si>
  <si>
    <t>WIN2424</t>
  </si>
  <si>
    <t>Số 207 phố Định Công Thượng, P. Định Công, Q. Hoàng Mai, Hà Nội</t>
  </si>
  <si>
    <t>WIN2426</t>
  </si>
  <si>
    <t>51 ngõ 53 đường Vũ Xuân Thiều, P. Sài Đồng, Q. Long Biên, Hà Nội</t>
  </si>
  <si>
    <t>WIN2427</t>
  </si>
  <si>
    <t>10 tổ 30 Thịnh Liệt - KĐT Đồng Tàu, P.Thịnh Liệt, Q.Hoàng Mai, Hà Nội</t>
  </si>
  <si>
    <t>WIN2428</t>
  </si>
  <si>
    <t>Ô số 12 Lô B Đại Kim - Định Công, P. Đại Kim, Q. Hoàng Mai, Hà Nội</t>
  </si>
  <si>
    <t>WIN2430</t>
  </si>
  <si>
    <t>Số 17B phố Đoàn Thị Điểm, phường Quốc Tử Giám, quận Đống Đa, Hà Nội</t>
  </si>
  <si>
    <t>WIN2434</t>
  </si>
  <si>
    <t>Số 23 phố Gia Ngư, phường Hàng Bạc, quận Hoàn Kiếm, Hà Nội</t>
  </si>
  <si>
    <t>WIN2435</t>
  </si>
  <si>
    <t>Số 16 ngõ 12 phố Trần Quý Kiên, Tổ 58A, P. Dịch Vọng, Q. Cầu Giấy, Hà Nội</t>
  </si>
  <si>
    <t>WIN2437</t>
  </si>
  <si>
    <t>Số 97 phố Sài Đồng, phường Sài Đồng, quận Long Biên, Hà Nội</t>
  </si>
  <si>
    <t>WIN2439</t>
  </si>
  <si>
    <t>Số 17 phốTrần Quốc Hoàn, P. Dịch Vọng Hậu, Q. Cầu Giấy, Hà Nội</t>
  </si>
  <si>
    <t>WIN2441</t>
  </si>
  <si>
    <t>Số 310 đường Minh Khai, P. Minh Khai, Q. Hai Bà Trưng, Hà Nội</t>
  </si>
  <si>
    <t>WIN2443</t>
  </si>
  <si>
    <t>Số 16 Lô M2 Khu đô thị Yên Hòa, phường Yên Hòa, quận Cầu Giấy, Hà Nội</t>
  </si>
  <si>
    <t>WIN2444</t>
  </si>
  <si>
    <t>Số 120 đường Lê Duẩn, phường Cửa Nam, quận Hoàn Kiếm, Thành phố Hà Nội</t>
  </si>
  <si>
    <t>win2446</t>
  </si>
  <si>
    <t>94, TRẦN VĂN DƯ, Phường 13, Quận Tân Bình, HCM</t>
  </si>
  <si>
    <t>win2458</t>
  </si>
  <si>
    <t>A7-003, tầng trệt, khu căn hộ Ehome, 3, Tây Sài Gòn, Hồ Ngọc Lãm, An Lạc, Bình Tân, HCM</t>
  </si>
  <si>
    <t>WIN2503</t>
  </si>
  <si>
    <t>Khu Phố Cảnh Viên, P. Tân Phú, Quận 7, HCM</t>
  </si>
  <si>
    <t>WIN2507</t>
  </si>
  <si>
    <t>18 TRƯƠNG GIA MÔ, Phường Thạnh Mỹ Lợi, Quận 2, TP. Hồ Chí Minh Việt Nam</t>
  </si>
  <si>
    <t>WIN2518</t>
  </si>
  <si>
    <t>Số 101/1 phố Nguyễn Quý Đức, phường Thanh Xuân Bắc, quận Thanh Xuân, Hà Nội</t>
  </si>
  <si>
    <t>win2520</t>
  </si>
  <si>
    <t>Số 116-118 đường Cầu Diễn, phường Phúc Diễn, quận Bắc Từ Liêm, HN</t>
  </si>
  <si>
    <t>WIN2524</t>
  </si>
  <si>
    <t>Số 70B Đội cấn , phường , quận Ba Đình, Hà Nội</t>
  </si>
  <si>
    <t>win2531</t>
  </si>
  <si>
    <t>Số 139 đường Chiến Thắng, xã Tân Triều, huyện Thanh Trì, Hà Nội</t>
  </si>
  <si>
    <t>WIN2532</t>
  </si>
  <si>
    <t>Số 11 đường Nguyễn Sơn, phường Ngọc Lâm, quận Long Biên, Hà Nội</t>
  </si>
  <si>
    <t>WIN2534</t>
  </si>
  <si>
    <t>Số 152 phố Yên Hòa, Phường Yên Hòa, Quận Cầu Giấy, Hà Nội</t>
  </si>
  <si>
    <t>WIN2535</t>
  </si>
  <si>
    <t>Số 20 Phố Nguyễn Thiệp, Phường Nguyễn Trung Trực, Quận Hoàn Kiếm, HN</t>
  </si>
  <si>
    <t>WIN2536</t>
  </si>
  <si>
    <t>Số 8 Ngõ 140 Giảng Võ, phường Giảng Võ, quận Ba Đình, Hà Nội</t>
  </si>
  <si>
    <t>WIN2537</t>
  </si>
  <si>
    <t>Số 71 phố Khương Thượng, phường Trung Liệt, quận Đống Đa, Hà Nội</t>
  </si>
  <si>
    <t>WIN2538</t>
  </si>
  <si>
    <t>Lô N3-1, ngõ 13, đường Lĩnh Nam, phường Mai Động, quận Hoàng Mai, Hà Nội</t>
  </si>
  <si>
    <t>WIN2539</t>
  </si>
  <si>
    <t>Số 79 ngõ 34 đường Vĩnh Tuy, phường Vĩnh Tuy, quận Hai Bà Trưng, Hà Nội</t>
  </si>
  <si>
    <t>WIN2542</t>
  </si>
  <si>
    <t>Số 384 đường Bạch Đằng, phường Chương Dương, quận Hoàn Kiếm, Hà Nội</t>
  </si>
  <si>
    <t>WIN2545</t>
  </si>
  <si>
    <t>Số 232 Khương Đình, phường Hạ Đình, quận Thanh Xuân, Hà Nội</t>
  </si>
  <si>
    <t>WIN2552</t>
  </si>
  <si>
    <t>Số 195 phố Hoa Lâm, phường Việt Hưng, quận Long Biên, Hà Nội</t>
  </si>
  <si>
    <t>WIN2554</t>
  </si>
  <si>
    <t>Số 1 ngõ 71 đường Lê Văn Lương, phường Nhân Chính, quận Thanh Xuân, Hà Nội</t>
  </si>
  <si>
    <t>WIN2556</t>
  </si>
  <si>
    <t>Số 2 ngõ 167 Phương Mai, phường Kim Liên, quận Đống Đa, Hà Nội</t>
  </si>
  <si>
    <t>WIN2557</t>
  </si>
  <si>
    <t>Số 230 ngõ Văn Chương, phố Khâm Thiên, phường Văn Chương, quận Đống Đa, Hà Nội</t>
  </si>
  <si>
    <t>WIN2558</t>
  </si>
  <si>
    <t>Số 70 ngõ 268 phố Ngọc Thụy, phường Ngọc Thụy, quận Long Biên, Hà Nội</t>
  </si>
  <si>
    <t>WIN2559</t>
  </si>
  <si>
    <t>Số 3 ngõ 55 phố Đỗ Quang, phường Trung Hòa, quận Cầu Giấy, Hà Nội</t>
  </si>
  <si>
    <t>WIN2560</t>
  </si>
  <si>
    <t>Số 28 đường Nguyễn Thái Học, phường Điện Biên, quận Ba Đình, thành phố Hà Nội</t>
  </si>
  <si>
    <t>win2561</t>
  </si>
  <si>
    <t>Liền kề LK1-30 Khu đô thị mới Văn Phú, phường Phú La, quận Hà Đông, thành phố Hà Nội</t>
  </si>
  <si>
    <t>WIN2563</t>
  </si>
  <si>
    <t>Liền kề C15 NƠ 19, khu đô thị mới định Công, phường Định Công, quận Hoàng Mai, Hà Nội</t>
  </si>
  <si>
    <t>win2564</t>
  </si>
  <si>
    <t>Số 21 đường Văn Tiến Dũng, phường Phúc Diễn, quận Bắc Từ Liêm, Hà Nội</t>
  </si>
  <si>
    <t>WIN2565</t>
  </si>
  <si>
    <t>Số 101B13 Tập thể Thanh Xuân Bắc, phường Thanh Xuân Bắc, quận Thanh Xuân, Hà Nội</t>
  </si>
  <si>
    <t>win2615</t>
  </si>
  <si>
    <t>CC Thái Sơn, Khu G Số A6/7, QL1A, P.Tân Tạo A, Quận Bình Tân, HCM</t>
  </si>
  <si>
    <t>WIN2638</t>
  </si>
  <si>
    <t>162, Linh Đông, Khu Phố 4, P. Linh Đông, Quận Thủ Đức, HCM</t>
  </si>
  <si>
    <t>WIN2639</t>
  </si>
  <si>
    <t>58, Man Thiện, P. Tăng Nhơn Phú A, Quận 9, HCM</t>
  </si>
  <si>
    <t>WIN2641</t>
  </si>
  <si>
    <t>0.1 Lô A, Lương Định Của Ấp 2, P. An Phú, Quận 2, TP. Hồ Chí Minh Việt Nam</t>
  </si>
  <si>
    <t>WIN2669</t>
  </si>
  <si>
    <t>86 TRẦN QUANG DIỆU, P.14, Quận 3, HCM</t>
  </si>
  <si>
    <t>WIN2672</t>
  </si>
  <si>
    <t>218, PHAN VĂN HÂN, P. 17, Quận Bình Thạnh, HCM</t>
  </si>
  <si>
    <t>WIN2682</t>
  </si>
  <si>
    <t>10 Đường D5, Phường 25, Quận Bình Thạnh, HCM</t>
  </si>
  <si>
    <t>WIN2685</t>
  </si>
  <si>
    <t>148EF Lý Chính Thắng, P.7, Q.3, HCM</t>
  </si>
  <si>
    <t>win2721</t>
  </si>
  <si>
    <t>CN HCM - WINCOMMERCE</t>
  </si>
  <si>
    <t>79 Đào Duy Từ, Phường 5, Q.10, HCM</t>
  </si>
  <si>
    <t>WIN2737</t>
  </si>
  <si>
    <t>T7 - SO - 05 tổ hợp TTTM, giáo dục và căn hộ Times City, số 458 đường Minh Khai, phường Vĩnh Tuy, quận Hai Bà Trưng, thành phố Hà Nội</t>
  </si>
  <si>
    <t>WIN2743</t>
  </si>
  <si>
    <t>Số 18B ngõ 28 phố Nguyên Hồng, phường Láng Hạ, quận Đống Đa, thành phố Hà Nội</t>
  </si>
  <si>
    <t>WIN2745</t>
  </si>
  <si>
    <t>N4-A5 nhà số 4 thuộc dự án Khu nhà ở để bán, phường Mỹ Đình 2, quận Nam Từ Liêm, Hà Nội</t>
  </si>
  <si>
    <t>WIN2747</t>
  </si>
  <si>
    <t>Số 9, phố Thịnh Liệt, phường Thịnh Liệt, quận Hoàng Mai, Hà Nội</t>
  </si>
  <si>
    <t>win2748</t>
  </si>
  <si>
    <t>Lô 11, liền kề 19 khu đấu giá Mậu Lương, Phường Kiến Hưng, quận Hà Đông, Hà Nội</t>
  </si>
  <si>
    <t>WIN2751</t>
  </si>
  <si>
    <t>Số 453 phố Bạch Đằng, phường Chương Dương, quận Hoàn Kiếm, thành phố Hà Nội</t>
  </si>
  <si>
    <t>WIN2752</t>
  </si>
  <si>
    <t>Số 109,Trần Huy Liệu tổ dân phố 7A, P. Giảng Võ, Ba Đình, Hà Nội</t>
  </si>
  <si>
    <t>win2753</t>
  </si>
  <si>
    <t>Số 24 ngõ 1 phố Đỗ Nhuận, phường Xuân Đỉnh, quận Bắc Từ Liêm, HN</t>
  </si>
  <si>
    <t>win2755</t>
  </si>
  <si>
    <t>Số 121-123 phố Tô Hiệu, phường Nguyễn Trãi, quận Hà Đông, Hà Nội</t>
  </si>
  <si>
    <t>WIN2756</t>
  </si>
  <si>
    <t>Số 387 đường Thụy Khuê, P.Bưởi, Q.Tây Hồ, Hà Nội</t>
  </si>
  <si>
    <t>WIN2758</t>
  </si>
  <si>
    <t>Số 167 đườngTrần Đại Nghĩa, phường Bách Khoa, quận Hai Bà Trưng, thành phố Hà Nội</t>
  </si>
  <si>
    <t>WIN2759</t>
  </si>
  <si>
    <t>2 ngách E8/2 , phố Kim Ngưu, phường Quỳnh Mai, quận Hai Bà Trưng, Hà Nội</t>
  </si>
  <si>
    <t>WIN2760</t>
  </si>
  <si>
    <t>Toà Tây Hà Số 5/11 đường Tố Hữu, phường Trung Văn, quận Nam Từ Liêm, HN</t>
  </si>
  <si>
    <t>WIN2761</t>
  </si>
  <si>
    <t>22A Đức Diễn, Phường Phúc Diễn, Quận Bắc Từ Liêm, TP. Hà Nội Việt Nam</t>
  </si>
  <si>
    <t>WIN2762</t>
  </si>
  <si>
    <t>Số 15 ngõ 68 phốTrung Hà, P. Ngọc Thụy, quận Long Biên, Hà Nội</t>
  </si>
  <si>
    <t>WIN2763</t>
  </si>
  <si>
    <t>Số 179 phố Thịnh Liệt, phường Thịnh Liệt, quận Hoàng Mai, Hà Nội</t>
  </si>
  <si>
    <t>WIN2767</t>
  </si>
  <si>
    <t>WM+ HNI 31 ngõ 260 đường Cầu Giấy</t>
  </si>
  <si>
    <t>Số 31 ngõ 260 đường Cầu Giấy, phường Quan Hoa, quận Cầu Giấy, thành phố Hà Nội</t>
  </si>
  <si>
    <t>WIN2768</t>
  </si>
  <si>
    <t>Số 31 Tân Ấp, phường Phúc Xá, quận Ba Đình, Hà Nội</t>
  </si>
  <si>
    <t>WIN2770</t>
  </si>
  <si>
    <t>Số 118 Ngõ Hòa Bình 7, phường Minh Khai, quận Hai Bà Trưng, Hà Nội</t>
  </si>
  <si>
    <t>WIN2771</t>
  </si>
  <si>
    <t>Số 169 Đặng Tiến Đông, phường Trung Liệt, quận Đống Đa, Hà Nội</t>
  </si>
  <si>
    <t>WIN2773</t>
  </si>
  <si>
    <t>86 Thanh Lân, phường Thanh Trì, quận Hoàng Mai, Hà Nội</t>
  </si>
  <si>
    <t>WIN2775</t>
  </si>
  <si>
    <t>25I Ngõ 358 Bùi Xương Trạch, phường Khương Đình, quận Thanh Xuân, Hà Nội</t>
  </si>
  <si>
    <t>WIN2776</t>
  </si>
  <si>
    <t>348 Lạc Trung, phường Vĩnh Tuy, quận Hai Bà Trưng, Hà Nội</t>
  </si>
  <si>
    <t>WIN2777</t>
  </si>
  <si>
    <t>575 La Thành, phường Thành Công, quận Ba Đình, Hà Nội</t>
  </si>
  <si>
    <t>WIN2781</t>
  </si>
  <si>
    <t>Số 44 ngõ 81 phố Đặng Văn Ngữ, phường Trung Tự, quận Đống Đa, Hà Nội</t>
  </si>
  <si>
    <t>WIN2782</t>
  </si>
  <si>
    <t>Số 1132 đường Láng, phường Láng Thượng, quận Đống Đa, Hà Nội</t>
  </si>
  <si>
    <t>WIN2785</t>
  </si>
  <si>
    <t>Số 175 phố An Dương, phường Yên Phụ, quận Tây Hồ, Hà Nội</t>
  </si>
  <si>
    <t>WIN2790</t>
  </si>
  <si>
    <t>Số 166 Ái Mộ, phường Bồ Đề, quận Long Biên, Hà Nội</t>
  </si>
  <si>
    <t>WIN2792</t>
  </si>
  <si>
    <t>Số 38 Đê Tô Hoàng, phường Cầu Dền, quận Hai Bà Trưng, Hà Nội</t>
  </si>
  <si>
    <t>WIN2795</t>
  </si>
  <si>
    <t>Nhà 1, tổ 7, khu đấu giá Giang Biên, phường Giang Biên, quận Long Biên, Hà Nội</t>
  </si>
  <si>
    <t>WIN2796</t>
  </si>
  <si>
    <t>Số 8 nhà 01B Đô thị mới Sài Đồng, phường Phúc Đồng, quận Long Biên, Hà Nội</t>
  </si>
  <si>
    <t>win2797</t>
  </si>
  <si>
    <t>Số 42, phố Sủi, xã Phú Thị, huyện Gia Lâm, Hà Nội</t>
  </si>
  <si>
    <t>WIN2798</t>
  </si>
  <si>
    <t>Số 207, phố Đức Giang, phường Thượng Thanh, quận Long Biên, Hà Nội</t>
  </si>
  <si>
    <t>WIN2799</t>
  </si>
  <si>
    <t>Số 120A Nguyễn An Ninh, phường Tương Mai, quận Hoàng Mai, Hà Nội</t>
  </si>
  <si>
    <t>WIN2801</t>
  </si>
  <si>
    <t>Số 261 phố Tân Mai, phường Tân Mai, quận Hoàng Mai, Hà Nội</t>
  </si>
  <si>
    <t>WIN2802</t>
  </si>
  <si>
    <t>Số 31, ngõ 310 đường Nghi Tàm, phường Yên Phụ, quận Tây Hồ, Hà Nội</t>
  </si>
  <si>
    <t>WIN2803</t>
  </si>
  <si>
    <t>Số 528 ngõ 528 phố Ngô Gia Tự, phường Đức Giang, quận Long Biên, Hà Nội</t>
  </si>
  <si>
    <t>win2804</t>
  </si>
  <si>
    <t>LK 16-19 Khu đô thị Ngô Thì Nhậm, phường La Khê, quận Hà Đông, Hà Nội</t>
  </si>
  <si>
    <t>WIN2806</t>
  </si>
  <si>
    <t>Số 3, phố Hàng Bút, phường Hàng Bồ, quận Hoàn Kiếm, Hà Nội</t>
  </si>
  <si>
    <t>WIN2807</t>
  </si>
  <si>
    <t>Số 9 ngõ 293 đường Tam Trinh, phường Hoàng Văn Thụ, quận Hoàng Mai, Hà Nội</t>
  </si>
  <si>
    <t>WIN2808</t>
  </si>
  <si>
    <t>Số 27 phố Phạm Hồng Thái, phường Trúc Bạch, quận Ba Đình, Hà Nội</t>
  </si>
  <si>
    <t>WIN2810</t>
  </si>
  <si>
    <t>"Nhà 2B, ngõ 361 Phạm Văn Đồng, tổ dân phố Hoàng Bẩy, 
phường Cổ Nhuế 1, quận Bắc Từ Liêm, Hà Nội"</t>
  </si>
  <si>
    <t>WIN2811</t>
  </si>
  <si>
    <t>Số 402 đường Kim Giang, phường Đại Kim, quận Hoàng Mai, Hà Nội</t>
  </si>
  <si>
    <t>WIN2812</t>
  </si>
  <si>
    <t>Số 27 ngõ 165 đường Xuân Thủy, phường Dịch Vọng Hậu, quận Cầu Giấy, Hà Nội</t>
  </si>
  <si>
    <t>WIN2814</t>
  </si>
  <si>
    <t>Số 116 đường Đê La Thành, phường Phương Liên, quận Đống Đa, Hà Nội</t>
  </si>
  <si>
    <t>WIN2816</t>
  </si>
  <si>
    <t>Số 198 đường Hoàng Mai, phường Hoàng Văn Thụ, quận Hoàng Mai, Hà Nội</t>
  </si>
  <si>
    <t>win2817</t>
  </si>
  <si>
    <t>Số 18 đường Cầu Dậu, xã Thanh Liệt, huyện Thanh Trì, Hà Nội</t>
  </si>
  <si>
    <t>win2820</t>
  </si>
  <si>
    <t>Số 29 ngõ 126 đường Xuân Đỉnh, phường Xuân Đỉnh, quận Bắc Từ Liêm, Hà Nội</t>
  </si>
  <si>
    <t>WIN2823</t>
  </si>
  <si>
    <t>Số 10 ngõ 15 phố Hoàng Liệt, phường Hoàng Liệt, quận Hoàng Mai, Hà Nội</t>
  </si>
  <si>
    <t>WIN2825</t>
  </si>
  <si>
    <t>Số 10 ngõ 100 Hoàng Quốc Việt, phường Nghĩa Đô, quận Cầu Giấy, Hà Nội</t>
  </si>
  <si>
    <t>WIN2826</t>
  </si>
  <si>
    <t>Số 18 phố Lệ Mật, phường Việt Hưng, quận Long Biên, Hà Nội</t>
  </si>
  <si>
    <t>WIN2827</t>
  </si>
  <si>
    <t>Số 29 ngách 32 ngõ 564 Nguyễn Văn Cừ, phường Gia Thụy, quận Long Biên, Hà Nội</t>
  </si>
  <si>
    <t>WIN2829</t>
  </si>
  <si>
    <t>Số 44 đường Nguyễn Hoàng, phường Mỹ Đình 2, quận Nam Từ Liêm, Hà Nội</t>
  </si>
  <si>
    <t>WIN2830</t>
  </si>
  <si>
    <t>Số 76 phố Nhân Hòa, P. Nhân Chính, Q. Thanh Xuân, Hà Nội</t>
  </si>
  <si>
    <t>WIN2833</t>
  </si>
  <si>
    <t>Số 28, ngõ 68 đường Cầu Giấy, Phường Quan Hoa, quận Cầu Giấy, Tp. Hà Nội</t>
  </si>
  <si>
    <t>WIN2835</t>
  </si>
  <si>
    <t>Số 66 đường Trung Văn, Phường Trung Văn, Quận Nam Từ Liêm, Hà Nội</t>
  </si>
  <si>
    <t>WIN2841</t>
  </si>
  <si>
    <t>Số 80 phố Nguyễn Phúc Lai, phường Ô Chợ Dừa, quận Đống Đa, Hà Nội</t>
  </si>
  <si>
    <t>WIN2846</t>
  </si>
  <si>
    <t>Số 90 ngõ 24 phố Kim Đồng, phường Giáp Bát, quận Hoàng Mai, Hà Nội</t>
  </si>
  <si>
    <t>WIN2850</t>
  </si>
  <si>
    <t>Số 639 Vũ Tông Phan, phường Khương Đình, quận Thanh Xuân, Hà Nội</t>
  </si>
  <si>
    <t>WIN2853</t>
  </si>
  <si>
    <t>Số 85 Yên Sở, P. Yên Sở, quận Hoàng Mai, Hà Nội</t>
  </si>
  <si>
    <t>WIN2881</t>
  </si>
  <si>
    <t>CH TM.08,CC Tecco Tower, Tham Lương, P. Tân Thới Nhất, Quận 12, HCM</t>
  </si>
  <si>
    <t>WIN2882</t>
  </si>
  <si>
    <t>17-19-21 Nguyễn Văn Trỗi, Phường 12, Quận Phú Nhuận, HCM</t>
  </si>
  <si>
    <t>win2886</t>
  </si>
  <si>
    <t>197 Nguyễn Thị Nhỏ, Phường 9, Quận Tân Bình, HCM</t>
  </si>
  <si>
    <t>WIN2891</t>
  </si>
  <si>
    <t>03 Đường số 4,KP 6, Phường Trường Thọ, Quận Thủ Đức, HCM</t>
  </si>
  <si>
    <t>WIN2892</t>
  </si>
  <si>
    <t>2 Tầng Trệt, CC 12 View, P.Tân Thới Nhất, Quận 12, HCM</t>
  </si>
  <si>
    <t>WIN2894</t>
  </si>
  <si>
    <t>131 Đặng Văn Ngữ, Phường 14, Quận Phú Nhuận, HCM</t>
  </si>
  <si>
    <t>WIN2909</t>
  </si>
  <si>
    <t>Số 38 ngõ 76 phố Mai Dịch, phường Mai Dịch, quận Cầu Giấy, Hà Nội</t>
  </si>
  <si>
    <t>WIN2918</t>
  </si>
  <si>
    <t>Số 5 phố Nhật Tảo, phường Đông Ngạc, quận Bắc Từ Liêm, Hà Nội</t>
  </si>
  <si>
    <t>win2924</t>
  </si>
  <si>
    <t>Số 391 Ngô Xuân Quảng, thị trấn Trâu Quỳ, huyện Gia Lâm, Hà Nội</t>
  </si>
  <si>
    <t>WIN2926</t>
  </si>
  <si>
    <t>Số 224 phố Khâm Thiên, phường Thổ Quan, quận Đống Đa, Hà Nội</t>
  </si>
  <si>
    <t>WIN2929</t>
  </si>
  <si>
    <t>A01-08, tầng 1, block A, Khu căn hộ, Hoàng Anh Thanh Bình, đường số 17, P.Tân Hưng, Q.7, HCM</t>
  </si>
  <si>
    <t>WIN2931</t>
  </si>
  <si>
    <t>Căn số 0.01, Tầng 1, Lô A, Chung cư Quận 2, Khu Phố 3, Phường Bình Trưng Đông, Quận 2, TP. Hồ Chí Minh Việt Nam</t>
  </si>
  <si>
    <t>win2954</t>
  </si>
  <si>
    <t>Cao Ốc Him Lam, Quận 8, HCM</t>
  </si>
  <si>
    <t>win2961</t>
  </si>
  <si>
    <t>Số A-0-05, Block A, Chung cư Tanibuilding Sơn Kỳ 1, Đường CN13-DC8-DC13, Phường Sơn Kỳ, Quận Tân Phú, TP. HCM</t>
  </si>
  <si>
    <t>WIN2965</t>
  </si>
  <si>
    <t>67 Mai Chí Thọ, Phường An Phú, Quận 2, TP. Hồ Chí Minh Việt Nam</t>
  </si>
  <si>
    <t>WIN2968</t>
  </si>
  <si>
    <t>C2 Vinhomes Central Park, Tân Cảng, Phường 22, Quận Bình Thạnh, HCM</t>
  </si>
  <si>
    <t>WIN2969</t>
  </si>
  <si>
    <t>"Dịch vụ tầng 1, nhà C lô CT3, khu đô thị mới Tây Nam hồ Linh Đàm
, đường Linh Đường, phường Hoàng Liệt, quận Hoàng Mai, Hà Nội"</t>
  </si>
  <si>
    <t>WIN2980</t>
  </si>
  <si>
    <t>B-03, Block B, Hiệp Bình Phước, Quận Thủ Đức, HCM</t>
  </si>
  <si>
    <t>WIN2982</t>
  </si>
  <si>
    <t>Số 848 đường Trương Định, Phường Giáp Bát, Quận Hoàng Mai, HN</t>
  </si>
  <si>
    <t>win2984</t>
  </si>
  <si>
    <t>Căn RA1 tầng 1 tòa A1 khu rừng cọ ecopark</t>
  </si>
  <si>
    <t>WIN2995</t>
  </si>
  <si>
    <t>"Lô 8-3A, Khu công nghiệp quận Hoàng Mai, đường Tam Trinh,
 phường Hoàng Văn Thụ, quận Hoàng Mai, thành phố Hà Nội."</t>
  </si>
  <si>
    <t>WIN2999</t>
  </si>
  <si>
    <t>Số 12 ngõ 253 phố Nguyễn Văn Linh, phường Phúc Đồng, quận Long Biên, Hà Nội</t>
  </si>
  <si>
    <t>win2A00</t>
  </si>
  <si>
    <t>2A00 - WM+ HNI Vĩnh Ninh, Thanh Trì</t>
  </si>
  <si>
    <t>Thôn Vĩnh Ninh, Xã Vĩnh Quỳnh, Huyện Thanh Trì TP. Hà Nội Việt Nam</t>
  </si>
  <si>
    <t>WIN2A05</t>
  </si>
  <si>
    <t>2A05 - WM+ HCM 14-16 Bành Văn Trân</t>
  </si>
  <si>
    <t>14 - 16 Bành Văn Trân, P. 6, Q. Tân Bình TP. Hồ Chí Minh Việt Nam</t>
  </si>
  <si>
    <t>WIN2A10</t>
  </si>
  <si>
    <t>2A10 - WM+ HCM S7.01-01.17 Vinhomes Grand</t>
  </si>
  <si>
    <t>01.17 Tòa S7.01, Vinhomes Grand Park, 88 Phước Thiện, P. Long Bình, TP. Thủ Đức (Q. 9 cũ) TP. Hồ Chí Minh Việt Nam</t>
  </si>
  <si>
    <t>WIN2A12</t>
  </si>
  <si>
    <t>2A12 - WM+ HCM EA4-01-06, CC Era Town</t>
  </si>
  <si>
    <t>EA4-01-06, Tầng trệt, Block A4, dự án Khu tái định cư Phú Mỹ-The Era Town, Đ.15B, P. Phú Mỹ, Q. 7 TP. Hồ Chí Minh Việt Nam</t>
  </si>
  <si>
    <t>WIN2A13</t>
  </si>
  <si>
    <t>2A13 - WM+ HCM 0.02 Tầng trệt, CC An Hòa</t>
  </si>
  <si>
    <t>0.02 Tầng trệt, CC An Hòa, 60 Trần Lựu, P. An Phú, TP. Thủ Đức (Q. 2 cũ) TP. Hồ Chí Minh Việt Nam</t>
  </si>
  <si>
    <t>win2A16</t>
  </si>
  <si>
    <t>2A16 - WM+ HNI Thôn 1, Cát Quế</t>
  </si>
  <si>
    <t>Thôn 01, Xã Cát Quế, Huyện Hoài Đức TP. Hà Nội Việt Nam</t>
  </si>
  <si>
    <t>win2A20</t>
  </si>
  <si>
    <t>2A20 - WM+ HNI Tiên Hội, Đông Anh</t>
  </si>
  <si>
    <t>Thôn Tiên Hội, xã Đông Hội, huyện Đông Anh, thành phố Hà Nội</t>
  </si>
  <si>
    <t>WIN2A25</t>
  </si>
  <si>
    <t>2A25 - WM+ HCM 437 Nguyễn Văn Tăng</t>
  </si>
  <si>
    <t>437 Nguyễn Văn Tăng, P. Long Thạnh Mỹ, TP. Thủ Đức TP. Hồ Chí Minh Việt Nam</t>
  </si>
  <si>
    <t>WIN2A39</t>
  </si>
  <si>
    <t>2A39 - WM+ HCM 3086-3088 Phạm Thế Hiển</t>
  </si>
  <si>
    <t>3086-3088 Phạm Thế Hiển, P. 7, Q. 8 TP. Hồ Chí Minh Việt Nam</t>
  </si>
  <si>
    <t>WIN2A40</t>
  </si>
  <si>
    <t>2A40 - WM+ HCM 31 Nguyễn Thượng Hiền</t>
  </si>
  <si>
    <t>31 Nguyễn Thượng Hiền, P. 5, Q. Bình Thạnh TP. Hồ Chí Minh Việt Nam</t>
  </si>
  <si>
    <t>WIN2A46</t>
  </si>
  <si>
    <t>2A46 - WM+ HCM TM.03, CC CTL Tower</t>
  </si>
  <si>
    <t>TM.03, CC CLT Tower, Khu CC Tái Định Cư Tham Lương, P. Tân Thới Nhất, Q. 12 TP. Hồ Chí Minh Việt Nam</t>
  </si>
  <si>
    <t>phường Tân Thới Nhất</t>
  </si>
  <si>
    <t>WIN2A48</t>
  </si>
  <si>
    <t>2A48 - WM+ HCM 01.03-S5.01 Vinhomes Grand</t>
  </si>
  <si>
    <t>1.03, Tầng 1, TN CC S5.01, Khu A - DA KDC và CV Phước Thiện, 512 Phước Thiện, P. Long Thạnh Mỹ, TP. Hồ Chí Minh Việt Nam</t>
  </si>
  <si>
    <t>WIN2A49</t>
  </si>
  <si>
    <t>2A49 - WM+ HCM A9-10, CC Saigon Intela</t>
  </si>
  <si>
    <t>A9-A10 CC Saigon intela Đường số 5, KDC intresco 13E, X. Phong Phú, H. Bình Chánh TP. Hồ Chí Minh Việt Nam</t>
  </si>
  <si>
    <t>Xã Phong Phú</t>
  </si>
  <si>
    <t>WIN2A69</t>
  </si>
  <si>
    <t>2A69 - WM+ HNI Thôn 9, Cát Quế</t>
  </si>
  <si>
    <t>Thôn 9, Xã Cát Quế, Huyện Hoài Đức, TP. Hà Nội, Việt Nam</t>
  </si>
  <si>
    <t>win2A72</t>
  </si>
  <si>
    <t>2A72 - WM+ HNI Thôn Bến, Thạch Thất</t>
  </si>
  <si>
    <t>Thôn Bến, Xã Dị Nậu, Huyện Thạch Thất TP. Hà Nội Việt Nam</t>
  </si>
  <si>
    <t>WIN2A77</t>
  </si>
  <si>
    <t>2A77 - WM+ HCM 122 - 124 Ni Sư Huỳnh Liên</t>
  </si>
  <si>
    <t>122 - 124 Ni Sư Huỳnh Liên, P. 10, Q. Tân Bình TP. Hồ Chí Minh Việt Nam</t>
  </si>
  <si>
    <t>WIN2A78</t>
  </si>
  <si>
    <t>2A78 - WM+ HNI Số 51, TDP 4 Phú Đô</t>
  </si>
  <si>
    <t>Số 51, TDP số 4, P. Phú Đô, Q. Nam Từ Liêm TP. Hà Nội Việt Nam</t>
  </si>
  <si>
    <t>MIENBAC; WIN</t>
  </si>
  <si>
    <t>WIN2A83</t>
  </si>
  <si>
    <t>2A83 - WM+ HNI Phú Mỹ, Tự Lập</t>
  </si>
  <si>
    <t>Đường 308, Xóm 11, Thôn Phú Mỹ, Xã Tự Lập, Huyện Mê Linh TP. Hà Nội Việt Nam</t>
  </si>
  <si>
    <t>WIN2A88</t>
  </si>
  <si>
    <t>2A88 - WM+ HCM 60 Đường số 40</t>
  </si>
  <si>
    <t>60 Đường số 40, P. Tân Tạo, Q. Bình Tân TP. Hồ Chí Minh Việt Nam</t>
  </si>
  <si>
    <t>WIN2A92</t>
  </si>
  <si>
    <t>2A92 - WM+ HCM 149 Trần Thị Trọng</t>
  </si>
  <si>
    <t>149 Trần Thị Trọng, P. 15, Q. Tân Bình TP. Hồ Chí Minh Việt Nam</t>
  </si>
  <si>
    <t>win2AA2</t>
  </si>
  <si>
    <t>2AA2 - WM+ HNI Yên Bài, Mê Linh</t>
  </si>
  <si>
    <t>Thôn Yên Bài, Xã Tự Lập, Huyện Mê Linh TP. Hà Nội Việt Nam</t>
  </si>
  <si>
    <t>WIN2AA5</t>
  </si>
  <si>
    <t>2AA5 - WM+ HCM 419 Bình Thành</t>
  </si>
  <si>
    <t>419 Bình Thành, P. Bình Hưng Hòa B, Q. Bình Tân TP. Hồ Chí Minh Việt Nam</t>
  </si>
  <si>
    <t>win2AAI</t>
  </si>
  <si>
    <t>2AAI - WM+ HNI 144, TDP Tân Xuân, Xuân Mai</t>
  </si>
  <si>
    <t>144, Tổ tự quản 3, TDP Tân Xuân, TT. Xuân Mai, H. Chương Mỹ TP. Hà Nội Việt Nam</t>
  </si>
  <si>
    <t>WIN2AAO</t>
  </si>
  <si>
    <t>2AAO - WIN HCM TM19-0.21, CC 8X-Plus</t>
  </si>
  <si>
    <t>Shop TM19, Số nhà 0.21, CC 8X-Plus, 163A đường Trường Chinh, P. Tân Thới Nhất, Q. 12, TP. Hồ Chí Minh Việt Nam</t>
  </si>
  <si>
    <t>WIN2AAS</t>
  </si>
  <si>
    <t>2AAS - WM+ HNI 39/41 ngõ 73 La Dương</t>
  </si>
  <si>
    <t>Số nhà 39/41, Ngõ 73, La Dương, Phường Dương Nội, Quận Hà Đông, Thành phố Hà Nội TP. Hà Nội Việt Nam</t>
  </si>
  <si>
    <t>Xã Dương Nội</t>
  </si>
  <si>
    <t>win2AAT</t>
  </si>
  <si>
    <t>2AAT - WM+ HNI 272 Lê Lợi, Sơn Tây</t>
  </si>
  <si>
    <t>Số nhà 272 Phố Lê Lợi, Phường Lê Lợi, Thị xã Sơn Tây, Thành phố Hà Nội Việt Nam</t>
  </si>
  <si>
    <t>WIN2AB0</t>
  </si>
  <si>
    <t>2AB0 - WM+ HCM 22 Đường số 3</t>
  </si>
  <si>
    <t>22 Đường số 3, KP. 5, P. Hiệp Bình Phước, TP. Thủ Đức TP. Hồ Chí Minh Việt Nam</t>
  </si>
  <si>
    <t>WIN2AB1</t>
  </si>
  <si>
    <t>2AB1 - WM+ HCM A1.01, CC D'Lusso</t>
  </si>
  <si>
    <t>Căn hộ TMDV 1.01 (Tầng1), Khối A, Khu CC cao tầng Minh Thông 09 Nguyễn Thị Định, P.An Phú, TP.Thủ Đức, TP. Hồ Chí Minh, Việt Nam</t>
  </si>
  <si>
    <t>Win2ABA</t>
  </si>
  <si>
    <t>2ABA -  WM+ HNI Đội 2, Tiên Phương</t>
  </si>
  <si>
    <t>Đội 2, Thôn Đồng Nanh, Xã Tiên Phương, Huyện Chương Mỹ TP. Hà Nội Việt Nam</t>
  </si>
  <si>
    <t>WIN2ABF</t>
  </si>
  <si>
    <t>2ABF - WM+ HCM A1.03, CC Paris Hoàng Kim</t>
  </si>
  <si>
    <t>1.03, Tầng 1, Khối Tháp A thuộc DA KNO Khởi Thành, 31 Đường số 1, P. An Khánh TP. Thủ Đức, TP. Hồ Chí Minh TP. Hồ Chí Minh Việt Nam</t>
  </si>
  <si>
    <t>Win2ABG</t>
  </si>
  <si>
    <t>2ABG - WIN HCM 1.11, 16/9 Bùi Văn Ba</t>
  </si>
  <si>
    <t>1.11, Tầng 1, Khu phức hợp TMDV và Nhà ở, số 16/9 Bùi Văn Ba, P. Tân Thuận Đông Q.7, TP. HCM TP. Hồ Chí Minh Việt Nam</t>
  </si>
  <si>
    <t>Phường Tân Thuận Đông</t>
  </si>
  <si>
    <t>WIN2ABN</t>
  </si>
  <si>
    <t>2ABN - WM+ HCM C1.1.05 CC West Gate</t>
  </si>
  <si>
    <t>0.05 Lầu trệt (Thông tầng) Block C1 Chung cư Westgate, Đ. Tân Túc, KP. 4, TT.Tân Túc, H. Bình Chánh, TP. Hồ Chí Minh TP. Hồ Chí Minh Việt Nam</t>
  </si>
  <si>
    <t>WIN2ABY</t>
  </si>
  <si>
    <t>2ABY - WM+ HCM 56-58 Nguyễn Hữu Cầu</t>
  </si>
  <si>
    <t>56-58 Nguyễn Hữu Cầu, P. Tân Định, Quận 1, TP. HCM TP. Hồ Chí Minh Việt Nam</t>
  </si>
  <si>
    <t>WIN2AC8</t>
  </si>
  <si>
    <t>2AC8 - WM+ HCM B1.01- B1.02, CC Phú Gia</t>
  </si>
  <si>
    <t>B1.01 - B1.02, Tầng 1 (Tầng trệt), Block B, CC Phú Gia, KDC Phú Gia, X. Phú Xuân, H. Nhà Bè TP. Hồ Chí Minh Việt Nam</t>
  </si>
  <si>
    <t>Xã Phú Xuân</t>
  </si>
  <si>
    <t>WIN2AC9</t>
  </si>
  <si>
    <t>2AC9 - WIN HCM I-1.TM03, CC Hà Đô</t>
  </si>
  <si>
    <t>I-1.TM03, Tầng 1 (trệt), Khối 1A1, CC Hà Đô Centrosa Garden, 200 Đường 3/2, P.12, Q.10 TP. Hồ Chí Minh Việt Nam</t>
  </si>
  <si>
    <t>Phường 12</t>
  </si>
  <si>
    <t>win2ACB</t>
  </si>
  <si>
    <t>2ACB - WM+ HNI Khu Tái Định Cư Ngũ Hiệp</t>
  </si>
  <si>
    <t>Thôn Tự Khoát, Xã Ngũ Hiệp, Huyện Thanh Trì Thành phố Hà Nội Việt Nam</t>
  </si>
  <si>
    <t>win2ACW</t>
  </si>
  <si>
    <t>2ACW - WM+ HNI 82 Xuân Đỗ</t>
  </si>
  <si>
    <t>Số 82 phố Xuân Đỗ, P. Cự Khối, Q. Long Biên TP. Hà Nội Việt Nam</t>
  </si>
  <si>
    <t>Phường Cự Khối</t>
  </si>
  <si>
    <t>WIN2ACX</t>
  </si>
  <si>
    <t>2ACX - WM+ HNI Số 1 Phú Hà</t>
  </si>
  <si>
    <t>Số 1 đường Phú Hà, KDC Phú Nhi 2, P. Phú Thịnh TP. Hà Nội Việt Nam</t>
  </si>
  <si>
    <t>win2AD0</t>
  </si>
  <si>
    <t>2AD0 - WM+ HNI SH-5B Phương Đông Green Par</t>
  </si>
  <si>
    <t>SH-5B tại tầng trệt của Tòa nhà thuộc Dự án tại khu C1, Đường Pháp Vân, P. Hoàng Liệt, Q. Hoàng Mai TP. Hà Nội Việt Nam</t>
  </si>
  <si>
    <t>WIN2ADC</t>
  </si>
  <si>
    <t>2ADC - WM+ HCM D-01,4S Riverside Linh Đông</t>
  </si>
  <si>
    <t>D-01, Tầng 1, Khối D, phường Linh Đông, thành phố Thủ Đức, TP. Hồ Chí Minh Việt Nam</t>
  </si>
  <si>
    <t>WIN2AE2</t>
  </si>
  <si>
    <t>2AE2 - WM+ HCM 79 Đường số 1</t>
  </si>
  <si>
    <t>WIN2AE6</t>
  </si>
  <si>
    <t>2AE6 - WM+ HCM 37/3A Thái Thị Giữ</t>
  </si>
  <si>
    <t>37/3A Thái Thị Giữ, X. Bà Điểm, H. Hóc Môn, TP. HCM TP. Hồ Chí Minh Việt Nam</t>
  </si>
  <si>
    <t>Xã Bà Điểm</t>
  </si>
  <si>
    <t>WIN2AE7</t>
  </si>
  <si>
    <t>2AE7 - WM+ HCM 6 Xuân Thới 3</t>
  </si>
  <si>
    <t>56/6B Xuân Thới Đông 2, X. Xuân Thới Đông, H. Hóc Môn TP. Hồ Chí Minh Việt Nam</t>
  </si>
  <si>
    <t>Xã Xuân T Đông</t>
  </si>
  <si>
    <t>win2AE8</t>
  </si>
  <si>
    <t>2AE8 - WM+ HNI 237 Định Công</t>
  </si>
  <si>
    <t>Số 237 Định Công, P. Định Công, Q. Hoàng Mai TP. Hà Nội Việt Nam</t>
  </si>
  <si>
    <t>WIN2AE9</t>
  </si>
  <si>
    <t>2AE9 - WM+ HCM 36 Lê Quốc Trinh</t>
  </si>
  <si>
    <t>36 Lê Quốc Trinh, P. Phú Thọ Hòa, Q. Tân Phú TP. Hồ Chí Minh Việt Nam</t>
  </si>
  <si>
    <t>Phường Phú Thọ Hoà</t>
  </si>
  <si>
    <t>WIN2AEI</t>
  </si>
  <si>
    <t>2AEI - WM+ HNI 50 Chùa Thông</t>
  </si>
  <si>
    <t>Số 50, Phố Chùa Thông, P. Sơn Lộc TP. Hà Nội Việt Nam</t>
  </si>
  <si>
    <t>WIN2AEZ</t>
  </si>
  <si>
    <t>2AEZ - WM+ HCM SII.23 Sài Gòn Riverside</t>
  </si>
  <si>
    <t>SII.23, tầng trệt, Block Venus, Khu dân cư và thương mại hỗn hợp Khải Vy, số 4 Đào Trí, P. Phú Thuận, Q. 7, TP.HCM TP. Hồ Chí Minh Việt Nam</t>
  </si>
  <si>
    <t>win2AF1</t>
  </si>
  <si>
    <t>2AF1 - WM+ HNI Cống Đặng, Thạch Thất</t>
  </si>
  <si>
    <t>Thôn Cống Đặng, Xã Bình Phú, Huyện Thạch Thất TP. Hà Nội Việt Nam</t>
  </si>
  <si>
    <t>WIN2AF4</t>
  </si>
  <si>
    <t>2AF4 - WIN HCM 136 Lâm Văn Bền</t>
  </si>
  <si>
    <t>136 Lâm Văn Bền, P. Tân Quy, Q. 7, TP. Hồ Chí Minh, Việt Nam</t>
  </si>
  <si>
    <t>WIN2AF5</t>
  </si>
  <si>
    <t>2AF5 - WM+ HCM 74 Nguyễn Thị Tú</t>
  </si>
  <si>
    <t>74 Nguyễn Thị Tú, P. Bình Hưng Hòa B, Q. Bình Tân TP. Hồ Chí Minh Việt Nam</t>
  </si>
  <si>
    <t>Phường Bình Hưng Hòa B</t>
  </si>
  <si>
    <t>WIN2AF7</t>
  </si>
  <si>
    <t>2AF7 - WM+ HCM 36 Đường số 4D</t>
  </si>
  <si>
    <t>36 Đường số 4D, P. Linh Xuân, TP. Thủ Đức (Q. Thủ Đức cũ) TP. Hồ Chí Minh Việt Nam</t>
  </si>
  <si>
    <t>WIN2AFN</t>
  </si>
  <si>
    <t>2AFN - WM+ HNI Ô đất 44, KGD Phú Đô</t>
  </si>
  <si>
    <t>Ô đất số 44, khu giãn dân Phú Đô, P. Phú Đô TP. Hà Nội Việt Nam</t>
  </si>
  <si>
    <t>WIN2AFW</t>
  </si>
  <si>
    <t>2AFW - WM+ HNI Thôn Đìa, Xã Nam Hồng</t>
  </si>
  <si>
    <t>Thôn Đìa, Xã Nam Hồng, Huyện Đông Anh TP. Hà Nội Việt Nam</t>
  </si>
  <si>
    <t>WIN2AFX</t>
  </si>
  <si>
    <t>2AFX - WM+ HCM 28 Đường Số 27</t>
  </si>
  <si>
    <t>28 Đường Số 27, P. 6, Q. Gò Vấp TP. Hồ Chí Minh Việt Nam</t>
  </si>
  <si>
    <t>WIN2AG3</t>
  </si>
  <si>
    <t>2AG3 - WM+ HCM 49 Đông Thạnh 3-4</t>
  </si>
  <si>
    <t>49 Đông Thạnh 3-4, Ấp 7, X. Đông Thạnh, H. Hóc Môn TP. Hồ Chí Minh Việt Nam</t>
  </si>
  <si>
    <t>Xã Đông Thạnh</t>
  </si>
  <si>
    <t>Win2AG4</t>
  </si>
  <si>
    <t>2AG4 - WIN HCM 250 – 252 Phạm Văn Chiêu</t>
  </si>
  <si>
    <t>250-252 Phạm Văn Chiêu, P. 9, Q. Gò Vấp TP. Hồ Chí Minh Việt Nam</t>
  </si>
  <si>
    <t>WIN2AG9</t>
  </si>
  <si>
    <t>2AG9 - WM+ HNI 97 Ngõ 168 Kim Giang</t>
  </si>
  <si>
    <t>Số 97 Ngõ 168 Đường Kim Giang, Phường Đại Kim, Q. Hoàng Mai TP. Hà Nội Việt Nam</t>
  </si>
  <si>
    <t>Win2AGK</t>
  </si>
  <si>
    <t>2AGK-WM+ HNI F5-CH02 Masteri West Height</t>
  </si>
  <si>
    <t>Ô đất F5-CH02, Dự án Khu đô thị mới Tây Mỗ - Đại Mỗ Vinhomes Park, q Nam Từ Liêm, Hà Nội</t>
  </si>
  <si>
    <t>WIN2AGP</t>
  </si>
  <si>
    <t>2AGP - WM+ HNI 28 Ngách 158/38 Nguyễn Sơn</t>
  </si>
  <si>
    <t>Số 28 Ngách 158/38 Nguyễn Sơn, Tổ 21, Phường Bồ Đề, Q. Long Biên TP. Hà Nội Việt Nam</t>
  </si>
  <si>
    <t>WIN2AGS</t>
  </si>
  <si>
    <t>2AGS - WM+ HNI LK4-09, KĐT mới Kim Văn-Kim</t>
  </si>
  <si>
    <t>LK4-09, Khu nhà ở thấp tầng TT1, Khu Đô thị mới Kim Văn-Kim Lũ, Q. Hoàng Mai TP. Hà Nội Việt Nam</t>
  </si>
  <si>
    <t>WIN2AGV</t>
  </si>
  <si>
    <t>2AGV - WM+ HNI Số 1, Ngách 22/163 Khuyến L</t>
  </si>
  <si>
    <t>Số 1, Ngách 22/163, Đường Khuyến Lương, Phường Trần Phú, TP. Hà Nội Việt Nam</t>
  </si>
  <si>
    <t>TRẦN PHÚ</t>
  </si>
  <si>
    <t>WIN2AGX</t>
  </si>
  <si>
    <t>2AGX - WM+ HCM 78-80 Hòa Hưng</t>
  </si>
  <si>
    <t>78-80 Hòa Hưng, Phường 13, Quận 10, TP. Hồ Chí Minh Việt Nam</t>
  </si>
  <si>
    <t>Win2AGY</t>
  </si>
  <si>
    <t>2AGY - WM+ HCM S30, CC Phú Mỹ 2</t>
  </si>
  <si>
    <t>S30, Tầng 1+2, Block B1, Chung cư Phú Mỹ 2 (Q7 Boulevard), Đường 15B P. Phú Mỹ, Q.7, TP. Hồ Chí Minh Việt Nam</t>
  </si>
  <si>
    <t>WIN2AGZ</t>
  </si>
  <si>
    <t>2AGZ - WM+ HNI Phú Nhi, Thanh Lâm</t>
  </si>
  <si>
    <t>Quốc lộ 35, Thôn Phú Nhi, xã Thanh Lâm, huyện Mê Linh, Hà Nội</t>
  </si>
  <si>
    <t>Win2AH0</t>
  </si>
  <si>
    <t>2AH0 - WIN HCM 4A Nguyễn Văn Dung</t>
  </si>
  <si>
    <t>4A Nguyễn Văn Dung, P. 6, Q. Gò Vấp TP. Hồ Chí Minh Việt Nam</t>
  </si>
  <si>
    <t>win2AH8</t>
  </si>
  <si>
    <t>2AH8 - WM+ HNI BT4-13 KĐG Ngũ Hiệp-Tứ Hiệp</t>
  </si>
  <si>
    <t>BT4-13 Khu đấu giá quyền sử dụng đất Ngũ Hiệp-Tứ Hiệp, Xã Tứ Hiệp, Huyện Thanh Trì TP. Hà Nội Việt Nam</t>
  </si>
  <si>
    <t>WIN2AHL</t>
  </si>
  <si>
    <t>2AHL - WM+ HNI I1.CH08 Imperia Smart City</t>
  </si>
  <si>
    <t>Căn thương mại dịch vụ I1.CH08, Tòa I1, Tầng 01 tại dự án Im TP. Hà Nội Việt Nam</t>
  </si>
  <si>
    <t>win2AHM</t>
  </si>
  <si>
    <t>2AHM - WM+ HNI Thôn 1 Thạch Đà</t>
  </si>
  <si>
    <t>Đội 4, Thôn 1, xã Thạch Đà, huyện Mê Linh, Hà Nội</t>
  </si>
  <si>
    <t>Xã Thạch Đà</t>
  </si>
  <si>
    <t>Win2AHZ</t>
  </si>
  <si>
    <t>2AHZ - WIN HCM CH số 34, tầng 1-CC Midtown</t>
  </si>
  <si>
    <t>Cửa hàng số 34, Tầng 1 (tầng trệt), Q. 7 TP. Hồ Chí Minh Việt Nam</t>
  </si>
  <si>
    <t>Win2AI5</t>
  </si>
  <si>
    <t>2AI5 - WIN HCM GF-03 &amp; GF-05, CC Stown</t>
  </si>
  <si>
    <t>GF-03 và GF-05, Tầng trệt Chung cư STown Thủ Đức, số 2A đường Bình Chiểu, P. Bình Chiểu, TP. Thủ Đức TP. Hồ Chí Minh Việt Nam</t>
  </si>
  <si>
    <t>Phường Bình Chiểu</t>
  </si>
  <si>
    <t>win2AJE</t>
  </si>
  <si>
    <t>2AJE - WM+ HNI M1 Masteri Waterfront</t>
  </si>
  <si>
    <t>Căn L26M.TMDV15A tại Cụm Nhà Chung Cư Lô đất B3-CT03, Dự án Khu đô thị Gia Lâm, Xã Đa Tốn, TP. Hà Nội Việt Nam</t>
  </si>
  <si>
    <t>win2AJI</t>
  </si>
  <si>
    <t>2AJI - WM+ HNI 150 Tân Thành</t>
  </si>
  <si>
    <t>150 Tân Thành, Xã Thượng Mỗ, Huyện Đan Phượng TP. Hà Nội Việt Nam</t>
  </si>
  <si>
    <t>Xã Thượng Mỗ</t>
  </si>
  <si>
    <t>WIN2AJS</t>
  </si>
  <si>
    <t>2AJS - WM+ HNI Dộc Toản, Hạ Mỗ</t>
  </si>
  <si>
    <t>Khu Dộc Toản, Xã Hạ Mỗ, Huyện Đan Phượng, TP. Hà Nội Việt Nam</t>
  </si>
  <si>
    <t>Xã Hạ Mỗ</t>
  </si>
  <si>
    <t>win2AK1</t>
  </si>
  <si>
    <t>2AK1 - WIN HNI SH01 - HH2, 360 Giải Phóng</t>
  </si>
  <si>
    <t>Căn TMDV SH01, Tòa HH2 (P2), Số 360 Đường Giải Phóng, Phường Phương Liệt, Quận Thanh Xuân TP. Hà Nội Việt Nam</t>
  </si>
  <si>
    <t>win2AK4</t>
  </si>
  <si>
    <t>2AK4 - WM+ HNI Liên Hiệp, Phúc Thọ</t>
  </si>
  <si>
    <t>Thôn 8, Xã Liên Hiệp, Huyện Phúc Thọ TP. Hà Nội Việt Nam</t>
  </si>
  <si>
    <t>Win2AK7</t>
  </si>
  <si>
    <t>2AK7 - WIN HCM 66A Đường số 5</t>
  </si>
  <si>
    <t>66A Đường số 5, P. Linh Xuân, TP. Thủ Đức TP. Hồ Chí Minh Việt Nam</t>
  </si>
  <si>
    <t>WIN2AKH</t>
  </si>
  <si>
    <t>2AKH - WIN HNI CT8B KĐT Đại Thanh</t>
  </si>
  <si>
    <t>Tầng 1, Tòa nhà CT8B, Khu đô thị Đại Thanh, Xã Tả Thanh Oai, TP. Hà Nội Việt Nam</t>
  </si>
  <si>
    <t>WIN2AKT</t>
  </si>
  <si>
    <t>2AKT - WM+ HNI 20 Phú Đa</t>
  </si>
  <si>
    <t>Số 20 Thôn Phú Đa, Xã Đức Thượng, Huyện Hoài Đức TP. Hà Nội Việt Nam</t>
  </si>
  <si>
    <t>Xã Đức Thượng</t>
  </si>
  <si>
    <t>Win2AKV</t>
  </si>
  <si>
    <t>2AKV - WM+ HNI Thôn 6, Trung Châu</t>
  </si>
  <si>
    <t>Thôn 6, Xã Trung Châu, Huyện Đan Phượng TP. Hà Nội Việt Nam</t>
  </si>
  <si>
    <t>Xã Trung Châu</t>
  </si>
  <si>
    <t>WIN2AL4</t>
  </si>
  <si>
    <t>2AL4 - WM+ HCM 300 Vườn Lài</t>
  </si>
  <si>
    <t>300 Vườn Lài, P. Phú Thọ Hòa, Q. Tân Phú TP. Hồ Chí Minh Việt Nam</t>
  </si>
  <si>
    <t>WIN2AL5</t>
  </si>
  <si>
    <t>2AL5 - WM+ HCM 213 Gò Xoài</t>
  </si>
  <si>
    <t>213 Gò Xoài, P. Bình Hưng Hòa A, Q. Bình Tân TP. Hồ Chí Minh Việt Nam</t>
  </si>
  <si>
    <t>Phường Bình Hưng Hòa A</t>
  </si>
  <si>
    <t>WIN2AL7</t>
  </si>
  <si>
    <t>2AL7 - WM+ HCM SI.18, CC Sài Gòn Riverside</t>
  </si>
  <si>
    <t>SI.18, Tầng trệt, Block Uranus, Khu dân cư và thương mại hỗn hợp Khải Vy, số 4 Đào Trí, P. Phú Thuận, Q. 7 TP. Hồ Chí Minh Việt Nam</t>
  </si>
  <si>
    <t>WIN2AL8</t>
  </si>
  <si>
    <t>2AL8 - WM+ HNI 71 Ngách 116 Ngõ Trại Cá</t>
  </si>
  <si>
    <t>Số 71 Ngách 116 Ngõ Trại Cá, Phường Trương Định, Q. Hai Bà Trưng TP. Hà Nội Việt Nam</t>
  </si>
  <si>
    <t>Phường Trương Định</t>
  </si>
  <si>
    <t>WIN2ALM</t>
  </si>
  <si>
    <t>WM+ HCM 418 Nguyễn Văn Công</t>
  </si>
  <si>
    <t>418 Nguyễn Văn Công, P. 3, Q. Gò Vấp, TP. Hồ Chí Minh Việt Nam</t>
  </si>
  <si>
    <t>WIN2ALN</t>
  </si>
  <si>
    <t>2ALN - WM+ HCM 20 Nguyễn Huy Tự</t>
  </si>
  <si>
    <t>20 Nguyễn Huy Tự, P. Đa Kao, Q. 1, TP. Hồ Chí Minh Việt Nam</t>
  </si>
  <si>
    <t>Phường Đa Kao</t>
  </si>
  <si>
    <t>WIN2ALT</t>
  </si>
  <si>
    <t>2ATL-WM+ HNI 202 Đại Nghĩa</t>
  </si>
  <si>
    <t>Số 202 Đại Nghĩa, Thị trấn Đại Nghĩa, Huyện Mỹ Đức TP. Hà Nội Việt Nam</t>
  </si>
  <si>
    <t>Thị trấn Đại Nghĩa</t>
  </si>
  <si>
    <t>Win2AM2</t>
  </si>
  <si>
    <t>2AM2 - WM+ HNI 174 Thôn Thượng</t>
  </si>
  <si>
    <t>Số 174 Thôn Thượng, Xã Cự Khê, Huyện Thanh Oai TP. Hà Nội, Việt Nam</t>
  </si>
  <si>
    <t>Win2AM3</t>
  </si>
  <si>
    <t>2AM3 - WM+ HNI SL20 – Lô M2 Viện Bỏng Lê H</t>
  </si>
  <si>
    <t>SL20 – Lô M2, DAXD nhà ở cho CBNV Viện Bỏng Lê Hữu Trác – Học viện Quân Y, X. Tân Triều, H. Thanh Trì TP. Hà Nội, Việt Nam</t>
  </si>
  <si>
    <t>Win2AM6</t>
  </si>
  <si>
    <t>2AM6 - WM+ HCM 1.01, CC Park View Residenc</t>
  </si>
  <si>
    <t>1.01, Tầng 1, DA Khối căn hộ thuộc cụm công trình Cao ốc văn phòng kết hợp thương mại, dịch vụ và nhà ở, Số 152 Điện Biên Phủ, P. 25, TP. Hồ Chí Minh Việt Nam</t>
  </si>
  <si>
    <t>win2AM9</t>
  </si>
  <si>
    <t>2AM9 - WM+ HNI CT2B KĐT Xuân Phương</t>
  </si>
  <si>
    <t>Tầng 1, Tòa nhà CT2B khu nhà ở cán bộ Quốc Hội, Ô đất CT2 KĐT mới Xuân Phương, p Xuân Phương, Nam Từ Liêm, Hà Nội</t>
  </si>
  <si>
    <t>Phường Xuân Phương</t>
  </si>
  <si>
    <t>WIN2AMB</t>
  </si>
  <si>
    <t>WM+ HCM 7A Đường Xuân Thủy</t>
  </si>
  <si>
    <t>7A Đường Xuân Thủy, P. Thảo Điền, TP. Thủ Đức, TP. Hồ Chí Minh, Việt Nam</t>
  </si>
  <si>
    <t>WIN2AMG</t>
  </si>
  <si>
    <t>WM+ HNI 104-106 Phùng Hưng</t>
  </si>
  <si>
    <t>104-106 Phùng Hưng, Phường Phúc La, Quận Hà Đông TP. Hà Nội Việt Nam</t>
  </si>
  <si>
    <t>WIN2AN1</t>
  </si>
  <si>
    <t>2AN1 - WIN HNI ED.104 Eco Dream</t>
  </si>
  <si>
    <t>Shophouse ED.104, Nhà ở cao tầng kết hợp TMDV Eco Dream, Ô đất TT6, Khu đô thị Tây Nam Kim GiangI Xã Tân Triều, Huyện Thanh Trì TP. Hà Nội Việt Nam</t>
  </si>
  <si>
    <t>WIN2AN4</t>
  </si>
  <si>
    <t>2AN4 - WIN HNI B1.3 – HH03A KĐT Thanh Hà</t>
  </si>
  <si>
    <t>Kiot số 22 &amp; 24, Tòa nhà B1.3 – HH03A, KĐT Thanh Hà – Cienco 5, Xã Cự Khê, Huyện Thanh Oai TP. Hà Nội Việt Nam</t>
  </si>
  <si>
    <t>Xã Cự Khê</t>
  </si>
  <si>
    <t>WIN2ANL</t>
  </si>
  <si>
    <t>2AML - WM+ HNI 1062 An Hạ</t>
  </si>
  <si>
    <t>1062 An Hạ, xã An Thượng, huyện Hoài Đức, thành phố Hà Nội</t>
  </si>
  <si>
    <t>Xã An Thượng</t>
  </si>
  <si>
    <t>WIN2AO3</t>
  </si>
  <si>
    <t>2AO3 - WM+ HNI Đông Tiến, Chương Mỹ</t>
  </si>
  <si>
    <t>Thôn Đông Tiến, Xã Tân Tiến, Huyện Chương Mỹ TP. Hà Nội Việt Nam</t>
  </si>
  <si>
    <t>Xã Tân Tiến</t>
  </si>
  <si>
    <t>WIN2AOC</t>
  </si>
  <si>
    <t>2AOC - WM+ HNI 244 Đội Cấn</t>
  </si>
  <si>
    <t>Số 244 Đội Cấn, Phường Liễu Giai, Quận Ba Đình TP. Hà Nội Việt Nam</t>
  </si>
  <si>
    <t>WIN2AON</t>
  </si>
  <si>
    <t>2AON - WM+ HNI Cụm 2, Thọ Xuân</t>
  </si>
  <si>
    <t>Số nhà 297, Cụm 2, Xã Thọ Xuân, Huyện Đan Phượng, TP. Hà Nội Việt Nam</t>
  </si>
  <si>
    <t>Xã Thọ Xuân</t>
  </si>
  <si>
    <t>win2AP2</t>
  </si>
  <si>
    <t>2AP2 - WM+ HNI 39 Tổ 8 Đa Sỹ</t>
  </si>
  <si>
    <t>Số 39 Tổ 8 Đa Sỹ, Phường Kiến Hưng, Quận Hà Đông TP. Hà Nội Việt Nam</t>
  </si>
  <si>
    <t>WIN2AP6</t>
  </si>
  <si>
    <t>2AP6 - WIN HCM A-0.07, CC Thủ Thiêm Dragon</t>
  </si>
  <si>
    <t>A-0.07, Tầng Trệt tại Chung cư Thủ Thiêm Dragon, số 55 đường Quách Giai, P. Thạnh Mỹ Lợi, TP. Hồ Chí Minh Việt Nam</t>
  </si>
  <si>
    <t>WIN2APU</t>
  </si>
  <si>
    <t>2APU - WIN HCM 1.019-CC Sunrise City North</t>
  </si>
  <si>
    <t>1.019-1.020-1.021 Khu CC kết hợp TM, Q. 7 TP. Hồ Chí Minh Việt Nam</t>
  </si>
  <si>
    <t>WIN2APY</t>
  </si>
  <si>
    <t>2APY - WM+ HNI 30 Tiền Huân</t>
  </si>
  <si>
    <t>Số 30 Tiền Huân, Phường Viên Sơn, Thị xã Sơn Tây TP. Hà Nội Việt Nam</t>
  </si>
  <si>
    <t>Phường Viên Sơn</t>
  </si>
  <si>
    <t>win2AQ0</t>
  </si>
  <si>
    <t>2AQ0 - WM+ HNI Ngõ 12, Đội 1 Tả Thanh Oai</t>
  </si>
  <si>
    <t>Ngõ 12, Đội 1, Xã Tả Thanh Oai, Huyện Thanh Trì TP. Hà Nội Việt Nam</t>
  </si>
  <si>
    <t>WIN2AQ4</t>
  </si>
  <si>
    <t>2AQ4 - WM+ HCM 0.08, Block A1, CC Westgate</t>
  </si>
  <si>
    <t>0.08 Lầu Trệt (Thông tầng) Block A1 Chung cư Westgate, Đường Tân Túc, KP. 4, TT. Tân Túc, H. Bình Chánh TP. Hồ Chí Minh Việt Nam</t>
  </si>
  <si>
    <t>win2AQ5</t>
  </si>
  <si>
    <t>2AQ5 - WM+ HNI 254 Đại Từ</t>
  </si>
  <si>
    <t>Số 254 Phố Đại Từ, Phường Đại Kim, Quận Hoàng Mai TP. Hà Nội Việt Nam</t>
  </si>
  <si>
    <t>WIN2AQC</t>
  </si>
  <si>
    <t>2AQC - WM+ HNI Tân Hội, Tân Tiến</t>
  </si>
  <si>
    <t>Thôn Tân Hội, Xã Tân Tiến, Huyện Chương Mỹ TP. Hà Nội Việt Nam</t>
  </si>
  <si>
    <t>WIN2AQI</t>
  </si>
  <si>
    <t>2AQI - WM+ HNI Phương Hạnh, Tân Tiến</t>
  </si>
  <si>
    <t>Thôn Phương Hạnh, Xã Tân Tiến, Huyện Chương Mỹ TP. Hà Nội Việt Nam</t>
  </si>
  <si>
    <t>WIN2AQL</t>
  </si>
  <si>
    <t>2AQL - WM+ HNI Xuân Dương, Kim Lũ</t>
  </si>
  <si>
    <t>Số nhà 108 Đường 16, Thôn Xuân Dương, Xã Kim Lũ, Huyện Sóc Sơn TP. Hà Nội Việt Nam</t>
  </si>
  <si>
    <t>Xã Kim Lũ</t>
  </si>
  <si>
    <t>WIN2AQN</t>
  </si>
  <si>
    <t>2AQN - WM+ HNI Long Phú, Hòa Thạch</t>
  </si>
  <si>
    <t>Xóm 1, thôn Long Phú, xã Hòa Thạch, huyện Quốc Oai, thành phố Hà Nội</t>
  </si>
  <si>
    <t>Huyện Quốc Oai</t>
  </si>
  <si>
    <t>Xã Hòa Thạch</t>
  </si>
  <si>
    <t>WIN2AQO</t>
  </si>
  <si>
    <t>2AQO - WIN HNI CT4AB KĐT Xa La</t>
  </si>
  <si>
    <t>Tầng 1, Trung tâm thương mại nhà CT4AB, Dự án Khu nhà ở Xa La, TP. Hà Nội Việt Nam</t>
  </si>
  <si>
    <t>WIN2AQU</t>
  </si>
  <si>
    <t>2AQU-WM+ HNI 92 Xóm Đông, Thôn Dược Hạ</t>
  </si>
  <si>
    <t>Số 92 Xóm Đông, Thôn Dược Hạ, Xã Tiên Dược, Huyện Sóc Sơn TP. Hà Nội Việt Nam</t>
  </si>
  <si>
    <t>Xã Tiên Dược</t>
  </si>
  <si>
    <t>win2AQV</t>
  </si>
  <si>
    <t>2AQV - WM+ HNI TM01-29 Vinhomes West point</t>
  </si>
  <si>
    <t>TM01-29, tầng 1, tòa nhà số W1 và W2 tại lô đất HH, đường Phạm Hùng, quận Nam Từ Liêm, Hà Nội</t>
  </si>
  <si>
    <t>win2AQX</t>
  </si>
  <si>
    <t>2AQX - WM+ HNI Bạch Thạch, Hòa Thạch</t>
  </si>
  <si>
    <t>Thôn Bạch Thạch, xã Hòa Thạch, huyện Quốc Oai, TP Hà Nội</t>
  </si>
  <si>
    <t>WIN2AR0</t>
  </si>
  <si>
    <t>2AR0 - WIN HCM 118-118A Trương Công Định</t>
  </si>
  <si>
    <t>118 - 118A Trương Công Định, P. 14, Q. Tân Bình TP. Hồ Chí Minh Việt Nam</t>
  </si>
  <si>
    <t>Phường 14</t>
  </si>
  <si>
    <t>win2AR5</t>
  </si>
  <si>
    <t>2AR5 - WM+ HNI R1.05 Ocean Park</t>
  </si>
  <si>
    <t>Căn 01S16, Tầng 1, Tòa R1.05, Khu đô thị Vinhomes Ocean Park Thị trấn Trâu Quỳ, Huyện Gia Lâm TP. Hà Nội Việt Nam</t>
  </si>
  <si>
    <t>WIN2AR7</t>
  </si>
  <si>
    <t>2AR7 - WIN HCM 1 Đường N1</t>
  </si>
  <si>
    <t>01 Đường N1, Khu nhà ở Gò Sao (PICITY High Park), P. Thạnh Xuân, Q. 12 TP. Hồ Chí Minh Việt Nam</t>
  </si>
  <si>
    <t>WIN2AR8</t>
  </si>
  <si>
    <t>2AR8 - WIN HCM 97-99 Ngô Thị Thu Minh</t>
  </si>
  <si>
    <t>97-99 Ngô Thị Thu Minh, P. 2, Q. Tân Bình, TP. HCM TP. Hồ Chí Minh Việt Nam</t>
  </si>
  <si>
    <t>WIN2AR9</t>
  </si>
  <si>
    <t>2AR9 - WM+ HCM A1-0.06 Golden River</t>
  </si>
  <si>
    <t>A1-0.06 Tầng trệt + tầng 1, Tòa nhà A1, Vinhomes Golden Riv Golden River, số 02 Tôn Đức Thắng, P. Bến Nghé, Q. 1 TP. Hồ Chí Minh Việt Nam</t>
  </si>
  <si>
    <t>WIN2ARB</t>
  </si>
  <si>
    <t>2ARB - WM+ HNI CC1 Hado Parkside</t>
  </si>
  <si>
    <t>Tầng 1, Tòa nhà CC1, Chung cư Hado Parkside, Số 87 Khúc Thừa Dụ, Q. Cầu Giấy TP. Hà Nội Việt Nam</t>
  </si>
  <si>
    <t>WIN2ARC</t>
  </si>
  <si>
    <t>2ARC- WM+ HNI Nam Dư</t>
  </si>
  <si>
    <t>Số 129 Nam Dư, Tổ dân phố số 1, phường Lĩnh Nam, quận Hoàng Mai, thành phố Hà Nội</t>
  </si>
  <si>
    <t>WIN2ARD</t>
  </si>
  <si>
    <t>2ARD - WM+ HNI C2.15 Ecohome 2</t>
  </si>
  <si>
    <t>Kiot C2.15, Sảnh B, Tòa nhà C2 thuộc Dự án Khu nhà ở xã hội Ecohome 2, Q. Bắc Từ Liêm TP. Hà Nội Việt Nam</t>
  </si>
  <si>
    <t>WIN2ARE</t>
  </si>
  <si>
    <t>2ARE - WM+ HNI Thôn 7, Ba Trại</t>
  </si>
  <si>
    <t>Thôn 7, Xã Ba Trại, Huyện Ba Vì TP. Hà Nội Việt Nam</t>
  </si>
  <si>
    <t>Huyện Ba Vì</t>
  </si>
  <si>
    <t>Xã Ba Trại</t>
  </si>
  <si>
    <t>WIN2ARG</t>
  </si>
  <si>
    <t>2ARG - WM+ HNI 507 Thụy Khuê</t>
  </si>
  <si>
    <t>Số 507 Phố Thụy Khuê, Tổ 25B, Phường Bưởi, Quận Tây Hồ TP. Hà Nội Việt Nam</t>
  </si>
  <si>
    <t>Phường Bưởi</t>
  </si>
  <si>
    <t>WIN2ARH</t>
  </si>
  <si>
    <t>2ARH - WM+ HNI 20 Cầu Bây</t>
  </si>
  <si>
    <t>Số 20 Phố Cầu Bây, Phường Phúc Lợi, Quận Long Biên TP. Hà Nội Việt Nam</t>
  </si>
  <si>
    <t>win2ARI</t>
  </si>
  <si>
    <t>2ARI - WM+ HNI Vĩnh Ninh, Tri Thủy</t>
  </si>
  <si>
    <t>Thôn Vĩnh Ninh, Xã Tri Thủy, Huyện Phú Xuyên TP. Hà Nội Việt Nam</t>
  </si>
  <si>
    <t>Huyện Phú Xuyên</t>
  </si>
  <si>
    <t>Xã Tri Thủy</t>
  </si>
  <si>
    <t>WIN2ARO</t>
  </si>
  <si>
    <t>2ARO - WM+ HNI Dốc Chợ Sấu</t>
  </si>
  <si>
    <t>Số 24 Đường Tiền Phong, thôn Đồng Phú, xã Dương Liễu, Hoài Đức, TP Hà Nội, Việt Nam</t>
  </si>
  <si>
    <t>win2ARP</t>
  </si>
  <si>
    <t>2ARP - WM+ HNI 176 - 178 Vân Hòa</t>
  </si>
  <si>
    <t>176 - 178 thôn Vân Hòa, xã Vân Tảo, huyện Thường Tín, thành phố Hà Nội</t>
  </si>
  <si>
    <t>Huyện Thường Tín</t>
  </si>
  <si>
    <t>Xã Vân Tảo</t>
  </si>
  <si>
    <t>win2ARS</t>
  </si>
  <si>
    <t>2ARS - WM+ HNI Chợ Chiều Sơn Đồng</t>
  </si>
  <si>
    <t>Thôn Hàn, xã Sơn Đồng, huyện Hoài Đức, TP Hồ Chí Minh</t>
  </si>
  <si>
    <t>Xã Sơn Đồng</t>
  </si>
  <si>
    <t>WIN2ARU</t>
  </si>
  <si>
    <t>2ARU - WM+ HNI I2.CH17 Imperia Smart City</t>
  </si>
  <si>
    <t>Tòa Z38.1 (I2 Imperia Smart City), Lô đất F4-CH04, Khu đô thị mới Tây Mỗ, Đại Mỗ, Vinhomes TP. Hà Nội Việt Nam</t>
  </si>
  <si>
    <t>WIN2ARX</t>
  </si>
  <si>
    <t>2ARX - WM+ HNI Thôn Ngoại, Tam Thuấn</t>
  </si>
  <si>
    <t>Thôn Ngoại, xã Tam Thuấn, huyện Phúc Thọ, thành phố Hà Nội</t>
  </si>
  <si>
    <t>WIN2ARY</t>
  </si>
  <si>
    <t>2ARY - WM+ HNI 18 Ngõ 66 Dịch Vọng Hậu</t>
  </si>
  <si>
    <t>Số 18, Ngõ 66 Dịch Vọng Hậu, Tổ 27, Phường Dịch Vọng Hậu, Quận Cầu Giấy TP. Hà Nội Việt Nam</t>
  </si>
  <si>
    <t>Phường Dịch Vọng Hậu</t>
  </si>
  <si>
    <t>WIN2ARZ</t>
  </si>
  <si>
    <t>2ARZ - WM+ HNI Thôn Nam, Phụng Thượng</t>
  </si>
  <si>
    <t>Số nhà 98, Thôn 11, Xã Phụng Thượng, Huyện Phúc Thọ, TP. Hà Nội Việt Nam</t>
  </si>
  <si>
    <t>Xã Phụng Thượng</t>
  </si>
  <si>
    <t>WIN2AS0</t>
  </si>
  <si>
    <t>2AS0 - WM+ HNI 64 Bạch Đằng</t>
  </si>
  <si>
    <t>Số 64 Bạch Đằng, Phường Chương Dương, Quận Hoàn Kiếm TP. Hà Nội Việt Nam</t>
  </si>
  <si>
    <t>Phường Chương Dương Độ</t>
  </si>
  <si>
    <t>WIN2AS8</t>
  </si>
  <si>
    <t>2AS8 - WM+ HNI Xuân Lai, Sóc Sơn</t>
  </si>
  <si>
    <t>Thôn Xuân Lai, Xã Xuân Thu, Huyện Sóc Sơn TP. Hà Nội Việt Nam</t>
  </si>
  <si>
    <t>WIN2ASA</t>
  </si>
  <si>
    <t>2ASA - WM+ HNI Chợ Hương Ngải</t>
  </si>
  <si>
    <t>Số 108-110 Đường Làng Hương, Thôn 2, Xã Hương Ngải, Huyện Thạch Thất TP. Hà Nội Việt Nam</t>
  </si>
  <si>
    <t>Xã Hương Ngải</t>
  </si>
  <si>
    <t>WIN2ASG</t>
  </si>
  <si>
    <t>WIN2ASG - WIN HCM Block B The Privia</t>
  </si>
  <si>
    <t>1-14, Tầng 1, Khu nhà ở cao tầng Công ty Khang Phúc, 321 Đ. An Dương Vương, P. An Lạc, Q. Bình Tân, TP. HCM TP. Hồ Chí Minh Việt Nam</t>
  </si>
  <si>
    <t>WIN2ASS</t>
  </si>
  <si>
    <t>2ASS - WM+ HNI Thôn 7, Ngọc Tảo</t>
  </si>
  <si>
    <t>Số 128, Thôn 7, Xã Ngọc Tảo, Huyện Phúc Thọ TP. Hà Nội Việt Nam</t>
  </si>
  <si>
    <t>Xã Ngọc Tảo</t>
  </si>
  <si>
    <t>WIN2AST</t>
  </si>
  <si>
    <t>2AST - WM+ HNI Thôn 3, Thạch Đà</t>
  </si>
  <si>
    <t>Thôn 3, Xã Thạch Đà, Huyện Mê Linh TP. Hà Nội Việt Nam</t>
  </si>
  <si>
    <t>WIN2ASU</t>
  </si>
  <si>
    <t>2ASU - WM+ HNI 80 Đa Lộc</t>
  </si>
  <si>
    <t>80 Đường Đa Lộc, Xã Kim Chung, Huyện Đông Anh TP. Hà Nội Việt Nam</t>
  </si>
  <si>
    <t>WIN2ASV</t>
  </si>
  <si>
    <t>2ASV - WM+ HNI Ngã 3 Thuống, Thôn 2, Yên B</t>
  </si>
  <si>
    <t>Thôn 2, Xã Yên Bình, Huyện Thạch Thất TP. Hà Nội Việt Nam</t>
  </si>
  <si>
    <t>Xã Yên Bình</t>
  </si>
  <si>
    <t>WIN2ASZ</t>
  </si>
  <si>
    <t>2ASZ - WM+ HNI My Hạ, Thanh Mai</t>
  </si>
  <si>
    <t>Số 100, Thôn My Hạ, Xã Thanh Mai, Huyện Thanh Oai TP. Hà Nội Việt Nam</t>
  </si>
  <si>
    <t>Xã Thanh Mai</t>
  </si>
  <si>
    <t>WIN2AT1</t>
  </si>
  <si>
    <t>2AT1 - WIN HCM 83 Trần Hưng Đạo</t>
  </si>
  <si>
    <t>83 Trần Hưng Đạo, P. Tân Thành, Q. Tân Phú TP. Hồ Chí Minh Việt Nam</t>
  </si>
  <si>
    <t>win2AT2</t>
  </si>
  <si>
    <t>2AT2 - WIN HNI 16-TT11 KĐT Văn Phú</t>
  </si>
  <si>
    <t>16 - TT11 Khu đô thị Văn Phú, Phường Phú La, Quận Hà Đ TP. Hà Nội Việt Nam</t>
  </si>
  <si>
    <t>win2ATA</t>
  </si>
  <si>
    <t>2ATA - WM+ HNI Mai Trang, Minh Tân</t>
  </si>
  <si>
    <t>Thôn Mai Trang, xã Minh Tân, huyện Phú Xuyên. TP Hà Nội</t>
  </si>
  <si>
    <t>Xã Minh Tân</t>
  </si>
  <si>
    <t>WIN2ATC</t>
  </si>
  <si>
    <t>2ATC - WM+ HNI Cốc Thượng, Hoàng Diệu</t>
  </si>
  <si>
    <t>Số 25, Thôn Cốc Thượng, Xã Hoàng Diệu, Huyện Chương Mỹ TP. Hà Nội Việt Nam</t>
  </si>
  <si>
    <t>WIN2ATL</t>
  </si>
  <si>
    <t>2ATL - WM+ HNI 202 Đại Nghĩa</t>
  </si>
  <si>
    <t>WIN2ATM</t>
  </si>
  <si>
    <t>2ATM - WM+ HNI 176 Phố Nghệ</t>
  </si>
  <si>
    <t>Số 176 Phố Nghệ, Thôn Khôn Thôn, Xã Minh Cường, TP. Hà Nội Việt Nam</t>
  </si>
  <si>
    <t>Xã Minh Cường</t>
  </si>
  <si>
    <t>WIN2ATQ</t>
  </si>
  <si>
    <t>2ATQ - WM+ HNI Cốc Thôn, Cam Thượng</t>
  </si>
  <si>
    <t>Số 81, Thôn Cốc Thôn, Xã Cam Thượng, Huyện Ba Vì TP. Hà Nội Việt Nam</t>
  </si>
  <si>
    <t>Xã Cam Thượng</t>
  </si>
  <si>
    <t>WIN2ATS</t>
  </si>
  <si>
    <t>2ATS - WM+ HNI Phú Hữu 2, Phú Nghĩa</t>
  </si>
  <si>
    <t>Thôn Phú Hữu 2, Xã Phú Nghĩa, Huyện Chương Mỹ TP. Hà Nội Việt Nam</t>
  </si>
  <si>
    <t>Xã Phú Nghĩa</t>
  </si>
  <si>
    <t>WIN2ATU</t>
  </si>
  <si>
    <t>2ATU - WIN HNI P11 Park Hill</t>
  </si>
  <si>
    <t>Nhà dịch vụ SH0112, Tầng 1, Park 11, KĐT Vinhomes Times TP. Hà Nội Việt Nam</t>
  </si>
  <si>
    <t>win2ATV</t>
  </si>
  <si>
    <t>2ATV - WM+ HNI Chợ Cầu, Trung Tiến</t>
  </si>
  <si>
    <t>Chợ Cầu, thôn Trung Tiến, xấ Thụy Hương, huyện Chương Mỹ, thành phố Hà Nội</t>
  </si>
  <si>
    <t>WIN2ATW</t>
  </si>
  <si>
    <t>2ATW - WM+ HNI TDP 3 Mễ Trì Hạ</t>
  </si>
  <si>
    <t>Tổ Dân Phố 3 Mễ Trì Hạ, Phường Từ Liêm, Thành phố Hà Nội, Việt Nam</t>
  </si>
  <si>
    <t>MẾ TRÌ</t>
  </si>
  <si>
    <t>WIN2ATX</t>
  </si>
  <si>
    <t>2ATX - WM+ HNI Xóm 5, Thôn Hoành</t>
  </si>
  <si>
    <t>Xóm 5, Thôn Hoành, Xã Đồng Tâm, Huyện Mỹ Đức TP. Hà Nội Việt Nam</t>
  </si>
  <si>
    <t>Xã Đồng Tâm</t>
  </si>
  <si>
    <t>win2AU3</t>
  </si>
  <si>
    <t>2AU3 - WM+ HNI Bái Đô, Phú Xuyên</t>
  </si>
  <si>
    <t>Chợ Bái, Thôn Bái Đô, Xã Tri Thủy, Huyện Phú Xuyên TP. Hà Nội Việt Nam</t>
  </si>
  <si>
    <t>WIN2AUC</t>
  </si>
  <si>
    <t>2AUC - WM+ HNI Cẩm Lĩnh, Đông Phượng</t>
  </si>
  <si>
    <t>Đường Cẩm Lĩnh, Thôn Đông Phượng, Xã Cẩm Lĩnh, Huyện Ba Vì TP. Hà Nội Việt Nam</t>
  </si>
  <si>
    <t>Xã Cẩm Lĩnh</t>
  </si>
  <si>
    <t>WIN2AUE</t>
  </si>
  <si>
    <t>2AUE - WM+ HNI 72 Đường 2 Bãi Thụy</t>
  </si>
  <si>
    <t>Số 72 Đường 2 Bãi Thụy, Xã Đồng Tháp, Huyện Đan Phượng TP. Hà Nội Việt Nam</t>
  </si>
  <si>
    <t>Xã Đồng Tháp</t>
  </si>
  <si>
    <t>WIN2AUF</t>
  </si>
  <si>
    <t>2AUF-WM+ HNI 7 Cầu Am</t>
  </si>
  <si>
    <t>Số 7 Phố Cầu Am, Tổ dân phố Chiến Thắng, Phường Vạn Phúc, Quận Hà</t>
  </si>
  <si>
    <t>WIN2AUH</t>
  </si>
  <si>
    <t>2AUH - WM+ HNI Bái Ngoại, Liệp Nghĩa</t>
  </si>
  <si>
    <t>Thôn Bái Ngoại, Xã Liệp Nghĩa, Huyện Quốc Oai TP. Hà Nội Việt Nam</t>
  </si>
  <si>
    <t>WIN2AUK</t>
  </si>
  <si>
    <t>2AUK - WM+ HNI Nhân Hiền, Hiền Giang</t>
  </si>
  <si>
    <t>Số 35, Thôn Nhân Hiền, Xã Hiền Giang, Huyện Thường Tín TP. Hà Nội Việt Nam</t>
  </si>
  <si>
    <t>Xã Hiền Giang</t>
  </si>
  <si>
    <t>WIN2AUM</t>
  </si>
  <si>
    <t>2AUM - WM+ HNI Trung Hà, Thái Hòa</t>
  </si>
  <si>
    <t>Thôn Trung Hà, Xã Thái Hòa, Huyện Ba Vì TP. Hà Nội Việt Nam</t>
  </si>
  <si>
    <t>Xã Thái Hòa</t>
  </si>
  <si>
    <t>WIN2AUS</t>
  </si>
  <si>
    <t>2AUS - WM+ HNI Hạ Hòa, Hưng Đạo</t>
  </si>
  <si>
    <t>Xóm Chùa, Thôn Hạ Hòa, Xã Hưng Đạo, Huyện Quốc Oai, Thành phố Hà Nội, Việt Nam</t>
  </si>
  <si>
    <t>WIN2AUY</t>
  </si>
  <si>
    <t>2AUY - WM+ HNI 60 Thu Thuận</t>
  </si>
  <si>
    <t>Số 60 Thu Thuận, Thôn Thu Quế, Xã Song Phượng, H. Đan Phượng TP. Hà Nội Việt Nam</t>
  </si>
  <si>
    <t>Xã Song Phượng</t>
  </si>
  <si>
    <t>win2AV1</t>
  </si>
  <si>
    <t>2AV1 - WM+ HNI Vân Côn, Hoài Đức</t>
  </si>
  <si>
    <t>Thôn Vân Côn, xã Vân Côn, huyện Hoài Đức, thành phố Hà Nội</t>
  </si>
  <si>
    <t>WIN2AVI</t>
  </si>
  <si>
    <t>2AVI - WM+ HCM Block D MT Eastmark City</t>
  </si>
  <si>
    <t>1.03, Tầng 1 và Tầng 2 (thông tầng), Khối D, CC cao tầng CT1, TP. Thủ Đức, TP. Hồ Chí Minh, Việt Nam</t>
  </si>
  <si>
    <t>WIN2AVK</t>
  </si>
  <si>
    <t>2AVK - WM+ HCM 0.01-0.02 Lô B The Eastern</t>
  </si>
  <si>
    <t>0.01-0.02 Lô B, Tầng G (trệt), Chung cư The Eastern, TP. Thủ Đức TP. Hồ Chí Minh Việt Nam</t>
  </si>
  <si>
    <t>WIN2AVM</t>
  </si>
  <si>
    <t>2AVM - WM+ HCM 01.03, CC The Pegasuite 2</t>
  </si>
  <si>
    <t>Căn TMDV 01.03, Tầng 1-2, Q. 8 TP. Hồ Chí Minh Việt Nam</t>
  </si>
  <si>
    <t>win2AVU</t>
  </si>
  <si>
    <t>2AVU - WM+ HNI Đồi Miễu, xã Nam Phương Tiến</t>
  </si>
  <si>
    <t>Đồi Miễu, xã Nam Phương Tiến, huyện Chương Mỹ, thành phố Hà Nội</t>
  </si>
  <si>
    <t>win2AW3</t>
  </si>
  <si>
    <t>2AW3 - WIN HNI 74A Quang Trung</t>
  </si>
  <si>
    <t>Số nhà 74A, Phố Quang Trung, Phường Quang Trung, Thị xã Sơn Tây TP. Hà Nội Việt Nam</t>
  </si>
  <si>
    <t>win2AW4</t>
  </si>
  <si>
    <t>2AW4 - WM+ HNI Phú Châu, Ba Vì</t>
  </si>
  <si>
    <t>Thôn Phú Xuyên 1, Xã Phú Châu, Huyện Ba Vì, TP. Hà Nội Việt Nam</t>
  </si>
  <si>
    <t>WIN2AW6</t>
  </si>
  <si>
    <t>2AW6 - WIN HCM 0.01, CC Nguyễn Kim</t>
  </si>
  <si>
    <t>0.01, Chung cư Nguyễn Kim - Khu B, Đường Lý Thường Kiệt, P. 7, Q. 10, TP. Hồ Chí Minh Việt Nam</t>
  </si>
  <si>
    <t>Phường 07</t>
  </si>
  <si>
    <t>win2AWA</t>
  </si>
  <si>
    <t>2AWA - WM+ HNI Trát Cầu, Tiền Phong</t>
  </si>
  <si>
    <t>Số 19 Đội 6, Thôn Trát Cầu, xã Tiền Phong, huyện Thường Tín, TP. Hà Nội Việt Nam</t>
  </si>
  <si>
    <t>WIN2AWF</t>
  </si>
  <si>
    <t>2AWF - WM+ HNI Đại Đồng Độ Lân, Tuyết Nghĩa</t>
  </si>
  <si>
    <t>Thôn Đại Đồng Độ Lân, Xã Tuyết Nghĩa, Huyện Quốc Oai, TP. Hà Nội, Việt Nam</t>
  </si>
  <si>
    <t>win2AWK</t>
  </si>
  <si>
    <t>2AWK - WM+ HNI Ngự Tiền, Thanh Lâm</t>
  </si>
  <si>
    <t>Thôn Ngự Tiền, xã Thanh Lâm, huyện Mê Linh, TP. Hà Nội Việt Nam</t>
  </si>
  <si>
    <t>WIN2AWL</t>
  </si>
  <si>
    <t>WM+ HNI SA5 Vinhomes Smart City</t>
  </si>
  <si>
    <t>1S18-1S25, Tòa SA5, Ô đất số F3-CH02-2 Vinhomes Smart City, Phường Tây Mỗ, Quận Nam Từ Liêm TP. Hà Nội Việt Nam</t>
  </si>
  <si>
    <t>win2AWW</t>
  </si>
  <si>
    <t>2AWW - WM+ HNI Ngô Đạo, Tân Hưng</t>
  </si>
  <si>
    <t>Thôn Ngô Đạo, xã Tân Hưng, huyện Sóc Sơn, TP. Hà Nội Việt Nam</t>
  </si>
  <si>
    <t>WIN2AWX</t>
  </si>
  <si>
    <t>2AWX - WM+ HNI  Thọ Lão, Tiến Thịnh</t>
  </si>
  <si>
    <t>Thôn Thọ Lão, xá Tiến Thịnh, huyện Mê Linh, TP Hà Nội</t>
  </si>
  <si>
    <t>Xã Tiến Thịnh</t>
  </si>
  <si>
    <t>WIN2AWY</t>
  </si>
  <si>
    <t>2AWY - WM+ HNI 45 Hiệu Chân</t>
  </si>
  <si>
    <t>45 Hiệu Chân, Xã Tân Hưng, Huyện Sóc Sơn TP. Hà Nội Việt Nam</t>
  </si>
  <si>
    <t>Xã Tân Hưng</t>
  </si>
  <si>
    <t>WIN2AWZ</t>
  </si>
  <si>
    <t>2AWZ - WM+ HNI Tráng Việt, Mê Linh</t>
  </si>
  <si>
    <t>Thôn Tráng Việt, Xã Tráng Việt, Huyện Mê Linh TP. Hà Nội Việt Nam</t>
  </si>
  <si>
    <t>Xã Tráng Việt</t>
  </si>
  <si>
    <t>WIN2AX5</t>
  </si>
  <si>
    <t>2AX5 - WM+ HNI U39.2 Masteri West Heights</t>
  </si>
  <si>
    <t>Căn U39.2.TMDV10, Khu Chung cư cao tầng F5 – CH02 thuộc Dự án đô thị mới Tây Mỗ- Đại Mỗ-Vinhomes Park, P. Tây Mỗ, Q. Nam Từ Liêm TP. Hà Nội Việt Nam</t>
  </si>
  <si>
    <t>win2AX6</t>
  </si>
  <si>
    <t>2AX6 - WM+ HNI 381 - 383 Kiêu Kỵ</t>
  </si>
  <si>
    <t>Số 381 – 383 đường Kiêu Kỵ, Xã Kiêu Kỵ, Huyện Gia Lâm TP. Hà Nội Việt Nam</t>
  </si>
  <si>
    <t>WIN2AXC</t>
  </si>
  <si>
    <t>2AXC-WIN HNI HH5 Khai Sơn City</t>
  </si>
  <si>
    <t>Gian hàng thương mại tầng 1 K2-GTM03, Nhà CC HH5, Dự án Khai Sơn City, Q. Long Biên TP. Hà Nội Việt Nam</t>
  </si>
  <si>
    <t>WIN2AXK</t>
  </si>
  <si>
    <t>2AXK - WM+ Thôn Đoài, Xuy Xá</t>
  </si>
  <si>
    <t>Số 75-77, Đội 5, Thôn Đoài, Xã Xuy Xá, Huyện Mỹ Đức, TP. Hà Nội, Việt Nam</t>
  </si>
  <si>
    <t>WIN2AXL</t>
  </si>
  <si>
    <t>WM+ HNI Thôn Thượng, Phùng Xá</t>
  </si>
  <si>
    <t>Thôn Thượng, Xã Phùng Xá, Huyện Mỹ Đức TP. Hà Nội Việt Nam</t>
  </si>
  <si>
    <t>WIN2AXM</t>
  </si>
  <si>
    <t>2AXM - WM+ Ngã 4 An Phú, Mỹ Đức</t>
  </si>
  <si>
    <t>Thôn Đồi Dùng, Xã An Phú, Huyện Mỹ Đức, TP. Hà Nội, Việt Nam</t>
  </si>
  <si>
    <t>WIN2AXP</t>
  </si>
  <si>
    <t>2AXP - WM+ HNI Lập Trí, Minh Trí</t>
  </si>
  <si>
    <t>Số nhà 162, Thôn Lập Trí, Xã Minh Trí, Huyện Sóc Sơn TP. Hà Nội Việt Nam</t>
  </si>
  <si>
    <t>MINH TRÍ</t>
  </si>
  <si>
    <t>WIN2AXS</t>
  </si>
  <si>
    <t>2AXS - WIN HCM 0.01, Tầng 1, CC Phúc Yên 2</t>
  </si>
  <si>
    <t>0.01, tầng 1 (trệt), khối A, Khu liên hợp VP - TM - CC &amp; TT Phúc Yên, Số 31-33 Đường Phan Huy Ích, P. 15, Q. Tân Bình TP. Hồ Chí Minh Việt Nam</t>
  </si>
  <si>
    <t>WIN2AXT</t>
  </si>
  <si>
    <t>WM+ HNI Hoàng Kim, Mê Linh</t>
  </si>
  <si>
    <t>Thôn Hoàng Kim, Xã Hoàng Kim, Huyện Mê Linh TP. Hà Nội Việt Nam</t>
  </si>
  <si>
    <t>WIN2AXX</t>
  </si>
  <si>
    <t>WM+ HNI Bồng Mạc, Liên Mạc</t>
  </si>
  <si>
    <t>Thôn Bồng Mạc, Xã Liên Mạc, Huyện Mê Linh TP. Hà Nội Việt Nam</t>
  </si>
  <si>
    <t>WIN2AXZ</t>
  </si>
  <si>
    <t>2AXZ-WIN HCM Lô C, Him Lam Phú An</t>
  </si>
  <si>
    <t>1.01 – Tầng 1 – Lô C – Chung cư Him Lam Phú An, TP. Hồ Chí Minh Việt</t>
  </si>
  <si>
    <t>WIN2AY1</t>
  </si>
  <si>
    <t>WM+ HCM MP9-001.02, Panorama Mizuki</t>
  </si>
  <si>
    <t>I-MP9-001.02 (Tầng 1+2), CC Panorama Mizuki, Đường số 1, X. Bình Hưng, H. Bình chánh, TP. Hồ Chí Minh Việt Nam</t>
  </si>
  <si>
    <t>win2AY2</t>
  </si>
  <si>
    <t>2AY2 - WM+ HNI Khu 2 Văn Lôi, Mê Linh</t>
  </si>
  <si>
    <t>Khu 2, Thôn Văn Lôi, Xã Tam Đồng, Huyện Mê Linh TP. Hà Nội Việt Nam</t>
  </si>
  <si>
    <t>WIN2AYC</t>
  </si>
  <si>
    <t>2AYC - WM+ HNI 40 Hào Nam</t>
  </si>
  <si>
    <t>Số 40 Hào Nam, Phường Ô Chợ Dừa, Quận Đống Đa TP. Hà Nội Việt Nam</t>
  </si>
  <si>
    <t>WIN2AYJ</t>
  </si>
  <si>
    <t>2AYJ - WM+ HNI 39 Đại Đồng</t>
  </si>
  <si>
    <t>Số 39 Đại Đồng, Phường Vĩnh Hưng, Thành phố Hà Nội Việt Nam</t>
  </si>
  <si>
    <t>WIN2AYT</t>
  </si>
  <si>
    <t>WM+ HNI P3 Ocean Park</t>
  </si>
  <si>
    <t>Căn 1S28 &amp; 1S14, Tòa nhà số P3 (U32), H. Gia Lâm TP. Hà Nội Việt Nam</t>
  </si>
  <si>
    <t>WIN2AYV</t>
  </si>
  <si>
    <t>2AYV - WM+ HNI Thượng Hồng, Văn Bình</t>
  </si>
  <si>
    <t>Số 30, Thôn Thượng Hồng, Xã Văn Bình, Huyện Thường Tín TP. Hà Nội Việt Nam</t>
  </si>
  <si>
    <t>WIN2AZ5</t>
  </si>
  <si>
    <t>2AZ5 - WM+ HNI 93 Đức Giang, Long Biên</t>
  </si>
  <si>
    <t>SH - 09B, Tầng 1, Số 93 Đức Giang, Phường Đức Giang, Quận Long Biên, Thành phố Hà Nội TP. Hà Nội Việt Nam</t>
  </si>
  <si>
    <t>WIN2AZG</t>
  </si>
  <si>
    <t>2AZG - WM+ HNI Phú Ninh, Minh Phú</t>
  </si>
  <si>
    <t>Thôn Phú Ninh, Xã Minh Phú, Huyện Sóc Sơn H. Sóc Sơn TP. Hà Nội Việt Nam</t>
  </si>
  <si>
    <t>MINH PHÚ</t>
  </si>
  <si>
    <t>WIN2AZP</t>
  </si>
  <si>
    <t>WM+ HNI 155 Vương Thừa Vũ</t>
  </si>
  <si>
    <t>Số 155 Phố Vương Thừa Vũ, Phường Khương Trung, Q. Thanh Xuân TP. Hà Nội Việt Nam</t>
  </si>
  <si>
    <t>WIN2AZT</t>
  </si>
  <si>
    <t>WM+ HNI Đông Cao, Tráng Việt</t>
  </si>
  <si>
    <t>Thôn Đông Cao, Xã Tráng Việt, Huyện Mê Linh TP. Hà Nội Việt Nam</t>
  </si>
  <si>
    <t>WIN2AZU</t>
  </si>
  <si>
    <t>2AZU - WM+ HNI 22 Chợ Đông Bài</t>
  </si>
  <si>
    <t>Số 22 Phố Chợ Đông Bài, Thôn Đông Bài, Xã Mai Đình, Huyện Sóc Sơn TP. Hà Nội Việt Nam</t>
  </si>
  <si>
    <t>Xã Mai Đình</t>
  </si>
  <si>
    <t>WIN2AZX</t>
  </si>
  <si>
    <t>WM+ HNI Văn Mỹ, Hoàng Văn Thụ</t>
  </si>
  <si>
    <t>Thôn Văn Mỹ, Xã Hoàng Văn Thụ, Huyện Chương Mỹ TP. Hà Nội Việt Nam</t>
  </si>
  <si>
    <t>WIN2B04</t>
  </si>
  <si>
    <t>2B04 - WM+ HNI 139 Lại Thượng</t>
  </si>
  <si>
    <t>Số 139 Lại Thượng, Xã Lại Thượng, Huyện Thạch Thất TP. Hà Nội Việt Nam</t>
  </si>
  <si>
    <t>LẠI THƯỢNG</t>
  </si>
  <si>
    <t>WIN2B07</t>
  </si>
  <si>
    <t>WM+ HNI Yên Thị, Tiến Thịnh</t>
  </si>
  <si>
    <t>Thôn Yên Thị, Xã Tiến Thịnh, Huyện Mê Linh TP. Hà Nội Việt Nam</t>
  </si>
  <si>
    <t>WIN2B08</t>
  </si>
  <si>
    <t>WM+ HNI Lực Canh, Xuân Canh</t>
  </si>
  <si>
    <t>Số 100-102, Thôn Lực Canh, Xã Xuân Canh, Huyện Đông Anh TP. Hà Nội Việt Nam</t>
  </si>
  <si>
    <t>WIN2B09</t>
  </si>
  <si>
    <t>WM+ HNI Mạnh Tân, Thụy Lâm</t>
  </si>
  <si>
    <t>Thửa đất số 130(2), Tờ bản đồ số 23, Thôn Mạnh Tân H. Đông Anh TP. Hà Nội Việt Nam</t>
  </si>
  <si>
    <t>WIN2B13</t>
  </si>
  <si>
    <t>WM+ HNI 36A Ngõ 670 Hà Huy Tập</t>
  </si>
  <si>
    <t>Số 36A Ngõ 670, Đường Hà Huy Tập, Thị trấn Yên Viên, H. Gia Lâm TP. Hà Nội Việt Nam</t>
  </si>
  <si>
    <t>WIN2B14</t>
  </si>
  <si>
    <t>WM+ HNI Thôn Đoài, Phú Minh</t>
  </si>
  <si>
    <t>Thôn Đoài, Xã Phú Minh, Huyện Sóc Sơn TP. Hà Nội Việt Nam</t>
  </si>
  <si>
    <t>WIN2B22</t>
  </si>
  <si>
    <t>WM+ HNI 200-202 Định Công Thượng</t>
  </si>
  <si>
    <t>Số 200-202, Phố Định Công Thượng, Phường Định Công, Q. Hoàng Mai TP. Hà Nội Việt Nam</t>
  </si>
  <si>
    <t>WIN2B23</t>
  </si>
  <si>
    <t>2B23 - WM+ HNI 50 Vĩnh Lộc</t>
  </si>
  <si>
    <t>Số 50 Đường Vĩnh Lộc, Xã Tây Phương, Thành phố Hà Nội Việt Nam</t>
  </si>
  <si>
    <t>TÂY PHƯƠNG</t>
  </si>
  <si>
    <t>WIN2B24</t>
  </si>
  <si>
    <t>2B24 - WM+ HNI GS1 Vinhomes Smart City</t>
  </si>
  <si>
    <t>Gian hàng TM số 1S06 Tòa U39.1 (GS1), Lô đất F3-CH01, Q. Nam Từ Liêm TP. Hà Nội Việt Nam</t>
  </si>
  <si>
    <t>WIN2B36</t>
  </si>
  <si>
    <t>2B36- WM+ HNI Bảo Tháp, Kim Hoa</t>
  </si>
  <si>
    <t>Thôn Bảo Tháp, Xã Kim Hoa, Huyện Mê Linh, TP. Hà Nội, Việt Nam</t>
  </si>
  <si>
    <t>WIN2B42</t>
  </si>
  <si>
    <t>2B42- WM+ HNI 51 Quang Trung, Kim Lũ</t>
  </si>
  <si>
    <t>Số 51, Đường Quang Trung, Thôn Kim Lũ, Xã Long Thượng, TP. Hà Nội Việt Nam</t>
  </si>
  <si>
    <t>LONG PHỤNG</t>
  </si>
  <si>
    <t>WIN2B43</t>
  </si>
  <si>
    <t>2B43- WM+ HNI Sơn Đoài, Tân Minh</t>
  </si>
  <si>
    <t>Thôn Sơn Đoài, Xã Tân Minh, Huyện Sóc Sơn, TP. Hà Nội Việt Nam</t>
  </si>
  <si>
    <t>SƠN ĐOÀI</t>
  </si>
  <si>
    <t>WIN2B51</t>
  </si>
  <si>
    <t>WM+ HNI 9 Trần Kim Xuyến</t>
  </si>
  <si>
    <t>Số 9 Trần Kim Xuyến, Phường Yên Hòa, Quận Cầu Giấy TP. Hà Nội Việt Nam</t>
  </si>
  <si>
    <t>WIN2B52</t>
  </si>
  <si>
    <t>2B52 -WM+ HNI Xóm 5, Liệp Mai</t>
  </si>
  <si>
    <t>Xóm 5, Thôn Liệp Mai, Xã Ngọc Liệp, Huyện Quốc Oai TP. Hà Nội Việt Nam</t>
  </si>
  <si>
    <t>NGỌC LIỆP</t>
  </si>
  <si>
    <t>WIN2B55</t>
  </si>
  <si>
    <t>2B55 - WM+ HNI M6 Mipec City View</t>
  </si>
  <si>
    <t>Sàn dịch vụ M6-DVTM-06, Tòa nhà CT3B (M6), Khu nhà ở phường Kiến Hưng TP. Hà Nội Việt Nam</t>
  </si>
  <si>
    <t>WIN2B57</t>
  </si>
  <si>
    <t>2B57- WM+ HNI 80 Sông Ái</t>
  </si>
  <si>
    <t>Số 80 Đường Sông Ái, Thôn Phượng Mỹ, Xã Mỹ Hưng, H. Thanh Oai, TP. Hà Nội, Việt Nam</t>
  </si>
  <si>
    <t>MỸ HƯNG</t>
  </si>
  <si>
    <t>WIN2B65</t>
  </si>
  <si>
    <t>2B65 - WM+ HNI Đông Hạ, Phú Cát</t>
  </si>
  <si>
    <t>Đội 3, Thôn Đông Hạ, Xã Phú Cát, Thành phố Hà Nội Việt Nam</t>
  </si>
  <si>
    <t>WIN2B67</t>
  </si>
  <si>
    <t>2B67- WM+ HNI Xóm 2, Chương Dương</t>
  </si>
  <si>
    <t>Xóm 2, Xã Chương Dương, Thành phố Hà Nội Việt Nam</t>
  </si>
  <si>
    <t>WIN2B76</t>
  </si>
  <si>
    <t>2B76- WM+ HNI Hiệp Thuận 2, Hát Môn</t>
  </si>
  <si>
    <t>Số 34, Thôn Hiệp Thuận 2, Xã Hát Môn, Thành phố Hà Nội Việt Nam</t>
  </si>
  <si>
    <t>Xã Hát Môn</t>
  </si>
  <si>
    <t>WIN2B79</t>
  </si>
  <si>
    <t>2B79 - WM+ HNI Thôn 2, Thạch Hòa</t>
  </si>
  <si>
    <t>Số 50, Cụm 2, Thôn 2, Xã Thạch Hòa, Huyện Thạch Thất TP. Hà Nội Việt Nam</t>
  </si>
  <si>
    <t>WIN2B84</t>
  </si>
  <si>
    <t>2B84 - WM+ HNI 39 Bất Bạt</t>
  </si>
  <si>
    <t>Số 39 Bất Bạt, Thôn Đan Thê, Xã Sơn Đà, Huyện Ba Vì, TP. Hà Nội, Việt Nam</t>
  </si>
  <si>
    <t>WIN2B93</t>
  </si>
  <si>
    <t>2B93 - WM+ HNI Thôn Bặn, Vân Hòa</t>
  </si>
  <si>
    <t>Số 08, Thôn Bặn, Xã Vân Hòa, Huyện Ba Vì TP. Hà Nội Việt Nam</t>
  </si>
  <si>
    <t>WIN2B94</t>
  </si>
  <si>
    <t>WM+ HNI 166 Liên Phú Thượng</t>
  </si>
  <si>
    <t>Số 166 Đường Liên Phú Thượng, Thôn Nội Thôn, Xã Thạch Thất, Thành phố Hà Nội Việt Nam</t>
  </si>
  <si>
    <t>WIN2B95</t>
  </si>
  <si>
    <t>2B95- WM+ HNI Nam Hòa 2, Đặng Giang</t>
  </si>
  <si>
    <t>Khu vực Nam Hòa 2, Thôn Đặng Giang, Xã Hòa Xá Thành phố Hà Nội Việt Nam</t>
  </si>
  <si>
    <t>WIN2B96</t>
  </si>
  <si>
    <t>2B96 - WM+ HNI 8 Đường Đông</t>
  </si>
  <si>
    <t>Số 8 Đường Đông, Thôn Trung Oai, Xã Phúc Thịnh, Thành phố Hà Nội Việt Nam</t>
  </si>
  <si>
    <t>WIN2B98</t>
  </si>
  <si>
    <t>2B98 - WM+ HNI TDP Chùa Vàng</t>
  </si>
  <si>
    <t>TDP Chùa Vàng, Phường Chương Mỹ, Thành phố Hà Nội Việt Nam</t>
  </si>
  <si>
    <t>WIN2BA2</t>
  </si>
  <si>
    <t>2BA2- WIN HNI B2-HH Roman Plaza</t>
  </si>
  <si>
    <t>Tầng 1, Căn TM 104, Tháp B2, Tòa nhà HH, Dự án ĐTXD Tổ hợp TM, DV và căn hộ cao cấp Hải Phát Plaza, Phường Hà Đông, Thành phố Hà Nội Việt Nam</t>
  </si>
  <si>
    <t>WIN2BA7</t>
  </si>
  <si>
    <t>2BA7 - WM+ HNI Thôn 5, Yên Xuân</t>
  </si>
  <si>
    <t>Thôn 5, Xã Yên Xuân, Thành phố Hà Nội, Việt Nam</t>
  </si>
  <si>
    <t>WIN2BA8</t>
  </si>
  <si>
    <t>2BA8 - WM+ HNI Cầu Bã, Quảng Oai</t>
  </si>
  <si>
    <t>Thôn Cầu Bã, Xã Quảng Oai, Thành phố Hà Nội, Việt Nam</t>
  </si>
  <si>
    <t>Xã Quảng Oai</t>
  </si>
  <si>
    <t>WIN2BB2</t>
  </si>
  <si>
    <t>WM+ HNI Chợ Đồng Vàng</t>
  </si>
  <si>
    <t>Số 06-08, Khu Chợ Đồng Vàng, Xã Phượng Dực, Thành phố Hà Nội Việt Nam</t>
  </si>
  <si>
    <t>Xã Phượng Dực</t>
  </si>
  <si>
    <t>WIN2BB4</t>
  </si>
  <si>
    <t>2BB4 - WM+ HNI 18-19 Lô B Đại Kim</t>
  </si>
  <si>
    <t>Ô số 18 và 19 Lô B, Khu đô thị mới Đại Kim - Định Công, Phường Định Công, Thành phố Hà Nội Việt Nam</t>
  </si>
  <si>
    <t>WIN2BB7</t>
  </si>
  <si>
    <t>2BB7- WIN HNI HH4C Linh Đàm</t>
  </si>
  <si>
    <t>Tầng 1, Tòa HH4C, Khu đô thị Linh Đàm, Phường Hoàng Liệt, Thành phố Hà Nội Việt Nam</t>
  </si>
  <si>
    <t>WIN2BC8</t>
  </si>
  <si>
    <t>2BC8-  WM+ HNI 19 Cây Xanh</t>
  </si>
  <si>
    <t>Số nhà 19 Đường Cây Xanh, Thôn Dược Hạ, Xã Sóc Sơn Thành phố Hà Nội Việt Nam</t>
  </si>
  <si>
    <t>WIN2BD1</t>
  </si>
  <si>
    <t>WM+ HNI Hoàng Xá, Chương Dương</t>
  </si>
  <si>
    <t>Số 116, Thôn Hoàng Xá, Xã Chương Dương, Thành phố Hà Nội Việt Nam</t>
  </si>
  <si>
    <t>Xã Chương Dương</t>
  </si>
  <si>
    <t>WIN2BE0</t>
  </si>
  <si>
    <t>2BE0 - WM+ HCM 320 Lê Quang Định</t>
  </si>
  <si>
    <t>320 Lê Quang Định, P. Bình Lợi Trung, TP. Hồ Chí Minh, Việt Nam</t>
  </si>
  <si>
    <t>WIN2BI7</t>
  </si>
  <si>
    <t>2BI7 - WM+ HCM G7, CC Horizon</t>
  </si>
  <si>
    <t>Căn văn phòng, TMDV G7 (Tầng 1), CC Horizon 214 Trần Quang Khải, P. Tân Định, TP. Hồ Chí Minh Việt Nam</t>
  </si>
  <si>
    <t>WIN2BJ1</t>
  </si>
  <si>
    <t>2BJ1 - WM+ HNI 53 Hàng Lược</t>
  </si>
  <si>
    <t>53 Hàng Lược, Phường Hoàn Kiếm, TP. Hà Nội Việt Nam</t>
  </si>
  <si>
    <t>WIN3007</t>
  </si>
  <si>
    <t>314 đường tỉnh lộ 8, KP4, Thị trấn Củ Chi, Huyện Củ Chi, HCM</t>
  </si>
  <si>
    <t>WIN3010</t>
  </si>
  <si>
    <t>89 đường Hiệp Bình, khu phố 6, Phường Hiệp Bình Phước, Quận Thủ Đức, HCM</t>
  </si>
  <si>
    <t>WIN3011</t>
  </si>
  <si>
    <t>"Lô đất C-4, khu nhà vườn 7500m2 thuộc dự án xây dựng khu nhà ở di dân GPMB và đấu giá QSDĐ, ngõ 63 Lê Đức Thọ 
phường Mỹ Đình 2, quận Nam Từ Liêm, TP Hà Nội"</t>
  </si>
  <si>
    <t>WIN3012</t>
  </si>
  <si>
    <t>Số 62 Nguyễn Đức Cảnh, phường Tương Mai, Hoàng Mai, Hà Nội</t>
  </si>
  <si>
    <t>WIN3013</t>
  </si>
  <si>
    <t>Số 464 đường Hoàng Công Chất, phường Phú Diễn, quận Bắc Từ Liêm, TP Hà Nội.</t>
  </si>
  <si>
    <t>WIN3014</t>
  </si>
  <si>
    <t>Nhà dịch vụ số P06S11 tòa P06 dự án Khu chức năng đô thị Dệt 8-3 và Hanosimex, số 25 ngõ 13,
 đường Lĩnh Nam, phường Mai Động, quận Hoàng Mai, HN</t>
  </si>
  <si>
    <t>WIN3015</t>
  </si>
  <si>
    <t>Tầng 1, tòa nhà N3, đường Nguyễn Công Trứ, phường Phố Huế, quận Hai Bà Trưng, Hà Nội</t>
  </si>
  <si>
    <t>WIN3016</t>
  </si>
  <si>
    <t>EB4-01-02A tầng trệt Block B4,khu tái, định cư Phú Mỹ(The Era Town), P. Phú Mỹ, Quận 7, HCM</t>
  </si>
  <si>
    <t>WIN3019</t>
  </si>
  <si>
    <t>Chung cư Linh Đông, 65 Linh Đông, Phường Linh Đông, Quận Thủ Đức, HCM</t>
  </si>
  <si>
    <t>WIN3025</t>
  </si>
  <si>
    <t>"Dịch vụ tầng 01, Tòa nhà Chung cư N07 B2, đường Thành Thái, 
Khu Đô thị mới Dịch Vọng, phường Dịch Vọng, quận Cầu Giấy, Hà Nội"</t>
  </si>
  <si>
    <t>win3026</t>
  </si>
  <si>
    <t>Số 583 Km 9 Đường Nguyễn Trãi, Phường Văn Quán, Quận Hà Đông, Thành phố Hà Nội</t>
  </si>
  <si>
    <t>WIN3027</t>
  </si>
  <si>
    <t>Số 27 ngách 1 ngõ 254 đường Bưởi, Cống Vị, Ba Đình, Hà Nội</t>
  </si>
  <si>
    <t>WIN3029</t>
  </si>
  <si>
    <t>"Tầng 1, Tổ hợp chung cư cao tầng NO3-T2, khu Đoàn Ngoại Giao, 
đường Nguyễn Văn Huyên kéo dài, phường Xuân Tảo, quận Bắc Từ Liêm, TP Hà Nội."</t>
  </si>
  <si>
    <t>WIN3030</t>
  </si>
  <si>
    <t>Tầng 1, chung cư Đại Kim, đường Vũ Tông Phan, phường Đại Kim, quận Hoàng Mai, Hà Nội</t>
  </si>
  <si>
    <t>win3038</t>
  </si>
  <si>
    <t>Số 131 Ba La, phường Phú Lương, Hà Đông, Hà Nội</t>
  </si>
  <si>
    <t>WIN3055</t>
  </si>
  <si>
    <t>Số 86 Nguyễn Đổng Chi, Tổ 2, Phường Cầu Diễn, Quận Nam Từ Liêm, Thành phố Hà Nội</t>
  </si>
  <si>
    <t>WIN3057</t>
  </si>
  <si>
    <t>Nhà dịch vụ số P05S05 tầng 1, park hill, đường Lĩnh Nam, phường Mai Động, quận Hoàng Mai, HN</t>
  </si>
  <si>
    <t>win3063</t>
  </si>
  <si>
    <t>70 Đường số 8, KDC Trung Sơn, ấp 4B, 70 Đường số 8, KDC Trung Sơn, ấp 4B, Xã Bình Hưng, H. Bình Chánh, HCM</t>
  </si>
  <si>
    <t>WIN3069</t>
  </si>
  <si>
    <t>57 Quang Trung, Phường Hiệp Phú, Quận 9, HCM</t>
  </si>
  <si>
    <t>win3072</t>
  </si>
  <si>
    <t>Tầng 1, tòa nhà 18T2, Khu chung cư cao tầng, dịch vụ thương mại HH6, 
khu Đô thị Nam An Khánh, xã An Khánh, huyện Hoài Đức, HN</t>
  </si>
  <si>
    <t>WIN3073</t>
  </si>
  <si>
    <t>Số 38 Ô Cách, phường Đức Giang, Long Biên, Hà Nội.</t>
  </si>
  <si>
    <t>WIN3078</t>
  </si>
  <si>
    <t>B3&amp;B4&amp;B5 tầng 1, Block 1B khu phức hợp, La Casa, số 89 Hoàng Quốc Việt, Quận 7, HCM</t>
  </si>
  <si>
    <t>win3079</t>
  </si>
  <si>
    <t>A.004 thuộc Chung cư Hoàng, 31 Trương Phước Phan, P.Bình Trị Đông, Quận Bình Tân, HCM</t>
  </si>
  <si>
    <t>WIN3081</t>
  </si>
  <si>
    <t>Số 21-23 Mễ Trì Thượng, Phường Mễ Trì, quận Nam Từ Liêm, Hà Nội.</t>
  </si>
  <si>
    <t>WIN3084</t>
  </si>
  <si>
    <t>K0.04 Lô K, tầng 1, Chung cư K, KDC City Land, 99 Nguyễn Thị Thập, P. Tân Phú, Quận 7, HCM</t>
  </si>
  <si>
    <t>win3088</t>
  </si>
  <si>
    <t>Tổ 37 Đào Cam Mộc, xã Việt Hùng, huyện Đông Anh, Tp. Hà Nội.</t>
  </si>
  <si>
    <t>win3089</t>
  </si>
  <si>
    <t>Số 44 tổ 12 phố Lâm Tiên, thị trấn Đông Anh, huyện Đông Anh, Hà Nội</t>
  </si>
  <si>
    <t>WIN3090</t>
  </si>
  <si>
    <t>Số 16 ngõ 67 Tô Ngọc Vân, Quảng An, Tây Hồ, Hà Nội</t>
  </si>
  <si>
    <t>win3094</t>
  </si>
  <si>
    <t>Thôn Ngọc Chi, xã Vĩnh Ngọc, huyện Đông Anh, HN</t>
  </si>
  <si>
    <t>win3095</t>
  </si>
  <si>
    <t>Số 53 Cao Lỗ, thôn Phan Xá, xã Uy Nỗ, huyện Đông Anh, Hà Nội</t>
  </si>
  <si>
    <t>win3102</t>
  </si>
  <si>
    <t>TT1-08, lô TT1, Khu TĐC xã Ngũ Hiệp, huyện Thanh Trì, Hà Nội</t>
  </si>
  <si>
    <t>win3104</t>
  </si>
  <si>
    <t>Tầng 1, tòa N04-T1, lô N04B, Khu Đoàn Ngoại Giao tại Hà Nội, 
đường Nguyễn Văn Huyên kéo dài, phường Xuân Đỉnh, quận Bắc Từ Liêm, HN</t>
  </si>
  <si>
    <t>WIN3105</t>
  </si>
  <si>
    <t>tầng 1, tòa nhà T06, Tổ hợp TTTM, giáo dục và căn hộ Times City, 458 Minh Khai, Phường Vĩnh Tuy, Quận Hai Bà Trưng, HN</t>
  </si>
  <si>
    <t>WIN3107</t>
  </si>
  <si>
    <t>Số 15 ngõ 35 Tu Hoàng, phường Phương Canh, quận Nam Từ Liêm, Hà Nội</t>
  </si>
  <si>
    <t>WIN3108</t>
  </si>
  <si>
    <t>357 Xuân Đỉnh, phường Xuân Đỉnh, quận Bắc Từ Liêm, Hà Nội</t>
  </si>
  <si>
    <t>WIN3112</t>
  </si>
  <si>
    <t>Căn shop TM 03, Tầng trệt block 1 (Khu 1), phân khu 15A1,Đường Nguyễn Hữu Thọ, xã Phước Kiển, H. Nhà Bè, HCM</t>
  </si>
  <si>
    <t>WIN3113</t>
  </si>
  <si>
    <t>P2-SH.05B,tòa P2,thuộc khu B5.1.5, Vinhomes Central Park, 722 Điện Biên Phủ,P.22 ,Q.Bình Thạnh, HCM</t>
  </si>
  <si>
    <t>win3115</t>
  </si>
  <si>
    <t>Thương mại dịch vụ số 1.5,khu B2, (Hoàng Anh Gold House) 187A Lê Văn Lươn , ấp 3, xã Phước Kiển,H. Nhà Bè, HCM</t>
  </si>
  <si>
    <t>WIN3119</t>
  </si>
  <si>
    <t>V1,Tầng 1,Khối đế, Khu nhà ở, LA ASTORIA 383 Nguyễn Duy Trinh, Phường Bình Trưng Tây, Quận 2, TP. Hồ Chí Minh Việt Nam</t>
  </si>
  <si>
    <t>win3123</t>
  </si>
  <si>
    <t>Tầng 1 ,Tòa FLC Star Tower, 418 Quang Trung, phường La Khê, quận Hà Đông, Hà Nội</t>
  </si>
  <si>
    <t>WIN3126</t>
  </si>
  <si>
    <t>649/115C Điện Biên Phủ, Phường 25, Quận Bình Thạnh, HCM</t>
  </si>
  <si>
    <t>WIN3130</t>
  </si>
  <si>
    <t>Tầng trệt, Tòa P12, Park Hill, khu chức năng đô thị tại khu đất 8/3 và Hanosimex, số 25, ngõ 13,
 đường Lĩnh Nam, phường Mai Động, quận Hoàng Mai, HN</t>
  </si>
  <si>
    <t>win3131</t>
  </si>
  <si>
    <t>Số 19, Tổ 22, thị trấn Đông Anh, Huyện Đông Anh, HN</t>
  </si>
  <si>
    <t>win3132</t>
  </si>
  <si>
    <t>Tổ dân phố 25, thị trấn Đông Anh , Huyện Đông Anh, HN</t>
  </si>
  <si>
    <t>win3133</t>
  </si>
  <si>
    <t>số 9, địa chỉ xóm 1, thôn An Trai, xã Vân Canh, Huyện Hoài Đức, HN</t>
  </si>
  <si>
    <t>WIN3135</t>
  </si>
  <si>
    <t>35/12 Bế Văn Cấm, P.Tân Kiểng, Quận 7, HCM</t>
  </si>
  <si>
    <t>WIN3136</t>
  </si>
  <si>
    <t>Tâng 1, tòa nhà B6  234 Phạm Văn Đồng, Phường Cổ Nhuế 1, Quận Bắc Từ Liêm, HN</t>
  </si>
  <si>
    <t>WIN3137</t>
  </si>
  <si>
    <t>Số 11C Ngõ 124 Âu Cơ, Phường Tứ Liên, Quận Tây Hồ, HN</t>
  </si>
  <si>
    <t>WIN3138</t>
  </si>
  <si>
    <t>Số 98 Xuân Diệu, Tổ 30, Cụm 4, Phường Tứ Liên, Quận Tây Hồ, HN</t>
  </si>
  <si>
    <t>WIN3140</t>
  </si>
  <si>
    <t>220/16 Xô Viết Nghệ Tĩnh,Phường 21, Quận Bình Thạnh, HCM</t>
  </si>
  <si>
    <t>win3142</t>
  </si>
  <si>
    <t>20-22 đường Bia Bà, phường La Khê, quận Hà Đông, Hà Nội</t>
  </si>
  <si>
    <t>WIN3143</t>
  </si>
  <si>
    <t>tầng 1 Nhà dịch vụ số P09S008, tòa P09 (Eco-34CT1A), Park Hill, số 25 ngõ 13, đường Lĩnh Nam, phường Mai Động, quận Hoàng Mai, HN</t>
  </si>
  <si>
    <t>WIN3144</t>
  </si>
  <si>
    <t>313 Trần Cung, phường Cổ Nhuế, quận Bắc Từ Liêm, Hà Nội</t>
  </si>
  <si>
    <t>WIN3145</t>
  </si>
  <si>
    <t>112 Mai Động, phường Mai Động, quận Hoàng Mai, Hà Nội</t>
  </si>
  <si>
    <t>win3147</t>
  </si>
  <si>
    <t>145 Vĩnh Viễn, Phường 4, Quận 10, HCM</t>
  </si>
  <si>
    <t>WIN3156</t>
  </si>
  <si>
    <t>H1-06-01 thuộc khu nhà CITIBELLA 1, tại dự án Khu Dân cư Cát Lái, Phường Cát Lái, Quận 2, TP. Hồ Chí Minh Việt Nam</t>
  </si>
  <si>
    <t>WIN3157</t>
  </si>
  <si>
    <t>537 Nguyễn Duy Trinh, Phường Bình Trưng Đông, Quận 2, TP. Hồ Chí Minh Việt Nam</t>
  </si>
  <si>
    <t>WIN3158</t>
  </si>
  <si>
    <t>24 Đoàn Kết Khu Phố 2, Phường Bình Thọ, Quận Thủ Đức, HCM</t>
  </si>
  <si>
    <t>WIN3159</t>
  </si>
  <si>
    <t>"Kiot số 11,12 và số 13, tầng 1, tòa nhà chung cư 17T1-CT2, khu nhà ở Trung Văn, đường Cương Kiên ,
 phường Trung Văn, quận Nam Từ Liêm, Hà Nội</t>
  </si>
  <si>
    <t>win3160</t>
  </si>
  <si>
    <t>TẦNG 1 THÁP B KHU LAKE VIEW ECOPARK XUÂN QUAN VĂN GIANG HƯNG YÊN</t>
  </si>
  <si>
    <t>win3161</t>
  </si>
  <si>
    <t>TẦNG 1 KHU D KHU LAKE VIEW  ECOPARK XUÂN QUAN VĂN GIANG HUNGE YÊN</t>
  </si>
  <si>
    <t>WIN3162</t>
  </si>
  <si>
    <t>tầng 01, Khối B, Tòa nhà NO-CT1, Hải Đăng City , Phường Mỹ Đình 2, Quận Nam Từ Liêm, TP Hà Nội</t>
  </si>
  <si>
    <t>win3163</t>
  </si>
  <si>
    <t>9/3B Hà Huy Giáp, Phường Thạnh Xuân, Quận 12, HCM</t>
  </si>
  <si>
    <t>WIN3168</t>
  </si>
  <si>
    <t>Số 153 Hữu Hưng, Phường Tây Mỗ, Quận Nam Từ Liêm, HN</t>
  </si>
  <si>
    <t>WIN3169</t>
  </si>
  <si>
    <t>96 phố Định Công, P. Phương Liệt, Quận Thanh Xuân, HN</t>
  </si>
  <si>
    <t>WIN3171</t>
  </si>
  <si>
    <t>54A Đường số 7, khu phố 3, Phường Linh Trung, Quận Thủ Đức, HCM</t>
  </si>
  <si>
    <t>win3173</t>
  </si>
  <si>
    <t>192/72-192/74-192/76 Nguyễn Oanh, Phường 17, Quận Gò Vấp, HCM</t>
  </si>
  <si>
    <t>win3175</t>
  </si>
  <si>
    <t>10B -10C Lê Minh Xuân, Phường 7, Quận Tân Bình, HCM</t>
  </si>
  <si>
    <t>WIN3177</t>
  </si>
  <si>
    <t>Tầng 1, Tòa nhà NO12-2, khu đô thị mới Sài Đồng
, phố Sài Đồng, phường Sài Đồng, quận Long Biên, HN</t>
  </si>
  <si>
    <t>win3178</t>
  </si>
  <si>
    <t>Thôn 2, Xã Ninh Hiệp, Huyện Gia Lâm, HN</t>
  </si>
  <si>
    <t>WIN3179</t>
  </si>
  <si>
    <t>Tầng 1, Tòa nhà CT4-VIMECO, Lô H1, đường Nguyễn Chánh, phường Trung Hòa, quận Cầu Giấy, Hà Nội</t>
  </si>
  <si>
    <t>WIN3180</t>
  </si>
  <si>
    <t>Tầng 1 tòa nhà CT1 - Khu nhà ở cao cấp Skylight, 125D phố Minh Khai, phường Minh Khai, quận Hai Bà Trưng, HN</t>
  </si>
  <si>
    <t>WIN3181</t>
  </si>
  <si>
    <t>"Tầng 1 thuộc Tòa nhà N09-B2 Khu Đô thị mới Dịch Vọng , đường Thành Thái, 
phường Dịch Vọng, Quận Cầu Giấy, Hà Nội"</t>
  </si>
  <si>
    <t>WIN3182</t>
  </si>
  <si>
    <t>Ô số 21 Lô A Biệt Thự BT7, Khu đô thị mới Việt Hưng,
 Phường Giang Biên, Quận Long Biên, HN</t>
  </si>
  <si>
    <t>WIN3183</t>
  </si>
  <si>
    <t>443 ,Đội cấn, quận Ba Đình, HN</t>
  </si>
  <si>
    <t>win3185</t>
  </si>
  <si>
    <t>Phân khu Thương mại 07 (TM01.7) thuộc Chung cư chung cư kết, hợp thương mại 18 tầng tại lô H, P. Linh Tây, Q. Thủ Đức, HCM</t>
  </si>
  <si>
    <t>WIN3187</t>
  </si>
  <si>
    <t>"Lô C3, Tầng 01, Tòa C, Khối nhà B, Dự án Tổ hợp văn phòng, nhà ở cao cấp kết hợp dịch vụ thương mại HBI, 
số 203 Nguyễn Huy Tưởng, phường Thanh Xuân Trung, quận Thanh Xuân, thành phố Hà Nội</t>
  </si>
  <si>
    <t>WIN3188</t>
  </si>
  <si>
    <t>Số 144 đường Hoa Bằng, phường Yên Hòa, quận Cầu Giấy, HN</t>
  </si>
  <si>
    <t>WIN3191</t>
  </si>
  <si>
    <t>kiot số 106, 107 tại tầng 01 lô B (lô 2) Tòa nhà Metropolitan CT36,
 ngõ 177 đường Định Công, tổ 24 phường Định Công, quận Hoàng Mai, HN</t>
  </si>
  <si>
    <t>win3193</t>
  </si>
  <si>
    <t>24 Lê Bình, Phường 4, Quận Tân Bình, HCM</t>
  </si>
  <si>
    <t>WIN3196</t>
  </si>
  <si>
    <t>Số 1B đường Nguyễn Duy Trinh, phường Hoàng Liệt, quận Hoàng Mai, Hà Nội</t>
  </si>
  <si>
    <t>WIN3197</t>
  </si>
  <si>
    <t>Số 2 ngách 8/11 đường Lê Quang Đạo, phường Phú Đô, quận Nam Từ Liêm, HN</t>
  </si>
  <si>
    <t>win3199</t>
  </si>
  <si>
    <t>60 đường số 715, Tạ Quang Bửu, Phường 4, Quận 8, HCM</t>
  </si>
  <si>
    <t>win3204</t>
  </si>
  <si>
    <t>106 Bành Văn Trân Phường 7, Quận Tân Bình, HCM</t>
  </si>
  <si>
    <t>win3205</t>
  </si>
  <si>
    <t>Khu TM DV, Khối B, Khu căn hộ cao tầng Tân Phú IDICO, số 262/13-262/15 Luỹ Bán Bích, Phường, Hòa Thạnh, Quận Tân Phú, HCM</t>
  </si>
  <si>
    <t>win3207</t>
  </si>
  <si>
    <t>WM+ HCM 314 Lê Văn Thọ</t>
  </si>
  <si>
    <t>314 Lê Văn Thọ, Phường 11, Quận Gò Vấp, HCM</t>
  </si>
  <si>
    <t>WIN3208</t>
  </si>
  <si>
    <t>BT1.D8, Khu đô thị mới Trung Văn, đường Trung Văn, Phường Trung Văn, Quận Nam Từ Liêm, TP Hà Nội.</t>
  </si>
  <si>
    <t>win3210</t>
  </si>
  <si>
    <t>BT8-1, Khu đô thị mới Văn Khê, đường Tố Hữu, phường La Khê, quận Hà Đông, HN</t>
  </si>
  <si>
    <t>win3213</t>
  </si>
  <si>
    <t>B5/119K Ấp 2, Xã Phong Phú, Huyện Bình Chánh, HCM</t>
  </si>
  <si>
    <t>win3214</t>
  </si>
  <si>
    <t>56 Đường S9, Phường Tây Thạnh, Quận Tân Phú, HCM</t>
  </si>
  <si>
    <t>WIN3215</t>
  </si>
  <si>
    <t>125 Đường số 17,Phường Tân Quy, Quận 7, HCM</t>
  </si>
  <si>
    <t>win3218</t>
  </si>
  <si>
    <t>89 Phạm Phú Thứ, Phường 11, Quận Tân Bình, HCM</t>
  </si>
  <si>
    <t>WIN3220</t>
  </si>
  <si>
    <t>Số 28 Trần Tử Bình, phường Nghĩa Tân, quận Cầu Giấy, thành phố Hà Nội</t>
  </si>
  <si>
    <t>win3222</t>
  </si>
  <si>
    <t>Ki ốt số 08, tầng 1, tòa nhà chung cư CT4,</t>
  </si>
  <si>
    <t>WIN3223</t>
  </si>
  <si>
    <t>596/2 Tô Ký, Phường Tân Chánh Hiệp, Quận 12, HCM</t>
  </si>
  <si>
    <t>WIN3225</t>
  </si>
  <si>
    <t>75 Tam Trinh, phường Mai Động, quận Hoàng Mai, Hà Nội
 (Đ/c cũ: Tầng 1, tháp B, tòa nhà Helios tower số 75 Tam Trinh, phường Mai Động, quận Hoàng Mai, HN</t>
  </si>
  <si>
    <t>WIN3227</t>
  </si>
  <si>
    <t>Số 15 Trần Khánh Dư, tổ 53, phường Bạch Đằng, quận Hai Bà Trưng, HN</t>
  </si>
  <si>
    <t>win3228</t>
  </si>
  <si>
    <t>Số 44-46 Kiều Mai, phường Phúc Diễn, quận Bắc Từ Liêm, HN</t>
  </si>
  <si>
    <t>win3229</t>
  </si>
  <si>
    <t>tầng 1 thuộc Toà K, Chung cư CT7, Tổ hợp Chung cư cao tầng NCG Residential, Quận Hà Đông, HN</t>
  </si>
  <si>
    <t>WIN3231</t>
  </si>
  <si>
    <t>Tổ 6, Phường Phúc Lợi, Quận Long Biên, HN</t>
  </si>
  <si>
    <t>win3232</t>
  </si>
  <si>
    <t>Số 105 Ngô Xuân Quảng, Thị trấn Trâu Quỳ, Huyện Gia Lâm, HN</t>
  </si>
  <si>
    <t>WIN3237</t>
  </si>
  <si>
    <t>Số 23 ngõ 136 đường Cầu Diễn, Tổ Dân Phố Ngọa Long 1, phường Minh Khai, quận Bắc Từ Liêm, Hà Nội</t>
  </si>
  <si>
    <t>win3238</t>
  </si>
  <si>
    <t>tầng 1 Khu nhà ở cao cấp BMM, phường Phúc La, quận Hà Đông, Thành phố Hà Nội</t>
  </si>
  <si>
    <t>win3239</t>
  </si>
  <si>
    <t>Tòa nhà T1  khu đô thị mới Nam An Khánh, Hoài Đức, Hà Nội</t>
  </si>
  <si>
    <t>win3241</t>
  </si>
  <si>
    <t>WM+ HCM 1206 Lê Đức Thọ</t>
  </si>
  <si>
    <t>1206 Lê Đức Thọ, Phường 13, Quận Gò Vấp, HCM</t>
  </si>
  <si>
    <t>win3242</t>
  </si>
  <si>
    <t>Nhà số 4 đường D7 (khu nhà ở Nam Long MR), khu phố 6, Phường Phước Long B, Quận 9, HCM</t>
  </si>
  <si>
    <t>win3243</t>
  </si>
  <si>
    <t>53 Vườn Lài, Phường Phú Thọ Hòa, Quận Tân Phú, HCM</t>
  </si>
  <si>
    <t>WIN3245</t>
  </si>
  <si>
    <t>Số 191 Xuân Đỉnh, phường Xuân Đỉnh, Quận Bắc Từ Liêm, thành phố Hà Nội</t>
  </si>
  <si>
    <t>WIN3246</t>
  </si>
  <si>
    <t>Số 140-142 Nguyễn Sơn, phường Bồ Đề, Quận Long Biên, HN</t>
  </si>
  <si>
    <t>win3247</t>
  </si>
  <si>
    <t>Villa 2-24, Khu nhà ở và trung tâm thương mại, phường Hà Cầu, quận Hà Đông, HN</t>
  </si>
  <si>
    <t>WIN3248</t>
  </si>
  <si>
    <t>Lô số 7-628, đường Hoàng Hoa Thám, phường Bưởi, quận Tây Hồ, HN</t>
  </si>
  <si>
    <t>win3253</t>
  </si>
  <si>
    <t>472 Phạm Văn Bạch, Phường 12, Quận Gò Vấp, HCM</t>
  </si>
  <si>
    <t>WIN3254</t>
  </si>
  <si>
    <t>54 B Nguyễn Thị Huỳnh, Phường 11, Quận Phú Nhuận, HCM</t>
  </si>
  <si>
    <t>WIN3257</t>
  </si>
  <si>
    <t>199 Nguyễn Văn Tăng, Phường Long Thạnh Mỹ, Quận 9, HCM</t>
  </si>
  <si>
    <t>WIN3258</t>
  </si>
  <si>
    <t>B57 Khu phố 3, Phường Đông Hưng Thuận, Quận 12, HCM</t>
  </si>
  <si>
    <t>win3259</t>
  </si>
  <si>
    <t>Khu TM tầng 1 Block A Chung Cư Flora, tại dự án Fuji Residence, PLB, Quận 9, HCM</t>
  </si>
  <si>
    <t>win3260</t>
  </si>
  <si>
    <t>Số 135 Phố Cửu Việt 2, Thị Trấn Trâu Quỳ, Huyện Gia Lâm, HN</t>
  </si>
  <si>
    <t>WIN3261</t>
  </si>
  <si>
    <t>Thôn Đào Xuyên, xã Đa Tốn, Huyện Gia Lâm, HN</t>
  </si>
  <si>
    <t>WIN3264</t>
  </si>
  <si>
    <t>Số 15 ngõ 259 Yên Hòa, phường Yên Hòa, quận Cầu Giấy, HN</t>
  </si>
  <si>
    <t>WIN3265</t>
  </si>
  <si>
    <t>Tầng 1, tòa nhà N01-T4, phường Xuân Tảo, quận Bắc Từ Liêm, thành phố Hà Nội</t>
  </si>
  <si>
    <t>WIN3266</t>
  </si>
  <si>
    <t>Lô 01, tầng 1 Nhà chung cư cao tầng CT2-E tại ô đất CT2, Phường Mễ Trì, Quận Nam Từ Liêm, HN</t>
  </si>
  <si>
    <t>win3274</t>
  </si>
  <si>
    <t>10-10B Nguyễn Hữu Tiến, Phường Tây Thạnh, Quận Tân Phú, HCM</t>
  </si>
  <si>
    <t>WIN3275</t>
  </si>
  <si>
    <t>Số 254 đưởng Cổ Bi, xã Cổ Bi, huyện Gia Lâm, Hà Nội</t>
  </si>
  <si>
    <t>WIN3276</t>
  </si>
  <si>
    <t>Số 250 đường Lạc Long Quân, phường Bưởi, quận Tây Hồ, Hà Nội</t>
  </si>
  <si>
    <t>WIN3277</t>
  </si>
  <si>
    <t>Xóm ngoài, Xã Uy Nỗ, Huyện Đông Anh, Hà Nội</t>
  </si>
  <si>
    <t>WIN3278</t>
  </si>
  <si>
    <t>Số 290-292 đường Nguyễn Trãi, phường Trung Văn, Quận Nam Từ Liêm, Hà Nội</t>
  </si>
  <si>
    <t>WIN3279</t>
  </si>
  <si>
    <t>Số 207 đường Lương Thế Vinh, phường Trung Văn, quận Nam Từ Liêm, Hà Nội</t>
  </si>
  <si>
    <t>WIN3280</t>
  </si>
  <si>
    <t>TDP số 5 Mễ Trì Hạ, phường Mễ Trì, quận Nam Từ Liêm, Hà Nội.</t>
  </si>
  <si>
    <t>win3281</t>
  </si>
  <si>
    <t>TT3 40-41, Xã Ngũ Hiệp, Tứ Hiệp, Thanh Trì, TP. Hà Nội</t>
  </si>
  <si>
    <t>WIN3282</t>
  </si>
  <si>
    <t>130E-130G Đường Gò Dưa, Khu phố 3, Phường Tam Bình, Quận Thủ Đức, HCM</t>
  </si>
  <si>
    <t>WIN3283</t>
  </si>
  <si>
    <t>Khu dân cư mở rộng 1/45 Đường Nguyễn Văn Qúa, Phường Đông Hưng Thuận Quận 12, HCM</t>
  </si>
  <si>
    <t>WIN3285</t>
  </si>
  <si>
    <t>1/23B Ấp 3 xã Đông Thạnh, Huyện Hóc Môn, HCM</t>
  </si>
  <si>
    <t>WIN3286</t>
  </si>
  <si>
    <t>108 đường ĐHT02, Phường Đông Hưng Thuận, Quận 12, HCM</t>
  </si>
  <si>
    <t>WIN3287</t>
  </si>
  <si>
    <t>173 Liên khu 4-5, Phường Bình Hưng Hòa, Quận Bình Tân, TP. Hồ Chí Minh Việt Nam</t>
  </si>
  <si>
    <t>WIN3290</t>
  </si>
  <si>
    <t>Số 371 Cao Lỗ, xã Uy Nỗ, huyện Đông Anh, HN</t>
  </si>
  <si>
    <t>win3291</t>
  </si>
  <si>
    <t>Số 2-NV1, xã Tân Triều, huyện Thanh Trì, Hà Nội</t>
  </si>
  <si>
    <t>win3292</t>
  </si>
  <si>
    <t>318/1 Phạm Hùng, Phường 5, Quận 8, HCM</t>
  </si>
  <si>
    <t>win3294</t>
  </si>
  <si>
    <t>C3/5 Ấp 3 xã Vĩnh Lộc A, Huyện Bình Chánh, HCM</t>
  </si>
  <si>
    <t>WIN3296</t>
  </si>
  <si>
    <t>25 Bùi Công Trừng, Phường Thạnh Xuân, Quận 12, HCM</t>
  </si>
  <si>
    <t>WIN3301</t>
  </si>
  <si>
    <t>Tổ dân phố số 4, phường Phú Đô, quận Nam Từ Liêm, Hà Nội</t>
  </si>
  <si>
    <t>WIN3303</t>
  </si>
  <si>
    <t>BT1- Lô 8, Khu đô thị Mễ Trì Hạ, đường Mễ Trì Hạ, Phường Mễ Trì, quận Nam Từ Liêm</t>
  </si>
  <si>
    <t>WIN3304</t>
  </si>
  <si>
    <t>Số 217A Quan Hoa, phường Quan Hoa, Quận Cầu Giấy, Hà Nội</t>
  </si>
  <si>
    <t>WIN3305</t>
  </si>
  <si>
    <t>P7-SH-01, tòa nhà P7, dư án Vinhomes Central Park 722, đường Điện Biên Phủ, Phường 22, Quận Bình Thạnh, HCM</t>
  </si>
  <si>
    <t>WIN3307</t>
  </si>
  <si>
    <t>106-108 Tân Sơn Hòa, Phường 2, Quận Tân Bình, TP. Hồ Chí Minh Việt Nam</t>
  </si>
  <si>
    <t>win3311</t>
  </si>
  <si>
    <t>E13, đường Yên Xá, Khu đấu giá quyền sử dụng đất, xã Tân Triều, Thanh Trì, Hà Nội</t>
  </si>
  <si>
    <t>WIN3312</t>
  </si>
  <si>
    <t>Số 100, đường K2, phường Cầu Diễn, quận Nam Từ Liêm, Hà Nội</t>
  </si>
  <si>
    <t>win3316</t>
  </si>
  <si>
    <t>126/4/1 Ấp Tây Lân Tổ 21 Xã Bà Điểm, Huyện Hóc Môn, HCM</t>
  </si>
  <si>
    <t>win3321</t>
  </si>
  <si>
    <t>G-1-02 tại tầng 1, căn số 2 Block G, thuộc BS, Lô13B Khu, dân cư Conic Xã Phong Phú, Huyện Bình, Chánh, HCM</t>
  </si>
  <si>
    <t>WIN3322</t>
  </si>
  <si>
    <t>Tầng 1, tòa 17T4, Tòa nhà Hapulico Complex, Số 01 phố Nguyễn Huy Tưởng, 
phường Thanh Xuân Trung, quận Thanh Xuân, thành phố Hà Nội</t>
  </si>
  <si>
    <t>win3323</t>
  </si>
  <si>
    <t>Số 105-107 Tân Xuân, phường Xuân Đỉnh, quận Bắc Từ Liêm, Hà Nội</t>
  </si>
  <si>
    <t>WIN3324</t>
  </si>
  <si>
    <t>Xóm 3, Thôn Cổ Điển, Xã Hải Bối, huyện Đông Anh, Hà Nội</t>
  </si>
  <si>
    <t>WIN3327</t>
  </si>
  <si>
    <t>79 Liên khu 5-6, KP 5, Phường Bình Hưng Hòa B, Quận Bình Tân, TP. Hồ Chí Minh Việt Nam</t>
  </si>
  <si>
    <t>WIN3330</t>
  </si>
  <si>
    <t>901 Tỉnh lộ 43, KP2, Phường Bình Chiểu, Quận Thủ Đức, HCM</t>
  </si>
  <si>
    <t>WIN3337</t>
  </si>
  <si>
    <t>Số 70-72 đường Tựu Liệt, thị trấn Văn Điển, huyện Thanh Trì, Hà Nội</t>
  </si>
  <si>
    <t>win3339</t>
  </si>
  <si>
    <t>6 Trần Thị Nghỉ, Phường 7, Quận Gò Vấp, HCM</t>
  </si>
  <si>
    <t>WIN3342</t>
  </si>
  <si>
    <t>B2 Dự án Pandora, số 53 Phố Triều Khúc, phường Thanh Xuân Bắc, quận Thanh Xuân, Hà Nội</t>
  </si>
  <si>
    <t>win3346</t>
  </si>
  <si>
    <t>Số 204 đường Thanh Bình, phường Mộ Lao, quận Hà Đông, Hà Nội</t>
  </si>
  <si>
    <t>WIN3347</t>
  </si>
  <si>
    <t>Số 173 TDP số 4, phường Xuân Phương, quận Nam Từ Liêm, Hà Nội</t>
  </si>
  <si>
    <t>WIN3350</t>
  </si>
  <si>
    <t>Số 777 đường Bạch Đằng, Phường Bạch Đằng, Hai Bà Trưng, Hà Nội</t>
  </si>
  <si>
    <t>win3352</t>
  </si>
  <si>
    <t>23N và 24N Nguyễn Thị Tần, Phường 2, Quận 8, HCM</t>
  </si>
  <si>
    <t>win3353</t>
  </si>
  <si>
    <t>1132 Quốc lộ 50, Ấp 3, Xã Bình Hưng, Huyện Bình Chánh, HCM</t>
  </si>
  <si>
    <t>WIN3355</t>
  </si>
  <si>
    <t>102 Khu phố 2, Đường số 29, Phường Bình Trị Đông, Quận Bình Tân, TP. Hồ Chí Minh Việt Nam</t>
  </si>
  <si>
    <t>WIN3356</t>
  </si>
  <si>
    <t>Số 13 Đường 78 Ấp Đình, Xã Tân Phú Trung, Huyện Củ Chi, HCM</t>
  </si>
  <si>
    <t>WIN3357</t>
  </si>
  <si>
    <t>3357 - WM+ BDG 103/1 Khu Phố 1A</t>
  </si>
  <si>
    <t>103/1 Khu phố 1A, Phường An Phú, Thành phố Thuận An, T. Bình Dương Việt Nam</t>
  </si>
  <si>
    <t>WIN3366</t>
  </si>
  <si>
    <t>Lô 01, tầng 1 Nhà chung cư cao tầng CT2-E tại ô đất CT2, phường Mễ Trì, 
quận Nam Từ Liêm, thành phố Hà Nội</t>
  </si>
  <si>
    <t>win3369</t>
  </si>
  <si>
    <t>TDP Viên 5, phường Cổ Nhuế 2, quận Bắc Từ Liêm, HN</t>
  </si>
  <si>
    <t>WIN3370</t>
  </si>
  <si>
    <t>Tầng 1 Chung cư Yên Hòa Sunshine, Số 9 phố Vũ Phạm Hàm, Phường Yên Hòa, quận Cầu Giấy, Hà Nội</t>
  </si>
  <si>
    <t>WIN3371</t>
  </si>
  <si>
    <t>Số 23-25 đường Nguyễn Khả Trạc, phường Mai Dịch, Quận Cầu Giấy, thành phố Hà Nội</t>
  </si>
  <si>
    <t>WIN3379</t>
  </si>
  <si>
    <t>Căn L6-SH.01A, tòa L6 Tại Vinhomes Central Park, 720A Đường Điện Biên Phủ, Phường 22, Quận Bình Thạnh, HCM</t>
  </si>
  <si>
    <t>WIN3386</t>
  </si>
  <si>
    <t>909 Nguyễn Duy Trinh, Phường Phú Hữu, Quận 9, HCM</t>
  </si>
  <si>
    <t>WIN3387</t>
  </si>
  <si>
    <t>651A, 653 Tỉnh lộ 43, Khu phố 4, Phường Tam Bình, Quận Thủ Đức, HCM</t>
  </si>
  <si>
    <t>WIN3388</t>
  </si>
  <si>
    <t>602/52 Điện Biên Phủ, Phường 22, Quận Bình Thạnh, HCM</t>
  </si>
  <si>
    <t>WIN3389</t>
  </si>
  <si>
    <t>135/37/60-62 Nguyễn Hữu Cảnh, Phường 22, Quận Bình Thạnh, HCM</t>
  </si>
  <si>
    <t>WIN3392</t>
  </si>
  <si>
    <t>26/4B Ấp Đông Lân, Xã Bà Điểm, Huyện Hóc Môn, HCM</t>
  </si>
  <si>
    <t>WIN3394</t>
  </si>
  <si>
    <t>0.01, 02, 03 Lô A. Khu nhà ở gia đình LLVT Quân khu 7, số 41 đường TMT2A, Phường Trung Mỹ Tây, Quận 12, HCM</t>
  </si>
  <si>
    <t>WIN3404</t>
  </si>
  <si>
    <t>NV36, Khu đô thị mới Trung Văn, phường Trung Văn, quận Nam Từ Liêm, Hà Nội.</t>
  </si>
  <si>
    <t>win3411</t>
  </si>
  <si>
    <t>2D -2E Lương Thế Vinh, Phường Tân Thới Hòa, Quận Tân Phú, HCM</t>
  </si>
  <si>
    <t>WIN3413</t>
  </si>
  <si>
    <t>18 Đường số 2, Khu nhà Hiệp Bình Chánh, KP 5, Hiệp Bình Chánh, Quận Thủ Đức, HCM</t>
  </si>
  <si>
    <t>win3414</t>
  </si>
  <si>
    <t>F12/2G Ấp 6, xã Vĩnh Lộc A, Huyện Bình Chánh, HCM</t>
  </si>
  <si>
    <t>WIN3419</t>
  </si>
  <si>
    <t>744 Tỉnh lộ 43, KP3, Phường Bình Chiểu, Quận Thủ Đức, HCM</t>
  </si>
  <si>
    <t>WIN3420</t>
  </si>
  <si>
    <t>45 Đường TL 27, KP3B, Phường Thạnh Lộc, Quận 12, HCM</t>
  </si>
  <si>
    <t>win3422</t>
  </si>
  <si>
    <t>419 Ba Đình, Phường 9, Quận 8, HCM</t>
  </si>
  <si>
    <t>win3426</t>
  </si>
  <si>
    <t>3/123 Ấp Nhị Tân 1, xã Tân Thới Nhì, Huyện Hóc Môn, HCM</t>
  </si>
  <si>
    <t>win3430</t>
  </si>
  <si>
    <t>C12/13B Liên Ấp 123, Ấp 3, Xã Vĩnh Lộc B, Huyện Bình Chánh, HCM</t>
  </si>
  <si>
    <t>WIN3433</t>
  </si>
  <si>
    <t>Số 68 Hoàng Như Tiếp, phường Bồ Đề, quận Long Biên, Hà Nội</t>
  </si>
  <si>
    <t>WIN3434</t>
  </si>
  <si>
    <t>Số 91 Đốc Ngữ, phường Liễu Giai, quận Ba Đình, Hà Nội</t>
  </si>
  <si>
    <t>win3441</t>
  </si>
  <si>
    <t>E8/2H Ấp 5, xã Vĩnh Lộc A, Huyện Bình Chánh, HCM</t>
  </si>
  <si>
    <t>win3443</t>
  </si>
  <si>
    <t>1191-1189 Phạm Văn Bạch, Phường 12, Quận Gò Vấp, HCM</t>
  </si>
  <si>
    <t>win3445</t>
  </si>
  <si>
    <t>41 Đường 59, Phường 14, Quận Gò Vấp, (Thửa đất số 737, tờ bản đồ số 14 tại, phường 14, Quân Gò Vấp. HCM</t>
  </si>
  <si>
    <t>WIN3446</t>
  </si>
  <si>
    <t>Số A12-BT1, đường Lưu Hữu Phước, KĐT Mỹ Đình 2, phường Mỹ Đình 2, quận Nam Từ Liêm, Hà Nội</t>
  </si>
  <si>
    <t>win3448</t>
  </si>
  <si>
    <t>39A1 Bình Chiểu, KP3, Phường Bình Chiểu, Quận Thủ Đức, HCM</t>
  </si>
  <si>
    <t>win3449</t>
  </si>
  <si>
    <t>Lô G9, tầng 1,(trệt) thuộc khối CC Tháp AB, Khu dân cư cao, tầng Thành Thái, 7/28  Đường Thành Thái Phường 14, Quận 10, HCM</t>
  </si>
  <si>
    <t>WIN3454</t>
  </si>
  <si>
    <t>Tổ Dân phố Tháp, phường Đại Mỗ, Nam Từ Liêm, Hà Nội</t>
  </si>
  <si>
    <t>win3455</t>
  </si>
  <si>
    <t>Tầng 1 Tòa nhà 18T1- Lô HH6 – Khu đô thị Nam An Khánh- 
xã An Khánh-huyện Hoài Đức, HN</t>
  </si>
  <si>
    <t>win3456</t>
  </si>
  <si>
    <t>77 A Dương Đình Hội, Phước Long B, Quận 9, HCM</t>
  </si>
  <si>
    <t>WIN3465</t>
  </si>
  <si>
    <t>Tầng 1, Công trình nhà ở cao tầng tại số 671 Hoàng Hoa Thám, phường Vĩnh Phúc, quận Ba Đình, Hà Nội</t>
  </si>
  <si>
    <t>WIN3466</t>
  </si>
  <si>
    <t>Tầng 1, Tổ hợp nhà ở văn phòng làm việc và dịch vụ, xã Tả Thanh Oai, huyện Thanh Trì, HN</t>
  </si>
  <si>
    <t>WIN3469</t>
  </si>
  <si>
    <t>109 đường 39 ấp Trung 2, Phường Bình Trưng Tây, Quận 2, HCM</t>
  </si>
  <si>
    <t>WIN3473</t>
  </si>
  <si>
    <t>60 Đường số 9, KP 1, Phường Linh Tây, Quận Thủ Đức, HCM</t>
  </si>
  <si>
    <t>win3476</t>
  </si>
  <si>
    <t>Tầng 01, chung cư CT2, Dự án Khu nhà ở xã hội Phú Lãm, Phường Phú Lãm, Quận Hà Đông, HN</t>
  </si>
  <si>
    <t>WIN3477</t>
  </si>
  <si>
    <t>Số 228 đường Vĩnh Hưng, phường Vĩnh Hưng, quận Hoàng Mai, Hà Nội</t>
  </si>
  <si>
    <t>win3478</t>
  </si>
  <si>
    <t>Số 80 đường Kẻ Vẽ, phường Đông Ngạc, quận Bắc Từ Liêm, Hà Nội</t>
  </si>
  <si>
    <t>win3484</t>
  </si>
  <si>
    <t>101/2 Ấp 4, Xã Xuân Thới Thượng, Huyện Hóc Môn, HCM</t>
  </si>
  <si>
    <t>win3496</t>
  </si>
  <si>
    <t>Tầng 1, Tòa N02-T1 Khu Đoàn Ngoại Giao, phường Xuân Tảo, Quận Bắc Từ Liêm, HN</t>
  </si>
  <si>
    <t>WIN3497</t>
  </si>
  <si>
    <t>Tằng 1, Tòa nhà Lilama Hà Nội, 52 Lĩnh Nam, Mai Động, Hoàng Mai, Hà Nội</t>
  </si>
  <si>
    <t>WIN3499</t>
  </si>
  <si>
    <t>Thôn Hà Phong, xã Liên Hà, huyện Đông Anh, Hà Nội</t>
  </si>
  <si>
    <t>WIN3500</t>
  </si>
  <si>
    <t>Tầng 1, Chung cư cao tầng , Khu nhà cán bộ Học viện Quốc Phòng, ô đất O17-HH2,  Phường Xuân La, Quận Tây Hồ, HN</t>
  </si>
  <si>
    <t>win3502</t>
  </si>
  <si>
    <t>47-49-51 Trần Văn Ơn, Phường Tân Sơn Nhì, Quận Tân Phú, HCM</t>
  </si>
  <si>
    <t>win3505</t>
  </si>
  <si>
    <t>152 Lê Lợi, Phường 4, Quận Gò Vấp, HCM</t>
  </si>
  <si>
    <t>win3508</t>
  </si>
  <si>
    <t>15 Đường CN6, Phường Sơn Kỳ, Quận Tân Phú, HCM</t>
  </si>
  <si>
    <t>WIN3512</t>
  </si>
  <si>
    <t>Đội 5, thôn Yên Kiện, xã Ngọc Hồi, Thanh trì, HN</t>
  </si>
  <si>
    <t>WIN3516</t>
  </si>
  <si>
    <t>37/2B-37/2D Ấp Mỹ Hòa, Xã Trung Chánh, Huyện Hóc Môn, HCM</t>
  </si>
  <si>
    <t>WIN3528</t>
  </si>
  <si>
    <t>Số 69 Bắc Cầu, phường Ngọc Thụy, quận Long Biên, Hà Nội</t>
  </si>
  <si>
    <t>WIN3529</t>
  </si>
  <si>
    <t>Tầng 1, Ô OCT2 tại Khu Chức Năng Đô thị, Phường Xuân Phương, quận Nam Từ Liêm, Hà Nội</t>
  </si>
  <si>
    <t>WIN3530</t>
  </si>
  <si>
    <t>Tầng 1, Khu trung tâm thương mại – Tòa nhà Five Star Garden, số 2 Kim Giang , phường Kim Giang, quận Thanh Xuân, Hà Nội</t>
  </si>
  <si>
    <t>WIN3531</t>
  </si>
  <si>
    <t>Tầng 1, Khu nhà ở kết hợp thương mại và dịch vụ, số 6 Lê Văn Thiêm, phường Thanh Xuân Trung, quận Thanh Xuân, Hà Nội</t>
  </si>
  <si>
    <t>WIN3533</t>
  </si>
  <si>
    <t>C01.02 tầng 1 khối đế số 156A Nguyễn Hữu Thọ, xã Phước Kiển, Huyện Nhà Bè, HCM</t>
  </si>
  <si>
    <t>WIN3534</t>
  </si>
  <si>
    <t>HCM 860/80/22 Xô Viết Nghệ Tĩnh, Phường 25, Quận Bình Thạnh, HCM</t>
  </si>
  <si>
    <t>WIN3537</t>
  </si>
  <si>
    <t>A3.SH.10, tầng 1, tòa A3 (HH6-3), Vinhomes Golden River, Số 2 Tôn Đức Thắng, Phường Bến Nghé, Quận 1, HCM</t>
  </si>
  <si>
    <t>win3540</t>
  </si>
  <si>
    <t>Tầng 1,tòa nhà 2A, số 136 Hồ Tùng Mậu, phường Phú Diễn, quận Bắc Từ Liêm, Hà Nội</t>
  </si>
  <si>
    <t>WIN3541</t>
  </si>
  <si>
    <t>Tầng 2, SH13 và SH14 – Tháp B- tòa nhà AZ SKY –
 Lô A1/CN1 KĐT mới Định Công, phường Định Công, quận Hoàng Mai, HN</t>
  </si>
  <si>
    <t>win3552</t>
  </si>
  <si>
    <t>TT7-7 Khu đô thị mới Văn Phú, phường Phú La, quận Hà Đông, HN</t>
  </si>
  <si>
    <t>WIN3553</t>
  </si>
  <si>
    <t>Số 42 Vũ Xuân Thiều, phường Sài Đồng, quận Long Biên, HN</t>
  </si>
  <si>
    <t>WIN3554</t>
  </si>
  <si>
    <t>Đội 3, thôn Lạc Thị, xã Ngọc Hồi, huyện Thanh trì, HN</t>
  </si>
  <si>
    <t>WIN3555</t>
  </si>
  <si>
    <t>Lô 4, TT19-20 Khu nhà CBNV VP TW Đảng, phường Xuân Phương, quận Nam Từ Liêm, thành phố Hà Nội</t>
  </si>
  <si>
    <t>win3559</t>
  </si>
  <si>
    <t>64-66 Huỳnh Thiên Lộc, Phường Hòa Thạnh, Quận Tân Phú, HCM</t>
  </si>
  <si>
    <t>win3562</t>
  </si>
  <si>
    <t>25 Lô A Trường Sơn, Phường 15, Quận 10, HCM</t>
  </si>
  <si>
    <t>WIN3563</t>
  </si>
  <si>
    <t>137-137/1 Trần Hữu Trang, Phường 10, Quận Phú Nhuận, HCM</t>
  </si>
  <si>
    <t>WIN3566</t>
  </si>
  <si>
    <t>143C Lê Văn Khương, Ấp 5, xã Đông Thạnh, Huyện Hóc Môn, HCM</t>
  </si>
  <si>
    <t>WIN3569</t>
  </si>
  <si>
    <t>359 Lĩnh Nam, phường Vĩnh Hưng, quận Hoàng Mai, tp. Hà Nội</t>
  </si>
  <si>
    <t>WIN3571</t>
  </si>
  <si>
    <t>CĂN S3-01 TẦNG 1 THÁP SKY 3 (A4)  KHU CĂN HỘ VỊNH THỦY CHUNG CƯ CAO TẦNG AQUA BAY CT29-30 KDTTM VÀ DV ECOPARK VĂN GIANG HƯNG YÊN</t>
  </si>
  <si>
    <t>WIN3572</t>
  </si>
  <si>
    <t>căn S1-01, tầng 1 tháp Sky 1 (b1)  khu căn hộ vịnh thủy , Ecopark xuân quan hưng yên</t>
  </si>
  <si>
    <t>WIN3573</t>
  </si>
  <si>
    <t>Số 184 Phố Bồ Đề, tổ 12, phường Bồ Đề, quận Long Biên, HN</t>
  </si>
  <si>
    <t>WIN3583</t>
  </si>
  <si>
    <t>ô 2, Khu Hoàng Liệt, ngõ 2 Hoàng Liệt, phường Hoàng Liệt, quận Hoàng Mai, Hà Nội</t>
  </si>
  <si>
    <t>WIN3594</t>
  </si>
  <si>
    <t>206 Đình Phong Phú, KP3, Phường Tăng Nhơn Phú B, Quận 9, HCM</t>
  </si>
  <si>
    <t>WIN3595</t>
  </si>
  <si>
    <t>165 - 167  An Dương Vương, KP4, Phường An Lạc, Quận Bình Tân, HCM</t>
  </si>
  <si>
    <t>win3599</t>
  </si>
  <si>
    <t>Số 6 Phố Viên, phường Cổ Nhuế 2, quận Bắc Từ Liêm, Hà Nội</t>
  </si>
  <si>
    <t>win3601</t>
  </si>
  <si>
    <t>Tầng 1, tòa nhà Sông Đà-Hà Đông, số 110 Trần Phú,Phường Mộ Lao, quận Hà Đông, HN</t>
  </si>
  <si>
    <t>WIN3605</t>
  </si>
  <si>
    <t>68 Hồ Văn Long, KP1, Phường Bình Hưng Hòa B, Quận Bình Tân, HCM</t>
  </si>
  <si>
    <t>WIN3608</t>
  </si>
  <si>
    <t>Tầng 1, tháp B, HongKong Tower, 243A Đê La Thành, phường Láng Thượng, quận Đống Đa, HN</t>
  </si>
  <si>
    <t>win3609</t>
  </si>
  <si>
    <t>Số 156 , tổ 7, phường Phú Lãm, quận Hà Đông, HN</t>
  </si>
  <si>
    <t>WIN3617</t>
  </si>
  <si>
    <t>Phố Vân Trì, xã Vân Nội, huyện Đông Anh, HN</t>
  </si>
  <si>
    <t>WIN3618</t>
  </si>
  <si>
    <t>Tầng 1, tòa CT1, khu nhà ở E4, khu đô thị mới Yên Hòa, phường Yên Hòa, quận Cầu Giấy, HN</t>
  </si>
  <si>
    <t>win3619</t>
  </si>
  <si>
    <t>23 I Khuông Việt, Phường Phú Trung, Quận Tân Phú, HCM</t>
  </si>
  <si>
    <t>win3620</t>
  </si>
  <si>
    <t>404 A-B-C Nguyễn Oanh, Phường 6, (Kế 13 A Đường 30), Quận Gò Vấp, HCM</t>
  </si>
  <si>
    <t>win3621</t>
  </si>
  <si>
    <t>418 Nguyễn Văn Công, Phường 3, Quận Gò Vấp, HCM</t>
  </si>
  <si>
    <t>WIN3622</t>
  </si>
  <si>
    <t>Số 299, TDP Chợ, phường Đại Mỗ, quận Nam Từ Liêm , Hà Nội</t>
  </si>
  <si>
    <t>win3623</t>
  </si>
  <si>
    <t>Số nhà 01, phố Phúc Thịnh,tổ dân phố 16 , phường Kiến Hưng, quận Hà Đông , HN</t>
  </si>
  <si>
    <t>WIN3625</t>
  </si>
  <si>
    <t>Tầng 1, Tòa nhà CT3, Khu đô thị mới Trung Văn, phường Trung Văn, quận Nam Từ Liêm, Hà Nội</t>
  </si>
  <si>
    <t>WIN3630</t>
  </si>
  <si>
    <t>Số 17/4 Nguyễn Thị Kiểu - KP 3, Phường Tân Thới Hiệp, Quận 12, HCM</t>
  </si>
  <si>
    <t>WIN3634</t>
  </si>
  <si>
    <t>53-55 Bùi Tư Toàn, Khu Phố 5, Phường An Lạc, Quận Bình Tân, HCM</t>
  </si>
  <si>
    <t>win3635</t>
  </si>
  <si>
    <t>104 Thống Nhất, Phường 10, Quận Gò Vấp, HCM</t>
  </si>
  <si>
    <t>win3639</t>
  </si>
  <si>
    <t>Tầng 1, Toà TV-Tower , Xã Đức Thượng, huyện Hoài Đức, HN</t>
  </si>
  <si>
    <t>WIN3641</t>
  </si>
  <si>
    <t>Số 25 phố Lãng Yên, phường Thanh Lương, quận Hai Bà Trưng, HN</t>
  </si>
  <si>
    <t>WIN3644</t>
  </si>
  <si>
    <t>58 Nguyễn Phúc Chu, Phường 15, Quận Tân Bình, HCM</t>
  </si>
  <si>
    <t>WIN3645</t>
  </si>
  <si>
    <t>1/54 Thanh Đa, Phường 27, Quận Bình Thạnh, HCM</t>
  </si>
  <si>
    <t>WIN3646</t>
  </si>
  <si>
    <t>1266 Kha Vạn Cân, Khu Phố 2, Phường Linh Trung, Quận Thủ Đức, HCM</t>
  </si>
  <si>
    <t>WIN3647</t>
  </si>
  <si>
    <t>28 Đường 14, Khu Phố 15, Phường BBH A, Quận Bình Tân, HCM</t>
  </si>
  <si>
    <t>win3649</t>
  </si>
  <si>
    <t>36 Đức Thắng, phường Đức Thắng, quận Bắc Từ Liêm, Hà Nội</t>
  </si>
  <si>
    <t>WIN3651</t>
  </si>
  <si>
    <t>Số 1 tổ 7, Phường Phúc Lợi, quận Long Biên, Hà Nội</t>
  </si>
  <si>
    <t>WIN3652</t>
  </si>
  <si>
    <t>DV01 , Nhà CT1, khu nhà Thạch Bàn, phường Thạch Bàn, quận Long Biên, HN</t>
  </si>
  <si>
    <t>WIN3653</t>
  </si>
  <si>
    <t>Tầng 1, CT1, Mỹ Đình Plaza 2, phường Mỹ Đình 2, quận Nam Từ Liêm, Hà Nội</t>
  </si>
  <si>
    <t>WIN3659</t>
  </si>
  <si>
    <t>Xóm 8, Ninh Hiệp, Huyện Gia Lâm, TP Hà Nội</t>
  </si>
  <si>
    <t>WIN3663</t>
  </si>
  <si>
    <t>56-58 Đường Số 23, Phường 10, Quận 6, HCM</t>
  </si>
  <si>
    <t>win3666</t>
  </si>
  <si>
    <t>14/6 Hoàng Dư Khương, Phường 12, Quận 10, HCM</t>
  </si>
  <si>
    <t>win3667</t>
  </si>
  <si>
    <t>117 Dương Quảng Hàm, Phường 5, Quận Gò Vấp, HCM</t>
  </si>
  <si>
    <t>WIN3669</t>
  </si>
  <si>
    <t>3669 - WM+ BDG Ô 23-DC01 KDC Viet Sing</t>
  </si>
  <si>
    <t>Ô 23, DC01, Khu Phố 4, Phường An Phú, Thành phố Thuận An, T. Bình Dương Việt Nam</t>
  </si>
  <si>
    <t>WIN3670</t>
  </si>
  <si>
    <t>VM+HCM 85A Quốc Lộ 13 Cũ, Khu Phố 3, Phường Hiệp Bình Phước, Quận Thủ Đức, HCM</t>
  </si>
  <si>
    <t>WIN3673</t>
  </si>
  <si>
    <t>336/55 Nguyễn Văn Luông, Phường 12, Quận 6, HCM</t>
  </si>
  <si>
    <t>WIN3675</t>
  </si>
  <si>
    <t>586 Nguyễn Duy Trinh, Khu Phố 1, Phường Bình Trưng Đông, Quận 2, TP. Hồ Chí Minh Việt Nam</t>
  </si>
  <si>
    <t>WIN3677</t>
  </si>
  <si>
    <t>135 B Đường Số 20, Phường 5, Quận Gò Vấp, HCM</t>
  </si>
  <si>
    <t>WIN3678</t>
  </si>
  <si>
    <t>60 Lê Văn Chí, Khu Phố 3, Phường Linh Trung, Quận Thủ Đức, HCM</t>
  </si>
  <si>
    <t>win3679</t>
  </si>
  <si>
    <t>"Kiot 60-62, Tầng 1, Toà B1.4-HH01C, KĐT Thanh Hà-Cienco 5, xã Cự Khê, 
huyện Thanh Oai, Hà Nội"</t>
  </si>
  <si>
    <t>WIN3682</t>
  </si>
  <si>
    <t>Số TT4&amp;TT5- Khu nhà ở XH và TM, BTL Tăng thiết giáp, Phường Mỹ Đình 1, Quận Nam Từ Liêm, HN</t>
  </si>
  <si>
    <t>WIN3683</t>
  </si>
  <si>
    <t>Số 30 Việt Hưng, Phường Việt Hưng, Quận Long Biên, HN</t>
  </si>
  <si>
    <t>win3690</t>
  </si>
  <si>
    <t>Thôn Vân Lũng, xã An Khánh, huyện Hoài Đức, HN</t>
  </si>
  <si>
    <t>WIN3691</t>
  </si>
  <si>
    <t>Lô BT3- ô số 24, KDT mới Pháp vân – Tứ Hiệp, phường Hoàng Liệt, quận Hoàng Mai, HN</t>
  </si>
  <si>
    <t>WIN3692</t>
  </si>
  <si>
    <t>Tầng 1- Toà chung cư và dịch vụ Star Tower, 283 Khương Trung, phường Khương Trung, Quận Thanh Xuân, HN</t>
  </si>
  <si>
    <t>win3700</t>
  </si>
  <si>
    <t>Số 492 Xuân Đỉnh, TDP 4 Cáo ĐỈnh phường Xuân Đỉnh, Quận Bắc Từ Liêm, Hà Nội</t>
  </si>
  <si>
    <t>WIN3705</t>
  </si>
  <si>
    <t>A01-11, Tầng Trệt chung cư Dream Home Residence, Phường 14, Quận Gò Vấp, HCM</t>
  </si>
  <si>
    <t>WIN3707</t>
  </si>
  <si>
    <t>Số 269 Nguyễn Khang, Tổ 17, P. Yên Hòa, Q. Cầu Giấy, Hà Nội</t>
  </si>
  <si>
    <t>WIN3713</t>
  </si>
  <si>
    <t>47 Vũ Trọng Phụng, phường Thanh Xuân Trung, quận Thanh Xuân, Hà Nội</t>
  </si>
  <si>
    <t>win3714</t>
  </si>
  <si>
    <t>Đường Long Cảnh - Vinhomes Thăng Long, Khu đô thị mới Nam An Khánh, 
Xã An Khánh, Huyện Hoài Đức, HN</t>
  </si>
  <si>
    <t>win3716</t>
  </si>
  <si>
    <t>Tầng 1 tòa nhà CT2-105, khu đô thị mới Văn Khê, phường La Khê, quận Hà Đông, HN</t>
  </si>
  <si>
    <t>win3722</t>
  </si>
  <si>
    <t>số 107 Lai Xá, Khu TĐC Lai Xá – Xã Kim Chung , Huyện Hoài Đức , HN</t>
  </si>
  <si>
    <t>WIN3723</t>
  </si>
  <si>
    <t>Tầng 1, Nhà HH Cao tầng Đồng Phát Hoàng Mai, phường Vĩnh Hưng, quận Hoàng Mai, HN</t>
  </si>
  <si>
    <t>WIN3725</t>
  </si>
  <si>
    <t>411 Nguyễn Văn Tăng, Phường Long Thạnh Mỹ, Quận 9, HCM</t>
  </si>
  <si>
    <t>WIN3726</t>
  </si>
  <si>
    <t>8/2B Trần Văn Mười, Ấp 3, Xã Xuân Thới Thượng, Huyện Hóc Môn, HCM</t>
  </si>
  <si>
    <t>WIN3727</t>
  </si>
  <si>
    <t>Số 63, TDP 1 , Ngọc Trục, phường Đại Mỗ, quận Nam Từ Liêm, Hà Nội</t>
  </si>
  <si>
    <t>win3728</t>
  </si>
  <si>
    <t>NO – 26; LK15 Hà Trì, phường Hà Cầu, quận Hà Đông, HN</t>
  </si>
  <si>
    <t>win3729</t>
  </si>
  <si>
    <t>Xóm Ngã tư, xã Sơn Đồng, huyện Hoài Đức, HN</t>
  </si>
  <si>
    <t>WIN3730</t>
  </si>
  <si>
    <t>Lô N2C khu tái định cư X2A, phường Yên Sở, quận Hoàng Mai, HN</t>
  </si>
  <si>
    <t>WIN3736</t>
  </si>
  <si>
    <t>68 Huỳnh Văn Nghệ, Phường 15, Quận Tân Bình, HCM</t>
  </si>
  <si>
    <t>WIN3738</t>
  </si>
  <si>
    <t>97 Lò Lu, Khu Phố Phước Hiệp, Phường Trường Thạnh, Quận 9, HCM</t>
  </si>
  <si>
    <t>win3740</t>
  </si>
  <si>
    <t>355A Đường Đỗ Xuân Hợp, KP5, Phường Phước Long B, Quận 9, HCM</t>
  </si>
  <si>
    <t>WIN3742</t>
  </si>
  <si>
    <t>94/54-94/56 Hòa Bình, Phường 5, Quận 11, HCM</t>
  </si>
  <si>
    <t>win3752</t>
  </si>
  <si>
    <t>C36-TT9, Khu ĐT Văn Quán- Yên Phúc, phường Văn Quán, quận Hà Đông, HN</t>
  </si>
  <si>
    <t>WIN3754</t>
  </si>
  <si>
    <t>Đội 7, Thôn Bầu, xã Kim Chung, huyện Đông Anh, Hà Nội</t>
  </si>
  <si>
    <t>WIN3755</t>
  </si>
  <si>
    <t>Tầng 1, TTTM dịch vụ tổng hợp, Xã Tứ Hiệp, huyện Thanh Trì, HN</t>
  </si>
  <si>
    <t>WIN3757</t>
  </si>
  <si>
    <t>39A-41 Đường Đội Cung, Phường 11, Quận 11, HCM</t>
  </si>
  <si>
    <t>WIN3758</t>
  </si>
  <si>
    <t>82 Lý Phục Man, Phường Bình Thuận, Quận 7, HCM</t>
  </si>
  <si>
    <t>win3759</t>
  </si>
  <si>
    <t>268 Bùi Minh Trực, Phường 6, Quận 8, HCM</t>
  </si>
  <si>
    <t>win3760</t>
  </si>
  <si>
    <t>176 Đường 44 Trương Đình Hội, Phường 16, Quận 8, HCM</t>
  </si>
  <si>
    <t>WIN3761</t>
  </si>
  <si>
    <t>Số 75 Thôn Yên Xá, xã Tân Triều, huyện Thanh Trì, Hà Nội</t>
  </si>
  <si>
    <t>WIN3766</t>
  </si>
  <si>
    <t>Tầng 1, Tòa CT03B, KĐT Nam Thăng Long, phường Phú Thượng, quận Tây Hồ, Hà Nội</t>
  </si>
  <si>
    <t>WIN3768</t>
  </si>
  <si>
    <t>298 Phan Văn Trị, Phường 11, Quận Bình Thạnh, HCM</t>
  </si>
  <si>
    <t>WIN3769</t>
  </si>
  <si>
    <t>66B Nguyễn Sỹ Sách, Phường 15, Quận Tân Bình, HCM</t>
  </si>
  <si>
    <t>WIN3774</t>
  </si>
  <si>
    <t>965/44 Quang Trung, Phường 14, Quận Gò Vấp, HCM</t>
  </si>
  <si>
    <t>WIN3775</t>
  </si>
  <si>
    <t>55-57 Trần Văn Kiểu, Phường 10, Quận 6, HCM</t>
  </si>
  <si>
    <t>WIN3776</t>
  </si>
  <si>
    <t>11 Dốc Vân, Thôn Du Ngoại, xã Mai Lâm, huyện Đông Anh, Hà Nội</t>
  </si>
  <si>
    <t>win3777</t>
  </si>
  <si>
    <t>Lô U03-L01, Khu đô thị mới Dương Nội, Phường Yên Nghĩa, quận Hà Đông, HN</t>
  </si>
  <si>
    <t>WIN3778</t>
  </si>
  <si>
    <t>Số nhà 23, ngõ 14, phố Mễ Trì Hạ , Tổ dân phố 2, phường Mễ Trì, quận Nam Từ Liêm, Hà Nội</t>
  </si>
  <si>
    <t>win3783</t>
  </si>
  <si>
    <t>15 Hồ Bá Kiện, Phường 15, Quận 10, HCM</t>
  </si>
  <si>
    <t>win3785</t>
  </si>
  <si>
    <t>54 đường 339, Phường Phước Long B, Quận 9, HCM</t>
  </si>
  <si>
    <t>WIN3802</t>
  </si>
  <si>
    <t>36/27 Kinh Dương Vương, Phường 13, Quận 6, HCM</t>
  </si>
  <si>
    <t>WIN3807</t>
  </si>
  <si>
    <t>3807 - WM+ DNI 249 Hà Huy Giáp</t>
  </si>
  <si>
    <t>249 Hà Huy Giáp, Phường Quyết Thắng, Thành phố Biên Hòa, T. Đồng Nai Việt Nam</t>
  </si>
  <si>
    <t>WIN3811</t>
  </si>
  <si>
    <t>146 Nguyễn Văn Trỗi + 223 - 223B Hoàng Văn Thụ, Phường 8, Quận Phú Nhuận, HCM</t>
  </si>
  <si>
    <t>WIN3812</t>
  </si>
  <si>
    <t>3812 - WM+ BDG 15B Nguyễn Văn Tiết</t>
  </si>
  <si>
    <t>15B Nguyễn Văn Tiết, KP Bình Hoà, Phường Lái Thiêu, Thành phố Thuận An, T. Bình Dương Việt Nam</t>
  </si>
  <si>
    <t>win3814</t>
  </si>
  <si>
    <t>63/13 Gò Dầu, Phường Tân Quý, Quận Tân Phú, HCM</t>
  </si>
  <si>
    <t>win3815</t>
  </si>
  <si>
    <t>68-70 Đường CN1, Phường Sơn Kỳ, Quận Tân Phú, HCM</t>
  </si>
  <si>
    <t>WIN3816</t>
  </si>
  <si>
    <t>38C/7-9 Đường Cây Keo, Khu Phố 1, Phường Tam Phú, Quận Thủ Đức, HCM</t>
  </si>
  <si>
    <t>Phường Tam Phú</t>
  </si>
  <si>
    <t>WIN3817</t>
  </si>
  <si>
    <t>988 Nguyễn Trãi, Phường 14, Quận 5, HCM</t>
  </si>
  <si>
    <t>WIN3828</t>
  </si>
  <si>
    <t>319 Chiến Lược, KP 1, Phường Bình Trị Đông A, Quận Bình Tân, HCM</t>
  </si>
  <si>
    <t>win3831</t>
  </si>
  <si>
    <t>37 Đường 385, Phường Tăng Nhơn Phú A, Quận 9, HCM</t>
  </si>
  <si>
    <t>WIN3834</t>
  </si>
  <si>
    <t>34/31 &amp; 34/33 Trần Thái Tông, Phường 15, Quận Tân Bình, HCM</t>
  </si>
  <si>
    <t>WIN3837</t>
  </si>
  <si>
    <t>Thôn 7, Xã Ninh Hiệp, Huyện Gia Lâm, HN</t>
  </si>
  <si>
    <t>WIN3840</t>
  </si>
  <si>
    <t>Tầng 1, Khối CT1, khu văn phòng và nhà ở, số 536A Minh Khai, Phường Vĩnh Tuy, Quận Hai Bà Trưng, HN</t>
  </si>
  <si>
    <t>WIN3841</t>
  </si>
  <si>
    <t>32 ngõ Láng Trung, phường Láng Hạ, quận Đống Đa, Hà Nội</t>
  </si>
  <si>
    <t>WIN3843</t>
  </si>
  <si>
    <t>911 A-B Nguyễn Ảnh Thủ, Phường Tân Chánh Hiệp, Quận 12, HCM</t>
  </si>
  <si>
    <t>WIN3848</t>
  </si>
  <si>
    <t>247/34 Hà Huy Giáp, khu phố 3A, Phường Thạnh Lộc, Quận 12, HCM</t>
  </si>
  <si>
    <t>WIN3851</t>
  </si>
  <si>
    <t>Tầng 1, Tòa The Legend , 109 Nguyễn Tuân, phường Nhân Chính, quận Thanh Xuân, Thành phố Hà Nội</t>
  </si>
  <si>
    <t>WIN3857</t>
  </si>
  <si>
    <t>Số 70 Đại Linh, TDP 18, phường Trung Văn, quận Nam Từ Liêm , Thành phố Hà Nội</t>
  </si>
  <si>
    <t>win3861</t>
  </si>
  <si>
    <t>72 Nguyễn Văn Tăng, KP Chân Phúc Cẩm, Phường Long Thạnh Mỹ, Quận 9, HCM</t>
  </si>
  <si>
    <t>WIN3862</t>
  </si>
  <si>
    <t>Tầng 1, tòa 18T2, CT15 Khu Đô Thị Mới Việt Hưng, Phường Giang Biên, Quận Long Biên, Hà Nội</t>
  </si>
  <si>
    <t>WIN3863</t>
  </si>
  <si>
    <t>Shophouse CH02-20, Số 2 Gamuda Gardens 2-2, Phường Trần Phú, Quận Hoàng Mai, Hà Nội</t>
  </si>
  <si>
    <t>WIN3868</t>
  </si>
  <si>
    <t>38 Đường TTN02, Khu Phố 7, Phường Tân Thới Nhất, Quận 12, HCM</t>
  </si>
  <si>
    <t>WIN3870</t>
  </si>
  <si>
    <t>001 Khối A1 &amp; 003 Khối A2 Chung Cư Opal RiverSide, KP 4, Phường Hiệp Bình Chánh, Quận Thủ Đức, HCM</t>
  </si>
  <si>
    <t>WIN3873</t>
  </si>
  <si>
    <t>121 Nguyễn Văn Đậu, Phường 5, Quận Bình Thạnh, HCM</t>
  </si>
  <si>
    <t>WIN3876</t>
  </si>
  <si>
    <t>Thôn Đoài, xã Kim Nỗ, huyện Đông Anh, Hà Nội</t>
  </si>
  <si>
    <t>WIN3877</t>
  </si>
  <si>
    <t>Số 74, đường Vĩnh Hưng, Tổ 25 phường Vĩnh Hưng, quận Hoàng Mai, Hà Nội.</t>
  </si>
  <si>
    <t>WIN3880</t>
  </si>
  <si>
    <t>1E Thanh Đa, Phường 27, Quận Bình Thạnh, HCM</t>
  </si>
  <si>
    <t>WIN3881</t>
  </si>
  <si>
    <t>Tầng 1, L1-05, L1-06,Tòa Nhà FLC Complex, số 36 đường Phạm Hùng, phường Mỹ Đình, quận Nam Từ Liêm, HN</t>
  </si>
  <si>
    <t>win3882</t>
  </si>
  <si>
    <t>A10-NV4 ô số 26-27 KĐTM hai bên đường Lê Trọng Tấn , 
xã An Khánh, huyện Hoài Đức, HN</t>
  </si>
  <si>
    <t>WIN3883</t>
  </si>
  <si>
    <t>Số 24, ngõ 476 đường Ngọc Thụy, phường Ngọc Thụy, quận Long Biên , Hà Nội.</t>
  </si>
  <si>
    <t>win3890</t>
  </si>
  <si>
    <t>Số 57 đường La Nội,+L681:L700 phường Dương Nội, quận Hà Đông, Hà Nội.</t>
  </si>
  <si>
    <t>WIN3891</t>
  </si>
  <si>
    <t>79 Đường Bát Khối , Phường Long Biên , Quận Long Biên , HN</t>
  </si>
  <si>
    <t>WIN3894</t>
  </si>
  <si>
    <t>876 Huỳnh Tấn Phát, Phường Tân Phú, Quận 7, HCM</t>
  </si>
  <si>
    <t>WIN3900</t>
  </si>
  <si>
    <t>44F Đường Số 8, KP 3, Phường Trường Thọ, Quận Thủ Đức, TP. Hồ Chí Minh Việt Nam</t>
  </si>
  <si>
    <t>WIN3901</t>
  </si>
  <si>
    <t>Số 01+01A GA, Dự án Nhà phố Rice City Sông Hồng, 139 Gia Quất, phường Thượng Thanh, Long Biên, Hà Nội</t>
  </si>
  <si>
    <t>WIN3904</t>
  </si>
  <si>
    <t>128 Hồng Hà, Phường 9, Quận Phú Nhuận, (Chung Cư Orchard Garden), HCM</t>
  </si>
  <si>
    <t>WIN3906</t>
  </si>
  <si>
    <t>75/4B Khu Phố 6, Phường Tân Thời Nhất, Quận 12, HCM</t>
  </si>
  <si>
    <t>WIN3907</t>
  </si>
  <si>
    <t>2386-2388 Huỳnh Tấn Phát, Ấp 3, Xã Phú Xuân, Huyện Nhà Bè, HCM</t>
  </si>
  <si>
    <t>WIN3910</t>
  </si>
  <si>
    <t>Số 58, Đường Liên Xã, Thôn Nhuế, Kim Chung, Đông Anh, Hà Nội</t>
  </si>
  <si>
    <t>WIN3911</t>
  </si>
  <si>
    <t>151-155 Bến Vân Đồn, Phường 6, Quận 4, ( Dự Án Rivergate Residence ), HCM</t>
  </si>
  <si>
    <t>WIN3916</t>
  </si>
  <si>
    <t>Tầng 1, khu Vinaconex 1, 289A Khuất Duy Tiến, phường Trung Hòa, quận Cầu Giấy, Hà Nội</t>
  </si>
  <si>
    <t>WIN3919</t>
  </si>
  <si>
    <t>3919 - WM+ BDG Ô 119 DC 30 Đường D11</t>
  </si>
  <si>
    <t>Ô 119 DC 30 Đường D11, KDC Việt Sing, KP4, Phường An Phú, Thành phố Thuận An, T. Bình Dương Việt Nam</t>
  </si>
  <si>
    <t>WIN3921</t>
  </si>
  <si>
    <t>52A Đường Số 18, KP3, Phường Hiệp Bình Chánh, Quận Thủ Đức, HCM</t>
  </si>
  <si>
    <t>WIN3922</t>
  </si>
  <si>
    <t>11 Đường Số 15, KP 10, Phường Bình Hưng Hoà, Quận Bình Tân, HCM</t>
  </si>
  <si>
    <t>WIN3925</t>
  </si>
  <si>
    <t>347 Vũ Tông Phan, Phường Khương Đình,Quận Thanh Xuân, Thành phố Hà Nội</t>
  </si>
  <si>
    <t>WIN3926</t>
  </si>
  <si>
    <t>179 Trần Thanh Mại, KDC Phía Bắc Kênh Lương Bèo, Phường Tân Tạo A, Quận Bình Tân, ( Số cũ 161 ), HCM</t>
  </si>
  <si>
    <t>win3932</t>
  </si>
  <si>
    <t>226/17 Nguyễn Văn Lượng, Phường 17, Quận Gò Vấp, HCM</t>
  </si>
  <si>
    <t>WIN3933</t>
  </si>
  <si>
    <t>39 Đường Số 1, Phường Bình Trị Đông B, Quận Bình Tân, HCM</t>
  </si>
  <si>
    <t>WIN3934</t>
  </si>
  <si>
    <t>39A - 41 Đường Số 3, KP 6, Phường Trường Thọ, Quận Thủ Đức, HCM</t>
  </si>
  <si>
    <t>WIN3936</t>
  </si>
  <si>
    <t>19A Hiệp Bình, KP7, Phường Hiệp Bình Chánh, Quận Thủ Đức, HCM</t>
  </si>
  <si>
    <t>WIN3941</t>
  </si>
  <si>
    <t>Kiot 11, tầng 1, nhà chung cư CT5- ĐN1 đường Trần Hữu Dực, KĐT Mỹ Đình II , phường Mỹ Đình 2, quận Nam Từ Liêm, Hà Nội</t>
  </si>
  <si>
    <t>WIN3946</t>
  </si>
  <si>
    <t>34 Đường số 12, khu phố 5, Phường Trường Thọ, Quận Thủ Đức, HCM</t>
  </si>
  <si>
    <t>WIN3948</t>
  </si>
  <si>
    <t>Số 86 ngõ 20 đường Mỹ Đình, phường Mỹ Đình 2, Nam Từ Liêm, Hà Nội</t>
  </si>
  <si>
    <t>WIN3949</t>
  </si>
  <si>
    <t>Lô BT1-18 Đường Phúc Lợi , Phường Phúc Lợi, Quận Long Biên , Thành Phố Hà Nội.</t>
  </si>
  <si>
    <t>WIN3951</t>
  </si>
  <si>
    <t>Số 41 Vũ Thạnh, phường Ô Chợ Dừa, quận Đống Đa, HN</t>
  </si>
  <si>
    <t>WIN3957</t>
  </si>
  <si>
    <t>135 Bình Long, KP27, Phường Bình Hưng Hòa A, Quận Bình Tân, HCM</t>
  </si>
  <si>
    <t>WIN3960</t>
  </si>
  <si>
    <t>173 Hà Huy Tập , TT Yên Viên, huyện Gia Lâm, HN</t>
  </si>
  <si>
    <t>WIN3961</t>
  </si>
  <si>
    <t>153-155 Đê La Thành, phường Nam Đồng, Quận Đống Đa, HN</t>
  </si>
  <si>
    <t>WIN3962</t>
  </si>
  <si>
    <t>Kiot số 03 và số 04, tầng 1, nhà 23 tầng- CT1, phường Trung Văn, quận Nam Từ Liêm, Hà Nội.</t>
  </si>
  <si>
    <t>WIN3964</t>
  </si>
  <si>
    <t>1192 Lê Văn Lương, ấp 3, Xã Phước Kiển, Huyện Nhà Bè, HCM</t>
  </si>
  <si>
    <t>win3965</t>
  </si>
  <si>
    <t>116 Đường số 10, KDC ấp 5 Phong Phú, Xã Phong Phú, Huyện Bình Chánh, HCM</t>
  </si>
  <si>
    <t>WIN3970</t>
  </si>
  <si>
    <t>169 Nguyễn Phúc Nguyên, Phường 10, Quận 3, HCM</t>
  </si>
  <si>
    <t>WIN3971</t>
  </si>
  <si>
    <t>1443 Nguyễn Duy Trinh, Phường Trường Thạnh, Quận 9, TP. Hồ Chí Minh Việt Nam</t>
  </si>
  <si>
    <t>WIN3973</t>
  </si>
  <si>
    <t>Kiot DV-17 tầng 1, Nhà Chung cư @Home, số 987 tam Trinh, phường Yên Sở, Hoàng Mai, Hà Nội</t>
  </si>
  <si>
    <t>WIN3974</t>
  </si>
  <si>
    <t>520 Quốc Lộ 13, Hiệp Bình Phước, Quận Thủ Đức, HCM</t>
  </si>
  <si>
    <t>win3976</t>
  </si>
  <si>
    <t>22A-24 Nguyễn Súy, phườn Tân Quý, Quận Tân Phú, HCM</t>
  </si>
  <si>
    <t>WIN3977</t>
  </si>
  <si>
    <t>413/39 Lê Văn Quới, Khu phố 5, Phường Bình Trị Đông A, Quận Bình Tân, HCM</t>
  </si>
  <si>
    <t>WIN3979</t>
  </si>
  <si>
    <t>Thôn 3, xã Vạn Phúc, huyện Thanh Trì, Hà Nội</t>
  </si>
  <si>
    <t>WIN3980</t>
  </si>
  <si>
    <t>Số 39 đường Đỗ Xuân Hợp, phường Mỹ Đình 1, quận Nam Từ Liêm, Hà Nội</t>
  </si>
  <si>
    <t>win3983</t>
  </si>
  <si>
    <t>2672A Đường Phạm Thế Hiển, Phường 7, Quận 8, HCM</t>
  </si>
  <si>
    <t>win3984</t>
  </si>
  <si>
    <t>148 Nguyễn Duy Cung, Phường 12, Quận Gò Vấp, HCM</t>
  </si>
  <si>
    <t>WIN3988</t>
  </si>
  <si>
    <t>208 Bùi Văn Ba, KP2, Phường Tân Thuận Đông, Quận 7, HCM</t>
  </si>
  <si>
    <t>WIN3990</t>
  </si>
  <si>
    <t>Ngã Ba Lương Quy, Xuân Nộn, Đông Anh, Hà Nội</t>
  </si>
  <si>
    <t>WIN3994</t>
  </si>
  <si>
    <t>Phố Keo, xã Kim Sơn, huyện Gia Lâm, HN</t>
  </si>
  <si>
    <t>WIN3995</t>
  </si>
  <si>
    <t>Khu 6, Thụy Lôi, xã Thụy Lâm, huyện Đông Anh, HN</t>
  </si>
  <si>
    <t>WIN3996</t>
  </si>
  <si>
    <t>66/10A Bình Thành, KP4, Phường Bình Hưng Hòa B, Quận Bình Tân, HCM</t>
  </si>
  <si>
    <t>WIN3998</t>
  </si>
  <si>
    <t>win3999</t>
  </si>
  <si>
    <t>17 Khu 5, Thị trấn Trạm Trôi, huyện Hoài Đức, HN</t>
  </si>
  <si>
    <t>win4000</t>
  </si>
  <si>
    <t>Khu vực Hồ Giềng (Xóm Mới), Ngãi Cầu, xã An Khánh, huyện Hoài Đức, Hà Nội</t>
  </si>
  <si>
    <t>WIN4007</t>
  </si>
  <si>
    <t>4B Tràng Thi, phường Hàng Trống, Q. Hoàn Kiếm, Hà Nội</t>
  </si>
  <si>
    <t>WIN4011</t>
  </si>
  <si>
    <t>Số 26 ngõ 58 Trần Bình, phường Mai Dịch, Q. Cầu Giấy, Hà Nội</t>
  </si>
  <si>
    <t>win4012</t>
  </si>
  <si>
    <t>258/27 Bông Sao, Phường 5, Quận 8, HCM</t>
  </si>
  <si>
    <t>WIN4013</t>
  </si>
  <si>
    <t>Nền số 12, Khu nhà ở Phường Thới An, Quận 12, HCM</t>
  </si>
  <si>
    <t>WIN4016</t>
  </si>
  <si>
    <t>82 đường số 9, KP3, P.Bình Hưng Hòa, Quận Bình Tân, HCM</t>
  </si>
  <si>
    <t>WIN4020</t>
  </si>
  <si>
    <t>Lô 21 khu BT4-3 Khu nhà ở Trung Văn,đường trung văn, phường Trung Văn, quận Nam Từ Liêm, HN</t>
  </si>
  <si>
    <t>WIN4023</t>
  </si>
  <si>
    <t>42 Vĩnh Tuy, phường Vĩnh Tuy, quận Hai Bà Trưng, HN</t>
  </si>
  <si>
    <t>win4024</t>
  </si>
  <si>
    <t>Tầng 1, Gemek Tower, KĐTM Lê Trọng Tấn – Geleximco, đường Lê Trọng Tấn, 
xã An Khánh, huyện Hoài Đức, Hà Nội</t>
  </si>
  <si>
    <t>WIN4027</t>
  </si>
  <si>
    <t>4/1D Ấp Nam Thới, xã Thới Tam Thôn, Huyện Hóc Môn, HCM</t>
  </si>
  <si>
    <t>WIN4031</t>
  </si>
  <si>
    <t>60 Tứ Hiệp, xã Tứ Hiệp, huyện Thanh Trì, HN</t>
  </si>
  <si>
    <t>WIN4032</t>
  </si>
  <si>
    <t>86 Quan Nhân, phường Nhân Chính, Quận Thanh Xuân, thành phố Hà Nội</t>
  </si>
  <si>
    <t>WIN4033</t>
  </si>
  <si>
    <t>Ô 13A, lô Ơ2, khu nhà ở Bán đảo Linh Đàm, Hoàng Liệt, phường Hoàng Liệt , Quận Hoàng Mai, HN</t>
  </si>
  <si>
    <t>WIN4040</t>
  </si>
  <si>
    <t>271 Nam Dư, phường Lĩnh Nam, quận Hoàng Mai, HN</t>
  </si>
  <si>
    <t>WIN4041</t>
  </si>
  <si>
    <t>Tầng 1, Chung cư Packexim 2, ngách 6 ngõ 15 An Dương Vương, 
phường Phú Thượng, quận Tây Hồ, HN</t>
  </si>
  <si>
    <t>WIN4045</t>
  </si>
  <si>
    <t>92 Đất Thánh, Phường 6, Quận Tân Bình, HCM</t>
  </si>
  <si>
    <t>win4046</t>
  </si>
  <si>
    <t>486 Lê Đức Thọ, P 17, Quận Gò Vấp, HCM</t>
  </si>
  <si>
    <t>win4047</t>
  </si>
  <si>
    <t>04 Hoàng Thiều Hoa, P Hiệp Tân, Quận Tân Phú, HCM</t>
  </si>
  <si>
    <t>WIN4050</t>
  </si>
  <si>
    <t>E4.1.9 (SH09), tầng 1, Tòa nhà E4, thuộc tòa CT2 KĐTM Mỹ Đình - Mễ Trì (Dự án Emerald), đường Đình Thôn,
 phường Mỹ Đình 1, quận Nam Từ Liêm, HN</t>
  </si>
  <si>
    <t>WIN4052</t>
  </si>
  <si>
    <t>TT01-05,Tòa NO-CT1, Hải Đăng City, Hàm Nghi, Phường Mỹ Đình 2, Quận Nam Từ Liêm, TP Hà Nội</t>
  </si>
  <si>
    <t>WIN4053</t>
  </si>
  <si>
    <t>SO05A, tầng 1, Tòa A3 (CT03), KCH Vinhomes Gardenia, Hàm Nghi, phường Cầu Diễn, Quận Nam Từ Liêm, HN</t>
  </si>
  <si>
    <t>WIN4055</t>
  </si>
  <si>
    <t>958/39 Âu Cơ,Phường 14, Quận Tân Bình, HCM</t>
  </si>
  <si>
    <t>win4056</t>
  </si>
  <si>
    <t>282 Nguyễn Văn Khối, Phường 9, Quận Gò Vấp, HCM</t>
  </si>
  <si>
    <t>win4058</t>
  </si>
  <si>
    <t>D1- Khu phố 1, Phường Phước Long B, Quận 9, HCM</t>
  </si>
  <si>
    <t>WIN4059</t>
  </si>
  <si>
    <t>Gian hàng kinh doanh số 115 tại tầng 1 thuộc nhà chung cư số G2, phường Mễ Trì, quận Nam Từ Liêm, Hà Nội</t>
  </si>
  <si>
    <t>WIN4060</t>
  </si>
  <si>
    <t>LK02-03, khu C14 Bộ Công an, đường Trung Văn, phường Trung Văn, Quận Nam Từ Liêm, Hà Nội</t>
  </si>
  <si>
    <t>WIN4064</t>
  </si>
  <si>
    <t>175 KHU BIỆT THỰ THỦY NGUYÊN, MAIRINA ECOPARK  XÃ PHỤNG CÔNG VĂN GIANG HƯNG YÊN</t>
  </si>
  <si>
    <t>win4065</t>
  </si>
  <si>
    <t>Tầng 1, chung cư cao tầng, Lô C4, phường Xuân Tảo, Quận Bắc Từ Liêm, Hà Nội</t>
  </si>
  <si>
    <t>WIN4066</t>
  </si>
  <si>
    <t>Số 1 ngõ 206 đường Cổ Linh, phường Long Biên, quận Long Biên, Hà Nội</t>
  </si>
  <si>
    <t>WIN4067</t>
  </si>
  <si>
    <t>4-TT2A, Khu nhà liền kề 622 Minh Khai, phường Vĩnh Tuy, quận Hai Bà Trưng, HN</t>
  </si>
  <si>
    <t>WIN4068</t>
  </si>
  <si>
    <t>Tầng 1, nhà CT8A, dự án công trình HH Đại Thanh, xã Tả Thanh Oai, huyện Thanh Trì, HN</t>
  </si>
  <si>
    <t>WIN4073</t>
  </si>
  <si>
    <t>Lô thương mại BS6-BS7 Tầng trệt-Lửng tại Dự án KHu nhà ở, Thuộc Lô A1- Dự án khu nhà ở Him Lam, phường Tân Hưng, Quận 7, HCM</t>
  </si>
  <si>
    <t>WIN4076</t>
  </si>
  <si>
    <t>LK09 Khu nhà thấp tầng ngõ 38 Xuân La, phường Xuân La, quận Tây Hồ, HN</t>
  </si>
  <si>
    <t>win4077</t>
  </si>
  <si>
    <t>TT18-50 KĐTM Văn Phú, đường Lê Trọng Tấn, phường Phú La, quận Hà Đông, Hà Nội</t>
  </si>
  <si>
    <t>WIN4078</t>
  </si>
  <si>
    <t>Đường mới Tứ Hiệp, Ngũ Hiệp- Tự Khoát, xã Ngũ Hiệp, huyện Thanh Trì, HN</t>
  </si>
  <si>
    <t>win4082</t>
  </si>
  <si>
    <t>01.01 tầng 1 Lô A1 số 56 Đường 66, P.Thảo Điền, Quận 2, HCM</t>
  </si>
  <si>
    <t>WIN4085</t>
  </si>
  <si>
    <t>58A Nguyễn Khánh Toàn, phường Quan Hoa, quận Cầu Giấy, HN</t>
  </si>
  <si>
    <t>WIN4091</t>
  </si>
  <si>
    <t>217A Long Phước, Ấp Long Thuận, Phường Long Phước, Quận 9, HCM</t>
  </si>
  <si>
    <t>win4094</t>
  </si>
  <si>
    <t>8 Hoàng Công Chất, phường Phú Diễn, quận Bắc Từ Liêm, Hà Nội</t>
  </si>
  <si>
    <t>win4097</t>
  </si>
  <si>
    <t>29A Nguyễn Văn Vịnh, P. Hiệp Tân, Quận Tân Phú, HCM</t>
  </si>
  <si>
    <t>WIN4100</t>
  </si>
  <si>
    <t>1-3 N1, KDC Phường Phú Thuận (La casa), Phường Phú Thuận, Quận 7, HCM</t>
  </si>
  <si>
    <t>WIN4101</t>
  </si>
  <si>
    <t>5 ngõ 464 Âu Cơ, Phường Nhật Tân, quận Tây Hồ, HN</t>
  </si>
  <si>
    <t>WIN4102</t>
  </si>
  <si>
    <t>PRV - KHU THẤP TẰNG 2A PARK RIVER ECOPARK XUÂN QUAN VĂN GIANG HUNGE YÊN</t>
  </si>
  <si>
    <t>WIN4108</t>
  </si>
  <si>
    <t>01 nhà B1, khu tập thể Quân đội Mai Dịch, phường Mai Dịch, quận Cầu Giấy, HN</t>
  </si>
  <si>
    <t>win4109</t>
  </si>
  <si>
    <t>51 phố Huyện, thị trấn Quốc Oai, huyện Quốc Oai, HN</t>
  </si>
  <si>
    <t>WIN4110</t>
  </si>
  <si>
    <t>Thôn Phương Trạch, xã Vĩnh Ngọc, huyện Đông Anh, HN</t>
  </si>
  <si>
    <t>WIN4113</t>
  </si>
  <si>
    <t>Kiot C3-2, Chung cư C3, KĐT Mỹ Đình 1, Nguyễn Cơ Thạch, phường Cầu Diễn, quận Nam Từ Liêm, HN</t>
  </si>
  <si>
    <t>WIN4114</t>
  </si>
  <si>
    <t>284 Tựu Liệt, xã Tam Hiệp, Thanh Trì, Hà Nội</t>
  </si>
  <si>
    <t>WIN4116</t>
  </si>
  <si>
    <t>30 ngách 33A ngõ 107 Lĩnh Nam, Phường Vĩnh Hưng, Quận Hoàng Mai, HN</t>
  </si>
  <si>
    <t>WIN4117</t>
  </si>
  <si>
    <t>45 Phủ Doãn, phường Hàng Trống, quận Hoàn Kiếm, Hà Nội</t>
  </si>
  <si>
    <t>WIN4121</t>
  </si>
  <si>
    <t>61, TDP 3 Do Nha, phường Tây Mỗ, quận Nam Từ Liêm, HN</t>
  </si>
  <si>
    <t>WIN4122</t>
  </si>
  <si>
    <t>Thôn Lỗ Khê, Xã Liên Hà, Huyện Đông Anh, HN</t>
  </si>
  <si>
    <t>WIN4124</t>
  </si>
  <si>
    <t>Thôn Công Đình, xã Đình Xuyên, huyện Gia Lâm, HN</t>
  </si>
  <si>
    <t>WIN4125</t>
  </si>
  <si>
    <t>Tầng 1, số 44 ngõ 260 đội cấn , phường Liễu Giai, quận Ba Đình, Hà Nội</t>
  </si>
  <si>
    <t>WIN4128</t>
  </si>
  <si>
    <t>119 Đường Nước Phần lan, phường Tứ Liên, quận Tây Hồ, HN</t>
  </si>
  <si>
    <t>win4129</t>
  </si>
  <si>
    <t>Số 22 Phố Hoàng Diệu, Phường Quang Trung, thị xã Sơn Tây, HN</t>
  </si>
  <si>
    <t>WIN4131</t>
  </si>
  <si>
    <t>Tầng trệt lô B, cc 312 Lạc Long Quân, P.5, Q.11, HCM</t>
  </si>
  <si>
    <t>WIN4132</t>
  </si>
  <si>
    <t>C2 Cao Thị Chính, Phường Phú Thuận, quận 7, HCM</t>
  </si>
  <si>
    <t>WIN4135</t>
  </si>
  <si>
    <t>134 Lò Đúc, phường Đống Mác, quận Hai Bà Trưng, HN</t>
  </si>
  <si>
    <t>WIN4136</t>
  </si>
  <si>
    <t>30 Phạm Văn Đồng, phường Dịch Vọng, quận Cầu Giấy, HN</t>
  </si>
  <si>
    <t>win4138</t>
  </si>
  <si>
    <t>Xóm 8, thôn Thụy Khuê, xã Sài Sơn, huyện Quốc Oai, HN</t>
  </si>
  <si>
    <t>WIN4140</t>
  </si>
  <si>
    <t>262 Lĩnh Nam, phường Lĩnh Nam, quận Hoàng Mai, HN</t>
  </si>
  <si>
    <t>win4144</t>
  </si>
  <si>
    <t>SH43, tầng 1, tòa K2, CT2, Khu Hi Brand, KĐTM Văn Phú (the K-Park), phường Phú La, quận Hà Đông, HN</t>
  </si>
  <si>
    <t>WIN4145</t>
  </si>
  <si>
    <t>271 Đường Bàu Cát, P.12, Quận Tân Bình, HCM</t>
  </si>
  <si>
    <t>win4146</t>
  </si>
  <si>
    <t>Chung cư Phú Lợi D1, đường Phạm Thế Hiển, Quận 8, HCM</t>
  </si>
  <si>
    <t>WIN4147</t>
  </si>
  <si>
    <t>17/41 Thanh Đa, Phường 27, Quận Bình Thạnh, HCM</t>
  </si>
  <si>
    <t>WIN4148</t>
  </si>
  <si>
    <t>23/2 Trần Văn Mười, ấp 7, xã Xuân Thới Thượng, Huyện Hóc Môn, HCM</t>
  </si>
  <si>
    <t>win4149</t>
  </si>
  <si>
    <t>121 Lê Niệm, Phường Phú Thạnh, Quận Tân Phú, HCM</t>
  </si>
  <si>
    <t>WIN4151</t>
  </si>
  <si>
    <t>Tầng trệt Block B số 4 Phan Chu Trinh, P. 12, Quận Bình Thạnh, HCM</t>
  </si>
  <si>
    <t>win4152</t>
  </si>
  <si>
    <t>186 đường số 1, Phường 16, Quận Gò Vấp, HCM</t>
  </si>
  <si>
    <t>WIN4154</t>
  </si>
  <si>
    <t>197-199 đường số 12, p.Bình Hưng Hòa, Quận Bình Tân, HCM</t>
  </si>
  <si>
    <t>WIN4158</t>
  </si>
  <si>
    <t>202A Quốc lộ 13 cũ, KP1, P. Hiệp Bình Phước, Quận Thủ Đức, HCM</t>
  </si>
  <si>
    <t>WIN4165</t>
  </si>
  <si>
    <t>209/48 Tôn Thất Thuyết, P. 3, Quận 4, HCM</t>
  </si>
  <si>
    <t>WIN4166</t>
  </si>
  <si>
    <t>SO-05, tầng 1, tòa R1, Royal City, 72A Nguyễn Trãi, Phường Thượng Đình, Quận Thanh Xuân, HN</t>
  </si>
  <si>
    <t>win4167</t>
  </si>
  <si>
    <t>Thôn Đồng Bụt, xã Ngọc Liệp, huyện Quốc Oai, Hà Nội</t>
  </si>
  <si>
    <t>WIN4168</t>
  </si>
  <si>
    <t>Ô 103, tầng 1, Tòa nhà HH An Bình 1, KĐTM Định Công, phường Định Công, quận Hoàng Mai, HN</t>
  </si>
  <si>
    <t>WIN4169</t>
  </si>
  <si>
    <t>Tầng 1 khối công trình TTTM và nhà ở cao tầng - Thống Nhất Complex, 
số 82 Nguyễn Tuân, phường Thanh Xuân Trung, quận Thanh Xuân, HN</t>
  </si>
  <si>
    <t>WIN4170</t>
  </si>
  <si>
    <t>3 Nguyễn Quý Đức, phường Thanh Xuân Bắc, quận Thanh Xuân, HN</t>
  </si>
  <si>
    <t>WIN4171</t>
  </si>
  <si>
    <t>Tầng 1, tòa nhà a12, 136 Xuân Thủy, Phường Dịch Vọng Hậu, quận Cầu Giấy, HN</t>
  </si>
  <si>
    <t>win4172</t>
  </si>
  <si>
    <t>Tầng 1, tầng 2 thuộc tòa nhà A6, dự án Bình City, Khu đô thị Thành phố Giao Lưu, 
phường Cổ Nhuế 2, quận Bắc Từ Liêm, HN</t>
  </si>
  <si>
    <t>win4174</t>
  </si>
  <si>
    <t>Tổ 6 ,Thanh Lãm, phường Phú Lãm, quận Hà Đông, HN</t>
  </si>
  <si>
    <t>WIN4179</t>
  </si>
  <si>
    <t>20 Văn Phú, phường Phú La, quận Hà Đông, HN</t>
  </si>
  <si>
    <t>win4180</t>
  </si>
  <si>
    <t>97 Phố Vác, xã Dân Hòa, huyện Thanh Oai, HN</t>
  </si>
  <si>
    <t>WIN4186</t>
  </si>
  <si>
    <t>4186 - WM+ DNI 89 Tổ 9, Tân Hiệp</t>
  </si>
  <si>
    <t>89 Tổ 9, KP1, P.Tân Hiệp, Thành phố Biên Hòa, T. Đồng Nai Việt Nam</t>
  </si>
  <si>
    <t>WIN4187</t>
  </si>
  <si>
    <t>4187 - WM+ DNI 19/5 Cách Mạng Tháng 8</t>
  </si>
  <si>
    <t>19/5 đường Cách Mạng Tháng 8, Phường Quang Vinh, Thành phố Biên Hòa, T. Đồng Nai Việt Nam</t>
  </si>
  <si>
    <t>WIN4190</t>
  </si>
  <si>
    <t>Số 121 Phú Minh ( khu 1, đường 2 xã Phú Minh), huyện Sóc Sơn, HN</t>
  </si>
  <si>
    <t>WIN4191</t>
  </si>
  <si>
    <t>số 77, tổ 6, thị trấn Sóc Sơn, huyện Sóc Sơn, HN</t>
  </si>
  <si>
    <t>WIN4192</t>
  </si>
  <si>
    <t>Thôn 6 xã Ninh Hiệp, huyện Gia Lâm, Hà Nội</t>
  </si>
  <si>
    <t>win4193</t>
  </si>
  <si>
    <t>2 Lê Lợi, P.4, Quận Gò Vấp, HCM</t>
  </si>
  <si>
    <t>win4194</t>
  </si>
  <si>
    <t>755 Lê Đức Thọ, P. 16, Quận Gò Vấp, HCM</t>
  </si>
  <si>
    <t>WIN4197</t>
  </si>
  <si>
    <t>Thôn Mai Châu, xã Đại Mạch, huyện Đông Anh, Hà Nội</t>
  </si>
  <si>
    <t>WIN4199</t>
  </si>
  <si>
    <t>Thôn Lưu Phái, Xã Ngũ Hiệp, Huyện Thanh Trì, HN</t>
  </si>
  <si>
    <t>WIN4200</t>
  </si>
  <si>
    <t>37 Hồ Hảo Hớn, P. Cô Giang, Q1, HCM</t>
  </si>
  <si>
    <t>WIN4202</t>
  </si>
  <si>
    <t>28 Trần Tử Bình, ấp Tân Định, xã Tân Thông Hội, Huyện Củ Chi, HCM</t>
  </si>
  <si>
    <t>WIN4203</t>
  </si>
  <si>
    <t>Lô TS 2.0.03 tầng trệt cc The Tresor 39 -39B, Bến Vân Đồn p12, Quận 4, HCM</t>
  </si>
  <si>
    <t>WIN4205</t>
  </si>
  <si>
    <t>A-0.04, Block A0, tầng Trệt, KCH Ehome 3 Tây Sài Gòn, P. An Lạc, Quận Bình Tân, HCM</t>
  </si>
  <si>
    <t>win4207</t>
  </si>
  <si>
    <t>314 Phú Thọ Hòa, Phường Phú Thọ Hòa, Quận Tân Phú, HCM</t>
  </si>
  <si>
    <t>win4210</t>
  </si>
  <si>
    <t>Tổ dân phố số 6, thị trấn Quang Minh, huyện Mê Linh, Hà Nội</t>
  </si>
  <si>
    <t>win4211</t>
  </si>
  <si>
    <t>A4-10 Tầng 1, tầng 2 thuộc tòa nhà A4, dự án Bình City, Khu đô thị Thành phố Giao Lưu, 
phường Cổ Nhuế 2, quận Bắc Từ Liêm, HN</t>
  </si>
  <si>
    <t>WIN4216</t>
  </si>
  <si>
    <t>2 Vương Thừa Vũ, phường Khương Trung, quận Thanh Xuân, HN</t>
  </si>
  <si>
    <t>win4217</t>
  </si>
  <si>
    <t>543 Thanh Lương, xã Bích Hòa, huyện Thanh Oai, HN</t>
  </si>
  <si>
    <t>win4222</t>
  </si>
  <si>
    <t>429 Chùa Thông, Phường Sơn Lộc, Thị xã Sơn Tây, HN</t>
  </si>
  <si>
    <t>win4223</t>
  </si>
  <si>
    <t>590/32 Phan Văn Trị, p.7, Quận Gò Vấp, HCM</t>
  </si>
  <si>
    <t>WIN4226</t>
  </si>
  <si>
    <t>96 Lâm Văn Bền, P.Tân Kiểng, Q7, HCM</t>
  </si>
  <si>
    <t>win4229</t>
  </si>
  <si>
    <t>TM02 - CH3, Cityland Park Hill, Phan Văn Trị, Quận Gò Vấp, HCM</t>
  </si>
  <si>
    <t>WIN4235</t>
  </si>
  <si>
    <t>Tầng 1 Lô A CC XI Riverview 190 Nguyễn Văn Hưởng, P. Thảo Điền, Quận 2, HCM</t>
  </si>
  <si>
    <t>WIN4236</t>
  </si>
  <si>
    <t>Phố Nỷ, xã Trung Giã, huyện Sóc Sơn, HN</t>
  </si>
  <si>
    <t>WIN4239</t>
  </si>
  <si>
    <t>Chung Cư Lexington, P. An Phú, Quận 2, HCM</t>
  </si>
  <si>
    <t>win4241</t>
  </si>
  <si>
    <t>TM 11-A, Tầng 1, Tòa CT9A (Bamboo Garden), KĐT Quốc Oai, xã Sài Sơn, 
huyện Quốc Oai, HN</t>
  </si>
  <si>
    <t>WIN4242</t>
  </si>
  <si>
    <t>344 Đất Mới, khu phố 1, P. Bình Trị Đông, Quận Bình Tân, HCM</t>
  </si>
  <si>
    <t>win4243</t>
  </si>
  <si>
    <t>106 CT2 - KĐT Văn Khê, đường Tố Hữu, phường La Khê, quận Hà Đông, HN</t>
  </si>
  <si>
    <t>WIN4244</t>
  </si>
  <si>
    <t>Số 1 đường Kim Đồng, phường Giáp Bát, quận Hoàng Mai, HN</t>
  </si>
  <si>
    <t>WIN4249</t>
  </si>
  <si>
    <t>P110 nhà G9, 1 ngõ 495 Nguyễn Trãi, Phường Thanh Xuân Nam, Quận Thanh Xuân, HN</t>
  </si>
  <si>
    <t>WIN4250</t>
  </si>
  <si>
    <t>84 Gò Ô Môi, KP2, Phường Phú Thuận, Q7, HCM</t>
  </si>
  <si>
    <t>WIN4251</t>
  </si>
  <si>
    <t>61/43 Đường Số 48, KP6, Phường Hiệp Bình Chánh, Quận Thủ Đức, HCM</t>
  </si>
  <si>
    <t>WIN4255</t>
  </si>
  <si>
    <t>103 ngõ 4 Phương Mai, P.Phương Mai, Q.Đống Đa, TP.Hà Nội</t>
  </si>
  <si>
    <t>WIN4256</t>
  </si>
  <si>
    <t>Kiot 2-3, Tầng 1, Khu B, chung cư N04A-CC5, Khu Đoàn Ngoại Giao, 
P.Xuân Tảo, Q.Bắc Từ Liêm, HN</t>
  </si>
  <si>
    <t>win4258</t>
  </si>
  <si>
    <t>Số 1 La Thành, Phường Lê Lợi, Thị xã Sơn Tây, HN</t>
  </si>
  <si>
    <t>WIN4259</t>
  </si>
  <si>
    <t>N2-L1-04, Tầng 1, Tòa NƠ2, Gold Season, 47 Nguyễn Tuân, Phường Thanh Xuân Trung, Quận Thanh Xuân, HN</t>
  </si>
  <si>
    <t>WIN4260</t>
  </si>
  <si>
    <t>Số 121 Ỷ La, P.Dương Nội, Q. Hà Đông, HN</t>
  </si>
  <si>
    <t>WIN4262</t>
  </si>
  <si>
    <t>18 Dốc Lã, Xã Yên Thường, Huyện Gia Lâm, TP.Hà Nội</t>
  </si>
  <si>
    <t>WIN4263</t>
  </si>
  <si>
    <t>Tầng 1 Tháp B, Tòa nhà Central Point, 219 Trung Kính, Phường Yên Hòa, Quận Cầu Giấy, HN</t>
  </si>
  <si>
    <t>WIN4264</t>
  </si>
  <si>
    <t>87 Trần Quang Diệu, P.13, Quận 3, HCM</t>
  </si>
  <si>
    <t>WIN4268</t>
  </si>
  <si>
    <t>188 Hiệp Bình, KP8, Phường Hiệp Bình Chánh, Quận Thủ Đức, HCM</t>
  </si>
  <si>
    <t>WIN4274</t>
  </si>
  <si>
    <t>Số 25-27 ngõ 214 Nguyễn Xiển, phường Hạ Đình, quận Thanh Xuân, HN</t>
  </si>
  <si>
    <t>win4275</t>
  </si>
  <si>
    <t>Ki ốt số 38-40, tầng 1 thuộc tòa nhà B2.1.HH03D, Khu đô thị Thanh Hà - 
Cienco5, xã Cự Khê, huyện Thanh Oai, HN</t>
  </si>
  <si>
    <t>WIN4276</t>
  </si>
  <si>
    <t>48 ngõ 99 Đức Giang, P.Thượng Thanh, Q.Long Biên, HN</t>
  </si>
  <si>
    <t>WIN4277</t>
  </si>
  <si>
    <t>Số 67 Đường 2, khu 2 xã Phú Minh, huyện Sóc Sơn, HN</t>
  </si>
  <si>
    <t>WIN4280</t>
  </si>
  <si>
    <t>L1-08, tầng 1 tòa HH3 - Khu chức năng đô thị Đại Mỗ (FLC Đại Mỗ), phường Đại Mỗ, quận Nam Từ Liêm, HN</t>
  </si>
  <si>
    <t>WIN4281</t>
  </si>
  <si>
    <t>002 Tầng trệt Block V4, Sunrise City- South, 23 Nguyễn Hữu Thọ, P.Tân Hưng, Q.7, HCM</t>
  </si>
  <si>
    <t>WIN4285</t>
  </si>
  <si>
    <t>20H9-21H9 đường DD11 (KDC An Sương), KP 4, P. Tận Hưng Thuận, Quận 12, HCM</t>
  </si>
  <si>
    <t>WIN4287</t>
  </si>
  <si>
    <t>Xóm Tây, xã Vân Nội, Huyện Đông Anh, HN</t>
  </si>
  <si>
    <t>WIN4290</t>
  </si>
  <si>
    <t>13/134 Trần Văn Hoàng, P. 9, Quận Tân Bình, HCM</t>
  </si>
  <si>
    <t>WIN4293</t>
  </si>
  <si>
    <t>270 Man Thiện, khu phố 5, Phường Tăng Nhơn Phú A, Quận 9, HCM</t>
  </si>
  <si>
    <t>WIN4294</t>
  </si>
  <si>
    <t>83 An Trạch, phường Quốc Tử Giám, Quận Đống Đa, Hà Nội</t>
  </si>
  <si>
    <t>WIN4301</t>
  </si>
  <si>
    <t>Tầng 1 Tòa nhà Cowa Tower, 199 Hồ Tùng Mậu, Phường Cầu Diễn, Quận Nam Từ Liêm, HN</t>
  </si>
  <si>
    <t>WIN4302</t>
  </si>
  <si>
    <t>Lô 01, Tầng 1, Tòa CT3, Dự án nhà ở XH CBCS Bộ Công an, 170 ngõ 43 Cổ Nhuế, 
phường Cổ Nhuế 2, quận Bắc Từ Liêm, HN</t>
  </si>
  <si>
    <t>win4303</t>
  </si>
  <si>
    <t>Khu TM Tầng trệt, tháp A, KCH 36 Trịnh Đình Thảo, P. Hòa Thạnh, Quận Tân Phú, HCM</t>
  </si>
  <si>
    <t>WIN4305</t>
  </si>
  <si>
    <t>PL01-11 Dự án Khu đô thị Vinhomes Riverside 2, khu Phong Lan 1
, đường Nguyễn Lam, phường Phúc Đồng, quận Long Biên, HN</t>
  </si>
  <si>
    <t>WIN4306</t>
  </si>
  <si>
    <t>Số 35 ngõ 381 Nguyễn Khang, Tổ 17, P. Yên Hòa, Q. Cầu Giấy, HN</t>
  </si>
  <si>
    <t>win4307</t>
  </si>
  <si>
    <t>Ki ốt số: 54-56, tầng 1, tòa nhà B1.4-HH02-2C, Khu đô thị Thanh Hà – 
Cienco5, xã Cự Khê, huyện Thanh Oai, HN</t>
  </si>
  <si>
    <t>win4311</t>
  </si>
  <si>
    <t>65-65A-65B-65C Nguyễn Đỗ Cung, P. Tây Thạnh, Quận Tân Phú, HCM</t>
  </si>
  <si>
    <t>WIN4312</t>
  </si>
  <si>
    <t>8A đường số 12, KP2, P. Hiệp Bình Phước, Quận Thủ Đức, HCM</t>
  </si>
  <si>
    <t>WIN4313</t>
  </si>
  <si>
    <t>A01-05, tầng 1, CC The Golden Star, 72 Nguyễn Thị Thập, P.Bình Thuận, Q.7, HCM</t>
  </si>
  <si>
    <t>WIN4317</t>
  </si>
  <si>
    <t>SH05- Tầng 1 – Khối Đế, Tòa Tháp A,B, Tổ Hợp công trình thương mại, Dịch vụ, văn phòng, nhà ở và nhà trẻ - 
Starcity center tại ô đất Ký Hiệu HH, Khu Đô Thị Đông Nam, Đường Trần Duy Hưng, Phường Trung hòa, quận Cầu Giấy, HN</t>
  </si>
  <si>
    <t>WIN4319</t>
  </si>
  <si>
    <t>492-494 đường số 7, P.Tân Tạo, Quận Bình Tân, HCM</t>
  </si>
  <si>
    <t>WIN4320</t>
  </si>
  <si>
    <t>85-87 đường số 6, KDC Phường Phú Hữu, Quận 9, HCM</t>
  </si>
  <si>
    <t>WIN4321</t>
  </si>
  <si>
    <t>45 Gò Dưa, KP4, P.Tam Bình, Quận Thủ Đức, HCM</t>
  </si>
  <si>
    <t>win4323</t>
  </si>
  <si>
    <t>563 Lê Văn Khương, KP 5, P.Hiệp Thành, Q.12, HCM</t>
  </si>
  <si>
    <t>win4326</t>
  </si>
  <si>
    <t>Xóm Mới, Ngọc Than, xã Ngọc Mỹ, huyện Quốc Oai, Hà Nội</t>
  </si>
  <si>
    <t>WIN4327</t>
  </si>
  <si>
    <t>Số 183 Đường Nguyễn Ngọc Vũ, Tổ 6, phường Trung Hòa, Quận Cầu Giấy, HN</t>
  </si>
  <si>
    <t>WIN4328</t>
  </si>
  <si>
    <t>Ô DVTM-04, tầng 1, khu B(361), tòa MHDI, ngõ 60 Hoàng Quốc Việt, P. Nghĩa Đô, Q. Cầu Giấy, Hà Nội</t>
  </si>
  <si>
    <t>WIN4330</t>
  </si>
  <si>
    <t>SCB 01-21 tại dự án Sunrise Cityview số 33, Nguyễn Hữu Thọ, p Tân Hưng, Q.7, HCM</t>
  </si>
  <si>
    <t>WIN4331</t>
  </si>
  <si>
    <t>Số 6 ngõ 22 Phú Viên, P. Bồ Đề, Q. Long Biên, Hà Nội</t>
  </si>
  <si>
    <t>WIN4332</t>
  </si>
  <si>
    <t>94 đường số 4, kp 3, p Bình Hưng Hòa A, Quận Bình Tân, HCM</t>
  </si>
  <si>
    <t>WIN4336</t>
  </si>
  <si>
    <t>07 Nguyễn Duy Dương, Phường 8, Q5, HCM</t>
  </si>
  <si>
    <t>WIN4340</t>
  </si>
  <si>
    <t>Số 171 đường Giải Phóng, phường Đồng Tâm, quận Hai Bà Trưng, HN</t>
  </si>
  <si>
    <t>WIN4345</t>
  </si>
  <si>
    <t>506/61 Nguyễn Ảnh Thủ, kp 4, p Hiệp Thành, q.12, HCM</t>
  </si>
  <si>
    <t>WIN4349</t>
  </si>
  <si>
    <t>496/12 Dương Quảng Hàm, P.6, Quận Gò Vấp, HCM</t>
  </si>
  <si>
    <t>WIN4350</t>
  </si>
  <si>
    <t>39 Thép Mới, P. 12, Quận Tân Bình, HCM</t>
  </si>
  <si>
    <t>WIN4356</t>
  </si>
  <si>
    <t>Số 103- 105 đường Đa Phúc, thôn Dược Thượng, xã Tiên Dược, huyện Sóc Sơn, HN</t>
  </si>
  <si>
    <t>WIN4357</t>
  </si>
  <si>
    <t>Xóm Tự, Thôn Phù Đổng, Xã Phù Đổng, Huyện Gia Lâm, HN</t>
  </si>
  <si>
    <t>win4360</t>
  </si>
  <si>
    <t>Tổ 1, TT Quang Minh, H. Mê Linh, TP Hà Nội</t>
  </si>
  <si>
    <t>WIN4361</t>
  </si>
  <si>
    <t>19A Xa La, Phường Phúc La, Quận Hà Đông, HN</t>
  </si>
  <si>
    <t>win4364</t>
  </si>
  <si>
    <t>Thôn An Hạ, xã An Thượng, huyện Hoài Đức, Hà Nội (trên đường 72 cũ)</t>
  </si>
  <si>
    <t>WIN4366</t>
  </si>
  <si>
    <t>237 Nguyễn Văn Hưởng, P.Thảo Điền, Q.2, HCM</t>
  </si>
  <si>
    <t>win4371</t>
  </si>
  <si>
    <t>4S Linh Đông, P. Linh Đông, Quận Thủ Đức, HCM</t>
  </si>
  <si>
    <t>WIN4372</t>
  </si>
  <si>
    <t>0.12 tầng 1, cc 4S Bình Triệu, đường 17, KP3, P. Hiệp Bình Chánh, Quận Thủ Đức, HCM</t>
  </si>
  <si>
    <t>WIN4376</t>
  </si>
  <si>
    <t>Tầng Trệt, Chung Cư An Gia Star, 900A QL 1A, P.Bình Trị Đông A, Quận Bình Tân, HCM</t>
  </si>
  <si>
    <t>win4378</t>
  </si>
  <si>
    <t>Tầng 1 Block A, Dự Án CC Việt, Phát, Số 4 Trịnh Đình Thảo, P.Hòa Thạnh Quận Tân Phú, HCM</t>
  </si>
  <si>
    <t>WIN4381</t>
  </si>
  <si>
    <t>504 Nguyễn Tất Thành, P.18, Quận 4, HCM</t>
  </si>
  <si>
    <t>WIN4382</t>
  </si>
  <si>
    <t>167 Trần Trọng Cung, P. Tân Thuận, Đông, Q7, HCM</t>
  </si>
  <si>
    <t>WIN4383</t>
  </si>
  <si>
    <t>Lô N1, Tháp M2 - Tháp Nam, KDC, P.Bắc Rạch Bà Bướm (Jamona, City), Đào Trí, P.Phú Thuận, Q.7, HCM</t>
  </si>
  <si>
    <t>WIN4384</t>
  </si>
  <si>
    <t>Lô B2, tháp M1, Tháp Bắc, Tòa nhà, Jamona City, Đường Đào Trí, P.Phú Thuận, Q.7, HCM</t>
  </si>
  <si>
    <t>WIN4386</t>
  </si>
  <si>
    <t>1.01, 1.02 Tầng Trệt, Dự Án Lucky Palace, Số 50 Phan Văn Khỏe, P. 2, Quận 6, HCM</t>
  </si>
  <si>
    <t>win4387</t>
  </si>
  <si>
    <t>195 Cao Lỗ, Phường 8, Quận 8, HCM</t>
  </si>
  <si>
    <t>win4388</t>
  </si>
  <si>
    <t>Căn Hộ A0106 - A0107, Tầng Trệt CC Quốc Cường Gia Lai, 340 Tạ Quang Bửu, P.05, Q.8, HCM</t>
  </si>
  <si>
    <t>win4390</t>
  </si>
  <si>
    <t>492 Đường Nguyễn Văn Linh (Tòa Nhà Hạnh Phúc - Lô 11B), Xã Bình Hưng, Huyện Bình Chánh, HCM</t>
  </si>
  <si>
    <t>WIN4393</t>
  </si>
  <si>
    <t>Số 57 Quốc Lộ 13, P. 26, Quận Bình Thạnh, HCM</t>
  </si>
  <si>
    <t>WIN4395</t>
  </si>
  <si>
    <t>59 Ngô Tất Tố, P. 21, Quận Bình Thạnh, HCM</t>
  </si>
  <si>
    <t>WIN4396</t>
  </si>
  <si>
    <t>91 Nguyễn Hữu Cảnh, P. 22, Quận Bình Thạnh, HCM</t>
  </si>
  <si>
    <t>WIN4397</t>
  </si>
  <si>
    <t>G10 &amp; G11 Tầng Trệt, The Manor Officetel, Số 91 Nguyễn Hữu Cảnh, Phường 22, Quận Bình Thạnh, HCM</t>
  </si>
  <si>
    <t>WIN4398</t>
  </si>
  <si>
    <t>7B Nơ Trang Long, P. 7, Quận Bình Thạnh, HCM</t>
  </si>
  <si>
    <t>WIN4404</t>
  </si>
  <si>
    <t>Kiot 82, tầng 1, tòa HH3C, Khu DV TH và nhà ở Hồ Linh Đàm, P.Hoàng Liệt, Q.Hoàng Mai, HN</t>
  </si>
  <si>
    <t>WIN4405</t>
  </si>
  <si>
    <t>81B Lã Xuân Oai, Phường Long Trường, Quận 9, HCM</t>
  </si>
  <si>
    <t>WIN4409</t>
  </si>
  <si>
    <t>Lô số 06, tầng 1, tòa nhà CT1- AB, Mễ trì, Q.Nam Từ Liêm, Hà Nội</t>
  </si>
  <si>
    <t>WIN4411</t>
  </si>
  <si>
    <t>Tầng 1, Tòa A, Lô CT-21B, KĐTM Việt Hưng, Đào Văn Tập
, phường Giang Biên, quận Long Biên, HN</t>
  </si>
  <si>
    <t>WIN4412</t>
  </si>
  <si>
    <t>34 Chử Đồng Tử, Phường 7, Quận Tân Bình, HCM</t>
  </si>
  <si>
    <t>win4414</t>
  </si>
  <si>
    <t>Lô số 03A, Tòa nhà H thuộc Dự Án HH2 khu đô thị mới Dương Nội, Hà Đông, Hà Nội.</t>
  </si>
  <si>
    <t>WIN4416</t>
  </si>
  <si>
    <t>113 – 113A Tam Châu, KP5, Phường Tam Phú, Quận Thủ Đức, HCM</t>
  </si>
  <si>
    <t>win4417</t>
  </si>
  <si>
    <t>Khu 7 - Phố Yên- Tiền Phong- Mê Linh - Hà Nội</t>
  </si>
  <si>
    <t>WIN4418</t>
  </si>
  <si>
    <t>Lô 05, tầng 1, tòa N01, New Horizon city, 87 Lĩnh Nam, P.Mai Động, Q.Hoàng Mai, Hà Nội</t>
  </si>
  <si>
    <t>WIN4419</t>
  </si>
  <si>
    <t>R2.101, tòa nhà R2, 28 Lô X3, đường Trần Hữu Dực, P.Cầu Diễn, Q.Nam Từ Liêm, Hà Nội</t>
  </si>
  <si>
    <t>WIN4420</t>
  </si>
  <si>
    <t>42/1 tl16, khu phố 3B, Phường Thạnh Lộc, Quận 12, HCM</t>
  </si>
  <si>
    <t>WIN4421</t>
  </si>
  <si>
    <t>372A Nơ Trang Long, Phường 13, Quận Bình Thạnh, HCM</t>
  </si>
  <si>
    <t>WIN4424</t>
  </si>
  <si>
    <t>Số 153 - 155 phố Thanh Am, Tổ 23, P.Thượng Thanh, Q.Long Biên, HN</t>
  </si>
  <si>
    <t>WIN4425</t>
  </si>
  <si>
    <t>Tầng 1, Eurowindow Multicomplex, 27 Trần Duy Hưng, P. Trung Hòa, Q.Cầu Giấy, HN</t>
  </si>
  <si>
    <t>win4435</t>
  </si>
  <si>
    <t>219 Tây Thạnh, Phường Tây Thạnh, Quận Tân Phú, HCM</t>
  </si>
  <si>
    <t>win4436</t>
  </si>
  <si>
    <t>56B Đinh Tiên Hoàng, Phường Ngô Quyền, Thị xã Sơn Tây, HN</t>
  </si>
  <si>
    <t>win4437</t>
  </si>
  <si>
    <t>56 ngõ 43 Cổ Nhuế, Phường Cổ Nhuế 2, Q. Bắc Từ Liêm, HN</t>
  </si>
  <si>
    <t>WIN4441</t>
  </si>
  <si>
    <t>1.26-1.27, Blck B, CC Viva Riverside, 1472 Võ Văn Kiệt, P. 3, Quận 6, HCM</t>
  </si>
  <si>
    <t>WIN4442</t>
  </si>
  <si>
    <t>Thôn Kiêu Kỵ, Xã Kiêu Kỵ, Huyện Gia Lâm, HN</t>
  </si>
  <si>
    <t>WIN4444</t>
  </si>
  <si>
    <t>Số 78 đường quốc lộ 3, xã Phù Lỗ, huyện Sóc Sơn, Hà Nội</t>
  </si>
  <si>
    <t>WIN4449</t>
  </si>
  <si>
    <t>Ô số 38 BT1, Khu ĐTM Pháp Vân - Tứ Hiệp, phường Hoàng Liệt, quận Hoàng Mai, HN</t>
  </si>
  <si>
    <t>WIN4450</t>
  </si>
  <si>
    <t>LK01-01 Dự án Tổ hợp thương mại dịch vụ và căn hộ cao cấp Hải Phát Plaza, phường Đại Mỗ, quận Nam Từ Liêm, HN</t>
  </si>
  <si>
    <t>WIN4455</t>
  </si>
  <si>
    <t>Tầng 01 - Toà nhà BIDHOMES THE GARDEN HILL , Số 99 Trần Bình, phường Mỹ Đình 2, Quận Nam Từ Liêm, HN</t>
  </si>
  <si>
    <t>WIN4462</t>
  </si>
  <si>
    <t>34 Chương Dương, P. Linh Chiểu, Quận Thủ Đức, HCM</t>
  </si>
  <si>
    <t>WIN4463</t>
  </si>
  <si>
    <t>48 đường số 26, KP5, P. Hiệp Bình Chánh, Quận Thủ Đức, HCM</t>
  </si>
  <si>
    <t>WIN4469</t>
  </si>
  <si>
    <t>71 đường số 9, khu phố 4, Phường Bình Chiểu, Quận Thủ Đức, HCM</t>
  </si>
  <si>
    <t>WIN4479</t>
  </si>
  <si>
    <t>G116 – Tầng 1, Lô HH Chung cư G1, Vinhomes Greenbay, Đường Lương thế vinh kéo dài, Phường mễ trì, Quận Nam Từ Liêm, Hà Nội</t>
  </si>
  <si>
    <t>WIN4484</t>
  </si>
  <si>
    <t>Khu Chợ Kim, Xã Xuân Nộn, Huyện Đông Anh, HN</t>
  </si>
  <si>
    <t>WIN4493</t>
  </si>
  <si>
    <t>425 Tô Ký, Phường Trung Mỹ Tây, Quận 12, HCM</t>
  </si>
  <si>
    <t>WIN4503</t>
  </si>
  <si>
    <t>Tầng 1, tòa nhà 18 tầng One 18 tại 19 ngõ 298 đường Ngọc Lâm, Long Biên, Hà Nội</t>
  </si>
  <si>
    <t>WIN4504</t>
  </si>
  <si>
    <t>Xóm 4, Xã Đông Dư, Huyện Gia Lâm, HN</t>
  </si>
  <si>
    <t>WIN4506</t>
  </si>
  <si>
    <t>4506 - WM+ DNI 155 Trương Định</t>
  </si>
  <si>
    <t>155 Trương Định, khu phố 2, Phường Tân Mai, Thành phố Biên Hòa, T. Đồng Nai Việt Nam</t>
  </si>
  <si>
    <t>WIN4510</t>
  </si>
  <si>
    <t>4510 - WM+DNI 77/2 Đồng Khởi</t>
  </si>
  <si>
    <t>77/2 Đồng Khởi, khu phố 3, Phường Tam Hòa, Thành phố Biên Hòa, T. Đồng Nai Việt Nam</t>
  </si>
  <si>
    <t>WIN4511</t>
  </si>
  <si>
    <t>Số 45 Ngõ Thịnh Hào 1 Tôn Đức Thắng, phường Hàng Bột, Quận Đống Đa, HN</t>
  </si>
  <si>
    <t>WIN4512</t>
  </si>
  <si>
    <t>Gian Hàng Thương Mại 10+ 11, Tầng 1, Tòa Nhà Pearl 1, số 01 đường Châu Văn Liêm, phường Phú Đô, quận Nam Từ Liêm, HN</t>
  </si>
  <si>
    <t>WIN4513</t>
  </si>
  <si>
    <t>Sân vận động trung tâm đường Quang Lãm, phường Phú Lãm, Quận Hà Đông, HN</t>
  </si>
  <si>
    <t>WIN4515</t>
  </si>
  <si>
    <t>Gian hàng 110, tầng 1, Tòa nhà N01C Trung tâm Thương Mại và Dịch vụ Golden Land, 
số 275 Nguyễn Trãi, P. Thanh Xuân Trung, Q. Thanh Xuân, HN</t>
  </si>
  <si>
    <t>WIN4517</t>
  </si>
  <si>
    <t>Số 321 Lâm Du, phường Bồ Đề, Quận Long Biên, Hà Nội</t>
  </si>
  <si>
    <t>win4520</t>
  </si>
  <si>
    <t>Thôn Ngãi Cầu, xã An Khánh, huyện Hoài Đức,TP Hà Nội  (991 đường 72 cũ)</t>
  </si>
  <si>
    <t>win4521</t>
  </si>
  <si>
    <t>Thôn 06, xã Song Phương, huyện Hoài Đức, HN</t>
  </si>
  <si>
    <t>WIN4525</t>
  </si>
  <si>
    <t>Kiot 30 -32, tầng 1 tòa nhà Văn phòng Hồ Linh Đàm, phường Hoàng Liệt, quận Hoàng Mai, HN</t>
  </si>
  <si>
    <t>WIN4526</t>
  </si>
  <si>
    <t>Số 65B Nguyễn Công Trứ, phường Đồng Nhân, quận Hai Bà Trưng, HN</t>
  </si>
  <si>
    <t>WIN4531</t>
  </si>
  <si>
    <t>83 Quang Tiến, Phường Đại Mỗ, Quận Nam Từ Liêm, HN</t>
  </si>
  <si>
    <t>WIN4534</t>
  </si>
  <si>
    <t>Số 20 tổ 3, phường Giang Biên, Q.Long Biên, HN</t>
  </si>
  <si>
    <t>WIN4535</t>
  </si>
  <si>
    <t>120 Phố Mã, Phù Linh, Sóc Sơn, Hà Nội</t>
  </si>
  <si>
    <t>WIN4539</t>
  </si>
  <si>
    <t>Căn hộ A2 – Lô BT04 – Đô thị mới Việt Hưng, phường Giang Biên, quận Long Biên , Hà Nội</t>
  </si>
  <si>
    <t>WIN4540</t>
  </si>
  <si>
    <t>Số 25 phố Phúc Tân, phường Phúc Tân, quận Hoàn Kiếm, HN</t>
  </si>
  <si>
    <t>win4553</t>
  </si>
  <si>
    <t>Ki ốt số 02-04, tầng 1 thuộc tòa nhà B2.1.HH03B, Khu đô thị Thanh Hà - 
Cienco5, xã Cự Khê, huyện Thanh Oai, HN</t>
  </si>
  <si>
    <t>WIN4554</t>
  </si>
  <si>
    <t>Đội 7 Ngọc Hồi, Xã Ngọc Hồi, Huyện Thanh Trì, HN</t>
  </si>
  <si>
    <t>WIN4565</t>
  </si>
  <si>
    <t>Số 48 ngõ 467 Lĩnh Nam, phường Lĩnh Nam, quận Hoàng Mai, HN</t>
  </si>
  <si>
    <t>WIN4566</t>
  </si>
  <si>
    <t>BT4-B-1.3-7-Khu đô thị mới Đặng Xá II, Gia Lâm, Hà Nội</t>
  </si>
  <si>
    <t>WIN4569</t>
  </si>
  <si>
    <t>Lô G1.03 và G1.04, Chung cư Grand Riverside, 278-283 Bến Vân Đồn, Phường 2, Quận 4, HCM</t>
  </si>
  <si>
    <t>WIN4578</t>
  </si>
  <si>
    <t>145A Lê Đình Cẩn, khu phố 6, Phường Tân Tạo, Quận Bình Tân, HCM</t>
  </si>
  <si>
    <t>win4583</t>
  </si>
  <si>
    <t>38 đường Ngô Quyền, Phường Ngô Quyền, Thị xã Sơn Tây, HN</t>
  </si>
  <si>
    <t>WIN4584</t>
  </si>
  <si>
    <t>Tầng 1, Khu A, tòa Viet Duc Complex, ngõ 164 Khuất Duy Tiến, phường Nhân Chính, quận Thanh Xuân, Hà Nội</t>
  </si>
  <si>
    <t>WIN4588</t>
  </si>
  <si>
    <t>161 Khu Phố, Thị trấn Liên Quan, Huyện Thạch Thất, HN</t>
  </si>
  <si>
    <t>WIN4589</t>
  </si>
  <si>
    <t>Thôn 6, Xã Thạch Xá, Thạch Thất, HN</t>
  </si>
  <si>
    <t>WIN4590</t>
  </si>
  <si>
    <t>SH11 - SH12 tầng 001 tháp (block)B, Dự án chung cư kết hợp, Thương mại DV số 370 Nguyễn Văn Quỳ, phường Phú Thuận, Quận 7, HCM</t>
  </si>
  <si>
    <t>WIN4594</t>
  </si>
  <si>
    <t>Ô thương mại dịch vụ số 5 - tầng 01, Tòa nhà NewSkyline, Lô CC2 Khu đô thị mới Văn Quán - Yên Phúc, Phường Văn Quán, Quận Hà Đông, HN</t>
  </si>
  <si>
    <t>WIN4601</t>
  </si>
  <si>
    <t>Kiot 103, tầng 1 tòa nhà CT13 Khu Đô thị mới Tứ Hiệp, xã Tứ Hiệp, Huyện Thanh Trì, HN</t>
  </si>
  <si>
    <t>win4603</t>
  </si>
  <si>
    <t>Số 31 phố Tùng Thiện, Phường Trung Sơn Trầm, Thị xã Sơn Tây, HN</t>
  </si>
  <si>
    <t>WIN4608</t>
  </si>
  <si>
    <t>79A Huỳnh Tịnh Của, Phường 8, Quận 3, HCM</t>
  </si>
  <si>
    <t>WIN4610</t>
  </si>
  <si>
    <t>Số 126 Thanh Lãm, phường Phú Lãm, quận Hà Đông, Hà Nội</t>
  </si>
  <si>
    <t>WIN4611</t>
  </si>
  <si>
    <t>Số 72 ngõ 56 Thạch Cầu, Quận Long Biên, HN</t>
  </si>
  <si>
    <t>win4615</t>
  </si>
  <si>
    <t>950-950A Tạ Quang Bửu, P5, Q8, HCM</t>
  </si>
  <si>
    <t>WIN4634</t>
  </si>
  <si>
    <t>47 Quốc Lộ 2, khối 2, Phù Lỗ, Sóc Sơn, Hà Nội</t>
  </si>
  <si>
    <t>win4636</t>
  </si>
  <si>
    <t>236 đường Xuân Khanh, Xuân Khanh, Thị xã Sơn Tây, HN</t>
  </si>
  <si>
    <t>WIN4639</t>
  </si>
  <si>
    <t>50 phố tía , tô hiệu, thường tín, hà nội</t>
  </si>
  <si>
    <t>WIN4640</t>
  </si>
  <si>
    <t>Số 1 Yên Phúc, Phường Phúc La, Quận Hà Đông, Hà Nội</t>
  </si>
  <si>
    <t>WIN4641</t>
  </si>
  <si>
    <t>Chân cầu Tự Khoát, Xã Ngũ Hiệp, Huyện Thanh Trì, HN</t>
  </si>
  <si>
    <t>win4656</t>
  </si>
  <si>
    <t>126A Thanh Vị, Phường Sơn Lộc, Thị xã Sơn Tây, HN</t>
  </si>
  <si>
    <t>WIN4662</t>
  </si>
  <si>
    <t>B1.03, Tầng 1+2, Block B, Khu liên hợp cao ốc TTTM-, văn phòng và căn hộ, 177 Xa lộ Hà Nội, phường Thảo Điền, Quận 2, TP. Hồ Chí Minh Việt Nam</t>
  </si>
  <si>
    <t>WIN4667</t>
  </si>
  <si>
    <t>DVTM-05, tầng 1+2 tòa nhà CT1 Khu đô thị Gelexia Riverside
, 885 Tam Trinh, phường Yên Sở, quận Hoàng Mai, HN</t>
  </si>
  <si>
    <t>WIN4671</t>
  </si>
  <si>
    <t>Thôn Tương Chúc (Chân cầu Tự Khoát), Xã Ngũ Hiệp, Huyện Thanh Trì, HN</t>
  </si>
  <si>
    <t>WIN4680</t>
  </si>
  <si>
    <t>Xóm 5 văn phú ,thường tín, hà nội</t>
  </si>
  <si>
    <t>WIN4681</t>
  </si>
  <si>
    <t>Thôn Xâm Dương 3, xã Ninh Sở, huyện Thường Tín, HN</t>
  </si>
  <si>
    <t>WIN4704</t>
  </si>
  <si>
    <t>159 Tân Lập II, tổ 3, khu phố 6, Hiệp Phú, Quận 9, HCM</t>
  </si>
  <si>
    <t>WIN4750</t>
  </si>
  <si>
    <t>Đội 2, Xã Tự Nhiên, Huyện Thường Tín, HN</t>
  </si>
  <si>
    <t>win4757</t>
  </si>
  <si>
    <t>37 Đồng Nai, Phường 15, Quận 10, HCM</t>
  </si>
  <si>
    <t>WIN4764</t>
  </si>
  <si>
    <t>Số 7 Xóm Đinh Tiên Hoàng, Xã Hà Hồi, Huyện Thường Tín, HN</t>
  </si>
  <si>
    <t>win4766</t>
  </si>
  <si>
    <t>78 Cầu Trì, Phường Sơn Lộc, Thị xã Sơn Tây, HN</t>
  </si>
  <si>
    <t>win4767</t>
  </si>
  <si>
    <t>31-LK41 Khu Đô Thị Vân Canh, Xã Vân Canh, Huyện Hoài Đức, HN</t>
  </si>
  <si>
    <t>WIN4772</t>
  </si>
  <si>
    <t>0.01 Tần Trệt Tháp 2, Sun Avenue, 28 Mai Chí Thọ Phường An Phú, Quận 2, TP. Hồ Chí Minh Việt Nam</t>
  </si>
  <si>
    <t>WIN4774</t>
  </si>
  <si>
    <t>45F1-46F1, đường DN5 (khu dân cư An Sương), khu phố 4, Phường Đông Hưng Thuận, Quận 12, (đường DN5), HCM</t>
  </si>
  <si>
    <t>WIN4776</t>
  </si>
  <si>
    <t>28 Hòe Thị, Phường Phương Canh, Quận Nam Từ Liêm, Hà Nội</t>
  </si>
  <si>
    <t>WIN4777</t>
  </si>
  <si>
    <t>79 Ngọc Đại, Phường Đại Mỗ, Quận Nam Từ Liêm, Hà Nôi</t>
  </si>
  <si>
    <t>WIN4779</t>
  </si>
  <si>
    <t>CS3-CS4 chung cư Prosper Plaza 22/14 Phan Văn Hớn, Phường Tân Thới Nhất, Quận 12, HCM</t>
  </si>
  <si>
    <t>WIN4781</t>
  </si>
  <si>
    <t>314 Trần Cung, Phường Cổ Nhuế 1, Quận Bắc Từ Liêm, Hà Nội</t>
  </si>
  <si>
    <t>WIN4783</t>
  </si>
  <si>
    <t>0.01, Chung cư CH1, Đường số 10, Khu dân cư CityLand, Phường 10, Quận Gò Vấp, HCM</t>
  </si>
  <si>
    <t>win4785</t>
  </si>
  <si>
    <t>01.04 tầng 1, chung cư Phương, Việt, 1002 Tạ quang Bửu, P6, Quận 8, HCM</t>
  </si>
  <si>
    <t>WIN4799</t>
  </si>
  <si>
    <t>Tầng 1 Tòa nhà Kinh Đô, số 93 Lò Đúc, phường Phạm Đình Hổ, quận Hai Bà Trưng, HN</t>
  </si>
  <si>
    <t>WIN4800</t>
  </si>
  <si>
    <t>344 Ngọc Thụy, Phường Ngọc Thụy, Quận Long Biên, HN</t>
  </si>
  <si>
    <t>WIN4801</t>
  </si>
  <si>
    <t>Số 2 ngõ 239 đường Trâu Quỳ, TDP An Đào, thị trấn Trâu Quỳ, huyện Gia Lâm, Hà Nội</t>
  </si>
  <si>
    <t>win4808</t>
  </si>
  <si>
    <t>Lô RS6.SH.15 Tầng 1 Tháp RS6, Khu Thương mại Dịch vụ, và căn hộ - Khu 2, 239-241 Hòa Bình, Phường Hiệp Tân, Quận Tân Phú, HCM</t>
  </si>
  <si>
    <t>WIN4810</t>
  </si>
  <si>
    <t>106 Nguyễn Hiền, phường Bách Khoa, quận Hai Bà Trưng, HN</t>
  </si>
  <si>
    <t>WIN4816</t>
  </si>
  <si>
    <t>Lô 04, Tầng 1, nhà chung cư số CT1, 
phường Cổ Nhuế 2, quận Bắc Từ Liêm, HN</t>
  </si>
  <si>
    <t>WIN4821</t>
  </si>
  <si>
    <t>0.14 tầng 01 (trệt), Chung cư cao tầng Phường Trường Thọ, 17 Đường số 3, Khu phố 6, P. Trường Thọ Quận Thủ Đức, HCM</t>
  </si>
  <si>
    <t>win4823</t>
  </si>
  <si>
    <t>RS4-SH.03 tại dự án khu TMDV căn hộ địa chỉ 278 đường, Hòa Bình, Phường Hiệp Tân, (Dự án Richstar Residence), Q.Tân phú, HCM</t>
  </si>
  <si>
    <t>WIN4826</t>
  </si>
  <si>
    <t>98 Miếu Thờ, Xã Tiên Dược, Huyện Sóc Sơn, Hà Nội</t>
  </si>
  <si>
    <t>WIN4831</t>
  </si>
  <si>
    <t>B12 Chợ Phú Cường, Xã Phú Cường, Huyện Sóc Sơn, Hà Nội</t>
  </si>
  <si>
    <t>win4832</t>
  </si>
  <si>
    <t>Khu 10 Chợ Phố Hạ, Xã Mê Linh, Huyện Mê Linh, Hà Nội</t>
  </si>
  <si>
    <t>win4846</t>
  </si>
  <si>
    <t>Số 16 đường số 5A, KDC Trung Sơn, ấp 4B, xã Bình Hưng, Huyện Bình Chánh, HCM</t>
  </si>
  <si>
    <t>WIN4858</t>
  </si>
  <si>
    <t>351/29 Lê Đại Hành, Phường 11, Quận 11, TP. Hồ Chí Minh Việt Nam</t>
  </si>
  <si>
    <t>win4863</t>
  </si>
  <si>
    <t>Khu A - Khu đất dịch vụ Do Lộ, Yên Nghĩa, Hà Đông, Hà Nội</t>
  </si>
  <si>
    <t>WIN4864</t>
  </si>
  <si>
    <t>138 Thị trân văn giang</t>
  </si>
  <si>
    <t>WIN4870</t>
  </si>
  <si>
    <t>14 Trần Quý Cáp, Phường Văn Miếu, Quận Đống Đa, HN</t>
  </si>
  <si>
    <t>WIN4878</t>
  </si>
  <si>
    <t>Xã Ngũ Hiệp, Huyện Thanh Trì, HN</t>
  </si>
  <si>
    <t>WIN4880</t>
  </si>
  <si>
    <t>Thôn bên  363 thị trân văn giang</t>
  </si>
  <si>
    <t>WIN4881</t>
  </si>
  <si>
    <t>BTM1-3 BlockB tầng 1 (trệt), khu phố 3 Centana, 36 mai Chí Thọ, Phường An Phú, Quận 2, TP. Hồ Chí Minh Việt Nam</t>
  </si>
  <si>
    <t>WIN4884</t>
  </si>
  <si>
    <t>23/2 đường số 9, Khu phố 4, Phường Trường Thọ, Quận Thủ Đức, HCM</t>
  </si>
  <si>
    <t>WIN4887</t>
  </si>
  <si>
    <t>Cụm 6 Thị trấn Phúc Thọ, Huyện Phúc Thọ, HN</t>
  </si>
  <si>
    <t>WIN4895</t>
  </si>
  <si>
    <t>42-44 đường A4, Phường 12, Quận Tân Bình, HCM</t>
  </si>
  <si>
    <t>WIN4912</t>
  </si>
  <si>
    <t>186 và 188 Tư Đình, Phường Long Biên, Quận Long Biên, Hà Nội</t>
  </si>
  <si>
    <t>WIN4915</t>
  </si>
  <si>
    <t>0.01. Tầng trệt tháp 4, Sun Avenue 28 Mai Chí Thọ, Phường An Phú, Quận 2, TP. Hồ Chí Minh Việt Nam</t>
  </si>
  <si>
    <t>WIN4918</t>
  </si>
  <si>
    <t>SH6B+SH7B, Tầng 1 Tòa nhà HH3, Số 32 Phố Đại Từ, Phường Đại Kim, Quận Hoàng Mai, HN</t>
  </si>
  <si>
    <t>WIN4922</t>
  </si>
  <si>
    <t>Tổ hợp chung cư H098&amp;T106 tại 241/42, Nguyễn Văn Luông, phườn 11, Quận 6, TP. Hồ Chí Minh Việt Nam</t>
  </si>
  <si>
    <t>win4924</t>
  </si>
  <si>
    <t>Xóm Dền, Xã Di Trạch, Huyện Hoài Đức, HN</t>
  </si>
  <si>
    <t>win4927</t>
  </si>
  <si>
    <t>Khu 10 Thôn Thường Lệ, Xã Đại Thịnh, Huyện Mê Linh, HN</t>
  </si>
  <si>
    <t>WIN4935</t>
  </si>
  <si>
    <t>339DE Nguyễn Cảnh Chân, Phường Cầu Kho, Quận 1, HCM</t>
  </si>
  <si>
    <t>WIN4937</t>
  </si>
  <si>
    <t>A01 –TMDV01-02 cao ốc Jamila, 60 đường 697, KP2, Phường Phú Hữu, Quận 9, HCM</t>
  </si>
  <si>
    <t>WIN4940</t>
  </si>
  <si>
    <t>Tầng Trệt Cao ốc An Cư, số 8, đường Thái Thuận, P An Phú, Quận 2, TP. Hồ Chí Minh Việt Nam</t>
  </si>
  <si>
    <t>WIN4943</t>
  </si>
  <si>
    <t>TM05- Dự án KDC Sông Đà 434/16 đường 26 tháng 3, Phường 15, Quận Gò Vấp, HCM</t>
  </si>
  <si>
    <t>WIN4948</t>
  </si>
  <si>
    <t>4948 - WM+ DNI 6 Nguyễn Bảo Đức</t>
  </si>
  <si>
    <t>6, Nguyễn Bảo Đức, KP6, P.Tam Hiệp, Thành phố Biên Hòa, T. Đồng Nai Việt Nam</t>
  </si>
  <si>
    <t>WIN4952</t>
  </si>
  <si>
    <t>97 Nguyên Hồng, Phường 1, Quận Gò Vấp, HCM</t>
  </si>
  <si>
    <t>WIN4959</t>
  </si>
  <si>
    <t>Kiot 03 - Tầng 01, chung cư CT4, KĐTM Thạch Bàn, Phường Thạch Bàn, Quận Long Biên, Hà Nội</t>
  </si>
  <si>
    <t>WIN4967</t>
  </si>
  <si>
    <t>Tầng 1, Tòa nhà Golden West, Số 2 Lê Văn Thiêm, Phường Nhân Chính, Quận Thanh Xuân, HN</t>
  </si>
  <si>
    <t>WIN4968</t>
  </si>
  <si>
    <t>QL3 Phố Lộc Hà, Xã Mai Lâm, Huyện Đông Anh, Hà Nội</t>
  </si>
  <si>
    <t>WIN4972</t>
  </si>
  <si>
    <t>Ngã Ba Yên Tàng, Thôn Yên Tàng, Xã Bắc Phú, Huyện Sóc Sơn, HN</t>
  </si>
  <si>
    <t>WIN4983</t>
  </si>
  <si>
    <t>LK11-Lô 6, Dự án nhà ở Phùng Khoang, Phường Trung Văn, Quận Nam Từ Liêm, Hà Nội</t>
  </si>
  <si>
    <t>WIN4986</t>
  </si>
  <si>
    <t>Thôn Đìa, Xã Nam Hồng, Huyện Đông Anh, Hà Nội</t>
  </si>
  <si>
    <t>win5005</t>
  </si>
  <si>
    <t>09 Phạm Vấn, Phường Phú Thọ Hòa, Quận Tân Phú, HCM</t>
  </si>
  <si>
    <t>WIN5006</t>
  </si>
  <si>
    <t>185B Nguyễn Thị Định, Phường An Phú, Quận 2, TP. Hồ Chí Minh Việt Nam</t>
  </si>
  <si>
    <t>WIN5007</t>
  </si>
  <si>
    <t>7-9 Nguyễn Hiền, Phường 4, Quận 3, HCM</t>
  </si>
  <si>
    <t>WIN5008</t>
  </si>
  <si>
    <t>Thôn Quất Động, Xã Quất Động, Huyện Thường Tín, HN</t>
  </si>
  <si>
    <t>win5019</t>
  </si>
  <si>
    <t>606/144-606/146 Ba Tháng Hai, Phường 14, Quận 10, HCM</t>
  </si>
  <si>
    <t>WIN5020</t>
  </si>
  <si>
    <t>Số 38 Khu Tái Định Cư Ngô Thì Nhậm, Đường Phan Đình Giót, Phường La Khê, Quận Hà Đông, HN</t>
  </si>
  <si>
    <t>WIN5024</t>
  </si>
  <si>
    <t>33/4 ấp Mới 1, Xã Tân Xuân, Huyện Hóc Môn, HCM</t>
  </si>
  <si>
    <t>WIN5025</t>
  </si>
  <si>
    <t>15 Nguyễn Quang Bích, Phường 13, Quận Tân Bình, HCM</t>
  </si>
  <si>
    <t>win5026</t>
  </si>
  <si>
    <t>163/25/1 Tô Hiến Thành, Phường 13, Quận 10, HCM</t>
  </si>
  <si>
    <t>WIN5029</t>
  </si>
  <si>
    <t>42 Thăng Long, Phường 4, Quận Tân Bình, HCM</t>
  </si>
  <si>
    <t>WIN5043</t>
  </si>
  <si>
    <t>81 đường số 2, KP6, Phường Hiệp Bình Phước, Quận Thủ Đức, HCM</t>
  </si>
  <si>
    <t>WIN5045</t>
  </si>
  <si>
    <t>Thôn 9, Xã Phùng Xá, Huyện Thạch Thất, HN</t>
  </si>
  <si>
    <t>WIN5054</t>
  </si>
  <si>
    <t>BT25, Lô TT2, Khu nhà ở C37 BCA, Khu đô thị mới Phùng Khoang, Phường Trung Văn, Quận Nam Từ Liêm, HN</t>
  </si>
  <si>
    <t>WIN5055</t>
  </si>
  <si>
    <t>Số 67+69 Đường Ngô Đình Mẫn, Phường La Khê, Quận Hà Đông, HN</t>
  </si>
  <si>
    <t>WIN5062</t>
  </si>
  <si>
    <t>Thôn Thọ Giáo, Xã Tân Minh, Huyện Thường Tín, HN</t>
  </si>
  <si>
    <t>WIN5063</t>
  </si>
  <si>
    <t>Số 16 Hòa Sơn, Thị trấn Chúc Sơn, Huyện Chương Mỹ, HN</t>
  </si>
  <si>
    <t>win5075</t>
  </si>
  <si>
    <t>Thôn Thái Hòa, Xã Bình Phú, Huyện Thạch Thất, HN</t>
  </si>
  <si>
    <t>WIN5077</t>
  </si>
  <si>
    <t>254/63 Âu Cơ, P. 9, Quận Tân Bình, HCM</t>
  </si>
  <si>
    <t>win5085</t>
  </si>
  <si>
    <t>48 Liêu Bình Hương, ấp Tân Tiến, xã Tân Thông Hội, Huyện Củ Chi, HCM</t>
  </si>
  <si>
    <t>WIN5086</t>
  </si>
  <si>
    <t>120 Lò Lu, Phường Trường Thạnh, Quận 9, HCM</t>
  </si>
  <si>
    <t>WIN5088</t>
  </si>
  <si>
    <t>Kiot dịch vụ số 2, Tầng 1, Tòa nhà B, Dự án X2, Phường Cầu Diễn, Nam Từ Liêm, Hà Nội</t>
  </si>
  <si>
    <t>WIN5089</t>
  </si>
  <si>
    <t>Số 42 Đường Nghĩa Lộ, Phường Yên Nghĩa, Quận Hà Đông, HN</t>
  </si>
  <si>
    <t>WIN5090</t>
  </si>
  <si>
    <t>Số 83, Ngõ 384, Đường Đông Hội, Xã Đông Hội, Huyện Đông Anh, Hà Nội</t>
  </si>
  <si>
    <t>WIN5097</t>
  </si>
  <si>
    <t>55 Cầu Cốc, Phường Tây Mỗ, Nam Từ Liêm, Hà Nội</t>
  </si>
  <si>
    <t>win5101</t>
  </si>
  <si>
    <t>Số 168 Thôn Mới, Xã Cao Dương, Huyện Thanh Oai, HN</t>
  </si>
  <si>
    <t>WIN5115</t>
  </si>
  <si>
    <t>1.17 và 1.04 Tầng 1+2, CC Hiệp Thành (Parkland), số 38 đường N5, KDC Hiệp Thành, Phường Hiệp Thành, Quận 12, HCM</t>
  </si>
  <si>
    <t>WIN5124</t>
  </si>
  <si>
    <t>B1.01 tầng 1 Block tại dự án Khu Dân cứ Phước Long, Phường Phước Long B, Quận 9, HCM</t>
  </si>
  <si>
    <t>WIN5141</t>
  </si>
  <si>
    <t>112/6 Tân Chánh Hiệp 36, Khu phố 6, Phường Tân Chánh Hiệp, Quận 12, HCM</t>
  </si>
  <si>
    <t>WIN5155</t>
  </si>
  <si>
    <t>Thôn Yên Ngưu, Xã Tam Hiệp, Huyện Thanh Trì, HN</t>
  </si>
  <si>
    <t>win5161</t>
  </si>
  <si>
    <t>248 Chợ Chiều Chuông, Xã Phương Trung, Huyện Thanh Oai, HN</t>
  </si>
  <si>
    <t>win5162</t>
  </si>
  <si>
    <t>Số 120 QL21, Thôn Tảo Dương, Xã Hồng Dương, Huyện Thanh Oai, HN</t>
  </si>
  <si>
    <t>win5176</t>
  </si>
  <si>
    <t>37 Thôn Chằm, Xã Bình Minh, Huyện Thanh Oai, HN</t>
  </si>
  <si>
    <t>WIN5177</t>
  </si>
  <si>
    <t>Thôn Cổ Dương, Xã Tiên Dương, Huyện Đông Anh, HN</t>
  </si>
  <si>
    <t>WIN5182</t>
  </si>
  <si>
    <t>8/9 ấp Hưng Lân, Xã Bà Điểm, Huyện Hóc Môn, HCM</t>
  </si>
  <si>
    <t>WIN5187</t>
  </si>
  <si>
    <t>483 Lê Văn Quới, KP6, Phường Bình Trị, Đông A, Quận Bình Tân, HCM</t>
  </si>
  <si>
    <t>WIN5190</t>
  </si>
  <si>
    <t>Thôn Ngọc Chi ( Ngã tư Chợ Ngọc Chi), Xã Vĩnh Ngọc, Huyện Đông Anh, HN</t>
  </si>
  <si>
    <t>WIN5191</t>
  </si>
  <si>
    <t>Số 9 Nam Dư, Phường Lĩnh Nam, Quận Hoàng Mai, HN</t>
  </si>
  <si>
    <t>WIN5199</t>
  </si>
  <si>
    <t>5199 - WM+ DNI 202/15/4 -202/17 Huỳnh Văn Nghệ</t>
  </si>
  <si>
    <t>17/15A – 15/15B Huỳnh Văn Nghệ, KP2, P.Bửu Long, Thành phố Biên Hòa, T. Đồng Nai Việt Nam</t>
  </si>
  <si>
    <t>WIN5207</t>
  </si>
  <si>
    <t>Khu dân cư Bắc Thăng Long, Xã Hải Bối, Huyện Đông Anh, HN</t>
  </si>
  <si>
    <t>WIN5208</t>
  </si>
  <si>
    <t>Thôn Bình An, Xã Trung Giã, Huyện Sóc Sơn, HN</t>
  </si>
  <si>
    <t>WIN5219</t>
  </si>
  <si>
    <t>Số 1, TT Tổng Công ty Dược Việt Nam, tổ 1, phường Quan Hoa, quận Cầu Giấy, Hà Nội</t>
  </si>
  <si>
    <t>WIN5224</t>
  </si>
  <si>
    <t>Tầng 1, Tòa Trung Yên Smile, Khu A, Lô 19.NO và 20.BT KĐTM Bắc Đại Kim
, Số 1 Nguyễn Cảnh Dị, Phường Định Công, Quận Hoàng Mai, HN</t>
  </si>
  <si>
    <t>WIN5225</t>
  </si>
  <si>
    <t>Ô DVTM-07, Tầng 1+2 tòa nhà CT3 Khu đô thị Gelexia Riverside
, Ngõ 885 Tam Trinh, Phường Yên Sở, Quận Hoàng Mai, HN</t>
  </si>
  <si>
    <t>WIN5230</t>
  </si>
  <si>
    <t>2N Bình Giã, Phường 13, Quận Tân Bình, HCM</t>
  </si>
  <si>
    <t>WIN5231</t>
  </si>
  <si>
    <t>T1.04 tầng trệt Khối 04 (LA3) 383-385 Nguyễn Duy Trinh, Phường Bình Trưng Tây, Quận 2, TP. Hồ Chí Minh Việt Nam</t>
  </si>
  <si>
    <t>WIN5233</t>
  </si>
  <si>
    <t>25 đường số 17, KP5, Phường Linh Trung, Quận Thủ Đức, HCM</t>
  </si>
  <si>
    <t>win5238</t>
  </si>
  <si>
    <t>81 Cầu Xây, Phường Tân Phú, Quận 9, HCM</t>
  </si>
  <si>
    <t>WIN5240</t>
  </si>
  <si>
    <t>163 Nguyễn Thị Kiêu, Khu phố 2, Phường Thới An, Quận 12, HCM</t>
  </si>
  <si>
    <t>WIN5247</t>
  </si>
  <si>
    <t>Căn B4 Số 23 Phố Cự Lộc, P.Thượng Đình, Q.Thanh Xuân, HN</t>
  </si>
  <si>
    <t>win5255</t>
  </si>
  <si>
    <t>Đội 4 Thôn 1 Xã Thạch Đà, Huyện Mê Linh, HN</t>
  </si>
  <si>
    <t>win5266</t>
  </si>
  <si>
    <t>Khu 14 Thôn Yên Nhân, Xã Tiền Phong, Huyện Mê Linh, HN</t>
  </si>
  <si>
    <t>win5267</t>
  </si>
  <si>
    <t>Khu 5 Thôn Do Hạ, Xã Tiền Phong, Huyện Mê Linh, HN</t>
  </si>
  <si>
    <t>win5268</t>
  </si>
  <si>
    <t>134 Hoàng Tăng Bí, TDP Tân Nhuệ, Thụy Phương, Quận Bắc Từ Liêm, Hà Nội</t>
  </si>
  <si>
    <t>WIN5269</t>
  </si>
  <si>
    <t>179A Nghĩa Phát, Phường 6, Quận Tân Bình, HCM</t>
  </si>
  <si>
    <t>WIN5270</t>
  </si>
  <si>
    <t>82 Tô Vĩnh Diện, KP5, P. Linh Chiểu, Quận Thủ Đức, HCM</t>
  </si>
  <si>
    <t>WIN5272</t>
  </si>
  <si>
    <t>Khu đấu giá Tổ 1 Thị trấn Sóc Sơn, Huyện Sóc Sơn, TP Hà Nội</t>
  </si>
  <si>
    <t>win5274</t>
  </si>
  <si>
    <t>109-111 Kênh Nước Đen, Phường Tân Thành, Quận Tân Phú, HCM</t>
  </si>
  <si>
    <t>WIN5275</t>
  </si>
  <si>
    <t>363-365A Tô Ngọc Vân, KP2, Phường Linh Đông, Quận Thủ Đức, HCM</t>
  </si>
  <si>
    <t>WIN5278</t>
  </si>
  <si>
    <t>1.02, 1.03, 2.03, 2.04 Tầng 1+2, Chung cư Hoa Phượng, (Zen Tower), 34/1A Quốc lộ 1A, Phường Thới An, Quận 12, HCM</t>
  </si>
  <si>
    <t>WIN5284</t>
  </si>
  <si>
    <t>Thôn Bến Trung, Xã Bắc Hồng, Huyện Đông Anh, HN</t>
  </si>
  <si>
    <t>WIN5285</t>
  </si>
  <si>
    <t>Thôn Lã Côi, Xã Yên Viên, Huyện Gia Lâm, HN</t>
  </si>
  <si>
    <t>WIN5286</t>
  </si>
  <si>
    <t>95 Ba Thá, Xã Viên An, Huyện Ứng Hòa, HN</t>
  </si>
  <si>
    <t>WIN5287</t>
  </si>
  <si>
    <t>85 Lê Lợi, Thị Trấn Vân Đình, Huyện Ứng Hòa, HN</t>
  </si>
  <si>
    <t>WIN5288</t>
  </si>
  <si>
    <t>Tổ dân phố số 17, Phường Thanh Trì, Quận Hoàng Mai, HN</t>
  </si>
  <si>
    <t>WIN5290</t>
  </si>
  <si>
    <t>71 Ngõ 180 Tây Mỗ, Quận Nam Từ Liêm, Hà Nội</t>
  </si>
  <si>
    <t>WIN5291</t>
  </si>
  <si>
    <t>55 Trương Phước Phan, Khu phố 18, Phường Bình Trị Đông, Quận Bình Tân, HCM</t>
  </si>
  <si>
    <t>WIN5293</t>
  </si>
  <si>
    <t>02 đường số 3 Cư xá Đô Thành, Phường 4, Quận 3, HCM</t>
  </si>
  <si>
    <t>win5295</t>
  </si>
  <si>
    <t>Số 158 Tiểu khu Phú Thịnh, Thị trấn Phú Minh, Huyện Phú Xuyên, HN</t>
  </si>
  <si>
    <t>WIN5301</t>
  </si>
  <si>
    <t>1033 Nguyễn Xiển, Phường Long Bình, Quận 9, HCM</t>
  </si>
  <si>
    <t>WIN5302</t>
  </si>
  <si>
    <t>11/23-11/25-11/27 Nguyễn Đức Thuận, Phường 13, Quận Tân Bình, HCM</t>
  </si>
  <si>
    <t>WIN5303</t>
  </si>
  <si>
    <t>114 Ngõ Văn Chương 2, Phường Văn Chương, Quận Đống Đa, Hà Nội</t>
  </si>
  <si>
    <t>WIN5304</t>
  </si>
  <si>
    <t>Tầng 1, Tòa nhà UDIC Riverside 1, Ngõ 122 Vĩnh Tuy, Phường Vĩnh Tuy, Quận Hai Bà Trưng, HN</t>
  </si>
  <si>
    <t>WIN5305</t>
  </si>
  <si>
    <t>Số 110 ngõ 553 Đường Giải Phóng, Phường Giáp Bát, Quận Hoàng Mai, HN</t>
  </si>
  <si>
    <t>win5308</t>
  </si>
  <si>
    <t>QL35 Thôn Phú Nhi, xã Thanh Lâm, huyện Mê Linh, HN</t>
  </si>
  <si>
    <t>WIN5313</t>
  </si>
  <si>
    <t>32 Sáp Mai, Xã Võng La, Huyện Đông Anh, HN</t>
  </si>
  <si>
    <t>win5323</t>
  </si>
  <si>
    <t>Thôn 5 Xã Cộng Hòa, Huyện Quốc Oai, HN</t>
  </si>
  <si>
    <t>win5324</t>
  </si>
  <si>
    <t>254 Phố Huyện, TT Quốc Oai, Huyện Quốc Oai, HN</t>
  </si>
  <si>
    <t>WIN5327</t>
  </si>
  <si>
    <t>Kiot TM02 - Tầng 1, 
số 50 ngõ 28 đường Xuân La, Phường Xuân La, Quận Tây Hồ, Hà Nội</t>
  </si>
  <si>
    <t>WIN5329</t>
  </si>
  <si>
    <t>120-122 đường số 2, khu phố 1, P. Tăng Nhơn Phú B, Quận 9, HCM</t>
  </si>
  <si>
    <t>WIN5334</t>
  </si>
  <si>
    <t>1042 Nguyễn Duy Trinh, Phường Long Trường, Quận 9, HCM</t>
  </si>
  <si>
    <t>WIN5338</t>
  </si>
  <si>
    <t>196 Mã Lò, KP 6, Phường Bình Trị Đông A, Quận Bình Tân, HCM</t>
  </si>
  <si>
    <t>WIN5340</t>
  </si>
  <si>
    <t>17 Ngõ 75 Hồ Tùng Mậu, Phường Mai Dịch, Quận Cầu Giấy, HN</t>
  </si>
  <si>
    <t>win5341</t>
  </si>
  <si>
    <t>Thôn 3 Xã Phượng Cách, Huyện Quốc Oai, HN</t>
  </si>
  <si>
    <t>WIN5342</t>
  </si>
  <si>
    <t>Số 8 Trương Công Giai, tổ 21, phường Dịch Vọng, quận Cầu Giấy, Hà Nội.</t>
  </si>
  <si>
    <t>WIN5343</t>
  </si>
  <si>
    <t>"Tầng 1 Nhà ở chung cư cao cấp N01-T1, phường Xuân Tảo, quận Bắc Từ Liêm, Hà Nội</t>
  </si>
  <si>
    <t>win5346</t>
  </si>
  <si>
    <t>Thôn Bái Đô, Xã Tri Thủy, Huyện Phú Xuyên, HN</t>
  </si>
  <si>
    <t>WIN5347</t>
  </si>
  <si>
    <t>Khu Ao ông Sáu, Xã Trung Mầu, Huyện Gia Lâm, HN</t>
  </si>
  <si>
    <t>win5351</t>
  </si>
  <si>
    <t>Lô 03C, tầng 1 Tòa L, Phường Dương Nội, Quận Hà Đông, HN</t>
  </si>
  <si>
    <t>WIN5354</t>
  </si>
  <si>
    <t>Tầng 1 chung cư Flora Anh Đào, 619 Đỗ Xuân Hợp, Phường Phước Long B, Quận 9, HCM</t>
  </si>
  <si>
    <t>WIN5355</t>
  </si>
  <si>
    <t>Lô thương mại TA2, Tầng trệt và lửng, chung cư Hope Garden, 102 Phan Huy Ích, Phường 15, Quận Tân Bình, HCM</t>
  </si>
  <si>
    <t>win5360</t>
  </si>
  <si>
    <t>15 Võ Văn Kiệt, Phường 16, Quận 8, (CC City Gate Towers-A1.03.08), HCM</t>
  </si>
  <si>
    <t>WIN5366</t>
  </si>
  <si>
    <t>B (SH4), Ô đất B4, Khu đô thị mới Nam Trung Yên, phường Yên Hòa, quận Cầu Giấy, HN</t>
  </si>
  <si>
    <t>WIN5368</t>
  </si>
  <si>
    <t>Chợ Cầu Xây, thôn Thanh Vân, xã Tân Dân, huyện Sóc Sơn , HN</t>
  </si>
  <si>
    <t>WIN5369</t>
  </si>
  <si>
    <t>Khu phố, thị trấn Liên Quan, Huyện Thạch Thất, HN</t>
  </si>
  <si>
    <t>WIN5377</t>
  </si>
  <si>
    <t>Nhà số 4+5, Block 1, Ô H-TT1, Khu nhà ở Hi Brand, Khu đô thị mới Văn Phú, Phường Phú La, Quận Hà Đông, HN</t>
  </si>
  <si>
    <t>WIN5378</t>
  </si>
  <si>
    <t>Tầng 1 Khu căn hộ Tecco Skyville Tower, Xã Tứ Hiệp, Huyện Thanh Trì, HN</t>
  </si>
  <si>
    <t>WIN5380</t>
  </si>
  <si>
    <t>53 Hậu Dưỡng, Xã Kim Chung, Huyện Đông Anh, HN</t>
  </si>
  <si>
    <t>WIN5383</t>
  </si>
  <si>
    <t>149 Đội Cung, Phường 9, Quận 11, TP. Hồ Chí Minh Việt Nam</t>
  </si>
  <si>
    <t>WIN5385</t>
  </si>
  <si>
    <t>Tầng 1, tòa nhà CT1B , phường Cổ Nhuế 1, quận Bắc Từ Liêm, Hà Nội</t>
  </si>
  <si>
    <t>WIN5386</t>
  </si>
  <si>
    <t>309 Nguyễn Thị Rành, Ấp Xóm Mới, X. Trung Lập Hạ, Huyện Củ Chi, HCM</t>
  </si>
  <si>
    <t>WIN5387</t>
  </si>
  <si>
    <t>51A Nguyễn Tuyển, KP5, Phường Bình Trưng Tây, Quận 2, TP. Hồ Chí Minh Việt Nam</t>
  </si>
  <si>
    <t>win5388</t>
  </si>
  <si>
    <t>A – 01 Dự án Valora Mizuki tại xã Bình Hưng, Huyện Bình Chánh, HCM</t>
  </si>
  <si>
    <t>WIN5394</t>
  </si>
  <si>
    <t>Thôn Tằng My, Xã Nam Hồng, Huyện Đông Anh, HN</t>
  </si>
  <si>
    <t>WIN5408</t>
  </si>
  <si>
    <t>Lô góc tầng 1, Tòa B1, Chung cư Ruby CT3 Phúc Lợi, Quận Long Biên, HN</t>
  </si>
  <si>
    <t>WIN5414</t>
  </si>
  <si>
    <t>23 Nguyễn Hữu Cầu, Ấp Vạn Hạnh, Xã Trung Chánh, Huyện Hóc Môn, HCM</t>
  </si>
  <si>
    <t>WIN5415</t>
  </si>
  <si>
    <t>Tháp G, 
Khu đô thị Đông Nam đường Trần Duy Hưng, phường Trung Hòa, quận Cầu Giấy, HN</t>
  </si>
  <si>
    <t>WIN5420</t>
  </si>
  <si>
    <t>120E Xóm Đất, Phường 8, Quận 11, TP. Hồ Chí Minh Việt Nam</t>
  </si>
  <si>
    <t>win5422</t>
  </si>
  <si>
    <t>Thôn Đồng Lư, xã Đồng Quang, huyện Quốc Oai, TP Hà Nội</t>
  </si>
  <si>
    <t>WIN5423</t>
  </si>
  <si>
    <t>Cụm 5, xã Phụng Thượng, Huyện Phúc Thọ, HN</t>
  </si>
  <si>
    <t>WIN5427</t>
  </si>
  <si>
    <t>CC Golden Mansion, Lô GM-01.08 Tầng 1, Khu phức hợp, Nhà ở và Thương mại Dịch vụ, 119, Phổ Quang, Phường 9, Q.Phú Nhuận, HCM</t>
  </si>
  <si>
    <t>win5429</t>
  </si>
  <si>
    <t>Xóm Cầu, Thôn Hòa Mỹ, Xã Hồng Minh, Huyện Phú Xuyên, HN</t>
  </si>
  <si>
    <t>WIN5430</t>
  </si>
  <si>
    <t>Tổ 10, Phường Thạch Bàn, Quận Long Biên, HN</t>
  </si>
  <si>
    <t>WIN5431</t>
  </si>
  <si>
    <t>BT1.SH-A(07), Khu đô thị mới Đặng Xá, Xã Đặng Xá, Huyện Gia Lâm, HN</t>
  </si>
  <si>
    <t>WIN5434</t>
  </si>
  <si>
    <t>Số 18 ngách 1 ngõ 119 Hồ Đắc Di, phường Nam Đồng, quận Đống Đa, Hà Nội</t>
  </si>
  <si>
    <t>WIN5436</t>
  </si>
  <si>
    <t>70 Lê Văn Thịnh, Phường Bình Trưng Tây, Quận 2, TP. Hồ Chí Minh Việt Nam</t>
  </si>
  <si>
    <t>WIN5439</t>
  </si>
  <si>
    <t>17A, Ngõ 9 Nguyễn Tri Phương , phường Điện Biên, quận Ba Đình, HN</t>
  </si>
  <si>
    <t>WIN5447</t>
  </si>
  <si>
    <t>35A đường TX 21, khu phố 1, Phường Thạnh Xuân, Quận 12, HCM</t>
  </si>
  <si>
    <t>WIN5449</t>
  </si>
  <si>
    <t>532 Phạm Văn Chiêu, Phường 16, Quận Gò Vấp, HCM</t>
  </si>
  <si>
    <t>WIN5451</t>
  </si>
  <si>
    <t>152 Hoàng Hoa Thám, Phường 12, Quận Tân Bình, HCM</t>
  </si>
  <si>
    <t>WIN5453</t>
  </si>
  <si>
    <t>48 Bích Câu, Phường Quốc Tử Giám, Quận Đống Đa, HN</t>
  </si>
  <si>
    <t>win5454</t>
  </si>
  <si>
    <t>Ngã tư Cổ Đông, Xóm 10, Thôn Đoàn Kết, Xã Cổ Đông, Thị xã Sơn Tây, HN</t>
  </si>
  <si>
    <t>WIN5455</t>
  </si>
  <si>
    <t>5455 - WM+ DNI 26/90 KP13</t>
  </si>
  <si>
    <t>26/90 KP13, Phường Hố Nai, Thành phố Biên Hòa, T. Đồng Nai Việt Nam</t>
  </si>
  <si>
    <t>WIN5456</t>
  </si>
  <si>
    <t>Đội 2, thôn Xuân Bách, xã Quang Tiến, huyện Sóc Sơn, HN</t>
  </si>
  <si>
    <t>WIN5459</t>
  </si>
  <si>
    <t>107 đường số 1, cư xá Chu Văn An, Phường 26, Quận Bình Thạnh, HCM</t>
  </si>
  <si>
    <t>WIN5465</t>
  </si>
  <si>
    <t>Lô A1.2, tầng 1 tòa nhà A, tổ hợp văn phòng, nhà ở cao cấp kết hợp dịch vụ thương mại HBI, 
Số 203 Nguyễn Huy Tưởng, Phương Thanh Xuân Trung, quận Thanh Xuân, HN</t>
  </si>
  <si>
    <t>WIN5467</t>
  </si>
  <si>
    <t>Số 12 ngõ 4D Đặng Văn Ngữ, phường Trung Tự, quận Đống Đa, HN</t>
  </si>
  <si>
    <t>WIN5468</t>
  </si>
  <si>
    <t>33-35 Ngõ Quan Thổ 1, Phường Tôn Đức Thức, Quận Đống Đa, HN</t>
  </si>
  <si>
    <t>win5470</t>
  </si>
  <si>
    <t>Thôn Vài, Xã Hợp Thanh, Huyện Mỹ Đức, HN</t>
  </si>
  <si>
    <t>WIN5472</t>
  </si>
  <si>
    <t>Số 87 Ngõ 322 Mỹ Đình, phường Mỹ Đình, Nam Từ Liêm, Hà Nội</t>
  </si>
  <si>
    <t>WIN5473</t>
  </si>
  <si>
    <t>33 Võng Thị, Phường Bưởi, Quận Tây Hồ, TP Hà Nội</t>
  </si>
  <si>
    <t>WIN5474</t>
  </si>
  <si>
    <t>Tầng 1, tòa nhà CT1B Hateco Apolo, phường Phương Canh, Quận Nam Từ Liêm, Hà Nội</t>
  </si>
  <si>
    <t>WIN5475</t>
  </si>
  <si>
    <t>273 Vũ Tông Phan, Phường Khương Trung, Quận Thanh Xuân, Hà Nội</t>
  </si>
  <si>
    <t>WIN5479</t>
  </si>
  <si>
    <t>290 An Dương Vương, Phường 4, Quận 5, (CC The EverRich Infinity), HCM</t>
  </si>
  <si>
    <t>win5482</t>
  </si>
  <si>
    <t>702 Lũy Bán Bích, Phường Tân Thành, Quận Tân Phú, HCM</t>
  </si>
  <si>
    <t>WIN5483</t>
  </si>
  <si>
    <t>Căn số 0.01 – tầng trệt – lô B, Chung cư, Thủ Thiêm Lô P – Số 01 đường số 63, Phường Bình Trưng Đông, Quận 2, TP. Hồ Chí Minh Việt Nam</t>
  </si>
  <si>
    <t>WIN5484</t>
  </si>
  <si>
    <t>Thôn An Duyên, Xã Tô Hiệu, Huyện Thường Tín, HN</t>
  </si>
  <si>
    <t>win5487</t>
  </si>
  <si>
    <t>Số 155 Xóm Đậu, Thôn Vỹ, Xã Cao Viên, Huyện Thanh Oai, HN</t>
  </si>
  <si>
    <t>WIN5488</t>
  </si>
  <si>
    <t>Thôn Thuận Tiến, Xã Dương Xá, Huyện Gia Lâm, HN</t>
  </si>
  <si>
    <t>WIN5489</t>
  </si>
  <si>
    <t>Tầng 1, Ô I-HH, Dự án Green Pearl, 378 Minh Khai, Phường Vĩnh Tuy, Quận Hai Bà Trưng, HN</t>
  </si>
  <si>
    <t>win5490</t>
  </si>
  <si>
    <t>Số 94 Phố Kim Bài, Thị trấn Kim Bài, Huyện Thanh Oai, HN</t>
  </si>
  <si>
    <t>WIN5493</t>
  </si>
  <si>
    <t>Kiôt tại Tầng 1, Nhà chung cư Lô D (CT4), Khu nhà ở Quân đội, 468 Phan Văn Trị, Phường 7, Gò Vấp, HCM</t>
  </si>
  <si>
    <t>WIN5495</t>
  </si>
  <si>
    <t>Kiot 03A+03B+04, Tầng 1 Tòa nhà chung cư CT6,  Xã Tứ Hiệp, Huyện Thanh Trì, HN</t>
  </si>
  <si>
    <t>win5499</t>
  </si>
  <si>
    <t>31A-33A Gò Dầu, Phường Tân Quý, Quận Tân Phú, HCM</t>
  </si>
  <si>
    <t>WIN5501</t>
  </si>
  <si>
    <t>Thôn Thiết Úng, Xã Vân Hà, Huyện Đông Anh, HN</t>
  </si>
  <si>
    <t>WIN5504</t>
  </si>
  <si>
    <t>105 Thành Công, Phường Thành Công, Quận Ba Đình, Hà Nội</t>
  </si>
  <si>
    <t>WIN5505</t>
  </si>
  <si>
    <t>106 Dốc Chợ Thành Công, Phường Thành Công, Quận Ba Đình, Hà Nội</t>
  </si>
  <si>
    <t>win5509</t>
  </si>
  <si>
    <t>Thôn 4 Xã Cát Quế, Huyện Hoài Đức, Hà Nội</t>
  </si>
  <si>
    <t>win5511</t>
  </si>
  <si>
    <t>Tầng 1, tòa nhà C2 thuộc Dự án Khu nhà ở Xuân Đỉnh, phường Xuân Đỉnh, Quận Bắc Từ Liêm, Hà Nội</t>
  </si>
  <si>
    <t>WIN5513</t>
  </si>
  <si>
    <t>Đội 7, Thôn Đỗ Xá, Xã Vạn Điểm, Huyện Thường Tín, HN</t>
  </si>
  <si>
    <t>win5517</t>
  </si>
  <si>
    <t>25 đường số 6, Khu phố 2, Phường Hiệp Bình Chánh, Quận Thủ Đức, HCM</t>
  </si>
  <si>
    <t>WIN5521</t>
  </si>
  <si>
    <t>34 Tân Thới Nhất 21, Khu phố 4, Phường Tân Thới Nhất, Quận 12, HCM</t>
  </si>
  <si>
    <t>WIN5524</t>
  </si>
  <si>
    <t>Số 79 ngõ 94 Thượng Thanh, Tổ 14 Phường Thượng Thanh, Quận Long Biên, HN</t>
  </si>
  <si>
    <t>WIN5532</t>
  </si>
  <si>
    <t>50-52 đường 50A, khu phố 9, Phường Tân Tạo, Quận Bình Tân, HCM</t>
  </si>
  <si>
    <t>win5535</t>
  </si>
  <si>
    <t>174 – 176 Hạ Hội, Xã Tân Lập, Huyện Đan Phượng, HN</t>
  </si>
  <si>
    <t>WIN5539</t>
  </si>
  <si>
    <t>124 Thanh Ấm, Thị trấn Vân Đình, Huyện Ứng Hòa, HN</t>
  </si>
  <si>
    <t>WIN5542</t>
  </si>
  <si>
    <t>Số 324 phố Đồng Dinh,Tổ 13, Phường Thạch Bàn, Quận Long Biên, HN</t>
  </si>
  <si>
    <t>WIN5544</t>
  </si>
  <si>
    <t>Nhà tại thửa 614, TBĐ số 09, Khu phố 6, Phường Trung Mỹ Tây, Quận 12, HCM</t>
  </si>
  <si>
    <t>win5545</t>
  </si>
  <si>
    <t>0.03 Tầng 01, Chung cư CC1, khối HQ4, Khu 2-Khu tái định cư, Bến Lức-Khu chức năng số 17- KĐT mới Na T. Phố, Ấp 3, Xã An Phú Tây, Bình Chánh, HCM</t>
  </si>
  <si>
    <t>win5546</t>
  </si>
  <si>
    <t>Xóm 6,Thôn 3 Xã Thạch Thán, Huyện Quốc Oai, TP Hà Nội</t>
  </si>
  <si>
    <t>WIN5547</t>
  </si>
  <si>
    <t>Lô D.1.10, Tầng 1, Khối tháp D, Khu G, Khu Nhà ở, Phước Kiển (Khu G và Khu E), Ấp 5, Phước Kiển, H. Nhà Bè, HCM</t>
  </si>
  <si>
    <t>win5548</t>
  </si>
  <si>
    <t>Lô TM 1.02, Tầng 1, CC Newton Residence, 38 Trương Quốc Dung, Phường 8, Quận Phú Nhuận, HCM</t>
  </si>
  <si>
    <t>WIN5552</t>
  </si>
  <si>
    <t>107/4A Hương Lộ 80B, Phường Hiệp Thành, Quận 12, HCM</t>
  </si>
  <si>
    <t>WIN5553</t>
  </si>
  <si>
    <t>32 Phan Đình Giót, Phường Phương Liệt, Quận Thanh Xuân, TP Hà Nội</t>
  </si>
  <si>
    <t>WIN5554</t>
  </si>
  <si>
    <t>B12A, tầng 1, Tòa B, 423 Minh Khai, Phường Vĩnh Tuy, Quận Hai Bà Trưng, HN</t>
  </si>
  <si>
    <t>WIN5555</t>
  </si>
  <si>
    <t>Tầng 1, tòa nhà CT2B, phường Cổ Nhuế 1, quận Bắc Từ Liêm, Hà Nội</t>
  </si>
  <si>
    <t>WIN5556</t>
  </si>
  <si>
    <t>Lô TM B1-1-26, Tầng 1, Block B1, Chung cư Phú Hưng Phát, (Dream Home Luxury), 89/57 đường 59, Phường 14, Gò Vấp, HCM</t>
  </si>
  <si>
    <t>WIN5557</t>
  </si>
  <si>
    <t>A.0.03A và A.0.05, Tầng G, Tháp A, Chung cư Bảo Minh Ezland, (HAUSNEO), Số 2 Đường 11, Khu phố 2, Thủ Đức</t>
  </si>
  <si>
    <t>WIN5559</t>
  </si>
  <si>
    <t>50C Xa Lộ Hà Nội, Phường Phước Long A, Quận 9, HCM</t>
  </si>
  <si>
    <t>win5560</t>
  </si>
  <si>
    <t>C5/20 Phạm Hùng, xã Bình Hưng, Huyện Bình Chánh, HCM</t>
  </si>
  <si>
    <t>WIN5567</t>
  </si>
  <si>
    <t>265 Bạch Đằng, Phường Chương Dương, Quận Hoàn Kiếm, HN</t>
  </si>
  <si>
    <t>WIN5569</t>
  </si>
  <si>
    <t>Khu Thá, xã Xuân Giang, huyện Sóc Sơn, Hà Nội</t>
  </si>
  <si>
    <t>WIN5570</t>
  </si>
  <si>
    <t>125 đường Đông Mỹ, Xã Đông Mỹ, Huyện Thanh Trì, HN</t>
  </si>
  <si>
    <t>WIN5572</t>
  </si>
  <si>
    <t>thôn Kim Thượng, Xã Kim Lũ, huyện Sóc Sơn, Hà Nội</t>
  </si>
  <si>
    <t>WIN5573</t>
  </si>
  <si>
    <t>Số 36 Đình Thôn, Phường Mỹ Đình 1, Quận Nam Từ Liêm, Hà Nội</t>
  </si>
  <si>
    <t>WIN5574</t>
  </si>
  <si>
    <t>Số 2 Kỳ Vũ, Phường Thượng Cát, Quận Bắc Từ Liêm, TP.Hà Nội</t>
  </si>
  <si>
    <t>WIN5576</t>
  </si>
  <si>
    <t>Số 15 Dịch Vọng Hậu, phường Dịch Vọng Hậu, quận Cầu Giấy, HN</t>
  </si>
  <si>
    <t>WIN5577</t>
  </si>
  <si>
    <t>TDP 2 Mễ Trì Thượng, phường Mễ Trì, quận Nam Từ Liêm, Hà Nội</t>
  </si>
  <si>
    <t>WIN5578</t>
  </si>
  <si>
    <t>Lô 1-3/E-F, Tòa nhà MD Complex Tower, 68 Nguyễn Cơ Thạch, P. Cầu Diễn, Q. Nam Từ Liêm, Hà Nội.</t>
  </si>
  <si>
    <t>win5579</t>
  </si>
  <si>
    <t>43-45 Phan Xích, Xã Tân Hội, Huyện Đan Phương, HN</t>
  </si>
  <si>
    <t>WIN5580</t>
  </si>
  <si>
    <t>Dốc Đa TốnThôn Thuận Tốn, Xã Đa Tốn, Huyện Gia Lâm, HN</t>
  </si>
  <si>
    <t>WIN5581</t>
  </si>
  <si>
    <t>Xóm Mới, thôn Đức Hậu, xã Đức Hòa, huyện Sóc Sơn, Hà Nội</t>
  </si>
  <si>
    <t>WIN5582</t>
  </si>
  <si>
    <t>1S5A, Tầng 1 Tòa nhà số P06, Dự án Vinhomes Ocean Park, Thị trấn Trâu Quỳ, Huyện Gia Lâm, HN</t>
  </si>
  <si>
    <t>WIN5584</t>
  </si>
  <si>
    <t>số 50 Thúy lĩnh, Hoàng Mai hà nội</t>
  </si>
  <si>
    <t>WIN5585</t>
  </si>
  <si>
    <t>Lô DTM01, Tầng 1, Tòa D Viet Duc Complex, ngõ 164 Khuất Duy Tiến, P.Nhân Chính, Q.Thanh Xuân, HN</t>
  </si>
  <si>
    <t>win5586</t>
  </si>
  <si>
    <t>Thôn 2, Xã Lại Yên, Huyện Hoài Đức, HN</t>
  </si>
  <si>
    <t>WIN5588</t>
  </si>
  <si>
    <t>Lô TM BPA-01.05 Khu Nhà ở cao tầng kết hợp TMDV (Tháp A) 108-112B-114 Hồng Hà, P.2, Quận Tân Bình, HCM</t>
  </si>
  <si>
    <t>WIN5589</t>
  </si>
  <si>
    <t>102 Hoàng Đạo Thành, kim giang, Thanh Xuân, Hà nội</t>
  </si>
  <si>
    <t>WIN5591</t>
  </si>
  <si>
    <t>VE-S06, Tầng Trệt Khu Thương Mại Tòa nhà Venice, KDC New City, 17 Mai Chí Thọ, Phường Bình Khánh, Quận 2, HCM</t>
  </si>
  <si>
    <t>WIN5595</t>
  </si>
  <si>
    <t>200 Hoàng Hoa Thám, phường Thụy Khuê , Quận Tây Hồ, HN</t>
  </si>
  <si>
    <t>WIN5602</t>
  </si>
  <si>
    <t>88,90 kim Giang, hoàng Mai</t>
  </si>
  <si>
    <t>WIN5604</t>
  </si>
  <si>
    <t>Số 101 Ngõ 52 Lương Thế Vinh, Phường Thanh Xuân Bắc, Quận Thanh Xuân, Hà Nội Việt Nam</t>
  </si>
  <si>
    <t>CHI NHÁNH HÀ NỘI - CÔNG TY CỔ PHẦN DỊCH VỤ THƯƠNG MẠI TỔNG HỢP WINCOMMERCE</t>
  </si>
  <si>
    <t>WIN5605</t>
  </si>
  <si>
    <t>1S09 tầng 1 tòa nhà S2.09 dự án vinhomes oceanpark, xã đa tốn gia lâm</t>
  </si>
  <si>
    <t>WIN5606</t>
  </si>
  <si>
    <t>685/32 - 685/30/1 Xô Viết Nghệ Tĩnh, Phường 26, Quận Bình Thạnh, HCM</t>
  </si>
  <si>
    <t>WIN5609</t>
  </si>
  <si>
    <t>1S5A tầng 1 tòa s2.16 vin homes ocean park gia lâm</t>
  </si>
  <si>
    <t>WIN5612</t>
  </si>
  <si>
    <t>D10+D11 Tầng 1 Khối nhà A, 423 Minh Khai, Phường Vĩnh Tuy, Quận Hai Bà Trưng, HN</t>
  </si>
  <si>
    <t>WIN5613</t>
  </si>
  <si>
    <t>291 TDP 5 Xuân Phương, Nam Từ Liêm, Hà Nội</t>
  </si>
  <si>
    <t>WIN5614</t>
  </si>
  <si>
    <t>78 ngõ 179 Hoàng Hoa Thám, Ba Đình , Hà Nội</t>
  </si>
  <si>
    <t>WIN5615</t>
  </si>
  <si>
    <t>Lô đất 14 C, Ô đất 10 C, kdt Nam Trung Yên, HN</t>
  </si>
  <si>
    <t>WIN5616</t>
  </si>
  <si>
    <t>1S02, Tầng 1 Tòa nhà số S2.03, Dự án Vinhomes Ocean Park, Xã Đa Tốn, Huyện Gia Lâm, HN</t>
  </si>
  <si>
    <t>WIN5617</t>
  </si>
  <si>
    <t>1 S16 tầng 1 tòa s2,01 dự ánvinhomes oceanpark đa tốn gia lâm</t>
  </si>
  <si>
    <t>WIN5618</t>
  </si>
  <si>
    <t>Tầng 1 dự án Newtatco, 161 Xuân La, Xuân Đỉnh, Bắc Từ Liêm, Hà Nội</t>
  </si>
  <si>
    <t>WIN5619</t>
  </si>
  <si>
    <t>Số nhà 07-09 đường Cổ Vân, thôn Dục Nội, xã Việt Hùng, huyện Đông Anh, HN</t>
  </si>
  <si>
    <t>WIN5621</t>
  </si>
  <si>
    <t>1S17, Tầng 1 Tòa nhà số S2.10, Dự án Vinhomes Ocean Park, Xã Đa Tốn, Huyện Gia Lâm, HN</t>
  </si>
  <si>
    <t>WIN5622</t>
  </si>
  <si>
    <t>S1,11 Ocean park, tầng 1 tòa nhà S1,11 dự an vinhomes oceanpark đa tốn gia lâm</t>
  </si>
  <si>
    <t>WIN5629</t>
  </si>
  <si>
    <t>Ô 1S05 Tầng 1 Tòa Nhà Số S3, VinHomes Symphony, đường Hoa Phượng, Phường Phúc Lợi Quận Long Biên, HN</t>
  </si>
  <si>
    <t>win5634</t>
  </si>
  <si>
    <t>Số 167 Phú Diễn, tổ 13, phường Phú Diễn, quận Bắc Từ Liêm, HN</t>
  </si>
  <si>
    <t>WIN5635</t>
  </si>
  <si>
    <t>1S12 tầng 1 tòa S1.05 vin homes ocean park gia lâm</t>
  </si>
  <si>
    <t>WIN5636</t>
  </si>
  <si>
    <t>1S18 tầng 1 tòa S1.09 vinhomes Ocean park đa tốn gia lâm</t>
  </si>
  <si>
    <t>WIN5637</t>
  </si>
  <si>
    <t>TM 03, Tầng 1, Khối D (Khối thương mại dịch vụ) thuộc Khu chung cư Gia Hòa tọa lạc tại 523A Đỗ Xuân Hợp, KP6, Phước Long B, Q9, HCM</t>
  </si>
  <si>
    <t>WIN5640</t>
  </si>
  <si>
    <t>tầng N01-T8 Khu Ngoại Giao Đoàn, P. Xuân Tảo, Q. Bắc Từ Liêm TP. Hà Nội</t>
  </si>
  <si>
    <t>WIN5643</t>
  </si>
  <si>
    <t>77 Trần Quốc Vượng, phường Dịch vọng Hậu, Cầu Giấy, Hà Nội</t>
  </si>
  <si>
    <t>WIN5644</t>
  </si>
  <si>
    <t>số 8 núi trúc ba đình hà nội</t>
  </si>
  <si>
    <t>WIN5647</t>
  </si>
  <si>
    <t>24B Lam Sơn, Phường 2, Quận Tân Bình, HCM</t>
  </si>
  <si>
    <t>WIN5650</t>
  </si>
  <si>
    <t>5650 - WM+ DNI 123 đường Bình Minh – Quảng Tiến</t>
  </si>
  <si>
    <t>123 đường Bình Minh – Quảng Tiến, huyện Trảng Bom, Tỉnh Đồng Nai Việt Nam</t>
  </si>
  <si>
    <t>WIN5652</t>
  </si>
  <si>
    <t>1.11, Tầng 1, Tòa nhà chung cư S2.05, Khu A - Dự án Khu dân cư và công viên Phước Thiện, 512 Nguyễn Xiển, khu phố Long Hòa, Q.9, HCM</t>
  </si>
  <si>
    <t>WIN5654</t>
  </si>
  <si>
    <t>132 Trần Phú, Thị trấn Thường Tín, Huyện Thường Tín, HN</t>
  </si>
  <si>
    <t>WIN5657</t>
  </si>
  <si>
    <t>1.12 - 1.12B, Tầng 1, Lô B, Khu căn hộ Sài Gòn Gateway, 702 Xa lộ Hà Nội (Quốc lộ 52 cũ), Khu phố 1, P.Hiệp Phú, TP.Thủ Đức, HCM</t>
  </si>
  <si>
    <t>WIN5659</t>
  </si>
  <si>
    <t>92 Tô Vĩnh Diện, Phường Khương Trung, Thanh Xuân, Hà Nội</t>
  </si>
  <si>
    <t>WIN5660</t>
  </si>
  <si>
    <t>số 463 Thị trân văn giang</t>
  </si>
  <si>
    <t>win5662</t>
  </si>
  <si>
    <t>Thôn Đức Thịnh, xã Tản Lĩnh, huyện Ba Vì, HN</t>
  </si>
  <si>
    <t>WIN5664</t>
  </si>
  <si>
    <t>Số 117 – 119 Yên Phụ, phường Yên Phụ, quận Tây Hồ, HN</t>
  </si>
  <si>
    <t>WIN5665</t>
  </si>
  <si>
    <t>256 Giang Cao bát tràng</t>
  </si>
  <si>
    <t>WIN5666</t>
  </si>
  <si>
    <t>thôn dương đá, xã dương xá , gia lâm</t>
  </si>
  <si>
    <t>WIN5667</t>
  </si>
  <si>
    <t>thôn trùng quán yên thường gia lâm</t>
  </si>
  <si>
    <t>WIN5669</t>
  </si>
  <si>
    <t>Số nhà 15 Xóm chợ Yêm, Xã Đông Xuân, Huyện Sóc Sơn, HN</t>
  </si>
  <si>
    <t>win5674</t>
  </si>
  <si>
    <t>Xóm 8, thôn 2 chợ Thạch Đà, Mê Linh, HN</t>
  </si>
  <si>
    <t>WIN5675</t>
  </si>
  <si>
    <t>Căn 01-02 SH12, tầng 1 + tầng 2 tòa nhà S1.01, KĐTM Tây Mỗ Đại Mỗ - Vinhomes Park, Q.Nam Từ Liêm, HN</t>
  </si>
  <si>
    <t>WIN5677</t>
  </si>
  <si>
    <t>Ki ốt 05-06, Ô đất OCT5, Khu đô thị mới Cổ Nhuế - Xuân Đỉnh, phường Cổ Nhuế 2, quận Bắc Từ Liêm, HN</t>
  </si>
  <si>
    <t>WIN5680</t>
  </si>
  <si>
    <t>Số 55 ngách 159 ngõ 354 Trường Chinh, P.Khương Thượng, Q.Đống Đa, HN</t>
  </si>
  <si>
    <t>WIN5681</t>
  </si>
  <si>
    <t>Số 73 phố Vũ Ngọc Phan, Phường Láng Hạ, Quận Đống Đa, HN</t>
  </si>
  <si>
    <t>WIN5685</t>
  </si>
  <si>
    <t>Thôn 4, Xã Canh Nậu, Huyện Thạch Thất, HN</t>
  </si>
  <si>
    <t>win5686</t>
  </si>
  <si>
    <t>Xóm 4, Thôn Đoan Nữ, Xã An Mỹ, Huyện Mỹ Đức, HN</t>
  </si>
  <si>
    <t>win5690</t>
  </si>
  <si>
    <t>Thôn Tri Lễ, xã quang trung, Huyện Phú Xuyên, HN</t>
  </si>
  <si>
    <t>WIN5698</t>
  </si>
  <si>
    <t>Số 242 Đường Mỹ Đình, phường Mỹ Đình 2 Q. Nam Từ Liêm, HN</t>
  </si>
  <si>
    <t>WIN5710</t>
  </si>
  <si>
    <t>L1 - 07, Tòa nhà FLC COMPLEX, Số 36 đường Phạm Hùng, phường Mỹ Đình 2, quận Nam Từ Liêm, HN</t>
  </si>
  <si>
    <t>win5712</t>
  </si>
  <si>
    <t>0.04, Tầng trệt, Block B, Khu chung cư Conic Riverside, Lô Ba, Khu dân cư 13B, ĐTM Nam TP Phường 7, Quận 8, HCM</t>
  </si>
  <si>
    <t>WIN5714</t>
  </si>
  <si>
    <t>Số 25 ngách 173/24 đường Hoàng Hoa Thám, phường Ngọc Hà, Quận Ba Đình, HN</t>
  </si>
  <si>
    <t>WIN5717</t>
  </si>
  <si>
    <t>1.01 Tầng thương mại, Chung cư ký hiệu B2 (9 View Apartment) số 1, Đường 1, KP 4, phường Phước Long B, TP.Thủ Đức, HCM</t>
  </si>
  <si>
    <t>WIN5720</t>
  </si>
  <si>
    <t>Số 414 Đường Khương Đình, Phường Hạ Đình, Quận Thanh Xuân, HN</t>
  </si>
  <si>
    <t>WIN5721</t>
  </si>
  <si>
    <t>Kiot 25, Tầng 1, Tòa CT2B, P.Thượng Thanh Q.Long Biên, HN</t>
  </si>
  <si>
    <t>WIN5722</t>
  </si>
  <si>
    <t>Thôn 6 xã Tam Hiệp, huyện Phúc Thọ Thành phố Hà Nội Việt Nam</t>
  </si>
  <si>
    <t>WIN5725</t>
  </si>
  <si>
    <t>1.02, Tầng 1, Tòa nhà chung cư S3.01, Khu A - Dự án Khu dân cư và công viên Phước Thiện, 512 Nguyễn Xiển, khu phố Long Hòa, p.Long Thạnh, Q9, HCM</t>
  </si>
  <si>
    <t>WIN5727</t>
  </si>
  <si>
    <t>96 Trần Bình, Phường Mai Dịch, Quận Cầu Giấy, Thành phố Hà Nội</t>
  </si>
  <si>
    <t>WIN5740</t>
  </si>
  <si>
    <t>M17, Tầng 1+2 Tòa H1, P.Phúc Đồng, q. Long Biên, HN</t>
  </si>
  <si>
    <t>win5741</t>
  </si>
  <si>
    <t>Số 329 Phố Mới, thôn Vĩnh Phệ, xã Chu Minh, huyện Ba Vì, HN</t>
  </si>
  <si>
    <t>WIN5745</t>
  </si>
  <si>
    <t>565G Tỉnh Lộ 15, Xã Tân Thạnh Đông, Huyện Củ Chi, HCM</t>
  </si>
  <si>
    <t>WIN5746</t>
  </si>
  <si>
    <t>70 tân dân, phú xuyên hà nội</t>
  </si>
  <si>
    <t>WIN5749</t>
  </si>
  <si>
    <t>Sàn TM D1.1, Khối nhà B, Số203 Nguyễn Huy Tưởng P.Thanh Xuân Trung, Q. Thanh Xuân, HN</t>
  </si>
  <si>
    <t>win5750</t>
  </si>
  <si>
    <t>Số 65 Đường Cổ Điển, Thị trấn Văn Điển, Huyện Thanh Trì, HN</t>
  </si>
  <si>
    <t>WIN5752</t>
  </si>
  <si>
    <t>Thôn Nam Lý, xã Bắc Sơn, huyện Sóc Sơn, HN</t>
  </si>
  <si>
    <t>win5755</t>
  </si>
  <si>
    <t>Shop 8.2, Tầng 1, Khối nhà C, TTTM, Siêu thị dự án ĐTXD KN ở XH Hưng Phát (Green River Apartment) 2225 Phạm Thế Hiển, P.6, Q.8, HCM</t>
  </si>
  <si>
    <t>WIN5765</t>
  </si>
  <si>
    <t>Thôn Xuân Tảo, xã Xuân Giang, huyện Sóc Sơn, HN</t>
  </si>
  <si>
    <t>WIN5767</t>
  </si>
  <si>
    <t>36A Cống Lở, Phường 15 , Quận Tân Bình , HCM</t>
  </si>
  <si>
    <t>win5768</t>
  </si>
  <si>
    <t>DVTM-15, tầng 1 đến tầng 2 thuộc Tò tại Ô đất B11-HH2, Bắc Cổ Nhuế-Chèm P.Đông Ngạc, Q.Bắc Từ Liêm, HN</t>
  </si>
  <si>
    <t>WIN5772</t>
  </si>
  <si>
    <t>Ô SH1- t1 tòa nhà CT4, ANTHTM, VP v đ.K2, P.Cầu Diễn, Q.Nam Từ Liêm, HN</t>
  </si>
  <si>
    <t>WIN5776</t>
  </si>
  <si>
    <t>5776 - WM+ BDG 01.01 CC Marina-Phú Đông Pr</t>
  </si>
  <si>
    <t>1.01 Tầng 1, Khu TM-DV CCCT Marina, 42 Lê Trọng Tấn, KP Bình Đường 2, P. An Bình, TP. Dĩ An T. Bình Dương Việt Nam</t>
  </si>
  <si>
    <t>WIN5777</t>
  </si>
  <si>
    <t>chợ Giường, xóm gốc gạo, thôn Duyên Trường, Duyên thái, Thường Tín</t>
  </si>
  <si>
    <t>WIN5785</t>
  </si>
  <si>
    <t>28/40 Lê Thị Hồng, Phường 17, Quận Gò Vấp, HCM</t>
  </si>
  <si>
    <t>WIN5786</t>
  </si>
  <si>
    <t>1016/28 (Khu Sky Garden 2-R1-2), Khu phố 3, P.Tân Phong, Q.7, HCM</t>
  </si>
  <si>
    <t>WIN5788</t>
  </si>
  <si>
    <t>Thôn Cả, Xã Đông Xuân, Huyện Sóc Sơn, HN</t>
  </si>
  <si>
    <t>WIN5792</t>
  </si>
  <si>
    <t>Số 107, tổ 8, Thị trấn Đông Anh, Huyện Đông Anh, HN</t>
  </si>
  <si>
    <t>WIN5793</t>
  </si>
  <si>
    <t>0.08, tầng trệt + lửng, CC cụm III và IV (Saigon Mia), Khu d Khu dc Trung Sơn 6,57ha, Khu 6A-Khu chức năng số 6 - ĐTM Nam TP, Xã Bình Hưng, HCM</t>
  </si>
  <si>
    <t>WIN5794</t>
  </si>
  <si>
    <t>244 Phạm Hữu Lầu, KP 2, Phường Phú Mỹ, Quận 7, HCM</t>
  </si>
  <si>
    <t>WIN5798</t>
  </si>
  <si>
    <t>5798 - WM+ DNI 249 Cách Mạng Tháng Tám</t>
  </si>
  <si>
    <t>249 đường Cách Mạng Tháng Tám, KP 1, Phường Hòa Bình, Thành phố Biên Hòa, T. Đồng Nai Việt Nam</t>
  </si>
  <si>
    <t>WIN5800</t>
  </si>
  <si>
    <t>01SH01-02 SH01, Tòa S2.03 – Z34.1(F1-CH03-1) Vinhomes Smart City, P.Tây Mỗ, Q.Nam Từ Liêm, HN</t>
  </si>
  <si>
    <t>win5803</t>
  </si>
  <si>
    <t>Xóm Tân Minh, Thôn Yên Trường 2, Xã Trường Yên, Huyện Chương Mỹ, HN</t>
  </si>
  <si>
    <t>win5804</t>
  </si>
  <si>
    <t>Thôn Đại Nghiệp, Xã Tân Dân, Huyện Phú Xuyên, HN</t>
  </si>
  <si>
    <t>WIN5805</t>
  </si>
  <si>
    <t>55 Bùi Huy Bích, P.Hoàng Liệt, Q.Hoàng Mai, Hà Nội</t>
  </si>
  <si>
    <t>WIN5807</t>
  </si>
  <si>
    <t>Thôn Thắng Trí, xã Minh Trí, huyện Sóc Sơn, HN</t>
  </si>
  <si>
    <t>win5808</t>
  </si>
  <si>
    <t>0.08, Cao ốc CC văn phòng DVTM số 16 (số mới 869) Âu Cơ, P.Tân Sơn Nhì, Q. Tân Phú, HCM</t>
  </si>
  <si>
    <t>win5809</t>
  </si>
  <si>
    <t>174A Trịnh Đình Trọng, Phường Phú Trung, Quận Tân Phú, HCM</t>
  </si>
  <si>
    <t>WIN5812</t>
  </si>
  <si>
    <t>số 211 thôn 3 giang cao bát tràng, gia lâm</t>
  </si>
  <si>
    <t>WIN5813</t>
  </si>
  <si>
    <t>Thôn Nội Phật, xã Mai Đình, huyện Sóc Sơn, HN</t>
  </si>
  <si>
    <t>WIN5815</t>
  </si>
  <si>
    <t>Xóm Bùng, Xã Dũng Tiến, Huyện Thường Tín, HN</t>
  </si>
  <si>
    <t>win5817</t>
  </si>
  <si>
    <t>Thôn Xuân Trung, Xã Thủy Xuân Tiên, Huyện Chương Mỹ, HN</t>
  </si>
  <si>
    <t>WIN5818</t>
  </si>
  <si>
    <t>Thôn Tân Trại, xã Phú Cường, huyện Sóc Sơn, HN</t>
  </si>
  <si>
    <t>WIN5819</t>
  </si>
  <si>
    <t>W201S05 Tòa Shop và TMDV Vinhomes West Point, Đường Phạm Hùng, P.Mễ Trì, Q.Nam Từ Liêm, HN</t>
  </si>
  <si>
    <t>WIN5822</t>
  </si>
  <si>
    <t>Tòa HR1, Eco Green Sài Gòn, Đường Nguyễn Văn Linh, P. Bình Thuận và P. Tân Thuận Tây, Q.7, HCM</t>
  </si>
  <si>
    <t>WIN5823</t>
  </si>
  <si>
    <t>136 Nguyễn Công Hoan, Phường 7, Quận Phú Nhuận, HCM</t>
  </si>
  <si>
    <t>WIN5824</t>
  </si>
  <si>
    <t>0.02 Tầng 1 (Tầng trệt), Lô C, Chung cư Phúc Thịnh, 341 Cao Đạt, Phường 1, Quận 5, HCM</t>
  </si>
  <si>
    <t>WIN5827</t>
  </si>
  <si>
    <t>26 Nhất Chi Mai, Phường 13, Quận Tân Bình, HCM</t>
  </si>
  <si>
    <t>WIN5831</t>
  </si>
  <si>
    <t>Thôn đường 3, xã Phù Lỗ, Huyện Sóc Sơn, HN</t>
  </si>
  <si>
    <t>WIN5832</t>
  </si>
  <si>
    <t>SH A7, Tòa A, Anland Premium Khu ĐTM Dương Nội, Lê Văn Lương kéo dài, P.La Khê, Q.Hà Đông, HN</t>
  </si>
  <si>
    <t>WIN5835</t>
  </si>
  <si>
    <t>Khu Chợ, xã Hiền Ninh, huyện Sóc Sơn, HN</t>
  </si>
  <si>
    <t>WIN5837</t>
  </si>
  <si>
    <t>R2.119, số 28 lô X3 đường Trần Hữu Dực, phường Cầu Diễn, quận Nam Từ Liêm, HN</t>
  </si>
  <si>
    <t>WIN5840</t>
  </si>
  <si>
    <t>43 Quách Văn Tuấn, Phường 12, Quận Tân Bình, HCM</t>
  </si>
  <si>
    <t>WIN5841</t>
  </si>
  <si>
    <t>48-49 Ấp Hậu Lân, xã Bà Điểm, huyện Hóc Môn, HCM</t>
  </si>
  <si>
    <t>WIN5854</t>
  </si>
  <si>
    <t>A1/27A, Ấp 1, Xã Vĩnh Lộc A, Huyện Bình Chánh, HCM</t>
  </si>
  <si>
    <t>WIN5855</t>
  </si>
  <si>
    <t>Lô 01, Tầng 1 Tòa NO-DV02 CC Rose Town, Km 9 Ngọc Hồi, Phường Hoàng Liệt, quận Hoàng Mai, HN</t>
  </si>
  <si>
    <t>WIN5856</t>
  </si>
  <si>
    <t>92 Lạc Trung, Phường Vĩnh Tuy, Quận Hai Bà Trưng, HN</t>
  </si>
  <si>
    <t>WIN5857</t>
  </si>
  <si>
    <t>Tổ 13 phường Phú Lương, Quận Hà Đông, HN</t>
  </si>
  <si>
    <t>WIN5859</t>
  </si>
  <si>
    <t>SH P2-07, Tòa nhà Park 2 Khu Tái Định Cư Đông Hội, xã Đông Hội, huyện Đông Anh, HN</t>
  </si>
  <si>
    <t>WIN5865</t>
  </si>
  <si>
    <t>số 79 quán chè , khoái nội, thắng lợi, thường tín</t>
  </si>
  <si>
    <t>win5874</t>
  </si>
  <si>
    <t>Số 99 Đường Đại Nghĩa, Thị Trấn Đại Nghĩa, Huyện Mỹ Đức, HN</t>
  </si>
  <si>
    <t>WIN5877</t>
  </si>
  <si>
    <t>Số 77, Phố Bùi Xương Trạch, Phường Khương Đình, Quận Thanh Xuân, HN</t>
  </si>
  <si>
    <t>win5878</t>
  </si>
  <si>
    <t>Thôn Khoang Sau, xã Sơn Đông, th xã Sơn Tây, HN</t>
  </si>
  <si>
    <t>WIN5879</t>
  </si>
  <si>
    <t>Số 14 Ngõ 59 Dương Khuê, Dịch Vọng, Cầu Giấy, TP. Hà Nội</t>
  </si>
  <si>
    <t>WIN5895</t>
  </si>
  <si>
    <t>Số 80 Trần Quốc Vượng, phường Dịch Vọng Hậu, quận Cầu Giấy, HN</t>
  </si>
  <si>
    <t>win5896</t>
  </si>
  <si>
    <t>Thôn Giẽ Thượng, Xã Phú Yên, Huyện Phú Xuyên, HN</t>
  </si>
  <si>
    <t>WIN5904</t>
  </si>
  <si>
    <t>SH-02 tầng 001, Block A, Opal Garden, 39 đường 20, KP. 4, P. Hiệp Bình Chánh, TP. Thủ Đức, HCM</t>
  </si>
  <si>
    <t>WIN5906</t>
  </si>
  <si>
    <t>Số 15, Tổ 4, Thị trấn Đông Anh, Huyện Đông Anh, HN</t>
  </si>
  <si>
    <t>WIN5907</t>
  </si>
  <si>
    <t>Số 462 Ngô Gia Tự, phường Đức Giang, quận Long Biên, HN</t>
  </si>
  <si>
    <t>WIN5920</t>
  </si>
  <si>
    <t>39 Đường 19, Khu Định Cư số 4, X. Phong Phú, H. Bình Chánh, HCM</t>
  </si>
  <si>
    <t>WIN5925</t>
  </si>
  <si>
    <t>Thôn yên Thường, xã yên thường, Gia Lâm, hà nội</t>
  </si>
  <si>
    <t>WIN5929</t>
  </si>
  <si>
    <t>A8-09 Tòa nhà A8 chung cư An Bình City, KĐT Thành phố Giao Lưu, P.Cổ Nhuế 1, Q.Bắc Từ Liêm, HN</t>
  </si>
  <si>
    <t>WIN5936</t>
  </si>
  <si>
    <t>Thôn Đông, Xã Tầm Xá, Huyện Đông Anh, HN</t>
  </si>
  <si>
    <t>win5945</t>
  </si>
  <si>
    <t>Xóm 1A, Thôn Hoành, xã Đồng Tâm, huyện Mỹ Đức, HN</t>
  </si>
  <si>
    <t>WIN5950</t>
  </si>
  <si>
    <t>Số 41 ngõ 203 Tôn Đức Thắng, Phường Hàng Bột, quận Đống Đa, HN</t>
  </si>
  <si>
    <t>win5952</t>
  </si>
  <si>
    <t>Thôn Nhông Nương Tụ, Xã Phú Sơn, Huyện Ba Vì, HN</t>
  </si>
  <si>
    <t>WIN5959</t>
  </si>
  <si>
    <t>69 Phố Hạ Đình, Phường Thanh Xuân Trung, Quận Thanh Xuân, HN</t>
  </si>
  <si>
    <t>WIN5968</t>
  </si>
  <si>
    <t>Số 44 Phúc Diễn, phường Phúc Diễn, quận Bắc Từ Liêm, HN</t>
  </si>
  <si>
    <t>WIN5972</t>
  </si>
  <si>
    <t>B4 Bạch Đằng, P. 2, Q. Tân Bình, HCM</t>
  </si>
  <si>
    <t>WIN5973</t>
  </si>
  <si>
    <t>74 Nguyễn Chí Thanh, Phường 16, Quận 11, HCM</t>
  </si>
  <si>
    <t>win5976</t>
  </si>
  <si>
    <t>Thôn Thanh Trí, xã Minh Phú, huyện Sóc Sơn, HN</t>
  </si>
  <si>
    <t>WIN5980</t>
  </si>
  <si>
    <t>42B Nguyễn Văn Khạ, KP. 1, TT. Củ Chi, H. Củ Chi, HCM</t>
  </si>
  <si>
    <t>WIN5983</t>
  </si>
  <si>
    <t>Số 31 Đường số 4 KDC Nguyên Sơn, Ấp 3, Xã Bình Hưng, Huyện Bình Chánh, HCM</t>
  </si>
  <si>
    <t>WIN5987</t>
  </si>
  <si>
    <t>102 Hoàng Ngọc Phách, Phường Láng Hạ, Quận Đống Đa, HN</t>
  </si>
  <si>
    <t>WIN5993</t>
  </si>
  <si>
    <t>Thôn Thống Nhất, xã trung giã, huyện Sóc sơn, hà nội</t>
  </si>
  <si>
    <t>WIN5998</t>
  </si>
  <si>
    <t>392 Thống Nhất, P. 16, Q. Gò Vấp, HCM</t>
  </si>
  <si>
    <t>win6000</t>
  </si>
  <si>
    <t>11 Trần Quang Cơ, Phường Phú Thạnh, Quận Tân Phú, HCM</t>
  </si>
  <si>
    <t>win6001</t>
  </si>
  <si>
    <t>Tòa S1.06 Khu A– DA Khu Phước Thiện, 512 Nguyễn Xiển, KP. Long Hòa, P. Long Thạnh Mỹ, TP. Thủ Đức TP. Hồ Chí Minh Việt Nam</t>
  </si>
  <si>
    <t>WIN6008</t>
  </si>
  <si>
    <t>125A Dương Thị Mười, P.Tân Chánh Hiệp, Q.12, HCM</t>
  </si>
  <si>
    <t>WIN6009</t>
  </si>
  <si>
    <t>1.22-TMDV, Tầng 1, Tháp A, Khu nhà ở Saphire, 454 Võ Chí Công, KP. 2, P.Phú Hữu, TP.Thủ Đức, HCM</t>
  </si>
  <si>
    <t>win6014</t>
  </si>
  <si>
    <t>Số nhà 34 Phố Mạc Xá, phường Liên Mạc, quận Bắc Từ Liêm, HN</t>
  </si>
  <si>
    <t>WIN6016</t>
  </si>
  <si>
    <t>Thôn Đan Tảo, xã Tân Minh, huyện Sóc Sơn, HN</t>
  </si>
  <si>
    <t>WIN6017</t>
  </si>
  <si>
    <t>M7-108 Mipec City View, đường Hoàng Công, Kiến Hưng, Hà Đông, HN</t>
  </si>
  <si>
    <t>WIN6020</t>
  </si>
  <si>
    <t>342 Nguyễn Văn Quá, P. Đông HưngThuận, Q.12, HCM</t>
  </si>
  <si>
    <t>WIN6027</t>
  </si>
  <si>
    <t>340 đường Tân Chánh Hiệp 10, KP.4, P.Tân Chánh Hiệp, Q.12, HCM</t>
  </si>
  <si>
    <t>WIN6030</t>
  </si>
  <si>
    <t>D1/1 Nguyễn Thị Tú, Ấp 4, X.Vĩnh Lộc B, H.Bình Chánh, HCM</t>
  </si>
  <si>
    <t>WIN6031</t>
  </si>
  <si>
    <t>318 Âu Cơ, Phường 10, Quận Tân Bình, HCM</t>
  </si>
  <si>
    <t>WIN6032</t>
  </si>
  <si>
    <t>0.03 Chung cư cao tầng và TMDV - VP tại 510 Kinh Dương Vương, P.An Lạc A, Q.Bình Tân, HCM</t>
  </si>
  <si>
    <t>win6036</t>
  </si>
  <si>
    <t>232 Lê Văn Thịnh, KP 1, P.Cát Lái, TP.Thủ Đức, HCM</t>
  </si>
  <si>
    <t>WIN6044</t>
  </si>
  <si>
    <t>Số 27 phố Phùng Chí Kiên, phường Nghĩa Đô, quận Cầu Giấy, TP. Hà Nội Việt Nam</t>
  </si>
  <si>
    <t>WIN6047</t>
  </si>
  <si>
    <t>602 Lê Quang Định, P.1, Q.Gò Vấp, HCM</t>
  </si>
  <si>
    <t>win6050</t>
  </si>
  <si>
    <t>Số nhà 188 đường Quảng Oai, Thị trấn Tây Đằng, Huyện Ba Vì, HN</t>
  </si>
  <si>
    <t>win6054</t>
  </si>
  <si>
    <t>Số 8, ngõ 62, phố Thụy Ứng, Thị trấn Phùng, Huyện Đan Phượng, HN</t>
  </si>
  <si>
    <t>WIN6056</t>
  </si>
  <si>
    <t>27 Ỷ Lan, Phường Hiệp Tân, Quận Tân Phú, HCM</t>
  </si>
  <si>
    <t>win6057</t>
  </si>
  <si>
    <t>Căn 0.01, 0.28, 0.29 - CC H1-04, số 1-3 đường 35 CL, Khu Dân Cư Cát Lái, P. Cát Lái, TP. Thủ Đức, HCM</t>
  </si>
  <si>
    <t>WIN6058</t>
  </si>
  <si>
    <t>Shophouse TB-01.19 The Botanica, Số 104 Phổ Quang, P. 2, Q. Tân Bình, HCM</t>
  </si>
  <si>
    <t>WIN6060</t>
  </si>
  <si>
    <t>54 Lô L, Đường số 7, KDC Phú Mỹ, P.Phú Mỹ, Q.7, (Thửa 930, TBĐ 2) HCM</t>
  </si>
  <si>
    <t>WIN6063</t>
  </si>
  <si>
    <t>Số 51, Kim Quan, TL84, huyện Thạch Thất, HN</t>
  </si>
  <si>
    <t>WIN6065</t>
  </si>
  <si>
    <t>06, tầng trệt, Tháp A Khu Chung cư cao tầng kết hợp TTTM-Văn phòng, 132 Bến Vân Đồn, P.6, Q.4, HCM</t>
  </si>
  <si>
    <t>WIN6066</t>
  </si>
  <si>
    <t>59-61 Tân Hải, P.13, Q.Tân Bình, HCM</t>
  </si>
  <si>
    <t>WIN6067</t>
  </si>
  <si>
    <t>181-183 Lê Cơ, P.An Lạc, Q.Bình Tân, HCM</t>
  </si>
  <si>
    <t>WIN6068</t>
  </si>
  <si>
    <t>104 Trần Bá Giao, P. 5, Q. Gò Vấp, HCM</t>
  </si>
  <si>
    <t>win6070</t>
  </si>
  <si>
    <t>726 Phạm Thế Hiển, P.4, Q.8, HCM</t>
  </si>
  <si>
    <t>win6072</t>
  </si>
  <si>
    <t>Thôn Chợ Mơ, Xã Vạn Thắng, Huyện Ba Vì, HN</t>
  </si>
  <si>
    <t>WIN6074</t>
  </si>
  <si>
    <t>41 Long Biên 1, Phường Ngọc Lâm, Quận Long Biên, HN</t>
  </si>
  <si>
    <t>win6075</t>
  </si>
  <si>
    <t>Số 74 Thôn Yên Vĩnh, Xã Kim Chung, Huyện Hoài Đức, HN</t>
  </si>
  <si>
    <t>win6076</t>
  </si>
  <si>
    <t>Thôn Liên Minh, Xã Thụy An, Huyện Ba Vì, HN</t>
  </si>
  <si>
    <t>WIN6081</t>
  </si>
  <si>
    <t>Số 138, tổ 8 Phường Phú Lãm, Quận Hà Đông, HN</t>
  </si>
  <si>
    <t>WIN6086</t>
  </si>
  <si>
    <t>515 - 517 Hương lộ 2, P.Bình Trị Đông, Q.Bình Tân, HCM</t>
  </si>
  <si>
    <t>WIN6088</t>
  </si>
  <si>
    <t>139 Nguyễn Trọng Tuyển, P.8, Q.Phú Nhuận, HCM</t>
  </si>
  <si>
    <t>WIN6089</t>
  </si>
  <si>
    <t>151 Lý Thánh Tông, Phường Tân Thới Hòa, Quận Tân Phú, HCM</t>
  </si>
  <si>
    <t>WIN6091</t>
  </si>
  <si>
    <t>102E Lê Thanh Nghị, Phường Bách Khoa, Quận Hai Bà Trưng, HN</t>
  </si>
  <si>
    <t>WIN6094</t>
  </si>
  <si>
    <t>Thôn Đại Đồng, Xã Đại Mạch, Huyện Đông Anh, HN</t>
  </si>
  <si>
    <t>WIN6095</t>
  </si>
  <si>
    <t>01SH02-02SH02, Tòa S3.03 – DA KĐT mới Tây Mỗ, Đại Mỗ - Vinhomes Park,  P.Tây Mỗ, Q.Nam Từ Liêm, HN</t>
  </si>
  <si>
    <t>WIN6101</t>
  </si>
  <si>
    <t>Số 8 ngõ 63 Lê Đức Thọ, Phường Mỹ Đình 2, Quận Nam Từ Liêm, HN</t>
  </si>
  <si>
    <t>WIN6102</t>
  </si>
  <si>
    <t>Lô TM02 tầng 1+2 dự án Khu chung cư cao tầng (Lavita Charm), tại P.Trường Thọ, TP.Thủ Đức, HCM</t>
  </si>
  <si>
    <t>WIN6103</t>
  </si>
  <si>
    <t>1/84 Cư xá Lữ Gia, P. 15, Q. 11 (địa chỉ đầu vào 2 Bis Đường 52, Cư Xá Lữ Gia) TP. Hồ Chí Minh Việt Nam</t>
  </si>
  <si>
    <t>WIN6104</t>
  </si>
  <si>
    <t>22/2 Nguyễn Bình, Ấp 2, Xã Phú Xuân, Huyện Nhà Bè, HCM</t>
  </si>
  <si>
    <t>win6108</t>
  </si>
  <si>
    <t>Xóm Đông, Thôn Phú Mỹ, Xã Ngọc Mỹ, H.Quốc Oai, HN</t>
  </si>
  <si>
    <t>WIN6114</t>
  </si>
  <si>
    <t>120-122 Ca Văn Thỉnh, P.11, Q.Tân Bình, HCM</t>
  </si>
  <si>
    <t>WIN6116</t>
  </si>
  <si>
    <t>01 SH02 - 02 SH02, Tòa S1.06 (Z34M.1) - Vinhomes Park, P.Tây Mỗ, Q.Nam Từ Liêm, HN</t>
  </si>
  <si>
    <t>WIN6119</t>
  </si>
  <si>
    <t>D04-L16 khu A khu ĐTM Dương Nội, P. Dương Nội, Q. Hà Đông, HN</t>
  </si>
  <si>
    <t>WIN6123</t>
  </si>
  <si>
    <t>107 - 109 Độc Lập, P. Tân Thành, Q. Tân Phú, HCM</t>
  </si>
  <si>
    <t>WIN6128</t>
  </si>
  <si>
    <t>Thôn Mạch Lũng, Xã Đại Mạch, Huyện Đông Anh, HN</t>
  </si>
  <si>
    <t>WIN6131</t>
  </si>
  <si>
    <t>Thôn Phượng Đồng, xã Phụng Châu, huyện Chương Mỹ, HN</t>
  </si>
  <si>
    <t>WIN6133</t>
  </si>
  <si>
    <t>36/2 – 36/2B đường Lê Thị Hà, KP. 8, TT. Hóc Môn, H. Hóc Môn, HCM</t>
  </si>
  <si>
    <t>win6135</t>
  </si>
  <si>
    <t>Số 01.05, Lô B, căn hộ B.01.05, Chung cư Bộ Công an, Số 83 đường số 3, P.Bình An, TP.Thủ Đức, HCM</t>
  </si>
  <si>
    <t>WIN6136</t>
  </si>
  <si>
    <t>157 Đường Đình Thôn, Phường Mỹ Đình 1, Quận Nam Từ Liêm, HN</t>
  </si>
  <si>
    <t>WIN6140</t>
  </si>
  <si>
    <t>18 Hoàng Diệu 2, Phường Linh Chiểu, Thành phố Thủ Đức, TP. Hồ Chí Minh Việt Nam</t>
  </si>
  <si>
    <t>win6142</t>
  </si>
  <si>
    <t>12 Cổ Bản, Nhân Sơn, Đồng Mai, Hà Đông</t>
  </si>
  <si>
    <t>WIN6143</t>
  </si>
  <si>
    <t>85 - 86 Phan Văn Khỏe, P. 2, Q. 6, TP. Hồ Chí Minh Việt Nam</t>
  </si>
  <si>
    <t>WIN6144</t>
  </si>
  <si>
    <t>21 Đường Tỉnh lộ 8, Ấp 1A, X. Tân Thạnh Tây, H. Củ Chi, HCM</t>
  </si>
  <si>
    <t>WIN6147</t>
  </si>
  <si>
    <t>19T1 Kiến Hưng, KĐT Kiến Hưng, Hà Đông</t>
  </si>
  <si>
    <t>WIN6148</t>
  </si>
  <si>
    <t>Số 28A, phố Cửa Nam, P. Cửa Nam, Q. Hoàn Kiếm, Hà Nội</t>
  </si>
  <si>
    <t>WIN6152</t>
  </si>
  <si>
    <t>Ô B, Tầng 1, Tòa 17T4 Khu đô thị Trung Hòa – Nhân Chính, Phường Nhân Chính, Quận Thanh Xuân, HN</t>
  </si>
  <si>
    <t>WIN6153</t>
  </si>
  <si>
    <t>Thôn Dục Tú, Xã Dục Tú, Huyện Đông Anh, HN</t>
  </si>
  <si>
    <t>WIN6156</t>
  </si>
  <si>
    <t>Số 16, ngõ 80, Chùa Láng, Phường Láng Thượng, Quận Đống Đa, HN</t>
  </si>
  <si>
    <t>WIN6157</t>
  </si>
  <si>
    <t>Số 15 Yên Sơn, Thị Trấn Chúc Sơn, Huyện Chương Mỹ, HN</t>
  </si>
  <si>
    <t>WIN6158</t>
  </si>
  <si>
    <t>Tầng Trệt (Khu 3), chung Cư B2 Trường Sa, số 1 đường Trần Văn Khê, Phường 17, Quận Bình Thạnh, HCM</t>
  </si>
  <si>
    <t>WIN6159</t>
  </si>
  <si>
    <t>152 Phạm Đăng Giảng, P.Bình Hưng Hòa, Q.Bình Tân, HCM</t>
  </si>
  <si>
    <t>win6163</t>
  </si>
  <si>
    <t>Xóm 1, Thôn Đông Nhân, xã Đông La, huyện Hoài Đức, HN</t>
  </si>
  <si>
    <t>win6164</t>
  </si>
  <si>
    <t>1646A, đường Võ Văn Kiệt, P.16, Q.8, HCM</t>
  </si>
  <si>
    <t>WIN6165</t>
  </si>
  <si>
    <t>19T4 Kiến Hưng, KĐT Kiến Hưng, Hà Đông</t>
  </si>
  <si>
    <t>WIN6171</t>
  </si>
  <si>
    <t>BT12-VT9 và BT12-VT10 khu đô thị Xa La, P. Phúc La, Q. Hà Đông, HN</t>
  </si>
  <si>
    <t>win6172</t>
  </si>
  <si>
    <t>WM+ HPG Kiền Bái, Thuỷ Nguyên</t>
  </si>
  <si>
    <t>Thôn 6, Xã Kiền Bái, Huyện Thuỷ Nguyên, TP. Hải Phòng Việt Nam</t>
  </si>
  <si>
    <t>WIN6173</t>
  </si>
  <si>
    <t>Số 13, Tổ 3 Tân Xuân, TT Xuân Mai, Huyện Chương Mỹ, HN</t>
  </si>
  <si>
    <t>WIN6174</t>
  </si>
  <si>
    <t>Phù Mã, Xã Phù Linh, Huyện Sóc Sơn, HN</t>
  </si>
  <si>
    <t>WIN6180</t>
  </si>
  <si>
    <t>8B7 Ngõ 64 Lưu Hữu Phước, Phường Mỹ Đình 1, Quận Nam Từ Liêm, HN</t>
  </si>
  <si>
    <t>WIN6184</t>
  </si>
  <si>
    <t>Xóm Bến, Xã Tốt Động, Huyện Chương Mỹ, HN</t>
  </si>
  <si>
    <t>win6186</t>
  </si>
  <si>
    <t>Căn hộ C00.02, Chung cư Carina, 1648 đường Võ Văn Kiệt, P.16, Q.8, HCM</t>
  </si>
  <si>
    <t>WIN6188</t>
  </si>
  <si>
    <t>245B Huỳnh Văn Bánh, P.12. Q.Phú Nhuận, HCM</t>
  </si>
  <si>
    <t>win6190</t>
  </si>
  <si>
    <t>108 Tùng Thiện Vương, P.11, Q.8, HCM</t>
  </si>
  <si>
    <t>WIN6203</t>
  </si>
  <si>
    <t>6203 - WIN HCM BPC-01.03-01.04 Botanica Pr</t>
  </si>
  <si>
    <t>BPC-01.03 &amp; BPC-01.04 - Botanica Premier Hồng Hà, 108-112B-114 Hồng Hà, P. 2, Q. Tân Bình TP. Hồ Chí Minh Việt Nam</t>
  </si>
  <si>
    <t>WIN6204</t>
  </si>
  <si>
    <t>Số 419 Vũ Tông Phan, Phường Khương Đình, Quận Thanh Xuân, HN</t>
  </si>
  <si>
    <t>WIN6212</t>
  </si>
  <si>
    <t>SỐ 1 LÊ PHỤNG HIỂU HOÀN KIẾM HÀ NỘI</t>
  </si>
  <si>
    <t>WIN6217</t>
  </si>
  <si>
    <t>Số 57 Đại Đồng, Xã Đại Đồng, Huyện Thạch Thất, HN</t>
  </si>
  <si>
    <t>WIN6219</t>
  </si>
  <si>
    <t>S4-02 Tòa Saphire 4, Tổ hợp Goldmark City, Số 136, Hồ Tùng Mậu, P. Phú Diễn, Q. Bắc Từ Liêm, HN</t>
  </si>
  <si>
    <t>WIN6220</t>
  </si>
  <si>
    <t>36 -38 Công Chúa Ngọc Hân, P. 13 Q. 11, TP. Hồ Chí Minh Việt Nam</t>
  </si>
  <si>
    <t>WIN6221</t>
  </si>
  <si>
    <t>Số 271 Vũ Tông Phan, Phường Khương Trung, Quận Thanh Xuân, HN</t>
  </si>
  <si>
    <t>WIN6222</t>
  </si>
  <si>
    <t>Ki ốt 36, Chung cư HH1C Linh Đàm, Đường Nguyễn Phan Chánh, Phường Hoàng Liệt, Quận Hoàng Mai, HN</t>
  </si>
  <si>
    <t>WIN6225</t>
  </si>
  <si>
    <t>TDP TOÀN THẮNG XÃ LỆ CHI, GIA LÂM</t>
  </si>
  <si>
    <t>WIN6226</t>
  </si>
  <si>
    <t>Thôn 3, Xã Kim Lan, Huyện Gia Lâm, HN</t>
  </si>
  <si>
    <t>WIN6228</t>
  </si>
  <si>
    <t>98/5A – 5B Ấp Dân Thắng 2, X.Tân Thới Nhì, H.Hóc Môn, HCM</t>
  </si>
  <si>
    <t>WIN6229</t>
  </si>
  <si>
    <t>249-251 đường Huỳnh Thị Hai (đường TCH13 cũ), KP. 9, P.Tân Chánh Hiệp, Q.12, HCM</t>
  </si>
  <si>
    <t>WIN6230</t>
  </si>
  <si>
    <t>122 Trung Mỹ Tây 13, KP. 7, P.Trung Mỹ Tây, Q.12, HCM</t>
  </si>
  <si>
    <t>win6236</t>
  </si>
  <si>
    <t>Thôn 2, Tân Hòa,Quốc oai</t>
  </si>
  <si>
    <t>WIN6239</t>
  </si>
  <si>
    <t>04 Đường số 2, P.8, Q.11, HCM</t>
  </si>
  <si>
    <t>WIN6242</t>
  </si>
  <si>
    <t>Shop 58 - 60 - 62, Block B3 - Chung cư The Park Residence, 12 Nguyễn Hữu Thọ, P.Phước Kiển, H.Nhà Bè, HCM</t>
  </si>
  <si>
    <t>win6245</t>
  </si>
  <si>
    <t>06 - 07, Block B3, Chung cư TopazHome 2, đường 154 và 138, P.Tân Phú, Tp.Thủ Đức, HCM</t>
  </si>
  <si>
    <t>WIN6247</t>
  </si>
  <si>
    <t>Số 68-70, Thôn 1, Xã Quảng Bị, Huyện Chương Mỹ, HN</t>
  </si>
  <si>
    <t>WIN6253</t>
  </si>
  <si>
    <t>Số 19 Ngõ 12 Láng Hạ, P.Thành Công, Q.Ba Đình, HN</t>
  </si>
  <si>
    <t>WIN6254</t>
  </si>
  <si>
    <t>Căn hộ 0.01 và 0.02, Tầng trệt. Khối C, CCCT thuộc DA Natura Poem (CC Imperial Place), số 629 Kinh Dương Vương, P. An Lạc, Q. Bình Tân, HCM</t>
  </si>
  <si>
    <t>WIN6255</t>
  </si>
  <si>
    <t>Số 128 Nguyễn Đổng Chi, Phường Cầu Diễn, Quận Nam Từ Liêm, HN</t>
  </si>
  <si>
    <t>WIN6256</t>
  </si>
  <si>
    <t>24-26 Tân Cảng, P. 25, Q. Bình Thạnh, HCM</t>
  </si>
  <si>
    <t>WIN6259</t>
  </si>
  <si>
    <t>T1-0.02 tại Tầng trệt, Chung cư Calla Garden , KDC Greenlife 13C, Đường Nguyễn Văn Linh, Xã Phong Phú, Huyện Bình Chánh, HCM</t>
  </si>
  <si>
    <t>win6262</t>
  </si>
  <si>
    <t>Thôn Xa Mạc, Xã Liên Mạc, Huyện Mê Linh, HN</t>
  </si>
  <si>
    <t>WIN6267</t>
  </si>
  <si>
    <t>C10/21 Đinh Đức Thiện, Ấp 3, X.Bình Chánh, H.Bình Chánh, HCM</t>
  </si>
  <si>
    <t>win6272</t>
  </si>
  <si>
    <t>151 Nguyễn Duy Trinh, Khu phố 1, P.Bình Trưng Tây, TP.Thủ Đức, HCM</t>
  </si>
  <si>
    <t>WIN6273</t>
  </si>
  <si>
    <t>451 Tân Hòa Đông, KP 8, Phường Bình Trị Đông, Quận Bình Tân, HCM</t>
  </si>
  <si>
    <t>WIN6275</t>
  </si>
  <si>
    <t>64 A Đường số 15, P. Tân Kiểng, HCM</t>
  </si>
  <si>
    <t>WIN6278</t>
  </si>
  <si>
    <t>243 Tỉnh Lộ 15, X.Tân Thạnh Đông, HCM</t>
  </si>
  <si>
    <t>WIN6279</t>
  </si>
  <si>
    <t>244 Điện Biên Phủ, P.17, Q.Bình Thạnh, HCM</t>
  </si>
  <si>
    <t>WIN6289</t>
  </si>
  <si>
    <t>Tầng 1, Chân đế chung cư Thăng Long Tower đường Mạc Thái Tổ, Tổ 50, Phường Yên Hòa, Quận Cầu Giấy, HN</t>
  </si>
  <si>
    <t>win6293</t>
  </si>
  <si>
    <t>Thôn Tân Phú Mỹ, Xã Vật Lại, Huyện Ba Vì, HN</t>
  </si>
  <si>
    <t>WIN6295</t>
  </si>
  <si>
    <t>Shophouse 18-19, Tòa nhà White House thuộc Dự án Sunwah Pearl, 90 Nguyễn Hữu Cảnh, P. 22, Q. Bình Thạnh, HCM</t>
  </si>
  <si>
    <t>WIN6305</t>
  </si>
  <si>
    <t>64 Yên Thế, Phường 2, Quận Tân Bình, HCM</t>
  </si>
  <si>
    <t>WIN6312</t>
  </si>
  <si>
    <t>Thôn Thiết Bình, Xã Vân Hà, H.Đông Anh, HN</t>
  </si>
  <si>
    <t>WIN6314</t>
  </si>
  <si>
    <t>103 Sài Đồng, Phường Sài Đồng, Quận Long Biên, HN</t>
  </si>
  <si>
    <t>win6315</t>
  </si>
  <si>
    <t>Thôn Quỳnh Đô, Xã Vĩnh Quỳnh, Huyện Thanh Trì, HN</t>
  </si>
  <si>
    <t>WIN6316</t>
  </si>
  <si>
    <t>113 - 115 Đặng Thùy Trâm, P.13, Q.Bình Thạnh, HCM</t>
  </si>
  <si>
    <t>WIN6319</t>
  </si>
  <si>
    <t>60/14 Lâm Văn Bền, KP4, P.Tân Kiểng, Q.7, HCM</t>
  </si>
  <si>
    <t>WIN6321</t>
  </si>
  <si>
    <t>Số 118 Hòa Sơn, Thị Trấn Chúc Sơn, Huyện Chương Mỹ, HN</t>
  </si>
  <si>
    <t>win6322</t>
  </si>
  <si>
    <t>98 Đồng Hương, Thị trấn Quốc Oai, Huyện Quốc Oai, HN</t>
  </si>
  <si>
    <t>WIN6323</t>
  </si>
  <si>
    <t>Số 176 Ngõ 193 Phú Diễn, Phường Phú Diễn, Quận Bắc Từ Liêm, HN</t>
  </si>
  <si>
    <t>win6327</t>
  </si>
  <si>
    <t>613 Phố Mía, Xã Đường Lâm, Thị xã Sơn Tây, HN</t>
  </si>
  <si>
    <t>win6332</t>
  </si>
  <si>
    <t>Số 41 Đường Văn Tiến Dũng, P.Phúc Diễn, Q.Bắc Từ Liêm, HN</t>
  </si>
  <si>
    <t>WIN6340</t>
  </si>
  <si>
    <t>Số 8 đường số 3, KDC Đại Phúc, x.Bình Hưng, h.Bình Chánh, HCM</t>
  </si>
  <si>
    <t>WIN6343</t>
  </si>
  <si>
    <t>66 Bình Lợi, P. 13, Q. Bình Thạnh, HCM</t>
  </si>
  <si>
    <t>WIN6350</t>
  </si>
  <si>
    <t>22 - G4 Đường 53, P. Tân Phong, Q. P.Tân Phong, Q.7, HCM</t>
  </si>
  <si>
    <t>win6359</t>
  </si>
  <si>
    <t>33/23 Gò Cát, P. Phú Hữu, TP. Thủ Đức, TP. HCM TP. Hồ Chí Minh Việt Nam</t>
  </si>
  <si>
    <t>WIN6368</t>
  </si>
  <si>
    <t>Thôn Chẩn Kỳ, X. Trung Tú, H. Ứng Hòa, HN</t>
  </si>
  <si>
    <t>WIN6373</t>
  </si>
  <si>
    <t>WM+ HCM Căn hộ C00.01, tầng 1 (tầng trệt), Khối C thuộc dự án HOF-HQC Hồ Học Lãm, số 35 Hồ Học Lãm, P.An Lạc, Q.Bình Tân, HCM</t>
  </si>
  <si>
    <t>win6376</t>
  </si>
  <si>
    <t>Số 136 Yên Phúc, P. Phúc La, Q. Hà Đông, HN</t>
  </si>
  <si>
    <t>WIN6379</t>
  </si>
  <si>
    <t>SHA-110 Tầng 1 Tòa nhà A2, Khu đô thị Nam Thăng Long, Phường Đông Ngạc, Quận Bắc Từ Liêm, HN</t>
  </si>
  <si>
    <t>WIN6380</t>
  </si>
  <si>
    <t>Số 29 Đường Thành, Phường Cửa Đông, Quận Hoàn Kiếm, HN</t>
  </si>
  <si>
    <t>WIN6382</t>
  </si>
  <si>
    <t>8/1A Khu phố 4, TT.Hóc Môn, H.Hóc Môn, HCM</t>
  </si>
  <si>
    <t>WIN6387</t>
  </si>
  <si>
    <t>Số 36C Lý Nam Đế, Phường Cửa Đông, Quận Hoàn Kiếm, HN</t>
  </si>
  <si>
    <t>WIN6389</t>
  </si>
  <si>
    <t>31/55 Ung Văn Khiêm, P.25, Q.Bình Thạnh, HCM</t>
  </si>
  <si>
    <t>WIN6394</t>
  </si>
  <si>
    <t>BT01-6 , Khu Cổ Ngựa, KĐT Mỗ Lao, P.Mộ Lao, Hà Đông, HN</t>
  </si>
  <si>
    <t>WIN6400</t>
  </si>
  <si>
    <t>Xóm Chợ, Xã Cổ Loa, Huyện Đông Anh, HN</t>
  </si>
  <si>
    <t>win6402</t>
  </si>
  <si>
    <t>Thôn Yến Vỹ, X.Hương Sơn, H.Mỹ Đức, HN</t>
  </si>
  <si>
    <t>WIN6403</t>
  </si>
  <si>
    <t>Thôn Đông Viên, X.Hữu Văn, H.Chương Mỹ, HN</t>
  </si>
  <si>
    <t>win6405</t>
  </si>
  <si>
    <t>Số 40 Thôn Cao Trung, X.Đức Giang, H.Hoài Đức, HN</t>
  </si>
  <si>
    <t>WIN6408</t>
  </si>
  <si>
    <t>E2/6N Đường Thới Hòa, Ấp 5A,  X.Vĩnh Lộc A, H.Bình Chánh, HCM</t>
  </si>
  <si>
    <t>WIN6409</t>
  </si>
  <si>
    <t>Số C5/BC68, Đg Tân Liêm, KĐC số 4, X. Phong Phú, H. Bình Chánh, HCM</t>
  </si>
  <si>
    <t>WIN6410</t>
  </si>
  <si>
    <t>54C Nguyễn Thị Nỉ, ấp Hội Thạnh, xã Trung An, huyện Củ Chi, HCM</t>
  </si>
  <si>
    <t>WIN6415</t>
  </si>
  <si>
    <t>RS2-SH.13 tại tầng 01+02 thuộc Tháp RS2 thuộc Cao ốc Khu TMDV &amp; CH số 239 -241 và 278 đ. Hòa Bình, P. Hiệp Tân, Q. Tân Phú, HCM</t>
  </si>
  <si>
    <t>WIN6416</t>
  </si>
  <si>
    <t>A2 Block A, Chung cư Tecco Town, 4449 Nguyễn Cửu Phú, Bình chánh, HCM</t>
  </si>
  <si>
    <t>WIN6421</t>
  </si>
  <si>
    <t>Căn hộ chung cư số B0.01 Khối B, thuộc Khu dân cư Green Valley (Lô Md2-2), P.Tân Phú, Q.7, HCM</t>
  </si>
  <si>
    <t>WIN6422</t>
  </si>
  <si>
    <t>tòa nhà Sunrise Riverside tầng 1, tháp I, Ấp  5, X.Phước Kiển, H.Nhà Bè, HCM</t>
  </si>
  <si>
    <t>win6423</t>
  </si>
  <si>
    <t>Chợ Tam Hưng, Thôn Song Khê, x.Tam Hưng, h.Thanh Oai, HN</t>
  </si>
  <si>
    <t>WIN6424</t>
  </si>
  <si>
    <t>Thôn 4, Xã Hạ Bằng, Huyện Thạch Thất, HN</t>
  </si>
  <si>
    <t>WIN6429</t>
  </si>
  <si>
    <t>B.007 CC Citisoho, Đường 35-CL, P.Cát Lái, Q.2, HCM</t>
  </si>
  <si>
    <t>WIN6430</t>
  </si>
  <si>
    <t>Thôn Vệ Sơn Đông, Xã Tân Minh, Huyện Sóc Sơn, HN</t>
  </si>
  <si>
    <t>Win6435</t>
  </si>
  <si>
    <t>343 Đường Xã Thanh Cao, Thôn Thanh Thần, Xã Thanh Cao, H. Thanh Oai TP. Hà Nội Việt Nam</t>
  </si>
  <si>
    <t>WIN6437</t>
  </si>
  <si>
    <t>173/23/100 đ. Khuông Việt, P. Phú Trung, Q. Tân Phú, HCM</t>
  </si>
  <si>
    <t>win6440</t>
  </si>
  <si>
    <t>288 Đường Xuân Khanh, Phường Xuân Khanh, Thị xã Sơn Tây, HN</t>
  </si>
  <si>
    <t>win6441</t>
  </si>
  <si>
    <t>Xóm 3, Thôn Yên Nội, Xã Đồng Quang, Huyện Quốc Oai, HN</t>
  </si>
  <si>
    <t>WIN6443</t>
  </si>
  <si>
    <t>Thôn 2, Xã Đại Yên, Huyện Chương Mỹ, HN</t>
  </si>
  <si>
    <t>win6444</t>
  </si>
  <si>
    <t>Thôn Trung, Xã Thượng Lâm, Huyện Mỹ Đức, HN</t>
  </si>
  <si>
    <t>WIN6453</t>
  </si>
  <si>
    <t>Villa II-14, Dự án khu nhà ở và trung tâm Thương mại, P. Hà Cầu, Q. Hà Đông, TP. Hà Nội</t>
  </si>
  <si>
    <t>WIN6455</t>
  </si>
  <si>
    <t>136 Phố Hát, Xã Hát Môn, Huyện Phúc Thọ, TP. Hà Nội H. Phúc Thọ, HN</t>
  </si>
  <si>
    <t>WIN6456</t>
  </si>
  <si>
    <t>116 C2 Trung Tự, Đ. Phạm Ngọc Thạch, P.Kim Liên, Q.Đống đa, HN</t>
  </si>
  <si>
    <t>WIN6461</t>
  </si>
  <si>
    <t>01.17 tòa S9.01 Vinhomes Grand Park, 88 Đ. Phước Thiện, KP. Phước Thiện, P. Long Bình, TP. Thủ Đức, TP. Hồ Chí Minh Việt Nam</t>
  </si>
  <si>
    <t>win6462</t>
  </si>
  <si>
    <t>Thôn Khê Ngoại 1, Xã Văn Khê, Huyện Mê Linh, HN</t>
  </si>
  <si>
    <t>WIN6463</t>
  </si>
  <si>
    <t>Tầng trệt lô E mã E1-09 Tòa nhà Belleza, Phạm Hữu Lầu, P.Phú Mỹ, Q.7, HCM</t>
  </si>
  <si>
    <t>WIN6465</t>
  </si>
  <si>
    <t>Cụm 11, Xã Võng Xuyên, H.Phúc Thọ, HN</t>
  </si>
  <si>
    <t>win6466</t>
  </si>
  <si>
    <t>Xóm 4 Tình Lam, Xã Đại Thành, Huyện Quốc Oai, HN</t>
  </si>
  <si>
    <t>WIN6468</t>
  </si>
  <si>
    <t>330 Nguyễn Thượng Hiền, P. 05, Q. Phú Nhuận, HCM</t>
  </si>
  <si>
    <t>WIN6469</t>
  </si>
  <si>
    <t>P. Bình Hưng Hòa A38 Đ. số 18B, KP. 22, P.Bình Hưng Hòa A, Q.Bình Tân, HCM</t>
  </si>
  <si>
    <t>WIN6473</t>
  </si>
  <si>
    <t>80 Nguyễn Thị Tiệp, ẤP. Tây, X.Tân An Hội, H.Củ Chi, HCM</t>
  </si>
  <si>
    <t>win6476</t>
  </si>
  <si>
    <t>Thôn Bạch Trữ, Xã Tiến Thắng, Huyện Mê Linh, HN</t>
  </si>
  <si>
    <t>WIN6477</t>
  </si>
  <si>
    <t>Xóm 4, Thôn Đinh Xuyên, Xã Hòa Nam, Huyện Ứng Hòa, HN</t>
  </si>
  <si>
    <t>win6478</t>
  </si>
  <si>
    <t>2398 Phạm Thế Hiển, Phường 6, Quận 8, HCM</t>
  </si>
  <si>
    <t>win6481</t>
  </si>
  <si>
    <t>42 Đường Trung Tâm, Xã Thọ An, Huyện Đan Phượng, HN</t>
  </si>
  <si>
    <t>win6482</t>
  </si>
  <si>
    <t>Chợ Cấn Thượng, Xã Cấn Hữu, Huyện Quốc Oai, HN</t>
  </si>
  <si>
    <t>WIN6485</t>
  </si>
  <si>
    <t>Số 95 Giang Cao, Xã Bát Tràng, Huyện Gia Lâm, HN</t>
  </si>
  <si>
    <t>win6486</t>
  </si>
  <si>
    <t>Số 165 Đường Hồng Hà, Xã Hồng Hà, Huyện Đan Phượng, TP. Hà Nội</t>
  </si>
  <si>
    <t>WIN6489</t>
  </si>
  <si>
    <t>Xóm Đồng Thố, Thôn 4, Xã Hồng Kỳ, Huyện Sóc Sơn, HN</t>
  </si>
  <si>
    <t>WIN6500</t>
  </si>
  <si>
    <t>63 Phạm Hữu Tâm, TT.Củ Chi, H.Củ Chi, HCM</t>
  </si>
  <si>
    <t>win6502</t>
  </si>
  <si>
    <t>Shophouse CT3DV-TM24,25 IEC Residences, Xã Tứ Hiệp, Huyện Thanh Trì, HN</t>
  </si>
  <si>
    <t>WIN6505</t>
  </si>
  <si>
    <t>6505 - WM+ HCM 318 Tỉnh Lộ 2</t>
  </si>
  <si>
    <t>318 Tỉnh Lộ 2, Ấp 2, Xã Phước Vĩnh An, Huyện Củ Chi, TP. Hồ Chí Minh Việt Nam</t>
  </si>
  <si>
    <t>win6506</t>
  </si>
  <si>
    <t>973 đường Nguyễn Duy Trinh, Ấp Tân Lập, P.Bình Trưng Đông, TP.Thủ Đức, HCM</t>
  </si>
  <si>
    <t>WIN6507</t>
  </si>
  <si>
    <t>Tầng trệt Block B, khu DC Tầm Nhìn (Vision), 96 Trần Đại Nghĩa, P.Tân Tạo A, Q.Bình Tân, HCM</t>
  </si>
  <si>
    <t>WIN6508</t>
  </si>
  <si>
    <t>CH số AK04-000.02, Tháp T4 - Block D, CC Hoàng Nam (Akari City), P. An Lạc, Q. Bình Tân, HCM</t>
  </si>
  <si>
    <t>WIN6509</t>
  </si>
  <si>
    <t>AK5-000.06 TẠI (TẦNG TRỆT), KHU CH FLORA- DA AKARI CITY (CCCT BLOCK D AKARI HOÀNG NAM), P. AN LẠC, QUẬN BÌNH TÂN, TP. HCM</t>
  </si>
  <si>
    <t>WIN6518</t>
  </si>
  <si>
    <t>CC Eco Green, Đ. Nguyễn Văn Linh, P.Tân Thuận Tây, Q.7, HCM</t>
  </si>
  <si>
    <t>WIN6528</t>
  </si>
  <si>
    <t>Thôn Đồng Du, Xã Hợp Đồng, Huyện Chương Mỹ, TP. Hà Nội</t>
  </si>
  <si>
    <t>WIN6542</t>
  </si>
  <si>
    <t>Ô 05 tầng 1 tòa nhà B Dự án Cụm công trình nhà ở IA20 khu đô thị Nam Thăng Long, Phường Đông Ngạc, Q.Bắc Từ Liêm, HN</t>
  </si>
  <si>
    <t>WIN6543</t>
  </si>
  <si>
    <t>Thôn 5, Xã Vân Phúc, Huyện Phúc Thọ, HN</t>
  </si>
  <si>
    <t>WIN6544</t>
  </si>
  <si>
    <t>1 Đường số 38, P. Hiệp Bình Chánh, TP. Thủ Đức, HCM</t>
  </si>
  <si>
    <t>WIN6545</t>
  </si>
  <si>
    <t>70 Tây Hòa, P. Phước Long A, TP. Thủ Đức, TP. HCM</t>
  </si>
  <si>
    <t>WIN6546</t>
  </si>
  <si>
    <t>200 Quyết Thắng, Tổ 8, Phường Yên Nghĩa, Quận Hà Đông, HN</t>
  </si>
  <si>
    <t>win6548</t>
  </si>
  <si>
    <t>Số nhà 366, Xóm Liên Kết, Thôn Trung, Xã Cao Viên, huyện Thanh Oai, Hà Nội</t>
  </si>
  <si>
    <t>win6558</t>
  </si>
  <si>
    <t>Căn hộ CC số A0101, Khu căn hộ cao cấp Hoàng Anh, 357 Lê Văn Lương, P.Tân Quy, Q.7, HCM</t>
  </si>
  <si>
    <t>WIN6565</t>
  </si>
  <si>
    <t>12/1 đường TL27, Khu phố 3, Phường Thạnh Lộc, Quận 12, HCM</t>
  </si>
  <si>
    <t>WIN6566</t>
  </si>
  <si>
    <t>Tầng 1, Khu A Cao Ốc Phú Hoàng Anh, Nguyễn Hữu Thọ, Q.7, HCM</t>
  </si>
  <si>
    <t>win6569</t>
  </si>
  <si>
    <t>Thôn Nội Đồng, Xã Đại Thịnh, Huyện Mê Linh, HN</t>
  </si>
  <si>
    <t>WIN6570</t>
  </si>
  <si>
    <t>Thôn Động Phí, Xã Phương Tú, Huyện Ứng Hòa, HN</t>
  </si>
  <si>
    <t>WIN6585</t>
  </si>
  <si>
    <t>Thôn Nhồi Dưới, Xã Cổ Loa, Huyện Đông Anh, HN</t>
  </si>
  <si>
    <t>win6591</t>
  </si>
  <si>
    <t>CC The Mansion khu A, đường số 7, KDC 13E, X. Phong Phú, Bình Chánh, HCM</t>
  </si>
  <si>
    <t>WIN6596</t>
  </si>
  <si>
    <t>39 Đườg Ấp Chiến Lược, KP4, P. Bình Hưng Hòa A, Q. Bình Tân, HCM</t>
  </si>
  <si>
    <t>win6606</t>
  </si>
  <si>
    <t>01.05 Tòa S6.05, Vinhomes Grand Park, 88 Phước Thiện, P.Long Trường, Q.9, HCM</t>
  </si>
  <si>
    <t>win6610</t>
  </si>
  <si>
    <t>Thôn Bờ Thồng, Xã Tuy Lai, Huyện Mỹ Đức, HN</t>
  </si>
  <si>
    <t>win6613</t>
  </si>
  <si>
    <t>Số 35 Đông Khê, Cụm 3, Xã Đan Phượng, Huyện Đan Phượng, HN</t>
  </si>
  <si>
    <t>WIN6614</t>
  </si>
  <si>
    <t>Thôn Bặt Ngõ, Xã Liên Bạt, Huyện Ứng Hòa, HN</t>
  </si>
  <si>
    <t>WIN6615</t>
  </si>
  <si>
    <t>B13/29B Ấp 2C X. Vĩnh Lộc B, H. Bình Chánh, HCM</t>
  </si>
  <si>
    <t>win6618</t>
  </si>
  <si>
    <t>666/72 Đường 3 Tháng 2, P.14, Q.10, HCM</t>
  </si>
  <si>
    <t>WIN6629</t>
  </si>
  <si>
    <t>Thôn Ấp Tó, Xã Uy Nỗ, Huyện Đông Anh, HN</t>
  </si>
  <si>
    <t>win6634</t>
  </si>
  <si>
    <t>V3–B01, Khu đô thị mới An Hưng, Phường La Khê, Quận Hà Đông, HN</t>
  </si>
  <si>
    <t>win6639</t>
  </si>
  <si>
    <t>114 Ngõ 14 Quỳnh Lôi, Phường Quỳnh Mai, Quận Hai Bà Trưng, HN</t>
  </si>
  <si>
    <t>WIN6646</t>
  </si>
  <si>
    <t>Số 60 Lê Trọng Tấn, Phường Khương Mai, Quận Thanh Xuân, HN</t>
  </si>
  <si>
    <t>WIN6658</t>
  </si>
  <si>
    <t>47/8 Nguyễn Hữu Tiến. P.Tây Thạnh, Q.Tân Phú, HCM</t>
  </si>
  <si>
    <t>WIN6662</t>
  </si>
  <si>
    <t>WM+ HCM 12-12A Chiến Lược</t>
  </si>
  <si>
    <t>12 – 12A Chiến Lược, P.Bình Trị Đông, Q.Bình Tân, HCM</t>
  </si>
  <si>
    <t>win6663</t>
  </si>
  <si>
    <t>SH B4 tòa CT6B, Khu đô thị mới Dương Nội, Phường Dương Nội, Quận Hà Đông, HN</t>
  </si>
  <si>
    <t>win6664</t>
  </si>
  <si>
    <t>Thôn Hòa Bình, Xã Hoàng Văn Thụ, Huyện Chương Mỹ, HN</t>
  </si>
  <si>
    <t>win6668</t>
  </si>
  <si>
    <t>Số 94, Thôn Dũng Tiến, Xã Kim Thư, Huyện Thanh Oai, HN</t>
  </si>
  <si>
    <t>WIN6670</t>
  </si>
  <si>
    <t>172/16A-18 An Phú Đông 09, P.An Phú Đông, Q.12, HCM</t>
  </si>
  <si>
    <t>WIN6671</t>
  </si>
  <si>
    <t>Số 150 Phố Kim Anh, Xã Thanh Xuân, Huyện Sóc Sơn, HN</t>
  </si>
  <si>
    <t>win6673</t>
  </si>
  <si>
    <t>Chung cư HQC plaza, Lô CC1, Đường Nguyễn Văn Linh, xã An Phú Tây, Huyện Bình Chánh, HCM</t>
  </si>
  <si>
    <t>win6674</t>
  </si>
  <si>
    <t>302 – 304 Nguyễn Thị Kiểu, P.Hiệp Thành, Q.12, HCM</t>
  </si>
  <si>
    <t>WIN6675</t>
  </si>
  <si>
    <t>148 Đường số 9, P. 16, Q.Gò Vấp, HCM</t>
  </si>
  <si>
    <t>win6676</t>
  </si>
  <si>
    <t>Thôn Yên Thành, Xã Tản Lĩnh, Huyện Ba Vì, HN</t>
  </si>
  <si>
    <t>win6677</t>
  </si>
  <si>
    <t>Thôn Yên Lạc 1, Xã Cần Kiệm, Huyện Thạch Thất, HN</t>
  </si>
  <si>
    <t>win6682</t>
  </si>
  <si>
    <t>34/5B Trung Mỹ - Tân Xuân, Ấp Mỹ Huề, X.Trung Chánh, H.Hóc Môn, HCM</t>
  </si>
  <si>
    <t>win6683</t>
  </si>
  <si>
    <t>Thôn Ứng Hòa, Xã Lam Điền, Huyện Chương Mỹ, HN</t>
  </si>
  <si>
    <t>win6684</t>
  </si>
  <si>
    <t>Số 4 Ngõ 167 Phương Mai, Phường Phương Mai, Quận Đống Đa, HN</t>
  </si>
  <si>
    <t>win6689</t>
  </si>
  <si>
    <t>LK9-39 Khu Đô Thị mới Văn Phú, Phường Phú La, Quận Hà Đông, HN</t>
  </si>
  <si>
    <t>WIN6692</t>
  </si>
  <si>
    <t>6692 - WM+ DNI 106 Hồ Hòa</t>
  </si>
  <si>
    <t>106 Hồ Hòa, KP. 6, P. Tân Phong, TP. Biên Hòa, T. Đồng Nai Việt Nam</t>
  </si>
  <si>
    <t>win6694</t>
  </si>
  <si>
    <t>win6697</t>
  </si>
  <si>
    <t>18 Hàng Than, Phường Nguyễn Trung Trực, Quận Ba Đình, HN</t>
  </si>
  <si>
    <t>WIN6702</t>
  </si>
  <si>
    <t>34 Hoàng Hoa Thám, P.7, Q.Bình Thạnh, HCM</t>
  </si>
  <si>
    <t>win6705</t>
  </si>
  <si>
    <t>Shop 01.17, CC S3.05 Khu A, 512 Nguyễn Xiển, P. Long Thạnh Mỹ, TP. Thủ Đức, HCM</t>
  </si>
  <si>
    <t>WIN6709</t>
  </si>
  <si>
    <t>34 Tạ Hiện, P.Thạnh Mỹ Lợi, TP.Thủ Đức</t>
  </si>
  <si>
    <t>win6710</t>
  </si>
  <si>
    <t>137 Lương Thế Vinh, P.Tân Thới Hòa, Q.Tân Phú, HCM</t>
  </si>
  <si>
    <t>win6711</t>
  </si>
  <si>
    <t>SL9 Cư Xá Phú Lâm A, P.12, Q.6, HCM</t>
  </si>
  <si>
    <t>win6713</t>
  </si>
  <si>
    <t>Kiot 01,02,25,26, Tầng 1 - Tòa CT1B, trục đường 5 kéo dài, Phường Thượng Thanh, Quận Long Biên, HN</t>
  </si>
  <si>
    <t>win6722</t>
  </si>
  <si>
    <t>số B3-Lô B-TT1, Khu nhà ở Bộ Tư lệnh Thủ Đô Hà Nội, Phường Yên Nghĩa, Quận Hà Đông, HN</t>
  </si>
  <si>
    <t>win6728</t>
  </si>
  <si>
    <t>Số 55 Đường 422 Xã Tân Lập, Huyện Đan Phượng, HN</t>
  </si>
  <si>
    <t>WIN6730</t>
  </si>
  <si>
    <t>6730 - WM+ DNI 408 Đường số 4</t>
  </si>
  <si>
    <t>408 Đường số 4, KP. 12, P An Bình, TP. Biên Hòa T. Đồng Nai Việt Nam</t>
  </si>
  <si>
    <t>WIN6734</t>
  </si>
  <si>
    <t>117 – 119 Trần Văn Kiểu, P.10, Q.6, HCM</t>
  </si>
  <si>
    <t>win6735</t>
  </si>
  <si>
    <t>9A Thoại Ngọc Hầu, P.Hòa Thạnh, Q.Tân Phú, HCM</t>
  </si>
  <si>
    <t>win6738</t>
  </si>
  <si>
    <t>TDP Nguyên Xá 1, Phường Minh Khai, Quận Bắc Từ Liêm, HN</t>
  </si>
  <si>
    <t>win6739</t>
  </si>
  <si>
    <t>Chợ Đầu Đê, Xã Tiến Thịnh, Huyện Mê Linh, HN</t>
  </si>
  <si>
    <t>win6743</t>
  </si>
  <si>
    <t>Ô thương mại dịch vụ 4 ( Tầng 1) Thuộc tòa nhà T4 Thăng Long, Huyện Hoài Đức, HN</t>
  </si>
  <si>
    <t>WIN6744</t>
  </si>
  <si>
    <t>15 Đường số 1, P. Bình Hưng Hòa A, Q. Bình Tân, HCM</t>
  </si>
  <si>
    <t>win6754</t>
  </si>
  <si>
    <t>01S5A, Khối nhà S6 (S6.1+ S6.2), Khu Vinhomes Symphony, Lô đất G4*-HH16, Phường Phúc Lợi, Quận Long Biên, HN</t>
  </si>
  <si>
    <t>win6757</t>
  </si>
  <si>
    <t>662 Tên Lửa, KP.1, P.Bình Trị Đông B, Q.Bình Tân, HCM</t>
  </si>
  <si>
    <t>win6760</t>
  </si>
  <si>
    <t>Số 164 đường 72, Phương Quan, Xã Vân Côn, Huyện Hoài Đức, HN</t>
  </si>
  <si>
    <t>win6768</t>
  </si>
  <si>
    <t>332 Lũng Kênh, Xã Đức Giang , Huyện Hoài Đức, HN</t>
  </si>
  <si>
    <t>win6770</t>
  </si>
  <si>
    <t>Kiot TMDV – B07 Tecco Diamond, KĐT Tứ Hiệp, Xã Tứ Hiệp, Huyện Thanh Trì, HN</t>
  </si>
  <si>
    <t>win6774</t>
  </si>
  <si>
    <t>Số 28 Yên Hòa, Tổ 14 Yên Nghĩa, Phường Yên Nghĩa, Q.Hà Đông, HN</t>
  </si>
  <si>
    <t>win6776</t>
  </si>
  <si>
    <t>6776 - WM+ HNI H3 Hope Residences</t>
  </si>
  <si>
    <t>TM10,11 Tầng 1+2 Tòa H3, Khu nhà ở xã hội tại Ô đất B8, NXH khu công viên công nghệ phần mềm Hà Nội, Phường Phúc Đồng, Quận Long Biên TP. Hà Nội Việt Nam</t>
  </si>
  <si>
    <t>win6777</t>
  </si>
  <si>
    <t>Số nhà 39 Ngõ 192 Phố Lê Trọng Tấn, Phường Định Công, Quận Thanh Xuân, HN</t>
  </si>
  <si>
    <t>win6781</t>
  </si>
  <si>
    <t>A0.02, Tầng trệt, Khu A, Cao ốc Hưng Phát, 928 Lê Văn Lương, X.Phước Kiểng, H.Nhà Bè, HCM</t>
  </si>
  <si>
    <t>win6782</t>
  </si>
  <si>
    <t>0.06, CC Carillon 5, 262/3 Lũy Bán Bích, P.Hòa Thạnh, Q.Tân Phú, HCM</t>
  </si>
  <si>
    <t>win6788</t>
  </si>
  <si>
    <t>Lô 37-TTTM1, Khu đô thị mới hai bên đường Lê Trọng Tấn, Phường Dương Nội, Quận Hà Đông, HN</t>
  </si>
  <si>
    <t>win6794</t>
  </si>
  <si>
    <t>Thôn Hiền Lương, Xã An Tiến, huyện Mỹ Đức, HN</t>
  </si>
  <si>
    <t>win6795</t>
  </si>
  <si>
    <t>3/22A Đông Thạnh 2-3-1, X.Đông Thạnh, H.Hóc Môn, HCM</t>
  </si>
  <si>
    <t>win6802</t>
  </si>
  <si>
    <t>B-TM01, CC Harmona, 21 Trương Công Định, P.14, Q.Tân Bình, HCM</t>
  </si>
  <si>
    <t>win6803</t>
  </si>
  <si>
    <t>22 Đường số 25, P.Linh Đông, TP.Thủ Đức, HCM</t>
  </si>
  <si>
    <t>win6807</t>
  </si>
  <si>
    <t>Số 268A Phố Đội Cấn, Phường Cống Vị, Quận Ba Đình, HN</t>
  </si>
  <si>
    <t>win6823</t>
  </si>
  <si>
    <t>Lô G17, Khu nhà ở Bình Chiểu, KP.2, P.Bình Chiểu, TP.Thủ Đức, HCM</t>
  </si>
  <si>
    <t>win6824</t>
  </si>
  <si>
    <t>8/17 Đông Thạnh 3, X.Đông Thạnh, H.Hóc Môn, HCM</t>
  </si>
  <si>
    <t>win6826</t>
  </si>
  <si>
    <t>121-123-125-127 Nguyễn Quý Anh, P.Tân Sơn Nhì, Q.Tân Phú, HCM</t>
  </si>
  <si>
    <t>win6829</t>
  </si>
  <si>
    <t>A10/27 Ấp 1 Quốc lộ 50, X.Bình Hưng, H.Bình Chánh, HCM</t>
  </si>
  <si>
    <t>win6830</t>
  </si>
  <si>
    <t>129/3 Trịnh Thị Miếng, X.Thới Tam Thôn, H.Hóc Môn, HCM</t>
  </si>
  <si>
    <t>win6831</t>
  </si>
  <si>
    <t>174 Dương Đình Hội, P.Phước Long B, TP.Thủ Đức (Q. 9 cũ), HCM</t>
  </si>
  <si>
    <t>WIN6839</t>
  </si>
  <si>
    <t>6839 - WM+ BDG 108 Lê Hồng Phong</t>
  </si>
  <si>
    <t>108 Lê Hồng Phong, KP. Đông Thành, P. Tân Đông Hiệp, TP. Dĩ An TP. Dĩ An Việt Nam</t>
  </si>
  <si>
    <t>win6843</t>
  </si>
  <si>
    <t>1400 Tỉnh Lộ 7, Ấp Chợ Cũ, X.An Nhơn Tây, H.Củ Chi, HCM</t>
  </si>
  <si>
    <t>WIN6844</t>
  </si>
  <si>
    <t>776 - 778 Thống Nhất, P. 15, Q. Gò Vấp TP. Hồ Chí Minh Việt Nam</t>
  </si>
  <si>
    <t>Phường 15</t>
  </si>
  <si>
    <t>win6846</t>
  </si>
  <si>
    <t>275 An Dương Vương, khu phố 4, P.An Lạc, Q.Bình Tân, HCM</t>
  </si>
  <si>
    <t>win6847</t>
  </si>
  <si>
    <t>158 Nguyễn Thái Học, Thị trấn Phùng, Huyện Đan Phượng, HN</t>
  </si>
  <si>
    <t>win6848</t>
  </si>
  <si>
    <t>Số 7 Ngõ 12 Đường Phú Minh, Phường Minh Khai, Quận Bắc Từ Liêm, HN</t>
  </si>
  <si>
    <t>win6849</t>
  </si>
  <si>
    <t>Thôn 5, Xã Ba Trại, Huyện Ba Vì, HN</t>
  </si>
  <si>
    <t>WIN6852</t>
  </si>
  <si>
    <t>6852 - WM+ HNI 23 Ngõ 214 Nguyễn Xiển</t>
  </si>
  <si>
    <t>Số 23 ngõ 214 Nguyễn Xiển, phường Hạ Đình, quận Thanh Xuân, thành phố Hà Nội, Việt Nam</t>
  </si>
  <si>
    <t>win6856</t>
  </si>
  <si>
    <t>Xóm 3, Thôn Hội Xá, Xã Hương Sơn, Huyện Mỹ Đức TP. Hà Nội Việt Nam</t>
  </si>
  <si>
    <t>win6857</t>
  </si>
  <si>
    <t>Thôn Thượng, Xã Bích Hòa, Huyện Thanh Oai, HN</t>
  </si>
  <si>
    <t>win6858</t>
  </si>
  <si>
    <t>Đội 6 Quảng Yên, Xã Yên Sơn, Huyện Quốc Oai, HN</t>
  </si>
  <si>
    <t>win6859</t>
  </si>
  <si>
    <t>03.04 CC TopazHome 2, đường 154, P.Tân Phú, Tp.Thủ Đức, HCM</t>
  </si>
  <si>
    <t>WIN6860</t>
  </si>
  <si>
    <t>6860 - WM+ HCM SAV.8-00.06-07, CC Sun Aven</t>
  </si>
  <si>
    <t>(SAV8.00.06 và SAV8.00.07), CC Sun Avenue, 28 Mai Chí Thọ, P. An Phú, TP. Thủ Đức (Q. 2 cũ) TP. Hồ Chí Minh Việt Nam</t>
  </si>
  <si>
    <t>win6863</t>
  </si>
  <si>
    <t>60 Liên khu 10-11, P.Bình Trị Đông, Q.Bình Tân, HCM</t>
  </si>
  <si>
    <t>win6866</t>
  </si>
  <si>
    <t>Thôn Ngọc Nhị, Xã Cẩm Lĩnh, Huyện Ba Vì, HN</t>
  </si>
  <si>
    <t>win6869</t>
  </si>
  <si>
    <t>33 Mai Hắc Đế, P.15, Q.8, HCM</t>
  </si>
  <si>
    <t>win6872</t>
  </si>
  <si>
    <t>Tầng 1, Tòa nhà HH2 Bắc Hà, Phố Tố Hữu, Phường Nhân Chính, Quận Thanh Xuân, HN</t>
  </si>
  <si>
    <t>win6873</t>
  </si>
  <si>
    <t>TM1 – Chung cư C1 Thành Công, Phường Thành Công, Quận Ba Đình, HN</t>
  </si>
  <si>
    <t>WIN6875</t>
  </si>
  <si>
    <t>01.04 Tòa S7.02, Vinhomes Grand Park, 88 Phước Thiện, P. Long Bình, TP. Thủ Đức TP. Hồ Chí Minh Việt Nam</t>
  </si>
  <si>
    <t>win6880</t>
  </si>
  <si>
    <t>Xóm 6, Xã Phúc Lâm, Huyện Mỹ Đức, HN</t>
  </si>
  <si>
    <t>win6882</t>
  </si>
  <si>
    <t>S06 Tháp CENTRO, Newtatco Kosmo Tây Hồ, P.Xuân Tảo, Q.Bắc Từ Liêm, HN</t>
  </si>
  <si>
    <t>win6883</t>
  </si>
  <si>
    <t>161 Phố Phú Nhi 2, Phường Phú Thịnh, Thị xã Sơn Tây, HN</t>
  </si>
  <si>
    <t>WIN6886</t>
  </si>
  <si>
    <t>01.04 Tòa S10.03, Vinhomes Grand Park, 88 Phước Thiện, P. Long Bình, TP. Thủ Đức TP. Hồ Chí Minh Việt Nam</t>
  </si>
  <si>
    <t>win6888</t>
  </si>
  <si>
    <t>Thôn Vị Thuỷ, Xã Thanh Mỹ, Thị xã Sơn Tây TP. Hà Nội</t>
  </si>
  <si>
    <t>win6891</t>
  </si>
  <si>
    <t>Số 42 Nguyễn Đăng Phi, Thôn La Thạch, Xã Phương Đình, H. Đan Phượng, HN</t>
  </si>
  <si>
    <t>win6892</t>
  </si>
  <si>
    <t>Thôn Hạ Sở, Xã Hồng Sơn, Huyện Mỹ Đức, HN</t>
  </si>
  <si>
    <t>win6895</t>
  </si>
  <si>
    <t>SH2A, Tầng 1, Tòa nhà HH02 thuộc công trình Nhà ở cao tầng kết hợp DV TM Eco Lakeview, Số 32 Phố Đại Từ, P.Đại Kim, Q.Hoàng Mai, HN</t>
  </si>
  <si>
    <t>WIN6896</t>
  </si>
  <si>
    <t>6896 - WM+ HCM Gian hàng B2, CC Riverside</t>
  </si>
  <si>
    <t>Gian hàng B2, Tầng 1 (trệt), Khối B, CC Riverside Apartment, 49C Lê Quang Kim, P.8, Q.8 TP. Hồ Chí Minh Việt Nam</t>
  </si>
  <si>
    <t>Phường 8</t>
  </si>
  <si>
    <t>win6900</t>
  </si>
  <si>
    <t>220/110 Nguyễn Văn Khối, P. 9, Q. Gò Vấp TP. Hồ Chí Minh Việt Nam</t>
  </si>
  <si>
    <t>WIN6916</t>
  </si>
  <si>
    <t>505 Nguyễn Văn Tạo, Ấp 1, X. Long Thới, H. Nhà Bè TP. Hồ Chí Minh Việt Nam</t>
  </si>
  <si>
    <t>Xã Long Thới</t>
  </si>
  <si>
    <t>win6919</t>
  </si>
  <si>
    <t>Số 116 Tây Tựu, Phường Tây Tựu, Quận Bắc Từ Liêm, HN</t>
  </si>
  <si>
    <t>win6920</t>
  </si>
  <si>
    <t>28A Tây Lân, khu phố 7, P.Bình Trị Đông A, Q.Bình Tân, HCM</t>
  </si>
  <si>
    <t>win6921</t>
  </si>
  <si>
    <t>B8/29B Hưng Nhơn, X.Tân Kiên, H.Bình Chánh, HCM</t>
  </si>
  <si>
    <t>WIN6923</t>
  </si>
  <si>
    <t>6923 - WM+ HNI CT5C KĐT Văn Khê</t>
  </si>
  <si>
    <t>Sàn S1, Khu thương mại dịch vụ tầng 1, CT5C, Khu đô thị mới Văn Khê, Phường La Khê, Quận Hà Đông TP. Hà Nội Việt Nam</t>
  </si>
  <si>
    <t>WIN6929</t>
  </si>
  <si>
    <t>Thôn La Đồng, Xã Hợp Tiến, Huyện Mỹ Đức TP. Hà Nội Việt Nam</t>
  </si>
  <si>
    <t>WIN6938</t>
  </si>
  <si>
    <t>6938 - WM+ BDG 283/3 Đường An Phú 06</t>
  </si>
  <si>
    <t>283F/3 Đường AP06,Tổ 10, KP. 2, P. An Phú, TP. Thuận An T. Bình Dương Việt Nam</t>
  </si>
  <si>
    <t>win6939</t>
  </si>
  <si>
    <t>69 Ngô Xuân Quảng, Thị trấn Trâu Quỳ, Huyện Gia Lâm TP. Hà Nội Việt Nam</t>
  </si>
  <si>
    <t>WIN6951</t>
  </si>
  <si>
    <t>C0.01, Tầng 1 (Trệt) +2, Lô M8, KP. Phú Mỹ Hưng, CC Midtown, 20/4 Đ.Tân Phú, P. Tân Phú, Q.7 TP. Hồ Chí Minh Việt Nam</t>
  </si>
  <si>
    <t>WIN6957</t>
  </si>
  <si>
    <t>U01-0.01 Block A10 CC Ehome 3, 103 Hồ Học Lãm, P. An Lạc, Q. Bình Tân TP. Hồ Chí Minh Việt Nam</t>
  </si>
  <si>
    <t>win6964</t>
  </si>
  <si>
    <t>Căn hộ Duplex số 05 và số 06, Phường 5, Quận 8, TP. Hồ Chí Minh Việt Nam</t>
  </si>
  <si>
    <t>WIN6967</t>
  </si>
  <si>
    <t>6967 - WM+ HNI 49C Hàng Bún, Ba Đình</t>
  </si>
  <si>
    <t>Số 49C Hàng Bún, P. Nguyễn Trung Trực, Q. Ba Đình TP. Hà Nội Việt Nam</t>
  </si>
  <si>
    <t>win6970</t>
  </si>
  <si>
    <t>6970 - WIN HCM E1 Block E CC Tecco Town</t>
  </si>
  <si>
    <t>E1 Block E, CC Tecco Town, 4449 Nguyễn Cửu Phú, P. Tân Tạo A, Q. Bình Tân TP. Hồ Chí Minh Việt Nam</t>
  </si>
  <si>
    <t>win6974</t>
  </si>
  <si>
    <t>82 Trần Mai Ninh, P. 12, Q. Tân Bình TP. HCM Việt Nam</t>
  </si>
  <si>
    <t>win6978</t>
  </si>
  <si>
    <t>48 LK 22 - KĐT Vân Canh, Xã Vân Canh, Huyện Hoài Đức TP. Hà Nội Việt Nam</t>
  </si>
  <si>
    <t>win6985</t>
  </si>
  <si>
    <t>6985 - WM+ HCM 0.02 CC 243 Tân Hòa Đông</t>
  </si>
  <si>
    <t>TMDV-0.02 CC 243 Tân Hòa Đông, P. 14, Q. 6 TP. Hồ Chí Minh Việt Nam</t>
  </si>
  <si>
    <t>WIN6990</t>
  </si>
  <si>
    <t>6990 WM+ HNI T1 - TM3 Hanhomes Blue Star</t>
  </si>
  <si>
    <t>Kiốt số T1-TM3, Tầng 01, Toà T1, Dự án Nhà ở chung cư cao tầng tại ô đất CT2, Thị trấn Trâu Quỳ, Huyện Gia Lâm TP. Hà Nội Việt Nam</t>
  </si>
  <si>
    <t>win6991</t>
  </si>
  <si>
    <t>6991 - WM+ HNI Xuân Sơn, Sóc Sơn</t>
  </si>
  <si>
    <t>Đường QL3, Thôn Xuân Sơn, Xã Trung Giã, Huyện Sóc Sơn TP. Hà Nội Việt Nam</t>
  </si>
  <si>
    <t>WIN6992</t>
  </si>
  <si>
    <t>6992 - WIN HCM SH21, CC Homyland Riverside</t>
  </si>
  <si>
    <t>Lô thương mại SH21 thuộc chung cư cao cấp Homyland Riverside, số 14 đường số 1, P. Bình Trưng Đông, TP. Thủ Đức TP. Hồ Chí Minh Việt Nam</t>
  </si>
  <si>
    <t>WIN6993</t>
  </si>
  <si>
    <t>6993 - WM+ HCM 77 Tân Thới Hiệp 14</t>
  </si>
  <si>
    <t>77 Tân Thới Hiệp 14, P. Tân Thới Hiệp, Q. 12 TP. Hồ Chí Minh Việt Nam</t>
  </si>
  <si>
    <t>WIN6997</t>
  </si>
  <si>
    <t>6997 - WM+ HCM 1F Đường 18</t>
  </si>
  <si>
    <t>1F Đường 18, P. Phước Bình, TP. Thủ Đức (Q. 9 cũ) TP. Hồ Chí Minh Việt Nam</t>
  </si>
  <si>
    <t>WIN6999</t>
  </si>
  <si>
    <t>6999 - WM+ HCM 73 Phạm Đăng Giảng</t>
  </si>
  <si>
    <t>73 Phạm Đăng Giảng, P. Bình Hưng Hòa B, Q. Bình Tân TP. Hồ Chí Minh Việt Nam</t>
  </si>
  <si>
    <t>WIN-AGG-01-010</t>
  </si>
  <si>
    <t>CHI NHÁNH AN GIANG - CÔNG TY CỔ PHẦN DỊCH VỤ THƯƠNG MẠI TỔNG HỢP WINCOMMERCE</t>
  </si>
  <si>
    <t>Trung tâm Thương mại Vincom An Giang, Đường Trần Hưng Đạo, Phường Long Xuyên, Tỉnh An Giang, Việt Nam</t>
  </si>
  <si>
    <t>0104918404-010</t>
  </si>
  <si>
    <t>WIN-CTO-01-016</t>
  </si>
  <si>
    <t>CHI NHÁNH CẦN THƠ - CÔNG TY CỔ PHẦN DỊCH VỤ THƯƠNG MẠI TỔNG HỢP WINCOMMERCE</t>
  </si>
  <si>
    <t>42, đường 30/4, Phường Ninh Kiều, Thành phố Cần Thơ, Việt Nam</t>
  </si>
  <si>
    <t>0104918404-016</t>
  </si>
  <si>
    <t>WIN-DNG-01-009</t>
  </si>
  <si>
    <t>CHI NHÁNH ĐÀ NẴNG - CÔNG TY CỔ PHẦN DỊCH VỤ THƯƠNG MẠI TỔNG HỢP WINCOMMERCE</t>
  </si>
  <si>
    <t>L2 -01 Tầng 2, TTTM Vincom Plaza, 910A Ngô Quyền, Phường An Hải, Thành phố Đà Nẵng, Việt Nam</t>
  </si>
  <si>
    <t>0104918404-009</t>
  </si>
  <si>
    <t>WIN-DTP-01-013</t>
  </si>
  <si>
    <t>CHI NHÁNH ĐỒNG THÁP - CÔNG TY CỔ PHẦN DỊCH VỤ THƯƠNG MẠI TỔNG HỢP WINCOMMERCE</t>
  </si>
  <si>
    <t>Khu Trung Tâm Dịch Vụ Thương Mại Khóm 4, Phường Sa Đéc, Tỉnh Đồng Tháp, Việt Nam</t>
  </si>
  <si>
    <t>0104918404-013</t>
  </si>
  <si>
    <t>WINF203</t>
  </si>
  <si>
    <t>Số 8 đường số 3, KDC Đại Phúc, x.Bình Hưng, H.Bình Chánh, HCM</t>
  </si>
  <si>
    <t>winF205</t>
  </si>
  <si>
    <t>F205 - F205 FWMP HNI Shop R105-01 S16, OCP - Shop R105-01 S16, Vinhome Oceanpark, Trâu Quỳ, Gia Lâm, HN</t>
  </si>
  <si>
    <t>winF209</t>
  </si>
  <si>
    <t>F209 - F209 FWMP Hào Nam - 40 Hào Nam, Phường ô Chợ Dừa, Quận Đống Đa TP. Hà Nội Việt Nam (92789)</t>
  </si>
  <si>
    <t>Win-HCM-HBC-2BAH</t>
  </si>
  <si>
    <t>WM+ HCM 67 đường 2</t>
  </si>
  <si>
    <t>67 đường 2, Khu dân cư Intresco 6B, Xã Bình Hưng, TP. Hồ Chí Minh TP. Hồ Chí Minh Việt Nam</t>
  </si>
  <si>
    <t>Bình Chánh</t>
  </si>
  <si>
    <t>WIN-HCM-TB-1513</t>
  </si>
  <si>
    <t>1513 WM VCP HCM Cộng Hòa</t>
  </si>
  <si>
    <t>15-17 Cộng Hòa, P.4 , Quận Tân Bình , TP. Hồ Chí Minh, Việt Nam</t>
  </si>
  <si>
    <t>WIN-HCM-TB-1527</t>
  </si>
  <si>
    <t>1527 WM HCM Bàu Cát</t>
  </si>
  <si>
    <t>Chung cư Bàu Cát II - Đường Vườn Lan, P. 10, Quận Tân Bình, TP. Hồ Chí Minh Việt Nam</t>
  </si>
  <si>
    <t>Win-HCM-TPU-2BP7</t>
  </si>
  <si>
    <t>WM+ HCM 47 - 49 Đường S9</t>
  </si>
  <si>
    <t>47 - 49 Đường S9, P. Tây Thạnh, TP. Hồ Chí Minh Việt Nam</t>
  </si>
  <si>
    <t>Phường Tây Thạnh</t>
  </si>
  <si>
    <t>WIN-HDG-00-006</t>
  </si>
  <si>
    <t>CHI NHÁNH HẢI DƯƠNG - CÔNG TY CỔ PHẦN DỊCH VỤ THƯƠNG MẠI TỔNG HỢP WINCOMMERCE</t>
  </si>
  <si>
    <t>Khu dân cư Nguyễn Trãi 1, Phường Chu Văn An, Thành phố Hải Phòng, Việt Nam</t>
  </si>
  <si>
    <t>0104918404-006</t>
  </si>
  <si>
    <t>WIN-HNI-00-002</t>
  </si>
  <si>
    <t>Tầng 6, Tòa nhà Trung tâm Quốc tế, số 17 Ngô Quyền, phường Hoàn Kiếm, Thành phố Hà Nội, Việt Nam</t>
  </si>
  <si>
    <t>0104918404-002</t>
  </si>
  <si>
    <t>WIN-HNI-BVI-2bg2</t>
  </si>
  <si>
    <t>wm+ đông đoài , cổ đô</t>
  </si>
  <si>
    <t>số 3 đường đông đoài , thôn tân phong 2 , xã cổ đô ,tp hà nội</t>
  </si>
  <si>
    <t>WIN-HNI-BVI-2BV9</t>
  </si>
  <si>
    <t>wm+ bất bạt</t>
  </si>
  <si>
    <t>Số 15 Đường Chân Đê, Xã Bất Bạt, TP. Hà Nội Việt Nam</t>
  </si>
  <si>
    <t>WIN-HNI-DA-2BF5</t>
  </si>
  <si>
    <t>wm+ hải bối</t>
  </si>
  <si>
    <t>Thôn Hải Bối, Xã Vĩnh Thanh, Thành phố Hà Nội</t>
  </si>
  <si>
    <t>WIN-HNI-DA-2BG7</t>
  </si>
  <si>
    <t>wm+ hni nội bài</t>
  </si>
  <si>
    <t>Số 97, Thôn Hiền Lương, Xã Nội Bài, Thành phố Hà Nội</t>
  </si>
  <si>
    <t>WIN-HNI-DA-2BJ0</t>
  </si>
  <si>
    <t>wm+ gia lương</t>
  </si>
  <si>
    <t>Thôn Gia Lương, Xã Đông Anh, TP. Hà Nội</t>
  </si>
  <si>
    <t>WIN-HNI-DA-2BJ9</t>
  </si>
  <si>
    <t>2BJ9 - WM+ HNI Yên Ninh, Nội Bài</t>
  </si>
  <si>
    <t>Số 04, Thôn Yên Ninh, Xã Nội Bài, TP. Hà Nội, Việt Nam</t>
  </si>
  <si>
    <t>WIN-HNI-DA-2Bk1</t>
  </si>
  <si>
    <t>wm+ cổ đô</t>
  </si>
  <si>
    <t>Số 1, Đường Phú Thịnh, Thôn Phú Thịnh, Xã Cổ Đô, TP. Hà Nội</t>
  </si>
  <si>
    <t>WIN-HNI-DAH-2BU8</t>
  </si>
  <si>
    <t>wm+ đường nhạn</t>
  </si>
  <si>
    <t>thôn đường nhạn , xã thư lâm tp hà nội</t>
  </si>
  <si>
    <t>WIN-HNI-DPG-2BV8</t>
  </si>
  <si>
    <t>wm+ hoa sơn</t>
  </si>
  <si>
    <t>Số 64-66 Đường Hoa Sơn, Xã Đan Phượng, TP. Hà Nội Việt Nam</t>
  </si>
  <si>
    <t>Xã Đan Phượng</t>
  </si>
  <si>
    <t>WIN-HNI-F010-002</t>
  </si>
  <si>
    <t>F010 [Block] 1FWMP HNI</t>
  </si>
  <si>
    <t>TP. Hà Nội Việt Nam</t>
  </si>
  <si>
    <t>WIN-HNI-GL-5667</t>
  </si>
  <si>
    <t>5667 WM+ HNI Thôn Trùng Quán, Gia Lâm</t>
  </si>
  <si>
    <t>Thôn Trùng Quán, Xã Yên Thường, Huyện Gia Lâm, TP. Hà Nội Việt Nam</t>
  </si>
  <si>
    <t>WIN-HNI-HDC-2BO3</t>
  </si>
  <si>
    <t>wm+ tân tây đô</t>
  </si>
  <si>
    <t>Ô 62, LK6, Khu đô thị mới Tân Tây Đô, Tổ dân phố 1, Xã Ô Diên, TP. Hà Nội Việt Nam</t>
  </si>
  <si>
    <t>WIN-HNI-HDG-2BN1</t>
  </si>
  <si>
    <t>wm+ đường 19-5</t>
  </si>
  <si>
    <t>Số nhà 208 Đường 19-5, Phường Hà Đông, TP. Hà Nội Việt Nam</t>
  </si>
  <si>
    <t>WIN-HNI-HDG-2BX6</t>
  </si>
  <si>
    <t>wm+ the vesta</t>
  </si>
  <si>
    <t>Kiot số 02 – 03, Tầng 01, Tòa nhà V3, Dự án Khu nhà ở xã hội Phú Lãm – The Vesta, Phường Phú Lương, TP. Hà Nội</t>
  </si>
  <si>
    <t>Phường Phú Lương</t>
  </si>
  <si>
    <t>WIN-HNI-LBN-2Br9</t>
  </si>
  <si>
    <t>wm+ việt hưng</t>
  </si>
  <si>
    <t>C17-BT06, Khu đô thị mới Việt Hưng, Phường Việt Hưng, TP. Hà Nội Việt Nam</t>
  </si>
  <si>
    <t>WIN-HNI-MDC-2BV7</t>
  </si>
  <si>
    <t>wm+ cộng hòa</t>
  </si>
  <si>
    <t>xóm cộng hòa , thôn lai tảo , xã phúc sơn , tp hà nội</t>
  </si>
  <si>
    <t>Mỹ Đức</t>
  </si>
  <si>
    <t>Xã Phúc Sơn</t>
  </si>
  <si>
    <t>WIN-HNI-NTL-2BB6</t>
  </si>
  <si>
    <t>wm + Vinhomes Smart City</t>
  </si>
  <si>
    <t>Tầng 1, Căn 1S12-1S13-1S16, Tòa SA1, Ô đất F3-CH02&amp;CH03, Dự án KĐTM Tây Mỗ - Đại Mỗ - Vinhomes Park, Phường Tây Mỗ, TP. Hà Nội Việt Nam</t>
  </si>
  <si>
    <t>WIN-HNI-PT-4887</t>
  </si>
  <si>
    <t>4887 WM+ HNI Cụm 6 TT Phúc Thọ</t>
  </si>
  <si>
    <t>Cụm 6 Thị trấn Phúc Thọ, Huyện Phúc Thọ, TP. Hà Nội Việt Nam</t>
  </si>
  <si>
    <t>WIN-HNI-QOI-2BT9</t>
  </si>
  <si>
    <t>wm+ yên quán</t>
  </si>
  <si>
    <t>Thôn Yên Quán, Xã Hưng Đạo, TP. Hà Nội Việt Nam</t>
  </si>
  <si>
    <t>Quốc Oai</t>
  </si>
  <si>
    <t>Xã Hưng Đạo</t>
  </si>
  <si>
    <t>WIN-HNI-SS-2BO7</t>
  </si>
  <si>
    <t>wm+ đạo thượng</t>
  </si>
  <si>
    <t>Số 19, Thôn Đạo Thượng, Xã Đa Phúc, TP. Hà Nội</t>
  </si>
  <si>
    <t>WIN-HNI-SSN-2BF6</t>
  </si>
  <si>
    <t>wm+ quán mỹ</t>
  </si>
  <si>
    <t>Số 51, Thôn Quán Mỹ, Xã Kim Anh, Thành phố Hà Nội Việt Nam</t>
  </si>
  <si>
    <t>Sóc Sơn</t>
  </si>
  <si>
    <t>WIN-HNI-SSN-2BO4</t>
  </si>
  <si>
    <t>wm+ lương phúc</t>
  </si>
  <si>
    <t>Số 6, Thôn Lương Phúc, Xã Đa Phúc, TP. Hà Nội Việt Nam</t>
  </si>
  <si>
    <t>Xã Đa Phúc</t>
  </si>
  <si>
    <t>WIN-HNI-TH-1585</t>
  </si>
  <si>
    <t>1585 WM HNI Tây Hồ</t>
  </si>
  <si>
    <t>Tầng 1+2, Chung cư nhà F, Ngõ 28, Đường Xuân La, P.Xuân La, Quận Tây Hồ, TP. Hà Nội Việt Nam</t>
  </si>
  <si>
    <t>WIN-HNI-TOI-2BN6</t>
  </si>
  <si>
    <t>wm+ thanh hà</t>
  </si>
  <si>
    <t>Ki ốt số 02-04, Tầng 01, Tòa nhà B2.1-HH03F, Khu đô thị Thanh Hà Cienco5, Xã Bình Minh, TP. Hà Nội</t>
  </si>
  <si>
    <t>WIN-HNI-TOI-2BQ6</t>
  </si>
  <si>
    <t>wm+ văn quán</t>
  </si>
  <si>
    <t>Số 63, Thôn Văn Quán, Xã Thanh Oai, TP. Hà Nội Việt Nam</t>
  </si>
  <si>
    <t>Xã Thanh Oai</t>
  </si>
  <si>
    <t>WIN-HNI-TOI-2BT6</t>
  </si>
  <si>
    <t>wm+ từ châu</t>
  </si>
  <si>
    <t>số 55A đường Ao mới , thôn từ châu , xã dân hòa ,</t>
  </si>
  <si>
    <t>WIN-HNI-TT-2b77</t>
  </si>
  <si>
    <t>wm+ hạ bằng</t>
  </si>
  <si>
    <t>Thôn Mục Uyên 1, Xã Hạ Bằng, TP. Hà Nội</t>
  </si>
  <si>
    <t>win-hni-TT-2B79</t>
  </si>
  <si>
    <t>wm+ yên xuân</t>
  </si>
  <si>
    <t>số 50 , cụm 2 , thôn 2 , xã yên xuân</t>
  </si>
  <si>
    <t>WIN-HNI-TT-2BH0</t>
  </si>
  <si>
    <t>wm+hni yên mỹ</t>
  </si>
  <si>
    <t>Số 109 Đường Yên Mỹ, Thôn Yên Mỹ, Xã Hạ Bằng, Thành phố Hà Nội</t>
  </si>
  <si>
    <t>win-hni-TT-2BL6</t>
  </si>
  <si>
    <t>wm+ đại thanh</t>
  </si>
  <si>
    <t>Đội 10, Xã Đại Thanh, TP. Hà Nội</t>
  </si>
  <si>
    <t>WIN-HNI-TT-2BP3</t>
  </si>
  <si>
    <t>wm+ trúc động</t>
  </si>
  <si>
    <t>Số 35 Đường Đồng Trúc, Thôn Trúc Động, Xã Hạ Bằng, TP. Hà Nội</t>
  </si>
  <si>
    <t>WIN-HNI-TTI-2BL5</t>
  </si>
  <si>
    <t>wm+ ích vịnh</t>
  </si>
  <si>
    <t>cụm 5 , thôn ích vịnh , xã đại thanh , tp hà nội</t>
  </si>
  <si>
    <t>WIN-HNI-TTT-2BAN</t>
  </si>
  <si>
    <t>wm+ ngã 3 vân lôi</t>
  </si>
  <si>
    <t>Số 578-580, Đường TL 420 Bình Yên, Thôn Vân Lôi, TP. Hà Nội Việt Nam</t>
  </si>
  <si>
    <t>Thạch Thất</t>
  </si>
  <si>
    <t>Vân Lôi</t>
  </si>
  <si>
    <t>WIN-HNI-TTT-2Bo2</t>
  </si>
  <si>
    <t>wm+ 144 đường 420, yên mỹ</t>
  </si>
  <si>
    <t>Số 144, Đường 420, Thôn Yên Mỹ, Xã Hạ Bằng, TP. Hà Nội Việt Nam</t>
  </si>
  <si>
    <t>WIN-HNI-UH-2BB3</t>
  </si>
  <si>
    <t>wm+ HNI thôn cầu</t>
  </si>
  <si>
    <t>Số 150 – 152, Thôn Cầu, Xã Ứng Hoà, Thành phố Hà Nội</t>
  </si>
  <si>
    <t>WIN-HNI-UHA-2BY8</t>
  </si>
  <si>
    <t>wm + bài lâm hạ</t>
  </si>
  <si>
    <t>Số 64, Thôn Bài Lâm Hạ, Xã Hòa Xá, TP. Hà Nội Việt Nam</t>
  </si>
  <si>
    <t>Ứng Hòa</t>
  </si>
  <si>
    <t>Xã Hòa Xá</t>
  </si>
  <si>
    <t>WIN-HTH-00-004</t>
  </si>
  <si>
    <t>CHI NHÁNH HÀ TĨNH - CÔNG TY CỔ PHẦN DỊCH VỤ THƯƠNG MẠI TỔNG HỢP WINCOMMERCE</t>
  </si>
  <si>
    <t>TTTM Vincom Hà Tĩnh, Góc ngã tư, Đường Hà Huy Tập, Phường Thành Sen, Tỉnh Hà Tĩnh, Việt Nam</t>
  </si>
  <si>
    <t>0104918404-004</t>
  </si>
  <si>
    <t>WIN-KTM-01-014</t>
  </si>
  <si>
    <t>CHI NHÁNH KON TUM - CÔNG TY CỔ PHẦN DỊCH VỤ THƯƠNG MẠI TỔNG HỢP WINCOMMERCE</t>
  </si>
  <si>
    <t>Tầng 2, TTTM Vincom PLAZA Kon Tum, 02 Phan Đình Phùng, Phường Kon Tum, Tỉnh Quảng Ngãi, Việt Nam</t>
  </si>
  <si>
    <t>0104918404-014</t>
  </si>
  <si>
    <t>Kon Tum</t>
  </si>
  <si>
    <t>WIN-LDG-01-008</t>
  </si>
  <si>
    <t>CHI NHÁNH LÂM ĐỒNG - CÔNG TY CỔ PHẦN DỊCH VỤ THƯƠNG MẠI TỔNG HỢP WINCOMMERCE</t>
  </si>
  <si>
    <t>Lô L2-01, Tầng L2, Lô L3.5-S3 Tầng L3 TTTM Vincom Plaza Bảo Lộc, Lâm Đồng số 83 Lê Hồng Phong, Phường 1 Bảo Lộc, Tỉnh Lâm Đồng, Việt Nam</t>
  </si>
  <si>
    <t>0104918404-008</t>
  </si>
  <si>
    <t>Phường 1</t>
  </si>
  <si>
    <t>WINMART</t>
  </si>
  <si>
    <t>CÔNG TY CỔ PHẦN TMDV WIN MART</t>
  </si>
  <si>
    <t>A15 Đường B, Phường Tam Bình, Thành phố Thủ Đức, Thành phố Hồ Chí Minh, Việt Nam</t>
  </si>
  <si>
    <t>6%; MIENNAM</t>
  </si>
  <si>
    <t>0316689192</t>
  </si>
  <si>
    <t>winmart0001</t>
  </si>
  <si>
    <t>WINMART căn hộ Flora, Bình chánh</t>
  </si>
  <si>
    <t>MP2.001.02-03 Khu Căn hộ FLORA Mizuki, Xã Bình Hưng, Huyện Bình Chánh, HCM</t>
  </si>
  <si>
    <t>WIN-NBH-00-001</t>
  </si>
  <si>
    <t>CHI NHÁNH NINH BÌNH - CÔNG TY CỔ PHẦN DỊCH VỤ THƯƠNG MẠI TỔNG HỢP WINCOMMERCE</t>
  </si>
  <si>
    <t>Số nhà 848, Đường Trần Hưng Đạo, Phường Hoa Lư, Tỉnh Ninh Bình, Việt Nam</t>
  </si>
  <si>
    <t>0104918404-001</t>
  </si>
  <si>
    <t>WIN-PTO-00-003</t>
  </si>
  <si>
    <t>CHI NHÁNH PHÚ THỌ - CÔNG TY CỔ PHẦN DỊCH VỤ THƯƠNG MẠI TỔNG HỢP WINCOMMERCE</t>
  </si>
  <si>
    <t>Tầng 2, Trung tâm thương mại Vincom Việt Trì Plaza, số 2 đường Hùng Vương, Phường Thanh Miếu, Tỉnh Phú Thọ, Việt Nam</t>
  </si>
  <si>
    <t>0104918404-003</t>
  </si>
  <si>
    <t>WIN-QNH-00-007</t>
  </si>
  <si>
    <t>CHI NHÁNH QUẢNG NINH - CÔNG TY CỔ PHẦN DỊCH VỤ THƯƠNG MẠI TỔNG HỢP WINCOMMERCE</t>
  </si>
  <si>
    <t>Tầng 2, khu TTTM Vincom Plaza Hạ Long, Khu vực Cột đồng hồ, Phường Hồng Gai, Tỉnh Quảng Ninh, Việt Nam</t>
  </si>
  <si>
    <t>0104918404-007</t>
  </si>
  <si>
    <t>Win-QTI-00-070</t>
  </si>
  <si>
    <t>CHI NHÁNH QUẢNG TRỊ- CÔNG TY CỔ PHẦN DỊCH VỤ THƯƠNG MẠI TỔNG HỢP WINCOMMERCE</t>
  </si>
  <si>
    <t>35 Hùng Vương, phường Đông Hà, Tỉnh Quảng Trị, Việt Nam</t>
  </si>
  <si>
    <t>WOWMART</t>
  </si>
  <si>
    <t>CÔNG TY TNHH THƯƠNG MẠI VÀ DỊCH VỤ WOWMART</t>
  </si>
  <si>
    <t>54/22/33 Bạch Đằng, Phường 2, Quận Tân Bình, Thành phố Hồ Chí Minh, Việt Nam</t>
  </si>
  <si>
    <t>0316607552</t>
  </si>
  <si>
    <t>KL00090</t>
  </si>
  <si>
    <t>KL00114</t>
  </si>
  <si>
    <t>KL00116</t>
  </si>
  <si>
    <t>KL00130</t>
  </si>
  <si>
    <t>KL00153</t>
  </si>
  <si>
    <t>Ghi chú</t>
  </si>
  <si>
    <t>Trạng Thái ghi sổ</t>
  </si>
  <si>
    <t>NHÓM KHÁCH HÀNG</t>
  </si>
  <si>
    <t>TÊN NHÓM KHÁCH HÀNG</t>
  </si>
  <si>
    <t>Nhân viên sale</t>
  </si>
  <si>
    <t>BH2373596</t>
  </si>
  <si>
    <t>TC27662892</t>
  </si>
  <si>
    <t>BH2375585</t>
  </si>
  <si>
    <t>TC27666571</t>
  </si>
  <si>
    <t>BH2375586</t>
  </si>
  <si>
    <t>TC25647386</t>
  </si>
  <si>
    <t>BH2375588</t>
  </si>
  <si>
    <t>TC22666530</t>
  </si>
  <si>
    <t>BH2375589</t>
  </si>
  <si>
    <t>TC17315074</t>
  </si>
  <si>
    <t>BH2375592</t>
  </si>
  <si>
    <t>TC15069846</t>
  </si>
  <si>
    <t>BH2375594</t>
  </si>
  <si>
    <t>10031558 - Mega An Phú</t>
  </si>
  <si>
    <t>BH2375686</t>
  </si>
  <si>
    <t>12165306 - Mega Hiệp Phú</t>
  </si>
  <si>
    <t>BH2375720</t>
  </si>
  <si>
    <t>TC16111305</t>
  </si>
  <si>
    <t>BH2376179</t>
  </si>
  <si>
    <t>29343201 - Mega Hưng Phú</t>
  </si>
  <si>
    <t>BH2376180</t>
  </si>
  <si>
    <t>12168059 - Mega Hiệp Phú</t>
  </si>
  <si>
    <t>BH2376283</t>
  </si>
  <si>
    <t>TC15072139</t>
  </si>
  <si>
    <t>BH2376284</t>
  </si>
  <si>
    <t>TC23396725</t>
  </si>
  <si>
    <t>BH2376285</t>
  </si>
  <si>
    <t>TC17317833</t>
  </si>
  <si>
    <t>BH2376286</t>
  </si>
  <si>
    <t>TC17318448</t>
  </si>
  <si>
    <t>BH2376287</t>
  </si>
  <si>
    <t>TC17319536</t>
  </si>
  <si>
    <t>BH2376288</t>
  </si>
  <si>
    <t>TC91005263 - Trung tâm thương mại MM Mega Market Đà Nẵng</t>
  </si>
  <si>
    <t>BH2376289</t>
  </si>
  <si>
    <t>TC91005406 - Trung tâm thương mại MM Mega Market Đà Nẵng</t>
  </si>
  <si>
    <t>BH2376280</t>
  </si>
  <si>
    <t>10036295 - Mega An Phú</t>
  </si>
  <si>
    <t>BH2376281</t>
  </si>
  <si>
    <t>10040117 - Mega An Phú</t>
  </si>
  <si>
    <t>BH2376282</t>
  </si>
  <si>
    <t>10038636 - Mega An Phú</t>
  </si>
  <si>
    <t>BH2369366</t>
  </si>
  <si>
    <t>26059313</t>
  </si>
  <si>
    <t>BH2369754</t>
  </si>
  <si>
    <t>14062772</t>
  </si>
  <si>
    <t>BH2369755</t>
  </si>
  <si>
    <t>14062809</t>
  </si>
  <si>
    <t>BH2370056</t>
  </si>
  <si>
    <t>14062903</t>
  </si>
  <si>
    <t>BH2376482</t>
  </si>
  <si>
    <t>TC91005934 - Trung tâm thương mại MM Mega Market Đà Nẵng</t>
  </si>
  <si>
    <t>BH2376483</t>
  </si>
  <si>
    <t>TC91005608 - Trung tâm thương mại MM Mega Market Đà Nẵng</t>
  </si>
  <si>
    <t>BH2376484</t>
  </si>
  <si>
    <t>TC27671275</t>
  </si>
  <si>
    <t>BH2376485</t>
  </si>
  <si>
    <t>TC24609093</t>
  </si>
  <si>
    <t>BH2376486</t>
  </si>
  <si>
    <t>TC24608980</t>
  </si>
  <si>
    <t>BH2376487</t>
  </si>
  <si>
    <t>TC22671479</t>
  </si>
  <si>
    <t>BH2376488</t>
  </si>
  <si>
    <t>TC20003767</t>
  </si>
  <si>
    <t>BH2376489</t>
  </si>
  <si>
    <t>TC20003634</t>
  </si>
  <si>
    <t>BH2376490</t>
  </si>
  <si>
    <t>TC16115186</t>
  </si>
  <si>
    <t>BH2376491</t>
  </si>
  <si>
    <t>TC16114483</t>
  </si>
  <si>
    <t>BH2370028</t>
  </si>
  <si>
    <t>13013437</t>
  </si>
  <si>
    <t>BH2370032</t>
  </si>
  <si>
    <t>26057447</t>
  </si>
  <si>
    <t>BH2370029</t>
  </si>
  <si>
    <t>14063579</t>
  </si>
  <si>
    <t>BH2370030</t>
  </si>
  <si>
    <t>14061179</t>
  </si>
  <si>
    <t>BH2370031</t>
  </si>
  <si>
    <t>14062190</t>
  </si>
  <si>
    <t>BH2370033</t>
  </si>
  <si>
    <t>26060383</t>
  </si>
  <si>
    <t>BH2377238</t>
  </si>
  <si>
    <t>19053077</t>
  </si>
  <si>
    <t>BH2377239</t>
  </si>
  <si>
    <t>19055386</t>
  </si>
  <si>
    <t>BH2377240</t>
  </si>
  <si>
    <t>18575330</t>
  </si>
  <si>
    <t>BH2377241</t>
  </si>
  <si>
    <t>18573789</t>
  </si>
  <si>
    <t>BH2377242</t>
  </si>
  <si>
    <t>TC91006527 - Trung tâm thương mại MM Mega Market Đà Nẵng</t>
  </si>
  <si>
    <t>BH2377243</t>
  </si>
  <si>
    <t>TC27673163</t>
  </si>
  <si>
    <t>BH2377244</t>
  </si>
  <si>
    <t>TC27672167</t>
  </si>
  <si>
    <t>BH2377245</t>
  </si>
  <si>
    <t>TC21447840</t>
  </si>
  <si>
    <t>BH2377246</t>
  </si>
  <si>
    <t>TC17321932</t>
  </si>
  <si>
    <t>BH2377247</t>
  </si>
  <si>
    <t>TC16115687</t>
  </si>
  <si>
    <t>BH2377248</t>
  </si>
  <si>
    <t>TC15075628</t>
  </si>
  <si>
    <t>BH2369751</t>
  </si>
  <si>
    <t>14065572</t>
  </si>
  <si>
    <t>BH2377249</t>
  </si>
  <si>
    <t>11311802 - Mega Bình Phú</t>
  </si>
  <si>
    <t>BH2377250</t>
  </si>
  <si>
    <t>11311915 - Mega Bình Phú</t>
  </si>
  <si>
    <t>BH2377251</t>
  </si>
  <si>
    <t>11312214 - Mega Bình Phú</t>
  </si>
  <si>
    <t>BH2377252</t>
  </si>
  <si>
    <t>10051026 - Mega An Phú</t>
  </si>
  <si>
    <t>BH2377253</t>
  </si>
  <si>
    <t>10048758 - Mega An Phú</t>
  </si>
  <si>
    <t>BH2377254</t>
  </si>
  <si>
    <t>10048452 - Mega An Phú</t>
  </si>
  <si>
    <t>BH2377255</t>
  </si>
  <si>
    <t>12173877 - Mega Hiệp Phú</t>
  </si>
  <si>
    <t>BH2377256</t>
  </si>
  <si>
    <t>12172856 - Mega Hiệp Phú</t>
  </si>
  <si>
    <t>BH2369828</t>
  </si>
  <si>
    <t>13015804</t>
  </si>
  <si>
    <t>BH2369830</t>
  </si>
  <si>
    <t>13014144</t>
  </si>
  <si>
    <t>BH2369833</t>
  </si>
  <si>
    <t>13015207</t>
  </si>
  <si>
    <t>BH2370886</t>
  </si>
  <si>
    <t>26060969</t>
  </si>
  <si>
    <t>BH2370887</t>
  </si>
  <si>
    <t>26062091</t>
  </si>
  <si>
    <t>BH2370889</t>
  </si>
  <si>
    <t>26062188</t>
  </si>
  <si>
    <t>BH2377662</t>
  </si>
  <si>
    <t>TC24611688</t>
  </si>
  <si>
    <t>BH2377663</t>
  </si>
  <si>
    <t>TC27674461</t>
  </si>
  <si>
    <t>BH2377664</t>
  </si>
  <si>
    <t>TC17324525</t>
  </si>
  <si>
    <t>BH2377665</t>
  </si>
  <si>
    <t>TC20006771</t>
  </si>
  <si>
    <t>BH2370078</t>
  </si>
  <si>
    <t>26063138</t>
  </si>
  <si>
    <t>BH2377369</t>
  </si>
  <si>
    <t>15071837, hóa đơn 00076834 18/11/2025 xuất sai giá, đã đc về 0, xuất lại hđ mới</t>
  </si>
  <si>
    <t>BH2378051</t>
  </si>
  <si>
    <t>12174889 - Mega Hiệp Phú</t>
  </si>
  <si>
    <t>BH2378052</t>
  </si>
  <si>
    <t>12176016 - Mega Hiệp Phú</t>
  </si>
  <si>
    <t>BH2378053</t>
  </si>
  <si>
    <t>12176124 - Mega Hiệp Phú</t>
  </si>
  <si>
    <t>BH2378054</t>
  </si>
  <si>
    <t>12174043 - Mega Hiệp Phú</t>
  </si>
  <si>
    <t>BH2378055</t>
  </si>
  <si>
    <t>11315667 - Mega Bình Phú</t>
  </si>
  <si>
    <t>BH2378056</t>
  </si>
  <si>
    <t>18577796</t>
  </si>
  <si>
    <t>BH2378057</t>
  </si>
  <si>
    <t>18577534</t>
  </si>
  <si>
    <t>BH2378058</t>
  </si>
  <si>
    <t>18577664</t>
  </si>
  <si>
    <t>BH2378059</t>
  </si>
  <si>
    <t>18578472</t>
  </si>
  <si>
    <t>BH2378060</t>
  </si>
  <si>
    <t>19057134</t>
  </si>
  <si>
    <t>BH2378061</t>
  </si>
  <si>
    <t>TC91007969 - Trung tâm thương mại MM Mega Market Đà Nẵng</t>
  </si>
  <si>
    <t>BH2378062</t>
  </si>
  <si>
    <t>TC28666429</t>
  </si>
  <si>
    <t>BH2378063</t>
  </si>
  <si>
    <t>TC28665027</t>
  </si>
  <si>
    <t>BH2378064</t>
  </si>
  <si>
    <t>TC27676355</t>
  </si>
  <si>
    <t>BH2378065</t>
  </si>
  <si>
    <t>TC27675199</t>
  </si>
  <si>
    <t>BH2378066</t>
  </si>
  <si>
    <t>TC24612570</t>
  </si>
  <si>
    <t>BH2378067</t>
  </si>
  <si>
    <t>TC24612279</t>
  </si>
  <si>
    <t>BH2378068</t>
  </si>
  <si>
    <t>TC22676182</t>
  </si>
  <si>
    <t>BH2378069</t>
  </si>
  <si>
    <t>TC22675642</t>
  </si>
  <si>
    <t>BH2378070</t>
  </si>
  <si>
    <t>TC22673742</t>
  </si>
  <si>
    <t>BH2378071</t>
  </si>
  <si>
    <t>TC20007757</t>
  </si>
  <si>
    <t>BH2378072</t>
  </si>
  <si>
    <t>TC17326496</t>
  </si>
  <si>
    <t>BH2378073</t>
  </si>
  <si>
    <t>TC17326018</t>
  </si>
  <si>
    <t>BH2378074</t>
  </si>
  <si>
    <t>TC16119643</t>
  </si>
  <si>
    <t>BH2378075</t>
  </si>
  <si>
    <t>TC16118824</t>
  </si>
  <si>
    <t>BH2378077</t>
  </si>
  <si>
    <t>TC15078097</t>
  </si>
  <si>
    <t>BH2370540</t>
  </si>
  <si>
    <t>13017215</t>
  </si>
  <si>
    <t>BH2378238</t>
  </si>
  <si>
    <t>10057510 - Mega An Phú</t>
  </si>
  <si>
    <t>BH2378239</t>
  </si>
  <si>
    <t>10057192 - Mega An Phú</t>
  </si>
  <si>
    <t>BH2378332</t>
  </si>
  <si>
    <t>TC25652587</t>
  </si>
  <si>
    <t>BH2378333</t>
  </si>
  <si>
    <t>TC17327303</t>
  </si>
  <si>
    <t>BH2378334</t>
  </si>
  <si>
    <t>TC16120738</t>
  </si>
  <si>
    <t>BH2378335</t>
  </si>
  <si>
    <t>10061073 - Mega An Phú</t>
  </si>
  <si>
    <t>BH2378336</t>
  </si>
  <si>
    <t>18581326</t>
  </si>
  <si>
    <t>BH2378076</t>
  </si>
  <si>
    <t>TC15078918</t>
  </si>
  <si>
    <t>BH2378078</t>
  </si>
  <si>
    <t>TC15077794</t>
  </si>
  <si>
    <t>BH2378337</t>
  </si>
  <si>
    <t>19059434</t>
  </si>
  <si>
    <t>Hàng trả - Mega Hiệp Phú - mega0004</t>
  </si>
  <si>
    <t>Hàng trả - Mega An Giang - MEGA-006</t>
  </si>
  <si>
    <t>Hàng trả - Mega Hưng Phú - mega0003</t>
  </si>
  <si>
    <t>BH2378995</t>
  </si>
  <si>
    <t>BH2378997</t>
  </si>
  <si>
    <t>BH2378996</t>
  </si>
  <si>
    <t>BH2378993</t>
  </si>
  <si>
    <t>BH2378994</t>
  </si>
  <si>
    <t>BH2379247</t>
  </si>
  <si>
    <t>TC16123903</t>
  </si>
  <si>
    <t>BH2379246</t>
  </si>
  <si>
    <t>TC16123800</t>
  </si>
  <si>
    <t>BH2379248</t>
  </si>
  <si>
    <t>TC22680723</t>
  </si>
  <si>
    <t>BH2379249</t>
  </si>
  <si>
    <t>TC24616524</t>
  </si>
  <si>
    <t>BH2379250</t>
  </si>
  <si>
    <t>BH2379251</t>
  </si>
  <si>
    <t>18584673</t>
  </si>
  <si>
    <t>BH2380424</t>
  </si>
  <si>
    <t>TC22683431</t>
  </si>
  <si>
    <t>BH2380423</t>
  </si>
  <si>
    <t>TC23403421</t>
  </si>
  <si>
    <t>BH2380422</t>
  </si>
  <si>
    <t>TC24619003</t>
  </si>
  <si>
    <t>BH2380426</t>
  </si>
  <si>
    <t>TC17333236</t>
  </si>
  <si>
    <t>BH2380425</t>
  </si>
  <si>
    <t>TC21453875</t>
  </si>
  <si>
    <t>BH2380427</t>
  </si>
  <si>
    <t>TC15085562</t>
  </si>
  <si>
    <t>BH2380421</t>
  </si>
  <si>
    <t>TC27683277</t>
  </si>
  <si>
    <t>SG/HT091244</t>
  </si>
  <si>
    <t>SG/HT091245</t>
  </si>
  <si>
    <t>Hàng trả - Mega Bình Dương - MEGA-008</t>
  </si>
  <si>
    <t>SG/HT091246</t>
  </si>
  <si>
    <t>Hàng trả - Mega Vũng Tàu - MEGA-009</t>
  </si>
  <si>
    <t>SG/HT091247</t>
  </si>
  <si>
    <t>BH2370815</t>
  </si>
  <si>
    <t>26063443</t>
  </si>
  <si>
    <t>BH2371753</t>
  </si>
  <si>
    <t>14068983</t>
  </si>
  <si>
    <t>BH2371754</t>
  </si>
  <si>
    <t>14065907</t>
  </si>
  <si>
    <t>BH2378950</t>
  </si>
  <si>
    <t>12178770 - Mega Hiệp Phú</t>
  </si>
  <si>
    <t>BH2378951</t>
  </si>
  <si>
    <t>12179073 - Mega Hiệp Phú</t>
  </si>
  <si>
    <t>BH2378952</t>
  </si>
  <si>
    <t>29347086 - Mega Hưng Phú</t>
  </si>
  <si>
    <t>BH2378953</t>
  </si>
  <si>
    <t>29347663 - Mega Hưng Phú</t>
  </si>
  <si>
    <t>BH2378954</t>
  </si>
  <si>
    <t>29347798 - Mega Hưng Phú</t>
  </si>
  <si>
    <t>BH2378955</t>
  </si>
  <si>
    <t>TC15080813</t>
  </si>
  <si>
    <t>BH2378956</t>
  </si>
  <si>
    <t>TC15081116</t>
  </si>
  <si>
    <t>BH2378957</t>
  </si>
  <si>
    <t>TC17328795</t>
  </si>
  <si>
    <t>BH2378958</t>
  </si>
  <si>
    <t>TC20010939</t>
  </si>
  <si>
    <t>BH2378959</t>
  </si>
  <si>
    <t>TC20011334</t>
  </si>
  <si>
    <t>BH2378960</t>
  </si>
  <si>
    <t>TC22679034</t>
  </si>
  <si>
    <t>BH2378961</t>
  </si>
  <si>
    <t>TC27679369</t>
  </si>
  <si>
    <t>BH2371686</t>
  </si>
  <si>
    <t>13019369</t>
  </si>
  <si>
    <t>BH2371687</t>
  </si>
  <si>
    <t>13020049</t>
  </si>
  <si>
    <t>BH2378992</t>
  </si>
  <si>
    <t>18583424</t>
  </si>
  <si>
    <t>BH2371756</t>
  </si>
  <si>
    <t>90578902</t>
  </si>
  <si>
    <t>10066124 - Mega An Phú</t>
  </si>
  <si>
    <t>10065506 - Mega An Phú</t>
  </si>
  <si>
    <t>10065805 - Mega An Phú</t>
  </si>
  <si>
    <t>10065210 - Mega An Phú</t>
  </si>
  <si>
    <t>12180119 - Mega Hiệp Phú</t>
  </si>
  <si>
    <t>TC91009189 - Trung tâm thương mại MM Mega Market Đà Nẵng</t>
  </si>
  <si>
    <t>BH2381086</t>
  </si>
  <si>
    <t>18586681</t>
  </si>
  <si>
    <t>BH2372413</t>
  </si>
  <si>
    <t>26069094</t>
  </si>
  <si>
    <t>BH2372581</t>
  </si>
  <si>
    <t>13024862</t>
  </si>
  <si>
    <t>BH2379897</t>
  </si>
  <si>
    <t>11322040 - Mega Bình Phú</t>
  </si>
  <si>
    <t>BH2379898</t>
  </si>
  <si>
    <t>11322675 - Mega Bình Phú</t>
  </si>
  <si>
    <t>BH2379899</t>
  </si>
  <si>
    <t>19062451</t>
  </si>
  <si>
    <t>BH2379900</t>
  </si>
  <si>
    <t>19062547</t>
  </si>
  <si>
    <t>BH2379901</t>
  </si>
  <si>
    <t>TC91010341</t>
  </si>
  <si>
    <t>BH2379902</t>
  </si>
  <si>
    <t>TC91010096 - Trung tâm thương mại MM Mega Market Đà Nẵng</t>
  </si>
  <si>
    <t>BH2379903</t>
  </si>
  <si>
    <t>TC27681209</t>
  </si>
  <si>
    <t>BH2379904</t>
  </si>
  <si>
    <t>TC24617289</t>
  </si>
  <si>
    <t>BH2379905</t>
  </si>
  <si>
    <t>TC22681632</t>
  </si>
  <si>
    <t>BH2379906</t>
  </si>
  <si>
    <t>TC20014384</t>
  </si>
  <si>
    <t>BH2379907</t>
  </si>
  <si>
    <t>TC20013431</t>
  </si>
  <si>
    <t>BH2379908</t>
  </si>
  <si>
    <t>TC20013140</t>
  </si>
  <si>
    <t>BH2379925</t>
  </si>
  <si>
    <t>10074550 - Mega An Phú</t>
  </si>
  <si>
    <t>BH2372985</t>
  </si>
  <si>
    <t>90580933</t>
  </si>
  <si>
    <t>BH2373010</t>
  </si>
  <si>
    <t>26069392</t>
  </si>
  <si>
    <t>BH2373371</t>
  </si>
  <si>
    <t>13027414</t>
  </si>
  <si>
    <t>BH2373558</t>
  </si>
  <si>
    <t>26071966</t>
  </si>
  <si>
    <t>14074429</t>
  </si>
  <si>
    <t>BH2381087</t>
  </si>
  <si>
    <t>18589149</t>
  </si>
  <si>
    <t>BH2381088</t>
  </si>
  <si>
    <t>11325387 - Mega Bình Phú</t>
  </si>
  <si>
    <t>BH2381089</t>
  </si>
  <si>
    <t>11325692 - Mega Bình Phú</t>
  </si>
  <si>
    <t>BH2381090</t>
  </si>
  <si>
    <t>TC17335524</t>
  </si>
  <si>
    <t>BH2381091</t>
  </si>
  <si>
    <t>TC16127854</t>
  </si>
  <si>
    <t>BH2381092</t>
  </si>
  <si>
    <t>TC16128161</t>
  </si>
  <si>
    <t>BH2381093</t>
  </si>
  <si>
    <t>TC25659869</t>
  </si>
  <si>
    <t>BH2381094</t>
  </si>
  <si>
    <t>TC22684906</t>
  </si>
  <si>
    <t>BH2381095</t>
  </si>
  <si>
    <t>TC22684417</t>
  </si>
  <si>
    <t>BH2381096</t>
  </si>
  <si>
    <t>10082576 - Mega An Phú</t>
  </si>
  <si>
    <t>BH2381421</t>
  </si>
  <si>
    <t>12187727 - Mega Hiệp Phú</t>
  </si>
  <si>
    <t>BH2381422</t>
  </si>
  <si>
    <t>10088846 - Mega An Phú</t>
  </si>
  <si>
    <t>BH2381423</t>
  </si>
  <si>
    <t>TC91012487 - Trung tâm thương mại MM Mega Market Đà Nẵng</t>
  </si>
  <si>
    <t>BH2381424</t>
  </si>
  <si>
    <t>TC28676823</t>
  </si>
  <si>
    <t>BH2381425</t>
  </si>
  <si>
    <t>TC27686422</t>
  </si>
  <si>
    <t>BH2381426</t>
  </si>
  <si>
    <t>TC25661226</t>
  </si>
  <si>
    <t>BH2381427</t>
  </si>
  <si>
    <t>TC24622304</t>
  </si>
  <si>
    <t>BH2381428</t>
  </si>
  <si>
    <t>TC22685815</t>
  </si>
  <si>
    <t>BH2381429</t>
  </si>
  <si>
    <t>TC22685682</t>
  </si>
  <si>
    <t>BH2381430</t>
  </si>
  <si>
    <t>TC17337672</t>
  </si>
  <si>
    <t>BH2381431</t>
  </si>
  <si>
    <t>TC17337483</t>
  </si>
  <si>
    <t>BH2381432</t>
  </si>
  <si>
    <t>TC17337184</t>
  </si>
  <si>
    <t>BH2381433</t>
  </si>
  <si>
    <t>TC15089346</t>
  </si>
  <si>
    <t>BH2381434</t>
  </si>
  <si>
    <t>TC15088774</t>
  </si>
  <si>
    <t>BH2381435</t>
  </si>
  <si>
    <t>TC15088645</t>
  </si>
  <si>
    <t>BH2373995</t>
  </si>
  <si>
    <t>26074206</t>
  </si>
  <si>
    <t>BH2373996</t>
  </si>
  <si>
    <t>26072261</t>
  </si>
  <si>
    <t>BH2381483</t>
  </si>
  <si>
    <t>18592675</t>
  </si>
  <si>
    <t>BH2381485</t>
  </si>
  <si>
    <t>18592463</t>
  </si>
  <si>
    <t>BH2381487</t>
  </si>
  <si>
    <t>19069779</t>
  </si>
  <si>
    <t>BH2374578</t>
  </si>
  <si>
    <t>13030066</t>
  </si>
  <si>
    <t>BH2374626</t>
  </si>
  <si>
    <t>14080283</t>
  </si>
  <si>
    <t>BH2374627</t>
  </si>
  <si>
    <t>14079042</t>
  </si>
  <si>
    <t>BH2374628</t>
  </si>
  <si>
    <t>14077182</t>
  </si>
  <si>
    <t>BH2374681</t>
  </si>
  <si>
    <t>90584993</t>
  </si>
  <si>
    <t>BH2381436</t>
  </si>
  <si>
    <t>11328808 - Mega Bình Phú</t>
  </si>
  <si>
    <t>BH2381437</t>
  </si>
  <si>
    <t>11327991 - Mega Bình Phú</t>
  </si>
  <si>
    <t>BH2381438</t>
  </si>
  <si>
    <t>11329121 - Mega Bình Phú</t>
  </si>
  <si>
    <t>BH2381484</t>
  </si>
  <si>
    <t>18591847</t>
  </si>
  <si>
    <t>BH2381486</t>
  </si>
  <si>
    <t>19068769</t>
  </si>
  <si>
    <t>BH2381488</t>
  </si>
  <si>
    <t>10091146 - Mega An Phú</t>
  </si>
  <si>
    <t>BH2381489</t>
  </si>
  <si>
    <t>10091467 - Mega An Phú</t>
  </si>
  <si>
    <t>SG/HT0715</t>
  </si>
  <si>
    <t>SG/HT0714</t>
  </si>
  <si>
    <t>AAU-HCM-Q1-002</t>
  </si>
  <si>
    <t>AAU-HCM-Q2-001</t>
  </si>
  <si>
    <t>AAU-HCM-Q2-003</t>
  </si>
  <si>
    <t>AAU-HCM-TPU-000</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</si>
  <si>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</si>
  <si>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</si>
  <si>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</si>
  <si>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</si>
  <si>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</si>
  <si>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</si>
  <si>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</si>
  <si>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</si>
  <si>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</si>
  <si>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</si>
  <si>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</si>
  <si>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</si>
  <si>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</si>
  <si>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</si>
  <si>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</si>
  <si>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</si>
  <si>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</si>
  <si>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</si>
  <si>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</si>
  <si>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</si>
  <si>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</si>
  <si>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</si>
  <si>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</si>
  <si>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</si>
  <si>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</si>
  <si>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</si>
  <si>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</si>
  <si>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</si>
  <si>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</si>
  <si>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</si>
  <si>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</si>
  <si>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</si>
  <si>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</si>
  <si>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</si>
  <si>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</si>
  <si>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</si>
  <si>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</si>
  <si>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</si>
  <si>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</si>
  <si>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</si>
  <si>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</si>
  <si>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</si>
  <si>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</si>
  <si>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</si>
  <si>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</si>
  <si>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</si>
  <si>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</si>
  <si>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</si>
  <si>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</si>
  <si>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</si>
  <si>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</si>
  <si>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</si>
  <si>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</si>
  <si>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</si>
  <si>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</si>
  <si>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</si>
  <si>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</si>
  <si>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</si>
  <si>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</si>
  <si>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</si>
  <si>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</si>
  <si>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</si>
  <si>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</si>
  <si>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</si>
  <si>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</si>
  <si>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</si>
  <si>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</si>
  <si>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</si>
  <si>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</si>
  <si>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</si>
  <si>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</si>
  <si>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</si>
  <si>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</si>
  <si>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</si>
  <si>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</si>
  <si>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</si>
  <si>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</si>
  <si>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</si>
  <si>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</si>
  <si>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</si>
  <si>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</si>
  <si>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</si>
  <si>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</si>
  <si>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</si>
  <si>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</si>
  <si>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</si>
  <si>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</si>
  <si>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</si>
  <si>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</si>
  <si>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</si>
  <si>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</si>
  <si>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</si>
  <si>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</si>
  <si>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</si>
  <si>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</si>
  <si>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</si>
  <si>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</si>
  <si>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</si>
  <si>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</si>
  <si>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</si>
  <si>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</si>
  <si>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</si>
  <si>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</si>
  <si>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</si>
  <si>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</si>
  <si>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</si>
  <si>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</si>
  <si>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</si>
  <si>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</si>
  <si>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</si>
  <si>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</si>
  <si>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</si>
  <si>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</si>
  <si>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</si>
  <si>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</si>
  <si>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</si>
  <si>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</si>
  <si>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</si>
  <si>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</si>
  <si>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</si>
  <si>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</si>
  <si>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</si>
  <si>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</si>
  <si>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</si>
  <si>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</si>
  <si>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</si>
  <si>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</si>
  <si>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</si>
  <si>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</si>
  <si>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</si>
  <si>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</si>
  <si>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</si>
  <si>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</si>
  <si>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</si>
  <si>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</si>
  <si>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</si>
  <si>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</si>
  <si>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</si>
  <si>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</si>
  <si>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</si>
  <si>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</si>
  <si>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</si>
  <si>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</si>
  <si>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</si>
  <si>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</si>
  <si>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</si>
  <si>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</si>
  <si>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</si>
  <si>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</si>
  <si>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</si>
  <si>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</si>
  <si>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</si>
  <si>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</si>
  <si>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</si>
  <si>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</si>
  <si>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</si>
  <si>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</si>
  <si>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</si>
  <si>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</si>
  <si>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</si>
  <si>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</si>
  <si>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</si>
  <si>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</si>
  <si>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</si>
  <si>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</si>
  <si>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</si>
  <si>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</si>
  <si>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</si>
  <si>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</si>
  <si>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</si>
  <si>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</si>
  <si>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</si>
  <si>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</si>
  <si>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</si>
  <si>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</si>
  <si>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</si>
  <si>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</si>
  <si>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</si>
  <si>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</si>
  <si>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</si>
  <si>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</si>
  <si>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</si>
  <si>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</si>
  <si>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</si>
  <si>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</si>
  <si>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</si>
  <si>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</si>
  <si>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</si>
  <si>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</si>
  <si>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</si>
  <si>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</si>
  <si>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</si>
  <si>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</si>
  <si>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</si>
  <si>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</si>
  <si>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</si>
  <si>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</si>
  <si>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</si>
  <si>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</si>
  <si>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</si>
  <si>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</si>
  <si>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</si>
  <si>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</si>
  <si>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</si>
  <si>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</si>
  <si>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</si>
  <si>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</si>
  <si>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</si>
  <si>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</si>
  <si>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</si>
  <si>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</si>
  <si>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</si>
  <si>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</si>
  <si>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</si>
  <si>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</si>
  <si>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</si>
  <si>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</si>
  <si>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</si>
  <si>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</si>
  <si>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</si>
  <si>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</si>
  <si>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</si>
  <si>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</si>
  <si>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</si>
  <si>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</si>
  <si>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</si>
  <si>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</si>
  <si>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</si>
  <si>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</si>
  <si>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</si>
  <si>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</si>
  <si>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</si>
  <si>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</si>
  <si>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</si>
  <si>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</si>
  <si>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</si>
  <si>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</si>
  <si>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</si>
  <si>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</si>
  <si>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</si>
  <si>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</si>
  <si>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</si>
  <si>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</si>
  <si>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</si>
  <si>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</si>
  <si>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</si>
  <si>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</si>
  <si>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</si>
  <si>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</si>
  <si>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</si>
  <si>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</si>
  <si>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</si>
  <si>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</si>
  <si>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</si>
  <si>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</si>
  <si>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</si>
  <si>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</si>
  <si>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</si>
  <si>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</si>
  <si>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</si>
  <si>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</si>
  <si>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</si>
  <si>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</si>
  <si>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</si>
  <si>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</si>
  <si>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</si>
  <si>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</si>
  <si>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</si>
  <si>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</si>
  <si>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</si>
  <si>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</si>
  <si>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</si>
  <si>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</si>
  <si>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</si>
  <si>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</si>
  <si>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</si>
  <si>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</si>
  <si>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</si>
  <si>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</si>
  <si>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</si>
  <si>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</si>
  <si>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</si>
  <si>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</si>
  <si>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</si>
  <si>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</si>
  <si>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</si>
  <si>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</si>
  <si>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</si>
  <si>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</si>
  <si>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</si>
  <si>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</si>
  <si>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</si>
  <si>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</si>
  <si>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</si>
  <si>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</si>
  <si>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</si>
  <si>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</si>
  <si>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</si>
  <si>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</si>
  <si>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</si>
  <si>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</si>
  <si>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</si>
  <si>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</si>
  <si>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</si>
  <si>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</si>
  <si>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</si>
  <si>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</si>
  <si>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</si>
  <si>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</si>
  <si>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</si>
  <si>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</si>
  <si>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</si>
  <si>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</si>
  <si>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</si>
  <si>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</si>
  <si>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</si>
  <si>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</si>
  <si>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</si>
  <si>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</si>
  <si>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</si>
  <si>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</si>
  <si>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</si>
  <si>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</si>
  <si>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</si>
  <si>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</si>
  <si>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</si>
  <si>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</si>
  <si>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</si>
  <si>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</si>
  <si>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</si>
  <si>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</si>
  <si>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</si>
  <si>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</si>
  <si>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</si>
  <si>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</si>
  <si>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</si>
  <si>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</si>
  <si>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</si>
  <si>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</si>
  <si>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</si>
  <si>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</si>
  <si>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</si>
  <si>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</si>
  <si>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</si>
  <si>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</si>
  <si>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</si>
  <si>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</si>
  <si>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</si>
  <si>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</si>
  <si>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</si>
  <si>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</si>
  <si>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</si>
  <si>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</si>
  <si>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</si>
  <si>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</si>
  <si>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</si>
  <si>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</si>
  <si>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</si>
  <si>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</si>
  <si>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</si>
  <si>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</si>
  <si>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</si>
  <si>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</si>
  <si>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</si>
  <si>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</si>
  <si>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</si>
  <si>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</si>
  <si>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</si>
  <si>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</si>
  <si>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</si>
  <si>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</si>
  <si>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</si>
  <si>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</si>
  <si>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</si>
  <si>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</si>
  <si>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</si>
  <si>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</si>
  <si>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</si>
  <si>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</si>
  <si>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</si>
  <si>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</si>
  <si>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</si>
  <si>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</si>
  <si>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</si>
  <si>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</si>
  <si>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</si>
  <si>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</si>
  <si>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</si>
  <si>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</si>
  <si>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</si>
  <si>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</si>
  <si>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</si>
  <si>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</si>
  <si>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</si>
  <si>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</si>
  <si>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</si>
  <si>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</si>
  <si>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</si>
  <si>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</si>
  <si>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</si>
  <si>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</si>
  <si>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</si>
  <si>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</si>
  <si>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</si>
  <si>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</si>
  <si>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</si>
  <si>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</si>
  <si>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</si>
  <si>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</si>
  <si>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</si>
  <si>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</si>
  <si>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</si>
  <si>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</si>
  <si>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</si>
  <si>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</si>
  <si>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</si>
  <si>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</si>
  <si>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</si>
  <si>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</si>
  <si>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</si>
  <si>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</si>
  <si>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</si>
  <si>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</si>
  <si>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</si>
  <si>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</si>
  <si>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</si>
  <si>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</si>
  <si>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</si>
  <si>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</si>
  <si>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</si>
  <si>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</si>
  <si>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</si>
  <si>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</si>
  <si>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</si>
  <si>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</si>
  <si>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</si>
  <si>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</si>
  <si>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</si>
  <si>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</si>
  <si>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</si>
  <si>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</si>
  <si>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</si>
  <si>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</si>
  <si>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</si>
  <si>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</si>
  <si>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</si>
  <si>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</si>
  <si>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</si>
  <si>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</si>
  <si>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</si>
  <si>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</si>
  <si>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</si>
  <si>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</si>
  <si>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</si>
  <si>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</si>
  <si>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</si>
  <si>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</si>
  <si>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</si>
  <si>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</si>
  <si>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</si>
  <si>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</si>
  <si>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</si>
  <si>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</si>
  <si>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</si>
  <si>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</si>
  <si>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</si>
  <si>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</si>
  <si>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</si>
  <si>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</si>
  <si>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</si>
  <si>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</si>
  <si>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</si>
  <si>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</si>
  <si>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</si>
  <si>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</si>
  <si>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</si>
  <si>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</si>
  <si>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</si>
  <si>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</si>
  <si>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</si>
  <si>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</si>
  <si>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</si>
  <si>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</si>
  <si>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</si>
  <si>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</si>
  <si>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</si>
  <si>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</si>
  <si>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</si>
  <si>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</si>
  <si>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</si>
  <si>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</si>
  <si>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</si>
  <si>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</si>
  <si>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</si>
  <si>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</si>
  <si>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</si>
  <si>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</si>
  <si>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</si>
  <si>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</si>
  <si>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</si>
  <si>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</si>
  <si>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</si>
  <si>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</si>
  <si>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</si>
  <si>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</si>
  <si>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</si>
  <si>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</si>
  <si>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</si>
  <si>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</si>
  <si>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</si>
  <si>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</si>
  <si>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</si>
  <si>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</si>
  <si>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</si>
  <si>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</si>
  <si>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</si>
  <si>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</si>
  <si>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</si>
  <si>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</si>
  <si>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</si>
  <si>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</si>
  <si>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</si>
  <si>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</si>
  <si>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</si>
  <si>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</si>
  <si>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</si>
  <si>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</si>
  <si>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</si>
  <si>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</si>
  <si>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</si>
  <si>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</si>
  <si>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</si>
  <si>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</si>
  <si>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</si>
  <si>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</si>
  <si>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</si>
  <si>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</si>
  <si>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</si>
  <si>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</si>
  <si>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</si>
  <si>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</si>
  <si>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</si>
  <si>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</si>
  <si>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</si>
  <si>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</si>
  <si>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</si>
  <si>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</si>
  <si>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</si>
  <si>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</si>
  <si>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</si>
  <si>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</si>
  <si>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</si>
  <si>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</si>
  <si>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</si>
  <si>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</si>
  <si>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</si>
  <si>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</si>
  <si>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</si>
  <si>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</si>
  <si>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</si>
  <si>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</si>
  <si>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</si>
  <si>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</si>
  <si>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</si>
  <si>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</si>
  <si>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</si>
  <si>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</si>
  <si>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</si>
  <si>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</si>
  <si>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</si>
  <si>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</si>
  <si>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</si>
  <si>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</si>
  <si>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</si>
  <si>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</si>
  <si>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</si>
  <si>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</si>
  <si>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</si>
  <si>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</si>
  <si>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</si>
  <si>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</si>
  <si>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</si>
  <si>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</si>
  <si>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</si>
  <si>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</si>
  <si>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</si>
  <si>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</si>
  <si>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</si>
  <si>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</si>
  <si>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</si>
  <si>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</si>
  <si>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</si>
  <si>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</si>
  <si>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</si>
  <si>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</si>
  <si>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</si>
  <si>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</si>
  <si>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</si>
  <si>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</si>
  <si>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</si>
  <si>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</si>
  <si>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</si>
  <si>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</si>
  <si>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</si>
  <si>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</si>
  <si>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</si>
  <si>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</si>
  <si>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</si>
  <si>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</si>
  <si>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</si>
  <si>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</si>
  <si>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</si>
  <si>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</si>
  <si>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</si>
  <si>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</si>
  <si>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</si>
  <si>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</si>
  <si>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</si>
  <si>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</si>
  <si>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</si>
  <si>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</si>
  <si>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</si>
  <si>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</si>
  <si>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</si>
  <si>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</si>
  <si>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</si>
  <si>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</si>
  <si>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</si>
  <si>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</si>
  <si>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</si>
  <si>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</si>
  <si>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</si>
  <si>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</si>
  <si>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</si>
  <si>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</si>
  <si>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</si>
  <si>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</si>
  <si>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</si>
  <si>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</si>
  <si>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</si>
  <si>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</si>
  <si>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</si>
  <si>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</si>
  <si>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</si>
  <si>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</si>
  <si>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</si>
  <si>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</si>
  <si>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</si>
  <si>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</si>
  <si>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</si>
  <si>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</si>
  <si>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</si>
  <si>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</si>
  <si>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</si>
  <si>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</si>
  <si>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</si>
  <si>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</si>
  <si>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</si>
  <si>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</si>
  <si>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</si>
  <si>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</si>
  <si>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</si>
  <si>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</si>
  <si>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</si>
  <si>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</si>
  <si>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</si>
  <si>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</si>
  <si>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</si>
  <si>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</si>
  <si>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</si>
  <si>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</si>
  <si>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</si>
  <si>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</si>
  <si>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</si>
  <si>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</si>
  <si>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</si>
  <si>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</si>
  <si>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</si>
  <si>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</si>
  <si>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</si>
  <si>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</si>
  <si>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</si>
  <si>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</si>
  <si>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</si>
  <si>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</si>
  <si>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</si>
  <si>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</si>
  <si>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</si>
  <si>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</si>
  <si>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</si>
  <si>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Coop-HCM-CCI-02221</t>
  </si>
  <si>
    <t>CoopFood Tân Thạnh Tây</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</si>
  <si>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</si>
  <si>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</si>
  <si>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</si>
  <si>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</si>
  <si>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</si>
  <si>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</si>
  <si>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</si>
  <si>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</si>
  <si>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</si>
  <si>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</si>
  <si>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</si>
  <si>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</si>
  <si>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</si>
  <si>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</si>
  <si>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</si>
  <si>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</si>
  <si>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</si>
  <si>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</si>
  <si>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</si>
  <si>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</si>
  <si>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</si>
  <si>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</si>
  <si>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</si>
  <si>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</si>
  <si>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</si>
  <si>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</si>
  <si>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</si>
  <si>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</si>
  <si>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</si>
  <si>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</si>
  <si>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</si>
  <si>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</si>
  <si>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</si>
  <si>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</si>
  <si>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</si>
  <si>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</si>
  <si>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</si>
  <si>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</si>
  <si>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</si>
  <si>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</si>
  <si>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</si>
  <si>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</si>
  <si>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</si>
  <si>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</si>
  <si>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</si>
  <si>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</si>
  <si>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</si>
  <si>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</si>
  <si>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</si>
  <si>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</si>
  <si>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</si>
  <si>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</si>
  <si>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</si>
  <si>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</si>
  <si>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</si>
  <si>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</si>
  <si>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</si>
  <si>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</si>
  <si>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</si>
  <si>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</si>
  <si>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</si>
  <si>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</si>
  <si>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</si>
  <si>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</si>
  <si>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</si>
  <si>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</si>
  <si>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</si>
  <si>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</si>
  <si>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</si>
  <si>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</si>
  <si>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</si>
  <si>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</si>
  <si>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</si>
  <si>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</si>
  <si>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</si>
  <si>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</si>
  <si>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</si>
  <si>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</si>
  <si>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</si>
  <si>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</si>
  <si>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</si>
  <si>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</si>
  <si>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</si>
  <si>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</si>
  <si>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</si>
  <si>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</si>
  <si>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</si>
  <si>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</si>
  <si>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</si>
  <si>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</si>
  <si>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</si>
  <si>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</si>
  <si>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</si>
  <si>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</si>
  <si>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</si>
  <si>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</si>
  <si>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</si>
  <si>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</si>
  <si>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</si>
  <si>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</si>
  <si>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</si>
  <si>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</si>
  <si>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</si>
  <si>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</si>
  <si>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</si>
  <si>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</si>
  <si>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</si>
  <si>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</si>
  <si>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</si>
  <si>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</si>
  <si>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</si>
  <si>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</si>
  <si>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</si>
  <si>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</si>
  <si>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</si>
  <si>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</si>
  <si>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</si>
  <si>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</si>
  <si>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</si>
  <si>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</si>
  <si>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</si>
  <si>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</si>
  <si>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</si>
  <si>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</si>
  <si>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</si>
  <si>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</si>
  <si>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</si>
  <si>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</si>
  <si>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</si>
  <si>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</si>
  <si>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</si>
  <si>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</si>
  <si>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</si>
  <si>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</si>
  <si>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COOP-HCM-Q12-THANGLOI</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</si>
  <si>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</si>
  <si>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</si>
  <si>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</si>
  <si>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</si>
  <si>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</si>
  <si>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</si>
  <si>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</si>
  <si>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</si>
  <si>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</si>
  <si>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</si>
  <si>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</si>
  <si>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</si>
  <si>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</si>
  <si>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</si>
  <si>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</si>
  <si>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</si>
  <si>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</si>
  <si>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</si>
  <si>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</si>
  <si>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</si>
  <si>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</si>
  <si>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</si>
  <si>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</si>
  <si>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</si>
  <si>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</si>
  <si>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</si>
  <si>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</si>
  <si>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</si>
  <si>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</si>
  <si>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</si>
  <si>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</si>
  <si>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</si>
  <si>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</si>
  <si>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</si>
  <si>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</si>
  <si>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</si>
  <si>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</si>
  <si>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</si>
  <si>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</si>
  <si>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</si>
  <si>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</si>
  <si>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</si>
  <si>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</si>
  <si>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</si>
  <si>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</si>
  <si>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</si>
  <si>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</si>
  <si>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</si>
  <si>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</si>
  <si>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</si>
  <si>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</si>
  <si>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</si>
  <si>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</si>
  <si>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</si>
  <si>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</si>
  <si>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</si>
  <si>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</si>
  <si>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</si>
  <si>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</si>
  <si>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</si>
  <si>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</si>
  <si>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</si>
  <si>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</si>
  <si>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</si>
  <si>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</si>
  <si>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</si>
  <si>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</si>
  <si>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</si>
  <si>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</si>
  <si>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</si>
  <si>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</si>
  <si>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</si>
  <si>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</si>
  <si>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</si>
  <si>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</si>
  <si>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</si>
  <si>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</si>
  <si>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</si>
  <si>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</si>
  <si>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</si>
  <si>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</si>
  <si>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</si>
  <si>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</si>
  <si>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</si>
  <si>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</si>
  <si>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</si>
  <si>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</si>
  <si>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</si>
  <si>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</si>
  <si>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</si>
  <si>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</si>
  <si>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</si>
  <si>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</si>
  <si>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</si>
  <si>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</si>
  <si>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</si>
  <si>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</si>
  <si>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</si>
  <si>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</si>
  <si>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</si>
  <si>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</si>
  <si>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</si>
  <si>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</si>
  <si>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</si>
  <si>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</si>
  <si>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</si>
  <si>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</si>
  <si>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</si>
  <si>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</si>
  <si>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</si>
  <si>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</si>
  <si>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</si>
  <si>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</si>
  <si>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</si>
  <si>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</si>
  <si>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</si>
  <si>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</si>
  <si>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</si>
  <si>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</si>
  <si>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</si>
  <si>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</si>
  <si>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</si>
  <si>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</si>
  <si>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</si>
  <si>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</si>
  <si>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</si>
  <si>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</si>
  <si>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</si>
  <si>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</si>
  <si>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</si>
  <si>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</si>
  <si>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</si>
  <si>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</si>
  <si>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</si>
  <si>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</si>
  <si>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</si>
  <si>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</si>
  <si>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</si>
  <si>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</si>
  <si>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</si>
  <si>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</si>
  <si>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</si>
  <si>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</si>
  <si>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</si>
  <si>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</si>
  <si>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</si>
  <si>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</si>
  <si>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</si>
  <si>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</si>
  <si>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</si>
  <si>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</si>
  <si>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</si>
  <si>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</si>
  <si>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</si>
  <si>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</si>
  <si>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</si>
  <si>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</si>
  <si>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</si>
  <si>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</si>
  <si>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</si>
  <si>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</si>
  <si>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</si>
  <si>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</si>
  <si>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</si>
  <si>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</si>
  <si>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</si>
  <si>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</si>
  <si>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</si>
  <si>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</si>
  <si>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</si>
  <si>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</si>
  <si>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</si>
  <si>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</si>
  <si>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</si>
  <si>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</si>
  <si>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</si>
  <si>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</si>
  <si>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</si>
  <si>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</si>
  <si>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</si>
  <si>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</si>
  <si>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</si>
  <si>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Coop-HCM-TPU-02224</t>
  </si>
  <si>
    <t>CoopFood Tân Kỳ Tân Quý</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</si>
  <si>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</si>
  <si>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</si>
  <si>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</si>
  <si>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</si>
  <si>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</si>
  <si>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</si>
  <si>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</si>
  <si>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</si>
  <si>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</si>
  <si>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</si>
  <si>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</si>
  <si>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</si>
  <si>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</si>
  <si>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</si>
  <si>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</si>
  <si>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</si>
  <si>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</si>
  <si>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</si>
  <si>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COOP-HCM-TPU-570</t>
  </si>
  <si>
    <t>CM Thắng Lợi - Trường Chinh</t>
  </si>
  <si>
    <t>COOP-HCM-TPU-640</t>
  </si>
  <si>
    <t>COOP-HCM-TPU-697</t>
  </si>
  <si>
    <t>COOP-HCM-TPU-698</t>
  </si>
  <si>
    <t>COOP-HCM-TPU-HOABINH</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</si>
  <si>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</si>
  <si>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</si>
  <si>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</si>
  <si>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</si>
  <si>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</si>
  <si>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</si>
  <si>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</si>
  <si>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</si>
  <si>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</si>
  <si>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</si>
  <si>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</si>
  <si>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</si>
  <si>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</si>
  <si>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</si>
  <si>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</si>
  <si>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</si>
  <si>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</si>
  <si>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</si>
  <si>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</si>
  <si>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</si>
  <si>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</si>
  <si>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</si>
  <si>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</si>
  <si>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</si>
  <si>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</si>
  <si>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</si>
  <si>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</si>
  <si>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</si>
  <si>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</si>
  <si>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</si>
  <si>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</si>
  <si>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</si>
  <si>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</si>
  <si>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</si>
  <si>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</si>
  <si>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</si>
  <si>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</si>
  <si>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</si>
  <si>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</si>
  <si>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</si>
  <si>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</si>
  <si>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</si>
  <si>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</si>
  <si>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</si>
  <si>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</si>
  <si>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</si>
  <si>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</si>
  <si>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</si>
  <si>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</si>
  <si>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</si>
  <si>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</si>
  <si>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</si>
  <si>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</si>
  <si>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</si>
  <si>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</si>
  <si>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</si>
  <si>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</si>
  <si>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</si>
  <si>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</si>
  <si>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</si>
  <si>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</si>
  <si>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</si>
  <si>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</si>
  <si>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</si>
  <si>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</si>
  <si>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</si>
  <si>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</si>
  <si>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</si>
  <si>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</si>
  <si>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</si>
  <si>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</si>
  <si>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</si>
  <si>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</si>
  <si>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</si>
  <si>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CO.OPMART ĐỨC PHỔ</t>
  </si>
  <si>
    <t>COOP-QNI-01-035</t>
  </si>
  <si>
    <t>COOP-QNI-01-QUANGNGAI</t>
  </si>
  <si>
    <t>COOP-QTI-01-021</t>
  </si>
  <si>
    <t>COOP-QTI-01-DONGHA</t>
  </si>
  <si>
    <t>Coop-TBD-01-09334</t>
  </si>
  <si>
    <t>Coop.Food BD Nguyễn Du</t>
  </si>
  <si>
    <t>Coop-TBD-01-09335</t>
  </si>
  <si>
    <t>Coop.Food BD Nguyễn Văn Tiết</t>
  </si>
  <si>
    <t>Coop-TBD-01-09336</t>
  </si>
  <si>
    <t>Coop.Food BD Thuận An Hòa</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</si>
  <si>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</si>
  <si>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</si>
  <si>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</si>
  <si>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</si>
  <si>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</si>
  <si>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</si>
  <si>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</si>
  <si>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</si>
  <si>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</si>
  <si>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</si>
  <si>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</si>
  <si>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</si>
  <si>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</si>
  <si>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</si>
  <si>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</si>
  <si>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</si>
  <si>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</si>
  <si>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</si>
  <si>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</si>
  <si>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</si>
  <si>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</si>
  <si>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</si>
  <si>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COOP-VTU-01-VUNGTAU</t>
  </si>
  <si>
    <t>COOP-VTU-01-VUNGTAU2</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</si>
  <si>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</si>
  <si>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</si>
  <si>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</si>
  <si>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</si>
  <si>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</si>
  <si>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</si>
  <si>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</si>
  <si>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</si>
  <si>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</si>
  <si>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</si>
  <si>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</si>
  <si>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</si>
  <si>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</si>
  <si>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</si>
  <si>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</si>
  <si>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</si>
  <si>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</si>
  <si>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</si>
  <si>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</si>
  <si>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</si>
  <si>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</si>
  <si>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</si>
  <si>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</si>
  <si>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</si>
  <si>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</si>
  <si>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</si>
  <si>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</si>
  <si>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</si>
  <si>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</si>
  <si>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</si>
  <si>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</si>
  <si>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</si>
  <si>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</si>
  <si>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</si>
  <si>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</si>
  <si>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</si>
  <si>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</si>
  <si>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</si>
  <si>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</si>
  <si>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</si>
  <si>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</si>
  <si>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</si>
  <si>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</si>
  <si>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</si>
  <si>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</si>
  <si>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</si>
  <si>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</si>
  <si>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</si>
  <si>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EB-HYN-00-903</t>
  </si>
  <si>
    <t>TLL WAREHOUSE (903)</t>
  </si>
  <si>
    <t>EB-KHA-01-153</t>
  </si>
  <si>
    <t>EB-KHA-01-7900</t>
  </si>
  <si>
    <t>EB-LAN-01-901</t>
  </si>
  <si>
    <t>Kho 901 Sourcing HCM (901)</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</si>
  <si>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</si>
  <si>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</si>
  <si>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</si>
  <si>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</si>
  <si>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</si>
  <si>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</si>
  <si>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</si>
  <si>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</si>
  <si>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</si>
  <si>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</si>
  <si>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</si>
  <si>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</si>
  <si>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</si>
  <si>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</si>
  <si>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</si>
  <si>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</si>
  <si>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</si>
  <si>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</si>
  <si>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</si>
  <si>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</si>
  <si>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</si>
  <si>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</si>
  <si>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</si>
  <si>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</si>
  <si>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</si>
  <si>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</si>
  <si>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</si>
  <si>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</si>
  <si>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</si>
  <si>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</si>
  <si>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FM-HCM-BTH-0004</t>
  </si>
  <si>
    <t>FM-HCM-BTH-0006</t>
  </si>
  <si>
    <t>FM-HCM-GVP-0007</t>
  </si>
  <si>
    <t>FM-HCM-PNN-0002</t>
  </si>
  <si>
    <t>FM-HCM-Q1-0005</t>
  </si>
  <si>
    <t>FM-HCM-Q3-0000</t>
  </si>
  <si>
    <t>FM-HCM-Q3-0001</t>
  </si>
  <si>
    <t>FM-HCM-Q7-0003</t>
  </si>
  <si>
    <t>FM-HCM-TBH-0009</t>
  </si>
  <si>
    <t>FM-HCM-TĐC-0008</t>
  </si>
  <si>
    <t>KL-HNI-HMI-TMARTHATECO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</si>
  <si>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</si>
  <si>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</si>
  <si>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</si>
  <si>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</si>
  <si>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</si>
  <si>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</si>
  <si>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</si>
  <si>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</si>
  <si>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</si>
  <si>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</si>
  <si>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</si>
  <si>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</si>
  <si>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</si>
  <si>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</si>
  <si>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</si>
  <si>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</si>
  <si>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</si>
  <si>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</si>
  <si>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</si>
  <si>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</si>
  <si>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</si>
  <si>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</si>
  <si>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</si>
  <si>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</si>
  <si>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</si>
  <si>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</si>
  <si>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</si>
  <si>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</si>
  <si>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</si>
  <si>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</si>
  <si>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</si>
  <si>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</si>
  <si>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</si>
  <si>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</si>
  <si>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</si>
  <si>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</si>
  <si>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</si>
  <si>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</si>
  <si>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</si>
  <si>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</si>
  <si>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</si>
  <si>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</si>
  <si>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</si>
  <si>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</si>
  <si>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</si>
  <si>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</si>
  <si>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</si>
  <si>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</si>
  <si>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</si>
  <si>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</si>
  <si>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</si>
  <si>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</si>
  <si>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</si>
  <si>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</si>
  <si>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</si>
  <si>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</si>
  <si>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</si>
  <si>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</si>
  <si>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</si>
  <si>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</si>
  <si>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</si>
  <si>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</si>
  <si>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</si>
  <si>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</si>
  <si>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</si>
  <si>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</si>
  <si>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</si>
  <si>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</si>
  <si>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</si>
  <si>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</si>
  <si>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</si>
  <si>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</si>
  <si>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</si>
  <si>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</si>
  <si>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</si>
  <si>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</si>
  <si>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</si>
  <si>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</si>
  <si>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</si>
  <si>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</si>
  <si>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</si>
  <si>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</si>
  <si>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</si>
  <si>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</si>
  <si>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</si>
  <si>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</si>
  <si>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</si>
  <si>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MINHCAU-TNN-01-0001</t>
  </si>
  <si>
    <t>MINHCAU-TNN-01-0002</t>
  </si>
  <si>
    <t>MINHCAU-TNN-01-0003</t>
  </si>
  <si>
    <t>MINHCAU-TNN-01-0004</t>
  </si>
  <si>
    <t>MINHCAU-TNN-01-0005</t>
  </si>
  <si>
    <t>MINHCAU-TNN-01-0006</t>
  </si>
  <si>
    <t>MINHCAU-TNN-01-0007</t>
  </si>
  <si>
    <t>MINHCAU-TNN-01-0008</t>
  </si>
  <si>
    <t>MINHCAU-TNN-01-46949</t>
  </si>
  <si>
    <t>NHATMINH-HCM-BTH-68013</t>
  </si>
  <si>
    <t>NHATMINH-HCM-BTH-68014-1</t>
  </si>
  <si>
    <t>NHATMINH-HCM-BTH-79001</t>
  </si>
  <si>
    <t>NHATMINH-HCM-BTH-79004</t>
  </si>
  <si>
    <t>NHATMINH-HCM-BTH-83358</t>
  </si>
  <si>
    <t>NHATMINH-HCM-GVP-79009-1</t>
  </si>
  <si>
    <t>NHATMINH-HCM-GVP-79012</t>
  </si>
  <si>
    <t>NHATMINH-HCM-HBC-68003</t>
  </si>
  <si>
    <t>NHATMINH-HCM-HBC-68012-1</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</si>
  <si>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</si>
  <si>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</si>
  <si>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</si>
  <si>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</si>
  <si>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</si>
  <si>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</si>
  <si>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</si>
  <si>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</si>
  <si>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</si>
  <si>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</si>
  <si>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</si>
  <si>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</si>
  <si>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</si>
  <si>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</si>
  <si>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</si>
  <si>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</si>
  <si>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</si>
  <si>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</si>
  <si>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</si>
  <si>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</si>
  <si>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</si>
  <si>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</si>
  <si>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</si>
  <si>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</si>
  <si>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</si>
  <si>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</si>
  <si>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</si>
  <si>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</si>
  <si>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</si>
  <si>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</si>
  <si>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</si>
  <si>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</si>
  <si>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</si>
  <si>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</si>
  <si>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</si>
  <si>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</si>
  <si>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</si>
  <si>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</si>
  <si>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</si>
  <si>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</si>
  <si>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</si>
  <si>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</si>
  <si>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</si>
  <si>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</si>
  <si>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</si>
  <si>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</si>
  <si>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</si>
  <si>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</si>
  <si>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</si>
  <si>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</si>
  <si>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</si>
  <si>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</si>
  <si>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</si>
  <si>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</si>
  <si>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</si>
  <si>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</si>
  <si>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</si>
  <si>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</si>
  <si>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</si>
  <si>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</si>
  <si>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</si>
  <si>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</si>
  <si>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</si>
  <si>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</si>
  <si>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</si>
  <si>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</si>
  <si>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</si>
  <si>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</si>
  <si>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</si>
  <si>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</si>
  <si>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</si>
  <si>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</si>
  <si>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</si>
  <si>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</si>
  <si>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</si>
  <si>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</si>
  <si>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</si>
  <si>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</si>
  <si>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</si>
  <si>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</si>
  <si>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</si>
  <si>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</si>
  <si>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</si>
  <si>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</si>
  <si>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</si>
  <si>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SAINHD-HCM-BTH-02</t>
  </si>
  <si>
    <t>SAINHD-HCM-BTH-09</t>
  </si>
  <si>
    <t>SAINHD-HCM-HNB-05</t>
  </si>
  <si>
    <t>SAINHD-HCM-HNB-07</t>
  </si>
  <si>
    <t>SAINHD-HCM-PNN-01</t>
  </si>
  <si>
    <t>SAINHD-HCM-Q10-D3T2</t>
  </si>
  <si>
    <t>SAINHD-HCM-Q12-3A11</t>
  </si>
  <si>
    <t>SAINHD-HCM-Q2-03</t>
  </si>
  <si>
    <t>SAINHD-HCM-Q2-04</t>
  </si>
  <si>
    <t>SAINHD-HCM-Q2-08</t>
  </si>
  <si>
    <t>SAINHD-HCM-Q7-11</t>
  </si>
  <si>
    <t>SAINHD-HCM-Q7-368NTT</t>
  </si>
  <si>
    <t>SAINHD-HCM-TDC-06</t>
  </si>
  <si>
    <t>SAINHD-HCM-TPU-10</t>
  </si>
  <si>
    <t>SATRA-BDG-00-1226</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</si>
  <si>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</si>
  <si>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</si>
  <si>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</si>
  <si>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</si>
  <si>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</si>
  <si>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</si>
  <si>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</si>
  <si>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</si>
  <si>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</si>
  <si>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</si>
  <si>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</si>
  <si>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</si>
  <si>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</si>
  <si>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</si>
  <si>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</si>
  <si>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</si>
  <si>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</si>
  <si>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</si>
  <si>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</si>
  <si>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</si>
  <si>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</si>
  <si>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</si>
  <si>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</si>
  <si>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</si>
  <si>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</si>
  <si>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</si>
  <si>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</si>
  <si>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</si>
  <si>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</si>
  <si>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</si>
  <si>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</si>
  <si>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</si>
  <si>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</si>
  <si>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</si>
  <si>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</si>
  <si>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</si>
  <si>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</si>
  <si>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</si>
  <si>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</si>
  <si>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</si>
  <si>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</si>
  <si>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</si>
  <si>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</si>
  <si>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</si>
  <si>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</si>
  <si>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</si>
  <si>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</si>
  <si>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</si>
  <si>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</si>
  <si>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</si>
  <si>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</si>
  <si>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</si>
  <si>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</si>
  <si>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</si>
  <si>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</si>
  <si>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</si>
  <si>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</si>
  <si>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</si>
  <si>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</si>
  <si>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</si>
  <si>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</si>
  <si>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</si>
  <si>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</si>
  <si>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</si>
  <si>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</si>
  <si>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</si>
  <si>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</si>
  <si>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</si>
  <si>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</si>
  <si>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</si>
  <si>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</si>
  <si>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</si>
  <si>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SATRA-HCM-HBC-1164</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</si>
  <si>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</si>
  <si>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</si>
  <si>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</si>
  <si>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</si>
  <si>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</si>
  <si>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</si>
  <si>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</si>
  <si>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</si>
  <si>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</si>
  <si>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</si>
  <si>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</si>
  <si>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</si>
  <si>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</si>
  <si>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</si>
  <si>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</si>
  <si>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</si>
  <si>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</si>
  <si>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</si>
  <si>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</si>
  <si>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</si>
  <si>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</si>
  <si>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</si>
  <si>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</si>
  <si>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</si>
  <si>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</si>
  <si>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</si>
  <si>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</si>
  <si>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</si>
  <si>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</si>
  <si>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</si>
  <si>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</si>
  <si>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</si>
  <si>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</si>
  <si>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</si>
  <si>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</si>
  <si>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</si>
  <si>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</si>
  <si>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</si>
  <si>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</si>
  <si>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</si>
  <si>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</si>
  <si>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</si>
  <si>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</si>
  <si>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</si>
  <si>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</si>
  <si>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</si>
  <si>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</si>
  <si>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</si>
  <si>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</si>
  <si>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</si>
  <si>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</si>
  <si>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</si>
  <si>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</si>
  <si>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</si>
  <si>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</si>
  <si>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</si>
  <si>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</si>
  <si>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</si>
  <si>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</si>
  <si>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</si>
  <si>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</si>
  <si>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</si>
  <si>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</si>
  <si>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</si>
  <si>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</si>
  <si>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</si>
  <si>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</si>
  <si>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</si>
  <si>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</si>
  <si>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</si>
  <si>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</si>
  <si>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</si>
  <si>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</si>
  <si>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</si>
  <si>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</si>
  <si>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</si>
  <si>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</si>
  <si>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</si>
  <si>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</si>
  <si>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</si>
  <si>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</si>
  <si>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</si>
  <si>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</si>
  <si>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</si>
  <si>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</si>
  <si>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</si>
  <si>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</si>
  <si>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</si>
  <si>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</si>
  <si>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</si>
  <si>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</si>
  <si>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</si>
  <si>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</si>
  <si>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</si>
  <si>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</si>
  <si>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</si>
  <si>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</si>
  <si>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</si>
  <si>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</si>
  <si>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</si>
  <si>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</si>
  <si>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</si>
  <si>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</si>
  <si>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</si>
  <si>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</si>
  <si>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</si>
  <si>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</si>
  <si>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</si>
  <si>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</si>
  <si>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</si>
  <si>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</si>
  <si>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</si>
  <si>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</si>
  <si>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</si>
  <si>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</si>
  <si>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</si>
  <si>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</si>
  <si>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</si>
  <si>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</si>
  <si>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</si>
  <si>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</si>
  <si>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</si>
  <si>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</si>
  <si>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</si>
  <si>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</si>
  <si>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</si>
  <si>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</si>
  <si>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</si>
  <si>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</si>
  <si>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</si>
  <si>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</si>
  <si>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</si>
  <si>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</si>
  <si>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</si>
  <si>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</si>
  <si>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</si>
  <si>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</si>
  <si>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</si>
  <si>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</si>
  <si>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</si>
  <si>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</si>
  <si>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</si>
  <si>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</si>
  <si>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</si>
  <si>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</si>
  <si>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</si>
  <si>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</si>
  <si>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</si>
  <si>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</si>
  <si>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</si>
  <si>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</si>
  <si>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</si>
  <si>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</si>
  <si>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</si>
  <si>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</si>
  <si>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</si>
  <si>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</si>
  <si>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</si>
  <si>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</si>
  <si>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SEVEN-BDG-00-02</t>
  </si>
  <si>
    <t>SEVEN-HCM-Q3-30856</t>
  </si>
  <si>
    <t>SEVEN-HNI-BDH-03</t>
  </si>
  <si>
    <t>SEVEN-HNI-BDH-3004</t>
  </si>
  <si>
    <t>seven tầng b1 ba đình</t>
  </si>
  <si>
    <t>SEVEN-HNI-CGY-3002</t>
  </si>
  <si>
    <t>seven tầng 1 cầu giấy</t>
  </si>
  <si>
    <t>SEVEN-HNI-HKM-3001</t>
  </si>
  <si>
    <t>seven số 5 bà triệu hoàn kiếm</t>
  </si>
  <si>
    <t>SEVEN-HNI-HKM-3003</t>
  </si>
  <si>
    <t>seven 52 lò sũ  hoàn kiếm</t>
  </si>
  <si>
    <t>SEVEN-TNH-00-01</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</si>
  <si>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</si>
  <si>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</si>
  <si>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</si>
  <si>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</si>
  <si>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</si>
  <si>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</si>
  <si>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</si>
  <si>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</si>
  <si>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</si>
  <si>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</si>
  <si>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</si>
  <si>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</si>
  <si>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</si>
  <si>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</si>
  <si>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</si>
  <si>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</si>
  <si>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</si>
  <si>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</si>
  <si>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</si>
  <si>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SMART-HCM-Q7-0006</t>
  </si>
  <si>
    <t>SMART-HCM-Q7-0007</t>
  </si>
  <si>
    <t>SMART-HNI-BTL-0002</t>
  </si>
  <si>
    <t>SMART-HNI-HMI-0004</t>
  </si>
  <si>
    <t>SMART-HNI-HMI-0005</t>
  </si>
  <si>
    <t>SMART-HNI-NTL-0003</t>
  </si>
  <si>
    <t>SMART-HNI-NTL-34554</t>
  </si>
  <si>
    <t>SMART-HNI-THO-0001</t>
  </si>
  <si>
    <t>TMART-BNH-01-01098</t>
  </si>
  <si>
    <t>TMART-HCM-BTN-01054</t>
  </si>
  <si>
    <t>TMART-HCM-HBC-01053</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</si>
  <si>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</si>
  <si>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</si>
  <si>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</si>
  <si>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</si>
  <si>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</si>
  <si>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</si>
  <si>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</si>
  <si>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</si>
  <si>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</si>
  <si>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</si>
  <si>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</si>
  <si>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</si>
  <si>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</si>
  <si>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</si>
  <si>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</si>
  <si>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</si>
  <si>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</si>
  <si>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</si>
  <si>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</si>
  <si>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</si>
  <si>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</si>
  <si>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</si>
  <si>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</si>
  <si>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</si>
  <si>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</si>
  <si>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</si>
  <si>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</si>
  <si>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TMART-HNI-GLM-01081</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</si>
  <si>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</si>
  <si>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</si>
  <si>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</si>
  <si>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</si>
  <si>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</si>
  <si>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</si>
  <si>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</si>
  <si>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</si>
  <si>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</si>
  <si>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</si>
  <si>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</si>
  <si>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</si>
  <si>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</si>
  <si>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</si>
  <si>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</si>
  <si>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</si>
  <si>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</si>
  <si>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</si>
  <si>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</si>
  <si>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</si>
  <si>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</si>
  <si>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</si>
  <si>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</si>
  <si>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</si>
  <si>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</si>
  <si>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</si>
  <si>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</si>
  <si>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</si>
  <si>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</si>
  <si>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</si>
  <si>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</si>
  <si>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</si>
  <si>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</si>
  <si>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</si>
  <si>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</si>
  <si>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</si>
  <si>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</si>
  <si>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</si>
  <si>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</si>
  <si>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</si>
  <si>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</si>
  <si>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</si>
  <si>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</si>
  <si>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</si>
  <si>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</si>
  <si>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</si>
  <si>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</si>
  <si>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</si>
  <si>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</si>
  <si>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</si>
  <si>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</si>
  <si>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</si>
  <si>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</si>
  <si>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</si>
  <si>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</si>
  <si>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</si>
  <si>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</si>
  <si>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</si>
  <si>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</si>
  <si>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</si>
  <si>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</si>
  <si>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</si>
  <si>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TMART-HNI-TTX-03018</t>
  </si>
  <si>
    <t>Tmart03018 137. Quầy 538 Nguyễn Trãi</t>
  </si>
  <si>
    <t>TMART-HNI-TXN-00628</t>
  </si>
  <si>
    <t>TMART-HNI-TXN-01000</t>
  </si>
  <si>
    <t>TMART-HNI-TXN-01073</t>
  </si>
  <si>
    <t>TMART-HNI-TXN-01085</t>
  </si>
  <si>
    <t>TMART-HNI-TXN-01089</t>
  </si>
  <si>
    <t>TMART-HNI-TXN-01093</t>
  </si>
  <si>
    <t>TMART-HNI-TXN-03004</t>
  </si>
  <si>
    <t>TMART-HNI-TXN-99997</t>
  </si>
  <si>
    <t>TMART-HYN-01-01051</t>
  </si>
  <si>
    <t>TMART-HYN-01-01099</t>
  </si>
  <si>
    <t>VNPOST-HCM-BTH-003</t>
  </si>
  <si>
    <t>VNPOST-HCM-CCI-001</t>
  </si>
  <si>
    <t>VNPOST-HCM-PNN-002</t>
  </si>
  <si>
    <t>VNPOST-HNI-CGY-95740</t>
  </si>
  <si>
    <t>CIRCLEK MIỀN NAM</t>
  </si>
  <si>
    <t>CIRCLEK MIỀN BẮC</t>
  </si>
  <si>
    <t>CIIRCLEK MIỀN BẮC</t>
  </si>
  <si>
    <t>TMART ANH ĐĂNG</t>
  </si>
  <si>
    <t>SATRA TRUNG TÂM</t>
  </si>
  <si>
    <t>SATRA CỦ CHI</t>
  </si>
  <si>
    <t>SATRA PHẠM HÙNG</t>
  </si>
  <si>
    <t>SATRA - STSG</t>
  </si>
  <si>
    <t>SATRA PHÂN PHỐI</t>
  </si>
  <si>
    <t>SATRA VÕ VĂN KIỆT</t>
  </si>
  <si>
    <t>02/01/2026</t>
  </si>
  <si>
    <t>SG/HT126012600270</t>
  </si>
  <si>
    <t>Hàng trả - Mega Bình Dương - MEGA-HCM-00--008</t>
  </si>
  <si>
    <t>SG/HT126012600271</t>
  </si>
  <si>
    <t>SG/HT126012600273</t>
  </si>
  <si>
    <t>Hàng trả - Mega Cần Thơ - MEGA-CTO-00--002</t>
  </si>
  <si>
    <t>03/01/2026</t>
  </si>
  <si>
    <t>BH00098</t>
  </si>
  <si>
    <t>05/01/2026</t>
  </si>
  <si>
    <t>12188845 - Mega Hiệp Phú</t>
  </si>
  <si>
    <t>BH00099</t>
  </si>
  <si>
    <t>19071619</t>
  </si>
  <si>
    <t>BH00460</t>
  </si>
  <si>
    <t>08/01/2026</t>
  </si>
  <si>
    <t>TC15090054</t>
  </si>
  <si>
    <t>BH00461</t>
  </si>
  <si>
    <t>TC16133050</t>
  </si>
  <si>
    <t>BH00462</t>
  </si>
  <si>
    <t>TC16133149</t>
  </si>
  <si>
    <t>BH00463</t>
  </si>
  <si>
    <t>TC16133333</t>
  </si>
  <si>
    <t>BH00464</t>
  </si>
  <si>
    <t>TC17340834</t>
  </si>
  <si>
    <t>BH00465</t>
  </si>
  <si>
    <t>TC17341892</t>
  </si>
  <si>
    <t>BH00466</t>
  </si>
  <si>
    <t>TC20018949</t>
  </si>
  <si>
    <t>BH00467</t>
  </si>
  <si>
    <t>TC20020598</t>
  </si>
  <si>
    <t>BH00468</t>
  </si>
  <si>
    <t>TC20020689</t>
  </si>
  <si>
    <t>BH00469</t>
  </si>
  <si>
    <t>TC22688667</t>
  </si>
  <si>
    <t>BH00470</t>
  </si>
  <si>
    <t>TC24626042</t>
  </si>
  <si>
    <t>BH00471</t>
  </si>
  <si>
    <t>TC27689316</t>
  </si>
  <si>
    <t>BH00472</t>
  </si>
  <si>
    <t>TC91013600 - Trung tâm thương mại MM Mega Market Đà Nẵng</t>
  </si>
  <si>
    <t>SG/HT126012600272</t>
  </si>
  <si>
    <t>Hàng trả - Mega Bình Định - MEGA-GLI-00--007</t>
  </si>
  <si>
    <t>06/01/2026</t>
  </si>
  <si>
    <t>BH00473</t>
  </si>
  <si>
    <t>12191912 - Mega Hiệp Phú</t>
  </si>
  <si>
    <t>BH00474</t>
  </si>
  <si>
    <t>12191162 - Mega Hiệp Phú</t>
  </si>
  <si>
    <t>BH00475</t>
  </si>
  <si>
    <t>12192329 - Mega Hiệp Phú</t>
  </si>
  <si>
    <t>BH00476</t>
  </si>
  <si>
    <t>11332341 - Mega Bình Phú</t>
  </si>
  <si>
    <t>BH00742</t>
  </si>
  <si>
    <t>12/01/2026</t>
  </si>
  <si>
    <t>13034895</t>
  </si>
  <si>
    <t>BH00743</t>
  </si>
  <si>
    <t>13035209</t>
  </si>
  <si>
    <t>BH00744</t>
  </si>
  <si>
    <t>13032425</t>
  </si>
  <si>
    <t>BH00753</t>
  </si>
  <si>
    <t>14083035</t>
  </si>
  <si>
    <t>BH00754</t>
  </si>
  <si>
    <t>14083300</t>
  </si>
  <si>
    <t>BH00755</t>
  </si>
  <si>
    <t>14082737</t>
  </si>
  <si>
    <t>07/01/2026</t>
  </si>
  <si>
    <t>SG/HT126012600274</t>
  </si>
  <si>
    <t>Hàng trả - Mega Nghệ An - MEGA-NAN-01--013</t>
  </si>
  <si>
    <t>SG/HT126012600275</t>
  </si>
  <si>
    <t>Hàng trả - Mega Nha Trang - MEGA-KHA-00--011</t>
  </si>
  <si>
    <t>BH01026</t>
  </si>
  <si>
    <t>13/01/2026</t>
  </si>
  <si>
    <t>19072447</t>
  </si>
  <si>
    <t>BH01028</t>
  </si>
  <si>
    <t>TC27690068</t>
  </si>
  <si>
    <t>BH01029</t>
  </si>
  <si>
    <t>TC23407000</t>
  </si>
  <si>
    <t>BH01030</t>
  </si>
  <si>
    <t>TC22690353</t>
  </si>
  <si>
    <t>BH01031</t>
  </si>
  <si>
    <t>TC17342774</t>
  </si>
  <si>
    <t>BH01032</t>
  </si>
  <si>
    <t>TC17342134</t>
  </si>
  <si>
    <t>BH01033</t>
  </si>
  <si>
    <t>TC16134493</t>
  </si>
  <si>
    <t>BH01034</t>
  </si>
  <si>
    <t>TC15092871</t>
  </si>
  <si>
    <t>BH01035</t>
  </si>
  <si>
    <t>TC15092568</t>
  </si>
  <si>
    <t>MDV00025</t>
  </si>
  <si>
    <t>ADS - HO TRO THEM 1%</t>
  </si>
  <si>
    <t>BUS - HO TRO CUNG HOP TAC 2.25%</t>
  </si>
  <si>
    <t>DTS-HO TRO CUNG CAP THONG TIN 0.5%</t>
  </si>
  <si>
    <t>DIS - HO TRO TRUNG BAY SAN PHAM 2.3%</t>
  </si>
  <si>
    <t>CTG - HO TRO NHOM HANG TRONG DIEM 4%</t>
  </si>
  <si>
    <t>NIT-HO TRO SAN PHAM MOI 2%</t>
  </si>
  <si>
    <t>MDV00056</t>
  </si>
  <si>
    <t>IRB - Thưởng theo doanh số 0.2% năm 2025</t>
  </si>
  <si>
    <t>MDV00057</t>
  </si>
  <si>
    <t>LOB - Thưởng khách hàng thân thiết 3.3%</t>
  </si>
  <si>
    <t>09/01/2026</t>
  </si>
  <si>
    <t>BH01038</t>
  </si>
  <si>
    <t>12193045 - Mega Hiệp Phú</t>
  </si>
  <si>
    <t>BH01039</t>
  </si>
  <si>
    <t>10100092 - Mega An Phú</t>
  </si>
  <si>
    <t>BH01040</t>
  </si>
  <si>
    <t>10099774 - Mega An Phú</t>
  </si>
  <si>
    <t>BH01041</t>
  </si>
  <si>
    <t>10098630 - Mega An Phú</t>
  </si>
  <si>
    <t>BH01304</t>
  </si>
  <si>
    <t>14/01/2026</t>
  </si>
  <si>
    <t>26077864</t>
  </si>
  <si>
    <t>BH01305</t>
  </si>
  <si>
    <t>26078244</t>
  </si>
  <si>
    <t>BH01307</t>
  </si>
  <si>
    <t>26077944</t>
  </si>
  <si>
    <t>BH01329</t>
  </si>
  <si>
    <t>14081573</t>
  </si>
  <si>
    <t>BH01330</t>
  </si>
  <si>
    <t>14081476</t>
  </si>
  <si>
    <t>BH01331</t>
  </si>
  <si>
    <t>14085030</t>
  </si>
  <si>
    <t>BH01332</t>
  </si>
  <si>
    <t>14081832</t>
  </si>
  <si>
    <t>10/01/2026</t>
  </si>
  <si>
    <t>BH01036</t>
  </si>
  <si>
    <t>19074701</t>
  </si>
  <si>
    <t>BH01037</t>
  </si>
  <si>
    <t>19074800</t>
  </si>
  <si>
    <t>BH01529</t>
  </si>
  <si>
    <t>13033831</t>
  </si>
  <si>
    <t>BH01201</t>
  </si>
  <si>
    <t>15/01/2026</t>
  </si>
  <si>
    <t>TC15095014</t>
  </si>
  <si>
    <t>BH01202</t>
  </si>
  <si>
    <t>TC15094832</t>
  </si>
  <si>
    <t>BH01203</t>
  </si>
  <si>
    <t>TC91016035 - Trung tâm thương mại MM Mega Market Đà Nẵng</t>
  </si>
  <si>
    <t>BH01204</t>
  </si>
  <si>
    <t>TC28683121</t>
  </si>
  <si>
    <t>BH01205</t>
  </si>
  <si>
    <t>TC28682538</t>
  </si>
  <si>
    <t>BH01206</t>
  </si>
  <si>
    <t>TC27692404</t>
  </si>
  <si>
    <t>BH01207</t>
  </si>
  <si>
    <t>TC27692334</t>
  </si>
  <si>
    <t>BH01208</t>
  </si>
  <si>
    <t>TC24629550</t>
  </si>
  <si>
    <t>BH01209</t>
  </si>
  <si>
    <t>TC20023634</t>
  </si>
  <si>
    <t>BH01210</t>
  </si>
  <si>
    <t>TC17345073</t>
  </si>
  <si>
    <t>BH01769</t>
  </si>
  <si>
    <t>16/01/2026</t>
  </si>
  <si>
    <t>26080096</t>
  </si>
  <si>
    <t>BH01770</t>
  </si>
  <si>
    <t>26080201</t>
  </si>
  <si>
    <t>BH01215</t>
  </si>
  <si>
    <t>19076074</t>
  </si>
  <si>
    <t>BH01211</t>
  </si>
  <si>
    <t>12195319 - Mega Hiệp Phú</t>
  </si>
  <si>
    <t>BH01212</t>
  </si>
  <si>
    <t>18599874</t>
  </si>
  <si>
    <t>BH01213</t>
  </si>
  <si>
    <t>18600192</t>
  </si>
  <si>
    <t>BH01214</t>
  </si>
  <si>
    <t>18597836</t>
  </si>
  <si>
    <t>BH01995</t>
  </si>
  <si>
    <t>22/01/2026</t>
  </si>
  <si>
    <t>TC25668644</t>
  </si>
  <si>
    <t>HN/HT070109</t>
  </si>
  <si>
    <t>Hàng trả - Mega Thăng Long - MEGA-HNI-BTL-0006</t>
  </si>
  <si>
    <t>SG/HT130134</t>
  </si>
  <si>
    <t>Hàng trả - Mega Vũng Tàu - MEGA-HCM-00--009</t>
  </si>
  <si>
    <t>SG/HT130135</t>
  </si>
  <si>
    <t>SG/HT130136</t>
  </si>
  <si>
    <t>BH01628</t>
  </si>
  <si>
    <t>19/01/2026</t>
  </si>
  <si>
    <t>11336976 - Mega Bình Phú</t>
  </si>
  <si>
    <t>BH01629</t>
  </si>
  <si>
    <t>11337456 - Mega Bình Phú</t>
  </si>
  <si>
    <t>BH01630</t>
  </si>
  <si>
    <t>29352849 - Mega Hưng Phú</t>
  </si>
  <si>
    <t>BH01631</t>
  </si>
  <si>
    <t>29353935 - Mega Hưng Phú</t>
  </si>
  <si>
    <t>BH01632</t>
  </si>
  <si>
    <t>TC91016973 - Trung tâm thương mại MM Mega Market Đà Nẵng</t>
  </si>
  <si>
    <t>BH01633</t>
  </si>
  <si>
    <t>TC91016383 - Trung tâm thương mại MM Mega Market Đà Nẵng</t>
  </si>
  <si>
    <t>BH01634</t>
  </si>
  <si>
    <t>TC24630893</t>
  </si>
  <si>
    <t>BH01635</t>
  </si>
  <si>
    <t>TC22693440</t>
  </si>
  <si>
    <t>BH01636</t>
  </si>
  <si>
    <t>TC22693419</t>
  </si>
  <si>
    <t>BH01637</t>
  </si>
  <si>
    <t>TC17345915</t>
  </si>
  <si>
    <t>BH01638</t>
  </si>
  <si>
    <t>TC16139718</t>
  </si>
  <si>
    <t>BH01639</t>
  </si>
  <si>
    <t>TC16138061</t>
  </si>
  <si>
    <t>BH01640</t>
  </si>
  <si>
    <t>TC15096287</t>
  </si>
  <si>
    <t>BH02412</t>
  </si>
  <si>
    <t>20/01/2026</t>
  </si>
  <si>
    <t>13037850</t>
  </si>
  <si>
    <t>BH01641</t>
  </si>
  <si>
    <t>10108874 - Mega An Phú</t>
  </si>
  <si>
    <t>BH01642</t>
  </si>
  <si>
    <t>10108549 - Mega An Phú</t>
  </si>
  <si>
    <t>BH02670</t>
  </si>
  <si>
    <t>90589832</t>
  </si>
  <si>
    <t>BH02671</t>
  </si>
  <si>
    <t>90588067</t>
  </si>
  <si>
    <t>BH02694</t>
  </si>
  <si>
    <t>14086185</t>
  </si>
  <si>
    <t>BH02695</t>
  </si>
  <si>
    <t>24/01/2026</t>
  </si>
  <si>
    <t>14086329</t>
  </si>
  <si>
    <t>BH01983</t>
  </si>
  <si>
    <t>TC16140576</t>
  </si>
  <si>
    <t>BH01984</t>
  </si>
  <si>
    <t>TC16140684</t>
  </si>
  <si>
    <t>BH01985</t>
  </si>
  <si>
    <t>TC21460994</t>
  </si>
  <si>
    <t>BH01986</t>
  </si>
  <si>
    <t>TC22694776</t>
  </si>
  <si>
    <t>BH01987</t>
  </si>
  <si>
    <t>TC22695316</t>
  </si>
  <si>
    <t>BH01988</t>
  </si>
  <si>
    <t>TC25669520</t>
  </si>
  <si>
    <t>BH01989</t>
  </si>
  <si>
    <t>TC28685165</t>
  </si>
  <si>
    <t>BH03072</t>
  </si>
  <si>
    <t>21/01/2026</t>
  </si>
  <si>
    <t>26081442</t>
  </si>
  <si>
    <t>BH01990</t>
  </si>
  <si>
    <t>19078194</t>
  </si>
  <si>
    <t>BH01991</t>
  </si>
  <si>
    <t>18602539</t>
  </si>
  <si>
    <t>BH01992</t>
  </si>
  <si>
    <t>18602508</t>
  </si>
  <si>
    <t>BH01993</t>
  </si>
  <si>
    <t>18603379</t>
  </si>
  <si>
    <t>BH01994</t>
  </si>
  <si>
    <t>18602524</t>
  </si>
  <si>
    <t>BH03260</t>
  </si>
  <si>
    <t>27/01/2026</t>
  </si>
  <si>
    <t>13043028</t>
  </si>
  <si>
    <t>BH03295</t>
  </si>
  <si>
    <t>14086812</t>
  </si>
  <si>
    <t>BH03296</t>
  </si>
  <si>
    <t>14091183</t>
  </si>
  <si>
    <t>BH03297</t>
  </si>
  <si>
    <t>14090742</t>
  </si>
  <si>
    <t>BH03298</t>
  </si>
  <si>
    <t>14090159</t>
  </si>
  <si>
    <t>BH03299</t>
  </si>
  <si>
    <t>14091180</t>
  </si>
  <si>
    <t>MDV00024</t>
  </si>
  <si>
    <t>Ho tro phi van chuyen T12/2025</t>
  </si>
  <si>
    <t>BH02578</t>
  </si>
  <si>
    <t>11338627 - Mega Bình Phú</t>
  </si>
  <si>
    <t>BH02579</t>
  </si>
  <si>
    <t>11339809 - Mega Bình Phú</t>
  </si>
  <si>
    <t>BH02580</t>
  </si>
  <si>
    <t>11339487 - Mega Bình Phú</t>
  </si>
  <si>
    <t>BH03465</t>
  </si>
  <si>
    <t>26085179</t>
  </si>
  <si>
    <t>BH03796</t>
  </si>
  <si>
    <t>31/01/2026</t>
  </si>
  <si>
    <t>29355228 - Mega Hưng Phú</t>
  </si>
  <si>
    <t>BH02561</t>
  </si>
  <si>
    <t>TC28687048</t>
  </si>
  <si>
    <t>BH02562</t>
  </si>
  <si>
    <t>TC27696642</t>
  </si>
  <si>
    <t>BH02563</t>
  </si>
  <si>
    <t>TC25671588</t>
  </si>
  <si>
    <t>BH02564</t>
  </si>
  <si>
    <t>TC23410727</t>
  </si>
  <si>
    <t>BH02565</t>
  </si>
  <si>
    <t>TC23410449</t>
  </si>
  <si>
    <t>BH02566</t>
  </si>
  <si>
    <t>TC22696912</t>
  </si>
  <si>
    <t>BH02567</t>
  </si>
  <si>
    <t>TC20027379</t>
  </si>
  <si>
    <t>BH02568</t>
  </si>
  <si>
    <t>TC17350724</t>
  </si>
  <si>
    <t>BH02569</t>
  </si>
  <si>
    <t>TC17349481</t>
  </si>
  <si>
    <t>BH02570</t>
  </si>
  <si>
    <t>TC16143806</t>
  </si>
  <si>
    <t>BH02571</t>
  </si>
  <si>
    <t>TC16142963</t>
  </si>
  <si>
    <t>BH02572</t>
  </si>
  <si>
    <t>TC16142255</t>
  </si>
  <si>
    <t>BH02573</t>
  </si>
  <si>
    <t>TC16141931</t>
  </si>
  <si>
    <t>BH02574</t>
  </si>
  <si>
    <t>TC15100079</t>
  </si>
  <si>
    <t>BH02575</t>
  </si>
  <si>
    <t>12199675 - Mega Hiệp Phú</t>
  </si>
  <si>
    <t>BH02576</t>
  </si>
  <si>
    <t>12201444</t>
  </si>
  <si>
    <t>BH02577</t>
  </si>
  <si>
    <t>12199752 - Mega Hiệp Phú</t>
  </si>
  <si>
    <t>BH04109</t>
  </si>
  <si>
    <t>13044646</t>
  </si>
  <si>
    <t>10115894 - Mega An Phú</t>
  </si>
  <si>
    <t>BH02672</t>
  </si>
  <si>
    <t>10117215 - Mega An Phú</t>
  </si>
  <si>
    <t>BH02673</t>
  </si>
  <si>
    <t>10117545 - Mega An Phú</t>
  </si>
  <si>
    <t>BH03688</t>
  </si>
  <si>
    <t>30/01/2026</t>
  </si>
  <si>
    <t>14093951</t>
  </si>
  <si>
    <t>BH03689</t>
  </si>
  <si>
    <t>14090469</t>
  </si>
  <si>
    <t>BH03953</t>
  </si>
  <si>
    <t>90591470</t>
  </si>
  <si>
    <t>BH03982</t>
  </si>
  <si>
    <t>13045773</t>
  </si>
  <si>
    <t>26/01/2026</t>
  </si>
  <si>
    <t>BH02992</t>
  </si>
  <si>
    <t>29/01/2026</t>
  </si>
  <si>
    <t>TC91019807 - Trung tâm thương mại MM Mega Market Đà Nẵng</t>
  </si>
  <si>
    <t>BH02993</t>
  </si>
  <si>
    <t>TC91019586 - Trung tâm thương mại MM Mega Market Đà Nẵng</t>
  </si>
  <si>
    <t>BH02994</t>
  </si>
  <si>
    <t>TC28688375</t>
  </si>
  <si>
    <t>BH02995</t>
  </si>
  <si>
    <t>TC24637414</t>
  </si>
  <si>
    <t>BH02996</t>
  </si>
  <si>
    <t>TC24637316</t>
  </si>
  <si>
    <t>BH02997</t>
  </si>
  <si>
    <t>TC22697721</t>
  </si>
  <si>
    <t>BH02998</t>
  </si>
  <si>
    <t>TC20029466</t>
  </si>
  <si>
    <t>BH02999</t>
  </si>
  <si>
    <t>TC20029323</t>
  </si>
  <si>
    <t>BH03000</t>
  </si>
  <si>
    <t>TC16144686</t>
  </si>
  <si>
    <t>BH03001</t>
  </si>
  <si>
    <t>TC16144578</t>
  </si>
  <si>
    <t>BH03002</t>
  </si>
  <si>
    <t>TC15101328</t>
  </si>
  <si>
    <t>BH03003</t>
  </si>
  <si>
    <t>TC15101228</t>
  </si>
  <si>
    <t>BH03004</t>
  </si>
  <si>
    <t>TC15100643</t>
  </si>
  <si>
    <t>HN/HT070110</t>
  </si>
  <si>
    <t>HN/HT070111</t>
  </si>
  <si>
    <t>Hàng trả - Mega Hà Đông - MEGA-HNI-HDG-0007</t>
  </si>
  <si>
    <t>SG/HT230130</t>
  </si>
  <si>
    <t>SG/HT230131</t>
  </si>
  <si>
    <t>Hàng trả - Mega Đắk Lắk - MEGA-DLK-00--014</t>
  </si>
  <si>
    <t>SG/HT230132</t>
  </si>
  <si>
    <t>Hàng trả - Mega Hải Phòng - MEGA-HPG-01--003</t>
  </si>
  <si>
    <t>SG/HT230133</t>
  </si>
  <si>
    <t>SG/HT230134</t>
  </si>
  <si>
    <t>Hàng trả - Mega Kiên Giang - MEGA-AGG-00--015</t>
  </si>
  <si>
    <t>SG/HT230135</t>
  </si>
  <si>
    <t>SG/HT230136</t>
  </si>
  <si>
    <t>BH02986</t>
  </si>
  <si>
    <t>19082711</t>
  </si>
  <si>
    <t>BH02987</t>
  </si>
  <si>
    <t>19082178</t>
  </si>
  <si>
    <t>BH02989</t>
  </si>
  <si>
    <t>11343009 - Mega Bình Phú</t>
  </si>
  <si>
    <t>BH04404</t>
  </si>
  <si>
    <t>13042895</t>
  </si>
  <si>
    <t>BH04405</t>
  </si>
  <si>
    <t>13042565</t>
  </si>
  <si>
    <t>28/01/2026</t>
  </si>
  <si>
    <t>BH02988</t>
  </si>
  <si>
    <t>11344165 - Mega Bình Phú</t>
  </si>
  <si>
    <t>BH02990</t>
  </si>
  <si>
    <t>18606928</t>
  </si>
  <si>
    <t>BH02991</t>
  </si>
  <si>
    <t>18607246</t>
  </si>
  <si>
    <t>BH04534</t>
  </si>
  <si>
    <t>26088051</t>
  </si>
  <si>
    <t>BH04535</t>
  </si>
  <si>
    <t>26087829</t>
  </si>
  <si>
    <t>BH03797</t>
  </si>
  <si>
    <t>10121231 - Mega An Phú</t>
  </si>
  <si>
    <t>BH03798</t>
  </si>
  <si>
    <t>10126381 - Mega An Phú</t>
  </si>
  <si>
    <t>BH03803</t>
  </si>
  <si>
    <t>TC27699612</t>
  </si>
  <si>
    <t>BH03804</t>
  </si>
  <si>
    <t>TC22699341</t>
  </si>
  <si>
    <t>BH03805</t>
  </si>
  <si>
    <t>TC20030393</t>
  </si>
  <si>
    <t>BH03806</t>
  </si>
  <si>
    <t>TC17353249</t>
  </si>
  <si>
    <t>BH03807</t>
  </si>
  <si>
    <t>TC16146228</t>
  </si>
  <si>
    <t>BH03808</t>
  </si>
  <si>
    <t>TC16145911</t>
  </si>
  <si>
    <t>BH04625</t>
  </si>
  <si>
    <t>90593042</t>
  </si>
  <si>
    <t>BH04673</t>
  </si>
  <si>
    <t>14093952</t>
  </si>
  <si>
    <t>SG/HTRS107602LJ</t>
  </si>
  <si>
    <t>Hàng trả - Mega Hưng Phú - MEGA-HCM-TDC-0003</t>
  </si>
  <si>
    <t>SG/HTRS107603LJ</t>
  </si>
  <si>
    <t>Hàng trả - Mega Hiệp Phú - MEGA-HCM-Q12-0004</t>
  </si>
  <si>
    <t>BH03799</t>
  </si>
  <si>
    <t>11344613 - Mega Bình Phú</t>
  </si>
  <si>
    <t>BH03800</t>
  </si>
  <si>
    <t>12204378 - Mega Hiệp Phú</t>
  </si>
  <si>
    <t>BH03801</t>
  </si>
  <si>
    <t>12203135 - Mega Hiệp Phú</t>
  </si>
  <si>
    <t>SG/HTRSRS110201FX</t>
  </si>
  <si>
    <t>BH03802</t>
  </si>
  <si>
    <t>50956570 - Mega An Phú. Food Delivery Service Center</t>
  </si>
  <si>
    <t>BH03809</t>
  </si>
  <si>
    <t>19084522</t>
  </si>
  <si>
    <t>Bán hàng</t>
  </si>
  <si>
    <t>Giảm công nợ</t>
  </si>
  <si>
    <t>Hàng trả</t>
  </si>
  <si>
    <t>2a</t>
  </si>
  <si>
    <t>5a</t>
  </si>
  <si>
    <t>BH06546</t>
  </si>
  <si>
    <t>26087520</t>
  </si>
  <si>
    <t>BH04319</t>
  </si>
  <si>
    <t>TC25675225</t>
  </si>
  <si>
    <t>BH04320</t>
  </si>
  <si>
    <t>TC24641012</t>
  </si>
  <si>
    <t>BH04321</t>
  </si>
  <si>
    <t>TC24640792</t>
  </si>
  <si>
    <t>BH04322</t>
  </si>
  <si>
    <t>TC20032231</t>
  </si>
  <si>
    <t>BH04323</t>
  </si>
  <si>
    <t>TC17356642</t>
  </si>
  <si>
    <t>BH04324</t>
  </si>
  <si>
    <t>TC17355889</t>
  </si>
  <si>
    <t>BH04325</t>
  </si>
  <si>
    <t>TC16148431</t>
  </si>
  <si>
    <t>BH04326</t>
  </si>
  <si>
    <t>TC16148320</t>
  </si>
  <si>
    <t>BH04327</t>
  </si>
  <si>
    <t>TC15105522</t>
  </si>
  <si>
    <t>BH04328</t>
  </si>
  <si>
    <t>TC15105345</t>
  </si>
  <si>
    <t>BH04329</t>
  </si>
  <si>
    <t>TC15104384</t>
  </si>
  <si>
    <t>BH04395</t>
  </si>
  <si>
    <t>TC15104487</t>
  </si>
  <si>
    <t>BH05455</t>
  </si>
  <si>
    <t>13051123</t>
  </si>
  <si>
    <t>BH05456</t>
  </si>
  <si>
    <t>14098321</t>
  </si>
  <si>
    <t>BH05457</t>
  </si>
  <si>
    <t>14096953</t>
  </si>
  <si>
    <t>SG/HTRS108132ZI</t>
  </si>
  <si>
    <t>Hàng trả - Mega An Giang - MEGA-AGG-00--006</t>
  </si>
  <si>
    <t>SG/HTRS108133ZI</t>
  </si>
  <si>
    <t>SG/HTRS108134ZI</t>
  </si>
  <si>
    <t>SG/HTRS108135ZI</t>
  </si>
  <si>
    <t>BH04315</t>
  </si>
  <si>
    <t>19085808</t>
  </si>
  <si>
    <t>BH04316</t>
  </si>
  <si>
    <t>19085499</t>
  </si>
  <si>
    <t>BH04317</t>
  </si>
  <si>
    <t>10129717 - Mega An Phú</t>
  </si>
  <si>
    <t>BH04318</t>
  </si>
  <si>
    <t>10131792 - Mega An Phú</t>
  </si>
  <si>
    <t>BH06545</t>
  </si>
  <si>
    <t>26089573</t>
  </si>
  <si>
    <t>BH04992</t>
  </si>
  <si>
    <t>12206932 - Mega Hiệp Phú</t>
  </si>
  <si>
    <t>BH04991</t>
  </si>
  <si>
    <t>19086026</t>
  </si>
  <si>
    <t>BH04993</t>
  </si>
  <si>
    <t>TC28692986</t>
  </si>
  <si>
    <t>BH04995</t>
  </si>
  <si>
    <t>TC28692984</t>
  </si>
  <si>
    <t>BH04996</t>
  </si>
  <si>
    <t>TC25677309</t>
  </si>
  <si>
    <t>BH04997</t>
  </si>
  <si>
    <t>TC27003529</t>
  </si>
  <si>
    <t>BH04998</t>
  </si>
  <si>
    <t>TC27002864</t>
  </si>
  <si>
    <t>BH04999</t>
  </si>
  <si>
    <t>TC24642986</t>
  </si>
  <si>
    <t>BH05000</t>
  </si>
  <si>
    <t>TC23413878</t>
  </si>
  <si>
    <t>BH05001</t>
  </si>
  <si>
    <t>TC20033553</t>
  </si>
  <si>
    <t>BH05002</t>
  </si>
  <si>
    <t>TC17357524</t>
  </si>
  <si>
    <t>BH05003</t>
  </si>
  <si>
    <t>TC16150826</t>
  </si>
  <si>
    <t>BH05004</t>
  </si>
  <si>
    <t>TC16150020</t>
  </si>
  <si>
    <t>BH05005</t>
  </si>
  <si>
    <t>TC16149694</t>
  </si>
  <si>
    <t>BH06547</t>
  </si>
  <si>
    <t>26090922</t>
  </si>
  <si>
    <t>BH06578</t>
  </si>
  <si>
    <t>14099215</t>
  </si>
  <si>
    <t>BH06579</t>
  </si>
  <si>
    <t>14101254</t>
  </si>
  <si>
    <t>BH06580</t>
  </si>
  <si>
    <t>14100478</t>
  </si>
  <si>
    <t>HN/HT2000012</t>
  </si>
  <si>
    <t>Hàng trả - Mega Hoàng Mai - MEGA-HNI-HMI-0005</t>
  </si>
  <si>
    <t>MDV00102</t>
  </si>
  <si>
    <t>BH04987</t>
  </si>
  <si>
    <t>10135133</t>
  </si>
  <si>
    <t>BH04988</t>
  </si>
  <si>
    <t>18610852</t>
  </si>
  <si>
    <t>BH04989</t>
  </si>
  <si>
    <t>18611162</t>
  </si>
  <si>
    <t>BH04990</t>
  </si>
  <si>
    <t>18612315</t>
  </si>
  <si>
    <t>BH06287</t>
  </si>
  <si>
    <t>13366764</t>
  </si>
  <si>
    <t>BH06290</t>
  </si>
  <si>
    <t>13367813</t>
  </si>
  <si>
    <t>bh16798</t>
  </si>
  <si>
    <t>13051459</t>
  </si>
  <si>
    <t>SG/HTRS108136ZI</t>
  </si>
  <si>
    <t>SG/HTRS108137ZI</t>
  </si>
  <si>
    <t>SG/HTRS108138ZI</t>
  </si>
  <si>
    <t>SG/HTRS108143ZI</t>
  </si>
  <si>
    <t>Hàng trả - Mega Đà Nẵng - MEGA-DNG-00--004</t>
  </si>
  <si>
    <t>BH05796</t>
  </si>
  <si>
    <t>50957293</t>
  </si>
  <si>
    <t>BH05797</t>
  </si>
  <si>
    <t>50957292 - Mega An Phú. Food Delivery Service Center</t>
  </si>
  <si>
    <t>bh16637</t>
  </si>
  <si>
    <t>26092706</t>
  </si>
  <si>
    <t>BH05782</t>
  </si>
  <si>
    <t>TC91023326 - Trung tâm thương mại MM Mega Market Đà Nẵng</t>
  </si>
  <si>
    <t>BH05783</t>
  </si>
  <si>
    <t>TC28694003</t>
  </si>
  <si>
    <t>BH05784</t>
  </si>
  <si>
    <t>TC22003665</t>
  </si>
  <si>
    <t>BH05785</t>
  </si>
  <si>
    <t>TC22004593</t>
  </si>
  <si>
    <t>BH05786</t>
  </si>
  <si>
    <t>TC22003577</t>
  </si>
  <si>
    <t>BH05787</t>
  </si>
  <si>
    <t>TC20035302</t>
  </si>
  <si>
    <t>BH05788</t>
  </si>
  <si>
    <t>TC20034789</t>
  </si>
  <si>
    <t>BH05789</t>
  </si>
  <si>
    <t>TC17359349</t>
  </si>
  <si>
    <t>BH05790</t>
  </si>
  <si>
    <t>TC16152406</t>
  </si>
  <si>
    <t>BH05791</t>
  </si>
  <si>
    <t>TC15108354</t>
  </si>
  <si>
    <t>BH17426</t>
  </si>
  <si>
    <t>13054371</t>
  </si>
  <si>
    <t>BH17427</t>
  </si>
  <si>
    <t>13051748</t>
  </si>
  <si>
    <t>BH05792</t>
  </si>
  <si>
    <t>11350289 - Mega Bình Phú</t>
  </si>
  <si>
    <t>BH05793</t>
  </si>
  <si>
    <t>11350509 - Mega Bình Phú</t>
  </si>
  <si>
    <t>BH05794</t>
  </si>
  <si>
    <t>10144297 - Mega An Phú</t>
  </si>
  <si>
    <t>BH05795</t>
  </si>
  <si>
    <t>10138584 - Mega An Phú</t>
  </si>
  <si>
    <t>BH17520</t>
  </si>
  <si>
    <t>26093895</t>
  </si>
  <si>
    <t>BH17521</t>
  </si>
  <si>
    <t>26092815</t>
  </si>
  <si>
    <t>BH17522</t>
  </si>
  <si>
    <t>26089683</t>
  </si>
  <si>
    <t>BH17550</t>
  </si>
  <si>
    <t>14103197</t>
  </si>
  <si>
    <t>BH17551</t>
  </si>
  <si>
    <t>14102767</t>
  </si>
  <si>
    <t>BH05829</t>
  </si>
  <si>
    <t>18614820</t>
  </si>
  <si>
    <t>MDV00120</t>
  </si>
  <si>
    <t>BH05830</t>
  </si>
  <si>
    <t>18616241</t>
  </si>
  <si>
    <t>BH05833</t>
  </si>
  <si>
    <t>12210539 - Mega Hiệp Phú</t>
  </si>
  <si>
    <t>BH05834</t>
  </si>
  <si>
    <t>TC91024042 - Trung tâm thương mại MM Mega Market Đà Nẵng</t>
  </si>
  <si>
    <t>BH05835</t>
  </si>
  <si>
    <t>TC21467610</t>
  </si>
  <si>
    <t>BH05836</t>
  </si>
  <si>
    <t>TC17361031</t>
  </si>
  <si>
    <t>HN/HT070118</t>
  </si>
  <si>
    <t>Hàng trả - Mega Thanh Xuân - MEGA-HNI-TXN-0008</t>
  </si>
  <si>
    <t>SG/HTRS102802LH</t>
  </si>
  <si>
    <t>BH05828</t>
  </si>
  <si>
    <t>18616903</t>
  </si>
  <si>
    <t>BH05831</t>
  </si>
  <si>
    <t>11351873 - Mega Bình Phú</t>
  </si>
  <si>
    <t>BH05832</t>
  </si>
  <si>
    <t>12212326 - Mega Hiệp Phú</t>
  </si>
  <si>
    <t>SG/HT080231</t>
  </si>
  <si>
    <t>SG/HT080232</t>
  </si>
  <si>
    <t>SG/HT110262</t>
  </si>
  <si>
    <t>BH06078</t>
  </si>
  <si>
    <t>12212491 - Mega Hiệp Phú</t>
  </si>
  <si>
    <t>BH06682</t>
  </si>
  <si>
    <t>11352695 - Mega Bình Phú</t>
  </si>
  <si>
    <t>BH06669</t>
  </si>
  <si>
    <t>TC91025411 - Trung tâm thương mại MM Mega Market Đà Nẵng</t>
  </si>
  <si>
    <t>BH06670</t>
  </si>
  <si>
    <t>TC28697126</t>
  </si>
  <si>
    <t>BH06671</t>
  </si>
  <si>
    <t>TC27007649</t>
  </si>
  <si>
    <t>BH06672</t>
  </si>
  <si>
    <t>TC25681108</t>
  </si>
  <si>
    <t>BH06673</t>
  </si>
  <si>
    <t>TC24650640</t>
  </si>
  <si>
    <t>BH06674</t>
  </si>
  <si>
    <t>TC23416103</t>
  </si>
  <si>
    <t>BH06675</t>
  </si>
  <si>
    <t>TC22008112</t>
  </si>
  <si>
    <t>BH06676</t>
  </si>
  <si>
    <t>TC22006824</t>
  </si>
  <si>
    <t>BH06677</t>
  </si>
  <si>
    <t>TC17364089</t>
  </si>
  <si>
    <t>BH06678</t>
  </si>
  <si>
    <t>TC16157534</t>
  </si>
  <si>
    <t>BH06679</t>
  </si>
  <si>
    <t>TC16156795</t>
  </si>
  <si>
    <t>BH06680</t>
  </si>
  <si>
    <t>10156709 - Mega An Phú</t>
  </si>
  <si>
    <t>HN/HT2000013</t>
  </si>
  <si>
    <t>HN/HT2000014</t>
  </si>
  <si>
    <t>SG/HT110263</t>
  </si>
  <si>
    <t>SG/HT110264</t>
  </si>
  <si>
    <t>SG/HT110265</t>
  </si>
  <si>
    <t>SG/HT110266</t>
  </si>
  <si>
    <t>SG/HT110267</t>
  </si>
  <si>
    <t>SG/HT110268</t>
  </si>
  <si>
    <t>BH06683</t>
  </si>
  <si>
    <t>19092728</t>
  </si>
  <si>
    <t>BH06681</t>
  </si>
  <si>
    <t>11353359 - Mega Bình Phú</t>
  </si>
  <si>
    <t>BH06684</t>
  </si>
  <si>
    <t>18617495</t>
  </si>
  <si>
    <t>BH06685</t>
  </si>
  <si>
    <t>18617391</t>
  </si>
  <si>
    <t>MDV00147</t>
  </si>
  <si>
    <t>BH06798</t>
  </si>
  <si>
    <t>12214965 - Mega Hiệp Phú</t>
  </si>
  <si>
    <t>BH06799</t>
  </si>
  <si>
    <t>12213482 - Mega Hiệp Phú</t>
  </si>
  <si>
    <t>BH06800</t>
  </si>
  <si>
    <t>12212939 - Mega Hiệp Phú</t>
  </si>
  <si>
    <t>BH07679</t>
  </si>
  <si>
    <t>29359797 - Mega Hưng Phú</t>
  </si>
  <si>
    <t>BH18252</t>
  </si>
  <si>
    <t>26094112</t>
  </si>
  <si>
    <t>BH18718</t>
  </si>
  <si>
    <t>90599441</t>
  </si>
  <si>
    <t>BH18772</t>
  </si>
  <si>
    <t>14110122</t>
  </si>
  <si>
    <t>BH18893</t>
  </si>
  <si>
    <t>90599389</t>
  </si>
  <si>
    <t>BH18900</t>
  </si>
  <si>
    <t>13061673</t>
  </si>
  <si>
    <t>BH19417</t>
  </si>
  <si>
    <t>26096504</t>
  </si>
  <si>
    <t>BH19659</t>
  </si>
  <si>
    <t>14107261</t>
  </si>
  <si>
    <t>BH19661</t>
  </si>
  <si>
    <t>14107060</t>
  </si>
  <si>
    <t>BH07463</t>
  </si>
  <si>
    <t>TC91026772 - Trung tâm thương mại MM Mega Market Đà Nẵng</t>
  </si>
  <si>
    <t>BH07464</t>
  </si>
  <si>
    <t>TC28699159</t>
  </si>
  <si>
    <t>BH07465</t>
  </si>
  <si>
    <t>TC27009555</t>
  </si>
  <si>
    <t>BH07466</t>
  </si>
  <si>
    <t>TC24652882</t>
  </si>
  <si>
    <t>BH07467</t>
  </si>
  <si>
    <t>TC22008785</t>
  </si>
  <si>
    <t>BH07468</t>
  </si>
  <si>
    <t>TC21469336</t>
  </si>
  <si>
    <t>BH07469</t>
  </si>
  <si>
    <t>TC20040354</t>
  </si>
  <si>
    <t>BH07470</t>
  </si>
  <si>
    <t>TC17365407</t>
  </si>
  <si>
    <t>BH07471</t>
  </si>
  <si>
    <t>TC16159142</t>
  </si>
  <si>
    <t>BH07472</t>
  </si>
  <si>
    <t>18619444</t>
  </si>
  <si>
    <t>MDV00171</t>
  </si>
  <si>
    <t>BH07666</t>
  </si>
  <si>
    <t>19093421</t>
  </si>
  <si>
    <t>BH07667</t>
  </si>
  <si>
    <t>10160128 - Mega An Phú</t>
  </si>
  <si>
    <t>BH07668</t>
  </si>
  <si>
    <t>29360603 - Mega Hưng Phú</t>
  </si>
  <si>
    <t>BH07669</t>
  </si>
  <si>
    <t>29360424 - Mega Hưng Phú</t>
  </si>
  <si>
    <t>BH20191</t>
  </si>
  <si>
    <t>14113023</t>
  </si>
  <si>
    <t>BH20192</t>
  </si>
  <si>
    <t>14109561</t>
  </si>
  <si>
    <t>BH20821</t>
  </si>
  <si>
    <t>13059134</t>
  </si>
  <si>
    <t>BH07670</t>
  </si>
  <si>
    <t>12216816 - Mega Hiệp Phú</t>
  </si>
  <si>
    <t>BH07672</t>
  </si>
  <si>
    <t>TC15116500</t>
  </si>
  <si>
    <t>BH07673</t>
  </si>
  <si>
    <t>TC15116584</t>
  </si>
  <si>
    <t>BH07674</t>
  </si>
  <si>
    <t>TC17368374</t>
  </si>
  <si>
    <t>BH07675</t>
  </si>
  <si>
    <t>TC20041272</t>
  </si>
  <si>
    <t>BH07676</t>
  </si>
  <si>
    <t>TC22010019</t>
  </si>
  <si>
    <t>BH07677</t>
  </si>
  <si>
    <t>TC24654452</t>
  </si>
  <si>
    <t>BH07678</t>
  </si>
  <si>
    <t>TC91027293 - Trung tâm thương mại MM Mega Market Đà Nẵng</t>
  </si>
  <si>
    <t>BH07671</t>
  </si>
  <si>
    <t>11356927 - Mega Bình Phú</t>
  </si>
  <si>
    <t>BH20991</t>
  </si>
  <si>
    <t>26100655</t>
  </si>
  <si>
    <t>BH20992</t>
  </si>
  <si>
    <t>26099797</t>
  </si>
  <si>
    <t>BH21001</t>
  </si>
  <si>
    <t>13064651</t>
  </si>
  <si>
    <t>BH07781</t>
  </si>
  <si>
    <t>19096494</t>
  </si>
  <si>
    <t>BH07782</t>
  </si>
  <si>
    <t>19094480</t>
  </si>
  <si>
    <t>BH07783</t>
  </si>
  <si>
    <t>10165444 - Mega An Phú</t>
  </si>
  <si>
    <t>BH07784</t>
  </si>
  <si>
    <t>10165142 - Mega An Phú</t>
  </si>
  <si>
    <t>BH07780</t>
  </si>
  <si>
    <t>18623627</t>
  </si>
  <si>
    <t>BH07841</t>
  </si>
  <si>
    <t>TC17369429</t>
  </si>
  <si>
    <t>BH07842</t>
  </si>
  <si>
    <t>TC17370484</t>
  </si>
  <si>
    <t>BH07843</t>
  </si>
  <si>
    <t>TC24656222</t>
  </si>
  <si>
    <t>BH07844</t>
  </si>
  <si>
    <t>TC24656368</t>
  </si>
  <si>
    <t>BH07847</t>
  </si>
  <si>
    <t>11359992 - Mega Bình Phú</t>
  </si>
  <si>
    <t>BH07848</t>
  </si>
  <si>
    <t>11359696 - Mega Bình Phú</t>
  </si>
  <si>
    <t>BH22389</t>
  </si>
  <si>
    <t>26099299 - Mega Hà Đông</t>
  </si>
  <si>
    <t>BH08415</t>
  </si>
  <si>
    <t>10173607 - Mega An Phú</t>
  </si>
  <si>
    <t>BH08416</t>
  </si>
  <si>
    <t>10173305 - Mega An Phú</t>
  </si>
  <si>
    <t>BH08417</t>
  </si>
  <si>
    <t>10169885 - Mega An Phú</t>
  </si>
  <si>
    <t>BH08477</t>
  </si>
  <si>
    <t>TC25687387</t>
  </si>
  <si>
    <t>BH08478</t>
  </si>
  <si>
    <t>TC24657953</t>
  </si>
  <si>
    <t>BH08479</t>
  </si>
  <si>
    <t>TC22014075</t>
  </si>
  <si>
    <t>BH08480</t>
  </si>
  <si>
    <t>TC17371240</t>
  </si>
  <si>
    <t>BH22388</t>
  </si>
  <si>
    <t>13066346 - Mega Thăng Long</t>
  </si>
  <si>
    <t>BH08663</t>
  </si>
  <si>
    <t>TC17372642</t>
  </si>
  <si>
    <t>BH08664</t>
  </si>
  <si>
    <t>TC22015402</t>
  </si>
  <si>
    <t>BH22828</t>
  </si>
  <si>
    <t>14118101</t>
  </si>
  <si>
    <t>SG/HT140331</t>
  </si>
  <si>
    <t>BH08665</t>
  </si>
  <si>
    <t>11362775 - Mega Bình Phú</t>
  </si>
  <si>
    <t>BH08666</t>
  </si>
  <si>
    <t>11363073 - Mega Bình Phú</t>
  </si>
  <si>
    <t>BH08667</t>
  </si>
  <si>
    <t>19100098</t>
  </si>
  <si>
    <t>BH22986</t>
  </si>
  <si>
    <t>13070406</t>
  </si>
  <si>
    <t>BH22987</t>
  </si>
  <si>
    <t>13071785</t>
  </si>
  <si>
    <t>BH22988</t>
  </si>
  <si>
    <t>13072253</t>
  </si>
  <si>
    <t>BH22995</t>
  </si>
  <si>
    <t>90603384</t>
  </si>
  <si>
    <t>BH22999</t>
  </si>
  <si>
    <t>26105283</t>
  </si>
  <si>
    <t>BH23000</t>
  </si>
  <si>
    <t>26104986</t>
  </si>
  <si>
    <t>HN/HT27011781</t>
  </si>
  <si>
    <t>HN/HT27011782</t>
  </si>
  <si>
    <t>SG/HT140335</t>
  </si>
  <si>
    <t>SG/HT140336</t>
  </si>
  <si>
    <t>SG/HT140337</t>
  </si>
  <si>
    <t>SG/HT140338</t>
  </si>
  <si>
    <t>SG/HT140340</t>
  </si>
  <si>
    <t>SG/HT140341</t>
  </si>
  <si>
    <t>SG/HT140343</t>
  </si>
  <si>
    <t>SG/HT140344</t>
  </si>
  <si>
    <t>SG/HT140345</t>
  </si>
  <si>
    <t>SG/HT140346</t>
  </si>
  <si>
    <t>SG/HT140347</t>
  </si>
  <si>
    <t>BH22657</t>
  </si>
  <si>
    <t>Điều chỉnh giảm hóa đơn 00012069 12/02/2026 về 0 do xuất sai số lượng</t>
  </si>
  <si>
    <t>BH22658</t>
  </si>
  <si>
    <t>BH08945</t>
  </si>
  <si>
    <t>TC91030690 - Trung tâm thương mại MM Mega Market Đà Nẵng</t>
  </si>
  <si>
    <t>BH08946</t>
  </si>
  <si>
    <t>TC91030553 - Trung tâm thương mại MM Mega Market Đà Nẵng</t>
  </si>
  <si>
    <t>BH08947</t>
  </si>
  <si>
    <t>TC91030418 - Trung tâm thương mại MM Mega Market Đà Nẵng</t>
  </si>
  <si>
    <t>BH08948</t>
  </si>
  <si>
    <t>TC28005831</t>
  </si>
  <si>
    <t>BH08949</t>
  </si>
  <si>
    <t>TC27016583</t>
  </si>
  <si>
    <t>BH08950</t>
  </si>
  <si>
    <t>TC24661191</t>
  </si>
  <si>
    <t>BH08951</t>
  </si>
  <si>
    <t>TC16169432</t>
  </si>
  <si>
    <t>BH08952</t>
  </si>
  <si>
    <t>TC15123560</t>
  </si>
  <si>
    <t>BH08953</t>
  </si>
  <si>
    <t>12224398 - Mega Hiệp Phú</t>
  </si>
  <si>
    <t>BH08954</t>
  </si>
  <si>
    <t>12223717 - Mega Hiệp Phú</t>
  </si>
  <si>
    <t>BH08955</t>
  </si>
  <si>
    <t>18628217</t>
  </si>
  <si>
    <t>BH23245</t>
  </si>
  <si>
    <t>26105931</t>
  </si>
  <si>
    <t>MDV00170</t>
  </si>
  <si>
    <t>Ho tro phi van chuyen T2/2026</t>
  </si>
  <si>
    <t>BH09010</t>
  </si>
  <si>
    <t>10181454 - Mega An Phú</t>
  </si>
  <si>
    <t>BH09011</t>
  </si>
  <si>
    <t>10181761 - Mega An Phú</t>
  </si>
  <si>
    <t>BH09302</t>
  </si>
  <si>
    <t>TC25690280</t>
  </si>
  <si>
    <t>BH09303</t>
  </si>
  <si>
    <t>TC22018002</t>
  </si>
  <si>
    <t>BH09304</t>
  </si>
  <si>
    <t>TC20048239</t>
  </si>
  <si>
    <t>BH23828</t>
  </si>
  <si>
    <t>26107073</t>
  </si>
  <si>
    <t>BH23829</t>
  </si>
  <si>
    <t>26106973</t>
  </si>
  <si>
    <t>SG/HT32600661</t>
  </si>
  <si>
    <t>Hàng trả - Mega An Phú - MEGA-HCM-Q2-0001</t>
  </si>
  <si>
    <t>SG/HT32600662</t>
  </si>
  <si>
    <t>SG/HT32600665</t>
  </si>
  <si>
    <t>BH09305</t>
  </si>
  <si>
    <t>19103563</t>
  </si>
  <si>
    <t>BH09693</t>
  </si>
  <si>
    <t>11366216 - Mega Bình Phú</t>
  </si>
  <si>
    <t>BH09694</t>
  </si>
  <si>
    <t>11365832 - Mega Bình Phú</t>
  </si>
  <si>
    <t>BH23957</t>
  </si>
  <si>
    <t>14123439</t>
  </si>
  <si>
    <t>BH23958</t>
  </si>
  <si>
    <t>14123441</t>
  </si>
  <si>
    <t>BH23959</t>
  </si>
  <si>
    <t>14122431</t>
  </si>
  <si>
    <t>BH24261</t>
  </si>
  <si>
    <t>14124419</t>
  </si>
  <si>
    <t>SG/HT32600664</t>
  </si>
  <si>
    <t>SG/HT32600666</t>
  </si>
  <si>
    <t>SG/HT32600672</t>
  </si>
  <si>
    <t>BH09625</t>
  </si>
  <si>
    <t>TC24665177</t>
  </si>
  <si>
    <t>BH09626</t>
  </si>
  <si>
    <t>TC91032234 - Trung tâm thương mại MM Mega Market Đà Nẵng</t>
  </si>
  <si>
    <t>BH09627</t>
  </si>
  <si>
    <t>TC28009137</t>
  </si>
  <si>
    <t>BH09628</t>
  </si>
  <si>
    <t>TC27019350</t>
  </si>
  <si>
    <t>BH09629</t>
  </si>
  <si>
    <t>TC24664885</t>
  </si>
  <si>
    <t>BH09630</t>
  </si>
  <si>
    <t>TC23422510</t>
  </si>
  <si>
    <t>BH09631</t>
  </si>
  <si>
    <t>TC22019366</t>
  </si>
  <si>
    <t>BH09632</t>
  </si>
  <si>
    <t>TC20049351</t>
  </si>
  <si>
    <t>BH09633</t>
  </si>
  <si>
    <t>TC20049067</t>
  </si>
  <si>
    <t>BH09634</t>
  </si>
  <si>
    <t>TC16174467</t>
  </si>
  <si>
    <t>BH09635</t>
  </si>
  <si>
    <t>TC16174163</t>
  </si>
  <si>
    <t>BH09636</t>
  </si>
  <si>
    <t>TC17377858</t>
  </si>
  <si>
    <t>BH09637</t>
  </si>
  <si>
    <t>TC17377750</t>
  </si>
  <si>
    <t>BH09638</t>
  </si>
  <si>
    <t>12227518 - Mega Hiệp Phú</t>
  </si>
  <si>
    <t>BH09639</t>
  </si>
  <si>
    <t>12227218 - Mega Hiệp Phú</t>
  </si>
  <si>
    <t>SG/HT32600667</t>
  </si>
  <si>
    <t>SG/HT32600668</t>
  </si>
  <si>
    <t>SG/HT32600669</t>
  </si>
  <si>
    <t>SG/HT32600670</t>
  </si>
  <si>
    <t>SG/HT32600671</t>
  </si>
  <si>
    <t>SG/HT32600673</t>
  </si>
  <si>
    <t>SG/HT32600674</t>
  </si>
  <si>
    <t>SG/HT32600675</t>
  </si>
  <si>
    <t>SG/HT32600676</t>
  </si>
  <si>
    <t>BH09643</t>
  </si>
  <si>
    <t>19105229</t>
  </si>
  <si>
    <t>SG/HT32600663</t>
  </si>
  <si>
    <t>Hàng trả - Mega Bình Phú - MEGA-HCM-Q6-0002</t>
  </si>
  <si>
    <t>BH09640</t>
  </si>
  <si>
    <t>18630038</t>
  </si>
  <si>
    <t>BH09641</t>
  </si>
  <si>
    <t>18629923</t>
  </si>
  <si>
    <t>BH09642</t>
  </si>
  <si>
    <t>18631710</t>
  </si>
  <si>
    <t>BH09644</t>
  </si>
  <si>
    <t>10189697 - Mega An Phú</t>
  </si>
  <si>
    <t>BH09645</t>
  </si>
  <si>
    <t>TC21476525</t>
  </si>
  <si>
    <t>BH09646</t>
  </si>
  <si>
    <t>TC17379368</t>
  </si>
  <si>
    <t>BH09647</t>
  </si>
  <si>
    <t>TC17378745</t>
  </si>
  <si>
    <t>BH09648</t>
  </si>
  <si>
    <t>TC16177178</t>
  </si>
  <si>
    <t>BH09649</t>
  </si>
  <si>
    <t>TC16177081</t>
  </si>
  <si>
    <t>BH09695</t>
  </si>
  <si>
    <t>11368958 - Mega Bình Phú</t>
  </si>
  <si>
    <t>BH09696</t>
  </si>
  <si>
    <t>11369263 - Mega Bình Phú</t>
  </si>
  <si>
    <t>MDV00220</t>
  </si>
  <si>
    <t>BH10699</t>
  </si>
  <si>
    <t>00026381</t>
  </si>
  <si>
    <t>19105584</t>
  </si>
  <si>
    <t>BH10700</t>
  </si>
  <si>
    <t>00026382</t>
  </si>
  <si>
    <t>19106578</t>
  </si>
  <si>
    <t>BH10701</t>
  </si>
  <si>
    <t>00026383</t>
  </si>
  <si>
    <t>18634311</t>
  </si>
  <si>
    <t>BH25158</t>
  </si>
  <si>
    <t>00025999</t>
  </si>
  <si>
    <t>14127733</t>
  </si>
  <si>
    <t>BH25161</t>
  </si>
  <si>
    <t>00025998</t>
  </si>
  <si>
    <t>14128024</t>
  </si>
  <si>
    <t>BH25170</t>
  </si>
  <si>
    <t>00026000</t>
  </si>
  <si>
    <t>26111232</t>
  </si>
  <si>
    <t>BH10211</t>
  </si>
  <si>
    <t>00024995</t>
  </si>
  <si>
    <t>TC25695420</t>
  </si>
  <si>
    <t>BH10212</t>
  </si>
  <si>
    <t>00024996</t>
  </si>
  <si>
    <t>TC24668143</t>
  </si>
  <si>
    <t>BH10213</t>
  </si>
  <si>
    <t>00024997</t>
  </si>
  <si>
    <t>TC20051642</t>
  </si>
  <si>
    <t>BH10214</t>
  </si>
  <si>
    <t>00024998</t>
  </si>
  <si>
    <t>TC16178885</t>
  </si>
  <si>
    <t>BH10216</t>
  </si>
  <si>
    <t>00024999</t>
  </si>
  <si>
    <t>TC16179194</t>
  </si>
  <si>
    <t>BH10217</t>
  </si>
  <si>
    <t>00025000</t>
  </si>
  <si>
    <t>TC17381024</t>
  </si>
  <si>
    <t>BH10218</t>
  </si>
  <si>
    <t>00025001</t>
  </si>
  <si>
    <t>TC17381724</t>
  </si>
  <si>
    <t>BH10691</t>
  </si>
  <si>
    <t>00026373</t>
  </si>
  <si>
    <t>TC15129918</t>
  </si>
  <si>
    <t>BH10219</t>
  </si>
  <si>
    <t>00025002</t>
  </si>
  <si>
    <t>10198120 - Mega An Phú</t>
  </si>
  <si>
    <t>BH10220</t>
  </si>
  <si>
    <t>00025003</t>
  </si>
  <si>
    <t>10197806 - Mega An Phú</t>
  </si>
  <si>
    <t>BH25590</t>
  </si>
  <si>
    <t>00026330</t>
  </si>
  <si>
    <t>13082146</t>
  </si>
  <si>
    <t>BH10692</t>
  </si>
  <si>
    <t>00026374</t>
  </si>
  <si>
    <t>TC16182121</t>
  </si>
  <si>
    <t>BH10693</t>
  </si>
  <si>
    <t>00026375</t>
  </si>
  <si>
    <t>TC17383201</t>
  </si>
  <si>
    <t>BH10694</t>
  </si>
  <si>
    <t>00026376</t>
  </si>
  <si>
    <t>TC20053716</t>
  </si>
  <si>
    <t>BH10695</t>
  </si>
  <si>
    <t>00026377</t>
  </si>
  <si>
    <t>TC24670954</t>
  </si>
  <si>
    <t>BH10696</t>
  </si>
  <si>
    <t>00026378</t>
  </si>
  <si>
    <t>TC24671041</t>
  </si>
  <si>
    <t>BH10697</t>
  </si>
  <si>
    <t>00026379</t>
  </si>
  <si>
    <t>TC28012595</t>
  </si>
  <si>
    <t>BH10698</t>
  </si>
  <si>
    <t>00026380</t>
  </si>
  <si>
    <t>TC91034999 - Trung tâm thương mại MM Mega Market Đà Nẵng</t>
  </si>
  <si>
    <t>BH10704</t>
  </si>
  <si>
    <t>00026386</t>
  </si>
  <si>
    <t>19110268</t>
  </si>
  <si>
    <t>BH10705</t>
  </si>
  <si>
    <t>00026387</t>
  </si>
  <si>
    <t>12235150 - Mega Hiệp Phú</t>
  </si>
  <si>
    <t>BH25816</t>
  </si>
  <si>
    <t>00026331</t>
  </si>
  <si>
    <t>14129175</t>
  </si>
  <si>
    <t>BH25817</t>
  </si>
  <si>
    <t>00026332</t>
  </si>
  <si>
    <t>14130362</t>
  </si>
  <si>
    <t>BH10283</t>
  </si>
  <si>
    <t>00025997</t>
  </si>
  <si>
    <t>12236034 - test giá</t>
  </si>
  <si>
    <t>BH10702</t>
  </si>
  <si>
    <t>00026384</t>
  </si>
  <si>
    <t>11372291 - Mega Bình Phú</t>
  </si>
  <si>
    <t>BH10703</t>
  </si>
  <si>
    <t>00026385</t>
  </si>
  <si>
    <t>11372596 - Mega Bình Phú</t>
  </si>
  <si>
    <t>BH25940</t>
  </si>
  <si>
    <t>00026528</t>
  </si>
  <si>
    <t>26114780</t>
  </si>
  <si>
    <t>BH10706</t>
  </si>
  <si>
    <t>00026388</t>
  </si>
  <si>
    <t>18637798</t>
  </si>
  <si>
    <t>BH10707</t>
  </si>
  <si>
    <t>00026389</t>
  </si>
  <si>
    <t>18635923</t>
  </si>
  <si>
    <t>BH10708</t>
  </si>
  <si>
    <t>00026390</t>
  </si>
  <si>
    <t>18637492</t>
  </si>
  <si>
    <t>BH11000</t>
  </si>
  <si>
    <t>00026550</t>
  </si>
  <si>
    <t>TC27024892</t>
  </si>
  <si>
    <t>BH11001</t>
  </si>
  <si>
    <t>00026551</t>
  </si>
  <si>
    <t>TC25697991</t>
  </si>
  <si>
    <t>BH11002</t>
  </si>
  <si>
    <t>00026552</t>
  </si>
  <si>
    <t>TC22024143</t>
  </si>
  <si>
    <t>BH11003</t>
  </si>
  <si>
    <t>00026553</t>
  </si>
  <si>
    <t>TC16184344</t>
  </si>
  <si>
    <t>BH11004</t>
  </si>
  <si>
    <t>00026554</t>
  </si>
  <si>
    <t>TC16184054</t>
  </si>
  <si>
    <t>BH11005</t>
  </si>
  <si>
    <t>00026555</t>
  </si>
  <si>
    <t>TC15133810</t>
  </si>
  <si>
    <t>BH11006</t>
  </si>
  <si>
    <t>00026556</t>
  </si>
  <si>
    <t>TC15133513</t>
  </si>
  <si>
    <t>BH10709</t>
  </si>
  <si>
    <t>00026391</t>
  </si>
  <si>
    <t>10206608 - Mega An Phú</t>
  </si>
  <si>
    <t>BH10710</t>
  </si>
  <si>
    <t>00026392</t>
  </si>
  <si>
    <t>10206290 - Mega An Phú</t>
  </si>
  <si>
    <t>BH10711</t>
  </si>
  <si>
    <t>00026393</t>
  </si>
  <si>
    <t>10200184 - Mega An Phú</t>
  </si>
  <si>
    <t>BH11007</t>
  </si>
  <si>
    <t>00026557</t>
  </si>
  <si>
    <t>29366340 - Mega Hưng Phú</t>
  </si>
  <si>
    <t>BH11008</t>
  </si>
  <si>
    <t>00026558</t>
  </si>
  <si>
    <t>29366753 - Mega Hưng Phú</t>
  </si>
  <si>
    <t>BH11009</t>
  </si>
  <si>
    <t>00026559</t>
  </si>
  <si>
    <t>19112243</t>
  </si>
  <si>
    <t>BH26420</t>
  </si>
  <si>
    <t>00030092</t>
  </si>
  <si>
    <t>90612008</t>
  </si>
  <si>
    <t>BH26423</t>
  </si>
  <si>
    <t>00030091</t>
  </si>
  <si>
    <t>90612043</t>
  </si>
  <si>
    <t>BH26424</t>
  </si>
  <si>
    <t>00030087</t>
  </si>
  <si>
    <t>13086425</t>
  </si>
  <si>
    <t>BH26425</t>
  </si>
  <si>
    <t>00030086</t>
  </si>
  <si>
    <t>13086506</t>
  </si>
  <si>
    <t>BH11712</t>
  </si>
  <si>
    <t>00028239</t>
  </si>
  <si>
    <t>TC27025869</t>
  </si>
  <si>
    <t>BH11713</t>
  </si>
  <si>
    <t>00028240</t>
  </si>
  <si>
    <t>TC22025854</t>
  </si>
  <si>
    <t>BH11714</t>
  </si>
  <si>
    <t>00028241</t>
  </si>
  <si>
    <t>TC17386312</t>
  </si>
  <si>
    <t>BH11715</t>
  </si>
  <si>
    <t>00028242</t>
  </si>
  <si>
    <t>TC17385264</t>
  </si>
  <si>
    <t>BH11716</t>
  </si>
  <si>
    <t>00028243</t>
  </si>
  <si>
    <t>TC24673344</t>
  </si>
  <si>
    <t>BH11717</t>
  </si>
  <si>
    <t>00028244</t>
  </si>
  <si>
    <t>TC23425822</t>
  </si>
  <si>
    <t>BH11226</t>
  </si>
  <si>
    <t>00027858</t>
  </si>
  <si>
    <t>18638528</t>
  </si>
  <si>
    <t>BH11726</t>
  </si>
  <si>
    <t>00028259</t>
  </si>
  <si>
    <t>12238602 - Mega Hiệp Phú</t>
  </si>
  <si>
    <t>BH11727</t>
  </si>
  <si>
    <t>00028260</t>
  </si>
  <si>
    <t>12236034 - Mega Hiệp Phú</t>
  </si>
  <si>
    <t>BH11711</t>
  </si>
  <si>
    <t>00028238</t>
  </si>
  <si>
    <t>11375432 - Mega Bình Phú</t>
  </si>
  <si>
    <t>BH12143</t>
  </si>
  <si>
    <t>00030073</t>
  </si>
  <si>
    <t>TC25699915</t>
  </si>
  <si>
    <t>BH12144</t>
  </si>
  <si>
    <t>00030074</t>
  </si>
  <si>
    <t>TC17388550</t>
  </si>
  <si>
    <t>BH11724</t>
  </si>
  <si>
    <t>00028245</t>
  </si>
  <si>
    <t>10214615 - Mega An Phú</t>
  </si>
  <si>
    <t>BH11725</t>
  </si>
  <si>
    <t>00028246</t>
  </si>
  <si>
    <t>10214293 - Mega An Phú</t>
  </si>
  <si>
    <t>BH27534</t>
  </si>
  <si>
    <t>00030088</t>
  </si>
  <si>
    <t>14134685</t>
  </si>
  <si>
    <t>BH27614</t>
  </si>
  <si>
    <t>00030089</t>
  </si>
  <si>
    <t>13087877</t>
  </si>
  <si>
    <t>BH27615</t>
  </si>
  <si>
    <t>00030090</t>
  </si>
  <si>
    <t>13087563</t>
  </si>
  <si>
    <t>BH27953</t>
  </si>
  <si>
    <t>00030085</t>
  </si>
  <si>
    <t>14139026</t>
  </si>
  <si>
    <t>BH27954</t>
  </si>
  <si>
    <t>00030084</t>
  </si>
  <si>
    <t>14139156</t>
  </si>
  <si>
    <t>BH12145</t>
  </si>
  <si>
    <t>00030075</t>
  </si>
  <si>
    <t>TC27029958</t>
  </si>
  <si>
    <t>BH12146</t>
  </si>
  <si>
    <t>00030076</t>
  </si>
  <si>
    <t>TC22029168</t>
  </si>
  <si>
    <t>BH12147</t>
  </si>
  <si>
    <t>00030077</t>
  </si>
  <si>
    <t>TC20059664</t>
  </si>
  <si>
    <t>BH12148</t>
  </si>
  <si>
    <t>00030078</t>
  </si>
  <si>
    <t>TC17389880</t>
  </si>
  <si>
    <t>BH12149</t>
  </si>
  <si>
    <t>00030079</t>
  </si>
  <si>
    <t>TC15139085</t>
  </si>
  <si>
    <t>BH11856</t>
  </si>
  <si>
    <t>00028356</t>
  </si>
  <si>
    <t>17385264</t>
  </si>
  <si>
    <t>BH12150</t>
  </si>
  <si>
    <t>00030080</t>
  </si>
  <si>
    <t>11378838</t>
  </si>
  <si>
    <t>BH12369</t>
  </si>
  <si>
    <t>00030081</t>
  </si>
  <si>
    <t>11379150</t>
  </si>
  <si>
    <t>BH12370</t>
  </si>
  <si>
    <t>00030082</t>
  </si>
  <si>
    <t>19115808</t>
  </si>
  <si>
    <t>BH28355</t>
  </si>
  <si>
    <t>00030434</t>
  </si>
  <si>
    <t>26120843</t>
  </si>
  <si>
    <t>BH28356</t>
  </si>
  <si>
    <t>00030435</t>
  </si>
  <si>
    <t>26120406</t>
  </si>
  <si>
    <t>BH12454</t>
  </si>
  <si>
    <t>00030238</t>
  </si>
  <si>
    <t>TC23429029</t>
  </si>
  <si>
    <t>BH12455</t>
  </si>
  <si>
    <t>00030239</t>
  </si>
  <si>
    <t>TC24679573</t>
  </si>
  <si>
    <t>BH12456</t>
  </si>
  <si>
    <t>00030240</t>
  </si>
  <si>
    <t>TC24679865</t>
  </si>
  <si>
    <t>BH12457</t>
  </si>
  <si>
    <t>00030241</t>
  </si>
  <si>
    <t>TC25003453</t>
  </si>
  <si>
    <t>BH12458</t>
  </si>
  <si>
    <t>00030242</t>
  </si>
  <si>
    <t>TC27030680</t>
  </si>
  <si>
    <t>BH12459</t>
  </si>
  <si>
    <t>00030243</t>
  </si>
  <si>
    <t>TC28018523</t>
  </si>
  <si>
    <t>BH12460</t>
  </si>
  <si>
    <t>00030244</t>
  </si>
  <si>
    <t>TC91039112</t>
  </si>
  <si>
    <t>BH12461</t>
  </si>
  <si>
    <t>00030245</t>
  </si>
  <si>
    <t>TC91039256</t>
  </si>
  <si>
    <t>BH12462</t>
  </si>
  <si>
    <t>00030246</t>
  </si>
  <si>
    <t>TC22030681</t>
  </si>
  <si>
    <t>BH12463</t>
  </si>
  <si>
    <t>00030247</t>
  </si>
  <si>
    <t>TC15140761</t>
  </si>
  <si>
    <t>BH12464</t>
  </si>
  <si>
    <t>00030248</t>
  </si>
  <si>
    <t>TC15140460</t>
  </si>
  <si>
    <t>BH12449</t>
  </si>
  <si>
    <t>00030233</t>
  </si>
  <si>
    <t>29369725</t>
  </si>
  <si>
    <t>BH12450</t>
  </si>
  <si>
    <t>00030234</t>
  </si>
  <si>
    <t>10222782</t>
  </si>
  <si>
    <t>BH12451</t>
  </si>
  <si>
    <t>00030235</t>
  </si>
  <si>
    <t>19117257</t>
  </si>
  <si>
    <t>BH12452</t>
  </si>
  <si>
    <t>00030236</t>
  </si>
  <si>
    <t>19119449</t>
  </si>
  <si>
    <t>BH12453</t>
  </si>
  <si>
    <t>00030237</t>
  </si>
  <si>
    <t>19118689</t>
  </si>
  <si>
    <t>BH28763</t>
  </si>
  <si>
    <t>00031486</t>
  </si>
  <si>
    <t>90614365</t>
  </si>
  <si>
    <t>BH12465</t>
  </si>
  <si>
    <t>00030249</t>
  </si>
  <si>
    <t>TC16196535</t>
  </si>
  <si>
    <t>BH12466</t>
  </si>
  <si>
    <t>00030250</t>
  </si>
  <si>
    <t>TC17393314</t>
  </si>
  <si>
    <t>BH29169</t>
  </si>
  <si>
    <t>00031487</t>
  </si>
  <si>
    <t>14138808</t>
  </si>
  <si>
    <t>BH29170</t>
  </si>
  <si>
    <t>00031485</t>
  </si>
  <si>
    <t>14140295</t>
  </si>
  <si>
    <t>BH29171</t>
  </si>
  <si>
    <t>00031484</t>
  </si>
  <si>
    <t>14143898</t>
  </si>
  <si>
    <t>BH12556</t>
  </si>
  <si>
    <t>00031441</t>
  </si>
  <si>
    <t>19120780</t>
  </si>
  <si>
    <t>BH12557</t>
  </si>
  <si>
    <t>00031442</t>
  </si>
  <si>
    <t>19120487</t>
  </si>
  <si>
    <t>BH29425</t>
  </si>
  <si>
    <t>00032998</t>
  </si>
  <si>
    <t>26124135</t>
  </si>
  <si>
    <t>BH29426</t>
  </si>
  <si>
    <t>00033000</t>
  </si>
  <si>
    <t>26125683</t>
  </si>
  <si>
    <t>BH12553</t>
  </si>
  <si>
    <t>00031438</t>
  </si>
  <si>
    <t>18647250</t>
  </si>
  <si>
    <t>BH12554</t>
  </si>
  <si>
    <t>00031439</t>
  </si>
  <si>
    <t>10231261</t>
  </si>
  <si>
    <t>BH12555</t>
  </si>
  <si>
    <t>00031440</t>
  </si>
  <si>
    <t>10231576</t>
  </si>
  <si>
    <t>BH29709</t>
  </si>
  <si>
    <t>00032999</t>
  </si>
  <si>
    <t>13094377</t>
  </si>
  <si>
    <t>HN/HT230326PK0312</t>
  </si>
  <si>
    <t>00000107</t>
  </si>
  <si>
    <t>SG/HT200336</t>
  </si>
  <si>
    <t>00000202</t>
  </si>
  <si>
    <t>SG/HT200337</t>
  </si>
  <si>
    <t>00000207</t>
  </si>
  <si>
    <t>SG/HT200338</t>
  </si>
  <si>
    <t>00000660</t>
  </si>
  <si>
    <t>SG/HT200339</t>
  </si>
  <si>
    <t>00000662</t>
  </si>
  <si>
    <t>SG/HT200340</t>
  </si>
  <si>
    <t>00000663</t>
  </si>
  <si>
    <t>SG/HT200341</t>
  </si>
  <si>
    <t>00000163</t>
  </si>
  <si>
    <t>SG/HT300366</t>
  </si>
  <si>
    <t>00001373</t>
  </si>
  <si>
    <t>SG/HT300367</t>
  </si>
  <si>
    <t>00000108</t>
  </si>
  <si>
    <t>Hàng trả - Mega Biên Hòa - MEGA-DNI-00--005</t>
  </si>
  <si>
    <t>SG/HT300433</t>
  </si>
  <si>
    <t>00000156</t>
  </si>
  <si>
    <t>HN/HT090426</t>
  </si>
  <si>
    <t>ĐÃ KIỂM TRA - HÀNG TRẢ - MEGA THĂNG LONG</t>
  </si>
  <si>
    <t>SG/HT300436</t>
  </si>
  <si>
    <t>00000343</t>
  </si>
  <si>
    <t>HN/HT020332</t>
  </si>
  <si>
    <t>00000115</t>
  </si>
  <si>
    <t>HN/HT020333</t>
  </si>
  <si>
    <t>00000130</t>
  </si>
  <si>
    <t>HN/HT020334</t>
  </si>
  <si>
    <t>00000153</t>
  </si>
  <si>
    <t>SG/HT080427</t>
  </si>
  <si>
    <t>00000160</t>
  </si>
  <si>
    <t>SG/HT080428</t>
  </si>
  <si>
    <t>00000231</t>
  </si>
  <si>
    <t>SG/HT080429</t>
  </si>
  <si>
    <t>SG/HT080430</t>
  </si>
  <si>
    <t>00000186</t>
  </si>
  <si>
    <t>SG/HT080431</t>
  </si>
  <si>
    <t>00000103</t>
  </si>
  <si>
    <t>SG/HT080432</t>
  </si>
  <si>
    <t>00000104</t>
  </si>
  <si>
    <t>SG/HT080433</t>
  </si>
  <si>
    <t>00000106</t>
  </si>
  <si>
    <t>SG/HT080434</t>
  </si>
  <si>
    <t>00000069</t>
  </si>
  <si>
    <t>Hàng trả - Mega Quảng Ninh - MEGA-QNH-01--012</t>
  </si>
  <si>
    <t>SG/HT080435</t>
  </si>
  <si>
    <t>00000135</t>
  </si>
  <si>
    <t>SG/HT080436</t>
  </si>
  <si>
    <t>00000140</t>
  </si>
  <si>
    <t>SG/HT080497</t>
  </si>
  <si>
    <t>00000234</t>
  </si>
  <si>
    <t>SG/HT080498</t>
  </si>
  <si>
    <t>00000097</t>
  </si>
  <si>
    <t>SG/HT080496</t>
  </si>
  <si>
    <t>00000073</t>
  </si>
  <si>
    <t>SG/HT080499</t>
  </si>
  <si>
    <t>00000194</t>
  </si>
  <si>
    <t>SG/HT040452</t>
  </si>
  <si>
    <t>00001661</t>
  </si>
  <si>
    <t>HN/HT020341</t>
  </si>
  <si>
    <t>HN/HT020342</t>
  </si>
  <si>
    <t>00000154</t>
  </si>
  <si>
    <t>HN/HT020343</t>
  </si>
  <si>
    <t>SG/HT010443</t>
  </si>
  <si>
    <t>00000142</t>
  </si>
  <si>
    <t>SG/HT010441</t>
  </si>
  <si>
    <t>00000085</t>
  </si>
  <si>
    <t>SG/HT010442</t>
  </si>
  <si>
    <t>00000086</t>
  </si>
  <si>
    <t>SG/HT010444</t>
  </si>
  <si>
    <t>00000055</t>
  </si>
  <si>
    <t>MDV00254</t>
  </si>
  <si>
    <t>MDV00253</t>
  </si>
  <si>
    <t>DN_42026T900419</t>
  </si>
  <si>
    <t>MDV00278</t>
  </si>
  <si>
    <t>Ho tro phi van chuyen T3/2026</t>
  </si>
  <si>
    <t>BH13383</t>
  </si>
  <si>
    <t>00032831</t>
  </si>
  <si>
    <t>TC25006676</t>
  </si>
  <si>
    <t>BH13381</t>
  </si>
  <si>
    <t>00032829</t>
  </si>
  <si>
    <t>TC21484521</t>
  </si>
  <si>
    <t>BH13382</t>
  </si>
  <si>
    <t>00032830</t>
  </si>
  <si>
    <t>TC24685595</t>
  </si>
  <si>
    <t>BH31708</t>
  </si>
  <si>
    <t>00034791</t>
  </si>
  <si>
    <t>13098256</t>
  </si>
  <si>
    <t>BH13385</t>
  </si>
  <si>
    <t>00032833</t>
  </si>
  <si>
    <t>12251806</t>
  </si>
  <si>
    <t>BH13384</t>
  </si>
  <si>
    <t>00032832</t>
  </si>
  <si>
    <t>11385530</t>
  </si>
  <si>
    <t>BH13386</t>
  </si>
  <si>
    <t>00032834</t>
  </si>
  <si>
    <t>12252113</t>
  </si>
  <si>
    <t>BH31706</t>
  </si>
  <si>
    <t>00034790</t>
  </si>
  <si>
    <t>13098151</t>
  </si>
  <si>
    <t>BH13388</t>
  </si>
  <si>
    <t>00032836</t>
  </si>
  <si>
    <t>18650611</t>
  </si>
  <si>
    <t>BH30418</t>
  </si>
  <si>
    <t>00034789</t>
  </si>
  <si>
    <t>26127676</t>
  </si>
  <si>
    <t>BH13387</t>
  </si>
  <si>
    <t>00032835</t>
  </si>
  <si>
    <t>18650301</t>
  </si>
  <si>
    <t>BH13570</t>
  </si>
  <si>
    <t>00033043</t>
  </si>
  <si>
    <t>TC91042397</t>
  </si>
  <si>
    <t>BH13580</t>
  </si>
  <si>
    <t>00033053</t>
  </si>
  <si>
    <t>TC17397616</t>
  </si>
  <si>
    <t>BH13582</t>
  </si>
  <si>
    <t>00033055</t>
  </si>
  <si>
    <t>TC15147723</t>
  </si>
  <si>
    <t>BH13574</t>
  </si>
  <si>
    <t>00033047</t>
  </si>
  <si>
    <t>TC24688494</t>
  </si>
  <si>
    <t>BH13579</t>
  </si>
  <si>
    <t>00033052</t>
  </si>
  <si>
    <t>TC17399369</t>
  </si>
  <si>
    <t>BH13578</t>
  </si>
  <si>
    <t>00033051</t>
  </si>
  <si>
    <t>TC21486547</t>
  </si>
  <si>
    <t>BH13575</t>
  </si>
  <si>
    <t>00033048</t>
  </si>
  <si>
    <t>TC23432377</t>
  </si>
  <si>
    <t>BH13577</t>
  </si>
  <si>
    <t>00033050</t>
  </si>
  <si>
    <t>TC22034100</t>
  </si>
  <si>
    <t>BH13573</t>
  </si>
  <si>
    <t>00033046</t>
  </si>
  <si>
    <t>TC25006486</t>
  </si>
  <si>
    <t>BH13581</t>
  </si>
  <si>
    <t>00033054</t>
  </si>
  <si>
    <t>TC16204838</t>
  </si>
  <si>
    <t>BH13571</t>
  </si>
  <si>
    <t>00033044</t>
  </si>
  <si>
    <t>TC91042260</t>
  </si>
  <si>
    <t>BH13569</t>
  </si>
  <si>
    <t>00033042</t>
  </si>
  <si>
    <t>12253730</t>
  </si>
  <si>
    <t>BH13572</t>
  </si>
  <si>
    <t>00033045</t>
  </si>
  <si>
    <t>TC28025244</t>
  </si>
  <si>
    <t>BH13576</t>
  </si>
  <si>
    <t>00033049</t>
  </si>
  <si>
    <t>TC22036212</t>
  </si>
  <si>
    <t>BH13608</t>
  </si>
  <si>
    <t>00033086</t>
  </si>
  <si>
    <t>10239732</t>
  </si>
  <si>
    <t>BH13605</t>
  </si>
  <si>
    <t>00033083</t>
  </si>
  <si>
    <t>10239418</t>
  </si>
  <si>
    <t>BH13606</t>
  </si>
  <si>
    <t>00033084</t>
  </si>
  <si>
    <t>10239093</t>
  </si>
  <si>
    <t>BH13607</t>
  </si>
  <si>
    <t>00033085</t>
  </si>
  <si>
    <t>10239233</t>
  </si>
  <si>
    <t>BH31053</t>
  </si>
  <si>
    <t>00034902</t>
  </si>
  <si>
    <t>13102194</t>
  </si>
  <si>
    <t>BH13777</t>
  </si>
  <si>
    <t>00034092</t>
  </si>
  <si>
    <t>TC25009341</t>
  </si>
  <si>
    <t>BH31029</t>
  </si>
  <si>
    <t>00034904</t>
  </si>
  <si>
    <t>14148494</t>
  </si>
  <si>
    <t>BH13780</t>
  </si>
  <si>
    <t>00034095</t>
  </si>
  <si>
    <t>TC15148427</t>
  </si>
  <si>
    <t>BH13776</t>
  </si>
  <si>
    <t>00034091</t>
  </si>
  <si>
    <t>TC27037515</t>
  </si>
  <si>
    <t>BH13779</t>
  </si>
  <si>
    <t>00034094</t>
  </si>
  <si>
    <t>TC20067219</t>
  </si>
  <si>
    <t>BH13778</t>
  </si>
  <si>
    <t>00034093</t>
  </si>
  <si>
    <t>TC24689385</t>
  </si>
  <si>
    <t>BH13775</t>
  </si>
  <si>
    <t>00034090</t>
  </si>
  <si>
    <t>TC28025687</t>
  </si>
  <si>
    <t>BH31052</t>
  </si>
  <si>
    <t>00034903</t>
  </si>
  <si>
    <t>13101196</t>
  </si>
  <si>
    <t>BH13781</t>
  </si>
  <si>
    <t>00034096</t>
  </si>
  <si>
    <t>19126113</t>
  </si>
  <si>
    <t>BH13822</t>
  </si>
  <si>
    <t>00034657</t>
  </si>
  <si>
    <t>11388828</t>
  </si>
  <si>
    <t>BH31124</t>
  </si>
  <si>
    <t>00034901</t>
  </si>
  <si>
    <t>14148599</t>
  </si>
  <si>
    <t>BH13821</t>
  </si>
  <si>
    <t>00034656</t>
  </si>
  <si>
    <t>18653806</t>
  </si>
  <si>
    <t>BH31250</t>
  </si>
  <si>
    <t>00034900</t>
  </si>
  <si>
    <t>90620349</t>
  </si>
  <si>
    <t>BH14738</t>
  </si>
  <si>
    <t>00036491</t>
  </si>
  <si>
    <t>29372799</t>
  </si>
  <si>
    <t>BH13991</t>
  </si>
  <si>
    <t>00034778</t>
  </si>
  <si>
    <t>TC22038446</t>
  </si>
  <si>
    <t>BH13986</t>
  </si>
  <si>
    <t>00034773</t>
  </si>
  <si>
    <t>11389558</t>
  </si>
  <si>
    <t>BH13987</t>
  </si>
  <si>
    <t>00034774</t>
  </si>
  <si>
    <t>TC16209094</t>
  </si>
  <si>
    <t>BH13992</t>
  </si>
  <si>
    <t>00034779</t>
  </si>
  <si>
    <t>TC27039038</t>
  </si>
  <si>
    <t>BH13988</t>
  </si>
  <si>
    <t>00034775</t>
  </si>
  <si>
    <t>TC21488001</t>
  </si>
  <si>
    <t>BH13990</t>
  </si>
  <si>
    <t>00034777</t>
  </si>
  <si>
    <t>TC28027455</t>
  </si>
  <si>
    <t>BH13989</t>
  </si>
  <si>
    <t>00034776</t>
  </si>
  <si>
    <t>TC15150825</t>
  </si>
  <si>
    <t>BH15101</t>
  </si>
  <si>
    <t>00037755</t>
  </si>
  <si>
    <t>TC21488019</t>
  </si>
  <si>
    <t>BH14446</t>
  </si>
  <si>
    <t>00036139</t>
  </si>
  <si>
    <t>10248172</t>
  </si>
  <si>
    <t>BH14451</t>
  </si>
  <si>
    <t>00036179</t>
  </si>
  <si>
    <t>TC17402748</t>
  </si>
  <si>
    <t>BH14449</t>
  </si>
  <si>
    <t>00036167</t>
  </si>
  <si>
    <t>TC22039562</t>
  </si>
  <si>
    <t>BH14447</t>
  </si>
  <si>
    <t>00036165</t>
  </si>
  <si>
    <t>TC25012616</t>
  </si>
  <si>
    <t>BH14448</t>
  </si>
  <si>
    <t>00036166</t>
  </si>
  <si>
    <t>TC25011954</t>
  </si>
  <si>
    <t>BH14450</t>
  </si>
  <si>
    <t>00036168</t>
  </si>
  <si>
    <t>TC20069880</t>
  </si>
  <si>
    <t>BH32349</t>
  </si>
  <si>
    <t>00036427</t>
  </si>
  <si>
    <t>14157769</t>
  </si>
  <si>
    <t>BH14735</t>
  </si>
  <si>
    <t>00036492</t>
  </si>
  <si>
    <t>11392050</t>
  </si>
  <si>
    <t>BH32350</t>
  </si>
  <si>
    <t>00036424</t>
  </si>
  <si>
    <t>14157562</t>
  </si>
  <si>
    <t>BH32408</t>
  </si>
  <si>
    <t>00036426</t>
  </si>
  <si>
    <t>26132570</t>
  </si>
  <si>
    <t>BH32333</t>
  </si>
  <si>
    <t>00036425</t>
  </si>
  <si>
    <t>13103775</t>
  </si>
  <si>
    <t>BH14729</t>
  </si>
  <si>
    <t>00036494</t>
  </si>
  <si>
    <t>TC27041760</t>
  </si>
  <si>
    <t>BH14730</t>
  </si>
  <si>
    <t>00036495</t>
  </si>
  <si>
    <t>TC15155392</t>
  </si>
  <si>
    <t>BH14733</t>
  </si>
  <si>
    <t>00036498</t>
  </si>
  <si>
    <t>TC17405807</t>
  </si>
  <si>
    <t>BH14734</t>
  </si>
  <si>
    <t>00036499</t>
  </si>
  <si>
    <t>18655748</t>
  </si>
  <si>
    <t>BH14727</t>
  </si>
  <si>
    <t>00036490</t>
  </si>
  <si>
    <t>TC17405763</t>
  </si>
  <si>
    <t>BH14732</t>
  </si>
  <si>
    <t>00036497</t>
  </si>
  <si>
    <t>TC91045752</t>
  </si>
  <si>
    <t>BH14731</t>
  </si>
  <si>
    <t>00036496</t>
  </si>
  <si>
    <t>TC91045562</t>
  </si>
  <si>
    <t>BH14728</t>
  </si>
  <si>
    <t>00036493</t>
  </si>
  <si>
    <t>TC20070671</t>
  </si>
  <si>
    <t>BH14739</t>
  </si>
  <si>
    <t>00036502</t>
  </si>
  <si>
    <t>12261958</t>
  </si>
  <si>
    <t>BH14737</t>
  </si>
  <si>
    <t>00036501</t>
  </si>
  <si>
    <t>29373793</t>
  </si>
  <si>
    <t>BH14736</t>
  </si>
  <si>
    <t>00036500</t>
  </si>
  <si>
    <t>29374718</t>
  </si>
  <si>
    <t>BH15100</t>
  </si>
  <si>
    <t>00037756</t>
  </si>
  <si>
    <t>10256446</t>
  </si>
  <si>
    <t>BH15094</t>
  </si>
  <si>
    <t>00037754</t>
  </si>
  <si>
    <t>TC91046925</t>
  </si>
  <si>
    <t>BH15097</t>
  </si>
  <si>
    <t>00037759</t>
  </si>
  <si>
    <t>TC17406947</t>
  </si>
  <si>
    <t>BH15098</t>
  </si>
  <si>
    <t>00037760</t>
  </si>
  <si>
    <t>TC16215447</t>
  </si>
  <si>
    <t>BH15095</t>
  </si>
  <si>
    <t>00037757</t>
  </si>
  <si>
    <t>TC25014576</t>
  </si>
  <si>
    <t>BH15096</t>
  </si>
  <si>
    <t>00037758</t>
  </si>
  <si>
    <t>TC24696564</t>
  </si>
  <si>
    <t>BH33002</t>
  </si>
  <si>
    <t>00037860</t>
  </si>
  <si>
    <t>13107817</t>
  </si>
  <si>
    <t>BH15099</t>
  </si>
  <si>
    <t>00037761</t>
  </si>
  <si>
    <t>TC15156010</t>
  </si>
  <si>
    <t>BH33204</t>
  </si>
  <si>
    <t>00038007</t>
  </si>
  <si>
    <t>14167421</t>
  </si>
  <si>
    <t>BH33203</t>
  </si>
  <si>
    <t>00038006</t>
  </si>
  <si>
    <t>14165589</t>
  </si>
  <si>
    <t>BH15301</t>
  </si>
  <si>
    <t>00037929</t>
  </si>
  <si>
    <t>18659936</t>
  </si>
  <si>
    <t>BH15299</t>
  </si>
  <si>
    <t>00037927</t>
  </si>
  <si>
    <t>11394868</t>
  </si>
  <si>
    <t>BH15302</t>
  </si>
  <si>
    <t>00037930</t>
  </si>
  <si>
    <t>18660231</t>
  </si>
  <si>
    <t>BH15300</t>
  </si>
  <si>
    <t>00037928</t>
  </si>
  <si>
    <t>11396459</t>
  </si>
  <si>
    <t>BH15309</t>
  </si>
  <si>
    <t>00037933</t>
  </si>
  <si>
    <t>TC23436726</t>
  </si>
  <si>
    <t>BH15308</t>
  </si>
  <si>
    <t>00037932</t>
  </si>
  <si>
    <t>TC25015619</t>
  </si>
  <si>
    <t>BH15311</t>
  </si>
  <si>
    <t>00037935</t>
  </si>
  <si>
    <t>TC91047497</t>
  </si>
  <si>
    <t>BH15310</t>
  </si>
  <si>
    <t>00037934</t>
  </si>
  <si>
    <t>TC22043811</t>
  </si>
  <si>
    <t>BH15307</t>
  </si>
  <si>
    <t>00037931</t>
  </si>
  <si>
    <t>TC27044504</t>
  </si>
  <si>
    <t>BH15304</t>
  </si>
  <si>
    <t>00037937</t>
  </si>
  <si>
    <t>12266796</t>
  </si>
  <si>
    <t>BH33633</t>
  </si>
  <si>
    <t>00039533</t>
  </si>
  <si>
    <t>13111438</t>
  </si>
  <si>
    <t>BH15303</t>
  </si>
  <si>
    <t>00037936</t>
  </si>
  <si>
    <t>12265375</t>
  </si>
  <si>
    <t>BH33632</t>
  </si>
  <si>
    <t>00039537</t>
  </si>
  <si>
    <t>13111258</t>
  </si>
  <si>
    <t>BH33629</t>
  </si>
  <si>
    <t>00039534</t>
  </si>
  <si>
    <t>26139190</t>
  </si>
  <si>
    <t>BH33628</t>
  </si>
  <si>
    <t>00039536</t>
  </si>
  <si>
    <t>26139188</t>
  </si>
  <si>
    <t>BH15306</t>
  </si>
  <si>
    <t>00037939</t>
  </si>
  <si>
    <t>10264559</t>
  </si>
  <si>
    <t>BH15305</t>
  </si>
  <si>
    <t>00037938</t>
  </si>
  <si>
    <t>10264860</t>
  </si>
  <si>
    <t>SG/HT090582</t>
  </si>
  <si>
    <t>Hàng trả - Mega An Phú - MEGA-HCM-Q2-49586</t>
  </si>
  <si>
    <t>060526MEGA24</t>
  </si>
  <si>
    <t>ĐÃ KIỂM TRA - HÀNG TRẢ - Mega Hưng Phú - PHIẾU NGÀY: 06/05/2026 - SỐ PHIẾU: 24 - MEGA-HCM-TDC-0003</t>
  </si>
  <si>
    <t>SG/HT090585</t>
  </si>
  <si>
    <t>SG/HT090584</t>
  </si>
  <si>
    <t>SG/HT090583</t>
  </si>
  <si>
    <t>110526MEGA0560</t>
  </si>
  <si>
    <t>ĐÃ KIỂM TRA - HÀNG TRẢ - MEGA HƯNG PHÚ - PHIẾU NGÀY: 11/05/2026 - SỐ PHIẾU: 0560 - MEGA-HCM-TDC-0003</t>
  </si>
  <si>
    <t>SG/HT090588</t>
  </si>
  <si>
    <t>SG/HT090587</t>
  </si>
  <si>
    <t>SG/HT090586</t>
  </si>
  <si>
    <t>SG/HT090569</t>
  </si>
  <si>
    <t>SG/HT090568</t>
  </si>
  <si>
    <t>SG/HT090567</t>
  </si>
  <si>
    <t>SG/HT090566</t>
  </si>
  <si>
    <t>SG/HT090563</t>
  </si>
  <si>
    <t>070226pk009</t>
  </si>
  <si>
    <t>Hàng trả - Mega Hoàng Mai - MEGA-HNI-BTL-0006</t>
  </si>
  <si>
    <t>SG/HTI-02493862</t>
  </si>
  <si>
    <t>SG/HTI-02493861</t>
  </si>
  <si>
    <t>SG/HT2805368</t>
  </si>
  <si>
    <t>SG/HT270526</t>
  </si>
  <si>
    <t>SG/HT260546</t>
  </si>
  <si>
    <t>SG/HT260545</t>
  </si>
  <si>
    <t>SG/HT260544</t>
  </si>
  <si>
    <t>SG/HT000228</t>
  </si>
  <si>
    <t>SG/HT000105</t>
  </si>
  <si>
    <t>GS/HT280526</t>
  </si>
  <si>
    <t>ĐÃ KIỂM TRA - HÀNG TRẢ - Mega Hoàng Mai</t>
  </si>
  <si>
    <t>SG/HT000178</t>
  </si>
  <si>
    <t>SG/HT000121</t>
  </si>
  <si>
    <t>310526MEGA13</t>
  </si>
  <si>
    <t>ĐÃ KIỂM TRA - HÀNG TRẢ -Mega Thăng Long - phiếu ngày : 31/05/2026 - số phiếu: 13 - MEGA-HNI-BTL-0006</t>
  </si>
  <si>
    <t>310526MEGA0001</t>
  </si>
  <si>
    <t>ĐÃ KIỂM TRA - HÀNG TRẢ - Mega Thăng Long- phiếu ngày: 31/05/2026 - số phiếu :0001 - MEGA-HNI-BTL-0006</t>
  </si>
  <si>
    <t>CTY TNHH MTV TM VA DV NGOC THOM</t>
  </si>
  <si>
    <t>DTS-HO TRO CUNG CAP THONG TIN 0.5%(C26TBA00029550andTHANG 4/2026)</t>
  </si>
  <si>
    <t>LOB-THUONG KHACH HANG THAN THIET 3.3%(DN_52026T900412)</t>
  </si>
  <si>
    <t>DIS - HO TRO TRUNG BAY SAN PHAM 2.3%(C26TBA00029753andTHANG 4/2026)</t>
  </si>
  <si>
    <t>CTG - HO TRO NHOM HANG TRONG DIEM 4%(C26TBA00029665andTHANG 4/2026)</t>
  </si>
  <si>
    <t>BUS - HO TRO CUNG HOP TAC 2.25%(C26TBA00029658andTHANG 4/2026)</t>
  </si>
  <si>
    <t>C26TAP 2039,510010</t>
  </si>
  <si>
    <t>1C26TTN_00028246,510010</t>
  </si>
  <si>
    <t>1C26TTN_00028245,510010</t>
  </si>
  <si>
    <t>1C26TTN_00026391,510010</t>
  </si>
  <si>
    <t>1C26TTN_00026393,510010</t>
  </si>
  <si>
    <t>1C26TTN_00026392,510010</t>
  </si>
  <si>
    <t>PVC T04.2026 inv 3944</t>
  </si>
  <si>
    <t>NIT-HO TRO SAN PHAM MOI 2%(C26TBA00029620andTHANG 4/2026)</t>
  </si>
  <si>
    <t>ADS - HO TRO THEM 1%(C26TBA00029615andTHANG 4/2026)</t>
  </si>
  <si>
    <t>1C26TTN_00026384,510011</t>
  </si>
  <si>
    <t>1C26TTN_00026385,510011</t>
  </si>
  <si>
    <t>1C26TTN_00028238,510011</t>
  </si>
  <si>
    <t>1C26TTN_00028260,510012</t>
  </si>
  <si>
    <t>1C26TTN_00026387,510012</t>
  </si>
  <si>
    <t>1C26TTN_00028259,510012</t>
  </si>
  <si>
    <t>1C26TTN_00030090,510013</t>
  </si>
  <si>
    <t>1C26TTN_00030089,510013</t>
  </si>
  <si>
    <t>C26TTK 199,510013</t>
  </si>
  <si>
    <t>1C26TTN_00030086,510013</t>
  </si>
  <si>
    <t>C26TTK 200,510013</t>
  </si>
  <si>
    <t>1C26TTN_00030087,510013</t>
  </si>
  <si>
    <t>1C26TTN_00030088,510014</t>
  </si>
  <si>
    <t>1C26TTN_00030084,510014</t>
  </si>
  <si>
    <t>1C26TTN_00026331,510014</t>
  </si>
  <si>
    <t>1C26TTN_00026332,510014</t>
  </si>
  <si>
    <t>1C26TTN_00030085,510014</t>
  </si>
  <si>
    <t>1C26TTN_00026556,510015</t>
  </si>
  <si>
    <t>1C26TTN_00026555,510015</t>
  </si>
  <si>
    <t>1C26TTN_00026554,510016</t>
  </si>
  <si>
    <t>1C26TTN_00026553,510016</t>
  </si>
  <si>
    <t>1C26TTN_00026374,510016</t>
  </si>
  <si>
    <t>1C26TTN_00024999,510016</t>
  </si>
  <si>
    <t>1C26TTN_00024998,510016</t>
  </si>
  <si>
    <t>C26THB 163,510016</t>
  </si>
  <si>
    <t>C26THB 162,510016</t>
  </si>
  <si>
    <t>1C26TTN_00030074,510017</t>
  </si>
  <si>
    <t>1C26TTN_00026375,510017</t>
  </si>
  <si>
    <t>1C26TTN_00028241,510017</t>
  </si>
  <si>
    <t>1C26TTN_00028242,510017</t>
  </si>
  <si>
    <t>1C26TTN_00027858,510018</t>
  </si>
  <si>
    <t>1C26TTN_00026388,510018</t>
  </si>
  <si>
    <t>1C26TTN_00026389,510018</t>
  </si>
  <si>
    <t>1C26TTN_00026390,510018</t>
  </si>
  <si>
    <t>1C26TTN_00026559,510019</t>
  </si>
  <si>
    <t>1C26TTN_00026386,510019</t>
  </si>
  <si>
    <t>1C26TTN_00026376,510020</t>
  </si>
  <si>
    <t>C26TLX 218,510020</t>
  </si>
  <si>
    <t>1C26TTN_00028240,510022</t>
  </si>
  <si>
    <t>1C26TTN_00026552,510022</t>
  </si>
  <si>
    <t>C26TVU 168,510022</t>
  </si>
  <si>
    <t>1C26TTN_00028244,510023</t>
  </si>
  <si>
    <t>1C26TTN_00024996,510024</t>
  </si>
  <si>
    <t>1C26TTN_00028243,510024</t>
  </si>
  <si>
    <t>1C26TTN_00026551,510025</t>
  </si>
  <si>
    <t>1C26TTN_00030073,510025</t>
  </si>
  <si>
    <t>C26TKH 125,510025</t>
  </si>
  <si>
    <t>1C26TTN_00026528,510026</t>
  </si>
  <si>
    <t>1C26TTN_00028239,510027</t>
  </si>
  <si>
    <t>1C26TTN_00005302,510027</t>
  </si>
  <si>
    <t>00005302</t>
  </si>
  <si>
    <t>1C26TTN_00026550,510027</t>
  </si>
  <si>
    <t>C26TKG 220,510028</t>
  </si>
  <si>
    <t>1C26TTN_00026379,510028</t>
  </si>
  <si>
    <t>C26TKG 219,510028</t>
  </si>
  <si>
    <t>1C26TTN_00026557,510029</t>
  </si>
  <si>
    <t>1C26TTN_00026558,510029</t>
  </si>
  <si>
    <t>1C26TTN_00030091,520090</t>
  </si>
  <si>
    <t>1C26TTN_00030092,520090</t>
  </si>
  <si>
    <t>1C26TTN_00026380,570010</t>
  </si>
  <si>
    <t>1C26TTN_00021693,510010</t>
  </si>
  <si>
    <t>00021693</t>
  </si>
  <si>
    <t>1C26TTN_00021692,510010</t>
  </si>
  <si>
    <t>00021692</t>
  </si>
  <si>
    <t>C26TAP 1661,510010</t>
  </si>
  <si>
    <t>1C26TTN_00025002,510010</t>
  </si>
  <si>
    <t>1C26TTN_00023276,510010</t>
  </si>
  <si>
    <t>00023276</t>
  </si>
  <si>
    <t>1C26TTN_00025003,510010</t>
  </si>
  <si>
    <t>1C26TTN_00024179,510011</t>
  </si>
  <si>
    <t>00024179</t>
  </si>
  <si>
    <t>1C26TTN_00024176,510011</t>
  </si>
  <si>
    <t>00024176</t>
  </si>
  <si>
    <t>1C26TTN_00024177,510011</t>
  </si>
  <si>
    <t>00024177</t>
  </si>
  <si>
    <t>1C26TTN_00024178,510011</t>
  </si>
  <si>
    <t>00024178</t>
  </si>
  <si>
    <t>1C26TTN_00023270,510012</t>
  </si>
  <si>
    <t>00023270</t>
  </si>
  <si>
    <t>C26THP 340,510012</t>
  </si>
  <si>
    <t>00000340</t>
  </si>
  <si>
    <t>1C26TTN_00023269,510012</t>
  </si>
  <si>
    <t>00023269</t>
  </si>
  <si>
    <t>1C26TTN_00026330,510013</t>
  </si>
  <si>
    <t>1C26TTN_00019121,510013</t>
  </si>
  <si>
    <t>00019121</t>
  </si>
  <si>
    <t>1C26TTN_00019124,510013</t>
  </si>
  <si>
    <t>00019124</t>
  </si>
  <si>
    <t>1C26TTN_00023980,510014</t>
  </si>
  <si>
    <t>00023980</t>
  </si>
  <si>
    <t>1C26TTN_00025998,510014</t>
  </si>
  <si>
    <t>C26TMA 154,510014</t>
  </si>
  <si>
    <t>C26TMA 156,510014</t>
  </si>
  <si>
    <t>1C26TTN_00023250,510014</t>
  </si>
  <si>
    <t>00023250</t>
  </si>
  <si>
    <t>1C26TTN_00023251,510014</t>
  </si>
  <si>
    <t>00023251</t>
  </si>
  <si>
    <t>1C26TTN_00023252,510014</t>
  </si>
  <si>
    <t>00023252</t>
  </si>
  <si>
    <t>1C26TTN_00025999,510014</t>
  </si>
  <si>
    <t>C26TMA 153,510014</t>
  </si>
  <si>
    <t>1C26TTN_00026373,510015</t>
  </si>
  <si>
    <t>1C26TTN_00021593,510016</t>
  </si>
  <si>
    <t>00021593</t>
  </si>
  <si>
    <t>1C26TTN_00023266,510016</t>
  </si>
  <si>
    <t>00023266</t>
  </si>
  <si>
    <t>1C26TTN_00023265,510016</t>
  </si>
  <si>
    <t>00023265</t>
  </si>
  <si>
    <t>C26THB 142,510016</t>
  </si>
  <si>
    <t>1C26TTN_00023281,510016</t>
  </si>
  <si>
    <t>00023281</t>
  </si>
  <si>
    <t>1C26TTN_00023280,510016</t>
  </si>
  <si>
    <t>00023280</t>
  </si>
  <si>
    <t>1C26TTN_00025001,510017</t>
  </si>
  <si>
    <t>1C26TTN_00023267,510017</t>
  </si>
  <si>
    <t>00023267</t>
  </si>
  <si>
    <t>1C26TTN_00023268,510017</t>
  </si>
  <si>
    <t>00023268</t>
  </si>
  <si>
    <t>1C26TTN_00025000,510017</t>
  </si>
  <si>
    <t>1C26TTN_00023278,510017</t>
  </si>
  <si>
    <t>00023278</t>
  </si>
  <si>
    <t>1C26TTN_00023279,510017</t>
  </si>
  <si>
    <t>00023279</t>
  </si>
  <si>
    <t>1C26TTN_00023272,510018</t>
  </si>
  <si>
    <t>00023272</t>
  </si>
  <si>
    <t>1C26TTN_00026383,510018</t>
  </si>
  <si>
    <t>1C26TTN_00023273,510018</t>
  </si>
  <si>
    <t>00023273</t>
  </si>
  <si>
    <t>1C26TTN_00023274,510018</t>
  </si>
  <si>
    <t>00023274</t>
  </si>
  <si>
    <t>1C26TTN_00026382,510019</t>
  </si>
  <si>
    <t>1C26TTN_00026381,510019</t>
  </si>
  <si>
    <t>C26TDU 186,510019</t>
  </si>
  <si>
    <t>1C26TTN_00023271,510019</t>
  </si>
  <si>
    <t>00023271</t>
  </si>
  <si>
    <t>1C26TTN_00022891,510019</t>
  </si>
  <si>
    <t>00022891</t>
  </si>
  <si>
    <t>1C26TTN_00023263,510020</t>
  </si>
  <si>
    <t>00023263</t>
  </si>
  <si>
    <t>1C26TTN_00023264,510020</t>
  </si>
  <si>
    <t>00023264</t>
  </si>
  <si>
    <t>1C26TTN_00024997,510020</t>
  </si>
  <si>
    <t>1C26TTN_00022890,510020</t>
  </si>
  <si>
    <t>00022890</t>
  </si>
  <si>
    <t>C26TQU 85,510021</t>
  </si>
  <si>
    <t>C26TQU 86,510021</t>
  </si>
  <si>
    <t>1C26TTN_00023277,510021</t>
  </si>
  <si>
    <t>00023277</t>
  </si>
  <si>
    <t>1C26TTN_00022889,510022</t>
  </si>
  <si>
    <t>00022889</t>
  </si>
  <si>
    <t>C26TVU 155,510022</t>
  </si>
  <si>
    <t>00000155</t>
  </si>
  <si>
    <t>1C26TTN_00023262,510022</t>
  </si>
  <si>
    <t>00023262</t>
  </si>
  <si>
    <t>C26TAN 55,510023</t>
  </si>
  <si>
    <t>1C26TTN_00023261,510023</t>
  </si>
  <si>
    <t>00023261</t>
  </si>
  <si>
    <t>1C26TTN_00021592,510024</t>
  </si>
  <si>
    <t>00021592</t>
  </si>
  <si>
    <t>1C26TTN_00023260,510024</t>
  </si>
  <si>
    <t>00023260</t>
  </si>
  <si>
    <t>1C26TTN_00023256,510024</t>
  </si>
  <si>
    <t>00023256</t>
  </si>
  <si>
    <t>1C26TTN_00022888,510025</t>
  </si>
  <si>
    <t>00022888</t>
  </si>
  <si>
    <t>1C26TTN_00024995,510025</t>
  </si>
  <si>
    <t>1C26TTN_00026000,510026</t>
  </si>
  <si>
    <t>1C26TTN_00023309,510026</t>
  </si>
  <si>
    <t>00023309</t>
  </si>
  <si>
    <t>1C26TTN_00019122,510026</t>
  </si>
  <si>
    <t>00019122</t>
  </si>
  <si>
    <t>1C26TTN_00019123,510026</t>
  </si>
  <si>
    <t>00019123</t>
  </si>
  <si>
    <t>1C26TTN_00023310,510026</t>
  </si>
  <si>
    <t>00023310</t>
  </si>
  <si>
    <t>C26TDL 114,510027</t>
  </si>
  <si>
    <t>00000114</t>
  </si>
  <si>
    <t>1C26TTN_00023259,510027</t>
  </si>
  <si>
    <t>00023259</t>
  </si>
  <si>
    <t>1C26TTN_00021591,510027</t>
  </si>
  <si>
    <t>00021591</t>
  </si>
  <si>
    <t>1C26TTN_00021590,510028</t>
  </si>
  <si>
    <t>00021590</t>
  </si>
  <si>
    <t>1C26TTN_00023258,510028</t>
  </si>
  <si>
    <t>00023258</t>
  </si>
  <si>
    <t>1C26TTN_00021588,570010</t>
  </si>
  <si>
    <t>00021588</t>
  </si>
  <si>
    <t>1C26TTN_00021589,570010</t>
  </si>
  <si>
    <t>00021589</t>
  </si>
  <si>
    <t>1C26TTN_00023257,570010</t>
  </si>
  <si>
    <t>00023257</t>
  </si>
  <si>
    <t>1C26TTN_00021587,570010</t>
  </si>
  <si>
    <t>00021587</t>
  </si>
  <si>
    <t>00000219</t>
  </si>
  <si>
    <t>00000220</t>
  </si>
  <si>
    <t>00000125</t>
  </si>
  <si>
    <t>00000168</t>
  </si>
  <si>
    <t>00000218</t>
  </si>
  <si>
    <t>00000162</t>
  </si>
  <si>
    <t>00000200</t>
  </si>
  <si>
    <t>00000199</t>
  </si>
  <si>
    <t>00002039</t>
  </si>
  <si>
    <t>'00000845</t>
  </si>
  <si>
    <t>'00000199</t>
  </si>
  <si>
    <t>'00000299</t>
  </si>
  <si>
    <t>'00000438</t>
  </si>
  <si>
    <t>'00000378</t>
  </si>
  <si>
    <t>'00000228</t>
  </si>
  <si>
    <t>'00000105</t>
  </si>
  <si>
    <t>'00000178</t>
  </si>
  <si>
    <t>'00000121</t>
  </si>
  <si>
    <t>00000048</t>
  </si>
  <si>
    <t>00000050</t>
  </si>
  <si>
    <t>=</t>
  </si>
  <si>
    <t>00001111</t>
  </si>
  <si>
    <t>00074333</t>
  </si>
  <si>
    <t>00076891</t>
  </si>
  <si>
    <t>00076892</t>
  </si>
  <si>
    <t>00076894</t>
  </si>
  <si>
    <t>00076895</t>
  </si>
  <si>
    <t>00076898</t>
  </si>
  <si>
    <t>00076900</t>
  </si>
  <si>
    <t>00077005</t>
  </si>
  <si>
    <t>00077872</t>
  </si>
  <si>
    <t>00078418</t>
  </si>
  <si>
    <t>00078419</t>
  </si>
  <si>
    <t>00078550</t>
  </si>
  <si>
    <t>00078551</t>
  </si>
  <si>
    <t>00078552</t>
  </si>
  <si>
    <t>00078553</t>
  </si>
  <si>
    <t>00078554</t>
  </si>
  <si>
    <t>00078555</t>
  </si>
  <si>
    <t>00078556</t>
  </si>
  <si>
    <t>00078546</t>
  </si>
  <si>
    <t>00078548</t>
  </si>
  <si>
    <t>00078549</t>
  </si>
  <si>
    <t>00080321</t>
  </si>
  <si>
    <t>00080322</t>
  </si>
  <si>
    <t>00080323</t>
  </si>
  <si>
    <t>00080334</t>
  </si>
  <si>
    <t>00079362</t>
  </si>
  <si>
    <t>00079363</t>
  </si>
  <si>
    <t>00079364</t>
  </si>
  <si>
    <t>00079365</t>
  </si>
  <si>
    <t>00079366</t>
  </si>
  <si>
    <t>00079367</t>
  </si>
  <si>
    <t>00079368</t>
  </si>
  <si>
    <t>00079369</t>
  </si>
  <si>
    <t>00079370</t>
  </si>
  <si>
    <t>00079371</t>
  </si>
  <si>
    <t>00080325</t>
  </si>
  <si>
    <t>00080329</t>
  </si>
  <si>
    <t>00080326</t>
  </si>
  <si>
    <t>00080327</t>
  </si>
  <si>
    <t>00080328</t>
  </si>
  <si>
    <t>00080330</t>
  </si>
  <si>
    <t>00080037</t>
  </si>
  <si>
    <t>00080038</t>
  </si>
  <si>
    <t>00080039</t>
  </si>
  <si>
    <t>00080040</t>
  </si>
  <si>
    <t>00080041</t>
  </si>
  <si>
    <t>00080042</t>
  </si>
  <si>
    <t>00080043</t>
  </si>
  <si>
    <t>00080044</t>
  </si>
  <si>
    <t>00080045</t>
  </si>
  <si>
    <t>00080046</t>
  </si>
  <si>
    <t>00080047</t>
  </si>
  <si>
    <t>00082381</t>
  </si>
  <si>
    <t>00080048</t>
  </si>
  <si>
    <t>00080049</t>
  </si>
  <si>
    <t>00080050</t>
  </si>
  <si>
    <t>00080051</t>
  </si>
  <si>
    <t>00080052</t>
  </si>
  <si>
    <t>00080053</t>
  </si>
  <si>
    <t>00080054</t>
  </si>
  <si>
    <t>00080055</t>
  </si>
  <si>
    <t>00082377</t>
  </si>
  <si>
    <t>00082378</t>
  </si>
  <si>
    <t>00082374</t>
  </si>
  <si>
    <t>00082384</t>
  </si>
  <si>
    <t>00082383</t>
  </si>
  <si>
    <t>00082385</t>
  </si>
  <si>
    <t>00081294</t>
  </si>
  <si>
    <t>00081295</t>
  </si>
  <si>
    <t>00081296</t>
  </si>
  <si>
    <t>00081297</t>
  </si>
  <si>
    <t>00082380</t>
  </si>
  <si>
    <t>00080203</t>
  </si>
  <si>
    <t>00082166</t>
  </si>
  <si>
    <t>00082167</t>
  </si>
  <si>
    <t>00082168</t>
  </si>
  <si>
    <t>00082169</t>
  </si>
  <si>
    <t>00082170</t>
  </si>
  <si>
    <t>00082171</t>
  </si>
  <si>
    <t>00082172</t>
  </si>
  <si>
    <t>00082173</t>
  </si>
  <si>
    <t>00082174</t>
  </si>
  <si>
    <t>00082175</t>
  </si>
  <si>
    <t>00082176</t>
  </si>
  <si>
    <t>00082177</t>
  </si>
  <si>
    <t>00082178</t>
  </si>
  <si>
    <t>00082179</t>
  </si>
  <si>
    <t>00082180</t>
  </si>
  <si>
    <t>00082181</t>
  </si>
  <si>
    <t>00082182</t>
  </si>
  <si>
    <t>00082183</t>
  </si>
  <si>
    <t>00082184</t>
  </si>
  <si>
    <t>00082185</t>
  </si>
  <si>
    <t>00082186</t>
  </si>
  <si>
    <t>00082187</t>
  </si>
  <si>
    <t>00082188</t>
  </si>
  <si>
    <t>00082189</t>
  </si>
  <si>
    <t>00082190</t>
  </si>
  <si>
    <t>00082191</t>
  </si>
  <si>
    <t>00082379</t>
  </si>
  <si>
    <t>00084259</t>
  </si>
  <si>
    <t>00082417</t>
  </si>
  <si>
    <t>00082418</t>
  </si>
  <si>
    <t>00087342</t>
  </si>
  <si>
    <t>00087340</t>
  </si>
  <si>
    <t>00083344</t>
  </si>
  <si>
    <t>00083345</t>
  </si>
  <si>
    <t>00083346</t>
  </si>
  <si>
    <t>00083347</t>
  </si>
  <si>
    <t>00083348</t>
  </si>
  <si>
    <t>00082192</t>
  </si>
  <si>
    <t>00082193</t>
  </si>
  <si>
    <t>00083349</t>
  </si>
  <si>
    <t>00083930</t>
  </si>
  <si>
    <t>00083931</t>
  </si>
  <si>
    <t>00083932</t>
  </si>
  <si>
    <t>00083933</t>
  </si>
  <si>
    <t>00083934</t>
  </si>
  <si>
    <t>00083935</t>
  </si>
  <si>
    <t>00083936</t>
  </si>
  <si>
    <t>00083937</t>
  </si>
  <si>
    <t>00083938</t>
  </si>
  <si>
    <t>00083939</t>
  </si>
  <si>
    <t>00083940</t>
  </si>
  <si>
    <t>00083941</t>
  </si>
  <si>
    <t>00087339</t>
  </si>
  <si>
    <t>00087341</t>
  </si>
  <si>
    <t>00084126</t>
  </si>
  <si>
    <t>00087343</t>
  </si>
  <si>
    <t>00084127</t>
  </si>
  <si>
    <t>00084128</t>
  </si>
  <si>
    <t>00084129</t>
  </si>
  <si>
    <t>00084130</t>
  </si>
  <si>
    <t>00084131</t>
  </si>
  <si>
    <t>00085207</t>
  </si>
  <si>
    <t>00085208</t>
  </si>
  <si>
    <t>00085209</t>
  </si>
  <si>
    <t>00085210</t>
  </si>
  <si>
    <t>00085211</t>
  </si>
  <si>
    <t>00085212</t>
  </si>
  <si>
    <t>00088868</t>
  </si>
  <si>
    <t>00087338</t>
  </si>
  <si>
    <t>00087337</t>
  </si>
  <si>
    <t>00085882</t>
  </si>
  <si>
    <t>00085883</t>
  </si>
  <si>
    <t>00085884</t>
  </si>
  <si>
    <t>00085885</t>
  </si>
  <si>
    <t>00085886</t>
  </si>
  <si>
    <t>00085887</t>
  </si>
  <si>
    <t>00085888</t>
  </si>
  <si>
    <t>00085889</t>
  </si>
  <si>
    <t>00085890</t>
  </si>
  <si>
    <t>00085891</t>
  </si>
  <si>
    <t>00085892</t>
  </si>
  <si>
    <t>00085893</t>
  </si>
  <si>
    <t>00085943</t>
  </si>
  <si>
    <t>00088976</t>
  </si>
  <si>
    <t>00088978</t>
  </si>
  <si>
    <t>00086189</t>
  </si>
  <si>
    <t>00086190</t>
  </si>
  <si>
    <t>00086191</t>
  </si>
  <si>
    <t>00086192</t>
  </si>
  <si>
    <t>00086193</t>
  </si>
  <si>
    <t>00086194</t>
  </si>
  <si>
    <t>00086195</t>
  </si>
  <si>
    <t>00088983</t>
  </si>
  <si>
    <t>00088984</t>
  </si>
  <si>
    <t>00088985</t>
  </si>
  <si>
    <t>00088869</t>
  </si>
  <si>
    <t>00088880</t>
  </si>
  <si>
    <t>00088874</t>
  </si>
  <si>
    <t>00088891</t>
  </si>
  <si>
    <t>00088893</t>
  </si>
  <si>
    <t>00088894</t>
  </si>
  <si>
    <t>00088898</t>
  </si>
  <si>
    <t>00088897</t>
  </si>
  <si>
    <t>00088896</t>
  </si>
  <si>
    <t>00088968</t>
  </si>
  <si>
    <t>00089891</t>
  </si>
  <si>
    <t>00089892</t>
  </si>
  <si>
    <t>00089893</t>
  </si>
  <si>
    <t>00089894</t>
  </si>
  <si>
    <t>00089895</t>
  </si>
  <si>
    <t>00089896</t>
  </si>
  <si>
    <t>00089897</t>
  </si>
  <si>
    <t>00089898</t>
  </si>
  <si>
    <t>00089899</t>
  </si>
  <si>
    <t>00089900</t>
  </si>
  <si>
    <t>00089901</t>
  </si>
  <si>
    <t>00089902</t>
  </si>
  <si>
    <t>00089903</t>
  </si>
  <si>
    <t>00089904</t>
  </si>
  <si>
    <t>00089905</t>
  </si>
  <si>
    <t>00089816</t>
  </si>
  <si>
    <t>00089817</t>
  </si>
  <si>
    <t>00090094</t>
  </si>
  <si>
    <t>00090096</t>
  </si>
  <si>
    <t>00090098</t>
  </si>
  <si>
    <t>00089908</t>
  </si>
  <si>
    <t>00089909</t>
  </si>
  <si>
    <t>00089910</t>
  </si>
  <si>
    <t>00090095</t>
  </si>
  <si>
    <t>00090097</t>
  </si>
  <si>
    <t>00090058</t>
  </si>
  <si>
    <t>00090087</t>
  </si>
  <si>
    <t>00000398</t>
  </si>
  <si>
    <t>00000308</t>
  </si>
  <si>
    <t>00000236</t>
  </si>
  <si>
    <t>00000262</t>
  </si>
  <si>
    <t>00000429</t>
  </si>
  <si>
    <t>00000091</t>
  </si>
  <si>
    <t>00000017</t>
  </si>
  <si>
    <t>00001346</t>
  </si>
  <si>
    <t>00001347</t>
  </si>
  <si>
    <t>00001348</t>
  </si>
  <si>
    <t>00001349</t>
  </si>
  <si>
    <t>00000003</t>
  </si>
  <si>
    <t>00000005</t>
  </si>
  <si>
    <t>00000013</t>
  </si>
  <si>
    <t>00000138</t>
  </si>
  <si>
    <t>00000139</t>
  </si>
  <si>
    <t>00001378</t>
  </si>
  <si>
    <t>00001379</t>
  </si>
  <si>
    <t>00001380</t>
  </si>
  <si>
    <t>00001381</t>
  </si>
  <si>
    <t>00001382</t>
  </si>
  <si>
    <t>00001383</t>
  </si>
  <si>
    <t>00001384</t>
  </si>
  <si>
    <t>00001385</t>
  </si>
  <si>
    <t>00001386</t>
  </si>
  <si>
    <t>00001387</t>
  </si>
  <si>
    <t>00001388</t>
  </si>
  <si>
    <t>00001389</t>
  </si>
  <si>
    <t>00001390</t>
  </si>
  <si>
    <t>00000002</t>
  </si>
  <si>
    <t>00001391</t>
  </si>
  <si>
    <t>00001392</t>
  </si>
  <si>
    <t>00001393</t>
  </si>
  <si>
    <t>00001394</t>
  </si>
  <si>
    <t>00001955</t>
  </si>
  <si>
    <t>00001956</t>
  </si>
  <si>
    <t>00001957</t>
  </si>
  <si>
    <t>00001958</t>
  </si>
  <si>
    <t>00001959</t>
  </si>
  <si>
    <t>00001960</t>
  </si>
  <si>
    <t>00002010</t>
  </si>
  <si>
    <t>00002011</t>
  </si>
  <si>
    <t>00002012</t>
  </si>
  <si>
    <t>00002013</t>
  </si>
  <si>
    <t>00002014</t>
  </si>
  <si>
    <t>00002015</t>
  </si>
  <si>
    <t>00002016</t>
  </si>
  <si>
    <t>00002017</t>
  </si>
  <si>
    <t>00002018</t>
  </si>
  <si>
    <t>00002408</t>
  </si>
  <si>
    <t>00003051</t>
  </si>
  <si>
    <t>00003123</t>
  </si>
  <si>
    <t>00003149</t>
  </si>
  <si>
    <t>00003166</t>
  </si>
  <si>
    <t>00003273</t>
  </si>
  <si>
    <t>00002021</t>
  </si>
  <si>
    <t>00002022</t>
  </si>
  <si>
    <t>00002023</t>
  </si>
  <si>
    <t>00002024</t>
  </si>
  <si>
    <t>00002695</t>
  </si>
  <si>
    <t>00002696</t>
  </si>
  <si>
    <t>00002697</t>
  </si>
  <si>
    <t>00002698</t>
  </si>
  <si>
    <t>00002699</t>
  </si>
  <si>
    <t>00002700</t>
  </si>
  <si>
    <t>00002701</t>
  </si>
  <si>
    <t>00002019</t>
  </si>
  <si>
    <t>00002020</t>
  </si>
  <si>
    <t>00002702</t>
  </si>
  <si>
    <t>00003107</t>
  </si>
  <si>
    <t>00003108</t>
  </si>
  <si>
    <t>00003109</t>
  </si>
  <si>
    <t>00003110</t>
  </si>
  <si>
    <t>00003111</t>
  </si>
  <si>
    <t>00003112</t>
  </si>
  <si>
    <t>00003113</t>
  </si>
  <si>
    <t>00003114</t>
  </si>
  <si>
    <t>00003115</t>
  </si>
  <si>
    <t>00003116</t>
  </si>
  <si>
    <t>00003193</t>
  </si>
  <si>
    <t>00003194</t>
  </si>
  <si>
    <t>00003121</t>
  </si>
  <si>
    <t>00003117</t>
  </si>
  <si>
    <t>00003118</t>
  </si>
  <si>
    <t>00003119</t>
  </si>
  <si>
    <t>00003120</t>
  </si>
  <si>
    <t>00005172</t>
  </si>
  <si>
    <t>00000025</t>
  </si>
  <si>
    <t>00000009</t>
  </si>
  <si>
    <t>00000015</t>
  </si>
  <si>
    <t>00000027</t>
  </si>
  <si>
    <t>00003928</t>
  </si>
  <si>
    <t>00003929</t>
  </si>
  <si>
    <t>00003931</t>
  </si>
  <si>
    <t>00003932</t>
  </si>
  <si>
    <t>00003933</t>
  </si>
  <si>
    <t>00003934</t>
  </si>
  <si>
    <t>00003935</t>
  </si>
  <si>
    <t>00003936</t>
  </si>
  <si>
    <t>00003937</t>
  </si>
  <si>
    <t>00003938</t>
  </si>
  <si>
    <t>00003939</t>
  </si>
  <si>
    <t>00003940</t>
  </si>
  <si>
    <t>00003941</t>
  </si>
  <si>
    <t>00004078</t>
  </si>
  <si>
    <t>00003946</t>
  </si>
  <si>
    <t>00003943</t>
  </si>
  <si>
    <t>00005250</t>
  </si>
  <si>
    <t>00005251</t>
  </si>
  <si>
    <t>00005252</t>
  </si>
  <si>
    <t>00005299</t>
  </si>
  <si>
    <t>00005160</t>
  </si>
  <si>
    <t>00005161</t>
  </si>
  <si>
    <t>00005162</t>
  </si>
  <si>
    <t>00005163</t>
  </si>
  <si>
    <t>00005164</t>
  </si>
  <si>
    <t>00005165</t>
  </si>
  <si>
    <t>00005166</t>
  </si>
  <si>
    <t>00004794</t>
  </si>
  <si>
    <t>00005167</t>
  </si>
  <si>
    <t>00005168</t>
  </si>
  <si>
    <t>00005169</t>
  </si>
  <si>
    <t>00005170</t>
  </si>
  <si>
    <t>00005171</t>
  </si>
  <si>
    <t>00006726</t>
  </si>
  <si>
    <t>00006729</t>
  </si>
  <si>
    <t>00006733</t>
  </si>
  <si>
    <t>00006727</t>
  </si>
  <si>
    <t>00006734</t>
  </si>
  <si>
    <t>00006730</t>
  </si>
  <si>
    <t>00000228</t>
  </si>
  <si>
    <t>00005319</t>
  </si>
  <si>
    <t>00005320</t>
  </si>
  <si>
    <t>00005321</t>
  </si>
  <si>
    <t>00006731</t>
  </si>
  <si>
    <t>00008294</t>
  </si>
  <si>
    <t>00005301</t>
  </si>
  <si>
    <t>00005303</t>
  </si>
  <si>
    <t>00005304</t>
  </si>
  <si>
    <t>00005305</t>
  </si>
  <si>
    <t>00005306</t>
  </si>
  <si>
    <t>00005307</t>
  </si>
  <si>
    <t>00005308</t>
  </si>
  <si>
    <t>00005309</t>
  </si>
  <si>
    <t>00005310</t>
  </si>
  <si>
    <t>00006136</t>
  </si>
  <si>
    <t>00005313</t>
  </si>
  <si>
    <t>00005314</t>
  </si>
  <si>
    <t>00005315</t>
  </si>
  <si>
    <t>00005316</t>
  </si>
  <si>
    <t>00005317</t>
  </si>
  <si>
    <t>00005318</t>
  </si>
  <si>
    <t>00006732</t>
  </si>
  <si>
    <t>00006132</t>
  </si>
  <si>
    <t>00006134</t>
  </si>
  <si>
    <t>00006135</t>
  </si>
  <si>
    <t>00007285</t>
  </si>
  <si>
    <t>00007287</t>
  </si>
  <si>
    <t>00007284</t>
  </si>
  <si>
    <t>00007286</t>
  </si>
  <si>
    <t>00007220</t>
  </si>
  <si>
    <t>00007221</t>
  </si>
  <si>
    <t>00007222</t>
  </si>
  <si>
    <t>00007223</t>
  </si>
  <si>
    <t>00007224</t>
  </si>
  <si>
    <t>00007225</t>
  </si>
  <si>
    <t>00007226</t>
  </si>
  <si>
    <t>00007227</t>
  </si>
  <si>
    <t>00007228</t>
  </si>
  <si>
    <t>00007229</t>
  </si>
  <si>
    <t>00007230</t>
  </si>
  <si>
    <t>00007231</t>
  </si>
  <si>
    <t>00007232</t>
  </si>
  <si>
    <t>00000035</t>
  </si>
  <si>
    <t>00000018</t>
  </si>
  <si>
    <t>00000040</t>
  </si>
  <si>
    <t>00000021</t>
  </si>
  <si>
    <t>00000024</t>
  </si>
  <si>
    <t>00000026</t>
  </si>
  <si>
    <t>00000029</t>
  </si>
  <si>
    <t>00000011</t>
  </si>
  <si>
    <t>00007214</t>
  </si>
  <si>
    <t>00007215</t>
  </si>
  <si>
    <t>00007216</t>
  </si>
  <si>
    <t>00008287</t>
  </si>
  <si>
    <t>00008288</t>
  </si>
  <si>
    <t>00007217</t>
  </si>
  <si>
    <t>00007218</t>
  </si>
  <si>
    <t>00007219</t>
  </si>
  <si>
    <t>00008289</t>
  </si>
  <si>
    <t>00008290</t>
  </si>
  <si>
    <t>00008292</t>
  </si>
  <si>
    <t>00008293</t>
  </si>
  <si>
    <t>00008300</t>
  </si>
  <si>
    <t>00008301</t>
  </si>
  <si>
    <t>00008302</t>
  </si>
  <si>
    <t>00008303</t>
  </si>
  <si>
    <t>00008304</t>
  </si>
  <si>
    <t>00008305</t>
  </si>
  <si>
    <t>00008286</t>
  </si>
  <si>
    <t>00008291</t>
  </si>
  <si>
    <t>00000012</t>
  </si>
  <si>
    <t>00000081</t>
  </si>
  <si>
    <t>00008295</t>
  </si>
  <si>
    <t>00008296</t>
  </si>
  <si>
    <t>00008297</t>
  </si>
  <si>
    <t>00008298</t>
  </si>
  <si>
    <t>00008299</t>
  </si>
  <si>
    <t>00009566</t>
  </si>
  <si>
    <t>00009515</t>
  </si>
  <si>
    <t>00009516</t>
  </si>
  <si>
    <t>00009517</t>
  </si>
  <si>
    <t>00009518</t>
  </si>
  <si>
    <t>00009519</t>
  </si>
  <si>
    <t>00009520</t>
  </si>
  <si>
    <t>00009521</t>
  </si>
  <si>
    <t>00009522</t>
  </si>
  <si>
    <t>00009523</t>
  </si>
  <si>
    <t>00009524</t>
  </si>
  <si>
    <t>00009525</t>
  </si>
  <si>
    <t>00009528</t>
  </si>
  <si>
    <t>00009640</t>
  </si>
  <si>
    <t>00010653</t>
  </si>
  <si>
    <t>00010655</t>
  </si>
  <si>
    <t>00000060</t>
  </si>
  <si>
    <t>00000052</t>
  </si>
  <si>
    <t>00000059</t>
  </si>
  <si>
    <t>00009511</t>
  </si>
  <si>
    <t>00009512</t>
  </si>
  <si>
    <t>00009513</t>
  </si>
  <si>
    <t>00009514</t>
  </si>
  <si>
    <t>00009565</t>
  </si>
  <si>
    <t>00012052</t>
  </si>
  <si>
    <t>00012051</t>
  </si>
  <si>
    <t>00012053</t>
  </si>
  <si>
    <t>00012054</t>
  </si>
  <si>
    <t>00012055</t>
  </si>
  <si>
    <t>00012056</t>
  </si>
  <si>
    <t>00012057</t>
  </si>
  <si>
    <t>00012058</t>
  </si>
  <si>
    <t>00012059</t>
  </si>
  <si>
    <t>00012060</t>
  </si>
  <si>
    <t>00012061</t>
  </si>
  <si>
    <t>00012062</t>
  </si>
  <si>
    <t>00012063</t>
  </si>
  <si>
    <t>00012064</t>
  </si>
  <si>
    <t>00009677</t>
  </si>
  <si>
    <t>00010656</t>
  </si>
  <si>
    <t>00010657</t>
  </si>
  <si>
    <t>00010654</t>
  </si>
  <si>
    <t>00000044</t>
  </si>
  <si>
    <t>00009318</t>
  </si>
  <si>
    <t>00011377</t>
  </si>
  <si>
    <t>00011353</t>
  </si>
  <si>
    <t>00009422</t>
  </si>
  <si>
    <t>00011355</t>
  </si>
  <si>
    <t>00011326</t>
  </si>
  <si>
    <t>00012047</t>
  </si>
  <si>
    <t>00012048</t>
  </si>
  <si>
    <t>00012049</t>
  </si>
  <si>
    <t>00012050</t>
  </si>
  <si>
    <t>00009453</t>
  </si>
  <si>
    <t>00009454</t>
  </si>
  <si>
    <t>00012104</t>
  </si>
  <si>
    <t>00000064</t>
  </si>
  <si>
    <t>00000087</t>
  </si>
  <si>
    <t>00000072</t>
  </si>
  <si>
    <t>00000078</t>
  </si>
  <si>
    <t>00012179</t>
  </si>
  <si>
    <t>00012180</t>
  </si>
  <si>
    <t>00012105</t>
  </si>
  <si>
    <t>00012165</t>
  </si>
  <si>
    <t>00012166</t>
  </si>
  <si>
    <t>00012167</t>
  </si>
  <si>
    <t>00012168</t>
  </si>
  <si>
    <t>00012169</t>
  </si>
  <si>
    <t>00012170</t>
  </si>
  <si>
    <t>00012171</t>
  </si>
  <si>
    <t>00012172</t>
  </si>
  <si>
    <t>00012173</t>
  </si>
  <si>
    <t>00012174</t>
  </si>
  <si>
    <t>00012065</t>
  </si>
  <si>
    <t>00012066</t>
  </si>
  <si>
    <t>00012175</t>
  </si>
  <si>
    <t>00012176</t>
  </si>
  <si>
    <t>00012177</t>
  </si>
  <si>
    <t>00012178</t>
  </si>
  <si>
    <t>00012067</t>
  </si>
  <si>
    <t>00012068</t>
  </si>
  <si>
    <t>00012069</t>
  </si>
  <si>
    <t>00012070</t>
  </si>
  <si>
    <t>00012071</t>
  </si>
  <si>
    <t>00013165</t>
  </si>
  <si>
    <t>00001286</t>
  </si>
  <si>
    <t>00013166</t>
  </si>
  <si>
    <t>00013169</t>
  </si>
  <si>
    <t>00013170</t>
  </si>
  <si>
    <t>00013171</t>
  </si>
  <si>
    <t>00013172</t>
  </si>
  <si>
    <t>00000134</t>
  </si>
  <si>
    <t>00013164</t>
  </si>
  <si>
    <t>00013167</t>
  </si>
  <si>
    <t>00013168</t>
  </si>
  <si>
    <t>00000042</t>
  </si>
  <si>
    <t>00000032</t>
  </si>
  <si>
    <t>00000349</t>
  </si>
  <si>
    <t>00014039</t>
  </si>
  <si>
    <t>00014568</t>
  </si>
  <si>
    <t>00014555</t>
  </si>
  <si>
    <t>00014556</t>
  </si>
  <si>
    <t>00014557</t>
  </si>
  <si>
    <t>00014558</t>
  </si>
  <si>
    <t>00014559</t>
  </si>
  <si>
    <t>00014560</t>
  </si>
  <si>
    <t>00014561</t>
  </si>
  <si>
    <t>00014562</t>
  </si>
  <si>
    <t>00014563</t>
  </si>
  <si>
    <t>00014564</t>
  </si>
  <si>
    <t>00014565</t>
  </si>
  <si>
    <t>00014566</t>
  </si>
  <si>
    <t>00000082</t>
  </si>
  <si>
    <t>00000066</t>
  </si>
  <si>
    <t>00000070</t>
  </si>
  <si>
    <t>00000022</t>
  </si>
  <si>
    <t>00000038</t>
  </si>
  <si>
    <t>00014569</t>
  </si>
  <si>
    <t>00014567</t>
  </si>
  <si>
    <t>00014570</t>
  </si>
  <si>
    <t>00014571</t>
  </si>
  <si>
    <t>00014793</t>
  </si>
  <si>
    <t>00014794</t>
  </si>
  <si>
    <t>00014795</t>
  </si>
  <si>
    <t>00017201</t>
  </si>
  <si>
    <t>00014776</t>
  </si>
  <si>
    <t>00017334</t>
  </si>
  <si>
    <t>00017578</t>
  </si>
  <si>
    <t>00017335</t>
  </si>
  <si>
    <t>00017421</t>
  </si>
  <si>
    <t>00017485</t>
  </si>
  <si>
    <t>00017378</t>
  </si>
  <si>
    <t>00017556</t>
  </si>
  <si>
    <t>00016239</t>
  </si>
  <si>
    <t>00016240</t>
  </si>
  <si>
    <t>00016241</t>
  </si>
  <si>
    <t>00016242</t>
  </si>
  <si>
    <t>00016243</t>
  </si>
  <si>
    <t>00016244</t>
  </si>
  <si>
    <t>00016245</t>
  </si>
  <si>
    <t>00016246</t>
  </si>
  <si>
    <t>00016247</t>
  </si>
  <si>
    <t>00016248</t>
  </si>
  <si>
    <t>00014261</t>
  </si>
  <si>
    <t>00014264</t>
  </si>
  <si>
    <t>00014217</t>
  </si>
  <si>
    <t>00017840</t>
  </si>
  <si>
    <t>00017740</t>
  </si>
  <si>
    <t>00016799</t>
  </si>
  <si>
    <t>00017188</t>
  </si>
  <si>
    <t>00017189</t>
  </si>
  <si>
    <t>00017190</t>
  </si>
  <si>
    <t>00017191</t>
  </si>
  <si>
    <t>00017508</t>
  </si>
  <si>
    <t>00017464</t>
  </si>
  <si>
    <t>00017192</t>
  </si>
  <si>
    <t>00017194</t>
  </si>
  <si>
    <t>00017195</t>
  </si>
  <si>
    <t>00018459</t>
  </si>
  <si>
    <t>00017197</t>
  </si>
  <si>
    <t>00017198</t>
  </si>
  <si>
    <t>00017199</t>
  </si>
  <si>
    <t>00020740</t>
  </si>
  <si>
    <t>00017193</t>
  </si>
  <si>
    <t>00017349</t>
  </si>
  <si>
    <t>00017350</t>
  </si>
  <si>
    <t>00017351</t>
  </si>
  <si>
    <t>00017352</t>
  </si>
  <si>
    <t>00017348</t>
  </si>
  <si>
    <t>00018460</t>
  </si>
  <si>
    <t>00018461</t>
  </si>
  <si>
    <t>00018462</t>
  </si>
  <si>
    <t>00018463</t>
  </si>
  <si>
    <t>00018464</t>
  </si>
  <si>
    <t>00018465</t>
  </si>
  <si>
    <t>00019272</t>
  </si>
  <si>
    <t>00019080</t>
  </si>
  <si>
    <t>00019081</t>
  </si>
  <si>
    <t>00019082</t>
  </si>
  <si>
    <t>00019252</t>
  </si>
  <si>
    <t>00019253</t>
  </si>
  <si>
    <t>00019254</t>
  </si>
  <si>
    <t>00019255</t>
  </si>
  <si>
    <t>00019271</t>
  </si>
  <si>
    <t>00020779</t>
  </si>
  <si>
    <t>00020780</t>
  </si>
  <si>
    <t>00021640</t>
  </si>
  <si>
    <t>00000192</t>
  </si>
  <si>
    <t>00020781</t>
  </si>
  <si>
    <t>00020782</t>
  </si>
  <si>
    <t>00020783</t>
  </si>
  <si>
    <t>00021639</t>
  </si>
  <si>
    <t>00021637</t>
  </si>
  <si>
    <t>00021635</t>
  </si>
  <si>
    <t>00021641</t>
  </si>
  <si>
    <t>00021636</t>
  </si>
  <si>
    <t>00021638</t>
  </si>
  <si>
    <t>00000101</t>
  </si>
  <si>
    <t>00000136</t>
  </si>
  <si>
    <t>00000164</t>
  </si>
  <si>
    <t>00000117</t>
  </si>
  <si>
    <t>00000100</t>
  </si>
  <si>
    <t>00000031</t>
  </si>
  <si>
    <t>00000058</t>
  </si>
  <si>
    <t>00000376</t>
  </si>
  <si>
    <t>00020681</t>
  </si>
  <si>
    <t>00021594</t>
  </si>
  <si>
    <t>00021595</t>
  </si>
  <si>
    <t>00021596</t>
  </si>
  <si>
    <t>00021597</t>
  </si>
  <si>
    <t>00022770</t>
  </si>
  <si>
    <t>00002191</t>
  </si>
  <si>
    <t>00000920</t>
  </si>
  <si>
    <t>00000921</t>
  </si>
  <si>
    <t>00000126</t>
  </si>
  <si>
    <t>00000128</t>
  </si>
  <si>
    <t>00000133</t>
  </si>
  <si>
    <t>00000089</t>
  </si>
  <si>
    <t>00000112</t>
  </si>
  <si>
    <t>00000271</t>
  </si>
  <si>
    <t>00019617</t>
  </si>
  <si>
    <t>00019755</t>
  </si>
  <si>
    <t>00019703</t>
  </si>
  <si>
    <t>00019630</t>
  </si>
  <si>
    <t>00019702</t>
  </si>
  <si>
    <t>00019616</t>
  </si>
  <si>
    <t>00003345</t>
  </si>
  <si>
    <t>C26TQU 2,510021</t>
  </si>
  <si>
    <t>C26TAN 2,510023</t>
  </si>
  <si>
    <t>C26TDU 3,510019</t>
  </si>
  <si>
    <t>C26TDU 5,510019</t>
  </si>
  <si>
    <t>C26TKH 5,510025</t>
  </si>
  <si>
    <t>C26THL 13,510015</t>
  </si>
  <si>
    <t>C25TKC 91,510029</t>
  </si>
  <si>
    <t>C25TVU 236,510022</t>
  </si>
  <si>
    <t>C25TLX 262,510020</t>
  </si>
  <si>
    <t>C25TDU 308,510019</t>
  </si>
  <si>
    <t>C25THP 398,510012</t>
  </si>
  <si>
    <t>C25THP 429,510012</t>
  </si>
  <si>
    <t>1C25TNN_00074333,510027</t>
  </si>
  <si>
    <t>1C25TNN_00076892,510025</t>
  </si>
  <si>
    <t>1C25TNN_00077872,510016</t>
  </si>
  <si>
    <t>1C25TNN_00078418,510029</t>
  </si>
  <si>
    <t>1C25TNN_00078419,510012</t>
  </si>
  <si>
    <t>1C25TNN_00078546,510010</t>
  </si>
  <si>
    <t>1C25TNN_00078548,510010</t>
  </si>
  <si>
    <t>1C25TNN_00078549,510010</t>
  </si>
  <si>
    <t>1C25TNN_00078550,510015</t>
  </si>
  <si>
    <t>1C25TNN_00078551,510023</t>
  </si>
  <si>
    <t>1C25TNN_00078552,510017</t>
  </si>
  <si>
    <t>1C25TNN_00078553,510017</t>
  </si>
  <si>
    <t>1C25TNN_00078554,510017</t>
  </si>
  <si>
    <t>1C25TNN_00078555,570010</t>
  </si>
  <si>
    <t>1C25TNN_00078556,570010</t>
  </si>
  <si>
    <t>1C25TNN_00079362,570010</t>
  </si>
  <si>
    <t>1C25TNN_00079363,570010</t>
  </si>
  <si>
    <t>1C25TNN_00079364,510027</t>
  </si>
  <si>
    <t>1C25TNN_00079365,510024</t>
  </si>
  <si>
    <t>1C25TNN_00079366,510024</t>
  </si>
  <si>
    <t>1C25TNN_00079367,510022</t>
  </si>
  <si>
    <t>1C25TNN_00079368,510020</t>
  </si>
  <si>
    <t>1C25TNN_00079369,510020</t>
  </si>
  <si>
    <t>1C25TNN_00079370,510016</t>
  </si>
  <si>
    <t>1C25TNN_00079371,510016</t>
  </si>
  <si>
    <t>1C25TNN_00080037,510019</t>
  </si>
  <si>
    <t>1C25TNN_00080038,510019</t>
  </si>
  <si>
    <t>1C25TNN_00080039,510018</t>
  </si>
  <si>
    <t>1C25TNN_00080040,510018</t>
  </si>
  <si>
    <t>1C25TNN_00080041,570010</t>
  </si>
  <si>
    <t>1C25TNN_00080042,510027</t>
  </si>
  <si>
    <t>1C25TNN_00080043,510027</t>
  </si>
  <si>
    <t>1C25TNN_00080044,510021</t>
  </si>
  <si>
    <t>1C25TNN_00080045,510017</t>
  </si>
  <si>
    <t>1C25TNN_00080046,510016</t>
  </si>
  <si>
    <t>1C25TNN_00080047,510015</t>
  </si>
  <si>
    <t>1C25TNN_00080048,510011</t>
  </si>
  <si>
    <t>1C25TNN_00080049,510011</t>
  </si>
  <si>
    <t>1C25TNN_00080050,510011</t>
  </si>
  <si>
    <t>1C25TNN_00080051,510010</t>
  </si>
  <si>
    <t>1C25TNN_00080052,510010</t>
  </si>
  <si>
    <t>1C25TNN_00080053,510010</t>
  </si>
  <si>
    <t>1C25TNN_00080054,510012</t>
  </si>
  <si>
    <t>1C25TNN_00080055,510012</t>
  </si>
  <si>
    <t>1C25TNN_00080203,510015</t>
  </si>
  <si>
    <t>1C25TNN_00080321,510026</t>
  </si>
  <si>
    <t>1C25TNN_00080322,510014</t>
  </si>
  <si>
    <t>1C25TNN_00080323,510014</t>
  </si>
  <si>
    <t>1C25TNN_00080325,510013</t>
  </si>
  <si>
    <t>1C25TNN_00080326,510014</t>
  </si>
  <si>
    <t>1C25TNN_00080327,510014</t>
  </si>
  <si>
    <t>1C25TNN_00080328,510014</t>
  </si>
  <si>
    <t>1C25TNN_00080329,510026</t>
  </si>
  <si>
    <t>1C25TNN_00080330,510026</t>
  </si>
  <si>
    <t>1C25TNN_00080334,510014</t>
  </si>
  <si>
    <t>1C25TNN_00081294,510024</t>
  </si>
  <si>
    <t>1C25TNN_00081295,510027</t>
  </si>
  <si>
    <t>1C25TNN_00081296,510017</t>
  </si>
  <si>
    <t>1C25TNN_00081297,510020</t>
  </si>
  <si>
    <t>1C25TNN_00082166,510012</t>
  </si>
  <si>
    <t>1C25TNN_00082167,510012</t>
  </si>
  <si>
    <t>1C25TNN_00082168,510012</t>
  </si>
  <si>
    <t>1C25TNN_00082169,510012</t>
  </si>
  <si>
    <t>1C25TNN_00082170,510011</t>
  </si>
  <si>
    <t>1C25TNN_00082171,510018</t>
  </si>
  <si>
    <t>1C25TNN_00082172,510018</t>
  </si>
  <si>
    <t>1C25TNN_00082173,510018</t>
  </si>
  <si>
    <t>1C25TNN_00082174,510018</t>
  </si>
  <si>
    <t>1C25TNN_00082175,510019</t>
  </si>
  <si>
    <t>1C25TNN_00082179,510027</t>
  </si>
  <si>
    <t>1C25TNN_00082180,510027</t>
  </si>
  <si>
    <t>1C25TNN_00082183,510022</t>
  </si>
  <si>
    <t>1C25TNN_00082184,510022</t>
  </si>
  <si>
    <t>1C25TNN_00082185,510022</t>
  </si>
  <si>
    <t>1C25TNN_00082186,510020</t>
  </si>
  <si>
    <t>1C25TNN_00082187,510017</t>
  </si>
  <si>
    <t>1C25TNN_00082188,510017</t>
  </si>
  <si>
    <t>1C25TNN_00082191,510015</t>
  </si>
  <si>
    <t>1C25TNN_00082192,510015</t>
  </si>
  <si>
    <t>1C25TNN_00082193,510015</t>
  </si>
  <si>
    <t>1C25TNN_00082374,510013</t>
  </si>
  <si>
    <t>1C25TNN_00082377,510013</t>
  </si>
  <si>
    <t>1C25TNN_00082378,510013</t>
  </si>
  <si>
    <t>1C25TNN_00082379,510013</t>
  </si>
  <si>
    <t>1C25TNN_00082380,510026</t>
  </si>
  <si>
    <t>1C25TNN_00082381,510014</t>
  </si>
  <si>
    <t>1C25TNN_00082383,510026</t>
  </si>
  <si>
    <t>1C25TNN_00082384,510026</t>
  </si>
  <si>
    <t>1C25TNN_00082385,510026</t>
  </si>
  <si>
    <t>1C25TNN_00082417,510010</t>
  </si>
  <si>
    <t>1C25TNN_00082418,510010</t>
  </si>
  <si>
    <t>1C25TNN_00084259,510026</t>
  </si>
  <si>
    <t>C26TVU 9,510022</t>
  </si>
  <si>
    <t>C26TVU 15,510022</t>
  </si>
  <si>
    <t>C26TTK 25,510013</t>
  </si>
  <si>
    <t>C26THL 27,510015</t>
  </si>
  <si>
    <t>PVC T12.2025 inv 228</t>
  </si>
  <si>
    <t>ADS - HO TRO THEM 1%(C26TBA00002408andTHANG 12/2025)</t>
  </si>
  <si>
    <t>BUS - HO TRO CUNG HOP TAC 2.25%(C26TBA00003051andTHANG 12/2025)</t>
  </si>
  <si>
    <t>DTS-HO TRO CUNG CAP THONG TIN 0.5%(C26TBA00003123andTHANG 12/2025)</t>
  </si>
  <si>
    <t>DIS - HO TRO TRUNG BAY SAN PHAM 2.3%(C26TBA00003149andTHANG 12/2025)</t>
  </si>
  <si>
    <t>CTG - HO TRO NHOM HANG TRONG DIEM 4%(C26TBA00003166andTHANG 12/2025)</t>
  </si>
  <si>
    <t>NIT-HO TRO SAN PHAM MOI 2%(C26TBA00003273andTHANG 12/2025)</t>
  </si>
  <si>
    <t>1C25TNN_00076891,510027</t>
  </si>
  <si>
    <t>1C25TNN_00076894,510022</t>
  </si>
  <si>
    <t>1C25TNN_00076895,510017</t>
  </si>
  <si>
    <t>1C25TNN_00076898,510015</t>
  </si>
  <si>
    <t>1C25TNN_00076900,510010</t>
  </si>
  <si>
    <t>1C25TNN_00077005,510012</t>
  </si>
  <si>
    <t>1C25TNN_00082176,570010</t>
  </si>
  <si>
    <t>1C25TNN_00082177,510028</t>
  </si>
  <si>
    <t>1C25TNN_00082178,510028</t>
  </si>
  <si>
    <t>1C25TNN_00082181,510024</t>
  </si>
  <si>
    <t>1C25TNN_00082182,510024</t>
  </si>
  <si>
    <t>1C25TNN_00082189,510016</t>
  </si>
  <si>
    <t>1C25TNN_00082190,510016</t>
  </si>
  <si>
    <t>1C25TNN_00083344,510025</t>
  </si>
  <si>
    <t>1C25TNN_00083345,510017</t>
  </si>
  <si>
    <t>1C25TNN_00083346,510016</t>
  </si>
  <si>
    <t>1C25TNN_00083347,510010</t>
  </si>
  <si>
    <t>1C25TNN_00083348,510018</t>
  </si>
  <si>
    <t>1C25TNN_00083349,510019</t>
  </si>
  <si>
    <t>1C25TNN_00083930,510012</t>
  </si>
  <si>
    <t>1C25TNN_00083931,510012</t>
  </si>
  <si>
    <t>1C25TNN_00083932,510029</t>
  </si>
  <si>
    <t>1C25TNN_00083933,510029</t>
  </si>
  <si>
    <t>1C25TNN_00083934,510029</t>
  </si>
  <si>
    <t>1C25TNN_00083935,510015</t>
  </si>
  <si>
    <t>1C25TNN_00083936,510015</t>
  </si>
  <si>
    <t>1C25TNN_00083937,510017</t>
  </si>
  <si>
    <t>1C25TNN_00083938,510020</t>
  </si>
  <si>
    <t>1C25TNN_00083939,510020</t>
  </si>
  <si>
    <t>1C25TNN_00083940,510022</t>
  </si>
  <si>
    <t>1C25TNN_00083941,510027</t>
  </si>
  <si>
    <t>1C25TNN_00084126,510018</t>
  </si>
  <si>
    <t>1C25TNN_00084127,510010</t>
  </si>
  <si>
    <t>1C25TNN_00084128,510010</t>
  </si>
  <si>
    <t>1C25TNN_00084129,510010</t>
  </si>
  <si>
    <t>1C25TNN_00084130,510010</t>
  </si>
  <si>
    <t>1C25TNN_00084131,510012</t>
  </si>
  <si>
    <t>1C25TNN_00085207,510016</t>
  </si>
  <si>
    <t>1C25TNN_00085208,510016</t>
  </si>
  <si>
    <t>1C25TNN_00085209,510022</t>
  </si>
  <si>
    <t>1C25TNN_00085210,510024</t>
  </si>
  <si>
    <t>1C25TNN_00085211,570010</t>
  </si>
  <si>
    <t>1C25TNN_00085212,510018</t>
  </si>
  <si>
    <t>1C25TNN_00085882,510011</t>
  </si>
  <si>
    <t>1C25TNN_00085883,510011</t>
  </si>
  <si>
    <t>1C25TNN_00085884,510019</t>
  </si>
  <si>
    <t>1C25TNN_00085885,510019</t>
  </si>
  <si>
    <t>1C25TNN_00085888,510027</t>
  </si>
  <si>
    <t>1C25TNN_00085890,510022</t>
  </si>
  <si>
    <t>1C25TNN_00085891,510020</t>
  </si>
  <si>
    <t>1C25TNN_00085892,510020</t>
  </si>
  <si>
    <t>1C25TNN_00085893,510020</t>
  </si>
  <si>
    <t>1C25TNN_00085943,510010</t>
  </si>
  <si>
    <t>1C25TNN_00087337,510013</t>
  </si>
  <si>
    <t>1C25TNN_00087338,510026</t>
  </si>
  <si>
    <t>1C25TNN_00087339,510013</t>
  </si>
  <si>
    <t>1C25TNN_00087340,510014</t>
  </si>
  <si>
    <t>1C25TNN_00087341,510013</t>
  </si>
  <si>
    <t>1C25TNN_00087342,510014</t>
  </si>
  <si>
    <t>1C25TNN_00087343,520090</t>
  </si>
  <si>
    <t>1C25TNN_00088868,510018</t>
  </si>
  <si>
    <t>IRB-THUONG THEO DOANH SO 0.2%(DN_12026T901073)</t>
  </si>
  <si>
    <t>DN_12026T901073</t>
  </si>
  <si>
    <t>LOB-THUONG KHACH HANG THAN THIET 3.3%(DN_12026T901074)</t>
  </si>
  <si>
    <t>DN_12026T901074</t>
  </si>
  <si>
    <t>C26TAN 11,510023</t>
  </si>
  <si>
    <t>C26TKC 12,510029</t>
  </si>
  <si>
    <t>C26TDL 13,510027</t>
  </si>
  <si>
    <t>1C26TNN_00000017,510013</t>
  </si>
  <si>
    <t>C26THD 18,510026</t>
  </si>
  <si>
    <t>C26THB 21,510016</t>
  </si>
  <si>
    <t>C26THB 24,510016</t>
  </si>
  <si>
    <t>C26TQU 25,510021</t>
  </si>
  <si>
    <t>C26TKG 26,510028</t>
  </si>
  <si>
    <t>C26TKG 29,510028</t>
  </si>
  <si>
    <t>C26TTK 35,510013</t>
  </si>
  <si>
    <t>C26THL 40,510015</t>
  </si>
  <si>
    <t>C26THB 40,510016</t>
  </si>
  <si>
    <t>C26TMA 44,510014</t>
  </si>
  <si>
    <t>C26TDU 52,510019</t>
  </si>
  <si>
    <t>C26TDU 59,510019</t>
  </si>
  <si>
    <t>C26TLX 60,510020</t>
  </si>
  <si>
    <t>C26TDU 64,510019</t>
  </si>
  <si>
    <t>C26TKG 72,510028</t>
  </si>
  <si>
    <t>C26TDA 78,510017</t>
  </si>
  <si>
    <t>C26THP 81,510012</t>
  </si>
  <si>
    <t>C26THL 87,510015</t>
  </si>
  <si>
    <t>1C26TTN_00000138,510012</t>
  </si>
  <si>
    <t>1C26TTN_00000139,510019</t>
  </si>
  <si>
    <t>1C26TTN_00001346,510014</t>
  </si>
  <si>
    <t>1C26TTN_00001347,510014</t>
  </si>
  <si>
    <t>1C26TTN_00001348,510014</t>
  </si>
  <si>
    <t>1C26TTN_00001349,520090</t>
  </si>
  <si>
    <t>1C26TTN_00001378,510015</t>
  </si>
  <si>
    <t>1C26TTN_00001384,510020</t>
  </si>
  <si>
    <t>1C26TTN_00001385,510020</t>
  </si>
  <si>
    <t>1C26TTN_00001386,510020</t>
  </si>
  <si>
    <t>1C26TTN_00001391,510012</t>
  </si>
  <si>
    <t>1C26TTN_00001392,510012</t>
  </si>
  <si>
    <t>1C26TTN_00001393,510012</t>
  </si>
  <si>
    <t>1C26TTN_00001394,510011</t>
  </si>
  <si>
    <t>1C26TTN_00001955,510013</t>
  </si>
  <si>
    <t>1C26TTN_00001956,510013</t>
  </si>
  <si>
    <t>1C26TTN_00001957,510013</t>
  </si>
  <si>
    <t>1C26TTN_00001958,510014</t>
  </si>
  <si>
    <t>1C26TTN_00001959,510014</t>
  </si>
  <si>
    <t>1C26TTN_00001960,510014</t>
  </si>
  <si>
    <t>1C26TTN_00009453,510013</t>
  </si>
  <si>
    <t>1C26TTN_00009454,510013</t>
  </si>
  <si>
    <t>1C25TNN_00085886,570010</t>
  </si>
  <si>
    <t>1C25TNN_00085887,570010</t>
  </si>
  <si>
    <t>1C25TNN_00085889,510024</t>
  </si>
  <si>
    <t>1C25TNN_00086189,510027</t>
  </si>
  <si>
    <t>1C25TNN_00086190,510024</t>
  </si>
  <si>
    <t>1C25TNN_00086191,510023</t>
  </si>
  <si>
    <t>1C25TNN_00086192,510022</t>
  </si>
  <si>
    <t>1C25TNN_00086193,510021</t>
  </si>
  <si>
    <t>1C25TNN_00086194,510017</t>
  </si>
  <si>
    <t>1C25TNN_00086195,510015</t>
  </si>
  <si>
    <t>1C25TNN_00088869,510018</t>
  </si>
  <si>
    <t>1C25TNN_00088874,510011</t>
  </si>
  <si>
    <t>1C25TNN_00088880,510011</t>
  </si>
  <si>
    <t>1C25TNN_00088891,510017</t>
  </si>
  <si>
    <t>1C25TNN_00088893,510016</t>
  </si>
  <si>
    <t>1C25TNN_00088894,510016</t>
  </si>
  <si>
    <t>1C25TNN_00088896,510022</t>
  </si>
  <si>
    <t>1C25TNN_00088897,510022</t>
  </si>
  <si>
    <t>1C25TNN_00088898,510025</t>
  </si>
  <si>
    <t>1C25TNN_00088968,510010</t>
  </si>
  <si>
    <t>1C25TNN_00088976,520090</t>
  </si>
  <si>
    <t>1C25TNN_00088978,510026</t>
  </si>
  <si>
    <t>1C25TNN_00088983,510013</t>
  </si>
  <si>
    <t>1C25TNN_00088984,510026</t>
  </si>
  <si>
    <t>1C25TNN_00088985,510014</t>
  </si>
  <si>
    <t>1C25TNN_00089816,510026</t>
  </si>
  <si>
    <t>1C25TNN_00089817,510026</t>
  </si>
  <si>
    <t>1C25TNN_00089891,510012</t>
  </si>
  <si>
    <t>1C25TNN_00089892,510010</t>
  </si>
  <si>
    <t>1C25TNN_00089893,570010</t>
  </si>
  <si>
    <t>1C25TNN_00089894,510028</t>
  </si>
  <si>
    <t>1C25TNN_00089895,510027</t>
  </si>
  <si>
    <t>1C25TNN_00089896,510025</t>
  </si>
  <si>
    <t>1C25TNN_00089897,510024</t>
  </si>
  <si>
    <t>1C25TNN_00089898,510022</t>
  </si>
  <si>
    <t>1C25TNN_00089899,510022</t>
  </si>
  <si>
    <t>1C25TNN_00089900,510017</t>
  </si>
  <si>
    <t>1C25TNN_00089901,510017</t>
  </si>
  <si>
    <t>1C25TNN_00089902,510017</t>
  </si>
  <si>
    <t>1C25TNN_00089903,510015</t>
  </si>
  <si>
    <t>1C25TNN_00089904,510015</t>
  </si>
  <si>
    <t>1C25TNN_00089905,510015</t>
  </si>
  <si>
    <t>1C25TNN_00089908,510011</t>
  </si>
  <si>
    <t>1C25TNN_00089909,510011</t>
  </si>
  <si>
    <t>1C25TNN_00089910,510011</t>
  </si>
  <si>
    <t>1C25TNN_00090058,510010</t>
  </si>
  <si>
    <t>1C25TNN_00090087,510010</t>
  </si>
  <si>
    <t>1C25TNN_00090094,510018</t>
  </si>
  <si>
    <t>1C25TNN_00090095,510018</t>
  </si>
  <si>
    <t>1C25TNN_00090096,510018</t>
  </si>
  <si>
    <t>1C25TNN_00090097,510019</t>
  </si>
  <si>
    <t>1C25TNN_00090098,510019</t>
  </si>
  <si>
    <t>C26TXU 18,520090</t>
  </si>
  <si>
    <t>C26TKH 32,510025</t>
  </si>
  <si>
    <t>C26TDL 42,510027</t>
  </si>
  <si>
    <t>C26THP 134,510012</t>
  </si>
  <si>
    <t>C26TDS 349,570010</t>
  </si>
  <si>
    <t>PVC T01.2026 inv 1286</t>
  </si>
  <si>
    <t>1C26TTN_00001379,510016</t>
  </si>
  <si>
    <t>1C26TTN_00001380,510016</t>
  </si>
  <si>
    <t>1C26TTN_00001381,510016</t>
  </si>
  <si>
    <t>1C26TTN_00001382,510017</t>
  </si>
  <si>
    <t>1C26TTN_00001383,510017</t>
  </si>
  <si>
    <t>1C26TTN_00001387,510022</t>
  </si>
  <si>
    <t>1C26TTN_00001388,510024</t>
  </si>
  <si>
    <t>1C26TTN_00001389,510027</t>
  </si>
  <si>
    <t>1C26TTN_00001390,570010</t>
  </si>
  <si>
    <t>1C26TTN_00002010,510019</t>
  </si>
  <si>
    <t>1C26TTN_00002011,510027</t>
  </si>
  <si>
    <t>1C26TTN_00002012,510023</t>
  </si>
  <si>
    <t>1C26TTN_00002013,510022</t>
  </si>
  <si>
    <t>1C26TTN_00002014,510017</t>
  </si>
  <si>
    <t>1C26TTN_00002015,510017</t>
  </si>
  <si>
    <t>1C26TTN_00002016,510016</t>
  </si>
  <si>
    <t>1C26TTN_00002017,510015</t>
  </si>
  <si>
    <t>1C26TTN_00002018,510015</t>
  </si>
  <si>
    <t>1C26TTN_00002019,510019</t>
  </si>
  <si>
    <t>1C26TTN_00002020,510019</t>
  </si>
  <si>
    <t>1C26TTN_00002021,510012</t>
  </si>
  <si>
    <t>1C26TTN_00002022,510010</t>
  </si>
  <si>
    <t>1C26TTN_00002023,510010</t>
  </si>
  <si>
    <t>1C26TTN_00002024,510010</t>
  </si>
  <si>
    <t>1C26TTN_00002695,510026</t>
  </si>
  <si>
    <t>1C26TTN_00002696,510026</t>
  </si>
  <si>
    <t>1C26TTN_00002697,510026</t>
  </si>
  <si>
    <t>1C26TTN_00002698,510014</t>
  </si>
  <si>
    <t>1C26TTN_00002699,510014</t>
  </si>
  <si>
    <t>1C26TTN_00002700,510014</t>
  </si>
  <si>
    <t>1C26TTN_00002701,510014</t>
  </si>
  <si>
    <t>1C26TTN_00002702,510013</t>
  </si>
  <si>
    <t>1C26TTN_00003107,510015</t>
  </si>
  <si>
    <t>1C26TTN_00003108,510015</t>
  </si>
  <si>
    <t>1C26TTN_00003109,570010</t>
  </si>
  <si>
    <t>1C26TTN_00003110,510028</t>
  </si>
  <si>
    <t>1C26TTN_00003111,510028</t>
  </si>
  <si>
    <t>1C26TTN_00003112,510027</t>
  </si>
  <si>
    <t>1C26TTN_00003113,510027</t>
  </si>
  <si>
    <t>1C26TTN_00003114,510024</t>
  </si>
  <si>
    <t>1C26TTN_00003115,510020</t>
  </si>
  <si>
    <t>1C26TTN_00003116,510017</t>
  </si>
  <si>
    <t>1C26TTN_00003117,510012</t>
  </si>
  <si>
    <t>1C26TTN_00003118,510018</t>
  </si>
  <si>
    <t>1C26TTN_00003119,510018</t>
  </si>
  <si>
    <t>1C26TTN_00003120,510018</t>
  </si>
  <si>
    <t>1C26TTN_00003121,510019</t>
  </si>
  <si>
    <t>1C26TTN_00003193,510026</t>
  </si>
  <si>
    <t>1C26TTN_00003194,510026</t>
  </si>
  <si>
    <t>1C26TTN_00003928,510011</t>
  </si>
  <si>
    <t>1C26TTN_00003929,510011</t>
  </si>
  <si>
    <t>1C26TTN_00003931,510029</t>
  </si>
  <si>
    <t>1C26TTN_00003932,510029</t>
  </si>
  <si>
    <t>1C26TTN_00003933,570010</t>
  </si>
  <si>
    <t>1C26TTN_00003934,570010</t>
  </si>
  <si>
    <t>1C26TTN_00003935,510024</t>
  </si>
  <si>
    <t>1C26TTN_00003936,510022</t>
  </si>
  <si>
    <t>1C26TTN_00003937,510022</t>
  </si>
  <si>
    <t>1C26TTN_00003938,510017</t>
  </si>
  <si>
    <t>1C26TTN_00003939,510016</t>
  </si>
  <si>
    <t>1C26TTN_00003940,510016</t>
  </si>
  <si>
    <t>1C26TTN_00003941,510015</t>
  </si>
  <si>
    <t>1C26TTN_00003943,510010</t>
  </si>
  <si>
    <t>1C26TTN_00003946,510010</t>
  </si>
  <si>
    <t>1C26TTN_00004078,510013</t>
  </si>
  <si>
    <t>1C26TTN_00004794,510026</t>
  </si>
  <si>
    <t>1C26TTN_00005165,510025</t>
  </si>
  <si>
    <t>1C26TTN_00005167,510019</t>
  </si>
  <si>
    <t>1C26TTN_00005168,510018</t>
  </si>
  <si>
    <t>1C26TTN_00005169,510018</t>
  </si>
  <si>
    <t>1C26TTN_00005170,510018</t>
  </si>
  <si>
    <t>1C26TTN_00005171,510018</t>
  </si>
  <si>
    <t>1C26TTN_00005172,510025</t>
  </si>
  <si>
    <t>1C26TTN_00005250,520090</t>
  </si>
  <si>
    <t>1C26TTN_00005251,520090</t>
  </si>
  <si>
    <t>1C26TTN_00005252,510014</t>
  </si>
  <si>
    <t>1C26TTN_00005299,510014</t>
  </si>
  <si>
    <t>1C26TTN_00006726,510013</t>
  </si>
  <si>
    <t>1C26TTN_00006727,510014</t>
  </si>
  <si>
    <t>1C26TTN_00006729,510014</t>
  </si>
  <si>
    <t>1C26TTN_00006730,510014</t>
  </si>
  <si>
    <t>1C26TTN_00006733,510014</t>
  </si>
  <si>
    <t>1C26TTN_00006734,510014</t>
  </si>
  <si>
    <t>NIT-HO TRO SAN PHAM MOI 2%(C26TBA00009318andTHANG 1/2026)</t>
  </si>
  <si>
    <t>DTS-HO TRO CUNG CAP THONG TIN 0.5%(C26TBA00009422andTHANG 1/2026)</t>
  </si>
  <si>
    <t>ADS - HO TRO THEM 1%(C26TBA00011326andTHANG 1/2026)</t>
  </si>
  <si>
    <t>DIS - HO TRO TRUNG BAY SAN PHAM 2.3%(C26TBA00011353andTHANG 1/2026)</t>
  </si>
  <si>
    <t>BUS - HO TRO CUNG HOP TAC 2.25%(C26TBA00011355andTHANG 1/2026)</t>
  </si>
  <si>
    <t>CTG - HO TRO NHOM HANG TRONG DIEM 4%(C26TBA00011377andTHANG 1/2026)</t>
  </si>
  <si>
    <t>LOB-THUONG KHACH HANG THAN THIET 3.3%(DN_22026T900415)</t>
  </si>
  <si>
    <t>DN_22026T900415</t>
  </si>
  <si>
    <t>C26TAN 22,510023</t>
  </si>
  <si>
    <t>C26TAN 24,510023</t>
  </si>
  <si>
    <t>C26TXU 29,520090</t>
  </si>
  <si>
    <t>C26TKH 38,510025</t>
  </si>
  <si>
    <t>C26TDL 48,510027</t>
  </si>
  <si>
    <t>C26TVU 66,510022</t>
  </si>
  <si>
    <t>C26THB 70,510016</t>
  </si>
  <si>
    <t>C26TTK 82,510013</t>
  </si>
  <si>
    <t>1C26TTN_00005160,510016</t>
  </si>
  <si>
    <t>1C26TTN_00005161,510016</t>
  </si>
  <si>
    <t>1C26TTN_00005162,510021</t>
  </si>
  <si>
    <t>1C26TTN_00005163,510022</t>
  </si>
  <si>
    <t>1C26TTN_00005164,510022</t>
  </si>
  <si>
    <t>1C26TTN_00005166,510028</t>
  </si>
  <si>
    <t>1C26TTN_00005301,510028</t>
  </si>
  <si>
    <t>1C26TTN_00005305,510023</t>
  </si>
  <si>
    <t>1C26TTN_00005306,510022</t>
  </si>
  <si>
    <t>1C26TTN_00005307,510020</t>
  </si>
  <si>
    <t>1C26TTN_00005308,510017</t>
  </si>
  <si>
    <t>1C26TTN_00005309,510017</t>
  </si>
  <si>
    <t>1C26TTN_00005310,510016</t>
  </si>
  <si>
    <t>1C26TTN_00005313,510016</t>
  </si>
  <si>
    <t>1C26TTN_00005314,510016</t>
  </si>
  <si>
    <t>1C26TTN_00005315,510015</t>
  </si>
  <si>
    <t>1C26TTN_00005316,510012</t>
  </si>
  <si>
    <t>1C26TTN_00005317,510012</t>
  </si>
  <si>
    <t>1C26TTN_00005318,510012</t>
  </si>
  <si>
    <t>1C26TTN_00005319,510011</t>
  </si>
  <si>
    <t>1C26TTN_00005320,510011</t>
  </si>
  <si>
    <t>1C26TTN_00005321,510011</t>
  </si>
  <si>
    <t>1C26TTN_00006132,510010</t>
  </si>
  <si>
    <t>1C26TTN_00006134,510010</t>
  </si>
  <si>
    <t>1C26TTN_00006135,510010</t>
  </si>
  <si>
    <t>1C26TTN_00006136,510016</t>
  </si>
  <si>
    <t>1C26TTN_00006731,510026</t>
  </si>
  <si>
    <t>1C26TTN_00006732,510013</t>
  </si>
  <si>
    <t>1C26TTN_00007214,510019</t>
  </si>
  <si>
    <t>1C26TTN_00007215,510019</t>
  </si>
  <si>
    <t>1C26TTN_00007216,510011</t>
  </si>
  <si>
    <t>1C26TTN_00007217,510011</t>
  </si>
  <si>
    <t>1C26TTN_00007218,510018</t>
  </si>
  <si>
    <t>1C26TTN_00007219,510018</t>
  </si>
  <si>
    <t>1C26TTN_00007220,570010</t>
  </si>
  <si>
    <t>1C26TTN_00007221,570010</t>
  </si>
  <si>
    <t>1C26TTN_00007222,510028</t>
  </si>
  <si>
    <t>1C26TTN_00007223,510024</t>
  </si>
  <si>
    <t>1C26TTN_00007224,510024</t>
  </si>
  <si>
    <t>1C26TTN_00007225,510022</t>
  </si>
  <si>
    <t>1C26TTN_00007226,510020</t>
  </si>
  <si>
    <t>1C26TTN_00007227,510020</t>
  </si>
  <si>
    <t>1C26TTN_00007228,510016</t>
  </si>
  <si>
    <t>1C26TTN_00007229,510016</t>
  </si>
  <si>
    <t>1C26TTN_00007230,510015</t>
  </si>
  <si>
    <t>1C26TTN_00007231,510015</t>
  </si>
  <si>
    <t>1C26TTN_00007232,510015</t>
  </si>
  <si>
    <t>1C26TTN_00007284,520090</t>
  </si>
  <si>
    <t>1C26TTN_00007285,510014</t>
  </si>
  <si>
    <t>1C26TTN_00007286,510013</t>
  </si>
  <si>
    <t>1C26TTN_00007287,510014</t>
  </si>
  <si>
    <t>1C26TTN_00008286,520090</t>
  </si>
  <si>
    <t>1C26TTN_00008287,510013</t>
  </si>
  <si>
    <t>1C26TTN_00008288,510013</t>
  </si>
  <si>
    <t>1C26TTN_00008289,510026</t>
  </si>
  <si>
    <t>1C26TTN_00008290,510026</t>
  </si>
  <si>
    <t>1C26TTN_00008291,510014</t>
  </si>
  <si>
    <t>1C26TTN_00008292,510010</t>
  </si>
  <si>
    <t>1C26TTN_00008293,510010</t>
  </si>
  <si>
    <t>1C26TTN_00008294,510029</t>
  </si>
  <si>
    <t>1C26TTN_00008295,510011</t>
  </si>
  <si>
    <t>1C26TTN_00008296,510012</t>
  </si>
  <si>
    <t>1C26TTN_00008297,510012</t>
  </si>
  <si>
    <t>1C26TTN_00008298,510050</t>
  </si>
  <si>
    <t>1C26TTN_00008299,510019</t>
  </si>
  <si>
    <t>1C26TTN_00008300,510027</t>
  </si>
  <si>
    <t>1C26TTN_00008301,510022</t>
  </si>
  <si>
    <t>1C26TTN_00008302,510020</t>
  </si>
  <si>
    <t>1C26TTN_00008303,510017</t>
  </si>
  <si>
    <t>1C26TTN_00008304,510016</t>
  </si>
  <si>
    <t>1C26TTN_00008305,510016</t>
  </si>
  <si>
    <t>1C26TTN_00009511,510019</t>
  </si>
  <si>
    <t>1C26TTN_00009512,510019</t>
  </si>
  <si>
    <t>1C26TTN_00009513,510010</t>
  </si>
  <si>
    <t>1C26TTN_00009514,510010</t>
  </si>
  <si>
    <t>1C26TTN_00009518,510020</t>
  </si>
  <si>
    <t>1C26TTN_00009523,510015</t>
  </si>
  <si>
    <t>1C26TTN_00009524,510015</t>
  </si>
  <si>
    <t>1C26TTN_00009525,510015</t>
  </si>
  <si>
    <t>1C26TTN_00009528,510015</t>
  </si>
  <si>
    <t>1C26TTN_00009565,510026</t>
  </si>
  <si>
    <t>1C26TTN_00009566,510026</t>
  </si>
  <si>
    <t>1C26TTN_00009640,510013</t>
  </si>
  <si>
    <t>1C26TTN_00010653,510014</t>
  </si>
  <si>
    <t>1C26TTN_00010655,510014</t>
  </si>
  <si>
    <t>PVC T02.2026 inv 2191</t>
  </si>
  <si>
    <t>C26TAN 31,510023</t>
  </si>
  <si>
    <t>C26TKH 48,510025</t>
  </si>
  <si>
    <t>C26TKH 58,510025</t>
  </si>
  <si>
    <t>C26TKH 59,510025</t>
  </si>
  <si>
    <t>C26TVU 82,510022</t>
  </si>
  <si>
    <t>C26TMA 85,510014</t>
  </si>
  <si>
    <t>C26TKG 100,510028</t>
  </si>
  <si>
    <t>C26TDU 101,510019</t>
  </si>
  <si>
    <t>C26TTK 106,510013</t>
  </si>
  <si>
    <t>C26TDA 117,510017</t>
  </si>
  <si>
    <t>C26THL 135,510015</t>
  </si>
  <si>
    <t>C26THL 136,510015</t>
  </si>
  <si>
    <t>C26THL 164,510015</t>
  </si>
  <si>
    <t>C26THP 192,510012</t>
  </si>
  <si>
    <t>1C26TTN_00009515,510025</t>
  </si>
  <si>
    <t>1C26TTN_00009516,510024</t>
  </si>
  <si>
    <t>1C26TTN_00009517,510024</t>
  </si>
  <si>
    <t>1C26TTN_00009519,510017</t>
  </si>
  <si>
    <t>1C26TTN_00009520,510017</t>
  </si>
  <si>
    <t>1C26TTN_00009521,510016</t>
  </si>
  <si>
    <t>1C26TTN_00009522,510016</t>
  </si>
  <si>
    <t>1C26TTN_00009677,510026</t>
  </si>
  <si>
    <t>1C26TTN_00010654,510014</t>
  </si>
  <si>
    <t>1C26TTN_00010656,510014</t>
  </si>
  <si>
    <t>1C26TTN_00010657,510014</t>
  </si>
  <si>
    <t>1C26TTN_00012047,510010</t>
  </si>
  <si>
    <t>1C26TTN_00012048,510018</t>
  </si>
  <si>
    <t>1C26TTN_00012049,510018</t>
  </si>
  <si>
    <t>1C26TTN_00012050,510018</t>
  </si>
  <si>
    <t>1C26TTN_00012051,510019</t>
  </si>
  <si>
    <t>1C26TTN_00012052,510012</t>
  </si>
  <si>
    <t>1C26TTN_00012053,510028</t>
  </si>
  <si>
    <t>1C26TTN_00012054,510028</t>
  </si>
  <si>
    <t>1C26TTN_00012055,510025</t>
  </si>
  <si>
    <t>1C26TTN_00012056,510027</t>
  </si>
  <si>
    <t>1C26TTN_00012057,510027</t>
  </si>
  <si>
    <t>1C26TTN_00012058,510024</t>
  </si>
  <si>
    <t>1C26TTN_00012059,510023</t>
  </si>
  <si>
    <t>1C26TTN_00012060,510020</t>
  </si>
  <si>
    <t>1C26TTN_00012061,510017</t>
  </si>
  <si>
    <t>1C26TTN_00012062,510016</t>
  </si>
  <si>
    <t>1C26TTN_00012063,510016</t>
  </si>
  <si>
    <t>1C26TTN_00012064,510016</t>
  </si>
  <si>
    <t>1C26TTN_00012065,510013</t>
  </si>
  <si>
    <t>1C26TTN_00012066,510013</t>
  </si>
  <si>
    <t>1C26TTN_00012067,510026</t>
  </si>
  <si>
    <t>1C26TTN_00012068,510026</t>
  </si>
  <si>
    <t>1C26TTN_00012070,510014</t>
  </si>
  <si>
    <t>1C26TTN_00012071,510014</t>
  </si>
  <si>
    <t>1C26TTN_00012104,510013</t>
  </si>
  <si>
    <t>1C26TTN_00012105,510026</t>
  </si>
  <si>
    <t>1C26TTN_00012165,570010</t>
  </si>
  <si>
    <t>1C26TTN_00012166,510028</t>
  </si>
  <si>
    <t>1C26TTN_00012167,510022</t>
  </si>
  <si>
    <t>1C26TTN_00012168,510022</t>
  </si>
  <si>
    <t>1C26TTN_00012169,510022</t>
  </si>
  <si>
    <t>1C26TTN_00012170,510020</t>
  </si>
  <si>
    <t>1C26TTN_00012171,510020</t>
  </si>
  <si>
    <t>1C26TTN_00012172,510017</t>
  </si>
  <si>
    <t>1C26TTN_00012173,510016</t>
  </si>
  <si>
    <t>1C26TTN_00012174,510015</t>
  </si>
  <si>
    <t>1C26TTN_00012175,510011</t>
  </si>
  <si>
    <t>1C26TTN_00012176,510011</t>
  </si>
  <si>
    <t>1C26TTN_00012177,510010</t>
  </si>
  <si>
    <t>1C26TTN_00012178,510010</t>
  </si>
  <si>
    <t>1C26TTN_00012179,510050</t>
  </si>
  <si>
    <t>1C26TTN_00012180,510050</t>
  </si>
  <si>
    <t>1C26TTN_00013164,510018</t>
  </si>
  <si>
    <t>1C26TTN_00013165,510018</t>
  </si>
  <si>
    <t>1C26TTN_00013166,510018</t>
  </si>
  <si>
    <t>1C26TTN_00013167,510011</t>
  </si>
  <si>
    <t>1C26TTN_00013168,510012</t>
  </si>
  <si>
    <t>1C26TTN_00013169,510012</t>
  </si>
  <si>
    <t>1C26TTN_00013170,570010</t>
  </si>
  <si>
    <t>1C26TTN_00013171,510021</t>
  </si>
  <si>
    <t>1C26TTN_00013172,510017</t>
  </si>
  <si>
    <t>1C26TTN_00014039,510012</t>
  </si>
  <si>
    <t>DIS - HO TRO TRUNG BAY SAN PHAM 2.3%(C26TBA00014217andTHANG 2/2026)</t>
  </si>
  <si>
    <t>NIT-HO TRO SAN PHAM MOI 2%(C26TBA00014261andTHANG 2/2026)</t>
  </si>
  <si>
    <t>CTG - HO TRO NHOM HANG TRONG DIEM 4%(C26TBA00014264andTHANG 2/2026)</t>
  </si>
  <si>
    <t>1C26TTN_00014568,510011</t>
  </si>
  <si>
    <t>1C26TTN_00014776,510026</t>
  </si>
  <si>
    <t>ADS - HO TRO THEM 1%(C26TBA00016799andTHANG 2/2026)</t>
  </si>
  <si>
    <t>BUS - HO TRO CUNG HOP TAC 2.25%(C26TBA00017740andTHANG 2/2026)</t>
  </si>
  <si>
    <t>DTS-HO TRO CUNG CAP THONG TIN 0.5%(C26TBA00017840andTHANG 2/2026)</t>
  </si>
  <si>
    <t>LOB-THUONG KHACH HANG THAN THIET 3.3%(DN_32026T900414)</t>
  </si>
  <si>
    <t>DN_32026T900414</t>
  </si>
  <si>
    <t>C26TKC 32,510029</t>
  </si>
  <si>
    <t>C26TQU 60,510021</t>
  </si>
  <si>
    <t>C26TKH 70,510025</t>
  </si>
  <si>
    <t>C26TDL 81,510027</t>
  </si>
  <si>
    <t>C26TKH 89,510025</t>
  </si>
  <si>
    <t>C26THB 104,510016</t>
  </si>
  <si>
    <t>C26THB 106,510016</t>
  </si>
  <si>
    <t>C26THD 107,510026</t>
  </si>
  <si>
    <t>C26TNH 108,510018</t>
  </si>
  <si>
    <t>C26TVU 112,510022</t>
  </si>
  <si>
    <t>C26TLX 126,510020</t>
  </si>
  <si>
    <t>C26TDU 128,510019</t>
  </si>
  <si>
    <t>C26TDU 133,510019</t>
  </si>
  <si>
    <t>C26TKG 134,510028</t>
  </si>
  <si>
    <t>1C26TDA 156,510017</t>
  </si>
  <si>
    <t>C26TKG 163,510028</t>
  </si>
  <si>
    <t>C26THL 202,510015</t>
  </si>
  <si>
    <t>C26THP 207,510012</t>
  </si>
  <si>
    <t>C26THL 207,510015</t>
  </si>
  <si>
    <t>1C26TBP 271,510011</t>
  </si>
  <si>
    <t>C26TDS 660,570010</t>
  </si>
  <si>
    <t>C26TDS 662,570010</t>
  </si>
  <si>
    <t>C26TDS 663,570010</t>
  </si>
  <si>
    <t>C26TAP 920,510010</t>
  </si>
  <si>
    <t>C26TAP 921,510010</t>
  </si>
  <si>
    <t>C26TAP 1373,510010</t>
  </si>
  <si>
    <t>1C26TTN_00005304,510023</t>
  </si>
  <si>
    <t>1C26TTN_00014555,570010</t>
  </si>
  <si>
    <t>1C26TTN_00014556,510028</t>
  </si>
  <si>
    <t>1C26TTN_00014557,510027</t>
  </si>
  <si>
    <t>1C26TTN_00014558,510025</t>
  </si>
  <si>
    <t>1C26TTN_00014559,510024</t>
  </si>
  <si>
    <t>1C26TTN_00014560,510023</t>
  </si>
  <si>
    <t>1C26TTN_00014561,510022</t>
  </si>
  <si>
    <t>1C26TTN_00014562,510022</t>
  </si>
  <si>
    <t>1C26TTN_00014563,510017</t>
  </si>
  <si>
    <t>1C26TTN_00014564,510016</t>
  </si>
  <si>
    <t>1C26TTN_00014565,510016</t>
  </si>
  <si>
    <t>1C26TTN_00014566,510010</t>
  </si>
  <si>
    <t>1C26TTN_00014567,510011</t>
  </si>
  <si>
    <t>1C26TTN_00014569,510019</t>
  </si>
  <si>
    <t>1C26TTN_00014570,510018</t>
  </si>
  <si>
    <t>1C26TTN_00014571,510018</t>
  </si>
  <si>
    <t>1C26TTN_00014793,510012</t>
  </si>
  <si>
    <t>1C26TTN_00014794,510012</t>
  </si>
  <si>
    <t>1C26TTN_00014795,510012</t>
  </si>
  <si>
    <t>1C26TTN_00016239,570010</t>
  </si>
  <si>
    <t>1C26TTN_00016240,510028</t>
  </si>
  <si>
    <t>1C26TTN_00016241,510027</t>
  </si>
  <si>
    <t>1C26TTN_00016243,510022</t>
  </si>
  <si>
    <t>1C26TTN_00016244,510021</t>
  </si>
  <si>
    <t>1C26TTN_00016245,510020</t>
  </si>
  <si>
    <t>1C26TTN_00016246,510017</t>
  </si>
  <si>
    <t>1C26TTN_00017188,510019</t>
  </si>
  <si>
    <t>1C26TTN_00017189,510010</t>
  </si>
  <si>
    <t>1C26TTN_00017190,510029</t>
  </si>
  <si>
    <t>1C26TTN_00017191,510029</t>
  </si>
  <si>
    <t>1C26TTN_00017192,510012</t>
  </si>
  <si>
    <t>1C26TTN_00017193,510011</t>
  </si>
  <si>
    <t>1C26TTN_00017194,510015</t>
  </si>
  <si>
    <t>1C26TTN_00017195,510015</t>
  </si>
  <si>
    <t>1C26TTN_00017201,510029</t>
  </si>
  <si>
    <t>1C26TTN_00017334,520090</t>
  </si>
  <si>
    <t>1C26TTN_00017335,520090</t>
  </si>
  <si>
    <t>1C26TTN_00017378,510014</t>
  </si>
  <si>
    <t>1C26TTN_00017421,510013</t>
  </si>
  <si>
    <t>1C26TTN_00017485,510026</t>
  </si>
  <si>
    <t>1C26TTN_00017508,510014</t>
  </si>
  <si>
    <t>1C26TTN_00017556,510014</t>
  </si>
  <si>
    <t>1C26TTN_00017578,510014</t>
  </si>
  <si>
    <t>C26TQN 69,510024</t>
  </si>
  <si>
    <t>C26TQU 73,510021</t>
  </si>
  <si>
    <t>1C26TDL 97,510027</t>
  </si>
  <si>
    <t>C26TKH 103,510025</t>
  </si>
  <si>
    <t>C26TKH 104,510025</t>
  </si>
  <si>
    <t>C26TKH 106,510025</t>
  </si>
  <si>
    <t>C26THD 115,510026</t>
  </si>
  <si>
    <t>C26TMA 130,510014</t>
  </si>
  <si>
    <t>C26THB 130,510016</t>
  </si>
  <si>
    <t>C26TVU 135,510022</t>
  </si>
  <si>
    <t>C26TVU 140,510022</t>
  </si>
  <si>
    <t>C26TTK 153,510013</t>
  </si>
  <si>
    <t>C26TDU 160,510019</t>
  </si>
  <si>
    <t>C26TKG 186,510028</t>
  </si>
  <si>
    <t>C26TKG 194,510028</t>
  </si>
  <si>
    <t>C26THL 231,510015</t>
  </si>
  <si>
    <t>1C26THL 234,510015</t>
  </si>
  <si>
    <t>C26TBP 343,510011</t>
  </si>
  <si>
    <t>ADS - HO TRO THEM 1%(C26TBA00019616andTHANG 3/2026)</t>
  </si>
  <si>
    <t>PVC T03.2026 inv 3345</t>
  </si>
  <si>
    <t>1C26TTN_00005303,510025</t>
  </si>
  <si>
    <t>1C26TTN_00016242,510024</t>
  </si>
  <si>
    <t>1C26TTN_00016247,510016</t>
  </si>
  <si>
    <t>1C26TTN_00017197,510020</t>
  </si>
  <si>
    <t>1C26TTN_00017198,510022</t>
  </si>
  <si>
    <t>1C26TTN_00017199,510024</t>
  </si>
  <si>
    <t>1C26TTN_00017348,510018</t>
  </si>
  <si>
    <t>1C26TTN_00017349,510019</t>
  </si>
  <si>
    <t>1C26TTN_00017350,510019</t>
  </si>
  <si>
    <t>1C26TTN_00017351,510010</t>
  </si>
  <si>
    <t>1C26TTN_00017352,510010</t>
  </si>
  <si>
    <t>1C26TTN_00018459,510017</t>
  </si>
  <si>
    <t>1C26TTN_00018460,510017</t>
  </si>
  <si>
    <t>1C26TTN_00018461,510017</t>
  </si>
  <si>
    <t>1C26TTN_00018462,510024</t>
  </si>
  <si>
    <t>1C26TTN_00018463,510024</t>
  </si>
  <si>
    <t>1C26TTN_00018464,510011</t>
  </si>
  <si>
    <t>1C26TTN_00018465,510011</t>
  </si>
  <si>
    <t>1C26TTN_00019080,510010</t>
  </si>
  <si>
    <t>1C26TTN_00019081,510010</t>
  </si>
  <si>
    <t>1C26TTN_00019082,510010</t>
  </si>
  <si>
    <t>1C26TTN_00019252,510025</t>
  </si>
  <si>
    <t>1C26TTN_00019253,510024</t>
  </si>
  <si>
    <t>1C26TTN_00019254,510022</t>
  </si>
  <si>
    <t>1C26TTN_00019255,510017</t>
  </si>
  <si>
    <t>1C26TTN_00019271,510013</t>
  </si>
  <si>
    <t>1C26TTN_00019272,510026</t>
  </si>
  <si>
    <t>NIT-HO TRO SAN PHAM MOI 2%(C26TBA00019617andTHANG 3/2026)</t>
  </si>
  <si>
    <t>DTS-HO TRO CUNG CAP THONG TIN 0.5%(C26TBA00019630andTHANG 3/2026)</t>
  </si>
  <si>
    <t>BUS - HO TRO CUNG HOP TAC 2.25%(C26TBA00019702andTHANG 3/2026)</t>
  </si>
  <si>
    <t>DIS - HO TRO TRUNG BAY SAN PHAM 2.3%(C26TBA00019703andTHANG 3/2026)</t>
  </si>
  <si>
    <t>CTG - HO TRO NHOM HANG TRONG DIEM 4%(C26TBA00019755andTHANG 3/2026)</t>
  </si>
  <si>
    <t>1C26TTN_00020681,510026</t>
  </si>
  <si>
    <t>1C26TTN_00020740,570010</t>
  </si>
  <si>
    <t>1C26TTN_00020779,510017</t>
  </si>
  <si>
    <t>1C26TTN_00020780,510022</t>
  </si>
  <si>
    <t>1C26TTN_00020781,510011</t>
  </si>
  <si>
    <t>1C26TTN_00020782,510011</t>
  </si>
  <si>
    <t>1C26TTN_00020783,510019</t>
  </si>
  <si>
    <t>1C26TTN_00021594,510015</t>
  </si>
  <si>
    <t>1C26TTN_00021595,510012</t>
  </si>
  <si>
    <t>1C26TTN_00021596,510012</t>
  </si>
  <si>
    <t>1C26TTN_00021597,510018</t>
  </si>
  <si>
    <t>1C26TTN_00021635,510013</t>
  </si>
  <si>
    <t>1C26TTN_00021636,510026</t>
  </si>
  <si>
    <t>1C26TTN_00021637,510013</t>
  </si>
  <si>
    <t>1C26TTN_00021638,510026</t>
  </si>
  <si>
    <t>1C26TTN_00021639,510013</t>
  </si>
  <si>
    <t>1C26TTN_00021640,510014</t>
  </si>
  <si>
    <t>1C26TTN_00021641,520090</t>
  </si>
  <si>
    <t>1C26TTN_00022770,510026</t>
  </si>
  <si>
    <t>LOB-THUONG KHACH HANG THAN THIET 3.3%(DN_42026T900419)</t>
  </si>
  <si>
    <t>00003944</t>
  </si>
  <si>
    <t>00029550</t>
  </si>
  <si>
    <t>00029615</t>
  </si>
  <si>
    <t>00029620</t>
  </si>
  <si>
    <t>00029658</t>
  </si>
  <si>
    <t>00029665</t>
  </si>
  <si>
    <t>00029753</t>
  </si>
  <si>
    <t>DN_52026T900412</t>
  </si>
  <si>
    <t>C26TKC 48,510029</t>
  </si>
  <si>
    <t>C26TKC 50,510029</t>
  </si>
  <si>
    <t>C26TQU 105,510021</t>
  </si>
  <si>
    <t>C26TDL 121,510027</t>
  </si>
  <si>
    <t>C26THD 167,510026</t>
  </si>
  <si>
    <t>00000167</t>
  </si>
  <si>
    <t>C26TVU 178,510022</t>
  </si>
  <si>
    <t>C26TMA 184,510014</t>
  </si>
  <si>
    <t>00000184</t>
  </si>
  <si>
    <t>C26TDA 199,510017</t>
  </si>
  <si>
    <t>C26TLX 228,510020</t>
  </si>
  <si>
    <t>C26THL 299,510015</t>
  </si>
  <si>
    <t>C26THP 378,510012</t>
  </si>
  <si>
    <t>C26TBP 438,510011</t>
  </si>
  <si>
    <t>C26TBP 491,510011</t>
  </si>
  <si>
    <t>00000491</t>
  </si>
  <si>
    <t>C26TDS 845,570010</t>
  </si>
  <si>
    <t>C26TAP 2385,510010</t>
  </si>
  <si>
    <t>1C26TTN_00030075,510027</t>
  </si>
  <si>
    <t>1C26TTN_00030076,510022</t>
  </si>
  <si>
    <t>1C26TTN_00030078,510017</t>
  </si>
  <si>
    <t>1C26TTN_00030079,510015</t>
  </si>
  <si>
    <t>1C26TTN_00030080,510011</t>
  </si>
  <si>
    <t>1C26TTN_00030081,510011</t>
  </si>
  <si>
    <t>1C26TTN_00030082,510019</t>
  </si>
  <si>
    <t>1C26TTN_00030233,510029</t>
  </si>
  <si>
    <t>1C26TTN_00030234,510010</t>
  </si>
  <si>
    <t>1C26TTN_00030235,510019</t>
  </si>
  <si>
    <t>1C26TTN_00030236,510019</t>
  </si>
  <si>
    <t>1C26TTN_00030237,510019</t>
  </si>
  <si>
    <t>1C26TTN_00030238,510023</t>
  </si>
  <si>
    <t>1C26TTN_00030239,510024</t>
  </si>
  <si>
    <t>1C26TTN_00030240,510024</t>
  </si>
  <si>
    <t>1C26TTN_00030241,510025</t>
  </si>
  <si>
    <t>1C26TTN_00030242,510027</t>
  </si>
  <si>
    <t>1C26TTN_00030243,510028</t>
  </si>
  <si>
    <t>1C26TTN_00030244,570010</t>
  </si>
  <si>
    <t>1C26TTN_00030245,570010</t>
  </si>
  <si>
    <t>1C26TTN_00030246,510022</t>
  </si>
  <si>
    <t>1C26TTN_00030247,510015</t>
  </si>
  <si>
    <t>1C26TTN_00030248,510015</t>
  </si>
  <si>
    <t>1C26TTN_00030249,510016</t>
  </si>
  <si>
    <t>1C26TTN_00030250,510017</t>
  </si>
  <si>
    <t>1C26TTN_00030434,510026</t>
  </si>
  <si>
    <t>1C26TTN_00030435,510026</t>
  </si>
  <si>
    <t>1C26TTN_00031438,510018</t>
  </si>
  <si>
    <t>1C26TTN_00031439,510010</t>
  </si>
  <si>
    <t>1C26TTN_00031440,510010</t>
  </si>
  <si>
    <t>1C26TTN_00031484,510014</t>
  </si>
  <si>
    <t>1C26TTN_00031485,510014</t>
  </si>
  <si>
    <t>1C26TTN_00031486,520090</t>
  </si>
  <si>
    <t>1C26TTN_00031487,510014</t>
  </si>
  <si>
    <t>1C26TTN_00032832,510011</t>
  </si>
  <si>
    <t>1C26TTN_00032833,510012</t>
  </si>
  <si>
    <t>1C26TTN_00032834,510012</t>
  </si>
  <si>
    <t>1C26TTN_00032835,510018</t>
  </si>
  <si>
    <t>1C26TTN_00032836,510018</t>
  </si>
  <si>
    <t>1C26TTN_00032998,510026</t>
  </si>
  <si>
    <t>1C26TTN_00032999,510013</t>
  </si>
  <si>
    <t>1C26TTN_00033000,510026</t>
  </si>
  <si>
    <t>1C26TTN_00034789,510026</t>
  </si>
  <si>
    <t>1C26TTN_00034790,510013</t>
  </si>
  <si>
    <t>1C26TTN_00034791,510013</t>
  </si>
  <si>
    <t>MDV00415</t>
  </si>
  <si>
    <t>LOB - Thưởng khách hàng thân thiết 3.3% (Tháng 04/2026)</t>
  </si>
  <si>
    <t>LOB - Thưởng khách hàng thân thiết 3.3% (Tháng 3/2026)</t>
  </si>
  <si>
    <t>MDV00416</t>
  </si>
  <si>
    <t>DN_62026T900421</t>
  </si>
  <si>
    <t>LOB - Thưởng khách hàng thân thiết 3.3% (Tháng 05/2026)</t>
  </si>
  <si>
    <t>MDV00347</t>
  </si>
  <si>
    <t>Ho tro phi van chuyen T4/2026</t>
  </si>
  <si>
    <t>MDV00403</t>
  </si>
  <si>
    <t>00034949</t>
  </si>
  <si>
    <t>00034930</t>
  </si>
  <si>
    <t>00034950</t>
  </si>
  <si>
    <t>00032282</t>
  </si>
  <si>
    <t>00032442</t>
  </si>
  <si>
    <t>MDV00337</t>
  </si>
  <si>
    <t>SG/HT062684</t>
  </si>
  <si>
    <t>SG/HT062683</t>
  </si>
  <si>
    <t>HT0506MEGA001-02</t>
  </si>
  <si>
    <t>Hàng Trả - MEGA Hà Nội - MEGA-HNI-BTL--001</t>
  </si>
  <si>
    <t>HT0506MEGA001-01</t>
  </si>
  <si>
    <t>HT0806MEGA003-02</t>
  </si>
  <si>
    <t>Hàng Trả - MEGA Hải Phòng- MEGA-HNI-BTL--001</t>
  </si>
  <si>
    <t>HT0806MEGA003-01</t>
  </si>
  <si>
    <t>Hàng Trả -  MEGA Hải Phòng - MEGA-HNI-BTL--001</t>
  </si>
  <si>
    <t>HT0806MEGA002-02</t>
  </si>
  <si>
    <t>Hàng trả - mega cần thơ - MEGA-CTO-00--002</t>
  </si>
  <si>
    <t>HT0806MEGA002-01</t>
  </si>
  <si>
    <t>HT0906MEGA015-01</t>
  </si>
  <si>
    <t>Hàng trả - Mega Kiên Giang- MEGA-AGG-00--015</t>
  </si>
  <si>
    <t>HT0906MEGA014-02</t>
  </si>
  <si>
    <t>Hàng trả - Mega Đắk Lắk - MEGA-DLK-00-014</t>
  </si>
  <si>
    <t>HT0906MEGA014-01</t>
  </si>
  <si>
    <t>HT0906MEGA011-01</t>
  </si>
  <si>
    <t>HT0906MEGA005-01</t>
  </si>
  <si>
    <t>Hàng trả - Mega Biên Hoà- MEGA-DNI-00--005</t>
  </si>
  <si>
    <t>000002385</t>
  </si>
  <si>
    <t>00000179</t>
  </si>
  <si>
    <t>00000342</t>
  </si>
  <si>
    <t>00000339</t>
  </si>
  <si>
    <t>00000264</t>
  </si>
  <si>
    <t>00000144</t>
  </si>
  <si>
    <t>00000145</t>
  </si>
  <si>
    <t>00000151</t>
  </si>
  <si>
    <t>Hóa đơn điều chỉnh giảm về 0</t>
  </si>
  <si>
    <t>Hóa đơn đã bị điều chỉnh giảm về 0</t>
  </si>
  <si>
    <t>Column1</t>
  </si>
  <si>
    <t>Khách hàng</t>
  </si>
  <si>
    <t>Ngày chứng từ</t>
  </si>
  <si>
    <t>Tổng tiền hàng</t>
  </si>
  <si>
    <t>Tiền thuế GTGT</t>
  </si>
  <si>
    <t>Tổng tiền thanh toán</t>
  </si>
  <si>
    <t>Giá trị đã xuất HĐ</t>
  </si>
  <si>
    <t>Đã lập hóa đơn</t>
  </si>
  <si>
    <t>Đã xuất hàng</t>
  </si>
  <si>
    <t>Loại chứng từ</t>
  </si>
  <si>
    <t>Người tạo</t>
  </si>
  <si>
    <t>Đã lập</t>
  </si>
  <si>
    <t>Đã xuất</t>
  </si>
  <si>
    <t>Bán hàng hóa, dịch vụ trong nước chưa thu tiền</t>
  </si>
  <si>
    <t>ADMIN_MN</t>
  </si>
  <si>
    <t>ADMIN_MB</t>
  </si>
  <si>
    <t>HANGMINHTHU</t>
  </si>
  <si>
    <t>10135133 - Mega An Phú</t>
  </si>
  <si>
    <t>50957293 - Mega An Phú. Food Delivery Service Center</t>
  </si>
  <si>
    <t>Chưa xuất</t>
  </si>
  <si>
    <t>PHANANHVU</t>
  </si>
  <si>
    <t>17385264- TEST GIÁ</t>
  </si>
  <si>
    <t>BH15925</t>
  </si>
  <si>
    <t>00039590</t>
  </si>
  <si>
    <t>TC17411219</t>
  </si>
  <si>
    <t>BH15924</t>
  </si>
  <si>
    <t>00039589</t>
  </si>
  <si>
    <t>TC21491929</t>
  </si>
  <si>
    <t>BH15922</t>
  </si>
  <si>
    <t>00039587</t>
  </si>
  <si>
    <t>TC24000169</t>
  </si>
  <si>
    <t>BH34050</t>
  </si>
  <si>
    <t>00039535</t>
  </si>
  <si>
    <t>14171060</t>
  </si>
  <si>
    <t>BH15923</t>
  </si>
  <si>
    <t>00039588</t>
  </si>
  <si>
    <t>TC22044936</t>
  </si>
  <si>
    <t>BH15920</t>
  </si>
  <si>
    <t>00039585</t>
  </si>
  <si>
    <t>TC28033787</t>
  </si>
  <si>
    <t>BH15921</t>
  </si>
  <si>
    <t>00039586</t>
  </si>
  <si>
    <t>TC25017193</t>
  </si>
  <si>
    <t>BH15926</t>
  </si>
  <si>
    <t>00039591</t>
  </si>
  <si>
    <t>TC17410474</t>
  </si>
  <si>
    <t>BH15927</t>
  </si>
  <si>
    <t>00039592</t>
  </si>
  <si>
    <t>TC16220514</t>
  </si>
  <si>
    <t>BH15910</t>
  </si>
  <si>
    <t>00039598</t>
  </si>
  <si>
    <t>12268156</t>
  </si>
  <si>
    <t>BH15906</t>
  </si>
  <si>
    <t>00039594</t>
  </si>
  <si>
    <t>19136562</t>
  </si>
  <si>
    <t>BH15905</t>
  </si>
  <si>
    <t>00039593</t>
  </si>
  <si>
    <t>19136632</t>
  </si>
  <si>
    <t>BH15909</t>
  </si>
  <si>
    <t>00039597</t>
  </si>
  <si>
    <t>11398611</t>
  </si>
  <si>
    <t>BH15908</t>
  </si>
  <si>
    <t>00039596</t>
  </si>
  <si>
    <t>11398318</t>
  </si>
  <si>
    <t>BH15907</t>
  </si>
  <si>
    <t>00039595</t>
  </si>
  <si>
    <t>19137862</t>
  </si>
  <si>
    <t>BH16312</t>
  </si>
  <si>
    <t>00040570</t>
  </si>
  <si>
    <t>18662280</t>
  </si>
  <si>
    <t>BH16313</t>
  </si>
  <si>
    <t>00040571</t>
  </si>
  <si>
    <t>18663345</t>
  </si>
  <si>
    <t>BH15913</t>
  </si>
  <si>
    <t>00039601</t>
  </si>
  <si>
    <t>TC25018121</t>
  </si>
  <si>
    <t>BH15911</t>
  </si>
  <si>
    <t>00039599</t>
  </si>
  <si>
    <t>TC91049151</t>
  </si>
  <si>
    <t>BH15916</t>
  </si>
  <si>
    <t>00039604</t>
  </si>
  <si>
    <t>TC22045580</t>
  </si>
  <si>
    <t>BH15917</t>
  </si>
  <si>
    <t>00039605</t>
  </si>
  <si>
    <t>TC15161520</t>
  </si>
  <si>
    <t>BH15914</t>
  </si>
  <si>
    <t>00039602</t>
  </si>
  <si>
    <t>TC24001651</t>
  </si>
  <si>
    <t>BH15918</t>
  </si>
  <si>
    <t>00039606</t>
  </si>
  <si>
    <t>TC15161230</t>
  </si>
  <si>
    <t>BH15915</t>
  </si>
  <si>
    <t>00039603</t>
  </si>
  <si>
    <t>TC24001368</t>
  </si>
  <si>
    <t>BH15912</t>
  </si>
  <si>
    <t>00039600</t>
  </si>
  <si>
    <t>TC25018269</t>
  </si>
  <si>
    <t>BH15919</t>
  </si>
  <si>
    <t>00039607</t>
  </si>
  <si>
    <t>12271250</t>
  </si>
  <si>
    <t>BH16315</t>
  </si>
  <si>
    <t>00040573</t>
  </si>
  <si>
    <t>10272899</t>
  </si>
  <si>
    <t>BH16316</t>
  </si>
  <si>
    <t>00040574</t>
  </si>
  <si>
    <t>10270157</t>
  </si>
  <si>
    <t>BH16314</t>
  </si>
  <si>
    <t>00040572</t>
  </si>
  <si>
    <t>10273197</t>
  </si>
  <si>
    <t>BH34622</t>
  </si>
  <si>
    <t>00041009</t>
  </si>
  <si>
    <t>90626347</t>
  </si>
  <si>
    <t>BH34670</t>
  </si>
  <si>
    <t>00041011</t>
  </si>
  <si>
    <t>14173732</t>
  </si>
  <si>
    <t>BH34669</t>
  </si>
  <si>
    <t>00041010</t>
  </si>
  <si>
    <t>14175776</t>
  </si>
  <si>
    <t>BH34621</t>
  </si>
  <si>
    <t>00041008</t>
  </si>
  <si>
    <t>90626288</t>
  </si>
  <si>
    <t>BH34671</t>
  </si>
  <si>
    <t>00041012</t>
  </si>
  <si>
    <t>14170034</t>
  </si>
  <si>
    <t>BH16321</t>
  </si>
  <si>
    <t>00040579</t>
  </si>
  <si>
    <t>TC22047638</t>
  </si>
  <si>
    <t>BH16322</t>
  </si>
  <si>
    <t>00040580</t>
  </si>
  <si>
    <t>TC24003771</t>
  </si>
  <si>
    <t>BH16318</t>
  </si>
  <si>
    <t>00040576</t>
  </si>
  <si>
    <t>TC16224955</t>
  </si>
  <si>
    <t>BH16319</t>
  </si>
  <si>
    <t>00040577</t>
  </si>
  <si>
    <t>TC17413457</t>
  </si>
  <si>
    <t>BH16320</t>
  </si>
  <si>
    <t>00040578</t>
  </si>
  <si>
    <t>TC20077727</t>
  </si>
  <si>
    <t>BH16317</t>
  </si>
  <si>
    <t>00040575</t>
  </si>
  <si>
    <t>TC16224872</t>
  </si>
  <si>
    <t>BH16323</t>
  </si>
  <si>
    <t>00040581</t>
  </si>
  <si>
    <t>18666411</t>
  </si>
  <si>
    <t>BH16324</t>
  </si>
  <si>
    <t>00040582</t>
  </si>
  <si>
    <t>18665126</t>
  </si>
  <si>
    <t>BH16575</t>
  </si>
  <si>
    <t>00041178</t>
  </si>
  <si>
    <t>11001731</t>
  </si>
  <si>
    <t>BH16573</t>
  </si>
  <si>
    <t>00041176</t>
  </si>
  <si>
    <t>19139688</t>
  </si>
  <si>
    <t>BH16574</t>
  </si>
  <si>
    <t>00041177</t>
  </si>
  <si>
    <t>19139864</t>
  </si>
  <si>
    <t>BH16576</t>
  </si>
  <si>
    <t>00041179</t>
  </si>
  <si>
    <t>11001448</t>
  </si>
  <si>
    <t>BH16584</t>
  </si>
  <si>
    <t>00041187</t>
  </si>
  <si>
    <t>TC20078550</t>
  </si>
  <si>
    <t>BH35187</t>
  </si>
  <si>
    <t>Chưa lập</t>
  </si>
  <si>
    <t>BH16582</t>
  </si>
  <si>
    <t>00041185</t>
  </si>
  <si>
    <t>TC22049560</t>
  </si>
  <si>
    <t>BH35186</t>
  </si>
  <si>
    <t>BH16586</t>
  </si>
  <si>
    <t>00041189</t>
  </si>
  <si>
    <t>TC16227802</t>
  </si>
  <si>
    <t>BH16577</t>
  </si>
  <si>
    <t>00041180</t>
  </si>
  <si>
    <t>10281225</t>
  </si>
  <si>
    <t>BH35188</t>
  </si>
  <si>
    <t>BH16588</t>
  </si>
  <si>
    <t>00041191</t>
  </si>
  <si>
    <t>TC15164534</t>
  </si>
  <si>
    <t>BH16587</t>
  </si>
  <si>
    <t>00041190</t>
  </si>
  <si>
    <t>TC15165509</t>
  </si>
  <si>
    <t>BH16579</t>
  </si>
  <si>
    <t>00041182</t>
  </si>
  <si>
    <t>TC91050685</t>
  </si>
  <si>
    <t>BH16580</t>
  </si>
  <si>
    <t>00041183</t>
  </si>
  <si>
    <t>TC27051032</t>
  </si>
  <si>
    <t>BH16578</t>
  </si>
  <si>
    <t>00041181</t>
  </si>
  <si>
    <t>10281513</t>
  </si>
  <si>
    <t>BH16581</t>
  </si>
  <si>
    <t>00041184</t>
  </si>
  <si>
    <t>TC23439777</t>
  </si>
  <si>
    <t>BH16585</t>
  </si>
  <si>
    <t>00041188</t>
  </si>
  <si>
    <t>TC17415013</t>
  </si>
  <si>
    <t>BH16583</t>
  </si>
  <si>
    <t>00041186</t>
  </si>
  <si>
    <t>TC20078818</t>
  </si>
  <si>
    <t>BH35589</t>
  </si>
  <si>
    <t>BH35588</t>
  </si>
  <si>
    <t>BH35534</t>
  </si>
  <si>
    <t>Số dòng = 675</t>
  </si>
  <si>
    <t>MDV00417</t>
  </si>
  <si>
    <t>00004924</t>
  </si>
  <si>
    <t>Ho tro phi van chuyen T5/2026</t>
  </si>
  <si>
    <t>00041975</t>
  </si>
  <si>
    <t>26146525</t>
  </si>
  <si>
    <t>00041976</t>
  </si>
  <si>
    <t>26141828</t>
  </si>
  <si>
    <t>00041977</t>
  </si>
  <si>
    <t>26146250</t>
  </si>
  <si>
    <t>00042491</t>
  </si>
  <si>
    <t>13119353</t>
  </si>
  <si>
    <t>00042490</t>
  </si>
  <si>
    <t>13119640</t>
  </si>
  <si>
    <t>00042492</t>
  </si>
  <si>
    <t>14184039</t>
  </si>
  <si>
    <t>BH17110</t>
  </si>
  <si>
    <t>00042411</t>
  </si>
  <si>
    <t>TC27051906</t>
  </si>
  <si>
    <t>BH17112</t>
  </si>
  <si>
    <t>00042413</t>
  </si>
  <si>
    <t>TC27051972</t>
  </si>
  <si>
    <t>BH17111</t>
  </si>
  <si>
    <t>00042412</t>
  </si>
  <si>
    <t>TC27051920</t>
  </si>
  <si>
    <t>BH17116</t>
  </si>
  <si>
    <t>00042417</t>
  </si>
  <si>
    <t>TC17416554</t>
  </si>
  <si>
    <t>BH17117</t>
  </si>
  <si>
    <t>00042418</t>
  </si>
  <si>
    <t>TC16229571</t>
  </si>
  <si>
    <t>BH17113</t>
  </si>
  <si>
    <t>00042414</t>
  </si>
  <si>
    <t>TC25022273</t>
  </si>
  <si>
    <t>BH17114</t>
  </si>
  <si>
    <t>00042415</t>
  </si>
  <si>
    <t>TC25022049</t>
  </si>
  <si>
    <t>BH17115</t>
  </si>
  <si>
    <t>00042416</t>
  </si>
  <si>
    <t>TC24007341</t>
  </si>
  <si>
    <t>BH17118</t>
  </si>
  <si>
    <t>00042419</t>
  </si>
  <si>
    <t>11004635</t>
  </si>
  <si>
    <t>BH17119</t>
  </si>
  <si>
    <t>00042420</t>
  </si>
  <si>
    <t>11004926</t>
  </si>
  <si>
    <t>BH17337</t>
  </si>
  <si>
    <t>00042582</t>
  </si>
  <si>
    <t>18668342</t>
  </si>
  <si>
    <t>BH17338</t>
  </si>
  <si>
    <t>00042583</t>
  </si>
  <si>
    <t>18668255</t>
  </si>
  <si>
    <t>BH17336</t>
  </si>
  <si>
    <t>00042581</t>
  </si>
  <si>
    <t>19143256</t>
  </si>
  <si>
    <t>BH17335</t>
  </si>
  <si>
    <t>00042579</t>
  </si>
  <si>
    <t>19143173</t>
  </si>
  <si>
    <t>BH17344</t>
  </si>
  <si>
    <t>00042589</t>
  </si>
  <si>
    <t>TC20081485</t>
  </si>
  <si>
    <t>BH17343</t>
  </si>
  <si>
    <t>00042588</t>
  </si>
  <si>
    <t>TC21496602</t>
  </si>
  <si>
    <t>BH17342</t>
  </si>
  <si>
    <t>00042587</t>
  </si>
  <si>
    <t>TC22052382</t>
  </si>
  <si>
    <t>BH36279</t>
  </si>
  <si>
    <t>00043267</t>
  </si>
  <si>
    <t>26148554</t>
  </si>
  <si>
    <t>BH17339</t>
  </si>
  <si>
    <t>00042584</t>
  </si>
  <si>
    <t>TC16231330</t>
  </si>
  <si>
    <t>BH17345</t>
  </si>
  <si>
    <t>00042590</t>
  </si>
  <si>
    <t>TC16231628</t>
  </si>
  <si>
    <t>BH17341</t>
  </si>
  <si>
    <t>00042586</t>
  </si>
  <si>
    <t>TC23441263</t>
  </si>
  <si>
    <t>BH17340</t>
  </si>
  <si>
    <t>00042585</t>
  </si>
  <si>
    <t>TC24008545</t>
  </si>
  <si>
    <t>BH17347</t>
  </si>
  <si>
    <t>00042592</t>
  </si>
  <si>
    <t>10289634</t>
  </si>
  <si>
    <t>BH17348</t>
  </si>
  <si>
    <t>00042593</t>
  </si>
  <si>
    <t>10289932</t>
  </si>
  <si>
    <t>BH17346</t>
  </si>
  <si>
    <t>00042591</t>
  </si>
  <si>
    <t>29379808</t>
  </si>
  <si>
    <t>BH36636</t>
  </si>
  <si>
    <t>00043722</t>
  </si>
  <si>
    <t>13125635</t>
  </si>
  <si>
    <t>BH36633</t>
  </si>
  <si>
    <t>00043724</t>
  </si>
  <si>
    <t>13123764</t>
  </si>
  <si>
    <t>BH36635</t>
  </si>
  <si>
    <t>00043723</t>
  </si>
  <si>
    <t>13126443</t>
  </si>
  <si>
    <t>BH17793</t>
  </si>
  <si>
    <t>00044155</t>
  </si>
  <si>
    <t>19146428</t>
  </si>
  <si>
    <t>BH17792</t>
  </si>
  <si>
    <t>00044154</t>
  </si>
  <si>
    <t>19146514</t>
  </si>
  <si>
    <t>BH17795</t>
  </si>
  <si>
    <t>00044157</t>
  </si>
  <si>
    <t>TC28041008</t>
  </si>
  <si>
    <t>BH17796</t>
  </si>
  <si>
    <t>00044158</t>
  </si>
  <si>
    <t>TC27054916</t>
  </si>
  <si>
    <t>BH17798</t>
  </si>
  <si>
    <t>00044160</t>
  </si>
  <si>
    <t>TC17421081</t>
  </si>
  <si>
    <t>BH17799</t>
  </si>
  <si>
    <t>00044161</t>
  </si>
  <si>
    <t>TC17420370</t>
  </si>
  <si>
    <t>BH17794</t>
  </si>
  <si>
    <t>00044156</t>
  </si>
  <si>
    <t>TC91053394</t>
  </si>
  <si>
    <t>BH17797</t>
  </si>
  <si>
    <t>00044159</t>
  </si>
  <si>
    <t>TC22052526</t>
  </si>
  <si>
    <t>BH37003</t>
  </si>
  <si>
    <t>00044183</t>
  </si>
  <si>
    <t>26149693</t>
  </si>
  <si>
    <t>BH37004</t>
  </si>
  <si>
    <t>00044524</t>
  </si>
  <si>
    <t>26151807</t>
  </si>
  <si>
    <t>BH37152</t>
  </si>
  <si>
    <t>00044563</t>
  </si>
  <si>
    <t>13125159</t>
  </si>
  <si>
    <t>BH37151</t>
  </si>
  <si>
    <t>00044565</t>
  </si>
  <si>
    <t>13125132</t>
  </si>
  <si>
    <t>BH37166</t>
  </si>
  <si>
    <t>00044562</t>
  </si>
  <si>
    <t>14184853</t>
  </si>
  <si>
    <t>BH37165</t>
  </si>
  <si>
    <t>00044567</t>
  </si>
  <si>
    <t>14182763</t>
  </si>
  <si>
    <t>BH37168</t>
  </si>
  <si>
    <t>00044566</t>
  </si>
  <si>
    <t>14187355</t>
  </si>
  <si>
    <t>BH37167</t>
  </si>
  <si>
    <t>00044564</t>
  </si>
  <si>
    <t>14186426</t>
  </si>
  <si>
    <t>BH17802</t>
  </si>
  <si>
    <t>00044166</t>
  </si>
  <si>
    <t>18672702</t>
  </si>
  <si>
    <t>BH17803</t>
  </si>
  <si>
    <t>00044167</t>
  </si>
  <si>
    <t>18671496</t>
  </si>
  <si>
    <t>BH17801</t>
  </si>
  <si>
    <t>00044165</t>
  </si>
  <si>
    <t>11007905</t>
  </si>
  <si>
    <t>BH17800</t>
  </si>
  <si>
    <t>00044164</t>
  </si>
  <si>
    <t>11008195</t>
  </si>
  <si>
    <t>BH18025</t>
  </si>
  <si>
    <t>00044551</t>
  </si>
  <si>
    <t>TC20083850</t>
  </si>
  <si>
    <t>BH18029</t>
  </si>
  <si>
    <t>00044555</t>
  </si>
  <si>
    <t>TC15170945</t>
  </si>
  <si>
    <t>BH18028</t>
  </si>
  <si>
    <t>00044554</t>
  </si>
  <si>
    <t>TC15171229</t>
  </si>
  <si>
    <t>BH18020</t>
  </si>
  <si>
    <t>00044546</t>
  </si>
  <si>
    <t>TC27055741</t>
  </si>
  <si>
    <t>BH18026</t>
  </si>
  <si>
    <t>00044552</t>
  </si>
  <si>
    <t>TC17422725</t>
  </si>
  <si>
    <t>BH18031</t>
  </si>
  <si>
    <t>00044557</t>
  </si>
  <si>
    <t>TC91053912</t>
  </si>
  <si>
    <t>BH18030</t>
  </si>
  <si>
    <t>00044556</t>
  </si>
  <si>
    <t>TC91054031</t>
  </si>
  <si>
    <t>BH18019</t>
  </si>
  <si>
    <t>00044545</t>
  </si>
  <si>
    <t>12282279</t>
  </si>
  <si>
    <t>BH18018</t>
  </si>
  <si>
    <t>00044544</t>
  </si>
  <si>
    <t>12281846</t>
  </si>
  <si>
    <t>BH37577</t>
  </si>
  <si>
    <t>00044561</t>
  </si>
  <si>
    <t>26151898</t>
  </si>
  <si>
    <t>BH18027</t>
  </si>
  <si>
    <t>00044553</t>
  </si>
  <si>
    <t>TC16235018</t>
  </si>
  <si>
    <t>BH18021</t>
  </si>
  <si>
    <t>00044547</t>
  </si>
  <si>
    <t>TC16234720</t>
  </si>
  <si>
    <t>BH18022</t>
  </si>
  <si>
    <t>00044548</t>
  </si>
  <si>
    <t>TC25025494</t>
  </si>
  <si>
    <t>BH18024</t>
  </si>
  <si>
    <t>00044550</t>
  </si>
  <si>
    <t>TC23442939</t>
  </si>
  <si>
    <t>BH18023</t>
  </si>
  <si>
    <t>00044549</t>
  </si>
  <si>
    <t>TC24011519</t>
  </si>
  <si>
    <t>BH37817</t>
  </si>
  <si>
    <t>00044568</t>
  </si>
  <si>
    <t>14188327</t>
  </si>
  <si>
    <t>BH37818</t>
  </si>
  <si>
    <t>00044569</t>
  </si>
  <si>
    <t>14188612</t>
  </si>
  <si>
    <t>BH18187</t>
  </si>
  <si>
    <t>00045171</t>
  </si>
  <si>
    <t>10294226</t>
  </si>
  <si>
    <t>BH18186</t>
  </si>
  <si>
    <t>00045155</t>
  </si>
  <si>
    <t>10293928</t>
  </si>
  <si>
    <t>BH18183</t>
  </si>
  <si>
    <t>00045174</t>
  </si>
  <si>
    <t>TC22055216</t>
  </si>
  <si>
    <t>BH38254</t>
  </si>
  <si>
    <t>00046631</t>
  </si>
  <si>
    <t>13127805</t>
  </si>
  <si>
    <t>BH38321</t>
  </si>
  <si>
    <t>00046632</t>
  </si>
  <si>
    <t>26154736</t>
  </si>
  <si>
    <t>BH18182</t>
  </si>
  <si>
    <t>00045173</t>
  </si>
  <si>
    <t>TC16236771</t>
  </si>
  <si>
    <t>BH18181</t>
  </si>
  <si>
    <t>00045172</t>
  </si>
  <si>
    <t>TC16236679</t>
  </si>
  <si>
    <t>BH18185</t>
  </si>
  <si>
    <t>00045176</t>
  </si>
  <si>
    <t>TC25027254</t>
  </si>
  <si>
    <t>BH18184</t>
  </si>
  <si>
    <t>00045175</t>
  </si>
  <si>
    <t>TC24012994</t>
  </si>
  <si>
    <t>BH38425</t>
  </si>
  <si>
    <t>00046634</t>
  </si>
  <si>
    <t>13131095</t>
  </si>
  <si>
    <t>BH38424</t>
  </si>
  <si>
    <t>00046633</t>
  </si>
  <si>
    <t>13130788</t>
  </si>
  <si>
    <t>BH38448</t>
  </si>
  <si>
    <t>00046635</t>
  </si>
  <si>
    <t>90631803</t>
  </si>
  <si>
    <t>BH18735</t>
  </si>
  <si>
    <t>00046490</t>
  </si>
  <si>
    <t>18675940</t>
  </si>
  <si>
    <t>BH18734</t>
  </si>
  <si>
    <t>00046489</t>
  </si>
  <si>
    <t>18675499</t>
  </si>
  <si>
    <t>BH18206</t>
  </si>
  <si>
    <t>00045484</t>
  </si>
  <si>
    <t>11011708</t>
  </si>
  <si>
    <t>BH18740</t>
  </si>
  <si>
    <t>00046495</t>
  </si>
  <si>
    <t>TC20086478</t>
  </si>
  <si>
    <t>BH18745</t>
  </si>
  <si>
    <t>00046500</t>
  </si>
  <si>
    <t>TC15174102</t>
  </si>
  <si>
    <t>BH18736</t>
  </si>
  <si>
    <t>00046491</t>
  </si>
  <si>
    <t>TC27059042</t>
  </si>
  <si>
    <t>BH18743</t>
  </si>
  <si>
    <t>00046498</t>
  </si>
  <si>
    <t>TC17424474</t>
  </si>
  <si>
    <t>BH18742</t>
  </si>
  <si>
    <t>00046497</t>
  </si>
  <si>
    <t>TC17425688</t>
  </si>
  <si>
    <t>BH18741</t>
  </si>
  <si>
    <t>00046496</t>
  </si>
  <si>
    <t>TC17426221</t>
  </si>
  <si>
    <t>BH18738</t>
  </si>
  <si>
    <t>00046493</t>
  </si>
  <si>
    <t>TC22058028</t>
  </si>
  <si>
    <t>BH18739</t>
  </si>
  <si>
    <t>00046494</t>
  </si>
  <si>
    <t>TC22056584</t>
  </si>
  <si>
    <t>BH18744</t>
  </si>
  <si>
    <t>00046499</t>
  </si>
  <si>
    <t>TC16238064</t>
  </si>
  <si>
    <t>BH18737</t>
  </si>
  <si>
    <t>00046492</t>
  </si>
  <si>
    <t>TC25028305</t>
  </si>
  <si>
    <t>BH18747</t>
  </si>
  <si>
    <t>00046502</t>
  </si>
  <si>
    <t>10297577</t>
  </si>
  <si>
    <t>BH18746</t>
  </si>
  <si>
    <t>00046501</t>
  </si>
  <si>
    <t>10297885</t>
  </si>
  <si>
    <t>BH18852</t>
  </si>
  <si>
    <t>00046646</t>
  </si>
  <si>
    <t>TC25029915</t>
  </si>
  <si>
    <t>BH18851</t>
  </si>
  <si>
    <t>00046645</t>
  </si>
  <si>
    <t>TC24015491</t>
  </si>
  <si>
    <t>BH19503</t>
  </si>
  <si>
    <t>00048442</t>
  </si>
  <si>
    <t>11014850</t>
  </si>
  <si>
    <t>BH19502</t>
  </si>
  <si>
    <t>00048441</t>
  </si>
  <si>
    <t>11014538</t>
  </si>
  <si>
    <t>BH39423</t>
  </si>
  <si>
    <t>00048562</t>
  </si>
  <si>
    <t>14193374</t>
  </si>
  <si>
    <t>BH39687</t>
  </si>
  <si>
    <t>00048565</t>
  </si>
  <si>
    <t>26158668</t>
  </si>
  <si>
    <t>BH39734</t>
  </si>
  <si>
    <t>00048563</t>
  </si>
  <si>
    <t>14194233</t>
  </si>
  <si>
    <t>BH39735</t>
  </si>
  <si>
    <t>00048566</t>
  </si>
  <si>
    <t>14195102</t>
  </si>
  <si>
    <t>BH39733</t>
  </si>
  <si>
    <t>00048564</t>
  </si>
  <si>
    <t>14195130</t>
  </si>
  <si>
    <t>BH19512</t>
  </si>
  <si>
    <t>00048451</t>
  </si>
  <si>
    <t>TC20089121</t>
  </si>
  <si>
    <t>BH19510</t>
  </si>
  <si>
    <t>00048449</t>
  </si>
  <si>
    <t>TC28048072</t>
  </si>
  <si>
    <t>BH19513</t>
  </si>
  <si>
    <t>00048452</t>
  </si>
  <si>
    <t>TC15177673</t>
  </si>
  <si>
    <t>BH19507</t>
  </si>
  <si>
    <t>00048446</t>
  </si>
  <si>
    <t>18677851</t>
  </si>
  <si>
    <t>BH19505</t>
  </si>
  <si>
    <t>00048444</t>
  </si>
  <si>
    <t>18678880</t>
  </si>
  <si>
    <t>BH19506</t>
  </si>
  <si>
    <t>00048445</t>
  </si>
  <si>
    <t>18677948</t>
  </si>
  <si>
    <t>BH19508</t>
  </si>
  <si>
    <t>00048447</t>
  </si>
  <si>
    <t>18679194</t>
  </si>
  <si>
    <t>BH19509</t>
  </si>
  <si>
    <t>00048448</t>
  </si>
  <si>
    <t>TC91057667</t>
  </si>
  <si>
    <t>BH19504</t>
  </si>
  <si>
    <t>00048443</t>
  </si>
  <si>
    <t>12288147</t>
  </si>
  <si>
    <t>BH19514</t>
  </si>
  <si>
    <t>00048453</t>
  </si>
  <si>
    <t>TC16241148</t>
  </si>
  <si>
    <t>BH19511</t>
  </si>
  <si>
    <t>00048450</t>
  </si>
  <si>
    <t>TC25030927</t>
  </si>
  <si>
    <t>BH19515</t>
  </si>
  <si>
    <t>00048454</t>
  </si>
  <si>
    <t>10301821</t>
  </si>
  <si>
    <t>BH19516</t>
  </si>
  <si>
    <t>00048455</t>
  </si>
  <si>
    <t>10301496</t>
  </si>
  <si>
    <t>BH19718</t>
  </si>
  <si>
    <t>00049345</t>
  </si>
  <si>
    <t>TC27063467</t>
  </si>
  <si>
    <t>BH19719</t>
  </si>
  <si>
    <t>00049346</t>
  </si>
  <si>
    <t>TC17430590</t>
  </si>
  <si>
    <t>BH19717</t>
  </si>
  <si>
    <t>00049344</t>
  </si>
  <si>
    <t>TC91058519</t>
  </si>
  <si>
    <t>BH40521</t>
  </si>
  <si>
    <t>00049613</t>
  </si>
  <si>
    <t>26158972</t>
  </si>
  <si>
    <t>BH40496</t>
  </si>
  <si>
    <t>00049601</t>
  </si>
  <si>
    <t>14194531</t>
  </si>
  <si>
    <t>167</t>
  </si>
  <si>
    <t>184</t>
  </si>
  <si>
    <t>2385</t>
  </si>
  <si>
    <t>491</t>
  </si>
  <si>
    <t>179</t>
  </si>
  <si>
    <t>186</t>
  </si>
  <si>
    <t>339</t>
  </si>
  <si>
    <t>342</t>
  </si>
  <si>
    <t>144</t>
  </si>
  <si>
    <t>145</t>
  </si>
  <si>
    <t>151</t>
  </si>
  <si>
    <t>168</t>
  </si>
  <si>
    <t>264</t>
  </si>
  <si>
    <t>1706MEGA-007-109</t>
  </si>
  <si>
    <t>109</t>
  </si>
  <si>
    <t>Hàng Trả - CHI NHÁNH CÔNG TY TNHH MM MEGA MARKET (VIỆT NAM) TẠI TỈNH BÌNH ĐỊNH - Phiếu trả ngày …........... - MEGA-GLI-00--007</t>
  </si>
  <si>
    <t>1706MEGA-001-194</t>
  </si>
  <si>
    <t>194</t>
  </si>
  <si>
    <t>Hàng Trả - CHI NHÁNH CÔNG TY TNHH MM MEGA MARKET (VIỆT NAM) TẠI THÀNH PHỐ HÀ NỘI - Phiếu trả ngày …........... - MEGA-HNI-BTL--001</t>
  </si>
  <si>
    <t>1706MEGA-003-205</t>
  </si>
  <si>
    <t>205</t>
  </si>
  <si>
    <t>Hàng Trả - CHI NHÁNH CÔNG TY TNHH MM MEGA MARKET (VIỆT NAM) TẠI HẢI PHÒNG - Phiếu trả ngày …........... - MEGA-HPG-01--003</t>
  </si>
  <si>
    <t>1706MEGA-008-234</t>
  </si>
  <si>
    <t>234</t>
  </si>
  <si>
    <t>Hàng Trả - CHI NHÁNH CÔNG TY TNHH MM MEGA MARKET (VIỆT NAM) TẠI TỈNH BÌNH DƯƠNG - Phiếu trả ngày …........... - MEGA-HCM-00--008</t>
  </si>
  <si>
    <t>1706MEGA49586-463</t>
  </si>
  <si>
    <t>463</t>
  </si>
  <si>
    <t>Hàng Trả - CÔNG TY TNHH MM MEGA MARKET (VIỆT NAM) - Phiếu trả ngày …........... - MEGA-HCM-Q2-49586</t>
  </si>
  <si>
    <t>1706MEGA49586-544</t>
  </si>
  <si>
    <t>544</t>
  </si>
  <si>
    <t>2206MEGA49586-65</t>
  </si>
  <si>
    <t>65</t>
  </si>
  <si>
    <t>2406MEGA-001-200</t>
  </si>
  <si>
    <t>200</t>
  </si>
  <si>
    <t>2406MEGA-004-241</t>
  </si>
  <si>
    <t>241</t>
  </si>
  <si>
    <t>Hàng Trả - CHI NHÁNH CÔNG TY TNHH MM MEGA MARKET (VIỆT NAM) TẠI THÀNH PHỐ ĐÀ NẴNG - Phiếu trả ngày …........... - MEGA-DNG-00--004</t>
  </si>
  <si>
    <t>2406MEGA-001-244</t>
  </si>
  <si>
    <t>244</t>
  </si>
  <si>
    <t>2506MEGA-014-150</t>
  </si>
  <si>
    <t>150</t>
  </si>
  <si>
    <t>Hàng Trả - CHI NHÁNH CÔNG TY TNHH MM MEGA MARKET (VIỆT NAM) TẠI TỈNH ĐẮK LẮK - Phiếu trả ngày …........... - MEGA-DLK-00--014</t>
  </si>
  <si>
    <t>2506MEGA-014-151</t>
  </si>
  <si>
    <t>2506MEGA-011-168</t>
  </si>
  <si>
    <t>Hàng Trả - CHI NHÁNH CÔNG TY TNHH MM MEGA MARKET (VIỆT NAM) TẠI THÀNH PHỐ NHA TRANG - Phiếu trả ngày …........... - MEGA-KHA-00--011</t>
  </si>
  <si>
    <t>1C26TTN_00033086,510010</t>
  </si>
  <si>
    <t>1C26TTN_00033085,510010</t>
  </si>
  <si>
    <t>1C26TTN_00033084,510010</t>
  </si>
  <si>
    <t>1C26TTN_00033083,510010</t>
  </si>
  <si>
    <t>HUY BUT TOAN: 10010000950081C26TTR 4924</t>
  </si>
  <si>
    <t>LOB-THUONG KHACH HANG THAN THIET 3.3%(DN_62026T900421)</t>
  </si>
  <si>
    <t>DTS-HO TRO CUNG CAP THONG TIN 0.5%(C26TBA00034950andTHANG 5/2026)</t>
  </si>
  <si>
    <t>NIT-HO TRO SAN PHAM MOI 2%(C26TBA00034949andTHANG 5/2026)</t>
  </si>
  <si>
    <t>DIS - HO TRO TRUNG BAY SAN PHAM 2.3%(C26TBA00034930andTHANG 5/2026)</t>
  </si>
  <si>
    <t>CTG - HO TRO NHOM HANG TRONG DIEM 4%(C26TBA00034900andTHANG 5/2026)</t>
  </si>
  <si>
    <t>ADS - HO TRO THEM 1%(C26TBA00032442andTHANG 5/2026)</t>
  </si>
  <si>
    <t>BUS - HO TRO CUNG HOP TAC 2.25%(C26TBA00032282andTHANG 5/2026)</t>
  </si>
  <si>
    <t>PVC T05.2026 inv 4924</t>
  </si>
  <si>
    <t>1C26TTN_00036139,510010</t>
  </si>
  <si>
    <t>1C26TTN_00034773,510011</t>
  </si>
  <si>
    <t>C26TBP 544,510011</t>
  </si>
  <si>
    <t>1C26TTN_00034657,510011</t>
  </si>
  <si>
    <t>1C26TTN_00036492,510011</t>
  </si>
  <si>
    <t>C26THP 463,510012</t>
  </si>
  <si>
    <t>1C26TTN_00033042,510012</t>
  </si>
  <si>
    <t>1C26TTN_00034902,510013</t>
  </si>
  <si>
    <t>1C26TTN_00034903,510013</t>
  </si>
  <si>
    <t>1C26TTN_00034904,510014</t>
  </si>
  <si>
    <t>1C26TTN_00036427,510014</t>
  </si>
  <si>
    <t>1C26TTN_00034901,510014</t>
  </si>
  <si>
    <t>C26TMA 194,510014</t>
  </si>
  <si>
    <t>C26THL 342,510015</t>
  </si>
  <si>
    <t>C26THL 339,510015</t>
  </si>
  <si>
    <t>1C26TTN_00033055,510015</t>
  </si>
  <si>
    <t>1C26TTN_00034776,510015</t>
  </si>
  <si>
    <t>C26THB 179,510016</t>
  </si>
  <si>
    <t>C26THB 205,510016</t>
  </si>
  <si>
    <t>1C26TTN_00033054,510016</t>
  </si>
  <si>
    <t>1C26TTN_00034774,510016</t>
  </si>
  <si>
    <t>C26THB 186,510016</t>
  </si>
  <si>
    <t>1C26TTN_00036179,510017</t>
  </si>
  <si>
    <t>1C26TTN_00033053,510017</t>
  </si>
  <si>
    <t>1C26TTN_00033052,510017</t>
  </si>
  <si>
    <t>1C26TTN_00034656,510018</t>
  </si>
  <si>
    <t>C26TNH 168,510018</t>
  </si>
  <si>
    <t>C26TDU 234,510019</t>
  </si>
  <si>
    <t>1C26TTN_00036168,510020</t>
  </si>
  <si>
    <t>C26TQU 109,510021</t>
  </si>
  <si>
    <t>1C26TTN_00033051,510021</t>
  </si>
  <si>
    <t>1C26TTN_00032829,510021</t>
  </si>
  <si>
    <t>1C26TTN_00034775,510021</t>
  </si>
  <si>
    <t>1C26TTN_00033050,510022</t>
  </si>
  <si>
    <t>1C26TTN_00036167,510022</t>
  </si>
  <si>
    <t>1C26TTN_00033049,510022</t>
  </si>
  <si>
    <t>1C26TTN_00034778,510022</t>
  </si>
  <si>
    <t>1C26TTN_00033048,510023</t>
  </si>
  <si>
    <t>1C26TTN_00032830,510024</t>
  </si>
  <si>
    <t>1C26TTN_00033047,510024</t>
  </si>
  <si>
    <t>1C26TTN_00026377,510024</t>
  </si>
  <si>
    <t>1C26TTN_00026378,510024</t>
  </si>
  <si>
    <t>1C26TTN_00036165,510025</t>
  </si>
  <si>
    <t>1C26TTN_00036166,510025</t>
  </si>
  <si>
    <t>C26TKH 151,510025</t>
  </si>
  <si>
    <t>1C26TTN_00032831,510025</t>
  </si>
  <si>
    <t>1C26TTN_00033046,510025</t>
  </si>
  <si>
    <t>1C26TTN_00036426,510026</t>
  </si>
  <si>
    <t>1C26TTN_00034779,510027</t>
  </si>
  <si>
    <t>C26TDL 144,510027</t>
  </si>
  <si>
    <t>C26TDL 145,510027</t>
  </si>
  <si>
    <t>1C26TTN_00033045,510028</t>
  </si>
  <si>
    <t>1C26TTN_00034777,510028</t>
  </si>
  <si>
    <t>C26TKG 264,510028</t>
  </si>
  <si>
    <t>1C26TTN_00036491,510029</t>
  </si>
  <si>
    <t>1C26TTN_00034900,520090</t>
  </si>
  <si>
    <t>1C26TTN_00033043,570010</t>
  </si>
  <si>
    <t>1C26TTN_00033044,570010</t>
  </si>
  <si>
    <t>1C26TTN_00040574,510010</t>
  </si>
  <si>
    <t>1C26TTN_00040573,510010</t>
  </si>
  <si>
    <t>1C26TTN_00037756,510010</t>
  </si>
  <si>
    <t>1C26TTN_00037939,510010</t>
  </si>
  <si>
    <t>1C26TTN_00037938,510010</t>
  </si>
  <si>
    <t>1C26TTN_00040572,510010</t>
  </si>
  <si>
    <t>1C26TTN_00039597,510011</t>
  </si>
  <si>
    <t>1C26TTN_00039596,510011</t>
  </si>
  <si>
    <t>1C26TTN_00037927,510011</t>
  </si>
  <si>
    <t>1C26TTN_00037928,510011</t>
  </si>
  <si>
    <t>C26TBP 621,510011</t>
  </si>
  <si>
    <t>1C26TTN_00039607,510012</t>
  </si>
  <si>
    <t>1C26TTN_00039598,510012</t>
  </si>
  <si>
    <t>1C26TTN_00036502,510012</t>
  </si>
  <si>
    <t>1C26TTN_00037936,510012</t>
  </si>
  <si>
    <t>1C26TTN_00037937,510012</t>
  </si>
  <si>
    <t>1C26TTN_00037860,510013</t>
  </si>
  <si>
    <t>1C26TTN_00039537,510013</t>
  </si>
  <si>
    <t>C26TTK 244,510013</t>
  </si>
  <si>
    <t>1C26TTN_00039533,510013</t>
  </si>
  <si>
    <t>1C26TTN_00041010,510014</t>
  </si>
  <si>
    <t>1C26TTN_00041011,510014</t>
  </si>
  <si>
    <t>C26TMA 225,510014</t>
  </si>
  <si>
    <t>C26TMA 213,510014</t>
  </si>
  <si>
    <t>1C26TTN_00039535,510014</t>
  </si>
  <si>
    <t>1C26TTN_00038007,510014</t>
  </si>
  <si>
    <t>1C26TTN_00038006,510014</t>
  </si>
  <si>
    <t>C26TMA 200,510014</t>
  </si>
  <si>
    <t>1C26TTN_00041012,510014</t>
  </si>
  <si>
    <t>1C26TTN_00036495,510015</t>
  </si>
  <si>
    <t>1C26TTN_00039606,510015</t>
  </si>
  <si>
    <t>1C26TTN_00039605,510015</t>
  </si>
  <si>
    <t>1C26TTN_00037761,510015</t>
  </si>
  <si>
    <t>1C26TTN_00039592,510016</t>
  </si>
  <si>
    <t>1C26TTN_00037760,510016</t>
  </si>
  <si>
    <t>1C26TTN_00036490,510017</t>
  </si>
  <si>
    <t>1C26TTN_00039591,510017</t>
  </si>
  <si>
    <t>1C26TTN_00039590,510017</t>
  </si>
  <si>
    <t>C26TDA 241,510017</t>
  </si>
  <si>
    <t>1C26TTN_00037759,510017</t>
  </si>
  <si>
    <t>1C26TTN_00036498,510017</t>
  </si>
  <si>
    <t>1C26TTN_00040570,510018</t>
  </si>
  <si>
    <t>1C26TTN_00040571,510018</t>
  </si>
  <si>
    <t>1C26TTN_00037930,510018</t>
  </si>
  <si>
    <t>1C26TTN_00037929,510018</t>
  </si>
  <si>
    <t>1C26TTN_00036499,510018</t>
  </si>
  <si>
    <t>1C26TTN_00039594,510019</t>
  </si>
  <si>
    <t>1C26TTN_00039593,510019</t>
  </si>
  <si>
    <t>1C26TTN_00039595,510019</t>
  </si>
  <si>
    <t>C26TLX 304,510020</t>
  </si>
  <si>
    <t>1C26TTN_00036493,510020</t>
  </si>
  <si>
    <t>1C26TTN_00039589,510021</t>
  </si>
  <si>
    <t>1C26TTN_00037755,510021</t>
  </si>
  <si>
    <t>1C26TTN_00037934,510022</t>
  </si>
  <si>
    <t>1C26TTN_00039588,510022</t>
  </si>
  <si>
    <t>1C26TTN_00037933,510023</t>
  </si>
  <si>
    <t>1C26TTN_00037758,510024</t>
  </si>
  <si>
    <t>1C26TTN_00039587,510024</t>
  </si>
  <si>
    <t>1C26TTN_00039600,510025</t>
  </si>
  <si>
    <t>C26TKH 168,510025</t>
  </si>
  <si>
    <t>1C26TTN_00039586,510025</t>
  </si>
  <si>
    <t>1C26TTN_00039601,510025</t>
  </si>
  <si>
    <t>1C26TTN_00037757,510025</t>
  </si>
  <si>
    <t>1C26TTN_00037932,510025</t>
  </si>
  <si>
    <t>1C26TTN_00039536,510026</t>
  </si>
  <si>
    <t>1C26TTN_00039534,510026</t>
  </si>
  <si>
    <t>C26TDL 151,510027</t>
  </si>
  <si>
    <t>C26TDL 150,510027</t>
  </si>
  <si>
    <t>1C26TTN_00037931,510027</t>
  </si>
  <si>
    <t>C26TDL 165,510027</t>
  </si>
  <si>
    <t>1C26TTN_00036494,510027</t>
  </si>
  <si>
    <t>1C26TTN_00039585,510028</t>
  </si>
  <si>
    <t>1C26TTN_00036500,510029</t>
  </si>
  <si>
    <t>1C26TTN_00036501,510029</t>
  </si>
  <si>
    <t>1C26TKC 65,510029</t>
  </si>
  <si>
    <t>C26TXU 95,520090</t>
  </si>
  <si>
    <t>1C26TTN_00037935,570010</t>
  </si>
  <si>
    <t>1C26TTN_00036496,570010</t>
  </si>
  <si>
    <t>1C26TTN_00037754,570010</t>
  </si>
  <si>
    <t>1C26TTN_00036497,570010</t>
  </si>
  <si>
    <t>2906MEGA-001-95</t>
  </si>
  <si>
    <t>95</t>
  </si>
  <si>
    <t>0707EB-49586-621</t>
  </si>
  <si>
    <t>621</t>
  </si>
  <si>
    <t>0807EB--014-165</t>
  </si>
  <si>
    <t>165</t>
  </si>
  <si>
    <t>0807EB--001-213</t>
  </si>
  <si>
    <t>213</t>
  </si>
  <si>
    <t>0807EB--001-225</t>
  </si>
  <si>
    <t>225</t>
  </si>
  <si>
    <t>0807EB--006-304</t>
  </si>
  <si>
    <t>304</t>
  </si>
  <si>
    <t>Hàng Trả - CHI NHÁNH CÔNG TY TNHH MM MEGA MARKET (VIỆT NAM) TẠI TỈNH AN GIANG - Phiếu trả ngày …........... - MEGA-AGG-00--006</t>
  </si>
  <si>
    <t>1607MEGA-49586-3438</t>
  </si>
  <si>
    <t>3438</t>
  </si>
  <si>
    <t>25790</t>
  </si>
  <si>
    <t>C26TAP</t>
  </si>
  <si>
    <t>Attachment10-Apr-26 11-28-49.xls</t>
  </si>
  <si>
    <t>1C26TTN</t>
  </si>
  <si>
    <t>1C26TBP</t>
  </si>
  <si>
    <t>C26THP</t>
  </si>
  <si>
    <t>C26THL</t>
  </si>
  <si>
    <t>C26THB</t>
  </si>
  <si>
    <t>1C26TDA</t>
  </si>
  <si>
    <t>C26TNH</t>
  </si>
  <si>
    <t>C26TDU</t>
  </si>
  <si>
    <t>C26TLX</t>
  </si>
  <si>
    <t>C26TQU</t>
  </si>
  <si>
    <t>C26TVU</t>
  </si>
  <si>
    <t>C26TKH</t>
  </si>
  <si>
    <t>C26THD</t>
  </si>
  <si>
    <t>C26TDL</t>
  </si>
  <si>
    <t>C26TKG</t>
  </si>
  <si>
    <t>C26TKC</t>
  </si>
  <si>
    <t>C26TDS</t>
  </si>
  <si>
    <t>1C25TNN</t>
  </si>
  <si>
    <t>1C25TNN_00072956,510010</t>
  </si>
  <si>
    <t>Attachment10-Dec-25 15-39-19.xls</t>
  </si>
  <si>
    <t>1C25TNN_00072955,510010</t>
  </si>
  <si>
    <t>1C25TNN_00070451,510010</t>
  </si>
  <si>
    <t>1C25TNN_00070453,510010</t>
  </si>
  <si>
    <t>1C25TNN_00070452,510010</t>
  </si>
  <si>
    <t>1C25TNN_00070454,510010</t>
  </si>
  <si>
    <t>1C25TNN_00071102,510011</t>
  </si>
  <si>
    <t>1C25TNN_00071101,510011</t>
  </si>
  <si>
    <t>1C25TNN_00071100,510011</t>
  </si>
  <si>
    <t>C25TBP</t>
  </si>
  <si>
    <t>C25TBP 319,510011</t>
  </si>
  <si>
    <t>1C25TNN_00072875,510011</t>
  </si>
  <si>
    <t>1C25TNN_00074799,510011</t>
  </si>
  <si>
    <t>1C25TNN_00072954,510011</t>
  </si>
  <si>
    <t>1C25TNN_00072876,510011</t>
  </si>
  <si>
    <t>1C25TNN_00074798,510011</t>
  </si>
  <si>
    <t>1C25TNN_00072873,510012</t>
  </si>
  <si>
    <t>1C25TNN_00072874,510012</t>
  </si>
  <si>
    <t>C25THP</t>
  </si>
  <si>
    <t>C25THP 381,510012</t>
  </si>
  <si>
    <t>C25THP 333,510012</t>
  </si>
  <si>
    <t>1C25TNN_00073185,510013</t>
  </si>
  <si>
    <t>1C25TNN_00071244,510013</t>
  </si>
  <si>
    <t>1C25TNN_00073183,510013</t>
  </si>
  <si>
    <t>1C25TNN_00073184,510013</t>
  </si>
  <si>
    <t>1C25TNN_00073187,510014</t>
  </si>
  <si>
    <t>1C25TNN_00073180,510014</t>
  </si>
  <si>
    <t>1C25TNN_00073181,510014</t>
  </si>
  <si>
    <t>1C25TNN_00073182,510014</t>
  </si>
  <si>
    <t>1C25TNN_00071246,510014</t>
  </si>
  <si>
    <t>1C25TNN_00075092,510014</t>
  </si>
  <si>
    <t>1C25TNN_00073179,510014</t>
  </si>
  <si>
    <t>1C25TNN_00072884,510015</t>
  </si>
  <si>
    <t>1C25TNN_00072971,510015</t>
  </si>
  <si>
    <t>1C25TNN_00072872,510015</t>
  </si>
  <si>
    <t>1C25TNN_00071191,510015</t>
  </si>
  <si>
    <t>1C25TNN_00072886,510016</t>
  </si>
  <si>
    <t>1C25TNN_00072885,510016</t>
  </si>
  <si>
    <t>C25THB</t>
  </si>
  <si>
    <t>C25THB 265,510016</t>
  </si>
  <si>
    <t>1C25TNN_00071190,510016</t>
  </si>
  <si>
    <t>1C25TNN_00071195,510016</t>
  </si>
  <si>
    <t>1C25TNN_00071194,510016</t>
  </si>
  <si>
    <t>1C25TNN_00072871,510016</t>
  </si>
  <si>
    <t>1C25TNN_00071196,510017</t>
  </si>
  <si>
    <t>1C25TNN_00072887,510017</t>
  </si>
  <si>
    <t>1C25TNN_00072869,510017</t>
  </si>
  <si>
    <t>1C25TNN_00072870,510017</t>
  </si>
  <si>
    <t>C25TDA</t>
  </si>
  <si>
    <t>C25TDA 252,510017</t>
  </si>
  <si>
    <t>1C25TNN_00074331,510017</t>
  </si>
  <si>
    <t>1C25TNN_00071189,510017</t>
  </si>
  <si>
    <t>C25TDA 223,510017</t>
  </si>
  <si>
    <t>C25TNH</t>
  </si>
  <si>
    <t>C25TNH 237,510018</t>
  </si>
  <si>
    <t>C25TNH 236,510018</t>
  </si>
  <si>
    <t>1C25TNN_00072878,510018</t>
  </si>
  <si>
    <t>C25TNH 234,510018</t>
  </si>
  <si>
    <t>1C25TNN_00071096,510018</t>
  </si>
  <si>
    <t>C25TDU</t>
  </si>
  <si>
    <t>C25TDU 288,510019</t>
  </si>
  <si>
    <t>1C25TNN_00072877,510019</t>
  </si>
  <si>
    <t>1C25TNN_00074334,510019</t>
  </si>
  <si>
    <t>1C25TDU</t>
  </si>
  <si>
    <t>1C25TDU 270,510019</t>
  </si>
  <si>
    <t>1C25TNN_00071097,510019</t>
  </si>
  <si>
    <t>1C25TNN_00071098,510019</t>
  </si>
  <si>
    <t>1C25TNN_00071197,510020</t>
  </si>
  <si>
    <t>1C25TNN_00072868,510020</t>
  </si>
  <si>
    <t>1C25TNN_00072888,510020</t>
  </si>
  <si>
    <t>1C25TNN_00071193,510020</t>
  </si>
  <si>
    <t>1C25TNN_00071199,510021</t>
  </si>
  <si>
    <t>1C25TNN_00071198,510021</t>
  </si>
  <si>
    <t>1C25TNN_00072867,510022</t>
  </si>
  <si>
    <t>1C25TNN_00071188,510022</t>
  </si>
  <si>
    <t>1C25TNN_00071201,510023</t>
  </si>
  <si>
    <t>1C25TNN_00071200,510023</t>
  </si>
  <si>
    <t>1C25TNN_00071187,510024</t>
  </si>
  <si>
    <t>1C25TNN_00072866,510024</t>
  </si>
  <si>
    <t>1C25TNN_00071202,510025</t>
  </si>
  <si>
    <t>1C25TNN_00072889,510025</t>
  </si>
  <si>
    <t>1C25TNN_00071192,510025</t>
  </si>
  <si>
    <t>1C25TNN_00071186,510025</t>
  </si>
  <si>
    <t>C25THD</t>
  </si>
  <si>
    <t>C25THD 224,510026</t>
  </si>
  <si>
    <t>1C25TNN_00073186,510026</t>
  </si>
  <si>
    <t>C25TDL</t>
  </si>
  <si>
    <t>C25TDL 158,510027</t>
  </si>
  <si>
    <t>C25TDL 159,510027</t>
  </si>
  <si>
    <t>1C25TNN_00074332,510027</t>
  </si>
  <si>
    <t>1C25TNN_00072890,510027</t>
  </si>
  <si>
    <t>1C25TNN_00071185,510027</t>
  </si>
  <si>
    <t>1C25TNN_00072882,510028</t>
  </si>
  <si>
    <t>C25TKG</t>
  </si>
  <si>
    <t>C25TKG 291,510028</t>
  </si>
  <si>
    <t>C25TKG 287,510028</t>
  </si>
  <si>
    <t>1C25TNN_00072865,510028</t>
  </si>
  <si>
    <t>1C25TNN_00071099,510029</t>
  </si>
  <si>
    <t>1C25TNN_00071251,520090</t>
  </si>
  <si>
    <t>1C25TNN_00071245,520090</t>
  </si>
  <si>
    <t>Attachment10-Feb-26 14-51-04.xls</t>
  </si>
  <si>
    <t>1C26TNN</t>
  </si>
  <si>
    <t>C26TTK</t>
  </si>
  <si>
    <t>C26TMA</t>
  </si>
  <si>
    <t>C26TDA</t>
  </si>
  <si>
    <t>C26TAN</t>
  </si>
  <si>
    <t>Attachment10-Jul-26 15-07-51.xls</t>
  </si>
  <si>
    <t>C26TBP</t>
  </si>
  <si>
    <t>1C26TKC</t>
  </si>
  <si>
    <t>C26TXU</t>
  </si>
  <si>
    <t>Attachment10-Jun-26 15-46-06.xls</t>
  </si>
  <si>
    <t>Attachment10-Mar-26 14-50-13.xls</t>
  </si>
  <si>
    <t>Attachment11-May-26 15-40-55.xls</t>
  </si>
  <si>
    <t>Attachment12-Jan-26 13-31-20.xls</t>
  </si>
  <si>
    <t>C25TLX</t>
  </si>
  <si>
    <t>C25TVU</t>
  </si>
  <si>
    <t>C25TKC</t>
  </si>
  <si>
    <t>Attachment24-Apr-26 15-47-38.xls</t>
  </si>
  <si>
    <t>1C26THL</t>
  </si>
  <si>
    <t>C26TQN</t>
  </si>
  <si>
    <t>1C26TDL</t>
  </si>
  <si>
    <t>ADS - HO TRO THEM 1%(C25TBA00040592andTHANG 11/2025)</t>
  </si>
  <si>
    <t>Attachment24-Dec-25 14-47-52.xls</t>
  </si>
  <si>
    <t>BUS - HO TRO CUNG HOP TAC 2.25%(C25TBA00040566andTHANG 11/2025)</t>
  </si>
  <si>
    <t>DIS - HO TRO TRUNG BAY SAN PHAM 2.3%(C25TBA00037924andTHANG 11/2025)</t>
  </si>
  <si>
    <t>NIT-HO TRO SAN PHAM MOI 2%(C25TBA00037841andTHANG 11/2025)</t>
  </si>
  <si>
    <t>1C25TNN_00074912,510010</t>
  </si>
  <si>
    <t>DTS-HO TRO CUNG CAP THONG TIN 0.5%(C25TBA00037769andTHANG 11/2025)</t>
  </si>
  <si>
    <t>LOB-THUONG KHACH HANG THAN THIET 3.3%(DN_122025T900435)</t>
  </si>
  <si>
    <t>PVC T11.2025 inv 7240</t>
  </si>
  <si>
    <t>1C25TNN_00074913,510010</t>
  </si>
  <si>
    <t>CTG - HO TRO NHOM HANG TRONG DIEM 4%(C25TBA00037788andTHANG 11/2025)</t>
  </si>
  <si>
    <t>1C25TNN_00078416,510011</t>
  </si>
  <si>
    <t>1C25TNN_00074949,510012</t>
  </si>
  <si>
    <t>1C25TNN_00077004,510012</t>
  </si>
  <si>
    <t>1C25TNN_00074948,510012</t>
  </si>
  <si>
    <t>1C25TNN_00079353,510013</t>
  </si>
  <si>
    <t>1C25TNN_00077970,510013</t>
  </si>
  <si>
    <t>1C25TNN_00079354,510014</t>
  </si>
  <si>
    <t>1C25TNN_00079355,510014</t>
  </si>
  <si>
    <t>1C25TNN_00079356,510014</t>
  </si>
  <si>
    <t>1C25TNN_00078348,510014</t>
  </si>
  <si>
    <t>1C25TNN_00077952,510014</t>
  </si>
  <si>
    <t>1C25TNN_00077953,510014</t>
  </si>
  <si>
    <t>1C25TNN_00077969,510014</t>
  </si>
  <si>
    <t>1C25TNN_00077967,510014</t>
  </si>
  <si>
    <t>1C25TNN_00074924,510015</t>
  </si>
  <si>
    <t>C25THL</t>
  </si>
  <si>
    <t>C25THL 357,510015</t>
  </si>
  <si>
    <t>1C25TNN_00076899,510015</t>
  </si>
  <si>
    <t>1C25TNN_00074925,510015</t>
  </si>
  <si>
    <t>1C25TNN_00074330,510016</t>
  </si>
  <si>
    <t>1C25TNN_00076896,510016</t>
  </si>
  <si>
    <t>1C25TNN_00076897,510016</t>
  </si>
  <si>
    <t>1C25TNN_00076885,510017</t>
  </si>
  <si>
    <t>1C25TNN_00076886,510017</t>
  </si>
  <si>
    <t>1C25TNN_00074795,510018</t>
  </si>
  <si>
    <t>1C25TNN_00074796,510018</t>
  </si>
  <si>
    <t>1C25TNN_00074797,510018</t>
  </si>
  <si>
    <t>1C25TNN_00078417,510018</t>
  </si>
  <si>
    <t>1C25TNN_00076902,510018</t>
  </si>
  <si>
    <t>1C25TNN_00076901,510018</t>
  </si>
  <si>
    <t>1C25TNN_00077876,510019</t>
  </si>
  <si>
    <t>1C25TNN_00074914,510019</t>
  </si>
  <si>
    <t>1C25TNN_00077006,510019</t>
  </si>
  <si>
    <t>1C25TNN_00074921,510020</t>
  </si>
  <si>
    <t>1C25TNN_00074922,510020</t>
  </si>
  <si>
    <t>1C25TNN_00074923,510020</t>
  </si>
  <si>
    <t>1C25TNN_00074920,510021</t>
  </si>
  <si>
    <t>1C25TNN_00074919,510021</t>
  </si>
  <si>
    <t>1C25TNN_00074917,510022</t>
  </si>
  <si>
    <t>1C25TNN_00074918,510022</t>
  </si>
  <si>
    <t>C25TAN</t>
  </si>
  <si>
    <t>C25TAN 58,510023</t>
  </si>
  <si>
    <t>1C25TNN_00076893,510024</t>
  </si>
  <si>
    <t>1C25TNN_00076887,510024</t>
  </si>
  <si>
    <t>1C25TNN_00076888,510025</t>
  </si>
  <si>
    <t>1C25TNN_00077964,510026</t>
  </si>
  <si>
    <t>1C25TNN_00077968,510026</t>
  </si>
  <si>
    <t>1C25TNN_00077971,510026</t>
  </si>
  <si>
    <t>1C25TNN_00077951,510026</t>
  </si>
  <si>
    <t>1C25TNN_00074916,510027</t>
  </si>
  <si>
    <t>1C25TNN_00076890,510027</t>
  </si>
  <si>
    <t>1C25TNN_00077873,510027</t>
  </si>
  <si>
    <t>C25TDL 174,510027</t>
  </si>
  <si>
    <t>1C25TNN_00077875,510028</t>
  </si>
  <si>
    <t>1C25TNN_00077874,510028</t>
  </si>
  <si>
    <t>1C25TNN_00076889,510028</t>
  </si>
  <si>
    <t>C25TKC 82,510029</t>
  </si>
  <si>
    <t>1C25TNN_00075091,520090</t>
  </si>
  <si>
    <t>1C25TNN_00075093,520090</t>
  </si>
  <si>
    <t>1C25TNN_00077966,520090</t>
  </si>
  <si>
    <t>1C25TNN_00074915,570010</t>
  </si>
  <si>
    <t>Attachment24-Feb-26 15-25-38.xls</t>
  </si>
  <si>
    <t>PVC T06.2026 inv 5854</t>
  </si>
  <si>
    <t>Attachment24-Jul-26 13-07-41.xls</t>
  </si>
  <si>
    <t>1C26TTN_00041180,510010</t>
  </si>
  <si>
    <t>LOB-THUONG KHACH HANG THAN THIET 3.3%(DN_72026T900345)</t>
  </si>
  <si>
    <t>ADS - HO TRO THEM 1%(C26TBA00043101andTHANG 6/2026)</t>
  </si>
  <si>
    <t>NIT-HO TRO SAN PHAM MOI 2%(C26TBA00042991andTHANG 6/2026)</t>
  </si>
  <si>
    <t>1C26TTN_00041181,510010</t>
  </si>
  <si>
    <t>DIS - HO TRO TRUNG BAY SAN PHAM 2.3%(C26TBA00042975andTHANG 6/2026)</t>
  </si>
  <si>
    <t>CTG - HO TRO NHOM HANG TRONG DIEM 4%(C26TBA00042972andTHANG 6/2026)</t>
  </si>
  <si>
    <t>BUS - HO TRO CUNG HOP TAC 2.25%(C26TBA00042948andTHANG 6/2026)</t>
  </si>
  <si>
    <t>C26TAP 3438,510010</t>
  </si>
  <si>
    <t>DTS-HO TRO CUNG CAP THONG TIN 0.5%(C26TBA00042989andTHANG 6/2026)</t>
  </si>
  <si>
    <t>1C26TTN_00042420,510011</t>
  </si>
  <si>
    <t>1C26TTN_00041178,510011</t>
  </si>
  <si>
    <t>1C26TTN_00041179,510011</t>
  </si>
  <si>
    <t>1C26TTN_00042419,510011</t>
  </si>
  <si>
    <t>1C26TTN_00042490,510013</t>
  </si>
  <si>
    <t>1C26TTN_00042491,510013</t>
  </si>
  <si>
    <t>1C26TTN_00042492,510014</t>
  </si>
  <si>
    <t>1C26TTN_00044566,510014</t>
  </si>
  <si>
    <t>C26THL 384,510015</t>
  </si>
  <si>
    <t>1C26TTN_00041190,510015</t>
  </si>
  <si>
    <t>1C26TTN_00041191,510015</t>
  </si>
  <si>
    <t>C26THB 231,510016</t>
  </si>
  <si>
    <t>1C26TTN_00041189,510016</t>
  </si>
  <si>
    <t>1C26TTN_00040575,510016</t>
  </si>
  <si>
    <t>1C26TTN_00040576,510016</t>
  </si>
  <si>
    <t>1C26TTN_00042418,510016</t>
  </si>
  <si>
    <t>1C26TTN_00041188,510017</t>
  </si>
  <si>
    <t>1C26TTN_00040577,510017</t>
  </si>
  <si>
    <t>1C26TTN_00042417,510017</t>
  </si>
  <si>
    <t>1C26TTN_00040581,510018</t>
  </si>
  <si>
    <t>1C26TTN_00040582,510018</t>
  </si>
  <si>
    <t>1C26TTN_00042583,510018</t>
  </si>
  <si>
    <t>1C26TTN_00042582,510018</t>
  </si>
  <si>
    <t>1C26TTN_00042579,510019</t>
  </si>
  <si>
    <t>1C26TTN_00042581,510019</t>
  </si>
  <si>
    <t>1C26TTN_00041176,510019</t>
  </si>
  <si>
    <t>1C26TTN_00041177,510019</t>
  </si>
  <si>
    <t>1C26TTN_00040578,510020</t>
  </si>
  <si>
    <t>1C26TTN_00041187,510020</t>
  </si>
  <si>
    <t>1C26TTN_00041186,510020</t>
  </si>
  <si>
    <t>1C26TTN_00039604,510022</t>
  </si>
  <si>
    <t>C26TVU 219,510022</t>
  </si>
  <si>
    <t>1C26TTN_00040579,510022</t>
  </si>
  <si>
    <t>1C26TTN_00041185,510022</t>
  </si>
  <si>
    <t>1C26TTN_00041184,510023</t>
  </si>
  <si>
    <t>1C26TTN_00040580,510024</t>
  </si>
  <si>
    <t>1C26TTN_00039602,510024</t>
  </si>
  <si>
    <t>1C26TTN_00039603,510024</t>
  </si>
  <si>
    <t>1C26TTN_00042414,510025</t>
  </si>
  <si>
    <t>1C26TTN_00042415,510025</t>
  </si>
  <si>
    <t>1C26TTN_00041976,510026</t>
  </si>
  <si>
    <t>1C26TTN_00041977,510026</t>
  </si>
  <si>
    <t>1C26TTN_00043267,510026</t>
  </si>
  <si>
    <t>1C26TTN_00041975,510026</t>
  </si>
  <si>
    <t>1C26TTN_00042412,510027</t>
  </si>
  <si>
    <t>1C26TTN_00042411,510027</t>
  </si>
  <si>
    <t>1C26TTN_00042413,510027</t>
  </si>
  <si>
    <t>1C26TTN_00041183,510027</t>
  </si>
  <si>
    <t>C26TKG 315,510028</t>
  </si>
  <si>
    <t>1C26TTN_00041008,520090</t>
  </si>
  <si>
    <t>1C26TTN_00041009,520090</t>
  </si>
  <si>
    <t>1C26TTN_00041182,570010</t>
  </si>
  <si>
    <t>1C26TTN_00039599,570010</t>
  </si>
  <si>
    <t>Attachment24-Jun-26 15-17-09.xls</t>
  </si>
  <si>
    <t>Attachment24-Mar-26 14-27-26.xls</t>
  </si>
  <si>
    <t>Attachment25-May-26 14-53-58.xls</t>
  </si>
  <si>
    <t>Attachment26-Jan-26 16-07-29.xls</t>
  </si>
  <si>
    <t>STT</t>
  </si>
  <si>
    <t>Mã cửa hàng</t>
  </si>
  <si>
    <t>Mã NCC</t>
  </si>
  <si>
    <t>Tên nhà cung cấp</t>
  </si>
  <si>
    <t>Ký hiệu</t>
  </si>
  <si>
    <t>Mô tả</t>
  </si>
  <si>
    <t>Số tiền (VNĐ)</t>
  </si>
  <si>
    <t>Ngày GL</t>
  </si>
  <si>
    <t>Ngày thanh toán</t>
  </si>
  <si>
    <t>File nguồn</t>
  </si>
  <si>
    <t>Kỳ thanh toán</t>
  </si>
  <si>
    <t>Kết quả dò (Column1)</t>
  </si>
  <si>
    <t>Ngày</t>
  </si>
  <si>
    <t>070726MEGA0005</t>
  </si>
  <si>
    <t>Hàng trả -  - Mega Hoàng Mai - 070726MEGA0005 - Phiếu ngày (07/07/2026)-MEGA-HNI-HMI-0005</t>
  </si>
  <si>
    <t>BH20399</t>
  </si>
  <si>
    <t>00050116</t>
  </si>
  <si>
    <t>19155188</t>
  </si>
  <si>
    <t>ĐÃ CÓ PHIẾU - Hàng Trả - CÔNG TY TNHH MM MEGA MARKET (VIỆT NAM) - Phiếu trả ngày  07-07 - MEGA-HCM-Q2-49586</t>
  </si>
  <si>
    <t>BH20400</t>
  </si>
  <si>
    <t>00050117</t>
  </si>
  <si>
    <t>TC24019073</t>
  </si>
  <si>
    <t>BH20401</t>
  </si>
  <si>
    <t>00050118</t>
  </si>
  <si>
    <t>TC25033601</t>
  </si>
  <si>
    <t>BH20402</t>
  </si>
  <si>
    <t>00050119</t>
  </si>
  <si>
    <t>TC22062404</t>
  </si>
  <si>
    <t>BH20403</t>
  </si>
  <si>
    <t>00050120</t>
  </si>
  <si>
    <t>TC21503349</t>
  </si>
  <si>
    <t>BH20404</t>
  </si>
  <si>
    <t>00050121</t>
  </si>
  <si>
    <t>TC20092332</t>
  </si>
  <si>
    <t>BH20405</t>
  </si>
  <si>
    <t>00050122</t>
  </si>
  <si>
    <t>TC17432680</t>
  </si>
  <si>
    <t>BH20406</t>
  </si>
  <si>
    <t>00050123</t>
  </si>
  <si>
    <t>TC16244423</t>
  </si>
  <si>
    <t>BH20407</t>
  </si>
  <si>
    <t>00050124</t>
  </si>
  <si>
    <t>TC15181356</t>
  </si>
  <si>
    <t>1707MEGA--002-384</t>
  </si>
  <si>
    <t>384</t>
  </si>
  <si>
    <t>Hàng Trả - CHI NHÁNH CÔNG TY TNHH MM MEGA MARKET (VIỆT NAM) TẠI THÀNH PHỐ CẦN THƠ - Phiếu trả ngày …........... - MEGA-CTO-00--002</t>
  </si>
  <si>
    <t>1707MEGA--003-231</t>
  </si>
  <si>
    <t>231</t>
  </si>
  <si>
    <t>1707MEGA--009-219</t>
  </si>
  <si>
    <t>219</t>
  </si>
  <si>
    <t>Hàng Trả - CHI NHÁNH CÔNG TY TNHH MM MEGA MARKET (VIỆT NAM) TẠI TỈNH BÀ RỊA - VŨNG TÀU - Phiếu trả ngày …........... - MEGA-HCM-00--009</t>
  </si>
  <si>
    <t>1707MEGA--015-315</t>
  </si>
  <si>
    <t>315</t>
  </si>
  <si>
    <t>Hàng Trả - CHI NHÁNH CÔNG TY TNHH MM MEGA MARKET (VIỆT NAM) TẠI KIÊN GIANG - Phiếu trả ngày …........... - MEGA-AGG-00--015</t>
  </si>
  <si>
    <t>BH20408</t>
  </si>
  <si>
    <t>00050125</t>
  </si>
  <si>
    <t>10305704</t>
  </si>
  <si>
    <t>BH20409</t>
  </si>
  <si>
    <t>00050126</t>
  </si>
  <si>
    <t>10305164</t>
  </si>
  <si>
    <t>BH20554</t>
  </si>
  <si>
    <t>00050704</t>
  </si>
  <si>
    <t>TC28051769</t>
  </si>
  <si>
    <t>BH20555</t>
  </si>
  <si>
    <t>00050705</t>
  </si>
  <si>
    <t>TC27066929</t>
  </si>
  <si>
    <t>BH20556</t>
  </si>
  <si>
    <t>00050706</t>
  </si>
  <si>
    <t>TC25035107</t>
  </si>
  <si>
    <t>BH20557</t>
  </si>
  <si>
    <t>00050707</t>
  </si>
  <si>
    <t>TC22063820</t>
  </si>
  <si>
    <t>BH20558</t>
  </si>
  <si>
    <t>00050708</t>
  </si>
  <si>
    <t>TC16246273</t>
  </si>
  <si>
    <t>BH20559</t>
  </si>
  <si>
    <t>00050709</t>
  </si>
  <si>
    <t>19157554</t>
  </si>
  <si>
    <t>BH41571</t>
  </si>
  <si>
    <t>00052289</t>
  </si>
  <si>
    <t>14199275</t>
  </si>
  <si>
    <t>BH41574</t>
  </si>
  <si>
    <t>00052294</t>
  </si>
  <si>
    <t>14197530</t>
  </si>
  <si>
    <t>BH41659</t>
  </si>
  <si>
    <t>00052295</t>
  </si>
  <si>
    <t>13138066</t>
  </si>
  <si>
    <t>MDV00511</t>
  </si>
  <si>
    <t>5854</t>
  </si>
  <si>
    <t>BH20560</t>
  </si>
  <si>
    <t>00050710</t>
  </si>
  <si>
    <t>11020605</t>
  </si>
  <si>
    <t>BH41745</t>
  </si>
  <si>
    <t>00052350</t>
  </si>
  <si>
    <t>90640399</t>
  </si>
  <si>
    <t>BH21046</t>
  </si>
  <si>
    <t>00052415</t>
  </si>
  <si>
    <t>TC25036158</t>
  </si>
  <si>
    <t>BH21047</t>
  </si>
  <si>
    <t>00052416</t>
  </si>
  <si>
    <t>TC24021507</t>
  </si>
  <si>
    <t>BH21048</t>
  </si>
  <si>
    <t>00052417</t>
  </si>
  <si>
    <t>TC22066086</t>
  </si>
  <si>
    <t>BH21049</t>
  </si>
  <si>
    <t>00052418</t>
  </si>
  <si>
    <t>TC21505687</t>
  </si>
  <si>
    <t>BH21050</t>
  </si>
  <si>
    <t>00052419</t>
  </si>
  <si>
    <t>TC17435692</t>
  </si>
  <si>
    <t>BH21051</t>
  </si>
  <si>
    <t>00052420</t>
  </si>
  <si>
    <t>TC16247489</t>
  </si>
  <si>
    <t>BH21052</t>
  </si>
  <si>
    <t>00052421</t>
  </si>
  <si>
    <t>TC15183951</t>
  </si>
  <si>
    <t>BH21053</t>
  </si>
  <si>
    <t>00052422</t>
  </si>
  <si>
    <t>TC15183611</t>
  </si>
  <si>
    <t>BH21054</t>
  </si>
  <si>
    <t>00052423</t>
  </si>
  <si>
    <t>18684569</t>
  </si>
  <si>
    <t>BH21055</t>
  </si>
  <si>
    <t>00052424</t>
  </si>
  <si>
    <t>19159324</t>
  </si>
  <si>
    <t>BH21156</t>
  </si>
  <si>
    <t>00052427</t>
  </si>
  <si>
    <t>10309115</t>
  </si>
  <si>
    <t>BH21157</t>
  </si>
  <si>
    <t>00052428</t>
  </si>
  <si>
    <t>10309428</t>
  </si>
  <si>
    <t>BH42169</t>
  </si>
  <si>
    <t>00052351</t>
  </si>
  <si>
    <t>26163956</t>
  </si>
  <si>
    <t>230726MEGA0005</t>
  </si>
  <si>
    <t>Hàng trả -  - Mega Hoàng Mai - 230726MEGA0005 - Phiếu ngày (23/07/2026)-MEGA-HNI-HMI-0005</t>
  </si>
  <si>
    <t>BH21056</t>
  </si>
  <si>
    <t>00052425</t>
  </si>
  <si>
    <t>12295928</t>
  </si>
  <si>
    <t>BH21155</t>
  </si>
  <si>
    <t>00052426</t>
  </si>
  <si>
    <t>29385815</t>
  </si>
  <si>
    <t>BH21158</t>
  </si>
  <si>
    <t>00052429</t>
  </si>
  <si>
    <t>TC20096539</t>
  </si>
  <si>
    <t>BH21159</t>
  </si>
  <si>
    <t>00052430</t>
  </si>
  <si>
    <t>TC17437343</t>
  </si>
  <si>
    <t>BH21160</t>
  </si>
  <si>
    <t>00052431</t>
  </si>
  <si>
    <t>TC15185030</t>
  </si>
  <si>
    <t>BH42582</t>
  </si>
  <si>
    <t>00053825</t>
  </si>
  <si>
    <t>14199186</t>
  </si>
  <si>
    <t>BH42583</t>
  </si>
  <si>
    <t>00053826</t>
  </si>
  <si>
    <t>14201906</t>
  </si>
  <si>
    <t>BH21412</t>
  </si>
  <si>
    <t>00053436</t>
  </si>
  <si>
    <t>12297840</t>
  </si>
  <si>
    <t>BH21413</t>
  </si>
  <si>
    <t>00053437</t>
  </si>
  <si>
    <t>12297501</t>
  </si>
  <si>
    <t>BH21414</t>
  </si>
  <si>
    <t>00053438</t>
  </si>
  <si>
    <t>11022022</t>
  </si>
  <si>
    <t>2907MEGA--001-233</t>
  </si>
  <si>
    <t>233</t>
  </si>
  <si>
    <t>2907MEGA-49586-556</t>
  </si>
  <si>
    <t>556</t>
  </si>
  <si>
    <t>2907MEGA-49586-646</t>
  </si>
  <si>
    <t>646</t>
  </si>
  <si>
    <t>2907MEGA-49586-79</t>
  </si>
  <si>
    <t>79</t>
  </si>
  <si>
    <t>BH21415</t>
  </si>
  <si>
    <t>00053439</t>
  </si>
  <si>
    <t>18687803</t>
  </si>
  <si>
    <t>BH21416</t>
  </si>
  <si>
    <t>00053440</t>
  </si>
  <si>
    <t>18688968</t>
  </si>
  <si>
    <t>BH21417</t>
  </si>
  <si>
    <t>00053441</t>
  </si>
  <si>
    <t>19162048</t>
  </si>
  <si>
    <t>BH42887</t>
  </si>
  <si>
    <t>00054295</t>
  </si>
  <si>
    <t>14202024</t>
  </si>
  <si>
    <t>BH42888</t>
  </si>
  <si>
    <t>00054294</t>
  </si>
  <si>
    <t>14203066</t>
  </si>
  <si>
    <t>3007MEGA--002-414</t>
  </si>
  <si>
    <t>414</t>
  </si>
  <si>
    <t>3007MEGA--002-415</t>
  </si>
  <si>
    <t>415</t>
  </si>
  <si>
    <t>3007MEGA--003-261</t>
  </si>
  <si>
    <t>261</t>
  </si>
  <si>
    <t>3007MEGA--003-262</t>
  </si>
  <si>
    <t>262</t>
  </si>
  <si>
    <t>3007MEGA--004-282</t>
  </si>
  <si>
    <t>282</t>
  </si>
  <si>
    <t>3007MEGA--005-226</t>
  </si>
  <si>
    <t>226</t>
  </si>
  <si>
    <t>Hàng Trả - CHI NHÁNH CÔNG TY TNHH MM MEGA MARKET (VIỆT NAM) TẠI THÀNH PHỐ BIÊN HÒA - Phiếu trả ngày …........... - MEGA-DNI-00--005</t>
  </si>
  <si>
    <t>3007MEGA--008-302</t>
  </si>
  <si>
    <t>302</t>
  </si>
  <si>
    <t>3007MEGA--009-238</t>
  </si>
  <si>
    <t>238</t>
  </si>
  <si>
    <t>3007MEGA--011-187</t>
  </si>
  <si>
    <t>187</t>
  </si>
  <si>
    <t>BH21464</t>
  </si>
  <si>
    <t>00054108</t>
  </si>
  <si>
    <t>12298936</t>
  </si>
  <si>
    <t>BH21465</t>
  </si>
  <si>
    <t>00054109</t>
  </si>
  <si>
    <t>TC16250266</t>
  </si>
  <si>
    <t>BH21466</t>
  </si>
  <si>
    <t>00054110</t>
  </si>
  <si>
    <t>TC17438853</t>
  </si>
  <si>
    <t>BH21467</t>
  </si>
  <si>
    <t>00054111</t>
  </si>
  <si>
    <t>TC25038560</t>
  </si>
  <si>
    <t>BH21468</t>
  </si>
  <si>
    <t>00054112</t>
  </si>
  <si>
    <t>TC25038719</t>
  </si>
  <si>
    <t>BH21469</t>
  </si>
  <si>
    <t>00054113</t>
  </si>
  <si>
    <t>TC27069741</t>
  </si>
  <si>
    <t>BH21470</t>
  </si>
  <si>
    <t>00054114</t>
  </si>
  <si>
    <t>TC28056125</t>
  </si>
  <si>
    <t>BH21471</t>
  </si>
  <si>
    <t>00054115</t>
  </si>
  <si>
    <t>TC91062262</t>
  </si>
  <si>
    <t>BH21472</t>
  </si>
  <si>
    <t>00054116</t>
  </si>
  <si>
    <t>10312884</t>
  </si>
  <si>
    <t>BH43128</t>
  </si>
  <si>
    <t>BH43129</t>
  </si>
  <si>
    <t>1C26TTN_00045171,510010</t>
  </si>
  <si>
    <t>Attachment10-Aug-26 15-02-17.xls</t>
  </si>
  <si>
    <t>1C26TTN_00046501,510010</t>
  </si>
  <si>
    <t>1C26TTN_00046502,510010</t>
  </si>
  <si>
    <t>1C26TTN_00045155,510010</t>
  </si>
  <si>
    <t>1C26TTN_00044165,510011</t>
  </si>
  <si>
    <t>C26TBP 646,510011</t>
  </si>
  <si>
    <t>1C26TTN_00044164,510011</t>
  </si>
  <si>
    <t>C26THP 556,510012</t>
  </si>
  <si>
    <t>1C26TTN_00046634,510013</t>
  </si>
  <si>
    <t>1C26TTN_00046633,510013</t>
  </si>
  <si>
    <t>1C26TTN_00046631,510013</t>
  </si>
  <si>
    <t>1C26TTN_00044563,510013</t>
  </si>
  <si>
    <t>1C26TTN_00043723,510013</t>
  </si>
  <si>
    <t>1C26TTN_00043722,510013</t>
  </si>
  <si>
    <t>1C26TTN_00044565,510013</t>
  </si>
  <si>
    <t>1C26TTN_00043724,510013</t>
  </si>
  <si>
    <t>1C26TTN_00044564,510014</t>
  </si>
  <si>
    <t>1C26TTN_00044568,510014</t>
  </si>
  <si>
    <t>1C26TTN_00044569,510014</t>
  </si>
  <si>
    <t>C26TMA 233,510014</t>
  </si>
  <si>
    <t>1C26TTN_00044562,510014</t>
  </si>
  <si>
    <t>1C26TTN_00044567,510014</t>
  </si>
  <si>
    <t>C26THL 414,510015</t>
  </si>
  <si>
    <t>C26THL 415,510015</t>
  </si>
  <si>
    <t>1C26TTN_00046500,510015</t>
  </si>
  <si>
    <t>C26THB 262,510016</t>
  </si>
  <si>
    <t>1C26TTN_00042584,510016</t>
  </si>
  <si>
    <t>1C26TTN_00045172,510016</t>
  </si>
  <si>
    <t>1C26TTN_00045173,510016</t>
  </si>
  <si>
    <t>1C26TTN_00046499,510016</t>
  </si>
  <si>
    <t>C26THB 261,510016</t>
  </si>
  <si>
    <t>1C26TDA 282,510017</t>
  </si>
  <si>
    <t>1C26TTN_00044161,510017</t>
  </si>
  <si>
    <t>1C26TTN_00046498,510017</t>
  </si>
  <si>
    <t>1C26TTN_00046497,510017</t>
  </si>
  <si>
    <t>1C26TTN_00046496,510017</t>
  </si>
  <si>
    <t>1C26TTN_00044160,510017</t>
  </si>
  <si>
    <t>1C26TTN_00044167,510018</t>
  </si>
  <si>
    <t>1C26TTN_00046490,510018</t>
  </si>
  <si>
    <t>1C26TTN_00044166,510018</t>
  </si>
  <si>
    <t>C26TNH 226,510018</t>
  </si>
  <si>
    <t>1C26TTN_00046489,510018</t>
  </si>
  <si>
    <t>C26TDU 302,510019</t>
  </si>
  <si>
    <t>1C26TTN_00044155,510019</t>
  </si>
  <si>
    <t>1C26TTN_00044154,510019</t>
  </si>
  <si>
    <t>1C26TTN_00046495,510020</t>
  </si>
  <si>
    <t>1C26TTN_00042589,510020</t>
  </si>
  <si>
    <t>1C26TTN_00042588,510021</t>
  </si>
  <si>
    <t>1C26TTN_00044159,510022</t>
  </si>
  <si>
    <t>1C26TTN_00042587,510022</t>
  </si>
  <si>
    <t>1C26TTN_00046493,510022</t>
  </si>
  <si>
    <t>C26TVU 238,510022</t>
  </si>
  <si>
    <t>1C26TTN_00046494,510022</t>
  </si>
  <si>
    <t>1C26TTN_00045174,510022</t>
  </si>
  <si>
    <t>1C26TTN_00042586,510023</t>
  </si>
  <si>
    <t>1C26TTN_00042416,510024</t>
  </si>
  <si>
    <t>1C26TTN_00045175,510024</t>
  </si>
  <si>
    <t>1C26TTN_00042585,510024</t>
  </si>
  <si>
    <t>1C26TTN_00045176,510025</t>
  </si>
  <si>
    <t>1C26TTN_00046492,510025</t>
  </si>
  <si>
    <t>C26TKH 187,510025</t>
  </si>
  <si>
    <t>1C26TTN_00044561,510026</t>
  </si>
  <si>
    <t>1C26TTN_00044524,510026</t>
  </si>
  <si>
    <t>1C26TTN_00044183,510026</t>
  </si>
  <si>
    <t>1C26TTN_00046632,510026</t>
  </si>
  <si>
    <t>1C26TTN_00046491,510027</t>
  </si>
  <si>
    <t>1C26TTN_00044158,510027</t>
  </si>
  <si>
    <t>1C26TTN_00044157,510028</t>
  </si>
  <si>
    <t>C26TKC 79,510029</t>
  </si>
  <si>
    <t>1C26TTN_00046635,520090</t>
  </si>
  <si>
    <t>1C26TTN_00044156,570010</t>
  </si>
  <si>
    <t>BH21867</t>
  </si>
  <si>
    <t>00055199</t>
  </si>
  <si>
    <t>TC16252722</t>
  </si>
  <si>
    <t>BH43518</t>
  </si>
  <si>
    <t>00055574</t>
  </si>
  <si>
    <t>13144492</t>
  </si>
  <si>
    <t>BH21864</t>
  </si>
  <si>
    <t>00055196</t>
  </si>
  <si>
    <t>TC25040166</t>
  </si>
  <si>
    <t>BH21865</t>
  </si>
  <si>
    <t>00055197</t>
  </si>
  <si>
    <t>TC24025124</t>
  </si>
  <si>
    <t>BH21866</t>
  </si>
  <si>
    <t>00055198</t>
  </si>
  <si>
    <t>TC23451716</t>
  </si>
  <si>
    <t>BH21868</t>
  </si>
  <si>
    <t>00055200</t>
  </si>
  <si>
    <t>TC16251968</t>
  </si>
  <si>
    <t>BH21976</t>
  </si>
  <si>
    <t>00055201</t>
  </si>
  <si>
    <t>19163680</t>
  </si>
  <si>
    <t>BH43619</t>
  </si>
  <si>
    <t>00055651</t>
  </si>
  <si>
    <t>13145796</t>
  </si>
  <si>
    <t>BH22131</t>
  </si>
  <si>
    <t>00055612</t>
  </si>
  <si>
    <t>11024601</t>
  </si>
  <si>
    <t>BH21978</t>
  </si>
  <si>
    <t>00055203</t>
  </si>
  <si>
    <t>18692183</t>
  </si>
  <si>
    <t>BH21977</t>
  </si>
  <si>
    <t>00055202</t>
  </si>
  <si>
    <t>18690218</t>
  </si>
  <si>
    <t>BH22139</t>
  </si>
  <si>
    <t>00055620</t>
  </si>
  <si>
    <t>TC27072436</t>
  </si>
  <si>
    <t>BH22141</t>
  </si>
  <si>
    <t>00055622</t>
  </si>
  <si>
    <t>TC91063875</t>
  </si>
  <si>
    <t>BH22132</t>
  </si>
  <si>
    <t>00055613</t>
  </si>
  <si>
    <t>TC25041214</t>
  </si>
  <si>
    <t>BH22135</t>
  </si>
  <si>
    <t>00055616</t>
  </si>
  <si>
    <t>TC20100026</t>
  </si>
  <si>
    <t>BH22137</t>
  </si>
  <si>
    <t>00055618</t>
  </si>
  <si>
    <t>TC17440343</t>
  </si>
  <si>
    <t>BH22133</t>
  </si>
  <si>
    <t>00055614</t>
  </si>
  <si>
    <t>TC24026112</t>
  </si>
  <si>
    <t>BH22138</t>
  </si>
  <si>
    <t>00055619</t>
  </si>
  <si>
    <t>TC15188937</t>
  </si>
  <si>
    <t>BH43832</t>
  </si>
  <si>
    <t>00055650</t>
  </si>
  <si>
    <t>14205804</t>
  </si>
  <si>
    <t>BH22136</t>
  </si>
  <si>
    <t>00055617</t>
  </si>
  <si>
    <t>TC17442176</t>
  </si>
  <si>
    <t>BH22134</t>
  </si>
  <si>
    <t>00055615</t>
  </si>
  <si>
    <t>TC22071749</t>
  </si>
  <si>
    <t>BH22140</t>
  </si>
  <si>
    <t>00055621</t>
  </si>
  <si>
    <t>TC91063657</t>
  </si>
  <si>
    <t>BH22154</t>
  </si>
  <si>
    <t>00055648</t>
  </si>
  <si>
    <t>10316597</t>
  </si>
  <si>
    <t>BH44137</t>
  </si>
  <si>
    <t>00056767</t>
  </si>
  <si>
    <t>13149820</t>
  </si>
  <si>
    <t>BH22544</t>
  </si>
  <si>
    <t>00056673</t>
  </si>
  <si>
    <t>TC22073421</t>
  </si>
  <si>
    <t>BH44306</t>
  </si>
  <si>
    <t>00056768</t>
  </si>
  <si>
    <t>26172478</t>
  </si>
  <si>
    <t>BH44307</t>
  </si>
  <si>
    <t>00056769</t>
  </si>
  <si>
    <t>26171348</t>
  </si>
  <si>
    <t>BH22546</t>
  </si>
  <si>
    <t>00056675</t>
  </si>
  <si>
    <t>11026922</t>
  </si>
  <si>
    <t>BH22545</t>
  </si>
  <si>
    <t>00056674</t>
  </si>
  <si>
    <t>11026752</t>
  </si>
  <si>
    <t>BH22547</t>
  </si>
  <si>
    <t>00056676</t>
  </si>
  <si>
    <t>12304182</t>
  </si>
  <si>
    <t>BH22554</t>
  </si>
  <si>
    <t>00056683</t>
  </si>
  <si>
    <t>TC15191978</t>
  </si>
  <si>
    <t>BH22553</t>
  </si>
  <si>
    <t>00056682</t>
  </si>
  <si>
    <t>TC15192359</t>
  </si>
  <si>
    <t>BH45176</t>
  </si>
  <si>
    <t>00058369</t>
  </si>
  <si>
    <t>14210131</t>
  </si>
  <si>
    <t>BH22548</t>
  </si>
  <si>
    <t>00056677</t>
  </si>
  <si>
    <t>TC27075235</t>
  </si>
  <si>
    <t>BH22551</t>
  </si>
  <si>
    <t>00056680</t>
  </si>
  <si>
    <t>TC21510738</t>
  </si>
  <si>
    <t>BH22552</t>
  </si>
  <si>
    <t>00056681</t>
  </si>
  <si>
    <t>TC16256103</t>
  </si>
  <si>
    <t>BH22550</t>
  </si>
  <si>
    <t>00056679</t>
  </si>
  <si>
    <t>TC25043912</t>
  </si>
  <si>
    <t>BH22549</t>
  </si>
  <si>
    <t>00056678</t>
  </si>
  <si>
    <t>TC27075158</t>
  </si>
  <si>
    <t>BH23044</t>
  </si>
  <si>
    <t>00057848</t>
  </si>
  <si>
    <t>18695380</t>
  </si>
  <si>
    <t>BH23045</t>
  </si>
  <si>
    <t>00057849</t>
  </si>
  <si>
    <t>10320362</t>
  </si>
  <si>
    <t>BH45193</t>
  </si>
  <si>
    <t>00058370</t>
  </si>
  <si>
    <t>14210397</t>
  </si>
  <si>
    <t>BH23049</t>
  </si>
  <si>
    <t>00057853</t>
  </si>
  <si>
    <t>TC16257939</t>
  </si>
  <si>
    <t>BH23046</t>
  </si>
  <si>
    <t>00057850</t>
  </si>
  <si>
    <t>TC24029920</t>
  </si>
  <si>
    <t>BH23047</t>
  </si>
  <si>
    <t>00057851</t>
  </si>
  <si>
    <t>TC22076237</t>
  </si>
  <si>
    <t>BH23048</t>
  </si>
  <si>
    <t>00057852</t>
  </si>
  <si>
    <t>TC17447037</t>
  </si>
  <si>
    <t>BH23085</t>
  </si>
  <si>
    <t>00057855</t>
  </si>
  <si>
    <t>18697475</t>
  </si>
  <si>
    <t>BH23623</t>
  </si>
  <si>
    <t>00058483</t>
  </si>
  <si>
    <t>TC25047479</t>
  </si>
  <si>
    <t>BH23627</t>
  </si>
  <si>
    <t>00058487</t>
  </si>
  <si>
    <t>TC20105363</t>
  </si>
  <si>
    <t>BH23629</t>
  </si>
  <si>
    <t>00058489</t>
  </si>
  <si>
    <t>TC16259216</t>
  </si>
  <si>
    <t>BH23624</t>
  </si>
  <si>
    <t>00058484</t>
  </si>
  <si>
    <t>TC25046764</t>
  </si>
  <si>
    <t>BH23631</t>
  </si>
  <si>
    <t>00058491</t>
  </si>
  <si>
    <t>TC15195279</t>
  </si>
  <si>
    <t>BH23626</t>
  </si>
  <si>
    <t>00058486</t>
  </si>
  <si>
    <t>TC21512302</t>
  </si>
  <si>
    <t>BH23625</t>
  </si>
  <si>
    <t>00058485</t>
  </si>
  <si>
    <t>TC24030927</t>
  </si>
  <si>
    <t>BH23632</t>
  </si>
  <si>
    <t>00058492</t>
  </si>
  <si>
    <t>19170380</t>
  </si>
  <si>
    <t>BH23622</t>
  </si>
  <si>
    <t>00058482</t>
  </si>
  <si>
    <t>TC91067793</t>
  </si>
  <si>
    <t>BH23630</t>
  </si>
  <si>
    <t>00058490</t>
  </si>
  <si>
    <t>TC15195395</t>
  </si>
  <si>
    <t>BH23628</t>
  </si>
  <si>
    <t>00058488</t>
  </si>
  <si>
    <t>TC17449419</t>
  </si>
  <si>
    <t>BH23633</t>
  </si>
  <si>
    <t>00058493</t>
  </si>
  <si>
    <t>11028917</t>
  </si>
  <si>
    <t>BH23635</t>
  </si>
  <si>
    <t>00058495</t>
  </si>
  <si>
    <t>10324089</t>
  </si>
  <si>
    <t>BH23634</t>
  </si>
  <si>
    <t>00058494</t>
  </si>
  <si>
    <t>11028863</t>
  </si>
  <si>
    <t>BH23636</t>
  </si>
  <si>
    <t>00058496</t>
  </si>
  <si>
    <t>12308368</t>
  </si>
  <si>
    <t>BH23637</t>
  </si>
  <si>
    <t>00058497</t>
  </si>
  <si>
    <t>12308219</t>
  </si>
  <si>
    <t>BH23639</t>
  </si>
  <si>
    <t>00058499</t>
  </si>
  <si>
    <t>TC25048360</t>
  </si>
  <si>
    <t>BH23642</t>
  </si>
  <si>
    <t>00058502</t>
  </si>
  <si>
    <t>TC22077859</t>
  </si>
  <si>
    <t>BH23641</t>
  </si>
  <si>
    <t>00058501</t>
  </si>
  <si>
    <t>TC22079139</t>
  </si>
  <si>
    <t>BH23643</t>
  </si>
  <si>
    <t>00058503</t>
  </si>
  <si>
    <t>TC17450940</t>
  </si>
  <si>
    <t>BH23638</t>
  </si>
  <si>
    <t>00058498</t>
  </si>
  <si>
    <t>TC27080346</t>
  </si>
  <si>
    <t>BH23640</t>
  </si>
  <si>
    <t>00058500</t>
  </si>
  <si>
    <t>TC24032396</t>
  </si>
  <si>
    <t>BH46818</t>
  </si>
  <si>
    <t>00060683</t>
  </si>
  <si>
    <t>14211556</t>
  </si>
  <si>
    <t>BH46819</t>
  </si>
  <si>
    <t>00060684</t>
  </si>
  <si>
    <t>14212167</t>
  </si>
  <si>
    <t>BH46820</t>
  </si>
  <si>
    <t>00060685</t>
  </si>
  <si>
    <t>14212240</t>
  </si>
  <si>
    <t>BH24234</t>
  </si>
  <si>
    <t>00059706</t>
  </si>
  <si>
    <t>19173706</t>
  </si>
  <si>
    <t>BH24235</t>
  </si>
  <si>
    <t>00059707</t>
  </si>
  <si>
    <t>12310891</t>
  </si>
  <si>
    <t>BH47008</t>
  </si>
  <si>
    <t>00060686</t>
  </si>
  <si>
    <t>13154512</t>
  </si>
  <si>
    <t>BH24237</t>
  </si>
  <si>
    <t>00059709</t>
  </si>
  <si>
    <t>18002095</t>
  </si>
  <si>
    <t>BH24236</t>
  </si>
  <si>
    <t>00059708</t>
  </si>
  <si>
    <t>18000776</t>
  </si>
  <si>
    <t>BH47009</t>
  </si>
  <si>
    <t>00060687</t>
  </si>
  <si>
    <t>13157317</t>
  </si>
  <si>
    <t>BH24480</t>
  </si>
  <si>
    <t>00060689</t>
  </si>
  <si>
    <t>29391101</t>
  </si>
  <si>
    <t>BH24479</t>
  </si>
  <si>
    <t>00060688</t>
  </si>
  <si>
    <t>29391230</t>
  </si>
  <si>
    <t>BH24482</t>
  </si>
  <si>
    <t>00060691</t>
  </si>
  <si>
    <t>11034356</t>
  </si>
  <si>
    <t>BH24481</t>
  </si>
  <si>
    <t>00060690</t>
  </si>
  <si>
    <t>11033739</t>
  </si>
  <si>
    <t>BH24484</t>
  </si>
  <si>
    <t>00060693</t>
  </si>
  <si>
    <t>11033474</t>
  </si>
  <si>
    <t>BH24243</t>
  </si>
  <si>
    <t>00059715</t>
  </si>
  <si>
    <t>TC21513445</t>
  </si>
  <si>
    <t>BH24240</t>
  </si>
  <si>
    <t>00059712</t>
  </si>
  <si>
    <t>TC28066781</t>
  </si>
  <si>
    <t>BH24241</t>
  </si>
  <si>
    <t>00059713</t>
  </si>
  <si>
    <t>TC23457299</t>
  </si>
  <si>
    <t>BH24239</t>
  </si>
  <si>
    <t>00059711</t>
  </si>
  <si>
    <t>TC16262222</t>
  </si>
  <si>
    <t>BH24242</t>
  </si>
  <si>
    <t>00059714</t>
  </si>
  <si>
    <t>TC22080724</t>
  </si>
  <si>
    <t>BH24483</t>
  </si>
  <si>
    <t>00060692</t>
  </si>
  <si>
    <t>11033731</t>
  </si>
  <si>
    <t>BH24238</t>
  </si>
  <si>
    <t>00059710</t>
  </si>
  <si>
    <t>TC20108120</t>
  </si>
  <si>
    <t>BH24485</t>
  </si>
  <si>
    <t>00060694</t>
  </si>
  <si>
    <t>11034972</t>
  </si>
  <si>
    <t>BH24487</t>
  </si>
  <si>
    <t>00060696</t>
  </si>
  <si>
    <t>19175349</t>
  </si>
  <si>
    <t>BH24486</t>
  </si>
  <si>
    <t>00060695</t>
  </si>
  <si>
    <t>11035195</t>
  </si>
  <si>
    <t>BH24489</t>
  </si>
  <si>
    <t>00060698</t>
  </si>
  <si>
    <t>10327795</t>
  </si>
  <si>
    <t>BH24491</t>
  </si>
  <si>
    <t>00060700</t>
  </si>
  <si>
    <t>12312956</t>
  </si>
  <si>
    <t>BH24490</t>
  </si>
  <si>
    <t>00060699</t>
  </si>
  <si>
    <t>10330066</t>
  </si>
  <si>
    <t>BH24488</t>
  </si>
  <si>
    <t>00060697</t>
  </si>
  <si>
    <t>18004066</t>
  </si>
  <si>
    <t>BH24492</t>
  </si>
  <si>
    <t>00060701</t>
  </si>
  <si>
    <t>19175591</t>
  </si>
  <si>
    <t>BH24493</t>
  </si>
  <si>
    <t>00060702</t>
  </si>
  <si>
    <t>TC22081284</t>
  </si>
  <si>
    <t>1008MEGA--002-444</t>
  </si>
  <si>
    <t>444</t>
  </si>
  <si>
    <t>Hàng Trả - MM Mega Market Hung Loi - Phiếu trả ngày …........... - MEGA-CTO-00--002</t>
  </si>
  <si>
    <t>1008MEGA--003-267</t>
  </si>
  <si>
    <t>267</t>
  </si>
  <si>
    <t>Hàng Trả - MM Mega Market Hong Bang - Phiếu trả ngày …........... - MEGA-HPG-01--003</t>
  </si>
  <si>
    <t>1908MEGA--007-136</t>
  </si>
  <si>
    <t>136</t>
  </si>
  <si>
    <t>Hàng Trả - MM Mega Market Quy Nhon - Phiếu trả ngày …........... - MEGA-GLI-00--007</t>
  </si>
  <si>
    <t>1908MEGA--014-194</t>
  </si>
  <si>
    <t>Hàng Trả - MM Mega Market Buon Ma Thuot - Phiếu trả ngày …........... - MEGA-DLK-00--014</t>
  </si>
  <si>
    <t>1908MEGA--004-317</t>
  </si>
  <si>
    <t>317</t>
  </si>
  <si>
    <t>Hàng Trả - MM Mega Market Da Nang - Phiếu trả ngày …........... - MEGA-DNG-00--004</t>
  </si>
  <si>
    <t>1908MEGA--002-467</t>
  </si>
  <si>
    <t>467</t>
  </si>
  <si>
    <t>1908MEGA--002-461</t>
  </si>
  <si>
    <t>461</t>
  </si>
  <si>
    <t>1908MEGA--008-331</t>
  </si>
  <si>
    <t>331</t>
  </si>
  <si>
    <t>Hàng Trả - MM Mega Market Binh Duong - Phiếu trả ngày …........... - MEGA-HCM-00--008</t>
  </si>
  <si>
    <t>1908MEGA--014-195</t>
  </si>
  <si>
    <t>195</t>
  </si>
  <si>
    <t>1908MEGA--007-137</t>
  </si>
  <si>
    <t>137</t>
  </si>
  <si>
    <t>1908MEGA-0002-731</t>
  </si>
  <si>
    <t>731</t>
  </si>
  <si>
    <t>Hàng Trả - MM Mega Market Binh Phu - Phiếu trả ngày …........... - MEGA-HCM-Q6-0002</t>
  </si>
  <si>
    <t>1908MEGA-0005-251</t>
  </si>
  <si>
    <t>251</t>
  </si>
  <si>
    <t>Đã có phiếu - Hàng trả -  - Mega Hoàng Mai - 230726MEGA0005 - Phiếu ngày (23/07/2026)-MEGA-HNI-HMI-0005</t>
  </si>
  <si>
    <t>1908MEGA--011-203</t>
  </si>
  <si>
    <t>203</t>
  </si>
  <si>
    <t>Hàng Trả - MM Mega Market Nha Trang - Phiếu trả ngày …........... - MEGA-KHA-00--011</t>
  </si>
  <si>
    <t>1908MEGA--003-269</t>
  </si>
  <si>
    <t>269</t>
  </si>
  <si>
    <t>1908MEGA-0007-230</t>
  </si>
  <si>
    <t>230</t>
  </si>
  <si>
    <t>Hàng Trả - MM Mega Market Ha Dong - Phiếu trả ngày …........... - MEGA-HNI-HDG-0007</t>
  </si>
  <si>
    <t>2708MEGA--009-262</t>
  </si>
  <si>
    <t>Hàng Trả - MM Mega Market Vung Tau - Phiếu trả ngày …........... - MEGA-HCM-00--009</t>
  </si>
  <si>
    <t>2708MEGA--007-143</t>
  </si>
  <si>
    <t>143</t>
  </si>
  <si>
    <t>2708MEGA--009-261</t>
  </si>
  <si>
    <t>2708MEGA--011-212</t>
  </si>
  <si>
    <t>212</t>
  </si>
  <si>
    <t>2708MEGA--003-289</t>
  </si>
  <si>
    <t>289</t>
  </si>
  <si>
    <t>2708MEGA--003-290</t>
  </si>
  <si>
    <t>290</t>
  </si>
  <si>
    <t>DN_72026T900345</t>
  </si>
  <si>
    <t>MDV00556</t>
  </si>
  <si>
    <t>LOB - Thưởng khách hàng thân thiết 3.3% (Tháng 06/2026)</t>
  </si>
  <si>
    <t>MDV00543</t>
  </si>
  <si>
    <t>Ho tro phi van chuyen T6/2026</t>
  </si>
  <si>
    <t>MH-2026-08-000006</t>
  </si>
  <si>
    <t>MH-2026-08-000003</t>
  </si>
  <si>
    <t>MH-2026-08-000008</t>
  </si>
  <si>
    <t>MH-2026-08-000002</t>
  </si>
  <si>
    <t>MH-2026-08-000004</t>
  </si>
  <si>
    <t>MH-2026-08-000005</t>
  </si>
  <si>
    <t>MH-2026-08-000007</t>
  </si>
  <si>
    <t>46238</t>
  </si>
  <si>
    <t>46234</t>
  </si>
  <si>
    <t>50077</t>
  </si>
  <si>
    <t>46233</t>
  </si>
  <si>
    <t>46236</t>
  </si>
  <si>
    <t>46237</t>
  </si>
  <si>
    <t>46267</t>
  </si>
  <si>
    <t>PHÍ HỔ TRỢ TRƯNG BÀY Tháng 07 - Mega</t>
  </si>
  <si>
    <t>PHÍ HỖ TRỢ SẢN PHẨM MỚI Tháng 07 - Mega</t>
  </si>
  <si>
    <t>PHÍ HOẠT ĐỘNG DÙNG THỬ SẢN PHẨM Tháng 07 - Mega</t>
  </si>
  <si>
    <t>PHÍ HỖ TRỢ KHÁC - HỖ TRỢ THÊM Tháng 07 - Mega</t>
  </si>
  <si>
    <t>PHÍ HỖ TRỢ NHÓM HÀNG TRỌNG ĐIỂM Tháng 07 - Mega</t>
  </si>
  <si>
    <t>PHÍ HỖ TRỢ CUNG CẤP THÔNG TIN Tháng 07 - Mega</t>
  </si>
  <si>
    <t>PHÍ HỖ TRỢ HỢP TÁC CHIẾN LƯƠC Tháng 07 - Mega</t>
  </si>
  <si>
    <t>MH-2026-08-000001</t>
  </si>
  <si>
    <t>6976</t>
  </si>
  <si>
    <t>PHÍ VẬN CHUYỂN QUA TRUNG TÂM Tháng 07 - Mega</t>
  </si>
  <si>
    <t>LOB - Thưởng khách hàng thân thiết 3.3% (Tháng 07/2026)</t>
  </si>
  <si>
    <t>MH00178</t>
  </si>
  <si>
    <t>DN_82026T900551</t>
  </si>
  <si>
    <t>MH-2026-09-000004</t>
  </si>
  <si>
    <t>MH-2026-09-000006</t>
  </si>
  <si>
    <t>MH-2026-09-000008</t>
  </si>
  <si>
    <t>MH-2026-09-000005</t>
  </si>
  <si>
    <t>MH-2026-09-000003</t>
  </si>
  <si>
    <t>MH-2026-09-000007</t>
  </si>
  <si>
    <t>MH-2026-09-000002</t>
  </si>
  <si>
    <t>MH-2026-09-000001</t>
  </si>
  <si>
    <t>52874</t>
  </si>
  <si>
    <t>52921</t>
  </si>
  <si>
    <t>52950</t>
  </si>
  <si>
    <t>52918</t>
  </si>
  <si>
    <t>52851</t>
  </si>
  <si>
    <t>52944</t>
  </si>
  <si>
    <t>56755</t>
  </si>
  <si>
    <t>56754</t>
  </si>
  <si>
    <t>PHÍ HỖ TRỢ SẢN PHẨM MỚI Tháng 08 - Mega</t>
  </si>
  <si>
    <t>PHÍ HỖ TRỢ CUNG CẤP THÔNG TIN Tháng 08 - Mega</t>
  </si>
  <si>
    <t>PHÍ HỖ TRỢ NHÓM HÀNG TRỌNG ĐIỂM Tháng 08 - Mega</t>
  </si>
  <si>
    <t>PHÍ HỖ TRỢ HỢP TÁC CHIẾN LƯƠC Tháng 08 - Mega</t>
  </si>
  <si>
    <t>PHÍ HỔ TRỢ TRƯNG BÀY Tháng 08 - Mega</t>
  </si>
  <si>
    <t>PHÍ HỖ TRỢ KHÁC - HỖ TRỢ THÊM Tháng 08 - Mega</t>
  </si>
  <si>
    <t>PHÍ HOẠT ĐỘNG DÙNG THỬ SẢN PHẨM Tháng 08 - Mega</t>
  </si>
  <si>
    <t>PHÍ DỊCH VỤ BÁN HÀNG Tháng 08 - Mega</t>
  </si>
  <si>
    <t>1C26TTN_00050126,510010</t>
  </si>
  <si>
    <t>1C26TTN_00050125,510010</t>
  </si>
  <si>
    <t>CTG - HO TRO NHOM HANG TRONG DIEM 4%(C26TBA00046236andTHANG 7/2026)</t>
  </si>
  <si>
    <t>NIT-HO TRO SAN PHAM MOI 2%(C26TBA00046234andTHANG 7/2026)</t>
  </si>
  <si>
    <t>ADS - HO TRO THEM 1%(C26TBA00046233andTHANG 7/2026)</t>
  </si>
  <si>
    <t>LOB-THUONG KHACH HANG THAN THIET 3.3%(DN_82026T900551)</t>
  </si>
  <si>
    <t>1C26TTN_00048454,510010</t>
  </si>
  <si>
    <t>SCS-HO TRO HANG MAU(C26TBA00050077and11/26/B24343)</t>
  </si>
  <si>
    <t>BUS - HO TRO CUNG HOP TAC 2.25%(C26TBA00046267andTHANG 7/2026)</t>
  </si>
  <si>
    <t>DIS - HO TRO TRUNG BAY SAN PHAM 2.3%(C26TBA00046238andTHANG 7/2026)</t>
  </si>
  <si>
    <t>DTS-HO TRO CUNG CAP THONG TIN 0.5%(C26TBA00046237andTHANG 7/2026)</t>
  </si>
  <si>
    <t>1C26TTN_00048455,510010</t>
  </si>
  <si>
    <t>PVC T07.2026 inv 6976</t>
  </si>
  <si>
    <t>1C26TTN_00048442,510011</t>
  </si>
  <si>
    <t>C26TBP 731,510011</t>
  </si>
  <si>
    <t>1C26TTN_00048441,510011</t>
  </si>
  <si>
    <t>1C26TTN_00048443,510012</t>
  </si>
  <si>
    <t>1C26TTN_00052295,510013</t>
  </si>
  <si>
    <t>1C26TTN_00052294,510014</t>
  </si>
  <si>
    <t>1C26TTN_00052289,510014</t>
  </si>
  <si>
    <t>1C26TTN_00048564,510014</t>
  </si>
  <si>
    <t>1C26TTN_00049601,510014</t>
  </si>
  <si>
    <t>1C26TTN_00048562,510014</t>
  </si>
  <si>
    <t>1C26TTN_00048566,510014</t>
  </si>
  <si>
    <t>1C26TTN_00048563,510014</t>
  </si>
  <si>
    <t>C26THL 444,510015</t>
  </si>
  <si>
    <t>1C26TTN_00050124,510015</t>
  </si>
  <si>
    <t>C26THL 461,510015</t>
  </si>
  <si>
    <t>C26THL 467,510015</t>
  </si>
  <si>
    <t>1C26TTN_00048452,510015</t>
  </si>
  <si>
    <t>C26THB 267,510016</t>
  </si>
  <si>
    <t>1C26TTN_00048453,510016</t>
  </si>
  <si>
    <t>1C26TTN_00050123,510016</t>
  </si>
  <si>
    <t>C26THB 269,510016</t>
  </si>
  <si>
    <t>C26TDA 317,510017</t>
  </si>
  <si>
    <t>1C26TTN_00049346,510017</t>
  </si>
  <si>
    <t>1C26TTN_00050122,510017</t>
  </si>
  <si>
    <t>1C26TTN_00048445,510018</t>
  </si>
  <si>
    <t>1C26TTN_00048446,510018</t>
  </si>
  <si>
    <t>1C26TTN_00048447,510018</t>
  </si>
  <si>
    <t>1C26TTN_00048444,510018</t>
  </si>
  <si>
    <t>1C26TTN_00050709,510019</t>
  </si>
  <si>
    <t>1C26TTN_00050116,510019</t>
  </si>
  <si>
    <t>C26TDU 331,510019</t>
  </si>
  <si>
    <t>1C26TTN_00050121,510020</t>
  </si>
  <si>
    <t>1C26TTN_00048451,510020</t>
  </si>
  <si>
    <t>C26TQU 137,510021</t>
  </si>
  <si>
    <t>1C26TTN_00050120,510021</t>
  </si>
  <si>
    <t>1C26TTN_00050119,510022</t>
  </si>
  <si>
    <t>1C26TTN_00046645,510024</t>
  </si>
  <si>
    <t>1C26TTN_00050117,510024</t>
  </si>
  <si>
    <t>1C26TTN_00046646,510025</t>
  </si>
  <si>
    <t>1C26TTN_00050118,510025</t>
  </si>
  <si>
    <t>1C26TTN_00048450,510025</t>
  </si>
  <si>
    <t>1C26TTN_00049613,510026</t>
  </si>
  <si>
    <t>1C26TTN_00048565,510026</t>
  </si>
  <si>
    <t>C26TDL 194,510027</t>
  </si>
  <si>
    <t>C26TDL 195,510027</t>
  </si>
  <si>
    <t>1C26TTN_00049345,510027</t>
  </si>
  <si>
    <t>1C26TTN_00048449,510028</t>
  </si>
  <si>
    <t>1C26TTN_00049344,570010</t>
  </si>
  <si>
    <t>1C26TTN_00048448,570010</t>
  </si>
  <si>
    <t xml:space="preserve">C26THP </t>
  </si>
  <si>
    <t xml:space="preserve">C26TMA </t>
  </si>
  <si>
    <t xml:space="preserve">C26THL </t>
  </si>
  <si>
    <t xml:space="preserve">C26THB </t>
  </si>
  <si>
    <t xml:space="preserve">1C26TDA </t>
  </si>
  <si>
    <t xml:space="preserve">C26TNH </t>
  </si>
  <si>
    <t xml:space="preserve">C26TVU </t>
  </si>
  <si>
    <t xml:space="preserve">C26TKH </t>
  </si>
  <si>
    <t xml:space="preserve">C26TKC </t>
  </si>
  <si>
    <t xml:space="preserve">C26TBP </t>
  </si>
  <si>
    <t xml:space="preserve">C26TDA </t>
  </si>
  <si>
    <t xml:space="preserve">C26TDU </t>
  </si>
  <si>
    <t xml:space="preserve">C26TQU </t>
  </si>
  <si>
    <t xml:space="preserve">C26TDL </t>
  </si>
  <si>
    <t>1C26TTN_00052427,510010</t>
  </si>
  <si>
    <t>1C26TTN_00052428,510010</t>
  </si>
  <si>
    <t>1C26TTN_00054116,510010</t>
  </si>
  <si>
    <t>1C26TTN_00050710,510011</t>
  </si>
  <si>
    <t>1C26TTN_00053438,510011</t>
  </si>
  <si>
    <t>1C26TTN_00055612,510011</t>
  </si>
  <si>
    <t>1C26TTN_00053437,510012</t>
  </si>
  <si>
    <t>1C26TTN_00054108,510012</t>
  </si>
  <si>
    <t>1C26TTN_00053436,510012</t>
  </si>
  <si>
    <t>1C26TTN_00052425,510012</t>
  </si>
  <si>
    <t>C26TTK 360,510013</t>
  </si>
  <si>
    <t>1C26TTN_00055574,510013</t>
  </si>
  <si>
    <t>1C26TTN_00053825,510014</t>
  </si>
  <si>
    <t>1C26TTN_00053826,510014</t>
  </si>
  <si>
    <t>1C26TTN_00055650,510014</t>
  </si>
  <si>
    <t>1C26TTN_00054294,510014</t>
  </si>
  <si>
    <t>1C26TTN_00054295,510014</t>
  </si>
  <si>
    <t>1C26TMA 251,510014</t>
  </si>
  <si>
    <t>1C26TTN_00052431,510015</t>
  </si>
  <si>
    <t>C26THL 497,510015</t>
  </si>
  <si>
    <t>1C26TTN_00052421,510015</t>
  </si>
  <si>
    <t>1C26TTN_00052422,510015</t>
  </si>
  <si>
    <t>1C26TTN_00050708,510016</t>
  </si>
  <si>
    <t>1C26TTN_00054109,510016</t>
  </si>
  <si>
    <t>C26THB 289,510016</t>
  </si>
  <si>
    <t>C26THB 290,510016</t>
  </si>
  <si>
    <t>1C26TTN_00052420,510016</t>
  </si>
  <si>
    <t>1C26TTN_00052430,510017</t>
  </si>
  <si>
    <t>1C26TTN_00052419,510017</t>
  </si>
  <si>
    <t>1C26TTN_00054110,510017</t>
  </si>
  <si>
    <t>C26TNH 273,510018</t>
  </si>
  <si>
    <t>1C26TTN_00052423,510018</t>
  </si>
  <si>
    <t>1C26TTN_00053439,510018</t>
  </si>
  <si>
    <t>1C26TTN_00055202,510018</t>
  </si>
  <si>
    <t>1C26TTN_00053440,510018</t>
  </si>
  <si>
    <t>1C26TTN_00055203,510018</t>
  </si>
  <si>
    <t>1C26TTN_00052424,510019</t>
  </si>
  <si>
    <t>1C26TTN_00053441,510019</t>
  </si>
  <si>
    <t>1C26TTN_00055201,510019</t>
  </si>
  <si>
    <t>1C26TTN_00052429,510020</t>
  </si>
  <si>
    <t>1C26TQU 136,510021</t>
  </si>
  <si>
    <t>C26TQU 143,510021</t>
  </si>
  <si>
    <t>1C26TTN_00052418,510021</t>
  </si>
  <si>
    <t>C26TVU 262,510022</t>
  </si>
  <si>
    <t>C26TVU 261,510022</t>
  </si>
  <si>
    <t>1C26TTN_00052417,510022</t>
  </si>
  <si>
    <t>1C26TTN_00050707,510022</t>
  </si>
  <si>
    <t>1C26TTN_00055198,510023</t>
  </si>
  <si>
    <t>1C26TTN_00052416,510024</t>
  </si>
  <si>
    <t>1C26TTN_00050706,510025</t>
  </si>
  <si>
    <t>1C26TTN_00054112,510025</t>
  </si>
  <si>
    <t>1C26TTN_00054111,510025</t>
  </si>
  <si>
    <t>1C26TTN_00052415,510025</t>
  </si>
  <si>
    <t>C26TKH 212,510025</t>
  </si>
  <si>
    <t>1C26TKH 203,510025</t>
  </si>
  <si>
    <t>1C26TTN_00055196,510025</t>
  </si>
  <si>
    <t>1C26THD 230,510026</t>
  </si>
  <si>
    <t>1C26TTN_00054113,510027</t>
  </si>
  <si>
    <t>1C26TTN_00050705,510027</t>
  </si>
  <si>
    <t>1C26TTN_00050704,510028</t>
  </si>
  <si>
    <t>1C26TTN_00054114,510028</t>
  </si>
  <si>
    <t>1C26TTN_00052426,510029</t>
  </si>
  <si>
    <t>1C26TTN_00055573,520090</t>
  </si>
  <si>
    <t>1C26TTN_00055572,520090</t>
  </si>
  <si>
    <t>1C26TTN_00054115,570010</t>
  </si>
  <si>
    <t xml:space="preserve">1C26TMA </t>
  </si>
  <si>
    <t xml:space="preserve">1C26TQU </t>
  </si>
  <si>
    <t xml:space="preserve">1C26TKH </t>
  </si>
  <si>
    <t>1C26THD</t>
  </si>
  <si>
    <t>00055573</t>
  </si>
  <si>
    <t>00055572</t>
  </si>
  <si>
    <t>0809MEGA--002-497</t>
  </si>
  <si>
    <t>1.183.373</t>
  </si>
  <si>
    <t>0809MEGA-0006-360</t>
  </si>
  <si>
    <t>Hàng Trả - MM Mega Market Thang Long - Phiếu trả ngày …........... - MEGA-HNI-BTL-0006</t>
  </si>
  <si>
    <t>Hàng Trả - MM Mega Market Bien Hoa - Phiếu trả ngày …........... - MEGA-DNI-00--005</t>
  </si>
  <si>
    <t>0809MEGA--005-273</t>
  </si>
  <si>
    <t>LOB-THUONG KHACH HANG THAN THIET 3.3%(DN_92026T900562)</t>
  </si>
  <si>
    <t>SCS-HO TRO HANG MAU(C26TBA00056755and11/26/B31292)</t>
  </si>
  <si>
    <t>SSB-HO TRO BAN HANG(C26TBA00056754and11/26/B31291)</t>
  </si>
  <si>
    <t>CTG - HO TRO NHOM HANG TRONG DIEM 4%(C26TBA00052950andTHANG 8/2026)</t>
  </si>
  <si>
    <t>ADS - HO TRO THEM 1%(C26TBA00052944andTHANG 8/2026)</t>
  </si>
  <si>
    <t>1C26TTN_00055648,510010</t>
  </si>
  <si>
    <t>BUS - HO TRO CUNG HOP TAC 2.25%(C26TBA00052918andTHANG 8/2026)</t>
  </si>
  <si>
    <t>NIT-HO TRO SAN PHAM MOI 2%(C26TBA00052874andTHANG 8/2026)</t>
  </si>
  <si>
    <t>DIS - HO TRO TRUNG BAY SAN PHAM 2.3%(C26TBA00052851andTHANG 8/2026)</t>
  </si>
  <si>
    <t>PVC T08.2026 inv 7875</t>
  </si>
  <si>
    <t>1C26TTN_00057849,510010</t>
  </si>
  <si>
    <t>DTS-HO TRO CUNG CAP THONG TIN 0.5%(C26TBA00052921andTHANG 8/2026)</t>
  </si>
  <si>
    <t>1C26TTN_00056674,510011</t>
  </si>
  <si>
    <t>1C26TTN_00056675,510011</t>
  </si>
  <si>
    <t>1C26TTN_00056676,510012</t>
  </si>
  <si>
    <t>1C26TTN_00056767,510013</t>
  </si>
  <si>
    <t>1C26TTN_00058369,510014</t>
  </si>
  <si>
    <t>1C26TTN_00058370,510014</t>
  </si>
  <si>
    <t>1C26TTN_00055619,510015</t>
  </si>
  <si>
    <t>1C26TTN_00056682,510015</t>
  </si>
  <si>
    <t>1C26TTN_00056683,510015</t>
  </si>
  <si>
    <t>C26THB 320,510016</t>
  </si>
  <si>
    <t>C26THB 319,510016</t>
  </si>
  <si>
    <t>1C26TTN_00056681,510016</t>
  </si>
  <si>
    <t>1C26TTN_00055200,510016</t>
  </si>
  <si>
    <t>1C26TTN_00055199,510016</t>
  </si>
  <si>
    <t>1C26TTN_00055618,510017</t>
  </si>
  <si>
    <t>1C26TTN_00057852,510017</t>
  </si>
  <si>
    <t>1C26TTN_00055617,510017</t>
  </si>
  <si>
    <t>1C26TTN_00057848,510018</t>
  </si>
  <si>
    <t>1C26TTN_00057855,510018</t>
  </si>
  <si>
    <t>1C26TTN_00058492,510019</t>
  </si>
  <si>
    <t>1C26TTN_00055616,510020</t>
  </si>
  <si>
    <t>1C26TTN_00056680,510021</t>
  </si>
  <si>
    <t>1C26TTN_00055615,510022</t>
  </si>
  <si>
    <t>1C26TTN_00056673,510022</t>
  </si>
  <si>
    <t>1C26TTN_00057851,510022</t>
  </si>
  <si>
    <t>1C26TTN_00055197,510024</t>
  </si>
  <si>
    <t>1C26TTN_00055614,510024</t>
  </si>
  <si>
    <t>1C26TTN_00056679,510025</t>
  </si>
  <si>
    <t>1C26TTN_00055613,510025</t>
  </si>
  <si>
    <t>1C26TTN_00056768,510026</t>
  </si>
  <si>
    <t>1C26TTN_00056769,510026</t>
  </si>
  <si>
    <t>1C26TTN_00056677,510027</t>
  </si>
  <si>
    <t>1C26TTN_00055620,510027</t>
  </si>
  <si>
    <t>1C26TTN_00056678,510027</t>
  </si>
  <si>
    <t>C26TKC 108,510029</t>
  </si>
  <si>
    <t>1C26TTN_00055622,570010</t>
  </si>
  <si>
    <t>1C26TTN_00055621,570010</t>
  </si>
  <si>
    <t>320</t>
  </si>
  <si>
    <t>319</t>
  </si>
  <si>
    <t>108</t>
  </si>
  <si>
    <t>BH25388</t>
  </si>
  <si>
    <t>00061802</t>
  </si>
  <si>
    <t>11035764</t>
  </si>
  <si>
    <t>BH25390</t>
  </si>
  <si>
    <t>00061804</t>
  </si>
  <si>
    <t>18004341</t>
  </si>
  <si>
    <t>BH48565</t>
  </si>
  <si>
    <t>00063434</t>
  </si>
  <si>
    <t>26182900</t>
  </si>
  <si>
    <t>BH48532</t>
  </si>
  <si>
    <t>00063432</t>
  </si>
  <si>
    <t>90650918</t>
  </si>
  <si>
    <t>BH48533</t>
  </si>
  <si>
    <t>00063433</t>
  </si>
  <si>
    <t>90650316</t>
  </si>
  <si>
    <t>BH48531</t>
  </si>
  <si>
    <t>00063431</t>
  </si>
  <si>
    <t>90651069</t>
  </si>
  <si>
    <t>BH48567</t>
  </si>
  <si>
    <t>00063436</t>
  </si>
  <si>
    <t>26182606</t>
  </si>
  <si>
    <t>BH25389</t>
  </si>
  <si>
    <t>00061803</t>
  </si>
  <si>
    <t>10331806</t>
  </si>
  <si>
    <t>BH48566</t>
  </si>
  <si>
    <t>00063435</t>
  </si>
  <si>
    <t>26181457</t>
  </si>
  <si>
    <t>BH25391</t>
  </si>
  <si>
    <t>00061805</t>
  </si>
  <si>
    <t>12314440</t>
  </si>
  <si>
    <t>BH25396</t>
  </si>
  <si>
    <t>00061810</t>
  </si>
  <si>
    <t>TC17457744</t>
  </si>
  <si>
    <t>BH25393</t>
  </si>
  <si>
    <t>00061807</t>
  </si>
  <si>
    <t>TC22084985</t>
  </si>
  <si>
    <t>BH25394</t>
  </si>
  <si>
    <t>00061808</t>
  </si>
  <si>
    <t>TC22084196</t>
  </si>
  <si>
    <t>BH25392</t>
  </si>
  <si>
    <t>00062927</t>
  </si>
  <si>
    <t>TC25053812</t>
  </si>
  <si>
    <t>BH25397</t>
  </si>
  <si>
    <t>00061811</t>
  </si>
  <si>
    <t>TC16267017</t>
  </si>
  <si>
    <t>BH25395</t>
  </si>
  <si>
    <t>00061809</t>
  </si>
  <si>
    <t>TC21515919</t>
  </si>
  <si>
    <t>BH25843</t>
  </si>
  <si>
    <t>00063558</t>
  </si>
  <si>
    <t>18008670</t>
  </si>
  <si>
    <t>BH25846</t>
  </si>
  <si>
    <t>00063561</t>
  </si>
  <si>
    <t>18007213</t>
  </si>
  <si>
    <t>BH25845</t>
  </si>
  <si>
    <t>00063560</t>
  </si>
  <si>
    <t>18007567</t>
  </si>
  <si>
    <t>BH25844</t>
  </si>
  <si>
    <t>00063559</t>
  </si>
  <si>
    <t>18007487</t>
  </si>
  <si>
    <t>BH25847</t>
  </si>
  <si>
    <t>00063562</t>
  </si>
  <si>
    <t>TC27087052</t>
  </si>
  <si>
    <t>BH49976</t>
  </si>
  <si>
    <t>00063555</t>
  </si>
  <si>
    <t>26185815</t>
  </si>
  <si>
    <t>BH25848</t>
  </si>
  <si>
    <t>00063563</t>
  </si>
  <si>
    <t>TC25055031</t>
  </si>
  <si>
    <t>BH50053</t>
  </si>
  <si>
    <t>00063656</t>
  </si>
  <si>
    <t>13166032</t>
  </si>
  <si>
    <t>BH49982</t>
  </si>
  <si>
    <t>00063552</t>
  </si>
  <si>
    <t>14219316</t>
  </si>
  <si>
    <t>BH25851</t>
  </si>
  <si>
    <t>00063566</t>
  </si>
  <si>
    <t>TC20113817</t>
  </si>
  <si>
    <t>BH49978</t>
  </si>
  <si>
    <t>00063554</t>
  </si>
  <si>
    <t>14221422</t>
  </si>
  <si>
    <t>BH25855</t>
  </si>
  <si>
    <t>00063570</t>
  </si>
  <si>
    <t>TC16267891</t>
  </si>
  <si>
    <t>BH25854</t>
  </si>
  <si>
    <t>00063569</t>
  </si>
  <si>
    <t>TC16268423</t>
  </si>
  <si>
    <t>BH25850</t>
  </si>
  <si>
    <t>00063565</t>
  </si>
  <si>
    <t>TC24037958</t>
  </si>
  <si>
    <t>BH49975</t>
  </si>
  <si>
    <t>00063556</t>
  </si>
  <si>
    <t>13163046</t>
  </si>
  <si>
    <t>BH49980</t>
  </si>
  <si>
    <t>00063553</t>
  </si>
  <si>
    <t>14219172</t>
  </si>
  <si>
    <t>BH25849</t>
  </si>
  <si>
    <t>00063564</t>
  </si>
  <si>
    <t>TC24038850</t>
  </si>
  <si>
    <t>BH25853</t>
  </si>
  <si>
    <t>00063568</t>
  </si>
  <si>
    <t>TC17459179</t>
  </si>
  <si>
    <t>BH25852</t>
  </si>
  <si>
    <t>00063567</t>
  </si>
  <si>
    <t>TC17459305</t>
  </si>
  <si>
    <t>BH50192</t>
  </si>
  <si>
    <t>00066122</t>
  </si>
  <si>
    <t>14221891</t>
  </si>
  <si>
    <t>BH26035</t>
  </si>
  <si>
    <t>00063571</t>
  </si>
  <si>
    <t>10335528</t>
  </si>
  <si>
    <t>BH49977</t>
  </si>
  <si>
    <t>00063551</t>
  </si>
  <si>
    <t>26183963</t>
  </si>
  <si>
    <t>BH50617</t>
  </si>
  <si>
    <t>00066123</t>
  </si>
  <si>
    <t>26187473</t>
  </si>
  <si>
    <t>BH26038</t>
  </si>
  <si>
    <t>00063575</t>
  </si>
  <si>
    <t>12319512</t>
  </si>
  <si>
    <t>BH50628</t>
  </si>
  <si>
    <t>00066313</t>
  </si>
  <si>
    <t>14222082</t>
  </si>
  <si>
    <t>BH50591</t>
  </si>
  <si>
    <t>00066252</t>
  </si>
  <si>
    <t>90651441</t>
  </si>
  <si>
    <t>BH26036</t>
  </si>
  <si>
    <t>00063572</t>
  </si>
  <si>
    <t>11038840</t>
  </si>
  <si>
    <t>BH50589</t>
  </si>
  <si>
    <t>00066151</t>
  </si>
  <si>
    <t>90651500</t>
  </si>
  <si>
    <t>BH50627</t>
  </si>
  <si>
    <t>00066283</t>
  </si>
  <si>
    <t>14222775</t>
  </si>
  <si>
    <t>BH26037</t>
  </si>
  <si>
    <t>00063573</t>
  </si>
  <si>
    <t>11038812</t>
  </si>
  <si>
    <t>BH26157</t>
  </si>
  <si>
    <t>00065139</t>
  </si>
  <si>
    <t>TC17461042</t>
  </si>
  <si>
    <t>BH26159</t>
  </si>
  <si>
    <t>00065141</t>
  </si>
  <si>
    <t>TC16270006</t>
  </si>
  <si>
    <t>BH26158</t>
  </si>
  <si>
    <t>00065140</t>
  </si>
  <si>
    <t>TC17460790</t>
  </si>
  <si>
    <t>BH50860</t>
  </si>
  <si>
    <t>00066343</t>
  </si>
  <si>
    <t>14223260</t>
  </si>
  <si>
    <t>BH26151</t>
  </si>
  <si>
    <t>00065133</t>
  </si>
  <si>
    <t>TC27088615</t>
  </si>
  <si>
    <t>BH26155</t>
  </si>
  <si>
    <t>00065137</t>
  </si>
  <si>
    <t>TC22087016</t>
  </si>
  <si>
    <t>BH26156</t>
  </si>
  <si>
    <t>00065138</t>
  </si>
  <si>
    <t>TC20115031</t>
  </si>
  <si>
    <t>BH26152</t>
  </si>
  <si>
    <t>00065134</t>
  </si>
  <si>
    <t>TC27088333</t>
  </si>
  <si>
    <t>BH26160</t>
  </si>
  <si>
    <t>00065142</t>
  </si>
  <si>
    <t>TC16269808</t>
  </si>
  <si>
    <t>BH26161</t>
  </si>
  <si>
    <t>00065143</t>
  </si>
  <si>
    <t>TC15200008</t>
  </si>
  <si>
    <t>BH26154</t>
  </si>
  <si>
    <t>00065136</t>
  </si>
  <si>
    <t>TC24039629</t>
  </si>
  <si>
    <t>BH26150</t>
  </si>
  <si>
    <t>00065132</t>
  </si>
  <si>
    <t>TC28073386</t>
  </si>
  <si>
    <t>BH26153</t>
  </si>
  <si>
    <t>00065135</t>
  </si>
  <si>
    <t>TC25056468</t>
  </si>
  <si>
    <t>BH26148</t>
  </si>
  <si>
    <t>00065130</t>
  </si>
  <si>
    <t>TC91072159</t>
  </si>
  <si>
    <t>BH26149</t>
  </si>
  <si>
    <t>00065131</t>
  </si>
  <si>
    <t>TC91072011</t>
  </si>
  <si>
    <t>BH26162</t>
  </si>
  <si>
    <t>00065144</t>
  </si>
  <si>
    <t>11039320</t>
  </si>
  <si>
    <t>BH26717</t>
  </si>
  <si>
    <t>00066500</t>
  </si>
  <si>
    <t>11039639</t>
  </si>
  <si>
    <t>BH26718</t>
  </si>
  <si>
    <t>00066501</t>
  </si>
  <si>
    <t>19181010</t>
  </si>
  <si>
    <t>BH51597</t>
  </si>
  <si>
    <t>00066637</t>
  </si>
  <si>
    <t>26188854</t>
  </si>
  <si>
    <t>BH26721</t>
  </si>
  <si>
    <t>00066504</t>
  </si>
  <si>
    <t>TC25057525</t>
  </si>
  <si>
    <t>BH26728</t>
  </si>
  <si>
    <t>00066511</t>
  </si>
  <si>
    <t>TC15200510</t>
  </si>
  <si>
    <t>BH26720</t>
  </si>
  <si>
    <t>00066503</t>
  </si>
  <si>
    <t>TC27090114</t>
  </si>
  <si>
    <t>BH26727</t>
  </si>
  <si>
    <t>00066510</t>
  </si>
  <si>
    <t>TC16270903</t>
  </si>
  <si>
    <t>BH51632</t>
  </si>
  <si>
    <t>00066639</t>
  </si>
  <si>
    <t>13166306</t>
  </si>
  <si>
    <t>BH26722</t>
  </si>
  <si>
    <t>00066505</t>
  </si>
  <si>
    <t>TC24041200</t>
  </si>
  <si>
    <t>BH51633</t>
  </si>
  <si>
    <t>00066638</t>
  </si>
  <si>
    <t>13166223</t>
  </si>
  <si>
    <t>BH26724</t>
  </si>
  <si>
    <t>00066507</t>
  </si>
  <si>
    <t>TC17462286</t>
  </si>
  <si>
    <t>BH51631</t>
  </si>
  <si>
    <t>00066640</t>
  </si>
  <si>
    <t>13166108</t>
  </si>
  <si>
    <t>BH26723</t>
  </si>
  <si>
    <t>00066506</t>
  </si>
  <si>
    <t>TC20116273</t>
  </si>
  <si>
    <t>BH26726</t>
  </si>
  <si>
    <t>00066509</t>
  </si>
  <si>
    <t>TC16271186</t>
  </si>
  <si>
    <t>BH26719</t>
  </si>
  <si>
    <t>00066502</t>
  </si>
  <si>
    <t>TC91072880</t>
  </si>
  <si>
    <t>BH26725</t>
  </si>
  <si>
    <t>00066508</t>
  </si>
  <si>
    <t>TC17462002</t>
  </si>
  <si>
    <t>BH26729</t>
  </si>
  <si>
    <t>00066512</t>
  </si>
  <si>
    <t>11040096</t>
  </si>
  <si>
    <t>BH26730</t>
  </si>
  <si>
    <t>00066513</t>
  </si>
  <si>
    <t>18011829</t>
  </si>
  <si>
    <t>BH26731</t>
  </si>
  <si>
    <t>00066514</t>
  </si>
  <si>
    <t>18010373</t>
  </si>
  <si>
    <t>BH26734</t>
  </si>
  <si>
    <t>00066528</t>
  </si>
  <si>
    <t>10336447</t>
  </si>
  <si>
    <t>BH26736</t>
  </si>
  <si>
    <t>00066530</t>
  </si>
  <si>
    <t>10339054</t>
  </si>
  <si>
    <t>BH26735</t>
  </si>
  <si>
    <t>00066529</t>
  </si>
  <si>
    <t>10339351</t>
  </si>
  <si>
    <t>BH26737</t>
  </si>
  <si>
    <t>00066531</t>
  </si>
  <si>
    <t>10337600</t>
  </si>
  <si>
    <t>BH26739</t>
  </si>
  <si>
    <t>00066533</t>
  </si>
  <si>
    <t>29393250</t>
  </si>
  <si>
    <t>BH26732</t>
  </si>
  <si>
    <t>00066526</t>
  </si>
  <si>
    <t>12320770</t>
  </si>
  <si>
    <t>BH26733</t>
  </si>
  <si>
    <t>00066527</t>
  </si>
  <si>
    <t>12321056</t>
  </si>
  <si>
    <t>BH26738</t>
  </si>
  <si>
    <t>00066532</t>
  </si>
  <si>
    <t>29393532</t>
  </si>
  <si>
    <t>BH52242</t>
  </si>
  <si>
    <t>00067891</t>
  </si>
  <si>
    <t>13169473</t>
  </si>
  <si>
    <t>BH26794</t>
  </si>
  <si>
    <t>00067854</t>
  </si>
  <si>
    <t>TC17464227</t>
  </si>
  <si>
    <t>BH26795</t>
  </si>
  <si>
    <t>00067855</t>
  </si>
  <si>
    <t>TC15201511</t>
  </si>
  <si>
    <t>BH26791</t>
  </si>
  <si>
    <t>00067851</t>
  </si>
  <si>
    <t>TC91073387</t>
  </si>
  <si>
    <t>BH26792</t>
  </si>
  <si>
    <t>00067852</t>
  </si>
  <si>
    <t>TC28075611</t>
  </si>
  <si>
    <t>BH52533</t>
  </si>
  <si>
    <t>00067893</t>
  </si>
  <si>
    <t>90651848</t>
  </si>
  <si>
    <t>BH52530</t>
  </si>
  <si>
    <t>00067892</t>
  </si>
  <si>
    <t>90652010</t>
  </si>
  <si>
    <t>BH26793</t>
  </si>
  <si>
    <t>00067853</t>
  </si>
  <si>
    <t>TC20118592</t>
  </si>
  <si>
    <t>BH52532</t>
  </si>
  <si>
    <t>00067894</t>
  </si>
  <si>
    <t>90651787</t>
  </si>
  <si>
    <t>BH27191</t>
  </si>
  <si>
    <t>00067856</t>
  </si>
  <si>
    <t>11041679</t>
  </si>
  <si>
    <t>BH27240</t>
  </si>
  <si>
    <t>00068790</t>
  </si>
  <si>
    <t>TC17465248</t>
  </si>
  <si>
    <t>BH27234</t>
  </si>
  <si>
    <t>00068784</t>
  </si>
  <si>
    <t>19185565</t>
  </si>
  <si>
    <t>BH27238</t>
  </si>
  <si>
    <t>00068788</t>
  </si>
  <si>
    <t>TC15202330</t>
  </si>
  <si>
    <t>BH27235</t>
  </si>
  <si>
    <t>00068785</t>
  </si>
  <si>
    <t>18015061</t>
  </si>
  <si>
    <t>BH27237</t>
  </si>
  <si>
    <t>00068787</t>
  </si>
  <si>
    <t>18013786</t>
  </si>
  <si>
    <t>BH27246</t>
  </si>
  <si>
    <t>00068796</t>
  </si>
  <si>
    <t>TC91074251</t>
  </si>
  <si>
    <t>BH27243</t>
  </si>
  <si>
    <t>00068793</t>
  </si>
  <si>
    <t>TC23463506</t>
  </si>
  <si>
    <t>BH27245</t>
  </si>
  <si>
    <t>00068795</t>
  </si>
  <si>
    <t>TC25060365</t>
  </si>
  <si>
    <t>BH27244</t>
  </si>
  <si>
    <t>00068794</t>
  </si>
  <si>
    <t>TC25060109</t>
  </si>
  <si>
    <t>BH27242</t>
  </si>
  <si>
    <t>00068792</t>
  </si>
  <si>
    <t>TC22091667</t>
  </si>
  <si>
    <t>BH27239</t>
  </si>
  <si>
    <t>00068789</t>
  </si>
  <si>
    <t>TC16274129</t>
  </si>
  <si>
    <t>BH27241</t>
  </si>
  <si>
    <t>00068791</t>
  </si>
  <si>
    <t>TC17465535</t>
  </si>
  <si>
    <t>BH27236</t>
  </si>
  <si>
    <t>00068786</t>
  </si>
  <si>
    <t>18013692</t>
  </si>
  <si>
    <t>BH53345</t>
  </si>
  <si>
    <t>BH27412</t>
  </si>
  <si>
    <t>00068798</t>
  </si>
  <si>
    <t>11042549</t>
  </si>
  <si>
    <t>BH27411</t>
  </si>
  <si>
    <t>00068797</t>
  </si>
  <si>
    <t>12324414</t>
  </si>
  <si>
    <t>dư 5đ</t>
  </si>
  <si>
    <t>dư 3đ</t>
  </si>
  <si>
    <t>Khách dư 5đ</t>
  </si>
  <si>
    <t>Khách thiếu 5đ</t>
  </si>
  <si>
    <t>Khách dư 3đ</t>
  </si>
  <si>
    <t>khách dư 5đ</t>
  </si>
  <si>
    <t>thiếu 5đ</t>
  </si>
  <si>
    <t>dư 4đ</t>
  </si>
  <si>
    <t>Khách dư 4đ</t>
  </si>
  <si>
    <t>ĐÃ PHÁT SINH</t>
  </si>
  <si>
    <t>1809MEGA--003-320</t>
  </si>
  <si>
    <t>1809MEGA--003-319</t>
  </si>
  <si>
    <t>1709MEGA-0003-108</t>
  </si>
  <si>
    <t>Hàng Trả - MM Food Service Hung Phu - Phiếu trả ngày …........... - MEGA-HCM-TDC-0003</t>
  </si>
  <si>
    <t>thiếu 1đ</t>
  </si>
  <si>
    <t>Khách thiếu 1đ</t>
  </si>
  <si>
    <t>00068814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</si>
</sst>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 #,##0_)_ ;_ * \(#,##0\)_ ;_ * &quot;-&quot;_)_ ;_ @_ "/>
    <numFmt numFmtId="165" formatCode="_-* #,##0_-;\-* #,##0_-;_-* &quot;-&quot;??_-;_-@_-"/>
    <numFmt numFmtId="166" formatCode="mm"/>
    <numFmt numFmtId="167" formatCode="&quot;Tháng &quot;mm"/>
    <numFmt numFmtId="168" formatCode="#,##0_);[Red]\(#,##0\);&quot;&quot;"/>
    <numFmt numFmtId="169" formatCode="#,##0_);[Red]\(#,##0\)"/>
    <numFmt numFmtId="170" formatCode="_(* #,##0_);_(* \(#,##0\);_(* &quot;-&quot;??_);_(@_)"/>
    <numFmt numFmtId="171" formatCode="[$-1010000]d/m/yyyy;@"/>
  </numFmts>
  <fonts count="25" x14ac:knownFonts="1">
    <font>
      <sz val="11"/>
      <color theme="1"/>
      <name val="Arial"/>
      <family val="2"/>
      <scheme val="minor"/>
    </font>
    <font>
      <sz val="11"/>
      <color theme="1"/>
      <name val="Arial"/>
      <family val="2"/>
      <scheme val="minor"/>
    </font>
    <font>
      <b/>
      <sz val="10"/>
      <color theme="1"/>
      <name val="Times New Roman"/>
      <family val="1"/>
    </font>
    <font>
      <sz val="10"/>
      <color theme="1"/>
      <name val="Times New Roman"/>
      <family val="1"/>
    </font>
    <font>
      <b/>
      <sz val="10"/>
      <color rgb="FF00000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sz val="8"/>
      <color rgb="FF000000"/>
      <name val="Microsoft Sans Serif"/>
      <family val="2"/>
    </font>
    <font>
      <sz val="10"/>
      <name val="Times New Roman"/>
      <family val="1"/>
      <scheme val="major"/>
    </font>
    <font>
      <sz val="10"/>
      <color rgb="FF000000"/>
      <name val="Times New Roman"/>
      <family val="1"/>
      <scheme val="major"/>
    </font>
    <font>
      <sz val="10"/>
      <color rgb="FFFF0000"/>
      <name val="Times New Roman"/>
      <family val="1"/>
      <scheme val="major"/>
    </font>
    <font>
      <sz val="10"/>
      <color rgb="FFFF0000"/>
      <name val="Times New Roman"/>
      <family val="1"/>
    </font>
    <font>
      <sz val="8"/>
      <color rgb="FFFF0000"/>
      <name val="Microsoft Sans Serif"/>
      <family val="2"/>
    </font>
    <font>
      <sz val="8"/>
      <color rgb="FF008000"/>
      <name val="Microsoft Sans Serif"/>
      <family val="2"/>
    </font>
    <font>
      <sz val="8"/>
      <name val="Microsoft Sans Serif"/>
      <family val="2"/>
    </font>
    <font>
      <sz val="10"/>
      <color rgb="FF000000"/>
      <name val="Times New Roman"/>
      <family val="1"/>
    </font>
    <font>
      <b/>
      <sz val="10"/>
      <color rgb="FFFF0000"/>
      <name val="Times New Roman"/>
      <family val="1"/>
    </font>
    <font>
      <sz val="10"/>
      <name val="Calibri"/>
      <family val="2"/>
    </font>
    <font>
      <sz val="10"/>
      <color rgb="FFFF0000"/>
      <name val="Calibri"/>
      <family val="2"/>
    </font>
    <font>
      <b/>
      <sz val="11"/>
      <color rgb="FFFFFFFF"/>
      <name val="Calibri"/>
      <family val="2"/>
    </font>
    <font>
      <sz val="10"/>
      <name val="Calibri"/>
      <family val="2"/>
    </font>
    <font>
      <sz val="10"/>
      <color theme="1"/>
      <name val="Calibri"/>
      <family val="2"/>
    </font>
    <font>
      <sz val="10"/>
      <color rgb="FFFF0000"/>
      <name val="Calibri"/>
      <family val="2"/>
    </font>
  </fonts>
  <fills count="10">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79998168889431442"/>
        <bgColor indexed="64"/>
      </patternFill>
    </fill>
    <fill>
      <patternFill patternType="solid">
        <fgColor rgb="FFF0F0F0"/>
        <bgColor indexed="64"/>
      </patternFill>
    </fill>
    <fill>
      <patternFill patternType="solid">
        <fgColor rgb="FF2F5496"/>
        <bgColor rgb="FF2F5496"/>
      </patternFill>
    </fill>
    <fill>
      <patternFill patternType="solid">
        <fgColor rgb="FFFFC000"/>
        <bgColor indexed="64"/>
      </patternFill>
    </fill>
  </fills>
  <borders count="11">
    <border>
      <left/>
      <right/>
      <top/>
      <bottom/>
      <diagonal/>
    </border>
    <border>
      <left style="thin">
        <color rgb="FFE3E3E3"/>
      </left>
      <right style="thin">
        <color rgb="FFE3E3E3"/>
      </right>
      <top style="thin">
        <color rgb="FFE3E3E3"/>
      </top>
      <bottom style="thin">
        <color rgb="FFE3E3E3"/>
      </bottom>
      <diagonal/>
    </border>
    <border>
      <left style="thin">
        <color rgb="FF8DA1DE"/>
      </left>
      <right style="thin">
        <color rgb="FF8DA1DE"/>
      </right>
      <top/>
      <bottom style="thin">
        <color rgb="FF8DA1DE"/>
      </bottom>
      <diagonal/>
    </border>
    <border>
      <left style="thin">
        <color rgb="FF8DA1DE"/>
      </left>
      <right style="thin">
        <color rgb="FF8DA1DE"/>
      </right>
      <top/>
      <bottom/>
      <diagonal/>
    </border>
    <border>
      <left/>
      <right/>
      <top/>
      <bottom style="thin">
        <color theme="4" tint="0.39997558519241921"/>
      </bottom>
      <diagonal/>
    </border>
    <border>
      <left style="thin">
        <color rgb="FF8DA1DE"/>
      </left>
      <right style="thin">
        <color rgb="FF8DA1DE"/>
      </right>
      <top style="thin">
        <color rgb="FF8DA1DE"/>
      </top>
      <bottom/>
      <diagonal/>
    </border>
    <border>
      <left style="thin">
        <color rgb="FFE3E3E3"/>
      </left>
      <right style="thin">
        <color rgb="FFE3E3E3"/>
      </right>
      <top style="thin">
        <color rgb="FFE3E3E3"/>
      </top>
      <bottom/>
      <diagonal/>
    </border>
    <border>
      <left style="thin">
        <color rgb="FFE3E3E3"/>
      </left>
      <right/>
      <top style="thin">
        <color rgb="FFE3E3E3"/>
      </top>
      <bottom style="thin">
        <color rgb="FFE3E3E3"/>
      </bottom>
      <diagonal/>
    </border>
    <border>
      <left style="thin">
        <color rgb="FFE3E3E3"/>
      </left>
      <right/>
      <top style="thin">
        <color rgb="FFE3E3E3"/>
      </top>
      <bottom/>
      <diagonal/>
    </border>
    <border>
      <left style="thin">
        <color indexed="64"/>
      </left>
      <right style="thin">
        <color indexed="64"/>
      </right>
      <top style="thin">
        <color indexed="64"/>
      </top>
      <bottom style="thin">
        <color indexed="64"/>
      </bottom>
      <diagonal/>
    </border>
    <border>
      <left/>
      <right/>
      <top style="thin">
        <color theme="4"/>
      </top>
      <bottom style="thin">
        <color theme="4"/>
      </bottom>
      <diagonal/>
    </border>
  </borders>
  <cellStyleXfs count="13">
    <xf numFmtId="0" fontId="0" fillId="0" borderId="0"/>
    <xf numFmtId="0" fontId="1" fillId="0" borderId="0"/>
    <xf numFmtId="16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165">
    <xf numFmtId="0" fontId="0" fillId="0" borderId="0" xfId="0"/>
    <xf numFmtId="0" fontId="2" fillId="0" borderId="0" xfId="0" applyFont="1" applyAlignment="1">
      <alignment horizontal="centerContinuous"/>
    </xf>
    <xf numFmtId="0" fontId="3" fillId="0" borderId="0" xfId="0" applyFont="1"/>
    <xf numFmtId="0" fontId="3" fillId="0" borderId="0" xfId="0" applyFont="1" applyAlignment="1">
      <alignment horizontal="left" vertical="center"/>
    </xf>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38" fontId="3" fillId="0" borderId="0" xfId="0" applyNumberFormat="1" applyFont="1"/>
    <xf numFmtId="1" fontId="3" fillId="0" borderId="0" xfId="0" applyNumberFormat="1" applyFont="1"/>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38" fontId="4" fillId="2" borderId="3"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64" fontId="2" fillId="0" borderId="0" xfId="2" applyFont="1" applyAlignment="1">
      <alignment horizontal="centerContinuous"/>
    </xf>
    <xf numFmtId="164" fontId="4" fillId="3" borderId="2" xfId="2" applyFont="1" applyFill="1" applyBorder="1" applyAlignment="1">
      <alignment horizontal="center" vertical="center" wrapText="1"/>
    </xf>
    <xf numFmtId="164" fontId="3" fillId="0" borderId="0" xfId="2" applyFont="1"/>
    <xf numFmtId="14" fontId="2" fillId="0" borderId="0" xfId="0" applyNumberFormat="1" applyFont="1" applyAlignment="1">
      <alignment horizontal="centerContinuous"/>
    </xf>
    <xf numFmtId="14" fontId="4" fillId="3" borderId="2" xfId="0" applyNumberFormat="1" applyFont="1" applyFill="1" applyBorder="1" applyAlignment="1">
      <alignment horizontal="center" vertical="center" wrapText="1"/>
    </xf>
    <xf numFmtId="14" fontId="0" fillId="0" borderId="0" xfId="0" applyNumberFormat="1"/>
    <xf numFmtId="14" fontId="4" fillId="2" borderId="3" xfId="0" applyNumberFormat="1" applyFont="1" applyFill="1" applyBorder="1" applyAlignment="1">
      <alignment horizontal="center" vertical="center" wrapText="1"/>
    </xf>
    <xf numFmtId="0" fontId="6" fillId="0" borderId="0" xfId="0" applyFont="1"/>
    <xf numFmtId="0" fontId="6" fillId="0" borderId="0" xfId="0" pivotButton="1" applyFont="1"/>
    <xf numFmtId="0" fontId="8" fillId="0" borderId="0" xfId="0" applyFont="1" applyAlignment="1">
      <alignment horizontal="centerContinuous"/>
    </xf>
    <xf numFmtId="0" fontId="6" fillId="0" borderId="0" xfId="0" applyFont="1" applyAlignment="1">
      <alignment horizontal="centerContinuous"/>
    </xf>
    <xf numFmtId="164" fontId="7" fillId="0" borderId="0" xfId="0" applyNumberFormat="1" applyFont="1"/>
    <xf numFmtId="0" fontId="7" fillId="5" borderId="0" xfId="0" applyFont="1" applyFill="1" applyAlignment="1">
      <alignment horizontal="center"/>
    </xf>
    <xf numFmtId="164" fontId="7" fillId="5" borderId="0" xfId="0" applyNumberFormat="1" applyFont="1" applyFill="1"/>
    <xf numFmtId="0" fontId="9" fillId="0" borderId="1" xfId="0" applyFont="1" applyBorder="1" applyAlignment="1">
      <alignment horizontal="left" vertical="center"/>
    </xf>
    <xf numFmtId="38" fontId="9" fillId="0" borderId="1" xfId="0" applyNumberFormat="1" applyFont="1" applyBorder="1" applyAlignment="1">
      <alignment horizontal="right" vertical="center"/>
    </xf>
    <xf numFmtId="164" fontId="3" fillId="0" borderId="0" xfId="2" applyFont="1" applyBorder="1"/>
    <xf numFmtId="165" fontId="2" fillId="0" borderId="0" xfId="5" applyNumberFormat="1" applyFont="1" applyAlignment="1">
      <alignment horizontal="left"/>
    </xf>
    <xf numFmtId="0" fontId="4" fillId="3"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1" fontId="9" fillId="2" borderId="5" xfId="0" applyNumberFormat="1" applyFont="1" applyFill="1" applyBorder="1" applyAlignment="1">
      <alignment horizontal="center" vertical="center" wrapText="1"/>
    </xf>
    <xf numFmtId="38" fontId="9" fillId="2" borderId="5" xfId="0" applyNumberFormat="1" applyFont="1" applyFill="1" applyBorder="1" applyAlignment="1">
      <alignment horizontal="center" vertical="center" wrapText="1"/>
    </xf>
    <xf numFmtId="1" fontId="9" fillId="0" borderId="1" xfId="0" applyNumberFormat="1" applyFont="1" applyBorder="1" applyAlignment="1">
      <alignment horizontal="right" vertical="center"/>
    </xf>
    <xf numFmtId="0" fontId="4" fillId="6" borderId="3" xfId="0"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166" fontId="2" fillId="0" borderId="0" xfId="0" applyNumberFormat="1" applyFont="1" applyAlignment="1">
      <alignment horizontal="center" vertical="center"/>
    </xf>
    <xf numFmtId="166" fontId="3" fillId="0" borderId="0" xfId="0" applyNumberFormat="1" applyFont="1" applyAlignment="1">
      <alignment horizontal="center" vertical="center"/>
    </xf>
    <xf numFmtId="167" fontId="7" fillId="4" borderId="4" xfId="0" applyNumberFormat="1" applyFont="1" applyFill="1" applyBorder="1" applyAlignment="1">
      <alignment horizontal="center"/>
    </xf>
    <xf numFmtId="168" fontId="6" fillId="0" borderId="0" xfId="2" applyNumberFormat="1" applyFont="1"/>
    <xf numFmtId="165" fontId="2" fillId="0" borderId="0" xfId="0" applyNumberFormat="1" applyFont="1" applyAlignment="1">
      <alignment horizontal="left"/>
    </xf>
    <xf numFmtId="0" fontId="10" fillId="0" borderId="1" xfId="4" applyFont="1" applyBorder="1" applyAlignment="1">
      <alignment horizontal="left"/>
    </xf>
    <xf numFmtId="14" fontId="10" fillId="0" borderId="1" xfId="4" applyNumberFormat="1" applyFont="1" applyBorder="1" applyAlignment="1">
      <alignment horizontal="center"/>
    </xf>
    <xf numFmtId="38" fontId="11" fillId="0" borderId="1" xfId="4" applyNumberFormat="1" applyFont="1" applyBorder="1" applyAlignment="1">
      <alignment horizontal="right"/>
    </xf>
    <xf numFmtId="38" fontId="3" fillId="0" borderId="1" xfId="4" applyNumberFormat="1" applyFont="1" applyBorder="1" applyAlignment="1">
      <alignment horizontal="right"/>
    </xf>
    <xf numFmtId="0" fontId="10" fillId="0" borderId="6" xfId="4" applyFont="1" applyBorder="1" applyAlignment="1">
      <alignment horizontal="left"/>
    </xf>
    <xf numFmtId="14" fontId="10" fillId="0" borderId="6" xfId="4" applyNumberFormat="1" applyFont="1" applyBorder="1" applyAlignment="1">
      <alignment horizontal="center"/>
    </xf>
    <xf numFmtId="38" fontId="11" fillId="0" borderId="6" xfId="4" applyNumberFormat="1" applyFont="1" applyBorder="1" applyAlignment="1">
      <alignment horizontal="right"/>
    </xf>
    <xf numFmtId="38" fontId="3" fillId="0" borderId="6" xfId="4" applyNumberFormat="1" applyFont="1" applyBorder="1" applyAlignment="1">
      <alignment horizontal="right"/>
    </xf>
    <xf numFmtId="0" fontId="10" fillId="0" borderId="1" xfId="0" applyFont="1" applyBorder="1" applyAlignment="1">
      <alignment horizontal="left"/>
    </xf>
    <xf numFmtId="14" fontId="10" fillId="0" borderId="1" xfId="0" applyNumberFormat="1" applyFont="1" applyBorder="1" applyAlignment="1">
      <alignment horizontal="center"/>
    </xf>
    <xf numFmtId="38" fontId="11" fillId="0" borderId="1" xfId="0" applyNumberFormat="1" applyFont="1" applyBorder="1" applyAlignment="1">
      <alignment horizontal="right"/>
    </xf>
    <xf numFmtId="38" fontId="3" fillId="0" borderId="1" xfId="0" applyNumberFormat="1" applyFont="1" applyBorder="1" applyAlignment="1">
      <alignment horizontal="right"/>
    </xf>
    <xf numFmtId="0" fontId="10" fillId="0" borderId="6" xfId="0" applyFont="1" applyBorder="1" applyAlignment="1">
      <alignment horizontal="left"/>
    </xf>
    <xf numFmtId="14" fontId="10" fillId="0" borderId="6" xfId="0" applyNumberFormat="1" applyFont="1" applyBorder="1" applyAlignment="1">
      <alignment horizontal="center"/>
    </xf>
    <xf numFmtId="38" fontId="11" fillId="0" borderId="6" xfId="0" applyNumberFormat="1" applyFont="1" applyBorder="1" applyAlignment="1">
      <alignment horizontal="right"/>
    </xf>
    <xf numFmtId="38" fontId="3" fillId="0" borderId="6" xfId="0" applyNumberFormat="1" applyFont="1" applyBorder="1" applyAlignment="1">
      <alignment horizontal="right"/>
    </xf>
    <xf numFmtId="0" fontId="9" fillId="0" borderId="1" xfId="4" applyFont="1" applyBorder="1" applyAlignment="1">
      <alignment horizontal="left" vertical="center"/>
    </xf>
    <xf numFmtId="3" fontId="3" fillId="0" borderId="0" xfId="0" applyNumberFormat="1" applyFont="1"/>
    <xf numFmtId="38" fontId="3" fillId="0" borderId="0" xfId="0" applyNumberFormat="1" applyFont="1" applyAlignment="1">
      <alignment horizontal="left"/>
    </xf>
    <xf numFmtId="38" fontId="11" fillId="0" borderId="7" xfId="0" applyNumberFormat="1" applyFont="1" applyBorder="1" applyAlignment="1">
      <alignment horizontal="right"/>
    </xf>
    <xf numFmtId="38" fontId="11" fillId="0" borderId="8" xfId="0" applyNumberFormat="1" applyFont="1" applyBorder="1" applyAlignment="1">
      <alignment horizontal="right"/>
    </xf>
    <xf numFmtId="49" fontId="0" fillId="0" borderId="0" xfId="0" applyNumberFormat="1"/>
    <xf numFmtId="0" fontId="10" fillId="0" borderId="1" xfId="0" quotePrefix="1" applyFont="1" applyBorder="1" applyAlignment="1">
      <alignment horizontal="left"/>
    </xf>
    <xf numFmtId="165" fontId="0" fillId="0" borderId="0" xfId="5" applyNumberFormat="1" applyFont="1"/>
    <xf numFmtId="0" fontId="10" fillId="0" borderId="6" xfId="0" quotePrefix="1" applyFont="1" applyBorder="1" applyAlignment="1">
      <alignment horizontal="left"/>
    </xf>
    <xf numFmtId="14" fontId="9" fillId="0" borderId="1" xfId="0" applyNumberFormat="1" applyFont="1" applyBorder="1" applyAlignment="1">
      <alignment horizontal="center" vertical="center"/>
    </xf>
    <xf numFmtId="0" fontId="12" fillId="3" borderId="1" xfId="0" applyFont="1" applyFill="1" applyBorder="1" applyAlignment="1">
      <alignment horizontal="left"/>
    </xf>
    <xf numFmtId="14" fontId="12" fillId="3" borderId="1" xfId="0" applyNumberFormat="1" applyFont="1" applyFill="1" applyBorder="1" applyAlignment="1">
      <alignment horizontal="center"/>
    </xf>
    <xf numFmtId="38" fontId="12" fillId="3" borderId="1" xfId="0" applyNumberFormat="1" applyFont="1" applyFill="1" applyBorder="1" applyAlignment="1">
      <alignment horizontal="right"/>
    </xf>
    <xf numFmtId="3" fontId="13" fillId="3" borderId="0" xfId="0" applyNumberFormat="1" applyFont="1" applyFill="1"/>
    <xf numFmtId="38" fontId="12" fillId="3" borderId="7" xfId="0" applyNumberFormat="1" applyFont="1" applyFill="1" applyBorder="1" applyAlignment="1">
      <alignment horizontal="right"/>
    </xf>
    <xf numFmtId="38" fontId="13" fillId="3" borderId="0" xfId="0" applyNumberFormat="1" applyFont="1" applyFill="1" applyAlignment="1">
      <alignment horizontal="left"/>
    </xf>
    <xf numFmtId="14" fontId="13" fillId="3" borderId="0" xfId="0" applyNumberFormat="1" applyFont="1" applyFill="1"/>
    <xf numFmtId="38" fontId="13" fillId="3" borderId="0" xfId="0" applyNumberFormat="1" applyFont="1" applyFill="1"/>
    <xf numFmtId="164" fontId="13" fillId="3" borderId="0" xfId="2" applyFont="1" applyFill="1" applyBorder="1"/>
    <xf numFmtId="0" fontId="13" fillId="3" borderId="0" xfId="0" applyFont="1" applyFill="1"/>
    <xf numFmtId="166" fontId="13" fillId="3" borderId="0" xfId="0" applyNumberFormat="1" applyFont="1" applyFill="1" applyAlignment="1">
      <alignment horizontal="center" vertical="center"/>
    </xf>
    <xf numFmtId="14" fontId="9" fillId="2" borderId="5" xfId="0" applyNumberFormat="1" applyFont="1" applyFill="1" applyBorder="1" applyAlignment="1">
      <alignment horizontal="center" vertical="center" wrapText="1"/>
    </xf>
    <xf numFmtId="38" fontId="14" fillId="0" borderId="1" xfId="0" applyNumberFormat="1" applyFont="1" applyBorder="1" applyAlignment="1">
      <alignment horizontal="right" vertical="center"/>
    </xf>
    <xf numFmtId="0" fontId="15" fillId="0" borderId="1" xfId="0" applyFont="1" applyBorder="1" applyAlignment="1">
      <alignment horizontal="left" vertical="center"/>
    </xf>
    <xf numFmtId="14" fontId="15" fillId="0" borderId="1" xfId="0" applyNumberFormat="1" applyFont="1" applyBorder="1" applyAlignment="1">
      <alignment horizontal="center" vertical="center"/>
    </xf>
    <xf numFmtId="38" fontId="15" fillId="0" borderId="1" xfId="0" applyNumberFormat="1" applyFont="1" applyBorder="1" applyAlignment="1">
      <alignment horizontal="right" vertical="center"/>
    </xf>
    <xf numFmtId="0" fontId="16" fillId="7" borderId="1" xfId="0" applyFont="1" applyFill="1" applyBorder="1" applyAlignment="1">
      <alignment horizontal="left" vertical="center"/>
    </xf>
    <xf numFmtId="38" fontId="16" fillId="7" borderId="1" xfId="0" applyNumberFormat="1" applyFont="1" applyFill="1" applyBorder="1" applyAlignment="1">
      <alignment horizontal="right" vertical="center"/>
    </xf>
    <xf numFmtId="38" fontId="0" fillId="0" borderId="0" xfId="0" applyNumberFormat="1"/>
    <xf numFmtId="0" fontId="17" fillId="0" borderId="0" xfId="0" applyFont="1"/>
    <xf numFmtId="165" fontId="18" fillId="0" borderId="0" xfId="5" applyNumberFormat="1" applyFont="1" applyAlignment="1">
      <alignment horizontal="left"/>
    </xf>
    <xf numFmtId="0" fontId="0" fillId="3" borderId="0" xfId="0" applyFill="1"/>
    <xf numFmtId="0" fontId="9" fillId="0" borderId="6" xfId="0" applyFont="1" applyBorder="1" applyAlignment="1">
      <alignment horizontal="left" vertical="center"/>
    </xf>
    <xf numFmtId="0" fontId="15" fillId="0" borderId="6" xfId="0" applyFont="1" applyBorder="1" applyAlignment="1">
      <alignment horizontal="left" vertical="center"/>
    </xf>
    <xf numFmtId="14" fontId="9" fillId="0" borderId="6" xfId="0" applyNumberFormat="1" applyFont="1" applyBorder="1" applyAlignment="1">
      <alignment horizontal="center" vertical="center"/>
    </xf>
    <xf numFmtId="14" fontId="15" fillId="0" borderId="6" xfId="0" applyNumberFormat="1" applyFont="1" applyBorder="1" applyAlignment="1">
      <alignment horizontal="center" vertical="center"/>
    </xf>
    <xf numFmtId="14" fontId="0" fillId="0" borderId="6" xfId="0" applyNumberFormat="1" applyBorder="1"/>
    <xf numFmtId="14" fontId="10" fillId="0" borderId="0" xfId="0" applyNumberFormat="1" applyFont="1" applyAlignment="1">
      <alignment horizontal="center"/>
    </xf>
    <xf numFmtId="14" fontId="9" fillId="0" borderId="0" xfId="0" applyNumberFormat="1" applyFont="1" applyAlignment="1">
      <alignment horizontal="center" vertical="center"/>
    </xf>
    <xf numFmtId="14" fontId="0" fillId="0" borderId="1" xfId="0" applyNumberFormat="1" applyBorder="1"/>
    <xf numFmtId="14" fontId="15" fillId="0" borderId="0" xfId="0" applyNumberFormat="1" applyFont="1" applyAlignment="1">
      <alignment horizontal="center" vertical="center"/>
    </xf>
    <xf numFmtId="49" fontId="0" fillId="0" borderId="1" xfId="0" applyNumberFormat="1" applyBorder="1"/>
    <xf numFmtId="0" fontId="10" fillId="0" borderId="0" xfId="0" applyFont="1" applyAlignment="1">
      <alignment horizontal="left"/>
    </xf>
    <xf numFmtId="38" fontId="9" fillId="0" borderId="6" xfId="0" applyNumberFormat="1" applyFont="1" applyBorder="1" applyAlignment="1">
      <alignment horizontal="right" vertical="center"/>
    </xf>
    <xf numFmtId="38" fontId="15" fillId="0" borderId="6" xfId="0" applyNumberFormat="1" applyFont="1" applyBorder="1" applyAlignment="1">
      <alignment horizontal="right" vertical="center"/>
    </xf>
    <xf numFmtId="3" fontId="3" fillId="0" borderId="1" xfId="0" applyNumberFormat="1" applyFont="1" applyBorder="1"/>
    <xf numFmtId="38" fontId="3" fillId="0" borderId="0" xfId="0" applyNumberFormat="1" applyFont="1" applyAlignment="1">
      <alignment horizontal="right"/>
    </xf>
    <xf numFmtId="3" fontId="3" fillId="0" borderId="6" xfId="0" applyNumberFormat="1" applyFont="1" applyBorder="1"/>
    <xf numFmtId="0" fontId="3" fillId="0" borderId="1" xfId="0" applyFont="1" applyBorder="1"/>
    <xf numFmtId="38" fontId="9" fillId="0" borderId="0" xfId="0" applyNumberFormat="1" applyFont="1" applyAlignment="1">
      <alignment horizontal="right" vertical="center"/>
    </xf>
    <xf numFmtId="0" fontId="3" fillId="0" borderId="6" xfId="0" applyFont="1" applyBorder="1"/>
    <xf numFmtId="38" fontId="9" fillId="0" borderId="7" xfId="0" applyNumberFormat="1" applyFont="1" applyBorder="1" applyAlignment="1">
      <alignment horizontal="right" vertical="center"/>
    </xf>
    <xf numFmtId="38" fontId="9" fillId="0" borderId="8" xfId="0" applyNumberFormat="1" applyFont="1" applyBorder="1" applyAlignment="1">
      <alignment horizontal="right" vertical="center"/>
    </xf>
    <xf numFmtId="38" fontId="15" fillId="0" borderId="7" xfId="0" applyNumberFormat="1" applyFont="1" applyBorder="1" applyAlignment="1">
      <alignment horizontal="right" vertical="center"/>
    </xf>
    <xf numFmtId="38" fontId="15" fillId="0" borderId="8" xfId="0" applyNumberFormat="1" applyFont="1" applyBorder="1" applyAlignment="1">
      <alignment horizontal="right" vertical="center"/>
    </xf>
    <xf numFmtId="0" fontId="19" fillId="0" borderId="9" xfId="0" applyFont="1" applyBorder="1" applyAlignment="1">
      <alignment horizontal="center" vertical="center"/>
    </xf>
    <xf numFmtId="0" fontId="19" fillId="0" borderId="9" xfId="0" applyFont="1" applyBorder="1"/>
    <xf numFmtId="3" fontId="20" fillId="0" borderId="9" xfId="0" applyNumberFormat="1" applyFont="1" applyBorder="1"/>
    <xf numFmtId="14" fontId="19" fillId="0" borderId="9" xfId="0" applyNumberFormat="1" applyFont="1" applyBorder="1" applyAlignment="1">
      <alignment horizontal="center" vertical="center"/>
    </xf>
    <xf numFmtId="3" fontId="19" fillId="0" borderId="9" xfId="0" applyNumberFormat="1" applyFont="1" applyBorder="1"/>
    <xf numFmtId="0" fontId="21" fillId="8" borderId="9" xfId="0" applyFont="1" applyFill="1" applyBorder="1" applyAlignment="1">
      <alignment horizontal="center" vertical="center" wrapText="1"/>
    </xf>
    <xf numFmtId="0" fontId="21" fillId="8" borderId="0" xfId="0" applyFont="1" applyFill="1" applyAlignment="1">
      <alignment horizontal="center" vertical="center" wrapText="1"/>
    </xf>
    <xf numFmtId="14" fontId="19" fillId="0" borderId="0" xfId="0" applyNumberFormat="1" applyFont="1" applyAlignment="1">
      <alignment horizontal="center" vertical="center"/>
    </xf>
    <xf numFmtId="0" fontId="3" fillId="3" borderId="0" xfId="0" applyFont="1" applyFill="1"/>
    <xf numFmtId="14" fontId="4" fillId="3" borderId="3" xfId="0" applyNumberFormat="1" applyFont="1" applyFill="1" applyBorder="1" applyAlignment="1">
      <alignment horizontal="center" vertical="center" wrapText="1"/>
    </xf>
    <xf numFmtId="14" fontId="3" fillId="3" borderId="0" xfId="0" applyNumberFormat="1" applyFont="1" applyFill="1"/>
    <xf numFmtId="38" fontId="11" fillId="0" borderId="1" xfId="2" applyNumberFormat="1" applyFont="1" applyBorder="1" applyAlignment="1">
      <alignment horizontal="right"/>
    </xf>
    <xf numFmtId="38" fontId="11" fillId="0" borderId="7" xfId="2" applyNumberFormat="1" applyFont="1" applyBorder="1" applyAlignment="1">
      <alignment horizontal="right"/>
    </xf>
    <xf numFmtId="38" fontId="11" fillId="0" borderId="6" xfId="2" applyNumberFormat="1" applyFont="1" applyBorder="1" applyAlignment="1">
      <alignment horizontal="right"/>
    </xf>
    <xf numFmtId="164" fontId="3" fillId="0" borderId="0" xfId="2" applyFont="1" applyBorder="1" applyAlignment="1"/>
    <xf numFmtId="38" fontId="11" fillId="0" borderId="8" xfId="2" applyNumberFormat="1" applyFont="1" applyBorder="1" applyAlignment="1">
      <alignment horizontal="right"/>
    </xf>
    <xf numFmtId="0" fontId="19" fillId="3" borderId="9" xfId="0" applyFont="1" applyFill="1" applyBorder="1" applyAlignment="1">
      <alignment horizontal="center" vertical="center"/>
    </xf>
    <xf numFmtId="0" fontId="19" fillId="3" borderId="9" xfId="0" applyFont="1" applyFill="1" applyBorder="1"/>
    <xf numFmtId="3" fontId="20" fillId="3" borderId="9" xfId="0" applyNumberFormat="1" applyFont="1" applyFill="1" applyBorder="1"/>
    <xf numFmtId="14" fontId="19" fillId="3" borderId="9" xfId="0" applyNumberFormat="1" applyFont="1" applyFill="1" applyBorder="1" applyAlignment="1">
      <alignment horizontal="center" vertical="center"/>
    </xf>
    <xf numFmtId="14" fontId="19" fillId="3" borderId="0" xfId="0" applyNumberFormat="1" applyFont="1" applyFill="1" applyAlignment="1">
      <alignment horizontal="center" vertical="center"/>
    </xf>
    <xf numFmtId="169" fontId="3" fillId="0" borderId="0" xfId="0" applyNumberFormat="1" applyFont="1"/>
    <xf numFmtId="38" fontId="9" fillId="0" borderId="1" xfId="0" applyNumberFormat="1" applyFont="1" applyBorder="1" applyAlignment="1">
      <alignment horizontal="right"/>
    </xf>
    <xf numFmtId="170" fontId="1" fillId="0" borderId="0" xfId="5" applyNumberFormat="1" applyFont="1"/>
    <xf numFmtId="0" fontId="22" fillId="0" borderId="9" xfId="0" applyFont="1" applyBorder="1"/>
    <xf numFmtId="14" fontId="22" fillId="0" borderId="0" xfId="0" applyNumberFormat="1" applyFont="1" applyAlignment="1">
      <alignment horizontal="center" vertical="center"/>
    </xf>
    <xf numFmtId="0" fontId="23" fillId="0" borderId="9" xfId="0" applyFont="1" applyBorder="1"/>
    <xf numFmtId="49" fontId="23" fillId="0" borderId="9" xfId="0" applyNumberFormat="1" applyFont="1" applyBorder="1"/>
    <xf numFmtId="170" fontId="23" fillId="0" borderId="9" xfId="5" applyNumberFormat="1" applyFont="1" applyFill="1" applyBorder="1"/>
    <xf numFmtId="171" fontId="23" fillId="0" borderId="9" xfId="0" applyNumberFormat="1" applyFont="1" applyBorder="1"/>
    <xf numFmtId="170" fontId="24" fillId="0" borderId="9" xfId="5" applyNumberFormat="1" applyFont="1" applyFill="1" applyBorder="1"/>
    <xf numFmtId="170" fontId="22" fillId="0" borderId="9" xfId="5" applyNumberFormat="1" applyFont="1" applyFill="1" applyBorder="1"/>
    <xf numFmtId="170" fontId="23" fillId="0" borderId="9" xfId="5" applyNumberFormat="1" applyFont="1" applyBorder="1"/>
    <xf numFmtId="170" fontId="24" fillId="0" borderId="9" xfId="5" applyNumberFormat="1" applyFont="1" applyBorder="1"/>
    <xf numFmtId="0" fontId="23" fillId="0" borderId="9" xfId="0" applyFont="1" applyBorder="1" applyAlignment="1">
      <alignment horizontal="left"/>
    </xf>
    <xf numFmtId="49" fontId="23" fillId="0" borderId="9" xfId="0" applyNumberFormat="1" applyFont="1" applyBorder="1" applyAlignment="1">
      <alignment horizontal="right"/>
    </xf>
    <xf numFmtId="0" fontId="0" fillId="0" borderId="9" xfId="0" applyBorder="1"/>
    <xf numFmtId="0" fontId="23" fillId="0" borderId="9" xfId="0" quotePrefix="1" applyFont="1" applyBorder="1"/>
    <xf numFmtId="14" fontId="3" fillId="9" borderId="0" xfId="0" applyNumberFormat="1" applyFont="1" applyFill="1"/>
    <xf numFmtId="14" fontId="23" fillId="0" borderId="9" xfId="0" applyNumberFormat="1" applyFont="1" applyBorder="1"/>
    <xf numFmtId="0" fontId="23" fillId="3" borderId="9" xfId="0" applyFont="1" applyFill="1" applyBorder="1"/>
    <xf numFmtId="0" fontId="23" fillId="3" borderId="9" xfId="0" applyFont="1" applyFill="1" applyBorder="1" applyAlignment="1">
      <alignment horizontal="left"/>
    </xf>
    <xf numFmtId="49" fontId="23" fillId="3" borderId="9" xfId="0" applyNumberFormat="1" applyFont="1" applyFill="1" applyBorder="1" applyAlignment="1">
      <alignment horizontal="right"/>
    </xf>
    <xf numFmtId="170" fontId="23" fillId="3" borderId="9" xfId="5" applyNumberFormat="1" applyFont="1" applyFill="1" applyBorder="1"/>
    <xf numFmtId="14" fontId="23" fillId="3" borderId="9" xfId="0" applyNumberFormat="1" applyFont="1" applyFill="1" applyBorder="1"/>
    <xf numFmtId="14" fontId="22" fillId="3" borderId="0" xfId="0" applyNumberFormat="1" applyFont="1" applyFill="1" applyAlignment="1">
      <alignment horizontal="center" vertical="center"/>
    </xf>
    <xf numFmtId="38" fontId="3" fillId="0" borderId="10" xfId="0" applyNumberFormat="1" applyFont="1" applyBorder="1"/>
    <xf numFmtId="14" fontId="3" fillId="0" borderId="0" xfId="0" applyNumberFormat="1" applyFont="1" applyAlignment="1">
      <alignment horizontal="right"/>
    </xf>
  </cellXfs>
  <cellStyles count="13">
    <cellStyle name="Comma" xfId="5" builtinId="3"/>
    <cellStyle name="Comma [0]" xfId="2" builtinId="6"/>
    <cellStyle name="Comma 2" xfId="6" xr:uid="{AED3F703-070C-4B75-AD84-A342AE263372}"/>
    <cellStyle name="Normal" xfId="0" builtinId="0"/>
    <cellStyle name="Normal 2" xfId="4" xr:uid="{C1D82406-B8EE-400E-8020-4DCC3A1A1AD0}"/>
    <cellStyle name="Normal 3" xfId="1" xr:uid="{00000000-0005-0000-0000-000001000000}"/>
    <cellStyle name="Normal 4" xfId="3" xr:uid="{8C77FD9E-129A-4811-83CE-C28314667619}"/>
    <cellStyle name="Normal 57" xfId="7" xr:uid="{E71CD9D3-432F-43F6-BFC1-BCD314A6EC0E}"/>
    <cellStyle name="Normal 59" xfId="8" xr:uid="{C22669B9-98C8-47DC-8E0E-9BF1242926B7}"/>
    <cellStyle name="Normal 60" xfId="9" xr:uid="{1BC4ABE7-D6FF-4652-9092-1697C3185563}"/>
    <cellStyle name="Normal 61" xfId="10" xr:uid="{7EA94952-5E2D-4F06-879A-DE930FFBDC46}"/>
    <cellStyle name="Normal 63" xfId="11" xr:uid="{48DF74FC-62AA-4B5D-879C-1828031C2483}"/>
    <cellStyle name="Normal 65" xfId="12" xr:uid="{6BB71C0A-E554-4C97-AA10-3685CCC2F8DB}"/>
  </cellStyles>
  <dxfs count="76">
    <dxf>
      <font>
        <b val="0"/>
        <i val="0"/>
        <strike val="0"/>
        <condense val="0"/>
        <extend val="0"/>
        <outline val="0"/>
        <shadow val="0"/>
        <u val="none"/>
        <vertAlign val="baseline"/>
        <sz val="10"/>
        <color rgb="FF000000"/>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6" formatCode="#,##0;[Red]\-#,##0"/>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6" formatCode="#,##0;[Red]\-#,##0"/>
      <alignment horizontal="left" vertical="bottom" textRotation="0" wrapText="0" indent="0" justifyLastLine="0" shrinkToFit="0" readingOrder="0"/>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top style="thin">
          <color rgb="FFE3E3E3"/>
        </top>
        <bottom style="thin">
          <color rgb="FFE3E3E3"/>
        </bottom>
      </border>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family val="1"/>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rgb="FF000000"/>
        <name val="Times New Roman"/>
        <family val="1"/>
        <scheme val="none"/>
      </font>
    </dxf>
    <dxf>
      <font>
        <b/>
        <i val="0"/>
        <strike val="0"/>
        <condense val="0"/>
        <extend val="0"/>
        <outline val="0"/>
        <shadow val="0"/>
        <u val="none"/>
        <vertAlign val="baseline"/>
        <sz val="10"/>
        <color rgb="FF000000"/>
        <name val="Times New Roman"/>
        <family val="1"/>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name val="Times New Roman"/>
        <family val="1"/>
        <scheme val="none"/>
      </font>
    </dxf>
    <dxf>
      <font>
        <name val="Times New Roman"/>
        <family val="1"/>
        <scheme val="none"/>
      </font>
    </dxf>
    <dxf>
      <font>
        <name val="Times New Roman"/>
        <family val="1"/>
        <scheme val="none"/>
      </font>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family val="1"/>
        <scheme val="none"/>
      </font>
      <numFmt numFmtId="0" formatCode="General"/>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numFmt numFmtId="164" formatCode="_ * #,##0_)_ ;_ * \(#,##0\)_ ;_ * &quot;-&quot;_)_ ;_ @_ "/>
    </dxf>
    <dxf>
      <font>
        <b val="0"/>
        <i val="0"/>
        <strike val="0"/>
        <condense val="0"/>
        <extend val="0"/>
        <outline val="0"/>
        <shadow val="0"/>
        <u val="none"/>
        <vertAlign val="baseline"/>
        <sz val="10"/>
        <color theme="1"/>
        <name val="Times New Roman"/>
        <family val="1"/>
        <scheme val="none"/>
      </font>
      <numFmt numFmtId="169" formatCode="#,##0_);[Red]\(#,##0\)"/>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numFmt numFmtId="6" formatCode="#,##0;[Red]\-#,##0"/>
    </dxf>
    <dxf>
      <font>
        <b val="0"/>
        <i val="0"/>
        <strike val="0"/>
        <condense val="0"/>
        <extend val="0"/>
        <outline val="0"/>
        <shadow val="0"/>
        <u val="none"/>
        <vertAlign val="baseline"/>
        <sz val="10"/>
        <color theme="1"/>
        <name val="Times New Roman"/>
        <family val="1"/>
        <scheme val="none"/>
      </font>
      <numFmt numFmtId="19" formatCode="dd/mm/yyyy"/>
    </dxf>
    <dxf>
      <font>
        <b val="0"/>
        <i val="0"/>
        <strike val="0"/>
        <condense val="0"/>
        <extend val="0"/>
        <outline val="0"/>
        <shadow val="0"/>
        <u val="none"/>
        <vertAlign val="baseline"/>
        <sz val="10"/>
        <color theme="1"/>
        <name val="Times New Roman"/>
        <family val="1"/>
        <scheme val="none"/>
      </font>
      <numFmt numFmtId="6" formatCode="#,##0;[Red]\-#,##0"/>
      <alignment horizontal="left" vertical="bottom" textRotation="0" wrapText="0" indent="0" justifyLastLine="0" shrinkToFit="0" readingOrder="0"/>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top style="thin">
          <color rgb="FFE3E3E3"/>
        </top>
        <bottom style="thin">
          <color rgb="FFE3E3E3"/>
        </bottom>
      </border>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family val="1"/>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family val="1"/>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family val="1"/>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theme="1"/>
        <name val="Times New Roman"/>
        <family val="1"/>
        <scheme val="none"/>
      </font>
    </dxf>
    <dxf>
      <font>
        <b/>
        <i val="0"/>
        <strike val="0"/>
        <condense val="0"/>
        <extend val="0"/>
        <outline val="0"/>
        <shadow val="0"/>
        <u val="none"/>
        <vertAlign val="baseline"/>
        <sz val="10"/>
        <color rgb="FF000000"/>
        <name val="Times New Roman"/>
        <family val="1"/>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495300</xdr:colOff>
      <xdr:row>43</xdr:row>
      <xdr:rowOff>114299</xdr:rowOff>
    </xdr:to>
    <xdr:pic>
      <xdr:nvPicPr>
        <xdr:cNvPr id="2" name="Picture 1">
          <a:extLst>
            <a:ext uri="{FF2B5EF4-FFF2-40B4-BE49-F238E27FC236}">
              <a16:creationId xmlns:a16="http://schemas.microsoft.com/office/drawing/2014/main" id="{1D5CC7DE-2A66-852A-1612-519F484C058D}"/>
            </a:ext>
          </a:extLst>
        </xdr:cNvPr>
        <xdr:cNvPicPr>
          <a:picLocks noChangeAspect="1"/>
        </xdr:cNvPicPr>
      </xdr:nvPicPr>
      <xdr:blipFill>
        <a:blip xmlns:r="http://schemas.openxmlformats.org/officeDocument/2006/relationships" r:embed="rId1"/>
        <a:stretch>
          <a:fillRect/>
        </a:stretch>
      </xdr:blipFill>
      <xdr:spPr>
        <a:xfrm>
          <a:off x="0" y="0"/>
          <a:ext cx="13525500" cy="78962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Downloads\mega%20bh.xlsx" TargetMode="External"/><Relationship Id="rId1" Type="http://schemas.openxmlformats.org/officeDocument/2006/relationships/externalLinkPath" Target="file:///C:\Users\Admin\Downloads\mega%20b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n_hang"/>
      <sheetName val="Sheet1"/>
    </sheetNames>
    <sheetDataSet>
      <sheetData sheetId="0"/>
      <sheetData sheetId="1"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293.699877199077" createdVersion="8" refreshedVersion="8" minRefreshableVersion="3" recordCount="1595" xr:uid="{C79FEB57-34FB-4201-A672-9713A440DB98}">
  <cacheSource type="worksheet">
    <worksheetSource name="Table1"/>
  </cacheSource>
  <cacheFields count="34">
    <cacheField name="Mã khách hàng" numFmtId="0">
      <sharedItems containsBlank="1" count="238">
        <s v="MEGA-014"/>
        <s v="MEGA-011"/>
        <s v="MEGA-009"/>
        <s v="MEGA-004"/>
        <s v="MEGA-002"/>
        <s v="MEGA"/>
        <s v="MEGA-003"/>
        <s v="MEGA-013"/>
        <s v="MEGA-001"/>
        <s v="MEGA-012"/>
        <s v="MEGA-006"/>
        <s v="MEGA-008"/>
        <s v="MEGA-005"/>
        <s v="MEGA-007"/>
        <s v="MEGA-015"/>
        <s v="Mega-DNG-01-70010"/>
        <s v="MEGA-HCM-00--008"/>
        <s v="MEGA-CTO-00--002"/>
        <s v="MEGA-HCM-Q12-0004"/>
        <s v="MEGA-HPG-01--003"/>
        <s v="MEGA-DNG-00--004"/>
        <s v="MEGA-AGG-00--006"/>
        <s v="MEGA-HCM-00--009"/>
        <s v="MEGA-QNH-01--012"/>
        <s v="MEGA-DLK-00--014"/>
        <s v="MEGA-GLI-00--007"/>
        <s v="MEGA-HCM-Q6-0002"/>
        <s v="MEGA-HNI-BTL--001"/>
        <s v="MEGA-NAN-01--013"/>
        <s v="MEGA-KHA-00--011"/>
        <s v="MEGA-HCM-Q2-49586"/>
        <s v="MEGA-HCM-Q2-0001"/>
        <s v="MEGA-HNI-BTL-0006"/>
        <s v="MEGA-AGG-00--015"/>
        <s v="MEGA-HNI-HDG-0007"/>
        <s v="MEGA-DNI-00--005"/>
        <s v="MEGA-HCM-TDC-0003"/>
        <s v="MEGA-HNI-TXN-0008"/>
        <s v="MEGA-HNI-HMI-0005"/>
        <s v="MEGA-HCM-Q12-0009"/>
        <s v="SATRA-004" u="1"/>
        <s v="SATRA-020" u="1"/>
        <s v="SATRA-028" u="1"/>
        <s v="CircleK" u="1"/>
        <s v="CircleK-028" u="1"/>
        <s v="CircleK-027" u="1"/>
        <s v="CircleK-011" u="1"/>
        <s v="CircleK-017" u="1"/>
        <s v="CircleK-022" u="1"/>
        <s v="CircleK-012" u="1"/>
        <s v="CircleK-021" u="1"/>
        <s v="CircleK-020" u="1"/>
        <s v="CircleK-010" u="1"/>
        <s v="CircleK-019" u="1"/>
        <s v="CircleK-015" u="1"/>
        <s v="CircleK-023" u="1"/>
        <s v="CircleK-024" u="1"/>
        <s v="CircleK-029" u="1"/>
        <s v="EB" u="1"/>
        <s v="LOTTE-011" u="1"/>
        <s v="LOTTE-015" u="1"/>
        <s v="LOTTE-005" u="1"/>
        <s v="LOTTE-006" u="1"/>
        <s v="LOTTE-010" u="1"/>
        <s v="LOTTE-008" u="1"/>
        <s v="LOTTE-013" u="1"/>
        <s v="LOTTE-002" u="1"/>
        <s v="LOTTE-003" u="1"/>
        <s v="LOTTE" u="1"/>
        <s v="LOTTE-007" u="1"/>
        <s v="LOTTE-001" u="1"/>
        <s v="LOTTE-009" u="1"/>
        <s v="LOTTE-004" u="1"/>
        <s v="LOTTE940" u="1"/>
        <s v="MINHCAU" u="1"/>
        <s v="NHATMINH" u="1"/>
        <s v="OKONO" u="1"/>
        <s v="OkonoA33" u="1"/>
        <s v="OkonoA27" u="1"/>
        <s v="OkonoA17" u="1"/>
        <s v="OkonoA36" u="1"/>
        <s v="OkonoA18" u="1"/>
        <s v="OkonoA23" u="1"/>
        <s v="OkonoA14" u="1"/>
        <s v="OkonoA30" u="1"/>
        <s v="OkonoBN01" u="1"/>
        <s v="OkonoA06" u="1"/>
        <s v="OkonoA08" u="1"/>
        <s v="SEVEN" u="1"/>
        <s v="SEVEN02" u="1"/>
        <s v="SEVEN03" u="1"/>
        <s v="SIBA" u="1"/>
        <s v="SMART" u="1"/>
        <s v="COOP-014" u="1"/>
        <s v="COOPTHANHHOA" u="1"/>
        <s v="COOPHAIPHONG" u="1"/>
        <s v="COOPHANOI" u="1"/>
        <s v="COOPMARFOUR" u="1"/>
        <s v="COOPFOOD-115" u="1"/>
        <s v="COOP-038" u="1"/>
        <s v="COOPHUE" u="1"/>
        <s v="COOPSAIGONSOCTRANG" u="1"/>
        <s v="COOP-053" u="1"/>
        <s v="COOPBAOLOC" u="1"/>
        <s v="COOPSAIGONKIENGIANG" u="1"/>
        <s v="COOPSAIGONCAMRANH" u="1"/>
        <s v="COOP-021" u="1"/>
        <s v="COOPCAMAU" u="1"/>
        <s v="COOPLONGHAU" u="1"/>
        <s v="COOPCAIBE" u="1"/>
        <s v="COOP-046" u="1"/>
        <s v="COOP-039" u="1"/>
        <s v="COOP-022" u="1"/>
        <s v="COOPRACHGIA" u="1"/>
        <s v="COOPSAIGONDONGHA" u="1"/>
        <s v="COOPSAIGONBP" u="1"/>
        <s v="COOPNAMSG" u="1"/>
        <s v="COOPNDC" u="1"/>
        <s v="COOPNHIEULOC" u="1"/>
        <s v="COOP" u="1"/>
        <s v="COOPXLHN" u="1"/>
        <s v="COOPFAIRPRICE" u="1"/>
        <s v="COOPTHANGLOI" u="1"/>
        <s v="COOPPHUNHUAN" u="1"/>
        <s v="COOPTOANTAM" u="1"/>
        <s v="COOPHAUGIANG" u="1"/>
        <s v="COOPANDONG" u="1"/>
        <s v="COOPBINHTRIEU" u="1"/>
        <s v="COOPRACHMIEU" u="1"/>
        <s v="COOP-036" u="1"/>
        <s v="COOP-018" u="1"/>
        <s v="COOPMARSIX" u="1"/>
        <s v="COOPFINELIFE" u="1"/>
        <s v="COOP-020" u="1"/>
        <s v="COOPBINHTAN" u="1"/>
        <s v="COOPDAMSEN" u="1"/>
        <s v="COOPPHULAM" u="1"/>
        <s v="COOPHOABINH" u="1"/>
        <s v="COOP-029" u="1"/>
        <s v="COOP-012" u="1"/>
        <s v="COOPSAIGONTAYNINH" u="1"/>
        <s v="COOP-024" u="1"/>
        <s v="COOPVUNGTAU" u="1"/>
        <s v="COOP-032" u="1"/>
        <s v="COOP-042" u="1"/>
        <s v="COOPCANTHO" u="1"/>
        <s v="COOP-052" u="1"/>
        <s v="COOPSAIGONBL2" u="1"/>
        <s v="COOP-062" u="1"/>
        <s v="COOPDONGTHINH" u="1"/>
        <s v="COOPGOVAP" u="1"/>
        <s v="COOP-058" u="1"/>
        <s v="COOPCUCHI" u="1"/>
        <s v="COOP-017" u="1"/>
        <s v="COOP-031" u="1"/>
        <s v="COOPHOCMON" u="1"/>
        <s v="COOP-050" u="1"/>
        <s v="COOPSAIGONPHUYEN" u="1"/>
        <s v="COOPCANGIO" u="1"/>
        <s v="COOP-047" u="1"/>
        <s v="COOPSAIGONQUANGNGAI" u="1"/>
        <s v="COOPSAIGONGIALAI" u="1"/>
        <s v="COOP-035" u="1"/>
        <s v="COOPBIENHOA" u="1"/>
        <s v="COOP-056" u="1"/>
        <s v="COOPTRUNGMYTAY" u="1"/>
        <s v="COOPCONGQUYNH" u="1"/>
        <s v="COOPBINHDONG" u="1"/>
        <s v="COOPSAIGONHATINH" u="1"/>
        <s v="COOPNHATRANG" u="1"/>
        <s v="COOP-045" u="1"/>
        <s v="COOP-013" u="1"/>
        <s v="COOPSAIGONTRAVINH" u="1"/>
        <s v="COOPSAIGONPHANRANG" u="1"/>
        <s v="COOPSAIGONPHANTHIET" u="1"/>
        <s v="COOP-023" u="1"/>
        <s v="COOPFOOD-144" u="1"/>
        <s v="COOP-057" u="1"/>
        <s v="COOP-043" u="1"/>
        <s v="COOPSAIGONVINHLONG" u="1"/>
        <s v="COOPTRANGBANG" u="1"/>
        <s v="COOPSAIGONHAUGIANG" u="1"/>
        <s v="COOP-041" u="1"/>
        <s v="COOP-026" u="1"/>
        <s v="COOPNGABAYHG-1" u="1"/>
        <s v="COOPFOOD-123" u="1"/>
        <s v="COOPFOOD-116" u="1"/>
        <s v="COOPSAIGONBUONHO" u="1"/>
        <s v="COOP-061" u="1"/>
        <s v="COOP-037" u="1"/>
        <s v="COOP-027" u="1"/>
        <s v="COOPSAIGONBMT" u="1"/>
        <s v="COOPTAMKY" u="1"/>
        <s v="COOPBINHDINH" u="1"/>
        <s v="COOPDANANG" u="1"/>
        <s v="COOPTIENGIANGSAIGON" u="1"/>
        <s v="COOPSAIGONAG" u="1"/>
        <s v="COOP-016" u="1"/>
        <s v="COOPSAIGONCHUSE" u="1"/>
        <s v="COOP-060" u="1"/>
        <s v="COOP-059" u="1"/>
        <s v="COOP-063" u="1"/>
        <s v="COOP-040" u="1"/>
        <s v="COOPVINHPHUC" u="1"/>
        <s v="COOP-054" u="1"/>
        <s v="COOP-044" u="1"/>
        <s v="COOP-019" u="1"/>
        <s v="COOP-064" u="1"/>
        <s v="COOP-066" u="1"/>
        <s v="COOP-025" u="1"/>
        <s v="COOPCHOMOI" u="1"/>
        <s v="COOP-049" u="1"/>
        <s v="COOP-028" u="1"/>
        <s v="COOP-001" u="1"/>
        <s v="COOP-072" u="1"/>
        <s v="COOP-048" u="1"/>
        <s v="FM" u="1"/>
        <s v="SAIGONHD" u="1"/>
        <s v="AAU" u="1"/>
        <s v="KMARKET" u="1"/>
        <s v="PTMART" u="1"/>
        <s v="TMARTHATECO" u="1"/>
        <s v="TMART" u="1"/>
        <s v="LONGBEACH-AGG-01-7755" u="1"/>
        <s v="VNPOST" u="1"/>
        <s v="VITALMART" u="1"/>
        <s v="VIETY-001" u="1"/>
        <s v="SATRA-027" u="1"/>
        <s v="SATRA-025" u="1"/>
        <m u="1"/>
        <s v="GS25" u="1"/>
        <s v="GS25-003" u="1"/>
        <s v="KF" u="1"/>
        <s v="GDVN" u="1"/>
        <s v="INTIMEXDANANG" u="1"/>
        <s v="JMART" u="1"/>
        <s v="HTL" u="1"/>
        <s v="LOCAL" u="1"/>
      </sharedItems>
    </cacheField>
    <cacheField name="Tên Khách hàng" numFmtId="0">
      <sharedItems containsBlank="1" count="426">
        <s v="CHI NHÁNH CÔNG TY TNHH MM MEGA MARKET (VIỆT NAM) TẠI TỈNH ĐẮK LẮK"/>
        <s v="CHI NHÁNH CÔNG TY TNHH MM MEGA MARKET (VIỆT NAM) TẠI THÀNH PHỐ NHA TRANG"/>
        <s v="CHI NHÁNH CÔNG TY TNHH MM MEGA MARKET (VIỆT NAM) TẠI TỈNH BÀ RỊA - VŨNG TÀU"/>
        <s v="CHI NHÁNH CÔNG TY TNHH MM MEGA MARKET (VIỆT NAM) TẠI THÀNH PHỐ ĐÀ NẴNG"/>
        <s v="CHI NHÁNH CÔNG TY TNHH MM MEGA MARKET (VIỆT NAM) TẠI THÀNH PHỐ CẦN THƠ"/>
        <s v="CÔNG TY TNHH MM MEGA MARKET (VIỆT NAM)"/>
        <s v="CHI NHÁNH CÔNG TY TNHH MM MEGA MARKET (VIỆT NAM) TẠI HẢI PHÒNG"/>
        <s v="CHI NHÁNH CÔNG TY TNHH MM MEGA MARKET ( VIỆT NAM) TẠI TỈNH NGHỆ AN"/>
        <s v="CHI NHÁNH CÔNG TY TNHH MM MEGA MARKET (VIỆT NAM) TẠI THÀNH PHỐ HÀ NỘI"/>
        <s v="CHI NHÁNH CÔNG TY TNHH MM MEGA MARKET (VIỆT NAM) TẠI QUẢNG NINH"/>
        <s v="CHI NHÁNH CÔNG TY TNHH MM MEGA MARKET (VIỆT NAM) TẠI TỈNH AN GIANG"/>
        <s v="CHI NHÁNH CÔNG TY TNHH MM MEGA MARKET (VIỆT NAM) TẠI TỈNH BÌNH DƯƠNG"/>
        <s v="CHI NHÁNH CÔNG TY TNHH MM MEGA MARKET (VIỆT NAM) TẠI THÀNH PHỐ BIÊN HÒA"/>
        <s v="CHI NHÁNH CÔNG TY TNHH MM MEGA MARKET (VIỆT NAM) TẠI TỈNH BÌNH ĐỊNH"/>
        <s v="CHI NHÁNH CÔNG TY TNHH MM MEGA MARKET (VIỆT NAM) TẠI KIÊN GIANG"/>
        <s v="Trung tâm thương mại MM Mega Market Đà Nẵng"/>
        <s v="Mega Hiệp Phú"/>
        <s v="Mega Bình Phú"/>
        <s v="Mega An Phú"/>
        <s v="Mega Thăng Long"/>
        <s v="Mega Hà Đông"/>
        <s v="Mega Hưng Phú"/>
        <s v="Mega Thanh Xuân"/>
        <s v="Mega Hoàng Mai"/>
        <s v="Mega An Phú. Food Delivery Service Center"/>
        <s v="CN TCT TM SÀI GÒN – TNHH MTV – SIÊU THỊ SÀI GÒN" u="1"/>
        <s v="TTTM Satra đường Phạm Hùng" u="1"/>
        <s v="CHI NHÁNH TỔNG CÔNG TY THƯƠNG MẠI SÀI GÒN- TNHH MTV- TRUNG TÂM THƯƠNG MẠI SATRA VÕ VĂN KIỆT" u="1"/>
        <s v="CÔNG TY TNHH VÒNG TRÒN ĐỎ" u="1"/>
        <s v="CHI NHÁNH CÔNG TY TNHH VÒNG TRÒN ĐỎ TẠI KHÁNH HÒA" u="1"/>
        <s v="CHI NHÁNH CÔNG TY TNHH VÒNG TRÒN ĐỎ TẠI KIÊN GIANG" u="1"/>
        <s v="CHI NHÁNH TẠI BÌNH DƯƠNG CÔNG TY TNHH VÒNG TRÒN ĐỎ" u="1"/>
        <s v="CHI NHÁNH CÔNG TY TNHH VÒNG TRÒN ĐỎ TẠI CẦN THƠ" u="1"/>
        <s v="CHI NHÁNH CÔNG TY TNHH VÒNG TRÒN ĐỎ TẠI TIỀN GIANG" u="1"/>
        <s v="CHI NHÁNH CÔNG TY TNHH VÒNG TRÒN ĐỎ TẠI BÀ RỊA-VŨNG TÀU" u="1"/>
        <s v="CHI NHÁNH CÔNG TY TNHH VÒNG TRÒN ĐỎ TẠI ĐỒNG NAI" u="1"/>
        <s v="CHI NHÁNH CÔNG TY TNHH VÒNG TRÒN ĐỎ TẠI AN GIANG" u="1"/>
        <s v="CHI NHÁNH CÔNG TY TNHH VÒNG TRÒN ĐỎ TẠI HÀ NỘI" u="1"/>
        <s v="CHI NHÁNH CÔNG TY TNHH VÒNG TRÒN ĐỎ TẠI HẢI PHÒNG" u="1"/>
        <s v="CHI NHÁNH CÔNG TY TNHH VÒNG TRÒN ĐỎ TẠI QUẢNG NINH" u="1"/>
        <s v="CHI NHÁNH CÔNG TY TNHH VÒNG TRÒN ĐỎ TẠI HƯNG YÊN" u="1"/>
        <s v="CHI NHÁNH CÔNG TY TNHH VÒNG TRÒN ĐỎ TẠI BẮC NINH" u="1"/>
        <s v="CHI NHÁNH CÔNG TY TNHH VÒNG TRÒN ĐỎ TẠI THÁI NGUYÊN" u="1"/>
        <s v="Công ty TNHH dịch vụ EB" u="1"/>
        <s v="CÔNG TY CỔ PHẦN TRUNG TÂM THƯƠNG MẠI LOTTE VIỆT NAM - CHI NHÁNH NHA TRANG" u="1"/>
        <s v="CÔNG TY CỔ PHẦN TRUNG TÂM THƯƠNG MẠI LOTTE VIỆT NAM - CHI NHÁNH TÂY HỒ" u="1"/>
        <s v="CÔNG TY CỔ PHẦN TRUNG TÂM THƯƠNG MẠI LOTTE VIỆT NAM - CHI NHÁNH BÀ RỊA VŨNG TÀU" u="1"/>
        <s v="CÔNG TY CỔ PHẦN TRUNG TÂM THƯƠNG MẠI LOTTE VIỆT NAM - CHI NHÁNH TÂN BÌNH" u="1"/>
        <s v="CÔNG TY CỔ PHẦN TRUNG TÂM THƯƠNG MẠI LOTTE VIỆT NAM - CHI NHÁNH GÒ VẤP" u="1"/>
        <s v="CÔNG TY CỔ PHẦN TRUNG TÂM THƯƠNG MẠI LOTTE VIỆT NAM - CHI NHÁNH BA ĐÌNH" u="1"/>
        <s v="CÔNG TY CỔ PHẦN TRUNG TÂM THƯƠNG MẠI LOTTE VIỆT NAM - CHI NHÁNH VINH" u="1"/>
        <s v="CÔNG TY CỔ PHẦN TRUNG TÂM THƯƠNG MẠI LOTTE VIỆT NAM - CHI NHÁNH BÌNH THUẬN" u="1"/>
        <s v="CÔNG TY CỔ PHẦN TRUNG TÂM THƯƠNG MẠI LOTTE VIỆT NAM - CHI NHÁNH BÌNH DƯƠNG" u="1"/>
        <s v="CÔNG TY CỔ PHẦN TRUNG TÂM THƯƠNG MẠI LOTTE VIỆT NAM" u="1"/>
        <s v="CÔNG TY CỔ PHẦN TRUNG TÂM THƯƠNG MẠI LOTTE VIỆT NAM - CHI NHÁNH CẦN THƠ" u="1"/>
        <s v="CÔNG TY CỔ PHẦN TRUNG TÂM THƯƠNG MẠI LOTTE VIỆT NAM - CHI NHÁNH ĐỒNG NAI" u="1"/>
        <s v="CÔNG TY CỔ PHẦN TRUNG TÂM THƯƠNG MẠI LOTTE VIỆT NAM - CHI NHÁNH ĐÀ NẴNG" u="1"/>
        <s v="CÔNG TY CỔ PHẦN TRUNG TÂM THƯƠNG MẠI LOTTE VIỆT NAM - CHI NHÁNH ĐỐNG ĐA" u="1"/>
        <s v="LOTTEMART PHÚ THỌ" u="1"/>
        <s v="CÔNG TY CỔ PHẦN THƯƠNG MẠI VÀ DỊCH VỤ MINH CẦU" u="1"/>
        <s v="CÔNG TY TNHH SẢN XUẤT THƯƠNG MẠI DỊCH VỤ NHẬT MINH BAKERY" u="1"/>
        <s v="CÔNG TY TNHH OKONO VIỆT NAM" u="1"/>
        <s v="A33PT208 - Cửa hàng OKONO 208 Phúc Tân" u="1"/>
        <s v="A27PT401- Cửa hàng OKONO 401 Phúc Tân" u="1"/>
        <s v="A17TD202 - Cửa hàng OKONO Trương Định" u="1"/>
        <s v="A36TC223 - Cửa hàng OKONO Xuân Đỉnh" u="1"/>
        <s v="A18MT20- Cửa hàng OKONO 20/14 Mễ Trì" u="1"/>
        <s v="A23TD276 - Cửa hàng OKONO Thượng Đình" u="1"/>
        <s v="A14TD32 - Cửa hàng OKONO Trần Điền" u="1"/>
        <s v="A30HC70 - Cửa hàng OKONO Hoàng Cầu" u="1"/>
        <s v="BN01 - Cửa hàng OKONO Bắc Ninh" u="1"/>
        <s v="A06YH271- Cửa hàng OKONO 271 Yên Hòa" u="1"/>
        <s v="A08TQV24 - Cửa hàng OKONO Trần Quốc Vượng" u="1"/>
        <s v="CÔNG TY CỔ PHẦN SEVEN SYSTEM VIỆT NAM" u="1"/>
        <s v="CHI NHÁNH CÔNG TY CỔ PHẦN SEVEN SYSTEM VIỆT NAM TẠI BÌNH DƯƠNG" u="1"/>
        <s v="CHI NHÁNH CÔNG TY CỔ PHẦN SEVEN SYSTEM VIỆT NAM TẠI HÀ NỘI" u="1"/>
        <s v="CHI NHÁNH CÔNG TY CỔ PHẦN SIBA FOOD VIỆT NAM TẠI HÀ NỘI" u="1"/>
        <s v="CÔNG TY TNHH KINH DOANH THƯƠNG MẠI VÀ DỊCH VỤ SUNSHINE MART" u="1"/>
        <s v="CHI NHÁNH LIÊN HIỆP HỢP TÁC XÃ THƯƠNG MẠI TP. HỒ CHÍ MINH - CO.OPMART BẮC GIANG" u="1"/>
        <s v="CÔNG TY TNHH MỘT THÀNH VIÊN CO.OPMART THANH HÓA" u="1"/>
        <s v="CÔNG TY TNHH MỘT THÀNH VIÊN CO.OPMART HẢI PHÒNG" u="1"/>
        <s v="CÔNG TY TNHH MỘT THÀNH VIÊN SÀI GÒN CO.OP HÀ NỘI" u="1"/>
        <s v="CÔNG TY TNHH MỘT THÀNH VIÊN MARFOUR" u="1"/>
        <s v="CHI NHÁNH - CÔNG TY TNHH MỘT THÀNH VIÊN THỰC PHẨM SAIGON CO.OP - CO.OP FOOD MIỀN BẮC" u="1"/>
        <s v="CHI NHÁNH LIÊN HIỆP HỢP TÁC XÃ THƯƠNG MẠI TP.HỒ CHÍ MINH-CO.OPMART TÂN THÀNH" u="1"/>
        <s v="CÔNG TY TNHH MỘT THÀNH VIÊN CO.OP MART HUẾ" u="1"/>
        <s v="CÔNG TY TRÁCH NHIỆM HỮU HẠN MỘT THÀNH VIÊN THƯƠNG MẠI SÀI GÒN - SÓC TRĂNG" u="1"/>
        <s v="CHI NHÁNH LIÊN HIỆP HỢP TÁC XÃ THƯƠNG MẠI TP.HỒ CHÍ MINH - CO.OPMART ĐỒNG PHÚ" u="1"/>
        <s v="CÔNG TY TNHH MỘT THÀNH VIÊN SÀI GÒN CO.OP BẢO LỘC" u="1"/>
        <s v="CÔNG TY TRÁCH NHIỆM HỮU HẠN THƯƠNG MẠI SÀI GÒN - KIÊN GIANG" u="1"/>
        <s v="CÔNG TY TNHH MỘT THÀNH VIÊN THƯƠNG MẠI VÀ DỊCH VỤ SÀI GÒN - CAM RANH" u="1"/>
        <s v="CHI NHÁNH LIÊN HIỆP HỢP TÁC XÃ THƯƠNG MẠI TP. HỒ CHÍ MINH - CO.OPMART QUẢNG BÌNH" u="1"/>
        <s v="CÔNG TY TNHH MỘT THÀNH VIÊN CO.OPMART CÀ MAU" u="1"/>
        <s v="CHI NHÁNH CÔNG TY TNHH MỘT THÀNH VIÊN THỰC PHẨM SAIGON CO.OP - CỬA HÀNG CO.OP FOOD LONG HẬU" u="1"/>
        <s v="CHI NHÁNH LIÊN HIỆP HỢP TÁC XÃ THƯƠNG MẠI TP. HỒ CHÍ MINH - CO.OPMART CÁI BÈ" u="1"/>
        <s v="CHI NHÁNH LIÊN HIỆP HỢP TÁC XÃ THƯƠNG MẠI TP.HỒ CHÍ MINH- CO.OP MART CẦN GIUỘC" u="1"/>
        <s v="CHI NHÁNH LIÊN HIỆP HỢP TÁC XÃ THƯƠNG MẠI TP.HCM - CO.OPMART CAI LẬY" u="1"/>
        <s v="CHI NHÁNH LIÊN HIỆP HỢP TÁC XÃ THƯƠNG MẠI TP. HỒ CHÍ MINH - CO.OPMART BẾN LỨC" u="1"/>
        <s v="CÔNG TY TNHH THƯƠNG MẠI SÀI GÒN CO.OP RẠCH GIÁ" u="1"/>
        <s v="CÔNG TY TRÁCH NHIỆM HỮU HẠN MỘT THÀNH VIÊN THƯƠNG MẠI DỊCH VỤ SÀI GÒN-ĐÔNG HÀ" u="1"/>
        <s v="CÔNG TY TNHH MỘT THÀNH VIÊN THƯƠNG MẠI DỊCH VỤ SÀI GÒN - BÌNH PHƯỚC" u="1"/>
        <s v="CÔNG TY TNHH MỘT THÀNH VIÊN SÀI GÒN CO.OP NAM SÀI GÒN" u="1"/>
        <s v="CÔNG TY TNHH MỘT THÀNH VIÊN SÀI GÒN CO.OP ĐÌNH CHIỂU" u="1"/>
        <s v="CÔNG TY TNHH MỘT THÀNH VIÊN SÀI GÒN CO.OP NHIÊU LỘC" u="1"/>
        <s v="CÔNG TY TNHH MỘT THÀNH VIÊN THỰC PHẨM SAIGON CO.OP" u="1"/>
        <s v="CÔNG TY TNHH MỘT THÀNH VIÊN SÀI GÒN CO.OP XA LỘ HÀ NỘI" u="1"/>
        <s v="CÔNG TY TNHH SAIGON CO-OP FAIRPRICE" u="1"/>
        <s v="CÔNG TY TNHH MỘT THÀNH VIÊN SÀI GÒN CO.OP THẮNG LỢI" u="1"/>
        <s v="CÔNG TY TNHH MỘT THÀNH VIÊN SÀI GÒN CO.OP PHÚ NHUẬN" u="1"/>
        <s v="CÔNG TY TNHH MỘT THÀNH VIÊN THƯƠNG MẠI DỊCH VỤ SAIGON CO.OP TOÀN TÂM" u="1"/>
        <s v="CÔNG TY TNHH MỘT THÀNH VIÊN SÀI GÒN CO.OP HẬU GIANG" u="1"/>
        <s v="CÔNG TY TNHH MỘT THÀNH VIÊN THƯƠNG MẠI DỊCH VỤ AN ĐÔNG" u="1"/>
        <s v="CÔNG TY TNHH MỘT THÀNH VIÊN CO.OPMART BÌNH TRIỆU" u="1"/>
        <s v="CÔNG TY TNHH MỘT THÀNH VIÊN SÀI GÒN CO.OP RẠCH MIỄU" u="1"/>
        <s v="CHI NHÁNH LIÊN HIỆP HTX THƯƠNG MẠI TP.HCM - CO.OPMART CHU VĂN AN" u="1"/>
        <s v="CHI NHÁNH LIÊN HIỆP HỢP TÁC XÃ THƯƠNG MẠI TP. HỒ CHÍ MINH - CO.OPMART VĂN THÁNH" u="1"/>
        <s v="CÔNG TY TNHH MỘT THÀNH VIÊN MARSIX" u="1"/>
        <s v="CÔNG TY TNHH MỘT THÀNH VIÊN CO.OP FINELIFE" u="1"/>
        <s v="CHI NHÁNH LIÊN HIỆP HỢP TÁC XÃ THƯƠNG MẠI TP. HỒ CHÍ MINH - CO.OPMART NGUYỄN BÌNH" u="1"/>
        <s v="CÔNG TY TNHH MỘT THÀNH VIÊN SÀI GÒN CO.OP BÌNH TÂN" u="1"/>
        <s v="CÔNG TY TNHH MỘT THÀNH VIÊN SÀI GÒN CO.OP ĐẦM SEN" u="1"/>
        <s v="CÔNG TY TNHH MỘT THÀNH VIÊN SÀI GÒN CO.OP PHÚ LÂM" u="1"/>
        <s v="CÔNG TY TNHH MỘT THÀNH VIÊN CO.OP MART HÒA BÌNH" u="1"/>
        <s v="CHI NHÁNH LIÊN HIỆP HỢP TÁC XÃ THƯƠNG MẠI TP. HỒ CHÍ MINH - CO.OPMART CHÂU ĐỐC" u="1"/>
        <s v="CHI NHÁNH LIÊN HIỆP HTX TM TP.HCM - CO.OPMART CAO LÃNH" u="1"/>
        <s v="CÔNG TY TRÁCH NHIỆM HỮU HẠN THƯƠNG MẠI DỊCH VỤ SÀI GÒN - TÂY NINH" u="1"/>
        <s v="CHI NHÁNH LIÊN HIỆP HỢP TÁC XÃ THƯƠNG MẠI TP. HỒ CHÍ MINH - CO.OPMART BÀ RỊA" u="1"/>
        <s v="CÔNG TY TNHH TMDV SÀI GÒN VŨNG TÀU" u="1"/>
        <s v="CHI NHÁNH LIÊN HIỆP HỢP TÁC XÃ THƯƠNG MẠI TP. HỒ CHÍ MINH-CO.OPMART TÂN CHÂU" u="1"/>
        <s v="CN LIÊN HIỆP HỢP TÁC XÃ THƯƠNG MẠI TP.HỒ CHÍ MINH- CO.OPMART TÂN CHÂU AN GIANG" u="1"/>
        <s v="CÔNG TY TNHH MỘT THÀNH VIÊN CO.OPMART CẦN THƠ" u="1"/>
        <s v="CHI NHÁNH LIÊN HIỆP HỢP TÁC XÃ THƯƠNG MẠI TP. HỒ CHÍ MINH-CO.OPMART BÌNH THỦY" u="1"/>
        <s v="CÔNG TY TNHH MỘT THÀNH VIÊN THƯƠNG MẠI DỊCH VỤ SÀI GÒN-BẠC LIÊU 2" u="1"/>
        <s v="CHI NHÁNH LIÊN HIỆP HỢP TÁC XÃ THƯƠNG MẠI TP. HỒ CHÍ MINH - CO.OPMART TÂN BIÊN" u="1"/>
        <s v="CÔNG TY TNHH THƯƠNG MẠI DỊCH VỤ ĐỒNG THỊNH" u="1"/>
        <s v="CÔNG TY TNHH MỘT THÀNH VIÊN SÀI GÒN CO.OP GÒ VẤP" u="1"/>
        <s v="CN LIÊN HIỆP HỢP TÁC XÃ THƯƠNG MẠI TP. HỒ CHÍ MINH - CO.OPMART ĐỖ VĂN DẬY" u="1"/>
        <s v="CÔNG TY TNHH MỘT THÀNH VIÊN SÀI GÒN CO.OP CỦ CHI" u="1"/>
        <s v="CHI NHÁNH LIÊN HIỆP HỢP TÁC XÃ THƯƠNG MẠI TP. HỒ CHÍ MINH - CO.OPMART BÌNH DƯƠNG 2" u="1"/>
        <s v="CHI NHÁNH LIÊN HIỆP HỢP TÁC XÃ THƯƠNG MẠI TP. HỒ CHÍ MINH - CO.OPMART ĐỒNG VĂN CỐNG" u="1"/>
        <s v="CÔNG TY TNHH MỘT THÀNH VIÊN SÀI GÒN CO.OP HÓC MÔN" u="1"/>
        <s v="CHI NHÁNH LIÊN HIỆP HỢP TÁC XÃ THƯƠNG MẠI TP.HỒ CHÍ MINH - CO.OPMART BÌNH TÂN 2" u="1"/>
        <s v="CÔNG TY TNHH MỘT THÀNH VIÊN THƯƠNG MẠI DỊCH VỤ SÀI GÒN - PHÚ YÊN" u="1"/>
        <s v="CÔNG TY TNHH MỘT THÀNH VIÊN CO.OP MART CẦN GIỜ" u="1"/>
        <s v="CHI NHÁNH LIÊN HIỆP HỢP TÁC XÃ THƯƠNG MẠI TP.HỒ CHÍ MINH - CO.OPMART PHAN RÍ CỬA" u="1"/>
        <s v="CÔNG TY TNHH MỘT THÀNH VIÊN THƯƠNG MẠI SÀI GÒN - QUẢNG NGÃI" u="1"/>
        <s v="CÔNG TY TNHH THƯƠNG MẠI SÀI GÒN - GIA LAI" u="1"/>
        <s v="CHI NHÁNH LIÊN HIỆP HỢP TÁC XÃ THƯƠNG MẠI TP.HỒ CHÍ MINH - CO.OPMART KON TUM" u="1"/>
        <s v="CÔNG TY TNHH THƯƠNG MẠI DỊCH VỤ SIÊU THỊ CO.OP MART BIÊN HÒA" u="1"/>
        <s v="CN LIÊN HIỆP HỢP TÁC XÃ THƯƠNG MẠI TP. HỒ CHÍ MINH - CO.OPMART HIỆP THÀNH" u="1"/>
        <s v="CÔNG TY TNHH THƯƠNG MẠI DỊCH VỤ TRUNG MỸ TÂY" u="1"/>
        <s v="CÔNG TY TNHH MỘT THÀNH VIÊN SÀI GÒN CO.OP CỐNG QUỲNH" u="1"/>
        <s v="CÔNG TY TNHH  MỘT THÀNH VIÊN THƯƠNG MẠI DỊCH VỤ BÌNH ĐÔNG" u="1"/>
        <s v="CÔNG TY TNHH MỘT THÀNH VIÊN THƯƠNG MẠI VÀ DỊCH VỤ SÀI GÒN - HÀ TĨNH" u="1"/>
        <s v="CÔNG TY TNHH MỘT THÀNH VIÊN CO.OPMART NHA TRANG" u="1"/>
        <s v="CHI NHÁNH LIÊN HIỆP HỢP TÁC XÃ THƯƠNG MẠI TP.HỒ CHÍ MINH - CO.OPMART DUYÊN HẢI" u="1"/>
        <s v="CHI NHÁNH LIÊN HIỆP HTX THƯƠNG MẠI TP. HỒ CHÍ MINH - CO.OPMART BẾN TRE" u="1"/>
        <s v="CÔNG TY TRÁCH NHIỆM HỮU HẠN  THƯƠNG MẠI DỊCH VỤ SÀI GÒN - TRÀ VINH" u="1"/>
        <s v="CÔNG TY TRÁCH NHIỆM HỮU HẠN MỘT THÀNH VIÊN THƯƠNG MẠI VÀ DỊCH VỤ SÀI GÒN - PHAN RANG" u="1"/>
        <s v="CÔNG TY TNHH MỘT THÀNH VIÊN THƯƠNG MẠI DỊCH VỤ SÀI GÒN - PHAN THIẾT" u="1"/>
        <s v="CHI NHÁNH LIÊN HIỆP HỢP TÁC XÃ THƯƠNG MẠI TP. HỒ CHÍ MINH - CO.OPMART TÂN AN" u="1"/>
        <s v="CHI NHÁNH CÔNG TY TNHH MỘT THÀNH VIÊN THỰC PHẨM SAIGON CO.OP - CO.OP FOOD KHU VỰC CẦN THƠ" u="1"/>
        <s v="CN LIÊN HIỆP HỢP TÁC XÃ THƯƠNG MẠI TP. HỒ CHÍ MINH - CO.OPMART VĨNH LỘC B" u="1"/>
        <s v="CHI NHÁNH LIÊN HIỆP HỢP TÁC XÃ THƯƠNG MẠI TP. HỒ CHÍ MINH - CO.OPMART PHƯỚC ĐÔNG" u="1"/>
        <s v="CÔNG TY TNHH MỘT THÀNH VIÊN THƯƠNG MẠI SÀI GÒN � VĨNH LONG" u="1"/>
        <s v="CÔNG TY TNHH MỘT THÀNH VIÊN CO.OPMART TRẢNG BÀNG" u="1"/>
        <s v="CÔNG TY TNHH MTV THƯƠNG MẠI SÀI GÒN - HẬU GIANG" u="1"/>
        <s v="CHI NHÁNH LIÊN HIỆP HỢP TÁC XÃ THƯƠNG MẠI TP. HỒ CHÍ MINH-CO.OPMART GÒ DẦU" u="1"/>
        <s v="CHI NHÁNH LIÊN HIỆP HỢP TÁC XÃ THƯƠNG MẠI TP. HỒ CHÍ MINH-CO.OPMART SA ĐÉC" u="1"/>
        <s v="CÔNG TY TNHH MỘT THÀNH VIÊN THƯƠNG MẠI DỊCH VỤ SÀI GÒN - HẬU GIANG 2" u="1"/>
        <s v="CHI NHÁNH CÔNG TY TNHH MỘT THÀNH VIÊN THỰC PHẨM SAIGON CO.OP - CO.OP FOOD KHU VỰC BÌNH DƯƠNG" u="1"/>
        <s v="CN CÔNG TY TNHH MTV THỰC PHẨM SAIGON CO.OP - CO.OPFOOD KHU VỰC ĐỒNG NAI" u="1"/>
        <s v="CÔNG TY TNHH SÀI GÒN - BUÔN HỒ" u="1"/>
        <s v="CHI NHÁNH LIÊN HIỆP HỢP TÁC XÃ THƯƠNG MẠI TP. HỒ CHÍ MINH - CO.OPMART CƯ MGAR" u="1"/>
        <s v="CHI NHÁNH LIÊN HIỆP HỢP TÁC XÃ THƯƠNG MẠI TP. HỒ CHÍ MINH - CO.OPMART HÀ TIÊN" u="1"/>
        <s v="CHI NHÁNH LIÊN HIỆP HỢP TÁC XÃ THƯƠNG MẠI TP. HỒ CHÍ MINH - CO.OPMART GÒ CÔNG" u="1"/>
        <s v="CÔNG TY TNHH  MỘT THÀNH VIÊN THƯƠNG MẠI DỊCH VỤ SÀI GÒN - BUÔN MA THUỘT" u="1"/>
        <s v="CÔNG TY TNHH MỘT THÀNH VIÊN SÀI GÒN CO.OP TAM KỲ" u="1"/>
        <s v="CÔNG TY TNHH MỘT THÀNH VIÊN SÀI GÒN CO.OP BÌNH ĐỊNH" u="1"/>
        <s v="CÔNG TY TNHH MỘT THÀNH VIÊN TMDV SIÊU THỊ CO.OPMART ĐÀ NẴNG" u="1"/>
        <s v="CÔNG TY TNHH TMDV TIỀN GIANG - SÀI GÒN" u="1"/>
        <s v="CÔNG TY TNHH THƯƠNG MẠI SÀI GÒN - AN GIANG" u="1"/>
        <s v="CHI NHÁNH LIÊN HIỆP HỢP TÁC XÃ THƯƠNG MẠI TP. HỒ CHÍ MINH - CO.OPMART ĐĂK NÔNG" u="1"/>
        <s v="CÔNG TY TNHH MỘT THÀNH VIÊN SÀI GÒN - CHƯ SÊ" u="1"/>
        <s v="CHI NHÁNH LIÊN HIỆP HỢP TÁC XÃ THƯƠNG MẠI TP.HỒ CHÍ MINH - CO.OPMART THOẠI SƠN" u="1"/>
        <s v="CHI NHÁNH LIÊN HIỆP HỢP TÁC XÃ THƯƠNG MẠI TP. HỒ CHÍ MINH - CO.OPMART TÔ KÝ" u="1"/>
        <s v="CHI NHÁNH LIÊN HIỆP HỢP TÁC XÃ THƯƠNG MẠI TP. HỒ CHÍ MINH - CO. OPMART DƯƠNG MINH CHÂU" u="1"/>
        <s v="CHI NHÁNH LIÊN HIỆP HỢP TÁC XÃ THƯƠNG MẠI TP. HỒ CHÍ MINH-CO.OPMART HỒNG NGỰ" u="1"/>
        <s v="CÔNG TY TNHH MỘT THÀNH VIÊN CO.OP MART VĨNH PHÚC" u="1"/>
        <s v="CHI NHÁNH LIÊN HIỆP HỢP TÁC XÃ THƯƠNG MẠI TP. HỒ CHÍ MINH - CO.OPMART SƠN TRÀ" u="1"/>
        <s v="CHI NHÁNH LIÊN HIỆP HTX THƯƠNG MẠI TP. HỒ CHÍ MINH CO.OPMART VIỆT TRÌ" u="1"/>
        <s v="CHI NHÁNH LIÊN HIỆP HỢP TÁC XÃ THƯƠNG MẠI TP. HỒ CHÍ MINH - CO.OPMART LAGI" u="1"/>
        <s v="CHI NHÁNH LIÊN HIỆP HỢP TÁC XÃ THƯƠNG MẠI TP. HỒ CHÍ MINH - CO.OPMART TAM BÌNH" u="1"/>
        <s v="CHI NHÁNH LIÊN HIỆP HỢP TÁC XÃ THƯƠNG MẠI TP. HỒ CHÍ MINH - CO.OPMART THÁP MƯỜI" u="1"/>
        <s v="CHI NHÁNH LIÊN HIỆP HỢP TÁC XÃ THƯƠNG MẠI TP. HỒ CHÍ MINH - CO.OPMART BÌNH DƯƠNG" u="1"/>
        <s v="CHI NHÁNH LIÊN HIỆP HỢP TÁC XÃ THƯƠNG MẠI TP. HỒ CHÍ MINH - CO.OPMART CHỢ MỚI" u="1"/>
        <s v="CÔNG TY TNHH MỘT THÀNH VIÊN THƯƠNG MẠI SÀI GÒN - VĨNH LONG" u="1"/>
        <s v="CHI NHÁNH LIÊN HIỆP HỢP TÁC XÃ THƯƠNG MẠI TP. HỒ CHÍ MINH-CO.OPMART CHÂU THÀNH TÂY NINH" u="1"/>
        <s v="CHI NHÁNH LIÊN HIỆP HỢP TÁC XÃ THƯƠNG MẠI TP. HỒ CHÍ MINH - CO.OPMART THỐT NỐT" u="1"/>
        <s v="LIÊN HIỆP HỢP TÁC XÃ THƯƠNG MẠI TP. HỒ CHÍ MINH" u="1"/>
        <s v="CÔNG TY TNHH MTV THỰC PHẨM SAIGON CO.OP" u="1"/>
        <s v="CÔNG TY TRÁCH NHIỆM HỮU HẠN THƯƠNG MẠI DỊCH VỤ SÀI GÒN - TRÀ VINH" u="1"/>
        <s v="CHI NHÁNH LIÊN HIỆP HỢP TÁC XÃ THƯƠNG MẠI TP. HỒ CHÍ MINH - CO.OPMART VŨ YÊN" u="1"/>
        <s v="CHI NHÁNH LIÊN HIỆP HỢP TÁC XÃ THƯƠNG MẠI TP HỒ CHÍ MINH - CO.OPMART TIỂU CẦN" u="1"/>
        <s v="CM Thắng Lợi-Trường Chinh" u="1"/>
        <s v="CM Hòa Bình" u="1"/>
        <s v="Cửa hàng BH Trần Thị Hoa" u="1"/>
        <s v="CH CF BD KDC VIỆT SING" u="1"/>
        <s v="CH CF BH HUỲNH VĂN NGHỆ 17" u="1"/>
        <s v="CM Xa Lộ Hà Nội" u="1"/>
        <s v="CH CF BD CC Bcons Garden" u="1"/>
        <s v="CH CF BD Xuyên Á 209" u="1"/>
        <s v="CH CF BH Văn Hoa Villas" u="1"/>
        <s v="CH CF BD VĨNH PHÚ 41" u="1"/>
        <s v="CH CF BD CC Opal Boulevard" u="1"/>
        <s v="CH CF BH HỒ HÒA" u="1"/>
        <s v="Cửa Hàng Co.opFood Savimex" u="1"/>
        <s v="Cửa Hàng Co.opFood Phạm Hữu Lầu" u="1"/>
        <s v="Cửa Hàng Co.opFood CC Hoàng Anh Riverview" u="1"/>
        <s v="Cửa Hàng Co.opFood Lê Văn Lương 302" u="1"/>
        <s v="Cửa Hàng Co.opFood Quang Trung" u="1"/>
        <s v="Cửa Hàng Co.opFood Huỳnh Tấn Phát" u="1"/>
        <s v="Cửa Hàng Co.opFood Hiệp Bình Chánh" u="1"/>
        <s v="Cửa hàng Co.op Food 13 Lê Văn Thịnh" u="1"/>
        <s v="Cửa hàng Co.opFood CC Sky 9" u="1"/>
        <s v="Cửa Hàng Co.opFood Nguyễn Văn Tạo" u="1"/>
        <s v="Cửa Hàng Co.opFood Lê Văn Lương 1187" u="1"/>
        <s v="Cửa Hàng Co.opFood Lâm Văn Bền" u="1"/>
        <s v="Cửa hàng Co.op Food Trương Văn Thành 68" u="1"/>
        <s v="Cửa Hàng Co.opFood Nhà Bè" u="1"/>
        <s v="Cửa hàng Co.op Food Phan Văn Hân 182" u="1"/>
        <s v="Cửa Hàng Co.opFood CC Rainbow S1.07" u="1"/>
        <s v="Cửa Hàng Co.opFood Tăng Nhơn Phú 26" u="1"/>
        <s v="Cửa Hàng Co.opFood Quốc lộ 13 cũ" u="1"/>
        <s v="Cửa Hàng Co.opFood Xuân Hiệp" u="1"/>
        <s v="Cửa Hàng Co.opFood CC Petroland" u="1"/>
        <s v="Cửa Hàng Co.opFood Tam Bình 196" u="1"/>
        <s v="Cửa Hàng Co.opFood Tôn Thất Thuyết" u="1"/>
        <s v="Cửa Hàng Co.opFood Chung Cư Hà Đô" u="1"/>
        <s v="Cửa Hàng Co.opFood Hoàng Anh Thanh Bình" u="1"/>
        <s v="Cửa Hàng Co.opFood Tân Thạnh Đông" u="1"/>
        <s v="Cửa Hàng Co.opFood Trương Phước Phan 169" u="1"/>
        <s v="Cửa Hàng Co.opFood Nguyễn Thị Sóc 153" u="1"/>
        <s v="Cửa Hàng Co.opFood CC Westgate" u="1"/>
        <s v="Cửa Hàng Co.opFood CC Diamond Riverside" u="1"/>
        <s v="Cửa hàng Co.op Food Hậu Lân" u="1"/>
        <s v="Coopfood CC Happy City" u="1"/>
        <s v="Cửa hàng Co.op Food Conic sky" u="1"/>
        <s v="Cửa Hàng Co.opFood Hồ Văn Long 30" u="1"/>
        <s v="Cửa hàng Co.op Food D20 Võ Văn Vân" u="1"/>
        <s v="Cửa Hàng Co.opFood Phạm Nhữ Tăng 11" u="1"/>
        <s v="Cửa Hàng Co.opFood KDC Thanh Niên" u="1"/>
        <s v="Cửa Hàng Co.opFood KCN Tây Bắc" u="1"/>
        <s v="CÔNG TY TNHH THƯƠNG MẠI LARIA" u="1"/>
        <s v="CÔNG TY CỔ PHẦN SÀI GÒN HD" u="1"/>
        <s v="CÔNG TY TNHH PHÂN PHỐI Á ÂU" u="1"/>
        <s v="CÔNG TY TNHH THƯƠNG MẠI K &amp; K TOÀN CẦU" u="1"/>
        <s v="CÔNG TY CỔ PHẦN PT" u="1"/>
        <s v="TRẦN HẢI ĐĂNG" u="1"/>
        <s v="CÔNG TY CỔ PHẦN T - MARTSTORES" u="1"/>
        <s v="CÔNG TY CỔ PHẦN THƯƠNG MẠI LONG BEACH" u="1"/>
        <s v="TỔNG CÔNG TY BƯU ĐIỆN VIỆT NAM" u="1"/>
        <s v="CÔNG TY CỔ PHẦN DỊCH VỤ THƯƠNG MẠI VITAL GO" u="1"/>
        <s v="CHI NHÁNH NHA TRANG - CÔNG TY TNHH VIỆT Ý HÀ NỘI CENTER" u="1"/>
        <s v="Trung Tâm Thương Mại Satra Củ Chi" u="1"/>
        <s v="TRUNG TÂM ĐIỀU HÀNH SATRAFOODS" u="1"/>
        <m u="1"/>
        <s v="TTTM SATRA VÕ VĂN KIỆT" u="1"/>
        <s v="CÔNG TY TNHH THƯƠNG MẠI HADA VIỆT NAM" u="1"/>
        <s v="CN CÔNG TY TNHH MTV THỰC PHẨM SAIGON CO.OP - CO.OPFOOD KHU VỰC ĐỒNG NAI (6 )" u="1"/>
        <s v="CN LIÊN HIỆP HỢP TÁC XÃ THƯƠNG MẠI TP.HỒ CHÍ MINH- CO.OPMART TÂN CHÂU AN GIANG (2 )" u="1"/>
        <s v="CÔNG TY TNHH  MỘT THÀNH VIÊN THƯƠNG MẠI DỊCH VỤ BÌNH ĐÔNG (2 )" u="1"/>
        <s v="CÔNG TY TNHH  MỘT THÀNH VIÊN THƯƠNG MẠI DỊCH VỤ SÀI GÒN - BUÔN MA THUỘT (4 )" u="1"/>
        <s v="CÔNG TY TNHH MỘT THÀNH VIÊN CO.OP FINELIFE (7 )" u="1"/>
        <s v="CÔNG TY TNHH MỘT THÀNH VIÊN CO.OP MART CẦN GIỜ (6 )" u="1"/>
        <s v="CÔNG TY TNHH MỘT THÀNH VIÊN CO.OP MART HÒA BÌNH (1 )" u="1"/>
        <s v="CÔNG TY TNHH MỘT THÀNH VIÊN CO.OP MART HUẾ (4 )" u="1"/>
        <s v="CÔNG TY TNHH MỘT THÀNH VIÊN CO.OP MART VĨNH PHÚC (2 )" u="1"/>
        <s v="CÔNG TY TNHH MỘT THÀNH VIÊN CO.OPMART CÀ MAU (1 )" u="1"/>
        <s v="CÔNG TY TNHH MỘT THÀNH VIÊN CO.OPMART CẦN THƠ (6 )" u="1"/>
        <s v="CÔNG TY TNHH MỘT THÀNH VIÊN CO.OPMART HẢI PHÒNG (1 )" u="1"/>
        <s v="CÔNG TY TNHH MỘT THÀNH VIÊN CO.OPMART NHA TRANG (5 )" u="1"/>
        <s v="CÔNG TY TNHH MỘT THÀNH VIÊN CO.OPMART THANH HÓA (3 )" u="1"/>
        <s v="CÔNG TY TNHH MỘT THÀNH VIÊN CO.OPMART TRẢNG BÀNG (3 )" u="1"/>
        <s v="CÔNG TY TNHH MỘT THÀNH VIÊN MARFOUR (5 )" u="1"/>
        <s v="CÔNG TY TNHH MỘT THÀNH VIÊN MARSIX (1 )" u="1"/>
        <s v="CÔNG TY TNHH MỘT THÀNH VIÊN SÀI GÒN - CHƯ SÊ (2 )" u="1"/>
        <s v="CÔNG TY TNHH MỘT THÀNH VIÊN SÀI GÒN CO.OP BẢO LỘC (2 )" u="1"/>
        <s v="CÔNG TY TNHH MỘT THÀNH VIÊN SÀI GÒN CO.OP BÌNH ĐỊNH (10 )" u="1"/>
        <s v="CÔNG TY TNHH MỘT THÀNH VIÊN SÀI GÒN CO.OP BÌNH TÂN (2 )" u="1"/>
        <s v="CÔNG TY TNHH MỘT THÀNH VIÊN SÀI GÒN CO.OP CỐNG QUỲNH (8 )" u="1"/>
        <s v="CÔNG TY TNHH MỘT THÀNH VIÊN SÀI GÒN CO.OP CỦ CHI (4 )" u="1"/>
        <s v="CÔNG TY TNHH MỘT THÀNH VIÊN SÀI GÒN CO.OP ĐẦM SEN (2 )" u="1"/>
        <s v="CÔNG TY TNHH MỘT THÀNH VIÊN SÀI GÒN CO.OP ĐÌNH CHIỂU (6 )" u="1"/>
        <s v="CÔNG TY TNHH MỘT THÀNH VIÊN SÀI GÒN CO.OP HÀ NỘI (4 )" u="1"/>
        <s v="CÔNG TY TNHH MỘT THÀNH VIÊN SÀI GÒN CO.OP HẬU GIANG (1 )" u="1"/>
        <s v="CÔNG TY TNHH MỘT THÀNH VIÊN SÀI GÒN CO.OP NAM SÀI GÒN (3 )" u="1"/>
        <s v="CÔNG TY TNHH MỘT THÀNH VIÊN SÀI GÒN CO.OP NHIÊU LỘC (3 )" u="1"/>
        <s v="CÔNG TY TNHH MỘT THÀNH VIÊN SÀI GÒN CO.OP PHÚ LÂM (3 )" u="1"/>
        <s v="CÔNG TY TNHH MỘT THÀNH VIÊN SÀI GÒN CO.OP PHÚ NHUẬN (6 )" u="1"/>
        <s v="CÔNG TY TNHH MỘT THÀNH VIÊN SÀI GÒN CO.OP RẠCH MIỄU (2 )" u="1"/>
        <s v="CÔNG TY TNHH MỘT THÀNH VIÊN SÀI GÒN CO.OP TAM KỲ (5 )" u="1"/>
        <s v="CÔNG TY TNHH MỘT THÀNH VIÊN SÀI GÒN CO.OP THẮNG LỢI (6 )" u="1"/>
        <s v="CÔNG TY TNHH MỘT THÀNH VIÊN SÀI GÒN CO.OP XA LỘ HÀ NỘI (7 )" u="1"/>
        <s v="CÔNG TY TNHH MỘT THÀNH VIÊN TMDV SIÊU THỊ CO.OPMART ĐÀ NẴNG (5 )" u="1"/>
        <s v="CÔNG TY TNHH MỘT THÀNH VIÊN THƯƠNG MẠI DỊCH VỤ AN ĐÔNG (1 )" u="1"/>
        <s v="CÔNG TY TNHH MỘT THÀNH VIÊN THƯƠNG MẠI DỊCH VỤ SÀI GÒN - BÌNH PHƯỚC (3 )" u="1"/>
        <s v="CÔNG TY TNHH MỘT THÀNH VIÊN THƯƠNG MẠI DỊCH VỤ SÀI GÒN - HẬU GIANG 2 (1 )" u="1"/>
        <s v="CÔNG TY TNHH MỘT THÀNH VIÊN THƯƠNG MẠI DỊCH VỤ SÀI GÒN - PHAN THIẾT (4 )" u="1"/>
        <s v="CÔNG TY TNHH MỘT THÀNH VIÊN THƯƠNG MẠI DỊCH VỤ SÀI GÒN - PHÚ YÊN (7 )" u="1"/>
        <s v="CÔNG TY TNHH MỘT THÀNH VIÊN THƯƠNG MẠI DỊCH VỤ SAIGON CO.OP TOÀN TÂM (9 )" u="1"/>
        <s v="CÔNG TY TNHH MỘT THÀNH VIÊN THƯƠNG MẠI SÀI GÒN - QUẢNG NGÃI (1 )" u="1"/>
        <s v="CÔNG TY TNHH MỘT THÀNH VIÊN THƯƠNG MẠI SÀI GÒN - VĨNH LONG (4 )" u="1"/>
        <s v="CÔNG TY TNHH MỘT THÀNH VIÊN THƯƠNG MẠI VÀ DỊCH VỤ SÀI GÒN - CAM RANH (4 )" u="1"/>
        <s v="CÔNG TY TNHH MỘT THÀNH VIÊN THƯƠNG MẠI VÀ DỊCH VỤ SÀI GÒN - HÀ TĨNH (2 )" u="1"/>
        <s v="CÔNG TY TNHH MTV THỰC PHẨM SAIGON CO.OP (304 )" u="1"/>
        <s v="CÔNG TY TNHH MTV THƯƠNG MẠI SÀI GÒN - HẬU GIANG (2 )" u="1"/>
        <s v="CÔNG TY TNHH SÀI GÒN - BUÔN HỒ (9 )" u="1"/>
        <s v="CÔNG TY TNHH SAIGON CO-OP FAIRPRICE (28 )" u="1"/>
        <s v="CÔNG TY TNHH TMDV SÀI GÒN VŨNG TÀU (7 )" u="1"/>
        <s v="CÔNG TY TNHH TMDV TIỀN GIANG - SÀI GÒN (1 )" u="1"/>
        <s v="CÔNG TY TNHH THƯƠNG MẠI DỊCH VỤ ĐỒNG THỊNH (5 )" u="1"/>
        <s v="CÔNG TY TNHH THƯƠNG MẠI DỊCH VỤ SIÊU THỊ CO.OP MART BIÊN HÒA (3 )" u="1"/>
        <s v="CÔNG TY TNHH THƯƠNG MẠI DỊCH VỤ TRUNG MỸ TÂY (8 )" u="1"/>
        <s v="CÔNG TY TRÁCH NHIỆM HỮU HẠN MỘT THÀNH VIÊN THƯƠNG MẠI DỊCH VỤ SÀI GÒN-ĐÔNG HÀ (1 )" u="1"/>
        <s v="CÔNG TY TRÁCH NHIỆM HỮU HẠN MỘT THÀNH VIÊN THƯƠNG MẠI SÀI GÒN - SÓC TRĂNG (4 )" u="1"/>
        <s v="CÔNG TY TRÁCH NHIỆM HỮU HẠN MỘT THÀNH VIÊN THƯƠNG MẠI VÀ DỊCH VỤ SÀI GÒN - PHAN RANG (1 )" u="1"/>
        <s v="CÔNG TY TRÁCH NHIỆM HỮU HẠN THƯƠNG MẠI DỊCH VỤ SÀI GÒN - TÂY NINH (8 )" u="1"/>
        <s v="CÔNG TY TRÁCH NHIỆM HỮU HẠN THƯƠNG MẠI SÀI GÒN - KIÊN GIANG (6 )" u="1"/>
        <s v="CHI NHÁNH - CÔNG TY TNHH MỘT THÀNH VIÊN THỰC PHẨM SAIGON CO.OP - CO.OP FOOD MIỀN BẮC (50 )" u="1"/>
        <s v="CHI NHÁNH CÔNG TY TNHH MỘT THÀNH VIÊN THỰC PHẨM SAIGON CO.OP - CO.OP FOOD KHU VỰC BÌNH DƯƠNG (16 )" u="1"/>
        <s v="CHI NHÁNH CÔNG TY TNHH MỘT THÀNH VIÊN THỰC PHẨM SAIGON CO.OP - CO.OP FOOD KHU VỰC CẦN THƠ (11 )" u="1"/>
        <s v="CHI NHÁNH CÔNG TY TNHH MỘT THÀNH VIÊN THỰC PHẨM SAIGON CO.OP - CỬA HÀNG CO.OP FOOD LONG HẬU (3 )" u="1"/>
        <s v="CHI NHÁNH LIÊN HIỆP HỢP TÁC XÃ THƯƠNG MẠI TP. HỒ CHÍ MINH - CO.OPMART BÀ RỊA (2 )" u="1"/>
        <s v="CHI NHÁNH LIÊN HIỆP HỢP TÁC XÃ THƯƠNG MẠI TP. HỒ CHÍ MINH - CO.OPMART BẮC GIANG (1 )" u="1"/>
        <s v="CHI NHÁNH LIÊN HIỆP HỢP TÁC XÃ THƯƠNG MẠI TP. HỒ CHÍ MINH - CO.OPMART BẾN LỨC (5 )" u="1"/>
        <s v="CHI NHÁNH LIÊN HIỆP HỢP TÁC XÃ THƯƠNG MẠI TP. HỒ CHÍ MINH - CO.OPMART BÌNH DƯƠNG (2 )" u="1"/>
        <s v="CHI NHÁNH LIÊN HIỆP HỢP TÁC XÃ THƯƠNG MẠI TP. HỒ CHÍ MINH - CO.OPMART BÌNH DƯƠNG 2 (1 )" u="1"/>
        <s v="CHI NHÁNH LIÊN HIỆP HỢP TÁC XÃ THƯƠNG MẠI TP. HỒ CHÍ MINH - CO.OPMART CHÂU ĐỐC (5 )" u="1"/>
        <s v="CHI NHÁNH LIÊN HIỆP HỢP TÁC XÃ THƯƠNG MẠI TP. HỒ CHÍ MINH - CO.OPMART ĐĂK NÔNG (3 )" u="1"/>
        <s v="CHI NHÁNH LIÊN HIỆP HỢP TÁC XÃ THƯƠNG MẠI TP. HỒ CHÍ MINH - CO.OPMART GÒ CÔNG (1 )" u="1"/>
        <s v="CHI NHÁNH LIÊN HIỆP HỢP TÁC XÃ THƯƠNG MẠI TP. HỒ CHÍ MINH - CO.OPMART HÀ TIÊN (4 )" u="1"/>
        <s v="CHI NHÁNH LIÊN HIỆP HỢP TÁC XÃ THƯƠNG MẠI TP. HỒ CHÍ MINH - CO.OPMART PHƯỚC ĐÔNG (1 )" u="1"/>
        <s v="CHI NHÁNH LIÊN HIỆP HỢP TÁC XÃ THƯƠNG MẠI TP. HỒ CHÍ MINH - CO.OPMART QUẢNG BÌNH (4 )" u="1"/>
        <s v="CHI NHÁNH LIÊN HIỆP HỢP TÁC XÃ THƯƠNG MẠI TP. HỒ CHÍ MINH - CO.OPMART SƠN TRÀ (3 )" u="1"/>
        <s v="CHI NHÁNH LIÊN HIỆP HỢP TÁC XÃ THƯƠNG MẠI TP. HỒ CHÍ MINH - CO.OPMART TÂN AN (3 )" u="1"/>
        <s v="CHI NHÁNH LIÊN HIỆP HỢP TÁC XÃ THƯƠNG MẠI TP. HỒ CHÍ MINH - CO.OPMART TÂN BIÊN (3 )" u="1"/>
        <s v="CHI NHÁNH LIÊN HIỆP HỢP TÁC XÃ THƯƠNG MẠI TP. HỒ CHÍ MINH - CO.OPMART THÁP MƯỜI (3 )" u="1"/>
        <s v="CHI NHÁNH LIÊN HIỆP HỢP TÁC XÃ THƯƠNG MẠI TP. HỒ CHÍ MINH - CO.OPMART THỐT NỐT (1 )" u="1"/>
        <s v="CHI NHÁNH LIÊN HIỆP HỢP TÁC XÃ THƯƠNG MẠI TP. HỒ CHÍ MINH - CO.OPMART VŨ YÊN (2 )" u="1"/>
        <s v="CHI NHÁNH LIÊN HIỆP HỢP TÁC XÃ THƯƠNG MẠI TP. HỒ CHÍ MINH-CO.OPMART BÌNH THỦY (3 )" u="1"/>
        <s v="CHI NHÁNH LIÊN HIỆP HỢP TÁC XÃ THƯƠNG MẠI TP. HỒ CHÍ MINH-CO.OPMART GÒ DẦU (3 )" u="1"/>
        <s v="CHI NHÁNH LIÊN HIỆP HỢP TÁC XÃ THƯƠNG MẠI TP. HỒ CHÍ MINH-CO.OPMART SA ĐÉC (7 )" u="1"/>
        <s v="CHI NHÁNH LIÊN HIỆP HỢP TÁC XÃ THƯƠNG MẠI TP. HỒ CHÍ MINH-CO.OPMART TÂN CHÂU (5 )" u="1"/>
        <s v="CHI NHÁNH LIÊN HIỆP HỢP TÁC XÃ THƯƠNG MẠI TP.HCM - CO.OPMART CAI LẬY (6 )" u="1"/>
        <s v="CHI NHÁNH LIÊN HIỆP HỢP TÁC XÃ THƯƠNG MẠI TP.HỒ CHÍ MINH - CO.OPMART DUYÊN HẢI (4 )" u="1"/>
        <s v="CHI NHÁNH LIÊN HIỆP HỢP TÁC XÃ THƯƠNG MẠI TP.HỒ CHÍ MINH - CO.OPMART ĐỒNG PHÚ (3 )" u="1"/>
        <s v="CHI NHÁNH LIÊN HIỆP HỢP TÁC XÃ THƯƠNG MẠI TP.HỒ CHÍ MINH - CO.OPMART KON TUM (5 )" u="1"/>
        <s v="CHI NHÁNH LIÊN HIỆP HỢP TÁC XÃ THƯƠNG MẠI TP.HỒ CHÍ MINH - CO.OPMART PHAN RÍ CỬA (2 )" u="1"/>
        <s v="CHI NHÁNH LIÊN HIỆP HỢP TÁC XÃ THƯƠNG MẠI TP.HỒ CHÍ MINH- CO.OP MART CẦN GIUỘC (2 )" u="1"/>
        <s v="CHI NHÁNH LIÊN HIỆP HỢP TÁC XÃ THƯƠNG MẠI TP.HỒ CHÍ MINH-CO.OPMART TÂN THÀNH (6 )" u="1"/>
        <s v="CHI NHÁNH LIÊN HIỆP HTX TM TP.HCM - CO.OPMART CAO LÃNH (7 )" u="1"/>
        <s v="CHI NHÁNH LIÊN HIỆP HTX THƯƠNG MẠI TP. HỒ CHÍ MINH - CO.OPMART BẾN TRE (3 )" u="1"/>
        <s v="LIÊN HIỆP HỢP TÁC XÃ THƯƠNG MẠI TP. HỒ CHÍ MINH (18 )" u="1"/>
        <s v="CÔNG TY TNHH MM MEGA MARKET (VIỆT NAM) (22 )" u="1"/>
        <s v="CHI NHÁNH CÔNG TY TNHH MM MEGA MARKET ( VIỆT NAM) TẠI TỈNH NGHỆ AN (1 )" u="1"/>
        <s v="CHI NHÁNH CÔNG TY TNHH MM MEGA MARKET (VIỆT NAM) TẠI HẢI PHÒNG (10 )" u="1"/>
        <s v="CHI NHÁNH CÔNG TY TNHH MM MEGA MARKET (VIỆT NAM) TẠI KIÊN GIANG (2 )" u="1"/>
        <s v="CHI NHÁNH CÔNG TY TNHH MM MEGA MARKET (VIỆT NAM) TẠI QUẢNG NINH (5 )" u="1"/>
        <s v="CHI NHÁNH CÔNG TY TNHH MM MEGA MARKET (VIỆT NAM) TẠI TỈNH AN GIANG (5 )" u="1"/>
        <s v="CHI NHÁNH CÔNG TY TNHH MM MEGA MARKET (VIỆT NAM) TẠI TỈNH BÀ RỊA - VŨNG TÀU (4 )" u="1"/>
        <s v="CHI NHÁNH CÔNG TY TNHH MM MEGA MARKET (VIỆT NAM) TẠI TỈNH BÌNH DƯƠNG (5 )" u="1"/>
        <s v="CHI NHÁNH CÔNG TY TNHH MM MEGA MARKET (VIỆT NAM) TẠI TỈNH BÌNH ĐỊNH (1 )" u="1"/>
        <s v="CHI NHÁNH CÔNG TY TNHH MM MEGA MARKET (VIỆT NAM) TẠI TỈNH ĐẮK LẮK (6 )" u="1"/>
        <s v="CHI NHÁNH CÔNG TY TNHH MM MEGA MARKET (VIỆT NAM) TẠI THÀNH PHỐ BIÊN HÒA (7 )" u="1"/>
        <s v="CHI NHÁNH CÔNG TY TNHH MM MEGA MARKET (VIỆT NAM) TẠI THÀNH PHỐ CẦN THƠ (2 )" u="1"/>
        <s v="CHI NHÁNH CÔNG TY TNHH MM MEGA MARKET (VIỆT NAM) TẠI THÀNH PHỐ ĐÀ NẴNG (7 )" u="1"/>
        <s v="CHI NHÁNH CÔNG TY TNHH MM MEGA MARKET (VIỆT NAM) TẠI THÀNH PHỐ HÀ NỘI (20 )" u="1"/>
        <s v="CHI NHÁNH CÔNG TY TNHH MM MEGA MARKET (VIỆT NAM) TẠI THÀNH PHỐ NHA TRANG (9 )" u="1"/>
        <s v="CÔNG TY CỔ PHẦN TRUNG TÂM THƯƠNG MẠI LOTTE VIỆT NAM (8 )" u="1"/>
        <s v="CÔNG TY CỔ PHẦN TRUNG TÂM THƯƠNG MẠI LOTTE VIỆT NAM - CHI NHÁNH BA ĐÌNH (2 )" u="1"/>
        <s v="CÔNG TY CỔ PHẦN TRUNG TÂM THƯƠNG MẠI LOTTE VIỆT NAM - CHI NHÁNH BÀ RỊA VŨNG TÀU (3 )" u="1"/>
        <s v="CÔNG TY CỔ PHẦN TRUNG TÂM THƯƠNG MẠI LOTTE VIỆT NAM - CHI NHÁNH BÌNH DƯƠNG (3 )" u="1"/>
        <s v="CÔNG TY CỔ PHẦN TRUNG TÂM THƯƠNG MẠI LOTTE VIỆT NAM - CHI NHÁNH BÌNH THUẬN (1 )" u="1"/>
        <s v="CÔNG TY CỔ PHẦN TRUNG TÂM THƯƠNG MẠI LOTTE VIỆT NAM - CHI NHÁNH CẦN THƠ (2 )" u="1"/>
        <s v="CÔNG TY CỔ PHẦN TRUNG TÂM THƯƠNG MẠI LOTTE VIỆT NAM - CHI NHÁNH ĐÀ NẴNG (2 )" u="1"/>
        <s v="CÔNG TY CỔ PHẦN TRUNG TÂM THƯƠNG MẠI LOTTE VIỆT NAM - CHI NHÁNH ĐỒNG NAI (3 )" u="1"/>
        <s v="CÔNG TY CỔ PHẦN TRUNG TÂM THƯƠNG MẠI LOTTE VIỆT NAM - CHI NHÁNH GÒ VẤP (5 )" u="1"/>
        <s v="CÔNG TY CỔ PHẦN TRUNG TÂM THƯƠNG MẠI LOTTE VIỆT NAM - CHI NHÁNH NHA TRANG (4 )" u="1"/>
        <s v="CÔNG TY CỔ PHẦN TRUNG TÂM THƯƠNG MẠI LOTTE VIỆT NAM - CHI NHÁNH TÂN BÌNH (2 )" u="1"/>
        <s v="CÔNG TY CỔ PHẦN TRUNG TÂM THƯƠNG MẠI LOTTE VIỆT NAM - CHI NHÁNH TÂY HỒ (3 )" u="1"/>
        <s v="CÔNG TY CỔ PHẦN TRUNG TÂM THƯƠNG MẠI LOTTE VIỆT NAM - CHI NHÁNH VINH (3 )" u="1"/>
        <s v="CÔNG TY TNHH VÒNG TRÒN ĐỎ (104 )" u="1"/>
        <s v="CHI NHÁNH CÔNG TY TNHH VÒNG TRÒN ĐỎ TẠI BÀ RỊA-VŨNG TÀU (1 )" u="1"/>
        <s v="CHI NHÁNH CÔNG TY TNHH VÒNG TRÒN ĐỎ TẠI BẮC NINH (1 )" u="1"/>
        <s v="CHI NHÁNH CÔNG TY TNHH VÒNG TRÒN ĐỎ TẠI ĐỒNG NAI (1 )" u="1"/>
        <s v="CHI NHÁNH CÔNG TY TNHH VÒNG TRÒN ĐỎ TẠI HÀ NỘI (217 )" u="1"/>
        <s v="CHI NHÁNH CÔNG TY TNHH VÒNG TRÒN ĐỎ TẠI HƯNG YÊN (1 )" u="1"/>
        <s v="CHI NHÁNH CÔNG TY TNHH VÒNG TRÒN ĐỎ TẠI KHÁNH HÒA (2 )" u="1"/>
        <s v="CHI NHÁNH CÔNG TY TNHH VÒNG TRÒN ĐỎ TẠI QUẢNG NINH (4 )" u="1"/>
        <s v="CHI NHÁNH TẠI BÌNH DƯƠNG CÔNG TY TNHH VÒNG TRÒN ĐỎ (2 )" u="1"/>
        <s v="Công ty TNHH dịch vụ EB (177 )" u="1"/>
        <s v="CÔNG TY TNHH THƯƠNG MẠI LARIA (1 )" u="1"/>
        <s v="CÔNG TY CỔ PHẦN THƯƠNG MẠI VÀ DỊCH VỤ MINH CẦU (14 )" u="1"/>
        <s v="CÔNG TY TNHH SẢN XUẤT THƯƠNG MẠI DỊCH VỤ NHẬT MINH BAKERY (11 )" u="1"/>
        <s v="CÔNG TY TNHH OKONO VIỆT NAM (21 )" u="1"/>
        <s v="CÔNG TY CỔ PHẦN SEVEN SYSTEM VIỆT NAM (8 )" u="1"/>
        <s v="CHI NHÁNH CÔNG TY CỔ PHẦN SEVEN SYSTEM VIỆT NAM TẠI BÌNH DƯƠNG (5 )" u="1"/>
        <s v="CHI NHÁNH CÔNG TY CỔ PHẦN SEVEN SYSTEM VIỆT NAM TẠI HÀ NỘI (5 )" u="1"/>
        <s v="CHI NHÁNH CÔNG TY CỔ PHẦN SIBA FOOD VIỆT NAM TẠI HÀ NỘI (5 )" u="1"/>
        <s v="CÔNG TY TNHH KINH DOANH THƯƠNG MẠI VÀ DỊCH VỤ SUNSHINE MART (17 )" u="1"/>
        <s v="CÔNG TY CỔ PHẦN T - MARTSTORES (157 )" u="1"/>
        <s v="CHI NHÁNH NHA TRANG - CÔNG TY TNHH VIỆT Ý HÀ NỘI CENTER (4 )" u="1"/>
        <s v="CÔNG TY CỔ PHẦN DỊCH VỤ THƯƠNG MẠI VITAL GO (20 )" u="1"/>
        <s v="TRUNG TÂM ĐIỀU HÀNH SATRAFOODS (48 )" u="1"/>
        <s v="CN TCT TM SÀI GÒN – TNHH MTV – SIÊU THỊ SÀI GÒN (2 )" u="1"/>
        <s v="TTTM Satra đường Phạm Hùng (1 )" u="1"/>
        <s v="Trung Tâm Thương Mại Satra Củ Chi (2 )" u="1"/>
        <s v="CHI NHÁNH TỔNG CÔNG TY THƯƠNG MẠI SÀI GÒN- TNHH MTV- TRUNG TÂM THƯƠNG MẠI SATRA VÕ VĂN KIỆT (1 )" u="1"/>
        <s v="CÔNG TY TNHH THƯƠNG MẠI K &amp; K TOÀN CẦU (9 )" u="1"/>
        <s v="138 - 142 Hai Bà Trưng, Phường Sài Gòn, TP. Hồ Chí Minh" u="1"/>
        <s v="Văn phòng B, tầng 5, TN Taisei Square Hanoi, 289 Khuất Duy Tiến, phường Đại Mỗ, thành phố Hà Nội" u="1"/>
        <s v="571 Huỳnh Tấn Phát, Phường Tân Thuận, TP. Hồ Chí Minh, Việt Nam" u="1"/>
        <s v="Tầng 8, Toà nhà An Khánh, Số 63 Phạm Ngọc Thạch, Phường Xuân Hoà,Thành phố Hồ Chí Minh, Việt Nam" u="1"/>
        <s v="46 Phan Đình Phùng, Phường Hải Châu, TP. Đà Nẵng, Việt Nam" u="1"/>
        <s v="L1 – 01, L1 – 02B Tầng 1, Tòa nhà Gold View, 346 Bến Vân Đồn, Phường Vĩnh Hội, T.P Hồ Chí Minh, Việt Nam" u="1"/>
      </sharedItems>
    </cacheField>
    <cacheField name="Ngày hạch toán" numFmtId="14">
      <sharedItems containsSemiMixedTypes="0" containsNonDate="0" containsDate="1" containsString="0" minDate="2025-11-03T00:00:00" maxDate="2026-09-26T00:00:00"/>
    </cacheField>
    <cacheField name="Số chứng từ" numFmtId="0">
      <sharedItems/>
    </cacheField>
    <cacheField name="Ngày hóa đơn" numFmtId="14">
      <sharedItems containsSemiMixedTypes="0" containsNonDate="0" containsDate="1" containsString="0" minDate="2025-11-03T00:00:00" maxDate="2026-09-26T00:00:00"/>
    </cacheField>
    <cacheField name="Số hóa đơn" numFmtId="0">
      <sharedItems containsBlank="1" containsMixedTypes="1" containsNumber="1" containsInteger="1" minValue="2" maxValue="43101"/>
    </cacheField>
    <cacheField name="Diễn giải" numFmtId="0">
      <sharedItems/>
    </cacheField>
    <cacheField name="Tiền hàng" numFmtId="38">
      <sharedItems containsMixedTypes="1" containsNumber="1" containsInteger="1" minValue="-11878250" maxValue="73172730"/>
    </cacheField>
    <cacheField name="Tiền chiết khấu" numFmtId="0">
      <sharedItems containsString="0" containsBlank="1" containsNumber="1" containsInteger="1" minValue="0" maxValue="0"/>
    </cacheField>
    <cacheField name="Tiền VAT" numFmtId="38">
      <sharedItems containsString="0" containsBlank="1" containsNumber="1" minValue="-950260" maxValue="5853818"/>
    </cacheField>
    <cacheField name="Tổng giá trị" numFmtId="38">
      <sharedItems containsSemiMixedTypes="0" containsString="0" containsNumber="1" containsInteger="1" minValue="-12828510" maxValue="79026548"/>
    </cacheField>
    <cacheField name="Phân loại" numFmtId="38">
      <sharedItems/>
    </cacheField>
    <cacheField name="Ngày Thanh toán" numFmtId="14">
      <sharedItems containsNonDate="0" containsDate="1" containsString="0" containsBlank="1" minDate="2026-01-12T00:00:00" maxDate="2026-09-25T00:00:00"/>
    </cacheField>
    <cacheField name="Chứng từ Thanh toán" numFmtId="0">
      <sharedItems containsBlank="1"/>
    </cacheField>
    <cacheField name="Số còn phải thu ĐK" numFmtId="164">
      <sharedItems containsSemiMixedTypes="0" containsString="0" containsNumber="1" containsInteger="1" minValue="-3009249" maxValue="26796517"/>
    </cacheField>
    <cacheField name="Giá Trị HD sau CK" numFmtId="0">
      <sharedItems containsSemiMixedTypes="0" containsString="0" containsNumber="1" containsInteger="1" minValue="-43200000" maxValue="79026548"/>
    </cacheField>
    <cacheField name="Số tiền đã thu" numFmtId="164">
      <sharedItems containsSemiMixedTypes="0" containsString="0" containsNumber="1" containsInteger="1" minValue="-43200000" maxValue="79026548"/>
    </cacheField>
    <cacheField name="Số còn phải thu" numFmtId="0">
      <sharedItems containsSemiMixedTypes="0" containsString="0" containsNumber="1" containsInteger="1" minValue="-27421362" maxValue="14851485"/>
    </cacheField>
    <cacheField name="Ngày tính CN" numFmtId="14">
      <sharedItems containsSemiMixedTypes="0" containsNonDate="0" containsDate="1" containsString="0" minDate="2025-11-03T00:00:00" maxDate="2026-09-26T00:00:00"/>
    </cacheField>
    <cacheField name="Số ngày được nợ" numFmtId="0">
      <sharedItems containsNonDate="0" containsString="0" containsBlank="1"/>
    </cacheField>
    <cacheField name="Hạn thanh toán" numFmtId="14">
      <sharedItems containsSemiMixedTypes="0" containsNonDate="0" containsDate="1" containsString="0" minDate="2025-11-03T00:00:00" maxDate="2026-09-26T00:00:00"/>
    </cacheField>
    <cacheField name="Số ngày nợ còn lại" numFmtId="164">
      <sharedItems containsSemiMixedTypes="0" containsString="0" containsNumber="1" containsInteger="1" minValue="0" maxValue="0"/>
    </cacheField>
    <cacheField name="Nhóm nợ trước hạn" numFmtId="164">
      <sharedItems containsNonDate="0" containsString="0" containsBlank="1"/>
    </cacheField>
    <cacheField name="Số ngày quá hạn" numFmtId="164">
      <sharedItems containsMixedTypes="1" containsNumber="1" minValue="3.6998467592566158" maxValue="263.69984675925662"/>
    </cacheField>
    <cacheField name="Nhóm nợ quá hạn" numFmtId="0">
      <sharedItems/>
    </cacheField>
    <cacheField name="Tháng HĐ" numFmtId="166">
      <sharedItems containsSemiMixedTypes="0" containsNonDate="0" containsDate="1" containsString="0" minDate="2025-11-03T00:00:00" maxDate="2026-09-26T00:00:00"/>
    </cacheField>
    <cacheField name="Tháng Thanh toán" numFmtId="166">
      <sharedItems containsDate="1" containsMixedTypes="1" minDate="2026-01-12T00:00:00" maxDate="2026-09-25T00:00:00"/>
    </cacheField>
    <cacheField name="Ghi chú" numFmtId="0">
      <sharedItems containsBlank="1"/>
    </cacheField>
    <cacheField name="Trạng Thái ghi sổ" numFmtId="0">
      <sharedItems containsNonDate="0" containsString="0" containsBlank="1"/>
    </cacheField>
    <cacheField name="NHÓM KHÁCH HÀNG" numFmtId="0">
      <sharedItems count="15">
        <s v="MEGA"/>
        <s v="MEGA-011" u="1"/>
        <s v="MEGA-015" u="1"/>
        <s v="MEGA-004" u="1"/>
        <s v="MEGA-003" u="1"/>
        <s v="MEGA-005" u="1"/>
        <s v="MEGA-008" u="1"/>
        <s v="MEGA-009" u="1"/>
        <s v="MEGA-002" u="1"/>
        <s v="MEGA-001" u="1"/>
        <s v="MEGA-007" u="1"/>
        <s v="MEGA-012" u="1"/>
        <s v="MEGA-014" u="1"/>
        <s v="MEGA-006" u="1"/>
        <s v="MEGA-013" u="1"/>
      </sharedItems>
    </cacheField>
    <cacheField name="TÊN NHÓM KHÁCH HÀNG" numFmtId="0">
      <sharedItems count="15">
        <s v="CÔNG TY TNHH MM MEGA MARKET (VIỆT NAM)"/>
        <s v="CHI NHÁNH CÔNG TY TNHH MM MEGA MARKET (VIỆT NAM) TẠI THÀNH PHỐ NHA TRANG" u="1"/>
        <s v="CHI NHÁNH CÔNG TY TNHH MM MEGA MARKET (VIỆT NAM) TẠI KIÊN GIANG" u="1"/>
        <s v="CHI NHÁNH CÔNG TY TNHH MM MEGA MARKET (VIỆT NAM) TẠI THÀNH PHỐ ĐÀ NẴNG" u="1"/>
        <s v="CHI NHÁNH CÔNG TY TNHH MM MEGA MARKET (VIỆT NAM) TẠI HẢI PHÒNG" u="1"/>
        <s v="CHI NHÁNH CÔNG TY TNHH MM MEGA MARKET (VIỆT NAM) TẠI THÀNH PHỐ BIÊN HÒA" u="1"/>
        <s v="CHI NHÁNH CÔNG TY TNHH MM MEGA MARKET (VIỆT NAM) TẠI TỈNH BÌNH DƯƠNG" u="1"/>
        <s v="CHI NHÁNH CÔNG TY TNHH MM MEGA MARKET (VIỆT NAM) TẠI TỈNH BÀ RỊA - VŨNG TÀU" u="1"/>
        <s v="CHI NHÁNH CÔNG TY TNHH MM MEGA MARKET (VIỆT NAM) TẠI THÀNH PHỐ CẦN THƠ" u="1"/>
        <s v="CHI NHÁNH CÔNG TY TNHH MM MEGA MARKET (VIỆT NAM) TẠI THÀNH PHỐ HÀ NỘI" u="1"/>
        <s v="CHI NHÁNH CÔNG TY TNHH MM MEGA MARKET (VIỆT NAM) TẠI TỈNH BÌNH ĐỊNH" u="1"/>
        <s v="CHI NHÁNH CÔNG TY TNHH MM MEGA MARKET (VIỆT NAM) TẠI QUẢNG NINH" u="1"/>
        <s v="CHI NHÁNH CÔNG TY TNHH MM MEGA MARKET (VIỆT NAM) TẠI TỈNH ĐẮK LẮK" u="1"/>
        <s v="CHI NHÁNH CÔNG TY TNHH MM MEGA MARKET (VIỆT NAM) TẠI TỈNH AN GIANG" u="1"/>
        <s v="CHI NHÁNH CÔNG TY TNHH MM MEGA MARKET ( VIỆT NAM) TẠI TỈNH NGHỆ AN" u="1"/>
      </sharedItems>
    </cacheField>
    <cacheField name="Nhân viên sale" numFmtId="0">
      <sharedItems containsNonDate="0" containsString="0" containsBlank="1"/>
    </cacheField>
    <cacheField name="Column1" numFmtId="0">
      <sharedItems/>
    </cacheField>
    <cacheField name="Ngày" numFmtId="14">
      <sharedItems containsDate="1" containsMixedTypes="1" minDate="2026-01-12T00:00:00" maxDate="2026-09-25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95">
  <r>
    <x v="0"/>
    <x v="0"/>
    <d v="2025-11-03T00:00:00"/>
    <s v="BH2373596"/>
    <d v="2025-11-03T00:00:00"/>
    <s v="00074333"/>
    <s v="TC27662892"/>
    <n v="426560"/>
    <n v="0"/>
    <n v="34125"/>
    <n v="460685"/>
    <s v="Tồn đầu kỳ"/>
    <d v="2026-01-12T00:00:00"/>
    <m/>
    <n v="460685"/>
    <n v="0"/>
    <n v="460685"/>
    <n v="0"/>
    <d v="2025-11-03T00:00:00"/>
    <m/>
    <d v="2025-11-03T00:00:00"/>
    <n v="0"/>
    <m/>
    <s v=""/>
    <s v="Đã thanh toán"/>
    <d v="2025-11-03T00:00:00"/>
    <d v="2026-01-12T00:00:00"/>
    <m/>
    <m/>
    <x v="0"/>
    <x v="0"/>
    <m/>
    <s v="00074333460685"/>
    <e v="#N/A"/>
  </r>
  <r>
    <x v="0"/>
    <x v="0"/>
    <d v="2025-11-13T00:00:00"/>
    <s v="BH2375585"/>
    <d v="2025-11-13T00:00:00"/>
    <s v="00076891"/>
    <s v="TC27666571"/>
    <n v="4323320"/>
    <n v="0"/>
    <n v="345866"/>
    <n v="4669186"/>
    <s v="Tồn đầu kỳ"/>
    <d v="2026-01-26T00:00:00"/>
    <m/>
    <n v="4669186"/>
    <n v="0"/>
    <n v="4669186"/>
    <n v="0"/>
    <d v="2025-11-13T00:00:00"/>
    <m/>
    <d v="2025-11-13T00:00:00"/>
    <n v="0"/>
    <m/>
    <s v=""/>
    <s v="Đã thanh toán"/>
    <d v="2025-11-13T00:00:00"/>
    <d v="2026-01-26T00:00:00"/>
    <m/>
    <m/>
    <x v="0"/>
    <x v="0"/>
    <m/>
    <s v="000768914669186"/>
    <e v="#N/A"/>
  </r>
  <r>
    <x v="1"/>
    <x v="1"/>
    <d v="2025-11-13T00:00:00"/>
    <s v="BH2375586"/>
    <d v="2025-11-13T00:00:00"/>
    <s v="00076892"/>
    <s v="TC25647386"/>
    <n v="2751120"/>
    <n v="0"/>
    <n v="220090"/>
    <n v="2971210"/>
    <s v="Tồn đầu kỳ"/>
    <d v="2026-01-12T00:00:00"/>
    <m/>
    <n v="2971210"/>
    <n v="0"/>
    <n v="2971210"/>
    <n v="0"/>
    <d v="2025-11-13T00:00:00"/>
    <m/>
    <d v="2025-11-13T00:00:00"/>
    <n v="0"/>
    <m/>
    <s v=""/>
    <s v="Đã thanh toán"/>
    <d v="2025-11-13T00:00:00"/>
    <d v="2026-01-12T00:00:00"/>
    <m/>
    <m/>
    <x v="0"/>
    <x v="0"/>
    <m/>
    <s v="000768922971210"/>
    <e v="#N/A"/>
  </r>
  <r>
    <x v="2"/>
    <x v="2"/>
    <d v="2025-11-13T00:00:00"/>
    <s v="BH2375588"/>
    <d v="2025-11-13T00:00:00"/>
    <s v="00076894"/>
    <s v="TC22666530"/>
    <n v="1375560"/>
    <n v="0"/>
    <n v="110045"/>
    <n v="1485605"/>
    <s v="Tồn đầu kỳ"/>
    <d v="2026-01-26T00:00:00"/>
    <m/>
    <n v="1485605"/>
    <n v="0"/>
    <n v="1485605"/>
    <n v="0"/>
    <d v="2025-11-13T00:00:00"/>
    <m/>
    <d v="2025-11-13T00:00:00"/>
    <n v="0"/>
    <m/>
    <s v=""/>
    <s v="Đã thanh toán"/>
    <d v="2025-11-13T00:00:00"/>
    <d v="2026-01-26T00:00:00"/>
    <m/>
    <m/>
    <x v="0"/>
    <x v="0"/>
    <m/>
    <s v="000768941485605"/>
    <e v="#N/A"/>
  </r>
  <r>
    <x v="3"/>
    <x v="3"/>
    <d v="2025-11-13T00:00:00"/>
    <s v="BH2375589"/>
    <d v="2025-11-13T00:00:00"/>
    <s v="00076895"/>
    <s v="TC17315074"/>
    <n v="1982380"/>
    <n v="0"/>
    <n v="158590"/>
    <n v="2140970"/>
    <s v="Tồn đầu kỳ"/>
    <d v="2026-01-26T00:00:00"/>
    <m/>
    <n v="2140970"/>
    <n v="0"/>
    <n v="2140970"/>
    <n v="0"/>
    <d v="2025-11-13T00:00:00"/>
    <m/>
    <d v="2025-11-13T00:00:00"/>
    <n v="0"/>
    <m/>
    <s v=""/>
    <s v="Đã thanh toán"/>
    <d v="2025-11-13T00:00:00"/>
    <d v="2026-01-26T00:00:00"/>
    <m/>
    <m/>
    <x v="0"/>
    <x v="0"/>
    <m/>
    <s v="000768952140970"/>
    <e v="#N/A"/>
  </r>
  <r>
    <x v="4"/>
    <x v="4"/>
    <d v="2025-11-13T00:00:00"/>
    <s v="BH2375592"/>
    <d v="2025-11-13T00:00:00"/>
    <s v="00076898"/>
    <s v="TC15069846"/>
    <n v="630000"/>
    <n v="0"/>
    <n v="50400"/>
    <n v="680400"/>
    <s v="Tồn đầu kỳ"/>
    <d v="2026-01-26T00:00:00"/>
    <m/>
    <n v="680400"/>
    <n v="0"/>
    <n v="680400"/>
    <n v="0"/>
    <d v="2025-11-13T00:00:00"/>
    <m/>
    <d v="2025-11-13T00:00:00"/>
    <n v="0"/>
    <m/>
    <s v=""/>
    <s v="Đã thanh toán"/>
    <d v="2025-11-13T00:00:00"/>
    <d v="2026-01-26T00:00:00"/>
    <m/>
    <m/>
    <x v="0"/>
    <x v="0"/>
    <m/>
    <s v="00076898680400"/>
    <e v="#N/A"/>
  </r>
  <r>
    <x v="5"/>
    <x v="5"/>
    <d v="2025-11-14T00:00:00"/>
    <s v="BH2375594"/>
    <d v="2025-11-14T00:00:00"/>
    <s v="00076900"/>
    <s v="10031558 - Mega An Phú"/>
    <n v="9000597"/>
    <n v="0"/>
    <n v="720048"/>
    <n v="9720645"/>
    <s v="Tồn đầu kỳ"/>
    <d v="2026-01-26T00:00:00"/>
    <m/>
    <n v="9720645"/>
    <n v="0"/>
    <n v="9720645"/>
    <n v="0"/>
    <d v="2025-11-14T00:00:00"/>
    <m/>
    <d v="2025-11-14T00:00:00"/>
    <n v="0"/>
    <m/>
    <s v=""/>
    <s v="Đã thanh toán"/>
    <d v="2025-11-14T00:00:00"/>
    <d v="2026-01-26T00:00:00"/>
    <m/>
    <m/>
    <x v="0"/>
    <x v="0"/>
    <m/>
    <s v="000769009720645"/>
    <e v="#N/A"/>
  </r>
  <r>
    <x v="5"/>
    <x v="5"/>
    <d v="2025-11-15T00:00:00"/>
    <s v="BH2375686"/>
    <d v="2025-11-15T00:00:00"/>
    <s v="00077005"/>
    <s v="12165306 - Mega Hiệp Phú"/>
    <n v="7633960"/>
    <n v="0"/>
    <n v="610717"/>
    <n v="8244677"/>
    <s v="Tồn đầu kỳ"/>
    <d v="2026-01-26T00:00:00"/>
    <m/>
    <n v="8244677"/>
    <n v="0"/>
    <n v="8244677"/>
    <n v="0"/>
    <d v="2025-11-15T00:00:00"/>
    <m/>
    <d v="2025-11-15T00:00:00"/>
    <n v="0"/>
    <m/>
    <s v=""/>
    <s v="Đã thanh toán"/>
    <d v="2025-11-15T00:00:00"/>
    <d v="2026-01-26T00:00:00"/>
    <m/>
    <m/>
    <x v="0"/>
    <x v="0"/>
    <m/>
    <s v="000770058244677"/>
    <e v="#N/A"/>
  </r>
  <r>
    <x v="6"/>
    <x v="6"/>
    <d v="2025-11-17T00:00:00"/>
    <s v="BH2375720"/>
    <d v="2025-11-17T00:00:00"/>
    <s v="00077872"/>
    <s v="TC16111305"/>
    <n v="1982380"/>
    <n v="0"/>
    <n v="158590"/>
    <n v="2140970"/>
    <s v="Tồn đầu kỳ"/>
    <d v="2026-01-12T00:00:00"/>
    <m/>
    <n v="2140970"/>
    <n v="0"/>
    <n v="2140970"/>
    <n v="0"/>
    <d v="2025-11-17T00:00:00"/>
    <m/>
    <d v="2025-11-17T00:00:00"/>
    <n v="0"/>
    <m/>
    <s v=""/>
    <s v="Đã thanh toán"/>
    <d v="2025-11-17T00:00:00"/>
    <d v="2026-01-12T00:00:00"/>
    <m/>
    <m/>
    <x v="0"/>
    <x v="0"/>
    <m/>
    <s v="000778722140970"/>
    <e v="#N/A"/>
  </r>
  <r>
    <x v="5"/>
    <x v="5"/>
    <d v="2025-11-20T00:00:00"/>
    <s v="BH2376179"/>
    <d v="2025-11-20T00:00:00"/>
    <s v="00078418"/>
    <s v="29343201 - Mega Hưng Phú"/>
    <n v="903415"/>
    <n v="0"/>
    <n v="72273"/>
    <n v="975688"/>
    <s v="Tồn đầu kỳ"/>
    <d v="2026-01-12T00:00:00"/>
    <m/>
    <n v="975688"/>
    <n v="0"/>
    <n v="975688"/>
    <n v="0"/>
    <d v="2025-11-20T00:00:00"/>
    <m/>
    <d v="2025-11-20T00:00:00"/>
    <n v="0"/>
    <m/>
    <s v=""/>
    <s v="Đã thanh toán"/>
    <d v="2025-11-20T00:00:00"/>
    <d v="2026-01-12T00:00:00"/>
    <m/>
    <m/>
    <x v="0"/>
    <x v="0"/>
    <m/>
    <s v="00078418975688"/>
    <e v="#N/A"/>
  </r>
  <r>
    <x v="5"/>
    <x v="5"/>
    <d v="2025-11-20T00:00:00"/>
    <s v="BH2376180"/>
    <d v="2025-11-20T00:00:00"/>
    <s v="00078419"/>
    <s v="12168059 - Mega Hiệp Phú"/>
    <n v="1923660"/>
    <n v="0"/>
    <n v="153893"/>
    <n v="2077553"/>
    <s v="Tồn đầu kỳ"/>
    <d v="2026-01-12T00:00:00"/>
    <m/>
    <n v="2077553"/>
    <n v="0"/>
    <n v="2077553"/>
    <n v="0"/>
    <d v="2025-11-20T00:00:00"/>
    <m/>
    <d v="2025-11-20T00:00:00"/>
    <n v="0"/>
    <m/>
    <s v=""/>
    <s v="Đã thanh toán"/>
    <d v="2025-11-20T00:00:00"/>
    <d v="2026-01-12T00:00:00"/>
    <m/>
    <m/>
    <x v="0"/>
    <x v="0"/>
    <m/>
    <s v="000784192077553"/>
    <e v="#N/A"/>
  </r>
  <r>
    <x v="4"/>
    <x v="4"/>
    <d v="2025-11-20T00:00:00"/>
    <s v="BH2376283"/>
    <d v="2025-11-20T00:00:00"/>
    <s v="00078550"/>
    <s v="TC15072139"/>
    <n v="4351770"/>
    <n v="0"/>
    <n v="348142"/>
    <n v="4699912"/>
    <s v="Tồn đầu kỳ"/>
    <d v="2026-01-12T00:00:00"/>
    <m/>
    <n v="4699912"/>
    <n v="0"/>
    <n v="4699912"/>
    <n v="0"/>
    <d v="2025-11-20T00:00:00"/>
    <m/>
    <d v="2025-11-20T00:00:00"/>
    <n v="0"/>
    <m/>
    <s v=""/>
    <s v="Đã thanh toán"/>
    <d v="2025-11-20T00:00:00"/>
    <d v="2026-01-12T00:00:00"/>
    <m/>
    <m/>
    <x v="0"/>
    <x v="0"/>
    <m/>
    <s v="000785504699912"/>
    <e v="#N/A"/>
  </r>
  <r>
    <x v="7"/>
    <x v="7"/>
    <d v="2025-11-20T00:00:00"/>
    <s v="BH2376284"/>
    <d v="2025-11-20T00:00:00"/>
    <s v="00078551"/>
    <s v="TC23396725"/>
    <n v="1282500"/>
    <n v="0"/>
    <n v="102600"/>
    <n v="1385100"/>
    <s v="Tồn đầu kỳ"/>
    <d v="2026-01-12T00:00:00"/>
    <m/>
    <n v="1385100"/>
    <n v="0"/>
    <n v="1385100"/>
    <n v="0"/>
    <d v="2025-11-20T00:00:00"/>
    <m/>
    <d v="2025-11-20T00:00:00"/>
    <n v="0"/>
    <m/>
    <s v=""/>
    <s v="Đã thanh toán"/>
    <d v="2025-11-20T00:00:00"/>
    <d v="2026-01-12T00:00:00"/>
    <m/>
    <m/>
    <x v="0"/>
    <x v="0"/>
    <m/>
    <s v="000785511385100"/>
    <e v="#N/A"/>
  </r>
  <r>
    <x v="3"/>
    <x v="3"/>
    <d v="2025-11-20T00:00:00"/>
    <s v="BH2376285"/>
    <d v="2025-11-20T00:00:00"/>
    <s v="00078552"/>
    <s v="TC17317833"/>
    <n v="3608560"/>
    <n v="0"/>
    <n v="288685"/>
    <n v="3897245"/>
    <s v="Tồn đầu kỳ"/>
    <d v="2026-01-12T00:00:00"/>
    <m/>
    <n v="3897245"/>
    <n v="0"/>
    <n v="3897245"/>
    <n v="0"/>
    <d v="2025-11-20T00:00:00"/>
    <m/>
    <d v="2025-11-20T00:00:00"/>
    <n v="0"/>
    <m/>
    <s v=""/>
    <s v="Đã thanh toán"/>
    <d v="2025-11-20T00:00:00"/>
    <d v="2026-01-12T00:00:00"/>
    <m/>
    <m/>
    <x v="0"/>
    <x v="0"/>
    <m/>
    <s v="000785523897245"/>
    <e v="#N/A"/>
  </r>
  <r>
    <x v="3"/>
    <x v="3"/>
    <d v="2025-11-20T00:00:00"/>
    <s v="BH2376286"/>
    <d v="2025-11-20T00:00:00"/>
    <s v="00078553"/>
    <s v="TC17318448"/>
    <n v="501830"/>
    <n v="0"/>
    <n v="40146"/>
    <n v="541976"/>
    <s v="Tồn đầu kỳ"/>
    <d v="2026-01-12T00:00:00"/>
    <m/>
    <n v="541976"/>
    <n v="0"/>
    <n v="541976"/>
    <n v="0"/>
    <d v="2025-11-20T00:00:00"/>
    <m/>
    <d v="2025-11-20T00:00:00"/>
    <n v="0"/>
    <m/>
    <s v=""/>
    <s v="Đã thanh toán"/>
    <d v="2025-11-20T00:00:00"/>
    <d v="2026-01-12T00:00:00"/>
    <m/>
    <m/>
    <x v="0"/>
    <x v="0"/>
    <m/>
    <s v="00078553541976"/>
    <e v="#N/A"/>
  </r>
  <r>
    <x v="3"/>
    <x v="3"/>
    <d v="2025-11-20T00:00:00"/>
    <s v="BH2376287"/>
    <d v="2025-11-20T00:00:00"/>
    <s v="00078554"/>
    <s v="TC17319536"/>
    <n v="3849940"/>
    <n v="0"/>
    <n v="307995"/>
    <n v="4157935"/>
    <s v="Tồn đầu kỳ"/>
    <d v="2026-01-12T00:00:00"/>
    <m/>
    <n v="4157935"/>
    <n v="0"/>
    <n v="4157935"/>
    <n v="0"/>
    <d v="2025-11-20T00:00:00"/>
    <m/>
    <d v="2025-11-20T00:00:00"/>
    <n v="0"/>
    <m/>
    <s v=""/>
    <s v="Đã thanh toán"/>
    <d v="2025-11-20T00:00:00"/>
    <d v="2026-01-12T00:00:00"/>
    <m/>
    <m/>
    <x v="0"/>
    <x v="0"/>
    <m/>
    <s v="000785544157935"/>
    <e v="#N/A"/>
  </r>
  <r>
    <x v="3"/>
    <x v="3"/>
    <d v="2025-11-20T00:00:00"/>
    <s v="BH2376288"/>
    <d v="2025-11-20T00:00:00"/>
    <s v="00078555"/>
    <s v="TC91005263 - Trung tâm thương mại MM Mega Market Đà Nẵng"/>
    <n v="903300"/>
    <n v="0"/>
    <n v="72264"/>
    <n v="975564"/>
    <s v="Tồn đầu kỳ"/>
    <d v="2026-01-12T00:00:00"/>
    <m/>
    <n v="975564"/>
    <n v="0"/>
    <n v="975564"/>
    <n v="0"/>
    <d v="2025-11-20T00:00:00"/>
    <m/>
    <d v="2025-11-20T00:00:00"/>
    <n v="0"/>
    <m/>
    <s v=""/>
    <s v="Đã thanh toán"/>
    <d v="2025-11-20T00:00:00"/>
    <d v="2026-01-12T00:00:00"/>
    <m/>
    <m/>
    <x v="0"/>
    <x v="0"/>
    <m/>
    <s v="00078555975564"/>
    <e v="#N/A"/>
  </r>
  <r>
    <x v="3"/>
    <x v="3"/>
    <d v="2025-11-20T00:00:00"/>
    <s v="BH2376289"/>
    <d v="2025-11-20T00:00:00"/>
    <s v="00078556"/>
    <s v="TC91005406 - Trung tâm thương mại MM Mega Market Đà Nẵng"/>
    <n v="3333360"/>
    <n v="0"/>
    <n v="266669"/>
    <n v="3600029"/>
    <s v="Tồn đầu kỳ"/>
    <d v="2026-01-12T00:00:00"/>
    <m/>
    <n v="3600029"/>
    <n v="0"/>
    <n v="3600029"/>
    <n v="0"/>
    <d v="2025-11-20T00:00:00"/>
    <m/>
    <d v="2025-11-20T00:00:00"/>
    <n v="0"/>
    <m/>
    <s v=""/>
    <s v="Đã thanh toán"/>
    <d v="2025-11-20T00:00:00"/>
    <d v="2026-01-12T00:00:00"/>
    <m/>
    <m/>
    <x v="0"/>
    <x v="0"/>
    <m/>
    <s v="000785563600029"/>
    <e v="#N/A"/>
  </r>
  <r>
    <x v="5"/>
    <x v="5"/>
    <d v="2025-11-21T00:00:00"/>
    <s v="BH2376280"/>
    <d v="2025-11-21T00:00:00"/>
    <s v="00078546"/>
    <s v="10036295 - Mega An Phú"/>
    <n v="1840000"/>
    <n v="0"/>
    <n v="147200"/>
    <n v="1987200"/>
    <s v="Tồn đầu kỳ"/>
    <d v="2026-01-12T00:00:00"/>
    <m/>
    <n v="1987200"/>
    <n v="0"/>
    <n v="1987200"/>
    <n v="0"/>
    <d v="2025-11-21T00:00:00"/>
    <m/>
    <d v="2025-11-21T00:00:00"/>
    <n v="0"/>
    <m/>
    <s v=""/>
    <s v="Đã thanh toán"/>
    <d v="2025-11-21T00:00:00"/>
    <d v="2026-01-12T00:00:00"/>
    <m/>
    <m/>
    <x v="0"/>
    <x v="0"/>
    <m/>
    <s v="000785461987200"/>
    <e v="#N/A"/>
  </r>
  <r>
    <x v="5"/>
    <x v="5"/>
    <d v="2025-11-21T00:00:00"/>
    <s v="BH2376281"/>
    <d v="2025-11-21T00:00:00"/>
    <s v="00078548"/>
    <s v="10040117 - Mega An Phú"/>
    <n v="13552785"/>
    <n v="0"/>
    <n v="1084223"/>
    <n v="14637008"/>
    <s v="Tồn đầu kỳ"/>
    <d v="2026-01-12T00:00:00"/>
    <m/>
    <n v="14637008"/>
    <n v="0"/>
    <n v="14637008"/>
    <n v="0"/>
    <d v="2025-11-21T00:00:00"/>
    <m/>
    <d v="2025-11-21T00:00:00"/>
    <n v="0"/>
    <m/>
    <s v=""/>
    <s v="Đã thanh toán"/>
    <d v="2025-11-21T00:00:00"/>
    <d v="2026-01-12T00:00:00"/>
    <m/>
    <m/>
    <x v="0"/>
    <x v="0"/>
    <m/>
    <s v="0007854814637008"/>
    <e v="#N/A"/>
  </r>
  <r>
    <x v="5"/>
    <x v="5"/>
    <d v="2025-11-21T00:00:00"/>
    <s v="BH2376282"/>
    <d v="2025-11-21T00:00:00"/>
    <s v="00078549"/>
    <s v="10038636 - Mega An Phú"/>
    <n v="1282500"/>
    <n v="0"/>
    <n v="102600"/>
    <n v="1385100"/>
    <s v="Tồn đầu kỳ"/>
    <d v="2026-01-12T00:00:00"/>
    <m/>
    <n v="1385100"/>
    <n v="0"/>
    <n v="1385100"/>
    <n v="0"/>
    <d v="2025-11-21T00:00:00"/>
    <m/>
    <d v="2025-11-21T00:00:00"/>
    <n v="0"/>
    <m/>
    <s v=""/>
    <s v="Đã thanh toán"/>
    <d v="2025-11-21T00:00:00"/>
    <d v="2026-01-12T00:00:00"/>
    <m/>
    <m/>
    <x v="0"/>
    <x v="0"/>
    <m/>
    <s v="000785491385100"/>
    <e v="#N/A"/>
  </r>
  <r>
    <x v="8"/>
    <x v="8"/>
    <d v="2025-11-22T00:00:00"/>
    <s v="BH2369366"/>
    <d v="2025-11-22T00:00:00"/>
    <s v="00080321"/>
    <s v="26059313"/>
    <n v="3098440"/>
    <n v="0"/>
    <n v="247875"/>
    <n v="3346315"/>
    <s v="Tồn đầu kỳ"/>
    <d v="2026-01-12T00:00:00"/>
    <m/>
    <n v="3346315"/>
    <n v="0"/>
    <n v="3346315"/>
    <n v="0"/>
    <d v="2025-11-22T00:00:00"/>
    <m/>
    <d v="2025-11-22T00:00:00"/>
    <n v="0"/>
    <m/>
    <s v=""/>
    <s v="Đã thanh toán"/>
    <d v="2025-11-22T00:00:00"/>
    <d v="2026-01-12T00:00:00"/>
    <m/>
    <m/>
    <x v="0"/>
    <x v="0"/>
    <m/>
    <s v="000803213346315"/>
    <e v="#N/A"/>
  </r>
  <r>
    <x v="8"/>
    <x v="8"/>
    <d v="2025-11-22T00:00:00"/>
    <s v="BH2369754"/>
    <d v="2025-11-22T00:00:00"/>
    <s v="00080322"/>
    <s v="14062772"/>
    <n v="558030"/>
    <n v="0"/>
    <n v="44642"/>
    <n v="602672"/>
    <s v="Tồn đầu kỳ"/>
    <d v="2026-01-12T00:00:00"/>
    <m/>
    <n v="602672"/>
    <n v="0"/>
    <n v="602672"/>
    <n v="0"/>
    <d v="2025-11-22T00:00:00"/>
    <m/>
    <d v="2025-11-22T00:00:00"/>
    <n v="0"/>
    <m/>
    <s v=""/>
    <s v="Đã thanh toán"/>
    <d v="2025-11-22T00:00:00"/>
    <d v="2026-01-12T00:00:00"/>
    <m/>
    <m/>
    <x v="0"/>
    <x v="0"/>
    <m/>
    <s v="00080322602672"/>
    <e v="#N/A"/>
  </r>
  <r>
    <x v="8"/>
    <x v="8"/>
    <d v="2025-11-22T00:00:00"/>
    <s v="BH2369755"/>
    <d v="2025-11-22T00:00:00"/>
    <s v="00080323"/>
    <s v="14062809"/>
    <n v="9911900"/>
    <n v="0"/>
    <n v="792952"/>
    <n v="10704852"/>
    <s v="Tồn đầu kỳ"/>
    <d v="2026-01-12T00:00:00"/>
    <m/>
    <n v="10704852"/>
    <n v="0"/>
    <n v="10704852"/>
    <n v="0"/>
    <d v="2025-11-22T00:00:00"/>
    <m/>
    <d v="2025-11-22T00:00:00"/>
    <n v="0"/>
    <m/>
    <s v=""/>
    <s v="Đã thanh toán"/>
    <d v="2025-11-22T00:00:00"/>
    <d v="2026-01-12T00:00:00"/>
    <m/>
    <m/>
    <x v="0"/>
    <x v="0"/>
    <m/>
    <s v="0008032310704852"/>
    <e v="#N/A"/>
  </r>
  <r>
    <x v="8"/>
    <x v="8"/>
    <d v="2025-11-22T00:00:00"/>
    <s v="BH2370056"/>
    <d v="2025-11-22T00:00:00"/>
    <s v="00080334"/>
    <s v="14062903"/>
    <n v="3849940"/>
    <n v="0"/>
    <n v="307995"/>
    <n v="4157935"/>
    <s v="Tồn đầu kỳ"/>
    <d v="2026-01-12T00:00:00"/>
    <m/>
    <n v="4157935"/>
    <n v="0"/>
    <n v="4157935"/>
    <n v="0"/>
    <d v="2025-11-22T00:00:00"/>
    <m/>
    <d v="2025-11-22T00:00:00"/>
    <n v="0"/>
    <m/>
    <s v=""/>
    <s v="Đã thanh toán"/>
    <d v="2025-11-22T00:00:00"/>
    <d v="2026-01-12T00:00:00"/>
    <m/>
    <m/>
    <x v="0"/>
    <x v="0"/>
    <m/>
    <s v="000803344157935"/>
    <e v="#N/A"/>
  </r>
  <r>
    <x v="3"/>
    <x v="3"/>
    <d v="2025-11-24T00:00:00"/>
    <s v="BH2376482"/>
    <d v="2025-11-24T00:00:00"/>
    <s v="00079362"/>
    <s v="TC91005934 - Trung tâm thương mại MM Mega Market Đà Nẵng"/>
    <n v="500360"/>
    <n v="0"/>
    <n v="40029"/>
    <n v="540389"/>
    <s v="Tồn đầu kỳ"/>
    <d v="2026-01-12T00:00:00"/>
    <m/>
    <n v="540389"/>
    <n v="0"/>
    <n v="540389"/>
    <n v="0"/>
    <d v="2025-11-24T00:00:00"/>
    <m/>
    <d v="2025-11-24T00:00:00"/>
    <n v="0"/>
    <m/>
    <s v=""/>
    <s v="Đã thanh toán"/>
    <d v="2025-11-24T00:00:00"/>
    <d v="2026-01-12T00:00:00"/>
    <m/>
    <m/>
    <x v="0"/>
    <x v="0"/>
    <m/>
    <s v="00079362540389"/>
    <e v="#N/A"/>
  </r>
  <r>
    <x v="3"/>
    <x v="3"/>
    <d v="2025-11-24T00:00:00"/>
    <s v="BH2376483"/>
    <d v="2025-11-24T00:00:00"/>
    <s v="00079363"/>
    <s v="TC91005608 - Trung tâm thương mại MM Mega Market Đà Nẵng"/>
    <n v="2143180"/>
    <n v="0"/>
    <n v="171454"/>
    <n v="2314634"/>
    <s v="Tồn đầu kỳ"/>
    <d v="2026-01-12T00:00:00"/>
    <m/>
    <n v="2314634"/>
    <n v="0"/>
    <n v="2314634"/>
    <n v="0"/>
    <d v="2025-11-24T00:00:00"/>
    <m/>
    <d v="2025-11-24T00:00:00"/>
    <n v="0"/>
    <m/>
    <s v=""/>
    <s v="Đã thanh toán"/>
    <d v="2025-11-24T00:00:00"/>
    <d v="2026-01-12T00:00:00"/>
    <m/>
    <m/>
    <x v="0"/>
    <x v="0"/>
    <m/>
    <s v="000793632314634"/>
    <e v="#N/A"/>
  </r>
  <r>
    <x v="0"/>
    <x v="0"/>
    <d v="2025-11-24T00:00:00"/>
    <s v="BH2376484"/>
    <d v="2025-11-24T00:00:00"/>
    <s v="00079364"/>
    <s v="TC27671275"/>
    <n v="2381320"/>
    <n v="0"/>
    <n v="190506"/>
    <n v="2571826"/>
    <s v="Tồn đầu kỳ"/>
    <d v="2026-01-12T00:00:00"/>
    <m/>
    <n v="2571826"/>
    <n v="0"/>
    <n v="2571826"/>
    <n v="0"/>
    <d v="2025-11-24T00:00:00"/>
    <m/>
    <d v="2025-11-24T00:00:00"/>
    <n v="0"/>
    <m/>
    <s v=""/>
    <s v="Đã thanh toán"/>
    <d v="2025-11-24T00:00:00"/>
    <d v="2026-01-12T00:00:00"/>
    <m/>
    <m/>
    <x v="0"/>
    <x v="0"/>
    <m/>
    <s v="000793642571826"/>
    <e v="#N/A"/>
  </r>
  <r>
    <x v="9"/>
    <x v="9"/>
    <d v="2025-11-24T00:00:00"/>
    <s v="BH2376485"/>
    <d v="2025-11-24T00:00:00"/>
    <s v="00079365"/>
    <s v="TC24609093"/>
    <n v="1519860"/>
    <n v="0"/>
    <n v="121589"/>
    <n v="1641449"/>
    <s v="Tồn đầu kỳ"/>
    <d v="2026-01-12T00:00:00"/>
    <m/>
    <n v="1641449"/>
    <n v="0"/>
    <n v="1641449"/>
    <n v="0"/>
    <d v="2025-11-24T00:00:00"/>
    <m/>
    <d v="2025-11-24T00:00:00"/>
    <n v="0"/>
    <m/>
    <s v=""/>
    <s v="Đã thanh toán"/>
    <d v="2025-11-24T00:00:00"/>
    <d v="2026-01-12T00:00:00"/>
    <m/>
    <m/>
    <x v="0"/>
    <x v="0"/>
    <m/>
    <s v="000793651641449"/>
    <e v="#N/A"/>
  </r>
  <r>
    <x v="9"/>
    <x v="9"/>
    <d v="2025-11-24T00:00:00"/>
    <s v="BH2376486"/>
    <d v="2025-11-24T00:00:00"/>
    <s v="00079366"/>
    <s v="TC24608980"/>
    <n v="736000"/>
    <n v="0"/>
    <n v="58880"/>
    <n v="794880"/>
    <s v="Tồn đầu kỳ"/>
    <d v="2026-01-12T00:00:00"/>
    <m/>
    <n v="794880"/>
    <n v="0"/>
    <n v="794880"/>
    <n v="0"/>
    <d v="2025-11-24T00:00:00"/>
    <m/>
    <d v="2025-11-24T00:00:00"/>
    <n v="0"/>
    <m/>
    <s v=""/>
    <s v="Đã thanh toán"/>
    <d v="2025-11-24T00:00:00"/>
    <d v="2026-01-12T00:00:00"/>
    <m/>
    <m/>
    <x v="0"/>
    <x v="0"/>
    <m/>
    <s v="00079366794880"/>
    <e v="#N/A"/>
  </r>
  <r>
    <x v="2"/>
    <x v="2"/>
    <d v="2025-11-24T00:00:00"/>
    <s v="BH2376487"/>
    <d v="2025-11-24T00:00:00"/>
    <s v="00079367"/>
    <s v="TC22671479"/>
    <n v="1468620"/>
    <n v="0"/>
    <n v="117490"/>
    <n v="1586110"/>
    <s v="Tồn đầu kỳ"/>
    <d v="2026-01-12T00:00:00"/>
    <m/>
    <n v="1586110"/>
    <n v="0"/>
    <n v="1586110"/>
    <n v="0"/>
    <d v="2025-11-24T00:00:00"/>
    <m/>
    <d v="2025-11-24T00:00:00"/>
    <n v="0"/>
    <m/>
    <s v=""/>
    <s v="Đã thanh toán"/>
    <d v="2025-11-24T00:00:00"/>
    <d v="2026-01-12T00:00:00"/>
    <m/>
    <m/>
    <x v="0"/>
    <x v="0"/>
    <m/>
    <s v="000793671586110"/>
    <e v="#N/A"/>
  </r>
  <r>
    <x v="10"/>
    <x v="10"/>
    <d v="2025-11-24T00:00:00"/>
    <s v="BH2376488"/>
    <d v="2025-11-24T00:00:00"/>
    <s v="00079368"/>
    <s v="TC20003767"/>
    <n v="2430450"/>
    <n v="0"/>
    <n v="194436"/>
    <n v="2624886"/>
    <s v="Tồn đầu kỳ"/>
    <d v="2026-01-12T00:00:00"/>
    <m/>
    <n v="2624886"/>
    <n v="0"/>
    <n v="2624886"/>
    <n v="0"/>
    <d v="2025-11-24T00:00:00"/>
    <m/>
    <d v="2025-11-24T00:00:00"/>
    <n v="0"/>
    <m/>
    <s v=""/>
    <s v="Đã thanh toán"/>
    <d v="2025-11-24T00:00:00"/>
    <d v="2026-01-12T00:00:00"/>
    <m/>
    <m/>
    <x v="0"/>
    <x v="0"/>
    <m/>
    <s v="000793682624886"/>
    <e v="#N/A"/>
  </r>
  <r>
    <x v="10"/>
    <x v="10"/>
    <d v="2025-11-24T00:00:00"/>
    <s v="BH2376489"/>
    <d v="2025-11-24T00:00:00"/>
    <s v="00079369"/>
    <s v="TC20003634"/>
    <n v="460000"/>
    <n v="0"/>
    <n v="36800"/>
    <n v="496800"/>
    <s v="Tồn đầu kỳ"/>
    <d v="2026-01-12T00:00:00"/>
    <m/>
    <n v="496800"/>
    <n v="0"/>
    <n v="496800"/>
    <n v="0"/>
    <d v="2025-11-24T00:00:00"/>
    <m/>
    <d v="2025-11-24T00:00:00"/>
    <n v="0"/>
    <m/>
    <s v=""/>
    <s v="Đã thanh toán"/>
    <d v="2025-11-24T00:00:00"/>
    <d v="2026-01-12T00:00:00"/>
    <m/>
    <m/>
    <x v="0"/>
    <x v="0"/>
    <m/>
    <s v="00079369496800"/>
    <e v="#N/A"/>
  </r>
  <r>
    <x v="6"/>
    <x v="6"/>
    <d v="2025-11-24T00:00:00"/>
    <s v="BH2376490"/>
    <d v="2025-11-24T00:00:00"/>
    <s v="00079370"/>
    <s v="TC16115186"/>
    <n v="652500"/>
    <n v="0"/>
    <n v="52200"/>
    <n v="704700"/>
    <s v="Tồn đầu kỳ"/>
    <d v="2026-01-12T00:00:00"/>
    <m/>
    <n v="704700"/>
    <n v="0"/>
    <n v="704700"/>
    <n v="0"/>
    <d v="2025-11-24T00:00:00"/>
    <m/>
    <d v="2025-11-24T00:00:00"/>
    <n v="0"/>
    <m/>
    <s v=""/>
    <s v="Đã thanh toán"/>
    <d v="2025-11-24T00:00:00"/>
    <d v="2026-01-12T00:00:00"/>
    <m/>
    <m/>
    <x v="0"/>
    <x v="0"/>
    <m/>
    <s v="00079370704700"/>
    <e v="#N/A"/>
  </r>
  <r>
    <x v="6"/>
    <x v="6"/>
    <d v="2025-11-24T00:00:00"/>
    <s v="BH2376491"/>
    <d v="2025-11-24T00:00:00"/>
    <s v="00079371"/>
    <s v="TC16114483"/>
    <n v="808945"/>
    <n v="0"/>
    <n v="64716"/>
    <n v="873661"/>
    <s v="Tồn đầu kỳ"/>
    <d v="2026-01-12T00:00:00"/>
    <m/>
    <n v="873661"/>
    <n v="0"/>
    <n v="873661"/>
    <n v="0"/>
    <d v="2025-11-24T00:00:00"/>
    <m/>
    <d v="2025-11-24T00:00:00"/>
    <n v="0"/>
    <m/>
    <s v=""/>
    <s v="Đã thanh toán"/>
    <d v="2025-11-24T00:00:00"/>
    <d v="2026-01-12T00:00:00"/>
    <m/>
    <m/>
    <x v="0"/>
    <x v="0"/>
    <m/>
    <s v="00079371873661"/>
    <e v="#N/A"/>
  </r>
  <r>
    <x v="8"/>
    <x v="8"/>
    <d v="2025-11-25T00:00:00"/>
    <s v="BH2370028"/>
    <d v="2025-11-25T00:00:00"/>
    <s v="00080325"/>
    <s v="13013437"/>
    <n v="3930540"/>
    <n v="0"/>
    <n v="314443"/>
    <n v="4244983"/>
    <s v="Tồn đầu kỳ"/>
    <d v="2026-01-12T00:00:00"/>
    <m/>
    <n v="4244983"/>
    <n v="0"/>
    <n v="4244983"/>
    <n v="0"/>
    <d v="2025-11-25T00:00:00"/>
    <m/>
    <d v="2025-11-25T00:00:00"/>
    <n v="0"/>
    <m/>
    <s v=""/>
    <s v="Đã thanh toán"/>
    <d v="2025-11-25T00:00:00"/>
    <d v="2026-01-12T00:00:00"/>
    <m/>
    <m/>
    <x v="0"/>
    <x v="0"/>
    <m/>
    <s v="000803254244983"/>
    <e v="#N/A"/>
  </r>
  <r>
    <x v="8"/>
    <x v="8"/>
    <d v="2025-11-25T00:00:00"/>
    <s v="BH2370032"/>
    <d v="2025-11-25T00:00:00"/>
    <s v="00080329"/>
    <s v="26057447"/>
    <n v="2271535"/>
    <n v="0"/>
    <n v="181723"/>
    <n v="2453258"/>
    <s v="Tồn đầu kỳ"/>
    <d v="2026-01-12T00:00:00"/>
    <m/>
    <n v="2453258"/>
    <n v="0"/>
    <n v="2453258"/>
    <n v="0"/>
    <d v="2025-11-25T00:00:00"/>
    <m/>
    <d v="2025-11-25T00:00:00"/>
    <n v="0"/>
    <m/>
    <s v=""/>
    <s v="Đã thanh toán"/>
    <d v="2025-11-25T00:00:00"/>
    <d v="2026-01-12T00:00:00"/>
    <m/>
    <m/>
    <x v="0"/>
    <x v="0"/>
    <m/>
    <s v="000803292453258"/>
    <e v="#N/A"/>
  </r>
  <r>
    <x v="8"/>
    <x v="8"/>
    <d v="2025-11-26T00:00:00"/>
    <s v="BH2370029"/>
    <d v="2025-11-26T00:00:00"/>
    <s v="00080326"/>
    <s v="14063579"/>
    <n v="1116060"/>
    <n v="0"/>
    <n v="89285"/>
    <n v="1205345"/>
    <s v="Tồn đầu kỳ"/>
    <d v="2026-01-12T00:00:00"/>
    <m/>
    <n v="1205345"/>
    <n v="0"/>
    <n v="1205345"/>
    <n v="0"/>
    <d v="2025-11-26T00:00:00"/>
    <m/>
    <d v="2025-11-26T00:00:00"/>
    <n v="0"/>
    <m/>
    <s v=""/>
    <s v="Đã thanh toán"/>
    <d v="2025-11-26T00:00:00"/>
    <d v="2026-01-12T00:00:00"/>
    <m/>
    <m/>
    <x v="0"/>
    <x v="0"/>
    <m/>
    <s v="000803261205345"/>
    <e v="#N/A"/>
  </r>
  <r>
    <x v="8"/>
    <x v="8"/>
    <d v="2025-11-26T00:00:00"/>
    <s v="BH2370030"/>
    <d v="2025-11-26T00:00:00"/>
    <s v="00080327"/>
    <s v="14061179"/>
    <n v="460000"/>
    <n v="0"/>
    <n v="36800"/>
    <n v="496800"/>
    <s v="Tồn đầu kỳ"/>
    <d v="2026-01-12T00:00:00"/>
    <m/>
    <n v="496800"/>
    <n v="0"/>
    <n v="496800"/>
    <n v="0"/>
    <d v="2025-11-26T00:00:00"/>
    <m/>
    <d v="2025-11-26T00:00:00"/>
    <n v="0"/>
    <m/>
    <s v=""/>
    <s v="Đã thanh toán"/>
    <d v="2025-11-26T00:00:00"/>
    <d v="2026-01-12T00:00:00"/>
    <m/>
    <m/>
    <x v="0"/>
    <x v="0"/>
    <m/>
    <s v="00080327496800"/>
    <e v="#N/A"/>
  </r>
  <r>
    <x v="8"/>
    <x v="8"/>
    <d v="2025-11-26T00:00:00"/>
    <s v="BH2370031"/>
    <d v="2025-11-26T00:00:00"/>
    <s v="00080328"/>
    <s v="14062190"/>
    <n v="2751120"/>
    <n v="0"/>
    <n v="220090"/>
    <n v="2971210"/>
    <s v="Tồn đầu kỳ"/>
    <d v="2026-01-12T00:00:00"/>
    <m/>
    <n v="2971210"/>
    <n v="0"/>
    <n v="2971210"/>
    <n v="0"/>
    <d v="2025-11-26T00:00:00"/>
    <m/>
    <d v="2025-11-26T00:00:00"/>
    <n v="0"/>
    <m/>
    <s v=""/>
    <s v="Đã thanh toán"/>
    <d v="2025-11-26T00:00:00"/>
    <d v="2026-01-12T00:00:00"/>
    <m/>
    <m/>
    <x v="0"/>
    <x v="0"/>
    <m/>
    <s v="000803282971210"/>
    <e v="#N/A"/>
  </r>
  <r>
    <x v="8"/>
    <x v="8"/>
    <d v="2025-11-26T00:00:00"/>
    <s v="BH2370033"/>
    <d v="2025-11-26T00:00:00"/>
    <s v="00080330"/>
    <s v="26060383"/>
    <n v="2584680"/>
    <n v="0"/>
    <n v="206774"/>
    <n v="2791454"/>
    <s v="Tồn đầu kỳ"/>
    <d v="2026-01-12T00:00:00"/>
    <m/>
    <n v="2791454"/>
    <n v="0"/>
    <n v="2791454"/>
    <n v="0"/>
    <d v="2025-11-26T00:00:00"/>
    <m/>
    <d v="2025-11-26T00:00:00"/>
    <n v="0"/>
    <m/>
    <s v=""/>
    <s v="Đã thanh toán"/>
    <d v="2025-11-26T00:00:00"/>
    <d v="2026-01-12T00:00:00"/>
    <m/>
    <m/>
    <x v="0"/>
    <x v="0"/>
    <m/>
    <s v="000803302791454"/>
    <e v="#N/A"/>
  </r>
  <r>
    <x v="11"/>
    <x v="11"/>
    <d v="2025-11-27T00:00:00"/>
    <s v="BH2377238"/>
    <d v="2025-11-27T00:00:00"/>
    <s v="00080037"/>
    <s v="19053077"/>
    <n v="3580490"/>
    <n v="0"/>
    <n v="286439"/>
    <n v="3866929"/>
    <s v="Tồn đầu kỳ"/>
    <d v="2026-01-12T00:00:00"/>
    <m/>
    <n v="3866929"/>
    <n v="0"/>
    <n v="3866929"/>
    <n v="0"/>
    <d v="2025-11-27T00:00:00"/>
    <m/>
    <d v="2025-11-27T00:00:00"/>
    <n v="0"/>
    <m/>
    <s v=""/>
    <s v="Đã thanh toán"/>
    <d v="2025-11-27T00:00:00"/>
    <d v="2026-01-12T00:00:00"/>
    <m/>
    <m/>
    <x v="0"/>
    <x v="0"/>
    <m/>
    <s v="000800373866929"/>
    <e v="#N/A"/>
  </r>
  <r>
    <x v="11"/>
    <x v="11"/>
    <d v="2025-11-27T00:00:00"/>
    <s v="BH2377239"/>
    <d v="2025-11-27T00:00:00"/>
    <s v="00080038"/>
    <s v="19055386"/>
    <n v="5061945"/>
    <n v="0"/>
    <n v="404956"/>
    <n v="5466901"/>
    <s v="Tồn đầu kỳ"/>
    <d v="2026-01-12T00:00:00"/>
    <m/>
    <n v="5466901"/>
    <n v="0"/>
    <n v="5466901"/>
    <n v="0"/>
    <d v="2025-11-27T00:00:00"/>
    <m/>
    <d v="2025-11-27T00:00:00"/>
    <n v="0"/>
    <m/>
    <s v=""/>
    <s v="Đã thanh toán"/>
    <d v="2025-11-27T00:00:00"/>
    <d v="2026-01-12T00:00:00"/>
    <m/>
    <m/>
    <x v="0"/>
    <x v="0"/>
    <m/>
    <s v="000800385466901"/>
    <e v="#N/A"/>
  </r>
  <r>
    <x v="12"/>
    <x v="12"/>
    <d v="2025-11-27T00:00:00"/>
    <s v="BH2377240"/>
    <d v="2025-11-27T00:00:00"/>
    <s v="00080039"/>
    <s v="18575330"/>
    <n v="501830"/>
    <n v="0"/>
    <n v="40146"/>
    <n v="541976"/>
    <s v="Tồn đầu kỳ"/>
    <d v="2026-01-12T00:00:00"/>
    <m/>
    <n v="541976"/>
    <n v="0"/>
    <n v="541976"/>
    <n v="0"/>
    <d v="2025-11-27T00:00:00"/>
    <m/>
    <d v="2025-11-27T00:00:00"/>
    <n v="0"/>
    <m/>
    <s v=""/>
    <s v="Đã thanh toán"/>
    <d v="2025-11-27T00:00:00"/>
    <d v="2026-01-12T00:00:00"/>
    <m/>
    <m/>
    <x v="0"/>
    <x v="0"/>
    <m/>
    <s v="00080039541976"/>
    <e v="#N/A"/>
  </r>
  <r>
    <x v="12"/>
    <x v="12"/>
    <d v="2025-11-27T00:00:00"/>
    <s v="BH2377241"/>
    <d v="2025-11-27T00:00:00"/>
    <s v="00080040"/>
    <s v="18573789"/>
    <n v="991190"/>
    <n v="0"/>
    <n v="79295"/>
    <n v="1070485"/>
    <s v="Tồn đầu kỳ"/>
    <d v="2026-01-12T00:00:00"/>
    <m/>
    <n v="1070485"/>
    <n v="0"/>
    <n v="1070485"/>
    <n v="0"/>
    <d v="2025-11-27T00:00:00"/>
    <m/>
    <d v="2025-11-27T00:00:00"/>
    <n v="0"/>
    <m/>
    <s v=""/>
    <s v="Đã thanh toán"/>
    <d v="2025-11-27T00:00:00"/>
    <d v="2026-01-12T00:00:00"/>
    <m/>
    <m/>
    <x v="0"/>
    <x v="0"/>
    <m/>
    <s v="000800401070485"/>
    <e v="#N/A"/>
  </r>
  <r>
    <x v="3"/>
    <x v="3"/>
    <d v="2025-11-27T00:00:00"/>
    <s v="BH2377242"/>
    <d v="2025-11-27T00:00:00"/>
    <s v="00080041"/>
    <s v="TC91006527 - Trung tâm thương mại MM Mega Market Đà Nẵng"/>
    <n v="10166990"/>
    <n v="0"/>
    <n v="813359"/>
    <n v="10980349"/>
    <s v="Tồn đầu kỳ"/>
    <d v="2026-01-12T00:00:00"/>
    <m/>
    <n v="10980349"/>
    <n v="0"/>
    <n v="10980349"/>
    <n v="0"/>
    <d v="2025-11-27T00:00:00"/>
    <m/>
    <d v="2025-11-27T00:00:00"/>
    <n v="0"/>
    <m/>
    <s v=""/>
    <s v="Đã thanh toán"/>
    <d v="2025-11-27T00:00:00"/>
    <d v="2026-01-12T00:00:00"/>
    <m/>
    <m/>
    <x v="0"/>
    <x v="0"/>
    <m/>
    <s v="0008004110980349"/>
    <e v="#N/A"/>
  </r>
  <r>
    <x v="0"/>
    <x v="0"/>
    <d v="2025-11-27T00:00:00"/>
    <s v="BH2377243"/>
    <d v="2025-11-27T00:00:00"/>
    <s v="00080042"/>
    <s v="TC27673163"/>
    <n v="2381320"/>
    <n v="0"/>
    <n v="190506"/>
    <n v="2571826"/>
    <s v="Tồn đầu kỳ"/>
    <d v="2026-01-12T00:00:00"/>
    <m/>
    <n v="2571826"/>
    <n v="0"/>
    <n v="2571826"/>
    <n v="0"/>
    <d v="2025-11-27T00:00:00"/>
    <m/>
    <d v="2025-11-27T00:00:00"/>
    <n v="0"/>
    <m/>
    <s v=""/>
    <s v="Đã thanh toán"/>
    <d v="2025-11-27T00:00:00"/>
    <d v="2026-01-12T00:00:00"/>
    <m/>
    <m/>
    <x v="0"/>
    <x v="0"/>
    <m/>
    <s v="000800422571826"/>
    <e v="#N/A"/>
  </r>
  <r>
    <x v="0"/>
    <x v="0"/>
    <d v="2025-11-27T00:00:00"/>
    <s v="BH2377244"/>
    <d v="2025-11-27T00:00:00"/>
    <s v="00080043"/>
    <s v="TC27672167"/>
    <n v="1154330"/>
    <n v="0"/>
    <n v="92346"/>
    <n v="1246676"/>
    <s v="Tồn đầu kỳ"/>
    <d v="2026-01-12T00:00:00"/>
    <m/>
    <n v="1246676"/>
    <n v="0"/>
    <n v="1246676"/>
    <n v="0"/>
    <d v="2025-11-27T00:00:00"/>
    <m/>
    <d v="2025-11-27T00:00:00"/>
    <n v="0"/>
    <m/>
    <s v=""/>
    <s v="Đã thanh toán"/>
    <d v="2025-11-27T00:00:00"/>
    <d v="2026-01-12T00:00:00"/>
    <m/>
    <m/>
    <x v="0"/>
    <x v="0"/>
    <m/>
    <s v="000800431246676"/>
    <e v="#N/A"/>
  </r>
  <r>
    <x v="13"/>
    <x v="13"/>
    <d v="2025-11-27T00:00:00"/>
    <s v="BH2377245"/>
    <d v="2025-11-27T00:00:00"/>
    <s v="00080044"/>
    <s v="TC21447840"/>
    <n v="1468620"/>
    <n v="0"/>
    <n v="117490"/>
    <n v="1586110"/>
    <s v="Tồn đầu kỳ"/>
    <d v="2026-01-12T00:00:00"/>
    <m/>
    <n v="1586110"/>
    <n v="0"/>
    <n v="1586110"/>
    <n v="0"/>
    <d v="2025-11-27T00:00:00"/>
    <m/>
    <d v="2025-11-27T00:00:00"/>
    <n v="0"/>
    <m/>
    <s v=""/>
    <s v="Đã thanh toán"/>
    <d v="2025-11-27T00:00:00"/>
    <d v="2026-01-12T00:00:00"/>
    <m/>
    <m/>
    <x v="0"/>
    <x v="0"/>
    <m/>
    <s v="000800441586110"/>
    <e v="#N/A"/>
  </r>
  <r>
    <x v="3"/>
    <x v="3"/>
    <d v="2025-11-27T00:00:00"/>
    <s v="BH2377246"/>
    <d v="2025-11-27T00:00:00"/>
    <s v="00080045"/>
    <s v="TC17321932"/>
    <n v="630000"/>
    <n v="0"/>
    <n v="50400"/>
    <n v="680400"/>
    <s v="Tồn đầu kỳ"/>
    <d v="2026-01-12T00:00:00"/>
    <m/>
    <n v="680400"/>
    <n v="0"/>
    <n v="680400"/>
    <n v="0"/>
    <d v="2025-11-27T00:00:00"/>
    <m/>
    <d v="2025-11-27T00:00:00"/>
    <n v="0"/>
    <m/>
    <s v=""/>
    <s v="Đã thanh toán"/>
    <d v="2025-11-27T00:00:00"/>
    <d v="2026-01-12T00:00:00"/>
    <m/>
    <m/>
    <x v="0"/>
    <x v="0"/>
    <m/>
    <s v="00080045680400"/>
    <e v="#N/A"/>
  </r>
  <r>
    <x v="6"/>
    <x v="6"/>
    <d v="2025-11-27T00:00:00"/>
    <s v="BH2377247"/>
    <d v="2025-11-27T00:00:00"/>
    <s v="00080046"/>
    <s v="TC16115687"/>
    <n v="2286425"/>
    <n v="0"/>
    <n v="182914"/>
    <n v="2469339"/>
    <s v="Tồn đầu kỳ"/>
    <d v="2026-01-12T00:00:00"/>
    <m/>
    <n v="2469339"/>
    <n v="0"/>
    <n v="2469339"/>
    <n v="0"/>
    <d v="2025-11-27T00:00:00"/>
    <m/>
    <d v="2025-11-27T00:00:00"/>
    <n v="0"/>
    <m/>
    <s v=""/>
    <s v="Đã thanh toán"/>
    <d v="2025-11-27T00:00:00"/>
    <d v="2026-01-12T00:00:00"/>
    <m/>
    <m/>
    <x v="0"/>
    <x v="0"/>
    <m/>
    <s v="000800462469339"/>
    <e v="#N/A"/>
  </r>
  <r>
    <x v="4"/>
    <x v="4"/>
    <d v="2025-11-27T00:00:00"/>
    <s v="BH2377248"/>
    <d v="2025-11-27T00:00:00"/>
    <s v="00080047"/>
    <s v="TC15075628"/>
    <n v="2381320"/>
    <n v="0"/>
    <n v="190506"/>
    <n v="2571826"/>
    <s v="Tồn đầu kỳ"/>
    <d v="2026-01-12T00:00:00"/>
    <m/>
    <n v="2571826"/>
    <n v="0"/>
    <n v="2571826"/>
    <n v="0"/>
    <d v="2025-11-27T00:00:00"/>
    <m/>
    <d v="2025-11-27T00:00:00"/>
    <n v="0"/>
    <m/>
    <s v=""/>
    <s v="Đã thanh toán"/>
    <d v="2025-11-27T00:00:00"/>
    <d v="2026-01-12T00:00:00"/>
    <m/>
    <m/>
    <x v="0"/>
    <x v="0"/>
    <m/>
    <s v="000800472571826"/>
    <e v="#N/A"/>
  </r>
  <r>
    <x v="8"/>
    <x v="8"/>
    <d v="2025-11-29T00:00:00"/>
    <s v="BH2369751"/>
    <d v="2025-11-29T00:00:00"/>
    <s v="00082381"/>
    <s v="14065572"/>
    <n v="6845570"/>
    <n v="0"/>
    <n v="547646"/>
    <n v="7393216"/>
    <s v="Tồn đầu kỳ"/>
    <d v="2026-01-12T00:00:00"/>
    <m/>
    <n v="7393216"/>
    <n v="0"/>
    <n v="7393216"/>
    <n v="0"/>
    <d v="2025-11-29T00:00:00"/>
    <m/>
    <d v="2025-11-29T00:00:00"/>
    <n v="0"/>
    <m/>
    <s v=""/>
    <s v="Đã thanh toán"/>
    <d v="2025-11-29T00:00:00"/>
    <d v="2026-01-12T00:00:00"/>
    <m/>
    <m/>
    <x v="0"/>
    <x v="0"/>
    <m/>
    <s v="000823817393216"/>
    <e v="#N/A"/>
  </r>
  <r>
    <x v="5"/>
    <x v="5"/>
    <d v="2025-11-29T00:00:00"/>
    <s v="BH2377249"/>
    <d v="2025-11-29T00:00:00"/>
    <s v="00080048"/>
    <s v="11311802 - Mega Bình Phú"/>
    <n v="7768445"/>
    <n v="0"/>
    <n v="621476"/>
    <n v="8389921"/>
    <s v="Tồn đầu kỳ"/>
    <d v="2026-01-12T00:00:00"/>
    <m/>
    <n v="8389921"/>
    <n v="0"/>
    <n v="8389921"/>
    <n v="0"/>
    <d v="2025-11-29T00:00:00"/>
    <m/>
    <d v="2025-11-29T00:00:00"/>
    <n v="0"/>
    <m/>
    <s v=""/>
    <s v="Đã thanh toán"/>
    <d v="2025-11-29T00:00:00"/>
    <d v="2026-01-12T00:00:00"/>
    <m/>
    <m/>
    <x v="0"/>
    <x v="0"/>
    <m/>
    <s v="000800488389921"/>
    <e v="#N/A"/>
  </r>
  <r>
    <x v="5"/>
    <x v="5"/>
    <d v="2025-11-29T00:00:00"/>
    <s v="BH2377250"/>
    <d v="2025-11-29T00:00:00"/>
    <s v="00080049"/>
    <s v="11311915 - Mega Bình Phú"/>
    <n v="991190"/>
    <n v="0"/>
    <n v="79295"/>
    <n v="1070485"/>
    <s v="Tồn đầu kỳ"/>
    <d v="2026-01-12T00:00:00"/>
    <m/>
    <n v="1070485"/>
    <n v="0"/>
    <n v="1070485"/>
    <n v="0"/>
    <d v="2025-11-29T00:00:00"/>
    <m/>
    <d v="2025-11-29T00:00:00"/>
    <n v="0"/>
    <m/>
    <s v=""/>
    <s v="Đã thanh toán"/>
    <d v="2025-11-29T00:00:00"/>
    <d v="2026-01-12T00:00:00"/>
    <m/>
    <m/>
    <x v="0"/>
    <x v="0"/>
    <m/>
    <s v="000800491070485"/>
    <e v="#N/A"/>
  </r>
  <r>
    <x v="5"/>
    <x v="5"/>
    <d v="2025-11-29T00:00:00"/>
    <s v="BH2377251"/>
    <d v="2025-11-29T00:00:00"/>
    <s v="00080050"/>
    <s v="11312214 - Mega Bình Phú"/>
    <n v="7606300"/>
    <n v="0"/>
    <n v="608504"/>
    <n v="8214804"/>
    <s v="Tồn đầu kỳ"/>
    <d v="2026-01-12T00:00:00"/>
    <m/>
    <n v="8214804"/>
    <n v="0"/>
    <n v="8214804"/>
    <n v="0"/>
    <d v="2025-11-29T00:00:00"/>
    <m/>
    <d v="2025-11-29T00:00:00"/>
    <n v="0"/>
    <m/>
    <s v=""/>
    <s v="Đã thanh toán"/>
    <d v="2025-11-29T00:00:00"/>
    <d v="2026-01-12T00:00:00"/>
    <m/>
    <m/>
    <x v="0"/>
    <x v="0"/>
    <m/>
    <s v="000800508214804"/>
    <e v="#N/A"/>
  </r>
  <r>
    <x v="5"/>
    <x v="5"/>
    <d v="2025-11-29T00:00:00"/>
    <s v="BH2377252"/>
    <d v="2025-11-29T00:00:00"/>
    <s v="00080051"/>
    <s v="10051026 - Mega An Phú"/>
    <n v="1282500"/>
    <n v="0"/>
    <n v="102600"/>
    <n v="1385100"/>
    <s v="Tồn đầu kỳ"/>
    <d v="2026-01-12T00:00:00"/>
    <m/>
    <n v="1385100"/>
    <n v="0"/>
    <n v="1385100"/>
    <n v="0"/>
    <d v="2025-11-29T00:00:00"/>
    <m/>
    <d v="2025-11-29T00:00:00"/>
    <n v="0"/>
    <m/>
    <s v=""/>
    <s v="Đã thanh toán"/>
    <d v="2025-11-29T00:00:00"/>
    <d v="2026-01-12T00:00:00"/>
    <m/>
    <m/>
    <x v="0"/>
    <x v="0"/>
    <m/>
    <s v="000800511385100"/>
    <e v="#N/A"/>
  </r>
  <r>
    <x v="5"/>
    <x v="5"/>
    <d v="2025-11-29T00:00:00"/>
    <s v="BH2377253"/>
    <d v="2025-11-29T00:00:00"/>
    <s v="00080052"/>
    <s v="10048758 - Mega An Phú"/>
    <n v="10753850"/>
    <n v="0"/>
    <n v="860308"/>
    <n v="11614158"/>
    <s v="Tồn đầu kỳ"/>
    <d v="2026-01-12T00:00:00"/>
    <m/>
    <n v="11614158"/>
    <n v="0"/>
    <n v="11614158"/>
    <n v="0"/>
    <d v="2025-11-29T00:00:00"/>
    <m/>
    <d v="2025-11-29T00:00:00"/>
    <n v="0"/>
    <m/>
    <s v=""/>
    <s v="Đã thanh toán"/>
    <d v="2025-11-29T00:00:00"/>
    <d v="2026-01-12T00:00:00"/>
    <m/>
    <m/>
    <x v="0"/>
    <x v="0"/>
    <m/>
    <s v="0008005211614158"/>
    <e v="#N/A"/>
  </r>
  <r>
    <x v="5"/>
    <x v="5"/>
    <d v="2025-11-29T00:00:00"/>
    <s v="BH2377254"/>
    <d v="2025-11-29T00:00:00"/>
    <s v="00080053"/>
    <s v="10048452 - Mega An Phú"/>
    <n v="5947140"/>
    <n v="0"/>
    <n v="475771"/>
    <n v="6422911"/>
    <s v="Tồn đầu kỳ"/>
    <d v="2026-01-12T00:00:00"/>
    <m/>
    <n v="6422911"/>
    <n v="0"/>
    <n v="6422911"/>
    <n v="0"/>
    <d v="2025-11-29T00:00:00"/>
    <m/>
    <d v="2025-11-29T00:00:00"/>
    <n v="0"/>
    <m/>
    <s v=""/>
    <s v="Đã thanh toán"/>
    <d v="2025-11-29T00:00:00"/>
    <d v="2026-01-12T00:00:00"/>
    <m/>
    <m/>
    <x v="0"/>
    <x v="0"/>
    <m/>
    <s v="000800536422911"/>
    <e v="#N/A"/>
  </r>
  <r>
    <x v="5"/>
    <x v="5"/>
    <d v="2025-11-29T00:00:00"/>
    <s v="BH2377255"/>
    <d v="2025-11-29T00:00:00"/>
    <s v="00080054"/>
    <s v="12173877 - Mega Hiệp Phú"/>
    <n v="7936420"/>
    <n v="0"/>
    <n v="634914"/>
    <n v="8571334"/>
    <s v="Tồn đầu kỳ"/>
    <d v="2026-01-12T00:00:00"/>
    <m/>
    <n v="8571334"/>
    <n v="0"/>
    <n v="8571334"/>
    <n v="0"/>
    <d v="2025-11-29T00:00:00"/>
    <m/>
    <d v="2025-11-29T00:00:00"/>
    <n v="0"/>
    <m/>
    <s v=""/>
    <s v="Đã thanh toán"/>
    <d v="2025-11-29T00:00:00"/>
    <d v="2026-01-12T00:00:00"/>
    <m/>
    <m/>
    <x v="0"/>
    <x v="0"/>
    <m/>
    <s v="000800548571334"/>
    <e v="#N/A"/>
  </r>
  <r>
    <x v="5"/>
    <x v="5"/>
    <d v="2025-11-29T00:00:00"/>
    <s v="BH2377256"/>
    <d v="2025-11-29T00:00:00"/>
    <s v="00080055"/>
    <s v="12172856 - Mega Hiệp Phú"/>
    <n v="1468620"/>
    <n v="0"/>
    <n v="117490"/>
    <n v="1586110"/>
    <s v="Tồn đầu kỳ"/>
    <d v="2026-01-12T00:00:00"/>
    <m/>
    <n v="1586110"/>
    <n v="0"/>
    <n v="1586110"/>
    <n v="0"/>
    <d v="2025-11-29T00:00:00"/>
    <m/>
    <d v="2025-11-29T00:00:00"/>
    <n v="0"/>
    <m/>
    <s v=""/>
    <s v="Đã thanh toán"/>
    <d v="2025-11-29T00:00:00"/>
    <d v="2026-01-12T00:00:00"/>
    <m/>
    <m/>
    <x v="0"/>
    <x v="0"/>
    <m/>
    <s v="000800551586110"/>
    <e v="#N/A"/>
  </r>
  <r>
    <x v="8"/>
    <x v="8"/>
    <d v="2025-12-01T00:00:00"/>
    <s v="BH2369828"/>
    <d v="2025-12-01T00:00:00"/>
    <s v="00082377"/>
    <s v="13015804"/>
    <n v="446425"/>
    <n v="0"/>
    <n v="35714"/>
    <n v="482139"/>
    <s v="Tồn đầu kỳ"/>
    <d v="2026-01-12T00:00:00"/>
    <m/>
    <n v="482139"/>
    <n v="0"/>
    <n v="482139"/>
    <n v="0"/>
    <d v="2025-12-01T00:00:00"/>
    <m/>
    <d v="2025-12-01T00:00:00"/>
    <n v="0"/>
    <m/>
    <s v=""/>
    <s v="Đã thanh toán"/>
    <d v="2025-12-01T00:00:00"/>
    <d v="2026-01-12T00:00:00"/>
    <m/>
    <m/>
    <x v="0"/>
    <x v="0"/>
    <m/>
    <s v="00082377482139"/>
    <e v="#N/A"/>
  </r>
  <r>
    <x v="8"/>
    <x v="8"/>
    <d v="2025-12-01T00:00:00"/>
    <s v="BH2369830"/>
    <d v="2025-12-01T00:00:00"/>
    <s v="00082378"/>
    <s v="13014144"/>
    <n v="1143080"/>
    <n v="0"/>
    <n v="91446"/>
    <n v="1234526"/>
    <s v="Tồn đầu kỳ"/>
    <d v="2026-01-12T00:00:00"/>
    <m/>
    <n v="1234526"/>
    <n v="0"/>
    <n v="1234526"/>
    <n v="0"/>
    <d v="2025-12-01T00:00:00"/>
    <m/>
    <d v="2025-12-01T00:00:00"/>
    <n v="0"/>
    <m/>
    <s v=""/>
    <s v="Đã thanh toán"/>
    <d v="2025-12-01T00:00:00"/>
    <d v="2026-01-12T00:00:00"/>
    <m/>
    <m/>
    <x v="0"/>
    <x v="0"/>
    <m/>
    <s v="000823781234526"/>
    <e v="#N/A"/>
  </r>
  <r>
    <x v="8"/>
    <x v="8"/>
    <d v="2025-12-01T00:00:00"/>
    <s v="BH2369833"/>
    <d v="2025-12-01T00:00:00"/>
    <s v="00082374"/>
    <s v="13015207"/>
    <n v="1072050"/>
    <n v="0"/>
    <n v="85764"/>
    <n v="1157814"/>
    <s v="Tồn đầu kỳ"/>
    <d v="2026-01-12T00:00:00"/>
    <m/>
    <n v="1157814"/>
    <n v="0"/>
    <n v="1157814"/>
    <n v="0"/>
    <d v="2025-12-01T00:00:00"/>
    <m/>
    <d v="2025-12-01T00:00:00"/>
    <n v="0"/>
    <m/>
    <s v=""/>
    <s v="Đã thanh toán"/>
    <d v="2025-12-01T00:00:00"/>
    <d v="2026-01-12T00:00:00"/>
    <m/>
    <m/>
    <x v="0"/>
    <x v="0"/>
    <m/>
    <s v="000823741157814"/>
    <e v="#N/A"/>
  </r>
  <r>
    <x v="8"/>
    <x v="8"/>
    <d v="2025-12-01T00:00:00"/>
    <s v="BH2370886"/>
    <d v="2025-12-01T00:00:00"/>
    <s v="00082384"/>
    <s v="26060969"/>
    <n v="326250"/>
    <n v="0"/>
    <n v="26100"/>
    <n v="352350"/>
    <s v="Tồn đầu kỳ"/>
    <d v="2026-01-12T00:00:00"/>
    <m/>
    <n v="352350"/>
    <n v="0"/>
    <n v="352350"/>
    <n v="0"/>
    <d v="2025-12-01T00:00:00"/>
    <m/>
    <d v="2025-12-01T00:00:00"/>
    <n v="0"/>
    <m/>
    <s v=""/>
    <s v="Đã thanh toán"/>
    <d v="2025-12-01T00:00:00"/>
    <d v="2026-01-12T00:00:00"/>
    <m/>
    <m/>
    <x v="0"/>
    <x v="0"/>
    <m/>
    <s v="00082384352350"/>
    <e v="#N/A"/>
  </r>
  <r>
    <x v="8"/>
    <x v="8"/>
    <d v="2025-12-01T00:00:00"/>
    <s v="BH2370887"/>
    <d v="2025-12-01T00:00:00"/>
    <s v="00082383"/>
    <s v="26062091"/>
    <n v="991190"/>
    <n v="0"/>
    <n v="79295"/>
    <n v="1070485"/>
    <s v="Tồn đầu kỳ"/>
    <d v="2026-01-12T00:00:00"/>
    <m/>
    <n v="1070485"/>
    <n v="0"/>
    <n v="1070485"/>
    <n v="0"/>
    <d v="2025-12-01T00:00:00"/>
    <m/>
    <d v="2025-12-01T00:00:00"/>
    <n v="0"/>
    <m/>
    <s v=""/>
    <s v="Đã thanh toán"/>
    <d v="2025-12-01T00:00:00"/>
    <d v="2026-01-12T00:00:00"/>
    <m/>
    <m/>
    <x v="0"/>
    <x v="0"/>
    <m/>
    <s v="000823831070485"/>
    <e v="#N/A"/>
  </r>
  <r>
    <x v="8"/>
    <x v="8"/>
    <d v="2025-12-01T00:00:00"/>
    <s v="BH2370889"/>
    <d v="2025-12-01T00:00:00"/>
    <s v="00082385"/>
    <s v="26062188"/>
    <n v="501830"/>
    <n v="0"/>
    <n v="40146"/>
    <n v="541976"/>
    <s v="Tồn đầu kỳ"/>
    <d v="2026-01-12T00:00:00"/>
    <m/>
    <n v="541976"/>
    <n v="0"/>
    <n v="541976"/>
    <n v="0"/>
    <d v="2025-12-01T00:00:00"/>
    <m/>
    <d v="2025-12-01T00:00:00"/>
    <n v="0"/>
    <m/>
    <s v=""/>
    <s v="Đã thanh toán"/>
    <d v="2025-12-01T00:00:00"/>
    <d v="2026-01-12T00:00:00"/>
    <m/>
    <m/>
    <x v="0"/>
    <x v="0"/>
    <m/>
    <s v="00082385541976"/>
    <e v="#N/A"/>
  </r>
  <r>
    <x v="9"/>
    <x v="9"/>
    <d v="2025-12-01T00:00:00"/>
    <s v="BH2377662"/>
    <d v="2025-12-01T00:00:00"/>
    <s v="00081294"/>
    <s v="TC24611688"/>
    <n v="446425"/>
    <n v="0"/>
    <n v="35714"/>
    <n v="482139"/>
    <s v="Tồn đầu kỳ"/>
    <d v="2026-01-12T00:00:00"/>
    <m/>
    <n v="482139"/>
    <n v="0"/>
    <n v="482139"/>
    <n v="0"/>
    <d v="2025-12-01T00:00:00"/>
    <m/>
    <d v="2025-12-01T00:00:00"/>
    <n v="0"/>
    <m/>
    <s v=""/>
    <s v="Đã thanh toán"/>
    <d v="2025-12-01T00:00:00"/>
    <d v="2026-01-12T00:00:00"/>
    <m/>
    <m/>
    <x v="0"/>
    <x v="0"/>
    <m/>
    <s v="00081294482139"/>
    <e v="#N/A"/>
  </r>
  <r>
    <x v="0"/>
    <x v="0"/>
    <d v="2025-12-01T00:00:00"/>
    <s v="BH2377663"/>
    <d v="2025-12-01T00:00:00"/>
    <s v="00081295"/>
    <s v="TC27674461"/>
    <n v="903294"/>
    <n v="0"/>
    <n v="72264"/>
    <n v="975558"/>
    <s v="Tồn đầu kỳ"/>
    <d v="2026-01-12T00:00:00"/>
    <m/>
    <n v="975558"/>
    <n v="0"/>
    <n v="975558"/>
    <n v="0"/>
    <d v="2025-12-01T00:00:00"/>
    <m/>
    <d v="2025-12-01T00:00:00"/>
    <n v="0"/>
    <m/>
    <s v=""/>
    <s v="Đã thanh toán"/>
    <d v="2025-12-01T00:00:00"/>
    <d v="2026-01-12T00:00:00"/>
    <m/>
    <m/>
    <x v="0"/>
    <x v="0"/>
    <m/>
    <s v="00081295975558"/>
    <e v="#N/A"/>
  </r>
  <r>
    <x v="3"/>
    <x v="3"/>
    <d v="2025-12-01T00:00:00"/>
    <s v="BH2377664"/>
    <d v="2025-12-01T00:00:00"/>
    <s v="00081296"/>
    <s v="TC17324525"/>
    <n v="3372510"/>
    <n v="0"/>
    <n v="269801"/>
    <n v="3642311"/>
    <s v="Tồn đầu kỳ"/>
    <d v="2026-01-12T00:00:00"/>
    <m/>
    <n v="3642311"/>
    <n v="0"/>
    <n v="3642311"/>
    <n v="0"/>
    <d v="2025-12-01T00:00:00"/>
    <m/>
    <d v="2025-12-01T00:00:00"/>
    <n v="0"/>
    <m/>
    <s v=""/>
    <s v="Đã thanh toán"/>
    <d v="2025-12-01T00:00:00"/>
    <d v="2026-01-12T00:00:00"/>
    <m/>
    <m/>
    <x v="0"/>
    <x v="0"/>
    <m/>
    <s v="000812963642311"/>
    <e v="#N/A"/>
  </r>
  <r>
    <x v="10"/>
    <x v="10"/>
    <d v="2025-12-01T00:00:00"/>
    <s v="BH2377665"/>
    <d v="2025-12-01T00:00:00"/>
    <s v="00081297"/>
    <s v="TC20006771"/>
    <n v="446425"/>
    <n v="0"/>
    <n v="35714"/>
    <n v="482139"/>
    <s v="Tồn đầu kỳ"/>
    <d v="2026-01-12T00:00:00"/>
    <m/>
    <n v="482139"/>
    <n v="0"/>
    <n v="482139"/>
    <n v="0"/>
    <d v="2025-12-01T00:00:00"/>
    <m/>
    <d v="2025-12-01T00:00:00"/>
    <n v="0"/>
    <m/>
    <s v=""/>
    <s v="Đã thanh toán"/>
    <d v="2025-12-01T00:00:00"/>
    <d v="2026-01-12T00:00:00"/>
    <m/>
    <m/>
    <x v="0"/>
    <x v="0"/>
    <m/>
    <s v="00081297482139"/>
    <e v="#N/A"/>
  </r>
  <r>
    <x v="8"/>
    <x v="8"/>
    <d v="2025-12-02T00:00:00"/>
    <s v="BH2370078"/>
    <d v="2025-12-02T00:00:00"/>
    <s v="00082380"/>
    <s v="26063138"/>
    <n v="892850"/>
    <n v="0"/>
    <n v="71428"/>
    <n v="964278"/>
    <s v="Tồn đầu kỳ"/>
    <d v="2026-01-12T00:00:00"/>
    <m/>
    <n v="964278"/>
    <n v="0"/>
    <n v="964278"/>
    <n v="0"/>
    <d v="2025-12-02T00:00:00"/>
    <m/>
    <d v="2025-12-02T00:00:00"/>
    <n v="0"/>
    <m/>
    <s v=""/>
    <s v="Đã thanh toán"/>
    <d v="2025-12-02T00:00:00"/>
    <d v="2026-01-12T00:00:00"/>
    <m/>
    <m/>
    <x v="0"/>
    <x v="0"/>
    <m/>
    <s v="00082380964278"/>
    <e v="#N/A"/>
  </r>
  <r>
    <x v="4"/>
    <x v="4"/>
    <d v="2025-12-02T00:00:00"/>
    <s v="BH2377369"/>
    <d v="2025-12-02T00:00:00"/>
    <s v="00080203"/>
    <s v="15071837, hóa đơn 00076834 18/11/2025 xuất sai giá, đã đc về 0, xuất lại hđ mới"/>
    <n v="991190"/>
    <n v="0"/>
    <n v="79295"/>
    <n v="1070485"/>
    <s v="Tồn đầu kỳ"/>
    <d v="2026-01-12T00:00:00"/>
    <m/>
    <n v="1070485"/>
    <n v="0"/>
    <n v="1070485"/>
    <n v="0"/>
    <d v="2025-12-02T00:00:00"/>
    <m/>
    <d v="2025-12-02T00:00:00"/>
    <n v="0"/>
    <m/>
    <s v=""/>
    <s v="Đã thanh toán"/>
    <d v="2025-12-02T00:00:00"/>
    <d v="2026-01-12T00:00:00"/>
    <m/>
    <m/>
    <x v="0"/>
    <x v="0"/>
    <m/>
    <s v="000802031070485"/>
    <e v="#N/A"/>
  </r>
  <r>
    <x v="5"/>
    <x v="5"/>
    <d v="2025-12-03T00:00:00"/>
    <s v="BH2378051"/>
    <d v="2025-12-03T00:00:00"/>
    <s v="00082166"/>
    <s v="12174889 - Mega Hiệp Phú"/>
    <n v="1305000"/>
    <n v="0"/>
    <n v="104400"/>
    <n v="1409400"/>
    <s v="Tồn đầu kỳ"/>
    <d v="2026-01-12T00:00:00"/>
    <m/>
    <n v="1409400"/>
    <n v="0"/>
    <n v="1409400"/>
    <n v="0"/>
    <d v="2025-12-03T00:00:00"/>
    <m/>
    <d v="2025-12-03T00:00:00"/>
    <n v="0"/>
    <m/>
    <s v=""/>
    <s v="Đã thanh toán"/>
    <d v="2025-12-03T00:00:00"/>
    <d v="2026-01-12T00:00:00"/>
    <m/>
    <m/>
    <x v="0"/>
    <x v="0"/>
    <m/>
    <s v="000821661409400"/>
    <e v="#N/A"/>
  </r>
  <r>
    <x v="5"/>
    <x v="5"/>
    <d v="2025-12-03T00:00:00"/>
    <s v="BH2378052"/>
    <d v="2025-12-03T00:00:00"/>
    <s v="00082167"/>
    <s v="12176016 - Mega Hiệp Phú"/>
    <n v="3849940"/>
    <n v="0"/>
    <n v="307995"/>
    <n v="4157935"/>
    <s v="Tồn đầu kỳ"/>
    <d v="2026-01-12T00:00:00"/>
    <m/>
    <n v="4157935"/>
    <n v="0"/>
    <n v="4157935"/>
    <n v="0"/>
    <d v="2025-12-03T00:00:00"/>
    <m/>
    <d v="2025-12-03T00:00:00"/>
    <n v="0"/>
    <m/>
    <s v=""/>
    <s v="Đã thanh toán"/>
    <d v="2025-12-03T00:00:00"/>
    <d v="2026-01-12T00:00:00"/>
    <m/>
    <m/>
    <x v="0"/>
    <x v="0"/>
    <m/>
    <s v="000821674157935"/>
    <e v="#N/A"/>
  </r>
  <r>
    <x v="5"/>
    <x v="5"/>
    <d v="2025-12-03T00:00:00"/>
    <s v="BH2378053"/>
    <d v="2025-12-03T00:00:00"/>
    <s v="00082168"/>
    <s v="12176124 - Mega Hiệp Phú"/>
    <n v="446425"/>
    <n v="0"/>
    <n v="35714"/>
    <n v="482139"/>
    <s v="Tồn đầu kỳ"/>
    <d v="2026-01-12T00:00:00"/>
    <m/>
    <n v="482139"/>
    <n v="0"/>
    <n v="482139"/>
    <n v="0"/>
    <d v="2025-12-03T00:00:00"/>
    <m/>
    <d v="2025-12-03T00:00:00"/>
    <n v="0"/>
    <m/>
    <s v=""/>
    <s v="Đã thanh toán"/>
    <d v="2025-12-03T00:00:00"/>
    <d v="2026-01-12T00:00:00"/>
    <m/>
    <m/>
    <x v="0"/>
    <x v="0"/>
    <m/>
    <s v="00082168482139"/>
    <e v="#N/A"/>
  </r>
  <r>
    <x v="5"/>
    <x v="5"/>
    <d v="2025-12-03T00:00:00"/>
    <s v="BH2378054"/>
    <d v="2025-12-03T00:00:00"/>
    <s v="00082169"/>
    <s v="12174043 - Mega Hiệp Phú"/>
    <n v="446425"/>
    <n v="0"/>
    <n v="35714"/>
    <n v="482139"/>
    <s v="Tồn đầu kỳ"/>
    <d v="2026-01-12T00:00:00"/>
    <m/>
    <n v="482139"/>
    <n v="0"/>
    <n v="482139"/>
    <n v="0"/>
    <d v="2025-12-03T00:00:00"/>
    <m/>
    <d v="2025-12-03T00:00:00"/>
    <n v="0"/>
    <m/>
    <s v=""/>
    <s v="Đã thanh toán"/>
    <d v="2025-12-03T00:00:00"/>
    <d v="2026-01-12T00:00:00"/>
    <m/>
    <m/>
    <x v="0"/>
    <x v="0"/>
    <m/>
    <s v="00082169482139"/>
    <e v="#N/A"/>
  </r>
  <r>
    <x v="5"/>
    <x v="5"/>
    <d v="2025-12-03T00:00:00"/>
    <s v="BH2378055"/>
    <d v="2025-12-03T00:00:00"/>
    <s v="00082170"/>
    <s v="11315667 - Mega Bình Phú"/>
    <n v="5925650"/>
    <n v="0"/>
    <n v="474052"/>
    <n v="6399702"/>
    <s v="Tồn đầu kỳ"/>
    <d v="2026-01-12T00:00:00"/>
    <m/>
    <n v="6399702"/>
    <n v="0"/>
    <n v="6399702"/>
    <n v="0"/>
    <d v="2025-12-03T00:00:00"/>
    <m/>
    <d v="2025-12-03T00:00:00"/>
    <n v="0"/>
    <m/>
    <s v=""/>
    <s v="Đã thanh toán"/>
    <d v="2025-12-03T00:00:00"/>
    <d v="2026-01-12T00:00:00"/>
    <m/>
    <m/>
    <x v="0"/>
    <x v="0"/>
    <m/>
    <s v="000821706399702"/>
    <e v="#N/A"/>
  </r>
  <r>
    <x v="12"/>
    <x v="12"/>
    <d v="2025-12-03T00:00:00"/>
    <s v="BH2378056"/>
    <d v="2025-12-03T00:00:00"/>
    <s v="00082171"/>
    <s v="18577796"/>
    <n v="446425"/>
    <n v="0"/>
    <n v="35714"/>
    <n v="482139"/>
    <s v="Tồn đầu kỳ"/>
    <d v="2026-01-12T00:00:00"/>
    <m/>
    <n v="482139"/>
    <n v="0"/>
    <n v="482139"/>
    <n v="0"/>
    <d v="2025-12-03T00:00:00"/>
    <m/>
    <d v="2025-12-03T00:00:00"/>
    <n v="0"/>
    <m/>
    <s v=""/>
    <s v="Đã thanh toán"/>
    <d v="2025-12-03T00:00:00"/>
    <d v="2026-01-12T00:00:00"/>
    <m/>
    <m/>
    <x v="0"/>
    <x v="0"/>
    <m/>
    <s v="00082171482139"/>
    <e v="#N/A"/>
  </r>
  <r>
    <x v="12"/>
    <x v="12"/>
    <d v="2025-12-03T00:00:00"/>
    <s v="BH2378057"/>
    <d v="2025-12-03T00:00:00"/>
    <s v="00082172"/>
    <s v="18577534"/>
    <n v="2645930"/>
    <n v="0"/>
    <n v="211674"/>
    <n v="2857604"/>
    <s v="Tồn đầu kỳ"/>
    <d v="2026-01-12T00:00:00"/>
    <m/>
    <n v="2857604"/>
    <n v="0"/>
    <n v="2857604"/>
    <n v="0"/>
    <d v="2025-12-03T00:00:00"/>
    <m/>
    <d v="2025-12-03T00:00:00"/>
    <n v="0"/>
    <m/>
    <s v=""/>
    <s v="Đã thanh toán"/>
    <d v="2025-12-03T00:00:00"/>
    <d v="2026-01-12T00:00:00"/>
    <m/>
    <m/>
    <x v="0"/>
    <x v="0"/>
    <m/>
    <s v="000821722857604"/>
    <e v="#N/A"/>
  </r>
  <r>
    <x v="12"/>
    <x v="12"/>
    <d v="2025-12-03T00:00:00"/>
    <s v="BH2378058"/>
    <d v="2025-12-03T00:00:00"/>
    <s v="00082173"/>
    <s v="18577664"/>
    <n v="702562"/>
    <n v="0"/>
    <n v="56205"/>
    <n v="758767"/>
    <s v="Tồn đầu kỳ"/>
    <d v="2026-01-12T00:00:00"/>
    <m/>
    <n v="758767"/>
    <n v="0"/>
    <n v="758767"/>
    <n v="0"/>
    <d v="2025-12-03T00:00:00"/>
    <m/>
    <d v="2025-12-03T00:00:00"/>
    <n v="0"/>
    <m/>
    <s v=""/>
    <s v="Đã thanh toán"/>
    <d v="2025-12-03T00:00:00"/>
    <d v="2026-01-12T00:00:00"/>
    <m/>
    <m/>
    <x v="0"/>
    <x v="0"/>
    <m/>
    <s v="00082173758767"/>
    <e v="#N/A"/>
  </r>
  <r>
    <x v="12"/>
    <x v="12"/>
    <d v="2025-12-03T00:00:00"/>
    <s v="BH2378059"/>
    <d v="2025-12-03T00:00:00"/>
    <s v="00082174"/>
    <s v="18578472"/>
    <n v="1282500"/>
    <n v="0"/>
    <n v="102600"/>
    <n v="1385100"/>
    <s v="Tồn đầu kỳ"/>
    <d v="2026-01-12T00:00:00"/>
    <m/>
    <n v="1385100"/>
    <n v="0"/>
    <n v="1385100"/>
    <n v="0"/>
    <d v="2025-12-03T00:00:00"/>
    <m/>
    <d v="2025-12-03T00:00:00"/>
    <n v="0"/>
    <m/>
    <s v=""/>
    <s v="Đã thanh toán"/>
    <d v="2025-12-03T00:00:00"/>
    <d v="2026-01-12T00:00:00"/>
    <m/>
    <m/>
    <x v="0"/>
    <x v="0"/>
    <m/>
    <s v="000821741385100"/>
    <e v="#N/A"/>
  </r>
  <r>
    <x v="11"/>
    <x v="11"/>
    <d v="2025-12-04T00:00:00"/>
    <s v="BH2378060"/>
    <d v="2025-12-04T00:00:00"/>
    <s v="00082175"/>
    <s v="19057134"/>
    <n v="652500"/>
    <n v="0"/>
    <n v="52200"/>
    <n v="704700"/>
    <s v="Tồn đầu kỳ"/>
    <d v="2026-01-12T00:00:00"/>
    <m/>
    <n v="704700"/>
    <n v="0"/>
    <n v="704700"/>
    <n v="0"/>
    <d v="2025-12-04T00:00:00"/>
    <m/>
    <d v="2025-12-04T00:00:00"/>
    <n v="0"/>
    <m/>
    <s v=""/>
    <s v="Đã thanh toán"/>
    <d v="2025-12-04T00:00:00"/>
    <d v="2026-01-12T00:00:00"/>
    <m/>
    <m/>
    <x v="0"/>
    <x v="0"/>
    <m/>
    <s v="00082175704700"/>
    <e v="#N/A"/>
  </r>
  <r>
    <x v="3"/>
    <x v="3"/>
    <d v="2025-12-04T00:00:00"/>
    <s v="BH2378061"/>
    <d v="2025-12-04T00:00:00"/>
    <s v="00082176"/>
    <s v="TC91007969 - Trung tâm thương mại MM Mega Market Đà Nẵng"/>
    <n v="7348035"/>
    <n v="0"/>
    <n v="587843"/>
    <n v="7935878"/>
    <s v="Tồn đầu kỳ"/>
    <d v="2026-01-26T00:00:00"/>
    <m/>
    <n v="7935878"/>
    <n v="0"/>
    <n v="7935878"/>
    <n v="0"/>
    <d v="2025-12-04T00:00:00"/>
    <m/>
    <d v="2025-12-04T00:00:00"/>
    <n v="0"/>
    <m/>
    <s v=""/>
    <s v="Đã thanh toán"/>
    <d v="2025-12-04T00:00:00"/>
    <d v="2026-01-26T00:00:00"/>
    <m/>
    <m/>
    <x v="0"/>
    <x v="0"/>
    <m/>
    <s v="000821767935878"/>
    <e v="#N/A"/>
  </r>
  <r>
    <x v="14"/>
    <x v="14"/>
    <d v="2025-12-04T00:00:00"/>
    <s v="BH2378062"/>
    <d v="2025-12-04T00:00:00"/>
    <s v="00082177"/>
    <s v="TC28666429"/>
    <n v="1840000"/>
    <n v="0"/>
    <n v="147200"/>
    <n v="1987200"/>
    <s v="Tồn đầu kỳ"/>
    <d v="2026-01-26T00:00:00"/>
    <m/>
    <n v="1987200"/>
    <n v="0"/>
    <n v="1987200"/>
    <n v="0"/>
    <d v="2025-12-04T00:00:00"/>
    <m/>
    <d v="2025-12-04T00:00:00"/>
    <n v="0"/>
    <m/>
    <s v=""/>
    <s v="Đã thanh toán"/>
    <d v="2025-12-04T00:00:00"/>
    <d v="2026-01-26T00:00:00"/>
    <m/>
    <m/>
    <x v="0"/>
    <x v="0"/>
    <m/>
    <s v="000821771987200"/>
    <e v="#N/A"/>
  </r>
  <r>
    <x v="14"/>
    <x v="14"/>
    <d v="2025-12-04T00:00:00"/>
    <s v="BH2378063"/>
    <d v="2025-12-04T00:00:00"/>
    <s v="00082178"/>
    <s v="TC28665027"/>
    <n v="2751120"/>
    <n v="0"/>
    <n v="220090"/>
    <n v="2971210"/>
    <s v="Tồn đầu kỳ"/>
    <d v="2026-01-26T00:00:00"/>
    <m/>
    <n v="2971210"/>
    <n v="0"/>
    <n v="2971210"/>
    <n v="0"/>
    <d v="2025-12-04T00:00:00"/>
    <m/>
    <d v="2025-12-04T00:00:00"/>
    <n v="0"/>
    <m/>
    <s v=""/>
    <s v="Đã thanh toán"/>
    <d v="2025-12-04T00:00:00"/>
    <d v="2026-01-26T00:00:00"/>
    <m/>
    <m/>
    <x v="0"/>
    <x v="0"/>
    <m/>
    <s v="000821782971210"/>
    <e v="#N/A"/>
  </r>
  <r>
    <x v="0"/>
    <x v="0"/>
    <d v="2025-12-04T00:00:00"/>
    <s v="BH2378064"/>
    <d v="2025-12-04T00:00:00"/>
    <s v="00082179"/>
    <s v="TC27676355"/>
    <n v="630000"/>
    <n v="0"/>
    <n v="50400"/>
    <n v="680400"/>
    <s v="Tồn đầu kỳ"/>
    <d v="2026-01-12T00:00:00"/>
    <m/>
    <n v="680400"/>
    <n v="0"/>
    <n v="680400"/>
    <n v="0"/>
    <d v="2025-12-04T00:00:00"/>
    <m/>
    <d v="2025-12-04T00:00:00"/>
    <n v="0"/>
    <m/>
    <s v=""/>
    <s v="Đã thanh toán"/>
    <d v="2025-12-04T00:00:00"/>
    <d v="2026-01-12T00:00:00"/>
    <m/>
    <m/>
    <x v="0"/>
    <x v="0"/>
    <m/>
    <s v="00082179680400"/>
    <e v="#N/A"/>
  </r>
  <r>
    <x v="0"/>
    <x v="0"/>
    <d v="2025-12-04T00:00:00"/>
    <s v="BH2378065"/>
    <d v="2025-12-04T00:00:00"/>
    <s v="00082180"/>
    <s v="TC27675199"/>
    <n v="1840000"/>
    <n v="0"/>
    <n v="147200"/>
    <n v="1987200"/>
    <s v="Tồn đầu kỳ"/>
    <d v="2026-01-12T00:00:00"/>
    <m/>
    <n v="1987200"/>
    <n v="0"/>
    <n v="1987200"/>
    <n v="0"/>
    <d v="2025-12-04T00:00:00"/>
    <m/>
    <d v="2025-12-04T00:00:00"/>
    <n v="0"/>
    <m/>
    <s v=""/>
    <s v="Đã thanh toán"/>
    <d v="2025-12-04T00:00:00"/>
    <d v="2026-01-12T00:00:00"/>
    <m/>
    <m/>
    <x v="0"/>
    <x v="0"/>
    <m/>
    <s v="000821801987200"/>
    <e v="#N/A"/>
  </r>
  <r>
    <x v="9"/>
    <x v="9"/>
    <d v="2025-12-04T00:00:00"/>
    <s v="BH2378066"/>
    <d v="2025-12-04T00:00:00"/>
    <s v="00082181"/>
    <s v="TC24612570"/>
    <n v="5132440"/>
    <n v="0"/>
    <n v="410595"/>
    <n v="5543035"/>
    <s v="Tồn đầu kỳ"/>
    <d v="2026-01-26T00:00:00"/>
    <m/>
    <n v="5543035"/>
    <n v="0"/>
    <n v="5543035"/>
    <n v="0"/>
    <d v="2025-12-04T00:00:00"/>
    <m/>
    <d v="2025-12-04T00:00:00"/>
    <n v="0"/>
    <m/>
    <s v=""/>
    <s v="Đã thanh toán"/>
    <d v="2025-12-04T00:00:00"/>
    <d v="2026-01-26T00:00:00"/>
    <m/>
    <m/>
    <x v="0"/>
    <x v="0"/>
    <m/>
    <s v="000821815543035"/>
    <e v="#N/A"/>
  </r>
  <r>
    <x v="9"/>
    <x v="9"/>
    <d v="2025-12-04T00:00:00"/>
    <s v="BH2378067"/>
    <d v="2025-12-04T00:00:00"/>
    <s v="00082182"/>
    <s v="TC24612279"/>
    <n v="1282500"/>
    <n v="0"/>
    <n v="102600"/>
    <n v="1385100"/>
    <s v="Tồn đầu kỳ"/>
    <d v="2026-01-26T00:00:00"/>
    <m/>
    <n v="1385100"/>
    <n v="0"/>
    <n v="1385100"/>
    <n v="0"/>
    <d v="2025-12-04T00:00:00"/>
    <m/>
    <d v="2025-12-04T00:00:00"/>
    <n v="0"/>
    <m/>
    <s v=""/>
    <s v="Đã thanh toán"/>
    <d v="2025-12-04T00:00:00"/>
    <d v="2026-01-26T00:00:00"/>
    <m/>
    <m/>
    <x v="0"/>
    <x v="0"/>
    <m/>
    <s v="000821821385100"/>
    <e v="#N/A"/>
  </r>
  <r>
    <x v="2"/>
    <x v="2"/>
    <d v="2025-12-04T00:00:00"/>
    <s v="BH2378068"/>
    <d v="2025-12-04T00:00:00"/>
    <s v="00082183"/>
    <s v="TC22676182"/>
    <n v="4762640"/>
    <n v="0"/>
    <n v="381011"/>
    <n v="5143651"/>
    <s v="Tồn đầu kỳ"/>
    <d v="2026-01-12T00:00:00"/>
    <m/>
    <n v="5143651"/>
    <n v="0"/>
    <n v="5143651"/>
    <n v="0"/>
    <d v="2025-12-04T00:00:00"/>
    <m/>
    <d v="2025-12-04T00:00:00"/>
    <n v="0"/>
    <m/>
    <s v=""/>
    <s v="Đã thanh toán"/>
    <d v="2025-12-04T00:00:00"/>
    <d v="2026-01-12T00:00:00"/>
    <m/>
    <m/>
    <x v="0"/>
    <x v="0"/>
    <m/>
    <s v="000821835143651"/>
    <e v="#N/A"/>
  </r>
  <r>
    <x v="2"/>
    <x v="2"/>
    <d v="2025-12-04T00:00:00"/>
    <s v="BH2378069"/>
    <d v="2025-12-04T00:00:00"/>
    <s v="00082184"/>
    <s v="TC22675642"/>
    <n v="1154330"/>
    <n v="0"/>
    <n v="92346"/>
    <n v="1246676"/>
    <s v="Tồn đầu kỳ"/>
    <d v="2026-01-12T00:00:00"/>
    <m/>
    <n v="1246676"/>
    <n v="0"/>
    <n v="1246676"/>
    <n v="0"/>
    <d v="2025-12-04T00:00:00"/>
    <m/>
    <d v="2025-12-04T00:00:00"/>
    <n v="0"/>
    <m/>
    <s v=""/>
    <s v="Đã thanh toán"/>
    <d v="2025-12-04T00:00:00"/>
    <d v="2026-01-12T00:00:00"/>
    <m/>
    <m/>
    <x v="0"/>
    <x v="0"/>
    <m/>
    <s v="000821841246676"/>
    <e v="#N/A"/>
  </r>
  <r>
    <x v="2"/>
    <x v="2"/>
    <d v="2025-12-04T00:00:00"/>
    <s v="BH2378070"/>
    <d v="2025-12-04T00:00:00"/>
    <s v="00082185"/>
    <s v="TC22673742"/>
    <n v="3011320"/>
    <n v="0"/>
    <n v="240906"/>
    <n v="3252226"/>
    <s v="Tồn đầu kỳ"/>
    <d v="2026-01-12T00:00:00"/>
    <m/>
    <n v="3252226"/>
    <n v="0"/>
    <n v="3252226"/>
    <n v="0"/>
    <d v="2025-12-04T00:00:00"/>
    <m/>
    <d v="2025-12-04T00:00:00"/>
    <n v="0"/>
    <m/>
    <s v=""/>
    <s v="Đã thanh toán"/>
    <d v="2025-12-04T00:00:00"/>
    <d v="2026-01-12T00:00:00"/>
    <m/>
    <m/>
    <x v="0"/>
    <x v="0"/>
    <m/>
    <s v="000821853252226"/>
    <e v="#N/A"/>
  </r>
  <r>
    <x v="10"/>
    <x v="10"/>
    <d v="2025-12-04T00:00:00"/>
    <s v="BH2378071"/>
    <d v="2025-12-04T00:00:00"/>
    <s v="00082186"/>
    <s v="TC20007757"/>
    <n v="2144100"/>
    <n v="0"/>
    <n v="171528"/>
    <n v="2315628"/>
    <s v="Tồn đầu kỳ"/>
    <d v="2026-01-12T00:00:00"/>
    <m/>
    <n v="2315628"/>
    <n v="0"/>
    <n v="2315628"/>
    <n v="0"/>
    <d v="2025-12-04T00:00:00"/>
    <m/>
    <d v="2025-12-04T00:00:00"/>
    <n v="0"/>
    <m/>
    <s v=""/>
    <s v="Đã thanh toán"/>
    <d v="2025-12-04T00:00:00"/>
    <d v="2026-01-12T00:00:00"/>
    <m/>
    <m/>
    <x v="0"/>
    <x v="0"/>
    <m/>
    <s v="000821862315628"/>
    <e v="#N/A"/>
  </r>
  <r>
    <x v="3"/>
    <x v="3"/>
    <d v="2025-12-04T00:00:00"/>
    <s v="BH2378072"/>
    <d v="2025-12-04T00:00:00"/>
    <s v="00082187"/>
    <s v="TC17326496"/>
    <n v="1785700"/>
    <n v="0"/>
    <n v="142856"/>
    <n v="1928556"/>
    <s v="Tồn đầu kỳ"/>
    <d v="2026-01-12T00:00:00"/>
    <m/>
    <n v="1928556"/>
    <n v="0"/>
    <n v="1928556"/>
    <n v="0"/>
    <d v="2025-12-04T00:00:00"/>
    <m/>
    <d v="2025-12-04T00:00:00"/>
    <n v="0"/>
    <m/>
    <s v=""/>
    <s v="Đã thanh toán"/>
    <d v="2025-12-04T00:00:00"/>
    <d v="2026-01-12T00:00:00"/>
    <m/>
    <m/>
    <x v="0"/>
    <x v="0"/>
    <m/>
    <s v="000821871928556"/>
    <e v="#N/A"/>
  </r>
  <r>
    <x v="3"/>
    <x v="3"/>
    <d v="2025-12-04T00:00:00"/>
    <s v="BH2378073"/>
    <d v="2025-12-04T00:00:00"/>
    <s v="00082188"/>
    <s v="TC17326018"/>
    <n v="446425"/>
    <n v="0"/>
    <n v="35714"/>
    <n v="482139"/>
    <s v="Tồn đầu kỳ"/>
    <d v="2026-01-12T00:00:00"/>
    <m/>
    <n v="482139"/>
    <n v="0"/>
    <n v="482139"/>
    <n v="0"/>
    <d v="2025-12-04T00:00:00"/>
    <m/>
    <d v="2025-12-04T00:00:00"/>
    <n v="0"/>
    <m/>
    <s v=""/>
    <s v="Đã thanh toán"/>
    <d v="2025-12-04T00:00:00"/>
    <d v="2026-01-12T00:00:00"/>
    <m/>
    <m/>
    <x v="0"/>
    <x v="0"/>
    <m/>
    <s v="00082188482139"/>
    <e v="#N/A"/>
  </r>
  <r>
    <x v="6"/>
    <x v="6"/>
    <d v="2025-12-04T00:00:00"/>
    <s v="BH2378074"/>
    <d v="2025-12-04T00:00:00"/>
    <s v="00082189"/>
    <s v="TC16119643"/>
    <n v="446425"/>
    <n v="0"/>
    <n v="35714"/>
    <n v="482139"/>
    <s v="Tồn đầu kỳ"/>
    <d v="2026-01-26T00:00:00"/>
    <m/>
    <n v="482139"/>
    <n v="0"/>
    <n v="482139"/>
    <n v="0"/>
    <d v="2025-12-04T00:00:00"/>
    <m/>
    <d v="2025-12-04T00:00:00"/>
    <n v="0"/>
    <m/>
    <s v=""/>
    <s v="Đã thanh toán"/>
    <d v="2025-12-04T00:00:00"/>
    <d v="2026-01-26T00:00:00"/>
    <m/>
    <m/>
    <x v="0"/>
    <x v="0"/>
    <m/>
    <s v="00082189482139"/>
    <e v="#N/A"/>
  </r>
  <r>
    <x v="6"/>
    <x v="6"/>
    <d v="2025-12-04T00:00:00"/>
    <s v="BH2378075"/>
    <d v="2025-12-04T00:00:00"/>
    <s v="00082190"/>
    <s v="TC16118824"/>
    <n v="5994040"/>
    <n v="0"/>
    <n v="479523"/>
    <n v="6473563"/>
    <s v="Tồn đầu kỳ"/>
    <d v="2026-01-26T00:00:00"/>
    <m/>
    <n v="6473563"/>
    <n v="0"/>
    <n v="6473563"/>
    <n v="0"/>
    <d v="2025-12-04T00:00:00"/>
    <m/>
    <d v="2025-12-04T00:00:00"/>
    <n v="0"/>
    <m/>
    <s v=""/>
    <s v="Đã thanh toán"/>
    <d v="2025-12-04T00:00:00"/>
    <d v="2026-01-26T00:00:00"/>
    <m/>
    <m/>
    <x v="0"/>
    <x v="0"/>
    <m/>
    <s v="000821906473563"/>
    <e v="#N/A"/>
  </r>
  <r>
    <x v="4"/>
    <x v="4"/>
    <d v="2025-12-04T00:00:00"/>
    <s v="BH2378077"/>
    <d v="2025-12-04T00:00:00"/>
    <s v="00082191"/>
    <s v="TC15078097"/>
    <n v="1970450"/>
    <n v="0"/>
    <n v="157636"/>
    <n v="2128086"/>
    <s v="Tồn đầu kỳ"/>
    <d v="2026-01-12T00:00:00"/>
    <m/>
    <n v="2128086"/>
    <n v="0"/>
    <n v="2128086"/>
    <n v="0"/>
    <d v="2025-12-04T00:00:00"/>
    <m/>
    <d v="2025-12-04T00:00:00"/>
    <n v="0"/>
    <m/>
    <s v=""/>
    <s v="Đã thanh toán"/>
    <d v="2025-12-04T00:00:00"/>
    <d v="2026-01-12T00:00:00"/>
    <m/>
    <m/>
    <x v="0"/>
    <x v="0"/>
    <m/>
    <s v="000821912128086"/>
    <e v="#N/A"/>
  </r>
  <r>
    <x v="8"/>
    <x v="8"/>
    <d v="2025-12-05T00:00:00"/>
    <s v="BH2370540"/>
    <d v="2025-12-05T00:00:00"/>
    <s v="00082379"/>
    <s v="13017215"/>
    <n v="2919810"/>
    <n v="0"/>
    <n v="233585"/>
    <n v="3153395"/>
    <s v="Tồn đầu kỳ"/>
    <d v="2026-01-12T00:00:00"/>
    <m/>
    <n v="3153395"/>
    <n v="0"/>
    <n v="3153395"/>
    <n v="0"/>
    <d v="2025-12-05T00:00:00"/>
    <m/>
    <d v="2025-12-05T00:00:00"/>
    <n v="0"/>
    <m/>
    <s v=""/>
    <s v="Đã thanh toán"/>
    <d v="2025-12-05T00:00:00"/>
    <d v="2026-01-12T00:00:00"/>
    <m/>
    <m/>
    <x v="0"/>
    <x v="0"/>
    <m/>
    <s v="000823793153395"/>
    <e v="#N/A"/>
  </r>
  <r>
    <x v="8"/>
    <x v="8"/>
    <d v="2025-12-06T00:00:00"/>
    <s v="BH2370815"/>
    <d v="2025-12-06T00:00:00"/>
    <s v="00084259"/>
    <s v="26063443"/>
    <n v="315000"/>
    <n v="0"/>
    <n v="25200"/>
    <n v="340200"/>
    <s v="Tồn đầu kỳ"/>
    <d v="2026-01-12T00:00:00"/>
    <m/>
    <n v="340200"/>
    <n v="0"/>
    <n v="340200"/>
    <n v="0"/>
    <d v="2025-12-06T00:00:00"/>
    <m/>
    <d v="2025-12-06T00:00:00"/>
    <n v="0"/>
    <m/>
    <s v=""/>
    <s v="Đã thanh toán"/>
    <d v="2025-12-06T00:00:00"/>
    <d v="2026-01-12T00:00:00"/>
    <m/>
    <m/>
    <x v="0"/>
    <x v="0"/>
    <m/>
    <s v="00084259340200"/>
    <e v="#N/A"/>
  </r>
  <r>
    <x v="5"/>
    <x v="5"/>
    <d v="2025-12-06T00:00:00"/>
    <s v="BH2378238"/>
    <d v="2025-12-06T00:00:00"/>
    <s v="00082417"/>
    <s v="10057510 - Mega An Phú"/>
    <n v="8864782"/>
    <n v="0"/>
    <n v="709183"/>
    <n v="9573965"/>
    <s v="Tồn đầu kỳ"/>
    <d v="2026-01-12T00:00:00"/>
    <m/>
    <n v="9573965"/>
    <n v="0"/>
    <n v="9573965"/>
    <n v="0"/>
    <d v="2025-12-06T00:00:00"/>
    <m/>
    <d v="2025-12-06T00:00:00"/>
    <n v="0"/>
    <m/>
    <s v=""/>
    <s v="Đã thanh toán"/>
    <d v="2025-12-06T00:00:00"/>
    <d v="2026-01-12T00:00:00"/>
    <m/>
    <m/>
    <x v="0"/>
    <x v="0"/>
    <m/>
    <s v="000824179573965"/>
    <e v="#N/A"/>
  </r>
  <r>
    <x v="5"/>
    <x v="5"/>
    <d v="2025-12-06T00:00:00"/>
    <s v="BH2378239"/>
    <d v="2025-12-06T00:00:00"/>
    <s v="00082418"/>
    <s v="10057192 - Mega An Phú"/>
    <n v="2973570"/>
    <n v="0"/>
    <n v="237886"/>
    <n v="3211456"/>
    <s v="Tồn đầu kỳ"/>
    <d v="2026-01-12T00:00:00"/>
    <m/>
    <n v="3211456"/>
    <n v="0"/>
    <n v="3211456"/>
    <n v="0"/>
    <d v="2025-12-06T00:00:00"/>
    <m/>
    <d v="2025-12-06T00:00:00"/>
    <n v="0"/>
    <m/>
    <s v=""/>
    <s v="Đã thanh toán"/>
    <d v="2025-12-06T00:00:00"/>
    <d v="2026-01-12T00:00:00"/>
    <m/>
    <m/>
    <x v="0"/>
    <x v="0"/>
    <m/>
    <s v="000824183211456"/>
    <e v="#N/A"/>
  </r>
  <r>
    <x v="8"/>
    <x v="8"/>
    <d v="2025-12-08T00:00:00"/>
    <s v="BH2371753"/>
    <d v="2025-12-08T00:00:00"/>
    <s v="00087342"/>
    <s v="14068983"/>
    <n v="16440390"/>
    <n v="0"/>
    <n v="1315231"/>
    <n v="17755621"/>
    <s v="Tồn đầu kỳ"/>
    <d v="2026-01-26T00:00:00"/>
    <m/>
    <n v="17755621"/>
    <n v="0"/>
    <n v="17755621"/>
    <n v="0"/>
    <d v="2025-12-08T00:00:00"/>
    <m/>
    <d v="2025-12-08T00:00:00"/>
    <n v="0"/>
    <m/>
    <s v=""/>
    <s v="Đã thanh toán"/>
    <d v="2025-12-08T00:00:00"/>
    <d v="2026-01-26T00:00:00"/>
    <m/>
    <m/>
    <x v="0"/>
    <x v="0"/>
    <m/>
    <s v="0008734217755621"/>
    <e v="#N/A"/>
  </r>
  <r>
    <x v="8"/>
    <x v="8"/>
    <d v="2025-12-08T00:00:00"/>
    <s v="BH2371754"/>
    <d v="2025-12-08T00:00:00"/>
    <s v="00087340"/>
    <s v="14065907"/>
    <n v="200732"/>
    <n v="0"/>
    <n v="16059"/>
    <n v="216791"/>
    <s v="Tồn đầu kỳ"/>
    <d v="2026-01-26T00:00:00"/>
    <m/>
    <n v="216791"/>
    <n v="0"/>
    <n v="216791"/>
    <n v="0"/>
    <d v="2025-12-08T00:00:00"/>
    <m/>
    <d v="2025-12-08T00:00:00"/>
    <n v="0"/>
    <m/>
    <s v=""/>
    <s v="Đã thanh toán"/>
    <d v="2025-12-08T00:00:00"/>
    <d v="2026-01-26T00:00:00"/>
    <m/>
    <m/>
    <x v="0"/>
    <x v="0"/>
    <m/>
    <s v="00087340216791"/>
    <e v="#N/A"/>
  </r>
  <r>
    <x v="1"/>
    <x v="1"/>
    <d v="2025-12-08T00:00:00"/>
    <s v="BH2378332"/>
    <d v="2025-12-08T00:00:00"/>
    <s v="00083344"/>
    <s v="TC25652587"/>
    <n v="8951375"/>
    <n v="0"/>
    <n v="716110"/>
    <n v="9667485"/>
    <s v="Tồn đầu kỳ"/>
    <d v="2026-01-26T00:00:00"/>
    <m/>
    <n v="9667485"/>
    <n v="0"/>
    <n v="9667485"/>
    <n v="0"/>
    <d v="2025-12-08T00:00:00"/>
    <m/>
    <d v="2025-12-08T00:00:00"/>
    <n v="0"/>
    <m/>
    <s v=""/>
    <s v="Đã thanh toán"/>
    <d v="2025-12-08T00:00:00"/>
    <d v="2026-01-26T00:00:00"/>
    <m/>
    <m/>
    <x v="0"/>
    <x v="0"/>
    <m/>
    <s v="000833449667485"/>
    <e v="#N/A"/>
  </r>
  <r>
    <x v="3"/>
    <x v="3"/>
    <d v="2025-12-08T00:00:00"/>
    <s v="BH2378333"/>
    <d v="2025-12-08T00:00:00"/>
    <s v="00083345"/>
    <s v="TC17327303"/>
    <n v="652500"/>
    <n v="0"/>
    <n v="52200"/>
    <n v="704700"/>
    <s v="Tồn đầu kỳ"/>
    <d v="2026-01-26T00:00:00"/>
    <m/>
    <n v="704700"/>
    <n v="0"/>
    <n v="704700"/>
    <n v="0"/>
    <d v="2025-12-08T00:00:00"/>
    <m/>
    <d v="2025-12-08T00:00:00"/>
    <n v="0"/>
    <m/>
    <s v=""/>
    <s v="Đã thanh toán"/>
    <d v="2025-12-08T00:00:00"/>
    <d v="2026-01-26T00:00:00"/>
    <m/>
    <m/>
    <x v="0"/>
    <x v="0"/>
    <m/>
    <s v="00083345704700"/>
    <e v="#N/A"/>
  </r>
  <r>
    <x v="6"/>
    <x v="6"/>
    <d v="2025-12-08T00:00:00"/>
    <s v="BH2378334"/>
    <d v="2025-12-08T00:00:00"/>
    <s v="00083346"/>
    <s v="TC16120738"/>
    <n v="630000"/>
    <n v="0"/>
    <n v="50400"/>
    <n v="680400"/>
    <s v="Tồn đầu kỳ"/>
    <d v="2026-01-26T00:00:00"/>
    <m/>
    <n v="680400"/>
    <n v="0"/>
    <n v="680400"/>
    <n v="0"/>
    <d v="2025-12-08T00:00:00"/>
    <m/>
    <d v="2025-12-08T00:00:00"/>
    <n v="0"/>
    <m/>
    <s v=""/>
    <s v="Đã thanh toán"/>
    <d v="2025-12-08T00:00:00"/>
    <d v="2026-01-26T00:00:00"/>
    <m/>
    <m/>
    <x v="0"/>
    <x v="0"/>
    <m/>
    <s v="00083346680400"/>
    <e v="#N/A"/>
  </r>
  <r>
    <x v="5"/>
    <x v="5"/>
    <d v="2025-12-08T00:00:00"/>
    <s v="BH2378335"/>
    <d v="2025-12-08T00:00:00"/>
    <s v="00083347"/>
    <s v="10061073 - Mega An Phú"/>
    <n v="1339275"/>
    <n v="0"/>
    <n v="107142"/>
    <n v="1446417"/>
    <s v="Tồn đầu kỳ"/>
    <d v="2026-01-26T00:00:00"/>
    <m/>
    <n v="1446417"/>
    <n v="0"/>
    <n v="1446417"/>
    <n v="0"/>
    <d v="2025-12-08T00:00:00"/>
    <m/>
    <d v="2025-12-08T00:00:00"/>
    <n v="0"/>
    <m/>
    <s v=""/>
    <s v="Đã thanh toán"/>
    <d v="2025-12-08T00:00:00"/>
    <d v="2026-01-26T00:00:00"/>
    <m/>
    <m/>
    <x v="0"/>
    <x v="0"/>
    <m/>
    <s v="000833471446417"/>
    <e v="#N/A"/>
  </r>
  <r>
    <x v="12"/>
    <x v="12"/>
    <d v="2025-12-08T00:00:00"/>
    <s v="BH2378336"/>
    <d v="2025-12-08T00:00:00"/>
    <s v="00083348"/>
    <s v="18581326"/>
    <n v="1468620"/>
    <n v="0"/>
    <n v="117490"/>
    <n v="1586110"/>
    <s v="Tồn đầu kỳ"/>
    <d v="2026-01-26T00:00:00"/>
    <m/>
    <n v="1586110"/>
    <n v="0"/>
    <n v="1586110"/>
    <n v="0"/>
    <d v="2025-12-08T00:00:00"/>
    <m/>
    <d v="2025-12-08T00:00:00"/>
    <n v="0"/>
    <m/>
    <s v=""/>
    <s v="Đã thanh toán"/>
    <d v="2025-12-08T00:00:00"/>
    <d v="2026-01-26T00:00:00"/>
    <m/>
    <m/>
    <x v="0"/>
    <x v="0"/>
    <m/>
    <s v="000833481586110"/>
    <e v="#N/A"/>
  </r>
  <r>
    <x v="4"/>
    <x v="4"/>
    <d v="2025-12-09T00:00:00"/>
    <s v="BH2378076"/>
    <d v="2025-12-09T00:00:00"/>
    <s v="00082192"/>
    <s v="TC15078918"/>
    <n v="446425"/>
    <n v="0"/>
    <n v="35714"/>
    <n v="482139"/>
    <s v="Tồn đầu kỳ"/>
    <d v="2026-01-12T00:00:00"/>
    <m/>
    <n v="482139"/>
    <n v="0"/>
    <n v="482139"/>
    <n v="0"/>
    <d v="2025-12-09T00:00:00"/>
    <m/>
    <d v="2025-12-09T00:00:00"/>
    <n v="0"/>
    <m/>
    <s v=""/>
    <s v="Đã thanh toán"/>
    <d v="2025-12-09T00:00:00"/>
    <d v="2026-01-12T00:00:00"/>
    <m/>
    <m/>
    <x v="0"/>
    <x v="0"/>
    <m/>
    <s v="00082192482139"/>
    <e v="#N/A"/>
  </r>
  <r>
    <x v="4"/>
    <x v="4"/>
    <d v="2025-12-09T00:00:00"/>
    <s v="BH2378078"/>
    <d v="2025-12-09T00:00:00"/>
    <s v="00082193"/>
    <s v="TC15077794"/>
    <n v="652500"/>
    <n v="0"/>
    <n v="52200"/>
    <n v="704700"/>
    <s v="Tồn đầu kỳ"/>
    <d v="2026-01-12T00:00:00"/>
    <m/>
    <n v="704700"/>
    <n v="0"/>
    <n v="704700"/>
    <n v="0"/>
    <d v="2025-12-09T00:00:00"/>
    <m/>
    <d v="2025-12-09T00:00:00"/>
    <n v="0"/>
    <m/>
    <s v=""/>
    <s v="Đã thanh toán"/>
    <d v="2025-12-09T00:00:00"/>
    <d v="2026-01-12T00:00:00"/>
    <m/>
    <m/>
    <x v="0"/>
    <x v="0"/>
    <m/>
    <s v="00082193704700"/>
    <e v="#N/A"/>
  </r>
  <r>
    <x v="11"/>
    <x v="11"/>
    <d v="2025-12-10T00:00:00"/>
    <s v="BH2378337"/>
    <d v="2025-12-10T00:00:00"/>
    <s v="00083349"/>
    <s v="19059434"/>
    <n v="2381320"/>
    <n v="0"/>
    <n v="190506"/>
    <n v="2571826"/>
    <s v="Tồn đầu kỳ"/>
    <d v="2026-01-26T00:00:00"/>
    <m/>
    <n v="2571826"/>
    <n v="0"/>
    <n v="2571826"/>
    <n v="0"/>
    <d v="2025-12-10T00:00:00"/>
    <m/>
    <d v="2025-12-10T00:00:00"/>
    <n v="0"/>
    <m/>
    <s v=""/>
    <s v="Đã thanh toán"/>
    <d v="2025-12-10T00:00:00"/>
    <d v="2026-01-26T00:00:00"/>
    <m/>
    <m/>
    <x v="0"/>
    <x v="0"/>
    <m/>
    <s v="000833492571826"/>
    <e v="#N/A"/>
  </r>
  <r>
    <x v="5"/>
    <x v="5"/>
    <d v="2025-12-11T00:00:00"/>
    <s v="BH2378950"/>
    <d v="2025-12-11T00:00:00"/>
    <s v="00083930"/>
    <s v="12178770 - Mega Hiệp Phú"/>
    <n v="1003660"/>
    <n v="0"/>
    <n v="80293"/>
    <n v="1083953"/>
    <s v="Tồn đầu kỳ"/>
    <d v="2026-01-26T00:00:00"/>
    <m/>
    <n v="1083953"/>
    <n v="0"/>
    <n v="1083953"/>
    <n v="0"/>
    <d v="2025-12-11T00:00:00"/>
    <m/>
    <d v="2025-12-11T00:00:00"/>
    <n v="0"/>
    <m/>
    <s v=""/>
    <s v="Đã thanh toán"/>
    <d v="2025-12-11T00:00:00"/>
    <d v="2026-01-26T00:00:00"/>
    <m/>
    <m/>
    <x v="0"/>
    <x v="0"/>
    <m/>
    <s v="000839301083953"/>
    <e v="#N/A"/>
  </r>
  <r>
    <x v="5"/>
    <x v="5"/>
    <d v="2025-12-11T00:00:00"/>
    <s v="BH2378951"/>
    <d v="2025-12-11T00:00:00"/>
    <s v="00083931"/>
    <s v="12179073 - Mega Hiệp Phú"/>
    <n v="5636840"/>
    <n v="0"/>
    <n v="450947"/>
    <n v="6087787"/>
    <s v="Tồn đầu kỳ"/>
    <d v="2026-01-26T00:00:00"/>
    <m/>
    <n v="6087787"/>
    <n v="0"/>
    <n v="6087787"/>
    <n v="0"/>
    <d v="2025-12-11T00:00:00"/>
    <m/>
    <d v="2025-12-11T00:00:00"/>
    <n v="0"/>
    <m/>
    <s v=""/>
    <s v="Đã thanh toán"/>
    <d v="2025-12-11T00:00:00"/>
    <d v="2026-01-26T00:00:00"/>
    <m/>
    <m/>
    <x v="0"/>
    <x v="0"/>
    <m/>
    <s v="000839316087787"/>
    <e v="#N/A"/>
  </r>
  <r>
    <x v="5"/>
    <x v="5"/>
    <d v="2025-12-11T00:00:00"/>
    <s v="BH2378952"/>
    <d v="2025-12-11T00:00:00"/>
    <s v="00083932"/>
    <s v="29347086 - Mega Hưng Phú"/>
    <n v="7170255"/>
    <n v="0"/>
    <n v="573620"/>
    <n v="7743875"/>
    <s v="Tồn đầu kỳ"/>
    <d v="2026-01-26T00:00:00"/>
    <m/>
    <n v="7743875"/>
    <n v="0"/>
    <n v="7743875"/>
    <n v="0"/>
    <d v="2025-12-11T00:00:00"/>
    <m/>
    <d v="2025-12-11T00:00:00"/>
    <n v="0"/>
    <m/>
    <s v=""/>
    <s v="Đã thanh toán"/>
    <d v="2025-12-11T00:00:00"/>
    <d v="2026-01-26T00:00:00"/>
    <m/>
    <m/>
    <x v="0"/>
    <x v="0"/>
    <m/>
    <s v="000839327743875"/>
    <e v="#N/A"/>
  </r>
  <r>
    <x v="5"/>
    <x v="5"/>
    <d v="2025-12-11T00:00:00"/>
    <s v="BH2378953"/>
    <d v="2025-12-11T00:00:00"/>
    <s v="00083933"/>
    <s v="29347663 - Mega Hưng Phú"/>
    <n v="991190"/>
    <n v="0"/>
    <n v="79295"/>
    <n v="1070485"/>
    <s v="Tồn đầu kỳ"/>
    <d v="2026-01-26T00:00:00"/>
    <m/>
    <n v="1070485"/>
    <n v="0"/>
    <n v="1070485"/>
    <n v="0"/>
    <d v="2025-12-11T00:00:00"/>
    <m/>
    <d v="2025-12-11T00:00:00"/>
    <n v="0"/>
    <m/>
    <s v=""/>
    <s v="Đã thanh toán"/>
    <d v="2025-12-11T00:00:00"/>
    <d v="2026-01-26T00:00:00"/>
    <m/>
    <m/>
    <x v="0"/>
    <x v="0"/>
    <m/>
    <s v="000839331070485"/>
    <e v="#N/A"/>
  </r>
  <r>
    <x v="5"/>
    <x v="5"/>
    <d v="2025-12-11T00:00:00"/>
    <s v="BH2378954"/>
    <d v="2025-12-11T00:00:00"/>
    <s v="00083934"/>
    <s v="29347798 - Mega Hưng Phú"/>
    <n v="50183"/>
    <n v="0"/>
    <n v="4015"/>
    <n v="54198"/>
    <s v="Tồn đầu kỳ"/>
    <d v="2026-01-26T00:00:00"/>
    <m/>
    <n v="54198"/>
    <n v="0"/>
    <n v="54198"/>
    <n v="0"/>
    <d v="2025-12-11T00:00:00"/>
    <m/>
    <d v="2025-12-11T00:00:00"/>
    <n v="0"/>
    <m/>
    <s v=""/>
    <s v="Đã thanh toán"/>
    <d v="2025-12-11T00:00:00"/>
    <d v="2026-01-26T00:00:00"/>
    <m/>
    <m/>
    <x v="0"/>
    <x v="0"/>
    <m/>
    <s v="0008393454198"/>
    <e v="#N/A"/>
  </r>
  <r>
    <x v="4"/>
    <x v="4"/>
    <d v="2025-12-11T00:00:00"/>
    <s v="BH2378955"/>
    <d v="2025-12-11T00:00:00"/>
    <s v="00083935"/>
    <s v="TC15080813"/>
    <n v="630000"/>
    <n v="0"/>
    <n v="50400"/>
    <n v="680400"/>
    <s v="Tồn đầu kỳ"/>
    <d v="2026-01-26T00:00:00"/>
    <m/>
    <n v="680400"/>
    <n v="0"/>
    <n v="680400"/>
    <n v="0"/>
    <d v="2025-12-11T00:00:00"/>
    <m/>
    <d v="2025-12-11T00:00:00"/>
    <n v="0"/>
    <m/>
    <s v=""/>
    <s v="Đã thanh toán"/>
    <d v="2025-12-11T00:00:00"/>
    <d v="2026-01-26T00:00:00"/>
    <m/>
    <m/>
    <x v="0"/>
    <x v="0"/>
    <m/>
    <s v="00083935680400"/>
    <e v="#N/A"/>
  </r>
  <r>
    <x v="4"/>
    <x v="4"/>
    <d v="2025-12-11T00:00:00"/>
    <s v="BH2378956"/>
    <d v="2025-12-11T00:00:00"/>
    <s v="00083936"/>
    <s v="TC15081116"/>
    <n v="3864120"/>
    <n v="0"/>
    <n v="309130"/>
    <n v="4173250"/>
    <s v="Tồn đầu kỳ"/>
    <d v="2026-01-26T00:00:00"/>
    <m/>
    <n v="4173250"/>
    <n v="0"/>
    <n v="4173250"/>
    <n v="0"/>
    <d v="2025-12-11T00:00:00"/>
    <m/>
    <d v="2025-12-11T00:00:00"/>
    <n v="0"/>
    <m/>
    <s v=""/>
    <s v="Đã thanh toán"/>
    <d v="2025-12-11T00:00:00"/>
    <d v="2026-01-26T00:00:00"/>
    <m/>
    <m/>
    <x v="0"/>
    <x v="0"/>
    <m/>
    <s v="000839364173250"/>
    <e v="#N/A"/>
  </r>
  <r>
    <x v="3"/>
    <x v="3"/>
    <d v="2025-12-11T00:00:00"/>
    <s v="BH2378957"/>
    <d v="2025-12-11T00:00:00"/>
    <s v="00083937"/>
    <s v="TC17328795"/>
    <n v="5410325"/>
    <n v="0"/>
    <n v="432826"/>
    <n v="5843151"/>
    <s v="Tồn đầu kỳ"/>
    <d v="2026-01-26T00:00:00"/>
    <m/>
    <n v="5843151"/>
    <n v="0"/>
    <n v="5843151"/>
    <n v="0"/>
    <d v="2025-12-11T00:00:00"/>
    <m/>
    <d v="2025-12-11T00:00:00"/>
    <n v="0"/>
    <m/>
    <s v=""/>
    <s v="Đã thanh toán"/>
    <d v="2025-12-11T00:00:00"/>
    <d v="2026-01-26T00:00:00"/>
    <m/>
    <m/>
    <x v="0"/>
    <x v="0"/>
    <m/>
    <s v="000839375843151"/>
    <e v="#N/A"/>
  </r>
  <r>
    <x v="10"/>
    <x v="10"/>
    <d v="2025-12-11T00:00:00"/>
    <s v="BH2378958"/>
    <d v="2025-12-11T00:00:00"/>
    <s v="00083938"/>
    <s v="TC20010939"/>
    <n v="892850"/>
    <n v="0"/>
    <n v="71428"/>
    <n v="964278"/>
    <s v="Tồn đầu kỳ"/>
    <d v="2026-01-26T00:00:00"/>
    <m/>
    <n v="964278"/>
    <n v="0"/>
    <n v="964278"/>
    <n v="0"/>
    <d v="2025-12-11T00:00:00"/>
    <m/>
    <d v="2025-12-11T00:00:00"/>
    <n v="0"/>
    <m/>
    <s v=""/>
    <s v="Đã thanh toán"/>
    <d v="2025-12-11T00:00:00"/>
    <d v="2026-01-26T00:00:00"/>
    <m/>
    <m/>
    <x v="0"/>
    <x v="0"/>
    <m/>
    <s v="00083938964278"/>
    <e v="#N/A"/>
  </r>
  <r>
    <x v="10"/>
    <x v="10"/>
    <d v="2025-12-11T00:00:00"/>
    <s v="BH2378959"/>
    <d v="2025-12-11T00:00:00"/>
    <s v="00083939"/>
    <s v="TC20011334"/>
    <n v="446425"/>
    <n v="0"/>
    <n v="35714"/>
    <n v="482139"/>
    <s v="Tồn đầu kỳ"/>
    <d v="2026-01-26T00:00:00"/>
    <m/>
    <n v="482139"/>
    <n v="0"/>
    <n v="482139"/>
    <n v="0"/>
    <d v="2025-12-11T00:00:00"/>
    <m/>
    <d v="2025-12-11T00:00:00"/>
    <n v="0"/>
    <m/>
    <s v=""/>
    <s v="Đã thanh toán"/>
    <d v="2025-12-11T00:00:00"/>
    <d v="2026-01-26T00:00:00"/>
    <m/>
    <m/>
    <x v="0"/>
    <x v="0"/>
    <m/>
    <s v="00083939482139"/>
    <e v="#N/A"/>
  </r>
  <r>
    <x v="2"/>
    <x v="2"/>
    <d v="2025-12-11T00:00:00"/>
    <s v="BH2378960"/>
    <d v="2025-12-11T00:00:00"/>
    <s v="00083940"/>
    <s v="TC22679034"/>
    <n v="2024120"/>
    <n v="0"/>
    <n v="161930"/>
    <n v="2186050"/>
    <s v="Tồn đầu kỳ"/>
    <d v="2026-01-26T00:00:00"/>
    <m/>
    <n v="2186050"/>
    <n v="0"/>
    <n v="2186050"/>
    <n v="0"/>
    <d v="2025-12-11T00:00:00"/>
    <m/>
    <d v="2025-12-11T00:00:00"/>
    <n v="0"/>
    <m/>
    <s v=""/>
    <s v="Đã thanh toán"/>
    <d v="2025-12-11T00:00:00"/>
    <d v="2026-01-26T00:00:00"/>
    <m/>
    <m/>
    <x v="0"/>
    <x v="0"/>
    <m/>
    <s v="000839402186050"/>
    <e v="#N/A"/>
  </r>
  <r>
    <x v="0"/>
    <x v="0"/>
    <d v="2025-12-11T00:00:00"/>
    <s v="BH2378961"/>
    <d v="2025-12-11T00:00:00"/>
    <s v="00083941"/>
    <s v="TC27679369"/>
    <n v="446425"/>
    <n v="0"/>
    <n v="35714"/>
    <n v="482139"/>
    <s v="Tồn đầu kỳ"/>
    <d v="2026-01-26T00:00:00"/>
    <m/>
    <n v="482139"/>
    <n v="0"/>
    <n v="482139"/>
    <n v="0"/>
    <d v="2025-12-11T00:00:00"/>
    <m/>
    <d v="2025-12-11T00:00:00"/>
    <n v="0"/>
    <m/>
    <s v=""/>
    <s v="Đã thanh toán"/>
    <d v="2025-12-11T00:00:00"/>
    <d v="2026-01-26T00:00:00"/>
    <m/>
    <m/>
    <x v="0"/>
    <x v="0"/>
    <m/>
    <s v="00083941482139"/>
    <e v="#N/A"/>
  </r>
  <r>
    <x v="8"/>
    <x v="8"/>
    <d v="2025-12-12T00:00:00"/>
    <s v="BH2371686"/>
    <d v="2025-12-12T00:00:00"/>
    <s v="00087339"/>
    <s v="13019369"/>
    <n v="315000"/>
    <n v="0"/>
    <n v="25200"/>
    <n v="340200"/>
    <s v="Tồn đầu kỳ"/>
    <d v="2026-01-26T00:00:00"/>
    <m/>
    <n v="340200"/>
    <n v="0"/>
    <n v="340200"/>
    <n v="0"/>
    <d v="2025-12-12T00:00:00"/>
    <m/>
    <d v="2025-12-12T00:00:00"/>
    <n v="0"/>
    <m/>
    <s v=""/>
    <s v="Đã thanh toán"/>
    <d v="2025-12-12T00:00:00"/>
    <d v="2026-01-26T00:00:00"/>
    <m/>
    <m/>
    <x v="0"/>
    <x v="0"/>
    <m/>
    <s v="00087339340200"/>
    <e v="#N/A"/>
  </r>
  <r>
    <x v="8"/>
    <x v="8"/>
    <d v="2025-12-12T00:00:00"/>
    <s v="BH2371687"/>
    <d v="2025-12-12T00:00:00"/>
    <s v="00087341"/>
    <s v="13020049"/>
    <n v="828080"/>
    <n v="0"/>
    <n v="66246"/>
    <n v="894326"/>
    <s v="Tồn đầu kỳ"/>
    <d v="2026-01-26T00:00:00"/>
    <m/>
    <n v="894326"/>
    <n v="0"/>
    <n v="894326"/>
    <n v="0"/>
    <d v="2025-12-12T00:00:00"/>
    <m/>
    <d v="2025-12-12T00:00:00"/>
    <n v="0"/>
    <m/>
    <s v=""/>
    <s v="Đã thanh toán"/>
    <d v="2025-12-12T00:00:00"/>
    <d v="2026-01-26T00:00:00"/>
    <m/>
    <m/>
    <x v="0"/>
    <x v="0"/>
    <m/>
    <s v="00087341894326"/>
    <e v="#N/A"/>
  </r>
  <r>
    <x v="12"/>
    <x v="12"/>
    <d v="2025-12-12T00:00:00"/>
    <s v="BH2378992"/>
    <d v="2025-12-12T00:00:00"/>
    <s v="00084126"/>
    <s v="18583424"/>
    <n v="652500"/>
    <n v="0"/>
    <n v="52200"/>
    <n v="704700"/>
    <s v="Tồn đầu kỳ"/>
    <d v="2026-01-26T00:00:00"/>
    <m/>
    <n v="704700"/>
    <n v="0"/>
    <n v="704700"/>
    <n v="0"/>
    <d v="2025-12-12T00:00:00"/>
    <m/>
    <d v="2025-12-12T00:00:00"/>
    <n v="0"/>
    <m/>
    <s v=""/>
    <s v="Đã thanh toán"/>
    <d v="2025-12-12T00:00:00"/>
    <d v="2026-01-26T00:00:00"/>
    <m/>
    <m/>
    <x v="0"/>
    <x v="0"/>
    <m/>
    <s v="00084126704700"/>
    <e v="#N/A"/>
  </r>
  <r>
    <x v="8"/>
    <x v="8"/>
    <d v="2025-12-13T00:00:00"/>
    <s v="BH2371756"/>
    <d v="2025-12-13T00:00:00"/>
    <s v="00087343"/>
    <s v="90578902"/>
    <n v="1632440"/>
    <n v="0"/>
    <n v="130595"/>
    <n v="1763035"/>
    <s v="Tồn đầu kỳ"/>
    <d v="2026-01-26T00:00:00"/>
    <m/>
    <n v="1763035"/>
    <n v="0"/>
    <n v="1763035"/>
    <n v="0"/>
    <d v="2025-12-13T00:00:00"/>
    <m/>
    <d v="2025-12-13T00:00:00"/>
    <n v="0"/>
    <m/>
    <s v=""/>
    <s v="Đã thanh toán"/>
    <d v="2025-12-13T00:00:00"/>
    <d v="2026-01-26T00:00:00"/>
    <m/>
    <m/>
    <x v="0"/>
    <x v="0"/>
    <m/>
    <s v="000873431763035"/>
    <e v="#N/A"/>
  </r>
  <r>
    <x v="5"/>
    <x v="5"/>
    <d v="2025-12-13T00:00:00"/>
    <s v="BH2378993"/>
    <d v="2025-12-13T00:00:00"/>
    <s v="00084127"/>
    <s v="10066124 - Mega An Phú"/>
    <n v="8162790"/>
    <n v="0"/>
    <n v="653023"/>
    <n v="8815813"/>
    <s v="Tồn đầu kỳ"/>
    <d v="2026-01-26T00:00:00"/>
    <m/>
    <n v="8815813"/>
    <n v="0"/>
    <n v="8815813"/>
    <n v="0"/>
    <d v="2025-12-13T00:00:00"/>
    <m/>
    <d v="2025-12-13T00:00:00"/>
    <n v="0"/>
    <m/>
    <s v=""/>
    <s v="Đã thanh toán"/>
    <d v="2025-12-13T00:00:00"/>
    <d v="2026-01-26T00:00:00"/>
    <m/>
    <m/>
    <x v="0"/>
    <x v="0"/>
    <m/>
    <s v="000841278815813"/>
    <e v="#N/A"/>
  </r>
  <r>
    <x v="5"/>
    <x v="5"/>
    <d v="2025-12-13T00:00:00"/>
    <s v="BH2378994"/>
    <d v="2025-12-13T00:00:00"/>
    <s v="00084128"/>
    <s v="10065506 - Mega An Phú"/>
    <n v="2678550"/>
    <n v="0"/>
    <n v="214284"/>
    <n v="2892834"/>
    <s v="Tồn đầu kỳ"/>
    <d v="2026-01-26T00:00:00"/>
    <m/>
    <n v="2892834"/>
    <n v="0"/>
    <n v="2892834"/>
    <n v="0"/>
    <d v="2025-12-13T00:00:00"/>
    <m/>
    <d v="2025-12-13T00:00:00"/>
    <n v="0"/>
    <m/>
    <s v=""/>
    <s v="Đã thanh toán"/>
    <d v="2025-12-13T00:00:00"/>
    <d v="2026-01-26T00:00:00"/>
    <m/>
    <m/>
    <x v="0"/>
    <x v="0"/>
    <m/>
    <s v="000841282892834"/>
    <e v="#N/A"/>
  </r>
  <r>
    <x v="5"/>
    <x v="5"/>
    <d v="2025-12-13T00:00:00"/>
    <s v="BH2378995"/>
    <d v="2025-12-13T00:00:00"/>
    <s v="00084129"/>
    <s v="10065805 - Mega An Phú"/>
    <n v="3964760"/>
    <n v="0"/>
    <n v="317181"/>
    <n v="4281941"/>
    <s v="Tồn đầu kỳ"/>
    <d v="2026-01-26T00:00:00"/>
    <m/>
    <n v="4281941"/>
    <n v="0"/>
    <n v="4281941"/>
    <n v="0"/>
    <d v="2025-12-13T00:00:00"/>
    <m/>
    <d v="2025-12-13T00:00:00"/>
    <n v="0"/>
    <m/>
    <s v=""/>
    <s v="Đã thanh toán"/>
    <d v="2025-12-13T00:00:00"/>
    <d v="2026-01-26T00:00:00"/>
    <m/>
    <m/>
    <x v="0"/>
    <x v="0"/>
    <m/>
    <s v="000841294281941"/>
    <e v="#N/A"/>
  </r>
  <r>
    <x v="5"/>
    <x v="5"/>
    <d v="2025-12-13T00:00:00"/>
    <s v="BH2378996"/>
    <d v="2025-12-13T00:00:00"/>
    <s v="00084130"/>
    <s v="10065210 - Mega An Phú"/>
    <n v="630000"/>
    <n v="0"/>
    <n v="50400"/>
    <n v="680400"/>
    <s v="Tồn đầu kỳ"/>
    <d v="2026-01-26T00:00:00"/>
    <m/>
    <n v="680400"/>
    <n v="0"/>
    <n v="680400"/>
    <n v="0"/>
    <d v="2025-12-13T00:00:00"/>
    <m/>
    <d v="2025-12-13T00:00:00"/>
    <n v="0"/>
    <m/>
    <s v=""/>
    <s v="Đã thanh toán"/>
    <d v="2025-12-13T00:00:00"/>
    <d v="2026-01-26T00:00:00"/>
    <m/>
    <m/>
    <x v="0"/>
    <x v="0"/>
    <m/>
    <s v="00084130680400"/>
    <e v="#N/A"/>
  </r>
  <r>
    <x v="5"/>
    <x v="5"/>
    <d v="2025-12-13T00:00:00"/>
    <s v="BH2378997"/>
    <d v="2025-12-13T00:00:00"/>
    <s v="00084131"/>
    <s v="12180119 - Mega Hiệp Phú"/>
    <n v="8744280"/>
    <n v="0"/>
    <n v="699542"/>
    <n v="9443822"/>
    <s v="Tồn đầu kỳ"/>
    <d v="2026-01-26T00:00:00"/>
    <m/>
    <n v="9443822"/>
    <n v="0"/>
    <n v="9443822"/>
    <n v="0"/>
    <d v="2025-12-13T00:00:00"/>
    <m/>
    <d v="2025-12-13T00:00:00"/>
    <n v="0"/>
    <m/>
    <s v=""/>
    <s v="Đã thanh toán"/>
    <d v="2025-12-13T00:00:00"/>
    <d v="2026-01-26T00:00:00"/>
    <m/>
    <m/>
    <x v="0"/>
    <x v="0"/>
    <m/>
    <s v="000841319443822"/>
    <e v="#N/A"/>
  </r>
  <r>
    <x v="6"/>
    <x v="6"/>
    <d v="2025-12-15T00:00:00"/>
    <s v="BH2379246"/>
    <d v="2025-12-15T00:00:00"/>
    <s v="00085207"/>
    <s v="TC16123800"/>
    <n v="3889900"/>
    <n v="0"/>
    <n v="311192"/>
    <n v="4201092"/>
    <s v="Tồn đầu kỳ"/>
    <d v="2026-01-26T00:00:00"/>
    <m/>
    <n v="4201092"/>
    <n v="0"/>
    <n v="4201092"/>
    <n v="0"/>
    <d v="2025-12-15T00:00:00"/>
    <m/>
    <d v="2025-12-15T00:00:00"/>
    <n v="0"/>
    <m/>
    <s v=""/>
    <s v="Đã thanh toán"/>
    <d v="2025-12-15T00:00:00"/>
    <d v="2026-01-26T00:00:00"/>
    <m/>
    <m/>
    <x v="0"/>
    <x v="0"/>
    <m/>
    <s v="000852074201092"/>
    <e v="#N/A"/>
  </r>
  <r>
    <x v="6"/>
    <x v="6"/>
    <d v="2025-12-15T00:00:00"/>
    <s v="BH2379247"/>
    <d v="2025-12-15T00:00:00"/>
    <s v="00085208"/>
    <s v="TC16123903"/>
    <n v="2444535"/>
    <n v="0"/>
    <n v="195563"/>
    <n v="2640098"/>
    <s v="Tồn đầu kỳ"/>
    <d v="2026-01-26T00:00:00"/>
    <m/>
    <n v="2640098"/>
    <n v="0"/>
    <n v="2640098"/>
    <n v="0"/>
    <d v="2025-12-15T00:00:00"/>
    <m/>
    <d v="2025-12-15T00:00:00"/>
    <n v="0"/>
    <m/>
    <s v=""/>
    <s v="Đã thanh toán"/>
    <d v="2025-12-15T00:00:00"/>
    <d v="2026-01-26T00:00:00"/>
    <m/>
    <m/>
    <x v="0"/>
    <x v="0"/>
    <m/>
    <s v="000852082640098"/>
    <e v="#N/A"/>
  </r>
  <r>
    <x v="2"/>
    <x v="2"/>
    <d v="2025-12-15T00:00:00"/>
    <s v="BH2379248"/>
    <d v="2025-12-15T00:00:00"/>
    <s v="00085209"/>
    <s v="TC22680723"/>
    <n v="2401510"/>
    <n v="0"/>
    <n v="192121"/>
    <n v="2593631"/>
    <s v="Tồn đầu kỳ"/>
    <d v="2026-01-26T00:00:00"/>
    <m/>
    <n v="2593631"/>
    <n v="0"/>
    <n v="2593631"/>
    <n v="0"/>
    <d v="2025-12-15T00:00:00"/>
    <m/>
    <d v="2025-12-15T00:00:00"/>
    <n v="0"/>
    <m/>
    <s v=""/>
    <s v="Đã thanh toán"/>
    <d v="2025-12-15T00:00:00"/>
    <d v="2026-01-26T00:00:00"/>
    <m/>
    <m/>
    <x v="0"/>
    <x v="0"/>
    <m/>
    <s v="000852092593631"/>
    <e v="#N/A"/>
  </r>
  <r>
    <x v="9"/>
    <x v="9"/>
    <d v="2025-12-15T00:00:00"/>
    <s v="BH2379249"/>
    <d v="2025-12-15T00:00:00"/>
    <s v="00085210"/>
    <s v="TC24616524"/>
    <n v="1825740"/>
    <n v="0"/>
    <n v="146059"/>
    <n v="1971799"/>
    <s v="Tồn đầu kỳ"/>
    <d v="2026-01-26T00:00:00"/>
    <m/>
    <n v="1971799"/>
    <n v="0"/>
    <n v="1971799"/>
    <n v="0"/>
    <d v="2025-12-15T00:00:00"/>
    <m/>
    <d v="2025-12-15T00:00:00"/>
    <n v="0"/>
    <m/>
    <s v=""/>
    <s v="Đã thanh toán"/>
    <d v="2025-12-15T00:00:00"/>
    <d v="2026-01-26T00:00:00"/>
    <m/>
    <m/>
    <x v="0"/>
    <x v="0"/>
    <m/>
    <s v="000852101971799"/>
    <e v="#N/A"/>
  </r>
  <r>
    <x v="3"/>
    <x v="3"/>
    <d v="2025-12-15T00:00:00"/>
    <s v="BH2379250"/>
    <d v="2025-12-15T00:00:00"/>
    <s v="00085211"/>
    <s v="TC91009189 - Trung tâm thương mại MM Mega Market Đà Nẵng"/>
    <n v="1876650"/>
    <n v="0"/>
    <n v="150132"/>
    <n v="2026782"/>
    <s v="Tồn đầu kỳ"/>
    <d v="2026-01-26T00:00:00"/>
    <m/>
    <n v="2026782"/>
    <n v="0"/>
    <n v="2026782"/>
    <n v="0"/>
    <d v="2025-12-15T00:00:00"/>
    <m/>
    <d v="2025-12-15T00:00:00"/>
    <n v="0"/>
    <m/>
    <s v=""/>
    <s v="Đã thanh toán"/>
    <d v="2025-12-15T00:00:00"/>
    <d v="2026-01-26T00:00:00"/>
    <m/>
    <m/>
    <x v="0"/>
    <x v="0"/>
    <m/>
    <s v="000852112026782"/>
    <e v="#N/A"/>
  </r>
  <r>
    <x v="12"/>
    <x v="12"/>
    <d v="2025-12-16T00:00:00"/>
    <s v="BH2379251"/>
    <d v="2025-12-16T00:00:00"/>
    <s v="00085212"/>
    <s v="18584673"/>
    <n v="1715280"/>
    <n v="0"/>
    <n v="137222"/>
    <n v="1852502"/>
    <s v="Tồn đầu kỳ"/>
    <d v="2026-01-26T00:00:00"/>
    <m/>
    <n v="1852502"/>
    <n v="0"/>
    <n v="1852502"/>
    <n v="0"/>
    <d v="2025-12-16T00:00:00"/>
    <m/>
    <d v="2025-12-16T00:00:00"/>
    <n v="0"/>
    <m/>
    <s v=""/>
    <s v="Đã thanh toán"/>
    <d v="2025-12-16T00:00:00"/>
    <d v="2026-01-26T00:00:00"/>
    <m/>
    <m/>
    <x v="0"/>
    <x v="0"/>
    <m/>
    <s v="000852121852502"/>
    <e v="#N/A"/>
  </r>
  <r>
    <x v="12"/>
    <x v="12"/>
    <d v="2025-12-16T00:00:00"/>
    <s v="BH2381086"/>
    <d v="2025-12-16T00:00:00"/>
    <s v="00088868"/>
    <s v="18586681"/>
    <n v="2957010"/>
    <n v="0"/>
    <n v="236561"/>
    <n v="3193571"/>
    <s v="Tồn đầu kỳ"/>
    <d v="2026-01-26T00:00:00"/>
    <m/>
    <n v="3193571"/>
    <n v="0"/>
    <n v="3193571"/>
    <n v="0"/>
    <d v="2025-12-16T00:00:00"/>
    <m/>
    <d v="2025-12-16T00:00:00"/>
    <n v="0"/>
    <m/>
    <s v=""/>
    <s v="Đã thanh toán"/>
    <d v="2025-12-16T00:00:00"/>
    <d v="2026-01-26T00:00:00"/>
    <m/>
    <m/>
    <x v="0"/>
    <x v="0"/>
    <m/>
    <s v="000888683193571"/>
    <e v="#N/A"/>
  </r>
  <r>
    <x v="8"/>
    <x v="8"/>
    <d v="2025-12-17T00:00:00"/>
    <s v="BH2372413"/>
    <d v="2025-12-17T00:00:00"/>
    <s v="00087338"/>
    <s v="26069094"/>
    <n v="932890"/>
    <n v="0"/>
    <n v="74631"/>
    <n v="1007521"/>
    <s v="Tồn đầu kỳ"/>
    <d v="2026-01-26T00:00:00"/>
    <m/>
    <n v="1007521"/>
    <n v="0"/>
    <n v="1007521"/>
    <n v="0"/>
    <d v="2025-12-17T00:00:00"/>
    <m/>
    <d v="2025-12-17T00:00:00"/>
    <n v="0"/>
    <m/>
    <s v=""/>
    <s v="Đã thanh toán"/>
    <d v="2025-12-17T00:00:00"/>
    <d v="2026-01-26T00:00:00"/>
    <m/>
    <m/>
    <x v="0"/>
    <x v="0"/>
    <m/>
    <s v="000873381007521"/>
    <e v="#N/A"/>
  </r>
  <r>
    <x v="8"/>
    <x v="8"/>
    <d v="2025-12-18T00:00:00"/>
    <s v="BH2372581"/>
    <d v="2025-12-18T00:00:00"/>
    <s v="00087337"/>
    <s v="13024862"/>
    <n v="2401510"/>
    <n v="0"/>
    <n v="192121"/>
    <n v="2593631"/>
    <s v="Tồn đầu kỳ"/>
    <d v="2026-01-26T00:00:00"/>
    <m/>
    <n v="2593631"/>
    <n v="0"/>
    <n v="2593631"/>
    <n v="0"/>
    <d v="2025-12-18T00:00:00"/>
    <m/>
    <d v="2025-12-18T00:00:00"/>
    <n v="0"/>
    <m/>
    <s v=""/>
    <s v="Đã thanh toán"/>
    <d v="2025-12-18T00:00:00"/>
    <d v="2026-01-26T00:00:00"/>
    <m/>
    <m/>
    <x v="0"/>
    <x v="0"/>
    <m/>
    <s v="000873372593631"/>
    <e v="#N/A"/>
  </r>
  <r>
    <x v="5"/>
    <x v="5"/>
    <d v="2025-12-18T00:00:00"/>
    <s v="BH2379897"/>
    <d v="2025-12-18T00:00:00"/>
    <s v="00085882"/>
    <s v="11322040 - Mega Bình Phú"/>
    <n v="725000"/>
    <n v="0"/>
    <n v="58000"/>
    <n v="783000"/>
    <s v="Tồn đầu kỳ"/>
    <d v="2026-01-26T00:00:00"/>
    <m/>
    <n v="783000"/>
    <n v="0"/>
    <n v="783000"/>
    <n v="0"/>
    <d v="2025-12-18T00:00:00"/>
    <m/>
    <d v="2025-12-18T00:00:00"/>
    <n v="0"/>
    <m/>
    <s v=""/>
    <s v="Đã thanh toán"/>
    <d v="2025-12-18T00:00:00"/>
    <d v="2026-01-26T00:00:00"/>
    <m/>
    <m/>
    <x v="0"/>
    <x v="0"/>
    <m/>
    <s v="00085882783000"/>
    <e v="#N/A"/>
  </r>
  <r>
    <x v="5"/>
    <x v="5"/>
    <d v="2025-12-18T00:00:00"/>
    <s v="BH2379898"/>
    <d v="2025-12-18T00:00:00"/>
    <s v="00085883"/>
    <s v="11322675 - Mega Bình Phú"/>
    <n v="892850"/>
    <n v="0"/>
    <n v="71428"/>
    <n v="964278"/>
    <s v="Tồn đầu kỳ"/>
    <d v="2026-01-26T00:00:00"/>
    <m/>
    <n v="964278"/>
    <n v="0"/>
    <n v="964278"/>
    <n v="0"/>
    <d v="2025-12-18T00:00:00"/>
    <m/>
    <d v="2025-12-18T00:00:00"/>
    <n v="0"/>
    <m/>
    <s v=""/>
    <s v="Đã thanh toán"/>
    <d v="2025-12-18T00:00:00"/>
    <d v="2026-01-26T00:00:00"/>
    <m/>
    <m/>
    <x v="0"/>
    <x v="0"/>
    <m/>
    <s v="00085883964278"/>
    <e v="#N/A"/>
  </r>
  <r>
    <x v="11"/>
    <x v="11"/>
    <d v="2025-12-18T00:00:00"/>
    <s v="BH2379899"/>
    <d v="2025-12-18T00:00:00"/>
    <s v="00085884"/>
    <s v="19062451"/>
    <n v="2024120"/>
    <n v="0"/>
    <n v="161930"/>
    <n v="2186050"/>
    <s v="Tồn đầu kỳ"/>
    <d v="2026-01-26T00:00:00"/>
    <m/>
    <n v="2186050"/>
    <n v="0"/>
    <n v="2186050"/>
    <n v="0"/>
    <d v="2025-12-18T00:00:00"/>
    <m/>
    <d v="2025-12-18T00:00:00"/>
    <n v="0"/>
    <m/>
    <s v=""/>
    <s v="Đã thanh toán"/>
    <d v="2025-12-18T00:00:00"/>
    <d v="2026-01-26T00:00:00"/>
    <m/>
    <m/>
    <x v="0"/>
    <x v="0"/>
    <m/>
    <s v="000858842186050"/>
    <e v="#N/A"/>
  </r>
  <r>
    <x v="11"/>
    <x v="11"/>
    <d v="2025-12-18T00:00:00"/>
    <s v="BH2379900"/>
    <d v="2025-12-18T00:00:00"/>
    <s v="00085885"/>
    <s v="19062547"/>
    <n v="1468620"/>
    <n v="0"/>
    <n v="117490"/>
    <n v="1586110"/>
    <s v="Tồn đầu kỳ"/>
    <d v="2026-01-26T00:00:00"/>
    <m/>
    <n v="1586110"/>
    <n v="0"/>
    <n v="1586110"/>
    <n v="0"/>
    <d v="2025-12-18T00:00:00"/>
    <m/>
    <d v="2025-12-18T00:00:00"/>
    <n v="0"/>
    <m/>
    <s v=""/>
    <s v="Đã thanh toán"/>
    <d v="2025-12-18T00:00:00"/>
    <d v="2026-01-26T00:00:00"/>
    <m/>
    <m/>
    <x v="0"/>
    <x v="0"/>
    <m/>
    <s v="000858851586110"/>
    <e v="#N/A"/>
  </r>
  <r>
    <x v="15"/>
    <x v="15"/>
    <d v="2025-12-18T00:00:00"/>
    <s v="BH2379901"/>
    <d v="2025-12-18T00:00:00"/>
    <s v="00085886"/>
    <s v="TC91010341"/>
    <n v="18617210"/>
    <n v="0"/>
    <n v="1489377"/>
    <n v="20106587"/>
    <s v="Tồn đầu kỳ"/>
    <d v="2026-02-10T00:00:00"/>
    <m/>
    <n v="20106587"/>
    <n v="0"/>
    <n v="20106587"/>
    <n v="0"/>
    <d v="2025-12-18T00:00:00"/>
    <m/>
    <d v="2025-12-18T00:00:00"/>
    <n v="0"/>
    <m/>
    <s v=""/>
    <s v="Đã thanh toán"/>
    <d v="2025-12-18T00:00:00"/>
    <d v="2026-02-10T00:00:00"/>
    <m/>
    <m/>
    <x v="0"/>
    <x v="0"/>
    <m/>
    <s v="0008588620106587"/>
    <e v="#N/A"/>
  </r>
  <r>
    <x v="3"/>
    <x v="3"/>
    <d v="2025-12-18T00:00:00"/>
    <s v="BH2379902"/>
    <d v="2025-12-18T00:00:00"/>
    <s v="00085887"/>
    <s v="TC91010096 - Trung tâm thương mại MM Mega Market Đà Nẵng"/>
    <n v="953875"/>
    <n v="0"/>
    <n v="76310"/>
    <n v="1030185"/>
    <s v="Tồn đầu kỳ"/>
    <d v="2026-02-10T00:00:00"/>
    <m/>
    <n v="1030185"/>
    <n v="0"/>
    <n v="1030185"/>
    <n v="0"/>
    <d v="2025-12-18T00:00:00"/>
    <m/>
    <d v="2025-12-18T00:00:00"/>
    <n v="0"/>
    <m/>
    <s v=""/>
    <s v="Đã thanh toán"/>
    <d v="2025-12-18T00:00:00"/>
    <d v="2026-02-10T00:00:00"/>
    <m/>
    <m/>
    <x v="0"/>
    <x v="0"/>
    <m/>
    <s v="000858871030185"/>
    <e v="#N/A"/>
  </r>
  <r>
    <x v="0"/>
    <x v="0"/>
    <d v="2025-12-18T00:00:00"/>
    <s v="BH2379903"/>
    <d v="2025-12-18T00:00:00"/>
    <s v="00085888"/>
    <s v="TC27681209"/>
    <n v="4217740"/>
    <n v="0"/>
    <n v="337419"/>
    <n v="4555159"/>
    <s v="Tồn đầu kỳ"/>
    <d v="2026-01-26T00:00:00"/>
    <m/>
    <n v="4555159"/>
    <n v="0"/>
    <n v="4555159"/>
    <n v="0"/>
    <d v="2025-12-18T00:00:00"/>
    <m/>
    <d v="2025-12-18T00:00:00"/>
    <n v="0"/>
    <m/>
    <s v=""/>
    <s v="Đã thanh toán"/>
    <d v="2025-12-18T00:00:00"/>
    <d v="2026-01-26T00:00:00"/>
    <m/>
    <m/>
    <x v="0"/>
    <x v="0"/>
    <m/>
    <s v="000858884555159"/>
    <e v="#N/A"/>
  </r>
  <r>
    <x v="9"/>
    <x v="9"/>
    <d v="2025-12-18T00:00:00"/>
    <s v="BH2379904"/>
    <d v="2025-12-18T00:00:00"/>
    <s v="00085889"/>
    <s v="TC24617289"/>
    <n v="2024120"/>
    <n v="0"/>
    <n v="161930"/>
    <n v="2186050"/>
    <s v="Tồn đầu kỳ"/>
    <d v="2026-02-10T00:00:00"/>
    <m/>
    <n v="2186050"/>
    <n v="0"/>
    <n v="2186050"/>
    <n v="0"/>
    <d v="2025-12-18T00:00:00"/>
    <m/>
    <d v="2025-12-18T00:00:00"/>
    <n v="0"/>
    <m/>
    <s v=""/>
    <s v="Đã thanh toán"/>
    <d v="2025-12-18T00:00:00"/>
    <d v="2026-02-10T00:00:00"/>
    <m/>
    <m/>
    <x v="0"/>
    <x v="0"/>
    <m/>
    <s v="000858892186050"/>
    <e v="#N/A"/>
  </r>
  <r>
    <x v="2"/>
    <x v="2"/>
    <d v="2025-12-18T00:00:00"/>
    <s v="BH2379905"/>
    <d v="2025-12-18T00:00:00"/>
    <s v="00085890"/>
    <s v="TC22681632"/>
    <n v="2024120"/>
    <n v="0"/>
    <n v="161930"/>
    <n v="2186050"/>
    <s v="Tồn đầu kỳ"/>
    <d v="2026-01-26T00:00:00"/>
    <m/>
    <n v="2186050"/>
    <n v="0"/>
    <n v="2186050"/>
    <n v="0"/>
    <d v="2025-12-18T00:00:00"/>
    <m/>
    <d v="2025-12-18T00:00:00"/>
    <n v="0"/>
    <m/>
    <s v=""/>
    <s v="Đã thanh toán"/>
    <d v="2025-12-18T00:00:00"/>
    <d v="2026-01-26T00:00:00"/>
    <m/>
    <m/>
    <x v="0"/>
    <x v="0"/>
    <m/>
    <s v="000858902186050"/>
    <e v="#N/A"/>
  </r>
  <r>
    <x v="10"/>
    <x v="10"/>
    <d v="2025-12-18T00:00:00"/>
    <s v="BH2379906"/>
    <d v="2025-12-18T00:00:00"/>
    <s v="00085891"/>
    <s v="TC20014384"/>
    <n v="1425000"/>
    <n v="0"/>
    <n v="114000"/>
    <n v="1539000"/>
    <s v="Tồn đầu kỳ"/>
    <d v="2026-01-26T00:00:00"/>
    <m/>
    <n v="1539000"/>
    <n v="0"/>
    <n v="1539000"/>
    <n v="0"/>
    <d v="2025-12-18T00:00:00"/>
    <m/>
    <d v="2025-12-18T00:00:00"/>
    <n v="0"/>
    <m/>
    <s v=""/>
    <s v="Đã thanh toán"/>
    <d v="2025-12-18T00:00:00"/>
    <d v="2026-01-26T00:00:00"/>
    <m/>
    <m/>
    <x v="0"/>
    <x v="0"/>
    <m/>
    <s v="000858911539000"/>
    <e v="#N/A"/>
  </r>
  <r>
    <x v="10"/>
    <x v="10"/>
    <d v="2025-12-18T00:00:00"/>
    <s v="BH2379907"/>
    <d v="2025-12-18T00:00:00"/>
    <s v="00085892"/>
    <s v="TC20013431"/>
    <n v="1468620"/>
    <n v="0"/>
    <n v="117490"/>
    <n v="1586110"/>
    <s v="Tồn đầu kỳ"/>
    <d v="2026-01-26T00:00:00"/>
    <m/>
    <n v="1586110"/>
    <n v="0"/>
    <n v="1586110"/>
    <n v="0"/>
    <d v="2025-12-18T00:00:00"/>
    <m/>
    <d v="2025-12-18T00:00:00"/>
    <n v="0"/>
    <m/>
    <s v=""/>
    <s v="Đã thanh toán"/>
    <d v="2025-12-18T00:00:00"/>
    <d v="2026-01-26T00:00:00"/>
    <m/>
    <m/>
    <x v="0"/>
    <x v="0"/>
    <m/>
    <s v="000858921586110"/>
    <e v="#N/A"/>
  </r>
  <r>
    <x v="10"/>
    <x v="10"/>
    <d v="2025-12-18T00:00:00"/>
    <s v="BH2379908"/>
    <d v="2025-12-18T00:00:00"/>
    <s v="00085893"/>
    <s v="TC20013140"/>
    <n v="2957010"/>
    <n v="0"/>
    <n v="236561"/>
    <n v="3193571"/>
    <s v="Tồn đầu kỳ"/>
    <d v="2026-01-26T00:00:00"/>
    <m/>
    <n v="3193571"/>
    <n v="0"/>
    <n v="3193571"/>
    <n v="0"/>
    <d v="2025-12-18T00:00:00"/>
    <m/>
    <d v="2025-12-18T00:00:00"/>
    <n v="0"/>
    <m/>
    <s v=""/>
    <s v="Đã thanh toán"/>
    <d v="2025-12-18T00:00:00"/>
    <d v="2026-01-26T00:00:00"/>
    <m/>
    <m/>
    <x v="0"/>
    <x v="0"/>
    <m/>
    <s v="000858933193571"/>
    <e v="#N/A"/>
  </r>
  <r>
    <x v="5"/>
    <x v="5"/>
    <d v="2025-12-19T00:00:00"/>
    <s v="BH2379925"/>
    <d v="2025-12-19T00:00:00"/>
    <s v="00085943"/>
    <s v="10074550 - Mega An Phú"/>
    <n v="1797050"/>
    <n v="0"/>
    <n v="143764"/>
    <n v="1940814"/>
    <s v="Tồn đầu kỳ"/>
    <d v="2026-01-26T00:00:00"/>
    <m/>
    <n v="1940814"/>
    <n v="0"/>
    <n v="1940814"/>
    <n v="0"/>
    <d v="2025-12-19T00:00:00"/>
    <m/>
    <d v="2025-12-19T00:00:00"/>
    <n v="0"/>
    <m/>
    <s v=""/>
    <s v="Đã thanh toán"/>
    <d v="2025-12-19T00:00:00"/>
    <d v="2026-01-26T00:00:00"/>
    <m/>
    <m/>
    <x v="0"/>
    <x v="0"/>
    <m/>
    <s v="000859431940814"/>
    <e v="#N/A"/>
  </r>
  <r>
    <x v="8"/>
    <x v="8"/>
    <d v="2025-12-20T00:00:00"/>
    <s v="BH2372985"/>
    <d v="2025-12-20T00:00:00"/>
    <s v="00088976"/>
    <s v="90580933"/>
    <n v="3492740"/>
    <n v="0"/>
    <n v="279419"/>
    <n v="3772159"/>
    <s v="Tồn đầu kỳ"/>
    <d v="2026-02-10T00:00:00"/>
    <m/>
    <n v="3772159"/>
    <n v="0"/>
    <n v="3772159"/>
    <n v="0"/>
    <d v="2025-12-20T00:00:00"/>
    <m/>
    <d v="2025-12-20T00:00:00"/>
    <n v="0"/>
    <m/>
    <s v=""/>
    <s v="Đã thanh toán"/>
    <d v="2025-12-20T00:00:00"/>
    <d v="2026-02-10T00:00:00"/>
    <m/>
    <m/>
    <x v="0"/>
    <x v="0"/>
    <m/>
    <s v="000889763772159"/>
    <e v="#N/A"/>
  </r>
  <r>
    <x v="8"/>
    <x v="8"/>
    <d v="2025-12-20T00:00:00"/>
    <s v="BH2373010"/>
    <d v="2025-12-20T00:00:00"/>
    <s v="00088978"/>
    <s v="26069392"/>
    <n v="501830"/>
    <n v="0"/>
    <n v="40146"/>
    <n v="541976"/>
    <s v="Tồn đầu kỳ"/>
    <d v="2026-02-10T00:00:00"/>
    <m/>
    <n v="541976"/>
    <n v="0"/>
    <n v="541976"/>
    <n v="0"/>
    <d v="2025-12-20T00:00:00"/>
    <m/>
    <d v="2025-12-20T00:00:00"/>
    <n v="0"/>
    <m/>
    <s v=""/>
    <s v="Đã thanh toán"/>
    <d v="2025-12-20T00:00:00"/>
    <d v="2026-02-10T00:00:00"/>
    <m/>
    <m/>
    <x v="0"/>
    <x v="0"/>
    <m/>
    <s v="00088978541976"/>
    <e v="#N/A"/>
  </r>
  <r>
    <x v="0"/>
    <x v="0"/>
    <d v="2025-12-22T00:00:00"/>
    <s v="BH2380421"/>
    <d v="2025-12-22T00:00:00"/>
    <s v="00086189"/>
    <s v="TC27683277"/>
    <n v="932890"/>
    <n v="0"/>
    <n v="74631"/>
    <n v="1007521"/>
    <s v="Tồn đầu kỳ"/>
    <d v="2026-02-10T00:00:00"/>
    <m/>
    <n v="1007521"/>
    <n v="0"/>
    <n v="1007521"/>
    <n v="0"/>
    <d v="2025-12-22T00:00:00"/>
    <m/>
    <d v="2025-12-22T00:00:00"/>
    <n v="0"/>
    <m/>
    <s v=""/>
    <s v="Đã thanh toán"/>
    <d v="2025-12-22T00:00:00"/>
    <d v="2026-02-10T00:00:00"/>
    <m/>
    <m/>
    <x v="0"/>
    <x v="0"/>
    <m/>
    <s v="000861891007521"/>
    <e v="#N/A"/>
  </r>
  <r>
    <x v="9"/>
    <x v="9"/>
    <d v="2025-12-22T00:00:00"/>
    <s v="BH2380422"/>
    <d v="2025-12-22T00:00:00"/>
    <s v="00086190"/>
    <s v="TC24619003"/>
    <n v="1468620"/>
    <n v="0"/>
    <n v="117490"/>
    <n v="1586110"/>
    <s v="Tồn đầu kỳ"/>
    <d v="2026-02-10T00:00:00"/>
    <m/>
    <n v="1586110"/>
    <n v="0"/>
    <n v="1586110"/>
    <n v="0"/>
    <d v="2025-12-22T00:00:00"/>
    <m/>
    <d v="2025-12-22T00:00:00"/>
    <n v="0"/>
    <m/>
    <s v=""/>
    <s v="Đã thanh toán"/>
    <d v="2025-12-22T00:00:00"/>
    <d v="2026-02-10T00:00:00"/>
    <m/>
    <m/>
    <x v="0"/>
    <x v="0"/>
    <m/>
    <s v="000861901586110"/>
    <e v="#N/A"/>
  </r>
  <r>
    <x v="7"/>
    <x v="7"/>
    <d v="2025-12-22T00:00:00"/>
    <s v="BH2380423"/>
    <d v="2025-12-22T00:00:00"/>
    <s v="00086191"/>
    <s v="TC23403421"/>
    <n v="1425000"/>
    <n v="0"/>
    <n v="114000"/>
    <n v="1539000"/>
    <s v="Tồn đầu kỳ"/>
    <d v="2026-02-10T00:00:00"/>
    <m/>
    <n v="1539000"/>
    <n v="0"/>
    <n v="1539000"/>
    <n v="0"/>
    <d v="2025-12-22T00:00:00"/>
    <m/>
    <d v="2025-12-22T00:00:00"/>
    <n v="0"/>
    <m/>
    <s v=""/>
    <s v="Đã thanh toán"/>
    <d v="2025-12-22T00:00:00"/>
    <d v="2026-02-10T00:00:00"/>
    <m/>
    <m/>
    <x v="0"/>
    <x v="0"/>
    <m/>
    <s v="000861911539000"/>
    <e v="#N/A"/>
  </r>
  <r>
    <x v="2"/>
    <x v="2"/>
    <d v="2025-12-22T00:00:00"/>
    <s v="BH2380424"/>
    <d v="2025-12-22T00:00:00"/>
    <s v="00086192"/>
    <s v="TC22683431"/>
    <n v="2024120"/>
    <n v="0"/>
    <n v="161930"/>
    <n v="2186050"/>
    <s v="Tồn đầu kỳ"/>
    <d v="2026-02-10T00:00:00"/>
    <m/>
    <n v="2186050"/>
    <n v="0"/>
    <n v="2186050"/>
    <n v="0"/>
    <d v="2025-12-22T00:00:00"/>
    <m/>
    <d v="2025-12-22T00:00:00"/>
    <n v="0"/>
    <m/>
    <s v=""/>
    <s v="Đã thanh toán"/>
    <d v="2025-12-22T00:00:00"/>
    <d v="2026-02-10T00:00:00"/>
    <m/>
    <m/>
    <x v="0"/>
    <x v="0"/>
    <m/>
    <s v="000861922186050"/>
    <e v="#N/A"/>
  </r>
  <r>
    <x v="13"/>
    <x v="13"/>
    <d v="2025-12-22T00:00:00"/>
    <s v="BH2380425"/>
    <d v="2025-12-22T00:00:00"/>
    <s v="00086193"/>
    <s v="TC21453875"/>
    <n v="3284100"/>
    <n v="0"/>
    <n v="262728"/>
    <n v="3546828"/>
    <s v="Tồn đầu kỳ"/>
    <d v="2026-02-10T00:00:00"/>
    <m/>
    <n v="3546828"/>
    <n v="0"/>
    <n v="3546828"/>
    <n v="0"/>
    <d v="2025-12-22T00:00:00"/>
    <m/>
    <d v="2025-12-22T00:00:00"/>
    <n v="0"/>
    <m/>
    <s v=""/>
    <s v="Đã thanh toán"/>
    <d v="2025-12-22T00:00:00"/>
    <d v="2026-02-10T00:00:00"/>
    <m/>
    <m/>
    <x v="0"/>
    <x v="0"/>
    <m/>
    <s v="000861933546828"/>
    <e v="#N/A"/>
  </r>
  <r>
    <x v="3"/>
    <x v="3"/>
    <d v="2025-12-22T00:00:00"/>
    <s v="BH2380426"/>
    <d v="2025-12-22T00:00:00"/>
    <s v="00086194"/>
    <s v="TC17333236"/>
    <n v="1719535"/>
    <n v="0"/>
    <n v="137563"/>
    <n v="1857098"/>
    <s v="Tồn đầu kỳ"/>
    <d v="2026-02-10T00:00:00"/>
    <m/>
    <n v="1857098"/>
    <n v="0"/>
    <n v="1857098"/>
    <n v="0"/>
    <d v="2025-12-22T00:00:00"/>
    <m/>
    <d v="2025-12-22T00:00:00"/>
    <n v="0"/>
    <m/>
    <s v=""/>
    <s v="Đã thanh toán"/>
    <d v="2025-12-22T00:00:00"/>
    <d v="2026-02-10T00:00:00"/>
    <m/>
    <m/>
    <x v="0"/>
    <x v="0"/>
    <m/>
    <s v="000861941857098"/>
    <e v="#N/A"/>
  </r>
  <r>
    <x v="4"/>
    <x v="4"/>
    <d v="2025-12-22T00:00:00"/>
    <s v="BH2380427"/>
    <d v="2025-12-22T00:00:00"/>
    <s v="00086195"/>
    <s v="TC15085562"/>
    <n v="501830"/>
    <n v="0"/>
    <n v="40146"/>
    <n v="541976"/>
    <s v="Tồn đầu kỳ"/>
    <d v="2026-02-10T00:00:00"/>
    <m/>
    <n v="541976"/>
    <n v="0"/>
    <n v="541976"/>
    <n v="0"/>
    <d v="2025-12-22T00:00:00"/>
    <m/>
    <d v="2025-12-22T00:00:00"/>
    <n v="0"/>
    <m/>
    <s v=""/>
    <s v="Đã thanh toán"/>
    <d v="2025-12-22T00:00:00"/>
    <d v="2026-02-10T00:00:00"/>
    <m/>
    <m/>
    <x v="0"/>
    <x v="0"/>
    <m/>
    <s v="00086195541976"/>
    <e v="#N/A"/>
  </r>
  <r>
    <x v="8"/>
    <x v="8"/>
    <d v="2025-12-23T00:00:00"/>
    <s v="BH2373371"/>
    <d v="2025-12-23T00:00:00"/>
    <s v="00088983"/>
    <s v="13027414"/>
    <n v="2957010"/>
    <n v="0"/>
    <n v="236561"/>
    <n v="3193571"/>
    <s v="Tồn đầu kỳ"/>
    <d v="2026-02-10T00:00:00"/>
    <m/>
    <n v="3193571"/>
    <n v="0"/>
    <n v="3193571"/>
    <n v="0"/>
    <d v="2025-12-23T00:00:00"/>
    <m/>
    <d v="2025-12-23T00:00:00"/>
    <n v="0"/>
    <m/>
    <s v=""/>
    <s v="Đã thanh toán"/>
    <d v="2025-12-23T00:00:00"/>
    <d v="2026-02-10T00:00:00"/>
    <m/>
    <m/>
    <x v="0"/>
    <x v="0"/>
    <m/>
    <s v="000889833193571"/>
    <e v="#N/A"/>
  </r>
  <r>
    <x v="8"/>
    <x v="8"/>
    <d v="2025-12-24T00:00:00"/>
    <s v="BH2373558"/>
    <d v="2025-12-24T00:00:00"/>
    <s v="00088984"/>
    <s v="26071966"/>
    <n v="2024120"/>
    <n v="0"/>
    <n v="161930"/>
    <n v="2186050"/>
    <s v="Tồn đầu kỳ"/>
    <d v="2026-02-10T00:00:00"/>
    <m/>
    <n v="2186050"/>
    <n v="0"/>
    <n v="2186050"/>
    <n v="0"/>
    <d v="2025-12-24T00:00:00"/>
    <m/>
    <d v="2025-12-24T00:00:00"/>
    <n v="0"/>
    <m/>
    <s v=""/>
    <s v="Đã thanh toán"/>
    <d v="2025-12-24T00:00:00"/>
    <d v="2026-02-10T00:00:00"/>
    <m/>
    <m/>
    <x v="0"/>
    <x v="0"/>
    <m/>
    <s v="000889842186050"/>
    <e v="#N/A"/>
  </r>
  <r>
    <x v="8"/>
    <x v="8"/>
    <d v="2025-12-24T00:00:00"/>
    <s v="BH2373596"/>
    <d v="2025-12-24T00:00:00"/>
    <s v="00088985"/>
    <s v="14074429"/>
    <n v="1425000"/>
    <n v="0"/>
    <n v="114000"/>
    <n v="1539000"/>
    <s v="Tồn đầu kỳ"/>
    <d v="2026-02-10T00:00:00"/>
    <m/>
    <n v="1539000"/>
    <n v="0"/>
    <n v="1539000"/>
    <n v="0"/>
    <d v="2025-12-24T00:00:00"/>
    <m/>
    <d v="2025-12-24T00:00:00"/>
    <n v="0"/>
    <m/>
    <s v=""/>
    <s v="Đã thanh toán"/>
    <d v="2025-12-24T00:00:00"/>
    <d v="2026-02-10T00:00:00"/>
    <m/>
    <m/>
    <x v="0"/>
    <x v="0"/>
    <m/>
    <s v="000889851539000"/>
    <e v="#N/A"/>
  </r>
  <r>
    <x v="12"/>
    <x v="12"/>
    <d v="2025-12-25T00:00:00"/>
    <s v="BH2381087"/>
    <d v="2025-12-25T00:00:00"/>
    <s v="00088869"/>
    <s v="18589149"/>
    <n v="1146425"/>
    <n v="0"/>
    <n v="91714"/>
    <n v="1238139"/>
    <s v="Tồn đầu kỳ"/>
    <d v="2026-02-10T00:00:00"/>
    <m/>
    <n v="1238139"/>
    <n v="0"/>
    <n v="1238139"/>
    <n v="0"/>
    <d v="2025-12-25T00:00:00"/>
    <m/>
    <d v="2025-12-25T00:00:00"/>
    <n v="0"/>
    <m/>
    <s v=""/>
    <s v="Đã thanh toán"/>
    <d v="2025-12-25T00:00:00"/>
    <d v="2026-02-10T00:00:00"/>
    <m/>
    <m/>
    <x v="0"/>
    <x v="0"/>
    <m/>
    <s v="000888691238139"/>
    <e v="#N/A"/>
  </r>
  <r>
    <x v="5"/>
    <x v="5"/>
    <d v="2025-12-25T00:00:00"/>
    <s v="BH2381088"/>
    <d v="2025-12-25T00:00:00"/>
    <s v="00088880"/>
    <s v="11325387 - Mega Bình Phú"/>
    <n v="466445"/>
    <n v="0"/>
    <n v="37316"/>
    <n v="503761"/>
    <s v="Tồn đầu kỳ"/>
    <d v="2026-02-10T00:00:00"/>
    <m/>
    <n v="503761"/>
    <n v="0"/>
    <n v="503761"/>
    <n v="0"/>
    <d v="2025-12-25T00:00:00"/>
    <m/>
    <d v="2025-12-25T00:00:00"/>
    <n v="0"/>
    <m/>
    <s v=""/>
    <s v="Đã thanh toán"/>
    <d v="2025-12-25T00:00:00"/>
    <d v="2026-02-10T00:00:00"/>
    <m/>
    <m/>
    <x v="0"/>
    <x v="0"/>
    <m/>
    <s v="00088880503761"/>
    <e v="#N/A"/>
  </r>
  <r>
    <x v="5"/>
    <x v="5"/>
    <d v="2025-12-25T00:00:00"/>
    <s v="BH2381089"/>
    <d v="2025-12-25T00:00:00"/>
    <s v="00088874"/>
    <s v="11325692 - Mega Bình Phú"/>
    <n v="3291100"/>
    <n v="0"/>
    <n v="263288"/>
    <n v="3554388"/>
    <s v="Tồn đầu kỳ"/>
    <d v="2026-02-10T00:00:00"/>
    <m/>
    <n v="3554388"/>
    <n v="0"/>
    <n v="3554388"/>
    <n v="0"/>
    <d v="2025-12-25T00:00:00"/>
    <m/>
    <d v="2025-12-25T00:00:00"/>
    <n v="0"/>
    <m/>
    <s v=""/>
    <s v="Đã thanh toán"/>
    <d v="2025-12-25T00:00:00"/>
    <d v="2026-02-10T00:00:00"/>
    <m/>
    <m/>
    <x v="0"/>
    <x v="0"/>
    <m/>
    <s v="000888743554388"/>
    <e v="#N/A"/>
  </r>
  <r>
    <x v="3"/>
    <x v="3"/>
    <d v="2025-12-25T00:00:00"/>
    <s v="BH2381090"/>
    <d v="2025-12-25T00:00:00"/>
    <s v="00088891"/>
    <s v="TC17335524"/>
    <n v="2327570"/>
    <n v="0"/>
    <n v="186206"/>
    <n v="2513776"/>
    <s v="Tồn đầu kỳ"/>
    <d v="2026-02-10T00:00:00"/>
    <m/>
    <n v="2513776"/>
    <n v="0"/>
    <n v="2513776"/>
    <n v="0"/>
    <d v="2025-12-25T00:00:00"/>
    <m/>
    <d v="2025-12-25T00:00:00"/>
    <n v="0"/>
    <m/>
    <s v=""/>
    <s v="Đã thanh toán"/>
    <d v="2025-12-25T00:00:00"/>
    <d v="2026-02-10T00:00:00"/>
    <m/>
    <m/>
    <x v="0"/>
    <x v="0"/>
    <m/>
    <s v="000888912513776"/>
    <e v="#N/A"/>
  </r>
  <r>
    <x v="6"/>
    <x v="6"/>
    <d v="2025-12-25T00:00:00"/>
    <s v="BH2381091"/>
    <d v="2025-12-25T00:00:00"/>
    <s v="00088893"/>
    <s v="TC16127854"/>
    <n v="3403435"/>
    <n v="0"/>
    <n v="272275"/>
    <n v="3675710"/>
    <s v="Tồn đầu kỳ"/>
    <d v="2026-02-10T00:00:00"/>
    <m/>
    <n v="3675710"/>
    <n v="0"/>
    <n v="3675710"/>
    <n v="0"/>
    <d v="2025-12-25T00:00:00"/>
    <m/>
    <d v="2025-12-25T00:00:00"/>
    <n v="0"/>
    <m/>
    <s v=""/>
    <s v="Đã thanh toán"/>
    <d v="2025-12-25T00:00:00"/>
    <d v="2026-02-10T00:00:00"/>
    <m/>
    <m/>
    <x v="0"/>
    <x v="0"/>
    <m/>
    <s v="000888933675710"/>
    <e v="#N/A"/>
  </r>
  <r>
    <x v="6"/>
    <x v="6"/>
    <d v="2025-12-25T00:00:00"/>
    <s v="BH2381092"/>
    <d v="2025-12-25T00:00:00"/>
    <s v="00088894"/>
    <s v="TC16128161"/>
    <n v="1719535"/>
    <n v="0"/>
    <n v="137563"/>
    <n v="1857098"/>
    <s v="Tồn đầu kỳ"/>
    <d v="2026-02-10T00:00:00"/>
    <m/>
    <n v="1857098"/>
    <n v="0"/>
    <n v="1857098"/>
    <n v="0"/>
    <d v="2025-12-25T00:00:00"/>
    <m/>
    <d v="2025-12-25T00:00:00"/>
    <n v="0"/>
    <m/>
    <s v=""/>
    <s v="Đã thanh toán"/>
    <d v="2025-12-25T00:00:00"/>
    <d v="2026-02-10T00:00:00"/>
    <m/>
    <m/>
    <x v="0"/>
    <x v="0"/>
    <m/>
    <s v="000888941857098"/>
    <e v="#N/A"/>
  </r>
  <r>
    <x v="1"/>
    <x v="1"/>
    <d v="2025-12-25T00:00:00"/>
    <s v="BH2381093"/>
    <d v="2025-12-25T00:00:00"/>
    <s v="00088898"/>
    <s v="TC25659869"/>
    <n v="6074890"/>
    <n v="0"/>
    <n v="485991"/>
    <n v="6560881"/>
    <s v="Tồn đầu kỳ"/>
    <d v="2026-02-10T00:00:00"/>
    <m/>
    <n v="6560881"/>
    <n v="0"/>
    <n v="6560881"/>
    <n v="0"/>
    <d v="2025-12-25T00:00:00"/>
    <m/>
    <d v="2025-12-25T00:00:00"/>
    <n v="0"/>
    <m/>
    <s v=""/>
    <s v="Đã thanh toán"/>
    <d v="2025-12-25T00:00:00"/>
    <d v="2026-02-10T00:00:00"/>
    <m/>
    <m/>
    <x v="0"/>
    <x v="0"/>
    <m/>
    <s v="000888986560881"/>
    <e v="#N/A"/>
  </r>
  <r>
    <x v="2"/>
    <x v="2"/>
    <d v="2025-12-25T00:00:00"/>
    <s v="BH2381094"/>
    <d v="2025-12-25T00:00:00"/>
    <s v="00088897"/>
    <s v="TC22684906"/>
    <n v="2026650"/>
    <n v="0"/>
    <n v="162132"/>
    <n v="2188782"/>
    <s v="Tồn đầu kỳ"/>
    <d v="2026-02-10T00:00:00"/>
    <m/>
    <n v="2188782"/>
    <n v="0"/>
    <n v="2188782"/>
    <n v="0"/>
    <d v="2025-12-25T00:00:00"/>
    <m/>
    <d v="2025-12-25T00:00:00"/>
    <n v="0"/>
    <m/>
    <s v=""/>
    <s v="Đã thanh toán"/>
    <d v="2025-12-25T00:00:00"/>
    <d v="2026-02-10T00:00:00"/>
    <m/>
    <m/>
    <x v="0"/>
    <x v="0"/>
    <m/>
    <s v="000888972188782"/>
    <e v="#N/A"/>
  </r>
  <r>
    <x v="2"/>
    <x v="2"/>
    <d v="2025-12-25T00:00:00"/>
    <s v="BH2381095"/>
    <d v="2025-12-25T00:00:00"/>
    <s v="00088896"/>
    <s v="TC22684417"/>
    <n v="2525950"/>
    <n v="0"/>
    <n v="202076"/>
    <n v="2728026"/>
    <s v="Tồn đầu kỳ"/>
    <d v="2026-02-10T00:00:00"/>
    <m/>
    <n v="2728026"/>
    <n v="0"/>
    <n v="2728026"/>
    <n v="0"/>
    <d v="2025-12-25T00:00:00"/>
    <m/>
    <d v="2025-12-25T00:00:00"/>
    <n v="0"/>
    <m/>
    <s v=""/>
    <s v="Đã thanh toán"/>
    <d v="2025-12-25T00:00:00"/>
    <d v="2026-02-10T00:00:00"/>
    <m/>
    <m/>
    <x v="0"/>
    <x v="0"/>
    <m/>
    <s v="000888962728026"/>
    <e v="#N/A"/>
  </r>
  <r>
    <x v="5"/>
    <x v="5"/>
    <d v="2025-12-25T00:00:00"/>
    <s v="SG/HT091244"/>
    <d v="2025-12-25T00:00:00"/>
    <s v="00000398"/>
    <s v="Hàng trả - Mega Hiệp Phú - mega0004"/>
    <n v="-1044718"/>
    <n v="0"/>
    <n v="-83578"/>
    <n v="-1128296"/>
    <s v="Tồn đầu kỳ"/>
    <d v="2026-01-12T00:00:00"/>
    <m/>
    <n v="-1128296"/>
    <n v="0"/>
    <n v="-1128296"/>
    <n v="0"/>
    <d v="2025-12-25T00:00:00"/>
    <m/>
    <d v="2025-12-25T00:00:00"/>
    <n v="0"/>
    <m/>
    <s v=""/>
    <s v="Đã thanh toán"/>
    <d v="2025-12-25T00:00:00"/>
    <d v="2026-01-12T00:00:00"/>
    <m/>
    <m/>
    <x v="0"/>
    <x v="0"/>
    <m/>
    <s v="00000398-1128296"/>
    <e v="#N/A"/>
  </r>
  <r>
    <x v="11"/>
    <x v="11"/>
    <d v="2025-12-25T00:00:00"/>
    <s v="SG/HT091245"/>
    <d v="2025-12-25T00:00:00"/>
    <s v="00000308"/>
    <s v="Hàng trả - Mega Bình Dương - MEGA-008"/>
    <n v="-539488"/>
    <n v="0"/>
    <n v="-43159"/>
    <n v="-582647"/>
    <s v="Tồn đầu kỳ"/>
    <d v="2026-01-12T00:00:00"/>
    <m/>
    <n v="-582647"/>
    <n v="0"/>
    <n v="-582647"/>
    <n v="0"/>
    <d v="2025-12-25T00:00:00"/>
    <m/>
    <d v="2025-12-25T00:00:00"/>
    <n v="0"/>
    <m/>
    <s v=""/>
    <s v="Đã thanh toán"/>
    <d v="2025-12-25T00:00:00"/>
    <d v="2026-01-12T00:00:00"/>
    <m/>
    <m/>
    <x v="0"/>
    <x v="0"/>
    <m/>
    <s v="00000308-582647"/>
    <e v="#N/A"/>
  </r>
  <r>
    <x v="2"/>
    <x v="2"/>
    <d v="2025-12-26T00:00:00"/>
    <s v="SG/HT091246"/>
    <d v="2025-12-26T00:00:00"/>
    <s v="00000236"/>
    <s v="Hàng trả - Mega Vũng Tàu - MEGA-009"/>
    <n v="-2786342"/>
    <n v="0"/>
    <n v="-222907"/>
    <n v="-3009249"/>
    <s v="Tồn đầu kỳ"/>
    <d v="2026-01-12T00:00:00"/>
    <m/>
    <n v="-3009249"/>
    <n v="0"/>
    <n v="-3009249"/>
    <n v="0"/>
    <d v="2025-12-26T00:00:00"/>
    <m/>
    <d v="2025-12-26T00:00:00"/>
    <n v="0"/>
    <m/>
    <s v=""/>
    <s v="Đã thanh toán"/>
    <d v="2025-12-26T00:00:00"/>
    <d v="2026-01-12T00:00:00"/>
    <m/>
    <m/>
    <x v="0"/>
    <x v="0"/>
    <m/>
    <s v="00000236-3009249"/>
    <e v="#N/A"/>
  </r>
  <r>
    <x v="10"/>
    <x v="10"/>
    <d v="2025-12-26T00:00:00"/>
    <s v="SG/HT091247"/>
    <d v="2025-12-26T00:00:00"/>
    <s v="00000262"/>
    <s v="Hàng trả - Mega An Giang - MEGA-006"/>
    <n v="-1688997"/>
    <n v="0"/>
    <n v="-135120"/>
    <n v="-1824117"/>
    <s v="Tồn đầu kỳ"/>
    <d v="2026-01-12T00:00:00"/>
    <m/>
    <n v="-1824117"/>
    <n v="0"/>
    <n v="-1824117"/>
    <n v="0"/>
    <d v="2025-12-26T00:00:00"/>
    <m/>
    <d v="2025-12-26T00:00:00"/>
    <n v="0"/>
    <m/>
    <s v=""/>
    <s v="Đã thanh toán"/>
    <d v="2025-12-26T00:00:00"/>
    <d v="2026-01-12T00:00:00"/>
    <m/>
    <m/>
    <x v="0"/>
    <x v="0"/>
    <m/>
    <s v="00000262-1824117"/>
    <e v="#N/A"/>
  </r>
  <r>
    <x v="5"/>
    <x v="5"/>
    <d v="2025-12-27T00:00:00"/>
    <s v="BH2381096"/>
    <d v="2025-12-27T00:00:00"/>
    <s v="00088968"/>
    <s v="10082576 - Mega An Phú"/>
    <n v="932890"/>
    <n v="0"/>
    <n v="74631"/>
    <n v="1007521"/>
    <s v="Tồn đầu kỳ"/>
    <d v="2026-02-10T00:00:00"/>
    <m/>
    <n v="1007521"/>
    <n v="0"/>
    <n v="1007521"/>
    <n v="0"/>
    <d v="2025-12-27T00:00:00"/>
    <m/>
    <d v="2025-12-27T00:00:00"/>
    <n v="0"/>
    <m/>
    <s v=""/>
    <s v="Đã thanh toán"/>
    <d v="2025-12-27T00:00:00"/>
    <d v="2026-02-10T00:00:00"/>
    <m/>
    <m/>
    <x v="0"/>
    <x v="0"/>
    <m/>
    <s v="000889681007521"/>
    <e v="#N/A"/>
  </r>
  <r>
    <x v="5"/>
    <x v="5"/>
    <d v="2025-12-29T00:00:00"/>
    <s v="BH2381421"/>
    <d v="2025-12-29T00:00:00"/>
    <s v="00089891"/>
    <s v="12187727 - Mega Hiệp Phú"/>
    <n v="6072360"/>
    <n v="0"/>
    <n v="485789"/>
    <n v="6558149"/>
    <s v="Tồn đầu kỳ"/>
    <d v="2026-02-10T00:00:00"/>
    <m/>
    <n v="6558149"/>
    <n v="0"/>
    <n v="6558149"/>
    <n v="0"/>
    <d v="2025-12-29T00:00:00"/>
    <m/>
    <d v="2025-12-29T00:00:00"/>
    <n v="0"/>
    <m/>
    <s v=""/>
    <s v="Đã thanh toán"/>
    <d v="2025-12-29T00:00:00"/>
    <d v="2026-02-10T00:00:00"/>
    <m/>
    <m/>
    <x v="0"/>
    <x v="0"/>
    <m/>
    <s v="000898916558149"/>
    <e v="#N/A"/>
  </r>
  <r>
    <x v="5"/>
    <x v="5"/>
    <d v="2025-12-29T00:00:00"/>
    <s v="BH2381422"/>
    <d v="2025-12-29T00:00:00"/>
    <s v="00089892"/>
    <s v="10088846 - Mega An Phú"/>
    <n v="7491560"/>
    <n v="0"/>
    <n v="599325"/>
    <n v="8090885"/>
    <s v="Tồn đầu kỳ"/>
    <d v="2026-02-10T00:00:00"/>
    <m/>
    <n v="8090885"/>
    <n v="0"/>
    <n v="8090885"/>
    <n v="0"/>
    <d v="2025-12-29T00:00:00"/>
    <m/>
    <d v="2025-12-29T00:00:00"/>
    <n v="0"/>
    <m/>
    <s v=""/>
    <s v="Đã thanh toán"/>
    <d v="2025-12-29T00:00:00"/>
    <d v="2026-02-10T00:00:00"/>
    <m/>
    <m/>
    <x v="0"/>
    <x v="0"/>
    <m/>
    <s v="000898928090885"/>
    <e v="#N/A"/>
  </r>
  <r>
    <x v="3"/>
    <x v="3"/>
    <d v="2025-12-29T00:00:00"/>
    <s v="BH2381423"/>
    <d v="2025-12-29T00:00:00"/>
    <s v="00089893"/>
    <s v="TC91012487 - Trung tâm thương mại MM Mega Market Đà Nẵng"/>
    <n v="7894840"/>
    <n v="0"/>
    <n v="631587"/>
    <n v="8526427"/>
    <s v="Tồn đầu kỳ"/>
    <d v="2026-02-10T00:00:00"/>
    <m/>
    <n v="8526427"/>
    <n v="0"/>
    <n v="8526427"/>
    <n v="0"/>
    <d v="2025-12-29T00:00:00"/>
    <m/>
    <d v="2025-12-29T00:00:00"/>
    <n v="0"/>
    <m/>
    <s v=""/>
    <s v="Đã thanh toán"/>
    <d v="2025-12-29T00:00:00"/>
    <d v="2026-02-10T00:00:00"/>
    <m/>
    <m/>
    <x v="0"/>
    <x v="0"/>
    <m/>
    <s v="000898938526427"/>
    <e v="#N/A"/>
  </r>
  <r>
    <x v="14"/>
    <x v="14"/>
    <d v="2025-12-29T00:00:00"/>
    <s v="BH2381424"/>
    <d v="2025-12-29T00:00:00"/>
    <s v="00089894"/>
    <s v="TC28676823"/>
    <n v="2024120"/>
    <n v="0"/>
    <n v="161930"/>
    <n v="2186050"/>
    <s v="Tồn đầu kỳ"/>
    <d v="2026-02-10T00:00:00"/>
    <m/>
    <n v="2186050"/>
    <n v="0"/>
    <n v="2186050"/>
    <n v="0"/>
    <d v="2025-12-29T00:00:00"/>
    <m/>
    <d v="2025-12-29T00:00:00"/>
    <n v="0"/>
    <m/>
    <s v=""/>
    <s v="Đã thanh toán"/>
    <d v="2025-12-29T00:00:00"/>
    <d v="2026-02-10T00:00:00"/>
    <m/>
    <m/>
    <x v="0"/>
    <x v="0"/>
    <m/>
    <s v="000898942186050"/>
    <e v="#N/A"/>
  </r>
  <r>
    <x v="0"/>
    <x v="0"/>
    <d v="2025-12-29T00:00:00"/>
    <s v="BH2381425"/>
    <d v="2025-12-29T00:00:00"/>
    <s v="00089895"/>
    <s v="TC27686422"/>
    <n v="3846600"/>
    <n v="0"/>
    <n v="307728"/>
    <n v="4154328"/>
    <s v="Tồn đầu kỳ"/>
    <d v="2026-02-10T00:00:00"/>
    <m/>
    <n v="4154328"/>
    <n v="0"/>
    <n v="4154328"/>
    <n v="0"/>
    <d v="2025-12-29T00:00:00"/>
    <m/>
    <d v="2025-12-29T00:00:00"/>
    <n v="0"/>
    <m/>
    <s v=""/>
    <s v="Đã thanh toán"/>
    <d v="2025-12-29T00:00:00"/>
    <d v="2026-02-10T00:00:00"/>
    <m/>
    <m/>
    <x v="0"/>
    <x v="0"/>
    <m/>
    <s v="000898954154328"/>
    <e v="#N/A"/>
  </r>
  <r>
    <x v="1"/>
    <x v="1"/>
    <d v="2025-12-29T00:00:00"/>
    <s v="BH2381426"/>
    <d v="2025-12-29T00:00:00"/>
    <s v="00089896"/>
    <s v="TC25661226"/>
    <n v="24811590"/>
    <n v="0"/>
    <n v="1984927"/>
    <n v="26796517"/>
    <s v="Tồn đầu kỳ"/>
    <d v="2026-02-10T00:00:00"/>
    <m/>
    <n v="26796517"/>
    <n v="0"/>
    <n v="26796517"/>
    <n v="0"/>
    <d v="2025-12-29T00:00:00"/>
    <m/>
    <d v="2025-12-29T00:00:00"/>
    <n v="0"/>
    <m/>
    <s v=""/>
    <s v="Đã thanh toán"/>
    <d v="2025-12-29T00:00:00"/>
    <d v="2026-02-10T00:00:00"/>
    <m/>
    <m/>
    <x v="0"/>
    <x v="0"/>
    <m/>
    <s v="0008989626796517"/>
    <e v="#N/A"/>
  </r>
  <r>
    <x v="9"/>
    <x v="9"/>
    <d v="2025-12-29T00:00:00"/>
    <s v="BH2381427"/>
    <d v="2025-12-29T00:00:00"/>
    <s v="00089897"/>
    <s v="TC24622304"/>
    <n v="2024120"/>
    <n v="0"/>
    <n v="161930"/>
    <n v="2186050"/>
    <s v="Tồn đầu kỳ"/>
    <d v="2026-02-10T00:00:00"/>
    <m/>
    <n v="2186050"/>
    <n v="0"/>
    <n v="2186050"/>
    <n v="0"/>
    <d v="2025-12-29T00:00:00"/>
    <m/>
    <d v="2025-12-29T00:00:00"/>
    <n v="0"/>
    <m/>
    <s v=""/>
    <s v="Đã thanh toán"/>
    <d v="2025-12-29T00:00:00"/>
    <d v="2026-02-10T00:00:00"/>
    <m/>
    <m/>
    <x v="0"/>
    <x v="0"/>
    <m/>
    <s v="000898972186050"/>
    <e v="#N/A"/>
  </r>
  <r>
    <x v="2"/>
    <x v="2"/>
    <d v="2025-12-29T00:00:00"/>
    <s v="BH2381428"/>
    <d v="2025-12-29T00:00:00"/>
    <s v="00089898"/>
    <s v="TC22685815"/>
    <n v="2024120"/>
    <n v="0"/>
    <n v="161930"/>
    <n v="2186050"/>
    <s v="Tồn đầu kỳ"/>
    <d v="2026-02-10T00:00:00"/>
    <m/>
    <n v="2186050"/>
    <n v="0"/>
    <n v="2186050"/>
    <n v="0"/>
    <d v="2025-12-29T00:00:00"/>
    <m/>
    <d v="2025-12-29T00:00:00"/>
    <n v="0"/>
    <m/>
    <s v=""/>
    <s v="Đã thanh toán"/>
    <d v="2025-12-29T00:00:00"/>
    <d v="2026-02-10T00:00:00"/>
    <m/>
    <m/>
    <x v="0"/>
    <x v="0"/>
    <m/>
    <s v="000898982186050"/>
    <e v="#N/A"/>
  </r>
  <r>
    <x v="2"/>
    <x v="2"/>
    <d v="2025-12-29T00:00:00"/>
    <s v="BH2381429"/>
    <d v="2025-12-29T00:00:00"/>
    <s v="00089899"/>
    <s v="TC22685682"/>
    <n v="2957010"/>
    <n v="0"/>
    <n v="236561"/>
    <n v="3193571"/>
    <s v="Tồn đầu kỳ"/>
    <d v="2026-02-10T00:00:00"/>
    <m/>
    <n v="3193571"/>
    <n v="0"/>
    <n v="3193571"/>
    <n v="0"/>
    <d v="2025-12-29T00:00:00"/>
    <m/>
    <d v="2025-12-29T00:00:00"/>
    <n v="0"/>
    <m/>
    <s v=""/>
    <s v="Đã thanh toán"/>
    <d v="2025-12-29T00:00:00"/>
    <d v="2026-02-10T00:00:00"/>
    <m/>
    <m/>
    <x v="0"/>
    <x v="0"/>
    <m/>
    <s v="000898993193571"/>
    <e v="#N/A"/>
  </r>
  <r>
    <x v="3"/>
    <x v="3"/>
    <d v="2025-12-29T00:00:00"/>
    <s v="BH2381430"/>
    <d v="2025-12-29T00:00:00"/>
    <s v="00089900"/>
    <s v="TC17337672"/>
    <n v="7894840"/>
    <n v="0"/>
    <n v="631587"/>
    <n v="8526427"/>
    <s v="Tồn đầu kỳ"/>
    <d v="2026-02-10T00:00:00"/>
    <m/>
    <n v="8526427"/>
    <n v="0"/>
    <n v="8526427"/>
    <n v="0"/>
    <d v="2025-12-29T00:00:00"/>
    <m/>
    <d v="2025-12-29T00:00:00"/>
    <n v="0"/>
    <m/>
    <s v=""/>
    <s v="Đã thanh toán"/>
    <d v="2025-12-29T00:00:00"/>
    <d v="2026-02-10T00:00:00"/>
    <m/>
    <m/>
    <x v="0"/>
    <x v="0"/>
    <m/>
    <s v="000899008526427"/>
    <e v="#N/A"/>
  </r>
  <r>
    <x v="3"/>
    <x v="3"/>
    <d v="2025-12-29T00:00:00"/>
    <s v="BH2381431"/>
    <d v="2025-12-29T00:00:00"/>
    <s v="00089901"/>
    <s v="TC17337483"/>
    <n v="350000"/>
    <n v="0"/>
    <n v="28000"/>
    <n v="378000"/>
    <s v="Tồn đầu kỳ"/>
    <d v="2026-02-10T00:00:00"/>
    <m/>
    <n v="378000"/>
    <n v="0"/>
    <n v="378000"/>
    <n v="0"/>
    <d v="2025-12-29T00:00:00"/>
    <m/>
    <d v="2025-12-29T00:00:00"/>
    <n v="0"/>
    <m/>
    <s v=""/>
    <s v="Đã thanh toán"/>
    <d v="2025-12-29T00:00:00"/>
    <d v="2026-02-10T00:00:00"/>
    <m/>
    <m/>
    <x v="0"/>
    <x v="0"/>
    <m/>
    <s v="00089901378000"/>
    <e v="#N/A"/>
  </r>
  <r>
    <x v="3"/>
    <x v="3"/>
    <d v="2025-12-29T00:00:00"/>
    <s v="BH2381432"/>
    <d v="2025-12-29T00:00:00"/>
    <s v="00089902"/>
    <s v="TC17337184"/>
    <n v="350000"/>
    <n v="0"/>
    <n v="28000"/>
    <n v="378000"/>
    <s v="Tồn đầu kỳ"/>
    <d v="2026-02-10T00:00:00"/>
    <m/>
    <n v="378000"/>
    <n v="0"/>
    <n v="378000"/>
    <n v="0"/>
    <d v="2025-12-29T00:00:00"/>
    <m/>
    <d v="2025-12-29T00:00:00"/>
    <n v="0"/>
    <m/>
    <s v=""/>
    <s v="Đã thanh toán"/>
    <d v="2025-12-29T00:00:00"/>
    <d v="2026-02-10T00:00:00"/>
    <m/>
    <m/>
    <x v="0"/>
    <x v="0"/>
    <m/>
    <s v="00089902378000"/>
    <e v="#N/A"/>
  </r>
  <r>
    <x v="4"/>
    <x v="4"/>
    <d v="2025-12-29T00:00:00"/>
    <s v="BH2381433"/>
    <d v="2025-12-29T00:00:00"/>
    <s v="00089903"/>
    <s v="TC15089346"/>
    <n v="3877540"/>
    <n v="0"/>
    <n v="310203"/>
    <n v="4187743"/>
    <s v="Tồn đầu kỳ"/>
    <d v="2026-02-10T00:00:00"/>
    <m/>
    <n v="4187743"/>
    <n v="0"/>
    <n v="4187743"/>
    <n v="0"/>
    <d v="2025-12-29T00:00:00"/>
    <m/>
    <d v="2025-12-29T00:00:00"/>
    <n v="0"/>
    <m/>
    <s v=""/>
    <s v="Đã thanh toán"/>
    <d v="2025-12-29T00:00:00"/>
    <d v="2026-02-10T00:00:00"/>
    <m/>
    <m/>
    <x v="0"/>
    <x v="0"/>
    <m/>
    <s v="000899034187743"/>
    <e v="#N/A"/>
  </r>
  <r>
    <x v="4"/>
    <x v="4"/>
    <d v="2025-12-29T00:00:00"/>
    <s v="BH2381434"/>
    <d v="2025-12-29T00:00:00"/>
    <s v="00089904"/>
    <s v="TC15088774"/>
    <n v="3846600"/>
    <n v="0"/>
    <n v="307728"/>
    <n v="4154328"/>
    <s v="Tồn đầu kỳ"/>
    <d v="2026-02-10T00:00:00"/>
    <m/>
    <n v="4154328"/>
    <n v="0"/>
    <n v="4154328"/>
    <n v="0"/>
    <d v="2025-12-29T00:00:00"/>
    <m/>
    <d v="2025-12-29T00:00:00"/>
    <n v="0"/>
    <m/>
    <s v=""/>
    <s v="Đã thanh toán"/>
    <d v="2025-12-29T00:00:00"/>
    <d v="2026-02-10T00:00:00"/>
    <m/>
    <m/>
    <x v="0"/>
    <x v="0"/>
    <m/>
    <s v="000899044154328"/>
    <e v="#N/A"/>
  </r>
  <r>
    <x v="4"/>
    <x v="4"/>
    <d v="2025-12-29T00:00:00"/>
    <s v="BH2381435"/>
    <d v="2025-12-29T00:00:00"/>
    <s v="00089905"/>
    <s v="TC15088645"/>
    <n v="558030"/>
    <n v="0"/>
    <n v="44642"/>
    <n v="602672"/>
    <s v="Tồn đầu kỳ"/>
    <d v="2026-02-10T00:00:00"/>
    <m/>
    <n v="602672"/>
    <n v="0"/>
    <n v="602672"/>
    <n v="0"/>
    <d v="2025-12-29T00:00:00"/>
    <m/>
    <d v="2025-12-29T00:00:00"/>
    <n v="0"/>
    <m/>
    <s v=""/>
    <s v="Đã thanh toán"/>
    <d v="2025-12-29T00:00:00"/>
    <d v="2026-02-10T00:00:00"/>
    <m/>
    <m/>
    <x v="0"/>
    <x v="0"/>
    <m/>
    <s v="00089905602672"/>
    <e v="#N/A"/>
  </r>
  <r>
    <x v="8"/>
    <x v="8"/>
    <d v="2025-12-30T00:00:00"/>
    <s v="BH2373995"/>
    <d v="2025-12-30T00:00:00"/>
    <s v="00089816"/>
    <s v="26074206"/>
    <n v="2024120"/>
    <n v="0"/>
    <n v="161930"/>
    <n v="2186050"/>
    <s v="Tồn đầu kỳ"/>
    <d v="2026-02-10T00:00:00"/>
    <m/>
    <n v="2186050"/>
    <n v="0"/>
    <n v="2186050"/>
    <n v="0"/>
    <d v="2025-12-30T00:00:00"/>
    <m/>
    <d v="2025-12-30T00:00:00"/>
    <n v="0"/>
    <m/>
    <s v=""/>
    <s v="Đã thanh toán"/>
    <d v="2025-12-30T00:00:00"/>
    <d v="2026-02-10T00:00:00"/>
    <m/>
    <m/>
    <x v="0"/>
    <x v="0"/>
    <m/>
    <s v="000898162186050"/>
    <e v="#N/A"/>
  </r>
  <r>
    <x v="8"/>
    <x v="8"/>
    <d v="2025-12-30T00:00:00"/>
    <s v="BH2373996"/>
    <d v="2025-12-30T00:00:00"/>
    <s v="00089817"/>
    <s v="26072261"/>
    <n v="1425000"/>
    <n v="0"/>
    <n v="114000"/>
    <n v="1539000"/>
    <s v="Tồn đầu kỳ"/>
    <d v="2026-02-10T00:00:00"/>
    <m/>
    <n v="1539000"/>
    <n v="0"/>
    <n v="1539000"/>
    <n v="0"/>
    <d v="2025-12-30T00:00:00"/>
    <m/>
    <d v="2025-12-30T00:00:00"/>
    <n v="0"/>
    <m/>
    <s v=""/>
    <s v="Đã thanh toán"/>
    <d v="2025-12-30T00:00:00"/>
    <d v="2026-02-10T00:00:00"/>
    <m/>
    <m/>
    <x v="0"/>
    <x v="0"/>
    <m/>
    <s v="000898171539000"/>
    <e v="#N/A"/>
  </r>
  <r>
    <x v="12"/>
    <x v="12"/>
    <d v="2025-12-30T00:00:00"/>
    <s v="BH2381483"/>
    <d v="2025-12-30T00:00:00"/>
    <s v="00090094"/>
    <s v="18592675"/>
    <n v="2024120"/>
    <n v="0"/>
    <n v="161930"/>
    <n v="2186050"/>
    <s v="Tồn đầu kỳ"/>
    <d v="2026-02-10T00:00:00"/>
    <m/>
    <n v="2186050"/>
    <n v="0"/>
    <n v="2186050"/>
    <n v="0"/>
    <d v="2025-12-30T00:00:00"/>
    <m/>
    <d v="2025-12-30T00:00:00"/>
    <n v="0"/>
    <m/>
    <s v=""/>
    <s v="Đã thanh toán"/>
    <d v="2025-12-30T00:00:00"/>
    <d v="2026-02-10T00:00:00"/>
    <m/>
    <m/>
    <x v="0"/>
    <x v="0"/>
    <m/>
    <s v="000900942186050"/>
    <e v="#N/A"/>
  </r>
  <r>
    <x v="12"/>
    <x v="12"/>
    <d v="2025-12-30T00:00:00"/>
    <s v="BH2381485"/>
    <d v="2025-12-30T00:00:00"/>
    <s v="00090096"/>
    <s v="18592463"/>
    <n v="2745652"/>
    <n v="0"/>
    <n v="219652"/>
    <n v="2965304"/>
    <s v="Tồn đầu kỳ"/>
    <d v="2026-02-10T00:00:00"/>
    <m/>
    <n v="2965304"/>
    <n v="0"/>
    <n v="2965304"/>
    <n v="0"/>
    <d v="2025-12-30T00:00:00"/>
    <m/>
    <d v="2025-12-30T00:00:00"/>
    <n v="0"/>
    <m/>
    <s v=""/>
    <s v="Đã thanh toán"/>
    <d v="2025-12-30T00:00:00"/>
    <d v="2026-02-10T00:00:00"/>
    <m/>
    <m/>
    <x v="0"/>
    <x v="0"/>
    <m/>
    <s v="000900962965304"/>
    <e v="#N/A"/>
  </r>
  <r>
    <x v="11"/>
    <x v="11"/>
    <d v="2025-12-30T00:00:00"/>
    <s v="BH2381487"/>
    <d v="2025-12-30T00:00:00"/>
    <s v="00090098"/>
    <s v="19069779"/>
    <n v="1452745"/>
    <n v="0"/>
    <n v="116220"/>
    <n v="1568965"/>
    <s v="Tồn đầu kỳ"/>
    <d v="2026-02-10T00:00:00"/>
    <m/>
    <n v="1568965"/>
    <n v="0"/>
    <n v="1568965"/>
    <n v="0"/>
    <d v="2025-12-30T00:00:00"/>
    <m/>
    <d v="2025-12-30T00:00:00"/>
    <n v="0"/>
    <m/>
    <s v=""/>
    <s v="Đã thanh toán"/>
    <d v="2025-12-30T00:00:00"/>
    <d v="2026-02-10T00:00:00"/>
    <m/>
    <m/>
    <x v="0"/>
    <x v="0"/>
    <m/>
    <s v="000900981568965"/>
    <e v="#N/A"/>
  </r>
  <r>
    <x v="5"/>
    <x v="5"/>
    <d v="2025-12-30T00:00:00"/>
    <s v="SG/HT0715"/>
    <d v="2025-12-30T00:00:00"/>
    <s v="00000429"/>
    <s v="Hàng trả - Mega Hưng Phú - mega0003"/>
    <n v="-1222000"/>
    <n v="0"/>
    <n v="-97760"/>
    <n v="-1319760"/>
    <s v="Tồn đầu kỳ"/>
    <d v="2026-01-12T00:00:00"/>
    <m/>
    <n v="-1319760"/>
    <n v="0"/>
    <n v="-1319760"/>
    <n v="0"/>
    <d v="2025-12-30T00:00:00"/>
    <m/>
    <d v="2025-12-30T00:00:00"/>
    <n v="0"/>
    <m/>
    <s v=""/>
    <s v="Đã thanh toán"/>
    <d v="2025-12-30T00:00:00"/>
    <d v="2026-01-12T00:00:00"/>
    <m/>
    <m/>
    <x v="0"/>
    <x v="0"/>
    <m/>
    <s v="00000429-1319760"/>
    <e v="#N/A"/>
  </r>
  <r>
    <x v="5"/>
    <x v="5"/>
    <d v="2025-12-30T00:00:00"/>
    <s v="SG/HT0714"/>
    <d v="2025-12-30T00:00:00"/>
    <s v="00000091"/>
    <s v="Hàng trả - Mega Hiệp Phú - mega0004"/>
    <n v="-396476"/>
    <n v="0"/>
    <n v="-31718"/>
    <n v="-428194"/>
    <s v="Tồn đầu kỳ"/>
    <d v="2026-01-12T00:00:00"/>
    <m/>
    <n v="-428194"/>
    <n v="0"/>
    <n v="-428194"/>
    <n v="0"/>
    <d v="2025-12-30T00:00:00"/>
    <m/>
    <d v="2025-12-30T00:00:00"/>
    <n v="0"/>
    <m/>
    <s v=""/>
    <s v="Đã thanh toán"/>
    <d v="2025-12-30T00:00:00"/>
    <d v="2026-01-12T00:00:00"/>
    <m/>
    <m/>
    <x v="0"/>
    <x v="0"/>
    <m/>
    <s v="00000091-428194"/>
    <e v="#N/A"/>
  </r>
  <r>
    <x v="5"/>
    <x v="5"/>
    <d v="2025-12-31T00:00:00"/>
    <s v="BH2381436"/>
    <d v="2025-12-31T00:00:00"/>
    <s v="00089908"/>
    <s v="11328808 - Mega Bình Phú"/>
    <n v="5914020"/>
    <n v="0"/>
    <n v="473122"/>
    <n v="6387142"/>
    <s v="Tồn đầu kỳ"/>
    <d v="2026-02-10T00:00:00"/>
    <m/>
    <n v="6387142"/>
    <n v="0"/>
    <n v="6387142"/>
    <n v="0"/>
    <d v="2025-12-31T00:00:00"/>
    <m/>
    <d v="2025-12-31T00:00:00"/>
    <n v="0"/>
    <m/>
    <s v=""/>
    <s v="Đã thanh toán"/>
    <d v="2025-12-31T00:00:00"/>
    <d v="2026-02-10T00:00:00"/>
    <m/>
    <m/>
    <x v="0"/>
    <x v="0"/>
    <m/>
    <s v="000899086387142"/>
    <e v="#N/A"/>
  </r>
  <r>
    <x v="5"/>
    <x v="5"/>
    <d v="2025-12-31T00:00:00"/>
    <s v="BH2381437"/>
    <d v="2025-12-31T00:00:00"/>
    <s v="00089909"/>
    <s v="11327991 - Mega Bình Phú"/>
    <n v="6072360"/>
    <n v="0"/>
    <n v="485789"/>
    <n v="6558149"/>
    <s v="Tồn đầu kỳ"/>
    <d v="2026-02-10T00:00:00"/>
    <m/>
    <n v="6558149"/>
    <n v="0"/>
    <n v="6558149"/>
    <n v="0"/>
    <d v="2025-12-31T00:00:00"/>
    <m/>
    <d v="2025-12-31T00:00:00"/>
    <n v="0"/>
    <m/>
    <s v=""/>
    <s v="Đã thanh toán"/>
    <d v="2025-12-31T00:00:00"/>
    <d v="2026-02-10T00:00:00"/>
    <m/>
    <m/>
    <x v="0"/>
    <x v="0"/>
    <m/>
    <s v="000899096558149"/>
    <e v="#N/A"/>
  </r>
  <r>
    <x v="5"/>
    <x v="5"/>
    <d v="2025-12-31T00:00:00"/>
    <s v="BH2381438"/>
    <d v="2025-12-31T00:00:00"/>
    <s v="00089910"/>
    <s v="11329121 - Mega Bình Phú"/>
    <n v="2843660"/>
    <n v="0"/>
    <n v="227493"/>
    <n v="3071153"/>
    <s v="Tồn đầu kỳ"/>
    <d v="2026-02-10T00:00:00"/>
    <m/>
    <n v="3071153"/>
    <n v="0"/>
    <n v="3071153"/>
    <n v="0"/>
    <d v="2025-12-31T00:00:00"/>
    <m/>
    <d v="2025-12-31T00:00:00"/>
    <n v="0"/>
    <m/>
    <s v=""/>
    <s v="Đã thanh toán"/>
    <d v="2025-12-31T00:00:00"/>
    <d v="2026-02-10T00:00:00"/>
    <m/>
    <m/>
    <x v="0"/>
    <x v="0"/>
    <m/>
    <s v="000899103071153"/>
    <e v="#N/A"/>
  </r>
  <r>
    <x v="12"/>
    <x v="12"/>
    <d v="2025-12-31T00:00:00"/>
    <s v="BH2381484"/>
    <d v="2025-12-31T00:00:00"/>
    <s v="00090095"/>
    <s v="18591847"/>
    <n v="1822480"/>
    <n v="0"/>
    <n v="145798"/>
    <n v="1968278"/>
    <s v="Tồn đầu kỳ"/>
    <d v="2026-02-10T00:00:00"/>
    <m/>
    <n v="1968278"/>
    <n v="0"/>
    <n v="1968278"/>
    <n v="0"/>
    <d v="2025-12-31T00:00:00"/>
    <m/>
    <d v="2025-12-31T00:00:00"/>
    <n v="0"/>
    <m/>
    <s v=""/>
    <s v="Đã thanh toán"/>
    <d v="2025-12-31T00:00:00"/>
    <d v="2026-02-10T00:00:00"/>
    <m/>
    <m/>
    <x v="0"/>
    <x v="0"/>
    <m/>
    <s v="000900951968278"/>
    <e v="#N/A"/>
  </r>
  <r>
    <x v="11"/>
    <x v="11"/>
    <d v="2025-12-31T00:00:00"/>
    <s v="BH2381486"/>
    <d v="2025-12-31T00:00:00"/>
    <s v="00090097"/>
    <s v="19068769"/>
    <n v="4048240"/>
    <n v="0"/>
    <n v="323859"/>
    <n v="4372099"/>
    <s v="Tồn đầu kỳ"/>
    <d v="2026-02-10T00:00:00"/>
    <m/>
    <n v="4372099"/>
    <n v="0"/>
    <n v="4372099"/>
    <n v="0"/>
    <d v="2025-12-31T00:00:00"/>
    <m/>
    <d v="2025-12-31T00:00:00"/>
    <n v="0"/>
    <m/>
    <s v=""/>
    <s v="Đã thanh toán"/>
    <d v="2025-12-31T00:00:00"/>
    <d v="2026-02-10T00:00:00"/>
    <m/>
    <m/>
    <x v="0"/>
    <x v="0"/>
    <m/>
    <s v="000900974372099"/>
    <e v="#N/A"/>
  </r>
  <r>
    <x v="5"/>
    <x v="5"/>
    <d v="2025-12-31T00:00:00"/>
    <s v="BH2381488"/>
    <d v="2025-12-31T00:00:00"/>
    <s v="00090058"/>
    <s v="10091146 - Mega An Phú"/>
    <n v="8626090"/>
    <n v="0"/>
    <n v="690087"/>
    <n v="9316177"/>
    <s v="Tồn đầu kỳ"/>
    <d v="2026-02-10T00:00:00"/>
    <m/>
    <n v="9316177"/>
    <n v="0"/>
    <n v="9316177"/>
    <n v="0"/>
    <d v="2025-12-31T00:00:00"/>
    <m/>
    <d v="2025-12-31T00:00:00"/>
    <n v="0"/>
    <m/>
    <s v=""/>
    <s v="Đã thanh toán"/>
    <d v="2025-12-31T00:00:00"/>
    <d v="2026-02-10T00:00:00"/>
    <m/>
    <m/>
    <x v="0"/>
    <x v="0"/>
    <m/>
    <s v="000900589316177"/>
    <e v="#N/A"/>
  </r>
  <r>
    <x v="5"/>
    <x v="5"/>
    <d v="2025-12-31T00:00:00"/>
    <s v="BH2381489"/>
    <d v="2025-12-31T00:00:00"/>
    <s v="00090087"/>
    <s v="10091467 - Mega An Phú"/>
    <n v="5409520"/>
    <n v="0"/>
    <n v="432762"/>
    <n v="5842282"/>
    <s v="Tồn đầu kỳ"/>
    <d v="2026-02-10T00:00:00"/>
    <m/>
    <n v="5842282"/>
    <n v="0"/>
    <n v="5842282"/>
    <n v="0"/>
    <d v="2025-12-31T00:00:00"/>
    <m/>
    <d v="2025-12-31T00:00:00"/>
    <n v="0"/>
    <m/>
    <s v=""/>
    <s v="Đã thanh toán"/>
    <d v="2025-12-31T00:00:00"/>
    <d v="2026-02-10T00:00:00"/>
    <m/>
    <m/>
    <x v="0"/>
    <x v="0"/>
    <m/>
    <s v="000900875842282"/>
    <e v="#N/A"/>
  </r>
  <r>
    <x v="16"/>
    <x v="11"/>
    <d v="2026-01-02T00:00:00"/>
    <s v="SG/HT126012600270"/>
    <d v="2026-01-02T00:00:00"/>
    <s v="00000003"/>
    <s v="Hàng trả - Mega Bình Dương - MEGA-HCM-00--008"/>
    <n v="357140"/>
    <n v="0"/>
    <n v="28571"/>
    <n v="385711"/>
    <s v="Hàng trả"/>
    <d v="2026-01-12T00:00:00"/>
    <m/>
    <n v="0"/>
    <n v="-385711"/>
    <n v="-385711"/>
    <n v="0"/>
    <d v="2026-01-02T00:00:00"/>
    <m/>
    <d v="2026-01-02T00:00:00"/>
    <n v="0"/>
    <m/>
    <s v=""/>
    <s v="Đã thanh toán"/>
    <d v="2026-01-02T00:00:00"/>
    <d v="2026-01-12T00:00:00"/>
    <m/>
    <m/>
    <x v="0"/>
    <x v="0"/>
    <m/>
    <s v="00000003-385711"/>
    <e v="#N/A"/>
  </r>
  <r>
    <x v="16"/>
    <x v="11"/>
    <d v="2026-01-02T00:00:00"/>
    <s v="SG/HT126012600271"/>
    <d v="2026-01-02T00:00:00"/>
    <s v="00000005"/>
    <s v="Hàng trả - Mega Bình Dương - MEGA-HCM-00--008"/>
    <n v="1512068"/>
    <n v="0"/>
    <n v="120965"/>
    <n v="1633033"/>
    <s v="Hàng trả"/>
    <d v="2026-01-12T00:00:00"/>
    <m/>
    <n v="0"/>
    <n v="-1633033"/>
    <n v="-1633033"/>
    <n v="0"/>
    <d v="2026-01-02T00:00:00"/>
    <m/>
    <d v="2026-01-02T00:00:00"/>
    <n v="0"/>
    <m/>
    <s v=""/>
    <s v="Đã thanh toán"/>
    <d v="2026-01-02T00:00:00"/>
    <d v="2026-01-12T00:00:00"/>
    <m/>
    <m/>
    <x v="0"/>
    <x v="0"/>
    <m/>
    <s v="00000005-1633033"/>
    <e v="#N/A"/>
  </r>
  <r>
    <x v="17"/>
    <x v="4"/>
    <d v="2026-01-02T00:00:00"/>
    <s v="SG/HT126012600273"/>
    <d v="2026-01-02T00:00:00"/>
    <s v="00000013"/>
    <s v="Hàng trả - Mega Cần Thơ - MEGA-CTO-00--002"/>
    <n v="652500"/>
    <n v="0"/>
    <n v="52200"/>
    <n v="704700"/>
    <s v="Hàng trả"/>
    <d v="2026-01-12T00:00:00"/>
    <m/>
    <n v="0"/>
    <n v="-704700"/>
    <n v="-704700"/>
    <n v="0"/>
    <d v="2026-01-02T00:00:00"/>
    <m/>
    <d v="2026-01-02T00:00:00"/>
    <n v="0"/>
    <m/>
    <s v=""/>
    <s v="Đã thanh toán"/>
    <d v="2026-01-02T00:00:00"/>
    <d v="2026-01-12T00:00:00"/>
    <m/>
    <m/>
    <x v="0"/>
    <x v="0"/>
    <m/>
    <s v="00000013-704700"/>
    <e v="#N/A"/>
  </r>
  <r>
    <x v="18"/>
    <x v="16"/>
    <d v="2026-01-03T00:00:00"/>
    <s v="BH00098"/>
    <d v="2026-01-05T00:00:00"/>
    <s v="00000138"/>
    <s v="12188845 - Mega Hiệp Phú"/>
    <n v="3290000"/>
    <n v="0"/>
    <n v="263200"/>
    <n v="3553200"/>
    <s v="Bán hàng"/>
    <d v="2026-02-10T00:00:00"/>
    <m/>
    <n v="0"/>
    <n v="3553200"/>
    <n v="3553200"/>
    <n v="0"/>
    <d v="2026-01-05T00:00:00"/>
    <m/>
    <d v="2026-01-05T00:00:00"/>
    <n v="0"/>
    <m/>
    <s v=""/>
    <s v="Đã thanh toán"/>
    <d v="2026-01-05T00:00:00"/>
    <d v="2026-02-10T00:00:00"/>
    <m/>
    <m/>
    <x v="0"/>
    <x v="0"/>
    <m/>
    <s v="000001383553200"/>
    <e v="#N/A"/>
  </r>
  <r>
    <x v="16"/>
    <x v="11"/>
    <d v="2026-01-03T00:00:00"/>
    <s v="BH00099"/>
    <d v="2026-01-05T00:00:00"/>
    <s v="00000139"/>
    <s v="19071619"/>
    <n v="1283030"/>
    <n v="0"/>
    <n v="102642"/>
    <n v="1385672"/>
    <s v="Bán hàng"/>
    <d v="2026-02-10T00:00:00"/>
    <m/>
    <n v="0"/>
    <n v="1385672"/>
    <n v="1385672"/>
    <n v="0"/>
    <d v="2026-01-05T00:00:00"/>
    <m/>
    <d v="2026-01-05T00:00:00"/>
    <n v="0"/>
    <m/>
    <s v=""/>
    <s v="Đã thanh toán"/>
    <d v="2026-01-05T00:00:00"/>
    <d v="2026-02-10T00:00:00"/>
    <m/>
    <m/>
    <x v="0"/>
    <x v="0"/>
    <m/>
    <s v="000001391385672"/>
    <e v="#N/A"/>
  </r>
  <r>
    <x v="17"/>
    <x v="4"/>
    <d v="2026-01-05T00:00:00"/>
    <s v="BH00460"/>
    <d v="2026-01-08T00:00:00"/>
    <s v="00001378"/>
    <s v="TC15090054"/>
    <n v="3994570"/>
    <n v="0"/>
    <n v="319566"/>
    <n v="4314136"/>
    <s v="Bán hàng"/>
    <d v="2026-02-10T00:00:00"/>
    <m/>
    <n v="0"/>
    <n v="4314136"/>
    <n v="4314136"/>
    <n v="0"/>
    <d v="2026-01-08T00:00:00"/>
    <m/>
    <d v="2026-01-08T00:00:00"/>
    <n v="0"/>
    <m/>
    <s v=""/>
    <s v="Đã thanh toán"/>
    <d v="2026-01-08T00:00:00"/>
    <d v="2026-02-10T00:00:00"/>
    <m/>
    <m/>
    <x v="0"/>
    <x v="0"/>
    <m/>
    <s v="000013784314136"/>
    <e v="#N/A"/>
  </r>
  <r>
    <x v="19"/>
    <x v="6"/>
    <d v="2026-01-05T00:00:00"/>
    <s v="BH00461"/>
    <d v="2026-01-08T00:00:00"/>
    <s v="00001379"/>
    <s v="TC16133050"/>
    <n v="5712380"/>
    <n v="0"/>
    <n v="456990"/>
    <n v="6169370"/>
    <s v="Bán hàng"/>
    <d v="2026-02-24T00:00:00"/>
    <m/>
    <n v="0"/>
    <n v="6169370"/>
    <n v="6169370"/>
    <n v="0"/>
    <d v="2026-01-08T00:00:00"/>
    <m/>
    <d v="2026-01-08T00:00:00"/>
    <n v="0"/>
    <m/>
    <s v=""/>
    <s v="Đã thanh toán"/>
    <d v="2026-01-08T00:00:00"/>
    <d v="2026-02-24T00:00:00"/>
    <m/>
    <m/>
    <x v="0"/>
    <x v="0"/>
    <m/>
    <s v="000013796169370"/>
    <e v="#N/A"/>
  </r>
  <r>
    <x v="19"/>
    <x v="6"/>
    <d v="2026-01-05T00:00:00"/>
    <s v="BH00462"/>
    <d v="2026-01-08T00:00:00"/>
    <s v="00001380"/>
    <s v="TC16133149"/>
    <n v="1970450"/>
    <n v="0"/>
    <n v="157636"/>
    <n v="2128086"/>
    <s v="Bán hàng"/>
    <d v="2026-02-24T00:00:00"/>
    <m/>
    <n v="0"/>
    <n v="2128086"/>
    <n v="2128086"/>
    <n v="0"/>
    <d v="2026-01-08T00:00:00"/>
    <m/>
    <d v="2026-01-08T00:00:00"/>
    <n v="0"/>
    <m/>
    <s v=""/>
    <s v="Đã thanh toán"/>
    <d v="2026-01-08T00:00:00"/>
    <d v="2026-02-24T00:00:00"/>
    <m/>
    <m/>
    <x v="0"/>
    <x v="0"/>
    <m/>
    <s v="000013802128086"/>
    <e v="#N/A"/>
  </r>
  <r>
    <x v="19"/>
    <x v="6"/>
    <d v="2026-01-05T00:00:00"/>
    <s v="BH00463"/>
    <d v="2026-01-08T00:00:00"/>
    <s v="00001381"/>
    <s v="TC16133333"/>
    <n v="1822480"/>
    <n v="0"/>
    <n v="145798"/>
    <n v="1968278"/>
    <s v="Bán hàng"/>
    <d v="2026-02-24T00:00:00"/>
    <m/>
    <n v="0"/>
    <n v="1968278"/>
    <n v="1968278"/>
    <n v="0"/>
    <d v="2026-01-08T00:00:00"/>
    <m/>
    <d v="2026-01-08T00:00:00"/>
    <n v="0"/>
    <m/>
    <s v=""/>
    <s v="Đã thanh toán"/>
    <d v="2026-01-08T00:00:00"/>
    <d v="2026-02-24T00:00:00"/>
    <m/>
    <m/>
    <x v="0"/>
    <x v="0"/>
    <m/>
    <s v="000013811968278"/>
    <e v="#N/A"/>
  </r>
  <r>
    <x v="20"/>
    <x v="3"/>
    <d v="2026-01-05T00:00:00"/>
    <s v="BH00464"/>
    <d v="2026-01-08T00:00:00"/>
    <s v="00001382"/>
    <s v="TC17340834"/>
    <n v="1657890"/>
    <n v="0"/>
    <n v="132631"/>
    <n v="1790521"/>
    <s v="Bán hàng"/>
    <d v="2026-02-24T00:00:00"/>
    <m/>
    <n v="0"/>
    <n v="1790521"/>
    <n v="1790521"/>
    <n v="0"/>
    <d v="2026-01-08T00:00:00"/>
    <m/>
    <d v="2026-01-08T00:00:00"/>
    <n v="0"/>
    <m/>
    <s v=""/>
    <s v="Đã thanh toán"/>
    <d v="2026-01-08T00:00:00"/>
    <d v="2026-02-24T00:00:00"/>
    <m/>
    <m/>
    <x v="0"/>
    <x v="0"/>
    <m/>
    <s v="000013821790521"/>
    <e v="#N/A"/>
  </r>
  <r>
    <x v="20"/>
    <x v="3"/>
    <d v="2026-01-05T00:00:00"/>
    <s v="BH00465"/>
    <d v="2026-01-08T00:00:00"/>
    <s v="00001383"/>
    <s v="TC17341892"/>
    <n v="1822480"/>
    <n v="0"/>
    <n v="145798"/>
    <n v="1968278"/>
    <s v="Bán hàng"/>
    <d v="2026-02-24T00:00:00"/>
    <m/>
    <n v="0"/>
    <n v="1968278"/>
    <n v="1968278"/>
    <n v="0"/>
    <d v="2026-01-08T00:00:00"/>
    <m/>
    <d v="2026-01-08T00:00:00"/>
    <n v="0"/>
    <m/>
    <s v=""/>
    <s v="Đã thanh toán"/>
    <d v="2026-01-08T00:00:00"/>
    <d v="2026-02-24T00:00:00"/>
    <m/>
    <m/>
    <x v="0"/>
    <x v="0"/>
    <m/>
    <s v="000013831968278"/>
    <e v="#N/A"/>
  </r>
  <r>
    <x v="21"/>
    <x v="10"/>
    <d v="2026-01-05T00:00:00"/>
    <s v="BH00466"/>
    <d v="2026-01-08T00:00:00"/>
    <s v="00001384"/>
    <s v="TC20018949"/>
    <n v="501830"/>
    <n v="0"/>
    <n v="40146"/>
    <n v="541976"/>
    <s v="Bán hàng"/>
    <d v="2026-02-10T00:00:00"/>
    <m/>
    <n v="0"/>
    <n v="541976"/>
    <n v="541976"/>
    <n v="0"/>
    <d v="2026-01-08T00:00:00"/>
    <m/>
    <d v="2026-01-08T00:00:00"/>
    <n v="0"/>
    <m/>
    <s v=""/>
    <s v="Đã thanh toán"/>
    <d v="2026-01-08T00:00:00"/>
    <d v="2026-02-10T00:00:00"/>
    <m/>
    <m/>
    <x v="0"/>
    <x v="0"/>
    <m/>
    <s v="00001384541976"/>
    <e v="#N/A"/>
  </r>
  <r>
    <x v="21"/>
    <x v="10"/>
    <d v="2026-01-05T00:00:00"/>
    <s v="BH00467"/>
    <d v="2026-01-08T00:00:00"/>
    <s v="00001385"/>
    <s v="TC20020598"/>
    <n v="4779490"/>
    <n v="0"/>
    <n v="382359"/>
    <n v="5161849"/>
    <s v="Bán hàng"/>
    <d v="2026-02-10T00:00:00"/>
    <m/>
    <n v="0"/>
    <n v="5161849"/>
    <n v="5161849"/>
    <n v="0"/>
    <d v="2026-01-08T00:00:00"/>
    <m/>
    <d v="2026-01-08T00:00:00"/>
    <n v="0"/>
    <m/>
    <s v=""/>
    <s v="Đã thanh toán"/>
    <d v="2026-01-08T00:00:00"/>
    <d v="2026-02-10T00:00:00"/>
    <m/>
    <m/>
    <x v="0"/>
    <x v="0"/>
    <m/>
    <s v="000013855161849"/>
    <e v="#N/A"/>
  </r>
  <r>
    <x v="21"/>
    <x v="10"/>
    <d v="2026-01-05T00:00:00"/>
    <s v="BH00468"/>
    <d v="2026-01-08T00:00:00"/>
    <s v="00001386"/>
    <s v="TC20020689"/>
    <n v="3086510"/>
    <n v="0"/>
    <n v="246921"/>
    <n v="3333431"/>
    <s v="Bán hàng"/>
    <d v="2026-02-10T00:00:00"/>
    <m/>
    <n v="0"/>
    <n v="3333431"/>
    <n v="3333431"/>
    <n v="0"/>
    <d v="2026-01-08T00:00:00"/>
    <m/>
    <d v="2026-01-08T00:00:00"/>
    <n v="0"/>
    <m/>
    <s v=""/>
    <s v="Đã thanh toán"/>
    <d v="2026-01-08T00:00:00"/>
    <d v="2026-02-10T00:00:00"/>
    <m/>
    <m/>
    <x v="0"/>
    <x v="0"/>
    <m/>
    <s v="000013863333431"/>
    <e v="#N/A"/>
  </r>
  <r>
    <x v="22"/>
    <x v="2"/>
    <d v="2026-01-05T00:00:00"/>
    <s v="BH00469"/>
    <d v="2026-01-08T00:00:00"/>
    <s v="00001387"/>
    <s v="TC22688667"/>
    <n v="2695450"/>
    <n v="0"/>
    <n v="215636"/>
    <n v="2911086"/>
    <s v="Bán hàng"/>
    <d v="2026-02-24T00:00:00"/>
    <m/>
    <n v="0"/>
    <n v="2911086"/>
    <n v="2911086"/>
    <n v="0"/>
    <d v="2026-01-08T00:00:00"/>
    <m/>
    <d v="2026-01-08T00:00:00"/>
    <n v="0"/>
    <m/>
    <s v=""/>
    <s v="Đã thanh toán"/>
    <d v="2026-01-08T00:00:00"/>
    <d v="2026-02-24T00:00:00"/>
    <m/>
    <m/>
    <x v="0"/>
    <x v="0"/>
    <m/>
    <s v="000013872911086"/>
    <e v="#N/A"/>
  </r>
  <r>
    <x v="23"/>
    <x v="9"/>
    <d v="2026-01-05T00:00:00"/>
    <s v="BH00470"/>
    <d v="2026-01-08T00:00:00"/>
    <s v="00001388"/>
    <s v="TC24626042"/>
    <n v="2024120"/>
    <n v="0"/>
    <n v="161930"/>
    <n v="2186050"/>
    <s v="Bán hàng"/>
    <d v="2026-02-24T00:00:00"/>
    <m/>
    <n v="0"/>
    <n v="2186050"/>
    <n v="2186050"/>
    <n v="0"/>
    <d v="2026-01-08T00:00:00"/>
    <m/>
    <d v="2026-01-08T00:00:00"/>
    <n v="0"/>
    <m/>
    <s v=""/>
    <s v="Đã thanh toán"/>
    <d v="2026-01-08T00:00:00"/>
    <d v="2026-02-24T00:00:00"/>
    <m/>
    <m/>
    <x v="0"/>
    <x v="0"/>
    <m/>
    <s v="000013882186050"/>
    <e v="#N/A"/>
  </r>
  <r>
    <x v="24"/>
    <x v="0"/>
    <d v="2026-01-05T00:00:00"/>
    <s v="BH00471"/>
    <d v="2026-01-08T00:00:00"/>
    <s v="00001389"/>
    <s v="TC27689316"/>
    <n v="1258030"/>
    <n v="0"/>
    <n v="100642"/>
    <n v="1358672"/>
    <s v="Bán hàng"/>
    <d v="2026-02-24T00:00:00"/>
    <m/>
    <n v="0"/>
    <n v="1358672"/>
    <n v="1358672"/>
    <n v="0"/>
    <d v="2026-01-08T00:00:00"/>
    <m/>
    <d v="2026-01-08T00:00:00"/>
    <n v="0"/>
    <m/>
    <s v=""/>
    <s v="Đã thanh toán"/>
    <d v="2026-01-08T00:00:00"/>
    <d v="2026-02-24T00:00:00"/>
    <m/>
    <m/>
    <x v="0"/>
    <x v="0"/>
    <m/>
    <s v="000013891358672"/>
    <e v="#N/A"/>
  </r>
  <r>
    <x v="15"/>
    <x v="15"/>
    <d v="2026-01-05T00:00:00"/>
    <s v="BH00472"/>
    <d v="2026-01-08T00:00:00"/>
    <s v="00001390"/>
    <s v="TC91013600 - Trung tâm thương mại MM Mega Market Đà Nẵng"/>
    <n v="12468145"/>
    <n v="0"/>
    <n v="997452"/>
    <n v="13465597"/>
    <s v="Bán hàng"/>
    <d v="2026-02-24T00:00:00"/>
    <m/>
    <n v="0"/>
    <n v="13465597"/>
    <n v="13465597"/>
    <n v="0"/>
    <d v="2026-01-08T00:00:00"/>
    <m/>
    <d v="2026-01-08T00:00:00"/>
    <n v="0"/>
    <m/>
    <s v=""/>
    <s v="Đã thanh toán"/>
    <d v="2026-01-08T00:00:00"/>
    <d v="2026-02-24T00:00:00"/>
    <m/>
    <m/>
    <x v="0"/>
    <x v="0"/>
    <m/>
    <s v="0000139013465597"/>
    <e v="#N/A"/>
  </r>
  <r>
    <x v="25"/>
    <x v="13"/>
    <d v="2026-01-05T00:00:00"/>
    <s v="SG/HT126012600272"/>
    <d v="2026-01-05T00:00:00"/>
    <s v="00000002"/>
    <s v="Hàng trả - Mega Bình Định - MEGA-GLI-00--007"/>
    <n v="1137500"/>
    <n v="0"/>
    <n v="91000"/>
    <n v="1228500"/>
    <s v="Hàng trả"/>
    <d v="2026-01-12T00:00:00"/>
    <m/>
    <n v="0"/>
    <n v="-1228500"/>
    <n v="-1228500"/>
    <n v="0"/>
    <d v="2026-01-05T00:00:00"/>
    <m/>
    <d v="2026-01-05T00:00:00"/>
    <n v="0"/>
    <m/>
    <s v=""/>
    <s v="Đã thanh toán"/>
    <d v="2026-01-05T00:00:00"/>
    <d v="2026-01-12T00:00:00"/>
    <m/>
    <m/>
    <x v="0"/>
    <x v="0"/>
    <m/>
    <s v="00000002-1228500"/>
    <e v="#N/A"/>
  </r>
  <r>
    <x v="18"/>
    <x v="16"/>
    <d v="2026-01-06T00:00:00"/>
    <s v="BH00473"/>
    <d v="2026-01-08T00:00:00"/>
    <s v="00001391"/>
    <s v="12191912 - Mega Hiệp Phú"/>
    <n v="1468620"/>
    <n v="0"/>
    <n v="117490"/>
    <n v="1586110"/>
    <s v="Bán hàng"/>
    <d v="2026-02-10T00:00:00"/>
    <m/>
    <n v="0"/>
    <n v="1586110"/>
    <n v="1586110"/>
    <n v="0"/>
    <d v="2026-01-08T00:00:00"/>
    <m/>
    <d v="2026-01-08T00:00:00"/>
    <n v="0"/>
    <m/>
    <s v=""/>
    <s v="Đã thanh toán"/>
    <d v="2026-01-08T00:00:00"/>
    <d v="2026-02-10T00:00:00"/>
    <m/>
    <m/>
    <x v="0"/>
    <x v="0"/>
    <m/>
    <s v="000013911586110"/>
    <e v="#N/A"/>
  </r>
  <r>
    <x v="18"/>
    <x v="16"/>
    <d v="2026-01-06T00:00:00"/>
    <s v="BH00474"/>
    <d v="2026-01-08T00:00:00"/>
    <s v="00001392"/>
    <s v="12191162 - Mega Hiệp Phú"/>
    <n v="2024120"/>
    <n v="0"/>
    <n v="161930"/>
    <n v="2186050"/>
    <s v="Bán hàng"/>
    <d v="2026-02-10T00:00:00"/>
    <m/>
    <n v="0"/>
    <n v="2186050"/>
    <n v="2186050"/>
    <n v="0"/>
    <d v="2026-01-08T00:00:00"/>
    <m/>
    <d v="2026-01-08T00:00:00"/>
    <n v="0"/>
    <m/>
    <s v=""/>
    <s v="Đã thanh toán"/>
    <d v="2026-01-08T00:00:00"/>
    <d v="2026-02-10T00:00:00"/>
    <m/>
    <m/>
    <x v="0"/>
    <x v="0"/>
    <m/>
    <s v="000013922186050"/>
    <e v="#N/A"/>
  </r>
  <r>
    <x v="18"/>
    <x v="16"/>
    <d v="2026-01-06T00:00:00"/>
    <s v="BH00475"/>
    <d v="2026-01-08T00:00:00"/>
    <s v="00001393"/>
    <s v="12192329 - Mega Hiệp Phú"/>
    <n v="2403660"/>
    <n v="0"/>
    <n v="192293"/>
    <n v="2595953"/>
    <s v="Bán hàng"/>
    <d v="2026-02-10T00:00:00"/>
    <m/>
    <n v="0"/>
    <n v="2595953"/>
    <n v="2595953"/>
    <n v="0"/>
    <d v="2026-01-08T00:00:00"/>
    <m/>
    <d v="2026-01-08T00:00:00"/>
    <n v="0"/>
    <m/>
    <s v=""/>
    <s v="Đã thanh toán"/>
    <d v="2026-01-08T00:00:00"/>
    <d v="2026-02-10T00:00:00"/>
    <m/>
    <m/>
    <x v="0"/>
    <x v="0"/>
    <m/>
    <s v="000013932595953"/>
    <e v="#N/A"/>
  </r>
  <r>
    <x v="26"/>
    <x v="17"/>
    <d v="2026-01-06T00:00:00"/>
    <s v="BH00476"/>
    <d v="2026-01-08T00:00:00"/>
    <s v="00001394"/>
    <s v="11332341 - Mega Bình Phú"/>
    <n v="1822480"/>
    <n v="0"/>
    <n v="145798"/>
    <n v="1968278"/>
    <s v="Bán hàng"/>
    <d v="2026-02-10T00:00:00"/>
    <m/>
    <n v="0"/>
    <n v="1968278"/>
    <n v="1968278"/>
    <n v="0"/>
    <d v="2026-01-08T00:00:00"/>
    <m/>
    <d v="2026-01-08T00:00:00"/>
    <n v="0"/>
    <m/>
    <s v=""/>
    <s v="Đã thanh toán"/>
    <d v="2026-01-08T00:00:00"/>
    <d v="2026-02-10T00:00:00"/>
    <m/>
    <m/>
    <x v="0"/>
    <x v="0"/>
    <m/>
    <s v="000013941968278"/>
    <e v="#N/A"/>
  </r>
  <r>
    <x v="27"/>
    <x v="8"/>
    <d v="2026-01-06T00:00:00"/>
    <s v="BH00742"/>
    <d v="2026-01-12T00:00:00"/>
    <s v="00001955"/>
    <s v="13034895"/>
    <n v="932890"/>
    <n v="0"/>
    <n v="74631"/>
    <n v="1007521"/>
    <s v="Bán hàng"/>
    <d v="2026-02-10T00:00:00"/>
    <m/>
    <n v="0"/>
    <n v="1007521"/>
    <n v="1007521"/>
    <n v="0"/>
    <d v="2026-01-12T00:00:00"/>
    <m/>
    <d v="2026-01-12T00:00:00"/>
    <n v="0"/>
    <m/>
    <s v=""/>
    <s v="Đã thanh toán"/>
    <d v="2026-01-12T00:00:00"/>
    <d v="2026-02-10T00:00:00"/>
    <m/>
    <m/>
    <x v="0"/>
    <x v="0"/>
    <m/>
    <s v="000019551007521"/>
    <e v="#N/A"/>
  </r>
  <r>
    <x v="27"/>
    <x v="8"/>
    <d v="2026-01-06T00:00:00"/>
    <s v="BH00743"/>
    <d v="2026-01-12T00:00:00"/>
    <s v="00001956"/>
    <s v="13035209"/>
    <n v="1719535"/>
    <n v="0"/>
    <n v="137563"/>
    <n v="1857098"/>
    <s v="Bán hàng"/>
    <d v="2026-02-10T00:00:00"/>
    <m/>
    <n v="0"/>
    <n v="1857098"/>
    <n v="1857098"/>
    <n v="0"/>
    <d v="2026-01-12T00:00:00"/>
    <m/>
    <d v="2026-01-12T00:00:00"/>
    <n v="0"/>
    <m/>
    <s v=""/>
    <s v="Đã thanh toán"/>
    <d v="2026-01-12T00:00:00"/>
    <d v="2026-02-10T00:00:00"/>
    <m/>
    <m/>
    <x v="0"/>
    <x v="0"/>
    <m/>
    <s v="000019561857098"/>
    <e v="#N/A"/>
  </r>
  <r>
    <x v="27"/>
    <x v="8"/>
    <d v="2026-01-06T00:00:00"/>
    <s v="BH00744"/>
    <d v="2026-01-12T00:00:00"/>
    <s v="00001957"/>
    <s v="13032425"/>
    <n v="911240"/>
    <n v="0"/>
    <n v="72899"/>
    <n v="984139"/>
    <s v="Bán hàng"/>
    <d v="2026-02-10T00:00:00"/>
    <m/>
    <n v="0"/>
    <n v="984139"/>
    <n v="984139"/>
    <n v="0"/>
    <d v="2026-01-12T00:00:00"/>
    <m/>
    <d v="2026-01-12T00:00:00"/>
    <n v="0"/>
    <m/>
    <s v=""/>
    <s v="Đã thanh toán"/>
    <d v="2026-01-12T00:00:00"/>
    <d v="2026-02-10T00:00:00"/>
    <m/>
    <m/>
    <x v="0"/>
    <x v="0"/>
    <m/>
    <s v="00001957984139"/>
    <e v="#N/A"/>
  </r>
  <r>
    <x v="27"/>
    <x v="8"/>
    <d v="2026-01-06T00:00:00"/>
    <s v="BH00753"/>
    <d v="2026-01-12T00:00:00"/>
    <s v="00001958"/>
    <s v="14083035"/>
    <n v="501830"/>
    <n v="0"/>
    <n v="40146"/>
    <n v="541976"/>
    <s v="Bán hàng"/>
    <d v="2026-02-10T00:00:00"/>
    <m/>
    <n v="0"/>
    <n v="541976"/>
    <n v="541976"/>
    <n v="0"/>
    <d v="2026-01-12T00:00:00"/>
    <m/>
    <d v="2026-01-12T00:00:00"/>
    <n v="0"/>
    <m/>
    <s v=""/>
    <s v="Đã thanh toán"/>
    <d v="2026-01-12T00:00:00"/>
    <d v="2026-02-10T00:00:00"/>
    <m/>
    <m/>
    <x v="0"/>
    <x v="0"/>
    <m/>
    <s v="00001958541976"/>
    <e v="#N/A"/>
  </r>
  <r>
    <x v="27"/>
    <x v="8"/>
    <d v="2026-01-06T00:00:00"/>
    <s v="BH00754"/>
    <d v="2026-01-12T00:00:00"/>
    <s v="00001959"/>
    <s v="14083300"/>
    <n v="20241200"/>
    <n v="0"/>
    <n v="1619296"/>
    <n v="21860496"/>
    <s v="Bán hàng"/>
    <d v="2026-02-10T00:00:00"/>
    <m/>
    <n v="0"/>
    <n v="21860496"/>
    <n v="21860496"/>
    <n v="0"/>
    <d v="2026-01-12T00:00:00"/>
    <m/>
    <d v="2026-01-12T00:00:00"/>
    <n v="0"/>
    <m/>
    <s v=""/>
    <s v="Đã thanh toán"/>
    <d v="2026-01-12T00:00:00"/>
    <d v="2026-02-10T00:00:00"/>
    <m/>
    <m/>
    <x v="0"/>
    <x v="0"/>
    <m/>
    <s v="0000195921860496"/>
    <e v="#N/A"/>
  </r>
  <r>
    <x v="27"/>
    <x v="8"/>
    <d v="2026-01-06T00:00:00"/>
    <s v="BH00755"/>
    <d v="2026-01-12T00:00:00"/>
    <s v="00001960"/>
    <s v="14082737"/>
    <n v="932890"/>
    <n v="0"/>
    <n v="74631"/>
    <n v="1007521"/>
    <s v="Bán hàng"/>
    <d v="2026-02-10T00:00:00"/>
    <m/>
    <n v="0"/>
    <n v="1007521"/>
    <n v="1007521"/>
    <n v="0"/>
    <d v="2026-01-12T00:00:00"/>
    <m/>
    <d v="2026-01-12T00:00:00"/>
    <n v="0"/>
    <m/>
    <s v=""/>
    <s v="Đã thanh toán"/>
    <d v="2026-01-12T00:00:00"/>
    <d v="2026-02-10T00:00:00"/>
    <m/>
    <m/>
    <x v="0"/>
    <x v="0"/>
    <m/>
    <s v="000019601007521"/>
    <e v="#N/A"/>
  </r>
  <r>
    <x v="28"/>
    <x v="7"/>
    <d v="2026-01-07T00:00:00"/>
    <s v="SG/HT126012600274"/>
    <d v="2026-01-07T00:00:00"/>
    <n v="2"/>
    <s v="Hàng trả - Mega Nghệ An - MEGA-NAN-01--013"/>
    <n v="1248327"/>
    <n v="0"/>
    <n v="99866"/>
    <n v="1348193"/>
    <s v="Hàng trả"/>
    <d v="2026-01-12T00:00:00"/>
    <m/>
    <n v="0"/>
    <n v="-1348193"/>
    <n v="-1348193"/>
    <n v="0"/>
    <d v="2026-01-07T00:00:00"/>
    <m/>
    <d v="2026-01-07T00:00:00"/>
    <n v="0"/>
    <m/>
    <s v=""/>
    <s v="Đã thanh toán"/>
    <d v="2026-01-07T00:00:00"/>
    <d v="2026-01-12T00:00:00"/>
    <m/>
    <m/>
    <x v="0"/>
    <x v="0"/>
    <m/>
    <s v="2-1348193"/>
    <d v="2026-01-12T00:00:00"/>
  </r>
  <r>
    <x v="29"/>
    <x v="1"/>
    <d v="2026-01-07T00:00:00"/>
    <s v="SG/HT126012600275"/>
    <d v="2026-01-07T00:00:00"/>
    <n v="5"/>
    <s v="Hàng trả - Mega Nha Trang - MEGA-KHA-00--011"/>
    <n v="8255789"/>
    <n v="0"/>
    <n v="660463"/>
    <n v="8916252"/>
    <s v="Hàng trả"/>
    <d v="2026-01-12T00:00:00"/>
    <m/>
    <n v="0"/>
    <n v="-8916252"/>
    <n v="-8916252"/>
    <n v="0"/>
    <d v="2026-01-07T00:00:00"/>
    <m/>
    <d v="2026-01-07T00:00:00"/>
    <n v="0"/>
    <m/>
    <s v=""/>
    <s v="Đã thanh toán"/>
    <d v="2026-01-07T00:00:00"/>
    <d v="2026-01-12T00:00:00"/>
    <m/>
    <m/>
    <x v="0"/>
    <x v="0"/>
    <m/>
    <s v="5-8916252"/>
    <d v="2026-01-12T00:00:00"/>
  </r>
  <r>
    <x v="8"/>
    <x v="8"/>
    <d v="2026-01-08T00:00:00"/>
    <s v="BH2374578"/>
    <d v="2026-01-08T00:00:00"/>
    <s v="00000017"/>
    <s v="13030066"/>
    <n v="1116060"/>
    <n v="0"/>
    <n v="89285"/>
    <n v="1205345"/>
    <s v="Bán hàng"/>
    <d v="2026-02-10T00:00:00"/>
    <m/>
    <n v="0"/>
    <n v="1205345"/>
    <n v="1205345"/>
    <n v="0"/>
    <d v="2026-01-08T00:00:00"/>
    <m/>
    <d v="2026-01-08T00:00:00"/>
    <n v="0"/>
    <m/>
    <s v=""/>
    <s v="Đã thanh toán"/>
    <d v="2026-01-08T00:00:00"/>
    <d v="2026-02-10T00:00:00"/>
    <m/>
    <m/>
    <x v="0"/>
    <x v="0"/>
    <m/>
    <s v="000000171205345"/>
    <e v="#N/A"/>
  </r>
  <r>
    <x v="8"/>
    <x v="8"/>
    <d v="2026-01-08T00:00:00"/>
    <s v="BH2374626"/>
    <d v="2026-01-08T00:00:00"/>
    <s v="00001346"/>
    <s v="14080283"/>
    <n v="7463120"/>
    <n v="0"/>
    <n v="597050"/>
    <n v="8060170"/>
    <s v="Bán hàng"/>
    <d v="2026-02-10T00:00:00"/>
    <m/>
    <n v="0"/>
    <n v="8060170"/>
    <n v="8060170"/>
    <n v="0"/>
    <d v="2026-01-08T00:00:00"/>
    <m/>
    <d v="2026-01-08T00:00:00"/>
    <n v="0"/>
    <m/>
    <s v=""/>
    <s v="Đã thanh toán"/>
    <d v="2026-01-08T00:00:00"/>
    <d v="2026-02-10T00:00:00"/>
    <m/>
    <m/>
    <x v="0"/>
    <x v="0"/>
    <m/>
    <s v="000013468060170"/>
    <e v="#N/A"/>
  </r>
  <r>
    <x v="8"/>
    <x v="8"/>
    <d v="2026-01-08T00:00:00"/>
    <s v="BH2374627"/>
    <d v="2026-01-08T00:00:00"/>
    <s v="00001347"/>
    <s v="14079042"/>
    <n v="3892430"/>
    <n v="0"/>
    <n v="311394"/>
    <n v="4203824"/>
    <s v="Bán hàng"/>
    <d v="2026-02-10T00:00:00"/>
    <m/>
    <n v="0"/>
    <n v="4203824"/>
    <n v="4203824"/>
    <n v="0"/>
    <d v="2026-01-08T00:00:00"/>
    <m/>
    <d v="2026-01-08T00:00:00"/>
    <n v="0"/>
    <m/>
    <s v=""/>
    <s v="Đã thanh toán"/>
    <d v="2026-01-08T00:00:00"/>
    <d v="2026-02-10T00:00:00"/>
    <m/>
    <m/>
    <x v="0"/>
    <x v="0"/>
    <m/>
    <s v="000013474203824"/>
    <e v="#N/A"/>
  </r>
  <r>
    <x v="8"/>
    <x v="8"/>
    <d v="2026-01-08T00:00:00"/>
    <s v="BH2374628"/>
    <d v="2026-01-08T00:00:00"/>
    <s v="00001348"/>
    <s v="14077182"/>
    <n v="100366"/>
    <n v="0"/>
    <n v="8029"/>
    <n v="108395"/>
    <s v="Bán hàng"/>
    <d v="2026-02-10T00:00:00"/>
    <m/>
    <n v="0"/>
    <n v="108395"/>
    <n v="108395"/>
    <n v="0"/>
    <d v="2026-01-08T00:00:00"/>
    <m/>
    <d v="2026-01-08T00:00:00"/>
    <n v="0"/>
    <m/>
    <s v=""/>
    <s v="Đã thanh toán"/>
    <d v="2026-01-08T00:00:00"/>
    <d v="2026-02-10T00:00:00"/>
    <m/>
    <m/>
    <x v="0"/>
    <x v="0"/>
    <m/>
    <s v="00001348108395"/>
    <e v="#N/A"/>
  </r>
  <r>
    <x v="8"/>
    <x v="8"/>
    <d v="2026-01-08T00:00:00"/>
    <s v="BH2374681"/>
    <d v="2026-01-08T00:00:00"/>
    <s v="00001349"/>
    <s v="90584993"/>
    <n v="2024120"/>
    <n v="0"/>
    <n v="161930"/>
    <n v="2186050"/>
    <s v="Bán hàng"/>
    <d v="2026-02-10T00:00:00"/>
    <m/>
    <n v="0"/>
    <n v="2186050"/>
    <n v="2186050"/>
    <n v="0"/>
    <d v="2026-01-08T00:00:00"/>
    <m/>
    <d v="2026-01-08T00:00:00"/>
    <n v="0"/>
    <m/>
    <s v=""/>
    <s v="Đã thanh toán"/>
    <d v="2026-01-08T00:00:00"/>
    <d v="2026-02-10T00:00:00"/>
    <m/>
    <m/>
    <x v="0"/>
    <x v="0"/>
    <m/>
    <s v="000013492186050"/>
    <e v="#N/A"/>
  </r>
  <r>
    <x v="16"/>
    <x v="11"/>
    <d v="2026-01-08T00:00:00"/>
    <s v="BH01026"/>
    <d v="2026-01-13T00:00:00"/>
    <s v="00002010"/>
    <s v="19072447"/>
    <n v="2024120"/>
    <n v="0"/>
    <n v="161930"/>
    <n v="2186050"/>
    <s v="Bán hàng"/>
    <d v="2026-02-24T00:00:00"/>
    <m/>
    <n v="0"/>
    <n v="2186050"/>
    <n v="2186050"/>
    <n v="0"/>
    <d v="2026-01-13T00:00:00"/>
    <m/>
    <d v="2026-01-13T00:00:00"/>
    <n v="0"/>
    <m/>
    <s v=""/>
    <s v="Đã thanh toán"/>
    <d v="2026-01-13T00:00:00"/>
    <d v="2026-02-24T00:00:00"/>
    <m/>
    <m/>
    <x v="0"/>
    <x v="0"/>
    <m/>
    <s v="000020102186050"/>
    <e v="#N/A"/>
  </r>
  <r>
    <x v="24"/>
    <x v="0"/>
    <d v="2026-01-08T00:00:00"/>
    <s v="BH01028"/>
    <d v="2026-01-13T00:00:00"/>
    <s v="00002011"/>
    <s v="TC27690068"/>
    <n v="2024120"/>
    <n v="0"/>
    <n v="161930"/>
    <n v="2186050"/>
    <s v="Bán hàng"/>
    <d v="2026-02-24T00:00:00"/>
    <m/>
    <n v="0"/>
    <n v="2186050"/>
    <n v="2186050"/>
    <n v="0"/>
    <d v="2026-01-13T00:00:00"/>
    <m/>
    <d v="2026-01-13T00:00:00"/>
    <n v="0"/>
    <m/>
    <s v=""/>
    <s v="Đã thanh toán"/>
    <d v="2026-01-13T00:00:00"/>
    <d v="2026-02-24T00:00:00"/>
    <m/>
    <m/>
    <x v="0"/>
    <x v="0"/>
    <m/>
    <s v="000020112186050"/>
    <e v="#N/A"/>
  </r>
  <r>
    <x v="28"/>
    <x v="7"/>
    <d v="2026-01-08T00:00:00"/>
    <s v="BH01029"/>
    <d v="2026-01-13T00:00:00"/>
    <s v="00002012"/>
    <s v="TC23407000"/>
    <n v="1468620"/>
    <n v="0"/>
    <n v="117490"/>
    <n v="1586110"/>
    <s v="Bán hàng"/>
    <d v="2026-02-24T00:00:00"/>
    <m/>
    <n v="0"/>
    <n v="1586110"/>
    <n v="1586110"/>
    <n v="0"/>
    <d v="2026-01-13T00:00:00"/>
    <m/>
    <d v="2026-01-13T00:00:00"/>
    <n v="0"/>
    <m/>
    <s v=""/>
    <s v="Đã thanh toán"/>
    <d v="2026-01-13T00:00:00"/>
    <d v="2026-02-24T00:00:00"/>
    <m/>
    <m/>
    <x v="0"/>
    <x v="0"/>
    <m/>
    <s v="000020121586110"/>
    <e v="#N/A"/>
  </r>
  <r>
    <x v="22"/>
    <x v="2"/>
    <d v="2026-01-08T00:00:00"/>
    <s v="BH01030"/>
    <d v="2026-01-13T00:00:00"/>
    <s v="00002013"/>
    <s v="TC22690353"/>
    <n v="2024120"/>
    <n v="0"/>
    <n v="161930"/>
    <n v="2186050"/>
    <s v="Bán hàng"/>
    <d v="2026-02-24T00:00:00"/>
    <m/>
    <n v="0"/>
    <n v="2186050"/>
    <n v="2186050"/>
    <n v="0"/>
    <d v="2026-01-13T00:00:00"/>
    <m/>
    <d v="2026-01-13T00:00:00"/>
    <n v="0"/>
    <m/>
    <s v=""/>
    <s v="Đã thanh toán"/>
    <d v="2026-01-13T00:00:00"/>
    <d v="2026-02-24T00:00:00"/>
    <m/>
    <m/>
    <x v="0"/>
    <x v="0"/>
    <m/>
    <s v="000020132186050"/>
    <e v="#N/A"/>
  </r>
  <r>
    <x v="20"/>
    <x v="3"/>
    <d v="2026-01-08T00:00:00"/>
    <s v="BH01031"/>
    <d v="2026-01-13T00:00:00"/>
    <s v="00002014"/>
    <s v="TC17342774"/>
    <n v="3142710"/>
    <n v="0"/>
    <n v="251417"/>
    <n v="3394127"/>
    <s v="Bán hàng"/>
    <d v="2026-02-24T00:00:00"/>
    <m/>
    <n v="0"/>
    <n v="3394127"/>
    <n v="3394127"/>
    <n v="0"/>
    <d v="2026-01-13T00:00:00"/>
    <m/>
    <d v="2026-01-13T00:00:00"/>
    <n v="0"/>
    <m/>
    <s v=""/>
    <s v="Đã thanh toán"/>
    <d v="2026-01-13T00:00:00"/>
    <d v="2026-02-24T00:00:00"/>
    <m/>
    <m/>
    <x v="0"/>
    <x v="0"/>
    <m/>
    <s v="000020143394127"/>
    <e v="#N/A"/>
  </r>
  <r>
    <x v="20"/>
    <x v="3"/>
    <d v="2026-01-08T00:00:00"/>
    <s v="BH01032"/>
    <d v="2026-01-13T00:00:00"/>
    <s v="00002015"/>
    <s v="TC17342134"/>
    <n v="2024120"/>
    <n v="0"/>
    <n v="161930"/>
    <n v="2186050"/>
    <s v="Bán hàng"/>
    <d v="2026-02-24T00:00:00"/>
    <m/>
    <n v="0"/>
    <n v="2186050"/>
    <n v="2186050"/>
    <n v="0"/>
    <d v="2026-01-13T00:00:00"/>
    <m/>
    <d v="2026-01-13T00:00:00"/>
    <n v="0"/>
    <m/>
    <s v=""/>
    <s v="Đã thanh toán"/>
    <d v="2026-01-13T00:00:00"/>
    <d v="2026-02-24T00:00:00"/>
    <m/>
    <m/>
    <x v="0"/>
    <x v="0"/>
    <m/>
    <s v="000020152186050"/>
    <e v="#N/A"/>
  </r>
  <r>
    <x v="19"/>
    <x v="6"/>
    <d v="2026-01-08T00:00:00"/>
    <s v="BH01033"/>
    <d v="2026-01-13T00:00:00"/>
    <s v="00002016"/>
    <s v="TC16134493"/>
    <n v="2193620"/>
    <n v="0"/>
    <n v="175490"/>
    <n v="2369110"/>
    <s v="Bán hàng"/>
    <d v="2026-02-24T00:00:00"/>
    <m/>
    <n v="0"/>
    <n v="2369110"/>
    <n v="2369110"/>
    <n v="0"/>
    <d v="2026-01-13T00:00:00"/>
    <m/>
    <d v="2026-01-13T00:00:00"/>
    <n v="0"/>
    <m/>
    <s v=""/>
    <s v="Đã thanh toán"/>
    <d v="2026-01-13T00:00:00"/>
    <d v="2026-02-24T00:00:00"/>
    <m/>
    <m/>
    <x v="0"/>
    <x v="0"/>
    <m/>
    <s v="000020162369110"/>
    <e v="#N/A"/>
  </r>
  <r>
    <x v="17"/>
    <x v="4"/>
    <d v="2026-01-08T00:00:00"/>
    <s v="BH01034"/>
    <d v="2026-01-13T00:00:00"/>
    <s v="00002017"/>
    <s v="TC15092871"/>
    <n v="1970450"/>
    <n v="0"/>
    <n v="157636"/>
    <n v="2128086"/>
    <s v="Bán hàng"/>
    <d v="2026-02-24T00:00:00"/>
    <m/>
    <n v="0"/>
    <n v="2128086"/>
    <n v="2128086"/>
    <n v="0"/>
    <d v="2026-01-13T00:00:00"/>
    <m/>
    <d v="2026-01-13T00:00:00"/>
    <n v="0"/>
    <m/>
    <s v=""/>
    <s v="Đã thanh toán"/>
    <d v="2026-01-13T00:00:00"/>
    <d v="2026-02-24T00:00:00"/>
    <m/>
    <m/>
    <x v="0"/>
    <x v="0"/>
    <m/>
    <s v="000020172128086"/>
    <e v="#N/A"/>
  </r>
  <r>
    <x v="17"/>
    <x v="4"/>
    <d v="2026-01-08T00:00:00"/>
    <s v="BH01035"/>
    <d v="2026-01-13T00:00:00"/>
    <s v="00002018"/>
    <s v="TC15092568"/>
    <n v="4048240"/>
    <n v="0"/>
    <n v="323859"/>
    <n v="4372099"/>
    <s v="Bán hàng"/>
    <d v="2026-02-24T00:00:00"/>
    <m/>
    <n v="0"/>
    <n v="4372099"/>
    <n v="4372099"/>
    <n v="0"/>
    <d v="2026-01-13T00:00:00"/>
    <m/>
    <d v="2026-01-13T00:00:00"/>
    <n v="0"/>
    <m/>
    <s v=""/>
    <s v="Đã thanh toán"/>
    <d v="2026-01-13T00:00:00"/>
    <d v="2026-02-24T00:00:00"/>
    <m/>
    <m/>
    <x v="0"/>
    <x v="0"/>
    <m/>
    <s v="000020184372099"/>
    <e v="#N/A"/>
  </r>
  <r>
    <x v="30"/>
    <x v="5"/>
    <d v="2026-01-08T00:00:00"/>
    <s v="MDV00025"/>
    <d v="2026-01-08T00:00:00"/>
    <s v="00002408"/>
    <s v="ADS - HO TRO THEM 1%"/>
    <n v="5384696"/>
    <n v="0"/>
    <n v="0"/>
    <n v="5384696"/>
    <s v="Giảm công nợ"/>
    <d v="2026-01-26T00:00:00"/>
    <m/>
    <n v="0"/>
    <n v="-5384696"/>
    <n v="-5384696"/>
    <n v="0"/>
    <d v="2026-01-08T00:00:00"/>
    <m/>
    <d v="2026-01-08T00:00:00"/>
    <n v="0"/>
    <m/>
    <s v=""/>
    <s v="Đã thanh toán"/>
    <d v="2026-01-08T00:00:00"/>
    <d v="2026-01-26T00:00:00"/>
    <m/>
    <m/>
    <x v="0"/>
    <x v="0"/>
    <m/>
    <s v="00002408-5384696"/>
    <e v="#N/A"/>
  </r>
  <r>
    <x v="30"/>
    <x v="5"/>
    <d v="2026-01-08T00:00:00"/>
    <s v="MDV00025"/>
    <d v="2026-01-08T00:00:00"/>
    <s v="00003051"/>
    <s v="BUS - HO TRO CUNG HOP TAC 2.25%"/>
    <n v="12115567"/>
    <n v="0"/>
    <n v="0"/>
    <n v="12115567"/>
    <s v="Giảm công nợ"/>
    <d v="2026-01-26T00:00:00"/>
    <m/>
    <n v="0"/>
    <n v="-12115567"/>
    <n v="-12115567"/>
    <n v="0"/>
    <d v="2026-01-08T00:00:00"/>
    <m/>
    <d v="2026-01-08T00:00:00"/>
    <n v="0"/>
    <m/>
    <s v=""/>
    <s v="Đã thanh toán"/>
    <d v="2026-01-08T00:00:00"/>
    <d v="2026-01-26T00:00:00"/>
    <m/>
    <m/>
    <x v="0"/>
    <x v="0"/>
    <m/>
    <s v="00003051-12115567"/>
    <e v="#N/A"/>
  </r>
  <r>
    <x v="30"/>
    <x v="5"/>
    <d v="2026-01-08T00:00:00"/>
    <s v="MDV00025"/>
    <d v="2026-01-08T00:00:00"/>
    <s v="00003123"/>
    <s v="DTS-HO TRO CUNG CAP THONG TIN 0.5%"/>
    <n v="2692348"/>
    <n v="0"/>
    <n v="0"/>
    <n v="2692348"/>
    <s v="Giảm công nợ"/>
    <d v="2026-01-26T00:00:00"/>
    <m/>
    <n v="0"/>
    <n v="-2692348"/>
    <n v="-2692348"/>
    <n v="0"/>
    <d v="2026-01-08T00:00:00"/>
    <m/>
    <d v="2026-01-08T00:00:00"/>
    <n v="0"/>
    <m/>
    <s v=""/>
    <s v="Đã thanh toán"/>
    <d v="2026-01-08T00:00:00"/>
    <d v="2026-01-26T00:00:00"/>
    <m/>
    <m/>
    <x v="0"/>
    <x v="0"/>
    <m/>
    <s v="00003123-2692348"/>
    <e v="#N/A"/>
  </r>
  <r>
    <x v="30"/>
    <x v="5"/>
    <d v="2026-01-08T00:00:00"/>
    <s v="MDV00025"/>
    <d v="2026-01-08T00:00:00"/>
    <s v="00003149"/>
    <s v="DIS - HO TRO TRUNG BAY SAN PHAM 2.3%"/>
    <n v="12384803"/>
    <n v="0"/>
    <n v="0"/>
    <n v="12384803"/>
    <s v="Giảm công nợ"/>
    <d v="2026-01-26T00:00:00"/>
    <m/>
    <n v="0"/>
    <n v="-12384803"/>
    <n v="-12384803"/>
    <n v="0"/>
    <d v="2026-01-08T00:00:00"/>
    <m/>
    <d v="2026-01-08T00:00:00"/>
    <n v="0"/>
    <m/>
    <s v=""/>
    <s v="Đã thanh toán"/>
    <d v="2026-01-08T00:00:00"/>
    <d v="2026-01-26T00:00:00"/>
    <m/>
    <m/>
    <x v="0"/>
    <x v="0"/>
    <m/>
    <s v="00003149-12384803"/>
    <e v="#N/A"/>
  </r>
  <r>
    <x v="30"/>
    <x v="5"/>
    <d v="2026-01-08T00:00:00"/>
    <s v="MDV00025"/>
    <d v="2026-01-08T00:00:00"/>
    <s v="00003166"/>
    <s v="CTG - HO TRO NHOM HANG TRONG DIEM 4%"/>
    <n v="21538787"/>
    <n v="0"/>
    <n v="0"/>
    <n v="21538787"/>
    <s v="Giảm công nợ"/>
    <d v="2026-01-26T00:00:00"/>
    <m/>
    <n v="0"/>
    <n v="-21538787"/>
    <n v="-21538787"/>
    <n v="0"/>
    <d v="2026-01-08T00:00:00"/>
    <m/>
    <d v="2026-01-08T00:00:00"/>
    <n v="0"/>
    <m/>
    <s v=""/>
    <s v="Đã thanh toán"/>
    <d v="2026-01-08T00:00:00"/>
    <d v="2026-01-26T00:00:00"/>
    <m/>
    <m/>
    <x v="0"/>
    <x v="0"/>
    <m/>
    <s v="00003166-21538787"/>
    <e v="#N/A"/>
  </r>
  <r>
    <x v="30"/>
    <x v="5"/>
    <d v="2026-01-08T00:00:00"/>
    <s v="MDV00025"/>
    <d v="2026-01-08T00:00:00"/>
    <s v="00003273"/>
    <s v="NIT-HO TRO SAN PHAM MOI 2%"/>
    <n v="10769394"/>
    <n v="0"/>
    <n v="0"/>
    <n v="10769394"/>
    <s v="Giảm công nợ"/>
    <d v="2026-01-26T00:00:00"/>
    <m/>
    <n v="0"/>
    <n v="-10769394"/>
    <n v="-10769394"/>
    <n v="0"/>
    <d v="2026-01-08T00:00:00"/>
    <m/>
    <d v="2026-01-08T00:00:00"/>
    <n v="0"/>
    <m/>
    <s v=""/>
    <s v="Đã thanh toán"/>
    <d v="2026-01-08T00:00:00"/>
    <d v="2026-01-26T00:00:00"/>
    <m/>
    <m/>
    <x v="0"/>
    <x v="0"/>
    <m/>
    <s v="00003273-10769394"/>
    <e v="#N/A"/>
  </r>
  <r>
    <x v="30"/>
    <x v="5"/>
    <d v="2026-01-08T00:00:00"/>
    <s v="MDV00056"/>
    <d v="2026-01-08T00:00:00"/>
    <s v="DN_12026T901073"/>
    <s v="IRB - Thưởng theo doanh số 0.2% năm 2025"/>
    <n v="8948563"/>
    <n v="0"/>
    <n v="0"/>
    <n v="8948563"/>
    <s v="Giảm công nợ"/>
    <m/>
    <m/>
    <n v="0"/>
    <n v="-8948563"/>
    <n v="0"/>
    <n v="-8948563"/>
    <d v="2026-01-08T00:00:00"/>
    <m/>
    <d v="2026-01-08T00:00:00"/>
    <n v="0"/>
    <m/>
    <n v="263.69984675925662"/>
    <s v="Nợ quá hạn hơn 120 ngày có khả năng mất thanh toán"/>
    <d v="2026-01-08T00:00:00"/>
    <s v=""/>
    <m/>
    <m/>
    <x v="0"/>
    <x v="0"/>
    <m/>
    <s v="DN_12026T901073-8948563"/>
    <e v="#N/A"/>
  </r>
  <r>
    <x v="30"/>
    <x v="5"/>
    <d v="2026-01-08T00:00:00"/>
    <s v="MDV00057"/>
    <d v="2026-01-08T00:00:00"/>
    <s v="DN_12026T901074"/>
    <s v="LOB - Thưởng khách hàng thân thiết 3.3%"/>
    <n v="16453240"/>
    <n v="0"/>
    <n v="0"/>
    <n v="16453240"/>
    <s v="Giảm công nợ"/>
    <m/>
    <m/>
    <n v="0"/>
    <n v="-16453240"/>
    <n v="0"/>
    <n v="-16453240"/>
    <d v="2026-01-08T00:00:00"/>
    <m/>
    <d v="2026-01-08T00:00:00"/>
    <n v="0"/>
    <m/>
    <n v="263.69984675925662"/>
    <s v="Nợ quá hạn hơn 120 ngày có khả năng mất thanh toán"/>
    <d v="2026-01-08T00:00:00"/>
    <s v=""/>
    <m/>
    <m/>
    <x v="0"/>
    <x v="0"/>
    <m/>
    <s v="DN_12026T901074-16453240"/>
    <e v="#N/A"/>
  </r>
  <r>
    <x v="18"/>
    <x v="16"/>
    <d v="2026-01-09T00:00:00"/>
    <s v="BH01038"/>
    <d v="2026-01-13T00:00:00"/>
    <s v="00002021"/>
    <s v="12193045 - Mega Hiệp Phú"/>
    <n v="1468620"/>
    <n v="0"/>
    <n v="117490"/>
    <n v="1586110"/>
    <s v="Bán hàng"/>
    <d v="2026-02-24T00:00:00"/>
    <m/>
    <n v="0"/>
    <n v="1586110"/>
    <n v="1586110"/>
    <n v="0"/>
    <d v="2026-01-13T00:00:00"/>
    <m/>
    <d v="2026-01-13T00:00:00"/>
    <n v="0"/>
    <m/>
    <s v=""/>
    <s v="Đã thanh toán"/>
    <d v="2026-01-13T00:00:00"/>
    <d v="2026-02-24T00:00:00"/>
    <m/>
    <m/>
    <x v="0"/>
    <x v="0"/>
    <m/>
    <s v="000020211586110"/>
    <e v="#N/A"/>
  </r>
  <r>
    <x v="31"/>
    <x v="18"/>
    <d v="2026-01-09T00:00:00"/>
    <s v="BH01039"/>
    <d v="2026-01-13T00:00:00"/>
    <s v="00002022"/>
    <s v="10100092 - Mega An Phú"/>
    <n v="5265534"/>
    <n v="0"/>
    <n v="421243"/>
    <n v="5686777"/>
    <s v="Bán hàng"/>
    <d v="2026-02-24T00:00:00"/>
    <m/>
    <n v="0"/>
    <n v="5686777"/>
    <n v="5686777"/>
    <n v="0"/>
    <d v="2026-01-13T00:00:00"/>
    <m/>
    <d v="2026-01-13T00:00:00"/>
    <n v="0"/>
    <m/>
    <s v=""/>
    <s v="Đã thanh toán"/>
    <d v="2026-01-13T00:00:00"/>
    <d v="2026-02-24T00:00:00"/>
    <m/>
    <m/>
    <x v="0"/>
    <x v="0"/>
    <m/>
    <s v="000020225686777"/>
    <e v="#N/A"/>
  </r>
  <r>
    <x v="31"/>
    <x v="18"/>
    <d v="2026-01-09T00:00:00"/>
    <s v="BH01040"/>
    <d v="2026-01-13T00:00:00"/>
    <s v="00002023"/>
    <s v="10099774 - Mega An Phú"/>
    <n v="4664450"/>
    <n v="0"/>
    <n v="373156"/>
    <n v="5037606"/>
    <s v="Bán hàng"/>
    <d v="2026-02-24T00:00:00"/>
    <m/>
    <n v="0"/>
    <n v="5037606"/>
    <n v="5037606"/>
    <n v="0"/>
    <d v="2026-01-13T00:00:00"/>
    <m/>
    <d v="2026-01-13T00:00:00"/>
    <n v="0"/>
    <m/>
    <s v=""/>
    <s v="Đã thanh toán"/>
    <d v="2026-01-13T00:00:00"/>
    <d v="2026-02-24T00:00:00"/>
    <m/>
    <m/>
    <x v="0"/>
    <x v="0"/>
    <m/>
    <s v="000020235037606"/>
    <e v="#N/A"/>
  </r>
  <r>
    <x v="31"/>
    <x v="18"/>
    <d v="2026-01-09T00:00:00"/>
    <s v="BH01041"/>
    <d v="2026-01-13T00:00:00"/>
    <s v="00002024"/>
    <s v="10098630 - Mega An Phú"/>
    <n v="10120600"/>
    <n v="0"/>
    <n v="809648"/>
    <n v="10930248"/>
    <s v="Bán hàng"/>
    <d v="2026-02-24T00:00:00"/>
    <m/>
    <n v="0"/>
    <n v="10930248"/>
    <n v="10930248"/>
    <n v="0"/>
    <d v="2026-01-13T00:00:00"/>
    <m/>
    <d v="2026-01-13T00:00:00"/>
    <n v="0"/>
    <m/>
    <s v=""/>
    <s v="Đã thanh toán"/>
    <d v="2026-01-13T00:00:00"/>
    <d v="2026-02-24T00:00:00"/>
    <m/>
    <m/>
    <x v="0"/>
    <x v="0"/>
    <m/>
    <s v="0000202410930248"/>
    <e v="#N/A"/>
  </r>
  <r>
    <x v="27"/>
    <x v="8"/>
    <d v="2026-01-09T00:00:00"/>
    <s v="BH01304"/>
    <d v="2026-01-14T00:00:00"/>
    <s v="00002695"/>
    <s v="26077864"/>
    <n v="911240"/>
    <n v="0"/>
    <n v="72899"/>
    <n v="984139"/>
    <s v="Bán hàng"/>
    <d v="2026-02-24T00:00:00"/>
    <m/>
    <n v="0"/>
    <n v="984139"/>
    <n v="984139"/>
    <n v="0"/>
    <d v="2026-01-14T00:00:00"/>
    <m/>
    <d v="2026-01-14T00:00:00"/>
    <n v="0"/>
    <m/>
    <s v=""/>
    <s v="Đã thanh toán"/>
    <d v="2026-01-14T00:00:00"/>
    <d v="2026-02-24T00:00:00"/>
    <m/>
    <m/>
    <x v="0"/>
    <x v="0"/>
    <m/>
    <s v="00002695984139"/>
    <e v="#N/A"/>
  </r>
  <r>
    <x v="27"/>
    <x v="8"/>
    <d v="2026-01-09T00:00:00"/>
    <s v="BH01305"/>
    <d v="2026-01-14T00:00:00"/>
    <s v="00002696"/>
    <s v="26078244"/>
    <n v="1116060"/>
    <n v="0"/>
    <n v="89285"/>
    <n v="1205345"/>
    <s v="Bán hàng"/>
    <d v="2026-02-24T00:00:00"/>
    <m/>
    <n v="0"/>
    <n v="1205345"/>
    <n v="1205345"/>
    <n v="0"/>
    <d v="2026-01-14T00:00:00"/>
    <m/>
    <d v="2026-01-14T00:00:00"/>
    <n v="0"/>
    <m/>
    <s v=""/>
    <s v="Đã thanh toán"/>
    <d v="2026-01-14T00:00:00"/>
    <d v="2026-02-24T00:00:00"/>
    <m/>
    <m/>
    <x v="0"/>
    <x v="0"/>
    <m/>
    <s v="000026961205345"/>
    <e v="#N/A"/>
  </r>
  <r>
    <x v="27"/>
    <x v="8"/>
    <d v="2026-01-09T00:00:00"/>
    <s v="BH01307"/>
    <d v="2026-01-14T00:00:00"/>
    <s v="00002697"/>
    <s v="26077944"/>
    <n v="932890"/>
    <n v="0"/>
    <n v="74631"/>
    <n v="1007521"/>
    <s v="Bán hàng"/>
    <d v="2026-02-24T00:00:00"/>
    <m/>
    <n v="0"/>
    <n v="1007521"/>
    <n v="1007521"/>
    <n v="0"/>
    <d v="2026-01-14T00:00:00"/>
    <m/>
    <d v="2026-01-14T00:00:00"/>
    <n v="0"/>
    <m/>
    <s v=""/>
    <s v="Đã thanh toán"/>
    <d v="2026-01-14T00:00:00"/>
    <d v="2026-02-24T00:00:00"/>
    <m/>
    <m/>
    <x v="0"/>
    <x v="0"/>
    <m/>
    <s v="000026971007521"/>
    <e v="#N/A"/>
  </r>
  <r>
    <x v="27"/>
    <x v="8"/>
    <d v="2026-01-09T00:00:00"/>
    <s v="BH01329"/>
    <d v="2026-01-14T00:00:00"/>
    <s v="00002698"/>
    <s v="14081573"/>
    <n v="558030"/>
    <n v="0"/>
    <n v="44642"/>
    <n v="602672"/>
    <s v="Bán hàng"/>
    <d v="2026-02-24T00:00:00"/>
    <m/>
    <n v="0"/>
    <n v="602672"/>
    <n v="602672"/>
    <n v="0"/>
    <d v="2026-01-14T00:00:00"/>
    <m/>
    <d v="2026-01-14T00:00:00"/>
    <n v="0"/>
    <m/>
    <s v=""/>
    <s v="Đã thanh toán"/>
    <d v="2026-01-14T00:00:00"/>
    <d v="2026-02-24T00:00:00"/>
    <m/>
    <m/>
    <x v="0"/>
    <x v="0"/>
    <m/>
    <s v="00002698602672"/>
    <e v="#N/A"/>
  </r>
  <r>
    <x v="27"/>
    <x v="8"/>
    <d v="2026-01-09T00:00:00"/>
    <s v="BH01330"/>
    <d v="2026-01-14T00:00:00"/>
    <s v="00002699"/>
    <s v="14081476"/>
    <n v="911240"/>
    <n v="0"/>
    <n v="72899"/>
    <n v="984139"/>
    <s v="Bán hàng"/>
    <d v="2026-02-24T00:00:00"/>
    <m/>
    <n v="0"/>
    <n v="984139"/>
    <n v="984139"/>
    <n v="0"/>
    <d v="2026-01-14T00:00:00"/>
    <m/>
    <d v="2026-01-14T00:00:00"/>
    <n v="0"/>
    <m/>
    <s v=""/>
    <s v="Đã thanh toán"/>
    <d v="2026-01-14T00:00:00"/>
    <d v="2026-02-24T00:00:00"/>
    <m/>
    <m/>
    <x v="0"/>
    <x v="0"/>
    <m/>
    <s v="00002699984139"/>
    <e v="#N/A"/>
  </r>
  <r>
    <x v="27"/>
    <x v="8"/>
    <d v="2026-01-09T00:00:00"/>
    <s v="BH01331"/>
    <d v="2026-01-14T00:00:00"/>
    <s v="00002700"/>
    <s v="14085030"/>
    <n v="4664450"/>
    <n v="0"/>
    <n v="373156"/>
    <n v="5037606"/>
    <s v="Bán hàng"/>
    <d v="2026-02-24T00:00:00"/>
    <m/>
    <n v="0"/>
    <n v="5037606"/>
    <n v="5037606"/>
    <n v="0"/>
    <d v="2026-01-14T00:00:00"/>
    <m/>
    <d v="2026-01-14T00:00:00"/>
    <n v="0"/>
    <m/>
    <s v=""/>
    <s v="Đã thanh toán"/>
    <d v="2026-01-14T00:00:00"/>
    <d v="2026-02-24T00:00:00"/>
    <m/>
    <m/>
    <x v="0"/>
    <x v="0"/>
    <m/>
    <s v="000027005037606"/>
    <e v="#N/A"/>
  </r>
  <r>
    <x v="27"/>
    <x v="8"/>
    <d v="2026-01-09T00:00:00"/>
    <s v="BH01332"/>
    <d v="2026-01-14T00:00:00"/>
    <s v="00002701"/>
    <s v="14081832"/>
    <n v="2024120"/>
    <n v="0"/>
    <n v="161930"/>
    <n v="2186050"/>
    <s v="Bán hàng"/>
    <d v="2026-02-24T00:00:00"/>
    <m/>
    <n v="0"/>
    <n v="2186050"/>
    <n v="2186050"/>
    <n v="0"/>
    <d v="2026-01-14T00:00:00"/>
    <m/>
    <d v="2026-01-14T00:00:00"/>
    <n v="0"/>
    <m/>
    <s v=""/>
    <s v="Đã thanh toán"/>
    <d v="2026-01-14T00:00:00"/>
    <d v="2026-02-24T00:00:00"/>
    <m/>
    <m/>
    <x v="0"/>
    <x v="0"/>
    <m/>
    <s v="000027012186050"/>
    <e v="#N/A"/>
  </r>
  <r>
    <x v="16"/>
    <x v="11"/>
    <d v="2026-01-10T00:00:00"/>
    <s v="BH01036"/>
    <d v="2026-01-13T00:00:00"/>
    <s v="00002019"/>
    <s v="19074701"/>
    <n v="5554040"/>
    <n v="0"/>
    <n v="444323"/>
    <n v="5998363"/>
    <s v="Bán hàng"/>
    <d v="2026-02-24T00:00:00"/>
    <m/>
    <n v="0"/>
    <n v="5998363"/>
    <n v="5998363"/>
    <n v="0"/>
    <d v="2026-01-13T00:00:00"/>
    <m/>
    <d v="2026-01-13T00:00:00"/>
    <n v="0"/>
    <m/>
    <s v=""/>
    <s v="Đã thanh toán"/>
    <d v="2026-01-13T00:00:00"/>
    <d v="2026-02-24T00:00:00"/>
    <m/>
    <m/>
    <x v="0"/>
    <x v="0"/>
    <m/>
    <s v="000020195998363"/>
    <e v="#N/A"/>
  </r>
  <r>
    <x v="16"/>
    <x v="11"/>
    <d v="2026-01-10T00:00:00"/>
    <s v="BH01037"/>
    <d v="2026-01-13T00:00:00"/>
    <s v="00002020"/>
    <s v="19074800"/>
    <n v="3451650"/>
    <n v="0"/>
    <n v="276132"/>
    <n v="3727782"/>
    <s v="Bán hàng"/>
    <d v="2026-02-24T00:00:00"/>
    <m/>
    <n v="0"/>
    <n v="3727782"/>
    <n v="3727782"/>
    <n v="0"/>
    <d v="2026-01-13T00:00:00"/>
    <m/>
    <d v="2026-01-13T00:00:00"/>
    <n v="0"/>
    <m/>
    <s v=""/>
    <s v="Đã thanh toán"/>
    <d v="2026-01-13T00:00:00"/>
    <d v="2026-02-24T00:00:00"/>
    <m/>
    <m/>
    <x v="0"/>
    <x v="0"/>
    <m/>
    <s v="000020203727782"/>
    <e v="#N/A"/>
  </r>
  <r>
    <x v="32"/>
    <x v="19"/>
    <d v="2026-01-10T00:00:00"/>
    <s v="BH01529"/>
    <d v="2026-01-14T00:00:00"/>
    <s v="00002702"/>
    <s v="13033831"/>
    <n v="1620000"/>
    <n v="0"/>
    <n v="129600"/>
    <n v="1749600"/>
    <s v="Bán hàng"/>
    <d v="2026-02-24T00:00:00"/>
    <m/>
    <n v="0"/>
    <n v="1749600"/>
    <n v="1749600"/>
    <n v="0"/>
    <d v="2026-01-14T00:00:00"/>
    <m/>
    <d v="2026-01-14T00:00:00"/>
    <n v="0"/>
    <m/>
    <s v=""/>
    <s v="Đã thanh toán"/>
    <d v="2026-01-14T00:00:00"/>
    <d v="2026-02-24T00:00:00"/>
    <m/>
    <m/>
    <x v="0"/>
    <x v="0"/>
    <m/>
    <s v="000027021749600"/>
    <e v="#N/A"/>
  </r>
  <r>
    <x v="17"/>
    <x v="4"/>
    <d v="2026-01-12T00:00:00"/>
    <s v="BH01201"/>
    <d v="2026-01-15T00:00:00"/>
    <s v="00003107"/>
    <s v="TC15095014"/>
    <n v="932890"/>
    <n v="0"/>
    <n v="74631"/>
    <n v="1007521"/>
    <s v="Bán hàng"/>
    <d v="2026-02-24T00:00:00"/>
    <m/>
    <n v="0"/>
    <n v="1007521"/>
    <n v="1007521"/>
    <n v="0"/>
    <d v="2026-01-15T00:00:00"/>
    <m/>
    <d v="2026-01-15T00:00:00"/>
    <n v="0"/>
    <m/>
    <s v=""/>
    <s v="Đã thanh toán"/>
    <d v="2026-01-15T00:00:00"/>
    <d v="2026-02-24T00:00:00"/>
    <m/>
    <m/>
    <x v="0"/>
    <x v="0"/>
    <m/>
    <s v="000031071007521"/>
    <e v="#N/A"/>
  </r>
  <r>
    <x v="17"/>
    <x v="4"/>
    <d v="2026-01-12T00:00:00"/>
    <s v="BH01202"/>
    <d v="2026-01-15T00:00:00"/>
    <s v="00003108"/>
    <s v="TC15094832"/>
    <n v="700000"/>
    <n v="0"/>
    <n v="56000"/>
    <n v="756000"/>
    <s v="Bán hàng"/>
    <d v="2026-02-24T00:00:00"/>
    <m/>
    <n v="0"/>
    <n v="756000"/>
    <n v="756000"/>
    <n v="0"/>
    <d v="2026-01-15T00:00:00"/>
    <m/>
    <d v="2026-01-15T00:00:00"/>
    <n v="0"/>
    <m/>
    <s v=""/>
    <s v="Đã thanh toán"/>
    <d v="2026-01-15T00:00:00"/>
    <d v="2026-02-24T00:00:00"/>
    <m/>
    <m/>
    <x v="0"/>
    <x v="0"/>
    <m/>
    <s v="00003108756000"/>
    <e v="#N/A"/>
  </r>
  <r>
    <x v="15"/>
    <x v="15"/>
    <d v="2026-01-12T00:00:00"/>
    <s v="BH01203"/>
    <d v="2026-01-15T00:00:00"/>
    <s v="00003109"/>
    <s v="TC91016035 - Trung tâm thương mại MM Mega Market Đà Nẵng"/>
    <n v="1776920"/>
    <n v="0"/>
    <n v="142154"/>
    <n v="1919074"/>
    <s v="Bán hàng"/>
    <d v="2026-02-24T00:00:00"/>
    <m/>
    <n v="0"/>
    <n v="1919074"/>
    <n v="1919074"/>
    <n v="0"/>
    <d v="2026-01-15T00:00:00"/>
    <m/>
    <d v="2026-01-15T00:00:00"/>
    <n v="0"/>
    <m/>
    <s v=""/>
    <s v="Đã thanh toán"/>
    <d v="2026-01-15T00:00:00"/>
    <d v="2026-02-24T00:00:00"/>
    <m/>
    <m/>
    <x v="0"/>
    <x v="0"/>
    <m/>
    <s v="000031091919074"/>
    <e v="#N/A"/>
  </r>
  <r>
    <x v="33"/>
    <x v="14"/>
    <d v="2026-01-12T00:00:00"/>
    <s v="BH01204"/>
    <d v="2026-01-15T00:00:00"/>
    <s v="00003110"/>
    <s v="TC28683121"/>
    <n v="808945"/>
    <n v="0"/>
    <n v="64716"/>
    <n v="873661"/>
    <s v="Bán hàng"/>
    <d v="2026-02-24T00:00:00"/>
    <m/>
    <n v="0"/>
    <n v="873661"/>
    <n v="873661"/>
    <n v="0"/>
    <d v="2026-01-15T00:00:00"/>
    <m/>
    <d v="2026-01-15T00:00:00"/>
    <n v="0"/>
    <m/>
    <s v=""/>
    <s v="Đã thanh toán"/>
    <d v="2026-01-15T00:00:00"/>
    <d v="2026-02-24T00:00:00"/>
    <m/>
    <m/>
    <x v="0"/>
    <x v="0"/>
    <m/>
    <s v="00003110873661"/>
    <e v="#N/A"/>
  </r>
  <r>
    <x v="33"/>
    <x v="14"/>
    <d v="2026-01-12T00:00:00"/>
    <s v="BH01205"/>
    <d v="2026-01-15T00:00:00"/>
    <s v="00003111"/>
    <s v="TC28682538"/>
    <n v="932890"/>
    <n v="0"/>
    <n v="74631"/>
    <n v="1007521"/>
    <s v="Bán hàng"/>
    <d v="2026-02-24T00:00:00"/>
    <m/>
    <n v="0"/>
    <n v="1007521"/>
    <n v="1007521"/>
    <n v="0"/>
    <d v="2026-01-15T00:00:00"/>
    <m/>
    <d v="2026-01-15T00:00:00"/>
    <n v="0"/>
    <m/>
    <s v=""/>
    <s v="Đã thanh toán"/>
    <d v="2026-01-15T00:00:00"/>
    <d v="2026-02-24T00:00:00"/>
    <m/>
    <m/>
    <x v="0"/>
    <x v="0"/>
    <m/>
    <s v="000031111007521"/>
    <e v="#N/A"/>
  </r>
  <r>
    <x v="24"/>
    <x v="0"/>
    <d v="2026-01-12T00:00:00"/>
    <s v="BH01206"/>
    <d v="2026-01-15T00:00:00"/>
    <s v="00003112"/>
    <s v="TC27692404"/>
    <n v="932890"/>
    <n v="0"/>
    <n v="74631"/>
    <n v="1007521"/>
    <s v="Bán hàng"/>
    <d v="2026-02-24T00:00:00"/>
    <m/>
    <n v="0"/>
    <n v="1007521"/>
    <n v="1007521"/>
    <n v="0"/>
    <d v="2026-01-15T00:00:00"/>
    <m/>
    <d v="2026-01-15T00:00:00"/>
    <n v="0"/>
    <m/>
    <s v=""/>
    <s v="Đã thanh toán"/>
    <d v="2026-01-15T00:00:00"/>
    <d v="2026-02-24T00:00:00"/>
    <m/>
    <m/>
    <x v="0"/>
    <x v="0"/>
    <m/>
    <s v="000031121007521"/>
    <e v="#N/A"/>
  </r>
  <r>
    <x v="24"/>
    <x v="0"/>
    <d v="2026-01-12T00:00:00"/>
    <s v="BH01207"/>
    <d v="2026-01-15T00:00:00"/>
    <s v="00003113"/>
    <s v="TC27692334"/>
    <n v="6827140"/>
    <n v="0"/>
    <n v="546171"/>
    <n v="7373311"/>
    <s v="Bán hàng"/>
    <d v="2026-02-24T00:00:00"/>
    <m/>
    <n v="0"/>
    <n v="7373311"/>
    <n v="7373311"/>
    <n v="0"/>
    <d v="2026-01-15T00:00:00"/>
    <m/>
    <d v="2026-01-15T00:00:00"/>
    <n v="0"/>
    <m/>
    <s v=""/>
    <s v="Đã thanh toán"/>
    <d v="2026-01-15T00:00:00"/>
    <d v="2026-02-24T00:00:00"/>
    <m/>
    <m/>
    <x v="0"/>
    <x v="0"/>
    <m/>
    <s v="000031137373311"/>
    <e v="#N/A"/>
  </r>
  <r>
    <x v="23"/>
    <x v="9"/>
    <d v="2026-01-12T00:00:00"/>
    <s v="BH01208"/>
    <d v="2026-01-15T00:00:00"/>
    <s v="00003114"/>
    <s v="TC24629550"/>
    <n v="932890"/>
    <n v="0"/>
    <n v="74631"/>
    <n v="1007521"/>
    <s v="Bán hàng"/>
    <d v="2026-02-24T00:00:00"/>
    <m/>
    <n v="0"/>
    <n v="1007521"/>
    <n v="1007521"/>
    <n v="0"/>
    <d v="2026-01-15T00:00:00"/>
    <m/>
    <d v="2026-01-15T00:00:00"/>
    <n v="0"/>
    <m/>
    <s v=""/>
    <s v="Đã thanh toán"/>
    <d v="2026-01-15T00:00:00"/>
    <d v="2026-02-24T00:00:00"/>
    <m/>
    <m/>
    <x v="0"/>
    <x v="0"/>
    <m/>
    <s v="000031141007521"/>
    <e v="#N/A"/>
  </r>
  <r>
    <x v="21"/>
    <x v="10"/>
    <d v="2026-01-12T00:00:00"/>
    <s v="BH01209"/>
    <d v="2026-01-15T00:00:00"/>
    <s v="00003115"/>
    <s v="TC20023634"/>
    <n v="1116060"/>
    <n v="0"/>
    <n v="89285"/>
    <n v="1205345"/>
    <s v="Bán hàng"/>
    <d v="2026-02-24T00:00:00"/>
    <m/>
    <n v="0"/>
    <n v="1205345"/>
    <n v="1205345"/>
    <n v="0"/>
    <d v="2026-01-15T00:00:00"/>
    <m/>
    <d v="2026-01-15T00:00:00"/>
    <n v="0"/>
    <m/>
    <s v=""/>
    <s v="Đã thanh toán"/>
    <d v="2026-01-15T00:00:00"/>
    <d v="2026-02-24T00:00:00"/>
    <m/>
    <m/>
    <x v="0"/>
    <x v="0"/>
    <m/>
    <s v="000031151205345"/>
    <e v="#N/A"/>
  </r>
  <r>
    <x v="20"/>
    <x v="3"/>
    <d v="2026-01-12T00:00:00"/>
    <s v="BH01210"/>
    <d v="2026-01-15T00:00:00"/>
    <s v="00003116"/>
    <s v="TC17345073"/>
    <n v="932890"/>
    <n v="0"/>
    <n v="74631"/>
    <n v="1007521"/>
    <s v="Bán hàng"/>
    <d v="2026-02-24T00:00:00"/>
    <m/>
    <n v="0"/>
    <n v="1007521"/>
    <n v="1007521"/>
    <n v="0"/>
    <d v="2026-01-15T00:00:00"/>
    <m/>
    <d v="2026-01-15T00:00:00"/>
    <n v="0"/>
    <m/>
    <s v=""/>
    <s v="Đã thanh toán"/>
    <d v="2026-01-15T00:00:00"/>
    <d v="2026-02-24T00:00:00"/>
    <m/>
    <m/>
    <x v="0"/>
    <x v="0"/>
    <m/>
    <s v="000031161007521"/>
    <e v="#N/A"/>
  </r>
  <r>
    <x v="34"/>
    <x v="20"/>
    <d v="2026-01-12T00:00:00"/>
    <s v="BH01769"/>
    <d v="2026-01-16T00:00:00"/>
    <s v="00003193"/>
    <s v="26080096"/>
    <n v="2024120"/>
    <n v="0"/>
    <n v="161930"/>
    <n v="2186050"/>
    <s v="Bán hàng"/>
    <d v="2026-02-24T00:00:00"/>
    <m/>
    <n v="0"/>
    <n v="2186050"/>
    <n v="2186050"/>
    <n v="0"/>
    <d v="2026-01-16T00:00:00"/>
    <m/>
    <d v="2026-01-16T00:00:00"/>
    <n v="0"/>
    <m/>
    <s v=""/>
    <s v="Đã thanh toán"/>
    <d v="2026-01-16T00:00:00"/>
    <d v="2026-02-24T00:00:00"/>
    <m/>
    <m/>
    <x v="0"/>
    <x v="0"/>
    <m/>
    <s v="000031932186050"/>
    <e v="#N/A"/>
  </r>
  <r>
    <x v="27"/>
    <x v="8"/>
    <d v="2026-01-12T00:00:00"/>
    <s v="BH01770"/>
    <d v="2026-01-16T00:00:00"/>
    <s v="00003194"/>
    <s v="26080201"/>
    <n v="2377931"/>
    <n v="0"/>
    <n v="190234"/>
    <n v="2568165"/>
    <s v="Bán hàng"/>
    <d v="2026-02-24T00:00:00"/>
    <m/>
    <n v="0"/>
    <n v="2568165"/>
    <n v="2568165"/>
    <n v="0"/>
    <d v="2026-01-16T00:00:00"/>
    <m/>
    <d v="2026-01-16T00:00:00"/>
    <n v="0"/>
    <m/>
    <s v=""/>
    <s v="Đã thanh toán"/>
    <d v="2026-01-16T00:00:00"/>
    <d v="2026-02-24T00:00:00"/>
    <m/>
    <m/>
    <x v="0"/>
    <x v="0"/>
    <m/>
    <s v="000031942568165"/>
    <e v="#N/A"/>
  </r>
  <r>
    <x v="16"/>
    <x v="11"/>
    <d v="2026-01-13T00:00:00"/>
    <s v="BH01215"/>
    <d v="2026-01-15T00:00:00"/>
    <s v="00003121"/>
    <s v="19076074"/>
    <n v="1003660"/>
    <n v="0"/>
    <n v="80293"/>
    <n v="1083953"/>
    <s v="Bán hàng"/>
    <d v="2026-02-24T00:00:00"/>
    <m/>
    <n v="0"/>
    <n v="1083953"/>
    <n v="1083953"/>
    <n v="0"/>
    <d v="2026-01-15T00:00:00"/>
    <m/>
    <d v="2026-01-15T00:00:00"/>
    <n v="0"/>
    <m/>
    <s v=""/>
    <s v="Đã thanh toán"/>
    <d v="2026-01-15T00:00:00"/>
    <d v="2026-02-24T00:00:00"/>
    <m/>
    <m/>
    <x v="0"/>
    <x v="0"/>
    <m/>
    <s v="000031211083953"/>
    <e v="#N/A"/>
  </r>
  <r>
    <x v="18"/>
    <x v="16"/>
    <d v="2026-01-14T00:00:00"/>
    <s v="BH01211"/>
    <d v="2026-01-15T00:00:00"/>
    <s v="00003117"/>
    <s v="12195319 - Mega Hiệp Phú"/>
    <n v="15454350"/>
    <n v="0"/>
    <n v="1236348"/>
    <n v="16690698"/>
    <s v="Bán hàng"/>
    <d v="2026-02-24T00:00:00"/>
    <m/>
    <n v="0"/>
    <n v="16690698"/>
    <n v="16690698"/>
    <n v="0"/>
    <d v="2026-01-15T00:00:00"/>
    <m/>
    <d v="2026-01-15T00:00:00"/>
    <n v="0"/>
    <m/>
    <s v=""/>
    <s v="Đã thanh toán"/>
    <d v="2026-01-15T00:00:00"/>
    <d v="2026-02-24T00:00:00"/>
    <m/>
    <m/>
    <x v="0"/>
    <x v="0"/>
    <m/>
    <s v="0000311716690698"/>
    <e v="#N/A"/>
  </r>
  <r>
    <x v="35"/>
    <x v="12"/>
    <d v="2026-01-14T00:00:00"/>
    <s v="BH01212"/>
    <d v="2026-01-15T00:00:00"/>
    <s v="00003118"/>
    <s v="18599874"/>
    <n v="3889900"/>
    <n v="0"/>
    <n v="311192"/>
    <n v="4201092"/>
    <s v="Bán hàng"/>
    <d v="2026-02-24T00:00:00"/>
    <m/>
    <n v="0"/>
    <n v="4201092"/>
    <n v="4201092"/>
    <n v="0"/>
    <d v="2026-01-15T00:00:00"/>
    <m/>
    <d v="2026-01-15T00:00:00"/>
    <n v="0"/>
    <m/>
    <s v=""/>
    <s v="Đã thanh toán"/>
    <d v="2026-01-15T00:00:00"/>
    <d v="2026-02-24T00:00:00"/>
    <m/>
    <m/>
    <x v="0"/>
    <x v="0"/>
    <m/>
    <s v="000031184201092"/>
    <e v="#N/A"/>
  </r>
  <r>
    <x v="35"/>
    <x v="12"/>
    <d v="2026-01-14T00:00:00"/>
    <s v="BH01213"/>
    <d v="2026-01-15T00:00:00"/>
    <s v="00003119"/>
    <s v="18600192"/>
    <n v="1468620"/>
    <n v="0"/>
    <n v="117490"/>
    <n v="1586110"/>
    <s v="Bán hàng"/>
    <d v="2026-02-24T00:00:00"/>
    <m/>
    <n v="0"/>
    <n v="1586110"/>
    <n v="1586110"/>
    <n v="0"/>
    <d v="2026-01-15T00:00:00"/>
    <m/>
    <d v="2026-01-15T00:00:00"/>
    <n v="0"/>
    <m/>
    <s v=""/>
    <s v="Đã thanh toán"/>
    <d v="2026-01-15T00:00:00"/>
    <d v="2026-02-24T00:00:00"/>
    <m/>
    <m/>
    <x v="0"/>
    <x v="0"/>
    <m/>
    <s v="000031191586110"/>
    <e v="#N/A"/>
  </r>
  <r>
    <x v="35"/>
    <x v="12"/>
    <d v="2026-01-14T00:00:00"/>
    <s v="BH01214"/>
    <d v="2026-01-15T00:00:00"/>
    <s v="00003120"/>
    <s v="18597836"/>
    <n v="1756405"/>
    <n v="0"/>
    <n v="140512"/>
    <n v="1896917"/>
    <s v="Bán hàng"/>
    <d v="2026-02-24T00:00:00"/>
    <m/>
    <n v="0"/>
    <n v="1896917"/>
    <n v="1896917"/>
    <n v="0"/>
    <d v="2026-01-15T00:00:00"/>
    <m/>
    <d v="2026-01-15T00:00:00"/>
    <n v="0"/>
    <m/>
    <s v=""/>
    <s v="Đã thanh toán"/>
    <d v="2026-01-15T00:00:00"/>
    <d v="2026-02-24T00:00:00"/>
    <m/>
    <m/>
    <x v="0"/>
    <x v="0"/>
    <m/>
    <s v="000031201896917"/>
    <e v="#N/A"/>
  </r>
  <r>
    <x v="29"/>
    <x v="1"/>
    <d v="2026-01-14T00:00:00"/>
    <s v="BH01995"/>
    <d v="2026-01-22T00:00:00"/>
    <s v="00005172"/>
    <s v="TC25668644"/>
    <n v="13057840"/>
    <n v="0"/>
    <n v="1044627"/>
    <n v="14102467"/>
    <s v="Bán hàng"/>
    <d v="2026-02-24T00:00:00"/>
    <m/>
    <n v="0"/>
    <n v="14102467"/>
    <n v="14102467"/>
    <n v="0"/>
    <d v="2026-01-22T00:00:00"/>
    <m/>
    <d v="2026-01-22T00:00:00"/>
    <n v="0"/>
    <m/>
    <s v=""/>
    <s v="Đã thanh toán"/>
    <d v="2026-01-22T00:00:00"/>
    <d v="2026-02-24T00:00:00"/>
    <m/>
    <m/>
    <x v="0"/>
    <x v="0"/>
    <m/>
    <s v="0000517214102467"/>
    <e v="#N/A"/>
  </r>
  <r>
    <x v="27"/>
    <x v="8"/>
    <d v="2026-01-14T00:00:00"/>
    <s v="HN/HT070109"/>
    <d v="2026-01-14T00:00:00"/>
    <s v="00000025"/>
    <s v="Hàng trả - Mega Thăng Long - MEGA-HNI-BTL-0006"/>
    <n v="446289"/>
    <n v="0"/>
    <n v="35703"/>
    <n v="481992"/>
    <s v="Hàng trả"/>
    <d v="2026-01-26T00:00:00"/>
    <m/>
    <n v="0"/>
    <n v="-481992"/>
    <n v="-481992"/>
    <n v="0"/>
    <d v="2026-01-14T00:00:00"/>
    <m/>
    <d v="2026-01-14T00:00:00"/>
    <n v="0"/>
    <m/>
    <s v=""/>
    <s v="Đã thanh toán"/>
    <d v="2026-01-14T00:00:00"/>
    <d v="2026-01-26T00:00:00"/>
    <m/>
    <m/>
    <x v="0"/>
    <x v="0"/>
    <m/>
    <s v="00000025-481992"/>
    <e v="#N/A"/>
  </r>
  <r>
    <x v="22"/>
    <x v="2"/>
    <d v="2026-01-14T00:00:00"/>
    <s v="SG/HT130134"/>
    <d v="2026-01-14T00:00:00"/>
    <s v="00000009"/>
    <s v="Hàng trả - Mega Vũng Tàu - MEGA-HCM-00--009"/>
    <n v="546790"/>
    <n v="0"/>
    <n v="43743"/>
    <n v="590533"/>
    <s v="Hàng trả"/>
    <d v="2026-01-26T00:00:00"/>
    <m/>
    <n v="0"/>
    <n v="-590533"/>
    <n v="-590533"/>
    <n v="0"/>
    <d v="2026-01-14T00:00:00"/>
    <m/>
    <d v="2026-01-14T00:00:00"/>
    <n v="0"/>
    <m/>
    <s v=""/>
    <s v="Đã thanh toán"/>
    <d v="2026-01-14T00:00:00"/>
    <d v="2026-01-26T00:00:00"/>
    <m/>
    <m/>
    <x v="0"/>
    <x v="0"/>
    <m/>
    <s v="00000009-590533"/>
    <e v="#N/A"/>
  </r>
  <r>
    <x v="22"/>
    <x v="2"/>
    <d v="2026-01-14T00:00:00"/>
    <s v="SG/HT130135"/>
    <d v="2026-01-14T00:00:00"/>
    <s v="00000015"/>
    <s v="Hàng trả - Mega Vũng Tàu - MEGA-HCM-00--009"/>
    <n v="664944"/>
    <n v="0"/>
    <n v="53195"/>
    <n v="718139"/>
    <s v="Hàng trả"/>
    <d v="2026-01-26T00:00:00"/>
    <m/>
    <n v="0"/>
    <n v="-718139"/>
    <n v="-718139"/>
    <n v="0"/>
    <d v="2026-01-14T00:00:00"/>
    <m/>
    <d v="2026-01-14T00:00:00"/>
    <n v="0"/>
    <m/>
    <s v=""/>
    <s v="Đã thanh toán"/>
    <d v="2026-01-14T00:00:00"/>
    <d v="2026-01-26T00:00:00"/>
    <m/>
    <m/>
    <x v="0"/>
    <x v="0"/>
    <m/>
    <s v="00000015-718139"/>
    <e v="#N/A"/>
  </r>
  <r>
    <x v="17"/>
    <x v="4"/>
    <d v="2026-01-14T00:00:00"/>
    <s v="SG/HT130136"/>
    <d v="2026-01-14T00:00:00"/>
    <s v="00000027"/>
    <s v="Hàng trả - Mega Cần Thơ - MEGA-CTO-00--002"/>
    <n v="2403442"/>
    <n v="0"/>
    <n v="192275"/>
    <n v="2595717"/>
    <s v="Hàng trả"/>
    <d v="2026-01-26T00:00:00"/>
    <m/>
    <n v="0"/>
    <n v="-2595717"/>
    <n v="-2595717"/>
    <n v="0"/>
    <d v="2026-01-14T00:00:00"/>
    <m/>
    <d v="2026-01-14T00:00:00"/>
    <n v="0"/>
    <m/>
    <s v=""/>
    <s v="Đã thanh toán"/>
    <d v="2026-01-14T00:00:00"/>
    <d v="2026-01-26T00:00:00"/>
    <m/>
    <m/>
    <x v="0"/>
    <x v="0"/>
    <m/>
    <s v="00000027-2595717"/>
    <e v="#N/A"/>
  </r>
  <r>
    <x v="26"/>
    <x v="17"/>
    <d v="2026-01-15T00:00:00"/>
    <s v="BH01628"/>
    <d v="2026-01-19T00:00:00"/>
    <s v="00003928"/>
    <s v="11336976 - Mega Bình Phú"/>
    <n v="725000"/>
    <n v="0"/>
    <n v="58000"/>
    <n v="783000"/>
    <s v="Bán hàng"/>
    <d v="2026-02-24T00:00:00"/>
    <m/>
    <n v="0"/>
    <n v="783000"/>
    <n v="783000"/>
    <n v="0"/>
    <d v="2026-01-19T00:00:00"/>
    <m/>
    <d v="2026-01-19T00:00:00"/>
    <n v="0"/>
    <m/>
    <s v=""/>
    <s v="Đã thanh toán"/>
    <d v="2026-01-19T00:00:00"/>
    <d v="2026-02-24T00:00:00"/>
    <m/>
    <m/>
    <x v="0"/>
    <x v="0"/>
    <m/>
    <s v="00003928783000"/>
    <e v="#N/A"/>
  </r>
  <r>
    <x v="26"/>
    <x v="17"/>
    <d v="2026-01-15T00:00:00"/>
    <s v="BH01629"/>
    <d v="2026-01-19T00:00:00"/>
    <s v="00003929"/>
    <s v="11337456 - Mega Bình Phú"/>
    <n v="13700900"/>
    <n v="0"/>
    <n v="1096072"/>
    <n v="14796972"/>
    <s v="Bán hàng"/>
    <d v="2026-02-24T00:00:00"/>
    <m/>
    <n v="0"/>
    <n v="14796972"/>
    <n v="14796972"/>
    <n v="0"/>
    <d v="2026-01-19T00:00:00"/>
    <m/>
    <d v="2026-01-19T00:00:00"/>
    <n v="0"/>
    <m/>
    <s v=""/>
    <s v="Đã thanh toán"/>
    <d v="2026-01-19T00:00:00"/>
    <d v="2026-02-24T00:00:00"/>
    <m/>
    <m/>
    <x v="0"/>
    <x v="0"/>
    <m/>
    <s v="0000392914796972"/>
    <e v="#N/A"/>
  </r>
  <r>
    <x v="36"/>
    <x v="21"/>
    <d v="2026-01-15T00:00:00"/>
    <s v="BH01630"/>
    <d v="2026-01-19T00:00:00"/>
    <s v="00003931"/>
    <s v="29352849 - Mega Hưng Phú"/>
    <n v="725000"/>
    <n v="0"/>
    <n v="58000"/>
    <n v="783000"/>
    <s v="Bán hàng"/>
    <d v="2026-02-24T00:00:00"/>
    <m/>
    <n v="0"/>
    <n v="783000"/>
    <n v="783000"/>
    <n v="0"/>
    <d v="2026-01-19T00:00:00"/>
    <m/>
    <d v="2026-01-19T00:00:00"/>
    <n v="0"/>
    <m/>
    <s v=""/>
    <s v="Đã thanh toán"/>
    <d v="2026-01-19T00:00:00"/>
    <d v="2026-02-24T00:00:00"/>
    <m/>
    <m/>
    <x v="0"/>
    <x v="0"/>
    <m/>
    <s v="00003931783000"/>
    <e v="#N/A"/>
  </r>
  <r>
    <x v="36"/>
    <x v="21"/>
    <d v="2026-01-15T00:00:00"/>
    <s v="BH01631"/>
    <d v="2026-01-19T00:00:00"/>
    <s v="00003932"/>
    <s v="29353935 - Mega Hưng Phú"/>
    <n v="1468620"/>
    <n v="0"/>
    <n v="117490"/>
    <n v="1586110"/>
    <s v="Bán hàng"/>
    <d v="2026-02-24T00:00:00"/>
    <m/>
    <n v="0"/>
    <n v="1586110"/>
    <n v="1586110"/>
    <n v="0"/>
    <d v="2026-01-19T00:00:00"/>
    <m/>
    <d v="2026-01-19T00:00:00"/>
    <n v="0"/>
    <m/>
    <s v=""/>
    <s v="Đã thanh toán"/>
    <d v="2026-01-19T00:00:00"/>
    <d v="2026-02-24T00:00:00"/>
    <m/>
    <m/>
    <x v="0"/>
    <x v="0"/>
    <m/>
    <s v="000039321586110"/>
    <e v="#N/A"/>
  </r>
  <r>
    <x v="15"/>
    <x v="15"/>
    <d v="2026-01-15T00:00:00"/>
    <s v="BH01632"/>
    <d v="2026-01-19T00:00:00"/>
    <s v="00003933"/>
    <s v="TC91016973 - Trung tâm thương mại MM Mega Market Đà Nẵng"/>
    <n v="19262210"/>
    <n v="0"/>
    <n v="1540977"/>
    <n v="20803187"/>
    <s v="Bán hàng"/>
    <d v="2026-02-24T00:00:00"/>
    <m/>
    <n v="0"/>
    <n v="20803187"/>
    <n v="20803187"/>
    <n v="0"/>
    <d v="2026-01-19T00:00:00"/>
    <m/>
    <d v="2026-01-19T00:00:00"/>
    <n v="0"/>
    <m/>
    <s v=""/>
    <s v="Đã thanh toán"/>
    <d v="2026-01-19T00:00:00"/>
    <d v="2026-02-24T00:00:00"/>
    <m/>
    <m/>
    <x v="0"/>
    <x v="0"/>
    <m/>
    <s v="0000393320803187"/>
    <e v="#N/A"/>
  </r>
  <r>
    <x v="15"/>
    <x v="15"/>
    <d v="2026-01-15T00:00:00"/>
    <s v="BH01633"/>
    <d v="2026-01-19T00:00:00"/>
    <s v="00003934"/>
    <s v="TC91016383 - Trung tâm thương mại MM Mega Market Đà Nẵng"/>
    <n v="3801040"/>
    <n v="0"/>
    <n v="304083"/>
    <n v="4105123"/>
    <s v="Bán hàng"/>
    <d v="2026-02-24T00:00:00"/>
    <m/>
    <n v="0"/>
    <n v="4105123"/>
    <n v="4105123"/>
    <n v="0"/>
    <d v="2026-01-19T00:00:00"/>
    <m/>
    <d v="2026-01-19T00:00:00"/>
    <n v="0"/>
    <m/>
    <s v=""/>
    <s v="Đã thanh toán"/>
    <d v="2026-01-19T00:00:00"/>
    <d v="2026-02-24T00:00:00"/>
    <m/>
    <m/>
    <x v="0"/>
    <x v="0"/>
    <m/>
    <s v="000039344105123"/>
    <e v="#N/A"/>
  </r>
  <r>
    <x v="23"/>
    <x v="9"/>
    <d v="2026-01-15T00:00:00"/>
    <s v="BH01634"/>
    <d v="2026-01-19T00:00:00"/>
    <s v="00003935"/>
    <s v="TC24630893"/>
    <n v="2024120"/>
    <n v="0"/>
    <n v="161930"/>
    <n v="2186050"/>
    <s v="Bán hàng"/>
    <d v="2026-02-24T00:00:00"/>
    <m/>
    <n v="0"/>
    <n v="2186050"/>
    <n v="2186050"/>
    <n v="0"/>
    <d v="2026-01-19T00:00:00"/>
    <m/>
    <d v="2026-01-19T00:00:00"/>
    <n v="0"/>
    <m/>
    <s v=""/>
    <s v="Đã thanh toán"/>
    <d v="2026-01-19T00:00:00"/>
    <d v="2026-02-24T00:00:00"/>
    <m/>
    <m/>
    <x v="0"/>
    <x v="0"/>
    <m/>
    <s v="000039352186050"/>
    <e v="#N/A"/>
  </r>
  <r>
    <x v="22"/>
    <x v="2"/>
    <d v="2026-01-15T00:00:00"/>
    <s v="BH01635"/>
    <d v="2026-01-19T00:00:00"/>
    <s v="00003936"/>
    <s v="TC22693440"/>
    <n v="700000"/>
    <n v="0"/>
    <n v="56000"/>
    <n v="756000"/>
    <s v="Bán hàng"/>
    <d v="2026-02-24T00:00:00"/>
    <m/>
    <n v="0"/>
    <n v="756000"/>
    <n v="756000"/>
    <n v="0"/>
    <d v="2026-01-19T00:00:00"/>
    <m/>
    <d v="2026-01-19T00:00:00"/>
    <n v="0"/>
    <m/>
    <s v=""/>
    <s v="Đã thanh toán"/>
    <d v="2026-01-19T00:00:00"/>
    <d v="2026-02-24T00:00:00"/>
    <m/>
    <m/>
    <x v="0"/>
    <x v="0"/>
    <m/>
    <s v="00003936756000"/>
    <e v="#N/A"/>
  </r>
  <r>
    <x v="22"/>
    <x v="2"/>
    <d v="2026-01-15T00:00:00"/>
    <s v="BH01636"/>
    <d v="2026-01-19T00:00:00"/>
    <s v="00003937"/>
    <s v="TC22693419"/>
    <n v="1896000"/>
    <n v="0"/>
    <n v="151680"/>
    <n v="2047680"/>
    <s v="Bán hàng"/>
    <d v="2026-02-24T00:00:00"/>
    <m/>
    <n v="0"/>
    <n v="2047680"/>
    <n v="2047680"/>
    <n v="0"/>
    <d v="2026-01-19T00:00:00"/>
    <m/>
    <d v="2026-01-19T00:00:00"/>
    <n v="0"/>
    <m/>
    <s v=""/>
    <s v="Đã thanh toán"/>
    <d v="2026-01-19T00:00:00"/>
    <d v="2026-02-24T00:00:00"/>
    <m/>
    <m/>
    <x v="0"/>
    <x v="0"/>
    <m/>
    <s v="000039372047680"/>
    <e v="#N/A"/>
  </r>
  <r>
    <x v="20"/>
    <x v="3"/>
    <d v="2026-01-15T00:00:00"/>
    <s v="BH01637"/>
    <d v="2026-01-19T00:00:00"/>
    <s v="00003938"/>
    <s v="TC17345915"/>
    <n v="8103520"/>
    <n v="0"/>
    <n v="648282"/>
    <n v="8751802"/>
    <s v="Bán hàng"/>
    <d v="2026-02-24T00:00:00"/>
    <m/>
    <n v="0"/>
    <n v="8751802"/>
    <n v="8751802"/>
    <n v="0"/>
    <d v="2026-01-19T00:00:00"/>
    <m/>
    <d v="2026-01-19T00:00:00"/>
    <n v="0"/>
    <m/>
    <s v=""/>
    <s v="Đã thanh toán"/>
    <d v="2026-01-19T00:00:00"/>
    <d v="2026-02-24T00:00:00"/>
    <m/>
    <m/>
    <x v="0"/>
    <x v="0"/>
    <m/>
    <s v="000039388751802"/>
    <e v="#N/A"/>
  </r>
  <r>
    <x v="19"/>
    <x v="6"/>
    <d v="2026-01-15T00:00:00"/>
    <s v="BH01638"/>
    <d v="2026-01-19T00:00:00"/>
    <s v="00003939"/>
    <s v="TC16139718"/>
    <n v="2540000"/>
    <n v="0"/>
    <n v="203200"/>
    <n v="2743200"/>
    <s v="Bán hàng"/>
    <d v="2026-02-24T00:00:00"/>
    <m/>
    <n v="0"/>
    <n v="2743200"/>
    <n v="2743200"/>
    <n v="0"/>
    <d v="2026-01-19T00:00:00"/>
    <m/>
    <d v="2026-01-19T00:00:00"/>
    <n v="0"/>
    <m/>
    <s v=""/>
    <s v="Đã thanh toán"/>
    <d v="2026-01-19T00:00:00"/>
    <d v="2026-02-24T00:00:00"/>
    <m/>
    <m/>
    <x v="0"/>
    <x v="0"/>
    <m/>
    <s v="000039392743200"/>
    <e v="#N/A"/>
  </r>
  <r>
    <x v="19"/>
    <x v="6"/>
    <d v="2026-01-15T00:00:00"/>
    <s v="BH01639"/>
    <d v="2026-01-19T00:00:00"/>
    <s v="00003940"/>
    <s v="TC16138061"/>
    <n v="4048240"/>
    <n v="0"/>
    <n v="323859"/>
    <n v="4372099"/>
    <s v="Bán hàng"/>
    <d v="2026-02-24T00:00:00"/>
    <m/>
    <n v="0"/>
    <n v="4372099"/>
    <n v="4372099"/>
    <n v="0"/>
    <d v="2026-01-19T00:00:00"/>
    <m/>
    <d v="2026-01-19T00:00:00"/>
    <n v="0"/>
    <m/>
    <s v=""/>
    <s v="Đã thanh toán"/>
    <d v="2026-01-19T00:00:00"/>
    <d v="2026-02-24T00:00:00"/>
    <m/>
    <m/>
    <x v="0"/>
    <x v="0"/>
    <m/>
    <s v="000039404372099"/>
    <e v="#N/A"/>
  </r>
  <r>
    <x v="17"/>
    <x v="4"/>
    <d v="2026-01-15T00:00:00"/>
    <s v="BH01640"/>
    <d v="2026-01-19T00:00:00"/>
    <s v="00003941"/>
    <s v="TC15096287"/>
    <n v="6057740"/>
    <n v="0"/>
    <n v="484619"/>
    <n v="6542359"/>
    <s v="Bán hàng"/>
    <d v="2026-02-24T00:00:00"/>
    <m/>
    <n v="0"/>
    <n v="6542359"/>
    <n v="6542359"/>
    <n v="0"/>
    <d v="2026-01-19T00:00:00"/>
    <m/>
    <d v="2026-01-19T00:00:00"/>
    <n v="0"/>
    <m/>
    <s v=""/>
    <s v="Đã thanh toán"/>
    <d v="2026-01-19T00:00:00"/>
    <d v="2026-02-24T00:00:00"/>
    <m/>
    <m/>
    <x v="0"/>
    <x v="0"/>
    <m/>
    <s v="000039416542359"/>
    <e v="#N/A"/>
  </r>
  <r>
    <x v="27"/>
    <x v="8"/>
    <d v="2026-01-15T00:00:00"/>
    <s v="BH02412"/>
    <d v="2026-01-20T00:00:00"/>
    <s v="00004078"/>
    <s v="13037850"/>
    <n v="932890"/>
    <n v="0"/>
    <n v="74631"/>
    <n v="1007521"/>
    <s v="Bán hàng"/>
    <d v="2026-02-24T00:00:00"/>
    <m/>
    <n v="0"/>
    <n v="1007521"/>
    <n v="1007521"/>
    <n v="0"/>
    <d v="2026-01-20T00:00:00"/>
    <m/>
    <d v="2026-01-20T00:00:00"/>
    <n v="0"/>
    <m/>
    <s v=""/>
    <s v="Đã thanh toán"/>
    <d v="2026-01-20T00:00:00"/>
    <d v="2026-02-24T00:00:00"/>
    <m/>
    <m/>
    <x v="0"/>
    <x v="0"/>
    <m/>
    <s v="000040781007521"/>
    <e v="#N/A"/>
  </r>
  <r>
    <x v="31"/>
    <x v="18"/>
    <d v="2026-01-16T00:00:00"/>
    <s v="BH01641"/>
    <d v="2026-01-19T00:00:00"/>
    <s v="00003946"/>
    <s v="10108874 - Mega An Phú"/>
    <n v="5759520"/>
    <n v="0"/>
    <n v="460762"/>
    <n v="6220282"/>
    <s v="Bán hàng"/>
    <d v="2026-02-24T00:00:00"/>
    <m/>
    <n v="0"/>
    <n v="6220282"/>
    <n v="6220282"/>
    <n v="0"/>
    <d v="2026-01-19T00:00:00"/>
    <m/>
    <d v="2026-01-19T00:00:00"/>
    <n v="0"/>
    <m/>
    <s v=""/>
    <s v="Đã thanh toán"/>
    <d v="2026-01-19T00:00:00"/>
    <d v="2026-02-24T00:00:00"/>
    <m/>
    <m/>
    <x v="0"/>
    <x v="0"/>
    <m/>
    <s v="000039466220282"/>
    <e v="#N/A"/>
  </r>
  <r>
    <x v="31"/>
    <x v="18"/>
    <d v="2026-01-16T00:00:00"/>
    <s v="BH01642"/>
    <d v="2026-01-19T00:00:00"/>
    <s v="00003943"/>
    <s v="10108549 - Mega An Phú"/>
    <n v="1822480"/>
    <n v="0"/>
    <n v="145798"/>
    <n v="1968278"/>
    <s v="Bán hàng"/>
    <d v="2026-02-24T00:00:00"/>
    <m/>
    <n v="0"/>
    <n v="1968278"/>
    <n v="1968278"/>
    <n v="0"/>
    <d v="2026-01-19T00:00:00"/>
    <m/>
    <d v="2026-01-19T00:00:00"/>
    <n v="0"/>
    <m/>
    <s v=""/>
    <s v="Đã thanh toán"/>
    <d v="2026-01-19T00:00:00"/>
    <d v="2026-02-24T00:00:00"/>
    <m/>
    <m/>
    <x v="0"/>
    <x v="0"/>
    <m/>
    <s v="000039431968278"/>
    <e v="#N/A"/>
  </r>
  <r>
    <x v="37"/>
    <x v="22"/>
    <d v="2026-01-16T00:00:00"/>
    <s v="BH02670"/>
    <d v="2026-01-23T00:00:00"/>
    <s v="00005250"/>
    <s v="90589832"/>
    <n v="2484570"/>
    <n v="0"/>
    <n v="198766"/>
    <n v="2683336"/>
    <s v="Bán hàng"/>
    <d v="2026-02-24T00:00:00"/>
    <m/>
    <n v="0"/>
    <n v="2683336"/>
    <n v="2683336"/>
    <n v="0"/>
    <d v="2026-01-23T00:00:00"/>
    <m/>
    <d v="2026-01-23T00:00:00"/>
    <n v="0"/>
    <m/>
    <s v=""/>
    <s v="Đã thanh toán"/>
    <d v="2026-01-23T00:00:00"/>
    <d v="2026-02-24T00:00:00"/>
    <m/>
    <m/>
    <x v="0"/>
    <x v="0"/>
    <m/>
    <s v="000052502683336"/>
    <e v="#N/A"/>
  </r>
  <r>
    <x v="27"/>
    <x v="8"/>
    <d v="2026-01-16T00:00:00"/>
    <s v="BH02671"/>
    <d v="2026-01-23T00:00:00"/>
    <s v="00005251"/>
    <s v="90588067"/>
    <n v="725000"/>
    <n v="0"/>
    <n v="58000"/>
    <n v="783000"/>
    <s v="Bán hàng"/>
    <d v="2026-02-24T00:00:00"/>
    <m/>
    <n v="0"/>
    <n v="783000"/>
    <n v="783000"/>
    <n v="0"/>
    <d v="2026-01-23T00:00:00"/>
    <m/>
    <d v="2026-01-23T00:00:00"/>
    <n v="0"/>
    <m/>
    <s v=""/>
    <s v="Đã thanh toán"/>
    <d v="2026-01-23T00:00:00"/>
    <d v="2026-02-24T00:00:00"/>
    <m/>
    <m/>
    <x v="0"/>
    <x v="0"/>
    <m/>
    <s v="00005251783000"/>
    <e v="#N/A"/>
  </r>
  <r>
    <x v="38"/>
    <x v="23"/>
    <d v="2026-01-16T00:00:00"/>
    <s v="BH02694"/>
    <d v="2026-01-23T00:00:00"/>
    <s v="00005252"/>
    <s v="14086185"/>
    <n v="3348180"/>
    <n v="0"/>
    <n v="267854"/>
    <n v="3616034"/>
    <s v="Bán hàng"/>
    <d v="2026-02-24T00:00:00"/>
    <m/>
    <n v="0"/>
    <n v="3616034"/>
    <n v="3616034"/>
    <n v="0"/>
    <d v="2026-01-23T00:00:00"/>
    <m/>
    <d v="2026-01-23T00:00:00"/>
    <n v="0"/>
    <m/>
    <s v=""/>
    <s v="Đã thanh toán"/>
    <d v="2026-01-23T00:00:00"/>
    <d v="2026-02-24T00:00:00"/>
    <m/>
    <m/>
    <x v="0"/>
    <x v="0"/>
    <m/>
    <s v="000052523616034"/>
    <e v="#N/A"/>
  </r>
  <r>
    <x v="38"/>
    <x v="23"/>
    <d v="2026-01-16T00:00:00"/>
    <s v="BH02695"/>
    <d v="2026-01-24T00:00:00"/>
    <s v="00005299"/>
    <s v="14086329"/>
    <n v="36393664"/>
    <n v="0"/>
    <n v="2911493"/>
    <n v="39305157"/>
    <s v="Bán hàng"/>
    <d v="2026-02-24T00:00:00"/>
    <m/>
    <n v="0"/>
    <n v="39305157"/>
    <n v="39305157"/>
    <n v="0"/>
    <d v="2026-01-24T00:00:00"/>
    <m/>
    <d v="2026-01-24T00:00:00"/>
    <n v="0"/>
    <m/>
    <s v=""/>
    <s v="Đã thanh toán"/>
    <d v="2026-01-24T00:00:00"/>
    <d v="2026-02-24T00:00:00"/>
    <m/>
    <m/>
    <x v="0"/>
    <x v="0"/>
    <m/>
    <s v="0000529939305157"/>
    <e v="#N/A"/>
  </r>
  <r>
    <x v="19"/>
    <x v="6"/>
    <d v="2026-01-19T00:00:00"/>
    <s v="BH01983"/>
    <d v="2026-01-22T00:00:00"/>
    <s v="00005160"/>
    <s v="TC16140576"/>
    <n v="474325"/>
    <n v="0"/>
    <n v="37946"/>
    <n v="512271"/>
    <s v="Bán hàng"/>
    <d v="2026-03-10T00:00:00"/>
    <m/>
    <n v="0"/>
    <n v="512271"/>
    <n v="512271"/>
    <n v="0"/>
    <d v="2026-01-22T00:00:00"/>
    <m/>
    <d v="2026-01-22T00:00:00"/>
    <n v="0"/>
    <m/>
    <s v=""/>
    <s v="Đã thanh toán"/>
    <d v="2026-01-22T00:00:00"/>
    <d v="2026-03-10T00:00:00"/>
    <m/>
    <m/>
    <x v="0"/>
    <x v="0"/>
    <m/>
    <s v="00005160512271"/>
    <e v="#N/A"/>
  </r>
  <r>
    <x v="19"/>
    <x v="6"/>
    <d v="2026-01-19T00:00:00"/>
    <s v="BH01984"/>
    <d v="2026-01-22T00:00:00"/>
    <s v="00005161"/>
    <s v="TC16140684"/>
    <n v="501830"/>
    <n v="0"/>
    <n v="40146"/>
    <n v="541976"/>
    <s v="Bán hàng"/>
    <d v="2026-03-10T00:00:00"/>
    <m/>
    <n v="0"/>
    <n v="541976"/>
    <n v="541976"/>
    <n v="0"/>
    <d v="2026-01-22T00:00:00"/>
    <m/>
    <d v="2026-01-22T00:00:00"/>
    <n v="0"/>
    <m/>
    <s v=""/>
    <s v="Đã thanh toán"/>
    <d v="2026-01-22T00:00:00"/>
    <d v="2026-03-10T00:00:00"/>
    <m/>
    <m/>
    <x v="0"/>
    <x v="0"/>
    <m/>
    <s v="00005161541976"/>
    <e v="#N/A"/>
  </r>
  <r>
    <x v="25"/>
    <x v="13"/>
    <d v="2026-01-19T00:00:00"/>
    <s v="BH01985"/>
    <d v="2026-01-22T00:00:00"/>
    <s v="00005162"/>
    <s v="TC21460994"/>
    <n v="2893620"/>
    <n v="0"/>
    <n v="231490"/>
    <n v="3125110"/>
    <s v="Bán hàng"/>
    <d v="2026-03-10T00:00:00"/>
    <m/>
    <n v="0"/>
    <n v="3125110"/>
    <n v="3125110"/>
    <n v="0"/>
    <d v="2026-01-22T00:00:00"/>
    <m/>
    <d v="2026-01-22T00:00:00"/>
    <n v="0"/>
    <m/>
    <s v=""/>
    <s v="Đã thanh toán"/>
    <d v="2026-01-22T00:00:00"/>
    <d v="2026-03-10T00:00:00"/>
    <m/>
    <m/>
    <x v="0"/>
    <x v="0"/>
    <m/>
    <s v="000051623125110"/>
    <e v="#N/A"/>
  </r>
  <r>
    <x v="22"/>
    <x v="2"/>
    <d v="2026-01-19T00:00:00"/>
    <s v="BH01986"/>
    <d v="2026-01-22T00:00:00"/>
    <s v="00005163"/>
    <s v="TC22694776"/>
    <n v="474325"/>
    <n v="0"/>
    <n v="37946"/>
    <n v="512271"/>
    <s v="Bán hàng"/>
    <d v="2026-03-10T00:00:00"/>
    <m/>
    <n v="0"/>
    <n v="512271"/>
    <n v="512271"/>
    <n v="0"/>
    <d v="2026-01-22T00:00:00"/>
    <m/>
    <d v="2026-01-22T00:00:00"/>
    <n v="0"/>
    <m/>
    <s v=""/>
    <s v="Đã thanh toán"/>
    <d v="2026-01-22T00:00:00"/>
    <d v="2026-03-10T00:00:00"/>
    <m/>
    <m/>
    <x v="0"/>
    <x v="0"/>
    <m/>
    <s v="00005163512271"/>
    <e v="#N/A"/>
  </r>
  <r>
    <x v="22"/>
    <x v="2"/>
    <d v="2026-01-19T00:00:00"/>
    <s v="BH01987"/>
    <d v="2026-01-22T00:00:00"/>
    <s v="00005164"/>
    <s v="TC22695316"/>
    <n v="3462885"/>
    <n v="0"/>
    <n v="277031"/>
    <n v="3739916"/>
    <s v="Bán hàng"/>
    <d v="2026-03-10T00:00:00"/>
    <m/>
    <n v="0"/>
    <n v="3739916"/>
    <n v="3739916"/>
    <n v="0"/>
    <d v="2026-01-22T00:00:00"/>
    <m/>
    <d v="2026-01-22T00:00:00"/>
    <n v="0"/>
    <m/>
    <s v=""/>
    <s v="Đã thanh toán"/>
    <d v="2026-01-22T00:00:00"/>
    <d v="2026-03-10T00:00:00"/>
    <m/>
    <m/>
    <x v="0"/>
    <x v="0"/>
    <m/>
    <s v="000051643739916"/>
    <e v="#N/A"/>
  </r>
  <r>
    <x v="29"/>
    <x v="1"/>
    <d v="2026-01-19T00:00:00"/>
    <s v="BH01988"/>
    <d v="2026-01-22T00:00:00"/>
    <s v="00005165"/>
    <s v="TC25669520"/>
    <n v="1928880"/>
    <n v="0"/>
    <n v="154310"/>
    <n v="2083190"/>
    <s v="Bán hàng"/>
    <d v="2026-02-24T00:00:00"/>
    <m/>
    <n v="0"/>
    <n v="2083190"/>
    <n v="2083190"/>
    <n v="0"/>
    <d v="2026-01-22T00:00:00"/>
    <m/>
    <d v="2026-01-22T00:00:00"/>
    <n v="0"/>
    <m/>
    <s v=""/>
    <s v="Đã thanh toán"/>
    <d v="2026-01-22T00:00:00"/>
    <d v="2026-02-24T00:00:00"/>
    <m/>
    <m/>
    <x v="0"/>
    <x v="0"/>
    <m/>
    <s v="000051652083190"/>
    <e v="#N/A"/>
  </r>
  <r>
    <x v="33"/>
    <x v="14"/>
    <d v="2026-01-19T00:00:00"/>
    <s v="BH01989"/>
    <d v="2026-01-22T00:00:00"/>
    <s v="00005166"/>
    <s v="TC28685165"/>
    <n v="4397770"/>
    <n v="0"/>
    <n v="351822"/>
    <n v="4749592"/>
    <s v="Bán hàng"/>
    <d v="2026-03-10T00:00:00"/>
    <m/>
    <n v="0"/>
    <n v="4749592"/>
    <n v="4749592"/>
    <n v="0"/>
    <d v="2026-01-22T00:00:00"/>
    <m/>
    <d v="2026-01-22T00:00:00"/>
    <n v="0"/>
    <m/>
    <s v=""/>
    <s v="Đã thanh toán"/>
    <d v="2026-01-22T00:00:00"/>
    <d v="2026-03-10T00:00:00"/>
    <m/>
    <m/>
    <x v="0"/>
    <x v="0"/>
    <m/>
    <s v="000051664749592"/>
    <e v="#N/A"/>
  </r>
  <r>
    <x v="34"/>
    <x v="20"/>
    <d v="2026-01-19T00:00:00"/>
    <s v="BH03072"/>
    <d v="2026-01-21T00:00:00"/>
    <s v="00004794"/>
    <s v="26081442"/>
    <n v="1840000"/>
    <n v="0"/>
    <n v="147200"/>
    <n v="1987200"/>
    <s v="Bán hàng"/>
    <d v="2026-02-24T00:00:00"/>
    <m/>
    <n v="0"/>
    <n v="1987200"/>
    <n v="1987200"/>
    <n v="0"/>
    <d v="2026-01-21T00:00:00"/>
    <m/>
    <d v="2026-01-21T00:00:00"/>
    <n v="0"/>
    <m/>
    <s v=""/>
    <s v="Đã thanh toán"/>
    <d v="2026-01-21T00:00:00"/>
    <d v="2026-02-24T00:00:00"/>
    <m/>
    <m/>
    <x v="0"/>
    <x v="0"/>
    <m/>
    <s v="000047941987200"/>
    <e v="#N/A"/>
  </r>
  <r>
    <x v="16"/>
    <x v="11"/>
    <d v="2026-01-20T00:00:00"/>
    <s v="BH01990"/>
    <d v="2026-01-22T00:00:00"/>
    <s v="00005167"/>
    <s v="19078194"/>
    <n v="4822200"/>
    <n v="0"/>
    <n v="385776"/>
    <n v="5207976"/>
    <s v="Bán hàng"/>
    <d v="2026-02-24T00:00:00"/>
    <m/>
    <n v="0"/>
    <n v="5207976"/>
    <n v="5207976"/>
    <n v="0"/>
    <d v="2026-01-22T00:00:00"/>
    <m/>
    <d v="2026-01-22T00:00:00"/>
    <n v="0"/>
    <m/>
    <s v=""/>
    <s v="Đã thanh toán"/>
    <d v="2026-01-22T00:00:00"/>
    <d v="2026-02-24T00:00:00"/>
    <m/>
    <m/>
    <x v="0"/>
    <x v="0"/>
    <m/>
    <s v="000051675207976"/>
    <e v="#N/A"/>
  </r>
  <r>
    <x v="35"/>
    <x v="12"/>
    <d v="2026-01-20T00:00:00"/>
    <s v="BH01991"/>
    <d v="2026-01-22T00:00:00"/>
    <s v="00005168"/>
    <s v="18602539"/>
    <n v="725000"/>
    <n v="0"/>
    <n v="58000"/>
    <n v="783000"/>
    <s v="Bán hàng"/>
    <d v="2026-02-24T00:00:00"/>
    <m/>
    <n v="0"/>
    <n v="783000"/>
    <n v="783000"/>
    <n v="0"/>
    <d v="2026-01-22T00:00:00"/>
    <m/>
    <d v="2026-01-22T00:00:00"/>
    <n v="0"/>
    <m/>
    <s v=""/>
    <s v="Đã thanh toán"/>
    <d v="2026-01-22T00:00:00"/>
    <d v="2026-02-24T00:00:00"/>
    <m/>
    <m/>
    <x v="0"/>
    <x v="0"/>
    <m/>
    <s v="00005168783000"/>
    <e v="#N/A"/>
  </r>
  <r>
    <x v="35"/>
    <x v="12"/>
    <d v="2026-01-20T00:00:00"/>
    <s v="BH01992"/>
    <d v="2026-01-22T00:00:00"/>
    <s v="00005169"/>
    <s v="18602508"/>
    <n v="4436424"/>
    <n v="0"/>
    <n v="354914"/>
    <n v="4791338"/>
    <s v="Bán hàng"/>
    <d v="2026-02-24T00:00:00"/>
    <m/>
    <n v="0"/>
    <n v="4791338"/>
    <n v="4791338"/>
    <n v="0"/>
    <d v="2026-01-22T00:00:00"/>
    <m/>
    <d v="2026-01-22T00:00:00"/>
    <n v="0"/>
    <m/>
    <s v=""/>
    <s v="Đã thanh toán"/>
    <d v="2026-01-22T00:00:00"/>
    <d v="2026-02-24T00:00:00"/>
    <m/>
    <m/>
    <x v="0"/>
    <x v="0"/>
    <m/>
    <s v="000051694791338"/>
    <e v="#N/A"/>
  </r>
  <r>
    <x v="35"/>
    <x v="12"/>
    <d v="2026-01-20T00:00:00"/>
    <s v="BH01993"/>
    <d v="2026-01-22T00:00:00"/>
    <s v="00005170"/>
    <s v="18603379"/>
    <n v="2024120"/>
    <n v="0"/>
    <n v="161930"/>
    <n v="2186050"/>
    <s v="Bán hàng"/>
    <d v="2026-02-24T00:00:00"/>
    <m/>
    <n v="0"/>
    <n v="2186050"/>
    <n v="2186050"/>
    <n v="0"/>
    <d v="2026-01-22T00:00:00"/>
    <m/>
    <d v="2026-01-22T00:00:00"/>
    <n v="0"/>
    <m/>
    <s v=""/>
    <s v="Đã thanh toán"/>
    <d v="2026-01-22T00:00:00"/>
    <d v="2026-02-24T00:00:00"/>
    <m/>
    <m/>
    <x v="0"/>
    <x v="0"/>
    <m/>
    <s v="000051702186050"/>
    <e v="#N/A"/>
  </r>
  <r>
    <x v="35"/>
    <x v="12"/>
    <d v="2026-01-20T00:00:00"/>
    <s v="BH01994"/>
    <d v="2026-01-22T00:00:00"/>
    <s v="00005171"/>
    <s v="18602524"/>
    <n v="474325"/>
    <n v="0"/>
    <n v="37946"/>
    <n v="512271"/>
    <s v="Bán hàng"/>
    <d v="2026-02-24T00:00:00"/>
    <m/>
    <n v="0"/>
    <n v="512271"/>
    <n v="512271"/>
    <n v="0"/>
    <d v="2026-01-22T00:00:00"/>
    <m/>
    <d v="2026-01-22T00:00:00"/>
    <n v="0"/>
    <m/>
    <s v=""/>
    <s v="Đã thanh toán"/>
    <d v="2026-01-22T00:00:00"/>
    <d v="2026-02-24T00:00:00"/>
    <m/>
    <m/>
    <x v="0"/>
    <x v="0"/>
    <m/>
    <s v="00005171512271"/>
    <e v="#N/A"/>
  </r>
  <r>
    <x v="27"/>
    <x v="8"/>
    <d v="2026-01-20T00:00:00"/>
    <s v="BH03260"/>
    <d v="2026-01-27T00:00:00"/>
    <s v="00006726"/>
    <s v="13043028"/>
    <n v="2893320"/>
    <n v="0"/>
    <n v="231466"/>
    <n v="3124786"/>
    <s v="Bán hàng"/>
    <d v="2026-02-24T00:00:00"/>
    <m/>
    <n v="0"/>
    <n v="3124786"/>
    <n v="3124786"/>
    <n v="0"/>
    <d v="2026-01-27T00:00:00"/>
    <m/>
    <d v="2026-01-27T00:00:00"/>
    <n v="0"/>
    <m/>
    <s v=""/>
    <s v="Đã thanh toán"/>
    <d v="2026-01-27T00:00:00"/>
    <d v="2026-02-24T00:00:00"/>
    <m/>
    <m/>
    <x v="0"/>
    <x v="0"/>
    <m/>
    <s v="000067263124786"/>
    <e v="#N/A"/>
  </r>
  <r>
    <x v="27"/>
    <x v="8"/>
    <d v="2026-01-20T00:00:00"/>
    <s v="BH03295"/>
    <d v="2026-01-27T00:00:00"/>
    <s v="00006729"/>
    <s v="14086812"/>
    <n v="725000"/>
    <n v="0"/>
    <n v="58000"/>
    <n v="783000"/>
    <s v="Bán hàng"/>
    <d v="2026-02-24T00:00:00"/>
    <m/>
    <n v="0"/>
    <n v="783000"/>
    <n v="783000"/>
    <n v="0"/>
    <d v="2026-01-27T00:00:00"/>
    <m/>
    <d v="2026-01-27T00:00:00"/>
    <n v="0"/>
    <m/>
    <s v=""/>
    <s v="Đã thanh toán"/>
    <d v="2026-01-27T00:00:00"/>
    <d v="2026-02-24T00:00:00"/>
    <m/>
    <m/>
    <x v="0"/>
    <x v="0"/>
    <m/>
    <s v="00006729783000"/>
    <e v="#N/A"/>
  </r>
  <r>
    <x v="27"/>
    <x v="8"/>
    <d v="2026-01-20T00:00:00"/>
    <s v="BH03296"/>
    <d v="2026-01-27T00:00:00"/>
    <s v="00006733"/>
    <s v="14091183"/>
    <n v="4743250"/>
    <n v="0"/>
    <n v="379460"/>
    <n v="5122710"/>
    <s v="Bán hàng"/>
    <d v="2026-02-24T00:00:00"/>
    <m/>
    <n v="0"/>
    <n v="5122710"/>
    <n v="5122710"/>
    <n v="0"/>
    <d v="2026-01-27T00:00:00"/>
    <m/>
    <d v="2026-01-27T00:00:00"/>
    <n v="0"/>
    <m/>
    <s v=""/>
    <s v="Đã thanh toán"/>
    <d v="2026-01-27T00:00:00"/>
    <d v="2026-02-24T00:00:00"/>
    <m/>
    <m/>
    <x v="0"/>
    <x v="0"/>
    <m/>
    <s v="000067335122710"/>
    <e v="#N/A"/>
  </r>
  <r>
    <x v="27"/>
    <x v="8"/>
    <d v="2026-01-20T00:00:00"/>
    <s v="BH03297"/>
    <d v="2026-01-27T00:00:00"/>
    <s v="00006727"/>
    <s v="14090742"/>
    <n v="9644400"/>
    <n v="0"/>
    <n v="771552"/>
    <n v="10415952"/>
    <s v="Bán hàng"/>
    <d v="2026-02-24T00:00:00"/>
    <m/>
    <n v="0"/>
    <n v="10415952"/>
    <n v="10415952"/>
    <n v="0"/>
    <d v="2026-01-27T00:00:00"/>
    <m/>
    <d v="2026-01-27T00:00:00"/>
    <n v="0"/>
    <m/>
    <s v=""/>
    <s v="Đã thanh toán"/>
    <d v="2026-01-27T00:00:00"/>
    <d v="2026-02-24T00:00:00"/>
    <m/>
    <m/>
    <x v="0"/>
    <x v="0"/>
    <m/>
    <s v="0000672710415952"/>
    <e v="#N/A"/>
  </r>
  <r>
    <x v="27"/>
    <x v="8"/>
    <d v="2026-01-20T00:00:00"/>
    <s v="BH03298"/>
    <d v="2026-01-27T00:00:00"/>
    <s v="00006734"/>
    <s v="14090159"/>
    <n v="948650"/>
    <n v="0"/>
    <n v="75892"/>
    <n v="1024542"/>
    <s v="Bán hàng"/>
    <d v="2026-02-24T00:00:00"/>
    <m/>
    <n v="0"/>
    <n v="1024542"/>
    <n v="1024542"/>
    <n v="0"/>
    <d v="2026-01-27T00:00:00"/>
    <m/>
    <d v="2026-01-27T00:00:00"/>
    <n v="0"/>
    <m/>
    <s v=""/>
    <s v="Đã thanh toán"/>
    <d v="2026-01-27T00:00:00"/>
    <d v="2026-02-24T00:00:00"/>
    <m/>
    <m/>
    <x v="0"/>
    <x v="0"/>
    <m/>
    <s v="000067341024542"/>
    <e v="#N/A"/>
  </r>
  <r>
    <x v="27"/>
    <x v="8"/>
    <d v="2026-01-20T00:00:00"/>
    <s v="BH03299"/>
    <d v="2026-01-27T00:00:00"/>
    <s v="00006730"/>
    <s v="14091180"/>
    <n v="9235611"/>
    <n v="0"/>
    <n v="738849"/>
    <n v="9974460"/>
    <s v="Bán hàng"/>
    <d v="2026-02-24T00:00:00"/>
    <m/>
    <n v="0"/>
    <n v="9974460"/>
    <n v="9974460"/>
    <n v="0"/>
    <d v="2026-01-27T00:00:00"/>
    <m/>
    <d v="2026-01-27T00:00:00"/>
    <n v="0"/>
    <m/>
    <s v=""/>
    <s v="Đã thanh toán"/>
    <d v="2026-01-27T00:00:00"/>
    <d v="2026-02-24T00:00:00"/>
    <m/>
    <m/>
    <x v="0"/>
    <x v="0"/>
    <m/>
    <s v="000067309974460"/>
    <e v="#N/A"/>
  </r>
  <r>
    <x v="30"/>
    <x v="5"/>
    <d v="2026-01-20T00:00:00"/>
    <s v="MDV00024"/>
    <d v="2026-01-20T00:00:00"/>
    <s v="00000228"/>
    <s v="Ho tro phi van chuyen T12/2025"/>
    <n v="5477189"/>
    <n v="0"/>
    <n v="0"/>
    <n v="5477189"/>
    <s v="Giảm công nợ"/>
    <d v="2026-01-26T00:00:00"/>
    <m/>
    <n v="0"/>
    <n v="-5477189"/>
    <n v="-5477189"/>
    <n v="0"/>
    <d v="2026-01-20T00:00:00"/>
    <m/>
    <d v="2026-01-20T00:00:00"/>
    <n v="0"/>
    <m/>
    <s v=""/>
    <s v="Đã thanh toán"/>
    <d v="2026-01-20T00:00:00"/>
    <d v="2026-01-26T00:00:00"/>
    <m/>
    <m/>
    <x v="0"/>
    <x v="0"/>
    <m/>
    <s v="00000228-5477189"/>
    <e v="#N/A"/>
  </r>
  <r>
    <x v="26"/>
    <x v="17"/>
    <d v="2026-01-21T00:00:00"/>
    <s v="BH02578"/>
    <d v="2026-01-24T00:00:00"/>
    <s v="00005319"/>
    <s v="11338627 - Mega Bình Phú"/>
    <n v="3857760"/>
    <n v="0"/>
    <n v="308621"/>
    <n v="4166381"/>
    <s v="Bán hàng"/>
    <d v="2026-03-10T00:00:00"/>
    <m/>
    <n v="0"/>
    <n v="4166381"/>
    <n v="4166381"/>
    <n v="0"/>
    <d v="2026-01-24T00:00:00"/>
    <m/>
    <d v="2026-01-24T00:00:00"/>
    <n v="0"/>
    <m/>
    <s v=""/>
    <s v="Đã thanh toán"/>
    <d v="2026-01-24T00:00:00"/>
    <d v="2026-03-10T00:00:00"/>
    <m/>
    <m/>
    <x v="0"/>
    <x v="0"/>
    <m/>
    <s v="000053194166381"/>
    <e v="#N/A"/>
  </r>
  <r>
    <x v="26"/>
    <x v="17"/>
    <d v="2026-01-21T00:00:00"/>
    <s v="BH02579"/>
    <d v="2026-01-24T00:00:00"/>
    <s v="00005320"/>
    <s v="11339809 - Mega Bình Phú"/>
    <n v="3287240"/>
    <n v="0"/>
    <n v="262979"/>
    <n v="3550219"/>
    <s v="Bán hàng"/>
    <d v="2026-03-10T00:00:00"/>
    <m/>
    <n v="0"/>
    <n v="3550219"/>
    <n v="3550219"/>
    <n v="0"/>
    <d v="2026-01-24T00:00:00"/>
    <m/>
    <d v="2026-01-24T00:00:00"/>
    <n v="0"/>
    <m/>
    <s v=""/>
    <s v="Đã thanh toán"/>
    <d v="2026-01-24T00:00:00"/>
    <d v="2026-03-10T00:00:00"/>
    <m/>
    <m/>
    <x v="0"/>
    <x v="0"/>
    <m/>
    <s v="000053203550219"/>
    <e v="#N/A"/>
  </r>
  <r>
    <x v="26"/>
    <x v="17"/>
    <d v="2026-01-21T00:00:00"/>
    <s v="BH02580"/>
    <d v="2026-01-24T00:00:00"/>
    <s v="00005321"/>
    <s v="11339487 - Mega Bình Phú"/>
    <n v="9918960"/>
    <n v="0"/>
    <n v="793517"/>
    <n v="10712477"/>
    <s v="Bán hàng"/>
    <d v="2026-03-10T00:00:00"/>
    <m/>
    <n v="0"/>
    <n v="10712477"/>
    <n v="10712477"/>
    <n v="0"/>
    <d v="2026-01-24T00:00:00"/>
    <m/>
    <d v="2026-01-24T00:00:00"/>
    <n v="0"/>
    <m/>
    <s v=""/>
    <s v="Đã thanh toán"/>
    <d v="2026-01-24T00:00:00"/>
    <d v="2026-03-10T00:00:00"/>
    <m/>
    <m/>
    <x v="0"/>
    <x v="0"/>
    <m/>
    <s v="0000532110712477"/>
    <e v="#N/A"/>
  </r>
  <r>
    <x v="27"/>
    <x v="8"/>
    <d v="2026-01-21T00:00:00"/>
    <s v="BH03465"/>
    <d v="2026-01-27T00:00:00"/>
    <s v="00006731"/>
    <s v="26085179"/>
    <n v="932890"/>
    <n v="0"/>
    <n v="74631"/>
    <n v="1007521"/>
    <s v="Bán hàng"/>
    <d v="2026-03-10T00:00:00"/>
    <m/>
    <n v="0"/>
    <n v="1007521"/>
    <n v="1007521"/>
    <n v="0"/>
    <d v="2026-01-27T00:00:00"/>
    <m/>
    <d v="2026-01-27T00:00:00"/>
    <n v="0"/>
    <m/>
    <s v=""/>
    <s v="Đã thanh toán"/>
    <d v="2026-01-27T00:00:00"/>
    <d v="2026-03-10T00:00:00"/>
    <m/>
    <m/>
    <x v="0"/>
    <x v="0"/>
    <m/>
    <s v="000067311007521"/>
    <e v="#N/A"/>
  </r>
  <r>
    <x v="36"/>
    <x v="21"/>
    <d v="2026-01-21T00:00:00"/>
    <s v="BH03796"/>
    <d v="2026-01-31T00:00:00"/>
    <s v="00008294"/>
    <s v="29355228 - Mega Hưng Phú"/>
    <n v="7252225"/>
    <n v="0"/>
    <n v="580178"/>
    <n v="7832403"/>
    <s v="Bán hàng"/>
    <d v="2026-03-10T00:00:00"/>
    <m/>
    <n v="0"/>
    <n v="7832403"/>
    <n v="7832403"/>
    <n v="0"/>
    <d v="2026-01-31T00:00:00"/>
    <m/>
    <d v="2026-01-31T00:00:00"/>
    <n v="0"/>
    <m/>
    <s v=""/>
    <s v="Đã thanh toán"/>
    <d v="2026-01-31T00:00:00"/>
    <d v="2026-03-10T00:00:00"/>
    <m/>
    <m/>
    <x v="0"/>
    <x v="0"/>
    <m/>
    <s v="000082947832403"/>
    <e v="#N/A"/>
  </r>
  <r>
    <x v="33"/>
    <x v="14"/>
    <d v="2026-01-22T00:00:00"/>
    <s v="BH02561"/>
    <d v="2026-01-24T00:00:00"/>
    <s v="00005301"/>
    <s v="TC28687048"/>
    <n v="3291100"/>
    <n v="0"/>
    <n v="263288"/>
    <n v="3554388"/>
    <s v="Bán hàng"/>
    <d v="2026-03-10T00:00:00"/>
    <m/>
    <n v="0"/>
    <n v="3554388"/>
    <n v="3554388"/>
    <n v="0"/>
    <d v="2026-01-24T00:00:00"/>
    <m/>
    <d v="2026-01-24T00:00:00"/>
    <n v="0"/>
    <m/>
    <s v=""/>
    <s v="Đã thanh toán"/>
    <d v="2026-01-24T00:00:00"/>
    <d v="2026-03-10T00:00:00"/>
    <m/>
    <m/>
    <x v="0"/>
    <x v="0"/>
    <m/>
    <s v="000053013554388"/>
    <e v="#N/A"/>
  </r>
  <r>
    <x v="24"/>
    <x v="0"/>
    <d v="2026-01-22T00:00:00"/>
    <s v="BH02562"/>
    <d v="2026-01-24T00:00:00"/>
    <s v="00005302"/>
    <s v="TC27696642"/>
    <n v="25711710"/>
    <n v="0"/>
    <n v="2056937"/>
    <n v="27768647"/>
    <s v="Bán hàng"/>
    <d v="2026-05-25T00:00:00"/>
    <m/>
    <n v="0"/>
    <n v="27768647"/>
    <n v="27768647"/>
    <n v="0"/>
    <d v="2026-01-24T00:00:00"/>
    <m/>
    <d v="2026-01-24T00:00:00"/>
    <n v="0"/>
    <m/>
    <s v=""/>
    <s v="Đã thanh toán"/>
    <d v="2026-01-24T00:00:00"/>
    <d v="2026-05-25T00:00:00"/>
    <m/>
    <m/>
    <x v="0"/>
    <x v="0"/>
    <m/>
    <s v="0000530227768647"/>
    <e v="#N/A"/>
  </r>
  <r>
    <x v="29"/>
    <x v="1"/>
    <d v="2026-01-22T00:00:00"/>
    <s v="BH02563"/>
    <d v="2026-01-24T00:00:00"/>
    <s v="00005303"/>
    <s v="TC25671588"/>
    <n v="10045400"/>
    <n v="0"/>
    <n v="803632"/>
    <n v="10849032"/>
    <s v="Bán hàng"/>
    <d v="2026-04-24T00:00:00"/>
    <m/>
    <n v="0"/>
    <n v="10849032"/>
    <n v="10849032"/>
    <n v="0"/>
    <d v="2026-01-24T00:00:00"/>
    <m/>
    <d v="2026-01-24T00:00:00"/>
    <n v="0"/>
    <m/>
    <s v=""/>
    <s v="Đã thanh toán"/>
    <d v="2026-01-24T00:00:00"/>
    <d v="2026-04-24T00:00:00"/>
    <m/>
    <m/>
    <x v="0"/>
    <x v="0"/>
    <m/>
    <s v="0000530310849032"/>
    <e v="#N/A"/>
  </r>
  <r>
    <x v="28"/>
    <x v="7"/>
    <d v="2026-01-22T00:00:00"/>
    <s v="BH02564"/>
    <d v="2026-01-24T00:00:00"/>
    <s v="00005304"/>
    <s v="TC23410727"/>
    <n v="1425000"/>
    <n v="0"/>
    <n v="114000"/>
    <n v="1539000"/>
    <s v="Bán hàng"/>
    <d v="2026-04-10T00:00:00"/>
    <m/>
    <n v="0"/>
    <n v="1539000"/>
    <n v="1539000"/>
    <n v="0"/>
    <d v="2026-01-24T00:00:00"/>
    <m/>
    <d v="2026-01-24T00:00:00"/>
    <n v="0"/>
    <m/>
    <s v=""/>
    <s v="Đã thanh toán"/>
    <d v="2026-01-24T00:00:00"/>
    <d v="2026-04-10T00:00:00"/>
    <m/>
    <m/>
    <x v="0"/>
    <x v="0"/>
    <m/>
    <s v="000053041539000"/>
    <e v="#N/A"/>
  </r>
  <r>
    <x v="28"/>
    <x v="7"/>
    <d v="2026-01-22T00:00:00"/>
    <s v="BH02565"/>
    <d v="2026-01-24T00:00:00"/>
    <s v="00005305"/>
    <s v="TC23410449"/>
    <n v="3397500"/>
    <n v="0"/>
    <n v="271800"/>
    <n v="3669300"/>
    <s v="Bán hàng"/>
    <d v="2026-03-10T00:00:00"/>
    <m/>
    <n v="0"/>
    <n v="3669300"/>
    <n v="3669300"/>
    <n v="0"/>
    <d v="2026-01-24T00:00:00"/>
    <m/>
    <d v="2026-01-24T00:00:00"/>
    <n v="0"/>
    <m/>
    <s v=""/>
    <s v="Đã thanh toán"/>
    <d v="2026-01-24T00:00:00"/>
    <d v="2026-03-10T00:00:00"/>
    <m/>
    <m/>
    <x v="0"/>
    <x v="0"/>
    <m/>
    <s v="000053053669300"/>
    <e v="#N/A"/>
  </r>
  <r>
    <x v="22"/>
    <x v="2"/>
    <d v="2026-01-22T00:00:00"/>
    <s v="BH02566"/>
    <d v="2026-01-24T00:00:00"/>
    <s v="00005306"/>
    <s v="TC22696912"/>
    <n v="3849940"/>
    <n v="0"/>
    <n v="307995"/>
    <n v="4157935"/>
    <s v="Bán hàng"/>
    <d v="2026-03-10T00:00:00"/>
    <m/>
    <n v="0"/>
    <n v="4157935"/>
    <n v="4157935"/>
    <n v="0"/>
    <d v="2026-01-24T00:00:00"/>
    <m/>
    <d v="2026-01-24T00:00:00"/>
    <n v="0"/>
    <m/>
    <s v=""/>
    <s v="Đã thanh toán"/>
    <d v="2026-01-24T00:00:00"/>
    <d v="2026-03-10T00:00:00"/>
    <m/>
    <m/>
    <x v="0"/>
    <x v="0"/>
    <m/>
    <s v="000053064157935"/>
    <e v="#N/A"/>
  </r>
  <r>
    <x v="21"/>
    <x v="10"/>
    <d v="2026-01-22T00:00:00"/>
    <s v="BH02567"/>
    <d v="2026-01-24T00:00:00"/>
    <s v="00005307"/>
    <s v="TC20027379"/>
    <n v="2024120"/>
    <n v="0"/>
    <n v="161930"/>
    <n v="2186050"/>
    <s v="Bán hàng"/>
    <d v="2026-03-10T00:00:00"/>
    <m/>
    <n v="0"/>
    <n v="2186050"/>
    <n v="2186050"/>
    <n v="0"/>
    <d v="2026-01-24T00:00:00"/>
    <m/>
    <d v="2026-01-24T00:00:00"/>
    <n v="0"/>
    <m/>
    <s v=""/>
    <s v="Đã thanh toán"/>
    <d v="2026-01-24T00:00:00"/>
    <d v="2026-03-10T00:00:00"/>
    <m/>
    <m/>
    <x v="0"/>
    <x v="0"/>
    <m/>
    <s v="000053072186050"/>
    <e v="#N/A"/>
  </r>
  <r>
    <x v="20"/>
    <x v="3"/>
    <d v="2026-01-22T00:00:00"/>
    <s v="BH02568"/>
    <d v="2026-01-24T00:00:00"/>
    <s v="00005308"/>
    <s v="TC17350724"/>
    <n v="19565740"/>
    <n v="0"/>
    <n v="1565259"/>
    <n v="21130999"/>
    <s v="Bán hàng"/>
    <d v="2026-03-10T00:00:00"/>
    <m/>
    <n v="0"/>
    <n v="21130999"/>
    <n v="21130999"/>
    <n v="0"/>
    <d v="2026-01-24T00:00:00"/>
    <m/>
    <d v="2026-01-24T00:00:00"/>
    <n v="0"/>
    <m/>
    <s v=""/>
    <s v="Đã thanh toán"/>
    <d v="2026-01-24T00:00:00"/>
    <d v="2026-03-10T00:00:00"/>
    <m/>
    <m/>
    <x v="0"/>
    <x v="0"/>
    <m/>
    <s v="0000530821130999"/>
    <e v="#N/A"/>
  </r>
  <r>
    <x v="20"/>
    <x v="3"/>
    <d v="2026-01-22T00:00:00"/>
    <s v="BH02569"/>
    <d v="2026-01-24T00:00:00"/>
    <s v="00005309"/>
    <s v="TC17349481"/>
    <n v="4822200"/>
    <n v="0"/>
    <n v="385776"/>
    <n v="5207976"/>
    <s v="Bán hàng"/>
    <d v="2026-03-10T00:00:00"/>
    <m/>
    <n v="0"/>
    <n v="5207976"/>
    <n v="5207976"/>
    <n v="0"/>
    <d v="2026-01-24T00:00:00"/>
    <m/>
    <d v="2026-01-24T00:00:00"/>
    <n v="0"/>
    <m/>
    <s v=""/>
    <s v="Đã thanh toán"/>
    <d v="2026-01-24T00:00:00"/>
    <d v="2026-03-10T00:00:00"/>
    <m/>
    <m/>
    <x v="0"/>
    <x v="0"/>
    <m/>
    <s v="000053095207976"/>
    <e v="#N/A"/>
  </r>
  <r>
    <x v="19"/>
    <x v="6"/>
    <d v="2026-01-22T00:00:00"/>
    <s v="BH02570"/>
    <d v="2026-01-24T00:00:00"/>
    <s v="00005310"/>
    <s v="TC16143806"/>
    <n v="1928880"/>
    <n v="0"/>
    <n v="154310"/>
    <n v="2083190"/>
    <s v="Bán hàng"/>
    <d v="2026-03-10T00:00:00"/>
    <m/>
    <n v="0"/>
    <n v="2083190"/>
    <n v="2083190"/>
    <n v="0"/>
    <d v="2026-01-24T00:00:00"/>
    <m/>
    <d v="2026-01-24T00:00:00"/>
    <n v="0"/>
    <m/>
    <s v=""/>
    <s v="Đã thanh toán"/>
    <d v="2026-01-24T00:00:00"/>
    <d v="2026-03-10T00:00:00"/>
    <m/>
    <m/>
    <x v="0"/>
    <x v="0"/>
    <m/>
    <s v="000053102083190"/>
    <e v="#N/A"/>
  </r>
  <r>
    <x v="19"/>
    <x v="6"/>
    <d v="2026-01-22T00:00:00"/>
    <s v="BH02571"/>
    <d v="2026-01-27T00:00:00"/>
    <s v="00006136"/>
    <s v="TC16142963"/>
    <n v="746312"/>
    <n v="0"/>
    <n v="59705"/>
    <n v="806017"/>
    <s v="Bán hàng"/>
    <d v="2026-03-10T00:00:00"/>
    <m/>
    <n v="0"/>
    <n v="806017"/>
    <n v="806017"/>
    <n v="0"/>
    <d v="2026-01-27T00:00:00"/>
    <m/>
    <d v="2026-01-27T00:00:00"/>
    <n v="0"/>
    <m/>
    <s v=""/>
    <s v="Đã thanh toán"/>
    <d v="2026-01-27T00:00:00"/>
    <d v="2026-03-10T00:00:00"/>
    <m/>
    <m/>
    <x v="0"/>
    <x v="0"/>
    <m/>
    <s v="00006136806017"/>
    <e v="#N/A"/>
  </r>
  <r>
    <x v="19"/>
    <x v="6"/>
    <d v="2026-01-22T00:00:00"/>
    <s v="BH02572"/>
    <d v="2026-01-24T00:00:00"/>
    <s v="00005313"/>
    <s v="TC16142255"/>
    <n v="1468620"/>
    <n v="0"/>
    <n v="117490"/>
    <n v="1586110"/>
    <s v="Bán hàng"/>
    <d v="2026-03-10T00:00:00"/>
    <m/>
    <n v="0"/>
    <n v="1586110"/>
    <n v="1586110"/>
    <n v="0"/>
    <d v="2026-01-24T00:00:00"/>
    <m/>
    <d v="2026-01-24T00:00:00"/>
    <n v="0"/>
    <m/>
    <s v=""/>
    <s v="Đã thanh toán"/>
    <d v="2026-01-24T00:00:00"/>
    <d v="2026-03-10T00:00:00"/>
    <m/>
    <m/>
    <x v="0"/>
    <x v="0"/>
    <m/>
    <s v="000053131586110"/>
    <e v="#N/A"/>
  </r>
  <r>
    <x v="19"/>
    <x v="6"/>
    <d v="2026-01-22T00:00:00"/>
    <s v="BH02573"/>
    <d v="2026-01-24T00:00:00"/>
    <s v="00005314"/>
    <s v="TC16141931"/>
    <n v="3889900"/>
    <n v="0"/>
    <n v="311192"/>
    <n v="4201092"/>
    <s v="Bán hàng"/>
    <d v="2026-03-10T00:00:00"/>
    <m/>
    <n v="0"/>
    <n v="4201092"/>
    <n v="4201092"/>
    <n v="0"/>
    <d v="2026-01-24T00:00:00"/>
    <m/>
    <d v="2026-01-24T00:00:00"/>
    <n v="0"/>
    <m/>
    <s v=""/>
    <s v="Đã thanh toán"/>
    <d v="2026-01-24T00:00:00"/>
    <d v="2026-03-10T00:00:00"/>
    <m/>
    <m/>
    <x v="0"/>
    <x v="0"/>
    <m/>
    <s v="000053144201092"/>
    <e v="#N/A"/>
  </r>
  <r>
    <x v="17"/>
    <x v="4"/>
    <d v="2026-01-22T00:00:00"/>
    <s v="BH02574"/>
    <d v="2026-01-24T00:00:00"/>
    <s v="00005315"/>
    <s v="TC15100079"/>
    <n v="2371625"/>
    <n v="0"/>
    <n v="189730"/>
    <n v="2561355"/>
    <s v="Bán hàng"/>
    <d v="2026-03-10T00:00:00"/>
    <m/>
    <n v="0"/>
    <n v="2561355"/>
    <n v="2561355"/>
    <n v="0"/>
    <d v="2026-01-24T00:00:00"/>
    <m/>
    <d v="2026-01-24T00:00:00"/>
    <n v="0"/>
    <m/>
    <s v=""/>
    <s v="Đã thanh toán"/>
    <d v="2026-01-24T00:00:00"/>
    <d v="2026-03-10T00:00:00"/>
    <m/>
    <m/>
    <x v="0"/>
    <x v="0"/>
    <m/>
    <s v="000053152561355"/>
    <e v="#N/A"/>
  </r>
  <r>
    <x v="18"/>
    <x v="16"/>
    <d v="2026-01-22T00:00:00"/>
    <s v="BH02575"/>
    <d v="2026-01-24T00:00:00"/>
    <s v="00005316"/>
    <s v="12199675 - Mega Hiệp Phú"/>
    <n v="2893320"/>
    <n v="0"/>
    <n v="231466"/>
    <n v="3124786"/>
    <s v="Bán hàng"/>
    <d v="2026-03-10T00:00:00"/>
    <m/>
    <n v="0"/>
    <n v="3124786"/>
    <n v="3124786"/>
    <n v="0"/>
    <d v="2026-01-24T00:00:00"/>
    <m/>
    <d v="2026-01-24T00:00:00"/>
    <n v="0"/>
    <m/>
    <s v=""/>
    <s v="Đã thanh toán"/>
    <d v="2026-01-24T00:00:00"/>
    <d v="2026-03-10T00:00:00"/>
    <m/>
    <m/>
    <x v="0"/>
    <x v="0"/>
    <m/>
    <s v="000053163124786"/>
    <e v="#N/A"/>
  </r>
  <r>
    <x v="18"/>
    <x v="16"/>
    <d v="2026-01-22T00:00:00"/>
    <s v="BH02576"/>
    <d v="2026-01-24T00:00:00"/>
    <s v="00005317"/>
    <s v="12201444"/>
    <n v="948650"/>
    <n v="0"/>
    <n v="75892"/>
    <n v="1024542"/>
    <s v="Bán hàng"/>
    <d v="2026-03-10T00:00:00"/>
    <m/>
    <n v="0"/>
    <n v="1024542"/>
    <n v="1024542"/>
    <n v="0"/>
    <d v="2026-01-24T00:00:00"/>
    <m/>
    <d v="2026-01-24T00:00:00"/>
    <n v="0"/>
    <m/>
    <s v=""/>
    <s v="Đã thanh toán"/>
    <d v="2026-01-24T00:00:00"/>
    <d v="2026-03-10T00:00:00"/>
    <m/>
    <m/>
    <x v="0"/>
    <x v="0"/>
    <m/>
    <s v="000053171024542"/>
    <e v="#N/A"/>
  </r>
  <r>
    <x v="18"/>
    <x v="16"/>
    <d v="2026-01-22T00:00:00"/>
    <s v="BH02577"/>
    <d v="2026-01-24T00:00:00"/>
    <s v="00005318"/>
    <s v="12199752 - Mega Hiệp Phú"/>
    <n v="19190910"/>
    <n v="0"/>
    <n v="1535273"/>
    <n v="20726183"/>
    <s v="Bán hàng"/>
    <d v="2026-03-10T00:00:00"/>
    <m/>
    <n v="0"/>
    <n v="20726183"/>
    <n v="20726183"/>
    <n v="0"/>
    <d v="2026-01-24T00:00:00"/>
    <m/>
    <d v="2026-01-24T00:00:00"/>
    <n v="0"/>
    <m/>
    <s v=""/>
    <s v="Đã thanh toán"/>
    <d v="2026-01-24T00:00:00"/>
    <d v="2026-03-10T00:00:00"/>
    <m/>
    <m/>
    <x v="0"/>
    <x v="0"/>
    <m/>
    <s v="0000531820726183"/>
    <e v="#N/A"/>
  </r>
  <r>
    <x v="27"/>
    <x v="8"/>
    <d v="2026-01-22T00:00:00"/>
    <s v="BH04109"/>
    <d v="2026-01-27T00:00:00"/>
    <s v="00006732"/>
    <s v="13044646"/>
    <n v="3953000"/>
    <n v="0"/>
    <n v="316240"/>
    <n v="4269240"/>
    <s v="Bán hàng"/>
    <d v="2026-03-10T00:00:00"/>
    <m/>
    <n v="0"/>
    <n v="4269240"/>
    <n v="4269240"/>
    <n v="0"/>
    <d v="2026-01-27T00:00:00"/>
    <m/>
    <d v="2026-01-27T00:00:00"/>
    <n v="0"/>
    <m/>
    <s v=""/>
    <s v="Đã thanh toán"/>
    <d v="2026-01-27T00:00:00"/>
    <d v="2026-03-10T00:00:00"/>
    <m/>
    <m/>
    <x v="0"/>
    <x v="0"/>
    <m/>
    <s v="000067324269240"/>
    <e v="#N/A"/>
  </r>
  <r>
    <x v="31"/>
    <x v="18"/>
    <d v="2026-01-24T00:00:00"/>
    <s v="BH02671"/>
    <d v="2026-01-27T00:00:00"/>
    <s v="00006132"/>
    <s v="10115894 - Mega An Phú"/>
    <n v="9328900"/>
    <n v="0"/>
    <n v="746312"/>
    <n v="10075212"/>
    <s v="Bán hàng"/>
    <d v="2026-03-10T00:00:00"/>
    <m/>
    <n v="0"/>
    <n v="10075212"/>
    <n v="10075212"/>
    <n v="0"/>
    <d v="2026-01-27T00:00:00"/>
    <m/>
    <d v="2026-01-27T00:00:00"/>
    <n v="0"/>
    <m/>
    <s v=""/>
    <s v="Đã thanh toán"/>
    <d v="2026-01-27T00:00:00"/>
    <d v="2026-03-10T00:00:00"/>
    <m/>
    <m/>
    <x v="0"/>
    <x v="0"/>
    <m/>
    <s v="0000613210075212"/>
    <e v="#N/A"/>
  </r>
  <r>
    <x v="31"/>
    <x v="18"/>
    <d v="2026-01-24T00:00:00"/>
    <s v="BH02672"/>
    <d v="2026-01-27T00:00:00"/>
    <s v="00006134"/>
    <s v="10117215 - Mega An Phú"/>
    <n v="17100900"/>
    <n v="0"/>
    <n v="1368072"/>
    <n v="18468972"/>
    <s v="Bán hàng"/>
    <d v="2026-03-10T00:00:00"/>
    <m/>
    <n v="0"/>
    <n v="18468972"/>
    <n v="18468972"/>
    <n v="0"/>
    <d v="2026-01-27T00:00:00"/>
    <m/>
    <d v="2026-01-27T00:00:00"/>
    <n v="0"/>
    <m/>
    <s v=""/>
    <s v="Đã thanh toán"/>
    <d v="2026-01-27T00:00:00"/>
    <d v="2026-03-10T00:00:00"/>
    <m/>
    <m/>
    <x v="0"/>
    <x v="0"/>
    <m/>
    <s v="0000613418468972"/>
    <e v="#N/A"/>
  </r>
  <r>
    <x v="31"/>
    <x v="18"/>
    <d v="2026-01-24T00:00:00"/>
    <s v="BH02673"/>
    <d v="2026-01-27T00:00:00"/>
    <s v="00006135"/>
    <s v="10117545 - Mega An Phú"/>
    <n v="5235450"/>
    <n v="0"/>
    <n v="418836"/>
    <n v="5654286"/>
    <s v="Bán hàng"/>
    <d v="2026-03-10T00:00:00"/>
    <m/>
    <n v="0"/>
    <n v="5654286"/>
    <n v="5654286"/>
    <n v="0"/>
    <d v="2026-01-27T00:00:00"/>
    <m/>
    <d v="2026-01-27T00:00:00"/>
    <n v="0"/>
    <m/>
    <s v=""/>
    <s v="Đã thanh toán"/>
    <d v="2026-01-27T00:00:00"/>
    <d v="2026-03-10T00:00:00"/>
    <m/>
    <m/>
    <x v="0"/>
    <x v="0"/>
    <m/>
    <s v="000061355654286"/>
    <e v="#N/A"/>
  </r>
  <r>
    <x v="27"/>
    <x v="8"/>
    <d v="2026-01-24T00:00:00"/>
    <s v="BH03688"/>
    <d v="2026-01-30T00:00:00"/>
    <s v="00007285"/>
    <s v="14093951"/>
    <n v="9328900"/>
    <n v="0"/>
    <n v="746312"/>
    <n v="10075212"/>
    <s v="Bán hàng"/>
    <d v="2026-03-10T00:00:00"/>
    <m/>
    <n v="0"/>
    <n v="10075212"/>
    <n v="10075212"/>
    <n v="0"/>
    <d v="2026-01-30T00:00:00"/>
    <m/>
    <d v="2026-01-30T00:00:00"/>
    <n v="0"/>
    <m/>
    <s v=""/>
    <s v="Đã thanh toán"/>
    <d v="2026-01-30T00:00:00"/>
    <d v="2026-03-10T00:00:00"/>
    <m/>
    <m/>
    <x v="0"/>
    <x v="0"/>
    <m/>
    <s v="0000728510075212"/>
    <e v="#N/A"/>
  </r>
  <r>
    <x v="27"/>
    <x v="8"/>
    <d v="2026-01-24T00:00:00"/>
    <s v="BH03689"/>
    <d v="2026-01-30T00:00:00"/>
    <s v="00007287"/>
    <s v="14090469"/>
    <n v="2540000"/>
    <n v="0"/>
    <n v="203200"/>
    <n v="2743200"/>
    <s v="Bán hàng"/>
    <d v="2026-03-10T00:00:00"/>
    <m/>
    <n v="0"/>
    <n v="2743200"/>
    <n v="2743200"/>
    <n v="0"/>
    <d v="2026-01-30T00:00:00"/>
    <m/>
    <d v="2026-01-30T00:00:00"/>
    <n v="0"/>
    <m/>
    <s v=""/>
    <s v="Đã thanh toán"/>
    <d v="2026-01-30T00:00:00"/>
    <d v="2026-03-10T00:00:00"/>
    <m/>
    <m/>
    <x v="0"/>
    <x v="0"/>
    <m/>
    <s v="000072872743200"/>
    <e v="#N/A"/>
  </r>
  <r>
    <x v="27"/>
    <x v="8"/>
    <d v="2026-01-24T00:00:00"/>
    <s v="BH03953"/>
    <d v="2026-01-30T00:00:00"/>
    <s v="00007284"/>
    <s v="90591470"/>
    <n v="700000"/>
    <n v="0"/>
    <n v="56000"/>
    <n v="756000"/>
    <s v="Bán hàng"/>
    <d v="2026-03-10T00:00:00"/>
    <m/>
    <n v="0"/>
    <n v="756000"/>
    <n v="756000"/>
    <n v="0"/>
    <d v="2026-01-30T00:00:00"/>
    <m/>
    <d v="2026-01-30T00:00:00"/>
    <n v="0"/>
    <m/>
    <s v=""/>
    <s v="Đã thanh toán"/>
    <d v="2026-01-30T00:00:00"/>
    <d v="2026-03-10T00:00:00"/>
    <m/>
    <m/>
    <x v="0"/>
    <x v="0"/>
    <m/>
    <s v="00007284756000"/>
    <e v="#N/A"/>
  </r>
  <r>
    <x v="27"/>
    <x v="8"/>
    <d v="2026-01-24T00:00:00"/>
    <s v="BH03982"/>
    <d v="2026-01-30T00:00:00"/>
    <s v="00007286"/>
    <s v="13045773"/>
    <n v="17518501"/>
    <n v="0"/>
    <n v="1401480"/>
    <n v="18919981"/>
    <s v="Bán hàng"/>
    <d v="2026-03-10T00:00:00"/>
    <m/>
    <n v="0"/>
    <n v="18919981"/>
    <n v="18919981"/>
    <n v="0"/>
    <d v="2026-01-30T00:00:00"/>
    <m/>
    <d v="2026-01-30T00:00:00"/>
    <n v="0"/>
    <m/>
    <s v=""/>
    <s v="Đã thanh toán"/>
    <d v="2026-01-30T00:00:00"/>
    <d v="2026-03-10T00:00:00"/>
    <m/>
    <m/>
    <x v="0"/>
    <x v="0"/>
    <m/>
    <s v="0000728618919981"/>
    <e v="#N/A"/>
  </r>
  <r>
    <x v="15"/>
    <x v="15"/>
    <d v="2026-01-26T00:00:00"/>
    <s v="BH02992"/>
    <d v="2026-01-29T00:00:00"/>
    <s v="00007220"/>
    <s v="TC91019807 - Trung tâm thương mại MM Mega Market Đà Nẵng"/>
    <n v="501830"/>
    <n v="0"/>
    <n v="40146"/>
    <n v="541976"/>
    <s v="Bán hàng"/>
    <d v="2026-03-10T00:00:00"/>
    <m/>
    <n v="0"/>
    <n v="541976"/>
    <n v="541976"/>
    <n v="0"/>
    <d v="2026-01-29T00:00:00"/>
    <m/>
    <d v="2026-01-29T00:00:00"/>
    <n v="0"/>
    <m/>
    <s v=""/>
    <s v="Đã thanh toán"/>
    <d v="2026-01-29T00:00:00"/>
    <d v="2026-03-10T00:00:00"/>
    <m/>
    <m/>
    <x v="0"/>
    <x v="0"/>
    <m/>
    <s v="00007220541976"/>
    <e v="#N/A"/>
  </r>
  <r>
    <x v="15"/>
    <x v="15"/>
    <d v="2026-01-26T00:00:00"/>
    <s v="BH02993"/>
    <d v="2026-01-29T00:00:00"/>
    <s v="00007221"/>
    <s v="TC91019586 - Trung tâm thương mại MM Mega Market Đà Nẵng"/>
    <n v="4339980"/>
    <n v="0"/>
    <n v="347198"/>
    <n v="4687178"/>
    <s v="Bán hàng"/>
    <d v="2026-03-10T00:00:00"/>
    <m/>
    <n v="0"/>
    <n v="4687178"/>
    <n v="4687178"/>
    <n v="0"/>
    <d v="2026-01-29T00:00:00"/>
    <m/>
    <d v="2026-01-29T00:00:00"/>
    <n v="0"/>
    <m/>
    <s v=""/>
    <s v="Đã thanh toán"/>
    <d v="2026-01-29T00:00:00"/>
    <d v="2026-03-10T00:00:00"/>
    <m/>
    <m/>
    <x v="0"/>
    <x v="0"/>
    <m/>
    <s v="000072214687178"/>
    <e v="#N/A"/>
  </r>
  <r>
    <x v="33"/>
    <x v="14"/>
    <d v="2026-01-26T00:00:00"/>
    <s v="BH02994"/>
    <d v="2026-01-29T00:00:00"/>
    <s v="00007222"/>
    <s v="TC28688375"/>
    <n v="1446660"/>
    <n v="0"/>
    <n v="115733"/>
    <n v="1562393"/>
    <s v="Bán hàng"/>
    <d v="2026-03-10T00:00:00"/>
    <m/>
    <n v="0"/>
    <n v="1562393"/>
    <n v="1562393"/>
    <n v="0"/>
    <d v="2026-01-29T00:00:00"/>
    <m/>
    <d v="2026-01-29T00:00:00"/>
    <n v="0"/>
    <m/>
    <s v=""/>
    <s v="Đã thanh toán"/>
    <d v="2026-01-29T00:00:00"/>
    <d v="2026-03-10T00:00:00"/>
    <m/>
    <m/>
    <x v="0"/>
    <x v="0"/>
    <m/>
    <s v="000072221562393"/>
    <e v="#N/A"/>
  </r>
  <r>
    <x v="23"/>
    <x v="9"/>
    <d v="2026-01-26T00:00:00"/>
    <s v="BH02995"/>
    <d v="2026-01-29T00:00:00"/>
    <s v="00007223"/>
    <s v="TC24637414"/>
    <n v="5485770"/>
    <n v="0"/>
    <n v="438862"/>
    <n v="5924632"/>
    <s v="Bán hàng"/>
    <d v="2026-03-10T00:00:00"/>
    <m/>
    <n v="0"/>
    <n v="5924632"/>
    <n v="5924632"/>
    <n v="0"/>
    <d v="2026-01-29T00:00:00"/>
    <m/>
    <d v="2026-01-29T00:00:00"/>
    <n v="0"/>
    <m/>
    <s v=""/>
    <s v="Đã thanh toán"/>
    <d v="2026-01-29T00:00:00"/>
    <d v="2026-03-10T00:00:00"/>
    <m/>
    <m/>
    <x v="0"/>
    <x v="0"/>
    <m/>
    <s v="000072235924632"/>
    <e v="#N/A"/>
  </r>
  <r>
    <x v="23"/>
    <x v="9"/>
    <d v="2026-01-26T00:00:00"/>
    <s v="BH02996"/>
    <d v="2026-01-29T00:00:00"/>
    <s v="00007224"/>
    <s v="TC24637316"/>
    <n v="932890"/>
    <n v="0"/>
    <n v="74631"/>
    <n v="1007521"/>
    <s v="Bán hàng"/>
    <d v="2026-03-10T00:00:00"/>
    <m/>
    <n v="0"/>
    <n v="1007521"/>
    <n v="1007521"/>
    <n v="0"/>
    <d v="2026-01-29T00:00:00"/>
    <m/>
    <d v="2026-01-29T00:00:00"/>
    <n v="0"/>
    <m/>
    <s v=""/>
    <s v="Đã thanh toán"/>
    <d v="2026-01-29T00:00:00"/>
    <d v="2026-03-10T00:00:00"/>
    <m/>
    <m/>
    <x v="0"/>
    <x v="0"/>
    <m/>
    <s v="000072241007521"/>
    <e v="#N/A"/>
  </r>
  <r>
    <x v="22"/>
    <x v="2"/>
    <d v="2026-01-26T00:00:00"/>
    <s v="BH02997"/>
    <d v="2026-01-29T00:00:00"/>
    <s v="00007225"/>
    <s v="TC22697721"/>
    <n v="9114410"/>
    <n v="0"/>
    <n v="729153"/>
    <n v="9843563"/>
    <s v="Bán hàng"/>
    <d v="2026-03-10T00:00:00"/>
    <m/>
    <n v="0"/>
    <n v="9843563"/>
    <n v="9843563"/>
    <n v="0"/>
    <d v="2026-01-29T00:00:00"/>
    <m/>
    <d v="2026-01-29T00:00:00"/>
    <n v="0"/>
    <m/>
    <s v=""/>
    <s v="Đã thanh toán"/>
    <d v="2026-01-29T00:00:00"/>
    <d v="2026-03-10T00:00:00"/>
    <m/>
    <m/>
    <x v="0"/>
    <x v="0"/>
    <m/>
    <s v="000072259843563"/>
    <e v="#N/A"/>
  </r>
  <r>
    <x v="21"/>
    <x v="10"/>
    <d v="2026-01-26T00:00:00"/>
    <s v="BH02998"/>
    <d v="2026-01-29T00:00:00"/>
    <s v="00007226"/>
    <s v="TC20029466"/>
    <n v="948650"/>
    <n v="0"/>
    <n v="75892"/>
    <n v="1024542"/>
    <s v="Bán hàng"/>
    <d v="2026-03-10T00:00:00"/>
    <m/>
    <n v="0"/>
    <n v="1024542"/>
    <n v="1024542"/>
    <n v="0"/>
    <d v="2026-01-29T00:00:00"/>
    <m/>
    <d v="2026-01-29T00:00:00"/>
    <n v="0"/>
    <m/>
    <s v=""/>
    <s v="Đã thanh toán"/>
    <d v="2026-01-29T00:00:00"/>
    <d v="2026-03-10T00:00:00"/>
    <m/>
    <m/>
    <x v="0"/>
    <x v="0"/>
    <m/>
    <s v="000072261024542"/>
    <e v="#N/A"/>
  </r>
  <r>
    <x v="21"/>
    <x v="10"/>
    <d v="2026-01-26T00:00:00"/>
    <s v="BH02999"/>
    <d v="2026-01-29T00:00:00"/>
    <s v="00007227"/>
    <s v="TC20029323"/>
    <n v="474325"/>
    <n v="0"/>
    <n v="37946"/>
    <n v="512271"/>
    <s v="Bán hàng"/>
    <d v="2026-03-10T00:00:00"/>
    <m/>
    <n v="0"/>
    <n v="512271"/>
    <n v="512271"/>
    <n v="0"/>
    <d v="2026-01-29T00:00:00"/>
    <m/>
    <d v="2026-01-29T00:00:00"/>
    <n v="0"/>
    <m/>
    <s v=""/>
    <s v="Đã thanh toán"/>
    <d v="2026-01-29T00:00:00"/>
    <d v="2026-03-10T00:00:00"/>
    <m/>
    <m/>
    <x v="0"/>
    <x v="0"/>
    <m/>
    <s v="00007227512271"/>
    <e v="#N/A"/>
  </r>
  <r>
    <x v="19"/>
    <x v="6"/>
    <d v="2026-01-26T00:00:00"/>
    <s v="BH03000"/>
    <d v="2026-01-29T00:00:00"/>
    <s v="00007228"/>
    <s v="TC16144686"/>
    <n v="3849940"/>
    <n v="0"/>
    <n v="307995"/>
    <n v="4157935"/>
    <s v="Bán hàng"/>
    <d v="2026-03-10T00:00:00"/>
    <m/>
    <n v="0"/>
    <n v="4157935"/>
    <n v="4157935"/>
    <n v="0"/>
    <d v="2026-01-29T00:00:00"/>
    <m/>
    <d v="2026-01-29T00:00:00"/>
    <n v="0"/>
    <m/>
    <s v=""/>
    <s v="Đã thanh toán"/>
    <d v="2026-01-29T00:00:00"/>
    <d v="2026-03-10T00:00:00"/>
    <m/>
    <m/>
    <x v="0"/>
    <x v="0"/>
    <m/>
    <s v="000072284157935"/>
    <e v="#N/A"/>
  </r>
  <r>
    <x v="19"/>
    <x v="6"/>
    <d v="2026-01-26T00:00:00"/>
    <s v="BH03001"/>
    <d v="2026-01-29T00:00:00"/>
    <s v="00007229"/>
    <s v="TC16144578"/>
    <n v="4664450"/>
    <n v="0"/>
    <n v="373156"/>
    <n v="5037606"/>
    <s v="Bán hàng"/>
    <d v="2026-03-10T00:00:00"/>
    <m/>
    <n v="0"/>
    <n v="5037606"/>
    <n v="5037606"/>
    <n v="0"/>
    <d v="2026-01-29T00:00:00"/>
    <m/>
    <d v="2026-01-29T00:00:00"/>
    <n v="0"/>
    <m/>
    <s v=""/>
    <s v="Đã thanh toán"/>
    <d v="2026-01-29T00:00:00"/>
    <d v="2026-03-10T00:00:00"/>
    <m/>
    <m/>
    <x v="0"/>
    <x v="0"/>
    <m/>
    <s v="000072295037606"/>
    <e v="#N/A"/>
  </r>
  <r>
    <x v="17"/>
    <x v="4"/>
    <d v="2026-01-26T00:00:00"/>
    <s v="BH03002"/>
    <d v="2026-01-29T00:00:00"/>
    <s v="00007230"/>
    <s v="TC15101328"/>
    <n v="10345810"/>
    <n v="0"/>
    <n v="827665"/>
    <n v="11173475"/>
    <s v="Bán hàng"/>
    <d v="2026-03-10T00:00:00"/>
    <m/>
    <n v="0"/>
    <n v="11173475"/>
    <n v="11173475"/>
    <n v="0"/>
    <d v="2026-01-29T00:00:00"/>
    <m/>
    <d v="2026-01-29T00:00:00"/>
    <n v="0"/>
    <m/>
    <s v=""/>
    <s v="Đã thanh toán"/>
    <d v="2026-01-29T00:00:00"/>
    <d v="2026-03-10T00:00:00"/>
    <m/>
    <m/>
    <x v="0"/>
    <x v="0"/>
    <m/>
    <s v="0000723011173475"/>
    <e v="#N/A"/>
  </r>
  <r>
    <x v="17"/>
    <x v="4"/>
    <d v="2026-01-26T00:00:00"/>
    <s v="BH03003"/>
    <d v="2026-01-29T00:00:00"/>
    <s v="00007231"/>
    <s v="TC15101228"/>
    <n v="4664450"/>
    <n v="0"/>
    <n v="373156"/>
    <n v="5037606"/>
    <s v="Bán hàng"/>
    <d v="2026-03-10T00:00:00"/>
    <m/>
    <n v="0"/>
    <n v="5037606"/>
    <n v="5037606"/>
    <n v="0"/>
    <d v="2026-01-29T00:00:00"/>
    <m/>
    <d v="2026-01-29T00:00:00"/>
    <n v="0"/>
    <m/>
    <s v=""/>
    <s v="Đã thanh toán"/>
    <d v="2026-01-29T00:00:00"/>
    <d v="2026-03-10T00:00:00"/>
    <m/>
    <m/>
    <x v="0"/>
    <x v="0"/>
    <m/>
    <s v="000072315037606"/>
    <e v="#N/A"/>
  </r>
  <r>
    <x v="17"/>
    <x v="4"/>
    <d v="2026-01-26T00:00:00"/>
    <s v="BH03004"/>
    <d v="2026-01-29T00:00:00"/>
    <s v="00007232"/>
    <s v="TC15100643"/>
    <n v="1446660"/>
    <n v="0"/>
    <n v="115733"/>
    <n v="1562393"/>
    <s v="Bán hàng"/>
    <d v="2026-03-10T00:00:00"/>
    <m/>
    <n v="0"/>
    <n v="1562393"/>
    <n v="1562393"/>
    <n v="0"/>
    <d v="2026-01-29T00:00:00"/>
    <m/>
    <d v="2026-01-29T00:00:00"/>
    <n v="0"/>
    <m/>
    <s v=""/>
    <s v="Đã thanh toán"/>
    <d v="2026-01-29T00:00:00"/>
    <d v="2026-03-10T00:00:00"/>
    <m/>
    <m/>
    <x v="0"/>
    <x v="0"/>
    <m/>
    <s v="000072321562393"/>
    <e v="#N/A"/>
  </r>
  <r>
    <x v="27"/>
    <x v="8"/>
    <d v="2026-01-26T00:00:00"/>
    <s v="HN/HT070110"/>
    <d v="2026-01-26T00:00:00"/>
    <s v="00000035"/>
    <s v="Hàng trả - Mega Thăng Long - MEGA-HNI-BTL-0006"/>
    <n v="205250"/>
    <n v="0"/>
    <n v="16420"/>
    <n v="221670"/>
    <s v="Hàng trả"/>
    <d v="2026-02-10T00:00:00"/>
    <m/>
    <n v="0"/>
    <n v="-221670"/>
    <n v="-221670"/>
    <n v="0"/>
    <d v="2026-01-26T00:00:00"/>
    <m/>
    <d v="2026-01-26T00:00:00"/>
    <n v="0"/>
    <m/>
    <s v=""/>
    <s v="Đã thanh toán"/>
    <d v="2026-01-26T00:00:00"/>
    <d v="2026-02-10T00:00:00"/>
    <m/>
    <m/>
    <x v="0"/>
    <x v="0"/>
    <m/>
    <s v="00000035-221670"/>
    <e v="#N/A"/>
  </r>
  <r>
    <x v="27"/>
    <x v="8"/>
    <d v="2026-01-26T00:00:00"/>
    <s v="HN/HT070111"/>
    <d v="2026-01-26T00:00:00"/>
    <s v="00000018"/>
    <s v="Hàng trả - Mega Hà Đông - MEGA-HNI-HDG-0007"/>
    <n v="182248"/>
    <n v="0"/>
    <n v="14580"/>
    <n v="196828"/>
    <s v="Hàng trả"/>
    <d v="2026-02-10T00:00:00"/>
    <m/>
    <n v="0"/>
    <n v="-196828"/>
    <n v="-196828"/>
    <n v="0"/>
    <d v="2026-01-26T00:00:00"/>
    <m/>
    <d v="2026-01-26T00:00:00"/>
    <n v="0"/>
    <m/>
    <s v=""/>
    <s v="Đã thanh toán"/>
    <d v="2026-01-26T00:00:00"/>
    <d v="2026-02-10T00:00:00"/>
    <m/>
    <m/>
    <x v="0"/>
    <x v="0"/>
    <m/>
    <s v="00000018-196828"/>
    <e v="#N/A"/>
  </r>
  <r>
    <x v="17"/>
    <x v="4"/>
    <d v="2026-01-26T00:00:00"/>
    <s v="SG/HT230130"/>
    <d v="2026-01-26T00:00:00"/>
    <s v="00000040"/>
    <s v="Hàng trả - Mega Cần Thơ - MEGA-CTO-00--002"/>
    <n v="290000"/>
    <n v="0"/>
    <n v="23200"/>
    <n v="313200"/>
    <s v="Hàng trả"/>
    <d v="2026-02-10T00:00:00"/>
    <m/>
    <n v="0"/>
    <n v="-313200"/>
    <n v="-313200"/>
    <n v="0"/>
    <d v="2026-01-26T00:00:00"/>
    <m/>
    <d v="2026-01-26T00:00:00"/>
    <n v="0"/>
    <m/>
    <s v=""/>
    <s v="Đã thanh toán"/>
    <d v="2026-01-26T00:00:00"/>
    <d v="2026-02-10T00:00:00"/>
    <m/>
    <m/>
    <x v="0"/>
    <x v="0"/>
    <m/>
    <s v="00000040-313200"/>
    <e v="#N/A"/>
  </r>
  <r>
    <x v="24"/>
    <x v="0"/>
    <d v="2026-01-26T00:00:00"/>
    <s v="SG/HT230131"/>
    <d v="2026-01-26T00:00:00"/>
    <s v="00000013"/>
    <s v="Hàng trả - Mega Đắk Lắk - MEGA-DLK-00--014"/>
    <n v="453624"/>
    <n v="0"/>
    <n v="36290"/>
    <n v="489914"/>
    <s v="Hàng trả"/>
    <d v="2026-02-10T00:00:00"/>
    <m/>
    <n v="0"/>
    <n v="-489914"/>
    <n v="-489914"/>
    <n v="0"/>
    <d v="2026-01-26T00:00:00"/>
    <m/>
    <d v="2026-01-26T00:00:00"/>
    <n v="0"/>
    <m/>
    <s v=""/>
    <s v="Đã thanh toán"/>
    <d v="2026-01-26T00:00:00"/>
    <d v="2026-02-10T00:00:00"/>
    <m/>
    <m/>
    <x v="0"/>
    <x v="0"/>
    <m/>
    <s v="00000013-489914"/>
    <e v="#N/A"/>
  </r>
  <r>
    <x v="19"/>
    <x v="6"/>
    <d v="2026-01-26T00:00:00"/>
    <s v="SG/HT230132"/>
    <d v="2026-01-26T00:00:00"/>
    <s v="00000021"/>
    <s v="Hàng trả - Mega Hải Phòng - MEGA-HPG-01--003"/>
    <n v="775000"/>
    <n v="0"/>
    <n v="62000"/>
    <n v="837000"/>
    <s v="Hàng trả"/>
    <d v="2026-02-10T00:00:00"/>
    <m/>
    <n v="0"/>
    <n v="-837000"/>
    <n v="-837000"/>
    <n v="0"/>
    <d v="2026-01-26T00:00:00"/>
    <m/>
    <d v="2026-01-26T00:00:00"/>
    <n v="0"/>
    <m/>
    <s v=""/>
    <s v="Đã thanh toán"/>
    <d v="2026-01-26T00:00:00"/>
    <d v="2026-02-10T00:00:00"/>
    <m/>
    <m/>
    <x v="0"/>
    <x v="0"/>
    <m/>
    <s v="00000021-837000"/>
    <e v="#N/A"/>
  </r>
  <r>
    <x v="19"/>
    <x v="6"/>
    <d v="2026-01-26T00:00:00"/>
    <s v="SG/HT230133"/>
    <d v="2026-01-26T00:00:00"/>
    <s v="00000024"/>
    <s v="Hàng trả - Mega Hải Phòng - MEGA-HPG-01--003"/>
    <n v="695198"/>
    <n v="0"/>
    <n v="55617"/>
    <n v="750815"/>
    <s v="Hàng trả"/>
    <d v="2026-02-10T00:00:00"/>
    <m/>
    <n v="0"/>
    <n v="-750815"/>
    <n v="-750815"/>
    <n v="0"/>
    <d v="2026-01-26T00:00:00"/>
    <m/>
    <d v="2026-01-26T00:00:00"/>
    <n v="0"/>
    <m/>
    <s v=""/>
    <s v="Đã thanh toán"/>
    <d v="2026-01-26T00:00:00"/>
    <d v="2026-02-10T00:00:00"/>
    <m/>
    <m/>
    <x v="0"/>
    <x v="0"/>
    <m/>
    <s v="00000024-750815"/>
    <e v="#N/A"/>
  </r>
  <r>
    <x v="33"/>
    <x v="14"/>
    <d v="2026-01-26T00:00:00"/>
    <s v="SG/HT230134"/>
    <d v="2026-01-26T00:00:00"/>
    <s v="00000026"/>
    <s v="Hàng trả - Mega Kiên Giang - MEGA-AGG-00--015"/>
    <n v="1115750"/>
    <n v="0"/>
    <n v="89260"/>
    <n v="1205010"/>
    <s v="Hàng trả"/>
    <d v="2026-02-10T00:00:00"/>
    <m/>
    <n v="0"/>
    <n v="-1205010"/>
    <n v="-1205010"/>
    <n v="0"/>
    <d v="2026-01-26T00:00:00"/>
    <m/>
    <d v="2026-01-26T00:00:00"/>
    <n v="0"/>
    <m/>
    <s v=""/>
    <s v="Đã thanh toán"/>
    <d v="2026-01-26T00:00:00"/>
    <d v="2026-02-10T00:00:00"/>
    <m/>
    <m/>
    <x v="0"/>
    <x v="0"/>
    <m/>
    <s v="00000026-1205010"/>
    <e v="#N/A"/>
  </r>
  <r>
    <x v="33"/>
    <x v="14"/>
    <d v="2026-01-26T00:00:00"/>
    <s v="SG/HT230135"/>
    <d v="2026-01-26T00:00:00"/>
    <s v="00000029"/>
    <s v="Hàng trả - Mega Kiên Giang - MEGA-AGG-00--015"/>
    <n v="428820"/>
    <n v="0"/>
    <n v="34306"/>
    <n v="463126"/>
    <s v="Hàng trả"/>
    <d v="2026-02-10T00:00:00"/>
    <m/>
    <n v="0"/>
    <n v="-463126"/>
    <n v="-463126"/>
    <n v="0"/>
    <d v="2026-01-26T00:00:00"/>
    <m/>
    <d v="2026-01-26T00:00:00"/>
    <n v="0"/>
    <m/>
    <s v=""/>
    <s v="Đã thanh toán"/>
    <d v="2026-01-26T00:00:00"/>
    <d v="2026-02-10T00:00:00"/>
    <m/>
    <m/>
    <x v="0"/>
    <x v="0"/>
    <m/>
    <s v="00000029-463126"/>
    <e v="#N/A"/>
  </r>
  <r>
    <x v="28"/>
    <x v="7"/>
    <d v="2026-01-26T00:00:00"/>
    <s v="SG/HT230136"/>
    <d v="2026-01-26T00:00:00"/>
    <s v="00000011"/>
    <s v="Hàng trả - Mega Nghệ An - MEGA-NAN-01--013"/>
    <n v="710000"/>
    <n v="0"/>
    <n v="56800"/>
    <n v="766800"/>
    <s v="Hàng trả"/>
    <d v="2026-02-10T00:00:00"/>
    <m/>
    <n v="0"/>
    <n v="-766800"/>
    <n v="-766800"/>
    <n v="0"/>
    <d v="2026-01-26T00:00:00"/>
    <m/>
    <d v="2026-01-26T00:00:00"/>
    <n v="0"/>
    <m/>
    <s v=""/>
    <s v="Đã thanh toán"/>
    <d v="2026-01-26T00:00:00"/>
    <d v="2026-02-10T00:00:00"/>
    <m/>
    <m/>
    <x v="0"/>
    <x v="0"/>
    <m/>
    <s v="00000011-766800"/>
    <e v="#N/A"/>
  </r>
  <r>
    <x v="16"/>
    <x v="11"/>
    <d v="2026-01-27T00:00:00"/>
    <s v="BH02986"/>
    <d v="2026-01-29T00:00:00"/>
    <s v="00007214"/>
    <s v="19082711"/>
    <n v="23813200"/>
    <n v="0"/>
    <n v="1905056"/>
    <n v="25718256"/>
    <s v="Bán hàng"/>
    <d v="2026-03-10T00:00:00"/>
    <m/>
    <n v="0"/>
    <n v="25718256"/>
    <n v="25718256"/>
    <n v="0"/>
    <d v="2026-01-29T00:00:00"/>
    <m/>
    <d v="2026-01-29T00:00:00"/>
    <n v="0"/>
    <m/>
    <s v=""/>
    <s v="Đã thanh toán"/>
    <d v="2026-01-29T00:00:00"/>
    <d v="2026-03-10T00:00:00"/>
    <m/>
    <m/>
    <x v="0"/>
    <x v="0"/>
    <m/>
    <s v="0000721425718256"/>
    <e v="#N/A"/>
  </r>
  <r>
    <x v="16"/>
    <x v="11"/>
    <d v="2026-01-27T00:00:00"/>
    <s v="BH02987"/>
    <d v="2026-01-29T00:00:00"/>
    <s v="00007215"/>
    <s v="19082178"/>
    <n v="2381320"/>
    <n v="0"/>
    <n v="190506"/>
    <n v="2571826"/>
    <s v="Bán hàng"/>
    <d v="2026-03-10T00:00:00"/>
    <m/>
    <n v="0"/>
    <n v="2571826"/>
    <n v="2571826"/>
    <n v="0"/>
    <d v="2026-01-29T00:00:00"/>
    <m/>
    <d v="2026-01-29T00:00:00"/>
    <n v="0"/>
    <m/>
    <s v=""/>
    <s v="Đã thanh toán"/>
    <d v="2026-01-29T00:00:00"/>
    <d v="2026-03-10T00:00:00"/>
    <m/>
    <m/>
    <x v="0"/>
    <x v="0"/>
    <m/>
    <s v="000072152571826"/>
    <e v="#N/A"/>
  </r>
  <r>
    <x v="26"/>
    <x v="17"/>
    <d v="2026-01-27T00:00:00"/>
    <s v="BH02989"/>
    <d v="2026-01-29T00:00:00"/>
    <s v="00007216"/>
    <s v="11343009 - Mega Bình Phú"/>
    <n v="3747320"/>
    <n v="0"/>
    <n v="299786"/>
    <n v="4047106"/>
    <s v="Bán hàng"/>
    <d v="2026-03-10T00:00:00"/>
    <m/>
    <n v="0"/>
    <n v="4047106"/>
    <n v="4047106"/>
    <n v="0"/>
    <d v="2026-01-29T00:00:00"/>
    <m/>
    <d v="2026-01-29T00:00:00"/>
    <n v="0"/>
    <m/>
    <s v=""/>
    <s v="Đã thanh toán"/>
    <d v="2026-01-29T00:00:00"/>
    <d v="2026-03-10T00:00:00"/>
    <m/>
    <m/>
    <x v="0"/>
    <x v="0"/>
    <m/>
    <s v="000072164047106"/>
    <e v="#N/A"/>
  </r>
  <r>
    <x v="27"/>
    <x v="8"/>
    <d v="2026-01-27T00:00:00"/>
    <s v="BH04404"/>
    <d v="2026-01-31T00:00:00"/>
    <s v="00008287"/>
    <s v="13042895"/>
    <n v="5912070"/>
    <n v="0"/>
    <n v="472966"/>
    <n v="6385036"/>
    <s v="Bán hàng"/>
    <d v="2026-03-10T00:00:00"/>
    <m/>
    <n v="0"/>
    <n v="6385036"/>
    <n v="6385036"/>
    <n v="0"/>
    <d v="2026-01-31T00:00:00"/>
    <m/>
    <d v="2026-01-31T00:00:00"/>
    <n v="0"/>
    <m/>
    <s v=""/>
    <s v="Đã thanh toán"/>
    <d v="2026-01-31T00:00:00"/>
    <d v="2026-03-10T00:00:00"/>
    <m/>
    <m/>
    <x v="0"/>
    <x v="0"/>
    <m/>
    <s v="000082876385036"/>
    <e v="#N/A"/>
  </r>
  <r>
    <x v="27"/>
    <x v="8"/>
    <d v="2026-01-27T00:00:00"/>
    <s v="BH04405"/>
    <d v="2026-01-31T00:00:00"/>
    <s v="00008288"/>
    <s v="13042565"/>
    <n v="5607210"/>
    <n v="0"/>
    <n v="448577"/>
    <n v="6055787"/>
    <s v="Bán hàng"/>
    <d v="2026-03-10T00:00:00"/>
    <m/>
    <n v="0"/>
    <n v="6055787"/>
    <n v="6055787"/>
    <n v="0"/>
    <d v="2026-01-31T00:00:00"/>
    <m/>
    <d v="2026-01-31T00:00:00"/>
    <n v="0"/>
    <m/>
    <s v=""/>
    <s v="Đã thanh toán"/>
    <d v="2026-01-31T00:00:00"/>
    <d v="2026-03-10T00:00:00"/>
    <m/>
    <m/>
    <x v="0"/>
    <x v="0"/>
    <m/>
    <s v="000082886055787"/>
    <e v="#N/A"/>
  </r>
  <r>
    <x v="26"/>
    <x v="17"/>
    <d v="2026-01-28T00:00:00"/>
    <s v="BH02988"/>
    <d v="2026-01-29T00:00:00"/>
    <s v="00007217"/>
    <s v="11344165 - Mega Bình Phú"/>
    <n v="17718180"/>
    <n v="0"/>
    <n v="1417454"/>
    <n v="19135634"/>
    <s v="Bán hàng"/>
    <d v="2026-03-10T00:00:00"/>
    <m/>
    <n v="0"/>
    <n v="19135634"/>
    <n v="19135634"/>
    <n v="0"/>
    <d v="2026-01-29T00:00:00"/>
    <m/>
    <d v="2026-01-29T00:00:00"/>
    <n v="0"/>
    <m/>
    <s v=""/>
    <s v="Đã thanh toán"/>
    <d v="2026-01-29T00:00:00"/>
    <d v="2026-03-10T00:00:00"/>
    <m/>
    <m/>
    <x v="0"/>
    <x v="0"/>
    <m/>
    <s v="0000721719135634"/>
    <e v="#N/A"/>
  </r>
  <r>
    <x v="35"/>
    <x v="12"/>
    <d v="2026-01-28T00:00:00"/>
    <s v="BH02990"/>
    <d v="2026-01-29T00:00:00"/>
    <s v="00007218"/>
    <s v="18606928"/>
    <n v="932890"/>
    <n v="0"/>
    <n v="74631"/>
    <n v="1007521"/>
    <s v="Bán hàng"/>
    <d v="2026-03-10T00:00:00"/>
    <m/>
    <n v="0"/>
    <n v="1007521"/>
    <n v="1007521"/>
    <n v="0"/>
    <d v="2026-01-29T00:00:00"/>
    <m/>
    <d v="2026-01-29T00:00:00"/>
    <n v="0"/>
    <m/>
    <s v=""/>
    <s v="Đã thanh toán"/>
    <d v="2026-01-29T00:00:00"/>
    <d v="2026-03-10T00:00:00"/>
    <m/>
    <m/>
    <x v="0"/>
    <x v="0"/>
    <m/>
    <s v="000072181007521"/>
    <e v="#N/A"/>
  </r>
  <r>
    <x v="35"/>
    <x v="12"/>
    <d v="2026-01-28T00:00:00"/>
    <s v="BH02991"/>
    <d v="2026-01-29T00:00:00"/>
    <s v="00007219"/>
    <s v="18607246"/>
    <n v="6121870"/>
    <n v="0"/>
    <n v="489750"/>
    <n v="6611620"/>
    <s v="Bán hàng"/>
    <d v="2026-03-10T00:00:00"/>
    <m/>
    <n v="0"/>
    <n v="6611620"/>
    <n v="6611620"/>
    <n v="0"/>
    <d v="2026-01-29T00:00:00"/>
    <m/>
    <d v="2026-01-29T00:00:00"/>
    <n v="0"/>
    <m/>
    <s v=""/>
    <s v="Đã thanh toán"/>
    <d v="2026-01-29T00:00:00"/>
    <d v="2026-03-10T00:00:00"/>
    <m/>
    <m/>
    <x v="0"/>
    <x v="0"/>
    <m/>
    <s v="000072196611620"/>
    <e v="#N/A"/>
  </r>
  <r>
    <x v="27"/>
    <x v="8"/>
    <d v="2026-01-28T00:00:00"/>
    <s v="BH04534"/>
    <d v="2026-01-31T00:00:00"/>
    <s v="00008289"/>
    <s v="26088051"/>
    <n v="948650"/>
    <n v="0"/>
    <n v="75892"/>
    <n v="1024542"/>
    <s v="Bán hàng"/>
    <d v="2026-03-10T00:00:00"/>
    <m/>
    <n v="0"/>
    <n v="1024542"/>
    <n v="1024542"/>
    <n v="0"/>
    <d v="2026-01-31T00:00:00"/>
    <m/>
    <d v="2026-01-31T00:00:00"/>
    <n v="0"/>
    <m/>
    <s v=""/>
    <s v="Đã thanh toán"/>
    <d v="2026-01-31T00:00:00"/>
    <d v="2026-03-10T00:00:00"/>
    <m/>
    <m/>
    <x v="0"/>
    <x v="0"/>
    <m/>
    <s v="000082891024542"/>
    <e v="#N/A"/>
  </r>
  <r>
    <x v="27"/>
    <x v="8"/>
    <d v="2026-01-28T00:00:00"/>
    <s v="BH04535"/>
    <d v="2026-01-31T00:00:00"/>
    <s v="00008290"/>
    <s v="26087829"/>
    <n v="10081200"/>
    <n v="0"/>
    <n v="806496"/>
    <n v="10887696"/>
    <s v="Bán hàng"/>
    <d v="2026-03-10T00:00:00"/>
    <m/>
    <n v="0"/>
    <n v="10887696"/>
    <n v="10887696"/>
    <n v="0"/>
    <d v="2026-01-31T00:00:00"/>
    <m/>
    <d v="2026-01-31T00:00:00"/>
    <n v="0"/>
    <m/>
    <s v=""/>
    <s v="Đã thanh toán"/>
    <d v="2026-01-31T00:00:00"/>
    <d v="2026-03-10T00:00:00"/>
    <m/>
    <m/>
    <x v="0"/>
    <x v="0"/>
    <m/>
    <s v="0000829010887696"/>
    <e v="#N/A"/>
  </r>
  <r>
    <x v="31"/>
    <x v="18"/>
    <d v="2026-01-29T00:00:00"/>
    <s v="BH03797"/>
    <d v="2026-01-31T00:00:00"/>
    <s v="00008292"/>
    <s v="10121231 - Mega An Phú"/>
    <n v="21198240"/>
    <n v="0"/>
    <n v="1695859"/>
    <n v="22894099"/>
    <s v="Bán hàng"/>
    <d v="2026-03-10T00:00:00"/>
    <m/>
    <n v="0"/>
    <n v="22894099"/>
    <n v="22894099"/>
    <n v="0"/>
    <d v="2026-01-31T00:00:00"/>
    <m/>
    <d v="2026-01-31T00:00:00"/>
    <n v="0"/>
    <m/>
    <s v=""/>
    <s v="Đã thanh toán"/>
    <d v="2026-01-31T00:00:00"/>
    <d v="2026-03-10T00:00:00"/>
    <m/>
    <m/>
    <x v="0"/>
    <x v="0"/>
    <m/>
    <s v="0000829222894099"/>
    <e v="#N/A"/>
  </r>
  <r>
    <x v="31"/>
    <x v="18"/>
    <d v="2026-01-29T00:00:00"/>
    <s v="BH03798"/>
    <d v="2026-01-31T00:00:00"/>
    <s v="00008293"/>
    <s v="10126381 - Mega An Phú"/>
    <n v="6549960"/>
    <n v="0"/>
    <n v="523997"/>
    <n v="7073957"/>
    <s v="Bán hàng"/>
    <d v="2026-03-10T00:00:00"/>
    <m/>
    <n v="0"/>
    <n v="7073957"/>
    <n v="7073957"/>
    <n v="0"/>
    <d v="2026-01-31T00:00:00"/>
    <m/>
    <d v="2026-01-31T00:00:00"/>
    <n v="0"/>
    <m/>
    <s v=""/>
    <s v="Đã thanh toán"/>
    <d v="2026-01-31T00:00:00"/>
    <d v="2026-03-10T00:00:00"/>
    <m/>
    <m/>
    <x v="0"/>
    <x v="0"/>
    <m/>
    <s v="000082937073957"/>
    <e v="#N/A"/>
  </r>
  <r>
    <x v="24"/>
    <x v="0"/>
    <d v="2026-01-29T00:00:00"/>
    <s v="BH03803"/>
    <d v="2026-01-31T00:00:00"/>
    <s v="00008300"/>
    <s v="TC27699612"/>
    <n v="17352090"/>
    <n v="0"/>
    <n v="1388167"/>
    <n v="18740257"/>
    <s v="Bán hàng"/>
    <d v="2026-03-10T00:00:00"/>
    <m/>
    <n v="0"/>
    <n v="18740257"/>
    <n v="18740257"/>
    <n v="0"/>
    <d v="2026-01-31T00:00:00"/>
    <m/>
    <d v="2026-01-31T00:00:00"/>
    <n v="0"/>
    <m/>
    <s v=""/>
    <s v="Đã thanh toán"/>
    <d v="2026-01-31T00:00:00"/>
    <d v="2026-03-10T00:00:00"/>
    <m/>
    <m/>
    <x v="0"/>
    <x v="0"/>
    <m/>
    <s v="0000830018740257"/>
    <e v="#N/A"/>
  </r>
  <r>
    <x v="22"/>
    <x v="2"/>
    <d v="2026-01-29T00:00:00"/>
    <s v="BH03804"/>
    <d v="2026-01-31T00:00:00"/>
    <s v="00008301"/>
    <s v="TC22699341"/>
    <n v="20128500"/>
    <n v="0"/>
    <n v="1610280"/>
    <n v="21738780"/>
    <s v="Bán hàng"/>
    <d v="2026-03-10T00:00:00"/>
    <m/>
    <n v="0"/>
    <n v="21738780"/>
    <n v="21738780"/>
    <n v="0"/>
    <d v="2026-01-31T00:00:00"/>
    <m/>
    <d v="2026-01-31T00:00:00"/>
    <n v="0"/>
    <m/>
    <s v=""/>
    <s v="Đã thanh toán"/>
    <d v="2026-01-31T00:00:00"/>
    <d v="2026-03-10T00:00:00"/>
    <m/>
    <m/>
    <x v="0"/>
    <x v="0"/>
    <m/>
    <s v="0000830121738780"/>
    <e v="#N/A"/>
  </r>
  <r>
    <x v="21"/>
    <x v="10"/>
    <d v="2026-01-29T00:00:00"/>
    <s v="BH03805"/>
    <d v="2026-01-31T00:00:00"/>
    <s v="00008302"/>
    <s v="TC20030393"/>
    <n v="1407215"/>
    <n v="0"/>
    <n v="112577"/>
    <n v="1519792"/>
    <s v="Bán hàng"/>
    <d v="2026-03-10T00:00:00"/>
    <m/>
    <n v="0"/>
    <n v="1519792"/>
    <n v="1519792"/>
    <n v="0"/>
    <d v="2026-01-31T00:00:00"/>
    <m/>
    <d v="2026-01-31T00:00:00"/>
    <n v="0"/>
    <m/>
    <s v=""/>
    <s v="Đã thanh toán"/>
    <d v="2026-01-31T00:00:00"/>
    <d v="2026-03-10T00:00:00"/>
    <m/>
    <m/>
    <x v="0"/>
    <x v="0"/>
    <m/>
    <s v="000083021519792"/>
    <e v="#N/A"/>
  </r>
  <r>
    <x v="20"/>
    <x v="3"/>
    <d v="2026-01-29T00:00:00"/>
    <s v="BH03806"/>
    <d v="2026-01-31T00:00:00"/>
    <s v="00008303"/>
    <s v="TC17353249"/>
    <n v="19508290"/>
    <n v="0"/>
    <n v="1560663"/>
    <n v="21068953"/>
    <s v="Bán hàng"/>
    <d v="2026-03-10T00:00:00"/>
    <m/>
    <n v="0"/>
    <n v="21068953"/>
    <n v="21068953"/>
    <n v="0"/>
    <d v="2026-01-31T00:00:00"/>
    <m/>
    <d v="2026-01-31T00:00:00"/>
    <n v="0"/>
    <m/>
    <s v=""/>
    <s v="Đã thanh toán"/>
    <d v="2026-01-31T00:00:00"/>
    <d v="2026-03-10T00:00:00"/>
    <m/>
    <m/>
    <x v="0"/>
    <x v="0"/>
    <m/>
    <s v="0000830321068953"/>
    <e v="#N/A"/>
  </r>
  <r>
    <x v="19"/>
    <x v="6"/>
    <d v="2026-01-29T00:00:00"/>
    <s v="BH03807"/>
    <d v="2026-01-31T00:00:00"/>
    <s v="00008304"/>
    <s v="TC16146228"/>
    <n v="7220870"/>
    <n v="0"/>
    <n v="577670"/>
    <n v="7798540"/>
    <s v="Bán hàng"/>
    <d v="2026-03-10T00:00:00"/>
    <m/>
    <n v="0"/>
    <n v="7798540"/>
    <n v="7798540"/>
    <n v="0"/>
    <d v="2026-01-31T00:00:00"/>
    <m/>
    <d v="2026-01-31T00:00:00"/>
    <n v="0"/>
    <m/>
    <s v=""/>
    <s v="Đã thanh toán"/>
    <d v="2026-01-31T00:00:00"/>
    <d v="2026-03-10T00:00:00"/>
    <m/>
    <m/>
    <x v="0"/>
    <x v="0"/>
    <m/>
    <s v="000083047798540"/>
    <e v="#N/A"/>
  </r>
  <r>
    <x v="19"/>
    <x v="6"/>
    <d v="2026-01-29T00:00:00"/>
    <s v="BH03808"/>
    <d v="2026-01-31T00:00:00"/>
    <s v="00008305"/>
    <s v="TC16145911"/>
    <n v="4695970"/>
    <n v="0"/>
    <n v="375678"/>
    <n v="5071648"/>
    <s v="Bán hàng"/>
    <d v="2026-03-10T00:00:00"/>
    <m/>
    <n v="0"/>
    <n v="5071648"/>
    <n v="5071648"/>
    <n v="0"/>
    <d v="2026-01-31T00:00:00"/>
    <m/>
    <d v="2026-01-31T00:00:00"/>
    <n v="0"/>
    <m/>
    <s v=""/>
    <s v="Đã thanh toán"/>
    <d v="2026-01-31T00:00:00"/>
    <d v="2026-03-10T00:00:00"/>
    <m/>
    <m/>
    <x v="0"/>
    <x v="0"/>
    <m/>
    <s v="000083055071648"/>
    <e v="#N/A"/>
  </r>
  <r>
    <x v="27"/>
    <x v="8"/>
    <d v="2026-01-29T00:00:00"/>
    <s v="BH04625"/>
    <d v="2026-01-31T00:00:00"/>
    <s v="00008286"/>
    <s v="90593042"/>
    <n v="964440"/>
    <n v="0"/>
    <n v="77155"/>
    <n v="1041595"/>
    <s v="Bán hàng"/>
    <d v="2026-03-10T00:00:00"/>
    <m/>
    <n v="0"/>
    <n v="1041595"/>
    <n v="1041595"/>
    <n v="0"/>
    <d v="2026-01-31T00:00:00"/>
    <m/>
    <d v="2026-01-31T00:00:00"/>
    <n v="0"/>
    <m/>
    <s v=""/>
    <s v="Đã thanh toán"/>
    <d v="2026-01-31T00:00:00"/>
    <d v="2026-03-10T00:00:00"/>
    <m/>
    <m/>
    <x v="0"/>
    <x v="0"/>
    <m/>
    <s v="000082861041595"/>
    <e v="#N/A"/>
  </r>
  <r>
    <x v="27"/>
    <x v="8"/>
    <d v="2026-01-29T00:00:00"/>
    <s v="BH04673"/>
    <d v="2026-01-31T00:00:00"/>
    <s v="00008291"/>
    <s v="14093952"/>
    <n v="10724089"/>
    <n v="0"/>
    <n v="857927"/>
    <n v="11582016"/>
    <s v="Bán hàng"/>
    <d v="2026-03-10T00:00:00"/>
    <m/>
    <n v="0"/>
    <n v="11582016"/>
    <n v="11582016"/>
    <n v="0"/>
    <d v="2026-01-31T00:00:00"/>
    <m/>
    <d v="2026-01-31T00:00:00"/>
    <n v="0"/>
    <m/>
    <s v=""/>
    <s v="Đã thanh toán"/>
    <d v="2026-01-31T00:00:00"/>
    <d v="2026-03-10T00:00:00"/>
    <m/>
    <m/>
    <x v="0"/>
    <x v="0"/>
    <m/>
    <s v="0000829111582016"/>
    <e v="#N/A"/>
  </r>
  <r>
    <x v="30"/>
    <x v="5"/>
    <d v="2026-01-29T00:00:00"/>
    <s v="SG/HTRS107602LJ"/>
    <d v="2026-01-29T00:00:00"/>
    <s v="00000012"/>
    <s v="Hàng trả - Mega Hưng Phú - MEGA-HCM-TDC-0003"/>
    <n v="1196644"/>
    <n v="0"/>
    <n v="95731"/>
    <n v="1292375"/>
    <s v="Hàng trả"/>
    <d v="2026-02-10T00:00:00"/>
    <m/>
    <n v="0"/>
    <n v="-1292375"/>
    <n v="-1292375"/>
    <n v="0"/>
    <d v="2026-01-29T00:00:00"/>
    <m/>
    <d v="2026-01-29T00:00:00"/>
    <n v="0"/>
    <m/>
    <s v=""/>
    <s v="Đã thanh toán"/>
    <d v="2026-01-29T00:00:00"/>
    <d v="2026-02-10T00:00:00"/>
    <m/>
    <m/>
    <x v="0"/>
    <x v="0"/>
    <m/>
    <s v="00000012-1292375"/>
    <e v="#N/A"/>
  </r>
  <r>
    <x v="30"/>
    <x v="5"/>
    <d v="2026-01-29T00:00:00"/>
    <s v="SG/HTRS107603LJ"/>
    <d v="2026-01-29T00:00:00"/>
    <s v="00000081"/>
    <s v="Hàng trả - Mega Hiệp Phú - MEGA-HCM-Q12-0004"/>
    <n v="1457175"/>
    <n v="0"/>
    <n v="116574"/>
    <n v="1573749"/>
    <s v="Hàng trả"/>
    <d v="2026-02-10T00:00:00"/>
    <m/>
    <n v="0"/>
    <n v="-1573749"/>
    <n v="-1573749"/>
    <n v="0"/>
    <d v="2026-01-29T00:00:00"/>
    <m/>
    <d v="2026-01-29T00:00:00"/>
    <n v="0"/>
    <m/>
    <s v=""/>
    <s v="Đã thanh toán"/>
    <d v="2026-01-29T00:00:00"/>
    <d v="2026-02-10T00:00:00"/>
    <m/>
    <m/>
    <x v="0"/>
    <x v="0"/>
    <m/>
    <s v="00000081-1573749"/>
    <e v="#N/A"/>
  </r>
  <r>
    <x v="26"/>
    <x v="17"/>
    <d v="2026-01-30T00:00:00"/>
    <s v="BH03799"/>
    <d v="2026-01-31T00:00:00"/>
    <s v="00008295"/>
    <s v="11344613 - Mega Bình Phú"/>
    <n v="27838630"/>
    <n v="0"/>
    <n v="2227090"/>
    <n v="30065720"/>
    <s v="Bán hàng"/>
    <d v="2026-03-10T00:00:00"/>
    <m/>
    <n v="0"/>
    <n v="30065720"/>
    <n v="30065720"/>
    <n v="0"/>
    <d v="2026-01-31T00:00:00"/>
    <m/>
    <d v="2026-01-31T00:00:00"/>
    <n v="0"/>
    <m/>
    <s v=""/>
    <s v="Đã thanh toán"/>
    <d v="2026-01-31T00:00:00"/>
    <d v="2026-03-10T00:00:00"/>
    <m/>
    <m/>
    <x v="0"/>
    <x v="0"/>
    <m/>
    <s v="0000829530065720"/>
    <e v="#N/A"/>
  </r>
  <r>
    <x v="18"/>
    <x v="16"/>
    <d v="2026-01-30T00:00:00"/>
    <s v="BH03800"/>
    <d v="2026-01-31T00:00:00"/>
    <s v="00008296"/>
    <s v="12204378 - Mega Hiệp Phú"/>
    <n v="28485311"/>
    <n v="0"/>
    <n v="2278825"/>
    <n v="30764136"/>
    <s v="Bán hàng"/>
    <d v="2026-03-10T00:00:00"/>
    <m/>
    <n v="0"/>
    <n v="30764136"/>
    <n v="30764136"/>
    <n v="0"/>
    <d v="2026-01-31T00:00:00"/>
    <m/>
    <d v="2026-01-31T00:00:00"/>
    <n v="0"/>
    <m/>
    <s v=""/>
    <s v="Đã thanh toán"/>
    <d v="2026-01-31T00:00:00"/>
    <d v="2026-03-10T00:00:00"/>
    <m/>
    <m/>
    <x v="0"/>
    <x v="0"/>
    <m/>
    <s v="0000829630764136"/>
    <e v="#N/A"/>
  </r>
  <r>
    <x v="18"/>
    <x v="16"/>
    <d v="2026-01-30T00:00:00"/>
    <s v="BH03801"/>
    <d v="2026-01-31T00:00:00"/>
    <s v="00008297"/>
    <s v="12203135 - Mega Hiệp Phú"/>
    <n v="725000"/>
    <n v="0"/>
    <n v="58000"/>
    <n v="783000"/>
    <s v="Bán hàng"/>
    <d v="2026-03-10T00:00:00"/>
    <m/>
    <n v="0"/>
    <n v="783000"/>
    <n v="783000"/>
    <n v="0"/>
    <d v="2026-01-31T00:00:00"/>
    <m/>
    <d v="2026-01-31T00:00:00"/>
    <n v="0"/>
    <m/>
    <s v=""/>
    <s v="Đã thanh toán"/>
    <d v="2026-01-31T00:00:00"/>
    <d v="2026-03-10T00:00:00"/>
    <m/>
    <m/>
    <x v="0"/>
    <x v="0"/>
    <m/>
    <s v="00008297783000"/>
    <e v="#N/A"/>
  </r>
  <r>
    <x v="19"/>
    <x v="6"/>
    <d v="2026-01-30T00:00:00"/>
    <s v="SG/HTRSRS110201FX"/>
    <d v="2026-01-30T00:00:00"/>
    <s v="00000040"/>
    <s v="Hàng trả - Mega Hải Phòng - MEGA-HPG-01--003"/>
    <n v="373156"/>
    <n v="0"/>
    <n v="29852"/>
    <n v="403008"/>
    <s v="Hàng trả"/>
    <d v="2026-02-10T00:00:00"/>
    <m/>
    <n v="0"/>
    <n v="-403008"/>
    <n v="-403008"/>
    <n v="0"/>
    <d v="2026-01-30T00:00:00"/>
    <m/>
    <d v="2026-01-30T00:00:00"/>
    <n v="0"/>
    <m/>
    <s v=""/>
    <s v="Đã thanh toán"/>
    <d v="2026-01-30T00:00:00"/>
    <d v="2026-02-10T00:00:00"/>
    <m/>
    <m/>
    <x v="0"/>
    <x v="0"/>
    <m/>
    <s v="00000040-403008"/>
    <e v="#N/A"/>
  </r>
  <r>
    <x v="39"/>
    <x v="24"/>
    <d v="2026-01-31T00:00:00"/>
    <s v="BH03802"/>
    <d v="2026-01-31T00:00:00"/>
    <s v="00008298"/>
    <s v="50956570 - Mega An Phú. Food Delivery Service Center"/>
    <n v="12394279"/>
    <n v="0"/>
    <n v="991542"/>
    <n v="13385821"/>
    <s v="Bán hàng"/>
    <d v="2026-03-10T00:00:00"/>
    <m/>
    <n v="0"/>
    <n v="13385821"/>
    <n v="13385821"/>
    <n v="0"/>
    <d v="2026-01-31T00:00:00"/>
    <m/>
    <d v="2026-01-31T00:00:00"/>
    <n v="0"/>
    <m/>
    <s v=""/>
    <s v="Đã thanh toán"/>
    <d v="2026-01-31T00:00:00"/>
    <d v="2026-03-10T00:00:00"/>
    <m/>
    <m/>
    <x v="0"/>
    <x v="0"/>
    <m/>
    <s v="0000829813385821"/>
    <e v="#N/A"/>
  </r>
  <r>
    <x v="16"/>
    <x v="11"/>
    <d v="2026-01-31T00:00:00"/>
    <s v="BH03809"/>
    <d v="2026-01-31T00:00:00"/>
    <s v="00008299"/>
    <s v="19084522"/>
    <n v="4013820"/>
    <n v="0"/>
    <n v="321106"/>
    <n v="4334926"/>
    <s v="Bán hàng"/>
    <d v="2026-03-10T00:00:00"/>
    <m/>
    <n v="0"/>
    <n v="4334926"/>
    <n v="4334926"/>
    <n v="0"/>
    <d v="2026-01-31T00:00:00"/>
    <m/>
    <d v="2026-01-31T00:00:00"/>
    <n v="0"/>
    <m/>
    <s v=""/>
    <s v="Đã thanh toán"/>
    <d v="2026-01-31T00:00:00"/>
    <d v="2026-03-10T00:00:00"/>
    <m/>
    <m/>
    <x v="0"/>
    <x v="0"/>
    <m/>
    <s v="000082994334926"/>
    <e v="#N/A"/>
  </r>
  <r>
    <x v="27"/>
    <x v="8"/>
    <d v="2026-02-01T00:00:00"/>
    <s v="BH06546"/>
    <d v="2026-02-06T00:00:00"/>
    <s v="00009566"/>
    <s v="26087520"/>
    <n v="1865780"/>
    <n v="0"/>
    <n v="149262"/>
    <n v="2015042"/>
    <s v="Bán hàng"/>
    <d v="2026-03-10T00:00:00"/>
    <m/>
    <n v="0"/>
    <n v="2015042"/>
    <n v="2015042"/>
    <n v="0"/>
    <d v="2026-02-06T00:00:00"/>
    <m/>
    <d v="2026-02-06T00:00:00"/>
    <n v="0"/>
    <m/>
    <s v=""/>
    <s v="Đã thanh toán"/>
    <d v="2026-02-06T00:00:00"/>
    <d v="2026-03-10T00:00:00"/>
    <m/>
    <m/>
    <x v="0"/>
    <x v="0"/>
    <m/>
    <s v="000095662015042"/>
    <e v="#N/A"/>
  </r>
  <r>
    <x v="29"/>
    <x v="1"/>
    <d v="2026-02-02T00:00:00"/>
    <s v="BH04319"/>
    <d v="2026-02-06T00:00:00"/>
    <s v="00009515"/>
    <s v="TC25675225"/>
    <n v="23317850"/>
    <n v="0"/>
    <n v="1865428"/>
    <n v="25183278"/>
    <s v="Bán hàng"/>
    <d v="2026-03-24T00:00:00"/>
    <m/>
    <n v="0"/>
    <n v="25183278"/>
    <n v="25183278"/>
    <n v="0"/>
    <d v="2026-02-06T00:00:00"/>
    <m/>
    <d v="2026-02-06T00:00:00"/>
    <n v="0"/>
    <m/>
    <s v=""/>
    <s v="Đã thanh toán"/>
    <d v="2026-02-06T00:00:00"/>
    <d v="2026-03-24T00:00:00"/>
    <m/>
    <m/>
    <x v="0"/>
    <x v="0"/>
    <m/>
    <s v="0000951525183278"/>
    <e v="#N/A"/>
  </r>
  <r>
    <x v="23"/>
    <x v="9"/>
    <d v="2026-02-02T00:00:00"/>
    <s v="BH04320"/>
    <d v="2026-02-06T00:00:00"/>
    <s v="00009516"/>
    <s v="TC24641012"/>
    <n v="1407215"/>
    <n v="0"/>
    <n v="112577"/>
    <n v="1519792"/>
    <s v="Bán hàng"/>
    <d v="2026-03-24T00:00:00"/>
    <m/>
    <n v="0"/>
    <n v="1519792"/>
    <n v="1519792"/>
    <n v="0"/>
    <d v="2026-02-06T00:00:00"/>
    <m/>
    <d v="2026-02-06T00:00:00"/>
    <n v="0"/>
    <m/>
    <s v=""/>
    <s v="Đã thanh toán"/>
    <d v="2026-02-06T00:00:00"/>
    <d v="2026-03-24T00:00:00"/>
    <m/>
    <m/>
    <x v="0"/>
    <x v="0"/>
    <m/>
    <s v="000095161519792"/>
    <e v="#N/A"/>
  </r>
  <r>
    <x v="23"/>
    <x v="9"/>
    <d v="2026-02-02T00:00:00"/>
    <s v="BH04321"/>
    <d v="2026-02-06T00:00:00"/>
    <s v="00009517"/>
    <s v="TC24640792"/>
    <n v="474325"/>
    <n v="0"/>
    <n v="37946"/>
    <n v="512271"/>
    <s v="Bán hàng"/>
    <d v="2026-03-24T00:00:00"/>
    <m/>
    <n v="0"/>
    <n v="512271"/>
    <n v="512271"/>
    <n v="0"/>
    <d v="2026-02-06T00:00:00"/>
    <m/>
    <d v="2026-02-06T00:00:00"/>
    <n v="0"/>
    <m/>
    <s v=""/>
    <s v="Đã thanh toán"/>
    <d v="2026-02-06T00:00:00"/>
    <d v="2026-03-24T00:00:00"/>
    <m/>
    <m/>
    <x v="0"/>
    <x v="0"/>
    <m/>
    <s v="00009517512271"/>
    <e v="#N/A"/>
  </r>
  <r>
    <x v="21"/>
    <x v="10"/>
    <d v="2026-02-02T00:00:00"/>
    <s v="BH04322"/>
    <d v="2026-02-06T00:00:00"/>
    <s v="00009518"/>
    <s v="TC20032231"/>
    <n v="1840000"/>
    <n v="0"/>
    <n v="147200"/>
    <n v="1987200"/>
    <s v="Bán hàng"/>
    <d v="2026-03-10T00:00:00"/>
    <m/>
    <n v="0"/>
    <n v="1987200"/>
    <n v="1987200"/>
    <n v="0"/>
    <d v="2026-02-06T00:00:00"/>
    <m/>
    <d v="2026-02-06T00:00:00"/>
    <n v="0"/>
    <m/>
    <s v=""/>
    <s v="Đã thanh toán"/>
    <d v="2026-02-06T00:00:00"/>
    <d v="2026-03-10T00:00:00"/>
    <m/>
    <m/>
    <x v="0"/>
    <x v="0"/>
    <m/>
    <s v="000095181987200"/>
    <e v="#N/A"/>
  </r>
  <r>
    <x v="20"/>
    <x v="3"/>
    <d v="2026-02-02T00:00:00"/>
    <s v="BH04323"/>
    <d v="2026-02-06T00:00:00"/>
    <s v="00009519"/>
    <s v="TC17356642"/>
    <n v="700000"/>
    <n v="0"/>
    <n v="56000"/>
    <n v="756000"/>
    <s v="Bán hàng"/>
    <d v="2026-03-24T00:00:00"/>
    <m/>
    <n v="0"/>
    <n v="756000"/>
    <n v="756000"/>
    <n v="0"/>
    <d v="2026-02-06T00:00:00"/>
    <m/>
    <d v="2026-02-06T00:00:00"/>
    <n v="0"/>
    <m/>
    <s v=""/>
    <s v="Đã thanh toán"/>
    <d v="2026-02-06T00:00:00"/>
    <d v="2026-03-24T00:00:00"/>
    <m/>
    <m/>
    <x v="0"/>
    <x v="0"/>
    <m/>
    <s v="00009519756000"/>
    <e v="#N/A"/>
  </r>
  <r>
    <x v="20"/>
    <x v="3"/>
    <d v="2026-02-02T00:00:00"/>
    <s v="BH04324"/>
    <d v="2026-02-06T00:00:00"/>
    <s v="00009520"/>
    <s v="TC17355889"/>
    <n v="13344500"/>
    <n v="0"/>
    <n v="1067560"/>
    <n v="14412060"/>
    <s v="Bán hàng"/>
    <d v="2026-03-24T00:00:00"/>
    <m/>
    <n v="0"/>
    <n v="14412060"/>
    <n v="14412060"/>
    <n v="0"/>
    <d v="2026-02-06T00:00:00"/>
    <m/>
    <d v="2026-02-06T00:00:00"/>
    <n v="0"/>
    <m/>
    <s v=""/>
    <s v="Đã thanh toán"/>
    <d v="2026-02-06T00:00:00"/>
    <d v="2026-03-24T00:00:00"/>
    <m/>
    <m/>
    <x v="0"/>
    <x v="0"/>
    <m/>
    <s v="0000952014412060"/>
    <e v="#N/A"/>
  </r>
  <r>
    <x v="19"/>
    <x v="6"/>
    <d v="2026-02-02T00:00:00"/>
    <s v="BH04325"/>
    <d v="2026-02-06T00:00:00"/>
    <s v="00009521"/>
    <s v="TC16148431"/>
    <n v="19249700"/>
    <n v="0"/>
    <n v="1539976"/>
    <n v="20789676"/>
    <s v="Bán hàng"/>
    <d v="2026-03-24T00:00:00"/>
    <m/>
    <n v="0"/>
    <n v="20789676"/>
    <n v="20789676"/>
    <n v="0"/>
    <d v="2026-02-06T00:00:00"/>
    <m/>
    <d v="2026-02-06T00:00:00"/>
    <n v="0"/>
    <m/>
    <s v=""/>
    <s v="Đã thanh toán"/>
    <d v="2026-02-06T00:00:00"/>
    <d v="2026-03-24T00:00:00"/>
    <m/>
    <m/>
    <x v="0"/>
    <x v="0"/>
    <m/>
    <s v="0000952120789676"/>
    <e v="#N/A"/>
  </r>
  <r>
    <x v="19"/>
    <x v="6"/>
    <d v="2026-02-02T00:00:00"/>
    <s v="BH04326"/>
    <d v="2026-02-06T00:00:00"/>
    <s v="00009522"/>
    <s v="TC16148320"/>
    <n v="12253650"/>
    <n v="0"/>
    <n v="980292"/>
    <n v="13233942"/>
    <s v="Bán hàng"/>
    <d v="2026-03-24T00:00:00"/>
    <m/>
    <n v="0"/>
    <n v="13233942"/>
    <n v="13233942"/>
    <n v="0"/>
    <d v="2026-02-06T00:00:00"/>
    <m/>
    <d v="2026-02-06T00:00:00"/>
    <n v="0"/>
    <m/>
    <s v=""/>
    <s v="Đã thanh toán"/>
    <d v="2026-02-06T00:00:00"/>
    <d v="2026-03-24T00:00:00"/>
    <m/>
    <m/>
    <x v="0"/>
    <x v="0"/>
    <m/>
    <s v="0000952213233942"/>
    <e v="#N/A"/>
  </r>
  <r>
    <x v="17"/>
    <x v="4"/>
    <d v="2026-02-02T00:00:00"/>
    <s v="BH04327"/>
    <d v="2026-02-06T00:00:00"/>
    <s v="00009523"/>
    <s v="TC15105522"/>
    <n v="15079100"/>
    <n v="0"/>
    <n v="1206328"/>
    <n v="16285428"/>
    <s v="Bán hàng"/>
    <d v="2026-03-10T00:00:00"/>
    <m/>
    <n v="0"/>
    <n v="16285428"/>
    <n v="16285428"/>
    <n v="0"/>
    <d v="2026-02-06T00:00:00"/>
    <m/>
    <d v="2026-02-06T00:00:00"/>
    <n v="0"/>
    <m/>
    <s v=""/>
    <s v="Đã thanh toán"/>
    <d v="2026-02-06T00:00:00"/>
    <d v="2026-03-10T00:00:00"/>
    <m/>
    <m/>
    <x v="0"/>
    <x v="0"/>
    <m/>
    <s v="0000952316285428"/>
    <e v="#N/A"/>
  </r>
  <r>
    <x v="17"/>
    <x v="4"/>
    <d v="2026-02-02T00:00:00"/>
    <s v="BH04328"/>
    <d v="2026-02-06T00:00:00"/>
    <s v="00009524"/>
    <s v="TC15105345"/>
    <n v="2381320"/>
    <n v="0"/>
    <n v="190506"/>
    <n v="2571826"/>
    <s v="Bán hàng"/>
    <d v="2026-03-10T00:00:00"/>
    <m/>
    <n v="0"/>
    <n v="2571826"/>
    <n v="2571826"/>
    <n v="0"/>
    <d v="2026-02-06T00:00:00"/>
    <m/>
    <d v="2026-02-06T00:00:00"/>
    <n v="0"/>
    <m/>
    <s v=""/>
    <s v="Đã thanh toán"/>
    <d v="2026-02-06T00:00:00"/>
    <d v="2026-03-10T00:00:00"/>
    <m/>
    <m/>
    <x v="0"/>
    <x v="0"/>
    <m/>
    <s v="000095242571826"/>
    <e v="#N/A"/>
  </r>
  <r>
    <x v="17"/>
    <x v="4"/>
    <d v="2026-02-02T00:00:00"/>
    <s v="BH04329"/>
    <d v="2026-02-06T00:00:00"/>
    <s v="00009525"/>
    <s v="TC15104384"/>
    <n v="948650"/>
    <n v="0"/>
    <n v="75892"/>
    <n v="1024542"/>
    <s v="Bán hàng"/>
    <d v="2026-03-10T00:00:00"/>
    <m/>
    <n v="0"/>
    <n v="1024542"/>
    <n v="1024542"/>
    <n v="0"/>
    <d v="2026-02-06T00:00:00"/>
    <m/>
    <d v="2026-02-06T00:00:00"/>
    <n v="0"/>
    <m/>
    <s v=""/>
    <s v="Đã thanh toán"/>
    <d v="2026-02-06T00:00:00"/>
    <d v="2026-03-10T00:00:00"/>
    <m/>
    <m/>
    <x v="0"/>
    <x v="0"/>
    <m/>
    <s v="000095251024542"/>
    <e v="#N/A"/>
  </r>
  <r>
    <x v="17"/>
    <x v="4"/>
    <d v="2026-02-02T00:00:00"/>
    <s v="BH04395"/>
    <d v="2026-02-06T00:00:00"/>
    <s v="00009528"/>
    <s v="TC15104487"/>
    <n v="501830"/>
    <n v="0"/>
    <n v="40146"/>
    <n v="541976"/>
    <s v="Bán hàng"/>
    <d v="2026-03-10T00:00:00"/>
    <m/>
    <n v="0"/>
    <n v="541976"/>
    <n v="541976"/>
    <n v="0"/>
    <d v="2026-02-06T00:00:00"/>
    <m/>
    <d v="2026-02-06T00:00:00"/>
    <n v="0"/>
    <m/>
    <s v=""/>
    <s v="Đã thanh toán"/>
    <d v="2026-02-06T00:00:00"/>
    <d v="2026-03-10T00:00:00"/>
    <m/>
    <m/>
    <x v="0"/>
    <x v="0"/>
    <m/>
    <s v="00009528541976"/>
    <e v="#N/A"/>
  </r>
  <r>
    <x v="27"/>
    <x v="8"/>
    <d v="2026-02-02T00:00:00"/>
    <s v="BH05455"/>
    <d v="2026-02-07T00:00:00"/>
    <s v="00009640"/>
    <s v="13051123"/>
    <n v="18815400"/>
    <n v="0"/>
    <n v="1505232"/>
    <n v="20320632"/>
    <s v="Bán hàng"/>
    <d v="2026-03-10T00:00:00"/>
    <m/>
    <n v="0"/>
    <n v="20320632"/>
    <n v="20320632"/>
    <n v="0"/>
    <d v="2026-02-07T00:00:00"/>
    <m/>
    <d v="2026-02-07T00:00:00"/>
    <n v="0"/>
    <m/>
    <s v=""/>
    <s v="Đã thanh toán"/>
    <d v="2026-02-07T00:00:00"/>
    <d v="2026-03-10T00:00:00"/>
    <m/>
    <m/>
    <x v="0"/>
    <x v="0"/>
    <m/>
    <s v="0000964020320632"/>
    <e v="#N/A"/>
  </r>
  <r>
    <x v="27"/>
    <x v="8"/>
    <d v="2026-02-02T00:00:00"/>
    <s v="BH05456"/>
    <d v="2026-02-10T00:00:00"/>
    <s v="00010653"/>
    <s v="14098321"/>
    <n v="31358200"/>
    <n v="0"/>
    <n v="2508656"/>
    <n v="33866856"/>
    <s v="Bán hàng"/>
    <d v="2026-03-10T00:00:00"/>
    <m/>
    <n v="0"/>
    <n v="33866856"/>
    <n v="33866856"/>
    <n v="0"/>
    <d v="2026-02-10T00:00:00"/>
    <m/>
    <d v="2026-02-10T00:00:00"/>
    <n v="0"/>
    <m/>
    <s v=""/>
    <s v="Đã thanh toán"/>
    <d v="2026-02-10T00:00:00"/>
    <d v="2026-03-10T00:00:00"/>
    <m/>
    <m/>
    <x v="0"/>
    <x v="0"/>
    <m/>
    <s v="0001065333866856"/>
    <e v="#N/A"/>
  </r>
  <r>
    <x v="27"/>
    <x v="8"/>
    <d v="2026-02-02T00:00:00"/>
    <s v="BH05457"/>
    <d v="2026-02-10T00:00:00"/>
    <s v="00010655"/>
    <s v="14096953"/>
    <n v="200732"/>
    <n v="0"/>
    <n v="16059"/>
    <n v="216791"/>
    <s v="Bán hàng"/>
    <d v="2026-03-10T00:00:00"/>
    <m/>
    <n v="0"/>
    <n v="216791"/>
    <n v="216791"/>
    <n v="0"/>
    <d v="2026-02-10T00:00:00"/>
    <m/>
    <d v="2026-02-10T00:00:00"/>
    <n v="0"/>
    <m/>
    <s v=""/>
    <s v="Đã thanh toán"/>
    <d v="2026-02-10T00:00:00"/>
    <d v="2026-03-10T00:00:00"/>
    <m/>
    <m/>
    <x v="0"/>
    <x v="0"/>
    <m/>
    <s v="00010655216791"/>
    <e v="#N/A"/>
  </r>
  <r>
    <x v="21"/>
    <x v="10"/>
    <d v="2026-02-02T00:00:00"/>
    <s v="SG/HTRS108132ZI"/>
    <d v="2026-02-02T00:00:00"/>
    <s v="00000060"/>
    <s v="Hàng trả - Mega An Giang - MEGA-AGG-00--006"/>
    <n v="1496500"/>
    <n v="0"/>
    <n v="119720"/>
    <n v="1616220"/>
    <s v="Hàng trả"/>
    <d v="2026-02-10T00:00:00"/>
    <m/>
    <n v="0"/>
    <n v="-1616220"/>
    <n v="-1616220"/>
    <n v="0"/>
    <d v="2026-02-02T00:00:00"/>
    <m/>
    <d v="2026-02-02T00:00:00"/>
    <n v="0"/>
    <m/>
    <s v=""/>
    <s v="Đã thanh toán"/>
    <d v="2026-02-02T00:00:00"/>
    <d v="2026-02-10T00:00:00"/>
    <m/>
    <m/>
    <x v="0"/>
    <x v="0"/>
    <m/>
    <s v="00000060-1616220"/>
    <e v="#N/A"/>
  </r>
  <r>
    <x v="16"/>
    <x v="11"/>
    <d v="2026-02-02T00:00:00"/>
    <s v="SG/HTRS108133ZI"/>
    <d v="2026-02-02T00:00:00"/>
    <s v="00000052"/>
    <s v="Hàng trả - Mega Bình Dương - MEGA-HCM-00--008"/>
    <n v="920000"/>
    <n v="0"/>
    <n v="73600"/>
    <n v="993600"/>
    <s v="Hàng trả"/>
    <d v="2026-02-10T00:00:00"/>
    <m/>
    <n v="0"/>
    <n v="-993600"/>
    <n v="-993600"/>
    <n v="0"/>
    <d v="2026-02-02T00:00:00"/>
    <m/>
    <d v="2026-02-02T00:00:00"/>
    <n v="0"/>
    <m/>
    <s v=""/>
    <s v="Đã thanh toán"/>
    <d v="2026-02-02T00:00:00"/>
    <d v="2026-02-10T00:00:00"/>
    <m/>
    <m/>
    <x v="0"/>
    <x v="0"/>
    <m/>
    <s v="00000052-993600"/>
    <e v="#N/A"/>
  </r>
  <r>
    <x v="16"/>
    <x v="11"/>
    <d v="2026-02-02T00:00:00"/>
    <s v="SG/HTRS108134ZI"/>
    <d v="2026-02-02T00:00:00"/>
    <s v="00000059"/>
    <s v="Hàng trả - Mega Bình Dương - MEGA-HCM-00--008"/>
    <n v="1541606"/>
    <n v="0"/>
    <n v="123328"/>
    <n v="1664934"/>
    <s v="Hàng trả"/>
    <d v="2026-02-10T00:00:00"/>
    <m/>
    <n v="0"/>
    <n v="-1664934"/>
    <n v="-1664934"/>
    <n v="0"/>
    <d v="2026-02-02T00:00:00"/>
    <m/>
    <d v="2026-02-02T00:00:00"/>
    <n v="0"/>
    <m/>
    <s v=""/>
    <s v="Đã thanh toán"/>
    <d v="2026-02-02T00:00:00"/>
    <d v="2026-02-10T00:00:00"/>
    <m/>
    <m/>
    <x v="0"/>
    <x v="0"/>
    <m/>
    <s v="00000059-1664934"/>
    <e v="#N/A"/>
  </r>
  <r>
    <x v="25"/>
    <x v="13"/>
    <d v="2026-02-02T00:00:00"/>
    <s v="SG/HTRS108135ZI"/>
    <d v="2026-02-02T00:00:00"/>
    <s v="00000025"/>
    <s v="Hàng trả - Mega Bình Định - MEGA-GLI-00--007"/>
    <n v="712500"/>
    <n v="0"/>
    <n v="57000"/>
    <n v="769500"/>
    <s v="Hàng trả"/>
    <d v="2026-02-10T00:00:00"/>
    <m/>
    <n v="0"/>
    <n v="-769500"/>
    <n v="-769500"/>
    <n v="0"/>
    <d v="2026-02-02T00:00:00"/>
    <m/>
    <d v="2026-02-02T00:00:00"/>
    <n v="0"/>
    <m/>
    <s v=""/>
    <s v="Đã thanh toán"/>
    <d v="2026-02-02T00:00:00"/>
    <d v="2026-02-10T00:00:00"/>
    <m/>
    <m/>
    <x v="0"/>
    <x v="0"/>
    <m/>
    <s v="00000025-769500"/>
    <e v="#N/A"/>
  </r>
  <r>
    <x v="16"/>
    <x v="11"/>
    <d v="2026-02-03T00:00:00"/>
    <s v="BH04315"/>
    <d v="2026-02-06T00:00:00"/>
    <s v="00009511"/>
    <s v="19085808"/>
    <n v="1452745"/>
    <n v="0"/>
    <n v="116220"/>
    <n v="1568965"/>
    <s v="Bán hàng"/>
    <d v="2026-03-10T00:00:00"/>
    <m/>
    <n v="0"/>
    <n v="1568965"/>
    <n v="1568965"/>
    <n v="0"/>
    <d v="2026-02-06T00:00:00"/>
    <m/>
    <d v="2026-02-06T00:00:00"/>
    <n v="0"/>
    <m/>
    <s v=""/>
    <s v="Đã thanh toán"/>
    <d v="2026-02-06T00:00:00"/>
    <d v="2026-03-10T00:00:00"/>
    <m/>
    <m/>
    <x v="0"/>
    <x v="0"/>
    <m/>
    <s v="000095111568965"/>
    <e v="#N/A"/>
  </r>
  <r>
    <x v="16"/>
    <x v="11"/>
    <d v="2026-02-03T00:00:00"/>
    <s v="BH04316"/>
    <d v="2026-02-06T00:00:00"/>
    <s v="00009512"/>
    <s v="19085499"/>
    <n v="948650"/>
    <n v="0"/>
    <n v="75892"/>
    <n v="1024542"/>
    <s v="Bán hàng"/>
    <d v="2026-03-10T00:00:00"/>
    <m/>
    <n v="0"/>
    <n v="1024542"/>
    <n v="1024542"/>
    <n v="0"/>
    <d v="2026-02-06T00:00:00"/>
    <m/>
    <d v="2026-02-06T00:00:00"/>
    <n v="0"/>
    <m/>
    <s v=""/>
    <s v="Đã thanh toán"/>
    <d v="2026-02-06T00:00:00"/>
    <d v="2026-03-10T00:00:00"/>
    <m/>
    <m/>
    <x v="0"/>
    <x v="0"/>
    <m/>
    <s v="000095121024542"/>
    <e v="#N/A"/>
  </r>
  <r>
    <x v="30"/>
    <x v="5"/>
    <d v="2026-02-03T00:00:00"/>
    <s v="BH04317"/>
    <d v="2026-02-06T00:00:00"/>
    <s v="00009513"/>
    <s v="10129717 - Mega An Phú"/>
    <n v="13734760"/>
    <n v="0"/>
    <n v="1098781"/>
    <n v="14833541"/>
    <s v="Bán hàng"/>
    <d v="2026-03-10T00:00:00"/>
    <m/>
    <n v="0"/>
    <n v="14833541"/>
    <n v="14833541"/>
    <n v="0"/>
    <d v="2026-02-06T00:00:00"/>
    <m/>
    <d v="2026-02-06T00:00:00"/>
    <n v="0"/>
    <m/>
    <s v=""/>
    <s v="Đã thanh toán"/>
    <d v="2026-02-06T00:00:00"/>
    <d v="2026-03-10T00:00:00"/>
    <m/>
    <m/>
    <x v="0"/>
    <x v="0"/>
    <m/>
    <s v="0000951314833541"/>
    <e v="#N/A"/>
  </r>
  <r>
    <x v="30"/>
    <x v="5"/>
    <d v="2026-02-03T00:00:00"/>
    <s v="BH04318"/>
    <d v="2026-02-06T00:00:00"/>
    <s v="00009514"/>
    <s v="10131792 - Mega An Phú"/>
    <n v="14072150"/>
    <n v="0"/>
    <n v="1125772"/>
    <n v="15197922"/>
    <s v="Bán hàng"/>
    <d v="2026-03-10T00:00:00"/>
    <m/>
    <n v="0"/>
    <n v="15197922"/>
    <n v="15197922"/>
    <n v="0"/>
    <d v="2026-02-06T00:00:00"/>
    <m/>
    <d v="2026-02-06T00:00:00"/>
    <n v="0"/>
    <m/>
    <s v=""/>
    <s v="Đã thanh toán"/>
    <d v="2026-02-06T00:00:00"/>
    <d v="2026-03-10T00:00:00"/>
    <m/>
    <m/>
    <x v="0"/>
    <x v="0"/>
    <m/>
    <s v="0000951415197922"/>
    <e v="#N/A"/>
  </r>
  <r>
    <x v="27"/>
    <x v="8"/>
    <d v="2026-02-03T00:00:00"/>
    <s v="BH06545"/>
    <d v="2026-02-06T00:00:00"/>
    <s v="00009565"/>
    <s v="26089573"/>
    <n v="3763080"/>
    <n v="0"/>
    <n v="301046"/>
    <n v="4064126"/>
    <s v="Bán hàng"/>
    <d v="2026-03-10T00:00:00"/>
    <m/>
    <n v="0"/>
    <n v="4064126"/>
    <n v="4064126"/>
    <n v="0"/>
    <d v="2026-02-06T00:00:00"/>
    <m/>
    <d v="2026-02-06T00:00:00"/>
    <n v="0"/>
    <m/>
    <s v=""/>
    <s v="Đã thanh toán"/>
    <d v="2026-02-06T00:00:00"/>
    <d v="2026-03-10T00:00:00"/>
    <m/>
    <m/>
    <x v="0"/>
    <x v="0"/>
    <m/>
    <s v="000095654064126"/>
    <e v="#N/A"/>
  </r>
  <r>
    <x v="30"/>
    <x v="5"/>
    <d v="2026-02-04T00:00:00"/>
    <s v="BH04992"/>
    <d v="2026-02-12T00:00:00"/>
    <s v="00012052"/>
    <s v="12206932 - Mega Hiệp Phú"/>
    <n v="948650"/>
    <n v="0"/>
    <n v="75892"/>
    <n v="1024542"/>
    <s v="Bán hàng"/>
    <d v="2026-03-24T00:00:00"/>
    <m/>
    <n v="0"/>
    <n v="1024542"/>
    <n v="1024542"/>
    <n v="0"/>
    <d v="2026-02-12T00:00:00"/>
    <m/>
    <d v="2026-02-12T00:00:00"/>
    <n v="0"/>
    <m/>
    <s v=""/>
    <s v="Đã thanh toán"/>
    <d v="2026-02-12T00:00:00"/>
    <d v="2026-03-24T00:00:00"/>
    <m/>
    <m/>
    <x v="0"/>
    <x v="0"/>
    <m/>
    <s v="000120521024542"/>
    <e v="#N/A"/>
  </r>
  <r>
    <x v="30"/>
    <x v="5"/>
    <d v="2026-02-04T00:00:00"/>
    <s v="MDV00147"/>
    <d v="2026-02-04T00:00:00"/>
    <s v="DN_22026T900415"/>
    <s v="LOB - Thưởng khách hàng thân thiết 3.3%"/>
    <n v="20284843"/>
    <n v="0"/>
    <n v="0"/>
    <n v="20284843"/>
    <s v="Giảm công nợ"/>
    <m/>
    <m/>
    <n v="0"/>
    <n v="-20284843"/>
    <n v="0"/>
    <n v="-20284843"/>
    <d v="2026-02-04T00:00:00"/>
    <m/>
    <d v="2026-02-04T00:00:00"/>
    <n v="0"/>
    <m/>
    <n v="236.69984675925662"/>
    <s v="Nợ quá hạn hơn 120 ngày có khả năng mất thanh toán"/>
    <d v="2026-02-04T00:00:00"/>
    <s v=""/>
    <m/>
    <m/>
    <x v="0"/>
    <x v="0"/>
    <m/>
    <s v="DN_22026T900415-20284843"/>
    <e v="#N/A"/>
  </r>
  <r>
    <x v="16"/>
    <x v="11"/>
    <d v="2026-02-05T00:00:00"/>
    <s v="BH04991"/>
    <d v="2026-02-12T00:00:00"/>
    <s v="00012051"/>
    <s v="19086026"/>
    <n v="474325"/>
    <n v="0"/>
    <n v="37946"/>
    <n v="512271"/>
    <s v="Bán hàng"/>
    <d v="2026-03-24T00:00:00"/>
    <m/>
    <n v="0"/>
    <n v="512271"/>
    <n v="512271"/>
    <n v="0"/>
    <d v="2026-02-12T00:00:00"/>
    <m/>
    <d v="2026-02-12T00:00:00"/>
    <n v="0"/>
    <m/>
    <s v=""/>
    <s v="Đã thanh toán"/>
    <d v="2026-02-12T00:00:00"/>
    <d v="2026-03-24T00:00:00"/>
    <m/>
    <m/>
    <x v="0"/>
    <x v="0"/>
    <m/>
    <s v="00012051512271"/>
    <e v="#N/A"/>
  </r>
  <r>
    <x v="33"/>
    <x v="14"/>
    <d v="2026-02-05T00:00:00"/>
    <s v="BH04993"/>
    <d v="2026-02-12T00:00:00"/>
    <s v="00012053"/>
    <s v="TC28692986"/>
    <n v="4290365"/>
    <n v="0"/>
    <n v="343229"/>
    <n v="4633594"/>
    <s v="Bán hàng"/>
    <d v="2026-03-24T00:00:00"/>
    <m/>
    <n v="0"/>
    <n v="4633594"/>
    <n v="4633594"/>
    <n v="0"/>
    <d v="2026-02-12T00:00:00"/>
    <m/>
    <d v="2026-02-12T00:00:00"/>
    <n v="0"/>
    <m/>
    <s v=""/>
    <s v="Đã thanh toán"/>
    <d v="2026-02-12T00:00:00"/>
    <d v="2026-03-24T00:00:00"/>
    <m/>
    <m/>
    <x v="0"/>
    <x v="0"/>
    <m/>
    <s v="000120534633594"/>
    <e v="#N/A"/>
  </r>
  <r>
    <x v="33"/>
    <x v="14"/>
    <d v="2026-02-05T00:00:00"/>
    <s v="BH04995"/>
    <d v="2026-02-12T00:00:00"/>
    <s v="00012054"/>
    <s v="TC28692984"/>
    <n v="6901220"/>
    <n v="0"/>
    <n v="552098"/>
    <n v="7453318"/>
    <s v="Bán hàng"/>
    <d v="2026-03-24T00:00:00"/>
    <m/>
    <n v="0"/>
    <n v="7453318"/>
    <n v="7453318"/>
    <n v="0"/>
    <d v="2026-02-12T00:00:00"/>
    <m/>
    <d v="2026-02-12T00:00:00"/>
    <n v="0"/>
    <m/>
    <s v=""/>
    <s v="Đã thanh toán"/>
    <d v="2026-02-12T00:00:00"/>
    <d v="2026-03-24T00:00:00"/>
    <m/>
    <m/>
    <x v="0"/>
    <x v="0"/>
    <m/>
    <s v="000120547453318"/>
    <e v="#N/A"/>
  </r>
  <r>
    <x v="29"/>
    <x v="1"/>
    <d v="2026-02-05T00:00:00"/>
    <s v="BH04996"/>
    <d v="2026-02-12T00:00:00"/>
    <s v="00012055"/>
    <s v="TC25677309"/>
    <n v="13375220"/>
    <n v="0"/>
    <n v="1070018"/>
    <n v="14445238"/>
    <s v="Bán hàng"/>
    <d v="2026-03-24T00:00:00"/>
    <m/>
    <n v="0"/>
    <n v="14445238"/>
    <n v="14445238"/>
    <n v="0"/>
    <d v="2026-02-12T00:00:00"/>
    <m/>
    <d v="2026-02-12T00:00:00"/>
    <n v="0"/>
    <m/>
    <s v=""/>
    <s v="Đã thanh toán"/>
    <d v="2026-02-12T00:00:00"/>
    <d v="2026-03-24T00:00:00"/>
    <m/>
    <m/>
    <x v="0"/>
    <x v="0"/>
    <m/>
    <s v="0001205514445238"/>
    <e v="#N/A"/>
  </r>
  <r>
    <x v="24"/>
    <x v="0"/>
    <d v="2026-02-05T00:00:00"/>
    <s v="BH04997"/>
    <d v="2026-02-12T00:00:00"/>
    <s v="00012056"/>
    <s v="TC27003529"/>
    <n v="33606445"/>
    <n v="0"/>
    <n v="2688516"/>
    <n v="36294961"/>
    <s v="Bán hàng"/>
    <d v="2026-03-24T00:00:00"/>
    <m/>
    <n v="0"/>
    <n v="36294961"/>
    <n v="36294961"/>
    <n v="0"/>
    <d v="2026-02-12T00:00:00"/>
    <m/>
    <d v="2026-02-12T00:00:00"/>
    <n v="0"/>
    <m/>
    <s v=""/>
    <s v="Đã thanh toán"/>
    <d v="2026-02-12T00:00:00"/>
    <d v="2026-03-24T00:00:00"/>
    <m/>
    <m/>
    <x v="0"/>
    <x v="0"/>
    <m/>
    <s v="0001205636294961"/>
    <e v="#N/A"/>
  </r>
  <r>
    <x v="24"/>
    <x v="0"/>
    <d v="2026-02-05T00:00:00"/>
    <s v="BH04998"/>
    <d v="2026-02-12T00:00:00"/>
    <s v="00012057"/>
    <s v="TC27002864"/>
    <n v="9992710"/>
    <n v="0"/>
    <n v="799417"/>
    <n v="10792127"/>
    <s v="Bán hàng"/>
    <d v="2026-03-24T00:00:00"/>
    <m/>
    <n v="0"/>
    <n v="10792127"/>
    <n v="10792127"/>
    <n v="0"/>
    <d v="2026-02-12T00:00:00"/>
    <m/>
    <d v="2026-02-12T00:00:00"/>
    <n v="0"/>
    <m/>
    <s v=""/>
    <s v="Đã thanh toán"/>
    <d v="2026-02-12T00:00:00"/>
    <d v="2026-03-24T00:00:00"/>
    <m/>
    <m/>
    <x v="0"/>
    <x v="0"/>
    <m/>
    <s v="0001205710792127"/>
    <e v="#N/A"/>
  </r>
  <r>
    <x v="23"/>
    <x v="9"/>
    <d v="2026-02-05T00:00:00"/>
    <s v="BH04999"/>
    <d v="2026-02-12T00:00:00"/>
    <s v="00012058"/>
    <s v="TC24642986"/>
    <n v="474325"/>
    <n v="0"/>
    <n v="37946"/>
    <n v="512271"/>
    <s v="Bán hàng"/>
    <d v="2026-03-24T00:00:00"/>
    <m/>
    <n v="0"/>
    <n v="512271"/>
    <n v="512271"/>
    <n v="0"/>
    <d v="2026-02-12T00:00:00"/>
    <m/>
    <d v="2026-02-12T00:00:00"/>
    <n v="0"/>
    <m/>
    <s v=""/>
    <s v="Đã thanh toán"/>
    <d v="2026-02-12T00:00:00"/>
    <d v="2026-03-24T00:00:00"/>
    <m/>
    <m/>
    <x v="0"/>
    <x v="0"/>
    <m/>
    <s v="00012058512271"/>
    <e v="#N/A"/>
  </r>
  <r>
    <x v="28"/>
    <x v="7"/>
    <d v="2026-02-05T00:00:00"/>
    <s v="BH05000"/>
    <d v="2026-02-12T00:00:00"/>
    <s v="00012059"/>
    <s v="TC23413878"/>
    <n v="2937240"/>
    <n v="0"/>
    <n v="234979"/>
    <n v="3172219"/>
    <s v="Bán hàng"/>
    <d v="2026-03-24T00:00:00"/>
    <m/>
    <n v="0"/>
    <n v="3172219"/>
    <n v="3172219"/>
    <n v="0"/>
    <d v="2026-02-12T00:00:00"/>
    <m/>
    <d v="2026-02-12T00:00:00"/>
    <n v="0"/>
    <m/>
    <s v=""/>
    <s v="Đã thanh toán"/>
    <d v="2026-02-12T00:00:00"/>
    <d v="2026-03-24T00:00:00"/>
    <m/>
    <m/>
    <x v="0"/>
    <x v="0"/>
    <m/>
    <s v="000120593172219"/>
    <e v="#N/A"/>
  </r>
  <r>
    <x v="21"/>
    <x v="10"/>
    <d v="2026-02-05T00:00:00"/>
    <s v="BH05001"/>
    <d v="2026-02-12T00:00:00"/>
    <s v="00012060"/>
    <s v="TC20033553"/>
    <n v="3849940"/>
    <n v="0"/>
    <n v="307995"/>
    <n v="4157935"/>
    <s v="Bán hàng"/>
    <d v="2026-03-24T00:00:00"/>
    <m/>
    <n v="0"/>
    <n v="4157935"/>
    <n v="4157935"/>
    <n v="0"/>
    <d v="2026-02-12T00:00:00"/>
    <m/>
    <d v="2026-02-12T00:00:00"/>
    <n v="0"/>
    <m/>
    <s v=""/>
    <s v="Đã thanh toán"/>
    <d v="2026-02-12T00:00:00"/>
    <d v="2026-03-24T00:00:00"/>
    <m/>
    <m/>
    <x v="0"/>
    <x v="0"/>
    <m/>
    <s v="000120604157935"/>
    <e v="#N/A"/>
  </r>
  <r>
    <x v="20"/>
    <x v="3"/>
    <d v="2026-02-05T00:00:00"/>
    <s v="BH05002"/>
    <d v="2026-02-12T00:00:00"/>
    <s v="00012061"/>
    <s v="TC17357524"/>
    <n v="4405860"/>
    <n v="0"/>
    <n v="352469"/>
    <n v="4758329"/>
    <s v="Bán hàng"/>
    <d v="2026-03-24T00:00:00"/>
    <m/>
    <n v="0"/>
    <n v="4758329"/>
    <n v="4758329"/>
    <n v="0"/>
    <d v="2026-02-12T00:00:00"/>
    <m/>
    <d v="2026-02-12T00:00:00"/>
    <n v="0"/>
    <m/>
    <s v=""/>
    <s v="Đã thanh toán"/>
    <d v="2026-02-12T00:00:00"/>
    <d v="2026-03-24T00:00:00"/>
    <m/>
    <m/>
    <x v="0"/>
    <x v="0"/>
    <m/>
    <s v="000120614758329"/>
    <e v="#N/A"/>
  </r>
  <r>
    <x v="19"/>
    <x v="6"/>
    <d v="2026-02-05T00:00:00"/>
    <s v="BH05003"/>
    <d v="2026-02-12T00:00:00"/>
    <s v="00012062"/>
    <s v="TC16150826"/>
    <n v="12866160"/>
    <n v="0"/>
    <n v="1029293"/>
    <n v="13895453"/>
    <s v="Bán hàng"/>
    <d v="2026-03-24T00:00:00"/>
    <m/>
    <n v="0"/>
    <n v="13895453"/>
    <n v="13895453"/>
    <n v="0"/>
    <d v="2026-02-12T00:00:00"/>
    <m/>
    <d v="2026-02-12T00:00:00"/>
    <n v="0"/>
    <m/>
    <s v=""/>
    <s v="Đã thanh toán"/>
    <d v="2026-02-12T00:00:00"/>
    <d v="2026-03-24T00:00:00"/>
    <m/>
    <m/>
    <x v="0"/>
    <x v="0"/>
    <m/>
    <s v="0001206213895453"/>
    <e v="#N/A"/>
  </r>
  <r>
    <x v="19"/>
    <x v="6"/>
    <d v="2026-02-05T00:00:00"/>
    <s v="BH05004"/>
    <d v="2026-02-12T00:00:00"/>
    <s v="00012063"/>
    <s v="TC16150020"/>
    <n v="2190000"/>
    <n v="0"/>
    <n v="175200"/>
    <n v="2365200"/>
    <s v="Bán hàng"/>
    <d v="2026-03-24T00:00:00"/>
    <m/>
    <n v="0"/>
    <n v="2365200"/>
    <n v="2365200"/>
    <n v="0"/>
    <d v="2026-02-12T00:00:00"/>
    <m/>
    <d v="2026-02-12T00:00:00"/>
    <n v="0"/>
    <m/>
    <s v=""/>
    <s v="Đã thanh toán"/>
    <d v="2026-02-12T00:00:00"/>
    <d v="2026-03-24T00:00:00"/>
    <m/>
    <m/>
    <x v="0"/>
    <x v="0"/>
    <m/>
    <s v="000120632365200"/>
    <e v="#N/A"/>
  </r>
  <r>
    <x v="19"/>
    <x v="6"/>
    <d v="2026-02-05T00:00:00"/>
    <s v="BH05005"/>
    <d v="2026-02-12T00:00:00"/>
    <s v="00012064"/>
    <s v="TC16149694"/>
    <n v="7463120"/>
    <n v="0"/>
    <n v="597050"/>
    <n v="8060170"/>
    <s v="Bán hàng"/>
    <d v="2026-03-24T00:00:00"/>
    <m/>
    <n v="0"/>
    <n v="8060170"/>
    <n v="8060170"/>
    <n v="0"/>
    <d v="2026-02-12T00:00:00"/>
    <m/>
    <d v="2026-02-12T00:00:00"/>
    <n v="0"/>
    <m/>
    <s v=""/>
    <s v="Đã thanh toán"/>
    <d v="2026-02-12T00:00:00"/>
    <d v="2026-03-24T00:00:00"/>
    <m/>
    <m/>
    <x v="0"/>
    <x v="0"/>
    <m/>
    <s v="000120648060170"/>
    <e v="#N/A"/>
  </r>
  <r>
    <x v="27"/>
    <x v="8"/>
    <d v="2026-02-05T00:00:00"/>
    <s v="BH06547"/>
    <d v="2026-02-07T00:00:00"/>
    <s v="00009677"/>
    <s v="26090922"/>
    <n v="11084860"/>
    <n v="0"/>
    <n v="886789"/>
    <n v="11971649"/>
    <s v="Bán hàng"/>
    <d v="2026-03-24T00:00:00"/>
    <m/>
    <n v="0"/>
    <n v="11971649"/>
    <n v="11971649"/>
    <n v="0"/>
    <d v="2026-02-07T00:00:00"/>
    <m/>
    <d v="2026-02-07T00:00:00"/>
    <n v="0"/>
    <m/>
    <s v=""/>
    <s v="Đã thanh toán"/>
    <d v="2026-02-07T00:00:00"/>
    <d v="2026-03-24T00:00:00"/>
    <m/>
    <m/>
    <x v="0"/>
    <x v="0"/>
    <m/>
    <s v="0000967711971649"/>
    <e v="#N/A"/>
  </r>
  <r>
    <x v="27"/>
    <x v="8"/>
    <d v="2026-02-05T00:00:00"/>
    <s v="BH06578"/>
    <d v="2026-02-10T00:00:00"/>
    <s v="00010656"/>
    <s v="14099215"/>
    <n v="474325"/>
    <n v="0"/>
    <n v="37946"/>
    <n v="512271"/>
    <s v="Bán hàng"/>
    <d v="2026-03-24T00:00:00"/>
    <m/>
    <n v="0"/>
    <n v="512271"/>
    <n v="512271"/>
    <n v="0"/>
    <d v="2026-02-10T00:00:00"/>
    <m/>
    <d v="2026-02-10T00:00:00"/>
    <n v="0"/>
    <m/>
    <s v=""/>
    <s v="Đã thanh toán"/>
    <d v="2026-02-10T00:00:00"/>
    <d v="2026-03-24T00:00:00"/>
    <m/>
    <m/>
    <x v="0"/>
    <x v="0"/>
    <m/>
    <s v="00010656512271"/>
    <e v="#N/A"/>
  </r>
  <r>
    <x v="27"/>
    <x v="8"/>
    <d v="2026-02-05T00:00:00"/>
    <s v="BH06579"/>
    <d v="2026-02-10T00:00:00"/>
    <s v="00010657"/>
    <s v="14101254"/>
    <n v="4743250"/>
    <n v="0"/>
    <n v="379460"/>
    <n v="5122710"/>
    <s v="Bán hàng"/>
    <d v="2026-03-24T00:00:00"/>
    <m/>
    <n v="0"/>
    <n v="5122710"/>
    <n v="5122710"/>
    <n v="0"/>
    <d v="2026-02-10T00:00:00"/>
    <m/>
    <d v="2026-02-10T00:00:00"/>
    <n v="0"/>
    <m/>
    <s v=""/>
    <s v="Đã thanh toán"/>
    <d v="2026-02-10T00:00:00"/>
    <d v="2026-03-24T00:00:00"/>
    <m/>
    <m/>
    <x v="0"/>
    <x v="0"/>
    <m/>
    <s v="000106575122710"/>
    <e v="#N/A"/>
  </r>
  <r>
    <x v="27"/>
    <x v="8"/>
    <d v="2026-02-05T00:00:00"/>
    <s v="BH06580"/>
    <d v="2026-02-10T00:00:00"/>
    <s v="00010654"/>
    <s v="14100478"/>
    <n v="23902880"/>
    <n v="0"/>
    <n v="1912230"/>
    <n v="25815110"/>
    <s v="Bán hàng"/>
    <d v="2026-03-24T00:00:00"/>
    <m/>
    <n v="0"/>
    <n v="25815110"/>
    <n v="25815110"/>
    <n v="0"/>
    <d v="2026-02-10T00:00:00"/>
    <m/>
    <d v="2026-02-10T00:00:00"/>
    <n v="0"/>
    <m/>
    <s v=""/>
    <s v="Đã thanh toán"/>
    <d v="2026-02-10T00:00:00"/>
    <d v="2026-03-24T00:00:00"/>
    <m/>
    <m/>
    <x v="0"/>
    <x v="0"/>
    <m/>
    <s v="0001065425815110"/>
    <e v="#N/A"/>
  </r>
  <r>
    <x v="27"/>
    <x v="8"/>
    <d v="2026-02-05T00:00:00"/>
    <s v="HN/HT2000012"/>
    <d v="2026-02-05T00:00:00"/>
    <s v="00000044"/>
    <s v="Hàng trả - Mega Hoàng Mai - MEGA-HNI-HMI-0005"/>
    <n v="234183"/>
    <n v="0"/>
    <n v="18735"/>
    <n v="252918"/>
    <s v="Hàng trả"/>
    <d v="2026-02-10T00:00:00"/>
    <m/>
    <n v="0"/>
    <n v="-252918"/>
    <n v="-252918"/>
    <n v="0"/>
    <d v="2026-02-05T00:00:00"/>
    <m/>
    <d v="2026-02-05T00:00:00"/>
    <n v="0"/>
    <m/>
    <s v=""/>
    <s v="Đã thanh toán"/>
    <d v="2026-02-05T00:00:00"/>
    <d v="2026-02-10T00:00:00"/>
    <m/>
    <m/>
    <x v="0"/>
    <x v="0"/>
    <m/>
    <s v="00000044-252918"/>
    <e v="#N/A"/>
  </r>
  <r>
    <x v="30"/>
    <x v="5"/>
    <d v="2026-02-05T00:00:00"/>
    <s v="MDV00102"/>
    <d v="2026-02-05T00:00:00"/>
    <s v="00009318"/>
    <s v="NIT-HO TRO SAN PHAM MOI 2%"/>
    <n v="12293845"/>
    <n v="0"/>
    <n v="983508"/>
    <n v="13277353"/>
    <s v="Giảm công nợ"/>
    <d v="2026-02-24T00:00:00"/>
    <m/>
    <n v="0"/>
    <n v="-13277353"/>
    <n v="-13277353"/>
    <n v="0"/>
    <d v="2026-02-05T00:00:00"/>
    <m/>
    <d v="2026-02-05T00:00:00"/>
    <n v="0"/>
    <m/>
    <s v=""/>
    <s v="Đã thanh toán"/>
    <d v="2026-02-05T00:00:00"/>
    <d v="2026-02-24T00:00:00"/>
    <m/>
    <m/>
    <x v="0"/>
    <x v="0"/>
    <m/>
    <s v="00009318-13277353"/>
    <e v="#N/A"/>
  </r>
  <r>
    <x v="30"/>
    <x v="5"/>
    <d v="2026-02-05T00:00:00"/>
    <s v="MDV00102"/>
    <d v="2026-02-05T00:00:00"/>
    <s v="00011377"/>
    <s v="CTG - HO TRO NHOM HANG TRONG DIEM 4%"/>
    <n v="24587689"/>
    <n v="0"/>
    <n v="1967015"/>
    <n v="26554704"/>
    <s v="Giảm công nợ"/>
    <d v="2026-02-24T00:00:00"/>
    <m/>
    <n v="0"/>
    <n v="-26554704"/>
    <n v="-26554704"/>
    <n v="0"/>
    <d v="2026-02-05T00:00:00"/>
    <m/>
    <d v="2026-02-05T00:00:00"/>
    <n v="0"/>
    <m/>
    <s v=""/>
    <s v="Đã thanh toán"/>
    <d v="2026-02-05T00:00:00"/>
    <d v="2026-02-24T00:00:00"/>
    <m/>
    <m/>
    <x v="0"/>
    <x v="0"/>
    <m/>
    <s v="00011377-26554704"/>
    <e v="#N/A"/>
  </r>
  <r>
    <x v="30"/>
    <x v="5"/>
    <d v="2026-02-05T00:00:00"/>
    <s v="MDV00102"/>
    <d v="2026-02-05T00:00:00"/>
    <s v="00011353"/>
    <s v="DIS - HO TRO TRUNG BAY SAN PHAM 2.3%"/>
    <n v="14137921"/>
    <n v="0"/>
    <n v="1131034"/>
    <n v="15268955"/>
    <s v="Giảm công nợ"/>
    <d v="2026-02-24T00:00:00"/>
    <m/>
    <n v="0"/>
    <n v="-15268955"/>
    <n v="-15268955"/>
    <n v="0"/>
    <d v="2026-02-05T00:00:00"/>
    <m/>
    <d v="2026-02-05T00:00:00"/>
    <n v="0"/>
    <m/>
    <s v=""/>
    <s v="Đã thanh toán"/>
    <d v="2026-02-05T00:00:00"/>
    <d v="2026-02-24T00:00:00"/>
    <m/>
    <m/>
    <x v="0"/>
    <x v="0"/>
    <m/>
    <s v="00011353-15268955"/>
    <e v="#N/A"/>
  </r>
  <r>
    <x v="30"/>
    <x v="5"/>
    <d v="2026-02-05T00:00:00"/>
    <s v="MDV00102"/>
    <d v="2026-02-05T00:00:00"/>
    <s v="00009422"/>
    <s v="DTS-HO TRO CUNG CAP THONG TIN 0.5%"/>
    <n v="3073461"/>
    <n v="0"/>
    <n v="245877"/>
    <n v="3319338"/>
    <s v="Giảm công nợ"/>
    <d v="2026-02-24T00:00:00"/>
    <m/>
    <n v="0"/>
    <n v="-3319338"/>
    <n v="-3319338"/>
    <n v="0"/>
    <d v="2026-02-05T00:00:00"/>
    <m/>
    <d v="2026-02-05T00:00:00"/>
    <n v="0"/>
    <m/>
    <s v=""/>
    <s v="Đã thanh toán"/>
    <d v="2026-02-05T00:00:00"/>
    <d v="2026-02-24T00:00:00"/>
    <m/>
    <m/>
    <x v="0"/>
    <x v="0"/>
    <m/>
    <s v="00009422-3319338"/>
    <e v="#N/A"/>
  </r>
  <r>
    <x v="30"/>
    <x v="5"/>
    <d v="2026-02-05T00:00:00"/>
    <s v="MDV00102"/>
    <d v="2026-02-05T00:00:00"/>
    <s v="00011355"/>
    <s v="BUS - HO TRO CUNG HOP TAC 2.25%"/>
    <n v="13830575"/>
    <n v="0"/>
    <n v="1106446"/>
    <n v="14937021"/>
    <s v="Giảm công nợ"/>
    <d v="2026-02-24T00:00:00"/>
    <m/>
    <n v="0"/>
    <n v="-14937021"/>
    <n v="-14937021"/>
    <n v="0"/>
    <d v="2026-02-05T00:00:00"/>
    <m/>
    <d v="2026-02-05T00:00:00"/>
    <n v="0"/>
    <m/>
    <s v=""/>
    <s v="Đã thanh toán"/>
    <d v="2026-02-05T00:00:00"/>
    <d v="2026-02-24T00:00:00"/>
    <m/>
    <m/>
    <x v="0"/>
    <x v="0"/>
    <m/>
    <s v="00011355-14937021"/>
    <e v="#N/A"/>
  </r>
  <r>
    <x v="30"/>
    <x v="5"/>
    <d v="2026-02-05T00:00:00"/>
    <s v="MDV00102"/>
    <d v="2026-02-05T00:00:00"/>
    <s v="00011326"/>
    <s v="ADS - HO TRO THEM 1%"/>
    <n v="6146922"/>
    <n v="0"/>
    <n v="491754"/>
    <n v="6638676"/>
    <s v="Giảm công nợ"/>
    <d v="2026-02-24T00:00:00"/>
    <m/>
    <n v="0"/>
    <n v="-6638676"/>
    <n v="-6638676"/>
    <n v="0"/>
    <d v="2026-02-05T00:00:00"/>
    <m/>
    <d v="2026-02-05T00:00:00"/>
    <n v="0"/>
    <m/>
    <s v=""/>
    <s v="Đã thanh toán"/>
    <d v="2026-02-05T00:00:00"/>
    <d v="2026-02-24T00:00:00"/>
    <m/>
    <m/>
    <x v="0"/>
    <x v="0"/>
    <m/>
    <s v="00011326-6638676"/>
    <e v="#N/A"/>
  </r>
  <r>
    <x v="31"/>
    <x v="18"/>
    <d v="2026-02-06T00:00:00"/>
    <s v="BH04987"/>
    <d v="2026-02-12T00:00:00"/>
    <s v="00012047"/>
    <s v="10135133"/>
    <n v="29970200"/>
    <n v="0"/>
    <n v="2397616"/>
    <n v="32367816"/>
    <s v="Bán hàng"/>
    <d v="2026-03-24T00:00:00"/>
    <m/>
    <n v="0"/>
    <n v="32367816"/>
    <n v="32367816"/>
    <n v="0"/>
    <d v="2026-02-12T00:00:00"/>
    <m/>
    <d v="2026-02-12T00:00:00"/>
    <n v="0"/>
    <m/>
    <s v=""/>
    <s v="Đã thanh toán"/>
    <d v="2026-02-12T00:00:00"/>
    <d v="2026-03-24T00:00:00"/>
    <m/>
    <m/>
    <x v="0"/>
    <x v="0"/>
    <m/>
    <s v="0001204732367816"/>
    <e v="#N/A"/>
  </r>
  <r>
    <x v="35"/>
    <x v="12"/>
    <d v="2026-02-06T00:00:00"/>
    <s v="BH04988"/>
    <d v="2026-02-12T00:00:00"/>
    <s v="00012048"/>
    <s v="18610852"/>
    <n v="1468620"/>
    <n v="0"/>
    <n v="117490"/>
    <n v="1586110"/>
    <s v="Bán hàng"/>
    <d v="2026-03-24T00:00:00"/>
    <m/>
    <n v="0"/>
    <n v="1586110"/>
    <n v="1586110"/>
    <n v="0"/>
    <d v="2026-02-12T00:00:00"/>
    <m/>
    <d v="2026-02-12T00:00:00"/>
    <n v="0"/>
    <m/>
    <s v=""/>
    <s v="Đã thanh toán"/>
    <d v="2026-02-12T00:00:00"/>
    <d v="2026-03-24T00:00:00"/>
    <m/>
    <m/>
    <x v="0"/>
    <x v="0"/>
    <m/>
    <s v="000120481586110"/>
    <e v="#N/A"/>
  </r>
  <r>
    <x v="35"/>
    <x v="12"/>
    <d v="2026-02-06T00:00:00"/>
    <s v="BH04989"/>
    <d v="2026-02-12T00:00:00"/>
    <s v="00012049"/>
    <s v="18611162"/>
    <n v="474325"/>
    <n v="0"/>
    <n v="37946"/>
    <n v="512271"/>
    <s v="Bán hàng"/>
    <d v="2026-03-24T00:00:00"/>
    <m/>
    <n v="0"/>
    <n v="512271"/>
    <n v="512271"/>
    <n v="0"/>
    <d v="2026-02-12T00:00:00"/>
    <m/>
    <d v="2026-02-12T00:00:00"/>
    <n v="0"/>
    <m/>
    <s v=""/>
    <s v="Đã thanh toán"/>
    <d v="2026-02-12T00:00:00"/>
    <d v="2026-03-24T00:00:00"/>
    <m/>
    <m/>
    <x v="0"/>
    <x v="0"/>
    <m/>
    <s v="00012049512271"/>
    <e v="#N/A"/>
  </r>
  <r>
    <x v="35"/>
    <x v="12"/>
    <d v="2026-02-06T00:00:00"/>
    <s v="BH04990"/>
    <d v="2026-02-12T00:00:00"/>
    <s v="00012050"/>
    <s v="18612315"/>
    <n v="11689570"/>
    <n v="0"/>
    <n v="935166"/>
    <n v="12624736"/>
    <s v="Bán hàng"/>
    <d v="2026-03-24T00:00:00"/>
    <m/>
    <n v="0"/>
    <n v="12624736"/>
    <n v="12624736"/>
    <n v="0"/>
    <d v="2026-02-12T00:00:00"/>
    <m/>
    <d v="2026-02-12T00:00:00"/>
    <n v="0"/>
    <m/>
    <s v=""/>
    <s v="Đã thanh toán"/>
    <d v="2026-02-12T00:00:00"/>
    <d v="2026-03-24T00:00:00"/>
    <m/>
    <m/>
    <x v="0"/>
    <x v="0"/>
    <m/>
    <s v="0001205012624736"/>
    <e v="#N/A"/>
  </r>
  <r>
    <x v="27"/>
    <x v="8"/>
    <d v="2026-02-06T00:00:00"/>
    <s v="BH06287"/>
    <d v="2026-02-06T00:00:00"/>
    <s v="00009453"/>
    <s v="13366764"/>
    <n v="2496640"/>
    <n v="0"/>
    <n v="199731"/>
    <n v="2696371"/>
    <s v="Bán hàng"/>
    <d v="2026-02-10T00:00:00"/>
    <m/>
    <n v="0"/>
    <n v="2696371"/>
    <n v="2696371"/>
    <n v="0"/>
    <d v="2026-02-06T00:00:00"/>
    <m/>
    <d v="2026-02-06T00:00:00"/>
    <n v="0"/>
    <m/>
    <s v=""/>
    <s v="Đã thanh toán"/>
    <d v="2026-02-06T00:00:00"/>
    <d v="2026-02-10T00:00:00"/>
    <m/>
    <m/>
    <x v="0"/>
    <x v="0"/>
    <m/>
    <s v="000094532696371"/>
    <e v="#N/A"/>
  </r>
  <r>
    <x v="27"/>
    <x v="8"/>
    <d v="2026-02-06T00:00:00"/>
    <s v="BH06290"/>
    <d v="2026-02-06T00:00:00"/>
    <s v="00009454"/>
    <s v="13367813"/>
    <n v="1116060"/>
    <n v="0"/>
    <n v="89285"/>
    <n v="1205345"/>
    <s v="Bán hàng"/>
    <d v="2026-02-10T00:00:00"/>
    <m/>
    <n v="0"/>
    <n v="1205345"/>
    <n v="1205345"/>
    <n v="0"/>
    <d v="2026-02-06T00:00:00"/>
    <m/>
    <d v="2026-02-06T00:00:00"/>
    <n v="0"/>
    <m/>
    <s v=""/>
    <s v="Đã thanh toán"/>
    <d v="2026-02-06T00:00:00"/>
    <d v="2026-02-10T00:00:00"/>
    <m/>
    <m/>
    <x v="0"/>
    <x v="0"/>
    <m/>
    <s v="000094541205345"/>
    <e v="#N/A"/>
  </r>
  <r>
    <x v="27"/>
    <x v="8"/>
    <d v="2026-02-06T00:00:00"/>
    <s v="bh16798"/>
    <d v="2026-02-13T00:00:00"/>
    <s v="00012104"/>
    <s v="13051459"/>
    <n v="16868380"/>
    <n v="0"/>
    <n v="1349470"/>
    <n v="18217850"/>
    <s v="Bán hàng"/>
    <d v="2026-03-24T00:00:00"/>
    <m/>
    <n v="0"/>
    <n v="18217850"/>
    <n v="18217850"/>
    <n v="0"/>
    <d v="2026-02-13T00:00:00"/>
    <m/>
    <d v="2026-02-13T00:00:00"/>
    <n v="0"/>
    <m/>
    <s v=""/>
    <s v="Đã thanh toán"/>
    <d v="2026-02-13T00:00:00"/>
    <d v="2026-03-24T00:00:00"/>
    <m/>
    <m/>
    <x v="0"/>
    <x v="0"/>
    <m/>
    <s v="0001210418217850"/>
    <e v="#N/A"/>
  </r>
  <r>
    <x v="16"/>
    <x v="11"/>
    <d v="2026-02-06T00:00:00"/>
    <s v="SG/HTRS108136ZI"/>
    <d v="2026-02-06T00:00:00"/>
    <s v="00000064"/>
    <s v="Hàng trả - Mega Bình Dương - MEGA-HCM-00--008"/>
    <n v="2724170"/>
    <n v="0"/>
    <n v="217934"/>
    <n v="2942104"/>
    <s v="Hàng trả"/>
    <d v="2026-02-10T00:00:00"/>
    <m/>
    <n v="0"/>
    <n v="-2942104"/>
    <n v="-2942104"/>
    <n v="0"/>
    <d v="2026-02-06T00:00:00"/>
    <m/>
    <d v="2026-02-06T00:00:00"/>
    <n v="0"/>
    <m/>
    <s v=""/>
    <s v="Đã thanh toán"/>
    <d v="2026-02-06T00:00:00"/>
    <d v="2026-02-10T00:00:00"/>
    <m/>
    <m/>
    <x v="0"/>
    <x v="0"/>
    <m/>
    <s v="00000064-2942104"/>
    <e v="#N/A"/>
  </r>
  <r>
    <x v="17"/>
    <x v="4"/>
    <d v="2026-02-06T00:00:00"/>
    <s v="SG/HTRS108137ZI"/>
    <d v="2026-02-06T00:00:00"/>
    <s v="00000087"/>
    <s v="Hàng trả - Mega Cần Thơ - MEGA-CTO-00--002"/>
    <n v="2486561"/>
    <n v="0"/>
    <n v="198924"/>
    <n v="2685485"/>
    <s v="Hàng trả"/>
    <d v="2026-02-10T00:00:00"/>
    <m/>
    <n v="0"/>
    <n v="-2685485"/>
    <n v="-2685485"/>
    <n v="0"/>
    <d v="2026-02-06T00:00:00"/>
    <m/>
    <d v="2026-02-06T00:00:00"/>
    <n v="0"/>
    <m/>
    <s v=""/>
    <s v="Đã thanh toán"/>
    <d v="2026-02-06T00:00:00"/>
    <d v="2026-02-10T00:00:00"/>
    <m/>
    <m/>
    <x v="0"/>
    <x v="0"/>
    <m/>
    <s v="00000087-2685485"/>
    <e v="#N/A"/>
  </r>
  <r>
    <x v="33"/>
    <x v="14"/>
    <d v="2026-02-06T00:00:00"/>
    <s v="SG/HTRS108138ZI"/>
    <d v="2026-02-06T00:00:00"/>
    <s v="00000072"/>
    <s v="Hàng trả - Mega Kiên Giang - MEGA-AGG-00--015"/>
    <n v="1196000"/>
    <n v="0"/>
    <n v="95680"/>
    <n v="1291680"/>
    <s v="Hàng trả"/>
    <d v="2026-02-10T00:00:00"/>
    <m/>
    <n v="0"/>
    <n v="-1291680"/>
    <n v="-1291680"/>
    <n v="0"/>
    <d v="2026-02-06T00:00:00"/>
    <m/>
    <d v="2026-02-06T00:00:00"/>
    <n v="0"/>
    <m/>
    <s v=""/>
    <s v="Đã thanh toán"/>
    <d v="2026-02-06T00:00:00"/>
    <d v="2026-02-10T00:00:00"/>
    <m/>
    <m/>
    <x v="0"/>
    <x v="0"/>
    <m/>
    <s v="00000072-1291680"/>
    <e v="#N/A"/>
  </r>
  <r>
    <x v="20"/>
    <x v="3"/>
    <d v="2026-02-06T00:00:00"/>
    <s v="SG/HTRS108143ZI"/>
    <d v="2026-02-06T00:00:00"/>
    <s v="00000078"/>
    <s v="Hàng trả - Mega Đà Nẵng - MEGA-DNG-00--004"/>
    <n v="2172278"/>
    <n v="0"/>
    <n v="173782"/>
    <n v="2346060"/>
    <s v="Hàng trả"/>
    <d v="2026-02-10T00:00:00"/>
    <m/>
    <n v="0"/>
    <n v="-2346060"/>
    <n v="-2346060"/>
    <n v="0"/>
    <d v="2026-02-06T00:00:00"/>
    <m/>
    <d v="2026-02-06T00:00:00"/>
    <n v="0"/>
    <m/>
    <s v=""/>
    <s v="Đã thanh toán"/>
    <d v="2026-02-06T00:00:00"/>
    <d v="2026-02-10T00:00:00"/>
    <m/>
    <m/>
    <x v="0"/>
    <x v="0"/>
    <m/>
    <s v="00000078-2346060"/>
    <e v="#N/A"/>
  </r>
  <r>
    <x v="39"/>
    <x v="24"/>
    <d v="2026-02-07T00:00:00"/>
    <s v="BH05796"/>
    <d v="2026-02-14T00:00:00"/>
    <s v="00012179"/>
    <s v="50957293"/>
    <n v="702562"/>
    <n v="0"/>
    <n v="56205"/>
    <n v="758767"/>
    <s v="Bán hàng"/>
    <d v="2026-03-24T00:00:00"/>
    <m/>
    <n v="0"/>
    <n v="758767"/>
    <n v="758767"/>
    <n v="0"/>
    <d v="2026-02-14T00:00:00"/>
    <m/>
    <d v="2026-02-14T00:00:00"/>
    <n v="0"/>
    <m/>
    <s v=""/>
    <s v="Đã thanh toán"/>
    <d v="2026-02-14T00:00:00"/>
    <d v="2026-03-24T00:00:00"/>
    <m/>
    <m/>
    <x v="0"/>
    <x v="0"/>
    <m/>
    <s v="00012179758767"/>
    <e v="#N/A"/>
  </r>
  <r>
    <x v="30"/>
    <x v="5"/>
    <d v="2026-02-07T00:00:00"/>
    <s v="BH05797"/>
    <d v="2026-02-14T00:00:00"/>
    <s v="00012180"/>
    <s v="50957292 - Mega An Phú. Food Delivery Service Center"/>
    <n v="1166110"/>
    <n v="0"/>
    <n v="93289"/>
    <n v="1259399"/>
    <s v="Bán hàng"/>
    <d v="2026-03-24T00:00:00"/>
    <m/>
    <n v="0"/>
    <n v="1259399"/>
    <n v="1259399"/>
    <n v="0"/>
    <d v="2026-02-14T00:00:00"/>
    <m/>
    <d v="2026-02-14T00:00:00"/>
    <n v="0"/>
    <m/>
    <s v=""/>
    <s v="Đã thanh toán"/>
    <d v="2026-02-14T00:00:00"/>
    <d v="2026-03-24T00:00:00"/>
    <m/>
    <m/>
    <x v="0"/>
    <x v="0"/>
    <m/>
    <s v="000121801259399"/>
    <e v="#N/A"/>
  </r>
  <r>
    <x v="27"/>
    <x v="8"/>
    <d v="2026-02-07T00:00:00"/>
    <s v="bh16637"/>
    <d v="2026-02-13T00:00:00"/>
    <s v="00012105"/>
    <s v="26092706"/>
    <n v="28657400"/>
    <n v="0"/>
    <n v="2292592"/>
    <n v="30949992"/>
    <s v="Bán hàng"/>
    <d v="2026-03-24T00:00:00"/>
    <m/>
    <n v="0"/>
    <n v="30949992"/>
    <n v="30949992"/>
    <n v="0"/>
    <d v="2026-02-13T00:00:00"/>
    <m/>
    <d v="2026-02-13T00:00:00"/>
    <n v="0"/>
    <m/>
    <s v=""/>
    <s v="Đã thanh toán"/>
    <d v="2026-02-13T00:00:00"/>
    <d v="2026-03-24T00:00:00"/>
    <m/>
    <m/>
    <x v="0"/>
    <x v="0"/>
    <m/>
    <s v="0001210530949992"/>
    <e v="#N/A"/>
  </r>
  <r>
    <x v="20"/>
    <x v="3"/>
    <d v="2026-02-09T00:00:00"/>
    <s v="BH05782"/>
    <d v="2026-02-14T00:00:00"/>
    <s v="00012165"/>
    <s v="TC91023326 - Trung tâm thương mại MM Mega Market Đà Nẵng"/>
    <n v="1468620"/>
    <n v="0"/>
    <n v="117490"/>
    <n v="1586110"/>
    <s v="Bán hàng"/>
    <d v="2026-03-24T00:00:00"/>
    <m/>
    <n v="0"/>
    <n v="1586110"/>
    <n v="1586110"/>
    <n v="0"/>
    <d v="2026-02-14T00:00:00"/>
    <m/>
    <d v="2026-02-14T00:00:00"/>
    <n v="0"/>
    <m/>
    <s v=""/>
    <s v="Đã thanh toán"/>
    <d v="2026-02-14T00:00:00"/>
    <d v="2026-03-24T00:00:00"/>
    <m/>
    <m/>
    <x v="0"/>
    <x v="0"/>
    <m/>
    <s v="000121651586110"/>
    <e v="#N/A"/>
  </r>
  <r>
    <x v="33"/>
    <x v="14"/>
    <d v="2026-02-09T00:00:00"/>
    <s v="BH05783"/>
    <d v="2026-02-14T00:00:00"/>
    <s v="00012166"/>
    <s v="TC28694003"/>
    <n v="1840000"/>
    <n v="0"/>
    <n v="147200"/>
    <n v="1987200"/>
    <s v="Bán hàng"/>
    <d v="2026-03-24T00:00:00"/>
    <m/>
    <n v="0"/>
    <n v="1987200"/>
    <n v="1987200"/>
    <n v="0"/>
    <d v="2026-02-14T00:00:00"/>
    <m/>
    <d v="2026-02-14T00:00:00"/>
    <n v="0"/>
    <m/>
    <s v=""/>
    <s v="Đã thanh toán"/>
    <d v="2026-02-14T00:00:00"/>
    <d v="2026-03-24T00:00:00"/>
    <m/>
    <m/>
    <x v="0"/>
    <x v="0"/>
    <m/>
    <s v="000121661987200"/>
    <e v="#N/A"/>
  </r>
  <r>
    <x v="22"/>
    <x v="2"/>
    <d v="2026-02-09T00:00:00"/>
    <s v="BH05784"/>
    <d v="2026-02-14T00:00:00"/>
    <s v="00012167"/>
    <s v="TC22003665"/>
    <n v="932890"/>
    <n v="0"/>
    <n v="74631"/>
    <n v="1007521"/>
    <s v="Bán hàng"/>
    <d v="2026-03-24T00:00:00"/>
    <m/>
    <n v="0"/>
    <n v="1007521"/>
    <n v="1007521"/>
    <n v="0"/>
    <d v="2026-02-14T00:00:00"/>
    <m/>
    <d v="2026-02-14T00:00:00"/>
    <n v="0"/>
    <m/>
    <s v=""/>
    <s v="Đã thanh toán"/>
    <d v="2026-02-14T00:00:00"/>
    <d v="2026-03-24T00:00:00"/>
    <m/>
    <m/>
    <x v="0"/>
    <x v="0"/>
    <m/>
    <s v="000121671007521"/>
    <e v="#N/A"/>
  </r>
  <r>
    <x v="22"/>
    <x v="2"/>
    <d v="2026-02-09T00:00:00"/>
    <s v="BH05785"/>
    <d v="2026-02-14T00:00:00"/>
    <s v="00012168"/>
    <s v="TC22004593"/>
    <n v="9525280"/>
    <n v="0"/>
    <n v="762022"/>
    <n v="10287302"/>
    <s v="Bán hàng"/>
    <d v="2026-03-24T00:00:00"/>
    <m/>
    <n v="0"/>
    <n v="10287302"/>
    <n v="10287302"/>
    <n v="0"/>
    <d v="2026-02-14T00:00:00"/>
    <m/>
    <d v="2026-02-14T00:00:00"/>
    <n v="0"/>
    <m/>
    <s v=""/>
    <s v="Đã thanh toán"/>
    <d v="2026-02-14T00:00:00"/>
    <d v="2026-03-24T00:00:00"/>
    <m/>
    <m/>
    <x v="0"/>
    <x v="0"/>
    <m/>
    <s v="0001216810287302"/>
    <e v="#N/A"/>
  </r>
  <r>
    <x v="22"/>
    <x v="2"/>
    <d v="2026-02-09T00:00:00"/>
    <s v="BH05786"/>
    <d v="2026-02-14T00:00:00"/>
    <s v="00012169"/>
    <s v="TC22003577"/>
    <n v="501830"/>
    <n v="0"/>
    <n v="40146"/>
    <n v="541976"/>
    <s v="Bán hàng"/>
    <d v="2026-03-24T00:00:00"/>
    <m/>
    <n v="0"/>
    <n v="541976"/>
    <n v="541976"/>
    <n v="0"/>
    <d v="2026-02-14T00:00:00"/>
    <m/>
    <d v="2026-02-14T00:00:00"/>
    <n v="0"/>
    <m/>
    <s v=""/>
    <s v="Đã thanh toán"/>
    <d v="2026-02-14T00:00:00"/>
    <d v="2026-03-24T00:00:00"/>
    <m/>
    <m/>
    <x v="0"/>
    <x v="0"/>
    <m/>
    <s v="00012169541976"/>
    <e v="#N/A"/>
  </r>
  <r>
    <x v="21"/>
    <x v="10"/>
    <d v="2026-02-09T00:00:00"/>
    <s v="BH05787"/>
    <d v="2026-02-14T00:00:00"/>
    <s v="00012170"/>
    <s v="TC20035302"/>
    <n v="932890"/>
    <n v="0"/>
    <n v="74631"/>
    <n v="1007521"/>
    <s v="Bán hàng"/>
    <d v="2026-03-24T00:00:00"/>
    <m/>
    <n v="0"/>
    <n v="1007521"/>
    <n v="1007521"/>
    <n v="0"/>
    <d v="2026-02-14T00:00:00"/>
    <m/>
    <d v="2026-02-14T00:00:00"/>
    <n v="0"/>
    <m/>
    <s v=""/>
    <s v="Đã thanh toán"/>
    <d v="2026-02-14T00:00:00"/>
    <d v="2026-03-24T00:00:00"/>
    <m/>
    <m/>
    <x v="0"/>
    <x v="0"/>
    <m/>
    <s v="000121701007521"/>
    <e v="#N/A"/>
  </r>
  <r>
    <x v="21"/>
    <x v="10"/>
    <d v="2026-02-09T00:00:00"/>
    <s v="BH05788"/>
    <d v="2026-02-14T00:00:00"/>
    <s v="00012171"/>
    <s v="TC20034789"/>
    <n v="6782480"/>
    <n v="0"/>
    <n v="542598"/>
    <n v="7325078"/>
    <s v="Bán hàng"/>
    <d v="2026-03-24T00:00:00"/>
    <m/>
    <n v="0"/>
    <n v="7325078"/>
    <n v="7325078"/>
    <n v="0"/>
    <d v="2026-02-14T00:00:00"/>
    <m/>
    <d v="2026-02-14T00:00:00"/>
    <n v="0"/>
    <m/>
    <s v=""/>
    <s v="Đã thanh toán"/>
    <d v="2026-02-14T00:00:00"/>
    <d v="2026-03-24T00:00:00"/>
    <m/>
    <m/>
    <x v="0"/>
    <x v="0"/>
    <m/>
    <s v="000121717325078"/>
    <e v="#N/A"/>
  </r>
  <r>
    <x v="20"/>
    <x v="3"/>
    <d v="2026-02-09T00:00:00"/>
    <s v="BH05789"/>
    <d v="2026-02-14T00:00:00"/>
    <s v="00012172"/>
    <s v="TC17359349"/>
    <n v="8286310"/>
    <n v="0"/>
    <n v="662905"/>
    <n v="8949215"/>
    <s v="Bán hàng"/>
    <d v="2026-03-24T00:00:00"/>
    <m/>
    <n v="0"/>
    <n v="8949215"/>
    <n v="8949215"/>
    <n v="0"/>
    <d v="2026-02-14T00:00:00"/>
    <m/>
    <d v="2026-02-14T00:00:00"/>
    <n v="0"/>
    <m/>
    <s v=""/>
    <s v="Đã thanh toán"/>
    <d v="2026-02-14T00:00:00"/>
    <d v="2026-03-24T00:00:00"/>
    <m/>
    <m/>
    <x v="0"/>
    <x v="0"/>
    <m/>
    <s v="000121728949215"/>
    <e v="#N/A"/>
  </r>
  <r>
    <x v="19"/>
    <x v="6"/>
    <d v="2026-02-09T00:00:00"/>
    <s v="BH05790"/>
    <d v="2026-02-14T00:00:00"/>
    <s v="00012173"/>
    <s v="TC16152406"/>
    <n v="7699880"/>
    <n v="0"/>
    <n v="615990"/>
    <n v="8315870"/>
    <s v="Bán hàng"/>
    <d v="2026-03-24T00:00:00"/>
    <m/>
    <n v="0"/>
    <n v="8315870"/>
    <n v="8315870"/>
    <n v="0"/>
    <d v="2026-02-14T00:00:00"/>
    <m/>
    <d v="2026-02-14T00:00:00"/>
    <n v="0"/>
    <m/>
    <s v=""/>
    <s v="Đã thanh toán"/>
    <d v="2026-02-14T00:00:00"/>
    <d v="2026-03-24T00:00:00"/>
    <m/>
    <m/>
    <x v="0"/>
    <x v="0"/>
    <m/>
    <s v="000121738315870"/>
    <e v="#N/A"/>
  </r>
  <r>
    <x v="17"/>
    <x v="4"/>
    <d v="2026-02-09T00:00:00"/>
    <s v="BH05791"/>
    <d v="2026-02-14T00:00:00"/>
    <s v="00012174"/>
    <s v="TC15108354"/>
    <n v="5941500"/>
    <n v="0"/>
    <n v="475320"/>
    <n v="6416820"/>
    <s v="Bán hàng"/>
    <d v="2026-03-24T00:00:00"/>
    <m/>
    <n v="0"/>
    <n v="6416820"/>
    <n v="6416820"/>
    <n v="0"/>
    <d v="2026-02-14T00:00:00"/>
    <m/>
    <d v="2026-02-14T00:00:00"/>
    <n v="0"/>
    <m/>
    <s v=""/>
    <s v="Đã thanh toán"/>
    <d v="2026-02-14T00:00:00"/>
    <d v="2026-03-24T00:00:00"/>
    <m/>
    <m/>
    <x v="0"/>
    <x v="0"/>
    <m/>
    <s v="000121746416820"/>
    <e v="#N/A"/>
  </r>
  <r>
    <x v="27"/>
    <x v="8"/>
    <d v="2026-02-09T00:00:00"/>
    <s v="BH17426"/>
    <d v="2026-02-12T00:00:00"/>
    <s v="00012065"/>
    <s v="13054371"/>
    <n v="12206370"/>
    <n v="0"/>
    <n v="976510"/>
    <n v="13182880"/>
    <s v="Bán hàng"/>
    <d v="2026-03-24T00:00:00"/>
    <m/>
    <n v="0"/>
    <n v="13182880"/>
    <n v="13182880"/>
    <n v="0"/>
    <d v="2026-02-12T00:00:00"/>
    <m/>
    <d v="2026-02-12T00:00:00"/>
    <n v="0"/>
    <m/>
    <s v=""/>
    <s v="Đã thanh toán"/>
    <d v="2026-02-12T00:00:00"/>
    <d v="2026-03-24T00:00:00"/>
    <m/>
    <m/>
    <x v="0"/>
    <x v="0"/>
    <m/>
    <s v="0001206513182880"/>
    <e v="#N/A"/>
  </r>
  <r>
    <x v="27"/>
    <x v="8"/>
    <d v="2026-02-09T00:00:00"/>
    <s v="BH17427"/>
    <d v="2026-02-12T00:00:00"/>
    <s v="00012066"/>
    <s v="13051748"/>
    <n v="61054060"/>
    <n v="0"/>
    <n v="4884325"/>
    <n v="65938385"/>
    <s v="Bán hàng"/>
    <d v="2026-03-24T00:00:00"/>
    <m/>
    <n v="0"/>
    <n v="65938385"/>
    <n v="65938385"/>
    <n v="0"/>
    <d v="2026-02-12T00:00:00"/>
    <m/>
    <d v="2026-02-12T00:00:00"/>
    <n v="0"/>
    <m/>
    <s v=""/>
    <s v="Đã thanh toán"/>
    <d v="2026-02-12T00:00:00"/>
    <d v="2026-03-24T00:00:00"/>
    <m/>
    <m/>
    <x v="0"/>
    <x v="0"/>
    <m/>
    <s v="0001206665938385"/>
    <e v="#N/A"/>
  </r>
  <r>
    <x v="30"/>
    <x v="5"/>
    <d v="2026-02-10T00:00:00"/>
    <s v="BH05792"/>
    <d v="2026-02-14T00:00:00"/>
    <s v="00012175"/>
    <s v="11350289 - Mega Bình Phú"/>
    <n v="4743250"/>
    <n v="0"/>
    <n v="379460"/>
    <n v="5122710"/>
    <s v="Bán hàng"/>
    <d v="2026-03-24T00:00:00"/>
    <m/>
    <n v="0"/>
    <n v="5122710"/>
    <n v="5122710"/>
    <n v="0"/>
    <d v="2026-02-14T00:00:00"/>
    <m/>
    <d v="2026-02-14T00:00:00"/>
    <n v="0"/>
    <m/>
    <s v=""/>
    <s v="Đã thanh toán"/>
    <d v="2026-02-14T00:00:00"/>
    <d v="2026-03-24T00:00:00"/>
    <m/>
    <m/>
    <x v="0"/>
    <x v="0"/>
    <m/>
    <s v="000121755122710"/>
    <e v="#N/A"/>
  </r>
  <r>
    <x v="30"/>
    <x v="5"/>
    <d v="2026-02-10T00:00:00"/>
    <s v="BH05793"/>
    <d v="2026-02-14T00:00:00"/>
    <s v="00012176"/>
    <s v="11350509 - Mega Bình Phú"/>
    <n v="54408380"/>
    <n v="0"/>
    <n v="4352670"/>
    <n v="58761050"/>
    <s v="Bán hàng"/>
    <d v="2026-03-24T00:00:00"/>
    <m/>
    <n v="0"/>
    <n v="58761050"/>
    <n v="58761050"/>
    <n v="0"/>
    <d v="2026-02-14T00:00:00"/>
    <m/>
    <d v="2026-02-14T00:00:00"/>
    <n v="0"/>
    <m/>
    <s v=""/>
    <s v="Đã thanh toán"/>
    <d v="2026-02-14T00:00:00"/>
    <d v="2026-03-24T00:00:00"/>
    <m/>
    <m/>
    <x v="0"/>
    <x v="0"/>
    <m/>
    <s v="0001217658761050"/>
    <e v="#N/A"/>
  </r>
  <r>
    <x v="30"/>
    <x v="5"/>
    <d v="2026-02-10T00:00:00"/>
    <s v="BH05794"/>
    <d v="2026-02-14T00:00:00"/>
    <s v="00012177"/>
    <s v="10144297 - Mega An Phú"/>
    <n v="73172730"/>
    <n v="0"/>
    <n v="5853818"/>
    <n v="79026548"/>
    <s v="Bán hàng"/>
    <d v="2026-03-24T00:00:00"/>
    <m/>
    <n v="0"/>
    <n v="79026548"/>
    <n v="79026548"/>
    <n v="0"/>
    <d v="2026-02-14T00:00:00"/>
    <m/>
    <d v="2026-02-14T00:00:00"/>
    <n v="0"/>
    <m/>
    <s v=""/>
    <s v="Đã thanh toán"/>
    <d v="2026-02-14T00:00:00"/>
    <d v="2026-03-24T00:00:00"/>
    <m/>
    <m/>
    <x v="0"/>
    <x v="0"/>
    <m/>
    <s v="0001217779026548"/>
    <e v="#N/A"/>
  </r>
  <r>
    <x v="30"/>
    <x v="5"/>
    <d v="2026-02-10T00:00:00"/>
    <s v="BH05795"/>
    <d v="2026-02-14T00:00:00"/>
    <s v="00012178"/>
    <s v="10138584 - Mega An Phú"/>
    <n v="9486500"/>
    <n v="0"/>
    <n v="758920"/>
    <n v="10245420"/>
    <s v="Bán hàng"/>
    <d v="2026-03-24T00:00:00"/>
    <m/>
    <n v="0"/>
    <n v="10245420"/>
    <n v="10245420"/>
    <n v="0"/>
    <d v="2026-02-14T00:00:00"/>
    <m/>
    <d v="2026-02-14T00:00:00"/>
    <n v="0"/>
    <m/>
    <s v=""/>
    <s v="Đã thanh toán"/>
    <d v="2026-02-14T00:00:00"/>
    <d v="2026-03-24T00:00:00"/>
    <m/>
    <m/>
    <x v="0"/>
    <x v="0"/>
    <m/>
    <s v="0001217810245420"/>
    <e v="#N/A"/>
  </r>
  <r>
    <x v="27"/>
    <x v="8"/>
    <d v="2026-02-10T00:00:00"/>
    <s v="BH17520"/>
    <d v="2026-02-12T00:00:00"/>
    <s v="00012067"/>
    <s v="26093895"/>
    <n v="4743250"/>
    <n v="0"/>
    <n v="379460"/>
    <n v="5122710"/>
    <s v="Bán hàng"/>
    <d v="2026-03-24T00:00:00"/>
    <m/>
    <n v="0"/>
    <n v="5122710"/>
    <n v="5122710"/>
    <n v="0"/>
    <d v="2026-02-12T00:00:00"/>
    <m/>
    <d v="2026-02-12T00:00:00"/>
    <n v="0"/>
    <m/>
    <s v=""/>
    <s v="Đã thanh toán"/>
    <d v="2026-02-12T00:00:00"/>
    <d v="2026-03-24T00:00:00"/>
    <m/>
    <m/>
    <x v="0"/>
    <x v="0"/>
    <m/>
    <s v="000120675122710"/>
    <e v="#N/A"/>
  </r>
  <r>
    <x v="27"/>
    <x v="8"/>
    <d v="2026-02-10T00:00:00"/>
    <s v="BH17521"/>
    <d v="2026-02-12T00:00:00"/>
    <s v="00012068"/>
    <s v="26092815"/>
    <n v="10340590"/>
    <n v="0"/>
    <n v="827247"/>
    <n v="11167837"/>
    <s v="Bán hàng"/>
    <d v="2026-03-24T00:00:00"/>
    <m/>
    <n v="0"/>
    <n v="11167837"/>
    <n v="11167837"/>
    <n v="0"/>
    <d v="2026-02-12T00:00:00"/>
    <m/>
    <d v="2026-02-12T00:00:00"/>
    <n v="0"/>
    <m/>
    <s v=""/>
    <s v="Đã thanh toán"/>
    <d v="2026-02-12T00:00:00"/>
    <d v="2026-03-24T00:00:00"/>
    <m/>
    <m/>
    <x v="0"/>
    <x v="0"/>
    <m/>
    <s v="0001206811167837"/>
    <e v="#N/A"/>
  </r>
  <r>
    <x v="27"/>
    <x v="8"/>
    <d v="2026-02-10T00:00:00"/>
    <s v="BH17522"/>
    <d v="2026-02-12T00:00:00"/>
    <s v="00012069"/>
    <s v="26089683"/>
    <n v="11878250"/>
    <n v="0"/>
    <n v="950260"/>
    <n v="12828510"/>
    <s v="Bán hàng"/>
    <d v="2026-03-18T00:00:00"/>
    <s v="Hóa đơn đã bị điều chỉnh giảm về 0"/>
    <n v="0"/>
    <n v="12828510"/>
    <n v="12828510"/>
    <n v="0"/>
    <d v="2026-02-12T00:00:00"/>
    <m/>
    <d v="2026-02-12T00:00:00"/>
    <n v="0"/>
    <m/>
    <s v=""/>
    <s v="Đã thanh toán"/>
    <d v="2026-02-12T00:00:00"/>
    <d v="2026-03-18T00:00:00"/>
    <s v="Hóa đơn đã bị điều chỉnh giảm về 0"/>
    <m/>
    <x v="0"/>
    <x v="0"/>
    <m/>
    <s v="0001206912828510"/>
    <e v="#N/A"/>
  </r>
  <r>
    <x v="27"/>
    <x v="8"/>
    <d v="2026-02-10T00:00:00"/>
    <s v="BH17550"/>
    <d v="2026-02-12T00:00:00"/>
    <s v="00012070"/>
    <s v="14103197"/>
    <n v="12162930"/>
    <n v="0"/>
    <n v="973034"/>
    <n v="13135964"/>
    <s v="Bán hàng"/>
    <d v="2026-03-24T00:00:00"/>
    <m/>
    <n v="0"/>
    <n v="13135964"/>
    <n v="13135964"/>
    <n v="0"/>
    <d v="2026-02-12T00:00:00"/>
    <m/>
    <d v="2026-02-12T00:00:00"/>
    <n v="0"/>
    <m/>
    <s v=""/>
    <s v="Đã thanh toán"/>
    <d v="2026-02-12T00:00:00"/>
    <d v="2026-03-24T00:00:00"/>
    <m/>
    <m/>
    <x v="0"/>
    <x v="0"/>
    <m/>
    <s v="0001207013135964"/>
    <e v="#N/A"/>
  </r>
  <r>
    <x v="27"/>
    <x v="8"/>
    <d v="2026-02-10T00:00:00"/>
    <s v="BH17551"/>
    <d v="2026-02-12T00:00:00"/>
    <s v="00012071"/>
    <s v="14102767"/>
    <n v="32162600"/>
    <n v="0"/>
    <n v="2573008"/>
    <n v="34735608"/>
    <s v="Bán hàng"/>
    <d v="2026-03-24T00:00:00"/>
    <m/>
    <n v="0"/>
    <n v="34735608"/>
    <n v="34735608"/>
    <n v="0"/>
    <d v="2026-02-12T00:00:00"/>
    <m/>
    <d v="2026-02-12T00:00:00"/>
    <n v="0"/>
    <m/>
    <s v=""/>
    <s v="Đã thanh toán"/>
    <d v="2026-02-12T00:00:00"/>
    <d v="2026-03-24T00:00:00"/>
    <m/>
    <m/>
    <x v="0"/>
    <x v="0"/>
    <m/>
    <s v="0001207134735608"/>
    <e v="#N/A"/>
  </r>
  <r>
    <x v="35"/>
    <x v="12"/>
    <d v="2026-02-11T00:00:00"/>
    <s v="BH05829"/>
    <d v="2026-02-24T00:00:00"/>
    <s v="00013165"/>
    <s v="18614820"/>
    <n v="10707580"/>
    <n v="0"/>
    <n v="856606"/>
    <n v="11564186"/>
    <s v="Bán hàng"/>
    <d v="2026-03-24T00:00:00"/>
    <m/>
    <n v="0"/>
    <n v="11564186"/>
    <n v="11564186"/>
    <n v="0"/>
    <d v="2026-02-24T00:00:00"/>
    <m/>
    <d v="2026-02-24T00:00:00"/>
    <n v="0"/>
    <m/>
    <s v=""/>
    <s v="Đã thanh toán"/>
    <d v="2026-02-24T00:00:00"/>
    <d v="2026-03-24T00:00:00"/>
    <m/>
    <m/>
    <x v="0"/>
    <x v="0"/>
    <m/>
    <s v="0001316511564186"/>
    <e v="#N/A"/>
  </r>
  <r>
    <x v="30"/>
    <x v="5"/>
    <d v="2026-02-11T00:00:00"/>
    <s v="MDV00120"/>
    <d v="2026-02-11T00:00:00"/>
    <s v="00001286"/>
    <s v="Ho tro phi van chuyen T12/2025"/>
    <n v="9667501"/>
    <n v="0"/>
    <n v="773400"/>
    <n v="10440901"/>
    <s v="Giảm công nợ"/>
    <d v="2026-02-24T00:00:00"/>
    <m/>
    <n v="0"/>
    <n v="-10440901"/>
    <n v="-10440901"/>
    <n v="0"/>
    <d v="2026-02-11T00:00:00"/>
    <m/>
    <d v="2026-02-11T00:00:00"/>
    <n v="0"/>
    <m/>
    <s v=""/>
    <s v="Đã thanh toán"/>
    <d v="2026-02-11T00:00:00"/>
    <d v="2026-02-24T00:00:00"/>
    <m/>
    <m/>
    <x v="0"/>
    <x v="0"/>
    <m/>
    <s v="00001286-10440901"/>
    <e v="#N/A"/>
  </r>
  <r>
    <x v="35"/>
    <x v="12"/>
    <d v="2026-02-12T00:00:00"/>
    <s v="BH05830"/>
    <d v="2026-02-24T00:00:00"/>
    <s v="00013166"/>
    <s v="18616241"/>
    <n v="14497230"/>
    <n v="0"/>
    <n v="1159778"/>
    <n v="15657008"/>
    <s v="Bán hàng"/>
    <d v="2026-03-24T00:00:00"/>
    <m/>
    <n v="0"/>
    <n v="15657008"/>
    <n v="15657008"/>
    <n v="0"/>
    <d v="2026-02-24T00:00:00"/>
    <m/>
    <d v="2026-02-24T00:00:00"/>
    <n v="0"/>
    <m/>
    <s v=""/>
    <s v="Đã thanh toán"/>
    <d v="2026-02-24T00:00:00"/>
    <d v="2026-03-24T00:00:00"/>
    <m/>
    <m/>
    <x v="0"/>
    <x v="0"/>
    <m/>
    <s v="0001316615657008"/>
    <e v="#N/A"/>
  </r>
  <r>
    <x v="30"/>
    <x v="5"/>
    <d v="2026-02-12T00:00:00"/>
    <s v="BH05833"/>
    <d v="2026-02-24T00:00:00"/>
    <s v="00013169"/>
    <s v="12210539 - Mega Hiệp Phú"/>
    <n v="2144100"/>
    <n v="0"/>
    <n v="171528"/>
    <n v="2315628"/>
    <s v="Bán hàng"/>
    <d v="2026-03-24T00:00:00"/>
    <m/>
    <n v="0"/>
    <n v="2315628"/>
    <n v="2315628"/>
    <n v="0"/>
    <d v="2026-02-24T00:00:00"/>
    <m/>
    <d v="2026-02-24T00:00:00"/>
    <n v="0"/>
    <m/>
    <s v=""/>
    <s v="Đã thanh toán"/>
    <d v="2026-02-24T00:00:00"/>
    <d v="2026-03-24T00:00:00"/>
    <m/>
    <m/>
    <x v="0"/>
    <x v="0"/>
    <m/>
    <s v="000131692315628"/>
    <e v="#N/A"/>
  </r>
  <r>
    <x v="20"/>
    <x v="3"/>
    <d v="2026-02-12T00:00:00"/>
    <s v="BH05834"/>
    <d v="2026-02-24T00:00:00"/>
    <s v="00013170"/>
    <s v="TC91024042 - Trung tâm thương mại MM Mega Market Đà Nẵng"/>
    <n v="44595500"/>
    <n v="0"/>
    <n v="3567640"/>
    <n v="48163140"/>
    <s v="Bán hàng"/>
    <d v="2026-03-24T00:00:00"/>
    <m/>
    <n v="0"/>
    <n v="48163140"/>
    <n v="48163140"/>
    <n v="0"/>
    <d v="2026-02-24T00:00:00"/>
    <m/>
    <d v="2026-02-24T00:00:00"/>
    <n v="0"/>
    <m/>
    <s v=""/>
    <s v="Đã thanh toán"/>
    <d v="2026-02-24T00:00:00"/>
    <d v="2026-03-24T00:00:00"/>
    <m/>
    <m/>
    <x v="0"/>
    <x v="0"/>
    <m/>
    <s v="0001317048163140"/>
    <e v="#N/A"/>
  </r>
  <r>
    <x v="25"/>
    <x v="13"/>
    <d v="2026-02-12T00:00:00"/>
    <s v="BH05835"/>
    <d v="2026-02-24T00:00:00"/>
    <s v="00013171"/>
    <s v="TC21467610"/>
    <n v="1468620"/>
    <n v="0"/>
    <n v="117490"/>
    <n v="1586110"/>
    <s v="Bán hàng"/>
    <d v="2026-03-24T00:00:00"/>
    <m/>
    <n v="0"/>
    <n v="1586110"/>
    <n v="1586110"/>
    <n v="0"/>
    <d v="2026-02-24T00:00:00"/>
    <m/>
    <d v="2026-02-24T00:00:00"/>
    <n v="0"/>
    <m/>
    <s v=""/>
    <s v="Đã thanh toán"/>
    <d v="2026-02-24T00:00:00"/>
    <d v="2026-03-24T00:00:00"/>
    <m/>
    <m/>
    <x v="0"/>
    <x v="0"/>
    <m/>
    <s v="000131711586110"/>
    <e v="#N/A"/>
  </r>
  <r>
    <x v="20"/>
    <x v="3"/>
    <d v="2026-02-12T00:00:00"/>
    <s v="BH05836"/>
    <d v="2026-02-24T00:00:00"/>
    <s v="00013172"/>
    <s v="TC17361031"/>
    <n v="2144100"/>
    <n v="0"/>
    <n v="171528"/>
    <n v="2315628"/>
    <s v="Bán hàng"/>
    <d v="2026-03-24T00:00:00"/>
    <m/>
    <n v="0"/>
    <n v="2315628"/>
    <n v="2315628"/>
    <n v="0"/>
    <d v="2026-02-24T00:00:00"/>
    <m/>
    <d v="2026-02-24T00:00:00"/>
    <n v="0"/>
    <m/>
    <s v=""/>
    <s v="Đã thanh toán"/>
    <d v="2026-02-24T00:00:00"/>
    <d v="2026-03-24T00:00:00"/>
    <m/>
    <m/>
    <x v="0"/>
    <x v="0"/>
    <m/>
    <s v="000131722315628"/>
    <e v="#N/A"/>
  </r>
  <r>
    <x v="27"/>
    <x v="8"/>
    <d v="2026-02-12T00:00:00"/>
    <s v="HN/HT070118"/>
    <d v="2026-02-12T00:00:00"/>
    <s v="00000018"/>
    <s v="Hàng trả - Mega Thanh Xuân - MEGA-HNI-TXN-0008"/>
    <n v="222380"/>
    <n v="0"/>
    <n v="17790"/>
    <n v="240170"/>
    <s v="Hàng trả"/>
    <d v="2026-02-24T00:00:00"/>
    <m/>
    <n v="0"/>
    <n v="-240170"/>
    <n v="-240170"/>
    <n v="0"/>
    <d v="2026-02-12T00:00:00"/>
    <m/>
    <d v="2026-02-12T00:00:00"/>
    <n v="0"/>
    <m/>
    <s v=""/>
    <s v="Đã thanh toán"/>
    <d v="2026-02-12T00:00:00"/>
    <d v="2026-02-24T00:00:00"/>
    <m/>
    <m/>
    <x v="0"/>
    <x v="0"/>
    <m/>
    <s v="00000018-240170"/>
    <e v="#N/A"/>
  </r>
  <r>
    <x v="30"/>
    <x v="5"/>
    <d v="2026-02-12T00:00:00"/>
    <s v="SG/HTRS102802LH"/>
    <d v="2026-02-12T00:00:00"/>
    <s v="00000134"/>
    <s v="Hàng trả - Mega Hiệp Phú - MEGA-HCM-Q12-0004"/>
    <n v="3117767"/>
    <n v="0"/>
    <n v="249422"/>
    <n v="3367189"/>
    <s v="Hàng trả"/>
    <d v="2026-02-24T00:00:00"/>
    <m/>
    <n v="0"/>
    <n v="-3367189"/>
    <n v="-3367189"/>
    <n v="0"/>
    <d v="2026-02-12T00:00:00"/>
    <m/>
    <d v="2026-02-12T00:00:00"/>
    <n v="0"/>
    <m/>
    <s v=""/>
    <s v="Đã thanh toán"/>
    <d v="2026-02-12T00:00:00"/>
    <d v="2026-02-24T00:00:00"/>
    <m/>
    <m/>
    <x v="0"/>
    <x v="0"/>
    <m/>
    <s v="00000134-3367189"/>
    <e v="#N/A"/>
  </r>
  <r>
    <x v="35"/>
    <x v="12"/>
    <d v="2026-02-13T00:00:00"/>
    <s v="BH05828"/>
    <d v="2026-02-24T00:00:00"/>
    <s v="00013164"/>
    <s v="18616903"/>
    <n v="4743250"/>
    <n v="0"/>
    <n v="379460"/>
    <n v="5122710"/>
    <s v="Bán hàng"/>
    <d v="2026-03-24T00:00:00"/>
    <m/>
    <n v="0"/>
    <n v="5122710"/>
    <n v="5122710"/>
    <n v="0"/>
    <d v="2026-02-24T00:00:00"/>
    <m/>
    <d v="2026-02-24T00:00:00"/>
    <n v="0"/>
    <m/>
    <s v=""/>
    <s v="Đã thanh toán"/>
    <d v="2026-02-24T00:00:00"/>
    <d v="2026-03-24T00:00:00"/>
    <m/>
    <m/>
    <x v="0"/>
    <x v="0"/>
    <m/>
    <s v="000131645122710"/>
    <e v="#N/A"/>
  </r>
  <r>
    <x v="30"/>
    <x v="5"/>
    <d v="2026-02-13T00:00:00"/>
    <s v="BH05831"/>
    <d v="2026-02-24T00:00:00"/>
    <s v="00013167"/>
    <s v="11351873 - Mega Bình Phú"/>
    <n v="27470490"/>
    <n v="0"/>
    <n v="2197639"/>
    <n v="29668129"/>
    <s v="Bán hàng"/>
    <d v="2026-03-24T00:00:00"/>
    <m/>
    <n v="0"/>
    <n v="29668129"/>
    <n v="29668129"/>
    <n v="0"/>
    <d v="2026-02-24T00:00:00"/>
    <m/>
    <d v="2026-02-24T00:00:00"/>
    <n v="0"/>
    <m/>
    <s v=""/>
    <s v="Đã thanh toán"/>
    <d v="2026-02-24T00:00:00"/>
    <d v="2026-03-24T00:00:00"/>
    <m/>
    <m/>
    <x v="0"/>
    <x v="0"/>
    <m/>
    <s v="0001316729668129"/>
    <e v="#N/A"/>
  </r>
  <r>
    <x v="30"/>
    <x v="5"/>
    <d v="2026-02-13T00:00:00"/>
    <s v="BH05832"/>
    <d v="2026-02-24T00:00:00"/>
    <s v="00013168"/>
    <s v="12212326 - Mega Hiệp Phú"/>
    <n v="26432357"/>
    <n v="0"/>
    <n v="2114589"/>
    <n v="28546946"/>
    <s v="Bán hàng"/>
    <d v="2026-03-24T00:00:00"/>
    <m/>
    <n v="0"/>
    <n v="28546946"/>
    <n v="28546946"/>
    <n v="0"/>
    <d v="2026-02-24T00:00:00"/>
    <m/>
    <d v="2026-02-24T00:00:00"/>
    <n v="0"/>
    <m/>
    <s v=""/>
    <s v="Đã thanh toán"/>
    <d v="2026-02-24T00:00:00"/>
    <d v="2026-03-24T00:00:00"/>
    <m/>
    <m/>
    <x v="0"/>
    <x v="0"/>
    <m/>
    <s v="0001316828546946"/>
    <e v="#N/A"/>
  </r>
  <r>
    <x v="24"/>
    <x v="0"/>
    <d v="2026-02-13T00:00:00"/>
    <s v="SG/HT080231"/>
    <d v="2026-02-13T00:00:00"/>
    <s v="00000042"/>
    <s v="Hàng trả - Mega Đắk Lắk - MEGA-DLK-00--014"/>
    <n v="837655"/>
    <n v="0"/>
    <n v="67012"/>
    <n v="904667"/>
    <s v="Hàng trả"/>
    <d v="2026-02-24T00:00:00"/>
    <m/>
    <n v="0"/>
    <n v="-904667"/>
    <n v="-904667"/>
    <n v="0"/>
    <d v="2026-02-13T00:00:00"/>
    <m/>
    <d v="2026-02-13T00:00:00"/>
    <n v="0"/>
    <m/>
    <s v=""/>
    <s v="Đã thanh toán"/>
    <d v="2026-02-13T00:00:00"/>
    <d v="2026-02-24T00:00:00"/>
    <m/>
    <m/>
    <x v="0"/>
    <x v="0"/>
    <m/>
    <s v="00000042-904667"/>
    <e v="#N/A"/>
  </r>
  <r>
    <x v="29"/>
    <x v="1"/>
    <d v="2026-02-13T00:00:00"/>
    <s v="SG/HT080232"/>
    <d v="2026-02-13T00:00:00"/>
    <s v="00000032"/>
    <s v="Hàng trả - Mega Nha Trang - MEGA-KHA-00--011"/>
    <n v="3520000"/>
    <n v="0"/>
    <n v="281600"/>
    <n v="3801600"/>
    <s v="Hàng trả"/>
    <d v="2026-02-24T00:00:00"/>
    <m/>
    <n v="0"/>
    <n v="-3801600"/>
    <n v="-3801600"/>
    <n v="0"/>
    <d v="2026-02-13T00:00:00"/>
    <m/>
    <d v="2026-02-13T00:00:00"/>
    <n v="0"/>
    <m/>
    <s v=""/>
    <s v="Đã thanh toán"/>
    <d v="2026-02-13T00:00:00"/>
    <d v="2026-02-24T00:00:00"/>
    <m/>
    <m/>
    <x v="0"/>
    <x v="0"/>
    <m/>
    <s v="00000032-3801600"/>
    <e v="#N/A"/>
  </r>
  <r>
    <x v="20"/>
    <x v="3"/>
    <d v="2026-02-13T00:00:00"/>
    <s v="SG/HT110262"/>
    <d v="2026-02-13T00:00:00"/>
    <s v="00000349"/>
    <s v="Hàng trả - Mega Đà Nẵng - MEGA-DNG-00--004"/>
    <n v="9172576"/>
    <n v="0"/>
    <n v="733806"/>
    <n v="9906382"/>
    <s v="Hàng trả"/>
    <d v="2026-02-24T00:00:00"/>
    <m/>
    <n v="0"/>
    <n v="-9906382"/>
    <n v="-9906382"/>
    <n v="0"/>
    <d v="2026-02-13T00:00:00"/>
    <m/>
    <d v="2026-02-13T00:00:00"/>
    <n v="0"/>
    <m/>
    <s v=""/>
    <s v="Đã thanh toán"/>
    <d v="2026-02-13T00:00:00"/>
    <d v="2026-02-24T00:00:00"/>
    <m/>
    <m/>
    <x v="0"/>
    <x v="0"/>
    <m/>
    <s v="00000349-9906382"/>
    <e v="#N/A"/>
  </r>
  <r>
    <x v="30"/>
    <x v="5"/>
    <d v="2026-02-14T00:00:00"/>
    <s v="BH06078"/>
    <d v="2026-02-27T00:00:00"/>
    <s v="00014039"/>
    <s v="12212491 - Mega Hiệp Phú"/>
    <n v="4743250"/>
    <n v="0"/>
    <n v="379460"/>
    <n v="5122710"/>
    <s v="Bán hàng"/>
    <d v="2026-03-24T00:00:00"/>
    <m/>
    <n v="0"/>
    <n v="5122710"/>
    <n v="5122710"/>
    <n v="0"/>
    <d v="2026-02-27T00:00:00"/>
    <m/>
    <d v="2026-02-27T00:00:00"/>
    <n v="0"/>
    <m/>
    <s v=""/>
    <s v="Đã thanh toán"/>
    <d v="2026-02-27T00:00:00"/>
    <d v="2026-03-24T00:00:00"/>
    <m/>
    <m/>
    <x v="0"/>
    <x v="0"/>
    <m/>
    <s v="000140395122710"/>
    <e v="#N/A"/>
  </r>
  <r>
    <x v="30"/>
    <x v="5"/>
    <d v="2026-02-14T00:00:00"/>
    <s v="BH06682"/>
    <d v="2026-02-28T00:00:00"/>
    <s v="00014568"/>
    <s v="11352695 - Mega Bình Phú"/>
    <n v="3794600"/>
    <n v="0"/>
    <n v="303568"/>
    <n v="4098168"/>
    <s v="Bán hàng"/>
    <d v="2026-03-24T00:00:00"/>
    <m/>
    <n v="0"/>
    <n v="4098168"/>
    <n v="4098168"/>
    <n v="0"/>
    <d v="2026-02-28T00:00:00"/>
    <m/>
    <d v="2026-02-28T00:00:00"/>
    <n v="0"/>
    <m/>
    <s v=""/>
    <s v="Đã thanh toán"/>
    <d v="2026-02-28T00:00:00"/>
    <d v="2026-03-24T00:00:00"/>
    <m/>
    <m/>
    <x v="0"/>
    <x v="0"/>
    <m/>
    <s v="000145684098168"/>
    <e v="#N/A"/>
  </r>
  <r>
    <x v="20"/>
    <x v="3"/>
    <d v="2026-02-26T00:00:00"/>
    <s v="BH06669"/>
    <d v="2026-02-28T00:00:00"/>
    <s v="00014555"/>
    <s v="TC91025411 - Trung tâm thương mại MM Mega Market Đà Nẵng"/>
    <n v="9958490"/>
    <n v="0"/>
    <n v="796679"/>
    <n v="10755169"/>
    <s v="Bán hàng"/>
    <d v="2026-04-10T00:00:00"/>
    <m/>
    <n v="0"/>
    <n v="10755169"/>
    <n v="10755169"/>
    <n v="0"/>
    <d v="2026-02-28T00:00:00"/>
    <m/>
    <d v="2026-02-28T00:00:00"/>
    <n v="0"/>
    <m/>
    <s v=""/>
    <s v="Đã thanh toán"/>
    <d v="2026-02-28T00:00:00"/>
    <d v="2026-04-10T00:00:00"/>
    <m/>
    <m/>
    <x v="0"/>
    <x v="0"/>
    <m/>
    <s v="0001455510755169"/>
    <e v="#N/A"/>
  </r>
  <r>
    <x v="33"/>
    <x v="14"/>
    <d v="2026-02-26T00:00:00"/>
    <s v="BH06670"/>
    <d v="2026-02-28T00:00:00"/>
    <s v="00014556"/>
    <s v="TC28697126"/>
    <n v="2381320"/>
    <n v="0"/>
    <n v="190506"/>
    <n v="2571826"/>
    <s v="Bán hàng"/>
    <d v="2026-04-10T00:00:00"/>
    <m/>
    <n v="0"/>
    <n v="2571826"/>
    <n v="2571826"/>
    <n v="0"/>
    <d v="2026-02-28T00:00:00"/>
    <m/>
    <d v="2026-02-28T00:00:00"/>
    <n v="0"/>
    <m/>
    <s v=""/>
    <s v="Đã thanh toán"/>
    <d v="2026-02-28T00:00:00"/>
    <d v="2026-04-10T00:00:00"/>
    <m/>
    <m/>
    <x v="0"/>
    <x v="0"/>
    <m/>
    <s v="000145562571826"/>
    <e v="#N/A"/>
  </r>
  <r>
    <x v="24"/>
    <x v="0"/>
    <d v="2026-02-26T00:00:00"/>
    <s v="BH06671"/>
    <d v="2026-02-28T00:00:00"/>
    <s v="00014557"/>
    <s v="TC27007649"/>
    <n v="5994040"/>
    <n v="0"/>
    <n v="479523"/>
    <n v="6473563"/>
    <s v="Bán hàng"/>
    <d v="2026-04-10T00:00:00"/>
    <m/>
    <n v="0"/>
    <n v="6473563"/>
    <n v="6473563"/>
    <n v="0"/>
    <d v="2026-02-28T00:00:00"/>
    <m/>
    <d v="2026-02-28T00:00:00"/>
    <n v="0"/>
    <m/>
    <s v=""/>
    <s v="Đã thanh toán"/>
    <d v="2026-02-28T00:00:00"/>
    <d v="2026-04-10T00:00:00"/>
    <m/>
    <m/>
    <x v="0"/>
    <x v="0"/>
    <m/>
    <s v="000145576473563"/>
    <e v="#N/A"/>
  </r>
  <r>
    <x v="29"/>
    <x v="1"/>
    <d v="2026-02-26T00:00:00"/>
    <s v="BH06672"/>
    <d v="2026-02-28T00:00:00"/>
    <s v="00014558"/>
    <s v="TC25681108"/>
    <n v="12056255"/>
    <n v="0"/>
    <n v="964500"/>
    <n v="13020755"/>
    <s v="Bán hàng"/>
    <d v="2026-04-10T00:00:00"/>
    <m/>
    <n v="0"/>
    <n v="13020755"/>
    <n v="13020755"/>
    <n v="0"/>
    <d v="2026-02-28T00:00:00"/>
    <m/>
    <d v="2026-02-28T00:00:00"/>
    <n v="0"/>
    <m/>
    <s v=""/>
    <s v="Đã thanh toán"/>
    <d v="2026-02-28T00:00:00"/>
    <d v="2026-04-10T00:00:00"/>
    <m/>
    <m/>
    <x v="0"/>
    <x v="0"/>
    <m/>
    <s v="0001455813020755"/>
    <e v="#N/A"/>
  </r>
  <r>
    <x v="23"/>
    <x v="9"/>
    <d v="2026-02-26T00:00:00"/>
    <s v="BH06673"/>
    <d v="2026-02-28T00:00:00"/>
    <s v="00014559"/>
    <s v="TC24650640"/>
    <n v="3547430"/>
    <n v="0"/>
    <n v="283794"/>
    <n v="3831224"/>
    <s v="Bán hàng"/>
    <d v="2026-04-10T00:00:00"/>
    <m/>
    <n v="0"/>
    <n v="3831224"/>
    <n v="3831224"/>
    <n v="0"/>
    <d v="2026-02-28T00:00:00"/>
    <m/>
    <d v="2026-02-28T00:00:00"/>
    <n v="0"/>
    <m/>
    <s v=""/>
    <s v="Đã thanh toán"/>
    <d v="2026-02-28T00:00:00"/>
    <d v="2026-04-10T00:00:00"/>
    <m/>
    <m/>
    <x v="0"/>
    <x v="0"/>
    <m/>
    <s v="000145593831224"/>
    <e v="#N/A"/>
  </r>
  <r>
    <x v="28"/>
    <x v="7"/>
    <d v="2026-02-26T00:00:00"/>
    <s v="BH06674"/>
    <d v="2026-02-28T00:00:00"/>
    <s v="00014560"/>
    <s v="TC23416103"/>
    <n v="1468620"/>
    <n v="0"/>
    <n v="117490"/>
    <n v="1586110"/>
    <s v="Bán hàng"/>
    <d v="2026-04-10T00:00:00"/>
    <m/>
    <n v="0"/>
    <n v="1586110"/>
    <n v="1586110"/>
    <n v="0"/>
    <d v="2026-02-28T00:00:00"/>
    <m/>
    <d v="2026-02-28T00:00:00"/>
    <n v="0"/>
    <m/>
    <s v=""/>
    <s v="Đã thanh toán"/>
    <d v="2026-02-28T00:00:00"/>
    <d v="2026-04-10T00:00:00"/>
    <m/>
    <m/>
    <x v="0"/>
    <x v="0"/>
    <m/>
    <s v="000145601586110"/>
    <e v="#N/A"/>
  </r>
  <r>
    <x v="22"/>
    <x v="2"/>
    <d v="2026-02-26T00:00:00"/>
    <s v="BH06675"/>
    <d v="2026-02-28T00:00:00"/>
    <s v="00014561"/>
    <s v="TC22008112"/>
    <n v="3849940"/>
    <n v="0"/>
    <n v="307995"/>
    <n v="4157935"/>
    <s v="Bán hàng"/>
    <d v="2026-04-10T00:00:00"/>
    <m/>
    <n v="0"/>
    <n v="4157935"/>
    <n v="4157935"/>
    <n v="0"/>
    <d v="2026-02-28T00:00:00"/>
    <m/>
    <d v="2026-02-28T00:00:00"/>
    <n v="0"/>
    <m/>
    <s v=""/>
    <s v="Đã thanh toán"/>
    <d v="2026-02-28T00:00:00"/>
    <d v="2026-04-10T00:00:00"/>
    <m/>
    <m/>
    <x v="0"/>
    <x v="0"/>
    <m/>
    <s v="000145614157935"/>
    <e v="#N/A"/>
  </r>
  <r>
    <x v="22"/>
    <x v="2"/>
    <d v="2026-02-26T00:00:00"/>
    <s v="BH06676"/>
    <d v="2026-02-28T00:00:00"/>
    <s v="00014562"/>
    <s v="TC22006824"/>
    <n v="5266965"/>
    <n v="0"/>
    <n v="421357"/>
    <n v="5688322"/>
    <s v="Bán hàng"/>
    <d v="2026-04-10T00:00:00"/>
    <m/>
    <n v="0"/>
    <n v="5688322"/>
    <n v="5688322"/>
    <n v="0"/>
    <d v="2026-02-28T00:00:00"/>
    <m/>
    <d v="2026-02-28T00:00:00"/>
    <n v="0"/>
    <m/>
    <s v=""/>
    <s v="Đã thanh toán"/>
    <d v="2026-02-28T00:00:00"/>
    <d v="2026-04-10T00:00:00"/>
    <m/>
    <m/>
    <x v="0"/>
    <x v="0"/>
    <m/>
    <s v="000145625688322"/>
    <e v="#N/A"/>
  </r>
  <r>
    <x v="20"/>
    <x v="3"/>
    <d v="2026-02-26T00:00:00"/>
    <s v="BH06677"/>
    <d v="2026-02-28T00:00:00"/>
    <s v="00014563"/>
    <s v="TC17364089"/>
    <n v="2282170"/>
    <n v="0"/>
    <n v="182574"/>
    <n v="2464744"/>
    <s v="Bán hàng"/>
    <d v="2026-04-10T00:00:00"/>
    <m/>
    <n v="0"/>
    <n v="2464744"/>
    <n v="2464744"/>
    <n v="0"/>
    <d v="2026-02-28T00:00:00"/>
    <m/>
    <d v="2026-02-28T00:00:00"/>
    <n v="0"/>
    <m/>
    <s v=""/>
    <s v="Đã thanh toán"/>
    <d v="2026-02-28T00:00:00"/>
    <d v="2026-04-10T00:00:00"/>
    <m/>
    <m/>
    <x v="0"/>
    <x v="0"/>
    <m/>
    <s v="000145632464744"/>
    <e v="#N/A"/>
  </r>
  <r>
    <x v="19"/>
    <x v="6"/>
    <d v="2026-02-26T00:00:00"/>
    <s v="BH06678"/>
    <d v="2026-02-28T00:00:00"/>
    <s v="00014564"/>
    <s v="TC16157534"/>
    <n v="14690985"/>
    <n v="0"/>
    <n v="1175279"/>
    <n v="15866264"/>
    <s v="Bán hàng"/>
    <d v="2026-04-10T00:00:00"/>
    <m/>
    <n v="0"/>
    <n v="15866264"/>
    <n v="15866264"/>
    <n v="0"/>
    <d v="2026-02-28T00:00:00"/>
    <m/>
    <d v="2026-02-28T00:00:00"/>
    <n v="0"/>
    <m/>
    <s v=""/>
    <s v="Đã thanh toán"/>
    <d v="2026-02-28T00:00:00"/>
    <d v="2026-04-10T00:00:00"/>
    <m/>
    <m/>
    <x v="0"/>
    <x v="0"/>
    <m/>
    <s v="0001456415866264"/>
    <e v="#N/A"/>
  </r>
  <r>
    <x v="19"/>
    <x v="6"/>
    <d v="2026-02-26T00:00:00"/>
    <s v="BH06679"/>
    <d v="2026-02-28T00:00:00"/>
    <s v="00014565"/>
    <s v="TC16156795"/>
    <n v="10417175"/>
    <n v="0"/>
    <n v="833374"/>
    <n v="11250549"/>
    <s v="Bán hàng"/>
    <d v="2026-04-10T00:00:00"/>
    <m/>
    <n v="0"/>
    <n v="11250549"/>
    <n v="11250549"/>
    <n v="0"/>
    <d v="2026-02-28T00:00:00"/>
    <m/>
    <d v="2026-02-28T00:00:00"/>
    <n v="0"/>
    <m/>
    <s v=""/>
    <s v="Đã thanh toán"/>
    <d v="2026-02-28T00:00:00"/>
    <d v="2026-04-10T00:00:00"/>
    <m/>
    <m/>
    <x v="0"/>
    <x v="0"/>
    <m/>
    <s v="0001456511250549"/>
    <e v="#N/A"/>
  </r>
  <r>
    <x v="30"/>
    <x v="5"/>
    <d v="2026-02-26T00:00:00"/>
    <s v="BH06680"/>
    <d v="2026-02-28T00:00:00"/>
    <s v="00014566"/>
    <s v="10156709 - Mega An Phú"/>
    <n v="19998010"/>
    <n v="0"/>
    <n v="1599841"/>
    <n v="21597851"/>
    <s v="Bán hàng"/>
    <d v="2026-04-10T00:00:00"/>
    <m/>
    <n v="0"/>
    <n v="21597851"/>
    <n v="21597851"/>
    <n v="0"/>
    <d v="2026-02-28T00:00:00"/>
    <m/>
    <d v="2026-02-28T00:00:00"/>
    <n v="0"/>
    <m/>
    <s v=""/>
    <s v="Đã thanh toán"/>
    <d v="2026-02-28T00:00:00"/>
    <d v="2026-04-10T00:00:00"/>
    <m/>
    <m/>
    <x v="0"/>
    <x v="0"/>
    <m/>
    <s v="0001456621597851"/>
    <e v="#N/A"/>
  </r>
  <r>
    <x v="27"/>
    <x v="8"/>
    <d v="2026-02-26T00:00:00"/>
    <s v="HN/HT2000013"/>
    <d v="2026-02-26T00:00:00"/>
    <s v="00000082"/>
    <s v="Hàng trả - Mega Thăng Long - MEGA-HNI-BTL-0006"/>
    <n v="964078"/>
    <n v="0"/>
    <n v="77126"/>
    <n v="1041204"/>
    <s v="Hàng trả"/>
    <d v="2026-03-10T00:00:00"/>
    <m/>
    <n v="0"/>
    <n v="-1041204"/>
    <n v="-1041204"/>
    <n v="0"/>
    <d v="2026-02-26T00:00:00"/>
    <m/>
    <d v="2026-02-26T00:00:00"/>
    <n v="0"/>
    <m/>
    <s v=""/>
    <s v="Đã thanh toán"/>
    <d v="2026-02-26T00:00:00"/>
    <d v="2026-03-10T00:00:00"/>
    <m/>
    <m/>
    <x v="0"/>
    <x v="0"/>
    <m/>
    <s v="00000082-1041204"/>
    <e v="#N/A"/>
  </r>
  <r>
    <x v="27"/>
    <x v="8"/>
    <d v="2026-02-26T00:00:00"/>
    <s v="HN/HT2000014"/>
    <d v="2026-02-26T00:00:00"/>
    <s v="00000029"/>
    <s v="Hàng trả - Mega Thanh Xuân - MEGA-HNI-TXN-0008"/>
    <n v="290000"/>
    <n v="0"/>
    <n v="23200"/>
    <n v="313200"/>
    <s v="Hàng trả"/>
    <d v="2026-03-10T00:00:00"/>
    <m/>
    <n v="0"/>
    <n v="-313200"/>
    <n v="-313200"/>
    <n v="0"/>
    <d v="2026-02-26T00:00:00"/>
    <m/>
    <d v="2026-02-26T00:00:00"/>
    <n v="0"/>
    <m/>
    <s v=""/>
    <s v="Đã thanh toán"/>
    <d v="2026-02-26T00:00:00"/>
    <d v="2026-03-10T00:00:00"/>
    <m/>
    <m/>
    <x v="0"/>
    <x v="0"/>
    <m/>
    <s v="00000029-313200"/>
    <e v="#N/A"/>
  </r>
  <r>
    <x v="22"/>
    <x v="2"/>
    <d v="2026-02-26T00:00:00"/>
    <s v="SG/HT110263"/>
    <d v="2026-02-26T00:00:00"/>
    <s v="00000066"/>
    <s v="Hàng trả - Mega Vũng Tàu - MEGA-HCM-00--009"/>
    <n v="1547500"/>
    <n v="0"/>
    <n v="123800"/>
    <n v="1671300"/>
    <s v="Hàng trả"/>
    <d v="2026-03-10T00:00:00"/>
    <m/>
    <n v="0"/>
    <n v="-1671300"/>
    <n v="-1671300"/>
    <n v="0"/>
    <d v="2026-02-26T00:00:00"/>
    <m/>
    <d v="2026-02-26T00:00:00"/>
    <n v="0"/>
    <m/>
    <s v=""/>
    <s v="Đã thanh toán"/>
    <d v="2026-02-26T00:00:00"/>
    <d v="2026-03-10T00:00:00"/>
    <m/>
    <m/>
    <x v="0"/>
    <x v="0"/>
    <m/>
    <s v="00000066-1671300"/>
    <e v="#N/A"/>
  </r>
  <r>
    <x v="24"/>
    <x v="0"/>
    <d v="2026-02-26T00:00:00"/>
    <s v="SG/HT110264"/>
    <d v="2026-02-26T00:00:00"/>
    <s v="00000048"/>
    <s v="Hàng trả - Mega Đắk Lắk - MEGA-DLK-00--014"/>
    <n v="1024270"/>
    <n v="0"/>
    <n v="81941"/>
    <n v="1106211"/>
    <s v="Hàng trả"/>
    <d v="2026-03-10T00:00:00"/>
    <m/>
    <n v="0"/>
    <n v="-1106211"/>
    <n v="-1106211"/>
    <n v="0"/>
    <d v="2026-02-26T00:00:00"/>
    <m/>
    <d v="2026-02-26T00:00:00"/>
    <n v="0"/>
    <m/>
    <s v=""/>
    <s v="Đã thanh toán"/>
    <d v="2026-02-26T00:00:00"/>
    <d v="2026-03-10T00:00:00"/>
    <m/>
    <m/>
    <x v="0"/>
    <x v="0"/>
    <m/>
    <s v="00000048-1106211"/>
    <e v="#N/A"/>
  </r>
  <r>
    <x v="19"/>
    <x v="6"/>
    <d v="2026-02-26T00:00:00"/>
    <s v="SG/HT110265"/>
    <d v="2026-02-26T00:00:00"/>
    <s v="00000070"/>
    <s v="Hàng trả - Mega Hải Phòng - MEGA-HPG-01--003"/>
    <n v="820509"/>
    <n v="0"/>
    <n v="65640"/>
    <n v="886149"/>
    <s v="Hàng trả"/>
    <d v="2026-03-10T00:00:00"/>
    <m/>
    <n v="0"/>
    <n v="-886149"/>
    <n v="-886149"/>
    <n v="0"/>
    <d v="2026-02-26T00:00:00"/>
    <m/>
    <d v="2026-02-26T00:00:00"/>
    <n v="0"/>
    <m/>
    <s v=""/>
    <s v="Đã thanh toán"/>
    <d v="2026-02-26T00:00:00"/>
    <d v="2026-03-10T00:00:00"/>
    <m/>
    <m/>
    <x v="0"/>
    <x v="0"/>
    <m/>
    <s v="00000070-886149"/>
    <e v="#N/A"/>
  </r>
  <r>
    <x v="28"/>
    <x v="7"/>
    <d v="2026-02-26T00:00:00"/>
    <s v="SG/HT110266"/>
    <d v="2026-02-26T00:00:00"/>
    <s v="00000022"/>
    <s v="Hàng trả - Mega Nghệ An - MEGA-NAN-01--013"/>
    <n v="430000"/>
    <n v="0"/>
    <n v="34400"/>
    <n v="464400"/>
    <s v="Hàng trả"/>
    <d v="2026-03-10T00:00:00"/>
    <m/>
    <n v="0"/>
    <n v="-464400"/>
    <n v="-464400"/>
    <n v="0"/>
    <d v="2026-02-26T00:00:00"/>
    <m/>
    <d v="2026-02-26T00:00:00"/>
    <n v="0"/>
    <m/>
    <s v=""/>
    <s v="Đã thanh toán"/>
    <d v="2026-02-26T00:00:00"/>
    <d v="2026-03-10T00:00:00"/>
    <m/>
    <m/>
    <x v="0"/>
    <x v="0"/>
    <m/>
    <s v="00000022-464400"/>
    <e v="#N/A"/>
  </r>
  <r>
    <x v="28"/>
    <x v="7"/>
    <d v="2026-02-26T00:00:00"/>
    <s v="SG/HT110267"/>
    <d v="2026-02-26T00:00:00"/>
    <s v="00000024"/>
    <s v="Hàng trả - Mega Nghệ An - MEGA-NAN-01--013"/>
    <n v="293724"/>
    <n v="0"/>
    <n v="23498"/>
    <n v="317222"/>
    <s v="Hàng trả"/>
    <d v="2026-03-10T00:00:00"/>
    <m/>
    <n v="0"/>
    <n v="-317222"/>
    <n v="-317222"/>
    <n v="0"/>
    <d v="2026-02-26T00:00:00"/>
    <m/>
    <d v="2026-02-26T00:00:00"/>
    <n v="0"/>
    <m/>
    <s v=""/>
    <s v="Đã thanh toán"/>
    <d v="2026-02-26T00:00:00"/>
    <d v="2026-03-10T00:00:00"/>
    <m/>
    <m/>
    <x v="0"/>
    <x v="0"/>
    <m/>
    <s v="00000024-317222"/>
    <e v="#N/A"/>
  </r>
  <r>
    <x v="29"/>
    <x v="1"/>
    <d v="2026-02-26T00:00:00"/>
    <s v="SG/HT110268"/>
    <d v="2026-02-26T00:00:00"/>
    <s v="00000038"/>
    <s v="Hàng trả - Mega Nha Trang - MEGA-KHA-00--011"/>
    <n v="3085000"/>
    <n v="0"/>
    <n v="246800"/>
    <n v="3331800"/>
    <s v="Hàng trả"/>
    <d v="2026-03-10T00:00:00"/>
    <m/>
    <n v="0"/>
    <n v="-3331800"/>
    <n v="-3331800"/>
    <n v="0"/>
    <d v="2026-02-26T00:00:00"/>
    <m/>
    <d v="2026-02-26T00:00:00"/>
    <n v="0"/>
    <m/>
    <s v=""/>
    <s v="Đã thanh toán"/>
    <d v="2026-02-26T00:00:00"/>
    <d v="2026-03-10T00:00:00"/>
    <m/>
    <m/>
    <x v="0"/>
    <x v="0"/>
    <m/>
    <s v="00000038-3331800"/>
    <e v="#N/A"/>
  </r>
  <r>
    <x v="16"/>
    <x v="11"/>
    <d v="2026-02-27T00:00:00"/>
    <s v="BH06683"/>
    <d v="2026-02-28T00:00:00"/>
    <s v="00014569"/>
    <s v="19092728"/>
    <n v="10449280"/>
    <n v="0"/>
    <n v="835942"/>
    <n v="11285222"/>
    <s v="Bán hàng"/>
    <d v="2026-04-10T00:00:00"/>
    <m/>
    <n v="0"/>
    <n v="11285222"/>
    <n v="11285222"/>
    <n v="0"/>
    <d v="2026-02-28T00:00:00"/>
    <m/>
    <d v="2026-02-28T00:00:00"/>
    <n v="0"/>
    <m/>
    <s v=""/>
    <s v="Đã thanh toán"/>
    <d v="2026-02-28T00:00:00"/>
    <d v="2026-04-10T00:00:00"/>
    <m/>
    <m/>
    <x v="0"/>
    <x v="0"/>
    <m/>
    <s v="0001456911285222"/>
    <e v="#N/A"/>
  </r>
  <r>
    <x v="30"/>
    <x v="5"/>
    <d v="2026-02-28T00:00:00"/>
    <s v="BH06681"/>
    <d v="2026-02-28T00:00:00"/>
    <s v="00014567"/>
    <s v="11353359 - Mega Bình Phú"/>
    <n v="1003660"/>
    <n v="0"/>
    <n v="80293"/>
    <n v="1083953"/>
    <s v="Bán hàng"/>
    <d v="2026-04-10T00:00:00"/>
    <m/>
    <n v="0"/>
    <n v="1083953"/>
    <n v="1083953"/>
    <n v="0"/>
    <d v="2026-02-28T00:00:00"/>
    <m/>
    <d v="2026-02-28T00:00:00"/>
    <n v="0"/>
    <m/>
    <s v=""/>
    <s v="Đã thanh toán"/>
    <d v="2026-02-28T00:00:00"/>
    <d v="2026-04-10T00:00:00"/>
    <m/>
    <m/>
    <x v="0"/>
    <x v="0"/>
    <m/>
    <s v="000145671083953"/>
    <e v="#N/A"/>
  </r>
  <r>
    <x v="35"/>
    <x v="12"/>
    <d v="2026-02-28T00:00:00"/>
    <s v="BH06684"/>
    <d v="2026-02-28T00:00:00"/>
    <s v="00014570"/>
    <s v="18617495"/>
    <n v="3147760"/>
    <n v="0"/>
    <n v="251821"/>
    <n v="3399581"/>
    <s v="Bán hàng"/>
    <d v="2026-04-10T00:00:00"/>
    <m/>
    <n v="0"/>
    <n v="3399581"/>
    <n v="3399581"/>
    <n v="0"/>
    <d v="2026-02-28T00:00:00"/>
    <m/>
    <d v="2026-02-28T00:00:00"/>
    <n v="0"/>
    <m/>
    <s v=""/>
    <s v="Đã thanh toán"/>
    <d v="2026-02-28T00:00:00"/>
    <d v="2026-04-10T00:00:00"/>
    <m/>
    <m/>
    <x v="0"/>
    <x v="0"/>
    <m/>
    <s v="000145703399581"/>
    <e v="#N/A"/>
  </r>
  <r>
    <x v="35"/>
    <x v="12"/>
    <d v="2026-02-28T00:00:00"/>
    <s v="BH06685"/>
    <d v="2026-02-28T00:00:00"/>
    <s v="00014571"/>
    <s v="18617391"/>
    <n v="3849940"/>
    <n v="0"/>
    <n v="307995"/>
    <n v="4157935"/>
    <s v="Bán hàng"/>
    <d v="2026-04-10T00:00:00"/>
    <m/>
    <n v="0"/>
    <n v="4157935"/>
    <n v="4157935"/>
    <n v="0"/>
    <d v="2026-02-28T00:00:00"/>
    <m/>
    <d v="2026-02-28T00:00:00"/>
    <n v="0"/>
    <m/>
    <s v=""/>
    <s v="Đã thanh toán"/>
    <d v="2026-02-28T00:00:00"/>
    <d v="2026-04-10T00:00:00"/>
    <m/>
    <m/>
    <x v="0"/>
    <x v="0"/>
    <m/>
    <s v="000145714157935"/>
    <e v="#N/A"/>
  </r>
  <r>
    <x v="30"/>
    <x v="5"/>
    <d v="2026-03-01T00:00:00"/>
    <s v="BH06798"/>
    <d v="2026-03-03T00:00:00"/>
    <s v="00014793"/>
    <s v="12214965 - Mega Hiệp Phú"/>
    <n v="9168500"/>
    <n v="0"/>
    <n v="733480"/>
    <n v="9901980"/>
    <s v="Bán hàng"/>
    <d v="2026-04-10T00:00:00"/>
    <m/>
    <n v="0"/>
    <n v="9901980"/>
    <n v="9901980"/>
    <n v="0"/>
    <d v="2026-03-03T00:00:00"/>
    <m/>
    <d v="2026-03-03T00:00:00"/>
    <n v="0"/>
    <m/>
    <s v=""/>
    <s v="Đã thanh toán"/>
    <d v="2026-03-03T00:00:00"/>
    <d v="2026-04-10T00:00:00"/>
    <m/>
    <m/>
    <x v="0"/>
    <x v="0"/>
    <m/>
    <s v="000147939901980"/>
    <e v="#N/A"/>
  </r>
  <r>
    <x v="30"/>
    <x v="5"/>
    <d v="2026-03-01T00:00:00"/>
    <s v="BH06799"/>
    <d v="2026-03-03T00:00:00"/>
    <s v="00014794"/>
    <s v="12213482 - Mega Hiệp Phú"/>
    <n v="1003660"/>
    <n v="0"/>
    <n v="80293"/>
    <n v="1083953"/>
    <s v="Bán hàng"/>
    <d v="2026-04-10T00:00:00"/>
    <m/>
    <n v="0"/>
    <n v="1083953"/>
    <n v="1083953"/>
    <n v="0"/>
    <d v="2026-03-03T00:00:00"/>
    <m/>
    <d v="2026-03-03T00:00:00"/>
    <n v="0"/>
    <m/>
    <s v=""/>
    <s v="Đã thanh toán"/>
    <d v="2026-03-03T00:00:00"/>
    <d v="2026-04-10T00:00:00"/>
    <m/>
    <m/>
    <x v="0"/>
    <x v="0"/>
    <m/>
    <s v="000147941083953"/>
    <e v="#N/A"/>
  </r>
  <r>
    <x v="30"/>
    <x v="5"/>
    <d v="2026-03-01T00:00:00"/>
    <s v="BH06800"/>
    <d v="2026-03-03T00:00:00"/>
    <s v="00014795"/>
    <s v="12212939 - Mega Hiệp Phú"/>
    <n v="6495870"/>
    <n v="0"/>
    <n v="519670"/>
    <n v="7015540"/>
    <s v="Bán hàng"/>
    <d v="2026-04-10T00:00:00"/>
    <m/>
    <n v="0"/>
    <n v="7015540"/>
    <n v="7015540"/>
    <n v="0"/>
    <d v="2026-03-03T00:00:00"/>
    <m/>
    <d v="2026-03-03T00:00:00"/>
    <n v="0"/>
    <m/>
    <s v=""/>
    <s v="Đã thanh toán"/>
    <d v="2026-03-03T00:00:00"/>
    <d v="2026-04-10T00:00:00"/>
    <m/>
    <m/>
    <x v="0"/>
    <x v="0"/>
    <m/>
    <s v="000147957015540"/>
    <e v="#N/A"/>
  </r>
  <r>
    <x v="30"/>
    <x v="5"/>
    <d v="2026-03-01T00:00:00"/>
    <s v="BH07679"/>
    <d v="2026-03-09T00:00:00"/>
    <s v="00017201"/>
    <s v="29359797 - Mega Hưng Phú"/>
    <n v="10596870"/>
    <n v="0"/>
    <n v="847750"/>
    <n v="11444620"/>
    <s v="Bán hàng"/>
    <d v="2026-04-10T00:00:00"/>
    <m/>
    <n v="0"/>
    <n v="11444620"/>
    <n v="11444620"/>
    <n v="0"/>
    <d v="2026-03-09T00:00:00"/>
    <m/>
    <d v="2026-03-09T00:00:00"/>
    <n v="0"/>
    <m/>
    <s v=""/>
    <s v="Đã thanh toán"/>
    <d v="2026-03-09T00:00:00"/>
    <d v="2026-04-10T00:00:00"/>
    <m/>
    <m/>
    <x v="0"/>
    <x v="0"/>
    <m/>
    <s v="0001720111444620"/>
    <e v="#N/A"/>
  </r>
  <r>
    <x v="27"/>
    <x v="8"/>
    <d v="2026-03-01T00:00:00"/>
    <s v="BH18252"/>
    <d v="2026-03-03T00:00:00"/>
    <s v="00014776"/>
    <s v="26094112"/>
    <n v="9372810"/>
    <n v="0"/>
    <n v="749825"/>
    <n v="10122635"/>
    <s v="Bán hàng"/>
    <d v="2026-03-24T00:00:00"/>
    <m/>
    <n v="0"/>
    <n v="10122635"/>
    <n v="10122635"/>
    <n v="0"/>
    <d v="2026-03-03T00:00:00"/>
    <m/>
    <d v="2026-03-03T00:00:00"/>
    <n v="0"/>
    <m/>
    <s v=""/>
    <s v="Đã thanh toán"/>
    <d v="2026-03-03T00:00:00"/>
    <d v="2026-03-24T00:00:00"/>
    <m/>
    <m/>
    <x v="0"/>
    <x v="0"/>
    <m/>
    <s v="0001477610122635"/>
    <e v="#N/A"/>
  </r>
  <r>
    <x v="27"/>
    <x v="8"/>
    <d v="2026-03-01T00:00:00"/>
    <s v="BH18718"/>
    <d v="2026-03-11T00:00:00"/>
    <s v="00017334"/>
    <s v="90599441"/>
    <n v="2484570"/>
    <n v="0"/>
    <n v="198766"/>
    <n v="2683336"/>
    <s v="Bán hàng"/>
    <d v="2026-04-10T00:00:00"/>
    <m/>
    <n v="0"/>
    <n v="2683336"/>
    <n v="2683336"/>
    <n v="0"/>
    <d v="2026-03-11T00:00:00"/>
    <m/>
    <d v="2026-03-11T00:00:00"/>
    <n v="0"/>
    <m/>
    <s v=""/>
    <s v="Đã thanh toán"/>
    <d v="2026-03-11T00:00:00"/>
    <d v="2026-04-10T00:00:00"/>
    <m/>
    <m/>
    <x v="0"/>
    <x v="0"/>
    <m/>
    <s v="000173342683336"/>
    <e v="#N/A"/>
  </r>
  <r>
    <x v="27"/>
    <x v="8"/>
    <d v="2026-03-01T00:00:00"/>
    <s v="BH18772"/>
    <d v="2026-03-11T00:00:00"/>
    <s v="00017578"/>
    <s v="14110122"/>
    <n v="5247500"/>
    <n v="0"/>
    <n v="419800"/>
    <n v="5667300"/>
    <s v="Bán hàng"/>
    <d v="2026-04-10T00:00:00"/>
    <m/>
    <n v="0"/>
    <n v="5667300"/>
    <n v="5667300"/>
    <n v="0"/>
    <d v="2026-03-11T00:00:00"/>
    <m/>
    <d v="2026-03-11T00:00:00"/>
    <n v="0"/>
    <m/>
    <s v=""/>
    <s v="Đã thanh toán"/>
    <d v="2026-03-11T00:00:00"/>
    <d v="2026-04-10T00:00:00"/>
    <m/>
    <m/>
    <x v="0"/>
    <x v="0"/>
    <m/>
    <s v="000175785667300"/>
    <e v="#N/A"/>
  </r>
  <r>
    <x v="27"/>
    <x v="8"/>
    <d v="2026-03-01T00:00:00"/>
    <s v="BH18893"/>
    <d v="2026-03-11T00:00:00"/>
    <s v="00017335"/>
    <s v="90599389"/>
    <n v="2332220"/>
    <n v="0"/>
    <n v="186578"/>
    <n v="2518798"/>
    <s v="Bán hàng"/>
    <d v="2026-04-10T00:00:00"/>
    <m/>
    <n v="0"/>
    <n v="2518798"/>
    <n v="2518798"/>
    <n v="0"/>
    <d v="2026-03-11T00:00:00"/>
    <m/>
    <d v="2026-03-11T00:00:00"/>
    <n v="0"/>
    <m/>
    <s v=""/>
    <s v="Đã thanh toán"/>
    <d v="2026-03-11T00:00:00"/>
    <d v="2026-04-10T00:00:00"/>
    <m/>
    <m/>
    <x v="0"/>
    <x v="0"/>
    <m/>
    <s v="000173352518798"/>
    <e v="#N/A"/>
  </r>
  <r>
    <x v="27"/>
    <x v="8"/>
    <d v="2026-03-01T00:00:00"/>
    <s v="BH18900"/>
    <d v="2026-03-11T00:00:00"/>
    <s v="00017421"/>
    <s v="13061673"/>
    <n v="4661300"/>
    <n v="0"/>
    <n v="372904"/>
    <n v="5034204"/>
    <s v="Bán hàng"/>
    <d v="2026-04-10T00:00:00"/>
    <m/>
    <n v="0"/>
    <n v="5034204"/>
    <n v="5034204"/>
    <n v="0"/>
    <d v="2026-03-11T00:00:00"/>
    <m/>
    <d v="2026-03-11T00:00:00"/>
    <n v="0"/>
    <m/>
    <s v=""/>
    <s v="Đã thanh toán"/>
    <d v="2026-03-11T00:00:00"/>
    <d v="2026-04-10T00:00:00"/>
    <m/>
    <m/>
    <x v="0"/>
    <x v="0"/>
    <m/>
    <s v="000174215034204"/>
    <e v="#N/A"/>
  </r>
  <r>
    <x v="27"/>
    <x v="8"/>
    <d v="2026-03-01T00:00:00"/>
    <s v="BH19417"/>
    <d v="2026-03-11T00:00:00"/>
    <s v="00017485"/>
    <s v="26096504"/>
    <n v="4113630"/>
    <n v="0"/>
    <n v="329090"/>
    <n v="4442720"/>
    <s v="Bán hàng"/>
    <d v="2026-04-10T00:00:00"/>
    <m/>
    <n v="0"/>
    <n v="4442720"/>
    <n v="4442720"/>
    <n v="0"/>
    <d v="2026-03-11T00:00:00"/>
    <m/>
    <d v="2026-03-11T00:00:00"/>
    <n v="0"/>
    <m/>
    <s v=""/>
    <s v="Đã thanh toán"/>
    <d v="2026-03-11T00:00:00"/>
    <d v="2026-04-10T00:00:00"/>
    <m/>
    <m/>
    <x v="0"/>
    <x v="0"/>
    <m/>
    <s v="000174854442720"/>
    <e v="#N/A"/>
  </r>
  <r>
    <x v="27"/>
    <x v="8"/>
    <d v="2026-03-01T00:00:00"/>
    <s v="BH19659"/>
    <d v="2026-03-11T00:00:00"/>
    <s v="00017378"/>
    <s v="14107261"/>
    <n v="5830550"/>
    <n v="0"/>
    <n v="466444"/>
    <n v="6296994"/>
    <s v="Bán hàng"/>
    <d v="2026-04-10T00:00:00"/>
    <m/>
    <n v="0"/>
    <n v="6296994"/>
    <n v="6296994"/>
    <n v="0"/>
    <d v="2026-03-11T00:00:00"/>
    <m/>
    <d v="2026-03-11T00:00:00"/>
    <n v="0"/>
    <m/>
    <s v=""/>
    <s v="Đã thanh toán"/>
    <d v="2026-03-11T00:00:00"/>
    <d v="2026-04-10T00:00:00"/>
    <m/>
    <m/>
    <x v="0"/>
    <x v="0"/>
    <m/>
    <s v="000173786296994"/>
    <e v="#N/A"/>
  </r>
  <r>
    <x v="27"/>
    <x v="8"/>
    <d v="2026-03-01T00:00:00"/>
    <s v="BH19661"/>
    <d v="2026-03-11T00:00:00"/>
    <s v="00017556"/>
    <s v="14107060"/>
    <n v="8004904"/>
    <n v="0"/>
    <n v="640392"/>
    <n v="8645296"/>
    <s v="Bán hàng"/>
    <d v="2026-04-10T00:00:00"/>
    <m/>
    <n v="0"/>
    <n v="8645296"/>
    <n v="8645296"/>
    <n v="0"/>
    <d v="2026-03-11T00:00:00"/>
    <m/>
    <d v="2026-03-11T00:00:00"/>
    <n v="0"/>
    <m/>
    <s v=""/>
    <s v="Đã thanh toán"/>
    <d v="2026-03-11T00:00:00"/>
    <d v="2026-04-10T00:00:00"/>
    <m/>
    <m/>
    <x v="0"/>
    <x v="0"/>
    <m/>
    <s v="000175568645296"/>
    <e v="#N/A"/>
  </r>
  <r>
    <x v="20"/>
    <x v="3"/>
    <d v="2026-03-02T00:00:00"/>
    <s v="BH07463"/>
    <d v="2026-03-06T00:00:00"/>
    <s v="00016239"/>
    <s v="TC91026772 - Trung tâm thương mại MM Mega Market Đà Nẵng"/>
    <n v="3881341"/>
    <n v="0"/>
    <n v="310507"/>
    <n v="4191848"/>
    <s v="Bán hàng"/>
    <d v="2026-04-10T00:00:00"/>
    <m/>
    <n v="0"/>
    <n v="4191848"/>
    <n v="4191848"/>
    <n v="0"/>
    <d v="2026-03-06T00:00:00"/>
    <m/>
    <d v="2026-03-06T00:00:00"/>
    <n v="0"/>
    <m/>
    <s v=""/>
    <s v="Đã thanh toán"/>
    <d v="2026-03-06T00:00:00"/>
    <d v="2026-04-10T00:00:00"/>
    <m/>
    <m/>
    <x v="0"/>
    <x v="0"/>
    <m/>
    <s v="000162394191848"/>
    <e v="#N/A"/>
  </r>
  <r>
    <x v="33"/>
    <x v="14"/>
    <d v="2026-03-02T00:00:00"/>
    <s v="BH07464"/>
    <d v="2026-03-06T00:00:00"/>
    <s v="00016240"/>
    <s v="TC28699159"/>
    <n v="1468620"/>
    <n v="0"/>
    <n v="117490"/>
    <n v="1586110"/>
    <s v="Bán hàng"/>
    <d v="2026-04-10T00:00:00"/>
    <m/>
    <n v="0"/>
    <n v="1586110"/>
    <n v="1586110"/>
    <n v="0"/>
    <d v="2026-03-06T00:00:00"/>
    <m/>
    <d v="2026-03-06T00:00:00"/>
    <n v="0"/>
    <m/>
    <s v=""/>
    <s v="Đã thanh toán"/>
    <d v="2026-03-06T00:00:00"/>
    <d v="2026-04-10T00:00:00"/>
    <m/>
    <m/>
    <x v="0"/>
    <x v="0"/>
    <m/>
    <s v="000162401586110"/>
    <e v="#N/A"/>
  </r>
  <r>
    <x v="24"/>
    <x v="0"/>
    <d v="2026-03-02T00:00:00"/>
    <s v="BH07465"/>
    <d v="2026-03-06T00:00:00"/>
    <s v="00016241"/>
    <s v="TC27009555"/>
    <n v="3611800"/>
    <n v="0"/>
    <n v="288944"/>
    <n v="3900744"/>
    <s v="Bán hàng"/>
    <d v="2026-04-10T00:00:00"/>
    <m/>
    <n v="0"/>
    <n v="3900744"/>
    <n v="3900744"/>
    <n v="0"/>
    <d v="2026-03-06T00:00:00"/>
    <m/>
    <d v="2026-03-06T00:00:00"/>
    <n v="0"/>
    <m/>
    <s v=""/>
    <s v="Đã thanh toán"/>
    <d v="2026-03-06T00:00:00"/>
    <d v="2026-04-10T00:00:00"/>
    <m/>
    <m/>
    <x v="0"/>
    <x v="0"/>
    <m/>
    <s v="000162413900744"/>
    <e v="#N/A"/>
  </r>
  <r>
    <x v="23"/>
    <x v="9"/>
    <d v="2026-03-02T00:00:00"/>
    <s v="BH07466"/>
    <d v="2026-03-06T00:00:00"/>
    <s v="00016242"/>
    <s v="TC24652882"/>
    <n v="558030"/>
    <n v="0"/>
    <n v="44642"/>
    <n v="602672"/>
    <s v="Bán hàng"/>
    <d v="2026-04-24T00:00:00"/>
    <m/>
    <n v="0"/>
    <n v="602672"/>
    <n v="602672"/>
    <n v="0"/>
    <d v="2026-03-06T00:00:00"/>
    <m/>
    <d v="2026-03-06T00:00:00"/>
    <n v="0"/>
    <m/>
    <s v=""/>
    <s v="Đã thanh toán"/>
    <d v="2026-03-06T00:00:00"/>
    <d v="2026-04-24T00:00:00"/>
    <m/>
    <m/>
    <x v="0"/>
    <x v="0"/>
    <m/>
    <s v="00016242602672"/>
    <e v="#N/A"/>
  </r>
  <r>
    <x v="22"/>
    <x v="2"/>
    <d v="2026-03-02T00:00:00"/>
    <s v="BH07467"/>
    <d v="2026-03-06T00:00:00"/>
    <s v="00016243"/>
    <s v="TC22008785"/>
    <n v="1468620"/>
    <n v="0"/>
    <n v="117490"/>
    <n v="1586110"/>
    <s v="Bán hàng"/>
    <d v="2026-04-10T00:00:00"/>
    <m/>
    <n v="0"/>
    <n v="1586110"/>
    <n v="1586110"/>
    <n v="0"/>
    <d v="2026-03-06T00:00:00"/>
    <m/>
    <d v="2026-03-06T00:00:00"/>
    <n v="0"/>
    <m/>
    <s v=""/>
    <s v="Đã thanh toán"/>
    <d v="2026-03-06T00:00:00"/>
    <d v="2026-04-10T00:00:00"/>
    <m/>
    <m/>
    <x v="0"/>
    <x v="0"/>
    <m/>
    <s v="000162431586110"/>
    <e v="#N/A"/>
  </r>
  <r>
    <x v="25"/>
    <x v="13"/>
    <d v="2026-03-02T00:00:00"/>
    <s v="BH07468"/>
    <d v="2026-03-06T00:00:00"/>
    <s v="00016244"/>
    <s v="TC21469336"/>
    <n v="3612720"/>
    <n v="0"/>
    <n v="289018"/>
    <n v="3901738"/>
    <s v="Bán hàng"/>
    <d v="2026-04-10T00:00:00"/>
    <m/>
    <n v="0"/>
    <n v="3901738"/>
    <n v="3901738"/>
    <n v="0"/>
    <d v="2026-03-06T00:00:00"/>
    <m/>
    <d v="2026-03-06T00:00:00"/>
    <n v="0"/>
    <m/>
    <s v=""/>
    <s v="Đã thanh toán"/>
    <d v="2026-03-06T00:00:00"/>
    <d v="2026-04-10T00:00:00"/>
    <m/>
    <m/>
    <x v="0"/>
    <x v="0"/>
    <m/>
    <s v="000162443901738"/>
    <e v="#N/A"/>
  </r>
  <r>
    <x v="21"/>
    <x v="10"/>
    <d v="2026-03-02T00:00:00"/>
    <s v="BH07469"/>
    <d v="2026-03-06T00:00:00"/>
    <s v="00016245"/>
    <s v="TC20040354"/>
    <n v="2144100"/>
    <n v="0"/>
    <n v="171528"/>
    <n v="2315628"/>
    <s v="Bán hàng"/>
    <d v="2026-04-10T00:00:00"/>
    <m/>
    <n v="0"/>
    <n v="2315628"/>
    <n v="2315628"/>
    <n v="0"/>
    <d v="2026-03-06T00:00:00"/>
    <m/>
    <d v="2026-03-06T00:00:00"/>
    <n v="0"/>
    <m/>
    <s v=""/>
    <s v="Đã thanh toán"/>
    <d v="2026-03-06T00:00:00"/>
    <d v="2026-04-10T00:00:00"/>
    <m/>
    <m/>
    <x v="0"/>
    <x v="0"/>
    <m/>
    <s v="000162452315628"/>
    <e v="#N/A"/>
  </r>
  <r>
    <x v="20"/>
    <x v="3"/>
    <d v="2026-03-02T00:00:00"/>
    <s v="BH07470"/>
    <d v="2026-03-06T00:00:00"/>
    <s v="00016246"/>
    <s v="TC17365407"/>
    <n v="6429540"/>
    <n v="0"/>
    <n v="514363"/>
    <n v="6943903"/>
    <s v="Bán hàng"/>
    <d v="2026-04-10T00:00:00"/>
    <m/>
    <n v="0"/>
    <n v="6943903"/>
    <n v="6943903"/>
    <n v="0"/>
    <d v="2026-03-06T00:00:00"/>
    <m/>
    <d v="2026-03-06T00:00:00"/>
    <n v="0"/>
    <m/>
    <s v=""/>
    <s v="Đã thanh toán"/>
    <d v="2026-03-06T00:00:00"/>
    <d v="2026-04-10T00:00:00"/>
    <m/>
    <m/>
    <x v="0"/>
    <x v="0"/>
    <m/>
    <s v="000162466943903"/>
    <e v="#N/A"/>
  </r>
  <r>
    <x v="19"/>
    <x v="6"/>
    <d v="2026-03-02T00:00:00"/>
    <s v="BH07471"/>
    <d v="2026-03-06T00:00:00"/>
    <s v="00016247"/>
    <s v="TC16159142"/>
    <n v="558030"/>
    <n v="0"/>
    <n v="44642"/>
    <n v="602672"/>
    <s v="Bán hàng"/>
    <d v="2026-04-24T00:00:00"/>
    <m/>
    <n v="0"/>
    <n v="602672"/>
    <n v="602672"/>
    <n v="0"/>
    <d v="2026-03-06T00:00:00"/>
    <m/>
    <d v="2026-03-06T00:00:00"/>
    <n v="0"/>
    <m/>
    <s v=""/>
    <s v="Đã thanh toán"/>
    <d v="2026-03-06T00:00:00"/>
    <d v="2026-04-24T00:00:00"/>
    <m/>
    <m/>
    <x v="0"/>
    <x v="0"/>
    <m/>
    <s v="00016247602672"/>
    <e v="#N/A"/>
  </r>
  <r>
    <x v="35"/>
    <x v="12"/>
    <d v="2026-03-03T00:00:00"/>
    <s v="BH07472"/>
    <d v="2026-03-06T00:00:00"/>
    <s v="00016248"/>
    <s v="18619444"/>
    <n v="4270196"/>
    <n v="0"/>
    <n v="341616"/>
    <n v="4611812"/>
    <s v="Bán hàng"/>
    <m/>
    <m/>
    <n v="0"/>
    <n v="4611812"/>
    <n v="0"/>
    <n v="4611812"/>
    <d v="2026-03-06T00:00:00"/>
    <m/>
    <d v="2026-03-06T00:00:00"/>
    <n v="0"/>
    <m/>
    <n v="206.69984675925662"/>
    <s v="Nợ quá hạn hơn 120 ngày có khả năng mất thanh toán"/>
    <d v="2026-03-06T00:00:00"/>
    <s v=""/>
    <m/>
    <m/>
    <x v="0"/>
    <x v="0"/>
    <m/>
    <s v="000162484611812"/>
    <e v="#N/A"/>
  </r>
  <r>
    <x v="30"/>
    <x v="5"/>
    <d v="2026-03-03T00:00:00"/>
    <s v="MDV00171"/>
    <d v="2026-03-03T00:00:00"/>
    <s v="00014261"/>
    <s v="NIT-HO TRO SAN PHAM MOI 2%"/>
    <n v="16619007"/>
    <n v="0"/>
    <n v="1329521"/>
    <n v="17948528"/>
    <s v="Giảm công nợ"/>
    <d v="2026-03-24T00:00:00"/>
    <m/>
    <n v="0"/>
    <n v="-17948528"/>
    <n v="-17948528"/>
    <n v="0"/>
    <d v="2026-03-03T00:00:00"/>
    <m/>
    <d v="2026-03-03T00:00:00"/>
    <n v="0"/>
    <m/>
    <s v=""/>
    <s v="Đã thanh toán"/>
    <d v="2026-03-03T00:00:00"/>
    <d v="2026-03-24T00:00:00"/>
    <m/>
    <m/>
    <x v="0"/>
    <x v="0"/>
    <m/>
    <s v="00014261-17948528"/>
    <e v="#N/A"/>
  </r>
  <r>
    <x v="30"/>
    <x v="5"/>
    <d v="2026-03-03T00:00:00"/>
    <s v="MDV00171"/>
    <d v="2026-03-03T00:00:00"/>
    <s v="00014264"/>
    <s v="CTG - HO TRO NHOM HANG TRONG DIEM 4%"/>
    <n v="33238014"/>
    <n v="0"/>
    <n v="2659041"/>
    <n v="35897055"/>
    <s v="Giảm công nợ"/>
    <d v="2026-03-24T00:00:00"/>
    <m/>
    <n v="0"/>
    <n v="-35897055"/>
    <n v="-35897055"/>
    <n v="0"/>
    <d v="2026-03-03T00:00:00"/>
    <m/>
    <d v="2026-03-03T00:00:00"/>
    <n v="0"/>
    <m/>
    <s v=""/>
    <s v="Đã thanh toán"/>
    <d v="2026-03-03T00:00:00"/>
    <d v="2026-03-24T00:00:00"/>
    <m/>
    <m/>
    <x v="0"/>
    <x v="0"/>
    <m/>
    <s v="00014264-35897055"/>
    <e v="#N/A"/>
  </r>
  <r>
    <x v="30"/>
    <x v="5"/>
    <d v="2026-03-03T00:00:00"/>
    <s v="MDV00171"/>
    <d v="2026-03-03T00:00:00"/>
    <s v="00014217"/>
    <s v="DIS - HO TRO TRUNG BAY SAN PHAM 2.3%"/>
    <n v="19111858"/>
    <n v="0"/>
    <n v="1528949"/>
    <n v="20640807"/>
    <s v="Giảm công nợ"/>
    <d v="2026-03-24T00:00:00"/>
    <m/>
    <n v="0"/>
    <n v="-20640807"/>
    <n v="-20640807"/>
    <n v="0"/>
    <d v="2026-03-03T00:00:00"/>
    <m/>
    <d v="2026-03-03T00:00:00"/>
    <n v="0"/>
    <m/>
    <s v=""/>
    <s v="Đã thanh toán"/>
    <d v="2026-03-03T00:00:00"/>
    <d v="2026-03-24T00:00:00"/>
    <m/>
    <m/>
    <x v="0"/>
    <x v="0"/>
    <m/>
    <s v="00014217-20640807"/>
    <e v="#N/A"/>
  </r>
  <r>
    <x v="30"/>
    <x v="5"/>
    <d v="2026-03-03T00:00:00"/>
    <s v="MDV00171"/>
    <d v="2026-03-03T00:00:00"/>
    <s v="00017840"/>
    <s v="DTS-HO TRO CUNG CAP THONG TIN 0.5%"/>
    <n v="4154752"/>
    <n v="0"/>
    <n v="332380"/>
    <n v="4487132"/>
    <s v="Giảm công nợ"/>
    <d v="2026-03-24T00:00:00"/>
    <m/>
    <n v="0"/>
    <n v="-4487132"/>
    <n v="-4487132"/>
    <n v="0"/>
    <d v="2026-03-03T00:00:00"/>
    <m/>
    <d v="2026-03-03T00:00:00"/>
    <n v="0"/>
    <m/>
    <s v=""/>
    <s v="Đã thanh toán"/>
    <d v="2026-03-03T00:00:00"/>
    <d v="2026-03-24T00:00:00"/>
    <m/>
    <m/>
    <x v="0"/>
    <x v="0"/>
    <m/>
    <s v="00017840-4487132"/>
    <e v="#N/A"/>
  </r>
  <r>
    <x v="30"/>
    <x v="5"/>
    <d v="2026-03-03T00:00:00"/>
    <s v="MDV00171"/>
    <d v="2026-03-03T00:00:00"/>
    <s v="00017740"/>
    <s v="BUS - HO TRO CUNG HOP TAC 2.25%"/>
    <n v="18696383"/>
    <n v="0"/>
    <n v="1495711"/>
    <n v="20192094"/>
    <s v="Giảm công nợ"/>
    <d v="2026-03-24T00:00:00"/>
    <m/>
    <n v="0"/>
    <n v="-20192094"/>
    <n v="-20192094"/>
    <n v="0"/>
    <d v="2026-03-03T00:00:00"/>
    <m/>
    <d v="2026-03-03T00:00:00"/>
    <n v="0"/>
    <m/>
    <s v=""/>
    <s v="Đã thanh toán"/>
    <d v="2026-03-03T00:00:00"/>
    <d v="2026-03-24T00:00:00"/>
    <m/>
    <m/>
    <x v="0"/>
    <x v="0"/>
    <m/>
    <s v="00017740-20192094"/>
    <e v="#N/A"/>
  </r>
  <r>
    <x v="30"/>
    <x v="5"/>
    <d v="2026-03-03T00:00:00"/>
    <s v="MDV00171"/>
    <d v="2026-03-03T00:00:00"/>
    <s v="00016799"/>
    <s v="ADS - HO TRO THEM 1%"/>
    <n v="8309504"/>
    <n v="0"/>
    <n v="664760"/>
    <n v="8974264"/>
    <s v="Giảm công nợ"/>
    <d v="2026-03-24T00:00:00"/>
    <m/>
    <n v="0"/>
    <n v="-8974264"/>
    <n v="-8974264"/>
    <n v="0"/>
    <d v="2026-03-03T00:00:00"/>
    <m/>
    <d v="2026-03-03T00:00:00"/>
    <n v="0"/>
    <m/>
    <s v=""/>
    <s v="Đã thanh toán"/>
    <d v="2026-03-03T00:00:00"/>
    <d v="2026-03-24T00:00:00"/>
    <m/>
    <m/>
    <x v="0"/>
    <x v="0"/>
    <m/>
    <s v="00016799-8974264"/>
    <e v="#N/A"/>
  </r>
  <r>
    <x v="30"/>
    <x v="5"/>
    <d v="2026-03-03T00:00:00"/>
    <s v="MDV00220"/>
    <d v="2026-03-03T00:00:00"/>
    <s v="DN_32026T900414"/>
    <s v="LOB - Thưởng khách hàng thân thiết 3.3%"/>
    <n v="27421362"/>
    <n v="0"/>
    <n v="0"/>
    <n v="27421362"/>
    <s v="Giảm công nợ"/>
    <m/>
    <m/>
    <n v="0"/>
    <n v="-27421362"/>
    <n v="0"/>
    <n v="-27421362"/>
    <d v="2026-03-03T00:00:00"/>
    <m/>
    <d v="2026-03-03T00:00:00"/>
    <n v="0"/>
    <m/>
    <n v="209.69984675925662"/>
    <s v="Nợ quá hạn hơn 120 ngày có khả năng mất thanh toán"/>
    <d v="2026-03-03T00:00:00"/>
    <s v=""/>
    <m/>
    <m/>
    <x v="0"/>
    <x v="0"/>
    <m/>
    <s v="DN_32026T900414-27421362"/>
    <e v="#N/A"/>
  </r>
  <r>
    <x v="16"/>
    <x v="11"/>
    <d v="2026-03-04T00:00:00"/>
    <s v="BH07666"/>
    <d v="2026-03-09T00:00:00"/>
    <s v="00017188"/>
    <s v="19093421"/>
    <n v="3600530"/>
    <n v="0"/>
    <n v="288042"/>
    <n v="3888572"/>
    <s v="Bán hàng"/>
    <d v="2026-04-10T00:00:00"/>
    <m/>
    <n v="0"/>
    <n v="3888572"/>
    <n v="3888572"/>
    <n v="0"/>
    <d v="2026-03-09T00:00:00"/>
    <m/>
    <d v="2026-03-09T00:00:00"/>
    <n v="0"/>
    <m/>
    <s v=""/>
    <s v="Đã thanh toán"/>
    <d v="2026-03-09T00:00:00"/>
    <d v="2026-04-10T00:00:00"/>
    <m/>
    <m/>
    <x v="0"/>
    <x v="0"/>
    <m/>
    <s v="000171883888572"/>
    <e v="#N/A"/>
  </r>
  <r>
    <x v="30"/>
    <x v="5"/>
    <d v="2026-03-04T00:00:00"/>
    <s v="BH07667"/>
    <d v="2026-03-09T00:00:00"/>
    <s v="00017189"/>
    <s v="10160128 - Mega An Phú"/>
    <n v="12386628"/>
    <n v="0"/>
    <n v="990930"/>
    <n v="13377558"/>
    <s v="Bán hàng"/>
    <d v="2026-04-10T00:00:00"/>
    <m/>
    <n v="0"/>
    <n v="13377558"/>
    <n v="13377558"/>
    <n v="0"/>
    <d v="2026-03-09T00:00:00"/>
    <m/>
    <d v="2026-03-09T00:00:00"/>
    <n v="0"/>
    <m/>
    <s v=""/>
    <s v="Đã thanh toán"/>
    <d v="2026-03-09T00:00:00"/>
    <d v="2026-04-10T00:00:00"/>
    <m/>
    <m/>
    <x v="0"/>
    <x v="0"/>
    <m/>
    <s v="0001718913377558"/>
    <e v="#N/A"/>
  </r>
  <r>
    <x v="30"/>
    <x v="5"/>
    <d v="2026-03-04T00:00:00"/>
    <s v="BH07668"/>
    <d v="2026-03-09T00:00:00"/>
    <s v="00017190"/>
    <s v="29360603 - Mega Hưng Phú"/>
    <n v="2243546"/>
    <n v="0"/>
    <n v="179484"/>
    <n v="2423030"/>
    <s v="Bán hàng"/>
    <d v="2026-04-10T00:00:00"/>
    <m/>
    <n v="0"/>
    <n v="2423030"/>
    <n v="2423030"/>
    <n v="0"/>
    <d v="2026-03-09T00:00:00"/>
    <m/>
    <d v="2026-03-09T00:00:00"/>
    <n v="0"/>
    <m/>
    <s v=""/>
    <s v="Đã thanh toán"/>
    <d v="2026-03-09T00:00:00"/>
    <d v="2026-04-10T00:00:00"/>
    <m/>
    <m/>
    <x v="0"/>
    <x v="0"/>
    <m/>
    <s v="000171902423030"/>
    <e v="#N/A"/>
  </r>
  <r>
    <x v="30"/>
    <x v="5"/>
    <d v="2026-03-04T00:00:00"/>
    <s v="BH07669"/>
    <d v="2026-03-09T00:00:00"/>
    <s v="00017191"/>
    <s v="29360424 - Mega Hưng Phú"/>
    <n v="4113630"/>
    <n v="0"/>
    <n v="329090"/>
    <n v="4442720"/>
    <s v="Bán hàng"/>
    <d v="2026-04-10T00:00:00"/>
    <m/>
    <n v="0"/>
    <n v="4442720"/>
    <n v="4442720"/>
    <n v="0"/>
    <d v="2026-03-09T00:00:00"/>
    <m/>
    <d v="2026-03-09T00:00:00"/>
    <n v="0"/>
    <m/>
    <s v=""/>
    <s v="Đã thanh toán"/>
    <d v="2026-03-09T00:00:00"/>
    <d v="2026-04-10T00:00:00"/>
    <m/>
    <m/>
    <x v="0"/>
    <x v="0"/>
    <m/>
    <s v="000171914442720"/>
    <e v="#N/A"/>
  </r>
  <r>
    <x v="27"/>
    <x v="8"/>
    <d v="2026-03-04T00:00:00"/>
    <s v="BH20191"/>
    <d v="2026-03-11T00:00:00"/>
    <s v="00017508"/>
    <s v="14113023"/>
    <n v="10495000"/>
    <n v="0"/>
    <n v="839600"/>
    <n v="11334600"/>
    <s v="Bán hàng"/>
    <d v="2026-04-10T00:00:00"/>
    <m/>
    <n v="0"/>
    <n v="11334600"/>
    <n v="11334600"/>
    <n v="0"/>
    <d v="2026-03-11T00:00:00"/>
    <m/>
    <d v="2026-03-11T00:00:00"/>
    <n v="0"/>
    <m/>
    <s v=""/>
    <s v="Đã thanh toán"/>
    <d v="2026-03-11T00:00:00"/>
    <d v="2026-04-10T00:00:00"/>
    <m/>
    <m/>
    <x v="0"/>
    <x v="0"/>
    <m/>
    <s v="0001750811334600"/>
    <e v="#N/A"/>
  </r>
  <r>
    <x v="27"/>
    <x v="8"/>
    <d v="2026-03-04T00:00:00"/>
    <s v="BH20192"/>
    <d v="2026-03-11T00:00:00"/>
    <s v="00017464"/>
    <s v="14109561"/>
    <n v="3812532"/>
    <n v="0"/>
    <n v="305003"/>
    <n v="4117535"/>
    <s v="Bán hàng"/>
    <m/>
    <m/>
    <n v="0"/>
    <n v="4117535"/>
    <n v="0"/>
    <n v="4117535"/>
    <d v="2026-03-11T00:00:00"/>
    <m/>
    <d v="2026-03-11T00:00:00"/>
    <n v="0"/>
    <m/>
    <n v="201.69984675925662"/>
    <s v="Nợ quá hạn hơn 120 ngày có khả năng mất thanh toán"/>
    <d v="2026-03-11T00:00:00"/>
    <s v=""/>
    <m/>
    <m/>
    <x v="0"/>
    <x v="0"/>
    <m/>
    <s v="000174644117535"/>
    <e v="#N/A"/>
  </r>
  <r>
    <x v="27"/>
    <x v="8"/>
    <d v="2026-03-04T00:00:00"/>
    <s v="BH20821"/>
    <d v="2026-03-16T00:00:00"/>
    <s v="00019121"/>
    <s v="13059134"/>
    <n v="4758400"/>
    <n v="0"/>
    <n v="380672"/>
    <n v="5139072"/>
    <s v="Bán hàng"/>
    <d v="2026-05-11T00:00:00"/>
    <m/>
    <n v="0"/>
    <n v="5139072"/>
    <n v="5139072"/>
    <n v="0"/>
    <d v="2026-03-16T00:00:00"/>
    <m/>
    <d v="2026-03-16T00:00:00"/>
    <n v="0"/>
    <m/>
    <s v=""/>
    <s v="Đã thanh toán"/>
    <d v="2026-03-16T00:00:00"/>
    <d v="2026-05-11T00:00:00"/>
    <m/>
    <m/>
    <x v="0"/>
    <x v="0"/>
    <m/>
    <s v="000191215139072"/>
    <e v="#N/A"/>
  </r>
  <r>
    <x v="30"/>
    <x v="5"/>
    <d v="2026-03-05T00:00:00"/>
    <s v="BH07670"/>
    <d v="2026-03-09T00:00:00"/>
    <s v="00017192"/>
    <s v="12216816 - Mega Hiệp Phú"/>
    <n v="4804500"/>
    <n v="0"/>
    <n v="384360"/>
    <n v="5188860"/>
    <s v="Bán hàng"/>
    <d v="2026-04-10T00:00:00"/>
    <m/>
    <n v="0"/>
    <n v="5188860"/>
    <n v="5188860"/>
    <n v="0"/>
    <d v="2026-03-09T00:00:00"/>
    <m/>
    <d v="2026-03-09T00:00:00"/>
    <n v="0"/>
    <m/>
    <s v=""/>
    <s v="Đã thanh toán"/>
    <d v="2026-03-09T00:00:00"/>
    <d v="2026-04-10T00:00:00"/>
    <m/>
    <m/>
    <x v="0"/>
    <x v="0"/>
    <m/>
    <s v="000171925188860"/>
    <e v="#N/A"/>
  </r>
  <r>
    <x v="17"/>
    <x v="4"/>
    <d v="2026-03-05T00:00:00"/>
    <s v="BH07672"/>
    <d v="2026-03-09T00:00:00"/>
    <s v="00017194"/>
    <s v="TC15116500"/>
    <n v="4113630"/>
    <n v="0"/>
    <n v="329090"/>
    <n v="4442720"/>
    <s v="Bán hàng"/>
    <d v="2026-04-10T00:00:00"/>
    <m/>
    <n v="0"/>
    <n v="4442720"/>
    <n v="4442720"/>
    <n v="0"/>
    <d v="2026-03-09T00:00:00"/>
    <m/>
    <d v="2026-03-09T00:00:00"/>
    <n v="0"/>
    <m/>
    <s v=""/>
    <s v="Đã thanh toán"/>
    <d v="2026-03-09T00:00:00"/>
    <d v="2026-04-10T00:00:00"/>
    <m/>
    <m/>
    <x v="0"/>
    <x v="0"/>
    <m/>
    <s v="000171944442720"/>
    <e v="#N/A"/>
  </r>
  <r>
    <x v="17"/>
    <x v="4"/>
    <d v="2026-03-05T00:00:00"/>
    <s v="BH07673"/>
    <d v="2026-03-09T00:00:00"/>
    <s v="00017195"/>
    <s v="TC15116584"/>
    <n v="2099000"/>
    <n v="0"/>
    <n v="167920"/>
    <n v="2266920"/>
    <s v="Bán hàng"/>
    <d v="2026-04-10T00:00:00"/>
    <m/>
    <n v="0"/>
    <n v="2266920"/>
    <n v="2266920"/>
    <n v="0"/>
    <d v="2026-03-09T00:00:00"/>
    <m/>
    <d v="2026-03-09T00:00:00"/>
    <n v="0"/>
    <m/>
    <s v=""/>
    <s v="Đã thanh toán"/>
    <d v="2026-03-09T00:00:00"/>
    <d v="2026-04-10T00:00:00"/>
    <m/>
    <m/>
    <x v="0"/>
    <x v="0"/>
    <m/>
    <s v="000171952266920"/>
    <e v="#N/A"/>
  </r>
  <r>
    <x v="20"/>
    <x v="3"/>
    <d v="2026-03-05T00:00:00"/>
    <s v="BH07674"/>
    <d v="2026-03-12T00:00:00"/>
    <s v="00018459"/>
    <s v="TC17368374"/>
    <n v="1746839"/>
    <n v="0"/>
    <n v="139747"/>
    <n v="1886586"/>
    <s v="Bán hàng"/>
    <d v="2026-04-24T00:00:00"/>
    <m/>
    <n v="0"/>
    <n v="1886586"/>
    <n v="1886586"/>
    <n v="0"/>
    <d v="2026-03-12T00:00:00"/>
    <m/>
    <d v="2026-03-12T00:00:00"/>
    <n v="0"/>
    <m/>
    <s v=""/>
    <s v="Đã thanh toán"/>
    <d v="2026-03-12T00:00:00"/>
    <d v="2026-04-24T00:00:00"/>
    <m/>
    <m/>
    <x v="0"/>
    <x v="0"/>
    <m/>
    <s v="000184591886586"/>
    <e v="#N/A"/>
  </r>
  <r>
    <x v="21"/>
    <x v="10"/>
    <d v="2026-03-05T00:00:00"/>
    <s v="BH07675"/>
    <d v="2026-03-09T00:00:00"/>
    <s v="00017197"/>
    <s v="TC20041272"/>
    <n v="2143180"/>
    <n v="0"/>
    <n v="171454"/>
    <n v="2314634"/>
    <s v="Bán hàng"/>
    <d v="2026-04-24T00:00:00"/>
    <m/>
    <n v="0"/>
    <n v="2314634"/>
    <n v="2314634"/>
    <n v="0"/>
    <d v="2026-03-09T00:00:00"/>
    <m/>
    <d v="2026-03-09T00:00:00"/>
    <n v="0"/>
    <m/>
    <s v=""/>
    <s v="Đã thanh toán"/>
    <d v="2026-03-09T00:00:00"/>
    <d v="2026-04-24T00:00:00"/>
    <m/>
    <m/>
    <x v="0"/>
    <x v="0"/>
    <m/>
    <s v="000171972314634"/>
    <e v="#N/A"/>
  </r>
  <r>
    <x v="22"/>
    <x v="2"/>
    <d v="2026-03-05T00:00:00"/>
    <s v="BH07676"/>
    <d v="2026-03-09T00:00:00"/>
    <s v="00017198"/>
    <s v="TC22010019"/>
    <n v="558030"/>
    <n v="0"/>
    <n v="44642"/>
    <n v="602672"/>
    <s v="Bán hàng"/>
    <d v="2026-04-24T00:00:00"/>
    <m/>
    <n v="0"/>
    <n v="602672"/>
    <n v="602672"/>
    <n v="0"/>
    <d v="2026-03-09T00:00:00"/>
    <m/>
    <d v="2026-03-09T00:00:00"/>
    <n v="0"/>
    <m/>
    <s v=""/>
    <s v="Đã thanh toán"/>
    <d v="2026-03-09T00:00:00"/>
    <d v="2026-04-24T00:00:00"/>
    <m/>
    <m/>
    <x v="0"/>
    <x v="0"/>
    <m/>
    <s v="00017198602672"/>
    <e v="#N/A"/>
  </r>
  <r>
    <x v="23"/>
    <x v="9"/>
    <d v="2026-03-05T00:00:00"/>
    <s v="BH07677"/>
    <d v="2026-03-09T00:00:00"/>
    <s v="00017199"/>
    <s v="TC24654452"/>
    <n v="1468620"/>
    <n v="0"/>
    <n v="117490"/>
    <n v="1586110"/>
    <s v="Bán hàng"/>
    <d v="2026-04-24T00:00:00"/>
    <m/>
    <n v="0"/>
    <n v="1586110"/>
    <n v="1586110"/>
    <n v="0"/>
    <d v="2026-03-09T00:00:00"/>
    <m/>
    <d v="2026-03-09T00:00:00"/>
    <n v="0"/>
    <m/>
    <s v=""/>
    <s v="Đã thanh toán"/>
    <d v="2026-03-09T00:00:00"/>
    <d v="2026-04-24T00:00:00"/>
    <m/>
    <m/>
    <x v="0"/>
    <x v="0"/>
    <m/>
    <s v="000171991586110"/>
    <e v="#N/A"/>
  </r>
  <r>
    <x v="20"/>
    <x v="3"/>
    <d v="2026-03-05T00:00:00"/>
    <s v="BH07678"/>
    <d v="2026-03-19T00:00:00"/>
    <s v="00020740"/>
    <s v="TC91027293 - Trung tâm thương mại MM Mega Market Đà Nẵng"/>
    <n v="6126862"/>
    <n v="0"/>
    <n v="490149"/>
    <n v="6617011"/>
    <s v="Bán hàng"/>
    <d v="2026-04-24T00:00:00"/>
    <m/>
    <n v="0"/>
    <n v="6617011"/>
    <n v="6617011"/>
    <n v="0"/>
    <d v="2026-03-19T00:00:00"/>
    <m/>
    <d v="2026-03-19T00:00:00"/>
    <n v="0"/>
    <m/>
    <s v=""/>
    <s v="Đã thanh toán"/>
    <d v="2026-03-19T00:00:00"/>
    <d v="2026-04-24T00:00:00"/>
    <m/>
    <m/>
    <x v="0"/>
    <x v="0"/>
    <m/>
    <s v="000207406617011"/>
    <e v="#N/A"/>
  </r>
  <r>
    <x v="30"/>
    <x v="5"/>
    <d v="2026-03-06T00:00:00"/>
    <s v="BH07671"/>
    <d v="2026-03-09T00:00:00"/>
    <s v="00017193"/>
    <s v="11356927 - Mega Bình Phú"/>
    <n v="3147760"/>
    <n v="0"/>
    <n v="251821"/>
    <n v="3399581"/>
    <s v="Bán hàng"/>
    <d v="2026-04-10T00:00:00"/>
    <m/>
    <n v="0"/>
    <n v="3399581"/>
    <n v="3399581"/>
    <n v="0"/>
    <d v="2026-03-09T00:00:00"/>
    <m/>
    <d v="2026-03-09T00:00:00"/>
    <n v="0"/>
    <m/>
    <s v=""/>
    <s v="Đã thanh toán"/>
    <d v="2026-03-09T00:00:00"/>
    <d v="2026-04-10T00:00:00"/>
    <m/>
    <m/>
    <x v="0"/>
    <x v="0"/>
    <m/>
    <s v="000171933399581"/>
    <e v="#N/A"/>
  </r>
  <r>
    <x v="27"/>
    <x v="8"/>
    <d v="2026-03-06T00:00:00"/>
    <s v="BH20991"/>
    <d v="2026-03-16T00:00:00"/>
    <s v="00019122"/>
    <s v="26100655"/>
    <n v="4286360"/>
    <n v="0"/>
    <n v="342909"/>
    <n v="4629269"/>
    <s v="Bán hàng"/>
    <d v="2026-05-11T00:00:00"/>
    <m/>
    <n v="0"/>
    <n v="4629269"/>
    <n v="4629269"/>
    <n v="0"/>
    <d v="2026-03-16T00:00:00"/>
    <m/>
    <d v="2026-03-16T00:00:00"/>
    <n v="0"/>
    <m/>
    <s v=""/>
    <s v="Đã thanh toán"/>
    <d v="2026-03-16T00:00:00"/>
    <d v="2026-05-11T00:00:00"/>
    <m/>
    <m/>
    <x v="0"/>
    <x v="0"/>
    <m/>
    <s v="000191224629269"/>
    <e v="#N/A"/>
  </r>
  <r>
    <x v="27"/>
    <x v="8"/>
    <d v="2026-03-06T00:00:00"/>
    <s v="BH20992"/>
    <d v="2026-03-16T00:00:00"/>
    <s v="00019123"/>
    <s v="26099797"/>
    <n v="1049500"/>
    <n v="0"/>
    <n v="83960"/>
    <n v="1133460"/>
    <s v="Bán hàng"/>
    <d v="2026-05-11T00:00:00"/>
    <m/>
    <n v="0"/>
    <n v="1133460"/>
    <n v="1133460"/>
    <n v="0"/>
    <d v="2026-03-16T00:00:00"/>
    <m/>
    <d v="2026-03-16T00:00:00"/>
    <n v="0"/>
    <m/>
    <s v=""/>
    <s v="Đã thanh toán"/>
    <d v="2026-03-16T00:00:00"/>
    <d v="2026-05-11T00:00:00"/>
    <m/>
    <m/>
    <x v="0"/>
    <x v="0"/>
    <m/>
    <s v="000191231133460"/>
    <e v="#N/A"/>
  </r>
  <r>
    <x v="27"/>
    <x v="8"/>
    <d v="2026-03-06T00:00:00"/>
    <s v="BH21001"/>
    <d v="2026-03-16T00:00:00"/>
    <s v="00019124"/>
    <s v="13064651"/>
    <n v="1049500"/>
    <n v="0"/>
    <n v="83960"/>
    <n v="1133460"/>
    <s v="Bán hàng"/>
    <d v="2026-05-11T00:00:00"/>
    <m/>
    <n v="0"/>
    <n v="1133460"/>
    <n v="1133460"/>
    <n v="0"/>
    <d v="2026-03-16T00:00:00"/>
    <m/>
    <d v="2026-03-16T00:00:00"/>
    <n v="0"/>
    <m/>
    <s v=""/>
    <s v="Đã thanh toán"/>
    <d v="2026-03-16T00:00:00"/>
    <d v="2026-05-11T00:00:00"/>
    <m/>
    <m/>
    <x v="0"/>
    <x v="0"/>
    <m/>
    <s v="000191241133460"/>
    <e v="#N/A"/>
  </r>
  <r>
    <x v="16"/>
    <x v="11"/>
    <d v="2026-03-07T00:00:00"/>
    <s v="BH07781"/>
    <d v="2026-03-11T00:00:00"/>
    <s v="00017349"/>
    <s v="19096494"/>
    <n v="2143180"/>
    <n v="0"/>
    <n v="171454"/>
    <n v="2314634"/>
    <s v="Bán hàng"/>
    <d v="2026-04-24T00:00:00"/>
    <m/>
    <n v="0"/>
    <n v="2314634"/>
    <n v="2314634"/>
    <n v="0"/>
    <d v="2026-03-11T00:00:00"/>
    <m/>
    <d v="2026-03-11T00:00:00"/>
    <n v="0"/>
    <m/>
    <s v=""/>
    <s v="Đã thanh toán"/>
    <d v="2026-03-11T00:00:00"/>
    <d v="2026-04-24T00:00:00"/>
    <m/>
    <m/>
    <x v="0"/>
    <x v="0"/>
    <m/>
    <s v="000173492314634"/>
    <e v="#N/A"/>
  </r>
  <r>
    <x v="16"/>
    <x v="11"/>
    <d v="2026-03-07T00:00:00"/>
    <s v="BH07782"/>
    <d v="2026-03-11T00:00:00"/>
    <s v="00017350"/>
    <s v="19094480"/>
    <n v="1049500"/>
    <n v="0"/>
    <n v="83960"/>
    <n v="1133460"/>
    <s v="Bán hàng"/>
    <d v="2026-04-24T00:00:00"/>
    <m/>
    <n v="0"/>
    <n v="1133460"/>
    <n v="1133460"/>
    <n v="0"/>
    <d v="2026-03-11T00:00:00"/>
    <m/>
    <d v="2026-03-11T00:00:00"/>
    <n v="0"/>
    <m/>
    <s v=""/>
    <s v="Đã thanh toán"/>
    <d v="2026-03-11T00:00:00"/>
    <d v="2026-04-24T00:00:00"/>
    <m/>
    <m/>
    <x v="0"/>
    <x v="0"/>
    <m/>
    <s v="000173501133460"/>
    <e v="#N/A"/>
  </r>
  <r>
    <x v="30"/>
    <x v="5"/>
    <d v="2026-03-07T00:00:00"/>
    <s v="BH07783"/>
    <d v="2026-03-11T00:00:00"/>
    <s v="00017351"/>
    <s v="10165444 - Mega An Phú"/>
    <n v="6549960"/>
    <n v="0"/>
    <n v="523997"/>
    <n v="7073957"/>
    <s v="Bán hàng"/>
    <d v="2026-04-24T00:00:00"/>
    <m/>
    <n v="0"/>
    <n v="7073957"/>
    <n v="7073957"/>
    <n v="0"/>
    <d v="2026-03-11T00:00:00"/>
    <m/>
    <d v="2026-03-11T00:00:00"/>
    <n v="0"/>
    <m/>
    <s v=""/>
    <s v="Đã thanh toán"/>
    <d v="2026-03-11T00:00:00"/>
    <d v="2026-04-24T00:00:00"/>
    <m/>
    <m/>
    <x v="0"/>
    <x v="0"/>
    <m/>
    <s v="000173517073957"/>
    <e v="#N/A"/>
  </r>
  <r>
    <x v="30"/>
    <x v="5"/>
    <d v="2026-03-07T00:00:00"/>
    <s v="BH07784"/>
    <d v="2026-03-11T00:00:00"/>
    <s v="00017352"/>
    <s v="10165142 - Mega An Phú"/>
    <n v="11189860"/>
    <n v="0"/>
    <n v="895189"/>
    <n v="12085049"/>
    <s v="Bán hàng"/>
    <d v="2026-04-24T00:00:00"/>
    <m/>
    <n v="0"/>
    <n v="12085049"/>
    <n v="12085049"/>
    <n v="0"/>
    <d v="2026-03-11T00:00:00"/>
    <m/>
    <d v="2026-03-11T00:00:00"/>
    <n v="0"/>
    <m/>
    <s v=""/>
    <s v="Đã thanh toán"/>
    <d v="2026-03-11T00:00:00"/>
    <d v="2026-04-24T00:00:00"/>
    <m/>
    <m/>
    <x v="0"/>
    <x v="0"/>
    <m/>
    <s v="0001735212085049"/>
    <e v="#N/A"/>
  </r>
  <r>
    <x v="35"/>
    <x v="12"/>
    <d v="2026-03-09T00:00:00"/>
    <s v="BH07780"/>
    <d v="2026-03-11T00:00:00"/>
    <s v="00017348"/>
    <s v="18623627"/>
    <n v="1049500"/>
    <n v="0"/>
    <n v="83960"/>
    <n v="1133460"/>
    <s v="Bán hàng"/>
    <d v="2026-04-24T00:00:00"/>
    <m/>
    <n v="0"/>
    <n v="1133460"/>
    <n v="1133460"/>
    <n v="0"/>
    <d v="2026-03-11T00:00:00"/>
    <m/>
    <d v="2026-03-11T00:00:00"/>
    <n v="0"/>
    <m/>
    <s v=""/>
    <s v="Đã thanh toán"/>
    <d v="2026-03-11T00:00:00"/>
    <d v="2026-04-24T00:00:00"/>
    <m/>
    <m/>
    <x v="0"/>
    <x v="0"/>
    <m/>
    <s v="000173481133460"/>
    <e v="#N/A"/>
  </r>
  <r>
    <x v="20"/>
    <x v="3"/>
    <d v="2026-03-09T00:00:00"/>
    <s v="BH07841"/>
    <d v="2026-03-12T00:00:00"/>
    <s v="00018460"/>
    <s v="TC17369429"/>
    <n v="2099000"/>
    <n v="0"/>
    <n v="167920"/>
    <n v="2266920"/>
    <s v="Bán hàng"/>
    <d v="2026-04-24T00:00:00"/>
    <m/>
    <n v="0"/>
    <n v="2266920"/>
    <n v="2266920"/>
    <n v="0"/>
    <d v="2026-03-12T00:00:00"/>
    <m/>
    <d v="2026-03-12T00:00:00"/>
    <n v="0"/>
    <m/>
    <s v=""/>
    <s v="Đã thanh toán"/>
    <d v="2026-03-12T00:00:00"/>
    <d v="2026-04-24T00:00:00"/>
    <m/>
    <m/>
    <x v="0"/>
    <x v="0"/>
    <m/>
    <s v="000184602266920"/>
    <e v="#N/A"/>
  </r>
  <r>
    <x v="20"/>
    <x v="3"/>
    <d v="2026-03-09T00:00:00"/>
    <s v="BH07842"/>
    <d v="2026-03-12T00:00:00"/>
    <s v="00018461"/>
    <s v="TC17370484"/>
    <n v="2464945"/>
    <n v="0"/>
    <n v="197196"/>
    <n v="2662141"/>
    <s v="Bán hàng"/>
    <d v="2026-04-24T00:00:00"/>
    <m/>
    <n v="0"/>
    <n v="2662141"/>
    <n v="2662141"/>
    <n v="0"/>
    <d v="2026-03-12T00:00:00"/>
    <m/>
    <d v="2026-03-12T00:00:00"/>
    <n v="0"/>
    <m/>
    <s v=""/>
    <s v="Đã thanh toán"/>
    <d v="2026-03-12T00:00:00"/>
    <d v="2026-04-24T00:00:00"/>
    <m/>
    <m/>
    <x v="0"/>
    <x v="0"/>
    <m/>
    <s v="000184612662141"/>
    <e v="#N/A"/>
  </r>
  <r>
    <x v="23"/>
    <x v="9"/>
    <d v="2026-03-09T00:00:00"/>
    <s v="BH07843"/>
    <d v="2026-03-12T00:00:00"/>
    <s v="00018462"/>
    <s v="TC24656222"/>
    <n v="2701210"/>
    <n v="0"/>
    <n v="216097"/>
    <n v="2917307"/>
    <s v="Bán hàng"/>
    <d v="2026-04-24T00:00:00"/>
    <m/>
    <n v="0"/>
    <n v="2917307"/>
    <n v="2917307"/>
    <n v="0"/>
    <d v="2026-03-12T00:00:00"/>
    <m/>
    <d v="2026-03-12T00:00:00"/>
    <n v="0"/>
    <m/>
    <s v=""/>
    <s v="Đã thanh toán"/>
    <d v="2026-03-12T00:00:00"/>
    <d v="2026-04-24T00:00:00"/>
    <m/>
    <m/>
    <x v="0"/>
    <x v="0"/>
    <m/>
    <s v="000184622917307"/>
    <e v="#N/A"/>
  </r>
  <r>
    <x v="23"/>
    <x v="9"/>
    <d v="2026-03-09T00:00:00"/>
    <s v="BH07844"/>
    <d v="2026-03-12T00:00:00"/>
    <s v="00018463"/>
    <s v="TC24656368"/>
    <n v="1049500"/>
    <n v="0"/>
    <n v="83960"/>
    <n v="1133460"/>
    <s v="Bán hàng"/>
    <d v="2026-04-24T00:00:00"/>
    <m/>
    <n v="0"/>
    <n v="1133460"/>
    <n v="1133460"/>
    <n v="0"/>
    <d v="2026-03-12T00:00:00"/>
    <m/>
    <d v="2026-03-12T00:00:00"/>
    <n v="0"/>
    <m/>
    <s v=""/>
    <s v="Đã thanh toán"/>
    <d v="2026-03-12T00:00:00"/>
    <d v="2026-04-24T00:00:00"/>
    <m/>
    <m/>
    <x v="0"/>
    <x v="0"/>
    <m/>
    <s v="000184631133460"/>
    <e v="#N/A"/>
  </r>
  <r>
    <x v="30"/>
    <x v="5"/>
    <d v="2026-03-10T00:00:00"/>
    <s v="BH07847"/>
    <d v="2026-03-12T00:00:00"/>
    <s v="00018464"/>
    <s v="11359992 - Mega Bình Phú"/>
    <n v="4405860"/>
    <n v="0"/>
    <n v="352469"/>
    <n v="4758329"/>
    <s v="Bán hàng"/>
    <d v="2026-04-24T00:00:00"/>
    <m/>
    <n v="0"/>
    <n v="4758329"/>
    <n v="4758329"/>
    <n v="0"/>
    <d v="2026-03-12T00:00:00"/>
    <m/>
    <d v="2026-03-12T00:00:00"/>
    <n v="0"/>
    <m/>
    <s v=""/>
    <s v="Đã thanh toán"/>
    <d v="2026-03-12T00:00:00"/>
    <d v="2026-04-24T00:00:00"/>
    <m/>
    <m/>
    <x v="0"/>
    <x v="0"/>
    <m/>
    <s v="000184644758329"/>
    <e v="#N/A"/>
  </r>
  <r>
    <x v="30"/>
    <x v="5"/>
    <d v="2026-03-10T00:00:00"/>
    <s v="BH07848"/>
    <d v="2026-03-12T00:00:00"/>
    <s v="00018465"/>
    <s v="11359696 - Mega Bình Phú"/>
    <n v="4286360"/>
    <n v="0"/>
    <n v="342909"/>
    <n v="4629269"/>
    <s v="Bán hàng"/>
    <d v="2026-04-24T00:00:00"/>
    <m/>
    <n v="0"/>
    <n v="4629269"/>
    <n v="4629269"/>
    <n v="0"/>
    <d v="2026-03-12T00:00:00"/>
    <m/>
    <d v="2026-03-12T00:00:00"/>
    <n v="0"/>
    <m/>
    <s v=""/>
    <s v="Đã thanh toán"/>
    <d v="2026-03-12T00:00:00"/>
    <d v="2026-04-24T00:00:00"/>
    <m/>
    <m/>
    <x v="0"/>
    <x v="0"/>
    <m/>
    <s v="000184654629269"/>
    <e v="#N/A"/>
  </r>
  <r>
    <x v="27"/>
    <x v="8"/>
    <d v="2026-03-11T00:00:00"/>
    <s v="BH22389"/>
    <d v="2026-03-17T00:00:00"/>
    <s v="00019272"/>
    <s v="26099299 - Mega Hà Đông"/>
    <n v="1877500"/>
    <n v="0"/>
    <n v="150200"/>
    <n v="2027700"/>
    <s v="Bán hàng"/>
    <d v="2026-04-24T00:00:00"/>
    <m/>
    <n v="0"/>
    <n v="2027700"/>
    <n v="2027700"/>
    <n v="0"/>
    <d v="2026-03-17T00:00:00"/>
    <m/>
    <d v="2026-03-17T00:00:00"/>
    <n v="0"/>
    <m/>
    <s v=""/>
    <s v="Đã thanh toán"/>
    <d v="2026-03-17T00:00:00"/>
    <d v="2026-04-24T00:00:00"/>
    <m/>
    <m/>
    <x v="0"/>
    <x v="0"/>
    <m/>
    <s v="000192722027700"/>
    <e v="#N/A"/>
  </r>
  <r>
    <x v="30"/>
    <x v="5"/>
    <d v="2026-03-12T00:00:00"/>
    <s v="BH08415"/>
    <d v="2026-03-14T00:00:00"/>
    <s v="00019080"/>
    <s v="10173607 - Mega An Phú"/>
    <n v="3569100"/>
    <n v="0"/>
    <n v="285528"/>
    <n v="3854628"/>
    <s v="Bán hàng"/>
    <d v="2026-04-24T00:00:00"/>
    <m/>
    <n v="0"/>
    <n v="3854628"/>
    <n v="3854628"/>
    <n v="0"/>
    <d v="2026-03-14T00:00:00"/>
    <m/>
    <d v="2026-03-14T00:00:00"/>
    <n v="0"/>
    <m/>
    <s v=""/>
    <s v="Đã thanh toán"/>
    <d v="2026-03-14T00:00:00"/>
    <d v="2026-04-24T00:00:00"/>
    <m/>
    <m/>
    <x v="0"/>
    <x v="0"/>
    <m/>
    <s v="000190803854628"/>
    <e v="#N/A"/>
  </r>
  <r>
    <x v="30"/>
    <x v="5"/>
    <d v="2026-03-12T00:00:00"/>
    <s v="BH08416"/>
    <d v="2026-03-14T00:00:00"/>
    <s v="00019081"/>
    <s v="10173305 - Mega An Phú"/>
    <n v="9533860"/>
    <n v="0"/>
    <n v="762709"/>
    <n v="10296569"/>
    <s v="Bán hàng"/>
    <d v="2026-04-24T00:00:00"/>
    <m/>
    <n v="0"/>
    <n v="10296569"/>
    <n v="10296569"/>
    <n v="0"/>
    <d v="2026-03-14T00:00:00"/>
    <m/>
    <d v="2026-03-14T00:00:00"/>
    <n v="0"/>
    <m/>
    <s v=""/>
    <s v="Đã thanh toán"/>
    <d v="2026-03-14T00:00:00"/>
    <d v="2026-04-24T00:00:00"/>
    <m/>
    <m/>
    <x v="0"/>
    <x v="0"/>
    <m/>
    <s v="0001908110296569"/>
    <e v="#N/A"/>
  </r>
  <r>
    <x v="30"/>
    <x v="5"/>
    <d v="2026-03-12T00:00:00"/>
    <s v="BH08417"/>
    <d v="2026-03-14T00:00:00"/>
    <s v="00019082"/>
    <s v="10169885 - Mega An Phú"/>
    <n v="5874480"/>
    <n v="0"/>
    <n v="469958"/>
    <n v="6344438"/>
    <s v="Bán hàng"/>
    <d v="2026-04-24T00:00:00"/>
    <m/>
    <n v="0"/>
    <n v="6344438"/>
    <n v="6344438"/>
    <n v="0"/>
    <d v="2026-03-14T00:00:00"/>
    <m/>
    <d v="2026-03-14T00:00:00"/>
    <n v="0"/>
    <m/>
    <s v=""/>
    <s v="Đã thanh toán"/>
    <d v="2026-03-14T00:00:00"/>
    <d v="2026-04-24T00:00:00"/>
    <m/>
    <m/>
    <x v="0"/>
    <x v="0"/>
    <m/>
    <s v="000190826344438"/>
    <e v="#N/A"/>
  </r>
  <r>
    <x v="29"/>
    <x v="1"/>
    <d v="2026-03-12T00:00:00"/>
    <s v="BH08477"/>
    <d v="2026-03-17T00:00:00"/>
    <s v="00019252"/>
    <s v="TC25687387"/>
    <n v="7011775"/>
    <n v="0"/>
    <n v="560942"/>
    <n v="7572717"/>
    <s v="Bán hàng"/>
    <d v="2026-04-24T00:00:00"/>
    <m/>
    <n v="0"/>
    <n v="7572717"/>
    <n v="7572717"/>
    <n v="0"/>
    <d v="2026-03-17T00:00:00"/>
    <m/>
    <d v="2026-03-17T00:00:00"/>
    <n v="0"/>
    <m/>
    <s v=""/>
    <s v="Đã thanh toán"/>
    <d v="2026-03-17T00:00:00"/>
    <d v="2026-04-24T00:00:00"/>
    <m/>
    <m/>
    <x v="0"/>
    <x v="0"/>
    <m/>
    <s v="000192527572717"/>
    <e v="#N/A"/>
  </r>
  <r>
    <x v="23"/>
    <x v="9"/>
    <d v="2026-03-12T00:00:00"/>
    <s v="BH08478"/>
    <d v="2026-03-17T00:00:00"/>
    <s v="00019253"/>
    <s v="TC24657953"/>
    <n v="700000"/>
    <n v="0"/>
    <n v="56000"/>
    <n v="756000"/>
    <s v="Bán hàng"/>
    <d v="2026-04-24T00:00:00"/>
    <m/>
    <n v="0"/>
    <n v="756000"/>
    <n v="756000"/>
    <n v="0"/>
    <d v="2026-03-17T00:00:00"/>
    <m/>
    <d v="2026-03-17T00:00:00"/>
    <n v="0"/>
    <m/>
    <s v=""/>
    <s v="Đã thanh toán"/>
    <d v="2026-03-17T00:00:00"/>
    <d v="2026-04-24T00:00:00"/>
    <m/>
    <m/>
    <x v="0"/>
    <x v="0"/>
    <m/>
    <s v="00019253756000"/>
    <e v="#N/A"/>
  </r>
  <r>
    <x v="22"/>
    <x v="2"/>
    <d v="2026-03-12T00:00:00"/>
    <s v="BH08479"/>
    <d v="2026-03-17T00:00:00"/>
    <s v="00019254"/>
    <s v="TC22014075"/>
    <n v="2143180"/>
    <n v="0"/>
    <n v="171454"/>
    <n v="2314634"/>
    <s v="Bán hàng"/>
    <d v="2026-04-24T00:00:00"/>
    <m/>
    <n v="0"/>
    <n v="2314634"/>
    <n v="2314634"/>
    <n v="0"/>
    <d v="2026-03-17T00:00:00"/>
    <m/>
    <d v="2026-03-17T00:00:00"/>
    <n v="0"/>
    <m/>
    <s v=""/>
    <s v="Đã thanh toán"/>
    <d v="2026-03-17T00:00:00"/>
    <d v="2026-04-24T00:00:00"/>
    <m/>
    <m/>
    <x v="0"/>
    <x v="0"/>
    <m/>
    <s v="000192542314634"/>
    <e v="#N/A"/>
  </r>
  <r>
    <x v="20"/>
    <x v="3"/>
    <d v="2026-03-12T00:00:00"/>
    <s v="BH08480"/>
    <d v="2026-03-17T00:00:00"/>
    <s v="00019255"/>
    <s v="TC17371240"/>
    <n v="3260160"/>
    <n v="0"/>
    <n v="260813"/>
    <n v="3520973"/>
    <s v="Bán hàng"/>
    <d v="2026-04-24T00:00:00"/>
    <m/>
    <n v="0"/>
    <n v="3520973"/>
    <n v="3520973"/>
    <n v="0"/>
    <d v="2026-03-17T00:00:00"/>
    <m/>
    <d v="2026-03-17T00:00:00"/>
    <n v="0"/>
    <m/>
    <s v=""/>
    <s v="Đã thanh toán"/>
    <d v="2026-03-17T00:00:00"/>
    <d v="2026-04-24T00:00:00"/>
    <m/>
    <m/>
    <x v="0"/>
    <x v="0"/>
    <m/>
    <s v="000192553520973"/>
    <e v="#N/A"/>
  </r>
  <r>
    <x v="27"/>
    <x v="8"/>
    <d v="2026-03-12T00:00:00"/>
    <s v="BH22388"/>
    <d v="2026-03-17T00:00:00"/>
    <s v="00019271"/>
    <s v="13066346 - Mega Thăng Long"/>
    <n v="1736965"/>
    <n v="0"/>
    <n v="138957"/>
    <n v="1875922"/>
    <s v="Bán hàng"/>
    <d v="2026-04-24T00:00:00"/>
    <m/>
    <n v="0"/>
    <n v="1875922"/>
    <n v="1875922"/>
    <n v="0"/>
    <d v="2026-03-17T00:00:00"/>
    <m/>
    <d v="2026-03-17T00:00:00"/>
    <n v="0"/>
    <m/>
    <s v=""/>
    <s v="Đã thanh toán"/>
    <d v="2026-03-17T00:00:00"/>
    <d v="2026-04-24T00:00:00"/>
    <m/>
    <m/>
    <x v="0"/>
    <x v="0"/>
    <m/>
    <s v="000192711875922"/>
    <e v="#N/A"/>
  </r>
  <r>
    <x v="20"/>
    <x v="3"/>
    <d v="2026-03-16T00:00:00"/>
    <s v="BH08663"/>
    <d v="2026-03-20T00:00:00"/>
    <s v="00020779"/>
    <s v="TC17372642"/>
    <n v="725000"/>
    <n v="0"/>
    <n v="58000"/>
    <n v="783000"/>
    <s v="Bán hàng"/>
    <d v="2026-04-24T00:00:00"/>
    <m/>
    <n v="0"/>
    <n v="783000"/>
    <n v="783000"/>
    <n v="0"/>
    <d v="2026-03-20T00:00:00"/>
    <m/>
    <d v="2026-03-20T00:00:00"/>
    <n v="0"/>
    <m/>
    <s v=""/>
    <s v="Đã thanh toán"/>
    <d v="2026-03-20T00:00:00"/>
    <d v="2026-04-24T00:00:00"/>
    <m/>
    <m/>
    <x v="0"/>
    <x v="0"/>
    <m/>
    <s v="00020779783000"/>
    <e v="#N/A"/>
  </r>
  <r>
    <x v="22"/>
    <x v="2"/>
    <d v="2026-03-16T00:00:00"/>
    <s v="BH08664"/>
    <d v="2026-03-20T00:00:00"/>
    <s v="00020780"/>
    <s v="TC22015402"/>
    <n v="2645010"/>
    <n v="0"/>
    <n v="211601"/>
    <n v="2856611"/>
    <s v="Bán hàng"/>
    <d v="2026-04-24T00:00:00"/>
    <m/>
    <n v="0"/>
    <n v="2856611"/>
    <n v="2856611"/>
    <n v="0"/>
    <d v="2026-03-20T00:00:00"/>
    <m/>
    <d v="2026-03-20T00:00:00"/>
    <n v="0"/>
    <m/>
    <s v=""/>
    <s v="Đã thanh toán"/>
    <d v="2026-03-20T00:00:00"/>
    <d v="2026-04-24T00:00:00"/>
    <m/>
    <m/>
    <x v="0"/>
    <x v="0"/>
    <m/>
    <s v="000207802856611"/>
    <e v="#N/A"/>
  </r>
  <r>
    <x v="27"/>
    <x v="8"/>
    <d v="2026-03-16T00:00:00"/>
    <s v="BH22828"/>
    <d v="2026-03-23T00:00:00"/>
    <s v="00021640"/>
    <s v="14118101"/>
    <n v="11577496"/>
    <n v="0"/>
    <n v="926200"/>
    <n v="12503696"/>
    <s v="Bán hàng"/>
    <d v="2026-04-24T00:00:00"/>
    <m/>
    <n v="0"/>
    <n v="12503696"/>
    <n v="12503696"/>
    <n v="0"/>
    <d v="2026-03-23T00:00:00"/>
    <m/>
    <d v="2026-03-23T00:00:00"/>
    <n v="0"/>
    <m/>
    <s v=""/>
    <s v="Đã thanh toán"/>
    <d v="2026-03-23T00:00:00"/>
    <d v="2026-04-24T00:00:00"/>
    <m/>
    <m/>
    <x v="0"/>
    <x v="0"/>
    <m/>
    <s v="0002164012503696"/>
    <e v="#N/A"/>
  </r>
  <r>
    <x v="30"/>
    <x v="5"/>
    <d v="2026-03-16T00:00:00"/>
    <s v="SG/HT140331"/>
    <d v="2026-03-16T00:00:00"/>
    <s v="00000192"/>
    <s v="Hàng trả - Mega Hưng Phú - MEGA-HCM-TDC-0003"/>
    <n v="4402315"/>
    <n v="0"/>
    <n v="352184"/>
    <n v="4754499"/>
    <s v="Hàng trả"/>
    <d v="2026-03-24T00:00:00"/>
    <m/>
    <n v="0"/>
    <n v="-4754499"/>
    <n v="-4754499"/>
    <n v="0"/>
    <d v="2026-03-16T00:00:00"/>
    <m/>
    <d v="2026-03-16T00:00:00"/>
    <n v="0"/>
    <m/>
    <s v=""/>
    <s v="Đã thanh toán"/>
    <d v="2026-03-16T00:00:00"/>
    <d v="2026-03-24T00:00:00"/>
    <m/>
    <m/>
    <x v="0"/>
    <x v="0"/>
    <m/>
    <s v="00000192-4754499"/>
    <e v="#N/A"/>
  </r>
  <r>
    <x v="30"/>
    <x v="5"/>
    <d v="2026-03-17T00:00:00"/>
    <s v="BH08665"/>
    <d v="2026-03-20T00:00:00"/>
    <s v="00020781"/>
    <s v="11362775 - Mega Bình Phú"/>
    <n v="6429540"/>
    <n v="0"/>
    <n v="514363"/>
    <n v="6943903"/>
    <s v="Bán hàng"/>
    <d v="2026-04-24T00:00:00"/>
    <m/>
    <n v="0"/>
    <n v="6943903"/>
    <n v="6943903"/>
    <n v="0"/>
    <d v="2026-03-20T00:00:00"/>
    <m/>
    <d v="2026-03-20T00:00:00"/>
    <n v="0"/>
    <m/>
    <s v=""/>
    <s v="Đã thanh toán"/>
    <d v="2026-03-20T00:00:00"/>
    <d v="2026-04-24T00:00:00"/>
    <m/>
    <m/>
    <x v="0"/>
    <x v="0"/>
    <m/>
    <s v="000207816943903"/>
    <e v="#N/A"/>
  </r>
  <r>
    <x v="30"/>
    <x v="5"/>
    <d v="2026-03-17T00:00:00"/>
    <s v="BH08666"/>
    <d v="2026-03-20T00:00:00"/>
    <s v="00020782"/>
    <s v="11363073 - Mega Bình Phú"/>
    <n v="725000"/>
    <n v="0"/>
    <n v="58000"/>
    <n v="783000"/>
    <s v="Bán hàng"/>
    <d v="2026-04-24T00:00:00"/>
    <m/>
    <n v="0"/>
    <n v="783000"/>
    <n v="783000"/>
    <n v="0"/>
    <d v="2026-03-20T00:00:00"/>
    <m/>
    <d v="2026-03-20T00:00:00"/>
    <n v="0"/>
    <m/>
    <s v=""/>
    <s v="Đã thanh toán"/>
    <d v="2026-03-20T00:00:00"/>
    <d v="2026-04-24T00:00:00"/>
    <m/>
    <m/>
    <x v="0"/>
    <x v="0"/>
    <m/>
    <s v="00020782783000"/>
    <e v="#N/A"/>
  </r>
  <r>
    <x v="16"/>
    <x v="11"/>
    <d v="2026-03-17T00:00:00"/>
    <s v="BH08667"/>
    <d v="2026-03-20T00:00:00"/>
    <s v="00020783"/>
    <s v="19100098"/>
    <n v="2143180"/>
    <n v="0"/>
    <n v="171454"/>
    <n v="2314634"/>
    <s v="Bán hàng"/>
    <d v="2026-04-24T00:00:00"/>
    <m/>
    <n v="0"/>
    <n v="2314634"/>
    <n v="2314634"/>
    <n v="0"/>
    <d v="2026-03-20T00:00:00"/>
    <m/>
    <d v="2026-03-20T00:00:00"/>
    <n v="0"/>
    <m/>
    <s v=""/>
    <s v="Đã thanh toán"/>
    <d v="2026-03-20T00:00:00"/>
    <d v="2026-04-24T00:00:00"/>
    <m/>
    <m/>
    <x v="0"/>
    <x v="0"/>
    <m/>
    <s v="000207832314634"/>
    <e v="#N/A"/>
  </r>
  <r>
    <x v="27"/>
    <x v="8"/>
    <d v="2026-03-17T00:00:00"/>
    <s v="BH22986"/>
    <d v="2026-03-23T00:00:00"/>
    <s v="00021639"/>
    <s v="13070406"/>
    <n v="1916065"/>
    <n v="0"/>
    <n v="153285"/>
    <n v="2069350"/>
    <s v="Bán hàng"/>
    <d v="2026-04-24T00:00:00"/>
    <m/>
    <n v="0"/>
    <n v="2069350"/>
    <n v="2069350"/>
    <n v="0"/>
    <d v="2026-03-23T00:00:00"/>
    <m/>
    <d v="2026-03-23T00:00:00"/>
    <n v="0"/>
    <m/>
    <s v=""/>
    <s v="Đã thanh toán"/>
    <d v="2026-03-23T00:00:00"/>
    <d v="2026-04-24T00:00:00"/>
    <m/>
    <m/>
    <x v="0"/>
    <x v="0"/>
    <m/>
    <s v="000216392069350"/>
    <e v="#N/A"/>
  </r>
  <r>
    <x v="27"/>
    <x v="8"/>
    <d v="2026-03-17T00:00:00"/>
    <s v="BH22987"/>
    <d v="2026-03-23T00:00:00"/>
    <s v="00021637"/>
    <s v="13071785"/>
    <n v="3683745"/>
    <n v="0"/>
    <n v="294700"/>
    <n v="3978445"/>
    <s v="Bán hàng"/>
    <d v="2026-04-24T00:00:00"/>
    <m/>
    <n v="0"/>
    <n v="3978445"/>
    <n v="3978445"/>
    <n v="0"/>
    <d v="2026-03-23T00:00:00"/>
    <m/>
    <d v="2026-03-23T00:00:00"/>
    <n v="0"/>
    <m/>
    <s v=""/>
    <s v="Đã thanh toán"/>
    <d v="2026-03-23T00:00:00"/>
    <d v="2026-04-24T00:00:00"/>
    <m/>
    <m/>
    <x v="0"/>
    <x v="0"/>
    <m/>
    <s v="000216373978445"/>
    <e v="#N/A"/>
  </r>
  <r>
    <x v="27"/>
    <x v="8"/>
    <d v="2026-03-17T00:00:00"/>
    <s v="BH22988"/>
    <d v="2026-03-23T00:00:00"/>
    <s v="00021635"/>
    <s v="13072253"/>
    <n v="1719535"/>
    <n v="0"/>
    <n v="137563"/>
    <n v="1857098"/>
    <s v="Bán hàng"/>
    <d v="2026-04-24T00:00:00"/>
    <m/>
    <n v="0"/>
    <n v="1857098"/>
    <n v="1857098"/>
    <n v="0"/>
    <d v="2026-03-23T00:00:00"/>
    <m/>
    <d v="2026-03-23T00:00:00"/>
    <n v="0"/>
    <m/>
    <s v=""/>
    <s v="Đã thanh toán"/>
    <d v="2026-03-23T00:00:00"/>
    <d v="2026-04-24T00:00:00"/>
    <m/>
    <m/>
    <x v="0"/>
    <x v="0"/>
    <m/>
    <s v="000216351857098"/>
    <e v="#N/A"/>
  </r>
  <r>
    <x v="27"/>
    <x v="8"/>
    <d v="2026-03-17T00:00:00"/>
    <s v="BH22995"/>
    <d v="2026-03-23T00:00:00"/>
    <s v="00021641"/>
    <s v="90603384"/>
    <n v="3568180"/>
    <n v="0"/>
    <n v="285454"/>
    <n v="3853634"/>
    <s v="Bán hàng"/>
    <d v="2026-04-24T00:00:00"/>
    <m/>
    <n v="0"/>
    <n v="3853634"/>
    <n v="3853634"/>
    <n v="0"/>
    <d v="2026-03-23T00:00:00"/>
    <m/>
    <d v="2026-03-23T00:00:00"/>
    <n v="0"/>
    <m/>
    <s v=""/>
    <s v="Đã thanh toán"/>
    <d v="2026-03-23T00:00:00"/>
    <d v="2026-04-24T00:00:00"/>
    <m/>
    <m/>
    <x v="0"/>
    <x v="0"/>
    <m/>
    <s v="000216413853634"/>
    <e v="#N/A"/>
  </r>
  <r>
    <x v="27"/>
    <x v="8"/>
    <d v="2026-03-17T00:00:00"/>
    <s v="BH22999"/>
    <d v="2026-03-23T00:00:00"/>
    <s v="00021636"/>
    <s v="26105283"/>
    <n v="1970450"/>
    <n v="0"/>
    <n v="157636"/>
    <n v="2128086"/>
    <s v="Bán hàng"/>
    <d v="2026-04-24T00:00:00"/>
    <m/>
    <n v="0"/>
    <n v="2128086"/>
    <n v="2128086"/>
    <n v="0"/>
    <d v="2026-03-23T00:00:00"/>
    <m/>
    <d v="2026-03-23T00:00:00"/>
    <n v="0"/>
    <m/>
    <s v=""/>
    <s v="Đã thanh toán"/>
    <d v="2026-03-23T00:00:00"/>
    <d v="2026-04-24T00:00:00"/>
    <m/>
    <m/>
    <x v="0"/>
    <x v="0"/>
    <m/>
    <s v="000216362128086"/>
    <e v="#N/A"/>
  </r>
  <r>
    <x v="27"/>
    <x v="8"/>
    <d v="2026-03-17T00:00:00"/>
    <s v="BH23000"/>
    <d v="2026-03-23T00:00:00"/>
    <s v="00021638"/>
    <s v="26104986"/>
    <n v="1049500"/>
    <n v="0"/>
    <n v="83960"/>
    <n v="1133460"/>
    <s v="Bán hàng"/>
    <d v="2026-04-24T00:00:00"/>
    <m/>
    <n v="0"/>
    <n v="1133460"/>
    <n v="1133460"/>
    <n v="0"/>
    <d v="2026-03-23T00:00:00"/>
    <m/>
    <d v="2026-03-23T00:00:00"/>
    <n v="0"/>
    <m/>
    <s v=""/>
    <s v="Đã thanh toán"/>
    <d v="2026-03-23T00:00:00"/>
    <d v="2026-04-24T00:00:00"/>
    <m/>
    <m/>
    <x v="0"/>
    <x v="0"/>
    <m/>
    <s v="000216381133460"/>
    <e v="#N/A"/>
  </r>
  <r>
    <x v="27"/>
    <x v="8"/>
    <d v="2026-03-17T00:00:00"/>
    <s v="HN/HT27011781"/>
    <d v="2026-03-17T00:00:00"/>
    <s v="00000085"/>
    <s v="Hàng trả - Mega Hoàng Mai - MEGA-HNI-HMI-0005"/>
    <n v="460000"/>
    <n v="0"/>
    <n v="36800"/>
    <n v="496800"/>
    <s v="Hàng trả"/>
    <d v="2026-03-24T00:00:00"/>
    <m/>
    <n v="0"/>
    <n v="-496800"/>
    <n v="-496800"/>
    <n v="0"/>
    <d v="2026-03-17T00:00:00"/>
    <m/>
    <d v="2026-03-17T00:00:00"/>
    <n v="0"/>
    <m/>
    <s v=""/>
    <s v="Đã thanh toán"/>
    <d v="2026-03-17T00:00:00"/>
    <d v="2026-03-24T00:00:00"/>
    <m/>
    <m/>
    <x v="0"/>
    <x v="0"/>
    <m/>
    <s v="00000085-496800"/>
    <e v="#N/A"/>
  </r>
  <r>
    <x v="27"/>
    <x v="8"/>
    <d v="2026-03-17T00:00:00"/>
    <s v="HN/HT27011782"/>
    <d v="2026-03-17T00:00:00"/>
    <s v="00000106"/>
    <s v="Hàng trả - Mega Thăng Long - MEGA-HNI-BTL-0006"/>
    <n v="767930"/>
    <n v="0"/>
    <n v="61434"/>
    <n v="829364"/>
    <s v="Hàng trả"/>
    <d v="2026-03-24T00:00:00"/>
    <m/>
    <n v="0"/>
    <n v="-829364"/>
    <n v="-829364"/>
    <n v="0"/>
    <d v="2026-03-17T00:00:00"/>
    <m/>
    <d v="2026-03-17T00:00:00"/>
    <n v="0"/>
    <m/>
    <s v=""/>
    <s v="Đã thanh toán"/>
    <d v="2026-03-17T00:00:00"/>
    <d v="2026-03-24T00:00:00"/>
    <m/>
    <m/>
    <x v="0"/>
    <x v="0"/>
    <m/>
    <s v="00000106-829364"/>
    <e v="#N/A"/>
  </r>
  <r>
    <x v="22"/>
    <x v="2"/>
    <d v="2026-03-17T00:00:00"/>
    <s v="SG/HT140335"/>
    <d v="2026-03-17T00:00:00"/>
    <s v="00000082"/>
    <s v="Hàng trả - Mega Vũng Tàu - MEGA-HCM-00--009"/>
    <n v="474325"/>
    <n v="0"/>
    <n v="37946"/>
    <n v="512271"/>
    <s v="Hàng trả"/>
    <d v="2026-03-24T00:00:00"/>
    <m/>
    <n v="0"/>
    <n v="-512271"/>
    <n v="-512271"/>
    <n v="0"/>
    <d v="2026-03-17T00:00:00"/>
    <m/>
    <d v="2026-03-17T00:00:00"/>
    <n v="0"/>
    <m/>
    <s v=""/>
    <s v="Đã thanh toán"/>
    <d v="2026-03-17T00:00:00"/>
    <d v="2026-03-24T00:00:00"/>
    <m/>
    <m/>
    <x v="0"/>
    <x v="0"/>
    <m/>
    <s v="00000082-512271"/>
    <e v="#N/A"/>
  </r>
  <r>
    <x v="16"/>
    <x v="11"/>
    <d v="2026-03-17T00:00:00"/>
    <s v="SG/HT140336"/>
    <d v="2026-03-17T00:00:00"/>
    <s v="00000101"/>
    <s v="Hàng trả - Mega Bình Dương - MEGA-HCM-00--008"/>
    <n v="307000"/>
    <n v="0"/>
    <n v="24560"/>
    <n v="331560"/>
    <s v="Hàng trả"/>
    <d v="2026-03-24T00:00:00"/>
    <m/>
    <n v="0"/>
    <n v="-331560"/>
    <n v="-331560"/>
    <n v="0"/>
    <d v="2026-03-17T00:00:00"/>
    <m/>
    <d v="2026-03-17T00:00:00"/>
    <n v="0"/>
    <m/>
    <s v=""/>
    <s v="Đã thanh toán"/>
    <d v="2026-03-17T00:00:00"/>
    <d v="2026-03-24T00:00:00"/>
    <m/>
    <m/>
    <x v="0"/>
    <x v="0"/>
    <m/>
    <s v="00000101-331560"/>
    <e v="#N/A"/>
  </r>
  <r>
    <x v="17"/>
    <x v="4"/>
    <d v="2026-03-17T00:00:00"/>
    <s v="SG/HT140337"/>
    <d v="2026-03-17T00:00:00"/>
    <s v="00000135"/>
    <s v="Hàng trả - Mega Cần Thơ - MEGA-CTO-00--002"/>
    <n v="1926830"/>
    <n v="0"/>
    <n v="154146"/>
    <n v="2080976"/>
    <s v="Hàng trả"/>
    <d v="2026-03-24T00:00:00"/>
    <m/>
    <n v="0"/>
    <n v="-2080976"/>
    <n v="-2080976"/>
    <n v="0"/>
    <d v="2026-03-17T00:00:00"/>
    <m/>
    <d v="2026-03-17T00:00:00"/>
    <n v="0"/>
    <m/>
    <s v=""/>
    <s v="Đã thanh toán"/>
    <d v="2026-03-17T00:00:00"/>
    <d v="2026-03-24T00:00:00"/>
    <m/>
    <m/>
    <x v="0"/>
    <x v="0"/>
    <m/>
    <s v="00000135-2080976"/>
    <e v="#N/A"/>
  </r>
  <r>
    <x v="17"/>
    <x v="4"/>
    <d v="2026-03-17T00:00:00"/>
    <s v="SG/HT140338"/>
    <d v="2026-03-17T00:00:00"/>
    <s v="00000136"/>
    <s v="Hàng trả - Mega Cần Thơ - MEGA-CTO-00--002"/>
    <n v="3721734"/>
    <n v="0"/>
    <n v="297738"/>
    <n v="4019472"/>
    <s v="Hàng trả"/>
    <d v="2026-03-24T00:00:00"/>
    <m/>
    <n v="0"/>
    <n v="-4019472"/>
    <n v="-4019472"/>
    <n v="0"/>
    <d v="2026-03-17T00:00:00"/>
    <m/>
    <d v="2026-03-17T00:00:00"/>
    <n v="0"/>
    <m/>
    <s v=""/>
    <s v="Đã thanh toán"/>
    <d v="2026-03-17T00:00:00"/>
    <d v="2026-03-24T00:00:00"/>
    <m/>
    <m/>
    <x v="0"/>
    <x v="0"/>
    <m/>
    <s v="00000136-4019472"/>
    <e v="#N/A"/>
  </r>
  <r>
    <x v="17"/>
    <x v="4"/>
    <d v="2026-03-17T00:00:00"/>
    <s v="SG/HT140340"/>
    <d v="2026-03-17T00:00:00"/>
    <s v="00000164"/>
    <s v="Hàng trả - Mega Cần Thơ - MEGA-CTO-00--002"/>
    <n v="2075216"/>
    <n v="0"/>
    <n v="166017"/>
    <n v="2241233"/>
    <s v="Hàng trả"/>
    <d v="2026-03-24T00:00:00"/>
    <m/>
    <n v="0"/>
    <n v="-2241233"/>
    <n v="-2241233"/>
    <n v="0"/>
    <d v="2026-03-17T00:00:00"/>
    <m/>
    <d v="2026-03-17T00:00:00"/>
    <n v="0"/>
    <m/>
    <s v=""/>
    <s v="Đã thanh toán"/>
    <d v="2026-03-17T00:00:00"/>
    <d v="2026-03-24T00:00:00"/>
    <m/>
    <m/>
    <x v="0"/>
    <x v="0"/>
    <m/>
    <s v="00000164-2241233"/>
    <e v="#N/A"/>
  </r>
  <r>
    <x v="20"/>
    <x v="3"/>
    <d v="2026-03-17T00:00:00"/>
    <s v="SG/HT140341"/>
    <d v="2026-03-17T00:00:00"/>
    <s v="00000117"/>
    <s v="Hàng trả - Mega Đà Nẵng - MEGA-DNG-00--004"/>
    <n v="1258508"/>
    <n v="0"/>
    <n v="100679"/>
    <n v="1359187"/>
    <s v="Hàng trả"/>
    <d v="2026-03-24T00:00:00"/>
    <m/>
    <n v="0"/>
    <n v="-1359187"/>
    <n v="-1359187"/>
    <n v="0"/>
    <d v="2026-03-17T00:00:00"/>
    <m/>
    <d v="2026-03-17T00:00:00"/>
    <n v="0"/>
    <m/>
    <s v=""/>
    <s v="Đã thanh toán"/>
    <d v="2026-03-17T00:00:00"/>
    <d v="2026-03-24T00:00:00"/>
    <m/>
    <m/>
    <x v="0"/>
    <x v="0"/>
    <m/>
    <s v="00000117-1359187"/>
    <e v="#N/A"/>
  </r>
  <r>
    <x v="33"/>
    <x v="14"/>
    <d v="2026-03-17T00:00:00"/>
    <s v="SG/HT140343"/>
    <d v="2026-03-17T00:00:00"/>
    <s v="00000100"/>
    <s v="Hàng trả - Mega Kiên Giang - MEGA-AGG-00--015"/>
    <n v="507500"/>
    <n v="0"/>
    <n v="40600"/>
    <n v="548100"/>
    <s v="Hàng trả"/>
    <d v="2026-03-24T00:00:00"/>
    <m/>
    <n v="0"/>
    <n v="-548100"/>
    <n v="-548100"/>
    <n v="0"/>
    <d v="2026-03-17T00:00:00"/>
    <m/>
    <d v="2026-03-17T00:00:00"/>
    <n v="0"/>
    <m/>
    <s v=""/>
    <s v="Đã thanh toán"/>
    <d v="2026-03-17T00:00:00"/>
    <d v="2026-03-24T00:00:00"/>
    <m/>
    <m/>
    <x v="0"/>
    <x v="0"/>
    <m/>
    <s v="00000100-548100"/>
    <e v="#N/A"/>
  </r>
  <r>
    <x v="28"/>
    <x v="7"/>
    <d v="2026-03-17T00:00:00"/>
    <s v="SG/HT140344"/>
    <d v="2026-03-17T00:00:00"/>
    <s v="00000031"/>
    <s v="Hàng trả - Mega Nghệ An - MEGA-NAN-01--013"/>
    <n v="771552"/>
    <n v="0"/>
    <n v="61724"/>
    <n v="833276"/>
    <s v="Hàng trả"/>
    <d v="2026-03-24T00:00:00"/>
    <m/>
    <n v="0"/>
    <n v="-833276"/>
    <n v="-833276"/>
    <n v="0"/>
    <d v="2026-03-17T00:00:00"/>
    <m/>
    <d v="2026-03-17T00:00:00"/>
    <n v="0"/>
    <m/>
    <s v=""/>
    <s v="Đã thanh toán"/>
    <d v="2026-03-17T00:00:00"/>
    <d v="2026-03-24T00:00:00"/>
    <m/>
    <m/>
    <x v="0"/>
    <x v="0"/>
    <m/>
    <s v="00000031-833276"/>
    <e v="#N/A"/>
  </r>
  <r>
    <x v="29"/>
    <x v="1"/>
    <d v="2026-03-17T00:00:00"/>
    <s v="SG/HT140345"/>
    <d v="2026-03-17T00:00:00"/>
    <s v="00000048"/>
    <s v="Hàng trả - Mega Nha Trang - MEGA-KHA-00--011"/>
    <n v="892848"/>
    <n v="0"/>
    <n v="71428"/>
    <n v="964276"/>
    <s v="Hàng trả"/>
    <d v="2026-03-24T00:00:00"/>
    <m/>
    <n v="0"/>
    <n v="-964276"/>
    <n v="-964276"/>
    <n v="0"/>
    <d v="2026-03-17T00:00:00"/>
    <m/>
    <d v="2026-03-17T00:00:00"/>
    <n v="0"/>
    <m/>
    <s v=""/>
    <s v="Đã thanh toán"/>
    <d v="2026-03-17T00:00:00"/>
    <d v="2026-03-24T00:00:00"/>
    <m/>
    <m/>
    <x v="0"/>
    <x v="0"/>
    <m/>
    <s v="00000048-964276"/>
    <e v="#N/A"/>
  </r>
  <r>
    <x v="29"/>
    <x v="1"/>
    <d v="2026-03-17T00:00:00"/>
    <s v="SG/HT140346"/>
    <d v="2026-03-17T00:00:00"/>
    <s v="00000059"/>
    <s v="Hàng trả - Mega Nha Trang - MEGA-KHA-00--011"/>
    <n v="2327385"/>
    <n v="0"/>
    <n v="186191"/>
    <n v="2513576"/>
    <s v="Hàng trả"/>
    <d v="2026-03-24T00:00:00"/>
    <m/>
    <n v="0"/>
    <n v="-2513576"/>
    <n v="-2513576"/>
    <n v="0"/>
    <d v="2026-03-17T00:00:00"/>
    <m/>
    <d v="2026-03-17T00:00:00"/>
    <n v="0"/>
    <m/>
    <s v=""/>
    <s v="Đã thanh toán"/>
    <d v="2026-03-17T00:00:00"/>
    <d v="2026-03-24T00:00:00"/>
    <m/>
    <m/>
    <x v="0"/>
    <x v="0"/>
    <m/>
    <s v="00000059-2513576"/>
    <e v="#N/A"/>
  </r>
  <r>
    <x v="29"/>
    <x v="1"/>
    <d v="2026-03-17T00:00:00"/>
    <s v="SG/HT140347"/>
    <d v="2026-03-17T00:00:00"/>
    <s v="00000058"/>
    <s v="Hàng trả - Mega Nha Trang - MEGA-KHA-00--011"/>
    <n v="1513755"/>
    <n v="0"/>
    <n v="121100"/>
    <n v="1634855"/>
    <s v="Hàng trả"/>
    <d v="2026-03-24T00:00:00"/>
    <m/>
    <n v="0"/>
    <n v="-1634855"/>
    <n v="-1634855"/>
    <n v="0"/>
    <d v="2026-03-17T00:00:00"/>
    <m/>
    <d v="2026-03-17T00:00:00"/>
    <n v="0"/>
    <m/>
    <s v=""/>
    <s v="Đã thanh toán"/>
    <d v="2026-03-17T00:00:00"/>
    <d v="2026-03-24T00:00:00"/>
    <m/>
    <m/>
    <x v="0"/>
    <x v="0"/>
    <m/>
    <s v="00000058-1634855"/>
    <e v="#N/A"/>
  </r>
  <r>
    <x v="27"/>
    <x v="8"/>
    <d v="2026-03-18T00:00:00"/>
    <s v="BH22657"/>
    <d v="2026-03-18T00:00:00"/>
    <s v="00000376"/>
    <s v="Điều chỉnh giảm hóa đơn 00012069 12/02/2026 về 0 do xuất sai số lượng"/>
    <n v="-11878250"/>
    <n v="0"/>
    <n v="-950260"/>
    <n v="-12828510"/>
    <s v="Bán hàng"/>
    <d v="2026-03-18T00:00:00"/>
    <s v="Hóa đơn điều chỉnh giảm về 0"/>
    <n v="0"/>
    <n v="-12828510"/>
    <n v="-12828510"/>
    <n v="0"/>
    <d v="2026-03-18T00:00:00"/>
    <m/>
    <d v="2026-03-18T00:00:00"/>
    <n v="0"/>
    <m/>
    <s v=""/>
    <s v="Đã thanh toán"/>
    <d v="2026-03-18T00:00:00"/>
    <d v="2026-03-18T00:00:00"/>
    <s v="Hóa đơn điều chỉnh giảm về 0"/>
    <m/>
    <x v="0"/>
    <x v="0"/>
    <m/>
    <s v="00000376-12828510"/>
    <e v="#N/A"/>
  </r>
  <r>
    <x v="27"/>
    <x v="8"/>
    <d v="2026-03-18T00:00:00"/>
    <s v="BH22658"/>
    <d v="2026-03-18T00:00:00"/>
    <s v="00020681"/>
    <s v="26089683"/>
    <n v="11153250"/>
    <n v="0"/>
    <n v="892260"/>
    <n v="12045510"/>
    <s v="Bán hàng"/>
    <d v="2026-04-24T00:00:00"/>
    <m/>
    <n v="0"/>
    <n v="12045510"/>
    <n v="12045510"/>
    <n v="0"/>
    <d v="2026-03-18T00:00:00"/>
    <m/>
    <d v="2026-03-18T00:00:00"/>
    <n v="0"/>
    <m/>
    <s v=""/>
    <s v="Đã thanh toán"/>
    <d v="2026-03-18T00:00:00"/>
    <d v="2026-04-24T00:00:00"/>
    <m/>
    <m/>
    <x v="0"/>
    <x v="0"/>
    <m/>
    <s v="0002068112045510"/>
    <e v="#N/A"/>
  </r>
  <r>
    <x v="20"/>
    <x v="3"/>
    <d v="2026-03-19T00:00:00"/>
    <s v="BH08945"/>
    <d v="2026-03-23T00:00:00"/>
    <s v="00021587"/>
    <s v="TC91030690 - Trung tâm thương mại MM Mega Market Đà Nẵng"/>
    <n v="1425000"/>
    <n v="0"/>
    <n v="114000"/>
    <n v="1539000"/>
    <s v="Bán hàng"/>
    <d v="2026-05-11T00:00:00"/>
    <m/>
    <n v="0"/>
    <n v="1539000"/>
    <n v="1539000"/>
    <n v="0"/>
    <d v="2026-03-23T00:00:00"/>
    <m/>
    <d v="2026-03-23T00:00:00"/>
    <n v="0"/>
    <m/>
    <s v=""/>
    <s v="Đã thanh toán"/>
    <d v="2026-03-23T00:00:00"/>
    <d v="2026-05-11T00:00:00"/>
    <m/>
    <m/>
    <x v="0"/>
    <x v="0"/>
    <m/>
    <s v="000215871539000"/>
    <e v="#N/A"/>
  </r>
  <r>
    <x v="20"/>
    <x v="3"/>
    <d v="2026-03-19T00:00:00"/>
    <s v="BH08946"/>
    <d v="2026-03-23T00:00:00"/>
    <s v="00021588"/>
    <s v="TC91030553 - Trung tâm thương mại MM Mega Market Đà Nẵng"/>
    <n v="1425000"/>
    <n v="0"/>
    <n v="114000"/>
    <n v="1539000"/>
    <s v="Bán hàng"/>
    <d v="2026-05-11T00:00:00"/>
    <m/>
    <n v="0"/>
    <n v="1539000"/>
    <n v="1539000"/>
    <n v="0"/>
    <d v="2026-03-23T00:00:00"/>
    <m/>
    <d v="2026-03-23T00:00:00"/>
    <n v="0"/>
    <m/>
    <s v=""/>
    <s v="Đã thanh toán"/>
    <d v="2026-03-23T00:00:00"/>
    <d v="2026-05-11T00:00:00"/>
    <m/>
    <m/>
    <x v="0"/>
    <x v="0"/>
    <m/>
    <s v="000215881539000"/>
    <e v="#N/A"/>
  </r>
  <r>
    <x v="20"/>
    <x v="3"/>
    <d v="2026-03-19T00:00:00"/>
    <s v="BH08947"/>
    <d v="2026-03-23T00:00:00"/>
    <s v="00021589"/>
    <s v="TC91030418 - Trung tâm thương mại MM Mega Market Đà Nẵng"/>
    <n v="2099000"/>
    <n v="0"/>
    <n v="167920"/>
    <n v="2266920"/>
    <s v="Bán hàng"/>
    <d v="2026-05-11T00:00:00"/>
    <m/>
    <n v="0"/>
    <n v="2266920"/>
    <n v="2266920"/>
    <n v="0"/>
    <d v="2026-03-23T00:00:00"/>
    <m/>
    <d v="2026-03-23T00:00:00"/>
    <n v="0"/>
    <m/>
    <s v=""/>
    <s v="Đã thanh toán"/>
    <d v="2026-03-23T00:00:00"/>
    <d v="2026-05-11T00:00:00"/>
    <m/>
    <m/>
    <x v="0"/>
    <x v="0"/>
    <m/>
    <s v="000215892266920"/>
    <e v="#N/A"/>
  </r>
  <r>
    <x v="33"/>
    <x v="14"/>
    <d v="2026-03-19T00:00:00"/>
    <s v="BH08948"/>
    <d v="2026-03-23T00:00:00"/>
    <s v="00021590"/>
    <s v="TC28005831"/>
    <n v="1216065"/>
    <n v="0"/>
    <n v="97285"/>
    <n v="1313350"/>
    <s v="Bán hàng"/>
    <d v="2026-05-11T00:00:00"/>
    <m/>
    <n v="0"/>
    <n v="1313350"/>
    <n v="1313350"/>
    <n v="0"/>
    <d v="2026-03-23T00:00:00"/>
    <m/>
    <d v="2026-03-23T00:00:00"/>
    <n v="0"/>
    <m/>
    <s v=""/>
    <s v="Đã thanh toán"/>
    <d v="2026-03-23T00:00:00"/>
    <d v="2026-05-11T00:00:00"/>
    <m/>
    <m/>
    <x v="0"/>
    <x v="0"/>
    <m/>
    <s v="000215901313350"/>
    <e v="#N/A"/>
  </r>
  <r>
    <x v="24"/>
    <x v="0"/>
    <d v="2026-03-19T00:00:00"/>
    <s v="BH08949"/>
    <d v="2026-03-23T00:00:00"/>
    <s v="00021591"/>
    <s v="TC27016583"/>
    <n v="3081000"/>
    <n v="0"/>
    <n v="246480"/>
    <n v="3327480"/>
    <s v="Bán hàng"/>
    <d v="2026-05-11T00:00:00"/>
    <m/>
    <n v="0"/>
    <n v="3327480"/>
    <n v="3327480"/>
    <n v="0"/>
    <d v="2026-03-23T00:00:00"/>
    <m/>
    <d v="2026-03-23T00:00:00"/>
    <n v="0"/>
    <m/>
    <s v=""/>
    <s v="Đã thanh toán"/>
    <d v="2026-03-23T00:00:00"/>
    <d v="2026-05-11T00:00:00"/>
    <m/>
    <m/>
    <x v="0"/>
    <x v="0"/>
    <m/>
    <s v="000215913327480"/>
    <e v="#N/A"/>
  </r>
  <r>
    <x v="23"/>
    <x v="9"/>
    <d v="2026-03-19T00:00:00"/>
    <s v="BH08950"/>
    <d v="2026-03-23T00:00:00"/>
    <s v="00021592"/>
    <s v="TC24661191"/>
    <n v="3192680"/>
    <n v="0"/>
    <n v="255414"/>
    <n v="3448094"/>
    <s v="Bán hàng"/>
    <d v="2026-05-11T00:00:00"/>
    <m/>
    <n v="0"/>
    <n v="3448094"/>
    <n v="3448094"/>
    <n v="0"/>
    <d v="2026-03-23T00:00:00"/>
    <m/>
    <d v="2026-03-23T00:00:00"/>
    <n v="0"/>
    <m/>
    <s v=""/>
    <s v="Đã thanh toán"/>
    <d v="2026-03-23T00:00:00"/>
    <d v="2026-05-11T00:00:00"/>
    <m/>
    <m/>
    <x v="0"/>
    <x v="0"/>
    <m/>
    <s v="000215923448094"/>
    <e v="#N/A"/>
  </r>
  <r>
    <x v="19"/>
    <x v="6"/>
    <d v="2026-03-19T00:00:00"/>
    <s v="BH08951"/>
    <d v="2026-03-23T00:00:00"/>
    <s v="00021593"/>
    <s v="TC16169432"/>
    <n v="4246065"/>
    <n v="0"/>
    <n v="339685"/>
    <n v="4585750"/>
    <s v="Bán hàng"/>
    <d v="2026-05-11T00:00:00"/>
    <m/>
    <n v="0"/>
    <n v="4585750"/>
    <n v="4585750"/>
    <n v="0"/>
    <d v="2026-03-23T00:00:00"/>
    <m/>
    <d v="2026-03-23T00:00:00"/>
    <n v="0"/>
    <m/>
    <s v=""/>
    <s v="Đã thanh toán"/>
    <d v="2026-03-23T00:00:00"/>
    <d v="2026-05-11T00:00:00"/>
    <m/>
    <m/>
    <x v="0"/>
    <x v="0"/>
    <m/>
    <s v="000215934585750"/>
    <e v="#N/A"/>
  </r>
  <r>
    <x v="17"/>
    <x v="4"/>
    <d v="2026-03-19T00:00:00"/>
    <s v="BH08952"/>
    <d v="2026-03-23T00:00:00"/>
    <s v="00021594"/>
    <s v="TC15123560"/>
    <n v="1926830"/>
    <n v="0"/>
    <n v="154146"/>
    <n v="2080976"/>
    <s v="Bán hàng"/>
    <d v="2026-04-24T00:00:00"/>
    <m/>
    <n v="0"/>
    <n v="2080976"/>
    <n v="2080976"/>
    <n v="0"/>
    <d v="2026-03-23T00:00:00"/>
    <m/>
    <d v="2026-03-23T00:00:00"/>
    <n v="0"/>
    <m/>
    <s v=""/>
    <s v="Đã thanh toán"/>
    <d v="2026-03-23T00:00:00"/>
    <d v="2026-04-24T00:00:00"/>
    <m/>
    <m/>
    <x v="0"/>
    <x v="0"/>
    <m/>
    <s v="000215942080976"/>
    <e v="#N/A"/>
  </r>
  <r>
    <x v="30"/>
    <x v="5"/>
    <d v="2026-03-19T00:00:00"/>
    <s v="BH08953"/>
    <d v="2026-03-23T00:00:00"/>
    <s v="00021595"/>
    <s v="12224398 - Mega Hiệp Phú"/>
    <n v="11543220"/>
    <n v="0"/>
    <n v="923458"/>
    <n v="12466678"/>
    <s v="Bán hàng"/>
    <d v="2026-04-24T00:00:00"/>
    <m/>
    <n v="0"/>
    <n v="12466678"/>
    <n v="12466678"/>
    <n v="0"/>
    <d v="2026-03-23T00:00:00"/>
    <m/>
    <d v="2026-03-23T00:00:00"/>
    <n v="0"/>
    <m/>
    <s v=""/>
    <s v="Đã thanh toán"/>
    <d v="2026-03-23T00:00:00"/>
    <d v="2026-04-24T00:00:00"/>
    <m/>
    <m/>
    <x v="0"/>
    <x v="0"/>
    <m/>
    <s v="0002159512466678"/>
    <e v="#N/A"/>
  </r>
  <r>
    <x v="30"/>
    <x v="5"/>
    <d v="2026-03-19T00:00:00"/>
    <s v="BH08954"/>
    <d v="2026-03-23T00:00:00"/>
    <s v="00021596"/>
    <s v="12223717 - Mega Hiệp Phú"/>
    <n v="1951830"/>
    <n v="0"/>
    <n v="156146"/>
    <n v="2107976"/>
    <s v="Bán hàng"/>
    <d v="2026-04-24T00:00:00"/>
    <m/>
    <n v="0"/>
    <n v="2107976"/>
    <n v="2107976"/>
    <n v="0"/>
    <d v="2026-03-23T00:00:00"/>
    <m/>
    <d v="2026-03-23T00:00:00"/>
    <n v="0"/>
    <m/>
    <s v=""/>
    <s v="Đã thanh toán"/>
    <d v="2026-03-23T00:00:00"/>
    <d v="2026-04-24T00:00:00"/>
    <m/>
    <m/>
    <x v="0"/>
    <x v="0"/>
    <m/>
    <s v="000215962107976"/>
    <e v="#N/A"/>
  </r>
  <r>
    <x v="35"/>
    <x v="12"/>
    <d v="2026-03-19T00:00:00"/>
    <s v="BH08955"/>
    <d v="2026-03-23T00:00:00"/>
    <s v="00021597"/>
    <s v="18628217"/>
    <n v="5328880"/>
    <n v="0"/>
    <n v="426310"/>
    <n v="5755190"/>
    <s v="Bán hàng"/>
    <d v="2026-04-24T00:00:00"/>
    <m/>
    <n v="0"/>
    <n v="5755190"/>
    <n v="5755190"/>
    <n v="0"/>
    <d v="2026-03-23T00:00:00"/>
    <m/>
    <d v="2026-03-23T00:00:00"/>
    <n v="0"/>
    <m/>
    <s v=""/>
    <s v="Đã thanh toán"/>
    <d v="2026-03-23T00:00:00"/>
    <d v="2026-04-24T00:00:00"/>
    <m/>
    <m/>
    <x v="0"/>
    <x v="0"/>
    <m/>
    <s v="000215975755190"/>
    <e v="#N/A"/>
  </r>
  <r>
    <x v="27"/>
    <x v="8"/>
    <d v="2026-03-19T00:00:00"/>
    <s v="BH23245"/>
    <d v="2026-03-25T00:00:00"/>
    <s v="00022770"/>
    <s v="26105931"/>
    <n v="700000"/>
    <n v="0"/>
    <n v="56000"/>
    <n v="756000"/>
    <s v="Bán hàng"/>
    <d v="2026-04-24T00:00:00"/>
    <m/>
    <n v="0"/>
    <n v="756000"/>
    <n v="756000"/>
    <n v="0"/>
    <d v="2026-03-25T00:00:00"/>
    <m/>
    <d v="2026-03-25T00:00:00"/>
    <n v="0"/>
    <m/>
    <s v=""/>
    <s v="Đã thanh toán"/>
    <d v="2026-03-25T00:00:00"/>
    <d v="2026-04-24T00:00:00"/>
    <m/>
    <m/>
    <x v="0"/>
    <x v="0"/>
    <m/>
    <s v="00022770756000"/>
    <e v="#N/A"/>
  </r>
  <r>
    <x v="30"/>
    <x v="5"/>
    <d v="2026-03-19T00:00:00"/>
    <s v="MDV00170"/>
    <d v="2026-03-19T00:00:00"/>
    <s v="00002191"/>
    <s v="Ho tro phi van chuyen T2/2026"/>
    <n v="11670928"/>
    <n v="0"/>
    <n v="933674"/>
    <n v="12604602"/>
    <s v="Giảm công nợ"/>
    <d v="2026-03-24T00:00:00"/>
    <m/>
    <n v="0"/>
    <n v="-12604602"/>
    <n v="-12604602"/>
    <n v="0"/>
    <d v="2026-03-19T00:00:00"/>
    <m/>
    <d v="2026-03-19T00:00:00"/>
    <n v="0"/>
    <m/>
    <s v=""/>
    <s v="Đã thanh toán"/>
    <d v="2026-03-19T00:00:00"/>
    <d v="2026-03-24T00:00:00"/>
    <m/>
    <m/>
    <x v="0"/>
    <x v="0"/>
    <m/>
    <s v="00002191-12604602"/>
    <e v="#N/A"/>
  </r>
  <r>
    <x v="30"/>
    <x v="5"/>
    <d v="2026-03-21T00:00:00"/>
    <s v="BH09010"/>
    <d v="2026-03-24T00:00:00"/>
    <s v="00021692"/>
    <s v="10181454 - Mega An Phú"/>
    <n v="7434860"/>
    <n v="0"/>
    <n v="594789"/>
    <n v="8029649"/>
    <s v="Bán hàng"/>
    <d v="2026-05-11T00:00:00"/>
    <m/>
    <n v="0"/>
    <n v="8029649"/>
    <n v="8029649"/>
    <n v="0"/>
    <d v="2026-03-24T00:00:00"/>
    <m/>
    <d v="2026-03-24T00:00:00"/>
    <n v="0"/>
    <m/>
    <s v=""/>
    <s v="Đã thanh toán"/>
    <d v="2026-03-24T00:00:00"/>
    <d v="2026-05-11T00:00:00"/>
    <m/>
    <m/>
    <x v="0"/>
    <x v="0"/>
    <m/>
    <s v="000216928029649"/>
    <e v="#N/A"/>
  </r>
  <r>
    <x v="30"/>
    <x v="5"/>
    <d v="2026-03-21T00:00:00"/>
    <s v="BH09011"/>
    <d v="2026-03-24T00:00:00"/>
    <s v="00021693"/>
    <s v="10181761 - Mega An Phú"/>
    <n v="725000"/>
    <n v="0"/>
    <n v="58000"/>
    <n v="783000"/>
    <s v="Bán hàng"/>
    <d v="2026-05-11T00:00:00"/>
    <m/>
    <n v="0"/>
    <n v="783000"/>
    <n v="783000"/>
    <n v="0"/>
    <d v="2026-03-24T00:00:00"/>
    <m/>
    <d v="2026-03-24T00:00:00"/>
    <n v="0"/>
    <m/>
    <s v=""/>
    <s v="Đã thanh toán"/>
    <d v="2026-03-24T00:00:00"/>
    <d v="2026-05-11T00:00:00"/>
    <m/>
    <m/>
    <x v="0"/>
    <x v="0"/>
    <m/>
    <s v="00021693783000"/>
    <e v="#N/A"/>
  </r>
  <r>
    <x v="29"/>
    <x v="1"/>
    <d v="2026-03-23T00:00:00"/>
    <s v="BH09302"/>
    <d v="2026-03-26T00:00:00"/>
    <s v="00022888"/>
    <s v="TC25690280"/>
    <n v="4353780"/>
    <n v="0"/>
    <n v="348302"/>
    <n v="4702082"/>
    <s v="Bán hàng"/>
    <d v="2026-05-11T00:00:00"/>
    <m/>
    <n v="0"/>
    <n v="4702082"/>
    <n v="4702082"/>
    <n v="0"/>
    <d v="2026-03-26T00:00:00"/>
    <m/>
    <d v="2026-03-26T00:00:00"/>
    <n v="0"/>
    <m/>
    <s v=""/>
    <s v="Đã thanh toán"/>
    <d v="2026-03-26T00:00:00"/>
    <d v="2026-05-11T00:00:00"/>
    <m/>
    <m/>
    <x v="0"/>
    <x v="0"/>
    <m/>
    <s v="000228884702082"/>
    <e v="#N/A"/>
  </r>
  <r>
    <x v="22"/>
    <x v="2"/>
    <d v="2026-03-23T00:00:00"/>
    <s v="BH09303"/>
    <d v="2026-03-26T00:00:00"/>
    <s v="00022889"/>
    <s v="TC22018002"/>
    <n v="2143180"/>
    <n v="0"/>
    <n v="171454"/>
    <n v="2314634"/>
    <s v="Bán hàng"/>
    <d v="2026-05-11T00:00:00"/>
    <m/>
    <n v="0"/>
    <n v="2314634"/>
    <n v="2314634"/>
    <n v="0"/>
    <d v="2026-03-26T00:00:00"/>
    <m/>
    <d v="2026-03-26T00:00:00"/>
    <n v="0"/>
    <m/>
    <s v=""/>
    <s v="Đã thanh toán"/>
    <d v="2026-03-26T00:00:00"/>
    <d v="2026-05-11T00:00:00"/>
    <m/>
    <m/>
    <x v="0"/>
    <x v="0"/>
    <m/>
    <s v="000228892314634"/>
    <e v="#N/A"/>
  </r>
  <r>
    <x v="21"/>
    <x v="10"/>
    <d v="2026-03-23T00:00:00"/>
    <s v="BH09304"/>
    <d v="2026-03-26T00:00:00"/>
    <s v="00022890"/>
    <s v="TC20048239"/>
    <n v="2143180"/>
    <n v="0"/>
    <n v="171454"/>
    <n v="2314634"/>
    <s v="Bán hàng"/>
    <d v="2026-05-11T00:00:00"/>
    <m/>
    <n v="0"/>
    <n v="2314634"/>
    <n v="2314634"/>
    <n v="0"/>
    <d v="2026-03-26T00:00:00"/>
    <m/>
    <d v="2026-03-26T00:00:00"/>
    <n v="0"/>
    <m/>
    <s v=""/>
    <s v="Đã thanh toán"/>
    <d v="2026-03-26T00:00:00"/>
    <d v="2026-05-11T00:00:00"/>
    <m/>
    <m/>
    <x v="0"/>
    <x v="0"/>
    <m/>
    <s v="000228902314634"/>
    <e v="#N/A"/>
  </r>
  <r>
    <x v="27"/>
    <x v="8"/>
    <d v="2026-03-23T00:00:00"/>
    <s v="BH23828"/>
    <d v="2026-03-31T00:00:00"/>
    <s v="00023309"/>
    <s v="26107073"/>
    <n v="725000"/>
    <n v="0"/>
    <n v="58000"/>
    <n v="783000"/>
    <s v="Bán hàng"/>
    <d v="2026-05-11T00:00:00"/>
    <m/>
    <n v="0"/>
    <n v="783000"/>
    <n v="783000"/>
    <n v="0"/>
    <d v="2026-03-31T00:00:00"/>
    <m/>
    <d v="2026-03-31T00:00:00"/>
    <n v="0"/>
    <m/>
    <s v=""/>
    <s v="Đã thanh toán"/>
    <d v="2026-03-31T00:00:00"/>
    <d v="2026-05-11T00:00:00"/>
    <m/>
    <m/>
    <x v="0"/>
    <x v="0"/>
    <m/>
    <s v="00023309783000"/>
    <e v="#N/A"/>
  </r>
  <r>
    <x v="27"/>
    <x v="8"/>
    <d v="2026-03-23T00:00:00"/>
    <s v="BH23829"/>
    <d v="2026-03-31T00:00:00"/>
    <s v="00023310"/>
    <s v="26106973"/>
    <n v="2143180"/>
    <n v="0"/>
    <n v="171454"/>
    <n v="2314634"/>
    <s v="Bán hàng"/>
    <d v="2026-05-11T00:00:00"/>
    <m/>
    <n v="0"/>
    <n v="2314634"/>
    <n v="2314634"/>
    <n v="0"/>
    <d v="2026-03-31T00:00:00"/>
    <m/>
    <d v="2026-03-31T00:00:00"/>
    <n v="0"/>
    <m/>
    <s v=""/>
    <s v="Đã thanh toán"/>
    <d v="2026-03-31T00:00:00"/>
    <d v="2026-05-11T00:00:00"/>
    <m/>
    <m/>
    <x v="0"/>
    <x v="0"/>
    <m/>
    <s v="000233102314634"/>
    <e v="#N/A"/>
  </r>
  <r>
    <x v="30"/>
    <x v="5"/>
    <d v="2026-03-23T00:00:00"/>
    <s v="SG/HT32600661"/>
    <d v="2026-03-23T00:00:00"/>
    <s v="00000920"/>
    <s v="Hàng trả - Mega An Phú - MEGA-HCM-Q2-0001"/>
    <n v="1992165"/>
    <n v="0"/>
    <n v="159373"/>
    <n v="2151538"/>
    <s v="Hàng trả"/>
    <d v="2026-04-10T00:00:00"/>
    <m/>
    <n v="0"/>
    <n v="-2151538"/>
    <n v="-2151538"/>
    <n v="0"/>
    <d v="2026-03-23T00:00:00"/>
    <m/>
    <d v="2026-03-23T00:00:00"/>
    <n v="0"/>
    <m/>
    <s v=""/>
    <s v="Đã thanh toán"/>
    <d v="2026-03-23T00:00:00"/>
    <d v="2026-04-10T00:00:00"/>
    <m/>
    <m/>
    <x v="0"/>
    <x v="0"/>
    <m/>
    <s v="00000920-2151538"/>
    <e v="#N/A"/>
  </r>
  <r>
    <x v="30"/>
    <x v="5"/>
    <d v="2026-03-23T00:00:00"/>
    <s v="SG/HT32600662"/>
    <d v="2026-03-23T00:00:00"/>
    <s v="00000921"/>
    <s v="Hàng trả - Mega An Phú - MEGA-HCM-Q2-0001"/>
    <n v="3449343"/>
    <n v="0"/>
    <n v="275948"/>
    <n v="3725291"/>
    <s v="Hàng trả"/>
    <d v="2026-04-10T00:00:00"/>
    <m/>
    <n v="0"/>
    <n v="-3725291"/>
    <n v="-3725291"/>
    <n v="0"/>
    <d v="2026-03-23T00:00:00"/>
    <m/>
    <d v="2026-03-23T00:00:00"/>
    <n v="0"/>
    <m/>
    <s v=""/>
    <s v="Đã thanh toán"/>
    <d v="2026-03-23T00:00:00"/>
    <d v="2026-04-10T00:00:00"/>
    <m/>
    <m/>
    <x v="0"/>
    <x v="0"/>
    <m/>
    <s v="00000921-3725291"/>
    <e v="#N/A"/>
  </r>
  <r>
    <x v="30"/>
    <x v="5"/>
    <d v="2026-03-23T00:00:00"/>
    <s v="SG/HT32600665"/>
    <d v="2026-03-23T00:00:00"/>
    <s v="00000207"/>
    <s v="Hàng trả - Mega Hiệp Phú - MEGA-HCM-Q12-0004"/>
    <n v="1559874"/>
    <n v="0"/>
    <n v="124790"/>
    <n v="1684664"/>
    <s v="Hàng trả"/>
    <d v="2026-04-10T00:00:00"/>
    <m/>
    <n v="0"/>
    <n v="-1684664"/>
    <n v="-1684664"/>
    <n v="0"/>
    <d v="2026-03-23T00:00:00"/>
    <m/>
    <d v="2026-03-23T00:00:00"/>
    <n v="0"/>
    <m/>
    <s v=""/>
    <s v="Đã thanh toán"/>
    <d v="2026-03-23T00:00:00"/>
    <d v="2026-04-10T00:00:00"/>
    <m/>
    <m/>
    <x v="0"/>
    <x v="0"/>
    <m/>
    <s v="00000207-1684664"/>
    <e v="#N/A"/>
  </r>
  <r>
    <x v="16"/>
    <x v="11"/>
    <d v="2026-03-24T00:00:00"/>
    <s v="BH09305"/>
    <d v="2026-03-26T00:00:00"/>
    <s v="00022891"/>
    <s v="19103563"/>
    <n v="1425000"/>
    <n v="0"/>
    <n v="114000"/>
    <n v="1539000"/>
    <s v="Bán hàng"/>
    <d v="2026-05-11T00:00:00"/>
    <m/>
    <n v="0"/>
    <n v="1539000"/>
    <n v="1539000"/>
    <n v="0"/>
    <d v="2026-03-26T00:00:00"/>
    <m/>
    <d v="2026-03-26T00:00:00"/>
    <n v="0"/>
    <m/>
    <s v=""/>
    <s v="Đã thanh toán"/>
    <d v="2026-03-26T00:00:00"/>
    <d v="2026-05-11T00:00:00"/>
    <m/>
    <m/>
    <x v="0"/>
    <x v="0"/>
    <m/>
    <s v="000228911539000"/>
    <e v="#N/A"/>
  </r>
  <r>
    <x v="30"/>
    <x v="5"/>
    <d v="2026-03-24T00:00:00"/>
    <s v="BH09693"/>
    <d v="2026-03-31T00:00:00"/>
    <s v="00024176"/>
    <s v="11366216 - Mega Bình Phú"/>
    <n v="851830"/>
    <n v="0"/>
    <n v="68146"/>
    <n v="919976"/>
    <s v="Bán hàng"/>
    <d v="2026-05-11T00:00:00"/>
    <m/>
    <n v="0"/>
    <n v="919976"/>
    <n v="919976"/>
    <n v="0"/>
    <d v="2026-03-31T00:00:00"/>
    <m/>
    <d v="2026-03-31T00:00:00"/>
    <n v="0"/>
    <m/>
    <s v=""/>
    <s v="Đã thanh toán"/>
    <d v="2026-03-31T00:00:00"/>
    <d v="2026-05-11T00:00:00"/>
    <m/>
    <m/>
    <x v="0"/>
    <x v="0"/>
    <m/>
    <s v="00024176919976"/>
    <e v="#N/A"/>
  </r>
  <r>
    <x v="30"/>
    <x v="5"/>
    <d v="2026-03-24T00:00:00"/>
    <s v="BH09694"/>
    <d v="2026-03-31T00:00:00"/>
    <s v="00024177"/>
    <s v="11365832 - Mega Bình Phú"/>
    <n v="2099000"/>
    <n v="0"/>
    <n v="167920"/>
    <n v="2266920"/>
    <s v="Bán hàng"/>
    <d v="2026-05-11T00:00:00"/>
    <m/>
    <n v="0"/>
    <n v="2266920"/>
    <n v="2266920"/>
    <n v="0"/>
    <d v="2026-03-31T00:00:00"/>
    <m/>
    <d v="2026-03-31T00:00:00"/>
    <n v="0"/>
    <m/>
    <s v=""/>
    <s v="Đã thanh toán"/>
    <d v="2026-03-31T00:00:00"/>
    <d v="2026-05-11T00:00:00"/>
    <m/>
    <m/>
    <x v="0"/>
    <x v="0"/>
    <m/>
    <s v="000241772266920"/>
    <e v="#N/A"/>
  </r>
  <r>
    <x v="27"/>
    <x v="8"/>
    <d v="2026-03-24T00:00:00"/>
    <s v="BH23957"/>
    <d v="2026-03-31T00:00:00"/>
    <s v="00023250"/>
    <s v="14123439"/>
    <n v="850801"/>
    <n v="0"/>
    <n v="68064"/>
    <n v="918865"/>
    <s v="Bán hàng"/>
    <d v="2026-05-11T00:00:00"/>
    <m/>
    <n v="0"/>
    <n v="918865"/>
    <n v="918865"/>
    <n v="0"/>
    <d v="2026-03-31T00:00:00"/>
    <m/>
    <d v="2026-03-31T00:00:00"/>
    <n v="0"/>
    <m/>
    <s v=""/>
    <s v="Đã thanh toán"/>
    <d v="2026-03-31T00:00:00"/>
    <d v="2026-05-11T00:00:00"/>
    <m/>
    <m/>
    <x v="0"/>
    <x v="0"/>
    <m/>
    <s v="00023250918865"/>
    <e v="#N/A"/>
  </r>
  <r>
    <x v="27"/>
    <x v="8"/>
    <d v="2026-03-24T00:00:00"/>
    <s v="BH23958"/>
    <d v="2026-03-31T00:00:00"/>
    <s v="00023980"/>
    <s v="14123441"/>
    <n v="1939366"/>
    <n v="0"/>
    <n v="155149"/>
    <n v="2094515"/>
    <s v="Bán hàng"/>
    <d v="2026-05-11T00:00:00"/>
    <m/>
    <n v="0"/>
    <n v="2094515"/>
    <n v="2094515"/>
    <n v="0"/>
    <d v="2026-03-31T00:00:00"/>
    <m/>
    <d v="2026-03-31T00:00:00"/>
    <n v="0"/>
    <m/>
    <s v=""/>
    <s v="Đã thanh toán"/>
    <d v="2026-03-31T00:00:00"/>
    <d v="2026-05-11T00:00:00"/>
    <m/>
    <m/>
    <x v="0"/>
    <x v="0"/>
    <m/>
    <s v="000239802094515"/>
    <e v="#N/A"/>
  </r>
  <r>
    <x v="27"/>
    <x v="8"/>
    <d v="2026-03-24T00:00:00"/>
    <s v="BH23959"/>
    <d v="2026-03-31T00:00:00"/>
    <s v="00023252"/>
    <s v="14122431"/>
    <n v="5247500"/>
    <n v="0"/>
    <n v="419800"/>
    <n v="5667300"/>
    <s v="Bán hàng"/>
    <d v="2026-05-11T00:00:00"/>
    <m/>
    <n v="0"/>
    <n v="5667300"/>
    <n v="5667300"/>
    <n v="0"/>
    <d v="2026-03-31T00:00:00"/>
    <m/>
    <d v="2026-03-31T00:00:00"/>
    <n v="0"/>
    <m/>
    <s v=""/>
    <s v="Đã thanh toán"/>
    <d v="2026-03-31T00:00:00"/>
    <d v="2026-05-11T00:00:00"/>
    <m/>
    <m/>
    <x v="0"/>
    <x v="0"/>
    <m/>
    <s v="000232525667300"/>
    <e v="#N/A"/>
  </r>
  <r>
    <x v="27"/>
    <x v="8"/>
    <d v="2026-03-25T00:00:00"/>
    <s v="BH24261"/>
    <d v="2026-03-31T00:00:00"/>
    <s v="00023251"/>
    <s v="14124419"/>
    <n v="5247500"/>
    <n v="0"/>
    <n v="419800"/>
    <n v="5667300"/>
    <s v="Bán hàng"/>
    <d v="2026-05-11T00:00:00"/>
    <m/>
    <n v="0"/>
    <n v="5667300"/>
    <n v="5667300"/>
    <n v="0"/>
    <d v="2026-03-31T00:00:00"/>
    <m/>
    <d v="2026-03-31T00:00:00"/>
    <n v="0"/>
    <m/>
    <s v=""/>
    <s v="Đã thanh toán"/>
    <d v="2026-03-31T00:00:00"/>
    <d v="2026-05-11T00:00:00"/>
    <m/>
    <m/>
    <x v="0"/>
    <x v="0"/>
    <m/>
    <s v="000232515667300"/>
    <e v="#N/A"/>
  </r>
  <r>
    <x v="30"/>
    <x v="5"/>
    <d v="2026-03-25T00:00:00"/>
    <s v="SG/HT32600664"/>
    <d v="2026-03-25T00:00:00"/>
    <s v="00000032"/>
    <s v="Hàng trả - Mega Hưng Phú - MEGA-HCM-TDC-0003"/>
    <n v="1648226"/>
    <n v="0"/>
    <n v="131858"/>
    <n v="1780084"/>
    <s v="Hàng trả"/>
    <d v="2026-04-10T00:00:00"/>
    <m/>
    <n v="0"/>
    <n v="-1780084"/>
    <n v="-1780084"/>
    <n v="0"/>
    <d v="2026-03-25T00:00:00"/>
    <m/>
    <d v="2026-03-25T00:00:00"/>
    <n v="0"/>
    <m/>
    <s v=""/>
    <s v="Đã thanh toán"/>
    <d v="2026-03-25T00:00:00"/>
    <d v="2026-04-10T00:00:00"/>
    <m/>
    <m/>
    <x v="0"/>
    <x v="0"/>
    <m/>
    <s v="00000032-1780084"/>
    <e v="#N/A"/>
  </r>
  <r>
    <x v="19"/>
    <x v="6"/>
    <d v="2026-03-25T00:00:00"/>
    <s v="SG/HT32600666"/>
    <d v="2026-03-25T00:00:00"/>
    <s v="00000104"/>
    <s v="Hàng trả - Mega Hải Phòng - MEGA-HPG-01--003"/>
    <n v="675108"/>
    <n v="0"/>
    <n v="54009"/>
    <n v="729117"/>
    <s v="Hàng trả"/>
    <d v="2026-04-10T00:00:00"/>
    <m/>
    <n v="0"/>
    <n v="-729117"/>
    <n v="-729117"/>
    <n v="0"/>
    <d v="2026-03-25T00:00:00"/>
    <m/>
    <d v="2026-03-25T00:00:00"/>
    <n v="0"/>
    <m/>
    <s v=""/>
    <s v="Đã thanh toán"/>
    <d v="2026-03-25T00:00:00"/>
    <d v="2026-04-10T00:00:00"/>
    <m/>
    <m/>
    <x v="0"/>
    <x v="0"/>
    <m/>
    <s v="00000104-729117"/>
    <e v="#N/A"/>
  </r>
  <r>
    <x v="19"/>
    <x v="6"/>
    <d v="2026-03-25T00:00:00"/>
    <s v="SG/HT32600672"/>
    <d v="2026-03-25T00:00:00"/>
    <s v="00000106"/>
    <s v="Hàng trả - Mega Hải Phòng - MEGA-HPG-01--003"/>
    <n v="228217"/>
    <n v="0"/>
    <n v="18257"/>
    <n v="246474"/>
    <s v="Hàng trả"/>
    <d v="2026-04-10T00:00:00"/>
    <m/>
    <n v="0"/>
    <n v="-246474"/>
    <n v="-246474"/>
    <n v="0"/>
    <d v="2026-03-25T00:00:00"/>
    <m/>
    <d v="2026-03-25T00:00:00"/>
    <n v="0"/>
    <m/>
    <s v=""/>
    <s v="Đã thanh toán"/>
    <d v="2026-03-25T00:00:00"/>
    <d v="2026-04-10T00:00:00"/>
    <m/>
    <m/>
    <x v="0"/>
    <x v="0"/>
    <m/>
    <s v="00000106-246474"/>
    <e v="#N/A"/>
  </r>
  <r>
    <x v="23"/>
    <x v="9"/>
    <d v="2026-03-26T00:00:00"/>
    <s v="BH09625"/>
    <d v="2026-03-31T00:00:00"/>
    <s v="00023256"/>
    <s v="TC24665177"/>
    <n v="1870084"/>
    <n v="0"/>
    <n v="149607"/>
    <n v="2019691"/>
    <s v="Bán hàng"/>
    <d v="2026-05-11T00:00:00"/>
    <m/>
    <n v="0"/>
    <n v="2019691"/>
    <n v="2019691"/>
    <n v="0"/>
    <d v="2026-03-31T00:00:00"/>
    <m/>
    <d v="2026-03-31T00:00:00"/>
    <n v="0"/>
    <m/>
    <s v=""/>
    <s v="Đã thanh toán"/>
    <d v="2026-03-31T00:00:00"/>
    <d v="2026-05-11T00:00:00"/>
    <m/>
    <m/>
    <x v="0"/>
    <x v="0"/>
    <m/>
    <s v="000232562019691"/>
    <e v="#N/A"/>
  </r>
  <r>
    <x v="20"/>
    <x v="3"/>
    <d v="2026-03-26T00:00:00"/>
    <s v="BH09626"/>
    <d v="2026-03-31T00:00:00"/>
    <s v="00023257"/>
    <s v="TC91032234 - Trung tâm thương mại MM Mega Market Đà Nẵng"/>
    <n v="2705500"/>
    <n v="0"/>
    <n v="216440"/>
    <n v="2921940"/>
    <s v="Bán hàng"/>
    <d v="2026-05-11T00:00:00"/>
    <m/>
    <n v="0"/>
    <n v="2921940"/>
    <n v="2921940"/>
    <n v="0"/>
    <d v="2026-03-31T00:00:00"/>
    <m/>
    <d v="2026-03-31T00:00:00"/>
    <n v="0"/>
    <m/>
    <s v=""/>
    <s v="Đã thanh toán"/>
    <d v="2026-03-31T00:00:00"/>
    <d v="2026-05-11T00:00:00"/>
    <m/>
    <m/>
    <x v="0"/>
    <x v="0"/>
    <m/>
    <s v="000232572921940"/>
    <e v="#N/A"/>
  </r>
  <r>
    <x v="33"/>
    <x v="14"/>
    <d v="2026-03-26T00:00:00"/>
    <s v="BH09627"/>
    <d v="2026-03-31T00:00:00"/>
    <s v="00023258"/>
    <s v="TC28009137"/>
    <n v="700000"/>
    <n v="0"/>
    <n v="56000"/>
    <n v="756000"/>
    <s v="Bán hàng"/>
    <d v="2026-05-11T00:00:00"/>
    <m/>
    <n v="0"/>
    <n v="756000"/>
    <n v="756000"/>
    <n v="0"/>
    <d v="2026-03-31T00:00:00"/>
    <m/>
    <d v="2026-03-31T00:00:00"/>
    <n v="0"/>
    <m/>
    <s v=""/>
    <s v="Đã thanh toán"/>
    <d v="2026-03-31T00:00:00"/>
    <d v="2026-05-11T00:00:00"/>
    <m/>
    <m/>
    <x v="0"/>
    <x v="0"/>
    <m/>
    <s v="00023258756000"/>
    <e v="#N/A"/>
  </r>
  <r>
    <x v="24"/>
    <x v="0"/>
    <d v="2026-03-26T00:00:00"/>
    <s v="BH09628"/>
    <d v="2026-03-31T00:00:00"/>
    <s v="00023259"/>
    <s v="TC27019350"/>
    <n v="1551330"/>
    <n v="0"/>
    <n v="124106"/>
    <n v="1675436"/>
    <s v="Bán hàng"/>
    <d v="2026-05-11T00:00:00"/>
    <m/>
    <n v="0"/>
    <n v="1675436"/>
    <n v="1675436"/>
    <n v="0"/>
    <d v="2026-03-31T00:00:00"/>
    <m/>
    <d v="2026-03-31T00:00:00"/>
    <n v="0"/>
    <m/>
    <s v=""/>
    <s v="Đã thanh toán"/>
    <d v="2026-03-31T00:00:00"/>
    <d v="2026-05-11T00:00:00"/>
    <m/>
    <m/>
    <x v="0"/>
    <x v="0"/>
    <m/>
    <s v="000232591675436"/>
    <e v="#N/A"/>
  </r>
  <r>
    <x v="23"/>
    <x v="9"/>
    <d v="2026-03-26T00:00:00"/>
    <s v="BH09629"/>
    <d v="2026-03-31T00:00:00"/>
    <s v="00023260"/>
    <s v="TC24664885"/>
    <n v="1049500"/>
    <n v="0"/>
    <n v="83960"/>
    <n v="1133460"/>
    <s v="Bán hàng"/>
    <d v="2026-05-11T00:00:00"/>
    <m/>
    <n v="0"/>
    <n v="1133460"/>
    <n v="1133460"/>
    <n v="0"/>
    <d v="2026-03-31T00:00:00"/>
    <m/>
    <d v="2026-03-31T00:00:00"/>
    <n v="0"/>
    <m/>
    <s v=""/>
    <s v="Đã thanh toán"/>
    <d v="2026-03-31T00:00:00"/>
    <d v="2026-05-11T00:00:00"/>
    <m/>
    <m/>
    <x v="0"/>
    <x v="0"/>
    <m/>
    <s v="000232601133460"/>
    <e v="#N/A"/>
  </r>
  <r>
    <x v="28"/>
    <x v="7"/>
    <d v="2026-03-26T00:00:00"/>
    <s v="BH09630"/>
    <d v="2026-03-31T00:00:00"/>
    <s v="00023261"/>
    <s v="TC23422510"/>
    <n v="2893620"/>
    <n v="0"/>
    <n v="231490"/>
    <n v="3125110"/>
    <s v="Bán hàng"/>
    <d v="2026-05-11T00:00:00"/>
    <m/>
    <n v="0"/>
    <n v="3125110"/>
    <n v="3125110"/>
    <n v="0"/>
    <d v="2026-03-31T00:00:00"/>
    <m/>
    <d v="2026-03-31T00:00:00"/>
    <n v="0"/>
    <m/>
    <s v=""/>
    <s v="Đã thanh toán"/>
    <d v="2026-03-31T00:00:00"/>
    <d v="2026-05-11T00:00:00"/>
    <m/>
    <m/>
    <x v="0"/>
    <x v="0"/>
    <m/>
    <s v="000232613125110"/>
    <e v="#N/A"/>
  </r>
  <r>
    <x v="22"/>
    <x v="2"/>
    <d v="2026-03-26T00:00:00"/>
    <s v="BH09631"/>
    <d v="2026-03-31T00:00:00"/>
    <s v="00023262"/>
    <s v="TC22019366"/>
    <n v="4246950"/>
    <n v="0"/>
    <n v="339756"/>
    <n v="4586706"/>
    <s v="Bán hàng"/>
    <d v="2026-05-11T00:00:00"/>
    <m/>
    <n v="0"/>
    <n v="4586706"/>
    <n v="4586706"/>
    <n v="0"/>
    <d v="2026-03-31T00:00:00"/>
    <m/>
    <d v="2026-03-31T00:00:00"/>
    <n v="0"/>
    <m/>
    <s v=""/>
    <s v="Đã thanh toán"/>
    <d v="2026-03-31T00:00:00"/>
    <d v="2026-05-11T00:00:00"/>
    <m/>
    <m/>
    <x v="0"/>
    <x v="0"/>
    <m/>
    <s v="000232624586706"/>
    <e v="#N/A"/>
  </r>
  <r>
    <x v="21"/>
    <x v="10"/>
    <d v="2026-03-26T00:00:00"/>
    <s v="BH09632"/>
    <d v="2026-03-31T00:00:00"/>
    <s v="00023263"/>
    <s v="TC20049351"/>
    <n v="1719535"/>
    <n v="0"/>
    <n v="137563"/>
    <n v="1857098"/>
    <s v="Bán hàng"/>
    <d v="2026-05-11T00:00:00"/>
    <m/>
    <n v="0"/>
    <n v="1857098"/>
    <n v="1857098"/>
    <n v="0"/>
    <d v="2026-03-31T00:00:00"/>
    <m/>
    <d v="2026-03-31T00:00:00"/>
    <n v="0"/>
    <m/>
    <s v=""/>
    <s v="Đã thanh toán"/>
    <d v="2026-03-31T00:00:00"/>
    <d v="2026-05-11T00:00:00"/>
    <m/>
    <m/>
    <x v="0"/>
    <x v="0"/>
    <m/>
    <s v="000232631857098"/>
    <e v="#N/A"/>
  </r>
  <r>
    <x v="21"/>
    <x v="10"/>
    <d v="2026-03-26T00:00:00"/>
    <s v="BH09633"/>
    <d v="2026-03-31T00:00:00"/>
    <s v="00023264"/>
    <s v="TC20049067"/>
    <n v="1540565"/>
    <n v="0"/>
    <n v="123245"/>
    <n v="1663810"/>
    <s v="Bán hàng"/>
    <d v="2026-05-11T00:00:00"/>
    <m/>
    <n v="0"/>
    <n v="1663810"/>
    <n v="1663810"/>
    <n v="0"/>
    <d v="2026-03-31T00:00:00"/>
    <m/>
    <d v="2026-03-31T00:00:00"/>
    <n v="0"/>
    <m/>
    <s v=""/>
    <s v="Đã thanh toán"/>
    <d v="2026-03-31T00:00:00"/>
    <d v="2026-05-11T00:00:00"/>
    <m/>
    <m/>
    <x v="0"/>
    <x v="0"/>
    <m/>
    <s v="000232641663810"/>
    <e v="#N/A"/>
  </r>
  <r>
    <x v="19"/>
    <x v="6"/>
    <d v="2026-03-26T00:00:00"/>
    <s v="BH09634"/>
    <d v="2026-03-31T00:00:00"/>
    <s v="00023265"/>
    <s v="TC16174467"/>
    <n v="700000"/>
    <n v="0"/>
    <n v="56000"/>
    <n v="756000"/>
    <s v="Bán hàng"/>
    <d v="2026-05-11T00:00:00"/>
    <m/>
    <n v="0"/>
    <n v="756000"/>
    <n v="756000"/>
    <n v="0"/>
    <d v="2026-03-31T00:00:00"/>
    <m/>
    <d v="2026-03-31T00:00:00"/>
    <n v="0"/>
    <m/>
    <s v=""/>
    <s v="Đã thanh toán"/>
    <d v="2026-03-31T00:00:00"/>
    <d v="2026-05-11T00:00:00"/>
    <m/>
    <m/>
    <x v="0"/>
    <x v="0"/>
    <m/>
    <s v="00023265756000"/>
    <e v="#N/A"/>
  </r>
  <r>
    <x v="19"/>
    <x v="6"/>
    <d v="2026-03-26T00:00:00"/>
    <s v="BH09635"/>
    <d v="2026-03-31T00:00:00"/>
    <s v="00023266"/>
    <s v="TC16174163"/>
    <n v="2143180"/>
    <n v="0"/>
    <n v="171454"/>
    <n v="2314634"/>
    <s v="Bán hàng"/>
    <d v="2026-05-11T00:00:00"/>
    <m/>
    <n v="0"/>
    <n v="2314634"/>
    <n v="2314634"/>
    <n v="0"/>
    <d v="2026-03-31T00:00:00"/>
    <m/>
    <d v="2026-03-31T00:00:00"/>
    <n v="0"/>
    <m/>
    <s v=""/>
    <s v="Đã thanh toán"/>
    <d v="2026-03-31T00:00:00"/>
    <d v="2026-05-11T00:00:00"/>
    <m/>
    <m/>
    <x v="0"/>
    <x v="0"/>
    <m/>
    <s v="000232662314634"/>
    <e v="#N/A"/>
  </r>
  <r>
    <x v="20"/>
    <x v="3"/>
    <d v="2026-03-26T00:00:00"/>
    <s v="BH09636"/>
    <d v="2026-03-31T00:00:00"/>
    <s v="00023267"/>
    <s v="TC17377858"/>
    <n v="2099000"/>
    <n v="0"/>
    <n v="167920"/>
    <n v="2266920"/>
    <s v="Bán hàng"/>
    <d v="2026-05-11T00:00:00"/>
    <m/>
    <n v="0"/>
    <n v="2266920"/>
    <n v="2266920"/>
    <n v="0"/>
    <d v="2026-03-31T00:00:00"/>
    <m/>
    <d v="2026-03-31T00:00:00"/>
    <n v="0"/>
    <m/>
    <s v=""/>
    <s v="Đã thanh toán"/>
    <d v="2026-03-31T00:00:00"/>
    <d v="2026-05-11T00:00:00"/>
    <m/>
    <m/>
    <x v="0"/>
    <x v="0"/>
    <m/>
    <s v="000232672266920"/>
    <e v="#N/A"/>
  </r>
  <r>
    <x v="20"/>
    <x v="3"/>
    <d v="2026-03-26T00:00:00"/>
    <s v="BH09637"/>
    <d v="2026-03-31T00:00:00"/>
    <s v="00023268"/>
    <s v="TC17377750"/>
    <n v="700000"/>
    <n v="0"/>
    <n v="56000"/>
    <n v="756000"/>
    <s v="Bán hàng"/>
    <d v="2026-05-11T00:00:00"/>
    <m/>
    <n v="0"/>
    <n v="756000"/>
    <n v="756000"/>
    <n v="0"/>
    <d v="2026-03-31T00:00:00"/>
    <m/>
    <d v="2026-03-31T00:00:00"/>
    <n v="0"/>
    <m/>
    <s v=""/>
    <s v="Đã thanh toán"/>
    <d v="2026-03-31T00:00:00"/>
    <d v="2026-05-11T00:00:00"/>
    <m/>
    <m/>
    <x v="0"/>
    <x v="0"/>
    <m/>
    <s v="00023268756000"/>
    <e v="#N/A"/>
  </r>
  <r>
    <x v="30"/>
    <x v="5"/>
    <d v="2026-03-26T00:00:00"/>
    <s v="BH09638"/>
    <d v="2026-03-31T00:00:00"/>
    <s v="00023269"/>
    <s v="12227518 - Mega Hiệp Phú"/>
    <n v="700000"/>
    <n v="0"/>
    <n v="56000"/>
    <n v="756000"/>
    <s v="Bán hàng"/>
    <d v="2026-05-11T00:00:00"/>
    <m/>
    <n v="0"/>
    <n v="756000"/>
    <n v="756000"/>
    <n v="0"/>
    <d v="2026-03-31T00:00:00"/>
    <m/>
    <d v="2026-03-31T00:00:00"/>
    <n v="0"/>
    <m/>
    <s v=""/>
    <s v="Đã thanh toán"/>
    <d v="2026-03-31T00:00:00"/>
    <d v="2026-05-11T00:00:00"/>
    <m/>
    <m/>
    <x v="0"/>
    <x v="0"/>
    <m/>
    <s v="00023269756000"/>
    <e v="#N/A"/>
  </r>
  <r>
    <x v="30"/>
    <x v="5"/>
    <d v="2026-03-26T00:00:00"/>
    <s v="BH09639"/>
    <d v="2026-03-31T00:00:00"/>
    <s v="00023270"/>
    <s v="12227218 - Mega Hiệp Phú"/>
    <n v="1656000"/>
    <n v="0"/>
    <n v="132480"/>
    <n v="1788480"/>
    <s v="Bán hàng"/>
    <d v="2026-05-11T00:00:00"/>
    <m/>
    <n v="0"/>
    <n v="1788480"/>
    <n v="1788480"/>
    <n v="0"/>
    <d v="2026-03-31T00:00:00"/>
    <m/>
    <d v="2026-03-31T00:00:00"/>
    <n v="0"/>
    <m/>
    <s v=""/>
    <s v="Đã thanh toán"/>
    <d v="2026-03-31T00:00:00"/>
    <d v="2026-05-11T00:00:00"/>
    <m/>
    <m/>
    <x v="0"/>
    <x v="0"/>
    <m/>
    <s v="000232701788480"/>
    <e v="#N/A"/>
  </r>
  <r>
    <x v="21"/>
    <x v="10"/>
    <d v="2026-03-26T00:00:00"/>
    <s v="SG/HT32600667"/>
    <d v="2026-03-26T00:00:00"/>
    <s v="00000126"/>
    <s v="Hàng trả - Mega An Giang - MEGA-AGG-00--006"/>
    <n v="2386643"/>
    <n v="0"/>
    <n v="190931"/>
    <n v="2577574"/>
    <s v="Hàng trả"/>
    <d v="2026-04-10T00:00:00"/>
    <m/>
    <n v="0"/>
    <n v="-2577574"/>
    <n v="-2577574"/>
    <n v="0"/>
    <d v="2026-03-26T00:00:00"/>
    <m/>
    <d v="2026-03-26T00:00:00"/>
    <n v="0"/>
    <m/>
    <s v=""/>
    <s v="Đã thanh toán"/>
    <d v="2026-03-26T00:00:00"/>
    <d v="2026-04-10T00:00:00"/>
    <m/>
    <m/>
    <x v="0"/>
    <x v="0"/>
    <m/>
    <s v="00000126-2577574"/>
    <e v="#N/A"/>
  </r>
  <r>
    <x v="16"/>
    <x v="11"/>
    <d v="2026-03-26T00:00:00"/>
    <s v="SG/HT32600668"/>
    <d v="2026-03-26T00:00:00"/>
    <s v="00000128"/>
    <s v="Hàng trả - Mega Bình Dương - MEGA-HCM-00--008"/>
    <n v="1875992"/>
    <n v="0"/>
    <n v="150079"/>
    <n v="2026071"/>
    <s v="Hàng trả"/>
    <d v="2026-04-10T00:00:00"/>
    <m/>
    <n v="0"/>
    <n v="-2026071"/>
    <n v="-2026071"/>
    <n v="0"/>
    <d v="2026-03-26T00:00:00"/>
    <m/>
    <d v="2026-03-26T00:00:00"/>
    <n v="0"/>
    <m/>
    <s v=""/>
    <s v="Đã thanh toán"/>
    <d v="2026-03-26T00:00:00"/>
    <d v="2026-04-10T00:00:00"/>
    <m/>
    <m/>
    <x v="0"/>
    <x v="0"/>
    <m/>
    <s v="00000128-2026071"/>
    <e v="#N/A"/>
  </r>
  <r>
    <x v="16"/>
    <x v="11"/>
    <d v="2026-03-26T00:00:00"/>
    <s v="SG/HT32600669"/>
    <d v="2026-03-26T00:00:00"/>
    <s v="00000133"/>
    <s v="Hàng trả - Mega Bình Dương - MEGA-HCM-00--008"/>
    <n v="828000"/>
    <n v="0"/>
    <n v="66240"/>
    <n v="894240"/>
    <s v="Hàng trả"/>
    <d v="2026-04-10T00:00:00"/>
    <m/>
    <n v="0"/>
    <n v="-894240"/>
    <n v="-894240"/>
    <n v="0"/>
    <d v="2026-03-26T00:00:00"/>
    <m/>
    <d v="2026-03-26T00:00:00"/>
    <n v="0"/>
    <m/>
    <s v=""/>
    <s v="Đã thanh toán"/>
    <d v="2026-03-26T00:00:00"/>
    <d v="2026-04-10T00:00:00"/>
    <m/>
    <m/>
    <x v="0"/>
    <x v="0"/>
    <m/>
    <s v="00000133-894240"/>
    <e v="#N/A"/>
  </r>
  <r>
    <x v="25"/>
    <x v="13"/>
    <d v="2026-03-26T00:00:00"/>
    <s v="SG/HT32600670"/>
    <d v="2026-03-26T00:00:00"/>
    <s v="00000060"/>
    <s v="Hàng trả - Mega Bình Định - MEGA-GLI-00--007"/>
    <n v="1570000"/>
    <n v="0"/>
    <n v="125600"/>
    <n v="1695600"/>
    <s v="Hàng trả"/>
    <d v="2026-04-10T00:00:00"/>
    <m/>
    <n v="0"/>
    <n v="-1695600"/>
    <n v="-1695600"/>
    <n v="0"/>
    <d v="2026-03-26T00:00:00"/>
    <m/>
    <d v="2026-03-26T00:00:00"/>
    <n v="0"/>
    <m/>
    <s v=""/>
    <s v="Đã thanh toán"/>
    <d v="2026-03-26T00:00:00"/>
    <d v="2026-04-10T00:00:00"/>
    <m/>
    <m/>
    <x v="0"/>
    <x v="0"/>
    <m/>
    <s v="00000060-1695600"/>
    <e v="#N/A"/>
  </r>
  <r>
    <x v="24"/>
    <x v="0"/>
    <d v="2026-03-26T00:00:00"/>
    <s v="SG/HT32600671"/>
    <d v="2026-03-26T00:00:00"/>
    <s v="00000081"/>
    <s v="Hàng trả - Mega Đắk Lắk - MEGA-DLK-00--014"/>
    <n v="751040"/>
    <n v="0"/>
    <n v="60084"/>
    <n v="811124"/>
    <s v="Hàng trả"/>
    <d v="2026-04-10T00:00:00"/>
    <m/>
    <n v="0"/>
    <n v="-811124"/>
    <n v="-811124"/>
    <n v="0"/>
    <d v="2026-03-26T00:00:00"/>
    <m/>
    <d v="2026-03-26T00:00:00"/>
    <n v="0"/>
    <m/>
    <s v=""/>
    <s v="Đã thanh toán"/>
    <d v="2026-03-26T00:00:00"/>
    <d v="2026-04-10T00:00:00"/>
    <m/>
    <m/>
    <x v="0"/>
    <x v="0"/>
    <m/>
    <s v="00000081-811124"/>
    <e v="#N/A"/>
  </r>
  <r>
    <x v="33"/>
    <x v="14"/>
    <d v="2026-03-26T00:00:00"/>
    <s v="SG/HT32600673"/>
    <d v="2026-03-26T00:00:00"/>
    <s v="00000134"/>
    <s v="Hàng trả - Mega Kiên Giang - MEGA-AGG-00--015"/>
    <n v="1013296"/>
    <n v="0"/>
    <n v="81063"/>
    <n v="1094359"/>
    <s v="Hàng trả"/>
    <d v="2026-04-10T00:00:00"/>
    <m/>
    <n v="0"/>
    <n v="-1094359"/>
    <n v="-1094359"/>
    <n v="0"/>
    <d v="2026-03-26T00:00:00"/>
    <m/>
    <d v="2026-03-26T00:00:00"/>
    <n v="0"/>
    <m/>
    <s v=""/>
    <s v="Đã thanh toán"/>
    <d v="2026-03-26T00:00:00"/>
    <d v="2026-04-10T00:00:00"/>
    <m/>
    <m/>
    <x v="0"/>
    <x v="0"/>
    <m/>
    <s v="00000134-1094359"/>
    <e v="#N/A"/>
  </r>
  <r>
    <x v="29"/>
    <x v="1"/>
    <d v="2026-03-26T00:00:00"/>
    <s v="SG/HT32600674"/>
    <d v="2026-03-26T00:00:00"/>
    <s v="00000070"/>
    <s v="Hàng trả - Mega Nha Trang - MEGA-KHA-00--011"/>
    <n v="2433687"/>
    <n v="0"/>
    <n v="194694"/>
    <n v="2628381"/>
    <s v="Hàng trả"/>
    <d v="2026-04-10T00:00:00"/>
    <m/>
    <n v="0"/>
    <n v="-2628381"/>
    <n v="-2628381"/>
    <n v="0"/>
    <d v="2026-03-26T00:00:00"/>
    <m/>
    <d v="2026-03-26T00:00:00"/>
    <n v="0"/>
    <m/>
    <s v=""/>
    <s v="Đã thanh toán"/>
    <d v="2026-03-26T00:00:00"/>
    <d v="2026-04-10T00:00:00"/>
    <m/>
    <m/>
    <x v="0"/>
    <x v="0"/>
    <m/>
    <s v="00000070-2628381"/>
    <e v="#N/A"/>
  </r>
  <r>
    <x v="29"/>
    <x v="1"/>
    <d v="2026-03-26T00:00:00"/>
    <s v="SG/HT32600675"/>
    <d v="2026-03-26T00:00:00"/>
    <s v="00000089"/>
    <s v="Hàng trả - Mega Nha Trang - MEGA-KHA-00--011"/>
    <n v="585978"/>
    <n v="0"/>
    <n v="46879"/>
    <n v="632857"/>
    <s v="Hàng trả"/>
    <d v="2026-04-10T00:00:00"/>
    <m/>
    <n v="0"/>
    <n v="-632857"/>
    <n v="-632857"/>
    <n v="0"/>
    <d v="2026-03-26T00:00:00"/>
    <m/>
    <d v="2026-03-26T00:00:00"/>
    <n v="0"/>
    <m/>
    <s v=""/>
    <s v="Đã thanh toán"/>
    <d v="2026-03-26T00:00:00"/>
    <d v="2026-04-10T00:00:00"/>
    <m/>
    <m/>
    <x v="0"/>
    <x v="0"/>
    <m/>
    <s v="00000089-632857"/>
    <e v="#N/A"/>
  </r>
  <r>
    <x v="22"/>
    <x v="2"/>
    <d v="2026-03-26T00:00:00"/>
    <s v="SG/HT32600676"/>
    <d v="2026-03-26T00:00:00"/>
    <s v="00000112"/>
    <s v="Hàng trả - Mega Vũng Tàu - MEGA-HCM-00--009"/>
    <n v="736000"/>
    <n v="0"/>
    <n v="58880"/>
    <n v="794880"/>
    <s v="Hàng trả"/>
    <d v="2026-04-10T00:00:00"/>
    <m/>
    <n v="0"/>
    <n v="-794880"/>
    <n v="-794880"/>
    <n v="0"/>
    <d v="2026-03-26T00:00:00"/>
    <m/>
    <d v="2026-03-26T00:00:00"/>
    <n v="0"/>
    <m/>
    <s v=""/>
    <s v="Đã thanh toán"/>
    <d v="2026-03-26T00:00:00"/>
    <d v="2026-04-10T00:00:00"/>
    <m/>
    <m/>
    <x v="0"/>
    <x v="0"/>
    <m/>
    <s v="00000112-794880"/>
    <e v="#N/A"/>
  </r>
  <r>
    <x v="16"/>
    <x v="11"/>
    <d v="2026-03-27T00:00:00"/>
    <s v="BH09643"/>
    <d v="2026-03-31T00:00:00"/>
    <s v="00023271"/>
    <s v="19105229"/>
    <n v="1528000"/>
    <n v="0"/>
    <n v="122240"/>
    <n v="1650240"/>
    <s v="Bán hàng"/>
    <d v="2026-05-11T00:00:00"/>
    <m/>
    <n v="0"/>
    <n v="1650240"/>
    <n v="1650240"/>
    <n v="0"/>
    <d v="2026-03-31T00:00:00"/>
    <m/>
    <d v="2026-03-31T00:00:00"/>
    <n v="0"/>
    <m/>
    <s v=""/>
    <s v="Đã thanh toán"/>
    <d v="2026-03-31T00:00:00"/>
    <d v="2026-05-11T00:00:00"/>
    <m/>
    <m/>
    <x v="0"/>
    <x v="0"/>
    <m/>
    <s v="000232711650240"/>
    <e v="#N/A"/>
  </r>
  <r>
    <x v="30"/>
    <x v="5"/>
    <d v="2026-03-27T00:00:00"/>
    <s v="SG/HT32600663"/>
    <d v="2026-03-27T00:00:00"/>
    <s v="00000271"/>
    <s v="Hàng trả - Mega Bình Phú - MEGA-HCM-Q6-0002"/>
    <n v="4229520"/>
    <n v="0"/>
    <n v="338362"/>
    <n v="4567882"/>
    <s v="Hàng trả"/>
    <d v="2026-04-10T00:00:00"/>
    <m/>
    <n v="0"/>
    <n v="-4567882"/>
    <n v="-4567882"/>
    <n v="0"/>
    <d v="2026-03-27T00:00:00"/>
    <m/>
    <d v="2026-03-27T00:00:00"/>
    <n v="0"/>
    <m/>
    <s v=""/>
    <s v="Đã thanh toán"/>
    <d v="2026-03-27T00:00:00"/>
    <d v="2026-04-10T00:00:00"/>
    <m/>
    <m/>
    <x v="0"/>
    <x v="0"/>
    <m/>
    <s v="00000271-4567882"/>
    <e v="#N/A"/>
  </r>
  <r>
    <x v="35"/>
    <x v="12"/>
    <d v="2026-03-28T00:00:00"/>
    <s v="BH09640"/>
    <d v="2026-03-31T00:00:00"/>
    <s v="00023272"/>
    <s v="18630038"/>
    <n v="1049500"/>
    <n v="0"/>
    <n v="83960"/>
    <n v="1133460"/>
    <s v="Bán hàng"/>
    <d v="2026-05-11T00:00:00"/>
    <m/>
    <n v="0"/>
    <n v="1133460"/>
    <n v="1133460"/>
    <n v="0"/>
    <d v="2026-03-31T00:00:00"/>
    <m/>
    <d v="2026-03-31T00:00:00"/>
    <n v="0"/>
    <m/>
    <s v=""/>
    <s v="Đã thanh toán"/>
    <d v="2026-03-31T00:00:00"/>
    <d v="2026-05-11T00:00:00"/>
    <m/>
    <m/>
    <x v="0"/>
    <x v="0"/>
    <m/>
    <s v="000232721133460"/>
    <e v="#N/A"/>
  </r>
  <r>
    <x v="35"/>
    <x v="12"/>
    <d v="2026-03-28T00:00:00"/>
    <s v="BH09641"/>
    <d v="2026-03-31T00:00:00"/>
    <s v="00023273"/>
    <s v="18629923"/>
    <n v="828000"/>
    <n v="0"/>
    <n v="66240"/>
    <n v="894240"/>
    <s v="Bán hàng"/>
    <d v="2026-05-11T00:00:00"/>
    <m/>
    <n v="0"/>
    <n v="894240"/>
    <n v="894240"/>
    <n v="0"/>
    <d v="2026-03-31T00:00:00"/>
    <m/>
    <d v="2026-03-31T00:00:00"/>
    <n v="0"/>
    <m/>
    <s v=""/>
    <s v="Đã thanh toán"/>
    <d v="2026-03-31T00:00:00"/>
    <d v="2026-05-11T00:00:00"/>
    <m/>
    <m/>
    <x v="0"/>
    <x v="0"/>
    <m/>
    <s v="00023273894240"/>
    <e v="#N/A"/>
  </r>
  <r>
    <x v="35"/>
    <x v="12"/>
    <d v="2026-03-28T00:00:00"/>
    <s v="BH09642"/>
    <d v="2026-03-31T00:00:00"/>
    <s v="00023274"/>
    <s v="18631710"/>
    <n v="2143180"/>
    <n v="0"/>
    <n v="171454"/>
    <n v="2314634"/>
    <s v="Bán hàng"/>
    <d v="2026-05-11T00:00:00"/>
    <m/>
    <n v="0"/>
    <n v="2314634"/>
    <n v="2314634"/>
    <n v="0"/>
    <d v="2026-03-31T00:00:00"/>
    <m/>
    <d v="2026-03-31T00:00:00"/>
    <n v="0"/>
    <m/>
    <s v=""/>
    <s v="Đã thanh toán"/>
    <d v="2026-03-31T00:00:00"/>
    <d v="2026-05-11T00:00:00"/>
    <m/>
    <m/>
    <x v="0"/>
    <x v="0"/>
    <m/>
    <s v="000232742314634"/>
    <e v="#N/A"/>
  </r>
  <r>
    <x v="30"/>
    <x v="5"/>
    <d v="2026-03-28T00:00:00"/>
    <s v="BH09644"/>
    <d v="2026-03-31T00:00:00"/>
    <s v="00023276"/>
    <s v="10189697 - Mega An Phú"/>
    <n v="982130"/>
    <n v="0"/>
    <n v="78570"/>
    <n v="1060700"/>
    <s v="Bán hàng"/>
    <d v="2026-05-11T00:00:00"/>
    <m/>
    <n v="0"/>
    <n v="1060700"/>
    <n v="1060700"/>
    <n v="0"/>
    <d v="2026-03-31T00:00:00"/>
    <m/>
    <d v="2026-03-31T00:00:00"/>
    <n v="0"/>
    <m/>
    <s v=""/>
    <s v="Đã thanh toán"/>
    <d v="2026-03-31T00:00:00"/>
    <d v="2026-05-11T00:00:00"/>
    <m/>
    <m/>
    <x v="0"/>
    <x v="0"/>
    <m/>
    <s v="000232761060700"/>
    <e v="#N/A"/>
  </r>
  <r>
    <x v="25"/>
    <x v="13"/>
    <d v="2026-03-30T00:00:00"/>
    <s v="BH09645"/>
    <d v="2026-03-31T00:00:00"/>
    <s v="00023277"/>
    <s v="TC21476525"/>
    <n v="2893620"/>
    <n v="0"/>
    <n v="231490"/>
    <n v="3125110"/>
    <s v="Bán hàng"/>
    <d v="2026-05-11T00:00:00"/>
    <m/>
    <n v="0"/>
    <n v="3125110"/>
    <n v="3125110"/>
    <n v="0"/>
    <d v="2026-03-31T00:00:00"/>
    <m/>
    <d v="2026-03-31T00:00:00"/>
    <n v="0"/>
    <m/>
    <s v=""/>
    <s v="Đã thanh toán"/>
    <d v="2026-03-31T00:00:00"/>
    <d v="2026-05-11T00:00:00"/>
    <m/>
    <m/>
    <x v="0"/>
    <x v="0"/>
    <m/>
    <s v="000232773125110"/>
    <e v="#N/A"/>
  </r>
  <r>
    <x v="20"/>
    <x v="3"/>
    <d v="2026-03-30T00:00:00"/>
    <s v="BH09646"/>
    <d v="2026-03-31T00:00:00"/>
    <s v="00023278"/>
    <s v="TC17379368"/>
    <n v="982130"/>
    <n v="0"/>
    <n v="78570"/>
    <n v="1060700"/>
    <s v="Bán hàng"/>
    <d v="2026-05-11T00:00:00"/>
    <m/>
    <n v="0"/>
    <n v="1060700"/>
    <n v="1060700"/>
    <n v="0"/>
    <d v="2026-03-31T00:00:00"/>
    <m/>
    <d v="2026-03-31T00:00:00"/>
    <n v="0"/>
    <m/>
    <s v=""/>
    <s v="Đã thanh toán"/>
    <d v="2026-03-31T00:00:00"/>
    <d v="2026-05-11T00:00:00"/>
    <m/>
    <m/>
    <x v="0"/>
    <x v="0"/>
    <m/>
    <s v="000232781060700"/>
    <e v="#N/A"/>
  </r>
  <r>
    <x v="20"/>
    <x v="3"/>
    <d v="2026-03-30T00:00:00"/>
    <s v="BH09647"/>
    <d v="2026-03-31T00:00:00"/>
    <s v="00023279"/>
    <s v="TC17378745"/>
    <n v="1970450"/>
    <n v="0"/>
    <n v="157636"/>
    <n v="2128086"/>
    <s v="Bán hàng"/>
    <d v="2026-05-11T00:00:00"/>
    <m/>
    <n v="0"/>
    <n v="2128086"/>
    <n v="2128086"/>
    <n v="0"/>
    <d v="2026-03-31T00:00:00"/>
    <m/>
    <d v="2026-03-31T00:00:00"/>
    <n v="0"/>
    <m/>
    <s v=""/>
    <s v="Đã thanh toán"/>
    <d v="2026-03-31T00:00:00"/>
    <d v="2026-05-11T00:00:00"/>
    <m/>
    <m/>
    <x v="0"/>
    <x v="0"/>
    <m/>
    <s v="000232792128086"/>
    <e v="#N/A"/>
  </r>
  <r>
    <x v="19"/>
    <x v="6"/>
    <d v="2026-03-30T00:00:00"/>
    <s v="BH09648"/>
    <d v="2026-03-31T00:00:00"/>
    <s v="00023280"/>
    <s v="TC16177178"/>
    <n v="2193620"/>
    <n v="0"/>
    <n v="175490"/>
    <n v="2369110"/>
    <s v="Bán hàng"/>
    <d v="2026-05-11T00:00:00"/>
    <m/>
    <n v="0"/>
    <n v="2369110"/>
    <n v="2369110"/>
    <n v="0"/>
    <d v="2026-03-31T00:00:00"/>
    <m/>
    <d v="2026-03-31T00:00:00"/>
    <n v="0"/>
    <m/>
    <s v=""/>
    <s v="Đã thanh toán"/>
    <d v="2026-03-31T00:00:00"/>
    <d v="2026-05-11T00:00:00"/>
    <m/>
    <m/>
    <x v="0"/>
    <x v="0"/>
    <m/>
    <s v="000232802369110"/>
    <e v="#N/A"/>
  </r>
  <r>
    <x v="19"/>
    <x v="6"/>
    <d v="2026-03-30T00:00:00"/>
    <s v="BH09649"/>
    <d v="2026-03-31T00:00:00"/>
    <s v="00023281"/>
    <s v="TC16177081"/>
    <n v="2052340"/>
    <n v="0"/>
    <n v="164187"/>
    <n v="2216527"/>
    <s v="Bán hàng"/>
    <d v="2026-05-11T00:00:00"/>
    <m/>
    <n v="0"/>
    <n v="2216527"/>
    <n v="2216527"/>
    <n v="0"/>
    <d v="2026-03-31T00:00:00"/>
    <m/>
    <d v="2026-03-31T00:00:00"/>
    <n v="0"/>
    <m/>
    <s v=""/>
    <s v="Đã thanh toán"/>
    <d v="2026-03-31T00:00:00"/>
    <d v="2026-05-11T00:00:00"/>
    <m/>
    <m/>
    <x v="0"/>
    <x v="0"/>
    <m/>
    <s v="000232812216527"/>
    <e v="#N/A"/>
  </r>
  <r>
    <x v="30"/>
    <x v="5"/>
    <d v="2026-03-31T00:00:00"/>
    <s v="BH09695"/>
    <d v="2026-03-31T00:00:00"/>
    <s v="00024178"/>
    <s v="11368958 - Mega Bình Phú"/>
    <n v="4016600"/>
    <n v="0"/>
    <n v="321328"/>
    <n v="4337928"/>
    <s v="Bán hàng"/>
    <d v="2026-05-11T00:00:00"/>
    <m/>
    <n v="0"/>
    <n v="4337928"/>
    <n v="4337928"/>
    <n v="0"/>
    <d v="2026-03-31T00:00:00"/>
    <m/>
    <d v="2026-03-31T00:00:00"/>
    <n v="0"/>
    <m/>
    <s v=""/>
    <s v="Đã thanh toán"/>
    <d v="2026-03-31T00:00:00"/>
    <d v="2026-05-11T00:00:00"/>
    <m/>
    <m/>
    <x v="0"/>
    <x v="0"/>
    <m/>
    <s v="000241784337928"/>
    <e v="#N/A"/>
  </r>
  <r>
    <x v="30"/>
    <x v="5"/>
    <d v="2026-03-31T00:00:00"/>
    <s v="BH09696"/>
    <d v="2026-03-31T00:00:00"/>
    <s v="00024179"/>
    <s v="11369263 - Mega Bình Phú"/>
    <n v="3093820"/>
    <n v="0"/>
    <n v="247506"/>
    <n v="3341326"/>
    <s v="Bán hàng"/>
    <d v="2026-05-11T00:00:00"/>
    <m/>
    <n v="0"/>
    <n v="3341326"/>
    <n v="3341326"/>
    <n v="0"/>
    <d v="2026-03-31T00:00:00"/>
    <m/>
    <d v="2026-03-31T00:00:00"/>
    <n v="0"/>
    <m/>
    <s v=""/>
    <s v="Đã thanh toán"/>
    <d v="2026-03-31T00:00:00"/>
    <d v="2026-05-11T00:00:00"/>
    <m/>
    <m/>
    <x v="0"/>
    <x v="0"/>
    <m/>
    <s v="000241793341326"/>
    <e v="#N/A"/>
  </r>
  <r>
    <x v="16"/>
    <x v="11"/>
    <d v="2026-04-01T00:00:00"/>
    <s v="BH10699"/>
    <d v="2026-04-11T00:00:00"/>
    <s v="00026381"/>
    <s v="19105584"/>
    <n v="2872385"/>
    <n v="0"/>
    <n v="229791"/>
    <n v="3102176"/>
    <s v="Bán hàng"/>
    <d v="2026-05-11T00:00:00"/>
    <m/>
    <n v="0"/>
    <n v="3102176"/>
    <n v="3102176"/>
    <n v="0"/>
    <d v="2026-04-11T00:00:00"/>
    <m/>
    <d v="2026-04-11T00:00:00"/>
    <n v="0"/>
    <m/>
    <s v=""/>
    <s v="Đã thanh toán"/>
    <d v="2026-04-11T00:00:00"/>
    <d v="2026-05-11T00:00:00"/>
    <m/>
    <m/>
    <x v="0"/>
    <x v="0"/>
    <m/>
    <s v="000263813102176"/>
    <e v="#N/A"/>
  </r>
  <r>
    <x v="16"/>
    <x v="11"/>
    <d v="2026-04-01T00:00:00"/>
    <s v="BH10700"/>
    <d v="2026-04-11T00:00:00"/>
    <s v="00026382"/>
    <s v="19106578"/>
    <n v="782000"/>
    <n v="0"/>
    <n v="62560"/>
    <n v="844560"/>
    <s v="Bán hàng"/>
    <d v="2026-05-11T00:00:00"/>
    <m/>
    <n v="0"/>
    <n v="844560"/>
    <n v="844560"/>
    <n v="0"/>
    <d v="2026-04-11T00:00:00"/>
    <m/>
    <d v="2026-04-11T00:00:00"/>
    <n v="0"/>
    <m/>
    <s v=""/>
    <s v="Đã thanh toán"/>
    <d v="2026-04-11T00:00:00"/>
    <d v="2026-05-11T00:00:00"/>
    <m/>
    <m/>
    <x v="0"/>
    <x v="0"/>
    <m/>
    <s v="00026382844560"/>
    <e v="#N/A"/>
  </r>
  <r>
    <x v="35"/>
    <x v="12"/>
    <d v="2026-04-01T00:00:00"/>
    <s v="BH10701"/>
    <d v="2026-04-11T00:00:00"/>
    <s v="00026383"/>
    <s v="18634311"/>
    <n v="491065"/>
    <n v="0"/>
    <n v="39285"/>
    <n v="530350"/>
    <s v="Bán hàng"/>
    <d v="2026-05-11T00:00:00"/>
    <m/>
    <n v="0"/>
    <n v="530350"/>
    <n v="530350"/>
    <n v="0"/>
    <d v="2026-04-11T00:00:00"/>
    <m/>
    <d v="2026-04-11T00:00:00"/>
    <n v="0"/>
    <m/>
    <s v=""/>
    <s v="Đã thanh toán"/>
    <d v="2026-04-11T00:00:00"/>
    <d v="2026-05-11T00:00:00"/>
    <m/>
    <m/>
    <x v="0"/>
    <x v="0"/>
    <m/>
    <s v="00026383530350"/>
    <e v="#N/A"/>
  </r>
  <r>
    <x v="38"/>
    <x v="23"/>
    <d v="2026-04-01T00:00:00"/>
    <s v="BH25158"/>
    <d v="2026-04-08T00:00:00"/>
    <s v="00025999"/>
    <s v="14127733"/>
    <n v="982130"/>
    <n v="0"/>
    <n v="78570"/>
    <n v="1060700"/>
    <s v="Bán hàng"/>
    <d v="2026-05-11T00:00:00"/>
    <m/>
    <n v="0"/>
    <n v="1060700"/>
    <n v="1060700"/>
    <n v="0"/>
    <d v="2026-04-08T00:00:00"/>
    <m/>
    <d v="2026-04-08T00:00:00"/>
    <n v="0"/>
    <m/>
    <s v=""/>
    <s v="Đã thanh toán"/>
    <d v="2026-04-08T00:00:00"/>
    <d v="2026-05-11T00:00:00"/>
    <m/>
    <m/>
    <x v="0"/>
    <x v="0"/>
    <m/>
    <s v="000259991060700"/>
    <e v="#N/A"/>
  </r>
  <r>
    <x v="38"/>
    <x v="23"/>
    <d v="2026-04-01T00:00:00"/>
    <s v="BH25161"/>
    <d v="2026-04-08T00:00:00"/>
    <s v="00025998"/>
    <s v="14128024"/>
    <n v="1468620"/>
    <n v="0"/>
    <n v="117490"/>
    <n v="1586110"/>
    <s v="Bán hàng"/>
    <d v="2026-05-11T00:00:00"/>
    <m/>
    <n v="0"/>
    <n v="1586110"/>
    <n v="1586110"/>
    <n v="0"/>
    <d v="2026-04-08T00:00:00"/>
    <m/>
    <d v="2026-04-08T00:00:00"/>
    <n v="0"/>
    <m/>
    <s v=""/>
    <s v="Đã thanh toán"/>
    <d v="2026-04-08T00:00:00"/>
    <d v="2026-05-11T00:00:00"/>
    <m/>
    <m/>
    <x v="0"/>
    <x v="0"/>
    <m/>
    <s v="000259981586110"/>
    <e v="#N/A"/>
  </r>
  <r>
    <x v="27"/>
    <x v="8"/>
    <d v="2026-04-01T00:00:00"/>
    <s v="BH25170"/>
    <d v="2026-04-08T00:00:00"/>
    <s v="00026000"/>
    <s v="26111232"/>
    <n v="1026170"/>
    <n v="0"/>
    <n v="82094"/>
    <n v="1108264"/>
    <s v="Bán hàng"/>
    <d v="2026-05-11T00:00:00"/>
    <m/>
    <n v="0"/>
    <n v="1108264"/>
    <n v="1108264"/>
    <n v="0"/>
    <d v="2026-04-08T00:00:00"/>
    <m/>
    <d v="2026-04-08T00:00:00"/>
    <n v="0"/>
    <m/>
    <s v=""/>
    <s v="Đã thanh toán"/>
    <d v="2026-04-08T00:00:00"/>
    <d v="2026-05-11T00:00:00"/>
    <m/>
    <m/>
    <x v="0"/>
    <x v="0"/>
    <m/>
    <s v="000260001108264"/>
    <e v="#N/A"/>
  </r>
  <r>
    <x v="29"/>
    <x v="1"/>
    <d v="2026-04-02T00:00:00"/>
    <s v="BH10211"/>
    <d v="2026-04-07T00:00:00"/>
    <s v="00024995"/>
    <s v="TC25695420"/>
    <n v="6231260"/>
    <n v="0"/>
    <n v="498501"/>
    <n v="6729761"/>
    <s v="Bán hàng"/>
    <d v="2026-05-11T00:00:00"/>
    <m/>
    <n v="0"/>
    <n v="6729761"/>
    <n v="6729761"/>
    <n v="0"/>
    <d v="2026-04-07T00:00:00"/>
    <m/>
    <d v="2026-04-07T00:00:00"/>
    <n v="0"/>
    <m/>
    <s v=""/>
    <s v="Đã thanh toán"/>
    <d v="2026-04-07T00:00:00"/>
    <d v="2026-05-11T00:00:00"/>
    <m/>
    <m/>
    <x v="0"/>
    <x v="0"/>
    <m/>
    <s v="000249956729761"/>
    <e v="#N/A"/>
  </r>
  <r>
    <x v="23"/>
    <x v="9"/>
    <d v="2026-04-02T00:00:00"/>
    <s v="BH10212"/>
    <d v="2026-04-07T00:00:00"/>
    <s v="00024996"/>
    <s v="TC24668143"/>
    <n v="1976200"/>
    <n v="0"/>
    <n v="158096"/>
    <n v="2134296"/>
    <s v="Bán hàng"/>
    <d v="2026-05-25T00:00:00"/>
    <m/>
    <n v="0"/>
    <n v="2134296"/>
    <n v="2134296"/>
    <n v="0"/>
    <d v="2026-04-07T00:00:00"/>
    <m/>
    <d v="2026-04-07T00:00:00"/>
    <n v="0"/>
    <m/>
    <s v=""/>
    <s v="Đã thanh toán"/>
    <d v="2026-04-07T00:00:00"/>
    <d v="2026-05-25T00:00:00"/>
    <m/>
    <m/>
    <x v="0"/>
    <x v="0"/>
    <m/>
    <s v="000249962134296"/>
    <e v="#N/A"/>
  </r>
  <r>
    <x v="21"/>
    <x v="10"/>
    <d v="2026-04-02T00:00:00"/>
    <s v="BH10213"/>
    <d v="2026-04-07T00:00:00"/>
    <s v="00024997"/>
    <s v="TC20051642"/>
    <n v="1251200"/>
    <n v="0"/>
    <n v="100096"/>
    <n v="1351296"/>
    <s v="Bán hàng"/>
    <d v="2026-05-11T00:00:00"/>
    <m/>
    <n v="0"/>
    <n v="1351296"/>
    <n v="1351296"/>
    <n v="0"/>
    <d v="2026-04-07T00:00:00"/>
    <m/>
    <d v="2026-04-07T00:00:00"/>
    <n v="0"/>
    <m/>
    <s v=""/>
    <s v="Đã thanh toán"/>
    <d v="2026-04-07T00:00:00"/>
    <d v="2026-05-11T00:00:00"/>
    <m/>
    <m/>
    <x v="0"/>
    <x v="0"/>
    <m/>
    <s v="000249971351296"/>
    <e v="#N/A"/>
  </r>
  <r>
    <x v="19"/>
    <x v="6"/>
    <d v="2026-04-02T00:00:00"/>
    <s v="BH10214"/>
    <d v="2026-04-07T00:00:00"/>
    <s v="00024998"/>
    <s v="TC16178885"/>
    <n v="2543405"/>
    <n v="0"/>
    <n v="203472"/>
    <n v="2746877"/>
    <s v="Bán hàng"/>
    <d v="2026-05-25T00:00:00"/>
    <m/>
    <n v="0"/>
    <n v="2746877"/>
    <n v="2746877"/>
    <n v="0"/>
    <d v="2026-04-07T00:00:00"/>
    <m/>
    <d v="2026-04-07T00:00:00"/>
    <n v="0"/>
    <m/>
    <s v=""/>
    <s v="Đã thanh toán"/>
    <d v="2026-04-07T00:00:00"/>
    <d v="2026-05-25T00:00:00"/>
    <m/>
    <m/>
    <x v="0"/>
    <x v="0"/>
    <m/>
    <s v="000249982746877"/>
    <e v="#N/A"/>
  </r>
  <r>
    <x v="19"/>
    <x v="6"/>
    <d v="2026-04-02T00:00:00"/>
    <s v="BH10216"/>
    <d v="2026-04-07T00:00:00"/>
    <s v="00024999"/>
    <s v="TC16179194"/>
    <n v="5994040"/>
    <n v="0"/>
    <n v="479523"/>
    <n v="6473563"/>
    <s v="Bán hàng"/>
    <d v="2026-05-25T00:00:00"/>
    <m/>
    <n v="0"/>
    <n v="6473563"/>
    <n v="6473563"/>
    <n v="0"/>
    <d v="2026-04-07T00:00:00"/>
    <m/>
    <d v="2026-04-07T00:00:00"/>
    <n v="0"/>
    <m/>
    <s v=""/>
    <s v="Đã thanh toán"/>
    <d v="2026-04-07T00:00:00"/>
    <d v="2026-05-25T00:00:00"/>
    <m/>
    <m/>
    <x v="0"/>
    <x v="0"/>
    <m/>
    <s v="000249996473563"/>
    <e v="#N/A"/>
  </r>
  <r>
    <x v="20"/>
    <x v="3"/>
    <d v="2026-04-02T00:00:00"/>
    <s v="BH10217"/>
    <d v="2026-04-07T00:00:00"/>
    <s v="00025000"/>
    <s v="TC17381024"/>
    <n v="2381320"/>
    <n v="0"/>
    <n v="190506"/>
    <n v="2571826"/>
    <s v="Bán hàng"/>
    <d v="2026-05-11T00:00:00"/>
    <m/>
    <n v="0"/>
    <n v="2571826"/>
    <n v="2571826"/>
    <n v="0"/>
    <d v="2026-04-07T00:00:00"/>
    <m/>
    <d v="2026-04-07T00:00:00"/>
    <n v="0"/>
    <m/>
    <s v=""/>
    <s v="Đã thanh toán"/>
    <d v="2026-04-07T00:00:00"/>
    <d v="2026-05-11T00:00:00"/>
    <m/>
    <m/>
    <x v="0"/>
    <x v="0"/>
    <m/>
    <s v="000250002571826"/>
    <e v="#N/A"/>
  </r>
  <r>
    <x v="20"/>
    <x v="3"/>
    <d v="2026-04-02T00:00:00"/>
    <s v="BH10218"/>
    <d v="2026-04-07T00:00:00"/>
    <s v="00025001"/>
    <s v="TC17381724"/>
    <n v="3849940"/>
    <n v="0"/>
    <n v="307995"/>
    <n v="4157935"/>
    <s v="Bán hàng"/>
    <d v="2026-05-11T00:00:00"/>
    <m/>
    <n v="0"/>
    <n v="4157935"/>
    <n v="4157935"/>
    <n v="0"/>
    <d v="2026-04-07T00:00:00"/>
    <m/>
    <d v="2026-04-07T00:00:00"/>
    <n v="0"/>
    <m/>
    <s v=""/>
    <s v="Đã thanh toán"/>
    <d v="2026-04-07T00:00:00"/>
    <d v="2026-05-11T00:00:00"/>
    <m/>
    <m/>
    <x v="0"/>
    <x v="0"/>
    <m/>
    <s v="000250014157935"/>
    <e v="#N/A"/>
  </r>
  <r>
    <x v="17"/>
    <x v="4"/>
    <d v="2026-04-02T00:00:00"/>
    <s v="BH10691"/>
    <d v="2026-04-11T00:00:00"/>
    <s v="00026373"/>
    <s v="TC15129918"/>
    <n v="6406835"/>
    <n v="0"/>
    <n v="512547"/>
    <n v="6919382"/>
    <s v="Bán hàng"/>
    <d v="2026-05-11T00:00:00"/>
    <m/>
    <n v="0"/>
    <n v="6919382"/>
    <n v="6919382"/>
    <n v="0"/>
    <d v="2026-04-11T00:00:00"/>
    <m/>
    <d v="2026-04-11T00:00:00"/>
    <n v="0"/>
    <m/>
    <s v=""/>
    <s v="Đã thanh toán"/>
    <d v="2026-04-11T00:00:00"/>
    <d v="2026-05-11T00:00:00"/>
    <m/>
    <m/>
    <x v="0"/>
    <x v="0"/>
    <m/>
    <s v="000263736919382"/>
    <e v="#N/A"/>
  </r>
  <r>
    <x v="30"/>
    <x v="5"/>
    <d v="2026-04-03T00:00:00"/>
    <s v="BH10219"/>
    <d v="2026-04-07T00:00:00"/>
    <s v="00025002"/>
    <s v="10198120 - Mega An Phú"/>
    <n v="10610420"/>
    <n v="0"/>
    <n v="848834"/>
    <n v="11459254"/>
    <s v="Bán hàng"/>
    <d v="2026-05-11T00:00:00"/>
    <m/>
    <n v="0"/>
    <n v="11459254"/>
    <n v="11459254"/>
    <n v="0"/>
    <d v="2026-04-07T00:00:00"/>
    <m/>
    <d v="2026-04-07T00:00:00"/>
    <n v="0"/>
    <m/>
    <s v=""/>
    <s v="Đã thanh toán"/>
    <d v="2026-04-07T00:00:00"/>
    <d v="2026-05-11T00:00:00"/>
    <m/>
    <m/>
    <x v="0"/>
    <x v="0"/>
    <m/>
    <s v="0002500211459254"/>
    <e v="#N/A"/>
  </r>
  <r>
    <x v="30"/>
    <x v="5"/>
    <d v="2026-04-03T00:00:00"/>
    <s v="BH10220"/>
    <d v="2026-04-07T00:00:00"/>
    <s v="00025003"/>
    <s v="10197806 - Mega An Phú"/>
    <n v="2052340"/>
    <n v="0"/>
    <n v="164187"/>
    <n v="2216527"/>
    <s v="Bán hàng"/>
    <d v="2026-05-11T00:00:00"/>
    <m/>
    <n v="0"/>
    <n v="2216527"/>
    <n v="2216527"/>
    <n v="0"/>
    <d v="2026-04-07T00:00:00"/>
    <m/>
    <d v="2026-04-07T00:00:00"/>
    <n v="0"/>
    <m/>
    <s v=""/>
    <s v="Đã thanh toán"/>
    <d v="2026-04-07T00:00:00"/>
    <d v="2026-05-11T00:00:00"/>
    <m/>
    <m/>
    <x v="0"/>
    <x v="0"/>
    <m/>
    <s v="000250032216527"/>
    <e v="#N/A"/>
  </r>
  <r>
    <x v="27"/>
    <x v="8"/>
    <d v="2026-04-03T00:00:00"/>
    <s v="HN/HT230326PK0312"/>
    <d v="2026-04-03T00:00:00"/>
    <s v="00000107"/>
    <s v="Hàng trả - Mega Hà Đông - MEGA-HNI-HDG-0007"/>
    <n v="284595"/>
    <n v="0"/>
    <n v="22768"/>
    <n v="307363"/>
    <s v="Hàng trả"/>
    <d v="2026-04-10T00:00:00"/>
    <m/>
    <n v="0"/>
    <n v="-307363"/>
    <n v="-307363"/>
    <n v="0"/>
    <d v="2026-04-03T00:00:00"/>
    <m/>
    <d v="2026-04-03T00:00:00"/>
    <n v="0"/>
    <m/>
    <s v=""/>
    <s v="Đã thanh toán"/>
    <d v="2026-04-03T00:00:00"/>
    <d v="2026-04-10T00:00:00"/>
    <m/>
    <m/>
    <x v="0"/>
    <x v="0"/>
    <m/>
    <s v="00000107-307363"/>
    <e v="#N/A"/>
  </r>
  <r>
    <x v="17"/>
    <x v="4"/>
    <d v="2026-04-03T00:00:00"/>
    <s v="SG/HT200336"/>
    <d v="2026-04-03T00:00:00"/>
    <s v="00000202"/>
    <s v="Hàng trả - Mega Cần Thơ - MEGA-CTO-00--002"/>
    <n v="1472000"/>
    <n v="0"/>
    <n v="117760"/>
    <n v="1589760"/>
    <s v="Hàng trả"/>
    <d v="2026-04-10T00:00:00"/>
    <m/>
    <n v="0"/>
    <n v="-1589760"/>
    <n v="-1589760"/>
    <n v="0"/>
    <d v="2026-04-03T00:00:00"/>
    <m/>
    <d v="2026-04-03T00:00:00"/>
    <n v="0"/>
    <m/>
    <s v=""/>
    <s v="Đã thanh toán"/>
    <d v="2026-04-03T00:00:00"/>
    <d v="2026-04-10T00:00:00"/>
    <m/>
    <m/>
    <x v="0"/>
    <x v="0"/>
    <m/>
    <s v="00000202-1589760"/>
    <e v="#N/A"/>
  </r>
  <r>
    <x v="17"/>
    <x v="4"/>
    <d v="2026-04-03T00:00:00"/>
    <s v="SG/HT200337"/>
    <d v="2026-04-03T00:00:00"/>
    <s v="00000207"/>
    <s v="Hàng trả - Mega Cần Thơ - MEGA-CTO-00--002"/>
    <n v="1288000"/>
    <n v="0"/>
    <n v="103040"/>
    <n v="1391040"/>
    <s v="Hàng trả"/>
    <d v="2026-04-10T00:00:00"/>
    <m/>
    <n v="0"/>
    <n v="-1391040"/>
    <n v="-1391040"/>
    <n v="0"/>
    <d v="2026-04-03T00:00:00"/>
    <m/>
    <d v="2026-04-03T00:00:00"/>
    <n v="0"/>
    <m/>
    <s v=""/>
    <s v="Đã thanh toán"/>
    <d v="2026-04-03T00:00:00"/>
    <d v="2026-04-10T00:00:00"/>
    <m/>
    <m/>
    <x v="0"/>
    <x v="0"/>
    <m/>
    <s v="00000207-1391040"/>
    <e v="#N/A"/>
  </r>
  <r>
    <x v="20"/>
    <x v="3"/>
    <d v="2026-04-03T00:00:00"/>
    <s v="SG/HT200338"/>
    <d v="2026-04-03T00:00:00"/>
    <s v="00000660"/>
    <s v="Hàng trả - Mega Đà Nẵng - MEGA-DNG-00--004"/>
    <n v="1254073"/>
    <n v="0"/>
    <n v="100326"/>
    <n v="1354399"/>
    <s v="Hàng trả"/>
    <d v="2026-04-10T00:00:00"/>
    <m/>
    <n v="0"/>
    <n v="-1354399"/>
    <n v="-1354399"/>
    <n v="0"/>
    <d v="2026-04-03T00:00:00"/>
    <m/>
    <d v="2026-04-03T00:00:00"/>
    <n v="0"/>
    <m/>
    <s v=""/>
    <s v="Đã thanh toán"/>
    <d v="2026-04-03T00:00:00"/>
    <d v="2026-04-10T00:00:00"/>
    <m/>
    <m/>
    <x v="0"/>
    <x v="0"/>
    <m/>
    <s v="00000660-1354399"/>
    <e v="#N/A"/>
  </r>
  <r>
    <x v="20"/>
    <x v="3"/>
    <d v="2026-04-03T00:00:00"/>
    <s v="SG/HT200339"/>
    <d v="2026-04-03T00:00:00"/>
    <s v="00000662"/>
    <s v="Hàng trả - Mega Đà Nẵng - MEGA-DNG-00--004"/>
    <n v="1771754"/>
    <n v="0"/>
    <n v="141741"/>
    <n v="1913495"/>
    <s v="Hàng trả"/>
    <d v="2026-04-10T00:00:00"/>
    <m/>
    <n v="0"/>
    <n v="-1913495"/>
    <n v="-1913495"/>
    <n v="0"/>
    <d v="2026-04-03T00:00:00"/>
    <m/>
    <d v="2026-04-03T00:00:00"/>
    <n v="0"/>
    <m/>
    <s v=""/>
    <s v="Đã thanh toán"/>
    <d v="2026-04-03T00:00:00"/>
    <d v="2026-04-10T00:00:00"/>
    <m/>
    <m/>
    <x v="0"/>
    <x v="0"/>
    <m/>
    <s v="00000662-1913495"/>
    <e v="#N/A"/>
  </r>
  <r>
    <x v="20"/>
    <x v="3"/>
    <d v="2026-04-03T00:00:00"/>
    <s v="SG/HT200340"/>
    <d v="2026-04-03T00:00:00"/>
    <s v="00000663"/>
    <s v="Hàng trả - Mega Đà Nẵng - MEGA-DNG-00--004"/>
    <n v="1676889"/>
    <n v="0"/>
    <n v="134151"/>
    <n v="1811040"/>
    <s v="Hàng trả"/>
    <d v="2026-04-10T00:00:00"/>
    <m/>
    <n v="0"/>
    <n v="-1811040"/>
    <n v="-1811040"/>
    <n v="0"/>
    <d v="2026-04-03T00:00:00"/>
    <m/>
    <d v="2026-04-03T00:00:00"/>
    <n v="0"/>
    <m/>
    <s v=""/>
    <s v="Đã thanh toán"/>
    <d v="2026-04-03T00:00:00"/>
    <d v="2026-04-10T00:00:00"/>
    <m/>
    <m/>
    <x v="0"/>
    <x v="0"/>
    <m/>
    <s v="00000663-1811040"/>
    <e v="#N/A"/>
  </r>
  <r>
    <x v="33"/>
    <x v="14"/>
    <d v="2026-04-03T00:00:00"/>
    <s v="SG/HT200341"/>
    <d v="2026-04-03T00:00:00"/>
    <s v="00000163"/>
    <s v="Hàng trả - Mega Kiên Giang - MEGA-AGG-00--015"/>
    <n v="1350216"/>
    <n v="0"/>
    <n v="108017"/>
    <n v="1458233"/>
    <s v="Hàng trả"/>
    <d v="2026-04-10T00:00:00"/>
    <m/>
    <n v="0"/>
    <n v="-1458233"/>
    <n v="-1458233"/>
    <n v="0"/>
    <d v="2026-04-03T00:00:00"/>
    <m/>
    <d v="2026-04-03T00:00:00"/>
    <n v="0"/>
    <m/>
    <s v=""/>
    <s v="Đã thanh toán"/>
    <d v="2026-04-03T00:00:00"/>
    <d v="2026-04-10T00:00:00"/>
    <m/>
    <m/>
    <x v="0"/>
    <x v="0"/>
    <m/>
    <s v="00000163-1458233"/>
    <e v="#N/A"/>
  </r>
  <r>
    <x v="30"/>
    <x v="5"/>
    <d v="2026-04-03T00:00:00"/>
    <s v="SG/HT300366"/>
    <d v="2026-04-03T00:00:00"/>
    <s v="00001373"/>
    <s v="Hàng trả - Mega An Phú - MEGA-HCM-Q2-0001"/>
    <n v="3068610"/>
    <n v="0"/>
    <n v="245489"/>
    <n v="3314099"/>
    <s v="Hàng trả"/>
    <d v="2026-04-10T00:00:00"/>
    <m/>
    <n v="0"/>
    <n v="-3314099"/>
    <n v="-3314099"/>
    <n v="0"/>
    <d v="2026-04-03T00:00:00"/>
    <m/>
    <d v="2026-04-03T00:00:00"/>
    <n v="0"/>
    <m/>
    <s v=""/>
    <s v="Đã thanh toán"/>
    <d v="2026-04-03T00:00:00"/>
    <d v="2026-04-10T00:00:00"/>
    <m/>
    <m/>
    <x v="0"/>
    <x v="0"/>
    <m/>
    <s v="00001373-3314099"/>
    <e v="#N/A"/>
  </r>
  <r>
    <x v="35"/>
    <x v="12"/>
    <d v="2026-04-03T00:00:00"/>
    <s v="SG/HT300367"/>
    <d v="2026-04-03T00:00:00"/>
    <s v="00000108"/>
    <s v="Hàng trả - Mega Biên Hòa - MEGA-DNI-00--005"/>
    <n v="1776800"/>
    <n v="0"/>
    <n v="142144"/>
    <n v="1918944"/>
    <s v="Hàng trả"/>
    <d v="2026-04-10T00:00:00"/>
    <m/>
    <n v="0"/>
    <n v="-1918944"/>
    <n v="-1918944"/>
    <n v="0"/>
    <d v="2026-04-03T00:00:00"/>
    <m/>
    <d v="2026-04-03T00:00:00"/>
    <n v="0"/>
    <m/>
    <s v=""/>
    <s v="Đã thanh toán"/>
    <d v="2026-04-03T00:00:00"/>
    <d v="2026-04-10T00:00:00"/>
    <m/>
    <m/>
    <x v="0"/>
    <x v="0"/>
    <m/>
    <s v="00000108-1918944"/>
    <e v="#N/A"/>
  </r>
  <r>
    <x v="30"/>
    <x v="5"/>
    <d v="2026-04-03T00:00:00"/>
    <s v="MDV00254"/>
    <d v="2026-04-03T00:00:00"/>
    <s v="00019617"/>
    <s v="NIT-HO TRO SAN PHAM MOI 2%"/>
    <n v="13286454"/>
    <n v="0"/>
    <n v="1062916"/>
    <n v="14349370"/>
    <s v="Giảm công nợ"/>
    <d v="2026-04-24T00:00:00"/>
    <m/>
    <n v="0"/>
    <n v="-14349370"/>
    <n v="-14349370"/>
    <n v="0"/>
    <d v="2026-04-03T00:00:00"/>
    <m/>
    <d v="2026-04-03T00:00:00"/>
    <n v="0"/>
    <m/>
    <s v=""/>
    <s v="Đã thanh toán"/>
    <d v="2026-04-03T00:00:00"/>
    <d v="2026-04-24T00:00:00"/>
    <m/>
    <m/>
    <x v="0"/>
    <x v="0"/>
    <m/>
    <s v="00019617-14349370"/>
    <e v="#N/A"/>
  </r>
  <r>
    <x v="30"/>
    <x v="5"/>
    <d v="2026-04-03T00:00:00"/>
    <s v="MDV00254"/>
    <d v="2026-04-03T00:00:00"/>
    <s v="00019755"/>
    <s v="CTG - HO TRO NHOM HANG TRONG DIEM 4%"/>
    <n v="26572908"/>
    <n v="0"/>
    <n v="2125833"/>
    <n v="28698741"/>
    <s v="Giảm công nợ"/>
    <d v="2026-04-24T00:00:00"/>
    <m/>
    <n v="0"/>
    <n v="-28698741"/>
    <n v="-28698741"/>
    <n v="0"/>
    <d v="2026-04-03T00:00:00"/>
    <m/>
    <d v="2026-04-03T00:00:00"/>
    <n v="0"/>
    <m/>
    <s v=""/>
    <s v="Đã thanh toán"/>
    <d v="2026-04-03T00:00:00"/>
    <d v="2026-04-24T00:00:00"/>
    <m/>
    <m/>
    <x v="0"/>
    <x v="0"/>
    <m/>
    <s v="00019755-28698741"/>
    <e v="#N/A"/>
  </r>
  <r>
    <x v="30"/>
    <x v="5"/>
    <d v="2026-04-03T00:00:00"/>
    <s v="MDV00254"/>
    <d v="2026-04-03T00:00:00"/>
    <s v="00019703"/>
    <s v="DIS - HO TRO TRUNG BAY SAN PHAM 2.3%"/>
    <n v="15279422"/>
    <n v="0"/>
    <n v="1222354"/>
    <n v="16501776"/>
    <s v="Giảm công nợ"/>
    <d v="2026-04-24T00:00:00"/>
    <m/>
    <n v="0"/>
    <n v="-16501776"/>
    <n v="-16501776"/>
    <n v="0"/>
    <d v="2026-04-03T00:00:00"/>
    <m/>
    <d v="2026-04-03T00:00:00"/>
    <n v="0"/>
    <m/>
    <s v=""/>
    <s v="Đã thanh toán"/>
    <d v="2026-04-03T00:00:00"/>
    <d v="2026-04-24T00:00:00"/>
    <m/>
    <m/>
    <x v="0"/>
    <x v="0"/>
    <m/>
    <s v="00019703-16501776"/>
    <e v="#N/A"/>
  </r>
  <r>
    <x v="30"/>
    <x v="5"/>
    <d v="2026-04-03T00:00:00"/>
    <s v="MDV00254"/>
    <d v="2026-04-03T00:00:00"/>
    <s v="00019630"/>
    <s v="DTS-HO TRO CUNG CAP THONG TIN 0.5%"/>
    <n v="3321614"/>
    <n v="0"/>
    <n v="265729"/>
    <n v="3587343"/>
    <s v="Giảm công nợ"/>
    <d v="2026-04-24T00:00:00"/>
    <m/>
    <n v="0"/>
    <n v="-3587343"/>
    <n v="-3587343"/>
    <n v="0"/>
    <d v="2026-04-03T00:00:00"/>
    <m/>
    <d v="2026-04-03T00:00:00"/>
    <n v="0"/>
    <m/>
    <s v=""/>
    <s v="Đã thanh toán"/>
    <d v="2026-04-03T00:00:00"/>
    <d v="2026-04-24T00:00:00"/>
    <m/>
    <m/>
    <x v="0"/>
    <x v="0"/>
    <m/>
    <s v="00019630-3587343"/>
    <e v="#N/A"/>
  </r>
  <r>
    <x v="30"/>
    <x v="5"/>
    <d v="2026-04-03T00:00:00"/>
    <s v="MDV00254"/>
    <d v="2026-04-03T00:00:00"/>
    <s v="00019702"/>
    <s v="BUS - HO TRO CUNG HOP TAC 2.25%"/>
    <n v="14947261"/>
    <n v="0"/>
    <n v="1195781"/>
    <n v="16143042"/>
    <s v="Giảm công nợ"/>
    <d v="2026-04-24T00:00:00"/>
    <m/>
    <n v="0"/>
    <n v="-16143042"/>
    <n v="-16143042"/>
    <n v="0"/>
    <d v="2026-04-03T00:00:00"/>
    <m/>
    <d v="2026-04-03T00:00:00"/>
    <n v="0"/>
    <m/>
    <s v=""/>
    <s v="Đã thanh toán"/>
    <d v="2026-04-03T00:00:00"/>
    <d v="2026-04-24T00:00:00"/>
    <m/>
    <m/>
    <x v="0"/>
    <x v="0"/>
    <m/>
    <s v="00019702-16143042"/>
    <e v="#N/A"/>
  </r>
  <r>
    <x v="30"/>
    <x v="5"/>
    <d v="2026-04-03T00:00:00"/>
    <s v="MDV00254"/>
    <d v="2026-04-03T00:00:00"/>
    <s v="00019616"/>
    <s v="ADS - HO TRO THEM 1%"/>
    <n v="6643227"/>
    <n v="0"/>
    <n v="531458"/>
    <n v="7174685"/>
    <s v="Giảm công nợ"/>
    <d v="2026-04-24T00:00:00"/>
    <m/>
    <n v="0"/>
    <n v="-7174685"/>
    <n v="-7174685"/>
    <n v="0"/>
    <d v="2026-04-03T00:00:00"/>
    <m/>
    <d v="2026-04-03T00:00:00"/>
    <n v="0"/>
    <m/>
    <s v=""/>
    <s v="Đã thanh toán"/>
    <d v="2026-04-03T00:00:00"/>
    <d v="2026-04-24T00:00:00"/>
    <m/>
    <m/>
    <x v="0"/>
    <x v="0"/>
    <m/>
    <s v="00019616-7174685"/>
    <e v="#N/A"/>
  </r>
  <r>
    <x v="32"/>
    <x v="19"/>
    <d v="2026-04-04T00:00:00"/>
    <s v="BH25590"/>
    <d v="2026-04-10T00:00:00"/>
    <s v="00026330"/>
    <s v="13082146"/>
    <n v="4158855"/>
    <n v="0"/>
    <n v="332708"/>
    <n v="4491563"/>
    <s v="Bán hàng"/>
    <d v="2026-05-11T00:00:00"/>
    <m/>
    <n v="0"/>
    <n v="4491563"/>
    <n v="4491563"/>
    <n v="0"/>
    <d v="2026-04-10T00:00:00"/>
    <m/>
    <d v="2026-04-10T00:00:00"/>
    <n v="0"/>
    <m/>
    <s v=""/>
    <s v="Đã thanh toán"/>
    <d v="2026-04-10T00:00:00"/>
    <d v="2026-05-11T00:00:00"/>
    <m/>
    <m/>
    <x v="0"/>
    <x v="0"/>
    <m/>
    <s v="000263304491563"/>
    <e v="#N/A"/>
  </r>
  <r>
    <x v="19"/>
    <x v="6"/>
    <d v="2026-04-06T00:00:00"/>
    <s v="BH10692"/>
    <d v="2026-04-11T00:00:00"/>
    <s v="00026374"/>
    <s v="TC16182121"/>
    <n v="2632235"/>
    <n v="0"/>
    <n v="210579"/>
    <n v="2842814"/>
    <s v="Bán hàng"/>
    <d v="2026-05-25T00:00:00"/>
    <m/>
    <n v="0"/>
    <n v="2842814"/>
    <n v="2842814"/>
    <n v="0"/>
    <d v="2026-04-11T00:00:00"/>
    <m/>
    <d v="2026-04-11T00:00:00"/>
    <n v="0"/>
    <m/>
    <s v=""/>
    <s v="Đã thanh toán"/>
    <d v="2026-04-11T00:00:00"/>
    <d v="2026-05-25T00:00:00"/>
    <m/>
    <m/>
    <x v="0"/>
    <x v="0"/>
    <m/>
    <s v="000263742842814"/>
    <e v="#N/A"/>
  </r>
  <r>
    <x v="20"/>
    <x v="3"/>
    <d v="2026-04-06T00:00:00"/>
    <s v="BH10693"/>
    <d v="2026-04-11T00:00:00"/>
    <s v="00026375"/>
    <s v="TC17383201"/>
    <n v="2008300"/>
    <n v="0"/>
    <n v="160664"/>
    <n v="2168964"/>
    <s v="Bán hàng"/>
    <d v="2026-05-25T00:00:00"/>
    <m/>
    <n v="0"/>
    <n v="2168964"/>
    <n v="2168964"/>
    <n v="0"/>
    <d v="2026-04-11T00:00:00"/>
    <m/>
    <d v="2026-04-11T00:00:00"/>
    <n v="0"/>
    <m/>
    <s v=""/>
    <s v="Đã thanh toán"/>
    <d v="2026-04-11T00:00:00"/>
    <d v="2026-05-25T00:00:00"/>
    <m/>
    <m/>
    <x v="0"/>
    <x v="0"/>
    <m/>
    <s v="000263752168964"/>
    <e v="#N/A"/>
  </r>
  <r>
    <x v="21"/>
    <x v="10"/>
    <d v="2026-04-06T00:00:00"/>
    <s v="BH10694"/>
    <d v="2026-04-11T00:00:00"/>
    <s v="00026376"/>
    <s v="TC20053716"/>
    <n v="2431503"/>
    <n v="0"/>
    <n v="194520"/>
    <n v="2626023"/>
    <s v="Bán hàng"/>
    <d v="2026-05-25T00:00:00"/>
    <m/>
    <n v="0"/>
    <n v="2626023"/>
    <n v="2626023"/>
    <n v="0"/>
    <d v="2026-04-11T00:00:00"/>
    <m/>
    <d v="2026-04-11T00:00:00"/>
    <n v="0"/>
    <m/>
    <s v=""/>
    <s v="Đã thanh toán"/>
    <d v="2026-04-11T00:00:00"/>
    <d v="2026-05-25T00:00:00"/>
    <m/>
    <m/>
    <x v="0"/>
    <x v="0"/>
    <m/>
    <s v="000263762626023"/>
    <e v="#N/A"/>
  </r>
  <r>
    <x v="23"/>
    <x v="9"/>
    <d v="2026-04-06T00:00:00"/>
    <s v="BH10695"/>
    <d v="2026-04-11T00:00:00"/>
    <s v="00026377"/>
    <s v="TC24670954"/>
    <n v="982130"/>
    <n v="0"/>
    <n v="78570"/>
    <n v="1060700"/>
    <s v="Bán hàng"/>
    <d v="2026-06-24T00:00:00"/>
    <m/>
    <n v="0"/>
    <n v="1060700"/>
    <n v="1060700"/>
    <n v="0"/>
    <d v="2026-04-11T00:00:00"/>
    <m/>
    <d v="2026-04-11T00:00:00"/>
    <n v="0"/>
    <m/>
    <s v=""/>
    <s v="Đã thanh toán"/>
    <d v="2026-04-11T00:00:00"/>
    <d v="2026-06-24T00:00:00"/>
    <m/>
    <m/>
    <x v="0"/>
    <x v="0"/>
    <m/>
    <s v="000263771060700"/>
    <e v="#N/A"/>
  </r>
  <r>
    <x v="23"/>
    <x v="9"/>
    <d v="2026-04-06T00:00:00"/>
    <s v="BH10696"/>
    <d v="2026-04-11T00:00:00"/>
    <s v="00026378"/>
    <s v="TC24671041"/>
    <n v="2381320"/>
    <n v="0"/>
    <n v="190506"/>
    <n v="2571826"/>
    <s v="Bán hàng"/>
    <d v="2026-06-24T00:00:00"/>
    <m/>
    <n v="0"/>
    <n v="2571826"/>
    <n v="2571826"/>
    <n v="0"/>
    <d v="2026-04-11T00:00:00"/>
    <m/>
    <d v="2026-04-11T00:00:00"/>
    <n v="0"/>
    <m/>
    <s v=""/>
    <s v="Đã thanh toán"/>
    <d v="2026-04-11T00:00:00"/>
    <d v="2026-06-24T00:00:00"/>
    <m/>
    <m/>
    <x v="0"/>
    <x v="0"/>
    <m/>
    <s v="000263782571826"/>
    <e v="#N/A"/>
  </r>
  <r>
    <x v="33"/>
    <x v="14"/>
    <d v="2026-04-06T00:00:00"/>
    <s v="BH10697"/>
    <d v="2026-04-11T00:00:00"/>
    <s v="00026379"/>
    <s v="TC28012595"/>
    <n v="1768150"/>
    <n v="0"/>
    <n v="141452"/>
    <n v="1909602"/>
    <s v="Bán hàng"/>
    <d v="2026-05-25T00:00:00"/>
    <m/>
    <n v="0"/>
    <n v="1909602"/>
    <n v="1909602"/>
    <n v="0"/>
    <d v="2026-04-11T00:00:00"/>
    <m/>
    <d v="2026-04-11T00:00:00"/>
    <n v="0"/>
    <m/>
    <s v=""/>
    <s v="Đã thanh toán"/>
    <d v="2026-04-11T00:00:00"/>
    <d v="2026-05-25T00:00:00"/>
    <m/>
    <m/>
    <x v="0"/>
    <x v="0"/>
    <m/>
    <s v="000263791909602"/>
    <e v="#N/A"/>
  </r>
  <r>
    <x v="20"/>
    <x v="3"/>
    <d v="2026-04-06T00:00:00"/>
    <s v="BH10698"/>
    <d v="2026-04-11T00:00:00"/>
    <s v="00026380"/>
    <s v="TC91034999 - Trung tâm thương mại MM Mega Market Đà Nẵng"/>
    <n v="1026170"/>
    <n v="0"/>
    <n v="82094"/>
    <n v="1108264"/>
    <s v="Bán hàng"/>
    <d v="2026-05-25T00:00:00"/>
    <m/>
    <n v="0"/>
    <n v="1108264"/>
    <n v="1108264"/>
    <n v="0"/>
    <d v="2026-04-11T00:00:00"/>
    <m/>
    <d v="2026-04-11T00:00:00"/>
    <n v="0"/>
    <m/>
    <s v=""/>
    <s v="Đã thanh toán"/>
    <d v="2026-04-11T00:00:00"/>
    <d v="2026-05-25T00:00:00"/>
    <m/>
    <m/>
    <x v="0"/>
    <x v="0"/>
    <m/>
    <s v="000263801108264"/>
    <e v="#N/A"/>
  </r>
  <r>
    <x v="20"/>
    <x v="3"/>
    <d v="2026-04-06T00:00:00"/>
    <s v="SG/HT300433"/>
    <d v="2026-04-06T00:00:00"/>
    <s v="00000156"/>
    <s v="Hàng trả - Mega Đà Nẵng - MEGA-DNG-00--004"/>
    <n v="1444531"/>
    <n v="0"/>
    <n v="115563"/>
    <n v="1560094"/>
    <s v="Hàng trả"/>
    <d v="2026-04-10T00:00:00"/>
    <m/>
    <n v="0"/>
    <n v="-1560094"/>
    <n v="-1560094"/>
    <n v="0"/>
    <d v="2026-04-06T00:00:00"/>
    <m/>
    <d v="2026-04-06T00:00:00"/>
    <n v="0"/>
    <m/>
    <s v=""/>
    <s v="Đã thanh toán"/>
    <d v="2026-04-06T00:00:00"/>
    <d v="2026-04-10T00:00:00"/>
    <m/>
    <m/>
    <x v="0"/>
    <x v="0"/>
    <m/>
    <s v="00000156-1560094"/>
    <e v="#N/A"/>
  </r>
  <r>
    <x v="16"/>
    <x v="11"/>
    <d v="2026-04-07T00:00:00"/>
    <s v="BH10704"/>
    <d v="2026-04-11T00:00:00"/>
    <s v="00026386"/>
    <s v="19110268"/>
    <n v="1003660"/>
    <n v="0"/>
    <n v="80293"/>
    <n v="1083953"/>
    <s v="Bán hàng"/>
    <d v="2026-05-25T00:00:00"/>
    <m/>
    <n v="0"/>
    <n v="1083953"/>
    <n v="1083953"/>
    <n v="0"/>
    <d v="2026-04-11T00:00:00"/>
    <m/>
    <d v="2026-04-11T00:00:00"/>
    <n v="0"/>
    <m/>
    <s v=""/>
    <s v="Đã thanh toán"/>
    <d v="2026-04-11T00:00:00"/>
    <d v="2026-05-25T00:00:00"/>
    <m/>
    <m/>
    <x v="0"/>
    <x v="0"/>
    <m/>
    <s v="000263861083953"/>
    <e v="#N/A"/>
  </r>
  <r>
    <x v="30"/>
    <x v="5"/>
    <d v="2026-04-07T00:00:00"/>
    <s v="BH10705"/>
    <d v="2026-04-11T00:00:00"/>
    <s v="00026387"/>
    <s v="12235150 - Mega Hiệp Phú"/>
    <n v="1425000"/>
    <n v="0"/>
    <n v="114000"/>
    <n v="1539000"/>
    <s v="Bán hàng"/>
    <d v="2026-05-25T00:00:00"/>
    <m/>
    <n v="0"/>
    <n v="1539000"/>
    <n v="1539000"/>
    <n v="0"/>
    <d v="2026-04-11T00:00:00"/>
    <m/>
    <d v="2026-04-11T00:00:00"/>
    <n v="0"/>
    <m/>
    <s v=""/>
    <s v="Đã thanh toán"/>
    <d v="2026-04-11T00:00:00"/>
    <d v="2026-05-25T00:00:00"/>
    <m/>
    <m/>
    <x v="0"/>
    <x v="0"/>
    <m/>
    <s v="000263871539000"/>
    <e v="#N/A"/>
  </r>
  <r>
    <x v="38"/>
    <x v="23"/>
    <d v="2026-04-07T00:00:00"/>
    <s v="BH25816"/>
    <d v="2026-04-10T00:00:00"/>
    <s v="00026331"/>
    <s v="14129175"/>
    <n v="100366"/>
    <n v="0"/>
    <n v="8029"/>
    <n v="108395"/>
    <s v="Bán hàng"/>
    <d v="2026-05-25T00:00:00"/>
    <m/>
    <n v="0"/>
    <n v="108395"/>
    <n v="108395"/>
    <n v="0"/>
    <d v="2026-04-10T00:00:00"/>
    <m/>
    <d v="2026-04-10T00:00:00"/>
    <n v="0"/>
    <m/>
    <s v=""/>
    <s v="Đã thanh toán"/>
    <d v="2026-04-10T00:00:00"/>
    <d v="2026-05-25T00:00:00"/>
    <m/>
    <m/>
    <x v="0"/>
    <x v="0"/>
    <m/>
    <s v="00026331108395"/>
    <e v="#N/A"/>
  </r>
  <r>
    <x v="38"/>
    <x v="23"/>
    <d v="2026-04-07T00:00:00"/>
    <s v="BH25817"/>
    <d v="2026-04-10T00:00:00"/>
    <s v="00026332"/>
    <s v="14130362"/>
    <n v="5130850"/>
    <n v="0"/>
    <n v="410468"/>
    <n v="5541318"/>
    <s v="Bán hàng"/>
    <d v="2026-05-25T00:00:00"/>
    <m/>
    <n v="0"/>
    <n v="5541318"/>
    <n v="5541318"/>
    <n v="0"/>
    <d v="2026-04-10T00:00:00"/>
    <m/>
    <d v="2026-04-10T00:00:00"/>
    <n v="0"/>
    <m/>
    <s v=""/>
    <s v="Đã thanh toán"/>
    <d v="2026-04-10T00:00:00"/>
    <d v="2026-05-25T00:00:00"/>
    <m/>
    <m/>
    <x v="0"/>
    <x v="0"/>
    <m/>
    <s v="000263325541318"/>
    <e v="#N/A"/>
  </r>
  <r>
    <x v="18"/>
    <x v="16"/>
    <d v="2026-04-08T00:00:00"/>
    <s v="BH10283"/>
    <d v="2026-04-08T00:00:00"/>
    <s v="00025997"/>
    <s v="12236034 - test giá"/>
    <n v="10803560"/>
    <n v="0"/>
    <n v="864285"/>
    <n v="11667845"/>
    <s v="Bán hàng"/>
    <m/>
    <m/>
    <n v="0"/>
    <n v="11667845"/>
    <n v="0"/>
    <n v="11667845"/>
    <d v="2026-04-08T00:00:00"/>
    <m/>
    <d v="2026-04-08T00:00:00"/>
    <n v="0"/>
    <m/>
    <n v="173.69984675925662"/>
    <s v="Nợ quá hạn hơn 120 ngày có khả năng mất thanh toán"/>
    <d v="2026-04-08T00:00:00"/>
    <s v=""/>
    <m/>
    <m/>
    <x v="0"/>
    <x v="0"/>
    <m/>
    <s v="0002599711667845"/>
    <e v="#N/A"/>
  </r>
  <r>
    <x v="30"/>
    <x v="5"/>
    <d v="2026-04-08T00:00:00"/>
    <s v="BH10702"/>
    <d v="2026-04-11T00:00:00"/>
    <s v="00026384"/>
    <s v="11372291 - Mega Bình Phú"/>
    <n v="782000"/>
    <n v="0"/>
    <n v="62560"/>
    <n v="844560"/>
    <s v="Bán hàng"/>
    <d v="2026-05-25T00:00:00"/>
    <m/>
    <n v="0"/>
    <n v="844560"/>
    <n v="844560"/>
    <n v="0"/>
    <d v="2026-04-11T00:00:00"/>
    <m/>
    <d v="2026-04-11T00:00:00"/>
    <n v="0"/>
    <m/>
    <s v=""/>
    <s v="Đã thanh toán"/>
    <d v="2026-04-11T00:00:00"/>
    <d v="2026-05-25T00:00:00"/>
    <m/>
    <m/>
    <x v="0"/>
    <x v="0"/>
    <m/>
    <s v="00026384844560"/>
    <e v="#N/A"/>
  </r>
  <r>
    <x v="30"/>
    <x v="5"/>
    <d v="2026-04-08T00:00:00"/>
    <s v="BH10703"/>
    <d v="2026-04-11T00:00:00"/>
    <s v="00026385"/>
    <s v="11372596 - Mega Bình Phú"/>
    <n v="3384980"/>
    <n v="0"/>
    <n v="270798"/>
    <n v="3655778"/>
    <s v="Bán hàng"/>
    <d v="2026-05-25T00:00:00"/>
    <m/>
    <n v="0"/>
    <n v="3655778"/>
    <n v="3655778"/>
    <n v="0"/>
    <d v="2026-04-11T00:00:00"/>
    <m/>
    <d v="2026-04-11T00:00:00"/>
    <n v="0"/>
    <m/>
    <s v=""/>
    <s v="Đã thanh toán"/>
    <d v="2026-04-11T00:00:00"/>
    <d v="2026-05-25T00:00:00"/>
    <m/>
    <m/>
    <x v="0"/>
    <x v="0"/>
    <m/>
    <s v="000263853655778"/>
    <e v="#N/A"/>
  </r>
  <r>
    <x v="27"/>
    <x v="8"/>
    <d v="2026-04-08T00:00:00"/>
    <s v="BH25940"/>
    <d v="2026-04-14T00:00:00"/>
    <s v="00026528"/>
    <s v="26114780"/>
    <n v="982130"/>
    <n v="0"/>
    <n v="78570"/>
    <n v="1060700"/>
    <s v="Bán hàng"/>
    <d v="2026-05-25T00:00:00"/>
    <m/>
    <n v="0"/>
    <n v="1060700"/>
    <n v="1060700"/>
    <n v="0"/>
    <d v="2026-04-14T00:00:00"/>
    <m/>
    <d v="2026-04-14T00:00:00"/>
    <n v="0"/>
    <m/>
    <s v=""/>
    <s v="Đã thanh toán"/>
    <d v="2026-04-14T00:00:00"/>
    <d v="2026-05-25T00:00:00"/>
    <m/>
    <m/>
    <x v="0"/>
    <x v="0"/>
    <m/>
    <s v="000265281060700"/>
    <e v="#N/A"/>
  </r>
  <r>
    <x v="35"/>
    <x v="12"/>
    <d v="2026-04-09T00:00:00"/>
    <s v="BH10706"/>
    <d v="2026-04-11T00:00:00"/>
    <s v="00026388"/>
    <s v="18637798"/>
    <n v="3924615"/>
    <n v="0"/>
    <n v="313969"/>
    <n v="4238584"/>
    <s v="Bán hàng"/>
    <d v="2026-05-25T00:00:00"/>
    <m/>
    <n v="0"/>
    <n v="4238584"/>
    <n v="4238584"/>
    <n v="0"/>
    <d v="2026-04-11T00:00:00"/>
    <m/>
    <d v="2026-04-11T00:00:00"/>
    <n v="0"/>
    <m/>
    <s v=""/>
    <s v="Đã thanh toán"/>
    <d v="2026-04-11T00:00:00"/>
    <d v="2026-05-25T00:00:00"/>
    <m/>
    <m/>
    <x v="0"/>
    <x v="0"/>
    <m/>
    <s v="000263884238584"/>
    <e v="#N/A"/>
  </r>
  <r>
    <x v="35"/>
    <x v="12"/>
    <d v="2026-04-09T00:00:00"/>
    <s v="BH10707"/>
    <d v="2026-04-11T00:00:00"/>
    <s v="00026389"/>
    <s v="18635923"/>
    <n v="725000"/>
    <n v="0"/>
    <n v="58000"/>
    <n v="783000"/>
    <s v="Bán hàng"/>
    <d v="2026-05-25T00:00:00"/>
    <m/>
    <n v="0"/>
    <n v="783000"/>
    <n v="783000"/>
    <n v="0"/>
    <d v="2026-04-11T00:00:00"/>
    <m/>
    <d v="2026-04-11T00:00:00"/>
    <n v="0"/>
    <m/>
    <s v=""/>
    <s v="Đã thanh toán"/>
    <d v="2026-04-11T00:00:00"/>
    <d v="2026-05-25T00:00:00"/>
    <m/>
    <m/>
    <x v="0"/>
    <x v="0"/>
    <m/>
    <s v="00026389783000"/>
    <e v="#N/A"/>
  </r>
  <r>
    <x v="35"/>
    <x v="12"/>
    <d v="2026-04-09T00:00:00"/>
    <s v="BH10708"/>
    <d v="2026-04-11T00:00:00"/>
    <s v="00026390"/>
    <s v="18637492"/>
    <n v="1026170"/>
    <n v="0"/>
    <n v="82094"/>
    <n v="1108264"/>
    <s v="Bán hàng"/>
    <d v="2026-05-25T00:00:00"/>
    <m/>
    <n v="0"/>
    <n v="1108264"/>
    <n v="1108264"/>
    <n v="0"/>
    <d v="2026-04-11T00:00:00"/>
    <m/>
    <d v="2026-04-11T00:00:00"/>
    <n v="0"/>
    <m/>
    <s v=""/>
    <s v="Đã thanh toán"/>
    <d v="2026-04-11T00:00:00"/>
    <d v="2026-05-25T00:00:00"/>
    <m/>
    <m/>
    <x v="0"/>
    <x v="0"/>
    <m/>
    <s v="000263901108264"/>
    <e v="#N/A"/>
  </r>
  <r>
    <x v="24"/>
    <x v="0"/>
    <d v="2026-04-09T00:00:00"/>
    <s v="BH11000"/>
    <d v="2026-04-14T00:00:00"/>
    <s v="00026550"/>
    <s v="TC27024892"/>
    <n v="4418610"/>
    <n v="0"/>
    <n v="353489"/>
    <n v="4772099"/>
    <s v="Bán hàng"/>
    <d v="2026-05-25T00:00:00"/>
    <m/>
    <n v="0"/>
    <n v="4772099"/>
    <n v="4772099"/>
    <n v="0"/>
    <d v="2026-04-14T00:00:00"/>
    <m/>
    <d v="2026-04-14T00:00:00"/>
    <n v="0"/>
    <m/>
    <s v=""/>
    <s v="Đã thanh toán"/>
    <d v="2026-04-14T00:00:00"/>
    <d v="2026-05-25T00:00:00"/>
    <m/>
    <m/>
    <x v="0"/>
    <x v="0"/>
    <m/>
    <s v="000265504772099"/>
    <e v="#N/A"/>
  </r>
  <r>
    <x v="29"/>
    <x v="1"/>
    <d v="2026-04-09T00:00:00"/>
    <s v="BH11001"/>
    <d v="2026-04-14T00:00:00"/>
    <s v="00026551"/>
    <s v="TC25697991"/>
    <n v="2590170"/>
    <n v="0"/>
    <n v="207214"/>
    <n v="2797384"/>
    <s v="Bán hàng"/>
    <d v="2026-05-25T00:00:00"/>
    <m/>
    <n v="0"/>
    <n v="2797384"/>
    <n v="2797384"/>
    <n v="0"/>
    <d v="2026-04-14T00:00:00"/>
    <m/>
    <d v="2026-04-14T00:00:00"/>
    <n v="0"/>
    <m/>
    <s v=""/>
    <s v="Đã thanh toán"/>
    <d v="2026-04-14T00:00:00"/>
    <d v="2026-05-25T00:00:00"/>
    <m/>
    <m/>
    <x v="0"/>
    <x v="0"/>
    <m/>
    <s v="000265512797384"/>
    <e v="#N/A"/>
  </r>
  <r>
    <x v="22"/>
    <x v="2"/>
    <d v="2026-04-09T00:00:00"/>
    <s v="BH11002"/>
    <d v="2026-04-14T00:00:00"/>
    <s v="00026552"/>
    <s v="TC22024143"/>
    <n v="9462510"/>
    <n v="0"/>
    <n v="757001"/>
    <n v="10219511"/>
    <s v="Bán hàng"/>
    <d v="2026-05-25T00:00:00"/>
    <m/>
    <n v="0"/>
    <n v="10219511"/>
    <n v="10219511"/>
    <n v="0"/>
    <d v="2026-04-14T00:00:00"/>
    <m/>
    <d v="2026-04-14T00:00:00"/>
    <n v="0"/>
    <m/>
    <s v=""/>
    <s v="Đã thanh toán"/>
    <d v="2026-04-14T00:00:00"/>
    <d v="2026-05-25T00:00:00"/>
    <m/>
    <m/>
    <x v="0"/>
    <x v="0"/>
    <m/>
    <s v="0002655210219511"/>
    <e v="#N/A"/>
  </r>
  <r>
    <x v="19"/>
    <x v="6"/>
    <d v="2026-04-09T00:00:00"/>
    <s v="BH11003"/>
    <d v="2026-04-14T00:00:00"/>
    <s v="00026553"/>
    <s v="TC16184344"/>
    <n v="7018420"/>
    <n v="0"/>
    <n v="561474"/>
    <n v="7579894"/>
    <s v="Bán hàng"/>
    <d v="2026-05-25T00:00:00"/>
    <m/>
    <n v="0"/>
    <n v="7579894"/>
    <n v="7579894"/>
    <n v="0"/>
    <d v="2026-04-14T00:00:00"/>
    <m/>
    <d v="2026-04-14T00:00:00"/>
    <n v="0"/>
    <m/>
    <s v=""/>
    <s v="Đã thanh toán"/>
    <d v="2026-04-14T00:00:00"/>
    <d v="2026-05-25T00:00:00"/>
    <m/>
    <m/>
    <x v="0"/>
    <x v="0"/>
    <m/>
    <s v="000265537579894"/>
    <e v="#N/A"/>
  </r>
  <r>
    <x v="19"/>
    <x v="6"/>
    <d v="2026-04-09T00:00:00"/>
    <s v="BH11004"/>
    <d v="2026-04-14T00:00:00"/>
    <s v="00026554"/>
    <s v="TC16184054"/>
    <n v="1292380"/>
    <n v="0"/>
    <n v="103390"/>
    <n v="1395770"/>
    <s v="Bán hàng"/>
    <d v="2026-05-25T00:00:00"/>
    <m/>
    <n v="0"/>
    <n v="1395770"/>
    <n v="1395770"/>
    <n v="0"/>
    <d v="2026-04-14T00:00:00"/>
    <m/>
    <d v="2026-04-14T00:00:00"/>
    <n v="0"/>
    <m/>
    <s v=""/>
    <s v="Đã thanh toán"/>
    <d v="2026-04-14T00:00:00"/>
    <d v="2026-05-25T00:00:00"/>
    <m/>
    <m/>
    <x v="0"/>
    <x v="0"/>
    <m/>
    <s v="000265541395770"/>
    <e v="#N/A"/>
  </r>
  <r>
    <x v="17"/>
    <x v="4"/>
    <d v="2026-04-09T00:00:00"/>
    <s v="BH11005"/>
    <d v="2026-04-14T00:00:00"/>
    <s v="00026555"/>
    <s v="TC15133810"/>
    <n v="4115310"/>
    <n v="0"/>
    <n v="329225"/>
    <n v="4444535"/>
    <s v="Bán hàng"/>
    <d v="2026-05-25T00:00:00"/>
    <m/>
    <n v="0"/>
    <n v="4444535"/>
    <n v="4444535"/>
    <n v="0"/>
    <d v="2026-04-14T00:00:00"/>
    <m/>
    <d v="2026-04-14T00:00:00"/>
    <n v="0"/>
    <m/>
    <s v=""/>
    <s v="Đã thanh toán"/>
    <d v="2026-04-14T00:00:00"/>
    <d v="2026-05-25T00:00:00"/>
    <m/>
    <m/>
    <x v="0"/>
    <x v="0"/>
    <m/>
    <s v="000265554444535"/>
    <e v="#N/A"/>
  </r>
  <r>
    <x v="17"/>
    <x v="4"/>
    <d v="2026-04-09T00:00:00"/>
    <s v="BH11006"/>
    <d v="2026-04-14T00:00:00"/>
    <s v="00026556"/>
    <s v="TC15133513"/>
    <n v="1026170"/>
    <n v="0"/>
    <n v="82094"/>
    <n v="1108264"/>
    <s v="Bán hàng"/>
    <d v="2026-05-25T00:00:00"/>
    <m/>
    <n v="0"/>
    <n v="1108264"/>
    <n v="1108264"/>
    <n v="0"/>
    <d v="2026-04-14T00:00:00"/>
    <m/>
    <d v="2026-04-14T00:00:00"/>
    <n v="0"/>
    <m/>
    <s v=""/>
    <s v="Đã thanh toán"/>
    <d v="2026-04-14T00:00:00"/>
    <d v="2026-05-25T00:00:00"/>
    <m/>
    <m/>
    <x v="0"/>
    <x v="0"/>
    <m/>
    <s v="000265561108264"/>
    <e v="#N/A"/>
  </r>
  <r>
    <x v="32"/>
    <x v="19"/>
    <d v="2026-04-09T00:00:00"/>
    <s v="HN/HT090426"/>
    <d v="2026-04-09T00:00:00"/>
    <s v="00000199"/>
    <s v="ĐÃ KIỂM TRA - HÀNG TRẢ - MEGA THĂNG LONG"/>
    <n v="1658222"/>
    <n v="0"/>
    <n v="132658"/>
    <n v="1790880"/>
    <s v="Hàng trả"/>
    <d v="2026-05-25T00:00:00"/>
    <m/>
    <n v="0"/>
    <n v="-1790880"/>
    <n v="-1790880"/>
    <n v="0"/>
    <d v="2026-04-09T00:00:00"/>
    <m/>
    <d v="2026-04-09T00:00:00"/>
    <n v="0"/>
    <m/>
    <s v=""/>
    <s v="Đã thanh toán"/>
    <d v="2026-04-09T00:00:00"/>
    <d v="2026-05-25T00:00:00"/>
    <m/>
    <m/>
    <x v="0"/>
    <x v="0"/>
    <m/>
    <s v="00000199-1790880"/>
    <e v="#N/A"/>
  </r>
  <r>
    <x v="30"/>
    <x v="5"/>
    <d v="2026-04-10T00:00:00"/>
    <s v="BH10709"/>
    <d v="2026-04-11T00:00:00"/>
    <s v="00026391"/>
    <s v="10206608 - Mega An Phú"/>
    <n v="5453860"/>
    <n v="0"/>
    <n v="436309"/>
    <n v="5890169"/>
    <s v="Bán hàng"/>
    <d v="2026-05-25T00:00:00"/>
    <m/>
    <n v="0"/>
    <n v="5890169"/>
    <n v="5890169"/>
    <n v="0"/>
    <d v="2026-04-11T00:00:00"/>
    <m/>
    <d v="2026-04-11T00:00:00"/>
    <n v="0"/>
    <m/>
    <s v=""/>
    <s v="Đã thanh toán"/>
    <d v="2026-04-11T00:00:00"/>
    <d v="2026-05-25T00:00:00"/>
    <m/>
    <m/>
    <x v="0"/>
    <x v="0"/>
    <m/>
    <s v="000263915890169"/>
    <e v="#N/A"/>
  </r>
  <r>
    <x v="30"/>
    <x v="5"/>
    <d v="2026-04-10T00:00:00"/>
    <s v="BH10710"/>
    <d v="2026-04-11T00:00:00"/>
    <s v="00026392"/>
    <s v="10206290 - Mega An Phú"/>
    <n v="16736350"/>
    <n v="0"/>
    <n v="1338908"/>
    <n v="18075258"/>
    <s v="Bán hàng"/>
    <d v="2026-05-25T00:00:00"/>
    <m/>
    <n v="0"/>
    <n v="18075258"/>
    <n v="18075258"/>
    <n v="0"/>
    <d v="2026-04-11T00:00:00"/>
    <m/>
    <d v="2026-04-11T00:00:00"/>
    <n v="0"/>
    <m/>
    <s v=""/>
    <s v="Đã thanh toán"/>
    <d v="2026-04-11T00:00:00"/>
    <d v="2026-05-25T00:00:00"/>
    <m/>
    <m/>
    <x v="0"/>
    <x v="0"/>
    <m/>
    <s v="0002639218075258"/>
    <e v="#N/A"/>
  </r>
  <r>
    <x v="30"/>
    <x v="5"/>
    <d v="2026-04-10T00:00:00"/>
    <s v="BH10711"/>
    <d v="2026-04-11T00:00:00"/>
    <s v="00026393"/>
    <s v="10200184 - Mega An Phú"/>
    <n v="700000"/>
    <n v="0"/>
    <n v="56000"/>
    <n v="756000"/>
    <s v="Bán hàng"/>
    <d v="2026-05-25T00:00:00"/>
    <m/>
    <n v="0"/>
    <n v="756000"/>
    <n v="756000"/>
    <n v="0"/>
    <d v="2026-04-11T00:00:00"/>
    <m/>
    <d v="2026-04-11T00:00:00"/>
    <n v="0"/>
    <m/>
    <s v=""/>
    <s v="Đã thanh toán"/>
    <d v="2026-04-11T00:00:00"/>
    <d v="2026-05-25T00:00:00"/>
    <m/>
    <m/>
    <x v="0"/>
    <x v="0"/>
    <m/>
    <s v="00026393756000"/>
    <e v="#N/A"/>
  </r>
  <r>
    <x v="30"/>
    <x v="5"/>
    <d v="2026-04-10T00:00:00"/>
    <s v="BH11007"/>
    <d v="2026-04-14T00:00:00"/>
    <s v="00026557"/>
    <s v="29366340 - Mega Hưng Phú"/>
    <n v="2717380"/>
    <n v="0"/>
    <n v="217390"/>
    <n v="2934770"/>
    <s v="Bán hàng"/>
    <d v="2026-05-25T00:00:00"/>
    <m/>
    <n v="0"/>
    <n v="2934770"/>
    <n v="2934770"/>
    <n v="0"/>
    <d v="2026-04-14T00:00:00"/>
    <m/>
    <d v="2026-04-14T00:00:00"/>
    <n v="0"/>
    <m/>
    <s v=""/>
    <s v="Đã thanh toán"/>
    <d v="2026-04-14T00:00:00"/>
    <d v="2026-05-25T00:00:00"/>
    <m/>
    <m/>
    <x v="0"/>
    <x v="0"/>
    <m/>
    <s v="000265572934770"/>
    <e v="#N/A"/>
  </r>
  <r>
    <x v="30"/>
    <x v="5"/>
    <d v="2026-04-10T00:00:00"/>
    <s v="BH11008"/>
    <d v="2026-04-14T00:00:00"/>
    <s v="00026558"/>
    <s v="29366753 - Mega Hưng Phú"/>
    <n v="1026170"/>
    <n v="0"/>
    <n v="82094"/>
    <n v="1108264"/>
    <s v="Bán hàng"/>
    <d v="2026-05-25T00:00:00"/>
    <m/>
    <n v="0"/>
    <n v="1108264"/>
    <n v="1108264"/>
    <n v="0"/>
    <d v="2026-04-14T00:00:00"/>
    <m/>
    <d v="2026-04-14T00:00:00"/>
    <n v="0"/>
    <m/>
    <s v=""/>
    <s v="Đã thanh toán"/>
    <d v="2026-04-14T00:00:00"/>
    <d v="2026-05-25T00:00:00"/>
    <m/>
    <m/>
    <x v="0"/>
    <x v="0"/>
    <m/>
    <s v="000265581108264"/>
    <e v="#N/A"/>
  </r>
  <r>
    <x v="30"/>
    <x v="5"/>
    <d v="2026-04-10T00:00:00"/>
    <s v="MDV00253"/>
    <d v="2026-04-10T00:00:00"/>
    <s v="DN_42026T900419"/>
    <s v="LOB - Thưởng khách hàng thân thiết 3.3% (Tháng 3/2026)"/>
    <n v="21922649"/>
    <n v="0"/>
    <n v="0"/>
    <n v="21922649"/>
    <s v="Giảm công nợ"/>
    <m/>
    <m/>
    <n v="0"/>
    <n v="-21922649"/>
    <n v="0"/>
    <n v="-21922649"/>
    <d v="2026-04-10T00:00:00"/>
    <m/>
    <d v="2026-04-10T00:00:00"/>
    <n v="0"/>
    <m/>
    <n v="171.69984675925662"/>
    <s v="Nợ quá hạn hơn 120 ngày có khả năng mất thanh toán"/>
    <d v="2026-04-10T00:00:00"/>
    <s v=""/>
    <m/>
    <m/>
    <x v="0"/>
    <x v="0"/>
    <m/>
    <s v="DN_42026T900419-21922649"/>
    <e v="#N/A"/>
  </r>
  <r>
    <x v="16"/>
    <x v="11"/>
    <d v="2026-04-11T00:00:00"/>
    <s v="BH11009"/>
    <d v="2026-04-14T00:00:00"/>
    <s v="00026559"/>
    <s v="19112243"/>
    <n v="1026170"/>
    <n v="0"/>
    <n v="82094"/>
    <n v="1108264"/>
    <s v="Bán hàng"/>
    <d v="2026-05-25T00:00:00"/>
    <m/>
    <n v="0"/>
    <n v="1108264"/>
    <n v="1108264"/>
    <n v="0"/>
    <d v="2026-04-14T00:00:00"/>
    <m/>
    <d v="2026-04-14T00:00:00"/>
    <n v="0"/>
    <m/>
    <s v=""/>
    <s v="Đã thanh toán"/>
    <d v="2026-04-14T00:00:00"/>
    <d v="2026-05-25T00:00:00"/>
    <m/>
    <m/>
    <x v="0"/>
    <x v="0"/>
    <m/>
    <s v="000265591108264"/>
    <e v="#N/A"/>
  </r>
  <r>
    <x v="37"/>
    <x v="22"/>
    <d v="2026-04-11T00:00:00"/>
    <s v="BH26420"/>
    <d v="2026-04-24T00:00:00"/>
    <s v="00030092"/>
    <s v="90612008"/>
    <n v="2778550"/>
    <n v="0"/>
    <n v="222284"/>
    <n v="3000834"/>
    <s v="Bán hàng"/>
    <d v="2026-05-25T00:00:00"/>
    <m/>
    <n v="0"/>
    <n v="3000834"/>
    <n v="3000834"/>
    <n v="0"/>
    <d v="2026-04-24T00:00:00"/>
    <m/>
    <d v="2026-04-24T00:00:00"/>
    <n v="0"/>
    <m/>
    <s v=""/>
    <s v="Đã thanh toán"/>
    <d v="2026-04-24T00:00:00"/>
    <d v="2026-05-25T00:00:00"/>
    <m/>
    <m/>
    <x v="0"/>
    <x v="0"/>
    <m/>
    <s v="000300923000834"/>
    <e v="#N/A"/>
  </r>
  <r>
    <x v="37"/>
    <x v="22"/>
    <d v="2026-04-11T00:00:00"/>
    <s v="BH26423"/>
    <d v="2026-04-24T00:00:00"/>
    <s v="00030091"/>
    <s v="90612043"/>
    <n v="1292380"/>
    <n v="0"/>
    <n v="103390"/>
    <n v="1395770"/>
    <s v="Bán hàng"/>
    <d v="2026-05-25T00:00:00"/>
    <m/>
    <n v="0"/>
    <n v="1395770"/>
    <n v="1395770"/>
    <n v="0"/>
    <d v="2026-04-24T00:00:00"/>
    <m/>
    <d v="2026-04-24T00:00:00"/>
    <n v="0"/>
    <m/>
    <s v=""/>
    <s v="Đã thanh toán"/>
    <d v="2026-04-24T00:00:00"/>
    <d v="2026-05-25T00:00:00"/>
    <m/>
    <m/>
    <x v="0"/>
    <x v="0"/>
    <m/>
    <s v="000300911395770"/>
    <e v="#N/A"/>
  </r>
  <r>
    <x v="32"/>
    <x v="19"/>
    <d v="2026-04-11T00:00:00"/>
    <s v="BH26424"/>
    <d v="2026-04-24T00:00:00"/>
    <s v="00030087"/>
    <s v="13086425"/>
    <n v="441610"/>
    <n v="0"/>
    <n v="35329"/>
    <n v="476939"/>
    <s v="Bán hàng"/>
    <d v="2026-05-25T00:00:00"/>
    <m/>
    <n v="0"/>
    <n v="476939"/>
    <n v="476939"/>
    <n v="0"/>
    <d v="2026-04-24T00:00:00"/>
    <m/>
    <d v="2026-04-24T00:00:00"/>
    <n v="0"/>
    <m/>
    <s v=""/>
    <s v="Đã thanh toán"/>
    <d v="2026-04-24T00:00:00"/>
    <d v="2026-05-25T00:00:00"/>
    <m/>
    <m/>
    <x v="0"/>
    <x v="0"/>
    <m/>
    <s v="00030087476939"/>
    <e v="#N/A"/>
  </r>
  <r>
    <x v="32"/>
    <x v="19"/>
    <d v="2026-04-11T00:00:00"/>
    <s v="BH26425"/>
    <d v="2026-04-24T00:00:00"/>
    <s v="00030086"/>
    <s v="13086506"/>
    <n v="1425000"/>
    <n v="0"/>
    <n v="114000"/>
    <n v="1539000"/>
    <s v="Bán hàng"/>
    <d v="2026-05-25T00:00:00"/>
    <m/>
    <n v="0"/>
    <n v="1539000"/>
    <n v="1539000"/>
    <n v="0"/>
    <d v="2026-04-24T00:00:00"/>
    <m/>
    <d v="2026-04-24T00:00:00"/>
    <n v="0"/>
    <m/>
    <s v=""/>
    <s v="Đã thanh toán"/>
    <d v="2026-04-24T00:00:00"/>
    <d v="2026-05-25T00:00:00"/>
    <m/>
    <m/>
    <x v="0"/>
    <x v="0"/>
    <m/>
    <s v="000300861539000"/>
    <e v="#N/A"/>
  </r>
  <r>
    <x v="24"/>
    <x v="0"/>
    <d v="2026-04-13T00:00:00"/>
    <s v="BH11712"/>
    <d v="2026-04-18T00:00:00"/>
    <s v="00028239"/>
    <s v="TC27025869"/>
    <n v="4115310"/>
    <n v="0"/>
    <n v="329225"/>
    <n v="4444535"/>
    <s v="Bán hàng"/>
    <d v="2026-05-25T00:00:00"/>
    <m/>
    <n v="0"/>
    <n v="4444535"/>
    <n v="4444535"/>
    <n v="0"/>
    <d v="2026-04-18T00:00:00"/>
    <m/>
    <d v="2026-04-18T00:00:00"/>
    <n v="0"/>
    <m/>
    <s v=""/>
    <s v="Đã thanh toán"/>
    <d v="2026-04-18T00:00:00"/>
    <d v="2026-05-25T00:00:00"/>
    <m/>
    <m/>
    <x v="0"/>
    <x v="0"/>
    <m/>
    <s v="000282394444535"/>
    <e v="#N/A"/>
  </r>
  <r>
    <x v="22"/>
    <x v="2"/>
    <d v="2026-04-13T00:00:00"/>
    <s v="BH11713"/>
    <d v="2026-04-18T00:00:00"/>
    <s v="00028240"/>
    <s v="TC22025854"/>
    <n v="558030"/>
    <n v="0"/>
    <n v="44642"/>
    <n v="602672"/>
    <s v="Bán hàng"/>
    <d v="2026-05-25T00:00:00"/>
    <m/>
    <n v="0"/>
    <n v="602672"/>
    <n v="602672"/>
    <n v="0"/>
    <d v="2026-04-18T00:00:00"/>
    <m/>
    <d v="2026-04-18T00:00:00"/>
    <n v="0"/>
    <m/>
    <s v=""/>
    <s v="Đã thanh toán"/>
    <d v="2026-04-18T00:00:00"/>
    <d v="2026-05-25T00:00:00"/>
    <m/>
    <m/>
    <x v="0"/>
    <x v="0"/>
    <m/>
    <s v="00028240602672"/>
    <e v="#N/A"/>
  </r>
  <r>
    <x v="20"/>
    <x v="3"/>
    <d v="2026-04-13T00:00:00"/>
    <s v="BH11714"/>
    <d v="2026-04-18T00:00:00"/>
    <s v="00028241"/>
    <s v="TC17386312"/>
    <n v="1292380"/>
    <n v="0"/>
    <n v="103390"/>
    <n v="1395770"/>
    <s v="Bán hàng"/>
    <d v="2026-05-25T00:00:00"/>
    <m/>
    <n v="0"/>
    <n v="1395770"/>
    <n v="1395770"/>
    <n v="0"/>
    <d v="2026-04-18T00:00:00"/>
    <m/>
    <d v="2026-04-18T00:00:00"/>
    <n v="0"/>
    <m/>
    <s v=""/>
    <s v="Đã thanh toán"/>
    <d v="2026-04-18T00:00:00"/>
    <d v="2026-05-25T00:00:00"/>
    <m/>
    <m/>
    <x v="0"/>
    <x v="0"/>
    <m/>
    <s v="000282411395770"/>
    <e v="#N/A"/>
  </r>
  <r>
    <x v="20"/>
    <x v="3"/>
    <d v="2026-04-13T00:00:00"/>
    <s v="BH11715"/>
    <d v="2026-04-18T00:00:00"/>
    <s v="00028242"/>
    <s v="TC17385264"/>
    <n v="2144100"/>
    <n v="0"/>
    <n v="171528"/>
    <n v="2315628"/>
    <s v="Bán hàng"/>
    <d v="2026-05-25T00:00:00"/>
    <m/>
    <n v="0"/>
    <n v="2315628"/>
    <n v="2315628"/>
    <n v="0"/>
    <d v="2026-04-18T00:00:00"/>
    <m/>
    <d v="2026-04-18T00:00:00"/>
    <n v="0"/>
    <m/>
    <s v=""/>
    <s v="Đã thanh toán"/>
    <d v="2026-04-18T00:00:00"/>
    <d v="2026-05-25T00:00:00"/>
    <m/>
    <m/>
    <x v="0"/>
    <x v="0"/>
    <m/>
    <s v="000282422315628"/>
    <e v="#N/A"/>
  </r>
  <r>
    <x v="23"/>
    <x v="9"/>
    <d v="2026-04-13T00:00:00"/>
    <s v="BH11716"/>
    <d v="2026-04-18T00:00:00"/>
    <s v="00028243"/>
    <s v="TC24673344"/>
    <n v="2584760"/>
    <n v="0"/>
    <n v="206781"/>
    <n v="2791541"/>
    <s v="Bán hàng"/>
    <d v="2026-05-25T00:00:00"/>
    <m/>
    <n v="0"/>
    <n v="2791541"/>
    <n v="2791541"/>
    <n v="0"/>
    <d v="2026-04-18T00:00:00"/>
    <m/>
    <d v="2026-04-18T00:00:00"/>
    <n v="0"/>
    <m/>
    <s v=""/>
    <s v="Đã thanh toán"/>
    <d v="2026-04-18T00:00:00"/>
    <d v="2026-05-25T00:00:00"/>
    <m/>
    <m/>
    <x v="0"/>
    <x v="0"/>
    <m/>
    <s v="000282432791541"/>
    <e v="#N/A"/>
  </r>
  <r>
    <x v="28"/>
    <x v="7"/>
    <d v="2026-04-13T00:00:00"/>
    <s v="BH11717"/>
    <d v="2026-04-18T00:00:00"/>
    <s v="00028244"/>
    <s v="TC23425822"/>
    <n v="1292380"/>
    <n v="0"/>
    <n v="103390"/>
    <n v="1395770"/>
    <s v="Bán hàng"/>
    <d v="2026-05-25T00:00:00"/>
    <m/>
    <n v="0"/>
    <n v="1395770"/>
    <n v="1395770"/>
    <n v="0"/>
    <d v="2026-04-18T00:00:00"/>
    <m/>
    <d v="2026-04-18T00:00:00"/>
    <n v="0"/>
    <m/>
    <s v=""/>
    <s v="Đã thanh toán"/>
    <d v="2026-04-18T00:00:00"/>
    <d v="2026-05-25T00:00:00"/>
    <m/>
    <m/>
    <x v="0"/>
    <x v="0"/>
    <m/>
    <s v="000282441395770"/>
    <e v="#N/A"/>
  </r>
  <r>
    <x v="35"/>
    <x v="12"/>
    <d v="2026-04-14T00:00:00"/>
    <s v="BH11226"/>
    <d v="2026-04-15T00:00:00"/>
    <s v="00027858"/>
    <s v="18638528"/>
    <n v="4336115"/>
    <n v="0"/>
    <n v="346889"/>
    <n v="4683004"/>
    <s v="Bán hàng"/>
    <d v="2026-05-25T00:00:00"/>
    <m/>
    <n v="0"/>
    <n v="4683004"/>
    <n v="4683004"/>
    <n v="0"/>
    <d v="2026-04-15T00:00:00"/>
    <m/>
    <d v="2026-04-15T00:00:00"/>
    <n v="0"/>
    <m/>
    <s v=""/>
    <s v="Đã thanh toán"/>
    <d v="2026-04-15T00:00:00"/>
    <d v="2026-05-25T00:00:00"/>
    <m/>
    <m/>
    <x v="0"/>
    <x v="0"/>
    <m/>
    <s v="000278584683004"/>
    <e v="#N/A"/>
  </r>
  <r>
    <x v="30"/>
    <x v="5"/>
    <d v="2026-04-15T00:00:00"/>
    <s v="BH11726"/>
    <d v="2026-04-18T00:00:00"/>
    <s v="00028259"/>
    <s v="12238602 - Mega Hiệp Phú"/>
    <n v="1324830"/>
    <n v="0"/>
    <n v="105986"/>
    <n v="1430816"/>
    <s v="Bán hàng"/>
    <d v="2026-05-25T00:00:00"/>
    <m/>
    <n v="0"/>
    <n v="1430816"/>
    <n v="1430816"/>
    <n v="0"/>
    <d v="2026-04-18T00:00:00"/>
    <m/>
    <d v="2026-04-18T00:00:00"/>
    <n v="0"/>
    <m/>
    <s v=""/>
    <s v="Đã thanh toán"/>
    <d v="2026-04-18T00:00:00"/>
    <d v="2026-05-25T00:00:00"/>
    <m/>
    <m/>
    <x v="0"/>
    <x v="0"/>
    <m/>
    <s v="000282591430816"/>
    <e v="#N/A"/>
  </r>
  <r>
    <x v="30"/>
    <x v="5"/>
    <d v="2026-04-15T00:00:00"/>
    <s v="BH11727"/>
    <d v="2026-04-18T00:00:00"/>
    <s v="00028260"/>
    <s v="12236034 - Mega Hiệp Phú"/>
    <n v="9728720"/>
    <n v="0"/>
    <n v="778298"/>
    <n v="10507018"/>
    <s v="Bán hàng"/>
    <d v="2026-05-25T00:00:00"/>
    <m/>
    <n v="0"/>
    <n v="10507018"/>
    <n v="10507018"/>
    <n v="0"/>
    <d v="2026-04-18T00:00:00"/>
    <m/>
    <d v="2026-04-18T00:00:00"/>
    <n v="0"/>
    <m/>
    <s v=""/>
    <s v="Đã thanh toán"/>
    <d v="2026-04-18T00:00:00"/>
    <d v="2026-05-25T00:00:00"/>
    <m/>
    <m/>
    <x v="0"/>
    <x v="0"/>
    <m/>
    <s v="0002826010507018"/>
    <e v="#N/A"/>
  </r>
  <r>
    <x v="30"/>
    <x v="5"/>
    <d v="2026-04-16T00:00:00"/>
    <s v="BH11711"/>
    <d v="2026-04-18T00:00:00"/>
    <s v="00028238"/>
    <s v="11375432 - Mega Bình Phú"/>
    <n v="1026170"/>
    <n v="0"/>
    <n v="82094"/>
    <n v="1108264"/>
    <s v="Bán hàng"/>
    <d v="2026-05-25T00:00:00"/>
    <m/>
    <n v="0"/>
    <n v="1108264"/>
    <n v="1108264"/>
    <n v="0"/>
    <d v="2026-04-18T00:00:00"/>
    <m/>
    <d v="2026-04-18T00:00:00"/>
    <n v="0"/>
    <m/>
    <s v=""/>
    <s v="Đã thanh toán"/>
    <d v="2026-04-18T00:00:00"/>
    <d v="2026-05-25T00:00:00"/>
    <m/>
    <m/>
    <x v="0"/>
    <x v="0"/>
    <m/>
    <s v="000282381108264"/>
    <e v="#N/A"/>
  </r>
  <r>
    <x v="29"/>
    <x v="1"/>
    <d v="2026-04-16T00:00:00"/>
    <s v="BH12143"/>
    <d v="2026-04-24T00:00:00"/>
    <s v="00030073"/>
    <s v="TC25699915"/>
    <n v="15560850"/>
    <n v="0"/>
    <n v="1244868"/>
    <n v="16805718"/>
    <s v="Bán hàng"/>
    <d v="2026-05-25T00:00:00"/>
    <m/>
    <n v="0"/>
    <n v="16805718"/>
    <n v="16805718"/>
    <n v="0"/>
    <d v="2026-04-24T00:00:00"/>
    <m/>
    <d v="2026-04-24T00:00:00"/>
    <n v="0"/>
    <m/>
    <s v=""/>
    <s v="Đã thanh toán"/>
    <d v="2026-04-24T00:00:00"/>
    <d v="2026-05-25T00:00:00"/>
    <m/>
    <m/>
    <x v="0"/>
    <x v="0"/>
    <m/>
    <s v="0003007316805718"/>
    <e v="#N/A"/>
  </r>
  <r>
    <x v="20"/>
    <x v="3"/>
    <d v="2026-04-16T00:00:00"/>
    <s v="BH12144"/>
    <d v="2026-04-24T00:00:00"/>
    <s v="00030074"/>
    <s v="TC17388550"/>
    <n v="1971975"/>
    <n v="0"/>
    <n v="157758"/>
    <n v="2129733"/>
    <s v="Bán hàng"/>
    <d v="2026-05-25T00:00:00"/>
    <m/>
    <n v="0"/>
    <n v="2129733"/>
    <n v="2129733"/>
    <n v="0"/>
    <d v="2026-04-24T00:00:00"/>
    <m/>
    <d v="2026-04-24T00:00:00"/>
    <n v="0"/>
    <m/>
    <s v=""/>
    <s v="Đã thanh toán"/>
    <d v="2026-04-24T00:00:00"/>
    <d v="2026-05-25T00:00:00"/>
    <m/>
    <m/>
    <x v="0"/>
    <x v="0"/>
    <m/>
    <s v="000300742129733"/>
    <e v="#N/A"/>
  </r>
  <r>
    <x v="30"/>
    <x v="5"/>
    <d v="2026-04-16T00:00:00"/>
    <s v="SG/HT300436"/>
    <d v="2026-04-16T00:00:00"/>
    <s v="00000343"/>
    <s v="Hàng trả - Mega Bình Phú - MEGA-HCM-Q6-0002"/>
    <n v="1868826"/>
    <n v="0"/>
    <n v="149506"/>
    <n v="2018332"/>
    <s v="Hàng trả"/>
    <d v="2026-04-24T00:00:00"/>
    <m/>
    <n v="0"/>
    <n v="-2018332"/>
    <n v="-2018332"/>
    <n v="0"/>
    <d v="2026-04-16T00:00:00"/>
    <m/>
    <d v="2026-04-16T00:00:00"/>
    <n v="0"/>
    <m/>
    <s v=""/>
    <s v="Đã thanh toán"/>
    <d v="2026-04-16T00:00:00"/>
    <d v="2026-04-24T00:00:00"/>
    <m/>
    <m/>
    <x v="0"/>
    <x v="0"/>
    <m/>
    <s v="00000343-2018332"/>
    <e v="#N/A"/>
  </r>
  <r>
    <x v="30"/>
    <x v="5"/>
    <d v="2026-04-17T00:00:00"/>
    <s v="BH11724"/>
    <d v="2026-04-18T00:00:00"/>
    <s v="00028245"/>
    <s v="10214615 - Mega An Phú"/>
    <n v="2144100"/>
    <n v="0"/>
    <n v="171528"/>
    <n v="2315628"/>
    <s v="Bán hàng"/>
    <d v="2026-05-25T00:00:00"/>
    <m/>
    <n v="0"/>
    <n v="2315628"/>
    <n v="2315628"/>
    <n v="0"/>
    <d v="2026-04-18T00:00:00"/>
    <m/>
    <d v="2026-04-18T00:00:00"/>
    <n v="0"/>
    <m/>
    <s v=""/>
    <s v="Đã thanh toán"/>
    <d v="2026-04-18T00:00:00"/>
    <d v="2026-05-25T00:00:00"/>
    <m/>
    <m/>
    <x v="0"/>
    <x v="0"/>
    <m/>
    <s v="000282452315628"/>
    <e v="#N/A"/>
  </r>
  <r>
    <x v="30"/>
    <x v="5"/>
    <d v="2026-04-17T00:00:00"/>
    <s v="BH11725"/>
    <d v="2026-04-18T00:00:00"/>
    <s v="00028246"/>
    <s v="10214293 - Mega An Phú"/>
    <n v="2584760"/>
    <n v="0"/>
    <n v="206781"/>
    <n v="2791541"/>
    <s v="Bán hàng"/>
    <d v="2026-05-25T00:00:00"/>
    <m/>
    <n v="0"/>
    <n v="2791541"/>
    <n v="2791541"/>
    <n v="0"/>
    <d v="2026-04-18T00:00:00"/>
    <m/>
    <d v="2026-04-18T00:00:00"/>
    <n v="0"/>
    <m/>
    <s v=""/>
    <s v="Đã thanh toán"/>
    <d v="2026-04-18T00:00:00"/>
    <d v="2026-05-25T00:00:00"/>
    <m/>
    <m/>
    <x v="0"/>
    <x v="0"/>
    <m/>
    <s v="000282462791541"/>
    <e v="#N/A"/>
  </r>
  <r>
    <x v="38"/>
    <x v="23"/>
    <d v="2026-04-17T00:00:00"/>
    <s v="BH27534"/>
    <d v="2026-04-24T00:00:00"/>
    <s v="00030088"/>
    <s v="14134685"/>
    <n v="5130850"/>
    <n v="0"/>
    <n v="410468"/>
    <n v="5541318"/>
    <s v="Bán hàng"/>
    <d v="2026-05-25T00:00:00"/>
    <m/>
    <n v="0"/>
    <n v="5541318"/>
    <n v="5541318"/>
    <n v="0"/>
    <d v="2026-04-24T00:00:00"/>
    <m/>
    <d v="2026-04-24T00:00:00"/>
    <n v="0"/>
    <m/>
    <s v=""/>
    <s v="Đã thanh toán"/>
    <d v="2026-04-24T00:00:00"/>
    <d v="2026-05-25T00:00:00"/>
    <m/>
    <m/>
    <x v="0"/>
    <x v="0"/>
    <m/>
    <s v="000300885541318"/>
    <e v="#N/A"/>
  </r>
  <r>
    <x v="32"/>
    <x v="19"/>
    <d v="2026-04-17T00:00:00"/>
    <s v="BH27614"/>
    <d v="2026-04-24T00:00:00"/>
    <s v="00030089"/>
    <s v="13087877"/>
    <n v="982449"/>
    <n v="0"/>
    <n v="78596"/>
    <n v="1061045"/>
    <s v="Bán hàng"/>
    <d v="2026-05-25T00:00:00"/>
    <m/>
    <n v="0"/>
    <n v="1061045"/>
    <n v="1061045"/>
    <n v="0"/>
    <d v="2026-04-24T00:00:00"/>
    <m/>
    <d v="2026-04-24T00:00:00"/>
    <n v="0"/>
    <m/>
    <s v=""/>
    <s v="Đã thanh toán"/>
    <d v="2026-04-24T00:00:00"/>
    <d v="2026-05-25T00:00:00"/>
    <m/>
    <m/>
    <x v="0"/>
    <x v="0"/>
    <m/>
    <s v="000300891061045"/>
    <e v="#N/A"/>
  </r>
  <r>
    <x v="32"/>
    <x v="19"/>
    <d v="2026-04-17T00:00:00"/>
    <s v="BH27615"/>
    <d v="2026-04-24T00:00:00"/>
    <s v="00030090"/>
    <s v="13087563"/>
    <n v="2318550"/>
    <n v="0"/>
    <n v="185484"/>
    <n v="2504034"/>
    <s v="Bán hàng"/>
    <d v="2026-05-25T00:00:00"/>
    <m/>
    <n v="0"/>
    <n v="2504034"/>
    <n v="2504034"/>
    <n v="0"/>
    <d v="2026-04-24T00:00:00"/>
    <m/>
    <d v="2026-04-24T00:00:00"/>
    <n v="0"/>
    <m/>
    <s v=""/>
    <s v="Đã thanh toán"/>
    <d v="2026-04-24T00:00:00"/>
    <d v="2026-05-25T00:00:00"/>
    <m/>
    <m/>
    <x v="0"/>
    <x v="0"/>
    <m/>
    <s v="000300902504034"/>
    <e v="#N/A"/>
  </r>
  <r>
    <x v="27"/>
    <x v="8"/>
    <d v="2026-04-17T00:00:00"/>
    <s v="HN/HT020332"/>
    <d v="2026-04-17T00:00:00"/>
    <s v="00000115"/>
    <s v="Hàng trả - Mega Hà Đông - MEGA-HNI-HDG-0007"/>
    <n v="497500"/>
    <n v="0"/>
    <n v="39800"/>
    <n v="537300"/>
    <s v="Hàng trả"/>
    <d v="2026-04-24T00:00:00"/>
    <m/>
    <n v="0"/>
    <n v="-537300"/>
    <n v="-537300"/>
    <n v="0"/>
    <d v="2026-04-17T00:00:00"/>
    <m/>
    <d v="2026-04-17T00:00:00"/>
    <n v="0"/>
    <m/>
    <s v=""/>
    <s v="Đã thanh toán"/>
    <d v="2026-04-17T00:00:00"/>
    <d v="2026-04-24T00:00:00"/>
    <m/>
    <m/>
    <x v="0"/>
    <x v="0"/>
    <m/>
    <s v="00000115-537300"/>
    <e v="#N/A"/>
  </r>
  <r>
    <x v="27"/>
    <x v="8"/>
    <d v="2026-04-17T00:00:00"/>
    <s v="HN/HT020333"/>
    <d v="2026-04-17T00:00:00"/>
    <s v="00000130"/>
    <s v="Hàng trả - Mega Hoàng Mai - MEGA-HNI-HMI-0005"/>
    <n v="482220"/>
    <n v="0"/>
    <n v="38578"/>
    <n v="520798"/>
    <s v="Hàng trả"/>
    <d v="2026-04-24T00:00:00"/>
    <m/>
    <n v="0"/>
    <n v="-520798"/>
    <n v="-520798"/>
    <n v="0"/>
    <d v="2026-04-17T00:00:00"/>
    <m/>
    <d v="2026-04-17T00:00:00"/>
    <n v="0"/>
    <m/>
    <s v=""/>
    <s v="Đã thanh toán"/>
    <d v="2026-04-17T00:00:00"/>
    <d v="2026-04-24T00:00:00"/>
    <m/>
    <m/>
    <x v="0"/>
    <x v="0"/>
    <m/>
    <s v="00000130-520798"/>
    <e v="#N/A"/>
  </r>
  <r>
    <x v="27"/>
    <x v="8"/>
    <d v="2026-04-17T00:00:00"/>
    <s v="HN/HT020334"/>
    <d v="2026-04-17T00:00:00"/>
    <s v="00000153"/>
    <s v="Hàng trả - Mega Thăng Long - MEGA-HNI-BTL-0006"/>
    <n v="2411100"/>
    <n v="0"/>
    <n v="192888"/>
    <n v="2603988"/>
    <s v="Hàng trả"/>
    <d v="2026-04-24T00:00:00"/>
    <m/>
    <n v="0"/>
    <n v="-2603988"/>
    <n v="-2603988"/>
    <n v="0"/>
    <d v="2026-04-17T00:00:00"/>
    <m/>
    <d v="2026-04-17T00:00:00"/>
    <n v="0"/>
    <m/>
    <s v=""/>
    <s v="Đã thanh toán"/>
    <d v="2026-04-17T00:00:00"/>
    <d v="2026-04-24T00:00:00"/>
    <m/>
    <m/>
    <x v="0"/>
    <x v="0"/>
    <m/>
    <s v="00000153-2603988"/>
    <e v="#N/A"/>
  </r>
  <r>
    <x v="16"/>
    <x v="11"/>
    <d v="2026-04-17T00:00:00"/>
    <s v="SG/HT080427"/>
    <d v="2026-04-17T00:00:00"/>
    <s v="00000160"/>
    <s v="Hàng trả - Mega Bình Dương - MEGA-HCM-00--008"/>
    <n v="393692"/>
    <n v="0"/>
    <n v="31495"/>
    <n v="425187"/>
    <s v="Hàng trả"/>
    <d v="2026-04-24T00:00:00"/>
    <m/>
    <n v="0"/>
    <n v="-425187"/>
    <n v="-425187"/>
    <n v="0"/>
    <d v="2026-04-17T00:00:00"/>
    <m/>
    <d v="2026-04-17T00:00:00"/>
    <n v="0"/>
    <m/>
    <s v=""/>
    <s v="Đã thanh toán"/>
    <d v="2026-04-17T00:00:00"/>
    <d v="2026-04-24T00:00:00"/>
    <m/>
    <m/>
    <x v="0"/>
    <x v="0"/>
    <m/>
    <s v="00000160-425187"/>
    <e v="#N/A"/>
  </r>
  <r>
    <x v="17"/>
    <x v="4"/>
    <d v="2026-04-17T00:00:00"/>
    <s v="SG/HT080428"/>
    <d v="2026-04-17T00:00:00"/>
    <s v="00000231"/>
    <s v="Hàng trả - Mega Cần Thơ - MEGA-CTO-00--002"/>
    <n v="1673500"/>
    <n v="0"/>
    <n v="133880"/>
    <n v="1807380"/>
    <s v="Hàng trả"/>
    <d v="2026-04-24T00:00:00"/>
    <m/>
    <n v="0"/>
    <n v="-1807380"/>
    <n v="-1807380"/>
    <n v="0"/>
    <d v="2026-04-17T00:00:00"/>
    <m/>
    <d v="2026-04-17T00:00:00"/>
    <n v="0"/>
    <m/>
    <s v=""/>
    <s v="Đã thanh toán"/>
    <d v="2026-04-17T00:00:00"/>
    <d v="2026-04-24T00:00:00"/>
    <m/>
    <m/>
    <x v="0"/>
    <x v="0"/>
    <m/>
    <s v="00000231-1807380"/>
    <e v="#N/A"/>
  </r>
  <r>
    <x v="19"/>
    <x v="6"/>
    <d v="2026-04-17T00:00:00"/>
    <s v="SG/HT080429"/>
    <d v="2026-04-17T00:00:00"/>
    <s v="00000130"/>
    <s v="Hàng trả - Mega Hải Phòng - MEGA-HPG-01--003"/>
    <n v="582213"/>
    <n v="0"/>
    <n v="46577"/>
    <n v="628790"/>
    <s v="Hàng trả"/>
    <d v="2026-04-24T00:00:00"/>
    <m/>
    <n v="0"/>
    <n v="-628790"/>
    <n v="-628790"/>
    <n v="0"/>
    <d v="2026-04-17T00:00:00"/>
    <m/>
    <d v="2026-04-17T00:00:00"/>
    <n v="0"/>
    <m/>
    <s v=""/>
    <s v="Đã thanh toán"/>
    <d v="2026-04-17T00:00:00"/>
    <d v="2026-04-24T00:00:00"/>
    <m/>
    <m/>
    <x v="0"/>
    <x v="0"/>
    <m/>
    <s v="00000130-628790"/>
    <e v="#N/A"/>
  </r>
  <r>
    <x v="33"/>
    <x v="14"/>
    <d v="2026-04-17T00:00:00"/>
    <s v="SG/HT080430"/>
    <d v="2026-04-17T00:00:00"/>
    <s v="00000186"/>
    <s v="Hàng trả - Mega Kiên Giang - MEGA-AGG-00--015"/>
    <n v="1842362"/>
    <n v="0"/>
    <n v="147389"/>
    <n v="1989751"/>
    <s v="Hàng trả"/>
    <d v="2026-04-24T00:00:00"/>
    <m/>
    <n v="0"/>
    <n v="-1989751"/>
    <n v="-1989751"/>
    <n v="0"/>
    <d v="2026-04-17T00:00:00"/>
    <m/>
    <d v="2026-04-17T00:00:00"/>
    <n v="0"/>
    <m/>
    <s v=""/>
    <s v="Đã thanh toán"/>
    <d v="2026-04-17T00:00:00"/>
    <d v="2026-04-24T00:00:00"/>
    <m/>
    <m/>
    <x v="0"/>
    <x v="0"/>
    <m/>
    <s v="00000186-1989751"/>
    <e v="#N/A"/>
  </r>
  <r>
    <x v="29"/>
    <x v="1"/>
    <d v="2026-04-17T00:00:00"/>
    <s v="SG/HT080431"/>
    <d v="2026-04-17T00:00:00"/>
    <s v="00000103"/>
    <s v="Hàng trả - Mega Nha Trang - MEGA-KHA-00--011"/>
    <n v="1934326"/>
    <n v="0"/>
    <n v="154746"/>
    <n v="2089072"/>
    <s v="Hàng trả"/>
    <d v="2026-04-24T00:00:00"/>
    <m/>
    <n v="0"/>
    <n v="-2089072"/>
    <n v="-2089072"/>
    <n v="0"/>
    <d v="2026-04-17T00:00:00"/>
    <m/>
    <d v="2026-04-17T00:00:00"/>
    <n v="0"/>
    <m/>
    <s v=""/>
    <s v="Đã thanh toán"/>
    <d v="2026-04-17T00:00:00"/>
    <d v="2026-04-24T00:00:00"/>
    <m/>
    <m/>
    <x v="0"/>
    <x v="0"/>
    <m/>
    <s v="00000103-2089072"/>
    <e v="#N/A"/>
  </r>
  <r>
    <x v="29"/>
    <x v="1"/>
    <d v="2026-04-17T00:00:00"/>
    <s v="SG/HT080432"/>
    <d v="2026-04-17T00:00:00"/>
    <s v="00000104"/>
    <s v="Hàng trả - Mega Nha Trang - MEGA-KHA-00--011"/>
    <n v="1350216"/>
    <n v="0"/>
    <n v="108017"/>
    <n v="1458233"/>
    <s v="Hàng trả"/>
    <d v="2026-04-24T00:00:00"/>
    <m/>
    <n v="0"/>
    <n v="-1458233"/>
    <n v="-1458233"/>
    <n v="0"/>
    <d v="2026-04-17T00:00:00"/>
    <m/>
    <d v="2026-04-17T00:00:00"/>
    <n v="0"/>
    <m/>
    <s v=""/>
    <s v="Đã thanh toán"/>
    <d v="2026-04-17T00:00:00"/>
    <d v="2026-04-24T00:00:00"/>
    <m/>
    <m/>
    <x v="0"/>
    <x v="0"/>
    <m/>
    <s v="00000104-1458233"/>
    <e v="#N/A"/>
  </r>
  <r>
    <x v="29"/>
    <x v="1"/>
    <d v="2026-04-17T00:00:00"/>
    <s v="SG/HT080433"/>
    <d v="2026-04-17T00:00:00"/>
    <s v="00000106"/>
    <s v="Hàng trả - Mega Nha Trang - MEGA-KHA-00--011"/>
    <n v="578664"/>
    <n v="0"/>
    <n v="46293"/>
    <n v="624957"/>
    <s v="Hàng trả"/>
    <d v="2026-04-24T00:00:00"/>
    <m/>
    <n v="0"/>
    <n v="-624957"/>
    <n v="-624957"/>
    <n v="0"/>
    <d v="2026-04-17T00:00:00"/>
    <m/>
    <d v="2026-04-17T00:00:00"/>
    <n v="0"/>
    <m/>
    <s v=""/>
    <s v="Đã thanh toán"/>
    <d v="2026-04-17T00:00:00"/>
    <d v="2026-04-24T00:00:00"/>
    <m/>
    <m/>
    <x v="0"/>
    <x v="0"/>
    <m/>
    <s v="00000106-624957"/>
    <e v="#N/A"/>
  </r>
  <r>
    <x v="23"/>
    <x v="9"/>
    <d v="2026-04-17T00:00:00"/>
    <s v="SG/HT080434"/>
    <d v="2026-04-17T00:00:00"/>
    <s v="00000069"/>
    <s v="Hàng trả - Mega Quảng Ninh - MEGA-QNH-01--012"/>
    <n v="1215000"/>
    <n v="0"/>
    <n v="97200"/>
    <n v="1312200"/>
    <s v="Hàng trả"/>
    <d v="2026-04-24T00:00:00"/>
    <m/>
    <n v="0"/>
    <n v="-1312200"/>
    <n v="-1312200"/>
    <n v="0"/>
    <d v="2026-04-17T00:00:00"/>
    <m/>
    <d v="2026-04-17T00:00:00"/>
    <n v="0"/>
    <m/>
    <s v=""/>
    <s v="Đã thanh toán"/>
    <d v="2026-04-17T00:00:00"/>
    <d v="2026-04-24T00:00:00"/>
    <m/>
    <m/>
    <x v="0"/>
    <x v="0"/>
    <m/>
    <s v="00000069-1312200"/>
    <e v="#N/A"/>
  </r>
  <r>
    <x v="22"/>
    <x v="2"/>
    <d v="2026-04-17T00:00:00"/>
    <s v="SG/HT080435"/>
    <d v="2026-04-17T00:00:00"/>
    <s v="00000135"/>
    <s v="Hàng trả - Mega Vũng Tàu - MEGA-HCM-00--009"/>
    <n v="866383"/>
    <n v="0"/>
    <n v="69311"/>
    <n v="935694"/>
    <s v="Hàng trả"/>
    <d v="2026-04-24T00:00:00"/>
    <m/>
    <n v="0"/>
    <n v="-935694"/>
    <n v="-935694"/>
    <n v="0"/>
    <d v="2026-04-17T00:00:00"/>
    <m/>
    <d v="2026-04-17T00:00:00"/>
    <n v="0"/>
    <m/>
    <s v=""/>
    <s v="Đã thanh toán"/>
    <d v="2026-04-17T00:00:00"/>
    <d v="2026-04-24T00:00:00"/>
    <m/>
    <m/>
    <x v="0"/>
    <x v="0"/>
    <m/>
    <s v="00000135-935694"/>
    <e v="#N/A"/>
  </r>
  <r>
    <x v="22"/>
    <x v="2"/>
    <d v="2026-04-17T00:00:00"/>
    <s v="SG/HT080436"/>
    <d v="2026-04-17T00:00:00"/>
    <s v="00000140"/>
    <s v="Hàng trả - Mega Vũng Tàu - MEGA-HCM-00--009"/>
    <n v="192888"/>
    <n v="0"/>
    <n v="15431"/>
    <n v="208319"/>
    <s v="Hàng trả"/>
    <d v="2026-04-24T00:00:00"/>
    <m/>
    <n v="0"/>
    <n v="-208319"/>
    <n v="-208319"/>
    <n v="0"/>
    <d v="2026-04-17T00:00:00"/>
    <m/>
    <d v="2026-04-17T00:00:00"/>
    <n v="0"/>
    <m/>
    <s v=""/>
    <s v="Đã thanh toán"/>
    <d v="2026-04-17T00:00:00"/>
    <d v="2026-04-24T00:00:00"/>
    <m/>
    <m/>
    <x v="0"/>
    <x v="0"/>
    <m/>
    <s v="00000140-208319"/>
    <e v="#N/A"/>
  </r>
  <r>
    <x v="38"/>
    <x v="23"/>
    <d v="2026-04-18T00:00:00"/>
    <s v="BH27953"/>
    <d v="2026-04-24T00:00:00"/>
    <s v="00030085"/>
    <s v="14139026"/>
    <n v="4433660"/>
    <n v="0"/>
    <n v="354693"/>
    <n v="4788353"/>
    <s v="Bán hàng"/>
    <d v="2026-05-25T00:00:00"/>
    <m/>
    <n v="0"/>
    <n v="4788353"/>
    <n v="4788353"/>
    <n v="0"/>
    <d v="2026-04-24T00:00:00"/>
    <m/>
    <d v="2026-04-24T00:00:00"/>
    <n v="0"/>
    <m/>
    <s v=""/>
    <s v="Đã thanh toán"/>
    <d v="2026-04-24T00:00:00"/>
    <d v="2026-05-25T00:00:00"/>
    <m/>
    <m/>
    <x v="0"/>
    <x v="0"/>
    <m/>
    <s v="000300854788353"/>
    <e v="#N/A"/>
  </r>
  <r>
    <x v="38"/>
    <x v="23"/>
    <d v="2026-04-18T00:00:00"/>
    <s v="BH27954"/>
    <d v="2026-04-24T00:00:00"/>
    <s v="00030084"/>
    <s v="14139156"/>
    <n v="1380702"/>
    <n v="0"/>
    <n v="110456"/>
    <n v="1491158"/>
    <s v="Bán hàng"/>
    <d v="2026-05-25T00:00:00"/>
    <m/>
    <n v="0"/>
    <n v="1491158"/>
    <n v="1491158"/>
    <n v="0"/>
    <d v="2026-04-24T00:00:00"/>
    <m/>
    <d v="2026-04-24T00:00:00"/>
    <n v="0"/>
    <m/>
    <s v=""/>
    <s v="Đã thanh toán"/>
    <d v="2026-04-24T00:00:00"/>
    <d v="2026-05-25T00:00:00"/>
    <m/>
    <m/>
    <x v="0"/>
    <x v="0"/>
    <m/>
    <s v="000300841491158"/>
    <e v="#N/A"/>
  </r>
  <r>
    <x v="24"/>
    <x v="0"/>
    <d v="2026-04-20T00:00:00"/>
    <s v="BH12145"/>
    <d v="2026-04-24T00:00:00"/>
    <s v="00030075"/>
    <s v="TC27029958"/>
    <n v="1026170"/>
    <n v="0"/>
    <n v="82094"/>
    <n v="1108264"/>
    <s v="Bán hàng"/>
    <d v="2026-06-10T00:00:00"/>
    <m/>
    <n v="0"/>
    <n v="1108264"/>
    <n v="1108264"/>
    <n v="0"/>
    <d v="2026-04-24T00:00:00"/>
    <m/>
    <d v="2026-04-24T00:00:00"/>
    <n v="0"/>
    <m/>
    <s v=""/>
    <s v="Đã thanh toán"/>
    <d v="2026-04-24T00:00:00"/>
    <d v="2026-06-10T00:00:00"/>
    <m/>
    <m/>
    <x v="0"/>
    <x v="0"/>
    <m/>
    <s v="000300751108264"/>
    <e v="#N/A"/>
  </r>
  <r>
    <x v="22"/>
    <x v="2"/>
    <d v="2026-04-20T00:00:00"/>
    <s v="BH12146"/>
    <d v="2026-04-24T00:00:00"/>
    <s v="00030076"/>
    <s v="TC22029168"/>
    <n v="1954795"/>
    <n v="0"/>
    <n v="156384"/>
    <n v="2111179"/>
    <s v="Bán hàng"/>
    <d v="2026-06-10T00:00:00"/>
    <m/>
    <n v="0"/>
    <n v="2111179"/>
    <n v="2111179"/>
    <n v="0"/>
    <d v="2026-04-24T00:00:00"/>
    <m/>
    <d v="2026-04-24T00:00:00"/>
    <n v="0"/>
    <m/>
    <s v=""/>
    <s v="Đã thanh toán"/>
    <d v="2026-04-24T00:00:00"/>
    <d v="2026-06-10T00:00:00"/>
    <m/>
    <m/>
    <x v="0"/>
    <x v="0"/>
    <m/>
    <s v="000300762111179"/>
    <e v="#N/A"/>
  </r>
  <r>
    <x v="21"/>
    <x v="10"/>
    <d v="2026-04-20T00:00:00"/>
    <s v="BH12147"/>
    <d v="2026-04-24T00:00:00"/>
    <s v="00030077"/>
    <s v="TC20059664"/>
    <n v="3876220"/>
    <n v="0"/>
    <n v="310098"/>
    <n v="4186318"/>
    <s v="Bán hàng"/>
    <m/>
    <m/>
    <n v="0"/>
    <n v="4186318"/>
    <n v="0"/>
    <n v="4186318"/>
    <d v="2026-04-24T00:00:00"/>
    <m/>
    <d v="2026-04-24T00:00:00"/>
    <n v="0"/>
    <m/>
    <n v="157.69984675925662"/>
    <s v="Nợ quá hạn hơn 120 ngày có khả năng mất thanh toán"/>
    <d v="2026-04-24T00:00:00"/>
    <s v=""/>
    <m/>
    <m/>
    <x v="0"/>
    <x v="0"/>
    <m/>
    <s v="000300774186318"/>
    <e v="#N/A"/>
  </r>
  <r>
    <x v="20"/>
    <x v="3"/>
    <d v="2026-04-20T00:00:00"/>
    <s v="BH12148"/>
    <d v="2026-04-24T00:00:00"/>
    <s v="00030078"/>
    <s v="TC17389880"/>
    <n v="2381320"/>
    <n v="0"/>
    <n v="190506"/>
    <n v="2571826"/>
    <s v="Bán hàng"/>
    <d v="2026-06-10T00:00:00"/>
    <m/>
    <n v="0"/>
    <n v="2571826"/>
    <n v="2571826"/>
    <n v="0"/>
    <d v="2026-04-24T00:00:00"/>
    <m/>
    <d v="2026-04-24T00:00:00"/>
    <n v="0"/>
    <m/>
    <s v=""/>
    <s v="Đã thanh toán"/>
    <d v="2026-04-24T00:00:00"/>
    <d v="2026-06-10T00:00:00"/>
    <m/>
    <m/>
    <x v="0"/>
    <x v="0"/>
    <m/>
    <s v="000300782571826"/>
    <e v="#N/A"/>
  </r>
  <r>
    <x v="17"/>
    <x v="4"/>
    <d v="2026-04-20T00:00:00"/>
    <s v="BH12149"/>
    <d v="2026-04-24T00:00:00"/>
    <s v="00030079"/>
    <s v="TC15139085"/>
    <n v="1116060"/>
    <n v="0"/>
    <n v="89285"/>
    <n v="1205345"/>
    <s v="Bán hàng"/>
    <d v="2026-06-10T00:00:00"/>
    <m/>
    <n v="0"/>
    <n v="1205345"/>
    <n v="1205345"/>
    <n v="0"/>
    <d v="2026-04-24T00:00:00"/>
    <m/>
    <d v="2026-04-24T00:00:00"/>
    <n v="0"/>
    <m/>
    <s v=""/>
    <s v="Đã thanh toán"/>
    <d v="2026-04-24T00:00:00"/>
    <d v="2026-06-10T00:00:00"/>
    <m/>
    <m/>
    <x v="0"/>
    <x v="0"/>
    <m/>
    <s v="000300791205345"/>
    <e v="#N/A"/>
  </r>
  <r>
    <x v="17"/>
    <x v="4"/>
    <d v="2026-04-20T00:00:00"/>
    <s v="SG/HT080497"/>
    <d v="2026-04-20T00:00:00"/>
    <s v="00000234"/>
    <s v="Hàng trả - Mega Cần Thơ - MEGA-CTO-00--002"/>
    <n v="2477576"/>
    <n v="0"/>
    <n v="198206"/>
    <n v="2675782"/>
    <s v="Hàng trả"/>
    <d v="2026-04-24T00:00:00"/>
    <m/>
    <n v="0"/>
    <n v="-2675782"/>
    <n v="-2675782"/>
    <n v="0"/>
    <d v="2026-04-20T00:00:00"/>
    <m/>
    <d v="2026-04-20T00:00:00"/>
    <n v="0"/>
    <m/>
    <s v=""/>
    <s v="Đã thanh toán"/>
    <d v="2026-04-20T00:00:00"/>
    <d v="2026-04-24T00:00:00"/>
    <m/>
    <m/>
    <x v="0"/>
    <x v="0"/>
    <m/>
    <s v="00000234-2675782"/>
    <e v="#N/A"/>
  </r>
  <r>
    <x v="24"/>
    <x v="0"/>
    <d v="2026-04-20T00:00:00"/>
    <s v="SG/HT080498"/>
    <d v="2026-04-20T00:00:00"/>
    <s v="00000097"/>
    <s v="Hàng trả - Mega Đắk Lắk - MEGA-DLK-00--014"/>
    <n v="98213"/>
    <n v="0"/>
    <n v="7857"/>
    <n v="106070"/>
    <s v="Hàng trả"/>
    <d v="2026-04-24T00:00:00"/>
    <m/>
    <n v="0"/>
    <n v="-106070"/>
    <n v="-106070"/>
    <n v="0"/>
    <d v="2026-04-20T00:00:00"/>
    <m/>
    <d v="2026-04-20T00:00:00"/>
    <n v="0"/>
    <m/>
    <s v=""/>
    <s v="Đã thanh toán"/>
    <d v="2026-04-20T00:00:00"/>
    <d v="2026-04-24T00:00:00"/>
    <m/>
    <m/>
    <x v="0"/>
    <x v="0"/>
    <m/>
    <s v="00000097-106070"/>
    <e v="#N/A"/>
  </r>
  <r>
    <x v="30"/>
    <x v="5"/>
    <d v="2026-04-20T00:00:00"/>
    <s v="MDV00278"/>
    <d v="2026-04-20T00:00:00"/>
    <s v="00003345"/>
    <s v="Ho tro phi van chuyen T3/2026"/>
    <n v="5176208"/>
    <n v="0"/>
    <n v="414096"/>
    <n v="5590304"/>
    <s v="Giảm công nợ"/>
    <d v="2026-04-24T00:00:00"/>
    <m/>
    <n v="0"/>
    <n v="-5590304"/>
    <n v="-5590304"/>
    <n v="0"/>
    <d v="2026-04-20T00:00:00"/>
    <m/>
    <d v="2026-04-20T00:00:00"/>
    <n v="0"/>
    <m/>
    <s v=""/>
    <s v="Đã thanh toán"/>
    <d v="2026-04-20T00:00:00"/>
    <d v="2026-04-24T00:00:00"/>
    <m/>
    <m/>
    <x v="0"/>
    <x v="0"/>
    <m/>
    <s v="00003345-5590304"/>
    <e v="#N/A"/>
  </r>
  <r>
    <x v="20"/>
    <x v="3"/>
    <d v="2026-04-21T00:00:00"/>
    <s v="BH11856"/>
    <d v="2026-04-21T00:00:00"/>
    <s v="00028356"/>
    <s v="17385264"/>
    <n v="2358520"/>
    <n v="0"/>
    <n v="188682"/>
    <n v="2547202"/>
    <s v="Bán hàng"/>
    <m/>
    <m/>
    <n v="0"/>
    <n v="2547202"/>
    <n v="0"/>
    <n v="2547202"/>
    <d v="2026-04-21T00:00:00"/>
    <m/>
    <d v="2026-04-21T00:00:00"/>
    <n v="0"/>
    <m/>
    <n v="160.69984675925662"/>
    <s v="Nợ quá hạn hơn 120 ngày có khả năng mất thanh toán"/>
    <d v="2026-04-21T00:00:00"/>
    <s v=""/>
    <m/>
    <m/>
    <x v="0"/>
    <x v="0"/>
    <m/>
    <s v="000283562547202"/>
    <e v="#N/A"/>
  </r>
  <r>
    <x v="26"/>
    <x v="17"/>
    <d v="2026-04-21T00:00:00"/>
    <s v="BH12150"/>
    <d v="2026-04-24T00:00:00"/>
    <s v="00030080"/>
    <s v="11378838"/>
    <n v="6546490"/>
    <n v="0"/>
    <n v="523719"/>
    <n v="7070209"/>
    <s v="Bán hàng"/>
    <d v="2026-06-10T00:00:00"/>
    <m/>
    <n v="0"/>
    <n v="7070209"/>
    <n v="7070209"/>
    <n v="0"/>
    <d v="2026-04-24T00:00:00"/>
    <m/>
    <d v="2026-04-24T00:00:00"/>
    <n v="0"/>
    <m/>
    <s v=""/>
    <s v="Đã thanh toán"/>
    <d v="2026-04-24T00:00:00"/>
    <d v="2026-06-10T00:00:00"/>
    <m/>
    <m/>
    <x v="0"/>
    <x v="0"/>
    <m/>
    <s v="000300807070209"/>
    <e v="#N/A"/>
  </r>
  <r>
    <x v="25"/>
    <x v="13"/>
    <d v="2026-04-21T00:00:00"/>
    <s v="SG/HT080496"/>
    <d v="2026-04-21T00:00:00"/>
    <s v="00000073"/>
    <s v="Hàng trả - Mega Bình Định - MEGA-GLI-00--007"/>
    <n v="725000"/>
    <n v="0"/>
    <n v="58000"/>
    <n v="783000"/>
    <s v="Hàng trả"/>
    <d v="2026-04-24T00:00:00"/>
    <m/>
    <n v="0"/>
    <n v="-783000"/>
    <n v="-783000"/>
    <n v="0"/>
    <d v="2026-04-21T00:00:00"/>
    <m/>
    <d v="2026-04-21T00:00:00"/>
    <n v="0"/>
    <m/>
    <s v=""/>
    <s v="Đã thanh toán"/>
    <d v="2026-04-21T00:00:00"/>
    <d v="2026-04-24T00:00:00"/>
    <m/>
    <m/>
    <x v="0"/>
    <x v="0"/>
    <m/>
    <s v="00000073-783000"/>
    <e v="#N/A"/>
  </r>
  <r>
    <x v="33"/>
    <x v="14"/>
    <d v="2026-04-21T00:00:00"/>
    <s v="SG/HT080499"/>
    <d v="2026-04-21T00:00:00"/>
    <s v="00000194"/>
    <s v="Hàng trả - Mega Kiên Giang - MEGA-AGG-00--015"/>
    <n v="1036843"/>
    <n v="0"/>
    <n v="82947"/>
    <n v="1119790"/>
    <s v="Hàng trả"/>
    <d v="2026-04-24T00:00:00"/>
    <m/>
    <n v="0"/>
    <n v="-1119790"/>
    <n v="-1119790"/>
    <n v="0"/>
    <d v="2026-04-21T00:00:00"/>
    <m/>
    <d v="2026-04-21T00:00:00"/>
    <n v="0"/>
    <m/>
    <s v=""/>
    <s v="Đã thanh toán"/>
    <d v="2026-04-21T00:00:00"/>
    <d v="2026-04-24T00:00:00"/>
    <m/>
    <m/>
    <x v="0"/>
    <x v="0"/>
    <m/>
    <s v="00000194-1119790"/>
    <e v="#N/A"/>
  </r>
  <r>
    <x v="26"/>
    <x v="17"/>
    <d v="2026-04-22T00:00:00"/>
    <s v="BH12369"/>
    <d v="2026-04-24T00:00:00"/>
    <s v="00030081"/>
    <s v="11379150"/>
    <n v="4762640"/>
    <n v="0"/>
    <n v="381011"/>
    <n v="5143651"/>
    <s v="Bán hàng"/>
    <d v="2026-06-10T00:00:00"/>
    <m/>
    <n v="0"/>
    <n v="5143651"/>
    <n v="5143651"/>
    <n v="0"/>
    <d v="2026-04-24T00:00:00"/>
    <m/>
    <d v="2026-04-24T00:00:00"/>
    <n v="0"/>
    <m/>
    <s v=""/>
    <s v="Đã thanh toán"/>
    <d v="2026-04-24T00:00:00"/>
    <d v="2026-06-10T00:00:00"/>
    <m/>
    <m/>
    <x v="0"/>
    <x v="0"/>
    <m/>
    <s v="000300815143651"/>
    <e v="#N/A"/>
  </r>
  <r>
    <x v="16"/>
    <x v="11"/>
    <d v="2026-04-22T00:00:00"/>
    <s v="BH12370"/>
    <d v="2026-04-24T00:00:00"/>
    <s v="00030082"/>
    <s v="19115808"/>
    <n v="2939350"/>
    <n v="0"/>
    <n v="235148"/>
    <n v="3174498"/>
    <s v="Bán hàng"/>
    <d v="2026-06-10T00:00:00"/>
    <m/>
    <n v="0"/>
    <n v="3174498"/>
    <n v="3174498"/>
    <n v="0"/>
    <d v="2026-04-24T00:00:00"/>
    <m/>
    <d v="2026-04-24T00:00:00"/>
    <n v="0"/>
    <m/>
    <s v=""/>
    <s v="Đã thanh toán"/>
    <d v="2026-04-24T00:00:00"/>
    <d v="2026-06-10T00:00:00"/>
    <m/>
    <m/>
    <x v="0"/>
    <x v="0"/>
    <m/>
    <s v="000300823174498"/>
    <e v="#N/A"/>
  </r>
  <r>
    <x v="34"/>
    <x v="20"/>
    <d v="2026-04-22T00:00:00"/>
    <s v="BH28355"/>
    <d v="2026-04-29T00:00:00"/>
    <s v="00030434"/>
    <s v="26120843"/>
    <n v="4762640"/>
    <n v="0"/>
    <n v="381011"/>
    <n v="5143651"/>
    <s v="Bán hàng"/>
    <d v="2026-06-10T00:00:00"/>
    <m/>
    <n v="0"/>
    <n v="5143651"/>
    <n v="5143651"/>
    <n v="0"/>
    <d v="2026-04-29T00:00:00"/>
    <m/>
    <d v="2026-04-29T00:00:00"/>
    <n v="0"/>
    <m/>
    <s v=""/>
    <s v="Đã thanh toán"/>
    <d v="2026-04-29T00:00:00"/>
    <d v="2026-06-10T00:00:00"/>
    <m/>
    <m/>
    <x v="0"/>
    <x v="0"/>
    <m/>
    <s v="000304345143651"/>
    <e v="#N/A"/>
  </r>
  <r>
    <x v="34"/>
    <x v="20"/>
    <d v="2026-04-22T00:00:00"/>
    <s v="BH28356"/>
    <d v="2026-04-29T00:00:00"/>
    <s v="00030435"/>
    <s v="26120406"/>
    <n v="1690135"/>
    <n v="0"/>
    <n v="135211"/>
    <n v="1825346"/>
    <s v="Bán hàng"/>
    <d v="2026-06-10T00:00:00"/>
    <m/>
    <n v="0"/>
    <n v="1825346"/>
    <n v="1825346"/>
    <n v="0"/>
    <d v="2026-04-29T00:00:00"/>
    <m/>
    <d v="2026-04-29T00:00:00"/>
    <n v="0"/>
    <m/>
    <s v=""/>
    <s v="Đã thanh toán"/>
    <d v="2026-04-29T00:00:00"/>
    <d v="2026-06-10T00:00:00"/>
    <m/>
    <m/>
    <x v="0"/>
    <x v="0"/>
    <m/>
    <s v="000304351825346"/>
    <e v="#N/A"/>
  </r>
  <r>
    <x v="28"/>
    <x v="7"/>
    <d v="2026-04-23T00:00:00"/>
    <s v="BH12454"/>
    <d v="2026-04-28T00:00:00"/>
    <s v="00030238"/>
    <s v="TC23429029"/>
    <n v="1292380"/>
    <n v="0"/>
    <n v="103390"/>
    <n v="1395770"/>
    <s v="Bán hàng"/>
    <d v="2026-06-10T00:00:00"/>
    <m/>
    <n v="0"/>
    <n v="1395770"/>
    <n v="1395770"/>
    <n v="0"/>
    <d v="2026-04-28T00:00:00"/>
    <m/>
    <d v="2026-04-28T00:00:00"/>
    <n v="0"/>
    <m/>
    <s v=""/>
    <s v="Đã thanh toán"/>
    <d v="2026-04-28T00:00:00"/>
    <d v="2026-06-10T00:00:00"/>
    <m/>
    <m/>
    <x v="0"/>
    <x v="0"/>
    <m/>
    <s v="000302381395770"/>
    <e v="#N/A"/>
  </r>
  <r>
    <x v="23"/>
    <x v="9"/>
    <d v="2026-04-23T00:00:00"/>
    <s v="BH12455"/>
    <d v="2026-04-28T00:00:00"/>
    <s v="00030239"/>
    <s v="TC24679573"/>
    <n v="1026170"/>
    <n v="0"/>
    <n v="82094"/>
    <n v="1108264"/>
    <s v="Bán hàng"/>
    <d v="2026-06-10T00:00:00"/>
    <m/>
    <n v="0"/>
    <n v="1108264"/>
    <n v="1108264"/>
    <n v="0"/>
    <d v="2026-04-28T00:00:00"/>
    <m/>
    <d v="2026-04-28T00:00:00"/>
    <n v="0"/>
    <m/>
    <s v=""/>
    <s v="Đã thanh toán"/>
    <d v="2026-04-28T00:00:00"/>
    <d v="2026-06-10T00:00:00"/>
    <m/>
    <m/>
    <x v="0"/>
    <x v="0"/>
    <m/>
    <s v="000302391108264"/>
    <e v="#N/A"/>
  </r>
  <r>
    <x v="23"/>
    <x v="9"/>
    <d v="2026-04-23T00:00:00"/>
    <s v="BH12456"/>
    <d v="2026-04-28T00:00:00"/>
    <s v="00030240"/>
    <s v="TC24679865"/>
    <n v="2381320"/>
    <n v="0"/>
    <n v="190506"/>
    <n v="2571826"/>
    <s v="Bán hàng"/>
    <d v="2026-06-10T00:00:00"/>
    <m/>
    <n v="0"/>
    <n v="2571826"/>
    <n v="2571826"/>
    <n v="0"/>
    <d v="2026-04-28T00:00:00"/>
    <m/>
    <d v="2026-04-28T00:00:00"/>
    <n v="0"/>
    <m/>
    <s v=""/>
    <s v="Đã thanh toán"/>
    <d v="2026-04-28T00:00:00"/>
    <d v="2026-06-10T00:00:00"/>
    <m/>
    <m/>
    <x v="0"/>
    <x v="0"/>
    <m/>
    <s v="000302402571826"/>
    <e v="#N/A"/>
  </r>
  <r>
    <x v="29"/>
    <x v="1"/>
    <d v="2026-04-23T00:00:00"/>
    <s v="BH12457"/>
    <d v="2026-04-28T00:00:00"/>
    <s v="00030241"/>
    <s v="TC25003453"/>
    <n v="11906600"/>
    <n v="0"/>
    <n v="952528"/>
    <n v="12859128"/>
    <s v="Bán hàng"/>
    <d v="2026-06-10T00:00:00"/>
    <m/>
    <n v="0"/>
    <n v="12859128"/>
    <n v="12859128"/>
    <n v="0"/>
    <d v="2026-04-28T00:00:00"/>
    <m/>
    <d v="2026-04-28T00:00:00"/>
    <n v="0"/>
    <m/>
    <s v=""/>
    <s v="Đã thanh toán"/>
    <d v="2026-04-28T00:00:00"/>
    <d v="2026-06-10T00:00:00"/>
    <m/>
    <m/>
    <x v="0"/>
    <x v="0"/>
    <m/>
    <s v="0003024112859128"/>
    <e v="#N/A"/>
  </r>
  <r>
    <x v="24"/>
    <x v="0"/>
    <d v="2026-04-23T00:00:00"/>
    <s v="BH12458"/>
    <d v="2026-04-28T00:00:00"/>
    <s v="00030242"/>
    <s v="TC27030680"/>
    <n v="2142230"/>
    <n v="0"/>
    <n v="171378"/>
    <n v="2313608"/>
    <s v="Bán hàng"/>
    <d v="2026-06-10T00:00:00"/>
    <m/>
    <n v="0"/>
    <n v="2313608"/>
    <n v="2313608"/>
    <n v="0"/>
    <d v="2026-04-28T00:00:00"/>
    <m/>
    <d v="2026-04-28T00:00:00"/>
    <n v="0"/>
    <m/>
    <s v=""/>
    <s v="Đã thanh toán"/>
    <d v="2026-04-28T00:00:00"/>
    <d v="2026-06-10T00:00:00"/>
    <m/>
    <m/>
    <x v="0"/>
    <x v="0"/>
    <m/>
    <s v="000302422313608"/>
    <e v="#N/A"/>
  </r>
  <r>
    <x v="33"/>
    <x v="14"/>
    <d v="2026-04-23T00:00:00"/>
    <s v="BH12459"/>
    <d v="2026-04-28T00:00:00"/>
    <s v="00030243"/>
    <s v="TC28018523"/>
    <n v="6310225"/>
    <n v="0"/>
    <n v="504818"/>
    <n v="6815043"/>
    <s v="Bán hàng"/>
    <d v="2026-06-10T00:00:00"/>
    <m/>
    <n v="0"/>
    <n v="6815043"/>
    <n v="6815043"/>
    <n v="0"/>
    <d v="2026-04-28T00:00:00"/>
    <m/>
    <d v="2026-04-28T00:00:00"/>
    <n v="0"/>
    <m/>
    <s v=""/>
    <s v="Đã thanh toán"/>
    <d v="2026-04-28T00:00:00"/>
    <d v="2026-06-10T00:00:00"/>
    <m/>
    <m/>
    <x v="0"/>
    <x v="0"/>
    <m/>
    <s v="000302436815043"/>
    <e v="#N/A"/>
  </r>
  <r>
    <x v="15"/>
    <x v="15"/>
    <d v="2026-04-23T00:00:00"/>
    <s v="BH12460"/>
    <d v="2026-04-28T00:00:00"/>
    <s v="00030244"/>
    <s v="TC91039112"/>
    <n v="2714755"/>
    <n v="0"/>
    <n v="217180"/>
    <n v="2931935"/>
    <s v="Bán hàng"/>
    <d v="2026-06-10T00:00:00"/>
    <m/>
    <n v="0"/>
    <n v="2931935"/>
    <n v="2931935"/>
    <n v="0"/>
    <d v="2026-04-28T00:00:00"/>
    <m/>
    <d v="2026-04-28T00:00:00"/>
    <n v="0"/>
    <m/>
    <s v=""/>
    <s v="Đã thanh toán"/>
    <d v="2026-04-28T00:00:00"/>
    <d v="2026-06-10T00:00:00"/>
    <m/>
    <m/>
    <x v="0"/>
    <x v="0"/>
    <m/>
    <s v="000302442931935"/>
    <e v="#N/A"/>
  </r>
  <r>
    <x v="15"/>
    <x v="15"/>
    <d v="2026-04-23T00:00:00"/>
    <s v="BH12461"/>
    <d v="2026-04-28T00:00:00"/>
    <s v="00030245"/>
    <s v="TC91039256"/>
    <n v="2381320"/>
    <n v="0"/>
    <n v="190506"/>
    <n v="2571826"/>
    <s v="Bán hàng"/>
    <d v="2026-06-10T00:00:00"/>
    <m/>
    <n v="0"/>
    <n v="2571826"/>
    <n v="2571826"/>
    <n v="0"/>
    <d v="2026-04-28T00:00:00"/>
    <m/>
    <d v="2026-04-28T00:00:00"/>
    <n v="0"/>
    <m/>
    <s v=""/>
    <s v="Đã thanh toán"/>
    <d v="2026-04-28T00:00:00"/>
    <d v="2026-06-10T00:00:00"/>
    <m/>
    <m/>
    <x v="0"/>
    <x v="0"/>
    <m/>
    <s v="000302452571826"/>
    <e v="#N/A"/>
  </r>
  <r>
    <x v="22"/>
    <x v="2"/>
    <d v="2026-04-23T00:00:00"/>
    <s v="BH12462"/>
    <d v="2026-04-28T00:00:00"/>
    <s v="00030246"/>
    <s v="TC22030681"/>
    <n v="2381320"/>
    <n v="0"/>
    <n v="190506"/>
    <n v="2571826"/>
    <s v="Bán hàng"/>
    <d v="2026-06-10T00:00:00"/>
    <m/>
    <n v="0"/>
    <n v="2571826"/>
    <n v="2571826"/>
    <n v="0"/>
    <d v="2026-04-28T00:00:00"/>
    <m/>
    <d v="2026-04-28T00:00:00"/>
    <n v="0"/>
    <m/>
    <s v=""/>
    <s v="Đã thanh toán"/>
    <d v="2026-04-28T00:00:00"/>
    <d v="2026-06-10T00:00:00"/>
    <m/>
    <m/>
    <x v="0"/>
    <x v="0"/>
    <m/>
    <s v="000302462571826"/>
    <e v="#N/A"/>
  </r>
  <r>
    <x v="17"/>
    <x v="4"/>
    <d v="2026-04-23T00:00:00"/>
    <s v="BH12463"/>
    <d v="2026-04-28T00:00:00"/>
    <s v="00030247"/>
    <s v="TC15140761"/>
    <n v="4525420"/>
    <n v="0"/>
    <n v="362034"/>
    <n v="4887454"/>
    <s v="Bán hàng"/>
    <d v="2026-06-10T00:00:00"/>
    <m/>
    <n v="0"/>
    <n v="4887454"/>
    <n v="4887454"/>
    <n v="0"/>
    <d v="2026-04-28T00:00:00"/>
    <m/>
    <d v="2026-04-28T00:00:00"/>
    <n v="0"/>
    <m/>
    <s v=""/>
    <s v="Đã thanh toán"/>
    <d v="2026-04-28T00:00:00"/>
    <d v="2026-06-10T00:00:00"/>
    <m/>
    <m/>
    <x v="0"/>
    <x v="0"/>
    <m/>
    <s v="000302474887454"/>
    <e v="#N/A"/>
  </r>
  <r>
    <x v="17"/>
    <x v="4"/>
    <d v="2026-04-23T00:00:00"/>
    <s v="BH12464"/>
    <d v="2026-04-28T00:00:00"/>
    <s v="00030248"/>
    <s v="TC15140460"/>
    <n v="1292380"/>
    <n v="0"/>
    <n v="103390"/>
    <n v="1395770"/>
    <s v="Bán hàng"/>
    <d v="2026-06-10T00:00:00"/>
    <m/>
    <n v="0"/>
    <n v="1395770"/>
    <n v="1395770"/>
    <n v="0"/>
    <d v="2026-04-28T00:00:00"/>
    <m/>
    <d v="2026-04-28T00:00:00"/>
    <n v="0"/>
    <m/>
    <s v=""/>
    <s v="Đã thanh toán"/>
    <d v="2026-04-28T00:00:00"/>
    <d v="2026-06-10T00:00:00"/>
    <m/>
    <m/>
    <x v="0"/>
    <x v="0"/>
    <m/>
    <s v="000302481395770"/>
    <e v="#N/A"/>
  </r>
  <r>
    <x v="36"/>
    <x v="21"/>
    <d v="2026-04-24T00:00:00"/>
    <s v="BH12449"/>
    <d v="2026-04-28T00:00:00"/>
    <s v="00030233"/>
    <s v="29369725"/>
    <n v="2585710"/>
    <n v="0"/>
    <n v="206857"/>
    <n v="2792567"/>
    <s v="Bán hàng"/>
    <d v="2026-06-10T00:00:00"/>
    <m/>
    <n v="0"/>
    <n v="2792567"/>
    <n v="2792567"/>
    <n v="0"/>
    <d v="2026-04-28T00:00:00"/>
    <m/>
    <d v="2026-04-28T00:00:00"/>
    <n v="0"/>
    <m/>
    <s v=""/>
    <s v="Đã thanh toán"/>
    <d v="2026-04-28T00:00:00"/>
    <d v="2026-06-10T00:00:00"/>
    <m/>
    <m/>
    <x v="0"/>
    <x v="0"/>
    <m/>
    <s v="000302332792567"/>
    <e v="#N/A"/>
  </r>
  <r>
    <x v="31"/>
    <x v="18"/>
    <d v="2026-04-24T00:00:00"/>
    <s v="BH12450"/>
    <d v="2026-04-28T00:00:00"/>
    <s v="00030234"/>
    <s v="10222782"/>
    <n v="5169520"/>
    <n v="0"/>
    <n v="413562"/>
    <n v="5583082"/>
    <s v="Bán hàng"/>
    <d v="2026-06-10T00:00:00"/>
    <m/>
    <n v="0"/>
    <n v="5583082"/>
    <n v="5583082"/>
    <n v="0"/>
    <d v="2026-04-28T00:00:00"/>
    <m/>
    <d v="2026-04-28T00:00:00"/>
    <n v="0"/>
    <m/>
    <s v=""/>
    <s v="Đã thanh toán"/>
    <d v="2026-04-28T00:00:00"/>
    <d v="2026-06-10T00:00:00"/>
    <m/>
    <m/>
    <x v="0"/>
    <x v="0"/>
    <m/>
    <s v="000302345583082"/>
    <e v="#N/A"/>
  </r>
  <r>
    <x v="16"/>
    <x v="11"/>
    <d v="2026-04-24T00:00:00"/>
    <s v="BH12451"/>
    <d v="2026-04-28T00:00:00"/>
    <s v="00030235"/>
    <s v="19117257"/>
    <n v="725000"/>
    <n v="0"/>
    <n v="58000"/>
    <n v="783000"/>
    <s v="Bán hàng"/>
    <d v="2026-06-10T00:00:00"/>
    <m/>
    <n v="0"/>
    <n v="783000"/>
    <n v="783000"/>
    <n v="0"/>
    <d v="2026-04-28T00:00:00"/>
    <m/>
    <d v="2026-04-28T00:00:00"/>
    <n v="0"/>
    <m/>
    <s v=""/>
    <s v="Đã thanh toán"/>
    <d v="2026-04-28T00:00:00"/>
    <d v="2026-06-10T00:00:00"/>
    <m/>
    <m/>
    <x v="0"/>
    <x v="0"/>
    <m/>
    <s v="00030235783000"/>
    <e v="#N/A"/>
  </r>
  <r>
    <x v="16"/>
    <x v="11"/>
    <d v="2026-04-24T00:00:00"/>
    <s v="BH12452"/>
    <d v="2026-04-28T00:00:00"/>
    <s v="00030236"/>
    <s v="19119449"/>
    <n v="4762640"/>
    <n v="0"/>
    <n v="381011"/>
    <n v="5143651"/>
    <s v="Bán hàng"/>
    <d v="2026-06-10T00:00:00"/>
    <m/>
    <n v="0"/>
    <n v="5143651"/>
    <n v="5143651"/>
    <n v="0"/>
    <d v="2026-04-28T00:00:00"/>
    <m/>
    <d v="2026-04-28T00:00:00"/>
    <n v="0"/>
    <m/>
    <s v=""/>
    <s v="Đã thanh toán"/>
    <d v="2026-04-28T00:00:00"/>
    <d v="2026-06-10T00:00:00"/>
    <m/>
    <m/>
    <x v="0"/>
    <x v="0"/>
    <m/>
    <s v="000302365143651"/>
    <e v="#N/A"/>
  </r>
  <r>
    <x v="16"/>
    <x v="11"/>
    <d v="2026-04-24T00:00:00"/>
    <s v="BH12453"/>
    <d v="2026-04-28T00:00:00"/>
    <s v="00030237"/>
    <s v="19118689"/>
    <n v="2125000"/>
    <n v="0"/>
    <n v="170000"/>
    <n v="2295000"/>
    <s v="Bán hàng"/>
    <d v="2026-06-10T00:00:00"/>
    <m/>
    <n v="0"/>
    <n v="2295000"/>
    <n v="2295000"/>
    <n v="0"/>
    <d v="2026-04-28T00:00:00"/>
    <m/>
    <d v="2026-04-28T00:00:00"/>
    <n v="0"/>
    <m/>
    <s v=""/>
    <s v="Đã thanh toán"/>
    <d v="2026-04-28T00:00:00"/>
    <d v="2026-06-10T00:00:00"/>
    <m/>
    <m/>
    <x v="0"/>
    <x v="0"/>
    <m/>
    <s v="000302372295000"/>
    <e v="#N/A"/>
  </r>
  <r>
    <x v="37"/>
    <x v="22"/>
    <d v="2026-04-24T00:00:00"/>
    <s v="BH28763"/>
    <d v="2026-05-02T00:00:00"/>
    <s v="00031486"/>
    <s v="90614365"/>
    <n v="4423440"/>
    <n v="0"/>
    <n v="353875"/>
    <n v="4777315"/>
    <s v="Bán hàng"/>
    <d v="2026-06-10T00:00:00"/>
    <m/>
    <n v="0"/>
    <n v="4777315"/>
    <n v="4777315"/>
    <n v="0"/>
    <d v="2026-05-02T00:00:00"/>
    <m/>
    <d v="2026-05-02T00:00:00"/>
    <n v="0"/>
    <m/>
    <s v=""/>
    <s v="Đã thanh toán"/>
    <d v="2026-05-02T00:00:00"/>
    <d v="2026-06-10T00:00:00"/>
    <m/>
    <m/>
    <x v="0"/>
    <x v="0"/>
    <m/>
    <s v="000314864777315"/>
    <e v="#N/A"/>
  </r>
  <r>
    <x v="30"/>
    <x v="5"/>
    <d v="2026-04-24T00:00:00"/>
    <s v="SG/HT040452"/>
    <d v="2026-04-24T00:00:00"/>
    <s v="00001661"/>
    <s v="Hàng trả - Mega An Phú - MEGA-HCM-Q2-0001"/>
    <n v="3263790"/>
    <n v="0"/>
    <n v="261103"/>
    <n v="3524893"/>
    <s v="Hàng trả"/>
    <d v="2026-05-11T00:00:00"/>
    <m/>
    <n v="0"/>
    <n v="-3524893"/>
    <n v="-3524893"/>
    <n v="0"/>
    <d v="2026-04-24T00:00:00"/>
    <m/>
    <d v="2026-04-24T00:00:00"/>
    <n v="0"/>
    <m/>
    <s v=""/>
    <s v="Đã thanh toán"/>
    <d v="2026-04-24T00:00:00"/>
    <d v="2026-05-11T00:00:00"/>
    <m/>
    <m/>
    <x v="0"/>
    <x v="0"/>
    <m/>
    <s v="00001661-3524893"/>
    <e v="#N/A"/>
  </r>
  <r>
    <x v="19"/>
    <x v="6"/>
    <d v="2026-04-27T00:00:00"/>
    <s v="BH12465"/>
    <d v="2026-04-28T00:00:00"/>
    <s v="00030249"/>
    <s v="TC16196535"/>
    <n v="1116060"/>
    <n v="0"/>
    <n v="89285"/>
    <n v="1205345"/>
    <s v="Bán hàng"/>
    <d v="2026-06-10T00:00:00"/>
    <m/>
    <n v="0"/>
    <n v="1205345"/>
    <n v="1205345"/>
    <n v="0"/>
    <d v="2026-04-28T00:00:00"/>
    <m/>
    <d v="2026-04-28T00:00:00"/>
    <n v="0"/>
    <m/>
    <s v=""/>
    <s v="Đã thanh toán"/>
    <d v="2026-04-28T00:00:00"/>
    <d v="2026-06-10T00:00:00"/>
    <m/>
    <m/>
    <x v="0"/>
    <x v="0"/>
    <m/>
    <s v="000302491205345"/>
    <e v="#N/A"/>
  </r>
  <r>
    <x v="20"/>
    <x v="3"/>
    <d v="2026-04-27T00:00:00"/>
    <s v="BH12466"/>
    <d v="2026-04-28T00:00:00"/>
    <s v="00030250"/>
    <s v="TC17393314"/>
    <n v="1513185"/>
    <n v="0"/>
    <n v="121055"/>
    <n v="1634240"/>
    <s v="Bán hàng"/>
    <d v="2026-06-10T00:00:00"/>
    <m/>
    <n v="0"/>
    <n v="1634240"/>
    <n v="1634240"/>
    <n v="0"/>
    <d v="2026-04-28T00:00:00"/>
    <m/>
    <d v="2026-04-28T00:00:00"/>
    <n v="0"/>
    <m/>
    <s v=""/>
    <s v="Đã thanh toán"/>
    <d v="2026-04-28T00:00:00"/>
    <d v="2026-06-10T00:00:00"/>
    <m/>
    <m/>
    <x v="0"/>
    <x v="0"/>
    <m/>
    <s v="000302501634240"/>
    <e v="#N/A"/>
  </r>
  <r>
    <x v="38"/>
    <x v="23"/>
    <d v="2026-04-27T00:00:00"/>
    <s v="BH29169"/>
    <d v="2026-05-02T00:00:00"/>
    <s v="00031487"/>
    <s v="14138808"/>
    <n v="3813780"/>
    <n v="0"/>
    <n v="305102"/>
    <n v="4118882"/>
    <s v="Bán hàng"/>
    <d v="2026-06-10T00:00:00"/>
    <m/>
    <n v="0"/>
    <n v="4118882"/>
    <n v="4118882"/>
    <n v="0"/>
    <d v="2026-05-02T00:00:00"/>
    <m/>
    <d v="2026-05-02T00:00:00"/>
    <n v="0"/>
    <m/>
    <s v=""/>
    <s v="Đã thanh toán"/>
    <d v="2026-05-02T00:00:00"/>
    <d v="2026-06-10T00:00:00"/>
    <m/>
    <m/>
    <x v="0"/>
    <x v="0"/>
    <m/>
    <s v="000314874118882"/>
    <e v="#N/A"/>
  </r>
  <r>
    <x v="38"/>
    <x v="23"/>
    <d v="2026-04-27T00:00:00"/>
    <s v="BH29170"/>
    <d v="2026-05-02T00:00:00"/>
    <s v="00031485"/>
    <s v="14140295"/>
    <n v="712500"/>
    <n v="0"/>
    <n v="57000"/>
    <n v="769500"/>
    <s v="Bán hàng"/>
    <d v="2026-06-10T00:00:00"/>
    <m/>
    <n v="0"/>
    <n v="769500"/>
    <n v="769500"/>
    <n v="0"/>
    <d v="2026-05-02T00:00:00"/>
    <m/>
    <d v="2026-05-02T00:00:00"/>
    <n v="0"/>
    <m/>
    <s v=""/>
    <s v="Đã thanh toán"/>
    <d v="2026-05-02T00:00:00"/>
    <d v="2026-06-10T00:00:00"/>
    <m/>
    <m/>
    <x v="0"/>
    <x v="0"/>
    <m/>
    <s v="00031485769500"/>
    <e v="#N/A"/>
  </r>
  <r>
    <x v="38"/>
    <x v="23"/>
    <d v="2026-04-27T00:00:00"/>
    <s v="BH29171"/>
    <d v="2026-05-02T00:00:00"/>
    <s v="00031484"/>
    <s v="14143898"/>
    <n v="3498330"/>
    <n v="0"/>
    <n v="279866"/>
    <n v="3778196"/>
    <s v="Bán hàng"/>
    <d v="2026-06-10T00:00:00"/>
    <m/>
    <n v="0"/>
    <n v="3778196"/>
    <n v="3778196"/>
    <n v="0"/>
    <d v="2026-05-02T00:00:00"/>
    <m/>
    <d v="2026-05-02T00:00:00"/>
    <n v="0"/>
    <m/>
    <s v=""/>
    <s v="Đã thanh toán"/>
    <d v="2026-05-02T00:00:00"/>
    <d v="2026-06-10T00:00:00"/>
    <m/>
    <m/>
    <x v="0"/>
    <x v="0"/>
    <m/>
    <s v="000314843778196"/>
    <e v="#N/A"/>
  </r>
  <r>
    <x v="16"/>
    <x v="11"/>
    <d v="2026-04-28T00:00:00"/>
    <s v="BH12556"/>
    <d v="2026-04-29T00:00:00"/>
    <s v="00031441"/>
    <s v="19120780"/>
    <n v="1166110"/>
    <n v="0"/>
    <n v="93289"/>
    <n v="1259399"/>
    <s v="Bán hàng"/>
    <m/>
    <m/>
    <n v="0"/>
    <n v="1259399"/>
    <n v="0"/>
    <n v="1259399"/>
    <d v="2026-04-29T00:00:00"/>
    <m/>
    <d v="2026-04-29T00:00:00"/>
    <n v="0"/>
    <m/>
    <n v="152.69984675925662"/>
    <s v="Nợ quá hạn hơn 120 ngày có khả năng mất thanh toán"/>
    <d v="2026-04-29T00:00:00"/>
    <s v=""/>
    <m/>
    <m/>
    <x v="0"/>
    <x v="0"/>
    <m/>
    <s v="000314411259399"/>
    <e v="#N/A"/>
  </r>
  <r>
    <x v="16"/>
    <x v="11"/>
    <d v="2026-04-28T00:00:00"/>
    <s v="BH12557"/>
    <d v="2026-04-29T00:00:00"/>
    <s v="00031442"/>
    <s v="19120487"/>
    <n v="883220"/>
    <n v="0"/>
    <n v="70658"/>
    <n v="953878"/>
    <s v="Bán hàng"/>
    <m/>
    <m/>
    <n v="0"/>
    <n v="953878"/>
    <n v="0"/>
    <n v="953878"/>
    <d v="2026-04-29T00:00:00"/>
    <m/>
    <d v="2026-04-29T00:00:00"/>
    <n v="0"/>
    <m/>
    <n v="152.69984675925662"/>
    <s v="Nợ quá hạn hơn 120 ngày có khả năng mất thanh toán"/>
    <d v="2026-04-29T00:00:00"/>
    <s v=""/>
    <m/>
    <m/>
    <x v="0"/>
    <x v="0"/>
    <m/>
    <s v="00031442953878"/>
    <e v="#N/A"/>
  </r>
  <r>
    <x v="34"/>
    <x v="20"/>
    <d v="2026-04-28T00:00:00"/>
    <s v="BH29425"/>
    <d v="2026-05-08T00:00:00"/>
    <s v="00032998"/>
    <s v="26124135"/>
    <n v="1292380"/>
    <n v="0"/>
    <n v="103390"/>
    <n v="1395770"/>
    <s v="Bán hàng"/>
    <d v="2026-06-10T00:00:00"/>
    <m/>
    <n v="0"/>
    <n v="1395770"/>
    <n v="1395770"/>
    <n v="0"/>
    <d v="2026-05-08T00:00:00"/>
    <m/>
    <d v="2026-05-08T00:00:00"/>
    <n v="0"/>
    <m/>
    <s v=""/>
    <s v="Đã thanh toán"/>
    <d v="2026-05-08T00:00:00"/>
    <d v="2026-06-10T00:00:00"/>
    <m/>
    <m/>
    <x v="0"/>
    <x v="0"/>
    <m/>
    <s v="000329981395770"/>
    <e v="#N/A"/>
  </r>
  <r>
    <x v="34"/>
    <x v="20"/>
    <d v="2026-04-28T00:00:00"/>
    <s v="BH29426"/>
    <d v="2026-05-08T00:00:00"/>
    <s v="00033000"/>
    <s v="26125683"/>
    <n v="2260165"/>
    <n v="0"/>
    <n v="180813"/>
    <n v="2440978"/>
    <s v="Bán hàng"/>
    <d v="2026-06-10T00:00:00"/>
    <m/>
    <n v="0"/>
    <n v="2440978"/>
    <n v="2440978"/>
    <n v="0"/>
    <d v="2026-05-08T00:00:00"/>
    <m/>
    <d v="2026-05-08T00:00:00"/>
    <n v="0"/>
    <m/>
    <s v=""/>
    <s v="Đã thanh toán"/>
    <d v="2026-05-08T00:00:00"/>
    <d v="2026-06-10T00:00:00"/>
    <m/>
    <m/>
    <x v="0"/>
    <x v="0"/>
    <m/>
    <s v="000330002440978"/>
    <e v="#N/A"/>
  </r>
  <r>
    <x v="27"/>
    <x v="8"/>
    <d v="2026-04-28T00:00:00"/>
    <s v="HN/HT020341"/>
    <d v="2026-04-28T00:00:00"/>
    <s v="00000153"/>
    <s v="Hàng trả - Mega Hoàng Mai - MEGA-HNI-HMI-0005"/>
    <n v="360534"/>
    <n v="0"/>
    <n v="28843"/>
    <n v="389377"/>
    <s v="Hàng trả"/>
    <d v="2026-05-11T00:00:00"/>
    <m/>
    <n v="0"/>
    <n v="-389377"/>
    <n v="-389377"/>
    <n v="0"/>
    <d v="2026-04-28T00:00:00"/>
    <m/>
    <d v="2026-04-28T00:00:00"/>
    <n v="0"/>
    <m/>
    <s v=""/>
    <s v="Đã thanh toán"/>
    <d v="2026-04-28T00:00:00"/>
    <d v="2026-05-11T00:00:00"/>
    <m/>
    <m/>
    <x v="0"/>
    <x v="0"/>
    <m/>
    <s v="00000153-389377"/>
    <e v="#N/A"/>
  </r>
  <r>
    <x v="27"/>
    <x v="8"/>
    <d v="2026-04-28T00:00:00"/>
    <s v="HN/HT020342"/>
    <d v="2026-04-28T00:00:00"/>
    <s v="00000154"/>
    <s v="Hàng trả - Mega Hoàng Mai - MEGA-HNI-HMI-0005"/>
    <n v="570000"/>
    <n v="0"/>
    <n v="45600"/>
    <n v="615600"/>
    <s v="Hàng trả"/>
    <d v="2026-05-11T00:00:00"/>
    <m/>
    <n v="0"/>
    <n v="-615600"/>
    <n v="-615600"/>
    <n v="0"/>
    <d v="2026-04-28T00:00:00"/>
    <m/>
    <d v="2026-04-28T00:00:00"/>
    <n v="0"/>
    <m/>
    <s v=""/>
    <s v="Đã thanh toán"/>
    <d v="2026-04-28T00:00:00"/>
    <d v="2026-05-11T00:00:00"/>
    <m/>
    <m/>
    <x v="0"/>
    <x v="0"/>
    <m/>
    <s v="00000154-615600"/>
    <e v="#N/A"/>
  </r>
  <r>
    <x v="27"/>
    <x v="8"/>
    <d v="2026-04-28T00:00:00"/>
    <s v="HN/HT020343"/>
    <d v="2026-04-28T00:00:00"/>
    <s v="00000156"/>
    <s v="Hàng trả - Mega Hoàng Mai - MEGA-HNI-HMI-0005"/>
    <n v="145000"/>
    <n v="0"/>
    <n v="11600"/>
    <n v="156600"/>
    <s v="Hàng trả"/>
    <d v="2026-05-11T00:00:00"/>
    <m/>
    <n v="0"/>
    <n v="-156600"/>
    <n v="-156600"/>
    <n v="0"/>
    <d v="2026-04-28T00:00:00"/>
    <m/>
    <d v="2026-04-28T00:00:00"/>
    <n v="0"/>
    <m/>
    <s v=""/>
    <s v="Đã thanh toán"/>
    <d v="2026-04-28T00:00:00"/>
    <d v="2026-05-11T00:00:00"/>
    <m/>
    <m/>
    <x v="0"/>
    <x v="0"/>
    <m/>
    <s v="00000156-156600"/>
    <e v="#N/A"/>
  </r>
  <r>
    <x v="19"/>
    <x v="6"/>
    <d v="2026-04-28T00:00:00"/>
    <s v="SG/HT010443"/>
    <d v="2026-04-28T00:00:00"/>
    <s v="00000142"/>
    <s v="Hàng trả - Mega Hải Phòng - MEGA-HPG-01--003"/>
    <n v="873213"/>
    <n v="0"/>
    <n v="69857"/>
    <n v="943070"/>
    <s v="Hàng trả"/>
    <d v="2026-05-11T00:00:00"/>
    <m/>
    <n v="0"/>
    <n v="-943070"/>
    <n v="-943070"/>
    <n v="0"/>
    <d v="2026-04-28T00:00:00"/>
    <m/>
    <d v="2026-04-28T00:00:00"/>
    <n v="0"/>
    <m/>
    <s v=""/>
    <s v="Đã thanh toán"/>
    <d v="2026-04-28T00:00:00"/>
    <d v="2026-05-11T00:00:00"/>
    <m/>
    <m/>
    <x v="0"/>
    <x v="0"/>
    <m/>
    <s v="00000142-943070"/>
    <e v="#N/A"/>
  </r>
  <r>
    <x v="35"/>
    <x v="12"/>
    <d v="2026-04-29T00:00:00"/>
    <s v="BH12553"/>
    <d v="2026-04-29T00:00:00"/>
    <s v="00031438"/>
    <s v="18647250"/>
    <n v="558030"/>
    <n v="0"/>
    <n v="44642"/>
    <n v="602672"/>
    <s v="Bán hàng"/>
    <d v="2026-06-10T00:00:00"/>
    <m/>
    <n v="0"/>
    <n v="602672"/>
    <n v="602672"/>
    <n v="0"/>
    <d v="2026-04-29T00:00:00"/>
    <m/>
    <d v="2026-04-29T00:00:00"/>
    <n v="0"/>
    <m/>
    <s v=""/>
    <s v="Đã thanh toán"/>
    <d v="2026-04-29T00:00:00"/>
    <d v="2026-06-10T00:00:00"/>
    <m/>
    <m/>
    <x v="0"/>
    <x v="0"/>
    <m/>
    <s v="00031438602672"/>
    <e v="#N/A"/>
  </r>
  <r>
    <x v="31"/>
    <x v="18"/>
    <d v="2026-04-29T00:00:00"/>
    <s v="BH12554"/>
    <d v="2026-04-29T00:00:00"/>
    <s v="00031439"/>
    <s v="10231261"/>
    <n v="1292380"/>
    <n v="0"/>
    <n v="103390"/>
    <n v="1395770"/>
    <s v="Bán hàng"/>
    <d v="2026-06-10T00:00:00"/>
    <m/>
    <n v="0"/>
    <n v="1395770"/>
    <n v="1395770"/>
    <n v="0"/>
    <d v="2026-04-29T00:00:00"/>
    <m/>
    <d v="2026-04-29T00:00:00"/>
    <n v="0"/>
    <m/>
    <s v=""/>
    <s v="Đã thanh toán"/>
    <d v="2026-04-29T00:00:00"/>
    <d v="2026-06-10T00:00:00"/>
    <m/>
    <m/>
    <x v="0"/>
    <x v="0"/>
    <m/>
    <s v="000314391395770"/>
    <e v="#N/A"/>
  </r>
  <r>
    <x v="31"/>
    <x v="18"/>
    <d v="2026-04-29T00:00:00"/>
    <s v="BH12555"/>
    <d v="2026-04-29T00:00:00"/>
    <s v="00031440"/>
    <s v="10231576"/>
    <n v="8023750"/>
    <n v="0"/>
    <n v="641900"/>
    <n v="8665650"/>
    <s v="Bán hàng"/>
    <d v="2026-06-10T00:00:00"/>
    <m/>
    <n v="0"/>
    <n v="8665650"/>
    <n v="8665650"/>
    <n v="0"/>
    <d v="2026-04-29T00:00:00"/>
    <m/>
    <d v="2026-04-29T00:00:00"/>
    <n v="0"/>
    <m/>
    <s v=""/>
    <s v="Đã thanh toán"/>
    <d v="2026-04-29T00:00:00"/>
    <d v="2026-06-10T00:00:00"/>
    <m/>
    <m/>
    <x v="0"/>
    <x v="0"/>
    <m/>
    <s v="000314408665650"/>
    <e v="#N/A"/>
  </r>
  <r>
    <x v="32"/>
    <x v="19"/>
    <d v="2026-04-29T00:00:00"/>
    <s v="BH29709"/>
    <d v="2026-05-08T00:00:00"/>
    <s v="00032999"/>
    <s v="13094377"/>
    <n v="1292380"/>
    <n v="0"/>
    <n v="103390"/>
    <n v="1395770"/>
    <s v="Bán hàng"/>
    <d v="2026-06-10T00:00:00"/>
    <m/>
    <n v="0"/>
    <n v="1395770"/>
    <n v="1395770"/>
    <n v="0"/>
    <d v="2026-05-08T00:00:00"/>
    <m/>
    <d v="2026-05-08T00:00:00"/>
    <n v="0"/>
    <m/>
    <s v=""/>
    <s v="Đã thanh toán"/>
    <d v="2026-05-08T00:00:00"/>
    <d v="2026-06-10T00:00:00"/>
    <m/>
    <m/>
    <x v="0"/>
    <x v="0"/>
    <m/>
    <s v="000329991395770"/>
    <e v="#N/A"/>
  </r>
  <r>
    <x v="25"/>
    <x v="13"/>
    <d v="2026-04-29T00:00:00"/>
    <s v="SG/HT010441"/>
    <d v="2026-04-29T00:00:00"/>
    <s v="00000085"/>
    <s v="Hàng trả - Mega Bình Định - MEGA-GLI-00--007"/>
    <n v="140000"/>
    <n v="0"/>
    <n v="11200"/>
    <n v="151200"/>
    <s v="Hàng trả"/>
    <d v="2026-05-11T00:00:00"/>
    <m/>
    <n v="0"/>
    <n v="-151200"/>
    <n v="-151200"/>
    <n v="0"/>
    <d v="2026-04-29T00:00:00"/>
    <m/>
    <d v="2026-04-29T00:00:00"/>
    <n v="0"/>
    <m/>
    <s v=""/>
    <s v="Đã thanh toán"/>
    <d v="2026-04-29T00:00:00"/>
    <d v="2026-05-11T00:00:00"/>
    <m/>
    <m/>
    <x v="0"/>
    <x v="0"/>
    <m/>
    <s v="00000085-151200"/>
    <e v="#N/A"/>
  </r>
  <r>
    <x v="25"/>
    <x v="13"/>
    <d v="2026-04-29T00:00:00"/>
    <s v="SG/HT010442"/>
    <d v="2026-04-29T00:00:00"/>
    <s v="00000086"/>
    <s v="Hàng trả - Mega Bình Định - MEGA-GLI-00--007"/>
    <n v="560000"/>
    <n v="0"/>
    <n v="44800"/>
    <n v="604800"/>
    <s v="Hàng trả"/>
    <d v="2026-05-11T00:00:00"/>
    <m/>
    <n v="0"/>
    <n v="-604800"/>
    <n v="-604800"/>
    <n v="0"/>
    <d v="2026-04-29T00:00:00"/>
    <m/>
    <d v="2026-04-29T00:00:00"/>
    <n v="0"/>
    <m/>
    <s v=""/>
    <s v="Đã thanh toán"/>
    <d v="2026-04-29T00:00:00"/>
    <d v="2026-05-11T00:00:00"/>
    <m/>
    <m/>
    <x v="0"/>
    <x v="0"/>
    <m/>
    <s v="00000086-604800"/>
    <e v="#N/A"/>
  </r>
  <r>
    <x v="28"/>
    <x v="7"/>
    <d v="2026-04-29T00:00:00"/>
    <s v="SG/HT010444"/>
    <d v="2026-04-29T00:00:00"/>
    <s v="00000055"/>
    <s v="Hàng trả - Mega Nghệ An - MEGA-NAN-01--013"/>
    <n v="1285000"/>
    <n v="0"/>
    <n v="102800"/>
    <n v="1387800"/>
    <s v="Hàng trả"/>
    <d v="2026-05-11T00:00:00"/>
    <m/>
    <n v="0"/>
    <n v="-1387800"/>
    <n v="-1387800"/>
    <n v="0"/>
    <d v="2026-04-29T00:00:00"/>
    <m/>
    <d v="2026-04-29T00:00:00"/>
    <n v="0"/>
    <m/>
    <s v=""/>
    <s v="Đã thanh toán"/>
    <d v="2026-04-29T00:00:00"/>
    <d v="2026-05-11T00:00:00"/>
    <m/>
    <m/>
    <x v="0"/>
    <x v="0"/>
    <m/>
    <s v="00000055-1387800"/>
    <e v="#N/A"/>
  </r>
  <r>
    <x v="29"/>
    <x v="1"/>
    <d v="2026-05-04T00:00:00"/>
    <s v="BH13383"/>
    <d v="2026-05-07T00:00:00"/>
    <s v="00032831"/>
    <s v="TC25006676"/>
    <n v="7701990"/>
    <n v="0"/>
    <n v="616159"/>
    <n v="8318149"/>
    <s v="Bán hàng"/>
    <d v="2026-06-24T00:00:00"/>
    <m/>
    <n v="0"/>
    <n v="8318149"/>
    <n v="8318149"/>
    <n v="0"/>
    <d v="2026-05-07T00:00:00"/>
    <m/>
    <d v="2026-05-07T00:00:00"/>
    <n v="0"/>
    <m/>
    <s v=""/>
    <s v="Đã thanh toán"/>
    <d v="2026-05-07T00:00:00"/>
    <d v="2026-06-24T00:00:00"/>
    <m/>
    <m/>
    <x v="0"/>
    <x v="0"/>
    <m/>
    <s v="000328318318149"/>
    <e v="#N/A"/>
  </r>
  <r>
    <x v="25"/>
    <x v="13"/>
    <d v="2026-05-04T00:00:00"/>
    <s v="BH13381"/>
    <d v="2026-05-07T00:00:00"/>
    <s v="00032829"/>
    <s v="TC21484521"/>
    <n v="700000"/>
    <n v="0"/>
    <n v="56000"/>
    <n v="756000"/>
    <s v="Bán hàng"/>
    <d v="2026-06-24T00:00:00"/>
    <m/>
    <n v="0"/>
    <n v="756000"/>
    <n v="756000"/>
    <n v="0"/>
    <d v="2026-05-07T00:00:00"/>
    <m/>
    <d v="2026-05-07T00:00:00"/>
    <n v="0"/>
    <m/>
    <s v=""/>
    <s v="Đã thanh toán"/>
    <d v="2026-05-07T00:00:00"/>
    <d v="2026-06-24T00:00:00"/>
    <m/>
    <m/>
    <x v="0"/>
    <x v="0"/>
    <m/>
    <s v="00032829756000"/>
    <e v="#N/A"/>
  </r>
  <r>
    <x v="23"/>
    <x v="9"/>
    <d v="2026-05-04T00:00:00"/>
    <s v="BH13382"/>
    <d v="2026-05-07T00:00:00"/>
    <s v="00032830"/>
    <s v="TC24685595"/>
    <n v="1292380"/>
    <n v="0"/>
    <n v="103390"/>
    <n v="1395770"/>
    <s v="Bán hàng"/>
    <d v="2026-06-24T00:00:00"/>
    <m/>
    <n v="0"/>
    <n v="1395770"/>
    <n v="1395770"/>
    <n v="0"/>
    <d v="2026-05-07T00:00:00"/>
    <m/>
    <d v="2026-05-07T00:00:00"/>
    <n v="0"/>
    <m/>
    <s v=""/>
    <s v="Đã thanh toán"/>
    <d v="2026-05-07T00:00:00"/>
    <d v="2026-06-24T00:00:00"/>
    <m/>
    <m/>
    <x v="0"/>
    <x v="0"/>
    <m/>
    <s v="000328301395770"/>
    <e v="#N/A"/>
  </r>
  <r>
    <x v="32"/>
    <x v="19"/>
    <d v="2026-05-05T00:00:00"/>
    <s v="BH31708"/>
    <d v="2026-05-16T00:00:00"/>
    <s v="00034791"/>
    <s v="13098256"/>
    <n v="4105460"/>
    <n v="0"/>
    <n v="328437"/>
    <n v="4433897"/>
    <s v="Bán hàng"/>
    <d v="2026-06-10T00:00:00"/>
    <m/>
    <n v="0"/>
    <n v="4433897"/>
    <n v="4433897"/>
    <n v="0"/>
    <d v="2026-05-16T00:00:00"/>
    <m/>
    <d v="2026-05-16T00:00:00"/>
    <n v="0"/>
    <m/>
    <s v=""/>
    <s v="Đã thanh toán"/>
    <d v="2026-05-16T00:00:00"/>
    <d v="2026-06-10T00:00:00"/>
    <m/>
    <m/>
    <x v="0"/>
    <x v="0"/>
    <m/>
    <s v="000347914433897"/>
    <e v="#N/A"/>
  </r>
  <r>
    <x v="18"/>
    <x v="16"/>
    <d v="2026-05-05T00:00:00"/>
    <s v="BH13385"/>
    <d v="2026-05-07T00:00:00"/>
    <s v="00032833"/>
    <s v="12251806"/>
    <n v="883220"/>
    <n v="0"/>
    <n v="70658"/>
    <n v="953878"/>
    <s v="Bán hàng"/>
    <d v="2026-06-10T00:00:00"/>
    <m/>
    <n v="0"/>
    <n v="953878"/>
    <n v="953878"/>
    <n v="0"/>
    <d v="2026-05-07T00:00:00"/>
    <m/>
    <d v="2026-05-07T00:00:00"/>
    <n v="0"/>
    <m/>
    <s v=""/>
    <s v="Đã thanh toán"/>
    <d v="2026-05-07T00:00:00"/>
    <d v="2026-06-10T00:00:00"/>
    <m/>
    <m/>
    <x v="0"/>
    <x v="0"/>
    <m/>
    <s v="00032833953878"/>
    <e v="#N/A"/>
  </r>
  <r>
    <x v="26"/>
    <x v="17"/>
    <d v="2026-05-05T00:00:00"/>
    <s v="BH13384"/>
    <d v="2026-05-07T00:00:00"/>
    <s v="00032832"/>
    <s v="11385530"/>
    <n v="3081320"/>
    <n v="0"/>
    <n v="246506"/>
    <n v="3327826"/>
    <s v="Bán hàng"/>
    <d v="2026-06-10T00:00:00"/>
    <m/>
    <n v="0"/>
    <n v="3327826"/>
    <n v="3327826"/>
    <n v="0"/>
    <d v="2026-05-07T00:00:00"/>
    <m/>
    <d v="2026-05-07T00:00:00"/>
    <n v="0"/>
    <m/>
    <s v=""/>
    <s v="Đã thanh toán"/>
    <d v="2026-05-07T00:00:00"/>
    <d v="2026-06-10T00:00:00"/>
    <m/>
    <m/>
    <x v="0"/>
    <x v="0"/>
    <m/>
    <s v="000328323327826"/>
    <e v="#N/A"/>
  </r>
  <r>
    <x v="18"/>
    <x v="16"/>
    <d v="2026-05-05T00:00:00"/>
    <s v="BH13386"/>
    <d v="2026-05-07T00:00:00"/>
    <s v="00032834"/>
    <s v="12252113"/>
    <n v="1400000"/>
    <n v="0"/>
    <n v="112000"/>
    <n v="1512000"/>
    <s v="Bán hàng"/>
    <d v="2026-06-10T00:00:00"/>
    <m/>
    <n v="0"/>
    <n v="1512000"/>
    <n v="1512000"/>
    <n v="0"/>
    <d v="2026-05-07T00:00:00"/>
    <m/>
    <d v="2026-05-07T00:00:00"/>
    <n v="0"/>
    <m/>
    <s v=""/>
    <s v="Đã thanh toán"/>
    <d v="2026-05-07T00:00:00"/>
    <d v="2026-06-10T00:00:00"/>
    <m/>
    <m/>
    <x v="0"/>
    <x v="0"/>
    <m/>
    <s v="000328341512000"/>
    <e v="#N/A"/>
  </r>
  <r>
    <x v="32"/>
    <x v="19"/>
    <d v="2026-05-05T00:00:00"/>
    <s v="BH31706"/>
    <d v="2026-05-16T00:00:00"/>
    <s v="00034790"/>
    <s v="13098151"/>
    <n v="220805"/>
    <n v="0"/>
    <n v="17664"/>
    <n v="238469"/>
    <s v="Bán hàng"/>
    <d v="2026-06-10T00:00:00"/>
    <m/>
    <n v="0"/>
    <n v="238469"/>
    <n v="238469"/>
    <n v="0"/>
    <d v="2026-05-16T00:00:00"/>
    <m/>
    <d v="2026-05-16T00:00:00"/>
    <n v="0"/>
    <m/>
    <s v=""/>
    <s v="Đã thanh toán"/>
    <d v="2026-05-16T00:00:00"/>
    <d v="2026-06-10T00:00:00"/>
    <m/>
    <m/>
    <x v="0"/>
    <x v="0"/>
    <m/>
    <s v="00034790238469"/>
    <e v="#N/A"/>
  </r>
  <r>
    <x v="30"/>
    <x v="5"/>
    <d v="2026-05-05T00:00:00"/>
    <s v="SG/HT090582"/>
    <d v="2026-05-05T00:00:00"/>
    <s v="00000340"/>
    <s v="Hàng trả - Mega An Phú - MEGA-HCM-Q2-49586"/>
    <n v="847802"/>
    <n v="0"/>
    <n v="67824"/>
    <n v="915626"/>
    <s v="Hàng trả"/>
    <d v="2026-05-11T00:00:00"/>
    <m/>
    <n v="0"/>
    <n v="-915626"/>
    <n v="-915626"/>
    <n v="0"/>
    <d v="2026-05-05T00:00:00"/>
    <m/>
    <d v="2026-05-05T00:00:00"/>
    <n v="0"/>
    <m/>
    <s v=""/>
    <s v="Đã thanh toán"/>
    <d v="2026-05-05T00:00:00"/>
    <d v="2026-05-11T00:00:00"/>
    <m/>
    <m/>
    <x v="0"/>
    <x v="0"/>
    <m/>
    <s v="00000340-915626"/>
    <e v="#N/A"/>
  </r>
  <r>
    <x v="35"/>
    <x v="12"/>
    <d v="2026-05-06T00:00:00"/>
    <s v="BH13388"/>
    <d v="2026-05-07T00:00:00"/>
    <s v="00032836"/>
    <s v="18650611"/>
    <n v="1166110"/>
    <n v="0"/>
    <n v="93289"/>
    <n v="1259399"/>
    <s v="Bán hàng"/>
    <d v="2026-06-10T00:00:00"/>
    <m/>
    <n v="0"/>
    <n v="1259399"/>
    <n v="1259399"/>
    <n v="0"/>
    <d v="2026-05-07T00:00:00"/>
    <m/>
    <d v="2026-05-07T00:00:00"/>
    <n v="0"/>
    <m/>
    <s v=""/>
    <s v="Đã thanh toán"/>
    <d v="2026-05-07T00:00:00"/>
    <d v="2026-06-10T00:00:00"/>
    <m/>
    <m/>
    <x v="0"/>
    <x v="0"/>
    <m/>
    <s v="000328361259399"/>
    <e v="#N/A"/>
  </r>
  <r>
    <x v="34"/>
    <x v="20"/>
    <d v="2026-05-06T00:00:00"/>
    <s v="BH30418"/>
    <d v="2026-05-16T00:00:00"/>
    <s v="00034789"/>
    <s v="26127676"/>
    <n v="1116060"/>
    <n v="0"/>
    <n v="89285"/>
    <n v="1205345"/>
    <s v="Bán hàng"/>
    <d v="2026-06-10T00:00:00"/>
    <m/>
    <n v="0"/>
    <n v="1205345"/>
    <n v="1205345"/>
    <n v="0"/>
    <d v="2026-05-16T00:00:00"/>
    <m/>
    <d v="2026-05-16T00:00:00"/>
    <n v="0"/>
    <m/>
    <s v=""/>
    <s v="Đã thanh toán"/>
    <d v="2026-05-16T00:00:00"/>
    <d v="2026-06-10T00:00:00"/>
    <m/>
    <m/>
    <x v="0"/>
    <x v="0"/>
    <m/>
    <s v="000347891205345"/>
    <e v="#N/A"/>
  </r>
  <r>
    <x v="35"/>
    <x v="12"/>
    <d v="2026-05-06T00:00:00"/>
    <s v="BH13387"/>
    <d v="2026-05-07T00:00:00"/>
    <s v="00032835"/>
    <s v="18650301"/>
    <n v="1733990"/>
    <n v="0"/>
    <n v="138719"/>
    <n v="1872709"/>
    <s v="Bán hàng"/>
    <d v="2026-06-10T00:00:00"/>
    <m/>
    <n v="0"/>
    <n v="1872709"/>
    <n v="1872709"/>
    <n v="0"/>
    <d v="2026-05-07T00:00:00"/>
    <m/>
    <d v="2026-05-07T00:00:00"/>
    <n v="0"/>
    <m/>
    <s v=""/>
    <s v="Đã thanh toán"/>
    <d v="2026-05-07T00:00:00"/>
    <d v="2026-06-10T00:00:00"/>
    <m/>
    <m/>
    <x v="0"/>
    <x v="0"/>
    <m/>
    <s v="000328351872709"/>
    <e v="#N/A"/>
  </r>
  <r>
    <x v="16"/>
    <x v="11"/>
    <d v="2026-05-06T00:00:00"/>
    <s v="SG/HT090585"/>
    <d v="2026-05-06T00:00:00"/>
    <s v="00000186"/>
    <s v="Hàng trả - Mega Bình Dương - MEGA-HCM-00--008"/>
    <n v="4079160"/>
    <n v="0"/>
    <n v="326333"/>
    <n v="4405493"/>
    <s v="Hàng trả"/>
    <d v="2026-05-11T00:00:00"/>
    <m/>
    <n v="0"/>
    <n v="-4405493"/>
    <n v="-4405493"/>
    <n v="0"/>
    <d v="2026-05-06T00:00:00"/>
    <m/>
    <d v="2026-05-06T00:00:00"/>
    <n v="0"/>
    <m/>
    <s v=""/>
    <s v="Đã thanh toán"/>
    <d v="2026-05-06T00:00:00"/>
    <d v="2026-05-11T00:00:00"/>
    <m/>
    <m/>
    <x v="0"/>
    <x v="0"/>
    <m/>
    <s v="00000186-4405493"/>
    <e v="#N/A"/>
  </r>
  <r>
    <x v="24"/>
    <x v="0"/>
    <d v="2026-05-06T00:00:00"/>
    <s v="SG/HT090584"/>
    <d v="2026-05-06T00:00:00"/>
    <s v="00000114"/>
    <s v="Hàng trả - Mega Đắk Lắk - MEGA-DLK-00--014"/>
    <n v="1025117"/>
    <n v="0"/>
    <n v="82009"/>
    <n v="1107126"/>
    <s v="Hàng trả"/>
    <d v="2026-05-11T00:00:00"/>
    <m/>
    <n v="0"/>
    <n v="-1107126"/>
    <n v="-1107126"/>
    <n v="0"/>
    <d v="2026-05-06T00:00:00"/>
    <m/>
    <d v="2026-05-06T00:00:00"/>
    <n v="0"/>
    <m/>
    <s v=""/>
    <s v="Đã thanh toán"/>
    <d v="2026-05-06T00:00:00"/>
    <d v="2026-05-11T00:00:00"/>
    <m/>
    <m/>
    <x v="0"/>
    <x v="0"/>
    <m/>
    <s v="00000114-1107126"/>
    <e v="#N/A"/>
  </r>
  <r>
    <x v="22"/>
    <x v="2"/>
    <d v="2026-05-06T00:00:00"/>
    <s v="SG/HT090583"/>
    <d v="2026-05-06T00:00:00"/>
    <s v="00000155"/>
    <s v="Hàng trả - Mega Vũng Tàu - MEGA-HCM-00--009"/>
    <n v="864183"/>
    <n v="0"/>
    <n v="69134"/>
    <n v="933317"/>
    <s v="Hàng trả"/>
    <d v="2026-05-11T00:00:00"/>
    <m/>
    <n v="0"/>
    <n v="-933317"/>
    <n v="-933317"/>
    <n v="0"/>
    <d v="2026-05-06T00:00:00"/>
    <m/>
    <d v="2026-05-06T00:00:00"/>
    <n v="0"/>
    <m/>
    <s v=""/>
    <s v="Đã thanh toán"/>
    <d v="2026-05-06T00:00:00"/>
    <d v="2026-05-11T00:00:00"/>
    <m/>
    <m/>
    <x v="0"/>
    <x v="0"/>
    <m/>
    <s v="00000155-933317"/>
    <e v="#N/A"/>
  </r>
  <r>
    <x v="30"/>
    <x v="5"/>
    <d v="2026-05-06T00:00:00"/>
    <s v="MDV00337"/>
    <d v="2026-05-06T00:00:00"/>
    <s v="00029620"/>
    <s v="NIT-HO TRO SAN PHAM MOI 2%"/>
    <n v="6355259"/>
    <n v="0"/>
    <n v="508420.72000000003"/>
    <n v="6863680"/>
    <s v="Giảm công nợ"/>
    <d v="2026-05-25T00:00:00"/>
    <m/>
    <n v="0"/>
    <n v="-6863680"/>
    <n v="-6863680"/>
    <n v="0"/>
    <d v="2026-05-06T00:00:00"/>
    <m/>
    <d v="2026-05-06T00:00:00"/>
    <n v="0"/>
    <m/>
    <s v=""/>
    <s v="Đã thanh toán"/>
    <d v="2026-05-06T00:00:00"/>
    <d v="2026-05-25T00:00:00"/>
    <m/>
    <m/>
    <x v="0"/>
    <x v="0"/>
    <m/>
    <s v="00029620-6863680"/>
    <e v="#N/A"/>
  </r>
  <r>
    <x v="30"/>
    <x v="5"/>
    <d v="2026-05-06T00:00:00"/>
    <s v="MDV00337"/>
    <d v="2026-05-06T00:00:00"/>
    <s v="00029665"/>
    <s v="CTG - HO TRO NHOM HANG TRONG DIEM 4%"/>
    <n v="12710519"/>
    <n v="0"/>
    <n v="1016841.52"/>
    <n v="13727361"/>
    <s v="Giảm công nợ"/>
    <d v="2026-05-25T00:00:00"/>
    <m/>
    <n v="0"/>
    <n v="-13727361"/>
    <n v="-13727361"/>
    <n v="0"/>
    <d v="2026-05-06T00:00:00"/>
    <m/>
    <d v="2026-05-06T00:00:00"/>
    <n v="0"/>
    <m/>
    <s v=""/>
    <s v="Đã thanh toán"/>
    <d v="2026-05-06T00:00:00"/>
    <d v="2026-05-25T00:00:00"/>
    <m/>
    <m/>
    <x v="0"/>
    <x v="0"/>
    <m/>
    <s v="00029665-13727361"/>
    <e v="#N/A"/>
  </r>
  <r>
    <x v="30"/>
    <x v="5"/>
    <d v="2026-05-06T00:00:00"/>
    <s v="MDV00337"/>
    <d v="2026-05-06T00:00:00"/>
    <s v="00029753"/>
    <s v="DIS - HO TRO TRUNG BAY SAN PHAM 2.3%"/>
    <n v="7308548"/>
    <n v="0"/>
    <n v="584683.84"/>
    <n v="7893232"/>
    <s v="Giảm công nợ"/>
    <d v="2026-05-25T00:00:00"/>
    <m/>
    <n v="0"/>
    <n v="-7893232"/>
    <n v="-7893232"/>
    <n v="0"/>
    <d v="2026-05-06T00:00:00"/>
    <m/>
    <d v="2026-05-06T00:00:00"/>
    <n v="0"/>
    <m/>
    <s v=""/>
    <s v="Đã thanh toán"/>
    <d v="2026-05-06T00:00:00"/>
    <d v="2026-05-25T00:00:00"/>
    <m/>
    <m/>
    <x v="0"/>
    <x v="0"/>
    <m/>
    <s v="00029753-7893232"/>
    <e v="#N/A"/>
  </r>
  <r>
    <x v="30"/>
    <x v="5"/>
    <d v="2026-05-06T00:00:00"/>
    <s v="MDV00337"/>
    <d v="2026-05-06T00:00:00"/>
    <s v="00029550"/>
    <s v="DTS-HO TRO CUNG CAP THONG TIN 0.5%"/>
    <n v="1588815"/>
    <n v="0"/>
    <n v="127105.2"/>
    <n v="1715920"/>
    <s v="Giảm công nợ"/>
    <d v="2026-05-25T00:00:00"/>
    <m/>
    <n v="0"/>
    <n v="-1715920"/>
    <n v="-1715920"/>
    <n v="0"/>
    <d v="2026-05-06T00:00:00"/>
    <m/>
    <d v="2026-05-06T00:00:00"/>
    <n v="0"/>
    <m/>
    <s v=""/>
    <s v="Đã thanh toán"/>
    <d v="2026-05-06T00:00:00"/>
    <d v="2026-05-25T00:00:00"/>
    <m/>
    <m/>
    <x v="0"/>
    <x v="0"/>
    <m/>
    <s v="00029550-1715920"/>
    <e v="#N/A"/>
  </r>
  <r>
    <x v="30"/>
    <x v="5"/>
    <d v="2026-05-06T00:00:00"/>
    <s v="MDV00337"/>
    <d v="2026-05-06T00:00:00"/>
    <s v="00029658"/>
    <s v="BUS - HO TRO CUNG HOP TAC 2.25%"/>
    <n v="7149667"/>
    <n v="0"/>
    <n v="571973.36"/>
    <n v="7721640"/>
    <s v="Giảm công nợ"/>
    <d v="2026-05-25T00:00:00"/>
    <m/>
    <n v="0"/>
    <n v="-7721640"/>
    <n v="-7721640"/>
    <n v="0"/>
    <d v="2026-05-06T00:00:00"/>
    <m/>
    <d v="2026-05-06T00:00:00"/>
    <n v="0"/>
    <m/>
    <s v=""/>
    <s v="Đã thanh toán"/>
    <d v="2026-05-06T00:00:00"/>
    <d v="2026-05-25T00:00:00"/>
    <m/>
    <m/>
    <x v="0"/>
    <x v="0"/>
    <m/>
    <s v="00029658-7721640"/>
    <e v="#N/A"/>
  </r>
  <r>
    <x v="30"/>
    <x v="5"/>
    <d v="2026-05-06T00:00:00"/>
    <s v="MDV00337"/>
    <d v="2026-05-06T00:00:00"/>
    <s v="00029615"/>
    <s v="ADS - HO TRO THEM 1%"/>
    <n v="3177630"/>
    <n v="0"/>
    <n v="254210.4"/>
    <n v="3431840"/>
    <s v="Giảm công nợ"/>
    <d v="2026-05-25T00:00:00"/>
    <m/>
    <n v="0"/>
    <n v="-3431840"/>
    <n v="-3431840"/>
    <n v="0"/>
    <d v="2026-05-06T00:00:00"/>
    <m/>
    <d v="2026-05-06T00:00:00"/>
    <n v="0"/>
    <m/>
    <s v=""/>
    <s v="Đã thanh toán"/>
    <d v="2026-05-06T00:00:00"/>
    <d v="2026-05-25T00:00:00"/>
    <m/>
    <m/>
    <x v="0"/>
    <x v="0"/>
    <m/>
    <s v="00029615-3431840"/>
    <e v="#N/A"/>
  </r>
  <r>
    <x v="15"/>
    <x v="15"/>
    <d v="2026-05-07T00:00:00"/>
    <s v="BH13570"/>
    <d v="2026-05-09T00:00:00"/>
    <s v="00033043"/>
    <s v="TC91042397"/>
    <n v="5269490"/>
    <n v="0"/>
    <n v="421559"/>
    <n v="5691049"/>
    <s v="Bán hàng"/>
    <d v="2026-06-24T00:00:00"/>
    <m/>
    <n v="0"/>
    <n v="5691049"/>
    <n v="5691049"/>
    <n v="0"/>
    <d v="2026-05-09T00:00:00"/>
    <m/>
    <d v="2026-05-09T00:00:00"/>
    <n v="0"/>
    <m/>
    <s v=""/>
    <s v="Đã thanh toán"/>
    <d v="2026-05-09T00:00:00"/>
    <d v="2026-06-24T00:00:00"/>
    <m/>
    <m/>
    <x v="0"/>
    <x v="0"/>
    <m/>
    <s v="000330435691049"/>
    <e v="#N/A"/>
  </r>
  <r>
    <x v="20"/>
    <x v="3"/>
    <d v="2026-05-07T00:00:00"/>
    <s v="BH13580"/>
    <d v="2026-05-09T00:00:00"/>
    <s v="00033053"/>
    <s v="TC17397616"/>
    <n v="4519295"/>
    <n v="0"/>
    <n v="361544"/>
    <n v="4880839"/>
    <s v="Bán hàng"/>
    <d v="2026-06-24T00:00:00"/>
    <m/>
    <n v="0"/>
    <n v="4880839"/>
    <n v="4880839"/>
    <n v="0"/>
    <d v="2026-05-09T00:00:00"/>
    <m/>
    <d v="2026-05-09T00:00:00"/>
    <n v="0"/>
    <m/>
    <s v=""/>
    <s v="Đã thanh toán"/>
    <d v="2026-05-09T00:00:00"/>
    <d v="2026-06-24T00:00:00"/>
    <m/>
    <m/>
    <x v="0"/>
    <x v="0"/>
    <m/>
    <s v="000330534880839"/>
    <e v="#N/A"/>
  </r>
  <r>
    <x v="17"/>
    <x v="4"/>
    <d v="2026-05-07T00:00:00"/>
    <s v="BH13582"/>
    <d v="2026-05-09T00:00:00"/>
    <s v="00033055"/>
    <s v="TC15147723"/>
    <n v="2458490"/>
    <n v="0"/>
    <n v="196679"/>
    <n v="2655169"/>
    <s v="Bán hàng"/>
    <d v="2026-06-24T00:00:00"/>
    <m/>
    <n v="0"/>
    <n v="2655169"/>
    <n v="2655169"/>
    <n v="0"/>
    <d v="2026-05-09T00:00:00"/>
    <m/>
    <d v="2026-05-09T00:00:00"/>
    <n v="0"/>
    <m/>
    <s v=""/>
    <s v="Đã thanh toán"/>
    <d v="2026-05-09T00:00:00"/>
    <d v="2026-06-24T00:00:00"/>
    <m/>
    <m/>
    <x v="0"/>
    <x v="0"/>
    <m/>
    <s v="000330552655169"/>
    <e v="#N/A"/>
  </r>
  <r>
    <x v="23"/>
    <x v="9"/>
    <d v="2026-05-07T00:00:00"/>
    <s v="BH13574"/>
    <d v="2026-05-09T00:00:00"/>
    <s v="00033047"/>
    <s v="TC24688494"/>
    <n v="1283030"/>
    <n v="0"/>
    <n v="102642"/>
    <n v="1385672"/>
    <s v="Bán hàng"/>
    <d v="2026-06-24T00:00:00"/>
    <m/>
    <n v="0"/>
    <n v="1385672"/>
    <n v="1385672"/>
    <n v="0"/>
    <d v="2026-05-09T00:00:00"/>
    <m/>
    <d v="2026-05-09T00:00:00"/>
    <n v="0"/>
    <m/>
    <s v=""/>
    <s v="Đã thanh toán"/>
    <d v="2026-05-09T00:00:00"/>
    <d v="2026-06-24T00:00:00"/>
    <m/>
    <m/>
    <x v="0"/>
    <x v="0"/>
    <m/>
    <s v="000330471385672"/>
    <e v="#N/A"/>
  </r>
  <r>
    <x v="20"/>
    <x v="3"/>
    <d v="2026-05-07T00:00:00"/>
    <s v="BH13579"/>
    <d v="2026-05-09T00:00:00"/>
    <s v="00033052"/>
    <s v="TC17399369"/>
    <n v="1292380"/>
    <n v="0"/>
    <n v="103390"/>
    <n v="1395770"/>
    <s v="Bán hàng"/>
    <d v="2026-06-24T00:00:00"/>
    <m/>
    <n v="0"/>
    <n v="1395770"/>
    <n v="1395770"/>
    <n v="0"/>
    <d v="2026-05-09T00:00:00"/>
    <m/>
    <d v="2026-05-09T00:00:00"/>
    <n v="0"/>
    <m/>
    <s v=""/>
    <s v="Đã thanh toán"/>
    <d v="2026-05-09T00:00:00"/>
    <d v="2026-06-24T00:00:00"/>
    <m/>
    <m/>
    <x v="0"/>
    <x v="0"/>
    <m/>
    <s v="000330521395770"/>
    <e v="#N/A"/>
  </r>
  <r>
    <x v="25"/>
    <x v="13"/>
    <d v="2026-05-07T00:00:00"/>
    <s v="BH13578"/>
    <d v="2026-05-09T00:00:00"/>
    <s v="00033051"/>
    <s v="TC21486547"/>
    <n v="1292380"/>
    <n v="0"/>
    <n v="103390"/>
    <n v="1395770"/>
    <s v="Bán hàng"/>
    <d v="2026-06-24T00:00:00"/>
    <m/>
    <n v="0"/>
    <n v="1395770"/>
    <n v="1395770"/>
    <n v="0"/>
    <d v="2026-05-09T00:00:00"/>
    <m/>
    <d v="2026-05-09T00:00:00"/>
    <n v="0"/>
    <m/>
    <s v=""/>
    <s v="Đã thanh toán"/>
    <d v="2026-05-09T00:00:00"/>
    <d v="2026-06-24T00:00:00"/>
    <m/>
    <m/>
    <x v="0"/>
    <x v="0"/>
    <m/>
    <s v="000330511395770"/>
    <e v="#N/A"/>
  </r>
  <r>
    <x v="28"/>
    <x v="7"/>
    <d v="2026-05-07T00:00:00"/>
    <s v="BH13575"/>
    <d v="2026-05-09T00:00:00"/>
    <s v="00033048"/>
    <s v="TC23432377"/>
    <n v="1425000"/>
    <n v="0"/>
    <n v="114000"/>
    <n v="1539000"/>
    <s v="Bán hàng"/>
    <d v="2026-06-24T00:00:00"/>
    <m/>
    <n v="0"/>
    <n v="1539000"/>
    <n v="1539000"/>
    <n v="0"/>
    <d v="2026-05-09T00:00:00"/>
    <m/>
    <d v="2026-05-09T00:00:00"/>
    <n v="0"/>
    <m/>
    <s v=""/>
    <s v="Đã thanh toán"/>
    <d v="2026-05-09T00:00:00"/>
    <d v="2026-06-24T00:00:00"/>
    <m/>
    <m/>
    <x v="0"/>
    <x v="0"/>
    <m/>
    <s v="000330481539000"/>
    <e v="#N/A"/>
  </r>
  <r>
    <x v="22"/>
    <x v="2"/>
    <d v="2026-05-07T00:00:00"/>
    <s v="BH13577"/>
    <d v="2026-05-09T00:00:00"/>
    <s v="00033050"/>
    <s v="TC22034100"/>
    <n v="1425000"/>
    <n v="0"/>
    <n v="114000"/>
    <n v="1539000"/>
    <s v="Bán hàng"/>
    <d v="2026-06-24T00:00:00"/>
    <m/>
    <n v="0"/>
    <n v="1539000"/>
    <n v="1539000"/>
    <n v="0"/>
    <d v="2026-05-09T00:00:00"/>
    <m/>
    <d v="2026-05-09T00:00:00"/>
    <n v="0"/>
    <m/>
    <s v=""/>
    <s v="Đã thanh toán"/>
    <d v="2026-05-09T00:00:00"/>
    <d v="2026-06-24T00:00:00"/>
    <m/>
    <m/>
    <x v="0"/>
    <x v="0"/>
    <m/>
    <s v="000330501539000"/>
    <e v="#N/A"/>
  </r>
  <r>
    <x v="29"/>
    <x v="1"/>
    <d v="2026-05-07T00:00:00"/>
    <s v="BH13573"/>
    <d v="2026-05-09T00:00:00"/>
    <s v="00033046"/>
    <s v="TC25006486"/>
    <n v="8905020"/>
    <n v="0"/>
    <n v="712402"/>
    <n v="9617422"/>
    <s v="Bán hàng"/>
    <d v="2026-06-24T00:00:00"/>
    <m/>
    <n v="0"/>
    <n v="9617422"/>
    <n v="9617422"/>
    <n v="0"/>
    <d v="2026-05-09T00:00:00"/>
    <m/>
    <d v="2026-05-09T00:00:00"/>
    <n v="0"/>
    <m/>
    <s v=""/>
    <s v="Đã thanh toán"/>
    <d v="2026-05-09T00:00:00"/>
    <d v="2026-06-24T00:00:00"/>
    <m/>
    <m/>
    <x v="0"/>
    <x v="0"/>
    <m/>
    <s v="000330469617422"/>
    <e v="#N/A"/>
  </r>
  <r>
    <x v="19"/>
    <x v="6"/>
    <d v="2026-05-07T00:00:00"/>
    <s v="BH13581"/>
    <d v="2026-05-09T00:00:00"/>
    <s v="00033054"/>
    <s v="TC16204838"/>
    <n v="1425000"/>
    <n v="0"/>
    <n v="114000"/>
    <n v="1539000"/>
    <s v="Bán hàng"/>
    <d v="2026-06-24T00:00:00"/>
    <m/>
    <n v="0"/>
    <n v="1539000"/>
    <n v="1539000"/>
    <n v="0"/>
    <d v="2026-05-09T00:00:00"/>
    <m/>
    <d v="2026-05-09T00:00:00"/>
    <n v="0"/>
    <m/>
    <s v=""/>
    <s v="Đã thanh toán"/>
    <d v="2026-05-09T00:00:00"/>
    <d v="2026-06-24T00:00:00"/>
    <m/>
    <m/>
    <x v="0"/>
    <x v="0"/>
    <m/>
    <s v="000330541539000"/>
    <e v="#N/A"/>
  </r>
  <r>
    <x v="15"/>
    <x v="15"/>
    <d v="2026-05-07T00:00:00"/>
    <s v="BH13571"/>
    <d v="2026-05-09T00:00:00"/>
    <s v="00033044"/>
    <s v="TC91042260"/>
    <n v="1954795"/>
    <n v="0"/>
    <n v="156384"/>
    <n v="2111179"/>
    <s v="Bán hàng"/>
    <d v="2026-06-24T00:00:00"/>
    <m/>
    <n v="0"/>
    <n v="2111179"/>
    <n v="2111179"/>
    <n v="0"/>
    <d v="2026-05-09T00:00:00"/>
    <m/>
    <d v="2026-05-09T00:00:00"/>
    <n v="0"/>
    <m/>
    <s v=""/>
    <s v="Đã thanh toán"/>
    <d v="2026-05-09T00:00:00"/>
    <d v="2026-06-24T00:00:00"/>
    <m/>
    <m/>
    <x v="0"/>
    <x v="0"/>
    <m/>
    <s v="000330442111179"/>
    <e v="#N/A"/>
  </r>
  <r>
    <x v="18"/>
    <x v="16"/>
    <d v="2026-05-07T00:00:00"/>
    <s v="BH13569"/>
    <d v="2026-05-09T00:00:00"/>
    <s v="00033042"/>
    <s v="12253730"/>
    <n v="3650900"/>
    <n v="0"/>
    <n v="292072"/>
    <n v="3942972"/>
    <s v="Bán hàng"/>
    <d v="2026-06-24T00:00:00"/>
    <m/>
    <n v="0"/>
    <n v="3942972"/>
    <n v="3942972"/>
    <n v="0"/>
    <d v="2026-05-09T00:00:00"/>
    <m/>
    <d v="2026-05-09T00:00:00"/>
    <n v="0"/>
    <m/>
    <s v=""/>
    <s v="Đã thanh toán"/>
    <d v="2026-05-09T00:00:00"/>
    <d v="2026-06-24T00:00:00"/>
    <m/>
    <m/>
    <x v="0"/>
    <x v="0"/>
    <m/>
    <s v="000330423942972"/>
    <e v="#N/A"/>
  </r>
  <r>
    <x v="33"/>
    <x v="14"/>
    <d v="2026-05-07T00:00:00"/>
    <s v="BH13572"/>
    <d v="2026-05-09T00:00:00"/>
    <s v="00033045"/>
    <s v="TC28025244"/>
    <n v="1292380"/>
    <n v="0"/>
    <n v="103390"/>
    <n v="1395770"/>
    <s v="Bán hàng"/>
    <d v="2026-06-24T00:00:00"/>
    <m/>
    <n v="0"/>
    <n v="1395770"/>
    <n v="1395770"/>
    <n v="0"/>
    <d v="2026-05-09T00:00:00"/>
    <m/>
    <d v="2026-05-09T00:00:00"/>
    <n v="0"/>
    <m/>
    <s v=""/>
    <s v="Đã thanh toán"/>
    <d v="2026-05-09T00:00:00"/>
    <d v="2026-06-24T00:00:00"/>
    <m/>
    <m/>
    <x v="0"/>
    <x v="0"/>
    <m/>
    <s v="000330451395770"/>
    <e v="#N/A"/>
  </r>
  <r>
    <x v="22"/>
    <x v="2"/>
    <d v="2026-05-07T00:00:00"/>
    <s v="BH13576"/>
    <d v="2026-05-09T00:00:00"/>
    <s v="00033049"/>
    <s v="TC22036212"/>
    <n v="1615480"/>
    <n v="0"/>
    <n v="129238"/>
    <n v="1744718"/>
    <s v="Bán hàng"/>
    <d v="2026-06-24T00:00:00"/>
    <m/>
    <n v="0"/>
    <n v="1744718"/>
    <n v="1744718"/>
    <n v="0"/>
    <d v="2026-05-09T00:00:00"/>
    <m/>
    <d v="2026-05-09T00:00:00"/>
    <n v="0"/>
    <m/>
    <s v=""/>
    <s v="Đã thanh toán"/>
    <d v="2026-05-09T00:00:00"/>
    <d v="2026-06-24T00:00:00"/>
    <m/>
    <m/>
    <x v="0"/>
    <x v="0"/>
    <m/>
    <s v="000330491744718"/>
    <e v="#N/A"/>
  </r>
  <r>
    <x v="30"/>
    <x v="5"/>
    <d v="2026-05-07T00:00:00"/>
    <s v="MDV00415"/>
    <d v="2026-05-07T00:00:00"/>
    <s v="DN_52026T900412"/>
    <s v="LOB - Thưởng khách hàng thân thiết 3.3% (Tháng 04/2026)"/>
    <n v="10486178"/>
    <n v="0"/>
    <n v="0"/>
    <n v="10486178"/>
    <s v="Giảm công nợ"/>
    <m/>
    <m/>
    <n v="0"/>
    <n v="-10486178"/>
    <n v="0"/>
    <n v="-10486178"/>
    <d v="2026-05-07T00:00:00"/>
    <m/>
    <d v="2026-05-07T00:00:00"/>
    <n v="0"/>
    <m/>
    <n v="144.69984675925662"/>
    <s v="Nợ quá hạn hơn 120 ngày có khả năng mất thanh toán"/>
    <d v="2026-05-07T00:00:00"/>
    <s v=""/>
    <m/>
    <m/>
    <x v="0"/>
    <x v="0"/>
    <m/>
    <s v="DN_52026T900412-10486178"/>
    <e v="#N/A"/>
  </r>
  <r>
    <x v="31"/>
    <x v="18"/>
    <d v="2026-05-08T00:00:00"/>
    <s v="BH13608"/>
    <d v="2026-05-11T00:00:00"/>
    <s v="00033086"/>
    <s v="10239732"/>
    <n v="5387430"/>
    <n v="0"/>
    <n v="430994"/>
    <n v="5818424"/>
    <s v="Bán hàng"/>
    <d v="2026-06-24T00:00:00"/>
    <m/>
    <n v="0"/>
    <n v="5818424"/>
    <n v="5818424"/>
    <n v="0"/>
    <d v="2026-05-11T00:00:00"/>
    <m/>
    <d v="2026-05-11T00:00:00"/>
    <n v="0"/>
    <m/>
    <s v=""/>
    <s v="Đã thanh toán"/>
    <d v="2026-05-11T00:00:00"/>
    <d v="2026-06-24T00:00:00"/>
    <m/>
    <m/>
    <x v="0"/>
    <x v="0"/>
    <m/>
    <s v="000330865818424"/>
    <e v="#N/A"/>
  </r>
  <r>
    <x v="31"/>
    <x v="18"/>
    <d v="2026-05-08T00:00:00"/>
    <s v="BH13605"/>
    <d v="2026-05-11T00:00:00"/>
    <s v="00033083"/>
    <s v="10239418"/>
    <n v="4760360"/>
    <n v="0"/>
    <n v="380829"/>
    <n v="5141189"/>
    <s v="Bán hàng"/>
    <d v="2026-06-24T00:00:00"/>
    <m/>
    <n v="0"/>
    <n v="5141189"/>
    <n v="5141189"/>
    <n v="0"/>
    <d v="2026-05-11T00:00:00"/>
    <m/>
    <d v="2026-05-11T00:00:00"/>
    <n v="0"/>
    <m/>
    <s v=""/>
    <s v="Đã thanh toán"/>
    <d v="2026-05-11T00:00:00"/>
    <d v="2026-06-24T00:00:00"/>
    <m/>
    <m/>
    <x v="0"/>
    <x v="0"/>
    <m/>
    <s v="000330835141189"/>
    <e v="#N/A"/>
  </r>
  <r>
    <x v="31"/>
    <x v="18"/>
    <d v="2026-05-08T00:00:00"/>
    <s v="BH13606"/>
    <d v="2026-05-11T00:00:00"/>
    <s v="00033084"/>
    <s v="10239093"/>
    <n v="725000"/>
    <n v="0"/>
    <n v="58000"/>
    <n v="783000"/>
    <s v="Bán hàng"/>
    <d v="2026-06-24T00:00:00"/>
    <m/>
    <n v="0"/>
    <n v="783000"/>
    <n v="783000"/>
    <n v="0"/>
    <d v="2026-05-11T00:00:00"/>
    <m/>
    <d v="2026-05-11T00:00:00"/>
    <n v="0"/>
    <m/>
    <s v=""/>
    <s v="Đã thanh toán"/>
    <d v="2026-05-11T00:00:00"/>
    <d v="2026-06-24T00:00:00"/>
    <m/>
    <m/>
    <x v="0"/>
    <x v="0"/>
    <m/>
    <s v="00033084783000"/>
    <e v="#N/A"/>
  </r>
  <r>
    <x v="31"/>
    <x v="18"/>
    <d v="2026-05-08T00:00:00"/>
    <s v="BH13607"/>
    <d v="2026-05-11T00:00:00"/>
    <s v="00033085"/>
    <s v="10239233"/>
    <n v="1425000"/>
    <n v="0"/>
    <n v="114000"/>
    <n v="1539000"/>
    <s v="Bán hàng"/>
    <d v="2026-06-24T00:00:00"/>
    <m/>
    <n v="0"/>
    <n v="1539000"/>
    <n v="1539000"/>
    <n v="0"/>
    <d v="2026-05-11T00:00:00"/>
    <m/>
    <d v="2026-05-11T00:00:00"/>
    <n v="0"/>
    <m/>
    <s v=""/>
    <s v="Đã thanh toán"/>
    <d v="2026-05-11T00:00:00"/>
    <d v="2026-06-24T00:00:00"/>
    <m/>
    <m/>
    <x v="0"/>
    <x v="0"/>
    <m/>
    <s v="000330851539000"/>
    <e v="#N/A"/>
  </r>
  <r>
    <x v="32"/>
    <x v="19"/>
    <d v="2026-05-11T00:00:00"/>
    <s v="BH31053"/>
    <d v="2026-05-19T00:00:00"/>
    <s v="00034902"/>
    <s v="13102194"/>
    <n v="2205110"/>
    <n v="0"/>
    <n v="176409"/>
    <n v="2381519"/>
    <s v="Bán hàng"/>
    <d v="2026-06-24T00:00:00"/>
    <m/>
    <n v="0"/>
    <n v="2381519"/>
    <n v="2381519"/>
    <n v="0"/>
    <d v="2026-05-19T00:00:00"/>
    <m/>
    <d v="2026-05-19T00:00:00"/>
    <n v="0"/>
    <m/>
    <s v=""/>
    <s v="Đã thanh toán"/>
    <d v="2026-05-19T00:00:00"/>
    <d v="2026-06-24T00:00:00"/>
    <m/>
    <m/>
    <x v="0"/>
    <x v="0"/>
    <m/>
    <s v="000349022381519"/>
    <e v="#N/A"/>
  </r>
  <r>
    <x v="29"/>
    <x v="1"/>
    <d v="2026-05-11T00:00:00"/>
    <s v="BH13777"/>
    <d v="2026-05-13T00:00:00"/>
    <s v="00034092"/>
    <s v="TC25009341"/>
    <n v="6829483"/>
    <n v="0"/>
    <n v="546359"/>
    <n v="7375842"/>
    <s v="Bán hàng"/>
    <m/>
    <m/>
    <n v="0"/>
    <n v="7375842"/>
    <n v="0"/>
    <n v="7375842"/>
    <d v="2026-05-13T00:00:00"/>
    <m/>
    <d v="2026-05-13T00:00:00"/>
    <n v="0"/>
    <m/>
    <n v="138.69984675925662"/>
    <s v="Nợ quá hạn hơn 120 ngày có khả năng mất thanh toán"/>
    <d v="2026-05-13T00:00:00"/>
    <s v=""/>
    <m/>
    <m/>
    <x v="0"/>
    <x v="0"/>
    <m/>
    <s v="000340927375842"/>
    <e v="#N/A"/>
  </r>
  <r>
    <x v="38"/>
    <x v="23"/>
    <d v="2026-05-11T00:00:00"/>
    <s v="BH31029"/>
    <d v="2026-05-19T00:00:00"/>
    <s v="00034904"/>
    <s v="14148494"/>
    <n v="1292380"/>
    <n v="0"/>
    <n v="103390"/>
    <n v="1395770"/>
    <s v="Bán hàng"/>
    <d v="2026-06-24T00:00:00"/>
    <m/>
    <n v="0"/>
    <n v="1395770"/>
    <n v="1395770"/>
    <n v="0"/>
    <d v="2026-05-19T00:00:00"/>
    <m/>
    <d v="2026-05-19T00:00:00"/>
    <n v="0"/>
    <m/>
    <s v=""/>
    <s v="Đã thanh toán"/>
    <d v="2026-05-19T00:00:00"/>
    <d v="2026-06-24T00:00:00"/>
    <m/>
    <m/>
    <x v="0"/>
    <x v="0"/>
    <m/>
    <s v="000349041395770"/>
    <e v="#N/A"/>
  </r>
  <r>
    <x v="17"/>
    <x v="4"/>
    <d v="2026-05-11T00:00:00"/>
    <s v="BH13780"/>
    <d v="2026-05-13T00:00:00"/>
    <s v="00034095"/>
    <s v="TC15148427"/>
    <n v="1425000"/>
    <n v="0"/>
    <n v="114000"/>
    <n v="1539000"/>
    <s v="Bán hàng"/>
    <m/>
    <m/>
    <n v="0"/>
    <n v="1539000"/>
    <n v="0"/>
    <n v="1539000"/>
    <d v="2026-05-13T00:00:00"/>
    <m/>
    <d v="2026-05-13T00:00:00"/>
    <n v="0"/>
    <m/>
    <n v="138.69984675925662"/>
    <s v="Nợ quá hạn hơn 120 ngày có khả năng mất thanh toán"/>
    <d v="2026-05-13T00:00:00"/>
    <s v=""/>
    <m/>
    <m/>
    <x v="0"/>
    <x v="0"/>
    <m/>
    <s v="000340951539000"/>
    <e v="#N/A"/>
  </r>
  <r>
    <x v="24"/>
    <x v="0"/>
    <d v="2026-05-11T00:00:00"/>
    <s v="BH13776"/>
    <d v="2026-05-13T00:00:00"/>
    <s v="00034091"/>
    <s v="TC27037515"/>
    <n v="1425000"/>
    <n v="0"/>
    <n v="114000"/>
    <n v="1539000"/>
    <s v="Bán hàng"/>
    <m/>
    <m/>
    <n v="0"/>
    <n v="1539000"/>
    <n v="0"/>
    <n v="1539000"/>
    <d v="2026-05-13T00:00:00"/>
    <m/>
    <d v="2026-05-13T00:00:00"/>
    <n v="0"/>
    <m/>
    <n v="138.69984675925662"/>
    <s v="Nợ quá hạn hơn 120 ngày có khả năng mất thanh toán"/>
    <d v="2026-05-13T00:00:00"/>
    <s v=""/>
    <m/>
    <m/>
    <x v="0"/>
    <x v="0"/>
    <m/>
    <s v="000340911539000"/>
    <e v="#N/A"/>
  </r>
  <r>
    <x v="21"/>
    <x v="10"/>
    <d v="2026-05-11T00:00:00"/>
    <s v="BH13779"/>
    <d v="2026-05-13T00:00:00"/>
    <s v="00034094"/>
    <s v="TC20067219"/>
    <n v="1891485"/>
    <n v="0"/>
    <n v="151319"/>
    <n v="2042804"/>
    <s v="Bán hàng"/>
    <m/>
    <m/>
    <n v="0"/>
    <n v="2042804"/>
    <n v="0"/>
    <n v="2042804"/>
    <d v="2026-05-13T00:00:00"/>
    <m/>
    <d v="2026-05-13T00:00:00"/>
    <n v="0"/>
    <m/>
    <n v="138.69984675925662"/>
    <s v="Nợ quá hạn hơn 120 ngày có khả năng mất thanh toán"/>
    <d v="2026-05-13T00:00:00"/>
    <s v=""/>
    <m/>
    <m/>
    <x v="0"/>
    <x v="0"/>
    <m/>
    <s v="000340942042804"/>
    <e v="#N/A"/>
  </r>
  <r>
    <x v="23"/>
    <x v="9"/>
    <d v="2026-05-11T00:00:00"/>
    <s v="BH13778"/>
    <d v="2026-05-13T00:00:00"/>
    <s v="00034093"/>
    <s v="TC24689385"/>
    <n v="1166110"/>
    <n v="0"/>
    <n v="93289"/>
    <n v="1259399"/>
    <s v="Bán hàng"/>
    <m/>
    <m/>
    <n v="0"/>
    <n v="1259399"/>
    <n v="0"/>
    <n v="1259399"/>
    <d v="2026-05-13T00:00:00"/>
    <m/>
    <d v="2026-05-13T00:00:00"/>
    <n v="0"/>
    <m/>
    <n v="138.69984675925662"/>
    <s v="Nợ quá hạn hơn 120 ngày có khả năng mất thanh toán"/>
    <d v="2026-05-13T00:00:00"/>
    <s v=""/>
    <m/>
    <m/>
    <x v="0"/>
    <x v="0"/>
    <m/>
    <s v="000340931259399"/>
    <e v="#N/A"/>
  </r>
  <r>
    <x v="33"/>
    <x v="14"/>
    <d v="2026-05-11T00:00:00"/>
    <s v="BH13775"/>
    <d v="2026-05-13T00:00:00"/>
    <s v="00034090"/>
    <s v="TC28025687"/>
    <n v="3525205"/>
    <n v="0"/>
    <n v="282016"/>
    <n v="3807221"/>
    <s v="Bán hàng"/>
    <m/>
    <m/>
    <n v="0"/>
    <n v="3807221"/>
    <n v="0"/>
    <n v="3807221"/>
    <d v="2026-05-13T00:00:00"/>
    <m/>
    <d v="2026-05-13T00:00:00"/>
    <n v="0"/>
    <m/>
    <n v="138.69984675925662"/>
    <s v="Nợ quá hạn hơn 120 ngày có khả năng mất thanh toán"/>
    <d v="2026-05-13T00:00:00"/>
    <s v=""/>
    <m/>
    <m/>
    <x v="0"/>
    <x v="0"/>
    <m/>
    <s v="000340903807221"/>
    <e v="#N/A"/>
  </r>
  <r>
    <x v="32"/>
    <x v="19"/>
    <d v="2026-05-11T00:00:00"/>
    <s v="BH31052"/>
    <d v="2026-05-19T00:00:00"/>
    <s v="00034903"/>
    <s v="13101196"/>
    <n v="558030"/>
    <n v="0"/>
    <n v="44642"/>
    <n v="602672"/>
    <s v="Bán hàng"/>
    <d v="2026-06-24T00:00:00"/>
    <m/>
    <n v="0"/>
    <n v="602672"/>
    <n v="602672"/>
    <n v="0"/>
    <d v="2026-05-19T00:00:00"/>
    <m/>
    <d v="2026-05-19T00:00:00"/>
    <n v="0"/>
    <m/>
    <s v=""/>
    <s v="Đã thanh toán"/>
    <d v="2026-05-19T00:00:00"/>
    <d v="2026-06-24T00:00:00"/>
    <m/>
    <m/>
    <x v="0"/>
    <x v="0"/>
    <m/>
    <s v="00034903602672"/>
    <e v="#N/A"/>
  </r>
  <r>
    <x v="16"/>
    <x v="11"/>
    <d v="2026-05-11T00:00:00"/>
    <s v="BH13781"/>
    <d v="2026-05-13T00:00:00"/>
    <s v="00034096"/>
    <s v="19126113"/>
    <n v="1822540"/>
    <n v="0"/>
    <n v="145803"/>
    <n v="1968343"/>
    <s v="Bán hàng"/>
    <m/>
    <m/>
    <n v="0"/>
    <n v="1968343"/>
    <n v="0"/>
    <n v="1968343"/>
    <d v="2026-05-13T00:00:00"/>
    <m/>
    <d v="2026-05-13T00:00:00"/>
    <n v="0"/>
    <m/>
    <n v="138.69984675925662"/>
    <s v="Nợ quá hạn hơn 120 ngày có khả năng mất thanh toán"/>
    <d v="2026-05-13T00:00:00"/>
    <s v=""/>
    <m/>
    <m/>
    <x v="0"/>
    <x v="0"/>
    <m/>
    <s v="000340961968343"/>
    <e v="#N/A"/>
  </r>
  <r>
    <x v="33"/>
    <x v="14"/>
    <d v="2026-05-11T00:00:00"/>
    <s v="SG/HT090588"/>
    <d v="2026-05-11T00:00:00"/>
    <s v="00000220"/>
    <s v="Hàng trả - Mega Kiên Giang - MEGA-AGG-00--015"/>
    <n v="1056390"/>
    <n v="0"/>
    <n v="84511"/>
    <n v="1140901"/>
    <s v="Hàng trả"/>
    <d v="2026-05-25T00:00:00"/>
    <m/>
    <n v="0"/>
    <n v="-1140901"/>
    <n v="-1140901"/>
    <n v="0"/>
    <d v="2026-05-11T00:00:00"/>
    <m/>
    <d v="2026-05-11T00:00:00"/>
    <n v="0"/>
    <m/>
    <s v=""/>
    <s v="Đã thanh toán"/>
    <d v="2026-05-11T00:00:00"/>
    <d v="2026-05-25T00:00:00"/>
    <m/>
    <m/>
    <x v="0"/>
    <x v="0"/>
    <m/>
    <s v="00000220-1140901"/>
    <e v="#N/A"/>
  </r>
  <r>
    <x v="33"/>
    <x v="14"/>
    <d v="2026-05-11T00:00:00"/>
    <s v="SG/HT090587"/>
    <d v="2026-05-11T00:00:00"/>
    <s v="00000219"/>
    <s v="Hàng trả - Mega Kiên Giang - MEGA-AGG-00--015"/>
    <n v="580000"/>
    <n v="0"/>
    <n v="46400"/>
    <n v="626400"/>
    <s v="Hàng trả"/>
    <d v="2026-05-25T00:00:00"/>
    <m/>
    <n v="0"/>
    <n v="-626400"/>
    <n v="-626400"/>
    <n v="0"/>
    <d v="2026-05-11T00:00:00"/>
    <m/>
    <d v="2026-05-11T00:00:00"/>
    <n v="0"/>
    <m/>
    <s v=""/>
    <s v="Đã thanh toán"/>
    <d v="2026-05-11T00:00:00"/>
    <d v="2026-05-25T00:00:00"/>
    <m/>
    <m/>
    <x v="0"/>
    <x v="0"/>
    <m/>
    <s v="00000219-626400"/>
    <e v="#N/A"/>
  </r>
  <r>
    <x v="21"/>
    <x v="10"/>
    <d v="2026-05-11T00:00:00"/>
    <s v="SG/HT090586"/>
    <d v="2026-05-11T00:00:00"/>
    <s v="00000218"/>
    <s v="Hàng trả - Mega An Giang - MEGA-AGG-00--006"/>
    <n v="1021018"/>
    <n v="0"/>
    <n v="81682"/>
    <n v="1102700"/>
    <s v="Hàng trả"/>
    <d v="2026-05-25T00:00:00"/>
    <m/>
    <n v="0"/>
    <n v="-1102700"/>
    <n v="-1102700"/>
    <n v="0"/>
    <d v="2026-05-11T00:00:00"/>
    <m/>
    <d v="2026-05-11T00:00:00"/>
    <n v="0"/>
    <m/>
    <s v=""/>
    <s v="Đã thanh toán"/>
    <d v="2026-05-11T00:00:00"/>
    <d v="2026-05-25T00:00:00"/>
    <m/>
    <m/>
    <x v="0"/>
    <x v="0"/>
    <m/>
    <s v="00000218-1102700"/>
    <e v="#N/A"/>
  </r>
  <r>
    <x v="26"/>
    <x v="17"/>
    <d v="2026-05-12T00:00:00"/>
    <s v="BH13822"/>
    <d v="2026-05-14T00:00:00"/>
    <s v="00034657"/>
    <s v="11388828"/>
    <n v="1478030"/>
    <n v="0"/>
    <n v="118242"/>
    <n v="1596272"/>
    <s v="Bán hàng"/>
    <d v="2026-06-24T00:00:00"/>
    <m/>
    <n v="0"/>
    <n v="1596272"/>
    <n v="1596272"/>
    <n v="0"/>
    <d v="2026-05-14T00:00:00"/>
    <m/>
    <d v="2026-05-14T00:00:00"/>
    <n v="0"/>
    <m/>
    <s v=""/>
    <s v="Đã thanh toán"/>
    <d v="2026-05-14T00:00:00"/>
    <d v="2026-06-24T00:00:00"/>
    <m/>
    <m/>
    <x v="0"/>
    <x v="0"/>
    <m/>
    <s v="000346571596272"/>
    <e v="#N/A"/>
  </r>
  <r>
    <x v="38"/>
    <x v="23"/>
    <d v="2026-05-12T00:00:00"/>
    <s v="BH31124"/>
    <d v="2026-05-19T00:00:00"/>
    <s v="00034901"/>
    <s v="14148599"/>
    <n v="920530"/>
    <n v="0"/>
    <n v="73642"/>
    <n v="994172"/>
    <s v="Bán hàng"/>
    <d v="2026-06-24T00:00:00"/>
    <m/>
    <n v="0"/>
    <n v="994172"/>
    <n v="994172"/>
    <n v="0"/>
    <d v="2026-05-19T00:00:00"/>
    <m/>
    <d v="2026-05-19T00:00:00"/>
    <n v="0"/>
    <m/>
    <s v=""/>
    <s v="Đã thanh toán"/>
    <d v="2026-05-19T00:00:00"/>
    <d v="2026-06-24T00:00:00"/>
    <m/>
    <m/>
    <x v="0"/>
    <x v="0"/>
    <m/>
    <s v="00034901994172"/>
    <e v="#N/A"/>
  </r>
  <r>
    <x v="35"/>
    <x v="12"/>
    <d v="2026-05-12T00:00:00"/>
    <s v="BH13821"/>
    <d v="2026-05-14T00:00:00"/>
    <s v="00034656"/>
    <s v="18653806"/>
    <n v="640000"/>
    <n v="0"/>
    <n v="51200"/>
    <n v="691200"/>
    <s v="Bán hàng"/>
    <d v="2026-06-24T00:00:00"/>
    <m/>
    <n v="0"/>
    <n v="691200"/>
    <n v="691200"/>
    <n v="0"/>
    <d v="2026-05-14T00:00:00"/>
    <m/>
    <d v="2026-05-14T00:00:00"/>
    <n v="0"/>
    <m/>
    <s v=""/>
    <s v="Đã thanh toán"/>
    <d v="2026-05-14T00:00:00"/>
    <d v="2026-06-24T00:00:00"/>
    <m/>
    <m/>
    <x v="0"/>
    <x v="0"/>
    <m/>
    <s v="00034656691200"/>
    <e v="#N/A"/>
  </r>
  <r>
    <x v="37"/>
    <x v="22"/>
    <d v="2026-05-12T00:00:00"/>
    <s v="BH31250"/>
    <d v="2026-05-19T00:00:00"/>
    <s v="00034900"/>
    <s v="90620349"/>
    <n v="1425000"/>
    <n v="0"/>
    <n v="114000"/>
    <n v="1539000"/>
    <s v="Bán hàng"/>
    <d v="2026-06-24T00:00:00"/>
    <m/>
    <n v="0"/>
    <n v="1539000"/>
    <n v="1539000"/>
    <n v="0"/>
    <d v="2026-05-19T00:00:00"/>
    <m/>
    <d v="2026-05-19T00:00:00"/>
    <n v="0"/>
    <m/>
    <s v=""/>
    <s v="Đã thanh toán"/>
    <d v="2026-05-19T00:00:00"/>
    <d v="2026-06-24T00:00:00"/>
    <m/>
    <m/>
    <x v="0"/>
    <x v="0"/>
    <m/>
    <s v="000349001539000"/>
    <e v="#N/A"/>
  </r>
  <r>
    <x v="36"/>
    <x v="21"/>
    <d v="2026-05-13T00:00:00"/>
    <s v="BH14738"/>
    <d v="2026-05-26T00:00:00"/>
    <s v="00036491"/>
    <s v="29372799"/>
    <n v="1292380"/>
    <n v="0"/>
    <n v="103390"/>
    <n v="1395770"/>
    <s v="Bán hàng"/>
    <d v="2026-06-24T00:00:00"/>
    <m/>
    <n v="0"/>
    <n v="1395770"/>
    <n v="1395770"/>
    <n v="0"/>
    <d v="2026-05-26T00:00:00"/>
    <m/>
    <d v="2026-05-26T00:00:00"/>
    <n v="0"/>
    <m/>
    <s v=""/>
    <s v="Đã thanh toán"/>
    <d v="2026-05-26T00:00:00"/>
    <d v="2026-06-24T00:00:00"/>
    <m/>
    <m/>
    <x v="0"/>
    <x v="0"/>
    <m/>
    <s v="000364911395770"/>
    <e v="#N/A"/>
  </r>
  <r>
    <x v="22"/>
    <x v="2"/>
    <d v="2026-05-14T00:00:00"/>
    <s v="BH13991"/>
    <d v="2026-05-16T00:00:00"/>
    <s v="00034778"/>
    <s v="TC22038446"/>
    <n v="1724140"/>
    <n v="0"/>
    <n v="137931"/>
    <n v="1862071"/>
    <s v="Bán hàng"/>
    <d v="2026-06-24T00:00:00"/>
    <m/>
    <n v="0"/>
    <n v="1862071"/>
    <n v="1862071"/>
    <n v="0"/>
    <d v="2026-05-16T00:00:00"/>
    <m/>
    <d v="2026-05-16T00:00:00"/>
    <n v="0"/>
    <m/>
    <s v=""/>
    <s v="Đã thanh toán"/>
    <d v="2026-05-16T00:00:00"/>
    <d v="2026-06-24T00:00:00"/>
    <m/>
    <m/>
    <x v="0"/>
    <x v="0"/>
    <m/>
    <s v="000347781862071"/>
    <e v="#N/A"/>
  </r>
  <r>
    <x v="26"/>
    <x v="17"/>
    <d v="2026-05-14T00:00:00"/>
    <s v="BH13986"/>
    <d v="2026-05-16T00:00:00"/>
    <s v="00034773"/>
    <s v="11389558"/>
    <n v="1116060"/>
    <n v="0"/>
    <n v="89285"/>
    <n v="1205345"/>
    <s v="Bán hàng"/>
    <d v="2026-06-24T00:00:00"/>
    <m/>
    <n v="0"/>
    <n v="1205345"/>
    <n v="1205345"/>
    <n v="0"/>
    <d v="2026-05-16T00:00:00"/>
    <m/>
    <d v="2026-05-16T00:00:00"/>
    <n v="0"/>
    <m/>
    <s v=""/>
    <s v="Đã thanh toán"/>
    <d v="2026-05-16T00:00:00"/>
    <d v="2026-06-24T00:00:00"/>
    <m/>
    <m/>
    <x v="0"/>
    <x v="0"/>
    <m/>
    <s v="000347731205345"/>
    <e v="#N/A"/>
  </r>
  <r>
    <x v="19"/>
    <x v="6"/>
    <d v="2026-05-14T00:00:00"/>
    <s v="BH13987"/>
    <d v="2026-05-16T00:00:00"/>
    <s v="00034774"/>
    <s v="TC16209094"/>
    <n v="1840000"/>
    <n v="0"/>
    <n v="147200"/>
    <n v="1987200"/>
    <s v="Bán hàng"/>
    <d v="2026-06-24T00:00:00"/>
    <m/>
    <n v="0"/>
    <n v="1987200"/>
    <n v="1987200"/>
    <n v="0"/>
    <d v="2026-05-16T00:00:00"/>
    <m/>
    <d v="2026-05-16T00:00:00"/>
    <n v="0"/>
    <m/>
    <s v=""/>
    <s v="Đã thanh toán"/>
    <d v="2026-05-16T00:00:00"/>
    <d v="2026-06-24T00:00:00"/>
    <m/>
    <m/>
    <x v="0"/>
    <x v="0"/>
    <m/>
    <s v="000347741987200"/>
    <e v="#N/A"/>
  </r>
  <r>
    <x v="24"/>
    <x v="0"/>
    <d v="2026-05-14T00:00:00"/>
    <s v="BH13992"/>
    <d v="2026-05-16T00:00:00"/>
    <s v="00034779"/>
    <s v="TC27039038"/>
    <n v="3396005"/>
    <n v="0"/>
    <n v="271680"/>
    <n v="3667685"/>
    <s v="Bán hàng"/>
    <d v="2026-06-24T00:00:00"/>
    <m/>
    <n v="0"/>
    <n v="3667685"/>
    <n v="3667685"/>
    <n v="0"/>
    <d v="2026-05-16T00:00:00"/>
    <m/>
    <d v="2026-05-16T00:00:00"/>
    <n v="0"/>
    <m/>
    <s v=""/>
    <s v="Đã thanh toán"/>
    <d v="2026-05-16T00:00:00"/>
    <d v="2026-06-24T00:00:00"/>
    <m/>
    <m/>
    <x v="0"/>
    <x v="0"/>
    <m/>
    <s v="000347793667685"/>
    <e v="#N/A"/>
  </r>
  <r>
    <x v="25"/>
    <x v="13"/>
    <d v="2026-05-14T00:00:00"/>
    <s v="BH13988"/>
    <d v="2026-05-16T00:00:00"/>
    <s v="00034775"/>
    <s v="TC21488001"/>
    <n v="725000"/>
    <n v="0"/>
    <n v="58000"/>
    <n v="783000"/>
    <s v="Bán hàng"/>
    <d v="2026-06-24T00:00:00"/>
    <m/>
    <n v="0"/>
    <n v="783000"/>
    <n v="783000"/>
    <n v="0"/>
    <d v="2026-05-16T00:00:00"/>
    <m/>
    <d v="2026-05-16T00:00:00"/>
    <n v="0"/>
    <m/>
    <s v=""/>
    <s v="Đã thanh toán"/>
    <d v="2026-05-16T00:00:00"/>
    <d v="2026-06-24T00:00:00"/>
    <m/>
    <m/>
    <x v="0"/>
    <x v="0"/>
    <m/>
    <s v="00034775783000"/>
    <e v="#N/A"/>
  </r>
  <r>
    <x v="33"/>
    <x v="14"/>
    <d v="2026-05-14T00:00:00"/>
    <s v="BH13990"/>
    <d v="2026-05-16T00:00:00"/>
    <s v="00034777"/>
    <s v="TC28027455"/>
    <n v="1166110"/>
    <n v="0"/>
    <n v="93289"/>
    <n v="1259399"/>
    <s v="Bán hàng"/>
    <d v="2026-06-24T00:00:00"/>
    <m/>
    <n v="0"/>
    <n v="1259399"/>
    <n v="1259399"/>
    <n v="0"/>
    <d v="2026-05-16T00:00:00"/>
    <m/>
    <d v="2026-05-16T00:00:00"/>
    <n v="0"/>
    <m/>
    <s v=""/>
    <s v="Đã thanh toán"/>
    <d v="2026-05-16T00:00:00"/>
    <d v="2026-06-24T00:00:00"/>
    <m/>
    <m/>
    <x v="0"/>
    <x v="0"/>
    <m/>
    <s v="000347771259399"/>
    <e v="#N/A"/>
  </r>
  <r>
    <x v="17"/>
    <x v="4"/>
    <d v="2026-05-14T00:00:00"/>
    <s v="BH13989"/>
    <d v="2026-05-16T00:00:00"/>
    <s v="00034776"/>
    <s v="TC15150825"/>
    <n v="3731700"/>
    <n v="0"/>
    <n v="298536"/>
    <n v="4030236"/>
    <s v="Bán hàng"/>
    <d v="2026-06-24T00:00:00"/>
    <m/>
    <n v="0"/>
    <n v="4030236"/>
    <n v="4030236"/>
    <n v="0"/>
    <d v="2026-05-16T00:00:00"/>
    <m/>
    <d v="2026-05-16T00:00:00"/>
    <n v="0"/>
    <m/>
    <s v=""/>
    <s v="Đã thanh toán"/>
    <d v="2026-05-16T00:00:00"/>
    <d v="2026-06-24T00:00:00"/>
    <m/>
    <m/>
    <x v="0"/>
    <x v="0"/>
    <m/>
    <s v="000347764030236"/>
    <e v="#N/A"/>
  </r>
  <r>
    <x v="25"/>
    <x v="13"/>
    <d v="2026-05-14T00:00:00"/>
    <s v="BH15101"/>
    <d v="2026-05-28T00:00:00"/>
    <s v="00037755"/>
    <s v="TC21488019"/>
    <n v="362500"/>
    <n v="0"/>
    <n v="29000"/>
    <n v="391500"/>
    <s v="Bán hàng"/>
    <d v="2026-07-10T00:00:00"/>
    <m/>
    <n v="0"/>
    <n v="391500"/>
    <n v="391500"/>
    <n v="0"/>
    <d v="2026-05-28T00:00:00"/>
    <m/>
    <d v="2026-05-28T00:00:00"/>
    <n v="0"/>
    <m/>
    <s v=""/>
    <s v="Đã thanh toán"/>
    <d v="2026-05-28T00:00:00"/>
    <d v="2026-07-10T00:00:00"/>
    <m/>
    <m/>
    <x v="0"/>
    <x v="0"/>
    <m/>
    <s v="00037755391500"/>
    <e v="#N/A"/>
  </r>
  <r>
    <x v="31"/>
    <x v="18"/>
    <d v="2026-05-15T00:00:00"/>
    <s v="BH14446"/>
    <d v="2026-05-21T00:00:00"/>
    <s v="00036139"/>
    <s v="10248172"/>
    <n v="13970530"/>
    <n v="0"/>
    <n v="1117642"/>
    <n v="15088172"/>
    <s v="Bán hàng"/>
    <d v="2026-06-24T00:00:00"/>
    <m/>
    <n v="0"/>
    <n v="15088172"/>
    <n v="15088172"/>
    <n v="0"/>
    <d v="2026-05-21T00:00:00"/>
    <m/>
    <d v="2026-05-21T00:00:00"/>
    <n v="0"/>
    <m/>
    <s v=""/>
    <s v="Đã thanh toán"/>
    <d v="2026-05-21T00:00:00"/>
    <d v="2026-06-24T00:00:00"/>
    <m/>
    <m/>
    <x v="0"/>
    <x v="0"/>
    <m/>
    <s v="0003613915088172"/>
    <e v="#N/A"/>
  </r>
  <r>
    <x v="19"/>
    <x v="6"/>
    <d v="2026-05-15T00:00:00"/>
    <s v="SG/HT090569"/>
    <d v="2026-05-15T00:00:00"/>
    <s v="00000163"/>
    <s v="Hàng trả - Mega Hải Phòng - MEGA-HPG-01--003"/>
    <n v="417206"/>
    <n v="0"/>
    <n v="33376"/>
    <n v="450582"/>
    <s v="Hàng trả"/>
    <d v="2026-05-25T00:00:00"/>
    <m/>
    <n v="0"/>
    <n v="-450582"/>
    <n v="-450582"/>
    <n v="0"/>
    <d v="2026-05-15T00:00:00"/>
    <m/>
    <d v="2026-05-15T00:00:00"/>
    <n v="0"/>
    <m/>
    <s v=""/>
    <s v="Đã thanh toán"/>
    <d v="2026-05-15T00:00:00"/>
    <d v="2026-05-25T00:00:00"/>
    <m/>
    <m/>
    <x v="0"/>
    <x v="0"/>
    <m/>
    <s v="00000163-450582"/>
    <e v="#N/A"/>
  </r>
  <r>
    <x v="19"/>
    <x v="6"/>
    <d v="2026-05-15T00:00:00"/>
    <s v="SG/HT090568"/>
    <d v="2026-05-15T00:00:00"/>
    <s v="00000162"/>
    <s v="Hàng trả - Mega Hải Phòng - MEGA-HPG-01--003"/>
    <n v="1459500"/>
    <n v="0"/>
    <n v="116760"/>
    <n v="1576260"/>
    <s v="Hàng trả"/>
    <d v="2026-05-25T00:00:00"/>
    <m/>
    <n v="0"/>
    <n v="-1576260"/>
    <n v="-1576260"/>
    <n v="0"/>
    <d v="2026-05-15T00:00:00"/>
    <m/>
    <d v="2026-05-15T00:00:00"/>
    <n v="0"/>
    <m/>
    <s v=""/>
    <s v="Đã thanh toán"/>
    <d v="2026-05-15T00:00:00"/>
    <d v="2026-05-25T00:00:00"/>
    <m/>
    <m/>
    <x v="0"/>
    <x v="0"/>
    <m/>
    <s v="00000162-1576260"/>
    <e v="#N/A"/>
  </r>
  <r>
    <x v="29"/>
    <x v="1"/>
    <d v="2026-05-15T00:00:00"/>
    <s v="SG/HT090567"/>
    <d v="2026-05-15T00:00:00"/>
    <s v="00000125"/>
    <s v="Hàng trả - Mega Nha Trang - MEGA-KHA-00--011"/>
    <n v="2471264"/>
    <n v="0"/>
    <n v="197701"/>
    <n v="2668965"/>
    <s v="Hàng trả"/>
    <d v="2026-05-25T00:00:00"/>
    <m/>
    <n v="0"/>
    <n v="-2668965"/>
    <n v="-2668965"/>
    <n v="0"/>
    <d v="2026-05-15T00:00:00"/>
    <m/>
    <d v="2026-05-15T00:00:00"/>
    <n v="0"/>
    <m/>
    <s v=""/>
    <s v="Đã thanh toán"/>
    <d v="2026-05-15T00:00:00"/>
    <d v="2026-05-25T00:00:00"/>
    <m/>
    <m/>
    <x v="0"/>
    <x v="0"/>
    <m/>
    <s v="00000125-2668965"/>
    <e v="#N/A"/>
  </r>
  <r>
    <x v="22"/>
    <x v="2"/>
    <d v="2026-05-15T00:00:00"/>
    <s v="SG/HT090566"/>
    <d v="2026-05-15T00:00:00"/>
    <s v="00000168"/>
    <s v="Hàng trả - Mega Vũng Tàu - MEGA-HCM-00--009"/>
    <n v="361001"/>
    <n v="0"/>
    <n v="28880"/>
    <n v="389881"/>
    <s v="Hàng trả"/>
    <d v="2026-05-25T00:00:00"/>
    <m/>
    <n v="0"/>
    <n v="-389881"/>
    <n v="-389881"/>
    <n v="0"/>
    <d v="2026-05-15T00:00:00"/>
    <m/>
    <d v="2026-05-15T00:00:00"/>
    <n v="0"/>
    <m/>
    <s v=""/>
    <s v="Đã thanh toán"/>
    <d v="2026-05-15T00:00:00"/>
    <d v="2026-05-25T00:00:00"/>
    <m/>
    <m/>
    <x v="0"/>
    <x v="0"/>
    <m/>
    <s v="00000168-389881"/>
    <e v="#N/A"/>
  </r>
  <r>
    <x v="30"/>
    <x v="5"/>
    <d v="2026-05-15T00:00:00"/>
    <s v="SG/HT090563"/>
    <d v="2026-05-15T00:00:00"/>
    <s v="00002039"/>
    <s v="Hàng trả - Mega An Phú - MEGA-HCM-Q2-49586"/>
    <n v="1104804"/>
    <n v="0"/>
    <n v="88384"/>
    <n v="1193188"/>
    <s v="Hàng trả"/>
    <d v="2026-05-25T00:00:00"/>
    <m/>
    <n v="0"/>
    <n v="-1193188"/>
    <n v="-1193188"/>
    <n v="0"/>
    <d v="2026-05-15T00:00:00"/>
    <m/>
    <d v="2026-05-15T00:00:00"/>
    <n v="0"/>
    <m/>
    <s v=""/>
    <s v="Đã thanh toán"/>
    <d v="2026-05-15T00:00:00"/>
    <d v="2026-05-25T00:00:00"/>
    <m/>
    <m/>
    <x v="0"/>
    <x v="0"/>
    <m/>
    <s v="00002039-1193188"/>
    <e v="#N/A"/>
  </r>
  <r>
    <x v="27"/>
    <x v="8"/>
    <d v="2026-05-15T00:00:00"/>
    <s v="070226pk009"/>
    <d v="2026-05-15T00:00:00"/>
    <s v="00000200"/>
    <s v="Hàng trả - Mega Hoàng Mai - MEGA-HNI-BTL-0006"/>
    <n v="500000"/>
    <n v="0"/>
    <n v="40000"/>
    <n v="540000"/>
    <s v="Hàng trả"/>
    <d v="2026-05-25T00:00:00"/>
    <m/>
    <n v="0"/>
    <n v="-540000"/>
    <n v="-540000"/>
    <n v="0"/>
    <d v="2026-05-15T00:00:00"/>
    <m/>
    <d v="2026-05-15T00:00:00"/>
    <n v="0"/>
    <m/>
    <s v=""/>
    <s v="Đã thanh toán"/>
    <d v="2026-05-15T00:00:00"/>
    <d v="2026-05-25T00:00:00"/>
    <m/>
    <m/>
    <x v="0"/>
    <x v="0"/>
    <m/>
    <s v="00000200-540000"/>
    <e v="#N/A"/>
  </r>
  <r>
    <x v="20"/>
    <x v="3"/>
    <d v="2026-05-18T00:00:00"/>
    <s v="BH14451"/>
    <d v="2026-05-21T00:00:00"/>
    <s v="00036179"/>
    <s v="TC17402748"/>
    <n v="7749835"/>
    <n v="0"/>
    <n v="619987"/>
    <n v="8369822"/>
    <s v="Bán hàng"/>
    <d v="2026-06-24T00:00:00"/>
    <m/>
    <n v="0"/>
    <n v="8369822"/>
    <n v="8369822"/>
    <n v="0"/>
    <d v="2026-05-21T00:00:00"/>
    <m/>
    <d v="2026-05-21T00:00:00"/>
    <n v="0"/>
    <m/>
    <s v=""/>
    <s v="Đã thanh toán"/>
    <d v="2026-05-21T00:00:00"/>
    <d v="2026-06-24T00:00:00"/>
    <m/>
    <m/>
    <x v="0"/>
    <x v="0"/>
    <m/>
    <s v="000361798369822"/>
    <e v="#N/A"/>
  </r>
  <r>
    <x v="22"/>
    <x v="2"/>
    <d v="2026-05-18T00:00:00"/>
    <s v="BH14449"/>
    <d v="2026-05-21T00:00:00"/>
    <s v="00036167"/>
    <s v="TC22039562"/>
    <n v="1615480"/>
    <n v="0"/>
    <n v="129238"/>
    <n v="1744718"/>
    <s v="Bán hàng"/>
    <d v="2026-06-24T00:00:00"/>
    <m/>
    <n v="0"/>
    <n v="1744718"/>
    <n v="1744718"/>
    <n v="0"/>
    <d v="2026-05-21T00:00:00"/>
    <m/>
    <d v="2026-05-21T00:00:00"/>
    <n v="0"/>
    <m/>
    <s v=""/>
    <s v="Đã thanh toán"/>
    <d v="2026-05-21T00:00:00"/>
    <d v="2026-06-24T00:00:00"/>
    <m/>
    <m/>
    <x v="0"/>
    <x v="0"/>
    <m/>
    <s v="000361671744718"/>
    <e v="#N/A"/>
  </r>
  <r>
    <x v="29"/>
    <x v="1"/>
    <d v="2026-05-18T00:00:00"/>
    <s v="BH14447"/>
    <d v="2026-05-21T00:00:00"/>
    <s v="00036165"/>
    <s v="TC25012616"/>
    <n v="15960620"/>
    <n v="0"/>
    <n v="1276850"/>
    <n v="17237470"/>
    <s v="Bán hàng"/>
    <d v="2026-06-24T00:00:00"/>
    <m/>
    <n v="0"/>
    <n v="17237470"/>
    <n v="17237470"/>
    <n v="0"/>
    <d v="2026-05-21T00:00:00"/>
    <m/>
    <d v="2026-05-21T00:00:00"/>
    <n v="0"/>
    <m/>
    <s v=""/>
    <s v="Đã thanh toán"/>
    <d v="2026-05-21T00:00:00"/>
    <d v="2026-06-24T00:00:00"/>
    <m/>
    <m/>
    <x v="0"/>
    <x v="0"/>
    <m/>
    <s v="0003616517237470"/>
    <e v="#N/A"/>
  </r>
  <r>
    <x v="29"/>
    <x v="1"/>
    <d v="2026-05-18T00:00:00"/>
    <s v="BH14448"/>
    <d v="2026-05-21T00:00:00"/>
    <s v="00036166"/>
    <s v="TC25011954"/>
    <n v="1331713"/>
    <n v="0"/>
    <n v="106537"/>
    <n v="1438250"/>
    <s v="Bán hàng"/>
    <d v="2026-06-24T00:00:00"/>
    <m/>
    <n v="0"/>
    <n v="1438250"/>
    <n v="1438250"/>
    <n v="0"/>
    <d v="2026-05-21T00:00:00"/>
    <m/>
    <d v="2026-05-21T00:00:00"/>
    <n v="0"/>
    <m/>
    <s v=""/>
    <s v="Đã thanh toán"/>
    <d v="2026-05-21T00:00:00"/>
    <d v="2026-06-24T00:00:00"/>
    <m/>
    <m/>
    <x v="0"/>
    <x v="0"/>
    <m/>
    <s v="000361661438250"/>
    <e v="#N/A"/>
  </r>
  <r>
    <x v="21"/>
    <x v="10"/>
    <d v="2026-05-18T00:00:00"/>
    <s v="BH14450"/>
    <d v="2026-05-21T00:00:00"/>
    <s v="00036168"/>
    <s v="TC20069880"/>
    <n v="3265000"/>
    <n v="0"/>
    <n v="261200"/>
    <n v="3526200"/>
    <s v="Bán hàng"/>
    <d v="2026-06-24T00:00:00"/>
    <m/>
    <n v="0"/>
    <n v="3526200"/>
    <n v="3526200"/>
    <n v="0"/>
    <d v="2026-05-21T00:00:00"/>
    <m/>
    <d v="2026-05-21T00:00:00"/>
    <n v="0"/>
    <m/>
    <s v=""/>
    <s v="Đã thanh toán"/>
    <d v="2026-05-21T00:00:00"/>
    <d v="2026-06-24T00:00:00"/>
    <m/>
    <m/>
    <x v="0"/>
    <x v="0"/>
    <m/>
    <s v="000361683526200"/>
    <e v="#N/A"/>
  </r>
  <r>
    <x v="38"/>
    <x v="23"/>
    <d v="2026-05-19T00:00:00"/>
    <s v="BH32349"/>
    <d v="2026-05-25T00:00:00"/>
    <s v="00036427"/>
    <s v="14157769"/>
    <n v="1281663"/>
    <n v="0"/>
    <n v="102532"/>
    <n v="1384195"/>
    <s v="Bán hàng"/>
    <d v="2026-05-19T00:00:00"/>
    <m/>
    <n v="0"/>
    <n v="1384195"/>
    <n v="1384195"/>
    <n v="0"/>
    <d v="2026-05-25T00:00:00"/>
    <m/>
    <d v="2026-05-25T00:00:00"/>
    <n v="0"/>
    <m/>
    <s v=""/>
    <s v="Đã thanh toán"/>
    <d v="2026-05-25T00:00:00"/>
    <d v="2026-05-19T00:00:00"/>
    <m/>
    <m/>
    <x v="0"/>
    <x v="0"/>
    <m/>
    <s v="000364271384195"/>
    <e v="#N/A"/>
  </r>
  <r>
    <x v="31"/>
    <x v="18"/>
    <d v="2026-05-19T00:00:00"/>
    <s v="BH14735"/>
    <d v="2026-05-26T00:00:00"/>
    <s v="00036492"/>
    <s v="11392050"/>
    <n v="2524200"/>
    <n v="0"/>
    <n v="201936"/>
    <n v="2726136"/>
    <s v="Bán hàng"/>
    <d v="2026-06-24T00:00:00"/>
    <m/>
    <n v="0"/>
    <n v="2726136"/>
    <n v="2726136"/>
    <n v="0"/>
    <d v="2026-05-26T00:00:00"/>
    <m/>
    <d v="2026-05-26T00:00:00"/>
    <n v="0"/>
    <m/>
    <s v=""/>
    <s v="Đã thanh toán"/>
    <d v="2026-05-26T00:00:00"/>
    <d v="2026-06-24T00:00:00"/>
    <m/>
    <m/>
    <x v="0"/>
    <x v="0"/>
    <m/>
    <s v="000364922726136"/>
    <e v="#N/A"/>
  </r>
  <r>
    <x v="38"/>
    <x v="23"/>
    <d v="2026-05-19T00:00:00"/>
    <s v="BH32350"/>
    <d v="2026-05-25T00:00:00"/>
    <s v="00036424"/>
    <s v="14157562"/>
    <n v="1148152"/>
    <n v="0"/>
    <n v="91852"/>
    <n v="1240004"/>
    <s v="Bán hàng"/>
    <m/>
    <m/>
    <n v="0"/>
    <n v="1240004"/>
    <n v="0"/>
    <n v="1240004"/>
    <d v="2026-05-25T00:00:00"/>
    <m/>
    <d v="2026-05-25T00:00:00"/>
    <n v="0"/>
    <m/>
    <n v="126.69984675925662"/>
    <s v="Nợ quá hạn hơn 120 ngày có khả năng mất thanh toán"/>
    <d v="2026-05-25T00:00:00"/>
    <s v=""/>
    <m/>
    <m/>
    <x v="0"/>
    <x v="0"/>
    <m/>
    <s v="000364241240004"/>
    <e v="#N/A"/>
  </r>
  <r>
    <x v="30"/>
    <x v="5"/>
    <d v="2026-05-19T00:00:00"/>
    <s v="MDV00347"/>
    <d v="2026-05-19T00:00:00"/>
    <s v="00003944"/>
    <s v="Ho tro phi van chuyen T4/2026"/>
    <n v="7248174"/>
    <n v="0"/>
    <n v="579853.92000000004"/>
    <n v="7828028"/>
    <s v="Giảm công nợ"/>
    <d v="2026-05-25T00:00:00"/>
    <m/>
    <n v="0"/>
    <n v="-7828028"/>
    <n v="-7828028"/>
    <n v="0"/>
    <d v="2026-05-19T00:00:00"/>
    <m/>
    <d v="2026-05-19T00:00:00"/>
    <n v="0"/>
    <m/>
    <s v=""/>
    <s v="Đã thanh toán"/>
    <d v="2026-05-19T00:00:00"/>
    <d v="2026-05-25T00:00:00"/>
    <m/>
    <m/>
    <x v="0"/>
    <x v="0"/>
    <m/>
    <s v="00003944-7828028"/>
    <e v="#N/A"/>
  </r>
  <r>
    <x v="34"/>
    <x v="20"/>
    <d v="2026-05-20T00:00:00"/>
    <s v="BH32408"/>
    <d v="2026-05-25T00:00:00"/>
    <s v="00036426"/>
    <s v="26132570"/>
    <n v="2080620"/>
    <n v="0"/>
    <n v="166450"/>
    <n v="2247070"/>
    <s v="Bán hàng"/>
    <d v="2026-06-24T00:00:00"/>
    <m/>
    <n v="0"/>
    <n v="2247070"/>
    <n v="2247070"/>
    <n v="0"/>
    <d v="2026-05-25T00:00:00"/>
    <m/>
    <d v="2026-05-25T00:00:00"/>
    <n v="0"/>
    <m/>
    <s v=""/>
    <s v="Đã thanh toán"/>
    <d v="2026-05-25T00:00:00"/>
    <d v="2026-06-24T00:00:00"/>
    <m/>
    <m/>
    <x v="0"/>
    <x v="0"/>
    <m/>
    <s v="000364262247070"/>
    <e v="#N/A"/>
  </r>
  <r>
    <x v="32"/>
    <x v="19"/>
    <d v="2026-05-20T00:00:00"/>
    <s v="BH32333"/>
    <d v="2026-05-25T00:00:00"/>
    <s v="00036425"/>
    <s v="13103775"/>
    <n v="988505"/>
    <n v="0"/>
    <n v="79080"/>
    <n v="1067585"/>
    <s v="Bán hàng"/>
    <m/>
    <m/>
    <n v="0"/>
    <n v="1067585"/>
    <n v="0"/>
    <n v="1067585"/>
    <d v="2026-05-25T00:00:00"/>
    <m/>
    <d v="2026-05-25T00:00:00"/>
    <n v="0"/>
    <m/>
    <n v="126.69984675925662"/>
    <s v="Nợ quá hạn hơn 120 ngày có khả năng mất thanh toán"/>
    <d v="2026-05-25T00:00:00"/>
    <s v=""/>
    <m/>
    <m/>
    <x v="0"/>
    <x v="0"/>
    <m/>
    <s v="000364251067585"/>
    <e v="#N/A"/>
  </r>
  <r>
    <x v="24"/>
    <x v="0"/>
    <d v="2026-05-21T00:00:00"/>
    <s v="BH14729"/>
    <d v="2026-05-26T00:00:00"/>
    <s v="00036494"/>
    <s v="TC27041760"/>
    <n v="2781590"/>
    <n v="0"/>
    <n v="222527"/>
    <n v="3004117"/>
    <s v="Bán hàng"/>
    <d v="2026-07-10T00:00:00"/>
    <m/>
    <n v="0"/>
    <n v="3004117"/>
    <n v="3004117"/>
    <n v="0"/>
    <d v="2026-05-26T00:00:00"/>
    <m/>
    <d v="2026-05-26T00:00:00"/>
    <n v="0"/>
    <m/>
    <s v=""/>
    <s v="Đã thanh toán"/>
    <d v="2026-05-26T00:00:00"/>
    <d v="2026-07-10T00:00:00"/>
    <m/>
    <m/>
    <x v="0"/>
    <x v="0"/>
    <m/>
    <s v="000364943004117"/>
    <e v="#N/A"/>
  </r>
  <r>
    <x v="17"/>
    <x v="4"/>
    <d v="2026-05-21T00:00:00"/>
    <s v="BH14730"/>
    <d v="2026-05-26T00:00:00"/>
    <s v="00036495"/>
    <s v="TC15155392"/>
    <n v="1166110"/>
    <n v="0"/>
    <n v="93289"/>
    <n v="1259399"/>
    <s v="Bán hàng"/>
    <d v="2026-07-10T00:00:00"/>
    <m/>
    <n v="0"/>
    <n v="1259399"/>
    <n v="1259399"/>
    <n v="0"/>
    <d v="2026-05-26T00:00:00"/>
    <m/>
    <d v="2026-05-26T00:00:00"/>
    <n v="0"/>
    <m/>
    <s v=""/>
    <s v="Đã thanh toán"/>
    <d v="2026-05-26T00:00:00"/>
    <d v="2026-07-10T00:00:00"/>
    <m/>
    <m/>
    <x v="0"/>
    <x v="0"/>
    <m/>
    <s v="000364951259399"/>
    <e v="#N/A"/>
  </r>
  <r>
    <x v="20"/>
    <x v="3"/>
    <d v="2026-05-21T00:00:00"/>
    <s v="BH14733"/>
    <d v="2026-05-26T00:00:00"/>
    <s v="00036498"/>
    <s v="TC17405807"/>
    <n v="2524200"/>
    <n v="0"/>
    <n v="201936"/>
    <n v="2726136"/>
    <s v="Bán hàng"/>
    <d v="2026-07-10T00:00:00"/>
    <m/>
    <n v="0"/>
    <n v="2726136"/>
    <n v="2726136"/>
    <n v="0"/>
    <d v="2026-05-26T00:00:00"/>
    <m/>
    <d v="2026-05-26T00:00:00"/>
    <n v="0"/>
    <m/>
    <s v=""/>
    <s v="Đã thanh toán"/>
    <d v="2026-05-26T00:00:00"/>
    <d v="2026-07-10T00:00:00"/>
    <m/>
    <m/>
    <x v="0"/>
    <x v="0"/>
    <m/>
    <s v="000364982726136"/>
    <e v="#N/A"/>
  </r>
  <r>
    <x v="35"/>
    <x v="12"/>
    <d v="2026-05-21T00:00:00"/>
    <s v="BH14734"/>
    <d v="2026-05-26T00:00:00"/>
    <s v="00036499"/>
    <s v="18655748"/>
    <n v="4139680"/>
    <n v="0"/>
    <n v="331174"/>
    <n v="4470854"/>
    <s v="Bán hàng"/>
    <d v="2026-07-10T00:00:00"/>
    <m/>
    <n v="0"/>
    <n v="4470854"/>
    <n v="4470854"/>
    <n v="0"/>
    <d v="2026-05-26T00:00:00"/>
    <m/>
    <d v="2026-05-26T00:00:00"/>
    <n v="0"/>
    <m/>
    <s v=""/>
    <s v="Đã thanh toán"/>
    <d v="2026-05-26T00:00:00"/>
    <d v="2026-07-10T00:00:00"/>
    <m/>
    <m/>
    <x v="0"/>
    <x v="0"/>
    <m/>
    <s v="000364994470854"/>
    <e v="#N/A"/>
  </r>
  <r>
    <x v="20"/>
    <x v="3"/>
    <d v="2026-05-21T00:00:00"/>
    <s v="BH14727"/>
    <d v="2026-05-26T00:00:00"/>
    <s v="00036490"/>
    <s v="TC17405763"/>
    <n v="1116060"/>
    <n v="0"/>
    <n v="89285"/>
    <n v="1205345"/>
    <s v="Bán hàng"/>
    <d v="2026-07-10T00:00:00"/>
    <m/>
    <n v="0"/>
    <n v="1205345"/>
    <n v="1205345"/>
    <n v="0"/>
    <d v="2026-05-26T00:00:00"/>
    <m/>
    <d v="2026-05-26T00:00:00"/>
    <n v="0"/>
    <m/>
    <s v=""/>
    <s v="Đã thanh toán"/>
    <d v="2026-05-26T00:00:00"/>
    <d v="2026-07-10T00:00:00"/>
    <m/>
    <m/>
    <x v="0"/>
    <x v="0"/>
    <m/>
    <s v="000364901205345"/>
    <e v="#N/A"/>
  </r>
  <r>
    <x v="15"/>
    <x v="15"/>
    <d v="2026-05-21T00:00:00"/>
    <s v="BH14732"/>
    <d v="2026-05-26T00:00:00"/>
    <s v="00036497"/>
    <s v="TC91045752"/>
    <n v="3947700"/>
    <n v="0"/>
    <n v="315816"/>
    <n v="4263516"/>
    <s v="Bán hàng"/>
    <d v="2026-07-10T00:00:00"/>
    <m/>
    <n v="0"/>
    <n v="4263516"/>
    <n v="4263516"/>
    <n v="0"/>
    <d v="2026-05-26T00:00:00"/>
    <m/>
    <d v="2026-05-26T00:00:00"/>
    <n v="0"/>
    <m/>
    <s v=""/>
    <s v="Đã thanh toán"/>
    <d v="2026-05-26T00:00:00"/>
    <d v="2026-07-10T00:00:00"/>
    <m/>
    <m/>
    <x v="0"/>
    <x v="0"/>
    <m/>
    <s v="000364974263516"/>
    <e v="#N/A"/>
  </r>
  <r>
    <x v="15"/>
    <x v="15"/>
    <d v="2026-05-21T00:00:00"/>
    <s v="BH14731"/>
    <d v="2026-05-26T00:00:00"/>
    <s v="00036496"/>
    <s v="TC91045562"/>
    <n v="1166110"/>
    <n v="0"/>
    <n v="93289"/>
    <n v="1259399"/>
    <s v="Bán hàng"/>
    <d v="2026-07-10T00:00:00"/>
    <m/>
    <n v="0"/>
    <n v="1259399"/>
    <n v="1259399"/>
    <n v="0"/>
    <d v="2026-05-26T00:00:00"/>
    <m/>
    <d v="2026-05-26T00:00:00"/>
    <n v="0"/>
    <m/>
    <s v=""/>
    <s v="Đã thanh toán"/>
    <d v="2026-05-26T00:00:00"/>
    <d v="2026-07-10T00:00:00"/>
    <m/>
    <m/>
    <x v="0"/>
    <x v="0"/>
    <m/>
    <s v="000364961259399"/>
    <e v="#N/A"/>
  </r>
  <r>
    <x v="21"/>
    <x v="10"/>
    <d v="2026-05-21T00:00:00"/>
    <s v="BH14728"/>
    <d v="2026-05-26T00:00:00"/>
    <s v="00036493"/>
    <s v="TC20070671"/>
    <n v="2075500"/>
    <n v="0"/>
    <n v="166040"/>
    <n v="2241540"/>
    <s v="Bán hàng"/>
    <d v="2026-07-10T00:00:00"/>
    <m/>
    <n v="0"/>
    <n v="2241540"/>
    <n v="2241540"/>
    <n v="0"/>
    <d v="2026-05-26T00:00:00"/>
    <m/>
    <d v="2026-05-26T00:00:00"/>
    <n v="0"/>
    <m/>
    <s v=""/>
    <s v="Đã thanh toán"/>
    <d v="2026-05-26T00:00:00"/>
    <d v="2026-07-10T00:00:00"/>
    <m/>
    <m/>
    <x v="0"/>
    <x v="0"/>
    <m/>
    <s v="000364932241540"/>
    <e v="#N/A"/>
  </r>
  <r>
    <x v="18"/>
    <x v="16"/>
    <d v="2026-05-22T00:00:00"/>
    <s v="BH14739"/>
    <d v="2026-05-26T00:00:00"/>
    <s v="00036502"/>
    <s v="12261958"/>
    <n v="3690310"/>
    <n v="0"/>
    <n v="295225"/>
    <n v="3985535"/>
    <s v="Bán hàng"/>
    <d v="2026-07-10T00:00:00"/>
    <m/>
    <n v="0"/>
    <n v="3985535"/>
    <n v="3985535"/>
    <n v="0"/>
    <d v="2026-05-26T00:00:00"/>
    <m/>
    <d v="2026-05-26T00:00:00"/>
    <n v="0"/>
    <m/>
    <s v=""/>
    <s v="Đã thanh toán"/>
    <d v="2026-05-26T00:00:00"/>
    <d v="2026-07-10T00:00:00"/>
    <m/>
    <m/>
    <x v="0"/>
    <x v="0"/>
    <m/>
    <s v="000365023985535"/>
    <e v="#N/A"/>
  </r>
  <r>
    <x v="36"/>
    <x v="21"/>
    <d v="2026-05-22T00:00:00"/>
    <s v="BH14737"/>
    <d v="2026-05-26T00:00:00"/>
    <s v="00036501"/>
    <s v="29373793"/>
    <n v="5667320"/>
    <n v="0"/>
    <n v="453386"/>
    <n v="6120706"/>
    <s v="Bán hàng"/>
    <d v="2026-07-10T00:00:00"/>
    <m/>
    <n v="0"/>
    <n v="6120706"/>
    <n v="6120706"/>
    <n v="0"/>
    <d v="2026-05-26T00:00:00"/>
    <m/>
    <d v="2026-05-26T00:00:00"/>
    <n v="0"/>
    <m/>
    <s v=""/>
    <s v="Đã thanh toán"/>
    <d v="2026-05-26T00:00:00"/>
    <d v="2026-07-10T00:00:00"/>
    <m/>
    <m/>
    <x v="0"/>
    <x v="0"/>
    <m/>
    <s v="000365016120706"/>
    <e v="#N/A"/>
  </r>
  <r>
    <x v="36"/>
    <x v="21"/>
    <d v="2026-05-22T00:00:00"/>
    <s v="BH14736"/>
    <d v="2026-05-26T00:00:00"/>
    <s v="00036500"/>
    <s v="29374718"/>
    <n v="5305790"/>
    <n v="0"/>
    <n v="424463"/>
    <n v="5730253"/>
    <s v="Bán hàng"/>
    <d v="2026-07-10T00:00:00"/>
    <m/>
    <n v="0"/>
    <n v="5730253"/>
    <n v="5730253"/>
    <n v="0"/>
    <d v="2026-05-26T00:00:00"/>
    <m/>
    <d v="2026-05-26T00:00:00"/>
    <n v="0"/>
    <m/>
    <s v=""/>
    <s v="Đã thanh toán"/>
    <d v="2026-05-26T00:00:00"/>
    <d v="2026-07-10T00:00:00"/>
    <m/>
    <m/>
    <x v="0"/>
    <x v="0"/>
    <m/>
    <s v="000365005730253"/>
    <e v="#N/A"/>
  </r>
  <r>
    <x v="31"/>
    <x v="18"/>
    <d v="2026-05-23T00:00:00"/>
    <s v="BH15100"/>
    <d v="2026-05-28T00:00:00"/>
    <s v="00037756"/>
    <s v="10256446"/>
    <n v="552010"/>
    <n v="0"/>
    <n v="44161"/>
    <n v="596171"/>
    <s v="Bán hàng"/>
    <d v="2026-07-10T00:00:00"/>
    <m/>
    <n v="0"/>
    <n v="596171"/>
    <n v="596171"/>
    <n v="0"/>
    <d v="2026-05-28T00:00:00"/>
    <m/>
    <d v="2026-05-28T00:00:00"/>
    <n v="0"/>
    <m/>
    <s v=""/>
    <s v="Đã thanh toán"/>
    <d v="2026-05-28T00:00:00"/>
    <d v="2026-07-10T00:00:00"/>
    <m/>
    <m/>
    <x v="0"/>
    <x v="0"/>
    <m/>
    <s v="00037756596171"/>
    <e v="#N/A"/>
  </r>
  <r>
    <x v="15"/>
    <x v="15"/>
    <d v="2026-05-25T00:00:00"/>
    <s v="BH15094"/>
    <d v="2026-05-28T00:00:00"/>
    <s v="00037754"/>
    <s v="TC91046925"/>
    <n v="3876060"/>
    <n v="0"/>
    <n v="310085"/>
    <n v="4186145"/>
    <s v="Bán hàng"/>
    <d v="2026-07-10T00:00:00"/>
    <m/>
    <n v="0"/>
    <n v="4186145"/>
    <n v="4186145"/>
    <n v="0"/>
    <d v="2026-05-28T00:00:00"/>
    <m/>
    <d v="2026-05-28T00:00:00"/>
    <n v="0"/>
    <m/>
    <s v=""/>
    <s v="Đã thanh toán"/>
    <d v="2026-05-28T00:00:00"/>
    <d v="2026-07-10T00:00:00"/>
    <m/>
    <m/>
    <x v="0"/>
    <x v="0"/>
    <m/>
    <s v="000377544186145"/>
    <e v="#N/A"/>
  </r>
  <r>
    <x v="20"/>
    <x v="3"/>
    <d v="2026-05-25T00:00:00"/>
    <s v="BH15097"/>
    <d v="2026-05-28T00:00:00"/>
    <s v="00037759"/>
    <s v="TC17406947"/>
    <n v="1166110"/>
    <n v="0"/>
    <n v="93289"/>
    <n v="1259399"/>
    <s v="Bán hàng"/>
    <d v="2026-07-10T00:00:00"/>
    <m/>
    <n v="0"/>
    <n v="1259399"/>
    <n v="1259399"/>
    <n v="0"/>
    <d v="2026-05-28T00:00:00"/>
    <m/>
    <d v="2026-05-28T00:00:00"/>
    <n v="0"/>
    <m/>
    <s v=""/>
    <s v="Đã thanh toán"/>
    <d v="2026-05-28T00:00:00"/>
    <d v="2026-07-10T00:00:00"/>
    <m/>
    <m/>
    <x v="0"/>
    <x v="0"/>
    <m/>
    <s v="000377591259399"/>
    <e v="#N/A"/>
  </r>
  <r>
    <x v="19"/>
    <x v="6"/>
    <d v="2026-05-25T00:00:00"/>
    <s v="BH15098"/>
    <d v="2026-05-28T00:00:00"/>
    <s v="00037760"/>
    <s v="TC16215447"/>
    <n v="2075500"/>
    <n v="0"/>
    <n v="166040"/>
    <n v="2241540"/>
    <s v="Bán hàng"/>
    <d v="2026-07-10T00:00:00"/>
    <m/>
    <n v="0"/>
    <n v="2241540"/>
    <n v="2241540"/>
    <n v="0"/>
    <d v="2026-05-28T00:00:00"/>
    <m/>
    <d v="2026-05-28T00:00:00"/>
    <n v="0"/>
    <m/>
    <s v=""/>
    <s v="Đã thanh toán"/>
    <d v="2026-05-28T00:00:00"/>
    <d v="2026-07-10T00:00:00"/>
    <m/>
    <m/>
    <x v="0"/>
    <x v="0"/>
    <m/>
    <s v="000377602241540"/>
    <e v="#N/A"/>
  </r>
  <r>
    <x v="29"/>
    <x v="1"/>
    <d v="2026-05-25T00:00:00"/>
    <s v="BH15095"/>
    <d v="2026-05-28T00:00:00"/>
    <s v="00037757"/>
    <s v="TC25014576"/>
    <n v="5048400"/>
    <n v="0"/>
    <n v="403872"/>
    <n v="5452272"/>
    <s v="Bán hàng"/>
    <d v="2026-07-10T00:00:00"/>
    <m/>
    <n v="0"/>
    <n v="5452272"/>
    <n v="5452272"/>
    <n v="0"/>
    <d v="2026-05-28T00:00:00"/>
    <m/>
    <d v="2026-05-28T00:00:00"/>
    <n v="0"/>
    <m/>
    <s v=""/>
    <s v="Đã thanh toán"/>
    <d v="2026-05-28T00:00:00"/>
    <d v="2026-07-10T00:00:00"/>
    <m/>
    <m/>
    <x v="0"/>
    <x v="0"/>
    <m/>
    <s v="000377575452272"/>
    <e v="#N/A"/>
  </r>
  <r>
    <x v="23"/>
    <x v="9"/>
    <d v="2026-05-25T00:00:00"/>
    <s v="BH15096"/>
    <d v="2026-05-28T00:00:00"/>
    <s v="00037758"/>
    <s v="TC24696564"/>
    <n v="1891485"/>
    <n v="0"/>
    <n v="151319"/>
    <n v="2042804"/>
    <s v="Bán hàng"/>
    <d v="2026-07-10T00:00:00"/>
    <m/>
    <n v="0"/>
    <n v="2042804"/>
    <n v="2042804"/>
    <n v="0"/>
    <d v="2026-05-28T00:00:00"/>
    <m/>
    <d v="2026-05-28T00:00:00"/>
    <n v="0"/>
    <m/>
    <s v=""/>
    <s v="Đã thanh toán"/>
    <d v="2026-05-28T00:00:00"/>
    <d v="2026-07-10T00:00:00"/>
    <m/>
    <m/>
    <x v="0"/>
    <x v="0"/>
    <m/>
    <s v="000377582042804"/>
    <e v="#N/A"/>
  </r>
  <r>
    <x v="32"/>
    <x v="19"/>
    <d v="2026-05-25T00:00:00"/>
    <s v="BH33002"/>
    <d v="2026-05-29T00:00:00"/>
    <s v="00037860"/>
    <s v="13107817"/>
    <n v="2460145"/>
    <n v="0"/>
    <n v="196812"/>
    <n v="2656957"/>
    <s v="Bán hàng"/>
    <d v="2026-07-10T00:00:00"/>
    <m/>
    <n v="0"/>
    <n v="2656957"/>
    <n v="2656957"/>
    <n v="0"/>
    <d v="2026-05-29T00:00:00"/>
    <m/>
    <d v="2026-05-29T00:00:00"/>
    <n v="0"/>
    <m/>
    <s v=""/>
    <s v="Đã thanh toán"/>
    <d v="2026-05-29T00:00:00"/>
    <d v="2026-07-10T00:00:00"/>
    <m/>
    <m/>
    <x v="0"/>
    <x v="0"/>
    <m/>
    <s v="000378602656957"/>
    <e v="#N/A"/>
  </r>
  <r>
    <x v="17"/>
    <x v="4"/>
    <d v="2026-05-25T00:00:00"/>
    <s v="BH15099"/>
    <d v="2026-05-28T00:00:00"/>
    <s v="00037761"/>
    <s v="TC15156010"/>
    <n v="3006110"/>
    <n v="0"/>
    <n v="240489"/>
    <n v="3246599"/>
    <s v="Bán hàng"/>
    <d v="2026-07-10T00:00:00"/>
    <m/>
    <n v="0"/>
    <n v="3246599"/>
    <n v="3246599"/>
    <n v="0"/>
    <d v="2026-05-28T00:00:00"/>
    <m/>
    <d v="2026-05-28T00:00:00"/>
    <n v="0"/>
    <m/>
    <s v=""/>
    <s v="Đã thanh toán"/>
    <d v="2026-05-28T00:00:00"/>
    <d v="2026-07-10T00:00:00"/>
    <m/>
    <m/>
    <x v="0"/>
    <x v="0"/>
    <m/>
    <s v="000377613246599"/>
    <e v="#N/A"/>
  </r>
  <r>
    <x v="38"/>
    <x v="23"/>
    <d v="2026-05-26T00:00:00"/>
    <s v="BH33204"/>
    <d v="2026-06-01T00:00:00"/>
    <s v="00038007"/>
    <s v="14167421"/>
    <n v="5830550"/>
    <n v="0"/>
    <n v="466444"/>
    <n v="6296994"/>
    <s v="Bán hàng"/>
    <d v="2026-07-10T00:00:00"/>
    <m/>
    <n v="0"/>
    <n v="6296994"/>
    <n v="6296994"/>
    <n v="0"/>
    <d v="2026-06-01T00:00:00"/>
    <m/>
    <d v="2026-06-01T00:00:00"/>
    <n v="0"/>
    <m/>
    <s v=""/>
    <s v="Đã thanh toán"/>
    <d v="2026-06-01T00:00:00"/>
    <d v="2026-07-10T00:00:00"/>
    <m/>
    <m/>
    <x v="0"/>
    <x v="0"/>
    <m/>
    <s v="000380076296994"/>
    <e v="#N/A"/>
  </r>
  <r>
    <x v="38"/>
    <x v="23"/>
    <d v="2026-05-26T00:00:00"/>
    <s v="BH33203"/>
    <d v="2026-06-01T00:00:00"/>
    <s v="00038006"/>
    <s v="14165589"/>
    <n v="2332220"/>
    <n v="0"/>
    <n v="186578"/>
    <n v="2518798"/>
    <s v="Bán hàng"/>
    <d v="2026-07-10T00:00:00"/>
    <m/>
    <n v="0"/>
    <n v="2518798"/>
    <n v="2518798"/>
    <n v="0"/>
    <d v="2026-06-01T00:00:00"/>
    <m/>
    <d v="2026-06-01T00:00:00"/>
    <n v="0"/>
    <m/>
    <s v=""/>
    <s v="Đã thanh toán"/>
    <d v="2026-06-01T00:00:00"/>
    <d v="2026-07-10T00:00:00"/>
    <m/>
    <m/>
    <x v="0"/>
    <x v="0"/>
    <m/>
    <s v="000380062518798"/>
    <e v="#N/A"/>
  </r>
  <r>
    <x v="35"/>
    <x v="12"/>
    <d v="2026-05-27T00:00:00"/>
    <s v="BH15301"/>
    <d v="2026-05-30T00:00:00"/>
    <s v="00037929"/>
    <s v="18659936"/>
    <n v="1037750"/>
    <n v="0"/>
    <n v="83020"/>
    <n v="1120770"/>
    <s v="Bán hàng"/>
    <d v="2026-07-10T00:00:00"/>
    <m/>
    <n v="0"/>
    <n v="1120770"/>
    <n v="1120770"/>
    <n v="0"/>
    <d v="2026-05-30T00:00:00"/>
    <m/>
    <d v="2026-05-30T00:00:00"/>
    <n v="0"/>
    <m/>
    <s v=""/>
    <s v="Đã thanh toán"/>
    <d v="2026-05-30T00:00:00"/>
    <d v="2026-07-10T00:00:00"/>
    <m/>
    <m/>
    <x v="0"/>
    <x v="0"/>
    <m/>
    <s v="000379291120770"/>
    <e v="#N/A"/>
  </r>
  <r>
    <x v="26"/>
    <x v="17"/>
    <d v="2026-05-27T00:00:00"/>
    <s v="BH15299"/>
    <d v="2026-05-30T00:00:00"/>
    <s v="00037927"/>
    <s v="11394868"/>
    <n v="1957750"/>
    <n v="0"/>
    <n v="156620"/>
    <n v="2114370"/>
    <s v="Bán hàng"/>
    <d v="2026-07-10T00:00:00"/>
    <m/>
    <n v="0"/>
    <n v="2114370"/>
    <n v="2114370"/>
    <n v="0"/>
    <d v="2026-05-30T00:00:00"/>
    <m/>
    <d v="2026-05-30T00:00:00"/>
    <n v="0"/>
    <m/>
    <s v=""/>
    <s v="Đã thanh toán"/>
    <d v="2026-05-30T00:00:00"/>
    <d v="2026-07-10T00:00:00"/>
    <m/>
    <m/>
    <x v="0"/>
    <x v="0"/>
    <m/>
    <s v="000379272114370"/>
    <e v="#N/A"/>
  </r>
  <r>
    <x v="35"/>
    <x v="12"/>
    <d v="2026-05-27T00:00:00"/>
    <s v="BH15302"/>
    <d v="2026-05-30T00:00:00"/>
    <s v="00037930"/>
    <s v="18660231"/>
    <n v="4506100"/>
    <n v="0"/>
    <n v="360488"/>
    <n v="4866588"/>
    <s v="Bán hàng"/>
    <d v="2026-07-10T00:00:00"/>
    <m/>
    <n v="0"/>
    <n v="4866588"/>
    <n v="4866588"/>
    <n v="0"/>
    <d v="2026-05-30T00:00:00"/>
    <m/>
    <d v="2026-05-30T00:00:00"/>
    <n v="0"/>
    <m/>
    <s v=""/>
    <s v="Đã thanh toán"/>
    <d v="2026-05-30T00:00:00"/>
    <d v="2026-07-10T00:00:00"/>
    <m/>
    <m/>
    <x v="0"/>
    <x v="0"/>
    <m/>
    <s v="000379304866588"/>
    <e v="#N/A"/>
  </r>
  <r>
    <x v="26"/>
    <x v="17"/>
    <d v="2026-05-27T00:00:00"/>
    <s v="BH15300"/>
    <d v="2026-05-30T00:00:00"/>
    <s v="00037928"/>
    <s v="11396459"/>
    <n v="725000"/>
    <n v="0"/>
    <n v="58000"/>
    <n v="783000"/>
    <s v="Bán hàng"/>
    <d v="2026-07-10T00:00:00"/>
    <m/>
    <n v="0"/>
    <n v="783000"/>
    <n v="783000"/>
    <n v="0"/>
    <d v="2026-05-30T00:00:00"/>
    <m/>
    <d v="2026-05-30T00:00:00"/>
    <n v="0"/>
    <m/>
    <s v=""/>
    <s v="Đã thanh toán"/>
    <d v="2026-05-30T00:00:00"/>
    <d v="2026-07-10T00:00:00"/>
    <m/>
    <m/>
    <x v="0"/>
    <x v="0"/>
    <m/>
    <s v="00037928783000"/>
    <e v="#N/A"/>
  </r>
  <r>
    <x v="20"/>
    <x v="3"/>
    <d v="2026-05-27T00:00:00"/>
    <s v="SG/HTI-02493862"/>
    <d v="2026-05-27T00:00:00"/>
    <n v="845"/>
    <s v="Hàng trả - Mega Đà Nẵng - MEGA-DNG-00--004"/>
    <n v="5491531"/>
    <n v="0"/>
    <n v="439323"/>
    <n v="5930854"/>
    <s v="Hàng trả"/>
    <d v="2026-06-10T00:00:00"/>
    <m/>
    <n v="0"/>
    <n v="-5930854"/>
    <n v="-5930854"/>
    <n v="0"/>
    <d v="2026-05-27T00:00:00"/>
    <m/>
    <d v="2026-05-27T00:00:00"/>
    <n v="0"/>
    <m/>
    <s v=""/>
    <s v="Đã thanh toán"/>
    <d v="2026-05-27T00:00:00"/>
    <d v="2026-06-10T00:00:00"/>
    <m/>
    <m/>
    <x v="0"/>
    <x v="0"/>
    <m/>
    <s v="845-5930854"/>
    <d v="2026-06-10T00:00:00"/>
  </r>
  <r>
    <x v="20"/>
    <x v="3"/>
    <d v="2026-05-27T00:00:00"/>
    <s v="SG/HTI-02493861"/>
    <d v="2026-05-27T00:00:00"/>
    <n v="199"/>
    <s v="Hàng trả - Mega Đà Nẵng - MEGA-DNG-00--004"/>
    <n v="1136611"/>
    <n v="0"/>
    <n v="90929"/>
    <n v="1227540"/>
    <s v="Hàng trả"/>
    <d v="2026-06-10T00:00:00"/>
    <m/>
    <n v="0"/>
    <n v="-1227540"/>
    <n v="-1227540"/>
    <n v="0"/>
    <d v="2026-05-27T00:00:00"/>
    <m/>
    <d v="2026-05-27T00:00:00"/>
    <n v="0"/>
    <m/>
    <s v=""/>
    <s v="Đã thanh toán"/>
    <d v="2026-05-27T00:00:00"/>
    <d v="2026-06-10T00:00:00"/>
    <m/>
    <m/>
    <x v="0"/>
    <x v="0"/>
    <m/>
    <s v="199-1227540"/>
    <d v="2026-06-10T00:00:00"/>
  </r>
  <r>
    <x v="17"/>
    <x v="4"/>
    <d v="2026-05-27T00:00:00"/>
    <s v="SG/HT2805368"/>
    <d v="2026-05-27T00:00:00"/>
    <n v="299"/>
    <s v="Hàng trả - Mega Cần Thơ - MEGA-CTO-00--002"/>
    <n v="1494500"/>
    <n v="0"/>
    <n v="119560"/>
    <n v="1614060"/>
    <s v="Hàng trả"/>
    <d v="2026-06-10T00:00:00"/>
    <m/>
    <n v="0"/>
    <n v="-1614060"/>
    <n v="-1614060"/>
    <n v="0"/>
    <d v="2026-05-27T00:00:00"/>
    <m/>
    <d v="2026-05-27T00:00:00"/>
    <n v="0"/>
    <m/>
    <s v=""/>
    <s v="Đã thanh toán"/>
    <d v="2026-05-27T00:00:00"/>
    <d v="2026-06-10T00:00:00"/>
    <m/>
    <m/>
    <x v="0"/>
    <x v="0"/>
    <m/>
    <s v="299-1614060"/>
    <d v="2026-06-10T00:00:00"/>
  </r>
  <r>
    <x v="30"/>
    <x v="5"/>
    <d v="2026-05-27T00:00:00"/>
    <s v="SG/HT270526"/>
    <d v="2026-05-27T00:00:00"/>
    <n v="438"/>
    <s v="Hàng trả - Mega An Phú - MEGA-HCM-Q2-49586"/>
    <n v="1825789"/>
    <n v="0"/>
    <n v="146063"/>
    <n v="1971852"/>
    <s v="Hàng trả"/>
    <d v="2026-06-10T00:00:00"/>
    <m/>
    <n v="0"/>
    <n v="-1971852"/>
    <n v="-1971852"/>
    <n v="0"/>
    <d v="2026-05-27T00:00:00"/>
    <m/>
    <d v="2026-05-27T00:00:00"/>
    <n v="0"/>
    <m/>
    <s v=""/>
    <s v="Đã thanh toán"/>
    <d v="2026-05-27T00:00:00"/>
    <d v="2026-06-10T00:00:00"/>
    <m/>
    <m/>
    <x v="0"/>
    <x v="0"/>
    <m/>
    <s v="438-1971852"/>
    <d v="2026-06-10T00:00:00"/>
  </r>
  <r>
    <x v="30"/>
    <x v="5"/>
    <d v="2026-05-27T00:00:00"/>
    <s v="SG/HT260546"/>
    <d v="2026-05-27T00:00:00"/>
    <n v="378"/>
    <s v="Hàng trả - Mega An Phú - MEGA-HCM-Q2-49586"/>
    <n v="3662448"/>
    <n v="0"/>
    <n v="292996"/>
    <n v="3955444"/>
    <s v="Hàng trả"/>
    <d v="2026-06-10T00:00:00"/>
    <m/>
    <n v="0"/>
    <n v="-3955444"/>
    <n v="-3955444"/>
    <n v="0"/>
    <d v="2026-05-27T00:00:00"/>
    <m/>
    <d v="2026-05-27T00:00:00"/>
    <n v="0"/>
    <m/>
    <s v=""/>
    <s v="Đã thanh toán"/>
    <d v="2026-05-27T00:00:00"/>
    <d v="2026-06-10T00:00:00"/>
    <m/>
    <m/>
    <x v="0"/>
    <x v="0"/>
    <m/>
    <s v="378-3955444"/>
    <d v="2026-06-10T00:00:00"/>
  </r>
  <r>
    <x v="30"/>
    <x v="5"/>
    <d v="2026-05-27T00:00:00"/>
    <s v="SG/HT260545"/>
    <d v="2026-05-27T00:00:00"/>
    <s v="00000050"/>
    <s v="Hàng trả - Mega An Phú - MEGA-HCM-Q2-49586"/>
    <n v="2254885"/>
    <n v="0"/>
    <n v="180391"/>
    <n v="2435276"/>
    <s v="Hàng trả"/>
    <d v="2026-06-10T00:00:00"/>
    <m/>
    <n v="0"/>
    <n v="-2435276"/>
    <n v="-2435276"/>
    <n v="0"/>
    <d v="2026-05-27T00:00:00"/>
    <m/>
    <d v="2026-05-27T00:00:00"/>
    <n v="0"/>
    <m/>
    <s v=""/>
    <s v="Đã thanh toán"/>
    <d v="2026-05-27T00:00:00"/>
    <d v="2026-06-10T00:00:00"/>
    <m/>
    <m/>
    <x v="0"/>
    <x v="0"/>
    <m/>
    <s v="00000050-2435276"/>
    <e v="#N/A"/>
  </r>
  <r>
    <x v="30"/>
    <x v="5"/>
    <d v="2026-05-27T00:00:00"/>
    <s v="SG/HT260544"/>
    <d v="2026-05-27T00:00:00"/>
    <s v="00000048"/>
    <s v="Hàng trả - Mega An Phú - MEGA-HCM-Q2-49586"/>
    <n v="1641492"/>
    <n v="0"/>
    <n v="131320"/>
    <n v="1772812"/>
    <s v="Hàng trả"/>
    <d v="2026-06-10T00:00:00"/>
    <m/>
    <n v="0"/>
    <n v="-1772812"/>
    <n v="-1772812"/>
    <n v="0"/>
    <d v="2026-05-27T00:00:00"/>
    <m/>
    <d v="2026-05-27T00:00:00"/>
    <n v="0"/>
    <m/>
    <s v=""/>
    <s v="Đã thanh toán"/>
    <d v="2026-05-27T00:00:00"/>
    <d v="2026-06-10T00:00:00"/>
    <m/>
    <m/>
    <x v="0"/>
    <x v="0"/>
    <m/>
    <s v="00000048-1772812"/>
    <e v="#N/A"/>
  </r>
  <r>
    <x v="28"/>
    <x v="7"/>
    <d v="2026-05-28T00:00:00"/>
    <s v="BH15309"/>
    <d v="2026-05-30T00:00:00"/>
    <s v="00037933"/>
    <s v="TC23436726"/>
    <n v="1615480"/>
    <n v="0"/>
    <n v="129238"/>
    <n v="1744718"/>
    <s v="Bán hàng"/>
    <d v="2026-07-10T00:00:00"/>
    <m/>
    <n v="0"/>
    <n v="1744718"/>
    <n v="1744718"/>
    <n v="0"/>
    <d v="2026-05-30T00:00:00"/>
    <m/>
    <d v="2026-05-30T00:00:00"/>
    <n v="0"/>
    <m/>
    <s v=""/>
    <s v="Đã thanh toán"/>
    <d v="2026-05-30T00:00:00"/>
    <d v="2026-07-10T00:00:00"/>
    <m/>
    <m/>
    <x v="0"/>
    <x v="0"/>
    <m/>
    <s v="000379331744718"/>
    <e v="#N/A"/>
  </r>
  <r>
    <x v="29"/>
    <x v="1"/>
    <d v="2026-05-28T00:00:00"/>
    <s v="BH15308"/>
    <d v="2026-05-30T00:00:00"/>
    <s v="00037932"/>
    <s v="TC25015619"/>
    <n v="11106500"/>
    <n v="0"/>
    <n v="888520"/>
    <n v="11995020"/>
    <s v="Bán hàng"/>
    <d v="2026-07-10T00:00:00"/>
    <m/>
    <n v="0"/>
    <n v="11995020"/>
    <n v="11995020"/>
    <n v="0"/>
    <d v="2026-05-30T00:00:00"/>
    <m/>
    <d v="2026-05-30T00:00:00"/>
    <n v="0"/>
    <m/>
    <s v=""/>
    <s v="Đã thanh toán"/>
    <d v="2026-05-30T00:00:00"/>
    <d v="2026-07-10T00:00:00"/>
    <m/>
    <m/>
    <x v="0"/>
    <x v="0"/>
    <m/>
    <s v="0003793211995020"/>
    <e v="#N/A"/>
  </r>
  <r>
    <x v="15"/>
    <x v="15"/>
    <d v="2026-05-28T00:00:00"/>
    <s v="BH15311"/>
    <d v="2026-05-30T00:00:00"/>
    <s v="00037935"/>
    <s v="TC91047497"/>
    <n v="3558164"/>
    <n v="0"/>
    <n v="284653"/>
    <n v="3842817"/>
    <s v="Bán hàng"/>
    <d v="2026-07-10T00:00:00"/>
    <m/>
    <n v="0"/>
    <n v="3842817"/>
    <n v="3842817"/>
    <n v="0"/>
    <d v="2026-05-30T00:00:00"/>
    <m/>
    <d v="2026-05-30T00:00:00"/>
    <n v="0"/>
    <m/>
    <s v=""/>
    <s v="Đã thanh toán"/>
    <d v="2026-05-30T00:00:00"/>
    <d v="2026-07-10T00:00:00"/>
    <m/>
    <m/>
    <x v="0"/>
    <x v="0"/>
    <m/>
    <s v="000379353842817"/>
    <e v="#N/A"/>
  </r>
  <r>
    <x v="22"/>
    <x v="2"/>
    <d v="2026-05-28T00:00:00"/>
    <s v="BH15310"/>
    <d v="2026-05-30T00:00:00"/>
    <s v="00037934"/>
    <s v="TC22043811"/>
    <n v="2773310"/>
    <n v="0"/>
    <n v="221865"/>
    <n v="2995175"/>
    <s v="Bán hàng"/>
    <d v="2026-07-10T00:00:00"/>
    <m/>
    <n v="0"/>
    <n v="2995175"/>
    <n v="2995175"/>
    <n v="0"/>
    <d v="2026-05-30T00:00:00"/>
    <m/>
    <d v="2026-05-30T00:00:00"/>
    <n v="0"/>
    <m/>
    <s v=""/>
    <s v="Đã thanh toán"/>
    <d v="2026-05-30T00:00:00"/>
    <d v="2026-07-10T00:00:00"/>
    <m/>
    <m/>
    <x v="0"/>
    <x v="0"/>
    <m/>
    <s v="000379342995175"/>
    <e v="#N/A"/>
  </r>
  <r>
    <x v="24"/>
    <x v="0"/>
    <d v="2026-05-28T00:00:00"/>
    <s v="BH15307"/>
    <d v="2026-05-30T00:00:00"/>
    <s v="00037931"/>
    <s v="TC27044504"/>
    <n v="2075500"/>
    <n v="0"/>
    <n v="166040"/>
    <n v="2241540"/>
    <s v="Bán hàng"/>
    <d v="2026-07-10T00:00:00"/>
    <m/>
    <n v="0"/>
    <n v="2241540"/>
    <n v="2241540"/>
    <n v="0"/>
    <d v="2026-05-30T00:00:00"/>
    <m/>
    <d v="2026-05-30T00:00:00"/>
    <n v="0"/>
    <m/>
    <s v=""/>
    <s v="Đã thanh toán"/>
    <d v="2026-05-30T00:00:00"/>
    <d v="2026-07-10T00:00:00"/>
    <m/>
    <m/>
    <x v="0"/>
    <x v="0"/>
    <m/>
    <s v="000379312241540"/>
    <e v="#N/A"/>
  </r>
  <r>
    <x v="21"/>
    <x v="10"/>
    <d v="2026-05-28T00:00:00"/>
    <s v="SG/HT000228"/>
    <d v="2026-05-28T00:00:00"/>
    <n v="228"/>
    <s v="Hàng trả - Mega An Giang - MEGA-AGG-00--006"/>
    <n v="1318025"/>
    <n v="0"/>
    <n v="105442"/>
    <n v="1423467"/>
    <s v="Hàng trả"/>
    <d v="2026-06-10T00:00:00"/>
    <m/>
    <n v="0"/>
    <n v="-1423467"/>
    <n v="-1423467"/>
    <n v="0"/>
    <d v="2026-05-28T00:00:00"/>
    <m/>
    <d v="2026-05-28T00:00:00"/>
    <n v="0"/>
    <m/>
    <s v=""/>
    <s v="Đã thanh toán"/>
    <d v="2026-05-28T00:00:00"/>
    <d v="2026-06-10T00:00:00"/>
    <m/>
    <m/>
    <x v="0"/>
    <x v="0"/>
    <m/>
    <s v="228-1423467"/>
    <d v="2026-06-10T00:00:00"/>
  </r>
  <r>
    <x v="25"/>
    <x v="13"/>
    <d v="2026-05-28T00:00:00"/>
    <s v="SG/HT000105"/>
    <d v="2026-05-28T00:00:00"/>
    <n v="105"/>
    <s v="Hàng trả - Mega Bình Định - MEGA-GLI-00--007"/>
    <n v="1715280"/>
    <n v="0"/>
    <n v="137222"/>
    <n v="1852502"/>
    <s v="Hàng trả"/>
    <d v="2026-06-10T00:00:00"/>
    <m/>
    <n v="0"/>
    <n v="-1852502"/>
    <n v="-1852502"/>
    <n v="0"/>
    <d v="2026-05-28T00:00:00"/>
    <m/>
    <d v="2026-05-28T00:00:00"/>
    <n v="0"/>
    <m/>
    <s v=""/>
    <s v="Đã thanh toán"/>
    <d v="2026-05-28T00:00:00"/>
    <d v="2026-06-10T00:00:00"/>
    <m/>
    <m/>
    <x v="0"/>
    <x v="0"/>
    <m/>
    <s v="105-1852502"/>
    <d v="2026-06-10T00:00:00"/>
  </r>
  <r>
    <x v="18"/>
    <x v="16"/>
    <d v="2026-05-29T00:00:00"/>
    <s v="BH15304"/>
    <d v="2026-05-30T00:00:00"/>
    <s v="00037937"/>
    <s v="12266796"/>
    <n v="1615480"/>
    <n v="0"/>
    <n v="129238"/>
    <n v="1744718"/>
    <s v="Bán hàng"/>
    <d v="2026-07-10T00:00:00"/>
    <m/>
    <n v="0"/>
    <n v="1744718"/>
    <n v="1744718"/>
    <n v="0"/>
    <d v="2026-05-30T00:00:00"/>
    <m/>
    <d v="2026-05-30T00:00:00"/>
    <n v="0"/>
    <m/>
    <s v=""/>
    <s v="Đã thanh toán"/>
    <d v="2026-05-30T00:00:00"/>
    <d v="2026-07-10T00:00:00"/>
    <m/>
    <m/>
    <x v="0"/>
    <x v="0"/>
    <m/>
    <s v="000379371744718"/>
    <e v="#N/A"/>
  </r>
  <r>
    <x v="32"/>
    <x v="19"/>
    <d v="2026-05-29T00:00:00"/>
    <s v="BH33633"/>
    <d v="2026-06-05T00:00:00"/>
    <s v="00039533"/>
    <s v="13111438"/>
    <n v="518875"/>
    <n v="0"/>
    <n v="41510"/>
    <n v="560385"/>
    <s v="Bán hàng"/>
    <d v="2026-07-10T00:00:00"/>
    <m/>
    <n v="0"/>
    <n v="560385"/>
    <n v="560385"/>
    <n v="0"/>
    <d v="2026-06-05T00:00:00"/>
    <m/>
    <d v="2026-06-05T00:00:00"/>
    <n v="0"/>
    <m/>
    <s v=""/>
    <s v="Đã thanh toán"/>
    <d v="2026-06-05T00:00:00"/>
    <d v="2026-07-10T00:00:00"/>
    <m/>
    <m/>
    <x v="0"/>
    <x v="0"/>
    <m/>
    <s v="00039533560385"/>
    <e v="#N/A"/>
  </r>
  <r>
    <x v="18"/>
    <x v="16"/>
    <d v="2026-05-29T00:00:00"/>
    <s v="BH15303"/>
    <d v="2026-05-30T00:00:00"/>
    <s v="00037936"/>
    <s v="12265375"/>
    <n v="1277010"/>
    <n v="0"/>
    <n v="102161"/>
    <n v="1379171"/>
    <s v="Bán hàng"/>
    <d v="2026-07-10T00:00:00"/>
    <m/>
    <n v="0"/>
    <n v="1379171"/>
    <n v="1379171"/>
    <n v="0"/>
    <d v="2026-05-30T00:00:00"/>
    <m/>
    <d v="2026-05-30T00:00:00"/>
    <n v="0"/>
    <m/>
    <s v=""/>
    <s v="Đã thanh toán"/>
    <d v="2026-05-30T00:00:00"/>
    <d v="2026-07-10T00:00:00"/>
    <m/>
    <m/>
    <x v="0"/>
    <x v="0"/>
    <m/>
    <s v="000379361379171"/>
    <e v="#N/A"/>
  </r>
  <r>
    <x v="32"/>
    <x v="19"/>
    <d v="2026-05-29T00:00:00"/>
    <s v="BH33632"/>
    <d v="2026-06-05T00:00:00"/>
    <s v="00039537"/>
    <s v="13111258"/>
    <n v="5560920"/>
    <n v="0"/>
    <n v="444874"/>
    <n v="6005794"/>
    <s v="Bán hàng"/>
    <d v="2026-07-10T00:00:00"/>
    <m/>
    <n v="0"/>
    <n v="6005794"/>
    <n v="6005794"/>
    <n v="0"/>
    <d v="2026-06-05T00:00:00"/>
    <m/>
    <d v="2026-06-05T00:00:00"/>
    <n v="0"/>
    <m/>
    <s v=""/>
    <s v="Đã thanh toán"/>
    <d v="2026-06-05T00:00:00"/>
    <d v="2026-07-10T00:00:00"/>
    <m/>
    <m/>
    <x v="0"/>
    <x v="0"/>
    <m/>
    <s v="000395376005794"/>
    <e v="#N/A"/>
  </r>
  <r>
    <x v="34"/>
    <x v="20"/>
    <d v="2026-05-29T00:00:00"/>
    <s v="BH33629"/>
    <d v="2026-06-05T00:00:00"/>
    <s v="00039534"/>
    <s v="26139190"/>
    <n v="460000"/>
    <n v="0"/>
    <n v="36800"/>
    <n v="496800"/>
    <s v="Bán hàng"/>
    <d v="2026-07-10T00:00:00"/>
    <m/>
    <n v="0"/>
    <n v="496800"/>
    <n v="496800"/>
    <n v="0"/>
    <d v="2026-06-05T00:00:00"/>
    <m/>
    <d v="2026-06-05T00:00:00"/>
    <n v="0"/>
    <m/>
    <s v=""/>
    <s v="Đã thanh toán"/>
    <d v="2026-06-05T00:00:00"/>
    <d v="2026-07-10T00:00:00"/>
    <m/>
    <m/>
    <x v="0"/>
    <x v="0"/>
    <m/>
    <s v="00039534496800"/>
    <e v="#N/A"/>
  </r>
  <r>
    <x v="34"/>
    <x v="20"/>
    <d v="2026-05-29T00:00:00"/>
    <s v="BH33628"/>
    <d v="2026-06-05T00:00:00"/>
    <s v="00039536"/>
    <s v="26139188"/>
    <n v="4046780"/>
    <n v="0"/>
    <n v="323742"/>
    <n v="4370522"/>
    <s v="Bán hàng"/>
    <d v="2026-07-10T00:00:00"/>
    <m/>
    <n v="0"/>
    <n v="4370522"/>
    <n v="4370522"/>
    <n v="0"/>
    <d v="2026-06-05T00:00:00"/>
    <m/>
    <d v="2026-06-05T00:00:00"/>
    <n v="0"/>
    <m/>
    <s v=""/>
    <s v="Đã thanh toán"/>
    <d v="2026-06-05T00:00:00"/>
    <d v="2026-07-10T00:00:00"/>
    <m/>
    <m/>
    <x v="0"/>
    <x v="0"/>
    <m/>
    <s v="000395364370522"/>
    <e v="#N/A"/>
  </r>
  <r>
    <x v="22"/>
    <x v="2"/>
    <d v="2026-05-29T00:00:00"/>
    <s v="SG/HT000178"/>
    <d v="2026-05-29T00:00:00"/>
    <n v="178"/>
    <s v="Hàng trả - Mega Vũng Tàu - MEGA-HCM-00--009"/>
    <n v="1652322"/>
    <n v="0"/>
    <n v="132186"/>
    <n v="1784508"/>
    <s v="Hàng trả"/>
    <d v="2026-06-10T00:00:00"/>
    <m/>
    <n v="0"/>
    <n v="-1784508"/>
    <n v="-1784508"/>
    <n v="0"/>
    <d v="2026-05-29T00:00:00"/>
    <m/>
    <d v="2026-05-29T00:00:00"/>
    <n v="0"/>
    <m/>
    <s v=""/>
    <s v="Đã thanh toán"/>
    <d v="2026-05-29T00:00:00"/>
    <d v="2026-06-10T00:00:00"/>
    <m/>
    <m/>
    <x v="0"/>
    <x v="0"/>
    <m/>
    <s v="178-1784508"/>
    <d v="2026-06-10T00:00:00"/>
  </r>
  <r>
    <x v="24"/>
    <x v="0"/>
    <d v="2026-05-29T00:00:00"/>
    <s v="SG/HT000121"/>
    <d v="2026-05-29T00:00:00"/>
    <n v="121"/>
    <s v="Hàng trả - Mega Đắk Lắk - MEGA-DLK-00--014"/>
    <n v="736000"/>
    <n v="0"/>
    <n v="58880"/>
    <n v="794880"/>
    <s v="Hàng trả"/>
    <d v="2026-06-10T00:00:00"/>
    <m/>
    <n v="0"/>
    <n v="-794880"/>
    <n v="-794880"/>
    <n v="0"/>
    <d v="2026-05-29T00:00:00"/>
    <m/>
    <d v="2026-05-29T00:00:00"/>
    <n v="0"/>
    <m/>
    <s v=""/>
    <s v="Đã thanh toán"/>
    <d v="2026-05-29T00:00:00"/>
    <d v="2026-06-10T00:00:00"/>
    <m/>
    <m/>
    <x v="0"/>
    <x v="0"/>
    <m/>
    <s v="121-794880"/>
    <d v="2026-06-10T00:00:00"/>
  </r>
  <r>
    <x v="31"/>
    <x v="18"/>
    <d v="2026-05-30T00:00:00"/>
    <s v="BH15306"/>
    <d v="2026-05-30T00:00:00"/>
    <s v="00037939"/>
    <s v="10264559"/>
    <n v="2075500"/>
    <n v="0"/>
    <n v="166040"/>
    <n v="2241540"/>
    <s v="Bán hàng"/>
    <d v="2026-07-10T00:00:00"/>
    <m/>
    <n v="0"/>
    <n v="2241540"/>
    <n v="2241540"/>
    <n v="0"/>
    <d v="2026-05-30T00:00:00"/>
    <m/>
    <d v="2026-05-30T00:00:00"/>
    <n v="0"/>
    <m/>
    <s v=""/>
    <s v="Đã thanh toán"/>
    <d v="2026-05-30T00:00:00"/>
    <d v="2026-07-10T00:00:00"/>
    <m/>
    <m/>
    <x v="0"/>
    <x v="0"/>
    <m/>
    <s v="000379392241540"/>
    <e v="#N/A"/>
  </r>
  <r>
    <x v="31"/>
    <x v="18"/>
    <d v="2026-05-30T00:00:00"/>
    <s v="BH15305"/>
    <d v="2026-05-30T00:00:00"/>
    <s v="00037938"/>
    <s v="10264860"/>
    <n v="7116570"/>
    <n v="0"/>
    <n v="569326"/>
    <n v="7685896"/>
    <s v="Bán hàng"/>
    <d v="2026-07-10T00:00:00"/>
    <m/>
    <n v="0"/>
    <n v="7685896"/>
    <n v="7685896"/>
    <n v="0"/>
    <d v="2026-05-30T00:00:00"/>
    <m/>
    <d v="2026-05-30T00:00:00"/>
    <n v="0"/>
    <m/>
    <s v=""/>
    <s v="Đã thanh toán"/>
    <d v="2026-05-30T00:00:00"/>
    <d v="2026-07-10T00:00:00"/>
    <m/>
    <m/>
    <x v="0"/>
    <x v="0"/>
    <m/>
    <s v="000379387685896"/>
    <e v="#N/A"/>
  </r>
  <r>
    <x v="32"/>
    <x v="19"/>
    <d v="2026-05-31T00:00:00"/>
    <s v="310526MEGA13"/>
    <d v="2026-05-31T00:00:00"/>
    <s v="00001111"/>
    <s v="ĐÃ KIỂM TRA - HÀNG TRẢ -Mega Thăng Long - phiếu ngày : 31/05/2026 - số phiếu: 13 - MEGA-HNI-BTL-0006"/>
    <n v="116611"/>
    <n v="0"/>
    <n v="9329"/>
    <n v="125940"/>
    <s v="Hàng trả"/>
    <m/>
    <m/>
    <n v="0"/>
    <n v="-125940"/>
    <n v="0"/>
    <n v="-125940"/>
    <d v="2026-05-31T00:00:00"/>
    <m/>
    <d v="2026-05-31T00:00:00"/>
    <n v="0"/>
    <m/>
    <n v="120.69984675925662"/>
    <s v="Nợ quá hạn hơn 120 ngày có khả năng mất thanh toán"/>
    <d v="2026-05-31T00:00:00"/>
    <s v=""/>
    <m/>
    <m/>
    <x v="0"/>
    <x v="0"/>
    <m/>
    <s v="00001111-125940"/>
    <e v="#N/A"/>
  </r>
  <r>
    <x v="33"/>
    <x v="14"/>
    <d v="2026-06-01T00:00:00"/>
    <s v="BH15920"/>
    <d v="2026-06-06T00:00:00"/>
    <s v="00039585"/>
    <s v="TC28033787"/>
    <n v="2221300"/>
    <n v="0"/>
    <n v="177704"/>
    <n v="2399004"/>
    <s v="Bán hàng"/>
    <d v="2026-07-10T00:00:00"/>
    <m/>
    <n v="0"/>
    <n v="2399004"/>
    <n v="2399004"/>
    <n v="0"/>
    <d v="2026-06-06T00:00:00"/>
    <m/>
    <d v="2026-06-06T00:00:00"/>
    <n v="0"/>
    <m/>
    <s v=""/>
    <s v="Đã thanh toán"/>
    <d v="2026-06-06T00:00:00"/>
    <d v="2026-07-10T00:00:00"/>
    <m/>
    <m/>
    <x v="0"/>
    <x v="0"/>
    <m/>
    <s v="000395852399004"/>
    <e v="#N/A"/>
  </r>
  <r>
    <x v="20"/>
    <x v="3"/>
    <d v="2026-06-01T00:00:00"/>
    <s v="BH15925"/>
    <d v="2026-06-06T00:00:00"/>
    <s v="00039590"/>
    <s v="TC17411219"/>
    <n v="2781590"/>
    <n v="0"/>
    <n v="222527"/>
    <n v="3004117"/>
    <s v="Bán hàng"/>
    <d v="2026-07-10T00:00:00"/>
    <m/>
    <n v="0"/>
    <n v="3004117"/>
    <n v="3004117"/>
    <n v="0"/>
    <d v="2026-06-06T00:00:00"/>
    <m/>
    <d v="2026-06-06T00:00:00"/>
    <n v="0"/>
    <m/>
    <s v=""/>
    <s v="Đã thanh toán"/>
    <d v="2026-06-06T00:00:00"/>
    <d v="2026-07-10T00:00:00"/>
    <m/>
    <m/>
    <x v="0"/>
    <x v="0"/>
    <m/>
    <s v="000395903004117"/>
    <e v="#N/A"/>
  </r>
  <r>
    <x v="20"/>
    <x v="3"/>
    <d v="2026-06-01T00:00:00"/>
    <s v="BH15926"/>
    <d v="2026-06-06T00:00:00"/>
    <s v="00039591"/>
    <s v="TC17410474"/>
    <n v="2221300"/>
    <n v="0"/>
    <n v="177704"/>
    <n v="2399004"/>
    <s v="Bán hàng"/>
    <d v="2026-07-10T00:00:00"/>
    <m/>
    <n v="0"/>
    <n v="2399004"/>
    <n v="2399004"/>
    <n v="0"/>
    <d v="2026-06-06T00:00:00"/>
    <m/>
    <d v="2026-06-06T00:00:00"/>
    <n v="0"/>
    <m/>
    <s v=""/>
    <s v="Đã thanh toán"/>
    <d v="2026-06-06T00:00:00"/>
    <d v="2026-07-10T00:00:00"/>
    <m/>
    <m/>
    <x v="0"/>
    <x v="0"/>
    <m/>
    <s v="000395912399004"/>
    <e v="#N/A"/>
  </r>
  <r>
    <x v="25"/>
    <x v="13"/>
    <d v="2026-06-01T00:00:00"/>
    <s v="BH15924"/>
    <d v="2026-06-06T00:00:00"/>
    <s v="00039589"/>
    <s v="TC21491929"/>
    <n v="3690980"/>
    <n v="0"/>
    <n v="295278"/>
    <n v="3986258"/>
    <s v="Bán hàng"/>
    <d v="2026-07-10T00:00:00"/>
    <m/>
    <n v="0"/>
    <n v="3986258"/>
    <n v="3986258"/>
    <n v="0"/>
    <d v="2026-06-06T00:00:00"/>
    <m/>
    <d v="2026-06-06T00:00:00"/>
    <n v="0"/>
    <m/>
    <s v=""/>
    <s v="Đã thanh toán"/>
    <d v="2026-06-06T00:00:00"/>
    <d v="2026-07-10T00:00:00"/>
    <m/>
    <m/>
    <x v="0"/>
    <x v="0"/>
    <m/>
    <s v="000395893986258"/>
    <e v="#N/A"/>
  </r>
  <r>
    <x v="22"/>
    <x v="2"/>
    <d v="2026-06-01T00:00:00"/>
    <s v="BH15923"/>
    <d v="2026-06-06T00:00:00"/>
    <s v="00039588"/>
    <s v="TC22044936"/>
    <n v="2781590"/>
    <n v="0"/>
    <n v="222527"/>
    <n v="3004117"/>
    <s v="Bán hàng"/>
    <d v="2026-07-10T00:00:00"/>
    <m/>
    <n v="0"/>
    <n v="3004117"/>
    <n v="3004117"/>
    <n v="0"/>
    <d v="2026-06-06T00:00:00"/>
    <m/>
    <d v="2026-06-06T00:00:00"/>
    <n v="0"/>
    <m/>
    <s v=""/>
    <s v="Đã thanh toán"/>
    <d v="2026-06-06T00:00:00"/>
    <d v="2026-07-10T00:00:00"/>
    <m/>
    <m/>
    <x v="0"/>
    <x v="0"/>
    <m/>
    <s v="000395883004117"/>
    <e v="#N/A"/>
  </r>
  <r>
    <x v="38"/>
    <x v="23"/>
    <d v="2026-06-01T00:00:00"/>
    <s v="BH34050"/>
    <d v="2026-06-05T00:00:00"/>
    <s v="00039535"/>
    <s v="14171060"/>
    <n v="3337360"/>
    <n v="0"/>
    <n v="266989"/>
    <n v="3604349"/>
    <s v="Bán hàng"/>
    <d v="2026-07-10T00:00:00"/>
    <m/>
    <n v="0"/>
    <n v="3604349"/>
    <n v="3604349"/>
    <n v="0"/>
    <d v="2026-06-05T00:00:00"/>
    <m/>
    <d v="2026-06-05T00:00:00"/>
    <n v="0"/>
    <m/>
    <s v=""/>
    <s v="Đã thanh toán"/>
    <d v="2026-06-05T00:00:00"/>
    <d v="2026-07-10T00:00:00"/>
    <m/>
    <m/>
    <x v="0"/>
    <x v="0"/>
    <m/>
    <s v="000395353604349"/>
    <e v="#N/A"/>
  </r>
  <r>
    <x v="19"/>
    <x v="6"/>
    <d v="2026-06-01T00:00:00"/>
    <s v="BH15927"/>
    <d v="2026-06-06T00:00:00"/>
    <s v="00039592"/>
    <s v="TC16220514"/>
    <n v="2221300"/>
    <n v="0"/>
    <n v="177704"/>
    <n v="2399004"/>
    <s v="Bán hàng"/>
    <d v="2026-07-10T00:00:00"/>
    <m/>
    <n v="0"/>
    <n v="2399004"/>
    <n v="2399004"/>
    <n v="0"/>
    <d v="2026-06-06T00:00:00"/>
    <m/>
    <d v="2026-06-06T00:00:00"/>
    <n v="0"/>
    <m/>
    <s v=""/>
    <s v="Đã thanh toán"/>
    <d v="2026-06-06T00:00:00"/>
    <d v="2026-07-10T00:00:00"/>
    <m/>
    <m/>
    <x v="0"/>
    <x v="0"/>
    <m/>
    <s v="000395922399004"/>
    <e v="#N/A"/>
  </r>
  <r>
    <x v="29"/>
    <x v="1"/>
    <d v="2026-06-01T00:00:00"/>
    <s v="BH15921"/>
    <d v="2026-06-06T00:00:00"/>
    <s v="00039586"/>
    <s v="TC25017193"/>
    <n v="2221300"/>
    <n v="0"/>
    <n v="177704"/>
    <n v="2399004"/>
    <s v="Bán hàng"/>
    <d v="2026-07-10T00:00:00"/>
    <m/>
    <n v="0"/>
    <n v="2399004"/>
    <n v="2399004"/>
    <n v="0"/>
    <d v="2026-06-06T00:00:00"/>
    <m/>
    <d v="2026-06-06T00:00:00"/>
    <n v="0"/>
    <m/>
    <s v=""/>
    <s v="Đã thanh toán"/>
    <d v="2026-06-06T00:00:00"/>
    <d v="2026-07-10T00:00:00"/>
    <m/>
    <m/>
    <x v="0"/>
    <x v="0"/>
    <m/>
    <s v="000395862399004"/>
    <e v="#N/A"/>
  </r>
  <r>
    <x v="23"/>
    <x v="9"/>
    <d v="2026-06-01T00:00:00"/>
    <s v="BH15922"/>
    <d v="2026-06-06T00:00:00"/>
    <s v="00039587"/>
    <s v="TC24000169"/>
    <n v="920000"/>
    <n v="0"/>
    <n v="73600"/>
    <n v="993600"/>
    <s v="Bán hàng"/>
    <d v="2026-07-10T00:00:00"/>
    <m/>
    <n v="0"/>
    <n v="993600"/>
    <n v="993600"/>
    <n v="0"/>
    <d v="2026-06-06T00:00:00"/>
    <m/>
    <d v="2026-06-06T00:00:00"/>
    <n v="0"/>
    <m/>
    <s v=""/>
    <s v="Đã thanh toán"/>
    <d v="2026-06-06T00:00:00"/>
    <d v="2026-07-10T00:00:00"/>
    <m/>
    <m/>
    <x v="0"/>
    <x v="0"/>
    <m/>
    <s v="00039587993600"/>
    <e v="#N/A"/>
  </r>
  <r>
    <x v="16"/>
    <x v="11"/>
    <d v="2026-06-02T00:00:00"/>
    <s v="BH15906"/>
    <d v="2026-06-06T00:00:00"/>
    <s v="00039594"/>
    <s v="19136562"/>
    <n v="5009280"/>
    <n v="0"/>
    <n v="400742"/>
    <n v="5410022"/>
    <s v="Bán hàng"/>
    <d v="2026-07-10T00:00:00"/>
    <m/>
    <n v="0"/>
    <n v="5410022"/>
    <n v="5410022"/>
    <n v="0"/>
    <d v="2026-06-06T00:00:00"/>
    <m/>
    <d v="2026-06-06T00:00:00"/>
    <n v="0"/>
    <m/>
    <s v=""/>
    <s v="Đã thanh toán"/>
    <d v="2026-06-06T00:00:00"/>
    <d v="2026-07-10T00:00:00"/>
    <m/>
    <m/>
    <x v="0"/>
    <x v="0"/>
    <m/>
    <s v="000395945410022"/>
    <e v="#N/A"/>
  </r>
  <r>
    <x v="16"/>
    <x v="11"/>
    <d v="2026-06-02T00:00:00"/>
    <s v="BH15905"/>
    <d v="2026-06-06T00:00:00"/>
    <s v="00039593"/>
    <s v="19136632"/>
    <n v="2221300"/>
    <n v="0"/>
    <n v="177704"/>
    <n v="2399004"/>
    <s v="Bán hàng"/>
    <d v="2026-07-10T00:00:00"/>
    <m/>
    <n v="0"/>
    <n v="2399004"/>
    <n v="2399004"/>
    <n v="0"/>
    <d v="2026-06-06T00:00:00"/>
    <m/>
    <d v="2026-06-06T00:00:00"/>
    <n v="0"/>
    <m/>
    <s v=""/>
    <s v="Đã thanh toán"/>
    <d v="2026-06-06T00:00:00"/>
    <d v="2026-07-10T00:00:00"/>
    <m/>
    <m/>
    <x v="0"/>
    <x v="0"/>
    <m/>
    <s v="000395932399004"/>
    <e v="#N/A"/>
  </r>
  <r>
    <x v="16"/>
    <x v="11"/>
    <d v="2026-06-02T00:00:00"/>
    <s v="BH15907"/>
    <d v="2026-06-06T00:00:00"/>
    <s v="00039595"/>
    <s v="19137862"/>
    <n v="552010"/>
    <n v="0"/>
    <n v="44161"/>
    <n v="596171"/>
    <s v="Bán hàng"/>
    <d v="2026-07-10T00:00:00"/>
    <m/>
    <n v="0"/>
    <n v="596171"/>
    <n v="596171"/>
    <n v="0"/>
    <d v="2026-06-06T00:00:00"/>
    <m/>
    <d v="2026-06-06T00:00:00"/>
    <n v="0"/>
    <m/>
    <s v=""/>
    <s v="Đã thanh toán"/>
    <d v="2026-06-06T00:00:00"/>
    <d v="2026-07-10T00:00:00"/>
    <m/>
    <m/>
    <x v="0"/>
    <x v="0"/>
    <m/>
    <s v="00039595596171"/>
    <e v="#N/A"/>
  </r>
  <r>
    <x v="18"/>
    <x v="16"/>
    <d v="2026-06-02T00:00:00"/>
    <s v="BH15910"/>
    <d v="2026-06-06T00:00:00"/>
    <s v="00039598"/>
    <s v="12268156"/>
    <n v="4442600"/>
    <n v="0"/>
    <n v="355408"/>
    <n v="4798008"/>
    <s v="Bán hàng"/>
    <d v="2026-07-10T00:00:00"/>
    <m/>
    <n v="0"/>
    <n v="4798008"/>
    <n v="4798008"/>
    <n v="0"/>
    <d v="2026-06-06T00:00:00"/>
    <m/>
    <d v="2026-06-06T00:00:00"/>
    <n v="0"/>
    <m/>
    <s v=""/>
    <s v="Đã thanh toán"/>
    <d v="2026-06-06T00:00:00"/>
    <d v="2026-07-10T00:00:00"/>
    <m/>
    <m/>
    <x v="0"/>
    <x v="0"/>
    <m/>
    <s v="000395984798008"/>
    <e v="#N/A"/>
  </r>
  <r>
    <x v="26"/>
    <x v="17"/>
    <d v="2026-06-02T00:00:00"/>
    <s v="BH15908"/>
    <d v="2026-06-06T00:00:00"/>
    <s v="00039596"/>
    <s v="11398318"/>
    <n v="3259050"/>
    <n v="0"/>
    <n v="260724"/>
    <n v="3519774"/>
    <s v="Bán hàng"/>
    <d v="2026-07-10T00:00:00"/>
    <m/>
    <n v="0"/>
    <n v="3519774"/>
    <n v="3519774"/>
    <n v="0"/>
    <d v="2026-06-06T00:00:00"/>
    <m/>
    <d v="2026-06-06T00:00:00"/>
    <n v="0"/>
    <m/>
    <s v=""/>
    <s v="Đã thanh toán"/>
    <d v="2026-06-06T00:00:00"/>
    <d v="2026-07-10T00:00:00"/>
    <m/>
    <m/>
    <x v="0"/>
    <x v="0"/>
    <m/>
    <s v="000395963519774"/>
    <e v="#N/A"/>
  </r>
  <r>
    <x v="26"/>
    <x v="17"/>
    <d v="2026-06-02T00:00:00"/>
    <s v="BH15909"/>
    <d v="2026-06-06T00:00:00"/>
    <s v="00039597"/>
    <s v="11398611"/>
    <n v="1620000"/>
    <n v="0"/>
    <n v="129600"/>
    <n v="1749600"/>
    <s v="Bán hàng"/>
    <d v="2026-07-10T00:00:00"/>
    <m/>
    <n v="0"/>
    <n v="1749600"/>
    <n v="1749600"/>
    <n v="0"/>
    <d v="2026-06-06T00:00:00"/>
    <m/>
    <d v="2026-06-06T00:00:00"/>
    <n v="0"/>
    <m/>
    <s v=""/>
    <s v="Đã thanh toán"/>
    <d v="2026-06-06T00:00:00"/>
    <d v="2026-07-10T00:00:00"/>
    <m/>
    <m/>
    <x v="0"/>
    <x v="0"/>
    <m/>
    <s v="000395971749600"/>
    <e v="#N/A"/>
  </r>
  <r>
    <x v="30"/>
    <x v="5"/>
    <d v="2026-06-03T00:00:00"/>
    <s v="MDV00416"/>
    <d v="2026-06-03T00:00:00"/>
    <s v="DN_62026T900421"/>
    <s v="LOB - Thưởng khách hàng thân thiết 3.3% (Tháng 05/2026)"/>
    <n v="7043206"/>
    <n v="0"/>
    <n v="0"/>
    <n v="7043206"/>
    <s v="Giảm công nợ"/>
    <m/>
    <m/>
    <n v="0"/>
    <n v="-7043206"/>
    <n v="0"/>
    <n v="-7043206"/>
    <d v="2026-06-03T00:00:00"/>
    <m/>
    <d v="2026-06-03T00:00:00"/>
    <n v="0"/>
    <m/>
    <n v="117.69984675925662"/>
    <s v="Nợ quá hạn từ 90 ngày đến 120 ngày"/>
    <d v="2026-06-03T00:00:00"/>
    <s v=""/>
    <m/>
    <m/>
    <x v="0"/>
    <x v="0"/>
    <m/>
    <s v="DN_62026T900421-7043206"/>
    <e v="#N/A"/>
  </r>
  <r>
    <x v="30"/>
    <x v="5"/>
    <d v="2026-06-03T00:00:00"/>
    <s v="MDV00403"/>
    <d v="2026-06-03T00:00:00"/>
    <s v="00034949"/>
    <s v="NIT-HO TRO SAN PHAM MOI 2%"/>
    <n v="4268610"/>
    <n v="0"/>
    <n v="341488.8"/>
    <n v="4610099"/>
    <s v="Giảm công nợ"/>
    <d v="2026-06-24T00:00:00"/>
    <m/>
    <n v="0"/>
    <n v="-4610099"/>
    <n v="-4610099"/>
    <n v="0"/>
    <d v="2026-06-03T00:00:00"/>
    <m/>
    <d v="2026-06-03T00:00:00"/>
    <n v="0"/>
    <m/>
    <s v=""/>
    <s v="Đã thanh toán"/>
    <d v="2026-06-03T00:00:00"/>
    <d v="2026-06-24T00:00:00"/>
    <m/>
    <m/>
    <x v="0"/>
    <x v="0"/>
    <m/>
    <s v="00034949-4610099"/>
    <e v="#N/A"/>
  </r>
  <r>
    <x v="30"/>
    <x v="5"/>
    <d v="2026-06-03T00:00:00"/>
    <s v="MDV00403"/>
    <d v="2026-06-03T00:00:00"/>
    <s v="00034900"/>
    <s v="CTG - HO TRO NHOM HANG TRONG DIEM 4%"/>
    <n v="8537219"/>
    <n v="0"/>
    <n v="682977.52"/>
    <n v="9220197"/>
    <s v="Giảm công nợ"/>
    <d v="2026-06-24T00:00:00"/>
    <m/>
    <n v="0"/>
    <n v="-9220197"/>
    <n v="-9220197"/>
    <n v="0"/>
    <d v="2026-06-03T00:00:00"/>
    <m/>
    <d v="2026-06-03T00:00:00"/>
    <n v="0"/>
    <m/>
    <s v=""/>
    <s v="Đã thanh toán"/>
    <d v="2026-06-03T00:00:00"/>
    <d v="2026-06-24T00:00:00"/>
    <m/>
    <m/>
    <x v="0"/>
    <x v="0"/>
    <m/>
    <s v="00034900-9220197"/>
    <e v="#N/A"/>
  </r>
  <r>
    <x v="30"/>
    <x v="5"/>
    <d v="2026-06-03T00:00:00"/>
    <s v="MDV00403"/>
    <d v="2026-06-03T00:00:00"/>
    <s v="00034930"/>
    <s v="DIS - HO TRO TRUNG BAY SAN PHAM 2.3%"/>
    <n v="4908901"/>
    <n v="0"/>
    <n v="392712.08"/>
    <n v="5301613"/>
    <s v="Giảm công nợ"/>
    <d v="2026-06-24T00:00:00"/>
    <m/>
    <n v="0"/>
    <n v="-5301613"/>
    <n v="-5301613"/>
    <n v="0"/>
    <d v="2026-06-03T00:00:00"/>
    <m/>
    <d v="2026-06-03T00:00:00"/>
    <n v="0"/>
    <m/>
    <s v=""/>
    <s v="Đã thanh toán"/>
    <d v="2026-06-03T00:00:00"/>
    <d v="2026-06-24T00:00:00"/>
    <m/>
    <m/>
    <x v="0"/>
    <x v="0"/>
    <m/>
    <s v="00034930-5301613"/>
    <e v="#N/A"/>
  </r>
  <r>
    <x v="30"/>
    <x v="5"/>
    <d v="2026-06-03T00:00:00"/>
    <s v="MDV00403"/>
    <d v="2026-06-03T00:00:00"/>
    <s v="00034950"/>
    <s v="DTS-HO TRO CUNG CAP THONG TIN 0.5%"/>
    <n v="1067152"/>
    <n v="0"/>
    <n v="85372.160000000003"/>
    <n v="1152524"/>
    <s v="Giảm công nợ"/>
    <d v="2026-06-24T00:00:00"/>
    <m/>
    <n v="0"/>
    <n v="-1152524"/>
    <n v="-1152524"/>
    <n v="0"/>
    <d v="2026-06-03T00:00:00"/>
    <m/>
    <d v="2026-06-03T00:00:00"/>
    <n v="0"/>
    <m/>
    <s v=""/>
    <s v="Đã thanh toán"/>
    <d v="2026-06-03T00:00:00"/>
    <d v="2026-06-24T00:00:00"/>
    <m/>
    <m/>
    <x v="0"/>
    <x v="0"/>
    <m/>
    <s v="00034950-1152524"/>
    <e v="#N/A"/>
  </r>
  <r>
    <x v="30"/>
    <x v="5"/>
    <d v="2026-06-03T00:00:00"/>
    <s v="MDV00403"/>
    <d v="2026-06-03T00:00:00"/>
    <s v="00032282"/>
    <s v="BUS - HO TRO CUNG HOP TAC 2.25%"/>
    <n v="4802186"/>
    <n v="0"/>
    <n v="384174.88"/>
    <n v="5186361"/>
    <s v="Giảm công nợ"/>
    <d v="2026-06-24T00:00:00"/>
    <m/>
    <n v="0"/>
    <n v="-5186361"/>
    <n v="-5186361"/>
    <n v="0"/>
    <d v="2026-06-03T00:00:00"/>
    <m/>
    <d v="2026-06-03T00:00:00"/>
    <n v="0"/>
    <m/>
    <s v=""/>
    <s v="Đã thanh toán"/>
    <d v="2026-06-03T00:00:00"/>
    <d v="2026-06-24T00:00:00"/>
    <m/>
    <m/>
    <x v="0"/>
    <x v="0"/>
    <m/>
    <s v="00032282-5186361"/>
    <e v="#N/A"/>
  </r>
  <r>
    <x v="30"/>
    <x v="5"/>
    <d v="2026-06-03T00:00:00"/>
    <s v="MDV00403"/>
    <d v="2026-06-03T00:00:00"/>
    <s v="00032442"/>
    <s v="ADS - HO TRO THEM 1%"/>
    <n v="2134305"/>
    <n v="0"/>
    <n v="170744.4"/>
    <n v="2305049"/>
    <s v="Giảm công nợ"/>
    <d v="2026-06-24T00:00:00"/>
    <m/>
    <n v="0"/>
    <n v="-2305049"/>
    <n v="-2305049"/>
    <n v="0"/>
    <d v="2026-06-03T00:00:00"/>
    <m/>
    <d v="2026-06-03T00:00:00"/>
    <n v="0"/>
    <m/>
    <s v=""/>
    <s v="Đã thanh toán"/>
    <d v="2026-06-03T00:00:00"/>
    <d v="2026-06-24T00:00:00"/>
    <m/>
    <m/>
    <x v="0"/>
    <x v="0"/>
    <m/>
    <s v="00032442-2305049"/>
    <e v="#N/A"/>
  </r>
  <r>
    <x v="35"/>
    <x v="12"/>
    <d v="2026-06-03T00:00:00"/>
    <s v="BH16312"/>
    <d v="2026-06-10T00:00:00"/>
    <s v="00040570"/>
    <s v="18662280"/>
    <n v="2221300"/>
    <n v="0"/>
    <n v="177704"/>
    <n v="2399004"/>
    <s v="Bán hàng"/>
    <d v="2026-07-10T00:00:00"/>
    <m/>
    <n v="0"/>
    <n v="2399004"/>
    <n v="2399004"/>
    <n v="0"/>
    <d v="2026-06-10T00:00:00"/>
    <m/>
    <d v="2026-06-10T00:00:00"/>
    <n v="0"/>
    <m/>
    <s v=""/>
    <s v="Đã thanh toán"/>
    <d v="2026-06-10T00:00:00"/>
    <d v="2026-07-10T00:00:00"/>
    <m/>
    <m/>
    <x v="0"/>
    <x v="0"/>
    <m/>
    <s v="000405702399004"/>
    <e v="#N/A"/>
  </r>
  <r>
    <x v="35"/>
    <x v="12"/>
    <d v="2026-06-03T00:00:00"/>
    <s v="BH16313"/>
    <d v="2026-06-10T00:00:00"/>
    <s v="00040571"/>
    <s v="18663345"/>
    <n v="552010"/>
    <n v="0"/>
    <n v="44161"/>
    <n v="596171"/>
    <s v="Bán hàng"/>
    <d v="2026-07-10T00:00:00"/>
    <m/>
    <n v="0"/>
    <n v="596171"/>
    <n v="596171"/>
    <n v="0"/>
    <d v="2026-06-10T00:00:00"/>
    <m/>
    <d v="2026-06-10T00:00:00"/>
    <n v="0"/>
    <m/>
    <s v=""/>
    <s v="Đã thanh toán"/>
    <d v="2026-06-10T00:00:00"/>
    <d v="2026-07-10T00:00:00"/>
    <m/>
    <m/>
    <x v="0"/>
    <x v="0"/>
    <m/>
    <s v="00040571596171"/>
    <e v="#N/A"/>
  </r>
  <r>
    <x v="17"/>
    <x v="4"/>
    <d v="2026-06-04T00:00:00"/>
    <s v="BH15918"/>
    <d v="2026-06-06T00:00:00"/>
    <s v="00039606"/>
    <s v="TC15161230"/>
    <n v="4296800"/>
    <n v="0"/>
    <n v="343744"/>
    <n v="4640544"/>
    <s v="Bán hàng"/>
    <d v="2026-07-10T00:00:00"/>
    <m/>
    <n v="0"/>
    <n v="4640544"/>
    <n v="4640544"/>
    <n v="0"/>
    <d v="2026-06-06T00:00:00"/>
    <m/>
    <d v="2026-06-06T00:00:00"/>
    <n v="0"/>
    <m/>
    <s v=""/>
    <s v="Đã thanh toán"/>
    <d v="2026-06-06T00:00:00"/>
    <d v="2026-07-10T00:00:00"/>
    <m/>
    <m/>
    <x v="0"/>
    <x v="0"/>
    <m/>
    <s v="000396064640544"/>
    <e v="#N/A"/>
  </r>
  <r>
    <x v="17"/>
    <x v="4"/>
    <d v="2026-06-04T00:00:00"/>
    <s v="BH15917"/>
    <d v="2026-06-06T00:00:00"/>
    <s v="00039605"/>
    <s v="TC15161520"/>
    <n v="5615770"/>
    <n v="0"/>
    <n v="449262"/>
    <n v="6065032"/>
    <s v="Bán hàng"/>
    <d v="2026-07-10T00:00:00"/>
    <m/>
    <n v="0"/>
    <n v="6065032"/>
    <n v="6065032"/>
    <n v="0"/>
    <d v="2026-06-06T00:00:00"/>
    <m/>
    <d v="2026-06-06T00:00:00"/>
    <n v="0"/>
    <m/>
    <s v=""/>
    <s v="Đã thanh toán"/>
    <d v="2026-06-06T00:00:00"/>
    <d v="2026-07-10T00:00:00"/>
    <m/>
    <m/>
    <x v="0"/>
    <x v="0"/>
    <m/>
    <s v="000396056065032"/>
    <e v="#N/A"/>
  </r>
  <r>
    <x v="15"/>
    <x v="15"/>
    <d v="2026-06-04T00:00:00"/>
    <s v="BH15911"/>
    <d v="2026-06-06T00:00:00"/>
    <s v="00039599"/>
    <s v="TC91049151"/>
    <n v="3057595"/>
    <n v="0"/>
    <n v="244608"/>
    <n v="3302203"/>
    <s v="Bán hàng"/>
    <d v="2026-07-24T00:00:00"/>
    <m/>
    <n v="0"/>
    <n v="3302203"/>
    <n v="3302203"/>
    <n v="0"/>
    <d v="2026-06-06T00:00:00"/>
    <m/>
    <d v="2026-06-06T00:00:00"/>
    <n v="0"/>
    <m/>
    <s v=""/>
    <s v="Đã thanh toán"/>
    <d v="2026-06-06T00:00:00"/>
    <d v="2026-07-24T00:00:00"/>
    <m/>
    <m/>
    <x v="0"/>
    <x v="0"/>
    <m/>
    <s v="000395993302203"/>
    <e v="#N/A"/>
  </r>
  <r>
    <x v="22"/>
    <x v="2"/>
    <d v="2026-06-04T00:00:00"/>
    <s v="BH15916"/>
    <d v="2026-06-06T00:00:00"/>
    <s v="00039604"/>
    <s v="TC22045580"/>
    <n v="3836780"/>
    <n v="0"/>
    <n v="306942"/>
    <n v="4143722"/>
    <s v="Bán hàng"/>
    <d v="2026-07-24T00:00:00"/>
    <m/>
    <n v="0"/>
    <n v="4143722"/>
    <n v="4143722"/>
    <n v="0"/>
    <d v="2026-06-06T00:00:00"/>
    <m/>
    <d v="2026-06-06T00:00:00"/>
    <n v="0"/>
    <m/>
    <s v=""/>
    <s v="Đã thanh toán"/>
    <d v="2026-06-06T00:00:00"/>
    <d v="2026-07-24T00:00:00"/>
    <m/>
    <m/>
    <x v="0"/>
    <x v="0"/>
    <m/>
    <s v="000396044143722"/>
    <e v="#N/A"/>
  </r>
  <r>
    <x v="18"/>
    <x v="16"/>
    <d v="2026-06-04T00:00:00"/>
    <s v="BH15919"/>
    <d v="2026-06-06T00:00:00"/>
    <s v="00039607"/>
    <s v="12271250"/>
    <n v="13423680"/>
    <n v="0"/>
    <n v="1073894"/>
    <n v="14497574"/>
    <s v="Bán hàng"/>
    <d v="2026-07-10T00:00:00"/>
    <m/>
    <n v="0"/>
    <n v="14497574"/>
    <n v="14497574"/>
    <n v="0"/>
    <d v="2026-06-06T00:00:00"/>
    <m/>
    <d v="2026-06-06T00:00:00"/>
    <n v="0"/>
    <m/>
    <s v=""/>
    <s v="Đã thanh toán"/>
    <d v="2026-06-06T00:00:00"/>
    <d v="2026-07-10T00:00:00"/>
    <m/>
    <m/>
    <x v="0"/>
    <x v="0"/>
    <m/>
    <s v="0003960714497574"/>
    <e v="#N/A"/>
  </r>
  <r>
    <x v="29"/>
    <x v="1"/>
    <d v="2026-06-04T00:00:00"/>
    <s v="BH15913"/>
    <d v="2026-06-06T00:00:00"/>
    <s v="00039601"/>
    <s v="TC25018121"/>
    <n v="1615480"/>
    <n v="0"/>
    <n v="129238"/>
    <n v="1744718"/>
    <s v="Bán hàng"/>
    <d v="2026-07-10T00:00:00"/>
    <m/>
    <n v="0"/>
    <n v="1744718"/>
    <n v="1744718"/>
    <n v="0"/>
    <d v="2026-06-06T00:00:00"/>
    <m/>
    <d v="2026-06-06T00:00:00"/>
    <n v="0"/>
    <m/>
    <s v=""/>
    <s v="Đã thanh toán"/>
    <d v="2026-06-06T00:00:00"/>
    <d v="2026-07-10T00:00:00"/>
    <m/>
    <m/>
    <x v="0"/>
    <x v="0"/>
    <m/>
    <s v="000396011744718"/>
    <e v="#N/A"/>
  </r>
  <r>
    <x v="29"/>
    <x v="1"/>
    <d v="2026-06-04T00:00:00"/>
    <s v="BH15912"/>
    <d v="2026-06-06T00:00:00"/>
    <s v="00039600"/>
    <s v="TC25018269"/>
    <n v="1840000"/>
    <n v="0"/>
    <n v="147200"/>
    <n v="1987200"/>
    <s v="Bán hàng"/>
    <d v="2026-07-10T00:00:00"/>
    <m/>
    <n v="0"/>
    <n v="1987200"/>
    <n v="1987200"/>
    <n v="0"/>
    <d v="2026-06-06T00:00:00"/>
    <m/>
    <d v="2026-06-06T00:00:00"/>
    <n v="0"/>
    <m/>
    <s v=""/>
    <s v="Đã thanh toán"/>
    <d v="2026-06-06T00:00:00"/>
    <d v="2026-07-10T00:00:00"/>
    <m/>
    <m/>
    <x v="0"/>
    <x v="0"/>
    <m/>
    <s v="000396001987200"/>
    <e v="#N/A"/>
  </r>
  <r>
    <x v="23"/>
    <x v="9"/>
    <d v="2026-06-04T00:00:00"/>
    <s v="BH15915"/>
    <d v="2026-06-06T00:00:00"/>
    <s v="00039603"/>
    <s v="TC24001368"/>
    <n v="2221300"/>
    <n v="0"/>
    <n v="177704"/>
    <n v="2399004"/>
    <s v="Bán hàng"/>
    <d v="2026-07-24T00:00:00"/>
    <m/>
    <n v="0"/>
    <n v="2399004"/>
    <n v="2399004"/>
    <n v="0"/>
    <d v="2026-06-06T00:00:00"/>
    <m/>
    <d v="2026-06-06T00:00:00"/>
    <n v="0"/>
    <m/>
    <s v=""/>
    <s v="Đã thanh toán"/>
    <d v="2026-06-06T00:00:00"/>
    <d v="2026-07-24T00:00:00"/>
    <m/>
    <m/>
    <x v="0"/>
    <x v="0"/>
    <m/>
    <s v="000396032399004"/>
    <e v="#N/A"/>
  </r>
  <r>
    <x v="23"/>
    <x v="9"/>
    <d v="2026-06-04T00:00:00"/>
    <s v="BH15914"/>
    <d v="2026-06-06T00:00:00"/>
    <s v="00039602"/>
    <s v="TC24001651"/>
    <n v="2167490"/>
    <n v="0"/>
    <n v="173399"/>
    <n v="2340889"/>
    <s v="Bán hàng"/>
    <d v="2026-07-24T00:00:00"/>
    <m/>
    <n v="0"/>
    <n v="2340889"/>
    <n v="2340889"/>
    <n v="0"/>
    <d v="2026-06-06T00:00:00"/>
    <m/>
    <d v="2026-06-06T00:00:00"/>
    <n v="0"/>
    <m/>
    <s v=""/>
    <s v="Đã thanh toán"/>
    <d v="2026-06-06T00:00:00"/>
    <d v="2026-07-24T00:00:00"/>
    <m/>
    <m/>
    <x v="0"/>
    <x v="0"/>
    <m/>
    <s v="000396022340889"/>
    <e v="#N/A"/>
  </r>
  <r>
    <x v="30"/>
    <x v="5"/>
    <d v="2026-06-05T00:00:00"/>
    <s v="SG/HT062684"/>
    <d v="2026-06-05T00:00:00"/>
    <s v="00000491"/>
    <s v="Hàng trả - Mega An Phú - MEGA-HCM-Q2-49586"/>
    <n v="2273786"/>
    <n v="0"/>
    <n v="181903"/>
    <n v="2455689"/>
    <s v="Hàng trả"/>
    <d v="2026-06-10T00:00:00"/>
    <m/>
    <n v="0"/>
    <n v="-2455689"/>
    <n v="-2455689"/>
    <n v="0"/>
    <d v="2026-06-05T00:00:00"/>
    <m/>
    <d v="2026-06-05T00:00:00"/>
    <n v="0"/>
    <m/>
    <s v=""/>
    <s v="Đã thanh toán"/>
    <d v="2026-06-05T00:00:00"/>
    <d v="2026-06-10T00:00:00"/>
    <m/>
    <m/>
    <x v="0"/>
    <x v="0"/>
    <m/>
    <s v="00000491-2455689"/>
    <e v="#N/A"/>
  </r>
  <r>
    <x v="30"/>
    <x v="5"/>
    <d v="2026-06-05T00:00:00"/>
    <s v="SG/HT062683"/>
    <d v="2026-06-05T00:00:00"/>
    <s v="000002385"/>
    <s v="Hàng trả - Mega An Phú - MEGA-HCM-Q2-49586"/>
    <n v="2632165"/>
    <n v="0"/>
    <n v="210574"/>
    <n v="2842739"/>
    <s v="Hàng trả"/>
    <d v="2026-06-10T00:00:00"/>
    <m/>
    <n v="0"/>
    <n v="-2842739"/>
    <n v="-2842739"/>
    <n v="0"/>
    <d v="2026-06-05T00:00:00"/>
    <m/>
    <d v="2026-06-05T00:00:00"/>
    <n v="0"/>
    <m/>
    <s v=""/>
    <s v="Đã thanh toán"/>
    <d v="2026-06-05T00:00:00"/>
    <d v="2026-06-10T00:00:00"/>
    <m/>
    <m/>
    <x v="0"/>
    <x v="0"/>
    <m/>
    <s v="000002385-2842739"/>
    <e v="#N/A"/>
  </r>
  <r>
    <x v="27"/>
    <x v="8"/>
    <d v="2026-06-05T00:00:00"/>
    <s v="HT0506MEGA001-02"/>
    <d v="2026-06-05T00:00:00"/>
    <s v="00000184"/>
    <s v="Hàng Trả - MEGA Hà Nội - MEGA-HNI-BTL--001"/>
    <n v="212500"/>
    <n v="0"/>
    <n v="17000"/>
    <n v="229500"/>
    <s v="Hàng trả"/>
    <d v="2026-06-10T00:00:00"/>
    <m/>
    <n v="0"/>
    <n v="-229500"/>
    <n v="-229500"/>
    <n v="0"/>
    <d v="2026-06-05T00:00:00"/>
    <m/>
    <d v="2026-06-05T00:00:00"/>
    <n v="0"/>
    <m/>
    <s v=""/>
    <s v="Đã thanh toán"/>
    <d v="2026-06-05T00:00:00"/>
    <d v="2026-06-10T00:00:00"/>
    <m/>
    <m/>
    <x v="0"/>
    <x v="0"/>
    <m/>
    <s v="00000184-229500"/>
    <e v="#N/A"/>
  </r>
  <r>
    <x v="27"/>
    <x v="8"/>
    <d v="2026-06-05T00:00:00"/>
    <s v="HT0506MEGA001-01"/>
    <d v="2026-06-05T00:00:00"/>
    <s v="00000167"/>
    <s v="Hàng Trả - MEGA Hà Nội - MEGA-HNI-BTL--001"/>
    <n v="321615"/>
    <n v="0"/>
    <n v="25729"/>
    <n v="347344"/>
    <s v="Hàng trả"/>
    <d v="2026-06-10T00:00:00"/>
    <m/>
    <n v="0"/>
    <n v="-347344"/>
    <n v="-347344"/>
    <n v="0"/>
    <d v="2026-06-05T00:00:00"/>
    <m/>
    <d v="2026-06-05T00:00:00"/>
    <n v="0"/>
    <m/>
    <s v=""/>
    <s v="Đã thanh toán"/>
    <d v="2026-06-05T00:00:00"/>
    <d v="2026-06-10T00:00:00"/>
    <m/>
    <m/>
    <x v="0"/>
    <x v="0"/>
    <m/>
    <s v="00000167-347344"/>
    <e v="#N/A"/>
  </r>
  <r>
    <x v="31"/>
    <x v="18"/>
    <d v="2026-06-05T00:00:00"/>
    <s v="BH16316"/>
    <d v="2026-06-10T00:00:00"/>
    <s v="00040574"/>
    <s v="10270157"/>
    <n v="920000"/>
    <n v="0"/>
    <n v="73600"/>
    <n v="993600"/>
    <s v="Bán hàng"/>
    <d v="2026-07-10T00:00:00"/>
    <m/>
    <n v="0"/>
    <n v="993600"/>
    <n v="993600"/>
    <n v="0"/>
    <d v="2026-06-10T00:00:00"/>
    <m/>
    <d v="2026-06-10T00:00:00"/>
    <n v="0"/>
    <m/>
    <s v=""/>
    <s v="Đã thanh toán"/>
    <d v="2026-06-10T00:00:00"/>
    <d v="2026-07-10T00:00:00"/>
    <m/>
    <m/>
    <x v="0"/>
    <x v="0"/>
    <m/>
    <s v="00040574993600"/>
    <e v="#N/A"/>
  </r>
  <r>
    <x v="31"/>
    <x v="18"/>
    <d v="2026-06-05T00:00:00"/>
    <s v="BH16314"/>
    <d v="2026-06-10T00:00:00"/>
    <s v="00040572"/>
    <s v="10273197"/>
    <n v="8286958"/>
    <n v="0"/>
    <n v="662957"/>
    <n v="8949915"/>
    <s v="Bán hàng"/>
    <d v="2026-07-10T00:00:00"/>
    <m/>
    <n v="0"/>
    <n v="8949915"/>
    <n v="8949915"/>
    <n v="0"/>
    <d v="2026-06-10T00:00:00"/>
    <m/>
    <d v="2026-06-10T00:00:00"/>
    <n v="0"/>
    <m/>
    <s v=""/>
    <s v="Đã thanh toán"/>
    <d v="2026-06-10T00:00:00"/>
    <d v="2026-07-10T00:00:00"/>
    <m/>
    <m/>
    <x v="0"/>
    <x v="0"/>
    <m/>
    <s v="000405728949915"/>
    <e v="#N/A"/>
  </r>
  <r>
    <x v="31"/>
    <x v="18"/>
    <d v="2026-06-05T00:00:00"/>
    <s v="BH16315"/>
    <d v="2026-06-10T00:00:00"/>
    <s v="00040573"/>
    <s v="10272899"/>
    <n v="2075500"/>
    <n v="0"/>
    <n v="166040"/>
    <n v="2241540"/>
    <s v="Bán hàng"/>
    <d v="2026-07-10T00:00:00"/>
    <m/>
    <n v="0"/>
    <n v="2241540"/>
    <n v="2241540"/>
    <n v="0"/>
    <d v="2026-06-10T00:00:00"/>
    <m/>
    <d v="2026-06-10T00:00:00"/>
    <n v="0"/>
    <m/>
    <s v=""/>
    <s v="Đã thanh toán"/>
    <d v="2026-06-10T00:00:00"/>
    <d v="2026-07-10T00:00:00"/>
    <m/>
    <m/>
    <x v="0"/>
    <x v="0"/>
    <m/>
    <s v="000405732241540"/>
    <e v="#N/A"/>
  </r>
  <r>
    <x v="27"/>
    <x v="8"/>
    <d v="2026-06-05T00:00:00"/>
    <s v="HT0506MEGA001-01"/>
    <d v="2026-06-05T00:00:00"/>
    <s v="167"/>
    <s v="Hàng Trả - MEGA Hà Nội - MEGA-HNI-BTL--001"/>
    <n v="321615"/>
    <n v="0"/>
    <n v="25729"/>
    <n v="347344"/>
    <s v="Hàng trả"/>
    <d v="2026-06-10T00:00:00"/>
    <m/>
    <n v="0"/>
    <n v="-347344"/>
    <n v="-347344"/>
    <n v="0"/>
    <d v="2026-06-05T00:00:00"/>
    <m/>
    <d v="2026-06-05T00:00:00"/>
    <n v="0"/>
    <m/>
    <s v=""/>
    <s v="Đã thanh toán"/>
    <d v="2026-06-05T00:00:00"/>
    <d v="2026-06-10T00:00:00"/>
    <m/>
    <m/>
    <x v="0"/>
    <x v="0"/>
    <m/>
    <s v="167-347344"/>
    <d v="2026-06-10T00:00:00"/>
  </r>
  <r>
    <x v="27"/>
    <x v="8"/>
    <d v="2026-06-05T00:00:00"/>
    <s v="HT0506MEGA001-02"/>
    <d v="2026-06-05T00:00:00"/>
    <s v="184"/>
    <s v="Hàng Trả - MEGA Hà Nội - MEGA-HNI-BTL--001"/>
    <n v="212500"/>
    <n v="0"/>
    <n v="17000"/>
    <n v="229500"/>
    <s v="Hàng trả"/>
    <d v="2026-06-10T00:00:00"/>
    <m/>
    <n v="0"/>
    <n v="-229500"/>
    <n v="-229500"/>
    <n v="0"/>
    <d v="2026-06-05T00:00:00"/>
    <m/>
    <d v="2026-06-05T00:00:00"/>
    <n v="0"/>
    <m/>
    <s v=""/>
    <s v="Đã thanh toán"/>
    <d v="2026-06-05T00:00:00"/>
    <d v="2026-06-10T00:00:00"/>
    <m/>
    <m/>
    <x v="0"/>
    <x v="0"/>
    <m/>
    <s v="184-229500"/>
    <d v="2026-06-10T00:00:00"/>
  </r>
  <r>
    <x v="30"/>
    <x v="5"/>
    <d v="2026-06-05T00:00:00"/>
    <s v="SG/HT062683"/>
    <d v="2026-06-05T00:00:00"/>
    <s v="2385"/>
    <s v="Hàng trả - Mega An Phú - MEGA-HCM-Q2-49586"/>
    <n v="2632165"/>
    <n v="0"/>
    <n v="210574"/>
    <n v="2842739"/>
    <s v="Hàng trả"/>
    <d v="2026-06-10T00:00:00"/>
    <m/>
    <n v="0"/>
    <n v="-2842739"/>
    <n v="-2842739"/>
    <n v="0"/>
    <d v="2026-06-05T00:00:00"/>
    <m/>
    <d v="2026-06-05T00:00:00"/>
    <n v="0"/>
    <m/>
    <s v=""/>
    <s v="Đã thanh toán"/>
    <d v="2026-06-05T00:00:00"/>
    <d v="2026-06-10T00:00:00"/>
    <m/>
    <m/>
    <x v="0"/>
    <x v="0"/>
    <m/>
    <s v="2385-2842739"/>
    <d v="2026-06-10T00:00:00"/>
  </r>
  <r>
    <x v="30"/>
    <x v="5"/>
    <d v="2026-06-05T00:00:00"/>
    <s v="SG/HT062684"/>
    <d v="2026-06-05T00:00:00"/>
    <s v="491"/>
    <s v="Hàng trả - Mega An Phú - MEGA-HCM-Q2-49586"/>
    <n v="2273786"/>
    <n v="0"/>
    <n v="181903"/>
    <n v="2455689"/>
    <s v="Hàng trả"/>
    <d v="2026-06-10T00:00:00"/>
    <m/>
    <n v="0"/>
    <n v="-2455689"/>
    <n v="-2455689"/>
    <n v="0"/>
    <d v="2026-06-05T00:00:00"/>
    <m/>
    <d v="2026-06-05T00:00:00"/>
    <n v="0"/>
    <m/>
    <s v=""/>
    <s v="Đã thanh toán"/>
    <d v="2026-06-05T00:00:00"/>
    <d v="2026-06-10T00:00:00"/>
    <m/>
    <m/>
    <x v="0"/>
    <x v="0"/>
    <m/>
    <s v="491-2455689"/>
    <d v="2026-06-10T00:00:00"/>
  </r>
  <r>
    <x v="38"/>
    <x v="23"/>
    <d v="2026-06-06T00:00:00"/>
    <s v="BH34669"/>
    <d v="2026-06-12T00:00:00"/>
    <s v="00041010"/>
    <s v="14175776"/>
    <n v="2221300"/>
    <n v="0"/>
    <n v="177704"/>
    <n v="2399004"/>
    <s v="Bán hàng"/>
    <d v="2026-07-10T00:00:00"/>
    <m/>
    <n v="0"/>
    <n v="2399004"/>
    <n v="2399004"/>
    <n v="0"/>
    <d v="2026-06-12T00:00:00"/>
    <m/>
    <d v="2026-06-12T00:00:00"/>
    <n v="0"/>
    <m/>
    <s v=""/>
    <s v="Đã thanh toán"/>
    <d v="2026-06-12T00:00:00"/>
    <d v="2026-07-10T00:00:00"/>
    <m/>
    <m/>
    <x v="0"/>
    <x v="0"/>
    <m/>
    <s v="000410102399004"/>
    <e v="#N/A"/>
  </r>
  <r>
    <x v="38"/>
    <x v="23"/>
    <d v="2026-06-06T00:00:00"/>
    <s v="BH34670"/>
    <d v="2026-06-12T00:00:00"/>
    <s v="00041011"/>
    <s v="14173732"/>
    <n v="2442622"/>
    <n v="0"/>
    <n v="195410"/>
    <n v="2638032"/>
    <s v="Bán hàng"/>
    <d v="2026-07-10T00:00:00"/>
    <m/>
    <n v="0"/>
    <n v="2638032"/>
    <n v="2638032"/>
    <n v="0"/>
    <d v="2026-06-12T00:00:00"/>
    <m/>
    <d v="2026-06-12T00:00:00"/>
    <n v="0"/>
    <m/>
    <s v=""/>
    <s v="Đã thanh toán"/>
    <d v="2026-06-12T00:00:00"/>
    <d v="2026-07-10T00:00:00"/>
    <m/>
    <m/>
    <x v="0"/>
    <x v="0"/>
    <m/>
    <s v="000410112638032"/>
    <e v="#N/A"/>
  </r>
  <r>
    <x v="38"/>
    <x v="23"/>
    <d v="2026-06-06T00:00:00"/>
    <s v="BH34671"/>
    <d v="2026-06-12T00:00:00"/>
    <s v="00041012"/>
    <s v="14170034"/>
    <n v="1615480"/>
    <n v="0"/>
    <n v="129238"/>
    <n v="1744718"/>
    <s v="Bán hàng"/>
    <d v="2026-07-10T00:00:00"/>
    <m/>
    <n v="0"/>
    <n v="1744718"/>
    <n v="1744718"/>
    <n v="0"/>
    <d v="2026-06-12T00:00:00"/>
    <m/>
    <d v="2026-06-12T00:00:00"/>
    <n v="0"/>
    <m/>
    <s v=""/>
    <s v="Đã thanh toán"/>
    <d v="2026-06-12T00:00:00"/>
    <d v="2026-07-10T00:00:00"/>
    <m/>
    <m/>
    <x v="0"/>
    <x v="0"/>
    <m/>
    <s v="000410121744718"/>
    <e v="#N/A"/>
  </r>
  <r>
    <x v="37"/>
    <x v="22"/>
    <d v="2026-06-06T00:00:00"/>
    <s v="BH34622"/>
    <d v="2026-06-12T00:00:00"/>
    <s v="00041009"/>
    <s v="90626347"/>
    <n v="2535480"/>
    <n v="0"/>
    <n v="202838"/>
    <n v="2738318"/>
    <s v="Bán hàng"/>
    <d v="2026-07-24T00:00:00"/>
    <m/>
    <n v="0"/>
    <n v="2738318"/>
    <n v="2738318"/>
    <n v="0"/>
    <d v="2026-06-12T00:00:00"/>
    <m/>
    <d v="2026-06-12T00:00:00"/>
    <n v="0"/>
    <m/>
    <s v=""/>
    <s v="Đã thanh toán"/>
    <d v="2026-06-12T00:00:00"/>
    <d v="2026-07-24T00:00:00"/>
    <m/>
    <m/>
    <x v="0"/>
    <x v="0"/>
    <m/>
    <s v="000410092738318"/>
    <e v="#N/A"/>
  </r>
  <r>
    <x v="37"/>
    <x v="22"/>
    <d v="2026-06-06T00:00:00"/>
    <s v="BH34621"/>
    <d v="2026-06-12T00:00:00"/>
    <s v="00041008"/>
    <s v="90626288"/>
    <n v="1615480"/>
    <n v="0"/>
    <n v="129238"/>
    <n v="1744718"/>
    <s v="Bán hàng"/>
    <d v="2026-07-24T00:00:00"/>
    <m/>
    <n v="0"/>
    <n v="1744718"/>
    <n v="1744718"/>
    <n v="0"/>
    <d v="2026-06-12T00:00:00"/>
    <m/>
    <d v="2026-06-12T00:00:00"/>
    <n v="0"/>
    <m/>
    <s v=""/>
    <s v="Đã thanh toán"/>
    <d v="2026-06-12T00:00:00"/>
    <d v="2026-07-24T00:00:00"/>
    <m/>
    <m/>
    <x v="0"/>
    <x v="0"/>
    <m/>
    <s v="000410081744718"/>
    <e v="#N/A"/>
  </r>
  <r>
    <x v="19"/>
    <x v="6"/>
    <d v="2026-06-08T00:00:00"/>
    <s v="HT0806MEGA003-02"/>
    <d v="2026-06-08T00:00:00"/>
    <s v="00000186"/>
    <s v="Hàng Trả - MEGA Hải Phòng- MEGA-HNI-BTL--001"/>
    <n v="1480663"/>
    <n v="0"/>
    <n v="118453"/>
    <n v="1599116"/>
    <s v="Hàng trả"/>
    <d v="2026-06-24T00:00:00"/>
    <m/>
    <n v="0"/>
    <n v="-1599116"/>
    <n v="-1599116"/>
    <n v="0"/>
    <d v="2026-06-08T00:00:00"/>
    <m/>
    <d v="2026-06-08T00:00:00"/>
    <n v="0"/>
    <m/>
    <s v=""/>
    <s v="Đã thanh toán"/>
    <d v="2026-06-08T00:00:00"/>
    <d v="2026-06-24T00:00:00"/>
    <m/>
    <m/>
    <x v="0"/>
    <x v="0"/>
    <m/>
    <s v="00000186-1599116"/>
    <e v="#N/A"/>
  </r>
  <r>
    <x v="19"/>
    <x v="6"/>
    <d v="2026-06-08T00:00:00"/>
    <s v="HT0806MEGA003-01"/>
    <d v="2026-06-08T00:00:00"/>
    <s v="00000179"/>
    <s v="Hàng Trả -  MEGA Hải Phòng - MEGA-HNI-BTL--001"/>
    <n v="205234"/>
    <n v="0"/>
    <n v="16419"/>
    <n v="221653"/>
    <s v="Hàng trả"/>
    <d v="2026-06-24T00:00:00"/>
    <m/>
    <n v="0"/>
    <n v="-221653"/>
    <n v="-221653"/>
    <n v="0"/>
    <d v="2026-06-08T00:00:00"/>
    <m/>
    <d v="2026-06-08T00:00:00"/>
    <n v="0"/>
    <m/>
    <s v=""/>
    <s v="Đã thanh toán"/>
    <d v="2026-06-08T00:00:00"/>
    <d v="2026-06-24T00:00:00"/>
    <m/>
    <m/>
    <x v="0"/>
    <x v="0"/>
    <m/>
    <s v="00000179-221653"/>
    <e v="#N/A"/>
  </r>
  <r>
    <x v="17"/>
    <x v="4"/>
    <d v="2026-06-08T00:00:00"/>
    <s v="HT0806MEGA002-02"/>
    <d v="2026-06-08T00:00:00"/>
    <s v="00000342"/>
    <s v="Hàng trả - mega cần thơ - MEGA-CTO-00--002"/>
    <n v="1412500"/>
    <n v="0"/>
    <n v="113000"/>
    <n v="1525500"/>
    <s v="Hàng trả"/>
    <d v="2026-06-24T00:00:00"/>
    <m/>
    <n v="0"/>
    <n v="-1525500"/>
    <n v="-1525500"/>
    <n v="0"/>
    <d v="2026-06-08T00:00:00"/>
    <m/>
    <d v="2026-06-08T00:00:00"/>
    <n v="0"/>
    <m/>
    <s v=""/>
    <s v="Đã thanh toán"/>
    <d v="2026-06-08T00:00:00"/>
    <d v="2026-06-24T00:00:00"/>
    <m/>
    <m/>
    <x v="0"/>
    <x v="0"/>
    <m/>
    <s v="00000342-1525500"/>
    <e v="#N/A"/>
  </r>
  <r>
    <x v="17"/>
    <x v="4"/>
    <d v="2026-06-08T00:00:00"/>
    <s v="HT0806MEGA002-01"/>
    <d v="2026-06-08T00:00:00"/>
    <s v="00000339"/>
    <s v="Hàng trả - mega cần thơ - MEGA-CTO-00--002"/>
    <n v="1278051"/>
    <n v="0"/>
    <n v="102244"/>
    <n v="1380295"/>
    <s v="Hàng trả"/>
    <d v="2026-06-24T00:00:00"/>
    <m/>
    <n v="0"/>
    <n v="-1380295"/>
    <n v="-1380295"/>
    <n v="0"/>
    <d v="2026-06-08T00:00:00"/>
    <m/>
    <d v="2026-06-08T00:00:00"/>
    <n v="0"/>
    <m/>
    <s v=""/>
    <s v="Đã thanh toán"/>
    <d v="2026-06-08T00:00:00"/>
    <d v="2026-06-24T00:00:00"/>
    <m/>
    <m/>
    <x v="0"/>
    <x v="0"/>
    <m/>
    <s v="00000339-1380295"/>
    <e v="#N/A"/>
  </r>
  <r>
    <x v="21"/>
    <x v="10"/>
    <d v="2026-06-08T00:00:00"/>
    <s v="BH16320"/>
    <d v="2026-06-10T00:00:00"/>
    <s v="00040578"/>
    <s v="TC20077727"/>
    <n v="1615480"/>
    <n v="0"/>
    <n v="129238"/>
    <n v="1744718"/>
    <s v="Bán hàng"/>
    <d v="2026-07-24T00:00:00"/>
    <m/>
    <n v="0"/>
    <n v="1744718"/>
    <n v="1744718"/>
    <n v="0"/>
    <d v="2026-06-10T00:00:00"/>
    <m/>
    <d v="2026-06-10T00:00:00"/>
    <n v="0"/>
    <m/>
    <s v=""/>
    <s v="Đã thanh toán"/>
    <d v="2026-06-10T00:00:00"/>
    <d v="2026-07-24T00:00:00"/>
    <m/>
    <m/>
    <x v="0"/>
    <x v="0"/>
    <m/>
    <s v="000405781744718"/>
    <e v="#N/A"/>
  </r>
  <r>
    <x v="20"/>
    <x v="3"/>
    <d v="2026-06-08T00:00:00"/>
    <s v="BH16319"/>
    <d v="2026-06-10T00:00:00"/>
    <s v="00040577"/>
    <s v="TC17413457"/>
    <n v="1392065"/>
    <n v="0"/>
    <n v="111365"/>
    <n v="1503430"/>
    <s v="Bán hàng"/>
    <d v="2026-07-24T00:00:00"/>
    <m/>
    <n v="0"/>
    <n v="1503430"/>
    <n v="1503430"/>
    <n v="0"/>
    <d v="2026-06-10T00:00:00"/>
    <m/>
    <d v="2026-06-10T00:00:00"/>
    <n v="0"/>
    <m/>
    <s v=""/>
    <s v="Đã thanh toán"/>
    <d v="2026-06-10T00:00:00"/>
    <d v="2026-07-24T00:00:00"/>
    <m/>
    <m/>
    <x v="0"/>
    <x v="0"/>
    <m/>
    <s v="000405771503430"/>
    <e v="#N/A"/>
  </r>
  <r>
    <x v="22"/>
    <x v="2"/>
    <d v="2026-06-08T00:00:00"/>
    <s v="BH16321"/>
    <d v="2026-06-10T00:00:00"/>
    <s v="00040579"/>
    <s v="TC22047638"/>
    <n v="2221300"/>
    <n v="0"/>
    <n v="177704"/>
    <n v="2399004"/>
    <s v="Bán hàng"/>
    <d v="2026-07-24T00:00:00"/>
    <m/>
    <n v="0"/>
    <n v="2399004"/>
    <n v="2399004"/>
    <n v="0"/>
    <d v="2026-06-10T00:00:00"/>
    <m/>
    <d v="2026-06-10T00:00:00"/>
    <n v="0"/>
    <m/>
    <s v=""/>
    <s v="Đã thanh toán"/>
    <d v="2026-06-10T00:00:00"/>
    <d v="2026-07-24T00:00:00"/>
    <m/>
    <m/>
    <x v="0"/>
    <x v="0"/>
    <m/>
    <s v="000405792399004"/>
    <e v="#N/A"/>
  </r>
  <r>
    <x v="19"/>
    <x v="6"/>
    <d v="2026-06-08T00:00:00"/>
    <s v="BH16318"/>
    <d v="2026-06-10T00:00:00"/>
    <s v="00040576"/>
    <s v="TC16224955"/>
    <n v="6396840"/>
    <n v="0"/>
    <n v="511747"/>
    <n v="6908587"/>
    <s v="Bán hàng"/>
    <d v="2026-07-24T00:00:00"/>
    <m/>
    <n v="0"/>
    <n v="6908587"/>
    <n v="6908587"/>
    <n v="0"/>
    <d v="2026-06-10T00:00:00"/>
    <m/>
    <d v="2026-06-10T00:00:00"/>
    <n v="0"/>
    <m/>
    <s v=""/>
    <s v="Đã thanh toán"/>
    <d v="2026-06-10T00:00:00"/>
    <d v="2026-07-24T00:00:00"/>
    <m/>
    <m/>
    <x v="0"/>
    <x v="0"/>
    <m/>
    <s v="000405766908587"/>
    <e v="#N/A"/>
  </r>
  <r>
    <x v="19"/>
    <x v="6"/>
    <d v="2026-06-08T00:00:00"/>
    <s v="BH16317"/>
    <d v="2026-06-10T00:00:00"/>
    <s v="00040575"/>
    <s v="TC16224872"/>
    <n v="2221300"/>
    <n v="0"/>
    <n v="177704"/>
    <n v="2399004"/>
    <s v="Bán hàng"/>
    <d v="2026-07-24T00:00:00"/>
    <m/>
    <n v="0"/>
    <n v="2399004"/>
    <n v="2399004"/>
    <n v="0"/>
    <d v="2026-06-10T00:00:00"/>
    <m/>
    <d v="2026-06-10T00:00:00"/>
    <n v="0"/>
    <m/>
    <s v=""/>
    <s v="Đã thanh toán"/>
    <d v="2026-06-10T00:00:00"/>
    <d v="2026-07-24T00:00:00"/>
    <m/>
    <m/>
    <x v="0"/>
    <x v="0"/>
    <m/>
    <s v="000405752399004"/>
    <e v="#N/A"/>
  </r>
  <r>
    <x v="23"/>
    <x v="9"/>
    <d v="2026-06-08T00:00:00"/>
    <s v="BH16322"/>
    <d v="2026-06-10T00:00:00"/>
    <s v="00040580"/>
    <s v="TC24003771"/>
    <n v="3007170"/>
    <n v="0"/>
    <n v="240574"/>
    <n v="3247744"/>
    <s v="Bán hàng"/>
    <d v="2026-07-24T00:00:00"/>
    <m/>
    <n v="0"/>
    <n v="3247744"/>
    <n v="3247744"/>
    <n v="0"/>
    <d v="2026-06-10T00:00:00"/>
    <m/>
    <d v="2026-06-10T00:00:00"/>
    <n v="0"/>
    <m/>
    <s v=""/>
    <s v="Đã thanh toán"/>
    <d v="2026-06-10T00:00:00"/>
    <d v="2026-07-24T00:00:00"/>
    <m/>
    <m/>
    <x v="0"/>
    <x v="0"/>
    <m/>
    <s v="000405803247744"/>
    <e v="#N/A"/>
  </r>
  <r>
    <x v="19"/>
    <x v="6"/>
    <d v="2026-06-08T00:00:00"/>
    <s v="HT0806MEGA003-01"/>
    <d v="2026-06-08T00:00:00"/>
    <s v="179"/>
    <s v="Hàng Trả -  MEGA Hải Phòng - MEGA-HNI-BTL--001"/>
    <n v="205234"/>
    <n v="0"/>
    <n v="16419"/>
    <n v="221653"/>
    <s v="Hàng trả"/>
    <d v="2026-06-24T00:00:00"/>
    <m/>
    <n v="0"/>
    <n v="-221653"/>
    <n v="-221653"/>
    <n v="0"/>
    <d v="2026-06-08T00:00:00"/>
    <m/>
    <d v="2026-06-08T00:00:00"/>
    <n v="0"/>
    <m/>
    <s v=""/>
    <s v="Đã thanh toán"/>
    <d v="2026-06-08T00:00:00"/>
    <d v="2026-06-24T00:00:00"/>
    <m/>
    <m/>
    <x v="0"/>
    <x v="0"/>
    <m/>
    <s v="179-221653"/>
    <d v="2026-06-24T00:00:00"/>
  </r>
  <r>
    <x v="19"/>
    <x v="6"/>
    <d v="2026-06-08T00:00:00"/>
    <s v="HT0806MEGA003-02"/>
    <d v="2026-06-08T00:00:00"/>
    <s v="186"/>
    <s v="Hàng Trả - MEGA Hải Phòng- MEGA-HNI-BTL--001"/>
    <n v="1480663"/>
    <n v="0"/>
    <n v="118453"/>
    <n v="1599116"/>
    <s v="Hàng trả"/>
    <d v="2026-06-24T00:00:00"/>
    <m/>
    <n v="0"/>
    <n v="-1599116"/>
    <n v="-1599116"/>
    <n v="0"/>
    <d v="2026-06-08T00:00:00"/>
    <m/>
    <d v="2026-06-08T00:00:00"/>
    <n v="0"/>
    <m/>
    <s v=""/>
    <s v="Đã thanh toán"/>
    <d v="2026-06-08T00:00:00"/>
    <d v="2026-06-24T00:00:00"/>
    <m/>
    <m/>
    <x v="0"/>
    <x v="0"/>
    <m/>
    <s v="186-1599116"/>
    <d v="2026-06-24T00:00:00"/>
  </r>
  <r>
    <x v="17"/>
    <x v="4"/>
    <d v="2026-06-08T00:00:00"/>
    <s v="HT0806MEGA002-01"/>
    <d v="2026-06-08T00:00:00"/>
    <s v="339"/>
    <s v="Hàng trả - mega cần thơ - MEGA-CTO-00--002"/>
    <n v="1278051"/>
    <n v="0"/>
    <n v="102244"/>
    <n v="1380295"/>
    <s v="Hàng trả"/>
    <d v="2026-06-24T00:00:00"/>
    <m/>
    <n v="0"/>
    <n v="-1380295"/>
    <n v="-1380295"/>
    <n v="0"/>
    <d v="2026-06-08T00:00:00"/>
    <m/>
    <d v="2026-06-08T00:00:00"/>
    <n v="0"/>
    <m/>
    <s v=""/>
    <s v="Đã thanh toán"/>
    <d v="2026-06-08T00:00:00"/>
    <d v="2026-06-24T00:00:00"/>
    <m/>
    <m/>
    <x v="0"/>
    <x v="0"/>
    <m/>
    <s v="339-1380295"/>
    <d v="2026-06-24T00:00:00"/>
  </r>
  <r>
    <x v="17"/>
    <x v="4"/>
    <d v="2026-06-08T00:00:00"/>
    <s v="HT0806MEGA002-02"/>
    <d v="2026-06-08T00:00:00"/>
    <s v="342"/>
    <s v="Hàng trả - mega cần thơ - MEGA-CTO-00--002"/>
    <n v="1412500"/>
    <n v="0"/>
    <n v="113000"/>
    <n v="1525500"/>
    <s v="Hàng trả"/>
    <d v="2026-06-24T00:00:00"/>
    <m/>
    <n v="0"/>
    <n v="-1525500"/>
    <n v="-1525500"/>
    <n v="0"/>
    <d v="2026-06-08T00:00:00"/>
    <m/>
    <d v="2026-06-08T00:00:00"/>
    <n v="0"/>
    <m/>
    <s v=""/>
    <s v="Đã thanh toán"/>
    <d v="2026-06-08T00:00:00"/>
    <d v="2026-06-24T00:00:00"/>
    <m/>
    <m/>
    <x v="0"/>
    <x v="0"/>
    <m/>
    <s v="342-1525500"/>
    <d v="2026-06-24T00:00:00"/>
  </r>
  <r>
    <x v="33"/>
    <x v="14"/>
    <d v="2026-06-09T00:00:00"/>
    <s v="HT0906MEGA015-01"/>
    <d v="2026-06-09T00:00:00"/>
    <s v="00000264"/>
    <s v="Hàng trả - Mega Kiên Giang- MEGA-AGG-00--015"/>
    <n v="658213"/>
    <n v="0"/>
    <n v="52657"/>
    <n v="710870"/>
    <s v="Hàng trả"/>
    <d v="2026-06-24T00:00:00"/>
    <m/>
    <n v="0"/>
    <n v="-710870"/>
    <n v="-710870"/>
    <n v="0"/>
    <d v="2026-06-09T00:00:00"/>
    <m/>
    <d v="2026-06-09T00:00:00"/>
    <n v="0"/>
    <m/>
    <s v=""/>
    <s v="Đã thanh toán"/>
    <d v="2026-06-09T00:00:00"/>
    <d v="2026-06-24T00:00:00"/>
    <m/>
    <m/>
    <x v="0"/>
    <x v="0"/>
    <m/>
    <s v="00000264-710870"/>
    <e v="#N/A"/>
  </r>
  <r>
    <x v="24"/>
    <x v="0"/>
    <d v="2026-06-09T00:00:00"/>
    <s v="HT0906MEGA014-02"/>
    <d v="2026-06-09T00:00:00"/>
    <s v="00000144"/>
    <s v="Hàng trả - Mega Đắk Lắk - MEGA-DLK-00-014"/>
    <n v="415221"/>
    <n v="0"/>
    <n v="33217"/>
    <n v="448438"/>
    <s v="Hàng trả"/>
    <d v="2026-06-24T00:00:00"/>
    <m/>
    <n v="0"/>
    <n v="-448438"/>
    <n v="-448438"/>
    <n v="0"/>
    <d v="2026-06-09T00:00:00"/>
    <m/>
    <d v="2026-06-09T00:00:00"/>
    <n v="0"/>
    <m/>
    <s v=""/>
    <s v="Đã thanh toán"/>
    <d v="2026-06-09T00:00:00"/>
    <d v="2026-06-24T00:00:00"/>
    <m/>
    <m/>
    <x v="0"/>
    <x v="0"/>
    <m/>
    <s v="00000144-448438"/>
    <e v="#N/A"/>
  </r>
  <r>
    <x v="24"/>
    <x v="0"/>
    <d v="2026-06-09T00:00:00"/>
    <s v="HT0906MEGA014-01"/>
    <d v="2026-06-09T00:00:00"/>
    <s v="00000145"/>
    <s v="Hàng trả - Mega Đắk Lắk - MEGA-DLK-00-014"/>
    <n v="1279515"/>
    <n v="0"/>
    <n v="102361"/>
    <n v="1381876"/>
    <s v="Hàng trả"/>
    <d v="2026-06-24T00:00:00"/>
    <m/>
    <n v="0"/>
    <n v="-1381876"/>
    <n v="-1381876"/>
    <n v="0"/>
    <d v="2026-06-09T00:00:00"/>
    <m/>
    <d v="2026-06-09T00:00:00"/>
    <n v="0"/>
    <m/>
    <s v=""/>
    <s v="Đã thanh toán"/>
    <d v="2026-06-09T00:00:00"/>
    <d v="2026-06-24T00:00:00"/>
    <m/>
    <m/>
    <x v="0"/>
    <x v="0"/>
    <m/>
    <s v="00000145-1381876"/>
    <e v="#N/A"/>
  </r>
  <r>
    <x v="29"/>
    <x v="1"/>
    <d v="2026-06-09T00:00:00"/>
    <s v="HT0906MEGA011-01"/>
    <d v="2026-06-09T00:00:00"/>
    <s v="00000151"/>
    <s v="Hàng trả - Mega Nha Trang - MEGA-KHA-00--011"/>
    <n v="1723342"/>
    <n v="0"/>
    <n v="137867"/>
    <n v="1861209"/>
    <s v="Hàng trả"/>
    <d v="2026-06-24T00:00:00"/>
    <m/>
    <n v="0"/>
    <n v="-1861209"/>
    <n v="-1861209"/>
    <n v="0"/>
    <d v="2026-06-09T00:00:00"/>
    <m/>
    <d v="2026-06-09T00:00:00"/>
    <n v="0"/>
    <m/>
    <s v=""/>
    <s v="Đã thanh toán"/>
    <d v="2026-06-09T00:00:00"/>
    <d v="2026-06-24T00:00:00"/>
    <m/>
    <m/>
    <x v="0"/>
    <x v="0"/>
    <m/>
    <s v="00000151-1861209"/>
    <e v="#N/A"/>
  </r>
  <r>
    <x v="35"/>
    <x v="12"/>
    <d v="2026-06-09T00:00:00"/>
    <s v="HT0906MEGA005-01"/>
    <d v="2026-06-09T00:00:00"/>
    <s v="00000168"/>
    <s v="Hàng trả - Mega Biên Hoà- MEGA-DNI-00--005"/>
    <n v="1187047"/>
    <n v="0"/>
    <n v="94964"/>
    <n v="1282011"/>
    <s v="Hàng trả"/>
    <d v="2026-06-24T00:00:00"/>
    <m/>
    <n v="0"/>
    <n v="-1282011"/>
    <n v="-1282011"/>
    <n v="0"/>
    <d v="2026-06-09T00:00:00"/>
    <m/>
    <d v="2026-06-09T00:00:00"/>
    <n v="0"/>
    <m/>
    <s v=""/>
    <s v="Đã thanh toán"/>
    <d v="2026-06-09T00:00:00"/>
    <d v="2026-06-24T00:00:00"/>
    <m/>
    <m/>
    <x v="0"/>
    <x v="0"/>
    <m/>
    <s v="00000168-1282011"/>
    <e v="#N/A"/>
  </r>
  <r>
    <x v="35"/>
    <x v="12"/>
    <d v="2026-06-09T00:00:00"/>
    <s v="BH16323"/>
    <d v="2026-06-10T00:00:00"/>
    <s v="00040581"/>
    <s v="18666411"/>
    <n v="2167490"/>
    <n v="0"/>
    <n v="173399"/>
    <n v="2340889"/>
    <s v="Bán hàng"/>
    <d v="2026-07-24T00:00:00"/>
    <m/>
    <n v="0"/>
    <n v="2340889"/>
    <n v="2340889"/>
    <n v="0"/>
    <d v="2026-06-10T00:00:00"/>
    <m/>
    <d v="2026-06-10T00:00:00"/>
    <n v="0"/>
    <m/>
    <s v=""/>
    <s v="Đã thanh toán"/>
    <d v="2026-06-10T00:00:00"/>
    <d v="2026-07-24T00:00:00"/>
    <m/>
    <m/>
    <x v="0"/>
    <x v="0"/>
    <m/>
    <s v="000405812340889"/>
    <e v="#N/A"/>
  </r>
  <r>
    <x v="35"/>
    <x v="12"/>
    <d v="2026-06-09T00:00:00"/>
    <s v="BH16324"/>
    <d v="2026-06-10T00:00:00"/>
    <s v="00040582"/>
    <s v="18665126"/>
    <n v="1037750"/>
    <n v="0"/>
    <n v="83020"/>
    <n v="1120770"/>
    <s v="Bán hàng"/>
    <d v="2026-07-24T00:00:00"/>
    <m/>
    <n v="0"/>
    <n v="1120770"/>
    <n v="1120770"/>
    <n v="0"/>
    <d v="2026-06-10T00:00:00"/>
    <m/>
    <d v="2026-06-10T00:00:00"/>
    <n v="0"/>
    <m/>
    <s v=""/>
    <s v="Đã thanh toán"/>
    <d v="2026-06-10T00:00:00"/>
    <d v="2026-07-24T00:00:00"/>
    <m/>
    <m/>
    <x v="0"/>
    <x v="0"/>
    <m/>
    <s v="000405821120770"/>
    <e v="#N/A"/>
  </r>
  <r>
    <x v="24"/>
    <x v="0"/>
    <d v="2026-06-09T00:00:00"/>
    <s v="HT0906MEGA014-02"/>
    <d v="2026-06-09T00:00:00"/>
    <s v="144"/>
    <s v="Hàng trả - Mega Đắk Lắk - MEGA-DLK-00-014"/>
    <n v="415221"/>
    <n v="0"/>
    <n v="33217"/>
    <n v="448438"/>
    <s v="Hàng trả"/>
    <d v="2026-06-24T00:00:00"/>
    <m/>
    <n v="0"/>
    <n v="-448438"/>
    <n v="-448438"/>
    <n v="0"/>
    <d v="2026-06-09T00:00:00"/>
    <m/>
    <d v="2026-06-09T00:00:00"/>
    <n v="0"/>
    <m/>
    <s v=""/>
    <s v="Đã thanh toán"/>
    <d v="2026-06-09T00:00:00"/>
    <d v="2026-06-24T00:00:00"/>
    <m/>
    <m/>
    <x v="0"/>
    <x v="0"/>
    <m/>
    <s v="144-448438"/>
    <d v="2026-06-24T00:00:00"/>
  </r>
  <r>
    <x v="24"/>
    <x v="0"/>
    <d v="2026-06-09T00:00:00"/>
    <s v="HT0906MEGA014-01"/>
    <d v="2026-06-09T00:00:00"/>
    <s v="145"/>
    <s v="Hàng trả - Mega Đắk Lắk - MEGA-DLK-00-014"/>
    <n v="1279515"/>
    <n v="0"/>
    <n v="102361"/>
    <n v="1381876"/>
    <s v="Hàng trả"/>
    <d v="2026-06-24T00:00:00"/>
    <m/>
    <n v="0"/>
    <n v="-1381876"/>
    <n v="-1381876"/>
    <n v="0"/>
    <d v="2026-06-09T00:00:00"/>
    <m/>
    <d v="2026-06-09T00:00:00"/>
    <n v="0"/>
    <m/>
    <s v=""/>
    <s v="Đã thanh toán"/>
    <d v="2026-06-09T00:00:00"/>
    <d v="2026-06-24T00:00:00"/>
    <m/>
    <m/>
    <x v="0"/>
    <x v="0"/>
    <m/>
    <s v="145-1381876"/>
    <d v="2026-06-24T00:00:00"/>
  </r>
  <r>
    <x v="29"/>
    <x v="1"/>
    <d v="2026-06-09T00:00:00"/>
    <s v="HT0906MEGA011-01"/>
    <d v="2026-06-09T00:00:00"/>
    <s v="151"/>
    <s v="Hàng trả - Mega Nha Trang - MEGA-KHA-00--011"/>
    <n v="1723342"/>
    <n v="0"/>
    <n v="137867"/>
    <n v="1861209"/>
    <s v="Hàng trả"/>
    <d v="2026-06-24T00:00:00"/>
    <m/>
    <n v="0"/>
    <n v="-1861209"/>
    <n v="-1861209"/>
    <n v="0"/>
    <d v="2026-06-09T00:00:00"/>
    <m/>
    <d v="2026-06-09T00:00:00"/>
    <n v="0"/>
    <m/>
    <s v=""/>
    <s v="Đã thanh toán"/>
    <d v="2026-06-09T00:00:00"/>
    <d v="2026-06-24T00:00:00"/>
    <m/>
    <m/>
    <x v="0"/>
    <x v="0"/>
    <m/>
    <s v="151-1861209"/>
    <d v="2026-06-24T00:00:00"/>
  </r>
  <r>
    <x v="35"/>
    <x v="12"/>
    <d v="2026-06-09T00:00:00"/>
    <s v="HT0906MEGA005-01"/>
    <d v="2026-06-09T00:00:00"/>
    <s v="168"/>
    <s v="Hàng trả - Mega Biên Hoà- MEGA-DNI-00--005"/>
    <n v="1187047"/>
    <n v="0"/>
    <n v="94964"/>
    <n v="1282011"/>
    <s v="Hàng trả"/>
    <d v="2026-06-24T00:00:00"/>
    <m/>
    <n v="0"/>
    <n v="-1282011"/>
    <n v="-1282011"/>
    <n v="0"/>
    <d v="2026-06-09T00:00:00"/>
    <m/>
    <d v="2026-06-09T00:00:00"/>
    <n v="0"/>
    <m/>
    <s v=""/>
    <s v="Đã thanh toán"/>
    <d v="2026-06-09T00:00:00"/>
    <d v="2026-06-24T00:00:00"/>
    <m/>
    <m/>
    <x v="0"/>
    <x v="0"/>
    <m/>
    <s v="168-1282011"/>
    <d v="2026-06-24T00:00:00"/>
  </r>
  <r>
    <x v="33"/>
    <x v="14"/>
    <d v="2026-06-09T00:00:00"/>
    <s v="HT0906MEGA015-01"/>
    <d v="2026-06-09T00:00:00"/>
    <s v="264"/>
    <s v="Hàng trả - Mega Kiên Giang- MEGA-AGG-00--015"/>
    <n v="658213"/>
    <n v="0"/>
    <n v="52657"/>
    <n v="710870"/>
    <s v="Hàng trả"/>
    <d v="2026-06-24T00:00:00"/>
    <m/>
    <n v="0"/>
    <n v="-710870"/>
    <n v="-710870"/>
    <n v="0"/>
    <d v="2026-06-09T00:00:00"/>
    <m/>
    <d v="2026-06-09T00:00:00"/>
    <n v="0"/>
    <m/>
    <s v=""/>
    <s v="Đã thanh toán"/>
    <d v="2026-06-09T00:00:00"/>
    <d v="2026-06-24T00:00:00"/>
    <m/>
    <m/>
    <x v="0"/>
    <x v="0"/>
    <m/>
    <s v="264-710870"/>
    <d v="2026-06-24T00:00:00"/>
  </r>
  <r>
    <x v="16"/>
    <x v="11"/>
    <d v="2026-06-10T00:00:00"/>
    <s v="BH16573"/>
    <d v="2026-06-13T00:00:00"/>
    <s v="00041176"/>
    <s v="19139688"/>
    <n v="1037750"/>
    <n v="0"/>
    <n v="83020"/>
    <n v="1120770"/>
    <s v="Bán hàng"/>
    <d v="2026-07-24T00:00:00"/>
    <m/>
    <n v="0"/>
    <n v="1120770"/>
    <n v="1120770"/>
    <n v="0"/>
    <d v="2026-06-13T00:00:00"/>
    <m/>
    <d v="2026-06-13T00:00:00"/>
    <n v="0"/>
    <m/>
    <s v=""/>
    <s v="Đã thanh toán"/>
    <d v="2026-06-13T00:00:00"/>
    <d v="2026-07-24T00:00:00"/>
    <m/>
    <m/>
    <x v="0"/>
    <x v="0"/>
    <m/>
    <s v="000411761120770"/>
    <e v="#N/A"/>
  </r>
  <r>
    <x v="16"/>
    <x v="11"/>
    <d v="2026-06-10T00:00:00"/>
    <s v="BH16574"/>
    <d v="2026-06-13T00:00:00"/>
    <s v="00041177"/>
    <s v="19139864"/>
    <n v="2129590"/>
    <n v="0"/>
    <n v="170367"/>
    <n v="2299957"/>
    <s v="Bán hàng"/>
    <d v="2026-07-24T00:00:00"/>
    <m/>
    <n v="0"/>
    <n v="2299957"/>
    <n v="2299957"/>
    <n v="0"/>
    <d v="2026-06-13T00:00:00"/>
    <m/>
    <d v="2026-06-13T00:00:00"/>
    <n v="0"/>
    <m/>
    <s v=""/>
    <s v="Đã thanh toán"/>
    <d v="2026-06-13T00:00:00"/>
    <d v="2026-07-24T00:00:00"/>
    <m/>
    <m/>
    <x v="0"/>
    <x v="0"/>
    <m/>
    <s v="000411772299957"/>
    <e v="#N/A"/>
  </r>
  <r>
    <x v="26"/>
    <x v="17"/>
    <d v="2026-06-10T00:00:00"/>
    <s v="BH16576"/>
    <d v="2026-06-13T00:00:00"/>
    <s v="00041179"/>
    <s v="11001448"/>
    <n v="8739400"/>
    <n v="0"/>
    <n v="699152"/>
    <n v="9438552"/>
    <s v="Bán hàng"/>
    <d v="2026-07-24T00:00:00"/>
    <m/>
    <n v="0"/>
    <n v="9438552"/>
    <n v="9438552"/>
    <n v="0"/>
    <d v="2026-06-13T00:00:00"/>
    <m/>
    <d v="2026-06-13T00:00:00"/>
    <n v="0"/>
    <m/>
    <s v=""/>
    <s v="Đã thanh toán"/>
    <d v="2026-06-13T00:00:00"/>
    <d v="2026-07-24T00:00:00"/>
    <m/>
    <m/>
    <x v="0"/>
    <x v="0"/>
    <m/>
    <s v="000411799438552"/>
    <e v="#N/A"/>
  </r>
  <r>
    <x v="26"/>
    <x v="17"/>
    <d v="2026-06-10T00:00:00"/>
    <s v="BH16575"/>
    <d v="2026-06-13T00:00:00"/>
    <s v="00041178"/>
    <s v="11001731"/>
    <n v="6300460"/>
    <n v="0"/>
    <n v="504037"/>
    <n v="6804497"/>
    <s v="Bán hàng"/>
    <d v="2026-07-24T00:00:00"/>
    <m/>
    <n v="0"/>
    <n v="6804497"/>
    <n v="6804497"/>
    <n v="0"/>
    <d v="2026-06-13T00:00:00"/>
    <m/>
    <d v="2026-06-13T00:00:00"/>
    <n v="0"/>
    <m/>
    <s v=""/>
    <s v="Đã thanh toán"/>
    <d v="2026-06-13T00:00:00"/>
    <d v="2026-07-24T00:00:00"/>
    <m/>
    <m/>
    <x v="0"/>
    <x v="0"/>
    <m/>
    <s v="000411786804497"/>
    <e v="#N/A"/>
  </r>
  <r>
    <x v="21"/>
    <x v="10"/>
    <d v="2026-06-11T00:00:00"/>
    <s v="BH16583"/>
    <d v="2026-06-13T00:00:00"/>
    <s v="00041186"/>
    <s v="TC20078818"/>
    <n v="834035"/>
    <n v="0"/>
    <n v="66723"/>
    <n v="900758"/>
    <s v="Bán hàng"/>
    <d v="2026-07-24T00:00:00"/>
    <m/>
    <n v="0"/>
    <n v="900758"/>
    <n v="900758"/>
    <n v="0"/>
    <d v="2026-06-13T00:00:00"/>
    <m/>
    <d v="2026-06-13T00:00:00"/>
    <n v="0"/>
    <m/>
    <s v=""/>
    <s v="Đã thanh toán"/>
    <d v="2026-06-13T00:00:00"/>
    <d v="2026-07-24T00:00:00"/>
    <m/>
    <m/>
    <x v="0"/>
    <x v="0"/>
    <m/>
    <s v="00041186900758"/>
    <e v="#N/A"/>
  </r>
  <r>
    <x v="21"/>
    <x v="10"/>
    <d v="2026-06-11T00:00:00"/>
    <s v="BH16584"/>
    <d v="2026-06-13T00:00:00"/>
    <s v="00041187"/>
    <s v="TC20078550"/>
    <n v="2221300"/>
    <n v="0"/>
    <n v="177704"/>
    <n v="2399004"/>
    <s v="Bán hàng"/>
    <d v="2026-07-24T00:00:00"/>
    <m/>
    <n v="0"/>
    <n v="2399004"/>
    <n v="2399004"/>
    <n v="0"/>
    <d v="2026-06-13T00:00:00"/>
    <m/>
    <d v="2026-06-13T00:00:00"/>
    <n v="0"/>
    <m/>
    <s v=""/>
    <s v="Đã thanh toán"/>
    <d v="2026-06-13T00:00:00"/>
    <d v="2026-07-24T00:00:00"/>
    <m/>
    <m/>
    <x v="0"/>
    <x v="0"/>
    <m/>
    <s v="000411872399004"/>
    <e v="#N/A"/>
  </r>
  <r>
    <x v="17"/>
    <x v="4"/>
    <d v="2026-06-11T00:00:00"/>
    <s v="BH16588"/>
    <d v="2026-06-13T00:00:00"/>
    <s v="00041191"/>
    <s v="TC15164534"/>
    <n v="2221300"/>
    <n v="0"/>
    <n v="177704"/>
    <n v="2399004"/>
    <s v="Bán hàng"/>
    <d v="2026-07-24T00:00:00"/>
    <m/>
    <n v="0"/>
    <n v="2399004"/>
    <n v="2399004"/>
    <n v="0"/>
    <d v="2026-06-13T00:00:00"/>
    <m/>
    <d v="2026-06-13T00:00:00"/>
    <n v="0"/>
    <m/>
    <s v=""/>
    <s v="Đã thanh toán"/>
    <d v="2026-06-13T00:00:00"/>
    <d v="2026-07-24T00:00:00"/>
    <m/>
    <m/>
    <x v="0"/>
    <x v="0"/>
    <m/>
    <s v="000411912399004"/>
    <e v="#N/A"/>
  </r>
  <r>
    <x v="17"/>
    <x v="4"/>
    <d v="2026-06-11T00:00:00"/>
    <s v="BH16587"/>
    <d v="2026-06-13T00:00:00"/>
    <s v="00041190"/>
    <s v="TC15165509"/>
    <n v="700000"/>
    <n v="0"/>
    <n v="56000"/>
    <n v="756000"/>
    <s v="Bán hàng"/>
    <d v="2026-07-24T00:00:00"/>
    <m/>
    <n v="0"/>
    <n v="756000"/>
    <n v="756000"/>
    <n v="0"/>
    <d v="2026-06-13T00:00:00"/>
    <m/>
    <d v="2026-06-13T00:00:00"/>
    <n v="0"/>
    <m/>
    <s v=""/>
    <s v="Đã thanh toán"/>
    <d v="2026-06-13T00:00:00"/>
    <d v="2026-07-24T00:00:00"/>
    <m/>
    <m/>
    <x v="0"/>
    <x v="0"/>
    <m/>
    <s v="00041190756000"/>
    <e v="#N/A"/>
  </r>
  <r>
    <x v="24"/>
    <x v="0"/>
    <d v="2026-06-11T00:00:00"/>
    <s v="BH16580"/>
    <d v="2026-06-13T00:00:00"/>
    <s v="00041183"/>
    <s v="TC27051032"/>
    <n v="2221300"/>
    <n v="0"/>
    <n v="177704"/>
    <n v="2399004"/>
    <s v="Bán hàng"/>
    <d v="2026-07-24T00:00:00"/>
    <m/>
    <n v="0"/>
    <n v="2399004"/>
    <n v="2399004"/>
    <n v="0"/>
    <d v="2026-06-13T00:00:00"/>
    <m/>
    <d v="2026-06-13T00:00:00"/>
    <n v="0"/>
    <m/>
    <s v=""/>
    <s v="Đã thanh toán"/>
    <d v="2026-06-13T00:00:00"/>
    <d v="2026-07-24T00:00:00"/>
    <m/>
    <m/>
    <x v="0"/>
    <x v="0"/>
    <m/>
    <s v="000411832399004"/>
    <e v="#N/A"/>
  </r>
  <r>
    <x v="20"/>
    <x v="3"/>
    <d v="2026-06-11T00:00:00"/>
    <s v="BH16585"/>
    <d v="2026-06-13T00:00:00"/>
    <s v="00041188"/>
    <s v="TC17415013"/>
    <n v="1656000"/>
    <n v="0"/>
    <n v="132480"/>
    <n v="1788480"/>
    <s v="Bán hàng"/>
    <d v="2026-07-24T00:00:00"/>
    <m/>
    <n v="0"/>
    <n v="1788480"/>
    <n v="1788480"/>
    <n v="0"/>
    <d v="2026-06-13T00:00:00"/>
    <m/>
    <d v="2026-06-13T00:00:00"/>
    <n v="0"/>
    <m/>
    <s v=""/>
    <s v="Đã thanh toán"/>
    <d v="2026-06-13T00:00:00"/>
    <d v="2026-07-24T00:00:00"/>
    <m/>
    <m/>
    <x v="0"/>
    <x v="0"/>
    <m/>
    <s v="000411881788480"/>
    <e v="#N/A"/>
  </r>
  <r>
    <x v="15"/>
    <x v="15"/>
    <d v="2026-06-11T00:00:00"/>
    <s v="BH16579"/>
    <d v="2026-06-13T00:00:00"/>
    <s v="00041182"/>
    <s v="TC91050685"/>
    <n v="3833443"/>
    <n v="0"/>
    <n v="306675"/>
    <n v="4140118"/>
    <s v="Bán hàng"/>
    <d v="2026-07-24T00:00:00"/>
    <m/>
    <n v="0"/>
    <n v="4140118"/>
    <n v="4140118"/>
    <n v="0"/>
    <d v="2026-06-13T00:00:00"/>
    <m/>
    <d v="2026-06-13T00:00:00"/>
    <n v="0"/>
    <m/>
    <s v=""/>
    <s v="Đã thanh toán"/>
    <d v="2026-06-13T00:00:00"/>
    <d v="2026-07-24T00:00:00"/>
    <m/>
    <m/>
    <x v="0"/>
    <x v="0"/>
    <m/>
    <s v="000411824140118"/>
    <e v="#N/A"/>
  </r>
  <r>
    <x v="22"/>
    <x v="2"/>
    <d v="2026-06-11T00:00:00"/>
    <s v="BH16582"/>
    <d v="2026-06-13T00:00:00"/>
    <s v="00041185"/>
    <s v="TC22049560"/>
    <n v="2075480"/>
    <n v="0"/>
    <n v="166038"/>
    <n v="2241518"/>
    <s v="Bán hàng"/>
    <d v="2026-07-24T00:00:00"/>
    <m/>
    <n v="0"/>
    <n v="2241518"/>
    <n v="2241518"/>
    <n v="0"/>
    <d v="2026-06-13T00:00:00"/>
    <m/>
    <d v="2026-06-13T00:00:00"/>
    <n v="0"/>
    <m/>
    <s v=""/>
    <s v="Đã thanh toán"/>
    <d v="2026-06-13T00:00:00"/>
    <d v="2026-07-24T00:00:00"/>
    <m/>
    <m/>
    <x v="0"/>
    <x v="0"/>
    <m/>
    <s v="000411852241518"/>
    <e v="#N/A"/>
  </r>
  <r>
    <x v="31"/>
    <x v="18"/>
    <d v="2026-06-11T00:00:00"/>
    <s v="BH16578"/>
    <d v="2026-06-13T00:00:00"/>
    <s v="00041181"/>
    <s v="10281513"/>
    <n v="17808950"/>
    <n v="0"/>
    <n v="1424716"/>
    <n v="19233666"/>
    <s v="Bán hàng"/>
    <d v="2026-07-24T00:00:00"/>
    <m/>
    <n v="0"/>
    <n v="19233666"/>
    <n v="19233666"/>
    <n v="0"/>
    <d v="2026-06-13T00:00:00"/>
    <m/>
    <d v="2026-06-13T00:00:00"/>
    <n v="0"/>
    <m/>
    <s v=""/>
    <s v="Đã thanh toán"/>
    <d v="2026-06-13T00:00:00"/>
    <d v="2026-07-24T00:00:00"/>
    <m/>
    <m/>
    <x v="0"/>
    <x v="0"/>
    <m/>
    <s v="0004118119233666"/>
    <e v="#N/A"/>
  </r>
  <r>
    <x v="31"/>
    <x v="18"/>
    <d v="2026-06-11T00:00:00"/>
    <s v="BH16577"/>
    <d v="2026-06-13T00:00:00"/>
    <s v="00041180"/>
    <s v="10281225"/>
    <n v="10814900"/>
    <n v="0"/>
    <n v="865192"/>
    <n v="11680092"/>
    <s v="Bán hàng"/>
    <d v="2026-07-24T00:00:00"/>
    <m/>
    <n v="0"/>
    <n v="11680092"/>
    <n v="11680092"/>
    <n v="0"/>
    <d v="2026-06-13T00:00:00"/>
    <m/>
    <d v="2026-06-13T00:00:00"/>
    <n v="0"/>
    <m/>
    <s v=""/>
    <s v="Đã thanh toán"/>
    <d v="2026-06-13T00:00:00"/>
    <d v="2026-07-24T00:00:00"/>
    <m/>
    <m/>
    <x v="0"/>
    <x v="0"/>
    <m/>
    <s v="0004118011680092"/>
    <e v="#N/A"/>
  </r>
  <r>
    <x v="34"/>
    <x v="20"/>
    <d v="2026-06-11T00:00:00"/>
    <s v="BH35186"/>
    <d v="2026-06-18T00:00:00"/>
    <s v="00041975"/>
    <s v="26146525"/>
    <n v="2136220"/>
    <n v="0"/>
    <n v="170898"/>
    <n v="2307118"/>
    <s v="Bán hàng"/>
    <d v="2026-07-24T00:00:00"/>
    <m/>
    <n v="0"/>
    <n v="2307118"/>
    <n v="2307118"/>
    <n v="0"/>
    <d v="2026-06-18T00:00:00"/>
    <m/>
    <d v="2026-06-18T00:00:00"/>
    <n v="0"/>
    <m/>
    <s v=""/>
    <s v="Đã thanh toán"/>
    <d v="2026-06-18T00:00:00"/>
    <d v="2026-07-24T00:00:00"/>
    <m/>
    <m/>
    <x v="0"/>
    <x v="0"/>
    <m/>
    <s v="000419752307118"/>
    <e v="#N/A"/>
  </r>
  <r>
    <x v="34"/>
    <x v="20"/>
    <d v="2026-06-11T00:00:00"/>
    <s v="BH35187"/>
    <d v="2026-06-18T00:00:00"/>
    <s v="00041976"/>
    <s v="26141828"/>
    <n v="2221300"/>
    <n v="0"/>
    <n v="177704"/>
    <n v="2399004"/>
    <s v="Bán hàng"/>
    <d v="2026-07-24T00:00:00"/>
    <m/>
    <n v="0"/>
    <n v="2399004"/>
    <n v="2399004"/>
    <n v="0"/>
    <d v="2026-06-18T00:00:00"/>
    <m/>
    <d v="2026-06-18T00:00:00"/>
    <n v="0"/>
    <m/>
    <s v=""/>
    <s v="Đã thanh toán"/>
    <d v="2026-06-18T00:00:00"/>
    <d v="2026-07-24T00:00:00"/>
    <m/>
    <m/>
    <x v="0"/>
    <x v="0"/>
    <m/>
    <s v="000419762399004"/>
    <e v="#N/A"/>
  </r>
  <r>
    <x v="34"/>
    <x v="20"/>
    <d v="2026-06-11T00:00:00"/>
    <s v="BH35188"/>
    <d v="2026-06-18T00:00:00"/>
    <s v="00041977"/>
    <s v="26146250"/>
    <n v="518875"/>
    <n v="0"/>
    <n v="41510"/>
    <n v="560385"/>
    <s v="Bán hàng"/>
    <d v="2026-07-24T00:00:00"/>
    <m/>
    <n v="0"/>
    <n v="560385"/>
    <n v="560385"/>
    <n v="0"/>
    <d v="2026-06-18T00:00:00"/>
    <m/>
    <d v="2026-06-18T00:00:00"/>
    <n v="0"/>
    <m/>
    <s v=""/>
    <s v="Đã thanh toán"/>
    <d v="2026-06-18T00:00:00"/>
    <d v="2026-07-24T00:00:00"/>
    <m/>
    <m/>
    <x v="0"/>
    <x v="0"/>
    <m/>
    <s v="00041977560385"/>
    <e v="#N/A"/>
  </r>
  <r>
    <x v="19"/>
    <x v="6"/>
    <d v="2026-06-11T00:00:00"/>
    <s v="BH16586"/>
    <d v="2026-06-13T00:00:00"/>
    <s v="00041189"/>
    <s v="TC16227802"/>
    <n v="3092010"/>
    <n v="0"/>
    <n v="247361"/>
    <n v="3339371"/>
    <s v="Bán hàng"/>
    <d v="2026-07-24T00:00:00"/>
    <m/>
    <n v="0"/>
    <n v="3339371"/>
    <n v="3339371"/>
    <n v="0"/>
    <d v="2026-06-13T00:00:00"/>
    <m/>
    <d v="2026-06-13T00:00:00"/>
    <n v="0"/>
    <m/>
    <s v=""/>
    <s v="Đã thanh toán"/>
    <d v="2026-06-13T00:00:00"/>
    <d v="2026-07-24T00:00:00"/>
    <m/>
    <m/>
    <x v="0"/>
    <x v="0"/>
    <m/>
    <s v="000411893339371"/>
    <e v="#N/A"/>
  </r>
  <r>
    <x v="28"/>
    <x v="7"/>
    <d v="2026-06-11T00:00:00"/>
    <s v="BH16581"/>
    <d v="2026-06-13T00:00:00"/>
    <s v="00041184"/>
    <s v="TC23439777"/>
    <n v="1615480"/>
    <n v="0"/>
    <n v="129238"/>
    <n v="1744718"/>
    <s v="Bán hàng"/>
    <d v="2026-07-24T00:00:00"/>
    <m/>
    <n v="0"/>
    <n v="1744718"/>
    <n v="1744718"/>
    <n v="0"/>
    <d v="2026-06-13T00:00:00"/>
    <m/>
    <d v="2026-06-13T00:00:00"/>
    <n v="0"/>
    <m/>
    <s v=""/>
    <s v="Đã thanh toán"/>
    <d v="2026-06-13T00:00:00"/>
    <d v="2026-07-24T00:00:00"/>
    <m/>
    <m/>
    <x v="0"/>
    <x v="0"/>
    <m/>
    <s v="000411841744718"/>
    <e v="#N/A"/>
  </r>
  <r>
    <x v="32"/>
    <x v="19"/>
    <d v="2026-06-12T00:00:00"/>
    <s v="BH35589"/>
    <d v="2026-06-19T00:00:00"/>
    <s v="00042491"/>
    <s v="13119353"/>
    <n v="518875"/>
    <n v="0"/>
    <n v="41510"/>
    <n v="560385"/>
    <s v="Bán hàng"/>
    <d v="2026-07-24T00:00:00"/>
    <m/>
    <n v="0"/>
    <n v="560385"/>
    <n v="560385"/>
    <n v="0"/>
    <d v="2026-06-19T00:00:00"/>
    <m/>
    <d v="2026-06-19T00:00:00"/>
    <n v="0"/>
    <m/>
    <s v=""/>
    <s v="Đã thanh toán"/>
    <d v="2026-06-19T00:00:00"/>
    <d v="2026-07-24T00:00:00"/>
    <m/>
    <m/>
    <x v="0"/>
    <x v="0"/>
    <m/>
    <s v="00042491560385"/>
    <e v="#N/A"/>
  </r>
  <r>
    <x v="32"/>
    <x v="19"/>
    <d v="2026-06-12T00:00:00"/>
    <s v="BH35588"/>
    <d v="2026-06-19T00:00:00"/>
    <s v="00042490"/>
    <s v="13119640"/>
    <n v="3751700"/>
    <n v="0"/>
    <n v="300136"/>
    <n v="4051836"/>
    <s v="Bán hàng"/>
    <d v="2026-07-24T00:00:00"/>
    <m/>
    <n v="0"/>
    <n v="4051836"/>
    <n v="4051836"/>
    <n v="0"/>
    <d v="2026-06-19T00:00:00"/>
    <m/>
    <d v="2026-06-19T00:00:00"/>
    <n v="0"/>
    <m/>
    <s v=""/>
    <s v="Đã thanh toán"/>
    <d v="2026-06-19T00:00:00"/>
    <d v="2026-07-24T00:00:00"/>
    <m/>
    <m/>
    <x v="0"/>
    <x v="0"/>
    <m/>
    <s v="000424904051836"/>
    <e v="#N/A"/>
  </r>
  <r>
    <x v="38"/>
    <x v="23"/>
    <d v="2026-06-13T00:00:00"/>
    <s v="BH35534"/>
    <d v="2026-06-19T00:00:00"/>
    <s v="00042492"/>
    <s v="14184039"/>
    <n v="3078540"/>
    <n v="0"/>
    <n v="246283"/>
    <n v="3324823"/>
    <s v="Bán hàng"/>
    <d v="2026-07-24T00:00:00"/>
    <m/>
    <n v="0"/>
    <n v="3324823"/>
    <n v="3324823"/>
    <n v="0"/>
    <d v="2026-06-19T00:00:00"/>
    <m/>
    <d v="2026-06-19T00:00:00"/>
    <n v="0"/>
    <m/>
    <s v=""/>
    <s v="Đã thanh toán"/>
    <d v="2026-06-19T00:00:00"/>
    <d v="2026-07-24T00:00:00"/>
    <m/>
    <m/>
    <x v="0"/>
    <x v="0"/>
    <m/>
    <s v="000424923324823"/>
    <e v="#N/A"/>
  </r>
  <r>
    <x v="24"/>
    <x v="0"/>
    <d v="2026-06-15T00:00:00"/>
    <s v="BH17110"/>
    <d v="2026-06-18T00:00:00"/>
    <s v="00042411"/>
    <s v="TC27051906"/>
    <n v="2731540"/>
    <n v="0"/>
    <n v="218523"/>
    <n v="2950063"/>
    <s v="Bán hàng"/>
    <d v="2026-07-24T00:00:00"/>
    <m/>
    <n v="0"/>
    <n v="2950063"/>
    <n v="2950063"/>
    <n v="0"/>
    <d v="2026-06-18T00:00:00"/>
    <m/>
    <d v="2026-06-18T00:00:00"/>
    <n v="0"/>
    <m/>
    <s v=""/>
    <s v="Đã thanh toán"/>
    <d v="2026-06-18T00:00:00"/>
    <d v="2026-07-24T00:00:00"/>
    <m/>
    <m/>
    <x v="0"/>
    <x v="0"/>
    <m/>
    <s v="000424112950063"/>
    <e v="#N/A"/>
  </r>
  <r>
    <x v="24"/>
    <x v="0"/>
    <d v="2026-06-15T00:00:00"/>
    <s v="BH17112"/>
    <d v="2026-06-18T00:00:00"/>
    <s v="00042413"/>
    <s v="TC27051972"/>
    <n v="1840000"/>
    <n v="0"/>
    <n v="147200"/>
    <n v="1987200"/>
    <s v="Bán hàng"/>
    <d v="2026-07-24T00:00:00"/>
    <m/>
    <n v="0"/>
    <n v="1987200"/>
    <n v="1987200"/>
    <n v="0"/>
    <d v="2026-06-18T00:00:00"/>
    <m/>
    <d v="2026-06-18T00:00:00"/>
    <n v="0"/>
    <m/>
    <s v=""/>
    <s v="Đã thanh toán"/>
    <d v="2026-06-18T00:00:00"/>
    <d v="2026-07-24T00:00:00"/>
    <m/>
    <m/>
    <x v="0"/>
    <x v="0"/>
    <m/>
    <s v="000424131987200"/>
    <e v="#N/A"/>
  </r>
  <r>
    <x v="24"/>
    <x v="0"/>
    <d v="2026-06-15T00:00:00"/>
    <s v="BH17111"/>
    <d v="2026-06-18T00:00:00"/>
    <s v="00042412"/>
    <s v="TC27051920"/>
    <n v="1026180"/>
    <n v="0"/>
    <n v="82094"/>
    <n v="1108274"/>
    <s v="Bán hàng"/>
    <d v="2026-07-24T00:00:00"/>
    <m/>
    <n v="0"/>
    <n v="1108274"/>
    <n v="1108274"/>
    <n v="0"/>
    <d v="2026-06-18T00:00:00"/>
    <m/>
    <d v="2026-06-18T00:00:00"/>
    <n v="0"/>
    <m/>
    <s v=""/>
    <s v="Đã thanh toán"/>
    <d v="2026-06-18T00:00:00"/>
    <d v="2026-07-24T00:00:00"/>
    <m/>
    <m/>
    <x v="0"/>
    <x v="0"/>
    <m/>
    <s v="000424121108274"/>
    <e v="#N/A"/>
  </r>
  <r>
    <x v="20"/>
    <x v="3"/>
    <d v="2026-06-15T00:00:00"/>
    <s v="BH17116"/>
    <d v="2026-06-18T00:00:00"/>
    <s v="00042417"/>
    <s v="TC17416554"/>
    <n v="3974000"/>
    <n v="0"/>
    <n v="317920"/>
    <n v="4291920"/>
    <s v="Bán hàng"/>
    <d v="2026-07-24T00:00:00"/>
    <m/>
    <n v="0"/>
    <n v="4291920"/>
    <n v="4291920"/>
    <n v="0"/>
    <d v="2026-06-18T00:00:00"/>
    <m/>
    <d v="2026-06-18T00:00:00"/>
    <n v="0"/>
    <m/>
    <s v=""/>
    <s v="Đã thanh toán"/>
    <d v="2026-06-18T00:00:00"/>
    <d v="2026-07-24T00:00:00"/>
    <m/>
    <m/>
    <x v="0"/>
    <x v="0"/>
    <m/>
    <s v="000424174291920"/>
    <e v="#N/A"/>
  </r>
  <r>
    <x v="19"/>
    <x v="6"/>
    <d v="2026-06-15T00:00:00"/>
    <s v="BH17117"/>
    <d v="2026-06-18T00:00:00"/>
    <s v="00042418"/>
    <s v="TC16229571"/>
    <n v="3247480"/>
    <n v="0"/>
    <n v="259798"/>
    <n v="3507278"/>
    <s v="Bán hàng"/>
    <d v="2026-07-24T00:00:00"/>
    <m/>
    <n v="0"/>
    <n v="3507278"/>
    <n v="3507278"/>
    <n v="0"/>
    <d v="2026-06-18T00:00:00"/>
    <m/>
    <d v="2026-06-18T00:00:00"/>
    <n v="0"/>
    <m/>
    <s v=""/>
    <s v="Đã thanh toán"/>
    <d v="2026-06-18T00:00:00"/>
    <d v="2026-07-24T00:00:00"/>
    <m/>
    <m/>
    <x v="0"/>
    <x v="0"/>
    <m/>
    <s v="000424183507278"/>
    <e v="#N/A"/>
  </r>
  <r>
    <x v="29"/>
    <x v="1"/>
    <d v="2026-06-15T00:00:00"/>
    <s v="BH17113"/>
    <d v="2026-06-18T00:00:00"/>
    <s v="00042414"/>
    <s v="TC25022273"/>
    <n v="1425000"/>
    <n v="0"/>
    <n v="114000"/>
    <n v="1539000"/>
    <s v="Bán hàng"/>
    <d v="2026-07-24T00:00:00"/>
    <m/>
    <n v="0"/>
    <n v="1539000"/>
    <n v="1539000"/>
    <n v="0"/>
    <d v="2026-06-18T00:00:00"/>
    <m/>
    <d v="2026-06-18T00:00:00"/>
    <n v="0"/>
    <m/>
    <s v=""/>
    <s v="Đã thanh toán"/>
    <d v="2026-06-18T00:00:00"/>
    <d v="2026-07-24T00:00:00"/>
    <m/>
    <m/>
    <x v="0"/>
    <x v="0"/>
    <m/>
    <s v="000424141539000"/>
    <e v="#N/A"/>
  </r>
  <r>
    <x v="29"/>
    <x v="1"/>
    <d v="2026-06-15T00:00:00"/>
    <s v="BH17114"/>
    <d v="2026-06-18T00:00:00"/>
    <s v="00042415"/>
    <s v="TC25022049"/>
    <n v="2221300"/>
    <n v="0"/>
    <n v="177704"/>
    <n v="2399004"/>
    <s v="Bán hàng"/>
    <d v="2026-07-24T00:00:00"/>
    <m/>
    <n v="0"/>
    <n v="2399004"/>
    <n v="2399004"/>
    <n v="0"/>
    <d v="2026-06-18T00:00:00"/>
    <m/>
    <d v="2026-06-18T00:00:00"/>
    <n v="0"/>
    <m/>
    <s v=""/>
    <s v="Đã thanh toán"/>
    <d v="2026-06-18T00:00:00"/>
    <d v="2026-07-24T00:00:00"/>
    <m/>
    <m/>
    <x v="0"/>
    <x v="0"/>
    <m/>
    <s v="000424152399004"/>
    <e v="#N/A"/>
  </r>
  <r>
    <x v="23"/>
    <x v="9"/>
    <d v="2026-06-15T00:00:00"/>
    <s v="BH17115"/>
    <d v="2026-06-18T00:00:00"/>
    <s v="00042416"/>
    <s v="TC24007341"/>
    <n v="3173148"/>
    <n v="0"/>
    <n v="253852"/>
    <n v="3427000"/>
    <s v="Bán hàng"/>
    <d v="2026-08-10T00:00:00"/>
    <m/>
    <n v="0"/>
    <n v="3427000"/>
    <n v="3427000"/>
    <n v="0"/>
    <d v="2026-06-18T00:00:00"/>
    <m/>
    <d v="2026-06-18T00:00:00"/>
    <n v="0"/>
    <m/>
    <s v=""/>
    <s v="Đã thanh toán"/>
    <d v="2026-06-18T00:00:00"/>
    <d v="2026-08-10T00:00:00"/>
    <m/>
    <m/>
    <x v="0"/>
    <x v="0"/>
    <m/>
    <s v="000424163427000"/>
    <e v="#N/A"/>
  </r>
  <r>
    <x v="26"/>
    <x v="17"/>
    <d v="2026-06-16T00:00:00"/>
    <s v="BH17118"/>
    <d v="2026-06-18T00:00:00"/>
    <s v="00042419"/>
    <s v="11004635"/>
    <n v="4442600"/>
    <n v="0"/>
    <n v="355408"/>
    <n v="4798008"/>
    <s v="Bán hàng"/>
    <d v="2026-07-24T00:00:00"/>
    <m/>
    <n v="0"/>
    <n v="4798008"/>
    <n v="4798008"/>
    <n v="0"/>
    <d v="2026-06-18T00:00:00"/>
    <m/>
    <d v="2026-06-18T00:00:00"/>
    <n v="0"/>
    <m/>
    <s v=""/>
    <s v="Đã thanh toán"/>
    <d v="2026-06-18T00:00:00"/>
    <d v="2026-07-24T00:00:00"/>
    <m/>
    <m/>
    <x v="0"/>
    <x v="0"/>
    <m/>
    <s v="000424194798008"/>
    <e v="#N/A"/>
  </r>
  <r>
    <x v="26"/>
    <x v="17"/>
    <d v="2026-06-16T00:00:00"/>
    <s v="BH17119"/>
    <d v="2026-06-18T00:00:00"/>
    <s v="00042420"/>
    <s v="11004926"/>
    <n v="3330120"/>
    <n v="0"/>
    <n v="266410"/>
    <n v="3596530"/>
    <s v="Bán hàng"/>
    <d v="2026-07-24T00:00:00"/>
    <m/>
    <n v="0"/>
    <n v="3596530"/>
    <n v="3596530"/>
    <n v="0"/>
    <d v="2026-06-18T00:00:00"/>
    <m/>
    <d v="2026-06-18T00:00:00"/>
    <n v="0"/>
    <m/>
    <s v=""/>
    <s v="Đã thanh toán"/>
    <d v="2026-06-18T00:00:00"/>
    <d v="2026-07-24T00:00:00"/>
    <m/>
    <m/>
    <x v="0"/>
    <x v="0"/>
    <m/>
    <s v="000424203596530"/>
    <e v="#N/A"/>
  </r>
  <r>
    <x v="35"/>
    <x v="12"/>
    <d v="2026-06-17T00:00:00"/>
    <s v="BH17337"/>
    <d v="2026-06-22T00:00:00"/>
    <s v="00042582"/>
    <s v="18668342"/>
    <n v="855000"/>
    <n v="0"/>
    <n v="68400"/>
    <n v="923400"/>
    <s v="Bán hàng"/>
    <d v="2026-07-24T00:00:00"/>
    <m/>
    <n v="0"/>
    <n v="923400"/>
    <n v="923400"/>
    <n v="0"/>
    <d v="2026-06-22T00:00:00"/>
    <m/>
    <d v="2026-06-22T00:00:00"/>
    <n v="0"/>
    <m/>
    <s v=""/>
    <s v="Đã thanh toán"/>
    <d v="2026-06-22T00:00:00"/>
    <d v="2026-07-24T00:00:00"/>
    <m/>
    <m/>
    <x v="0"/>
    <x v="0"/>
    <m/>
    <s v="00042582923400"/>
    <e v="#N/A"/>
  </r>
  <r>
    <x v="35"/>
    <x v="12"/>
    <d v="2026-06-17T00:00:00"/>
    <s v="BH17338"/>
    <d v="2026-06-22T00:00:00"/>
    <s v="00042583"/>
    <s v="18668255"/>
    <n v="1026180"/>
    <n v="0"/>
    <n v="82094"/>
    <n v="1108274"/>
    <s v="Bán hàng"/>
    <d v="2026-07-24T00:00:00"/>
    <m/>
    <n v="0"/>
    <n v="1108274"/>
    <n v="1108274"/>
    <n v="0"/>
    <d v="2026-06-22T00:00:00"/>
    <m/>
    <d v="2026-06-22T00:00:00"/>
    <n v="0"/>
    <m/>
    <s v=""/>
    <s v="Đã thanh toán"/>
    <d v="2026-06-22T00:00:00"/>
    <d v="2026-07-24T00:00:00"/>
    <m/>
    <m/>
    <x v="0"/>
    <x v="0"/>
    <m/>
    <s v="000425831108274"/>
    <e v="#N/A"/>
  </r>
  <r>
    <x v="16"/>
    <x v="11"/>
    <d v="2026-06-17T00:00:00"/>
    <s v="BH17336"/>
    <d v="2026-06-22T00:00:00"/>
    <s v="00042581"/>
    <s v="19143256"/>
    <n v="460000"/>
    <n v="0"/>
    <n v="36800"/>
    <n v="496800"/>
    <s v="Bán hàng"/>
    <d v="2026-07-24T00:00:00"/>
    <m/>
    <n v="0"/>
    <n v="496800"/>
    <n v="496800"/>
    <n v="0"/>
    <d v="2026-06-22T00:00:00"/>
    <m/>
    <d v="2026-06-22T00:00:00"/>
    <n v="0"/>
    <m/>
    <s v=""/>
    <s v="Đã thanh toán"/>
    <d v="2026-06-22T00:00:00"/>
    <d v="2026-07-24T00:00:00"/>
    <m/>
    <m/>
    <x v="0"/>
    <x v="0"/>
    <m/>
    <s v="00042581496800"/>
    <e v="#N/A"/>
  </r>
  <r>
    <x v="16"/>
    <x v="11"/>
    <d v="2026-06-17T00:00:00"/>
    <s v="BH17335"/>
    <d v="2026-06-22T00:00:00"/>
    <s v="00042579"/>
    <s v="19143173"/>
    <n v="2221300"/>
    <n v="0"/>
    <n v="177704"/>
    <n v="2399004"/>
    <s v="Bán hàng"/>
    <d v="2026-07-24T00:00:00"/>
    <m/>
    <n v="0"/>
    <n v="2399004"/>
    <n v="2399004"/>
    <n v="0"/>
    <d v="2026-06-22T00:00:00"/>
    <m/>
    <d v="2026-06-22T00:00:00"/>
    <n v="0"/>
    <m/>
    <s v=""/>
    <s v="Đã thanh toán"/>
    <d v="2026-06-22T00:00:00"/>
    <d v="2026-07-24T00:00:00"/>
    <m/>
    <m/>
    <x v="0"/>
    <x v="0"/>
    <m/>
    <s v="000425792399004"/>
    <e v="#N/A"/>
  </r>
  <r>
    <x v="25"/>
    <x v="13"/>
    <d v="2026-06-17T00:00:00"/>
    <s v="1706MEGA-007-109"/>
    <d v="2026-06-17T00:00:00"/>
    <s v="109"/>
    <s v="Hàng Trả - CHI NHÁNH CÔNG TY TNHH MM MEGA MARKET (VIỆT NAM) TẠI TỈNH BÌNH ĐỊNH - Phiếu trả ngày …........... - MEGA-GLI-00--007"/>
    <n v="700000"/>
    <n v="0"/>
    <n v="56000"/>
    <n v="756000"/>
    <s v="Hàng trả"/>
    <d v="2026-06-24T00:00:00"/>
    <m/>
    <n v="0"/>
    <n v="-756000"/>
    <n v="-756000"/>
    <n v="0"/>
    <d v="2026-06-17T00:00:00"/>
    <m/>
    <d v="2026-06-17T00:00:00"/>
    <n v="0"/>
    <m/>
    <s v=""/>
    <s v="Đã thanh toán"/>
    <d v="2026-06-17T00:00:00"/>
    <d v="2026-06-24T00:00:00"/>
    <m/>
    <m/>
    <x v="0"/>
    <x v="0"/>
    <m/>
    <s v="109-756000"/>
    <d v="2026-06-24T00:00:00"/>
  </r>
  <r>
    <x v="27"/>
    <x v="8"/>
    <d v="2026-06-17T00:00:00"/>
    <s v="1706MEGA-001-194"/>
    <d v="2026-06-17T00:00:00"/>
    <s v="194"/>
    <s v="Hàng Trả - CHI NHÁNH CÔNG TY TNHH MM MEGA MARKET (VIỆT NAM) TẠI THÀNH PHỐ HÀ NỘI - Phiếu trả ngày …........... - MEGA-HNI-BTL--001"/>
    <n v="116611"/>
    <n v="0"/>
    <n v="9329"/>
    <n v="125940"/>
    <s v="Hàng trả"/>
    <d v="2026-06-24T00:00:00"/>
    <m/>
    <n v="0"/>
    <n v="-125940"/>
    <n v="-125940"/>
    <n v="0"/>
    <d v="2026-06-17T00:00:00"/>
    <m/>
    <d v="2026-06-17T00:00:00"/>
    <n v="0"/>
    <m/>
    <s v=""/>
    <s v="Đã thanh toán"/>
    <d v="2026-06-17T00:00:00"/>
    <d v="2026-06-24T00:00:00"/>
    <m/>
    <m/>
    <x v="0"/>
    <x v="0"/>
    <m/>
    <s v="194-125940"/>
    <d v="2026-06-24T00:00:00"/>
  </r>
  <r>
    <x v="19"/>
    <x v="6"/>
    <d v="2026-06-17T00:00:00"/>
    <s v="1706MEGA-003-205"/>
    <d v="2026-06-17T00:00:00"/>
    <s v="205"/>
    <s v="Hàng Trả - CHI NHÁNH CÔNG TY TNHH MM MEGA MARKET (VIỆT NAM) TẠI HẢI PHÒNG - Phiếu trả ngày …........... - MEGA-HPG-01--003"/>
    <n v="993509"/>
    <n v="0"/>
    <n v="79481"/>
    <n v="1072990"/>
    <s v="Hàng trả"/>
    <d v="2026-06-24T00:00:00"/>
    <m/>
    <n v="0"/>
    <n v="-1072990"/>
    <n v="-1072990"/>
    <n v="0"/>
    <d v="2026-06-17T00:00:00"/>
    <m/>
    <d v="2026-06-17T00:00:00"/>
    <n v="0"/>
    <m/>
    <s v=""/>
    <s v="Đã thanh toán"/>
    <d v="2026-06-17T00:00:00"/>
    <d v="2026-06-24T00:00:00"/>
    <m/>
    <m/>
    <x v="0"/>
    <x v="0"/>
    <m/>
    <s v="205-1072990"/>
    <d v="2026-06-24T00:00:00"/>
  </r>
  <r>
    <x v="16"/>
    <x v="11"/>
    <d v="2026-06-17T00:00:00"/>
    <s v="1706MEGA-008-234"/>
    <d v="2026-06-17T00:00:00"/>
    <s v="234"/>
    <s v="Hàng Trả - CHI NHÁNH CÔNG TY TNHH MM MEGA MARKET (VIỆT NAM) TẠI TỈNH BÌNH DƯƠNG - Phiếu trả ngày …........... - MEGA-HCM-00--008"/>
    <n v="3104424"/>
    <n v="0"/>
    <n v="248354"/>
    <n v="3352778"/>
    <s v="Hàng trả"/>
    <d v="2026-06-24T00:00:00"/>
    <m/>
    <n v="0"/>
    <n v="-3352778"/>
    <n v="-3352778"/>
    <n v="0"/>
    <d v="2026-06-17T00:00:00"/>
    <m/>
    <d v="2026-06-17T00:00:00"/>
    <n v="0"/>
    <m/>
    <s v=""/>
    <s v="Đã thanh toán"/>
    <d v="2026-06-17T00:00:00"/>
    <d v="2026-06-24T00:00:00"/>
    <m/>
    <m/>
    <x v="0"/>
    <x v="0"/>
    <m/>
    <s v="234-3352778"/>
    <d v="2026-06-24T00:00:00"/>
  </r>
  <r>
    <x v="30"/>
    <x v="5"/>
    <d v="2026-06-17T00:00:00"/>
    <s v="1706MEGA49586-463"/>
    <d v="2026-06-17T00:00:00"/>
    <s v="463"/>
    <s v="Hàng Trả - CÔNG TY TNHH MM MEGA MARKET (VIỆT NAM) - Phiếu trả ngày …........... - MEGA-HCM-Q2-49586"/>
    <n v="2640413"/>
    <n v="0"/>
    <n v="211233"/>
    <n v="2851646"/>
    <s v="Hàng trả"/>
    <d v="2026-06-24T00:00:00"/>
    <m/>
    <n v="0"/>
    <n v="-2851646"/>
    <n v="-2851646"/>
    <n v="0"/>
    <d v="2026-06-17T00:00:00"/>
    <m/>
    <d v="2026-06-17T00:00:00"/>
    <n v="0"/>
    <m/>
    <s v=""/>
    <s v="Đã thanh toán"/>
    <d v="2026-06-17T00:00:00"/>
    <d v="2026-06-24T00:00:00"/>
    <m/>
    <m/>
    <x v="0"/>
    <x v="0"/>
    <m/>
    <s v="463-2851646"/>
    <d v="2026-06-24T00:00:00"/>
  </r>
  <r>
    <x v="30"/>
    <x v="5"/>
    <d v="2026-06-17T00:00:00"/>
    <s v="1706MEGA49586-544"/>
    <d v="2026-06-17T00:00:00"/>
    <s v="544"/>
    <s v="Hàng Trả - CÔNG TY TNHH MM MEGA MARKET (VIỆT NAM) - Phiếu trả ngày …........... - MEGA-HCM-Q2-49586"/>
    <n v="710809"/>
    <n v="0"/>
    <n v="56865"/>
    <n v="767674"/>
    <s v="Hàng trả"/>
    <d v="2026-06-24T00:00:00"/>
    <m/>
    <n v="0"/>
    <n v="-767674"/>
    <n v="-767674"/>
    <n v="0"/>
    <d v="2026-06-17T00:00:00"/>
    <m/>
    <d v="2026-06-17T00:00:00"/>
    <n v="0"/>
    <m/>
    <s v=""/>
    <s v="Đã thanh toán"/>
    <d v="2026-06-17T00:00:00"/>
    <d v="2026-06-24T00:00:00"/>
    <m/>
    <m/>
    <x v="0"/>
    <x v="0"/>
    <m/>
    <s v="544-767674"/>
    <d v="2026-06-24T00:00:00"/>
  </r>
  <r>
    <x v="30"/>
    <x v="5"/>
    <d v="2026-06-18T00:00:00"/>
    <s v="MDV00417"/>
    <d v="2026-06-18T00:00:00"/>
    <s v="00004924"/>
    <s v="Ho tro phi van chuyen T5/2026"/>
    <n v="4309772"/>
    <n v="0"/>
    <n v="344783"/>
    <n v="4654555"/>
    <s v="Giảm công nợ"/>
    <d v="2026-06-24T00:00:00"/>
    <m/>
    <n v="0"/>
    <n v="-4654555"/>
    <n v="-4654555"/>
    <n v="0"/>
    <d v="2026-06-18T00:00:00"/>
    <m/>
    <d v="2026-06-18T00:00:00"/>
    <n v="0"/>
    <m/>
    <s v=""/>
    <s v="Đã thanh toán"/>
    <d v="2026-06-18T00:00:00"/>
    <d v="2026-06-24T00:00:00"/>
    <m/>
    <m/>
    <x v="0"/>
    <x v="0"/>
    <m/>
    <s v="00004924-4654555"/>
    <e v="#N/A"/>
  </r>
  <r>
    <x v="21"/>
    <x v="10"/>
    <d v="2026-06-18T00:00:00"/>
    <s v="BH17344"/>
    <d v="2026-06-22T00:00:00"/>
    <s v="00042589"/>
    <s v="TC20081485"/>
    <n v="1615480"/>
    <n v="0"/>
    <n v="129238"/>
    <n v="1744718"/>
    <s v="Bán hàng"/>
    <d v="2026-08-10T00:00:00"/>
    <m/>
    <n v="0"/>
    <n v="1744718"/>
    <n v="1744718"/>
    <n v="0"/>
    <d v="2026-06-22T00:00:00"/>
    <m/>
    <d v="2026-06-22T00:00:00"/>
    <n v="0"/>
    <m/>
    <s v=""/>
    <s v="Đã thanh toán"/>
    <d v="2026-06-22T00:00:00"/>
    <d v="2026-08-10T00:00:00"/>
    <m/>
    <m/>
    <x v="0"/>
    <x v="0"/>
    <m/>
    <s v="000425891744718"/>
    <e v="#N/A"/>
  </r>
  <r>
    <x v="25"/>
    <x v="13"/>
    <d v="2026-06-18T00:00:00"/>
    <s v="BH17343"/>
    <d v="2026-06-22T00:00:00"/>
    <s v="00042588"/>
    <s v="TC21496602"/>
    <n v="1615480"/>
    <n v="0"/>
    <n v="129238"/>
    <n v="1744718"/>
    <s v="Bán hàng"/>
    <d v="2026-08-10T00:00:00"/>
    <m/>
    <n v="0"/>
    <n v="1744718"/>
    <n v="1744718"/>
    <n v="0"/>
    <d v="2026-06-22T00:00:00"/>
    <m/>
    <d v="2026-06-22T00:00:00"/>
    <n v="0"/>
    <m/>
    <s v=""/>
    <s v="Đã thanh toán"/>
    <d v="2026-06-22T00:00:00"/>
    <d v="2026-08-10T00:00:00"/>
    <m/>
    <m/>
    <x v="0"/>
    <x v="0"/>
    <m/>
    <s v="000425881744718"/>
    <e v="#N/A"/>
  </r>
  <r>
    <x v="22"/>
    <x v="2"/>
    <d v="2026-06-18T00:00:00"/>
    <s v="BH17342"/>
    <d v="2026-06-22T00:00:00"/>
    <s v="00042587"/>
    <s v="TC22052382"/>
    <n v="6610090"/>
    <n v="0"/>
    <n v="528807"/>
    <n v="7138897"/>
    <s v="Bán hàng"/>
    <d v="2026-08-10T00:00:00"/>
    <m/>
    <n v="0"/>
    <n v="7138897"/>
    <n v="7138897"/>
    <n v="0"/>
    <d v="2026-06-22T00:00:00"/>
    <m/>
    <d v="2026-06-22T00:00:00"/>
    <n v="0"/>
    <m/>
    <s v=""/>
    <s v="Đã thanh toán"/>
    <d v="2026-06-22T00:00:00"/>
    <d v="2026-08-10T00:00:00"/>
    <m/>
    <m/>
    <x v="0"/>
    <x v="0"/>
    <m/>
    <s v="000425877138897"/>
    <e v="#N/A"/>
  </r>
  <r>
    <x v="34"/>
    <x v="20"/>
    <d v="2026-06-18T00:00:00"/>
    <s v="BH36279"/>
    <d v="2026-06-24T00:00:00"/>
    <s v="00043267"/>
    <s v="26148554"/>
    <n v="460000"/>
    <n v="0"/>
    <n v="36800"/>
    <n v="496800"/>
    <s v="Bán hàng"/>
    <d v="2026-07-24T00:00:00"/>
    <m/>
    <n v="0"/>
    <n v="496800"/>
    <n v="496800"/>
    <n v="0"/>
    <d v="2026-06-24T00:00:00"/>
    <m/>
    <d v="2026-06-24T00:00:00"/>
    <n v="0"/>
    <m/>
    <s v=""/>
    <s v="Đã thanh toán"/>
    <d v="2026-06-24T00:00:00"/>
    <d v="2026-07-24T00:00:00"/>
    <m/>
    <m/>
    <x v="0"/>
    <x v="0"/>
    <m/>
    <s v="00043267496800"/>
    <e v="#N/A"/>
  </r>
  <r>
    <x v="19"/>
    <x v="6"/>
    <d v="2026-06-18T00:00:00"/>
    <s v="BH17339"/>
    <d v="2026-06-22T00:00:00"/>
    <s v="00042584"/>
    <s v="TC16231330"/>
    <n v="2221300"/>
    <n v="0"/>
    <n v="177704"/>
    <n v="2399004"/>
    <s v="Bán hàng"/>
    <d v="2026-08-10T00:00:00"/>
    <m/>
    <n v="0"/>
    <n v="2399004"/>
    <n v="2399004"/>
    <n v="0"/>
    <d v="2026-06-22T00:00:00"/>
    <m/>
    <d v="2026-06-22T00:00:00"/>
    <n v="0"/>
    <m/>
    <s v=""/>
    <s v="Đã thanh toán"/>
    <d v="2026-06-22T00:00:00"/>
    <d v="2026-08-10T00:00:00"/>
    <m/>
    <m/>
    <x v="0"/>
    <x v="0"/>
    <m/>
    <s v="000425842399004"/>
    <e v="#N/A"/>
  </r>
  <r>
    <x v="19"/>
    <x v="6"/>
    <d v="2026-06-18T00:00:00"/>
    <s v="BH17345"/>
    <d v="2026-06-22T00:00:00"/>
    <s v="00042590"/>
    <s v="TC16231628"/>
    <n v="3230960"/>
    <n v="0"/>
    <n v="258477"/>
    <n v="3489437"/>
    <s v="Bán hàng"/>
    <m/>
    <m/>
    <n v="0"/>
    <n v="3489437"/>
    <n v="0"/>
    <n v="3489437"/>
    <d v="2026-06-22T00:00:00"/>
    <m/>
    <d v="2026-06-22T00:00:00"/>
    <n v="0"/>
    <m/>
    <n v="98.699846759256616"/>
    <s v="Nợ quá hạn từ 90 ngày đến 120 ngày"/>
    <d v="2026-06-22T00:00:00"/>
    <s v=""/>
    <m/>
    <m/>
    <x v="0"/>
    <x v="0"/>
    <m/>
    <s v="000425903489437"/>
    <e v="#N/A"/>
  </r>
  <r>
    <x v="28"/>
    <x v="7"/>
    <d v="2026-06-18T00:00:00"/>
    <s v="BH17341"/>
    <d v="2026-06-22T00:00:00"/>
    <s v="00042586"/>
    <s v="TC23441263"/>
    <n v="1615480"/>
    <n v="0"/>
    <n v="129238"/>
    <n v="1744718"/>
    <s v="Bán hàng"/>
    <d v="2026-08-10T00:00:00"/>
    <m/>
    <n v="0"/>
    <n v="1744718"/>
    <n v="1744718"/>
    <n v="0"/>
    <d v="2026-06-22T00:00:00"/>
    <m/>
    <d v="2026-06-22T00:00:00"/>
    <n v="0"/>
    <m/>
    <s v=""/>
    <s v="Đã thanh toán"/>
    <d v="2026-06-22T00:00:00"/>
    <d v="2026-08-10T00:00:00"/>
    <m/>
    <m/>
    <x v="0"/>
    <x v="0"/>
    <m/>
    <s v="000425861744718"/>
    <e v="#N/A"/>
  </r>
  <r>
    <x v="23"/>
    <x v="9"/>
    <d v="2026-06-18T00:00:00"/>
    <s v="BH17340"/>
    <d v="2026-06-22T00:00:00"/>
    <s v="00042585"/>
    <s v="TC24008545"/>
    <n v="3247480"/>
    <n v="0"/>
    <n v="259798"/>
    <n v="3507278"/>
    <s v="Bán hàng"/>
    <d v="2026-08-10T00:00:00"/>
    <m/>
    <n v="0"/>
    <n v="3507278"/>
    <n v="3507278"/>
    <n v="0"/>
    <d v="2026-06-22T00:00:00"/>
    <m/>
    <d v="2026-06-22T00:00:00"/>
    <n v="0"/>
    <m/>
    <s v=""/>
    <s v="Đã thanh toán"/>
    <d v="2026-06-22T00:00:00"/>
    <d v="2026-08-10T00:00:00"/>
    <m/>
    <m/>
    <x v="0"/>
    <x v="0"/>
    <m/>
    <s v="000425853507278"/>
    <e v="#N/A"/>
  </r>
  <r>
    <x v="31"/>
    <x v="18"/>
    <d v="2026-06-19T00:00:00"/>
    <s v="BH17347"/>
    <d v="2026-06-22T00:00:00"/>
    <s v="00042592"/>
    <s v="10289634"/>
    <n v="6494960"/>
    <n v="0"/>
    <n v="519597"/>
    <n v="7014557"/>
    <s v="Bán hàng"/>
    <m/>
    <m/>
    <n v="0"/>
    <n v="7014557"/>
    <n v="0"/>
    <n v="7014557"/>
    <d v="2026-06-22T00:00:00"/>
    <m/>
    <d v="2026-06-22T00:00:00"/>
    <n v="0"/>
    <m/>
    <n v="98.699846759256616"/>
    <s v="Nợ quá hạn từ 90 ngày đến 120 ngày"/>
    <d v="2026-06-22T00:00:00"/>
    <s v=""/>
    <m/>
    <m/>
    <x v="0"/>
    <x v="0"/>
    <m/>
    <s v="000425927014557"/>
    <e v="#N/A"/>
  </r>
  <r>
    <x v="31"/>
    <x v="18"/>
    <d v="2026-06-19T00:00:00"/>
    <s v="BH17348"/>
    <d v="2026-06-22T00:00:00"/>
    <s v="00042593"/>
    <s v="10289932"/>
    <n v="9479226"/>
    <n v="0"/>
    <n v="758338"/>
    <n v="10237564"/>
    <s v="Bán hàng"/>
    <m/>
    <m/>
    <n v="0"/>
    <n v="10237564"/>
    <n v="0"/>
    <n v="10237564"/>
    <d v="2026-06-22T00:00:00"/>
    <m/>
    <d v="2026-06-22T00:00:00"/>
    <n v="0"/>
    <m/>
    <n v="98.699846759256616"/>
    <s v="Nợ quá hạn từ 90 ngày đến 120 ngày"/>
    <d v="2026-06-22T00:00:00"/>
    <s v=""/>
    <m/>
    <m/>
    <x v="0"/>
    <x v="0"/>
    <m/>
    <s v="0004259310237564"/>
    <e v="#N/A"/>
  </r>
  <r>
    <x v="36"/>
    <x v="21"/>
    <d v="2026-06-19T00:00:00"/>
    <s v="BH17346"/>
    <d v="2026-06-22T00:00:00"/>
    <s v="00042591"/>
    <s v="29379808"/>
    <n v="2167765"/>
    <n v="0"/>
    <n v="173421"/>
    <n v="2341186"/>
    <s v="Bán hàng"/>
    <m/>
    <m/>
    <n v="0"/>
    <n v="2341186"/>
    <n v="0"/>
    <n v="2341186"/>
    <d v="2026-06-22T00:00:00"/>
    <m/>
    <d v="2026-06-22T00:00:00"/>
    <n v="0"/>
    <m/>
    <n v="98.699846759256616"/>
    <s v="Nợ quá hạn từ 90 ngày đến 120 ngày"/>
    <d v="2026-06-22T00:00:00"/>
    <s v=""/>
    <m/>
    <m/>
    <x v="0"/>
    <x v="0"/>
    <m/>
    <s v="000425912341186"/>
    <e v="#N/A"/>
  </r>
  <r>
    <x v="32"/>
    <x v="19"/>
    <d v="2026-06-19T00:00:00"/>
    <s v="BH36636"/>
    <d v="2026-06-25T00:00:00"/>
    <s v="00043722"/>
    <s v="13125635"/>
    <n v="1615480"/>
    <n v="0"/>
    <n v="129238"/>
    <n v="1744718"/>
    <s v="Bán hàng"/>
    <d v="2026-08-10T00:00:00"/>
    <m/>
    <n v="0"/>
    <n v="1744718"/>
    <n v="1744718"/>
    <n v="0"/>
    <d v="2026-06-25T00:00:00"/>
    <m/>
    <d v="2026-06-25T00:00:00"/>
    <n v="0"/>
    <m/>
    <s v=""/>
    <s v="Đã thanh toán"/>
    <d v="2026-06-25T00:00:00"/>
    <d v="2026-08-10T00:00:00"/>
    <m/>
    <m/>
    <x v="0"/>
    <x v="0"/>
    <m/>
    <s v="000437221744718"/>
    <e v="#N/A"/>
  </r>
  <r>
    <x v="32"/>
    <x v="19"/>
    <d v="2026-06-19T00:00:00"/>
    <s v="BH36633"/>
    <d v="2026-06-25T00:00:00"/>
    <s v="00043724"/>
    <s v="13123764"/>
    <n v="1026180"/>
    <n v="0"/>
    <n v="82094"/>
    <n v="1108274"/>
    <s v="Bán hàng"/>
    <d v="2026-08-10T00:00:00"/>
    <m/>
    <n v="0"/>
    <n v="1108274"/>
    <n v="1108274"/>
    <n v="0"/>
    <d v="2026-06-25T00:00:00"/>
    <m/>
    <d v="2026-06-25T00:00:00"/>
    <n v="0"/>
    <m/>
    <s v=""/>
    <s v="Đã thanh toán"/>
    <d v="2026-06-25T00:00:00"/>
    <d v="2026-08-10T00:00:00"/>
    <m/>
    <m/>
    <x v="0"/>
    <x v="0"/>
    <m/>
    <s v="000437241108274"/>
    <e v="#N/A"/>
  </r>
  <r>
    <x v="32"/>
    <x v="19"/>
    <d v="2026-06-19T00:00:00"/>
    <s v="BH36635"/>
    <d v="2026-06-25T00:00:00"/>
    <s v="00043723"/>
    <s v="13126443"/>
    <n v="1026180"/>
    <n v="0"/>
    <n v="82094"/>
    <n v="1108274"/>
    <s v="Bán hàng"/>
    <d v="2026-08-10T00:00:00"/>
    <m/>
    <n v="0"/>
    <n v="1108274"/>
    <n v="1108274"/>
    <n v="0"/>
    <d v="2026-06-25T00:00:00"/>
    <m/>
    <d v="2026-06-25T00:00:00"/>
    <n v="0"/>
    <m/>
    <s v=""/>
    <s v="Đã thanh toán"/>
    <d v="2026-06-25T00:00:00"/>
    <d v="2026-08-10T00:00:00"/>
    <m/>
    <m/>
    <x v="0"/>
    <x v="0"/>
    <m/>
    <s v="000437231108274"/>
    <e v="#N/A"/>
  </r>
  <r>
    <x v="16"/>
    <x v="11"/>
    <d v="2026-06-20T00:00:00"/>
    <s v="BH17793"/>
    <d v="2026-06-26T00:00:00"/>
    <s v="00044155"/>
    <s v="19146428"/>
    <n v="2221300"/>
    <n v="0"/>
    <n v="177704"/>
    <n v="2399004"/>
    <s v="Bán hàng"/>
    <d v="2026-08-10T00:00:00"/>
    <m/>
    <n v="0"/>
    <n v="2399004"/>
    <n v="2399004"/>
    <n v="0"/>
    <d v="2026-06-26T00:00:00"/>
    <m/>
    <d v="2026-06-26T00:00:00"/>
    <n v="0"/>
    <m/>
    <s v=""/>
    <s v="Đã thanh toán"/>
    <d v="2026-06-26T00:00:00"/>
    <d v="2026-08-10T00:00:00"/>
    <m/>
    <m/>
    <x v="0"/>
    <x v="0"/>
    <m/>
    <s v="000441552399004"/>
    <e v="#N/A"/>
  </r>
  <r>
    <x v="16"/>
    <x v="11"/>
    <d v="2026-06-20T00:00:00"/>
    <s v="BH17792"/>
    <d v="2026-06-26T00:00:00"/>
    <s v="00044154"/>
    <s v="19146514"/>
    <n v="552010"/>
    <n v="0"/>
    <n v="44161"/>
    <n v="596171"/>
    <s v="Bán hàng"/>
    <d v="2026-08-10T00:00:00"/>
    <m/>
    <n v="0"/>
    <n v="596171"/>
    <n v="596171"/>
    <n v="0"/>
    <d v="2026-06-26T00:00:00"/>
    <m/>
    <d v="2026-06-26T00:00:00"/>
    <n v="0"/>
    <m/>
    <s v=""/>
    <s v="Đã thanh toán"/>
    <d v="2026-06-26T00:00:00"/>
    <d v="2026-08-10T00:00:00"/>
    <m/>
    <m/>
    <x v="0"/>
    <x v="0"/>
    <m/>
    <s v="00044154596171"/>
    <e v="#N/A"/>
  </r>
  <r>
    <x v="33"/>
    <x v="14"/>
    <d v="2026-06-22T00:00:00"/>
    <s v="BH17795"/>
    <d v="2026-06-26T00:00:00"/>
    <s v="00044157"/>
    <s v="TC28041008"/>
    <n v="1652185"/>
    <n v="0"/>
    <n v="132175"/>
    <n v="1784360"/>
    <s v="Bán hàng"/>
    <d v="2026-08-10T00:00:00"/>
    <m/>
    <n v="0"/>
    <n v="1784360"/>
    <n v="1784360"/>
    <n v="0"/>
    <d v="2026-06-26T00:00:00"/>
    <m/>
    <d v="2026-06-26T00:00:00"/>
    <n v="0"/>
    <m/>
    <s v=""/>
    <s v="Đã thanh toán"/>
    <d v="2026-06-26T00:00:00"/>
    <d v="2026-08-10T00:00:00"/>
    <m/>
    <m/>
    <x v="0"/>
    <x v="0"/>
    <m/>
    <s v="000441571784360"/>
    <e v="#N/A"/>
  </r>
  <r>
    <x v="24"/>
    <x v="0"/>
    <d v="2026-06-22T00:00:00"/>
    <s v="BH17796"/>
    <d v="2026-06-26T00:00:00"/>
    <s v="00044158"/>
    <s v="TC27054916"/>
    <n v="3768030"/>
    <n v="0"/>
    <n v="301442"/>
    <n v="4069472"/>
    <s v="Bán hàng"/>
    <d v="2026-08-10T00:00:00"/>
    <m/>
    <n v="0"/>
    <n v="4069472"/>
    <n v="4069472"/>
    <n v="0"/>
    <d v="2026-06-26T00:00:00"/>
    <m/>
    <d v="2026-06-26T00:00:00"/>
    <n v="0"/>
    <m/>
    <s v=""/>
    <s v="Đã thanh toán"/>
    <d v="2026-06-26T00:00:00"/>
    <d v="2026-08-10T00:00:00"/>
    <m/>
    <m/>
    <x v="0"/>
    <x v="0"/>
    <m/>
    <s v="000441584069472"/>
    <e v="#N/A"/>
  </r>
  <r>
    <x v="20"/>
    <x v="3"/>
    <d v="2026-06-22T00:00:00"/>
    <s v="BH17798"/>
    <d v="2026-06-26T00:00:00"/>
    <s v="00044160"/>
    <s v="TC17421081"/>
    <n v="3059330"/>
    <n v="0"/>
    <n v="244746"/>
    <n v="3304076"/>
    <s v="Bán hàng"/>
    <d v="2026-08-10T00:00:00"/>
    <m/>
    <n v="0"/>
    <n v="3304076"/>
    <n v="3304076"/>
    <n v="0"/>
    <d v="2026-06-26T00:00:00"/>
    <m/>
    <d v="2026-06-26T00:00:00"/>
    <n v="0"/>
    <m/>
    <s v=""/>
    <s v="Đã thanh toán"/>
    <d v="2026-06-26T00:00:00"/>
    <d v="2026-08-10T00:00:00"/>
    <m/>
    <m/>
    <x v="0"/>
    <x v="0"/>
    <m/>
    <s v="000441603304076"/>
    <e v="#N/A"/>
  </r>
  <r>
    <x v="20"/>
    <x v="3"/>
    <d v="2026-06-22T00:00:00"/>
    <s v="BH17799"/>
    <d v="2026-06-26T00:00:00"/>
    <s v="00044161"/>
    <s v="TC17420370"/>
    <n v="1809685"/>
    <n v="0"/>
    <n v="144775"/>
    <n v="1954460"/>
    <s v="Bán hàng"/>
    <d v="2026-08-10T00:00:00"/>
    <m/>
    <n v="0"/>
    <n v="1954460"/>
    <n v="1954460"/>
    <n v="0"/>
    <d v="2026-06-26T00:00:00"/>
    <m/>
    <d v="2026-06-26T00:00:00"/>
    <n v="0"/>
    <m/>
    <s v=""/>
    <s v="Đã thanh toán"/>
    <d v="2026-06-26T00:00:00"/>
    <d v="2026-08-10T00:00:00"/>
    <m/>
    <m/>
    <x v="0"/>
    <x v="0"/>
    <m/>
    <s v="000441611954460"/>
    <e v="#N/A"/>
  </r>
  <r>
    <x v="15"/>
    <x v="15"/>
    <d v="2026-06-22T00:00:00"/>
    <s v="BH17794"/>
    <d v="2026-06-26T00:00:00"/>
    <s v="00044156"/>
    <s v="TC91053394"/>
    <n v="2052360"/>
    <n v="0"/>
    <n v="164189"/>
    <n v="2216549"/>
    <s v="Bán hàng"/>
    <m/>
    <m/>
    <n v="0"/>
    <n v="2216549"/>
    <n v="0"/>
    <n v="2216549"/>
    <d v="2026-06-26T00:00:00"/>
    <m/>
    <d v="2026-06-26T00:00:00"/>
    <n v="0"/>
    <m/>
    <n v="94.699846759256616"/>
    <s v="Nợ quá hạn từ 90 ngày đến 120 ngày"/>
    <d v="2026-06-26T00:00:00"/>
    <s v=""/>
    <m/>
    <m/>
    <x v="0"/>
    <x v="0"/>
    <m/>
    <s v="000441562216549"/>
    <e v="#N/A"/>
  </r>
  <r>
    <x v="22"/>
    <x v="2"/>
    <d v="2026-06-22T00:00:00"/>
    <s v="BH17797"/>
    <d v="2026-06-26T00:00:00"/>
    <s v="00044159"/>
    <s v="TC22052526"/>
    <n v="1584210"/>
    <n v="0"/>
    <n v="126737"/>
    <n v="1710947"/>
    <s v="Bán hàng"/>
    <d v="2026-08-10T00:00:00"/>
    <m/>
    <n v="0"/>
    <n v="1710947"/>
    <n v="1710947"/>
    <n v="0"/>
    <d v="2026-06-26T00:00:00"/>
    <m/>
    <d v="2026-06-26T00:00:00"/>
    <n v="0"/>
    <m/>
    <s v=""/>
    <s v="Đã thanh toán"/>
    <d v="2026-06-26T00:00:00"/>
    <d v="2026-08-10T00:00:00"/>
    <m/>
    <m/>
    <x v="0"/>
    <x v="0"/>
    <m/>
    <s v="000441591710947"/>
    <e v="#N/A"/>
  </r>
  <r>
    <x v="34"/>
    <x v="20"/>
    <d v="2026-06-22T00:00:00"/>
    <s v="BH37003"/>
    <d v="2026-06-26T00:00:00"/>
    <s v="00044183"/>
    <s v="26149693"/>
    <n v="2052360"/>
    <n v="0"/>
    <n v="164189"/>
    <n v="2216549"/>
    <s v="Bán hàng"/>
    <d v="2026-08-10T00:00:00"/>
    <m/>
    <n v="0"/>
    <n v="2216549"/>
    <n v="2216549"/>
    <n v="0"/>
    <d v="2026-06-26T00:00:00"/>
    <m/>
    <d v="2026-06-26T00:00:00"/>
    <n v="0"/>
    <m/>
    <s v=""/>
    <s v="Đã thanh toán"/>
    <d v="2026-06-26T00:00:00"/>
    <d v="2026-08-10T00:00:00"/>
    <m/>
    <m/>
    <x v="0"/>
    <x v="0"/>
    <m/>
    <s v="000441832216549"/>
    <e v="#N/A"/>
  </r>
  <r>
    <x v="34"/>
    <x v="20"/>
    <d v="2026-06-22T00:00:00"/>
    <s v="BH37004"/>
    <d v="2026-06-27T00:00:00"/>
    <s v="00044524"/>
    <s v="26151807"/>
    <n v="3331950"/>
    <n v="0"/>
    <n v="266556"/>
    <n v="3598506"/>
    <s v="Bán hàng"/>
    <d v="2026-08-10T00:00:00"/>
    <m/>
    <n v="0"/>
    <n v="3598506"/>
    <n v="3598506"/>
    <n v="0"/>
    <d v="2026-06-27T00:00:00"/>
    <m/>
    <d v="2026-06-27T00:00:00"/>
    <n v="0"/>
    <m/>
    <s v=""/>
    <s v="Đã thanh toán"/>
    <d v="2026-06-27T00:00:00"/>
    <d v="2026-08-10T00:00:00"/>
    <m/>
    <m/>
    <x v="0"/>
    <x v="0"/>
    <m/>
    <s v="000445243598506"/>
    <e v="#N/A"/>
  </r>
  <r>
    <x v="30"/>
    <x v="5"/>
    <d v="2026-06-22T00:00:00"/>
    <s v="2206MEGA49586-65"/>
    <d v="2026-06-22T00:00:00"/>
    <s v="65"/>
    <s v="Hàng Trả - CÔNG TY TNHH MM MEGA MARKET (VIỆT NAM) - Phiếu trả ngày …........... - MEGA-HCM-Q2-49586"/>
    <n v="1952935"/>
    <n v="0"/>
    <n v="156235"/>
    <n v="2109170"/>
    <s v="Hàng trả"/>
    <d v="2026-07-10T00:00:00"/>
    <m/>
    <n v="0"/>
    <n v="-2109170"/>
    <n v="-2109170"/>
    <n v="0"/>
    <d v="2026-06-22T00:00:00"/>
    <m/>
    <d v="2026-06-22T00:00:00"/>
    <n v="0"/>
    <m/>
    <s v=""/>
    <s v="Đã thanh toán"/>
    <d v="2026-06-22T00:00:00"/>
    <d v="2026-07-10T00:00:00"/>
    <m/>
    <m/>
    <x v="0"/>
    <x v="0"/>
    <m/>
    <s v="65-2109170"/>
    <d v="2026-07-10T00:00:00"/>
  </r>
  <r>
    <x v="32"/>
    <x v="19"/>
    <d v="2026-06-23T00:00:00"/>
    <s v="BH37152"/>
    <d v="2026-06-29T00:00:00"/>
    <s v="00044563"/>
    <s v="13125159"/>
    <n v="908030"/>
    <n v="0"/>
    <n v="72642"/>
    <n v="980672"/>
    <s v="Bán hàng"/>
    <d v="2026-08-10T00:00:00"/>
    <m/>
    <n v="0"/>
    <n v="980672"/>
    <n v="980672"/>
    <n v="0"/>
    <d v="2026-06-29T00:00:00"/>
    <m/>
    <d v="2026-06-29T00:00:00"/>
    <n v="0"/>
    <m/>
    <s v=""/>
    <s v="Đã thanh toán"/>
    <d v="2026-06-29T00:00:00"/>
    <d v="2026-08-10T00:00:00"/>
    <m/>
    <m/>
    <x v="0"/>
    <x v="0"/>
    <m/>
    <s v="00044563980672"/>
    <e v="#N/A"/>
  </r>
  <r>
    <x v="32"/>
    <x v="19"/>
    <d v="2026-06-23T00:00:00"/>
    <s v="BH37151"/>
    <d v="2026-06-29T00:00:00"/>
    <s v="00044565"/>
    <s v="13125132"/>
    <n v="362500"/>
    <n v="0"/>
    <n v="29000"/>
    <n v="391500"/>
    <s v="Bán hàng"/>
    <d v="2026-08-10T00:00:00"/>
    <m/>
    <n v="0"/>
    <n v="391500"/>
    <n v="391500"/>
    <n v="0"/>
    <d v="2026-06-29T00:00:00"/>
    <m/>
    <d v="2026-06-29T00:00:00"/>
    <n v="0"/>
    <m/>
    <s v=""/>
    <s v="Đã thanh toán"/>
    <d v="2026-06-29T00:00:00"/>
    <d v="2026-08-10T00:00:00"/>
    <m/>
    <m/>
    <x v="0"/>
    <x v="0"/>
    <m/>
    <s v="00044565391500"/>
    <e v="#N/A"/>
  </r>
  <r>
    <x v="38"/>
    <x v="23"/>
    <d v="2026-06-23T00:00:00"/>
    <s v="BH37166"/>
    <d v="2026-06-29T00:00:00"/>
    <s v="00044562"/>
    <s v="14184853"/>
    <n v="2052360"/>
    <n v="0"/>
    <n v="164189"/>
    <n v="2216549"/>
    <s v="Bán hàng"/>
    <d v="2026-08-10T00:00:00"/>
    <m/>
    <n v="0"/>
    <n v="2216549"/>
    <n v="2216549"/>
    <n v="0"/>
    <d v="2026-06-29T00:00:00"/>
    <m/>
    <d v="2026-06-29T00:00:00"/>
    <n v="0"/>
    <m/>
    <s v=""/>
    <s v="Đã thanh toán"/>
    <d v="2026-06-29T00:00:00"/>
    <d v="2026-08-10T00:00:00"/>
    <m/>
    <m/>
    <x v="0"/>
    <x v="0"/>
    <m/>
    <s v="000445622216549"/>
    <e v="#N/A"/>
  </r>
  <r>
    <x v="38"/>
    <x v="23"/>
    <d v="2026-06-23T00:00:00"/>
    <s v="BH37165"/>
    <d v="2026-06-29T00:00:00"/>
    <s v="00044567"/>
    <s v="14182763"/>
    <n v="1656535"/>
    <n v="0"/>
    <n v="132523"/>
    <n v="1789058"/>
    <s v="Bán hàng"/>
    <d v="2026-08-10T00:00:00"/>
    <m/>
    <n v="0"/>
    <n v="1789058"/>
    <n v="1789058"/>
    <n v="0"/>
    <d v="2026-06-29T00:00:00"/>
    <m/>
    <d v="2026-06-29T00:00:00"/>
    <n v="0"/>
    <m/>
    <s v=""/>
    <s v="Đã thanh toán"/>
    <d v="2026-06-29T00:00:00"/>
    <d v="2026-08-10T00:00:00"/>
    <m/>
    <m/>
    <x v="0"/>
    <x v="0"/>
    <m/>
    <s v="000445671789058"/>
    <e v="#N/A"/>
  </r>
  <r>
    <x v="38"/>
    <x v="23"/>
    <d v="2026-06-23T00:00:00"/>
    <s v="BH37168"/>
    <d v="2026-06-29T00:00:00"/>
    <s v="00044566"/>
    <s v="14187355"/>
    <n v="10261800"/>
    <n v="0"/>
    <n v="820944"/>
    <n v="11082744"/>
    <s v="Bán hàng"/>
    <d v="2026-07-24T00:00:00"/>
    <m/>
    <n v="0"/>
    <n v="11082744"/>
    <n v="11082744"/>
    <n v="0"/>
    <d v="2026-06-29T00:00:00"/>
    <m/>
    <d v="2026-06-29T00:00:00"/>
    <n v="0"/>
    <m/>
    <s v=""/>
    <s v="Đã thanh toán"/>
    <d v="2026-06-29T00:00:00"/>
    <d v="2026-07-24T00:00:00"/>
    <m/>
    <m/>
    <x v="0"/>
    <x v="0"/>
    <m/>
    <s v="0004456611082744"/>
    <e v="#N/A"/>
  </r>
  <r>
    <x v="38"/>
    <x v="23"/>
    <d v="2026-06-23T00:00:00"/>
    <s v="BH37167"/>
    <d v="2026-06-29T00:00:00"/>
    <s v="00044564"/>
    <s v="14186426"/>
    <n v="1466060"/>
    <n v="0"/>
    <n v="117285"/>
    <n v="1583345"/>
    <s v="Bán hàng"/>
    <d v="2026-08-10T00:00:00"/>
    <m/>
    <n v="0"/>
    <n v="1583345"/>
    <n v="1583345"/>
    <n v="0"/>
    <d v="2026-06-29T00:00:00"/>
    <m/>
    <d v="2026-06-29T00:00:00"/>
    <n v="0"/>
    <m/>
    <s v=""/>
    <s v="Đã thanh toán"/>
    <d v="2026-06-29T00:00:00"/>
    <d v="2026-08-10T00:00:00"/>
    <m/>
    <m/>
    <x v="0"/>
    <x v="0"/>
    <m/>
    <s v="000445641583345"/>
    <e v="#N/A"/>
  </r>
  <r>
    <x v="35"/>
    <x v="12"/>
    <d v="2026-06-24T00:00:00"/>
    <s v="BH17802"/>
    <d v="2026-06-26T00:00:00"/>
    <s v="00044166"/>
    <s v="18672702"/>
    <n v="2075480"/>
    <n v="0"/>
    <n v="166038"/>
    <n v="2241518"/>
    <s v="Bán hàng"/>
    <d v="2026-08-10T00:00:00"/>
    <m/>
    <n v="0"/>
    <n v="2241518"/>
    <n v="2241518"/>
    <n v="0"/>
    <d v="2026-06-26T00:00:00"/>
    <m/>
    <d v="2026-06-26T00:00:00"/>
    <n v="0"/>
    <m/>
    <s v=""/>
    <s v="Đã thanh toán"/>
    <d v="2026-06-26T00:00:00"/>
    <d v="2026-08-10T00:00:00"/>
    <m/>
    <m/>
    <x v="0"/>
    <x v="0"/>
    <m/>
    <s v="000441662241518"/>
    <e v="#N/A"/>
  </r>
  <r>
    <x v="35"/>
    <x v="12"/>
    <d v="2026-06-24T00:00:00"/>
    <s v="BH17803"/>
    <d v="2026-06-26T00:00:00"/>
    <s v="00044167"/>
    <s v="18671496"/>
    <n v="1110040"/>
    <n v="0"/>
    <n v="88803"/>
    <n v="1198843"/>
    <s v="Bán hàng"/>
    <d v="2026-08-10T00:00:00"/>
    <m/>
    <n v="0"/>
    <n v="1198843"/>
    <n v="1198843"/>
    <n v="0"/>
    <d v="2026-06-26T00:00:00"/>
    <m/>
    <d v="2026-06-26T00:00:00"/>
    <n v="0"/>
    <m/>
    <s v=""/>
    <s v="Đã thanh toán"/>
    <d v="2026-06-26T00:00:00"/>
    <d v="2026-08-10T00:00:00"/>
    <m/>
    <m/>
    <x v="0"/>
    <x v="0"/>
    <m/>
    <s v="000441671198843"/>
    <e v="#N/A"/>
  </r>
  <r>
    <x v="26"/>
    <x v="17"/>
    <d v="2026-06-24T00:00:00"/>
    <s v="BH17801"/>
    <d v="2026-06-26T00:00:00"/>
    <s v="00044165"/>
    <s v="11007905"/>
    <n v="3247480"/>
    <n v="0"/>
    <n v="259798"/>
    <n v="3507278"/>
    <s v="Bán hàng"/>
    <d v="2026-08-10T00:00:00"/>
    <m/>
    <n v="0"/>
    <n v="3507278"/>
    <n v="3507278"/>
    <n v="0"/>
    <d v="2026-06-26T00:00:00"/>
    <m/>
    <d v="2026-06-26T00:00:00"/>
    <n v="0"/>
    <m/>
    <s v=""/>
    <s v="Đã thanh toán"/>
    <d v="2026-06-26T00:00:00"/>
    <d v="2026-08-10T00:00:00"/>
    <m/>
    <m/>
    <x v="0"/>
    <x v="0"/>
    <m/>
    <s v="000441653507278"/>
    <e v="#N/A"/>
  </r>
  <r>
    <x v="26"/>
    <x v="17"/>
    <d v="2026-06-24T00:00:00"/>
    <s v="BH17800"/>
    <d v="2026-06-26T00:00:00"/>
    <s v="00044164"/>
    <s v="11008195"/>
    <n v="5803020"/>
    <n v="0"/>
    <n v="464242"/>
    <n v="6267262"/>
    <s v="Bán hàng"/>
    <d v="2026-08-10T00:00:00"/>
    <m/>
    <n v="0"/>
    <n v="6267262"/>
    <n v="6267262"/>
    <n v="0"/>
    <d v="2026-06-26T00:00:00"/>
    <m/>
    <d v="2026-06-26T00:00:00"/>
    <n v="0"/>
    <m/>
    <s v=""/>
    <s v="Đã thanh toán"/>
    <d v="2026-06-26T00:00:00"/>
    <d v="2026-08-10T00:00:00"/>
    <m/>
    <m/>
    <x v="0"/>
    <x v="0"/>
    <m/>
    <s v="000441646267262"/>
    <e v="#N/A"/>
  </r>
  <r>
    <x v="27"/>
    <x v="8"/>
    <d v="2026-06-24T00:00:00"/>
    <s v="2406MEGA-001-200"/>
    <d v="2026-06-24T00:00:00"/>
    <s v="200"/>
    <s v="Hàng Trả - CHI NHÁNH CÔNG TY TNHH MM MEGA MARKET (VIỆT NAM) TẠI THÀNH PHỐ HÀ NỘI - Phiếu trả ngày …........... - MEGA-HNI-BTL--001"/>
    <n v="102618"/>
    <n v="0"/>
    <n v="8209"/>
    <n v="110827"/>
    <s v="Hàng trả"/>
    <d v="2026-07-10T00:00:00"/>
    <m/>
    <n v="0"/>
    <n v="-110827"/>
    <n v="-110827"/>
    <n v="0"/>
    <d v="2026-06-24T00:00:00"/>
    <m/>
    <d v="2026-06-24T00:00:00"/>
    <n v="0"/>
    <m/>
    <s v=""/>
    <s v="Đã thanh toán"/>
    <d v="2026-06-24T00:00:00"/>
    <d v="2026-07-10T00:00:00"/>
    <m/>
    <m/>
    <x v="0"/>
    <x v="0"/>
    <m/>
    <s v="200-110827"/>
    <d v="2026-07-10T00:00:00"/>
  </r>
  <r>
    <x v="20"/>
    <x v="3"/>
    <d v="2026-06-24T00:00:00"/>
    <s v="2406MEGA-004-241"/>
    <d v="2026-06-24T00:00:00"/>
    <s v="241"/>
    <s v="Hàng Trả - CHI NHÁNH CÔNG TY TNHH MM MEGA MARKET (VIỆT NAM) TẠI THÀNH PHỐ ĐÀ NẴNG - Phiếu trả ngày …........... - MEGA-DNG-00--004"/>
    <n v="1361136"/>
    <n v="0"/>
    <n v="108891"/>
    <n v="1470027"/>
    <s v="Hàng trả"/>
    <d v="2026-07-10T00:00:00"/>
    <m/>
    <n v="0"/>
    <n v="-1470027"/>
    <n v="-1470027"/>
    <n v="0"/>
    <d v="2026-06-24T00:00:00"/>
    <m/>
    <d v="2026-06-24T00:00:00"/>
    <n v="0"/>
    <m/>
    <s v=""/>
    <s v="Đã thanh toán"/>
    <d v="2026-06-24T00:00:00"/>
    <d v="2026-07-10T00:00:00"/>
    <m/>
    <m/>
    <x v="0"/>
    <x v="0"/>
    <m/>
    <s v="241-1470027"/>
    <d v="2026-07-10T00:00:00"/>
  </r>
  <r>
    <x v="27"/>
    <x v="8"/>
    <d v="2026-06-24T00:00:00"/>
    <s v="2406MEGA-001-244"/>
    <d v="2026-06-24T00:00:00"/>
    <s v="244"/>
    <s v="Hàng Trả - CHI NHÁNH CÔNG TY TNHH MM MEGA MARKET (VIỆT NAM) TẠI THÀNH PHỐ HÀ NỘI - Phiếu trả ngày …........... - MEGA-HNI-BTL--001"/>
    <n v="116611"/>
    <n v="0"/>
    <n v="9329"/>
    <n v="125940"/>
    <s v="Hàng trả"/>
    <d v="2026-07-10T00:00:00"/>
    <m/>
    <n v="0"/>
    <n v="-125940"/>
    <n v="-125940"/>
    <n v="0"/>
    <d v="2026-06-24T00:00:00"/>
    <m/>
    <d v="2026-06-24T00:00:00"/>
    <n v="0"/>
    <m/>
    <s v=""/>
    <s v="Đã thanh toán"/>
    <d v="2026-06-24T00:00:00"/>
    <d v="2026-07-10T00:00:00"/>
    <m/>
    <m/>
    <x v="0"/>
    <x v="0"/>
    <m/>
    <s v="244-125940"/>
    <d v="2026-07-10T00:00:00"/>
  </r>
  <r>
    <x v="21"/>
    <x v="10"/>
    <d v="2026-06-25T00:00:00"/>
    <s v="BH18025"/>
    <d v="2026-06-29T00:00:00"/>
    <s v="00044551"/>
    <s v="TC20083850"/>
    <n v="1026180"/>
    <n v="0"/>
    <n v="82094"/>
    <n v="1108274"/>
    <s v="Bán hàng"/>
    <m/>
    <m/>
    <n v="0"/>
    <n v="1108274"/>
    <n v="0"/>
    <n v="1108274"/>
    <d v="2026-06-29T00:00:00"/>
    <m/>
    <d v="2026-06-29T00:00:00"/>
    <n v="0"/>
    <m/>
    <n v="91.699846759256616"/>
    <s v="Nợ quá hạn từ 90 ngày đến 120 ngày"/>
    <d v="2026-06-29T00:00:00"/>
    <s v=""/>
    <m/>
    <m/>
    <x v="0"/>
    <x v="0"/>
    <m/>
    <s v="000445511108274"/>
    <e v="#N/A"/>
  </r>
  <r>
    <x v="17"/>
    <x v="4"/>
    <d v="2026-06-25T00:00:00"/>
    <s v="BH18029"/>
    <d v="2026-06-29T00:00:00"/>
    <s v="00044555"/>
    <s v="TC15170945"/>
    <n v="2221300"/>
    <n v="0"/>
    <n v="177704"/>
    <n v="2399004"/>
    <s v="Bán hàng"/>
    <m/>
    <m/>
    <n v="0"/>
    <n v="2399004"/>
    <n v="0"/>
    <n v="2399004"/>
    <d v="2026-06-29T00:00:00"/>
    <m/>
    <d v="2026-06-29T00:00:00"/>
    <n v="0"/>
    <m/>
    <n v="91.699846759256616"/>
    <s v="Nợ quá hạn từ 90 ngày đến 120 ngày"/>
    <d v="2026-06-29T00:00:00"/>
    <s v=""/>
    <m/>
    <m/>
    <x v="0"/>
    <x v="0"/>
    <m/>
    <s v="000445552399004"/>
    <e v="#N/A"/>
  </r>
  <r>
    <x v="17"/>
    <x v="4"/>
    <d v="2026-06-25T00:00:00"/>
    <s v="BH18028"/>
    <d v="2026-06-29T00:00:00"/>
    <s v="00044554"/>
    <s v="TC15171229"/>
    <n v="2167490"/>
    <n v="0"/>
    <n v="173399"/>
    <n v="2340889"/>
    <s v="Bán hàng"/>
    <m/>
    <m/>
    <n v="0"/>
    <n v="2340889"/>
    <n v="0"/>
    <n v="2340889"/>
    <d v="2026-06-29T00:00:00"/>
    <m/>
    <d v="2026-06-29T00:00:00"/>
    <n v="0"/>
    <m/>
    <n v="91.699846759256616"/>
    <s v="Nợ quá hạn từ 90 ngày đến 120 ngày"/>
    <d v="2026-06-29T00:00:00"/>
    <s v=""/>
    <m/>
    <m/>
    <x v="0"/>
    <x v="0"/>
    <m/>
    <s v="000445542340889"/>
    <e v="#N/A"/>
  </r>
  <r>
    <x v="24"/>
    <x v="0"/>
    <d v="2026-06-25T00:00:00"/>
    <s v="BH18020"/>
    <d v="2026-06-29T00:00:00"/>
    <s v="00044546"/>
    <s v="TC27055741"/>
    <n v="2221300"/>
    <n v="0"/>
    <n v="177704"/>
    <n v="2399004"/>
    <s v="Bán hàng"/>
    <m/>
    <m/>
    <n v="0"/>
    <n v="2399004"/>
    <n v="0"/>
    <n v="2399004"/>
    <d v="2026-06-29T00:00:00"/>
    <m/>
    <d v="2026-06-29T00:00:00"/>
    <n v="0"/>
    <m/>
    <n v="91.699846759256616"/>
    <s v="Nợ quá hạn từ 90 ngày đến 120 ngày"/>
    <d v="2026-06-29T00:00:00"/>
    <s v=""/>
    <m/>
    <m/>
    <x v="0"/>
    <x v="0"/>
    <m/>
    <s v="000445462399004"/>
    <e v="#N/A"/>
  </r>
  <r>
    <x v="20"/>
    <x v="3"/>
    <d v="2026-06-25T00:00:00"/>
    <s v="BH18026"/>
    <d v="2026-06-29T00:00:00"/>
    <s v="00044552"/>
    <s v="TC17422725"/>
    <n v="1615480"/>
    <n v="0"/>
    <n v="129238"/>
    <n v="1744718"/>
    <s v="Bán hàng"/>
    <m/>
    <m/>
    <n v="0"/>
    <n v="1744718"/>
    <n v="0"/>
    <n v="1744718"/>
    <d v="2026-06-29T00:00:00"/>
    <m/>
    <d v="2026-06-29T00:00:00"/>
    <n v="0"/>
    <m/>
    <n v="91.699846759256616"/>
    <s v="Nợ quá hạn từ 90 ngày đến 120 ngày"/>
    <d v="2026-06-29T00:00:00"/>
    <s v=""/>
    <m/>
    <m/>
    <x v="0"/>
    <x v="0"/>
    <m/>
    <s v="000445521744718"/>
    <e v="#N/A"/>
  </r>
  <r>
    <x v="15"/>
    <x v="15"/>
    <d v="2026-06-25T00:00:00"/>
    <s v="BH18031"/>
    <d v="2026-06-29T00:00:00"/>
    <s v="00044557"/>
    <s v="TC91053912"/>
    <n v="4273660"/>
    <n v="0"/>
    <n v="341893"/>
    <n v="4615553"/>
    <s v="Bán hàng"/>
    <m/>
    <m/>
    <n v="0"/>
    <n v="4615553"/>
    <n v="0"/>
    <n v="4615553"/>
    <d v="2026-06-29T00:00:00"/>
    <m/>
    <d v="2026-06-29T00:00:00"/>
    <n v="0"/>
    <m/>
    <n v="91.699846759256616"/>
    <s v="Nợ quá hạn từ 90 ngày đến 120 ngày"/>
    <d v="2026-06-29T00:00:00"/>
    <s v=""/>
    <m/>
    <m/>
    <x v="0"/>
    <x v="0"/>
    <m/>
    <s v="000445574615553"/>
    <e v="#N/A"/>
  </r>
  <r>
    <x v="15"/>
    <x v="15"/>
    <d v="2026-06-25T00:00:00"/>
    <s v="BH18030"/>
    <d v="2026-06-29T00:00:00"/>
    <s v="00044556"/>
    <s v="TC91054031"/>
    <n v="2283912"/>
    <n v="0"/>
    <n v="182713"/>
    <n v="2466625"/>
    <s v="Bán hàng"/>
    <m/>
    <m/>
    <n v="0"/>
    <n v="2466625"/>
    <n v="0"/>
    <n v="2466625"/>
    <d v="2026-06-29T00:00:00"/>
    <m/>
    <d v="2026-06-29T00:00:00"/>
    <n v="0"/>
    <m/>
    <n v="91.699846759256616"/>
    <s v="Nợ quá hạn từ 90 ngày đến 120 ngày"/>
    <d v="2026-06-29T00:00:00"/>
    <s v=""/>
    <m/>
    <m/>
    <x v="0"/>
    <x v="0"/>
    <m/>
    <s v="000445562466625"/>
    <e v="#N/A"/>
  </r>
  <r>
    <x v="18"/>
    <x v="16"/>
    <d v="2026-06-25T00:00:00"/>
    <s v="BH18019"/>
    <d v="2026-06-29T00:00:00"/>
    <s v="00044545"/>
    <s v="12282279"/>
    <n v="2221300"/>
    <n v="0"/>
    <n v="177704"/>
    <n v="2399004"/>
    <s v="Bán hàng"/>
    <m/>
    <m/>
    <n v="0"/>
    <n v="2399004"/>
    <n v="0"/>
    <n v="2399004"/>
    <d v="2026-06-29T00:00:00"/>
    <m/>
    <d v="2026-06-29T00:00:00"/>
    <n v="0"/>
    <m/>
    <n v="91.699846759256616"/>
    <s v="Nợ quá hạn từ 90 ngày đến 120 ngày"/>
    <d v="2026-06-29T00:00:00"/>
    <s v=""/>
    <m/>
    <m/>
    <x v="0"/>
    <x v="0"/>
    <m/>
    <s v="000445452399004"/>
    <e v="#N/A"/>
  </r>
  <r>
    <x v="18"/>
    <x v="16"/>
    <d v="2026-06-25T00:00:00"/>
    <s v="BH18018"/>
    <d v="2026-06-29T00:00:00"/>
    <s v="00044544"/>
    <s v="12281846"/>
    <n v="2731540"/>
    <n v="0"/>
    <n v="218523"/>
    <n v="2950063"/>
    <s v="Bán hàng"/>
    <m/>
    <m/>
    <n v="0"/>
    <n v="2950063"/>
    <n v="0"/>
    <n v="2950063"/>
    <d v="2026-06-29T00:00:00"/>
    <m/>
    <d v="2026-06-29T00:00:00"/>
    <n v="0"/>
    <m/>
    <n v="91.699846759256616"/>
    <s v="Nợ quá hạn từ 90 ngày đến 120 ngày"/>
    <d v="2026-06-29T00:00:00"/>
    <s v=""/>
    <m/>
    <m/>
    <x v="0"/>
    <x v="0"/>
    <m/>
    <s v="000445442950063"/>
    <e v="#N/A"/>
  </r>
  <r>
    <x v="34"/>
    <x v="20"/>
    <d v="2026-06-25T00:00:00"/>
    <s v="BH37577"/>
    <d v="2026-06-29T00:00:00"/>
    <s v="00044561"/>
    <s v="26151898"/>
    <n v="1172500"/>
    <n v="0"/>
    <n v="93800"/>
    <n v="1266300"/>
    <s v="Bán hàng"/>
    <d v="2026-08-10T00:00:00"/>
    <m/>
    <n v="0"/>
    <n v="1266300"/>
    <n v="1266300"/>
    <n v="0"/>
    <d v="2026-06-29T00:00:00"/>
    <m/>
    <d v="2026-06-29T00:00:00"/>
    <n v="0"/>
    <m/>
    <s v=""/>
    <s v="Đã thanh toán"/>
    <d v="2026-06-29T00:00:00"/>
    <d v="2026-08-10T00:00:00"/>
    <m/>
    <m/>
    <x v="0"/>
    <x v="0"/>
    <m/>
    <s v="000445611266300"/>
    <e v="#N/A"/>
  </r>
  <r>
    <x v="19"/>
    <x v="6"/>
    <d v="2026-06-25T00:00:00"/>
    <s v="BH18027"/>
    <d v="2026-06-29T00:00:00"/>
    <s v="00044553"/>
    <s v="TC16235018"/>
    <n v="1283030"/>
    <n v="0"/>
    <n v="102642"/>
    <n v="1385672"/>
    <s v="Bán hàng"/>
    <m/>
    <m/>
    <n v="0"/>
    <n v="1385672"/>
    <n v="0"/>
    <n v="1385672"/>
    <d v="2026-06-29T00:00:00"/>
    <m/>
    <d v="2026-06-29T00:00:00"/>
    <n v="0"/>
    <m/>
    <n v="91.699846759256616"/>
    <s v="Nợ quá hạn từ 90 ngày đến 120 ngày"/>
    <d v="2026-06-29T00:00:00"/>
    <s v=""/>
    <m/>
    <m/>
    <x v="0"/>
    <x v="0"/>
    <m/>
    <s v="000445531385672"/>
    <e v="#N/A"/>
  </r>
  <r>
    <x v="19"/>
    <x v="6"/>
    <d v="2026-06-25T00:00:00"/>
    <s v="BH18021"/>
    <d v="2026-06-29T00:00:00"/>
    <s v="00044547"/>
    <s v="TC16234720"/>
    <n v="1026180"/>
    <n v="0"/>
    <n v="82094"/>
    <n v="1108274"/>
    <s v="Bán hàng"/>
    <m/>
    <m/>
    <n v="0"/>
    <n v="1108274"/>
    <n v="0"/>
    <n v="1108274"/>
    <d v="2026-06-29T00:00:00"/>
    <m/>
    <d v="2026-06-29T00:00:00"/>
    <n v="0"/>
    <m/>
    <n v="91.699846759256616"/>
    <s v="Nợ quá hạn từ 90 ngày đến 120 ngày"/>
    <d v="2026-06-29T00:00:00"/>
    <s v=""/>
    <m/>
    <m/>
    <x v="0"/>
    <x v="0"/>
    <m/>
    <s v="000445471108274"/>
    <e v="#N/A"/>
  </r>
  <r>
    <x v="29"/>
    <x v="1"/>
    <d v="2026-06-25T00:00:00"/>
    <s v="BH18022"/>
    <d v="2026-06-29T00:00:00"/>
    <s v="00044548"/>
    <s v="TC25025494"/>
    <n v="2221300"/>
    <n v="0"/>
    <n v="177704"/>
    <n v="2399004"/>
    <s v="Bán hàng"/>
    <m/>
    <m/>
    <n v="0"/>
    <n v="2399004"/>
    <n v="0"/>
    <n v="2399004"/>
    <d v="2026-06-29T00:00:00"/>
    <m/>
    <d v="2026-06-29T00:00:00"/>
    <n v="0"/>
    <m/>
    <n v="91.699846759256616"/>
    <s v="Nợ quá hạn từ 90 ngày đến 120 ngày"/>
    <d v="2026-06-29T00:00:00"/>
    <s v=""/>
    <m/>
    <m/>
    <x v="0"/>
    <x v="0"/>
    <m/>
    <s v="000445482399004"/>
    <e v="#N/A"/>
  </r>
  <r>
    <x v="28"/>
    <x v="7"/>
    <d v="2026-06-25T00:00:00"/>
    <s v="BH18024"/>
    <d v="2026-06-29T00:00:00"/>
    <s v="00044550"/>
    <s v="TC23442939"/>
    <n v="1425000"/>
    <n v="0"/>
    <n v="114000"/>
    <n v="1539000"/>
    <s v="Bán hàng"/>
    <m/>
    <m/>
    <n v="0"/>
    <n v="1539000"/>
    <n v="0"/>
    <n v="1539000"/>
    <d v="2026-06-29T00:00:00"/>
    <m/>
    <d v="2026-06-29T00:00:00"/>
    <n v="0"/>
    <m/>
    <n v="91.699846759256616"/>
    <s v="Nợ quá hạn từ 90 ngày đến 120 ngày"/>
    <d v="2026-06-29T00:00:00"/>
    <s v=""/>
    <m/>
    <m/>
    <x v="0"/>
    <x v="0"/>
    <m/>
    <s v="000445501539000"/>
    <e v="#N/A"/>
  </r>
  <r>
    <x v="23"/>
    <x v="9"/>
    <d v="2026-06-25T00:00:00"/>
    <s v="BH18023"/>
    <d v="2026-06-29T00:00:00"/>
    <s v="00044549"/>
    <s v="TC24011519"/>
    <n v="1840000"/>
    <n v="0"/>
    <n v="147200"/>
    <n v="1987200"/>
    <s v="Bán hàng"/>
    <m/>
    <m/>
    <n v="0"/>
    <n v="1987200"/>
    <n v="0"/>
    <n v="1987200"/>
    <d v="2026-06-29T00:00:00"/>
    <m/>
    <d v="2026-06-29T00:00:00"/>
    <n v="0"/>
    <m/>
    <n v="91.699846759256616"/>
    <s v="Nợ quá hạn từ 90 ngày đến 120 ngày"/>
    <d v="2026-06-29T00:00:00"/>
    <s v=""/>
    <m/>
    <m/>
    <x v="0"/>
    <x v="0"/>
    <m/>
    <s v="000445491987200"/>
    <e v="#N/A"/>
  </r>
  <r>
    <x v="24"/>
    <x v="0"/>
    <d v="2026-06-25T00:00:00"/>
    <s v="2506MEGA-014-150"/>
    <d v="2026-06-25T00:00:00"/>
    <s v="150"/>
    <s v="Hàng Trả - CHI NHÁNH CÔNG TY TNHH MM MEGA MARKET (VIỆT NAM) TẠI TỈNH ĐẮK LẮK - Phiếu trả ngày …........... - MEGA-DLK-00--014"/>
    <n v="1472000"/>
    <n v="0"/>
    <n v="117760"/>
    <n v="1589760"/>
    <s v="Hàng trả"/>
    <d v="2026-07-10T00:00:00"/>
    <m/>
    <n v="0"/>
    <n v="-1589760"/>
    <n v="-1589760"/>
    <n v="0"/>
    <d v="2026-06-25T00:00:00"/>
    <m/>
    <d v="2026-06-25T00:00:00"/>
    <n v="0"/>
    <m/>
    <s v=""/>
    <s v="Đã thanh toán"/>
    <d v="2026-06-25T00:00:00"/>
    <d v="2026-07-10T00:00:00"/>
    <m/>
    <m/>
    <x v="0"/>
    <x v="0"/>
    <m/>
    <s v="150-1589760"/>
    <d v="2026-07-10T00:00:00"/>
  </r>
  <r>
    <x v="24"/>
    <x v="0"/>
    <d v="2026-06-25T00:00:00"/>
    <s v="2506MEGA-014-151"/>
    <d v="2026-06-25T00:00:00"/>
    <s v="151"/>
    <s v="Hàng Trả - CHI NHÁNH CÔNG TY TNHH MM MEGA MARKET (VIỆT NAM) TẠI TỈNH ĐẮK LẮK - Phiếu trả ngày …........... - MEGA-DLK-00--014"/>
    <n v="2799736"/>
    <n v="0"/>
    <n v="223979"/>
    <n v="3023715"/>
    <s v="Hàng trả"/>
    <d v="2026-07-10T00:00:00"/>
    <m/>
    <n v="0"/>
    <n v="-3023715"/>
    <n v="-3023715"/>
    <n v="0"/>
    <d v="2026-06-25T00:00:00"/>
    <m/>
    <d v="2026-06-25T00:00:00"/>
    <n v="0"/>
    <m/>
    <s v=""/>
    <s v="Đã thanh toán"/>
    <d v="2026-06-25T00:00:00"/>
    <d v="2026-07-10T00:00:00"/>
    <m/>
    <m/>
    <x v="0"/>
    <x v="0"/>
    <m/>
    <s v="151-3023715"/>
    <d v="2026-07-10T00:00:00"/>
  </r>
  <r>
    <x v="29"/>
    <x v="1"/>
    <d v="2026-06-25T00:00:00"/>
    <s v="2506MEGA-011-168"/>
    <d v="2026-06-25T00:00:00"/>
    <s v="168"/>
    <s v="Hàng Trả - CHI NHÁNH CÔNG TY TNHH MM MEGA MARKET (VIỆT NAM) TẠI THÀNH PHỐ NHA TRANG - Phiếu trả ngày …........... - MEGA-KHA-00--011"/>
    <n v="2237735"/>
    <n v="0"/>
    <n v="179019"/>
    <n v="2416754"/>
    <s v="Hàng trả"/>
    <d v="2026-07-10T00:00:00"/>
    <m/>
    <n v="0"/>
    <n v="-2416754"/>
    <n v="-2416754"/>
    <n v="0"/>
    <d v="2026-06-25T00:00:00"/>
    <m/>
    <d v="2026-06-25T00:00:00"/>
    <n v="0"/>
    <m/>
    <s v=""/>
    <s v="Đã thanh toán"/>
    <d v="2026-06-25T00:00:00"/>
    <d v="2026-07-10T00:00:00"/>
    <m/>
    <m/>
    <x v="0"/>
    <x v="0"/>
    <m/>
    <s v="168-2416754"/>
    <d v="2026-07-10T00:00:00"/>
  </r>
  <r>
    <x v="38"/>
    <x v="23"/>
    <d v="2026-06-26T00:00:00"/>
    <s v="BH37817"/>
    <d v="2026-06-29T00:00:00"/>
    <s v="00044568"/>
    <s v="14188327"/>
    <n v="2110235"/>
    <n v="0"/>
    <n v="168819"/>
    <n v="2279054"/>
    <s v="Bán hàng"/>
    <d v="2026-08-10T00:00:00"/>
    <m/>
    <n v="0"/>
    <n v="2279054"/>
    <n v="2279054"/>
    <n v="0"/>
    <d v="2026-06-29T00:00:00"/>
    <m/>
    <d v="2026-06-29T00:00:00"/>
    <n v="0"/>
    <m/>
    <s v=""/>
    <s v="Đã thanh toán"/>
    <d v="2026-06-29T00:00:00"/>
    <d v="2026-08-10T00:00:00"/>
    <m/>
    <m/>
    <x v="0"/>
    <x v="0"/>
    <m/>
    <s v="000445682279054"/>
    <e v="#N/A"/>
  </r>
  <r>
    <x v="38"/>
    <x v="23"/>
    <d v="2026-06-26T00:00:00"/>
    <s v="BH37818"/>
    <d v="2026-06-29T00:00:00"/>
    <s v="00044569"/>
    <s v="14188612"/>
    <n v="1615480"/>
    <n v="0"/>
    <n v="129238"/>
    <n v="1744718"/>
    <s v="Bán hàng"/>
    <d v="2026-08-10T00:00:00"/>
    <m/>
    <n v="0"/>
    <n v="1744718"/>
    <n v="1744718"/>
    <n v="0"/>
    <d v="2026-06-29T00:00:00"/>
    <m/>
    <d v="2026-06-29T00:00:00"/>
    <n v="0"/>
    <m/>
    <s v=""/>
    <s v="Đã thanh toán"/>
    <d v="2026-06-29T00:00:00"/>
    <d v="2026-08-10T00:00:00"/>
    <m/>
    <m/>
    <x v="0"/>
    <x v="0"/>
    <m/>
    <s v="000445691744718"/>
    <e v="#N/A"/>
  </r>
  <r>
    <x v="31"/>
    <x v="18"/>
    <d v="2026-06-27T00:00:00"/>
    <s v="BH18187"/>
    <d v="2026-06-30T00:00:00"/>
    <s v="00045171"/>
    <s v="10294226"/>
    <n v="7218010"/>
    <n v="0"/>
    <n v="577441"/>
    <n v="7795451"/>
    <s v="Bán hàng"/>
    <d v="2026-08-10T00:00:00"/>
    <m/>
    <n v="0"/>
    <n v="7795451"/>
    <n v="7795451"/>
    <n v="0"/>
    <d v="2026-06-30T00:00:00"/>
    <m/>
    <d v="2026-06-30T00:00:00"/>
    <n v="0"/>
    <m/>
    <s v=""/>
    <s v="Đã thanh toán"/>
    <d v="2026-06-30T00:00:00"/>
    <d v="2026-08-10T00:00:00"/>
    <m/>
    <m/>
    <x v="0"/>
    <x v="0"/>
    <m/>
    <s v="000451717795451"/>
    <e v="#N/A"/>
  </r>
  <r>
    <x v="31"/>
    <x v="18"/>
    <d v="2026-06-27T00:00:00"/>
    <s v="BH18186"/>
    <d v="2026-06-30T00:00:00"/>
    <s v="00045155"/>
    <s v="10293928"/>
    <n v="6326020"/>
    <n v="0"/>
    <n v="506082"/>
    <n v="6832102"/>
    <s v="Bán hàng"/>
    <d v="2026-08-10T00:00:00"/>
    <m/>
    <n v="0"/>
    <n v="6832102"/>
    <n v="6832102"/>
    <n v="0"/>
    <d v="2026-06-30T00:00:00"/>
    <m/>
    <d v="2026-06-30T00:00:00"/>
    <n v="0"/>
    <m/>
    <s v=""/>
    <s v="Đã thanh toán"/>
    <d v="2026-06-30T00:00:00"/>
    <d v="2026-08-10T00:00:00"/>
    <m/>
    <m/>
    <x v="0"/>
    <x v="0"/>
    <m/>
    <s v="000451556832102"/>
    <e v="#N/A"/>
  </r>
  <r>
    <x v="22"/>
    <x v="2"/>
    <d v="2026-06-29T00:00:00"/>
    <s v="BH18183"/>
    <d v="2026-06-30T00:00:00"/>
    <s v="00045174"/>
    <s v="TC22055216"/>
    <n v="2524200"/>
    <n v="0"/>
    <n v="201936"/>
    <n v="2726136"/>
    <s v="Bán hàng"/>
    <d v="2026-08-10T00:00:00"/>
    <m/>
    <n v="0"/>
    <n v="2726136"/>
    <n v="2726136"/>
    <n v="0"/>
    <d v="2026-06-30T00:00:00"/>
    <m/>
    <d v="2026-06-30T00:00:00"/>
    <n v="0"/>
    <m/>
    <s v=""/>
    <s v="Đã thanh toán"/>
    <d v="2026-06-30T00:00:00"/>
    <d v="2026-08-10T00:00:00"/>
    <m/>
    <m/>
    <x v="0"/>
    <x v="0"/>
    <m/>
    <s v="000451742726136"/>
    <e v="#N/A"/>
  </r>
  <r>
    <x v="32"/>
    <x v="19"/>
    <d v="2026-06-29T00:00:00"/>
    <s v="BH38254"/>
    <d v="2026-07-07T00:00:00"/>
    <s v="00046631"/>
    <s v="13127805"/>
    <n v="1018030"/>
    <n v="0"/>
    <n v="81442"/>
    <n v="1099472"/>
    <s v="Bán hàng"/>
    <d v="2026-08-10T00:00:00"/>
    <m/>
    <n v="0"/>
    <n v="1099472"/>
    <n v="1099472"/>
    <n v="0"/>
    <d v="2026-07-07T00:00:00"/>
    <m/>
    <d v="2026-07-07T00:00:00"/>
    <n v="0"/>
    <m/>
    <s v=""/>
    <s v="Đã thanh toán"/>
    <d v="2026-07-07T00:00:00"/>
    <d v="2026-08-10T00:00:00"/>
    <m/>
    <m/>
    <x v="0"/>
    <x v="0"/>
    <m/>
    <s v="000466311099472"/>
    <e v="#N/A"/>
  </r>
  <r>
    <x v="34"/>
    <x v="20"/>
    <d v="2026-06-29T00:00:00"/>
    <s v="BH38321"/>
    <d v="2026-07-07T00:00:00"/>
    <s v="00046632"/>
    <s v="26154736"/>
    <n v="5305790"/>
    <n v="0"/>
    <n v="424463"/>
    <n v="5730253"/>
    <s v="Bán hàng"/>
    <d v="2026-08-10T00:00:00"/>
    <m/>
    <n v="0"/>
    <n v="5730253"/>
    <n v="5730253"/>
    <n v="0"/>
    <d v="2026-07-07T00:00:00"/>
    <m/>
    <d v="2026-07-07T00:00:00"/>
    <n v="0"/>
    <m/>
    <s v=""/>
    <s v="Đã thanh toán"/>
    <d v="2026-07-07T00:00:00"/>
    <d v="2026-08-10T00:00:00"/>
    <m/>
    <m/>
    <x v="0"/>
    <x v="0"/>
    <m/>
    <s v="000466325730253"/>
    <e v="#N/A"/>
  </r>
  <r>
    <x v="19"/>
    <x v="6"/>
    <d v="2026-06-29T00:00:00"/>
    <s v="BH18182"/>
    <d v="2026-06-30T00:00:00"/>
    <s v="00045173"/>
    <s v="TC16236771"/>
    <n v="3224200"/>
    <n v="0"/>
    <n v="257936"/>
    <n v="3482136"/>
    <s v="Bán hàng"/>
    <d v="2026-08-10T00:00:00"/>
    <m/>
    <n v="0"/>
    <n v="3482136"/>
    <n v="3482136"/>
    <n v="0"/>
    <d v="2026-06-30T00:00:00"/>
    <m/>
    <d v="2026-06-30T00:00:00"/>
    <n v="0"/>
    <m/>
    <s v=""/>
    <s v="Đã thanh toán"/>
    <d v="2026-06-30T00:00:00"/>
    <d v="2026-08-10T00:00:00"/>
    <m/>
    <m/>
    <x v="0"/>
    <x v="0"/>
    <m/>
    <s v="000451733482136"/>
    <e v="#N/A"/>
  </r>
  <r>
    <x v="19"/>
    <x v="6"/>
    <d v="2026-06-29T00:00:00"/>
    <s v="BH18181"/>
    <d v="2026-06-30T00:00:00"/>
    <s v="00045172"/>
    <s v="TC16236679"/>
    <n v="4127860"/>
    <n v="0"/>
    <n v="330229"/>
    <n v="4458089"/>
    <s v="Bán hàng"/>
    <d v="2026-08-10T00:00:00"/>
    <m/>
    <n v="0"/>
    <n v="4458089"/>
    <n v="4458089"/>
    <n v="0"/>
    <d v="2026-06-30T00:00:00"/>
    <m/>
    <d v="2026-06-30T00:00:00"/>
    <n v="0"/>
    <m/>
    <s v=""/>
    <s v="Đã thanh toán"/>
    <d v="2026-06-30T00:00:00"/>
    <d v="2026-08-10T00:00:00"/>
    <m/>
    <m/>
    <x v="0"/>
    <x v="0"/>
    <m/>
    <s v="000451724458089"/>
    <e v="#N/A"/>
  </r>
  <r>
    <x v="29"/>
    <x v="1"/>
    <d v="2026-06-29T00:00:00"/>
    <s v="BH18185"/>
    <d v="2026-06-30T00:00:00"/>
    <s v="00045176"/>
    <s v="TC25027254"/>
    <n v="14236480"/>
    <n v="0"/>
    <n v="1138918"/>
    <n v="15375398"/>
    <s v="Bán hàng"/>
    <d v="2026-08-10T00:00:00"/>
    <m/>
    <n v="0"/>
    <n v="15375398"/>
    <n v="15375398"/>
    <n v="0"/>
    <d v="2026-06-30T00:00:00"/>
    <m/>
    <d v="2026-06-30T00:00:00"/>
    <n v="0"/>
    <m/>
    <s v=""/>
    <s v="Đã thanh toán"/>
    <d v="2026-06-30T00:00:00"/>
    <d v="2026-08-10T00:00:00"/>
    <m/>
    <m/>
    <x v="0"/>
    <x v="0"/>
    <m/>
    <s v="0004517615375398"/>
    <e v="#N/A"/>
  </r>
  <r>
    <x v="23"/>
    <x v="9"/>
    <d v="2026-06-29T00:00:00"/>
    <s v="BH18184"/>
    <d v="2026-06-30T00:00:00"/>
    <s v="00045175"/>
    <s v="TC24012994"/>
    <n v="1615480"/>
    <n v="0"/>
    <n v="129238"/>
    <n v="1744718"/>
    <s v="Bán hàng"/>
    <d v="2026-08-10T00:00:00"/>
    <m/>
    <n v="0"/>
    <n v="1744718"/>
    <n v="1744718"/>
    <n v="0"/>
    <d v="2026-06-30T00:00:00"/>
    <m/>
    <d v="2026-06-30T00:00:00"/>
    <n v="0"/>
    <m/>
    <s v=""/>
    <s v="Đã thanh toán"/>
    <d v="2026-06-30T00:00:00"/>
    <d v="2026-08-10T00:00:00"/>
    <m/>
    <m/>
    <x v="0"/>
    <x v="0"/>
    <m/>
    <s v="000451751744718"/>
    <e v="#N/A"/>
  </r>
  <r>
    <x v="27"/>
    <x v="8"/>
    <d v="2026-06-29T00:00:00"/>
    <s v="2906MEGA-001-95"/>
    <d v="2026-06-29T00:00:00"/>
    <s v="95"/>
    <s v="Hàng Trả - CHI NHÁNH CÔNG TY TNHH MM MEGA MARKET (VIỆT NAM) TẠI THÀNH PHỐ HÀ NỘI - Phiếu trả ngày …........... - MEGA-HNI-BTL--001"/>
    <n v="205234"/>
    <n v="0"/>
    <n v="16419"/>
    <n v="221653"/>
    <s v="Hàng trả"/>
    <d v="2026-07-10T00:00:00"/>
    <m/>
    <n v="0"/>
    <n v="-221653"/>
    <n v="-221653"/>
    <n v="0"/>
    <d v="2026-06-29T00:00:00"/>
    <m/>
    <d v="2026-06-29T00:00:00"/>
    <n v="0"/>
    <m/>
    <s v=""/>
    <s v="Đã thanh toán"/>
    <d v="2026-06-29T00:00:00"/>
    <d v="2026-07-10T00:00:00"/>
    <m/>
    <m/>
    <x v="0"/>
    <x v="0"/>
    <m/>
    <s v="95-221653"/>
    <d v="2026-07-10T00:00:00"/>
  </r>
  <r>
    <x v="32"/>
    <x v="19"/>
    <d v="2026-06-30T00:00:00"/>
    <s v="BH38425"/>
    <d v="2026-07-07T00:00:00"/>
    <s v="00046634"/>
    <s v="13131095"/>
    <n v="4139680"/>
    <n v="0"/>
    <n v="331174"/>
    <n v="4470854"/>
    <s v="Bán hàng"/>
    <d v="2026-08-10T00:00:00"/>
    <m/>
    <n v="0"/>
    <n v="4470854"/>
    <n v="4470854"/>
    <n v="0"/>
    <d v="2026-07-07T00:00:00"/>
    <m/>
    <d v="2026-07-07T00:00:00"/>
    <n v="0"/>
    <m/>
    <s v=""/>
    <s v="Đã thanh toán"/>
    <d v="2026-07-07T00:00:00"/>
    <d v="2026-08-10T00:00:00"/>
    <m/>
    <m/>
    <x v="0"/>
    <x v="0"/>
    <m/>
    <s v="000466344470854"/>
    <e v="#N/A"/>
  </r>
  <r>
    <x v="32"/>
    <x v="19"/>
    <d v="2026-06-30T00:00:00"/>
    <s v="BH38424"/>
    <d v="2026-07-07T00:00:00"/>
    <s v="00046633"/>
    <s v="13130788"/>
    <n v="1026180"/>
    <n v="0"/>
    <n v="82094"/>
    <n v="1108274"/>
    <s v="Bán hàng"/>
    <d v="2026-08-10T00:00:00"/>
    <m/>
    <n v="0"/>
    <n v="1108274"/>
    <n v="1108274"/>
    <n v="0"/>
    <d v="2026-07-07T00:00:00"/>
    <m/>
    <d v="2026-07-07T00:00:00"/>
    <n v="0"/>
    <m/>
    <s v=""/>
    <s v="Đã thanh toán"/>
    <d v="2026-07-07T00:00:00"/>
    <d v="2026-08-10T00:00:00"/>
    <m/>
    <m/>
    <x v="0"/>
    <x v="0"/>
    <m/>
    <s v="000466331108274"/>
    <e v="#N/A"/>
  </r>
  <r>
    <x v="37"/>
    <x v="22"/>
    <d v="2026-06-30T00:00:00"/>
    <s v="BH38448"/>
    <d v="2026-07-07T00:00:00"/>
    <s v="00046635"/>
    <s v="90631803"/>
    <n v="712500"/>
    <n v="0"/>
    <n v="57000"/>
    <n v="769500"/>
    <s v="Bán hàng"/>
    <d v="2026-08-10T00:00:00"/>
    <m/>
    <n v="0"/>
    <n v="769500"/>
    <n v="769500"/>
    <n v="0"/>
    <d v="2026-07-07T00:00:00"/>
    <m/>
    <d v="2026-07-07T00:00:00"/>
    <n v="0"/>
    <m/>
    <s v=""/>
    <s v="Đã thanh toán"/>
    <d v="2026-07-07T00:00:00"/>
    <d v="2026-08-10T00:00:00"/>
    <m/>
    <m/>
    <x v="0"/>
    <x v="0"/>
    <m/>
    <s v="00046635769500"/>
    <e v="#N/A"/>
  </r>
  <r>
    <x v="26"/>
    <x v="17"/>
    <d v="2026-07-01T00:00:00"/>
    <s v="BH18206"/>
    <d v="2026-07-01T00:00:00"/>
    <s v="00045484"/>
    <s v="11011708"/>
    <n v="1749165"/>
    <n v="0"/>
    <n v="139933"/>
    <n v="1889098"/>
    <s v="Bán hàng"/>
    <m/>
    <m/>
    <n v="0"/>
    <n v="1889098"/>
    <n v="0"/>
    <n v="1889098"/>
    <d v="2026-07-01T00:00:00"/>
    <m/>
    <d v="2026-07-01T00:00:00"/>
    <n v="0"/>
    <m/>
    <n v="89.699846759256616"/>
    <s v="Nợ quá hạn từ 60 ngày đến 90 ngày"/>
    <d v="2026-07-01T00:00:00"/>
    <s v=""/>
    <m/>
    <m/>
    <x v="0"/>
    <x v="0"/>
    <m/>
    <s v="000454841889098"/>
    <e v="#N/A"/>
  </r>
  <r>
    <x v="35"/>
    <x v="12"/>
    <d v="2026-07-01T00:00:00"/>
    <s v="BH18734"/>
    <d v="2026-07-04T00:00:00"/>
    <s v="00046489"/>
    <s v="18675499"/>
    <n v="822500"/>
    <n v="0"/>
    <n v="65800"/>
    <n v="888300"/>
    <s v="Bán hàng"/>
    <d v="2026-08-10T00:00:00"/>
    <m/>
    <n v="0"/>
    <n v="888300"/>
    <n v="888300"/>
    <n v="0"/>
    <d v="2026-07-04T00:00:00"/>
    <m/>
    <d v="2026-07-04T00:00:00"/>
    <n v="0"/>
    <m/>
    <s v=""/>
    <s v="Đã thanh toán"/>
    <d v="2026-07-04T00:00:00"/>
    <d v="2026-08-10T00:00:00"/>
    <m/>
    <m/>
    <x v="0"/>
    <x v="0"/>
    <m/>
    <s v="00046489888300"/>
    <e v="#N/A"/>
  </r>
  <r>
    <x v="35"/>
    <x v="12"/>
    <d v="2026-07-01T00:00:00"/>
    <s v="BH18735"/>
    <d v="2026-07-04T00:00:00"/>
    <s v="00046490"/>
    <s v="18675940"/>
    <n v="2524200"/>
    <n v="0"/>
    <n v="201936"/>
    <n v="2726136"/>
    <s v="Bán hàng"/>
    <d v="2026-08-10T00:00:00"/>
    <m/>
    <n v="0"/>
    <n v="2726136"/>
    <n v="2726136"/>
    <n v="0"/>
    <d v="2026-07-04T00:00:00"/>
    <m/>
    <d v="2026-07-04T00:00:00"/>
    <n v="0"/>
    <m/>
    <s v=""/>
    <s v="Đã thanh toán"/>
    <d v="2026-07-04T00:00:00"/>
    <d v="2026-08-10T00:00:00"/>
    <m/>
    <m/>
    <x v="0"/>
    <x v="0"/>
    <m/>
    <s v="000464902726136"/>
    <e v="#N/A"/>
  </r>
  <r>
    <x v="24"/>
    <x v="0"/>
    <d v="2026-07-02T00:00:00"/>
    <s v="BH18736"/>
    <d v="2026-07-04T00:00:00"/>
    <s v="00046491"/>
    <s v="TC27059042"/>
    <n v="2641660"/>
    <n v="0"/>
    <n v="211333"/>
    <n v="2852993"/>
    <s v="Bán hàng"/>
    <d v="2026-08-10T00:00:00"/>
    <m/>
    <n v="0"/>
    <n v="2852993"/>
    <n v="2852993"/>
    <n v="0"/>
    <d v="2026-07-04T00:00:00"/>
    <m/>
    <d v="2026-07-04T00:00:00"/>
    <n v="0"/>
    <m/>
    <s v=""/>
    <s v="Đã thanh toán"/>
    <d v="2026-07-04T00:00:00"/>
    <d v="2026-08-10T00:00:00"/>
    <m/>
    <m/>
    <x v="0"/>
    <x v="0"/>
    <m/>
    <s v="000464912852993"/>
    <e v="#N/A"/>
  </r>
  <r>
    <x v="29"/>
    <x v="1"/>
    <d v="2026-07-02T00:00:00"/>
    <s v="BH18737"/>
    <d v="2026-07-04T00:00:00"/>
    <s v="00046492"/>
    <s v="TC25028305"/>
    <n v="7946935"/>
    <n v="0"/>
    <n v="635755"/>
    <n v="8582690"/>
    <s v="Bán hàng"/>
    <d v="2026-08-10T00:00:00"/>
    <m/>
    <n v="0"/>
    <n v="8582690"/>
    <n v="8582690"/>
    <n v="0"/>
    <d v="2026-07-04T00:00:00"/>
    <m/>
    <d v="2026-07-04T00:00:00"/>
    <n v="0"/>
    <m/>
    <s v=""/>
    <s v="Đã thanh toán"/>
    <d v="2026-07-04T00:00:00"/>
    <d v="2026-08-10T00:00:00"/>
    <m/>
    <m/>
    <x v="0"/>
    <x v="0"/>
    <m/>
    <s v="000464928582690"/>
    <e v="#N/A"/>
  </r>
  <r>
    <x v="22"/>
    <x v="2"/>
    <d v="2026-07-02T00:00:00"/>
    <s v="BH18738"/>
    <d v="2026-07-04T00:00:00"/>
    <s v="00046493"/>
    <s v="TC22058028"/>
    <n v="2524200"/>
    <n v="0"/>
    <n v="201936"/>
    <n v="2726136"/>
    <s v="Bán hàng"/>
    <d v="2026-08-10T00:00:00"/>
    <m/>
    <n v="0"/>
    <n v="2726136"/>
    <n v="2726136"/>
    <n v="0"/>
    <d v="2026-07-04T00:00:00"/>
    <m/>
    <d v="2026-07-04T00:00:00"/>
    <n v="0"/>
    <m/>
    <s v=""/>
    <s v="Đã thanh toán"/>
    <d v="2026-07-04T00:00:00"/>
    <d v="2026-08-10T00:00:00"/>
    <m/>
    <m/>
    <x v="0"/>
    <x v="0"/>
    <m/>
    <s v="000464932726136"/>
    <e v="#N/A"/>
  </r>
  <r>
    <x v="22"/>
    <x v="2"/>
    <d v="2026-07-02T00:00:00"/>
    <s v="BH18739"/>
    <d v="2026-07-04T00:00:00"/>
    <s v="00046494"/>
    <s v="TC22056584"/>
    <n v="2524200"/>
    <n v="0"/>
    <n v="201936"/>
    <n v="2726136"/>
    <s v="Bán hàng"/>
    <d v="2026-08-10T00:00:00"/>
    <m/>
    <n v="0"/>
    <n v="2726136"/>
    <n v="2726136"/>
    <n v="0"/>
    <d v="2026-07-04T00:00:00"/>
    <m/>
    <d v="2026-07-04T00:00:00"/>
    <n v="0"/>
    <m/>
    <s v=""/>
    <s v="Đã thanh toán"/>
    <d v="2026-07-04T00:00:00"/>
    <d v="2026-08-10T00:00:00"/>
    <m/>
    <m/>
    <x v="0"/>
    <x v="0"/>
    <m/>
    <s v="000464942726136"/>
    <e v="#N/A"/>
  </r>
  <r>
    <x v="21"/>
    <x v="10"/>
    <d v="2026-07-02T00:00:00"/>
    <s v="BH18740"/>
    <d v="2026-07-04T00:00:00"/>
    <s v="00046495"/>
    <s v="TC20086478"/>
    <n v="2075500"/>
    <n v="0"/>
    <n v="166040"/>
    <n v="2241540"/>
    <s v="Bán hàng"/>
    <d v="2026-08-10T00:00:00"/>
    <m/>
    <n v="0"/>
    <n v="2241540"/>
    <n v="2241540"/>
    <n v="0"/>
    <d v="2026-07-04T00:00:00"/>
    <m/>
    <d v="2026-07-04T00:00:00"/>
    <n v="0"/>
    <m/>
    <s v=""/>
    <s v="Đã thanh toán"/>
    <d v="2026-07-04T00:00:00"/>
    <d v="2026-08-10T00:00:00"/>
    <m/>
    <m/>
    <x v="0"/>
    <x v="0"/>
    <m/>
    <s v="000464952241540"/>
    <e v="#N/A"/>
  </r>
  <r>
    <x v="20"/>
    <x v="3"/>
    <d v="2026-07-02T00:00:00"/>
    <s v="BH18741"/>
    <d v="2026-07-04T00:00:00"/>
    <s v="00046496"/>
    <s v="TC17426221"/>
    <n v="1578190"/>
    <n v="0"/>
    <n v="126255"/>
    <n v="1704445"/>
    <s v="Bán hàng"/>
    <d v="2026-08-10T00:00:00"/>
    <m/>
    <n v="0"/>
    <n v="1704445"/>
    <n v="1704445"/>
    <n v="0"/>
    <d v="2026-07-04T00:00:00"/>
    <m/>
    <d v="2026-07-04T00:00:00"/>
    <n v="0"/>
    <m/>
    <s v=""/>
    <s v="Đã thanh toán"/>
    <d v="2026-07-04T00:00:00"/>
    <d v="2026-08-10T00:00:00"/>
    <m/>
    <m/>
    <x v="0"/>
    <x v="0"/>
    <m/>
    <s v="000464961704445"/>
    <e v="#N/A"/>
  </r>
  <r>
    <x v="20"/>
    <x v="3"/>
    <d v="2026-07-02T00:00:00"/>
    <s v="BH18742"/>
    <d v="2026-07-04T00:00:00"/>
    <s v="00046497"/>
    <s v="TC17425688"/>
    <n v="2524200"/>
    <n v="0"/>
    <n v="201936"/>
    <n v="2726136"/>
    <s v="Bán hàng"/>
    <d v="2026-08-10T00:00:00"/>
    <m/>
    <n v="0"/>
    <n v="2726136"/>
    <n v="2726136"/>
    <n v="0"/>
    <d v="2026-07-04T00:00:00"/>
    <m/>
    <d v="2026-07-04T00:00:00"/>
    <n v="0"/>
    <m/>
    <s v=""/>
    <s v="Đã thanh toán"/>
    <d v="2026-07-04T00:00:00"/>
    <d v="2026-08-10T00:00:00"/>
    <m/>
    <m/>
    <x v="0"/>
    <x v="0"/>
    <m/>
    <s v="000464972726136"/>
    <e v="#N/A"/>
  </r>
  <r>
    <x v="20"/>
    <x v="3"/>
    <d v="2026-07-02T00:00:00"/>
    <s v="BH18743"/>
    <d v="2026-07-04T00:00:00"/>
    <s v="00046498"/>
    <s v="TC17424474"/>
    <n v="3550380"/>
    <n v="0"/>
    <n v="284030"/>
    <n v="3834410"/>
    <s v="Bán hàng"/>
    <d v="2026-08-10T00:00:00"/>
    <m/>
    <n v="0"/>
    <n v="3834410"/>
    <n v="3834410"/>
    <n v="0"/>
    <d v="2026-07-04T00:00:00"/>
    <m/>
    <d v="2026-07-04T00:00:00"/>
    <n v="0"/>
    <m/>
    <s v=""/>
    <s v="Đã thanh toán"/>
    <d v="2026-07-04T00:00:00"/>
    <d v="2026-08-10T00:00:00"/>
    <m/>
    <m/>
    <x v="0"/>
    <x v="0"/>
    <m/>
    <s v="000464983834410"/>
    <e v="#N/A"/>
  </r>
  <r>
    <x v="19"/>
    <x v="6"/>
    <d v="2026-07-02T00:00:00"/>
    <s v="BH18744"/>
    <d v="2026-07-04T00:00:00"/>
    <s v="00046499"/>
    <s v="TC16238064"/>
    <n v="2474540"/>
    <n v="0"/>
    <n v="197963"/>
    <n v="2672503"/>
    <s v="Bán hàng"/>
    <d v="2026-08-10T00:00:00"/>
    <m/>
    <n v="0"/>
    <n v="2672503"/>
    <n v="2672503"/>
    <n v="0"/>
    <d v="2026-07-04T00:00:00"/>
    <m/>
    <d v="2026-07-04T00:00:00"/>
    <n v="0"/>
    <m/>
    <s v=""/>
    <s v="Đã thanh toán"/>
    <d v="2026-07-04T00:00:00"/>
    <d v="2026-08-10T00:00:00"/>
    <m/>
    <m/>
    <x v="0"/>
    <x v="0"/>
    <m/>
    <s v="000464992672503"/>
    <e v="#N/A"/>
  </r>
  <r>
    <x v="17"/>
    <x v="4"/>
    <d v="2026-07-02T00:00:00"/>
    <s v="BH18745"/>
    <d v="2026-07-04T00:00:00"/>
    <s v="00046500"/>
    <s v="TC15174102"/>
    <n v="1104020"/>
    <n v="0"/>
    <n v="88322"/>
    <n v="1192342"/>
    <s v="Bán hàng"/>
    <d v="2026-08-10T00:00:00"/>
    <m/>
    <n v="0"/>
    <n v="1192342"/>
    <n v="1192342"/>
    <n v="0"/>
    <d v="2026-07-04T00:00:00"/>
    <m/>
    <d v="2026-07-04T00:00:00"/>
    <n v="0"/>
    <m/>
    <s v=""/>
    <s v="Đã thanh toán"/>
    <d v="2026-07-04T00:00:00"/>
    <d v="2026-08-10T00:00:00"/>
    <m/>
    <m/>
    <x v="0"/>
    <x v="0"/>
    <m/>
    <s v="000465001192342"/>
    <e v="#N/A"/>
  </r>
  <r>
    <x v="31"/>
    <x v="18"/>
    <d v="2026-07-03T00:00:00"/>
    <s v="BH18746"/>
    <d v="2026-07-04T00:00:00"/>
    <s v="00046501"/>
    <s v="10297885"/>
    <n v="5907460"/>
    <n v="0"/>
    <n v="472597"/>
    <n v="6380057"/>
    <s v="Bán hàng"/>
    <d v="2026-08-10T00:00:00"/>
    <m/>
    <n v="0"/>
    <n v="6380057"/>
    <n v="6380057"/>
    <n v="0"/>
    <d v="2026-07-04T00:00:00"/>
    <m/>
    <d v="2026-07-04T00:00:00"/>
    <n v="0"/>
    <m/>
    <s v=""/>
    <s v="Đã thanh toán"/>
    <d v="2026-07-04T00:00:00"/>
    <d v="2026-08-10T00:00:00"/>
    <m/>
    <m/>
    <x v="0"/>
    <x v="0"/>
    <m/>
    <s v="000465016380057"/>
    <e v="#N/A"/>
  </r>
  <r>
    <x v="31"/>
    <x v="18"/>
    <d v="2026-07-03T00:00:00"/>
    <s v="BH18747"/>
    <d v="2026-07-04T00:00:00"/>
    <s v="00046502"/>
    <s v="10297577"/>
    <n v="4127860"/>
    <n v="0"/>
    <n v="330229"/>
    <n v="4458089"/>
    <s v="Bán hàng"/>
    <d v="2026-08-10T00:00:00"/>
    <m/>
    <n v="0"/>
    <n v="4458089"/>
    <n v="4458089"/>
    <n v="0"/>
    <d v="2026-07-04T00:00:00"/>
    <m/>
    <d v="2026-07-04T00:00:00"/>
    <n v="0"/>
    <m/>
    <s v=""/>
    <s v="Đã thanh toán"/>
    <d v="2026-07-04T00:00:00"/>
    <d v="2026-08-10T00:00:00"/>
    <m/>
    <m/>
    <x v="0"/>
    <x v="0"/>
    <m/>
    <s v="000465024458089"/>
    <e v="#N/A"/>
  </r>
  <r>
    <x v="30"/>
    <x v="5"/>
    <d v="2026-07-03T00:00:00"/>
    <s v="MDV00556"/>
    <d v="2026-07-03T00:00:00"/>
    <s v="DN_72026T900345"/>
    <s v="LOB - Thưởng khách hàng thân thiết 3.3% (Tháng 06/2026)"/>
    <n v="10388708"/>
    <m/>
    <m/>
    <n v="10388708"/>
    <s v="Giảm công nợ"/>
    <m/>
    <m/>
    <n v="0"/>
    <n v="-10388708"/>
    <n v="0"/>
    <n v="-10388708"/>
    <d v="2026-07-03T00:00:00"/>
    <m/>
    <d v="2026-07-03T00:00:00"/>
    <n v="0"/>
    <m/>
    <n v="87.699846759256616"/>
    <s v="Nợ quá hạn từ 60 ngày đến 90 ngày"/>
    <d v="2026-07-03T00:00:00"/>
    <s v=""/>
    <m/>
    <m/>
    <x v="0"/>
    <x v="0"/>
    <m/>
    <s v="DN_72026T900345-10388708"/>
    <e v="#N/A"/>
  </r>
  <r>
    <x v="30"/>
    <x v="5"/>
    <d v="2026-07-03T00:00:00"/>
    <s v="MDV00543"/>
    <d v="2026-07-03T00:00:00"/>
    <n v="42991"/>
    <s v="NIT-HO TRO SAN PHAM MOI 2%"/>
    <n v="6296187"/>
    <m/>
    <n v="503695"/>
    <n v="6799882"/>
    <s v="Giảm công nợ"/>
    <m/>
    <m/>
    <n v="0"/>
    <n v="-6799882"/>
    <n v="0"/>
    <n v="-6799882"/>
    <d v="2026-07-03T00:00:00"/>
    <m/>
    <d v="2026-07-03T00:00:00"/>
    <n v="0"/>
    <m/>
    <n v="87.699846759256616"/>
    <s v="Nợ quá hạn từ 60 ngày đến 90 ngày"/>
    <d v="2026-07-03T00:00:00"/>
    <s v=""/>
    <m/>
    <m/>
    <x v="0"/>
    <x v="0"/>
    <m/>
    <s v="42991-6799882"/>
    <e v="#N/A"/>
  </r>
  <r>
    <x v="30"/>
    <x v="5"/>
    <d v="2026-07-03T00:00:00"/>
    <s v="MDV00543"/>
    <d v="2026-07-03T00:00:00"/>
    <n v="42975"/>
    <s v="DIS - HO TRO TRUNG BAY SAN PHAM 2.3%"/>
    <n v="7240615"/>
    <m/>
    <n v="579249"/>
    <n v="7819864"/>
    <s v="Giảm công nợ"/>
    <m/>
    <m/>
    <n v="0"/>
    <n v="-7819864"/>
    <n v="0"/>
    <n v="-7819864"/>
    <d v="2026-07-03T00:00:00"/>
    <m/>
    <d v="2026-07-03T00:00:00"/>
    <n v="0"/>
    <m/>
    <n v="87.699846759256616"/>
    <s v="Nợ quá hạn từ 60 ngày đến 90 ngày"/>
    <d v="2026-07-03T00:00:00"/>
    <s v=""/>
    <m/>
    <m/>
    <x v="0"/>
    <x v="0"/>
    <m/>
    <s v="42975-7819864"/>
    <e v="#N/A"/>
  </r>
  <r>
    <x v="30"/>
    <x v="5"/>
    <d v="2026-07-03T00:00:00"/>
    <s v="MDV00543"/>
    <d v="2026-07-03T00:00:00"/>
    <n v="42989"/>
    <s v="DTS-HO TRO CUNG CAP THONG TIN 0.5%"/>
    <n v="1574047"/>
    <m/>
    <n v="125924"/>
    <n v="1699971"/>
    <s v="Giảm công nợ"/>
    <m/>
    <m/>
    <n v="0"/>
    <n v="-1699971"/>
    <n v="0"/>
    <n v="-1699971"/>
    <d v="2026-07-03T00:00:00"/>
    <m/>
    <d v="2026-07-03T00:00:00"/>
    <n v="0"/>
    <m/>
    <n v="87.699846759256616"/>
    <s v="Nợ quá hạn từ 60 ngày đến 90 ngày"/>
    <d v="2026-07-03T00:00:00"/>
    <s v=""/>
    <m/>
    <m/>
    <x v="0"/>
    <x v="0"/>
    <m/>
    <s v="42989-1699971"/>
    <e v="#N/A"/>
  </r>
  <r>
    <x v="30"/>
    <x v="5"/>
    <d v="2026-07-03T00:00:00"/>
    <s v="MDV00543"/>
    <d v="2026-07-03T00:00:00"/>
    <n v="42948"/>
    <s v="BUS - HO TRO CUNG HOP TAC 2.25%"/>
    <n v="7083210"/>
    <m/>
    <n v="566657"/>
    <n v="7649867"/>
    <s v="Giảm công nợ"/>
    <m/>
    <m/>
    <n v="0"/>
    <n v="-7649867"/>
    <n v="0"/>
    <n v="-7649867"/>
    <d v="2026-07-03T00:00:00"/>
    <m/>
    <d v="2026-07-03T00:00:00"/>
    <n v="0"/>
    <m/>
    <n v="87.699846759256616"/>
    <s v="Nợ quá hạn từ 60 ngày đến 90 ngày"/>
    <d v="2026-07-03T00:00:00"/>
    <s v=""/>
    <m/>
    <m/>
    <x v="0"/>
    <x v="0"/>
    <m/>
    <s v="42948-7649867"/>
    <e v="#N/A"/>
  </r>
  <r>
    <x v="30"/>
    <x v="5"/>
    <d v="2026-07-03T00:00:00"/>
    <s v="MDV00543"/>
    <d v="2026-07-03T00:00:00"/>
    <n v="43101"/>
    <s v="ADS - HO TRO THEM 1%"/>
    <n v="3148093"/>
    <m/>
    <n v="251847"/>
    <n v="3399940"/>
    <s v="Giảm công nợ"/>
    <m/>
    <m/>
    <n v="0"/>
    <n v="-3399940"/>
    <n v="0"/>
    <n v="-3399940"/>
    <d v="2026-07-03T00:00:00"/>
    <m/>
    <d v="2026-07-03T00:00:00"/>
    <n v="0"/>
    <m/>
    <n v="87.699846759256616"/>
    <s v="Nợ quá hạn từ 60 ngày đến 90 ngày"/>
    <d v="2026-07-03T00:00:00"/>
    <s v=""/>
    <m/>
    <m/>
    <x v="0"/>
    <x v="0"/>
    <m/>
    <s v="43101-3399940"/>
    <e v="#N/A"/>
  </r>
  <r>
    <x v="30"/>
    <x v="5"/>
    <d v="2026-07-03T00:00:00"/>
    <s v="MDV00543"/>
    <d v="2026-07-03T00:00:00"/>
    <n v="42972"/>
    <s v="CTG - HO TRO NHOM HANG TRONG DIEM 4%"/>
    <n v="12592373"/>
    <m/>
    <n v="1007390"/>
    <n v="13599763"/>
    <s v="Giảm công nợ"/>
    <m/>
    <m/>
    <n v="0"/>
    <n v="-13599763"/>
    <n v="0"/>
    <n v="-13599763"/>
    <d v="2026-07-03T00:00:00"/>
    <m/>
    <d v="2026-07-03T00:00:00"/>
    <n v="0"/>
    <m/>
    <n v="87.699846759256616"/>
    <s v="Nợ quá hạn từ 60 ngày đến 90 ngày"/>
    <d v="2026-07-03T00:00:00"/>
    <s v=""/>
    <m/>
    <m/>
    <x v="0"/>
    <x v="0"/>
    <m/>
    <s v="42972-13599763"/>
    <e v="#N/A"/>
  </r>
  <r>
    <x v="23"/>
    <x v="9"/>
    <d v="2026-07-06T00:00:00"/>
    <s v="BH18851"/>
    <d v="2026-07-07T00:00:00"/>
    <s v="00046645"/>
    <s v="TC24015491"/>
    <n v="1026180"/>
    <n v="0"/>
    <n v="82094"/>
    <n v="1108274"/>
    <s v="Bán hàng"/>
    <d v="2026-08-24T00:00:00"/>
    <m/>
    <n v="0"/>
    <n v="1108274"/>
    <n v="1108274"/>
    <n v="0"/>
    <d v="2026-07-07T00:00:00"/>
    <m/>
    <d v="2026-07-07T00:00:00"/>
    <n v="0"/>
    <m/>
    <s v=""/>
    <s v="Đã thanh toán"/>
    <d v="2026-07-07T00:00:00"/>
    <d v="2026-08-24T00:00:00"/>
    <m/>
    <m/>
    <x v="0"/>
    <x v="0"/>
    <m/>
    <s v="000466451108274"/>
    <e v="#N/A"/>
  </r>
  <r>
    <x v="29"/>
    <x v="1"/>
    <d v="2026-07-06T00:00:00"/>
    <s v="BH18852"/>
    <d v="2026-07-07T00:00:00"/>
    <s v="00046646"/>
    <s v="TC25029915"/>
    <n v="10096800"/>
    <n v="0"/>
    <n v="807744"/>
    <n v="10904544"/>
    <s v="Bán hàng"/>
    <d v="2026-08-24T00:00:00"/>
    <m/>
    <n v="0"/>
    <n v="10904544"/>
    <n v="10904544"/>
    <n v="0"/>
    <d v="2026-07-07T00:00:00"/>
    <m/>
    <d v="2026-07-07T00:00:00"/>
    <n v="0"/>
    <m/>
    <s v=""/>
    <s v="Đã thanh toán"/>
    <d v="2026-07-07T00:00:00"/>
    <d v="2026-08-24T00:00:00"/>
    <m/>
    <m/>
    <x v="0"/>
    <x v="0"/>
    <m/>
    <s v="0004664610904544"/>
    <e v="#N/A"/>
  </r>
  <r>
    <x v="30"/>
    <x v="5"/>
    <d v="2026-07-07T00:00:00"/>
    <s v="0707EB-49586-621"/>
    <d v="2026-07-07T00:00:00"/>
    <s v="621"/>
    <s v="Hàng Trả - CÔNG TY TNHH MM MEGA MARKET (VIỆT NAM) - Phiếu trả ngày …........... - MEGA-HCM-Q2-49586"/>
    <n v="1383680"/>
    <n v="0"/>
    <n v="110694"/>
    <n v="1494374"/>
    <s v="Hàng trả"/>
    <d v="2026-07-10T00:00:00"/>
    <m/>
    <n v="0"/>
    <n v="-1494374"/>
    <n v="-1494374"/>
    <n v="0"/>
    <d v="2026-07-07T00:00:00"/>
    <m/>
    <d v="2026-07-07T00:00:00"/>
    <n v="0"/>
    <m/>
    <s v=""/>
    <s v="Đã thanh toán"/>
    <d v="2026-07-07T00:00:00"/>
    <d v="2026-07-10T00:00:00"/>
    <m/>
    <m/>
    <x v="0"/>
    <x v="0"/>
    <m/>
    <s v="621-1494374"/>
    <d v="2026-07-10T00:00:00"/>
  </r>
  <r>
    <x v="26"/>
    <x v="17"/>
    <d v="2026-07-07T00:00:00"/>
    <s v="BH19502"/>
    <d v="2026-07-13T00:00:00"/>
    <s v="00048441"/>
    <s v="11014538"/>
    <n v="2052360"/>
    <n v="0"/>
    <n v="164189"/>
    <n v="2216549"/>
    <s v="Bán hàng"/>
    <d v="2026-08-24T00:00:00"/>
    <m/>
    <n v="0"/>
    <n v="2216549"/>
    <n v="2216549"/>
    <n v="0"/>
    <d v="2026-07-13T00:00:00"/>
    <m/>
    <d v="2026-07-13T00:00:00"/>
    <n v="0"/>
    <m/>
    <s v=""/>
    <s v="Đã thanh toán"/>
    <d v="2026-07-13T00:00:00"/>
    <d v="2026-08-24T00:00:00"/>
    <m/>
    <m/>
    <x v="0"/>
    <x v="0"/>
    <m/>
    <s v="000484412216549"/>
    <e v="#N/A"/>
  </r>
  <r>
    <x v="26"/>
    <x v="17"/>
    <d v="2026-07-07T00:00:00"/>
    <s v="BH19503"/>
    <d v="2026-07-13T00:00:00"/>
    <s v="00048442"/>
    <s v="11014850"/>
    <n v="2524200"/>
    <n v="0"/>
    <n v="201936"/>
    <n v="2726136"/>
    <s v="Bán hàng"/>
    <d v="2026-08-24T00:00:00"/>
    <m/>
    <n v="0"/>
    <n v="2726136"/>
    <n v="2726136"/>
    <n v="0"/>
    <d v="2026-07-13T00:00:00"/>
    <m/>
    <d v="2026-07-13T00:00:00"/>
    <n v="0"/>
    <m/>
    <s v=""/>
    <s v="Đã thanh toán"/>
    <d v="2026-07-13T00:00:00"/>
    <d v="2026-08-24T00:00:00"/>
    <m/>
    <m/>
    <x v="0"/>
    <x v="0"/>
    <m/>
    <s v="000484422726136"/>
    <e v="#N/A"/>
  </r>
  <r>
    <x v="38"/>
    <x v="23"/>
    <d v="2026-07-07T00:00:00"/>
    <s v="BH39423"/>
    <d v="2026-07-14T00:00:00"/>
    <s v="00048562"/>
    <s v="14193374"/>
    <n v="1615480"/>
    <n v="0"/>
    <n v="129238"/>
    <n v="1744718"/>
    <s v="Bán hàng"/>
    <d v="2026-08-24T00:00:00"/>
    <m/>
    <n v="0"/>
    <n v="1744718"/>
    <n v="1744718"/>
    <n v="0"/>
    <d v="2026-07-14T00:00:00"/>
    <m/>
    <d v="2026-07-14T00:00:00"/>
    <n v="0"/>
    <m/>
    <s v=""/>
    <s v="Đã thanh toán"/>
    <d v="2026-07-14T00:00:00"/>
    <d v="2026-08-24T00:00:00"/>
    <m/>
    <m/>
    <x v="0"/>
    <x v="0"/>
    <m/>
    <s v="000485621744718"/>
    <e v="#N/A"/>
  </r>
  <r>
    <x v="38"/>
    <x v="23"/>
    <d v="2026-07-08T00:00:00"/>
    <s v="070726MEGA0005"/>
    <d v="2026-07-07T00:00:00"/>
    <s v=""/>
    <s v="Hàng trả -  - Mega Hoàng Mai - 070726MEGA0005 - Phiếu ngày (07/07/2026)-MEGA-HNI-HMI-0005"/>
    <n v="329321"/>
    <n v="0"/>
    <n v="26345"/>
    <n v="355666"/>
    <s v="Hàng trả"/>
    <m/>
    <m/>
    <n v="0"/>
    <n v="-355666"/>
    <n v="0"/>
    <n v="-355666"/>
    <d v="2026-07-07T00:00:00"/>
    <m/>
    <d v="2026-07-07T00:00:00"/>
    <n v="0"/>
    <m/>
    <n v="83.699846759256616"/>
    <s v="Nợ quá hạn từ 60 ngày đến 90 ngày"/>
    <d v="2026-07-07T00:00:00"/>
    <s v=""/>
    <m/>
    <m/>
    <x v="0"/>
    <x v="0"/>
    <m/>
    <s v="-355666"/>
    <e v="#N/A"/>
  </r>
  <r>
    <x v="27"/>
    <x v="8"/>
    <d v="2026-07-08T00:00:00"/>
    <s v="0807EB--001-213"/>
    <d v="2026-07-08T00:00:00"/>
    <s v="213"/>
    <s v="Hàng Trả - CHI NHÁNH CÔNG TY TNHH MM MEGA MARKET (VIỆT NAM) TẠI THÀNH PHỐ HÀ NỘI - Phiếu trả ngày …........... - MEGA-HNI-BTL--001"/>
    <n v="102618"/>
    <n v="0"/>
    <n v="8209"/>
    <n v="110827"/>
    <s v="Hàng trả"/>
    <d v="2026-07-10T00:00:00"/>
    <m/>
    <n v="0"/>
    <n v="-110827"/>
    <n v="-110827"/>
    <n v="0"/>
    <d v="2026-07-08T00:00:00"/>
    <m/>
    <d v="2026-07-08T00:00:00"/>
    <n v="0"/>
    <m/>
    <s v=""/>
    <s v="Đã thanh toán"/>
    <d v="2026-07-08T00:00:00"/>
    <d v="2026-07-10T00:00:00"/>
    <m/>
    <m/>
    <x v="0"/>
    <x v="0"/>
    <m/>
    <s v="213-110827"/>
    <d v="2026-07-10T00:00:00"/>
  </r>
  <r>
    <x v="27"/>
    <x v="8"/>
    <d v="2026-07-08T00:00:00"/>
    <s v="0807EB--001-225"/>
    <d v="2026-07-08T00:00:00"/>
    <s v="225"/>
    <s v="Hàng Trả - CHI NHÁNH CÔNG TY TNHH MM MEGA MARKET (VIỆT NAM) TẠI THÀNH PHỐ HÀ NỘI - Phiếu trả ngày …........... - MEGA-HNI-BTL--001"/>
    <n v="353778"/>
    <n v="0"/>
    <n v="28302"/>
    <n v="382080"/>
    <s v="Hàng trả"/>
    <d v="2026-07-10T00:00:00"/>
    <m/>
    <n v="0"/>
    <n v="-382080"/>
    <n v="-382080"/>
    <n v="0"/>
    <d v="2026-07-08T00:00:00"/>
    <m/>
    <d v="2026-07-08T00:00:00"/>
    <n v="0"/>
    <m/>
    <s v=""/>
    <s v="Đã thanh toán"/>
    <d v="2026-07-08T00:00:00"/>
    <d v="2026-07-10T00:00:00"/>
    <m/>
    <m/>
    <x v="0"/>
    <x v="0"/>
    <m/>
    <s v="225-382080"/>
    <d v="2026-07-10T00:00:00"/>
  </r>
  <r>
    <x v="21"/>
    <x v="10"/>
    <d v="2026-07-08T00:00:00"/>
    <s v="0807EB--006-304"/>
    <d v="2026-07-08T00:00:00"/>
    <s v="304"/>
    <s v="Hàng Trả - CHI NHÁNH CÔNG TY TNHH MM MEGA MARKET (VIỆT NAM) TẠI TỈNH AN GIANG - Phiếu trả ngày …........... - MEGA-AGG-00--006"/>
    <n v="1177484"/>
    <n v="0"/>
    <n v="94198"/>
    <n v="1271682"/>
    <s v="Hàng trả"/>
    <d v="2026-07-10T00:00:00"/>
    <m/>
    <n v="0"/>
    <n v="-1271682"/>
    <n v="-1271682"/>
    <n v="0"/>
    <d v="2026-07-08T00:00:00"/>
    <m/>
    <d v="2026-07-08T00:00:00"/>
    <n v="0"/>
    <m/>
    <s v=""/>
    <s v="Đã thanh toán"/>
    <d v="2026-07-08T00:00:00"/>
    <d v="2026-07-10T00:00:00"/>
    <m/>
    <m/>
    <x v="0"/>
    <x v="0"/>
    <m/>
    <s v="304-1271682"/>
    <d v="2026-07-10T00:00:00"/>
  </r>
  <r>
    <x v="24"/>
    <x v="0"/>
    <d v="2026-07-08T00:00:00"/>
    <s v="0807EB--014-165"/>
    <d v="2026-07-08T00:00:00"/>
    <s v="165"/>
    <s v="Hàng Trả - CHI NHÁNH CÔNG TY TNHH MM MEGA MARKET (VIỆT NAM) TẠI TỈNH ĐẮK LẮK - Phiếu trả ngày …........... - MEGA-DLK-00--014"/>
    <n v="1155114"/>
    <n v="0"/>
    <n v="92409"/>
    <n v="1247523"/>
    <s v="Hàng trả"/>
    <d v="2026-07-10T00:00:00"/>
    <m/>
    <n v="0"/>
    <n v="-1247523"/>
    <n v="-1247523"/>
    <n v="0"/>
    <d v="2026-07-08T00:00:00"/>
    <m/>
    <d v="2026-07-08T00:00:00"/>
    <n v="0"/>
    <m/>
    <s v=""/>
    <s v="Đã thanh toán"/>
    <d v="2026-07-08T00:00:00"/>
    <d v="2026-07-10T00:00:00"/>
    <m/>
    <m/>
    <x v="0"/>
    <x v="0"/>
    <m/>
    <s v="165-1247523"/>
    <d v="2026-07-10T00:00:00"/>
  </r>
  <r>
    <x v="34"/>
    <x v="20"/>
    <d v="2026-07-08T00:00:00"/>
    <s v="BH39687"/>
    <d v="2026-07-14T00:00:00"/>
    <s v="00048565"/>
    <s v="26158668"/>
    <n v="1545055"/>
    <n v="0"/>
    <n v="123604"/>
    <n v="1668659"/>
    <s v="Bán hàng"/>
    <d v="2026-08-24T00:00:00"/>
    <m/>
    <n v="0"/>
    <n v="1668659"/>
    <n v="1668659"/>
    <n v="0"/>
    <d v="2026-07-14T00:00:00"/>
    <m/>
    <d v="2026-07-14T00:00:00"/>
    <n v="0"/>
    <m/>
    <s v=""/>
    <s v="Đã thanh toán"/>
    <d v="2026-07-14T00:00:00"/>
    <d v="2026-08-24T00:00:00"/>
    <m/>
    <m/>
    <x v="0"/>
    <x v="0"/>
    <m/>
    <s v="000485651668659"/>
    <e v="#N/A"/>
  </r>
  <r>
    <x v="38"/>
    <x v="23"/>
    <d v="2026-07-08T00:00:00"/>
    <s v="BH39733"/>
    <d v="2026-07-14T00:00:00"/>
    <s v="00048564"/>
    <s v="14195130"/>
    <n v="1262100"/>
    <n v="0"/>
    <n v="100968"/>
    <n v="1363068"/>
    <s v="Bán hàng"/>
    <d v="2026-08-24T00:00:00"/>
    <m/>
    <n v="0"/>
    <n v="1363068"/>
    <n v="1363068"/>
    <n v="0"/>
    <d v="2026-07-14T00:00:00"/>
    <m/>
    <d v="2026-07-14T00:00:00"/>
    <n v="0"/>
    <m/>
    <s v=""/>
    <s v="Đã thanh toán"/>
    <d v="2026-07-14T00:00:00"/>
    <d v="2026-08-24T00:00:00"/>
    <m/>
    <m/>
    <x v="0"/>
    <x v="0"/>
    <m/>
    <s v="000485641363068"/>
    <e v="#N/A"/>
  </r>
  <r>
    <x v="38"/>
    <x v="23"/>
    <d v="2026-07-08T00:00:00"/>
    <s v="BH39734"/>
    <d v="2026-07-14T00:00:00"/>
    <s v="00048563"/>
    <s v="14194233"/>
    <n v="518875"/>
    <n v="0"/>
    <n v="41510"/>
    <n v="560385"/>
    <s v="Bán hàng"/>
    <d v="2026-08-24T00:00:00"/>
    <m/>
    <n v="0"/>
    <n v="560385"/>
    <n v="560385"/>
    <n v="0"/>
    <d v="2026-07-14T00:00:00"/>
    <m/>
    <d v="2026-07-14T00:00:00"/>
    <n v="0"/>
    <m/>
    <s v=""/>
    <s v="Đã thanh toán"/>
    <d v="2026-07-14T00:00:00"/>
    <d v="2026-08-24T00:00:00"/>
    <m/>
    <m/>
    <x v="0"/>
    <x v="0"/>
    <m/>
    <s v="00048563560385"/>
    <e v="#N/A"/>
  </r>
  <r>
    <x v="38"/>
    <x v="23"/>
    <d v="2026-07-08T00:00:00"/>
    <s v="BH39735"/>
    <d v="2026-07-14T00:00:00"/>
    <s v="00048566"/>
    <s v="14195102"/>
    <n v="10261800"/>
    <n v="0"/>
    <n v="820944"/>
    <n v="11082744"/>
    <s v="Bán hàng"/>
    <d v="2026-08-24T00:00:00"/>
    <m/>
    <n v="0"/>
    <n v="11082744"/>
    <n v="11082744"/>
    <n v="0"/>
    <d v="2026-07-14T00:00:00"/>
    <m/>
    <d v="2026-07-14T00:00:00"/>
    <n v="0"/>
    <m/>
    <s v=""/>
    <s v="Đã thanh toán"/>
    <d v="2026-07-14T00:00:00"/>
    <d v="2026-08-24T00:00:00"/>
    <m/>
    <m/>
    <x v="0"/>
    <x v="0"/>
    <m/>
    <s v="0004856611082744"/>
    <e v="#N/A"/>
  </r>
  <r>
    <x v="18"/>
    <x v="16"/>
    <d v="2026-07-09T00:00:00"/>
    <s v="BH19504"/>
    <d v="2026-07-13T00:00:00"/>
    <s v="00048443"/>
    <s v="12288147"/>
    <n v="920000"/>
    <n v="0"/>
    <n v="73600"/>
    <n v="993600"/>
    <s v="Bán hàng"/>
    <d v="2026-08-24T00:00:00"/>
    <m/>
    <n v="0"/>
    <n v="993600"/>
    <n v="993600"/>
    <n v="0"/>
    <d v="2026-07-13T00:00:00"/>
    <m/>
    <d v="2026-07-13T00:00:00"/>
    <n v="0"/>
    <m/>
    <s v=""/>
    <s v="Đã thanh toán"/>
    <d v="2026-07-13T00:00:00"/>
    <d v="2026-08-24T00:00:00"/>
    <m/>
    <m/>
    <x v="0"/>
    <x v="0"/>
    <m/>
    <s v="00048443993600"/>
    <e v="#N/A"/>
  </r>
  <r>
    <x v="35"/>
    <x v="12"/>
    <d v="2026-07-09T00:00:00"/>
    <s v="BH19505"/>
    <d v="2026-07-13T00:00:00"/>
    <s v="00048444"/>
    <s v="18678880"/>
    <n v="2052360"/>
    <n v="0"/>
    <n v="164189"/>
    <n v="2216549"/>
    <s v="Bán hàng"/>
    <d v="2026-08-24T00:00:00"/>
    <m/>
    <n v="0"/>
    <n v="2216549"/>
    <n v="2216549"/>
    <n v="0"/>
    <d v="2026-07-13T00:00:00"/>
    <m/>
    <d v="2026-07-13T00:00:00"/>
    <n v="0"/>
    <m/>
    <s v=""/>
    <s v="Đã thanh toán"/>
    <d v="2026-07-13T00:00:00"/>
    <d v="2026-08-24T00:00:00"/>
    <m/>
    <m/>
    <x v="0"/>
    <x v="0"/>
    <m/>
    <s v="000484442216549"/>
    <e v="#N/A"/>
  </r>
  <r>
    <x v="35"/>
    <x v="12"/>
    <d v="2026-07-09T00:00:00"/>
    <s v="BH19506"/>
    <d v="2026-07-13T00:00:00"/>
    <s v="00048445"/>
    <s v="18677948"/>
    <n v="2437980"/>
    <n v="0"/>
    <n v="195038"/>
    <n v="2633018"/>
    <s v="Bán hàng"/>
    <d v="2026-08-24T00:00:00"/>
    <m/>
    <n v="0"/>
    <n v="2633018"/>
    <n v="2633018"/>
    <n v="0"/>
    <d v="2026-07-13T00:00:00"/>
    <m/>
    <d v="2026-07-13T00:00:00"/>
    <n v="0"/>
    <m/>
    <s v=""/>
    <s v="Đã thanh toán"/>
    <d v="2026-07-13T00:00:00"/>
    <d v="2026-08-24T00:00:00"/>
    <m/>
    <m/>
    <x v="0"/>
    <x v="0"/>
    <m/>
    <s v="000484452633018"/>
    <e v="#N/A"/>
  </r>
  <r>
    <x v="35"/>
    <x v="12"/>
    <d v="2026-07-09T00:00:00"/>
    <s v="BH19507"/>
    <d v="2026-07-13T00:00:00"/>
    <s v="00048446"/>
    <s v="18677851"/>
    <n v="1037750"/>
    <n v="0"/>
    <n v="83020"/>
    <n v="1120770"/>
    <s v="Bán hàng"/>
    <d v="2026-08-24T00:00:00"/>
    <m/>
    <n v="0"/>
    <n v="1120770"/>
    <n v="1120770"/>
    <n v="0"/>
    <d v="2026-07-13T00:00:00"/>
    <m/>
    <d v="2026-07-13T00:00:00"/>
    <n v="0"/>
    <m/>
    <s v=""/>
    <s v="Đã thanh toán"/>
    <d v="2026-07-13T00:00:00"/>
    <d v="2026-08-24T00:00:00"/>
    <m/>
    <m/>
    <x v="0"/>
    <x v="0"/>
    <m/>
    <s v="000484461120770"/>
    <e v="#N/A"/>
  </r>
  <r>
    <x v="35"/>
    <x v="12"/>
    <d v="2026-07-09T00:00:00"/>
    <s v="BH19508"/>
    <d v="2026-07-13T00:00:00"/>
    <s v="00048447"/>
    <s v="18679194"/>
    <n v="541206"/>
    <n v="0"/>
    <n v="43296"/>
    <n v="584502"/>
    <s v="Bán hàng"/>
    <d v="2026-08-24T00:00:00"/>
    <m/>
    <n v="0"/>
    <n v="584502"/>
    <n v="584502"/>
    <n v="0"/>
    <d v="2026-07-13T00:00:00"/>
    <m/>
    <d v="2026-07-13T00:00:00"/>
    <n v="0"/>
    <m/>
    <s v=""/>
    <s v="Đã thanh toán"/>
    <d v="2026-07-13T00:00:00"/>
    <d v="2026-08-24T00:00:00"/>
    <m/>
    <m/>
    <x v="0"/>
    <x v="0"/>
    <m/>
    <s v="00048447584502"/>
    <e v="#N/A"/>
  </r>
  <r>
    <x v="15"/>
    <x v="15"/>
    <d v="2026-07-09T00:00:00"/>
    <s v="BH19509"/>
    <d v="2026-07-13T00:00:00"/>
    <s v="00048448"/>
    <s v="TC91057667"/>
    <n v="5028360"/>
    <n v="0"/>
    <n v="402269"/>
    <n v="5430629"/>
    <s v="Bán hàng"/>
    <d v="2026-08-24T00:00:00"/>
    <m/>
    <n v="0"/>
    <n v="5430629"/>
    <n v="5430629"/>
    <n v="0"/>
    <d v="2026-07-13T00:00:00"/>
    <m/>
    <d v="2026-07-13T00:00:00"/>
    <n v="0"/>
    <m/>
    <s v=""/>
    <s v="Đã thanh toán"/>
    <d v="2026-07-13T00:00:00"/>
    <d v="2026-08-24T00:00:00"/>
    <m/>
    <m/>
    <x v="0"/>
    <x v="0"/>
    <m/>
    <s v="000484485430629"/>
    <e v="#N/A"/>
  </r>
  <r>
    <x v="33"/>
    <x v="14"/>
    <d v="2026-07-09T00:00:00"/>
    <s v="BH19510"/>
    <d v="2026-07-13T00:00:00"/>
    <s v="00048449"/>
    <s v="TC28048072"/>
    <n v="859060"/>
    <n v="0"/>
    <n v="68725"/>
    <n v="927785"/>
    <s v="Bán hàng"/>
    <d v="2026-08-24T00:00:00"/>
    <m/>
    <n v="0"/>
    <n v="927785"/>
    <n v="927785"/>
    <n v="0"/>
    <d v="2026-07-13T00:00:00"/>
    <m/>
    <d v="2026-07-13T00:00:00"/>
    <n v="0"/>
    <m/>
    <s v=""/>
    <s v="Đã thanh toán"/>
    <d v="2026-07-13T00:00:00"/>
    <d v="2026-08-24T00:00:00"/>
    <m/>
    <m/>
    <x v="0"/>
    <x v="0"/>
    <m/>
    <s v="00048449927785"/>
    <e v="#N/A"/>
  </r>
  <r>
    <x v="29"/>
    <x v="1"/>
    <d v="2026-07-09T00:00:00"/>
    <s v="BH19511"/>
    <d v="2026-07-13T00:00:00"/>
    <s v="00048450"/>
    <s v="TC25030927"/>
    <n v="7215890"/>
    <n v="0"/>
    <n v="577271"/>
    <n v="7793161"/>
    <s v="Bán hàng"/>
    <d v="2026-08-24T00:00:00"/>
    <m/>
    <n v="0"/>
    <n v="7793161"/>
    <n v="7793161"/>
    <n v="0"/>
    <d v="2026-07-13T00:00:00"/>
    <m/>
    <d v="2026-07-13T00:00:00"/>
    <n v="0"/>
    <m/>
    <s v=""/>
    <s v="Đã thanh toán"/>
    <d v="2026-07-13T00:00:00"/>
    <d v="2026-08-24T00:00:00"/>
    <m/>
    <m/>
    <x v="0"/>
    <x v="0"/>
    <m/>
    <s v="000484507793161"/>
    <e v="#N/A"/>
  </r>
  <r>
    <x v="21"/>
    <x v="10"/>
    <d v="2026-07-09T00:00:00"/>
    <s v="BH19512"/>
    <d v="2026-07-13T00:00:00"/>
    <s v="00048451"/>
    <s v="TC20089121"/>
    <n v="4102390"/>
    <n v="0"/>
    <n v="328191"/>
    <n v="4430581"/>
    <s v="Bán hàng"/>
    <d v="2026-08-24T00:00:00"/>
    <m/>
    <n v="0"/>
    <n v="4430581"/>
    <n v="4430581"/>
    <n v="0"/>
    <d v="2026-07-13T00:00:00"/>
    <m/>
    <d v="2026-07-13T00:00:00"/>
    <n v="0"/>
    <m/>
    <s v=""/>
    <s v="Đã thanh toán"/>
    <d v="2026-07-13T00:00:00"/>
    <d v="2026-08-24T00:00:00"/>
    <m/>
    <m/>
    <x v="0"/>
    <x v="0"/>
    <m/>
    <s v="000484514430581"/>
    <e v="#N/A"/>
  </r>
  <r>
    <x v="17"/>
    <x v="4"/>
    <d v="2026-07-09T00:00:00"/>
    <s v="BH19513"/>
    <d v="2026-07-13T00:00:00"/>
    <s v="00048452"/>
    <s v="TC15177673"/>
    <n v="1425000"/>
    <n v="0"/>
    <n v="114000"/>
    <n v="1539000"/>
    <s v="Bán hàng"/>
    <d v="2026-08-24T00:00:00"/>
    <m/>
    <n v="0"/>
    <n v="1539000"/>
    <n v="1539000"/>
    <n v="0"/>
    <d v="2026-07-13T00:00:00"/>
    <m/>
    <d v="2026-07-13T00:00:00"/>
    <n v="0"/>
    <m/>
    <s v=""/>
    <s v="Đã thanh toán"/>
    <d v="2026-07-13T00:00:00"/>
    <d v="2026-08-24T00:00:00"/>
    <m/>
    <m/>
    <x v="0"/>
    <x v="0"/>
    <m/>
    <s v="000484521539000"/>
    <e v="#N/A"/>
  </r>
  <r>
    <x v="19"/>
    <x v="6"/>
    <d v="2026-07-09T00:00:00"/>
    <s v="BH19514"/>
    <d v="2026-07-13T00:00:00"/>
    <s v="00048453"/>
    <s v="TC16241148"/>
    <n v="1001005"/>
    <n v="0"/>
    <n v="80080"/>
    <n v="1081085"/>
    <s v="Bán hàng"/>
    <d v="2026-08-24T00:00:00"/>
    <m/>
    <n v="0"/>
    <n v="1081085"/>
    <n v="1081085"/>
    <n v="0"/>
    <d v="2026-07-13T00:00:00"/>
    <m/>
    <d v="2026-07-13T00:00:00"/>
    <n v="0"/>
    <m/>
    <s v=""/>
    <s v="Đã thanh toán"/>
    <d v="2026-07-13T00:00:00"/>
    <d v="2026-08-24T00:00:00"/>
    <m/>
    <m/>
    <x v="0"/>
    <x v="0"/>
    <m/>
    <s v="000484531081085"/>
    <e v="#N/A"/>
  </r>
  <r>
    <x v="31"/>
    <x v="18"/>
    <d v="2026-07-10T00:00:00"/>
    <s v="BH19515"/>
    <d v="2026-07-13T00:00:00"/>
    <s v="00048454"/>
    <s v="10301821"/>
    <n v="2253985"/>
    <n v="0"/>
    <n v="180319"/>
    <n v="2434304"/>
    <s v="Bán hàng"/>
    <d v="2026-08-24T00:00:00"/>
    <m/>
    <n v="0"/>
    <n v="2434304"/>
    <n v="2434304"/>
    <n v="0"/>
    <d v="2026-07-13T00:00:00"/>
    <m/>
    <d v="2026-07-13T00:00:00"/>
    <n v="0"/>
    <m/>
    <s v=""/>
    <s v="Đã thanh toán"/>
    <d v="2026-07-13T00:00:00"/>
    <d v="2026-08-24T00:00:00"/>
    <m/>
    <m/>
    <x v="0"/>
    <x v="0"/>
    <m/>
    <s v="000484542434304"/>
    <e v="#N/A"/>
  </r>
  <r>
    <x v="31"/>
    <x v="18"/>
    <d v="2026-07-10T00:00:00"/>
    <s v="BH19516"/>
    <d v="2026-07-13T00:00:00"/>
    <s v="00048455"/>
    <s v="10301496"/>
    <n v="2052360"/>
    <n v="0"/>
    <n v="164189"/>
    <n v="2216549"/>
    <s v="Bán hàng"/>
    <d v="2026-08-24T00:00:00"/>
    <m/>
    <n v="0"/>
    <n v="2216549"/>
    <n v="2216549"/>
    <n v="0"/>
    <d v="2026-07-13T00:00:00"/>
    <m/>
    <d v="2026-07-13T00:00:00"/>
    <n v="0"/>
    <m/>
    <s v=""/>
    <s v="Đã thanh toán"/>
    <d v="2026-07-13T00:00:00"/>
    <d v="2026-08-24T00:00:00"/>
    <m/>
    <m/>
    <x v="0"/>
    <x v="0"/>
    <m/>
    <s v="000484552216549"/>
    <e v="#N/A"/>
  </r>
  <r>
    <x v="15"/>
    <x v="15"/>
    <d v="2026-07-13T00:00:00"/>
    <s v="BH19717"/>
    <d v="2026-07-16T00:00:00"/>
    <s v="00049344"/>
    <s v="TC91058519"/>
    <n v="2332220"/>
    <n v="0"/>
    <n v="186578"/>
    <n v="2518798"/>
    <s v="Bán hàng"/>
    <d v="2026-08-24T00:00:00"/>
    <m/>
    <n v="0"/>
    <n v="2518798"/>
    <n v="2518798"/>
    <n v="0"/>
    <d v="2026-07-16T00:00:00"/>
    <m/>
    <d v="2026-07-16T00:00:00"/>
    <n v="0"/>
    <m/>
    <s v=""/>
    <s v="Đã thanh toán"/>
    <d v="2026-07-16T00:00:00"/>
    <d v="2026-08-24T00:00:00"/>
    <m/>
    <m/>
    <x v="0"/>
    <x v="0"/>
    <m/>
    <s v="000493442518798"/>
    <e v="#N/A"/>
  </r>
  <r>
    <x v="24"/>
    <x v="0"/>
    <d v="2026-07-13T00:00:00"/>
    <s v="BH19718"/>
    <d v="2026-07-16T00:00:00"/>
    <s v="00049345"/>
    <s v="TC27063467"/>
    <n v="3143120"/>
    <n v="0"/>
    <n v="251450"/>
    <n v="3394570"/>
    <s v="Bán hàng"/>
    <d v="2026-08-24T00:00:00"/>
    <m/>
    <n v="0"/>
    <n v="3394570"/>
    <n v="3394570"/>
    <n v="0"/>
    <d v="2026-07-16T00:00:00"/>
    <m/>
    <d v="2026-07-16T00:00:00"/>
    <n v="0"/>
    <m/>
    <s v=""/>
    <s v="Đã thanh toán"/>
    <d v="2026-07-16T00:00:00"/>
    <d v="2026-08-24T00:00:00"/>
    <m/>
    <m/>
    <x v="0"/>
    <x v="0"/>
    <m/>
    <s v="000493453394570"/>
    <e v="#N/A"/>
  </r>
  <r>
    <x v="20"/>
    <x v="3"/>
    <d v="2026-07-13T00:00:00"/>
    <s v="BH19719"/>
    <d v="2026-07-16T00:00:00"/>
    <s v="00049346"/>
    <s v="TC17430590"/>
    <n v="3966315"/>
    <n v="0"/>
    <n v="317305"/>
    <n v="4283620"/>
    <s v="Bán hàng"/>
    <d v="2026-08-24T00:00:00"/>
    <m/>
    <n v="0"/>
    <n v="4283620"/>
    <n v="4283620"/>
    <n v="0"/>
    <d v="2026-07-16T00:00:00"/>
    <m/>
    <d v="2026-07-16T00:00:00"/>
    <n v="0"/>
    <m/>
    <s v=""/>
    <s v="Đã thanh toán"/>
    <d v="2026-07-16T00:00:00"/>
    <d v="2026-08-24T00:00:00"/>
    <m/>
    <m/>
    <x v="0"/>
    <x v="0"/>
    <m/>
    <s v="000493464283620"/>
    <e v="#N/A"/>
  </r>
  <r>
    <x v="38"/>
    <x v="23"/>
    <d v="2026-07-13T00:00:00"/>
    <s v="BH40496"/>
    <d v="2026-07-17T00:00:00"/>
    <s v="00049601"/>
    <s v="14194531"/>
    <n v="1295555"/>
    <n v="0"/>
    <n v="103644"/>
    <n v="1399199"/>
    <s v="Bán hàng"/>
    <d v="2026-08-24T00:00:00"/>
    <m/>
    <n v="0"/>
    <n v="1399199"/>
    <n v="1399199"/>
    <n v="0"/>
    <d v="2026-07-17T00:00:00"/>
    <m/>
    <d v="2026-07-17T00:00:00"/>
    <n v="0"/>
    <m/>
    <s v=""/>
    <s v="Đã thanh toán"/>
    <d v="2026-07-17T00:00:00"/>
    <d v="2026-08-24T00:00:00"/>
    <m/>
    <m/>
    <x v="0"/>
    <x v="0"/>
    <m/>
    <s v="000496011399199"/>
    <e v="#N/A"/>
  </r>
  <r>
    <x v="34"/>
    <x v="20"/>
    <d v="2026-07-13T00:00:00"/>
    <s v="BH40521"/>
    <d v="2026-07-17T00:00:00"/>
    <s v="00049613"/>
    <s v="26158972"/>
    <n v="362500"/>
    <n v="0"/>
    <n v="29000"/>
    <n v="391500"/>
    <s v="Bán hàng"/>
    <d v="2026-08-24T00:00:00"/>
    <m/>
    <n v="0"/>
    <n v="391500"/>
    <n v="391500"/>
    <n v="0"/>
    <d v="2026-07-17T00:00:00"/>
    <m/>
    <d v="2026-07-17T00:00:00"/>
    <n v="0"/>
    <m/>
    <s v=""/>
    <s v="Đã thanh toán"/>
    <d v="2026-07-17T00:00:00"/>
    <d v="2026-08-24T00:00:00"/>
    <m/>
    <m/>
    <x v="0"/>
    <x v="0"/>
    <m/>
    <s v="00049613391500"/>
    <e v="#N/A"/>
  </r>
  <r>
    <x v="16"/>
    <x v="11"/>
    <d v="2026-07-14T00:00:00"/>
    <s v="BH20399"/>
    <d v="2026-07-20T00:00:00"/>
    <s v="00050116"/>
    <s v="19155188"/>
    <n v="3438710"/>
    <n v="0"/>
    <n v="275097"/>
    <n v="3713807"/>
    <s v="Bán hàng"/>
    <d v="2026-08-24T00:00:00"/>
    <m/>
    <n v="0"/>
    <n v="3713807"/>
    <n v="3713807"/>
    <n v="0"/>
    <d v="2026-07-20T00:00:00"/>
    <m/>
    <d v="2026-07-20T00:00:00"/>
    <n v="0"/>
    <m/>
    <s v=""/>
    <s v="Đã thanh toán"/>
    <d v="2026-07-20T00:00:00"/>
    <d v="2026-08-24T00:00:00"/>
    <m/>
    <m/>
    <x v="0"/>
    <x v="0"/>
    <m/>
    <s v="000501163713807"/>
    <e v="#N/A"/>
  </r>
  <r>
    <x v="30"/>
    <x v="5"/>
    <d v="2026-07-16T00:00:00"/>
    <s v="1607MEGA-49586-3438"/>
    <d v="2026-07-16T00:00:00"/>
    <s v="3438"/>
    <s v="ĐÃ CÓ PHIẾU - Hàng Trả - CÔNG TY TNHH MM MEGA MARKET (VIỆT NAM) - Phiếu trả ngày  07-07 - MEGA-HCM-Q2-49586"/>
    <n v="754250"/>
    <n v="0"/>
    <n v="60340"/>
    <n v="814590"/>
    <s v="Hàng trả"/>
    <d v="2026-07-24T00:00:00"/>
    <m/>
    <n v="0"/>
    <n v="-814590"/>
    <n v="-814590"/>
    <n v="0"/>
    <d v="2026-07-16T00:00:00"/>
    <m/>
    <d v="2026-07-16T00:00:00"/>
    <n v="0"/>
    <m/>
    <s v=""/>
    <s v="Đã thanh toán"/>
    <d v="2026-07-16T00:00:00"/>
    <d v="2026-07-24T00:00:00"/>
    <m/>
    <m/>
    <x v="0"/>
    <x v="0"/>
    <m/>
    <s v="3438-814590"/>
    <d v="2026-07-24T00:00:00"/>
  </r>
  <r>
    <x v="23"/>
    <x v="9"/>
    <d v="2026-07-16T00:00:00"/>
    <s v="BH20400"/>
    <d v="2026-07-20T00:00:00"/>
    <s v="00050117"/>
    <s v="TC24019073"/>
    <n v="4242320"/>
    <n v="0"/>
    <n v="339386"/>
    <n v="4581706"/>
    <s v="Bán hàng"/>
    <d v="2026-08-24T00:00:00"/>
    <m/>
    <n v="0"/>
    <n v="4581706"/>
    <n v="4581706"/>
    <n v="0"/>
    <d v="2026-07-20T00:00:00"/>
    <m/>
    <d v="2026-07-20T00:00:00"/>
    <n v="0"/>
    <m/>
    <s v=""/>
    <s v="Đã thanh toán"/>
    <d v="2026-07-20T00:00:00"/>
    <d v="2026-08-24T00:00:00"/>
    <m/>
    <m/>
    <x v="0"/>
    <x v="0"/>
    <m/>
    <s v="000501174581706"/>
    <e v="#N/A"/>
  </r>
  <r>
    <x v="29"/>
    <x v="1"/>
    <d v="2026-07-16T00:00:00"/>
    <s v="BH20401"/>
    <d v="2026-07-20T00:00:00"/>
    <s v="00050118"/>
    <s v="TC25033601"/>
    <n v="725000"/>
    <n v="0"/>
    <n v="58000"/>
    <n v="783000"/>
    <s v="Bán hàng"/>
    <d v="2026-08-24T00:00:00"/>
    <m/>
    <n v="0"/>
    <n v="783000"/>
    <n v="783000"/>
    <n v="0"/>
    <d v="2026-07-20T00:00:00"/>
    <m/>
    <d v="2026-07-20T00:00:00"/>
    <n v="0"/>
    <m/>
    <s v=""/>
    <s v="Đã thanh toán"/>
    <d v="2026-07-20T00:00:00"/>
    <d v="2026-08-24T00:00:00"/>
    <m/>
    <m/>
    <x v="0"/>
    <x v="0"/>
    <m/>
    <s v="00050118783000"/>
    <e v="#N/A"/>
  </r>
  <r>
    <x v="22"/>
    <x v="2"/>
    <d v="2026-07-16T00:00:00"/>
    <s v="BH20402"/>
    <d v="2026-07-20T00:00:00"/>
    <s v="00050119"/>
    <s v="TC22062404"/>
    <n v="4852180"/>
    <n v="0"/>
    <n v="388174"/>
    <n v="5240354"/>
    <s v="Bán hàng"/>
    <d v="2026-08-24T00:00:00"/>
    <m/>
    <n v="0"/>
    <n v="5240354"/>
    <n v="5240354"/>
    <n v="0"/>
    <d v="2026-07-20T00:00:00"/>
    <m/>
    <d v="2026-07-20T00:00:00"/>
    <n v="0"/>
    <m/>
    <s v=""/>
    <s v="Đã thanh toán"/>
    <d v="2026-07-20T00:00:00"/>
    <d v="2026-08-24T00:00:00"/>
    <m/>
    <m/>
    <x v="0"/>
    <x v="0"/>
    <m/>
    <s v="000501195240354"/>
    <e v="#N/A"/>
  </r>
  <r>
    <x v="25"/>
    <x v="13"/>
    <d v="2026-07-16T00:00:00"/>
    <s v="BH20403"/>
    <d v="2026-07-20T00:00:00"/>
    <s v="00050120"/>
    <s v="TC21503349"/>
    <n v="700000"/>
    <n v="0"/>
    <n v="56000"/>
    <n v="756000"/>
    <s v="Bán hàng"/>
    <d v="2026-08-24T00:00:00"/>
    <m/>
    <n v="0"/>
    <n v="756000"/>
    <n v="756000"/>
    <n v="0"/>
    <d v="2026-07-20T00:00:00"/>
    <m/>
    <d v="2026-07-20T00:00:00"/>
    <n v="0"/>
    <m/>
    <s v=""/>
    <s v="Đã thanh toán"/>
    <d v="2026-07-20T00:00:00"/>
    <d v="2026-08-24T00:00:00"/>
    <m/>
    <m/>
    <x v="0"/>
    <x v="0"/>
    <m/>
    <s v="00050120756000"/>
    <e v="#N/A"/>
  </r>
  <r>
    <x v="21"/>
    <x v="10"/>
    <d v="2026-07-16T00:00:00"/>
    <s v="BH20404"/>
    <d v="2026-07-20T00:00:00"/>
    <s v="00050121"/>
    <s v="TC20092332"/>
    <n v="1632500"/>
    <n v="0"/>
    <n v="130600"/>
    <n v="1763100"/>
    <s v="Bán hàng"/>
    <d v="2026-08-24T00:00:00"/>
    <m/>
    <n v="0"/>
    <n v="1763100"/>
    <n v="1763100"/>
    <n v="0"/>
    <d v="2026-07-20T00:00:00"/>
    <m/>
    <d v="2026-07-20T00:00:00"/>
    <n v="0"/>
    <m/>
    <s v=""/>
    <s v="Đã thanh toán"/>
    <d v="2026-07-20T00:00:00"/>
    <d v="2026-08-24T00:00:00"/>
    <m/>
    <m/>
    <x v="0"/>
    <x v="0"/>
    <m/>
    <s v="000501211763100"/>
    <e v="#N/A"/>
  </r>
  <r>
    <x v="20"/>
    <x v="3"/>
    <d v="2026-07-16T00:00:00"/>
    <s v="BH20405"/>
    <d v="2026-07-20T00:00:00"/>
    <s v="00050122"/>
    <s v="TC17432680"/>
    <n v="700000"/>
    <n v="0"/>
    <n v="56000"/>
    <n v="756000"/>
    <s v="Bán hàng"/>
    <d v="2026-08-24T00:00:00"/>
    <m/>
    <n v="0"/>
    <n v="756000"/>
    <n v="756000"/>
    <n v="0"/>
    <d v="2026-07-20T00:00:00"/>
    <m/>
    <d v="2026-07-20T00:00:00"/>
    <n v="0"/>
    <m/>
    <s v=""/>
    <s v="Đã thanh toán"/>
    <d v="2026-07-20T00:00:00"/>
    <d v="2026-08-24T00:00:00"/>
    <m/>
    <m/>
    <x v="0"/>
    <x v="0"/>
    <m/>
    <s v="00050122756000"/>
    <e v="#N/A"/>
  </r>
  <r>
    <x v="19"/>
    <x v="6"/>
    <d v="2026-07-16T00:00:00"/>
    <s v="BH20406"/>
    <d v="2026-07-20T00:00:00"/>
    <s v="00050123"/>
    <s v="TC16244423"/>
    <n v="4139680"/>
    <n v="0"/>
    <n v="331174"/>
    <n v="4470854"/>
    <s v="Bán hàng"/>
    <d v="2026-08-24T00:00:00"/>
    <m/>
    <n v="0"/>
    <n v="4470854"/>
    <n v="4470854"/>
    <n v="0"/>
    <d v="2026-07-20T00:00:00"/>
    <m/>
    <d v="2026-07-20T00:00:00"/>
    <n v="0"/>
    <m/>
    <s v=""/>
    <s v="Đã thanh toán"/>
    <d v="2026-07-20T00:00:00"/>
    <d v="2026-08-24T00:00:00"/>
    <m/>
    <m/>
    <x v="0"/>
    <x v="0"/>
    <m/>
    <s v="000501234470854"/>
    <e v="#N/A"/>
  </r>
  <r>
    <x v="17"/>
    <x v="4"/>
    <d v="2026-07-16T00:00:00"/>
    <s v="BH20407"/>
    <d v="2026-07-20T00:00:00"/>
    <s v="00050124"/>
    <s v="TC15181356"/>
    <n v="5888845"/>
    <n v="0"/>
    <n v="471108"/>
    <n v="6359953"/>
    <s v="Bán hàng"/>
    <d v="2026-08-24T00:00:00"/>
    <m/>
    <n v="0"/>
    <n v="6359953"/>
    <n v="6359953"/>
    <n v="0"/>
    <d v="2026-07-20T00:00:00"/>
    <m/>
    <d v="2026-07-20T00:00:00"/>
    <n v="0"/>
    <m/>
    <s v=""/>
    <s v="Đã thanh toán"/>
    <d v="2026-07-20T00:00:00"/>
    <d v="2026-08-24T00:00:00"/>
    <m/>
    <m/>
    <x v="0"/>
    <x v="0"/>
    <m/>
    <s v="000501246359953"/>
    <e v="#N/A"/>
  </r>
  <r>
    <x v="17"/>
    <x v="4"/>
    <d v="2026-07-17T00:00:00"/>
    <s v="1707MEGA--002-384"/>
    <d v="2026-07-17T00:00:00"/>
    <s v="384"/>
    <s v="Hàng Trả - CHI NHÁNH CÔNG TY TNHH MM MEGA MARKET (VIỆT NAM) TẠI THÀNH PHỐ CẦN THƠ - Phiếu trả ngày …........... - MEGA-CTO-00--002"/>
    <n v="605808"/>
    <n v="0"/>
    <n v="48465"/>
    <n v="654273"/>
    <s v="Hàng trả"/>
    <d v="2026-07-24T00:00:00"/>
    <m/>
    <n v="0"/>
    <n v="-654273"/>
    <n v="-654273"/>
    <n v="0"/>
    <d v="2026-07-17T00:00:00"/>
    <m/>
    <d v="2026-07-17T00:00:00"/>
    <n v="0"/>
    <m/>
    <s v=""/>
    <s v="Đã thanh toán"/>
    <d v="2026-07-17T00:00:00"/>
    <d v="2026-07-24T00:00:00"/>
    <m/>
    <m/>
    <x v="0"/>
    <x v="0"/>
    <m/>
    <s v="384-654273"/>
    <d v="2026-07-24T00:00:00"/>
  </r>
  <r>
    <x v="19"/>
    <x v="6"/>
    <d v="2026-07-17T00:00:00"/>
    <s v="1707MEGA--003-231"/>
    <d v="2026-07-17T00:00:00"/>
    <s v="231"/>
    <s v="Hàng Trả - CHI NHÁNH CÔNG TY TNHH MM MEGA MARKET (VIỆT NAM) TẠI HẢI PHÒNG - Phiếu trả ngày …........... - MEGA-HPG-01--003"/>
    <n v="423446"/>
    <n v="0"/>
    <n v="33876"/>
    <n v="457322"/>
    <s v="Hàng trả"/>
    <d v="2026-07-24T00:00:00"/>
    <m/>
    <n v="0"/>
    <n v="-457322"/>
    <n v="-457322"/>
    <n v="0"/>
    <d v="2026-07-17T00:00:00"/>
    <m/>
    <d v="2026-07-17T00:00:00"/>
    <n v="0"/>
    <m/>
    <s v=""/>
    <s v="Đã thanh toán"/>
    <d v="2026-07-17T00:00:00"/>
    <d v="2026-07-24T00:00:00"/>
    <m/>
    <m/>
    <x v="0"/>
    <x v="0"/>
    <m/>
    <s v="231-457322"/>
    <d v="2026-07-24T00:00:00"/>
  </r>
  <r>
    <x v="22"/>
    <x v="2"/>
    <d v="2026-07-17T00:00:00"/>
    <s v="1707MEGA--009-219"/>
    <d v="2026-07-17T00:00:00"/>
    <s v="219"/>
    <s v="Hàng Trả - CHI NHÁNH CÔNG TY TNHH MM MEGA MARKET (VIỆT NAM) TẠI TỈNH BÀ RỊA - VŨNG TÀU - Phiếu trả ngày …........... - MEGA-HCM-00--009"/>
    <n v="1807095"/>
    <n v="0"/>
    <n v="144567"/>
    <n v="1951662"/>
    <s v="Hàng trả"/>
    <d v="2026-07-24T00:00:00"/>
    <m/>
    <n v="0"/>
    <n v="-1951662"/>
    <n v="-1951662"/>
    <n v="0"/>
    <d v="2026-07-17T00:00:00"/>
    <m/>
    <d v="2026-07-17T00:00:00"/>
    <n v="0"/>
    <m/>
    <s v=""/>
    <s v="Đã thanh toán"/>
    <d v="2026-07-17T00:00:00"/>
    <d v="2026-07-24T00:00:00"/>
    <m/>
    <m/>
    <x v="0"/>
    <x v="0"/>
    <m/>
    <s v="219-1951662"/>
    <d v="2026-07-24T00:00:00"/>
  </r>
  <r>
    <x v="33"/>
    <x v="14"/>
    <d v="2026-07-17T00:00:00"/>
    <s v="1707MEGA--015-315"/>
    <d v="2026-07-17T00:00:00"/>
    <s v="315"/>
    <s v="Hàng Trả - CHI NHÁNH CÔNG TY TNHH MM MEGA MARKET (VIỆT NAM) TẠI KIÊN GIANG - Phiếu trả ngày …........... - MEGA-AGG-00--015"/>
    <n v="1470429"/>
    <n v="0"/>
    <n v="117634"/>
    <n v="1588063"/>
    <s v="Hàng trả"/>
    <d v="2026-07-24T00:00:00"/>
    <m/>
    <n v="0"/>
    <n v="-1588063"/>
    <n v="-1588063"/>
    <n v="0"/>
    <d v="2026-07-17T00:00:00"/>
    <m/>
    <d v="2026-07-17T00:00:00"/>
    <n v="0"/>
    <m/>
    <s v=""/>
    <s v="Đã thanh toán"/>
    <d v="2026-07-17T00:00:00"/>
    <d v="2026-07-24T00:00:00"/>
    <m/>
    <m/>
    <x v="0"/>
    <x v="0"/>
    <m/>
    <s v="315-1588063"/>
    <d v="2026-07-24T00:00:00"/>
  </r>
  <r>
    <x v="31"/>
    <x v="18"/>
    <d v="2026-07-17T00:00:00"/>
    <s v="BH20408"/>
    <d v="2026-07-20T00:00:00"/>
    <s v="00050125"/>
    <s v="10305704"/>
    <n v="12656090"/>
    <n v="0"/>
    <n v="1012487"/>
    <n v="13668577"/>
    <s v="Bán hàng"/>
    <d v="2026-08-24T00:00:00"/>
    <m/>
    <n v="0"/>
    <n v="13668577"/>
    <n v="13668577"/>
    <n v="0"/>
    <d v="2026-07-20T00:00:00"/>
    <m/>
    <d v="2026-07-20T00:00:00"/>
    <n v="0"/>
    <m/>
    <s v=""/>
    <s v="Đã thanh toán"/>
    <d v="2026-07-20T00:00:00"/>
    <d v="2026-08-24T00:00:00"/>
    <m/>
    <m/>
    <x v="0"/>
    <x v="0"/>
    <m/>
    <s v="0005012513668577"/>
    <e v="#N/A"/>
  </r>
  <r>
    <x v="31"/>
    <x v="18"/>
    <d v="2026-07-17T00:00:00"/>
    <s v="BH20409"/>
    <d v="2026-07-20T00:00:00"/>
    <s v="00050126"/>
    <s v="10305164"/>
    <n v="140000"/>
    <n v="0"/>
    <n v="11200"/>
    <n v="151200"/>
    <s v="Bán hàng"/>
    <d v="2026-08-24T00:00:00"/>
    <m/>
    <n v="0"/>
    <n v="151200"/>
    <n v="151200"/>
    <n v="0"/>
    <d v="2026-07-20T00:00:00"/>
    <m/>
    <d v="2026-07-20T00:00:00"/>
    <n v="0"/>
    <m/>
    <s v=""/>
    <s v="Đã thanh toán"/>
    <d v="2026-07-20T00:00:00"/>
    <d v="2026-08-24T00:00:00"/>
    <m/>
    <m/>
    <x v="0"/>
    <x v="0"/>
    <m/>
    <s v="00050126151200"/>
    <e v="#N/A"/>
  </r>
  <r>
    <x v="30"/>
    <x v="5"/>
    <d v="2026-07-20T00:00:00"/>
    <s v="MDV00511"/>
    <d v="2026-07-20T00:00:00"/>
    <s v="5854"/>
    <s v="Ho tro phi van chuyen T6/2026"/>
    <n v="6107096"/>
    <m/>
    <n v="488569"/>
    <n v="6595665"/>
    <s v="Giảm công nợ"/>
    <m/>
    <m/>
    <n v="0"/>
    <n v="-6595665"/>
    <n v="0"/>
    <n v="-6595665"/>
    <d v="2026-07-20T00:00:00"/>
    <m/>
    <d v="2026-07-20T00:00:00"/>
    <n v="0"/>
    <m/>
    <n v="70.699846759256616"/>
    <s v="Nợ quá hạn từ 60 ngày đến 90 ngày"/>
    <d v="2026-07-20T00:00:00"/>
    <s v=""/>
    <m/>
    <m/>
    <x v="0"/>
    <x v="0"/>
    <m/>
    <s v="5854-6595665"/>
    <d v="2026-07-24T00:00:00"/>
  </r>
  <r>
    <x v="33"/>
    <x v="14"/>
    <d v="2026-07-20T00:00:00"/>
    <s v="BH20554"/>
    <d v="2026-07-23T00:00:00"/>
    <s v="00050704"/>
    <s v="TC28051769"/>
    <n v="2841005"/>
    <n v="0"/>
    <n v="227280"/>
    <n v="3068285"/>
    <s v="Bán hàng"/>
    <d v="2026-09-10T00:00:00"/>
    <m/>
    <n v="0"/>
    <n v="3068285"/>
    <n v="3068285"/>
    <n v="0"/>
    <d v="2026-07-23T00:00:00"/>
    <m/>
    <d v="2026-07-23T00:00:00"/>
    <n v="0"/>
    <m/>
    <s v=""/>
    <s v="Đã thanh toán"/>
    <d v="2026-07-23T00:00:00"/>
    <d v="2026-09-10T00:00:00"/>
    <m/>
    <m/>
    <x v="0"/>
    <x v="0"/>
    <m/>
    <s v="000507043068285"/>
    <e v="#N/A"/>
  </r>
  <r>
    <x v="24"/>
    <x v="0"/>
    <d v="2026-07-20T00:00:00"/>
    <s v="BH20555"/>
    <d v="2026-07-23T00:00:00"/>
    <s v="00050705"/>
    <s v="TC27066929"/>
    <n v="1615480"/>
    <n v="0"/>
    <n v="129238"/>
    <n v="1744718"/>
    <s v="Bán hàng"/>
    <d v="2026-09-10T00:00:00"/>
    <m/>
    <n v="0"/>
    <n v="1744718"/>
    <n v="1744718"/>
    <n v="0"/>
    <d v="2026-07-23T00:00:00"/>
    <m/>
    <d v="2026-07-23T00:00:00"/>
    <n v="0"/>
    <m/>
    <s v=""/>
    <s v="Đã thanh toán"/>
    <d v="2026-07-23T00:00:00"/>
    <d v="2026-09-10T00:00:00"/>
    <m/>
    <m/>
    <x v="0"/>
    <x v="0"/>
    <m/>
    <s v="000507051744718"/>
    <e v="#N/A"/>
  </r>
  <r>
    <x v="29"/>
    <x v="1"/>
    <d v="2026-07-20T00:00:00"/>
    <s v="BH20556"/>
    <d v="2026-07-23T00:00:00"/>
    <s v="00050706"/>
    <s v="TC25035107"/>
    <n v="2781590"/>
    <n v="0"/>
    <n v="222527"/>
    <n v="3004117"/>
    <s v="Bán hàng"/>
    <d v="2026-09-10T00:00:00"/>
    <m/>
    <n v="0"/>
    <n v="3004117"/>
    <n v="3004117"/>
    <n v="0"/>
    <d v="2026-07-23T00:00:00"/>
    <m/>
    <d v="2026-07-23T00:00:00"/>
    <n v="0"/>
    <m/>
    <s v=""/>
    <s v="Đã thanh toán"/>
    <d v="2026-07-23T00:00:00"/>
    <d v="2026-09-10T00:00:00"/>
    <m/>
    <m/>
    <x v="0"/>
    <x v="0"/>
    <m/>
    <s v="000507063004117"/>
    <e v="#N/A"/>
  </r>
  <r>
    <x v="22"/>
    <x v="2"/>
    <d v="2026-07-20T00:00:00"/>
    <s v="BH20557"/>
    <d v="2026-07-23T00:00:00"/>
    <s v="00050707"/>
    <s v="TC22063820"/>
    <n v="2524200"/>
    <n v="0"/>
    <n v="201936"/>
    <n v="2726136"/>
    <s v="Bán hàng"/>
    <d v="2026-09-10T00:00:00"/>
    <m/>
    <n v="0"/>
    <n v="2726136"/>
    <n v="2726136"/>
    <n v="0"/>
    <d v="2026-07-23T00:00:00"/>
    <m/>
    <d v="2026-07-23T00:00:00"/>
    <n v="0"/>
    <m/>
    <s v=""/>
    <s v="Đã thanh toán"/>
    <d v="2026-07-23T00:00:00"/>
    <d v="2026-09-10T00:00:00"/>
    <m/>
    <m/>
    <x v="0"/>
    <x v="0"/>
    <m/>
    <s v="000507072726136"/>
    <e v="#N/A"/>
  </r>
  <r>
    <x v="19"/>
    <x v="6"/>
    <d v="2026-07-20T00:00:00"/>
    <s v="BH20558"/>
    <d v="2026-07-23T00:00:00"/>
    <s v="00050708"/>
    <s v="TC16246273"/>
    <n v="2524200"/>
    <n v="0"/>
    <n v="201936"/>
    <n v="2726136"/>
    <s v="Bán hàng"/>
    <d v="2026-09-10T00:00:00"/>
    <m/>
    <n v="0"/>
    <n v="2726136"/>
    <n v="2726136"/>
    <n v="0"/>
    <d v="2026-07-23T00:00:00"/>
    <m/>
    <d v="2026-07-23T00:00:00"/>
    <n v="0"/>
    <m/>
    <s v=""/>
    <s v="Đã thanh toán"/>
    <d v="2026-07-23T00:00:00"/>
    <d v="2026-09-10T00:00:00"/>
    <m/>
    <m/>
    <x v="0"/>
    <x v="0"/>
    <m/>
    <s v="000507082726136"/>
    <e v="#N/A"/>
  </r>
  <r>
    <x v="16"/>
    <x v="11"/>
    <d v="2026-07-20T00:00:00"/>
    <s v="BH20559"/>
    <d v="2026-07-23T00:00:00"/>
    <s v="00050709"/>
    <s v="19157554"/>
    <n v="3604090"/>
    <n v="0"/>
    <n v="288327"/>
    <n v="3892417"/>
    <s v="Bán hàng"/>
    <d v="2026-08-24T00:00:00"/>
    <m/>
    <n v="0"/>
    <n v="3892417"/>
    <n v="3892417"/>
    <n v="0"/>
    <d v="2026-07-23T00:00:00"/>
    <m/>
    <d v="2026-07-23T00:00:00"/>
    <n v="0"/>
    <m/>
    <s v=""/>
    <s v="Đã thanh toán"/>
    <d v="2026-07-23T00:00:00"/>
    <d v="2026-08-24T00:00:00"/>
    <m/>
    <m/>
    <x v="0"/>
    <x v="0"/>
    <m/>
    <s v="000507093892417"/>
    <e v="#N/A"/>
  </r>
  <r>
    <x v="38"/>
    <x v="23"/>
    <d v="2026-07-20T00:00:00"/>
    <s v="BH41571"/>
    <d v="2026-07-27T00:00:00"/>
    <s v="00052289"/>
    <s v="14199275"/>
    <n v="3947700"/>
    <n v="0"/>
    <n v="315816"/>
    <n v="4263516"/>
    <s v="Bán hàng"/>
    <d v="2026-08-24T00:00:00"/>
    <m/>
    <n v="0"/>
    <n v="4263516"/>
    <n v="4263516"/>
    <n v="0"/>
    <d v="2026-07-27T00:00:00"/>
    <m/>
    <d v="2026-07-27T00:00:00"/>
    <n v="0"/>
    <m/>
    <s v=""/>
    <s v="Đã thanh toán"/>
    <d v="2026-07-27T00:00:00"/>
    <d v="2026-08-24T00:00:00"/>
    <m/>
    <m/>
    <x v="0"/>
    <x v="0"/>
    <m/>
    <s v="000522894263516"/>
    <e v="#N/A"/>
  </r>
  <r>
    <x v="38"/>
    <x v="23"/>
    <d v="2026-07-20T00:00:00"/>
    <s v="BH41574"/>
    <d v="2026-07-27T00:00:00"/>
    <s v="00052294"/>
    <s v="14197530"/>
    <n v="3383260"/>
    <n v="0"/>
    <n v="270661"/>
    <n v="3653921"/>
    <s v="Bán hàng"/>
    <d v="2026-08-24T00:00:00"/>
    <m/>
    <n v="0"/>
    <n v="3653921"/>
    <n v="3653921"/>
    <n v="0"/>
    <d v="2026-07-27T00:00:00"/>
    <m/>
    <d v="2026-07-27T00:00:00"/>
    <n v="0"/>
    <m/>
    <s v=""/>
    <s v="Đã thanh toán"/>
    <d v="2026-07-27T00:00:00"/>
    <d v="2026-08-24T00:00:00"/>
    <m/>
    <m/>
    <x v="0"/>
    <x v="0"/>
    <m/>
    <s v="000522943653921"/>
    <e v="#N/A"/>
  </r>
  <r>
    <x v="32"/>
    <x v="19"/>
    <d v="2026-07-20T00:00:00"/>
    <s v="BH41659"/>
    <d v="2026-07-27T00:00:00"/>
    <s v="00052295"/>
    <s v="13138066"/>
    <n v="3494090"/>
    <n v="0"/>
    <n v="279527"/>
    <n v="3773617"/>
    <s v="Bán hàng"/>
    <d v="2026-08-24T00:00:00"/>
    <m/>
    <n v="0"/>
    <n v="3773617"/>
    <n v="3773617"/>
    <n v="0"/>
    <d v="2026-07-27T00:00:00"/>
    <m/>
    <d v="2026-07-27T00:00:00"/>
    <n v="0"/>
    <m/>
    <s v=""/>
    <s v="Đã thanh toán"/>
    <d v="2026-07-27T00:00:00"/>
    <d v="2026-08-24T00:00:00"/>
    <m/>
    <m/>
    <x v="0"/>
    <x v="0"/>
    <m/>
    <s v="000522953773617"/>
    <e v="#N/A"/>
  </r>
  <r>
    <x v="30"/>
    <x v="5"/>
    <d v="2026-07-20T00:00:00"/>
    <s v="MDV00511"/>
    <d v="2026-07-20T00:00:00"/>
    <s v="5854"/>
    <s v="Ho tro phi van chuyen T5/2026"/>
    <n v="6107096"/>
    <n v="0"/>
    <n v="488569"/>
    <n v="6595665"/>
    <s v="Giảm công nợ"/>
    <d v="2026-07-24T00:00:00"/>
    <m/>
    <n v="0"/>
    <n v="-6595665"/>
    <n v="-6595665"/>
    <n v="0"/>
    <d v="2026-07-20T00:00:00"/>
    <m/>
    <d v="2026-07-20T00:00:00"/>
    <n v="0"/>
    <m/>
    <s v=""/>
    <s v="Đã thanh toán"/>
    <d v="2026-07-20T00:00:00"/>
    <d v="2026-07-24T00:00:00"/>
    <m/>
    <m/>
    <x v="0"/>
    <x v="0"/>
    <m/>
    <s v="5854-6595665"/>
    <d v="2026-07-24T00:00:00"/>
  </r>
  <r>
    <x v="26"/>
    <x v="17"/>
    <d v="2026-07-21T00:00:00"/>
    <s v="BH20560"/>
    <d v="2026-07-23T00:00:00"/>
    <s v="00050710"/>
    <s v="11020605"/>
    <n v="3426200"/>
    <n v="0"/>
    <n v="274096"/>
    <n v="3700296"/>
    <s v="Bán hàng"/>
    <d v="2026-09-10T00:00:00"/>
    <m/>
    <n v="0"/>
    <n v="3700296"/>
    <n v="3700296"/>
    <n v="0"/>
    <d v="2026-07-23T00:00:00"/>
    <m/>
    <d v="2026-07-23T00:00:00"/>
    <n v="0"/>
    <m/>
    <s v=""/>
    <s v="Đã thanh toán"/>
    <d v="2026-07-23T00:00:00"/>
    <d v="2026-09-10T00:00:00"/>
    <m/>
    <m/>
    <x v="0"/>
    <x v="0"/>
    <m/>
    <s v="000507103700296"/>
    <e v="#N/A"/>
  </r>
  <r>
    <x v="37"/>
    <x v="22"/>
    <d v="2026-07-21T00:00:00"/>
    <s v="BH41745"/>
    <d v="2026-07-27T00:00:00"/>
    <s v="00052350"/>
    <s v="90640399"/>
    <n v="4610310"/>
    <n v="0"/>
    <n v="368825"/>
    <n v="4979135"/>
    <s v="Bán hàng"/>
    <m/>
    <m/>
    <n v="0"/>
    <n v="4979135"/>
    <n v="0"/>
    <n v="4979135"/>
    <d v="2026-07-27T00:00:00"/>
    <m/>
    <d v="2026-07-27T00:00:00"/>
    <n v="0"/>
    <m/>
    <n v="63.699846759256616"/>
    <s v="Nợ quá hạn từ 60 ngày đến 90 ngày"/>
    <d v="2026-07-27T00:00:00"/>
    <s v=""/>
    <m/>
    <m/>
    <x v="0"/>
    <x v="0"/>
    <m/>
    <s v="000523504979135"/>
    <e v="#N/A"/>
  </r>
  <r>
    <x v="29"/>
    <x v="1"/>
    <d v="2026-07-23T00:00:00"/>
    <s v="BH21046"/>
    <d v="2026-07-28T00:00:00"/>
    <s v="00052415"/>
    <s v="TC25036158"/>
    <n v="7572600"/>
    <n v="0"/>
    <n v="605808"/>
    <n v="8178408"/>
    <s v="Bán hàng"/>
    <d v="2026-09-10T00:00:00"/>
    <m/>
    <n v="0"/>
    <n v="8178408"/>
    <n v="8178408"/>
    <n v="0"/>
    <d v="2026-07-28T00:00:00"/>
    <m/>
    <d v="2026-07-28T00:00:00"/>
    <n v="0"/>
    <m/>
    <s v=""/>
    <s v="Đã thanh toán"/>
    <d v="2026-07-28T00:00:00"/>
    <d v="2026-09-10T00:00:00"/>
    <m/>
    <m/>
    <x v="0"/>
    <x v="0"/>
    <m/>
    <s v="000524158178408"/>
    <e v="#N/A"/>
  </r>
  <r>
    <x v="23"/>
    <x v="9"/>
    <d v="2026-07-23T00:00:00"/>
    <s v="BH21047"/>
    <d v="2026-07-28T00:00:00"/>
    <s v="00052416"/>
    <s v="TC24021507"/>
    <n v="725000"/>
    <n v="0"/>
    <n v="58000"/>
    <n v="783000"/>
    <s v="Bán hàng"/>
    <d v="2026-09-10T00:00:00"/>
    <m/>
    <n v="0"/>
    <n v="783000"/>
    <n v="783000"/>
    <n v="0"/>
    <d v="2026-07-28T00:00:00"/>
    <m/>
    <d v="2026-07-28T00:00:00"/>
    <n v="0"/>
    <m/>
    <s v=""/>
    <s v="Đã thanh toán"/>
    <d v="2026-07-28T00:00:00"/>
    <d v="2026-09-10T00:00:00"/>
    <m/>
    <m/>
    <x v="0"/>
    <x v="0"/>
    <m/>
    <s v="00052416783000"/>
    <e v="#N/A"/>
  </r>
  <r>
    <x v="22"/>
    <x v="2"/>
    <d v="2026-07-23T00:00:00"/>
    <s v="BH21048"/>
    <d v="2026-07-28T00:00:00"/>
    <s v="00052417"/>
    <s v="TC22066086"/>
    <n v="4722735"/>
    <n v="0"/>
    <n v="377819"/>
    <n v="5100554"/>
    <s v="Bán hàng"/>
    <d v="2026-09-10T00:00:00"/>
    <m/>
    <n v="0"/>
    <n v="5100554"/>
    <n v="5100554"/>
    <n v="0"/>
    <d v="2026-07-28T00:00:00"/>
    <m/>
    <d v="2026-07-28T00:00:00"/>
    <n v="0"/>
    <m/>
    <s v=""/>
    <s v="Đã thanh toán"/>
    <d v="2026-07-28T00:00:00"/>
    <d v="2026-09-10T00:00:00"/>
    <m/>
    <m/>
    <x v="0"/>
    <x v="0"/>
    <m/>
    <s v="000524175100554"/>
    <e v="#N/A"/>
  </r>
  <r>
    <x v="25"/>
    <x v="13"/>
    <d v="2026-07-23T00:00:00"/>
    <s v="BH21049"/>
    <d v="2026-07-28T00:00:00"/>
    <s v="00052418"/>
    <s v="TC21505687"/>
    <n v="1615480"/>
    <n v="0"/>
    <n v="129238"/>
    <n v="1744718"/>
    <s v="Bán hàng"/>
    <d v="2026-09-10T00:00:00"/>
    <m/>
    <n v="0"/>
    <n v="1744718"/>
    <n v="1744718"/>
    <n v="0"/>
    <d v="2026-07-28T00:00:00"/>
    <m/>
    <d v="2026-07-28T00:00:00"/>
    <n v="0"/>
    <m/>
    <s v=""/>
    <s v="Đã thanh toán"/>
    <d v="2026-07-28T00:00:00"/>
    <d v="2026-09-10T00:00:00"/>
    <m/>
    <m/>
    <x v="0"/>
    <x v="0"/>
    <m/>
    <s v="000524181744718"/>
    <e v="#N/A"/>
  </r>
  <r>
    <x v="20"/>
    <x v="3"/>
    <d v="2026-07-23T00:00:00"/>
    <s v="BH21050"/>
    <d v="2026-07-28T00:00:00"/>
    <s v="00052419"/>
    <s v="TC17435692"/>
    <n v="5305790"/>
    <n v="0"/>
    <n v="424463"/>
    <n v="5730253"/>
    <s v="Bán hàng"/>
    <d v="2026-09-10T00:00:00"/>
    <m/>
    <n v="0"/>
    <n v="5730253"/>
    <n v="5730253"/>
    <n v="0"/>
    <d v="2026-07-28T00:00:00"/>
    <m/>
    <d v="2026-07-28T00:00:00"/>
    <n v="0"/>
    <m/>
    <s v=""/>
    <s v="Đã thanh toán"/>
    <d v="2026-07-28T00:00:00"/>
    <d v="2026-09-10T00:00:00"/>
    <m/>
    <m/>
    <x v="0"/>
    <x v="0"/>
    <m/>
    <s v="000524195730253"/>
    <e v="#N/A"/>
  </r>
  <r>
    <x v="19"/>
    <x v="6"/>
    <d v="2026-07-23T00:00:00"/>
    <s v="BH21051"/>
    <d v="2026-07-28T00:00:00"/>
    <s v="00052420"/>
    <s v="TC16247489"/>
    <n v="1891485"/>
    <n v="0"/>
    <n v="151319"/>
    <n v="2042804"/>
    <s v="Bán hàng"/>
    <d v="2026-09-10T00:00:00"/>
    <m/>
    <n v="0"/>
    <n v="2042804"/>
    <n v="2042804"/>
    <n v="0"/>
    <d v="2026-07-28T00:00:00"/>
    <m/>
    <d v="2026-07-28T00:00:00"/>
    <n v="0"/>
    <m/>
    <s v=""/>
    <s v="Đã thanh toán"/>
    <d v="2026-07-28T00:00:00"/>
    <d v="2026-09-10T00:00:00"/>
    <m/>
    <m/>
    <x v="0"/>
    <x v="0"/>
    <m/>
    <s v="000524202042804"/>
    <e v="#N/A"/>
  </r>
  <r>
    <x v="17"/>
    <x v="4"/>
    <d v="2026-07-23T00:00:00"/>
    <s v="BH21052"/>
    <d v="2026-07-28T00:00:00"/>
    <s v="00052421"/>
    <s v="TC15183951"/>
    <n v="3498330"/>
    <n v="0"/>
    <n v="279866"/>
    <n v="3778196"/>
    <s v="Bán hàng"/>
    <d v="2026-09-10T00:00:00"/>
    <m/>
    <n v="0"/>
    <n v="3778196"/>
    <n v="3778196"/>
    <n v="0"/>
    <d v="2026-07-28T00:00:00"/>
    <m/>
    <d v="2026-07-28T00:00:00"/>
    <n v="0"/>
    <m/>
    <s v=""/>
    <s v="Đã thanh toán"/>
    <d v="2026-07-28T00:00:00"/>
    <d v="2026-09-10T00:00:00"/>
    <m/>
    <m/>
    <x v="0"/>
    <x v="0"/>
    <m/>
    <s v="000524213778196"/>
    <e v="#N/A"/>
  </r>
  <r>
    <x v="17"/>
    <x v="4"/>
    <d v="2026-07-23T00:00:00"/>
    <s v="BH21053"/>
    <d v="2026-07-28T00:00:00"/>
    <s v="00052422"/>
    <s v="TC15183611"/>
    <n v="4364200"/>
    <n v="0"/>
    <n v="349136"/>
    <n v="4713336"/>
    <s v="Bán hàng"/>
    <d v="2026-09-10T00:00:00"/>
    <m/>
    <n v="0"/>
    <n v="4713336"/>
    <n v="4713336"/>
    <n v="0"/>
    <d v="2026-07-28T00:00:00"/>
    <m/>
    <d v="2026-07-28T00:00:00"/>
    <n v="0"/>
    <m/>
    <s v=""/>
    <s v="Đã thanh toán"/>
    <d v="2026-07-28T00:00:00"/>
    <d v="2026-09-10T00:00:00"/>
    <m/>
    <m/>
    <x v="0"/>
    <x v="0"/>
    <m/>
    <s v="000524224713336"/>
    <e v="#N/A"/>
  </r>
  <r>
    <x v="35"/>
    <x v="12"/>
    <d v="2026-07-24T00:00:00"/>
    <s v="BH21054"/>
    <d v="2026-07-28T00:00:00"/>
    <s v="00052423"/>
    <s v="18684569"/>
    <n v="1037750"/>
    <n v="0"/>
    <n v="83020"/>
    <n v="1120770"/>
    <s v="Bán hàng"/>
    <d v="2026-09-10T00:00:00"/>
    <m/>
    <n v="0"/>
    <n v="1120770"/>
    <n v="1120770"/>
    <n v="0"/>
    <d v="2026-07-28T00:00:00"/>
    <m/>
    <d v="2026-07-28T00:00:00"/>
    <n v="0"/>
    <m/>
    <s v=""/>
    <s v="Đã thanh toán"/>
    <d v="2026-07-28T00:00:00"/>
    <d v="2026-09-10T00:00:00"/>
    <m/>
    <m/>
    <x v="0"/>
    <x v="0"/>
    <m/>
    <s v="000524231120770"/>
    <e v="#N/A"/>
  </r>
  <r>
    <x v="16"/>
    <x v="11"/>
    <d v="2026-07-24T00:00:00"/>
    <s v="BH21055"/>
    <d v="2026-07-28T00:00:00"/>
    <s v="00052424"/>
    <s v="19159324"/>
    <n v="1761070"/>
    <n v="0"/>
    <n v="140886"/>
    <n v="1901956"/>
    <s v="Bán hàng"/>
    <d v="2026-09-10T00:00:00"/>
    <m/>
    <n v="0"/>
    <n v="1901956"/>
    <n v="1901956"/>
    <n v="0"/>
    <d v="2026-07-28T00:00:00"/>
    <m/>
    <d v="2026-07-28T00:00:00"/>
    <n v="0"/>
    <m/>
    <s v=""/>
    <s v="Đã thanh toán"/>
    <d v="2026-07-28T00:00:00"/>
    <d v="2026-09-10T00:00:00"/>
    <m/>
    <m/>
    <x v="0"/>
    <x v="0"/>
    <m/>
    <s v="000524241901956"/>
    <e v="#N/A"/>
  </r>
  <r>
    <x v="31"/>
    <x v="18"/>
    <d v="2026-07-24T00:00:00"/>
    <s v="BH21156"/>
    <d v="2026-07-28T00:00:00"/>
    <s v="00052427"/>
    <s v="10309115"/>
    <n v="2075500"/>
    <n v="0"/>
    <n v="166040"/>
    <n v="2241540"/>
    <s v="Bán hàng"/>
    <d v="2026-09-10T00:00:00"/>
    <m/>
    <n v="0"/>
    <n v="2241540"/>
    <n v="2241540"/>
    <n v="0"/>
    <d v="2026-07-28T00:00:00"/>
    <m/>
    <d v="2026-07-28T00:00:00"/>
    <n v="0"/>
    <m/>
    <s v=""/>
    <s v="Đã thanh toán"/>
    <d v="2026-07-28T00:00:00"/>
    <d v="2026-09-10T00:00:00"/>
    <m/>
    <m/>
    <x v="0"/>
    <x v="0"/>
    <m/>
    <s v="000524272241540"/>
    <e v="#N/A"/>
  </r>
  <r>
    <x v="31"/>
    <x v="18"/>
    <d v="2026-07-24T00:00:00"/>
    <s v="BH21157"/>
    <d v="2026-07-28T00:00:00"/>
    <s v="00052428"/>
    <s v="10309428"/>
    <n v="3885610"/>
    <n v="0"/>
    <n v="310849"/>
    <n v="4196459"/>
    <s v="Bán hàng"/>
    <d v="2026-09-10T00:00:00"/>
    <m/>
    <n v="0"/>
    <n v="4196459"/>
    <n v="4196459"/>
    <n v="0"/>
    <d v="2026-07-28T00:00:00"/>
    <m/>
    <d v="2026-07-28T00:00:00"/>
    <n v="0"/>
    <m/>
    <s v=""/>
    <s v="Đã thanh toán"/>
    <d v="2026-07-28T00:00:00"/>
    <d v="2026-09-10T00:00:00"/>
    <m/>
    <m/>
    <x v="0"/>
    <x v="0"/>
    <m/>
    <s v="000524284196459"/>
    <e v="#N/A"/>
  </r>
  <r>
    <x v="34"/>
    <x v="20"/>
    <d v="2026-07-24T00:00:00"/>
    <s v="BH42169"/>
    <d v="2026-07-27T00:00:00"/>
    <s v="00052351"/>
    <s v="26163956"/>
    <n v="4052810"/>
    <n v="0"/>
    <n v="324225"/>
    <n v="4377035"/>
    <s v="Bán hàng"/>
    <m/>
    <m/>
    <n v="0"/>
    <n v="4377035"/>
    <n v="0"/>
    <n v="4377035"/>
    <d v="2026-07-27T00:00:00"/>
    <m/>
    <d v="2026-07-27T00:00:00"/>
    <n v="0"/>
    <m/>
    <n v="63.699846759256616"/>
    <s v="Nợ quá hạn từ 60 ngày đến 90 ngày"/>
    <d v="2026-07-27T00:00:00"/>
    <s v=""/>
    <m/>
    <m/>
    <x v="0"/>
    <x v="0"/>
    <m/>
    <s v="000523514377035"/>
    <e v="#N/A"/>
  </r>
  <r>
    <x v="38"/>
    <x v="23"/>
    <d v="2026-07-25T00:00:00"/>
    <s v="230726MEGA0005"/>
    <d v="2026-07-23T00:00:00"/>
    <s v=""/>
    <s v="Hàng trả -  - Mega Hoàng Mai - 230726MEGA0005 - Phiếu ngày (23/07/2026)-MEGA-HNI-HMI-0005"/>
    <n v="430000"/>
    <n v="0"/>
    <n v="34400"/>
    <n v="464400"/>
    <s v="Hàng trả"/>
    <m/>
    <m/>
    <n v="0"/>
    <n v="-464400"/>
    <n v="0"/>
    <n v="-464400"/>
    <d v="2026-07-23T00:00:00"/>
    <m/>
    <d v="2026-07-23T00:00:00"/>
    <n v="0"/>
    <m/>
    <n v="67.699846759256616"/>
    <s v="Nợ quá hạn từ 60 ngày đến 90 ngày"/>
    <d v="2026-07-23T00:00:00"/>
    <s v=""/>
    <m/>
    <m/>
    <x v="0"/>
    <x v="0"/>
    <m/>
    <s v="-464400"/>
    <e v="#N/A"/>
  </r>
  <r>
    <x v="18"/>
    <x v="16"/>
    <d v="2026-07-25T00:00:00"/>
    <s v="BH21056"/>
    <d v="2026-07-28T00:00:00"/>
    <s v="00052425"/>
    <s v="12295928"/>
    <n v="10611580"/>
    <n v="0"/>
    <n v="848926"/>
    <n v="11460506"/>
    <s v="Bán hàng"/>
    <d v="2026-09-10T00:00:00"/>
    <m/>
    <n v="0"/>
    <n v="11460506"/>
    <n v="11460506"/>
    <n v="0"/>
    <d v="2026-07-28T00:00:00"/>
    <m/>
    <d v="2026-07-28T00:00:00"/>
    <n v="0"/>
    <m/>
    <s v=""/>
    <s v="Đã thanh toán"/>
    <d v="2026-07-28T00:00:00"/>
    <d v="2026-09-10T00:00:00"/>
    <m/>
    <m/>
    <x v="0"/>
    <x v="0"/>
    <m/>
    <s v="0005242511460506"/>
    <e v="#N/A"/>
  </r>
  <r>
    <x v="36"/>
    <x v="21"/>
    <d v="2026-07-25T00:00:00"/>
    <s v="BH21155"/>
    <d v="2026-07-28T00:00:00"/>
    <s v="00052426"/>
    <s v="29385815"/>
    <n v="3238360"/>
    <n v="0"/>
    <n v="259069"/>
    <n v="3497429"/>
    <s v="Bán hàng"/>
    <d v="2026-09-10T00:00:00"/>
    <m/>
    <n v="0"/>
    <n v="3497429"/>
    <n v="3497429"/>
    <n v="0"/>
    <d v="2026-07-28T00:00:00"/>
    <m/>
    <d v="2026-07-28T00:00:00"/>
    <n v="0"/>
    <m/>
    <s v=""/>
    <s v="Đã thanh toán"/>
    <d v="2026-07-28T00:00:00"/>
    <d v="2026-09-10T00:00:00"/>
    <m/>
    <m/>
    <x v="0"/>
    <x v="0"/>
    <m/>
    <s v="000524263497429"/>
    <e v="#N/A"/>
  </r>
  <r>
    <x v="21"/>
    <x v="10"/>
    <d v="2026-07-27T00:00:00"/>
    <s v="BH21158"/>
    <d v="2026-07-28T00:00:00"/>
    <s v="00052429"/>
    <s v="TC20096539"/>
    <n v="3383260"/>
    <n v="0"/>
    <n v="270661"/>
    <n v="3653921"/>
    <s v="Bán hàng"/>
    <d v="2026-09-10T00:00:00"/>
    <m/>
    <n v="0"/>
    <n v="3653921"/>
    <n v="3653921"/>
    <n v="0"/>
    <d v="2026-07-28T00:00:00"/>
    <m/>
    <d v="2026-07-28T00:00:00"/>
    <n v="0"/>
    <m/>
    <s v=""/>
    <s v="Đã thanh toán"/>
    <d v="2026-07-28T00:00:00"/>
    <d v="2026-09-10T00:00:00"/>
    <m/>
    <m/>
    <x v="0"/>
    <x v="0"/>
    <m/>
    <s v="000524293653921"/>
    <e v="#N/A"/>
  </r>
  <r>
    <x v="20"/>
    <x v="3"/>
    <d v="2026-07-27T00:00:00"/>
    <s v="BH21159"/>
    <d v="2026-07-28T00:00:00"/>
    <s v="00052430"/>
    <s v="TC17437343"/>
    <n v="1442115"/>
    <n v="0"/>
    <n v="115369"/>
    <n v="1557484"/>
    <s v="Bán hàng"/>
    <d v="2026-09-10T00:00:00"/>
    <m/>
    <n v="0"/>
    <n v="1557484"/>
    <n v="1557484"/>
    <n v="0"/>
    <d v="2026-07-28T00:00:00"/>
    <m/>
    <d v="2026-07-28T00:00:00"/>
    <n v="0"/>
    <m/>
    <s v=""/>
    <s v="Đã thanh toán"/>
    <d v="2026-07-28T00:00:00"/>
    <d v="2026-09-10T00:00:00"/>
    <m/>
    <m/>
    <x v="0"/>
    <x v="0"/>
    <m/>
    <s v="000524301557484"/>
    <e v="#N/A"/>
  </r>
  <r>
    <x v="17"/>
    <x v="4"/>
    <d v="2026-07-27T00:00:00"/>
    <s v="BH21160"/>
    <d v="2026-07-28T00:00:00"/>
    <s v="00052431"/>
    <s v="TC15185030"/>
    <n v="1425000"/>
    <n v="0"/>
    <n v="114000"/>
    <n v="1539000"/>
    <s v="Bán hàng"/>
    <d v="2026-09-10T00:00:00"/>
    <m/>
    <n v="0"/>
    <n v="1539000"/>
    <n v="1539000"/>
    <n v="0"/>
    <d v="2026-07-28T00:00:00"/>
    <m/>
    <d v="2026-07-28T00:00:00"/>
    <n v="0"/>
    <m/>
    <s v=""/>
    <s v="Đã thanh toán"/>
    <d v="2026-07-28T00:00:00"/>
    <d v="2026-09-10T00:00:00"/>
    <m/>
    <m/>
    <x v="0"/>
    <x v="0"/>
    <m/>
    <s v="000524311539000"/>
    <e v="#N/A"/>
  </r>
  <r>
    <x v="38"/>
    <x v="23"/>
    <d v="2026-07-27T00:00:00"/>
    <s v="BH42582"/>
    <d v="2026-07-31T00:00:00"/>
    <s v="00053825"/>
    <s v="14199186"/>
    <n v="518875"/>
    <n v="0"/>
    <n v="41510"/>
    <n v="560385"/>
    <s v="Bán hàng"/>
    <d v="2026-09-10T00:00:00"/>
    <m/>
    <n v="0"/>
    <n v="560385"/>
    <n v="560385"/>
    <n v="0"/>
    <d v="2026-07-31T00:00:00"/>
    <m/>
    <d v="2026-07-31T00:00:00"/>
    <n v="0"/>
    <m/>
    <s v=""/>
    <s v="Đã thanh toán"/>
    <d v="2026-07-31T00:00:00"/>
    <d v="2026-09-10T00:00:00"/>
    <m/>
    <m/>
    <x v="0"/>
    <x v="0"/>
    <m/>
    <s v="00053825560385"/>
    <e v="#N/A"/>
  </r>
  <r>
    <x v="38"/>
    <x v="23"/>
    <d v="2026-07-27T00:00:00"/>
    <s v="BH42583"/>
    <d v="2026-07-31T00:00:00"/>
    <s v="00053826"/>
    <s v="14201906"/>
    <n v="5830550"/>
    <n v="0"/>
    <n v="466444"/>
    <n v="6296994"/>
    <s v="Bán hàng"/>
    <d v="2026-09-10T00:00:00"/>
    <m/>
    <n v="0"/>
    <n v="6296994"/>
    <n v="6296994"/>
    <n v="0"/>
    <d v="2026-07-31T00:00:00"/>
    <m/>
    <d v="2026-07-31T00:00:00"/>
    <n v="0"/>
    <m/>
    <s v=""/>
    <s v="Đã thanh toán"/>
    <d v="2026-07-31T00:00:00"/>
    <d v="2026-09-10T00:00:00"/>
    <m/>
    <m/>
    <x v="0"/>
    <x v="0"/>
    <m/>
    <s v="000538266296994"/>
    <e v="#N/A"/>
  </r>
  <r>
    <x v="18"/>
    <x v="16"/>
    <d v="2026-07-28T00:00:00"/>
    <s v="BH21412"/>
    <d v="2026-07-30T00:00:00"/>
    <s v="00053436"/>
    <s v="12297840"/>
    <n v="1829020"/>
    <n v="0"/>
    <n v="146322"/>
    <n v="1975342"/>
    <s v="Bán hàng"/>
    <d v="2026-09-10T00:00:00"/>
    <m/>
    <n v="0"/>
    <n v="1975342"/>
    <n v="1975342"/>
    <n v="0"/>
    <d v="2026-07-30T00:00:00"/>
    <m/>
    <d v="2026-07-30T00:00:00"/>
    <n v="0"/>
    <m/>
    <s v=""/>
    <s v="Đã thanh toán"/>
    <d v="2026-07-30T00:00:00"/>
    <d v="2026-09-10T00:00:00"/>
    <m/>
    <m/>
    <x v="0"/>
    <x v="0"/>
    <m/>
    <s v="000534361975342"/>
    <e v="#N/A"/>
  </r>
  <r>
    <x v="18"/>
    <x v="16"/>
    <d v="2026-07-28T00:00:00"/>
    <s v="BH21413"/>
    <d v="2026-07-30T00:00:00"/>
    <s v="00053437"/>
    <s v="12297501"/>
    <n v="700000"/>
    <n v="0"/>
    <n v="56000"/>
    <n v="756000"/>
    <s v="Bán hàng"/>
    <d v="2026-09-10T00:00:00"/>
    <m/>
    <n v="0"/>
    <n v="756000"/>
    <n v="756000"/>
    <n v="0"/>
    <d v="2026-07-30T00:00:00"/>
    <m/>
    <d v="2026-07-30T00:00:00"/>
    <n v="0"/>
    <m/>
    <s v=""/>
    <s v="Đã thanh toán"/>
    <d v="2026-07-30T00:00:00"/>
    <d v="2026-09-10T00:00:00"/>
    <m/>
    <m/>
    <x v="0"/>
    <x v="0"/>
    <m/>
    <s v="00053437756000"/>
    <e v="#N/A"/>
  </r>
  <r>
    <x v="26"/>
    <x v="17"/>
    <d v="2026-07-28T00:00:00"/>
    <s v="BH21414"/>
    <d v="2026-07-30T00:00:00"/>
    <s v="00053438"/>
    <s v="11022022"/>
    <n v="2332220"/>
    <n v="0"/>
    <n v="186578"/>
    <n v="2518798"/>
    <s v="Bán hàng"/>
    <d v="2026-09-10T00:00:00"/>
    <m/>
    <n v="0"/>
    <n v="2518798"/>
    <n v="2518798"/>
    <n v="0"/>
    <d v="2026-07-30T00:00:00"/>
    <m/>
    <d v="2026-07-30T00:00:00"/>
    <n v="0"/>
    <m/>
    <s v=""/>
    <s v="Đã thanh toán"/>
    <d v="2026-07-30T00:00:00"/>
    <d v="2026-09-10T00:00:00"/>
    <m/>
    <m/>
    <x v="0"/>
    <x v="0"/>
    <m/>
    <s v="000534382518798"/>
    <e v="#N/A"/>
  </r>
  <r>
    <x v="27"/>
    <x v="8"/>
    <d v="2026-07-29T00:00:00"/>
    <s v="2907MEGA--001-233"/>
    <d v="2026-07-29T00:00:00"/>
    <s v="233"/>
    <s v="Hàng Trả - CHI NHÁNH CÔNG TY TNHH MM MEGA MARKET (VIỆT NAM) TẠI THÀNH PHỐ HÀ NỘI - Phiếu trả ngày …........... - MEGA-HNI-BTL--001"/>
    <n v="309011"/>
    <n v="0"/>
    <n v="24721"/>
    <n v="333732"/>
    <s v="Hàng trả"/>
    <d v="2026-08-10T00:00:00"/>
    <m/>
    <n v="0"/>
    <n v="-333732"/>
    <n v="-333732"/>
    <n v="0"/>
    <d v="2026-07-29T00:00:00"/>
    <m/>
    <d v="2026-07-29T00:00:00"/>
    <n v="0"/>
    <m/>
    <s v=""/>
    <s v="Đã thanh toán"/>
    <d v="2026-07-29T00:00:00"/>
    <d v="2026-08-10T00:00:00"/>
    <m/>
    <m/>
    <x v="0"/>
    <x v="0"/>
    <m/>
    <s v="233-333732"/>
    <d v="2026-08-10T00:00:00"/>
  </r>
  <r>
    <x v="30"/>
    <x v="5"/>
    <d v="2026-07-29T00:00:00"/>
    <s v="2907MEGA-49586-556"/>
    <d v="2026-07-29T00:00:00"/>
    <s v="556"/>
    <s v="Hàng Trả - CÔNG TY TNHH MM MEGA MARKET (VIỆT NAM) - Phiếu trả ngày …........... - MEGA-HCM-Q2-49586"/>
    <n v="3659711"/>
    <n v="0"/>
    <n v="292777"/>
    <n v="3952488"/>
    <s v="Hàng trả"/>
    <m/>
    <m/>
    <n v="0"/>
    <n v="-3952488"/>
    <n v="0"/>
    <n v="-3952488"/>
    <d v="2026-07-29T00:00:00"/>
    <m/>
    <d v="2026-07-29T00:00:00"/>
    <n v="0"/>
    <m/>
    <n v="61.699846759256616"/>
    <s v="Nợ quá hạn từ 60 ngày đến 90 ngày"/>
    <d v="2026-07-29T00:00:00"/>
    <s v=""/>
    <m/>
    <m/>
    <x v="0"/>
    <x v="0"/>
    <m/>
    <s v="556-3952488"/>
    <d v="2026-08-10T00:00:00"/>
  </r>
  <r>
    <x v="30"/>
    <x v="5"/>
    <d v="2026-07-29T00:00:00"/>
    <s v="2907MEGA-49586-646"/>
    <d v="2026-07-29T00:00:00"/>
    <s v="646"/>
    <s v="Hàng Trả - CÔNG TY TNHH MM MEGA MARKET (VIỆT NAM) - Phiếu trả ngày …........... - MEGA-HCM-Q2-49586"/>
    <n v="802618"/>
    <n v="0"/>
    <n v="64209"/>
    <n v="866827"/>
    <s v="Hàng trả"/>
    <d v="2026-08-10T00:00:00"/>
    <m/>
    <n v="0"/>
    <n v="-866827"/>
    <n v="-866827"/>
    <n v="0"/>
    <d v="2026-07-29T00:00:00"/>
    <m/>
    <d v="2026-07-29T00:00:00"/>
    <n v="0"/>
    <m/>
    <s v=""/>
    <s v="Đã thanh toán"/>
    <d v="2026-07-29T00:00:00"/>
    <d v="2026-08-10T00:00:00"/>
    <m/>
    <m/>
    <x v="0"/>
    <x v="0"/>
    <m/>
    <s v="646-866827"/>
    <d v="2026-08-10T00:00:00"/>
  </r>
  <r>
    <x v="30"/>
    <x v="5"/>
    <d v="2026-07-29T00:00:00"/>
    <s v="2907MEGA-49586-79"/>
    <d v="2026-07-29T00:00:00"/>
    <s v="79"/>
    <s v="Hàng Trả - CÔNG TY TNHH MM MEGA MARKET (VIỆT NAM) - Phiếu trả ngày …........... - MEGA-HCM-Q2-49586"/>
    <n v="2346438"/>
    <n v="0"/>
    <n v="187715"/>
    <n v="2534153"/>
    <s v="Hàng trả"/>
    <d v="2026-08-10T00:00:00"/>
    <m/>
    <n v="0"/>
    <n v="-2534153"/>
    <n v="-2534153"/>
    <n v="0"/>
    <d v="2026-07-29T00:00:00"/>
    <m/>
    <d v="2026-07-29T00:00:00"/>
    <n v="0"/>
    <m/>
    <s v=""/>
    <s v="Đã thanh toán"/>
    <d v="2026-07-29T00:00:00"/>
    <d v="2026-08-10T00:00:00"/>
    <m/>
    <m/>
    <x v="0"/>
    <x v="0"/>
    <m/>
    <s v="79-2534153"/>
    <d v="2026-08-10T00:00:00"/>
  </r>
  <r>
    <x v="35"/>
    <x v="12"/>
    <d v="2026-07-29T00:00:00"/>
    <s v="BH21415"/>
    <d v="2026-07-30T00:00:00"/>
    <s v="00053439"/>
    <s v="18687803"/>
    <n v="4236210"/>
    <n v="0"/>
    <n v="338897"/>
    <n v="4575107"/>
    <s v="Bán hàng"/>
    <d v="2026-09-10T00:00:00"/>
    <m/>
    <n v="0"/>
    <n v="4575107"/>
    <n v="4575107"/>
    <n v="0"/>
    <d v="2026-07-30T00:00:00"/>
    <m/>
    <d v="2026-07-30T00:00:00"/>
    <n v="0"/>
    <m/>
    <s v=""/>
    <s v="Đã thanh toán"/>
    <d v="2026-07-30T00:00:00"/>
    <d v="2026-09-10T00:00:00"/>
    <m/>
    <m/>
    <x v="0"/>
    <x v="0"/>
    <m/>
    <s v="000534394575107"/>
    <e v="#N/A"/>
  </r>
  <r>
    <x v="35"/>
    <x v="12"/>
    <d v="2026-07-29T00:00:00"/>
    <s v="BH21416"/>
    <d v="2026-07-30T00:00:00"/>
    <s v="00053440"/>
    <s v="18688968"/>
    <n v="1977980"/>
    <n v="0"/>
    <n v="158238"/>
    <n v="2136218"/>
    <s v="Bán hàng"/>
    <d v="2026-09-10T00:00:00"/>
    <m/>
    <n v="0"/>
    <n v="2136218"/>
    <n v="2136218"/>
    <n v="0"/>
    <d v="2026-07-30T00:00:00"/>
    <m/>
    <d v="2026-07-30T00:00:00"/>
    <n v="0"/>
    <m/>
    <s v=""/>
    <s v="Đã thanh toán"/>
    <d v="2026-07-30T00:00:00"/>
    <d v="2026-09-10T00:00:00"/>
    <m/>
    <m/>
    <x v="0"/>
    <x v="0"/>
    <m/>
    <s v="000534402136218"/>
    <e v="#N/A"/>
  </r>
  <r>
    <x v="16"/>
    <x v="11"/>
    <d v="2026-07-29T00:00:00"/>
    <s v="BH21417"/>
    <d v="2026-07-30T00:00:00"/>
    <s v="00053441"/>
    <s v="19162048"/>
    <n v="2874200"/>
    <n v="0"/>
    <n v="229936"/>
    <n v="3104136"/>
    <s v="Bán hàng"/>
    <d v="2026-09-10T00:00:00"/>
    <m/>
    <n v="0"/>
    <n v="3104136"/>
    <n v="3104136"/>
    <n v="0"/>
    <d v="2026-07-30T00:00:00"/>
    <m/>
    <d v="2026-07-30T00:00:00"/>
    <n v="0"/>
    <m/>
    <s v=""/>
    <s v="Đã thanh toán"/>
    <d v="2026-07-30T00:00:00"/>
    <d v="2026-09-10T00:00:00"/>
    <m/>
    <m/>
    <x v="0"/>
    <x v="0"/>
    <m/>
    <s v="000534413104136"/>
    <e v="#N/A"/>
  </r>
  <r>
    <x v="38"/>
    <x v="23"/>
    <d v="2026-07-29T00:00:00"/>
    <s v="BH42887"/>
    <d v="2026-08-04T00:00:00"/>
    <s v="00054295"/>
    <s v="14202024"/>
    <n v="859060"/>
    <n v="0"/>
    <n v="68725"/>
    <n v="927785"/>
    <s v="Bán hàng"/>
    <d v="2026-09-10T00:00:00"/>
    <m/>
    <n v="0"/>
    <n v="927785"/>
    <n v="927785"/>
    <n v="0"/>
    <d v="2026-08-04T00:00:00"/>
    <m/>
    <d v="2026-08-04T00:00:00"/>
    <n v="0"/>
    <m/>
    <s v=""/>
    <s v="Đã thanh toán"/>
    <d v="2026-08-04T00:00:00"/>
    <d v="2026-09-10T00:00:00"/>
    <m/>
    <m/>
    <x v="0"/>
    <x v="0"/>
    <m/>
    <s v="00054295927785"/>
    <e v="#N/A"/>
  </r>
  <r>
    <x v="38"/>
    <x v="23"/>
    <d v="2026-07-29T00:00:00"/>
    <s v="BH42888"/>
    <d v="2026-08-04T00:00:00"/>
    <s v="00054294"/>
    <s v="14203066"/>
    <n v="3107255"/>
    <n v="0"/>
    <n v="248580"/>
    <n v="3355835"/>
    <s v="Bán hàng"/>
    <d v="2026-09-10T00:00:00"/>
    <m/>
    <n v="0"/>
    <n v="3355835"/>
    <n v="3355835"/>
    <n v="0"/>
    <d v="2026-08-04T00:00:00"/>
    <m/>
    <d v="2026-08-04T00:00:00"/>
    <n v="0"/>
    <m/>
    <s v=""/>
    <s v="Đã thanh toán"/>
    <d v="2026-08-04T00:00:00"/>
    <d v="2026-09-10T00:00:00"/>
    <m/>
    <m/>
    <x v="0"/>
    <x v="0"/>
    <m/>
    <s v="000542943355835"/>
    <e v="#N/A"/>
  </r>
  <r>
    <x v="17"/>
    <x v="4"/>
    <d v="2026-07-30T00:00:00"/>
    <s v="3007MEGA--002-414"/>
    <d v="2026-07-30T00:00:00"/>
    <s v="414"/>
    <s v="Hàng Trả - CHI NHÁNH CÔNG TY TNHH MM MEGA MARKET (VIỆT NAM) TẠI THÀNH PHỐ CẦN THƠ - Phiếu trả ngày …........... - MEGA-CTO-00--002"/>
    <n v="810000"/>
    <n v="0"/>
    <n v="64800"/>
    <n v="874800"/>
    <s v="Hàng trả"/>
    <m/>
    <m/>
    <n v="0"/>
    <n v="-874800"/>
    <n v="0"/>
    <n v="-874800"/>
    <d v="2026-07-30T00:00:00"/>
    <m/>
    <d v="2026-07-30T00:00:00"/>
    <n v="0"/>
    <m/>
    <n v="60.699846759256616"/>
    <s v="Nợ quá hạn từ 60 ngày đến 90 ngày"/>
    <d v="2026-07-30T00:00:00"/>
    <s v=""/>
    <m/>
    <m/>
    <x v="0"/>
    <x v="0"/>
    <m/>
    <s v="414-874800"/>
    <d v="2026-08-10T00:00:00"/>
  </r>
  <r>
    <x v="17"/>
    <x v="4"/>
    <d v="2026-07-30T00:00:00"/>
    <s v="3007MEGA--002-415"/>
    <d v="2026-07-30T00:00:00"/>
    <s v="415"/>
    <s v="Hàng Trả - CHI NHÁNH CÔNG TY TNHH MM MEGA MARKET (VIỆT NAM) TẠI THÀNH PHỐ CẦN THƠ - Phiếu trả ngày …........... - MEGA-CTO-00--002"/>
    <n v="1262100"/>
    <n v="0"/>
    <n v="100968"/>
    <n v="1363068"/>
    <s v="Hàng trả"/>
    <d v="2026-08-10T00:00:00"/>
    <m/>
    <n v="0"/>
    <n v="-1363068"/>
    <n v="-1363068"/>
    <n v="0"/>
    <d v="2026-07-30T00:00:00"/>
    <m/>
    <d v="2026-07-30T00:00:00"/>
    <n v="0"/>
    <m/>
    <s v=""/>
    <s v="Đã thanh toán"/>
    <d v="2026-07-30T00:00:00"/>
    <d v="2026-08-10T00:00:00"/>
    <m/>
    <m/>
    <x v="0"/>
    <x v="0"/>
    <m/>
    <s v="415-1363068"/>
    <d v="2026-08-10T00:00:00"/>
  </r>
  <r>
    <x v="19"/>
    <x v="6"/>
    <d v="2026-07-30T00:00:00"/>
    <s v="3007MEGA--003-261"/>
    <d v="2026-07-30T00:00:00"/>
    <s v="261"/>
    <s v="Hàng Trả - CHI NHÁNH CÔNG TY TNHH MM MEGA MARKET (VIỆT NAM) TẠI HẢI PHÒNG - Phiếu trả ngày …........... - MEGA-HPG-01--003"/>
    <n v="309011"/>
    <n v="0"/>
    <n v="24721"/>
    <n v="333732"/>
    <s v="Hàng trả"/>
    <d v="2026-08-10T00:00:00"/>
    <m/>
    <n v="0"/>
    <n v="-333732"/>
    <n v="-333732"/>
    <n v="0"/>
    <d v="2026-07-30T00:00:00"/>
    <m/>
    <d v="2026-07-30T00:00:00"/>
    <n v="0"/>
    <m/>
    <s v=""/>
    <s v="Đã thanh toán"/>
    <d v="2026-07-30T00:00:00"/>
    <d v="2026-08-10T00:00:00"/>
    <m/>
    <m/>
    <x v="0"/>
    <x v="0"/>
    <m/>
    <s v="261-333732"/>
    <d v="2026-08-10T00:00:00"/>
  </r>
  <r>
    <x v="19"/>
    <x v="6"/>
    <d v="2026-07-30T00:00:00"/>
    <s v="3007MEGA--003-262"/>
    <d v="2026-07-30T00:00:00"/>
    <s v="262"/>
    <s v="Hàng Trả - CHI NHÁNH CÔNG TY TNHH MM MEGA MARKET (VIỆT NAM) TẠI HẢI PHÒNG - Phiếu trả ngày …........... - MEGA-HPG-01--003"/>
    <n v="302000"/>
    <n v="0"/>
    <n v="24160"/>
    <n v="326160"/>
    <s v="Hàng trả"/>
    <d v="2026-08-10T00:00:00"/>
    <m/>
    <n v="0"/>
    <n v="-326160"/>
    <n v="-326160"/>
    <n v="0"/>
    <d v="2026-07-30T00:00:00"/>
    <m/>
    <d v="2026-07-30T00:00:00"/>
    <n v="0"/>
    <m/>
    <s v=""/>
    <s v="Đã thanh toán"/>
    <d v="2026-07-30T00:00:00"/>
    <d v="2026-08-10T00:00:00"/>
    <m/>
    <m/>
    <x v="0"/>
    <x v="0"/>
    <m/>
    <s v="262-326160"/>
    <d v="2026-08-10T00:00:00"/>
  </r>
  <r>
    <x v="20"/>
    <x v="3"/>
    <d v="2026-07-30T00:00:00"/>
    <s v="3007MEGA--004-282"/>
    <d v="2026-07-30T00:00:00"/>
    <s v="282"/>
    <s v="Hàng Trả - CHI NHÁNH CÔNG TY TNHH MM MEGA MARKET (VIỆT NAM) TẠI THÀNH PHỐ ĐÀ NẴNG - Phiếu trả ngày …........... - MEGA-DNG-00--004"/>
    <n v="357500"/>
    <n v="0"/>
    <n v="28600"/>
    <n v="386100"/>
    <s v="Hàng trả"/>
    <d v="2026-08-10T00:00:00"/>
    <m/>
    <n v="0"/>
    <n v="-386100"/>
    <n v="-386100"/>
    <n v="0"/>
    <d v="2026-07-30T00:00:00"/>
    <m/>
    <d v="2026-07-30T00:00:00"/>
    <n v="0"/>
    <m/>
    <s v=""/>
    <s v="Đã thanh toán"/>
    <d v="2026-07-30T00:00:00"/>
    <d v="2026-08-10T00:00:00"/>
    <m/>
    <m/>
    <x v="0"/>
    <x v="0"/>
    <m/>
    <s v="282-386100"/>
    <d v="2026-08-10T00:00:00"/>
  </r>
  <r>
    <x v="35"/>
    <x v="12"/>
    <d v="2026-07-30T00:00:00"/>
    <s v="3007MEGA--005-226"/>
    <d v="2026-07-30T00:00:00"/>
    <s v="226"/>
    <s v="Hàng Trả - CHI NHÁNH CÔNG TY TNHH MM MEGA MARKET (VIỆT NAM) TẠI THÀNH PHỐ BIÊN HÒA - Phiếu trả ngày …........... - MEGA-DNI-00--005"/>
    <n v="266210"/>
    <n v="0"/>
    <n v="21297"/>
    <n v="287507"/>
    <s v="Hàng trả"/>
    <d v="2026-08-10T00:00:00"/>
    <m/>
    <n v="0"/>
    <n v="-287507"/>
    <n v="-287507"/>
    <n v="0"/>
    <d v="2026-07-30T00:00:00"/>
    <m/>
    <d v="2026-07-30T00:00:00"/>
    <n v="0"/>
    <m/>
    <s v=""/>
    <s v="Đã thanh toán"/>
    <d v="2026-07-30T00:00:00"/>
    <d v="2026-08-10T00:00:00"/>
    <m/>
    <m/>
    <x v="0"/>
    <x v="0"/>
    <m/>
    <s v="226-287507"/>
    <d v="2026-08-10T00:00:00"/>
  </r>
  <r>
    <x v="16"/>
    <x v="11"/>
    <d v="2026-07-30T00:00:00"/>
    <s v="3007MEGA--008-302"/>
    <d v="2026-07-30T00:00:00"/>
    <s v="302"/>
    <s v="Hàng Trả - CHI NHÁNH CÔNG TY TNHH MM MEGA MARKET (VIỆT NAM) TẠI TỈNH BÌNH DƯƠNG - Phiếu trả ngày …........... - MEGA-HCM-00--008"/>
    <n v="2459796"/>
    <n v="0"/>
    <n v="196783"/>
    <n v="2656579"/>
    <s v="Hàng trả"/>
    <d v="2026-08-10T00:00:00"/>
    <m/>
    <n v="0"/>
    <n v="-2656579"/>
    <n v="-2656579"/>
    <n v="0"/>
    <d v="2026-07-30T00:00:00"/>
    <m/>
    <d v="2026-07-30T00:00:00"/>
    <n v="0"/>
    <m/>
    <s v=""/>
    <s v="Đã thanh toán"/>
    <d v="2026-07-30T00:00:00"/>
    <d v="2026-08-10T00:00:00"/>
    <m/>
    <m/>
    <x v="0"/>
    <x v="0"/>
    <m/>
    <s v="302-2656579"/>
    <d v="2026-08-10T00:00:00"/>
  </r>
  <r>
    <x v="22"/>
    <x v="2"/>
    <d v="2026-07-30T00:00:00"/>
    <s v="3007MEGA--009-238"/>
    <d v="2026-07-30T00:00:00"/>
    <s v="238"/>
    <s v="Hàng Trả - CHI NHÁNH CÔNG TY TNHH MM MEGA MARKET (VIỆT NAM) TẠI TỈNH BÀ RỊA - VŨNG TÀU - Phiếu trả ngày …........... - MEGA-HCM-00--009"/>
    <n v="233222"/>
    <n v="0"/>
    <n v="18658"/>
    <n v="251880"/>
    <s v="Hàng trả"/>
    <d v="2026-08-10T00:00:00"/>
    <m/>
    <n v="0"/>
    <n v="-251880"/>
    <n v="-251880"/>
    <n v="0"/>
    <d v="2026-07-30T00:00:00"/>
    <m/>
    <d v="2026-07-30T00:00:00"/>
    <n v="0"/>
    <m/>
    <s v=""/>
    <s v="Đã thanh toán"/>
    <d v="2026-07-30T00:00:00"/>
    <d v="2026-08-10T00:00:00"/>
    <m/>
    <m/>
    <x v="0"/>
    <x v="0"/>
    <m/>
    <s v="238-251880"/>
    <d v="2026-08-10T00:00:00"/>
  </r>
  <r>
    <x v="29"/>
    <x v="1"/>
    <d v="2026-07-30T00:00:00"/>
    <s v="3007MEGA--011-187"/>
    <d v="2026-07-30T00:00:00"/>
    <s v="187"/>
    <s v="Hàng Trả - CHI NHÁNH CÔNG TY TNHH MM MEGA MARKET (VIỆT NAM) TẠI THÀNH PHỐ NHA TRANG - Phiếu trả ngày …........... - MEGA-KHA-00--011"/>
    <n v="1115694"/>
    <n v="0"/>
    <n v="89256"/>
    <n v="1204950"/>
    <s v="Hàng trả"/>
    <d v="2026-08-10T00:00:00"/>
    <m/>
    <n v="0"/>
    <n v="-1204950"/>
    <n v="-1204950"/>
    <n v="0"/>
    <d v="2026-07-30T00:00:00"/>
    <m/>
    <d v="2026-07-30T00:00:00"/>
    <n v="0"/>
    <m/>
    <s v=""/>
    <s v="Đã thanh toán"/>
    <d v="2026-07-30T00:00:00"/>
    <d v="2026-08-10T00:00:00"/>
    <m/>
    <m/>
    <x v="0"/>
    <x v="0"/>
    <m/>
    <s v="187-1204950"/>
    <d v="2026-08-10T00:00:00"/>
  </r>
  <r>
    <x v="18"/>
    <x v="16"/>
    <d v="2026-07-30T00:00:00"/>
    <s v="BH21464"/>
    <d v="2026-07-31T00:00:00"/>
    <s v="00054108"/>
    <s v="12298936"/>
    <n v="2358520"/>
    <n v="0"/>
    <n v="188682"/>
    <n v="2547202"/>
    <s v="Bán hàng"/>
    <d v="2026-09-10T00:00:00"/>
    <m/>
    <n v="0"/>
    <n v="2547202"/>
    <n v="2547202"/>
    <n v="0"/>
    <d v="2026-07-31T00:00:00"/>
    <m/>
    <d v="2026-07-31T00:00:00"/>
    <n v="0"/>
    <m/>
    <s v=""/>
    <s v="Đã thanh toán"/>
    <d v="2026-07-31T00:00:00"/>
    <d v="2026-09-10T00:00:00"/>
    <m/>
    <m/>
    <x v="0"/>
    <x v="0"/>
    <m/>
    <s v="000541082547202"/>
    <e v="#N/A"/>
  </r>
  <r>
    <x v="19"/>
    <x v="6"/>
    <d v="2026-07-30T00:00:00"/>
    <s v="BH21465"/>
    <d v="2026-07-31T00:00:00"/>
    <s v="00054109"/>
    <s v="TC16250266"/>
    <n v="8105995"/>
    <n v="0"/>
    <n v="648480"/>
    <n v="8754475"/>
    <s v="Bán hàng"/>
    <d v="2026-09-10T00:00:00"/>
    <m/>
    <n v="0"/>
    <n v="8754475"/>
    <n v="8754475"/>
    <n v="0"/>
    <d v="2026-07-31T00:00:00"/>
    <m/>
    <d v="2026-07-31T00:00:00"/>
    <n v="0"/>
    <m/>
    <s v=""/>
    <s v="Đã thanh toán"/>
    <d v="2026-07-31T00:00:00"/>
    <d v="2026-09-10T00:00:00"/>
    <m/>
    <m/>
    <x v="0"/>
    <x v="0"/>
    <m/>
    <s v="000541098754475"/>
    <e v="#N/A"/>
  </r>
  <r>
    <x v="20"/>
    <x v="3"/>
    <d v="2026-07-30T00:00:00"/>
    <s v="BH21466"/>
    <d v="2026-07-31T00:00:00"/>
    <s v="00054110"/>
    <s v="TC17438853"/>
    <n v="3525205"/>
    <n v="0"/>
    <n v="282016"/>
    <n v="3807221"/>
    <s v="Bán hàng"/>
    <d v="2026-09-10T00:00:00"/>
    <m/>
    <n v="0"/>
    <n v="3807221"/>
    <n v="3807221"/>
    <n v="0"/>
    <d v="2026-07-31T00:00:00"/>
    <m/>
    <d v="2026-07-31T00:00:00"/>
    <n v="0"/>
    <m/>
    <s v=""/>
    <s v="Đã thanh toán"/>
    <d v="2026-07-31T00:00:00"/>
    <d v="2026-09-10T00:00:00"/>
    <m/>
    <m/>
    <x v="0"/>
    <x v="0"/>
    <m/>
    <s v="000541103807221"/>
    <e v="#N/A"/>
  </r>
  <r>
    <x v="29"/>
    <x v="1"/>
    <d v="2026-07-30T00:00:00"/>
    <s v="BH21467"/>
    <d v="2026-07-31T00:00:00"/>
    <s v="00054111"/>
    <s v="TC25038560"/>
    <n v="7829990"/>
    <n v="0"/>
    <n v="626399"/>
    <n v="8456389"/>
    <s v="Bán hàng"/>
    <d v="2026-09-10T00:00:00"/>
    <m/>
    <n v="0"/>
    <n v="8456389"/>
    <n v="8456389"/>
    <n v="0"/>
    <d v="2026-07-31T00:00:00"/>
    <m/>
    <d v="2026-07-31T00:00:00"/>
    <n v="0"/>
    <m/>
    <s v=""/>
    <s v="Đã thanh toán"/>
    <d v="2026-07-31T00:00:00"/>
    <d v="2026-09-10T00:00:00"/>
    <m/>
    <m/>
    <x v="0"/>
    <x v="0"/>
    <m/>
    <s v="000541118456389"/>
    <e v="#N/A"/>
  </r>
  <r>
    <x v="29"/>
    <x v="1"/>
    <d v="2026-07-30T00:00:00"/>
    <s v="BH21468"/>
    <d v="2026-07-31T00:00:00"/>
    <s v="00054112"/>
    <s v="TC25038719"/>
    <n v="5787700"/>
    <n v="0"/>
    <n v="463016"/>
    <n v="6250716"/>
    <s v="Bán hàng"/>
    <d v="2026-09-10T00:00:00"/>
    <m/>
    <n v="0"/>
    <n v="6250716"/>
    <n v="6250716"/>
    <n v="0"/>
    <d v="2026-07-31T00:00:00"/>
    <m/>
    <d v="2026-07-31T00:00:00"/>
    <n v="0"/>
    <m/>
    <s v=""/>
    <s v="Đã thanh toán"/>
    <d v="2026-07-31T00:00:00"/>
    <d v="2026-09-10T00:00:00"/>
    <m/>
    <m/>
    <x v="0"/>
    <x v="0"/>
    <m/>
    <s v="000541126250716"/>
    <e v="#N/A"/>
  </r>
  <r>
    <x v="24"/>
    <x v="0"/>
    <d v="2026-07-30T00:00:00"/>
    <s v="BH21469"/>
    <d v="2026-07-31T00:00:00"/>
    <s v="00054113"/>
    <s v="TC27069741"/>
    <n v="6017785"/>
    <n v="0"/>
    <n v="481423"/>
    <n v="6499208"/>
    <s v="Bán hàng"/>
    <d v="2026-09-10T00:00:00"/>
    <m/>
    <n v="0"/>
    <n v="6499208"/>
    <n v="6499208"/>
    <n v="0"/>
    <d v="2026-07-31T00:00:00"/>
    <m/>
    <d v="2026-07-31T00:00:00"/>
    <n v="0"/>
    <m/>
    <s v=""/>
    <s v="Đã thanh toán"/>
    <d v="2026-07-31T00:00:00"/>
    <d v="2026-09-10T00:00:00"/>
    <m/>
    <m/>
    <x v="0"/>
    <x v="0"/>
    <m/>
    <s v="000541136499208"/>
    <e v="#N/A"/>
  </r>
  <r>
    <x v="33"/>
    <x v="14"/>
    <d v="2026-07-30T00:00:00"/>
    <s v="BH21470"/>
    <d v="2026-07-31T00:00:00"/>
    <s v="00054114"/>
    <s v="TC28056125"/>
    <n v="6423165"/>
    <n v="0"/>
    <n v="513853"/>
    <n v="6937018"/>
    <s v="Bán hàng"/>
    <d v="2026-09-10T00:00:00"/>
    <m/>
    <n v="0"/>
    <n v="6937018"/>
    <n v="6937018"/>
    <n v="0"/>
    <d v="2026-07-31T00:00:00"/>
    <m/>
    <d v="2026-07-31T00:00:00"/>
    <n v="0"/>
    <m/>
    <s v=""/>
    <s v="Đã thanh toán"/>
    <d v="2026-07-31T00:00:00"/>
    <d v="2026-09-10T00:00:00"/>
    <m/>
    <m/>
    <x v="0"/>
    <x v="0"/>
    <m/>
    <s v="000541146937018"/>
    <e v="#N/A"/>
  </r>
  <r>
    <x v="15"/>
    <x v="15"/>
    <d v="2026-07-30T00:00:00"/>
    <s v="BH21471"/>
    <d v="2026-07-31T00:00:00"/>
    <s v="00054115"/>
    <s v="TC91062262"/>
    <n v="8190020"/>
    <n v="0"/>
    <n v="655202"/>
    <n v="8845222"/>
    <s v="Bán hàng"/>
    <d v="2026-09-10T00:00:00"/>
    <m/>
    <n v="0"/>
    <n v="8845222"/>
    <n v="8845222"/>
    <n v="0"/>
    <d v="2026-07-31T00:00:00"/>
    <m/>
    <d v="2026-07-31T00:00:00"/>
    <n v="0"/>
    <m/>
    <s v=""/>
    <s v="Đã thanh toán"/>
    <d v="2026-07-31T00:00:00"/>
    <d v="2026-09-10T00:00:00"/>
    <m/>
    <m/>
    <x v="0"/>
    <x v="0"/>
    <m/>
    <s v="000541158845222"/>
    <e v="#N/A"/>
  </r>
  <r>
    <x v="31"/>
    <x v="18"/>
    <d v="2026-07-31T00:00:00"/>
    <s v="BH21472"/>
    <d v="2026-07-31T00:00:00"/>
    <s v="00054116"/>
    <s v="10312884"/>
    <n v="9325085"/>
    <n v="0"/>
    <n v="746007"/>
    <n v="10071092"/>
    <s v="Bán hàng"/>
    <d v="2026-09-10T00:00:00"/>
    <m/>
    <n v="0"/>
    <n v="10071092"/>
    <n v="10071092"/>
    <n v="0"/>
    <d v="2026-07-31T00:00:00"/>
    <m/>
    <d v="2026-07-31T00:00:00"/>
    <n v="0"/>
    <m/>
    <s v=""/>
    <s v="Đã thanh toán"/>
    <d v="2026-07-31T00:00:00"/>
    <d v="2026-09-10T00:00:00"/>
    <m/>
    <m/>
    <x v="0"/>
    <x v="0"/>
    <m/>
    <s v="0005411610071092"/>
    <e v="#N/A"/>
  </r>
  <r>
    <x v="37"/>
    <x v="22"/>
    <d v="2026-07-31T00:00:00"/>
    <s v="BH43128"/>
    <d v="2026-07-31T00:00:00"/>
    <s v="00055573"/>
    <s v="MEGA-HNI-TXN-0008"/>
    <n v="350000"/>
    <n v="0"/>
    <n v="28000"/>
    <n v="378000"/>
    <s v="Bán hàng"/>
    <d v="2026-09-10T00:00:00"/>
    <m/>
    <n v="0"/>
    <n v="378000"/>
    <n v="378000"/>
    <n v="0"/>
    <d v="2026-07-31T00:00:00"/>
    <m/>
    <d v="2026-07-31T00:00:00"/>
    <n v="0"/>
    <m/>
    <s v=""/>
    <s v="Đã thanh toán"/>
    <d v="2026-07-31T00:00:00"/>
    <d v="2026-09-10T00:00:00"/>
    <m/>
    <m/>
    <x v="0"/>
    <x v="0"/>
    <m/>
    <s v="00055573378000"/>
    <e v="#N/A"/>
  </r>
  <r>
    <x v="37"/>
    <x v="22"/>
    <d v="2026-07-31T00:00:00"/>
    <s v="BH43129"/>
    <d v="2026-07-31T00:00:00"/>
    <s v="00055572"/>
    <s v="MEGA-HNI-TXN-0008"/>
    <n v="362500"/>
    <n v="0"/>
    <n v="29000"/>
    <n v="391500"/>
    <s v="Bán hàng"/>
    <d v="2026-09-10T00:00:00"/>
    <m/>
    <n v="0"/>
    <n v="391500"/>
    <n v="391500"/>
    <n v="0"/>
    <d v="2026-07-31T00:00:00"/>
    <m/>
    <d v="2026-07-31T00:00:00"/>
    <n v="0"/>
    <m/>
    <s v=""/>
    <s v="Đã thanh toán"/>
    <d v="2026-07-31T00:00:00"/>
    <d v="2026-09-10T00:00:00"/>
    <m/>
    <m/>
    <x v="0"/>
    <x v="0"/>
    <m/>
    <s v="00055572391500"/>
    <e v="#N/A"/>
  </r>
  <r>
    <x v="19"/>
    <x v="6"/>
    <d v="2026-08-03T00:00:00"/>
    <s v="BH21867"/>
    <d v="2026-08-03T00:00:00"/>
    <s v="00055199"/>
    <s v="TC16252722"/>
    <n v="700000"/>
    <n v="0"/>
    <n v="56000"/>
    <n v="756000"/>
    <s v="Bán hàng"/>
    <d v="2026-09-24T00:00:00"/>
    <m/>
    <n v="0"/>
    <n v="756000"/>
    <n v="756000"/>
    <n v="0"/>
    <d v="2026-08-03T00:00:00"/>
    <m/>
    <d v="2026-08-03T00:00:00"/>
    <n v="0"/>
    <m/>
    <s v=""/>
    <s v="Đã thanh toán"/>
    <d v="2026-08-03T00:00:00"/>
    <d v="2026-09-24T00:00:00"/>
    <m/>
    <m/>
    <x v="0"/>
    <x v="0"/>
    <m/>
    <s v="00055199756000"/>
    <e v="#N/A"/>
  </r>
  <r>
    <x v="32"/>
    <x v="19"/>
    <d v="2026-08-03T00:00:00"/>
    <s v="BH43518"/>
    <d v="2026-08-03T00:00:00"/>
    <s v="00055574"/>
    <s v="13144492"/>
    <n v="5895420"/>
    <n v="0"/>
    <n v="471634"/>
    <n v="6367054"/>
    <s v="Bán hàng"/>
    <d v="2026-09-10T00:00:00"/>
    <m/>
    <n v="0"/>
    <n v="6367054"/>
    <n v="6367054"/>
    <n v="0"/>
    <d v="2026-08-03T00:00:00"/>
    <m/>
    <d v="2026-08-03T00:00:00"/>
    <n v="0"/>
    <m/>
    <s v=""/>
    <s v="Đã thanh toán"/>
    <d v="2026-08-03T00:00:00"/>
    <d v="2026-09-10T00:00:00"/>
    <m/>
    <m/>
    <x v="0"/>
    <x v="0"/>
    <m/>
    <s v="000555746367054"/>
    <e v="#N/A"/>
  </r>
  <r>
    <x v="29"/>
    <x v="1"/>
    <d v="2026-08-03T00:00:00"/>
    <s v="BH21864"/>
    <d v="2026-08-03T00:00:00"/>
    <s v="00055196"/>
    <s v="TC25040166"/>
    <n v="15145200"/>
    <n v="0"/>
    <n v="1211616"/>
    <n v="16356816"/>
    <s v="Bán hàng"/>
    <d v="2026-09-10T00:00:00"/>
    <m/>
    <n v="0"/>
    <n v="16356816"/>
    <n v="16356816"/>
    <n v="0"/>
    <d v="2026-08-03T00:00:00"/>
    <m/>
    <d v="2026-08-03T00:00:00"/>
    <n v="0"/>
    <m/>
    <s v=""/>
    <s v="Đã thanh toán"/>
    <d v="2026-08-03T00:00:00"/>
    <d v="2026-09-10T00:00:00"/>
    <m/>
    <m/>
    <x v="0"/>
    <x v="0"/>
    <m/>
    <s v="0005519616356816"/>
    <e v="#N/A"/>
  </r>
  <r>
    <x v="23"/>
    <x v="9"/>
    <d v="2026-08-03T00:00:00"/>
    <s v="BH21865"/>
    <d v="2026-08-03T00:00:00"/>
    <s v="00055197"/>
    <s v="TC24025124"/>
    <n v="3364645"/>
    <n v="0"/>
    <n v="269172"/>
    <n v="3633817"/>
    <s v="Bán hàng"/>
    <d v="2026-09-24T00:00:00"/>
    <s v="Khách dư 5đ"/>
    <n v="0"/>
    <n v="3633817"/>
    <n v="3633817"/>
    <n v="0"/>
    <d v="2026-08-03T00:00:00"/>
    <m/>
    <d v="2026-08-03T00:00:00"/>
    <n v="0"/>
    <m/>
    <s v=""/>
    <s v="Đã thanh toán"/>
    <d v="2026-08-03T00:00:00"/>
    <d v="2026-09-24T00:00:00"/>
    <m/>
    <m/>
    <x v="0"/>
    <x v="0"/>
    <m/>
    <s v="000551973633817"/>
    <e v="#N/A"/>
  </r>
  <r>
    <x v="28"/>
    <x v="7"/>
    <d v="2026-08-03T00:00:00"/>
    <s v="BH21866"/>
    <d v="2026-08-03T00:00:00"/>
    <s v="00055198"/>
    <s v="TC23451716"/>
    <n v="1615480"/>
    <n v="0"/>
    <n v="129238"/>
    <n v="1744718"/>
    <s v="Bán hàng"/>
    <d v="2026-09-10T00:00:00"/>
    <m/>
    <n v="0"/>
    <n v="1744718"/>
    <n v="1744718"/>
    <n v="0"/>
    <d v="2026-08-03T00:00:00"/>
    <m/>
    <d v="2026-08-03T00:00:00"/>
    <n v="0"/>
    <m/>
    <s v=""/>
    <s v="Đã thanh toán"/>
    <d v="2026-08-03T00:00:00"/>
    <d v="2026-09-10T00:00:00"/>
    <m/>
    <m/>
    <x v="0"/>
    <x v="0"/>
    <m/>
    <s v="000551981744718"/>
    <e v="#N/A"/>
  </r>
  <r>
    <x v="19"/>
    <x v="6"/>
    <d v="2026-08-03T00:00:00"/>
    <s v="BH21868"/>
    <d v="2026-08-03T00:00:00"/>
    <s v="00055200"/>
    <s v="TC16251968"/>
    <n v="7226795"/>
    <n v="0"/>
    <n v="578144"/>
    <n v="7804939"/>
    <s v="Bán hàng"/>
    <d v="2026-09-24T00:00:00"/>
    <s v="Khách dư 5đ"/>
    <n v="0"/>
    <n v="7804939"/>
    <n v="7804939"/>
    <n v="0"/>
    <d v="2026-08-03T00:00:00"/>
    <m/>
    <d v="2026-08-03T00:00:00"/>
    <n v="0"/>
    <m/>
    <s v=""/>
    <s v="Đã thanh toán"/>
    <d v="2026-08-03T00:00:00"/>
    <d v="2026-09-24T00:00:00"/>
    <m/>
    <m/>
    <x v="0"/>
    <x v="0"/>
    <m/>
    <s v="000552007804939"/>
    <e v="#N/A"/>
  </r>
  <r>
    <x v="16"/>
    <x v="11"/>
    <d v="2026-08-04T00:00:00"/>
    <s v="BH21976"/>
    <d v="2026-08-04T00:00:00"/>
    <s v="00055201"/>
    <s v="19163680"/>
    <n v="2081270"/>
    <n v="0"/>
    <n v="166502"/>
    <n v="2247772"/>
    <s v="Bán hàng"/>
    <d v="2026-09-10T00:00:00"/>
    <m/>
    <n v="0"/>
    <n v="2247772"/>
    <n v="2247772"/>
    <n v="0"/>
    <d v="2026-08-04T00:00:00"/>
    <m/>
    <d v="2026-08-04T00:00:00"/>
    <n v="0"/>
    <m/>
    <s v=""/>
    <s v="Đã thanh toán"/>
    <d v="2026-08-04T00:00:00"/>
    <d v="2026-09-10T00:00:00"/>
    <m/>
    <m/>
    <x v="0"/>
    <x v="0"/>
    <m/>
    <s v="000552012247772"/>
    <e v="#N/A"/>
  </r>
  <r>
    <x v="32"/>
    <x v="19"/>
    <d v="2026-08-04T00:00:00"/>
    <s v="BH43619"/>
    <d v="2026-08-04T00:00:00"/>
    <s v="00055651"/>
    <s v="13145796"/>
    <n v="2031560"/>
    <n v="0"/>
    <n v="162525"/>
    <n v="2194085"/>
    <s v="Bán hàng"/>
    <m/>
    <m/>
    <n v="0"/>
    <n v="2194085"/>
    <n v="0"/>
    <n v="2194085"/>
    <d v="2026-08-04T00:00:00"/>
    <m/>
    <d v="2026-08-04T00:00:00"/>
    <n v="0"/>
    <m/>
    <n v="55.699846759256616"/>
    <s v="Nợ quá hạn từ 30 ngày đến 60 ngày"/>
    <d v="2026-08-04T00:00:00"/>
    <s v=""/>
    <m/>
    <m/>
    <x v="0"/>
    <x v="0"/>
    <m/>
    <s v="000556512194085"/>
    <e v="#N/A"/>
  </r>
  <r>
    <x v="26"/>
    <x v="17"/>
    <d v="2026-08-04T00:00:00"/>
    <s v="BH22131"/>
    <d v="2026-08-04T00:00:00"/>
    <s v="00055612"/>
    <s v="11024601"/>
    <n v="3076210"/>
    <n v="0"/>
    <n v="246097"/>
    <n v="3322307"/>
    <s v="Bán hàng"/>
    <d v="2026-09-10T00:00:00"/>
    <m/>
    <n v="0"/>
    <n v="3322307"/>
    <n v="3322307"/>
    <n v="0"/>
    <d v="2026-08-04T00:00:00"/>
    <m/>
    <d v="2026-08-04T00:00:00"/>
    <n v="0"/>
    <m/>
    <s v=""/>
    <s v="Đã thanh toán"/>
    <d v="2026-08-04T00:00:00"/>
    <d v="2026-09-10T00:00:00"/>
    <m/>
    <m/>
    <x v="0"/>
    <x v="0"/>
    <m/>
    <s v="000556123322307"/>
    <e v="#N/A"/>
  </r>
  <r>
    <x v="35"/>
    <x v="12"/>
    <d v="2026-08-05T00:00:00"/>
    <s v="BH21978"/>
    <d v="2026-08-05T00:00:00"/>
    <s v="00055203"/>
    <s v="18692183"/>
    <n v="6447430"/>
    <n v="0"/>
    <n v="515794"/>
    <n v="6963224"/>
    <s v="Bán hàng"/>
    <d v="2026-09-10T00:00:00"/>
    <m/>
    <n v="0"/>
    <n v="6963224"/>
    <n v="6963224"/>
    <n v="0"/>
    <d v="2026-08-05T00:00:00"/>
    <m/>
    <d v="2026-08-05T00:00:00"/>
    <n v="0"/>
    <m/>
    <s v=""/>
    <s v="Đã thanh toán"/>
    <d v="2026-08-05T00:00:00"/>
    <d v="2026-09-10T00:00:00"/>
    <m/>
    <m/>
    <x v="0"/>
    <x v="0"/>
    <m/>
    <s v="000552036963224"/>
    <e v="#N/A"/>
  </r>
  <r>
    <x v="35"/>
    <x v="12"/>
    <d v="2026-08-05T00:00:00"/>
    <s v="BH21977"/>
    <d v="2026-08-05T00:00:00"/>
    <s v="00055202"/>
    <s v="18690218"/>
    <n v="583055"/>
    <n v="0"/>
    <n v="46644"/>
    <n v="629699"/>
    <s v="Bán hàng"/>
    <d v="2026-09-10T00:00:00"/>
    <m/>
    <n v="0"/>
    <n v="629699"/>
    <n v="629699"/>
    <n v="0"/>
    <d v="2026-08-05T00:00:00"/>
    <m/>
    <d v="2026-08-05T00:00:00"/>
    <n v="0"/>
    <m/>
    <s v=""/>
    <s v="Đã thanh toán"/>
    <d v="2026-08-05T00:00:00"/>
    <d v="2026-09-10T00:00:00"/>
    <m/>
    <m/>
    <x v="0"/>
    <x v="0"/>
    <m/>
    <s v="00055202629699"/>
    <e v="#N/A"/>
  </r>
  <r>
    <x v="24"/>
    <x v="0"/>
    <d v="2026-08-06T00:00:00"/>
    <s v="BH22139"/>
    <d v="2026-08-06T00:00:00"/>
    <s v="00055620"/>
    <s v="TC27072436"/>
    <n v="1615480"/>
    <n v="0"/>
    <n v="129238"/>
    <n v="1744718"/>
    <s v="Bán hàng"/>
    <d v="2026-09-24T00:00:00"/>
    <s v="Khách thiếu 5đ"/>
    <n v="0"/>
    <n v="1744718"/>
    <n v="1744718"/>
    <n v="0"/>
    <d v="2026-08-06T00:00:00"/>
    <m/>
    <d v="2026-08-06T00:00:00"/>
    <n v="0"/>
    <m/>
    <s v=""/>
    <s v="Đã thanh toán"/>
    <d v="2026-08-06T00:00:00"/>
    <d v="2026-09-24T00:00:00"/>
    <m/>
    <m/>
    <x v="0"/>
    <x v="0"/>
    <m/>
    <s v="000556201744718"/>
    <e v="#N/A"/>
  </r>
  <r>
    <x v="15"/>
    <x v="15"/>
    <d v="2026-08-06T00:00:00"/>
    <s v="BH22141"/>
    <d v="2026-08-06T00:00:00"/>
    <s v="00055622"/>
    <s v="TC91063875"/>
    <n v="1607718"/>
    <n v="0"/>
    <n v="128617"/>
    <n v="1736335"/>
    <s v="Bán hàng"/>
    <d v="2026-09-24T00:00:00"/>
    <s v="Khách thiếu 5đ"/>
    <n v="0"/>
    <n v="1736335"/>
    <n v="1736335"/>
    <n v="0"/>
    <d v="2026-08-06T00:00:00"/>
    <m/>
    <d v="2026-08-06T00:00:00"/>
    <n v="0"/>
    <m/>
    <s v=""/>
    <s v="Đã thanh toán"/>
    <d v="2026-08-06T00:00:00"/>
    <d v="2026-09-24T00:00:00"/>
    <m/>
    <m/>
    <x v="0"/>
    <x v="0"/>
    <m/>
    <s v="000556221736335"/>
    <e v="#N/A"/>
  </r>
  <r>
    <x v="29"/>
    <x v="1"/>
    <d v="2026-08-06T00:00:00"/>
    <s v="BH22132"/>
    <d v="2026-08-06T00:00:00"/>
    <s v="00055613"/>
    <s v="TC25041214"/>
    <n v="3949200"/>
    <n v="0"/>
    <n v="315936"/>
    <n v="4265136"/>
    <s v="Bán hàng"/>
    <d v="2026-09-24T00:00:00"/>
    <m/>
    <n v="0"/>
    <n v="4265136"/>
    <n v="4265136"/>
    <n v="0"/>
    <d v="2026-08-06T00:00:00"/>
    <m/>
    <d v="2026-08-06T00:00:00"/>
    <n v="0"/>
    <m/>
    <s v=""/>
    <s v="Đã thanh toán"/>
    <d v="2026-08-06T00:00:00"/>
    <d v="2026-09-24T00:00:00"/>
    <m/>
    <m/>
    <x v="0"/>
    <x v="0"/>
    <m/>
    <s v="000556134265136"/>
    <e v="#N/A"/>
  </r>
  <r>
    <x v="21"/>
    <x v="10"/>
    <d v="2026-08-06T00:00:00"/>
    <s v="BH22135"/>
    <d v="2026-08-06T00:00:00"/>
    <s v="00055616"/>
    <s v="TC20100026"/>
    <n v="4139680"/>
    <n v="0"/>
    <n v="331174"/>
    <n v="4470854"/>
    <s v="Bán hàng"/>
    <d v="2026-09-24T00:00:00"/>
    <s v="Khách thiếu 5đ"/>
    <n v="0"/>
    <n v="4470854"/>
    <n v="4470854"/>
    <n v="0"/>
    <d v="2026-08-06T00:00:00"/>
    <m/>
    <d v="2026-08-06T00:00:00"/>
    <n v="0"/>
    <m/>
    <s v=""/>
    <s v="Đã thanh toán"/>
    <d v="2026-08-06T00:00:00"/>
    <d v="2026-09-24T00:00:00"/>
    <m/>
    <m/>
    <x v="0"/>
    <x v="0"/>
    <m/>
    <s v="000556164470854"/>
    <e v="#N/A"/>
  </r>
  <r>
    <x v="20"/>
    <x v="3"/>
    <d v="2026-08-06T00:00:00"/>
    <s v="BH22137"/>
    <d v="2026-08-06T00:00:00"/>
    <s v="00055618"/>
    <s v="TC17440343"/>
    <n v="3334525"/>
    <n v="0"/>
    <n v="266762"/>
    <n v="3601287"/>
    <s v="Bán hàng"/>
    <d v="2026-09-24T00:00:00"/>
    <m/>
    <n v="0"/>
    <n v="3601287"/>
    <n v="3601287"/>
    <n v="0"/>
    <d v="2026-08-06T00:00:00"/>
    <m/>
    <d v="2026-08-06T00:00:00"/>
    <n v="0"/>
    <m/>
    <s v=""/>
    <s v="Đã thanh toán"/>
    <d v="2026-08-06T00:00:00"/>
    <d v="2026-09-24T00:00:00"/>
    <m/>
    <m/>
    <x v="0"/>
    <x v="0"/>
    <m/>
    <s v="000556183601287"/>
    <e v="#N/A"/>
  </r>
  <r>
    <x v="23"/>
    <x v="9"/>
    <d v="2026-08-06T00:00:00"/>
    <s v="BH22133"/>
    <d v="2026-08-06T00:00:00"/>
    <s v="00055614"/>
    <s v="TC24026112"/>
    <n v="4604571"/>
    <n v="0"/>
    <n v="368366"/>
    <n v="4972937"/>
    <s v="Bán hàng"/>
    <d v="2026-09-24T00:00:00"/>
    <s v="Khách dư 4đ"/>
    <n v="0"/>
    <n v="4972937"/>
    <n v="4972937"/>
    <n v="0"/>
    <d v="2026-08-06T00:00:00"/>
    <m/>
    <d v="2026-08-06T00:00:00"/>
    <n v="0"/>
    <m/>
    <s v=""/>
    <s v="Đã thanh toán"/>
    <d v="2026-08-06T00:00:00"/>
    <d v="2026-09-24T00:00:00"/>
    <m/>
    <m/>
    <x v="0"/>
    <x v="0"/>
    <m/>
    <s v="000556144972937"/>
    <e v="#N/A"/>
  </r>
  <r>
    <x v="17"/>
    <x v="4"/>
    <d v="2026-08-06T00:00:00"/>
    <s v="BH22138"/>
    <d v="2026-08-06T00:00:00"/>
    <s v="00055619"/>
    <s v="TC15188937"/>
    <n v="1718120"/>
    <n v="0"/>
    <n v="137450"/>
    <n v="1855570"/>
    <s v="Bán hàng"/>
    <d v="2026-09-24T00:00:00"/>
    <s v="Khách dư 5đ"/>
    <n v="0"/>
    <n v="1855570"/>
    <n v="1855570"/>
    <n v="0"/>
    <d v="2026-08-06T00:00:00"/>
    <m/>
    <d v="2026-08-06T00:00:00"/>
    <n v="0"/>
    <m/>
    <s v=""/>
    <s v="Đã thanh toán"/>
    <d v="2026-08-06T00:00:00"/>
    <d v="2026-09-24T00:00:00"/>
    <m/>
    <m/>
    <x v="0"/>
    <x v="0"/>
    <m/>
    <s v="000556191855570"/>
    <e v="#N/A"/>
  </r>
  <r>
    <x v="38"/>
    <x v="23"/>
    <d v="2026-08-06T00:00:00"/>
    <s v="BH43832"/>
    <d v="2026-08-06T00:00:00"/>
    <s v="00055650"/>
    <s v="14205804"/>
    <n v="2915275"/>
    <n v="0"/>
    <n v="233222"/>
    <n v="3148497"/>
    <s v="Bán hàng"/>
    <d v="2026-09-10T00:00:00"/>
    <m/>
    <n v="0"/>
    <n v="3148497"/>
    <n v="3148497"/>
    <n v="0"/>
    <d v="2026-08-06T00:00:00"/>
    <m/>
    <d v="2026-08-06T00:00:00"/>
    <n v="0"/>
    <m/>
    <s v=""/>
    <s v="Đã thanh toán"/>
    <d v="2026-08-06T00:00:00"/>
    <d v="2026-09-10T00:00:00"/>
    <m/>
    <m/>
    <x v="0"/>
    <x v="0"/>
    <m/>
    <s v="000556503148497"/>
    <e v="#N/A"/>
  </r>
  <r>
    <x v="20"/>
    <x v="3"/>
    <d v="2026-08-06T00:00:00"/>
    <s v="BH22136"/>
    <d v="2026-08-06T00:00:00"/>
    <s v="00055617"/>
    <s v="TC17442176"/>
    <n v="4364200"/>
    <n v="0"/>
    <n v="349136"/>
    <n v="4713336"/>
    <s v="Bán hàng"/>
    <d v="2026-09-24T00:00:00"/>
    <m/>
    <n v="0"/>
    <n v="4713336"/>
    <n v="4713336"/>
    <n v="0"/>
    <d v="2026-08-06T00:00:00"/>
    <m/>
    <d v="2026-08-06T00:00:00"/>
    <n v="0"/>
    <m/>
    <s v=""/>
    <s v="Đã thanh toán"/>
    <d v="2026-08-06T00:00:00"/>
    <d v="2026-09-24T00:00:00"/>
    <m/>
    <m/>
    <x v="0"/>
    <x v="0"/>
    <m/>
    <s v="000556174713336"/>
    <e v="#N/A"/>
  </r>
  <r>
    <x v="22"/>
    <x v="2"/>
    <d v="2026-08-06T00:00:00"/>
    <s v="BH22134"/>
    <d v="2026-08-06T00:00:00"/>
    <s v="00055615"/>
    <s v="TC22071749"/>
    <n v="2524200"/>
    <n v="0"/>
    <n v="201936"/>
    <n v="2726136"/>
    <s v="Bán hàng"/>
    <d v="2026-09-24T00:00:00"/>
    <m/>
    <n v="0"/>
    <n v="2726136"/>
    <n v="2726136"/>
    <n v="0"/>
    <d v="2026-08-06T00:00:00"/>
    <m/>
    <d v="2026-08-06T00:00:00"/>
    <n v="0"/>
    <m/>
    <s v=""/>
    <s v="Đã thanh toán"/>
    <d v="2026-08-06T00:00:00"/>
    <d v="2026-09-24T00:00:00"/>
    <m/>
    <m/>
    <x v="0"/>
    <x v="0"/>
    <m/>
    <s v="000556152726136"/>
    <e v="#N/A"/>
  </r>
  <r>
    <x v="15"/>
    <x v="15"/>
    <d v="2026-08-06T00:00:00"/>
    <s v="BH22140"/>
    <d v="2026-08-06T00:00:00"/>
    <s v="00055621"/>
    <s v="TC91063657"/>
    <n v="2760000"/>
    <n v="0"/>
    <n v="220800"/>
    <n v="2980800"/>
    <s v="Bán hàng"/>
    <m/>
    <m/>
    <n v="0"/>
    <n v="2980800"/>
    <n v="0"/>
    <n v="2980800"/>
    <d v="2026-08-06T00:00:00"/>
    <m/>
    <d v="2026-08-06T00:00:00"/>
    <n v="0"/>
    <m/>
    <n v="53.699846759256616"/>
    <s v="Nợ quá hạn từ 30 ngày đến 60 ngày"/>
    <d v="2026-08-06T00:00:00"/>
    <s v=""/>
    <m/>
    <m/>
    <x v="0"/>
    <x v="0"/>
    <m/>
    <s v="000556212980800"/>
    <e v="#N/A"/>
  </r>
  <r>
    <x v="30"/>
    <x v="5"/>
    <d v="2026-08-06T00:00:00"/>
    <s v="MH-2026-08-000006"/>
    <d v="2026-08-06T00:00:00"/>
    <s v="46238"/>
    <s v="PHÍ HỔ TRỢ TRƯNG BÀY Tháng 07 - Mega"/>
    <n v="6701630"/>
    <m/>
    <n v="536130"/>
    <n v="7237760"/>
    <s v="Giảm công nợ"/>
    <d v="2026-08-24T00:00:00"/>
    <m/>
    <n v="0"/>
    <n v="-7237760"/>
    <n v="-7237760"/>
    <n v="0"/>
    <d v="2026-08-06T00:00:00"/>
    <m/>
    <d v="2026-08-06T00:00:00"/>
    <n v="0"/>
    <m/>
    <s v=""/>
    <s v="Đã thanh toán"/>
    <d v="2026-08-06T00:00:00"/>
    <d v="2026-08-24T00:00:00"/>
    <m/>
    <m/>
    <x v="0"/>
    <x v="0"/>
    <m/>
    <s v="46238-7237760"/>
    <e v="#N/A"/>
  </r>
  <r>
    <x v="30"/>
    <x v="5"/>
    <d v="2026-08-06T00:00:00"/>
    <s v="MH-2026-08-000003"/>
    <d v="2026-08-06T00:00:00"/>
    <s v="46234"/>
    <s v="PHÍ HỖ TRỢ SẢN PHẨM MỚI Tháng 07 - Mega"/>
    <n v="5827504"/>
    <m/>
    <n v="466200"/>
    <n v="6293704"/>
    <s v="Giảm công nợ"/>
    <d v="2026-08-24T00:00:00"/>
    <m/>
    <n v="0"/>
    <n v="-6293704"/>
    <n v="-6293704"/>
    <n v="0"/>
    <d v="2026-08-06T00:00:00"/>
    <m/>
    <d v="2026-08-06T00:00:00"/>
    <n v="0"/>
    <m/>
    <s v=""/>
    <s v="Đã thanh toán"/>
    <d v="2026-08-06T00:00:00"/>
    <d v="2026-08-24T00:00:00"/>
    <m/>
    <m/>
    <x v="0"/>
    <x v="0"/>
    <m/>
    <s v="46234-6293704"/>
    <e v="#N/A"/>
  </r>
  <r>
    <x v="30"/>
    <x v="5"/>
    <d v="2026-08-06T00:00:00"/>
    <s v="MH-2026-08-000008"/>
    <d v="2026-08-06T00:00:00"/>
    <s v="50077"/>
    <s v="PHÍ HOẠT ĐỘNG DÙNG THỬ SẢN PHẨM Tháng 07 - Mega"/>
    <n v="40000000"/>
    <m/>
    <n v="3200000"/>
    <n v="43200000"/>
    <s v="Giảm công nợ"/>
    <d v="2026-08-24T00:00:00"/>
    <m/>
    <n v="0"/>
    <n v="-43200000"/>
    <n v="-43200000"/>
    <n v="0"/>
    <d v="2026-08-06T00:00:00"/>
    <m/>
    <d v="2026-08-06T00:00:00"/>
    <n v="0"/>
    <m/>
    <s v=""/>
    <s v="Đã thanh toán"/>
    <d v="2026-08-06T00:00:00"/>
    <d v="2026-08-24T00:00:00"/>
    <m/>
    <m/>
    <x v="0"/>
    <x v="0"/>
    <m/>
    <s v="50077-43200000"/>
    <e v="#N/A"/>
  </r>
  <r>
    <x v="30"/>
    <x v="5"/>
    <d v="2026-08-06T00:00:00"/>
    <s v="MH-2026-08-000002"/>
    <d v="2026-08-06T00:00:00"/>
    <s v="46233"/>
    <s v="PHÍ HỖ TRỢ KHÁC - HỖ TRỢ THÊM Tháng 07 - Mega"/>
    <n v="2913752"/>
    <m/>
    <n v="233100"/>
    <n v="3146852"/>
    <s v="Giảm công nợ"/>
    <d v="2026-08-24T00:00:00"/>
    <m/>
    <n v="0"/>
    <n v="-3146852"/>
    <n v="-3146852"/>
    <n v="0"/>
    <d v="2026-08-06T00:00:00"/>
    <m/>
    <d v="2026-08-06T00:00:00"/>
    <n v="0"/>
    <m/>
    <s v=""/>
    <s v="Đã thanh toán"/>
    <d v="2026-08-06T00:00:00"/>
    <d v="2026-08-24T00:00:00"/>
    <m/>
    <m/>
    <x v="0"/>
    <x v="0"/>
    <m/>
    <s v="46233-3146852"/>
    <e v="#N/A"/>
  </r>
  <r>
    <x v="30"/>
    <x v="5"/>
    <d v="2026-08-06T00:00:00"/>
    <s v="MH-2026-08-000004"/>
    <d v="2026-08-06T00:00:00"/>
    <s v="46236"/>
    <s v="PHÍ HỖ TRỢ NHÓM HÀNG TRỌNG ĐIỂM Tháng 07 - Mega"/>
    <n v="11655008"/>
    <m/>
    <n v="932401"/>
    <n v="12587409"/>
    <s v="Giảm công nợ"/>
    <d v="2026-08-24T00:00:00"/>
    <m/>
    <n v="0"/>
    <n v="-12587409"/>
    <n v="-12587409"/>
    <n v="0"/>
    <d v="2026-08-06T00:00:00"/>
    <m/>
    <d v="2026-08-06T00:00:00"/>
    <n v="0"/>
    <m/>
    <s v=""/>
    <s v="Đã thanh toán"/>
    <d v="2026-08-06T00:00:00"/>
    <d v="2026-08-24T00:00:00"/>
    <m/>
    <m/>
    <x v="0"/>
    <x v="0"/>
    <m/>
    <s v="46236-12587409"/>
    <e v="#N/A"/>
  </r>
  <r>
    <x v="30"/>
    <x v="5"/>
    <d v="2026-08-06T00:00:00"/>
    <s v="MH-2026-08-000005"/>
    <d v="2026-08-06T00:00:00"/>
    <s v="46237"/>
    <s v="PHÍ HỖ TRỢ CUNG CẤP THÔNG TIN Tháng 07 - Mega"/>
    <n v="1456876"/>
    <m/>
    <n v="116550"/>
    <n v="1573426"/>
    <s v="Giảm công nợ"/>
    <d v="2026-08-24T00:00:00"/>
    <m/>
    <n v="0"/>
    <n v="-1573426"/>
    <n v="-1573426"/>
    <n v="0"/>
    <d v="2026-08-06T00:00:00"/>
    <m/>
    <d v="2026-08-06T00:00:00"/>
    <n v="0"/>
    <m/>
    <s v=""/>
    <s v="Đã thanh toán"/>
    <d v="2026-08-06T00:00:00"/>
    <d v="2026-08-24T00:00:00"/>
    <m/>
    <m/>
    <x v="0"/>
    <x v="0"/>
    <m/>
    <s v="46237-1573426"/>
    <e v="#N/A"/>
  </r>
  <r>
    <x v="30"/>
    <x v="5"/>
    <d v="2026-08-06T00:00:00"/>
    <s v="MH-2026-08-000007"/>
    <d v="2026-08-06T00:00:00"/>
    <s v="46267"/>
    <s v="PHÍ HỖ TRỢ HỢP TÁC CHIẾN LƯƠC Tháng 07 - Mega"/>
    <n v="6555942"/>
    <m/>
    <n v="524475"/>
    <n v="7080417"/>
    <s v="Giảm công nợ"/>
    <d v="2026-08-24T00:00:00"/>
    <m/>
    <n v="0"/>
    <n v="-7080417"/>
    <n v="-7080417"/>
    <n v="0"/>
    <d v="2026-08-06T00:00:00"/>
    <m/>
    <d v="2026-08-06T00:00:00"/>
    <n v="0"/>
    <m/>
    <s v=""/>
    <s v="Đã thanh toán"/>
    <d v="2026-08-06T00:00:00"/>
    <d v="2026-08-24T00:00:00"/>
    <m/>
    <m/>
    <x v="0"/>
    <x v="0"/>
    <m/>
    <s v="46267-7080417"/>
    <e v="#N/A"/>
  </r>
  <r>
    <x v="31"/>
    <x v="18"/>
    <d v="2026-08-07T00:00:00"/>
    <s v="BH22154"/>
    <d v="2026-08-07T00:00:00"/>
    <s v="00055648"/>
    <s v="10316597"/>
    <n v="8959360"/>
    <n v="0"/>
    <n v="716749"/>
    <n v="9676109"/>
    <s v="Bán hàng"/>
    <d v="2026-09-24T00:00:00"/>
    <s v="Khách dư 3đ"/>
    <n v="0"/>
    <n v="9676109"/>
    <n v="9676109"/>
    <n v="0"/>
    <d v="2026-08-07T00:00:00"/>
    <m/>
    <d v="2026-08-07T00:00:00"/>
    <n v="0"/>
    <m/>
    <s v=""/>
    <s v="Đã thanh toán"/>
    <d v="2026-08-07T00:00:00"/>
    <d v="2026-09-24T00:00:00"/>
    <m/>
    <m/>
    <x v="0"/>
    <x v="0"/>
    <m/>
    <s v="000556489676109"/>
    <e v="#N/A"/>
  </r>
  <r>
    <x v="32"/>
    <x v="19"/>
    <d v="2026-08-08T00:00:00"/>
    <s v="BH44137"/>
    <d v="2026-08-08T00:00:00"/>
    <s v="00056767"/>
    <s v="13149820"/>
    <n v="2884230"/>
    <n v="0"/>
    <n v="230738"/>
    <n v="3114968"/>
    <s v="Bán hàng"/>
    <d v="2026-09-24T00:00:00"/>
    <s v="Khách thiếu 5đ"/>
    <n v="0"/>
    <n v="3114968"/>
    <n v="3114968"/>
    <n v="0"/>
    <d v="2026-08-08T00:00:00"/>
    <m/>
    <d v="2026-08-08T00:00:00"/>
    <n v="0"/>
    <m/>
    <s v=""/>
    <s v="Đã thanh toán"/>
    <d v="2026-08-08T00:00:00"/>
    <d v="2026-09-24T00:00:00"/>
    <m/>
    <m/>
    <x v="0"/>
    <x v="0"/>
    <m/>
    <s v="000567673114968"/>
    <e v="#N/A"/>
  </r>
  <r>
    <x v="22"/>
    <x v="2"/>
    <d v="2026-08-10T00:00:00"/>
    <s v="BH22544"/>
    <d v="2026-08-10T00:00:00"/>
    <s v="00056673"/>
    <s v="TC22073421"/>
    <n v="4139680"/>
    <n v="0"/>
    <n v="331174"/>
    <n v="4470854"/>
    <s v="Bán hàng"/>
    <d v="2026-09-24T00:00:00"/>
    <s v="Khách thiếu 5đ"/>
    <n v="0"/>
    <n v="4470854"/>
    <n v="4470854"/>
    <n v="0"/>
    <d v="2026-08-10T00:00:00"/>
    <m/>
    <d v="2026-08-10T00:00:00"/>
    <n v="0"/>
    <m/>
    <s v=""/>
    <s v="Đã thanh toán"/>
    <d v="2026-08-10T00:00:00"/>
    <d v="2026-09-24T00:00:00"/>
    <m/>
    <m/>
    <x v="0"/>
    <x v="0"/>
    <m/>
    <s v="000566734470854"/>
    <e v="#N/A"/>
  </r>
  <r>
    <x v="34"/>
    <x v="20"/>
    <d v="2026-08-10T00:00:00"/>
    <s v="BH44306"/>
    <d v="2026-08-10T00:00:00"/>
    <s v="00056768"/>
    <s v="26172478"/>
    <n v="4813335"/>
    <n v="0"/>
    <n v="385067"/>
    <n v="5198402"/>
    <s v="Bán hàng"/>
    <d v="2026-09-24T00:00:00"/>
    <s v="Khách dư 3đ"/>
    <n v="0"/>
    <n v="5198402"/>
    <n v="5198402"/>
    <n v="0"/>
    <d v="2026-08-10T00:00:00"/>
    <m/>
    <d v="2026-08-10T00:00:00"/>
    <n v="0"/>
    <m/>
    <s v=""/>
    <s v="Đã thanh toán"/>
    <d v="2026-08-10T00:00:00"/>
    <d v="2026-09-24T00:00:00"/>
    <m/>
    <m/>
    <x v="0"/>
    <x v="0"/>
    <m/>
    <s v="000567685198402"/>
    <e v="#N/A"/>
  </r>
  <r>
    <x v="34"/>
    <x v="20"/>
    <d v="2026-08-10T00:00:00"/>
    <s v="BH44307"/>
    <d v="2026-08-10T00:00:00"/>
    <s v="00056769"/>
    <s v="26171348"/>
    <n v="350000"/>
    <n v="0"/>
    <n v="28000"/>
    <n v="378000"/>
    <s v="Bán hàng"/>
    <d v="2026-09-24T00:00:00"/>
    <m/>
    <n v="0"/>
    <n v="378000"/>
    <n v="378000"/>
    <n v="0"/>
    <d v="2026-08-10T00:00:00"/>
    <m/>
    <d v="2026-08-10T00:00:00"/>
    <n v="0"/>
    <m/>
    <s v=""/>
    <s v="Đã thanh toán"/>
    <d v="2026-08-10T00:00:00"/>
    <d v="2026-09-24T00:00:00"/>
    <m/>
    <m/>
    <x v="0"/>
    <x v="0"/>
    <m/>
    <s v="00056769378000"/>
    <e v="#N/A"/>
  </r>
  <r>
    <x v="17"/>
    <x v="4"/>
    <d v="2026-08-10T00:00:00"/>
    <s v="1008MEGA--002-444"/>
    <d v="2026-08-10T00:00:00"/>
    <s v="444"/>
    <s v="Hàng Trả - MM Mega Market Hung Loi - Phiếu trả ngày …........... - MEGA-CTO-00--002"/>
    <n v="1137500"/>
    <n v="0"/>
    <n v="91000"/>
    <n v="1228500"/>
    <s v="Hàng trả"/>
    <d v="2026-08-24T00:00:00"/>
    <m/>
    <n v="0"/>
    <n v="-1228500"/>
    <n v="-1228500"/>
    <n v="0"/>
    <d v="2026-08-10T00:00:00"/>
    <m/>
    <d v="2026-08-10T00:00:00"/>
    <n v="0"/>
    <m/>
    <s v=""/>
    <s v="Đã thanh toán"/>
    <d v="2026-08-10T00:00:00"/>
    <d v="2026-08-24T00:00:00"/>
    <m/>
    <m/>
    <x v="0"/>
    <x v="0"/>
    <m/>
    <s v="444-1228500"/>
    <d v="2026-08-24T00:00:00"/>
  </r>
  <r>
    <x v="19"/>
    <x v="6"/>
    <d v="2026-08-10T00:00:00"/>
    <s v="1008MEGA--003-267"/>
    <d v="2026-08-10T00:00:00"/>
    <s v="267"/>
    <s v="Hàng Trả - MM Mega Market Hong Bang - Phiếu trả ngày …........... - MEGA-HPG-01--003"/>
    <n v="560000"/>
    <n v="0"/>
    <n v="44800"/>
    <n v="604800"/>
    <s v="Hàng trả"/>
    <d v="2026-08-24T00:00:00"/>
    <m/>
    <n v="0"/>
    <n v="-604800"/>
    <n v="-604800"/>
    <n v="0"/>
    <d v="2026-08-10T00:00:00"/>
    <m/>
    <d v="2026-08-10T00:00:00"/>
    <n v="0"/>
    <m/>
    <s v=""/>
    <s v="Đã thanh toán"/>
    <d v="2026-08-10T00:00:00"/>
    <d v="2026-08-24T00:00:00"/>
    <m/>
    <m/>
    <x v="0"/>
    <x v="0"/>
    <m/>
    <s v="267-604800"/>
    <d v="2026-08-24T00:00:00"/>
  </r>
  <r>
    <x v="26"/>
    <x v="17"/>
    <d v="2026-08-12T00:00:00"/>
    <s v="BH22546"/>
    <d v="2026-08-12T00:00:00"/>
    <s v="00056675"/>
    <s v="11026922"/>
    <n v="3469755"/>
    <n v="0"/>
    <n v="277580"/>
    <n v="3747335"/>
    <s v="Bán hàng"/>
    <d v="2026-09-24T00:00:00"/>
    <s v="Khách dư 5đ"/>
    <n v="0"/>
    <n v="3747335"/>
    <n v="3747335"/>
    <n v="0"/>
    <d v="2026-08-12T00:00:00"/>
    <m/>
    <d v="2026-08-12T00:00:00"/>
    <n v="0"/>
    <m/>
    <s v=""/>
    <s v="Đã thanh toán"/>
    <d v="2026-08-12T00:00:00"/>
    <d v="2026-09-24T00:00:00"/>
    <m/>
    <m/>
    <x v="0"/>
    <x v="0"/>
    <m/>
    <s v="000566753747335"/>
    <e v="#N/A"/>
  </r>
  <r>
    <x v="26"/>
    <x v="17"/>
    <d v="2026-08-12T00:00:00"/>
    <s v="BH22545"/>
    <d v="2026-08-12T00:00:00"/>
    <s v="00056674"/>
    <s v="11026752"/>
    <n v="1252010"/>
    <n v="0"/>
    <n v="100161"/>
    <n v="1352171"/>
    <s v="Bán hàng"/>
    <d v="2026-09-24T00:00:00"/>
    <s v="Khách dư 3đ"/>
    <n v="0"/>
    <n v="1352171"/>
    <n v="1352171"/>
    <n v="0"/>
    <d v="2026-08-12T00:00:00"/>
    <m/>
    <d v="2026-08-12T00:00:00"/>
    <n v="0"/>
    <m/>
    <s v=""/>
    <s v="Đã thanh toán"/>
    <d v="2026-08-12T00:00:00"/>
    <d v="2026-09-24T00:00:00"/>
    <m/>
    <m/>
    <x v="0"/>
    <x v="0"/>
    <m/>
    <s v="000566741352171"/>
    <e v="#N/A"/>
  </r>
  <r>
    <x v="18"/>
    <x v="16"/>
    <d v="2026-08-12T00:00:00"/>
    <s v="BH22547"/>
    <d v="2026-08-12T00:00:00"/>
    <s v="00056676"/>
    <s v="12304182"/>
    <n v="2276520"/>
    <n v="0"/>
    <n v="182122"/>
    <n v="2458642"/>
    <s v="Bán hàng"/>
    <d v="2026-09-24T00:00:00"/>
    <s v="Khách dư 5đ"/>
    <n v="0"/>
    <n v="2458642"/>
    <n v="2458642"/>
    <n v="0"/>
    <d v="2026-08-12T00:00:00"/>
    <m/>
    <d v="2026-08-12T00:00:00"/>
    <n v="0"/>
    <m/>
    <s v=""/>
    <s v="Đã thanh toán"/>
    <d v="2026-08-12T00:00:00"/>
    <d v="2026-09-24T00:00:00"/>
    <m/>
    <m/>
    <x v="0"/>
    <x v="0"/>
    <m/>
    <s v="000566762458642"/>
    <e v="#N/A"/>
  </r>
  <r>
    <x v="17"/>
    <x v="4"/>
    <d v="2026-08-13T00:00:00"/>
    <s v="BH22554"/>
    <d v="2026-08-13T00:00:00"/>
    <s v="00056683"/>
    <s v="TC15191978"/>
    <n v="5434730"/>
    <n v="0"/>
    <n v="434778"/>
    <n v="5869508"/>
    <s v="Bán hàng"/>
    <d v="2026-09-24T00:00:00"/>
    <s v="Khách thiếu 5đ"/>
    <n v="0"/>
    <n v="5869508"/>
    <n v="5869508"/>
    <n v="0"/>
    <d v="2026-08-13T00:00:00"/>
    <m/>
    <d v="2026-08-13T00:00:00"/>
    <n v="0"/>
    <m/>
    <s v=""/>
    <s v="Đã thanh toán"/>
    <d v="2026-08-13T00:00:00"/>
    <d v="2026-09-24T00:00:00"/>
    <m/>
    <m/>
    <x v="0"/>
    <x v="0"/>
    <m/>
    <s v="000566835869508"/>
    <e v="#N/A"/>
  </r>
  <r>
    <x v="17"/>
    <x v="4"/>
    <d v="2026-08-13T00:00:00"/>
    <s v="BH22553"/>
    <d v="2026-08-13T00:00:00"/>
    <s v="00056682"/>
    <s v="TC15192359"/>
    <n v="700000"/>
    <n v="0"/>
    <n v="56000"/>
    <n v="756000"/>
    <s v="Bán hàng"/>
    <d v="2026-09-24T00:00:00"/>
    <m/>
    <n v="0"/>
    <n v="756000"/>
    <n v="756000"/>
    <n v="0"/>
    <d v="2026-08-13T00:00:00"/>
    <m/>
    <d v="2026-08-13T00:00:00"/>
    <n v="0"/>
    <m/>
    <s v=""/>
    <s v="Đã thanh toán"/>
    <d v="2026-08-13T00:00:00"/>
    <d v="2026-09-24T00:00:00"/>
    <m/>
    <m/>
    <x v="0"/>
    <x v="0"/>
    <m/>
    <s v="00056682756000"/>
    <e v="#N/A"/>
  </r>
  <r>
    <x v="38"/>
    <x v="23"/>
    <d v="2026-08-13T00:00:00"/>
    <s v="BH45176"/>
    <d v="2026-08-13T00:00:00"/>
    <s v="00058369"/>
    <s v="14210131"/>
    <n v="11661100"/>
    <n v="0"/>
    <n v="932888"/>
    <n v="12593988"/>
    <s v="Bán hàng"/>
    <d v="2026-09-24T00:00:00"/>
    <m/>
    <n v="0"/>
    <n v="12593988"/>
    <n v="12593988"/>
    <n v="0"/>
    <d v="2026-08-13T00:00:00"/>
    <m/>
    <d v="2026-08-13T00:00:00"/>
    <n v="0"/>
    <m/>
    <s v=""/>
    <s v="Đã thanh toán"/>
    <d v="2026-08-13T00:00:00"/>
    <d v="2026-09-24T00:00:00"/>
    <m/>
    <m/>
    <x v="0"/>
    <x v="0"/>
    <m/>
    <s v="0005836912593988"/>
    <e v="#N/A"/>
  </r>
  <r>
    <x v="24"/>
    <x v="0"/>
    <d v="2026-08-13T00:00:00"/>
    <s v="BH22548"/>
    <d v="2026-08-13T00:00:00"/>
    <s v="00056677"/>
    <s v="TC27075235"/>
    <n v="700000"/>
    <n v="0"/>
    <n v="56000"/>
    <n v="756000"/>
    <s v="Bán hàng"/>
    <d v="2026-09-24T00:00:00"/>
    <m/>
    <n v="0"/>
    <n v="756000"/>
    <n v="756000"/>
    <n v="0"/>
    <d v="2026-08-13T00:00:00"/>
    <m/>
    <d v="2026-08-13T00:00:00"/>
    <n v="0"/>
    <m/>
    <s v=""/>
    <s v="Đã thanh toán"/>
    <d v="2026-08-13T00:00:00"/>
    <d v="2026-09-24T00:00:00"/>
    <m/>
    <m/>
    <x v="0"/>
    <x v="0"/>
    <m/>
    <s v="00056677756000"/>
    <e v="#N/A"/>
  </r>
  <r>
    <x v="25"/>
    <x v="13"/>
    <d v="2026-08-13T00:00:00"/>
    <s v="BH22551"/>
    <d v="2026-08-13T00:00:00"/>
    <s v="00056680"/>
    <s v="TC21510738"/>
    <n v="725000"/>
    <n v="0"/>
    <n v="58000"/>
    <n v="783000"/>
    <s v="Bán hàng"/>
    <d v="2026-09-24T00:00:00"/>
    <m/>
    <n v="0"/>
    <n v="783000"/>
    <n v="783000"/>
    <n v="0"/>
    <d v="2026-08-13T00:00:00"/>
    <m/>
    <d v="2026-08-13T00:00:00"/>
    <n v="0"/>
    <m/>
    <s v=""/>
    <s v="Đã thanh toán"/>
    <d v="2026-08-13T00:00:00"/>
    <d v="2026-09-24T00:00:00"/>
    <m/>
    <m/>
    <x v="0"/>
    <x v="0"/>
    <m/>
    <s v="00056680783000"/>
    <e v="#N/A"/>
  </r>
  <r>
    <x v="19"/>
    <x v="6"/>
    <d v="2026-08-13T00:00:00"/>
    <s v="BH22552"/>
    <d v="2026-08-13T00:00:00"/>
    <s v="00056681"/>
    <s v="TC16256103"/>
    <n v="3107255"/>
    <n v="0"/>
    <n v="248580"/>
    <n v="3355835"/>
    <s v="Bán hàng"/>
    <d v="2026-09-24T00:00:00"/>
    <s v="Khách thiếu 5đ"/>
    <n v="0"/>
    <n v="3355835"/>
    <n v="3355835"/>
    <n v="0"/>
    <d v="2026-08-13T00:00:00"/>
    <m/>
    <d v="2026-08-13T00:00:00"/>
    <n v="0"/>
    <m/>
    <s v=""/>
    <s v="Đã thanh toán"/>
    <d v="2026-08-13T00:00:00"/>
    <d v="2026-09-24T00:00:00"/>
    <m/>
    <m/>
    <x v="0"/>
    <x v="0"/>
    <m/>
    <s v="000566813355835"/>
    <e v="#N/A"/>
  </r>
  <r>
    <x v="29"/>
    <x v="1"/>
    <d v="2026-08-13T00:00:00"/>
    <s v="BH22550"/>
    <d v="2026-08-13T00:00:00"/>
    <s v="00056679"/>
    <s v="TC25043912"/>
    <n v="10648810"/>
    <n v="0"/>
    <n v="851905"/>
    <n v="11500715"/>
    <s v="Bán hàng"/>
    <d v="2026-09-24T00:00:00"/>
    <s v="Khách dư 5đ"/>
    <n v="0"/>
    <n v="11500715"/>
    <n v="11500715"/>
    <n v="0"/>
    <d v="2026-08-13T00:00:00"/>
    <m/>
    <d v="2026-08-13T00:00:00"/>
    <n v="0"/>
    <m/>
    <s v=""/>
    <s v="Đã thanh toán"/>
    <d v="2026-08-13T00:00:00"/>
    <d v="2026-09-24T00:00:00"/>
    <m/>
    <m/>
    <x v="0"/>
    <x v="0"/>
    <m/>
    <s v="0005667911500715"/>
    <e v="#N/A"/>
  </r>
  <r>
    <x v="24"/>
    <x v="0"/>
    <d v="2026-08-13T00:00:00"/>
    <s v="BH22549"/>
    <d v="2026-08-13T00:00:00"/>
    <s v="00056678"/>
    <s v="TC27075158"/>
    <n v="1645000"/>
    <n v="0"/>
    <n v="131600"/>
    <n v="1776600"/>
    <s v="Bán hàng"/>
    <d v="2026-09-24T00:00:00"/>
    <m/>
    <n v="0"/>
    <n v="1776600"/>
    <n v="1776600"/>
    <n v="0"/>
    <d v="2026-08-13T00:00:00"/>
    <m/>
    <d v="2026-08-13T00:00:00"/>
    <n v="0"/>
    <m/>
    <s v=""/>
    <s v="Đã thanh toán"/>
    <d v="2026-08-13T00:00:00"/>
    <d v="2026-09-24T00:00:00"/>
    <m/>
    <m/>
    <x v="0"/>
    <x v="0"/>
    <m/>
    <s v="000566781776600"/>
    <e v="#N/A"/>
  </r>
  <r>
    <x v="35"/>
    <x v="12"/>
    <d v="2026-08-13T00:00:00"/>
    <s v="BH23044"/>
    <d v="2026-08-13T00:00:00"/>
    <s v="00057848"/>
    <s v="18695380"/>
    <n v="1615480"/>
    <n v="0"/>
    <n v="129238"/>
    <n v="1744718"/>
    <s v="Bán hàng"/>
    <d v="2026-09-24T00:00:00"/>
    <s v="Khách thiếu 5đ"/>
    <n v="0"/>
    <n v="1744718"/>
    <n v="1744718"/>
    <n v="0"/>
    <d v="2026-08-13T00:00:00"/>
    <m/>
    <d v="2026-08-13T00:00:00"/>
    <n v="0"/>
    <m/>
    <s v=""/>
    <s v="Đã thanh toán"/>
    <d v="2026-08-13T00:00:00"/>
    <d v="2026-09-24T00:00:00"/>
    <m/>
    <m/>
    <x v="0"/>
    <x v="0"/>
    <m/>
    <s v="000578481744718"/>
    <e v="#N/A"/>
  </r>
  <r>
    <x v="31"/>
    <x v="18"/>
    <d v="2026-08-14T00:00:00"/>
    <s v="BH23045"/>
    <d v="2026-08-14T00:00:00"/>
    <s v="00057849"/>
    <s v="10320362"/>
    <n v="3378608"/>
    <n v="0"/>
    <n v="270289"/>
    <n v="3648897"/>
    <s v="Bán hàng"/>
    <d v="2026-09-24T00:00:00"/>
    <s v="Khách dư 5đ"/>
    <n v="0"/>
    <n v="3648897"/>
    <n v="3648897"/>
    <n v="0"/>
    <d v="2026-08-14T00:00:00"/>
    <m/>
    <d v="2026-08-14T00:00:00"/>
    <n v="0"/>
    <m/>
    <s v=""/>
    <s v="Đã thanh toán"/>
    <d v="2026-08-14T00:00:00"/>
    <d v="2026-09-24T00:00:00"/>
    <m/>
    <m/>
    <x v="0"/>
    <x v="0"/>
    <m/>
    <s v="000578493648897"/>
    <e v="#N/A"/>
  </r>
  <r>
    <x v="38"/>
    <x v="23"/>
    <d v="2026-08-15T00:00:00"/>
    <s v="BH45193"/>
    <d v="2026-08-15T00:00:00"/>
    <s v="00058370"/>
    <s v="14210397"/>
    <n v="1615480"/>
    <n v="0"/>
    <n v="129238"/>
    <n v="1744718"/>
    <s v="Bán hàng"/>
    <d v="2026-09-24T00:00:00"/>
    <s v="Khách thiếu 5đ"/>
    <n v="0"/>
    <n v="1744718"/>
    <n v="1744718"/>
    <n v="0"/>
    <d v="2026-08-15T00:00:00"/>
    <m/>
    <d v="2026-08-15T00:00:00"/>
    <n v="0"/>
    <m/>
    <s v=""/>
    <s v="Đã thanh toán"/>
    <d v="2026-08-15T00:00:00"/>
    <d v="2026-09-24T00:00:00"/>
    <m/>
    <m/>
    <x v="0"/>
    <x v="0"/>
    <m/>
    <s v="000583701744718"/>
    <e v="#N/A"/>
  </r>
  <r>
    <x v="19"/>
    <x v="6"/>
    <d v="2026-08-17T00:00:00"/>
    <s v="BH23049"/>
    <d v="2026-08-17T00:00:00"/>
    <s v="00057853"/>
    <s v="TC16257939"/>
    <n v="11336580"/>
    <n v="0"/>
    <n v="906926"/>
    <n v="12243506"/>
    <s v="Bán hàng"/>
    <m/>
    <m/>
    <n v="0"/>
    <n v="12243506"/>
    <n v="0"/>
    <n v="12243506"/>
    <d v="2026-08-17T00:00:00"/>
    <m/>
    <d v="2026-08-17T00:00:00"/>
    <n v="0"/>
    <m/>
    <n v="42.699846759256616"/>
    <s v="Nợ quá hạn từ 30 ngày đến 60 ngày"/>
    <d v="2026-08-17T00:00:00"/>
    <s v=""/>
    <m/>
    <m/>
    <x v="0"/>
    <x v="0"/>
    <m/>
    <s v="0005785312243506"/>
    <e v="#N/A"/>
  </r>
  <r>
    <x v="23"/>
    <x v="9"/>
    <d v="2026-08-17T00:00:00"/>
    <s v="BH23046"/>
    <d v="2026-08-17T00:00:00"/>
    <s v="00057850"/>
    <s v="TC24029920"/>
    <n v="3364645"/>
    <n v="0"/>
    <n v="269172"/>
    <n v="3633817"/>
    <s v="Bán hàng"/>
    <m/>
    <m/>
    <n v="0"/>
    <n v="3633817"/>
    <n v="0"/>
    <n v="3633817"/>
    <d v="2026-08-17T00:00:00"/>
    <m/>
    <d v="2026-08-17T00:00:00"/>
    <n v="0"/>
    <m/>
    <n v="42.699846759256616"/>
    <s v="Nợ quá hạn từ 30 ngày đến 60 ngày"/>
    <d v="2026-08-17T00:00:00"/>
    <s v=""/>
    <m/>
    <m/>
    <x v="0"/>
    <x v="0"/>
    <m/>
    <s v="000578503633817"/>
    <e v="#N/A"/>
  </r>
  <r>
    <x v="22"/>
    <x v="2"/>
    <d v="2026-08-17T00:00:00"/>
    <s v="BH23047"/>
    <d v="2026-08-17T00:00:00"/>
    <s v="00057851"/>
    <s v="TC22076237"/>
    <n v="4139680"/>
    <n v="0"/>
    <n v="331174"/>
    <n v="4470854"/>
    <s v="Bán hàng"/>
    <d v="2026-09-24T00:00:00"/>
    <s v="Khách thiếu 5đ"/>
    <n v="0"/>
    <n v="4470854"/>
    <n v="4470854"/>
    <n v="0"/>
    <d v="2026-08-17T00:00:00"/>
    <m/>
    <d v="2026-08-17T00:00:00"/>
    <n v="0"/>
    <m/>
    <s v=""/>
    <s v="Đã thanh toán"/>
    <d v="2026-08-17T00:00:00"/>
    <d v="2026-09-24T00:00:00"/>
    <m/>
    <m/>
    <x v="0"/>
    <x v="0"/>
    <m/>
    <s v="000578514470854"/>
    <e v="#N/A"/>
  </r>
  <r>
    <x v="20"/>
    <x v="3"/>
    <d v="2026-08-17T00:00:00"/>
    <s v="BH23048"/>
    <d v="2026-08-17T00:00:00"/>
    <s v="00057852"/>
    <s v="TC17447037"/>
    <n v="6164850"/>
    <n v="0"/>
    <n v="493188"/>
    <n v="6658038"/>
    <s v="Bán hàng"/>
    <d v="2026-09-24T00:00:00"/>
    <m/>
    <n v="0"/>
    <n v="6658038"/>
    <n v="6658038"/>
    <n v="0"/>
    <d v="2026-08-17T00:00:00"/>
    <m/>
    <d v="2026-08-17T00:00:00"/>
    <n v="0"/>
    <m/>
    <s v=""/>
    <s v="Đã thanh toán"/>
    <d v="2026-08-17T00:00:00"/>
    <d v="2026-09-24T00:00:00"/>
    <m/>
    <m/>
    <x v="0"/>
    <x v="0"/>
    <m/>
    <s v="000578526658038"/>
    <e v="#N/A"/>
  </r>
  <r>
    <x v="30"/>
    <x v="5"/>
    <d v="2026-08-18T00:00:00"/>
    <s v="MH-2026-08-000001"/>
    <d v="2026-08-18T00:00:00"/>
    <s v="6976"/>
    <s v="PHÍ VẬN CHUYỂN QUA TRUNG TÂM Tháng 07 - Mega"/>
    <n v="5615036"/>
    <m/>
    <n v="449203"/>
    <n v="6064239"/>
    <s v="Giảm công nợ"/>
    <d v="2026-09-10T00:00:00"/>
    <m/>
    <n v="0"/>
    <n v="-6064239"/>
    <n v="-6064239"/>
    <n v="0"/>
    <d v="2026-08-18T00:00:00"/>
    <m/>
    <d v="2026-08-18T00:00:00"/>
    <n v="0"/>
    <m/>
    <s v=""/>
    <s v="Đã thanh toán"/>
    <d v="2026-08-18T00:00:00"/>
    <d v="2026-09-10T00:00:00"/>
    <m/>
    <m/>
    <x v="0"/>
    <x v="0"/>
    <m/>
    <s v="6976-6064239"/>
    <e v="#N/A"/>
  </r>
  <r>
    <x v="35"/>
    <x v="12"/>
    <d v="2026-08-19T00:00:00"/>
    <s v="BH23085"/>
    <d v="2026-08-19T00:00:00"/>
    <s v="00057855"/>
    <s v="18697475"/>
    <n v="712500"/>
    <n v="0"/>
    <n v="57000"/>
    <n v="769500"/>
    <s v="Bán hàng"/>
    <d v="2026-09-24T00:00:00"/>
    <m/>
    <n v="0"/>
    <n v="769500"/>
    <n v="769500"/>
    <n v="0"/>
    <d v="2026-08-19T00:00:00"/>
    <m/>
    <d v="2026-08-19T00:00:00"/>
    <n v="0"/>
    <m/>
    <s v=""/>
    <s v="Đã thanh toán"/>
    <d v="2026-08-19T00:00:00"/>
    <d v="2026-09-24T00:00:00"/>
    <m/>
    <m/>
    <x v="0"/>
    <x v="0"/>
    <m/>
    <s v="00057855769500"/>
    <e v="#N/A"/>
  </r>
  <r>
    <x v="25"/>
    <x v="13"/>
    <d v="2026-08-19T00:00:00"/>
    <s v="1908MEGA--007-136"/>
    <d v="2026-08-19T00:00:00"/>
    <s v="136"/>
    <s v="Hàng Trả - MM Mega Market Quy Nhon - Phiếu trả ngày …........... - MEGA-GLI-00--007"/>
    <n v="490000"/>
    <n v="0"/>
    <n v="39200"/>
    <n v="529200"/>
    <s v="Hàng trả"/>
    <d v="2026-09-10T00:00:00"/>
    <m/>
    <n v="0"/>
    <n v="-529200"/>
    <n v="-529200"/>
    <n v="0"/>
    <d v="2026-08-19T00:00:00"/>
    <m/>
    <d v="2026-08-19T00:00:00"/>
    <n v="0"/>
    <m/>
    <s v=""/>
    <s v="Đã thanh toán"/>
    <d v="2026-08-19T00:00:00"/>
    <d v="2026-09-10T00:00:00"/>
    <m/>
    <m/>
    <x v="0"/>
    <x v="0"/>
    <m/>
    <s v="136-529200"/>
    <d v="2026-09-10T00:00:00"/>
  </r>
  <r>
    <x v="24"/>
    <x v="0"/>
    <d v="2026-08-19T00:00:00"/>
    <s v="1908MEGA--014-194"/>
    <d v="2026-08-19T00:00:00"/>
    <s v="194"/>
    <s v="Hàng Trả - MM Mega Market Buon Ma Thuot - Phiếu trả ngày …........... - MEGA-DLK-00--014"/>
    <n v="855000"/>
    <n v="0"/>
    <n v="68400"/>
    <n v="923400"/>
    <s v="Hàng trả"/>
    <d v="2026-08-24T00:00:00"/>
    <m/>
    <n v="0"/>
    <n v="-923400"/>
    <n v="-923400"/>
    <n v="0"/>
    <d v="2026-08-19T00:00:00"/>
    <m/>
    <d v="2026-08-19T00:00:00"/>
    <n v="0"/>
    <m/>
    <s v=""/>
    <s v="Đã thanh toán"/>
    <d v="2026-08-19T00:00:00"/>
    <d v="2026-08-24T00:00:00"/>
    <m/>
    <m/>
    <x v="0"/>
    <x v="0"/>
    <m/>
    <s v="194-923400"/>
    <d v="2026-08-24T00:00:00"/>
  </r>
  <r>
    <x v="20"/>
    <x v="3"/>
    <d v="2026-08-19T00:00:00"/>
    <s v="1908MEGA--004-317"/>
    <d v="2026-08-19T00:00:00"/>
    <s v="317"/>
    <s v="Hàng Trả - MM Mega Market Da Nang - Phiếu trả ngày …........... - MEGA-DNG-00--004"/>
    <n v="1222273"/>
    <n v="0"/>
    <n v="97782"/>
    <n v="1320055"/>
    <s v="Hàng trả"/>
    <d v="2026-08-24T00:00:00"/>
    <m/>
    <n v="0"/>
    <n v="-1320055"/>
    <n v="-1320055"/>
    <n v="0"/>
    <d v="2026-08-19T00:00:00"/>
    <m/>
    <d v="2026-08-19T00:00:00"/>
    <n v="0"/>
    <m/>
    <s v=""/>
    <s v="Đã thanh toán"/>
    <d v="2026-08-19T00:00:00"/>
    <d v="2026-08-24T00:00:00"/>
    <m/>
    <m/>
    <x v="0"/>
    <x v="0"/>
    <m/>
    <s v="317-1320055"/>
    <d v="2026-08-24T00:00:00"/>
  </r>
  <r>
    <x v="17"/>
    <x v="4"/>
    <d v="2026-08-19T00:00:00"/>
    <s v="1908MEGA--002-467"/>
    <d v="2026-08-19T00:00:00"/>
    <s v="467"/>
    <s v="Hàng Trả - MM Mega Market Hung Loi - Phiếu trả ngày …........... - MEGA-CTO-00--002"/>
    <n v="1917556"/>
    <n v="0"/>
    <n v="153404"/>
    <n v="2070960"/>
    <s v="Hàng trả"/>
    <d v="2026-08-24T00:00:00"/>
    <m/>
    <n v="0"/>
    <n v="-2070960"/>
    <n v="-2070960"/>
    <n v="0"/>
    <d v="2026-08-19T00:00:00"/>
    <m/>
    <d v="2026-08-19T00:00:00"/>
    <n v="0"/>
    <m/>
    <s v=""/>
    <s v="Đã thanh toán"/>
    <d v="2026-08-19T00:00:00"/>
    <d v="2026-08-24T00:00:00"/>
    <m/>
    <m/>
    <x v="0"/>
    <x v="0"/>
    <m/>
    <s v="467-2070960"/>
    <d v="2026-08-24T00:00:00"/>
  </r>
  <r>
    <x v="17"/>
    <x v="4"/>
    <d v="2026-08-19T00:00:00"/>
    <s v="1908MEGA--002-461"/>
    <d v="2026-08-19T00:00:00"/>
    <s v="461"/>
    <s v="Hàng Trả - MM Mega Market Hung Loi - Phiếu trả ngày …........... - MEGA-CTO-00--002"/>
    <n v="466444"/>
    <n v="0"/>
    <n v="37316"/>
    <n v="503760"/>
    <s v="Hàng trả"/>
    <d v="2026-08-24T00:00:00"/>
    <m/>
    <n v="0"/>
    <n v="-503760"/>
    <n v="-503760"/>
    <n v="0"/>
    <d v="2026-08-19T00:00:00"/>
    <m/>
    <d v="2026-08-19T00:00:00"/>
    <n v="0"/>
    <m/>
    <s v=""/>
    <s v="Đã thanh toán"/>
    <d v="2026-08-19T00:00:00"/>
    <d v="2026-08-24T00:00:00"/>
    <m/>
    <m/>
    <x v="0"/>
    <x v="0"/>
    <m/>
    <s v="461-503760"/>
    <d v="2026-08-24T00:00:00"/>
  </r>
  <r>
    <x v="16"/>
    <x v="11"/>
    <d v="2026-08-19T00:00:00"/>
    <s v="1908MEGA--008-331"/>
    <d v="2026-08-19T00:00:00"/>
    <s v="331"/>
    <s v="Hàng Trả - MM Mega Market Binh Duong - Phiếu trả ngày …........... - MEGA-HCM-00--008"/>
    <n v="2035419"/>
    <n v="0"/>
    <n v="162834"/>
    <n v="2198253"/>
    <s v="Hàng trả"/>
    <d v="2026-08-24T00:00:00"/>
    <m/>
    <n v="0"/>
    <n v="-2198253"/>
    <n v="-2198253"/>
    <n v="0"/>
    <d v="2026-08-19T00:00:00"/>
    <m/>
    <d v="2026-08-19T00:00:00"/>
    <n v="0"/>
    <m/>
    <s v=""/>
    <s v="Đã thanh toán"/>
    <d v="2026-08-19T00:00:00"/>
    <d v="2026-08-24T00:00:00"/>
    <m/>
    <m/>
    <x v="0"/>
    <x v="0"/>
    <m/>
    <s v="331-2198253"/>
    <d v="2026-08-24T00:00:00"/>
  </r>
  <r>
    <x v="24"/>
    <x v="0"/>
    <d v="2026-08-19T00:00:00"/>
    <s v="1908MEGA--014-195"/>
    <d v="2026-08-19T00:00:00"/>
    <s v="195"/>
    <s v="Hàng Trả - MM Mega Market Buon Ma Thuot - Phiếu trả ngày …........... - MEGA-DLK-00--014"/>
    <n v="1665074"/>
    <n v="0"/>
    <n v="133206"/>
    <n v="1798280"/>
    <s v="Hàng trả"/>
    <d v="2026-08-24T00:00:00"/>
    <m/>
    <n v="0"/>
    <n v="-1798280"/>
    <n v="-1798280"/>
    <n v="0"/>
    <d v="2026-08-19T00:00:00"/>
    <m/>
    <d v="2026-08-19T00:00:00"/>
    <n v="0"/>
    <m/>
    <s v=""/>
    <s v="Đã thanh toán"/>
    <d v="2026-08-19T00:00:00"/>
    <d v="2026-08-24T00:00:00"/>
    <m/>
    <m/>
    <x v="0"/>
    <x v="0"/>
    <m/>
    <s v="195-1798280"/>
    <d v="2026-08-24T00:00:00"/>
  </r>
  <r>
    <x v="25"/>
    <x v="13"/>
    <d v="2026-08-19T00:00:00"/>
    <s v="1908MEGA--007-137"/>
    <d v="2026-08-19T00:00:00"/>
    <s v="137"/>
    <s v="Hàng Trả - MM Mega Market Quy Nhon - Phiếu trả ngày …........... - MEGA-GLI-00--007"/>
    <n v="580000"/>
    <n v="0"/>
    <n v="46400"/>
    <n v="626400"/>
    <s v="Hàng trả"/>
    <d v="2026-08-24T00:00:00"/>
    <m/>
    <n v="0"/>
    <n v="-626400"/>
    <n v="-626400"/>
    <n v="0"/>
    <d v="2026-08-19T00:00:00"/>
    <m/>
    <d v="2026-08-19T00:00:00"/>
    <n v="0"/>
    <m/>
    <s v=""/>
    <s v="Đã thanh toán"/>
    <d v="2026-08-19T00:00:00"/>
    <d v="2026-08-24T00:00:00"/>
    <m/>
    <m/>
    <x v="0"/>
    <x v="0"/>
    <m/>
    <s v="137-626400"/>
    <d v="2026-08-24T00:00:00"/>
  </r>
  <r>
    <x v="30"/>
    <x v="5"/>
    <d v="2026-08-19T00:00:00"/>
    <s v="1908MEGA-0002-731"/>
    <d v="2026-08-19T00:00:00"/>
    <s v="731"/>
    <s v="Hàng Trả - MM Mega Market Binh Phu - Phiếu trả ngày …........... - MEGA-HCM-Q6-0002"/>
    <n v="1556999"/>
    <n v="0"/>
    <n v="124560"/>
    <n v="1681559"/>
    <s v="Hàng trả"/>
    <d v="2026-08-24T00:00:00"/>
    <m/>
    <n v="0"/>
    <n v="-1681559"/>
    <n v="-1681559"/>
    <n v="0"/>
    <d v="2026-08-19T00:00:00"/>
    <m/>
    <d v="2026-08-19T00:00:00"/>
    <n v="0"/>
    <m/>
    <s v=""/>
    <s v="Đã thanh toán"/>
    <d v="2026-08-19T00:00:00"/>
    <d v="2026-08-24T00:00:00"/>
    <m/>
    <m/>
    <x v="0"/>
    <x v="0"/>
    <m/>
    <s v="731-1681559"/>
    <d v="2026-08-24T00:00:00"/>
  </r>
  <r>
    <x v="27"/>
    <x v="8"/>
    <d v="2026-08-19T00:00:00"/>
    <s v="1908MEGA-0005-251"/>
    <d v="2026-08-19T00:00:00"/>
    <s v="251"/>
    <s v="Đã có phiếu - Hàng trả -  - Mega Hoàng Mai - 230726MEGA0005 - Phiếu ngày (23/07/2026)-MEGA-HNI-HMI-0005"/>
    <n v="425000"/>
    <n v="0"/>
    <n v="34000"/>
    <n v="459000"/>
    <s v="Hàng trả"/>
    <d v="2026-09-10T00:00:00"/>
    <m/>
    <n v="0"/>
    <n v="-459000"/>
    <n v="-459000"/>
    <n v="0"/>
    <d v="2026-08-19T00:00:00"/>
    <m/>
    <d v="2026-08-19T00:00:00"/>
    <n v="0"/>
    <m/>
    <s v=""/>
    <s v="Đã thanh toán"/>
    <d v="2026-08-19T00:00:00"/>
    <d v="2026-09-10T00:00:00"/>
    <m/>
    <m/>
    <x v="0"/>
    <x v="0"/>
    <m/>
    <s v="251-459000"/>
    <d v="2026-09-10T00:00:00"/>
  </r>
  <r>
    <x v="29"/>
    <x v="1"/>
    <d v="2026-08-19T00:00:00"/>
    <s v="1908MEGA--011-203"/>
    <d v="2026-08-19T00:00:00"/>
    <s v="203"/>
    <s v="Hàng Trả - MM Mega Market Nha Trang - Phiếu trả ngày …........... - MEGA-KHA-00--011"/>
    <n v="2253499"/>
    <n v="0"/>
    <n v="180280"/>
    <n v="2433779"/>
    <s v="Hàng trả"/>
    <d v="2026-09-10T00:00:00"/>
    <m/>
    <n v="0"/>
    <n v="-2433779"/>
    <n v="-2433779"/>
    <n v="0"/>
    <d v="2026-08-19T00:00:00"/>
    <m/>
    <d v="2026-08-19T00:00:00"/>
    <n v="0"/>
    <m/>
    <s v=""/>
    <s v="Đã thanh toán"/>
    <d v="2026-08-19T00:00:00"/>
    <d v="2026-09-10T00:00:00"/>
    <m/>
    <m/>
    <x v="0"/>
    <x v="0"/>
    <m/>
    <s v="203-2433779"/>
    <d v="2026-09-10T00:00:00"/>
  </r>
  <r>
    <x v="19"/>
    <x v="6"/>
    <d v="2026-08-19T00:00:00"/>
    <s v="1908MEGA--003-269"/>
    <d v="2026-08-19T00:00:00"/>
    <s v="269"/>
    <s v="Hàng Trả - MM Mega Market Hong Bang - Phiếu trả ngày …........... - MEGA-HPG-01--003"/>
    <n v="368000"/>
    <n v="0"/>
    <n v="29440"/>
    <n v="397440"/>
    <s v="Hàng trả"/>
    <d v="2026-08-24T00:00:00"/>
    <m/>
    <n v="0"/>
    <n v="-397440"/>
    <n v="-397440"/>
    <n v="0"/>
    <d v="2026-08-19T00:00:00"/>
    <m/>
    <d v="2026-08-19T00:00:00"/>
    <n v="0"/>
    <m/>
    <s v=""/>
    <s v="Đã thanh toán"/>
    <d v="2026-08-19T00:00:00"/>
    <d v="2026-08-24T00:00:00"/>
    <m/>
    <m/>
    <x v="0"/>
    <x v="0"/>
    <m/>
    <s v="269-397440"/>
    <d v="2026-08-24T00:00:00"/>
  </r>
  <r>
    <x v="27"/>
    <x v="8"/>
    <d v="2026-08-19T00:00:00"/>
    <s v="1908MEGA-0007-230"/>
    <d v="2026-08-19T00:00:00"/>
    <s v="230"/>
    <s v="Hàng Trả - MM Mega Market Ha Dong - Phiếu trả ngày …........... - MEGA-HNI-HDG-0007"/>
    <n v="886296"/>
    <n v="0"/>
    <n v="70904"/>
    <n v="957200"/>
    <s v="Hàng trả"/>
    <d v="2026-09-10T00:00:00"/>
    <m/>
    <n v="0"/>
    <n v="-957200"/>
    <n v="-957200"/>
    <n v="0"/>
    <d v="2026-08-19T00:00:00"/>
    <m/>
    <d v="2026-08-19T00:00:00"/>
    <n v="0"/>
    <m/>
    <s v=""/>
    <s v="Đã thanh toán"/>
    <d v="2026-08-19T00:00:00"/>
    <d v="2026-09-10T00:00:00"/>
    <m/>
    <m/>
    <x v="0"/>
    <x v="0"/>
    <m/>
    <s v="230-957200"/>
    <d v="2026-09-10T00:00:00"/>
  </r>
  <r>
    <x v="30"/>
    <x v="5"/>
    <d v="2026-08-20T00:00:00"/>
    <s v="MH00178"/>
    <d v="2026-08-20T00:00:00"/>
    <s v="DN_82026T900551"/>
    <s v="LOB - Thưởng khách hàng thân thiết 3.3% (Tháng 07/2026)"/>
    <n v="9615382"/>
    <m/>
    <n v="0"/>
    <n v="9615382"/>
    <s v="Giảm công nợ"/>
    <d v="2026-08-24T00:00:00"/>
    <m/>
    <n v="0"/>
    <n v="-9615382"/>
    <n v="-9615382"/>
    <n v="0"/>
    <d v="2026-08-20T00:00:00"/>
    <m/>
    <d v="2026-08-20T00:00:00"/>
    <n v="0"/>
    <m/>
    <s v=""/>
    <s v="Đã thanh toán"/>
    <d v="2026-08-20T00:00:00"/>
    <d v="2026-08-24T00:00:00"/>
    <m/>
    <m/>
    <x v="0"/>
    <x v="0"/>
    <m/>
    <s v="DN_82026T900551-9615382"/>
    <e v="#N/A"/>
  </r>
  <r>
    <x v="29"/>
    <x v="1"/>
    <d v="2026-08-20T00:00:00"/>
    <s v="BH23623"/>
    <d v="2026-08-20T00:00:00"/>
    <s v="00058483"/>
    <s v="TC25047479"/>
    <n v="700000"/>
    <n v="0"/>
    <n v="56000"/>
    <n v="756000"/>
    <s v="Bán hàng"/>
    <m/>
    <m/>
    <n v="0"/>
    <n v="756000"/>
    <n v="0"/>
    <n v="756000"/>
    <d v="2026-08-20T00:00:00"/>
    <m/>
    <d v="2026-08-20T00:00:00"/>
    <n v="0"/>
    <m/>
    <n v="39.699846759256616"/>
    <s v="Nợ quá hạn từ 30 ngày đến 60 ngày"/>
    <d v="2026-08-20T00:00:00"/>
    <s v=""/>
    <m/>
    <m/>
    <x v="0"/>
    <x v="0"/>
    <m/>
    <s v="00058483756000"/>
    <e v="#N/A"/>
  </r>
  <r>
    <x v="21"/>
    <x v="10"/>
    <d v="2026-08-20T00:00:00"/>
    <s v="BH23627"/>
    <d v="2026-08-20T00:00:00"/>
    <s v="00058487"/>
    <s v="TC20105363"/>
    <n v="700000"/>
    <n v="0"/>
    <n v="56000"/>
    <n v="756000"/>
    <s v="Bán hàng"/>
    <m/>
    <m/>
    <n v="0"/>
    <n v="756000"/>
    <n v="0"/>
    <n v="756000"/>
    <d v="2026-08-20T00:00:00"/>
    <m/>
    <d v="2026-08-20T00:00:00"/>
    <n v="0"/>
    <m/>
    <n v="39.699846759256616"/>
    <s v="Nợ quá hạn từ 30 ngày đến 60 ngày"/>
    <d v="2026-08-20T00:00:00"/>
    <s v=""/>
    <m/>
    <m/>
    <x v="0"/>
    <x v="0"/>
    <m/>
    <s v="00058487756000"/>
    <e v="#N/A"/>
  </r>
  <r>
    <x v="19"/>
    <x v="6"/>
    <d v="2026-08-20T00:00:00"/>
    <s v="BH23629"/>
    <d v="2026-08-20T00:00:00"/>
    <s v="00058489"/>
    <s v="TC16259216"/>
    <n v="4415685"/>
    <n v="0"/>
    <n v="353255"/>
    <n v="4768940"/>
    <s v="Bán hàng"/>
    <m/>
    <m/>
    <n v="0"/>
    <n v="4768940"/>
    <n v="0"/>
    <n v="4768940"/>
    <d v="2026-08-20T00:00:00"/>
    <m/>
    <d v="2026-08-20T00:00:00"/>
    <n v="0"/>
    <m/>
    <n v="39.699846759256616"/>
    <s v="Nợ quá hạn từ 30 ngày đến 60 ngày"/>
    <d v="2026-08-20T00:00:00"/>
    <s v=""/>
    <m/>
    <m/>
    <x v="0"/>
    <x v="0"/>
    <m/>
    <s v="000584894768940"/>
    <e v="#N/A"/>
  </r>
  <r>
    <x v="29"/>
    <x v="1"/>
    <d v="2026-08-20T00:00:00"/>
    <s v="BH23624"/>
    <d v="2026-08-20T00:00:00"/>
    <s v="00058484"/>
    <s v="TC25046764"/>
    <n v="2524200"/>
    <n v="0"/>
    <n v="201936"/>
    <n v="2726136"/>
    <s v="Bán hàng"/>
    <m/>
    <m/>
    <n v="0"/>
    <n v="2726136"/>
    <n v="0"/>
    <n v="2726136"/>
    <d v="2026-08-20T00:00:00"/>
    <m/>
    <d v="2026-08-20T00:00:00"/>
    <n v="0"/>
    <m/>
    <n v="39.699846759256616"/>
    <s v="Nợ quá hạn từ 30 ngày đến 60 ngày"/>
    <d v="2026-08-20T00:00:00"/>
    <s v=""/>
    <m/>
    <m/>
    <x v="0"/>
    <x v="0"/>
    <m/>
    <s v="000584842726136"/>
    <e v="#N/A"/>
  </r>
  <r>
    <x v="17"/>
    <x v="4"/>
    <d v="2026-08-20T00:00:00"/>
    <s v="BH23631"/>
    <d v="2026-08-20T00:00:00"/>
    <s v="00058491"/>
    <s v="TC15195279"/>
    <n v="3498330"/>
    <n v="0"/>
    <n v="279866"/>
    <n v="3778196"/>
    <s v="Bán hàng"/>
    <m/>
    <m/>
    <n v="0"/>
    <n v="3778196"/>
    <n v="0"/>
    <n v="3778196"/>
    <d v="2026-08-20T00:00:00"/>
    <m/>
    <d v="2026-08-20T00:00:00"/>
    <n v="0"/>
    <m/>
    <n v="39.699846759256616"/>
    <s v="Nợ quá hạn từ 30 ngày đến 60 ngày"/>
    <d v="2026-08-20T00:00:00"/>
    <s v=""/>
    <m/>
    <m/>
    <x v="0"/>
    <x v="0"/>
    <m/>
    <s v="000584913778196"/>
    <e v="#N/A"/>
  </r>
  <r>
    <x v="25"/>
    <x v="13"/>
    <d v="2026-08-20T00:00:00"/>
    <s v="BH23626"/>
    <d v="2026-08-20T00:00:00"/>
    <s v="00058486"/>
    <s v="TC21512302"/>
    <n v="1615480"/>
    <n v="0"/>
    <n v="129238"/>
    <n v="1744718"/>
    <s v="Bán hàng"/>
    <m/>
    <m/>
    <n v="0"/>
    <n v="1744718"/>
    <n v="0"/>
    <n v="1744718"/>
    <d v="2026-08-20T00:00:00"/>
    <m/>
    <d v="2026-08-20T00:00:00"/>
    <n v="0"/>
    <m/>
    <n v="39.699846759256616"/>
    <s v="Nợ quá hạn từ 30 ngày đến 60 ngày"/>
    <d v="2026-08-20T00:00:00"/>
    <s v=""/>
    <m/>
    <m/>
    <x v="0"/>
    <x v="0"/>
    <m/>
    <s v="000584861744718"/>
    <e v="#N/A"/>
  </r>
  <r>
    <x v="23"/>
    <x v="9"/>
    <d v="2026-08-20T00:00:00"/>
    <s v="BH23625"/>
    <d v="2026-08-20T00:00:00"/>
    <s v="00058485"/>
    <s v="TC24030927"/>
    <n v="2524200"/>
    <n v="0"/>
    <n v="201936"/>
    <n v="2726136"/>
    <s v="Bán hàng"/>
    <m/>
    <m/>
    <n v="0"/>
    <n v="2726136"/>
    <n v="0"/>
    <n v="2726136"/>
    <d v="2026-08-20T00:00:00"/>
    <m/>
    <d v="2026-08-20T00:00:00"/>
    <n v="0"/>
    <m/>
    <n v="39.699846759256616"/>
    <s v="Nợ quá hạn từ 30 ngày đến 60 ngày"/>
    <d v="2026-08-20T00:00:00"/>
    <s v=""/>
    <m/>
    <m/>
    <x v="0"/>
    <x v="0"/>
    <m/>
    <s v="000584852726136"/>
    <e v="#N/A"/>
  </r>
  <r>
    <x v="16"/>
    <x v="11"/>
    <d v="2026-08-20T00:00:00"/>
    <s v="BH23632"/>
    <d v="2026-08-20T00:00:00"/>
    <s v="00058492"/>
    <s v="19170380"/>
    <n v="7337350"/>
    <n v="0"/>
    <n v="586988"/>
    <n v="7924338"/>
    <s v="Bán hàng"/>
    <d v="2026-09-24T00:00:00"/>
    <m/>
    <n v="0"/>
    <n v="7924338"/>
    <n v="7924338"/>
    <n v="0"/>
    <d v="2026-08-20T00:00:00"/>
    <m/>
    <d v="2026-08-20T00:00:00"/>
    <n v="0"/>
    <m/>
    <s v=""/>
    <s v="Đã thanh toán"/>
    <d v="2026-08-20T00:00:00"/>
    <d v="2026-09-24T00:00:00"/>
    <m/>
    <m/>
    <x v="0"/>
    <x v="0"/>
    <m/>
    <s v="000584927924338"/>
    <e v="#N/A"/>
  </r>
  <r>
    <x v="15"/>
    <x v="15"/>
    <d v="2026-08-20T00:00:00"/>
    <s v="BH23622"/>
    <d v="2026-08-20T00:00:00"/>
    <s v="00058482"/>
    <s v="TC91067793"/>
    <n v="5564680"/>
    <n v="0"/>
    <n v="445174"/>
    <n v="6009854"/>
    <s v="Bán hàng"/>
    <m/>
    <m/>
    <n v="0"/>
    <n v="6009854"/>
    <n v="0"/>
    <n v="6009854"/>
    <d v="2026-08-20T00:00:00"/>
    <m/>
    <d v="2026-08-20T00:00:00"/>
    <n v="0"/>
    <m/>
    <n v="39.699846759256616"/>
    <s v="Nợ quá hạn từ 30 ngày đến 60 ngày"/>
    <d v="2026-08-20T00:00:00"/>
    <s v=""/>
    <m/>
    <m/>
    <x v="0"/>
    <x v="0"/>
    <m/>
    <s v="000584826009854"/>
    <e v="#N/A"/>
  </r>
  <r>
    <x v="17"/>
    <x v="4"/>
    <d v="2026-08-20T00:00:00"/>
    <s v="BH23630"/>
    <d v="2026-08-20T00:00:00"/>
    <s v="00058490"/>
    <s v="TC15195395"/>
    <n v="725000"/>
    <n v="0"/>
    <n v="58000"/>
    <n v="783000"/>
    <s v="Bán hàng"/>
    <m/>
    <m/>
    <n v="0"/>
    <n v="783000"/>
    <n v="0"/>
    <n v="783000"/>
    <d v="2026-08-20T00:00:00"/>
    <m/>
    <d v="2026-08-20T00:00:00"/>
    <n v="0"/>
    <m/>
    <n v="39.699846759256616"/>
    <s v="Nợ quá hạn từ 30 ngày đến 60 ngày"/>
    <d v="2026-08-20T00:00:00"/>
    <s v=""/>
    <m/>
    <m/>
    <x v="0"/>
    <x v="0"/>
    <m/>
    <s v="00058490783000"/>
    <e v="#N/A"/>
  </r>
  <r>
    <x v="20"/>
    <x v="3"/>
    <d v="2026-08-20T00:00:00"/>
    <s v="BH23628"/>
    <d v="2026-08-20T00:00:00"/>
    <s v="00058488"/>
    <s v="TC17449419"/>
    <n v="6471900"/>
    <n v="0"/>
    <n v="517752"/>
    <n v="6989652"/>
    <s v="Bán hàng"/>
    <m/>
    <m/>
    <n v="0"/>
    <n v="6989652"/>
    <n v="0"/>
    <n v="6989652"/>
    <d v="2026-08-20T00:00:00"/>
    <m/>
    <d v="2026-08-20T00:00:00"/>
    <n v="0"/>
    <m/>
    <n v="39.699846759256616"/>
    <s v="Nợ quá hạn từ 30 ngày đến 60 ngày"/>
    <d v="2026-08-20T00:00:00"/>
    <s v=""/>
    <m/>
    <m/>
    <x v="0"/>
    <x v="0"/>
    <m/>
    <s v="000584886989652"/>
    <e v="#N/A"/>
  </r>
  <r>
    <x v="26"/>
    <x v="17"/>
    <d v="2026-08-21T00:00:00"/>
    <s v="BH23633"/>
    <d v="2026-08-21T00:00:00"/>
    <s v="00058493"/>
    <s v="11028917"/>
    <n v="1085603"/>
    <n v="0"/>
    <n v="86848"/>
    <n v="1172451"/>
    <s v="Bán hàng"/>
    <m/>
    <m/>
    <n v="0"/>
    <n v="1172451"/>
    <n v="0"/>
    <n v="1172451"/>
    <d v="2026-08-21T00:00:00"/>
    <m/>
    <d v="2026-08-21T00:00:00"/>
    <n v="0"/>
    <m/>
    <n v="38.699846759256616"/>
    <s v="Nợ quá hạn từ 30 ngày đến 60 ngày"/>
    <d v="2026-08-21T00:00:00"/>
    <s v=""/>
    <m/>
    <m/>
    <x v="0"/>
    <x v="0"/>
    <m/>
    <s v="000584931172451"/>
    <e v="#N/A"/>
  </r>
  <r>
    <x v="31"/>
    <x v="18"/>
    <d v="2026-08-21T00:00:00"/>
    <s v="BH23635"/>
    <d v="2026-08-21T00:00:00"/>
    <s v="00058495"/>
    <s v="10324089"/>
    <n v="8867520"/>
    <n v="0"/>
    <n v="709402"/>
    <n v="9576922"/>
    <s v="Bán hàng"/>
    <m/>
    <m/>
    <n v="0"/>
    <n v="9576922"/>
    <n v="0"/>
    <n v="9576922"/>
    <d v="2026-08-21T00:00:00"/>
    <m/>
    <d v="2026-08-21T00:00:00"/>
    <n v="0"/>
    <m/>
    <n v="38.699846759256616"/>
    <s v="Nợ quá hạn từ 30 ngày đến 60 ngày"/>
    <d v="2026-08-21T00:00:00"/>
    <s v=""/>
    <m/>
    <m/>
    <x v="0"/>
    <x v="0"/>
    <m/>
    <s v="000584959576922"/>
    <e v="#N/A"/>
  </r>
  <r>
    <x v="26"/>
    <x v="17"/>
    <d v="2026-08-21T00:00:00"/>
    <s v="BH23634"/>
    <d v="2026-08-21T00:00:00"/>
    <s v="00058494"/>
    <s v="11028863"/>
    <n v="1166110"/>
    <n v="0"/>
    <n v="93289"/>
    <n v="1259399"/>
    <s v="Bán hàng"/>
    <m/>
    <m/>
    <n v="0"/>
    <n v="1259399"/>
    <n v="0"/>
    <n v="1259399"/>
    <d v="2026-08-21T00:00:00"/>
    <m/>
    <d v="2026-08-21T00:00:00"/>
    <n v="0"/>
    <m/>
    <n v="38.699846759256616"/>
    <s v="Nợ quá hạn từ 30 ngày đến 60 ngày"/>
    <d v="2026-08-21T00:00:00"/>
    <s v=""/>
    <m/>
    <m/>
    <x v="0"/>
    <x v="0"/>
    <m/>
    <s v="000584941259399"/>
    <e v="#N/A"/>
  </r>
  <r>
    <x v="18"/>
    <x v="16"/>
    <d v="2026-08-22T00:00:00"/>
    <s v="BH23636"/>
    <d v="2026-08-22T00:00:00"/>
    <s v="00058496"/>
    <s v="12308368"/>
    <n v="1166110"/>
    <n v="0"/>
    <n v="93289"/>
    <n v="1259399"/>
    <s v="Bán hàng"/>
    <m/>
    <m/>
    <n v="0"/>
    <n v="1259399"/>
    <n v="0"/>
    <n v="1259399"/>
    <d v="2026-08-22T00:00:00"/>
    <m/>
    <d v="2026-08-22T00:00:00"/>
    <n v="0"/>
    <m/>
    <n v="37.699846759256616"/>
    <s v="Nợ quá hạn từ 30 ngày đến 60 ngày"/>
    <d v="2026-08-22T00:00:00"/>
    <s v=""/>
    <m/>
    <m/>
    <x v="0"/>
    <x v="0"/>
    <m/>
    <s v="000584961259399"/>
    <e v="#N/A"/>
  </r>
  <r>
    <x v="18"/>
    <x v="16"/>
    <d v="2026-08-22T00:00:00"/>
    <s v="BH23637"/>
    <d v="2026-08-22T00:00:00"/>
    <s v="00058497"/>
    <s v="12308219"/>
    <n v="3498330"/>
    <n v="0"/>
    <n v="279866"/>
    <n v="3778196"/>
    <s v="Bán hàng"/>
    <m/>
    <m/>
    <n v="0"/>
    <n v="3778196"/>
    <n v="0"/>
    <n v="3778196"/>
    <d v="2026-08-22T00:00:00"/>
    <m/>
    <d v="2026-08-22T00:00:00"/>
    <n v="0"/>
    <m/>
    <n v="37.699846759256616"/>
    <s v="Nợ quá hạn từ 30 ngày đến 60 ngày"/>
    <d v="2026-08-22T00:00:00"/>
    <s v=""/>
    <m/>
    <m/>
    <x v="0"/>
    <x v="0"/>
    <m/>
    <s v="000584973778196"/>
    <e v="#N/A"/>
  </r>
  <r>
    <x v="29"/>
    <x v="1"/>
    <d v="2026-08-24T00:00:00"/>
    <s v="BH23639"/>
    <d v="2026-08-24T00:00:00"/>
    <s v="00058499"/>
    <s v="TC25048360"/>
    <n v="10114050"/>
    <n v="0"/>
    <n v="809124"/>
    <n v="10923174"/>
    <s v="Bán hàng"/>
    <m/>
    <m/>
    <n v="0"/>
    <n v="10923174"/>
    <n v="0"/>
    <n v="10923174"/>
    <d v="2026-08-24T00:00:00"/>
    <m/>
    <d v="2026-08-24T00:00:00"/>
    <n v="0"/>
    <m/>
    <n v="35.699846759256616"/>
    <s v="Nợ quá hạn từ 30 ngày đến 60 ngày"/>
    <d v="2026-08-24T00:00:00"/>
    <s v=""/>
    <m/>
    <m/>
    <x v="0"/>
    <x v="0"/>
    <m/>
    <s v="0005849910923174"/>
    <e v="#N/A"/>
  </r>
  <r>
    <x v="22"/>
    <x v="2"/>
    <d v="2026-08-24T00:00:00"/>
    <s v="BH23642"/>
    <d v="2026-08-24T00:00:00"/>
    <s v="00058502"/>
    <s v="TC22077859"/>
    <n v="2984200"/>
    <n v="0"/>
    <n v="238736"/>
    <n v="3222936"/>
    <s v="Bán hàng"/>
    <m/>
    <m/>
    <n v="0"/>
    <n v="3222936"/>
    <n v="0"/>
    <n v="3222936"/>
    <d v="2026-08-24T00:00:00"/>
    <m/>
    <d v="2026-08-24T00:00:00"/>
    <n v="0"/>
    <m/>
    <n v="35.699846759256616"/>
    <s v="Nợ quá hạn từ 30 ngày đến 60 ngày"/>
    <d v="2026-08-24T00:00:00"/>
    <s v=""/>
    <m/>
    <m/>
    <x v="0"/>
    <x v="0"/>
    <m/>
    <s v="000585023222936"/>
    <e v="#N/A"/>
  </r>
  <r>
    <x v="22"/>
    <x v="2"/>
    <d v="2026-08-24T00:00:00"/>
    <s v="BH23641"/>
    <d v="2026-08-24T00:00:00"/>
    <s v="00058501"/>
    <s v="TC22079139"/>
    <n v="4139680"/>
    <n v="0"/>
    <n v="331174"/>
    <n v="4470854"/>
    <s v="Bán hàng"/>
    <m/>
    <m/>
    <n v="0"/>
    <n v="4470854"/>
    <n v="0"/>
    <n v="4470854"/>
    <d v="2026-08-24T00:00:00"/>
    <m/>
    <d v="2026-08-24T00:00:00"/>
    <n v="0"/>
    <m/>
    <n v="35.699846759256616"/>
    <s v="Nợ quá hạn từ 30 ngày đến 60 ngày"/>
    <d v="2026-08-24T00:00:00"/>
    <s v=""/>
    <m/>
    <m/>
    <x v="0"/>
    <x v="0"/>
    <m/>
    <s v="000585014470854"/>
    <e v="#N/A"/>
  </r>
  <r>
    <x v="20"/>
    <x v="3"/>
    <d v="2026-08-24T00:00:00"/>
    <s v="BH23643"/>
    <d v="2026-08-24T00:00:00"/>
    <s v="00058503"/>
    <s v="TC17450940"/>
    <n v="8216320"/>
    <n v="0"/>
    <n v="657306"/>
    <n v="8873626"/>
    <s v="Bán hàng"/>
    <m/>
    <m/>
    <n v="0"/>
    <n v="8873626"/>
    <n v="0"/>
    <n v="8873626"/>
    <d v="2026-08-24T00:00:00"/>
    <m/>
    <d v="2026-08-24T00:00:00"/>
    <n v="0"/>
    <m/>
    <n v="35.699846759256616"/>
    <s v="Nợ quá hạn từ 30 ngày đến 60 ngày"/>
    <d v="2026-08-24T00:00:00"/>
    <s v=""/>
    <m/>
    <m/>
    <x v="0"/>
    <x v="0"/>
    <m/>
    <s v="000585038873626"/>
    <e v="#N/A"/>
  </r>
  <r>
    <x v="24"/>
    <x v="0"/>
    <d v="2026-08-24T00:00:00"/>
    <s v="BH23638"/>
    <d v="2026-08-24T00:00:00"/>
    <s v="00058498"/>
    <s v="TC27080346"/>
    <n v="4856420"/>
    <n v="0"/>
    <n v="388514"/>
    <n v="5244934"/>
    <s v="Bán hàng"/>
    <m/>
    <m/>
    <n v="0"/>
    <n v="5244934"/>
    <n v="0"/>
    <n v="5244934"/>
    <d v="2026-08-24T00:00:00"/>
    <m/>
    <d v="2026-08-24T00:00:00"/>
    <n v="0"/>
    <m/>
    <n v="35.699846759256616"/>
    <s v="Nợ quá hạn từ 30 ngày đến 60 ngày"/>
    <d v="2026-08-24T00:00:00"/>
    <s v=""/>
    <m/>
    <m/>
    <x v="0"/>
    <x v="0"/>
    <m/>
    <s v="000584985244934"/>
    <e v="#N/A"/>
  </r>
  <r>
    <x v="23"/>
    <x v="9"/>
    <d v="2026-08-24T00:00:00"/>
    <s v="BH23640"/>
    <d v="2026-08-24T00:00:00"/>
    <s v="00058500"/>
    <s v="TC24032396"/>
    <n v="700000"/>
    <n v="0"/>
    <n v="56000"/>
    <n v="756000"/>
    <s v="Bán hàng"/>
    <m/>
    <m/>
    <n v="0"/>
    <n v="756000"/>
    <n v="0"/>
    <n v="756000"/>
    <d v="2026-08-24T00:00:00"/>
    <m/>
    <d v="2026-08-24T00:00:00"/>
    <n v="0"/>
    <m/>
    <n v="35.699846759256616"/>
    <s v="Nợ quá hạn từ 30 ngày đến 60 ngày"/>
    <d v="2026-08-24T00:00:00"/>
    <s v=""/>
    <m/>
    <m/>
    <x v="0"/>
    <x v="0"/>
    <m/>
    <s v="00058500756000"/>
    <e v="#N/A"/>
  </r>
  <r>
    <x v="38"/>
    <x v="23"/>
    <d v="2026-08-25T00:00:00"/>
    <s v="BH46818"/>
    <d v="2026-08-25T00:00:00"/>
    <s v="00060683"/>
    <s v="14211556"/>
    <n v="110402"/>
    <n v="0"/>
    <n v="8832"/>
    <n v="119234"/>
    <s v="Bán hàng"/>
    <m/>
    <m/>
    <n v="0"/>
    <n v="119234"/>
    <n v="0"/>
    <n v="119234"/>
    <d v="2026-08-25T00:00:00"/>
    <m/>
    <d v="2026-08-25T00:00:00"/>
    <n v="0"/>
    <m/>
    <n v="34.699846759256616"/>
    <s v="Nợ quá hạn từ 30 ngày đến 60 ngày"/>
    <d v="2026-08-25T00:00:00"/>
    <s v=""/>
    <m/>
    <m/>
    <x v="0"/>
    <x v="0"/>
    <m/>
    <s v="00060683119234"/>
    <e v="#N/A"/>
  </r>
  <r>
    <x v="38"/>
    <x v="23"/>
    <d v="2026-08-25T00:00:00"/>
    <s v="BH46819"/>
    <d v="2026-08-25T00:00:00"/>
    <s v="00060684"/>
    <s v="14212167"/>
    <n v="355000"/>
    <n v="0"/>
    <n v="28400"/>
    <n v="383400"/>
    <s v="Bán hàng"/>
    <m/>
    <m/>
    <n v="0"/>
    <n v="383400"/>
    <n v="0"/>
    <n v="383400"/>
    <d v="2026-08-25T00:00:00"/>
    <m/>
    <d v="2026-08-25T00:00:00"/>
    <n v="0"/>
    <m/>
    <n v="34.699846759256616"/>
    <s v="Nợ quá hạn từ 30 ngày đến 60 ngày"/>
    <d v="2026-08-25T00:00:00"/>
    <s v=""/>
    <m/>
    <m/>
    <x v="0"/>
    <x v="0"/>
    <m/>
    <s v="00060684383400"/>
    <e v="#N/A"/>
  </r>
  <r>
    <x v="38"/>
    <x v="23"/>
    <d v="2026-08-25T00:00:00"/>
    <s v="BH46820"/>
    <d v="2026-08-25T00:00:00"/>
    <s v="00060685"/>
    <s v="14212240"/>
    <n v="357500"/>
    <n v="0"/>
    <n v="28600"/>
    <n v="386100"/>
    <s v="Bán hàng"/>
    <m/>
    <m/>
    <n v="0"/>
    <n v="386100"/>
    <n v="0"/>
    <n v="386100"/>
    <d v="2026-08-25T00:00:00"/>
    <m/>
    <d v="2026-08-25T00:00:00"/>
    <n v="0"/>
    <m/>
    <n v="34.699846759256616"/>
    <s v="Nợ quá hạn từ 30 ngày đến 60 ngày"/>
    <d v="2026-08-25T00:00:00"/>
    <s v=""/>
    <m/>
    <m/>
    <x v="0"/>
    <x v="0"/>
    <m/>
    <s v="00060685386100"/>
    <e v="#N/A"/>
  </r>
  <r>
    <x v="16"/>
    <x v="11"/>
    <d v="2026-08-25T00:00:00"/>
    <s v="BH24234"/>
    <d v="2026-08-25T00:00:00"/>
    <s v="00059706"/>
    <s v="19173706"/>
    <n v="5035375"/>
    <n v="0"/>
    <n v="402830"/>
    <n v="5438205"/>
    <s v="Bán hàng"/>
    <m/>
    <m/>
    <n v="0"/>
    <n v="5438205"/>
    <n v="0"/>
    <n v="5438205"/>
    <d v="2026-08-25T00:00:00"/>
    <m/>
    <d v="2026-08-25T00:00:00"/>
    <n v="0"/>
    <m/>
    <n v="34.699846759256616"/>
    <s v="Nợ quá hạn từ 30 ngày đến 60 ngày"/>
    <d v="2026-08-25T00:00:00"/>
    <s v=""/>
    <m/>
    <m/>
    <x v="0"/>
    <x v="0"/>
    <m/>
    <s v="000597065438205"/>
    <e v="#N/A"/>
  </r>
  <r>
    <x v="18"/>
    <x v="16"/>
    <d v="2026-08-26T00:00:00"/>
    <s v="BH24235"/>
    <d v="2026-08-26T00:00:00"/>
    <s v="00059707"/>
    <s v="12310891"/>
    <n v="712500"/>
    <n v="0"/>
    <n v="57000"/>
    <n v="769500"/>
    <s v="Bán hàng"/>
    <m/>
    <m/>
    <n v="0"/>
    <n v="769500"/>
    <n v="0"/>
    <n v="769500"/>
    <d v="2026-08-26T00:00:00"/>
    <m/>
    <d v="2026-08-26T00:00:00"/>
    <n v="0"/>
    <m/>
    <n v="33.699846759256616"/>
    <s v="Nợ quá hạn từ 30 ngày đến 60 ngày"/>
    <d v="2026-08-26T00:00:00"/>
    <s v=""/>
    <m/>
    <m/>
    <x v="0"/>
    <x v="0"/>
    <m/>
    <s v="00059707769500"/>
    <e v="#N/A"/>
  </r>
  <r>
    <x v="32"/>
    <x v="19"/>
    <d v="2026-08-26T00:00:00"/>
    <s v="BH47008"/>
    <d v="2026-08-26T00:00:00"/>
    <s v="00060686"/>
    <s v="13154512"/>
    <n v="3647040"/>
    <n v="0"/>
    <n v="291763"/>
    <n v="3938803"/>
    <s v="Bán hàng"/>
    <m/>
    <m/>
    <n v="0"/>
    <n v="3938803"/>
    <n v="0"/>
    <n v="3938803"/>
    <d v="2026-08-26T00:00:00"/>
    <m/>
    <d v="2026-08-26T00:00:00"/>
    <n v="0"/>
    <m/>
    <n v="33.699846759256616"/>
    <s v="Nợ quá hạn từ 30 ngày đến 60 ngày"/>
    <d v="2026-08-26T00:00:00"/>
    <s v=""/>
    <m/>
    <m/>
    <x v="0"/>
    <x v="0"/>
    <m/>
    <s v="000606863938803"/>
    <e v="#N/A"/>
  </r>
  <r>
    <x v="35"/>
    <x v="12"/>
    <d v="2026-08-26T00:00:00"/>
    <s v="BH24237"/>
    <d v="2026-08-26T00:00:00"/>
    <s v="00059709"/>
    <s v="18002095"/>
    <n v="1948770"/>
    <n v="0"/>
    <n v="155902"/>
    <n v="2104672"/>
    <s v="Bán hàng"/>
    <m/>
    <m/>
    <n v="0"/>
    <n v="2104672"/>
    <n v="0"/>
    <n v="2104672"/>
    <d v="2026-08-26T00:00:00"/>
    <m/>
    <d v="2026-08-26T00:00:00"/>
    <n v="0"/>
    <m/>
    <n v="33.699846759256616"/>
    <s v="Nợ quá hạn từ 30 ngày đến 60 ngày"/>
    <d v="2026-08-26T00:00:00"/>
    <s v=""/>
    <m/>
    <m/>
    <x v="0"/>
    <x v="0"/>
    <m/>
    <s v="000597092104672"/>
    <e v="#N/A"/>
  </r>
  <r>
    <x v="35"/>
    <x v="12"/>
    <d v="2026-08-26T00:00:00"/>
    <s v="BH24236"/>
    <d v="2026-08-26T00:00:00"/>
    <s v="00059708"/>
    <s v="18000776"/>
    <n v="4139680"/>
    <n v="0"/>
    <n v="331174"/>
    <n v="4470854"/>
    <s v="Bán hàng"/>
    <m/>
    <m/>
    <n v="0"/>
    <n v="4470854"/>
    <n v="0"/>
    <n v="4470854"/>
    <d v="2026-08-26T00:00:00"/>
    <m/>
    <d v="2026-08-26T00:00:00"/>
    <n v="0"/>
    <m/>
    <n v="33.699846759256616"/>
    <s v="Nợ quá hạn từ 30 ngày đến 60 ngày"/>
    <d v="2026-08-26T00:00:00"/>
    <s v=""/>
    <m/>
    <m/>
    <x v="0"/>
    <x v="0"/>
    <m/>
    <s v="000597084470854"/>
    <e v="#N/A"/>
  </r>
  <r>
    <x v="32"/>
    <x v="19"/>
    <d v="2026-08-26T00:00:00"/>
    <s v="BH47009"/>
    <d v="2026-08-26T00:00:00"/>
    <s v="00060687"/>
    <s v="13157317"/>
    <n v="5143150"/>
    <n v="0"/>
    <n v="411452"/>
    <n v="5554602"/>
    <s v="Bán hàng"/>
    <m/>
    <m/>
    <n v="0"/>
    <n v="5554602"/>
    <n v="0"/>
    <n v="5554602"/>
    <d v="2026-08-26T00:00:00"/>
    <m/>
    <d v="2026-08-26T00:00:00"/>
    <n v="0"/>
    <m/>
    <n v="33.699846759256616"/>
    <s v="Nợ quá hạn từ 30 ngày đến 60 ngày"/>
    <d v="2026-08-26T00:00:00"/>
    <s v=""/>
    <m/>
    <m/>
    <x v="0"/>
    <x v="0"/>
    <m/>
    <s v="000606875554602"/>
    <e v="#N/A"/>
  </r>
  <r>
    <x v="36"/>
    <x v="21"/>
    <d v="2026-08-27T00:00:00"/>
    <s v="BH24480"/>
    <d v="2026-08-27T00:00:00"/>
    <s v="00060689"/>
    <s v="29391101"/>
    <n v="2794740"/>
    <n v="0"/>
    <n v="223579"/>
    <n v="3018319"/>
    <s v="Bán hàng"/>
    <m/>
    <m/>
    <n v="0"/>
    <n v="3018319"/>
    <n v="0"/>
    <n v="3018319"/>
    <d v="2026-08-27T00:00:00"/>
    <m/>
    <d v="2026-08-27T00:00:00"/>
    <n v="0"/>
    <m/>
    <n v="32.699846759256616"/>
    <s v="Nợ quá hạn từ 30 ngày đến 60 ngày"/>
    <d v="2026-08-27T00:00:00"/>
    <s v=""/>
    <m/>
    <m/>
    <x v="0"/>
    <x v="0"/>
    <m/>
    <s v="000606893018319"/>
    <e v="#N/A"/>
  </r>
  <r>
    <x v="36"/>
    <x v="21"/>
    <d v="2026-08-27T00:00:00"/>
    <s v="BH24479"/>
    <d v="2026-08-27T00:00:00"/>
    <s v="00060688"/>
    <s v="29391230"/>
    <n v="1823150"/>
    <n v="0"/>
    <n v="145852"/>
    <n v="1969002"/>
    <s v="Bán hàng"/>
    <m/>
    <m/>
    <n v="0"/>
    <n v="1969002"/>
    <n v="0"/>
    <n v="1969002"/>
    <d v="2026-08-27T00:00:00"/>
    <m/>
    <d v="2026-08-27T00:00:00"/>
    <n v="0"/>
    <m/>
    <n v="32.699846759256616"/>
    <s v="Nợ quá hạn từ 30 ngày đến 60 ngày"/>
    <d v="2026-08-27T00:00:00"/>
    <s v=""/>
    <m/>
    <m/>
    <x v="0"/>
    <x v="0"/>
    <m/>
    <s v="000606881969002"/>
    <e v="#N/A"/>
  </r>
  <r>
    <x v="26"/>
    <x v="17"/>
    <d v="2026-08-27T00:00:00"/>
    <s v="BH24482"/>
    <d v="2026-08-27T00:00:00"/>
    <s v="00060691"/>
    <s v="11034356"/>
    <n v="2853185"/>
    <n v="0"/>
    <n v="228255"/>
    <n v="3081440"/>
    <s v="Bán hàng"/>
    <m/>
    <m/>
    <n v="0"/>
    <n v="3081440"/>
    <n v="0"/>
    <n v="3081440"/>
    <d v="2026-08-27T00:00:00"/>
    <m/>
    <d v="2026-08-27T00:00:00"/>
    <n v="0"/>
    <m/>
    <n v="32.699846759256616"/>
    <s v="Nợ quá hạn từ 30 ngày đến 60 ngày"/>
    <d v="2026-08-27T00:00:00"/>
    <s v=""/>
    <m/>
    <m/>
    <x v="0"/>
    <x v="0"/>
    <m/>
    <s v="000606913081440"/>
    <e v="#N/A"/>
  </r>
  <r>
    <x v="26"/>
    <x v="17"/>
    <d v="2026-08-27T00:00:00"/>
    <s v="BH24481"/>
    <d v="2026-08-27T00:00:00"/>
    <s v="00060690"/>
    <s v="11033739"/>
    <n v="9289040"/>
    <n v="0"/>
    <n v="743123"/>
    <n v="10032163"/>
    <s v="Bán hàng"/>
    <m/>
    <m/>
    <n v="0"/>
    <n v="10032163"/>
    <n v="0"/>
    <n v="10032163"/>
    <d v="2026-08-27T00:00:00"/>
    <m/>
    <d v="2026-08-27T00:00:00"/>
    <n v="0"/>
    <m/>
    <n v="32.699846759256616"/>
    <s v="Nợ quá hạn từ 30 ngày đến 60 ngày"/>
    <d v="2026-08-27T00:00:00"/>
    <s v=""/>
    <m/>
    <m/>
    <x v="0"/>
    <x v="0"/>
    <m/>
    <s v="0006069010032163"/>
    <e v="#N/A"/>
  </r>
  <r>
    <x v="26"/>
    <x v="17"/>
    <d v="2026-08-27T00:00:00"/>
    <s v="BH24484"/>
    <d v="2026-08-27T00:00:00"/>
    <s v="00060693"/>
    <s v="11033474"/>
    <n v="2221300"/>
    <n v="0"/>
    <n v="177704"/>
    <n v="2399004"/>
    <s v="Bán hàng"/>
    <m/>
    <m/>
    <n v="0"/>
    <n v="2399004"/>
    <n v="0"/>
    <n v="2399004"/>
    <d v="2026-08-27T00:00:00"/>
    <m/>
    <d v="2026-08-27T00:00:00"/>
    <n v="0"/>
    <m/>
    <n v="32.699846759256616"/>
    <s v="Nợ quá hạn từ 30 ngày đến 60 ngày"/>
    <d v="2026-08-27T00:00:00"/>
    <s v=""/>
    <m/>
    <m/>
    <x v="0"/>
    <x v="0"/>
    <m/>
    <s v="000606932399004"/>
    <e v="#N/A"/>
  </r>
  <r>
    <x v="25"/>
    <x v="13"/>
    <d v="2026-08-27T00:00:00"/>
    <s v="BH24243"/>
    <d v="2026-08-27T00:00:00"/>
    <s v="00059715"/>
    <s v="TC21513445"/>
    <n v="3058520"/>
    <n v="0"/>
    <n v="244682"/>
    <n v="3303202"/>
    <s v="Bán hàng"/>
    <m/>
    <m/>
    <n v="0"/>
    <n v="3303202"/>
    <n v="0"/>
    <n v="3303202"/>
    <d v="2026-08-27T00:00:00"/>
    <m/>
    <d v="2026-08-27T00:00:00"/>
    <n v="0"/>
    <m/>
    <n v="32.699846759256616"/>
    <s v="Nợ quá hạn từ 30 ngày đến 60 ngày"/>
    <d v="2026-08-27T00:00:00"/>
    <s v=""/>
    <m/>
    <m/>
    <x v="0"/>
    <x v="0"/>
    <m/>
    <s v="000597153303202"/>
    <e v="#N/A"/>
  </r>
  <r>
    <x v="33"/>
    <x v="14"/>
    <d v="2026-08-27T00:00:00"/>
    <s v="BH24240"/>
    <d v="2026-08-27T00:00:00"/>
    <s v="00059712"/>
    <s v="TC28066781"/>
    <n v="5305790"/>
    <n v="0"/>
    <n v="424463"/>
    <n v="5730253"/>
    <s v="Bán hàng"/>
    <m/>
    <m/>
    <n v="0"/>
    <n v="5730253"/>
    <n v="0"/>
    <n v="5730253"/>
    <d v="2026-08-27T00:00:00"/>
    <m/>
    <d v="2026-08-27T00:00:00"/>
    <n v="0"/>
    <m/>
    <n v="32.699846759256616"/>
    <s v="Nợ quá hạn từ 30 ngày đến 60 ngày"/>
    <d v="2026-08-27T00:00:00"/>
    <s v=""/>
    <m/>
    <m/>
    <x v="0"/>
    <x v="0"/>
    <m/>
    <s v="000597125730253"/>
    <e v="#N/A"/>
  </r>
  <r>
    <x v="28"/>
    <x v="7"/>
    <d v="2026-08-27T00:00:00"/>
    <s v="BH24241"/>
    <d v="2026-08-27T00:00:00"/>
    <s v="00059713"/>
    <s v="TC23457299"/>
    <n v="1615480"/>
    <n v="0"/>
    <n v="129238"/>
    <n v="1744718"/>
    <s v="Bán hàng"/>
    <m/>
    <m/>
    <n v="0"/>
    <n v="1744718"/>
    <n v="0"/>
    <n v="1744718"/>
    <d v="2026-08-27T00:00:00"/>
    <m/>
    <d v="2026-08-27T00:00:00"/>
    <n v="0"/>
    <m/>
    <n v="32.699846759256616"/>
    <s v="Nợ quá hạn từ 30 ngày đến 60 ngày"/>
    <d v="2026-08-27T00:00:00"/>
    <s v=""/>
    <m/>
    <m/>
    <x v="0"/>
    <x v="0"/>
    <m/>
    <s v="000597131744718"/>
    <e v="#N/A"/>
  </r>
  <r>
    <x v="19"/>
    <x v="6"/>
    <d v="2026-08-27T00:00:00"/>
    <s v="BH24239"/>
    <d v="2026-08-27T00:00:00"/>
    <s v="00059711"/>
    <s v="TC16262222"/>
    <n v="13751375"/>
    <n v="0"/>
    <n v="1100110"/>
    <n v="14851485"/>
    <s v="Bán hàng"/>
    <m/>
    <m/>
    <n v="0"/>
    <n v="14851485"/>
    <n v="0"/>
    <n v="14851485"/>
    <d v="2026-08-27T00:00:00"/>
    <m/>
    <d v="2026-08-27T00:00:00"/>
    <n v="0"/>
    <m/>
    <n v="32.699846759256616"/>
    <s v="Nợ quá hạn từ 30 ngày đến 60 ngày"/>
    <d v="2026-08-27T00:00:00"/>
    <s v=""/>
    <m/>
    <m/>
    <x v="0"/>
    <x v="0"/>
    <m/>
    <s v="0005971114851485"/>
    <e v="#N/A"/>
  </r>
  <r>
    <x v="22"/>
    <x v="2"/>
    <d v="2026-08-27T00:00:00"/>
    <s v="BH24242"/>
    <d v="2026-08-27T00:00:00"/>
    <s v="00059714"/>
    <s v="TC22080724"/>
    <n v="4817861"/>
    <n v="0"/>
    <n v="385429"/>
    <n v="5203290"/>
    <s v="Bán hàng"/>
    <m/>
    <m/>
    <n v="0"/>
    <n v="5203290"/>
    <n v="0"/>
    <n v="5203290"/>
    <d v="2026-08-27T00:00:00"/>
    <m/>
    <d v="2026-08-27T00:00:00"/>
    <n v="0"/>
    <m/>
    <n v="32.699846759256616"/>
    <s v="Nợ quá hạn từ 30 ngày đến 60 ngày"/>
    <d v="2026-08-27T00:00:00"/>
    <s v=""/>
    <m/>
    <m/>
    <x v="0"/>
    <x v="0"/>
    <m/>
    <s v="000597145203290"/>
    <e v="#N/A"/>
  </r>
  <r>
    <x v="26"/>
    <x v="17"/>
    <d v="2026-08-27T00:00:00"/>
    <s v="BH24483"/>
    <d v="2026-08-27T00:00:00"/>
    <s v="00060692"/>
    <s v="11033731"/>
    <n v="362500"/>
    <n v="0"/>
    <n v="29000"/>
    <n v="391500"/>
    <s v="Bán hàng"/>
    <m/>
    <m/>
    <n v="0"/>
    <n v="391500"/>
    <n v="0"/>
    <n v="391500"/>
    <d v="2026-08-27T00:00:00"/>
    <m/>
    <d v="2026-08-27T00:00:00"/>
    <n v="0"/>
    <m/>
    <n v="32.699846759256616"/>
    <s v="Nợ quá hạn từ 30 ngày đến 60 ngày"/>
    <d v="2026-08-27T00:00:00"/>
    <s v=""/>
    <m/>
    <m/>
    <x v="0"/>
    <x v="0"/>
    <m/>
    <s v="00060692391500"/>
    <e v="#N/A"/>
  </r>
  <r>
    <x v="21"/>
    <x v="10"/>
    <d v="2026-08-27T00:00:00"/>
    <s v="BH24238"/>
    <d v="2026-08-27T00:00:00"/>
    <s v="00059710"/>
    <s v="TC20108120"/>
    <n v="828000"/>
    <n v="0"/>
    <n v="66240"/>
    <n v="894240"/>
    <s v="Bán hàng"/>
    <m/>
    <m/>
    <n v="0"/>
    <n v="894240"/>
    <n v="0"/>
    <n v="894240"/>
    <d v="2026-08-27T00:00:00"/>
    <m/>
    <d v="2026-08-27T00:00:00"/>
    <n v="0"/>
    <m/>
    <n v="32.699846759256616"/>
    <s v="Nợ quá hạn từ 30 ngày đến 60 ngày"/>
    <d v="2026-08-27T00:00:00"/>
    <s v=""/>
    <m/>
    <m/>
    <x v="0"/>
    <x v="0"/>
    <m/>
    <s v="00059710894240"/>
    <e v="#N/A"/>
  </r>
  <r>
    <x v="22"/>
    <x v="2"/>
    <d v="2026-08-27T00:00:00"/>
    <s v="2708MEGA--009-262"/>
    <d v="2026-08-27T00:00:00"/>
    <s v="262"/>
    <s v="Hàng Trả - MM Mega Market Vung Tau - Phiếu trả ngày …........... - MEGA-HCM-00--009"/>
    <n v="654010"/>
    <n v="0"/>
    <n v="52321"/>
    <n v="706331"/>
    <s v="Hàng trả"/>
    <d v="2026-09-10T00:00:00"/>
    <m/>
    <n v="0"/>
    <n v="-706331"/>
    <n v="-706331"/>
    <n v="0"/>
    <d v="2026-08-27T00:00:00"/>
    <m/>
    <d v="2026-08-27T00:00:00"/>
    <n v="0"/>
    <m/>
    <s v=""/>
    <s v="Đã thanh toán"/>
    <d v="2026-08-27T00:00:00"/>
    <d v="2026-09-10T00:00:00"/>
    <m/>
    <m/>
    <x v="0"/>
    <x v="0"/>
    <m/>
    <s v="262-706331"/>
    <d v="2026-09-10T00:00:00"/>
  </r>
  <r>
    <x v="25"/>
    <x v="13"/>
    <d v="2026-08-27T00:00:00"/>
    <s v="2708MEGA--007-143"/>
    <d v="2026-08-27T00:00:00"/>
    <s v="143"/>
    <s v="Hàng Trả - MM Mega Market Quy Nhon - Phiếu trả ngày …........... - MEGA-GLI-00--007"/>
    <n v="1385300"/>
    <n v="0"/>
    <n v="110824"/>
    <n v="1496124"/>
    <s v="Hàng trả"/>
    <d v="2026-09-10T00:00:00"/>
    <m/>
    <n v="0"/>
    <n v="-1496124"/>
    <n v="-1496124"/>
    <n v="0"/>
    <d v="2026-08-27T00:00:00"/>
    <m/>
    <d v="2026-08-27T00:00:00"/>
    <n v="0"/>
    <m/>
    <s v=""/>
    <s v="Đã thanh toán"/>
    <d v="2026-08-27T00:00:00"/>
    <d v="2026-09-10T00:00:00"/>
    <m/>
    <m/>
    <x v="0"/>
    <x v="0"/>
    <m/>
    <s v="143-1496124"/>
    <d v="2026-09-10T00:00:00"/>
  </r>
  <r>
    <x v="22"/>
    <x v="2"/>
    <d v="2026-08-27T00:00:00"/>
    <s v="2708MEGA--009-261"/>
    <d v="2026-08-27T00:00:00"/>
    <s v="261"/>
    <s v="Hàng Trả - MM Mega Market Vung Tau - Phiếu trả ngày …........... - MEGA-HCM-00--009"/>
    <n v="1066809"/>
    <n v="0"/>
    <n v="85345"/>
    <n v="1152154"/>
    <s v="Hàng trả"/>
    <d v="2026-09-10T00:00:00"/>
    <m/>
    <n v="0"/>
    <n v="-1152154"/>
    <n v="-1152154"/>
    <n v="0"/>
    <d v="2026-08-27T00:00:00"/>
    <m/>
    <d v="2026-08-27T00:00:00"/>
    <n v="0"/>
    <m/>
    <s v=""/>
    <s v="Đã thanh toán"/>
    <d v="2026-08-27T00:00:00"/>
    <d v="2026-09-10T00:00:00"/>
    <m/>
    <m/>
    <x v="0"/>
    <x v="0"/>
    <m/>
    <s v="261-1152154"/>
    <d v="2026-09-10T00:00:00"/>
  </r>
  <r>
    <x v="29"/>
    <x v="1"/>
    <d v="2026-08-27T00:00:00"/>
    <s v="2708MEGA--011-212"/>
    <d v="2026-08-27T00:00:00"/>
    <s v="212"/>
    <s v="Hàng Trả - MM Mega Market Nha Trang - Phiếu trả ngày …........... - MEGA-KHA-00--011"/>
    <n v="2425053"/>
    <n v="0"/>
    <n v="194004"/>
    <n v="2619057"/>
    <s v="Hàng trả"/>
    <d v="2026-09-10T00:00:00"/>
    <m/>
    <n v="0"/>
    <n v="-2619057"/>
    <n v="-2619057"/>
    <n v="0"/>
    <d v="2026-08-27T00:00:00"/>
    <m/>
    <d v="2026-08-27T00:00:00"/>
    <n v="0"/>
    <m/>
    <s v=""/>
    <s v="Đã thanh toán"/>
    <d v="2026-08-27T00:00:00"/>
    <d v="2026-09-10T00:00:00"/>
    <m/>
    <m/>
    <x v="0"/>
    <x v="0"/>
    <m/>
    <s v="212-2619057"/>
    <d v="2026-09-10T00:00:00"/>
  </r>
  <r>
    <x v="19"/>
    <x v="6"/>
    <d v="2026-08-27T00:00:00"/>
    <s v="2708MEGA--003-289"/>
    <d v="2026-08-27T00:00:00"/>
    <s v="289"/>
    <s v="Hàng Trả - MM Mega Market Hong Bang - Phiếu trả ngày …........... - MEGA-HPG-01--003"/>
    <n v="233222"/>
    <n v="0"/>
    <n v="18658"/>
    <n v="251880"/>
    <s v="Hàng trả"/>
    <d v="2026-09-10T00:00:00"/>
    <m/>
    <n v="0"/>
    <n v="-251880"/>
    <n v="-251880"/>
    <n v="0"/>
    <d v="2026-08-27T00:00:00"/>
    <m/>
    <d v="2026-08-27T00:00:00"/>
    <n v="0"/>
    <m/>
    <s v=""/>
    <s v="Đã thanh toán"/>
    <d v="2026-08-27T00:00:00"/>
    <d v="2026-09-10T00:00:00"/>
    <m/>
    <m/>
    <x v="0"/>
    <x v="0"/>
    <m/>
    <s v="289-251880"/>
    <d v="2026-09-10T00:00:00"/>
  </r>
  <r>
    <x v="19"/>
    <x v="6"/>
    <d v="2026-08-27T00:00:00"/>
    <s v="2708MEGA--003-290"/>
    <d v="2026-08-27T00:00:00"/>
    <s v="290"/>
    <s v="Hàng Trả - MM Mega Market Hong Bang - Phiếu trả ngày …........... - MEGA-HPG-01--003"/>
    <n v="233222"/>
    <n v="0"/>
    <n v="18658"/>
    <n v="251880"/>
    <s v="Hàng trả"/>
    <d v="2026-09-10T00:00:00"/>
    <m/>
    <n v="0"/>
    <n v="-251880"/>
    <n v="-251880"/>
    <n v="0"/>
    <d v="2026-08-27T00:00:00"/>
    <m/>
    <d v="2026-08-27T00:00:00"/>
    <n v="0"/>
    <m/>
    <s v=""/>
    <s v="Đã thanh toán"/>
    <d v="2026-08-27T00:00:00"/>
    <d v="2026-09-10T00:00:00"/>
    <m/>
    <m/>
    <x v="0"/>
    <x v="0"/>
    <m/>
    <s v="290-251880"/>
    <d v="2026-09-10T00:00:00"/>
  </r>
  <r>
    <x v="26"/>
    <x v="17"/>
    <d v="2026-08-28T00:00:00"/>
    <s v="BH24485"/>
    <d v="2026-08-28T00:00:00"/>
    <s v="00060694"/>
    <s v="11034972"/>
    <n v="2221300"/>
    <n v="0"/>
    <n v="177704"/>
    <n v="2399004"/>
    <s v="Bán hàng"/>
    <m/>
    <m/>
    <n v="0"/>
    <n v="2399004"/>
    <n v="0"/>
    <n v="2399004"/>
    <d v="2026-08-28T00:00:00"/>
    <m/>
    <d v="2026-08-28T00:00:00"/>
    <n v="0"/>
    <m/>
    <n v="31.699846759256616"/>
    <s v="Nợ quá hạn từ 30 ngày đến 60 ngày"/>
    <d v="2026-08-28T00:00:00"/>
    <s v=""/>
    <m/>
    <m/>
    <x v="0"/>
    <x v="0"/>
    <m/>
    <s v="000606942399004"/>
    <e v="#N/A"/>
  </r>
  <r>
    <x v="16"/>
    <x v="11"/>
    <d v="2026-08-28T00:00:00"/>
    <s v="BH24487"/>
    <d v="2026-08-28T00:00:00"/>
    <s v="00060696"/>
    <s v="19175349"/>
    <n v="4442600"/>
    <n v="0"/>
    <n v="355408"/>
    <n v="4798008"/>
    <s v="Bán hàng"/>
    <m/>
    <m/>
    <n v="0"/>
    <n v="4798008"/>
    <n v="0"/>
    <n v="4798008"/>
    <d v="2026-08-28T00:00:00"/>
    <m/>
    <d v="2026-08-28T00:00:00"/>
    <n v="0"/>
    <m/>
    <n v="31.699846759256616"/>
    <s v="Nợ quá hạn từ 30 ngày đến 60 ngày"/>
    <d v="2026-08-28T00:00:00"/>
    <s v=""/>
    <m/>
    <m/>
    <x v="0"/>
    <x v="0"/>
    <m/>
    <s v="000606964798008"/>
    <e v="#N/A"/>
  </r>
  <r>
    <x v="26"/>
    <x v="17"/>
    <d v="2026-08-28T00:00:00"/>
    <s v="BH24486"/>
    <d v="2026-08-28T00:00:00"/>
    <s v="00060695"/>
    <s v="11035195"/>
    <n v="1060000"/>
    <n v="0"/>
    <n v="84800"/>
    <n v="1144800"/>
    <s v="Bán hàng"/>
    <m/>
    <m/>
    <n v="0"/>
    <n v="1144800"/>
    <n v="0"/>
    <n v="1144800"/>
    <d v="2026-08-28T00:00:00"/>
    <m/>
    <d v="2026-08-28T00:00:00"/>
    <n v="0"/>
    <m/>
    <n v="31.699846759256616"/>
    <s v="Nợ quá hạn từ 30 ngày đến 60 ngày"/>
    <d v="2026-08-28T00:00:00"/>
    <s v=""/>
    <m/>
    <m/>
    <x v="0"/>
    <x v="0"/>
    <m/>
    <s v="000606951144800"/>
    <e v="#N/A"/>
  </r>
  <r>
    <x v="31"/>
    <x v="18"/>
    <d v="2026-08-29T00:00:00"/>
    <s v="BH24489"/>
    <d v="2026-08-29T00:00:00"/>
    <s v="00060698"/>
    <s v="10327795"/>
    <n v="10868375"/>
    <n v="0"/>
    <n v="869470"/>
    <n v="11737845"/>
    <s v="Bán hàng"/>
    <m/>
    <m/>
    <n v="0"/>
    <n v="11737845"/>
    <n v="0"/>
    <n v="11737845"/>
    <d v="2026-08-29T00:00:00"/>
    <m/>
    <d v="2026-08-29T00:00:00"/>
    <n v="0"/>
    <m/>
    <n v="30.699846759256616"/>
    <s v="Nợ quá hạn từ 30 ngày đến 60 ngày"/>
    <d v="2026-08-29T00:00:00"/>
    <s v=""/>
    <m/>
    <m/>
    <x v="0"/>
    <x v="0"/>
    <m/>
    <s v="0006069811737845"/>
    <e v="#N/A"/>
  </r>
  <r>
    <x v="18"/>
    <x v="16"/>
    <d v="2026-08-29T00:00:00"/>
    <s v="BH24491"/>
    <d v="2026-08-29T00:00:00"/>
    <s v="00060700"/>
    <s v="12312956"/>
    <n v="8885200"/>
    <n v="0"/>
    <n v="710816"/>
    <n v="9596016"/>
    <s v="Bán hàng"/>
    <m/>
    <m/>
    <n v="0"/>
    <n v="9596016"/>
    <n v="0"/>
    <n v="9596016"/>
    <d v="2026-08-29T00:00:00"/>
    <m/>
    <d v="2026-08-29T00:00:00"/>
    <n v="0"/>
    <m/>
    <n v="30.699846759256616"/>
    <s v="Nợ quá hạn từ 30 ngày đến 60 ngày"/>
    <d v="2026-08-29T00:00:00"/>
    <s v=""/>
    <m/>
    <m/>
    <x v="0"/>
    <x v="0"/>
    <m/>
    <s v="000607009596016"/>
    <e v="#N/A"/>
  </r>
  <r>
    <x v="31"/>
    <x v="18"/>
    <d v="2026-08-29T00:00:00"/>
    <s v="BH24490"/>
    <d v="2026-08-29T00:00:00"/>
    <s v="00060699"/>
    <s v="10330066"/>
    <n v="8885200"/>
    <n v="0"/>
    <n v="710816"/>
    <n v="9596016"/>
    <s v="Bán hàng"/>
    <m/>
    <m/>
    <n v="0"/>
    <n v="9596016"/>
    <n v="0"/>
    <n v="9596016"/>
    <d v="2026-08-29T00:00:00"/>
    <m/>
    <d v="2026-08-29T00:00:00"/>
    <n v="0"/>
    <m/>
    <n v="30.699846759256616"/>
    <s v="Nợ quá hạn từ 30 ngày đến 60 ngày"/>
    <d v="2026-08-29T00:00:00"/>
    <s v=""/>
    <m/>
    <m/>
    <x v="0"/>
    <x v="0"/>
    <m/>
    <s v="000606999596016"/>
    <e v="#N/A"/>
  </r>
  <r>
    <x v="35"/>
    <x v="12"/>
    <d v="2026-08-29T00:00:00"/>
    <s v="BH24488"/>
    <d v="2026-08-29T00:00:00"/>
    <s v="00060697"/>
    <s v="18004066"/>
    <n v="2221300"/>
    <n v="0"/>
    <n v="177704"/>
    <n v="2399004"/>
    <s v="Bán hàng"/>
    <m/>
    <m/>
    <n v="0"/>
    <n v="2399004"/>
    <n v="0"/>
    <n v="2399004"/>
    <d v="2026-08-29T00:00:00"/>
    <m/>
    <d v="2026-08-29T00:00:00"/>
    <n v="0"/>
    <m/>
    <n v="30.699846759256616"/>
    <s v="Nợ quá hạn từ 30 ngày đến 60 ngày"/>
    <d v="2026-08-29T00:00:00"/>
    <s v=""/>
    <m/>
    <m/>
    <x v="0"/>
    <x v="0"/>
    <m/>
    <s v="000606972399004"/>
    <e v="#N/A"/>
  </r>
  <r>
    <x v="16"/>
    <x v="11"/>
    <d v="2026-08-31T00:00:00"/>
    <s v="BH24492"/>
    <d v="2026-08-31T00:00:00"/>
    <s v="00060701"/>
    <s v="19175591"/>
    <n v="3340175"/>
    <n v="0"/>
    <n v="267214"/>
    <n v="3607389"/>
    <s v="Bán hàng"/>
    <m/>
    <m/>
    <n v="0"/>
    <n v="3607389"/>
    <n v="0"/>
    <n v="3607389"/>
    <d v="2026-08-31T00:00:00"/>
    <m/>
    <d v="2026-08-31T00:00:00"/>
    <n v="0"/>
    <m/>
    <n v="28.699846759256616"/>
    <s v="Nợ quá hạn 30 ngày"/>
    <d v="2026-08-31T00:00:00"/>
    <s v=""/>
    <m/>
    <m/>
    <x v="0"/>
    <x v="0"/>
    <m/>
    <s v="000607013607389"/>
    <e v="#N/A"/>
  </r>
  <r>
    <x v="22"/>
    <x v="2"/>
    <d v="2026-08-31T00:00:00"/>
    <s v="BH24493"/>
    <d v="2026-08-31T00:00:00"/>
    <s v="00060702"/>
    <s v="TC22081284"/>
    <n v="6663900"/>
    <n v="0"/>
    <n v="533112"/>
    <n v="7197012"/>
    <s v="Bán hàng"/>
    <m/>
    <m/>
    <n v="0"/>
    <n v="7197012"/>
    <n v="0"/>
    <n v="7197012"/>
    <d v="2026-08-31T00:00:00"/>
    <m/>
    <d v="2026-08-31T00:00:00"/>
    <n v="0"/>
    <m/>
    <n v="28.699846759256616"/>
    <s v="Nợ quá hạn 30 ngày"/>
    <d v="2026-08-31T00:00:00"/>
    <s v=""/>
    <m/>
    <m/>
    <x v="0"/>
    <x v="0"/>
    <m/>
    <s v="000607027197012"/>
    <e v="#N/A"/>
  </r>
  <r>
    <x v="30"/>
    <x v="5"/>
    <d v="2026-09-07T00:00:00"/>
    <s v="MH-2026-09-000004"/>
    <d v="2026-09-07T00:00:00"/>
    <s v="52874"/>
    <s v="PHÍ HỖ TRỢ SẢN PHẨM MỚI Tháng 08 - Mega"/>
    <n v="7537383"/>
    <m/>
    <n v="602991"/>
    <n v="8140374"/>
    <s v="Giảm công nợ"/>
    <d v="2026-09-24T00:00:00"/>
    <m/>
    <n v="0"/>
    <n v="-8140374"/>
    <n v="-8140374"/>
    <n v="0"/>
    <d v="2026-09-07T00:00:00"/>
    <m/>
    <d v="2026-09-07T00:00:00"/>
    <n v="0"/>
    <m/>
    <s v=""/>
    <s v="Đã thanh toán"/>
    <d v="2026-09-07T00:00:00"/>
    <d v="2026-09-24T00:00:00"/>
    <m/>
    <m/>
    <x v="0"/>
    <x v="0"/>
    <m/>
    <s v="52874-8140374"/>
    <e v="#N/A"/>
  </r>
  <r>
    <x v="30"/>
    <x v="5"/>
    <d v="2026-09-07T00:00:00"/>
    <s v="MH-2026-09-000006"/>
    <d v="2026-09-07T00:00:00"/>
    <s v="52921"/>
    <s v="PHÍ HỖ TRỢ CUNG CẤP THÔNG TIN Tháng 08 - Mega"/>
    <n v="1884346"/>
    <m/>
    <n v="150748"/>
    <n v="2035094"/>
    <s v="Giảm công nợ"/>
    <d v="2026-09-24T00:00:00"/>
    <m/>
    <n v="0"/>
    <n v="-2035094"/>
    <n v="-2035094"/>
    <n v="0"/>
    <d v="2026-09-07T00:00:00"/>
    <m/>
    <d v="2026-09-07T00:00:00"/>
    <n v="0"/>
    <m/>
    <s v=""/>
    <s v="Đã thanh toán"/>
    <d v="2026-09-07T00:00:00"/>
    <d v="2026-09-24T00:00:00"/>
    <m/>
    <m/>
    <x v="0"/>
    <x v="0"/>
    <m/>
    <s v="52921-2035094"/>
    <e v="#N/A"/>
  </r>
  <r>
    <x v="30"/>
    <x v="5"/>
    <d v="2026-09-07T00:00:00"/>
    <s v="MH-2026-09-000008"/>
    <d v="2026-09-07T00:00:00"/>
    <s v="52950"/>
    <s v="PHÍ HỖ TRỢ NHÓM HÀNG TRỌNG ĐIỂM Tháng 08 - Mega"/>
    <n v="15074766"/>
    <m/>
    <n v="1205981"/>
    <n v="16280747"/>
    <s v="Giảm công nợ"/>
    <d v="2026-09-24T00:00:00"/>
    <m/>
    <n v="0"/>
    <n v="-16280747"/>
    <n v="-16280747"/>
    <n v="0"/>
    <d v="2026-09-07T00:00:00"/>
    <m/>
    <d v="2026-09-07T00:00:00"/>
    <n v="0"/>
    <m/>
    <s v=""/>
    <s v="Đã thanh toán"/>
    <d v="2026-09-07T00:00:00"/>
    <d v="2026-09-24T00:00:00"/>
    <m/>
    <m/>
    <x v="0"/>
    <x v="0"/>
    <m/>
    <s v="52950-16280747"/>
    <e v="#N/A"/>
  </r>
  <r>
    <x v="30"/>
    <x v="5"/>
    <d v="2026-09-07T00:00:00"/>
    <s v="MH-2026-09-000005"/>
    <d v="2026-09-07T00:00:00"/>
    <s v="52918"/>
    <s v="PHÍ HỖ TRỢ HỢP TÁC CHIẾN LƯƠC Tháng 08 - Mega"/>
    <n v="8479556"/>
    <m/>
    <n v="678364"/>
    <n v="9157920"/>
    <s v="Giảm công nợ"/>
    <d v="2026-09-24T00:00:00"/>
    <m/>
    <n v="0"/>
    <n v="-9157920"/>
    <n v="-9157920"/>
    <n v="0"/>
    <d v="2026-09-07T00:00:00"/>
    <m/>
    <d v="2026-09-07T00:00:00"/>
    <n v="0"/>
    <m/>
    <s v=""/>
    <s v="Đã thanh toán"/>
    <d v="2026-09-07T00:00:00"/>
    <d v="2026-09-24T00:00:00"/>
    <m/>
    <m/>
    <x v="0"/>
    <x v="0"/>
    <m/>
    <s v="52918-9157920"/>
    <e v="#N/A"/>
  </r>
  <r>
    <x v="30"/>
    <x v="5"/>
    <d v="2026-09-07T00:00:00"/>
    <s v="MH-2026-09-000003"/>
    <d v="2026-09-07T00:00:00"/>
    <s v="52851"/>
    <s v="PHÍ HỔ TRỢ TRƯNG BÀY Tháng 08 - Mega"/>
    <n v="8667991"/>
    <m/>
    <n v="693439"/>
    <n v="9361430"/>
    <s v="Giảm công nợ"/>
    <d v="2026-09-24T00:00:00"/>
    <m/>
    <n v="0"/>
    <n v="-9361430"/>
    <n v="-9361430"/>
    <n v="0"/>
    <d v="2026-09-07T00:00:00"/>
    <m/>
    <d v="2026-09-07T00:00:00"/>
    <n v="0"/>
    <m/>
    <s v=""/>
    <s v="Đã thanh toán"/>
    <d v="2026-09-07T00:00:00"/>
    <d v="2026-09-24T00:00:00"/>
    <m/>
    <m/>
    <x v="0"/>
    <x v="0"/>
    <m/>
    <s v="52851-9361430"/>
    <e v="#N/A"/>
  </r>
  <r>
    <x v="30"/>
    <x v="5"/>
    <d v="2026-09-07T00:00:00"/>
    <s v="MH-2026-09-000007"/>
    <d v="2026-09-07T00:00:00"/>
    <s v="52944"/>
    <s v="PHÍ HỖ TRỢ KHÁC - HỖ TRỢ THÊM Tháng 08 - Mega"/>
    <n v="3768692"/>
    <m/>
    <n v="301495"/>
    <n v="4070187"/>
    <s v="Giảm công nợ"/>
    <d v="2026-09-24T00:00:00"/>
    <m/>
    <n v="0"/>
    <n v="-4070187"/>
    <n v="-4070187"/>
    <n v="0"/>
    <d v="2026-09-07T00:00:00"/>
    <m/>
    <d v="2026-09-07T00:00:00"/>
    <n v="0"/>
    <m/>
    <s v=""/>
    <s v="Đã thanh toán"/>
    <d v="2026-09-07T00:00:00"/>
    <d v="2026-09-24T00:00:00"/>
    <m/>
    <m/>
    <x v="0"/>
    <x v="0"/>
    <m/>
    <s v="52944-4070187"/>
    <e v="#N/A"/>
  </r>
  <r>
    <x v="30"/>
    <x v="5"/>
    <d v="2026-09-08T00:00:00"/>
    <s v="MH-2026-09-000002"/>
    <d v="2026-09-08T00:00:00"/>
    <s v="56755"/>
    <s v="PHÍ HOẠT ĐỘNG DÙNG THỬ SẢN PHẨM Tháng 08 - Mega"/>
    <n v="3000000"/>
    <m/>
    <n v="240000"/>
    <n v="3240000"/>
    <s v="Giảm công nợ"/>
    <d v="2026-09-24T00:00:00"/>
    <m/>
    <n v="0"/>
    <n v="-3240000"/>
    <n v="-3240000"/>
    <n v="0"/>
    <d v="2026-09-08T00:00:00"/>
    <m/>
    <d v="2026-09-08T00:00:00"/>
    <n v="0"/>
    <m/>
    <s v=""/>
    <s v="Đã thanh toán"/>
    <d v="2026-09-08T00:00:00"/>
    <d v="2026-09-24T00:00:00"/>
    <m/>
    <m/>
    <x v="0"/>
    <x v="0"/>
    <m/>
    <s v="56755-3240000"/>
    <e v="#N/A"/>
  </r>
  <r>
    <x v="30"/>
    <x v="5"/>
    <d v="2026-09-08T00:00:00"/>
    <s v="MH-2026-09-000001"/>
    <d v="2026-09-08T00:00:00"/>
    <s v="56754"/>
    <s v="PHÍ DỊCH VỤ BÁN HÀNG Tháng 08 - Mega"/>
    <n v="22000000"/>
    <m/>
    <n v="1760000"/>
    <n v="23760000"/>
    <s v="Giảm công nợ"/>
    <d v="2026-09-24T00:00:00"/>
    <m/>
    <n v="0"/>
    <n v="-23760000"/>
    <n v="-23760000"/>
    <n v="0"/>
    <d v="2026-09-08T00:00:00"/>
    <m/>
    <d v="2026-09-08T00:00:00"/>
    <n v="0"/>
    <m/>
    <s v=""/>
    <s v="Đã thanh toán"/>
    <d v="2026-09-08T00:00:00"/>
    <d v="2026-09-24T00:00:00"/>
    <m/>
    <m/>
    <x v="0"/>
    <x v="0"/>
    <m/>
    <s v="56754-23760000"/>
    <e v="#N/A"/>
  </r>
  <r>
    <x v="17"/>
    <x v="4"/>
    <d v="2026-09-08T00:00:00"/>
    <s v="0809MEGA--002-497"/>
    <d v="2026-09-08T00:00:00"/>
    <n v="497"/>
    <s v="Hàng Trả - MM Mega Market Hung Loi - Phiếu trả ngày …........... - MEGA-CTO-00--002"/>
    <s v="1.183.373"/>
    <m/>
    <n v="94670"/>
    <n v="1278043"/>
    <s v="Hàng trả"/>
    <d v="2026-09-10T00:00:00"/>
    <m/>
    <n v="0"/>
    <n v="-1278043"/>
    <n v="-1278043"/>
    <n v="0"/>
    <d v="2026-09-08T00:00:00"/>
    <m/>
    <d v="2026-09-08T00:00:00"/>
    <n v="0"/>
    <m/>
    <s v=""/>
    <s v="Đã thanh toán"/>
    <d v="2026-09-08T00:00:00"/>
    <d v="2026-09-10T00:00:00"/>
    <m/>
    <m/>
    <x v="0"/>
    <x v="0"/>
    <m/>
    <s v="497-1278043"/>
    <d v="2026-09-10T00:00:00"/>
  </r>
  <r>
    <x v="27"/>
    <x v="8"/>
    <d v="2026-09-08T00:00:00"/>
    <s v="0809MEGA-0006-360"/>
    <d v="2026-09-08T00:00:00"/>
    <n v="360"/>
    <s v="Hàng Trả - MM Mega Market Thang Long - Phiếu trả ngày …........... - MEGA-HNI-BTL-0006"/>
    <n v="596044"/>
    <m/>
    <n v="47684"/>
    <n v="643728"/>
    <s v="Hàng trả"/>
    <d v="2026-09-10T00:00:00"/>
    <m/>
    <n v="0"/>
    <n v="-643728"/>
    <n v="-643728"/>
    <n v="0"/>
    <d v="2026-09-08T00:00:00"/>
    <m/>
    <d v="2026-09-08T00:00:00"/>
    <n v="0"/>
    <m/>
    <s v=""/>
    <s v="Đã thanh toán"/>
    <d v="2026-09-08T00:00:00"/>
    <d v="2026-09-10T00:00:00"/>
    <m/>
    <m/>
    <x v="0"/>
    <x v="0"/>
    <m/>
    <s v="360-643728"/>
    <d v="2026-09-10T00:00:00"/>
  </r>
  <r>
    <x v="35"/>
    <x v="12"/>
    <d v="2026-09-08T00:00:00"/>
    <s v="0809MEGA--005-273"/>
    <d v="2026-09-08T00:00:00"/>
    <n v="273"/>
    <s v="Hàng Trả - MM Mega Market Bien Hoa - Phiếu trả ngày …........... - MEGA-DNI-00--005"/>
    <n v="1361571"/>
    <m/>
    <n v="108926"/>
    <n v="1470497"/>
    <s v="Hàng trả"/>
    <d v="2026-09-10T00:00:00"/>
    <m/>
    <n v="0"/>
    <n v="-1470497"/>
    <n v="-1470497"/>
    <n v="0"/>
    <d v="2026-09-08T00:00:00"/>
    <m/>
    <d v="2026-09-08T00:00:00"/>
    <n v="0"/>
    <m/>
    <s v=""/>
    <s v="Đã thanh toán"/>
    <d v="2026-09-08T00:00:00"/>
    <d v="2026-09-10T00:00:00"/>
    <m/>
    <m/>
    <x v="0"/>
    <x v="0"/>
    <m/>
    <s v="273-1470497"/>
    <d v="2026-09-10T00:00:00"/>
  </r>
  <r>
    <x v="26"/>
    <x v="17"/>
    <d v="2026-09-03T00:00:00"/>
    <s v="BH25388"/>
    <d v="2026-09-03T00:00:00"/>
    <s v="00061802"/>
    <s v="11035764"/>
    <n v="1593610"/>
    <n v="0"/>
    <n v="127489"/>
    <n v="1721099"/>
    <s v="Bán hàng"/>
    <m/>
    <m/>
    <n v="0"/>
    <n v="1721099"/>
    <n v="0"/>
    <n v="1721099"/>
    <d v="2026-09-03T00:00:00"/>
    <m/>
    <d v="2026-09-03T00:00:00"/>
    <n v="0"/>
    <m/>
    <n v="25.699846759256616"/>
    <s v="Nợ quá hạn 30 ngày"/>
    <d v="2026-09-03T00:00:00"/>
    <s v=""/>
    <m/>
    <m/>
    <x v="0"/>
    <x v="0"/>
    <m/>
    <s v="000618021721099"/>
    <e v="#N/A"/>
  </r>
  <r>
    <x v="35"/>
    <x v="12"/>
    <d v="2026-09-04T00:00:00"/>
    <s v="BH25390"/>
    <d v="2026-09-04T00:00:00"/>
    <s v="00061804"/>
    <s v="18004341"/>
    <n v="1615480"/>
    <n v="0"/>
    <n v="129238"/>
    <n v="1744718"/>
    <s v="Bán hàng"/>
    <m/>
    <m/>
    <n v="0"/>
    <n v="1744718"/>
    <n v="0"/>
    <n v="1744718"/>
    <d v="2026-09-04T00:00:00"/>
    <m/>
    <d v="2026-09-04T00:00:00"/>
    <n v="0"/>
    <m/>
    <n v="24.699846759256616"/>
    <s v="Nợ quá hạn 30 ngày"/>
    <d v="2026-09-04T00:00:00"/>
    <s v=""/>
    <m/>
    <m/>
    <x v="0"/>
    <x v="0"/>
    <m/>
    <s v="000618041744718"/>
    <e v="#N/A"/>
  </r>
  <r>
    <x v="34"/>
    <x v="20"/>
    <d v="2026-09-04T00:00:00"/>
    <s v="BH48565"/>
    <d v="2026-09-04T00:00:00"/>
    <s v="00063434"/>
    <s v="26182900"/>
    <n v="2781590"/>
    <n v="0"/>
    <n v="222527"/>
    <n v="3004117"/>
    <s v="Bán hàng"/>
    <m/>
    <m/>
    <n v="0"/>
    <n v="3004117"/>
    <n v="0"/>
    <n v="3004117"/>
    <d v="2026-09-04T00:00:00"/>
    <m/>
    <d v="2026-09-04T00:00:00"/>
    <n v="0"/>
    <m/>
    <n v="24.699846759256616"/>
    <s v="Nợ quá hạn 30 ngày"/>
    <d v="2026-09-04T00:00:00"/>
    <s v=""/>
    <m/>
    <m/>
    <x v="0"/>
    <x v="0"/>
    <m/>
    <s v="000634343004117"/>
    <e v="#N/A"/>
  </r>
  <r>
    <x v="37"/>
    <x v="22"/>
    <d v="2026-09-04T00:00:00"/>
    <s v="BH48532"/>
    <d v="2026-09-04T00:00:00"/>
    <s v="00063432"/>
    <s v="90650918"/>
    <n v="920000"/>
    <n v="0"/>
    <n v="73600"/>
    <n v="993600"/>
    <s v="Bán hàng"/>
    <m/>
    <m/>
    <n v="0"/>
    <n v="993600"/>
    <n v="0"/>
    <n v="993600"/>
    <d v="2026-09-04T00:00:00"/>
    <m/>
    <d v="2026-09-04T00:00:00"/>
    <n v="0"/>
    <m/>
    <n v="24.699846759256616"/>
    <s v="Nợ quá hạn 30 ngày"/>
    <d v="2026-09-04T00:00:00"/>
    <s v=""/>
    <m/>
    <m/>
    <x v="0"/>
    <x v="0"/>
    <m/>
    <s v="00063432993600"/>
    <e v="#N/A"/>
  </r>
  <r>
    <x v="37"/>
    <x v="22"/>
    <d v="2026-09-04T00:00:00"/>
    <s v="BH48533"/>
    <d v="2026-09-04T00:00:00"/>
    <s v="00063433"/>
    <s v="90650316"/>
    <n v="1166110"/>
    <n v="0"/>
    <n v="93289"/>
    <n v="1259399"/>
    <s v="Bán hàng"/>
    <m/>
    <m/>
    <n v="0"/>
    <n v="1259399"/>
    <n v="0"/>
    <n v="1259399"/>
    <d v="2026-09-04T00:00:00"/>
    <m/>
    <d v="2026-09-04T00:00:00"/>
    <n v="0"/>
    <m/>
    <n v="24.699846759256616"/>
    <s v="Nợ quá hạn 30 ngày"/>
    <d v="2026-09-04T00:00:00"/>
    <s v=""/>
    <m/>
    <m/>
    <x v="0"/>
    <x v="0"/>
    <m/>
    <s v="000634331259399"/>
    <e v="#N/A"/>
  </r>
  <r>
    <x v="37"/>
    <x v="22"/>
    <d v="2026-09-04T00:00:00"/>
    <s v="BH48531"/>
    <d v="2026-09-04T00:00:00"/>
    <s v="00063431"/>
    <s v="90651069"/>
    <n v="217500"/>
    <n v="0"/>
    <n v="17400"/>
    <n v="234900"/>
    <s v="Bán hàng"/>
    <m/>
    <m/>
    <n v="0"/>
    <n v="234900"/>
    <n v="0"/>
    <n v="234900"/>
    <d v="2026-09-04T00:00:00"/>
    <m/>
    <d v="2026-09-04T00:00:00"/>
    <n v="0"/>
    <m/>
    <n v="24.699846759256616"/>
    <s v="Nợ quá hạn 30 ngày"/>
    <d v="2026-09-04T00:00:00"/>
    <s v=""/>
    <m/>
    <m/>
    <x v="0"/>
    <x v="0"/>
    <m/>
    <s v="00063431234900"/>
    <e v="#N/A"/>
  </r>
  <r>
    <x v="34"/>
    <x v="20"/>
    <d v="2026-09-04T00:00:00"/>
    <s v="BH48567"/>
    <d v="2026-09-04T00:00:00"/>
    <s v="00063436"/>
    <s v="26182606"/>
    <n v="1110650"/>
    <n v="0"/>
    <n v="88852"/>
    <n v="1199502"/>
    <s v="Bán hàng"/>
    <m/>
    <m/>
    <n v="0"/>
    <n v="1199502"/>
    <n v="0"/>
    <n v="1199502"/>
    <d v="2026-09-04T00:00:00"/>
    <m/>
    <d v="2026-09-04T00:00:00"/>
    <n v="0"/>
    <m/>
    <n v="24.699846759256616"/>
    <s v="Nợ quá hạn 30 ngày"/>
    <d v="2026-09-04T00:00:00"/>
    <s v=""/>
    <m/>
    <m/>
    <x v="0"/>
    <x v="0"/>
    <m/>
    <s v="000634361199502"/>
    <e v="#N/A"/>
  </r>
  <r>
    <x v="31"/>
    <x v="18"/>
    <d v="2026-09-04T00:00:00"/>
    <s v="BH25389"/>
    <d v="2026-09-04T00:00:00"/>
    <s v="00061803"/>
    <s v="10331806"/>
    <n v="5471316"/>
    <n v="0"/>
    <n v="437705"/>
    <n v="5909021"/>
    <s v="Bán hàng"/>
    <m/>
    <m/>
    <n v="0"/>
    <n v="5909021"/>
    <n v="0"/>
    <n v="5909021"/>
    <d v="2026-09-04T00:00:00"/>
    <m/>
    <d v="2026-09-04T00:00:00"/>
    <n v="0"/>
    <m/>
    <n v="24.699846759256616"/>
    <s v="Nợ quá hạn 30 ngày"/>
    <d v="2026-09-04T00:00:00"/>
    <s v=""/>
    <m/>
    <m/>
    <x v="0"/>
    <x v="0"/>
    <m/>
    <s v="000618035909021"/>
    <e v="#N/A"/>
  </r>
  <r>
    <x v="34"/>
    <x v="20"/>
    <d v="2026-09-04T00:00:00"/>
    <s v="BH48566"/>
    <d v="2026-09-04T00:00:00"/>
    <s v="00063435"/>
    <s v="26181457"/>
    <n v="2221300"/>
    <n v="0"/>
    <n v="177704"/>
    <n v="2399004"/>
    <s v="Bán hàng"/>
    <m/>
    <m/>
    <n v="0"/>
    <n v="2399004"/>
    <n v="0"/>
    <n v="2399004"/>
    <d v="2026-09-04T00:00:00"/>
    <m/>
    <d v="2026-09-04T00:00:00"/>
    <n v="0"/>
    <m/>
    <n v="24.699846759256616"/>
    <s v="Nợ quá hạn 30 ngày"/>
    <d v="2026-09-04T00:00:00"/>
    <s v=""/>
    <m/>
    <m/>
    <x v="0"/>
    <x v="0"/>
    <m/>
    <s v="000634352399004"/>
    <e v="#N/A"/>
  </r>
  <r>
    <x v="18"/>
    <x v="16"/>
    <d v="2026-09-05T00:00:00"/>
    <s v="BH25391"/>
    <d v="2026-09-05T00:00:00"/>
    <s v="00061805"/>
    <s v="12314440"/>
    <n v="7472330"/>
    <n v="0"/>
    <n v="597786"/>
    <n v="8070116"/>
    <s v="Bán hàng"/>
    <m/>
    <m/>
    <n v="0"/>
    <n v="8070116"/>
    <n v="0"/>
    <n v="8070116"/>
    <d v="2026-09-05T00:00:00"/>
    <m/>
    <d v="2026-09-05T00:00:00"/>
    <n v="0"/>
    <m/>
    <n v="23.699846759256616"/>
    <s v="Nợ quá hạn 30 ngày"/>
    <d v="2026-09-05T00:00:00"/>
    <s v=""/>
    <m/>
    <m/>
    <x v="0"/>
    <x v="0"/>
    <m/>
    <s v="000618058070116"/>
    <e v="#N/A"/>
  </r>
  <r>
    <x v="20"/>
    <x v="3"/>
    <d v="2026-09-07T00:00:00"/>
    <s v="BH25396"/>
    <d v="2026-09-07T00:00:00"/>
    <s v="00061810"/>
    <s v="TC17457744"/>
    <n v="3640650"/>
    <n v="0"/>
    <n v="291252"/>
    <n v="3931902"/>
    <s v="Bán hàng"/>
    <m/>
    <m/>
    <n v="0"/>
    <n v="3931902"/>
    <n v="0"/>
    <n v="3931902"/>
    <d v="2026-09-07T00:00:00"/>
    <m/>
    <d v="2026-09-07T00:00:00"/>
    <n v="0"/>
    <m/>
    <n v="21.699846759256616"/>
    <s v="Nợ quá hạn 30 ngày"/>
    <d v="2026-09-07T00:00:00"/>
    <s v=""/>
    <m/>
    <m/>
    <x v="0"/>
    <x v="0"/>
    <m/>
    <s v="000618103931902"/>
    <e v="#N/A"/>
  </r>
  <r>
    <x v="22"/>
    <x v="2"/>
    <d v="2026-09-07T00:00:00"/>
    <s v="BH25393"/>
    <d v="2026-09-07T00:00:00"/>
    <s v="00061807"/>
    <s v="TC22084985"/>
    <n v="1615480"/>
    <n v="0"/>
    <n v="129238"/>
    <n v="1744718"/>
    <s v="Bán hàng"/>
    <m/>
    <m/>
    <n v="0"/>
    <n v="1744718"/>
    <n v="0"/>
    <n v="1744718"/>
    <d v="2026-09-07T00:00:00"/>
    <m/>
    <d v="2026-09-07T00:00:00"/>
    <n v="0"/>
    <m/>
    <n v="21.699846759256616"/>
    <s v="Nợ quá hạn 30 ngày"/>
    <d v="2026-09-07T00:00:00"/>
    <s v=""/>
    <m/>
    <m/>
    <x v="0"/>
    <x v="0"/>
    <m/>
    <s v="000618071744718"/>
    <e v="#N/A"/>
  </r>
  <r>
    <x v="22"/>
    <x v="2"/>
    <d v="2026-09-07T00:00:00"/>
    <s v="BH25394"/>
    <d v="2026-09-07T00:00:00"/>
    <s v="00061808"/>
    <s v="TC22084196"/>
    <n v="902010"/>
    <n v="0"/>
    <n v="72161"/>
    <n v="974171"/>
    <s v="Bán hàng"/>
    <m/>
    <m/>
    <n v="0"/>
    <n v="974171"/>
    <n v="0"/>
    <n v="974171"/>
    <d v="2026-09-07T00:00:00"/>
    <m/>
    <d v="2026-09-07T00:00:00"/>
    <n v="0"/>
    <m/>
    <n v="21.699846759256616"/>
    <s v="Nợ quá hạn 30 ngày"/>
    <d v="2026-09-07T00:00:00"/>
    <s v=""/>
    <m/>
    <m/>
    <x v="0"/>
    <x v="0"/>
    <m/>
    <s v="00061808974171"/>
    <e v="#N/A"/>
  </r>
  <r>
    <x v="29"/>
    <x v="1"/>
    <d v="2026-09-07T00:00:00"/>
    <s v="BH25392"/>
    <d v="2026-09-07T00:00:00"/>
    <s v="00062927"/>
    <s v="TC25053812"/>
    <n v="2772888"/>
    <n v="0"/>
    <n v="221831"/>
    <n v="2994719"/>
    <s v="Bán hàng"/>
    <m/>
    <m/>
    <n v="0"/>
    <n v="2994719"/>
    <n v="0"/>
    <n v="2994719"/>
    <d v="2026-09-07T00:00:00"/>
    <m/>
    <d v="2026-09-07T00:00:00"/>
    <n v="0"/>
    <m/>
    <n v="21.699846759256616"/>
    <s v="Nợ quá hạn 30 ngày"/>
    <d v="2026-09-07T00:00:00"/>
    <s v=""/>
    <m/>
    <m/>
    <x v="0"/>
    <x v="0"/>
    <m/>
    <s v="000629272994719"/>
    <e v="#N/A"/>
  </r>
  <r>
    <x v="19"/>
    <x v="6"/>
    <d v="2026-09-07T00:00:00"/>
    <s v="BH25397"/>
    <d v="2026-09-07T00:00:00"/>
    <s v="00061811"/>
    <s v="TC16267017"/>
    <n v="2867490"/>
    <n v="0"/>
    <n v="229399"/>
    <n v="3096889"/>
    <s v="Bán hàng"/>
    <m/>
    <m/>
    <n v="0"/>
    <n v="3096889"/>
    <n v="0"/>
    <n v="3096889"/>
    <d v="2026-09-07T00:00:00"/>
    <m/>
    <d v="2026-09-07T00:00:00"/>
    <n v="0"/>
    <m/>
    <n v="21.699846759256616"/>
    <s v="Nợ quá hạn 30 ngày"/>
    <d v="2026-09-07T00:00:00"/>
    <s v=""/>
    <m/>
    <m/>
    <x v="0"/>
    <x v="0"/>
    <m/>
    <s v="000618113096889"/>
    <e v="#N/A"/>
  </r>
  <r>
    <x v="25"/>
    <x v="13"/>
    <d v="2026-09-07T00:00:00"/>
    <s v="BH25395"/>
    <d v="2026-09-07T00:00:00"/>
    <s v="00061809"/>
    <s v="TC21515919"/>
    <n v="1615480"/>
    <n v="0"/>
    <n v="129238"/>
    <n v="1744718"/>
    <s v="Bán hàng"/>
    <m/>
    <m/>
    <n v="0"/>
    <n v="1744718"/>
    <n v="0"/>
    <n v="1744718"/>
    <d v="2026-09-07T00:00:00"/>
    <m/>
    <d v="2026-09-07T00:00:00"/>
    <n v="0"/>
    <m/>
    <n v="21.699846759256616"/>
    <s v="Nợ quá hạn 30 ngày"/>
    <d v="2026-09-07T00:00:00"/>
    <s v=""/>
    <m/>
    <m/>
    <x v="0"/>
    <x v="0"/>
    <m/>
    <s v="000618091744718"/>
    <e v="#N/A"/>
  </r>
  <r>
    <x v="30"/>
    <x v="5"/>
    <d v="2026-09-07T00:00:00"/>
    <s v="MH-2026-09-000004"/>
    <d v="2026-09-07T00:00:00"/>
    <s v="52874"/>
    <s v="PHÍ HỖ TRỢ SẢN PHẨM MỚI Tháng 08 - Mega"/>
    <n v="7537383"/>
    <m/>
    <n v="602991"/>
    <n v="8140374"/>
    <s v="Giảm công nợ"/>
    <m/>
    <m/>
    <n v="0"/>
    <n v="-8140374"/>
    <n v="0"/>
    <n v="-8140374"/>
    <d v="2026-09-07T00:00:00"/>
    <m/>
    <d v="2026-09-07T00:00:00"/>
    <n v="0"/>
    <m/>
    <n v="21.699846759256616"/>
    <s v="Nợ quá hạn 30 ngày"/>
    <d v="2026-09-07T00:00:00"/>
    <s v=""/>
    <m/>
    <m/>
    <x v="0"/>
    <x v="0"/>
    <m/>
    <s v="52874-8140374"/>
    <e v="#N/A"/>
  </r>
  <r>
    <x v="30"/>
    <x v="5"/>
    <d v="2026-09-07T00:00:00"/>
    <s v="MH-2026-09-000006"/>
    <d v="2026-09-07T00:00:00"/>
    <s v="52921"/>
    <s v="PHÍ HỖ TRỢ CUNG CẤP THÔNG TIN Tháng 08 - Mega"/>
    <n v="1884346"/>
    <m/>
    <n v="150748"/>
    <n v="2035094"/>
    <s v="Giảm công nợ"/>
    <m/>
    <m/>
    <n v="0"/>
    <n v="-2035094"/>
    <n v="0"/>
    <n v="-2035094"/>
    <d v="2026-09-07T00:00:00"/>
    <m/>
    <d v="2026-09-07T00:00:00"/>
    <n v="0"/>
    <m/>
    <n v="21.699846759256616"/>
    <s v="Nợ quá hạn 30 ngày"/>
    <d v="2026-09-07T00:00:00"/>
    <s v=""/>
    <m/>
    <m/>
    <x v="0"/>
    <x v="0"/>
    <m/>
    <s v="52921-2035094"/>
    <e v="#N/A"/>
  </r>
  <r>
    <x v="30"/>
    <x v="5"/>
    <d v="2026-09-07T00:00:00"/>
    <s v="MH-2026-09-000008"/>
    <d v="2026-09-07T00:00:00"/>
    <s v="52950"/>
    <s v="PHÍ HỖ TRỢ NHÓM HÀNG TRỌNG ĐIỂM Tháng 08 - Mega"/>
    <n v="15074766"/>
    <m/>
    <n v="1205981"/>
    <n v="16280747"/>
    <s v="Giảm công nợ"/>
    <m/>
    <m/>
    <n v="0"/>
    <n v="-16280747"/>
    <n v="0"/>
    <n v="-16280747"/>
    <d v="2026-09-07T00:00:00"/>
    <m/>
    <d v="2026-09-07T00:00:00"/>
    <n v="0"/>
    <m/>
    <n v="21.699846759256616"/>
    <s v="Nợ quá hạn 30 ngày"/>
    <d v="2026-09-07T00:00:00"/>
    <s v=""/>
    <m/>
    <m/>
    <x v="0"/>
    <x v="0"/>
    <m/>
    <s v="52950-16280747"/>
    <e v="#N/A"/>
  </r>
  <r>
    <x v="30"/>
    <x v="5"/>
    <d v="2026-09-07T00:00:00"/>
    <s v="MH-2026-09-000005"/>
    <d v="2026-09-07T00:00:00"/>
    <s v="52918"/>
    <s v="PHÍ HỖ TRỢ HỢP TÁC CHIẾN LƯƠC Tháng 08 - Mega"/>
    <n v="8479556"/>
    <m/>
    <n v="678364"/>
    <n v="9157920"/>
    <s v="Giảm công nợ"/>
    <m/>
    <m/>
    <n v="0"/>
    <n v="-9157920"/>
    <n v="0"/>
    <n v="-9157920"/>
    <d v="2026-09-07T00:00:00"/>
    <m/>
    <d v="2026-09-07T00:00:00"/>
    <n v="0"/>
    <m/>
    <n v="21.699846759256616"/>
    <s v="Nợ quá hạn 30 ngày"/>
    <d v="2026-09-07T00:00:00"/>
    <s v=""/>
    <m/>
    <m/>
    <x v="0"/>
    <x v="0"/>
    <m/>
    <s v="52918-9157920"/>
    <e v="#N/A"/>
  </r>
  <r>
    <x v="30"/>
    <x v="5"/>
    <d v="2026-09-07T00:00:00"/>
    <s v="MH-2026-09-000003"/>
    <d v="2026-09-07T00:00:00"/>
    <s v="52851"/>
    <s v="PHÍ HỔ TRỢ TRƯNG BÀY Tháng 08 - Mega"/>
    <n v="8667991"/>
    <m/>
    <n v="693439"/>
    <n v="9361430"/>
    <s v="Giảm công nợ"/>
    <m/>
    <m/>
    <n v="0"/>
    <n v="-9361430"/>
    <n v="0"/>
    <n v="-9361430"/>
    <d v="2026-09-07T00:00:00"/>
    <m/>
    <d v="2026-09-07T00:00:00"/>
    <n v="0"/>
    <m/>
    <n v="21.699846759256616"/>
    <s v="Nợ quá hạn 30 ngày"/>
    <d v="2026-09-07T00:00:00"/>
    <s v=""/>
    <m/>
    <m/>
    <x v="0"/>
    <x v="0"/>
    <m/>
    <s v="52851-9361430"/>
    <e v="#N/A"/>
  </r>
  <r>
    <x v="30"/>
    <x v="5"/>
    <d v="2026-09-07T00:00:00"/>
    <s v="MH-2026-09-000007"/>
    <d v="2026-09-07T00:00:00"/>
    <s v="52944"/>
    <s v="PHÍ HỖ TRỢ KHÁC - HỖ TRỢ THÊM Tháng 08 - Mega"/>
    <n v="3768692"/>
    <m/>
    <n v="301495"/>
    <n v="4070187"/>
    <s v="Giảm công nợ"/>
    <m/>
    <m/>
    <n v="0"/>
    <n v="-4070187"/>
    <n v="0"/>
    <n v="-4070187"/>
    <d v="2026-09-07T00:00:00"/>
    <m/>
    <d v="2026-09-07T00:00:00"/>
    <n v="0"/>
    <m/>
    <n v="21.699846759256616"/>
    <s v="Nợ quá hạn 30 ngày"/>
    <d v="2026-09-07T00:00:00"/>
    <s v=""/>
    <m/>
    <m/>
    <x v="0"/>
    <x v="0"/>
    <m/>
    <s v="52944-4070187"/>
    <e v="#N/A"/>
  </r>
  <r>
    <x v="30"/>
    <x v="5"/>
    <d v="2026-09-08T00:00:00"/>
    <s v="MH-2026-09-000002"/>
    <d v="2026-09-08T00:00:00"/>
    <s v="56755"/>
    <s v="PHÍ HOẠT ĐỘNG DÙNG THỬ SẢN PHẨM Tháng 08 - Mega"/>
    <n v="3000000"/>
    <m/>
    <n v="240000"/>
    <n v="3240000"/>
    <s v="Giảm công nợ"/>
    <m/>
    <m/>
    <n v="0"/>
    <n v="-3240000"/>
    <n v="0"/>
    <n v="-3240000"/>
    <d v="2026-09-08T00:00:00"/>
    <m/>
    <d v="2026-09-08T00:00:00"/>
    <n v="0"/>
    <m/>
    <n v="20.699846759256616"/>
    <s v="Nợ quá hạn 30 ngày"/>
    <d v="2026-09-08T00:00:00"/>
    <s v=""/>
    <m/>
    <m/>
    <x v="0"/>
    <x v="0"/>
    <m/>
    <s v="56755-3240000"/>
    <e v="#N/A"/>
  </r>
  <r>
    <x v="30"/>
    <x v="5"/>
    <d v="2026-09-08T00:00:00"/>
    <s v="MH-2026-09-000001"/>
    <d v="2026-09-08T00:00:00"/>
    <s v="56754"/>
    <s v="PHÍ DỊCH VỤ BÁN HÀNG Tháng 08 - Mega"/>
    <n v="22000000"/>
    <m/>
    <n v="1760000"/>
    <n v="23760000"/>
    <s v="Giảm công nợ"/>
    <m/>
    <m/>
    <n v="0"/>
    <n v="-23760000"/>
    <n v="0"/>
    <n v="-23760000"/>
    <d v="2026-09-08T00:00:00"/>
    <m/>
    <d v="2026-09-08T00:00:00"/>
    <n v="0"/>
    <m/>
    <n v="20.699846759256616"/>
    <s v="Nợ quá hạn 30 ngày"/>
    <d v="2026-09-08T00:00:00"/>
    <s v=""/>
    <m/>
    <m/>
    <x v="0"/>
    <x v="0"/>
    <m/>
    <s v="56754-23760000"/>
    <e v="#N/A"/>
  </r>
  <r>
    <x v="35"/>
    <x v="12"/>
    <d v="2026-09-09T00:00:00"/>
    <s v="BH25843"/>
    <d v="2026-09-09T00:00:00"/>
    <s v="00063558"/>
    <s v="18008670"/>
    <n v="3084740"/>
    <n v="0"/>
    <n v="246779"/>
    <n v="3331519"/>
    <s v="Bán hàng"/>
    <m/>
    <m/>
    <n v="0"/>
    <n v="3331519"/>
    <n v="0"/>
    <n v="3331519"/>
    <d v="2026-09-09T00:00:00"/>
    <m/>
    <d v="2026-09-09T00:00:00"/>
    <n v="0"/>
    <m/>
    <n v="19.699846759256616"/>
    <s v="Nợ quá hạn 30 ngày"/>
    <d v="2026-09-09T00:00:00"/>
    <s v=""/>
    <m/>
    <m/>
    <x v="0"/>
    <x v="0"/>
    <m/>
    <s v="000635583331519"/>
    <e v="#N/A"/>
  </r>
  <r>
    <x v="35"/>
    <x v="12"/>
    <d v="2026-09-09T00:00:00"/>
    <s v="BH25846"/>
    <d v="2026-09-09T00:00:00"/>
    <s v="00063561"/>
    <s v="18007213"/>
    <n v="1718120"/>
    <n v="0"/>
    <n v="137450"/>
    <n v="1855570"/>
    <s v="Bán hàng"/>
    <m/>
    <m/>
    <n v="0"/>
    <n v="1855570"/>
    <n v="0"/>
    <n v="1855570"/>
    <d v="2026-09-09T00:00:00"/>
    <m/>
    <d v="2026-09-09T00:00:00"/>
    <n v="0"/>
    <m/>
    <n v="19.699846759256616"/>
    <s v="Nợ quá hạn 30 ngày"/>
    <d v="2026-09-09T00:00:00"/>
    <s v=""/>
    <m/>
    <m/>
    <x v="0"/>
    <x v="0"/>
    <m/>
    <s v="000635611855570"/>
    <e v="#N/A"/>
  </r>
  <r>
    <x v="35"/>
    <x v="12"/>
    <d v="2026-09-09T00:00:00"/>
    <s v="BH25845"/>
    <d v="2026-09-09T00:00:00"/>
    <s v="00063560"/>
    <s v="18007567"/>
    <n v="2221300"/>
    <n v="0"/>
    <n v="177704"/>
    <n v="2399004"/>
    <s v="Bán hàng"/>
    <m/>
    <m/>
    <n v="0"/>
    <n v="2399004"/>
    <n v="0"/>
    <n v="2399004"/>
    <d v="2026-09-09T00:00:00"/>
    <m/>
    <d v="2026-09-09T00:00:00"/>
    <n v="0"/>
    <m/>
    <n v="19.699846759256616"/>
    <s v="Nợ quá hạn 30 ngày"/>
    <d v="2026-09-09T00:00:00"/>
    <s v=""/>
    <m/>
    <m/>
    <x v="0"/>
    <x v="0"/>
    <m/>
    <s v="000635602399004"/>
    <e v="#N/A"/>
  </r>
  <r>
    <x v="35"/>
    <x v="12"/>
    <d v="2026-09-09T00:00:00"/>
    <s v="BH25844"/>
    <d v="2026-09-09T00:00:00"/>
    <s v="00063559"/>
    <s v="18007487"/>
    <n v="350000"/>
    <n v="0"/>
    <n v="28000"/>
    <n v="378000"/>
    <s v="Bán hàng"/>
    <m/>
    <m/>
    <n v="0"/>
    <n v="378000"/>
    <n v="0"/>
    <n v="378000"/>
    <d v="2026-09-09T00:00:00"/>
    <m/>
    <d v="2026-09-09T00:00:00"/>
    <n v="0"/>
    <m/>
    <n v="19.699846759256616"/>
    <s v="Nợ quá hạn 30 ngày"/>
    <d v="2026-09-09T00:00:00"/>
    <s v=""/>
    <m/>
    <m/>
    <x v="0"/>
    <x v="0"/>
    <m/>
    <s v="00063559378000"/>
    <e v="#N/A"/>
  </r>
  <r>
    <x v="24"/>
    <x v="0"/>
    <d v="2026-09-10T00:00:00"/>
    <s v="BH25847"/>
    <d v="2026-09-10T00:00:00"/>
    <s v="00063562"/>
    <s v="TC27087052"/>
    <n v="2221300"/>
    <n v="0"/>
    <n v="177704"/>
    <n v="2399004"/>
    <s v="Bán hàng"/>
    <m/>
    <m/>
    <n v="0"/>
    <n v="2399004"/>
    <n v="0"/>
    <n v="2399004"/>
    <d v="2026-09-10T00:00:00"/>
    <m/>
    <d v="2026-09-10T00:00:00"/>
    <n v="0"/>
    <m/>
    <n v="18.699846759256616"/>
    <s v="Nợ quá hạn 30 ngày"/>
    <d v="2026-09-10T00:00:00"/>
    <s v=""/>
    <m/>
    <m/>
    <x v="0"/>
    <x v="0"/>
    <m/>
    <s v="000635622399004"/>
    <e v="#N/A"/>
  </r>
  <r>
    <x v="34"/>
    <x v="20"/>
    <d v="2026-09-10T00:00:00"/>
    <s v="BH49976"/>
    <d v="2026-09-10T00:00:00"/>
    <s v="00063555"/>
    <s v="26185815"/>
    <n v="2750545"/>
    <n v="0"/>
    <n v="220044"/>
    <n v="2970589"/>
    <s v="Bán hàng"/>
    <m/>
    <m/>
    <n v="0"/>
    <n v="2970589"/>
    <n v="0"/>
    <n v="2970589"/>
    <d v="2026-09-10T00:00:00"/>
    <m/>
    <d v="2026-09-10T00:00:00"/>
    <n v="0"/>
    <m/>
    <n v="18.699846759256616"/>
    <s v="Nợ quá hạn 30 ngày"/>
    <d v="2026-09-10T00:00:00"/>
    <s v=""/>
    <m/>
    <m/>
    <x v="0"/>
    <x v="0"/>
    <m/>
    <s v="000635552970589"/>
    <e v="#N/A"/>
  </r>
  <r>
    <x v="29"/>
    <x v="1"/>
    <d v="2026-09-10T00:00:00"/>
    <s v="BH25848"/>
    <d v="2026-09-10T00:00:00"/>
    <s v="00063563"/>
    <s v="TC25055031"/>
    <n v="1615480"/>
    <n v="0"/>
    <n v="129238"/>
    <n v="1744718"/>
    <s v="Bán hàng"/>
    <m/>
    <m/>
    <n v="0"/>
    <n v="1744718"/>
    <n v="0"/>
    <n v="1744718"/>
    <d v="2026-09-10T00:00:00"/>
    <m/>
    <d v="2026-09-10T00:00:00"/>
    <n v="0"/>
    <m/>
    <n v="18.699846759256616"/>
    <s v="Nợ quá hạn 30 ngày"/>
    <d v="2026-09-10T00:00:00"/>
    <s v=""/>
    <m/>
    <m/>
    <x v="0"/>
    <x v="0"/>
    <m/>
    <s v="000635631744718"/>
    <e v="#N/A"/>
  </r>
  <r>
    <x v="32"/>
    <x v="19"/>
    <d v="2026-09-10T00:00:00"/>
    <s v="BH50053"/>
    <d v="2026-09-10T00:00:00"/>
    <s v="00063656"/>
    <s v="13166032"/>
    <n v="3960665"/>
    <n v="0"/>
    <n v="316853"/>
    <n v="4277518"/>
    <s v="Bán hàng"/>
    <m/>
    <m/>
    <n v="0"/>
    <n v="4277518"/>
    <n v="0"/>
    <n v="4277518"/>
    <d v="2026-09-10T00:00:00"/>
    <m/>
    <d v="2026-09-10T00:00:00"/>
    <n v="0"/>
    <m/>
    <n v="18.699846759256616"/>
    <s v="Nợ quá hạn 30 ngày"/>
    <d v="2026-09-10T00:00:00"/>
    <s v=""/>
    <m/>
    <m/>
    <x v="0"/>
    <x v="0"/>
    <m/>
    <s v="000636564277518"/>
    <e v="#N/A"/>
  </r>
  <r>
    <x v="38"/>
    <x v="23"/>
    <d v="2026-09-10T00:00:00"/>
    <s v="BH49982"/>
    <d v="2026-09-10T00:00:00"/>
    <s v="00063552"/>
    <s v="14219316"/>
    <n v="4442600"/>
    <n v="0"/>
    <n v="355408"/>
    <n v="4798008"/>
    <s v="Bán hàng"/>
    <m/>
    <m/>
    <n v="0"/>
    <n v="4798008"/>
    <n v="0"/>
    <n v="4798008"/>
    <d v="2026-09-10T00:00:00"/>
    <m/>
    <d v="2026-09-10T00:00:00"/>
    <n v="0"/>
    <m/>
    <n v="18.699846759256616"/>
    <s v="Nợ quá hạn 30 ngày"/>
    <d v="2026-09-10T00:00:00"/>
    <s v=""/>
    <m/>
    <m/>
    <x v="0"/>
    <x v="0"/>
    <m/>
    <s v="000635524798008"/>
    <e v="#N/A"/>
  </r>
  <r>
    <x v="21"/>
    <x v="10"/>
    <d v="2026-09-10T00:00:00"/>
    <s v="BH25851"/>
    <d v="2026-09-10T00:00:00"/>
    <s v="00063566"/>
    <s v="TC20113817"/>
    <n v="2221300"/>
    <n v="0"/>
    <n v="177704"/>
    <n v="2399004"/>
    <s v="Bán hàng"/>
    <m/>
    <m/>
    <n v="0"/>
    <n v="2399004"/>
    <n v="0"/>
    <n v="2399004"/>
    <d v="2026-09-10T00:00:00"/>
    <m/>
    <d v="2026-09-10T00:00:00"/>
    <n v="0"/>
    <m/>
    <n v="18.699846759256616"/>
    <s v="Nợ quá hạn 30 ngày"/>
    <d v="2026-09-10T00:00:00"/>
    <s v=""/>
    <m/>
    <m/>
    <x v="0"/>
    <x v="0"/>
    <m/>
    <s v="000635662399004"/>
    <e v="#N/A"/>
  </r>
  <r>
    <x v="38"/>
    <x v="23"/>
    <d v="2026-09-10T00:00:00"/>
    <s v="BH49978"/>
    <d v="2026-09-10T00:00:00"/>
    <s v="00063554"/>
    <s v="14221422"/>
    <n v="5830550"/>
    <n v="0"/>
    <n v="466444"/>
    <n v="6296994"/>
    <s v="Bán hàng"/>
    <m/>
    <m/>
    <n v="0"/>
    <n v="6296994"/>
    <n v="0"/>
    <n v="6296994"/>
    <d v="2026-09-10T00:00:00"/>
    <m/>
    <d v="2026-09-10T00:00:00"/>
    <n v="0"/>
    <m/>
    <n v="18.699846759256616"/>
    <s v="Nợ quá hạn 30 ngày"/>
    <d v="2026-09-10T00:00:00"/>
    <s v=""/>
    <m/>
    <m/>
    <x v="0"/>
    <x v="0"/>
    <m/>
    <s v="000635546296994"/>
    <e v="#N/A"/>
  </r>
  <r>
    <x v="19"/>
    <x v="6"/>
    <d v="2026-09-10T00:00:00"/>
    <s v="BH25855"/>
    <d v="2026-09-10T00:00:00"/>
    <s v="00063570"/>
    <s v="TC16267891"/>
    <n v="2221300"/>
    <n v="0"/>
    <n v="177704"/>
    <n v="2399004"/>
    <s v="Bán hàng"/>
    <m/>
    <m/>
    <n v="0"/>
    <n v="2399004"/>
    <n v="0"/>
    <n v="2399004"/>
    <d v="2026-09-10T00:00:00"/>
    <m/>
    <d v="2026-09-10T00:00:00"/>
    <n v="0"/>
    <m/>
    <n v="18.699846759256616"/>
    <s v="Nợ quá hạn 30 ngày"/>
    <d v="2026-09-10T00:00:00"/>
    <s v=""/>
    <m/>
    <m/>
    <x v="0"/>
    <x v="0"/>
    <m/>
    <s v="000635702399004"/>
    <e v="#N/A"/>
  </r>
  <r>
    <x v="19"/>
    <x v="6"/>
    <d v="2026-09-10T00:00:00"/>
    <s v="BH25854"/>
    <d v="2026-09-10T00:00:00"/>
    <s v="00063569"/>
    <s v="TC16268423"/>
    <n v="2221300"/>
    <n v="0"/>
    <n v="177704"/>
    <n v="2399004"/>
    <s v="Bán hàng"/>
    <m/>
    <m/>
    <n v="0"/>
    <n v="2399004"/>
    <n v="0"/>
    <n v="2399004"/>
    <d v="2026-09-10T00:00:00"/>
    <m/>
    <d v="2026-09-10T00:00:00"/>
    <n v="0"/>
    <m/>
    <n v="18.699846759256616"/>
    <s v="Nợ quá hạn 30 ngày"/>
    <d v="2026-09-10T00:00:00"/>
    <s v=""/>
    <m/>
    <m/>
    <x v="0"/>
    <x v="0"/>
    <m/>
    <s v="000635692399004"/>
    <e v="#N/A"/>
  </r>
  <r>
    <x v="23"/>
    <x v="9"/>
    <d v="2026-09-10T00:00:00"/>
    <s v="BH25850"/>
    <d v="2026-09-10T00:00:00"/>
    <s v="00063565"/>
    <s v="TC24037958"/>
    <n v="1840000"/>
    <n v="0"/>
    <n v="147200"/>
    <n v="1987200"/>
    <s v="Bán hàng"/>
    <m/>
    <m/>
    <n v="0"/>
    <n v="1987200"/>
    <n v="0"/>
    <n v="1987200"/>
    <d v="2026-09-10T00:00:00"/>
    <m/>
    <d v="2026-09-10T00:00:00"/>
    <n v="0"/>
    <m/>
    <n v="18.699846759256616"/>
    <s v="Nợ quá hạn 30 ngày"/>
    <d v="2026-09-10T00:00:00"/>
    <s v=""/>
    <m/>
    <m/>
    <x v="0"/>
    <x v="0"/>
    <m/>
    <s v="000635651987200"/>
    <e v="#N/A"/>
  </r>
  <r>
    <x v="32"/>
    <x v="19"/>
    <d v="2026-09-10T00:00:00"/>
    <s v="BH49975"/>
    <d v="2026-09-10T00:00:00"/>
    <s v="00063556"/>
    <s v="13163046"/>
    <n v="1442115"/>
    <n v="0"/>
    <n v="115369"/>
    <n v="1557484"/>
    <s v="Bán hàng"/>
    <m/>
    <m/>
    <n v="0"/>
    <n v="1557484"/>
    <n v="0"/>
    <n v="1557484"/>
    <d v="2026-09-10T00:00:00"/>
    <m/>
    <d v="2026-09-10T00:00:00"/>
    <n v="0"/>
    <m/>
    <n v="18.699846759256616"/>
    <s v="Nợ quá hạn 30 ngày"/>
    <d v="2026-09-10T00:00:00"/>
    <s v=""/>
    <m/>
    <m/>
    <x v="0"/>
    <x v="0"/>
    <m/>
    <s v="000635561557484"/>
    <e v="#N/A"/>
  </r>
  <r>
    <x v="38"/>
    <x v="23"/>
    <d v="2026-09-10T00:00:00"/>
    <s v="BH49980"/>
    <d v="2026-09-10T00:00:00"/>
    <s v="00063553"/>
    <s v="14219172"/>
    <n v="1302130"/>
    <n v="0"/>
    <n v="104170"/>
    <n v="1406300"/>
    <s v="Bán hàng"/>
    <m/>
    <m/>
    <n v="0"/>
    <n v="1406300"/>
    <n v="0"/>
    <n v="1406300"/>
    <d v="2026-09-10T00:00:00"/>
    <m/>
    <d v="2026-09-10T00:00:00"/>
    <n v="0"/>
    <m/>
    <n v="18.699846759256616"/>
    <s v="Nợ quá hạn 30 ngày"/>
    <d v="2026-09-10T00:00:00"/>
    <s v=""/>
    <m/>
    <m/>
    <x v="0"/>
    <x v="0"/>
    <m/>
    <s v="000635531406300"/>
    <e v="#N/A"/>
  </r>
  <r>
    <x v="23"/>
    <x v="9"/>
    <d v="2026-09-10T00:00:00"/>
    <s v="BH25849"/>
    <d v="2026-09-10T00:00:00"/>
    <s v="00063564"/>
    <s v="TC24038850"/>
    <n v="1615480"/>
    <n v="0"/>
    <n v="129238"/>
    <n v="1744718"/>
    <s v="Bán hàng"/>
    <m/>
    <m/>
    <n v="0"/>
    <n v="1744718"/>
    <n v="0"/>
    <n v="1744718"/>
    <d v="2026-09-10T00:00:00"/>
    <m/>
    <d v="2026-09-10T00:00:00"/>
    <n v="0"/>
    <m/>
    <n v="18.699846759256616"/>
    <s v="Nợ quá hạn 30 ngày"/>
    <d v="2026-09-10T00:00:00"/>
    <s v=""/>
    <m/>
    <m/>
    <x v="0"/>
    <x v="0"/>
    <m/>
    <s v="000635641744718"/>
    <e v="#N/A"/>
  </r>
  <r>
    <x v="20"/>
    <x v="3"/>
    <d v="2026-09-10T00:00:00"/>
    <s v="BH25853"/>
    <d v="2026-09-10T00:00:00"/>
    <s v="00063568"/>
    <s v="TC17459179"/>
    <n v="725000"/>
    <n v="0"/>
    <n v="58000"/>
    <n v="783000"/>
    <s v="Bán hàng"/>
    <m/>
    <m/>
    <n v="0"/>
    <n v="783000"/>
    <n v="0"/>
    <n v="783000"/>
    <d v="2026-09-10T00:00:00"/>
    <m/>
    <d v="2026-09-10T00:00:00"/>
    <n v="0"/>
    <m/>
    <n v="18.699846759256616"/>
    <s v="Nợ quá hạn 30 ngày"/>
    <d v="2026-09-10T00:00:00"/>
    <s v=""/>
    <m/>
    <m/>
    <x v="0"/>
    <x v="0"/>
    <m/>
    <s v="00063568783000"/>
    <e v="#N/A"/>
  </r>
  <r>
    <x v="20"/>
    <x v="3"/>
    <d v="2026-09-10T00:00:00"/>
    <s v="BH25852"/>
    <d v="2026-09-10T00:00:00"/>
    <s v="00063567"/>
    <s v="TC17459305"/>
    <n v="2221300"/>
    <n v="0"/>
    <n v="177704"/>
    <n v="2399004"/>
    <s v="Bán hàng"/>
    <m/>
    <m/>
    <n v="0"/>
    <n v="2399004"/>
    <n v="0"/>
    <n v="2399004"/>
    <d v="2026-09-10T00:00:00"/>
    <m/>
    <d v="2026-09-10T00:00:00"/>
    <n v="0"/>
    <m/>
    <n v="18.699846759256616"/>
    <s v="Nợ quá hạn 30 ngày"/>
    <d v="2026-09-10T00:00:00"/>
    <s v=""/>
    <m/>
    <m/>
    <x v="0"/>
    <x v="0"/>
    <m/>
    <s v="000635672399004"/>
    <e v="#N/A"/>
  </r>
  <r>
    <x v="38"/>
    <x v="23"/>
    <d v="2026-09-11T00:00:00"/>
    <s v="BH50192"/>
    <d v="2026-09-11T00:00:00"/>
    <s v="00066122"/>
    <s v="14221891"/>
    <n v="1152900"/>
    <n v="0"/>
    <n v="92232"/>
    <n v="1245132"/>
    <s v="Bán hàng"/>
    <m/>
    <m/>
    <n v="0"/>
    <n v="1245132"/>
    <n v="0"/>
    <n v="1245132"/>
    <d v="2026-09-11T00:00:00"/>
    <m/>
    <d v="2026-09-11T00:00:00"/>
    <n v="0"/>
    <m/>
    <n v="17.699846759256616"/>
    <s v="Nợ quá hạn 30 ngày"/>
    <d v="2026-09-11T00:00:00"/>
    <s v=""/>
    <m/>
    <m/>
    <x v="0"/>
    <x v="0"/>
    <m/>
    <s v="000661221245132"/>
    <e v="#N/A"/>
  </r>
  <r>
    <x v="31"/>
    <x v="18"/>
    <d v="2026-09-11T00:00:00"/>
    <s v="BH26035"/>
    <d v="2026-09-11T00:00:00"/>
    <s v="00063571"/>
    <s v="10335528"/>
    <n v="11781998"/>
    <n v="0"/>
    <n v="942560"/>
    <n v="12724558"/>
    <s v="Bán hàng"/>
    <m/>
    <m/>
    <n v="0"/>
    <n v="12724558"/>
    <n v="0"/>
    <n v="12724558"/>
    <d v="2026-09-11T00:00:00"/>
    <m/>
    <d v="2026-09-11T00:00:00"/>
    <n v="0"/>
    <m/>
    <n v="17.699846759256616"/>
    <s v="Nợ quá hạn 30 ngày"/>
    <d v="2026-09-11T00:00:00"/>
    <s v=""/>
    <m/>
    <m/>
    <x v="0"/>
    <x v="0"/>
    <m/>
    <s v="0006357112724558"/>
    <e v="#N/A"/>
  </r>
  <r>
    <x v="34"/>
    <x v="20"/>
    <d v="2026-09-12T00:00:00"/>
    <s v="BH49977"/>
    <d v="2026-09-12T00:00:00"/>
    <s v="00063551"/>
    <s v="26183963"/>
    <n v="2345185"/>
    <n v="0"/>
    <n v="187615"/>
    <n v="2532800"/>
    <s v="Bán hàng"/>
    <m/>
    <m/>
    <n v="0"/>
    <n v="2532800"/>
    <n v="0"/>
    <n v="2532800"/>
    <d v="2026-09-12T00:00:00"/>
    <m/>
    <d v="2026-09-12T00:00:00"/>
    <n v="0"/>
    <m/>
    <n v="16.699846759256616"/>
    <s v="Nợ quá hạn 30 ngày"/>
    <d v="2026-09-12T00:00:00"/>
    <s v=""/>
    <m/>
    <m/>
    <x v="0"/>
    <x v="0"/>
    <m/>
    <s v="000635512532800"/>
    <e v="#N/A"/>
  </r>
  <r>
    <x v="34"/>
    <x v="20"/>
    <d v="2026-09-12T00:00:00"/>
    <s v="BH50617"/>
    <d v="2026-09-12T00:00:00"/>
    <s v="00066123"/>
    <s v="26187473"/>
    <n v="1152900"/>
    <n v="0"/>
    <n v="92232"/>
    <n v="1245132"/>
    <s v="Bán hàng"/>
    <m/>
    <m/>
    <n v="0"/>
    <n v="1245132"/>
    <n v="0"/>
    <n v="1245132"/>
    <d v="2026-09-12T00:00:00"/>
    <m/>
    <d v="2026-09-12T00:00:00"/>
    <n v="0"/>
    <m/>
    <n v="16.699846759256616"/>
    <s v="Nợ quá hạn 30 ngày"/>
    <d v="2026-09-12T00:00:00"/>
    <s v=""/>
    <m/>
    <m/>
    <x v="0"/>
    <x v="0"/>
    <m/>
    <s v="000661231245132"/>
    <e v="#N/A"/>
  </r>
  <r>
    <x v="18"/>
    <x v="16"/>
    <d v="2026-09-12T00:00:00"/>
    <s v="BH26038"/>
    <d v="2026-09-12T00:00:00"/>
    <s v="00063575"/>
    <s v="12319512"/>
    <n v="1152900"/>
    <n v="0"/>
    <n v="92232"/>
    <n v="1245132"/>
    <s v="Bán hàng"/>
    <m/>
    <m/>
    <n v="0"/>
    <n v="1245132"/>
    <n v="0"/>
    <n v="1245132"/>
    <d v="2026-09-12T00:00:00"/>
    <m/>
    <d v="2026-09-12T00:00:00"/>
    <n v="0"/>
    <m/>
    <n v="16.699846759256616"/>
    <s v="Nợ quá hạn 30 ngày"/>
    <d v="2026-09-12T00:00:00"/>
    <s v=""/>
    <m/>
    <m/>
    <x v="0"/>
    <x v="0"/>
    <m/>
    <s v="000635751245132"/>
    <e v="#N/A"/>
  </r>
  <r>
    <x v="38"/>
    <x v="23"/>
    <d v="2026-09-12T00:00:00"/>
    <s v="BH50628"/>
    <d v="2026-09-12T00:00:00"/>
    <s v="00066313"/>
    <s v="14222082"/>
    <n v="1172685"/>
    <n v="0"/>
    <n v="93815"/>
    <n v="1266500"/>
    <s v="Bán hàng"/>
    <m/>
    <m/>
    <n v="0"/>
    <n v="1266500"/>
    <n v="0"/>
    <n v="1266500"/>
    <d v="2026-09-12T00:00:00"/>
    <m/>
    <d v="2026-09-12T00:00:00"/>
    <n v="0"/>
    <m/>
    <n v="16.699846759256616"/>
    <s v="Nợ quá hạn 30 ngày"/>
    <d v="2026-09-12T00:00:00"/>
    <s v=""/>
    <m/>
    <m/>
    <x v="0"/>
    <x v="0"/>
    <m/>
    <s v="000663131266500"/>
    <e v="#N/A"/>
  </r>
  <r>
    <x v="37"/>
    <x v="22"/>
    <d v="2026-09-12T00:00:00"/>
    <s v="BH50591"/>
    <d v="2026-09-12T00:00:00"/>
    <s v="00066252"/>
    <s v="90651441"/>
    <n v="1615480"/>
    <n v="0"/>
    <n v="129238"/>
    <n v="1744718"/>
    <s v="Bán hàng"/>
    <m/>
    <m/>
    <n v="0"/>
    <n v="1744718"/>
    <n v="0"/>
    <n v="1744718"/>
    <d v="2026-09-12T00:00:00"/>
    <m/>
    <d v="2026-09-12T00:00:00"/>
    <n v="0"/>
    <m/>
    <n v="16.699846759256616"/>
    <s v="Nợ quá hạn 30 ngày"/>
    <d v="2026-09-12T00:00:00"/>
    <s v=""/>
    <m/>
    <m/>
    <x v="0"/>
    <x v="0"/>
    <m/>
    <s v="000662521744718"/>
    <e v="#N/A"/>
  </r>
  <r>
    <x v="26"/>
    <x v="17"/>
    <d v="2026-09-12T00:00:00"/>
    <s v="BH26036"/>
    <d v="2026-09-12T00:00:00"/>
    <s v="00063572"/>
    <s v="11038840"/>
    <n v="2305800"/>
    <n v="0"/>
    <n v="184464"/>
    <n v="2490264"/>
    <s v="Bán hàng"/>
    <m/>
    <m/>
    <n v="0"/>
    <n v="2490264"/>
    <n v="0"/>
    <n v="2490264"/>
    <d v="2026-09-12T00:00:00"/>
    <m/>
    <d v="2026-09-12T00:00:00"/>
    <n v="0"/>
    <m/>
    <n v="16.699846759256616"/>
    <s v="Nợ quá hạn 30 ngày"/>
    <d v="2026-09-12T00:00:00"/>
    <s v=""/>
    <m/>
    <m/>
    <x v="0"/>
    <x v="0"/>
    <m/>
    <s v="000635722490264"/>
    <e v="#N/A"/>
  </r>
  <r>
    <x v="37"/>
    <x v="22"/>
    <d v="2026-09-12T00:00:00"/>
    <s v="BH50589"/>
    <d v="2026-09-12T00:00:00"/>
    <s v="00066151"/>
    <s v="90651500"/>
    <n v="1615480"/>
    <n v="0"/>
    <n v="129238"/>
    <n v="1744718"/>
    <s v="Bán hàng"/>
    <m/>
    <m/>
    <n v="0"/>
    <n v="1744718"/>
    <n v="0"/>
    <n v="1744718"/>
    <d v="2026-09-12T00:00:00"/>
    <m/>
    <d v="2026-09-12T00:00:00"/>
    <n v="0"/>
    <m/>
    <n v="16.699846759256616"/>
    <s v="Nợ quá hạn 30 ngày"/>
    <d v="2026-09-12T00:00:00"/>
    <s v=""/>
    <m/>
    <m/>
    <x v="0"/>
    <x v="0"/>
    <m/>
    <s v="000661511744718"/>
    <e v="#N/A"/>
  </r>
  <r>
    <x v="38"/>
    <x v="23"/>
    <d v="2026-09-12T00:00:00"/>
    <s v="BH50627"/>
    <d v="2026-09-12T00:00:00"/>
    <s v="00066283"/>
    <s v="14222775"/>
    <n v="552010"/>
    <n v="0"/>
    <n v="44161"/>
    <n v="596171"/>
    <s v="Bán hàng"/>
    <m/>
    <m/>
    <n v="0"/>
    <n v="596171"/>
    <n v="0"/>
    <n v="596171"/>
    <d v="2026-09-12T00:00:00"/>
    <m/>
    <d v="2026-09-12T00:00:00"/>
    <n v="0"/>
    <m/>
    <n v="16.699846759256616"/>
    <s v="Nợ quá hạn 30 ngày"/>
    <d v="2026-09-12T00:00:00"/>
    <s v=""/>
    <m/>
    <m/>
    <x v="0"/>
    <x v="0"/>
    <m/>
    <s v="00066283596171"/>
    <e v="#N/A"/>
  </r>
  <r>
    <x v="26"/>
    <x v="17"/>
    <d v="2026-09-12T00:00:00"/>
    <s v="BH26037"/>
    <d v="2026-09-12T00:00:00"/>
    <s v="00063573"/>
    <s v="11038812"/>
    <n v="1152900"/>
    <n v="0"/>
    <n v="92232"/>
    <n v="1245132"/>
    <s v="Bán hàng"/>
    <m/>
    <m/>
    <n v="0"/>
    <n v="1245132"/>
    <n v="0"/>
    <n v="1245132"/>
    <d v="2026-09-12T00:00:00"/>
    <m/>
    <d v="2026-09-12T00:00:00"/>
    <n v="0"/>
    <m/>
    <n v="16.699846759256616"/>
    <s v="Nợ quá hạn 30 ngày"/>
    <d v="2026-09-12T00:00:00"/>
    <s v=""/>
    <m/>
    <m/>
    <x v="0"/>
    <x v="0"/>
    <m/>
    <s v="000635731245132"/>
    <e v="#N/A"/>
  </r>
  <r>
    <x v="20"/>
    <x v="3"/>
    <d v="2026-09-14T00:00:00"/>
    <s v="BH26157"/>
    <d v="2026-09-14T00:00:00"/>
    <s v="00065139"/>
    <s v="TC17461042"/>
    <n v="2128905"/>
    <n v="0"/>
    <n v="170312"/>
    <n v="2299217"/>
    <s v="Bán hàng"/>
    <m/>
    <m/>
    <n v="0"/>
    <n v="2299217"/>
    <n v="0"/>
    <n v="2299217"/>
    <d v="2026-09-14T00:00:00"/>
    <m/>
    <d v="2026-09-14T00:00:00"/>
    <n v="0"/>
    <m/>
    <n v="14.699846759256616"/>
    <s v="Nợ quá hạn 30 ngày"/>
    <d v="2026-09-14T00:00:00"/>
    <s v=""/>
    <m/>
    <m/>
    <x v="0"/>
    <x v="0"/>
    <m/>
    <s v="000651392299217"/>
    <e v="#N/A"/>
  </r>
  <r>
    <x v="19"/>
    <x v="6"/>
    <d v="2026-09-14T00:00:00"/>
    <s v="BH26159"/>
    <d v="2026-09-14T00:00:00"/>
    <s v="00065141"/>
    <s v="TC16270006"/>
    <n v="1166110"/>
    <n v="0"/>
    <n v="93289"/>
    <n v="1259399"/>
    <s v="Bán hàng"/>
    <m/>
    <m/>
    <n v="0"/>
    <n v="1259399"/>
    <n v="0"/>
    <n v="1259399"/>
    <d v="2026-09-14T00:00:00"/>
    <m/>
    <d v="2026-09-14T00:00:00"/>
    <n v="0"/>
    <m/>
    <n v="14.699846759256616"/>
    <s v="Nợ quá hạn 30 ngày"/>
    <d v="2026-09-14T00:00:00"/>
    <s v=""/>
    <m/>
    <m/>
    <x v="0"/>
    <x v="0"/>
    <m/>
    <s v="000651411259399"/>
    <e v="#N/A"/>
  </r>
  <r>
    <x v="20"/>
    <x v="3"/>
    <d v="2026-09-14T00:00:00"/>
    <s v="BH26158"/>
    <d v="2026-09-14T00:00:00"/>
    <s v="00065140"/>
    <s v="TC17460790"/>
    <n v="1152900"/>
    <n v="0"/>
    <n v="92232"/>
    <n v="1245132"/>
    <s v="Bán hàng"/>
    <m/>
    <m/>
    <n v="0"/>
    <n v="1245132"/>
    <n v="0"/>
    <n v="1245132"/>
    <d v="2026-09-14T00:00:00"/>
    <m/>
    <d v="2026-09-14T00:00:00"/>
    <n v="0"/>
    <m/>
    <n v="14.699846759256616"/>
    <s v="Nợ quá hạn 30 ngày"/>
    <d v="2026-09-14T00:00:00"/>
    <s v=""/>
    <m/>
    <m/>
    <x v="0"/>
    <x v="0"/>
    <m/>
    <s v="000651401245132"/>
    <e v="#N/A"/>
  </r>
  <r>
    <x v="38"/>
    <x v="23"/>
    <d v="2026-09-14T00:00:00"/>
    <s v="BH50860"/>
    <d v="2026-09-14T00:00:00"/>
    <s v="00066343"/>
    <s v="14223260"/>
    <n v="3836780"/>
    <n v="0"/>
    <n v="306942"/>
    <n v="4143722"/>
    <s v="Bán hàng"/>
    <m/>
    <m/>
    <n v="0"/>
    <n v="4143722"/>
    <n v="0"/>
    <n v="4143722"/>
    <d v="2026-09-14T00:00:00"/>
    <m/>
    <d v="2026-09-14T00:00:00"/>
    <n v="0"/>
    <m/>
    <n v="14.699846759256616"/>
    <s v="Nợ quá hạn 30 ngày"/>
    <d v="2026-09-14T00:00:00"/>
    <s v=""/>
    <m/>
    <m/>
    <x v="0"/>
    <x v="0"/>
    <m/>
    <s v="000663434143722"/>
    <e v="#N/A"/>
  </r>
  <r>
    <x v="24"/>
    <x v="0"/>
    <d v="2026-09-14T00:00:00"/>
    <s v="BH26151"/>
    <d v="2026-09-14T00:00:00"/>
    <s v="00065133"/>
    <s v="TC27088615"/>
    <n v="1891485"/>
    <n v="0"/>
    <n v="151319"/>
    <n v="2042804"/>
    <s v="Bán hàng"/>
    <m/>
    <m/>
    <n v="0"/>
    <n v="2042804"/>
    <n v="0"/>
    <n v="2042804"/>
    <d v="2026-09-14T00:00:00"/>
    <m/>
    <d v="2026-09-14T00:00:00"/>
    <n v="0"/>
    <m/>
    <n v="14.699846759256616"/>
    <s v="Nợ quá hạn 30 ngày"/>
    <d v="2026-09-14T00:00:00"/>
    <s v=""/>
    <m/>
    <m/>
    <x v="0"/>
    <x v="0"/>
    <m/>
    <s v="000651332042804"/>
    <e v="#N/A"/>
  </r>
  <r>
    <x v="22"/>
    <x v="2"/>
    <d v="2026-09-14T00:00:00"/>
    <s v="BH26155"/>
    <d v="2026-09-14T00:00:00"/>
    <s v="00065137"/>
    <s v="TC22087016"/>
    <n v="1152900"/>
    <n v="0"/>
    <n v="92232"/>
    <n v="1245132"/>
    <s v="Bán hàng"/>
    <m/>
    <m/>
    <n v="0"/>
    <n v="1245132"/>
    <n v="0"/>
    <n v="1245132"/>
    <d v="2026-09-14T00:00:00"/>
    <m/>
    <d v="2026-09-14T00:00:00"/>
    <n v="0"/>
    <m/>
    <n v="14.699846759256616"/>
    <s v="Nợ quá hạn 30 ngày"/>
    <d v="2026-09-14T00:00:00"/>
    <s v=""/>
    <m/>
    <m/>
    <x v="0"/>
    <x v="0"/>
    <m/>
    <s v="000651371245132"/>
    <e v="#N/A"/>
  </r>
  <r>
    <x v="21"/>
    <x v="10"/>
    <d v="2026-09-14T00:00:00"/>
    <s v="BH26156"/>
    <d v="2026-09-14T00:00:00"/>
    <s v="00065138"/>
    <s v="TC20115031"/>
    <n v="1152900"/>
    <n v="0"/>
    <n v="92232"/>
    <n v="1245132"/>
    <s v="Bán hàng"/>
    <m/>
    <m/>
    <n v="0"/>
    <n v="1245132"/>
    <n v="0"/>
    <n v="1245132"/>
    <d v="2026-09-14T00:00:00"/>
    <m/>
    <d v="2026-09-14T00:00:00"/>
    <n v="0"/>
    <m/>
    <n v="14.699846759256616"/>
    <s v="Nợ quá hạn 30 ngày"/>
    <d v="2026-09-14T00:00:00"/>
    <s v=""/>
    <m/>
    <m/>
    <x v="0"/>
    <x v="0"/>
    <m/>
    <s v="000651381245132"/>
    <e v="#N/A"/>
  </r>
  <r>
    <x v="24"/>
    <x v="0"/>
    <d v="2026-09-14T00:00:00"/>
    <s v="BH26152"/>
    <d v="2026-09-14T00:00:00"/>
    <s v="00065134"/>
    <s v="TC27088333"/>
    <n v="1152900"/>
    <n v="0"/>
    <n v="92232"/>
    <n v="1245132"/>
    <s v="Bán hàng"/>
    <m/>
    <m/>
    <n v="0"/>
    <n v="1245132"/>
    <n v="0"/>
    <n v="1245132"/>
    <d v="2026-09-14T00:00:00"/>
    <m/>
    <d v="2026-09-14T00:00:00"/>
    <n v="0"/>
    <m/>
    <n v="14.699846759256616"/>
    <s v="Nợ quá hạn 30 ngày"/>
    <d v="2026-09-14T00:00:00"/>
    <s v=""/>
    <m/>
    <m/>
    <x v="0"/>
    <x v="0"/>
    <m/>
    <s v="000651341245132"/>
    <e v="#N/A"/>
  </r>
  <r>
    <x v="19"/>
    <x v="6"/>
    <d v="2026-09-14T00:00:00"/>
    <s v="BH26160"/>
    <d v="2026-09-14T00:00:00"/>
    <s v="00065142"/>
    <s v="TC16269808"/>
    <n v="1152900"/>
    <n v="0"/>
    <n v="92232"/>
    <n v="1245132"/>
    <s v="Bán hàng"/>
    <m/>
    <m/>
    <n v="0"/>
    <n v="1245132"/>
    <n v="0"/>
    <n v="1245132"/>
    <d v="2026-09-14T00:00:00"/>
    <m/>
    <d v="2026-09-14T00:00:00"/>
    <n v="0"/>
    <m/>
    <n v="14.699846759256616"/>
    <s v="Nợ quá hạn 30 ngày"/>
    <d v="2026-09-14T00:00:00"/>
    <s v=""/>
    <m/>
    <m/>
    <x v="0"/>
    <x v="0"/>
    <m/>
    <s v="000651421245132"/>
    <e v="#N/A"/>
  </r>
  <r>
    <x v="17"/>
    <x v="4"/>
    <d v="2026-09-14T00:00:00"/>
    <s v="BH26161"/>
    <d v="2026-09-14T00:00:00"/>
    <s v="00065143"/>
    <s v="TC15200008"/>
    <n v="1152900"/>
    <n v="0"/>
    <n v="92232"/>
    <n v="1245132"/>
    <s v="Bán hàng"/>
    <m/>
    <m/>
    <n v="0"/>
    <n v="1245132"/>
    <n v="0"/>
    <n v="1245132"/>
    <d v="2026-09-14T00:00:00"/>
    <m/>
    <d v="2026-09-14T00:00:00"/>
    <n v="0"/>
    <m/>
    <n v="14.699846759256616"/>
    <s v="Nợ quá hạn 30 ngày"/>
    <d v="2026-09-14T00:00:00"/>
    <s v=""/>
    <m/>
    <m/>
    <x v="0"/>
    <x v="0"/>
    <m/>
    <s v="000651431245132"/>
    <e v="#N/A"/>
  </r>
  <r>
    <x v="23"/>
    <x v="9"/>
    <d v="2026-09-14T00:00:00"/>
    <s v="BH26154"/>
    <d v="2026-09-14T00:00:00"/>
    <s v="00065136"/>
    <s v="TC24039629"/>
    <n v="1152900"/>
    <n v="0"/>
    <n v="92232"/>
    <n v="1245132"/>
    <s v="Bán hàng"/>
    <m/>
    <m/>
    <n v="0"/>
    <n v="1245132"/>
    <n v="0"/>
    <n v="1245132"/>
    <d v="2026-09-14T00:00:00"/>
    <m/>
    <d v="2026-09-14T00:00:00"/>
    <n v="0"/>
    <m/>
    <n v="14.699846759256616"/>
    <s v="Nợ quá hạn 30 ngày"/>
    <d v="2026-09-14T00:00:00"/>
    <s v=""/>
    <m/>
    <m/>
    <x v="0"/>
    <x v="0"/>
    <m/>
    <s v="000651361245132"/>
    <e v="#N/A"/>
  </r>
  <r>
    <x v="33"/>
    <x v="14"/>
    <d v="2026-09-14T00:00:00"/>
    <s v="BH26150"/>
    <d v="2026-09-14T00:00:00"/>
    <s v="00065132"/>
    <s v="TC28073386"/>
    <n v="1152900"/>
    <n v="0"/>
    <n v="92232"/>
    <n v="1245132"/>
    <s v="Bán hàng"/>
    <m/>
    <m/>
    <n v="0"/>
    <n v="1245132"/>
    <n v="0"/>
    <n v="1245132"/>
    <d v="2026-09-14T00:00:00"/>
    <m/>
    <d v="2026-09-14T00:00:00"/>
    <n v="0"/>
    <m/>
    <n v="14.699846759256616"/>
    <s v="Nợ quá hạn 30 ngày"/>
    <d v="2026-09-14T00:00:00"/>
    <s v=""/>
    <m/>
    <m/>
    <x v="0"/>
    <x v="0"/>
    <m/>
    <s v="000651321245132"/>
    <e v="#N/A"/>
  </r>
  <r>
    <x v="29"/>
    <x v="1"/>
    <d v="2026-09-14T00:00:00"/>
    <s v="BH26153"/>
    <d v="2026-09-14T00:00:00"/>
    <s v="00065135"/>
    <s v="TC25056468"/>
    <n v="1152900"/>
    <n v="0"/>
    <n v="92232"/>
    <n v="1245132"/>
    <s v="Bán hàng"/>
    <m/>
    <m/>
    <n v="0"/>
    <n v="1245132"/>
    <n v="0"/>
    <n v="1245132"/>
    <d v="2026-09-14T00:00:00"/>
    <m/>
    <d v="2026-09-14T00:00:00"/>
    <n v="0"/>
    <m/>
    <n v="14.699846759256616"/>
    <s v="Nợ quá hạn 30 ngày"/>
    <d v="2026-09-14T00:00:00"/>
    <s v=""/>
    <m/>
    <m/>
    <x v="0"/>
    <x v="0"/>
    <m/>
    <s v="000651351245132"/>
    <e v="#N/A"/>
  </r>
  <r>
    <x v="15"/>
    <x v="15"/>
    <d v="2026-09-14T00:00:00"/>
    <s v="BH26148"/>
    <d v="2026-09-14T00:00:00"/>
    <s v="00065130"/>
    <s v="TC91072159"/>
    <n v="2594402"/>
    <n v="0"/>
    <n v="207552"/>
    <n v="2801954"/>
    <s v="Bán hàng"/>
    <m/>
    <m/>
    <n v="0"/>
    <n v="2801954"/>
    <n v="0"/>
    <n v="2801954"/>
    <d v="2026-09-14T00:00:00"/>
    <m/>
    <d v="2026-09-14T00:00:00"/>
    <n v="0"/>
    <m/>
    <n v="14.699846759256616"/>
    <s v="Nợ quá hạn 30 ngày"/>
    <d v="2026-09-14T00:00:00"/>
    <s v=""/>
    <m/>
    <m/>
    <x v="0"/>
    <x v="0"/>
    <m/>
    <s v="000651302801954"/>
    <e v="#N/A"/>
  </r>
  <r>
    <x v="15"/>
    <x v="15"/>
    <d v="2026-09-14T00:00:00"/>
    <s v="BH26149"/>
    <d v="2026-09-14T00:00:00"/>
    <s v="00065131"/>
    <s v="TC91072011"/>
    <n v="1152900"/>
    <n v="0"/>
    <n v="92232"/>
    <n v="1245132"/>
    <s v="Bán hàng"/>
    <m/>
    <m/>
    <n v="0"/>
    <n v="1245132"/>
    <n v="0"/>
    <n v="1245132"/>
    <d v="2026-09-14T00:00:00"/>
    <m/>
    <d v="2026-09-14T00:00:00"/>
    <n v="0"/>
    <m/>
    <n v="14.699846759256616"/>
    <s v="Nợ quá hạn 30 ngày"/>
    <d v="2026-09-14T00:00:00"/>
    <s v=""/>
    <m/>
    <m/>
    <x v="0"/>
    <x v="0"/>
    <m/>
    <s v="000651311245132"/>
    <e v="#N/A"/>
  </r>
  <r>
    <x v="26"/>
    <x v="17"/>
    <d v="2026-09-15T00:00:00"/>
    <s v="BH26162"/>
    <d v="2026-09-15T00:00:00"/>
    <s v="00065144"/>
    <s v="11039320"/>
    <n v="1166110"/>
    <n v="0"/>
    <n v="93289"/>
    <n v="1259399"/>
    <s v="Bán hàng"/>
    <m/>
    <m/>
    <n v="0"/>
    <n v="1259399"/>
    <n v="0"/>
    <n v="1259399"/>
    <d v="2026-09-15T00:00:00"/>
    <m/>
    <d v="2026-09-15T00:00:00"/>
    <n v="0"/>
    <m/>
    <n v="13.699846759256616"/>
    <s v="Nợ quá hạn 30 ngày"/>
    <d v="2026-09-15T00:00:00"/>
    <s v=""/>
    <m/>
    <m/>
    <x v="0"/>
    <x v="0"/>
    <m/>
    <s v="000651441259399"/>
    <e v="#N/A"/>
  </r>
  <r>
    <x v="26"/>
    <x v="17"/>
    <d v="2026-09-16T00:00:00"/>
    <s v="BH26717"/>
    <d v="2026-09-16T00:00:00"/>
    <s v="00066500"/>
    <s v="11039639"/>
    <n v="4442600"/>
    <n v="0"/>
    <n v="355408"/>
    <n v="4798008"/>
    <s v="Bán hàng"/>
    <m/>
    <m/>
    <n v="0"/>
    <n v="4798008"/>
    <n v="0"/>
    <n v="4798008"/>
    <d v="2026-09-16T00:00:00"/>
    <m/>
    <d v="2026-09-16T00:00:00"/>
    <n v="0"/>
    <m/>
    <n v="12.699846759256616"/>
    <s v="Nợ quá hạn 30 ngày"/>
    <d v="2026-09-16T00:00:00"/>
    <s v=""/>
    <m/>
    <m/>
    <x v="0"/>
    <x v="0"/>
    <m/>
    <s v="000665004798008"/>
    <e v="#N/A"/>
  </r>
  <r>
    <x v="16"/>
    <x v="11"/>
    <d v="2026-09-16T00:00:00"/>
    <s v="BH26718"/>
    <d v="2026-09-16T00:00:00"/>
    <s v="00066501"/>
    <s v="19181010"/>
    <n v="1152900"/>
    <n v="0"/>
    <n v="92232"/>
    <n v="1245132"/>
    <s v="Bán hàng"/>
    <m/>
    <m/>
    <n v="0"/>
    <n v="1245132"/>
    <n v="0"/>
    <n v="1245132"/>
    <d v="2026-09-16T00:00:00"/>
    <m/>
    <d v="2026-09-16T00:00:00"/>
    <n v="0"/>
    <m/>
    <n v="12.699846759256616"/>
    <s v="Nợ quá hạn 30 ngày"/>
    <d v="2026-09-16T00:00:00"/>
    <s v=""/>
    <m/>
    <m/>
    <x v="0"/>
    <x v="0"/>
    <m/>
    <s v="000665011245132"/>
    <e v="#N/A"/>
  </r>
  <r>
    <x v="34"/>
    <x v="20"/>
    <d v="2026-09-17T00:00:00"/>
    <s v="BH51597"/>
    <d v="2026-09-17T00:00:00"/>
    <s v="00066637"/>
    <s v="26188854"/>
    <n v="1516110"/>
    <n v="0"/>
    <n v="121289"/>
    <n v="1637399"/>
    <s v="Bán hàng"/>
    <m/>
    <m/>
    <n v="0"/>
    <n v="1637399"/>
    <n v="0"/>
    <n v="1637399"/>
    <d v="2026-09-17T00:00:00"/>
    <m/>
    <d v="2026-09-17T00:00:00"/>
    <n v="0"/>
    <m/>
    <n v="11.699846759256616"/>
    <s v="Nợ quá hạn 30 ngày"/>
    <d v="2026-09-17T00:00:00"/>
    <s v=""/>
    <m/>
    <m/>
    <x v="0"/>
    <x v="0"/>
    <m/>
    <s v="000666371637399"/>
    <e v="#N/A"/>
  </r>
  <r>
    <x v="29"/>
    <x v="1"/>
    <d v="2026-09-17T00:00:00"/>
    <s v="BH26721"/>
    <d v="2026-09-17T00:00:00"/>
    <s v="00066504"/>
    <s v="TC25057525"/>
    <n v="2221300"/>
    <n v="0"/>
    <n v="177704"/>
    <n v="2399004"/>
    <s v="Bán hàng"/>
    <m/>
    <m/>
    <n v="0"/>
    <n v="2399004"/>
    <n v="0"/>
    <n v="2399004"/>
    <d v="2026-09-17T00:00:00"/>
    <m/>
    <d v="2026-09-17T00:00:00"/>
    <n v="0"/>
    <m/>
    <n v="11.699846759256616"/>
    <s v="Nợ quá hạn 30 ngày"/>
    <d v="2026-09-17T00:00:00"/>
    <s v=""/>
    <m/>
    <m/>
    <x v="0"/>
    <x v="0"/>
    <m/>
    <s v="000665042399004"/>
    <e v="#N/A"/>
  </r>
  <r>
    <x v="17"/>
    <x v="4"/>
    <d v="2026-09-17T00:00:00"/>
    <s v="BH26728"/>
    <d v="2026-09-17T00:00:00"/>
    <s v="00066511"/>
    <s v="TC15200510"/>
    <n v="4971845"/>
    <n v="0"/>
    <n v="397748"/>
    <n v="5369593"/>
    <s v="Bán hàng"/>
    <m/>
    <m/>
    <n v="0"/>
    <n v="5369593"/>
    <n v="0"/>
    <n v="5369593"/>
    <d v="2026-09-17T00:00:00"/>
    <m/>
    <d v="2026-09-17T00:00:00"/>
    <n v="0"/>
    <m/>
    <n v="11.699846759256616"/>
    <s v="Nợ quá hạn 30 ngày"/>
    <d v="2026-09-17T00:00:00"/>
    <s v=""/>
    <m/>
    <m/>
    <x v="0"/>
    <x v="0"/>
    <m/>
    <s v="000665115369593"/>
    <e v="#N/A"/>
  </r>
  <r>
    <x v="24"/>
    <x v="0"/>
    <d v="2026-09-17T00:00:00"/>
    <s v="BH26720"/>
    <d v="2026-09-17T00:00:00"/>
    <s v="00066503"/>
    <s v="TC27090114"/>
    <n v="700000"/>
    <n v="0"/>
    <n v="56000"/>
    <n v="756000"/>
    <s v="Bán hàng"/>
    <m/>
    <m/>
    <n v="0"/>
    <n v="756000"/>
    <n v="0"/>
    <n v="756000"/>
    <d v="2026-09-17T00:00:00"/>
    <m/>
    <d v="2026-09-17T00:00:00"/>
    <n v="0"/>
    <m/>
    <n v="11.699846759256616"/>
    <s v="Nợ quá hạn 30 ngày"/>
    <d v="2026-09-17T00:00:00"/>
    <s v=""/>
    <m/>
    <m/>
    <x v="0"/>
    <x v="0"/>
    <m/>
    <s v="00066503756000"/>
    <e v="#N/A"/>
  </r>
  <r>
    <x v="19"/>
    <x v="6"/>
    <d v="2026-09-17T00:00:00"/>
    <s v="BH26727"/>
    <d v="2026-09-17T00:00:00"/>
    <s v="00066510"/>
    <s v="TC16270903"/>
    <n v="4442600"/>
    <n v="0"/>
    <n v="355408"/>
    <n v="4798008"/>
    <s v="Bán hàng"/>
    <m/>
    <m/>
    <n v="0"/>
    <n v="4798008"/>
    <n v="0"/>
    <n v="4798008"/>
    <d v="2026-09-17T00:00:00"/>
    <m/>
    <d v="2026-09-17T00:00:00"/>
    <n v="0"/>
    <m/>
    <n v="11.699846759256616"/>
    <s v="Nợ quá hạn 30 ngày"/>
    <d v="2026-09-17T00:00:00"/>
    <s v=""/>
    <m/>
    <m/>
    <x v="0"/>
    <x v="0"/>
    <m/>
    <s v="000665104798008"/>
    <e v="#N/A"/>
  </r>
  <r>
    <x v="32"/>
    <x v="19"/>
    <d v="2026-09-17T00:00:00"/>
    <s v="BH51632"/>
    <d v="2026-09-17T00:00:00"/>
    <s v="00066639"/>
    <s v="13166306"/>
    <n v="859060"/>
    <n v="0"/>
    <n v="68725"/>
    <n v="927785"/>
    <s v="Bán hàng"/>
    <m/>
    <m/>
    <n v="0"/>
    <n v="927785"/>
    <n v="0"/>
    <n v="927785"/>
    <d v="2026-09-17T00:00:00"/>
    <m/>
    <d v="2026-09-17T00:00:00"/>
    <n v="0"/>
    <m/>
    <n v="11.699846759256616"/>
    <s v="Nợ quá hạn 30 ngày"/>
    <d v="2026-09-17T00:00:00"/>
    <s v=""/>
    <m/>
    <m/>
    <x v="0"/>
    <x v="0"/>
    <m/>
    <s v="00066639927785"/>
    <e v="#N/A"/>
  </r>
  <r>
    <x v="23"/>
    <x v="9"/>
    <d v="2026-09-17T00:00:00"/>
    <s v="BH26722"/>
    <d v="2026-09-17T00:00:00"/>
    <s v="00066505"/>
    <s v="TC24041200"/>
    <n v="1001005"/>
    <n v="0"/>
    <n v="80080"/>
    <n v="1081085"/>
    <s v="Bán hàng"/>
    <m/>
    <m/>
    <n v="0"/>
    <n v="1081085"/>
    <n v="0"/>
    <n v="1081085"/>
    <d v="2026-09-17T00:00:00"/>
    <m/>
    <d v="2026-09-17T00:00:00"/>
    <n v="0"/>
    <m/>
    <n v="11.699846759256616"/>
    <s v="Nợ quá hạn 30 ngày"/>
    <d v="2026-09-17T00:00:00"/>
    <s v=""/>
    <m/>
    <m/>
    <x v="0"/>
    <x v="0"/>
    <m/>
    <s v="000665051081085"/>
    <e v="#N/A"/>
  </r>
  <r>
    <x v="32"/>
    <x v="19"/>
    <d v="2026-09-17T00:00:00"/>
    <s v="BH51633"/>
    <d v="2026-09-17T00:00:00"/>
    <s v="00066638"/>
    <s v="13166223"/>
    <n v="2221300"/>
    <n v="0"/>
    <n v="177704"/>
    <n v="2399004"/>
    <s v="Bán hàng"/>
    <m/>
    <m/>
    <n v="0"/>
    <n v="2399004"/>
    <n v="0"/>
    <n v="2399004"/>
    <d v="2026-09-17T00:00:00"/>
    <m/>
    <d v="2026-09-17T00:00:00"/>
    <n v="0"/>
    <m/>
    <n v="11.699846759256616"/>
    <s v="Nợ quá hạn 30 ngày"/>
    <d v="2026-09-17T00:00:00"/>
    <s v=""/>
    <m/>
    <m/>
    <x v="0"/>
    <x v="0"/>
    <m/>
    <s v="000666382399004"/>
    <e v="#N/A"/>
  </r>
  <r>
    <x v="20"/>
    <x v="3"/>
    <d v="2026-09-17T00:00:00"/>
    <s v="BH26724"/>
    <d v="2026-09-17T00:00:00"/>
    <s v="00066507"/>
    <s v="TC17462286"/>
    <n v="4966745"/>
    <n v="0"/>
    <n v="397340"/>
    <n v="5364085"/>
    <s v="Bán hàng"/>
    <m/>
    <m/>
    <n v="0"/>
    <n v="5364085"/>
    <n v="0"/>
    <n v="5364085"/>
    <d v="2026-09-17T00:00:00"/>
    <m/>
    <d v="2026-09-17T00:00:00"/>
    <n v="0"/>
    <m/>
    <n v="11.699846759256616"/>
    <s v="Nợ quá hạn 30 ngày"/>
    <d v="2026-09-17T00:00:00"/>
    <s v=""/>
    <m/>
    <m/>
    <x v="0"/>
    <x v="0"/>
    <m/>
    <s v="000665075364085"/>
    <e v="#N/A"/>
  </r>
  <r>
    <x v="32"/>
    <x v="19"/>
    <d v="2026-09-17T00:00:00"/>
    <s v="BH51631"/>
    <d v="2026-09-17T00:00:00"/>
    <s v="00066640"/>
    <s v="13166108"/>
    <n v="1152900"/>
    <n v="0"/>
    <n v="92232"/>
    <n v="1245132"/>
    <s v="Bán hàng"/>
    <m/>
    <m/>
    <n v="0"/>
    <n v="1245132"/>
    <n v="0"/>
    <n v="1245132"/>
    <d v="2026-09-17T00:00:00"/>
    <m/>
    <d v="2026-09-17T00:00:00"/>
    <n v="0"/>
    <m/>
    <n v="11.699846759256616"/>
    <s v="Nợ quá hạn 30 ngày"/>
    <d v="2026-09-17T00:00:00"/>
    <s v=""/>
    <m/>
    <m/>
    <x v="0"/>
    <x v="0"/>
    <m/>
    <s v="000666401245132"/>
    <e v="#N/A"/>
  </r>
  <r>
    <x v="21"/>
    <x v="10"/>
    <d v="2026-09-17T00:00:00"/>
    <s v="BH26723"/>
    <d v="2026-09-17T00:00:00"/>
    <s v="00066506"/>
    <s v="TC20116273"/>
    <n v="3199540"/>
    <n v="0"/>
    <n v="255963"/>
    <n v="3455503"/>
    <s v="Bán hàng"/>
    <m/>
    <m/>
    <n v="0"/>
    <n v="3455503"/>
    <n v="0"/>
    <n v="3455503"/>
    <d v="2026-09-17T00:00:00"/>
    <m/>
    <d v="2026-09-17T00:00:00"/>
    <n v="0"/>
    <m/>
    <n v="11.699846759256616"/>
    <s v="Nợ quá hạn 30 ngày"/>
    <d v="2026-09-17T00:00:00"/>
    <s v=""/>
    <m/>
    <m/>
    <x v="0"/>
    <x v="0"/>
    <m/>
    <s v="000665063455503"/>
    <e v="#N/A"/>
  </r>
  <r>
    <x v="19"/>
    <x v="6"/>
    <d v="2026-09-17T00:00:00"/>
    <s v="BH26726"/>
    <d v="2026-09-17T00:00:00"/>
    <s v="00066509"/>
    <s v="TC16271186"/>
    <n v="5862468"/>
    <n v="0"/>
    <n v="468997"/>
    <n v="6331465"/>
    <s v="Bán hàng"/>
    <m/>
    <m/>
    <n v="0"/>
    <n v="6331465"/>
    <n v="0"/>
    <n v="6331465"/>
    <d v="2026-09-17T00:00:00"/>
    <m/>
    <d v="2026-09-17T00:00:00"/>
    <n v="0"/>
    <m/>
    <n v="11.699846759256616"/>
    <s v="Nợ quá hạn 30 ngày"/>
    <d v="2026-09-17T00:00:00"/>
    <s v=""/>
    <m/>
    <m/>
    <x v="0"/>
    <x v="0"/>
    <m/>
    <s v="000665096331465"/>
    <e v="#N/A"/>
  </r>
  <r>
    <x v="15"/>
    <x v="15"/>
    <d v="2026-09-17T00:00:00"/>
    <s v="BH26719"/>
    <d v="2026-09-17T00:00:00"/>
    <s v="00066502"/>
    <s v="TC91072880"/>
    <n v="1615480"/>
    <n v="0"/>
    <n v="129238"/>
    <n v="1744718"/>
    <s v="Bán hàng"/>
    <m/>
    <m/>
    <n v="0"/>
    <n v="1744718"/>
    <n v="0"/>
    <n v="1744718"/>
    <d v="2026-09-17T00:00:00"/>
    <m/>
    <d v="2026-09-17T00:00:00"/>
    <n v="0"/>
    <m/>
    <n v="11.699846759256616"/>
    <s v="Nợ quá hạn 30 ngày"/>
    <d v="2026-09-17T00:00:00"/>
    <s v=""/>
    <m/>
    <m/>
    <x v="0"/>
    <x v="0"/>
    <m/>
    <s v="000665021744718"/>
    <e v="#N/A"/>
  </r>
  <r>
    <x v="20"/>
    <x v="3"/>
    <d v="2026-09-17T00:00:00"/>
    <s v="BH26725"/>
    <d v="2026-09-17T00:00:00"/>
    <s v="00066508"/>
    <s v="TC17462002"/>
    <n v="4442600"/>
    <n v="0"/>
    <n v="355408"/>
    <n v="4798008"/>
    <s v="Bán hàng"/>
    <m/>
    <m/>
    <n v="0"/>
    <n v="4798008"/>
    <n v="0"/>
    <n v="4798008"/>
    <d v="2026-09-17T00:00:00"/>
    <m/>
    <d v="2026-09-17T00:00:00"/>
    <n v="0"/>
    <m/>
    <n v="11.699846759256616"/>
    <s v="Nợ quá hạn 30 ngày"/>
    <d v="2026-09-17T00:00:00"/>
    <s v=""/>
    <m/>
    <m/>
    <x v="0"/>
    <x v="0"/>
    <m/>
    <s v="000665084798008"/>
    <e v="#N/A"/>
  </r>
  <r>
    <x v="30"/>
    <x v="5"/>
    <d v="2026-09-17T00:00:00"/>
    <s v="1709MEGA-0003-108"/>
    <d v="2026-09-17T00:00:00"/>
    <s v="108"/>
    <s v="Hàng Trả - MM Food Service Hung Phu - Phiếu trả ngày …........... - MEGA-HCM-TDC-0003"/>
    <n v="1678287"/>
    <n v="0"/>
    <n v="134264"/>
    <n v="1812551"/>
    <s v="Hàng trả"/>
    <d v="2026-09-24T00:00:00"/>
    <s v="Khách thiếu 1đ"/>
    <n v="0"/>
    <n v="-1812551"/>
    <n v="-1812551"/>
    <n v="0"/>
    <d v="2026-09-17T00:00:00"/>
    <m/>
    <d v="2026-09-17T00:00:00"/>
    <n v="0"/>
    <m/>
    <s v=""/>
    <s v="Đã thanh toán"/>
    <d v="2026-09-17T00:00:00"/>
    <d v="2026-09-24T00:00:00"/>
    <m/>
    <m/>
    <x v="0"/>
    <x v="0"/>
    <m/>
    <s v="108-1812551"/>
    <d v="2026-09-24T00:00:00"/>
  </r>
  <r>
    <x v="26"/>
    <x v="17"/>
    <d v="2026-09-18T00:00:00"/>
    <s v="BH26729"/>
    <d v="2026-09-18T00:00:00"/>
    <s v="00066512"/>
    <s v="11040096"/>
    <n v="4994610"/>
    <n v="0"/>
    <n v="399569"/>
    <n v="5394179"/>
    <s v="Bán hàng"/>
    <m/>
    <m/>
    <n v="0"/>
    <n v="5394179"/>
    <n v="0"/>
    <n v="5394179"/>
    <d v="2026-09-18T00:00:00"/>
    <m/>
    <d v="2026-09-18T00:00:00"/>
    <n v="0"/>
    <m/>
    <n v="10.699846759256616"/>
    <s v="Nợ quá hạn 30 ngày"/>
    <d v="2026-09-18T00:00:00"/>
    <s v=""/>
    <m/>
    <m/>
    <x v="0"/>
    <x v="0"/>
    <m/>
    <s v="000665125394179"/>
    <e v="#N/A"/>
  </r>
  <r>
    <x v="35"/>
    <x v="12"/>
    <d v="2026-09-18T00:00:00"/>
    <s v="BH26730"/>
    <d v="2026-09-18T00:00:00"/>
    <s v="00066513"/>
    <s v="18011829"/>
    <n v="1016000"/>
    <n v="0"/>
    <n v="81280"/>
    <n v="1097280"/>
    <s v="Bán hàng"/>
    <m/>
    <m/>
    <n v="0"/>
    <n v="1097280"/>
    <n v="0"/>
    <n v="1097280"/>
    <d v="2026-09-18T00:00:00"/>
    <m/>
    <d v="2026-09-18T00:00:00"/>
    <n v="0"/>
    <m/>
    <n v="10.699846759256616"/>
    <s v="Nợ quá hạn 30 ngày"/>
    <d v="2026-09-18T00:00:00"/>
    <s v=""/>
    <m/>
    <m/>
    <x v="0"/>
    <x v="0"/>
    <m/>
    <s v="000665131097280"/>
    <e v="#N/A"/>
  </r>
  <r>
    <x v="35"/>
    <x v="12"/>
    <d v="2026-09-18T00:00:00"/>
    <s v="BH26731"/>
    <d v="2026-09-18T00:00:00"/>
    <s v="00066514"/>
    <s v="18010373"/>
    <n v="1152900"/>
    <n v="0"/>
    <n v="92232"/>
    <n v="1245132"/>
    <s v="Bán hàng"/>
    <m/>
    <m/>
    <n v="0"/>
    <n v="1245132"/>
    <n v="0"/>
    <n v="1245132"/>
    <d v="2026-09-18T00:00:00"/>
    <m/>
    <d v="2026-09-18T00:00:00"/>
    <n v="0"/>
    <m/>
    <n v="10.699846759256616"/>
    <s v="Nợ quá hạn 30 ngày"/>
    <d v="2026-09-18T00:00:00"/>
    <s v=""/>
    <m/>
    <m/>
    <x v="0"/>
    <x v="0"/>
    <m/>
    <s v="000665141245132"/>
    <e v="#N/A"/>
  </r>
  <r>
    <x v="19"/>
    <x v="6"/>
    <d v="2026-09-18T00:00:00"/>
    <s v="1809MEGA--003-320"/>
    <d v="2026-09-18T00:00:00"/>
    <s v="320"/>
    <s v="Hàng Trả - MM Mega Market Hong Bang - Phiếu trả ngày …........... - MEGA-HPG-01--003"/>
    <n v="195201"/>
    <n v="0"/>
    <n v="15616"/>
    <n v="210817"/>
    <s v="Hàng trả"/>
    <d v="2026-09-24T00:00:00"/>
    <m/>
    <n v="0"/>
    <n v="-210817"/>
    <n v="-210817"/>
    <n v="0"/>
    <d v="2026-09-18T00:00:00"/>
    <m/>
    <d v="2026-09-18T00:00:00"/>
    <n v="0"/>
    <m/>
    <s v=""/>
    <s v="Đã thanh toán"/>
    <d v="2026-09-18T00:00:00"/>
    <d v="2026-09-24T00:00:00"/>
    <m/>
    <m/>
    <x v="0"/>
    <x v="0"/>
    <m/>
    <s v="320-210817"/>
    <d v="2026-09-24T00:00:00"/>
  </r>
  <r>
    <x v="19"/>
    <x v="6"/>
    <d v="2026-09-18T00:00:00"/>
    <s v="1809MEGA--003-319"/>
    <d v="2026-09-18T00:00:00"/>
    <s v="319"/>
    <s v="Hàng Trả - MM Mega Market Hong Bang - Phiếu trả ngày …........... - MEGA-HPG-01--003"/>
    <n v="116611"/>
    <n v="0"/>
    <n v="9329"/>
    <n v="125940"/>
    <s v="Hàng trả"/>
    <d v="2026-09-24T00:00:00"/>
    <m/>
    <n v="0"/>
    <n v="-125940"/>
    <n v="-125940"/>
    <n v="0"/>
    <d v="2026-09-18T00:00:00"/>
    <m/>
    <d v="2026-09-18T00:00:00"/>
    <n v="0"/>
    <m/>
    <s v=""/>
    <s v="Đã thanh toán"/>
    <d v="2026-09-18T00:00:00"/>
    <d v="2026-09-24T00:00:00"/>
    <m/>
    <m/>
    <x v="0"/>
    <x v="0"/>
    <m/>
    <s v="319-125940"/>
    <d v="2026-09-24T00:00:00"/>
  </r>
  <r>
    <x v="31"/>
    <x v="18"/>
    <d v="2026-09-19T00:00:00"/>
    <s v="BH26734"/>
    <d v="2026-09-19T00:00:00"/>
    <s v="00066528"/>
    <s v="10336447"/>
    <n v="210000"/>
    <n v="0"/>
    <n v="16800"/>
    <n v="226800"/>
    <s v="Bán hàng"/>
    <m/>
    <m/>
    <n v="0"/>
    <n v="226800"/>
    <n v="0"/>
    <n v="226800"/>
    <d v="2026-09-19T00:00:00"/>
    <m/>
    <d v="2026-09-19T00:00:00"/>
    <n v="0"/>
    <m/>
    <n v="9.6998467592566158"/>
    <s v="Nợ quá hạn 30 ngày"/>
    <d v="2026-09-19T00:00:00"/>
    <s v=""/>
    <m/>
    <m/>
    <x v="0"/>
    <x v="0"/>
    <m/>
    <s v="00066528226800"/>
    <e v="#N/A"/>
  </r>
  <r>
    <x v="31"/>
    <x v="18"/>
    <d v="2026-09-19T00:00:00"/>
    <s v="BH26736"/>
    <d v="2026-09-19T00:00:00"/>
    <s v="00066530"/>
    <s v="10339054"/>
    <n v="4442600"/>
    <n v="0"/>
    <n v="355408"/>
    <n v="4798008"/>
    <s v="Bán hàng"/>
    <m/>
    <m/>
    <n v="0"/>
    <n v="4798008"/>
    <n v="0"/>
    <n v="4798008"/>
    <d v="2026-09-19T00:00:00"/>
    <m/>
    <d v="2026-09-19T00:00:00"/>
    <n v="0"/>
    <m/>
    <n v="9.6998467592566158"/>
    <s v="Nợ quá hạn 30 ngày"/>
    <d v="2026-09-19T00:00:00"/>
    <s v=""/>
    <m/>
    <m/>
    <x v="0"/>
    <x v="0"/>
    <m/>
    <s v="000665304798008"/>
    <e v="#N/A"/>
  </r>
  <r>
    <x v="31"/>
    <x v="18"/>
    <d v="2026-09-19T00:00:00"/>
    <s v="BH26735"/>
    <d v="2026-09-19T00:00:00"/>
    <s v="00066529"/>
    <s v="10339351"/>
    <n v="8866095"/>
    <n v="0"/>
    <n v="709288"/>
    <n v="9575383"/>
    <s v="Bán hàng"/>
    <m/>
    <m/>
    <n v="0"/>
    <n v="9575383"/>
    <n v="0"/>
    <n v="9575383"/>
    <d v="2026-09-19T00:00:00"/>
    <m/>
    <d v="2026-09-19T00:00:00"/>
    <n v="0"/>
    <m/>
    <n v="9.6998467592566158"/>
    <s v="Nợ quá hạn 30 ngày"/>
    <d v="2026-09-19T00:00:00"/>
    <s v=""/>
    <m/>
    <m/>
    <x v="0"/>
    <x v="0"/>
    <m/>
    <s v="000665299575383"/>
    <e v="#N/A"/>
  </r>
  <r>
    <x v="31"/>
    <x v="18"/>
    <d v="2026-09-19T00:00:00"/>
    <s v="BH26737"/>
    <d v="2026-09-19T00:00:00"/>
    <s v="00066531"/>
    <s v="10337600"/>
    <n v="1152900"/>
    <n v="0"/>
    <n v="92232"/>
    <n v="1245132"/>
    <s v="Bán hàng"/>
    <m/>
    <m/>
    <n v="0"/>
    <n v="1245132"/>
    <n v="0"/>
    <n v="1245132"/>
    <d v="2026-09-19T00:00:00"/>
    <m/>
    <d v="2026-09-19T00:00:00"/>
    <n v="0"/>
    <m/>
    <n v="9.6998467592566158"/>
    <s v="Nợ quá hạn 30 ngày"/>
    <d v="2026-09-19T00:00:00"/>
    <s v=""/>
    <m/>
    <m/>
    <x v="0"/>
    <x v="0"/>
    <m/>
    <s v="000665311245132"/>
    <e v="#N/A"/>
  </r>
  <r>
    <x v="36"/>
    <x v="21"/>
    <d v="2026-09-19T00:00:00"/>
    <s v="BH26739"/>
    <d v="2026-09-19T00:00:00"/>
    <s v="00066533"/>
    <s v="29393250"/>
    <n v="1152900"/>
    <n v="0"/>
    <n v="92232"/>
    <n v="1245132"/>
    <s v="Bán hàng"/>
    <m/>
    <m/>
    <n v="0"/>
    <n v="1245132"/>
    <n v="0"/>
    <n v="1245132"/>
    <d v="2026-09-19T00:00:00"/>
    <m/>
    <d v="2026-09-19T00:00:00"/>
    <n v="0"/>
    <m/>
    <n v="9.6998467592566158"/>
    <s v="Nợ quá hạn 30 ngày"/>
    <d v="2026-09-19T00:00:00"/>
    <s v=""/>
    <m/>
    <m/>
    <x v="0"/>
    <x v="0"/>
    <m/>
    <s v="000665331245132"/>
    <e v="#N/A"/>
  </r>
  <r>
    <x v="18"/>
    <x v="16"/>
    <d v="2026-09-19T00:00:00"/>
    <s v="BH26732"/>
    <d v="2026-09-19T00:00:00"/>
    <s v="00066526"/>
    <s v="12320770"/>
    <n v="2221300"/>
    <n v="0"/>
    <n v="177704"/>
    <n v="2399004"/>
    <s v="Bán hàng"/>
    <m/>
    <m/>
    <n v="0"/>
    <n v="2399004"/>
    <n v="0"/>
    <n v="2399004"/>
    <d v="2026-09-19T00:00:00"/>
    <m/>
    <d v="2026-09-19T00:00:00"/>
    <n v="0"/>
    <m/>
    <n v="9.6998467592566158"/>
    <s v="Nợ quá hạn 30 ngày"/>
    <d v="2026-09-19T00:00:00"/>
    <s v=""/>
    <m/>
    <m/>
    <x v="0"/>
    <x v="0"/>
    <m/>
    <s v="000665262399004"/>
    <e v="#N/A"/>
  </r>
  <r>
    <x v="18"/>
    <x v="16"/>
    <d v="2026-09-19T00:00:00"/>
    <s v="BH26733"/>
    <d v="2026-09-19T00:00:00"/>
    <s v="00066527"/>
    <s v="12321056"/>
    <n v="1615480"/>
    <n v="0"/>
    <n v="129238"/>
    <n v="1744718"/>
    <s v="Bán hàng"/>
    <m/>
    <m/>
    <n v="0"/>
    <n v="1744718"/>
    <n v="0"/>
    <n v="1744718"/>
    <d v="2026-09-19T00:00:00"/>
    <m/>
    <d v="2026-09-19T00:00:00"/>
    <n v="0"/>
    <m/>
    <n v="9.6998467592566158"/>
    <s v="Nợ quá hạn 30 ngày"/>
    <d v="2026-09-19T00:00:00"/>
    <s v=""/>
    <m/>
    <m/>
    <x v="0"/>
    <x v="0"/>
    <m/>
    <s v="000665271744718"/>
    <e v="#N/A"/>
  </r>
  <r>
    <x v="36"/>
    <x v="21"/>
    <d v="2026-09-19T00:00:00"/>
    <s v="BH26738"/>
    <d v="2026-09-19T00:00:00"/>
    <s v="00066532"/>
    <s v="29393532"/>
    <n v="1891110"/>
    <n v="0"/>
    <n v="151289"/>
    <n v="2042399"/>
    <s v="Bán hàng"/>
    <m/>
    <m/>
    <n v="0"/>
    <n v="2042399"/>
    <n v="0"/>
    <n v="2042399"/>
    <d v="2026-09-19T00:00:00"/>
    <m/>
    <d v="2026-09-19T00:00:00"/>
    <n v="0"/>
    <m/>
    <n v="9.6998467592566158"/>
    <s v="Nợ quá hạn 30 ngày"/>
    <d v="2026-09-19T00:00:00"/>
    <s v=""/>
    <m/>
    <m/>
    <x v="0"/>
    <x v="0"/>
    <m/>
    <s v="000665322042399"/>
    <e v="#N/A"/>
  </r>
  <r>
    <x v="32"/>
    <x v="19"/>
    <d v="2026-09-20T00:00:00"/>
    <s v="BH52242"/>
    <d v="2026-09-20T00:00:00"/>
    <s v="00067891"/>
    <s v="13169473"/>
    <n v="1442115"/>
    <n v="0"/>
    <n v="115369"/>
    <n v="1557484"/>
    <s v="Bán hàng"/>
    <m/>
    <m/>
    <n v="0"/>
    <n v="1557484"/>
    <n v="0"/>
    <n v="1557484"/>
    <d v="2026-09-20T00:00:00"/>
    <m/>
    <d v="2026-09-20T00:00:00"/>
    <n v="0"/>
    <m/>
    <n v="8.6998467592566158"/>
    <s v="Nợ quá hạn 30 ngày"/>
    <d v="2026-09-20T00:00:00"/>
    <s v=""/>
    <m/>
    <m/>
    <x v="0"/>
    <x v="0"/>
    <m/>
    <s v="000678911557484"/>
    <e v="#N/A"/>
  </r>
  <r>
    <x v="20"/>
    <x v="3"/>
    <d v="2026-09-21T00:00:00"/>
    <s v="BH26794"/>
    <d v="2026-09-21T00:00:00"/>
    <s v="00067854"/>
    <s v="TC17464227"/>
    <n v="1615480"/>
    <n v="0"/>
    <n v="129238"/>
    <n v="1744718"/>
    <s v="Bán hàng"/>
    <m/>
    <m/>
    <n v="0"/>
    <n v="1744718"/>
    <n v="0"/>
    <n v="1744718"/>
    <d v="2026-09-21T00:00:00"/>
    <m/>
    <d v="2026-09-21T00:00:00"/>
    <n v="0"/>
    <m/>
    <n v="7.6998467592566158"/>
    <s v="Nợ quá hạn 30 ngày"/>
    <d v="2026-09-21T00:00:00"/>
    <s v=""/>
    <m/>
    <m/>
    <x v="0"/>
    <x v="0"/>
    <m/>
    <s v="000678541744718"/>
    <e v="#N/A"/>
  </r>
  <r>
    <x v="17"/>
    <x v="4"/>
    <d v="2026-09-21T00:00:00"/>
    <s v="BH26795"/>
    <d v="2026-09-21T00:00:00"/>
    <s v="00067855"/>
    <s v="TC15201511"/>
    <n v="2540000"/>
    <n v="0"/>
    <n v="203200"/>
    <n v="2743200"/>
    <s v="Bán hàng"/>
    <m/>
    <m/>
    <n v="0"/>
    <n v="2743200"/>
    <n v="0"/>
    <n v="2743200"/>
    <d v="2026-09-21T00:00:00"/>
    <m/>
    <d v="2026-09-21T00:00:00"/>
    <n v="0"/>
    <m/>
    <n v="7.6998467592566158"/>
    <s v="Nợ quá hạn 30 ngày"/>
    <d v="2026-09-21T00:00:00"/>
    <s v=""/>
    <m/>
    <m/>
    <x v="0"/>
    <x v="0"/>
    <m/>
    <s v="000678552743200"/>
    <e v="#N/A"/>
  </r>
  <r>
    <x v="15"/>
    <x v="15"/>
    <d v="2026-09-21T00:00:00"/>
    <s v="BH26791"/>
    <d v="2026-09-21T00:00:00"/>
    <s v="00067851"/>
    <s v="TC91073387"/>
    <n v="3387410"/>
    <n v="0"/>
    <n v="270993"/>
    <n v="3658403"/>
    <s v="Bán hàng"/>
    <m/>
    <m/>
    <n v="0"/>
    <n v="3658403"/>
    <n v="0"/>
    <n v="3658403"/>
    <d v="2026-09-21T00:00:00"/>
    <m/>
    <d v="2026-09-21T00:00:00"/>
    <n v="0"/>
    <m/>
    <n v="7.6998467592566158"/>
    <s v="Nợ quá hạn 30 ngày"/>
    <d v="2026-09-21T00:00:00"/>
    <s v=""/>
    <m/>
    <m/>
    <x v="0"/>
    <x v="0"/>
    <m/>
    <s v="000678513658403"/>
    <e v="#N/A"/>
  </r>
  <r>
    <x v="33"/>
    <x v="14"/>
    <d v="2026-09-21T00:00:00"/>
    <s v="BH26792"/>
    <d v="2026-09-21T00:00:00"/>
    <s v="00067852"/>
    <s v="TC28075611"/>
    <n v="2060804"/>
    <n v="0"/>
    <n v="164864"/>
    <n v="2225668"/>
    <s v="Bán hàng"/>
    <m/>
    <m/>
    <n v="0"/>
    <n v="2225668"/>
    <n v="0"/>
    <n v="2225668"/>
    <d v="2026-09-21T00:00:00"/>
    <m/>
    <d v="2026-09-21T00:00:00"/>
    <n v="0"/>
    <m/>
    <n v="7.6998467592566158"/>
    <s v="Nợ quá hạn 30 ngày"/>
    <d v="2026-09-21T00:00:00"/>
    <s v=""/>
    <m/>
    <m/>
    <x v="0"/>
    <x v="0"/>
    <m/>
    <s v="000678522225668"/>
    <e v="#N/A"/>
  </r>
  <r>
    <x v="37"/>
    <x v="22"/>
    <d v="2026-09-21T00:00:00"/>
    <s v="BH52533"/>
    <d v="2026-09-21T00:00:00"/>
    <s v="00067893"/>
    <s v="90651848"/>
    <n v="362500"/>
    <n v="0"/>
    <n v="29000"/>
    <n v="391500"/>
    <s v="Bán hàng"/>
    <m/>
    <m/>
    <n v="0"/>
    <n v="391500"/>
    <n v="0"/>
    <n v="391500"/>
    <d v="2026-09-21T00:00:00"/>
    <m/>
    <d v="2026-09-21T00:00:00"/>
    <n v="0"/>
    <m/>
    <n v="7.6998467592566158"/>
    <s v="Nợ quá hạn 30 ngày"/>
    <d v="2026-09-21T00:00:00"/>
    <s v=""/>
    <m/>
    <m/>
    <x v="0"/>
    <x v="0"/>
    <m/>
    <s v="00067893391500"/>
    <e v="#N/A"/>
  </r>
  <r>
    <x v="37"/>
    <x v="22"/>
    <d v="2026-09-21T00:00:00"/>
    <s v="BH52530"/>
    <d v="2026-09-21T00:00:00"/>
    <s v="00067892"/>
    <s v="90652010"/>
    <n v="350000"/>
    <n v="0"/>
    <n v="28000"/>
    <n v="378000"/>
    <s v="Bán hàng"/>
    <m/>
    <m/>
    <n v="0"/>
    <n v="378000"/>
    <n v="0"/>
    <n v="378000"/>
    <d v="2026-09-21T00:00:00"/>
    <m/>
    <d v="2026-09-21T00:00:00"/>
    <n v="0"/>
    <m/>
    <n v="7.6998467592566158"/>
    <s v="Nợ quá hạn 30 ngày"/>
    <d v="2026-09-21T00:00:00"/>
    <s v=""/>
    <m/>
    <m/>
    <x v="0"/>
    <x v="0"/>
    <m/>
    <s v="00067892378000"/>
    <e v="#N/A"/>
  </r>
  <r>
    <x v="21"/>
    <x v="10"/>
    <d v="2026-09-21T00:00:00"/>
    <s v="BH26793"/>
    <d v="2026-09-21T00:00:00"/>
    <s v="00067853"/>
    <s v="TC20118592"/>
    <n v="1166110"/>
    <n v="0"/>
    <n v="93289"/>
    <n v="1259399"/>
    <s v="Bán hàng"/>
    <m/>
    <m/>
    <n v="0"/>
    <n v="1259399"/>
    <n v="0"/>
    <n v="1259399"/>
    <d v="2026-09-21T00:00:00"/>
    <m/>
    <d v="2026-09-21T00:00:00"/>
    <n v="0"/>
    <m/>
    <n v="7.6998467592566158"/>
    <s v="Nợ quá hạn 30 ngày"/>
    <d v="2026-09-21T00:00:00"/>
    <s v=""/>
    <m/>
    <m/>
    <x v="0"/>
    <x v="0"/>
    <m/>
    <s v="000678531259399"/>
    <e v="#N/A"/>
  </r>
  <r>
    <x v="37"/>
    <x v="22"/>
    <d v="2026-09-22T00:00:00"/>
    <s v="BH52532"/>
    <d v="2026-09-22T00:00:00"/>
    <s v="00067894"/>
    <s v="90651787"/>
    <n v="1152900"/>
    <n v="0"/>
    <n v="92232"/>
    <n v="1245132"/>
    <s v="Bán hàng"/>
    <m/>
    <m/>
    <n v="0"/>
    <n v="1245132"/>
    <n v="0"/>
    <n v="1245132"/>
    <d v="2026-09-22T00:00:00"/>
    <m/>
    <d v="2026-09-22T00:00:00"/>
    <n v="0"/>
    <m/>
    <n v="6.6998467592566158"/>
    <s v="Nợ quá hạn 30 ngày"/>
    <d v="2026-09-22T00:00:00"/>
    <s v=""/>
    <m/>
    <m/>
    <x v="0"/>
    <x v="0"/>
    <m/>
    <s v="000678941245132"/>
    <e v="#N/A"/>
  </r>
  <r>
    <x v="26"/>
    <x v="17"/>
    <d v="2026-09-22T00:00:00"/>
    <s v="BH27191"/>
    <d v="2026-09-22T00:00:00"/>
    <s v="00067856"/>
    <s v="11041679"/>
    <n v="1179260"/>
    <n v="0"/>
    <n v="94341"/>
    <n v="1273601"/>
    <s v="Bán hàng"/>
    <m/>
    <m/>
    <n v="0"/>
    <n v="1273601"/>
    <n v="0"/>
    <n v="1273601"/>
    <d v="2026-09-22T00:00:00"/>
    <m/>
    <d v="2026-09-22T00:00:00"/>
    <n v="0"/>
    <m/>
    <n v="6.6998467592566158"/>
    <s v="Nợ quá hạn 30 ngày"/>
    <d v="2026-09-22T00:00:00"/>
    <s v=""/>
    <m/>
    <m/>
    <x v="0"/>
    <x v="0"/>
    <m/>
    <s v="000678561273601"/>
    <e v="#N/A"/>
  </r>
  <r>
    <x v="20"/>
    <x v="3"/>
    <d v="2026-09-24T00:00:00"/>
    <s v="BH27240"/>
    <d v="2026-09-24T00:00:00"/>
    <s v="00068790"/>
    <s v="TC17465248"/>
    <n v="2221300"/>
    <n v="0"/>
    <n v="177704"/>
    <n v="2399004"/>
    <s v="Bán hàng"/>
    <m/>
    <m/>
    <n v="0"/>
    <n v="2399004"/>
    <n v="0"/>
    <n v="2399004"/>
    <d v="2026-09-24T00:00:00"/>
    <m/>
    <d v="2026-09-24T00:00:00"/>
    <n v="0"/>
    <m/>
    <n v="4.6998467592566158"/>
    <s v="Nợ quá hạn 30 ngày"/>
    <d v="2026-09-24T00:00:00"/>
    <s v=""/>
    <m/>
    <m/>
    <x v="0"/>
    <x v="0"/>
    <m/>
    <s v="000687902399004"/>
    <e v="#N/A"/>
  </r>
  <r>
    <x v="16"/>
    <x v="11"/>
    <d v="2026-09-24T00:00:00"/>
    <s v="BH27234"/>
    <d v="2026-09-24T00:00:00"/>
    <s v="00068784"/>
    <s v="19185565"/>
    <n v="1098500"/>
    <n v="0"/>
    <n v="87880"/>
    <n v="1186380"/>
    <s v="Bán hàng"/>
    <m/>
    <m/>
    <n v="0"/>
    <n v="1186380"/>
    <n v="0"/>
    <n v="1186380"/>
    <d v="2026-09-24T00:00:00"/>
    <m/>
    <d v="2026-09-24T00:00:00"/>
    <n v="0"/>
    <m/>
    <n v="4.6998467592566158"/>
    <s v="Nợ quá hạn 30 ngày"/>
    <d v="2026-09-24T00:00:00"/>
    <s v=""/>
    <m/>
    <m/>
    <x v="0"/>
    <x v="0"/>
    <m/>
    <s v="000687841186380"/>
    <e v="#N/A"/>
  </r>
  <r>
    <x v="17"/>
    <x v="4"/>
    <d v="2026-09-24T00:00:00"/>
    <s v="BH27238"/>
    <d v="2026-09-24T00:00:00"/>
    <s v="00068788"/>
    <s v="TC15202330"/>
    <n v="4610916"/>
    <n v="0"/>
    <n v="368873"/>
    <n v="4979789"/>
    <s v="Bán hàng"/>
    <m/>
    <m/>
    <n v="0"/>
    <n v="4979789"/>
    <n v="0"/>
    <n v="4979789"/>
    <d v="2026-09-24T00:00:00"/>
    <m/>
    <d v="2026-09-24T00:00:00"/>
    <n v="0"/>
    <m/>
    <n v="4.6998467592566158"/>
    <s v="Nợ quá hạn 30 ngày"/>
    <d v="2026-09-24T00:00:00"/>
    <s v=""/>
    <m/>
    <m/>
    <x v="0"/>
    <x v="0"/>
    <m/>
    <s v="000687884979789"/>
    <e v="#N/A"/>
  </r>
  <r>
    <x v="35"/>
    <x v="12"/>
    <d v="2026-09-24T00:00:00"/>
    <s v="BH27235"/>
    <d v="2026-09-24T00:00:00"/>
    <s v="00068785"/>
    <s v="18015061"/>
    <n v="1687065"/>
    <n v="0"/>
    <n v="134965"/>
    <n v="1822030"/>
    <s v="Bán hàng"/>
    <m/>
    <m/>
    <n v="0"/>
    <n v="1822030"/>
    <n v="0"/>
    <n v="1822030"/>
    <d v="2026-09-24T00:00:00"/>
    <m/>
    <d v="2026-09-24T00:00:00"/>
    <n v="0"/>
    <m/>
    <n v="4.6998467592566158"/>
    <s v="Nợ quá hạn 30 ngày"/>
    <d v="2026-09-24T00:00:00"/>
    <s v=""/>
    <m/>
    <m/>
    <x v="0"/>
    <x v="0"/>
    <m/>
    <s v="000687851822030"/>
    <e v="#N/A"/>
  </r>
  <r>
    <x v="35"/>
    <x v="12"/>
    <d v="2026-09-24T00:00:00"/>
    <s v="BH27237"/>
    <d v="2026-09-24T00:00:00"/>
    <s v="00068787"/>
    <s v="18013786"/>
    <n v="1455265"/>
    <n v="0"/>
    <n v="116421"/>
    <n v="1571686"/>
    <s v="Bán hàng"/>
    <m/>
    <m/>
    <n v="0"/>
    <n v="1571686"/>
    <n v="0"/>
    <n v="1571686"/>
    <d v="2026-09-24T00:00:00"/>
    <m/>
    <d v="2026-09-24T00:00:00"/>
    <n v="0"/>
    <m/>
    <n v="4.6998467592566158"/>
    <s v="Nợ quá hạn 30 ngày"/>
    <d v="2026-09-24T00:00:00"/>
    <s v=""/>
    <m/>
    <m/>
    <x v="0"/>
    <x v="0"/>
    <m/>
    <s v="000687871571686"/>
    <e v="#N/A"/>
  </r>
  <r>
    <x v="15"/>
    <x v="15"/>
    <d v="2026-09-24T00:00:00"/>
    <s v="BH27246"/>
    <d v="2026-09-24T00:00:00"/>
    <s v="00068796"/>
    <s v="TC91074251"/>
    <n v="7317750"/>
    <n v="0"/>
    <n v="585420"/>
    <n v="7903170"/>
    <s v="Bán hàng"/>
    <m/>
    <m/>
    <n v="0"/>
    <n v="7903170"/>
    <n v="0"/>
    <n v="7903170"/>
    <d v="2026-09-24T00:00:00"/>
    <m/>
    <d v="2026-09-24T00:00:00"/>
    <n v="0"/>
    <m/>
    <n v="4.6998467592566158"/>
    <s v="Nợ quá hạn 30 ngày"/>
    <d v="2026-09-24T00:00:00"/>
    <s v=""/>
    <m/>
    <m/>
    <x v="0"/>
    <x v="0"/>
    <m/>
    <s v="000687967903170"/>
    <e v="#N/A"/>
  </r>
  <r>
    <x v="28"/>
    <x v="7"/>
    <d v="2026-09-24T00:00:00"/>
    <s v="BH27243"/>
    <d v="2026-09-24T00:00:00"/>
    <s v="00068793"/>
    <s v="TC23463506"/>
    <n v="1615480"/>
    <n v="0"/>
    <n v="129238"/>
    <n v="1744718"/>
    <s v="Bán hàng"/>
    <m/>
    <m/>
    <n v="0"/>
    <n v="1744718"/>
    <n v="0"/>
    <n v="1744718"/>
    <d v="2026-09-24T00:00:00"/>
    <m/>
    <d v="2026-09-24T00:00:00"/>
    <n v="0"/>
    <m/>
    <n v="4.6998467592566158"/>
    <s v="Nợ quá hạn 30 ngày"/>
    <d v="2026-09-24T00:00:00"/>
    <s v=""/>
    <m/>
    <m/>
    <x v="0"/>
    <x v="0"/>
    <m/>
    <s v="000687931744718"/>
    <e v="#N/A"/>
  </r>
  <r>
    <x v="29"/>
    <x v="1"/>
    <d v="2026-09-24T00:00:00"/>
    <s v="BH27245"/>
    <d v="2026-09-24T00:00:00"/>
    <s v="00068795"/>
    <s v="TC25060365"/>
    <n v="3230960"/>
    <n v="0"/>
    <n v="258477"/>
    <n v="3489437"/>
    <s v="Bán hàng"/>
    <m/>
    <m/>
    <n v="0"/>
    <n v="3489437"/>
    <n v="0"/>
    <n v="3489437"/>
    <d v="2026-09-24T00:00:00"/>
    <m/>
    <d v="2026-09-24T00:00:00"/>
    <n v="0"/>
    <m/>
    <n v="4.6998467592566158"/>
    <s v="Nợ quá hạn 30 ngày"/>
    <d v="2026-09-24T00:00:00"/>
    <s v=""/>
    <m/>
    <m/>
    <x v="0"/>
    <x v="0"/>
    <m/>
    <s v="000687953489437"/>
    <e v="#N/A"/>
  </r>
  <r>
    <x v="29"/>
    <x v="1"/>
    <d v="2026-09-24T00:00:00"/>
    <s v="BH27244"/>
    <d v="2026-09-24T00:00:00"/>
    <s v="00068794"/>
    <s v="TC25060109"/>
    <n v="4442600"/>
    <n v="0"/>
    <n v="355408"/>
    <n v="4798008"/>
    <s v="Bán hàng"/>
    <m/>
    <m/>
    <n v="0"/>
    <n v="4798008"/>
    <n v="0"/>
    <n v="4798008"/>
    <d v="2026-09-24T00:00:00"/>
    <m/>
    <d v="2026-09-24T00:00:00"/>
    <n v="0"/>
    <m/>
    <n v="4.6998467592566158"/>
    <s v="Nợ quá hạn 30 ngày"/>
    <d v="2026-09-24T00:00:00"/>
    <s v=""/>
    <m/>
    <m/>
    <x v="0"/>
    <x v="0"/>
    <m/>
    <s v="000687944798008"/>
    <e v="#N/A"/>
  </r>
  <r>
    <x v="22"/>
    <x v="2"/>
    <d v="2026-09-24T00:00:00"/>
    <s v="BH27242"/>
    <d v="2026-09-24T00:00:00"/>
    <s v="00068792"/>
    <s v="TC22091667"/>
    <n v="1166110"/>
    <n v="0"/>
    <n v="93289"/>
    <n v="1259399"/>
    <s v="Bán hàng"/>
    <m/>
    <m/>
    <n v="0"/>
    <n v="1259399"/>
    <n v="0"/>
    <n v="1259399"/>
    <d v="2026-09-24T00:00:00"/>
    <m/>
    <d v="2026-09-24T00:00:00"/>
    <n v="0"/>
    <m/>
    <n v="4.6998467592566158"/>
    <s v="Nợ quá hạn 30 ngày"/>
    <d v="2026-09-24T00:00:00"/>
    <s v=""/>
    <m/>
    <m/>
    <x v="0"/>
    <x v="0"/>
    <m/>
    <s v="000687921259399"/>
    <e v="#N/A"/>
  </r>
  <r>
    <x v="19"/>
    <x v="6"/>
    <d v="2026-09-24T00:00:00"/>
    <s v="BH27239"/>
    <d v="2026-09-24T00:00:00"/>
    <s v="00068789"/>
    <s v="TC16274129"/>
    <n v="3224123"/>
    <n v="0"/>
    <n v="257930"/>
    <n v="3482053"/>
    <s v="Bán hàng"/>
    <m/>
    <m/>
    <n v="0"/>
    <n v="3482053"/>
    <n v="0"/>
    <n v="3482053"/>
    <d v="2026-09-24T00:00:00"/>
    <m/>
    <d v="2026-09-24T00:00:00"/>
    <n v="0"/>
    <m/>
    <n v="4.6998467592566158"/>
    <s v="Nợ quá hạn 30 ngày"/>
    <d v="2026-09-24T00:00:00"/>
    <s v=""/>
    <m/>
    <m/>
    <x v="0"/>
    <x v="0"/>
    <m/>
    <s v="000687893482053"/>
    <e v="#N/A"/>
  </r>
  <r>
    <x v="20"/>
    <x v="3"/>
    <d v="2026-09-24T00:00:00"/>
    <s v="BH27241"/>
    <d v="2026-09-24T00:00:00"/>
    <s v="00068791"/>
    <s v="TC17465535"/>
    <n v="2781590"/>
    <n v="0"/>
    <n v="222527"/>
    <n v="3004117"/>
    <s v="Bán hàng"/>
    <m/>
    <m/>
    <n v="0"/>
    <n v="3004117"/>
    <n v="0"/>
    <n v="3004117"/>
    <d v="2026-09-24T00:00:00"/>
    <m/>
    <d v="2026-09-24T00:00:00"/>
    <n v="0"/>
    <m/>
    <n v="4.6998467592566158"/>
    <s v="Nợ quá hạn 30 ngày"/>
    <d v="2026-09-24T00:00:00"/>
    <s v=""/>
    <m/>
    <m/>
    <x v="0"/>
    <x v="0"/>
    <m/>
    <s v="000687913004117"/>
    <e v="#N/A"/>
  </r>
  <r>
    <x v="35"/>
    <x v="12"/>
    <d v="2026-09-24T00:00:00"/>
    <s v="BH27236"/>
    <d v="2026-09-24T00:00:00"/>
    <s v="00068786"/>
    <s v="18013692"/>
    <n v="2221300"/>
    <n v="0"/>
    <n v="177704"/>
    <n v="2399004"/>
    <s v="Bán hàng"/>
    <m/>
    <m/>
    <n v="0"/>
    <n v="2399004"/>
    <n v="0"/>
    <n v="2399004"/>
    <d v="2026-09-24T00:00:00"/>
    <m/>
    <d v="2026-09-24T00:00:00"/>
    <n v="0"/>
    <m/>
    <n v="4.6998467592566158"/>
    <s v="Nợ quá hạn 30 ngày"/>
    <d v="2026-09-24T00:00:00"/>
    <s v=""/>
    <m/>
    <m/>
    <x v="0"/>
    <x v="0"/>
    <m/>
    <s v="000687862399004"/>
    <e v="#N/A"/>
  </r>
  <r>
    <x v="32"/>
    <x v="19"/>
    <d v="2026-09-24T00:00:00"/>
    <s v="BH53345"/>
    <d v="2026-09-24T00:00:00"/>
    <m/>
    <s v="MEGA-HNI-BTL-0006"/>
    <n v="3934490"/>
    <n v="0"/>
    <n v="314759"/>
    <n v="4249249"/>
    <s v="Bán hàng"/>
    <m/>
    <m/>
    <n v="0"/>
    <n v="4249249"/>
    <n v="0"/>
    <n v="4249249"/>
    <d v="2026-09-24T00:00:00"/>
    <m/>
    <d v="2026-09-24T00:00:00"/>
    <n v="0"/>
    <m/>
    <n v="4.6998467592566158"/>
    <s v="Nợ quá hạn 30 ngày"/>
    <d v="2026-09-24T00:00:00"/>
    <s v=""/>
    <m/>
    <m/>
    <x v="0"/>
    <x v="0"/>
    <m/>
    <s v="4249249"/>
    <e v="#N/A"/>
  </r>
  <r>
    <x v="26"/>
    <x v="17"/>
    <d v="2026-09-25T00:00:00"/>
    <s v="BH27412"/>
    <d v="2026-09-25T00:00:00"/>
    <s v="00068798"/>
    <s v="11042549"/>
    <n v="1172685"/>
    <n v="0"/>
    <n v="93815"/>
    <n v="1266500"/>
    <s v="Bán hàng"/>
    <m/>
    <m/>
    <n v="0"/>
    <n v="1266500"/>
    <n v="0"/>
    <n v="1266500"/>
    <d v="2026-09-25T00:00:00"/>
    <m/>
    <d v="2026-09-25T00:00:00"/>
    <n v="0"/>
    <m/>
    <n v="3.6998467592566158"/>
    <s v="Nợ quá hạn 30 ngày"/>
    <d v="2026-09-25T00:00:00"/>
    <s v=""/>
    <m/>
    <m/>
    <x v="0"/>
    <x v="0"/>
    <m/>
    <s v="000687981266500"/>
    <e v="#N/A"/>
  </r>
  <r>
    <x v="18"/>
    <x v="16"/>
    <d v="2026-09-25T00:00:00"/>
    <s v="BH27411"/>
    <d v="2026-09-25T00:00:00"/>
    <s v="00068797"/>
    <s v="12324414"/>
    <n v="2305800"/>
    <n v="0"/>
    <n v="184464"/>
    <n v="2490264"/>
    <s v="Bán hàng"/>
    <m/>
    <m/>
    <n v="0"/>
    <n v="2490264"/>
    <n v="0"/>
    <n v="2490264"/>
    <d v="2026-09-25T00:00:00"/>
    <m/>
    <d v="2026-09-25T00:00:00"/>
    <n v="0"/>
    <m/>
    <n v="3.6998467592566158"/>
    <s v="Nợ quá hạn 30 ngày"/>
    <d v="2026-09-25T00:00:00"/>
    <s v=""/>
    <m/>
    <m/>
    <x v="0"/>
    <x v="0"/>
    <m/>
    <s v="000687972490264"/>
    <e v="#N/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F59806-682B-46F7-9633-B1311FC2EBE6}" name="PivotTable2"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5" firstHeaderRow="1" firstDataRow="1" firstDataCol="2"/>
  <pivotFields count="34">
    <pivotField compact="0" outline="0" showAll="0" defaultSubtotal="0">
      <items count="238">
        <item m="1" x="233"/>
        <item m="1" x="230"/>
        <item m="1" x="231"/>
        <item m="1" x="236"/>
        <item m="1" x="234"/>
        <item m="1" x="235"/>
        <item m="1" x="232"/>
        <item m="1" x="237"/>
        <item m="1" x="229"/>
        <item x="6"/>
        <item x="12"/>
        <item x="5"/>
        <item x="1"/>
        <item x="2"/>
        <item x="3"/>
        <item x="13"/>
        <item x="9"/>
        <item x="0"/>
        <item x="10"/>
        <item x="4"/>
        <item x="8"/>
        <item x="14"/>
        <item x="11"/>
        <item x="7"/>
        <item m="1" x="68"/>
        <item m="1" x="66"/>
        <item m="1" x="59"/>
        <item m="1" x="61"/>
        <item m="1" x="70"/>
        <item m="1" x="71"/>
        <item m="1" x="67"/>
        <item m="1" x="64"/>
        <item m="1" x="60"/>
        <item m="1" x="69"/>
        <item m="1" x="63"/>
        <item m="1" x="65"/>
        <item m="1" x="62"/>
        <item m="1" x="52"/>
        <item m="1" x="54"/>
        <item m="1" x="56"/>
        <item m="1" x="53"/>
        <item m="1" x="57"/>
        <item m="1" x="55"/>
        <item m="1" x="49"/>
        <item m="1" x="43"/>
        <item m="1" x="46"/>
        <item m="1" x="44"/>
        <item m="1" x="50"/>
        <item m="1" x="45"/>
        <item m="1" x="51"/>
        <item m="1" x="199"/>
        <item m="1" x="133"/>
        <item m="1" x="119"/>
        <item m="1" x="185"/>
        <item m="1" x="98"/>
        <item m="1" x="195"/>
        <item m="1" x="121"/>
        <item m="1" x="189"/>
        <item m="1" x="213"/>
        <item m="1" x="134"/>
        <item m="1" x="205"/>
        <item m="1" x="97"/>
        <item m="1" x="100"/>
        <item m="1" x="112"/>
        <item m="1" x="101"/>
        <item m="1" x="176"/>
        <item m="1" x="158"/>
        <item m="1" x="139"/>
        <item m="1" x="140"/>
        <item m="1" x="168"/>
        <item m="1" x="94"/>
        <item m="1" x="186"/>
        <item m="1" x="163"/>
        <item m="1" x="162"/>
        <item m="1" x="157"/>
        <item m="1" x="120"/>
        <item m="1" x="165"/>
        <item m="1" x="132"/>
        <item m="1" x="117"/>
        <item m="1" x="124"/>
        <item m="1" x="122"/>
        <item m="1" x="172"/>
        <item m="1" x="105"/>
        <item m="1" x="175"/>
        <item m="1" x="173"/>
        <item m="1" x="113"/>
        <item m="1" x="138"/>
        <item m="1" x="149"/>
        <item m="1" x="111"/>
        <item m="1" x="183"/>
        <item m="1" x="148"/>
        <item m="1" x="181"/>
        <item m="1" x="166"/>
        <item m="1" x="118"/>
        <item m="1" x="194"/>
        <item m="1" x="193"/>
        <item m="1" x="142"/>
        <item m="1" x="187"/>
        <item m="1" x="197"/>
        <item m="1" x="152"/>
        <item m="1" x="116"/>
        <item m="1" x="135"/>
        <item m="1" x="107"/>
        <item m="1" x="114"/>
        <item m="1" x="115"/>
        <item m="1" x="174"/>
        <item m="1" x="103"/>
        <item m="1" x="99"/>
        <item m="1" x="153"/>
        <item m="1" x="150"/>
        <item m="1" x="131"/>
        <item m="1" x="125"/>
        <item m="1" x="136"/>
        <item m="1" x="192"/>
        <item m="1" x="204"/>
        <item m="1" x="108"/>
        <item m="1" x="167"/>
        <item m="1" x="170"/>
        <item m="1" x="159"/>
        <item m="1" x="171"/>
        <item m="1" x="96"/>
        <item m="1" x="146"/>
        <item m="1" x="145"/>
        <item m="1" x="178"/>
        <item m="1" x="143"/>
        <item m="1" x="144"/>
        <item m="1" x="179"/>
        <item m="1" x="123"/>
        <item m="1" x="141"/>
        <item m="1" x="110"/>
        <item m="1" x="102"/>
        <item m="1" x="169"/>
        <item m="1" x="106"/>
        <item m="1" x="104"/>
        <item m="1" x="182"/>
        <item m="1" x="191"/>
        <item m="1" x="206"/>
        <item m="1" x="126"/>
        <item m="1" x="93"/>
        <item m="1" x="196"/>
        <item m="1" x="203"/>
        <item m="1" x="155"/>
        <item m="1" x="137"/>
        <item m="1" x="212"/>
        <item m="1" x="95"/>
        <item m="1" x="180"/>
        <item m="1" x="208"/>
        <item m="1" x="128"/>
        <item m="1" x="58"/>
        <item m="1" x="216"/>
        <item m="1" x="74"/>
        <item m="1" x="75"/>
        <item m="1" x="76"/>
        <item m="1" x="217"/>
        <item m="1" x="90"/>
        <item m="1" x="88"/>
        <item m="1" x="89"/>
        <item m="1" x="91"/>
        <item m="1" x="92"/>
        <item m="1" x="222"/>
        <item m="1" x="226"/>
        <item m="1" x="225"/>
        <item m="1" x="228"/>
        <item m="1" x="227"/>
        <item m="1" x="41"/>
        <item m="1" x="42"/>
        <item m="1" x="40"/>
        <item m="1" x="218"/>
        <item m="1" x="219"/>
        <item m="1" x="220"/>
        <item m="1" x="221"/>
        <item m="1" x="198"/>
        <item m="1" x="184"/>
        <item m="1" x="160"/>
        <item m="1" x="209"/>
        <item m="1" x="190"/>
        <item m="1" x="214"/>
        <item m="1" x="223"/>
        <item m="1" x="224"/>
        <item m="1" x="47"/>
        <item m="1" x="48"/>
        <item m="1" x="72"/>
        <item m="1" x="73"/>
        <item m="1" x="77"/>
        <item m="1" x="78"/>
        <item m="1" x="79"/>
        <item m="1" x="80"/>
        <item m="1" x="81"/>
        <item m="1" x="82"/>
        <item m="1" x="83"/>
        <item m="1" x="84"/>
        <item m="1" x="85"/>
        <item m="1" x="86"/>
        <item m="1" x="87"/>
        <item m="1" x="109"/>
        <item m="1" x="127"/>
        <item m="1" x="129"/>
        <item m="1" x="130"/>
        <item m="1" x="147"/>
        <item m="1" x="151"/>
        <item m="1" x="154"/>
        <item m="1" x="156"/>
        <item m="1" x="161"/>
        <item m="1" x="164"/>
        <item m="1" x="177"/>
        <item m="1" x="188"/>
        <item m="1" x="200"/>
        <item m="1" x="201"/>
        <item m="1" x="202"/>
        <item m="1" x="207"/>
        <item m="1" x="210"/>
        <item m="1" x="211"/>
        <item m="1" x="215"/>
        <item x="15"/>
        <item x="16"/>
        <item x="17"/>
        <item x="18"/>
        <item x="19"/>
        <item x="20"/>
        <item x="21"/>
        <item x="22"/>
        <item x="23"/>
        <item x="24"/>
        <item x="25"/>
        <item x="26"/>
        <item x="27"/>
        <item x="28"/>
        <item x="29"/>
        <item x="30"/>
        <item x="31"/>
        <item x="32"/>
        <item x="33"/>
        <item x="34"/>
        <item x="35"/>
        <item x="36"/>
        <item x="37"/>
        <item x="38"/>
        <item x="39"/>
      </items>
    </pivotField>
    <pivotField compact="0" outline="0" showAll="0" defaultSubtotal="0">
      <items count="426">
        <item m="1" x="420"/>
        <item m="1" x="424"/>
        <item m="1" x="422"/>
        <item m="1" x="425"/>
        <item m="1" x="423"/>
        <item m="1" x="421"/>
        <item m="1" x="266"/>
        <item x="6"/>
        <item x="12"/>
        <item x="5"/>
        <item x="1"/>
        <item x="2"/>
        <item x="3"/>
        <item x="13"/>
        <item x="9"/>
        <item x="0"/>
        <item x="10"/>
        <item x="4"/>
        <item x="8"/>
        <item x="14"/>
        <item x="11"/>
        <item x="7"/>
        <item m="1" x="53"/>
        <item m="1" x="51"/>
        <item m="1" x="44"/>
        <item m="1" x="46"/>
        <item m="1" x="55"/>
        <item m="1" x="56"/>
        <item m="1" x="52"/>
        <item m="1" x="49"/>
        <item m="1" x="45"/>
        <item m="1" x="54"/>
        <item m="1" x="48"/>
        <item m="1" x="50"/>
        <item m="1" x="47"/>
        <item m="1" x="37"/>
        <item m="1" x="39"/>
        <item m="1" x="41"/>
        <item m="1" x="38"/>
        <item m="1" x="42"/>
        <item m="1" x="40"/>
        <item m="1" x="34"/>
        <item m="1" x="28"/>
        <item m="1" x="31"/>
        <item m="1" x="29"/>
        <item m="1" x="35"/>
        <item m="1" x="30"/>
        <item m="1" x="36"/>
        <item m="1" x="184"/>
        <item m="1" x="118"/>
        <item m="1" x="104"/>
        <item m="1" x="170"/>
        <item m="1" x="83"/>
        <item m="1" x="180"/>
        <item m="1" x="106"/>
        <item m="1" x="174"/>
        <item m="1" x="199"/>
        <item m="1" x="119"/>
        <item m="1" x="190"/>
        <item m="1" x="82"/>
        <item m="1" x="85"/>
        <item m="1" x="97"/>
        <item m="1" x="86"/>
        <item m="1" x="161"/>
        <item m="1" x="200"/>
        <item m="1" x="143"/>
        <item m="1" x="124"/>
        <item m="1" x="125"/>
        <item m="1" x="153"/>
        <item m="1" x="79"/>
        <item m="1" x="171"/>
        <item m="1" x="148"/>
        <item m="1" x="147"/>
        <item m="1" x="142"/>
        <item m="1" x="105"/>
        <item m="1" x="150"/>
        <item m="1" x="117"/>
        <item m="1" x="102"/>
        <item m="1" x="109"/>
        <item m="1" x="107"/>
        <item m="1" x="157"/>
        <item m="1" x="90"/>
        <item m="1" x="160"/>
        <item m="1" x="158"/>
        <item m="1" x="98"/>
        <item m="1" x="123"/>
        <item m="1" x="134"/>
        <item m="1" x="96"/>
        <item m="1" x="168"/>
        <item m="1" x="133"/>
        <item m="1" x="166"/>
        <item m="1" x="151"/>
        <item m="1" x="103"/>
        <item m="1" x="179"/>
        <item m="1" x="178"/>
        <item m="1" x="127"/>
        <item m="1" x="172"/>
        <item m="1" x="182"/>
        <item m="1" x="137"/>
        <item m="1" x="101"/>
        <item m="1" x="120"/>
        <item m="1" x="92"/>
        <item m="1" x="99"/>
        <item m="1" x="100"/>
        <item m="1" x="159"/>
        <item m="1" x="88"/>
        <item m="1" x="84"/>
        <item m="1" x="138"/>
        <item m="1" x="135"/>
        <item m="1" x="116"/>
        <item m="1" x="110"/>
        <item m="1" x="121"/>
        <item m="1" x="177"/>
        <item m="1" x="189"/>
        <item m="1" x="93"/>
        <item m="1" x="152"/>
        <item m="1" x="155"/>
        <item m="1" x="144"/>
        <item m="1" x="156"/>
        <item m="1" x="81"/>
        <item m="1" x="131"/>
        <item m="1" x="130"/>
        <item m="1" x="163"/>
        <item m="1" x="128"/>
        <item m="1" x="129"/>
        <item m="1" x="196"/>
        <item m="1" x="108"/>
        <item m="1" x="126"/>
        <item m="1" x="95"/>
        <item m="1" x="87"/>
        <item m="1" x="154"/>
        <item m="1" x="91"/>
        <item m="1" x="89"/>
        <item m="1" x="167"/>
        <item m="1" x="176"/>
        <item m="1" x="191"/>
        <item m="1" x="201"/>
        <item m="1" x="111"/>
        <item m="1" x="78"/>
        <item m="1" x="181"/>
        <item m="1" x="188"/>
        <item m="1" x="140"/>
        <item m="1" x="122"/>
        <item m="1" x="198"/>
        <item m="1" x="80"/>
        <item m="1" x="165"/>
        <item m="1" x="193"/>
        <item m="1" x="113"/>
        <item m="1" x="43"/>
        <item m="1" x="253"/>
        <item m="1" x="59"/>
        <item m="1" x="60"/>
        <item m="1" x="61"/>
        <item m="1" x="254"/>
        <item m="1" x="75"/>
        <item m="1" x="73"/>
        <item m="1" x="74"/>
        <item m="1" x="76"/>
        <item m="1" x="77"/>
        <item m="1" x="259"/>
        <item m="1" x="263"/>
        <item m="1" x="262"/>
        <item m="1" x="265"/>
        <item m="1" x="264"/>
        <item m="1" x="26"/>
        <item m="1" x="27"/>
        <item m="1" x="25"/>
        <item m="1" x="255"/>
        <item m="1" x="256"/>
        <item m="1" x="257"/>
        <item m="1" x="258"/>
        <item m="1" x="268"/>
        <item m="1" x="269"/>
        <item m="1" x="270"/>
        <item m="1" x="271"/>
        <item m="1" x="272"/>
        <item m="1" x="273"/>
        <item m="1" x="274"/>
        <item m="1" x="275"/>
        <item m="1" x="276"/>
        <item m="1" x="277"/>
        <item m="1" x="278"/>
        <item m="1" x="279"/>
        <item m="1" x="280"/>
        <item m="1" x="281"/>
        <item m="1" x="282"/>
        <item m="1" x="283"/>
        <item m="1" x="284"/>
        <item m="1" x="285"/>
        <item m="1" x="286"/>
        <item m="1" x="287"/>
        <item m="1" x="288"/>
        <item m="1" x="289"/>
        <item m="1" x="290"/>
        <item m="1" x="291"/>
        <item m="1" x="292"/>
        <item m="1" x="293"/>
        <item m="1" x="294"/>
        <item m="1" x="295"/>
        <item m="1" x="296"/>
        <item m="1" x="297"/>
        <item m="1" x="298"/>
        <item m="1" x="299"/>
        <item m="1" x="300"/>
        <item m="1" x="301"/>
        <item m="1" x="302"/>
        <item m="1" x="303"/>
        <item m="1" x="304"/>
        <item m="1" x="305"/>
        <item m="1" x="306"/>
        <item m="1" x="307"/>
        <item m="1" x="308"/>
        <item m="1" x="309"/>
        <item m="1" x="310"/>
        <item m="1" x="311"/>
        <item m="1" x="312"/>
        <item m="1" x="313"/>
        <item m="1" x="314"/>
        <item m="1" x="315"/>
        <item m="1" x="316"/>
        <item m="1" x="317"/>
        <item m="1" x="318"/>
        <item m="1" x="319"/>
        <item m="1" x="320"/>
        <item m="1" x="321"/>
        <item m="1" x="322"/>
        <item m="1" x="323"/>
        <item m="1" x="324"/>
        <item m="1" x="325"/>
        <item m="1" x="326"/>
        <item m="1" x="327"/>
        <item m="1" x="328"/>
        <item m="1" x="329"/>
        <item m="1" x="330"/>
        <item m="1" x="331"/>
        <item m="1" x="332"/>
        <item m="1" x="333"/>
        <item m="1" x="334"/>
        <item m="1" x="335"/>
        <item m="1" x="336"/>
        <item m="1" x="337"/>
        <item m="1" x="338"/>
        <item m="1" x="339"/>
        <item m="1" x="340"/>
        <item m="1" x="341"/>
        <item m="1" x="342"/>
        <item m="1" x="343"/>
        <item m="1" x="344"/>
        <item m="1" x="345"/>
        <item m="1" x="346"/>
        <item m="1" x="347"/>
        <item m="1" x="348"/>
        <item m="1" x="349"/>
        <item m="1" x="350"/>
        <item m="1" x="351"/>
        <item m="1" x="352"/>
        <item m="1" x="353"/>
        <item m="1" x="354"/>
        <item m="1" x="355"/>
        <item m="1" x="356"/>
        <item m="1" x="357"/>
        <item m="1" x="358"/>
        <item m="1" x="359"/>
        <item m="1" x="360"/>
        <item m="1" x="361"/>
        <item m="1" x="362"/>
        <item m="1" x="363"/>
        <item m="1" x="364"/>
        <item m="1" x="365"/>
        <item m="1" x="366"/>
        <item m="1" x="367"/>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260"/>
        <item m="1" x="261"/>
        <item m="1" x="267"/>
        <item m="1" x="32"/>
        <item m="1" x="33"/>
        <item m="1" x="57"/>
        <item m="1" x="58"/>
        <item m="1" x="62"/>
        <item m="1" x="63"/>
        <item m="1" x="64"/>
        <item m="1" x="65"/>
        <item m="1" x="66"/>
        <item m="1" x="67"/>
        <item m="1" x="68"/>
        <item m="1" x="69"/>
        <item m="1" x="70"/>
        <item m="1" x="71"/>
        <item m="1" x="72"/>
        <item m="1" x="94"/>
        <item m="1" x="112"/>
        <item m="1" x="114"/>
        <item m="1" x="115"/>
        <item m="1" x="132"/>
        <item m="1" x="136"/>
        <item m="1" x="139"/>
        <item m="1" x="141"/>
        <item m="1" x="145"/>
        <item m="1" x="146"/>
        <item m="1" x="149"/>
        <item m="1" x="162"/>
        <item m="1" x="164"/>
        <item m="1" x="169"/>
        <item m="1" x="173"/>
        <item m="1" x="175"/>
        <item m="1" x="183"/>
        <item m="1" x="185"/>
        <item m="1" x="186"/>
        <item m="1" x="187"/>
        <item m="1" x="192"/>
        <item m="1" x="194"/>
        <item m="1" x="195"/>
        <item m="1" x="197"/>
        <item m="1" x="202"/>
        <item m="1" x="203"/>
        <item m="1" x="204"/>
        <item m="1" x="205"/>
        <item m="1" x="206"/>
        <item m="1" x="207"/>
        <item m="1" x="208"/>
        <item m="1" x="209"/>
        <item m="1" x="210"/>
        <item m="1" x="211"/>
        <item m="1" x="212"/>
        <item m="1" x="213"/>
        <item m="1" x="214"/>
        <item m="1" x="215"/>
        <item m="1" x="216"/>
        <item m="1" x="217"/>
        <item m="1" x="218"/>
        <item m="1" x="219"/>
        <item m="1" x="220"/>
        <item m="1" x="221"/>
        <item m="1" x="222"/>
        <item m="1" x="223"/>
        <item m="1" x="224"/>
        <item m="1" x="225"/>
        <item m="1" x="226"/>
        <item m="1" x="227"/>
        <item m="1" x="228"/>
        <item m="1" x="229"/>
        <item m="1" x="230"/>
        <item m="1" x="231"/>
        <item m="1" x="232"/>
        <item m="1" x="233"/>
        <item m="1" x="234"/>
        <item m="1" x="235"/>
        <item m="1" x="236"/>
        <item m="1" x="237"/>
        <item m="1" x="238"/>
        <item m="1" x="239"/>
        <item m="1" x="240"/>
        <item m="1" x="241"/>
        <item m="1" x="242"/>
        <item m="1" x="243"/>
        <item m="1" x="244"/>
        <item m="1" x="245"/>
        <item m="1" x="246"/>
        <item m="1" x="247"/>
        <item m="1" x="248"/>
        <item m="1" x="249"/>
        <item m="1" x="250"/>
        <item m="1" x="251"/>
        <item m="1" x="252"/>
        <item x="15"/>
        <item x="16"/>
        <item x="17"/>
        <item x="18"/>
        <item x="19"/>
        <item x="20"/>
        <item x="21"/>
        <item x="22"/>
        <item x="23"/>
        <item x="24"/>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4" outline="0" showAll="0" defaultSubtotal="0"/>
    <pivotField compact="0" numFmtId="38" outline="0" showAll="0" defaultSubtotal="0"/>
    <pivotField compact="0" numFmtId="164"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4" outline="0" showAll="0" defaultSubtotal="0"/>
    <pivotField compact="0" outline="0" showAll="0" defaultSubtotal="0"/>
    <pivotField compact="0" numFmtId="164"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defaultSubtotal="0">
      <items count="15">
        <item x="0"/>
        <item m="1" x="9"/>
        <item m="1" x="8"/>
        <item m="1" x="4"/>
        <item m="1" x="3"/>
        <item m="1" x="5"/>
        <item m="1" x="13"/>
        <item m="1" x="10"/>
        <item m="1" x="6"/>
        <item m="1" x="7"/>
        <item m="1" x="1"/>
        <item m="1" x="11"/>
        <item m="1" x="14"/>
        <item m="1" x="12"/>
        <item m="1" x="2"/>
      </items>
    </pivotField>
    <pivotField axis="axisRow" compact="0" outline="0" subtotalTop="0" showAll="0" defaultSubtotal="0">
      <items count="15">
        <item m="1" x="14"/>
        <item m="1" x="4"/>
        <item m="1" x="2"/>
        <item m="1" x="11"/>
        <item m="1" x="5"/>
        <item m="1" x="8"/>
        <item m="1" x="3"/>
        <item m="1" x="9"/>
        <item m="1" x="1"/>
        <item m="1" x="13"/>
        <item m="1" x="7"/>
        <item m="1" x="10"/>
        <item m="1" x="6"/>
        <item m="1" x="12"/>
        <item x="0"/>
      </items>
    </pivotField>
    <pivotField compact="0" outline="0" subtotalTop="0" showAll="0" defaultSubtotal="0"/>
    <pivotField compact="0" outline="0" subtotalTop="0" showAll="0" defaultSubtotal="0"/>
    <pivotField compact="0" outline="0" subtotalTop="0" showAll="0" defaultSubtotal="0"/>
  </pivotFields>
  <rowFields count="2">
    <field x="29"/>
    <field x="30"/>
  </rowFields>
  <rowItems count="1">
    <i>
      <x/>
      <x v="14"/>
    </i>
  </rowItems>
  <colItems count="1">
    <i/>
  </colItems>
  <formats count="3">
    <format dxfId="38">
      <pivotArea type="all" dataOnly="0" outline="0" fieldPosition="0"/>
    </format>
    <format dxfId="37">
      <pivotArea field="0" type="button" dataOnly="0" labelOnly="1" outline="0"/>
    </format>
    <format dxfId="36">
      <pivotArea field="1"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CC61EF-625E-4CBB-9546-293B912900AF}" name="Table1" displayName="Table1" ref="A3:AH1590" totalsRowShown="0" headerRowDxfId="75" dataDxfId="74" tableBorderDxfId="73">
  <autoFilter ref="A3:AH1590" xr:uid="{59CC61EF-625E-4CBB-9546-293B912900AF}"/>
  <sortState xmlns:xlrd2="http://schemas.microsoft.com/office/spreadsheetml/2017/richdata2" ref="A4:AF1196">
    <sortCondition ref="C3:C1196"/>
  </sortState>
  <tableColumns count="34">
    <tableColumn id="1" xr3:uid="{4F10F7B6-A495-4137-BBCE-EA2FBC5FCA85}" name="Mã khách hàng" dataDxfId="72"/>
    <tableColumn id="2" xr3:uid="{DE12C852-BB0B-45D9-89F6-5621AE45A0F4}" name="Tên Khách hàng" dataDxfId="71"/>
    <tableColumn id="3" xr3:uid="{131C571C-C8A2-4C1F-A443-56776C98B8D6}" name="Ngày hạch toán" dataDxfId="70"/>
    <tableColumn id="4" xr3:uid="{57345391-023E-49F9-82DA-9EDDE7EF022C}" name="Số chứng từ" dataDxfId="69"/>
    <tableColumn id="5" xr3:uid="{B723AC7D-96D3-4361-B340-D0E8805260AE}" name="Ngày hóa đơn" dataDxfId="68"/>
    <tableColumn id="6" xr3:uid="{1D525C71-464F-48DA-A385-0A4E14C0AA89}" name="Số hóa đơn" dataDxfId="67"/>
    <tableColumn id="7" xr3:uid="{0CF393C6-432D-4960-8B99-5659957BBDD8}" name="Diễn giải" dataDxfId="66"/>
    <tableColumn id="8" xr3:uid="{6E6A4805-8B19-456F-A4C3-00B82288AB9D}" name="Tiền hàng" dataDxfId="65"/>
    <tableColumn id="9" xr3:uid="{7AC2BB3F-A7D3-436A-A8A5-AC61F813C9BD}" name="Tiền chiết khấu" dataDxfId="64"/>
    <tableColumn id="10" xr3:uid="{3D40C9B4-7241-44AD-84B6-44C4FFC38B89}" name="Tiền VAT" dataDxfId="63"/>
    <tableColumn id="11" xr3:uid="{71DFF838-EAC1-40EA-BECF-CABF85F2A1A7}" name="Tổng giá trị" dataDxfId="62"/>
    <tableColumn id="12" xr3:uid="{4EAB3864-171F-40AC-B2C6-F25AD78983DD}" name="Phân loại" dataDxfId="61"/>
    <tableColumn id="14" xr3:uid="{93AFF463-D38B-4786-98FF-08925A520D03}" name="Ngày Thanh toán" dataDxfId="60"/>
    <tableColumn id="15" xr3:uid="{7FC27862-D676-4949-8749-9A75A24FBBA2}" name="Chứng từ Thanh toán" dataDxfId="59"/>
    <tableColumn id="16" xr3:uid="{8707F853-5993-40D7-99E4-B59D0D6031DE}" name="Số còn phải thu ĐK" dataDxfId="58" dataCellStyle="Comma [0]">
      <calculatedColumnFormula>IF(Table1[[#This Row],[Phân loại]]="Tồn đầu kỳ",Table1[[#This Row],[Tổng giá trị]],0)</calculatedColumnFormula>
    </tableColumn>
    <tableColumn id="31" xr3:uid="{FE412D09-A657-486F-BAA7-2C192419AC86}" name="Giá Trị HD sau CK" dataDxfId="57">
      <calculatedColumnFormula>IF(Table1[[#This Row],[Số còn phải thu ĐK]]&lt;&gt;0,0,IF(Table1[[#This Row],[Phân loại]]="Bán hàng",Table1[[#This Row],[Tổng giá trị]],-Table1[[#This Row],[Tổng giá trị]]))</calculatedColumnFormula>
    </tableColumn>
    <tableColumn id="32" xr3:uid="{2D3BE433-021F-4376-8AF3-6B32C43B861F}" name="Số tiền đã thu" dataDxfId="56" dataCellStyle="Comma [0]">
      <calculatedColumnFormula>IF(M4&lt;&gt;"",IF(O4&lt;&gt;0,O4,P4),0)</calculatedColumnFormula>
    </tableColumn>
    <tableColumn id="17" xr3:uid="{2DB64B32-E365-435A-8111-D7E8DA6A6012}" name="Số còn phải thu" dataDxfId="55">
      <calculatedColumnFormula>Table1[[#This Row],[Số còn phải thu ĐK]]+Table1[[#This Row],[Giá Trị HD sau CK]]-Table1[[#This Row],[Số tiền đã thu]]</calculatedColumnFormula>
    </tableColumn>
    <tableColumn id="33" xr3:uid="{1B931594-4091-4B6D-82B1-83D3D395FA9C}" name="Ngày tính CN" dataDxfId="54">
      <calculatedColumnFormula>IF(Table1[[#This Row],[Ngày hóa đơn]]&lt;&gt;"",Table1[[#This Row],[Ngày hóa đơn]],IF(Table1[[#This Row],[Ngày hạch toán]]&lt;&gt;"",Table1[[#This Row],[Ngày hạch toán]],""))</calculatedColumnFormula>
    </tableColumn>
    <tableColumn id="20" xr3:uid="{94444E75-8584-453A-BA27-858DB37929E0}" name="Số ngày được nợ" dataDxfId="53"/>
    <tableColumn id="21" xr3:uid="{39E54009-572C-413C-9330-C92B104624D3}" name="Hạn thanh toán" dataDxfId="52">
      <calculatedColumnFormula>IF(Table1[[#This Row],[Ngày tính CN]]="","",S4+T4)</calculatedColumnFormula>
    </tableColumn>
    <tableColumn id="22" xr3:uid="{7E664A74-F1FB-495F-A333-86AAF0F89783}" name="Số ngày nợ còn lại" dataDxfId="51" dataCellStyle="Comma [0]">
      <calculatedColumnFormula>IF(Table1[[#This Row],[Hạn thanh toán]]="","",IF((U4-NOW())&lt;0,0,(U4-NOW())))</calculatedColumnFormula>
    </tableColumn>
    <tableColumn id="23" xr3:uid="{3528F056-6D1E-4E13-A670-2B2FE36C6733}" name="Nhóm nợ trước hạn" dataDxfId="50"/>
    <tableColumn id="24" xr3:uid="{EACC4B53-78C0-406F-81A4-F15B114F10D6}" name="Số ngày quá hạn" dataDxfId="49" dataCellStyle="Comma [0]">
      <calculatedColumnFormula>IF(OR(U4="",R4=0),"",IF((U4-NOW())&lt;0,-(U4-NOW()),0))</calculatedColumnFormula>
    </tableColumn>
    <tableColumn id="25" xr3:uid="{E9167E62-3616-4230-AE39-6D9D5BB20B4C}" name="Nhóm nợ quá hạn" dataDxfId="48">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A737244A-B3DC-460C-80AB-B7FCA963BF15}" name="Tháng HĐ" dataDxfId="47">
      <calculatedColumnFormula>IF(S4="","",S4)</calculatedColumnFormula>
    </tableColumn>
    <tableColumn id="27" xr3:uid="{7A25BAB5-4334-4158-9D16-E336399F7263}" name="Tháng Thanh toán" dataDxfId="46">
      <calculatedColumnFormula>IF(M4="","",M4)</calculatedColumnFormula>
    </tableColumn>
    <tableColumn id="13" xr3:uid="{4CF86EFC-E278-4A66-B04B-886AC78537A7}" name="Ghi chú" dataDxfId="45"/>
    <tableColumn id="18" xr3:uid="{7EF4CD9C-0F1C-4594-9997-AFB1DC0E8F55}" name="Trạng Thái ghi sổ" dataDxfId="44"/>
    <tableColumn id="19" xr3:uid="{86535310-14A0-4C0F-B025-3161A2E29FE0}" name="NHÓM KHÁCH HÀNG" dataDxfId="43">
      <calculatedColumnFormula>VLOOKUP($A4,MA_KH!$A:$Q,MA_KH!O$1,0)</calculatedColumnFormula>
    </tableColumn>
    <tableColumn id="28" xr3:uid="{E0B5982D-D899-45E7-A9B2-DAD0EBD87702}" name="TÊN NHÓM KHÁCH HÀNG" dataDxfId="42">
      <calculatedColumnFormula>VLOOKUP($A4,MA_KH!$A:$Q,MA_KH!P$1,0)</calculatedColumnFormula>
    </tableColumn>
    <tableColumn id="29" xr3:uid="{C1D45964-4696-4090-A29F-E0C93F2BA713}" name="Nhân viên sale" dataDxfId="41"/>
    <tableColumn id="30" xr3:uid="{4D350DA3-162E-4103-8F52-DE9F859555D4}" name="Column1" dataDxfId="40">
      <calculatedColumnFormula>(Table1[[#This Row],[Số hóa đơn]])&amp;IF(OR(Table1[[#This Row],[Phân loại]]="Hàng trả",Table1[[#This Row],[Phân loại]]="Giảm công nợ"),-Table1[[#This Row],[Tổng giá trị]],Table1[[#This Row],[Tổng giá trị]])</calculatedColumnFormula>
    </tableColumn>
    <tableColumn id="34" xr3:uid="{1C141A48-07FF-4214-9A17-AE539CCEDFA0}" name="Ngày" dataDxfId="39">
      <calculatedColumnFormula>_xlfn.XLOOKUP(Table1[[#This Row],[Column1]],'Chi tiết tt Mega gửi'!P:P,'Chi tiết tt Mega gửi'!N:N)</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FA3BF1-7BBA-46E8-ACC3-4FA9242165E2}" name="Table13" displayName="Table13" ref="A3:AG1031" totalsRowShown="0" headerRowDxfId="35" dataDxfId="34" tableBorderDxfId="33">
  <autoFilter ref="A3:AG1031" xr:uid="{59CC61EF-625E-4CBB-9546-293B912900AF}">
    <filterColumn colId="11">
      <filters>
        <filter val="Bán hàng"/>
      </filters>
    </filterColumn>
  </autoFilter>
  <tableColumns count="33">
    <tableColumn id="1" xr3:uid="{BB265BFF-14ED-4DAB-A3E4-CC6B50FBD9DE}" name="Mã khách hàng" dataDxfId="32"/>
    <tableColumn id="2" xr3:uid="{E90788D9-0A85-4D5E-B734-878CD5072F2B}" name="Tên Khách hàng" dataDxfId="31"/>
    <tableColumn id="3" xr3:uid="{8472BB48-1943-47D0-A55F-2936A4D03889}" name="Ngày hạch toán" dataDxfId="30"/>
    <tableColumn id="4" xr3:uid="{5DA38B9E-80A4-4D8B-9297-F19ED60C89E4}" name="Số chứng từ" dataDxfId="29"/>
    <tableColumn id="5" xr3:uid="{80BE6880-2608-46A6-9278-325EC1F52A49}" name="Ngày hóa đơn" dataDxfId="28"/>
    <tableColumn id="6" xr3:uid="{97708AEA-B07E-4B2A-94F2-EE8015FB57CA}" name="Số hóa đơn" dataDxfId="27"/>
    <tableColumn id="7" xr3:uid="{20029E9A-7BE5-4A51-8C53-614ADBBAF58F}" name="Diễn giải" dataDxfId="26"/>
    <tableColumn id="8" xr3:uid="{1E2514FE-6F3E-43BB-B8B6-9E70FCAC305F}" name="Tiền hàng" dataDxfId="25"/>
    <tableColumn id="9" xr3:uid="{5040603D-036D-47CB-8EF1-595547D8D2A4}" name="Tiền chiết khấu" dataDxfId="24"/>
    <tableColumn id="10" xr3:uid="{2E19DE36-B3AC-4EF7-A76A-4053760B4C5C}" name="Tiền VAT" dataDxfId="23"/>
    <tableColumn id="11" xr3:uid="{BF62F123-74C2-4D40-959A-A038A3408022}" name="Tổng giá trị" dataDxfId="22"/>
    <tableColumn id="12" xr3:uid="{2EB0EECB-9CDD-4ED4-869A-5EB917555E47}" name="Phân loại" dataDxfId="21"/>
    <tableColumn id="14" xr3:uid="{2F30A5F0-46A4-49C7-9015-8E8764F41578}" name="Ngày Thanh toán" dataDxfId="20">
      <calculatedColumnFormula>IFERROR(VLOOKUP(Table13[[#This Row],[Số hóa đơn]],'Chi tiết tt Mega gửi'!K:L,2,0),"")</calculatedColumnFormula>
    </tableColumn>
    <tableColumn id="15" xr3:uid="{699199A7-F56A-4EF2-85EC-6F6C1EF6CCA0}" name="Chứng từ Thanh toán" dataDxfId="19"/>
    <tableColumn id="16" xr3:uid="{20F983CC-C783-4810-A9D6-154986324A95}" name="Số còn phải thu ĐK" dataDxfId="18" dataCellStyle="Comma [0]">
      <calculatedColumnFormula>IF(Table13[[#This Row],[Phân loại]]="Tồn đầu kỳ",Table13[[#This Row],[Tổng giá trị]],0)</calculatedColumnFormula>
    </tableColumn>
    <tableColumn id="31" xr3:uid="{D5CA92E1-2846-4419-81C2-8E4690E4483D}" name="Giá Trị HD sau CK" dataDxfId="17">
      <calculatedColumnFormula>IF(Table13[[#This Row],[Số còn phải thu ĐK]]&lt;&gt;0,0,IF(Table13[[#This Row],[Phân loại]]="Bán hàng",Table13[[#This Row],[Tổng giá trị]],-Table13[[#This Row],[Tổng giá trị]]))</calculatedColumnFormula>
    </tableColumn>
    <tableColumn id="32" xr3:uid="{BF3ED844-AB58-4832-9D56-DE4E19F6FB57}" name="Số tiền đã thu" dataDxfId="16" dataCellStyle="Comma [0]">
      <calculatedColumnFormula>IF(M4&lt;&gt;"",IF(O4&lt;&gt;0,O4,P4),0)</calculatedColumnFormula>
    </tableColumn>
    <tableColumn id="17" xr3:uid="{2FF68389-A025-450A-8296-368A310C04AB}" name="Số còn phải thu" dataDxfId="15">
      <calculatedColumnFormula>Table13[[#This Row],[Số còn phải thu ĐK]]+Table13[[#This Row],[Giá Trị HD sau CK]]-Table13[[#This Row],[Số tiền đã thu]]</calculatedColumnFormula>
    </tableColumn>
    <tableColumn id="33" xr3:uid="{A4002454-7991-4010-94B2-CA89FCC4DB22}" name="Ngày tính CN" dataDxfId="14">
      <calculatedColumnFormula>IF(Table13[[#This Row],[Ngày hóa đơn]]&lt;&gt;"",Table13[[#This Row],[Ngày hóa đơn]],IF(Table13[[#This Row],[Ngày hạch toán]]&lt;&gt;"",Table13[[#This Row],[Ngày hạch toán]],""))</calculatedColumnFormula>
    </tableColumn>
    <tableColumn id="20" xr3:uid="{DB15FD38-E4DF-4AAE-82CD-AF928B7EB9DA}" name="Số ngày được nợ" dataDxfId="13"/>
    <tableColumn id="21" xr3:uid="{B7BB84B2-854E-4516-891B-F709F7B12F3A}" name="Hạn thanh toán" dataDxfId="12">
      <calculatedColumnFormula>IF(Table13[[#This Row],[Ngày tính CN]]="","",S4+T4)</calculatedColumnFormula>
    </tableColumn>
    <tableColumn id="22" xr3:uid="{018B363B-2222-477B-B711-F07C7D98E94D}" name="Số ngày nợ còn lại" dataDxfId="11" dataCellStyle="Comma [0]">
      <calculatedColumnFormula>IF(Table13[[#This Row],[Hạn thanh toán]]="","",IF((U4-NOW())&lt;0,0,(U4-NOW())))</calculatedColumnFormula>
    </tableColumn>
    <tableColumn id="23" xr3:uid="{6211D9C0-A278-4B02-8B54-FAC87B5FC53F}" name="Nhóm nợ trước hạn" dataDxfId="10"/>
    <tableColumn id="24" xr3:uid="{620FD10B-BF7E-453E-918E-186D8B1A39EB}" name="Số ngày quá hạn" dataDxfId="9" dataCellStyle="Comma [0]">
      <calculatedColumnFormula>IF(OR(U4="",R4=0),"",IF((U4-NOW())&lt;0,-(U4-NOW()),0))</calculatedColumnFormula>
    </tableColumn>
    <tableColumn id="25" xr3:uid="{8B6D9E39-13E7-496F-A523-A0C6D477AC73}" name="Nhóm nợ quá hạn" dataDxfId="8">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6016387F-302C-4622-9EBA-FE3565EC8B26}" name="Tháng HĐ" dataDxfId="7">
      <calculatedColumnFormula>IF(S4="","",S4)</calculatedColumnFormula>
    </tableColumn>
    <tableColumn id="27" xr3:uid="{DD2A5D10-6FC1-40E7-9F84-EC8C6F6FE09D}" name="Tháng Thanh toán" dataDxfId="6">
      <calculatedColumnFormula>IF(M4="","",M4)</calculatedColumnFormula>
    </tableColumn>
    <tableColumn id="13" xr3:uid="{F394C2C0-9907-468D-A9BB-988B228E13D7}" name="Ghi chú" dataDxfId="5"/>
    <tableColumn id="18" xr3:uid="{CA2C285B-8BCF-4F3B-A49B-5600AB742CE3}" name="Trạng Thái ghi sổ" dataDxfId="4"/>
    <tableColumn id="19" xr3:uid="{6FEC7036-1F8E-431F-B5A3-C7F4EAE6BE80}" name="NHÓM KHÁCH HÀNG" dataDxfId="3">
      <calculatedColumnFormula>VLOOKUP($A4,MA_KH!$A:$Q,MA_KH!O$1,0)</calculatedColumnFormula>
    </tableColumn>
    <tableColumn id="28" xr3:uid="{844D8915-06BF-469D-8CED-43B76D3CDF46}" name="TÊN NHÓM KHÁCH HÀNG" dataDxfId="2">
      <calculatedColumnFormula>VLOOKUP($A4,MA_KH!$A:$Q,MA_KH!P$1,0)</calculatedColumnFormula>
    </tableColumn>
    <tableColumn id="29" xr3:uid="{766CC6E1-CF6D-4B1E-99EC-EA6A02EC5B7E}" name="Nhân viên sale" dataDxfId="1"/>
    <tableColumn id="30" xr3:uid="{7F0B1165-724B-42C2-A6F2-793EAF0AB390}" name="Column1" dataDxfId="0">
      <calculatedColumnFormula>Table13[[#This Row],[Số hóa đơn]]&amp;Table13[[#This Row],[Tổng giá trị]]</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F4AF720-7A62-471D-B47C-14C2BD98B521}">
  <we:reference id="wa200009404" version="1.0.0.8" store="en-US" storeType="OMEX"/>
  <we:alternateReferences>
    <we:reference id="WA200009404" version="1.0.0.8" store="" storeType="OMEX"/>
  </we:alternateReferences>
  <we:properties>
    <we:property name="claude.fileId" value="&quot;01b40d40-1ae8-45c2-9439-cacc6a42f2d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569D-5CF7-43A6-9EEE-F4002056360F}">
  <dimension ref="A1:N21"/>
  <sheetViews>
    <sheetView workbookViewId="0">
      <selection activeCell="J5" sqref="J5"/>
    </sheetView>
  </sheetViews>
  <sheetFormatPr defaultColWidth="9.125" defaultRowHeight="15" x14ac:dyDescent="0.25"/>
  <cols>
    <col min="1" max="1" width="26.75" style="23" bestFit="1" customWidth="1"/>
    <col min="2" max="2" width="44.75" style="23" bestFit="1" customWidth="1"/>
    <col min="3" max="4" width="16.125" style="23" bestFit="1" customWidth="1"/>
    <col min="5" max="6" width="14.375" style="23" bestFit="1" customWidth="1"/>
    <col min="7" max="14" width="16.125" style="23" bestFit="1" customWidth="1"/>
    <col min="15" max="16384" width="9.125" style="23"/>
  </cols>
  <sheetData>
    <row r="1" spans="1:14" ht="20.25" x14ac:dyDescent="0.3">
      <c r="A1" s="25" t="s">
        <v>29</v>
      </c>
      <c r="B1" s="26"/>
      <c r="C1" s="26"/>
      <c r="D1" s="26"/>
      <c r="E1" s="26"/>
      <c r="F1" s="26"/>
      <c r="G1" s="26"/>
      <c r="H1" s="26"/>
      <c r="I1" s="26"/>
      <c r="J1" s="26"/>
      <c r="K1" s="26"/>
      <c r="L1" s="26"/>
      <c r="M1" s="26"/>
      <c r="N1" s="26"/>
    </row>
    <row r="2" spans="1:14" x14ac:dyDescent="0.25">
      <c r="B2" s="28" t="s">
        <v>30</v>
      </c>
      <c r="C2" s="29">
        <f t="shared" ref="C2:N2" si="0">SUM(C$5:C$21)</f>
        <v>1137998919</v>
      </c>
      <c r="D2" s="29">
        <f t="shared" si="0"/>
        <v>1581898383</v>
      </c>
      <c r="E2" s="29">
        <f t="shared" si="0"/>
        <v>502535149</v>
      </c>
      <c r="F2" s="29">
        <f t="shared" si="0"/>
        <v>410217321</v>
      </c>
      <c r="G2" s="29">
        <f t="shared" si="0"/>
        <v>304216594</v>
      </c>
      <c r="H2" s="29">
        <f t="shared" si="0"/>
        <v>482561458</v>
      </c>
      <c r="I2" s="29">
        <f t="shared" si="0"/>
        <v>407473250</v>
      </c>
      <c r="J2" s="29">
        <f t="shared" si="0"/>
        <v>503415011</v>
      </c>
      <c r="K2" s="29">
        <f t="shared" si="0"/>
        <v>459942164</v>
      </c>
      <c r="L2" s="29">
        <f t="shared" si="0"/>
        <v>459942164</v>
      </c>
      <c r="M2" s="29">
        <f t="shared" si="0"/>
        <v>459942164</v>
      </c>
      <c r="N2" s="29">
        <f t="shared" si="0"/>
        <v>459942164</v>
      </c>
    </row>
    <row r="3" spans="1:14" x14ac:dyDescent="0.25">
      <c r="C3" s="27"/>
      <c r="D3" s="27"/>
      <c r="E3" s="27"/>
      <c r="F3" s="27"/>
      <c r="G3" s="27"/>
      <c r="H3" s="27"/>
      <c r="I3" s="27"/>
      <c r="J3" s="27"/>
      <c r="K3" s="27"/>
      <c r="L3" s="27"/>
      <c r="M3" s="27"/>
      <c r="N3" s="27"/>
    </row>
    <row r="4" spans="1:14" x14ac:dyDescent="0.25">
      <c r="A4" s="24" t="s">
        <v>14548</v>
      </c>
      <c r="B4" s="24" t="s">
        <v>14549</v>
      </c>
      <c r="C4" s="43">
        <v>46053</v>
      </c>
      <c r="D4" s="43">
        <f>EOMONTH(C4,1)</f>
        <v>46081</v>
      </c>
      <c r="E4" s="43">
        <f t="shared" ref="E4:N4" si="1">EOMONTH(D4,1)</f>
        <v>46112</v>
      </c>
      <c r="F4" s="43">
        <f t="shared" si="1"/>
        <v>46142</v>
      </c>
      <c r="G4" s="43">
        <f t="shared" si="1"/>
        <v>46173</v>
      </c>
      <c r="H4" s="43">
        <f t="shared" si="1"/>
        <v>46203</v>
      </c>
      <c r="I4" s="43">
        <f t="shared" si="1"/>
        <v>46234</v>
      </c>
      <c r="J4" s="43">
        <f>EOMONTH(I4,1)</f>
        <v>46265</v>
      </c>
      <c r="K4" s="43">
        <f t="shared" si="1"/>
        <v>46295</v>
      </c>
      <c r="L4" s="43">
        <f t="shared" si="1"/>
        <v>46326</v>
      </c>
      <c r="M4" s="43">
        <f t="shared" si="1"/>
        <v>46356</v>
      </c>
      <c r="N4" s="43">
        <f t="shared" si="1"/>
        <v>46387</v>
      </c>
    </row>
    <row r="5" spans="1:14" x14ac:dyDescent="0.25">
      <c r="A5" s="23" t="s">
        <v>189</v>
      </c>
      <c r="B5" s="23" t="s">
        <v>190</v>
      </c>
      <c r="C5" s="44">
        <f>SUMIFS('Báo cáo'!$O:$O,'Báo cáo'!$AD:$AD,$A5,'Báo cáo'!$Z:$Z,"&lt;="&amp;C$4)+SUMIFS('Báo cáo'!$P:$P,'Báo cáo'!$AD:$AD,$A5,'Báo cáo'!$Z:$Z,"&lt;="&amp;C$4)-SUMIFS('Báo cáo'!$Q:$Q,'Báo cáo'!$AD:$AD,$A5,'Báo cáo'!$AA:$AA,"&lt;="&amp;C$4)</f>
        <v>1137998919</v>
      </c>
      <c r="D5" s="44">
        <f>SUMIFS('Báo cáo'!$O:$O,'Báo cáo'!$AD:$AD,$A5,'Báo cáo'!$Z:$Z,"&lt;="&amp;D$4)+SUMIFS('Báo cáo'!$P:$P,'Báo cáo'!$AD:$AD,$A5,'Báo cáo'!$Z:$Z,"&lt;="&amp;D$4)-SUMIFS('Báo cáo'!$Q:$Q,'Báo cáo'!$AD:$AD,$A5,'Báo cáo'!$AA:$AA,"&lt;="&amp;D$4)</f>
        <v>1581898383</v>
      </c>
      <c r="E5" s="44">
        <f>SUMIFS('Báo cáo'!$O:$O,'Báo cáo'!$AD:$AD,$A5,'Báo cáo'!$Z:$Z,"&lt;="&amp;E$4)+SUMIFS('Báo cáo'!$P:$P,'Báo cáo'!$AD:$AD,$A5,'Báo cáo'!$Z:$Z,"&lt;="&amp;E$4)-SUMIFS('Báo cáo'!$Q:$Q,'Báo cáo'!$AD:$AD,$A5,'Báo cáo'!$AA:$AA,"&lt;="&amp;E$4)</f>
        <v>502535149</v>
      </c>
      <c r="F5" s="44">
        <f>SUMIFS('Báo cáo'!$O:$O,'Báo cáo'!$AD:$AD,$A5,'Báo cáo'!$Z:$Z,"&lt;="&amp;F$4)+SUMIFS('Báo cáo'!$P:$P,'Báo cáo'!$AD:$AD,$A5,'Báo cáo'!$Z:$Z,"&lt;="&amp;F$4)-SUMIFS('Báo cáo'!$Q:$Q,'Báo cáo'!$AD:$AD,$A5,'Báo cáo'!$AA:$AA,"&lt;="&amp;F$4)</f>
        <v>410217321</v>
      </c>
      <c r="G5" s="44">
        <f>SUMIFS('Báo cáo'!$O:$O,'Báo cáo'!$AD:$AD,$A5,'Báo cáo'!$Z:$Z,"&lt;="&amp;G$4)+SUMIFS('Báo cáo'!$P:$P,'Báo cáo'!$AD:$AD,$A5,'Báo cáo'!$Z:$Z,"&lt;="&amp;G$4)-SUMIFS('Báo cáo'!$Q:$Q,'Báo cáo'!$AD:$AD,$A5,'Báo cáo'!$AA:$AA,"&lt;="&amp;G$4)</f>
        <v>304216594</v>
      </c>
      <c r="H5" s="44">
        <f>SUMIFS('Báo cáo'!$O:$O,'Báo cáo'!$AD:$AD,$A5,'Báo cáo'!$Z:$Z,"&lt;="&amp;H$4)+SUMIFS('Báo cáo'!$P:$P,'Báo cáo'!$AD:$AD,$A5,'Báo cáo'!$Z:$Z,"&lt;="&amp;H$4)-SUMIFS('Báo cáo'!$Q:$Q,'Báo cáo'!$AD:$AD,$A5,'Báo cáo'!$AA:$AA,"&lt;="&amp;H$4)</f>
        <v>482561458</v>
      </c>
      <c r="I5" s="44">
        <f>SUMIFS('Báo cáo'!$O:$O,'Báo cáo'!$AD:$AD,$A5,'Báo cáo'!$Z:$Z,"&lt;="&amp;I$4)+SUMIFS('Báo cáo'!$P:$P,'Báo cáo'!$AD:$AD,$A5,'Báo cáo'!$Z:$Z,"&lt;="&amp;I$4)-SUMIFS('Báo cáo'!$Q:$Q,'Báo cáo'!$AD:$AD,$A5,'Báo cáo'!$AA:$AA,"&lt;="&amp;I$4)</f>
        <v>407473250</v>
      </c>
      <c r="J5" s="44">
        <f>SUMIFS('Báo cáo'!$O:$O,'Báo cáo'!$AD:$AD,$A5,'Báo cáo'!$Z:$Z,"&lt;="&amp;J$4)+SUMIFS('Báo cáo'!$P:$P,'Báo cáo'!$AD:$AD,$A5,'Báo cáo'!$Z:$Z,"&lt;="&amp;J$4)-SUMIFS('Báo cáo'!$Q:$Q,'Báo cáo'!$AD:$AD,$A5,'Báo cáo'!$AA:$AA,"&lt;="&amp;J$4)</f>
        <v>503415011</v>
      </c>
      <c r="K5" s="44">
        <f>SUMIFS('Báo cáo'!$O:$O,'Báo cáo'!$AD:$AD,$A5,'Báo cáo'!$Z:$Z,"&lt;="&amp;K$4)+SUMIFS('Báo cáo'!$P:$P,'Báo cáo'!$AD:$AD,$A5,'Báo cáo'!$Z:$Z,"&lt;="&amp;K$4)-SUMIFS('Báo cáo'!$Q:$Q,'Báo cáo'!$AD:$AD,$A5,'Báo cáo'!$AA:$AA,"&lt;="&amp;K$4)</f>
        <v>459942164</v>
      </c>
      <c r="L5" s="44">
        <f>SUMIFS('Báo cáo'!$O:$O,'Báo cáo'!$AD:$AD,$A5,'Báo cáo'!$Z:$Z,"&lt;="&amp;L$4)+SUMIFS('Báo cáo'!$P:$P,'Báo cáo'!$AD:$AD,$A5,'Báo cáo'!$Z:$Z,"&lt;="&amp;L$4)-SUMIFS('Báo cáo'!$Q:$Q,'Báo cáo'!$AD:$AD,$A5,'Báo cáo'!$AA:$AA,"&lt;="&amp;L$4)</f>
        <v>459942164</v>
      </c>
      <c r="M5" s="44">
        <f>SUMIFS('Báo cáo'!$O:$O,'Báo cáo'!$AD:$AD,$A5,'Báo cáo'!$Z:$Z,"&lt;="&amp;M$4)+SUMIFS('Báo cáo'!$P:$P,'Báo cáo'!$AD:$AD,$A5,'Báo cáo'!$Z:$Z,"&lt;="&amp;M$4)-SUMIFS('Báo cáo'!$Q:$Q,'Báo cáo'!$AD:$AD,$A5,'Báo cáo'!$AA:$AA,"&lt;="&amp;M$4)</f>
        <v>459942164</v>
      </c>
      <c r="N5" s="44">
        <f>SUMIFS('Báo cáo'!$O:$O,'Báo cáo'!$AD:$AD,$A5,'Báo cáo'!$Z:$Z,"&lt;="&amp;N$4)+SUMIFS('Báo cáo'!$P:$P,'Báo cáo'!$AD:$AD,$A5,'Báo cáo'!$Z:$Z,"&lt;="&amp;N$4)-SUMIFS('Báo cáo'!$Q:$Q,'Báo cáo'!$AD:$AD,$A5,'Báo cáo'!$AA:$AA,"&lt;="&amp;N$4)</f>
        <v>459942164</v>
      </c>
    </row>
    <row r="6" spans="1:14" x14ac:dyDescent="0.25">
      <c r="A6"/>
      <c r="B6"/>
      <c r="C6" s="44">
        <f>SUMIFS('Báo cáo'!$O:$O,'Báo cáo'!$AD:$AD,$A6,'Báo cáo'!$Z:$Z,"&lt;="&amp;C$4)+SUMIFS('Báo cáo'!$P:$P,'Báo cáo'!$AD:$AD,$A6,'Báo cáo'!$Z:$Z,"&lt;="&amp;C$4)-SUMIFS('Báo cáo'!$Q:$Q,'Báo cáo'!$AD:$AD,$A6,'Báo cáo'!$AA:$AA,"&lt;="&amp;C$4)</f>
        <v>0</v>
      </c>
      <c r="D6" s="44">
        <f>SUMIFS('Báo cáo'!$O:$O,'Báo cáo'!$AD:$AD,$A6,'Báo cáo'!$Z:$Z,"&lt;="&amp;D$4)+SUMIFS('Báo cáo'!$P:$P,'Báo cáo'!$AD:$AD,$A6,'Báo cáo'!$Z:$Z,"&lt;="&amp;D$4)-SUMIFS('Báo cáo'!$Q:$Q,'Báo cáo'!$AD:$AD,$A6,'Báo cáo'!$AA:$AA,"&lt;="&amp;D$4)</f>
        <v>0</v>
      </c>
      <c r="E6" s="44">
        <f>SUMIFS('Báo cáo'!$O:$O,'Báo cáo'!$AD:$AD,$A6,'Báo cáo'!$Z:$Z,"&lt;="&amp;E$4)+SUMIFS('Báo cáo'!$P:$P,'Báo cáo'!$AD:$AD,$A6,'Báo cáo'!$Z:$Z,"&lt;="&amp;E$4)-SUMIFS('Báo cáo'!$Q:$Q,'Báo cáo'!$AD:$AD,$A6,'Báo cáo'!$AA:$AA,"&lt;="&amp;E$4)</f>
        <v>0</v>
      </c>
      <c r="F6" s="44">
        <f>SUMIFS('Báo cáo'!$O:$O,'Báo cáo'!$AD:$AD,$A6,'Báo cáo'!$Z:$Z,"&lt;="&amp;F$4)+SUMIFS('Báo cáo'!$P:$P,'Báo cáo'!$AD:$AD,$A6,'Báo cáo'!$Z:$Z,"&lt;="&amp;F$4)-SUMIFS('Báo cáo'!$Q:$Q,'Báo cáo'!$AD:$AD,$A6,'Báo cáo'!$AA:$AA,"&lt;="&amp;F$4)</f>
        <v>0</v>
      </c>
      <c r="G6" s="44">
        <f>SUMIFS('Báo cáo'!$O:$O,'Báo cáo'!$AD:$AD,$A6,'Báo cáo'!$Z:$Z,"&lt;="&amp;G$4)+SUMIFS('Báo cáo'!$P:$P,'Báo cáo'!$AD:$AD,$A6,'Báo cáo'!$Z:$Z,"&lt;="&amp;G$4)-SUMIFS('Báo cáo'!$Q:$Q,'Báo cáo'!$AD:$AD,$A6,'Báo cáo'!$AA:$AA,"&lt;="&amp;G$4)</f>
        <v>0</v>
      </c>
      <c r="H6" s="44">
        <f>SUMIFS('Báo cáo'!$O:$O,'Báo cáo'!$AD:$AD,$A6,'Báo cáo'!$Z:$Z,"&lt;="&amp;H$4)+SUMIFS('Báo cáo'!$P:$P,'Báo cáo'!$AD:$AD,$A6,'Báo cáo'!$Z:$Z,"&lt;="&amp;H$4)-SUMIFS('Báo cáo'!$Q:$Q,'Báo cáo'!$AD:$AD,$A6,'Báo cáo'!$AA:$AA,"&lt;="&amp;H$4)</f>
        <v>0</v>
      </c>
      <c r="I6" s="44">
        <f>SUMIFS('Báo cáo'!$O:$O,'Báo cáo'!$AD:$AD,$A6,'Báo cáo'!$Z:$Z,"&lt;="&amp;I$4)+SUMIFS('Báo cáo'!$P:$P,'Báo cáo'!$AD:$AD,$A6,'Báo cáo'!$Z:$Z,"&lt;="&amp;I$4)-SUMIFS('Báo cáo'!$Q:$Q,'Báo cáo'!$AD:$AD,$A6,'Báo cáo'!$AA:$AA,"&lt;="&amp;I$4)</f>
        <v>0</v>
      </c>
      <c r="J6" s="44">
        <f>SUMIFS('Báo cáo'!$O:$O,'Báo cáo'!$AD:$AD,$A6,'Báo cáo'!$Z:$Z,"&lt;="&amp;J$4)+SUMIFS('Báo cáo'!$P:$P,'Báo cáo'!$AD:$AD,$A6,'Báo cáo'!$Z:$Z,"&lt;="&amp;J$4)-SUMIFS('Báo cáo'!$Q:$Q,'Báo cáo'!$AD:$AD,$A6,'Báo cáo'!$AA:$AA,"&lt;="&amp;J$4)</f>
        <v>0</v>
      </c>
      <c r="K6" s="44">
        <f>SUMIFS('Báo cáo'!$O:$O,'Báo cáo'!$AD:$AD,$A6,'Báo cáo'!$Z:$Z,"&lt;="&amp;K$4)+SUMIFS('Báo cáo'!$P:$P,'Báo cáo'!$AD:$AD,$A6,'Báo cáo'!$Z:$Z,"&lt;="&amp;K$4)-SUMIFS('Báo cáo'!$Q:$Q,'Báo cáo'!$AD:$AD,$A6,'Báo cáo'!$AA:$AA,"&lt;="&amp;K$4)</f>
        <v>0</v>
      </c>
      <c r="L6" s="44">
        <f>SUMIFS('Báo cáo'!$O:$O,'Báo cáo'!$AD:$AD,$A6,'Báo cáo'!$Z:$Z,"&lt;="&amp;L$4)+SUMIFS('Báo cáo'!$P:$P,'Báo cáo'!$AD:$AD,$A6,'Báo cáo'!$Z:$Z,"&lt;="&amp;L$4)-SUMIFS('Báo cáo'!$Q:$Q,'Báo cáo'!$AD:$AD,$A6,'Báo cáo'!$AA:$AA,"&lt;="&amp;L$4)</f>
        <v>0</v>
      </c>
      <c r="M6" s="44">
        <f>SUMIFS('Báo cáo'!$O:$O,'Báo cáo'!$AD:$AD,$A6,'Báo cáo'!$Z:$Z,"&lt;="&amp;M$4)+SUMIFS('Báo cáo'!$P:$P,'Báo cáo'!$AD:$AD,$A6,'Báo cáo'!$Z:$Z,"&lt;="&amp;M$4)-SUMIFS('Báo cáo'!$Q:$Q,'Báo cáo'!$AD:$AD,$A6,'Báo cáo'!$AA:$AA,"&lt;="&amp;M$4)</f>
        <v>0</v>
      </c>
      <c r="N6" s="44">
        <f>SUMIFS('Báo cáo'!$O:$O,'Báo cáo'!$AD:$AD,$A6,'Báo cáo'!$Z:$Z,"&lt;="&amp;N$4)+SUMIFS('Báo cáo'!$P:$P,'Báo cáo'!$AD:$AD,$A6,'Báo cáo'!$Z:$Z,"&lt;="&amp;N$4)-SUMIFS('Báo cáo'!$Q:$Q,'Báo cáo'!$AD:$AD,$A6,'Báo cáo'!$AA:$AA,"&lt;="&amp;N$4)</f>
        <v>0</v>
      </c>
    </row>
    <row r="7" spans="1:14" x14ac:dyDescent="0.25">
      <c r="A7"/>
      <c r="B7"/>
      <c r="C7" s="44">
        <f>SUMIFS('Báo cáo'!$O:$O,'Báo cáo'!$AD:$AD,$A7,'Báo cáo'!$Z:$Z,"&lt;="&amp;C$4)+SUMIFS('Báo cáo'!$P:$P,'Báo cáo'!$AD:$AD,$A7,'Báo cáo'!$Z:$Z,"&lt;="&amp;C$4)-SUMIFS('Báo cáo'!$Q:$Q,'Báo cáo'!$AD:$AD,$A7,'Báo cáo'!$AA:$AA,"&lt;="&amp;C$4)</f>
        <v>0</v>
      </c>
      <c r="D7" s="44">
        <f>SUMIFS('Báo cáo'!$O:$O,'Báo cáo'!$AD:$AD,$A7,'Báo cáo'!$Z:$Z,"&lt;="&amp;D$4)+SUMIFS('Báo cáo'!$P:$P,'Báo cáo'!$AD:$AD,$A7,'Báo cáo'!$Z:$Z,"&lt;="&amp;D$4)-SUMIFS('Báo cáo'!$Q:$Q,'Báo cáo'!$AD:$AD,$A7,'Báo cáo'!$AA:$AA,"&lt;="&amp;D$4)</f>
        <v>0</v>
      </c>
      <c r="E7" s="44">
        <f>SUMIFS('Báo cáo'!$O:$O,'Báo cáo'!$AD:$AD,$A7,'Báo cáo'!$Z:$Z,"&lt;="&amp;E$4)+SUMIFS('Báo cáo'!$P:$P,'Báo cáo'!$AD:$AD,$A7,'Báo cáo'!$Z:$Z,"&lt;="&amp;E$4)-SUMIFS('Báo cáo'!$Q:$Q,'Báo cáo'!$AD:$AD,$A7,'Báo cáo'!$AA:$AA,"&lt;="&amp;E$4)</f>
        <v>0</v>
      </c>
      <c r="F7" s="44">
        <f>SUMIFS('Báo cáo'!$O:$O,'Báo cáo'!$AD:$AD,$A7,'Báo cáo'!$Z:$Z,"&lt;="&amp;F$4)+SUMIFS('Báo cáo'!$P:$P,'Báo cáo'!$AD:$AD,$A7,'Báo cáo'!$Z:$Z,"&lt;="&amp;F$4)-SUMIFS('Báo cáo'!$Q:$Q,'Báo cáo'!$AD:$AD,$A7,'Báo cáo'!$AA:$AA,"&lt;="&amp;F$4)</f>
        <v>0</v>
      </c>
      <c r="G7" s="44">
        <f>SUMIFS('Báo cáo'!$O:$O,'Báo cáo'!$AD:$AD,$A7,'Báo cáo'!$Z:$Z,"&lt;="&amp;G$4)+SUMIFS('Báo cáo'!$P:$P,'Báo cáo'!$AD:$AD,$A7,'Báo cáo'!$Z:$Z,"&lt;="&amp;G$4)-SUMIFS('Báo cáo'!$Q:$Q,'Báo cáo'!$AD:$AD,$A7,'Báo cáo'!$AA:$AA,"&lt;="&amp;G$4)</f>
        <v>0</v>
      </c>
      <c r="H7" s="44">
        <f>SUMIFS('Báo cáo'!$O:$O,'Báo cáo'!$AD:$AD,$A7,'Báo cáo'!$Z:$Z,"&lt;="&amp;H$4)+SUMIFS('Báo cáo'!$P:$P,'Báo cáo'!$AD:$AD,$A7,'Báo cáo'!$Z:$Z,"&lt;="&amp;H$4)-SUMIFS('Báo cáo'!$Q:$Q,'Báo cáo'!$AD:$AD,$A7,'Báo cáo'!$AA:$AA,"&lt;="&amp;H$4)</f>
        <v>0</v>
      </c>
      <c r="I7" s="44">
        <f>SUMIFS('Báo cáo'!$O:$O,'Báo cáo'!$AD:$AD,$A7,'Báo cáo'!$Z:$Z,"&lt;="&amp;I$4)+SUMIFS('Báo cáo'!$P:$P,'Báo cáo'!$AD:$AD,$A7,'Báo cáo'!$Z:$Z,"&lt;="&amp;I$4)-SUMIFS('Báo cáo'!$Q:$Q,'Báo cáo'!$AD:$AD,$A7,'Báo cáo'!$AA:$AA,"&lt;="&amp;I$4)</f>
        <v>0</v>
      </c>
      <c r="J7" s="44">
        <f>SUMIFS('Báo cáo'!$O:$O,'Báo cáo'!$AD:$AD,$A7,'Báo cáo'!$Z:$Z,"&lt;="&amp;J$4)+SUMIFS('Báo cáo'!$P:$P,'Báo cáo'!$AD:$AD,$A7,'Báo cáo'!$Z:$Z,"&lt;="&amp;J$4)-SUMIFS('Báo cáo'!$Q:$Q,'Báo cáo'!$AD:$AD,$A7,'Báo cáo'!$AA:$AA,"&lt;="&amp;J$4)</f>
        <v>0</v>
      </c>
      <c r="K7" s="44">
        <f>SUMIFS('Báo cáo'!$O:$O,'Báo cáo'!$AD:$AD,$A7,'Báo cáo'!$Z:$Z,"&lt;="&amp;K$4)+SUMIFS('Báo cáo'!$P:$P,'Báo cáo'!$AD:$AD,$A7,'Báo cáo'!$Z:$Z,"&lt;="&amp;K$4)-SUMIFS('Báo cáo'!$Q:$Q,'Báo cáo'!$AD:$AD,$A7,'Báo cáo'!$AA:$AA,"&lt;="&amp;K$4)</f>
        <v>0</v>
      </c>
      <c r="L7" s="44">
        <f>SUMIFS('Báo cáo'!$O:$O,'Báo cáo'!$AD:$AD,$A7,'Báo cáo'!$Z:$Z,"&lt;="&amp;L$4)+SUMIFS('Báo cáo'!$P:$P,'Báo cáo'!$AD:$AD,$A7,'Báo cáo'!$Z:$Z,"&lt;="&amp;L$4)-SUMIFS('Báo cáo'!$Q:$Q,'Báo cáo'!$AD:$AD,$A7,'Báo cáo'!$AA:$AA,"&lt;="&amp;L$4)</f>
        <v>0</v>
      </c>
      <c r="M7" s="44">
        <f>SUMIFS('Báo cáo'!$O:$O,'Báo cáo'!$AD:$AD,$A7,'Báo cáo'!$Z:$Z,"&lt;="&amp;M$4)+SUMIFS('Báo cáo'!$P:$P,'Báo cáo'!$AD:$AD,$A7,'Báo cáo'!$Z:$Z,"&lt;="&amp;M$4)-SUMIFS('Báo cáo'!$Q:$Q,'Báo cáo'!$AD:$AD,$A7,'Báo cáo'!$AA:$AA,"&lt;="&amp;M$4)</f>
        <v>0</v>
      </c>
      <c r="N7" s="44">
        <f>SUMIFS('Báo cáo'!$O:$O,'Báo cáo'!$AD:$AD,$A7,'Báo cáo'!$Z:$Z,"&lt;="&amp;N$4)+SUMIFS('Báo cáo'!$P:$P,'Báo cáo'!$AD:$AD,$A7,'Báo cáo'!$Z:$Z,"&lt;="&amp;N$4)-SUMIFS('Báo cáo'!$Q:$Q,'Báo cáo'!$AD:$AD,$A7,'Báo cáo'!$AA:$AA,"&lt;="&amp;N$4)</f>
        <v>0</v>
      </c>
    </row>
    <row r="8" spans="1:14" x14ac:dyDescent="0.25">
      <c r="A8"/>
      <c r="B8"/>
      <c r="C8" s="44">
        <f>SUMIFS('Báo cáo'!$O:$O,'Báo cáo'!$AD:$AD,$A8,'Báo cáo'!$Z:$Z,"&lt;="&amp;C$4)+SUMIFS('Báo cáo'!$P:$P,'Báo cáo'!$AD:$AD,$A8,'Báo cáo'!$Z:$Z,"&lt;="&amp;C$4)-SUMIFS('Báo cáo'!$Q:$Q,'Báo cáo'!$AD:$AD,$A8,'Báo cáo'!$AA:$AA,"&lt;="&amp;C$4)</f>
        <v>0</v>
      </c>
      <c r="D8" s="44">
        <f>SUMIFS('Báo cáo'!$O:$O,'Báo cáo'!$AD:$AD,$A8,'Báo cáo'!$Z:$Z,"&lt;="&amp;D$4)+SUMIFS('Báo cáo'!$P:$P,'Báo cáo'!$AD:$AD,$A8,'Báo cáo'!$Z:$Z,"&lt;="&amp;D$4)-SUMIFS('Báo cáo'!$Q:$Q,'Báo cáo'!$AD:$AD,$A8,'Báo cáo'!$AA:$AA,"&lt;="&amp;D$4)</f>
        <v>0</v>
      </c>
      <c r="E8" s="44">
        <f>SUMIFS('Báo cáo'!$O:$O,'Báo cáo'!$AD:$AD,$A8,'Báo cáo'!$Z:$Z,"&lt;="&amp;E$4)+SUMIFS('Báo cáo'!$P:$P,'Báo cáo'!$AD:$AD,$A8,'Báo cáo'!$Z:$Z,"&lt;="&amp;E$4)-SUMIFS('Báo cáo'!$Q:$Q,'Báo cáo'!$AD:$AD,$A8,'Báo cáo'!$AA:$AA,"&lt;="&amp;E$4)</f>
        <v>0</v>
      </c>
      <c r="F8" s="44">
        <f>SUMIFS('Báo cáo'!$O:$O,'Báo cáo'!$AD:$AD,$A8,'Báo cáo'!$Z:$Z,"&lt;="&amp;F$4)+SUMIFS('Báo cáo'!$P:$P,'Báo cáo'!$AD:$AD,$A8,'Báo cáo'!$Z:$Z,"&lt;="&amp;F$4)-SUMIFS('Báo cáo'!$Q:$Q,'Báo cáo'!$AD:$AD,$A8,'Báo cáo'!$AA:$AA,"&lt;="&amp;F$4)</f>
        <v>0</v>
      </c>
      <c r="G8" s="44">
        <f>SUMIFS('Báo cáo'!$O:$O,'Báo cáo'!$AD:$AD,$A8,'Báo cáo'!$Z:$Z,"&lt;="&amp;G$4)+SUMIFS('Báo cáo'!$P:$P,'Báo cáo'!$AD:$AD,$A8,'Báo cáo'!$Z:$Z,"&lt;="&amp;G$4)-SUMIFS('Báo cáo'!$Q:$Q,'Báo cáo'!$AD:$AD,$A8,'Báo cáo'!$AA:$AA,"&lt;="&amp;G$4)</f>
        <v>0</v>
      </c>
      <c r="H8" s="44">
        <f>SUMIFS('Báo cáo'!$O:$O,'Báo cáo'!$AD:$AD,$A8,'Báo cáo'!$Z:$Z,"&lt;="&amp;H$4)+SUMIFS('Báo cáo'!$P:$P,'Báo cáo'!$AD:$AD,$A8,'Báo cáo'!$Z:$Z,"&lt;="&amp;H$4)-SUMIFS('Báo cáo'!$Q:$Q,'Báo cáo'!$AD:$AD,$A8,'Báo cáo'!$AA:$AA,"&lt;="&amp;H$4)</f>
        <v>0</v>
      </c>
      <c r="I8" s="44">
        <f>SUMIFS('Báo cáo'!$O:$O,'Báo cáo'!$AD:$AD,$A8,'Báo cáo'!$Z:$Z,"&lt;="&amp;I$4)+SUMIFS('Báo cáo'!$P:$P,'Báo cáo'!$AD:$AD,$A8,'Báo cáo'!$Z:$Z,"&lt;="&amp;I$4)-SUMIFS('Báo cáo'!$Q:$Q,'Báo cáo'!$AD:$AD,$A8,'Báo cáo'!$AA:$AA,"&lt;="&amp;I$4)</f>
        <v>0</v>
      </c>
      <c r="J8" s="44">
        <f>SUMIFS('Báo cáo'!$O:$O,'Báo cáo'!$AD:$AD,$A8,'Báo cáo'!$Z:$Z,"&lt;="&amp;J$4)+SUMIFS('Báo cáo'!$P:$P,'Báo cáo'!$AD:$AD,$A8,'Báo cáo'!$Z:$Z,"&lt;="&amp;J$4)-SUMIFS('Báo cáo'!$Q:$Q,'Báo cáo'!$AD:$AD,$A8,'Báo cáo'!$AA:$AA,"&lt;="&amp;J$4)</f>
        <v>0</v>
      </c>
      <c r="K8" s="44">
        <f>SUMIFS('Báo cáo'!$O:$O,'Báo cáo'!$AD:$AD,$A8,'Báo cáo'!$Z:$Z,"&lt;="&amp;K$4)+SUMIFS('Báo cáo'!$P:$P,'Báo cáo'!$AD:$AD,$A8,'Báo cáo'!$Z:$Z,"&lt;="&amp;K$4)-SUMIFS('Báo cáo'!$Q:$Q,'Báo cáo'!$AD:$AD,$A8,'Báo cáo'!$AA:$AA,"&lt;="&amp;K$4)</f>
        <v>0</v>
      </c>
      <c r="L8" s="44">
        <f>SUMIFS('Báo cáo'!$O:$O,'Báo cáo'!$AD:$AD,$A8,'Báo cáo'!$Z:$Z,"&lt;="&amp;L$4)+SUMIFS('Báo cáo'!$P:$P,'Báo cáo'!$AD:$AD,$A8,'Báo cáo'!$Z:$Z,"&lt;="&amp;L$4)-SUMIFS('Báo cáo'!$Q:$Q,'Báo cáo'!$AD:$AD,$A8,'Báo cáo'!$AA:$AA,"&lt;="&amp;L$4)</f>
        <v>0</v>
      </c>
      <c r="M8" s="44">
        <f>SUMIFS('Báo cáo'!$O:$O,'Báo cáo'!$AD:$AD,$A8,'Báo cáo'!$Z:$Z,"&lt;="&amp;M$4)+SUMIFS('Báo cáo'!$P:$P,'Báo cáo'!$AD:$AD,$A8,'Báo cáo'!$Z:$Z,"&lt;="&amp;M$4)-SUMIFS('Báo cáo'!$Q:$Q,'Báo cáo'!$AD:$AD,$A8,'Báo cáo'!$AA:$AA,"&lt;="&amp;M$4)</f>
        <v>0</v>
      </c>
      <c r="N8" s="44">
        <f>SUMIFS('Báo cáo'!$O:$O,'Báo cáo'!$AD:$AD,$A8,'Báo cáo'!$Z:$Z,"&lt;="&amp;N$4)+SUMIFS('Báo cáo'!$P:$P,'Báo cáo'!$AD:$AD,$A8,'Báo cáo'!$Z:$Z,"&lt;="&amp;N$4)-SUMIFS('Báo cáo'!$Q:$Q,'Báo cáo'!$AD:$AD,$A8,'Báo cáo'!$AA:$AA,"&lt;="&amp;N$4)</f>
        <v>0</v>
      </c>
    </row>
    <row r="9" spans="1:14" x14ac:dyDescent="0.25">
      <c r="A9"/>
      <c r="B9"/>
      <c r="C9" s="44">
        <f>SUMIFS('Báo cáo'!$O:$O,'Báo cáo'!$AD:$AD,$A9,'Báo cáo'!$Z:$Z,"&lt;="&amp;C$4)+SUMIFS('Báo cáo'!$P:$P,'Báo cáo'!$AD:$AD,$A9,'Báo cáo'!$Z:$Z,"&lt;="&amp;C$4)-SUMIFS('Báo cáo'!$Q:$Q,'Báo cáo'!$AD:$AD,$A9,'Báo cáo'!$AA:$AA,"&lt;="&amp;C$4)</f>
        <v>0</v>
      </c>
      <c r="D9" s="44">
        <f>SUMIFS('Báo cáo'!$O:$O,'Báo cáo'!$AD:$AD,$A9,'Báo cáo'!$Z:$Z,"&lt;="&amp;D$4)+SUMIFS('Báo cáo'!$P:$P,'Báo cáo'!$AD:$AD,$A9,'Báo cáo'!$Z:$Z,"&lt;="&amp;D$4)-SUMIFS('Báo cáo'!$Q:$Q,'Báo cáo'!$AD:$AD,$A9,'Báo cáo'!$AA:$AA,"&lt;="&amp;D$4)</f>
        <v>0</v>
      </c>
      <c r="E9" s="44">
        <f>SUMIFS('Báo cáo'!$O:$O,'Báo cáo'!$AD:$AD,$A9,'Báo cáo'!$Z:$Z,"&lt;="&amp;E$4)+SUMIFS('Báo cáo'!$P:$P,'Báo cáo'!$AD:$AD,$A9,'Báo cáo'!$Z:$Z,"&lt;="&amp;E$4)-SUMIFS('Báo cáo'!$Q:$Q,'Báo cáo'!$AD:$AD,$A9,'Báo cáo'!$AA:$AA,"&lt;="&amp;E$4)</f>
        <v>0</v>
      </c>
      <c r="F9" s="44">
        <f>SUMIFS('Báo cáo'!$O:$O,'Báo cáo'!$AD:$AD,$A9,'Báo cáo'!$Z:$Z,"&lt;="&amp;F$4)+SUMIFS('Báo cáo'!$P:$P,'Báo cáo'!$AD:$AD,$A9,'Báo cáo'!$Z:$Z,"&lt;="&amp;F$4)-SUMIFS('Báo cáo'!$Q:$Q,'Báo cáo'!$AD:$AD,$A9,'Báo cáo'!$AA:$AA,"&lt;="&amp;F$4)</f>
        <v>0</v>
      </c>
      <c r="G9" s="44">
        <f>SUMIFS('Báo cáo'!$O:$O,'Báo cáo'!$AD:$AD,$A9,'Báo cáo'!$Z:$Z,"&lt;="&amp;G$4)+SUMIFS('Báo cáo'!$P:$P,'Báo cáo'!$AD:$AD,$A9,'Báo cáo'!$Z:$Z,"&lt;="&amp;G$4)-SUMIFS('Báo cáo'!$Q:$Q,'Báo cáo'!$AD:$AD,$A9,'Báo cáo'!$AA:$AA,"&lt;="&amp;G$4)</f>
        <v>0</v>
      </c>
      <c r="H9" s="44">
        <f>SUMIFS('Báo cáo'!$O:$O,'Báo cáo'!$AD:$AD,$A9,'Báo cáo'!$Z:$Z,"&lt;="&amp;H$4)+SUMIFS('Báo cáo'!$P:$P,'Báo cáo'!$AD:$AD,$A9,'Báo cáo'!$Z:$Z,"&lt;="&amp;H$4)-SUMIFS('Báo cáo'!$Q:$Q,'Báo cáo'!$AD:$AD,$A9,'Báo cáo'!$AA:$AA,"&lt;="&amp;H$4)</f>
        <v>0</v>
      </c>
      <c r="I9" s="44">
        <f>SUMIFS('Báo cáo'!$O:$O,'Báo cáo'!$AD:$AD,$A9,'Báo cáo'!$Z:$Z,"&lt;="&amp;I$4)+SUMIFS('Báo cáo'!$P:$P,'Báo cáo'!$AD:$AD,$A9,'Báo cáo'!$Z:$Z,"&lt;="&amp;I$4)-SUMIFS('Báo cáo'!$Q:$Q,'Báo cáo'!$AD:$AD,$A9,'Báo cáo'!$AA:$AA,"&lt;="&amp;I$4)</f>
        <v>0</v>
      </c>
      <c r="J9" s="44">
        <f>SUMIFS('Báo cáo'!$O:$O,'Báo cáo'!$AD:$AD,$A9,'Báo cáo'!$Z:$Z,"&lt;="&amp;J$4)+SUMIFS('Báo cáo'!$P:$P,'Báo cáo'!$AD:$AD,$A9,'Báo cáo'!$Z:$Z,"&lt;="&amp;J$4)-SUMIFS('Báo cáo'!$Q:$Q,'Báo cáo'!$AD:$AD,$A9,'Báo cáo'!$AA:$AA,"&lt;="&amp;J$4)</f>
        <v>0</v>
      </c>
      <c r="K9" s="44">
        <f>SUMIFS('Báo cáo'!$O:$O,'Báo cáo'!$AD:$AD,$A9,'Báo cáo'!$Z:$Z,"&lt;="&amp;K$4)+SUMIFS('Báo cáo'!$P:$P,'Báo cáo'!$AD:$AD,$A9,'Báo cáo'!$Z:$Z,"&lt;="&amp;K$4)-SUMIFS('Báo cáo'!$Q:$Q,'Báo cáo'!$AD:$AD,$A9,'Báo cáo'!$AA:$AA,"&lt;="&amp;K$4)</f>
        <v>0</v>
      </c>
      <c r="L9" s="44">
        <f>SUMIFS('Báo cáo'!$O:$O,'Báo cáo'!$AD:$AD,$A9,'Báo cáo'!$Z:$Z,"&lt;="&amp;L$4)+SUMIFS('Báo cáo'!$P:$P,'Báo cáo'!$AD:$AD,$A9,'Báo cáo'!$Z:$Z,"&lt;="&amp;L$4)-SUMIFS('Báo cáo'!$Q:$Q,'Báo cáo'!$AD:$AD,$A9,'Báo cáo'!$AA:$AA,"&lt;="&amp;L$4)</f>
        <v>0</v>
      </c>
      <c r="M9" s="44">
        <f>SUMIFS('Báo cáo'!$O:$O,'Báo cáo'!$AD:$AD,$A9,'Báo cáo'!$Z:$Z,"&lt;="&amp;M$4)+SUMIFS('Báo cáo'!$P:$P,'Báo cáo'!$AD:$AD,$A9,'Báo cáo'!$Z:$Z,"&lt;="&amp;M$4)-SUMIFS('Báo cáo'!$Q:$Q,'Báo cáo'!$AD:$AD,$A9,'Báo cáo'!$AA:$AA,"&lt;="&amp;M$4)</f>
        <v>0</v>
      </c>
      <c r="N9" s="44">
        <f>SUMIFS('Báo cáo'!$O:$O,'Báo cáo'!$AD:$AD,$A9,'Báo cáo'!$Z:$Z,"&lt;="&amp;N$4)+SUMIFS('Báo cáo'!$P:$P,'Báo cáo'!$AD:$AD,$A9,'Báo cáo'!$Z:$Z,"&lt;="&amp;N$4)-SUMIFS('Báo cáo'!$Q:$Q,'Báo cáo'!$AD:$AD,$A9,'Báo cáo'!$AA:$AA,"&lt;="&amp;N$4)</f>
        <v>0</v>
      </c>
    </row>
    <row r="10" spans="1:14" x14ac:dyDescent="0.25">
      <c r="A10"/>
      <c r="B10"/>
      <c r="C10" s="44">
        <f>SUMIFS('Báo cáo'!$O:$O,'Báo cáo'!$AD:$AD,$A10,'Báo cáo'!$Z:$Z,"&lt;="&amp;C$4)+SUMIFS('Báo cáo'!$P:$P,'Báo cáo'!$AD:$AD,$A10,'Báo cáo'!$Z:$Z,"&lt;="&amp;C$4)-SUMIFS('Báo cáo'!$Q:$Q,'Báo cáo'!$AD:$AD,$A10,'Báo cáo'!$AA:$AA,"&lt;="&amp;C$4)</f>
        <v>0</v>
      </c>
      <c r="D10" s="44">
        <f>SUMIFS('Báo cáo'!$O:$O,'Báo cáo'!$AD:$AD,$A10,'Báo cáo'!$Z:$Z,"&lt;="&amp;D$4)+SUMIFS('Báo cáo'!$P:$P,'Báo cáo'!$AD:$AD,$A10,'Báo cáo'!$Z:$Z,"&lt;="&amp;D$4)-SUMIFS('Báo cáo'!$Q:$Q,'Báo cáo'!$AD:$AD,$A10,'Báo cáo'!$AA:$AA,"&lt;="&amp;D$4)</f>
        <v>0</v>
      </c>
      <c r="E10" s="44">
        <f>SUMIFS('Báo cáo'!$O:$O,'Báo cáo'!$AD:$AD,$A10,'Báo cáo'!$Z:$Z,"&lt;="&amp;E$4)+SUMIFS('Báo cáo'!$P:$P,'Báo cáo'!$AD:$AD,$A10,'Báo cáo'!$Z:$Z,"&lt;="&amp;E$4)-SUMIFS('Báo cáo'!$Q:$Q,'Báo cáo'!$AD:$AD,$A10,'Báo cáo'!$AA:$AA,"&lt;="&amp;E$4)</f>
        <v>0</v>
      </c>
      <c r="F10" s="44">
        <f>SUMIFS('Báo cáo'!$O:$O,'Báo cáo'!$AD:$AD,$A10,'Báo cáo'!$Z:$Z,"&lt;="&amp;F$4)+SUMIFS('Báo cáo'!$P:$P,'Báo cáo'!$AD:$AD,$A10,'Báo cáo'!$Z:$Z,"&lt;="&amp;F$4)-SUMIFS('Báo cáo'!$Q:$Q,'Báo cáo'!$AD:$AD,$A10,'Báo cáo'!$AA:$AA,"&lt;="&amp;F$4)</f>
        <v>0</v>
      </c>
      <c r="G10" s="44">
        <f>SUMIFS('Báo cáo'!$O:$O,'Báo cáo'!$AD:$AD,$A10,'Báo cáo'!$Z:$Z,"&lt;="&amp;G$4)+SUMIFS('Báo cáo'!$P:$P,'Báo cáo'!$AD:$AD,$A10,'Báo cáo'!$Z:$Z,"&lt;="&amp;G$4)-SUMIFS('Báo cáo'!$Q:$Q,'Báo cáo'!$AD:$AD,$A10,'Báo cáo'!$AA:$AA,"&lt;="&amp;G$4)</f>
        <v>0</v>
      </c>
      <c r="H10" s="44">
        <f>SUMIFS('Báo cáo'!$O:$O,'Báo cáo'!$AD:$AD,$A10,'Báo cáo'!$Z:$Z,"&lt;="&amp;H$4)+SUMIFS('Báo cáo'!$P:$P,'Báo cáo'!$AD:$AD,$A10,'Báo cáo'!$Z:$Z,"&lt;="&amp;H$4)-SUMIFS('Báo cáo'!$Q:$Q,'Báo cáo'!$AD:$AD,$A10,'Báo cáo'!$AA:$AA,"&lt;="&amp;H$4)</f>
        <v>0</v>
      </c>
      <c r="I10" s="44">
        <f>SUMIFS('Báo cáo'!$O:$O,'Báo cáo'!$AD:$AD,$A10,'Báo cáo'!$Z:$Z,"&lt;="&amp;I$4)+SUMIFS('Báo cáo'!$P:$P,'Báo cáo'!$AD:$AD,$A10,'Báo cáo'!$Z:$Z,"&lt;="&amp;I$4)-SUMIFS('Báo cáo'!$Q:$Q,'Báo cáo'!$AD:$AD,$A10,'Báo cáo'!$AA:$AA,"&lt;="&amp;I$4)</f>
        <v>0</v>
      </c>
      <c r="J10" s="44">
        <f>SUMIFS('Báo cáo'!$O:$O,'Báo cáo'!$AD:$AD,$A10,'Báo cáo'!$Z:$Z,"&lt;="&amp;J$4)+SUMIFS('Báo cáo'!$P:$P,'Báo cáo'!$AD:$AD,$A10,'Báo cáo'!$Z:$Z,"&lt;="&amp;J$4)-SUMIFS('Báo cáo'!$Q:$Q,'Báo cáo'!$AD:$AD,$A10,'Báo cáo'!$AA:$AA,"&lt;="&amp;J$4)</f>
        <v>0</v>
      </c>
      <c r="K10" s="44">
        <f>SUMIFS('Báo cáo'!$O:$O,'Báo cáo'!$AD:$AD,$A10,'Báo cáo'!$Z:$Z,"&lt;="&amp;K$4)+SUMIFS('Báo cáo'!$P:$P,'Báo cáo'!$AD:$AD,$A10,'Báo cáo'!$Z:$Z,"&lt;="&amp;K$4)-SUMIFS('Báo cáo'!$Q:$Q,'Báo cáo'!$AD:$AD,$A10,'Báo cáo'!$AA:$AA,"&lt;="&amp;K$4)</f>
        <v>0</v>
      </c>
      <c r="L10" s="44">
        <f>SUMIFS('Báo cáo'!$O:$O,'Báo cáo'!$AD:$AD,$A10,'Báo cáo'!$Z:$Z,"&lt;="&amp;L$4)+SUMIFS('Báo cáo'!$P:$P,'Báo cáo'!$AD:$AD,$A10,'Báo cáo'!$Z:$Z,"&lt;="&amp;L$4)-SUMIFS('Báo cáo'!$Q:$Q,'Báo cáo'!$AD:$AD,$A10,'Báo cáo'!$AA:$AA,"&lt;="&amp;L$4)</f>
        <v>0</v>
      </c>
      <c r="M10" s="44">
        <f>SUMIFS('Báo cáo'!$O:$O,'Báo cáo'!$AD:$AD,$A10,'Báo cáo'!$Z:$Z,"&lt;="&amp;M$4)+SUMIFS('Báo cáo'!$P:$P,'Báo cáo'!$AD:$AD,$A10,'Báo cáo'!$Z:$Z,"&lt;="&amp;M$4)-SUMIFS('Báo cáo'!$Q:$Q,'Báo cáo'!$AD:$AD,$A10,'Báo cáo'!$AA:$AA,"&lt;="&amp;M$4)</f>
        <v>0</v>
      </c>
      <c r="N10" s="44">
        <f>SUMIFS('Báo cáo'!$O:$O,'Báo cáo'!$AD:$AD,$A10,'Báo cáo'!$Z:$Z,"&lt;="&amp;N$4)+SUMIFS('Báo cáo'!$P:$P,'Báo cáo'!$AD:$AD,$A10,'Báo cáo'!$Z:$Z,"&lt;="&amp;N$4)-SUMIFS('Báo cáo'!$Q:$Q,'Báo cáo'!$AD:$AD,$A10,'Báo cáo'!$AA:$AA,"&lt;="&amp;N$4)</f>
        <v>0</v>
      </c>
    </row>
    <row r="11" spans="1:14" x14ac:dyDescent="0.25">
      <c r="A11"/>
      <c r="B11"/>
      <c r="C11" s="44">
        <f>SUMIFS('Báo cáo'!$O:$O,'Báo cáo'!$AD:$AD,$A11,'Báo cáo'!$Z:$Z,"&lt;="&amp;C$4)+SUMIFS('Báo cáo'!$P:$P,'Báo cáo'!$AD:$AD,$A11,'Báo cáo'!$Z:$Z,"&lt;="&amp;C$4)-SUMIFS('Báo cáo'!$Q:$Q,'Báo cáo'!$AD:$AD,$A11,'Báo cáo'!$AA:$AA,"&lt;="&amp;C$4)</f>
        <v>0</v>
      </c>
      <c r="D11" s="44">
        <f>SUMIFS('Báo cáo'!$O:$O,'Báo cáo'!$AD:$AD,$A11,'Báo cáo'!$Z:$Z,"&lt;="&amp;D$4)+SUMIFS('Báo cáo'!$P:$P,'Báo cáo'!$AD:$AD,$A11,'Báo cáo'!$Z:$Z,"&lt;="&amp;D$4)-SUMIFS('Báo cáo'!$Q:$Q,'Báo cáo'!$AD:$AD,$A11,'Báo cáo'!$AA:$AA,"&lt;="&amp;D$4)</f>
        <v>0</v>
      </c>
      <c r="E11" s="44">
        <f>SUMIFS('Báo cáo'!$O:$O,'Báo cáo'!$AD:$AD,$A11,'Báo cáo'!$Z:$Z,"&lt;="&amp;E$4)+SUMIFS('Báo cáo'!$P:$P,'Báo cáo'!$AD:$AD,$A11,'Báo cáo'!$Z:$Z,"&lt;="&amp;E$4)-SUMIFS('Báo cáo'!$Q:$Q,'Báo cáo'!$AD:$AD,$A11,'Báo cáo'!$AA:$AA,"&lt;="&amp;E$4)</f>
        <v>0</v>
      </c>
      <c r="F11" s="44">
        <f>SUMIFS('Báo cáo'!$O:$O,'Báo cáo'!$AD:$AD,$A11,'Báo cáo'!$Z:$Z,"&lt;="&amp;F$4)+SUMIFS('Báo cáo'!$P:$P,'Báo cáo'!$AD:$AD,$A11,'Báo cáo'!$Z:$Z,"&lt;="&amp;F$4)-SUMIFS('Báo cáo'!$Q:$Q,'Báo cáo'!$AD:$AD,$A11,'Báo cáo'!$AA:$AA,"&lt;="&amp;F$4)</f>
        <v>0</v>
      </c>
      <c r="G11" s="44">
        <f>SUMIFS('Báo cáo'!$O:$O,'Báo cáo'!$AD:$AD,$A11,'Báo cáo'!$Z:$Z,"&lt;="&amp;G$4)+SUMIFS('Báo cáo'!$P:$P,'Báo cáo'!$AD:$AD,$A11,'Báo cáo'!$Z:$Z,"&lt;="&amp;G$4)-SUMIFS('Báo cáo'!$Q:$Q,'Báo cáo'!$AD:$AD,$A11,'Báo cáo'!$AA:$AA,"&lt;="&amp;G$4)</f>
        <v>0</v>
      </c>
      <c r="H11" s="44">
        <f>SUMIFS('Báo cáo'!$O:$O,'Báo cáo'!$AD:$AD,$A11,'Báo cáo'!$Z:$Z,"&lt;="&amp;H$4)+SUMIFS('Báo cáo'!$P:$P,'Báo cáo'!$AD:$AD,$A11,'Báo cáo'!$Z:$Z,"&lt;="&amp;H$4)-SUMIFS('Báo cáo'!$Q:$Q,'Báo cáo'!$AD:$AD,$A11,'Báo cáo'!$AA:$AA,"&lt;="&amp;H$4)</f>
        <v>0</v>
      </c>
      <c r="I11" s="44">
        <f>SUMIFS('Báo cáo'!$O:$O,'Báo cáo'!$AD:$AD,$A11,'Báo cáo'!$Z:$Z,"&lt;="&amp;I$4)+SUMIFS('Báo cáo'!$P:$P,'Báo cáo'!$AD:$AD,$A11,'Báo cáo'!$Z:$Z,"&lt;="&amp;I$4)-SUMIFS('Báo cáo'!$Q:$Q,'Báo cáo'!$AD:$AD,$A11,'Báo cáo'!$AA:$AA,"&lt;="&amp;I$4)</f>
        <v>0</v>
      </c>
      <c r="J11" s="44">
        <f>SUMIFS('Báo cáo'!$O:$O,'Báo cáo'!$AD:$AD,$A11,'Báo cáo'!$Z:$Z,"&lt;="&amp;J$4)+SUMIFS('Báo cáo'!$P:$P,'Báo cáo'!$AD:$AD,$A11,'Báo cáo'!$Z:$Z,"&lt;="&amp;J$4)-SUMIFS('Báo cáo'!$Q:$Q,'Báo cáo'!$AD:$AD,$A11,'Báo cáo'!$AA:$AA,"&lt;="&amp;J$4)</f>
        <v>0</v>
      </c>
      <c r="K11" s="44">
        <f>SUMIFS('Báo cáo'!$O:$O,'Báo cáo'!$AD:$AD,$A11,'Báo cáo'!$Z:$Z,"&lt;="&amp;K$4)+SUMIFS('Báo cáo'!$P:$P,'Báo cáo'!$AD:$AD,$A11,'Báo cáo'!$Z:$Z,"&lt;="&amp;K$4)-SUMIFS('Báo cáo'!$Q:$Q,'Báo cáo'!$AD:$AD,$A11,'Báo cáo'!$AA:$AA,"&lt;="&amp;K$4)</f>
        <v>0</v>
      </c>
      <c r="L11" s="44">
        <f>SUMIFS('Báo cáo'!$O:$O,'Báo cáo'!$AD:$AD,$A11,'Báo cáo'!$Z:$Z,"&lt;="&amp;L$4)+SUMIFS('Báo cáo'!$P:$P,'Báo cáo'!$AD:$AD,$A11,'Báo cáo'!$Z:$Z,"&lt;="&amp;L$4)-SUMIFS('Báo cáo'!$Q:$Q,'Báo cáo'!$AD:$AD,$A11,'Báo cáo'!$AA:$AA,"&lt;="&amp;L$4)</f>
        <v>0</v>
      </c>
      <c r="M11" s="44">
        <f>SUMIFS('Báo cáo'!$O:$O,'Báo cáo'!$AD:$AD,$A11,'Báo cáo'!$Z:$Z,"&lt;="&amp;M$4)+SUMIFS('Báo cáo'!$P:$P,'Báo cáo'!$AD:$AD,$A11,'Báo cáo'!$Z:$Z,"&lt;="&amp;M$4)-SUMIFS('Báo cáo'!$Q:$Q,'Báo cáo'!$AD:$AD,$A11,'Báo cáo'!$AA:$AA,"&lt;="&amp;M$4)</f>
        <v>0</v>
      </c>
      <c r="N11" s="44">
        <f>SUMIFS('Báo cáo'!$O:$O,'Báo cáo'!$AD:$AD,$A11,'Báo cáo'!$Z:$Z,"&lt;="&amp;N$4)+SUMIFS('Báo cáo'!$P:$P,'Báo cáo'!$AD:$AD,$A11,'Báo cáo'!$Z:$Z,"&lt;="&amp;N$4)-SUMIFS('Báo cáo'!$Q:$Q,'Báo cáo'!$AD:$AD,$A11,'Báo cáo'!$AA:$AA,"&lt;="&amp;N$4)</f>
        <v>0</v>
      </c>
    </row>
    <row r="12" spans="1:14" x14ac:dyDescent="0.25">
      <c r="A12"/>
      <c r="B12"/>
      <c r="C12" s="44">
        <f>SUMIFS('Báo cáo'!$O:$O,'Báo cáo'!$AD:$AD,$A12,'Báo cáo'!$Z:$Z,"&lt;="&amp;C$4)+SUMIFS('Báo cáo'!$P:$P,'Báo cáo'!$AD:$AD,$A12,'Báo cáo'!$Z:$Z,"&lt;="&amp;C$4)-SUMIFS('Báo cáo'!$Q:$Q,'Báo cáo'!$AD:$AD,$A12,'Báo cáo'!$AA:$AA,"&lt;="&amp;C$4)</f>
        <v>0</v>
      </c>
      <c r="D12" s="44">
        <f>SUMIFS('Báo cáo'!$O:$O,'Báo cáo'!$AD:$AD,$A12,'Báo cáo'!$Z:$Z,"&lt;="&amp;D$4)+SUMIFS('Báo cáo'!$P:$P,'Báo cáo'!$AD:$AD,$A12,'Báo cáo'!$Z:$Z,"&lt;="&amp;D$4)-SUMIFS('Báo cáo'!$Q:$Q,'Báo cáo'!$AD:$AD,$A12,'Báo cáo'!$AA:$AA,"&lt;="&amp;D$4)</f>
        <v>0</v>
      </c>
      <c r="E12" s="44">
        <f>SUMIFS('Báo cáo'!$O:$O,'Báo cáo'!$AD:$AD,$A12,'Báo cáo'!$Z:$Z,"&lt;="&amp;E$4)+SUMIFS('Báo cáo'!$P:$P,'Báo cáo'!$AD:$AD,$A12,'Báo cáo'!$Z:$Z,"&lt;="&amp;E$4)-SUMIFS('Báo cáo'!$Q:$Q,'Báo cáo'!$AD:$AD,$A12,'Báo cáo'!$AA:$AA,"&lt;="&amp;E$4)</f>
        <v>0</v>
      </c>
      <c r="F12" s="44">
        <f>SUMIFS('Báo cáo'!$O:$O,'Báo cáo'!$AD:$AD,$A12,'Báo cáo'!$Z:$Z,"&lt;="&amp;F$4)+SUMIFS('Báo cáo'!$P:$P,'Báo cáo'!$AD:$AD,$A12,'Báo cáo'!$Z:$Z,"&lt;="&amp;F$4)-SUMIFS('Báo cáo'!$Q:$Q,'Báo cáo'!$AD:$AD,$A12,'Báo cáo'!$AA:$AA,"&lt;="&amp;F$4)</f>
        <v>0</v>
      </c>
      <c r="G12" s="44">
        <f>SUMIFS('Báo cáo'!$O:$O,'Báo cáo'!$AD:$AD,$A12,'Báo cáo'!$Z:$Z,"&lt;="&amp;G$4)+SUMIFS('Báo cáo'!$P:$P,'Báo cáo'!$AD:$AD,$A12,'Báo cáo'!$Z:$Z,"&lt;="&amp;G$4)-SUMIFS('Báo cáo'!$Q:$Q,'Báo cáo'!$AD:$AD,$A12,'Báo cáo'!$AA:$AA,"&lt;="&amp;G$4)</f>
        <v>0</v>
      </c>
      <c r="H12" s="44">
        <f>SUMIFS('Báo cáo'!$O:$O,'Báo cáo'!$AD:$AD,$A12,'Báo cáo'!$Z:$Z,"&lt;="&amp;H$4)+SUMIFS('Báo cáo'!$P:$P,'Báo cáo'!$AD:$AD,$A12,'Báo cáo'!$Z:$Z,"&lt;="&amp;H$4)-SUMIFS('Báo cáo'!$Q:$Q,'Báo cáo'!$AD:$AD,$A12,'Báo cáo'!$AA:$AA,"&lt;="&amp;H$4)</f>
        <v>0</v>
      </c>
      <c r="I12" s="44">
        <f>SUMIFS('Báo cáo'!$O:$O,'Báo cáo'!$AD:$AD,$A12,'Báo cáo'!$Z:$Z,"&lt;="&amp;I$4)+SUMIFS('Báo cáo'!$P:$P,'Báo cáo'!$AD:$AD,$A12,'Báo cáo'!$Z:$Z,"&lt;="&amp;I$4)-SUMIFS('Báo cáo'!$Q:$Q,'Báo cáo'!$AD:$AD,$A12,'Báo cáo'!$AA:$AA,"&lt;="&amp;I$4)</f>
        <v>0</v>
      </c>
      <c r="J12" s="44">
        <f>SUMIFS('Báo cáo'!$O:$O,'Báo cáo'!$AD:$AD,$A12,'Báo cáo'!$Z:$Z,"&lt;="&amp;J$4)+SUMIFS('Báo cáo'!$P:$P,'Báo cáo'!$AD:$AD,$A12,'Báo cáo'!$Z:$Z,"&lt;="&amp;J$4)-SUMIFS('Báo cáo'!$Q:$Q,'Báo cáo'!$AD:$AD,$A12,'Báo cáo'!$AA:$AA,"&lt;="&amp;J$4)</f>
        <v>0</v>
      </c>
      <c r="K12" s="44">
        <f>SUMIFS('Báo cáo'!$O:$O,'Báo cáo'!$AD:$AD,$A12,'Báo cáo'!$Z:$Z,"&lt;="&amp;K$4)+SUMIFS('Báo cáo'!$P:$P,'Báo cáo'!$AD:$AD,$A12,'Báo cáo'!$Z:$Z,"&lt;="&amp;K$4)-SUMIFS('Báo cáo'!$Q:$Q,'Báo cáo'!$AD:$AD,$A12,'Báo cáo'!$AA:$AA,"&lt;="&amp;K$4)</f>
        <v>0</v>
      </c>
      <c r="L12" s="44">
        <f>SUMIFS('Báo cáo'!$O:$O,'Báo cáo'!$AD:$AD,$A12,'Báo cáo'!$Z:$Z,"&lt;="&amp;L$4)+SUMIFS('Báo cáo'!$P:$P,'Báo cáo'!$AD:$AD,$A12,'Báo cáo'!$Z:$Z,"&lt;="&amp;L$4)-SUMIFS('Báo cáo'!$Q:$Q,'Báo cáo'!$AD:$AD,$A12,'Báo cáo'!$AA:$AA,"&lt;="&amp;L$4)</f>
        <v>0</v>
      </c>
      <c r="M12" s="44">
        <f>SUMIFS('Báo cáo'!$O:$O,'Báo cáo'!$AD:$AD,$A12,'Báo cáo'!$Z:$Z,"&lt;="&amp;M$4)+SUMIFS('Báo cáo'!$P:$P,'Báo cáo'!$AD:$AD,$A12,'Báo cáo'!$Z:$Z,"&lt;="&amp;M$4)-SUMIFS('Báo cáo'!$Q:$Q,'Báo cáo'!$AD:$AD,$A12,'Báo cáo'!$AA:$AA,"&lt;="&amp;M$4)</f>
        <v>0</v>
      </c>
      <c r="N12" s="44">
        <f>SUMIFS('Báo cáo'!$O:$O,'Báo cáo'!$AD:$AD,$A12,'Báo cáo'!$Z:$Z,"&lt;="&amp;N$4)+SUMIFS('Báo cáo'!$P:$P,'Báo cáo'!$AD:$AD,$A12,'Báo cáo'!$Z:$Z,"&lt;="&amp;N$4)-SUMIFS('Báo cáo'!$Q:$Q,'Báo cáo'!$AD:$AD,$A12,'Báo cáo'!$AA:$AA,"&lt;="&amp;N$4)</f>
        <v>0</v>
      </c>
    </row>
    <row r="13" spans="1:14" x14ac:dyDescent="0.25">
      <c r="A13"/>
      <c r="B13"/>
      <c r="C13" s="44">
        <f>SUMIFS('Báo cáo'!$O:$O,'Báo cáo'!$AD:$AD,$A13,'Báo cáo'!$Z:$Z,"&lt;="&amp;C$4)+SUMIFS('Báo cáo'!$P:$P,'Báo cáo'!$AD:$AD,$A13,'Báo cáo'!$Z:$Z,"&lt;="&amp;C$4)-SUMIFS('Báo cáo'!$Q:$Q,'Báo cáo'!$AD:$AD,$A13,'Báo cáo'!$AA:$AA,"&lt;="&amp;C$4)</f>
        <v>0</v>
      </c>
      <c r="D13" s="44">
        <f>SUMIFS('Báo cáo'!$O:$O,'Báo cáo'!$AD:$AD,$A13,'Báo cáo'!$Z:$Z,"&lt;="&amp;D$4)+SUMIFS('Báo cáo'!$P:$P,'Báo cáo'!$AD:$AD,$A13,'Báo cáo'!$Z:$Z,"&lt;="&amp;D$4)-SUMIFS('Báo cáo'!$Q:$Q,'Báo cáo'!$AD:$AD,$A13,'Báo cáo'!$AA:$AA,"&lt;="&amp;D$4)</f>
        <v>0</v>
      </c>
      <c r="E13" s="44">
        <f>SUMIFS('Báo cáo'!$O:$O,'Báo cáo'!$AD:$AD,$A13,'Báo cáo'!$Z:$Z,"&lt;="&amp;E$4)+SUMIFS('Báo cáo'!$P:$P,'Báo cáo'!$AD:$AD,$A13,'Báo cáo'!$Z:$Z,"&lt;="&amp;E$4)-SUMIFS('Báo cáo'!$Q:$Q,'Báo cáo'!$AD:$AD,$A13,'Báo cáo'!$AA:$AA,"&lt;="&amp;E$4)</f>
        <v>0</v>
      </c>
      <c r="F13" s="44">
        <f>SUMIFS('Báo cáo'!$O:$O,'Báo cáo'!$AD:$AD,$A13,'Báo cáo'!$Z:$Z,"&lt;="&amp;F$4)+SUMIFS('Báo cáo'!$P:$P,'Báo cáo'!$AD:$AD,$A13,'Báo cáo'!$Z:$Z,"&lt;="&amp;F$4)-SUMIFS('Báo cáo'!$Q:$Q,'Báo cáo'!$AD:$AD,$A13,'Báo cáo'!$AA:$AA,"&lt;="&amp;F$4)</f>
        <v>0</v>
      </c>
      <c r="G13" s="44">
        <f>SUMIFS('Báo cáo'!$O:$O,'Báo cáo'!$AD:$AD,$A13,'Báo cáo'!$Z:$Z,"&lt;="&amp;G$4)+SUMIFS('Báo cáo'!$P:$P,'Báo cáo'!$AD:$AD,$A13,'Báo cáo'!$Z:$Z,"&lt;="&amp;G$4)-SUMIFS('Báo cáo'!$Q:$Q,'Báo cáo'!$AD:$AD,$A13,'Báo cáo'!$AA:$AA,"&lt;="&amp;G$4)</f>
        <v>0</v>
      </c>
      <c r="H13" s="44">
        <f>SUMIFS('Báo cáo'!$O:$O,'Báo cáo'!$AD:$AD,$A13,'Báo cáo'!$Z:$Z,"&lt;="&amp;H$4)+SUMIFS('Báo cáo'!$P:$P,'Báo cáo'!$AD:$AD,$A13,'Báo cáo'!$Z:$Z,"&lt;="&amp;H$4)-SUMIFS('Báo cáo'!$Q:$Q,'Báo cáo'!$AD:$AD,$A13,'Báo cáo'!$AA:$AA,"&lt;="&amp;H$4)</f>
        <v>0</v>
      </c>
      <c r="I13" s="44">
        <f>SUMIFS('Báo cáo'!$O:$O,'Báo cáo'!$AD:$AD,$A13,'Báo cáo'!$Z:$Z,"&lt;="&amp;I$4)+SUMIFS('Báo cáo'!$P:$P,'Báo cáo'!$AD:$AD,$A13,'Báo cáo'!$Z:$Z,"&lt;="&amp;I$4)-SUMIFS('Báo cáo'!$Q:$Q,'Báo cáo'!$AD:$AD,$A13,'Báo cáo'!$AA:$AA,"&lt;="&amp;I$4)</f>
        <v>0</v>
      </c>
      <c r="J13" s="44">
        <f>SUMIFS('Báo cáo'!$O:$O,'Báo cáo'!$AD:$AD,$A13,'Báo cáo'!$Z:$Z,"&lt;="&amp;J$4)+SUMIFS('Báo cáo'!$P:$P,'Báo cáo'!$AD:$AD,$A13,'Báo cáo'!$Z:$Z,"&lt;="&amp;J$4)-SUMIFS('Báo cáo'!$Q:$Q,'Báo cáo'!$AD:$AD,$A13,'Báo cáo'!$AA:$AA,"&lt;="&amp;J$4)</f>
        <v>0</v>
      </c>
      <c r="K13" s="44">
        <f>SUMIFS('Báo cáo'!$O:$O,'Báo cáo'!$AD:$AD,$A13,'Báo cáo'!$Z:$Z,"&lt;="&amp;K$4)+SUMIFS('Báo cáo'!$P:$P,'Báo cáo'!$AD:$AD,$A13,'Báo cáo'!$Z:$Z,"&lt;="&amp;K$4)-SUMIFS('Báo cáo'!$Q:$Q,'Báo cáo'!$AD:$AD,$A13,'Báo cáo'!$AA:$AA,"&lt;="&amp;K$4)</f>
        <v>0</v>
      </c>
      <c r="L13" s="44">
        <f>SUMIFS('Báo cáo'!$O:$O,'Báo cáo'!$AD:$AD,$A13,'Báo cáo'!$Z:$Z,"&lt;="&amp;L$4)+SUMIFS('Báo cáo'!$P:$P,'Báo cáo'!$AD:$AD,$A13,'Báo cáo'!$Z:$Z,"&lt;="&amp;L$4)-SUMIFS('Báo cáo'!$Q:$Q,'Báo cáo'!$AD:$AD,$A13,'Báo cáo'!$AA:$AA,"&lt;="&amp;L$4)</f>
        <v>0</v>
      </c>
      <c r="M13" s="44">
        <f>SUMIFS('Báo cáo'!$O:$O,'Báo cáo'!$AD:$AD,$A13,'Báo cáo'!$Z:$Z,"&lt;="&amp;M$4)+SUMIFS('Báo cáo'!$P:$P,'Báo cáo'!$AD:$AD,$A13,'Báo cáo'!$Z:$Z,"&lt;="&amp;M$4)-SUMIFS('Báo cáo'!$Q:$Q,'Báo cáo'!$AD:$AD,$A13,'Báo cáo'!$AA:$AA,"&lt;="&amp;M$4)</f>
        <v>0</v>
      </c>
      <c r="N13" s="44">
        <f>SUMIFS('Báo cáo'!$O:$O,'Báo cáo'!$AD:$AD,$A13,'Báo cáo'!$Z:$Z,"&lt;="&amp;N$4)+SUMIFS('Báo cáo'!$P:$P,'Báo cáo'!$AD:$AD,$A13,'Báo cáo'!$Z:$Z,"&lt;="&amp;N$4)-SUMIFS('Báo cáo'!$Q:$Q,'Báo cáo'!$AD:$AD,$A13,'Báo cáo'!$AA:$AA,"&lt;="&amp;N$4)</f>
        <v>0</v>
      </c>
    </row>
    <row r="14" spans="1:14" x14ac:dyDescent="0.25">
      <c r="A14"/>
      <c r="B14"/>
      <c r="C14" s="44">
        <f>SUMIFS('Báo cáo'!$O:$O,'Báo cáo'!$AD:$AD,$A14,'Báo cáo'!$Z:$Z,"&lt;="&amp;C$4)+SUMIFS('Báo cáo'!$P:$P,'Báo cáo'!$AD:$AD,$A14,'Báo cáo'!$Z:$Z,"&lt;="&amp;C$4)-SUMIFS('Báo cáo'!$Q:$Q,'Báo cáo'!$AD:$AD,$A14,'Báo cáo'!$AA:$AA,"&lt;="&amp;C$4)</f>
        <v>0</v>
      </c>
      <c r="D14" s="44">
        <f>SUMIFS('Báo cáo'!$O:$O,'Báo cáo'!$AD:$AD,$A14,'Báo cáo'!$Z:$Z,"&lt;="&amp;D$4)+SUMIFS('Báo cáo'!$P:$P,'Báo cáo'!$AD:$AD,$A14,'Báo cáo'!$Z:$Z,"&lt;="&amp;D$4)-SUMIFS('Báo cáo'!$Q:$Q,'Báo cáo'!$AD:$AD,$A14,'Báo cáo'!$AA:$AA,"&lt;="&amp;D$4)</f>
        <v>0</v>
      </c>
      <c r="E14" s="44">
        <f>SUMIFS('Báo cáo'!$O:$O,'Báo cáo'!$AD:$AD,$A14,'Báo cáo'!$Z:$Z,"&lt;="&amp;E$4)+SUMIFS('Báo cáo'!$P:$P,'Báo cáo'!$AD:$AD,$A14,'Báo cáo'!$Z:$Z,"&lt;="&amp;E$4)-SUMIFS('Báo cáo'!$Q:$Q,'Báo cáo'!$AD:$AD,$A14,'Báo cáo'!$AA:$AA,"&lt;="&amp;E$4)</f>
        <v>0</v>
      </c>
      <c r="F14" s="44">
        <f>SUMIFS('Báo cáo'!$O:$O,'Báo cáo'!$AD:$AD,$A14,'Báo cáo'!$Z:$Z,"&lt;="&amp;F$4)+SUMIFS('Báo cáo'!$P:$P,'Báo cáo'!$AD:$AD,$A14,'Báo cáo'!$Z:$Z,"&lt;="&amp;F$4)-SUMIFS('Báo cáo'!$Q:$Q,'Báo cáo'!$AD:$AD,$A14,'Báo cáo'!$AA:$AA,"&lt;="&amp;F$4)</f>
        <v>0</v>
      </c>
      <c r="G14" s="44">
        <f>SUMIFS('Báo cáo'!$O:$O,'Báo cáo'!$AD:$AD,$A14,'Báo cáo'!$Z:$Z,"&lt;="&amp;G$4)+SUMIFS('Báo cáo'!$P:$P,'Báo cáo'!$AD:$AD,$A14,'Báo cáo'!$Z:$Z,"&lt;="&amp;G$4)-SUMIFS('Báo cáo'!$Q:$Q,'Báo cáo'!$AD:$AD,$A14,'Báo cáo'!$AA:$AA,"&lt;="&amp;G$4)</f>
        <v>0</v>
      </c>
      <c r="H14" s="44">
        <f>SUMIFS('Báo cáo'!$O:$O,'Báo cáo'!$AD:$AD,$A14,'Báo cáo'!$Z:$Z,"&lt;="&amp;H$4)+SUMIFS('Báo cáo'!$P:$P,'Báo cáo'!$AD:$AD,$A14,'Báo cáo'!$Z:$Z,"&lt;="&amp;H$4)-SUMIFS('Báo cáo'!$Q:$Q,'Báo cáo'!$AD:$AD,$A14,'Báo cáo'!$AA:$AA,"&lt;="&amp;H$4)</f>
        <v>0</v>
      </c>
      <c r="I14" s="44">
        <f>SUMIFS('Báo cáo'!$O:$O,'Báo cáo'!$AD:$AD,$A14,'Báo cáo'!$Z:$Z,"&lt;="&amp;I$4)+SUMIFS('Báo cáo'!$P:$P,'Báo cáo'!$AD:$AD,$A14,'Báo cáo'!$Z:$Z,"&lt;="&amp;I$4)-SUMIFS('Báo cáo'!$Q:$Q,'Báo cáo'!$AD:$AD,$A14,'Báo cáo'!$AA:$AA,"&lt;="&amp;I$4)</f>
        <v>0</v>
      </c>
      <c r="J14" s="44">
        <f>SUMIFS('Báo cáo'!$O:$O,'Báo cáo'!$AD:$AD,$A14,'Báo cáo'!$Z:$Z,"&lt;="&amp;J$4)+SUMIFS('Báo cáo'!$P:$P,'Báo cáo'!$AD:$AD,$A14,'Báo cáo'!$Z:$Z,"&lt;="&amp;J$4)-SUMIFS('Báo cáo'!$Q:$Q,'Báo cáo'!$AD:$AD,$A14,'Báo cáo'!$AA:$AA,"&lt;="&amp;J$4)</f>
        <v>0</v>
      </c>
      <c r="K14" s="44">
        <f>SUMIFS('Báo cáo'!$O:$O,'Báo cáo'!$AD:$AD,$A14,'Báo cáo'!$Z:$Z,"&lt;="&amp;K$4)+SUMIFS('Báo cáo'!$P:$P,'Báo cáo'!$AD:$AD,$A14,'Báo cáo'!$Z:$Z,"&lt;="&amp;K$4)-SUMIFS('Báo cáo'!$Q:$Q,'Báo cáo'!$AD:$AD,$A14,'Báo cáo'!$AA:$AA,"&lt;="&amp;K$4)</f>
        <v>0</v>
      </c>
      <c r="L14" s="44">
        <f>SUMIFS('Báo cáo'!$O:$O,'Báo cáo'!$AD:$AD,$A14,'Báo cáo'!$Z:$Z,"&lt;="&amp;L$4)+SUMIFS('Báo cáo'!$P:$P,'Báo cáo'!$AD:$AD,$A14,'Báo cáo'!$Z:$Z,"&lt;="&amp;L$4)-SUMIFS('Báo cáo'!$Q:$Q,'Báo cáo'!$AD:$AD,$A14,'Báo cáo'!$AA:$AA,"&lt;="&amp;L$4)</f>
        <v>0</v>
      </c>
      <c r="M14" s="44">
        <f>SUMIFS('Báo cáo'!$O:$O,'Báo cáo'!$AD:$AD,$A14,'Báo cáo'!$Z:$Z,"&lt;="&amp;M$4)+SUMIFS('Báo cáo'!$P:$P,'Báo cáo'!$AD:$AD,$A14,'Báo cáo'!$Z:$Z,"&lt;="&amp;M$4)-SUMIFS('Báo cáo'!$Q:$Q,'Báo cáo'!$AD:$AD,$A14,'Báo cáo'!$AA:$AA,"&lt;="&amp;M$4)</f>
        <v>0</v>
      </c>
      <c r="N14" s="44">
        <f>SUMIFS('Báo cáo'!$O:$O,'Báo cáo'!$AD:$AD,$A14,'Báo cáo'!$Z:$Z,"&lt;="&amp;N$4)+SUMIFS('Báo cáo'!$P:$P,'Báo cáo'!$AD:$AD,$A14,'Báo cáo'!$Z:$Z,"&lt;="&amp;N$4)-SUMIFS('Báo cáo'!$Q:$Q,'Báo cáo'!$AD:$AD,$A14,'Báo cáo'!$AA:$AA,"&lt;="&amp;N$4)</f>
        <v>0</v>
      </c>
    </row>
    <row r="15" spans="1:14" x14ac:dyDescent="0.25">
      <c r="A15"/>
      <c r="B15"/>
      <c r="C15" s="44">
        <f>SUMIFS('Báo cáo'!$O:$O,'Báo cáo'!$AD:$AD,$A15,'Báo cáo'!$Z:$Z,"&lt;="&amp;C$4)+SUMIFS('Báo cáo'!$P:$P,'Báo cáo'!$AD:$AD,$A15,'Báo cáo'!$Z:$Z,"&lt;="&amp;C$4)-SUMIFS('Báo cáo'!$Q:$Q,'Báo cáo'!$AD:$AD,$A15,'Báo cáo'!$AA:$AA,"&lt;="&amp;C$4)</f>
        <v>0</v>
      </c>
      <c r="D15" s="44">
        <f>SUMIFS('Báo cáo'!$O:$O,'Báo cáo'!$AD:$AD,$A15,'Báo cáo'!$Z:$Z,"&lt;="&amp;D$4)+SUMIFS('Báo cáo'!$P:$P,'Báo cáo'!$AD:$AD,$A15,'Báo cáo'!$Z:$Z,"&lt;="&amp;D$4)-SUMIFS('Báo cáo'!$Q:$Q,'Báo cáo'!$AD:$AD,$A15,'Báo cáo'!$AA:$AA,"&lt;="&amp;D$4)</f>
        <v>0</v>
      </c>
      <c r="E15" s="44">
        <f>SUMIFS('Báo cáo'!$O:$O,'Báo cáo'!$AD:$AD,$A15,'Báo cáo'!$Z:$Z,"&lt;="&amp;E$4)+SUMIFS('Báo cáo'!$P:$P,'Báo cáo'!$AD:$AD,$A15,'Báo cáo'!$Z:$Z,"&lt;="&amp;E$4)-SUMIFS('Báo cáo'!$Q:$Q,'Báo cáo'!$AD:$AD,$A15,'Báo cáo'!$AA:$AA,"&lt;="&amp;E$4)</f>
        <v>0</v>
      </c>
      <c r="F15" s="44">
        <f>SUMIFS('Báo cáo'!$O:$O,'Báo cáo'!$AD:$AD,$A15,'Báo cáo'!$Z:$Z,"&lt;="&amp;F$4)+SUMIFS('Báo cáo'!$P:$P,'Báo cáo'!$AD:$AD,$A15,'Báo cáo'!$Z:$Z,"&lt;="&amp;F$4)-SUMIFS('Báo cáo'!$Q:$Q,'Báo cáo'!$AD:$AD,$A15,'Báo cáo'!$AA:$AA,"&lt;="&amp;F$4)</f>
        <v>0</v>
      </c>
      <c r="G15" s="44">
        <f>SUMIFS('Báo cáo'!$O:$O,'Báo cáo'!$AD:$AD,$A15,'Báo cáo'!$Z:$Z,"&lt;="&amp;G$4)+SUMIFS('Báo cáo'!$P:$P,'Báo cáo'!$AD:$AD,$A15,'Báo cáo'!$Z:$Z,"&lt;="&amp;G$4)-SUMIFS('Báo cáo'!$Q:$Q,'Báo cáo'!$AD:$AD,$A15,'Báo cáo'!$AA:$AA,"&lt;="&amp;G$4)</f>
        <v>0</v>
      </c>
      <c r="H15" s="44">
        <f>SUMIFS('Báo cáo'!$O:$O,'Báo cáo'!$AD:$AD,$A15,'Báo cáo'!$Z:$Z,"&lt;="&amp;H$4)+SUMIFS('Báo cáo'!$P:$P,'Báo cáo'!$AD:$AD,$A15,'Báo cáo'!$Z:$Z,"&lt;="&amp;H$4)-SUMIFS('Báo cáo'!$Q:$Q,'Báo cáo'!$AD:$AD,$A15,'Báo cáo'!$AA:$AA,"&lt;="&amp;H$4)</f>
        <v>0</v>
      </c>
      <c r="I15" s="44">
        <f>SUMIFS('Báo cáo'!$O:$O,'Báo cáo'!$AD:$AD,$A15,'Báo cáo'!$Z:$Z,"&lt;="&amp;I$4)+SUMIFS('Báo cáo'!$P:$P,'Báo cáo'!$AD:$AD,$A15,'Báo cáo'!$Z:$Z,"&lt;="&amp;I$4)-SUMIFS('Báo cáo'!$Q:$Q,'Báo cáo'!$AD:$AD,$A15,'Báo cáo'!$AA:$AA,"&lt;="&amp;I$4)</f>
        <v>0</v>
      </c>
      <c r="J15" s="44">
        <f>SUMIFS('Báo cáo'!$O:$O,'Báo cáo'!$AD:$AD,$A15,'Báo cáo'!$Z:$Z,"&lt;="&amp;J$4)+SUMIFS('Báo cáo'!$P:$P,'Báo cáo'!$AD:$AD,$A15,'Báo cáo'!$Z:$Z,"&lt;="&amp;J$4)-SUMIFS('Báo cáo'!$Q:$Q,'Báo cáo'!$AD:$AD,$A15,'Báo cáo'!$AA:$AA,"&lt;="&amp;J$4)</f>
        <v>0</v>
      </c>
      <c r="K15" s="44">
        <f>SUMIFS('Báo cáo'!$O:$O,'Báo cáo'!$AD:$AD,$A15,'Báo cáo'!$Z:$Z,"&lt;="&amp;K$4)+SUMIFS('Báo cáo'!$P:$P,'Báo cáo'!$AD:$AD,$A15,'Báo cáo'!$Z:$Z,"&lt;="&amp;K$4)-SUMIFS('Báo cáo'!$Q:$Q,'Báo cáo'!$AD:$AD,$A15,'Báo cáo'!$AA:$AA,"&lt;="&amp;K$4)</f>
        <v>0</v>
      </c>
      <c r="L15" s="44">
        <f>SUMIFS('Báo cáo'!$O:$O,'Báo cáo'!$AD:$AD,$A15,'Báo cáo'!$Z:$Z,"&lt;="&amp;L$4)+SUMIFS('Báo cáo'!$P:$P,'Báo cáo'!$AD:$AD,$A15,'Báo cáo'!$Z:$Z,"&lt;="&amp;L$4)-SUMIFS('Báo cáo'!$Q:$Q,'Báo cáo'!$AD:$AD,$A15,'Báo cáo'!$AA:$AA,"&lt;="&amp;L$4)</f>
        <v>0</v>
      </c>
      <c r="M15" s="44">
        <f>SUMIFS('Báo cáo'!$O:$O,'Báo cáo'!$AD:$AD,$A15,'Báo cáo'!$Z:$Z,"&lt;="&amp;M$4)+SUMIFS('Báo cáo'!$P:$P,'Báo cáo'!$AD:$AD,$A15,'Báo cáo'!$Z:$Z,"&lt;="&amp;M$4)-SUMIFS('Báo cáo'!$Q:$Q,'Báo cáo'!$AD:$AD,$A15,'Báo cáo'!$AA:$AA,"&lt;="&amp;M$4)</f>
        <v>0</v>
      </c>
      <c r="N15" s="44">
        <f>SUMIFS('Báo cáo'!$O:$O,'Báo cáo'!$AD:$AD,$A15,'Báo cáo'!$Z:$Z,"&lt;="&amp;N$4)+SUMIFS('Báo cáo'!$P:$P,'Báo cáo'!$AD:$AD,$A15,'Báo cáo'!$Z:$Z,"&lt;="&amp;N$4)-SUMIFS('Báo cáo'!$Q:$Q,'Báo cáo'!$AD:$AD,$A15,'Báo cáo'!$AA:$AA,"&lt;="&amp;N$4)</f>
        <v>0</v>
      </c>
    </row>
    <row r="16" spans="1:14" x14ac:dyDescent="0.25">
      <c r="A16"/>
      <c r="B16"/>
      <c r="C16" s="44">
        <f>SUMIFS('Báo cáo'!$O:$O,'Báo cáo'!$AD:$AD,$A16,'Báo cáo'!$Z:$Z,"&lt;="&amp;C$4)+SUMIFS('Báo cáo'!$P:$P,'Báo cáo'!$AD:$AD,$A16,'Báo cáo'!$Z:$Z,"&lt;="&amp;C$4)-SUMIFS('Báo cáo'!$Q:$Q,'Báo cáo'!$AD:$AD,$A16,'Báo cáo'!$AA:$AA,"&lt;="&amp;C$4)</f>
        <v>0</v>
      </c>
      <c r="D16" s="44">
        <f>SUMIFS('Báo cáo'!$O:$O,'Báo cáo'!$AD:$AD,$A16,'Báo cáo'!$Z:$Z,"&lt;="&amp;D$4)+SUMIFS('Báo cáo'!$P:$P,'Báo cáo'!$AD:$AD,$A16,'Báo cáo'!$Z:$Z,"&lt;="&amp;D$4)-SUMIFS('Báo cáo'!$Q:$Q,'Báo cáo'!$AD:$AD,$A16,'Báo cáo'!$AA:$AA,"&lt;="&amp;D$4)</f>
        <v>0</v>
      </c>
      <c r="E16" s="44">
        <f>SUMIFS('Báo cáo'!$O:$O,'Báo cáo'!$AD:$AD,$A16,'Báo cáo'!$Z:$Z,"&lt;="&amp;E$4)+SUMIFS('Báo cáo'!$P:$P,'Báo cáo'!$AD:$AD,$A16,'Báo cáo'!$Z:$Z,"&lt;="&amp;E$4)-SUMIFS('Báo cáo'!$Q:$Q,'Báo cáo'!$AD:$AD,$A16,'Báo cáo'!$AA:$AA,"&lt;="&amp;E$4)</f>
        <v>0</v>
      </c>
      <c r="F16" s="44">
        <f>SUMIFS('Báo cáo'!$O:$O,'Báo cáo'!$AD:$AD,$A16,'Báo cáo'!$Z:$Z,"&lt;="&amp;F$4)+SUMIFS('Báo cáo'!$P:$P,'Báo cáo'!$AD:$AD,$A16,'Báo cáo'!$Z:$Z,"&lt;="&amp;F$4)-SUMIFS('Báo cáo'!$Q:$Q,'Báo cáo'!$AD:$AD,$A16,'Báo cáo'!$AA:$AA,"&lt;="&amp;F$4)</f>
        <v>0</v>
      </c>
      <c r="G16" s="44">
        <f>SUMIFS('Báo cáo'!$O:$O,'Báo cáo'!$AD:$AD,$A16,'Báo cáo'!$Z:$Z,"&lt;="&amp;G$4)+SUMIFS('Báo cáo'!$P:$P,'Báo cáo'!$AD:$AD,$A16,'Báo cáo'!$Z:$Z,"&lt;="&amp;G$4)-SUMIFS('Báo cáo'!$Q:$Q,'Báo cáo'!$AD:$AD,$A16,'Báo cáo'!$AA:$AA,"&lt;="&amp;G$4)</f>
        <v>0</v>
      </c>
      <c r="H16" s="44">
        <f>SUMIFS('Báo cáo'!$O:$O,'Báo cáo'!$AD:$AD,$A16,'Báo cáo'!$Z:$Z,"&lt;="&amp;H$4)+SUMIFS('Báo cáo'!$P:$P,'Báo cáo'!$AD:$AD,$A16,'Báo cáo'!$Z:$Z,"&lt;="&amp;H$4)-SUMIFS('Báo cáo'!$Q:$Q,'Báo cáo'!$AD:$AD,$A16,'Báo cáo'!$AA:$AA,"&lt;="&amp;H$4)</f>
        <v>0</v>
      </c>
      <c r="I16" s="44">
        <f>SUMIFS('Báo cáo'!$O:$O,'Báo cáo'!$AD:$AD,$A16,'Báo cáo'!$Z:$Z,"&lt;="&amp;I$4)+SUMIFS('Báo cáo'!$P:$P,'Báo cáo'!$AD:$AD,$A16,'Báo cáo'!$Z:$Z,"&lt;="&amp;I$4)-SUMIFS('Báo cáo'!$Q:$Q,'Báo cáo'!$AD:$AD,$A16,'Báo cáo'!$AA:$AA,"&lt;="&amp;I$4)</f>
        <v>0</v>
      </c>
      <c r="J16" s="44">
        <f>SUMIFS('Báo cáo'!$O:$O,'Báo cáo'!$AD:$AD,$A16,'Báo cáo'!$Z:$Z,"&lt;="&amp;J$4)+SUMIFS('Báo cáo'!$P:$P,'Báo cáo'!$AD:$AD,$A16,'Báo cáo'!$Z:$Z,"&lt;="&amp;J$4)-SUMIFS('Báo cáo'!$Q:$Q,'Báo cáo'!$AD:$AD,$A16,'Báo cáo'!$AA:$AA,"&lt;="&amp;J$4)</f>
        <v>0</v>
      </c>
      <c r="K16" s="44">
        <f>SUMIFS('Báo cáo'!$O:$O,'Báo cáo'!$AD:$AD,$A16,'Báo cáo'!$Z:$Z,"&lt;="&amp;K$4)+SUMIFS('Báo cáo'!$P:$P,'Báo cáo'!$AD:$AD,$A16,'Báo cáo'!$Z:$Z,"&lt;="&amp;K$4)-SUMIFS('Báo cáo'!$Q:$Q,'Báo cáo'!$AD:$AD,$A16,'Báo cáo'!$AA:$AA,"&lt;="&amp;K$4)</f>
        <v>0</v>
      </c>
      <c r="L16" s="44">
        <f>SUMIFS('Báo cáo'!$O:$O,'Báo cáo'!$AD:$AD,$A16,'Báo cáo'!$Z:$Z,"&lt;="&amp;L$4)+SUMIFS('Báo cáo'!$P:$P,'Báo cáo'!$AD:$AD,$A16,'Báo cáo'!$Z:$Z,"&lt;="&amp;L$4)-SUMIFS('Báo cáo'!$Q:$Q,'Báo cáo'!$AD:$AD,$A16,'Báo cáo'!$AA:$AA,"&lt;="&amp;L$4)</f>
        <v>0</v>
      </c>
      <c r="M16" s="44">
        <f>SUMIFS('Báo cáo'!$O:$O,'Báo cáo'!$AD:$AD,$A16,'Báo cáo'!$Z:$Z,"&lt;="&amp;M$4)+SUMIFS('Báo cáo'!$P:$P,'Báo cáo'!$AD:$AD,$A16,'Báo cáo'!$Z:$Z,"&lt;="&amp;M$4)-SUMIFS('Báo cáo'!$Q:$Q,'Báo cáo'!$AD:$AD,$A16,'Báo cáo'!$AA:$AA,"&lt;="&amp;M$4)</f>
        <v>0</v>
      </c>
      <c r="N16" s="44">
        <f>SUMIFS('Báo cáo'!$O:$O,'Báo cáo'!$AD:$AD,$A16,'Báo cáo'!$Z:$Z,"&lt;="&amp;N$4)+SUMIFS('Báo cáo'!$P:$P,'Báo cáo'!$AD:$AD,$A16,'Báo cáo'!$Z:$Z,"&lt;="&amp;N$4)-SUMIFS('Báo cáo'!$Q:$Q,'Báo cáo'!$AD:$AD,$A16,'Báo cáo'!$AA:$AA,"&lt;="&amp;N$4)</f>
        <v>0</v>
      </c>
    </row>
    <row r="17" spans="1:14" x14ac:dyDescent="0.25">
      <c r="A17"/>
      <c r="B17"/>
      <c r="C17" s="44">
        <f>SUMIFS('Báo cáo'!$O:$O,'Báo cáo'!$AD:$AD,$A17,'Báo cáo'!$Z:$Z,"&lt;="&amp;C$4)+SUMIFS('Báo cáo'!$P:$P,'Báo cáo'!$AD:$AD,$A17,'Báo cáo'!$Z:$Z,"&lt;="&amp;C$4)-SUMIFS('Báo cáo'!$Q:$Q,'Báo cáo'!$AD:$AD,$A17,'Báo cáo'!$AA:$AA,"&lt;="&amp;C$4)</f>
        <v>0</v>
      </c>
      <c r="D17" s="44">
        <f>SUMIFS('Báo cáo'!$O:$O,'Báo cáo'!$AD:$AD,$A17,'Báo cáo'!$Z:$Z,"&lt;="&amp;D$4)+SUMIFS('Báo cáo'!$P:$P,'Báo cáo'!$AD:$AD,$A17,'Báo cáo'!$Z:$Z,"&lt;="&amp;D$4)-SUMIFS('Báo cáo'!$Q:$Q,'Báo cáo'!$AD:$AD,$A17,'Báo cáo'!$AA:$AA,"&lt;="&amp;D$4)</f>
        <v>0</v>
      </c>
      <c r="E17" s="44">
        <f>SUMIFS('Báo cáo'!$O:$O,'Báo cáo'!$AD:$AD,$A17,'Báo cáo'!$Z:$Z,"&lt;="&amp;E$4)+SUMIFS('Báo cáo'!$P:$P,'Báo cáo'!$AD:$AD,$A17,'Báo cáo'!$Z:$Z,"&lt;="&amp;E$4)-SUMIFS('Báo cáo'!$Q:$Q,'Báo cáo'!$AD:$AD,$A17,'Báo cáo'!$AA:$AA,"&lt;="&amp;E$4)</f>
        <v>0</v>
      </c>
      <c r="F17" s="44">
        <f>SUMIFS('Báo cáo'!$O:$O,'Báo cáo'!$AD:$AD,$A17,'Báo cáo'!$Z:$Z,"&lt;="&amp;F$4)+SUMIFS('Báo cáo'!$P:$P,'Báo cáo'!$AD:$AD,$A17,'Báo cáo'!$Z:$Z,"&lt;="&amp;F$4)-SUMIFS('Báo cáo'!$Q:$Q,'Báo cáo'!$AD:$AD,$A17,'Báo cáo'!$AA:$AA,"&lt;="&amp;F$4)</f>
        <v>0</v>
      </c>
      <c r="G17" s="44">
        <f>SUMIFS('Báo cáo'!$O:$O,'Báo cáo'!$AD:$AD,$A17,'Báo cáo'!$Z:$Z,"&lt;="&amp;G$4)+SUMIFS('Báo cáo'!$P:$P,'Báo cáo'!$AD:$AD,$A17,'Báo cáo'!$Z:$Z,"&lt;="&amp;G$4)-SUMIFS('Báo cáo'!$Q:$Q,'Báo cáo'!$AD:$AD,$A17,'Báo cáo'!$AA:$AA,"&lt;="&amp;G$4)</f>
        <v>0</v>
      </c>
      <c r="H17" s="44">
        <f>SUMIFS('Báo cáo'!$O:$O,'Báo cáo'!$AD:$AD,$A17,'Báo cáo'!$Z:$Z,"&lt;="&amp;H$4)+SUMIFS('Báo cáo'!$P:$P,'Báo cáo'!$AD:$AD,$A17,'Báo cáo'!$Z:$Z,"&lt;="&amp;H$4)-SUMIFS('Báo cáo'!$Q:$Q,'Báo cáo'!$AD:$AD,$A17,'Báo cáo'!$AA:$AA,"&lt;="&amp;H$4)</f>
        <v>0</v>
      </c>
      <c r="I17" s="44">
        <f>SUMIFS('Báo cáo'!$O:$O,'Báo cáo'!$AD:$AD,$A17,'Báo cáo'!$Z:$Z,"&lt;="&amp;I$4)+SUMIFS('Báo cáo'!$P:$P,'Báo cáo'!$AD:$AD,$A17,'Báo cáo'!$Z:$Z,"&lt;="&amp;I$4)-SUMIFS('Báo cáo'!$Q:$Q,'Báo cáo'!$AD:$AD,$A17,'Báo cáo'!$AA:$AA,"&lt;="&amp;I$4)</f>
        <v>0</v>
      </c>
      <c r="J17" s="44">
        <f>SUMIFS('Báo cáo'!$O:$O,'Báo cáo'!$AD:$AD,$A17,'Báo cáo'!$Z:$Z,"&lt;="&amp;J$4)+SUMIFS('Báo cáo'!$P:$P,'Báo cáo'!$AD:$AD,$A17,'Báo cáo'!$Z:$Z,"&lt;="&amp;J$4)-SUMIFS('Báo cáo'!$Q:$Q,'Báo cáo'!$AD:$AD,$A17,'Báo cáo'!$AA:$AA,"&lt;="&amp;J$4)</f>
        <v>0</v>
      </c>
      <c r="K17" s="44">
        <f>SUMIFS('Báo cáo'!$O:$O,'Báo cáo'!$AD:$AD,$A17,'Báo cáo'!$Z:$Z,"&lt;="&amp;K$4)+SUMIFS('Báo cáo'!$P:$P,'Báo cáo'!$AD:$AD,$A17,'Báo cáo'!$Z:$Z,"&lt;="&amp;K$4)-SUMIFS('Báo cáo'!$Q:$Q,'Báo cáo'!$AD:$AD,$A17,'Báo cáo'!$AA:$AA,"&lt;="&amp;K$4)</f>
        <v>0</v>
      </c>
      <c r="L17" s="44">
        <f>SUMIFS('Báo cáo'!$O:$O,'Báo cáo'!$AD:$AD,$A17,'Báo cáo'!$Z:$Z,"&lt;="&amp;L$4)+SUMIFS('Báo cáo'!$P:$P,'Báo cáo'!$AD:$AD,$A17,'Báo cáo'!$Z:$Z,"&lt;="&amp;L$4)-SUMIFS('Báo cáo'!$Q:$Q,'Báo cáo'!$AD:$AD,$A17,'Báo cáo'!$AA:$AA,"&lt;="&amp;L$4)</f>
        <v>0</v>
      </c>
      <c r="M17" s="44">
        <f>SUMIFS('Báo cáo'!$O:$O,'Báo cáo'!$AD:$AD,$A17,'Báo cáo'!$Z:$Z,"&lt;="&amp;M$4)+SUMIFS('Báo cáo'!$P:$P,'Báo cáo'!$AD:$AD,$A17,'Báo cáo'!$Z:$Z,"&lt;="&amp;M$4)-SUMIFS('Báo cáo'!$Q:$Q,'Báo cáo'!$AD:$AD,$A17,'Báo cáo'!$AA:$AA,"&lt;="&amp;M$4)</f>
        <v>0</v>
      </c>
      <c r="N17" s="44">
        <f>SUMIFS('Báo cáo'!$O:$O,'Báo cáo'!$AD:$AD,$A17,'Báo cáo'!$Z:$Z,"&lt;="&amp;N$4)+SUMIFS('Báo cáo'!$P:$P,'Báo cáo'!$AD:$AD,$A17,'Báo cáo'!$Z:$Z,"&lt;="&amp;N$4)-SUMIFS('Báo cáo'!$Q:$Q,'Báo cáo'!$AD:$AD,$A17,'Báo cáo'!$AA:$AA,"&lt;="&amp;N$4)</f>
        <v>0</v>
      </c>
    </row>
    <row r="18" spans="1:14" x14ac:dyDescent="0.25">
      <c r="A18"/>
      <c r="B18"/>
      <c r="C18" s="44">
        <f>SUMIFS('Báo cáo'!$O:$O,'Báo cáo'!$AD:$AD,$A18,'Báo cáo'!$Z:$Z,"&lt;="&amp;C$4)+SUMIFS('Báo cáo'!$P:$P,'Báo cáo'!$AD:$AD,$A18,'Báo cáo'!$Z:$Z,"&lt;="&amp;C$4)-SUMIFS('Báo cáo'!$Q:$Q,'Báo cáo'!$AD:$AD,$A18,'Báo cáo'!$AA:$AA,"&lt;="&amp;C$4)</f>
        <v>0</v>
      </c>
      <c r="D18" s="44">
        <f>SUMIFS('Báo cáo'!$O:$O,'Báo cáo'!$AD:$AD,$A18,'Báo cáo'!$Z:$Z,"&lt;="&amp;D$4)+SUMIFS('Báo cáo'!$P:$P,'Báo cáo'!$AD:$AD,$A18,'Báo cáo'!$Z:$Z,"&lt;="&amp;D$4)-SUMIFS('Báo cáo'!$Q:$Q,'Báo cáo'!$AD:$AD,$A18,'Báo cáo'!$AA:$AA,"&lt;="&amp;D$4)</f>
        <v>0</v>
      </c>
      <c r="E18" s="44">
        <f>SUMIFS('Báo cáo'!$O:$O,'Báo cáo'!$AD:$AD,$A18,'Báo cáo'!$Z:$Z,"&lt;="&amp;E$4)+SUMIFS('Báo cáo'!$P:$P,'Báo cáo'!$AD:$AD,$A18,'Báo cáo'!$Z:$Z,"&lt;="&amp;E$4)-SUMIFS('Báo cáo'!$Q:$Q,'Báo cáo'!$AD:$AD,$A18,'Báo cáo'!$AA:$AA,"&lt;="&amp;E$4)</f>
        <v>0</v>
      </c>
      <c r="F18" s="44">
        <f>SUMIFS('Báo cáo'!$O:$O,'Báo cáo'!$AD:$AD,$A18,'Báo cáo'!$Z:$Z,"&lt;="&amp;F$4)+SUMIFS('Báo cáo'!$P:$P,'Báo cáo'!$AD:$AD,$A18,'Báo cáo'!$Z:$Z,"&lt;="&amp;F$4)-SUMIFS('Báo cáo'!$Q:$Q,'Báo cáo'!$AD:$AD,$A18,'Báo cáo'!$AA:$AA,"&lt;="&amp;F$4)</f>
        <v>0</v>
      </c>
      <c r="G18" s="44">
        <f>SUMIFS('Báo cáo'!$O:$O,'Báo cáo'!$AD:$AD,$A18,'Báo cáo'!$Z:$Z,"&lt;="&amp;G$4)+SUMIFS('Báo cáo'!$P:$P,'Báo cáo'!$AD:$AD,$A18,'Báo cáo'!$Z:$Z,"&lt;="&amp;G$4)-SUMIFS('Báo cáo'!$Q:$Q,'Báo cáo'!$AD:$AD,$A18,'Báo cáo'!$AA:$AA,"&lt;="&amp;G$4)</f>
        <v>0</v>
      </c>
      <c r="H18" s="44">
        <f>SUMIFS('Báo cáo'!$O:$O,'Báo cáo'!$AD:$AD,$A18,'Báo cáo'!$Z:$Z,"&lt;="&amp;H$4)+SUMIFS('Báo cáo'!$P:$P,'Báo cáo'!$AD:$AD,$A18,'Báo cáo'!$Z:$Z,"&lt;="&amp;H$4)-SUMIFS('Báo cáo'!$Q:$Q,'Báo cáo'!$AD:$AD,$A18,'Báo cáo'!$AA:$AA,"&lt;="&amp;H$4)</f>
        <v>0</v>
      </c>
      <c r="I18" s="44">
        <f>SUMIFS('Báo cáo'!$O:$O,'Báo cáo'!$AD:$AD,$A18,'Báo cáo'!$Z:$Z,"&lt;="&amp;I$4)+SUMIFS('Báo cáo'!$P:$P,'Báo cáo'!$AD:$AD,$A18,'Báo cáo'!$Z:$Z,"&lt;="&amp;I$4)-SUMIFS('Báo cáo'!$Q:$Q,'Báo cáo'!$AD:$AD,$A18,'Báo cáo'!$AA:$AA,"&lt;="&amp;I$4)</f>
        <v>0</v>
      </c>
      <c r="J18" s="44">
        <f>SUMIFS('Báo cáo'!$O:$O,'Báo cáo'!$AD:$AD,$A18,'Báo cáo'!$Z:$Z,"&lt;="&amp;J$4)+SUMIFS('Báo cáo'!$P:$P,'Báo cáo'!$AD:$AD,$A18,'Báo cáo'!$Z:$Z,"&lt;="&amp;J$4)-SUMIFS('Báo cáo'!$Q:$Q,'Báo cáo'!$AD:$AD,$A18,'Báo cáo'!$AA:$AA,"&lt;="&amp;J$4)</f>
        <v>0</v>
      </c>
      <c r="K18" s="44">
        <f>SUMIFS('Báo cáo'!$O:$O,'Báo cáo'!$AD:$AD,$A18,'Báo cáo'!$Z:$Z,"&lt;="&amp;K$4)+SUMIFS('Báo cáo'!$P:$P,'Báo cáo'!$AD:$AD,$A18,'Báo cáo'!$Z:$Z,"&lt;="&amp;K$4)-SUMIFS('Báo cáo'!$Q:$Q,'Báo cáo'!$AD:$AD,$A18,'Báo cáo'!$AA:$AA,"&lt;="&amp;K$4)</f>
        <v>0</v>
      </c>
      <c r="L18" s="44">
        <f>SUMIFS('Báo cáo'!$O:$O,'Báo cáo'!$AD:$AD,$A18,'Báo cáo'!$Z:$Z,"&lt;="&amp;L$4)+SUMIFS('Báo cáo'!$P:$P,'Báo cáo'!$AD:$AD,$A18,'Báo cáo'!$Z:$Z,"&lt;="&amp;L$4)-SUMIFS('Báo cáo'!$Q:$Q,'Báo cáo'!$AD:$AD,$A18,'Báo cáo'!$AA:$AA,"&lt;="&amp;L$4)</f>
        <v>0</v>
      </c>
      <c r="M18" s="44">
        <f>SUMIFS('Báo cáo'!$O:$O,'Báo cáo'!$AD:$AD,$A18,'Báo cáo'!$Z:$Z,"&lt;="&amp;M$4)+SUMIFS('Báo cáo'!$P:$P,'Báo cáo'!$AD:$AD,$A18,'Báo cáo'!$Z:$Z,"&lt;="&amp;M$4)-SUMIFS('Báo cáo'!$Q:$Q,'Báo cáo'!$AD:$AD,$A18,'Báo cáo'!$AA:$AA,"&lt;="&amp;M$4)</f>
        <v>0</v>
      </c>
      <c r="N18" s="44">
        <f>SUMIFS('Báo cáo'!$O:$O,'Báo cáo'!$AD:$AD,$A18,'Báo cáo'!$Z:$Z,"&lt;="&amp;N$4)+SUMIFS('Báo cáo'!$P:$P,'Báo cáo'!$AD:$AD,$A18,'Báo cáo'!$Z:$Z,"&lt;="&amp;N$4)-SUMIFS('Báo cáo'!$Q:$Q,'Báo cáo'!$AD:$AD,$A18,'Báo cáo'!$AA:$AA,"&lt;="&amp;N$4)</f>
        <v>0</v>
      </c>
    </row>
    <row r="19" spans="1:14" x14ac:dyDescent="0.25">
      <c r="A19"/>
      <c r="B19"/>
      <c r="C19" s="44">
        <f>SUMIFS('Báo cáo'!$O:$O,'Báo cáo'!$AD:$AD,$A19,'Báo cáo'!$Z:$Z,"&lt;="&amp;C$4)+SUMIFS('Báo cáo'!$P:$P,'Báo cáo'!$AD:$AD,$A19,'Báo cáo'!$Z:$Z,"&lt;="&amp;C$4)-SUMIFS('Báo cáo'!$Q:$Q,'Báo cáo'!$AD:$AD,$A19,'Báo cáo'!$AA:$AA,"&lt;="&amp;C$4)</f>
        <v>0</v>
      </c>
      <c r="D19" s="44">
        <f>SUMIFS('Báo cáo'!$O:$O,'Báo cáo'!$AD:$AD,$A19,'Báo cáo'!$Z:$Z,"&lt;="&amp;D$4)+SUMIFS('Báo cáo'!$P:$P,'Báo cáo'!$AD:$AD,$A19,'Báo cáo'!$Z:$Z,"&lt;="&amp;D$4)-SUMIFS('Báo cáo'!$Q:$Q,'Báo cáo'!$AD:$AD,$A19,'Báo cáo'!$AA:$AA,"&lt;="&amp;D$4)</f>
        <v>0</v>
      </c>
      <c r="E19" s="44">
        <f>SUMIFS('Báo cáo'!$O:$O,'Báo cáo'!$AD:$AD,$A19,'Báo cáo'!$Z:$Z,"&lt;="&amp;E$4)+SUMIFS('Báo cáo'!$P:$P,'Báo cáo'!$AD:$AD,$A19,'Báo cáo'!$Z:$Z,"&lt;="&amp;E$4)-SUMIFS('Báo cáo'!$Q:$Q,'Báo cáo'!$AD:$AD,$A19,'Báo cáo'!$AA:$AA,"&lt;="&amp;E$4)</f>
        <v>0</v>
      </c>
      <c r="F19" s="44">
        <f>SUMIFS('Báo cáo'!$O:$O,'Báo cáo'!$AD:$AD,$A19,'Báo cáo'!$Z:$Z,"&lt;="&amp;F$4)+SUMIFS('Báo cáo'!$P:$P,'Báo cáo'!$AD:$AD,$A19,'Báo cáo'!$Z:$Z,"&lt;="&amp;F$4)-SUMIFS('Báo cáo'!$Q:$Q,'Báo cáo'!$AD:$AD,$A19,'Báo cáo'!$AA:$AA,"&lt;="&amp;F$4)</f>
        <v>0</v>
      </c>
      <c r="G19" s="44">
        <f>SUMIFS('Báo cáo'!$O:$O,'Báo cáo'!$AD:$AD,$A19,'Báo cáo'!$Z:$Z,"&lt;="&amp;G$4)+SUMIFS('Báo cáo'!$P:$P,'Báo cáo'!$AD:$AD,$A19,'Báo cáo'!$Z:$Z,"&lt;="&amp;G$4)-SUMIFS('Báo cáo'!$Q:$Q,'Báo cáo'!$AD:$AD,$A19,'Báo cáo'!$AA:$AA,"&lt;="&amp;G$4)</f>
        <v>0</v>
      </c>
      <c r="H19" s="44">
        <f>SUMIFS('Báo cáo'!$O:$O,'Báo cáo'!$AD:$AD,$A19,'Báo cáo'!$Z:$Z,"&lt;="&amp;H$4)+SUMIFS('Báo cáo'!$P:$P,'Báo cáo'!$AD:$AD,$A19,'Báo cáo'!$Z:$Z,"&lt;="&amp;H$4)-SUMIFS('Báo cáo'!$Q:$Q,'Báo cáo'!$AD:$AD,$A19,'Báo cáo'!$AA:$AA,"&lt;="&amp;H$4)</f>
        <v>0</v>
      </c>
      <c r="I19" s="44">
        <f>SUMIFS('Báo cáo'!$O:$O,'Báo cáo'!$AD:$AD,$A19,'Báo cáo'!$Z:$Z,"&lt;="&amp;I$4)+SUMIFS('Báo cáo'!$P:$P,'Báo cáo'!$AD:$AD,$A19,'Báo cáo'!$Z:$Z,"&lt;="&amp;I$4)-SUMIFS('Báo cáo'!$Q:$Q,'Báo cáo'!$AD:$AD,$A19,'Báo cáo'!$AA:$AA,"&lt;="&amp;I$4)</f>
        <v>0</v>
      </c>
      <c r="J19" s="44">
        <f>SUMIFS('Báo cáo'!$O:$O,'Báo cáo'!$AD:$AD,$A19,'Báo cáo'!$Z:$Z,"&lt;="&amp;J$4)+SUMIFS('Báo cáo'!$P:$P,'Báo cáo'!$AD:$AD,$A19,'Báo cáo'!$Z:$Z,"&lt;="&amp;J$4)-SUMIFS('Báo cáo'!$Q:$Q,'Báo cáo'!$AD:$AD,$A19,'Báo cáo'!$AA:$AA,"&lt;="&amp;J$4)</f>
        <v>0</v>
      </c>
      <c r="K19" s="44">
        <f>SUMIFS('Báo cáo'!$O:$O,'Báo cáo'!$AD:$AD,$A19,'Báo cáo'!$Z:$Z,"&lt;="&amp;K$4)+SUMIFS('Báo cáo'!$P:$P,'Báo cáo'!$AD:$AD,$A19,'Báo cáo'!$Z:$Z,"&lt;="&amp;K$4)-SUMIFS('Báo cáo'!$Q:$Q,'Báo cáo'!$AD:$AD,$A19,'Báo cáo'!$AA:$AA,"&lt;="&amp;K$4)</f>
        <v>0</v>
      </c>
      <c r="L19" s="44">
        <f>SUMIFS('Báo cáo'!$O:$O,'Báo cáo'!$AD:$AD,$A19,'Báo cáo'!$Z:$Z,"&lt;="&amp;L$4)+SUMIFS('Báo cáo'!$P:$P,'Báo cáo'!$AD:$AD,$A19,'Báo cáo'!$Z:$Z,"&lt;="&amp;L$4)-SUMIFS('Báo cáo'!$Q:$Q,'Báo cáo'!$AD:$AD,$A19,'Báo cáo'!$AA:$AA,"&lt;="&amp;L$4)</f>
        <v>0</v>
      </c>
      <c r="M19" s="44">
        <f>SUMIFS('Báo cáo'!$O:$O,'Báo cáo'!$AD:$AD,$A19,'Báo cáo'!$Z:$Z,"&lt;="&amp;M$4)+SUMIFS('Báo cáo'!$P:$P,'Báo cáo'!$AD:$AD,$A19,'Báo cáo'!$Z:$Z,"&lt;="&amp;M$4)-SUMIFS('Báo cáo'!$Q:$Q,'Báo cáo'!$AD:$AD,$A19,'Báo cáo'!$AA:$AA,"&lt;="&amp;M$4)</f>
        <v>0</v>
      </c>
      <c r="N19" s="44">
        <f>SUMIFS('Báo cáo'!$O:$O,'Báo cáo'!$AD:$AD,$A19,'Báo cáo'!$Z:$Z,"&lt;="&amp;N$4)+SUMIFS('Báo cáo'!$P:$P,'Báo cáo'!$AD:$AD,$A19,'Báo cáo'!$Z:$Z,"&lt;="&amp;N$4)-SUMIFS('Báo cáo'!$Q:$Q,'Báo cáo'!$AD:$AD,$A19,'Báo cáo'!$AA:$AA,"&lt;="&amp;N$4)</f>
        <v>0</v>
      </c>
    </row>
    <row r="20" spans="1:14" x14ac:dyDescent="0.25">
      <c r="A20"/>
      <c r="B20"/>
      <c r="C20" s="44">
        <f>SUMIFS('Báo cáo'!$O:$O,'Báo cáo'!$AD:$AD,$A20,'Báo cáo'!$Z:$Z,"&lt;="&amp;C$4)+SUMIFS('Báo cáo'!$P:$P,'Báo cáo'!$AD:$AD,$A20,'Báo cáo'!$Z:$Z,"&lt;="&amp;C$4)-SUMIFS('Báo cáo'!$Q:$Q,'Báo cáo'!$AD:$AD,$A20,'Báo cáo'!$AA:$AA,"&lt;="&amp;C$4)</f>
        <v>0</v>
      </c>
      <c r="D20" s="44">
        <f>SUMIFS('Báo cáo'!$O:$O,'Báo cáo'!$AD:$AD,$A20,'Báo cáo'!$Z:$Z,"&lt;="&amp;D$4)+SUMIFS('Báo cáo'!$P:$P,'Báo cáo'!$AD:$AD,$A20,'Báo cáo'!$Z:$Z,"&lt;="&amp;D$4)-SUMIFS('Báo cáo'!$Q:$Q,'Báo cáo'!$AD:$AD,$A20,'Báo cáo'!$AA:$AA,"&lt;="&amp;D$4)</f>
        <v>0</v>
      </c>
      <c r="E20" s="44">
        <f>SUMIFS('Báo cáo'!$O:$O,'Báo cáo'!$AD:$AD,$A20,'Báo cáo'!$Z:$Z,"&lt;="&amp;E$4)+SUMIFS('Báo cáo'!$P:$P,'Báo cáo'!$AD:$AD,$A20,'Báo cáo'!$Z:$Z,"&lt;="&amp;E$4)-SUMIFS('Báo cáo'!$Q:$Q,'Báo cáo'!$AD:$AD,$A20,'Báo cáo'!$AA:$AA,"&lt;="&amp;E$4)</f>
        <v>0</v>
      </c>
      <c r="F20" s="44">
        <f>SUMIFS('Báo cáo'!$O:$O,'Báo cáo'!$AD:$AD,$A20,'Báo cáo'!$Z:$Z,"&lt;="&amp;F$4)+SUMIFS('Báo cáo'!$P:$P,'Báo cáo'!$AD:$AD,$A20,'Báo cáo'!$Z:$Z,"&lt;="&amp;F$4)-SUMIFS('Báo cáo'!$Q:$Q,'Báo cáo'!$AD:$AD,$A20,'Báo cáo'!$AA:$AA,"&lt;="&amp;F$4)</f>
        <v>0</v>
      </c>
      <c r="G20" s="44">
        <f>SUMIFS('Báo cáo'!$O:$O,'Báo cáo'!$AD:$AD,$A20,'Báo cáo'!$Z:$Z,"&lt;="&amp;G$4)+SUMIFS('Báo cáo'!$P:$P,'Báo cáo'!$AD:$AD,$A20,'Báo cáo'!$Z:$Z,"&lt;="&amp;G$4)-SUMIFS('Báo cáo'!$Q:$Q,'Báo cáo'!$AD:$AD,$A20,'Báo cáo'!$AA:$AA,"&lt;="&amp;G$4)</f>
        <v>0</v>
      </c>
      <c r="H20" s="44">
        <f>SUMIFS('Báo cáo'!$O:$O,'Báo cáo'!$AD:$AD,$A20,'Báo cáo'!$Z:$Z,"&lt;="&amp;H$4)+SUMIFS('Báo cáo'!$P:$P,'Báo cáo'!$AD:$AD,$A20,'Báo cáo'!$Z:$Z,"&lt;="&amp;H$4)-SUMIFS('Báo cáo'!$Q:$Q,'Báo cáo'!$AD:$AD,$A20,'Báo cáo'!$AA:$AA,"&lt;="&amp;H$4)</f>
        <v>0</v>
      </c>
      <c r="I20" s="44">
        <f>SUMIFS('Báo cáo'!$O:$O,'Báo cáo'!$AD:$AD,$A20,'Báo cáo'!$Z:$Z,"&lt;="&amp;I$4)+SUMIFS('Báo cáo'!$P:$P,'Báo cáo'!$AD:$AD,$A20,'Báo cáo'!$Z:$Z,"&lt;="&amp;I$4)-SUMIFS('Báo cáo'!$Q:$Q,'Báo cáo'!$AD:$AD,$A20,'Báo cáo'!$AA:$AA,"&lt;="&amp;I$4)</f>
        <v>0</v>
      </c>
      <c r="J20" s="44">
        <f>SUMIFS('Báo cáo'!$O:$O,'Báo cáo'!$AD:$AD,$A20,'Báo cáo'!$Z:$Z,"&lt;="&amp;J$4)+SUMIFS('Báo cáo'!$P:$P,'Báo cáo'!$AD:$AD,$A20,'Báo cáo'!$Z:$Z,"&lt;="&amp;J$4)-SUMIFS('Báo cáo'!$Q:$Q,'Báo cáo'!$AD:$AD,$A20,'Báo cáo'!$AA:$AA,"&lt;="&amp;J$4)</f>
        <v>0</v>
      </c>
      <c r="K20" s="44">
        <f>SUMIFS('Báo cáo'!$O:$O,'Báo cáo'!$AD:$AD,$A20,'Báo cáo'!$Z:$Z,"&lt;="&amp;K$4)+SUMIFS('Báo cáo'!$P:$P,'Báo cáo'!$AD:$AD,$A20,'Báo cáo'!$Z:$Z,"&lt;="&amp;K$4)-SUMIFS('Báo cáo'!$Q:$Q,'Báo cáo'!$AD:$AD,$A20,'Báo cáo'!$AA:$AA,"&lt;="&amp;K$4)</f>
        <v>0</v>
      </c>
      <c r="L20" s="44">
        <f>SUMIFS('Báo cáo'!$O:$O,'Báo cáo'!$AD:$AD,$A20,'Báo cáo'!$Z:$Z,"&lt;="&amp;L$4)+SUMIFS('Báo cáo'!$P:$P,'Báo cáo'!$AD:$AD,$A20,'Báo cáo'!$Z:$Z,"&lt;="&amp;L$4)-SUMIFS('Báo cáo'!$Q:$Q,'Báo cáo'!$AD:$AD,$A20,'Báo cáo'!$AA:$AA,"&lt;="&amp;L$4)</f>
        <v>0</v>
      </c>
      <c r="M20" s="44">
        <f>SUMIFS('Báo cáo'!$O:$O,'Báo cáo'!$AD:$AD,$A20,'Báo cáo'!$Z:$Z,"&lt;="&amp;M$4)+SUMIFS('Báo cáo'!$P:$P,'Báo cáo'!$AD:$AD,$A20,'Báo cáo'!$Z:$Z,"&lt;="&amp;M$4)-SUMIFS('Báo cáo'!$Q:$Q,'Báo cáo'!$AD:$AD,$A20,'Báo cáo'!$AA:$AA,"&lt;="&amp;M$4)</f>
        <v>0</v>
      </c>
      <c r="N20" s="44">
        <f>SUMIFS('Báo cáo'!$O:$O,'Báo cáo'!$AD:$AD,$A20,'Báo cáo'!$Z:$Z,"&lt;="&amp;N$4)+SUMIFS('Báo cáo'!$P:$P,'Báo cáo'!$AD:$AD,$A20,'Báo cáo'!$Z:$Z,"&lt;="&amp;N$4)-SUMIFS('Báo cáo'!$Q:$Q,'Báo cáo'!$AD:$AD,$A20,'Báo cáo'!$AA:$AA,"&lt;="&amp;N$4)</f>
        <v>0</v>
      </c>
    </row>
    <row r="21" spans="1:14" x14ac:dyDescent="0.25">
      <c r="A21"/>
      <c r="B21"/>
      <c r="C21" s="44">
        <f>SUMIFS('Báo cáo'!$O:$O,'Báo cáo'!$AD:$AD,$A21,'Báo cáo'!$Z:$Z,"&lt;="&amp;C$4)+SUMIFS('Báo cáo'!$P:$P,'Báo cáo'!$AD:$AD,$A21,'Báo cáo'!$Z:$Z,"&lt;="&amp;C$4)-SUMIFS('Báo cáo'!$Q:$Q,'Báo cáo'!$AD:$AD,$A21,'Báo cáo'!$AA:$AA,"&lt;="&amp;C$4)</f>
        <v>0</v>
      </c>
      <c r="D21" s="44">
        <f>SUMIFS('Báo cáo'!$O:$O,'Báo cáo'!$AD:$AD,$A21,'Báo cáo'!$Z:$Z,"&lt;="&amp;D$4)+SUMIFS('Báo cáo'!$P:$P,'Báo cáo'!$AD:$AD,$A21,'Báo cáo'!$Z:$Z,"&lt;="&amp;D$4)-SUMIFS('Báo cáo'!$Q:$Q,'Báo cáo'!$AD:$AD,$A21,'Báo cáo'!$AA:$AA,"&lt;="&amp;D$4)</f>
        <v>0</v>
      </c>
      <c r="E21" s="44">
        <f>SUMIFS('Báo cáo'!$O:$O,'Báo cáo'!$AD:$AD,$A21,'Báo cáo'!$Z:$Z,"&lt;="&amp;E$4)+SUMIFS('Báo cáo'!$P:$P,'Báo cáo'!$AD:$AD,$A21,'Báo cáo'!$Z:$Z,"&lt;="&amp;E$4)-SUMIFS('Báo cáo'!$Q:$Q,'Báo cáo'!$AD:$AD,$A21,'Báo cáo'!$AA:$AA,"&lt;="&amp;E$4)</f>
        <v>0</v>
      </c>
      <c r="F21" s="44">
        <f>SUMIFS('Báo cáo'!$O:$O,'Báo cáo'!$AD:$AD,$A21,'Báo cáo'!$Z:$Z,"&lt;="&amp;F$4)+SUMIFS('Báo cáo'!$P:$P,'Báo cáo'!$AD:$AD,$A21,'Báo cáo'!$Z:$Z,"&lt;="&amp;F$4)-SUMIFS('Báo cáo'!$Q:$Q,'Báo cáo'!$AD:$AD,$A21,'Báo cáo'!$AA:$AA,"&lt;="&amp;F$4)</f>
        <v>0</v>
      </c>
      <c r="G21" s="44">
        <f>SUMIFS('Báo cáo'!$O:$O,'Báo cáo'!$AD:$AD,$A21,'Báo cáo'!$Z:$Z,"&lt;="&amp;G$4)+SUMIFS('Báo cáo'!$P:$P,'Báo cáo'!$AD:$AD,$A21,'Báo cáo'!$Z:$Z,"&lt;="&amp;G$4)-SUMIFS('Báo cáo'!$Q:$Q,'Báo cáo'!$AD:$AD,$A21,'Báo cáo'!$AA:$AA,"&lt;="&amp;G$4)</f>
        <v>0</v>
      </c>
      <c r="H21" s="44">
        <f>SUMIFS('Báo cáo'!$O:$O,'Báo cáo'!$AD:$AD,$A21,'Báo cáo'!$Z:$Z,"&lt;="&amp;H$4)+SUMIFS('Báo cáo'!$P:$P,'Báo cáo'!$AD:$AD,$A21,'Báo cáo'!$Z:$Z,"&lt;="&amp;H$4)-SUMIFS('Báo cáo'!$Q:$Q,'Báo cáo'!$AD:$AD,$A21,'Báo cáo'!$AA:$AA,"&lt;="&amp;H$4)</f>
        <v>0</v>
      </c>
      <c r="I21" s="44">
        <f>SUMIFS('Báo cáo'!$O:$O,'Báo cáo'!$AD:$AD,$A21,'Báo cáo'!$Z:$Z,"&lt;="&amp;I$4)+SUMIFS('Báo cáo'!$P:$P,'Báo cáo'!$AD:$AD,$A21,'Báo cáo'!$Z:$Z,"&lt;="&amp;I$4)-SUMIFS('Báo cáo'!$Q:$Q,'Báo cáo'!$AD:$AD,$A21,'Báo cáo'!$AA:$AA,"&lt;="&amp;I$4)</f>
        <v>0</v>
      </c>
      <c r="J21" s="44">
        <f>SUMIFS('Báo cáo'!$O:$O,'Báo cáo'!$AD:$AD,$A21,'Báo cáo'!$Z:$Z,"&lt;="&amp;J$4)+SUMIFS('Báo cáo'!$P:$P,'Báo cáo'!$AD:$AD,$A21,'Báo cáo'!$Z:$Z,"&lt;="&amp;J$4)-SUMIFS('Báo cáo'!$Q:$Q,'Báo cáo'!$AD:$AD,$A21,'Báo cáo'!$AA:$AA,"&lt;="&amp;J$4)</f>
        <v>0</v>
      </c>
      <c r="K21" s="44">
        <f>SUMIFS('Báo cáo'!$O:$O,'Báo cáo'!$AD:$AD,$A21,'Báo cáo'!$Z:$Z,"&lt;="&amp;K$4)+SUMIFS('Báo cáo'!$P:$P,'Báo cáo'!$AD:$AD,$A21,'Báo cáo'!$Z:$Z,"&lt;="&amp;K$4)-SUMIFS('Báo cáo'!$Q:$Q,'Báo cáo'!$AD:$AD,$A21,'Báo cáo'!$AA:$AA,"&lt;="&amp;K$4)</f>
        <v>0</v>
      </c>
      <c r="L21" s="44">
        <f>SUMIFS('Báo cáo'!$O:$O,'Báo cáo'!$AD:$AD,$A21,'Báo cáo'!$Z:$Z,"&lt;="&amp;L$4)+SUMIFS('Báo cáo'!$P:$P,'Báo cáo'!$AD:$AD,$A21,'Báo cáo'!$Z:$Z,"&lt;="&amp;L$4)-SUMIFS('Báo cáo'!$Q:$Q,'Báo cáo'!$AD:$AD,$A21,'Báo cáo'!$AA:$AA,"&lt;="&amp;L$4)</f>
        <v>0</v>
      </c>
      <c r="M21" s="44">
        <f>SUMIFS('Báo cáo'!$O:$O,'Báo cáo'!$AD:$AD,$A21,'Báo cáo'!$Z:$Z,"&lt;="&amp;M$4)+SUMIFS('Báo cáo'!$P:$P,'Báo cáo'!$AD:$AD,$A21,'Báo cáo'!$Z:$Z,"&lt;="&amp;M$4)-SUMIFS('Báo cáo'!$Q:$Q,'Báo cáo'!$AD:$AD,$A21,'Báo cáo'!$AA:$AA,"&lt;="&amp;M$4)</f>
        <v>0</v>
      </c>
      <c r="N21" s="44">
        <f>SUMIFS('Báo cáo'!$O:$O,'Báo cáo'!$AD:$AD,$A21,'Báo cáo'!$Z:$Z,"&lt;="&amp;N$4)+SUMIFS('Báo cáo'!$P:$P,'Báo cáo'!$AD:$AD,$A21,'Báo cáo'!$Z:$Z,"&lt;="&amp;N$4)-SUMIFS('Báo cáo'!$Q:$Q,'Báo cáo'!$AD:$AD,$A21,'Báo cáo'!$AA:$AA,"&lt;="&amp;N$4)</f>
        <v>0</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H1590"/>
  <sheetViews>
    <sheetView tabSelected="1" topLeftCell="B1" zoomScaleNormal="100" workbookViewId="0">
      <pane ySplit="3" topLeftCell="A1580" activePane="bottomLeft" state="frozen"/>
      <selection activeCell="C1" sqref="C1"/>
      <selection pane="bottomLeft" activeCell="G1590" sqref="G1590"/>
    </sheetView>
  </sheetViews>
  <sheetFormatPr defaultColWidth="9.125" defaultRowHeight="25.5" customHeight="1" x14ac:dyDescent="0.2"/>
  <cols>
    <col min="1" max="1" width="17.75" style="3" bestFit="1" customWidth="1"/>
    <col min="2" max="2" width="51.375" style="3" customWidth="1"/>
    <col min="3" max="3" width="15" style="4" customWidth="1"/>
    <col min="4" max="4" width="10.5" style="5" customWidth="1"/>
    <col min="5" max="5" width="13.625" style="4" customWidth="1"/>
    <col min="6" max="6" width="11.75" style="2" customWidth="1"/>
    <col min="7" max="7" width="42.125" style="2" customWidth="1"/>
    <col min="8" max="8" width="13.375" style="2" bestFit="1" customWidth="1"/>
    <col min="9" max="9" width="10.875" style="2" customWidth="1"/>
    <col min="10" max="10" width="9.625" style="2" customWidth="1"/>
    <col min="11" max="11" width="13" style="7" customWidth="1"/>
    <col min="12" max="12" width="12.875" bestFit="1" customWidth="1"/>
    <col min="13" max="13" width="12.875" style="6" bestFit="1" customWidth="1"/>
    <col min="14" max="14" width="17.125" style="7" customWidth="1"/>
    <col min="15" max="15" width="16.25" style="18" customWidth="1"/>
    <col min="16" max="16" width="16.25" style="7" customWidth="1"/>
    <col min="17" max="17" width="16.25" style="18" customWidth="1"/>
    <col min="18" max="18" width="20.625" customWidth="1"/>
    <col min="19" max="19" width="16.125" style="21" bestFit="1" customWidth="1"/>
    <col min="21" max="21" width="12.875" style="7" bestFit="1" customWidth="1"/>
    <col min="23" max="23" width="8.875" style="18" customWidth="1"/>
    <col min="24" max="24" width="7.875" style="18" customWidth="1"/>
    <col min="25" max="25" width="43.25" style="7" bestFit="1" customWidth="1"/>
    <col min="26" max="26" width="7.375" style="42" customWidth="1"/>
    <col min="27" max="27" width="9.75" style="42" customWidth="1"/>
    <col min="28" max="28" width="15.75" style="8" customWidth="1"/>
    <col min="29" max="29" width="16.625" style="2" customWidth="1"/>
    <col min="30" max="30" width="14.25" style="2" customWidth="1"/>
    <col min="31" max="31" width="39" style="2" customWidth="1"/>
    <col min="32" max="32" width="9.125" style="2"/>
    <col min="33" max="33" width="12.75" style="2" bestFit="1" customWidth="1"/>
    <col min="34" max="34" width="9.125" style="6"/>
    <col min="35" max="16384" width="9.125" style="2"/>
  </cols>
  <sheetData>
    <row r="1" spans="1:34" ht="25.5" customHeight="1" x14ac:dyDescent="0.2">
      <c r="A1" s="1" t="s">
        <v>1</v>
      </c>
      <c r="B1" s="1"/>
      <c r="C1" s="1"/>
      <c r="D1" s="1"/>
      <c r="E1" s="1"/>
      <c r="F1" s="1"/>
      <c r="G1" s="1"/>
      <c r="H1" s="1"/>
      <c r="I1" s="1"/>
      <c r="J1" s="19">
        <v>46289</v>
      </c>
      <c r="K1" s="1" t="s">
        <v>18736</v>
      </c>
      <c r="L1" s="163" t="s">
        <v>22521</v>
      </c>
      <c r="M1" s="163" t="s">
        <v>22522</v>
      </c>
      <c r="N1" s="19"/>
      <c r="O1" s="16"/>
      <c r="P1" s="1"/>
      <c r="Q1" s="33">
        <f>+SUBTOTAL(9,$Q$3:$Q$1048576)</f>
        <v>3721380406</v>
      </c>
      <c r="R1" s="92">
        <f>+SUBTOTAL(9,$R$3:$R$1048576)</f>
        <v>459942164</v>
      </c>
      <c r="S1" s="19"/>
      <c r="T1" s="1"/>
      <c r="U1" s="1"/>
      <c r="V1" s="16"/>
      <c r="W1" s="1"/>
      <c r="X1" s="16"/>
      <c r="Y1" s="1"/>
      <c r="Z1" s="41"/>
      <c r="AB1" s="2"/>
    </row>
    <row r="2" spans="1:34"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1"/>
      <c r="AB2" s="2"/>
    </row>
    <row r="3" spans="1:34"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0" t="s">
        <v>27</v>
      </c>
      <c r="AA3" s="40" t="s">
        <v>28</v>
      </c>
      <c r="AB3" s="39" t="s">
        <v>14546</v>
      </c>
      <c r="AC3" s="34" t="s">
        <v>14547</v>
      </c>
      <c r="AD3" s="34" t="s">
        <v>14548</v>
      </c>
      <c r="AE3" s="34" t="s">
        <v>14549</v>
      </c>
      <c r="AF3" s="34" t="s">
        <v>14550</v>
      </c>
      <c r="AG3" s="34" t="s">
        <v>20190</v>
      </c>
      <c r="AH3" s="126" t="s">
        <v>21274</v>
      </c>
    </row>
    <row r="4" spans="1:34" ht="25.5" customHeight="1" x14ac:dyDescent="0.2">
      <c r="A4" s="46" t="s">
        <v>191</v>
      </c>
      <c r="B4" s="46" t="s">
        <v>192</v>
      </c>
      <c r="C4" s="47">
        <v>45964</v>
      </c>
      <c r="D4" s="46" t="s">
        <v>14551</v>
      </c>
      <c r="E4" s="47">
        <v>45964</v>
      </c>
      <c r="F4" s="46" t="s">
        <v>18738</v>
      </c>
      <c r="G4" s="46" t="s">
        <v>14552</v>
      </c>
      <c r="H4" s="48">
        <v>426560</v>
      </c>
      <c r="I4" s="49">
        <v>0</v>
      </c>
      <c r="J4" s="48">
        <v>34125</v>
      </c>
      <c r="K4" s="48">
        <v>460685</v>
      </c>
      <c r="L4" s="64" t="s">
        <v>41</v>
      </c>
      <c r="M4" s="6">
        <v>46034</v>
      </c>
      <c r="O4" s="32">
        <f>IF(Table1[[#This Row],[Phân loại]]="Tồn đầu kỳ",Table1[[#This Row],[Tổng giá trị]],0)</f>
        <v>460685</v>
      </c>
      <c r="P4" s="7">
        <f>IF(Table1[[#This Row],[Số còn phải thu ĐK]]&lt;&gt;0,0,IF(Table1[[#This Row],[Phân loại]]="Bán hàng",Table1[[#This Row],[Tổng giá trị]],-Table1[[#This Row],[Tổng giá trị]]))</f>
        <v>0</v>
      </c>
      <c r="Q4" s="32">
        <f t="shared" ref="Q4:Q67" si="0">IF(M4&lt;&gt;"",IF(O4&lt;&gt;0,O4,P4),0)</f>
        <v>460685</v>
      </c>
      <c r="R4" s="7">
        <f>Table1[[#This Row],[Số còn phải thu ĐK]]+Table1[[#This Row],[Giá Trị HD sau CK]]-Table1[[#This Row],[Số tiền đã thu]]</f>
        <v>0</v>
      </c>
      <c r="S4" s="6">
        <f>IF(Table1[[#This Row],[Ngày hóa đơn]]&lt;&gt;"",Table1[[#This Row],[Ngày hóa đơn]],IF(Table1[[#This Row],[Ngày hạch toán]]&lt;&gt;"",Table1[[#This Row],[Ngày hạch toán]],""))</f>
        <v>45964</v>
      </c>
      <c r="T4" s="7"/>
      <c r="U4" s="6">
        <f>IF(Table1[[#This Row],[Ngày tính CN]]="","",S4+T4)</f>
        <v>45964</v>
      </c>
      <c r="V4" s="32">
        <f ca="1">IF(Table1[[#This Row],[Hạn thanh toán]]="","",IF((U4-NOW())&lt;0,0,(U4-NOW())))</f>
        <v>0</v>
      </c>
      <c r="W4" s="32"/>
      <c r="X4" s="32" t="str">
        <f t="shared" ref="X4:X67" ca="1" si="1">IF(OR(U4="",R4=0),"",IF((U4-NOW())&lt;0,-(U4-NOW()),0))</f>
        <v/>
      </c>
      <c r="Y4" s="2" t="str">
        <f t="shared" ref="Y4:Y67"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42">
        <f t="shared" ref="Z4:Z67" si="3">IF(S4="","",S4)</f>
        <v>45964</v>
      </c>
      <c r="AA4" s="42">
        <f t="shared" ref="AA4:AA67" si="4">IF(M4="","",M4)</f>
        <v>46034</v>
      </c>
      <c r="AD4" s="2" t="str">
        <f>VLOOKUP($A4,MA_KH!$A:$Q,MA_KH!O$1,0)</f>
        <v>MEGA</v>
      </c>
      <c r="AE4" s="2" t="str">
        <f>VLOOKUP($A4,MA_KH!$A:$Q,MA_KH!P$1,0)</f>
        <v>CÔNG TY TNHH MM MEGA MARKET (VIỆT NAM)</v>
      </c>
      <c r="AG4" s="2" t="str">
        <f>(Table1[[#This Row],[Số hóa đơn]])&amp;IF(OR(Table1[[#This Row],[Phân loại]]="Hàng trả",Table1[[#This Row],[Phân loại]]="Giảm công nợ"),-Table1[[#This Row],[Tổng giá trị]],Table1[[#This Row],[Tổng giá trị]])</f>
        <v>00074333460685</v>
      </c>
      <c r="AH4" s="6" t="e">
        <f>_xlfn.XLOOKUP(Table1[[#This Row],[Column1]],'Chi tiết tt Mega gửi'!P:P,'Chi tiết tt Mega gửi'!N:N)</f>
        <v>#N/A</v>
      </c>
    </row>
    <row r="5" spans="1:34" ht="25.5" customHeight="1" x14ac:dyDescent="0.2">
      <c r="A5" s="46" t="s">
        <v>191</v>
      </c>
      <c r="B5" s="46" t="s">
        <v>192</v>
      </c>
      <c r="C5" s="47">
        <v>45974</v>
      </c>
      <c r="D5" s="46" t="s">
        <v>14553</v>
      </c>
      <c r="E5" s="47">
        <v>45974</v>
      </c>
      <c r="F5" s="46" t="s">
        <v>18739</v>
      </c>
      <c r="G5" s="46" t="s">
        <v>14554</v>
      </c>
      <c r="H5" s="48">
        <v>4323320</v>
      </c>
      <c r="I5" s="49">
        <v>0</v>
      </c>
      <c r="J5" s="48">
        <v>345866</v>
      </c>
      <c r="K5" s="48">
        <v>4669186</v>
      </c>
      <c r="L5" s="64" t="s">
        <v>41</v>
      </c>
      <c r="M5" s="6">
        <v>46048</v>
      </c>
      <c r="O5" s="32">
        <f>IF(Table1[[#This Row],[Phân loại]]="Tồn đầu kỳ",Table1[[#This Row],[Tổng giá trị]],0)</f>
        <v>4669186</v>
      </c>
      <c r="P5" s="7">
        <f>IF(Table1[[#This Row],[Số còn phải thu ĐK]]&lt;&gt;0,0,IF(Table1[[#This Row],[Phân loại]]="Bán hàng",Table1[[#This Row],[Tổng giá trị]],-Table1[[#This Row],[Tổng giá trị]]))</f>
        <v>0</v>
      </c>
      <c r="Q5" s="32">
        <f t="shared" si="0"/>
        <v>4669186</v>
      </c>
      <c r="R5" s="7">
        <f>Table1[[#This Row],[Số còn phải thu ĐK]]+Table1[[#This Row],[Giá Trị HD sau CK]]-Table1[[#This Row],[Số tiền đã thu]]</f>
        <v>0</v>
      </c>
      <c r="S5" s="6">
        <f>IF(Table1[[#This Row],[Ngày hóa đơn]]&lt;&gt;"",Table1[[#This Row],[Ngày hóa đơn]],IF(Table1[[#This Row],[Ngày hạch toán]]&lt;&gt;"",Table1[[#This Row],[Ngày hạch toán]],""))</f>
        <v>45974</v>
      </c>
      <c r="T5" s="7"/>
      <c r="U5" s="6">
        <f>IF(Table1[[#This Row],[Ngày tính CN]]="","",S5+T5)</f>
        <v>45974</v>
      </c>
      <c r="V5" s="32">
        <f ca="1">IF(Table1[[#This Row],[Hạn thanh toán]]="","",IF((U5-NOW())&lt;0,0,(U5-NOW())))</f>
        <v>0</v>
      </c>
      <c r="W5" s="32"/>
      <c r="X5" s="32" t="str">
        <f t="shared" ca="1" si="1"/>
        <v/>
      </c>
      <c r="Y5" s="2" t="str">
        <f t="shared" si="2"/>
        <v>Đã thanh toán</v>
      </c>
      <c r="Z5" s="42">
        <f t="shared" si="3"/>
        <v>45974</v>
      </c>
      <c r="AA5" s="42">
        <f t="shared" si="4"/>
        <v>46048</v>
      </c>
      <c r="AD5" s="2" t="str">
        <f>VLOOKUP($A5,MA_KH!$A:$Q,MA_KH!O$1,0)</f>
        <v>MEGA</v>
      </c>
      <c r="AE5" s="2" t="str">
        <f>VLOOKUP($A5,MA_KH!$A:$Q,MA_KH!P$1,0)</f>
        <v>CÔNG TY TNHH MM MEGA MARKET (VIỆT NAM)</v>
      </c>
      <c r="AG5" s="2" t="str">
        <f>(Table1[[#This Row],[Số hóa đơn]])&amp;IF(OR(Table1[[#This Row],[Phân loại]]="Hàng trả",Table1[[#This Row],[Phân loại]]="Giảm công nợ"),-Table1[[#This Row],[Tổng giá trị]],Table1[[#This Row],[Tổng giá trị]])</f>
        <v>000768914669186</v>
      </c>
      <c r="AH5" s="6" t="e">
        <f>_xlfn.XLOOKUP(Table1[[#This Row],[Column1]],'Chi tiết tt Mega gửi'!P:P,'Chi tiết tt Mega gửi'!N:N)</f>
        <v>#N/A</v>
      </c>
    </row>
    <row r="6" spans="1:34" ht="25.5" customHeight="1" x14ac:dyDescent="0.2">
      <c r="A6" s="46" t="s">
        <v>193</v>
      </c>
      <c r="B6" s="46" t="s">
        <v>194</v>
      </c>
      <c r="C6" s="47">
        <v>45974</v>
      </c>
      <c r="D6" s="46" t="s">
        <v>14555</v>
      </c>
      <c r="E6" s="47">
        <v>45974</v>
      </c>
      <c r="F6" s="46" t="s">
        <v>18740</v>
      </c>
      <c r="G6" s="46" t="s">
        <v>14556</v>
      </c>
      <c r="H6" s="48">
        <v>2751120</v>
      </c>
      <c r="I6" s="49">
        <v>0</v>
      </c>
      <c r="J6" s="48">
        <v>220090</v>
      </c>
      <c r="K6" s="48">
        <v>2971210</v>
      </c>
      <c r="L6" s="64" t="s">
        <v>41</v>
      </c>
      <c r="M6" s="6">
        <v>46034</v>
      </c>
      <c r="O6" s="32">
        <f>IF(Table1[[#This Row],[Phân loại]]="Tồn đầu kỳ",Table1[[#This Row],[Tổng giá trị]],0)</f>
        <v>2971210</v>
      </c>
      <c r="P6" s="7">
        <f>IF(Table1[[#This Row],[Số còn phải thu ĐK]]&lt;&gt;0,0,IF(Table1[[#This Row],[Phân loại]]="Bán hàng",Table1[[#This Row],[Tổng giá trị]],-Table1[[#This Row],[Tổng giá trị]]))</f>
        <v>0</v>
      </c>
      <c r="Q6" s="32">
        <f t="shared" si="0"/>
        <v>2971210</v>
      </c>
      <c r="R6" s="7">
        <f>Table1[[#This Row],[Số còn phải thu ĐK]]+Table1[[#This Row],[Giá Trị HD sau CK]]-Table1[[#This Row],[Số tiền đã thu]]</f>
        <v>0</v>
      </c>
      <c r="S6" s="6">
        <f>IF(Table1[[#This Row],[Ngày hóa đơn]]&lt;&gt;"",Table1[[#This Row],[Ngày hóa đơn]],IF(Table1[[#This Row],[Ngày hạch toán]]&lt;&gt;"",Table1[[#This Row],[Ngày hạch toán]],""))</f>
        <v>45974</v>
      </c>
      <c r="T6" s="7"/>
      <c r="U6" s="6">
        <f>IF(Table1[[#This Row],[Ngày tính CN]]="","",S6+T6)</f>
        <v>45974</v>
      </c>
      <c r="V6" s="32">
        <f ca="1">IF(Table1[[#This Row],[Hạn thanh toán]]="","",IF((U6-NOW())&lt;0,0,(U6-NOW())))</f>
        <v>0</v>
      </c>
      <c r="W6" s="32"/>
      <c r="X6" s="32" t="str">
        <f t="shared" ca="1" si="1"/>
        <v/>
      </c>
      <c r="Y6" s="2" t="str">
        <f t="shared" si="2"/>
        <v>Đã thanh toán</v>
      </c>
      <c r="Z6" s="42">
        <f t="shared" si="3"/>
        <v>45974</v>
      </c>
      <c r="AA6" s="42">
        <f t="shared" si="4"/>
        <v>46034</v>
      </c>
      <c r="AD6" s="2" t="str">
        <f>VLOOKUP($A6,MA_KH!$A:$Q,MA_KH!O$1,0)</f>
        <v>MEGA</v>
      </c>
      <c r="AE6" s="2" t="str">
        <f>VLOOKUP($A6,MA_KH!$A:$Q,MA_KH!P$1,0)</f>
        <v>CÔNG TY TNHH MM MEGA MARKET (VIỆT NAM)</v>
      </c>
      <c r="AG6" s="2" t="str">
        <f>(Table1[[#This Row],[Số hóa đơn]])&amp;IF(OR(Table1[[#This Row],[Phân loại]]="Hàng trả",Table1[[#This Row],[Phân loại]]="Giảm công nợ"),-Table1[[#This Row],[Tổng giá trị]],Table1[[#This Row],[Tổng giá trị]])</f>
        <v>000768922971210</v>
      </c>
      <c r="AH6" s="6" t="e">
        <f>_xlfn.XLOOKUP(Table1[[#This Row],[Column1]],'Chi tiết tt Mega gửi'!P:P,'Chi tiết tt Mega gửi'!N:N)</f>
        <v>#N/A</v>
      </c>
    </row>
    <row r="7" spans="1:34" ht="25.5" customHeight="1" x14ac:dyDescent="0.2">
      <c r="A7" s="46" t="s">
        <v>197</v>
      </c>
      <c r="B7" s="46" t="s">
        <v>198</v>
      </c>
      <c r="C7" s="47">
        <v>45974</v>
      </c>
      <c r="D7" s="46" t="s">
        <v>14557</v>
      </c>
      <c r="E7" s="47">
        <v>45974</v>
      </c>
      <c r="F7" s="46" t="s">
        <v>18741</v>
      </c>
      <c r="G7" s="46" t="s">
        <v>14558</v>
      </c>
      <c r="H7" s="48">
        <v>1375560</v>
      </c>
      <c r="I7" s="49">
        <v>0</v>
      </c>
      <c r="J7" s="48">
        <v>110045</v>
      </c>
      <c r="K7" s="48">
        <v>1485605</v>
      </c>
      <c r="L7" s="64" t="s">
        <v>41</v>
      </c>
      <c r="M7" s="6">
        <v>46048</v>
      </c>
      <c r="O7" s="32">
        <f>IF(Table1[[#This Row],[Phân loại]]="Tồn đầu kỳ",Table1[[#This Row],[Tổng giá trị]],0)</f>
        <v>1485605</v>
      </c>
      <c r="P7" s="7">
        <f>IF(Table1[[#This Row],[Số còn phải thu ĐK]]&lt;&gt;0,0,IF(Table1[[#This Row],[Phân loại]]="Bán hàng",Table1[[#This Row],[Tổng giá trị]],-Table1[[#This Row],[Tổng giá trị]]))</f>
        <v>0</v>
      </c>
      <c r="Q7" s="32">
        <f t="shared" si="0"/>
        <v>1485605</v>
      </c>
      <c r="R7" s="7">
        <f>Table1[[#This Row],[Số còn phải thu ĐK]]+Table1[[#This Row],[Giá Trị HD sau CK]]-Table1[[#This Row],[Số tiền đã thu]]</f>
        <v>0</v>
      </c>
      <c r="S7" s="6">
        <f>IF(Table1[[#This Row],[Ngày hóa đơn]]&lt;&gt;"",Table1[[#This Row],[Ngày hóa đơn]],IF(Table1[[#This Row],[Ngày hạch toán]]&lt;&gt;"",Table1[[#This Row],[Ngày hạch toán]],""))</f>
        <v>45974</v>
      </c>
      <c r="T7" s="7"/>
      <c r="U7" s="6">
        <f>IF(Table1[[#This Row],[Ngày tính CN]]="","",S7+T7)</f>
        <v>45974</v>
      </c>
      <c r="V7" s="32">
        <f ca="1">IF(Table1[[#This Row],[Hạn thanh toán]]="","",IF((U7-NOW())&lt;0,0,(U7-NOW())))</f>
        <v>0</v>
      </c>
      <c r="W7" s="32"/>
      <c r="X7" s="32" t="str">
        <f t="shared" ca="1" si="1"/>
        <v/>
      </c>
      <c r="Y7" s="2" t="str">
        <f t="shared" si="2"/>
        <v>Đã thanh toán</v>
      </c>
      <c r="Z7" s="42">
        <f t="shared" si="3"/>
        <v>45974</v>
      </c>
      <c r="AA7" s="42">
        <f t="shared" si="4"/>
        <v>46048</v>
      </c>
      <c r="AD7" s="2" t="str">
        <f>VLOOKUP($A7,MA_KH!$A:$Q,MA_KH!O$1,0)</f>
        <v>MEGA</v>
      </c>
      <c r="AE7" s="2" t="str">
        <f>VLOOKUP($A7,MA_KH!$A:$Q,MA_KH!P$1,0)</f>
        <v>CÔNG TY TNHH MM MEGA MARKET (VIỆT NAM)</v>
      </c>
      <c r="AG7" s="2" t="str">
        <f>(Table1[[#This Row],[Số hóa đơn]])&amp;IF(OR(Table1[[#This Row],[Phân loại]]="Hàng trả",Table1[[#This Row],[Phân loại]]="Giảm công nợ"),-Table1[[#This Row],[Tổng giá trị]],Table1[[#This Row],[Tổng giá trị]])</f>
        <v>000768941485605</v>
      </c>
      <c r="AH7" s="6" t="e">
        <f>_xlfn.XLOOKUP(Table1[[#This Row],[Column1]],'Chi tiết tt Mega gửi'!P:P,'Chi tiết tt Mega gửi'!N:N)</f>
        <v>#N/A</v>
      </c>
    </row>
    <row r="8" spans="1:34" ht="25.5" customHeight="1" x14ac:dyDescent="0.2">
      <c r="A8" s="46" t="s">
        <v>199</v>
      </c>
      <c r="B8" s="46" t="s">
        <v>200</v>
      </c>
      <c r="C8" s="47">
        <v>45974</v>
      </c>
      <c r="D8" s="46" t="s">
        <v>14559</v>
      </c>
      <c r="E8" s="47">
        <v>45974</v>
      </c>
      <c r="F8" s="46" t="s">
        <v>18742</v>
      </c>
      <c r="G8" s="46" t="s">
        <v>14560</v>
      </c>
      <c r="H8" s="48">
        <v>1982380</v>
      </c>
      <c r="I8" s="49">
        <v>0</v>
      </c>
      <c r="J8" s="48">
        <v>158590</v>
      </c>
      <c r="K8" s="48">
        <v>2140970</v>
      </c>
      <c r="L8" s="64" t="s">
        <v>41</v>
      </c>
      <c r="M8" s="6">
        <v>46048</v>
      </c>
      <c r="O8" s="32">
        <f>IF(Table1[[#This Row],[Phân loại]]="Tồn đầu kỳ",Table1[[#This Row],[Tổng giá trị]],0)</f>
        <v>2140970</v>
      </c>
      <c r="P8" s="7">
        <f>IF(Table1[[#This Row],[Số còn phải thu ĐK]]&lt;&gt;0,0,IF(Table1[[#This Row],[Phân loại]]="Bán hàng",Table1[[#This Row],[Tổng giá trị]],-Table1[[#This Row],[Tổng giá trị]]))</f>
        <v>0</v>
      </c>
      <c r="Q8" s="32">
        <f t="shared" si="0"/>
        <v>2140970</v>
      </c>
      <c r="R8" s="7">
        <f>Table1[[#This Row],[Số còn phải thu ĐK]]+Table1[[#This Row],[Giá Trị HD sau CK]]-Table1[[#This Row],[Số tiền đã thu]]</f>
        <v>0</v>
      </c>
      <c r="S8" s="6">
        <f>IF(Table1[[#This Row],[Ngày hóa đơn]]&lt;&gt;"",Table1[[#This Row],[Ngày hóa đơn]],IF(Table1[[#This Row],[Ngày hạch toán]]&lt;&gt;"",Table1[[#This Row],[Ngày hạch toán]],""))</f>
        <v>45974</v>
      </c>
      <c r="T8" s="7"/>
      <c r="U8" s="6">
        <f>IF(Table1[[#This Row],[Ngày tính CN]]="","",S8+T8)</f>
        <v>45974</v>
      </c>
      <c r="V8" s="32">
        <f ca="1">IF(Table1[[#This Row],[Hạn thanh toán]]="","",IF((U8-NOW())&lt;0,0,(U8-NOW())))</f>
        <v>0</v>
      </c>
      <c r="W8" s="32"/>
      <c r="X8" s="32" t="str">
        <f t="shared" ca="1" si="1"/>
        <v/>
      </c>
      <c r="Y8" s="2" t="str">
        <f t="shared" si="2"/>
        <v>Đã thanh toán</v>
      </c>
      <c r="Z8" s="42">
        <f t="shared" si="3"/>
        <v>45974</v>
      </c>
      <c r="AA8" s="42">
        <f t="shared" si="4"/>
        <v>46048</v>
      </c>
      <c r="AD8" s="2" t="str">
        <f>VLOOKUP($A8,MA_KH!$A:$Q,MA_KH!O$1,0)</f>
        <v>MEGA</v>
      </c>
      <c r="AE8" s="2" t="str">
        <f>VLOOKUP($A8,MA_KH!$A:$Q,MA_KH!P$1,0)</f>
        <v>CÔNG TY TNHH MM MEGA MARKET (VIỆT NAM)</v>
      </c>
      <c r="AG8" s="2" t="str">
        <f>(Table1[[#This Row],[Số hóa đơn]])&amp;IF(OR(Table1[[#This Row],[Phân loại]]="Hàng trả",Table1[[#This Row],[Phân loại]]="Giảm công nợ"),-Table1[[#This Row],[Tổng giá trị]],Table1[[#This Row],[Tổng giá trị]])</f>
        <v>000768952140970</v>
      </c>
      <c r="AH8" s="6" t="e">
        <f>_xlfn.XLOOKUP(Table1[[#This Row],[Column1]],'Chi tiết tt Mega gửi'!P:P,'Chi tiết tt Mega gửi'!N:N)</f>
        <v>#N/A</v>
      </c>
    </row>
    <row r="9" spans="1:34" ht="25.5" customHeight="1" x14ac:dyDescent="0.2">
      <c r="A9" s="46" t="s">
        <v>295</v>
      </c>
      <c r="B9" s="46" t="s">
        <v>296</v>
      </c>
      <c r="C9" s="47">
        <v>45974</v>
      </c>
      <c r="D9" s="46" t="s">
        <v>14561</v>
      </c>
      <c r="E9" s="47">
        <v>45974</v>
      </c>
      <c r="F9" s="46" t="s">
        <v>18743</v>
      </c>
      <c r="G9" s="46" t="s">
        <v>14562</v>
      </c>
      <c r="H9" s="48">
        <v>630000</v>
      </c>
      <c r="I9" s="49">
        <v>0</v>
      </c>
      <c r="J9" s="48">
        <v>50400</v>
      </c>
      <c r="K9" s="48">
        <v>680400</v>
      </c>
      <c r="L9" s="64" t="s">
        <v>41</v>
      </c>
      <c r="M9" s="6">
        <v>46048</v>
      </c>
      <c r="O9" s="32">
        <f>IF(Table1[[#This Row],[Phân loại]]="Tồn đầu kỳ",Table1[[#This Row],[Tổng giá trị]],0)</f>
        <v>680400</v>
      </c>
      <c r="P9" s="7">
        <f>IF(Table1[[#This Row],[Số còn phải thu ĐK]]&lt;&gt;0,0,IF(Table1[[#This Row],[Phân loại]]="Bán hàng",Table1[[#This Row],[Tổng giá trị]],-Table1[[#This Row],[Tổng giá trị]]))</f>
        <v>0</v>
      </c>
      <c r="Q9" s="32">
        <f t="shared" si="0"/>
        <v>680400</v>
      </c>
      <c r="R9" s="7">
        <f>Table1[[#This Row],[Số còn phải thu ĐK]]+Table1[[#This Row],[Giá Trị HD sau CK]]-Table1[[#This Row],[Số tiền đã thu]]</f>
        <v>0</v>
      </c>
      <c r="S9" s="6">
        <f>IF(Table1[[#This Row],[Ngày hóa đơn]]&lt;&gt;"",Table1[[#This Row],[Ngày hóa đơn]],IF(Table1[[#This Row],[Ngày hạch toán]]&lt;&gt;"",Table1[[#This Row],[Ngày hạch toán]],""))</f>
        <v>45974</v>
      </c>
      <c r="T9" s="7"/>
      <c r="U9" s="6">
        <f>IF(Table1[[#This Row],[Ngày tính CN]]="","",S9+T9)</f>
        <v>45974</v>
      </c>
      <c r="V9" s="32">
        <f ca="1">IF(Table1[[#This Row],[Hạn thanh toán]]="","",IF((U9-NOW())&lt;0,0,(U9-NOW())))</f>
        <v>0</v>
      </c>
      <c r="W9" s="32"/>
      <c r="X9" s="32" t="str">
        <f t="shared" ca="1" si="1"/>
        <v/>
      </c>
      <c r="Y9" s="2" t="str">
        <f t="shared" si="2"/>
        <v>Đã thanh toán</v>
      </c>
      <c r="Z9" s="42">
        <f t="shared" si="3"/>
        <v>45974</v>
      </c>
      <c r="AA9" s="42">
        <f t="shared" si="4"/>
        <v>46048</v>
      </c>
      <c r="AD9" s="2" t="str">
        <f>VLOOKUP($A9,MA_KH!$A:$Q,MA_KH!O$1,0)</f>
        <v>MEGA</v>
      </c>
      <c r="AE9" s="2" t="str">
        <f>VLOOKUP($A9,MA_KH!$A:$Q,MA_KH!P$1,0)</f>
        <v>CÔNG TY TNHH MM MEGA MARKET (VIỆT NAM)</v>
      </c>
      <c r="AG9" s="2" t="str">
        <f>(Table1[[#This Row],[Số hóa đơn]])&amp;IF(OR(Table1[[#This Row],[Phân loại]]="Hàng trả",Table1[[#This Row],[Phân loại]]="Giảm công nợ"),-Table1[[#This Row],[Tổng giá trị]],Table1[[#This Row],[Tổng giá trị]])</f>
        <v>00076898680400</v>
      </c>
      <c r="AH9" s="6" t="e">
        <f>_xlfn.XLOOKUP(Table1[[#This Row],[Column1]],'Chi tiết tt Mega gửi'!P:P,'Chi tiết tt Mega gửi'!N:N)</f>
        <v>#N/A</v>
      </c>
    </row>
    <row r="10" spans="1:34" ht="25.5" customHeight="1" x14ac:dyDescent="0.2">
      <c r="A10" s="46" t="s">
        <v>189</v>
      </c>
      <c r="B10" s="46" t="s">
        <v>190</v>
      </c>
      <c r="C10" s="47">
        <v>45975</v>
      </c>
      <c r="D10" s="46" t="s">
        <v>14563</v>
      </c>
      <c r="E10" s="47">
        <v>45975</v>
      </c>
      <c r="F10" s="46" t="s">
        <v>18744</v>
      </c>
      <c r="G10" s="46" t="s">
        <v>14564</v>
      </c>
      <c r="H10" s="48">
        <v>9000597</v>
      </c>
      <c r="I10" s="49">
        <v>0</v>
      </c>
      <c r="J10" s="48">
        <v>720048</v>
      </c>
      <c r="K10" s="48">
        <v>9720645</v>
      </c>
      <c r="L10" s="64" t="s">
        <v>41</v>
      </c>
      <c r="M10" s="6">
        <v>46048</v>
      </c>
      <c r="O10" s="32">
        <f>IF(Table1[[#This Row],[Phân loại]]="Tồn đầu kỳ",Table1[[#This Row],[Tổng giá trị]],0)</f>
        <v>9720645</v>
      </c>
      <c r="P10" s="7">
        <f>IF(Table1[[#This Row],[Số còn phải thu ĐK]]&lt;&gt;0,0,IF(Table1[[#This Row],[Phân loại]]="Bán hàng",Table1[[#This Row],[Tổng giá trị]],-Table1[[#This Row],[Tổng giá trị]]))</f>
        <v>0</v>
      </c>
      <c r="Q10" s="32">
        <f t="shared" si="0"/>
        <v>9720645</v>
      </c>
      <c r="R10" s="7">
        <f>Table1[[#This Row],[Số còn phải thu ĐK]]+Table1[[#This Row],[Giá Trị HD sau CK]]-Table1[[#This Row],[Số tiền đã thu]]</f>
        <v>0</v>
      </c>
      <c r="S10" s="6">
        <f>IF(Table1[[#This Row],[Ngày hóa đơn]]&lt;&gt;"",Table1[[#This Row],[Ngày hóa đơn]],IF(Table1[[#This Row],[Ngày hạch toán]]&lt;&gt;"",Table1[[#This Row],[Ngày hạch toán]],""))</f>
        <v>45975</v>
      </c>
      <c r="T10" s="7"/>
      <c r="U10" s="6">
        <f>IF(Table1[[#This Row],[Ngày tính CN]]="","",S10+T10)</f>
        <v>45975</v>
      </c>
      <c r="V10" s="32">
        <f ca="1">IF(Table1[[#This Row],[Hạn thanh toán]]="","",IF((U10-NOW())&lt;0,0,(U10-NOW())))</f>
        <v>0</v>
      </c>
      <c r="W10" s="32"/>
      <c r="X10" s="32" t="str">
        <f t="shared" ca="1" si="1"/>
        <v/>
      </c>
      <c r="Y10" s="2" t="str">
        <f t="shared" si="2"/>
        <v>Đã thanh toán</v>
      </c>
      <c r="Z10" s="42">
        <f t="shared" si="3"/>
        <v>45975</v>
      </c>
      <c r="AA10" s="42">
        <f t="shared" si="4"/>
        <v>46048</v>
      </c>
      <c r="AD10" s="2" t="str">
        <f>VLOOKUP($A10,MA_KH!$A:$Q,MA_KH!O$1,0)</f>
        <v>MEGA</v>
      </c>
      <c r="AE10" s="2" t="str">
        <f>VLOOKUP($A10,MA_KH!$A:$Q,MA_KH!P$1,0)</f>
        <v>CÔNG TY TNHH MM MEGA MARKET (VIỆT NAM)</v>
      </c>
      <c r="AG10" s="2" t="str">
        <f>(Table1[[#This Row],[Số hóa đơn]])&amp;IF(OR(Table1[[#This Row],[Phân loại]]="Hàng trả",Table1[[#This Row],[Phân loại]]="Giảm công nợ"),-Table1[[#This Row],[Tổng giá trị]],Table1[[#This Row],[Tổng giá trị]])</f>
        <v>000769009720645</v>
      </c>
      <c r="AH10" s="6" t="e">
        <f>_xlfn.XLOOKUP(Table1[[#This Row],[Column1]],'Chi tiết tt Mega gửi'!P:P,'Chi tiết tt Mega gửi'!N:N)</f>
        <v>#N/A</v>
      </c>
    </row>
    <row r="11" spans="1:34" ht="25.5" customHeight="1" x14ac:dyDescent="0.2">
      <c r="A11" s="50" t="s">
        <v>189</v>
      </c>
      <c r="B11" s="50" t="s">
        <v>190</v>
      </c>
      <c r="C11" s="51">
        <v>45976</v>
      </c>
      <c r="D11" s="50" t="s">
        <v>14565</v>
      </c>
      <c r="E11" s="51">
        <v>45976</v>
      </c>
      <c r="F11" s="50" t="s">
        <v>18745</v>
      </c>
      <c r="G11" s="50" t="s">
        <v>14566</v>
      </c>
      <c r="H11" s="52">
        <v>7633960</v>
      </c>
      <c r="I11" s="53">
        <v>0</v>
      </c>
      <c r="J11" s="52">
        <v>610717</v>
      </c>
      <c r="K11" s="52">
        <v>8244677</v>
      </c>
      <c r="L11" s="64" t="s">
        <v>41</v>
      </c>
      <c r="M11" s="6">
        <v>46048</v>
      </c>
      <c r="O11" s="32">
        <f>IF(Table1[[#This Row],[Phân loại]]="Tồn đầu kỳ",Table1[[#This Row],[Tổng giá trị]],0)</f>
        <v>8244677</v>
      </c>
      <c r="P11" s="7">
        <f>IF(Table1[[#This Row],[Số còn phải thu ĐK]]&lt;&gt;0,0,IF(Table1[[#This Row],[Phân loại]]="Bán hàng",Table1[[#This Row],[Tổng giá trị]],-Table1[[#This Row],[Tổng giá trị]]))</f>
        <v>0</v>
      </c>
      <c r="Q11" s="32">
        <f t="shared" si="0"/>
        <v>8244677</v>
      </c>
      <c r="R11" s="7">
        <f>Table1[[#This Row],[Số còn phải thu ĐK]]+Table1[[#This Row],[Giá Trị HD sau CK]]-Table1[[#This Row],[Số tiền đã thu]]</f>
        <v>0</v>
      </c>
      <c r="S11" s="6">
        <f>IF(Table1[[#This Row],[Ngày hóa đơn]]&lt;&gt;"",Table1[[#This Row],[Ngày hóa đơn]],IF(Table1[[#This Row],[Ngày hạch toán]]&lt;&gt;"",Table1[[#This Row],[Ngày hạch toán]],""))</f>
        <v>45976</v>
      </c>
      <c r="T11" s="7"/>
      <c r="U11" s="6">
        <f>IF(Table1[[#This Row],[Ngày tính CN]]="","",S11+T11)</f>
        <v>45976</v>
      </c>
      <c r="V11" s="32">
        <f ca="1">IF(Table1[[#This Row],[Hạn thanh toán]]="","",IF((U11-NOW())&lt;0,0,(U11-NOW())))</f>
        <v>0</v>
      </c>
      <c r="W11" s="32"/>
      <c r="X11" s="32" t="str">
        <f t="shared" ca="1" si="1"/>
        <v/>
      </c>
      <c r="Y11" s="2" t="str">
        <f t="shared" si="2"/>
        <v>Đã thanh toán</v>
      </c>
      <c r="Z11" s="42">
        <f t="shared" si="3"/>
        <v>45976</v>
      </c>
      <c r="AA11" s="42">
        <f t="shared" si="4"/>
        <v>46048</v>
      </c>
      <c r="AD11" s="2" t="str">
        <f>VLOOKUP($A11,MA_KH!$A:$Q,MA_KH!O$1,0)</f>
        <v>MEGA</v>
      </c>
      <c r="AE11" s="2" t="str">
        <f>VLOOKUP($A11,MA_KH!$A:$Q,MA_KH!P$1,0)</f>
        <v>CÔNG TY TNHH MM MEGA MARKET (VIỆT NAM)</v>
      </c>
      <c r="AG11" s="2" t="str">
        <f>(Table1[[#This Row],[Số hóa đơn]])&amp;IF(OR(Table1[[#This Row],[Phân loại]]="Hàng trả",Table1[[#This Row],[Phân loại]]="Giảm công nợ"),-Table1[[#This Row],[Tổng giá trị]],Table1[[#This Row],[Tổng giá trị]])</f>
        <v>000770058244677</v>
      </c>
      <c r="AH11" s="6" t="e">
        <f>_xlfn.XLOOKUP(Table1[[#This Row],[Column1]],'Chi tiết tt Mega gửi'!P:P,'Chi tiết tt Mega gửi'!N:N)</f>
        <v>#N/A</v>
      </c>
    </row>
    <row r="12" spans="1:34" ht="25.5" customHeight="1" x14ac:dyDescent="0.2">
      <c r="A12" s="46" t="s">
        <v>201</v>
      </c>
      <c r="B12" s="46" t="s">
        <v>202</v>
      </c>
      <c r="C12" s="47">
        <v>45978</v>
      </c>
      <c r="D12" s="46" t="s">
        <v>14567</v>
      </c>
      <c r="E12" s="47">
        <v>45978</v>
      </c>
      <c r="F12" s="46" t="s">
        <v>18746</v>
      </c>
      <c r="G12" s="46" t="s">
        <v>14568</v>
      </c>
      <c r="H12" s="48">
        <v>1982380</v>
      </c>
      <c r="I12" s="49">
        <v>0</v>
      </c>
      <c r="J12" s="48">
        <v>158590</v>
      </c>
      <c r="K12" s="48">
        <v>2140970</v>
      </c>
      <c r="L12" s="64" t="s">
        <v>41</v>
      </c>
      <c r="M12" s="6">
        <v>46034</v>
      </c>
      <c r="O12" s="32">
        <f>IF(Table1[[#This Row],[Phân loại]]="Tồn đầu kỳ",Table1[[#This Row],[Tổng giá trị]],0)</f>
        <v>2140970</v>
      </c>
      <c r="P12" s="7">
        <f>IF(Table1[[#This Row],[Số còn phải thu ĐK]]&lt;&gt;0,0,IF(Table1[[#This Row],[Phân loại]]="Bán hàng",Table1[[#This Row],[Tổng giá trị]],-Table1[[#This Row],[Tổng giá trị]]))</f>
        <v>0</v>
      </c>
      <c r="Q12" s="32">
        <f t="shared" si="0"/>
        <v>2140970</v>
      </c>
      <c r="R12" s="7">
        <f>Table1[[#This Row],[Số còn phải thu ĐK]]+Table1[[#This Row],[Giá Trị HD sau CK]]-Table1[[#This Row],[Số tiền đã thu]]</f>
        <v>0</v>
      </c>
      <c r="S12" s="6">
        <f>IF(Table1[[#This Row],[Ngày hóa đơn]]&lt;&gt;"",Table1[[#This Row],[Ngày hóa đơn]],IF(Table1[[#This Row],[Ngày hạch toán]]&lt;&gt;"",Table1[[#This Row],[Ngày hạch toán]],""))</f>
        <v>45978</v>
      </c>
      <c r="T12" s="7"/>
      <c r="U12" s="6">
        <f>IF(Table1[[#This Row],[Ngày tính CN]]="","",S12+T12)</f>
        <v>45978</v>
      </c>
      <c r="V12" s="32">
        <f ca="1">IF(Table1[[#This Row],[Hạn thanh toán]]="","",IF((U12-NOW())&lt;0,0,(U12-NOW())))</f>
        <v>0</v>
      </c>
      <c r="W12" s="32"/>
      <c r="X12" s="32" t="str">
        <f t="shared" ca="1" si="1"/>
        <v/>
      </c>
      <c r="Y12" s="2" t="str">
        <f t="shared" si="2"/>
        <v>Đã thanh toán</v>
      </c>
      <c r="Z12" s="42">
        <f t="shared" si="3"/>
        <v>45978</v>
      </c>
      <c r="AA12" s="42">
        <f t="shared" si="4"/>
        <v>46034</v>
      </c>
      <c r="AD12" s="2" t="str">
        <f>VLOOKUP($A12,MA_KH!$A:$Q,MA_KH!O$1,0)</f>
        <v>MEGA</v>
      </c>
      <c r="AE12" s="2" t="str">
        <f>VLOOKUP($A12,MA_KH!$A:$Q,MA_KH!P$1,0)</f>
        <v>CÔNG TY TNHH MM MEGA MARKET (VIỆT NAM)</v>
      </c>
      <c r="AG12" s="2" t="str">
        <f>(Table1[[#This Row],[Số hóa đơn]])&amp;IF(OR(Table1[[#This Row],[Phân loại]]="Hàng trả",Table1[[#This Row],[Phân loại]]="Giảm công nợ"),-Table1[[#This Row],[Tổng giá trị]],Table1[[#This Row],[Tổng giá trị]])</f>
        <v>000778722140970</v>
      </c>
      <c r="AH12" s="6" t="e">
        <f>_xlfn.XLOOKUP(Table1[[#This Row],[Column1]],'Chi tiết tt Mega gửi'!P:P,'Chi tiết tt Mega gửi'!N:N)</f>
        <v>#N/A</v>
      </c>
    </row>
    <row r="13" spans="1:34" ht="25.5" customHeight="1" x14ac:dyDescent="0.2">
      <c r="A13" s="46" t="s">
        <v>189</v>
      </c>
      <c r="B13" s="46" t="s">
        <v>190</v>
      </c>
      <c r="C13" s="47">
        <v>45981</v>
      </c>
      <c r="D13" s="46" t="s">
        <v>14569</v>
      </c>
      <c r="E13" s="47">
        <v>45981</v>
      </c>
      <c r="F13" s="46" t="s">
        <v>18747</v>
      </c>
      <c r="G13" s="46" t="s">
        <v>14570</v>
      </c>
      <c r="H13" s="48">
        <v>903415</v>
      </c>
      <c r="I13" s="49">
        <v>0</v>
      </c>
      <c r="J13" s="48">
        <v>72273</v>
      </c>
      <c r="K13" s="48">
        <v>975688</v>
      </c>
      <c r="L13" s="64" t="s">
        <v>41</v>
      </c>
      <c r="M13" s="6">
        <v>46034</v>
      </c>
      <c r="O13" s="32">
        <f>IF(Table1[[#This Row],[Phân loại]]="Tồn đầu kỳ",Table1[[#This Row],[Tổng giá trị]],0)</f>
        <v>975688</v>
      </c>
      <c r="P13" s="7">
        <f>IF(Table1[[#This Row],[Số còn phải thu ĐK]]&lt;&gt;0,0,IF(Table1[[#This Row],[Phân loại]]="Bán hàng",Table1[[#This Row],[Tổng giá trị]],-Table1[[#This Row],[Tổng giá trị]]))</f>
        <v>0</v>
      </c>
      <c r="Q13" s="32">
        <f t="shared" si="0"/>
        <v>975688</v>
      </c>
      <c r="R13" s="7">
        <f>Table1[[#This Row],[Số còn phải thu ĐK]]+Table1[[#This Row],[Giá Trị HD sau CK]]-Table1[[#This Row],[Số tiền đã thu]]</f>
        <v>0</v>
      </c>
      <c r="S13" s="6">
        <f>IF(Table1[[#This Row],[Ngày hóa đơn]]&lt;&gt;"",Table1[[#This Row],[Ngày hóa đơn]],IF(Table1[[#This Row],[Ngày hạch toán]]&lt;&gt;"",Table1[[#This Row],[Ngày hạch toán]],""))</f>
        <v>45981</v>
      </c>
      <c r="T13" s="7"/>
      <c r="U13" s="6">
        <f>IF(Table1[[#This Row],[Ngày tính CN]]="","",S13+T13)</f>
        <v>45981</v>
      </c>
      <c r="V13" s="32">
        <f ca="1">IF(Table1[[#This Row],[Hạn thanh toán]]="","",IF((U13-NOW())&lt;0,0,(U13-NOW())))</f>
        <v>0</v>
      </c>
      <c r="W13" s="32"/>
      <c r="X13" s="32" t="str">
        <f t="shared" ca="1" si="1"/>
        <v/>
      </c>
      <c r="Y13" s="2" t="str">
        <f t="shared" si="2"/>
        <v>Đã thanh toán</v>
      </c>
      <c r="Z13" s="42">
        <f t="shared" si="3"/>
        <v>45981</v>
      </c>
      <c r="AA13" s="42">
        <f t="shared" si="4"/>
        <v>46034</v>
      </c>
      <c r="AD13" s="2" t="str">
        <f>VLOOKUP($A13,MA_KH!$A:$Q,MA_KH!O$1,0)</f>
        <v>MEGA</v>
      </c>
      <c r="AE13" s="2" t="str">
        <f>VLOOKUP($A13,MA_KH!$A:$Q,MA_KH!P$1,0)</f>
        <v>CÔNG TY TNHH MM MEGA MARKET (VIỆT NAM)</v>
      </c>
      <c r="AG13" s="2" t="str">
        <f>(Table1[[#This Row],[Số hóa đơn]])&amp;IF(OR(Table1[[#This Row],[Phân loại]]="Hàng trả",Table1[[#This Row],[Phân loại]]="Giảm công nợ"),-Table1[[#This Row],[Tổng giá trị]],Table1[[#This Row],[Tổng giá trị]])</f>
        <v>00078418975688</v>
      </c>
      <c r="AH13" s="6" t="e">
        <f>_xlfn.XLOOKUP(Table1[[#This Row],[Column1]],'Chi tiết tt Mega gửi'!P:P,'Chi tiết tt Mega gửi'!N:N)</f>
        <v>#N/A</v>
      </c>
    </row>
    <row r="14" spans="1:34" ht="25.5" customHeight="1" x14ac:dyDescent="0.2">
      <c r="A14" s="46" t="s">
        <v>189</v>
      </c>
      <c r="B14" s="46" t="s">
        <v>190</v>
      </c>
      <c r="C14" s="47">
        <v>45981</v>
      </c>
      <c r="D14" s="46" t="s">
        <v>14571</v>
      </c>
      <c r="E14" s="47">
        <v>45981</v>
      </c>
      <c r="F14" s="46" t="s">
        <v>18748</v>
      </c>
      <c r="G14" s="46" t="s">
        <v>14572</v>
      </c>
      <c r="H14" s="48">
        <v>1923660</v>
      </c>
      <c r="I14" s="49">
        <v>0</v>
      </c>
      <c r="J14" s="48">
        <v>153893</v>
      </c>
      <c r="K14" s="48">
        <v>2077553</v>
      </c>
      <c r="L14" s="64" t="s">
        <v>41</v>
      </c>
      <c r="M14" s="6">
        <v>46034</v>
      </c>
      <c r="O14" s="32">
        <f>IF(Table1[[#This Row],[Phân loại]]="Tồn đầu kỳ",Table1[[#This Row],[Tổng giá trị]],0)</f>
        <v>2077553</v>
      </c>
      <c r="P14" s="7">
        <f>IF(Table1[[#This Row],[Số còn phải thu ĐK]]&lt;&gt;0,0,IF(Table1[[#This Row],[Phân loại]]="Bán hàng",Table1[[#This Row],[Tổng giá trị]],-Table1[[#This Row],[Tổng giá trị]]))</f>
        <v>0</v>
      </c>
      <c r="Q14" s="32">
        <f t="shared" si="0"/>
        <v>2077553</v>
      </c>
      <c r="R14" s="7">
        <f>Table1[[#This Row],[Số còn phải thu ĐK]]+Table1[[#This Row],[Giá Trị HD sau CK]]-Table1[[#This Row],[Số tiền đã thu]]</f>
        <v>0</v>
      </c>
      <c r="S14" s="6">
        <f>IF(Table1[[#This Row],[Ngày hóa đơn]]&lt;&gt;"",Table1[[#This Row],[Ngày hóa đơn]],IF(Table1[[#This Row],[Ngày hạch toán]]&lt;&gt;"",Table1[[#This Row],[Ngày hạch toán]],""))</f>
        <v>45981</v>
      </c>
      <c r="T14" s="7"/>
      <c r="U14" s="6">
        <f>IF(Table1[[#This Row],[Ngày tính CN]]="","",S14+T14)</f>
        <v>45981</v>
      </c>
      <c r="V14" s="32">
        <f ca="1">IF(Table1[[#This Row],[Hạn thanh toán]]="","",IF((U14-NOW())&lt;0,0,(U14-NOW())))</f>
        <v>0</v>
      </c>
      <c r="W14" s="32"/>
      <c r="X14" s="32" t="str">
        <f t="shared" ca="1" si="1"/>
        <v/>
      </c>
      <c r="Y14" s="2" t="str">
        <f t="shared" si="2"/>
        <v>Đã thanh toán</v>
      </c>
      <c r="Z14" s="42">
        <f t="shared" si="3"/>
        <v>45981</v>
      </c>
      <c r="AA14" s="42">
        <f t="shared" si="4"/>
        <v>46034</v>
      </c>
      <c r="AD14" s="2" t="str">
        <f>VLOOKUP($A14,MA_KH!$A:$Q,MA_KH!O$1,0)</f>
        <v>MEGA</v>
      </c>
      <c r="AE14" s="2" t="str">
        <f>VLOOKUP($A14,MA_KH!$A:$Q,MA_KH!P$1,0)</f>
        <v>CÔNG TY TNHH MM MEGA MARKET (VIỆT NAM)</v>
      </c>
      <c r="AG14" s="2" t="str">
        <f>(Table1[[#This Row],[Số hóa đơn]])&amp;IF(OR(Table1[[#This Row],[Phân loại]]="Hàng trả",Table1[[#This Row],[Phân loại]]="Giảm công nợ"),-Table1[[#This Row],[Tổng giá trị]],Table1[[#This Row],[Tổng giá trị]])</f>
        <v>000784192077553</v>
      </c>
      <c r="AH14" s="6" t="e">
        <f>_xlfn.XLOOKUP(Table1[[#This Row],[Column1]],'Chi tiết tt Mega gửi'!P:P,'Chi tiết tt Mega gửi'!N:N)</f>
        <v>#N/A</v>
      </c>
    </row>
    <row r="15" spans="1:34" ht="25.5" customHeight="1" x14ac:dyDescent="0.2">
      <c r="A15" s="46" t="s">
        <v>295</v>
      </c>
      <c r="B15" s="46" t="s">
        <v>296</v>
      </c>
      <c r="C15" s="47">
        <v>45981</v>
      </c>
      <c r="D15" s="46" t="s">
        <v>14573</v>
      </c>
      <c r="E15" s="47">
        <v>45981</v>
      </c>
      <c r="F15" s="46" t="s">
        <v>18749</v>
      </c>
      <c r="G15" s="46" t="s">
        <v>14574</v>
      </c>
      <c r="H15" s="48">
        <v>4351770</v>
      </c>
      <c r="I15" s="49">
        <v>0</v>
      </c>
      <c r="J15" s="48">
        <v>348142</v>
      </c>
      <c r="K15" s="48">
        <v>4699912</v>
      </c>
      <c r="L15" s="64" t="s">
        <v>41</v>
      </c>
      <c r="M15" s="6">
        <v>46034</v>
      </c>
      <c r="O15" s="32">
        <f>IF(Table1[[#This Row],[Phân loại]]="Tồn đầu kỳ",Table1[[#This Row],[Tổng giá trị]],0)</f>
        <v>4699912</v>
      </c>
      <c r="P15" s="7">
        <f>IF(Table1[[#This Row],[Số còn phải thu ĐK]]&lt;&gt;0,0,IF(Table1[[#This Row],[Phân loại]]="Bán hàng",Table1[[#This Row],[Tổng giá trị]],-Table1[[#This Row],[Tổng giá trị]]))</f>
        <v>0</v>
      </c>
      <c r="Q15" s="32">
        <f t="shared" si="0"/>
        <v>4699912</v>
      </c>
      <c r="R15" s="7">
        <f>Table1[[#This Row],[Số còn phải thu ĐK]]+Table1[[#This Row],[Giá Trị HD sau CK]]-Table1[[#This Row],[Số tiền đã thu]]</f>
        <v>0</v>
      </c>
      <c r="S15" s="6">
        <f>IF(Table1[[#This Row],[Ngày hóa đơn]]&lt;&gt;"",Table1[[#This Row],[Ngày hóa đơn]],IF(Table1[[#This Row],[Ngày hạch toán]]&lt;&gt;"",Table1[[#This Row],[Ngày hạch toán]],""))</f>
        <v>45981</v>
      </c>
      <c r="T15" s="7"/>
      <c r="U15" s="6">
        <f>IF(Table1[[#This Row],[Ngày tính CN]]="","",S15+T15)</f>
        <v>45981</v>
      </c>
      <c r="V15" s="32">
        <f ca="1">IF(Table1[[#This Row],[Hạn thanh toán]]="","",IF((U15-NOW())&lt;0,0,(U15-NOW())))</f>
        <v>0</v>
      </c>
      <c r="W15" s="32"/>
      <c r="X15" s="32" t="str">
        <f t="shared" ca="1" si="1"/>
        <v/>
      </c>
      <c r="Y15" s="2" t="str">
        <f t="shared" si="2"/>
        <v>Đã thanh toán</v>
      </c>
      <c r="Z15" s="42">
        <f t="shared" si="3"/>
        <v>45981</v>
      </c>
      <c r="AA15" s="42">
        <f t="shared" si="4"/>
        <v>46034</v>
      </c>
      <c r="AD15" s="2" t="str">
        <f>VLOOKUP($A15,MA_KH!$A:$Q,MA_KH!O$1,0)</f>
        <v>MEGA</v>
      </c>
      <c r="AE15" s="2" t="str">
        <f>VLOOKUP($A15,MA_KH!$A:$Q,MA_KH!P$1,0)</f>
        <v>CÔNG TY TNHH MM MEGA MARKET (VIỆT NAM)</v>
      </c>
      <c r="AG15" s="2" t="str">
        <f>(Table1[[#This Row],[Số hóa đơn]])&amp;IF(OR(Table1[[#This Row],[Phân loại]]="Hàng trả",Table1[[#This Row],[Phân loại]]="Giảm công nợ"),-Table1[[#This Row],[Tổng giá trị]],Table1[[#This Row],[Tổng giá trị]])</f>
        <v>000785504699912</v>
      </c>
      <c r="AH15" s="6" t="e">
        <f>_xlfn.XLOOKUP(Table1[[#This Row],[Column1]],'Chi tiết tt Mega gửi'!P:P,'Chi tiết tt Mega gửi'!N:N)</f>
        <v>#N/A</v>
      </c>
    </row>
    <row r="16" spans="1:34" ht="25.5" customHeight="1" x14ac:dyDescent="0.2">
      <c r="A16" s="46" t="s">
        <v>254</v>
      </c>
      <c r="B16" s="46" t="s">
        <v>255</v>
      </c>
      <c r="C16" s="47">
        <v>45981</v>
      </c>
      <c r="D16" s="46" t="s">
        <v>14575</v>
      </c>
      <c r="E16" s="47">
        <v>45981</v>
      </c>
      <c r="F16" s="46" t="s">
        <v>18750</v>
      </c>
      <c r="G16" s="46" t="s">
        <v>14576</v>
      </c>
      <c r="H16" s="48">
        <v>1282500</v>
      </c>
      <c r="I16" s="49">
        <v>0</v>
      </c>
      <c r="J16" s="48">
        <v>102600</v>
      </c>
      <c r="K16" s="48">
        <v>1385100</v>
      </c>
      <c r="L16" s="64" t="s">
        <v>41</v>
      </c>
      <c r="M16" s="6">
        <v>46034</v>
      </c>
      <c r="O16" s="32">
        <f>IF(Table1[[#This Row],[Phân loại]]="Tồn đầu kỳ",Table1[[#This Row],[Tổng giá trị]],0)</f>
        <v>1385100</v>
      </c>
      <c r="P16" s="7">
        <f>IF(Table1[[#This Row],[Số còn phải thu ĐK]]&lt;&gt;0,0,IF(Table1[[#This Row],[Phân loại]]="Bán hàng",Table1[[#This Row],[Tổng giá trị]],-Table1[[#This Row],[Tổng giá trị]]))</f>
        <v>0</v>
      </c>
      <c r="Q16" s="32">
        <f t="shared" si="0"/>
        <v>1385100</v>
      </c>
      <c r="R16" s="7">
        <f>Table1[[#This Row],[Số còn phải thu ĐK]]+Table1[[#This Row],[Giá Trị HD sau CK]]-Table1[[#This Row],[Số tiền đã thu]]</f>
        <v>0</v>
      </c>
      <c r="S16" s="6">
        <f>IF(Table1[[#This Row],[Ngày hóa đơn]]&lt;&gt;"",Table1[[#This Row],[Ngày hóa đơn]],IF(Table1[[#This Row],[Ngày hạch toán]]&lt;&gt;"",Table1[[#This Row],[Ngày hạch toán]],""))</f>
        <v>45981</v>
      </c>
      <c r="T16" s="7"/>
      <c r="U16" s="6">
        <f>IF(Table1[[#This Row],[Ngày tính CN]]="","",S16+T16)</f>
        <v>45981</v>
      </c>
      <c r="V16" s="32">
        <f ca="1">IF(Table1[[#This Row],[Hạn thanh toán]]="","",IF((U16-NOW())&lt;0,0,(U16-NOW())))</f>
        <v>0</v>
      </c>
      <c r="W16" s="32"/>
      <c r="X16" s="32" t="str">
        <f t="shared" ca="1" si="1"/>
        <v/>
      </c>
      <c r="Y16" s="2" t="str">
        <f t="shared" si="2"/>
        <v>Đã thanh toán</v>
      </c>
      <c r="Z16" s="42">
        <f t="shared" si="3"/>
        <v>45981</v>
      </c>
      <c r="AA16" s="42">
        <f t="shared" si="4"/>
        <v>46034</v>
      </c>
      <c r="AD16" s="2" t="str">
        <f>VLOOKUP($A16,MA_KH!$A:$Q,MA_KH!O$1,0)</f>
        <v>MEGA</v>
      </c>
      <c r="AE16" s="2" t="str">
        <f>VLOOKUP($A16,MA_KH!$A:$Q,MA_KH!P$1,0)</f>
        <v>CÔNG TY TNHH MM MEGA MARKET (VIỆT NAM)</v>
      </c>
      <c r="AG16" s="2" t="str">
        <f>(Table1[[#This Row],[Số hóa đơn]])&amp;IF(OR(Table1[[#This Row],[Phân loại]]="Hàng trả",Table1[[#This Row],[Phân loại]]="Giảm công nợ"),-Table1[[#This Row],[Tổng giá trị]],Table1[[#This Row],[Tổng giá trị]])</f>
        <v>000785511385100</v>
      </c>
      <c r="AH16" s="6" t="e">
        <f>_xlfn.XLOOKUP(Table1[[#This Row],[Column1]],'Chi tiết tt Mega gửi'!P:P,'Chi tiết tt Mega gửi'!N:N)</f>
        <v>#N/A</v>
      </c>
    </row>
    <row r="17" spans="1:34" ht="25.5" customHeight="1" x14ac:dyDescent="0.2">
      <c r="A17" s="46" t="s">
        <v>199</v>
      </c>
      <c r="B17" s="46" t="s">
        <v>200</v>
      </c>
      <c r="C17" s="47">
        <v>45981</v>
      </c>
      <c r="D17" s="46" t="s">
        <v>14577</v>
      </c>
      <c r="E17" s="47">
        <v>45981</v>
      </c>
      <c r="F17" s="46" t="s">
        <v>18751</v>
      </c>
      <c r="G17" s="46" t="s">
        <v>14578</v>
      </c>
      <c r="H17" s="48">
        <v>3608560</v>
      </c>
      <c r="I17" s="49">
        <v>0</v>
      </c>
      <c r="J17" s="48">
        <v>288685</v>
      </c>
      <c r="K17" s="48">
        <v>3897245</v>
      </c>
      <c r="L17" s="64" t="s">
        <v>41</v>
      </c>
      <c r="M17" s="6">
        <v>46034</v>
      </c>
      <c r="O17" s="32">
        <f>IF(Table1[[#This Row],[Phân loại]]="Tồn đầu kỳ",Table1[[#This Row],[Tổng giá trị]],0)</f>
        <v>3897245</v>
      </c>
      <c r="P17" s="7">
        <f>IF(Table1[[#This Row],[Số còn phải thu ĐK]]&lt;&gt;0,0,IF(Table1[[#This Row],[Phân loại]]="Bán hàng",Table1[[#This Row],[Tổng giá trị]],-Table1[[#This Row],[Tổng giá trị]]))</f>
        <v>0</v>
      </c>
      <c r="Q17" s="32">
        <f t="shared" si="0"/>
        <v>3897245</v>
      </c>
      <c r="R17" s="7">
        <f>Table1[[#This Row],[Số còn phải thu ĐK]]+Table1[[#This Row],[Giá Trị HD sau CK]]-Table1[[#This Row],[Số tiền đã thu]]</f>
        <v>0</v>
      </c>
      <c r="S17" s="6">
        <f>IF(Table1[[#This Row],[Ngày hóa đơn]]&lt;&gt;"",Table1[[#This Row],[Ngày hóa đơn]],IF(Table1[[#This Row],[Ngày hạch toán]]&lt;&gt;"",Table1[[#This Row],[Ngày hạch toán]],""))</f>
        <v>45981</v>
      </c>
      <c r="T17" s="7"/>
      <c r="U17" s="6">
        <f>IF(Table1[[#This Row],[Ngày tính CN]]="","",S17+T17)</f>
        <v>45981</v>
      </c>
      <c r="V17" s="32">
        <f ca="1">IF(Table1[[#This Row],[Hạn thanh toán]]="","",IF((U17-NOW())&lt;0,0,(U17-NOW())))</f>
        <v>0</v>
      </c>
      <c r="W17" s="32"/>
      <c r="X17" s="32" t="str">
        <f t="shared" ca="1" si="1"/>
        <v/>
      </c>
      <c r="Y17" s="2" t="str">
        <f t="shared" si="2"/>
        <v>Đã thanh toán</v>
      </c>
      <c r="Z17" s="42">
        <f t="shared" si="3"/>
        <v>45981</v>
      </c>
      <c r="AA17" s="42">
        <f t="shared" si="4"/>
        <v>46034</v>
      </c>
      <c r="AD17" s="2" t="str">
        <f>VLOOKUP($A17,MA_KH!$A:$Q,MA_KH!O$1,0)</f>
        <v>MEGA</v>
      </c>
      <c r="AE17" s="2" t="str">
        <f>VLOOKUP($A17,MA_KH!$A:$Q,MA_KH!P$1,0)</f>
        <v>CÔNG TY TNHH MM MEGA MARKET (VIỆT NAM)</v>
      </c>
      <c r="AG17" s="2" t="str">
        <f>(Table1[[#This Row],[Số hóa đơn]])&amp;IF(OR(Table1[[#This Row],[Phân loại]]="Hàng trả",Table1[[#This Row],[Phân loại]]="Giảm công nợ"),-Table1[[#This Row],[Tổng giá trị]],Table1[[#This Row],[Tổng giá trị]])</f>
        <v>000785523897245</v>
      </c>
      <c r="AH17" s="6" t="e">
        <f>_xlfn.XLOOKUP(Table1[[#This Row],[Column1]],'Chi tiết tt Mega gửi'!P:P,'Chi tiết tt Mega gửi'!N:N)</f>
        <v>#N/A</v>
      </c>
    </row>
    <row r="18" spans="1:34" ht="25.5" customHeight="1" x14ac:dyDescent="0.2">
      <c r="A18" s="46" t="s">
        <v>199</v>
      </c>
      <c r="B18" s="46" t="s">
        <v>200</v>
      </c>
      <c r="C18" s="47">
        <v>45981</v>
      </c>
      <c r="D18" s="46" t="s">
        <v>14579</v>
      </c>
      <c r="E18" s="47">
        <v>45981</v>
      </c>
      <c r="F18" s="46" t="s">
        <v>18752</v>
      </c>
      <c r="G18" s="46" t="s">
        <v>14580</v>
      </c>
      <c r="H18" s="48">
        <v>501830</v>
      </c>
      <c r="I18" s="49">
        <v>0</v>
      </c>
      <c r="J18" s="48">
        <v>40146</v>
      </c>
      <c r="K18" s="48">
        <v>541976</v>
      </c>
      <c r="L18" s="64" t="s">
        <v>41</v>
      </c>
      <c r="M18" s="6">
        <v>46034</v>
      </c>
      <c r="O18" s="32">
        <f>IF(Table1[[#This Row],[Phân loại]]="Tồn đầu kỳ",Table1[[#This Row],[Tổng giá trị]],0)</f>
        <v>541976</v>
      </c>
      <c r="P18" s="7">
        <f>IF(Table1[[#This Row],[Số còn phải thu ĐK]]&lt;&gt;0,0,IF(Table1[[#This Row],[Phân loại]]="Bán hàng",Table1[[#This Row],[Tổng giá trị]],-Table1[[#This Row],[Tổng giá trị]]))</f>
        <v>0</v>
      </c>
      <c r="Q18" s="32">
        <f t="shared" si="0"/>
        <v>541976</v>
      </c>
      <c r="R18" s="7">
        <f>Table1[[#This Row],[Số còn phải thu ĐK]]+Table1[[#This Row],[Giá Trị HD sau CK]]-Table1[[#This Row],[Số tiền đã thu]]</f>
        <v>0</v>
      </c>
      <c r="S18" s="6">
        <f>IF(Table1[[#This Row],[Ngày hóa đơn]]&lt;&gt;"",Table1[[#This Row],[Ngày hóa đơn]],IF(Table1[[#This Row],[Ngày hạch toán]]&lt;&gt;"",Table1[[#This Row],[Ngày hạch toán]],""))</f>
        <v>45981</v>
      </c>
      <c r="T18" s="7"/>
      <c r="U18" s="6">
        <f>IF(Table1[[#This Row],[Ngày tính CN]]="","",S18+T18)</f>
        <v>45981</v>
      </c>
      <c r="V18" s="32">
        <f ca="1">IF(Table1[[#This Row],[Hạn thanh toán]]="","",IF((U18-NOW())&lt;0,0,(U18-NOW())))</f>
        <v>0</v>
      </c>
      <c r="W18" s="32"/>
      <c r="X18" s="32" t="str">
        <f t="shared" ca="1" si="1"/>
        <v/>
      </c>
      <c r="Y18" s="2" t="str">
        <f t="shared" si="2"/>
        <v>Đã thanh toán</v>
      </c>
      <c r="Z18" s="42">
        <f t="shared" si="3"/>
        <v>45981</v>
      </c>
      <c r="AA18" s="42">
        <f t="shared" si="4"/>
        <v>46034</v>
      </c>
      <c r="AD18" s="2" t="str">
        <f>VLOOKUP($A18,MA_KH!$A:$Q,MA_KH!O$1,0)</f>
        <v>MEGA</v>
      </c>
      <c r="AE18" s="2" t="str">
        <f>VLOOKUP($A18,MA_KH!$A:$Q,MA_KH!P$1,0)</f>
        <v>CÔNG TY TNHH MM MEGA MARKET (VIỆT NAM)</v>
      </c>
      <c r="AG18" s="2" t="str">
        <f>(Table1[[#This Row],[Số hóa đơn]])&amp;IF(OR(Table1[[#This Row],[Phân loại]]="Hàng trả",Table1[[#This Row],[Phân loại]]="Giảm công nợ"),-Table1[[#This Row],[Tổng giá trị]],Table1[[#This Row],[Tổng giá trị]])</f>
        <v>00078553541976</v>
      </c>
      <c r="AH18" s="6" t="e">
        <f>_xlfn.XLOOKUP(Table1[[#This Row],[Column1]],'Chi tiết tt Mega gửi'!P:P,'Chi tiết tt Mega gửi'!N:N)</f>
        <v>#N/A</v>
      </c>
    </row>
    <row r="19" spans="1:34" ht="25.5" customHeight="1" x14ac:dyDescent="0.2">
      <c r="A19" s="46" t="s">
        <v>199</v>
      </c>
      <c r="B19" s="46" t="s">
        <v>200</v>
      </c>
      <c r="C19" s="47">
        <v>45981</v>
      </c>
      <c r="D19" s="46" t="s">
        <v>14581</v>
      </c>
      <c r="E19" s="47">
        <v>45981</v>
      </c>
      <c r="F19" s="46" t="s">
        <v>18753</v>
      </c>
      <c r="G19" s="46" t="s">
        <v>14582</v>
      </c>
      <c r="H19" s="48">
        <v>3849940</v>
      </c>
      <c r="I19" s="49">
        <v>0</v>
      </c>
      <c r="J19" s="48">
        <v>307995</v>
      </c>
      <c r="K19" s="48">
        <v>4157935</v>
      </c>
      <c r="L19" s="64" t="s">
        <v>41</v>
      </c>
      <c r="M19" s="6">
        <v>46034</v>
      </c>
      <c r="O19" s="32">
        <f>IF(Table1[[#This Row],[Phân loại]]="Tồn đầu kỳ",Table1[[#This Row],[Tổng giá trị]],0)</f>
        <v>4157935</v>
      </c>
      <c r="P19" s="7">
        <f>IF(Table1[[#This Row],[Số còn phải thu ĐK]]&lt;&gt;0,0,IF(Table1[[#This Row],[Phân loại]]="Bán hàng",Table1[[#This Row],[Tổng giá trị]],-Table1[[#This Row],[Tổng giá trị]]))</f>
        <v>0</v>
      </c>
      <c r="Q19" s="32">
        <f t="shared" si="0"/>
        <v>4157935</v>
      </c>
      <c r="R19" s="7">
        <f>Table1[[#This Row],[Số còn phải thu ĐK]]+Table1[[#This Row],[Giá Trị HD sau CK]]-Table1[[#This Row],[Số tiền đã thu]]</f>
        <v>0</v>
      </c>
      <c r="S19" s="6">
        <f>IF(Table1[[#This Row],[Ngày hóa đơn]]&lt;&gt;"",Table1[[#This Row],[Ngày hóa đơn]],IF(Table1[[#This Row],[Ngày hạch toán]]&lt;&gt;"",Table1[[#This Row],[Ngày hạch toán]],""))</f>
        <v>45981</v>
      </c>
      <c r="T19" s="7"/>
      <c r="U19" s="6">
        <f>IF(Table1[[#This Row],[Ngày tính CN]]="","",S19+T19)</f>
        <v>45981</v>
      </c>
      <c r="V19" s="32">
        <f ca="1">IF(Table1[[#This Row],[Hạn thanh toán]]="","",IF((U19-NOW())&lt;0,0,(U19-NOW())))</f>
        <v>0</v>
      </c>
      <c r="W19" s="32"/>
      <c r="X19" s="32" t="str">
        <f t="shared" ca="1" si="1"/>
        <v/>
      </c>
      <c r="Y19" s="2" t="str">
        <f t="shared" si="2"/>
        <v>Đã thanh toán</v>
      </c>
      <c r="Z19" s="42">
        <f t="shared" si="3"/>
        <v>45981</v>
      </c>
      <c r="AA19" s="42">
        <f t="shared" si="4"/>
        <v>46034</v>
      </c>
      <c r="AD19" s="2" t="str">
        <f>VLOOKUP($A19,MA_KH!$A:$Q,MA_KH!O$1,0)</f>
        <v>MEGA</v>
      </c>
      <c r="AE19" s="2" t="str">
        <f>VLOOKUP($A19,MA_KH!$A:$Q,MA_KH!P$1,0)</f>
        <v>CÔNG TY TNHH MM MEGA MARKET (VIỆT NAM)</v>
      </c>
      <c r="AG19" s="2" t="str">
        <f>(Table1[[#This Row],[Số hóa đơn]])&amp;IF(OR(Table1[[#This Row],[Phân loại]]="Hàng trả",Table1[[#This Row],[Phân loại]]="Giảm công nợ"),-Table1[[#This Row],[Tổng giá trị]],Table1[[#This Row],[Tổng giá trị]])</f>
        <v>000785544157935</v>
      </c>
      <c r="AH19" s="6" t="e">
        <f>_xlfn.XLOOKUP(Table1[[#This Row],[Column1]],'Chi tiết tt Mega gửi'!P:P,'Chi tiết tt Mega gửi'!N:N)</f>
        <v>#N/A</v>
      </c>
    </row>
    <row r="20" spans="1:34" ht="25.5" customHeight="1" x14ac:dyDescent="0.2">
      <c r="A20" s="46" t="s">
        <v>199</v>
      </c>
      <c r="B20" s="46" t="s">
        <v>200</v>
      </c>
      <c r="C20" s="47">
        <v>45981</v>
      </c>
      <c r="D20" s="46" t="s">
        <v>14583</v>
      </c>
      <c r="E20" s="47">
        <v>45981</v>
      </c>
      <c r="F20" s="46" t="s">
        <v>18754</v>
      </c>
      <c r="G20" s="46" t="s">
        <v>14584</v>
      </c>
      <c r="H20" s="48">
        <v>903300</v>
      </c>
      <c r="I20" s="49">
        <v>0</v>
      </c>
      <c r="J20" s="48">
        <v>72264</v>
      </c>
      <c r="K20" s="48">
        <v>975564</v>
      </c>
      <c r="L20" s="64" t="s">
        <v>41</v>
      </c>
      <c r="M20" s="6">
        <v>46034</v>
      </c>
      <c r="O20" s="32">
        <f>IF(Table1[[#This Row],[Phân loại]]="Tồn đầu kỳ",Table1[[#This Row],[Tổng giá trị]],0)</f>
        <v>975564</v>
      </c>
      <c r="P20" s="7">
        <f>IF(Table1[[#This Row],[Số còn phải thu ĐK]]&lt;&gt;0,0,IF(Table1[[#This Row],[Phân loại]]="Bán hàng",Table1[[#This Row],[Tổng giá trị]],-Table1[[#This Row],[Tổng giá trị]]))</f>
        <v>0</v>
      </c>
      <c r="Q20" s="32">
        <f t="shared" si="0"/>
        <v>975564</v>
      </c>
      <c r="R20" s="7">
        <f>Table1[[#This Row],[Số còn phải thu ĐK]]+Table1[[#This Row],[Giá Trị HD sau CK]]-Table1[[#This Row],[Số tiền đã thu]]</f>
        <v>0</v>
      </c>
      <c r="S20" s="6">
        <f>IF(Table1[[#This Row],[Ngày hóa đơn]]&lt;&gt;"",Table1[[#This Row],[Ngày hóa đơn]],IF(Table1[[#This Row],[Ngày hạch toán]]&lt;&gt;"",Table1[[#This Row],[Ngày hạch toán]],""))</f>
        <v>45981</v>
      </c>
      <c r="T20" s="7"/>
      <c r="U20" s="6">
        <f>IF(Table1[[#This Row],[Ngày tính CN]]="","",S20+T20)</f>
        <v>45981</v>
      </c>
      <c r="V20" s="32">
        <f ca="1">IF(Table1[[#This Row],[Hạn thanh toán]]="","",IF((U20-NOW())&lt;0,0,(U20-NOW())))</f>
        <v>0</v>
      </c>
      <c r="W20" s="32"/>
      <c r="X20" s="32" t="str">
        <f t="shared" ca="1" si="1"/>
        <v/>
      </c>
      <c r="Y20" s="2" t="str">
        <f t="shared" si="2"/>
        <v>Đã thanh toán</v>
      </c>
      <c r="Z20" s="42">
        <f t="shared" si="3"/>
        <v>45981</v>
      </c>
      <c r="AA20" s="42">
        <f t="shared" si="4"/>
        <v>46034</v>
      </c>
      <c r="AD20" s="2" t="str">
        <f>VLOOKUP($A20,MA_KH!$A:$Q,MA_KH!O$1,0)</f>
        <v>MEGA</v>
      </c>
      <c r="AE20" s="2" t="str">
        <f>VLOOKUP($A20,MA_KH!$A:$Q,MA_KH!P$1,0)</f>
        <v>CÔNG TY TNHH MM MEGA MARKET (VIỆT NAM)</v>
      </c>
      <c r="AG20" s="2" t="str">
        <f>(Table1[[#This Row],[Số hóa đơn]])&amp;IF(OR(Table1[[#This Row],[Phân loại]]="Hàng trả",Table1[[#This Row],[Phân loại]]="Giảm công nợ"),-Table1[[#This Row],[Tổng giá trị]],Table1[[#This Row],[Tổng giá trị]])</f>
        <v>00078555975564</v>
      </c>
      <c r="AH20" s="6" t="e">
        <f>_xlfn.XLOOKUP(Table1[[#This Row],[Column1]],'Chi tiết tt Mega gửi'!P:P,'Chi tiết tt Mega gửi'!N:N)</f>
        <v>#N/A</v>
      </c>
    </row>
    <row r="21" spans="1:34" ht="25.5" customHeight="1" x14ac:dyDescent="0.2">
      <c r="A21" s="50" t="s">
        <v>199</v>
      </c>
      <c r="B21" s="50" t="s">
        <v>200</v>
      </c>
      <c r="C21" s="51">
        <v>45981</v>
      </c>
      <c r="D21" s="50" t="s">
        <v>14585</v>
      </c>
      <c r="E21" s="51">
        <v>45981</v>
      </c>
      <c r="F21" s="50" t="s">
        <v>18755</v>
      </c>
      <c r="G21" s="50" t="s">
        <v>14586</v>
      </c>
      <c r="H21" s="52">
        <v>3333360</v>
      </c>
      <c r="I21" s="53">
        <v>0</v>
      </c>
      <c r="J21" s="52">
        <v>266669</v>
      </c>
      <c r="K21" s="52">
        <v>3600029</v>
      </c>
      <c r="L21" s="64" t="s">
        <v>41</v>
      </c>
      <c r="M21" s="6">
        <v>46034</v>
      </c>
      <c r="O21" s="32">
        <f>IF(Table1[[#This Row],[Phân loại]]="Tồn đầu kỳ",Table1[[#This Row],[Tổng giá trị]],0)</f>
        <v>3600029</v>
      </c>
      <c r="P21" s="7">
        <f>IF(Table1[[#This Row],[Số còn phải thu ĐK]]&lt;&gt;0,0,IF(Table1[[#This Row],[Phân loại]]="Bán hàng",Table1[[#This Row],[Tổng giá trị]],-Table1[[#This Row],[Tổng giá trị]]))</f>
        <v>0</v>
      </c>
      <c r="Q21" s="32">
        <f t="shared" si="0"/>
        <v>3600029</v>
      </c>
      <c r="R21" s="7">
        <f>Table1[[#This Row],[Số còn phải thu ĐK]]+Table1[[#This Row],[Giá Trị HD sau CK]]-Table1[[#This Row],[Số tiền đã thu]]</f>
        <v>0</v>
      </c>
      <c r="S21" s="6">
        <f>IF(Table1[[#This Row],[Ngày hóa đơn]]&lt;&gt;"",Table1[[#This Row],[Ngày hóa đơn]],IF(Table1[[#This Row],[Ngày hạch toán]]&lt;&gt;"",Table1[[#This Row],[Ngày hạch toán]],""))</f>
        <v>45981</v>
      </c>
      <c r="T21" s="7"/>
      <c r="U21" s="6">
        <f>IF(Table1[[#This Row],[Ngày tính CN]]="","",S21+T21)</f>
        <v>45981</v>
      </c>
      <c r="V21" s="32">
        <f ca="1">IF(Table1[[#This Row],[Hạn thanh toán]]="","",IF((U21-NOW())&lt;0,0,(U21-NOW())))</f>
        <v>0</v>
      </c>
      <c r="W21" s="32"/>
      <c r="X21" s="32" t="str">
        <f t="shared" ca="1" si="1"/>
        <v/>
      </c>
      <c r="Y21" s="2" t="str">
        <f t="shared" si="2"/>
        <v>Đã thanh toán</v>
      </c>
      <c r="Z21" s="42">
        <f t="shared" si="3"/>
        <v>45981</v>
      </c>
      <c r="AA21" s="42">
        <f t="shared" si="4"/>
        <v>46034</v>
      </c>
      <c r="AD21" s="2" t="str">
        <f>VLOOKUP($A21,MA_KH!$A:$Q,MA_KH!O$1,0)</f>
        <v>MEGA</v>
      </c>
      <c r="AE21" s="2" t="str">
        <f>VLOOKUP($A21,MA_KH!$A:$Q,MA_KH!P$1,0)</f>
        <v>CÔNG TY TNHH MM MEGA MARKET (VIỆT NAM)</v>
      </c>
      <c r="AG21" s="2" t="str">
        <f>(Table1[[#This Row],[Số hóa đơn]])&amp;IF(OR(Table1[[#This Row],[Phân loại]]="Hàng trả",Table1[[#This Row],[Phân loại]]="Giảm công nợ"),-Table1[[#This Row],[Tổng giá trị]],Table1[[#This Row],[Tổng giá trị]])</f>
        <v>000785563600029</v>
      </c>
      <c r="AH21" s="6" t="e">
        <f>_xlfn.XLOOKUP(Table1[[#This Row],[Column1]],'Chi tiết tt Mega gửi'!P:P,'Chi tiết tt Mega gửi'!N:N)</f>
        <v>#N/A</v>
      </c>
    </row>
    <row r="22" spans="1:34" ht="25.5" customHeight="1" x14ac:dyDescent="0.2">
      <c r="A22" s="46" t="s">
        <v>189</v>
      </c>
      <c r="B22" s="46" t="s">
        <v>190</v>
      </c>
      <c r="C22" s="47">
        <v>45982</v>
      </c>
      <c r="D22" s="46" t="s">
        <v>14587</v>
      </c>
      <c r="E22" s="47">
        <v>45982</v>
      </c>
      <c r="F22" s="46" t="s">
        <v>18756</v>
      </c>
      <c r="G22" s="46" t="s">
        <v>14588</v>
      </c>
      <c r="H22" s="48">
        <v>1840000</v>
      </c>
      <c r="I22" s="49">
        <v>0</v>
      </c>
      <c r="J22" s="48">
        <v>147200</v>
      </c>
      <c r="K22" s="48">
        <v>1987200</v>
      </c>
      <c r="L22" s="64" t="s">
        <v>41</v>
      </c>
      <c r="M22" s="6">
        <v>46034</v>
      </c>
      <c r="O22" s="32">
        <f>IF(Table1[[#This Row],[Phân loại]]="Tồn đầu kỳ",Table1[[#This Row],[Tổng giá trị]],0)</f>
        <v>1987200</v>
      </c>
      <c r="P22" s="7">
        <f>IF(Table1[[#This Row],[Số còn phải thu ĐK]]&lt;&gt;0,0,IF(Table1[[#This Row],[Phân loại]]="Bán hàng",Table1[[#This Row],[Tổng giá trị]],-Table1[[#This Row],[Tổng giá trị]]))</f>
        <v>0</v>
      </c>
      <c r="Q22" s="32">
        <f t="shared" si="0"/>
        <v>1987200</v>
      </c>
      <c r="R22" s="7">
        <f>Table1[[#This Row],[Số còn phải thu ĐK]]+Table1[[#This Row],[Giá Trị HD sau CK]]-Table1[[#This Row],[Số tiền đã thu]]</f>
        <v>0</v>
      </c>
      <c r="S22" s="6">
        <f>IF(Table1[[#This Row],[Ngày hóa đơn]]&lt;&gt;"",Table1[[#This Row],[Ngày hóa đơn]],IF(Table1[[#This Row],[Ngày hạch toán]]&lt;&gt;"",Table1[[#This Row],[Ngày hạch toán]],""))</f>
        <v>45982</v>
      </c>
      <c r="T22" s="7"/>
      <c r="U22" s="6">
        <f>IF(Table1[[#This Row],[Ngày tính CN]]="","",S22+T22)</f>
        <v>45982</v>
      </c>
      <c r="V22" s="32">
        <f ca="1">IF(Table1[[#This Row],[Hạn thanh toán]]="","",IF((U22-NOW())&lt;0,0,(U22-NOW())))</f>
        <v>0</v>
      </c>
      <c r="W22" s="32"/>
      <c r="X22" s="32" t="str">
        <f t="shared" ca="1" si="1"/>
        <v/>
      </c>
      <c r="Y22" s="2" t="str">
        <f t="shared" si="2"/>
        <v>Đã thanh toán</v>
      </c>
      <c r="Z22" s="42">
        <f t="shared" si="3"/>
        <v>45982</v>
      </c>
      <c r="AA22" s="42">
        <f t="shared" si="4"/>
        <v>46034</v>
      </c>
      <c r="AD22" s="2" t="str">
        <f>VLOOKUP($A22,MA_KH!$A:$Q,MA_KH!O$1,0)</f>
        <v>MEGA</v>
      </c>
      <c r="AE22" s="2" t="str">
        <f>VLOOKUP($A22,MA_KH!$A:$Q,MA_KH!P$1,0)</f>
        <v>CÔNG TY TNHH MM MEGA MARKET (VIỆT NAM)</v>
      </c>
      <c r="AG22" s="2" t="str">
        <f>(Table1[[#This Row],[Số hóa đơn]])&amp;IF(OR(Table1[[#This Row],[Phân loại]]="Hàng trả",Table1[[#This Row],[Phân loại]]="Giảm công nợ"),-Table1[[#This Row],[Tổng giá trị]],Table1[[#This Row],[Tổng giá trị]])</f>
        <v>000785461987200</v>
      </c>
      <c r="AH22" s="6" t="e">
        <f>_xlfn.XLOOKUP(Table1[[#This Row],[Column1]],'Chi tiết tt Mega gửi'!P:P,'Chi tiết tt Mega gửi'!N:N)</f>
        <v>#N/A</v>
      </c>
    </row>
    <row r="23" spans="1:34" ht="25.5" customHeight="1" x14ac:dyDescent="0.2">
      <c r="A23" s="46" t="s">
        <v>189</v>
      </c>
      <c r="B23" s="46" t="s">
        <v>190</v>
      </c>
      <c r="C23" s="47">
        <v>45982</v>
      </c>
      <c r="D23" s="46" t="s">
        <v>14589</v>
      </c>
      <c r="E23" s="47">
        <v>45982</v>
      </c>
      <c r="F23" s="46" t="s">
        <v>18757</v>
      </c>
      <c r="G23" s="46" t="s">
        <v>14590</v>
      </c>
      <c r="H23" s="48">
        <v>13552785</v>
      </c>
      <c r="I23" s="49">
        <v>0</v>
      </c>
      <c r="J23" s="48">
        <v>1084223</v>
      </c>
      <c r="K23" s="48">
        <v>14637008</v>
      </c>
      <c r="L23" s="64" t="s">
        <v>41</v>
      </c>
      <c r="M23" s="6">
        <v>46034</v>
      </c>
      <c r="O23" s="32">
        <f>IF(Table1[[#This Row],[Phân loại]]="Tồn đầu kỳ",Table1[[#This Row],[Tổng giá trị]],0)</f>
        <v>14637008</v>
      </c>
      <c r="P23" s="7">
        <f>IF(Table1[[#This Row],[Số còn phải thu ĐK]]&lt;&gt;0,0,IF(Table1[[#This Row],[Phân loại]]="Bán hàng",Table1[[#This Row],[Tổng giá trị]],-Table1[[#This Row],[Tổng giá trị]]))</f>
        <v>0</v>
      </c>
      <c r="Q23" s="32">
        <f t="shared" si="0"/>
        <v>14637008</v>
      </c>
      <c r="R23" s="7">
        <f>Table1[[#This Row],[Số còn phải thu ĐK]]+Table1[[#This Row],[Giá Trị HD sau CK]]-Table1[[#This Row],[Số tiền đã thu]]</f>
        <v>0</v>
      </c>
      <c r="S23" s="6">
        <f>IF(Table1[[#This Row],[Ngày hóa đơn]]&lt;&gt;"",Table1[[#This Row],[Ngày hóa đơn]],IF(Table1[[#This Row],[Ngày hạch toán]]&lt;&gt;"",Table1[[#This Row],[Ngày hạch toán]],""))</f>
        <v>45982</v>
      </c>
      <c r="T23" s="7"/>
      <c r="U23" s="6">
        <f>IF(Table1[[#This Row],[Ngày tính CN]]="","",S23+T23)</f>
        <v>45982</v>
      </c>
      <c r="V23" s="32">
        <f ca="1">IF(Table1[[#This Row],[Hạn thanh toán]]="","",IF((U23-NOW())&lt;0,0,(U23-NOW())))</f>
        <v>0</v>
      </c>
      <c r="W23" s="32"/>
      <c r="X23" s="32" t="str">
        <f t="shared" ca="1" si="1"/>
        <v/>
      </c>
      <c r="Y23" s="2" t="str">
        <f t="shared" si="2"/>
        <v>Đã thanh toán</v>
      </c>
      <c r="Z23" s="42">
        <f t="shared" si="3"/>
        <v>45982</v>
      </c>
      <c r="AA23" s="42">
        <f t="shared" si="4"/>
        <v>46034</v>
      </c>
      <c r="AD23" s="2" t="str">
        <f>VLOOKUP($A23,MA_KH!$A:$Q,MA_KH!O$1,0)</f>
        <v>MEGA</v>
      </c>
      <c r="AE23" s="2" t="str">
        <f>VLOOKUP($A23,MA_KH!$A:$Q,MA_KH!P$1,0)</f>
        <v>CÔNG TY TNHH MM MEGA MARKET (VIỆT NAM)</v>
      </c>
      <c r="AG23" s="2" t="str">
        <f>(Table1[[#This Row],[Số hóa đơn]])&amp;IF(OR(Table1[[#This Row],[Phân loại]]="Hàng trả",Table1[[#This Row],[Phân loại]]="Giảm công nợ"),-Table1[[#This Row],[Tổng giá trị]],Table1[[#This Row],[Tổng giá trị]])</f>
        <v>0007854814637008</v>
      </c>
      <c r="AH23" s="6" t="e">
        <f>_xlfn.XLOOKUP(Table1[[#This Row],[Column1]],'Chi tiết tt Mega gửi'!P:P,'Chi tiết tt Mega gửi'!N:N)</f>
        <v>#N/A</v>
      </c>
    </row>
    <row r="24" spans="1:34" ht="25.5" customHeight="1" x14ac:dyDescent="0.2">
      <c r="A24" s="50" t="s">
        <v>189</v>
      </c>
      <c r="B24" s="50" t="s">
        <v>190</v>
      </c>
      <c r="C24" s="51">
        <v>45982</v>
      </c>
      <c r="D24" s="50" t="s">
        <v>14591</v>
      </c>
      <c r="E24" s="51">
        <v>45982</v>
      </c>
      <c r="F24" s="50" t="s">
        <v>18758</v>
      </c>
      <c r="G24" s="50" t="s">
        <v>14592</v>
      </c>
      <c r="H24" s="52">
        <v>1282500</v>
      </c>
      <c r="I24" s="53">
        <v>0</v>
      </c>
      <c r="J24" s="52">
        <v>102600</v>
      </c>
      <c r="K24" s="52">
        <v>1385100</v>
      </c>
      <c r="L24" s="64" t="s">
        <v>41</v>
      </c>
      <c r="M24" s="6">
        <v>46034</v>
      </c>
      <c r="O24" s="32">
        <f>IF(Table1[[#This Row],[Phân loại]]="Tồn đầu kỳ",Table1[[#This Row],[Tổng giá trị]],0)</f>
        <v>1385100</v>
      </c>
      <c r="P24" s="7">
        <f>IF(Table1[[#This Row],[Số còn phải thu ĐK]]&lt;&gt;0,0,IF(Table1[[#This Row],[Phân loại]]="Bán hàng",Table1[[#This Row],[Tổng giá trị]],-Table1[[#This Row],[Tổng giá trị]]))</f>
        <v>0</v>
      </c>
      <c r="Q24" s="32">
        <f t="shared" si="0"/>
        <v>1385100</v>
      </c>
      <c r="R24" s="7">
        <f>Table1[[#This Row],[Số còn phải thu ĐK]]+Table1[[#This Row],[Giá Trị HD sau CK]]-Table1[[#This Row],[Số tiền đã thu]]</f>
        <v>0</v>
      </c>
      <c r="S24" s="6">
        <f>IF(Table1[[#This Row],[Ngày hóa đơn]]&lt;&gt;"",Table1[[#This Row],[Ngày hóa đơn]],IF(Table1[[#This Row],[Ngày hạch toán]]&lt;&gt;"",Table1[[#This Row],[Ngày hạch toán]],""))</f>
        <v>45982</v>
      </c>
      <c r="T24" s="7"/>
      <c r="U24" s="6">
        <f>IF(Table1[[#This Row],[Ngày tính CN]]="","",S24+T24)</f>
        <v>45982</v>
      </c>
      <c r="V24" s="32">
        <f ca="1">IF(Table1[[#This Row],[Hạn thanh toán]]="","",IF((U24-NOW())&lt;0,0,(U24-NOW())))</f>
        <v>0</v>
      </c>
      <c r="W24" s="32"/>
      <c r="X24" s="32" t="str">
        <f t="shared" ca="1" si="1"/>
        <v/>
      </c>
      <c r="Y24" s="2" t="str">
        <f t="shared" si="2"/>
        <v>Đã thanh toán</v>
      </c>
      <c r="Z24" s="42">
        <f t="shared" si="3"/>
        <v>45982</v>
      </c>
      <c r="AA24" s="42">
        <f t="shared" si="4"/>
        <v>46034</v>
      </c>
      <c r="AD24" s="2" t="str">
        <f>VLOOKUP($A24,MA_KH!$A:$Q,MA_KH!O$1,0)</f>
        <v>MEGA</v>
      </c>
      <c r="AE24" s="2" t="str">
        <f>VLOOKUP($A24,MA_KH!$A:$Q,MA_KH!P$1,0)</f>
        <v>CÔNG TY TNHH MM MEGA MARKET (VIỆT NAM)</v>
      </c>
      <c r="AG24" s="2" t="str">
        <f>(Table1[[#This Row],[Số hóa đơn]])&amp;IF(OR(Table1[[#This Row],[Phân loại]]="Hàng trả",Table1[[#This Row],[Phân loại]]="Giảm công nợ"),-Table1[[#This Row],[Tổng giá trị]],Table1[[#This Row],[Tổng giá trị]])</f>
        <v>000785491385100</v>
      </c>
      <c r="AH24" s="6" t="e">
        <f>_xlfn.XLOOKUP(Table1[[#This Row],[Column1]],'Chi tiết tt Mega gửi'!P:P,'Chi tiết tt Mega gửi'!N:N)</f>
        <v>#N/A</v>
      </c>
    </row>
    <row r="25" spans="1:34" ht="25.5" customHeight="1" x14ac:dyDescent="0.2">
      <c r="A25" s="50" t="s">
        <v>101</v>
      </c>
      <c r="B25" s="50" t="s">
        <v>102</v>
      </c>
      <c r="C25" s="51">
        <v>45983</v>
      </c>
      <c r="D25" s="50" t="s">
        <v>14593</v>
      </c>
      <c r="E25" s="51">
        <v>45983</v>
      </c>
      <c r="F25" s="50" t="s">
        <v>18759</v>
      </c>
      <c r="G25" s="50" t="s">
        <v>14594</v>
      </c>
      <c r="H25" s="52">
        <v>3098440</v>
      </c>
      <c r="I25" s="53">
        <v>0</v>
      </c>
      <c r="J25" s="52">
        <v>247875</v>
      </c>
      <c r="K25" s="52">
        <v>3346315</v>
      </c>
      <c r="L25" s="64" t="s">
        <v>41</v>
      </c>
      <c r="M25" s="6">
        <v>46034</v>
      </c>
      <c r="O25" s="32">
        <f>IF(Table1[[#This Row],[Phân loại]]="Tồn đầu kỳ",Table1[[#This Row],[Tổng giá trị]],0)</f>
        <v>3346315</v>
      </c>
      <c r="P25" s="7">
        <f>IF(Table1[[#This Row],[Số còn phải thu ĐK]]&lt;&gt;0,0,IF(Table1[[#This Row],[Phân loại]]="Bán hàng",Table1[[#This Row],[Tổng giá trị]],-Table1[[#This Row],[Tổng giá trị]]))</f>
        <v>0</v>
      </c>
      <c r="Q25" s="32">
        <f t="shared" si="0"/>
        <v>3346315</v>
      </c>
      <c r="R25" s="7">
        <f>Table1[[#This Row],[Số còn phải thu ĐK]]+Table1[[#This Row],[Giá Trị HD sau CK]]-Table1[[#This Row],[Số tiền đã thu]]</f>
        <v>0</v>
      </c>
      <c r="S25" s="6">
        <f>IF(Table1[[#This Row],[Ngày hóa đơn]]&lt;&gt;"",Table1[[#This Row],[Ngày hóa đơn]],IF(Table1[[#This Row],[Ngày hạch toán]]&lt;&gt;"",Table1[[#This Row],[Ngày hạch toán]],""))</f>
        <v>45983</v>
      </c>
      <c r="T25" s="7"/>
      <c r="U25" s="6">
        <f>IF(Table1[[#This Row],[Ngày tính CN]]="","",S25+T25)</f>
        <v>45983</v>
      </c>
      <c r="V25" s="32">
        <f ca="1">IF(Table1[[#This Row],[Hạn thanh toán]]="","",IF((U25-NOW())&lt;0,0,(U25-NOW())))</f>
        <v>0</v>
      </c>
      <c r="W25" s="32"/>
      <c r="X25" s="32" t="str">
        <f t="shared" ca="1" si="1"/>
        <v/>
      </c>
      <c r="Y25" s="2" t="str">
        <f t="shared" si="2"/>
        <v>Đã thanh toán</v>
      </c>
      <c r="Z25" s="42">
        <f t="shared" si="3"/>
        <v>45983</v>
      </c>
      <c r="AA25" s="42">
        <f t="shared" si="4"/>
        <v>46034</v>
      </c>
      <c r="AD25" s="2" t="str">
        <f>VLOOKUP($A25,MA_KH!$A:$Q,MA_KH!O$1,0)</f>
        <v>MEGA</v>
      </c>
      <c r="AE25" s="2" t="str">
        <f>VLOOKUP($A25,MA_KH!$A:$Q,MA_KH!P$1,0)</f>
        <v>CÔNG TY TNHH MM MEGA MARKET (VIỆT NAM)</v>
      </c>
      <c r="AG25" s="2" t="str">
        <f>(Table1[[#This Row],[Số hóa đơn]])&amp;IF(OR(Table1[[#This Row],[Phân loại]]="Hàng trả",Table1[[#This Row],[Phân loại]]="Giảm công nợ"),-Table1[[#This Row],[Tổng giá trị]],Table1[[#This Row],[Tổng giá trị]])</f>
        <v>000803213346315</v>
      </c>
      <c r="AH25" s="6" t="e">
        <f>_xlfn.XLOOKUP(Table1[[#This Row],[Column1]],'Chi tiết tt Mega gửi'!P:P,'Chi tiết tt Mega gửi'!N:N)</f>
        <v>#N/A</v>
      </c>
    </row>
    <row r="26" spans="1:34" ht="25.5" customHeight="1" x14ac:dyDescent="0.2">
      <c r="A26" s="46" t="s">
        <v>101</v>
      </c>
      <c r="B26" s="46" t="s">
        <v>102</v>
      </c>
      <c r="C26" s="47">
        <v>45983</v>
      </c>
      <c r="D26" s="46" t="s">
        <v>14595</v>
      </c>
      <c r="E26" s="47">
        <v>45983</v>
      </c>
      <c r="F26" s="46" t="s">
        <v>18760</v>
      </c>
      <c r="G26" s="46" t="s">
        <v>14596</v>
      </c>
      <c r="H26" s="48">
        <v>558030</v>
      </c>
      <c r="I26" s="49">
        <v>0</v>
      </c>
      <c r="J26" s="48">
        <v>44642</v>
      </c>
      <c r="K26" s="48">
        <v>602672</v>
      </c>
      <c r="L26" s="64" t="s">
        <v>41</v>
      </c>
      <c r="M26" s="6">
        <v>46034</v>
      </c>
      <c r="O26" s="32">
        <f>IF(Table1[[#This Row],[Phân loại]]="Tồn đầu kỳ",Table1[[#This Row],[Tổng giá trị]],0)</f>
        <v>602672</v>
      </c>
      <c r="P26" s="7">
        <f>IF(Table1[[#This Row],[Số còn phải thu ĐK]]&lt;&gt;0,0,IF(Table1[[#This Row],[Phân loại]]="Bán hàng",Table1[[#This Row],[Tổng giá trị]],-Table1[[#This Row],[Tổng giá trị]]))</f>
        <v>0</v>
      </c>
      <c r="Q26" s="32">
        <f t="shared" si="0"/>
        <v>602672</v>
      </c>
      <c r="R26" s="7">
        <f>Table1[[#This Row],[Số còn phải thu ĐK]]+Table1[[#This Row],[Giá Trị HD sau CK]]-Table1[[#This Row],[Số tiền đã thu]]</f>
        <v>0</v>
      </c>
      <c r="S26" s="6">
        <f>IF(Table1[[#This Row],[Ngày hóa đơn]]&lt;&gt;"",Table1[[#This Row],[Ngày hóa đơn]],IF(Table1[[#This Row],[Ngày hạch toán]]&lt;&gt;"",Table1[[#This Row],[Ngày hạch toán]],""))</f>
        <v>45983</v>
      </c>
      <c r="T26" s="7"/>
      <c r="U26" s="6">
        <f>IF(Table1[[#This Row],[Ngày tính CN]]="","",S26+T26)</f>
        <v>45983</v>
      </c>
      <c r="V26" s="32">
        <f ca="1">IF(Table1[[#This Row],[Hạn thanh toán]]="","",IF((U26-NOW())&lt;0,0,(U26-NOW())))</f>
        <v>0</v>
      </c>
      <c r="W26" s="32"/>
      <c r="X26" s="32" t="str">
        <f t="shared" ca="1" si="1"/>
        <v/>
      </c>
      <c r="Y26" s="2" t="str">
        <f t="shared" si="2"/>
        <v>Đã thanh toán</v>
      </c>
      <c r="Z26" s="42">
        <f t="shared" si="3"/>
        <v>45983</v>
      </c>
      <c r="AA26" s="42">
        <f t="shared" si="4"/>
        <v>46034</v>
      </c>
      <c r="AD26" s="2" t="str">
        <f>VLOOKUP($A26,MA_KH!$A:$Q,MA_KH!O$1,0)</f>
        <v>MEGA</v>
      </c>
      <c r="AE26" s="2" t="str">
        <f>VLOOKUP($A26,MA_KH!$A:$Q,MA_KH!P$1,0)</f>
        <v>CÔNG TY TNHH MM MEGA MARKET (VIỆT NAM)</v>
      </c>
      <c r="AG26" s="2" t="str">
        <f>(Table1[[#This Row],[Số hóa đơn]])&amp;IF(OR(Table1[[#This Row],[Phân loại]]="Hàng trả",Table1[[#This Row],[Phân loại]]="Giảm công nợ"),-Table1[[#This Row],[Tổng giá trị]],Table1[[#This Row],[Tổng giá trị]])</f>
        <v>00080322602672</v>
      </c>
      <c r="AH26" s="6" t="e">
        <f>_xlfn.XLOOKUP(Table1[[#This Row],[Column1]],'Chi tiết tt Mega gửi'!P:P,'Chi tiết tt Mega gửi'!N:N)</f>
        <v>#N/A</v>
      </c>
    </row>
    <row r="27" spans="1:34" ht="25.5" customHeight="1" x14ac:dyDescent="0.2">
      <c r="A27" s="50" t="s">
        <v>101</v>
      </c>
      <c r="B27" s="50" t="s">
        <v>102</v>
      </c>
      <c r="C27" s="51">
        <v>45983</v>
      </c>
      <c r="D27" s="50" t="s">
        <v>14597</v>
      </c>
      <c r="E27" s="51">
        <v>45983</v>
      </c>
      <c r="F27" s="50" t="s">
        <v>18761</v>
      </c>
      <c r="G27" s="50" t="s">
        <v>14598</v>
      </c>
      <c r="H27" s="52">
        <v>9911900</v>
      </c>
      <c r="I27" s="53">
        <v>0</v>
      </c>
      <c r="J27" s="52">
        <v>792952</v>
      </c>
      <c r="K27" s="52">
        <v>10704852</v>
      </c>
      <c r="L27" s="64" t="s">
        <v>41</v>
      </c>
      <c r="M27" s="6">
        <v>46034</v>
      </c>
      <c r="O27" s="32">
        <f>IF(Table1[[#This Row],[Phân loại]]="Tồn đầu kỳ",Table1[[#This Row],[Tổng giá trị]],0)</f>
        <v>10704852</v>
      </c>
      <c r="P27" s="7">
        <f>IF(Table1[[#This Row],[Số còn phải thu ĐK]]&lt;&gt;0,0,IF(Table1[[#This Row],[Phân loại]]="Bán hàng",Table1[[#This Row],[Tổng giá trị]],-Table1[[#This Row],[Tổng giá trị]]))</f>
        <v>0</v>
      </c>
      <c r="Q27" s="32">
        <f t="shared" si="0"/>
        <v>10704852</v>
      </c>
      <c r="R27" s="7">
        <f>Table1[[#This Row],[Số còn phải thu ĐK]]+Table1[[#This Row],[Giá Trị HD sau CK]]-Table1[[#This Row],[Số tiền đã thu]]</f>
        <v>0</v>
      </c>
      <c r="S27" s="6">
        <f>IF(Table1[[#This Row],[Ngày hóa đơn]]&lt;&gt;"",Table1[[#This Row],[Ngày hóa đơn]],IF(Table1[[#This Row],[Ngày hạch toán]]&lt;&gt;"",Table1[[#This Row],[Ngày hạch toán]],""))</f>
        <v>45983</v>
      </c>
      <c r="T27" s="7"/>
      <c r="U27" s="6">
        <f>IF(Table1[[#This Row],[Ngày tính CN]]="","",S27+T27)</f>
        <v>45983</v>
      </c>
      <c r="V27" s="32">
        <f ca="1">IF(Table1[[#This Row],[Hạn thanh toán]]="","",IF((U27-NOW())&lt;0,0,(U27-NOW())))</f>
        <v>0</v>
      </c>
      <c r="W27" s="32"/>
      <c r="X27" s="32" t="str">
        <f t="shared" ca="1" si="1"/>
        <v/>
      </c>
      <c r="Y27" s="2" t="str">
        <f t="shared" si="2"/>
        <v>Đã thanh toán</v>
      </c>
      <c r="Z27" s="42">
        <f t="shared" si="3"/>
        <v>45983</v>
      </c>
      <c r="AA27" s="42">
        <f t="shared" si="4"/>
        <v>46034</v>
      </c>
      <c r="AD27" s="2" t="str">
        <f>VLOOKUP($A27,MA_KH!$A:$Q,MA_KH!O$1,0)</f>
        <v>MEGA</v>
      </c>
      <c r="AE27" s="2" t="str">
        <f>VLOOKUP($A27,MA_KH!$A:$Q,MA_KH!P$1,0)</f>
        <v>CÔNG TY TNHH MM MEGA MARKET (VIỆT NAM)</v>
      </c>
      <c r="AG27" s="2" t="str">
        <f>(Table1[[#This Row],[Số hóa đơn]])&amp;IF(OR(Table1[[#This Row],[Phân loại]]="Hàng trả",Table1[[#This Row],[Phân loại]]="Giảm công nợ"),-Table1[[#This Row],[Tổng giá trị]],Table1[[#This Row],[Tổng giá trị]])</f>
        <v>0008032310704852</v>
      </c>
      <c r="AH27" s="6" t="e">
        <f>_xlfn.XLOOKUP(Table1[[#This Row],[Column1]],'Chi tiết tt Mega gửi'!P:P,'Chi tiết tt Mega gửi'!N:N)</f>
        <v>#N/A</v>
      </c>
    </row>
    <row r="28" spans="1:34" ht="25.5" customHeight="1" x14ac:dyDescent="0.2">
      <c r="A28" s="50" t="s">
        <v>101</v>
      </c>
      <c r="B28" s="50" t="s">
        <v>102</v>
      </c>
      <c r="C28" s="51">
        <v>45983</v>
      </c>
      <c r="D28" s="50" t="s">
        <v>14599</v>
      </c>
      <c r="E28" s="51">
        <v>45983</v>
      </c>
      <c r="F28" s="50" t="s">
        <v>18762</v>
      </c>
      <c r="G28" s="50" t="s">
        <v>14600</v>
      </c>
      <c r="H28" s="52">
        <v>3849940</v>
      </c>
      <c r="I28" s="53">
        <v>0</v>
      </c>
      <c r="J28" s="52">
        <v>307995</v>
      </c>
      <c r="K28" s="52">
        <v>4157935</v>
      </c>
      <c r="L28" s="64" t="s">
        <v>41</v>
      </c>
      <c r="M28" s="6">
        <v>46034</v>
      </c>
      <c r="O28" s="32">
        <f>IF(Table1[[#This Row],[Phân loại]]="Tồn đầu kỳ",Table1[[#This Row],[Tổng giá trị]],0)</f>
        <v>4157935</v>
      </c>
      <c r="P28" s="7">
        <f>IF(Table1[[#This Row],[Số còn phải thu ĐK]]&lt;&gt;0,0,IF(Table1[[#This Row],[Phân loại]]="Bán hàng",Table1[[#This Row],[Tổng giá trị]],-Table1[[#This Row],[Tổng giá trị]]))</f>
        <v>0</v>
      </c>
      <c r="Q28" s="32">
        <f t="shared" si="0"/>
        <v>4157935</v>
      </c>
      <c r="R28" s="7">
        <f>Table1[[#This Row],[Số còn phải thu ĐK]]+Table1[[#This Row],[Giá Trị HD sau CK]]-Table1[[#This Row],[Số tiền đã thu]]</f>
        <v>0</v>
      </c>
      <c r="S28" s="6">
        <f>IF(Table1[[#This Row],[Ngày hóa đơn]]&lt;&gt;"",Table1[[#This Row],[Ngày hóa đơn]],IF(Table1[[#This Row],[Ngày hạch toán]]&lt;&gt;"",Table1[[#This Row],[Ngày hạch toán]],""))</f>
        <v>45983</v>
      </c>
      <c r="T28" s="7"/>
      <c r="U28" s="6">
        <f>IF(Table1[[#This Row],[Ngày tính CN]]="","",S28+T28)</f>
        <v>45983</v>
      </c>
      <c r="V28" s="32">
        <f ca="1">IF(Table1[[#This Row],[Hạn thanh toán]]="","",IF((U28-NOW())&lt;0,0,(U28-NOW())))</f>
        <v>0</v>
      </c>
      <c r="W28" s="32"/>
      <c r="X28" s="32" t="str">
        <f t="shared" ca="1" si="1"/>
        <v/>
      </c>
      <c r="Y28" s="2" t="str">
        <f t="shared" si="2"/>
        <v>Đã thanh toán</v>
      </c>
      <c r="Z28" s="42">
        <f t="shared" si="3"/>
        <v>45983</v>
      </c>
      <c r="AA28" s="42">
        <f t="shared" si="4"/>
        <v>46034</v>
      </c>
      <c r="AD28" s="2" t="str">
        <f>VLOOKUP($A28,MA_KH!$A:$Q,MA_KH!O$1,0)</f>
        <v>MEGA</v>
      </c>
      <c r="AE28" s="2" t="str">
        <f>VLOOKUP($A28,MA_KH!$A:$Q,MA_KH!P$1,0)</f>
        <v>CÔNG TY TNHH MM MEGA MARKET (VIỆT NAM)</v>
      </c>
      <c r="AG28" s="2" t="str">
        <f>(Table1[[#This Row],[Số hóa đơn]])&amp;IF(OR(Table1[[#This Row],[Phân loại]]="Hàng trả",Table1[[#This Row],[Phân loại]]="Giảm công nợ"),-Table1[[#This Row],[Tổng giá trị]],Table1[[#This Row],[Tổng giá trị]])</f>
        <v>000803344157935</v>
      </c>
      <c r="AH28" s="6" t="e">
        <f>_xlfn.XLOOKUP(Table1[[#This Row],[Column1]],'Chi tiết tt Mega gửi'!P:P,'Chi tiết tt Mega gửi'!N:N)</f>
        <v>#N/A</v>
      </c>
    </row>
    <row r="29" spans="1:34" ht="25.5" customHeight="1" x14ac:dyDescent="0.2">
      <c r="A29" s="46" t="s">
        <v>199</v>
      </c>
      <c r="B29" s="46" t="s">
        <v>200</v>
      </c>
      <c r="C29" s="47">
        <v>45985</v>
      </c>
      <c r="D29" s="46" t="s">
        <v>14601</v>
      </c>
      <c r="E29" s="47">
        <v>45985</v>
      </c>
      <c r="F29" s="46" t="s">
        <v>18763</v>
      </c>
      <c r="G29" s="46" t="s">
        <v>14602</v>
      </c>
      <c r="H29" s="48">
        <v>500360</v>
      </c>
      <c r="I29" s="49">
        <v>0</v>
      </c>
      <c r="J29" s="48">
        <v>40029</v>
      </c>
      <c r="K29" s="48">
        <v>540389</v>
      </c>
      <c r="L29" s="64" t="s">
        <v>41</v>
      </c>
      <c r="M29" s="6">
        <v>46034</v>
      </c>
      <c r="O29" s="32">
        <f>IF(Table1[[#This Row],[Phân loại]]="Tồn đầu kỳ",Table1[[#This Row],[Tổng giá trị]],0)</f>
        <v>540389</v>
      </c>
      <c r="P29" s="7">
        <f>IF(Table1[[#This Row],[Số còn phải thu ĐK]]&lt;&gt;0,0,IF(Table1[[#This Row],[Phân loại]]="Bán hàng",Table1[[#This Row],[Tổng giá trị]],-Table1[[#This Row],[Tổng giá trị]]))</f>
        <v>0</v>
      </c>
      <c r="Q29" s="32">
        <f t="shared" si="0"/>
        <v>540389</v>
      </c>
      <c r="R29" s="7">
        <f>Table1[[#This Row],[Số còn phải thu ĐK]]+Table1[[#This Row],[Giá Trị HD sau CK]]-Table1[[#This Row],[Số tiền đã thu]]</f>
        <v>0</v>
      </c>
      <c r="S29" s="6">
        <f>IF(Table1[[#This Row],[Ngày hóa đơn]]&lt;&gt;"",Table1[[#This Row],[Ngày hóa đơn]],IF(Table1[[#This Row],[Ngày hạch toán]]&lt;&gt;"",Table1[[#This Row],[Ngày hạch toán]],""))</f>
        <v>45985</v>
      </c>
      <c r="T29" s="7"/>
      <c r="U29" s="6">
        <f>IF(Table1[[#This Row],[Ngày tính CN]]="","",S29+T29)</f>
        <v>45985</v>
      </c>
      <c r="V29" s="32">
        <f ca="1">IF(Table1[[#This Row],[Hạn thanh toán]]="","",IF((U29-NOW())&lt;0,0,(U29-NOW())))</f>
        <v>0</v>
      </c>
      <c r="W29" s="32"/>
      <c r="X29" s="32" t="str">
        <f t="shared" ca="1" si="1"/>
        <v/>
      </c>
      <c r="Y29" s="2" t="str">
        <f t="shared" si="2"/>
        <v>Đã thanh toán</v>
      </c>
      <c r="Z29" s="42">
        <f t="shared" si="3"/>
        <v>45985</v>
      </c>
      <c r="AA29" s="42">
        <f t="shared" si="4"/>
        <v>46034</v>
      </c>
      <c r="AD29" s="2" t="str">
        <f>VLOOKUP($A29,MA_KH!$A:$Q,MA_KH!O$1,0)</f>
        <v>MEGA</v>
      </c>
      <c r="AE29" s="2" t="str">
        <f>VLOOKUP($A29,MA_KH!$A:$Q,MA_KH!P$1,0)</f>
        <v>CÔNG TY TNHH MM MEGA MARKET (VIỆT NAM)</v>
      </c>
      <c r="AG29" s="2" t="str">
        <f>(Table1[[#This Row],[Số hóa đơn]])&amp;IF(OR(Table1[[#This Row],[Phân loại]]="Hàng trả",Table1[[#This Row],[Phân loại]]="Giảm công nợ"),-Table1[[#This Row],[Tổng giá trị]],Table1[[#This Row],[Tổng giá trị]])</f>
        <v>00079362540389</v>
      </c>
      <c r="AH29" s="6" t="e">
        <f>_xlfn.XLOOKUP(Table1[[#This Row],[Column1]],'Chi tiết tt Mega gửi'!P:P,'Chi tiết tt Mega gửi'!N:N)</f>
        <v>#N/A</v>
      </c>
    </row>
    <row r="30" spans="1:34" ht="25.5" customHeight="1" x14ac:dyDescent="0.2">
      <c r="A30" s="46" t="s">
        <v>199</v>
      </c>
      <c r="B30" s="46" t="s">
        <v>200</v>
      </c>
      <c r="C30" s="47">
        <v>45985</v>
      </c>
      <c r="D30" s="46" t="s">
        <v>14603</v>
      </c>
      <c r="E30" s="47">
        <v>45985</v>
      </c>
      <c r="F30" s="46" t="s">
        <v>18764</v>
      </c>
      <c r="G30" s="46" t="s">
        <v>14604</v>
      </c>
      <c r="H30" s="48">
        <v>2143180</v>
      </c>
      <c r="I30" s="49">
        <v>0</v>
      </c>
      <c r="J30" s="48">
        <v>171454</v>
      </c>
      <c r="K30" s="48">
        <v>2314634</v>
      </c>
      <c r="L30" s="64" t="s">
        <v>41</v>
      </c>
      <c r="M30" s="6">
        <v>46034</v>
      </c>
      <c r="O30" s="32">
        <f>IF(Table1[[#This Row],[Phân loại]]="Tồn đầu kỳ",Table1[[#This Row],[Tổng giá trị]],0)</f>
        <v>2314634</v>
      </c>
      <c r="P30" s="7">
        <f>IF(Table1[[#This Row],[Số còn phải thu ĐK]]&lt;&gt;0,0,IF(Table1[[#This Row],[Phân loại]]="Bán hàng",Table1[[#This Row],[Tổng giá trị]],-Table1[[#This Row],[Tổng giá trị]]))</f>
        <v>0</v>
      </c>
      <c r="Q30" s="32">
        <f t="shared" si="0"/>
        <v>2314634</v>
      </c>
      <c r="R30" s="7">
        <f>Table1[[#This Row],[Số còn phải thu ĐK]]+Table1[[#This Row],[Giá Trị HD sau CK]]-Table1[[#This Row],[Số tiền đã thu]]</f>
        <v>0</v>
      </c>
      <c r="S30" s="6">
        <f>IF(Table1[[#This Row],[Ngày hóa đơn]]&lt;&gt;"",Table1[[#This Row],[Ngày hóa đơn]],IF(Table1[[#This Row],[Ngày hạch toán]]&lt;&gt;"",Table1[[#This Row],[Ngày hạch toán]],""))</f>
        <v>45985</v>
      </c>
      <c r="T30" s="7"/>
      <c r="U30" s="6">
        <f>IF(Table1[[#This Row],[Ngày tính CN]]="","",S30+T30)</f>
        <v>45985</v>
      </c>
      <c r="V30" s="32">
        <f ca="1">IF(Table1[[#This Row],[Hạn thanh toán]]="","",IF((U30-NOW())&lt;0,0,(U30-NOW())))</f>
        <v>0</v>
      </c>
      <c r="W30" s="32"/>
      <c r="X30" s="32" t="str">
        <f t="shared" ca="1" si="1"/>
        <v/>
      </c>
      <c r="Y30" s="2" t="str">
        <f t="shared" si="2"/>
        <v>Đã thanh toán</v>
      </c>
      <c r="Z30" s="42">
        <f t="shared" si="3"/>
        <v>45985</v>
      </c>
      <c r="AA30" s="42">
        <f t="shared" si="4"/>
        <v>46034</v>
      </c>
      <c r="AD30" s="2" t="str">
        <f>VLOOKUP($A30,MA_KH!$A:$Q,MA_KH!O$1,0)</f>
        <v>MEGA</v>
      </c>
      <c r="AE30" s="2" t="str">
        <f>VLOOKUP($A30,MA_KH!$A:$Q,MA_KH!P$1,0)</f>
        <v>CÔNG TY TNHH MM MEGA MARKET (VIỆT NAM)</v>
      </c>
      <c r="AG30" s="2" t="str">
        <f>(Table1[[#This Row],[Số hóa đơn]])&amp;IF(OR(Table1[[#This Row],[Phân loại]]="Hàng trả",Table1[[#This Row],[Phân loại]]="Giảm công nợ"),-Table1[[#This Row],[Tổng giá trị]],Table1[[#This Row],[Tổng giá trị]])</f>
        <v>000793632314634</v>
      </c>
      <c r="AH30" s="6" t="e">
        <f>_xlfn.XLOOKUP(Table1[[#This Row],[Column1]],'Chi tiết tt Mega gửi'!P:P,'Chi tiết tt Mega gửi'!N:N)</f>
        <v>#N/A</v>
      </c>
    </row>
    <row r="31" spans="1:34" ht="25.5" customHeight="1" x14ac:dyDescent="0.2">
      <c r="A31" s="46" t="s">
        <v>191</v>
      </c>
      <c r="B31" s="46" t="s">
        <v>192</v>
      </c>
      <c r="C31" s="47">
        <v>45985</v>
      </c>
      <c r="D31" s="46" t="s">
        <v>14605</v>
      </c>
      <c r="E31" s="47">
        <v>45985</v>
      </c>
      <c r="F31" s="46" t="s">
        <v>18765</v>
      </c>
      <c r="G31" s="46" t="s">
        <v>14606</v>
      </c>
      <c r="H31" s="48">
        <v>2381320</v>
      </c>
      <c r="I31" s="49">
        <v>0</v>
      </c>
      <c r="J31" s="48">
        <v>190506</v>
      </c>
      <c r="K31" s="48">
        <v>2571826</v>
      </c>
      <c r="L31" s="64" t="s">
        <v>41</v>
      </c>
      <c r="M31" s="6">
        <v>46034</v>
      </c>
      <c r="O31" s="32">
        <f>IF(Table1[[#This Row],[Phân loại]]="Tồn đầu kỳ",Table1[[#This Row],[Tổng giá trị]],0)</f>
        <v>2571826</v>
      </c>
      <c r="P31" s="7">
        <f>IF(Table1[[#This Row],[Số còn phải thu ĐK]]&lt;&gt;0,0,IF(Table1[[#This Row],[Phân loại]]="Bán hàng",Table1[[#This Row],[Tổng giá trị]],-Table1[[#This Row],[Tổng giá trị]]))</f>
        <v>0</v>
      </c>
      <c r="Q31" s="32">
        <f t="shared" si="0"/>
        <v>2571826</v>
      </c>
      <c r="R31" s="7">
        <f>Table1[[#This Row],[Số còn phải thu ĐK]]+Table1[[#This Row],[Giá Trị HD sau CK]]-Table1[[#This Row],[Số tiền đã thu]]</f>
        <v>0</v>
      </c>
      <c r="S31" s="6">
        <f>IF(Table1[[#This Row],[Ngày hóa đơn]]&lt;&gt;"",Table1[[#This Row],[Ngày hóa đơn]],IF(Table1[[#This Row],[Ngày hạch toán]]&lt;&gt;"",Table1[[#This Row],[Ngày hạch toán]],""))</f>
        <v>45985</v>
      </c>
      <c r="T31" s="7"/>
      <c r="U31" s="6">
        <f>IF(Table1[[#This Row],[Ngày tính CN]]="","",S31+T31)</f>
        <v>45985</v>
      </c>
      <c r="V31" s="32">
        <f ca="1">IF(Table1[[#This Row],[Hạn thanh toán]]="","",IF((U31-NOW())&lt;0,0,(U31-NOW())))</f>
        <v>0</v>
      </c>
      <c r="W31" s="32"/>
      <c r="X31" s="32" t="str">
        <f t="shared" ca="1" si="1"/>
        <v/>
      </c>
      <c r="Y31" s="2" t="str">
        <f t="shared" si="2"/>
        <v>Đã thanh toán</v>
      </c>
      <c r="Z31" s="42">
        <f t="shared" si="3"/>
        <v>45985</v>
      </c>
      <c r="AA31" s="42">
        <f t="shared" si="4"/>
        <v>46034</v>
      </c>
      <c r="AD31" s="2" t="str">
        <f>VLOOKUP($A31,MA_KH!$A:$Q,MA_KH!O$1,0)</f>
        <v>MEGA</v>
      </c>
      <c r="AE31" s="2" t="str">
        <f>VLOOKUP($A31,MA_KH!$A:$Q,MA_KH!P$1,0)</f>
        <v>CÔNG TY TNHH MM MEGA MARKET (VIỆT NAM)</v>
      </c>
      <c r="AG31" s="2" t="str">
        <f>(Table1[[#This Row],[Số hóa đơn]])&amp;IF(OR(Table1[[#This Row],[Phân loại]]="Hàng trả",Table1[[#This Row],[Phân loại]]="Giảm công nợ"),-Table1[[#This Row],[Tổng giá trị]],Table1[[#This Row],[Tổng giá trị]])</f>
        <v>000793642571826</v>
      </c>
      <c r="AH31" s="6" t="e">
        <f>_xlfn.XLOOKUP(Table1[[#This Row],[Column1]],'Chi tiết tt Mega gửi'!P:P,'Chi tiết tt Mega gửi'!N:N)</f>
        <v>#N/A</v>
      </c>
    </row>
    <row r="32" spans="1:34" ht="25.5" customHeight="1" x14ac:dyDescent="0.2">
      <c r="A32" s="46" t="s">
        <v>195</v>
      </c>
      <c r="B32" s="46" t="s">
        <v>196</v>
      </c>
      <c r="C32" s="47">
        <v>45985</v>
      </c>
      <c r="D32" s="46" t="s">
        <v>14607</v>
      </c>
      <c r="E32" s="47">
        <v>45985</v>
      </c>
      <c r="F32" s="46" t="s">
        <v>18766</v>
      </c>
      <c r="G32" s="46" t="s">
        <v>14608</v>
      </c>
      <c r="H32" s="48">
        <v>1519860</v>
      </c>
      <c r="I32" s="49">
        <v>0</v>
      </c>
      <c r="J32" s="48">
        <v>121589</v>
      </c>
      <c r="K32" s="48">
        <v>1641449</v>
      </c>
      <c r="L32" s="64" t="s">
        <v>41</v>
      </c>
      <c r="M32" s="6">
        <v>46034</v>
      </c>
      <c r="O32" s="32">
        <f>IF(Table1[[#This Row],[Phân loại]]="Tồn đầu kỳ",Table1[[#This Row],[Tổng giá trị]],0)</f>
        <v>1641449</v>
      </c>
      <c r="P32" s="7">
        <f>IF(Table1[[#This Row],[Số còn phải thu ĐK]]&lt;&gt;0,0,IF(Table1[[#This Row],[Phân loại]]="Bán hàng",Table1[[#This Row],[Tổng giá trị]],-Table1[[#This Row],[Tổng giá trị]]))</f>
        <v>0</v>
      </c>
      <c r="Q32" s="32">
        <f t="shared" si="0"/>
        <v>1641449</v>
      </c>
      <c r="R32" s="7">
        <f>Table1[[#This Row],[Số còn phải thu ĐK]]+Table1[[#This Row],[Giá Trị HD sau CK]]-Table1[[#This Row],[Số tiền đã thu]]</f>
        <v>0</v>
      </c>
      <c r="S32" s="6">
        <f>IF(Table1[[#This Row],[Ngày hóa đơn]]&lt;&gt;"",Table1[[#This Row],[Ngày hóa đơn]],IF(Table1[[#This Row],[Ngày hạch toán]]&lt;&gt;"",Table1[[#This Row],[Ngày hạch toán]],""))</f>
        <v>45985</v>
      </c>
      <c r="T32" s="7"/>
      <c r="U32" s="6">
        <f>IF(Table1[[#This Row],[Ngày tính CN]]="","",S32+T32)</f>
        <v>45985</v>
      </c>
      <c r="V32" s="32">
        <f ca="1">IF(Table1[[#This Row],[Hạn thanh toán]]="","",IF((U32-NOW())&lt;0,0,(U32-NOW())))</f>
        <v>0</v>
      </c>
      <c r="W32" s="32"/>
      <c r="X32" s="32" t="str">
        <f t="shared" ca="1" si="1"/>
        <v/>
      </c>
      <c r="Y32" s="2" t="str">
        <f t="shared" si="2"/>
        <v>Đã thanh toán</v>
      </c>
      <c r="Z32" s="42">
        <f t="shared" si="3"/>
        <v>45985</v>
      </c>
      <c r="AA32" s="42">
        <f t="shared" si="4"/>
        <v>46034</v>
      </c>
      <c r="AD32" s="2" t="str">
        <f>VLOOKUP($A32,MA_KH!$A:$Q,MA_KH!O$1,0)</f>
        <v>MEGA</v>
      </c>
      <c r="AE32" s="2" t="str">
        <f>VLOOKUP($A32,MA_KH!$A:$Q,MA_KH!P$1,0)</f>
        <v>CÔNG TY TNHH MM MEGA MARKET (VIỆT NAM)</v>
      </c>
      <c r="AG32" s="2" t="str">
        <f>(Table1[[#This Row],[Số hóa đơn]])&amp;IF(OR(Table1[[#This Row],[Phân loại]]="Hàng trả",Table1[[#This Row],[Phân loại]]="Giảm công nợ"),-Table1[[#This Row],[Tổng giá trị]],Table1[[#This Row],[Tổng giá trị]])</f>
        <v>000793651641449</v>
      </c>
      <c r="AH32" s="6" t="e">
        <f>_xlfn.XLOOKUP(Table1[[#This Row],[Column1]],'Chi tiết tt Mega gửi'!P:P,'Chi tiết tt Mega gửi'!N:N)</f>
        <v>#N/A</v>
      </c>
    </row>
    <row r="33" spans="1:34" ht="25.5" customHeight="1" x14ac:dyDescent="0.2">
      <c r="A33" s="46" t="s">
        <v>195</v>
      </c>
      <c r="B33" s="46" t="s">
        <v>196</v>
      </c>
      <c r="C33" s="47">
        <v>45985</v>
      </c>
      <c r="D33" s="46" t="s">
        <v>14609</v>
      </c>
      <c r="E33" s="47">
        <v>45985</v>
      </c>
      <c r="F33" s="46" t="s">
        <v>18767</v>
      </c>
      <c r="G33" s="46" t="s">
        <v>14610</v>
      </c>
      <c r="H33" s="48">
        <v>736000</v>
      </c>
      <c r="I33" s="49">
        <v>0</v>
      </c>
      <c r="J33" s="48">
        <v>58880</v>
      </c>
      <c r="K33" s="48">
        <v>794880</v>
      </c>
      <c r="L33" s="64" t="s">
        <v>41</v>
      </c>
      <c r="M33" s="6">
        <v>46034</v>
      </c>
      <c r="O33" s="32">
        <f>IF(Table1[[#This Row],[Phân loại]]="Tồn đầu kỳ",Table1[[#This Row],[Tổng giá trị]],0)</f>
        <v>794880</v>
      </c>
      <c r="P33" s="7">
        <f>IF(Table1[[#This Row],[Số còn phải thu ĐK]]&lt;&gt;0,0,IF(Table1[[#This Row],[Phân loại]]="Bán hàng",Table1[[#This Row],[Tổng giá trị]],-Table1[[#This Row],[Tổng giá trị]]))</f>
        <v>0</v>
      </c>
      <c r="Q33" s="32">
        <f t="shared" si="0"/>
        <v>794880</v>
      </c>
      <c r="R33" s="7">
        <f>Table1[[#This Row],[Số còn phải thu ĐK]]+Table1[[#This Row],[Giá Trị HD sau CK]]-Table1[[#This Row],[Số tiền đã thu]]</f>
        <v>0</v>
      </c>
      <c r="S33" s="6">
        <f>IF(Table1[[#This Row],[Ngày hóa đơn]]&lt;&gt;"",Table1[[#This Row],[Ngày hóa đơn]],IF(Table1[[#This Row],[Ngày hạch toán]]&lt;&gt;"",Table1[[#This Row],[Ngày hạch toán]],""))</f>
        <v>45985</v>
      </c>
      <c r="T33" s="7"/>
      <c r="U33" s="6">
        <f>IF(Table1[[#This Row],[Ngày tính CN]]="","",S33+T33)</f>
        <v>45985</v>
      </c>
      <c r="V33" s="32">
        <f ca="1">IF(Table1[[#This Row],[Hạn thanh toán]]="","",IF((U33-NOW())&lt;0,0,(U33-NOW())))</f>
        <v>0</v>
      </c>
      <c r="W33" s="32"/>
      <c r="X33" s="32" t="str">
        <f t="shared" ca="1" si="1"/>
        <v/>
      </c>
      <c r="Y33" s="2" t="str">
        <f t="shared" si="2"/>
        <v>Đã thanh toán</v>
      </c>
      <c r="Z33" s="42">
        <f t="shared" si="3"/>
        <v>45985</v>
      </c>
      <c r="AA33" s="42">
        <f t="shared" si="4"/>
        <v>46034</v>
      </c>
      <c r="AD33" s="2" t="str">
        <f>VLOOKUP($A33,MA_KH!$A:$Q,MA_KH!O$1,0)</f>
        <v>MEGA</v>
      </c>
      <c r="AE33" s="2" t="str">
        <f>VLOOKUP($A33,MA_KH!$A:$Q,MA_KH!P$1,0)</f>
        <v>CÔNG TY TNHH MM MEGA MARKET (VIỆT NAM)</v>
      </c>
      <c r="AG33" s="2" t="str">
        <f>(Table1[[#This Row],[Số hóa đơn]])&amp;IF(OR(Table1[[#This Row],[Phân loại]]="Hàng trả",Table1[[#This Row],[Phân loại]]="Giảm công nợ"),-Table1[[#This Row],[Tổng giá trị]],Table1[[#This Row],[Tổng giá trị]])</f>
        <v>00079366794880</v>
      </c>
      <c r="AH33" s="6" t="e">
        <f>_xlfn.XLOOKUP(Table1[[#This Row],[Column1]],'Chi tiết tt Mega gửi'!P:P,'Chi tiết tt Mega gửi'!N:N)</f>
        <v>#N/A</v>
      </c>
    </row>
    <row r="34" spans="1:34" ht="25.5" customHeight="1" x14ac:dyDescent="0.2">
      <c r="A34" s="46" t="s">
        <v>197</v>
      </c>
      <c r="B34" s="46" t="s">
        <v>198</v>
      </c>
      <c r="C34" s="47">
        <v>45985</v>
      </c>
      <c r="D34" s="46" t="s">
        <v>14611</v>
      </c>
      <c r="E34" s="47">
        <v>45985</v>
      </c>
      <c r="F34" s="46" t="s">
        <v>18768</v>
      </c>
      <c r="G34" s="46" t="s">
        <v>14612</v>
      </c>
      <c r="H34" s="48">
        <v>1468620</v>
      </c>
      <c r="I34" s="49">
        <v>0</v>
      </c>
      <c r="J34" s="48">
        <v>117490</v>
      </c>
      <c r="K34" s="48">
        <v>1586110</v>
      </c>
      <c r="L34" s="64" t="s">
        <v>41</v>
      </c>
      <c r="M34" s="6">
        <v>46034</v>
      </c>
      <c r="O34" s="32">
        <f>IF(Table1[[#This Row],[Phân loại]]="Tồn đầu kỳ",Table1[[#This Row],[Tổng giá trị]],0)</f>
        <v>1586110</v>
      </c>
      <c r="P34" s="7">
        <f>IF(Table1[[#This Row],[Số còn phải thu ĐK]]&lt;&gt;0,0,IF(Table1[[#This Row],[Phân loại]]="Bán hàng",Table1[[#This Row],[Tổng giá trị]],-Table1[[#This Row],[Tổng giá trị]]))</f>
        <v>0</v>
      </c>
      <c r="Q34" s="32">
        <f t="shared" si="0"/>
        <v>1586110</v>
      </c>
      <c r="R34" s="7">
        <f>Table1[[#This Row],[Số còn phải thu ĐK]]+Table1[[#This Row],[Giá Trị HD sau CK]]-Table1[[#This Row],[Số tiền đã thu]]</f>
        <v>0</v>
      </c>
      <c r="S34" s="6">
        <f>IF(Table1[[#This Row],[Ngày hóa đơn]]&lt;&gt;"",Table1[[#This Row],[Ngày hóa đơn]],IF(Table1[[#This Row],[Ngày hạch toán]]&lt;&gt;"",Table1[[#This Row],[Ngày hạch toán]],""))</f>
        <v>45985</v>
      </c>
      <c r="T34" s="7"/>
      <c r="U34" s="6">
        <f>IF(Table1[[#This Row],[Ngày tính CN]]="","",S34+T34)</f>
        <v>45985</v>
      </c>
      <c r="V34" s="32">
        <f ca="1">IF(Table1[[#This Row],[Hạn thanh toán]]="","",IF((U34-NOW())&lt;0,0,(U34-NOW())))</f>
        <v>0</v>
      </c>
      <c r="W34" s="32"/>
      <c r="X34" s="32" t="str">
        <f t="shared" ca="1" si="1"/>
        <v/>
      </c>
      <c r="Y34" s="2" t="str">
        <f t="shared" si="2"/>
        <v>Đã thanh toán</v>
      </c>
      <c r="Z34" s="42">
        <f t="shared" si="3"/>
        <v>45985</v>
      </c>
      <c r="AA34" s="42">
        <f t="shared" si="4"/>
        <v>46034</v>
      </c>
      <c r="AD34" s="2" t="str">
        <f>VLOOKUP($A34,MA_KH!$A:$Q,MA_KH!O$1,0)</f>
        <v>MEGA</v>
      </c>
      <c r="AE34" s="2" t="str">
        <f>VLOOKUP($A34,MA_KH!$A:$Q,MA_KH!P$1,0)</f>
        <v>CÔNG TY TNHH MM MEGA MARKET (VIỆT NAM)</v>
      </c>
      <c r="AG34" s="2" t="str">
        <f>(Table1[[#This Row],[Số hóa đơn]])&amp;IF(OR(Table1[[#This Row],[Phân loại]]="Hàng trả",Table1[[#This Row],[Phân loại]]="Giảm công nợ"),-Table1[[#This Row],[Tổng giá trị]],Table1[[#This Row],[Tổng giá trị]])</f>
        <v>000793671586110</v>
      </c>
      <c r="AH34" s="6" t="e">
        <f>_xlfn.XLOOKUP(Table1[[#This Row],[Column1]],'Chi tiết tt Mega gửi'!P:P,'Chi tiết tt Mega gửi'!N:N)</f>
        <v>#N/A</v>
      </c>
    </row>
    <row r="35" spans="1:34" ht="25.5" customHeight="1" x14ac:dyDescent="0.2">
      <c r="A35" s="46" t="s">
        <v>252</v>
      </c>
      <c r="B35" s="46" t="s">
        <v>253</v>
      </c>
      <c r="C35" s="47">
        <v>45985</v>
      </c>
      <c r="D35" s="46" t="s">
        <v>14613</v>
      </c>
      <c r="E35" s="47">
        <v>45985</v>
      </c>
      <c r="F35" s="46" t="s">
        <v>18769</v>
      </c>
      <c r="G35" s="46" t="s">
        <v>14614</v>
      </c>
      <c r="H35" s="48">
        <v>2430450</v>
      </c>
      <c r="I35" s="49">
        <v>0</v>
      </c>
      <c r="J35" s="48">
        <v>194436</v>
      </c>
      <c r="K35" s="48">
        <v>2624886</v>
      </c>
      <c r="L35" s="64" t="s">
        <v>41</v>
      </c>
      <c r="M35" s="6">
        <v>46034</v>
      </c>
      <c r="O35" s="32">
        <f>IF(Table1[[#This Row],[Phân loại]]="Tồn đầu kỳ",Table1[[#This Row],[Tổng giá trị]],0)</f>
        <v>2624886</v>
      </c>
      <c r="P35" s="7">
        <f>IF(Table1[[#This Row],[Số còn phải thu ĐK]]&lt;&gt;0,0,IF(Table1[[#This Row],[Phân loại]]="Bán hàng",Table1[[#This Row],[Tổng giá trị]],-Table1[[#This Row],[Tổng giá trị]]))</f>
        <v>0</v>
      </c>
      <c r="Q35" s="32">
        <f t="shared" si="0"/>
        <v>2624886</v>
      </c>
      <c r="R35" s="7">
        <f>Table1[[#This Row],[Số còn phải thu ĐK]]+Table1[[#This Row],[Giá Trị HD sau CK]]-Table1[[#This Row],[Số tiền đã thu]]</f>
        <v>0</v>
      </c>
      <c r="S35" s="6">
        <f>IF(Table1[[#This Row],[Ngày hóa đơn]]&lt;&gt;"",Table1[[#This Row],[Ngày hóa đơn]],IF(Table1[[#This Row],[Ngày hạch toán]]&lt;&gt;"",Table1[[#This Row],[Ngày hạch toán]],""))</f>
        <v>45985</v>
      </c>
      <c r="T35" s="7"/>
      <c r="U35" s="6">
        <f>IF(Table1[[#This Row],[Ngày tính CN]]="","",S35+T35)</f>
        <v>45985</v>
      </c>
      <c r="V35" s="32">
        <f ca="1">IF(Table1[[#This Row],[Hạn thanh toán]]="","",IF((U35-NOW())&lt;0,0,(U35-NOW())))</f>
        <v>0</v>
      </c>
      <c r="W35" s="32"/>
      <c r="X35" s="32" t="str">
        <f t="shared" ca="1" si="1"/>
        <v/>
      </c>
      <c r="Y35" s="2" t="str">
        <f t="shared" si="2"/>
        <v>Đã thanh toán</v>
      </c>
      <c r="Z35" s="42">
        <f t="shared" si="3"/>
        <v>45985</v>
      </c>
      <c r="AA35" s="42">
        <f t="shared" si="4"/>
        <v>46034</v>
      </c>
      <c r="AD35" s="2" t="str">
        <f>VLOOKUP($A35,MA_KH!$A:$Q,MA_KH!O$1,0)</f>
        <v>MEGA</v>
      </c>
      <c r="AE35" s="2" t="str">
        <f>VLOOKUP($A35,MA_KH!$A:$Q,MA_KH!P$1,0)</f>
        <v>CÔNG TY TNHH MM MEGA MARKET (VIỆT NAM)</v>
      </c>
      <c r="AG35" s="2" t="str">
        <f>(Table1[[#This Row],[Số hóa đơn]])&amp;IF(OR(Table1[[#This Row],[Phân loại]]="Hàng trả",Table1[[#This Row],[Phân loại]]="Giảm công nợ"),-Table1[[#This Row],[Tổng giá trị]],Table1[[#This Row],[Tổng giá trị]])</f>
        <v>000793682624886</v>
      </c>
      <c r="AH35" s="6" t="e">
        <f>_xlfn.XLOOKUP(Table1[[#This Row],[Column1]],'Chi tiết tt Mega gửi'!P:P,'Chi tiết tt Mega gửi'!N:N)</f>
        <v>#N/A</v>
      </c>
    </row>
    <row r="36" spans="1:34" ht="25.5" customHeight="1" x14ac:dyDescent="0.2">
      <c r="A36" s="46" t="s">
        <v>252</v>
      </c>
      <c r="B36" s="46" t="s">
        <v>253</v>
      </c>
      <c r="C36" s="47">
        <v>45985</v>
      </c>
      <c r="D36" s="46" t="s">
        <v>14615</v>
      </c>
      <c r="E36" s="47">
        <v>45985</v>
      </c>
      <c r="F36" s="46" t="s">
        <v>18770</v>
      </c>
      <c r="G36" s="46" t="s">
        <v>14616</v>
      </c>
      <c r="H36" s="48">
        <v>460000</v>
      </c>
      <c r="I36" s="49">
        <v>0</v>
      </c>
      <c r="J36" s="48">
        <v>36800</v>
      </c>
      <c r="K36" s="48">
        <v>496800</v>
      </c>
      <c r="L36" s="64" t="s">
        <v>41</v>
      </c>
      <c r="M36" s="6">
        <v>46034</v>
      </c>
      <c r="O36" s="32">
        <f>IF(Table1[[#This Row],[Phân loại]]="Tồn đầu kỳ",Table1[[#This Row],[Tổng giá trị]],0)</f>
        <v>496800</v>
      </c>
      <c r="P36" s="7">
        <f>IF(Table1[[#This Row],[Số còn phải thu ĐK]]&lt;&gt;0,0,IF(Table1[[#This Row],[Phân loại]]="Bán hàng",Table1[[#This Row],[Tổng giá trị]],-Table1[[#This Row],[Tổng giá trị]]))</f>
        <v>0</v>
      </c>
      <c r="Q36" s="32">
        <f t="shared" si="0"/>
        <v>496800</v>
      </c>
      <c r="R36" s="7">
        <f>Table1[[#This Row],[Số còn phải thu ĐK]]+Table1[[#This Row],[Giá Trị HD sau CK]]-Table1[[#This Row],[Số tiền đã thu]]</f>
        <v>0</v>
      </c>
      <c r="S36" s="6">
        <f>IF(Table1[[#This Row],[Ngày hóa đơn]]&lt;&gt;"",Table1[[#This Row],[Ngày hóa đơn]],IF(Table1[[#This Row],[Ngày hạch toán]]&lt;&gt;"",Table1[[#This Row],[Ngày hạch toán]],""))</f>
        <v>45985</v>
      </c>
      <c r="T36" s="7"/>
      <c r="U36" s="6">
        <f>IF(Table1[[#This Row],[Ngày tính CN]]="","",S36+T36)</f>
        <v>45985</v>
      </c>
      <c r="V36" s="32">
        <f ca="1">IF(Table1[[#This Row],[Hạn thanh toán]]="","",IF((U36-NOW())&lt;0,0,(U36-NOW())))</f>
        <v>0</v>
      </c>
      <c r="W36" s="32"/>
      <c r="X36" s="32" t="str">
        <f t="shared" ca="1" si="1"/>
        <v/>
      </c>
      <c r="Y36" s="2" t="str">
        <f t="shared" si="2"/>
        <v>Đã thanh toán</v>
      </c>
      <c r="Z36" s="42">
        <f t="shared" si="3"/>
        <v>45985</v>
      </c>
      <c r="AA36" s="42">
        <f t="shared" si="4"/>
        <v>46034</v>
      </c>
      <c r="AD36" s="2" t="str">
        <f>VLOOKUP($A36,MA_KH!$A:$Q,MA_KH!O$1,0)</f>
        <v>MEGA</v>
      </c>
      <c r="AE36" s="2" t="str">
        <f>VLOOKUP($A36,MA_KH!$A:$Q,MA_KH!P$1,0)</f>
        <v>CÔNG TY TNHH MM MEGA MARKET (VIỆT NAM)</v>
      </c>
      <c r="AG36" s="2" t="str">
        <f>(Table1[[#This Row],[Số hóa đơn]])&amp;IF(OR(Table1[[#This Row],[Phân loại]]="Hàng trả",Table1[[#This Row],[Phân loại]]="Giảm công nợ"),-Table1[[#This Row],[Tổng giá trị]],Table1[[#This Row],[Tổng giá trị]])</f>
        <v>00079369496800</v>
      </c>
      <c r="AH36" s="6" t="e">
        <f>_xlfn.XLOOKUP(Table1[[#This Row],[Column1]],'Chi tiết tt Mega gửi'!P:P,'Chi tiết tt Mega gửi'!N:N)</f>
        <v>#N/A</v>
      </c>
    </row>
    <row r="37" spans="1:34" ht="25.5" customHeight="1" x14ac:dyDescent="0.2">
      <c r="A37" s="46" t="s">
        <v>201</v>
      </c>
      <c r="B37" s="46" t="s">
        <v>202</v>
      </c>
      <c r="C37" s="47">
        <v>45985</v>
      </c>
      <c r="D37" s="46" t="s">
        <v>14617</v>
      </c>
      <c r="E37" s="47">
        <v>45985</v>
      </c>
      <c r="F37" s="46" t="s">
        <v>18771</v>
      </c>
      <c r="G37" s="46" t="s">
        <v>14618</v>
      </c>
      <c r="H37" s="48">
        <v>652500</v>
      </c>
      <c r="I37" s="49">
        <v>0</v>
      </c>
      <c r="J37" s="48">
        <v>52200</v>
      </c>
      <c r="K37" s="48">
        <v>704700</v>
      </c>
      <c r="L37" s="64" t="s">
        <v>41</v>
      </c>
      <c r="M37" s="6">
        <v>46034</v>
      </c>
      <c r="O37" s="32">
        <f>IF(Table1[[#This Row],[Phân loại]]="Tồn đầu kỳ",Table1[[#This Row],[Tổng giá trị]],0)</f>
        <v>704700</v>
      </c>
      <c r="P37" s="7">
        <f>IF(Table1[[#This Row],[Số còn phải thu ĐK]]&lt;&gt;0,0,IF(Table1[[#This Row],[Phân loại]]="Bán hàng",Table1[[#This Row],[Tổng giá trị]],-Table1[[#This Row],[Tổng giá trị]]))</f>
        <v>0</v>
      </c>
      <c r="Q37" s="32">
        <f t="shared" si="0"/>
        <v>704700</v>
      </c>
      <c r="R37" s="7">
        <f>Table1[[#This Row],[Số còn phải thu ĐK]]+Table1[[#This Row],[Giá Trị HD sau CK]]-Table1[[#This Row],[Số tiền đã thu]]</f>
        <v>0</v>
      </c>
      <c r="S37" s="6">
        <f>IF(Table1[[#This Row],[Ngày hóa đơn]]&lt;&gt;"",Table1[[#This Row],[Ngày hóa đơn]],IF(Table1[[#This Row],[Ngày hạch toán]]&lt;&gt;"",Table1[[#This Row],[Ngày hạch toán]],""))</f>
        <v>45985</v>
      </c>
      <c r="T37" s="7"/>
      <c r="U37" s="6">
        <f>IF(Table1[[#This Row],[Ngày tính CN]]="","",S37+T37)</f>
        <v>45985</v>
      </c>
      <c r="V37" s="32">
        <f ca="1">IF(Table1[[#This Row],[Hạn thanh toán]]="","",IF((U37-NOW())&lt;0,0,(U37-NOW())))</f>
        <v>0</v>
      </c>
      <c r="W37" s="32"/>
      <c r="X37" s="32" t="str">
        <f t="shared" ca="1" si="1"/>
        <v/>
      </c>
      <c r="Y37" s="2" t="str">
        <f t="shared" si="2"/>
        <v>Đã thanh toán</v>
      </c>
      <c r="Z37" s="42">
        <f t="shared" si="3"/>
        <v>45985</v>
      </c>
      <c r="AA37" s="42">
        <f t="shared" si="4"/>
        <v>46034</v>
      </c>
      <c r="AD37" s="2" t="str">
        <f>VLOOKUP($A37,MA_KH!$A:$Q,MA_KH!O$1,0)</f>
        <v>MEGA</v>
      </c>
      <c r="AE37" s="2" t="str">
        <f>VLOOKUP($A37,MA_KH!$A:$Q,MA_KH!P$1,0)</f>
        <v>CÔNG TY TNHH MM MEGA MARKET (VIỆT NAM)</v>
      </c>
      <c r="AG37" s="2" t="str">
        <f>(Table1[[#This Row],[Số hóa đơn]])&amp;IF(OR(Table1[[#This Row],[Phân loại]]="Hàng trả",Table1[[#This Row],[Phân loại]]="Giảm công nợ"),-Table1[[#This Row],[Tổng giá trị]],Table1[[#This Row],[Tổng giá trị]])</f>
        <v>00079370704700</v>
      </c>
      <c r="AH37" s="6" t="e">
        <f>_xlfn.XLOOKUP(Table1[[#This Row],[Column1]],'Chi tiết tt Mega gửi'!P:P,'Chi tiết tt Mega gửi'!N:N)</f>
        <v>#N/A</v>
      </c>
    </row>
    <row r="38" spans="1:34" ht="25.5" customHeight="1" x14ac:dyDescent="0.2">
      <c r="A38" s="50" t="s">
        <v>201</v>
      </c>
      <c r="B38" s="50" t="s">
        <v>202</v>
      </c>
      <c r="C38" s="51">
        <v>45985</v>
      </c>
      <c r="D38" s="50" t="s">
        <v>14619</v>
      </c>
      <c r="E38" s="51">
        <v>45985</v>
      </c>
      <c r="F38" s="50" t="s">
        <v>18772</v>
      </c>
      <c r="G38" s="50" t="s">
        <v>14620</v>
      </c>
      <c r="H38" s="52">
        <v>808945</v>
      </c>
      <c r="I38" s="53">
        <v>0</v>
      </c>
      <c r="J38" s="52">
        <v>64716</v>
      </c>
      <c r="K38" s="52">
        <v>873661</v>
      </c>
      <c r="L38" s="64" t="s">
        <v>41</v>
      </c>
      <c r="M38" s="6">
        <v>46034</v>
      </c>
      <c r="O38" s="32">
        <f>IF(Table1[[#This Row],[Phân loại]]="Tồn đầu kỳ",Table1[[#This Row],[Tổng giá trị]],0)</f>
        <v>873661</v>
      </c>
      <c r="P38" s="7">
        <f>IF(Table1[[#This Row],[Số còn phải thu ĐK]]&lt;&gt;0,0,IF(Table1[[#This Row],[Phân loại]]="Bán hàng",Table1[[#This Row],[Tổng giá trị]],-Table1[[#This Row],[Tổng giá trị]]))</f>
        <v>0</v>
      </c>
      <c r="Q38" s="32">
        <f t="shared" si="0"/>
        <v>873661</v>
      </c>
      <c r="R38" s="7">
        <f>Table1[[#This Row],[Số còn phải thu ĐK]]+Table1[[#This Row],[Giá Trị HD sau CK]]-Table1[[#This Row],[Số tiền đã thu]]</f>
        <v>0</v>
      </c>
      <c r="S38" s="6">
        <f>IF(Table1[[#This Row],[Ngày hóa đơn]]&lt;&gt;"",Table1[[#This Row],[Ngày hóa đơn]],IF(Table1[[#This Row],[Ngày hạch toán]]&lt;&gt;"",Table1[[#This Row],[Ngày hạch toán]],""))</f>
        <v>45985</v>
      </c>
      <c r="T38" s="7"/>
      <c r="U38" s="6">
        <f>IF(Table1[[#This Row],[Ngày tính CN]]="","",S38+T38)</f>
        <v>45985</v>
      </c>
      <c r="V38" s="32">
        <f ca="1">IF(Table1[[#This Row],[Hạn thanh toán]]="","",IF((U38-NOW())&lt;0,0,(U38-NOW())))</f>
        <v>0</v>
      </c>
      <c r="W38" s="32"/>
      <c r="X38" s="32" t="str">
        <f t="shared" ca="1" si="1"/>
        <v/>
      </c>
      <c r="Y38" s="2" t="str">
        <f t="shared" si="2"/>
        <v>Đã thanh toán</v>
      </c>
      <c r="Z38" s="42">
        <f t="shared" si="3"/>
        <v>45985</v>
      </c>
      <c r="AA38" s="42">
        <f t="shared" si="4"/>
        <v>46034</v>
      </c>
      <c r="AD38" s="2" t="str">
        <f>VLOOKUP($A38,MA_KH!$A:$Q,MA_KH!O$1,0)</f>
        <v>MEGA</v>
      </c>
      <c r="AE38" s="2" t="str">
        <f>VLOOKUP($A38,MA_KH!$A:$Q,MA_KH!P$1,0)</f>
        <v>CÔNG TY TNHH MM MEGA MARKET (VIỆT NAM)</v>
      </c>
      <c r="AG38" s="2" t="str">
        <f>(Table1[[#This Row],[Số hóa đơn]])&amp;IF(OR(Table1[[#This Row],[Phân loại]]="Hàng trả",Table1[[#This Row],[Phân loại]]="Giảm công nợ"),-Table1[[#This Row],[Tổng giá trị]],Table1[[#This Row],[Tổng giá trị]])</f>
        <v>00079371873661</v>
      </c>
      <c r="AH38" s="6" t="e">
        <f>_xlfn.XLOOKUP(Table1[[#This Row],[Column1]],'Chi tiết tt Mega gửi'!P:P,'Chi tiết tt Mega gửi'!N:N)</f>
        <v>#N/A</v>
      </c>
    </row>
    <row r="39" spans="1:34" ht="25.5" customHeight="1" x14ac:dyDescent="0.2">
      <c r="A39" s="46" t="s">
        <v>101</v>
      </c>
      <c r="B39" s="46" t="s">
        <v>102</v>
      </c>
      <c r="C39" s="47">
        <v>45986</v>
      </c>
      <c r="D39" s="46" t="s">
        <v>14621</v>
      </c>
      <c r="E39" s="47">
        <v>45986</v>
      </c>
      <c r="F39" s="46" t="s">
        <v>18773</v>
      </c>
      <c r="G39" s="46" t="s">
        <v>14622</v>
      </c>
      <c r="H39" s="48">
        <v>3930540</v>
      </c>
      <c r="I39" s="49">
        <v>0</v>
      </c>
      <c r="J39" s="48">
        <v>314443</v>
      </c>
      <c r="K39" s="48">
        <v>4244983</v>
      </c>
      <c r="L39" s="64" t="s">
        <v>41</v>
      </c>
      <c r="M39" s="6">
        <v>46034</v>
      </c>
      <c r="O39" s="32">
        <f>IF(Table1[[#This Row],[Phân loại]]="Tồn đầu kỳ",Table1[[#This Row],[Tổng giá trị]],0)</f>
        <v>4244983</v>
      </c>
      <c r="P39" s="7">
        <f>IF(Table1[[#This Row],[Số còn phải thu ĐK]]&lt;&gt;0,0,IF(Table1[[#This Row],[Phân loại]]="Bán hàng",Table1[[#This Row],[Tổng giá trị]],-Table1[[#This Row],[Tổng giá trị]]))</f>
        <v>0</v>
      </c>
      <c r="Q39" s="32">
        <f t="shared" si="0"/>
        <v>4244983</v>
      </c>
      <c r="R39" s="7">
        <f>Table1[[#This Row],[Số còn phải thu ĐK]]+Table1[[#This Row],[Giá Trị HD sau CK]]-Table1[[#This Row],[Số tiền đã thu]]</f>
        <v>0</v>
      </c>
      <c r="S39" s="6">
        <f>IF(Table1[[#This Row],[Ngày hóa đơn]]&lt;&gt;"",Table1[[#This Row],[Ngày hóa đơn]],IF(Table1[[#This Row],[Ngày hạch toán]]&lt;&gt;"",Table1[[#This Row],[Ngày hạch toán]],""))</f>
        <v>45986</v>
      </c>
      <c r="T39" s="7"/>
      <c r="U39" s="6">
        <f>IF(Table1[[#This Row],[Ngày tính CN]]="","",S39+T39)</f>
        <v>45986</v>
      </c>
      <c r="V39" s="32">
        <f ca="1">IF(Table1[[#This Row],[Hạn thanh toán]]="","",IF((U39-NOW())&lt;0,0,(U39-NOW())))</f>
        <v>0</v>
      </c>
      <c r="W39" s="32"/>
      <c r="X39" s="32" t="str">
        <f t="shared" ca="1" si="1"/>
        <v/>
      </c>
      <c r="Y39" s="2" t="str">
        <f t="shared" si="2"/>
        <v>Đã thanh toán</v>
      </c>
      <c r="Z39" s="42">
        <f t="shared" si="3"/>
        <v>45986</v>
      </c>
      <c r="AA39" s="42">
        <f t="shared" si="4"/>
        <v>46034</v>
      </c>
      <c r="AD39" s="2" t="str">
        <f>VLOOKUP($A39,MA_KH!$A:$Q,MA_KH!O$1,0)</f>
        <v>MEGA</v>
      </c>
      <c r="AE39" s="2" t="str">
        <f>VLOOKUP($A39,MA_KH!$A:$Q,MA_KH!P$1,0)</f>
        <v>CÔNG TY TNHH MM MEGA MARKET (VIỆT NAM)</v>
      </c>
      <c r="AG39" s="2" t="str">
        <f>(Table1[[#This Row],[Số hóa đơn]])&amp;IF(OR(Table1[[#This Row],[Phân loại]]="Hàng trả",Table1[[#This Row],[Phân loại]]="Giảm công nợ"),-Table1[[#This Row],[Tổng giá trị]],Table1[[#This Row],[Tổng giá trị]])</f>
        <v>000803254244983</v>
      </c>
      <c r="AH39" s="6" t="e">
        <f>_xlfn.XLOOKUP(Table1[[#This Row],[Column1]],'Chi tiết tt Mega gửi'!P:P,'Chi tiết tt Mega gửi'!N:N)</f>
        <v>#N/A</v>
      </c>
    </row>
    <row r="40" spans="1:34" ht="25.5" customHeight="1" x14ac:dyDescent="0.2">
      <c r="A40" s="50" t="s">
        <v>101</v>
      </c>
      <c r="B40" s="50" t="s">
        <v>102</v>
      </c>
      <c r="C40" s="51">
        <v>45986</v>
      </c>
      <c r="D40" s="50" t="s">
        <v>14623</v>
      </c>
      <c r="E40" s="51">
        <v>45986</v>
      </c>
      <c r="F40" s="50" t="s">
        <v>18774</v>
      </c>
      <c r="G40" s="50" t="s">
        <v>14624</v>
      </c>
      <c r="H40" s="52">
        <v>2271535</v>
      </c>
      <c r="I40" s="53">
        <v>0</v>
      </c>
      <c r="J40" s="52">
        <v>181723</v>
      </c>
      <c r="K40" s="52">
        <v>2453258</v>
      </c>
      <c r="L40" s="64" t="s">
        <v>41</v>
      </c>
      <c r="M40" s="6">
        <v>46034</v>
      </c>
      <c r="O40" s="32">
        <f>IF(Table1[[#This Row],[Phân loại]]="Tồn đầu kỳ",Table1[[#This Row],[Tổng giá trị]],0)</f>
        <v>2453258</v>
      </c>
      <c r="P40" s="7">
        <f>IF(Table1[[#This Row],[Số còn phải thu ĐK]]&lt;&gt;0,0,IF(Table1[[#This Row],[Phân loại]]="Bán hàng",Table1[[#This Row],[Tổng giá trị]],-Table1[[#This Row],[Tổng giá trị]]))</f>
        <v>0</v>
      </c>
      <c r="Q40" s="32">
        <f t="shared" si="0"/>
        <v>2453258</v>
      </c>
      <c r="R40" s="7">
        <f>Table1[[#This Row],[Số còn phải thu ĐK]]+Table1[[#This Row],[Giá Trị HD sau CK]]-Table1[[#This Row],[Số tiền đã thu]]</f>
        <v>0</v>
      </c>
      <c r="S40" s="6">
        <f>IF(Table1[[#This Row],[Ngày hóa đơn]]&lt;&gt;"",Table1[[#This Row],[Ngày hóa đơn]],IF(Table1[[#This Row],[Ngày hạch toán]]&lt;&gt;"",Table1[[#This Row],[Ngày hạch toán]],""))</f>
        <v>45986</v>
      </c>
      <c r="T40" s="7"/>
      <c r="U40" s="6">
        <f>IF(Table1[[#This Row],[Ngày tính CN]]="","",S40+T40)</f>
        <v>45986</v>
      </c>
      <c r="V40" s="32">
        <f ca="1">IF(Table1[[#This Row],[Hạn thanh toán]]="","",IF((U40-NOW())&lt;0,0,(U40-NOW())))</f>
        <v>0</v>
      </c>
      <c r="W40" s="32"/>
      <c r="X40" s="32" t="str">
        <f t="shared" ca="1" si="1"/>
        <v/>
      </c>
      <c r="Y40" s="2" t="str">
        <f t="shared" si="2"/>
        <v>Đã thanh toán</v>
      </c>
      <c r="Z40" s="42">
        <f t="shared" si="3"/>
        <v>45986</v>
      </c>
      <c r="AA40" s="42">
        <f t="shared" si="4"/>
        <v>46034</v>
      </c>
      <c r="AD40" s="2" t="str">
        <f>VLOOKUP($A40,MA_KH!$A:$Q,MA_KH!O$1,0)</f>
        <v>MEGA</v>
      </c>
      <c r="AE40" s="2" t="str">
        <f>VLOOKUP($A40,MA_KH!$A:$Q,MA_KH!P$1,0)</f>
        <v>CÔNG TY TNHH MM MEGA MARKET (VIỆT NAM)</v>
      </c>
      <c r="AG40" s="2" t="str">
        <f>(Table1[[#This Row],[Số hóa đơn]])&amp;IF(OR(Table1[[#This Row],[Phân loại]]="Hàng trả",Table1[[#This Row],[Phân loại]]="Giảm công nợ"),-Table1[[#This Row],[Tổng giá trị]],Table1[[#This Row],[Tổng giá trị]])</f>
        <v>000803292453258</v>
      </c>
      <c r="AH40" s="6" t="e">
        <f>_xlfn.XLOOKUP(Table1[[#This Row],[Column1]],'Chi tiết tt Mega gửi'!P:P,'Chi tiết tt Mega gửi'!N:N)</f>
        <v>#N/A</v>
      </c>
    </row>
    <row r="41" spans="1:34" ht="25.5" customHeight="1" x14ac:dyDescent="0.2">
      <c r="A41" s="46" t="s">
        <v>101</v>
      </c>
      <c r="B41" s="46" t="s">
        <v>102</v>
      </c>
      <c r="C41" s="47">
        <v>45987</v>
      </c>
      <c r="D41" s="46" t="s">
        <v>14625</v>
      </c>
      <c r="E41" s="47">
        <v>45987</v>
      </c>
      <c r="F41" s="46" t="s">
        <v>18775</v>
      </c>
      <c r="G41" s="46" t="s">
        <v>14626</v>
      </c>
      <c r="H41" s="48">
        <v>1116060</v>
      </c>
      <c r="I41" s="49">
        <v>0</v>
      </c>
      <c r="J41" s="48">
        <v>89285</v>
      </c>
      <c r="K41" s="48">
        <v>1205345</v>
      </c>
      <c r="L41" s="64" t="s">
        <v>41</v>
      </c>
      <c r="M41" s="6">
        <v>46034</v>
      </c>
      <c r="O41" s="32">
        <f>IF(Table1[[#This Row],[Phân loại]]="Tồn đầu kỳ",Table1[[#This Row],[Tổng giá trị]],0)</f>
        <v>1205345</v>
      </c>
      <c r="P41" s="7">
        <f>IF(Table1[[#This Row],[Số còn phải thu ĐK]]&lt;&gt;0,0,IF(Table1[[#This Row],[Phân loại]]="Bán hàng",Table1[[#This Row],[Tổng giá trị]],-Table1[[#This Row],[Tổng giá trị]]))</f>
        <v>0</v>
      </c>
      <c r="Q41" s="32">
        <f t="shared" si="0"/>
        <v>1205345</v>
      </c>
      <c r="R41" s="7">
        <f>Table1[[#This Row],[Số còn phải thu ĐK]]+Table1[[#This Row],[Giá Trị HD sau CK]]-Table1[[#This Row],[Số tiền đã thu]]</f>
        <v>0</v>
      </c>
      <c r="S41" s="6">
        <f>IF(Table1[[#This Row],[Ngày hóa đơn]]&lt;&gt;"",Table1[[#This Row],[Ngày hóa đơn]],IF(Table1[[#This Row],[Ngày hạch toán]]&lt;&gt;"",Table1[[#This Row],[Ngày hạch toán]],""))</f>
        <v>45987</v>
      </c>
      <c r="T41" s="7"/>
      <c r="U41" s="6">
        <f>IF(Table1[[#This Row],[Ngày tính CN]]="","",S41+T41)</f>
        <v>45987</v>
      </c>
      <c r="V41" s="32">
        <f ca="1">IF(Table1[[#This Row],[Hạn thanh toán]]="","",IF((U41-NOW())&lt;0,0,(U41-NOW())))</f>
        <v>0</v>
      </c>
      <c r="W41" s="32"/>
      <c r="X41" s="32" t="str">
        <f t="shared" ca="1" si="1"/>
        <v/>
      </c>
      <c r="Y41" s="2" t="str">
        <f t="shared" si="2"/>
        <v>Đã thanh toán</v>
      </c>
      <c r="Z41" s="42">
        <f t="shared" si="3"/>
        <v>45987</v>
      </c>
      <c r="AA41" s="42">
        <f t="shared" si="4"/>
        <v>46034</v>
      </c>
      <c r="AD41" s="2" t="str">
        <f>VLOOKUP($A41,MA_KH!$A:$Q,MA_KH!O$1,0)</f>
        <v>MEGA</v>
      </c>
      <c r="AE41" s="2" t="str">
        <f>VLOOKUP($A41,MA_KH!$A:$Q,MA_KH!P$1,0)</f>
        <v>CÔNG TY TNHH MM MEGA MARKET (VIỆT NAM)</v>
      </c>
      <c r="AG41" s="2" t="str">
        <f>(Table1[[#This Row],[Số hóa đơn]])&amp;IF(OR(Table1[[#This Row],[Phân loại]]="Hàng trả",Table1[[#This Row],[Phân loại]]="Giảm công nợ"),-Table1[[#This Row],[Tổng giá trị]],Table1[[#This Row],[Tổng giá trị]])</f>
        <v>000803261205345</v>
      </c>
      <c r="AH41" s="6" t="e">
        <f>_xlfn.XLOOKUP(Table1[[#This Row],[Column1]],'Chi tiết tt Mega gửi'!P:P,'Chi tiết tt Mega gửi'!N:N)</f>
        <v>#N/A</v>
      </c>
    </row>
    <row r="42" spans="1:34" ht="25.5" customHeight="1" x14ac:dyDescent="0.2">
      <c r="A42" s="46" t="s">
        <v>101</v>
      </c>
      <c r="B42" s="46" t="s">
        <v>102</v>
      </c>
      <c r="C42" s="47">
        <v>45987</v>
      </c>
      <c r="D42" s="46" t="s">
        <v>14627</v>
      </c>
      <c r="E42" s="47">
        <v>45987</v>
      </c>
      <c r="F42" s="46" t="s">
        <v>18776</v>
      </c>
      <c r="G42" s="46" t="s">
        <v>14628</v>
      </c>
      <c r="H42" s="48">
        <v>460000</v>
      </c>
      <c r="I42" s="49">
        <v>0</v>
      </c>
      <c r="J42" s="48">
        <v>36800</v>
      </c>
      <c r="K42" s="48">
        <v>496800</v>
      </c>
      <c r="L42" s="64" t="s">
        <v>41</v>
      </c>
      <c r="M42" s="6">
        <v>46034</v>
      </c>
      <c r="O42" s="32">
        <f>IF(Table1[[#This Row],[Phân loại]]="Tồn đầu kỳ",Table1[[#This Row],[Tổng giá trị]],0)</f>
        <v>496800</v>
      </c>
      <c r="P42" s="7">
        <f>IF(Table1[[#This Row],[Số còn phải thu ĐK]]&lt;&gt;0,0,IF(Table1[[#This Row],[Phân loại]]="Bán hàng",Table1[[#This Row],[Tổng giá trị]],-Table1[[#This Row],[Tổng giá trị]]))</f>
        <v>0</v>
      </c>
      <c r="Q42" s="32">
        <f t="shared" si="0"/>
        <v>496800</v>
      </c>
      <c r="R42" s="7">
        <f>Table1[[#This Row],[Số còn phải thu ĐK]]+Table1[[#This Row],[Giá Trị HD sau CK]]-Table1[[#This Row],[Số tiền đã thu]]</f>
        <v>0</v>
      </c>
      <c r="S42" s="6">
        <f>IF(Table1[[#This Row],[Ngày hóa đơn]]&lt;&gt;"",Table1[[#This Row],[Ngày hóa đơn]],IF(Table1[[#This Row],[Ngày hạch toán]]&lt;&gt;"",Table1[[#This Row],[Ngày hạch toán]],""))</f>
        <v>45987</v>
      </c>
      <c r="T42" s="7"/>
      <c r="U42" s="6">
        <f>IF(Table1[[#This Row],[Ngày tính CN]]="","",S42+T42)</f>
        <v>45987</v>
      </c>
      <c r="V42" s="32">
        <f ca="1">IF(Table1[[#This Row],[Hạn thanh toán]]="","",IF((U42-NOW())&lt;0,0,(U42-NOW())))</f>
        <v>0</v>
      </c>
      <c r="W42" s="32"/>
      <c r="X42" s="32" t="str">
        <f t="shared" ca="1" si="1"/>
        <v/>
      </c>
      <c r="Y42" s="2" t="str">
        <f t="shared" si="2"/>
        <v>Đã thanh toán</v>
      </c>
      <c r="Z42" s="42">
        <f t="shared" si="3"/>
        <v>45987</v>
      </c>
      <c r="AA42" s="42">
        <f t="shared" si="4"/>
        <v>46034</v>
      </c>
      <c r="AD42" s="2" t="str">
        <f>VLOOKUP($A42,MA_KH!$A:$Q,MA_KH!O$1,0)</f>
        <v>MEGA</v>
      </c>
      <c r="AE42" s="2" t="str">
        <f>VLOOKUP($A42,MA_KH!$A:$Q,MA_KH!P$1,0)</f>
        <v>CÔNG TY TNHH MM MEGA MARKET (VIỆT NAM)</v>
      </c>
      <c r="AG42" s="2" t="str">
        <f>(Table1[[#This Row],[Số hóa đơn]])&amp;IF(OR(Table1[[#This Row],[Phân loại]]="Hàng trả",Table1[[#This Row],[Phân loại]]="Giảm công nợ"),-Table1[[#This Row],[Tổng giá trị]],Table1[[#This Row],[Tổng giá trị]])</f>
        <v>00080327496800</v>
      </c>
      <c r="AH42" s="6" t="e">
        <f>_xlfn.XLOOKUP(Table1[[#This Row],[Column1]],'Chi tiết tt Mega gửi'!P:P,'Chi tiết tt Mega gửi'!N:N)</f>
        <v>#N/A</v>
      </c>
    </row>
    <row r="43" spans="1:34" ht="25.5" customHeight="1" x14ac:dyDescent="0.2">
      <c r="A43" s="46" t="s">
        <v>101</v>
      </c>
      <c r="B43" s="46" t="s">
        <v>102</v>
      </c>
      <c r="C43" s="47">
        <v>45987</v>
      </c>
      <c r="D43" s="46" t="s">
        <v>14629</v>
      </c>
      <c r="E43" s="47">
        <v>45987</v>
      </c>
      <c r="F43" s="46" t="s">
        <v>18777</v>
      </c>
      <c r="G43" s="46" t="s">
        <v>14630</v>
      </c>
      <c r="H43" s="48">
        <v>2751120</v>
      </c>
      <c r="I43" s="49">
        <v>0</v>
      </c>
      <c r="J43" s="48">
        <v>220090</v>
      </c>
      <c r="K43" s="48">
        <v>2971210</v>
      </c>
      <c r="L43" s="64" t="s">
        <v>41</v>
      </c>
      <c r="M43" s="6">
        <v>46034</v>
      </c>
      <c r="O43" s="32">
        <f>IF(Table1[[#This Row],[Phân loại]]="Tồn đầu kỳ",Table1[[#This Row],[Tổng giá trị]],0)</f>
        <v>2971210</v>
      </c>
      <c r="P43" s="7">
        <f>IF(Table1[[#This Row],[Số còn phải thu ĐK]]&lt;&gt;0,0,IF(Table1[[#This Row],[Phân loại]]="Bán hàng",Table1[[#This Row],[Tổng giá trị]],-Table1[[#This Row],[Tổng giá trị]]))</f>
        <v>0</v>
      </c>
      <c r="Q43" s="32">
        <f t="shared" si="0"/>
        <v>2971210</v>
      </c>
      <c r="R43" s="7">
        <f>Table1[[#This Row],[Số còn phải thu ĐK]]+Table1[[#This Row],[Giá Trị HD sau CK]]-Table1[[#This Row],[Số tiền đã thu]]</f>
        <v>0</v>
      </c>
      <c r="S43" s="6">
        <f>IF(Table1[[#This Row],[Ngày hóa đơn]]&lt;&gt;"",Table1[[#This Row],[Ngày hóa đơn]],IF(Table1[[#This Row],[Ngày hạch toán]]&lt;&gt;"",Table1[[#This Row],[Ngày hạch toán]],""))</f>
        <v>45987</v>
      </c>
      <c r="T43" s="7"/>
      <c r="U43" s="6">
        <f>IF(Table1[[#This Row],[Ngày tính CN]]="","",S43+T43)</f>
        <v>45987</v>
      </c>
      <c r="V43" s="32">
        <f ca="1">IF(Table1[[#This Row],[Hạn thanh toán]]="","",IF((U43-NOW())&lt;0,0,(U43-NOW())))</f>
        <v>0</v>
      </c>
      <c r="W43" s="32"/>
      <c r="X43" s="32" t="str">
        <f t="shared" ca="1" si="1"/>
        <v/>
      </c>
      <c r="Y43" s="2" t="str">
        <f t="shared" si="2"/>
        <v>Đã thanh toán</v>
      </c>
      <c r="Z43" s="42">
        <f t="shared" si="3"/>
        <v>45987</v>
      </c>
      <c r="AA43" s="42">
        <f t="shared" si="4"/>
        <v>46034</v>
      </c>
      <c r="AD43" s="2" t="str">
        <f>VLOOKUP($A43,MA_KH!$A:$Q,MA_KH!O$1,0)</f>
        <v>MEGA</v>
      </c>
      <c r="AE43" s="2" t="str">
        <f>VLOOKUP($A43,MA_KH!$A:$Q,MA_KH!P$1,0)</f>
        <v>CÔNG TY TNHH MM MEGA MARKET (VIỆT NAM)</v>
      </c>
      <c r="AG43" s="2" t="str">
        <f>(Table1[[#This Row],[Số hóa đơn]])&amp;IF(OR(Table1[[#This Row],[Phân loại]]="Hàng trả",Table1[[#This Row],[Phân loại]]="Giảm công nợ"),-Table1[[#This Row],[Tổng giá trị]],Table1[[#This Row],[Tổng giá trị]])</f>
        <v>000803282971210</v>
      </c>
      <c r="AH43" s="6" t="e">
        <f>_xlfn.XLOOKUP(Table1[[#This Row],[Column1]],'Chi tiết tt Mega gửi'!P:P,'Chi tiết tt Mega gửi'!N:N)</f>
        <v>#N/A</v>
      </c>
    </row>
    <row r="44" spans="1:34" ht="25.5" customHeight="1" x14ac:dyDescent="0.2">
      <c r="A44" s="50" t="s">
        <v>101</v>
      </c>
      <c r="B44" s="50" t="s">
        <v>102</v>
      </c>
      <c r="C44" s="51">
        <v>45987</v>
      </c>
      <c r="D44" s="50" t="s">
        <v>14631</v>
      </c>
      <c r="E44" s="51">
        <v>45987</v>
      </c>
      <c r="F44" s="50" t="s">
        <v>18778</v>
      </c>
      <c r="G44" s="50" t="s">
        <v>14632</v>
      </c>
      <c r="H44" s="52">
        <v>2584680</v>
      </c>
      <c r="I44" s="53">
        <v>0</v>
      </c>
      <c r="J44" s="52">
        <v>206774</v>
      </c>
      <c r="K44" s="52">
        <v>2791454</v>
      </c>
      <c r="L44" s="64" t="s">
        <v>41</v>
      </c>
      <c r="M44" s="6">
        <v>46034</v>
      </c>
      <c r="O44" s="32">
        <f>IF(Table1[[#This Row],[Phân loại]]="Tồn đầu kỳ",Table1[[#This Row],[Tổng giá trị]],0)</f>
        <v>2791454</v>
      </c>
      <c r="P44" s="7">
        <f>IF(Table1[[#This Row],[Số còn phải thu ĐK]]&lt;&gt;0,0,IF(Table1[[#This Row],[Phân loại]]="Bán hàng",Table1[[#This Row],[Tổng giá trị]],-Table1[[#This Row],[Tổng giá trị]]))</f>
        <v>0</v>
      </c>
      <c r="Q44" s="32">
        <f t="shared" si="0"/>
        <v>2791454</v>
      </c>
      <c r="R44" s="7">
        <f>Table1[[#This Row],[Số còn phải thu ĐK]]+Table1[[#This Row],[Giá Trị HD sau CK]]-Table1[[#This Row],[Số tiền đã thu]]</f>
        <v>0</v>
      </c>
      <c r="S44" s="6">
        <f>IF(Table1[[#This Row],[Ngày hóa đơn]]&lt;&gt;"",Table1[[#This Row],[Ngày hóa đơn]],IF(Table1[[#This Row],[Ngày hạch toán]]&lt;&gt;"",Table1[[#This Row],[Ngày hạch toán]],""))</f>
        <v>45987</v>
      </c>
      <c r="T44" s="7"/>
      <c r="U44" s="6">
        <f>IF(Table1[[#This Row],[Ngày tính CN]]="","",S44+T44)</f>
        <v>45987</v>
      </c>
      <c r="V44" s="32">
        <f ca="1">IF(Table1[[#This Row],[Hạn thanh toán]]="","",IF((U44-NOW())&lt;0,0,(U44-NOW())))</f>
        <v>0</v>
      </c>
      <c r="W44" s="32"/>
      <c r="X44" s="32" t="str">
        <f t="shared" ca="1" si="1"/>
        <v/>
      </c>
      <c r="Y44" s="2" t="str">
        <f t="shared" si="2"/>
        <v>Đã thanh toán</v>
      </c>
      <c r="Z44" s="42">
        <f t="shared" si="3"/>
        <v>45987</v>
      </c>
      <c r="AA44" s="42">
        <f t="shared" si="4"/>
        <v>46034</v>
      </c>
      <c r="AD44" s="2" t="str">
        <f>VLOOKUP($A44,MA_KH!$A:$Q,MA_KH!O$1,0)</f>
        <v>MEGA</v>
      </c>
      <c r="AE44" s="2" t="str">
        <f>VLOOKUP($A44,MA_KH!$A:$Q,MA_KH!P$1,0)</f>
        <v>CÔNG TY TNHH MM MEGA MARKET (VIỆT NAM)</v>
      </c>
      <c r="AG44" s="2" t="str">
        <f>(Table1[[#This Row],[Số hóa đơn]])&amp;IF(OR(Table1[[#This Row],[Phân loại]]="Hàng trả",Table1[[#This Row],[Phân loại]]="Giảm công nợ"),-Table1[[#This Row],[Tổng giá trị]],Table1[[#This Row],[Tổng giá trị]])</f>
        <v>000803302791454</v>
      </c>
      <c r="AH44" s="6" t="e">
        <f>_xlfn.XLOOKUP(Table1[[#This Row],[Column1]],'Chi tiết tt Mega gửi'!P:P,'Chi tiết tt Mega gửi'!N:N)</f>
        <v>#N/A</v>
      </c>
    </row>
    <row r="45" spans="1:34" ht="25.5" customHeight="1" x14ac:dyDescent="0.2">
      <c r="A45" s="46" t="s">
        <v>258</v>
      </c>
      <c r="B45" s="46" t="s">
        <v>259</v>
      </c>
      <c r="C45" s="47">
        <v>45988</v>
      </c>
      <c r="D45" s="46" t="s">
        <v>14633</v>
      </c>
      <c r="E45" s="47">
        <v>45988</v>
      </c>
      <c r="F45" s="46" t="s">
        <v>18779</v>
      </c>
      <c r="G45" s="46" t="s">
        <v>14634</v>
      </c>
      <c r="H45" s="48">
        <v>3580490</v>
      </c>
      <c r="I45" s="49">
        <v>0</v>
      </c>
      <c r="J45" s="48">
        <v>286439</v>
      </c>
      <c r="K45" s="48">
        <v>3866929</v>
      </c>
      <c r="L45" s="64" t="s">
        <v>41</v>
      </c>
      <c r="M45" s="6">
        <v>46034</v>
      </c>
      <c r="O45" s="32">
        <f>IF(Table1[[#This Row],[Phân loại]]="Tồn đầu kỳ",Table1[[#This Row],[Tổng giá trị]],0)</f>
        <v>3866929</v>
      </c>
      <c r="P45" s="7">
        <f>IF(Table1[[#This Row],[Số còn phải thu ĐK]]&lt;&gt;0,0,IF(Table1[[#This Row],[Phân loại]]="Bán hàng",Table1[[#This Row],[Tổng giá trị]],-Table1[[#This Row],[Tổng giá trị]]))</f>
        <v>0</v>
      </c>
      <c r="Q45" s="32">
        <f t="shared" si="0"/>
        <v>3866929</v>
      </c>
      <c r="R45" s="7">
        <f>Table1[[#This Row],[Số còn phải thu ĐK]]+Table1[[#This Row],[Giá Trị HD sau CK]]-Table1[[#This Row],[Số tiền đã thu]]</f>
        <v>0</v>
      </c>
      <c r="S45" s="6">
        <f>IF(Table1[[#This Row],[Ngày hóa đơn]]&lt;&gt;"",Table1[[#This Row],[Ngày hóa đơn]],IF(Table1[[#This Row],[Ngày hạch toán]]&lt;&gt;"",Table1[[#This Row],[Ngày hạch toán]],""))</f>
        <v>45988</v>
      </c>
      <c r="T45" s="7"/>
      <c r="U45" s="6">
        <f>IF(Table1[[#This Row],[Ngày tính CN]]="","",S45+T45)</f>
        <v>45988</v>
      </c>
      <c r="V45" s="32">
        <f ca="1">IF(Table1[[#This Row],[Hạn thanh toán]]="","",IF((U45-NOW())&lt;0,0,(U45-NOW())))</f>
        <v>0</v>
      </c>
      <c r="W45" s="32"/>
      <c r="X45" s="32" t="str">
        <f t="shared" ca="1" si="1"/>
        <v/>
      </c>
      <c r="Y45" s="2" t="str">
        <f t="shared" si="2"/>
        <v>Đã thanh toán</v>
      </c>
      <c r="Z45" s="42">
        <f t="shared" si="3"/>
        <v>45988</v>
      </c>
      <c r="AA45" s="42">
        <f t="shared" si="4"/>
        <v>46034</v>
      </c>
      <c r="AD45" s="2" t="str">
        <f>VLOOKUP($A45,MA_KH!$A:$Q,MA_KH!O$1,0)</f>
        <v>MEGA</v>
      </c>
      <c r="AE45" s="2" t="str">
        <f>VLOOKUP($A45,MA_KH!$A:$Q,MA_KH!P$1,0)</f>
        <v>CÔNG TY TNHH MM MEGA MARKET (VIỆT NAM)</v>
      </c>
      <c r="AG45" s="2" t="str">
        <f>(Table1[[#This Row],[Số hóa đơn]])&amp;IF(OR(Table1[[#This Row],[Phân loại]]="Hàng trả",Table1[[#This Row],[Phân loại]]="Giảm công nợ"),-Table1[[#This Row],[Tổng giá trị]],Table1[[#This Row],[Tổng giá trị]])</f>
        <v>000800373866929</v>
      </c>
      <c r="AH45" s="6" t="e">
        <f>_xlfn.XLOOKUP(Table1[[#This Row],[Column1]],'Chi tiết tt Mega gửi'!P:P,'Chi tiết tt Mega gửi'!N:N)</f>
        <v>#N/A</v>
      </c>
    </row>
    <row r="46" spans="1:34" ht="25.5" customHeight="1" x14ac:dyDescent="0.2">
      <c r="A46" s="46" t="s">
        <v>258</v>
      </c>
      <c r="B46" s="46" t="s">
        <v>259</v>
      </c>
      <c r="C46" s="47">
        <v>45988</v>
      </c>
      <c r="D46" s="46" t="s">
        <v>14635</v>
      </c>
      <c r="E46" s="47">
        <v>45988</v>
      </c>
      <c r="F46" s="46" t="s">
        <v>18780</v>
      </c>
      <c r="G46" s="46" t="s">
        <v>14636</v>
      </c>
      <c r="H46" s="48">
        <v>5061945</v>
      </c>
      <c r="I46" s="49">
        <v>0</v>
      </c>
      <c r="J46" s="48">
        <v>404956</v>
      </c>
      <c r="K46" s="48">
        <v>5466901</v>
      </c>
      <c r="L46" s="64" t="s">
        <v>41</v>
      </c>
      <c r="M46" s="6">
        <v>46034</v>
      </c>
      <c r="O46" s="32">
        <f>IF(Table1[[#This Row],[Phân loại]]="Tồn đầu kỳ",Table1[[#This Row],[Tổng giá trị]],0)</f>
        <v>5466901</v>
      </c>
      <c r="P46" s="7">
        <f>IF(Table1[[#This Row],[Số còn phải thu ĐK]]&lt;&gt;0,0,IF(Table1[[#This Row],[Phân loại]]="Bán hàng",Table1[[#This Row],[Tổng giá trị]],-Table1[[#This Row],[Tổng giá trị]]))</f>
        <v>0</v>
      </c>
      <c r="Q46" s="32">
        <f t="shared" si="0"/>
        <v>5466901</v>
      </c>
      <c r="R46" s="7">
        <f>Table1[[#This Row],[Số còn phải thu ĐK]]+Table1[[#This Row],[Giá Trị HD sau CK]]-Table1[[#This Row],[Số tiền đã thu]]</f>
        <v>0</v>
      </c>
      <c r="S46" s="6">
        <f>IF(Table1[[#This Row],[Ngày hóa đơn]]&lt;&gt;"",Table1[[#This Row],[Ngày hóa đơn]],IF(Table1[[#This Row],[Ngày hạch toán]]&lt;&gt;"",Table1[[#This Row],[Ngày hạch toán]],""))</f>
        <v>45988</v>
      </c>
      <c r="T46" s="7"/>
      <c r="U46" s="6">
        <f>IF(Table1[[#This Row],[Ngày tính CN]]="","",S46+T46)</f>
        <v>45988</v>
      </c>
      <c r="V46" s="32">
        <f ca="1">IF(Table1[[#This Row],[Hạn thanh toán]]="","",IF((U46-NOW())&lt;0,0,(U46-NOW())))</f>
        <v>0</v>
      </c>
      <c r="W46" s="32"/>
      <c r="X46" s="32" t="str">
        <f t="shared" ca="1" si="1"/>
        <v/>
      </c>
      <c r="Y46" s="2" t="str">
        <f t="shared" si="2"/>
        <v>Đã thanh toán</v>
      </c>
      <c r="Z46" s="42">
        <f t="shared" si="3"/>
        <v>45988</v>
      </c>
      <c r="AA46" s="42">
        <f t="shared" si="4"/>
        <v>46034</v>
      </c>
      <c r="AD46" s="2" t="str">
        <f>VLOOKUP($A46,MA_KH!$A:$Q,MA_KH!O$1,0)</f>
        <v>MEGA</v>
      </c>
      <c r="AE46" s="2" t="str">
        <f>VLOOKUP($A46,MA_KH!$A:$Q,MA_KH!P$1,0)</f>
        <v>CÔNG TY TNHH MM MEGA MARKET (VIỆT NAM)</v>
      </c>
      <c r="AG46" s="2" t="str">
        <f>(Table1[[#This Row],[Số hóa đơn]])&amp;IF(OR(Table1[[#This Row],[Phân loại]]="Hàng trả",Table1[[#This Row],[Phân loại]]="Giảm công nợ"),-Table1[[#This Row],[Tổng giá trị]],Table1[[#This Row],[Tổng giá trị]])</f>
        <v>000800385466901</v>
      </c>
      <c r="AH46" s="6" t="e">
        <f>_xlfn.XLOOKUP(Table1[[#This Row],[Column1]],'Chi tiết tt Mega gửi'!P:P,'Chi tiết tt Mega gửi'!N:N)</f>
        <v>#N/A</v>
      </c>
    </row>
    <row r="47" spans="1:34" ht="25.5" customHeight="1" x14ac:dyDescent="0.2">
      <c r="A47" s="46" t="s">
        <v>250</v>
      </c>
      <c r="B47" s="46" t="s">
        <v>251</v>
      </c>
      <c r="C47" s="47">
        <v>45988</v>
      </c>
      <c r="D47" s="46" t="s">
        <v>14637</v>
      </c>
      <c r="E47" s="47">
        <v>45988</v>
      </c>
      <c r="F47" s="46" t="s">
        <v>18781</v>
      </c>
      <c r="G47" s="46" t="s">
        <v>14638</v>
      </c>
      <c r="H47" s="48">
        <v>501830</v>
      </c>
      <c r="I47" s="49">
        <v>0</v>
      </c>
      <c r="J47" s="48">
        <v>40146</v>
      </c>
      <c r="K47" s="48">
        <v>541976</v>
      </c>
      <c r="L47" s="64" t="s">
        <v>41</v>
      </c>
      <c r="M47" s="6">
        <v>46034</v>
      </c>
      <c r="O47" s="32">
        <f>IF(Table1[[#This Row],[Phân loại]]="Tồn đầu kỳ",Table1[[#This Row],[Tổng giá trị]],0)</f>
        <v>541976</v>
      </c>
      <c r="P47" s="7">
        <f>IF(Table1[[#This Row],[Số còn phải thu ĐK]]&lt;&gt;0,0,IF(Table1[[#This Row],[Phân loại]]="Bán hàng",Table1[[#This Row],[Tổng giá trị]],-Table1[[#This Row],[Tổng giá trị]]))</f>
        <v>0</v>
      </c>
      <c r="Q47" s="32">
        <f t="shared" si="0"/>
        <v>541976</v>
      </c>
      <c r="R47" s="7">
        <f>Table1[[#This Row],[Số còn phải thu ĐK]]+Table1[[#This Row],[Giá Trị HD sau CK]]-Table1[[#This Row],[Số tiền đã thu]]</f>
        <v>0</v>
      </c>
      <c r="S47" s="6">
        <f>IF(Table1[[#This Row],[Ngày hóa đơn]]&lt;&gt;"",Table1[[#This Row],[Ngày hóa đơn]],IF(Table1[[#This Row],[Ngày hạch toán]]&lt;&gt;"",Table1[[#This Row],[Ngày hạch toán]],""))</f>
        <v>45988</v>
      </c>
      <c r="T47" s="7"/>
      <c r="U47" s="6">
        <f>IF(Table1[[#This Row],[Ngày tính CN]]="","",S47+T47)</f>
        <v>45988</v>
      </c>
      <c r="V47" s="32">
        <f ca="1">IF(Table1[[#This Row],[Hạn thanh toán]]="","",IF((U47-NOW())&lt;0,0,(U47-NOW())))</f>
        <v>0</v>
      </c>
      <c r="W47" s="32"/>
      <c r="X47" s="32" t="str">
        <f t="shared" ca="1" si="1"/>
        <v/>
      </c>
      <c r="Y47" s="2" t="str">
        <f t="shared" si="2"/>
        <v>Đã thanh toán</v>
      </c>
      <c r="Z47" s="42">
        <f t="shared" si="3"/>
        <v>45988</v>
      </c>
      <c r="AA47" s="42">
        <f t="shared" si="4"/>
        <v>46034</v>
      </c>
      <c r="AD47" s="2" t="str">
        <f>VLOOKUP($A47,MA_KH!$A:$Q,MA_KH!O$1,0)</f>
        <v>MEGA</v>
      </c>
      <c r="AE47" s="2" t="str">
        <f>VLOOKUP($A47,MA_KH!$A:$Q,MA_KH!P$1,0)</f>
        <v>CÔNG TY TNHH MM MEGA MARKET (VIỆT NAM)</v>
      </c>
      <c r="AG47" s="2" t="str">
        <f>(Table1[[#This Row],[Số hóa đơn]])&amp;IF(OR(Table1[[#This Row],[Phân loại]]="Hàng trả",Table1[[#This Row],[Phân loại]]="Giảm công nợ"),-Table1[[#This Row],[Tổng giá trị]],Table1[[#This Row],[Tổng giá trị]])</f>
        <v>00080039541976</v>
      </c>
      <c r="AH47" s="6" t="e">
        <f>_xlfn.XLOOKUP(Table1[[#This Row],[Column1]],'Chi tiết tt Mega gửi'!P:P,'Chi tiết tt Mega gửi'!N:N)</f>
        <v>#N/A</v>
      </c>
    </row>
    <row r="48" spans="1:34" ht="25.5" customHeight="1" x14ac:dyDescent="0.2">
      <c r="A48" s="46" t="s">
        <v>250</v>
      </c>
      <c r="B48" s="46" t="s">
        <v>251</v>
      </c>
      <c r="C48" s="47">
        <v>45988</v>
      </c>
      <c r="D48" s="46" t="s">
        <v>14639</v>
      </c>
      <c r="E48" s="47">
        <v>45988</v>
      </c>
      <c r="F48" s="46" t="s">
        <v>18782</v>
      </c>
      <c r="G48" s="46" t="s">
        <v>14640</v>
      </c>
      <c r="H48" s="48">
        <v>991190</v>
      </c>
      <c r="I48" s="49">
        <v>0</v>
      </c>
      <c r="J48" s="48">
        <v>79295</v>
      </c>
      <c r="K48" s="48">
        <v>1070485</v>
      </c>
      <c r="L48" s="64" t="s">
        <v>41</v>
      </c>
      <c r="M48" s="6">
        <v>46034</v>
      </c>
      <c r="O48" s="32">
        <f>IF(Table1[[#This Row],[Phân loại]]="Tồn đầu kỳ",Table1[[#This Row],[Tổng giá trị]],0)</f>
        <v>1070485</v>
      </c>
      <c r="P48" s="7">
        <f>IF(Table1[[#This Row],[Số còn phải thu ĐK]]&lt;&gt;0,0,IF(Table1[[#This Row],[Phân loại]]="Bán hàng",Table1[[#This Row],[Tổng giá trị]],-Table1[[#This Row],[Tổng giá trị]]))</f>
        <v>0</v>
      </c>
      <c r="Q48" s="32">
        <f t="shared" si="0"/>
        <v>1070485</v>
      </c>
      <c r="R48" s="7">
        <f>Table1[[#This Row],[Số còn phải thu ĐK]]+Table1[[#This Row],[Giá Trị HD sau CK]]-Table1[[#This Row],[Số tiền đã thu]]</f>
        <v>0</v>
      </c>
      <c r="S48" s="6">
        <f>IF(Table1[[#This Row],[Ngày hóa đơn]]&lt;&gt;"",Table1[[#This Row],[Ngày hóa đơn]],IF(Table1[[#This Row],[Ngày hạch toán]]&lt;&gt;"",Table1[[#This Row],[Ngày hạch toán]],""))</f>
        <v>45988</v>
      </c>
      <c r="T48" s="7"/>
      <c r="U48" s="6">
        <f>IF(Table1[[#This Row],[Ngày tính CN]]="","",S48+T48)</f>
        <v>45988</v>
      </c>
      <c r="V48" s="32">
        <f ca="1">IF(Table1[[#This Row],[Hạn thanh toán]]="","",IF((U48-NOW())&lt;0,0,(U48-NOW())))</f>
        <v>0</v>
      </c>
      <c r="W48" s="32"/>
      <c r="X48" s="32" t="str">
        <f t="shared" ca="1" si="1"/>
        <v/>
      </c>
      <c r="Y48" s="2" t="str">
        <f t="shared" si="2"/>
        <v>Đã thanh toán</v>
      </c>
      <c r="Z48" s="42">
        <f t="shared" si="3"/>
        <v>45988</v>
      </c>
      <c r="AA48" s="42">
        <f t="shared" si="4"/>
        <v>46034</v>
      </c>
      <c r="AD48" s="2" t="str">
        <f>VLOOKUP($A48,MA_KH!$A:$Q,MA_KH!O$1,0)</f>
        <v>MEGA</v>
      </c>
      <c r="AE48" s="2" t="str">
        <f>VLOOKUP($A48,MA_KH!$A:$Q,MA_KH!P$1,0)</f>
        <v>CÔNG TY TNHH MM MEGA MARKET (VIỆT NAM)</v>
      </c>
      <c r="AG48" s="2" t="str">
        <f>(Table1[[#This Row],[Số hóa đơn]])&amp;IF(OR(Table1[[#This Row],[Phân loại]]="Hàng trả",Table1[[#This Row],[Phân loại]]="Giảm công nợ"),-Table1[[#This Row],[Tổng giá trị]],Table1[[#This Row],[Tổng giá trị]])</f>
        <v>000800401070485</v>
      </c>
      <c r="AH48" s="6" t="e">
        <f>_xlfn.XLOOKUP(Table1[[#This Row],[Column1]],'Chi tiết tt Mega gửi'!P:P,'Chi tiết tt Mega gửi'!N:N)</f>
        <v>#N/A</v>
      </c>
    </row>
    <row r="49" spans="1:34" ht="25.5" customHeight="1" x14ac:dyDescent="0.2">
      <c r="A49" s="46" t="s">
        <v>199</v>
      </c>
      <c r="B49" s="46" t="s">
        <v>200</v>
      </c>
      <c r="C49" s="47">
        <v>45988</v>
      </c>
      <c r="D49" s="46" t="s">
        <v>14641</v>
      </c>
      <c r="E49" s="47">
        <v>45988</v>
      </c>
      <c r="F49" s="46" t="s">
        <v>18783</v>
      </c>
      <c r="G49" s="46" t="s">
        <v>14642</v>
      </c>
      <c r="H49" s="48">
        <v>10166990</v>
      </c>
      <c r="I49" s="49">
        <v>0</v>
      </c>
      <c r="J49" s="48">
        <v>813359</v>
      </c>
      <c r="K49" s="48">
        <v>10980349</v>
      </c>
      <c r="L49" s="64" t="s">
        <v>41</v>
      </c>
      <c r="M49" s="6">
        <v>46034</v>
      </c>
      <c r="O49" s="32">
        <f>IF(Table1[[#This Row],[Phân loại]]="Tồn đầu kỳ",Table1[[#This Row],[Tổng giá trị]],0)</f>
        <v>10980349</v>
      </c>
      <c r="P49" s="7">
        <f>IF(Table1[[#This Row],[Số còn phải thu ĐK]]&lt;&gt;0,0,IF(Table1[[#This Row],[Phân loại]]="Bán hàng",Table1[[#This Row],[Tổng giá trị]],-Table1[[#This Row],[Tổng giá trị]]))</f>
        <v>0</v>
      </c>
      <c r="Q49" s="32">
        <f t="shared" si="0"/>
        <v>10980349</v>
      </c>
      <c r="R49" s="7">
        <f>Table1[[#This Row],[Số còn phải thu ĐK]]+Table1[[#This Row],[Giá Trị HD sau CK]]-Table1[[#This Row],[Số tiền đã thu]]</f>
        <v>0</v>
      </c>
      <c r="S49" s="6">
        <f>IF(Table1[[#This Row],[Ngày hóa đơn]]&lt;&gt;"",Table1[[#This Row],[Ngày hóa đơn]],IF(Table1[[#This Row],[Ngày hạch toán]]&lt;&gt;"",Table1[[#This Row],[Ngày hạch toán]],""))</f>
        <v>45988</v>
      </c>
      <c r="T49" s="7"/>
      <c r="U49" s="6">
        <f>IF(Table1[[#This Row],[Ngày tính CN]]="","",S49+T49)</f>
        <v>45988</v>
      </c>
      <c r="V49" s="32">
        <f ca="1">IF(Table1[[#This Row],[Hạn thanh toán]]="","",IF((U49-NOW())&lt;0,0,(U49-NOW())))</f>
        <v>0</v>
      </c>
      <c r="W49" s="32"/>
      <c r="X49" s="32" t="str">
        <f t="shared" ca="1" si="1"/>
        <v/>
      </c>
      <c r="Y49" s="2" t="str">
        <f t="shared" si="2"/>
        <v>Đã thanh toán</v>
      </c>
      <c r="Z49" s="42">
        <f t="shared" si="3"/>
        <v>45988</v>
      </c>
      <c r="AA49" s="42">
        <f t="shared" si="4"/>
        <v>46034</v>
      </c>
      <c r="AD49" s="2" t="str">
        <f>VLOOKUP($A49,MA_KH!$A:$Q,MA_KH!O$1,0)</f>
        <v>MEGA</v>
      </c>
      <c r="AE49" s="2" t="str">
        <f>VLOOKUP($A49,MA_KH!$A:$Q,MA_KH!P$1,0)</f>
        <v>CÔNG TY TNHH MM MEGA MARKET (VIỆT NAM)</v>
      </c>
      <c r="AG49" s="2" t="str">
        <f>(Table1[[#This Row],[Số hóa đơn]])&amp;IF(OR(Table1[[#This Row],[Phân loại]]="Hàng trả",Table1[[#This Row],[Phân loại]]="Giảm công nợ"),-Table1[[#This Row],[Tổng giá trị]],Table1[[#This Row],[Tổng giá trị]])</f>
        <v>0008004110980349</v>
      </c>
      <c r="AH49" s="6" t="e">
        <f>_xlfn.XLOOKUP(Table1[[#This Row],[Column1]],'Chi tiết tt Mega gửi'!P:P,'Chi tiết tt Mega gửi'!N:N)</f>
        <v>#N/A</v>
      </c>
    </row>
    <row r="50" spans="1:34" ht="25.5" customHeight="1" x14ac:dyDescent="0.2">
      <c r="A50" s="46" t="s">
        <v>191</v>
      </c>
      <c r="B50" s="46" t="s">
        <v>192</v>
      </c>
      <c r="C50" s="47">
        <v>45988</v>
      </c>
      <c r="D50" s="46" t="s">
        <v>14643</v>
      </c>
      <c r="E50" s="47">
        <v>45988</v>
      </c>
      <c r="F50" s="46" t="s">
        <v>18784</v>
      </c>
      <c r="G50" s="46" t="s">
        <v>14644</v>
      </c>
      <c r="H50" s="48">
        <v>2381320</v>
      </c>
      <c r="I50" s="49">
        <v>0</v>
      </c>
      <c r="J50" s="48">
        <v>190506</v>
      </c>
      <c r="K50" s="48">
        <v>2571826</v>
      </c>
      <c r="L50" s="64" t="s">
        <v>41</v>
      </c>
      <c r="M50" s="6">
        <v>46034</v>
      </c>
      <c r="O50" s="32">
        <f>IF(Table1[[#This Row],[Phân loại]]="Tồn đầu kỳ",Table1[[#This Row],[Tổng giá trị]],0)</f>
        <v>2571826</v>
      </c>
      <c r="P50" s="7">
        <f>IF(Table1[[#This Row],[Số còn phải thu ĐK]]&lt;&gt;0,0,IF(Table1[[#This Row],[Phân loại]]="Bán hàng",Table1[[#This Row],[Tổng giá trị]],-Table1[[#This Row],[Tổng giá trị]]))</f>
        <v>0</v>
      </c>
      <c r="Q50" s="32">
        <f t="shared" si="0"/>
        <v>2571826</v>
      </c>
      <c r="R50" s="7">
        <f>Table1[[#This Row],[Số còn phải thu ĐK]]+Table1[[#This Row],[Giá Trị HD sau CK]]-Table1[[#This Row],[Số tiền đã thu]]</f>
        <v>0</v>
      </c>
      <c r="S50" s="6">
        <f>IF(Table1[[#This Row],[Ngày hóa đơn]]&lt;&gt;"",Table1[[#This Row],[Ngày hóa đơn]],IF(Table1[[#This Row],[Ngày hạch toán]]&lt;&gt;"",Table1[[#This Row],[Ngày hạch toán]],""))</f>
        <v>45988</v>
      </c>
      <c r="T50" s="7"/>
      <c r="U50" s="6">
        <f>IF(Table1[[#This Row],[Ngày tính CN]]="","",S50+T50)</f>
        <v>45988</v>
      </c>
      <c r="V50" s="32">
        <f ca="1">IF(Table1[[#This Row],[Hạn thanh toán]]="","",IF((U50-NOW())&lt;0,0,(U50-NOW())))</f>
        <v>0</v>
      </c>
      <c r="W50" s="32"/>
      <c r="X50" s="32" t="str">
        <f t="shared" ca="1" si="1"/>
        <v/>
      </c>
      <c r="Y50" s="2" t="str">
        <f t="shared" si="2"/>
        <v>Đã thanh toán</v>
      </c>
      <c r="Z50" s="42">
        <f t="shared" si="3"/>
        <v>45988</v>
      </c>
      <c r="AA50" s="42">
        <f t="shared" si="4"/>
        <v>46034</v>
      </c>
      <c r="AD50" s="2" t="str">
        <f>VLOOKUP($A50,MA_KH!$A:$Q,MA_KH!O$1,0)</f>
        <v>MEGA</v>
      </c>
      <c r="AE50" s="2" t="str">
        <f>VLOOKUP($A50,MA_KH!$A:$Q,MA_KH!P$1,0)</f>
        <v>CÔNG TY TNHH MM MEGA MARKET (VIỆT NAM)</v>
      </c>
      <c r="AG50" s="2" t="str">
        <f>(Table1[[#This Row],[Số hóa đơn]])&amp;IF(OR(Table1[[#This Row],[Phân loại]]="Hàng trả",Table1[[#This Row],[Phân loại]]="Giảm công nợ"),-Table1[[#This Row],[Tổng giá trị]],Table1[[#This Row],[Tổng giá trị]])</f>
        <v>000800422571826</v>
      </c>
      <c r="AH50" s="6" t="e">
        <f>_xlfn.XLOOKUP(Table1[[#This Row],[Column1]],'Chi tiết tt Mega gửi'!P:P,'Chi tiết tt Mega gửi'!N:N)</f>
        <v>#N/A</v>
      </c>
    </row>
    <row r="51" spans="1:34" ht="25.5" customHeight="1" x14ac:dyDescent="0.2">
      <c r="A51" s="46" t="s">
        <v>191</v>
      </c>
      <c r="B51" s="46" t="s">
        <v>192</v>
      </c>
      <c r="C51" s="47">
        <v>45988</v>
      </c>
      <c r="D51" s="46" t="s">
        <v>14645</v>
      </c>
      <c r="E51" s="47">
        <v>45988</v>
      </c>
      <c r="F51" s="46" t="s">
        <v>18785</v>
      </c>
      <c r="G51" s="46" t="s">
        <v>14646</v>
      </c>
      <c r="H51" s="48">
        <v>1154330</v>
      </c>
      <c r="I51" s="49">
        <v>0</v>
      </c>
      <c r="J51" s="48">
        <v>92346</v>
      </c>
      <c r="K51" s="48">
        <v>1246676</v>
      </c>
      <c r="L51" s="64" t="s">
        <v>41</v>
      </c>
      <c r="M51" s="6">
        <v>46034</v>
      </c>
      <c r="O51" s="32">
        <f>IF(Table1[[#This Row],[Phân loại]]="Tồn đầu kỳ",Table1[[#This Row],[Tổng giá trị]],0)</f>
        <v>1246676</v>
      </c>
      <c r="P51" s="7">
        <f>IF(Table1[[#This Row],[Số còn phải thu ĐK]]&lt;&gt;0,0,IF(Table1[[#This Row],[Phân loại]]="Bán hàng",Table1[[#This Row],[Tổng giá trị]],-Table1[[#This Row],[Tổng giá trị]]))</f>
        <v>0</v>
      </c>
      <c r="Q51" s="32">
        <f t="shared" si="0"/>
        <v>1246676</v>
      </c>
      <c r="R51" s="7">
        <f>Table1[[#This Row],[Số còn phải thu ĐK]]+Table1[[#This Row],[Giá Trị HD sau CK]]-Table1[[#This Row],[Số tiền đã thu]]</f>
        <v>0</v>
      </c>
      <c r="S51" s="6">
        <f>IF(Table1[[#This Row],[Ngày hóa đơn]]&lt;&gt;"",Table1[[#This Row],[Ngày hóa đơn]],IF(Table1[[#This Row],[Ngày hạch toán]]&lt;&gt;"",Table1[[#This Row],[Ngày hạch toán]],""))</f>
        <v>45988</v>
      </c>
      <c r="T51" s="7"/>
      <c r="U51" s="6">
        <f>IF(Table1[[#This Row],[Ngày tính CN]]="","",S51+T51)</f>
        <v>45988</v>
      </c>
      <c r="V51" s="32">
        <f ca="1">IF(Table1[[#This Row],[Hạn thanh toán]]="","",IF((U51-NOW())&lt;0,0,(U51-NOW())))</f>
        <v>0</v>
      </c>
      <c r="W51" s="32"/>
      <c r="X51" s="32" t="str">
        <f t="shared" ca="1" si="1"/>
        <v/>
      </c>
      <c r="Y51" s="2" t="str">
        <f t="shared" si="2"/>
        <v>Đã thanh toán</v>
      </c>
      <c r="Z51" s="42">
        <f t="shared" si="3"/>
        <v>45988</v>
      </c>
      <c r="AA51" s="42">
        <f t="shared" si="4"/>
        <v>46034</v>
      </c>
      <c r="AD51" s="2" t="str">
        <f>VLOOKUP($A51,MA_KH!$A:$Q,MA_KH!O$1,0)</f>
        <v>MEGA</v>
      </c>
      <c r="AE51" s="2" t="str">
        <f>VLOOKUP($A51,MA_KH!$A:$Q,MA_KH!P$1,0)</f>
        <v>CÔNG TY TNHH MM MEGA MARKET (VIỆT NAM)</v>
      </c>
      <c r="AG51" s="2" t="str">
        <f>(Table1[[#This Row],[Số hóa đơn]])&amp;IF(OR(Table1[[#This Row],[Phân loại]]="Hàng trả",Table1[[#This Row],[Phân loại]]="Giảm công nợ"),-Table1[[#This Row],[Tổng giá trị]],Table1[[#This Row],[Tổng giá trị]])</f>
        <v>000800431246676</v>
      </c>
      <c r="AH51" s="6" t="e">
        <f>_xlfn.XLOOKUP(Table1[[#This Row],[Column1]],'Chi tiết tt Mega gửi'!P:P,'Chi tiết tt Mega gửi'!N:N)</f>
        <v>#N/A</v>
      </c>
    </row>
    <row r="52" spans="1:34" ht="25.5" customHeight="1" x14ac:dyDescent="0.2">
      <c r="A52" s="46" t="s">
        <v>385</v>
      </c>
      <c r="B52" s="46" t="s">
        <v>386</v>
      </c>
      <c r="C52" s="47">
        <v>45988</v>
      </c>
      <c r="D52" s="46" t="s">
        <v>14647</v>
      </c>
      <c r="E52" s="47">
        <v>45988</v>
      </c>
      <c r="F52" s="46" t="s">
        <v>18786</v>
      </c>
      <c r="G52" s="46" t="s">
        <v>14648</v>
      </c>
      <c r="H52" s="48">
        <v>1468620</v>
      </c>
      <c r="I52" s="49">
        <v>0</v>
      </c>
      <c r="J52" s="48">
        <v>117490</v>
      </c>
      <c r="K52" s="48">
        <v>1586110</v>
      </c>
      <c r="L52" s="64" t="s">
        <v>41</v>
      </c>
      <c r="M52" s="6">
        <v>46034</v>
      </c>
      <c r="O52" s="32">
        <f>IF(Table1[[#This Row],[Phân loại]]="Tồn đầu kỳ",Table1[[#This Row],[Tổng giá trị]],0)</f>
        <v>1586110</v>
      </c>
      <c r="P52" s="7">
        <f>IF(Table1[[#This Row],[Số còn phải thu ĐK]]&lt;&gt;0,0,IF(Table1[[#This Row],[Phân loại]]="Bán hàng",Table1[[#This Row],[Tổng giá trị]],-Table1[[#This Row],[Tổng giá trị]]))</f>
        <v>0</v>
      </c>
      <c r="Q52" s="32">
        <f t="shared" si="0"/>
        <v>1586110</v>
      </c>
      <c r="R52" s="7">
        <f>Table1[[#This Row],[Số còn phải thu ĐK]]+Table1[[#This Row],[Giá Trị HD sau CK]]-Table1[[#This Row],[Số tiền đã thu]]</f>
        <v>0</v>
      </c>
      <c r="S52" s="6">
        <f>IF(Table1[[#This Row],[Ngày hóa đơn]]&lt;&gt;"",Table1[[#This Row],[Ngày hóa đơn]],IF(Table1[[#This Row],[Ngày hạch toán]]&lt;&gt;"",Table1[[#This Row],[Ngày hạch toán]],""))</f>
        <v>45988</v>
      </c>
      <c r="T52" s="7"/>
      <c r="U52" s="6">
        <f>IF(Table1[[#This Row],[Ngày tính CN]]="","",S52+T52)</f>
        <v>45988</v>
      </c>
      <c r="V52" s="32">
        <f ca="1">IF(Table1[[#This Row],[Hạn thanh toán]]="","",IF((U52-NOW())&lt;0,0,(U52-NOW())))</f>
        <v>0</v>
      </c>
      <c r="W52" s="32"/>
      <c r="X52" s="32" t="str">
        <f t="shared" ca="1" si="1"/>
        <v/>
      </c>
      <c r="Y52" s="2" t="str">
        <f t="shared" si="2"/>
        <v>Đã thanh toán</v>
      </c>
      <c r="Z52" s="42">
        <f t="shared" si="3"/>
        <v>45988</v>
      </c>
      <c r="AA52" s="42">
        <f t="shared" si="4"/>
        <v>46034</v>
      </c>
      <c r="AD52" s="2" t="str">
        <f>VLOOKUP($A52,MA_KH!$A:$Q,MA_KH!O$1,0)</f>
        <v>MEGA</v>
      </c>
      <c r="AE52" s="2" t="str">
        <f>VLOOKUP($A52,MA_KH!$A:$Q,MA_KH!P$1,0)</f>
        <v>CÔNG TY TNHH MM MEGA MARKET (VIỆT NAM)</v>
      </c>
      <c r="AG52" s="2" t="str">
        <f>(Table1[[#This Row],[Số hóa đơn]])&amp;IF(OR(Table1[[#This Row],[Phân loại]]="Hàng trả",Table1[[#This Row],[Phân loại]]="Giảm công nợ"),-Table1[[#This Row],[Tổng giá trị]],Table1[[#This Row],[Tổng giá trị]])</f>
        <v>000800441586110</v>
      </c>
      <c r="AH52" s="6" t="e">
        <f>_xlfn.XLOOKUP(Table1[[#This Row],[Column1]],'Chi tiết tt Mega gửi'!P:P,'Chi tiết tt Mega gửi'!N:N)</f>
        <v>#N/A</v>
      </c>
    </row>
    <row r="53" spans="1:34" ht="25.5" customHeight="1" x14ac:dyDescent="0.2">
      <c r="A53" s="46" t="s">
        <v>199</v>
      </c>
      <c r="B53" s="46" t="s">
        <v>200</v>
      </c>
      <c r="C53" s="47">
        <v>45988</v>
      </c>
      <c r="D53" s="46" t="s">
        <v>14649</v>
      </c>
      <c r="E53" s="47">
        <v>45988</v>
      </c>
      <c r="F53" s="46" t="s">
        <v>18787</v>
      </c>
      <c r="G53" s="46" t="s">
        <v>14650</v>
      </c>
      <c r="H53" s="48">
        <v>630000</v>
      </c>
      <c r="I53" s="49">
        <v>0</v>
      </c>
      <c r="J53" s="48">
        <v>50400</v>
      </c>
      <c r="K53" s="48">
        <v>680400</v>
      </c>
      <c r="L53" s="64" t="s">
        <v>41</v>
      </c>
      <c r="M53" s="6">
        <v>46034</v>
      </c>
      <c r="O53" s="32">
        <f>IF(Table1[[#This Row],[Phân loại]]="Tồn đầu kỳ",Table1[[#This Row],[Tổng giá trị]],0)</f>
        <v>680400</v>
      </c>
      <c r="P53" s="7">
        <f>IF(Table1[[#This Row],[Số còn phải thu ĐK]]&lt;&gt;0,0,IF(Table1[[#This Row],[Phân loại]]="Bán hàng",Table1[[#This Row],[Tổng giá trị]],-Table1[[#This Row],[Tổng giá trị]]))</f>
        <v>0</v>
      </c>
      <c r="Q53" s="32">
        <f t="shared" si="0"/>
        <v>680400</v>
      </c>
      <c r="R53" s="7">
        <f>Table1[[#This Row],[Số còn phải thu ĐK]]+Table1[[#This Row],[Giá Trị HD sau CK]]-Table1[[#This Row],[Số tiền đã thu]]</f>
        <v>0</v>
      </c>
      <c r="S53" s="6">
        <f>IF(Table1[[#This Row],[Ngày hóa đơn]]&lt;&gt;"",Table1[[#This Row],[Ngày hóa đơn]],IF(Table1[[#This Row],[Ngày hạch toán]]&lt;&gt;"",Table1[[#This Row],[Ngày hạch toán]],""))</f>
        <v>45988</v>
      </c>
      <c r="T53" s="7"/>
      <c r="U53" s="6">
        <f>IF(Table1[[#This Row],[Ngày tính CN]]="","",S53+T53)</f>
        <v>45988</v>
      </c>
      <c r="V53" s="32">
        <f ca="1">IF(Table1[[#This Row],[Hạn thanh toán]]="","",IF((U53-NOW())&lt;0,0,(U53-NOW())))</f>
        <v>0</v>
      </c>
      <c r="W53" s="32"/>
      <c r="X53" s="32" t="str">
        <f t="shared" ca="1" si="1"/>
        <v/>
      </c>
      <c r="Y53" s="2" t="str">
        <f t="shared" si="2"/>
        <v>Đã thanh toán</v>
      </c>
      <c r="Z53" s="42">
        <f t="shared" si="3"/>
        <v>45988</v>
      </c>
      <c r="AA53" s="42">
        <f t="shared" si="4"/>
        <v>46034</v>
      </c>
      <c r="AD53" s="2" t="str">
        <f>VLOOKUP($A53,MA_KH!$A:$Q,MA_KH!O$1,0)</f>
        <v>MEGA</v>
      </c>
      <c r="AE53" s="2" t="str">
        <f>VLOOKUP($A53,MA_KH!$A:$Q,MA_KH!P$1,0)</f>
        <v>CÔNG TY TNHH MM MEGA MARKET (VIỆT NAM)</v>
      </c>
      <c r="AG53" s="2" t="str">
        <f>(Table1[[#This Row],[Số hóa đơn]])&amp;IF(OR(Table1[[#This Row],[Phân loại]]="Hàng trả",Table1[[#This Row],[Phân loại]]="Giảm công nợ"),-Table1[[#This Row],[Tổng giá trị]],Table1[[#This Row],[Tổng giá trị]])</f>
        <v>00080045680400</v>
      </c>
      <c r="AH53" s="6" t="e">
        <f>_xlfn.XLOOKUP(Table1[[#This Row],[Column1]],'Chi tiết tt Mega gửi'!P:P,'Chi tiết tt Mega gửi'!N:N)</f>
        <v>#N/A</v>
      </c>
    </row>
    <row r="54" spans="1:34" ht="25.5" customHeight="1" x14ac:dyDescent="0.2">
      <c r="A54" s="46" t="s">
        <v>201</v>
      </c>
      <c r="B54" s="46" t="s">
        <v>202</v>
      </c>
      <c r="C54" s="47">
        <v>45988</v>
      </c>
      <c r="D54" s="46" t="s">
        <v>14651</v>
      </c>
      <c r="E54" s="47">
        <v>45988</v>
      </c>
      <c r="F54" s="46" t="s">
        <v>18788</v>
      </c>
      <c r="G54" s="46" t="s">
        <v>14652</v>
      </c>
      <c r="H54" s="48">
        <v>2286425</v>
      </c>
      <c r="I54" s="49">
        <v>0</v>
      </c>
      <c r="J54" s="48">
        <v>182914</v>
      </c>
      <c r="K54" s="48">
        <v>2469339</v>
      </c>
      <c r="L54" s="64" t="s">
        <v>41</v>
      </c>
      <c r="M54" s="6">
        <v>46034</v>
      </c>
      <c r="O54" s="32">
        <f>IF(Table1[[#This Row],[Phân loại]]="Tồn đầu kỳ",Table1[[#This Row],[Tổng giá trị]],0)</f>
        <v>2469339</v>
      </c>
      <c r="P54" s="7">
        <f>IF(Table1[[#This Row],[Số còn phải thu ĐK]]&lt;&gt;0,0,IF(Table1[[#This Row],[Phân loại]]="Bán hàng",Table1[[#This Row],[Tổng giá trị]],-Table1[[#This Row],[Tổng giá trị]]))</f>
        <v>0</v>
      </c>
      <c r="Q54" s="32">
        <f t="shared" si="0"/>
        <v>2469339</v>
      </c>
      <c r="R54" s="7">
        <f>Table1[[#This Row],[Số còn phải thu ĐK]]+Table1[[#This Row],[Giá Trị HD sau CK]]-Table1[[#This Row],[Số tiền đã thu]]</f>
        <v>0</v>
      </c>
      <c r="S54" s="6">
        <f>IF(Table1[[#This Row],[Ngày hóa đơn]]&lt;&gt;"",Table1[[#This Row],[Ngày hóa đơn]],IF(Table1[[#This Row],[Ngày hạch toán]]&lt;&gt;"",Table1[[#This Row],[Ngày hạch toán]],""))</f>
        <v>45988</v>
      </c>
      <c r="T54" s="7"/>
      <c r="U54" s="6">
        <f>IF(Table1[[#This Row],[Ngày tính CN]]="","",S54+T54)</f>
        <v>45988</v>
      </c>
      <c r="V54" s="32">
        <f ca="1">IF(Table1[[#This Row],[Hạn thanh toán]]="","",IF((U54-NOW())&lt;0,0,(U54-NOW())))</f>
        <v>0</v>
      </c>
      <c r="W54" s="32"/>
      <c r="X54" s="32" t="str">
        <f t="shared" ca="1" si="1"/>
        <v/>
      </c>
      <c r="Y54" s="2" t="str">
        <f t="shared" si="2"/>
        <v>Đã thanh toán</v>
      </c>
      <c r="Z54" s="42">
        <f t="shared" si="3"/>
        <v>45988</v>
      </c>
      <c r="AA54" s="42">
        <f t="shared" si="4"/>
        <v>46034</v>
      </c>
      <c r="AD54" s="2" t="str">
        <f>VLOOKUP($A54,MA_KH!$A:$Q,MA_KH!O$1,0)</f>
        <v>MEGA</v>
      </c>
      <c r="AE54" s="2" t="str">
        <f>VLOOKUP($A54,MA_KH!$A:$Q,MA_KH!P$1,0)</f>
        <v>CÔNG TY TNHH MM MEGA MARKET (VIỆT NAM)</v>
      </c>
      <c r="AG54" s="2" t="str">
        <f>(Table1[[#This Row],[Số hóa đơn]])&amp;IF(OR(Table1[[#This Row],[Phân loại]]="Hàng trả",Table1[[#This Row],[Phân loại]]="Giảm công nợ"),-Table1[[#This Row],[Tổng giá trị]],Table1[[#This Row],[Tổng giá trị]])</f>
        <v>000800462469339</v>
      </c>
      <c r="AH54" s="6" t="e">
        <f>_xlfn.XLOOKUP(Table1[[#This Row],[Column1]],'Chi tiết tt Mega gửi'!P:P,'Chi tiết tt Mega gửi'!N:N)</f>
        <v>#N/A</v>
      </c>
    </row>
    <row r="55" spans="1:34" ht="25.5" customHeight="1" x14ac:dyDescent="0.2">
      <c r="A55" s="50" t="s">
        <v>295</v>
      </c>
      <c r="B55" s="50" t="s">
        <v>296</v>
      </c>
      <c r="C55" s="51">
        <v>45988</v>
      </c>
      <c r="D55" s="50" t="s">
        <v>14653</v>
      </c>
      <c r="E55" s="51">
        <v>45988</v>
      </c>
      <c r="F55" s="50" t="s">
        <v>18789</v>
      </c>
      <c r="G55" s="50" t="s">
        <v>14654</v>
      </c>
      <c r="H55" s="52">
        <v>2381320</v>
      </c>
      <c r="I55" s="53">
        <v>0</v>
      </c>
      <c r="J55" s="52">
        <v>190506</v>
      </c>
      <c r="K55" s="52">
        <v>2571826</v>
      </c>
      <c r="L55" s="64" t="s">
        <v>41</v>
      </c>
      <c r="M55" s="6">
        <v>46034</v>
      </c>
      <c r="O55" s="32">
        <f>IF(Table1[[#This Row],[Phân loại]]="Tồn đầu kỳ",Table1[[#This Row],[Tổng giá trị]],0)</f>
        <v>2571826</v>
      </c>
      <c r="P55" s="7">
        <f>IF(Table1[[#This Row],[Số còn phải thu ĐK]]&lt;&gt;0,0,IF(Table1[[#This Row],[Phân loại]]="Bán hàng",Table1[[#This Row],[Tổng giá trị]],-Table1[[#This Row],[Tổng giá trị]]))</f>
        <v>0</v>
      </c>
      <c r="Q55" s="32">
        <f t="shared" si="0"/>
        <v>2571826</v>
      </c>
      <c r="R55" s="7">
        <f>Table1[[#This Row],[Số còn phải thu ĐK]]+Table1[[#This Row],[Giá Trị HD sau CK]]-Table1[[#This Row],[Số tiền đã thu]]</f>
        <v>0</v>
      </c>
      <c r="S55" s="6">
        <f>IF(Table1[[#This Row],[Ngày hóa đơn]]&lt;&gt;"",Table1[[#This Row],[Ngày hóa đơn]],IF(Table1[[#This Row],[Ngày hạch toán]]&lt;&gt;"",Table1[[#This Row],[Ngày hạch toán]],""))</f>
        <v>45988</v>
      </c>
      <c r="T55" s="7"/>
      <c r="U55" s="6">
        <f>IF(Table1[[#This Row],[Ngày tính CN]]="","",S55+T55)</f>
        <v>45988</v>
      </c>
      <c r="V55" s="32">
        <f ca="1">IF(Table1[[#This Row],[Hạn thanh toán]]="","",IF((U55-NOW())&lt;0,0,(U55-NOW())))</f>
        <v>0</v>
      </c>
      <c r="W55" s="32"/>
      <c r="X55" s="32" t="str">
        <f t="shared" ca="1" si="1"/>
        <v/>
      </c>
      <c r="Y55" s="2" t="str">
        <f t="shared" si="2"/>
        <v>Đã thanh toán</v>
      </c>
      <c r="Z55" s="42">
        <f t="shared" si="3"/>
        <v>45988</v>
      </c>
      <c r="AA55" s="42">
        <f t="shared" si="4"/>
        <v>46034</v>
      </c>
      <c r="AD55" s="2" t="str">
        <f>VLOOKUP($A55,MA_KH!$A:$Q,MA_KH!O$1,0)</f>
        <v>MEGA</v>
      </c>
      <c r="AE55" s="2" t="str">
        <f>VLOOKUP($A55,MA_KH!$A:$Q,MA_KH!P$1,0)</f>
        <v>CÔNG TY TNHH MM MEGA MARKET (VIỆT NAM)</v>
      </c>
      <c r="AG55" s="2" t="str">
        <f>(Table1[[#This Row],[Số hóa đơn]])&amp;IF(OR(Table1[[#This Row],[Phân loại]]="Hàng trả",Table1[[#This Row],[Phân loại]]="Giảm công nợ"),-Table1[[#This Row],[Tổng giá trị]],Table1[[#This Row],[Tổng giá trị]])</f>
        <v>000800472571826</v>
      </c>
      <c r="AH55" s="6" t="e">
        <f>_xlfn.XLOOKUP(Table1[[#This Row],[Column1]],'Chi tiết tt Mega gửi'!P:P,'Chi tiết tt Mega gửi'!N:N)</f>
        <v>#N/A</v>
      </c>
    </row>
    <row r="56" spans="1:34" ht="25.5" customHeight="1" x14ac:dyDescent="0.2">
      <c r="A56" s="50" t="s">
        <v>101</v>
      </c>
      <c r="B56" s="50" t="s">
        <v>102</v>
      </c>
      <c r="C56" s="51">
        <v>45990</v>
      </c>
      <c r="D56" s="50" t="s">
        <v>14655</v>
      </c>
      <c r="E56" s="51">
        <v>45990</v>
      </c>
      <c r="F56" s="50" t="s">
        <v>18790</v>
      </c>
      <c r="G56" s="50" t="s">
        <v>14656</v>
      </c>
      <c r="H56" s="52">
        <v>6845570</v>
      </c>
      <c r="I56" s="53">
        <v>0</v>
      </c>
      <c r="J56" s="52">
        <v>547646</v>
      </c>
      <c r="K56" s="52">
        <v>7393216</v>
      </c>
      <c r="L56" s="64" t="s">
        <v>41</v>
      </c>
      <c r="M56" s="6">
        <v>46034</v>
      </c>
      <c r="O56" s="32">
        <f>IF(Table1[[#This Row],[Phân loại]]="Tồn đầu kỳ",Table1[[#This Row],[Tổng giá trị]],0)</f>
        <v>7393216</v>
      </c>
      <c r="P56" s="7">
        <f>IF(Table1[[#This Row],[Số còn phải thu ĐK]]&lt;&gt;0,0,IF(Table1[[#This Row],[Phân loại]]="Bán hàng",Table1[[#This Row],[Tổng giá trị]],-Table1[[#This Row],[Tổng giá trị]]))</f>
        <v>0</v>
      </c>
      <c r="Q56" s="32">
        <f t="shared" si="0"/>
        <v>7393216</v>
      </c>
      <c r="R56" s="7">
        <f>Table1[[#This Row],[Số còn phải thu ĐK]]+Table1[[#This Row],[Giá Trị HD sau CK]]-Table1[[#This Row],[Số tiền đã thu]]</f>
        <v>0</v>
      </c>
      <c r="S56" s="6">
        <f>IF(Table1[[#This Row],[Ngày hóa đơn]]&lt;&gt;"",Table1[[#This Row],[Ngày hóa đơn]],IF(Table1[[#This Row],[Ngày hạch toán]]&lt;&gt;"",Table1[[#This Row],[Ngày hạch toán]],""))</f>
        <v>45990</v>
      </c>
      <c r="T56" s="7"/>
      <c r="U56" s="6">
        <f>IF(Table1[[#This Row],[Ngày tính CN]]="","",S56+T56)</f>
        <v>45990</v>
      </c>
      <c r="V56" s="32">
        <f ca="1">IF(Table1[[#This Row],[Hạn thanh toán]]="","",IF((U56-NOW())&lt;0,0,(U56-NOW())))</f>
        <v>0</v>
      </c>
      <c r="W56" s="32"/>
      <c r="X56" s="32" t="str">
        <f t="shared" ca="1" si="1"/>
        <v/>
      </c>
      <c r="Y56" s="2" t="str">
        <f t="shared" si="2"/>
        <v>Đã thanh toán</v>
      </c>
      <c r="Z56" s="42">
        <f t="shared" si="3"/>
        <v>45990</v>
      </c>
      <c r="AA56" s="42">
        <f t="shared" si="4"/>
        <v>46034</v>
      </c>
      <c r="AD56" s="2" t="str">
        <f>VLOOKUP($A56,MA_KH!$A:$Q,MA_KH!O$1,0)</f>
        <v>MEGA</v>
      </c>
      <c r="AE56" s="2" t="str">
        <f>VLOOKUP($A56,MA_KH!$A:$Q,MA_KH!P$1,0)</f>
        <v>CÔNG TY TNHH MM MEGA MARKET (VIỆT NAM)</v>
      </c>
      <c r="AG56" s="2" t="str">
        <f>(Table1[[#This Row],[Số hóa đơn]])&amp;IF(OR(Table1[[#This Row],[Phân loại]]="Hàng trả",Table1[[#This Row],[Phân loại]]="Giảm công nợ"),-Table1[[#This Row],[Tổng giá trị]],Table1[[#This Row],[Tổng giá trị]])</f>
        <v>000823817393216</v>
      </c>
      <c r="AH56" s="6" t="e">
        <f>_xlfn.XLOOKUP(Table1[[#This Row],[Column1]],'Chi tiết tt Mega gửi'!P:P,'Chi tiết tt Mega gửi'!N:N)</f>
        <v>#N/A</v>
      </c>
    </row>
    <row r="57" spans="1:34" ht="25.5" customHeight="1" x14ac:dyDescent="0.2">
      <c r="A57" s="46" t="s">
        <v>189</v>
      </c>
      <c r="B57" s="46" t="s">
        <v>190</v>
      </c>
      <c r="C57" s="47">
        <v>45990</v>
      </c>
      <c r="D57" s="46" t="s">
        <v>14657</v>
      </c>
      <c r="E57" s="47">
        <v>45990</v>
      </c>
      <c r="F57" s="46" t="s">
        <v>18791</v>
      </c>
      <c r="G57" s="46" t="s">
        <v>14658</v>
      </c>
      <c r="H57" s="48">
        <v>7768445</v>
      </c>
      <c r="I57" s="49">
        <v>0</v>
      </c>
      <c r="J57" s="48">
        <v>621476</v>
      </c>
      <c r="K57" s="48">
        <v>8389921</v>
      </c>
      <c r="L57" s="64" t="s">
        <v>41</v>
      </c>
      <c r="M57" s="6">
        <v>46034</v>
      </c>
      <c r="O57" s="32">
        <f>IF(Table1[[#This Row],[Phân loại]]="Tồn đầu kỳ",Table1[[#This Row],[Tổng giá trị]],0)</f>
        <v>8389921</v>
      </c>
      <c r="P57" s="7">
        <f>IF(Table1[[#This Row],[Số còn phải thu ĐK]]&lt;&gt;0,0,IF(Table1[[#This Row],[Phân loại]]="Bán hàng",Table1[[#This Row],[Tổng giá trị]],-Table1[[#This Row],[Tổng giá trị]]))</f>
        <v>0</v>
      </c>
      <c r="Q57" s="32">
        <f t="shared" si="0"/>
        <v>8389921</v>
      </c>
      <c r="R57" s="7">
        <f>Table1[[#This Row],[Số còn phải thu ĐK]]+Table1[[#This Row],[Giá Trị HD sau CK]]-Table1[[#This Row],[Số tiền đã thu]]</f>
        <v>0</v>
      </c>
      <c r="S57" s="6">
        <f>IF(Table1[[#This Row],[Ngày hóa đơn]]&lt;&gt;"",Table1[[#This Row],[Ngày hóa đơn]],IF(Table1[[#This Row],[Ngày hạch toán]]&lt;&gt;"",Table1[[#This Row],[Ngày hạch toán]],""))</f>
        <v>45990</v>
      </c>
      <c r="T57" s="7"/>
      <c r="U57" s="6">
        <f>IF(Table1[[#This Row],[Ngày tính CN]]="","",S57+T57)</f>
        <v>45990</v>
      </c>
      <c r="V57" s="32">
        <f ca="1">IF(Table1[[#This Row],[Hạn thanh toán]]="","",IF((U57-NOW())&lt;0,0,(U57-NOW())))</f>
        <v>0</v>
      </c>
      <c r="W57" s="32"/>
      <c r="X57" s="32" t="str">
        <f t="shared" ca="1" si="1"/>
        <v/>
      </c>
      <c r="Y57" s="2" t="str">
        <f t="shared" si="2"/>
        <v>Đã thanh toán</v>
      </c>
      <c r="Z57" s="42">
        <f t="shared" si="3"/>
        <v>45990</v>
      </c>
      <c r="AA57" s="42">
        <f t="shared" si="4"/>
        <v>46034</v>
      </c>
      <c r="AD57" s="2" t="str">
        <f>VLOOKUP($A57,MA_KH!$A:$Q,MA_KH!O$1,0)</f>
        <v>MEGA</v>
      </c>
      <c r="AE57" s="2" t="str">
        <f>VLOOKUP($A57,MA_KH!$A:$Q,MA_KH!P$1,0)</f>
        <v>CÔNG TY TNHH MM MEGA MARKET (VIỆT NAM)</v>
      </c>
      <c r="AG57" s="2" t="str">
        <f>(Table1[[#This Row],[Số hóa đơn]])&amp;IF(OR(Table1[[#This Row],[Phân loại]]="Hàng trả",Table1[[#This Row],[Phân loại]]="Giảm công nợ"),-Table1[[#This Row],[Tổng giá trị]],Table1[[#This Row],[Tổng giá trị]])</f>
        <v>000800488389921</v>
      </c>
      <c r="AH57" s="6" t="e">
        <f>_xlfn.XLOOKUP(Table1[[#This Row],[Column1]],'Chi tiết tt Mega gửi'!P:P,'Chi tiết tt Mega gửi'!N:N)</f>
        <v>#N/A</v>
      </c>
    </row>
    <row r="58" spans="1:34" ht="25.5" customHeight="1" x14ac:dyDescent="0.2">
      <c r="A58" s="46" t="s">
        <v>189</v>
      </c>
      <c r="B58" s="46" t="s">
        <v>190</v>
      </c>
      <c r="C58" s="47">
        <v>45990</v>
      </c>
      <c r="D58" s="46" t="s">
        <v>14659</v>
      </c>
      <c r="E58" s="47">
        <v>45990</v>
      </c>
      <c r="F58" s="46" t="s">
        <v>18792</v>
      </c>
      <c r="G58" s="46" t="s">
        <v>14660</v>
      </c>
      <c r="H58" s="48">
        <v>991190</v>
      </c>
      <c r="I58" s="49">
        <v>0</v>
      </c>
      <c r="J58" s="48">
        <v>79295</v>
      </c>
      <c r="K58" s="48">
        <v>1070485</v>
      </c>
      <c r="L58" s="64" t="s">
        <v>41</v>
      </c>
      <c r="M58" s="6">
        <v>46034</v>
      </c>
      <c r="O58" s="32">
        <f>IF(Table1[[#This Row],[Phân loại]]="Tồn đầu kỳ",Table1[[#This Row],[Tổng giá trị]],0)</f>
        <v>1070485</v>
      </c>
      <c r="P58" s="7">
        <f>IF(Table1[[#This Row],[Số còn phải thu ĐK]]&lt;&gt;0,0,IF(Table1[[#This Row],[Phân loại]]="Bán hàng",Table1[[#This Row],[Tổng giá trị]],-Table1[[#This Row],[Tổng giá trị]]))</f>
        <v>0</v>
      </c>
      <c r="Q58" s="32">
        <f t="shared" si="0"/>
        <v>1070485</v>
      </c>
      <c r="R58" s="7">
        <f>Table1[[#This Row],[Số còn phải thu ĐK]]+Table1[[#This Row],[Giá Trị HD sau CK]]-Table1[[#This Row],[Số tiền đã thu]]</f>
        <v>0</v>
      </c>
      <c r="S58" s="6">
        <f>IF(Table1[[#This Row],[Ngày hóa đơn]]&lt;&gt;"",Table1[[#This Row],[Ngày hóa đơn]],IF(Table1[[#This Row],[Ngày hạch toán]]&lt;&gt;"",Table1[[#This Row],[Ngày hạch toán]],""))</f>
        <v>45990</v>
      </c>
      <c r="T58" s="7"/>
      <c r="U58" s="6">
        <f>IF(Table1[[#This Row],[Ngày tính CN]]="","",S58+T58)</f>
        <v>45990</v>
      </c>
      <c r="V58" s="32">
        <f ca="1">IF(Table1[[#This Row],[Hạn thanh toán]]="","",IF((U58-NOW())&lt;0,0,(U58-NOW())))</f>
        <v>0</v>
      </c>
      <c r="W58" s="32"/>
      <c r="X58" s="32" t="str">
        <f t="shared" ca="1" si="1"/>
        <v/>
      </c>
      <c r="Y58" s="2" t="str">
        <f t="shared" si="2"/>
        <v>Đã thanh toán</v>
      </c>
      <c r="Z58" s="42">
        <f t="shared" si="3"/>
        <v>45990</v>
      </c>
      <c r="AA58" s="42">
        <f t="shared" si="4"/>
        <v>46034</v>
      </c>
      <c r="AD58" s="2" t="str">
        <f>VLOOKUP($A58,MA_KH!$A:$Q,MA_KH!O$1,0)</f>
        <v>MEGA</v>
      </c>
      <c r="AE58" s="2" t="str">
        <f>VLOOKUP($A58,MA_KH!$A:$Q,MA_KH!P$1,0)</f>
        <v>CÔNG TY TNHH MM MEGA MARKET (VIỆT NAM)</v>
      </c>
      <c r="AG58" s="2" t="str">
        <f>(Table1[[#This Row],[Số hóa đơn]])&amp;IF(OR(Table1[[#This Row],[Phân loại]]="Hàng trả",Table1[[#This Row],[Phân loại]]="Giảm công nợ"),-Table1[[#This Row],[Tổng giá trị]],Table1[[#This Row],[Tổng giá trị]])</f>
        <v>000800491070485</v>
      </c>
      <c r="AH58" s="6" t="e">
        <f>_xlfn.XLOOKUP(Table1[[#This Row],[Column1]],'Chi tiết tt Mega gửi'!P:P,'Chi tiết tt Mega gửi'!N:N)</f>
        <v>#N/A</v>
      </c>
    </row>
    <row r="59" spans="1:34" ht="25.5" customHeight="1" x14ac:dyDescent="0.2">
      <c r="A59" s="46" t="s">
        <v>189</v>
      </c>
      <c r="B59" s="46" t="s">
        <v>190</v>
      </c>
      <c r="C59" s="47">
        <v>45990</v>
      </c>
      <c r="D59" s="46" t="s">
        <v>14661</v>
      </c>
      <c r="E59" s="47">
        <v>45990</v>
      </c>
      <c r="F59" s="46" t="s">
        <v>18793</v>
      </c>
      <c r="G59" s="46" t="s">
        <v>14662</v>
      </c>
      <c r="H59" s="48">
        <v>7606300</v>
      </c>
      <c r="I59" s="49">
        <v>0</v>
      </c>
      <c r="J59" s="48">
        <v>608504</v>
      </c>
      <c r="K59" s="48">
        <v>8214804</v>
      </c>
      <c r="L59" s="64" t="s">
        <v>41</v>
      </c>
      <c r="M59" s="6">
        <v>46034</v>
      </c>
      <c r="O59" s="32">
        <f>IF(Table1[[#This Row],[Phân loại]]="Tồn đầu kỳ",Table1[[#This Row],[Tổng giá trị]],0)</f>
        <v>8214804</v>
      </c>
      <c r="P59" s="7">
        <f>IF(Table1[[#This Row],[Số còn phải thu ĐK]]&lt;&gt;0,0,IF(Table1[[#This Row],[Phân loại]]="Bán hàng",Table1[[#This Row],[Tổng giá trị]],-Table1[[#This Row],[Tổng giá trị]]))</f>
        <v>0</v>
      </c>
      <c r="Q59" s="32">
        <f t="shared" si="0"/>
        <v>8214804</v>
      </c>
      <c r="R59" s="7">
        <f>Table1[[#This Row],[Số còn phải thu ĐK]]+Table1[[#This Row],[Giá Trị HD sau CK]]-Table1[[#This Row],[Số tiền đã thu]]</f>
        <v>0</v>
      </c>
      <c r="S59" s="6">
        <f>IF(Table1[[#This Row],[Ngày hóa đơn]]&lt;&gt;"",Table1[[#This Row],[Ngày hóa đơn]],IF(Table1[[#This Row],[Ngày hạch toán]]&lt;&gt;"",Table1[[#This Row],[Ngày hạch toán]],""))</f>
        <v>45990</v>
      </c>
      <c r="T59" s="7"/>
      <c r="U59" s="6">
        <f>IF(Table1[[#This Row],[Ngày tính CN]]="","",S59+T59)</f>
        <v>45990</v>
      </c>
      <c r="V59" s="32">
        <f ca="1">IF(Table1[[#This Row],[Hạn thanh toán]]="","",IF((U59-NOW())&lt;0,0,(U59-NOW())))</f>
        <v>0</v>
      </c>
      <c r="W59" s="32"/>
      <c r="X59" s="32" t="str">
        <f t="shared" ca="1" si="1"/>
        <v/>
      </c>
      <c r="Y59" s="2" t="str">
        <f t="shared" si="2"/>
        <v>Đã thanh toán</v>
      </c>
      <c r="Z59" s="42">
        <f t="shared" si="3"/>
        <v>45990</v>
      </c>
      <c r="AA59" s="42">
        <f t="shared" si="4"/>
        <v>46034</v>
      </c>
      <c r="AD59" s="2" t="str">
        <f>VLOOKUP($A59,MA_KH!$A:$Q,MA_KH!O$1,0)</f>
        <v>MEGA</v>
      </c>
      <c r="AE59" s="2" t="str">
        <f>VLOOKUP($A59,MA_KH!$A:$Q,MA_KH!P$1,0)</f>
        <v>CÔNG TY TNHH MM MEGA MARKET (VIỆT NAM)</v>
      </c>
      <c r="AG59" s="2" t="str">
        <f>(Table1[[#This Row],[Số hóa đơn]])&amp;IF(OR(Table1[[#This Row],[Phân loại]]="Hàng trả",Table1[[#This Row],[Phân loại]]="Giảm công nợ"),-Table1[[#This Row],[Tổng giá trị]],Table1[[#This Row],[Tổng giá trị]])</f>
        <v>000800508214804</v>
      </c>
      <c r="AH59" s="6" t="e">
        <f>_xlfn.XLOOKUP(Table1[[#This Row],[Column1]],'Chi tiết tt Mega gửi'!P:P,'Chi tiết tt Mega gửi'!N:N)</f>
        <v>#N/A</v>
      </c>
    </row>
    <row r="60" spans="1:34" ht="25.5" customHeight="1" x14ac:dyDescent="0.2">
      <c r="A60" s="46" t="s">
        <v>189</v>
      </c>
      <c r="B60" s="46" t="s">
        <v>190</v>
      </c>
      <c r="C60" s="47">
        <v>45990</v>
      </c>
      <c r="D60" s="46" t="s">
        <v>14663</v>
      </c>
      <c r="E60" s="47">
        <v>45990</v>
      </c>
      <c r="F60" s="46" t="s">
        <v>18794</v>
      </c>
      <c r="G60" s="46" t="s">
        <v>14664</v>
      </c>
      <c r="H60" s="48">
        <v>1282500</v>
      </c>
      <c r="I60" s="49">
        <v>0</v>
      </c>
      <c r="J60" s="48">
        <v>102600</v>
      </c>
      <c r="K60" s="48">
        <v>1385100</v>
      </c>
      <c r="L60" s="64" t="s">
        <v>41</v>
      </c>
      <c r="M60" s="6">
        <v>46034</v>
      </c>
      <c r="O60" s="32">
        <f>IF(Table1[[#This Row],[Phân loại]]="Tồn đầu kỳ",Table1[[#This Row],[Tổng giá trị]],0)</f>
        <v>1385100</v>
      </c>
      <c r="P60" s="7">
        <f>IF(Table1[[#This Row],[Số còn phải thu ĐK]]&lt;&gt;0,0,IF(Table1[[#This Row],[Phân loại]]="Bán hàng",Table1[[#This Row],[Tổng giá trị]],-Table1[[#This Row],[Tổng giá trị]]))</f>
        <v>0</v>
      </c>
      <c r="Q60" s="32">
        <f t="shared" si="0"/>
        <v>1385100</v>
      </c>
      <c r="R60" s="7">
        <f>Table1[[#This Row],[Số còn phải thu ĐK]]+Table1[[#This Row],[Giá Trị HD sau CK]]-Table1[[#This Row],[Số tiền đã thu]]</f>
        <v>0</v>
      </c>
      <c r="S60" s="6">
        <f>IF(Table1[[#This Row],[Ngày hóa đơn]]&lt;&gt;"",Table1[[#This Row],[Ngày hóa đơn]],IF(Table1[[#This Row],[Ngày hạch toán]]&lt;&gt;"",Table1[[#This Row],[Ngày hạch toán]],""))</f>
        <v>45990</v>
      </c>
      <c r="T60" s="7"/>
      <c r="U60" s="6">
        <f>IF(Table1[[#This Row],[Ngày tính CN]]="","",S60+T60)</f>
        <v>45990</v>
      </c>
      <c r="V60" s="32">
        <f ca="1">IF(Table1[[#This Row],[Hạn thanh toán]]="","",IF((U60-NOW())&lt;0,0,(U60-NOW())))</f>
        <v>0</v>
      </c>
      <c r="W60" s="32"/>
      <c r="X60" s="32" t="str">
        <f t="shared" ca="1" si="1"/>
        <v/>
      </c>
      <c r="Y60" s="2" t="str">
        <f t="shared" si="2"/>
        <v>Đã thanh toán</v>
      </c>
      <c r="Z60" s="42">
        <f t="shared" si="3"/>
        <v>45990</v>
      </c>
      <c r="AA60" s="42">
        <f t="shared" si="4"/>
        <v>46034</v>
      </c>
      <c r="AD60" s="2" t="str">
        <f>VLOOKUP($A60,MA_KH!$A:$Q,MA_KH!O$1,0)</f>
        <v>MEGA</v>
      </c>
      <c r="AE60" s="2" t="str">
        <f>VLOOKUP($A60,MA_KH!$A:$Q,MA_KH!P$1,0)</f>
        <v>CÔNG TY TNHH MM MEGA MARKET (VIỆT NAM)</v>
      </c>
      <c r="AG60" s="2" t="str">
        <f>(Table1[[#This Row],[Số hóa đơn]])&amp;IF(OR(Table1[[#This Row],[Phân loại]]="Hàng trả",Table1[[#This Row],[Phân loại]]="Giảm công nợ"),-Table1[[#This Row],[Tổng giá trị]],Table1[[#This Row],[Tổng giá trị]])</f>
        <v>000800511385100</v>
      </c>
      <c r="AH60" s="6" t="e">
        <f>_xlfn.XLOOKUP(Table1[[#This Row],[Column1]],'Chi tiết tt Mega gửi'!P:P,'Chi tiết tt Mega gửi'!N:N)</f>
        <v>#N/A</v>
      </c>
    </row>
    <row r="61" spans="1:34" ht="25.5" customHeight="1" x14ac:dyDescent="0.2">
      <c r="A61" s="46" t="s">
        <v>189</v>
      </c>
      <c r="B61" s="46" t="s">
        <v>190</v>
      </c>
      <c r="C61" s="47">
        <v>45990</v>
      </c>
      <c r="D61" s="46" t="s">
        <v>14665</v>
      </c>
      <c r="E61" s="47">
        <v>45990</v>
      </c>
      <c r="F61" s="46" t="s">
        <v>18795</v>
      </c>
      <c r="G61" s="46" t="s">
        <v>14666</v>
      </c>
      <c r="H61" s="48">
        <v>10753850</v>
      </c>
      <c r="I61" s="49">
        <v>0</v>
      </c>
      <c r="J61" s="48">
        <v>860308</v>
      </c>
      <c r="K61" s="48">
        <v>11614158</v>
      </c>
      <c r="L61" s="64" t="s">
        <v>41</v>
      </c>
      <c r="M61" s="6">
        <v>46034</v>
      </c>
      <c r="O61" s="32">
        <f>IF(Table1[[#This Row],[Phân loại]]="Tồn đầu kỳ",Table1[[#This Row],[Tổng giá trị]],0)</f>
        <v>11614158</v>
      </c>
      <c r="P61" s="7">
        <f>IF(Table1[[#This Row],[Số còn phải thu ĐK]]&lt;&gt;0,0,IF(Table1[[#This Row],[Phân loại]]="Bán hàng",Table1[[#This Row],[Tổng giá trị]],-Table1[[#This Row],[Tổng giá trị]]))</f>
        <v>0</v>
      </c>
      <c r="Q61" s="32">
        <f t="shared" si="0"/>
        <v>11614158</v>
      </c>
      <c r="R61" s="7">
        <f>Table1[[#This Row],[Số còn phải thu ĐK]]+Table1[[#This Row],[Giá Trị HD sau CK]]-Table1[[#This Row],[Số tiền đã thu]]</f>
        <v>0</v>
      </c>
      <c r="S61" s="6">
        <f>IF(Table1[[#This Row],[Ngày hóa đơn]]&lt;&gt;"",Table1[[#This Row],[Ngày hóa đơn]],IF(Table1[[#This Row],[Ngày hạch toán]]&lt;&gt;"",Table1[[#This Row],[Ngày hạch toán]],""))</f>
        <v>45990</v>
      </c>
      <c r="T61" s="7"/>
      <c r="U61" s="6">
        <f>IF(Table1[[#This Row],[Ngày tính CN]]="","",S61+T61)</f>
        <v>45990</v>
      </c>
      <c r="V61" s="32">
        <f ca="1">IF(Table1[[#This Row],[Hạn thanh toán]]="","",IF((U61-NOW())&lt;0,0,(U61-NOW())))</f>
        <v>0</v>
      </c>
      <c r="W61" s="32"/>
      <c r="X61" s="32" t="str">
        <f t="shared" ca="1" si="1"/>
        <v/>
      </c>
      <c r="Y61" s="2" t="str">
        <f t="shared" si="2"/>
        <v>Đã thanh toán</v>
      </c>
      <c r="Z61" s="42">
        <f t="shared" si="3"/>
        <v>45990</v>
      </c>
      <c r="AA61" s="42">
        <f t="shared" si="4"/>
        <v>46034</v>
      </c>
      <c r="AD61" s="2" t="str">
        <f>VLOOKUP($A61,MA_KH!$A:$Q,MA_KH!O$1,0)</f>
        <v>MEGA</v>
      </c>
      <c r="AE61" s="2" t="str">
        <f>VLOOKUP($A61,MA_KH!$A:$Q,MA_KH!P$1,0)</f>
        <v>CÔNG TY TNHH MM MEGA MARKET (VIỆT NAM)</v>
      </c>
      <c r="AG61" s="2" t="str">
        <f>(Table1[[#This Row],[Số hóa đơn]])&amp;IF(OR(Table1[[#This Row],[Phân loại]]="Hàng trả",Table1[[#This Row],[Phân loại]]="Giảm công nợ"),-Table1[[#This Row],[Tổng giá trị]],Table1[[#This Row],[Tổng giá trị]])</f>
        <v>0008005211614158</v>
      </c>
      <c r="AH61" s="6" t="e">
        <f>_xlfn.XLOOKUP(Table1[[#This Row],[Column1]],'Chi tiết tt Mega gửi'!P:P,'Chi tiết tt Mega gửi'!N:N)</f>
        <v>#N/A</v>
      </c>
    </row>
    <row r="62" spans="1:34" ht="25.5" customHeight="1" x14ac:dyDescent="0.2">
      <c r="A62" s="46" t="s">
        <v>189</v>
      </c>
      <c r="B62" s="46" t="s">
        <v>190</v>
      </c>
      <c r="C62" s="47">
        <v>45990</v>
      </c>
      <c r="D62" s="46" t="s">
        <v>14667</v>
      </c>
      <c r="E62" s="47">
        <v>45990</v>
      </c>
      <c r="F62" s="46" t="s">
        <v>18796</v>
      </c>
      <c r="G62" s="46" t="s">
        <v>14668</v>
      </c>
      <c r="H62" s="48">
        <v>5947140</v>
      </c>
      <c r="I62" s="49">
        <v>0</v>
      </c>
      <c r="J62" s="48">
        <v>475771</v>
      </c>
      <c r="K62" s="48">
        <v>6422911</v>
      </c>
      <c r="L62" s="64" t="s">
        <v>41</v>
      </c>
      <c r="M62" s="6">
        <v>46034</v>
      </c>
      <c r="O62" s="32">
        <f>IF(Table1[[#This Row],[Phân loại]]="Tồn đầu kỳ",Table1[[#This Row],[Tổng giá trị]],0)</f>
        <v>6422911</v>
      </c>
      <c r="P62" s="7">
        <f>IF(Table1[[#This Row],[Số còn phải thu ĐK]]&lt;&gt;0,0,IF(Table1[[#This Row],[Phân loại]]="Bán hàng",Table1[[#This Row],[Tổng giá trị]],-Table1[[#This Row],[Tổng giá trị]]))</f>
        <v>0</v>
      </c>
      <c r="Q62" s="32">
        <f t="shared" si="0"/>
        <v>6422911</v>
      </c>
      <c r="R62" s="7">
        <f>Table1[[#This Row],[Số còn phải thu ĐK]]+Table1[[#This Row],[Giá Trị HD sau CK]]-Table1[[#This Row],[Số tiền đã thu]]</f>
        <v>0</v>
      </c>
      <c r="S62" s="6">
        <f>IF(Table1[[#This Row],[Ngày hóa đơn]]&lt;&gt;"",Table1[[#This Row],[Ngày hóa đơn]],IF(Table1[[#This Row],[Ngày hạch toán]]&lt;&gt;"",Table1[[#This Row],[Ngày hạch toán]],""))</f>
        <v>45990</v>
      </c>
      <c r="T62" s="7"/>
      <c r="U62" s="6">
        <f>IF(Table1[[#This Row],[Ngày tính CN]]="","",S62+T62)</f>
        <v>45990</v>
      </c>
      <c r="V62" s="32">
        <f ca="1">IF(Table1[[#This Row],[Hạn thanh toán]]="","",IF((U62-NOW())&lt;0,0,(U62-NOW())))</f>
        <v>0</v>
      </c>
      <c r="W62" s="32"/>
      <c r="X62" s="32" t="str">
        <f t="shared" ca="1" si="1"/>
        <v/>
      </c>
      <c r="Y62" s="2" t="str">
        <f t="shared" si="2"/>
        <v>Đã thanh toán</v>
      </c>
      <c r="Z62" s="42">
        <f t="shared" si="3"/>
        <v>45990</v>
      </c>
      <c r="AA62" s="42">
        <f t="shared" si="4"/>
        <v>46034</v>
      </c>
      <c r="AD62" s="2" t="str">
        <f>VLOOKUP($A62,MA_KH!$A:$Q,MA_KH!O$1,0)</f>
        <v>MEGA</v>
      </c>
      <c r="AE62" s="2" t="str">
        <f>VLOOKUP($A62,MA_KH!$A:$Q,MA_KH!P$1,0)</f>
        <v>CÔNG TY TNHH MM MEGA MARKET (VIỆT NAM)</v>
      </c>
      <c r="AG62" s="2" t="str">
        <f>(Table1[[#This Row],[Số hóa đơn]])&amp;IF(OR(Table1[[#This Row],[Phân loại]]="Hàng trả",Table1[[#This Row],[Phân loại]]="Giảm công nợ"),-Table1[[#This Row],[Tổng giá trị]],Table1[[#This Row],[Tổng giá trị]])</f>
        <v>000800536422911</v>
      </c>
      <c r="AH62" s="6" t="e">
        <f>_xlfn.XLOOKUP(Table1[[#This Row],[Column1]],'Chi tiết tt Mega gửi'!P:P,'Chi tiết tt Mega gửi'!N:N)</f>
        <v>#N/A</v>
      </c>
    </row>
    <row r="63" spans="1:34" ht="25.5" customHeight="1" x14ac:dyDescent="0.2">
      <c r="A63" s="46" t="s">
        <v>189</v>
      </c>
      <c r="B63" s="46" t="s">
        <v>190</v>
      </c>
      <c r="C63" s="47">
        <v>45990</v>
      </c>
      <c r="D63" s="46" t="s">
        <v>14669</v>
      </c>
      <c r="E63" s="47">
        <v>45990</v>
      </c>
      <c r="F63" s="46" t="s">
        <v>18797</v>
      </c>
      <c r="G63" s="46" t="s">
        <v>14670</v>
      </c>
      <c r="H63" s="48">
        <v>7936420</v>
      </c>
      <c r="I63" s="49">
        <v>0</v>
      </c>
      <c r="J63" s="48">
        <v>634914</v>
      </c>
      <c r="K63" s="48">
        <v>8571334</v>
      </c>
      <c r="L63" s="64" t="s">
        <v>41</v>
      </c>
      <c r="M63" s="6">
        <v>46034</v>
      </c>
      <c r="O63" s="32">
        <f>IF(Table1[[#This Row],[Phân loại]]="Tồn đầu kỳ",Table1[[#This Row],[Tổng giá trị]],0)</f>
        <v>8571334</v>
      </c>
      <c r="P63" s="7">
        <f>IF(Table1[[#This Row],[Số còn phải thu ĐK]]&lt;&gt;0,0,IF(Table1[[#This Row],[Phân loại]]="Bán hàng",Table1[[#This Row],[Tổng giá trị]],-Table1[[#This Row],[Tổng giá trị]]))</f>
        <v>0</v>
      </c>
      <c r="Q63" s="32">
        <f t="shared" si="0"/>
        <v>8571334</v>
      </c>
      <c r="R63" s="7">
        <f>Table1[[#This Row],[Số còn phải thu ĐK]]+Table1[[#This Row],[Giá Trị HD sau CK]]-Table1[[#This Row],[Số tiền đã thu]]</f>
        <v>0</v>
      </c>
      <c r="S63" s="6">
        <f>IF(Table1[[#This Row],[Ngày hóa đơn]]&lt;&gt;"",Table1[[#This Row],[Ngày hóa đơn]],IF(Table1[[#This Row],[Ngày hạch toán]]&lt;&gt;"",Table1[[#This Row],[Ngày hạch toán]],""))</f>
        <v>45990</v>
      </c>
      <c r="T63" s="7"/>
      <c r="U63" s="6">
        <f>IF(Table1[[#This Row],[Ngày tính CN]]="","",S63+T63)</f>
        <v>45990</v>
      </c>
      <c r="V63" s="32">
        <f ca="1">IF(Table1[[#This Row],[Hạn thanh toán]]="","",IF((U63-NOW())&lt;0,0,(U63-NOW())))</f>
        <v>0</v>
      </c>
      <c r="W63" s="32"/>
      <c r="X63" s="32" t="str">
        <f t="shared" ca="1" si="1"/>
        <v/>
      </c>
      <c r="Y63" s="2" t="str">
        <f t="shared" si="2"/>
        <v>Đã thanh toán</v>
      </c>
      <c r="Z63" s="42">
        <f t="shared" si="3"/>
        <v>45990</v>
      </c>
      <c r="AA63" s="42">
        <f t="shared" si="4"/>
        <v>46034</v>
      </c>
      <c r="AD63" s="2" t="str">
        <f>VLOOKUP($A63,MA_KH!$A:$Q,MA_KH!O$1,0)</f>
        <v>MEGA</v>
      </c>
      <c r="AE63" s="2" t="str">
        <f>VLOOKUP($A63,MA_KH!$A:$Q,MA_KH!P$1,0)</f>
        <v>CÔNG TY TNHH MM MEGA MARKET (VIỆT NAM)</v>
      </c>
      <c r="AG63" s="2" t="str">
        <f>(Table1[[#This Row],[Số hóa đơn]])&amp;IF(OR(Table1[[#This Row],[Phân loại]]="Hàng trả",Table1[[#This Row],[Phân loại]]="Giảm công nợ"),-Table1[[#This Row],[Tổng giá trị]],Table1[[#This Row],[Tổng giá trị]])</f>
        <v>000800548571334</v>
      </c>
      <c r="AH63" s="6" t="e">
        <f>_xlfn.XLOOKUP(Table1[[#This Row],[Column1]],'Chi tiết tt Mega gửi'!P:P,'Chi tiết tt Mega gửi'!N:N)</f>
        <v>#N/A</v>
      </c>
    </row>
    <row r="64" spans="1:34" ht="25.5" customHeight="1" x14ac:dyDescent="0.2">
      <c r="A64" s="50" t="s">
        <v>189</v>
      </c>
      <c r="B64" s="50" t="s">
        <v>190</v>
      </c>
      <c r="C64" s="51">
        <v>45990</v>
      </c>
      <c r="D64" s="50" t="s">
        <v>14671</v>
      </c>
      <c r="E64" s="51">
        <v>45990</v>
      </c>
      <c r="F64" s="50" t="s">
        <v>18798</v>
      </c>
      <c r="G64" s="50" t="s">
        <v>14672</v>
      </c>
      <c r="H64" s="52">
        <v>1468620</v>
      </c>
      <c r="I64" s="53">
        <v>0</v>
      </c>
      <c r="J64" s="52">
        <v>117490</v>
      </c>
      <c r="K64" s="52">
        <v>1586110</v>
      </c>
      <c r="L64" s="64" t="s">
        <v>41</v>
      </c>
      <c r="M64" s="6">
        <v>46034</v>
      </c>
      <c r="O64" s="32">
        <f>IF(Table1[[#This Row],[Phân loại]]="Tồn đầu kỳ",Table1[[#This Row],[Tổng giá trị]],0)</f>
        <v>1586110</v>
      </c>
      <c r="P64" s="7">
        <f>IF(Table1[[#This Row],[Số còn phải thu ĐK]]&lt;&gt;0,0,IF(Table1[[#This Row],[Phân loại]]="Bán hàng",Table1[[#This Row],[Tổng giá trị]],-Table1[[#This Row],[Tổng giá trị]]))</f>
        <v>0</v>
      </c>
      <c r="Q64" s="32">
        <f t="shared" si="0"/>
        <v>1586110</v>
      </c>
      <c r="R64" s="7">
        <f>Table1[[#This Row],[Số còn phải thu ĐK]]+Table1[[#This Row],[Giá Trị HD sau CK]]-Table1[[#This Row],[Số tiền đã thu]]</f>
        <v>0</v>
      </c>
      <c r="S64" s="6">
        <f>IF(Table1[[#This Row],[Ngày hóa đơn]]&lt;&gt;"",Table1[[#This Row],[Ngày hóa đơn]],IF(Table1[[#This Row],[Ngày hạch toán]]&lt;&gt;"",Table1[[#This Row],[Ngày hạch toán]],""))</f>
        <v>45990</v>
      </c>
      <c r="T64" s="7"/>
      <c r="U64" s="6">
        <f>IF(Table1[[#This Row],[Ngày tính CN]]="","",S64+T64)</f>
        <v>45990</v>
      </c>
      <c r="V64" s="32">
        <f ca="1">IF(Table1[[#This Row],[Hạn thanh toán]]="","",IF((U64-NOW())&lt;0,0,(U64-NOW())))</f>
        <v>0</v>
      </c>
      <c r="W64" s="32"/>
      <c r="X64" s="32" t="str">
        <f t="shared" ca="1" si="1"/>
        <v/>
      </c>
      <c r="Y64" s="2" t="str">
        <f t="shared" si="2"/>
        <v>Đã thanh toán</v>
      </c>
      <c r="Z64" s="42">
        <f t="shared" si="3"/>
        <v>45990</v>
      </c>
      <c r="AA64" s="42">
        <f t="shared" si="4"/>
        <v>46034</v>
      </c>
      <c r="AD64" s="2" t="str">
        <f>VLOOKUP($A64,MA_KH!$A:$Q,MA_KH!O$1,0)</f>
        <v>MEGA</v>
      </c>
      <c r="AE64" s="2" t="str">
        <f>VLOOKUP($A64,MA_KH!$A:$Q,MA_KH!P$1,0)</f>
        <v>CÔNG TY TNHH MM MEGA MARKET (VIỆT NAM)</v>
      </c>
      <c r="AG64" s="2" t="str">
        <f>(Table1[[#This Row],[Số hóa đơn]])&amp;IF(OR(Table1[[#This Row],[Phân loại]]="Hàng trả",Table1[[#This Row],[Phân loại]]="Giảm công nợ"),-Table1[[#This Row],[Tổng giá trị]],Table1[[#This Row],[Tổng giá trị]])</f>
        <v>000800551586110</v>
      </c>
      <c r="AH64" s="6" t="e">
        <f>_xlfn.XLOOKUP(Table1[[#This Row],[Column1]],'Chi tiết tt Mega gửi'!P:P,'Chi tiết tt Mega gửi'!N:N)</f>
        <v>#N/A</v>
      </c>
    </row>
    <row r="65" spans="1:34" ht="25.5" customHeight="1" x14ac:dyDescent="0.2">
      <c r="A65" s="54" t="s">
        <v>101</v>
      </c>
      <c r="B65" s="54" t="s">
        <v>102</v>
      </c>
      <c r="C65" s="55">
        <v>45992</v>
      </c>
      <c r="D65" s="54" t="s">
        <v>14673</v>
      </c>
      <c r="E65" s="55">
        <v>45992</v>
      </c>
      <c r="F65" s="54" t="s">
        <v>18799</v>
      </c>
      <c r="G65" s="54" t="s">
        <v>14674</v>
      </c>
      <c r="H65" s="56">
        <v>446425</v>
      </c>
      <c r="I65" s="57">
        <v>0</v>
      </c>
      <c r="J65" s="56">
        <v>35714</v>
      </c>
      <c r="K65" s="56">
        <v>482139</v>
      </c>
      <c r="L65" s="64" t="s">
        <v>41</v>
      </c>
      <c r="M65" s="6">
        <v>46034</v>
      </c>
      <c r="O65" s="32">
        <f>IF(Table1[[#This Row],[Phân loại]]="Tồn đầu kỳ",Table1[[#This Row],[Tổng giá trị]],0)</f>
        <v>482139</v>
      </c>
      <c r="P65" s="7">
        <f>IF(Table1[[#This Row],[Số còn phải thu ĐK]]&lt;&gt;0,0,IF(Table1[[#This Row],[Phân loại]]="Bán hàng",Table1[[#This Row],[Tổng giá trị]],-Table1[[#This Row],[Tổng giá trị]]))</f>
        <v>0</v>
      </c>
      <c r="Q65" s="32">
        <f t="shared" si="0"/>
        <v>482139</v>
      </c>
      <c r="R65" s="7">
        <f>Table1[[#This Row],[Số còn phải thu ĐK]]+Table1[[#This Row],[Giá Trị HD sau CK]]-Table1[[#This Row],[Số tiền đã thu]]</f>
        <v>0</v>
      </c>
      <c r="S65" s="6">
        <f>IF(Table1[[#This Row],[Ngày hóa đơn]]&lt;&gt;"",Table1[[#This Row],[Ngày hóa đơn]],IF(Table1[[#This Row],[Ngày hạch toán]]&lt;&gt;"",Table1[[#This Row],[Ngày hạch toán]],""))</f>
        <v>45992</v>
      </c>
      <c r="T65" s="7"/>
      <c r="U65" s="6">
        <f>IF(Table1[[#This Row],[Ngày tính CN]]="","",S65+T65)</f>
        <v>45992</v>
      </c>
      <c r="V65" s="32">
        <f ca="1">IF(Table1[[#This Row],[Hạn thanh toán]]="","",IF((U65-NOW())&lt;0,0,(U65-NOW())))</f>
        <v>0</v>
      </c>
      <c r="W65" s="32"/>
      <c r="X65" s="32" t="str">
        <f t="shared" ca="1" si="1"/>
        <v/>
      </c>
      <c r="Y65" s="2" t="str">
        <f t="shared" si="2"/>
        <v>Đã thanh toán</v>
      </c>
      <c r="Z65" s="42">
        <f t="shared" si="3"/>
        <v>45992</v>
      </c>
      <c r="AA65" s="42">
        <f t="shared" si="4"/>
        <v>46034</v>
      </c>
      <c r="AD65" s="2" t="str">
        <f>VLOOKUP($A65,MA_KH!$A:$Q,MA_KH!O$1,0)</f>
        <v>MEGA</v>
      </c>
      <c r="AE65" s="2" t="str">
        <f>VLOOKUP($A65,MA_KH!$A:$Q,MA_KH!P$1,0)</f>
        <v>CÔNG TY TNHH MM MEGA MARKET (VIỆT NAM)</v>
      </c>
      <c r="AG65" s="2" t="str">
        <f>(Table1[[#This Row],[Số hóa đơn]])&amp;IF(OR(Table1[[#This Row],[Phân loại]]="Hàng trả",Table1[[#This Row],[Phân loại]]="Giảm công nợ"),-Table1[[#This Row],[Tổng giá trị]],Table1[[#This Row],[Tổng giá trị]])</f>
        <v>00082377482139</v>
      </c>
      <c r="AH65" s="6" t="e">
        <f>_xlfn.XLOOKUP(Table1[[#This Row],[Column1]],'Chi tiết tt Mega gửi'!P:P,'Chi tiết tt Mega gửi'!N:N)</f>
        <v>#N/A</v>
      </c>
    </row>
    <row r="66" spans="1:34" ht="25.5" customHeight="1" x14ac:dyDescent="0.2">
      <c r="A66" s="54" t="s">
        <v>101</v>
      </c>
      <c r="B66" s="54" t="s">
        <v>102</v>
      </c>
      <c r="C66" s="55">
        <v>45992</v>
      </c>
      <c r="D66" s="54" t="s">
        <v>14675</v>
      </c>
      <c r="E66" s="55">
        <v>45992</v>
      </c>
      <c r="F66" s="54" t="s">
        <v>18800</v>
      </c>
      <c r="G66" s="54" t="s">
        <v>14676</v>
      </c>
      <c r="H66" s="56">
        <v>1143080</v>
      </c>
      <c r="I66" s="57">
        <v>0</v>
      </c>
      <c r="J66" s="56">
        <v>91446</v>
      </c>
      <c r="K66" s="56">
        <v>1234526</v>
      </c>
      <c r="L66" s="64" t="s">
        <v>41</v>
      </c>
      <c r="M66" s="6">
        <v>46034</v>
      </c>
      <c r="O66" s="32">
        <f>IF(Table1[[#This Row],[Phân loại]]="Tồn đầu kỳ",Table1[[#This Row],[Tổng giá trị]],0)</f>
        <v>1234526</v>
      </c>
      <c r="P66" s="7">
        <f>IF(Table1[[#This Row],[Số còn phải thu ĐK]]&lt;&gt;0,0,IF(Table1[[#This Row],[Phân loại]]="Bán hàng",Table1[[#This Row],[Tổng giá trị]],-Table1[[#This Row],[Tổng giá trị]]))</f>
        <v>0</v>
      </c>
      <c r="Q66" s="32">
        <f t="shared" si="0"/>
        <v>1234526</v>
      </c>
      <c r="R66" s="7">
        <f>Table1[[#This Row],[Số còn phải thu ĐK]]+Table1[[#This Row],[Giá Trị HD sau CK]]-Table1[[#This Row],[Số tiền đã thu]]</f>
        <v>0</v>
      </c>
      <c r="S66" s="6">
        <f>IF(Table1[[#This Row],[Ngày hóa đơn]]&lt;&gt;"",Table1[[#This Row],[Ngày hóa đơn]],IF(Table1[[#This Row],[Ngày hạch toán]]&lt;&gt;"",Table1[[#This Row],[Ngày hạch toán]],""))</f>
        <v>45992</v>
      </c>
      <c r="T66" s="7"/>
      <c r="U66" s="6">
        <f>IF(Table1[[#This Row],[Ngày tính CN]]="","",S66+T66)</f>
        <v>45992</v>
      </c>
      <c r="V66" s="32">
        <f ca="1">IF(Table1[[#This Row],[Hạn thanh toán]]="","",IF((U66-NOW())&lt;0,0,(U66-NOW())))</f>
        <v>0</v>
      </c>
      <c r="W66" s="32"/>
      <c r="X66" s="32" t="str">
        <f t="shared" ca="1" si="1"/>
        <v/>
      </c>
      <c r="Y66" s="2" t="str">
        <f t="shared" si="2"/>
        <v>Đã thanh toán</v>
      </c>
      <c r="Z66" s="42">
        <f t="shared" si="3"/>
        <v>45992</v>
      </c>
      <c r="AA66" s="42">
        <f t="shared" si="4"/>
        <v>46034</v>
      </c>
      <c r="AD66" s="2" t="str">
        <f>VLOOKUP($A66,MA_KH!$A:$Q,MA_KH!O$1,0)</f>
        <v>MEGA</v>
      </c>
      <c r="AE66" s="2" t="str">
        <f>VLOOKUP($A66,MA_KH!$A:$Q,MA_KH!P$1,0)</f>
        <v>CÔNG TY TNHH MM MEGA MARKET (VIỆT NAM)</v>
      </c>
      <c r="AG66" s="2" t="str">
        <f>(Table1[[#This Row],[Số hóa đơn]])&amp;IF(OR(Table1[[#This Row],[Phân loại]]="Hàng trả",Table1[[#This Row],[Phân loại]]="Giảm công nợ"),-Table1[[#This Row],[Tổng giá trị]],Table1[[#This Row],[Tổng giá trị]])</f>
        <v>000823781234526</v>
      </c>
      <c r="AH66" s="6" t="e">
        <f>_xlfn.XLOOKUP(Table1[[#This Row],[Column1]],'Chi tiết tt Mega gửi'!P:P,'Chi tiết tt Mega gửi'!N:N)</f>
        <v>#N/A</v>
      </c>
    </row>
    <row r="67" spans="1:34" ht="25.5" customHeight="1" x14ac:dyDescent="0.2">
      <c r="A67" s="54" t="s">
        <v>101</v>
      </c>
      <c r="B67" s="54" t="s">
        <v>102</v>
      </c>
      <c r="C67" s="55">
        <v>45992</v>
      </c>
      <c r="D67" s="54" t="s">
        <v>14677</v>
      </c>
      <c r="E67" s="55">
        <v>45992</v>
      </c>
      <c r="F67" s="54" t="s">
        <v>18801</v>
      </c>
      <c r="G67" s="54" t="s">
        <v>14678</v>
      </c>
      <c r="H67" s="56">
        <v>1072050</v>
      </c>
      <c r="I67" s="57">
        <v>0</v>
      </c>
      <c r="J67" s="56">
        <v>85764</v>
      </c>
      <c r="K67" s="56">
        <v>1157814</v>
      </c>
      <c r="L67" s="64" t="s">
        <v>41</v>
      </c>
      <c r="M67" s="6">
        <v>46034</v>
      </c>
      <c r="O67" s="32">
        <f>IF(Table1[[#This Row],[Phân loại]]="Tồn đầu kỳ",Table1[[#This Row],[Tổng giá trị]],0)</f>
        <v>1157814</v>
      </c>
      <c r="P67" s="7">
        <f>IF(Table1[[#This Row],[Số còn phải thu ĐK]]&lt;&gt;0,0,IF(Table1[[#This Row],[Phân loại]]="Bán hàng",Table1[[#This Row],[Tổng giá trị]],-Table1[[#This Row],[Tổng giá trị]]))</f>
        <v>0</v>
      </c>
      <c r="Q67" s="32">
        <f t="shared" si="0"/>
        <v>1157814</v>
      </c>
      <c r="R67" s="7">
        <f>Table1[[#This Row],[Số còn phải thu ĐK]]+Table1[[#This Row],[Giá Trị HD sau CK]]-Table1[[#This Row],[Số tiền đã thu]]</f>
        <v>0</v>
      </c>
      <c r="S67" s="6">
        <f>IF(Table1[[#This Row],[Ngày hóa đơn]]&lt;&gt;"",Table1[[#This Row],[Ngày hóa đơn]],IF(Table1[[#This Row],[Ngày hạch toán]]&lt;&gt;"",Table1[[#This Row],[Ngày hạch toán]],""))</f>
        <v>45992</v>
      </c>
      <c r="T67" s="7"/>
      <c r="U67" s="6">
        <f>IF(Table1[[#This Row],[Ngày tính CN]]="","",S67+T67)</f>
        <v>45992</v>
      </c>
      <c r="V67" s="32">
        <f ca="1">IF(Table1[[#This Row],[Hạn thanh toán]]="","",IF((U67-NOW())&lt;0,0,(U67-NOW())))</f>
        <v>0</v>
      </c>
      <c r="W67" s="32"/>
      <c r="X67" s="32" t="str">
        <f t="shared" ca="1" si="1"/>
        <v/>
      </c>
      <c r="Y67" s="2" t="str">
        <f t="shared" si="2"/>
        <v>Đã thanh toán</v>
      </c>
      <c r="Z67" s="42">
        <f t="shared" si="3"/>
        <v>45992</v>
      </c>
      <c r="AA67" s="42">
        <f t="shared" si="4"/>
        <v>46034</v>
      </c>
      <c r="AD67" s="2" t="str">
        <f>VLOOKUP($A67,MA_KH!$A:$Q,MA_KH!O$1,0)</f>
        <v>MEGA</v>
      </c>
      <c r="AE67" s="2" t="str">
        <f>VLOOKUP($A67,MA_KH!$A:$Q,MA_KH!P$1,0)</f>
        <v>CÔNG TY TNHH MM MEGA MARKET (VIỆT NAM)</v>
      </c>
      <c r="AG67" s="2" t="str">
        <f>(Table1[[#This Row],[Số hóa đơn]])&amp;IF(OR(Table1[[#This Row],[Phân loại]]="Hàng trả",Table1[[#This Row],[Phân loại]]="Giảm công nợ"),-Table1[[#This Row],[Tổng giá trị]],Table1[[#This Row],[Tổng giá trị]])</f>
        <v>000823741157814</v>
      </c>
      <c r="AH67" s="6" t="e">
        <f>_xlfn.XLOOKUP(Table1[[#This Row],[Column1]],'Chi tiết tt Mega gửi'!P:P,'Chi tiết tt Mega gửi'!N:N)</f>
        <v>#N/A</v>
      </c>
    </row>
    <row r="68" spans="1:34" ht="25.5" customHeight="1" x14ac:dyDescent="0.2">
      <c r="A68" s="54" t="s">
        <v>101</v>
      </c>
      <c r="B68" s="54" t="s">
        <v>102</v>
      </c>
      <c r="C68" s="55">
        <v>45992</v>
      </c>
      <c r="D68" s="54" t="s">
        <v>14679</v>
      </c>
      <c r="E68" s="55">
        <v>45992</v>
      </c>
      <c r="F68" s="54" t="s">
        <v>18802</v>
      </c>
      <c r="G68" s="54" t="s">
        <v>14680</v>
      </c>
      <c r="H68" s="56">
        <v>326250</v>
      </c>
      <c r="I68" s="57">
        <v>0</v>
      </c>
      <c r="J68" s="56">
        <v>26100</v>
      </c>
      <c r="K68" s="56">
        <v>352350</v>
      </c>
      <c r="L68" s="64" t="s">
        <v>41</v>
      </c>
      <c r="M68" s="6">
        <v>46034</v>
      </c>
      <c r="O68" s="32">
        <f>IF(Table1[[#This Row],[Phân loại]]="Tồn đầu kỳ",Table1[[#This Row],[Tổng giá trị]],0)</f>
        <v>352350</v>
      </c>
      <c r="P68" s="7">
        <f>IF(Table1[[#This Row],[Số còn phải thu ĐK]]&lt;&gt;0,0,IF(Table1[[#This Row],[Phân loại]]="Bán hàng",Table1[[#This Row],[Tổng giá trị]],-Table1[[#This Row],[Tổng giá trị]]))</f>
        <v>0</v>
      </c>
      <c r="Q68" s="32">
        <f t="shared" ref="Q68:Q131" si="5">IF(M68&lt;&gt;"",IF(O68&lt;&gt;0,O68,P68),0)</f>
        <v>352350</v>
      </c>
      <c r="R68" s="7">
        <f>Table1[[#This Row],[Số còn phải thu ĐK]]+Table1[[#This Row],[Giá Trị HD sau CK]]-Table1[[#This Row],[Số tiền đã thu]]</f>
        <v>0</v>
      </c>
      <c r="S68" s="6">
        <f>IF(Table1[[#This Row],[Ngày hóa đơn]]&lt;&gt;"",Table1[[#This Row],[Ngày hóa đơn]],IF(Table1[[#This Row],[Ngày hạch toán]]&lt;&gt;"",Table1[[#This Row],[Ngày hạch toán]],""))</f>
        <v>45992</v>
      </c>
      <c r="T68" s="7"/>
      <c r="U68" s="6">
        <f>IF(Table1[[#This Row],[Ngày tính CN]]="","",S68+T68)</f>
        <v>45992</v>
      </c>
      <c r="V68" s="32">
        <f ca="1">IF(Table1[[#This Row],[Hạn thanh toán]]="","",IF((U68-NOW())&lt;0,0,(U68-NOW())))</f>
        <v>0</v>
      </c>
      <c r="W68" s="32"/>
      <c r="X68" s="32" t="str">
        <f t="shared" ref="X68:X131" ca="1" si="6">IF(OR(U68="",R68=0),"",IF((U68-NOW())&lt;0,-(U68-NOW()),0))</f>
        <v/>
      </c>
      <c r="Y68" s="2" t="str">
        <f t="shared" ref="Y68:Y131" si="7">IF(R68=0,"Đã thanh toán",IF(X68="","",IF(X68&lt;=0,"Chưa đến hạn thanh toán",IF(X68&lt;=30,"Nợ quá hạn 30 ngày",IF(X68&lt;=60,"Nợ quá hạn từ 30 ngày đến 60 ngày",IF(X68&lt;=90,"Nợ quá hạn từ 60 ngày đến 90 ngày",IF(X68&lt;=120,"Nợ quá hạn từ 90 ngày đến 120 ngày","Nợ quá hạn hơn 120 ngày có khả năng mất thanh toán")))))))</f>
        <v>Đã thanh toán</v>
      </c>
      <c r="Z68" s="42">
        <f t="shared" ref="Z68:Z131" si="8">IF(S68="","",S68)</f>
        <v>45992</v>
      </c>
      <c r="AA68" s="42">
        <f t="shared" ref="AA68:AA131" si="9">IF(M68="","",M68)</f>
        <v>46034</v>
      </c>
      <c r="AD68" s="2" t="str">
        <f>VLOOKUP($A68,MA_KH!$A:$Q,MA_KH!O$1,0)</f>
        <v>MEGA</v>
      </c>
      <c r="AE68" s="2" t="str">
        <f>VLOOKUP($A68,MA_KH!$A:$Q,MA_KH!P$1,0)</f>
        <v>CÔNG TY TNHH MM MEGA MARKET (VIỆT NAM)</v>
      </c>
      <c r="AG68" s="2" t="str">
        <f>(Table1[[#This Row],[Số hóa đơn]])&amp;IF(OR(Table1[[#This Row],[Phân loại]]="Hàng trả",Table1[[#This Row],[Phân loại]]="Giảm công nợ"),-Table1[[#This Row],[Tổng giá trị]],Table1[[#This Row],[Tổng giá trị]])</f>
        <v>00082384352350</v>
      </c>
      <c r="AH68" s="6" t="e">
        <f>_xlfn.XLOOKUP(Table1[[#This Row],[Column1]],'Chi tiết tt Mega gửi'!P:P,'Chi tiết tt Mega gửi'!N:N)</f>
        <v>#N/A</v>
      </c>
    </row>
    <row r="69" spans="1:34" ht="25.5" customHeight="1" x14ac:dyDescent="0.2">
      <c r="A69" s="54" t="s">
        <v>101</v>
      </c>
      <c r="B69" s="54" t="s">
        <v>102</v>
      </c>
      <c r="C69" s="55">
        <v>45992</v>
      </c>
      <c r="D69" s="54" t="s">
        <v>14681</v>
      </c>
      <c r="E69" s="55">
        <v>45992</v>
      </c>
      <c r="F69" s="54" t="s">
        <v>18803</v>
      </c>
      <c r="G69" s="54" t="s">
        <v>14682</v>
      </c>
      <c r="H69" s="56">
        <v>991190</v>
      </c>
      <c r="I69" s="57">
        <v>0</v>
      </c>
      <c r="J69" s="56">
        <v>79295</v>
      </c>
      <c r="K69" s="56">
        <v>1070485</v>
      </c>
      <c r="L69" s="64" t="s">
        <v>41</v>
      </c>
      <c r="M69" s="6">
        <v>46034</v>
      </c>
      <c r="O69" s="32">
        <f>IF(Table1[[#This Row],[Phân loại]]="Tồn đầu kỳ",Table1[[#This Row],[Tổng giá trị]],0)</f>
        <v>1070485</v>
      </c>
      <c r="P69" s="7">
        <f>IF(Table1[[#This Row],[Số còn phải thu ĐK]]&lt;&gt;0,0,IF(Table1[[#This Row],[Phân loại]]="Bán hàng",Table1[[#This Row],[Tổng giá trị]],-Table1[[#This Row],[Tổng giá trị]]))</f>
        <v>0</v>
      </c>
      <c r="Q69" s="32">
        <f t="shared" si="5"/>
        <v>1070485</v>
      </c>
      <c r="R69" s="7">
        <f>Table1[[#This Row],[Số còn phải thu ĐK]]+Table1[[#This Row],[Giá Trị HD sau CK]]-Table1[[#This Row],[Số tiền đã thu]]</f>
        <v>0</v>
      </c>
      <c r="S69" s="6">
        <f>IF(Table1[[#This Row],[Ngày hóa đơn]]&lt;&gt;"",Table1[[#This Row],[Ngày hóa đơn]],IF(Table1[[#This Row],[Ngày hạch toán]]&lt;&gt;"",Table1[[#This Row],[Ngày hạch toán]],""))</f>
        <v>45992</v>
      </c>
      <c r="T69" s="7"/>
      <c r="U69" s="6">
        <f>IF(Table1[[#This Row],[Ngày tính CN]]="","",S69+T69)</f>
        <v>45992</v>
      </c>
      <c r="V69" s="32">
        <f ca="1">IF(Table1[[#This Row],[Hạn thanh toán]]="","",IF((U69-NOW())&lt;0,0,(U69-NOW())))</f>
        <v>0</v>
      </c>
      <c r="W69" s="32"/>
      <c r="X69" s="32" t="str">
        <f t="shared" ca="1" si="6"/>
        <v/>
      </c>
      <c r="Y69" s="2" t="str">
        <f t="shared" si="7"/>
        <v>Đã thanh toán</v>
      </c>
      <c r="Z69" s="42">
        <f t="shared" si="8"/>
        <v>45992</v>
      </c>
      <c r="AA69" s="42">
        <f t="shared" si="9"/>
        <v>46034</v>
      </c>
      <c r="AD69" s="2" t="str">
        <f>VLOOKUP($A69,MA_KH!$A:$Q,MA_KH!O$1,0)</f>
        <v>MEGA</v>
      </c>
      <c r="AE69" s="2" t="str">
        <f>VLOOKUP($A69,MA_KH!$A:$Q,MA_KH!P$1,0)</f>
        <v>CÔNG TY TNHH MM MEGA MARKET (VIỆT NAM)</v>
      </c>
      <c r="AG69" s="2" t="str">
        <f>(Table1[[#This Row],[Số hóa đơn]])&amp;IF(OR(Table1[[#This Row],[Phân loại]]="Hàng trả",Table1[[#This Row],[Phân loại]]="Giảm công nợ"),-Table1[[#This Row],[Tổng giá trị]],Table1[[#This Row],[Tổng giá trị]])</f>
        <v>000823831070485</v>
      </c>
      <c r="AH69" s="6" t="e">
        <f>_xlfn.XLOOKUP(Table1[[#This Row],[Column1]],'Chi tiết tt Mega gửi'!P:P,'Chi tiết tt Mega gửi'!N:N)</f>
        <v>#N/A</v>
      </c>
    </row>
    <row r="70" spans="1:34" ht="25.5" customHeight="1" x14ac:dyDescent="0.2">
      <c r="A70" s="58" t="s">
        <v>101</v>
      </c>
      <c r="B70" s="58" t="s">
        <v>102</v>
      </c>
      <c r="C70" s="59">
        <v>45992</v>
      </c>
      <c r="D70" s="58" t="s">
        <v>14683</v>
      </c>
      <c r="E70" s="59">
        <v>45992</v>
      </c>
      <c r="F70" s="58" t="s">
        <v>18804</v>
      </c>
      <c r="G70" s="58" t="s">
        <v>14684</v>
      </c>
      <c r="H70" s="60">
        <v>501830</v>
      </c>
      <c r="I70" s="61">
        <v>0</v>
      </c>
      <c r="J70" s="60">
        <v>40146</v>
      </c>
      <c r="K70" s="60">
        <v>541976</v>
      </c>
      <c r="L70" s="64" t="s">
        <v>41</v>
      </c>
      <c r="M70" s="6">
        <v>46034</v>
      </c>
      <c r="O70" s="32">
        <f>IF(Table1[[#This Row],[Phân loại]]="Tồn đầu kỳ",Table1[[#This Row],[Tổng giá trị]],0)</f>
        <v>541976</v>
      </c>
      <c r="P70" s="7">
        <f>IF(Table1[[#This Row],[Số còn phải thu ĐK]]&lt;&gt;0,0,IF(Table1[[#This Row],[Phân loại]]="Bán hàng",Table1[[#This Row],[Tổng giá trị]],-Table1[[#This Row],[Tổng giá trị]]))</f>
        <v>0</v>
      </c>
      <c r="Q70" s="32">
        <f t="shared" si="5"/>
        <v>541976</v>
      </c>
      <c r="R70" s="7">
        <f>Table1[[#This Row],[Số còn phải thu ĐK]]+Table1[[#This Row],[Giá Trị HD sau CK]]-Table1[[#This Row],[Số tiền đã thu]]</f>
        <v>0</v>
      </c>
      <c r="S70" s="6">
        <f>IF(Table1[[#This Row],[Ngày hóa đơn]]&lt;&gt;"",Table1[[#This Row],[Ngày hóa đơn]],IF(Table1[[#This Row],[Ngày hạch toán]]&lt;&gt;"",Table1[[#This Row],[Ngày hạch toán]],""))</f>
        <v>45992</v>
      </c>
      <c r="T70" s="7"/>
      <c r="U70" s="6">
        <f>IF(Table1[[#This Row],[Ngày tính CN]]="","",S70+T70)</f>
        <v>45992</v>
      </c>
      <c r="V70" s="32">
        <f ca="1">IF(Table1[[#This Row],[Hạn thanh toán]]="","",IF((U70-NOW())&lt;0,0,(U70-NOW())))</f>
        <v>0</v>
      </c>
      <c r="W70" s="32"/>
      <c r="X70" s="32" t="str">
        <f t="shared" ca="1" si="6"/>
        <v/>
      </c>
      <c r="Y70" s="2" t="str">
        <f t="shared" si="7"/>
        <v>Đã thanh toán</v>
      </c>
      <c r="Z70" s="42">
        <f t="shared" si="8"/>
        <v>45992</v>
      </c>
      <c r="AA70" s="42">
        <f t="shared" si="9"/>
        <v>46034</v>
      </c>
      <c r="AD70" s="2" t="str">
        <f>VLOOKUP($A70,MA_KH!$A:$Q,MA_KH!O$1,0)</f>
        <v>MEGA</v>
      </c>
      <c r="AE70" s="2" t="str">
        <f>VLOOKUP($A70,MA_KH!$A:$Q,MA_KH!P$1,0)</f>
        <v>CÔNG TY TNHH MM MEGA MARKET (VIỆT NAM)</v>
      </c>
      <c r="AG70" s="2" t="str">
        <f>(Table1[[#This Row],[Số hóa đơn]])&amp;IF(OR(Table1[[#This Row],[Phân loại]]="Hàng trả",Table1[[#This Row],[Phân loại]]="Giảm công nợ"),-Table1[[#This Row],[Tổng giá trị]],Table1[[#This Row],[Tổng giá trị]])</f>
        <v>00082385541976</v>
      </c>
      <c r="AH70" s="6" t="e">
        <f>_xlfn.XLOOKUP(Table1[[#This Row],[Column1]],'Chi tiết tt Mega gửi'!P:P,'Chi tiết tt Mega gửi'!N:N)</f>
        <v>#N/A</v>
      </c>
    </row>
    <row r="71" spans="1:34" ht="25.5" customHeight="1" x14ac:dyDescent="0.2">
      <c r="A71" s="54" t="s">
        <v>195</v>
      </c>
      <c r="B71" s="54" t="s">
        <v>196</v>
      </c>
      <c r="C71" s="55">
        <v>45992</v>
      </c>
      <c r="D71" s="54" t="s">
        <v>14685</v>
      </c>
      <c r="E71" s="55">
        <v>45992</v>
      </c>
      <c r="F71" s="54" t="s">
        <v>18805</v>
      </c>
      <c r="G71" s="54" t="s">
        <v>14686</v>
      </c>
      <c r="H71" s="56">
        <v>446425</v>
      </c>
      <c r="I71" s="57">
        <v>0</v>
      </c>
      <c r="J71" s="56">
        <v>35714</v>
      </c>
      <c r="K71" s="56">
        <v>482139</v>
      </c>
      <c r="L71" s="64" t="s">
        <v>41</v>
      </c>
      <c r="M71" s="6">
        <v>46034</v>
      </c>
      <c r="O71" s="32">
        <f>IF(Table1[[#This Row],[Phân loại]]="Tồn đầu kỳ",Table1[[#This Row],[Tổng giá trị]],0)</f>
        <v>482139</v>
      </c>
      <c r="P71" s="7">
        <f>IF(Table1[[#This Row],[Số còn phải thu ĐK]]&lt;&gt;0,0,IF(Table1[[#This Row],[Phân loại]]="Bán hàng",Table1[[#This Row],[Tổng giá trị]],-Table1[[#This Row],[Tổng giá trị]]))</f>
        <v>0</v>
      </c>
      <c r="Q71" s="32">
        <f t="shared" si="5"/>
        <v>482139</v>
      </c>
      <c r="R71" s="7">
        <f>Table1[[#This Row],[Số còn phải thu ĐK]]+Table1[[#This Row],[Giá Trị HD sau CK]]-Table1[[#This Row],[Số tiền đã thu]]</f>
        <v>0</v>
      </c>
      <c r="S71" s="6">
        <f>IF(Table1[[#This Row],[Ngày hóa đơn]]&lt;&gt;"",Table1[[#This Row],[Ngày hóa đơn]],IF(Table1[[#This Row],[Ngày hạch toán]]&lt;&gt;"",Table1[[#This Row],[Ngày hạch toán]],""))</f>
        <v>45992</v>
      </c>
      <c r="T71" s="7"/>
      <c r="U71" s="6">
        <f>IF(Table1[[#This Row],[Ngày tính CN]]="","",S71+T71)</f>
        <v>45992</v>
      </c>
      <c r="V71" s="32">
        <f ca="1">IF(Table1[[#This Row],[Hạn thanh toán]]="","",IF((U71-NOW())&lt;0,0,(U71-NOW())))</f>
        <v>0</v>
      </c>
      <c r="W71" s="32"/>
      <c r="X71" s="32" t="str">
        <f t="shared" ca="1" si="6"/>
        <v/>
      </c>
      <c r="Y71" s="2" t="str">
        <f t="shared" si="7"/>
        <v>Đã thanh toán</v>
      </c>
      <c r="Z71" s="42">
        <f t="shared" si="8"/>
        <v>45992</v>
      </c>
      <c r="AA71" s="42">
        <f t="shared" si="9"/>
        <v>46034</v>
      </c>
      <c r="AD71" s="2" t="str">
        <f>VLOOKUP($A71,MA_KH!$A:$Q,MA_KH!O$1,0)</f>
        <v>MEGA</v>
      </c>
      <c r="AE71" s="2" t="str">
        <f>VLOOKUP($A71,MA_KH!$A:$Q,MA_KH!P$1,0)</f>
        <v>CÔNG TY TNHH MM MEGA MARKET (VIỆT NAM)</v>
      </c>
      <c r="AG71" s="2" t="str">
        <f>(Table1[[#This Row],[Số hóa đơn]])&amp;IF(OR(Table1[[#This Row],[Phân loại]]="Hàng trả",Table1[[#This Row],[Phân loại]]="Giảm công nợ"),-Table1[[#This Row],[Tổng giá trị]],Table1[[#This Row],[Tổng giá trị]])</f>
        <v>00081294482139</v>
      </c>
      <c r="AH71" s="6" t="e">
        <f>_xlfn.XLOOKUP(Table1[[#This Row],[Column1]],'Chi tiết tt Mega gửi'!P:P,'Chi tiết tt Mega gửi'!N:N)</f>
        <v>#N/A</v>
      </c>
    </row>
    <row r="72" spans="1:34" ht="25.5" customHeight="1" x14ac:dyDescent="0.2">
      <c r="A72" s="54" t="s">
        <v>191</v>
      </c>
      <c r="B72" s="54" t="s">
        <v>192</v>
      </c>
      <c r="C72" s="55">
        <v>45992</v>
      </c>
      <c r="D72" s="54" t="s">
        <v>14687</v>
      </c>
      <c r="E72" s="55">
        <v>45992</v>
      </c>
      <c r="F72" s="54" t="s">
        <v>18806</v>
      </c>
      <c r="G72" s="54" t="s">
        <v>14688</v>
      </c>
      <c r="H72" s="56">
        <v>903294</v>
      </c>
      <c r="I72" s="57">
        <v>0</v>
      </c>
      <c r="J72" s="56">
        <v>72264</v>
      </c>
      <c r="K72" s="56">
        <v>975558</v>
      </c>
      <c r="L72" s="64" t="s">
        <v>41</v>
      </c>
      <c r="M72" s="6">
        <v>46034</v>
      </c>
      <c r="O72" s="32">
        <f>IF(Table1[[#This Row],[Phân loại]]="Tồn đầu kỳ",Table1[[#This Row],[Tổng giá trị]],0)</f>
        <v>975558</v>
      </c>
      <c r="P72" s="7">
        <f>IF(Table1[[#This Row],[Số còn phải thu ĐK]]&lt;&gt;0,0,IF(Table1[[#This Row],[Phân loại]]="Bán hàng",Table1[[#This Row],[Tổng giá trị]],-Table1[[#This Row],[Tổng giá trị]]))</f>
        <v>0</v>
      </c>
      <c r="Q72" s="32">
        <f t="shared" si="5"/>
        <v>975558</v>
      </c>
      <c r="R72" s="7">
        <f>Table1[[#This Row],[Số còn phải thu ĐK]]+Table1[[#This Row],[Giá Trị HD sau CK]]-Table1[[#This Row],[Số tiền đã thu]]</f>
        <v>0</v>
      </c>
      <c r="S72" s="6">
        <f>IF(Table1[[#This Row],[Ngày hóa đơn]]&lt;&gt;"",Table1[[#This Row],[Ngày hóa đơn]],IF(Table1[[#This Row],[Ngày hạch toán]]&lt;&gt;"",Table1[[#This Row],[Ngày hạch toán]],""))</f>
        <v>45992</v>
      </c>
      <c r="T72" s="7"/>
      <c r="U72" s="6">
        <f>IF(Table1[[#This Row],[Ngày tính CN]]="","",S72+T72)</f>
        <v>45992</v>
      </c>
      <c r="V72" s="32">
        <f ca="1">IF(Table1[[#This Row],[Hạn thanh toán]]="","",IF((U72-NOW())&lt;0,0,(U72-NOW())))</f>
        <v>0</v>
      </c>
      <c r="W72" s="32"/>
      <c r="X72" s="32" t="str">
        <f t="shared" ca="1" si="6"/>
        <v/>
      </c>
      <c r="Y72" s="2" t="str">
        <f t="shared" si="7"/>
        <v>Đã thanh toán</v>
      </c>
      <c r="Z72" s="42">
        <f t="shared" si="8"/>
        <v>45992</v>
      </c>
      <c r="AA72" s="42">
        <f t="shared" si="9"/>
        <v>46034</v>
      </c>
      <c r="AD72" s="2" t="str">
        <f>VLOOKUP($A72,MA_KH!$A:$Q,MA_KH!O$1,0)</f>
        <v>MEGA</v>
      </c>
      <c r="AE72" s="2" t="str">
        <f>VLOOKUP($A72,MA_KH!$A:$Q,MA_KH!P$1,0)</f>
        <v>CÔNG TY TNHH MM MEGA MARKET (VIỆT NAM)</v>
      </c>
      <c r="AG72" s="2" t="str">
        <f>(Table1[[#This Row],[Số hóa đơn]])&amp;IF(OR(Table1[[#This Row],[Phân loại]]="Hàng trả",Table1[[#This Row],[Phân loại]]="Giảm công nợ"),-Table1[[#This Row],[Tổng giá trị]],Table1[[#This Row],[Tổng giá trị]])</f>
        <v>00081295975558</v>
      </c>
      <c r="AH72" s="6" t="e">
        <f>_xlfn.XLOOKUP(Table1[[#This Row],[Column1]],'Chi tiết tt Mega gửi'!P:P,'Chi tiết tt Mega gửi'!N:N)</f>
        <v>#N/A</v>
      </c>
    </row>
    <row r="73" spans="1:34" ht="25.5" customHeight="1" x14ac:dyDescent="0.2">
      <c r="A73" s="54" t="s">
        <v>199</v>
      </c>
      <c r="B73" s="54" t="s">
        <v>200</v>
      </c>
      <c r="C73" s="55">
        <v>45992</v>
      </c>
      <c r="D73" s="54" t="s">
        <v>14689</v>
      </c>
      <c r="E73" s="55">
        <v>45992</v>
      </c>
      <c r="F73" s="54" t="s">
        <v>18807</v>
      </c>
      <c r="G73" s="54" t="s">
        <v>14690</v>
      </c>
      <c r="H73" s="56">
        <v>3372510</v>
      </c>
      <c r="I73" s="57">
        <v>0</v>
      </c>
      <c r="J73" s="56">
        <v>269801</v>
      </c>
      <c r="K73" s="56">
        <v>3642311</v>
      </c>
      <c r="L73" s="64" t="s">
        <v>41</v>
      </c>
      <c r="M73" s="6">
        <v>46034</v>
      </c>
      <c r="O73" s="32">
        <f>IF(Table1[[#This Row],[Phân loại]]="Tồn đầu kỳ",Table1[[#This Row],[Tổng giá trị]],0)</f>
        <v>3642311</v>
      </c>
      <c r="P73" s="7">
        <f>IF(Table1[[#This Row],[Số còn phải thu ĐK]]&lt;&gt;0,0,IF(Table1[[#This Row],[Phân loại]]="Bán hàng",Table1[[#This Row],[Tổng giá trị]],-Table1[[#This Row],[Tổng giá trị]]))</f>
        <v>0</v>
      </c>
      <c r="Q73" s="32">
        <f t="shared" si="5"/>
        <v>3642311</v>
      </c>
      <c r="R73" s="7">
        <f>Table1[[#This Row],[Số còn phải thu ĐK]]+Table1[[#This Row],[Giá Trị HD sau CK]]-Table1[[#This Row],[Số tiền đã thu]]</f>
        <v>0</v>
      </c>
      <c r="S73" s="6">
        <f>IF(Table1[[#This Row],[Ngày hóa đơn]]&lt;&gt;"",Table1[[#This Row],[Ngày hóa đơn]],IF(Table1[[#This Row],[Ngày hạch toán]]&lt;&gt;"",Table1[[#This Row],[Ngày hạch toán]],""))</f>
        <v>45992</v>
      </c>
      <c r="T73" s="7"/>
      <c r="U73" s="6">
        <f>IF(Table1[[#This Row],[Ngày tính CN]]="","",S73+T73)</f>
        <v>45992</v>
      </c>
      <c r="V73" s="32">
        <f ca="1">IF(Table1[[#This Row],[Hạn thanh toán]]="","",IF((U73-NOW())&lt;0,0,(U73-NOW())))</f>
        <v>0</v>
      </c>
      <c r="W73" s="32"/>
      <c r="X73" s="32" t="str">
        <f t="shared" ca="1" si="6"/>
        <v/>
      </c>
      <c r="Y73" s="2" t="str">
        <f t="shared" si="7"/>
        <v>Đã thanh toán</v>
      </c>
      <c r="Z73" s="42">
        <f t="shared" si="8"/>
        <v>45992</v>
      </c>
      <c r="AA73" s="42">
        <f t="shared" si="9"/>
        <v>46034</v>
      </c>
      <c r="AD73" s="2" t="str">
        <f>VLOOKUP($A73,MA_KH!$A:$Q,MA_KH!O$1,0)</f>
        <v>MEGA</v>
      </c>
      <c r="AE73" s="2" t="str">
        <f>VLOOKUP($A73,MA_KH!$A:$Q,MA_KH!P$1,0)</f>
        <v>CÔNG TY TNHH MM MEGA MARKET (VIỆT NAM)</v>
      </c>
      <c r="AG73" s="2" t="str">
        <f>(Table1[[#This Row],[Số hóa đơn]])&amp;IF(OR(Table1[[#This Row],[Phân loại]]="Hàng trả",Table1[[#This Row],[Phân loại]]="Giảm công nợ"),-Table1[[#This Row],[Tổng giá trị]],Table1[[#This Row],[Tổng giá trị]])</f>
        <v>000812963642311</v>
      </c>
      <c r="AH73" s="6" t="e">
        <f>_xlfn.XLOOKUP(Table1[[#This Row],[Column1]],'Chi tiết tt Mega gửi'!P:P,'Chi tiết tt Mega gửi'!N:N)</f>
        <v>#N/A</v>
      </c>
    </row>
    <row r="74" spans="1:34" ht="25.5" customHeight="1" x14ac:dyDescent="0.2">
      <c r="A74" s="58" t="s">
        <v>252</v>
      </c>
      <c r="B74" s="58" t="s">
        <v>253</v>
      </c>
      <c r="C74" s="59">
        <v>45992</v>
      </c>
      <c r="D74" s="58" t="s">
        <v>14691</v>
      </c>
      <c r="E74" s="59">
        <v>45992</v>
      </c>
      <c r="F74" s="58" t="s">
        <v>18808</v>
      </c>
      <c r="G74" s="58" t="s">
        <v>14692</v>
      </c>
      <c r="H74" s="60">
        <v>446425</v>
      </c>
      <c r="I74" s="61">
        <v>0</v>
      </c>
      <c r="J74" s="60">
        <v>35714</v>
      </c>
      <c r="K74" s="60">
        <v>482139</v>
      </c>
      <c r="L74" s="64" t="s">
        <v>41</v>
      </c>
      <c r="M74" s="6">
        <v>46034</v>
      </c>
      <c r="O74" s="32">
        <f>IF(Table1[[#This Row],[Phân loại]]="Tồn đầu kỳ",Table1[[#This Row],[Tổng giá trị]],0)</f>
        <v>482139</v>
      </c>
      <c r="P74" s="7">
        <f>IF(Table1[[#This Row],[Số còn phải thu ĐK]]&lt;&gt;0,0,IF(Table1[[#This Row],[Phân loại]]="Bán hàng",Table1[[#This Row],[Tổng giá trị]],-Table1[[#This Row],[Tổng giá trị]]))</f>
        <v>0</v>
      </c>
      <c r="Q74" s="32">
        <f t="shared" si="5"/>
        <v>482139</v>
      </c>
      <c r="R74" s="7">
        <f>Table1[[#This Row],[Số còn phải thu ĐK]]+Table1[[#This Row],[Giá Trị HD sau CK]]-Table1[[#This Row],[Số tiền đã thu]]</f>
        <v>0</v>
      </c>
      <c r="S74" s="6">
        <f>IF(Table1[[#This Row],[Ngày hóa đơn]]&lt;&gt;"",Table1[[#This Row],[Ngày hóa đơn]],IF(Table1[[#This Row],[Ngày hạch toán]]&lt;&gt;"",Table1[[#This Row],[Ngày hạch toán]],""))</f>
        <v>45992</v>
      </c>
      <c r="T74" s="7"/>
      <c r="U74" s="6">
        <f>IF(Table1[[#This Row],[Ngày tính CN]]="","",S74+T74)</f>
        <v>45992</v>
      </c>
      <c r="V74" s="32">
        <f ca="1">IF(Table1[[#This Row],[Hạn thanh toán]]="","",IF((U74-NOW())&lt;0,0,(U74-NOW())))</f>
        <v>0</v>
      </c>
      <c r="W74" s="32"/>
      <c r="X74" s="32" t="str">
        <f t="shared" ca="1" si="6"/>
        <v/>
      </c>
      <c r="Y74" s="2" t="str">
        <f t="shared" si="7"/>
        <v>Đã thanh toán</v>
      </c>
      <c r="Z74" s="42">
        <f t="shared" si="8"/>
        <v>45992</v>
      </c>
      <c r="AA74" s="42">
        <f t="shared" si="9"/>
        <v>46034</v>
      </c>
      <c r="AD74" s="2" t="str">
        <f>VLOOKUP($A74,MA_KH!$A:$Q,MA_KH!O$1,0)</f>
        <v>MEGA</v>
      </c>
      <c r="AE74" s="2" t="str">
        <f>VLOOKUP($A74,MA_KH!$A:$Q,MA_KH!P$1,0)</f>
        <v>CÔNG TY TNHH MM MEGA MARKET (VIỆT NAM)</v>
      </c>
      <c r="AG74" s="2" t="str">
        <f>(Table1[[#This Row],[Số hóa đơn]])&amp;IF(OR(Table1[[#This Row],[Phân loại]]="Hàng trả",Table1[[#This Row],[Phân loại]]="Giảm công nợ"),-Table1[[#This Row],[Tổng giá trị]],Table1[[#This Row],[Tổng giá trị]])</f>
        <v>00081297482139</v>
      </c>
      <c r="AH74" s="6" t="e">
        <f>_xlfn.XLOOKUP(Table1[[#This Row],[Column1]],'Chi tiết tt Mega gửi'!P:P,'Chi tiết tt Mega gửi'!N:N)</f>
        <v>#N/A</v>
      </c>
    </row>
    <row r="75" spans="1:34" ht="25.5" customHeight="1" x14ac:dyDescent="0.2">
      <c r="A75" s="58" t="s">
        <v>101</v>
      </c>
      <c r="B75" s="58" t="s">
        <v>102</v>
      </c>
      <c r="C75" s="59">
        <v>45993</v>
      </c>
      <c r="D75" s="58" t="s">
        <v>14693</v>
      </c>
      <c r="E75" s="59">
        <v>45993</v>
      </c>
      <c r="F75" s="58" t="s">
        <v>18809</v>
      </c>
      <c r="G75" s="58" t="s">
        <v>14694</v>
      </c>
      <c r="H75" s="60">
        <v>892850</v>
      </c>
      <c r="I75" s="61">
        <v>0</v>
      </c>
      <c r="J75" s="60">
        <v>71428</v>
      </c>
      <c r="K75" s="60">
        <v>964278</v>
      </c>
      <c r="L75" s="64" t="s">
        <v>41</v>
      </c>
      <c r="M75" s="6">
        <v>46034</v>
      </c>
      <c r="O75" s="32">
        <f>IF(Table1[[#This Row],[Phân loại]]="Tồn đầu kỳ",Table1[[#This Row],[Tổng giá trị]],0)</f>
        <v>964278</v>
      </c>
      <c r="P75" s="7">
        <f>IF(Table1[[#This Row],[Số còn phải thu ĐK]]&lt;&gt;0,0,IF(Table1[[#This Row],[Phân loại]]="Bán hàng",Table1[[#This Row],[Tổng giá trị]],-Table1[[#This Row],[Tổng giá trị]]))</f>
        <v>0</v>
      </c>
      <c r="Q75" s="32">
        <f t="shared" si="5"/>
        <v>964278</v>
      </c>
      <c r="R75" s="7">
        <f>Table1[[#This Row],[Số còn phải thu ĐK]]+Table1[[#This Row],[Giá Trị HD sau CK]]-Table1[[#This Row],[Số tiền đã thu]]</f>
        <v>0</v>
      </c>
      <c r="S75" s="6">
        <f>IF(Table1[[#This Row],[Ngày hóa đơn]]&lt;&gt;"",Table1[[#This Row],[Ngày hóa đơn]],IF(Table1[[#This Row],[Ngày hạch toán]]&lt;&gt;"",Table1[[#This Row],[Ngày hạch toán]],""))</f>
        <v>45993</v>
      </c>
      <c r="T75" s="7"/>
      <c r="U75" s="6">
        <f>IF(Table1[[#This Row],[Ngày tính CN]]="","",S75+T75)</f>
        <v>45993</v>
      </c>
      <c r="V75" s="32">
        <f ca="1">IF(Table1[[#This Row],[Hạn thanh toán]]="","",IF((U75-NOW())&lt;0,0,(U75-NOW())))</f>
        <v>0</v>
      </c>
      <c r="W75" s="32"/>
      <c r="X75" s="32" t="str">
        <f t="shared" ca="1" si="6"/>
        <v/>
      </c>
      <c r="Y75" s="2" t="str">
        <f t="shared" si="7"/>
        <v>Đã thanh toán</v>
      </c>
      <c r="Z75" s="42">
        <f t="shared" si="8"/>
        <v>45993</v>
      </c>
      <c r="AA75" s="42">
        <f t="shared" si="9"/>
        <v>46034</v>
      </c>
      <c r="AD75" s="2" t="str">
        <f>VLOOKUP($A75,MA_KH!$A:$Q,MA_KH!O$1,0)</f>
        <v>MEGA</v>
      </c>
      <c r="AE75" s="2" t="str">
        <f>VLOOKUP($A75,MA_KH!$A:$Q,MA_KH!P$1,0)</f>
        <v>CÔNG TY TNHH MM MEGA MARKET (VIỆT NAM)</v>
      </c>
      <c r="AG75" s="2" t="str">
        <f>(Table1[[#This Row],[Số hóa đơn]])&amp;IF(OR(Table1[[#This Row],[Phân loại]]="Hàng trả",Table1[[#This Row],[Phân loại]]="Giảm công nợ"),-Table1[[#This Row],[Tổng giá trị]],Table1[[#This Row],[Tổng giá trị]])</f>
        <v>00082380964278</v>
      </c>
      <c r="AH75" s="6" t="e">
        <f>_xlfn.XLOOKUP(Table1[[#This Row],[Column1]],'Chi tiết tt Mega gửi'!P:P,'Chi tiết tt Mega gửi'!N:N)</f>
        <v>#N/A</v>
      </c>
    </row>
    <row r="76" spans="1:34" ht="25.5" customHeight="1" x14ac:dyDescent="0.2">
      <c r="A76" s="58" t="s">
        <v>295</v>
      </c>
      <c r="B76" s="58" t="s">
        <v>296</v>
      </c>
      <c r="C76" s="59">
        <v>45993</v>
      </c>
      <c r="D76" s="58" t="s">
        <v>14695</v>
      </c>
      <c r="E76" s="59">
        <v>45993</v>
      </c>
      <c r="F76" s="58" t="s">
        <v>18810</v>
      </c>
      <c r="G76" s="58" t="s">
        <v>14696</v>
      </c>
      <c r="H76" s="60">
        <v>991190</v>
      </c>
      <c r="I76" s="61">
        <v>0</v>
      </c>
      <c r="J76" s="60">
        <v>79295</v>
      </c>
      <c r="K76" s="60">
        <v>1070485</v>
      </c>
      <c r="L76" s="64" t="s">
        <v>41</v>
      </c>
      <c r="M76" s="6">
        <v>46034</v>
      </c>
      <c r="O76" s="32">
        <f>IF(Table1[[#This Row],[Phân loại]]="Tồn đầu kỳ",Table1[[#This Row],[Tổng giá trị]],0)</f>
        <v>1070485</v>
      </c>
      <c r="P76" s="7">
        <f>IF(Table1[[#This Row],[Số còn phải thu ĐK]]&lt;&gt;0,0,IF(Table1[[#This Row],[Phân loại]]="Bán hàng",Table1[[#This Row],[Tổng giá trị]],-Table1[[#This Row],[Tổng giá trị]]))</f>
        <v>0</v>
      </c>
      <c r="Q76" s="32">
        <f t="shared" si="5"/>
        <v>1070485</v>
      </c>
      <c r="R76" s="7">
        <f>Table1[[#This Row],[Số còn phải thu ĐK]]+Table1[[#This Row],[Giá Trị HD sau CK]]-Table1[[#This Row],[Số tiền đã thu]]</f>
        <v>0</v>
      </c>
      <c r="S76" s="6">
        <f>IF(Table1[[#This Row],[Ngày hóa đơn]]&lt;&gt;"",Table1[[#This Row],[Ngày hóa đơn]],IF(Table1[[#This Row],[Ngày hạch toán]]&lt;&gt;"",Table1[[#This Row],[Ngày hạch toán]],""))</f>
        <v>45993</v>
      </c>
      <c r="T76" s="7"/>
      <c r="U76" s="6">
        <f>IF(Table1[[#This Row],[Ngày tính CN]]="","",S76+T76)</f>
        <v>45993</v>
      </c>
      <c r="V76" s="32">
        <f ca="1">IF(Table1[[#This Row],[Hạn thanh toán]]="","",IF((U76-NOW())&lt;0,0,(U76-NOW())))</f>
        <v>0</v>
      </c>
      <c r="W76" s="32"/>
      <c r="X76" s="32" t="str">
        <f t="shared" ca="1" si="6"/>
        <v/>
      </c>
      <c r="Y76" s="2" t="str">
        <f t="shared" si="7"/>
        <v>Đã thanh toán</v>
      </c>
      <c r="Z76" s="42">
        <f t="shared" si="8"/>
        <v>45993</v>
      </c>
      <c r="AA76" s="42">
        <f t="shared" si="9"/>
        <v>46034</v>
      </c>
      <c r="AD76" s="2" t="str">
        <f>VLOOKUP($A76,MA_KH!$A:$Q,MA_KH!O$1,0)</f>
        <v>MEGA</v>
      </c>
      <c r="AE76" s="2" t="str">
        <f>VLOOKUP($A76,MA_KH!$A:$Q,MA_KH!P$1,0)</f>
        <v>CÔNG TY TNHH MM MEGA MARKET (VIỆT NAM)</v>
      </c>
      <c r="AG76" s="2" t="str">
        <f>(Table1[[#This Row],[Số hóa đơn]])&amp;IF(OR(Table1[[#This Row],[Phân loại]]="Hàng trả",Table1[[#This Row],[Phân loại]]="Giảm công nợ"),-Table1[[#This Row],[Tổng giá trị]],Table1[[#This Row],[Tổng giá trị]])</f>
        <v>000802031070485</v>
      </c>
      <c r="AH76" s="6" t="e">
        <f>_xlfn.XLOOKUP(Table1[[#This Row],[Column1]],'Chi tiết tt Mega gửi'!P:P,'Chi tiết tt Mega gửi'!N:N)</f>
        <v>#N/A</v>
      </c>
    </row>
    <row r="77" spans="1:34" ht="25.5" customHeight="1" x14ac:dyDescent="0.2">
      <c r="A77" s="54" t="s">
        <v>189</v>
      </c>
      <c r="B77" s="54" t="s">
        <v>190</v>
      </c>
      <c r="C77" s="55">
        <v>45994</v>
      </c>
      <c r="D77" s="54" t="s">
        <v>14697</v>
      </c>
      <c r="E77" s="55">
        <v>45994</v>
      </c>
      <c r="F77" s="54" t="s">
        <v>18811</v>
      </c>
      <c r="G77" s="54" t="s">
        <v>14698</v>
      </c>
      <c r="H77" s="56">
        <v>1305000</v>
      </c>
      <c r="I77" s="57">
        <v>0</v>
      </c>
      <c r="J77" s="56">
        <v>104400</v>
      </c>
      <c r="K77" s="56">
        <v>1409400</v>
      </c>
      <c r="L77" s="64" t="s">
        <v>41</v>
      </c>
      <c r="M77" s="6">
        <v>46034</v>
      </c>
      <c r="O77" s="32">
        <f>IF(Table1[[#This Row],[Phân loại]]="Tồn đầu kỳ",Table1[[#This Row],[Tổng giá trị]],0)</f>
        <v>1409400</v>
      </c>
      <c r="P77" s="7">
        <f>IF(Table1[[#This Row],[Số còn phải thu ĐK]]&lt;&gt;0,0,IF(Table1[[#This Row],[Phân loại]]="Bán hàng",Table1[[#This Row],[Tổng giá trị]],-Table1[[#This Row],[Tổng giá trị]]))</f>
        <v>0</v>
      </c>
      <c r="Q77" s="32">
        <f t="shared" si="5"/>
        <v>1409400</v>
      </c>
      <c r="R77" s="7">
        <f>Table1[[#This Row],[Số còn phải thu ĐK]]+Table1[[#This Row],[Giá Trị HD sau CK]]-Table1[[#This Row],[Số tiền đã thu]]</f>
        <v>0</v>
      </c>
      <c r="S77" s="6">
        <f>IF(Table1[[#This Row],[Ngày hóa đơn]]&lt;&gt;"",Table1[[#This Row],[Ngày hóa đơn]],IF(Table1[[#This Row],[Ngày hạch toán]]&lt;&gt;"",Table1[[#This Row],[Ngày hạch toán]],""))</f>
        <v>45994</v>
      </c>
      <c r="T77" s="7"/>
      <c r="U77" s="6">
        <f>IF(Table1[[#This Row],[Ngày tính CN]]="","",S77+T77)</f>
        <v>45994</v>
      </c>
      <c r="V77" s="32">
        <f ca="1">IF(Table1[[#This Row],[Hạn thanh toán]]="","",IF((U77-NOW())&lt;0,0,(U77-NOW())))</f>
        <v>0</v>
      </c>
      <c r="W77" s="32"/>
      <c r="X77" s="32" t="str">
        <f t="shared" ca="1" si="6"/>
        <v/>
      </c>
      <c r="Y77" s="2" t="str">
        <f t="shared" si="7"/>
        <v>Đã thanh toán</v>
      </c>
      <c r="Z77" s="42">
        <f t="shared" si="8"/>
        <v>45994</v>
      </c>
      <c r="AA77" s="42">
        <f t="shared" si="9"/>
        <v>46034</v>
      </c>
      <c r="AD77" s="2" t="str">
        <f>VLOOKUP($A77,MA_KH!$A:$Q,MA_KH!O$1,0)</f>
        <v>MEGA</v>
      </c>
      <c r="AE77" s="2" t="str">
        <f>VLOOKUP($A77,MA_KH!$A:$Q,MA_KH!P$1,0)</f>
        <v>CÔNG TY TNHH MM MEGA MARKET (VIỆT NAM)</v>
      </c>
      <c r="AG77" s="2" t="str">
        <f>(Table1[[#This Row],[Số hóa đơn]])&amp;IF(OR(Table1[[#This Row],[Phân loại]]="Hàng trả",Table1[[#This Row],[Phân loại]]="Giảm công nợ"),-Table1[[#This Row],[Tổng giá trị]],Table1[[#This Row],[Tổng giá trị]])</f>
        <v>000821661409400</v>
      </c>
      <c r="AH77" s="6" t="e">
        <f>_xlfn.XLOOKUP(Table1[[#This Row],[Column1]],'Chi tiết tt Mega gửi'!P:P,'Chi tiết tt Mega gửi'!N:N)</f>
        <v>#N/A</v>
      </c>
    </row>
    <row r="78" spans="1:34" ht="25.5" customHeight="1" x14ac:dyDescent="0.2">
      <c r="A78" s="54" t="s">
        <v>189</v>
      </c>
      <c r="B78" s="54" t="s">
        <v>190</v>
      </c>
      <c r="C78" s="55">
        <v>45994</v>
      </c>
      <c r="D78" s="54" t="s">
        <v>14699</v>
      </c>
      <c r="E78" s="55">
        <v>45994</v>
      </c>
      <c r="F78" s="54" t="s">
        <v>18812</v>
      </c>
      <c r="G78" s="54" t="s">
        <v>14700</v>
      </c>
      <c r="H78" s="56">
        <v>3849940</v>
      </c>
      <c r="I78" s="57">
        <v>0</v>
      </c>
      <c r="J78" s="56">
        <v>307995</v>
      </c>
      <c r="K78" s="56">
        <v>4157935</v>
      </c>
      <c r="L78" s="64" t="s">
        <v>41</v>
      </c>
      <c r="M78" s="6">
        <v>46034</v>
      </c>
      <c r="O78" s="32">
        <f>IF(Table1[[#This Row],[Phân loại]]="Tồn đầu kỳ",Table1[[#This Row],[Tổng giá trị]],0)</f>
        <v>4157935</v>
      </c>
      <c r="P78" s="7">
        <f>IF(Table1[[#This Row],[Số còn phải thu ĐK]]&lt;&gt;0,0,IF(Table1[[#This Row],[Phân loại]]="Bán hàng",Table1[[#This Row],[Tổng giá trị]],-Table1[[#This Row],[Tổng giá trị]]))</f>
        <v>0</v>
      </c>
      <c r="Q78" s="32">
        <f t="shared" si="5"/>
        <v>4157935</v>
      </c>
      <c r="R78" s="7">
        <f>Table1[[#This Row],[Số còn phải thu ĐK]]+Table1[[#This Row],[Giá Trị HD sau CK]]-Table1[[#This Row],[Số tiền đã thu]]</f>
        <v>0</v>
      </c>
      <c r="S78" s="6">
        <f>IF(Table1[[#This Row],[Ngày hóa đơn]]&lt;&gt;"",Table1[[#This Row],[Ngày hóa đơn]],IF(Table1[[#This Row],[Ngày hạch toán]]&lt;&gt;"",Table1[[#This Row],[Ngày hạch toán]],""))</f>
        <v>45994</v>
      </c>
      <c r="T78" s="7"/>
      <c r="U78" s="6">
        <f>IF(Table1[[#This Row],[Ngày tính CN]]="","",S78+T78)</f>
        <v>45994</v>
      </c>
      <c r="V78" s="32">
        <f ca="1">IF(Table1[[#This Row],[Hạn thanh toán]]="","",IF((U78-NOW())&lt;0,0,(U78-NOW())))</f>
        <v>0</v>
      </c>
      <c r="W78" s="32"/>
      <c r="X78" s="32" t="str">
        <f t="shared" ca="1" si="6"/>
        <v/>
      </c>
      <c r="Y78" s="2" t="str">
        <f t="shared" si="7"/>
        <v>Đã thanh toán</v>
      </c>
      <c r="Z78" s="42">
        <f t="shared" si="8"/>
        <v>45994</v>
      </c>
      <c r="AA78" s="42">
        <f t="shared" si="9"/>
        <v>46034</v>
      </c>
      <c r="AD78" s="2" t="str">
        <f>VLOOKUP($A78,MA_KH!$A:$Q,MA_KH!O$1,0)</f>
        <v>MEGA</v>
      </c>
      <c r="AE78" s="2" t="str">
        <f>VLOOKUP($A78,MA_KH!$A:$Q,MA_KH!P$1,0)</f>
        <v>CÔNG TY TNHH MM MEGA MARKET (VIỆT NAM)</v>
      </c>
      <c r="AG78" s="2" t="str">
        <f>(Table1[[#This Row],[Số hóa đơn]])&amp;IF(OR(Table1[[#This Row],[Phân loại]]="Hàng trả",Table1[[#This Row],[Phân loại]]="Giảm công nợ"),-Table1[[#This Row],[Tổng giá trị]],Table1[[#This Row],[Tổng giá trị]])</f>
        <v>000821674157935</v>
      </c>
      <c r="AH78" s="6" t="e">
        <f>_xlfn.XLOOKUP(Table1[[#This Row],[Column1]],'Chi tiết tt Mega gửi'!P:P,'Chi tiết tt Mega gửi'!N:N)</f>
        <v>#N/A</v>
      </c>
    </row>
    <row r="79" spans="1:34" ht="25.5" customHeight="1" x14ac:dyDescent="0.2">
      <c r="A79" s="54" t="s">
        <v>189</v>
      </c>
      <c r="B79" s="54" t="s">
        <v>190</v>
      </c>
      <c r="C79" s="55">
        <v>45994</v>
      </c>
      <c r="D79" s="54" t="s">
        <v>14701</v>
      </c>
      <c r="E79" s="55">
        <v>45994</v>
      </c>
      <c r="F79" s="54" t="s">
        <v>18813</v>
      </c>
      <c r="G79" s="54" t="s">
        <v>14702</v>
      </c>
      <c r="H79" s="56">
        <v>446425</v>
      </c>
      <c r="I79" s="57">
        <v>0</v>
      </c>
      <c r="J79" s="56">
        <v>35714</v>
      </c>
      <c r="K79" s="56">
        <v>482139</v>
      </c>
      <c r="L79" s="64" t="s">
        <v>41</v>
      </c>
      <c r="M79" s="6">
        <v>46034</v>
      </c>
      <c r="O79" s="32">
        <f>IF(Table1[[#This Row],[Phân loại]]="Tồn đầu kỳ",Table1[[#This Row],[Tổng giá trị]],0)</f>
        <v>482139</v>
      </c>
      <c r="P79" s="7">
        <f>IF(Table1[[#This Row],[Số còn phải thu ĐK]]&lt;&gt;0,0,IF(Table1[[#This Row],[Phân loại]]="Bán hàng",Table1[[#This Row],[Tổng giá trị]],-Table1[[#This Row],[Tổng giá trị]]))</f>
        <v>0</v>
      </c>
      <c r="Q79" s="32">
        <f t="shared" si="5"/>
        <v>482139</v>
      </c>
      <c r="R79" s="7">
        <f>Table1[[#This Row],[Số còn phải thu ĐK]]+Table1[[#This Row],[Giá Trị HD sau CK]]-Table1[[#This Row],[Số tiền đã thu]]</f>
        <v>0</v>
      </c>
      <c r="S79" s="6">
        <f>IF(Table1[[#This Row],[Ngày hóa đơn]]&lt;&gt;"",Table1[[#This Row],[Ngày hóa đơn]],IF(Table1[[#This Row],[Ngày hạch toán]]&lt;&gt;"",Table1[[#This Row],[Ngày hạch toán]],""))</f>
        <v>45994</v>
      </c>
      <c r="T79" s="7"/>
      <c r="U79" s="6">
        <f>IF(Table1[[#This Row],[Ngày tính CN]]="","",S79+T79)</f>
        <v>45994</v>
      </c>
      <c r="V79" s="32">
        <f ca="1">IF(Table1[[#This Row],[Hạn thanh toán]]="","",IF((U79-NOW())&lt;0,0,(U79-NOW())))</f>
        <v>0</v>
      </c>
      <c r="W79" s="32"/>
      <c r="X79" s="32" t="str">
        <f t="shared" ca="1" si="6"/>
        <v/>
      </c>
      <c r="Y79" s="2" t="str">
        <f t="shared" si="7"/>
        <v>Đã thanh toán</v>
      </c>
      <c r="Z79" s="42">
        <f t="shared" si="8"/>
        <v>45994</v>
      </c>
      <c r="AA79" s="42">
        <f t="shared" si="9"/>
        <v>46034</v>
      </c>
      <c r="AD79" s="2" t="str">
        <f>VLOOKUP($A79,MA_KH!$A:$Q,MA_KH!O$1,0)</f>
        <v>MEGA</v>
      </c>
      <c r="AE79" s="2" t="str">
        <f>VLOOKUP($A79,MA_KH!$A:$Q,MA_KH!P$1,0)</f>
        <v>CÔNG TY TNHH MM MEGA MARKET (VIỆT NAM)</v>
      </c>
      <c r="AG79" s="2" t="str">
        <f>(Table1[[#This Row],[Số hóa đơn]])&amp;IF(OR(Table1[[#This Row],[Phân loại]]="Hàng trả",Table1[[#This Row],[Phân loại]]="Giảm công nợ"),-Table1[[#This Row],[Tổng giá trị]],Table1[[#This Row],[Tổng giá trị]])</f>
        <v>00082168482139</v>
      </c>
      <c r="AH79" s="6" t="e">
        <f>_xlfn.XLOOKUP(Table1[[#This Row],[Column1]],'Chi tiết tt Mega gửi'!P:P,'Chi tiết tt Mega gửi'!N:N)</f>
        <v>#N/A</v>
      </c>
    </row>
    <row r="80" spans="1:34" ht="25.5" customHeight="1" x14ac:dyDescent="0.2">
      <c r="A80" s="54" t="s">
        <v>189</v>
      </c>
      <c r="B80" s="54" t="s">
        <v>190</v>
      </c>
      <c r="C80" s="55">
        <v>45994</v>
      </c>
      <c r="D80" s="54" t="s">
        <v>14703</v>
      </c>
      <c r="E80" s="55">
        <v>45994</v>
      </c>
      <c r="F80" s="54" t="s">
        <v>18814</v>
      </c>
      <c r="G80" s="54" t="s">
        <v>14704</v>
      </c>
      <c r="H80" s="56">
        <v>446425</v>
      </c>
      <c r="I80" s="57">
        <v>0</v>
      </c>
      <c r="J80" s="56">
        <v>35714</v>
      </c>
      <c r="K80" s="56">
        <v>482139</v>
      </c>
      <c r="L80" s="64" t="s">
        <v>41</v>
      </c>
      <c r="M80" s="6">
        <v>46034</v>
      </c>
      <c r="O80" s="32">
        <f>IF(Table1[[#This Row],[Phân loại]]="Tồn đầu kỳ",Table1[[#This Row],[Tổng giá trị]],0)</f>
        <v>482139</v>
      </c>
      <c r="P80" s="7">
        <f>IF(Table1[[#This Row],[Số còn phải thu ĐK]]&lt;&gt;0,0,IF(Table1[[#This Row],[Phân loại]]="Bán hàng",Table1[[#This Row],[Tổng giá trị]],-Table1[[#This Row],[Tổng giá trị]]))</f>
        <v>0</v>
      </c>
      <c r="Q80" s="32">
        <f t="shared" si="5"/>
        <v>482139</v>
      </c>
      <c r="R80" s="7">
        <f>Table1[[#This Row],[Số còn phải thu ĐK]]+Table1[[#This Row],[Giá Trị HD sau CK]]-Table1[[#This Row],[Số tiền đã thu]]</f>
        <v>0</v>
      </c>
      <c r="S80" s="6">
        <f>IF(Table1[[#This Row],[Ngày hóa đơn]]&lt;&gt;"",Table1[[#This Row],[Ngày hóa đơn]],IF(Table1[[#This Row],[Ngày hạch toán]]&lt;&gt;"",Table1[[#This Row],[Ngày hạch toán]],""))</f>
        <v>45994</v>
      </c>
      <c r="T80" s="7"/>
      <c r="U80" s="6">
        <f>IF(Table1[[#This Row],[Ngày tính CN]]="","",S80+T80)</f>
        <v>45994</v>
      </c>
      <c r="V80" s="32">
        <f ca="1">IF(Table1[[#This Row],[Hạn thanh toán]]="","",IF((U80-NOW())&lt;0,0,(U80-NOW())))</f>
        <v>0</v>
      </c>
      <c r="W80" s="32"/>
      <c r="X80" s="32" t="str">
        <f t="shared" ca="1" si="6"/>
        <v/>
      </c>
      <c r="Y80" s="2" t="str">
        <f t="shared" si="7"/>
        <v>Đã thanh toán</v>
      </c>
      <c r="Z80" s="42">
        <f t="shared" si="8"/>
        <v>45994</v>
      </c>
      <c r="AA80" s="42">
        <f t="shared" si="9"/>
        <v>46034</v>
      </c>
      <c r="AD80" s="2" t="str">
        <f>VLOOKUP($A80,MA_KH!$A:$Q,MA_KH!O$1,0)</f>
        <v>MEGA</v>
      </c>
      <c r="AE80" s="2" t="str">
        <f>VLOOKUP($A80,MA_KH!$A:$Q,MA_KH!P$1,0)</f>
        <v>CÔNG TY TNHH MM MEGA MARKET (VIỆT NAM)</v>
      </c>
      <c r="AG80" s="2" t="str">
        <f>(Table1[[#This Row],[Số hóa đơn]])&amp;IF(OR(Table1[[#This Row],[Phân loại]]="Hàng trả",Table1[[#This Row],[Phân loại]]="Giảm công nợ"),-Table1[[#This Row],[Tổng giá trị]],Table1[[#This Row],[Tổng giá trị]])</f>
        <v>00082169482139</v>
      </c>
      <c r="AH80" s="6" t="e">
        <f>_xlfn.XLOOKUP(Table1[[#This Row],[Column1]],'Chi tiết tt Mega gửi'!P:P,'Chi tiết tt Mega gửi'!N:N)</f>
        <v>#N/A</v>
      </c>
    </row>
    <row r="81" spans="1:34" ht="25.5" customHeight="1" x14ac:dyDescent="0.2">
      <c r="A81" s="54" t="s">
        <v>189</v>
      </c>
      <c r="B81" s="54" t="s">
        <v>190</v>
      </c>
      <c r="C81" s="55">
        <v>45994</v>
      </c>
      <c r="D81" s="54" t="s">
        <v>14705</v>
      </c>
      <c r="E81" s="55">
        <v>45994</v>
      </c>
      <c r="F81" s="54" t="s">
        <v>18815</v>
      </c>
      <c r="G81" s="54" t="s">
        <v>14706</v>
      </c>
      <c r="H81" s="56">
        <v>5925650</v>
      </c>
      <c r="I81" s="57">
        <v>0</v>
      </c>
      <c r="J81" s="56">
        <v>474052</v>
      </c>
      <c r="K81" s="56">
        <v>6399702</v>
      </c>
      <c r="L81" s="64" t="s">
        <v>41</v>
      </c>
      <c r="M81" s="6">
        <v>46034</v>
      </c>
      <c r="O81" s="32">
        <f>IF(Table1[[#This Row],[Phân loại]]="Tồn đầu kỳ",Table1[[#This Row],[Tổng giá trị]],0)</f>
        <v>6399702</v>
      </c>
      <c r="P81" s="7">
        <f>IF(Table1[[#This Row],[Số còn phải thu ĐK]]&lt;&gt;0,0,IF(Table1[[#This Row],[Phân loại]]="Bán hàng",Table1[[#This Row],[Tổng giá trị]],-Table1[[#This Row],[Tổng giá trị]]))</f>
        <v>0</v>
      </c>
      <c r="Q81" s="32">
        <f t="shared" si="5"/>
        <v>6399702</v>
      </c>
      <c r="R81" s="7">
        <f>Table1[[#This Row],[Số còn phải thu ĐK]]+Table1[[#This Row],[Giá Trị HD sau CK]]-Table1[[#This Row],[Số tiền đã thu]]</f>
        <v>0</v>
      </c>
      <c r="S81" s="6">
        <f>IF(Table1[[#This Row],[Ngày hóa đơn]]&lt;&gt;"",Table1[[#This Row],[Ngày hóa đơn]],IF(Table1[[#This Row],[Ngày hạch toán]]&lt;&gt;"",Table1[[#This Row],[Ngày hạch toán]],""))</f>
        <v>45994</v>
      </c>
      <c r="T81" s="7"/>
      <c r="U81" s="6">
        <f>IF(Table1[[#This Row],[Ngày tính CN]]="","",S81+T81)</f>
        <v>45994</v>
      </c>
      <c r="V81" s="32">
        <f ca="1">IF(Table1[[#This Row],[Hạn thanh toán]]="","",IF((U81-NOW())&lt;0,0,(U81-NOW())))</f>
        <v>0</v>
      </c>
      <c r="W81" s="32"/>
      <c r="X81" s="32" t="str">
        <f t="shared" ca="1" si="6"/>
        <v/>
      </c>
      <c r="Y81" s="2" t="str">
        <f t="shared" si="7"/>
        <v>Đã thanh toán</v>
      </c>
      <c r="Z81" s="42">
        <f t="shared" si="8"/>
        <v>45994</v>
      </c>
      <c r="AA81" s="42">
        <f t="shared" si="9"/>
        <v>46034</v>
      </c>
      <c r="AD81" s="2" t="str">
        <f>VLOOKUP($A81,MA_KH!$A:$Q,MA_KH!O$1,0)</f>
        <v>MEGA</v>
      </c>
      <c r="AE81" s="2" t="str">
        <f>VLOOKUP($A81,MA_KH!$A:$Q,MA_KH!P$1,0)</f>
        <v>CÔNG TY TNHH MM MEGA MARKET (VIỆT NAM)</v>
      </c>
      <c r="AG81" s="2" t="str">
        <f>(Table1[[#This Row],[Số hóa đơn]])&amp;IF(OR(Table1[[#This Row],[Phân loại]]="Hàng trả",Table1[[#This Row],[Phân loại]]="Giảm công nợ"),-Table1[[#This Row],[Tổng giá trị]],Table1[[#This Row],[Tổng giá trị]])</f>
        <v>000821706399702</v>
      </c>
      <c r="AH81" s="6" t="e">
        <f>_xlfn.XLOOKUP(Table1[[#This Row],[Column1]],'Chi tiết tt Mega gửi'!P:P,'Chi tiết tt Mega gửi'!N:N)</f>
        <v>#N/A</v>
      </c>
    </row>
    <row r="82" spans="1:34" ht="25.5" customHeight="1" x14ac:dyDescent="0.2">
      <c r="A82" s="54" t="s">
        <v>250</v>
      </c>
      <c r="B82" s="54" t="s">
        <v>251</v>
      </c>
      <c r="C82" s="55">
        <v>45994</v>
      </c>
      <c r="D82" s="54" t="s">
        <v>14707</v>
      </c>
      <c r="E82" s="55">
        <v>45994</v>
      </c>
      <c r="F82" s="54" t="s">
        <v>18816</v>
      </c>
      <c r="G82" s="54" t="s">
        <v>14708</v>
      </c>
      <c r="H82" s="56">
        <v>446425</v>
      </c>
      <c r="I82" s="57">
        <v>0</v>
      </c>
      <c r="J82" s="56">
        <v>35714</v>
      </c>
      <c r="K82" s="56">
        <v>482139</v>
      </c>
      <c r="L82" s="64" t="s">
        <v>41</v>
      </c>
      <c r="M82" s="6">
        <v>46034</v>
      </c>
      <c r="O82" s="32">
        <f>IF(Table1[[#This Row],[Phân loại]]="Tồn đầu kỳ",Table1[[#This Row],[Tổng giá trị]],0)</f>
        <v>482139</v>
      </c>
      <c r="P82" s="7">
        <f>IF(Table1[[#This Row],[Số còn phải thu ĐK]]&lt;&gt;0,0,IF(Table1[[#This Row],[Phân loại]]="Bán hàng",Table1[[#This Row],[Tổng giá trị]],-Table1[[#This Row],[Tổng giá trị]]))</f>
        <v>0</v>
      </c>
      <c r="Q82" s="32">
        <f t="shared" si="5"/>
        <v>482139</v>
      </c>
      <c r="R82" s="7">
        <f>Table1[[#This Row],[Số còn phải thu ĐK]]+Table1[[#This Row],[Giá Trị HD sau CK]]-Table1[[#This Row],[Số tiền đã thu]]</f>
        <v>0</v>
      </c>
      <c r="S82" s="6">
        <f>IF(Table1[[#This Row],[Ngày hóa đơn]]&lt;&gt;"",Table1[[#This Row],[Ngày hóa đơn]],IF(Table1[[#This Row],[Ngày hạch toán]]&lt;&gt;"",Table1[[#This Row],[Ngày hạch toán]],""))</f>
        <v>45994</v>
      </c>
      <c r="T82" s="7"/>
      <c r="U82" s="6">
        <f>IF(Table1[[#This Row],[Ngày tính CN]]="","",S82+T82)</f>
        <v>45994</v>
      </c>
      <c r="V82" s="32">
        <f ca="1">IF(Table1[[#This Row],[Hạn thanh toán]]="","",IF((U82-NOW())&lt;0,0,(U82-NOW())))</f>
        <v>0</v>
      </c>
      <c r="W82" s="32"/>
      <c r="X82" s="32" t="str">
        <f t="shared" ca="1" si="6"/>
        <v/>
      </c>
      <c r="Y82" s="2" t="str">
        <f t="shared" si="7"/>
        <v>Đã thanh toán</v>
      </c>
      <c r="Z82" s="42">
        <f t="shared" si="8"/>
        <v>45994</v>
      </c>
      <c r="AA82" s="42">
        <f t="shared" si="9"/>
        <v>46034</v>
      </c>
      <c r="AD82" s="2" t="str">
        <f>VLOOKUP($A82,MA_KH!$A:$Q,MA_KH!O$1,0)</f>
        <v>MEGA</v>
      </c>
      <c r="AE82" s="2" t="str">
        <f>VLOOKUP($A82,MA_KH!$A:$Q,MA_KH!P$1,0)</f>
        <v>CÔNG TY TNHH MM MEGA MARKET (VIỆT NAM)</v>
      </c>
      <c r="AG82" s="2" t="str">
        <f>(Table1[[#This Row],[Số hóa đơn]])&amp;IF(OR(Table1[[#This Row],[Phân loại]]="Hàng trả",Table1[[#This Row],[Phân loại]]="Giảm công nợ"),-Table1[[#This Row],[Tổng giá trị]],Table1[[#This Row],[Tổng giá trị]])</f>
        <v>00082171482139</v>
      </c>
      <c r="AH82" s="6" t="e">
        <f>_xlfn.XLOOKUP(Table1[[#This Row],[Column1]],'Chi tiết tt Mega gửi'!P:P,'Chi tiết tt Mega gửi'!N:N)</f>
        <v>#N/A</v>
      </c>
    </row>
    <row r="83" spans="1:34" ht="25.5" customHeight="1" x14ac:dyDescent="0.2">
      <c r="A83" s="54" t="s">
        <v>250</v>
      </c>
      <c r="B83" s="54" t="s">
        <v>251</v>
      </c>
      <c r="C83" s="55">
        <v>45994</v>
      </c>
      <c r="D83" s="54" t="s">
        <v>14709</v>
      </c>
      <c r="E83" s="55">
        <v>45994</v>
      </c>
      <c r="F83" s="54" t="s">
        <v>18817</v>
      </c>
      <c r="G83" s="54" t="s">
        <v>14710</v>
      </c>
      <c r="H83" s="56">
        <v>2645930</v>
      </c>
      <c r="I83" s="57">
        <v>0</v>
      </c>
      <c r="J83" s="56">
        <v>211674</v>
      </c>
      <c r="K83" s="56">
        <v>2857604</v>
      </c>
      <c r="L83" s="64" t="s">
        <v>41</v>
      </c>
      <c r="M83" s="6">
        <v>46034</v>
      </c>
      <c r="O83" s="32">
        <f>IF(Table1[[#This Row],[Phân loại]]="Tồn đầu kỳ",Table1[[#This Row],[Tổng giá trị]],0)</f>
        <v>2857604</v>
      </c>
      <c r="P83" s="7">
        <f>IF(Table1[[#This Row],[Số còn phải thu ĐK]]&lt;&gt;0,0,IF(Table1[[#This Row],[Phân loại]]="Bán hàng",Table1[[#This Row],[Tổng giá trị]],-Table1[[#This Row],[Tổng giá trị]]))</f>
        <v>0</v>
      </c>
      <c r="Q83" s="32">
        <f t="shared" si="5"/>
        <v>2857604</v>
      </c>
      <c r="R83" s="7">
        <f>Table1[[#This Row],[Số còn phải thu ĐK]]+Table1[[#This Row],[Giá Trị HD sau CK]]-Table1[[#This Row],[Số tiền đã thu]]</f>
        <v>0</v>
      </c>
      <c r="S83" s="6">
        <f>IF(Table1[[#This Row],[Ngày hóa đơn]]&lt;&gt;"",Table1[[#This Row],[Ngày hóa đơn]],IF(Table1[[#This Row],[Ngày hạch toán]]&lt;&gt;"",Table1[[#This Row],[Ngày hạch toán]],""))</f>
        <v>45994</v>
      </c>
      <c r="T83" s="7"/>
      <c r="U83" s="6">
        <f>IF(Table1[[#This Row],[Ngày tính CN]]="","",S83+T83)</f>
        <v>45994</v>
      </c>
      <c r="V83" s="32">
        <f ca="1">IF(Table1[[#This Row],[Hạn thanh toán]]="","",IF((U83-NOW())&lt;0,0,(U83-NOW())))</f>
        <v>0</v>
      </c>
      <c r="W83" s="32"/>
      <c r="X83" s="32" t="str">
        <f t="shared" ca="1" si="6"/>
        <v/>
      </c>
      <c r="Y83" s="2" t="str">
        <f t="shared" si="7"/>
        <v>Đã thanh toán</v>
      </c>
      <c r="Z83" s="42">
        <f t="shared" si="8"/>
        <v>45994</v>
      </c>
      <c r="AA83" s="42">
        <f t="shared" si="9"/>
        <v>46034</v>
      </c>
      <c r="AD83" s="2" t="str">
        <f>VLOOKUP($A83,MA_KH!$A:$Q,MA_KH!O$1,0)</f>
        <v>MEGA</v>
      </c>
      <c r="AE83" s="2" t="str">
        <f>VLOOKUP($A83,MA_KH!$A:$Q,MA_KH!P$1,0)</f>
        <v>CÔNG TY TNHH MM MEGA MARKET (VIỆT NAM)</v>
      </c>
      <c r="AG83" s="2" t="str">
        <f>(Table1[[#This Row],[Số hóa đơn]])&amp;IF(OR(Table1[[#This Row],[Phân loại]]="Hàng trả",Table1[[#This Row],[Phân loại]]="Giảm công nợ"),-Table1[[#This Row],[Tổng giá trị]],Table1[[#This Row],[Tổng giá trị]])</f>
        <v>000821722857604</v>
      </c>
      <c r="AH83" s="6" t="e">
        <f>_xlfn.XLOOKUP(Table1[[#This Row],[Column1]],'Chi tiết tt Mega gửi'!P:P,'Chi tiết tt Mega gửi'!N:N)</f>
        <v>#N/A</v>
      </c>
    </row>
    <row r="84" spans="1:34" ht="25.5" customHeight="1" x14ac:dyDescent="0.2">
      <c r="A84" s="54" t="s">
        <v>250</v>
      </c>
      <c r="B84" s="54" t="s">
        <v>251</v>
      </c>
      <c r="C84" s="55">
        <v>45994</v>
      </c>
      <c r="D84" s="54" t="s">
        <v>14711</v>
      </c>
      <c r="E84" s="55">
        <v>45994</v>
      </c>
      <c r="F84" s="54" t="s">
        <v>18818</v>
      </c>
      <c r="G84" s="54" t="s">
        <v>14712</v>
      </c>
      <c r="H84" s="56">
        <v>702562</v>
      </c>
      <c r="I84" s="57">
        <v>0</v>
      </c>
      <c r="J84" s="56">
        <v>56205</v>
      </c>
      <c r="K84" s="56">
        <v>758767</v>
      </c>
      <c r="L84" s="64" t="s">
        <v>41</v>
      </c>
      <c r="M84" s="6">
        <v>46034</v>
      </c>
      <c r="O84" s="32">
        <f>IF(Table1[[#This Row],[Phân loại]]="Tồn đầu kỳ",Table1[[#This Row],[Tổng giá trị]],0)</f>
        <v>758767</v>
      </c>
      <c r="P84" s="7">
        <f>IF(Table1[[#This Row],[Số còn phải thu ĐK]]&lt;&gt;0,0,IF(Table1[[#This Row],[Phân loại]]="Bán hàng",Table1[[#This Row],[Tổng giá trị]],-Table1[[#This Row],[Tổng giá trị]]))</f>
        <v>0</v>
      </c>
      <c r="Q84" s="32">
        <f t="shared" si="5"/>
        <v>758767</v>
      </c>
      <c r="R84" s="7">
        <f>Table1[[#This Row],[Số còn phải thu ĐK]]+Table1[[#This Row],[Giá Trị HD sau CK]]-Table1[[#This Row],[Số tiền đã thu]]</f>
        <v>0</v>
      </c>
      <c r="S84" s="6">
        <f>IF(Table1[[#This Row],[Ngày hóa đơn]]&lt;&gt;"",Table1[[#This Row],[Ngày hóa đơn]],IF(Table1[[#This Row],[Ngày hạch toán]]&lt;&gt;"",Table1[[#This Row],[Ngày hạch toán]],""))</f>
        <v>45994</v>
      </c>
      <c r="T84" s="7"/>
      <c r="U84" s="6">
        <f>IF(Table1[[#This Row],[Ngày tính CN]]="","",S84+T84)</f>
        <v>45994</v>
      </c>
      <c r="V84" s="32">
        <f ca="1">IF(Table1[[#This Row],[Hạn thanh toán]]="","",IF((U84-NOW())&lt;0,0,(U84-NOW())))</f>
        <v>0</v>
      </c>
      <c r="W84" s="32"/>
      <c r="X84" s="32" t="str">
        <f t="shared" ca="1" si="6"/>
        <v/>
      </c>
      <c r="Y84" s="2" t="str">
        <f t="shared" si="7"/>
        <v>Đã thanh toán</v>
      </c>
      <c r="Z84" s="42">
        <f t="shared" si="8"/>
        <v>45994</v>
      </c>
      <c r="AA84" s="42">
        <f t="shared" si="9"/>
        <v>46034</v>
      </c>
      <c r="AD84" s="2" t="str">
        <f>VLOOKUP($A84,MA_KH!$A:$Q,MA_KH!O$1,0)</f>
        <v>MEGA</v>
      </c>
      <c r="AE84" s="2" t="str">
        <f>VLOOKUP($A84,MA_KH!$A:$Q,MA_KH!P$1,0)</f>
        <v>CÔNG TY TNHH MM MEGA MARKET (VIỆT NAM)</v>
      </c>
      <c r="AG84" s="2" t="str">
        <f>(Table1[[#This Row],[Số hóa đơn]])&amp;IF(OR(Table1[[#This Row],[Phân loại]]="Hàng trả",Table1[[#This Row],[Phân loại]]="Giảm công nợ"),-Table1[[#This Row],[Tổng giá trị]],Table1[[#This Row],[Tổng giá trị]])</f>
        <v>00082173758767</v>
      </c>
      <c r="AH84" s="6" t="e">
        <f>_xlfn.XLOOKUP(Table1[[#This Row],[Column1]],'Chi tiết tt Mega gửi'!P:P,'Chi tiết tt Mega gửi'!N:N)</f>
        <v>#N/A</v>
      </c>
    </row>
    <row r="85" spans="1:34" ht="25.5" customHeight="1" x14ac:dyDescent="0.2">
      <c r="A85" s="58" t="s">
        <v>250</v>
      </c>
      <c r="B85" s="58" t="s">
        <v>251</v>
      </c>
      <c r="C85" s="59">
        <v>45994</v>
      </c>
      <c r="D85" s="58" t="s">
        <v>14713</v>
      </c>
      <c r="E85" s="59">
        <v>45994</v>
      </c>
      <c r="F85" s="58" t="s">
        <v>18819</v>
      </c>
      <c r="G85" s="58" t="s">
        <v>14714</v>
      </c>
      <c r="H85" s="60">
        <v>1282500</v>
      </c>
      <c r="I85" s="61">
        <v>0</v>
      </c>
      <c r="J85" s="60">
        <v>102600</v>
      </c>
      <c r="K85" s="60">
        <v>1385100</v>
      </c>
      <c r="L85" s="64" t="s">
        <v>41</v>
      </c>
      <c r="M85" s="6">
        <v>46034</v>
      </c>
      <c r="O85" s="32">
        <f>IF(Table1[[#This Row],[Phân loại]]="Tồn đầu kỳ",Table1[[#This Row],[Tổng giá trị]],0)</f>
        <v>1385100</v>
      </c>
      <c r="P85" s="7">
        <f>IF(Table1[[#This Row],[Số còn phải thu ĐK]]&lt;&gt;0,0,IF(Table1[[#This Row],[Phân loại]]="Bán hàng",Table1[[#This Row],[Tổng giá trị]],-Table1[[#This Row],[Tổng giá trị]]))</f>
        <v>0</v>
      </c>
      <c r="Q85" s="32">
        <f t="shared" si="5"/>
        <v>1385100</v>
      </c>
      <c r="R85" s="7">
        <f>Table1[[#This Row],[Số còn phải thu ĐK]]+Table1[[#This Row],[Giá Trị HD sau CK]]-Table1[[#This Row],[Số tiền đã thu]]</f>
        <v>0</v>
      </c>
      <c r="S85" s="6">
        <f>IF(Table1[[#This Row],[Ngày hóa đơn]]&lt;&gt;"",Table1[[#This Row],[Ngày hóa đơn]],IF(Table1[[#This Row],[Ngày hạch toán]]&lt;&gt;"",Table1[[#This Row],[Ngày hạch toán]],""))</f>
        <v>45994</v>
      </c>
      <c r="T85" s="7"/>
      <c r="U85" s="6">
        <f>IF(Table1[[#This Row],[Ngày tính CN]]="","",S85+T85)</f>
        <v>45994</v>
      </c>
      <c r="V85" s="32">
        <f ca="1">IF(Table1[[#This Row],[Hạn thanh toán]]="","",IF((U85-NOW())&lt;0,0,(U85-NOW())))</f>
        <v>0</v>
      </c>
      <c r="W85" s="32"/>
      <c r="X85" s="32" t="str">
        <f t="shared" ca="1" si="6"/>
        <v/>
      </c>
      <c r="Y85" s="2" t="str">
        <f t="shared" si="7"/>
        <v>Đã thanh toán</v>
      </c>
      <c r="Z85" s="42">
        <f t="shared" si="8"/>
        <v>45994</v>
      </c>
      <c r="AA85" s="42">
        <f t="shared" si="9"/>
        <v>46034</v>
      </c>
      <c r="AD85" s="2" t="str">
        <f>VLOOKUP($A85,MA_KH!$A:$Q,MA_KH!O$1,0)</f>
        <v>MEGA</v>
      </c>
      <c r="AE85" s="2" t="str">
        <f>VLOOKUP($A85,MA_KH!$A:$Q,MA_KH!P$1,0)</f>
        <v>CÔNG TY TNHH MM MEGA MARKET (VIỆT NAM)</v>
      </c>
      <c r="AG85" s="2" t="str">
        <f>(Table1[[#This Row],[Số hóa đơn]])&amp;IF(OR(Table1[[#This Row],[Phân loại]]="Hàng trả",Table1[[#This Row],[Phân loại]]="Giảm công nợ"),-Table1[[#This Row],[Tổng giá trị]],Table1[[#This Row],[Tổng giá trị]])</f>
        <v>000821741385100</v>
      </c>
      <c r="AH85" s="6" t="e">
        <f>_xlfn.XLOOKUP(Table1[[#This Row],[Column1]],'Chi tiết tt Mega gửi'!P:P,'Chi tiết tt Mega gửi'!N:N)</f>
        <v>#N/A</v>
      </c>
    </row>
    <row r="86" spans="1:34" ht="25.5" customHeight="1" x14ac:dyDescent="0.2">
      <c r="A86" s="54" t="s">
        <v>258</v>
      </c>
      <c r="B86" s="54" t="s">
        <v>259</v>
      </c>
      <c r="C86" s="55">
        <v>45995</v>
      </c>
      <c r="D86" s="54" t="s">
        <v>14715</v>
      </c>
      <c r="E86" s="55">
        <v>45995</v>
      </c>
      <c r="F86" s="54" t="s">
        <v>18820</v>
      </c>
      <c r="G86" s="54" t="s">
        <v>14716</v>
      </c>
      <c r="H86" s="56">
        <v>652500</v>
      </c>
      <c r="I86" s="57">
        <v>0</v>
      </c>
      <c r="J86" s="56">
        <v>52200</v>
      </c>
      <c r="K86" s="56">
        <v>704700</v>
      </c>
      <c r="L86" s="64" t="s">
        <v>41</v>
      </c>
      <c r="M86" s="6">
        <v>46034</v>
      </c>
      <c r="O86" s="32">
        <f>IF(Table1[[#This Row],[Phân loại]]="Tồn đầu kỳ",Table1[[#This Row],[Tổng giá trị]],0)</f>
        <v>704700</v>
      </c>
      <c r="P86" s="7">
        <f>IF(Table1[[#This Row],[Số còn phải thu ĐK]]&lt;&gt;0,0,IF(Table1[[#This Row],[Phân loại]]="Bán hàng",Table1[[#This Row],[Tổng giá trị]],-Table1[[#This Row],[Tổng giá trị]]))</f>
        <v>0</v>
      </c>
      <c r="Q86" s="32">
        <f t="shared" si="5"/>
        <v>704700</v>
      </c>
      <c r="R86" s="7">
        <f>Table1[[#This Row],[Số còn phải thu ĐK]]+Table1[[#This Row],[Giá Trị HD sau CK]]-Table1[[#This Row],[Số tiền đã thu]]</f>
        <v>0</v>
      </c>
      <c r="S86" s="6">
        <f>IF(Table1[[#This Row],[Ngày hóa đơn]]&lt;&gt;"",Table1[[#This Row],[Ngày hóa đơn]],IF(Table1[[#This Row],[Ngày hạch toán]]&lt;&gt;"",Table1[[#This Row],[Ngày hạch toán]],""))</f>
        <v>45995</v>
      </c>
      <c r="T86" s="7"/>
      <c r="U86" s="6">
        <f>IF(Table1[[#This Row],[Ngày tính CN]]="","",S86+T86)</f>
        <v>45995</v>
      </c>
      <c r="V86" s="32">
        <f ca="1">IF(Table1[[#This Row],[Hạn thanh toán]]="","",IF((U86-NOW())&lt;0,0,(U86-NOW())))</f>
        <v>0</v>
      </c>
      <c r="W86" s="32"/>
      <c r="X86" s="32" t="str">
        <f t="shared" ca="1" si="6"/>
        <v/>
      </c>
      <c r="Y86" s="2" t="str">
        <f t="shared" si="7"/>
        <v>Đã thanh toán</v>
      </c>
      <c r="Z86" s="42">
        <f t="shared" si="8"/>
        <v>45995</v>
      </c>
      <c r="AA86" s="42">
        <f t="shared" si="9"/>
        <v>46034</v>
      </c>
      <c r="AD86" s="2" t="str">
        <f>VLOOKUP($A86,MA_KH!$A:$Q,MA_KH!O$1,0)</f>
        <v>MEGA</v>
      </c>
      <c r="AE86" s="2" t="str">
        <f>VLOOKUP($A86,MA_KH!$A:$Q,MA_KH!P$1,0)</f>
        <v>CÔNG TY TNHH MM MEGA MARKET (VIỆT NAM)</v>
      </c>
      <c r="AG86" s="2" t="str">
        <f>(Table1[[#This Row],[Số hóa đơn]])&amp;IF(OR(Table1[[#This Row],[Phân loại]]="Hàng trả",Table1[[#This Row],[Phân loại]]="Giảm công nợ"),-Table1[[#This Row],[Tổng giá trị]],Table1[[#This Row],[Tổng giá trị]])</f>
        <v>00082175704700</v>
      </c>
      <c r="AH86" s="6" t="e">
        <f>_xlfn.XLOOKUP(Table1[[#This Row],[Column1]],'Chi tiết tt Mega gửi'!P:P,'Chi tiết tt Mega gửi'!N:N)</f>
        <v>#N/A</v>
      </c>
    </row>
    <row r="87" spans="1:34" ht="25.5" customHeight="1" x14ac:dyDescent="0.2">
      <c r="A87" s="54" t="s">
        <v>199</v>
      </c>
      <c r="B87" s="54" t="s">
        <v>200</v>
      </c>
      <c r="C87" s="55">
        <v>45995</v>
      </c>
      <c r="D87" s="54" t="s">
        <v>14717</v>
      </c>
      <c r="E87" s="55">
        <v>45995</v>
      </c>
      <c r="F87" s="54" t="s">
        <v>18821</v>
      </c>
      <c r="G87" s="54" t="s">
        <v>14718</v>
      </c>
      <c r="H87" s="56">
        <v>7348035</v>
      </c>
      <c r="I87" s="57">
        <v>0</v>
      </c>
      <c r="J87" s="56">
        <v>587843</v>
      </c>
      <c r="K87" s="56">
        <v>7935878</v>
      </c>
      <c r="L87" s="64" t="s">
        <v>41</v>
      </c>
      <c r="M87" s="6">
        <v>46048</v>
      </c>
      <c r="O87" s="32">
        <f>IF(Table1[[#This Row],[Phân loại]]="Tồn đầu kỳ",Table1[[#This Row],[Tổng giá trị]],0)</f>
        <v>7935878</v>
      </c>
      <c r="P87" s="7">
        <f>IF(Table1[[#This Row],[Số còn phải thu ĐK]]&lt;&gt;0,0,IF(Table1[[#This Row],[Phân loại]]="Bán hàng",Table1[[#This Row],[Tổng giá trị]],-Table1[[#This Row],[Tổng giá trị]]))</f>
        <v>0</v>
      </c>
      <c r="Q87" s="32">
        <f t="shared" si="5"/>
        <v>7935878</v>
      </c>
      <c r="R87" s="7">
        <f>Table1[[#This Row],[Số còn phải thu ĐK]]+Table1[[#This Row],[Giá Trị HD sau CK]]-Table1[[#This Row],[Số tiền đã thu]]</f>
        <v>0</v>
      </c>
      <c r="S87" s="6">
        <f>IF(Table1[[#This Row],[Ngày hóa đơn]]&lt;&gt;"",Table1[[#This Row],[Ngày hóa đơn]],IF(Table1[[#This Row],[Ngày hạch toán]]&lt;&gt;"",Table1[[#This Row],[Ngày hạch toán]],""))</f>
        <v>45995</v>
      </c>
      <c r="T87" s="7"/>
      <c r="U87" s="6">
        <f>IF(Table1[[#This Row],[Ngày tính CN]]="","",S87+T87)</f>
        <v>45995</v>
      </c>
      <c r="V87" s="32">
        <f ca="1">IF(Table1[[#This Row],[Hạn thanh toán]]="","",IF((U87-NOW())&lt;0,0,(U87-NOW())))</f>
        <v>0</v>
      </c>
      <c r="W87" s="32"/>
      <c r="X87" s="32" t="str">
        <f t="shared" ca="1" si="6"/>
        <v/>
      </c>
      <c r="Y87" s="2" t="str">
        <f t="shared" si="7"/>
        <v>Đã thanh toán</v>
      </c>
      <c r="Z87" s="42">
        <f t="shared" si="8"/>
        <v>45995</v>
      </c>
      <c r="AA87" s="42">
        <f t="shared" si="9"/>
        <v>46048</v>
      </c>
      <c r="AD87" s="2" t="str">
        <f>VLOOKUP($A87,MA_KH!$A:$Q,MA_KH!O$1,0)</f>
        <v>MEGA</v>
      </c>
      <c r="AE87" s="2" t="str">
        <f>VLOOKUP($A87,MA_KH!$A:$Q,MA_KH!P$1,0)</f>
        <v>CÔNG TY TNHH MM MEGA MARKET (VIỆT NAM)</v>
      </c>
      <c r="AG87" s="2" t="str">
        <f>(Table1[[#This Row],[Số hóa đơn]])&amp;IF(OR(Table1[[#This Row],[Phân loại]]="Hàng trả",Table1[[#This Row],[Phân loại]]="Giảm công nợ"),-Table1[[#This Row],[Tổng giá trị]],Table1[[#This Row],[Tổng giá trị]])</f>
        <v>000821767935878</v>
      </c>
      <c r="AH87" s="6" t="e">
        <f>_xlfn.XLOOKUP(Table1[[#This Row],[Column1]],'Chi tiết tt Mega gửi'!P:P,'Chi tiết tt Mega gửi'!N:N)</f>
        <v>#N/A</v>
      </c>
    </row>
    <row r="88" spans="1:34" ht="25.5" customHeight="1" x14ac:dyDescent="0.2">
      <c r="A88" s="54" t="s">
        <v>293</v>
      </c>
      <c r="B88" s="54" t="s">
        <v>294</v>
      </c>
      <c r="C88" s="55">
        <v>45995</v>
      </c>
      <c r="D88" s="54" t="s">
        <v>14719</v>
      </c>
      <c r="E88" s="55">
        <v>45995</v>
      </c>
      <c r="F88" s="54" t="s">
        <v>18822</v>
      </c>
      <c r="G88" s="54" t="s">
        <v>14720</v>
      </c>
      <c r="H88" s="56">
        <v>1840000</v>
      </c>
      <c r="I88" s="57">
        <v>0</v>
      </c>
      <c r="J88" s="56">
        <v>147200</v>
      </c>
      <c r="K88" s="56">
        <v>1987200</v>
      </c>
      <c r="L88" s="64" t="s">
        <v>41</v>
      </c>
      <c r="M88" s="6">
        <v>46048</v>
      </c>
      <c r="O88" s="32">
        <f>IF(Table1[[#This Row],[Phân loại]]="Tồn đầu kỳ",Table1[[#This Row],[Tổng giá trị]],0)</f>
        <v>1987200</v>
      </c>
      <c r="P88" s="7">
        <f>IF(Table1[[#This Row],[Số còn phải thu ĐK]]&lt;&gt;0,0,IF(Table1[[#This Row],[Phân loại]]="Bán hàng",Table1[[#This Row],[Tổng giá trị]],-Table1[[#This Row],[Tổng giá trị]]))</f>
        <v>0</v>
      </c>
      <c r="Q88" s="32">
        <f t="shared" si="5"/>
        <v>1987200</v>
      </c>
      <c r="R88" s="7">
        <f>Table1[[#This Row],[Số còn phải thu ĐK]]+Table1[[#This Row],[Giá Trị HD sau CK]]-Table1[[#This Row],[Số tiền đã thu]]</f>
        <v>0</v>
      </c>
      <c r="S88" s="6">
        <f>IF(Table1[[#This Row],[Ngày hóa đơn]]&lt;&gt;"",Table1[[#This Row],[Ngày hóa đơn]],IF(Table1[[#This Row],[Ngày hạch toán]]&lt;&gt;"",Table1[[#This Row],[Ngày hạch toán]],""))</f>
        <v>45995</v>
      </c>
      <c r="T88" s="7"/>
      <c r="U88" s="6">
        <f>IF(Table1[[#This Row],[Ngày tính CN]]="","",S88+T88)</f>
        <v>45995</v>
      </c>
      <c r="V88" s="32">
        <f ca="1">IF(Table1[[#This Row],[Hạn thanh toán]]="","",IF((U88-NOW())&lt;0,0,(U88-NOW())))</f>
        <v>0</v>
      </c>
      <c r="W88" s="32"/>
      <c r="X88" s="32" t="str">
        <f t="shared" ca="1" si="6"/>
        <v/>
      </c>
      <c r="Y88" s="2" t="str">
        <f t="shared" si="7"/>
        <v>Đã thanh toán</v>
      </c>
      <c r="Z88" s="42">
        <f t="shared" si="8"/>
        <v>45995</v>
      </c>
      <c r="AA88" s="42">
        <f t="shared" si="9"/>
        <v>46048</v>
      </c>
      <c r="AD88" s="2" t="str">
        <f>VLOOKUP($A88,MA_KH!$A:$Q,MA_KH!O$1,0)</f>
        <v>MEGA</v>
      </c>
      <c r="AE88" s="2" t="str">
        <f>VLOOKUP($A88,MA_KH!$A:$Q,MA_KH!P$1,0)</f>
        <v>CÔNG TY TNHH MM MEGA MARKET (VIỆT NAM)</v>
      </c>
      <c r="AG88" s="2" t="str">
        <f>(Table1[[#This Row],[Số hóa đơn]])&amp;IF(OR(Table1[[#This Row],[Phân loại]]="Hàng trả",Table1[[#This Row],[Phân loại]]="Giảm công nợ"),-Table1[[#This Row],[Tổng giá trị]],Table1[[#This Row],[Tổng giá trị]])</f>
        <v>000821771987200</v>
      </c>
      <c r="AH88" s="6" t="e">
        <f>_xlfn.XLOOKUP(Table1[[#This Row],[Column1]],'Chi tiết tt Mega gửi'!P:P,'Chi tiết tt Mega gửi'!N:N)</f>
        <v>#N/A</v>
      </c>
    </row>
    <row r="89" spans="1:34" ht="25.5" customHeight="1" x14ac:dyDescent="0.2">
      <c r="A89" s="54" t="s">
        <v>293</v>
      </c>
      <c r="B89" s="54" t="s">
        <v>294</v>
      </c>
      <c r="C89" s="55">
        <v>45995</v>
      </c>
      <c r="D89" s="54" t="s">
        <v>14721</v>
      </c>
      <c r="E89" s="55">
        <v>45995</v>
      </c>
      <c r="F89" s="54" t="s">
        <v>18823</v>
      </c>
      <c r="G89" s="54" t="s">
        <v>14722</v>
      </c>
      <c r="H89" s="56">
        <v>2751120</v>
      </c>
      <c r="I89" s="57">
        <v>0</v>
      </c>
      <c r="J89" s="56">
        <v>220090</v>
      </c>
      <c r="K89" s="56">
        <v>2971210</v>
      </c>
      <c r="L89" s="64" t="s">
        <v>41</v>
      </c>
      <c r="M89" s="6">
        <v>46048</v>
      </c>
      <c r="O89" s="32">
        <f>IF(Table1[[#This Row],[Phân loại]]="Tồn đầu kỳ",Table1[[#This Row],[Tổng giá trị]],0)</f>
        <v>2971210</v>
      </c>
      <c r="P89" s="7">
        <f>IF(Table1[[#This Row],[Số còn phải thu ĐK]]&lt;&gt;0,0,IF(Table1[[#This Row],[Phân loại]]="Bán hàng",Table1[[#This Row],[Tổng giá trị]],-Table1[[#This Row],[Tổng giá trị]]))</f>
        <v>0</v>
      </c>
      <c r="Q89" s="32">
        <f t="shared" si="5"/>
        <v>2971210</v>
      </c>
      <c r="R89" s="7">
        <f>Table1[[#This Row],[Số còn phải thu ĐK]]+Table1[[#This Row],[Giá Trị HD sau CK]]-Table1[[#This Row],[Số tiền đã thu]]</f>
        <v>0</v>
      </c>
      <c r="S89" s="6">
        <f>IF(Table1[[#This Row],[Ngày hóa đơn]]&lt;&gt;"",Table1[[#This Row],[Ngày hóa đơn]],IF(Table1[[#This Row],[Ngày hạch toán]]&lt;&gt;"",Table1[[#This Row],[Ngày hạch toán]],""))</f>
        <v>45995</v>
      </c>
      <c r="T89" s="7"/>
      <c r="U89" s="6">
        <f>IF(Table1[[#This Row],[Ngày tính CN]]="","",S89+T89)</f>
        <v>45995</v>
      </c>
      <c r="V89" s="32">
        <f ca="1">IF(Table1[[#This Row],[Hạn thanh toán]]="","",IF((U89-NOW())&lt;0,0,(U89-NOW())))</f>
        <v>0</v>
      </c>
      <c r="W89" s="32"/>
      <c r="X89" s="32" t="str">
        <f t="shared" ca="1" si="6"/>
        <v/>
      </c>
      <c r="Y89" s="2" t="str">
        <f t="shared" si="7"/>
        <v>Đã thanh toán</v>
      </c>
      <c r="Z89" s="42">
        <f t="shared" si="8"/>
        <v>45995</v>
      </c>
      <c r="AA89" s="42">
        <f t="shared" si="9"/>
        <v>46048</v>
      </c>
      <c r="AD89" s="2" t="str">
        <f>VLOOKUP($A89,MA_KH!$A:$Q,MA_KH!O$1,0)</f>
        <v>MEGA</v>
      </c>
      <c r="AE89" s="2" t="str">
        <f>VLOOKUP($A89,MA_KH!$A:$Q,MA_KH!P$1,0)</f>
        <v>CÔNG TY TNHH MM MEGA MARKET (VIỆT NAM)</v>
      </c>
      <c r="AG89" s="2" t="str">
        <f>(Table1[[#This Row],[Số hóa đơn]])&amp;IF(OR(Table1[[#This Row],[Phân loại]]="Hàng trả",Table1[[#This Row],[Phân loại]]="Giảm công nợ"),-Table1[[#This Row],[Tổng giá trị]],Table1[[#This Row],[Tổng giá trị]])</f>
        <v>000821782971210</v>
      </c>
      <c r="AH89" s="6" t="e">
        <f>_xlfn.XLOOKUP(Table1[[#This Row],[Column1]],'Chi tiết tt Mega gửi'!P:P,'Chi tiết tt Mega gửi'!N:N)</f>
        <v>#N/A</v>
      </c>
    </row>
    <row r="90" spans="1:34" ht="25.5" customHeight="1" x14ac:dyDescent="0.2">
      <c r="A90" s="54" t="s">
        <v>191</v>
      </c>
      <c r="B90" s="54" t="s">
        <v>192</v>
      </c>
      <c r="C90" s="55">
        <v>45995</v>
      </c>
      <c r="D90" s="54" t="s">
        <v>14723</v>
      </c>
      <c r="E90" s="55">
        <v>45995</v>
      </c>
      <c r="F90" s="54" t="s">
        <v>18824</v>
      </c>
      <c r="G90" s="54" t="s">
        <v>14724</v>
      </c>
      <c r="H90" s="56">
        <v>630000</v>
      </c>
      <c r="I90" s="57">
        <v>0</v>
      </c>
      <c r="J90" s="56">
        <v>50400</v>
      </c>
      <c r="K90" s="56">
        <v>680400</v>
      </c>
      <c r="L90" s="64" t="s">
        <v>41</v>
      </c>
      <c r="M90" s="6">
        <v>46034</v>
      </c>
      <c r="O90" s="32">
        <f>IF(Table1[[#This Row],[Phân loại]]="Tồn đầu kỳ",Table1[[#This Row],[Tổng giá trị]],0)</f>
        <v>680400</v>
      </c>
      <c r="P90" s="7">
        <f>IF(Table1[[#This Row],[Số còn phải thu ĐK]]&lt;&gt;0,0,IF(Table1[[#This Row],[Phân loại]]="Bán hàng",Table1[[#This Row],[Tổng giá trị]],-Table1[[#This Row],[Tổng giá trị]]))</f>
        <v>0</v>
      </c>
      <c r="Q90" s="32">
        <f t="shared" si="5"/>
        <v>680400</v>
      </c>
      <c r="R90" s="7">
        <f>Table1[[#This Row],[Số còn phải thu ĐK]]+Table1[[#This Row],[Giá Trị HD sau CK]]-Table1[[#This Row],[Số tiền đã thu]]</f>
        <v>0</v>
      </c>
      <c r="S90" s="6">
        <f>IF(Table1[[#This Row],[Ngày hóa đơn]]&lt;&gt;"",Table1[[#This Row],[Ngày hóa đơn]],IF(Table1[[#This Row],[Ngày hạch toán]]&lt;&gt;"",Table1[[#This Row],[Ngày hạch toán]],""))</f>
        <v>45995</v>
      </c>
      <c r="T90" s="7"/>
      <c r="U90" s="6">
        <f>IF(Table1[[#This Row],[Ngày tính CN]]="","",S90+T90)</f>
        <v>45995</v>
      </c>
      <c r="V90" s="32">
        <f ca="1">IF(Table1[[#This Row],[Hạn thanh toán]]="","",IF((U90-NOW())&lt;0,0,(U90-NOW())))</f>
        <v>0</v>
      </c>
      <c r="W90" s="32"/>
      <c r="X90" s="32" t="str">
        <f t="shared" ca="1" si="6"/>
        <v/>
      </c>
      <c r="Y90" s="2" t="str">
        <f t="shared" si="7"/>
        <v>Đã thanh toán</v>
      </c>
      <c r="Z90" s="42">
        <f t="shared" si="8"/>
        <v>45995</v>
      </c>
      <c r="AA90" s="42">
        <f t="shared" si="9"/>
        <v>46034</v>
      </c>
      <c r="AD90" s="2" t="str">
        <f>VLOOKUP($A90,MA_KH!$A:$Q,MA_KH!O$1,0)</f>
        <v>MEGA</v>
      </c>
      <c r="AE90" s="2" t="str">
        <f>VLOOKUP($A90,MA_KH!$A:$Q,MA_KH!P$1,0)</f>
        <v>CÔNG TY TNHH MM MEGA MARKET (VIỆT NAM)</v>
      </c>
      <c r="AG90" s="2" t="str">
        <f>(Table1[[#This Row],[Số hóa đơn]])&amp;IF(OR(Table1[[#This Row],[Phân loại]]="Hàng trả",Table1[[#This Row],[Phân loại]]="Giảm công nợ"),-Table1[[#This Row],[Tổng giá trị]],Table1[[#This Row],[Tổng giá trị]])</f>
        <v>00082179680400</v>
      </c>
      <c r="AH90" s="6" t="e">
        <f>_xlfn.XLOOKUP(Table1[[#This Row],[Column1]],'Chi tiết tt Mega gửi'!P:P,'Chi tiết tt Mega gửi'!N:N)</f>
        <v>#N/A</v>
      </c>
    </row>
    <row r="91" spans="1:34" ht="25.5" customHeight="1" x14ac:dyDescent="0.2">
      <c r="A91" s="54" t="s">
        <v>191</v>
      </c>
      <c r="B91" s="54" t="s">
        <v>192</v>
      </c>
      <c r="C91" s="55">
        <v>45995</v>
      </c>
      <c r="D91" s="54" t="s">
        <v>14725</v>
      </c>
      <c r="E91" s="55">
        <v>45995</v>
      </c>
      <c r="F91" s="54" t="s">
        <v>18825</v>
      </c>
      <c r="G91" s="54" t="s">
        <v>14726</v>
      </c>
      <c r="H91" s="56">
        <v>1840000</v>
      </c>
      <c r="I91" s="57">
        <v>0</v>
      </c>
      <c r="J91" s="56">
        <v>147200</v>
      </c>
      <c r="K91" s="56">
        <v>1987200</v>
      </c>
      <c r="L91" s="64" t="s">
        <v>41</v>
      </c>
      <c r="M91" s="6">
        <v>46034</v>
      </c>
      <c r="O91" s="32">
        <f>IF(Table1[[#This Row],[Phân loại]]="Tồn đầu kỳ",Table1[[#This Row],[Tổng giá trị]],0)</f>
        <v>1987200</v>
      </c>
      <c r="P91" s="7">
        <f>IF(Table1[[#This Row],[Số còn phải thu ĐK]]&lt;&gt;0,0,IF(Table1[[#This Row],[Phân loại]]="Bán hàng",Table1[[#This Row],[Tổng giá trị]],-Table1[[#This Row],[Tổng giá trị]]))</f>
        <v>0</v>
      </c>
      <c r="Q91" s="32">
        <f t="shared" si="5"/>
        <v>1987200</v>
      </c>
      <c r="R91" s="7">
        <f>Table1[[#This Row],[Số còn phải thu ĐK]]+Table1[[#This Row],[Giá Trị HD sau CK]]-Table1[[#This Row],[Số tiền đã thu]]</f>
        <v>0</v>
      </c>
      <c r="S91" s="6">
        <f>IF(Table1[[#This Row],[Ngày hóa đơn]]&lt;&gt;"",Table1[[#This Row],[Ngày hóa đơn]],IF(Table1[[#This Row],[Ngày hạch toán]]&lt;&gt;"",Table1[[#This Row],[Ngày hạch toán]],""))</f>
        <v>45995</v>
      </c>
      <c r="T91" s="7"/>
      <c r="U91" s="6">
        <f>IF(Table1[[#This Row],[Ngày tính CN]]="","",S91+T91)</f>
        <v>45995</v>
      </c>
      <c r="V91" s="32">
        <f ca="1">IF(Table1[[#This Row],[Hạn thanh toán]]="","",IF((U91-NOW())&lt;0,0,(U91-NOW())))</f>
        <v>0</v>
      </c>
      <c r="W91" s="32"/>
      <c r="X91" s="32" t="str">
        <f t="shared" ca="1" si="6"/>
        <v/>
      </c>
      <c r="Y91" s="2" t="str">
        <f t="shared" si="7"/>
        <v>Đã thanh toán</v>
      </c>
      <c r="Z91" s="42">
        <f t="shared" si="8"/>
        <v>45995</v>
      </c>
      <c r="AA91" s="42">
        <f t="shared" si="9"/>
        <v>46034</v>
      </c>
      <c r="AD91" s="2" t="str">
        <f>VLOOKUP($A91,MA_KH!$A:$Q,MA_KH!O$1,0)</f>
        <v>MEGA</v>
      </c>
      <c r="AE91" s="2" t="str">
        <f>VLOOKUP($A91,MA_KH!$A:$Q,MA_KH!P$1,0)</f>
        <v>CÔNG TY TNHH MM MEGA MARKET (VIỆT NAM)</v>
      </c>
      <c r="AG91" s="2" t="str">
        <f>(Table1[[#This Row],[Số hóa đơn]])&amp;IF(OR(Table1[[#This Row],[Phân loại]]="Hàng trả",Table1[[#This Row],[Phân loại]]="Giảm công nợ"),-Table1[[#This Row],[Tổng giá trị]],Table1[[#This Row],[Tổng giá trị]])</f>
        <v>000821801987200</v>
      </c>
      <c r="AH91" s="6" t="e">
        <f>_xlfn.XLOOKUP(Table1[[#This Row],[Column1]],'Chi tiết tt Mega gửi'!P:P,'Chi tiết tt Mega gửi'!N:N)</f>
        <v>#N/A</v>
      </c>
    </row>
    <row r="92" spans="1:34" ht="25.5" customHeight="1" x14ac:dyDescent="0.2">
      <c r="A92" s="54" t="s">
        <v>195</v>
      </c>
      <c r="B92" s="54" t="s">
        <v>196</v>
      </c>
      <c r="C92" s="55">
        <v>45995</v>
      </c>
      <c r="D92" s="54" t="s">
        <v>14727</v>
      </c>
      <c r="E92" s="55">
        <v>45995</v>
      </c>
      <c r="F92" s="54" t="s">
        <v>18826</v>
      </c>
      <c r="G92" s="54" t="s">
        <v>14728</v>
      </c>
      <c r="H92" s="56">
        <v>5132440</v>
      </c>
      <c r="I92" s="57">
        <v>0</v>
      </c>
      <c r="J92" s="56">
        <v>410595</v>
      </c>
      <c r="K92" s="56">
        <v>5543035</v>
      </c>
      <c r="L92" s="64" t="s">
        <v>41</v>
      </c>
      <c r="M92" s="6">
        <v>46048</v>
      </c>
      <c r="O92" s="32">
        <f>IF(Table1[[#This Row],[Phân loại]]="Tồn đầu kỳ",Table1[[#This Row],[Tổng giá trị]],0)</f>
        <v>5543035</v>
      </c>
      <c r="P92" s="7">
        <f>IF(Table1[[#This Row],[Số còn phải thu ĐK]]&lt;&gt;0,0,IF(Table1[[#This Row],[Phân loại]]="Bán hàng",Table1[[#This Row],[Tổng giá trị]],-Table1[[#This Row],[Tổng giá trị]]))</f>
        <v>0</v>
      </c>
      <c r="Q92" s="32">
        <f t="shared" si="5"/>
        <v>5543035</v>
      </c>
      <c r="R92" s="7">
        <f>Table1[[#This Row],[Số còn phải thu ĐK]]+Table1[[#This Row],[Giá Trị HD sau CK]]-Table1[[#This Row],[Số tiền đã thu]]</f>
        <v>0</v>
      </c>
      <c r="S92" s="6">
        <f>IF(Table1[[#This Row],[Ngày hóa đơn]]&lt;&gt;"",Table1[[#This Row],[Ngày hóa đơn]],IF(Table1[[#This Row],[Ngày hạch toán]]&lt;&gt;"",Table1[[#This Row],[Ngày hạch toán]],""))</f>
        <v>45995</v>
      </c>
      <c r="T92" s="7"/>
      <c r="U92" s="6">
        <f>IF(Table1[[#This Row],[Ngày tính CN]]="","",S92+T92)</f>
        <v>45995</v>
      </c>
      <c r="V92" s="32">
        <f ca="1">IF(Table1[[#This Row],[Hạn thanh toán]]="","",IF((U92-NOW())&lt;0,0,(U92-NOW())))</f>
        <v>0</v>
      </c>
      <c r="W92" s="32"/>
      <c r="X92" s="32" t="str">
        <f t="shared" ca="1" si="6"/>
        <v/>
      </c>
      <c r="Y92" s="2" t="str">
        <f t="shared" si="7"/>
        <v>Đã thanh toán</v>
      </c>
      <c r="Z92" s="42">
        <f t="shared" si="8"/>
        <v>45995</v>
      </c>
      <c r="AA92" s="42">
        <f t="shared" si="9"/>
        <v>46048</v>
      </c>
      <c r="AD92" s="2" t="str">
        <f>VLOOKUP($A92,MA_KH!$A:$Q,MA_KH!O$1,0)</f>
        <v>MEGA</v>
      </c>
      <c r="AE92" s="2" t="str">
        <f>VLOOKUP($A92,MA_KH!$A:$Q,MA_KH!P$1,0)</f>
        <v>CÔNG TY TNHH MM MEGA MARKET (VIỆT NAM)</v>
      </c>
      <c r="AG92" s="2" t="str">
        <f>(Table1[[#This Row],[Số hóa đơn]])&amp;IF(OR(Table1[[#This Row],[Phân loại]]="Hàng trả",Table1[[#This Row],[Phân loại]]="Giảm công nợ"),-Table1[[#This Row],[Tổng giá trị]],Table1[[#This Row],[Tổng giá trị]])</f>
        <v>000821815543035</v>
      </c>
      <c r="AH92" s="6" t="e">
        <f>_xlfn.XLOOKUP(Table1[[#This Row],[Column1]],'Chi tiết tt Mega gửi'!P:P,'Chi tiết tt Mega gửi'!N:N)</f>
        <v>#N/A</v>
      </c>
    </row>
    <row r="93" spans="1:34" ht="25.5" customHeight="1" x14ac:dyDescent="0.2">
      <c r="A93" s="54" t="s">
        <v>195</v>
      </c>
      <c r="B93" s="54" t="s">
        <v>196</v>
      </c>
      <c r="C93" s="55">
        <v>45995</v>
      </c>
      <c r="D93" s="54" t="s">
        <v>14729</v>
      </c>
      <c r="E93" s="55">
        <v>45995</v>
      </c>
      <c r="F93" s="54" t="s">
        <v>18827</v>
      </c>
      <c r="G93" s="54" t="s">
        <v>14730</v>
      </c>
      <c r="H93" s="56">
        <v>1282500</v>
      </c>
      <c r="I93" s="57">
        <v>0</v>
      </c>
      <c r="J93" s="56">
        <v>102600</v>
      </c>
      <c r="K93" s="56">
        <v>1385100</v>
      </c>
      <c r="L93" s="64" t="s">
        <v>41</v>
      </c>
      <c r="M93" s="6">
        <v>46048</v>
      </c>
      <c r="O93" s="32">
        <f>IF(Table1[[#This Row],[Phân loại]]="Tồn đầu kỳ",Table1[[#This Row],[Tổng giá trị]],0)</f>
        <v>1385100</v>
      </c>
      <c r="P93" s="7">
        <f>IF(Table1[[#This Row],[Số còn phải thu ĐK]]&lt;&gt;0,0,IF(Table1[[#This Row],[Phân loại]]="Bán hàng",Table1[[#This Row],[Tổng giá trị]],-Table1[[#This Row],[Tổng giá trị]]))</f>
        <v>0</v>
      </c>
      <c r="Q93" s="32">
        <f t="shared" si="5"/>
        <v>1385100</v>
      </c>
      <c r="R93" s="7">
        <f>Table1[[#This Row],[Số còn phải thu ĐK]]+Table1[[#This Row],[Giá Trị HD sau CK]]-Table1[[#This Row],[Số tiền đã thu]]</f>
        <v>0</v>
      </c>
      <c r="S93" s="6">
        <f>IF(Table1[[#This Row],[Ngày hóa đơn]]&lt;&gt;"",Table1[[#This Row],[Ngày hóa đơn]],IF(Table1[[#This Row],[Ngày hạch toán]]&lt;&gt;"",Table1[[#This Row],[Ngày hạch toán]],""))</f>
        <v>45995</v>
      </c>
      <c r="T93" s="7"/>
      <c r="U93" s="6">
        <f>IF(Table1[[#This Row],[Ngày tính CN]]="","",S93+T93)</f>
        <v>45995</v>
      </c>
      <c r="V93" s="32">
        <f ca="1">IF(Table1[[#This Row],[Hạn thanh toán]]="","",IF((U93-NOW())&lt;0,0,(U93-NOW())))</f>
        <v>0</v>
      </c>
      <c r="W93" s="32"/>
      <c r="X93" s="32" t="str">
        <f t="shared" ca="1" si="6"/>
        <v/>
      </c>
      <c r="Y93" s="2" t="str">
        <f t="shared" si="7"/>
        <v>Đã thanh toán</v>
      </c>
      <c r="Z93" s="42">
        <f t="shared" si="8"/>
        <v>45995</v>
      </c>
      <c r="AA93" s="42">
        <f t="shared" si="9"/>
        <v>46048</v>
      </c>
      <c r="AD93" s="2" t="str">
        <f>VLOOKUP($A93,MA_KH!$A:$Q,MA_KH!O$1,0)</f>
        <v>MEGA</v>
      </c>
      <c r="AE93" s="2" t="str">
        <f>VLOOKUP($A93,MA_KH!$A:$Q,MA_KH!P$1,0)</f>
        <v>CÔNG TY TNHH MM MEGA MARKET (VIỆT NAM)</v>
      </c>
      <c r="AG93" s="2" t="str">
        <f>(Table1[[#This Row],[Số hóa đơn]])&amp;IF(OR(Table1[[#This Row],[Phân loại]]="Hàng trả",Table1[[#This Row],[Phân loại]]="Giảm công nợ"),-Table1[[#This Row],[Tổng giá trị]],Table1[[#This Row],[Tổng giá trị]])</f>
        <v>000821821385100</v>
      </c>
      <c r="AH93" s="6" t="e">
        <f>_xlfn.XLOOKUP(Table1[[#This Row],[Column1]],'Chi tiết tt Mega gửi'!P:P,'Chi tiết tt Mega gửi'!N:N)</f>
        <v>#N/A</v>
      </c>
    </row>
    <row r="94" spans="1:34" ht="25.5" customHeight="1" x14ac:dyDescent="0.2">
      <c r="A94" s="54" t="s">
        <v>197</v>
      </c>
      <c r="B94" s="54" t="s">
        <v>198</v>
      </c>
      <c r="C94" s="55">
        <v>45995</v>
      </c>
      <c r="D94" s="54" t="s">
        <v>14731</v>
      </c>
      <c r="E94" s="55">
        <v>45995</v>
      </c>
      <c r="F94" s="54" t="s">
        <v>18828</v>
      </c>
      <c r="G94" s="54" t="s">
        <v>14732</v>
      </c>
      <c r="H94" s="56">
        <v>4762640</v>
      </c>
      <c r="I94" s="57">
        <v>0</v>
      </c>
      <c r="J94" s="56">
        <v>381011</v>
      </c>
      <c r="K94" s="56">
        <v>5143651</v>
      </c>
      <c r="L94" s="64" t="s">
        <v>41</v>
      </c>
      <c r="M94" s="6">
        <v>46034</v>
      </c>
      <c r="O94" s="32">
        <f>IF(Table1[[#This Row],[Phân loại]]="Tồn đầu kỳ",Table1[[#This Row],[Tổng giá trị]],0)</f>
        <v>5143651</v>
      </c>
      <c r="P94" s="7">
        <f>IF(Table1[[#This Row],[Số còn phải thu ĐK]]&lt;&gt;0,0,IF(Table1[[#This Row],[Phân loại]]="Bán hàng",Table1[[#This Row],[Tổng giá trị]],-Table1[[#This Row],[Tổng giá trị]]))</f>
        <v>0</v>
      </c>
      <c r="Q94" s="32">
        <f t="shared" si="5"/>
        <v>5143651</v>
      </c>
      <c r="R94" s="7">
        <f>Table1[[#This Row],[Số còn phải thu ĐK]]+Table1[[#This Row],[Giá Trị HD sau CK]]-Table1[[#This Row],[Số tiền đã thu]]</f>
        <v>0</v>
      </c>
      <c r="S94" s="6">
        <f>IF(Table1[[#This Row],[Ngày hóa đơn]]&lt;&gt;"",Table1[[#This Row],[Ngày hóa đơn]],IF(Table1[[#This Row],[Ngày hạch toán]]&lt;&gt;"",Table1[[#This Row],[Ngày hạch toán]],""))</f>
        <v>45995</v>
      </c>
      <c r="T94" s="7"/>
      <c r="U94" s="6">
        <f>IF(Table1[[#This Row],[Ngày tính CN]]="","",S94+T94)</f>
        <v>45995</v>
      </c>
      <c r="V94" s="32">
        <f ca="1">IF(Table1[[#This Row],[Hạn thanh toán]]="","",IF((U94-NOW())&lt;0,0,(U94-NOW())))</f>
        <v>0</v>
      </c>
      <c r="W94" s="32"/>
      <c r="X94" s="32" t="str">
        <f t="shared" ca="1" si="6"/>
        <v/>
      </c>
      <c r="Y94" s="2" t="str">
        <f t="shared" si="7"/>
        <v>Đã thanh toán</v>
      </c>
      <c r="Z94" s="42">
        <f t="shared" si="8"/>
        <v>45995</v>
      </c>
      <c r="AA94" s="42">
        <f t="shared" si="9"/>
        <v>46034</v>
      </c>
      <c r="AD94" s="2" t="str">
        <f>VLOOKUP($A94,MA_KH!$A:$Q,MA_KH!O$1,0)</f>
        <v>MEGA</v>
      </c>
      <c r="AE94" s="2" t="str">
        <f>VLOOKUP($A94,MA_KH!$A:$Q,MA_KH!P$1,0)</f>
        <v>CÔNG TY TNHH MM MEGA MARKET (VIỆT NAM)</v>
      </c>
      <c r="AG94" s="2" t="str">
        <f>(Table1[[#This Row],[Số hóa đơn]])&amp;IF(OR(Table1[[#This Row],[Phân loại]]="Hàng trả",Table1[[#This Row],[Phân loại]]="Giảm công nợ"),-Table1[[#This Row],[Tổng giá trị]],Table1[[#This Row],[Tổng giá trị]])</f>
        <v>000821835143651</v>
      </c>
      <c r="AH94" s="6" t="e">
        <f>_xlfn.XLOOKUP(Table1[[#This Row],[Column1]],'Chi tiết tt Mega gửi'!P:P,'Chi tiết tt Mega gửi'!N:N)</f>
        <v>#N/A</v>
      </c>
    </row>
    <row r="95" spans="1:34" ht="25.5" customHeight="1" x14ac:dyDescent="0.2">
      <c r="A95" s="54" t="s">
        <v>197</v>
      </c>
      <c r="B95" s="54" t="s">
        <v>198</v>
      </c>
      <c r="C95" s="55">
        <v>45995</v>
      </c>
      <c r="D95" s="54" t="s">
        <v>14733</v>
      </c>
      <c r="E95" s="55">
        <v>45995</v>
      </c>
      <c r="F95" s="54" t="s">
        <v>18829</v>
      </c>
      <c r="G95" s="54" t="s">
        <v>14734</v>
      </c>
      <c r="H95" s="56">
        <v>1154330</v>
      </c>
      <c r="I95" s="57">
        <v>0</v>
      </c>
      <c r="J95" s="56">
        <v>92346</v>
      </c>
      <c r="K95" s="56">
        <v>1246676</v>
      </c>
      <c r="L95" s="64" t="s">
        <v>41</v>
      </c>
      <c r="M95" s="6">
        <v>46034</v>
      </c>
      <c r="O95" s="32">
        <f>IF(Table1[[#This Row],[Phân loại]]="Tồn đầu kỳ",Table1[[#This Row],[Tổng giá trị]],0)</f>
        <v>1246676</v>
      </c>
      <c r="P95" s="7">
        <f>IF(Table1[[#This Row],[Số còn phải thu ĐK]]&lt;&gt;0,0,IF(Table1[[#This Row],[Phân loại]]="Bán hàng",Table1[[#This Row],[Tổng giá trị]],-Table1[[#This Row],[Tổng giá trị]]))</f>
        <v>0</v>
      </c>
      <c r="Q95" s="32">
        <f t="shared" si="5"/>
        <v>1246676</v>
      </c>
      <c r="R95" s="7">
        <f>Table1[[#This Row],[Số còn phải thu ĐK]]+Table1[[#This Row],[Giá Trị HD sau CK]]-Table1[[#This Row],[Số tiền đã thu]]</f>
        <v>0</v>
      </c>
      <c r="S95" s="6">
        <f>IF(Table1[[#This Row],[Ngày hóa đơn]]&lt;&gt;"",Table1[[#This Row],[Ngày hóa đơn]],IF(Table1[[#This Row],[Ngày hạch toán]]&lt;&gt;"",Table1[[#This Row],[Ngày hạch toán]],""))</f>
        <v>45995</v>
      </c>
      <c r="T95" s="7"/>
      <c r="U95" s="6">
        <f>IF(Table1[[#This Row],[Ngày tính CN]]="","",S95+T95)</f>
        <v>45995</v>
      </c>
      <c r="V95" s="32">
        <f ca="1">IF(Table1[[#This Row],[Hạn thanh toán]]="","",IF((U95-NOW())&lt;0,0,(U95-NOW())))</f>
        <v>0</v>
      </c>
      <c r="W95" s="32"/>
      <c r="X95" s="32" t="str">
        <f t="shared" ca="1" si="6"/>
        <v/>
      </c>
      <c r="Y95" s="2" t="str">
        <f t="shared" si="7"/>
        <v>Đã thanh toán</v>
      </c>
      <c r="Z95" s="42">
        <f t="shared" si="8"/>
        <v>45995</v>
      </c>
      <c r="AA95" s="42">
        <f t="shared" si="9"/>
        <v>46034</v>
      </c>
      <c r="AD95" s="2" t="str">
        <f>VLOOKUP($A95,MA_KH!$A:$Q,MA_KH!O$1,0)</f>
        <v>MEGA</v>
      </c>
      <c r="AE95" s="2" t="str">
        <f>VLOOKUP($A95,MA_KH!$A:$Q,MA_KH!P$1,0)</f>
        <v>CÔNG TY TNHH MM MEGA MARKET (VIỆT NAM)</v>
      </c>
      <c r="AG95" s="2" t="str">
        <f>(Table1[[#This Row],[Số hóa đơn]])&amp;IF(OR(Table1[[#This Row],[Phân loại]]="Hàng trả",Table1[[#This Row],[Phân loại]]="Giảm công nợ"),-Table1[[#This Row],[Tổng giá trị]],Table1[[#This Row],[Tổng giá trị]])</f>
        <v>000821841246676</v>
      </c>
      <c r="AH95" s="6" t="e">
        <f>_xlfn.XLOOKUP(Table1[[#This Row],[Column1]],'Chi tiết tt Mega gửi'!P:P,'Chi tiết tt Mega gửi'!N:N)</f>
        <v>#N/A</v>
      </c>
    </row>
    <row r="96" spans="1:34" ht="25.5" customHeight="1" x14ac:dyDescent="0.2">
      <c r="A96" s="54" t="s">
        <v>197</v>
      </c>
      <c r="B96" s="54" t="s">
        <v>198</v>
      </c>
      <c r="C96" s="55">
        <v>45995</v>
      </c>
      <c r="D96" s="54" t="s">
        <v>14735</v>
      </c>
      <c r="E96" s="55">
        <v>45995</v>
      </c>
      <c r="F96" s="54" t="s">
        <v>18830</v>
      </c>
      <c r="G96" s="54" t="s">
        <v>14736</v>
      </c>
      <c r="H96" s="56">
        <v>3011320</v>
      </c>
      <c r="I96" s="57">
        <v>0</v>
      </c>
      <c r="J96" s="56">
        <v>240906</v>
      </c>
      <c r="K96" s="56">
        <v>3252226</v>
      </c>
      <c r="L96" s="64" t="s">
        <v>41</v>
      </c>
      <c r="M96" s="6">
        <v>46034</v>
      </c>
      <c r="O96" s="32">
        <f>IF(Table1[[#This Row],[Phân loại]]="Tồn đầu kỳ",Table1[[#This Row],[Tổng giá trị]],0)</f>
        <v>3252226</v>
      </c>
      <c r="P96" s="7">
        <f>IF(Table1[[#This Row],[Số còn phải thu ĐK]]&lt;&gt;0,0,IF(Table1[[#This Row],[Phân loại]]="Bán hàng",Table1[[#This Row],[Tổng giá trị]],-Table1[[#This Row],[Tổng giá trị]]))</f>
        <v>0</v>
      </c>
      <c r="Q96" s="32">
        <f t="shared" si="5"/>
        <v>3252226</v>
      </c>
      <c r="R96" s="7">
        <f>Table1[[#This Row],[Số còn phải thu ĐK]]+Table1[[#This Row],[Giá Trị HD sau CK]]-Table1[[#This Row],[Số tiền đã thu]]</f>
        <v>0</v>
      </c>
      <c r="S96" s="6">
        <f>IF(Table1[[#This Row],[Ngày hóa đơn]]&lt;&gt;"",Table1[[#This Row],[Ngày hóa đơn]],IF(Table1[[#This Row],[Ngày hạch toán]]&lt;&gt;"",Table1[[#This Row],[Ngày hạch toán]],""))</f>
        <v>45995</v>
      </c>
      <c r="T96" s="7"/>
      <c r="U96" s="6">
        <f>IF(Table1[[#This Row],[Ngày tính CN]]="","",S96+T96)</f>
        <v>45995</v>
      </c>
      <c r="V96" s="32">
        <f ca="1">IF(Table1[[#This Row],[Hạn thanh toán]]="","",IF((U96-NOW())&lt;0,0,(U96-NOW())))</f>
        <v>0</v>
      </c>
      <c r="W96" s="32"/>
      <c r="X96" s="32" t="str">
        <f t="shared" ca="1" si="6"/>
        <v/>
      </c>
      <c r="Y96" s="2" t="str">
        <f t="shared" si="7"/>
        <v>Đã thanh toán</v>
      </c>
      <c r="Z96" s="42">
        <f t="shared" si="8"/>
        <v>45995</v>
      </c>
      <c r="AA96" s="42">
        <f t="shared" si="9"/>
        <v>46034</v>
      </c>
      <c r="AD96" s="2" t="str">
        <f>VLOOKUP($A96,MA_KH!$A:$Q,MA_KH!O$1,0)</f>
        <v>MEGA</v>
      </c>
      <c r="AE96" s="2" t="str">
        <f>VLOOKUP($A96,MA_KH!$A:$Q,MA_KH!P$1,0)</f>
        <v>CÔNG TY TNHH MM MEGA MARKET (VIỆT NAM)</v>
      </c>
      <c r="AG96" s="2" t="str">
        <f>(Table1[[#This Row],[Số hóa đơn]])&amp;IF(OR(Table1[[#This Row],[Phân loại]]="Hàng trả",Table1[[#This Row],[Phân loại]]="Giảm công nợ"),-Table1[[#This Row],[Tổng giá trị]],Table1[[#This Row],[Tổng giá trị]])</f>
        <v>000821853252226</v>
      </c>
      <c r="AH96" s="6" t="e">
        <f>_xlfn.XLOOKUP(Table1[[#This Row],[Column1]],'Chi tiết tt Mega gửi'!P:P,'Chi tiết tt Mega gửi'!N:N)</f>
        <v>#N/A</v>
      </c>
    </row>
    <row r="97" spans="1:34" ht="25.5" customHeight="1" x14ac:dyDescent="0.2">
      <c r="A97" s="54" t="s">
        <v>252</v>
      </c>
      <c r="B97" s="54" t="s">
        <v>253</v>
      </c>
      <c r="C97" s="55">
        <v>45995</v>
      </c>
      <c r="D97" s="54" t="s">
        <v>14737</v>
      </c>
      <c r="E97" s="55">
        <v>45995</v>
      </c>
      <c r="F97" s="54" t="s">
        <v>18831</v>
      </c>
      <c r="G97" s="54" t="s">
        <v>14738</v>
      </c>
      <c r="H97" s="56">
        <v>2144100</v>
      </c>
      <c r="I97" s="57">
        <v>0</v>
      </c>
      <c r="J97" s="56">
        <v>171528</v>
      </c>
      <c r="K97" s="56">
        <v>2315628</v>
      </c>
      <c r="L97" s="64" t="s">
        <v>41</v>
      </c>
      <c r="M97" s="6">
        <v>46034</v>
      </c>
      <c r="O97" s="32">
        <f>IF(Table1[[#This Row],[Phân loại]]="Tồn đầu kỳ",Table1[[#This Row],[Tổng giá trị]],0)</f>
        <v>2315628</v>
      </c>
      <c r="P97" s="7">
        <f>IF(Table1[[#This Row],[Số còn phải thu ĐK]]&lt;&gt;0,0,IF(Table1[[#This Row],[Phân loại]]="Bán hàng",Table1[[#This Row],[Tổng giá trị]],-Table1[[#This Row],[Tổng giá trị]]))</f>
        <v>0</v>
      </c>
      <c r="Q97" s="32">
        <f t="shared" si="5"/>
        <v>2315628</v>
      </c>
      <c r="R97" s="7">
        <f>Table1[[#This Row],[Số còn phải thu ĐK]]+Table1[[#This Row],[Giá Trị HD sau CK]]-Table1[[#This Row],[Số tiền đã thu]]</f>
        <v>0</v>
      </c>
      <c r="S97" s="6">
        <f>IF(Table1[[#This Row],[Ngày hóa đơn]]&lt;&gt;"",Table1[[#This Row],[Ngày hóa đơn]],IF(Table1[[#This Row],[Ngày hạch toán]]&lt;&gt;"",Table1[[#This Row],[Ngày hạch toán]],""))</f>
        <v>45995</v>
      </c>
      <c r="T97" s="7"/>
      <c r="U97" s="6">
        <f>IF(Table1[[#This Row],[Ngày tính CN]]="","",S97+T97)</f>
        <v>45995</v>
      </c>
      <c r="V97" s="32">
        <f ca="1">IF(Table1[[#This Row],[Hạn thanh toán]]="","",IF((U97-NOW())&lt;0,0,(U97-NOW())))</f>
        <v>0</v>
      </c>
      <c r="W97" s="32"/>
      <c r="X97" s="32" t="str">
        <f t="shared" ca="1" si="6"/>
        <v/>
      </c>
      <c r="Y97" s="2" t="str">
        <f t="shared" si="7"/>
        <v>Đã thanh toán</v>
      </c>
      <c r="Z97" s="42">
        <f t="shared" si="8"/>
        <v>45995</v>
      </c>
      <c r="AA97" s="42">
        <f t="shared" si="9"/>
        <v>46034</v>
      </c>
      <c r="AD97" s="2" t="str">
        <f>VLOOKUP($A97,MA_KH!$A:$Q,MA_KH!O$1,0)</f>
        <v>MEGA</v>
      </c>
      <c r="AE97" s="2" t="str">
        <f>VLOOKUP($A97,MA_KH!$A:$Q,MA_KH!P$1,0)</f>
        <v>CÔNG TY TNHH MM MEGA MARKET (VIỆT NAM)</v>
      </c>
      <c r="AG97" s="2" t="str">
        <f>(Table1[[#This Row],[Số hóa đơn]])&amp;IF(OR(Table1[[#This Row],[Phân loại]]="Hàng trả",Table1[[#This Row],[Phân loại]]="Giảm công nợ"),-Table1[[#This Row],[Tổng giá trị]],Table1[[#This Row],[Tổng giá trị]])</f>
        <v>000821862315628</v>
      </c>
      <c r="AH97" s="6" t="e">
        <f>_xlfn.XLOOKUP(Table1[[#This Row],[Column1]],'Chi tiết tt Mega gửi'!P:P,'Chi tiết tt Mega gửi'!N:N)</f>
        <v>#N/A</v>
      </c>
    </row>
    <row r="98" spans="1:34" ht="25.5" customHeight="1" x14ac:dyDescent="0.2">
      <c r="A98" s="54" t="s">
        <v>199</v>
      </c>
      <c r="B98" s="54" t="s">
        <v>200</v>
      </c>
      <c r="C98" s="55">
        <v>45995</v>
      </c>
      <c r="D98" s="54" t="s">
        <v>14739</v>
      </c>
      <c r="E98" s="55">
        <v>45995</v>
      </c>
      <c r="F98" s="54" t="s">
        <v>18832</v>
      </c>
      <c r="G98" s="54" t="s">
        <v>14740</v>
      </c>
      <c r="H98" s="56">
        <v>1785700</v>
      </c>
      <c r="I98" s="57">
        <v>0</v>
      </c>
      <c r="J98" s="56">
        <v>142856</v>
      </c>
      <c r="K98" s="56">
        <v>1928556</v>
      </c>
      <c r="L98" s="64" t="s">
        <v>41</v>
      </c>
      <c r="M98" s="6">
        <v>46034</v>
      </c>
      <c r="O98" s="32">
        <f>IF(Table1[[#This Row],[Phân loại]]="Tồn đầu kỳ",Table1[[#This Row],[Tổng giá trị]],0)</f>
        <v>1928556</v>
      </c>
      <c r="P98" s="7">
        <f>IF(Table1[[#This Row],[Số còn phải thu ĐK]]&lt;&gt;0,0,IF(Table1[[#This Row],[Phân loại]]="Bán hàng",Table1[[#This Row],[Tổng giá trị]],-Table1[[#This Row],[Tổng giá trị]]))</f>
        <v>0</v>
      </c>
      <c r="Q98" s="32">
        <f t="shared" si="5"/>
        <v>1928556</v>
      </c>
      <c r="R98" s="7">
        <f>Table1[[#This Row],[Số còn phải thu ĐK]]+Table1[[#This Row],[Giá Trị HD sau CK]]-Table1[[#This Row],[Số tiền đã thu]]</f>
        <v>0</v>
      </c>
      <c r="S98" s="6">
        <f>IF(Table1[[#This Row],[Ngày hóa đơn]]&lt;&gt;"",Table1[[#This Row],[Ngày hóa đơn]],IF(Table1[[#This Row],[Ngày hạch toán]]&lt;&gt;"",Table1[[#This Row],[Ngày hạch toán]],""))</f>
        <v>45995</v>
      </c>
      <c r="T98" s="7"/>
      <c r="U98" s="6">
        <f>IF(Table1[[#This Row],[Ngày tính CN]]="","",S98+T98)</f>
        <v>45995</v>
      </c>
      <c r="V98" s="32">
        <f ca="1">IF(Table1[[#This Row],[Hạn thanh toán]]="","",IF((U98-NOW())&lt;0,0,(U98-NOW())))</f>
        <v>0</v>
      </c>
      <c r="W98" s="32"/>
      <c r="X98" s="32" t="str">
        <f t="shared" ca="1" si="6"/>
        <v/>
      </c>
      <c r="Y98" s="2" t="str">
        <f t="shared" si="7"/>
        <v>Đã thanh toán</v>
      </c>
      <c r="Z98" s="42">
        <f t="shared" si="8"/>
        <v>45995</v>
      </c>
      <c r="AA98" s="42">
        <f t="shared" si="9"/>
        <v>46034</v>
      </c>
      <c r="AD98" s="2" t="str">
        <f>VLOOKUP($A98,MA_KH!$A:$Q,MA_KH!O$1,0)</f>
        <v>MEGA</v>
      </c>
      <c r="AE98" s="2" t="str">
        <f>VLOOKUP($A98,MA_KH!$A:$Q,MA_KH!P$1,0)</f>
        <v>CÔNG TY TNHH MM MEGA MARKET (VIỆT NAM)</v>
      </c>
      <c r="AG98" s="2" t="str">
        <f>(Table1[[#This Row],[Số hóa đơn]])&amp;IF(OR(Table1[[#This Row],[Phân loại]]="Hàng trả",Table1[[#This Row],[Phân loại]]="Giảm công nợ"),-Table1[[#This Row],[Tổng giá trị]],Table1[[#This Row],[Tổng giá trị]])</f>
        <v>000821871928556</v>
      </c>
      <c r="AH98" s="6" t="e">
        <f>_xlfn.XLOOKUP(Table1[[#This Row],[Column1]],'Chi tiết tt Mega gửi'!P:P,'Chi tiết tt Mega gửi'!N:N)</f>
        <v>#N/A</v>
      </c>
    </row>
    <row r="99" spans="1:34" ht="25.5" customHeight="1" x14ac:dyDescent="0.2">
      <c r="A99" s="54" t="s">
        <v>199</v>
      </c>
      <c r="B99" s="54" t="s">
        <v>200</v>
      </c>
      <c r="C99" s="55">
        <v>45995</v>
      </c>
      <c r="D99" s="54" t="s">
        <v>14741</v>
      </c>
      <c r="E99" s="55">
        <v>45995</v>
      </c>
      <c r="F99" s="54" t="s">
        <v>18833</v>
      </c>
      <c r="G99" s="54" t="s">
        <v>14742</v>
      </c>
      <c r="H99" s="56">
        <v>446425</v>
      </c>
      <c r="I99" s="57">
        <v>0</v>
      </c>
      <c r="J99" s="56">
        <v>35714</v>
      </c>
      <c r="K99" s="56">
        <v>482139</v>
      </c>
      <c r="L99" s="64" t="s">
        <v>41</v>
      </c>
      <c r="M99" s="6">
        <v>46034</v>
      </c>
      <c r="O99" s="32">
        <f>IF(Table1[[#This Row],[Phân loại]]="Tồn đầu kỳ",Table1[[#This Row],[Tổng giá trị]],0)</f>
        <v>482139</v>
      </c>
      <c r="P99" s="7">
        <f>IF(Table1[[#This Row],[Số còn phải thu ĐK]]&lt;&gt;0,0,IF(Table1[[#This Row],[Phân loại]]="Bán hàng",Table1[[#This Row],[Tổng giá trị]],-Table1[[#This Row],[Tổng giá trị]]))</f>
        <v>0</v>
      </c>
      <c r="Q99" s="32">
        <f t="shared" si="5"/>
        <v>482139</v>
      </c>
      <c r="R99" s="7">
        <f>Table1[[#This Row],[Số còn phải thu ĐK]]+Table1[[#This Row],[Giá Trị HD sau CK]]-Table1[[#This Row],[Số tiền đã thu]]</f>
        <v>0</v>
      </c>
      <c r="S99" s="6">
        <f>IF(Table1[[#This Row],[Ngày hóa đơn]]&lt;&gt;"",Table1[[#This Row],[Ngày hóa đơn]],IF(Table1[[#This Row],[Ngày hạch toán]]&lt;&gt;"",Table1[[#This Row],[Ngày hạch toán]],""))</f>
        <v>45995</v>
      </c>
      <c r="T99" s="7"/>
      <c r="U99" s="6">
        <f>IF(Table1[[#This Row],[Ngày tính CN]]="","",S99+T99)</f>
        <v>45995</v>
      </c>
      <c r="V99" s="32">
        <f ca="1">IF(Table1[[#This Row],[Hạn thanh toán]]="","",IF((U99-NOW())&lt;0,0,(U99-NOW())))</f>
        <v>0</v>
      </c>
      <c r="W99" s="32"/>
      <c r="X99" s="32" t="str">
        <f t="shared" ca="1" si="6"/>
        <v/>
      </c>
      <c r="Y99" s="2" t="str">
        <f t="shared" si="7"/>
        <v>Đã thanh toán</v>
      </c>
      <c r="Z99" s="42">
        <f t="shared" si="8"/>
        <v>45995</v>
      </c>
      <c r="AA99" s="42">
        <f t="shared" si="9"/>
        <v>46034</v>
      </c>
      <c r="AD99" s="2" t="str">
        <f>VLOOKUP($A99,MA_KH!$A:$Q,MA_KH!O$1,0)</f>
        <v>MEGA</v>
      </c>
      <c r="AE99" s="2" t="str">
        <f>VLOOKUP($A99,MA_KH!$A:$Q,MA_KH!P$1,0)</f>
        <v>CÔNG TY TNHH MM MEGA MARKET (VIỆT NAM)</v>
      </c>
      <c r="AG99" s="2" t="str">
        <f>(Table1[[#This Row],[Số hóa đơn]])&amp;IF(OR(Table1[[#This Row],[Phân loại]]="Hàng trả",Table1[[#This Row],[Phân loại]]="Giảm công nợ"),-Table1[[#This Row],[Tổng giá trị]],Table1[[#This Row],[Tổng giá trị]])</f>
        <v>00082188482139</v>
      </c>
      <c r="AH99" s="6" t="e">
        <f>_xlfn.XLOOKUP(Table1[[#This Row],[Column1]],'Chi tiết tt Mega gửi'!P:P,'Chi tiết tt Mega gửi'!N:N)</f>
        <v>#N/A</v>
      </c>
    </row>
    <row r="100" spans="1:34" ht="25.5" customHeight="1" x14ac:dyDescent="0.2">
      <c r="A100" s="54" t="s">
        <v>201</v>
      </c>
      <c r="B100" s="54" t="s">
        <v>202</v>
      </c>
      <c r="C100" s="55">
        <v>45995</v>
      </c>
      <c r="D100" s="54" t="s">
        <v>14743</v>
      </c>
      <c r="E100" s="55">
        <v>45995</v>
      </c>
      <c r="F100" s="54" t="s">
        <v>18834</v>
      </c>
      <c r="G100" s="54" t="s">
        <v>14744</v>
      </c>
      <c r="H100" s="56">
        <v>446425</v>
      </c>
      <c r="I100" s="57">
        <v>0</v>
      </c>
      <c r="J100" s="56">
        <v>35714</v>
      </c>
      <c r="K100" s="56">
        <v>482139</v>
      </c>
      <c r="L100" s="64" t="s">
        <v>41</v>
      </c>
      <c r="M100" s="6">
        <v>46048</v>
      </c>
      <c r="O100" s="32">
        <f>IF(Table1[[#This Row],[Phân loại]]="Tồn đầu kỳ",Table1[[#This Row],[Tổng giá trị]],0)</f>
        <v>482139</v>
      </c>
      <c r="P100" s="7">
        <f>IF(Table1[[#This Row],[Số còn phải thu ĐK]]&lt;&gt;0,0,IF(Table1[[#This Row],[Phân loại]]="Bán hàng",Table1[[#This Row],[Tổng giá trị]],-Table1[[#This Row],[Tổng giá trị]]))</f>
        <v>0</v>
      </c>
      <c r="Q100" s="32">
        <f t="shared" si="5"/>
        <v>482139</v>
      </c>
      <c r="R100" s="7">
        <f>Table1[[#This Row],[Số còn phải thu ĐK]]+Table1[[#This Row],[Giá Trị HD sau CK]]-Table1[[#This Row],[Số tiền đã thu]]</f>
        <v>0</v>
      </c>
      <c r="S100" s="6">
        <f>IF(Table1[[#This Row],[Ngày hóa đơn]]&lt;&gt;"",Table1[[#This Row],[Ngày hóa đơn]],IF(Table1[[#This Row],[Ngày hạch toán]]&lt;&gt;"",Table1[[#This Row],[Ngày hạch toán]],""))</f>
        <v>45995</v>
      </c>
      <c r="T100" s="7"/>
      <c r="U100" s="6">
        <f>IF(Table1[[#This Row],[Ngày tính CN]]="","",S100+T100)</f>
        <v>45995</v>
      </c>
      <c r="V100" s="32">
        <f ca="1">IF(Table1[[#This Row],[Hạn thanh toán]]="","",IF((U100-NOW())&lt;0,0,(U100-NOW())))</f>
        <v>0</v>
      </c>
      <c r="W100" s="32"/>
      <c r="X100" s="32" t="str">
        <f t="shared" ca="1" si="6"/>
        <v/>
      </c>
      <c r="Y100" s="2" t="str">
        <f t="shared" si="7"/>
        <v>Đã thanh toán</v>
      </c>
      <c r="Z100" s="42">
        <f t="shared" si="8"/>
        <v>45995</v>
      </c>
      <c r="AA100" s="42">
        <f t="shared" si="9"/>
        <v>46048</v>
      </c>
      <c r="AD100" s="2" t="str">
        <f>VLOOKUP($A100,MA_KH!$A:$Q,MA_KH!O$1,0)</f>
        <v>MEGA</v>
      </c>
      <c r="AE100" s="2" t="str">
        <f>VLOOKUP($A100,MA_KH!$A:$Q,MA_KH!P$1,0)</f>
        <v>CÔNG TY TNHH MM MEGA MARKET (VIỆT NAM)</v>
      </c>
      <c r="AG100" s="2" t="str">
        <f>(Table1[[#This Row],[Số hóa đơn]])&amp;IF(OR(Table1[[#This Row],[Phân loại]]="Hàng trả",Table1[[#This Row],[Phân loại]]="Giảm công nợ"),-Table1[[#This Row],[Tổng giá trị]],Table1[[#This Row],[Tổng giá trị]])</f>
        <v>00082189482139</v>
      </c>
      <c r="AH100" s="6" t="e">
        <f>_xlfn.XLOOKUP(Table1[[#This Row],[Column1]],'Chi tiết tt Mega gửi'!P:P,'Chi tiết tt Mega gửi'!N:N)</f>
        <v>#N/A</v>
      </c>
    </row>
    <row r="101" spans="1:34" ht="25.5" customHeight="1" x14ac:dyDescent="0.2">
      <c r="A101" s="54" t="s">
        <v>201</v>
      </c>
      <c r="B101" s="54" t="s">
        <v>202</v>
      </c>
      <c r="C101" s="55">
        <v>45995</v>
      </c>
      <c r="D101" s="54" t="s">
        <v>14745</v>
      </c>
      <c r="E101" s="55">
        <v>45995</v>
      </c>
      <c r="F101" s="54" t="s">
        <v>18835</v>
      </c>
      <c r="G101" s="54" t="s">
        <v>14746</v>
      </c>
      <c r="H101" s="56">
        <v>5994040</v>
      </c>
      <c r="I101" s="57">
        <v>0</v>
      </c>
      <c r="J101" s="56">
        <v>479523</v>
      </c>
      <c r="K101" s="56">
        <v>6473563</v>
      </c>
      <c r="L101" s="64" t="s">
        <v>41</v>
      </c>
      <c r="M101" s="6">
        <v>46048</v>
      </c>
      <c r="O101" s="32">
        <f>IF(Table1[[#This Row],[Phân loại]]="Tồn đầu kỳ",Table1[[#This Row],[Tổng giá trị]],0)</f>
        <v>6473563</v>
      </c>
      <c r="P101" s="7">
        <f>IF(Table1[[#This Row],[Số còn phải thu ĐK]]&lt;&gt;0,0,IF(Table1[[#This Row],[Phân loại]]="Bán hàng",Table1[[#This Row],[Tổng giá trị]],-Table1[[#This Row],[Tổng giá trị]]))</f>
        <v>0</v>
      </c>
      <c r="Q101" s="32">
        <f t="shared" si="5"/>
        <v>6473563</v>
      </c>
      <c r="R101" s="7">
        <f>Table1[[#This Row],[Số còn phải thu ĐK]]+Table1[[#This Row],[Giá Trị HD sau CK]]-Table1[[#This Row],[Số tiền đã thu]]</f>
        <v>0</v>
      </c>
      <c r="S101" s="6">
        <f>IF(Table1[[#This Row],[Ngày hóa đơn]]&lt;&gt;"",Table1[[#This Row],[Ngày hóa đơn]],IF(Table1[[#This Row],[Ngày hạch toán]]&lt;&gt;"",Table1[[#This Row],[Ngày hạch toán]],""))</f>
        <v>45995</v>
      </c>
      <c r="T101" s="7"/>
      <c r="U101" s="6">
        <f>IF(Table1[[#This Row],[Ngày tính CN]]="","",S101+T101)</f>
        <v>45995</v>
      </c>
      <c r="V101" s="32">
        <f ca="1">IF(Table1[[#This Row],[Hạn thanh toán]]="","",IF((U101-NOW())&lt;0,0,(U101-NOW())))</f>
        <v>0</v>
      </c>
      <c r="W101" s="32"/>
      <c r="X101" s="32" t="str">
        <f t="shared" ca="1" si="6"/>
        <v/>
      </c>
      <c r="Y101" s="2" t="str">
        <f t="shared" si="7"/>
        <v>Đã thanh toán</v>
      </c>
      <c r="Z101" s="42">
        <f t="shared" si="8"/>
        <v>45995</v>
      </c>
      <c r="AA101" s="42">
        <f t="shared" si="9"/>
        <v>46048</v>
      </c>
      <c r="AD101" s="2" t="str">
        <f>VLOOKUP($A101,MA_KH!$A:$Q,MA_KH!O$1,0)</f>
        <v>MEGA</v>
      </c>
      <c r="AE101" s="2" t="str">
        <f>VLOOKUP($A101,MA_KH!$A:$Q,MA_KH!P$1,0)</f>
        <v>CÔNG TY TNHH MM MEGA MARKET (VIỆT NAM)</v>
      </c>
      <c r="AG101" s="2" t="str">
        <f>(Table1[[#This Row],[Số hóa đơn]])&amp;IF(OR(Table1[[#This Row],[Phân loại]]="Hàng trả",Table1[[#This Row],[Phân loại]]="Giảm công nợ"),-Table1[[#This Row],[Tổng giá trị]],Table1[[#This Row],[Tổng giá trị]])</f>
        <v>000821906473563</v>
      </c>
      <c r="AH101" s="6" t="e">
        <f>_xlfn.XLOOKUP(Table1[[#This Row],[Column1]],'Chi tiết tt Mega gửi'!P:P,'Chi tiết tt Mega gửi'!N:N)</f>
        <v>#N/A</v>
      </c>
    </row>
    <row r="102" spans="1:34" ht="25.5" customHeight="1" x14ac:dyDescent="0.2">
      <c r="A102" s="58" t="s">
        <v>295</v>
      </c>
      <c r="B102" s="58" t="s">
        <v>296</v>
      </c>
      <c r="C102" s="59">
        <v>45995</v>
      </c>
      <c r="D102" s="58" t="s">
        <v>14747</v>
      </c>
      <c r="E102" s="59">
        <v>45995</v>
      </c>
      <c r="F102" s="58" t="s">
        <v>18836</v>
      </c>
      <c r="G102" s="58" t="s">
        <v>14748</v>
      </c>
      <c r="H102" s="60">
        <v>1970450</v>
      </c>
      <c r="I102" s="61">
        <v>0</v>
      </c>
      <c r="J102" s="60">
        <v>157636</v>
      </c>
      <c r="K102" s="60">
        <v>2128086</v>
      </c>
      <c r="L102" s="64" t="s">
        <v>41</v>
      </c>
      <c r="M102" s="6">
        <v>46034</v>
      </c>
      <c r="O102" s="32">
        <f>IF(Table1[[#This Row],[Phân loại]]="Tồn đầu kỳ",Table1[[#This Row],[Tổng giá trị]],0)</f>
        <v>2128086</v>
      </c>
      <c r="P102" s="7">
        <f>IF(Table1[[#This Row],[Số còn phải thu ĐK]]&lt;&gt;0,0,IF(Table1[[#This Row],[Phân loại]]="Bán hàng",Table1[[#This Row],[Tổng giá trị]],-Table1[[#This Row],[Tổng giá trị]]))</f>
        <v>0</v>
      </c>
      <c r="Q102" s="32">
        <f t="shared" si="5"/>
        <v>2128086</v>
      </c>
      <c r="R102" s="7">
        <f>Table1[[#This Row],[Số còn phải thu ĐK]]+Table1[[#This Row],[Giá Trị HD sau CK]]-Table1[[#This Row],[Số tiền đã thu]]</f>
        <v>0</v>
      </c>
      <c r="S102" s="6">
        <f>IF(Table1[[#This Row],[Ngày hóa đơn]]&lt;&gt;"",Table1[[#This Row],[Ngày hóa đơn]],IF(Table1[[#This Row],[Ngày hạch toán]]&lt;&gt;"",Table1[[#This Row],[Ngày hạch toán]],""))</f>
        <v>45995</v>
      </c>
      <c r="T102" s="7"/>
      <c r="U102" s="6">
        <f>IF(Table1[[#This Row],[Ngày tính CN]]="","",S102+T102)</f>
        <v>45995</v>
      </c>
      <c r="V102" s="32">
        <f ca="1">IF(Table1[[#This Row],[Hạn thanh toán]]="","",IF((U102-NOW())&lt;0,0,(U102-NOW())))</f>
        <v>0</v>
      </c>
      <c r="W102" s="32"/>
      <c r="X102" s="32" t="str">
        <f t="shared" ca="1" si="6"/>
        <v/>
      </c>
      <c r="Y102" s="2" t="str">
        <f t="shared" si="7"/>
        <v>Đã thanh toán</v>
      </c>
      <c r="Z102" s="42">
        <f t="shared" si="8"/>
        <v>45995</v>
      </c>
      <c r="AA102" s="42">
        <f t="shared" si="9"/>
        <v>46034</v>
      </c>
      <c r="AD102" s="2" t="str">
        <f>VLOOKUP($A102,MA_KH!$A:$Q,MA_KH!O$1,0)</f>
        <v>MEGA</v>
      </c>
      <c r="AE102" s="2" t="str">
        <f>VLOOKUP($A102,MA_KH!$A:$Q,MA_KH!P$1,0)</f>
        <v>CÔNG TY TNHH MM MEGA MARKET (VIỆT NAM)</v>
      </c>
      <c r="AG102" s="2" t="str">
        <f>(Table1[[#This Row],[Số hóa đơn]])&amp;IF(OR(Table1[[#This Row],[Phân loại]]="Hàng trả",Table1[[#This Row],[Phân loại]]="Giảm công nợ"),-Table1[[#This Row],[Tổng giá trị]],Table1[[#This Row],[Tổng giá trị]])</f>
        <v>000821912128086</v>
      </c>
      <c r="AH102" s="6" t="e">
        <f>_xlfn.XLOOKUP(Table1[[#This Row],[Column1]],'Chi tiết tt Mega gửi'!P:P,'Chi tiết tt Mega gửi'!N:N)</f>
        <v>#N/A</v>
      </c>
    </row>
    <row r="103" spans="1:34" ht="25.5" customHeight="1" x14ac:dyDescent="0.2">
      <c r="A103" s="58" t="s">
        <v>101</v>
      </c>
      <c r="B103" s="58" t="s">
        <v>102</v>
      </c>
      <c r="C103" s="59">
        <v>45996</v>
      </c>
      <c r="D103" s="58" t="s">
        <v>14749</v>
      </c>
      <c r="E103" s="59">
        <v>45996</v>
      </c>
      <c r="F103" s="58" t="s">
        <v>18837</v>
      </c>
      <c r="G103" s="58" t="s">
        <v>14750</v>
      </c>
      <c r="H103" s="60">
        <v>2919810</v>
      </c>
      <c r="I103" s="61">
        <v>0</v>
      </c>
      <c r="J103" s="60">
        <v>233585</v>
      </c>
      <c r="K103" s="60">
        <v>3153395</v>
      </c>
      <c r="L103" s="64" t="s">
        <v>41</v>
      </c>
      <c r="M103" s="6">
        <v>46034</v>
      </c>
      <c r="O103" s="32">
        <f>IF(Table1[[#This Row],[Phân loại]]="Tồn đầu kỳ",Table1[[#This Row],[Tổng giá trị]],0)</f>
        <v>3153395</v>
      </c>
      <c r="P103" s="7">
        <f>IF(Table1[[#This Row],[Số còn phải thu ĐK]]&lt;&gt;0,0,IF(Table1[[#This Row],[Phân loại]]="Bán hàng",Table1[[#This Row],[Tổng giá trị]],-Table1[[#This Row],[Tổng giá trị]]))</f>
        <v>0</v>
      </c>
      <c r="Q103" s="32">
        <f t="shared" si="5"/>
        <v>3153395</v>
      </c>
      <c r="R103" s="7">
        <f>Table1[[#This Row],[Số còn phải thu ĐK]]+Table1[[#This Row],[Giá Trị HD sau CK]]-Table1[[#This Row],[Số tiền đã thu]]</f>
        <v>0</v>
      </c>
      <c r="S103" s="6">
        <f>IF(Table1[[#This Row],[Ngày hóa đơn]]&lt;&gt;"",Table1[[#This Row],[Ngày hóa đơn]],IF(Table1[[#This Row],[Ngày hạch toán]]&lt;&gt;"",Table1[[#This Row],[Ngày hạch toán]],""))</f>
        <v>45996</v>
      </c>
      <c r="T103" s="7"/>
      <c r="U103" s="6">
        <f>IF(Table1[[#This Row],[Ngày tính CN]]="","",S103+T103)</f>
        <v>45996</v>
      </c>
      <c r="V103" s="32">
        <f ca="1">IF(Table1[[#This Row],[Hạn thanh toán]]="","",IF((U103-NOW())&lt;0,0,(U103-NOW())))</f>
        <v>0</v>
      </c>
      <c r="W103" s="32"/>
      <c r="X103" s="32" t="str">
        <f t="shared" ca="1" si="6"/>
        <v/>
      </c>
      <c r="Y103" s="2" t="str">
        <f t="shared" si="7"/>
        <v>Đã thanh toán</v>
      </c>
      <c r="Z103" s="42">
        <f t="shared" si="8"/>
        <v>45996</v>
      </c>
      <c r="AA103" s="42">
        <f t="shared" si="9"/>
        <v>46034</v>
      </c>
      <c r="AD103" s="2" t="str">
        <f>VLOOKUP($A103,MA_KH!$A:$Q,MA_KH!O$1,0)</f>
        <v>MEGA</v>
      </c>
      <c r="AE103" s="2" t="str">
        <f>VLOOKUP($A103,MA_KH!$A:$Q,MA_KH!P$1,0)</f>
        <v>CÔNG TY TNHH MM MEGA MARKET (VIỆT NAM)</v>
      </c>
      <c r="AG103" s="2" t="str">
        <f>(Table1[[#This Row],[Số hóa đơn]])&amp;IF(OR(Table1[[#This Row],[Phân loại]]="Hàng trả",Table1[[#This Row],[Phân loại]]="Giảm công nợ"),-Table1[[#This Row],[Tổng giá trị]],Table1[[#This Row],[Tổng giá trị]])</f>
        <v>000823793153395</v>
      </c>
      <c r="AH103" s="6" t="e">
        <f>_xlfn.XLOOKUP(Table1[[#This Row],[Column1]],'Chi tiết tt Mega gửi'!P:P,'Chi tiết tt Mega gửi'!N:N)</f>
        <v>#N/A</v>
      </c>
    </row>
    <row r="104" spans="1:34" ht="25.5" customHeight="1" x14ac:dyDescent="0.2">
      <c r="A104" s="58" t="s">
        <v>101</v>
      </c>
      <c r="B104" s="58" t="s">
        <v>102</v>
      </c>
      <c r="C104" s="59">
        <v>45997</v>
      </c>
      <c r="D104" s="58" t="s">
        <v>14810</v>
      </c>
      <c r="E104" s="59">
        <v>45997</v>
      </c>
      <c r="F104" s="58" t="s">
        <v>18838</v>
      </c>
      <c r="G104" s="58" t="s">
        <v>14811</v>
      </c>
      <c r="H104" s="60">
        <v>315000</v>
      </c>
      <c r="I104" s="61">
        <v>0</v>
      </c>
      <c r="J104" s="60">
        <v>25200</v>
      </c>
      <c r="K104" s="60">
        <v>340200</v>
      </c>
      <c r="L104" s="64" t="s">
        <v>41</v>
      </c>
      <c r="M104" s="6">
        <v>46034</v>
      </c>
      <c r="O104" s="32">
        <f>IF(Table1[[#This Row],[Phân loại]]="Tồn đầu kỳ",Table1[[#This Row],[Tổng giá trị]],0)</f>
        <v>340200</v>
      </c>
      <c r="P104" s="7">
        <f>IF(Table1[[#This Row],[Số còn phải thu ĐK]]&lt;&gt;0,0,IF(Table1[[#This Row],[Phân loại]]="Bán hàng",Table1[[#This Row],[Tổng giá trị]],-Table1[[#This Row],[Tổng giá trị]]))</f>
        <v>0</v>
      </c>
      <c r="Q104" s="32">
        <f t="shared" si="5"/>
        <v>340200</v>
      </c>
      <c r="R104" s="7">
        <f>Table1[[#This Row],[Số còn phải thu ĐK]]+Table1[[#This Row],[Giá Trị HD sau CK]]-Table1[[#This Row],[Số tiền đã thu]]</f>
        <v>0</v>
      </c>
      <c r="S104" s="6">
        <f>IF(Table1[[#This Row],[Ngày hóa đơn]]&lt;&gt;"",Table1[[#This Row],[Ngày hóa đơn]],IF(Table1[[#This Row],[Ngày hạch toán]]&lt;&gt;"",Table1[[#This Row],[Ngày hạch toán]],""))</f>
        <v>45997</v>
      </c>
      <c r="T104" s="7"/>
      <c r="U104" s="6">
        <f>IF(Table1[[#This Row],[Ngày tính CN]]="","",S104+T104)</f>
        <v>45997</v>
      </c>
      <c r="V104" s="32">
        <f ca="1">IF(Table1[[#This Row],[Hạn thanh toán]]="","",IF((U104-NOW())&lt;0,0,(U104-NOW())))</f>
        <v>0</v>
      </c>
      <c r="W104" s="32"/>
      <c r="X104" s="32" t="str">
        <f t="shared" ca="1" si="6"/>
        <v/>
      </c>
      <c r="Y104" s="2" t="str">
        <f t="shared" si="7"/>
        <v>Đã thanh toán</v>
      </c>
      <c r="Z104" s="42">
        <f t="shared" si="8"/>
        <v>45997</v>
      </c>
      <c r="AA104" s="42">
        <f t="shared" si="9"/>
        <v>46034</v>
      </c>
      <c r="AD104" s="2" t="str">
        <f>VLOOKUP($A104,MA_KH!$A:$Q,MA_KH!O$1,0)</f>
        <v>MEGA</v>
      </c>
      <c r="AE104" s="2" t="str">
        <f>VLOOKUP($A104,MA_KH!$A:$Q,MA_KH!P$1,0)</f>
        <v>CÔNG TY TNHH MM MEGA MARKET (VIỆT NAM)</v>
      </c>
      <c r="AG104" s="2" t="str">
        <f>(Table1[[#This Row],[Số hóa đơn]])&amp;IF(OR(Table1[[#This Row],[Phân loại]]="Hàng trả",Table1[[#This Row],[Phân loại]]="Giảm công nợ"),-Table1[[#This Row],[Tổng giá trị]],Table1[[#This Row],[Tổng giá trị]])</f>
        <v>00084259340200</v>
      </c>
      <c r="AH104" s="6" t="e">
        <f>_xlfn.XLOOKUP(Table1[[#This Row],[Column1]],'Chi tiết tt Mega gửi'!P:P,'Chi tiết tt Mega gửi'!N:N)</f>
        <v>#N/A</v>
      </c>
    </row>
    <row r="105" spans="1:34" ht="25.5" customHeight="1" x14ac:dyDescent="0.2">
      <c r="A105" s="54" t="s">
        <v>189</v>
      </c>
      <c r="B105" s="54" t="s">
        <v>190</v>
      </c>
      <c r="C105" s="55">
        <v>45997</v>
      </c>
      <c r="D105" s="54" t="s">
        <v>14751</v>
      </c>
      <c r="E105" s="55">
        <v>45997</v>
      </c>
      <c r="F105" s="54" t="s">
        <v>18839</v>
      </c>
      <c r="G105" s="54" t="s">
        <v>14752</v>
      </c>
      <c r="H105" s="56">
        <v>8864782</v>
      </c>
      <c r="I105" s="57">
        <v>0</v>
      </c>
      <c r="J105" s="56">
        <v>709183</v>
      </c>
      <c r="K105" s="56">
        <v>9573965</v>
      </c>
      <c r="L105" s="64" t="s">
        <v>41</v>
      </c>
      <c r="M105" s="6">
        <v>46034</v>
      </c>
      <c r="O105" s="32">
        <f>IF(Table1[[#This Row],[Phân loại]]="Tồn đầu kỳ",Table1[[#This Row],[Tổng giá trị]],0)</f>
        <v>9573965</v>
      </c>
      <c r="P105" s="7">
        <f>IF(Table1[[#This Row],[Số còn phải thu ĐK]]&lt;&gt;0,0,IF(Table1[[#This Row],[Phân loại]]="Bán hàng",Table1[[#This Row],[Tổng giá trị]],-Table1[[#This Row],[Tổng giá trị]]))</f>
        <v>0</v>
      </c>
      <c r="Q105" s="32">
        <f t="shared" si="5"/>
        <v>9573965</v>
      </c>
      <c r="R105" s="7">
        <f>Table1[[#This Row],[Số còn phải thu ĐK]]+Table1[[#This Row],[Giá Trị HD sau CK]]-Table1[[#This Row],[Số tiền đã thu]]</f>
        <v>0</v>
      </c>
      <c r="S105" s="6">
        <f>IF(Table1[[#This Row],[Ngày hóa đơn]]&lt;&gt;"",Table1[[#This Row],[Ngày hóa đơn]],IF(Table1[[#This Row],[Ngày hạch toán]]&lt;&gt;"",Table1[[#This Row],[Ngày hạch toán]],""))</f>
        <v>45997</v>
      </c>
      <c r="T105" s="7"/>
      <c r="U105" s="6">
        <f>IF(Table1[[#This Row],[Ngày tính CN]]="","",S105+T105)</f>
        <v>45997</v>
      </c>
      <c r="V105" s="32">
        <f ca="1">IF(Table1[[#This Row],[Hạn thanh toán]]="","",IF((U105-NOW())&lt;0,0,(U105-NOW())))</f>
        <v>0</v>
      </c>
      <c r="W105" s="32"/>
      <c r="X105" s="32" t="str">
        <f t="shared" ca="1" si="6"/>
        <v/>
      </c>
      <c r="Y105" s="2" t="str">
        <f t="shared" si="7"/>
        <v>Đã thanh toán</v>
      </c>
      <c r="Z105" s="42">
        <f t="shared" si="8"/>
        <v>45997</v>
      </c>
      <c r="AA105" s="42">
        <f t="shared" si="9"/>
        <v>46034</v>
      </c>
      <c r="AD105" s="2" t="str">
        <f>VLOOKUP($A105,MA_KH!$A:$Q,MA_KH!O$1,0)</f>
        <v>MEGA</v>
      </c>
      <c r="AE105" s="2" t="str">
        <f>VLOOKUP($A105,MA_KH!$A:$Q,MA_KH!P$1,0)</f>
        <v>CÔNG TY TNHH MM MEGA MARKET (VIỆT NAM)</v>
      </c>
      <c r="AG105" s="2" t="str">
        <f>(Table1[[#This Row],[Số hóa đơn]])&amp;IF(OR(Table1[[#This Row],[Phân loại]]="Hàng trả",Table1[[#This Row],[Phân loại]]="Giảm công nợ"),-Table1[[#This Row],[Tổng giá trị]],Table1[[#This Row],[Tổng giá trị]])</f>
        <v>000824179573965</v>
      </c>
      <c r="AH105" s="6" t="e">
        <f>_xlfn.XLOOKUP(Table1[[#This Row],[Column1]],'Chi tiết tt Mega gửi'!P:P,'Chi tiết tt Mega gửi'!N:N)</f>
        <v>#N/A</v>
      </c>
    </row>
    <row r="106" spans="1:34" ht="25.5" customHeight="1" x14ac:dyDescent="0.2">
      <c r="A106" s="58" t="s">
        <v>189</v>
      </c>
      <c r="B106" s="58" t="s">
        <v>190</v>
      </c>
      <c r="C106" s="59">
        <v>45997</v>
      </c>
      <c r="D106" s="58" t="s">
        <v>14753</v>
      </c>
      <c r="E106" s="59">
        <v>45997</v>
      </c>
      <c r="F106" s="58" t="s">
        <v>18840</v>
      </c>
      <c r="G106" s="58" t="s">
        <v>14754</v>
      </c>
      <c r="H106" s="60">
        <v>2973570</v>
      </c>
      <c r="I106" s="61">
        <v>0</v>
      </c>
      <c r="J106" s="60">
        <v>237886</v>
      </c>
      <c r="K106" s="60">
        <v>3211456</v>
      </c>
      <c r="L106" s="64" t="s">
        <v>41</v>
      </c>
      <c r="M106" s="6">
        <v>46034</v>
      </c>
      <c r="O106" s="32">
        <f>IF(Table1[[#This Row],[Phân loại]]="Tồn đầu kỳ",Table1[[#This Row],[Tổng giá trị]],0)</f>
        <v>3211456</v>
      </c>
      <c r="P106" s="7">
        <f>IF(Table1[[#This Row],[Số còn phải thu ĐK]]&lt;&gt;0,0,IF(Table1[[#This Row],[Phân loại]]="Bán hàng",Table1[[#This Row],[Tổng giá trị]],-Table1[[#This Row],[Tổng giá trị]]))</f>
        <v>0</v>
      </c>
      <c r="Q106" s="32">
        <f t="shared" si="5"/>
        <v>3211456</v>
      </c>
      <c r="R106" s="7">
        <f>Table1[[#This Row],[Số còn phải thu ĐK]]+Table1[[#This Row],[Giá Trị HD sau CK]]-Table1[[#This Row],[Số tiền đã thu]]</f>
        <v>0</v>
      </c>
      <c r="S106" s="6">
        <f>IF(Table1[[#This Row],[Ngày hóa đơn]]&lt;&gt;"",Table1[[#This Row],[Ngày hóa đơn]],IF(Table1[[#This Row],[Ngày hạch toán]]&lt;&gt;"",Table1[[#This Row],[Ngày hạch toán]],""))</f>
        <v>45997</v>
      </c>
      <c r="T106" s="7"/>
      <c r="U106" s="6">
        <f>IF(Table1[[#This Row],[Ngày tính CN]]="","",S106+T106)</f>
        <v>45997</v>
      </c>
      <c r="V106" s="32">
        <f ca="1">IF(Table1[[#This Row],[Hạn thanh toán]]="","",IF((U106-NOW())&lt;0,0,(U106-NOW())))</f>
        <v>0</v>
      </c>
      <c r="W106" s="32"/>
      <c r="X106" s="32" t="str">
        <f t="shared" ca="1" si="6"/>
        <v/>
      </c>
      <c r="Y106" s="2" t="str">
        <f t="shared" si="7"/>
        <v>Đã thanh toán</v>
      </c>
      <c r="Z106" s="42">
        <f t="shared" si="8"/>
        <v>45997</v>
      </c>
      <c r="AA106" s="42">
        <f t="shared" si="9"/>
        <v>46034</v>
      </c>
      <c r="AD106" s="2" t="str">
        <f>VLOOKUP($A106,MA_KH!$A:$Q,MA_KH!O$1,0)</f>
        <v>MEGA</v>
      </c>
      <c r="AE106" s="2" t="str">
        <f>VLOOKUP($A106,MA_KH!$A:$Q,MA_KH!P$1,0)</f>
        <v>CÔNG TY TNHH MM MEGA MARKET (VIỆT NAM)</v>
      </c>
      <c r="AG106" s="2" t="str">
        <f>(Table1[[#This Row],[Số hóa đơn]])&amp;IF(OR(Table1[[#This Row],[Phân loại]]="Hàng trả",Table1[[#This Row],[Phân loại]]="Giảm công nợ"),-Table1[[#This Row],[Tổng giá trị]],Table1[[#This Row],[Tổng giá trị]])</f>
        <v>000824183211456</v>
      </c>
      <c r="AH106" s="6" t="e">
        <f>_xlfn.XLOOKUP(Table1[[#This Row],[Column1]],'Chi tiết tt Mega gửi'!P:P,'Chi tiết tt Mega gửi'!N:N)</f>
        <v>#N/A</v>
      </c>
    </row>
    <row r="107" spans="1:34" ht="25.5" customHeight="1" x14ac:dyDescent="0.2">
      <c r="A107" s="54" t="s">
        <v>101</v>
      </c>
      <c r="B107" s="54" t="s">
        <v>102</v>
      </c>
      <c r="C107" s="55">
        <v>45999</v>
      </c>
      <c r="D107" s="54" t="s">
        <v>14812</v>
      </c>
      <c r="E107" s="55">
        <v>45999</v>
      </c>
      <c r="F107" s="54" t="s">
        <v>18841</v>
      </c>
      <c r="G107" s="54" t="s">
        <v>14813</v>
      </c>
      <c r="H107" s="56">
        <v>16440390</v>
      </c>
      <c r="I107" s="57">
        <v>0</v>
      </c>
      <c r="J107" s="56">
        <v>1315231</v>
      </c>
      <c r="K107" s="56">
        <v>17755621</v>
      </c>
      <c r="L107" s="64" t="s">
        <v>41</v>
      </c>
      <c r="M107" s="6">
        <v>46048</v>
      </c>
      <c r="O107" s="32">
        <f>IF(Table1[[#This Row],[Phân loại]]="Tồn đầu kỳ",Table1[[#This Row],[Tổng giá trị]],0)</f>
        <v>17755621</v>
      </c>
      <c r="P107" s="7">
        <f>IF(Table1[[#This Row],[Số còn phải thu ĐK]]&lt;&gt;0,0,IF(Table1[[#This Row],[Phân loại]]="Bán hàng",Table1[[#This Row],[Tổng giá trị]],-Table1[[#This Row],[Tổng giá trị]]))</f>
        <v>0</v>
      </c>
      <c r="Q107" s="32">
        <f t="shared" si="5"/>
        <v>17755621</v>
      </c>
      <c r="R107" s="7">
        <f>Table1[[#This Row],[Số còn phải thu ĐK]]+Table1[[#This Row],[Giá Trị HD sau CK]]-Table1[[#This Row],[Số tiền đã thu]]</f>
        <v>0</v>
      </c>
      <c r="S107" s="6">
        <f>IF(Table1[[#This Row],[Ngày hóa đơn]]&lt;&gt;"",Table1[[#This Row],[Ngày hóa đơn]],IF(Table1[[#This Row],[Ngày hạch toán]]&lt;&gt;"",Table1[[#This Row],[Ngày hạch toán]],""))</f>
        <v>45999</v>
      </c>
      <c r="T107" s="7"/>
      <c r="U107" s="6">
        <f>IF(Table1[[#This Row],[Ngày tính CN]]="","",S107+T107)</f>
        <v>45999</v>
      </c>
      <c r="V107" s="32">
        <f ca="1">IF(Table1[[#This Row],[Hạn thanh toán]]="","",IF((U107-NOW())&lt;0,0,(U107-NOW())))</f>
        <v>0</v>
      </c>
      <c r="W107" s="32"/>
      <c r="X107" s="32" t="str">
        <f t="shared" ca="1" si="6"/>
        <v/>
      </c>
      <c r="Y107" s="2" t="str">
        <f t="shared" si="7"/>
        <v>Đã thanh toán</v>
      </c>
      <c r="Z107" s="42">
        <f t="shared" si="8"/>
        <v>45999</v>
      </c>
      <c r="AA107" s="42">
        <f t="shared" si="9"/>
        <v>46048</v>
      </c>
      <c r="AD107" s="2" t="str">
        <f>VLOOKUP($A107,MA_KH!$A:$Q,MA_KH!O$1,0)</f>
        <v>MEGA</v>
      </c>
      <c r="AE107" s="2" t="str">
        <f>VLOOKUP($A107,MA_KH!$A:$Q,MA_KH!P$1,0)</f>
        <v>CÔNG TY TNHH MM MEGA MARKET (VIỆT NAM)</v>
      </c>
      <c r="AG107" s="2" t="str">
        <f>(Table1[[#This Row],[Số hóa đơn]])&amp;IF(OR(Table1[[#This Row],[Phân loại]]="Hàng trả",Table1[[#This Row],[Phân loại]]="Giảm công nợ"),-Table1[[#This Row],[Tổng giá trị]],Table1[[#This Row],[Tổng giá trị]])</f>
        <v>0008734217755621</v>
      </c>
      <c r="AH107" s="6" t="e">
        <f>_xlfn.XLOOKUP(Table1[[#This Row],[Column1]],'Chi tiết tt Mega gửi'!P:P,'Chi tiết tt Mega gửi'!N:N)</f>
        <v>#N/A</v>
      </c>
    </row>
    <row r="108" spans="1:34" ht="25.5" customHeight="1" x14ac:dyDescent="0.2">
      <c r="A108" s="58" t="s">
        <v>101</v>
      </c>
      <c r="B108" s="58" t="s">
        <v>102</v>
      </c>
      <c r="C108" s="59">
        <v>45999</v>
      </c>
      <c r="D108" s="58" t="s">
        <v>14814</v>
      </c>
      <c r="E108" s="59">
        <v>45999</v>
      </c>
      <c r="F108" s="58" t="s">
        <v>18842</v>
      </c>
      <c r="G108" s="58" t="s">
        <v>14815</v>
      </c>
      <c r="H108" s="60">
        <v>200732</v>
      </c>
      <c r="I108" s="61">
        <v>0</v>
      </c>
      <c r="J108" s="60">
        <v>16059</v>
      </c>
      <c r="K108" s="60">
        <v>216791</v>
      </c>
      <c r="L108" s="64" t="s">
        <v>41</v>
      </c>
      <c r="M108" s="6">
        <v>46048</v>
      </c>
      <c r="O108" s="32">
        <f>IF(Table1[[#This Row],[Phân loại]]="Tồn đầu kỳ",Table1[[#This Row],[Tổng giá trị]],0)</f>
        <v>216791</v>
      </c>
      <c r="P108" s="7">
        <f>IF(Table1[[#This Row],[Số còn phải thu ĐK]]&lt;&gt;0,0,IF(Table1[[#This Row],[Phân loại]]="Bán hàng",Table1[[#This Row],[Tổng giá trị]],-Table1[[#This Row],[Tổng giá trị]]))</f>
        <v>0</v>
      </c>
      <c r="Q108" s="32">
        <f t="shared" si="5"/>
        <v>216791</v>
      </c>
      <c r="R108" s="7">
        <f>Table1[[#This Row],[Số còn phải thu ĐK]]+Table1[[#This Row],[Giá Trị HD sau CK]]-Table1[[#This Row],[Số tiền đã thu]]</f>
        <v>0</v>
      </c>
      <c r="S108" s="6">
        <f>IF(Table1[[#This Row],[Ngày hóa đơn]]&lt;&gt;"",Table1[[#This Row],[Ngày hóa đơn]],IF(Table1[[#This Row],[Ngày hạch toán]]&lt;&gt;"",Table1[[#This Row],[Ngày hạch toán]],""))</f>
        <v>45999</v>
      </c>
      <c r="T108" s="7"/>
      <c r="U108" s="6">
        <f>IF(Table1[[#This Row],[Ngày tính CN]]="","",S108+T108)</f>
        <v>45999</v>
      </c>
      <c r="V108" s="32">
        <f ca="1">IF(Table1[[#This Row],[Hạn thanh toán]]="","",IF((U108-NOW())&lt;0,0,(U108-NOW())))</f>
        <v>0</v>
      </c>
      <c r="W108" s="32"/>
      <c r="X108" s="32" t="str">
        <f t="shared" ca="1" si="6"/>
        <v/>
      </c>
      <c r="Y108" s="2" t="str">
        <f t="shared" si="7"/>
        <v>Đã thanh toán</v>
      </c>
      <c r="Z108" s="42">
        <f t="shared" si="8"/>
        <v>45999</v>
      </c>
      <c r="AA108" s="42">
        <f t="shared" si="9"/>
        <v>46048</v>
      </c>
      <c r="AD108" s="2" t="str">
        <f>VLOOKUP($A108,MA_KH!$A:$Q,MA_KH!O$1,0)</f>
        <v>MEGA</v>
      </c>
      <c r="AE108" s="2" t="str">
        <f>VLOOKUP($A108,MA_KH!$A:$Q,MA_KH!P$1,0)</f>
        <v>CÔNG TY TNHH MM MEGA MARKET (VIỆT NAM)</v>
      </c>
      <c r="AG108" s="2" t="str">
        <f>(Table1[[#This Row],[Số hóa đơn]])&amp;IF(OR(Table1[[#This Row],[Phân loại]]="Hàng trả",Table1[[#This Row],[Phân loại]]="Giảm công nợ"),-Table1[[#This Row],[Tổng giá trị]],Table1[[#This Row],[Tổng giá trị]])</f>
        <v>00087340216791</v>
      </c>
      <c r="AH108" s="6" t="e">
        <f>_xlfn.XLOOKUP(Table1[[#This Row],[Column1]],'Chi tiết tt Mega gửi'!P:P,'Chi tiết tt Mega gửi'!N:N)</f>
        <v>#N/A</v>
      </c>
    </row>
    <row r="109" spans="1:34" ht="25.5" customHeight="1" x14ac:dyDescent="0.2">
      <c r="A109" s="54" t="s">
        <v>193</v>
      </c>
      <c r="B109" s="54" t="s">
        <v>194</v>
      </c>
      <c r="C109" s="55">
        <v>45999</v>
      </c>
      <c r="D109" s="54" t="s">
        <v>14755</v>
      </c>
      <c r="E109" s="55">
        <v>45999</v>
      </c>
      <c r="F109" s="54" t="s">
        <v>18843</v>
      </c>
      <c r="G109" s="54" t="s">
        <v>14756</v>
      </c>
      <c r="H109" s="56">
        <v>8951375</v>
      </c>
      <c r="I109" s="57">
        <v>0</v>
      </c>
      <c r="J109" s="56">
        <v>716110</v>
      </c>
      <c r="K109" s="56">
        <v>9667485</v>
      </c>
      <c r="L109" s="64" t="s">
        <v>41</v>
      </c>
      <c r="M109" s="6">
        <v>46048</v>
      </c>
      <c r="O109" s="32">
        <f>IF(Table1[[#This Row],[Phân loại]]="Tồn đầu kỳ",Table1[[#This Row],[Tổng giá trị]],0)</f>
        <v>9667485</v>
      </c>
      <c r="P109" s="7">
        <f>IF(Table1[[#This Row],[Số còn phải thu ĐK]]&lt;&gt;0,0,IF(Table1[[#This Row],[Phân loại]]="Bán hàng",Table1[[#This Row],[Tổng giá trị]],-Table1[[#This Row],[Tổng giá trị]]))</f>
        <v>0</v>
      </c>
      <c r="Q109" s="32">
        <f t="shared" si="5"/>
        <v>9667485</v>
      </c>
      <c r="R109" s="7">
        <f>Table1[[#This Row],[Số còn phải thu ĐK]]+Table1[[#This Row],[Giá Trị HD sau CK]]-Table1[[#This Row],[Số tiền đã thu]]</f>
        <v>0</v>
      </c>
      <c r="S109" s="6">
        <f>IF(Table1[[#This Row],[Ngày hóa đơn]]&lt;&gt;"",Table1[[#This Row],[Ngày hóa đơn]],IF(Table1[[#This Row],[Ngày hạch toán]]&lt;&gt;"",Table1[[#This Row],[Ngày hạch toán]],""))</f>
        <v>45999</v>
      </c>
      <c r="T109" s="7"/>
      <c r="U109" s="6">
        <f>IF(Table1[[#This Row],[Ngày tính CN]]="","",S109+T109)</f>
        <v>45999</v>
      </c>
      <c r="V109" s="32">
        <f ca="1">IF(Table1[[#This Row],[Hạn thanh toán]]="","",IF((U109-NOW())&lt;0,0,(U109-NOW())))</f>
        <v>0</v>
      </c>
      <c r="W109" s="32"/>
      <c r="X109" s="32" t="str">
        <f t="shared" ca="1" si="6"/>
        <v/>
      </c>
      <c r="Y109" s="2" t="str">
        <f t="shared" si="7"/>
        <v>Đã thanh toán</v>
      </c>
      <c r="Z109" s="42">
        <f t="shared" si="8"/>
        <v>45999</v>
      </c>
      <c r="AA109" s="42">
        <f t="shared" si="9"/>
        <v>46048</v>
      </c>
      <c r="AD109" s="2" t="str">
        <f>VLOOKUP($A109,MA_KH!$A:$Q,MA_KH!O$1,0)</f>
        <v>MEGA</v>
      </c>
      <c r="AE109" s="2" t="str">
        <f>VLOOKUP($A109,MA_KH!$A:$Q,MA_KH!P$1,0)</f>
        <v>CÔNG TY TNHH MM MEGA MARKET (VIỆT NAM)</v>
      </c>
      <c r="AG109" s="2" t="str">
        <f>(Table1[[#This Row],[Số hóa đơn]])&amp;IF(OR(Table1[[#This Row],[Phân loại]]="Hàng trả",Table1[[#This Row],[Phân loại]]="Giảm công nợ"),-Table1[[#This Row],[Tổng giá trị]],Table1[[#This Row],[Tổng giá trị]])</f>
        <v>000833449667485</v>
      </c>
      <c r="AH109" s="6" t="e">
        <f>_xlfn.XLOOKUP(Table1[[#This Row],[Column1]],'Chi tiết tt Mega gửi'!P:P,'Chi tiết tt Mega gửi'!N:N)</f>
        <v>#N/A</v>
      </c>
    </row>
    <row r="110" spans="1:34" ht="25.5" customHeight="1" x14ac:dyDescent="0.2">
      <c r="A110" s="54" t="s">
        <v>199</v>
      </c>
      <c r="B110" s="54" t="s">
        <v>200</v>
      </c>
      <c r="C110" s="55">
        <v>45999</v>
      </c>
      <c r="D110" s="54" t="s">
        <v>14757</v>
      </c>
      <c r="E110" s="55">
        <v>45999</v>
      </c>
      <c r="F110" s="54" t="s">
        <v>18844</v>
      </c>
      <c r="G110" s="54" t="s">
        <v>14758</v>
      </c>
      <c r="H110" s="56">
        <v>652500</v>
      </c>
      <c r="I110" s="57">
        <v>0</v>
      </c>
      <c r="J110" s="56">
        <v>52200</v>
      </c>
      <c r="K110" s="56">
        <v>704700</v>
      </c>
      <c r="L110" s="64" t="s">
        <v>41</v>
      </c>
      <c r="M110" s="6">
        <v>46048</v>
      </c>
      <c r="O110" s="32">
        <f>IF(Table1[[#This Row],[Phân loại]]="Tồn đầu kỳ",Table1[[#This Row],[Tổng giá trị]],0)</f>
        <v>704700</v>
      </c>
      <c r="P110" s="7">
        <f>IF(Table1[[#This Row],[Số còn phải thu ĐK]]&lt;&gt;0,0,IF(Table1[[#This Row],[Phân loại]]="Bán hàng",Table1[[#This Row],[Tổng giá trị]],-Table1[[#This Row],[Tổng giá trị]]))</f>
        <v>0</v>
      </c>
      <c r="Q110" s="32">
        <f t="shared" si="5"/>
        <v>704700</v>
      </c>
      <c r="R110" s="7">
        <f>Table1[[#This Row],[Số còn phải thu ĐK]]+Table1[[#This Row],[Giá Trị HD sau CK]]-Table1[[#This Row],[Số tiền đã thu]]</f>
        <v>0</v>
      </c>
      <c r="S110" s="6">
        <f>IF(Table1[[#This Row],[Ngày hóa đơn]]&lt;&gt;"",Table1[[#This Row],[Ngày hóa đơn]],IF(Table1[[#This Row],[Ngày hạch toán]]&lt;&gt;"",Table1[[#This Row],[Ngày hạch toán]],""))</f>
        <v>45999</v>
      </c>
      <c r="T110" s="7"/>
      <c r="U110" s="6">
        <f>IF(Table1[[#This Row],[Ngày tính CN]]="","",S110+T110)</f>
        <v>45999</v>
      </c>
      <c r="V110" s="32">
        <f ca="1">IF(Table1[[#This Row],[Hạn thanh toán]]="","",IF((U110-NOW())&lt;0,0,(U110-NOW())))</f>
        <v>0</v>
      </c>
      <c r="W110" s="32"/>
      <c r="X110" s="32" t="str">
        <f t="shared" ca="1" si="6"/>
        <v/>
      </c>
      <c r="Y110" s="2" t="str">
        <f t="shared" si="7"/>
        <v>Đã thanh toán</v>
      </c>
      <c r="Z110" s="42">
        <f t="shared" si="8"/>
        <v>45999</v>
      </c>
      <c r="AA110" s="42">
        <f t="shared" si="9"/>
        <v>46048</v>
      </c>
      <c r="AD110" s="2" t="str">
        <f>VLOOKUP($A110,MA_KH!$A:$Q,MA_KH!O$1,0)</f>
        <v>MEGA</v>
      </c>
      <c r="AE110" s="2" t="str">
        <f>VLOOKUP($A110,MA_KH!$A:$Q,MA_KH!P$1,0)</f>
        <v>CÔNG TY TNHH MM MEGA MARKET (VIỆT NAM)</v>
      </c>
      <c r="AG110" s="2" t="str">
        <f>(Table1[[#This Row],[Số hóa đơn]])&amp;IF(OR(Table1[[#This Row],[Phân loại]]="Hàng trả",Table1[[#This Row],[Phân loại]]="Giảm công nợ"),-Table1[[#This Row],[Tổng giá trị]],Table1[[#This Row],[Tổng giá trị]])</f>
        <v>00083345704700</v>
      </c>
      <c r="AH110" s="6" t="e">
        <f>_xlfn.XLOOKUP(Table1[[#This Row],[Column1]],'Chi tiết tt Mega gửi'!P:P,'Chi tiết tt Mega gửi'!N:N)</f>
        <v>#N/A</v>
      </c>
    </row>
    <row r="111" spans="1:34" ht="25.5" customHeight="1" x14ac:dyDescent="0.2">
      <c r="A111" s="54" t="s">
        <v>201</v>
      </c>
      <c r="B111" s="54" t="s">
        <v>202</v>
      </c>
      <c r="C111" s="55">
        <v>45999</v>
      </c>
      <c r="D111" s="54" t="s">
        <v>14759</v>
      </c>
      <c r="E111" s="55">
        <v>45999</v>
      </c>
      <c r="F111" s="54" t="s">
        <v>18845</v>
      </c>
      <c r="G111" s="54" t="s">
        <v>14760</v>
      </c>
      <c r="H111" s="56">
        <v>630000</v>
      </c>
      <c r="I111" s="57">
        <v>0</v>
      </c>
      <c r="J111" s="56">
        <v>50400</v>
      </c>
      <c r="K111" s="56">
        <v>680400</v>
      </c>
      <c r="L111" s="64" t="s">
        <v>41</v>
      </c>
      <c r="M111" s="6">
        <v>46048</v>
      </c>
      <c r="O111" s="32">
        <f>IF(Table1[[#This Row],[Phân loại]]="Tồn đầu kỳ",Table1[[#This Row],[Tổng giá trị]],0)</f>
        <v>680400</v>
      </c>
      <c r="P111" s="7">
        <f>IF(Table1[[#This Row],[Số còn phải thu ĐK]]&lt;&gt;0,0,IF(Table1[[#This Row],[Phân loại]]="Bán hàng",Table1[[#This Row],[Tổng giá trị]],-Table1[[#This Row],[Tổng giá trị]]))</f>
        <v>0</v>
      </c>
      <c r="Q111" s="32">
        <f t="shared" si="5"/>
        <v>680400</v>
      </c>
      <c r="R111" s="7">
        <f>Table1[[#This Row],[Số còn phải thu ĐK]]+Table1[[#This Row],[Giá Trị HD sau CK]]-Table1[[#This Row],[Số tiền đã thu]]</f>
        <v>0</v>
      </c>
      <c r="S111" s="6">
        <f>IF(Table1[[#This Row],[Ngày hóa đơn]]&lt;&gt;"",Table1[[#This Row],[Ngày hóa đơn]],IF(Table1[[#This Row],[Ngày hạch toán]]&lt;&gt;"",Table1[[#This Row],[Ngày hạch toán]],""))</f>
        <v>45999</v>
      </c>
      <c r="T111" s="7"/>
      <c r="U111" s="6">
        <f>IF(Table1[[#This Row],[Ngày tính CN]]="","",S111+T111)</f>
        <v>45999</v>
      </c>
      <c r="V111" s="32">
        <f ca="1">IF(Table1[[#This Row],[Hạn thanh toán]]="","",IF((U111-NOW())&lt;0,0,(U111-NOW())))</f>
        <v>0</v>
      </c>
      <c r="W111" s="32"/>
      <c r="X111" s="32" t="str">
        <f t="shared" ca="1" si="6"/>
        <v/>
      </c>
      <c r="Y111" s="2" t="str">
        <f t="shared" si="7"/>
        <v>Đã thanh toán</v>
      </c>
      <c r="Z111" s="42">
        <f t="shared" si="8"/>
        <v>45999</v>
      </c>
      <c r="AA111" s="42">
        <f t="shared" si="9"/>
        <v>46048</v>
      </c>
      <c r="AD111" s="2" t="str">
        <f>VLOOKUP($A111,MA_KH!$A:$Q,MA_KH!O$1,0)</f>
        <v>MEGA</v>
      </c>
      <c r="AE111" s="2" t="str">
        <f>VLOOKUP($A111,MA_KH!$A:$Q,MA_KH!P$1,0)</f>
        <v>CÔNG TY TNHH MM MEGA MARKET (VIỆT NAM)</v>
      </c>
      <c r="AG111" s="2" t="str">
        <f>(Table1[[#This Row],[Số hóa đơn]])&amp;IF(OR(Table1[[#This Row],[Phân loại]]="Hàng trả",Table1[[#This Row],[Phân loại]]="Giảm công nợ"),-Table1[[#This Row],[Tổng giá trị]],Table1[[#This Row],[Tổng giá trị]])</f>
        <v>00083346680400</v>
      </c>
      <c r="AH111" s="6" t="e">
        <f>_xlfn.XLOOKUP(Table1[[#This Row],[Column1]],'Chi tiết tt Mega gửi'!P:P,'Chi tiết tt Mega gửi'!N:N)</f>
        <v>#N/A</v>
      </c>
    </row>
    <row r="112" spans="1:34" ht="25.5" customHeight="1" x14ac:dyDescent="0.2">
      <c r="A112" s="54" t="s">
        <v>189</v>
      </c>
      <c r="B112" s="54" t="s">
        <v>190</v>
      </c>
      <c r="C112" s="55">
        <v>45999</v>
      </c>
      <c r="D112" s="54" t="s">
        <v>14761</v>
      </c>
      <c r="E112" s="55">
        <v>45999</v>
      </c>
      <c r="F112" s="54" t="s">
        <v>18846</v>
      </c>
      <c r="G112" s="54" t="s">
        <v>14762</v>
      </c>
      <c r="H112" s="56">
        <v>1339275</v>
      </c>
      <c r="I112" s="57">
        <v>0</v>
      </c>
      <c r="J112" s="56">
        <v>107142</v>
      </c>
      <c r="K112" s="56">
        <v>1446417</v>
      </c>
      <c r="L112" s="64" t="s">
        <v>41</v>
      </c>
      <c r="M112" s="6">
        <v>46048</v>
      </c>
      <c r="O112" s="32">
        <f>IF(Table1[[#This Row],[Phân loại]]="Tồn đầu kỳ",Table1[[#This Row],[Tổng giá trị]],0)</f>
        <v>1446417</v>
      </c>
      <c r="P112" s="7">
        <f>IF(Table1[[#This Row],[Số còn phải thu ĐK]]&lt;&gt;0,0,IF(Table1[[#This Row],[Phân loại]]="Bán hàng",Table1[[#This Row],[Tổng giá trị]],-Table1[[#This Row],[Tổng giá trị]]))</f>
        <v>0</v>
      </c>
      <c r="Q112" s="32">
        <f t="shared" si="5"/>
        <v>1446417</v>
      </c>
      <c r="R112" s="7">
        <f>Table1[[#This Row],[Số còn phải thu ĐK]]+Table1[[#This Row],[Giá Trị HD sau CK]]-Table1[[#This Row],[Số tiền đã thu]]</f>
        <v>0</v>
      </c>
      <c r="S112" s="6">
        <f>IF(Table1[[#This Row],[Ngày hóa đơn]]&lt;&gt;"",Table1[[#This Row],[Ngày hóa đơn]],IF(Table1[[#This Row],[Ngày hạch toán]]&lt;&gt;"",Table1[[#This Row],[Ngày hạch toán]],""))</f>
        <v>45999</v>
      </c>
      <c r="T112" s="7"/>
      <c r="U112" s="6">
        <f>IF(Table1[[#This Row],[Ngày tính CN]]="","",S112+T112)</f>
        <v>45999</v>
      </c>
      <c r="V112" s="32">
        <f ca="1">IF(Table1[[#This Row],[Hạn thanh toán]]="","",IF((U112-NOW())&lt;0,0,(U112-NOW())))</f>
        <v>0</v>
      </c>
      <c r="W112" s="32"/>
      <c r="X112" s="32" t="str">
        <f t="shared" ca="1" si="6"/>
        <v/>
      </c>
      <c r="Y112" s="2" t="str">
        <f t="shared" si="7"/>
        <v>Đã thanh toán</v>
      </c>
      <c r="Z112" s="42">
        <f t="shared" si="8"/>
        <v>45999</v>
      </c>
      <c r="AA112" s="42">
        <f t="shared" si="9"/>
        <v>46048</v>
      </c>
      <c r="AD112" s="2" t="str">
        <f>VLOOKUP($A112,MA_KH!$A:$Q,MA_KH!O$1,0)</f>
        <v>MEGA</v>
      </c>
      <c r="AE112" s="2" t="str">
        <f>VLOOKUP($A112,MA_KH!$A:$Q,MA_KH!P$1,0)</f>
        <v>CÔNG TY TNHH MM MEGA MARKET (VIỆT NAM)</v>
      </c>
      <c r="AG112" s="2" t="str">
        <f>(Table1[[#This Row],[Số hóa đơn]])&amp;IF(OR(Table1[[#This Row],[Phân loại]]="Hàng trả",Table1[[#This Row],[Phân loại]]="Giảm công nợ"),-Table1[[#This Row],[Tổng giá trị]],Table1[[#This Row],[Tổng giá trị]])</f>
        <v>000833471446417</v>
      </c>
      <c r="AH112" s="6" t="e">
        <f>_xlfn.XLOOKUP(Table1[[#This Row],[Column1]],'Chi tiết tt Mega gửi'!P:P,'Chi tiết tt Mega gửi'!N:N)</f>
        <v>#N/A</v>
      </c>
    </row>
    <row r="113" spans="1:34" ht="25.5" customHeight="1" x14ac:dyDescent="0.2">
      <c r="A113" s="58" t="s">
        <v>250</v>
      </c>
      <c r="B113" s="58" t="s">
        <v>251</v>
      </c>
      <c r="C113" s="59">
        <v>45999</v>
      </c>
      <c r="D113" s="58" t="s">
        <v>14763</v>
      </c>
      <c r="E113" s="59">
        <v>45999</v>
      </c>
      <c r="F113" s="58" t="s">
        <v>18847</v>
      </c>
      <c r="G113" s="58" t="s">
        <v>14764</v>
      </c>
      <c r="H113" s="60">
        <v>1468620</v>
      </c>
      <c r="I113" s="61">
        <v>0</v>
      </c>
      <c r="J113" s="60">
        <v>117490</v>
      </c>
      <c r="K113" s="60">
        <v>1586110</v>
      </c>
      <c r="L113" s="64" t="s">
        <v>41</v>
      </c>
      <c r="M113" s="6">
        <v>46048</v>
      </c>
      <c r="O113" s="32">
        <f>IF(Table1[[#This Row],[Phân loại]]="Tồn đầu kỳ",Table1[[#This Row],[Tổng giá trị]],0)</f>
        <v>1586110</v>
      </c>
      <c r="P113" s="7">
        <f>IF(Table1[[#This Row],[Số còn phải thu ĐK]]&lt;&gt;0,0,IF(Table1[[#This Row],[Phân loại]]="Bán hàng",Table1[[#This Row],[Tổng giá trị]],-Table1[[#This Row],[Tổng giá trị]]))</f>
        <v>0</v>
      </c>
      <c r="Q113" s="32">
        <f t="shared" si="5"/>
        <v>1586110</v>
      </c>
      <c r="R113" s="7">
        <f>Table1[[#This Row],[Số còn phải thu ĐK]]+Table1[[#This Row],[Giá Trị HD sau CK]]-Table1[[#This Row],[Số tiền đã thu]]</f>
        <v>0</v>
      </c>
      <c r="S113" s="6">
        <f>IF(Table1[[#This Row],[Ngày hóa đơn]]&lt;&gt;"",Table1[[#This Row],[Ngày hóa đơn]],IF(Table1[[#This Row],[Ngày hạch toán]]&lt;&gt;"",Table1[[#This Row],[Ngày hạch toán]],""))</f>
        <v>45999</v>
      </c>
      <c r="T113" s="7"/>
      <c r="U113" s="6">
        <f>IF(Table1[[#This Row],[Ngày tính CN]]="","",S113+T113)</f>
        <v>45999</v>
      </c>
      <c r="V113" s="32">
        <f ca="1">IF(Table1[[#This Row],[Hạn thanh toán]]="","",IF((U113-NOW())&lt;0,0,(U113-NOW())))</f>
        <v>0</v>
      </c>
      <c r="W113" s="32"/>
      <c r="X113" s="32" t="str">
        <f t="shared" ca="1" si="6"/>
        <v/>
      </c>
      <c r="Y113" s="2" t="str">
        <f t="shared" si="7"/>
        <v>Đã thanh toán</v>
      </c>
      <c r="Z113" s="42">
        <f t="shared" si="8"/>
        <v>45999</v>
      </c>
      <c r="AA113" s="42">
        <f t="shared" si="9"/>
        <v>46048</v>
      </c>
      <c r="AD113" s="2" t="str">
        <f>VLOOKUP($A113,MA_KH!$A:$Q,MA_KH!O$1,0)</f>
        <v>MEGA</v>
      </c>
      <c r="AE113" s="2" t="str">
        <f>VLOOKUP($A113,MA_KH!$A:$Q,MA_KH!P$1,0)</f>
        <v>CÔNG TY TNHH MM MEGA MARKET (VIỆT NAM)</v>
      </c>
      <c r="AG113" s="2" t="str">
        <f>(Table1[[#This Row],[Số hóa đơn]])&amp;IF(OR(Table1[[#This Row],[Phân loại]]="Hàng trả",Table1[[#This Row],[Phân loại]]="Giảm công nợ"),-Table1[[#This Row],[Tổng giá trị]],Table1[[#This Row],[Tổng giá trị]])</f>
        <v>000833481586110</v>
      </c>
      <c r="AH113" s="6" t="e">
        <f>_xlfn.XLOOKUP(Table1[[#This Row],[Column1]],'Chi tiết tt Mega gửi'!P:P,'Chi tiết tt Mega gửi'!N:N)</f>
        <v>#N/A</v>
      </c>
    </row>
    <row r="114" spans="1:34" ht="25.5" customHeight="1" x14ac:dyDescent="0.2">
      <c r="A114" s="54" t="s">
        <v>295</v>
      </c>
      <c r="B114" s="54" t="s">
        <v>296</v>
      </c>
      <c r="C114" s="55">
        <v>46000</v>
      </c>
      <c r="D114" s="54" t="s">
        <v>14765</v>
      </c>
      <c r="E114" s="55">
        <v>46000</v>
      </c>
      <c r="F114" s="54" t="s">
        <v>18848</v>
      </c>
      <c r="G114" s="54" t="s">
        <v>14766</v>
      </c>
      <c r="H114" s="56">
        <v>446425</v>
      </c>
      <c r="I114" s="57">
        <v>0</v>
      </c>
      <c r="J114" s="56">
        <v>35714</v>
      </c>
      <c r="K114" s="56">
        <v>482139</v>
      </c>
      <c r="L114" s="64" t="s">
        <v>41</v>
      </c>
      <c r="M114" s="6">
        <v>46034</v>
      </c>
      <c r="O114" s="32">
        <f>IF(Table1[[#This Row],[Phân loại]]="Tồn đầu kỳ",Table1[[#This Row],[Tổng giá trị]],0)</f>
        <v>482139</v>
      </c>
      <c r="P114" s="7">
        <f>IF(Table1[[#This Row],[Số còn phải thu ĐK]]&lt;&gt;0,0,IF(Table1[[#This Row],[Phân loại]]="Bán hàng",Table1[[#This Row],[Tổng giá trị]],-Table1[[#This Row],[Tổng giá trị]]))</f>
        <v>0</v>
      </c>
      <c r="Q114" s="32">
        <f t="shared" si="5"/>
        <v>482139</v>
      </c>
      <c r="R114" s="7">
        <f>Table1[[#This Row],[Số còn phải thu ĐK]]+Table1[[#This Row],[Giá Trị HD sau CK]]-Table1[[#This Row],[Số tiền đã thu]]</f>
        <v>0</v>
      </c>
      <c r="S114" s="6">
        <f>IF(Table1[[#This Row],[Ngày hóa đơn]]&lt;&gt;"",Table1[[#This Row],[Ngày hóa đơn]],IF(Table1[[#This Row],[Ngày hạch toán]]&lt;&gt;"",Table1[[#This Row],[Ngày hạch toán]],""))</f>
        <v>46000</v>
      </c>
      <c r="T114" s="7"/>
      <c r="U114" s="6">
        <f>IF(Table1[[#This Row],[Ngày tính CN]]="","",S114+T114)</f>
        <v>46000</v>
      </c>
      <c r="V114" s="32">
        <f ca="1">IF(Table1[[#This Row],[Hạn thanh toán]]="","",IF((U114-NOW())&lt;0,0,(U114-NOW())))</f>
        <v>0</v>
      </c>
      <c r="W114" s="32"/>
      <c r="X114" s="32" t="str">
        <f t="shared" ca="1" si="6"/>
        <v/>
      </c>
      <c r="Y114" s="2" t="str">
        <f t="shared" si="7"/>
        <v>Đã thanh toán</v>
      </c>
      <c r="Z114" s="42">
        <f t="shared" si="8"/>
        <v>46000</v>
      </c>
      <c r="AA114" s="42">
        <f t="shared" si="9"/>
        <v>46034</v>
      </c>
      <c r="AD114" s="2" t="str">
        <f>VLOOKUP($A114,MA_KH!$A:$Q,MA_KH!O$1,0)</f>
        <v>MEGA</v>
      </c>
      <c r="AE114" s="2" t="str">
        <f>VLOOKUP($A114,MA_KH!$A:$Q,MA_KH!P$1,0)</f>
        <v>CÔNG TY TNHH MM MEGA MARKET (VIỆT NAM)</v>
      </c>
      <c r="AG114" s="2" t="str">
        <f>(Table1[[#This Row],[Số hóa đơn]])&amp;IF(OR(Table1[[#This Row],[Phân loại]]="Hàng trả",Table1[[#This Row],[Phân loại]]="Giảm công nợ"),-Table1[[#This Row],[Tổng giá trị]],Table1[[#This Row],[Tổng giá trị]])</f>
        <v>00082192482139</v>
      </c>
      <c r="AH114" s="6" t="e">
        <f>_xlfn.XLOOKUP(Table1[[#This Row],[Column1]],'Chi tiết tt Mega gửi'!P:P,'Chi tiết tt Mega gửi'!N:N)</f>
        <v>#N/A</v>
      </c>
    </row>
    <row r="115" spans="1:34" ht="25.5" customHeight="1" x14ac:dyDescent="0.2">
      <c r="A115" s="58" t="s">
        <v>295</v>
      </c>
      <c r="B115" s="58" t="s">
        <v>296</v>
      </c>
      <c r="C115" s="59">
        <v>46000</v>
      </c>
      <c r="D115" s="58" t="s">
        <v>14767</v>
      </c>
      <c r="E115" s="59">
        <v>46000</v>
      </c>
      <c r="F115" s="58" t="s">
        <v>18849</v>
      </c>
      <c r="G115" s="58" t="s">
        <v>14768</v>
      </c>
      <c r="H115" s="60">
        <v>652500</v>
      </c>
      <c r="I115" s="61">
        <v>0</v>
      </c>
      <c r="J115" s="60">
        <v>52200</v>
      </c>
      <c r="K115" s="60">
        <v>704700</v>
      </c>
      <c r="L115" s="64" t="s">
        <v>41</v>
      </c>
      <c r="M115" s="6">
        <v>46034</v>
      </c>
      <c r="O115" s="32">
        <f>IF(Table1[[#This Row],[Phân loại]]="Tồn đầu kỳ",Table1[[#This Row],[Tổng giá trị]],0)</f>
        <v>704700</v>
      </c>
      <c r="P115" s="7">
        <f>IF(Table1[[#This Row],[Số còn phải thu ĐK]]&lt;&gt;0,0,IF(Table1[[#This Row],[Phân loại]]="Bán hàng",Table1[[#This Row],[Tổng giá trị]],-Table1[[#This Row],[Tổng giá trị]]))</f>
        <v>0</v>
      </c>
      <c r="Q115" s="32">
        <f t="shared" si="5"/>
        <v>704700</v>
      </c>
      <c r="R115" s="7">
        <f>Table1[[#This Row],[Số còn phải thu ĐK]]+Table1[[#This Row],[Giá Trị HD sau CK]]-Table1[[#This Row],[Số tiền đã thu]]</f>
        <v>0</v>
      </c>
      <c r="S115" s="6">
        <f>IF(Table1[[#This Row],[Ngày hóa đơn]]&lt;&gt;"",Table1[[#This Row],[Ngày hóa đơn]],IF(Table1[[#This Row],[Ngày hạch toán]]&lt;&gt;"",Table1[[#This Row],[Ngày hạch toán]],""))</f>
        <v>46000</v>
      </c>
      <c r="T115" s="7"/>
      <c r="U115" s="6">
        <f>IF(Table1[[#This Row],[Ngày tính CN]]="","",S115+T115)</f>
        <v>46000</v>
      </c>
      <c r="V115" s="32">
        <f ca="1">IF(Table1[[#This Row],[Hạn thanh toán]]="","",IF((U115-NOW())&lt;0,0,(U115-NOW())))</f>
        <v>0</v>
      </c>
      <c r="W115" s="32"/>
      <c r="X115" s="32" t="str">
        <f t="shared" ca="1" si="6"/>
        <v/>
      </c>
      <c r="Y115" s="2" t="str">
        <f t="shared" si="7"/>
        <v>Đã thanh toán</v>
      </c>
      <c r="Z115" s="42">
        <f t="shared" si="8"/>
        <v>46000</v>
      </c>
      <c r="AA115" s="42">
        <f t="shared" si="9"/>
        <v>46034</v>
      </c>
      <c r="AD115" s="2" t="str">
        <f>VLOOKUP($A115,MA_KH!$A:$Q,MA_KH!O$1,0)</f>
        <v>MEGA</v>
      </c>
      <c r="AE115" s="2" t="str">
        <f>VLOOKUP($A115,MA_KH!$A:$Q,MA_KH!P$1,0)</f>
        <v>CÔNG TY TNHH MM MEGA MARKET (VIỆT NAM)</v>
      </c>
      <c r="AG115" s="2" t="str">
        <f>(Table1[[#This Row],[Số hóa đơn]])&amp;IF(OR(Table1[[#This Row],[Phân loại]]="Hàng trả",Table1[[#This Row],[Phân loại]]="Giảm công nợ"),-Table1[[#This Row],[Tổng giá trị]],Table1[[#This Row],[Tổng giá trị]])</f>
        <v>00082193704700</v>
      </c>
      <c r="AH115" s="6" t="e">
        <f>_xlfn.XLOOKUP(Table1[[#This Row],[Column1]],'Chi tiết tt Mega gửi'!P:P,'Chi tiết tt Mega gửi'!N:N)</f>
        <v>#N/A</v>
      </c>
    </row>
    <row r="116" spans="1:34" ht="25.5" customHeight="1" x14ac:dyDescent="0.2">
      <c r="A116" s="58" t="s">
        <v>258</v>
      </c>
      <c r="B116" s="58" t="s">
        <v>259</v>
      </c>
      <c r="C116" s="59">
        <v>46001</v>
      </c>
      <c r="D116" s="58" t="s">
        <v>14769</v>
      </c>
      <c r="E116" s="59">
        <v>46001</v>
      </c>
      <c r="F116" s="58" t="s">
        <v>18850</v>
      </c>
      <c r="G116" s="58" t="s">
        <v>14770</v>
      </c>
      <c r="H116" s="60">
        <v>2381320</v>
      </c>
      <c r="I116" s="61">
        <v>0</v>
      </c>
      <c r="J116" s="60">
        <v>190506</v>
      </c>
      <c r="K116" s="60">
        <v>2571826</v>
      </c>
      <c r="L116" s="64" t="s">
        <v>41</v>
      </c>
      <c r="M116" s="6">
        <v>46048</v>
      </c>
      <c r="O116" s="32">
        <f>IF(Table1[[#This Row],[Phân loại]]="Tồn đầu kỳ",Table1[[#This Row],[Tổng giá trị]],0)</f>
        <v>2571826</v>
      </c>
      <c r="P116" s="7">
        <f>IF(Table1[[#This Row],[Số còn phải thu ĐK]]&lt;&gt;0,0,IF(Table1[[#This Row],[Phân loại]]="Bán hàng",Table1[[#This Row],[Tổng giá trị]],-Table1[[#This Row],[Tổng giá trị]]))</f>
        <v>0</v>
      </c>
      <c r="Q116" s="32">
        <f t="shared" si="5"/>
        <v>2571826</v>
      </c>
      <c r="R116" s="7">
        <f>Table1[[#This Row],[Số còn phải thu ĐK]]+Table1[[#This Row],[Giá Trị HD sau CK]]-Table1[[#This Row],[Số tiền đã thu]]</f>
        <v>0</v>
      </c>
      <c r="S116" s="6">
        <f>IF(Table1[[#This Row],[Ngày hóa đơn]]&lt;&gt;"",Table1[[#This Row],[Ngày hóa đơn]],IF(Table1[[#This Row],[Ngày hạch toán]]&lt;&gt;"",Table1[[#This Row],[Ngày hạch toán]],""))</f>
        <v>46001</v>
      </c>
      <c r="T116" s="7"/>
      <c r="U116" s="6">
        <f>IF(Table1[[#This Row],[Ngày tính CN]]="","",S116+T116)</f>
        <v>46001</v>
      </c>
      <c r="V116" s="32">
        <f ca="1">IF(Table1[[#This Row],[Hạn thanh toán]]="","",IF((U116-NOW())&lt;0,0,(U116-NOW())))</f>
        <v>0</v>
      </c>
      <c r="W116" s="32"/>
      <c r="X116" s="32" t="str">
        <f t="shared" ca="1" si="6"/>
        <v/>
      </c>
      <c r="Y116" s="2" t="str">
        <f t="shared" si="7"/>
        <v>Đã thanh toán</v>
      </c>
      <c r="Z116" s="42">
        <f t="shared" si="8"/>
        <v>46001</v>
      </c>
      <c r="AA116" s="42">
        <f t="shared" si="9"/>
        <v>46048</v>
      </c>
      <c r="AD116" s="2" t="str">
        <f>VLOOKUP($A116,MA_KH!$A:$Q,MA_KH!O$1,0)</f>
        <v>MEGA</v>
      </c>
      <c r="AE116" s="2" t="str">
        <f>VLOOKUP($A116,MA_KH!$A:$Q,MA_KH!P$1,0)</f>
        <v>CÔNG TY TNHH MM MEGA MARKET (VIỆT NAM)</v>
      </c>
      <c r="AG116" s="2" t="str">
        <f>(Table1[[#This Row],[Số hóa đơn]])&amp;IF(OR(Table1[[#This Row],[Phân loại]]="Hàng trả",Table1[[#This Row],[Phân loại]]="Giảm công nợ"),-Table1[[#This Row],[Tổng giá trị]],Table1[[#This Row],[Tổng giá trị]])</f>
        <v>000833492571826</v>
      </c>
      <c r="AH116" s="6" t="e">
        <f>_xlfn.XLOOKUP(Table1[[#This Row],[Column1]],'Chi tiết tt Mega gửi'!P:P,'Chi tiết tt Mega gửi'!N:N)</f>
        <v>#N/A</v>
      </c>
    </row>
    <row r="117" spans="1:34" ht="25.5" customHeight="1" x14ac:dyDescent="0.2">
      <c r="A117" s="54" t="s">
        <v>189</v>
      </c>
      <c r="B117" s="54" t="s">
        <v>190</v>
      </c>
      <c r="C117" s="55">
        <v>46002</v>
      </c>
      <c r="D117" s="54" t="s">
        <v>14816</v>
      </c>
      <c r="E117" s="55">
        <v>46002</v>
      </c>
      <c r="F117" s="54" t="s">
        <v>18851</v>
      </c>
      <c r="G117" s="54" t="s">
        <v>14817</v>
      </c>
      <c r="H117" s="56">
        <v>1003660</v>
      </c>
      <c r="I117" s="57">
        <v>0</v>
      </c>
      <c r="J117" s="56">
        <v>80293</v>
      </c>
      <c r="K117" s="56">
        <v>1083953</v>
      </c>
      <c r="L117" s="64" t="s">
        <v>41</v>
      </c>
      <c r="M117" s="6">
        <v>46048</v>
      </c>
      <c r="O117" s="32">
        <f>IF(Table1[[#This Row],[Phân loại]]="Tồn đầu kỳ",Table1[[#This Row],[Tổng giá trị]],0)</f>
        <v>1083953</v>
      </c>
      <c r="P117" s="7">
        <f>IF(Table1[[#This Row],[Số còn phải thu ĐK]]&lt;&gt;0,0,IF(Table1[[#This Row],[Phân loại]]="Bán hàng",Table1[[#This Row],[Tổng giá trị]],-Table1[[#This Row],[Tổng giá trị]]))</f>
        <v>0</v>
      </c>
      <c r="Q117" s="32">
        <f t="shared" si="5"/>
        <v>1083953</v>
      </c>
      <c r="R117" s="7">
        <f>Table1[[#This Row],[Số còn phải thu ĐK]]+Table1[[#This Row],[Giá Trị HD sau CK]]-Table1[[#This Row],[Số tiền đã thu]]</f>
        <v>0</v>
      </c>
      <c r="S117" s="6">
        <f>IF(Table1[[#This Row],[Ngày hóa đơn]]&lt;&gt;"",Table1[[#This Row],[Ngày hóa đơn]],IF(Table1[[#This Row],[Ngày hạch toán]]&lt;&gt;"",Table1[[#This Row],[Ngày hạch toán]],""))</f>
        <v>46002</v>
      </c>
      <c r="T117" s="7"/>
      <c r="U117" s="6">
        <f>IF(Table1[[#This Row],[Ngày tính CN]]="","",S117+T117)</f>
        <v>46002</v>
      </c>
      <c r="V117" s="32">
        <f ca="1">IF(Table1[[#This Row],[Hạn thanh toán]]="","",IF((U117-NOW())&lt;0,0,(U117-NOW())))</f>
        <v>0</v>
      </c>
      <c r="W117" s="32"/>
      <c r="X117" s="32" t="str">
        <f t="shared" ca="1" si="6"/>
        <v/>
      </c>
      <c r="Y117" s="2" t="str">
        <f t="shared" si="7"/>
        <v>Đã thanh toán</v>
      </c>
      <c r="Z117" s="42">
        <f t="shared" si="8"/>
        <v>46002</v>
      </c>
      <c r="AA117" s="42">
        <f t="shared" si="9"/>
        <v>46048</v>
      </c>
      <c r="AD117" s="2" t="str">
        <f>VLOOKUP($A117,MA_KH!$A:$Q,MA_KH!O$1,0)</f>
        <v>MEGA</v>
      </c>
      <c r="AE117" s="2" t="str">
        <f>VLOOKUP($A117,MA_KH!$A:$Q,MA_KH!P$1,0)</f>
        <v>CÔNG TY TNHH MM MEGA MARKET (VIỆT NAM)</v>
      </c>
      <c r="AG117" s="2" t="str">
        <f>(Table1[[#This Row],[Số hóa đơn]])&amp;IF(OR(Table1[[#This Row],[Phân loại]]="Hàng trả",Table1[[#This Row],[Phân loại]]="Giảm công nợ"),-Table1[[#This Row],[Tổng giá trị]],Table1[[#This Row],[Tổng giá trị]])</f>
        <v>000839301083953</v>
      </c>
      <c r="AH117" s="6" t="e">
        <f>_xlfn.XLOOKUP(Table1[[#This Row],[Column1]],'Chi tiết tt Mega gửi'!P:P,'Chi tiết tt Mega gửi'!N:N)</f>
        <v>#N/A</v>
      </c>
    </row>
    <row r="118" spans="1:34" ht="25.5" customHeight="1" x14ac:dyDescent="0.2">
      <c r="A118" s="54" t="s">
        <v>189</v>
      </c>
      <c r="B118" s="54" t="s">
        <v>190</v>
      </c>
      <c r="C118" s="55">
        <v>46002</v>
      </c>
      <c r="D118" s="54" t="s">
        <v>14818</v>
      </c>
      <c r="E118" s="55">
        <v>46002</v>
      </c>
      <c r="F118" s="54" t="s">
        <v>18852</v>
      </c>
      <c r="G118" s="54" t="s">
        <v>14819</v>
      </c>
      <c r="H118" s="56">
        <v>5636840</v>
      </c>
      <c r="I118" s="57">
        <v>0</v>
      </c>
      <c r="J118" s="56">
        <v>450947</v>
      </c>
      <c r="K118" s="56">
        <v>6087787</v>
      </c>
      <c r="L118" s="64" t="s">
        <v>41</v>
      </c>
      <c r="M118" s="6">
        <v>46048</v>
      </c>
      <c r="O118" s="32">
        <f>IF(Table1[[#This Row],[Phân loại]]="Tồn đầu kỳ",Table1[[#This Row],[Tổng giá trị]],0)</f>
        <v>6087787</v>
      </c>
      <c r="P118" s="7">
        <f>IF(Table1[[#This Row],[Số còn phải thu ĐK]]&lt;&gt;0,0,IF(Table1[[#This Row],[Phân loại]]="Bán hàng",Table1[[#This Row],[Tổng giá trị]],-Table1[[#This Row],[Tổng giá trị]]))</f>
        <v>0</v>
      </c>
      <c r="Q118" s="32">
        <f t="shared" si="5"/>
        <v>6087787</v>
      </c>
      <c r="R118" s="7">
        <f>Table1[[#This Row],[Số còn phải thu ĐK]]+Table1[[#This Row],[Giá Trị HD sau CK]]-Table1[[#This Row],[Số tiền đã thu]]</f>
        <v>0</v>
      </c>
      <c r="S118" s="6">
        <f>IF(Table1[[#This Row],[Ngày hóa đơn]]&lt;&gt;"",Table1[[#This Row],[Ngày hóa đơn]],IF(Table1[[#This Row],[Ngày hạch toán]]&lt;&gt;"",Table1[[#This Row],[Ngày hạch toán]],""))</f>
        <v>46002</v>
      </c>
      <c r="T118" s="7"/>
      <c r="U118" s="6">
        <f>IF(Table1[[#This Row],[Ngày tính CN]]="","",S118+T118)</f>
        <v>46002</v>
      </c>
      <c r="V118" s="32">
        <f ca="1">IF(Table1[[#This Row],[Hạn thanh toán]]="","",IF((U118-NOW())&lt;0,0,(U118-NOW())))</f>
        <v>0</v>
      </c>
      <c r="W118" s="32"/>
      <c r="X118" s="32" t="str">
        <f t="shared" ca="1" si="6"/>
        <v/>
      </c>
      <c r="Y118" s="2" t="str">
        <f t="shared" si="7"/>
        <v>Đã thanh toán</v>
      </c>
      <c r="Z118" s="42">
        <f t="shared" si="8"/>
        <v>46002</v>
      </c>
      <c r="AA118" s="42">
        <f t="shared" si="9"/>
        <v>46048</v>
      </c>
      <c r="AD118" s="2" t="str">
        <f>VLOOKUP($A118,MA_KH!$A:$Q,MA_KH!O$1,0)</f>
        <v>MEGA</v>
      </c>
      <c r="AE118" s="2" t="str">
        <f>VLOOKUP($A118,MA_KH!$A:$Q,MA_KH!P$1,0)</f>
        <v>CÔNG TY TNHH MM MEGA MARKET (VIỆT NAM)</v>
      </c>
      <c r="AG118" s="2" t="str">
        <f>(Table1[[#This Row],[Số hóa đơn]])&amp;IF(OR(Table1[[#This Row],[Phân loại]]="Hàng trả",Table1[[#This Row],[Phân loại]]="Giảm công nợ"),-Table1[[#This Row],[Tổng giá trị]],Table1[[#This Row],[Tổng giá trị]])</f>
        <v>000839316087787</v>
      </c>
      <c r="AH118" s="6" t="e">
        <f>_xlfn.XLOOKUP(Table1[[#This Row],[Column1]],'Chi tiết tt Mega gửi'!P:P,'Chi tiết tt Mega gửi'!N:N)</f>
        <v>#N/A</v>
      </c>
    </row>
    <row r="119" spans="1:34" ht="25.5" customHeight="1" x14ac:dyDescent="0.2">
      <c r="A119" s="54" t="s">
        <v>189</v>
      </c>
      <c r="B119" s="54" t="s">
        <v>190</v>
      </c>
      <c r="C119" s="55">
        <v>46002</v>
      </c>
      <c r="D119" s="54" t="s">
        <v>14820</v>
      </c>
      <c r="E119" s="55">
        <v>46002</v>
      </c>
      <c r="F119" s="54" t="s">
        <v>18853</v>
      </c>
      <c r="G119" s="54" t="s">
        <v>14821</v>
      </c>
      <c r="H119" s="56">
        <v>7170255</v>
      </c>
      <c r="I119" s="57">
        <v>0</v>
      </c>
      <c r="J119" s="56">
        <v>573620</v>
      </c>
      <c r="K119" s="56">
        <v>7743875</v>
      </c>
      <c r="L119" s="64" t="s">
        <v>41</v>
      </c>
      <c r="M119" s="6">
        <v>46048</v>
      </c>
      <c r="O119" s="32">
        <f>IF(Table1[[#This Row],[Phân loại]]="Tồn đầu kỳ",Table1[[#This Row],[Tổng giá trị]],0)</f>
        <v>7743875</v>
      </c>
      <c r="P119" s="7">
        <f>IF(Table1[[#This Row],[Số còn phải thu ĐK]]&lt;&gt;0,0,IF(Table1[[#This Row],[Phân loại]]="Bán hàng",Table1[[#This Row],[Tổng giá trị]],-Table1[[#This Row],[Tổng giá trị]]))</f>
        <v>0</v>
      </c>
      <c r="Q119" s="32">
        <f t="shared" si="5"/>
        <v>7743875</v>
      </c>
      <c r="R119" s="7">
        <f>Table1[[#This Row],[Số còn phải thu ĐK]]+Table1[[#This Row],[Giá Trị HD sau CK]]-Table1[[#This Row],[Số tiền đã thu]]</f>
        <v>0</v>
      </c>
      <c r="S119" s="6">
        <f>IF(Table1[[#This Row],[Ngày hóa đơn]]&lt;&gt;"",Table1[[#This Row],[Ngày hóa đơn]],IF(Table1[[#This Row],[Ngày hạch toán]]&lt;&gt;"",Table1[[#This Row],[Ngày hạch toán]],""))</f>
        <v>46002</v>
      </c>
      <c r="T119" s="7"/>
      <c r="U119" s="6">
        <f>IF(Table1[[#This Row],[Ngày tính CN]]="","",S119+T119)</f>
        <v>46002</v>
      </c>
      <c r="V119" s="32">
        <f ca="1">IF(Table1[[#This Row],[Hạn thanh toán]]="","",IF((U119-NOW())&lt;0,0,(U119-NOW())))</f>
        <v>0</v>
      </c>
      <c r="W119" s="32"/>
      <c r="X119" s="32" t="str">
        <f t="shared" ca="1" si="6"/>
        <v/>
      </c>
      <c r="Y119" s="2" t="str">
        <f t="shared" si="7"/>
        <v>Đã thanh toán</v>
      </c>
      <c r="Z119" s="42">
        <f t="shared" si="8"/>
        <v>46002</v>
      </c>
      <c r="AA119" s="42">
        <f t="shared" si="9"/>
        <v>46048</v>
      </c>
      <c r="AD119" s="2" t="str">
        <f>VLOOKUP($A119,MA_KH!$A:$Q,MA_KH!O$1,0)</f>
        <v>MEGA</v>
      </c>
      <c r="AE119" s="2" t="str">
        <f>VLOOKUP($A119,MA_KH!$A:$Q,MA_KH!P$1,0)</f>
        <v>CÔNG TY TNHH MM MEGA MARKET (VIỆT NAM)</v>
      </c>
      <c r="AG119" s="2" t="str">
        <f>(Table1[[#This Row],[Số hóa đơn]])&amp;IF(OR(Table1[[#This Row],[Phân loại]]="Hàng trả",Table1[[#This Row],[Phân loại]]="Giảm công nợ"),-Table1[[#This Row],[Tổng giá trị]],Table1[[#This Row],[Tổng giá trị]])</f>
        <v>000839327743875</v>
      </c>
      <c r="AH119" s="6" t="e">
        <f>_xlfn.XLOOKUP(Table1[[#This Row],[Column1]],'Chi tiết tt Mega gửi'!P:P,'Chi tiết tt Mega gửi'!N:N)</f>
        <v>#N/A</v>
      </c>
    </row>
    <row r="120" spans="1:34" ht="25.5" customHeight="1" x14ac:dyDescent="0.2">
      <c r="A120" s="54" t="s">
        <v>189</v>
      </c>
      <c r="B120" s="54" t="s">
        <v>190</v>
      </c>
      <c r="C120" s="55">
        <v>46002</v>
      </c>
      <c r="D120" s="54" t="s">
        <v>14822</v>
      </c>
      <c r="E120" s="55">
        <v>46002</v>
      </c>
      <c r="F120" s="54" t="s">
        <v>18854</v>
      </c>
      <c r="G120" s="54" t="s">
        <v>14823</v>
      </c>
      <c r="H120" s="56">
        <v>991190</v>
      </c>
      <c r="I120" s="57">
        <v>0</v>
      </c>
      <c r="J120" s="56">
        <v>79295</v>
      </c>
      <c r="K120" s="56">
        <v>1070485</v>
      </c>
      <c r="L120" s="64" t="s">
        <v>41</v>
      </c>
      <c r="M120" s="6">
        <v>46048</v>
      </c>
      <c r="O120" s="32">
        <f>IF(Table1[[#This Row],[Phân loại]]="Tồn đầu kỳ",Table1[[#This Row],[Tổng giá trị]],0)</f>
        <v>1070485</v>
      </c>
      <c r="P120" s="7">
        <f>IF(Table1[[#This Row],[Số còn phải thu ĐK]]&lt;&gt;0,0,IF(Table1[[#This Row],[Phân loại]]="Bán hàng",Table1[[#This Row],[Tổng giá trị]],-Table1[[#This Row],[Tổng giá trị]]))</f>
        <v>0</v>
      </c>
      <c r="Q120" s="32">
        <f t="shared" si="5"/>
        <v>1070485</v>
      </c>
      <c r="R120" s="7">
        <f>Table1[[#This Row],[Số còn phải thu ĐK]]+Table1[[#This Row],[Giá Trị HD sau CK]]-Table1[[#This Row],[Số tiền đã thu]]</f>
        <v>0</v>
      </c>
      <c r="S120" s="6">
        <f>IF(Table1[[#This Row],[Ngày hóa đơn]]&lt;&gt;"",Table1[[#This Row],[Ngày hóa đơn]],IF(Table1[[#This Row],[Ngày hạch toán]]&lt;&gt;"",Table1[[#This Row],[Ngày hạch toán]],""))</f>
        <v>46002</v>
      </c>
      <c r="T120" s="7"/>
      <c r="U120" s="6">
        <f>IF(Table1[[#This Row],[Ngày tính CN]]="","",S120+T120)</f>
        <v>46002</v>
      </c>
      <c r="V120" s="32">
        <f ca="1">IF(Table1[[#This Row],[Hạn thanh toán]]="","",IF((U120-NOW())&lt;0,0,(U120-NOW())))</f>
        <v>0</v>
      </c>
      <c r="W120" s="32"/>
      <c r="X120" s="32" t="str">
        <f t="shared" ca="1" si="6"/>
        <v/>
      </c>
      <c r="Y120" s="2" t="str">
        <f t="shared" si="7"/>
        <v>Đã thanh toán</v>
      </c>
      <c r="Z120" s="42">
        <f t="shared" si="8"/>
        <v>46002</v>
      </c>
      <c r="AA120" s="42">
        <f t="shared" si="9"/>
        <v>46048</v>
      </c>
      <c r="AD120" s="2" t="str">
        <f>VLOOKUP($A120,MA_KH!$A:$Q,MA_KH!O$1,0)</f>
        <v>MEGA</v>
      </c>
      <c r="AE120" s="2" t="str">
        <f>VLOOKUP($A120,MA_KH!$A:$Q,MA_KH!P$1,0)</f>
        <v>CÔNG TY TNHH MM MEGA MARKET (VIỆT NAM)</v>
      </c>
      <c r="AG120" s="2" t="str">
        <f>(Table1[[#This Row],[Số hóa đơn]])&amp;IF(OR(Table1[[#This Row],[Phân loại]]="Hàng trả",Table1[[#This Row],[Phân loại]]="Giảm công nợ"),-Table1[[#This Row],[Tổng giá trị]],Table1[[#This Row],[Tổng giá trị]])</f>
        <v>000839331070485</v>
      </c>
      <c r="AH120" s="6" t="e">
        <f>_xlfn.XLOOKUP(Table1[[#This Row],[Column1]],'Chi tiết tt Mega gửi'!P:P,'Chi tiết tt Mega gửi'!N:N)</f>
        <v>#N/A</v>
      </c>
    </row>
    <row r="121" spans="1:34" ht="25.5" customHeight="1" x14ac:dyDescent="0.2">
      <c r="A121" s="54" t="s">
        <v>189</v>
      </c>
      <c r="B121" s="54" t="s">
        <v>190</v>
      </c>
      <c r="C121" s="55">
        <v>46002</v>
      </c>
      <c r="D121" s="54" t="s">
        <v>14824</v>
      </c>
      <c r="E121" s="55">
        <v>46002</v>
      </c>
      <c r="F121" s="54" t="s">
        <v>18855</v>
      </c>
      <c r="G121" s="54" t="s">
        <v>14825</v>
      </c>
      <c r="H121" s="56">
        <v>50183</v>
      </c>
      <c r="I121" s="57">
        <v>0</v>
      </c>
      <c r="J121" s="56">
        <v>4015</v>
      </c>
      <c r="K121" s="56">
        <v>54198</v>
      </c>
      <c r="L121" s="64" t="s">
        <v>41</v>
      </c>
      <c r="M121" s="6">
        <v>46048</v>
      </c>
      <c r="O121" s="32">
        <f>IF(Table1[[#This Row],[Phân loại]]="Tồn đầu kỳ",Table1[[#This Row],[Tổng giá trị]],0)</f>
        <v>54198</v>
      </c>
      <c r="P121" s="7">
        <f>IF(Table1[[#This Row],[Số còn phải thu ĐK]]&lt;&gt;0,0,IF(Table1[[#This Row],[Phân loại]]="Bán hàng",Table1[[#This Row],[Tổng giá trị]],-Table1[[#This Row],[Tổng giá trị]]))</f>
        <v>0</v>
      </c>
      <c r="Q121" s="32">
        <f t="shared" si="5"/>
        <v>54198</v>
      </c>
      <c r="R121" s="7">
        <f>Table1[[#This Row],[Số còn phải thu ĐK]]+Table1[[#This Row],[Giá Trị HD sau CK]]-Table1[[#This Row],[Số tiền đã thu]]</f>
        <v>0</v>
      </c>
      <c r="S121" s="6">
        <f>IF(Table1[[#This Row],[Ngày hóa đơn]]&lt;&gt;"",Table1[[#This Row],[Ngày hóa đơn]],IF(Table1[[#This Row],[Ngày hạch toán]]&lt;&gt;"",Table1[[#This Row],[Ngày hạch toán]],""))</f>
        <v>46002</v>
      </c>
      <c r="T121" s="7"/>
      <c r="U121" s="6">
        <f>IF(Table1[[#This Row],[Ngày tính CN]]="","",S121+T121)</f>
        <v>46002</v>
      </c>
      <c r="V121" s="32">
        <f ca="1">IF(Table1[[#This Row],[Hạn thanh toán]]="","",IF((U121-NOW())&lt;0,0,(U121-NOW())))</f>
        <v>0</v>
      </c>
      <c r="W121" s="32"/>
      <c r="X121" s="32" t="str">
        <f t="shared" ca="1" si="6"/>
        <v/>
      </c>
      <c r="Y121" s="2" t="str">
        <f t="shared" si="7"/>
        <v>Đã thanh toán</v>
      </c>
      <c r="Z121" s="42">
        <f t="shared" si="8"/>
        <v>46002</v>
      </c>
      <c r="AA121" s="42">
        <f t="shared" si="9"/>
        <v>46048</v>
      </c>
      <c r="AD121" s="2" t="str">
        <f>VLOOKUP($A121,MA_KH!$A:$Q,MA_KH!O$1,0)</f>
        <v>MEGA</v>
      </c>
      <c r="AE121" s="2" t="str">
        <f>VLOOKUP($A121,MA_KH!$A:$Q,MA_KH!P$1,0)</f>
        <v>CÔNG TY TNHH MM MEGA MARKET (VIỆT NAM)</v>
      </c>
      <c r="AG121" s="2" t="str">
        <f>(Table1[[#This Row],[Số hóa đơn]])&amp;IF(OR(Table1[[#This Row],[Phân loại]]="Hàng trả",Table1[[#This Row],[Phân loại]]="Giảm công nợ"),-Table1[[#This Row],[Tổng giá trị]],Table1[[#This Row],[Tổng giá trị]])</f>
        <v>0008393454198</v>
      </c>
      <c r="AH121" s="6" t="e">
        <f>_xlfn.XLOOKUP(Table1[[#This Row],[Column1]],'Chi tiết tt Mega gửi'!P:P,'Chi tiết tt Mega gửi'!N:N)</f>
        <v>#N/A</v>
      </c>
    </row>
    <row r="122" spans="1:34" ht="25.5" customHeight="1" x14ac:dyDescent="0.2">
      <c r="A122" s="54" t="s">
        <v>295</v>
      </c>
      <c r="B122" s="54" t="s">
        <v>296</v>
      </c>
      <c r="C122" s="55">
        <v>46002</v>
      </c>
      <c r="D122" s="54" t="s">
        <v>14826</v>
      </c>
      <c r="E122" s="55">
        <v>46002</v>
      </c>
      <c r="F122" s="54" t="s">
        <v>18856</v>
      </c>
      <c r="G122" s="54" t="s">
        <v>14827</v>
      </c>
      <c r="H122" s="56">
        <v>630000</v>
      </c>
      <c r="I122" s="57">
        <v>0</v>
      </c>
      <c r="J122" s="56">
        <v>50400</v>
      </c>
      <c r="K122" s="56">
        <v>680400</v>
      </c>
      <c r="L122" s="64" t="s">
        <v>41</v>
      </c>
      <c r="M122" s="6">
        <v>46048</v>
      </c>
      <c r="O122" s="32">
        <f>IF(Table1[[#This Row],[Phân loại]]="Tồn đầu kỳ",Table1[[#This Row],[Tổng giá trị]],0)</f>
        <v>680400</v>
      </c>
      <c r="P122" s="7">
        <f>IF(Table1[[#This Row],[Số còn phải thu ĐK]]&lt;&gt;0,0,IF(Table1[[#This Row],[Phân loại]]="Bán hàng",Table1[[#This Row],[Tổng giá trị]],-Table1[[#This Row],[Tổng giá trị]]))</f>
        <v>0</v>
      </c>
      <c r="Q122" s="32">
        <f t="shared" si="5"/>
        <v>680400</v>
      </c>
      <c r="R122" s="7">
        <f>Table1[[#This Row],[Số còn phải thu ĐK]]+Table1[[#This Row],[Giá Trị HD sau CK]]-Table1[[#This Row],[Số tiền đã thu]]</f>
        <v>0</v>
      </c>
      <c r="S122" s="6">
        <f>IF(Table1[[#This Row],[Ngày hóa đơn]]&lt;&gt;"",Table1[[#This Row],[Ngày hóa đơn]],IF(Table1[[#This Row],[Ngày hạch toán]]&lt;&gt;"",Table1[[#This Row],[Ngày hạch toán]],""))</f>
        <v>46002</v>
      </c>
      <c r="T122" s="7"/>
      <c r="U122" s="6">
        <f>IF(Table1[[#This Row],[Ngày tính CN]]="","",S122+T122)</f>
        <v>46002</v>
      </c>
      <c r="V122" s="32">
        <f ca="1">IF(Table1[[#This Row],[Hạn thanh toán]]="","",IF((U122-NOW())&lt;0,0,(U122-NOW())))</f>
        <v>0</v>
      </c>
      <c r="W122" s="32"/>
      <c r="X122" s="32" t="str">
        <f t="shared" ca="1" si="6"/>
        <v/>
      </c>
      <c r="Y122" s="2" t="str">
        <f t="shared" si="7"/>
        <v>Đã thanh toán</v>
      </c>
      <c r="Z122" s="42">
        <f t="shared" si="8"/>
        <v>46002</v>
      </c>
      <c r="AA122" s="42">
        <f t="shared" si="9"/>
        <v>46048</v>
      </c>
      <c r="AD122" s="2" t="str">
        <f>VLOOKUP($A122,MA_KH!$A:$Q,MA_KH!O$1,0)</f>
        <v>MEGA</v>
      </c>
      <c r="AE122" s="2" t="str">
        <f>VLOOKUP($A122,MA_KH!$A:$Q,MA_KH!P$1,0)</f>
        <v>CÔNG TY TNHH MM MEGA MARKET (VIỆT NAM)</v>
      </c>
      <c r="AG122" s="2" t="str">
        <f>(Table1[[#This Row],[Số hóa đơn]])&amp;IF(OR(Table1[[#This Row],[Phân loại]]="Hàng trả",Table1[[#This Row],[Phân loại]]="Giảm công nợ"),-Table1[[#This Row],[Tổng giá trị]],Table1[[#This Row],[Tổng giá trị]])</f>
        <v>00083935680400</v>
      </c>
      <c r="AH122" s="6" t="e">
        <f>_xlfn.XLOOKUP(Table1[[#This Row],[Column1]],'Chi tiết tt Mega gửi'!P:P,'Chi tiết tt Mega gửi'!N:N)</f>
        <v>#N/A</v>
      </c>
    </row>
    <row r="123" spans="1:34" ht="25.5" customHeight="1" x14ac:dyDescent="0.2">
      <c r="A123" s="54" t="s">
        <v>295</v>
      </c>
      <c r="B123" s="54" t="s">
        <v>296</v>
      </c>
      <c r="C123" s="55">
        <v>46002</v>
      </c>
      <c r="D123" s="54" t="s">
        <v>14828</v>
      </c>
      <c r="E123" s="55">
        <v>46002</v>
      </c>
      <c r="F123" s="54" t="s">
        <v>18857</v>
      </c>
      <c r="G123" s="54" t="s">
        <v>14829</v>
      </c>
      <c r="H123" s="56">
        <v>3864120</v>
      </c>
      <c r="I123" s="57">
        <v>0</v>
      </c>
      <c r="J123" s="56">
        <v>309130</v>
      </c>
      <c r="K123" s="56">
        <v>4173250</v>
      </c>
      <c r="L123" s="64" t="s">
        <v>41</v>
      </c>
      <c r="M123" s="6">
        <v>46048</v>
      </c>
      <c r="O123" s="32">
        <f>IF(Table1[[#This Row],[Phân loại]]="Tồn đầu kỳ",Table1[[#This Row],[Tổng giá trị]],0)</f>
        <v>4173250</v>
      </c>
      <c r="P123" s="7">
        <f>IF(Table1[[#This Row],[Số còn phải thu ĐK]]&lt;&gt;0,0,IF(Table1[[#This Row],[Phân loại]]="Bán hàng",Table1[[#This Row],[Tổng giá trị]],-Table1[[#This Row],[Tổng giá trị]]))</f>
        <v>0</v>
      </c>
      <c r="Q123" s="32">
        <f t="shared" si="5"/>
        <v>4173250</v>
      </c>
      <c r="R123" s="7">
        <f>Table1[[#This Row],[Số còn phải thu ĐK]]+Table1[[#This Row],[Giá Trị HD sau CK]]-Table1[[#This Row],[Số tiền đã thu]]</f>
        <v>0</v>
      </c>
      <c r="S123" s="6">
        <f>IF(Table1[[#This Row],[Ngày hóa đơn]]&lt;&gt;"",Table1[[#This Row],[Ngày hóa đơn]],IF(Table1[[#This Row],[Ngày hạch toán]]&lt;&gt;"",Table1[[#This Row],[Ngày hạch toán]],""))</f>
        <v>46002</v>
      </c>
      <c r="T123" s="7"/>
      <c r="U123" s="6">
        <f>IF(Table1[[#This Row],[Ngày tính CN]]="","",S123+T123)</f>
        <v>46002</v>
      </c>
      <c r="V123" s="32">
        <f ca="1">IF(Table1[[#This Row],[Hạn thanh toán]]="","",IF((U123-NOW())&lt;0,0,(U123-NOW())))</f>
        <v>0</v>
      </c>
      <c r="W123" s="32"/>
      <c r="X123" s="32" t="str">
        <f t="shared" ca="1" si="6"/>
        <v/>
      </c>
      <c r="Y123" s="2" t="str">
        <f t="shared" si="7"/>
        <v>Đã thanh toán</v>
      </c>
      <c r="Z123" s="42">
        <f t="shared" si="8"/>
        <v>46002</v>
      </c>
      <c r="AA123" s="42">
        <f t="shared" si="9"/>
        <v>46048</v>
      </c>
      <c r="AD123" s="2" t="str">
        <f>VLOOKUP($A123,MA_KH!$A:$Q,MA_KH!O$1,0)</f>
        <v>MEGA</v>
      </c>
      <c r="AE123" s="2" t="str">
        <f>VLOOKUP($A123,MA_KH!$A:$Q,MA_KH!P$1,0)</f>
        <v>CÔNG TY TNHH MM MEGA MARKET (VIỆT NAM)</v>
      </c>
      <c r="AG123" s="2" t="str">
        <f>(Table1[[#This Row],[Số hóa đơn]])&amp;IF(OR(Table1[[#This Row],[Phân loại]]="Hàng trả",Table1[[#This Row],[Phân loại]]="Giảm công nợ"),-Table1[[#This Row],[Tổng giá trị]],Table1[[#This Row],[Tổng giá trị]])</f>
        <v>000839364173250</v>
      </c>
      <c r="AH123" s="6" t="e">
        <f>_xlfn.XLOOKUP(Table1[[#This Row],[Column1]],'Chi tiết tt Mega gửi'!P:P,'Chi tiết tt Mega gửi'!N:N)</f>
        <v>#N/A</v>
      </c>
    </row>
    <row r="124" spans="1:34" ht="25.5" customHeight="1" x14ac:dyDescent="0.2">
      <c r="A124" s="54" t="s">
        <v>199</v>
      </c>
      <c r="B124" s="54" t="s">
        <v>200</v>
      </c>
      <c r="C124" s="55">
        <v>46002</v>
      </c>
      <c r="D124" s="54" t="s">
        <v>14830</v>
      </c>
      <c r="E124" s="55">
        <v>46002</v>
      </c>
      <c r="F124" s="54" t="s">
        <v>18858</v>
      </c>
      <c r="G124" s="54" t="s">
        <v>14831</v>
      </c>
      <c r="H124" s="56">
        <v>5410325</v>
      </c>
      <c r="I124" s="57">
        <v>0</v>
      </c>
      <c r="J124" s="56">
        <v>432826</v>
      </c>
      <c r="K124" s="56">
        <v>5843151</v>
      </c>
      <c r="L124" s="64" t="s">
        <v>41</v>
      </c>
      <c r="M124" s="6">
        <v>46048</v>
      </c>
      <c r="O124" s="32">
        <f>IF(Table1[[#This Row],[Phân loại]]="Tồn đầu kỳ",Table1[[#This Row],[Tổng giá trị]],0)</f>
        <v>5843151</v>
      </c>
      <c r="P124" s="7">
        <f>IF(Table1[[#This Row],[Số còn phải thu ĐK]]&lt;&gt;0,0,IF(Table1[[#This Row],[Phân loại]]="Bán hàng",Table1[[#This Row],[Tổng giá trị]],-Table1[[#This Row],[Tổng giá trị]]))</f>
        <v>0</v>
      </c>
      <c r="Q124" s="32">
        <f t="shared" si="5"/>
        <v>5843151</v>
      </c>
      <c r="R124" s="7">
        <f>Table1[[#This Row],[Số còn phải thu ĐK]]+Table1[[#This Row],[Giá Trị HD sau CK]]-Table1[[#This Row],[Số tiền đã thu]]</f>
        <v>0</v>
      </c>
      <c r="S124" s="6">
        <f>IF(Table1[[#This Row],[Ngày hóa đơn]]&lt;&gt;"",Table1[[#This Row],[Ngày hóa đơn]],IF(Table1[[#This Row],[Ngày hạch toán]]&lt;&gt;"",Table1[[#This Row],[Ngày hạch toán]],""))</f>
        <v>46002</v>
      </c>
      <c r="T124" s="7"/>
      <c r="U124" s="6">
        <f>IF(Table1[[#This Row],[Ngày tính CN]]="","",S124+T124)</f>
        <v>46002</v>
      </c>
      <c r="V124" s="32">
        <f ca="1">IF(Table1[[#This Row],[Hạn thanh toán]]="","",IF((U124-NOW())&lt;0,0,(U124-NOW())))</f>
        <v>0</v>
      </c>
      <c r="W124" s="32"/>
      <c r="X124" s="32" t="str">
        <f t="shared" ca="1" si="6"/>
        <v/>
      </c>
      <c r="Y124" s="2" t="str">
        <f t="shared" si="7"/>
        <v>Đã thanh toán</v>
      </c>
      <c r="Z124" s="42">
        <f t="shared" si="8"/>
        <v>46002</v>
      </c>
      <c r="AA124" s="42">
        <f t="shared" si="9"/>
        <v>46048</v>
      </c>
      <c r="AD124" s="2" t="str">
        <f>VLOOKUP($A124,MA_KH!$A:$Q,MA_KH!O$1,0)</f>
        <v>MEGA</v>
      </c>
      <c r="AE124" s="2" t="str">
        <f>VLOOKUP($A124,MA_KH!$A:$Q,MA_KH!P$1,0)</f>
        <v>CÔNG TY TNHH MM MEGA MARKET (VIỆT NAM)</v>
      </c>
      <c r="AG124" s="2" t="str">
        <f>(Table1[[#This Row],[Số hóa đơn]])&amp;IF(OR(Table1[[#This Row],[Phân loại]]="Hàng trả",Table1[[#This Row],[Phân loại]]="Giảm công nợ"),-Table1[[#This Row],[Tổng giá trị]],Table1[[#This Row],[Tổng giá trị]])</f>
        <v>000839375843151</v>
      </c>
      <c r="AH124" s="6" t="e">
        <f>_xlfn.XLOOKUP(Table1[[#This Row],[Column1]],'Chi tiết tt Mega gửi'!P:P,'Chi tiết tt Mega gửi'!N:N)</f>
        <v>#N/A</v>
      </c>
    </row>
    <row r="125" spans="1:34" ht="25.5" customHeight="1" x14ac:dyDescent="0.2">
      <c r="A125" s="54" t="s">
        <v>252</v>
      </c>
      <c r="B125" s="54" t="s">
        <v>253</v>
      </c>
      <c r="C125" s="55">
        <v>46002</v>
      </c>
      <c r="D125" s="54" t="s">
        <v>14832</v>
      </c>
      <c r="E125" s="55">
        <v>46002</v>
      </c>
      <c r="F125" s="54" t="s">
        <v>18859</v>
      </c>
      <c r="G125" s="54" t="s">
        <v>14833</v>
      </c>
      <c r="H125" s="56">
        <v>892850</v>
      </c>
      <c r="I125" s="57">
        <v>0</v>
      </c>
      <c r="J125" s="56">
        <v>71428</v>
      </c>
      <c r="K125" s="56">
        <v>964278</v>
      </c>
      <c r="L125" s="64" t="s">
        <v>41</v>
      </c>
      <c r="M125" s="6">
        <v>46048</v>
      </c>
      <c r="O125" s="32">
        <f>IF(Table1[[#This Row],[Phân loại]]="Tồn đầu kỳ",Table1[[#This Row],[Tổng giá trị]],0)</f>
        <v>964278</v>
      </c>
      <c r="P125" s="7">
        <f>IF(Table1[[#This Row],[Số còn phải thu ĐK]]&lt;&gt;0,0,IF(Table1[[#This Row],[Phân loại]]="Bán hàng",Table1[[#This Row],[Tổng giá trị]],-Table1[[#This Row],[Tổng giá trị]]))</f>
        <v>0</v>
      </c>
      <c r="Q125" s="32">
        <f t="shared" si="5"/>
        <v>964278</v>
      </c>
      <c r="R125" s="7">
        <f>Table1[[#This Row],[Số còn phải thu ĐK]]+Table1[[#This Row],[Giá Trị HD sau CK]]-Table1[[#This Row],[Số tiền đã thu]]</f>
        <v>0</v>
      </c>
      <c r="S125" s="6">
        <f>IF(Table1[[#This Row],[Ngày hóa đơn]]&lt;&gt;"",Table1[[#This Row],[Ngày hóa đơn]],IF(Table1[[#This Row],[Ngày hạch toán]]&lt;&gt;"",Table1[[#This Row],[Ngày hạch toán]],""))</f>
        <v>46002</v>
      </c>
      <c r="T125" s="7"/>
      <c r="U125" s="6">
        <f>IF(Table1[[#This Row],[Ngày tính CN]]="","",S125+T125)</f>
        <v>46002</v>
      </c>
      <c r="V125" s="32">
        <f ca="1">IF(Table1[[#This Row],[Hạn thanh toán]]="","",IF((U125-NOW())&lt;0,0,(U125-NOW())))</f>
        <v>0</v>
      </c>
      <c r="W125" s="32"/>
      <c r="X125" s="32" t="str">
        <f t="shared" ca="1" si="6"/>
        <v/>
      </c>
      <c r="Y125" s="2" t="str">
        <f t="shared" si="7"/>
        <v>Đã thanh toán</v>
      </c>
      <c r="Z125" s="42">
        <f t="shared" si="8"/>
        <v>46002</v>
      </c>
      <c r="AA125" s="42">
        <f t="shared" si="9"/>
        <v>46048</v>
      </c>
      <c r="AD125" s="2" t="str">
        <f>VLOOKUP($A125,MA_KH!$A:$Q,MA_KH!O$1,0)</f>
        <v>MEGA</v>
      </c>
      <c r="AE125" s="2" t="str">
        <f>VLOOKUP($A125,MA_KH!$A:$Q,MA_KH!P$1,0)</f>
        <v>CÔNG TY TNHH MM MEGA MARKET (VIỆT NAM)</v>
      </c>
      <c r="AG125" s="2" t="str">
        <f>(Table1[[#This Row],[Số hóa đơn]])&amp;IF(OR(Table1[[#This Row],[Phân loại]]="Hàng trả",Table1[[#This Row],[Phân loại]]="Giảm công nợ"),-Table1[[#This Row],[Tổng giá trị]],Table1[[#This Row],[Tổng giá trị]])</f>
        <v>00083938964278</v>
      </c>
      <c r="AH125" s="6" t="e">
        <f>_xlfn.XLOOKUP(Table1[[#This Row],[Column1]],'Chi tiết tt Mega gửi'!P:P,'Chi tiết tt Mega gửi'!N:N)</f>
        <v>#N/A</v>
      </c>
    </row>
    <row r="126" spans="1:34" ht="25.5" customHeight="1" x14ac:dyDescent="0.2">
      <c r="A126" s="54" t="s">
        <v>252</v>
      </c>
      <c r="B126" s="54" t="s">
        <v>253</v>
      </c>
      <c r="C126" s="55">
        <v>46002</v>
      </c>
      <c r="D126" s="54" t="s">
        <v>14834</v>
      </c>
      <c r="E126" s="55">
        <v>46002</v>
      </c>
      <c r="F126" s="54" t="s">
        <v>18860</v>
      </c>
      <c r="G126" s="54" t="s">
        <v>14835</v>
      </c>
      <c r="H126" s="56">
        <v>446425</v>
      </c>
      <c r="I126" s="57">
        <v>0</v>
      </c>
      <c r="J126" s="56">
        <v>35714</v>
      </c>
      <c r="K126" s="56">
        <v>482139</v>
      </c>
      <c r="L126" s="64" t="s">
        <v>41</v>
      </c>
      <c r="M126" s="6">
        <v>46048</v>
      </c>
      <c r="O126" s="32">
        <f>IF(Table1[[#This Row],[Phân loại]]="Tồn đầu kỳ",Table1[[#This Row],[Tổng giá trị]],0)</f>
        <v>482139</v>
      </c>
      <c r="P126" s="7">
        <f>IF(Table1[[#This Row],[Số còn phải thu ĐK]]&lt;&gt;0,0,IF(Table1[[#This Row],[Phân loại]]="Bán hàng",Table1[[#This Row],[Tổng giá trị]],-Table1[[#This Row],[Tổng giá trị]]))</f>
        <v>0</v>
      </c>
      <c r="Q126" s="32">
        <f t="shared" si="5"/>
        <v>482139</v>
      </c>
      <c r="R126" s="7">
        <f>Table1[[#This Row],[Số còn phải thu ĐK]]+Table1[[#This Row],[Giá Trị HD sau CK]]-Table1[[#This Row],[Số tiền đã thu]]</f>
        <v>0</v>
      </c>
      <c r="S126" s="6">
        <f>IF(Table1[[#This Row],[Ngày hóa đơn]]&lt;&gt;"",Table1[[#This Row],[Ngày hóa đơn]],IF(Table1[[#This Row],[Ngày hạch toán]]&lt;&gt;"",Table1[[#This Row],[Ngày hạch toán]],""))</f>
        <v>46002</v>
      </c>
      <c r="T126" s="7"/>
      <c r="U126" s="6">
        <f>IF(Table1[[#This Row],[Ngày tính CN]]="","",S126+T126)</f>
        <v>46002</v>
      </c>
      <c r="V126" s="32">
        <f ca="1">IF(Table1[[#This Row],[Hạn thanh toán]]="","",IF((U126-NOW())&lt;0,0,(U126-NOW())))</f>
        <v>0</v>
      </c>
      <c r="W126" s="32"/>
      <c r="X126" s="32" t="str">
        <f t="shared" ca="1" si="6"/>
        <v/>
      </c>
      <c r="Y126" s="2" t="str">
        <f t="shared" si="7"/>
        <v>Đã thanh toán</v>
      </c>
      <c r="Z126" s="42">
        <f t="shared" si="8"/>
        <v>46002</v>
      </c>
      <c r="AA126" s="42">
        <f t="shared" si="9"/>
        <v>46048</v>
      </c>
      <c r="AD126" s="2" t="str">
        <f>VLOOKUP($A126,MA_KH!$A:$Q,MA_KH!O$1,0)</f>
        <v>MEGA</v>
      </c>
      <c r="AE126" s="2" t="str">
        <f>VLOOKUP($A126,MA_KH!$A:$Q,MA_KH!P$1,0)</f>
        <v>CÔNG TY TNHH MM MEGA MARKET (VIỆT NAM)</v>
      </c>
      <c r="AG126" s="2" t="str">
        <f>(Table1[[#This Row],[Số hóa đơn]])&amp;IF(OR(Table1[[#This Row],[Phân loại]]="Hàng trả",Table1[[#This Row],[Phân loại]]="Giảm công nợ"),-Table1[[#This Row],[Tổng giá trị]],Table1[[#This Row],[Tổng giá trị]])</f>
        <v>00083939482139</v>
      </c>
      <c r="AH126" s="6" t="e">
        <f>_xlfn.XLOOKUP(Table1[[#This Row],[Column1]],'Chi tiết tt Mega gửi'!P:P,'Chi tiết tt Mega gửi'!N:N)</f>
        <v>#N/A</v>
      </c>
    </row>
    <row r="127" spans="1:34" ht="25.5" customHeight="1" x14ac:dyDescent="0.2">
      <c r="A127" s="54" t="s">
        <v>197</v>
      </c>
      <c r="B127" s="54" t="s">
        <v>198</v>
      </c>
      <c r="C127" s="55">
        <v>46002</v>
      </c>
      <c r="D127" s="54" t="s">
        <v>14836</v>
      </c>
      <c r="E127" s="55">
        <v>46002</v>
      </c>
      <c r="F127" s="54" t="s">
        <v>18861</v>
      </c>
      <c r="G127" s="54" t="s">
        <v>14837</v>
      </c>
      <c r="H127" s="56">
        <v>2024120</v>
      </c>
      <c r="I127" s="57">
        <v>0</v>
      </c>
      <c r="J127" s="56">
        <v>161930</v>
      </c>
      <c r="K127" s="56">
        <v>2186050</v>
      </c>
      <c r="L127" s="64" t="s">
        <v>41</v>
      </c>
      <c r="M127" s="6">
        <v>46048</v>
      </c>
      <c r="O127" s="32">
        <f>IF(Table1[[#This Row],[Phân loại]]="Tồn đầu kỳ",Table1[[#This Row],[Tổng giá trị]],0)</f>
        <v>2186050</v>
      </c>
      <c r="P127" s="7">
        <f>IF(Table1[[#This Row],[Số còn phải thu ĐK]]&lt;&gt;0,0,IF(Table1[[#This Row],[Phân loại]]="Bán hàng",Table1[[#This Row],[Tổng giá trị]],-Table1[[#This Row],[Tổng giá trị]]))</f>
        <v>0</v>
      </c>
      <c r="Q127" s="32">
        <f t="shared" si="5"/>
        <v>2186050</v>
      </c>
      <c r="R127" s="7">
        <f>Table1[[#This Row],[Số còn phải thu ĐK]]+Table1[[#This Row],[Giá Trị HD sau CK]]-Table1[[#This Row],[Số tiền đã thu]]</f>
        <v>0</v>
      </c>
      <c r="S127" s="6">
        <f>IF(Table1[[#This Row],[Ngày hóa đơn]]&lt;&gt;"",Table1[[#This Row],[Ngày hóa đơn]],IF(Table1[[#This Row],[Ngày hạch toán]]&lt;&gt;"",Table1[[#This Row],[Ngày hạch toán]],""))</f>
        <v>46002</v>
      </c>
      <c r="T127" s="7"/>
      <c r="U127" s="6">
        <f>IF(Table1[[#This Row],[Ngày tính CN]]="","",S127+T127)</f>
        <v>46002</v>
      </c>
      <c r="V127" s="32">
        <f ca="1">IF(Table1[[#This Row],[Hạn thanh toán]]="","",IF((U127-NOW())&lt;0,0,(U127-NOW())))</f>
        <v>0</v>
      </c>
      <c r="W127" s="32"/>
      <c r="X127" s="32" t="str">
        <f t="shared" ca="1" si="6"/>
        <v/>
      </c>
      <c r="Y127" s="2" t="str">
        <f t="shared" si="7"/>
        <v>Đã thanh toán</v>
      </c>
      <c r="Z127" s="42">
        <f t="shared" si="8"/>
        <v>46002</v>
      </c>
      <c r="AA127" s="42">
        <f t="shared" si="9"/>
        <v>46048</v>
      </c>
      <c r="AD127" s="2" t="str">
        <f>VLOOKUP($A127,MA_KH!$A:$Q,MA_KH!O$1,0)</f>
        <v>MEGA</v>
      </c>
      <c r="AE127" s="2" t="str">
        <f>VLOOKUP($A127,MA_KH!$A:$Q,MA_KH!P$1,0)</f>
        <v>CÔNG TY TNHH MM MEGA MARKET (VIỆT NAM)</v>
      </c>
      <c r="AG127" s="2" t="str">
        <f>(Table1[[#This Row],[Số hóa đơn]])&amp;IF(OR(Table1[[#This Row],[Phân loại]]="Hàng trả",Table1[[#This Row],[Phân loại]]="Giảm công nợ"),-Table1[[#This Row],[Tổng giá trị]],Table1[[#This Row],[Tổng giá trị]])</f>
        <v>000839402186050</v>
      </c>
      <c r="AH127" s="6" t="e">
        <f>_xlfn.XLOOKUP(Table1[[#This Row],[Column1]],'Chi tiết tt Mega gửi'!P:P,'Chi tiết tt Mega gửi'!N:N)</f>
        <v>#N/A</v>
      </c>
    </row>
    <row r="128" spans="1:34" ht="25.5" customHeight="1" x14ac:dyDescent="0.2">
      <c r="A128" s="58" t="s">
        <v>191</v>
      </c>
      <c r="B128" s="58" t="s">
        <v>192</v>
      </c>
      <c r="C128" s="59">
        <v>46002</v>
      </c>
      <c r="D128" s="58" t="s">
        <v>14838</v>
      </c>
      <c r="E128" s="59">
        <v>46002</v>
      </c>
      <c r="F128" s="58" t="s">
        <v>18862</v>
      </c>
      <c r="G128" s="58" t="s">
        <v>14839</v>
      </c>
      <c r="H128" s="60">
        <v>446425</v>
      </c>
      <c r="I128" s="61">
        <v>0</v>
      </c>
      <c r="J128" s="60">
        <v>35714</v>
      </c>
      <c r="K128" s="60">
        <v>482139</v>
      </c>
      <c r="L128" s="64" t="s">
        <v>41</v>
      </c>
      <c r="M128" s="6">
        <v>46048</v>
      </c>
      <c r="O128" s="32">
        <f>IF(Table1[[#This Row],[Phân loại]]="Tồn đầu kỳ",Table1[[#This Row],[Tổng giá trị]],0)</f>
        <v>482139</v>
      </c>
      <c r="P128" s="7">
        <f>IF(Table1[[#This Row],[Số còn phải thu ĐK]]&lt;&gt;0,0,IF(Table1[[#This Row],[Phân loại]]="Bán hàng",Table1[[#This Row],[Tổng giá trị]],-Table1[[#This Row],[Tổng giá trị]]))</f>
        <v>0</v>
      </c>
      <c r="Q128" s="32">
        <f t="shared" si="5"/>
        <v>482139</v>
      </c>
      <c r="R128" s="7">
        <f>Table1[[#This Row],[Số còn phải thu ĐK]]+Table1[[#This Row],[Giá Trị HD sau CK]]-Table1[[#This Row],[Số tiền đã thu]]</f>
        <v>0</v>
      </c>
      <c r="S128" s="6">
        <f>IF(Table1[[#This Row],[Ngày hóa đơn]]&lt;&gt;"",Table1[[#This Row],[Ngày hóa đơn]],IF(Table1[[#This Row],[Ngày hạch toán]]&lt;&gt;"",Table1[[#This Row],[Ngày hạch toán]],""))</f>
        <v>46002</v>
      </c>
      <c r="T128" s="7"/>
      <c r="U128" s="6">
        <f>IF(Table1[[#This Row],[Ngày tính CN]]="","",S128+T128)</f>
        <v>46002</v>
      </c>
      <c r="V128" s="32">
        <f ca="1">IF(Table1[[#This Row],[Hạn thanh toán]]="","",IF((U128-NOW())&lt;0,0,(U128-NOW())))</f>
        <v>0</v>
      </c>
      <c r="W128" s="32"/>
      <c r="X128" s="32" t="str">
        <f t="shared" ca="1" si="6"/>
        <v/>
      </c>
      <c r="Y128" s="2" t="str">
        <f t="shared" si="7"/>
        <v>Đã thanh toán</v>
      </c>
      <c r="Z128" s="42">
        <f t="shared" si="8"/>
        <v>46002</v>
      </c>
      <c r="AA128" s="42">
        <f t="shared" si="9"/>
        <v>46048</v>
      </c>
      <c r="AD128" s="2" t="str">
        <f>VLOOKUP($A128,MA_KH!$A:$Q,MA_KH!O$1,0)</f>
        <v>MEGA</v>
      </c>
      <c r="AE128" s="2" t="str">
        <f>VLOOKUP($A128,MA_KH!$A:$Q,MA_KH!P$1,0)</f>
        <v>CÔNG TY TNHH MM MEGA MARKET (VIỆT NAM)</v>
      </c>
      <c r="AG128" s="2" t="str">
        <f>(Table1[[#This Row],[Số hóa đơn]])&amp;IF(OR(Table1[[#This Row],[Phân loại]]="Hàng trả",Table1[[#This Row],[Phân loại]]="Giảm công nợ"),-Table1[[#This Row],[Tổng giá trị]],Table1[[#This Row],[Tổng giá trị]])</f>
        <v>00083941482139</v>
      </c>
      <c r="AH128" s="6" t="e">
        <f>_xlfn.XLOOKUP(Table1[[#This Row],[Column1]],'Chi tiết tt Mega gửi'!P:P,'Chi tiết tt Mega gửi'!N:N)</f>
        <v>#N/A</v>
      </c>
    </row>
    <row r="129" spans="1:34" ht="25.5" customHeight="1" x14ac:dyDescent="0.2">
      <c r="A129" s="54" t="s">
        <v>101</v>
      </c>
      <c r="B129" s="54" t="s">
        <v>102</v>
      </c>
      <c r="C129" s="55">
        <v>46003</v>
      </c>
      <c r="D129" s="54" t="s">
        <v>14840</v>
      </c>
      <c r="E129" s="55">
        <v>46003</v>
      </c>
      <c r="F129" s="54" t="s">
        <v>18863</v>
      </c>
      <c r="G129" s="54" t="s">
        <v>14841</v>
      </c>
      <c r="H129" s="56">
        <v>315000</v>
      </c>
      <c r="I129" s="57">
        <v>0</v>
      </c>
      <c r="J129" s="56">
        <v>25200</v>
      </c>
      <c r="K129" s="56">
        <v>340200</v>
      </c>
      <c r="L129" s="64" t="s">
        <v>41</v>
      </c>
      <c r="M129" s="6">
        <v>46048</v>
      </c>
      <c r="O129" s="32">
        <f>IF(Table1[[#This Row],[Phân loại]]="Tồn đầu kỳ",Table1[[#This Row],[Tổng giá trị]],0)</f>
        <v>340200</v>
      </c>
      <c r="P129" s="7">
        <f>IF(Table1[[#This Row],[Số còn phải thu ĐK]]&lt;&gt;0,0,IF(Table1[[#This Row],[Phân loại]]="Bán hàng",Table1[[#This Row],[Tổng giá trị]],-Table1[[#This Row],[Tổng giá trị]]))</f>
        <v>0</v>
      </c>
      <c r="Q129" s="32">
        <f t="shared" si="5"/>
        <v>340200</v>
      </c>
      <c r="R129" s="7">
        <f>Table1[[#This Row],[Số còn phải thu ĐK]]+Table1[[#This Row],[Giá Trị HD sau CK]]-Table1[[#This Row],[Số tiền đã thu]]</f>
        <v>0</v>
      </c>
      <c r="S129" s="6">
        <f>IF(Table1[[#This Row],[Ngày hóa đơn]]&lt;&gt;"",Table1[[#This Row],[Ngày hóa đơn]],IF(Table1[[#This Row],[Ngày hạch toán]]&lt;&gt;"",Table1[[#This Row],[Ngày hạch toán]],""))</f>
        <v>46003</v>
      </c>
      <c r="T129" s="7"/>
      <c r="U129" s="6">
        <f>IF(Table1[[#This Row],[Ngày tính CN]]="","",S129+T129)</f>
        <v>46003</v>
      </c>
      <c r="V129" s="32">
        <f ca="1">IF(Table1[[#This Row],[Hạn thanh toán]]="","",IF((U129-NOW())&lt;0,0,(U129-NOW())))</f>
        <v>0</v>
      </c>
      <c r="W129" s="32"/>
      <c r="X129" s="32" t="str">
        <f t="shared" ca="1" si="6"/>
        <v/>
      </c>
      <c r="Y129" s="2" t="str">
        <f t="shared" si="7"/>
        <v>Đã thanh toán</v>
      </c>
      <c r="Z129" s="42">
        <f t="shared" si="8"/>
        <v>46003</v>
      </c>
      <c r="AA129" s="42">
        <f t="shared" si="9"/>
        <v>46048</v>
      </c>
      <c r="AD129" s="2" t="str">
        <f>VLOOKUP($A129,MA_KH!$A:$Q,MA_KH!O$1,0)</f>
        <v>MEGA</v>
      </c>
      <c r="AE129" s="2" t="str">
        <f>VLOOKUP($A129,MA_KH!$A:$Q,MA_KH!P$1,0)</f>
        <v>CÔNG TY TNHH MM MEGA MARKET (VIỆT NAM)</v>
      </c>
      <c r="AG129" s="2" t="str">
        <f>(Table1[[#This Row],[Số hóa đơn]])&amp;IF(OR(Table1[[#This Row],[Phân loại]]="Hàng trả",Table1[[#This Row],[Phân loại]]="Giảm công nợ"),-Table1[[#This Row],[Tổng giá trị]],Table1[[#This Row],[Tổng giá trị]])</f>
        <v>00087339340200</v>
      </c>
      <c r="AH129" s="6" t="e">
        <f>_xlfn.XLOOKUP(Table1[[#This Row],[Column1]],'Chi tiết tt Mega gửi'!P:P,'Chi tiết tt Mega gửi'!N:N)</f>
        <v>#N/A</v>
      </c>
    </row>
    <row r="130" spans="1:34" ht="25.5" customHeight="1" x14ac:dyDescent="0.2">
      <c r="A130" s="58" t="s">
        <v>101</v>
      </c>
      <c r="B130" s="58" t="s">
        <v>102</v>
      </c>
      <c r="C130" s="59">
        <v>46003</v>
      </c>
      <c r="D130" s="58" t="s">
        <v>14842</v>
      </c>
      <c r="E130" s="59">
        <v>46003</v>
      </c>
      <c r="F130" s="58" t="s">
        <v>18864</v>
      </c>
      <c r="G130" s="58" t="s">
        <v>14843</v>
      </c>
      <c r="H130" s="60">
        <v>828080</v>
      </c>
      <c r="I130" s="61">
        <v>0</v>
      </c>
      <c r="J130" s="60">
        <v>66246</v>
      </c>
      <c r="K130" s="60">
        <v>894326</v>
      </c>
      <c r="L130" s="64" t="s">
        <v>41</v>
      </c>
      <c r="M130" s="6">
        <v>46048</v>
      </c>
      <c r="O130" s="32">
        <f>IF(Table1[[#This Row],[Phân loại]]="Tồn đầu kỳ",Table1[[#This Row],[Tổng giá trị]],0)</f>
        <v>894326</v>
      </c>
      <c r="P130" s="7">
        <f>IF(Table1[[#This Row],[Số còn phải thu ĐK]]&lt;&gt;0,0,IF(Table1[[#This Row],[Phân loại]]="Bán hàng",Table1[[#This Row],[Tổng giá trị]],-Table1[[#This Row],[Tổng giá trị]]))</f>
        <v>0</v>
      </c>
      <c r="Q130" s="32">
        <f t="shared" si="5"/>
        <v>894326</v>
      </c>
      <c r="R130" s="7">
        <f>Table1[[#This Row],[Số còn phải thu ĐK]]+Table1[[#This Row],[Giá Trị HD sau CK]]-Table1[[#This Row],[Số tiền đã thu]]</f>
        <v>0</v>
      </c>
      <c r="S130" s="6">
        <f>IF(Table1[[#This Row],[Ngày hóa đơn]]&lt;&gt;"",Table1[[#This Row],[Ngày hóa đơn]],IF(Table1[[#This Row],[Ngày hạch toán]]&lt;&gt;"",Table1[[#This Row],[Ngày hạch toán]],""))</f>
        <v>46003</v>
      </c>
      <c r="T130" s="7"/>
      <c r="U130" s="6">
        <f>IF(Table1[[#This Row],[Ngày tính CN]]="","",S130+T130)</f>
        <v>46003</v>
      </c>
      <c r="V130" s="32">
        <f ca="1">IF(Table1[[#This Row],[Hạn thanh toán]]="","",IF((U130-NOW())&lt;0,0,(U130-NOW())))</f>
        <v>0</v>
      </c>
      <c r="W130" s="32"/>
      <c r="X130" s="32" t="str">
        <f t="shared" ca="1" si="6"/>
        <v/>
      </c>
      <c r="Y130" s="2" t="str">
        <f t="shared" si="7"/>
        <v>Đã thanh toán</v>
      </c>
      <c r="Z130" s="42">
        <f t="shared" si="8"/>
        <v>46003</v>
      </c>
      <c r="AA130" s="42">
        <f t="shared" si="9"/>
        <v>46048</v>
      </c>
      <c r="AD130" s="2" t="str">
        <f>VLOOKUP($A130,MA_KH!$A:$Q,MA_KH!O$1,0)</f>
        <v>MEGA</v>
      </c>
      <c r="AE130" s="2" t="str">
        <f>VLOOKUP($A130,MA_KH!$A:$Q,MA_KH!P$1,0)</f>
        <v>CÔNG TY TNHH MM MEGA MARKET (VIỆT NAM)</v>
      </c>
      <c r="AG130" s="2" t="str">
        <f>(Table1[[#This Row],[Số hóa đơn]])&amp;IF(OR(Table1[[#This Row],[Phân loại]]="Hàng trả",Table1[[#This Row],[Phân loại]]="Giảm công nợ"),-Table1[[#This Row],[Tổng giá trị]],Table1[[#This Row],[Tổng giá trị]])</f>
        <v>00087341894326</v>
      </c>
      <c r="AH130" s="6" t="e">
        <f>_xlfn.XLOOKUP(Table1[[#This Row],[Column1]],'Chi tiết tt Mega gửi'!P:P,'Chi tiết tt Mega gửi'!N:N)</f>
        <v>#N/A</v>
      </c>
    </row>
    <row r="131" spans="1:34" ht="25.5" customHeight="1" x14ac:dyDescent="0.2">
      <c r="A131" s="58" t="s">
        <v>250</v>
      </c>
      <c r="B131" s="58" t="s">
        <v>251</v>
      </c>
      <c r="C131" s="59">
        <v>46003</v>
      </c>
      <c r="D131" s="58" t="s">
        <v>14844</v>
      </c>
      <c r="E131" s="59">
        <v>46003</v>
      </c>
      <c r="F131" s="58" t="s">
        <v>18865</v>
      </c>
      <c r="G131" s="58" t="s">
        <v>14845</v>
      </c>
      <c r="H131" s="60">
        <v>652500</v>
      </c>
      <c r="I131" s="61">
        <v>0</v>
      </c>
      <c r="J131" s="60">
        <v>52200</v>
      </c>
      <c r="K131" s="60">
        <v>704700</v>
      </c>
      <c r="L131" s="64" t="s">
        <v>41</v>
      </c>
      <c r="M131" s="6">
        <v>46048</v>
      </c>
      <c r="O131" s="32">
        <f>IF(Table1[[#This Row],[Phân loại]]="Tồn đầu kỳ",Table1[[#This Row],[Tổng giá trị]],0)</f>
        <v>704700</v>
      </c>
      <c r="P131" s="7">
        <f>IF(Table1[[#This Row],[Số còn phải thu ĐK]]&lt;&gt;0,0,IF(Table1[[#This Row],[Phân loại]]="Bán hàng",Table1[[#This Row],[Tổng giá trị]],-Table1[[#This Row],[Tổng giá trị]]))</f>
        <v>0</v>
      </c>
      <c r="Q131" s="32">
        <f t="shared" si="5"/>
        <v>704700</v>
      </c>
      <c r="R131" s="7">
        <f>Table1[[#This Row],[Số còn phải thu ĐK]]+Table1[[#This Row],[Giá Trị HD sau CK]]-Table1[[#This Row],[Số tiền đã thu]]</f>
        <v>0</v>
      </c>
      <c r="S131" s="6">
        <f>IF(Table1[[#This Row],[Ngày hóa đơn]]&lt;&gt;"",Table1[[#This Row],[Ngày hóa đơn]],IF(Table1[[#This Row],[Ngày hạch toán]]&lt;&gt;"",Table1[[#This Row],[Ngày hạch toán]],""))</f>
        <v>46003</v>
      </c>
      <c r="T131" s="7"/>
      <c r="U131" s="6">
        <f>IF(Table1[[#This Row],[Ngày tính CN]]="","",S131+T131)</f>
        <v>46003</v>
      </c>
      <c r="V131" s="32">
        <f ca="1">IF(Table1[[#This Row],[Hạn thanh toán]]="","",IF((U131-NOW())&lt;0,0,(U131-NOW())))</f>
        <v>0</v>
      </c>
      <c r="W131" s="32"/>
      <c r="X131" s="32" t="str">
        <f t="shared" ca="1" si="6"/>
        <v/>
      </c>
      <c r="Y131" s="2" t="str">
        <f t="shared" si="7"/>
        <v>Đã thanh toán</v>
      </c>
      <c r="Z131" s="42">
        <f t="shared" si="8"/>
        <v>46003</v>
      </c>
      <c r="AA131" s="42">
        <f t="shared" si="9"/>
        <v>46048</v>
      </c>
      <c r="AD131" s="2" t="str">
        <f>VLOOKUP($A131,MA_KH!$A:$Q,MA_KH!O$1,0)</f>
        <v>MEGA</v>
      </c>
      <c r="AE131" s="2" t="str">
        <f>VLOOKUP($A131,MA_KH!$A:$Q,MA_KH!P$1,0)</f>
        <v>CÔNG TY TNHH MM MEGA MARKET (VIỆT NAM)</v>
      </c>
      <c r="AG131" s="2" t="str">
        <f>(Table1[[#This Row],[Số hóa đơn]])&amp;IF(OR(Table1[[#This Row],[Phân loại]]="Hàng trả",Table1[[#This Row],[Phân loại]]="Giảm công nợ"),-Table1[[#This Row],[Tổng giá trị]],Table1[[#This Row],[Tổng giá trị]])</f>
        <v>00084126704700</v>
      </c>
      <c r="AH131" s="6" t="e">
        <f>_xlfn.XLOOKUP(Table1[[#This Row],[Column1]],'Chi tiết tt Mega gửi'!P:P,'Chi tiết tt Mega gửi'!N:N)</f>
        <v>#N/A</v>
      </c>
    </row>
    <row r="132" spans="1:34" ht="25.5" customHeight="1" x14ac:dyDescent="0.2">
      <c r="A132" s="58" t="s">
        <v>101</v>
      </c>
      <c r="B132" s="58" t="s">
        <v>102</v>
      </c>
      <c r="C132" s="59">
        <v>46004</v>
      </c>
      <c r="D132" s="58" t="s">
        <v>14846</v>
      </c>
      <c r="E132" s="59">
        <v>46004</v>
      </c>
      <c r="F132" s="58" t="s">
        <v>18866</v>
      </c>
      <c r="G132" s="58" t="s">
        <v>14847</v>
      </c>
      <c r="H132" s="60">
        <v>1632440</v>
      </c>
      <c r="I132" s="61">
        <v>0</v>
      </c>
      <c r="J132" s="60">
        <v>130595</v>
      </c>
      <c r="K132" s="60">
        <v>1763035</v>
      </c>
      <c r="L132" s="64" t="s">
        <v>41</v>
      </c>
      <c r="M132" s="6">
        <v>46048</v>
      </c>
      <c r="O132" s="32">
        <f>IF(Table1[[#This Row],[Phân loại]]="Tồn đầu kỳ",Table1[[#This Row],[Tổng giá trị]],0)</f>
        <v>1763035</v>
      </c>
      <c r="P132" s="7">
        <f>IF(Table1[[#This Row],[Số còn phải thu ĐK]]&lt;&gt;0,0,IF(Table1[[#This Row],[Phân loại]]="Bán hàng",Table1[[#This Row],[Tổng giá trị]],-Table1[[#This Row],[Tổng giá trị]]))</f>
        <v>0</v>
      </c>
      <c r="Q132" s="32">
        <f t="shared" ref="Q132:Q195" si="10">IF(M132&lt;&gt;"",IF(O132&lt;&gt;0,O132,P132),0)</f>
        <v>1763035</v>
      </c>
      <c r="R132" s="7">
        <f>Table1[[#This Row],[Số còn phải thu ĐK]]+Table1[[#This Row],[Giá Trị HD sau CK]]-Table1[[#This Row],[Số tiền đã thu]]</f>
        <v>0</v>
      </c>
      <c r="S132" s="6">
        <f>IF(Table1[[#This Row],[Ngày hóa đơn]]&lt;&gt;"",Table1[[#This Row],[Ngày hóa đơn]],IF(Table1[[#This Row],[Ngày hạch toán]]&lt;&gt;"",Table1[[#This Row],[Ngày hạch toán]],""))</f>
        <v>46004</v>
      </c>
      <c r="T132" s="7"/>
      <c r="U132" s="6">
        <f>IF(Table1[[#This Row],[Ngày tính CN]]="","",S132+T132)</f>
        <v>46004</v>
      </c>
      <c r="V132" s="32">
        <f ca="1">IF(Table1[[#This Row],[Hạn thanh toán]]="","",IF((U132-NOW())&lt;0,0,(U132-NOW())))</f>
        <v>0</v>
      </c>
      <c r="W132" s="32"/>
      <c r="X132" s="32" t="str">
        <f t="shared" ref="X132:X195" ca="1" si="11">IF(OR(U132="",R132=0),"",IF((U132-NOW())&lt;0,-(U132-NOW()),0))</f>
        <v/>
      </c>
      <c r="Y132" s="2" t="str">
        <f t="shared" ref="Y132:Y195" si="12">IF(R132=0,"Đã thanh toán",IF(X132="","",IF(X132&lt;=0,"Chưa đến hạn thanh toán",IF(X132&lt;=30,"Nợ quá hạn 30 ngày",IF(X132&lt;=60,"Nợ quá hạn từ 30 ngày đến 60 ngày",IF(X132&lt;=90,"Nợ quá hạn từ 60 ngày đến 90 ngày",IF(X132&lt;=120,"Nợ quá hạn từ 90 ngày đến 120 ngày","Nợ quá hạn hơn 120 ngày có khả năng mất thanh toán")))))))</f>
        <v>Đã thanh toán</v>
      </c>
      <c r="Z132" s="42">
        <f t="shared" ref="Z132:Z195" si="13">IF(S132="","",S132)</f>
        <v>46004</v>
      </c>
      <c r="AA132" s="42">
        <f t="shared" ref="AA132:AA195" si="14">IF(M132="","",M132)</f>
        <v>46048</v>
      </c>
      <c r="AD132" s="2" t="str">
        <f>VLOOKUP($A132,MA_KH!$A:$Q,MA_KH!O$1,0)</f>
        <v>MEGA</v>
      </c>
      <c r="AE132" s="2" t="str">
        <f>VLOOKUP($A132,MA_KH!$A:$Q,MA_KH!P$1,0)</f>
        <v>CÔNG TY TNHH MM MEGA MARKET (VIỆT NAM)</v>
      </c>
      <c r="AG132" s="2" t="str">
        <f>(Table1[[#This Row],[Số hóa đơn]])&amp;IF(OR(Table1[[#This Row],[Phân loại]]="Hàng trả",Table1[[#This Row],[Phân loại]]="Giảm công nợ"),-Table1[[#This Row],[Tổng giá trị]],Table1[[#This Row],[Tổng giá trị]])</f>
        <v>000873431763035</v>
      </c>
      <c r="AH132" s="6" t="e">
        <f>_xlfn.XLOOKUP(Table1[[#This Row],[Column1]],'Chi tiết tt Mega gửi'!P:P,'Chi tiết tt Mega gửi'!N:N)</f>
        <v>#N/A</v>
      </c>
    </row>
    <row r="133" spans="1:34" ht="25.5" customHeight="1" x14ac:dyDescent="0.2">
      <c r="A133" s="54" t="s">
        <v>189</v>
      </c>
      <c r="B133" s="54" t="s">
        <v>190</v>
      </c>
      <c r="C133" s="55">
        <v>46004</v>
      </c>
      <c r="D133" s="54" t="s">
        <v>14777</v>
      </c>
      <c r="E133" s="55">
        <v>46004</v>
      </c>
      <c r="F133" s="54" t="s">
        <v>18867</v>
      </c>
      <c r="G133" s="54" t="s">
        <v>14848</v>
      </c>
      <c r="H133" s="56">
        <v>8162790</v>
      </c>
      <c r="I133" s="57">
        <v>0</v>
      </c>
      <c r="J133" s="56">
        <v>653023</v>
      </c>
      <c r="K133" s="56">
        <v>8815813</v>
      </c>
      <c r="L133" s="64" t="s">
        <v>41</v>
      </c>
      <c r="M133" s="6">
        <v>46048</v>
      </c>
      <c r="O133" s="32">
        <f>IF(Table1[[#This Row],[Phân loại]]="Tồn đầu kỳ",Table1[[#This Row],[Tổng giá trị]],0)</f>
        <v>8815813</v>
      </c>
      <c r="P133" s="7">
        <f>IF(Table1[[#This Row],[Số còn phải thu ĐK]]&lt;&gt;0,0,IF(Table1[[#This Row],[Phân loại]]="Bán hàng",Table1[[#This Row],[Tổng giá trị]],-Table1[[#This Row],[Tổng giá trị]]))</f>
        <v>0</v>
      </c>
      <c r="Q133" s="32">
        <f t="shared" si="10"/>
        <v>8815813</v>
      </c>
      <c r="R133" s="7">
        <f>Table1[[#This Row],[Số còn phải thu ĐK]]+Table1[[#This Row],[Giá Trị HD sau CK]]-Table1[[#This Row],[Số tiền đã thu]]</f>
        <v>0</v>
      </c>
      <c r="S133" s="6">
        <f>IF(Table1[[#This Row],[Ngày hóa đơn]]&lt;&gt;"",Table1[[#This Row],[Ngày hóa đơn]],IF(Table1[[#This Row],[Ngày hạch toán]]&lt;&gt;"",Table1[[#This Row],[Ngày hạch toán]],""))</f>
        <v>46004</v>
      </c>
      <c r="T133" s="7"/>
      <c r="U133" s="6">
        <f>IF(Table1[[#This Row],[Ngày tính CN]]="","",S133+T133)</f>
        <v>46004</v>
      </c>
      <c r="V133" s="32">
        <f ca="1">IF(Table1[[#This Row],[Hạn thanh toán]]="","",IF((U133-NOW())&lt;0,0,(U133-NOW())))</f>
        <v>0</v>
      </c>
      <c r="W133" s="32"/>
      <c r="X133" s="32" t="str">
        <f t="shared" ca="1" si="11"/>
        <v/>
      </c>
      <c r="Y133" s="2" t="str">
        <f t="shared" si="12"/>
        <v>Đã thanh toán</v>
      </c>
      <c r="Z133" s="42">
        <f t="shared" si="13"/>
        <v>46004</v>
      </c>
      <c r="AA133" s="42">
        <f t="shared" si="14"/>
        <v>46048</v>
      </c>
      <c r="AD133" s="2" t="str">
        <f>VLOOKUP($A133,MA_KH!$A:$Q,MA_KH!O$1,0)</f>
        <v>MEGA</v>
      </c>
      <c r="AE133" s="2" t="str">
        <f>VLOOKUP($A133,MA_KH!$A:$Q,MA_KH!P$1,0)</f>
        <v>CÔNG TY TNHH MM MEGA MARKET (VIỆT NAM)</v>
      </c>
      <c r="AG133" s="2" t="str">
        <f>(Table1[[#This Row],[Số hóa đơn]])&amp;IF(OR(Table1[[#This Row],[Phân loại]]="Hàng trả",Table1[[#This Row],[Phân loại]]="Giảm công nợ"),-Table1[[#This Row],[Tổng giá trị]],Table1[[#This Row],[Tổng giá trị]])</f>
        <v>000841278815813</v>
      </c>
      <c r="AH133" s="6" t="e">
        <f>_xlfn.XLOOKUP(Table1[[#This Row],[Column1]],'Chi tiết tt Mega gửi'!P:P,'Chi tiết tt Mega gửi'!N:N)</f>
        <v>#N/A</v>
      </c>
    </row>
    <row r="134" spans="1:34" ht="25.5" customHeight="1" x14ac:dyDescent="0.2">
      <c r="A134" s="54" t="s">
        <v>189</v>
      </c>
      <c r="B134" s="54" t="s">
        <v>190</v>
      </c>
      <c r="C134" s="55">
        <v>46004</v>
      </c>
      <c r="D134" s="54" t="s">
        <v>14778</v>
      </c>
      <c r="E134" s="55">
        <v>46004</v>
      </c>
      <c r="F134" s="54" t="s">
        <v>18868</v>
      </c>
      <c r="G134" s="54" t="s">
        <v>14849</v>
      </c>
      <c r="H134" s="56">
        <v>2678550</v>
      </c>
      <c r="I134" s="57">
        <v>0</v>
      </c>
      <c r="J134" s="56">
        <v>214284</v>
      </c>
      <c r="K134" s="56">
        <v>2892834</v>
      </c>
      <c r="L134" s="64" t="s">
        <v>41</v>
      </c>
      <c r="M134" s="6">
        <v>46048</v>
      </c>
      <c r="O134" s="32">
        <f>IF(Table1[[#This Row],[Phân loại]]="Tồn đầu kỳ",Table1[[#This Row],[Tổng giá trị]],0)</f>
        <v>2892834</v>
      </c>
      <c r="P134" s="7">
        <f>IF(Table1[[#This Row],[Số còn phải thu ĐK]]&lt;&gt;0,0,IF(Table1[[#This Row],[Phân loại]]="Bán hàng",Table1[[#This Row],[Tổng giá trị]],-Table1[[#This Row],[Tổng giá trị]]))</f>
        <v>0</v>
      </c>
      <c r="Q134" s="32">
        <f t="shared" si="10"/>
        <v>2892834</v>
      </c>
      <c r="R134" s="7">
        <f>Table1[[#This Row],[Số còn phải thu ĐK]]+Table1[[#This Row],[Giá Trị HD sau CK]]-Table1[[#This Row],[Số tiền đã thu]]</f>
        <v>0</v>
      </c>
      <c r="S134" s="6">
        <f>IF(Table1[[#This Row],[Ngày hóa đơn]]&lt;&gt;"",Table1[[#This Row],[Ngày hóa đơn]],IF(Table1[[#This Row],[Ngày hạch toán]]&lt;&gt;"",Table1[[#This Row],[Ngày hạch toán]],""))</f>
        <v>46004</v>
      </c>
      <c r="T134" s="7"/>
      <c r="U134" s="6">
        <f>IF(Table1[[#This Row],[Ngày tính CN]]="","",S134+T134)</f>
        <v>46004</v>
      </c>
      <c r="V134" s="32">
        <f ca="1">IF(Table1[[#This Row],[Hạn thanh toán]]="","",IF((U134-NOW())&lt;0,0,(U134-NOW())))</f>
        <v>0</v>
      </c>
      <c r="W134" s="32"/>
      <c r="X134" s="32" t="str">
        <f t="shared" ca="1" si="11"/>
        <v/>
      </c>
      <c r="Y134" s="2" t="str">
        <f t="shared" si="12"/>
        <v>Đã thanh toán</v>
      </c>
      <c r="Z134" s="42">
        <f t="shared" si="13"/>
        <v>46004</v>
      </c>
      <c r="AA134" s="42">
        <f t="shared" si="14"/>
        <v>46048</v>
      </c>
      <c r="AD134" s="2" t="str">
        <f>VLOOKUP($A134,MA_KH!$A:$Q,MA_KH!O$1,0)</f>
        <v>MEGA</v>
      </c>
      <c r="AE134" s="2" t="str">
        <f>VLOOKUP($A134,MA_KH!$A:$Q,MA_KH!P$1,0)</f>
        <v>CÔNG TY TNHH MM MEGA MARKET (VIỆT NAM)</v>
      </c>
      <c r="AG134" s="2" t="str">
        <f>(Table1[[#This Row],[Số hóa đơn]])&amp;IF(OR(Table1[[#This Row],[Phân loại]]="Hàng trả",Table1[[#This Row],[Phân loại]]="Giảm công nợ"),-Table1[[#This Row],[Tổng giá trị]],Table1[[#This Row],[Tổng giá trị]])</f>
        <v>000841282892834</v>
      </c>
      <c r="AH134" s="6" t="e">
        <f>_xlfn.XLOOKUP(Table1[[#This Row],[Column1]],'Chi tiết tt Mega gửi'!P:P,'Chi tiết tt Mega gửi'!N:N)</f>
        <v>#N/A</v>
      </c>
    </row>
    <row r="135" spans="1:34" ht="25.5" customHeight="1" x14ac:dyDescent="0.2">
      <c r="A135" s="54" t="s">
        <v>189</v>
      </c>
      <c r="B135" s="54" t="s">
        <v>190</v>
      </c>
      <c r="C135" s="55">
        <v>46004</v>
      </c>
      <c r="D135" s="54" t="s">
        <v>14774</v>
      </c>
      <c r="E135" s="55">
        <v>46004</v>
      </c>
      <c r="F135" s="54" t="s">
        <v>18869</v>
      </c>
      <c r="G135" s="54" t="s">
        <v>14850</v>
      </c>
      <c r="H135" s="56">
        <v>3964760</v>
      </c>
      <c r="I135" s="57">
        <v>0</v>
      </c>
      <c r="J135" s="56">
        <v>317181</v>
      </c>
      <c r="K135" s="56">
        <v>4281941</v>
      </c>
      <c r="L135" s="64" t="s">
        <v>41</v>
      </c>
      <c r="M135" s="6">
        <v>46048</v>
      </c>
      <c r="O135" s="32">
        <f>IF(Table1[[#This Row],[Phân loại]]="Tồn đầu kỳ",Table1[[#This Row],[Tổng giá trị]],0)</f>
        <v>4281941</v>
      </c>
      <c r="P135" s="7">
        <f>IF(Table1[[#This Row],[Số còn phải thu ĐK]]&lt;&gt;0,0,IF(Table1[[#This Row],[Phân loại]]="Bán hàng",Table1[[#This Row],[Tổng giá trị]],-Table1[[#This Row],[Tổng giá trị]]))</f>
        <v>0</v>
      </c>
      <c r="Q135" s="32">
        <f t="shared" si="10"/>
        <v>4281941</v>
      </c>
      <c r="R135" s="7">
        <f>Table1[[#This Row],[Số còn phải thu ĐK]]+Table1[[#This Row],[Giá Trị HD sau CK]]-Table1[[#This Row],[Số tiền đã thu]]</f>
        <v>0</v>
      </c>
      <c r="S135" s="6">
        <f>IF(Table1[[#This Row],[Ngày hóa đơn]]&lt;&gt;"",Table1[[#This Row],[Ngày hóa đơn]],IF(Table1[[#This Row],[Ngày hạch toán]]&lt;&gt;"",Table1[[#This Row],[Ngày hạch toán]],""))</f>
        <v>46004</v>
      </c>
      <c r="T135" s="7"/>
      <c r="U135" s="6">
        <f>IF(Table1[[#This Row],[Ngày tính CN]]="","",S135+T135)</f>
        <v>46004</v>
      </c>
      <c r="V135" s="32">
        <f ca="1">IF(Table1[[#This Row],[Hạn thanh toán]]="","",IF((U135-NOW())&lt;0,0,(U135-NOW())))</f>
        <v>0</v>
      </c>
      <c r="W135" s="32"/>
      <c r="X135" s="32" t="str">
        <f t="shared" ca="1" si="11"/>
        <v/>
      </c>
      <c r="Y135" s="2" t="str">
        <f t="shared" si="12"/>
        <v>Đã thanh toán</v>
      </c>
      <c r="Z135" s="42">
        <f t="shared" si="13"/>
        <v>46004</v>
      </c>
      <c r="AA135" s="42">
        <f t="shared" si="14"/>
        <v>46048</v>
      </c>
      <c r="AD135" s="2" t="str">
        <f>VLOOKUP($A135,MA_KH!$A:$Q,MA_KH!O$1,0)</f>
        <v>MEGA</v>
      </c>
      <c r="AE135" s="2" t="str">
        <f>VLOOKUP($A135,MA_KH!$A:$Q,MA_KH!P$1,0)</f>
        <v>CÔNG TY TNHH MM MEGA MARKET (VIỆT NAM)</v>
      </c>
      <c r="AG135" s="2" t="str">
        <f>(Table1[[#This Row],[Số hóa đơn]])&amp;IF(OR(Table1[[#This Row],[Phân loại]]="Hàng trả",Table1[[#This Row],[Phân loại]]="Giảm công nợ"),-Table1[[#This Row],[Tổng giá trị]],Table1[[#This Row],[Tổng giá trị]])</f>
        <v>000841294281941</v>
      </c>
      <c r="AH135" s="6" t="e">
        <f>_xlfn.XLOOKUP(Table1[[#This Row],[Column1]],'Chi tiết tt Mega gửi'!P:P,'Chi tiết tt Mega gửi'!N:N)</f>
        <v>#N/A</v>
      </c>
    </row>
    <row r="136" spans="1:34" ht="25.5" customHeight="1" x14ac:dyDescent="0.2">
      <c r="A136" s="54" t="s">
        <v>189</v>
      </c>
      <c r="B136" s="54" t="s">
        <v>190</v>
      </c>
      <c r="C136" s="55">
        <v>46004</v>
      </c>
      <c r="D136" s="54" t="s">
        <v>14776</v>
      </c>
      <c r="E136" s="55">
        <v>46004</v>
      </c>
      <c r="F136" s="54" t="s">
        <v>18870</v>
      </c>
      <c r="G136" s="54" t="s">
        <v>14851</v>
      </c>
      <c r="H136" s="56">
        <v>630000</v>
      </c>
      <c r="I136" s="57">
        <v>0</v>
      </c>
      <c r="J136" s="56">
        <v>50400</v>
      </c>
      <c r="K136" s="56">
        <v>680400</v>
      </c>
      <c r="L136" s="64" t="s">
        <v>41</v>
      </c>
      <c r="M136" s="6">
        <v>46048</v>
      </c>
      <c r="O136" s="32">
        <f>IF(Table1[[#This Row],[Phân loại]]="Tồn đầu kỳ",Table1[[#This Row],[Tổng giá trị]],0)</f>
        <v>680400</v>
      </c>
      <c r="P136" s="7">
        <f>IF(Table1[[#This Row],[Số còn phải thu ĐK]]&lt;&gt;0,0,IF(Table1[[#This Row],[Phân loại]]="Bán hàng",Table1[[#This Row],[Tổng giá trị]],-Table1[[#This Row],[Tổng giá trị]]))</f>
        <v>0</v>
      </c>
      <c r="Q136" s="32">
        <f t="shared" si="10"/>
        <v>680400</v>
      </c>
      <c r="R136" s="7">
        <f>Table1[[#This Row],[Số còn phải thu ĐK]]+Table1[[#This Row],[Giá Trị HD sau CK]]-Table1[[#This Row],[Số tiền đã thu]]</f>
        <v>0</v>
      </c>
      <c r="S136" s="6">
        <f>IF(Table1[[#This Row],[Ngày hóa đơn]]&lt;&gt;"",Table1[[#This Row],[Ngày hóa đơn]],IF(Table1[[#This Row],[Ngày hạch toán]]&lt;&gt;"",Table1[[#This Row],[Ngày hạch toán]],""))</f>
        <v>46004</v>
      </c>
      <c r="T136" s="7"/>
      <c r="U136" s="6">
        <f>IF(Table1[[#This Row],[Ngày tính CN]]="","",S136+T136)</f>
        <v>46004</v>
      </c>
      <c r="V136" s="32">
        <f ca="1">IF(Table1[[#This Row],[Hạn thanh toán]]="","",IF((U136-NOW())&lt;0,0,(U136-NOW())))</f>
        <v>0</v>
      </c>
      <c r="W136" s="32"/>
      <c r="X136" s="32" t="str">
        <f t="shared" ca="1" si="11"/>
        <v/>
      </c>
      <c r="Y136" s="2" t="str">
        <f t="shared" si="12"/>
        <v>Đã thanh toán</v>
      </c>
      <c r="Z136" s="42">
        <f t="shared" si="13"/>
        <v>46004</v>
      </c>
      <c r="AA136" s="42">
        <f t="shared" si="14"/>
        <v>46048</v>
      </c>
      <c r="AD136" s="2" t="str">
        <f>VLOOKUP($A136,MA_KH!$A:$Q,MA_KH!O$1,0)</f>
        <v>MEGA</v>
      </c>
      <c r="AE136" s="2" t="str">
        <f>VLOOKUP($A136,MA_KH!$A:$Q,MA_KH!P$1,0)</f>
        <v>CÔNG TY TNHH MM MEGA MARKET (VIỆT NAM)</v>
      </c>
      <c r="AG136" s="2" t="str">
        <f>(Table1[[#This Row],[Số hóa đơn]])&amp;IF(OR(Table1[[#This Row],[Phân loại]]="Hàng trả",Table1[[#This Row],[Phân loại]]="Giảm công nợ"),-Table1[[#This Row],[Tổng giá trị]],Table1[[#This Row],[Tổng giá trị]])</f>
        <v>00084130680400</v>
      </c>
      <c r="AH136" s="6" t="e">
        <f>_xlfn.XLOOKUP(Table1[[#This Row],[Column1]],'Chi tiết tt Mega gửi'!P:P,'Chi tiết tt Mega gửi'!N:N)</f>
        <v>#N/A</v>
      </c>
    </row>
    <row r="137" spans="1:34" ht="25.5" customHeight="1" x14ac:dyDescent="0.2">
      <c r="A137" s="58" t="s">
        <v>189</v>
      </c>
      <c r="B137" s="58" t="s">
        <v>190</v>
      </c>
      <c r="C137" s="59">
        <v>46004</v>
      </c>
      <c r="D137" s="58" t="s">
        <v>14775</v>
      </c>
      <c r="E137" s="59">
        <v>46004</v>
      </c>
      <c r="F137" s="58" t="s">
        <v>18871</v>
      </c>
      <c r="G137" s="58" t="s">
        <v>14852</v>
      </c>
      <c r="H137" s="60">
        <v>8744280</v>
      </c>
      <c r="I137" s="61">
        <v>0</v>
      </c>
      <c r="J137" s="60">
        <v>699542</v>
      </c>
      <c r="K137" s="60">
        <v>9443822</v>
      </c>
      <c r="L137" s="64" t="s">
        <v>41</v>
      </c>
      <c r="M137" s="6">
        <v>46048</v>
      </c>
      <c r="O137" s="32">
        <f>IF(Table1[[#This Row],[Phân loại]]="Tồn đầu kỳ",Table1[[#This Row],[Tổng giá trị]],0)</f>
        <v>9443822</v>
      </c>
      <c r="P137" s="7">
        <f>IF(Table1[[#This Row],[Số còn phải thu ĐK]]&lt;&gt;0,0,IF(Table1[[#This Row],[Phân loại]]="Bán hàng",Table1[[#This Row],[Tổng giá trị]],-Table1[[#This Row],[Tổng giá trị]]))</f>
        <v>0</v>
      </c>
      <c r="Q137" s="32">
        <f t="shared" si="10"/>
        <v>9443822</v>
      </c>
      <c r="R137" s="7">
        <f>Table1[[#This Row],[Số còn phải thu ĐK]]+Table1[[#This Row],[Giá Trị HD sau CK]]-Table1[[#This Row],[Số tiền đã thu]]</f>
        <v>0</v>
      </c>
      <c r="S137" s="6">
        <f>IF(Table1[[#This Row],[Ngày hóa đơn]]&lt;&gt;"",Table1[[#This Row],[Ngày hóa đơn]],IF(Table1[[#This Row],[Ngày hạch toán]]&lt;&gt;"",Table1[[#This Row],[Ngày hạch toán]],""))</f>
        <v>46004</v>
      </c>
      <c r="T137" s="7"/>
      <c r="U137" s="6">
        <f>IF(Table1[[#This Row],[Ngày tính CN]]="","",S137+T137)</f>
        <v>46004</v>
      </c>
      <c r="V137" s="32">
        <f ca="1">IF(Table1[[#This Row],[Hạn thanh toán]]="","",IF((U137-NOW())&lt;0,0,(U137-NOW())))</f>
        <v>0</v>
      </c>
      <c r="W137" s="32"/>
      <c r="X137" s="32" t="str">
        <f t="shared" ca="1" si="11"/>
        <v/>
      </c>
      <c r="Y137" s="2" t="str">
        <f t="shared" si="12"/>
        <v>Đã thanh toán</v>
      </c>
      <c r="Z137" s="42">
        <f t="shared" si="13"/>
        <v>46004</v>
      </c>
      <c r="AA137" s="42">
        <f t="shared" si="14"/>
        <v>46048</v>
      </c>
      <c r="AD137" s="2" t="str">
        <f>VLOOKUP($A137,MA_KH!$A:$Q,MA_KH!O$1,0)</f>
        <v>MEGA</v>
      </c>
      <c r="AE137" s="2" t="str">
        <f>VLOOKUP($A137,MA_KH!$A:$Q,MA_KH!P$1,0)</f>
        <v>CÔNG TY TNHH MM MEGA MARKET (VIỆT NAM)</v>
      </c>
      <c r="AG137" s="2" t="str">
        <f>(Table1[[#This Row],[Số hóa đơn]])&amp;IF(OR(Table1[[#This Row],[Phân loại]]="Hàng trả",Table1[[#This Row],[Phân loại]]="Giảm công nợ"),-Table1[[#This Row],[Tổng giá trị]],Table1[[#This Row],[Tổng giá trị]])</f>
        <v>000841319443822</v>
      </c>
      <c r="AH137" s="6" t="e">
        <f>_xlfn.XLOOKUP(Table1[[#This Row],[Column1]],'Chi tiết tt Mega gửi'!P:P,'Chi tiết tt Mega gửi'!N:N)</f>
        <v>#N/A</v>
      </c>
    </row>
    <row r="138" spans="1:34" ht="25.5" customHeight="1" x14ac:dyDescent="0.2">
      <c r="A138" s="54" t="s">
        <v>201</v>
      </c>
      <c r="B138" s="54" t="s">
        <v>202</v>
      </c>
      <c r="C138" s="55">
        <v>46006</v>
      </c>
      <c r="D138" s="54" t="s">
        <v>14781</v>
      </c>
      <c r="E138" s="55">
        <v>46006</v>
      </c>
      <c r="F138" s="54" t="s">
        <v>18872</v>
      </c>
      <c r="G138" s="54" t="s">
        <v>14782</v>
      </c>
      <c r="H138" s="56">
        <v>3889900</v>
      </c>
      <c r="I138" s="57">
        <v>0</v>
      </c>
      <c r="J138" s="56">
        <v>311192</v>
      </c>
      <c r="K138" s="56">
        <v>4201092</v>
      </c>
      <c r="L138" s="64" t="s">
        <v>41</v>
      </c>
      <c r="M138" s="6">
        <v>46048</v>
      </c>
      <c r="O138" s="32">
        <f>IF(Table1[[#This Row],[Phân loại]]="Tồn đầu kỳ",Table1[[#This Row],[Tổng giá trị]],0)</f>
        <v>4201092</v>
      </c>
      <c r="P138" s="7">
        <f>IF(Table1[[#This Row],[Số còn phải thu ĐK]]&lt;&gt;0,0,IF(Table1[[#This Row],[Phân loại]]="Bán hàng",Table1[[#This Row],[Tổng giá trị]],-Table1[[#This Row],[Tổng giá trị]]))</f>
        <v>0</v>
      </c>
      <c r="Q138" s="32">
        <f t="shared" si="10"/>
        <v>4201092</v>
      </c>
      <c r="R138" s="7">
        <f>Table1[[#This Row],[Số còn phải thu ĐK]]+Table1[[#This Row],[Giá Trị HD sau CK]]-Table1[[#This Row],[Số tiền đã thu]]</f>
        <v>0</v>
      </c>
      <c r="S138" s="6">
        <f>IF(Table1[[#This Row],[Ngày hóa đơn]]&lt;&gt;"",Table1[[#This Row],[Ngày hóa đơn]],IF(Table1[[#This Row],[Ngày hạch toán]]&lt;&gt;"",Table1[[#This Row],[Ngày hạch toán]],""))</f>
        <v>46006</v>
      </c>
      <c r="T138" s="7"/>
      <c r="U138" s="6">
        <f>IF(Table1[[#This Row],[Ngày tính CN]]="","",S138+T138)</f>
        <v>46006</v>
      </c>
      <c r="V138" s="32">
        <f ca="1">IF(Table1[[#This Row],[Hạn thanh toán]]="","",IF((U138-NOW())&lt;0,0,(U138-NOW())))</f>
        <v>0</v>
      </c>
      <c r="W138" s="32"/>
      <c r="X138" s="32" t="str">
        <f t="shared" ca="1" si="11"/>
        <v/>
      </c>
      <c r="Y138" s="2" t="str">
        <f t="shared" si="12"/>
        <v>Đã thanh toán</v>
      </c>
      <c r="Z138" s="42">
        <f t="shared" si="13"/>
        <v>46006</v>
      </c>
      <c r="AA138" s="42">
        <f t="shared" si="14"/>
        <v>46048</v>
      </c>
      <c r="AD138" s="2" t="str">
        <f>VLOOKUP($A138,MA_KH!$A:$Q,MA_KH!O$1,0)</f>
        <v>MEGA</v>
      </c>
      <c r="AE138" s="2" t="str">
        <f>VLOOKUP($A138,MA_KH!$A:$Q,MA_KH!P$1,0)</f>
        <v>CÔNG TY TNHH MM MEGA MARKET (VIỆT NAM)</v>
      </c>
      <c r="AG138" s="2" t="str">
        <f>(Table1[[#This Row],[Số hóa đơn]])&amp;IF(OR(Table1[[#This Row],[Phân loại]]="Hàng trả",Table1[[#This Row],[Phân loại]]="Giảm công nợ"),-Table1[[#This Row],[Tổng giá trị]],Table1[[#This Row],[Tổng giá trị]])</f>
        <v>000852074201092</v>
      </c>
      <c r="AH138" s="6" t="e">
        <f>_xlfn.XLOOKUP(Table1[[#This Row],[Column1]],'Chi tiết tt Mega gửi'!P:P,'Chi tiết tt Mega gửi'!N:N)</f>
        <v>#N/A</v>
      </c>
    </row>
    <row r="139" spans="1:34" ht="25.5" customHeight="1" x14ac:dyDescent="0.2">
      <c r="A139" s="54" t="s">
        <v>201</v>
      </c>
      <c r="B139" s="54" t="s">
        <v>202</v>
      </c>
      <c r="C139" s="55">
        <v>46006</v>
      </c>
      <c r="D139" s="54" t="s">
        <v>14779</v>
      </c>
      <c r="E139" s="55">
        <v>46006</v>
      </c>
      <c r="F139" s="54" t="s">
        <v>18873</v>
      </c>
      <c r="G139" s="54" t="s">
        <v>14780</v>
      </c>
      <c r="H139" s="56">
        <v>2444535</v>
      </c>
      <c r="I139" s="57">
        <v>0</v>
      </c>
      <c r="J139" s="56">
        <v>195563</v>
      </c>
      <c r="K139" s="56">
        <v>2640098</v>
      </c>
      <c r="L139" s="64" t="s">
        <v>41</v>
      </c>
      <c r="M139" s="6">
        <v>46048</v>
      </c>
      <c r="O139" s="32">
        <f>IF(Table1[[#This Row],[Phân loại]]="Tồn đầu kỳ",Table1[[#This Row],[Tổng giá trị]],0)</f>
        <v>2640098</v>
      </c>
      <c r="P139" s="7">
        <f>IF(Table1[[#This Row],[Số còn phải thu ĐK]]&lt;&gt;0,0,IF(Table1[[#This Row],[Phân loại]]="Bán hàng",Table1[[#This Row],[Tổng giá trị]],-Table1[[#This Row],[Tổng giá trị]]))</f>
        <v>0</v>
      </c>
      <c r="Q139" s="32">
        <f t="shared" si="10"/>
        <v>2640098</v>
      </c>
      <c r="R139" s="7">
        <f>Table1[[#This Row],[Số còn phải thu ĐK]]+Table1[[#This Row],[Giá Trị HD sau CK]]-Table1[[#This Row],[Số tiền đã thu]]</f>
        <v>0</v>
      </c>
      <c r="S139" s="6">
        <f>IF(Table1[[#This Row],[Ngày hóa đơn]]&lt;&gt;"",Table1[[#This Row],[Ngày hóa đơn]],IF(Table1[[#This Row],[Ngày hạch toán]]&lt;&gt;"",Table1[[#This Row],[Ngày hạch toán]],""))</f>
        <v>46006</v>
      </c>
      <c r="T139" s="7"/>
      <c r="U139" s="6">
        <f>IF(Table1[[#This Row],[Ngày tính CN]]="","",S139+T139)</f>
        <v>46006</v>
      </c>
      <c r="V139" s="32">
        <f ca="1">IF(Table1[[#This Row],[Hạn thanh toán]]="","",IF((U139-NOW())&lt;0,0,(U139-NOW())))</f>
        <v>0</v>
      </c>
      <c r="W139" s="32"/>
      <c r="X139" s="32" t="str">
        <f t="shared" ca="1" si="11"/>
        <v/>
      </c>
      <c r="Y139" s="2" t="str">
        <f t="shared" si="12"/>
        <v>Đã thanh toán</v>
      </c>
      <c r="Z139" s="42">
        <f t="shared" si="13"/>
        <v>46006</v>
      </c>
      <c r="AA139" s="42">
        <f t="shared" si="14"/>
        <v>46048</v>
      </c>
      <c r="AD139" s="2" t="str">
        <f>VLOOKUP($A139,MA_KH!$A:$Q,MA_KH!O$1,0)</f>
        <v>MEGA</v>
      </c>
      <c r="AE139" s="2" t="str">
        <f>VLOOKUP($A139,MA_KH!$A:$Q,MA_KH!P$1,0)</f>
        <v>CÔNG TY TNHH MM MEGA MARKET (VIỆT NAM)</v>
      </c>
      <c r="AG139" s="2" t="str">
        <f>(Table1[[#This Row],[Số hóa đơn]])&amp;IF(OR(Table1[[#This Row],[Phân loại]]="Hàng trả",Table1[[#This Row],[Phân loại]]="Giảm công nợ"),-Table1[[#This Row],[Tổng giá trị]],Table1[[#This Row],[Tổng giá trị]])</f>
        <v>000852082640098</v>
      </c>
      <c r="AH139" s="6" t="e">
        <f>_xlfn.XLOOKUP(Table1[[#This Row],[Column1]],'Chi tiết tt Mega gửi'!P:P,'Chi tiết tt Mega gửi'!N:N)</f>
        <v>#N/A</v>
      </c>
    </row>
    <row r="140" spans="1:34" ht="25.5" customHeight="1" x14ac:dyDescent="0.2">
      <c r="A140" s="54" t="s">
        <v>197</v>
      </c>
      <c r="B140" s="54" t="s">
        <v>198</v>
      </c>
      <c r="C140" s="55">
        <v>46006</v>
      </c>
      <c r="D140" s="54" t="s">
        <v>14783</v>
      </c>
      <c r="E140" s="55">
        <v>46006</v>
      </c>
      <c r="F140" s="54" t="s">
        <v>18874</v>
      </c>
      <c r="G140" s="54" t="s">
        <v>14784</v>
      </c>
      <c r="H140" s="56">
        <v>2401510</v>
      </c>
      <c r="I140" s="57">
        <v>0</v>
      </c>
      <c r="J140" s="56">
        <v>192121</v>
      </c>
      <c r="K140" s="56">
        <v>2593631</v>
      </c>
      <c r="L140" s="64" t="s">
        <v>41</v>
      </c>
      <c r="M140" s="6">
        <v>46048</v>
      </c>
      <c r="O140" s="32">
        <f>IF(Table1[[#This Row],[Phân loại]]="Tồn đầu kỳ",Table1[[#This Row],[Tổng giá trị]],0)</f>
        <v>2593631</v>
      </c>
      <c r="P140" s="7">
        <f>IF(Table1[[#This Row],[Số còn phải thu ĐK]]&lt;&gt;0,0,IF(Table1[[#This Row],[Phân loại]]="Bán hàng",Table1[[#This Row],[Tổng giá trị]],-Table1[[#This Row],[Tổng giá trị]]))</f>
        <v>0</v>
      </c>
      <c r="Q140" s="32">
        <f t="shared" si="10"/>
        <v>2593631</v>
      </c>
      <c r="R140" s="7">
        <f>Table1[[#This Row],[Số còn phải thu ĐK]]+Table1[[#This Row],[Giá Trị HD sau CK]]-Table1[[#This Row],[Số tiền đã thu]]</f>
        <v>0</v>
      </c>
      <c r="S140" s="6">
        <f>IF(Table1[[#This Row],[Ngày hóa đơn]]&lt;&gt;"",Table1[[#This Row],[Ngày hóa đơn]],IF(Table1[[#This Row],[Ngày hạch toán]]&lt;&gt;"",Table1[[#This Row],[Ngày hạch toán]],""))</f>
        <v>46006</v>
      </c>
      <c r="T140" s="7"/>
      <c r="U140" s="6">
        <f>IF(Table1[[#This Row],[Ngày tính CN]]="","",S140+T140)</f>
        <v>46006</v>
      </c>
      <c r="V140" s="32">
        <f ca="1">IF(Table1[[#This Row],[Hạn thanh toán]]="","",IF((U140-NOW())&lt;0,0,(U140-NOW())))</f>
        <v>0</v>
      </c>
      <c r="W140" s="32"/>
      <c r="X140" s="32" t="str">
        <f t="shared" ca="1" si="11"/>
        <v/>
      </c>
      <c r="Y140" s="2" t="str">
        <f t="shared" si="12"/>
        <v>Đã thanh toán</v>
      </c>
      <c r="Z140" s="42">
        <f t="shared" si="13"/>
        <v>46006</v>
      </c>
      <c r="AA140" s="42">
        <f t="shared" si="14"/>
        <v>46048</v>
      </c>
      <c r="AD140" s="2" t="str">
        <f>VLOOKUP($A140,MA_KH!$A:$Q,MA_KH!O$1,0)</f>
        <v>MEGA</v>
      </c>
      <c r="AE140" s="2" t="str">
        <f>VLOOKUP($A140,MA_KH!$A:$Q,MA_KH!P$1,0)</f>
        <v>CÔNG TY TNHH MM MEGA MARKET (VIỆT NAM)</v>
      </c>
      <c r="AG140" s="2" t="str">
        <f>(Table1[[#This Row],[Số hóa đơn]])&amp;IF(OR(Table1[[#This Row],[Phân loại]]="Hàng trả",Table1[[#This Row],[Phân loại]]="Giảm công nợ"),-Table1[[#This Row],[Tổng giá trị]],Table1[[#This Row],[Tổng giá trị]])</f>
        <v>000852092593631</v>
      </c>
      <c r="AH140" s="6" t="e">
        <f>_xlfn.XLOOKUP(Table1[[#This Row],[Column1]],'Chi tiết tt Mega gửi'!P:P,'Chi tiết tt Mega gửi'!N:N)</f>
        <v>#N/A</v>
      </c>
    </row>
    <row r="141" spans="1:34" ht="25.5" customHeight="1" x14ac:dyDescent="0.2">
      <c r="A141" s="54" t="s">
        <v>195</v>
      </c>
      <c r="B141" s="54" t="s">
        <v>196</v>
      </c>
      <c r="C141" s="55">
        <v>46006</v>
      </c>
      <c r="D141" s="54" t="s">
        <v>14785</v>
      </c>
      <c r="E141" s="55">
        <v>46006</v>
      </c>
      <c r="F141" s="54" t="s">
        <v>18875</v>
      </c>
      <c r="G141" s="54" t="s">
        <v>14786</v>
      </c>
      <c r="H141" s="56">
        <v>1825740</v>
      </c>
      <c r="I141" s="57">
        <v>0</v>
      </c>
      <c r="J141" s="56">
        <v>146059</v>
      </c>
      <c r="K141" s="56">
        <v>1971799</v>
      </c>
      <c r="L141" s="64" t="s">
        <v>41</v>
      </c>
      <c r="M141" s="6">
        <v>46048</v>
      </c>
      <c r="O141" s="32">
        <f>IF(Table1[[#This Row],[Phân loại]]="Tồn đầu kỳ",Table1[[#This Row],[Tổng giá trị]],0)</f>
        <v>1971799</v>
      </c>
      <c r="P141" s="7">
        <f>IF(Table1[[#This Row],[Số còn phải thu ĐK]]&lt;&gt;0,0,IF(Table1[[#This Row],[Phân loại]]="Bán hàng",Table1[[#This Row],[Tổng giá trị]],-Table1[[#This Row],[Tổng giá trị]]))</f>
        <v>0</v>
      </c>
      <c r="Q141" s="32">
        <f t="shared" si="10"/>
        <v>1971799</v>
      </c>
      <c r="R141" s="7">
        <f>Table1[[#This Row],[Số còn phải thu ĐK]]+Table1[[#This Row],[Giá Trị HD sau CK]]-Table1[[#This Row],[Số tiền đã thu]]</f>
        <v>0</v>
      </c>
      <c r="S141" s="6">
        <f>IF(Table1[[#This Row],[Ngày hóa đơn]]&lt;&gt;"",Table1[[#This Row],[Ngày hóa đơn]],IF(Table1[[#This Row],[Ngày hạch toán]]&lt;&gt;"",Table1[[#This Row],[Ngày hạch toán]],""))</f>
        <v>46006</v>
      </c>
      <c r="T141" s="7"/>
      <c r="U141" s="6">
        <f>IF(Table1[[#This Row],[Ngày tính CN]]="","",S141+T141)</f>
        <v>46006</v>
      </c>
      <c r="V141" s="32">
        <f ca="1">IF(Table1[[#This Row],[Hạn thanh toán]]="","",IF((U141-NOW())&lt;0,0,(U141-NOW())))</f>
        <v>0</v>
      </c>
      <c r="W141" s="32"/>
      <c r="X141" s="32" t="str">
        <f t="shared" ca="1" si="11"/>
        <v/>
      </c>
      <c r="Y141" s="2" t="str">
        <f t="shared" si="12"/>
        <v>Đã thanh toán</v>
      </c>
      <c r="Z141" s="42">
        <f t="shared" si="13"/>
        <v>46006</v>
      </c>
      <c r="AA141" s="42">
        <f t="shared" si="14"/>
        <v>46048</v>
      </c>
      <c r="AD141" s="2" t="str">
        <f>VLOOKUP($A141,MA_KH!$A:$Q,MA_KH!O$1,0)</f>
        <v>MEGA</v>
      </c>
      <c r="AE141" s="2" t="str">
        <f>VLOOKUP($A141,MA_KH!$A:$Q,MA_KH!P$1,0)</f>
        <v>CÔNG TY TNHH MM MEGA MARKET (VIỆT NAM)</v>
      </c>
      <c r="AG141" s="2" t="str">
        <f>(Table1[[#This Row],[Số hóa đơn]])&amp;IF(OR(Table1[[#This Row],[Phân loại]]="Hàng trả",Table1[[#This Row],[Phân loại]]="Giảm công nợ"),-Table1[[#This Row],[Tổng giá trị]],Table1[[#This Row],[Tổng giá trị]])</f>
        <v>000852101971799</v>
      </c>
      <c r="AH141" s="6" t="e">
        <f>_xlfn.XLOOKUP(Table1[[#This Row],[Column1]],'Chi tiết tt Mega gửi'!P:P,'Chi tiết tt Mega gửi'!N:N)</f>
        <v>#N/A</v>
      </c>
    </row>
    <row r="142" spans="1:34" ht="25.5" customHeight="1" x14ac:dyDescent="0.2">
      <c r="A142" s="58" t="s">
        <v>199</v>
      </c>
      <c r="B142" s="58" t="s">
        <v>200</v>
      </c>
      <c r="C142" s="59">
        <v>46006</v>
      </c>
      <c r="D142" s="58" t="s">
        <v>14787</v>
      </c>
      <c r="E142" s="59">
        <v>46006</v>
      </c>
      <c r="F142" s="58" t="s">
        <v>18876</v>
      </c>
      <c r="G142" s="58" t="s">
        <v>14853</v>
      </c>
      <c r="H142" s="60">
        <v>1876650</v>
      </c>
      <c r="I142" s="61">
        <v>0</v>
      </c>
      <c r="J142" s="60">
        <v>150132</v>
      </c>
      <c r="K142" s="60">
        <v>2026782</v>
      </c>
      <c r="L142" s="64" t="s">
        <v>41</v>
      </c>
      <c r="M142" s="6">
        <v>46048</v>
      </c>
      <c r="O142" s="32">
        <f>IF(Table1[[#This Row],[Phân loại]]="Tồn đầu kỳ",Table1[[#This Row],[Tổng giá trị]],0)</f>
        <v>2026782</v>
      </c>
      <c r="P142" s="7">
        <f>IF(Table1[[#This Row],[Số còn phải thu ĐK]]&lt;&gt;0,0,IF(Table1[[#This Row],[Phân loại]]="Bán hàng",Table1[[#This Row],[Tổng giá trị]],-Table1[[#This Row],[Tổng giá trị]]))</f>
        <v>0</v>
      </c>
      <c r="Q142" s="32">
        <f t="shared" si="10"/>
        <v>2026782</v>
      </c>
      <c r="R142" s="7">
        <f>Table1[[#This Row],[Số còn phải thu ĐK]]+Table1[[#This Row],[Giá Trị HD sau CK]]-Table1[[#This Row],[Số tiền đã thu]]</f>
        <v>0</v>
      </c>
      <c r="S142" s="6">
        <f>IF(Table1[[#This Row],[Ngày hóa đơn]]&lt;&gt;"",Table1[[#This Row],[Ngày hóa đơn]],IF(Table1[[#This Row],[Ngày hạch toán]]&lt;&gt;"",Table1[[#This Row],[Ngày hạch toán]],""))</f>
        <v>46006</v>
      </c>
      <c r="T142" s="7"/>
      <c r="U142" s="6">
        <f>IF(Table1[[#This Row],[Ngày tính CN]]="","",S142+T142)</f>
        <v>46006</v>
      </c>
      <c r="V142" s="32">
        <f ca="1">IF(Table1[[#This Row],[Hạn thanh toán]]="","",IF((U142-NOW())&lt;0,0,(U142-NOW())))</f>
        <v>0</v>
      </c>
      <c r="W142" s="32"/>
      <c r="X142" s="32" t="str">
        <f t="shared" ca="1" si="11"/>
        <v/>
      </c>
      <c r="Y142" s="2" t="str">
        <f t="shared" si="12"/>
        <v>Đã thanh toán</v>
      </c>
      <c r="Z142" s="42">
        <f t="shared" si="13"/>
        <v>46006</v>
      </c>
      <c r="AA142" s="42">
        <f t="shared" si="14"/>
        <v>46048</v>
      </c>
      <c r="AD142" s="2" t="str">
        <f>VLOOKUP($A142,MA_KH!$A:$Q,MA_KH!O$1,0)</f>
        <v>MEGA</v>
      </c>
      <c r="AE142" s="2" t="str">
        <f>VLOOKUP($A142,MA_KH!$A:$Q,MA_KH!P$1,0)</f>
        <v>CÔNG TY TNHH MM MEGA MARKET (VIỆT NAM)</v>
      </c>
      <c r="AG142" s="2" t="str">
        <f>(Table1[[#This Row],[Số hóa đơn]])&amp;IF(OR(Table1[[#This Row],[Phân loại]]="Hàng trả",Table1[[#This Row],[Phân loại]]="Giảm công nợ"),-Table1[[#This Row],[Tổng giá trị]],Table1[[#This Row],[Tổng giá trị]])</f>
        <v>000852112026782</v>
      </c>
      <c r="AH142" s="6" t="e">
        <f>_xlfn.XLOOKUP(Table1[[#This Row],[Column1]],'Chi tiết tt Mega gửi'!P:P,'Chi tiết tt Mega gửi'!N:N)</f>
        <v>#N/A</v>
      </c>
    </row>
    <row r="143" spans="1:34" ht="25.5" customHeight="1" x14ac:dyDescent="0.2">
      <c r="A143" s="54" t="s">
        <v>250</v>
      </c>
      <c r="B143" s="54" t="s">
        <v>251</v>
      </c>
      <c r="C143" s="55">
        <v>46007</v>
      </c>
      <c r="D143" s="54" t="s">
        <v>14788</v>
      </c>
      <c r="E143" s="55">
        <v>46007</v>
      </c>
      <c r="F143" s="54" t="s">
        <v>18877</v>
      </c>
      <c r="G143" s="54" t="s">
        <v>14789</v>
      </c>
      <c r="H143" s="56">
        <v>1715280</v>
      </c>
      <c r="I143" s="57">
        <v>0</v>
      </c>
      <c r="J143" s="56">
        <v>137222</v>
      </c>
      <c r="K143" s="56">
        <v>1852502</v>
      </c>
      <c r="L143" s="64" t="s">
        <v>41</v>
      </c>
      <c r="M143" s="6">
        <v>46048</v>
      </c>
      <c r="O143" s="32">
        <f>IF(Table1[[#This Row],[Phân loại]]="Tồn đầu kỳ",Table1[[#This Row],[Tổng giá trị]],0)</f>
        <v>1852502</v>
      </c>
      <c r="P143" s="7">
        <f>IF(Table1[[#This Row],[Số còn phải thu ĐK]]&lt;&gt;0,0,IF(Table1[[#This Row],[Phân loại]]="Bán hàng",Table1[[#This Row],[Tổng giá trị]],-Table1[[#This Row],[Tổng giá trị]]))</f>
        <v>0</v>
      </c>
      <c r="Q143" s="32">
        <f t="shared" si="10"/>
        <v>1852502</v>
      </c>
      <c r="R143" s="7">
        <f>Table1[[#This Row],[Số còn phải thu ĐK]]+Table1[[#This Row],[Giá Trị HD sau CK]]-Table1[[#This Row],[Số tiền đã thu]]</f>
        <v>0</v>
      </c>
      <c r="S143" s="6">
        <f>IF(Table1[[#This Row],[Ngày hóa đơn]]&lt;&gt;"",Table1[[#This Row],[Ngày hóa đơn]],IF(Table1[[#This Row],[Ngày hạch toán]]&lt;&gt;"",Table1[[#This Row],[Ngày hạch toán]],""))</f>
        <v>46007</v>
      </c>
      <c r="T143" s="7"/>
      <c r="U143" s="6">
        <f>IF(Table1[[#This Row],[Ngày tính CN]]="","",S143+T143)</f>
        <v>46007</v>
      </c>
      <c r="V143" s="32">
        <f ca="1">IF(Table1[[#This Row],[Hạn thanh toán]]="","",IF((U143-NOW())&lt;0,0,(U143-NOW())))</f>
        <v>0</v>
      </c>
      <c r="W143" s="32"/>
      <c r="X143" s="32" t="str">
        <f t="shared" ca="1" si="11"/>
        <v/>
      </c>
      <c r="Y143" s="2" t="str">
        <f t="shared" si="12"/>
        <v>Đã thanh toán</v>
      </c>
      <c r="Z143" s="42">
        <f t="shared" si="13"/>
        <v>46007</v>
      </c>
      <c r="AA143" s="42">
        <f t="shared" si="14"/>
        <v>46048</v>
      </c>
      <c r="AD143" s="2" t="str">
        <f>VLOOKUP($A143,MA_KH!$A:$Q,MA_KH!O$1,0)</f>
        <v>MEGA</v>
      </c>
      <c r="AE143" s="2" t="str">
        <f>VLOOKUP($A143,MA_KH!$A:$Q,MA_KH!P$1,0)</f>
        <v>CÔNG TY TNHH MM MEGA MARKET (VIỆT NAM)</v>
      </c>
      <c r="AG143" s="2" t="str">
        <f>(Table1[[#This Row],[Số hóa đơn]])&amp;IF(OR(Table1[[#This Row],[Phân loại]]="Hàng trả",Table1[[#This Row],[Phân loại]]="Giảm công nợ"),-Table1[[#This Row],[Tổng giá trị]],Table1[[#This Row],[Tổng giá trị]])</f>
        <v>000852121852502</v>
      </c>
      <c r="AH143" s="6" t="e">
        <f>_xlfn.XLOOKUP(Table1[[#This Row],[Column1]],'Chi tiết tt Mega gửi'!P:P,'Chi tiết tt Mega gửi'!N:N)</f>
        <v>#N/A</v>
      </c>
    </row>
    <row r="144" spans="1:34" ht="25.5" customHeight="1" x14ac:dyDescent="0.2">
      <c r="A144" s="58" t="s">
        <v>250</v>
      </c>
      <c r="B144" s="58" t="s">
        <v>251</v>
      </c>
      <c r="C144" s="59">
        <v>46007</v>
      </c>
      <c r="D144" s="58" t="s">
        <v>14854</v>
      </c>
      <c r="E144" s="59">
        <v>46007</v>
      </c>
      <c r="F144" s="58" t="s">
        <v>18878</v>
      </c>
      <c r="G144" s="58" t="s">
        <v>14855</v>
      </c>
      <c r="H144" s="60">
        <v>2957010</v>
      </c>
      <c r="I144" s="61">
        <v>0</v>
      </c>
      <c r="J144" s="60">
        <v>236561</v>
      </c>
      <c r="K144" s="60">
        <v>3193571</v>
      </c>
      <c r="L144" s="64" t="s">
        <v>41</v>
      </c>
      <c r="M144" s="6">
        <v>46048</v>
      </c>
      <c r="O144" s="32">
        <f>IF(Table1[[#This Row],[Phân loại]]="Tồn đầu kỳ",Table1[[#This Row],[Tổng giá trị]],0)</f>
        <v>3193571</v>
      </c>
      <c r="P144" s="7">
        <f>IF(Table1[[#This Row],[Số còn phải thu ĐK]]&lt;&gt;0,0,IF(Table1[[#This Row],[Phân loại]]="Bán hàng",Table1[[#This Row],[Tổng giá trị]],-Table1[[#This Row],[Tổng giá trị]]))</f>
        <v>0</v>
      </c>
      <c r="Q144" s="32">
        <f t="shared" si="10"/>
        <v>3193571</v>
      </c>
      <c r="R144" s="7">
        <f>Table1[[#This Row],[Số còn phải thu ĐK]]+Table1[[#This Row],[Giá Trị HD sau CK]]-Table1[[#This Row],[Số tiền đã thu]]</f>
        <v>0</v>
      </c>
      <c r="S144" s="6">
        <f>IF(Table1[[#This Row],[Ngày hóa đơn]]&lt;&gt;"",Table1[[#This Row],[Ngày hóa đơn]],IF(Table1[[#This Row],[Ngày hạch toán]]&lt;&gt;"",Table1[[#This Row],[Ngày hạch toán]],""))</f>
        <v>46007</v>
      </c>
      <c r="T144" s="7"/>
      <c r="U144" s="6">
        <f>IF(Table1[[#This Row],[Ngày tính CN]]="","",S144+T144)</f>
        <v>46007</v>
      </c>
      <c r="V144" s="32">
        <f ca="1">IF(Table1[[#This Row],[Hạn thanh toán]]="","",IF((U144-NOW())&lt;0,0,(U144-NOW())))</f>
        <v>0</v>
      </c>
      <c r="W144" s="32"/>
      <c r="X144" s="32" t="str">
        <f t="shared" ca="1" si="11"/>
        <v/>
      </c>
      <c r="Y144" s="2" t="str">
        <f t="shared" si="12"/>
        <v>Đã thanh toán</v>
      </c>
      <c r="Z144" s="42">
        <f t="shared" si="13"/>
        <v>46007</v>
      </c>
      <c r="AA144" s="42">
        <f t="shared" si="14"/>
        <v>46048</v>
      </c>
      <c r="AD144" s="2" t="str">
        <f>VLOOKUP($A144,MA_KH!$A:$Q,MA_KH!O$1,0)</f>
        <v>MEGA</v>
      </c>
      <c r="AE144" s="2" t="str">
        <f>VLOOKUP($A144,MA_KH!$A:$Q,MA_KH!P$1,0)</f>
        <v>CÔNG TY TNHH MM MEGA MARKET (VIỆT NAM)</v>
      </c>
      <c r="AG144" s="2" t="str">
        <f>(Table1[[#This Row],[Số hóa đơn]])&amp;IF(OR(Table1[[#This Row],[Phân loại]]="Hàng trả",Table1[[#This Row],[Phân loại]]="Giảm công nợ"),-Table1[[#This Row],[Tổng giá trị]],Table1[[#This Row],[Tổng giá trị]])</f>
        <v>000888683193571</v>
      </c>
      <c r="AH144" s="6" t="e">
        <f>_xlfn.XLOOKUP(Table1[[#This Row],[Column1]],'Chi tiết tt Mega gửi'!P:P,'Chi tiết tt Mega gửi'!N:N)</f>
        <v>#N/A</v>
      </c>
    </row>
    <row r="145" spans="1:34" ht="25.5" customHeight="1" x14ac:dyDescent="0.2">
      <c r="A145" s="58" t="s">
        <v>101</v>
      </c>
      <c r="B145" s="58" t="s">
        <v>102</v>
      </c>
      <c r="C145" s="59">
        <v>46008</v>
      </c>
      <c r="D145" s="58" t="s">
        <v>14856</v>
      </c>
      <c r="E145" s="59">
        <v>46008</v>
      </c>
      <c r="F145" s="58" t="s">
        <v>18879</v>
      </c>
      <c r="G145" s="58" t="s">
        <v>14857</v>
      </c>
      <c r="H145" s="60">
        <v>932890</v>
      </c>
      <c r="I145" s="61">
        <v>0</v>
      </c>
      <c r="J145" s="60">
        <v>74631</v>
      </c>
      <c r="K145" s="60">
        <v>1007521</v>
      </c>
      <c r="L145" s="64" t="s">
        <v>41</v>
      </c>
      <c r="M145" s="6">
        <v>46048</v>
      </c>
      <c r="O145" s="32">
        <f>IF(Table1[[#This Row],[Phân loại]]="Tồn đầu kỳ",Table1[[#This Row],[Tổng giá trị]],0)</f>
        <v>1007521</v>
      </c>
      <c r="P145" s="7">
        <f>IF(Table1[[#This Row],[Số còn phải thu ĐK]]&lt;&gt;0,0,IF(Table1[[#This Row],[Phân loại]]="Bán hàng",Table1[[#This Row],[Tổng giá trị]],-Table1[[#This Row],[Tổng giá trị]]))</f>
        <v>0</v>
      </c>
      <c r="Q145" s="32">
        <f t="shared" si="10"/>
        <v>1007521</v>
      </c>
      <c r="R145" s="7">
        <f>Table1[[#This Row],[Số còn phải thu ĐK]]+Table1[[#This Row],[Giá Trị HD sau CK]]-Table1[[#This Row],[Số tiền đã thu]]</f>
        <v>0</v>
      </c>
      <c r="S145" s="6">
        <f>IF(Table1[[#This Row],[Ngày hóa đơn]]&lt;&gt;"",Table1[[#This Row],[Ngày hóa đơn]],IF(Table1[[#This Row],[Ngày hạch toán]]&lt;&gt;"",Table1[[#This Row],[Ngày hạch toán]],""))</f>
        <v>46008</v>
      </c>
      <c r="T145" s="7"/>
      <c r="U145" s="6">
        <f>IF(Table1[[#This Row],[Ngày tính CN]]="","",S145+T145)</f>
        <v>46008</v>
      </c>
      <c r="V145" s="32">
        <f ca="1">IF(Table1[[#This Row],[Hạn thanh toán]]="","",IF((U145-NOW())&lt;0,0,(U145-NOW())))</f>
        <v>0</v>
      </c>
      <c r="W145" s="32"/>
      <c r="X145" s="32" t="str">
        <f t="shared" ca="1" si="11"/>
        <v/>
      </c>
      <c r="Y145" s="2" t="str">
        <f t="shared" si="12"/>
        <v>Đã thanh toán</v>
      </c>
      <c r="Z145" s="42">
        <f t="shared" si="13"/>
        <v>46008</v>
      </c>
      <c r="AA145" s="42">
        <f t="shared" si="14"/>
        <v>46048</v>
      </c>
      <c r="AD145" s="2" t="str">
        <f>VLOOKUP($A145,MA_KH!$A:$Q,MA_KH!O$1,0)</f>
        <v>MEGA</v>
      </c>
      <c r="AE145" s="2" t="str">
        <f>VLOOKUP($A145,MA_KH!$A:$Q,MA_KH!P$1,0)</f>
        <v>CÔNG TY TNHH MM MEGA MARKET (VIỆT NAM)</v>
      </c>
      <c r="AG145" s="2" t="str">
        <f>(Table1[[#This Row],[Số hóa đơn]])&amp;IF(OR(Table1[[#This Row],[Phân loại]]="Hàng trả",Table1[[#This Row],[Phân loại]]="Giảm công nợ"),-Table1[[#This Row],[Tổng giá trị]],Table1[[#This Row],[Tổng giá trị]])</f>
        <v>000873381007521</v>
      </c>
      <c r="AH145" s="6" t="e">
        <f>_xlfn.XLOOKUP(Table1[[#This Row],[Column1]],'Chi tiết tt Mega gửi'!P:P,'Chi tiết tt Mega gửi'!N:N)</f>
        <v>#N/A</v>
      </c>
    </row>
    <row r="146" spans="1:34" ht="25.5" customHeight="1" x14ac:dyDescent="0.2">
      <c r="A146" s="58" t="s">
        <v>101</v>
      </c>
      <c r="B146" s="58" t="s">
        <v>102</v>
      </c>
      <c r="C146" s="59">
        <v>46009</v>
      </c>
      <c r="D146" s="58" t="s">
        <v>14858</v>
      </c>
      <c r="E146" s="59">
        <v>46009</v>
      </c>
      <c r="F146" s="58" t="s">
        <v>18880</v>
      </c>
      <c r="G146" s="58" t="s">
        <v>14859</v>
      </c>
      <c r="H146" s="60">
        <v>2401510</v>
      </c>
      <c r="I146" s="61">
        <v>0</v>
      </c>
      <c r="J146" s="60">
        <v>192121</v>
      </c>
      <c r="K146" s="60">
        <v>2593631</v>
      </c>
      <c r="L146" s="64" t="s">
        <v>41</v>
      </c>
      <c r="M146" s="6">
        <v>46048</v>
      </c>
      <c r="O146" s="32">
        <f>IF(Table1[[#This Row],[Phân loại]]="Tồn đầu kỳ",Table1[[#This Row],[Tổng giá trị]],0)</f>
        <v>2593631</v>
      </c>
      <c r="P146" s="7">
        <f>IF(Table1[[#This Row],[Số còn phải thu ĐK]]&lt;&gt;0,0,IF(Table1[[#This Row],[Phân loại]]="Bán hàng",Table1[[#This Row],[Tổng giá trị]],-Table1[[#This Row],[Tổng giá trị]]))</f>
        <v>0</v>
      </c>
      <c r="Q146" s="32">
        <f t="shared" si="10"/>
        <v>2593631</v>
      </c>
      <c r="R146" s="7">
        <f>Table1[[#This Row],[Số còn phải thu ĐK]]+Table1[[#This Row],[Giá Trị HD sau CK]]-Table1[[#This Row],[Số tiền đã thu]]</f>
        <v>0</v>
      </c>
      <c r="S146" s="6">
        <f>IF(Table1[[#This Row],[Ngày hóa đơn]]&lt;&gt;"",Table1[[#This Row],[Ngày hóa đơn]],IF(Table1[[#This Row],[Ngày hạch toán]]&lt;&gt;"",Table1[[#This Row],[Ngày hạch toán]],""))</f>
        <v>46009</v>
      </c>
      <c r="T146" s="7"/>
      <c r="U146" s="6">
        <f>IF(Table1[[#This Row],[Ngày tính CN]]="","",S146+T146)</f>
        <v>46009</v>
      </c>
      <c r="V146" s="32">
        <f ca="1">IF(Table1[[#This Row],[Hạn thanh toán]]="","",IF((U146-NOW())&lt;0,0,(U146-NOW())))</f>
        <v>0</v>
      </c>
      <c r="W146" s="32"/>
      <c r="X146" s="32" t="str">
        <f t="shared" ca="1" si="11"/>
        <v/>
      </c>
      <c r="Y146" s="2" t="str">
        <f t="shared" si="12"/>
        <v>Đã thanh toán</v>
      </c>
      <c r="Z146" s="42">
        <f t="shared" si="13"/>
        <v>46009</v>
      </c>
      <c r="AA146" s="42">
        <f t="shared" si="14"/>
        <v>46048</v>
      </c>
      <c r="AD146" s="2" t="str">
        <f>VLOOKUP($A146,MA_KH!$A:$Q,MA_KH!O$1,0)</f>
        <v>MEGA</v>
      </c>
      <c r="AE146" s="2" t="str">
        <f>VLOOKUP($A146,MA_KH!$A:$Q,MA_KH!P$1,0)</f>
        <v>CÔNG TY TNHH MM MEGA MARKET (VIỆT NAM)</v>
      </c>
      <c r="AG146" s="2" t="str">
        <f>(Table1[[#This Row],[Số hóa đơn]])&amp;IF(OR(Table1[[#This Row],[Phân loại]]="Hàng trả",Table1[[#This Row],[Phân loại]]="Giảm công nợ"),-Table1[[#This Row],[Tổng giá trị]],Table1[[#This Row],[Tổng giá trị]])</f>
        <v>000873372593631</v>
      </c>
      <c r="AH146" s="6" t="e">
        <f>_xlfn.XLOOKUP(Table1[[#This Row],[Column1]],'Chi tiết tt Mega gửi'!P:P,'Chi tiết tt Mega gửi'!N:N)</f>
        <v>#N/A</v>
      </c>
    </row>
    <row r="147" spans="1:34" ht="25.5" customHeight="1" x14ac:dyDescent="0.2">
      <c r="A147" s="54" t="s">
        <v>189</v>
      </c>
      <c r="B147" s="54" t="s">
        <v>190</v>
      </c>
      <c r="C147" s="55">
        <v>46009</v>
      </c>
      <c r="D147" s="54" t="s">
        <v>14860</v>
      </c>
      <c r="E147" s="55">
        <v>46009</v>
      </c>
      <c r="F147" s="54" t="s">
        <v>18881</v>
      </c>
      <c r="G147" s="54" t="s">
        <v>14861</v>
      </c>
      <c r="H147" s="56">
        <v>725000</v>
      </c>
      <c r="I147" s="57">
        <v>0</v>
      </c>
      <c r="J147" s="56">
        <v>58000</v>
      </c>
      <c r="K147" s="56">
        <v>783000</v>
      </c>
      <c r="L147" s="64" t="s">
        <v>41</v>
      </c>
      <c r="M147" s="6">
        <v>46048</v>
      </c>
      <c r="O147" s="32">
        <f>IF(Table1[[#This Row],[Phân loại]]="Tồn đầu kỳ",Table1[[#This Row],[Tổng giá trị]],0)</f>
        <v>783000</v>
      </c>
      <c r="P147" s="7">
        <f>IF(Table1[[#This Row],[Số còn phải thu ĐK]]&lt;&gt;0,0,IF(Table1[[#This Row],[Phân loại]]="Bán hàng",Table1[[#This Row],[Tổng giá trị]],-Table1[[#This Row],[Tổng giá trị]]))</f>
        <v>0</v>
      </c>
      <c r="Q147" s="32">
        <f t="shared" si="10"/>
        <v>783000</v>
      </c>
      <c r="R147" s="7">
        <f>Table1[[#This Row],[Số còn phải thu ĐK]]+Table1[[#This Row],[Giá Trị HD sau CK]]-Table1[[#This Row],[Số tiền đã thu]]</f>
        <v>0</v>
      </c>
      <c r="S147" s="6">
        <f>IF(Table1[[#This Row],[Ngày hóa đơn]]&lt;&gt;"",Table1[[#This Row],[Ngày hóa đơn]],IF(Table1[[#This Row],[Ngày hạch toán]]&lt;&gt;"",Table1[[#This Row],[Ngày hạch toán]],""))</f>
        <v>46009</v>
      </c>
      <c r="T147" s="7"/>
      <c r="U147" s="6">
        <f>IF(Table1[[#This Row],[Ngày tính CN]]="","",S147+T147)</f>
        <v>46009</v>
      </c>
      <c r="V147" s="32">
        <f ca="1">IF(Table1[[#This Row],[Hạn thanh toán]]="","",IF((U147-NOW())&lt;0,0,(U147-NOW())))</f>
        <v>0</v>
      </c>
      <c r="W147" s="32"/>
      <c r="X147" s="32" t="str">
        <f t="shared" ca="1" si="11"/>
        <v/>
      </c>
      <c r="Y147" s="2" t="str">
        <f t="shared" si="12"/>
        <v>Đã thanh toán</v>
      </c>
      <c r="Z147" s="42">
        <f t="shared" si="13"/>
        <v>46009</v>
      </c>
      <c r="AA147" s="42">
        <f t="shared" si="14"/>
        <v>46048</v>
      </c>
      <c r="AD147" s="2" t="str">
        <f>VLOOKUP($A147,MA_KH!$A:$Q,MA_KH!O$1,0)</f>
        <v>MEGA</v>
      </c>
      <c r="AE147" s="2" t="str">
        <f>VLOOKUP($A147,MA_KH!$A:$Q,MA_KH!P$1,0)</f>
        <v>CÔNG TY TNHH MM MEGA MARKET (VIỆT NAM)</v>
      </c>
      <c r="AG147" s="2" t="str">
        <f>(Table1[[#This Row],[Số hóa đơn]])&amp;IF(OR(Table1[[#This Row],[Phân loại]]="Hàng trả",Table1[[#This Row],[Phân loại]]="Giảm công nợ"),-Table1[[#This Row],[Tổng giá trị]],Table1[[#This Row],[Tổng giá trị]])</f>
        <v>00085882783000</v>
      </c>
      <c r="AH147" s="6" t="e">
        <f>_xlfn.XLOOKUP(Table1[[#This Row],[Column1]],'Chi tiết tt Mega gửi'!P:P,'Chi tiết tt Mega gửi'!N:N)</f>
        <v>#N/A</v>
      </c>
    </row>
    <row r="148" spans="1:34" ht="25.5" customHeight="1" x14ac:dyDescent="0.2">
      <c r="A148" s="54" t="s">
        <v>189</v>
      </c>
      <c r="B148" s="54" t="s">
        <v>190</v>
      </c>
      <c r="C148" s="55">
        <v>46009</v>
      </c>
      <c r="D148" s="54" t="s">
        <v>14862</v>
      </c>
      <c r="E148" s="55">
        <v>46009</v>
      </c>
      <c r="F148" s="54" t="s">
        <v>18882</v>
      </c>
      <c r="G148" s="54" t="s">
        <v>14863</v>
      </c>
      <c r="H148" s="56">
        <v>892850</v>
      </c>
      <c r="I148" s="57">
        <v>0</v>
      </c>
      <c r="J148" s="56">
        <v>71428</v>
      </c>
      <c r="K148" s="56">
        <v>964278</v>
      </c>
      <c r="L148" s="64" t="s">
        <v>41</v>
      </c>
      <c r="M148" s="6">
        <v>46048</v>
      </c>
      <c r="O148" s="32">
        <f>IF(Table1[[#This Row],[Phân loại]]="Tồn đầu kỳ",Table1[[#This Row],[Tổng giá trị]],0)</f>
        <v>964278</v>
      </c>
      <c r="P148" s="7">
        <f>IF(Table1[[#This Row],[Số còn phải thu ĐK]]&lt;&gt;0,0,IF(Table1[[#This Row],[Phân loại]]="Bán hàng",Table1[[#This Row],[Tổng giá trị]],-Table1[[#This Row],[Tổng giá trị]]))</f>
        <v>0</v>
      </c>
      <c r="Q148" s="32">
        <f t="shared" si="10"/>
        <v>964278</v>
      </c>
      <c r="R148" s="7">
        <f>Table1[[#This Row],[Số còn phải thu ĐK]]+Table1[[#This Row],[Giá Trị HD sau CK]]-Table1[[#This Row],[Số tiền đã thu]]</f>
        <v>0</v>
      </c>
      <c r="S148" s="6">
        <f>IF(Table1[[#This Row],[Ngày hóa đơn]]&lt;&gt;"",Table1[[#This Row],[Ngày hóa đơn]],IF(Table1[[#This Row],[Ngày hạch toán]]&lt;&gt;"",Table1[[#This Row],[Ngày hạch toán]],""))</f>
        <v>46009</v>
      </c>
      <c r="T148" s="7"/>
      <c r="U148" s="6">
        <f>IF(Table1[[#This Row],[Ngày tính CN]]="","",S148+T148)</f>
        <v>46009</v>
      </c>
      <c r="V148" s="32">
        <f ca="1">IF(Table1[[#This Row],[Hạn thanh toán]]="","",IF((U148-NOW())&lt;0,0,(U148-NOW())))</f>
        <v>0</v>
      </c>
      <c r="W148" s="32"/>
      <c r="X148" s="32" t="str">
        <f t="shared" ca="1" si="11"/>
        <v/>
      </c>
      <c r="Y148" s="2" t="str">
        <f t="shared" si="12"/>
        <v>Đã thanh toán</v>
      </c>
      <c r="Z148" s="42">
        <f t="shared" si="13"/>
        <v>46009</v>
      </c>
      <c r="AA148" s="42">
        <f t="shared" si="14"/>
        <v>46048</v>
      </c>
      <c r="AD148" s="2" t="str">
        <f>VLOOKUP($A148,MA_KH!$A:$Q,MA_KH!O$1,0)</f>
        <v>MEGA</v>
      </c>
      <c r="AE148" s="2" t="str">
        <f>VLOOKUP($A148,MA_KH!$A:$Q,MA_KH!P$1,0)</f>
        <v>CÔNG TY TNHH MM MEGA MARKET (VIỆT NAM)</v>
      </c>
      <c r="AG148" s="2" t="str">
        <f>(Table1[[#This Row],[Số hóa đơn]])&amp;IF(OR(Table1[[#This Row],[Phân loại]]="Hàng trả",Table1[[#This Row],[Phân loại]]="Giảm công nợ"),-Table1[[#This Row],[Tổng giá trị]],Table1[[#This Row],[Tổng giá trị]])</f>
        <v>00085883964278</v>
      </c>
      <c r="AH148" s="6" t="e">
        <f>_xlfn.XLOOKUP(Table1[[#This Row],[Column1]],'Chi tiết tt Mega gửi'!P:P,'Chi tiết tt Mega gửi'!N:N)</f>
        <v>#N/A</v>
      </c>
    </row>
    <row r="149" spans="1:34" ht="25.5" customHeight="1" x14ac:dyDescent="0.2">
      <c r="A149" s="54" t="s">
        <v>258</v>
      </c>
      <c r="B149" s="54" t="s">
        <v>259</v>
      </c>
      <c r="C149" s="55">
        <v>46009</v>
      </c>
      <c r="D149" s="54" t="s">
        <v>14864</v>
      </c>
      <c r="E149" s="55">
        <v>46009</v>
      </c>
      <c r="F149" s="54" t="s">
        <v>18883</v>
      </c>
      <c r="G149" s="54" t="s">
        <v>14865</v>
      </c>
      <c r="H149" s="56">
        <v>2024120</v>
      </c>
      <c r="I149" s="57">
        <v>0</v>
      </c>
      <c r="J149" s="56">
        <v>161930</v>
      </c>
      <c r="K149" s="56">
        <v>2186050</v>
      </c>
      <c r="L149" s="64" t="s">
        <v>41</v>
      </c>
      <c r="M149" s="6">
        <v>46048</v>
      </c>
      <c r="O149" s="32">
        <f>IF(Table1[[#This Row],[Phân loại]]="Tồn đầu kỳ",Table1[[#This Row],[Tổng giá trị]],0)</f>
        <v>2186050</v>
      </c>
      <c r="P149" s="7">
        <f>IF(Table1[[#This Row],[Số còn phải thu ĐK]]&lt;&gt;0,0,IF(Table1[[#This Row],[Phân loại]]="Bán hàng",Table1[[#This Row],[Tổng giá trị]],-Table1[[#This Row],[Tổng giá trị]]))</f>
        <v>0</v>
      </c>
      <c r="Q149" s="32">
        <f t="shared" si="10"/>
        <v>2186050</v>
      </c>
      <c r="R149" s="7">
        <f>Table1[[#This Row],[Số còn phải thu ĐK]]+Table1[[#This Row],[Giá Trị HD sau CK]]-Table1[[#This Row],[Số tiền đã thu]]</f>
        <v>0</v>
      </c>
      <c r="S149" s="6">
        <f>IF(Table1[[#This Row],[Ngày hóa đơn]]&lt;&gt;"",Table1[[#This Row],[Ngày hóa đơn]],IF(Table1[[#This Row],[Ngày hạch toán]]&lt;&gt;"",Table1[[#This Row],[Ngày hạch toán]],""))</f>
        <v>46009</v>
      </c>
      <c r="T149" s="7"/>
      <c r="U149" s="6">
        <f>IF(Table1[[#This Row],[Ngày tính CN]]="","",S149+T149)</f>
        <v>46009</v>
      </c>
      <c r="V149" s="32">
        <f ca="1">IF(Table1[[#This Row],[Hạn thanh toán]]="","",IF((U149-NOW())&lt;0,0,(U149-NOW())))</f>
        <v>0</v>
      </c>
      <c r="W149" s="32"/>
      <c r="X149" s="32" t="str">
        <f t="shared" ca="1" si="11"/>
        <v/>
      </c>
      <c r="Y149" s="2" t="str">
        <f t="shared" si="12"/>
        <v>Đã thanh toán</v>
      </c>
      <c r="Z149" s="42">
        <f t="shared" si="13"/>
        <v>46009</v>
      </c>
      <c r="AA149" s="42">
        <f t="shared" si="14"/>
        <v>46048</v>
      </c>
      <c r="AD149" s="2" t="str">
        <f>VLOOKUP($A149,MA_KH!$A:$Q,MA_KH!O$1,0)</f>
        <v>MEGA</v>
      </c>
      <c r="AE149" s="2" t="str">
        <f>VLOOKUP($A149,MA_KH!$A:$Q,MA_KH!P$1,0)</f>
        <v>CÔNG TY TNHH MM MEGA MARKET (VIỆT NAM)</v>
      </c>
      <c r="AG149" s="2" t="str">
        <f>(Table1[[#This Row],[Số hóa đơn]])&amp;IF(OR(Table1[[#This Row],[Phân loại]]="Hàng trả",Table1[[#This Row],[Phân loại]]="Giảm công nợ"),-Table1[[#This Row],[Tổng giá trị]],Table1[[#This Row],[Tổng giá trị]])</f>
        <v>000858842186050</v>
      </c>
      <c r="AH149" s="6" t="e">
        <f>_xlfn.XLOOKUP(Table1[[#This Row],[Column1]],'Chi tiết tt Mega gửi'!P:P,'Chi tiết tt Mega gửi'!N:N)</f>
        <v>#N/A</v>
      </c>
    </row>
    <row r="150" spans="1:34" ht="25.5" customHeight="1" x14ac:dyDescent="0.2">
      <c r="A150" s="54" t="s">
        <v>258</v>
      </c>
      <c r="B150" s="54" t="s">
        <v>259</v>
      </c>
      <c r="C150" s="55">
        <v>46009</v>
      </c>
      <c r="D150" s="54" t="s">
        <v>14866</v>
      </c>
      <c r="E150" s="55">
        <v>46009</v>
      </c>
      <c r="F150" s="54" t="s">
        <v>18884</v>
      </c>
      <c r="G150" s="54" t="s">
        <v>14867</v>
      </c>
      <c r="H150" s="56">
        <v>1468620</v>
      </c>
      <c r="I150" s="57">
        <v>0</v>
      </c>
      <c r="J150" s="56">
        <v>117490</v>
      </c>
      <c r="K150" s="56">
        <v>1586110</v>
      </c>
      <c r="L150" s="64" t="s">
        <v>41</v>
      </c>
      <c r="M150" s="6">
        <v>46048</v>
      </c>
      <c r="O150" s="32">
        <f>IF(Table1[[#This Row],[Phân loại]]="Tồn đầu kỳ",Table1[[#This Row],[Tổng giá trị]],0)</f>
        <v>1586110</v>
      </c>
      <c r="P150" s="7">
        <f>IF(Table1[[#This Row],[Số còn phải thu ĐK]]&lt;&gt;0,0,IF(Table1[[#This Row],[Phân loại]]="Bán hàng",Table1[[#This Row],[Tổng giá trị]],-Table1[[#This Row],[Tổng giá trị]]))</f>
        <v>0</v>
      </c>
      <c r="Q150" s="32">
        <f t="shared" si="10"/>
        <v>1586110</v>
      </c>
      <c r="R150" s="7">
        <f>Table1[[#This Row],[Số còn phải thu ĐK]]+Table1[[#This Row],[Giá Trị HD sau CK]]-Table1[[#This Row],[Số tiền đã thu]]</f>
        <v>0</v>
      </c>
      <c r="S150" s="6">
        <f>IF(Table1[[#This Row],[Ngày hóa đơn]]&lt;&gt;"",Table1[[#This Row],[Ngày hóa đơn]],IF(Table1[[#This Row],[Ngày hạch toán]]&lt;&gt;"",Table1[[#This Row],[Ngày hạch toán]],""))</f>
        <v>46009</v>
      </c>
      <c r="T150" s="7"/>
      <c r="U150" s="6">
        <f>IF(Table1[[#This Row],[Ngày tính CN]]="","",S150+T150)</f>
        <v>46009</v>
      </c>
      <c r="V150" s="32">
        <f ca="1">IF(Table1[[#This Row],[Hạn thanh toán]]="","",IF((U150-NOW())&lt;0,0,(U150-NOW())))</f>
        <v>0</v>
      </c>
      <c r="W150" s="32"/>
      <c r="X150" s="32" t="str">
        <f t="shared" ca="1" si="11"/>
        <v/>
      </c>
      <c r="Y150" s="2" t="str">
        <f t="shared" si="12"/>
        <v>Đã thanh toán</v>
      </c>
      <c r="Z150" s="42">
        <f t="shared" si="13"/>
        <v>46009</v>
      </c>
      <c r="AA150" s="42">
        <f t="shared" si="14"/>
        <v>46048</v>
      </c>
      <c r="AD150" s="2" t="str">
        <f>VLOOKUP($A150,MA_KH!$A:$Q,MA_KH!O$1,0)</f>
        <v>MEGA</v>
      </c>
      <c r="AE150" s="2" t="str">
        <f>VLOOKUP($A150,MA_KH!$A:$Q,MA_KH!P$1,0)</f>
        <v>CÔNG TY TNHH MM MEGA MARKET (VIỆT NAM)</v>
      </c>
      <c r="AG150" s="2" t="str">
        <f>(Table1[[#This Row],[Số hóa đơn]])&amp;IF(OR(Table1[[#This Row],[Phân loại]]="Hàng trả",Table1[[#This Row],[Phân loại]]="Giảm công nợ"),-Table1[[#This Row],[Tổng giá trị]],Table1[[#This Row],[Tổng giá trị]])</f>
        <v>000858851586110</v>
      </c>
      <c r="AH150" s="6" t="e">
        <f>_xlfn.XLOOKUP(Table1[[#This Row],[Column1]],'Chi tiết tt Mega gửi'!P:P,'Chi tiết tt Mega gửi'!N:N)</f>
        <v>#N/A</v>
      </c>
    </row>
    <row r="151" spans="1:34" ht="25.5" customHeight="1" x14ac:dyDescent="0.2">
      <c r="A151" s="54" t="s">
        <v>7306</v>
      </c>
      <c r="B151" s="54" t="s">
        <v>7307</v>
      </c>
      <c r="C151" s="55">
        <v>46009</v>
      </c>
      <c r="D151" s="54" t="s">
        <v>14868</v>
      </c>
      <c r="E151" s="55">
        <v>46009</v>
      </c>
      <c r="F151" s="54" t="s">
        <v>18885</v>
      </c>
      <c r="G151" s="54" t="s">
        <v>14869</v>
      </c>
      <c r="H151" s="56">
        <v>18617210</v>
      </c>
      <c r="I151" s="57">
        <v>0</v>
      </c>
      <c r="J151" s="56">
        <v>1489377</v>
      </c>
      <c r="K151" s="56">
        <v>20106587</v>
      </c>
      <c r="L151" s="64" t="s">
        <v>41</v>
      </c>
      <c r="M151" s="6">
        <v>46063</v>
      </c>
      <c r="O151" s="32">
        <f>IF(Table1[[#This Row],[Phân loại]]="Tồn đầu kỳ",Table1[[#This Row],[Tổng giá trị]],0)</f>
        <v>20106587</v>
      </c>
      <c r="P151" s="7">
        <f>IF(Table1[[#This Row],[Số còn phải thu ĐK]]&lt;&gt;0,0,IF(Table1[[#This Row],[Phân loại]]="Bán hàng",Table1[[#This Row],[Tổng giá trị]],-Table1[[#This Row],[Tổng giá trị]]))</f>
        <v>0</v>
      </c>
      <c r="Q151" s="32">
        <f t="shared" si="10"/>
        <v>20106587</v>
      </c>
      <c r="R151" s="7">
        <f>Table1[[#This Row],[Số còn phải thu ĐK]]+Table1[[#This Row],[Giá Trị HD sau CK]]-Table1[[#This Row],[Số tiền đã thu]]</f>
        <v>0</v>
      </c>
      <c r="S151" s="6">
        <f>IF(Table1[[#This Row],[Ngày hóa đơn]]&lt;&gt;"",Table1[[#This Row],[Ngày hóa đơn]],IF(Table1[[#This Row],[Ngày hạch toán]]&lt;&gt;"",Table1[[#This Row],[Ngày hạch toán]],""))</f>
        <v>46009</v>
      </c>
      <c r="T151" s="7"/>
      <c r="U151" s="6">
        <f>IF(Table1[[#This Row],[Ngày tính CN]]="","",S151+T151)</f>
        <v>46009</v>
      </c>
      <c r="V151" s="32">
        <f ca="1">IF(Table1[[#This Row],[Hạn thanh toán]]="","",IF((U151-NOW())&lt;0,0,(U151-NOW())))</f>
        <v>0</v>
      </c>
      <c r="W151" s="32"/>
      <c r="X151" s="32" t="str">
        <f t="shared" ca="1" si="11"/>
        <v/>
      </c>
      <c r="Y151" s="2" t="str">
        <f t="shared" si="12"/>
        <v>Đã thanh toán</v>
      </c>
      <c r="Z151" s="42">
        <f t="shared" si="13"/>
        <v>46009</v>
      </c>
      <c r="AA151" s="42">
        <f t="shared" si="14"/>
        <v>46063</v>
      </c>
      <c r="AD151" s="2" t="str">
        <f>VLOOKUP($A151,MA_KH!$A:$Q,MA_KH!O$1,0)</f>
        <v>MEGA</v>
      </c>
      <c r="AE151" s="2" t="str">
        <f>VLOOKUP($A151,MA_KH!$A:$Q,MA_KH!P$1,0)</f>
        <v>CÔNG TY TNHH MM MEGA MARKET (VIỆT NAM)</v>
      </c>
      <c r="AG151" s="2" t="str">
        <f>(Table1[[#This Row],[Số hóa đơn]])&amp;IF(OR(Table1[[#This Row],[Phân loại]]="Hàng trả",Table1[[#This Row],[Phân loại]]="Giảm công nợ"),-Table1[[#This Row],[Tổng giá trị]],Table1[[#This Row],[Tổng giá trị]])</f>
        <v>0008588620106587</v>
      </c>
      <c r="AH151" s="6" t="e">
        <f>_xlfn.XLOOKUP(Table1[[#This Row],[Column1]],'Chi tiết tt Mega gửi'!P:P,'Chi tiết tt Mega gửi'!N:N)</f>
        <v>#N/A</v>
      </c>
    </row>
    <row r="152" spans="1:34" ht="25.5" customHeight="1" x14ac:dyDescent="0.2">
      <c r="A152" s="54" t="s">
        <v>199</v>
      </c>
      <c r="B152" s="54" t="s">
        <v>200</v>
      </c>
      <c r="C152" s="55">
        <v>46009</v>
      </c>
      <c r="D152" s="54" t="s">
        <v>14870</v>
      </c>
      <c r="E152" s="55">
        <v>46009</v>
      </c>
      <c r="F152" s="54" t="s">
        <v>18886</v>
      </c>
      <c r="G152" s="54" t="s">
        <v>14871</v>
      </c>
      <c r="H152" s="56">
        <v>953875</v>
      </c>
      <c r="I152" s="57">
        <v>0</v>
      </c>
      <c r="J152" s="56">
        <v>76310</v>
      </c>
      <c r="K152" s="56">
        <v>1030185</v>
      </c>
      <c r="L152" s="64" t="s">
        <v>41</v>
      </c>
      <c r="M152" s="6">
        <v>46063</v>
      </c>
      <c r="O152" s="32">
        <f>IF(Table1[[#This Row],[Phân loại]]="Tồn đầu kỳ",Table1[[#This Row],[Tổng giá trị]],0)</f>
        <v>1030185</v>
      </c>
      <c r="P152" s="7">
        <f>IF(Table1[[#This Row],[Số còn phải thu ĐK]]&lt;&gt;0,0,IF(Table1[[#This Row],[Phân loại]]="Bán hàng",Table1[[#This Row],[Tổng giá trị]],-Table1[[#This Row],[Tổng giá trị]]))</f>
        <v>0</v>
      </c>
      <c r="Q152" s="32">
        <f t="shared" si="10"/>
        <v>1030185</v>
      </c>
      <c r="R152" s="7">
        <f>Table1[[#This Row],[Số còn phải thu ĐK]]+Table1[[#This Row],[Giá Trị HD sau CK]]-Table1[[#This Row],[Số tiền đã thu]]</f>
        <v>0</v>
      </c>
      <c r="S152" s="6">
        <f>IF(Table1[[#This Row],[Ngày hóa đơn]]&lt;&gt;"",Table1[[#This Row],[Ngày hóa đơn]],IF(Table1[[#This Row],[Ngày hạch toán]]&lt;&gt;"",Table1[[#This Row],[Ngày hạch toán]],""))</f>
        <v>46009</v>
      </c>
      <c r="T152" s="7"/>
      <c r="U152" s="6">
        <f>IF(Table1[[#This Row],[Ngày tính CN]]="","",S152+T152)</f>
        <v>46009</v>
      </c>
      <c r="V152" s="32">
        <f ca="1">IF(Table1[[#This Row],[Hạn thanh toán]]="","",IF((U152-NOW())&lt;0,0,(U152-NOW())))</f>
        <v>0</v>
      </c>
      <c r="W152" s="32"/>
      <c r="X152" s="32" t="str">
        <f t="shared" ca="1" si="11"/>
        <v/>
      </c>
      <c r="Y152" s="2" t="str">
        <f t="shared" si="12"/>
        <v>Đã thanh toán</v>
      </c>
      <c r="Z152" s="42">
        <f t="shared" si="13"/>
        <v>46009</v>
      </c>
      <c r="AA152" s="42">
        <f t="shared" si="14"/>
        <v>46063</v>
      </c>
      <c r="AD152" s="2" t="str">
        <f>VLOOKUP($A152,MA_KH!$A:$Q,MA_KH!O$1,0)</f>
        <v>MEGA</v>
      </c>
      <c r="AE152" s="2" t="str">
        <f>VLOOKUP($A152,MA_KH!$A:$Q,MA_KH!P$1,0)</f>
        <v>CÔNG TY TNHH MM MEGA MARKET (VIỆT NAM)</v>
      </c>
      <c r="AG152" s="2" t="str">
        <f>(Table1[[#This Row],[Số hóa đơn]])&amp;IF(OR(Table1[[#This Row],[Phân loại]]="Hàng trả",Table1[[#This Row],[Phân loại]]="Giảm công nợ"),-Table1[[#This Row],[Tổng giá trị]],Table1[[#This Row],[Tổng giá trị]])</f>
        <v>000858871030185</v>
      </c>
      <c r="AH152" s="6" t="e">
        <f>_xlfn.XLOOKUP(Table1[[#This Row],[Column1]],'Chi tiết tt Mega gửi'!P:P,'Chi tiết tt Mega gửi'!N:N)</f>
        <v>#N/A</v>
      </c>
    </row>
    <row r="153" spans="1:34" ht="25.5" customHeight="1" x14ac:dyDescent="0.2">
      <c r="A153" s="54" t="s">
        <v>191</v>
      </c>
      <c r="B153" s="54" t="s">
        <v>192</v>
      </c>
      <c r="C153" s="55">
        <v>46009</v>
      </c>
      <c r="D153" s="54" t="s">
        <v>14872</v>
      </c>
      <c r="E153" s="55">
        <v>46009</v>
      </c>
      <c r="F153" s="54" t="s">
        <v>18887</v>
      </c>
      <c r="G153" s="54" t="s">
        <v>14873</v>
      </c>
      <c r="H153" s="56">
        <v>4217740</v>
      </c>
      <c r="I153" s="57">
        <v>0</v>
      </c>
      <c r="J153" s="56">
        <v>337419</v>
      </c>
      <c r="K153" s="56">
        <v>4555159</v>
      </c>
      <c r="L153" s="64" t="s">
        <v>41</v>
      </c>
      <c r="M153" s="6">
        <v>46048</v>
      </c>
      <c r="O153" s="32">
        <f>IF(Table1[[#This Row],[Phân loại]]="Tồn đầu kỳ",Table1[[#This Row],[Tổng giá trị]],0)</f>
        <v>4555159</v>
      </c>
      <c r="P153" s="7">
        <f>IF(Table1[[#This Row],[Số còn phải thu ĐK]]&lt;&gt;0,0,IF(Table1[[#This Row],[Phân loại]]="Bán hàng",Table1[[#This Row],[Tổng giá trị]],-Table1[[#This Row],[Tổng giá trị]]))</f>
        <v>0</v>
      </c>
      <c r="Q153" s="32">
        <f t="shared" si="10"/>
        <v>4555159</v>
      </c>
      <c r="R153" s="7">
        <f>Table1[[#This Row],[Số còn phải thu ĐK]]+Table1[[#This Row],[Giá Trị HD sau CK]]-Table1[[#This Row],[Số tiền đã thu]]</f>
        <v>0</v>
      </c>
      <c r="S153" s="6">
        <f>IF(Table1[[#This Row],[Ngày hóa đơn]]&lt;&gt;"",Table1[[#This Row],[Ngày hóa đơn]],IF(Table1[[#This Row],[Ngày hạch toán]]&lt;&gt;"",Table1[[#This Row],[Ngày hạch toán]],""))</f>
        <v>46009</v>
      </c>
      <c r="T153" s="7"/>
      <c r="U153" s="6">
        <f>IF(Table1[[#This Row],[Ngày tính CN]]="","",S153+T153)</f>
        <v>46009</v>
      </c>
      <c r="V153" s="32">
        <f ca="1">IF(Table1[[#This Row],[Hạn thanh toán]]="","",IF((U153-NOW())&lt;0,0,(U153-NOW())))</f>
        <v>0</v>
      </c>
      <c r="W153" s="32"/>
      <c r="X153" s="32" t="str">
        <f t="shared" ca="1" si="11"/>
        <v/>
      </c>
      <c r="Y153" s="2" t="str">
        <f t="shared" si="12"/>
        <v>Đã thanh toán</v>
      </c>
      <c r="Z153" s="42">
        <f t="shared" si="13"/>
        <v>46009</v>
      </c>
      <c r="AA153" s="42">
        <f t="shared" si="14"/>
        <v>46048</v>
      </c>
      <c r="AD153" s="2" t="str">
        <f>VLOOKUP($A153,MA_KH!$A:$Q,MA_KH!O$1,0)</f>
        <v>MEGA</v>
      </c>
      <c r="AE153" s="2" t="str">
        <f>VLOOKUP($A153,MA_KH!$A:$Q,MA_KH!P$1,0)</f>
        <v>CÔNG TY TNHH MM MEGA MARKET (VIỆT NAM)</v>
      </c>
      <c r="AG153" s="2" t="str">
        <f>(Table1[[#This Row],[Số hóa đơn]])&amp;IF(OR(Table1[[#This Row],[Phân loại]]="Hàng trả",Table1[[#This Row],[Phân loại]]="Giảm công nợ"),-Table1[[#This Row],[Tổng giá trị]],Table1[[#This Row],[Tổng giá trị]])</f>
        <v>000858884555159</v>
      </c>
      <c r="AH153" s="6" t="e">
        <f>_xlfn.XLOOKUP(Table1[[#This Row],[Column1]],'Chi tiết tt Mega gửi'!P:P,'Chi tiết tt Mega gửi'!N:N)</f>
        <v>#N/A</v>
      </c>
    </row>
    <row r="154" spans="1:34" ht="25.5" customHeight="1" x14ac:dyDescent="0.2">
      <c r="A154" s="54" t="s">
        <v>195</v>
      </c>
      <c r="B154" s="54" t="s">
        <v>196</v>
      </c>
      <c r="C154" s="55">
        <v>46009</v>
      </c>
      <c r="D154" s="54" t="s">
        <v>14874</v>
      </c>
      <c r="E154" s="55">
        <v>46009</v>
      </c>
      <c r="F154" s="54" t="s">
        <v>18888</v>
      </c>
      <c r="G154" s="54" t="s">
        <v>14875</v>
      </c>
      <c r="H154" s="56">
        <v>2024120</v>
      </c>
      <c r="I154" s="57">
        <v>0</v>
      </c>
      <c r="J154" s="56">
        <v>161930</v>
      </c>
      <c r="K154" s="56">
        <v>2186050</v>
      </c>
      <c r="L154" s="64" t="s">
        <v>41</v>
      </c>
      <c r="M154" s="6">
        <v>46063</v>
      </c>
      <c r="O154" s="32">
        <f>IF(Table1[[#This Row],[Phân loại]]="Tồn đầu kỳ",Table1[[#This Row],[Tổng giá trị]],0)</f>
        <v>2186050</v>
      </c>
      <c r="P154" s="7">
        <f>IF(Table1[[#This Row],[Số còn phải thu ĐK]]&lt;&gt;0,0,IF(Table1[[#This Row],[Phân loại]]="Bán hàng",Table1[[#This Row],[Tổng giá trị]],-Table1[[#This Row],[Tổng giá trị]]))</f>
        <v>0</v>
      </c>
      <c r="Q154" s="32">
        <f t="shared" si="10"/>
        <v>2186050</v>
      </c>
      <c r="R154" s="7">
        <f>Table1[[#This Row],[Số còn phải thu ĐK]]+Table1[[#This Row],[Giá Trị HD sau CK]]-Table1[[#This Row],[Số tiền đã thu]]</f>
        <v>0</v>
      </c>
      <c r="S154" s="6">
        <f>IF(Table1[[#This Row],[Ngày hóa đơn]]&lt;&gt;"",Table1[[#This Row],[Ngày hóa đơn]],IF(Table1[[#This Row],[Ngày hạch toán]]&lt;&gt;"",Table1[[#This Row],[Ngày hạch toán]],""))</f>
        <v>46009</v>
      </c>
      <c r="T154" s="7"/>
      <c r="U154" s="6">
        <f>IF(Table1[[#This Row],[Ngày tính CN]]="","",S154+T154)</f>
        <v>46009</v>
      </c>
      <c r="V154" s="32">
        <f ca="1">IF(Table1[[#This Row],[Hạn thanh toán]]="","",IF((U154-NOW())&lt;0,0,(U154-NOW())))</f>
        <v>0</v>
      </c>
      <c r="W154" s="32"/>
      <c r="X154" s="32" t="str">
        <f t="shared" ca="1" si="11"/>
        <v/>
      </c>
      <c r="Y154" s="2" t="str">
        <f t="shared" si="12"/>
        <v>Đã thanh toán</v>
      </c>
      <c r="Z154" s="42">
        <f t="shared" si="13"/>
        <v>46009</v>
      </c>
      <c r="AA154" s="42">
        <f t="shared" si="14"/>
        <v>46063</v>
      </c>
      <c r="AD154" s="2" t="str">
        <f>VLOOKUP($A154,MA_KH!$A:$Q,MA_KH!O$1,0)</f>
        <v>MEGA</v>
      </c>
      <c r="AE154" s="2" t="str">
        <f>VLOOKUP($A154,MA_KH!$A:$Q,MA_KH!P$1,0)</f>
        <v>CÔNG TY TNHH MM MEGA MARKET (VIỆT NAM)</v>
      </c>
      <c r="AG154" s="2" t="str">
        <f>(Table1[[#This Row],[Số hóa đơn]])&amp;IF(OR(Table1[[#This Row],[Phân loại]]="Hàng trả",Table1[[#This Row],[Phân loại]]="Giảm công nợ"),-Table1[[#This Row],[Tổng giá trị]],Table1[[#This Row],[Tổng giá trị]])</f>
        <v>000858892186050</v>
      </c>
      <c r="AH154" s="6" t="e">
        <f>_xlfn.XLOOKUP(Table1[[#This Row],[Column1]],'Chi tiết tt Mega gửi'!P:P,'Chi tiết tt Mega gửi'!N:N)</f>
        <v>#N/A</v>
      </c>
    </row>
    <row r="155" spans="1:34" ht="25.5" customHeight="1" x14ac:dyDescent="0.2">
      <c r="A155" s="54" t="s">
        <v>197</v>
      </c>
      <c r="B155" s="54" t="s">
        <v>198</v>
      </c>
      <c r="C155" s="55">
        <v>46009</v>
      </c>
      <c r="D155" s="54" t="s">
        <v>14876</v>
      </c>
      <c r="E155" s="55">
        <v>46009</v>
      </c>
      <c r="F155" s="54" t="s">
        <v>18889</v>
      </c>
      <c r="G155" s="54" t="s">
        <v>14877</v>
      </c>
      <c r="H155" s="56">
        <v>2024120</v>
      </c>
      <c r="I155" s="57">
        <v>0</v>
      </c>
      <c r="J155" s="56">
        <v>161930</v>
      </c>
      <c r="K155" s="56">
        <v>2186050</v>
      </c>
      <c r="L155" s="64" t="s">
        <v>41</v>
      </c>
      <c r="M155" s="6">
        <v>46048</v>
      </c>
      <c r="O155" s="32">
        <f>IF(Table1[[#This Row],[Phân loại]]="Tồn đầu kỳ",Table1[[#This Row],[Tổng giá trị]],0)</f>
        <v>2186050</v>
      </c>
      <c r="P155" s="7">
        <f>IF(Table1[[#This Row],[Số còn phải thu ĐK]]&lt;&gt;0,0,IF(Table1[[#This Row],[Phân loại]]="Bán hàng",Table1[[#This Row],[Tổng giá trị]],-Table1[[#This Row],[Tổng giá trị]]))</f>
        <v>0</v>
      </c>
      <c r="Q155" s="32">
        <f t="shared" si="10"/>
        <v>2186050</v>
      </c>
      <c r="R155" s="7">
        <f>Table1[[#This Row],[Số còn phải thu ĐK]]+Table1[[#This Row],[Giá Trị HD sau CK]]-Table1[[#This Row],[Số tiền đã thu]]</f>
        <v>0</v>
      </c>
      <c r="S155" s="6">
        <f>IF(Table1[[#This Row],[Ngày hóa đơn]]&lt;&gt;"",Table1[[#This Row],[Ngày hóa đơn]],IF(Table1[[#This Row],[Ngày hạch toán]]&lt;&gt;"",Table1[[#This Row],[Ngày hạch toán]],""))</f>
        <v>46009</v>
      </c>
      <c r="T155" s="7"/>
      <c r="U155" s="6">
        <f>IF(Table1[[#This Row],[Ngày tính CN]]="","",S155+T155)</f>
        <v>46009</v>
      </c>
      <c r="V155" s="32">
        <f ca="1">IF(Table1[[#This Row],[Hạn thanh toán]]="","",IF((U155-NOW())&lt;0,0,(U155-NOW())))</f>
        <v>0</v>
      </c>
      <c r="W155" s="32"/>
      <c r="X155" s="32" t="str">
        <f t="shared" ca="1" si="11"/>
        <v/>
      </c>
      <c r="Y155" s="2" t="str">
        <f t="shared" si="12"/>
        <v>Đã thanh toán</v>
      </c>
      <c r="Z155" s="42">
        <f t="shared" si="13"/>
        <v>46009</v>
      </c>
      <c r="AA155" s="42">
        <f t="shared" si="14"/>
        <v>46048</v>
      </c>
      <c r="AD155" s="2" t="str">
        <f>VLOOKUP($A155,MA_KH!$A:$Q,MA_KH!O$1,0)</f>
        <v>MEGA</v>
      </c>
      <c r="AE155" s="2" t="str">
        <f>VLOOKUP($A155,MA_KH!$A:$Q,MA_KH!P$1,0)</f>
        <v>CÔNG TY TNHH MM MEGA MARKET (VIỆT NAM)</v>
      </c>
      <c r="AG155" s="2" t="str">
        <f>(Table1[[#This Row],[Số hóa đơn]])&amp;IF(OR(Table1[[#This Row],[Phân loại]]="Hàng trả",Table1[[#This Row],[Phân loại]]="Giảm công nợ"),-Table1[[#This Row],[Tổng giá trị]],Table1[[#This Row],[Tổng giá trị]])</f>
        <v>000858902186050</v>
      </c>
      <c r="AH155" s="6" t="e">
        <f>_xlfn.XLOOKUP(Table1[[#This Row],[Column1]],'Chi tiết tt Mega gửi'!P:P,'Chi tiết tt Mega gửi'!N:N)</f>
        <v>#N/A</v>
      </c>
    </row>
    <row r="156" spans="1:34" ht="25.5" customHeight="1" x14ac:dyDescent="0.2">
      <c r="A156" s="54" t="s">
        <v>252</v>
      </c>
      <c r="B156" s="54" t="s">
        <v>253</v>
      </c>
      <c r="C156" s="55">
        <v>46009</v>
      </c>
      <c r="D156" s="54" t="s">
        <v>14878</v>
      </c>
      <c r="E156" s="55">
        <v>46009</v>
      </c>
      <c r="F156" s="54" t="s">
        <v>18890</v>
      </c>
      <c r="G156" s="54" t="s">
        <v>14879</v>
      </c>
      <c r="H156" s="56">
        <v>1425000</v>
      </c>
      <c r="I156" s="57">
        <v>0</v>
      </c>
      <c r="J156" s="56">
        <v>114000</v>
      </c>
      <c r="K156" s="56">
        <v>1539000</v>
      </c>
      <c r="L156" s="64" t="s">
        <v>41</v>
      </c>
      <c r="M156" s="6">
        <v>46048</v>
      </c>
      <c r="O156" s="32">
        <f>IF(Table1[[#This Row],[Phân loại]]="Tồn đầu kỳ",Table1[[#This Row],[Tổng giá trị]],0)</f>
        <v>1539000</v>
      </c>
      <c r="P156" s="7">
        <f>IF(Table1[[#This Row],[Số còn phải thu ĐK]]&lt;&gt;0,0,IF(Table1[[#This Row],[Phân loại]]="Bán hàng",Table1[[#This Row],[Tổng giá trị]],-Table1[[#This Row],[Tổng giá trị]]))</f>
        <v>0</v>
      </c>
      <c r="Q156" s="32">
        <f t="shared" si="10"/>
        <v>1539000</v>
      </c>
      <c r="R156" s="7">
        <f>Table1[[#This Row],[Số còn phải thu ĐK]]+Table1[[#This Row],[Giá Trị HD sau CK]]-Table1[[#This Row],[Số tiền đã thu]]</f>
        <v>0</v>
      </c>
      <c r="S156" s="6">
        <f>IF(Table1[[#This Row],[Ngày hóa đơn]]&lt;&gt;"",Table1[[#This Row],[Ngày hóa đơn]],IF(Table1[[#This Row],[Ngày hạch toán]]&lt;&gt;"",Table1[[#This Row],[Ngày hạch toán]],""))</f>
        <v>46009</v>
      </c>
      <c r="T156" s="7"/>
      <c r="U156" s="6">
        <f>IF(Table1[[#This Row],[Ngày tính CN]]="","",S156+T156)</f>
        <v>46009</v>
      </c>
      <c r="V156" s="32">
        <f ca="1">IF(Table1[[#This Row],[Hạn thanh toán]]="","",IF((U156-NOW())&lt;0,0,(U156-NOW())))</f>
        <v>0</v>
      </c>
      <c r="W156" s="32"/>
      <c r="X156" s="32" t="str">
        <f t="shared" ca="1" si="11"/>
        <v/>
      </c>
      <c r="Y156" s="2" t="str">
        <f t="shared" si="12"/>
        <v>Đã thanh toán</v>
      </c>
      <c r="Z156" s="42">
        <f t="shared" si="13"/>
        <v>46009</v>
      </c>
      <c r="AA156" s="42">
        <f t="shared" si="14"/>
        <v>46048</v>
      </c>
      <c r="AD156" s="2" t="str">
        <f>VLOOKUP($A156,MA_KH!$A:$Q,MA_KH!O$1,0)</f>
        <v>MEGA</v>
      </c>
      <c r="AE156" s="2" t="str">
        <f>VLOOKUP($A156,MA_KH!$A:$Q,MA_KH!P$1,0)</f>
        <v>CÔNG TY TNHH MM MEGA MARKET (VIỆT NAM)</v>
      </c>
      <c r="AG156" s="2" t="str">
        <f>(Table1[[#This Row],[Số hóa đơn]])&amp;IF(OR(Table1[[#This Row],[Phân loại]]="Hàng trả",Table1[[#This Row],[Phân loại]]="Giảm công nợ"),-Table1[[#This Row],[Tổng giá trị]],Table1[[#This Row],[Tổng giá trị]])</f>
        <v>000858911539000</v>
      </c>
      <c r="AH156" s="6" t="e">
        <f>_xlfn.XLOOKUP(Table1[[#This Row],[Column1]],'Chi tiết tt Mega gửi'!P:P,'Chi tiết tt Mega gửi'!N:N)</f>
        <v>#N/A</v>
      </c>
    </row>
    <row r="157" spans="1:34" ht="25.5" customHeight="1" x14ac:dyDescent="0.2">
      <c r="A157" s="54" t="s">
        <v>252</v>
      </c>
      <c r="B157" s="54" t="s">
        <v>253</v>
      </c>
      <c r="C157" s="55">
        <v>46009</v>
      </c>
      <c r="D157" s="54" t="s">
        <v>14880</v>
      </c>
      <c r="E157" s="55">
        <v>46009</v>
      </c>
      <c r="F157" s="54" t="s">
        <v>18891</v>
      </c>
      <c r="G157" s="54" t="s">
        <v>14881</v>
      </c>
      <c r="H157" s="56">
        <v>1468620</v>
      </c>
      <c r="I157" s="57">
        <v>0</v>
      </c>
      <c r="J157" s="56">
        <v>117490</v>
      </c>
      <c r="K157" s="56">
        <v>1586110</v>
      </c>
      <c r="L157" s="64" t="s">
        <v>41</v>
      </c>
      <c r="M157" s="6">
        <v>46048</v>
      </c>
      <c r="O157" s="32">
        <f>IF(Table1[[#This Row],[Phân loại]]="Tồn đầu kỳ",Table1[[#This Row],[Tổng giá trị]],0)</f>
        <v>1586110</v>
      </c>
      <c r="P157" s="7">
        <f>IF(Table1[[#This Row],[Số còn phải thu ĐK]]&lt;&gt;0,0,IF(Table1[[#This Row],[Phân loại]]="Bán hàng",Table1[[#This Row],[Tổng giá trị]],-Table1[[#This Row],[Tổng giá trị]]))</f>
        <v>0</v>
      </c>
      <c r="Q157" s="32">
        <f t="shared" si="10"/>
        <v>1586110</v>
      </c>
      <c r="R157" s="7">
        <f>Table1[[#This Row],[Số còn phải thu ĐK]]+Table1[[#This Row],[Giá Trị HD sau CK]]-Table1[[#This Row],[Số tiền đã thu]]</f>
        <v>0</v>
      </c>
      <c r="S157" s="6">
        <f>IF(Table1[[#This Row],[Ngày hóa đơn]]&lt;&gt;"",Table1[[#This Row],[Ngày hóa đơn]],IF(Table1[[#This Row],[Ngày hạch toán]]&lt;&gt;"",Table1[[#This Row],[Ngày hạch toán]],""))</f>
        <v>46009</v>
      </c>
      <c r="T157" s="7"/>
      <c r="U157" s="6">
        <f>IF(Table1[[#This Row],[Ngày tính CN]]="","",S157+T157)</f>
        <v>46009</v>
      </c>
      <c r="V157" s="32">
        <f ca="1">IF(Table1[[#This Row],[Hạn thanh toán]]="","",IF((U157-NOW())&lt;0,0,(U157-NOW())))</f>
        <v>0</v>
      </c>
      <c r="W157" s="32"/>
      <c r="X157" s="32" t="str">
        <f t="shared" ca="1" si="11"/>
        <v/>
      </c>
      <c r="Y157" s="2" t="str">
        <f t="shared" si="12"/>
        <v>Đã thanh toán</v>
      </c>
      <c r="Z157" s="42">
        <f t="shared" si="13"/>
        <v>46009</v>
      </c>
      <c r="AA157" s="42">
        <f t="shared" si="14"/>
        <v>46048</v>
      </c>
      <c r="AD157" s="2" t="str">
        <f>VLOOKUP($A157,MA_KH!$A:$Q,MA_KH!O$1,0)</f>
        <v>MEGA</v>
      </c>
      <c r="AE157" s="2" t="str">
        <f>VLOOKUP($A157,MA_KH!$A:$Q,MA_KH!P$1,0)</f>
        <v>CÔNG TY TNHH MM MEGA MARKET (VIỆT NAM)</v>
      </c>
      <c r="AG157" s="2" t="str">
        <f>(Table1[[#This Row],[Số hóa đơn]])&amp;IF(OR(Table1[[#This Row],[Phân loại]]="Hàng trả",Table1[[#This Row],[Phân loại]]="Giảm công nợ"),-Table1[[#This Row],[Tổng giá trị]],Table1[[#This Row],[Tổng giá trị]])</f>
        <v>000858921586110</v>
      </c>
      <c r="AH157" s="6" t="e">
        <f>_xlfn.XLOOKUP(Table1[[#This Row],[Column1]],'Chi tiết tt Mega gửi'!P:P,'Chi tiết tt Mega gửi'!N:N)</f>
        <v>#N/A</v>
      </c>
    </row>
    <row r="158" spans="1:34" ht="25.5" customHeight="1" x14ac:dyDescent="0.2">
      <c r="A158" s="58" t="s">
        <v>252</v>
      </c>
      <c r="B158" s="58" t="s">
        <v>253</v>
      </c>
      <c r="C158" s="59">
        <v>46009</v>
      </c>
      <c r="D158" s="58" t="s">
        <v>14882</v>
      </c>
      <c r="E158" s="59">
        <v>46009</v>
      </c>
      <c r="F158" s="58" t="s">
        <v>18892</v>
      </c>
      <c r="G158" s="58" t="s">
        <v>14883</v>
      </c>
      <c r="H158" s="60">
        <v>2957010</v>
      </c>
      <c r="I158" s="61">
        <v>0</v>
      </c>
      <c r="J158" s="60">
        <v>236561</v>
      </c>
      <c r="K158" s="60">
        <v>3193571</v>
      </c>
      <c r="L158" s="64" t="s">
        <v>41</v>
      </c>
      <c r="M158" s="6">
        <v>46048</v>
      </c>
      <c r="O158" s="32">
        <f>IF(Table1[[#This Row],[Phân loại]]="Tồn đầu kỳ",Table1[[#This Row],[Tổng giá trị]],0)</f>
        <v>3193571</v>
      </c>
      <c r="P158" s="7">
        <f>IF(Table1[[#This Row],[Số còn phải thu ĐK]]&lt;&gt;0,0,IF(Table1[[#This Row],[Phân loại]]="Bán hàng",Table1[[#This Row],[Tổng giá trị]],-Table1[[#This Row],[Tổng giá trị]]))</f>
        <v>0</v>
      </c>
      <c r="Q158" s="32">
        <f t="shared" si="10"/>
        <v>3193571</v>
      </c>
      <c r="R158" s="7">
        <f>Table1[[#This Row],[Số còn phải thu ĐK]]+Table1[[#This Row],[Giá Trị HD sau CK]]-Table1[[#This Row],[Số tiền đã thu]]</f>
        <v>0</v>
      </c>
      <c r="S158" s="6">
        <f>IF(Table1[[#This Row],[Ngày hóa đơn]]&lt;&gt;"",Table1[[#This Row],[Ngày hóa đơn]],IF(Table1[[#This Row],[Ngày hạch toán]]&lt;&gt;"",Table1[[#This Row],[Ngày hạch toán]],""))</f>
        <v>46009</v>
      </c>
      <c r="T158" s="7"/>
      <c r="U158" s="6">
        <f>IF(Table1[[#This Row],[Ngày tính CN]]="","",S158+T158)</f>
        <v>46009</v>
      </c>
      <c r="V158" s="32">
        <f ca="1">IF(Table1[[#This Row],[Hạn thanh toán]]="","",IF((U158-NOW())&lt;0,0,(U158-NOW())))</f>
        <v>0</v>
      </c>
      <c r="W158" s="32"/>
      <c r="X158" s="32" t="str">
        <f t="shared" ca="1" si="11"/>
        <v/>
      </c>
      <c r="Y158" s="2" t="str">
        <f t="shared" si="12"/>
        <v>Đã thanh toán</v>
      </c>
      <c r="Z158" s="42">
        <f t="shared" si="13"/>
        <v>46009</v>
      </c>
      <c r="AA158" s="42">
        <f t="shared" si="14"/>
        <v>46048</v>
      </c>
      <c r="AD158" s="2" t="str">
        <f>VLOOKUP($A158,MA_KH!$A:$Q,MA_KH!O$1,0)</f>
        <v>MEGA</v>
      </c>
      <c r="AE158" s="2" t="str">
        <f>VLOOKUP($A158,MA_KH!$A:$Q,MA_KH!P$1,0)</f>
        <v>CÔNG TY TNHH MM MEGA MARKET (VIỆT NAM)</v>
      </c>
      <c r="AG158" s="2" t="str">
        <f>(Table1[[#This Row],[Số hóa đơn]])&amp;IF(OR(Table1[[#This Row],[Phân loại]]="Hàng trả",Table1[[#This Row],[Phân loại]]="Giảm công nợ"),-Table1[[#This Row],[Tổng giá trị]],Table1[[#This Row],[Tổng giá trị]])</f>
        <v>000858933193571</v>
      </c>
      <c r="AH158" s="6" t="e">
        <f>_xlfn.XLOOKUP(Table1[[#This Row],[Column1]],'Chi tiết tt Mega gửi'!P:P,'Chi tiết tt Mega gửi'!N:N)</f>
        <v>#N/A</v>
      </c>
    </row>
    <row r="159" spans="1:34" ht="25.5" customHeight="1" x14ac:dyDescent="0.2">
      <c r="A159" s="58" t="s">
        <v>189</v>
      </c>
      <c r="B159" s="58" t="s">
        <v>190</v>
      </c>
      <c r="C159" s="59">
        <v>46010</v>
      </c>
      <c r="D159" s="58" t="s">
        <v>14884</v>
      </c>
      <c r="E159" s="59">
        <v>46010</v>
      </c>
      <c r="F159" s="58" t="s">
        <v>18893</v>
      </c>
      <c r="G159" s="58" t="s">
        <v>14885</v>
      </c>
      <c r="H159" s="60">
        <v>1797050</v>
      </c>
      <c r="I159" s="61">
        <v>0</v>
      </c>
      <c r="J159" s="60">
        <v>143764</v>
      </c>
      <c r="K159" s="60">
        <v>1940814</v>
      </c>
      <c r="L159" s="64" t="s">
        <v>41</v>
      </c>
      <c r="M159" s="6">
        <v>46048</v>
      </c>
      <c r="O159" s="32">
        <f>IF(Table1[[#This Row],[Phân loại]]="Tồn đầu kỳ",Table1[[#This Row],[Tổng giá trị]],0)</f>
        <v>1940814</v>
      </c>
      <c r="P159" s="7">
        <f>IF(Table1[[#This Row],[Số còn phải thu ĐK]]&lt;&gt;0,0,IF(Table1[[#This Row],[Phân loại]]="Bán hàng",Table1[[#This Row],[Tổng giá trị]],-Table1[[#This Row],[Tổng giá trị]]))</f>
        <v>0</v>
      </c>
      <c r="Q159" s="32">
        <f t="shared" si="10"/>
        <v>1940814</v>
      </c>
      <c r="R159" s="7">
        <f>Table1[[#This Row],[Số còn phải thu ĐK]]+Table1[[#This Row],[Giá Trị HD sau CK]]-Table1[[#This Row],[Số tiền đã thu]]</f>
        <v>0</v>
      </c>
      <c r="S159" s="6">
        <f>IF(Table1[[#This Row],[Ngày hóa đơn]]&lt;&gt;"",Table1[[#This Row],[Ngày hóa đơn]],IF(Table1[[#This Row],[Ngày hạch toán]]&lt;&gt;"",Table1[[#This Row],[Ngày hạch toán]],""))</f>
        <v>46010</v>
      </c>
      <c r="T159" s="7"/>
      <c r="U159" s="6">
        <f>IF(Table1[[#This Row],[Ngày tính CN]]="","",S159+T159)</f>
        <v>46010</v>
      </c>
      <c r="V159" s="32">
        <f ca="1">IF(Table1[[#This Row],[Hạn thanh toán]]="","",IF((U159-NOW())&lt;0,0,(U159-NOW())))</f>
        <v>0</v>
      </c>
      <c r="W159" s="32"/>
      <c r="X159" s="32" t="str">
        <f t="shared" ca="1" si="11"/>
        <v/>
      </c>
      <c r="Y159" s="2" t="str">
        <f t="shared" si="12"/>
        <v>Đã thanh toán</v>
      </c>
      <c r="Z159" s="42">
        <f t="shared" si="13"/>
        <v>46010</v>
      </c>
      <c r="AA159" s="42">
        <f t="shared" si="14"/>
        <v>46048</v>
      </c>
      <c r="AD159" s="2" t="str">
        <f>VLOOKUP($A159,MA_KH!$A:$Q,MA_KH!O$1,0)</f>
        <v>MEGA</v>
      </c>
      <c r="AE159" s="2" t="str">
        <f>VLOOKUP($A159,MA_KH!$A:$Q,MA_KH!P$1,0)</f>
        <v>CÔNG TY TNHH MM MEGA MARKET (VIỆT NAM)</v>
      </c>
      <c r="AG159" s="2" t="str">
        <f>(Table1[[#This Row],[Số hóa đơn]])&amp;IF(OR(Table1[[#This Row],[Phân loại]]="Hàng trả",Table1[[#This Row],[Phân loại]]="Giảm công nợ"),-Table1[[#This Row],[Tổng giá trị]],Table1[[#This Row],[Tổng giá trị]])</f>
        <v>000859431940814</v>
      </c>
      <c r="AH159" s="6" t="e">
        <f>_xlfn.XLOOKUP(Table1[[#This Row],[Column1]],'Chi tiết tt Mega gửi'!P:P,'Chi tiết tt Mega gửi'!N:N)</f>
        <v>#N/A</v>
      </c>
    </row>
    <row r="160" spans="1:34" ht="25.5" customHeight="1" x14ac:dyDescent="0.2">
      <c r="A160" s="54" t="s">
        <v>101</v>
      </c>
      <c r="B160" s="54" t="s">
        <v>102</v>
      </c>
      <c r="C160" s="55">
        <v>46011</v>
      </c>
      <c r="D160" s="54" t="s">
        <v>14886</v>
      </c>
      <c r="E160" s="55">
        <v>46011</v>
      </c>
      <c r="F160" s="54" t="s">
        <v>18894</v>
      </c>
      <c r="G160" s="54" t="s">
        <v>14887</v>
      </c>
      <c r="H160" s="56">
        <v>3492740</v>
      </c>
      <c r="I160" s="57">
        <v>0</v>
      </c>
      <c r="J160" s="56">
        <v>279419</v>
      </c>
      <c r="K160" s="56">
        <v>3772159</v>
      </c>
      <c r="L160" s="64" t="s">
        <v>41</v>
      </c>
      <c r="M160" s="6">
        <v>46063</v>
      </c>
      <c r="O160" s="32">
        <f>IF(Table1[[#This Row],[Phân loại]]="Tồn đầu kỳ",Table1[[#This Row],[Tổng giá trị]],0)</f>
        <v>3772159</v>
      </c>
      <c r="P160" s="7">
        <f>IF(Table1[[#This Row],[Số còn phải thu ĐK]]&lt;&gt;0,0,IF(Table1[[#This Row],[Phân loại]]="Bán hàng",Table1[[#This Row],[Tổng giá trị]],-Table1[[#This Row],[Tổng giá trị]]))</f>
        <v>0</v>
      </c>
      <c r="Q160" s="32">
        <f t="shared" si="10"/>
        <v>3772159</v>
      </c>
      <c r="R160" s="7">
        <f>Table1[[#This Row],[Số còn phải thu ĐK]]+Table1[[#This Row],[Giá Trị HD sau CK]]-Table1[[#This Row],[Số tiền đã thu]]</f>
        <v>0</v>
      </c>
      <c r="S160" s="6">
        <f>IF(Table1[[#This Row],[Ngày hóa đơn]]&lt;&gt;"",Table1[[#This Row],[Ngày hóa đơn]],IF(Table1[[#This Row],[Ngày hạch toán]]&lt;&gt;"",Table1[[#This Row],[Ngày hạch toán]],""))</f>
        <v>46011</v>
      </c>
      <c r="T160" s="7"/>
      <c r="U160" s="6">
        <f>IF(Table1[[#This Row],[Ngày tính CN]]="","",S160+T160)</f>
        <v>46011</v>
      </c>
      <c r="V160" s="32">
        <f ca="1">IF(Table1[[#This Row],[Hạn thanh toán]]="","",IF((U160-NOW())&lt;0,0,(U160-NOW())))</f>
        <v>0</v>
      </c>
      <c r="W160" s="32"/>
      <c r="X160" s="32" t="str">
        <f t="shared" ca="1" si="11"/>
        <v/>
      </c>
      <c r="Y160" s="2" t="str">
        <f t="shared" si="12"/>
        <v>Đã thanh toán</v>
      </c>
      <c r="Z160" s="42">
        <f t="shared" si="13"/>
        <v>46011</v>
      </c>
      <c r="AA160" s="42">
        <f t="shared" si="14"/>
        <v>46063</v>
      </c>
      <c r="AD160" s="2" t="str">
        <f>VLOOKUP($A160,MA_KH!$A:$Q,MA_KH!O$1,0)</f>
        <v>MEGA</v>
      </c>
      <c r="AE160" s="2" t="str">
        <f>VLOOKUP($A160,MA_KH!$A:$Q,MA_KH!P$1,0)</f>
        <v>CÔNG TY TNHH MM MEGA MARKET (VIỆT NAM)</v>
      </c>
      <c r="AG160" s="2" t="str">
        <f>(Table1[[#This Row],[Số hóa đơn]])&amp;IF(OR(Table1[[#This Row],[Phân loại]]="Hàng trả",Table1[[#This Row],[Phân loại]]="Giảm công nợ"),-Table1[[#This Row],[Tổng giá trị]],Table1[[#This Row],[Tổng giá trị]])</f>
        <v>000889763772159</v>
      </c>
      <c r="AH160" s="6" t="e">
        <f>_xlfn.XLOOKUP(Table1[[#This Row],[Column1]],'Chi tiết tt Mega gửi'!P:P,'Chi tiết tt Mega gửi'!N:N)</f>
        <v>#N/A</v>
      </c>
    </row>
    <row r="161" spans="1:34" ht="25.5" customHeight="1" x14ac:dyDescent="0.2">
      <c r="A161" s="58" t="s">
        <v>101</v>
      </c>
      <c r="B161" s="58" t="s">
        <v>102</v>
      </c>
      <c r="C161" s="59">
        <v>46011</v>
      </c>
      <c r="D161" s="58" t="s">
        <v>14888</v>
      </c>
      <c r="E161" s="59">
        <v>46011</v>
      </c>
      <c r="F161" s="58" t="s">
        <v>18895</v>
      </c>
      <c r="G161" s="58" t="s">
        <v>14889</v>
      </c>
      <c r="H161" s="60">
        <v>501830</v>
      </c>
      <c r="I161" s="61">
        <v>0</v>
      </c>
      <c r="J161" s="60">
        <v>40146</v>
      </c>
      <c r="K161" s="60">
        <v>541976</v>
      </c>
      <c r="L161" s="64" t="s">
        <v>41</v>
      </c>
      <c r="M161" s="6">
        <v>46063</v>
      </c>
      <c r="O161" s="32">
        <f>IF(Table1[[#This Row],[Phân loại]]="Tồn đầu kỳ",Table1[[#This Row],[Tổng giá trị]],0)</f>
        <v>541976</v>
      </c>
      <c r="P161" s="7">
        <f>IF(Table1[[#This Row],[Số còn phải thu ĐK]]&lt;&gt;0,0,IF(Table1[[#This Row],[Phân loại]]="Bán hàng",Table1[[#This Row],[Tổng giá trị]],-Table1[[#This Row],[Tổng giá trị]]))</f>
        <v>0</v>
      </c>
      <c r="Q161" s="32">
        <f t="shared" si="10"/>
        <v>541976</v>
      </c>
      <c r="R161" s="7">
        <f>Table1[[#This Row],[Số còn phải thu ĐK]]+Table1[[#This Row],[Giá Trị HD sau CK]]-Table1[[#This Row],[Số tiền đã thu]]</f>
        <v>0</v>
      </c>
      <c r="S161" s="6">
        <f>IF(Table1[[#This Row],[Ngày hóa đơn]]&lt;&gt;"",Table1[[#This Row],[Ngày hóa đơn]],IF(Table1[[#This Row],[Ngày hạch toán]]&lt;&gt;"",Table1[[#This Row],[Ngày hạch toán]],""))</f>
        <v>46011</v>
      </c>
      <c r="T161" s="7"/>
      <c r="U161" s="6">
        <f>IF(Table1[[#This Row],[Ngày tính CN]]="","",S161+T161)</f>
        <v>46011</v>
      </c>
      <c r="V161" s="32">
        <f ca="1">IF(Table1[[#This Row],[Hạn thanh toán]]="","",IF((U161-NOW())&lt;0,0,(U161-NOW())))</f>
        <v>0</v>
      </c>
      <c r="W161" s="32"/>
      <c r="X161" s="32" t="str">
        <f t="shared" ca="1" si="11"/>
        <v/>
      </c>
      <c r="Y161" s="2" t="str">
        <f t="shared" si="12"/>
        <v>Đã thanh toán</v>
      </c>
      <c r="Z161" s="42">
        <f t="shared" si="13"/>
        <v>46011</v>
      </c>
      <c r="AA161" s="42">
        <f t="shared" si="14"/>
        <v>46063</v>
      </c>
      <c r="AD161" s="2" t="str">
        <f>VLOOKUP($A161,MA_KH!$A:$Q,MA_KH!O$1,0)</f>
        <v>MEGA</v>
      </c>
      <c r="AE161" s="2" t="str">
        <f>VLOOKUP($A161,MA_KH!$A:$Q,MA_KH!P$1,0)</f>
        <v>CÔNG TY TNHH MM MEGA MARKET (VIỆT NAM)</v>
      </c>
      <c r="AG161" s="2" t="str">
        <f>(Table1[[#This Row],[Số hóa đơn]])&amp;IF(OR(Table1[[#This Row],[Phân loại]]="Hàng trả",Table1[[#This Row],[Phân loại]]="Giảm công nợ"),-Table1[[#This Row],[Tổng giá trị]],Table1[[#This Row],[Tổng giá trị]])</f>
        <v>00088978541976</v>
      </c>
      <c r="AH161" s="6" t="e">
        <f>_xlfn.XLOOKUP(Table1[[#This Row],[Column1]],'Chi tiết tt Mega gửi'!P:P,'Chi tiết tt Mega gửi'!N:N)</f>
        <v>#N/A</v>
      </c>
    </row>
    <row r="162" spans="1:34" ht="25.5" customHeight="1" x14ac:dyDescent="0.2">
      <c r="A162" s="54" t="s">
        <v>191</v>
      </c>
      <c r="B162" s="54" t="s">
        <v>192</v>
      </c>
      <c r="C162" s="55">
        <v>46013</v>
      </c>
      <c r="D162" s="54" t="s">
        <v>14802</v>
      </c>
      <c r="E162" s="55">
        <v>46013</v>
      </c>
      <c r="F162" s="54" t="s">
        <v>18896</v>
      </c>
      <c r="G162" s="54" t="s">
        <v>14803</v>
      </c>
      <c r="H162" s="56">
        <v>932890</v>
      </c>
      <c r="I162" s="57">
        <v>0</v>
      </c>
      <c r="J162" s="56">
        <v>74631</v>
      </c>
      <c r="K162" s="56">
        <v>1007521</v>
      </c>
      <c r="L162" s="64" t="s">
        <v>41</v>
      </c>
      <c r="M162" s="6">
        <v>46063</v>
      </c>
      <c r="O162" s="32">
        <f>IF(Table1[[#This Row],[Phân loại]]="Tồn đầu kỳ",Table1[[#This Row],[Tổng giá trị]],0)</f>
        <v>1007521</v>
      </c>
      <c r="P162" s="7">
        <f>IF(Table1[[#This Row],[Số còn phải thu ĐK]]&lt;&gt;0,0,IF(Table1[[#This Row],[Phân loại]]="Bán hàng",Table1[[#This Row],[Tổng giá trị]],-Table1[[#This Row],[Tổng giá trị]]))</f>
        <v>0</v>
      </c>
      <c r="Q162" s="32">
        <f t="shared" si="10"/>
        <v>1007521</v>
      </c>
      <c r="R162" s="7">
        <f>Table1[[#This Row],[Số còn phải thu ĐK]]+Table1[[#This Row],[Giá Trị HD sau CK]]-Table1[[#This Row],[Số tiền đã thu]]</f>
        <v>0</v>
      </c>
      <c r="S162" s="6">
        <f>IF(Table1[[#This Row],[Ngày hóa đơn]]&lt;&gt;"",Table1[[#This Row],[Ngày hóa đơn]],IF(Table1[[#This Row],[Ngày hạch toán]]&lt;&gt;"",Table1[[#This Row],[Ngày hạch toán]],""))</f>
        <v>46013</v>
      </c>
      <c r="T162" s="7"/>
      <c r="U162" s="6">
        <f>IF(Table1[[#This Row],[Ngày tính CN]]="","",S162+T162)</f>
        <v>46013</v>
      </c>
      <c r="V162" s="32">
        <f ca="1">IF(Table1[[#This Row],[Hạn thanh toán]]="","",IF((U162-NOW())&lt;0,0,(U162-NOW())))</f>
        <v>0</v>
      </c>
      <c r="W162" s="32"/>
      <c r="X162" s="32" t="str">
        <f t="shared" ca="1" si="11"/>
        <v/>
      </c>
      <c r="Y162" s="2" t="str">
        <f t="shared" si="12"/>
        <v>Đã thanh toán</v>
      </c>
      <c r="Z162" s="42">
        <f t="shared" si="13"/>
        <v>46013</v>
      </c>
      <c r="AA162" s="42">
        <f t="shared" si="14"/>
        <v>46063</v>
      </c>
      <c r="AD162" s="2" t="str">
        <f>VLOOKUP($A162,MA_KH!$A:$Q,MA_KH!O$1,0)</f>
        <v>MEGA</v>
      </c>
      <c r="AE162" s="2" t="str">
        <f>VLOOKUP($A162,MA_KH!$A:$Q,MA_KH!P$1,0)</f>
        <v>CÔNG TY TNHH MM MEGA MARKET (VIỆT NAM)</v>
      </c>
      <c r="AG162" s="2" t="str">
        <f>(Table1[[#This Row],[Số hóa đơn]])&amp;IF(OR(Table1[[#This Row],[Phân loại]]="Hàng trả",Table1[[#This Row],[Phân loại]]="Giảm công nợ"),-Table1[[#This Row],[Tổng giá trị]],Table1[[#This Row],[Tổng giá trị]])</f>
        <v>000861891007521</v>
      </c>
      <c r="AH162" s="6" t="e">
        <f>_xlfn.XLOOKUP(Table1[[#This Row],[Column1]],'Chi tiết tt Mega gửi'!P:P,'Chi tiết tt Mega gửi'!N:N)</f>
        <v>#N/A</v>
      </c>
    </row>
    <row r="163" spans="1:34" ht="25.5" customHeight="1" x14ac:dyDescent="0.2">
      <c r="A163" s="54" t="s">
        <v>195</v>
      </c>
      <c r="B163" s="54" t="s">
        <v>196</v>
      </c>
      <c r="C163" s="55">
        <v>46013</v>
      </c>
      <c r="D163" s="54" t="s">
        <v>14794</v>
      </c>
      <c r="E163" s="55">
        <v>46013</v>
      </c>
      <c r="F163" s="54" t="s">
        <v>18897</v>
      </c>
      <c r="G163" s="54" t="s">
        <v>14795</v>
      </c>
      <c r="H163" s="56">
        <v>1468620</v>
      </c>
      <c r="I163" s="57">
        <v>0</v>
      </c>
      <c r="J163" s="56">
        <v>117490</v>
      </c>
      <c r="K163" s="56">
        <v>1586110</v>
      </c>
      <c r="L163" s="64" t="s">
        <v>41</v>
      </c>
      <c r="M163" s="6">
        <v>46063</v>
      </c>
      <c r="O163" s="32">
        <f>IF(Table1[[#This Row],[Phân loại]]="Tồn đầu kỳ",Table1[[#This Row],[Tổng giá trị]],0)</f>
        <v>1586110</v>
      </c>
      <c r="P163" s="7">
        <f>IF(Table1[[#This Row],[Số còn phải thu ĐK]]&lt;&gt;0,0,IF(Table1[[#This Row],[Phân loại]]="Bán hàng",Table1[[#This Row],[Tổng giá trị]],-Table1[[#This Row],[Tổng giá trị]]))</f>
        <v>0</v>
      </c>
      <c r="Q163" s="32">
        <f t="shared" si="10"/>
        <v>1586110</v>
      </c>
      <c r="R163" s="7">
        <f>Table1[[#This Row],[Số còn phải thu ĐK]]+Table1[[#This Row],[Giá Trị HD sau CK]]-Table1[[#This Row],[Số tiền đã thu]]</f>
        <v>0</v>
      </c>
      <c r="S163" s="6">
        <f>IF(Table1[[#This Row],[Ngày hóa đơn]]&lt;&gt;"",Table1[[#This Row],[Ngày hóa đơn]],IF(Table1[[#This Row],[Ngày hạch toán]]&lt;&gt;"",Table1[[#This Row],[Ngày hạch toán]],""))</f>
        <v>46013</v>
      </c>
      <c r="T163" s="7"/>
      <c r="U163" s="6">
        <f>IF(Table1[[#This Row],[Ngày tính CN]]="","",S163+T163)</f>
        <v>46013</v>
      </c>
      <c r="V163" s="32">
        <f ca="1">IF(Table1[[#This Row],[Hạn thanh toán]]="","",IF((U163-NOW())&lt;0,0,(U163-NOW())))</f>
        <v>0</v>
      </c>
      <c r="W163" s="32"/>
      <c r="X163" s="32" t="str">
        <f t="shared" ca="1" si="11"/>
        <v/>
      </c>
      <c r="Y163" s="2" t="str">
        <f t="shared" si="12"/>
        <v>Đã thanh toán</v>
      </c>
      <c r="Z163" s="42">
        <f t="shared" si="13"/>
        <v>46013</v>
      </c>
      <c r="AA163" s="42">
        <f t="shared" si="14"/>
        <v>46063</v>
      </c>
      <c r="AD163" s="2" t="str">
        <f>VLOOKUP($A163,MA_KH!$A:$Q,MA_KH!O$1,0)</f>
        <v>MEGA</v>
      </c>
      <c r="AE163" s="2" t="str">
        <f>VLOOKUP($A163,MA_KH!$A:$Q,MA_KH!P$1,0)</f>
        <v>CÔNG TY TNHH MM MEGA MARKET (VIỆT NAM)</v>
      </c>
      <c r="AG163" s="2" t="str">
        <f>(Table1[[#This Row],[Số hóa đơn]])&amp;IF(OR(Table1[[#This Row],[Phân loại]]="Hàng trả",Table1[[#This Row],[Phân loại]]="Giảm công nợ"),-Table1[[#This Row],[Tổng giá trị]],Table1[[#This Row],[Tổng giá trị]])</f>
        <v>000861901586110</v>
      </c>
      <c r="AH163" s="6" t="e">
        <f>_xlfn.XLOOKUP(Table1[[#This Row],[Column1]],'Chi tiết tt Mega gửi'!P:P,'Chi tiết tt Mega gửi'!N:N)</f>
        <v>#N/A</v>
      </c>
    </row>
    <row r="164" spans="1:34" ht="25.5" customHeight="1" x14ac:dyDescent="0.2">
      <c r="A164" s="54" t="s">
        <v>254</v>
      </c>
      <c r="B164" s="54" t="s">
        <v>255</v>
      </c>
      <c r="C164" s="55">
        <v>46013</v>
      </c>
      <c r="D164" s="54" t="s">
        <v>14792</v>
      </c>
      <c r="E164" s="55">
        <v>46013</v>
      </c>
      <c r="F164" s="54" t="s">
        <v>18898</v>
      </c>
      <c r="G164" s="54" t="s">
        <v>14793</v>
      </c>
      <c r="H164" s="56">
        <v>1425000</v>
      </c>
      <c r="I164" s="57">
        <v>0</v>
      </c>
      <c r="J164" s="56">
        <v>114000</v>
      </c>
      <c r="K164" s="56">
        <v>1539000</v>
      </c>
      <c r="L164" s="64" t="s">
        <v>41</v>
      </c>
      <c r="M164" s="6">
        <v>46063</v>
      </c>
      <c r="O164" s="32">
        <f>IF(Table1[[#This Row],[Phân loại]]="Tồn đầu kỳ",Table1[[#This Row],[Tổng giá trị]],0)</f>
        <v>1539000</v>
      </c>
      <c r="P164" s="7">
        <f>IF(Table1[[#This Row],[Số còn phải thu ĐK]]&lt;&gt;0,0,IF(Table1[[#This Row],[Phân loại]]="Bán hàng",Table1[[#This Row],[Tổng giá trị]],-Table1[[#This Row],[Tổng giá trị]]))</f>
        <v>0</v>
      </c>
      <c r="Q164" s="32">
        <f t="shared" si="10"/>
        <v>1539000</v>
      </c>
      <c r="R164" s="7">
        <f>Table1[[#This Row],[Số còn phải thu ĐK]]+Table1[[#This Row],[Giá Trị HD sau CK]]-Table1[[#This Row],[Số tiền đã thu]]</f>
        <v>0</v>
      </c>
      <c r="S164" s="6">
        <f>IF(Table1[[#This Row],[Ngày hóa đơn]]&lt;&gt;"",Table1[[#This Row],[Ngày hóa đơn]],IF(Table1[[#This Row],[Ngày hạch toán]]&lt;&gt;"",Table1[[#This Row],[Ngày hạch toán]],""))</f>
        <v>46013</v>
      </c>
      <c r="T164" s="7"/>
      <c r="U164" s="6">
        <f>IF(Table1[[#This Row],[Ngày tính CN]]="","",S164+T164)</f>
        <v>46013</v>
      </c>
      <c r="V164" s="32">
        <f ca="1">IF(Table1[[#This Row],[Hạn thanh toán]]="","",IF((U164-NOW())&lt;0,0,(U164-NOW())))</f>
        <v>0</v>
      </c>
      <c r="W164" s="32"/>
      <c r="X164" s="32" t="str">
        <f t="shared" ca="1" si="11"/>
        <v/>
      </c>
      <c r="Y164" s="2" t="str">
        <f t="shared" si="12"/>
        <v>Đã thanh toán</v>
      </c>
      <c r="Z164" s="42">
        <f t="shared" si="13"/>
        <v>46013</v>
      </c>
      <c r="AA164" s="42">
        <f t="shared" si="14"/>
        <v>46063</v>
      </c>
      <c r="AD164" s="2" t="str">
        <f>VLOOKUP($A164,MA_KH!$A:$Q,MA_KH!O$1,0)</f>
        <v>MEGA</v>
      </c>
      <c r="AE164" s="2" t="str">
        <f>VLOOKUP($A164,MA_KH!$A:$Q,MA_KH!P$1,0)</f>
        <v>CÔNG TY TNHH MM MEGA MARKET (VIỆT NAM)</v>
      </c>
      <c r="AG164" s="2" t="str">
        <f>(Table1[[#This Row],[Số hóa đơn]])&amp;IF(OR(Table1[[#This Row],[Phân loại]]="Hàng trả",Table1[[#This Row],[Phân loại]]="Giảm công nợ"),-Table1[[#This Row],[Tổng giá trị]],Table1[[#This Row],[Tổng giá trị]])</f>
        <v>000861911539000</v>
      </c>
      <c r="AH164" s="6" t="e">
        <f>_xlfn.XLOOKUP(Table1[[#This Row],[Column1]],'Chi tiết tt Mega gửi'!P:P,'Chi tiết tt Mega gửi'!N:N)</f>
        <v>#N/A</v>
      </c>
    </row>
    <row r="165" spans="1:34" ht="25.5" customHeight="1" x14ac:dyDescent="0.2">
      <c r="A165" s="54" t="s">
        <v>197</v>
      </c>
      <c r="B165" s="54" t="s">
        <v>198</v>
      </c>
      <c r="C165" s="55">
        <v>46013</v>
      </c>
      <c r="D165" s="54" t="s">
        <v>14790</v>
      </c>
      <c r="E165" s="55">
        <v>46013</v>
      </c>
      <c r="F165" s="54" t="s">
        <v>18899</v>
      </c>
      <c r="G165" s="54" t="s">
        <v>14791</v>
      </c>
      <c r="H165" s="56">
        <v>2024120</v>
      </c>
      <c r="I165" s="57">
        <v>0</v>
      </c>
      <c r="J165" s="56">
        <v>161930</v>
      </c>
      <c r="K165" s="56">
        <v>2186050</v>
      </c>
      <c r="L165" s="64" t="s">
        <v>41</v>
      </c>
      <c r="M165" s="6">
        <v>46063</v>
      </c>
      <c r="O165" s="32">
        <f>IF(Table1[[#This Row],[Phân loại]]="Tồn đầu kỳ",Table1[[#This Row],[Tổng giá trị]],0)</f>
        <v>2186050</v>
      </c>
      <c r="P165" s="7">
        <f>IF(Table1[[#This Row],[Số còn phải thu ĐK]]&lt;&gt;0,0,IF(Table1[[#This Row],[Phân loại]]="Bán hàng",Table1[[#This Row],[Tổng giá trị]],-Table1[[#This Row],[Tổng giá trị]]))</f>
        <v>0</v>
      </c>
      <c r="Q165" s="32">
        <f t="shared" si="10"/>
        <v>2186050</v>
      </c>
      <c r="R165" s="7">
        <f>Table1[[#This Row],[Số còn phải thu ĐK]]+Table1[[#This Row],[Giá Trị HD sau CK]]-Table1[[#This Row],[Số tiền đã thu]]</f>
        <v>0</v>
      </c>
      <c r="S165" s="6">
        <f>IF(Table1[[#This Row],[Ngày hóa đơn]]&lt;&gt;"",Table1[[#This Row],[Ngày hóa đơn]],IF(Table1[[#This Row],[Ngày hạch toán]]&lt;&gt;"",Table1[[#This Row],[Ngày hạch toán]],""))</f>
        <v>46013</v>
      </c>
      <c r="T165" s="7"/>
      <c r="U165" s="6">
        <f>IF(Table1[[#This Row],[Ngày tính CN]]="","",S165+T165)</f>
        <v>46013</v>
      </c>
      <c r="V165" s="32">
        <f ca="1">IF(Table1[[#This Row],[Hạn thanh toán]]="","",IF((U165-NOW())&lt;0,0,(U165-NOW())))</f>
        <v>0</v>
      </c>
      <c r="W165" s="32"/>
      <c r="X165" s="32" t="str">
        <f t="shared" ca="1" si="11"/>
        <v/>
      </c>
      <c r="Y165" s="2" t="str">
        <f t="shared" si="12"/>
        <v>Đã thanh toán</v>
      </c>
      <c r="Z165" s="42">
        <f t="shared" si="13"/>
        <v>46013</v>
      </c>
      <c r="AA165" s="42">
        <f t="shared" si="14"/>
        <v>46063</v>
      </c>
      <c r="AD165" s="2" t="str">
        <f>VLOOKUP($A165,MA_KH!$A:$Q,MA_KH!O$1,0)</f>
        <v>MEGA</v>
      </c>
      <c r="AE165" s="2" t="str">
        <f>VLOOKUP($A165,MA_KH!$A:$Q,MA_KH!P$1,0)</f>
        <v>CÔNG TY TNHH MM MEGA MARKET (VIỆT NAM)</v>
      </c>
      <c r="AG165" s="2" t="str">
        <f>(Table1[[#This Row],[Số hóa đơn]])&amp;IF(OR(Table1[[#This Row],[Phân loại]]="Hàng trả",Table1[[#This Row],[Phân loại]]="Giảm công nợ"),-Table1[[#This Row],[Tổng giá trị]],Table1[[#This Row],[Tổng giá trị]])</f>
        <v>000861922186050</v>
      </c>
      <c r="AH165" s="6" t="e">
        <f>_xlfn.XLOOKUP(Table1[[#This Row],[Column1]],'Chi tiết tt Mega gửi'!P:P,'Chi tiết tt Mega gửi'!N:N)</f>
        <v>#N/A</v>
      </c>
    </row>
    <row r="166" spans="1:34" ht="25.5" customHeight="1" x14ac:dyDescent="0.2">
      <c r="A166" s="54" t="s">
        <v>385</v>
      </c>
      <c r="B166" s="54" t="s">
        <v>386</v>
      </c>
      <c r="C166" s="55">
        <v>46013</v>
      </c>
      <c r="D166" s="54" t="s">
        <v>14798</v>
      </c>
      <c r="E166" s="55">
        <v>46013</v>
      </c>
      <c r="F166" s="54" t="s">
        <v>18900</v>
      </c>
      <c r="G166" s="54" t="s">
        <v>14799</v>
      </c>
      <c r="H166" s="56">
        <v>3284100</v>
      </c>
      <c r="I166" s="57">
        <v>0</v>
      </c>
      <c r="J166" s="56">
        <v>262728</v>
      </c>
      <c r="K166" s="56">
        <v>3546828</v>
      </c>
      <c r="L166" s="64" t="s">
        <v>41</v>
      </c>
      <c r="M166" s="6">
        <v>46063</v>
      </c>
      <c r="O166" s="32">
        <f>IF(Table1[[#This Row],[Phân loại]]="Tồn đầu kỳ",Table1[[#This Row],[Tổng giá trị]],0)</f>
        <v>3546828</v>
      </c>
      <c r="P166" s="7">
        <f>IF(Table1[[#This Row],[Số còn phải thu ĐK]]&lt;&gt;0,0,IF(Table1[[#This Row],[Phân loại]]="Bán hàng",Table1[[#This Row],[Tổng giá trị]],-Table1[[#This Row],[Tổng giá trị]]))</f>
        <v>0</v>
      </c>
      <c r="Q166" s="32">
        <f t="shared" si="10"/>
        <v>3546828</v>
      </c>
      <c r="R166" s="7">
        <f>Table1[[#This Row],[Số còn phải thu ĐK]]+Table1[[#This Row],[Giá Trị HD sau CK]]-Table1[[#This Row],[Số tiền đã thu]]</f>
        <v>0</v>
      </c>
      <c r="S166" s="6">
        <f>IF(Table1[[#This Row],[Ngày hóa đơn]]&lt;&gt;"",Table1[[#This Row],[Ngày hóa đơn]],IF(Table1[[#This Row],[Ngày hạch toán]]&lt;&gt;"",Table1[[#This Row],[Ngày hạch toán]],""))</f>
        <v>46013</v>
      </c>
      <c r="T166" s="7"/>
      <c r="U166" s="6">
        <f>IF(Table1[[#This Row],[Ngày tính CN]]="","",S166+T166)</f>
        <v>46013</v>
      </c>
      <c r="V166" s="32">
        <f ca="1">IF(Table1[[#This Row],[Hạn thanh toán]]="","",IF((U166-NOW())&lt;0,0,(U166-NOW())))</f>
        <v>0</v>
      </c>
      <c r="W166" s="32"/>
      <c r="X166" s="32" t="str">
        <f t="shared" ca="1" si="11"/>
        <v/>
      </c>
      <c r="Y166" s="2" t="str">
        <f t="shared" si="12"/>
        <v>Đã thanh toán</v>
      </c>
      <c r="Z166" s="42">
        <f t="shared" si="13"/>
        <v>46013</v>
      </c>
      <c r="AA166" s="42">
        <f t="shared" si="14"/>
        <v>46063</v>
      </c>
      <c r="AD166" s="2" t="str">
        <f>VLOOKUP($A166,MA_KH!$A:$Q,MA_KH!O$1,0)</f>
        <v>MEGA</v>
      </c>
      <c r="AE166" s="2" t="str">
        <f>VLOOKUP($A166,MA_KH!$A:$Q,MA_KH!P$1,0)</f>
        <v>CÔNG TY TNHH MM MEGA MARKET (VIỆT NAM)</v>
      </c>
      <c r="AG166" s="2" t="str">
        <f>(Table1[[#This Row],[Số hóa đơn]])&amp;IF(OR(Table1[[#This Row],[Phân loại]]="Hàng trả",Table1[[#This Row],[Phân loại]]="Giảm công nợ"),-Table1[[#This Row],[Tổng giá trị]],Table1[[#This Row],[Tổng giá trị]])</f>
        <v>000861933546828</v>
      </c>
      <c r="AH166" s="6" t="e">
        <f>_xlfn.XLOOKUP(Table1[[#This Row],[Column1]],'Chi tiết tt Mega gửi'!P:P,'Chi tiết tt Mega gửi'!N:N)</f>
        <v>#N/A</v>
      </c>
    </row>
    <row r="167" spans="1:34" ht="25.5" customHeight="1" x14ac:dyDescent="0.2">
      <c r="A167" s="54" t="s">
        <v>199</v>
      </c>
      <c r="B167" s="54" t="s">
        <v>200</v>
      </c>
      <c r="C167" s="55">
        <v>46013</v>
      </c>
      <c r="D167" s="54" t="s">
        <v>14796</v>
      </c>
      <c r="E167" s="55">
        <v>46013</v>
      </c>
      <c r="F167" s="54" t="s">
        <v>18901</v>
      </c>
      <c r="G167" s="54" t="s">
        <v>14797</v>
      </c>
      <c r="H167" s="56">
        <v>1719535</v>
      </c>
      <c r="I167" s="57">
        <v>0</v>
      </c>
      <c r="J167" s="56">
        <v>137563</v>
      </c>
      <c r="K167" s="56">
        <v>1857098</v>
      </c>
      <c r="L167" s="64" t="s">
        <v>41</v>
      </c>
      <c r="M167" s="6">
        <v>46063</v>
      </c>
      <c r="O167" s="32">
        <f>IF(Table1[[#This Row],[Phân loại]]="Tồn đầu kỳ",Table1[[#This Row],[Tổng giá trị]],0)</f>
        <v>1857098</v>
      </c>
      <c r="P167" s="7">
        <f>IF(Table1[[#This Row],[Số còn phải thu ĐK]]&lt;&gt;0,0,IF(Table1[[#This Row],[Phân loại]]="Bán hàng",Table1[[#This Row],[Tổng giá trị]],-Table1[[#This Row],[Tổng giá trị]]))</f>
        <v>0</v>
      </c>
      <c r="Q167" s="32">
        <f t="shared" si="10"/>
        <v>1857098</v>
      </c>
      <c r="R167" s="7">
        <f>Table1[[#This Row],[Số còn phải thu ĐK]]+Table1[[#This Row],[Giá Trị HD sau CK]]-Table1[[#This Row],[Số tiền đã thu]]</f>
        <v>0</v>
      </c>
      <c r="S167" s="6">
        <f>IF(Table1[[#This Row],[Ngày hóa đơn]]&lt;&gt;"",Table1[[#This Row],[Ngày hóa đơn]],IF(Table1[[#This Row],[Ngày hạch toán]]&lt;&gt;"",Table1[[#This Row],[Ngày hạch toán]],""))</f>
        <v>46013</v>
      </c>
      <c r="T167" s="7"/>
      <c r="U167" s="6">
        <f>IF(Table1[[#This Row],[Ngày tính CN]]="","",S167+T167)</f>
        <v>46013</v>
      </c>
      <c r="V167" s="32">
        <f ca="1">IF(Table1[[#This Row],[Hạn thanh toán]]="","",IF((U167-NOW())&lt;0,0,(U167-NOW())))</f>
        <v>0</v>
      </c>
      <c r="W167" s="32"/>
      <c r="X167" s="32" t="str">
        <f t="shared" ca="1" si="11"/>
        <v/>
      </c>
      <c r="Y167" s="2" t="str">
        <f t="shared" si="12"/>
        <v>Đã thanh toán</v>
      </c>
      <c r="Z167" s="42">
        <f t="shared" si="13"/>
        <v>46013</v>
      </c>
      <c r="AA167" s="42">
        <f t="shared" si="14"/>
        <v>46063</v>
      </c>
      <c r="AD167" s="2" t="str">
        <f>VLOOKUP($A167,MA_KH!$A:$Q,MA_KH!O$1,0)</f>
        <v>MEGA</v>
      </c>
      <c r="AE167" s="2" t="str">
        <f>VLOOKUP($A167,MA_KH!$A:$Q,MA_KH!P$1,0)</f>
        <v>CÔNG TY TNHH MM MEGA MARKET (VIỆT NAM)</v>
      </c>
      <c r="AG167" s="2" t="str">
        <f>(Table1[[#This Row],[Số hóa đơn]])&amp;IF(OR(Table1[[#This Row],[Phân loại]]="Hàng trả",Table1[[#This Row],[Phân loại]]="Giảm công nợ"),-Table1[[#This Row],[Tổng giá trị]],Table1[[#This Row],[Tổng giá trị]])</f>
        <v>000861941857098</v>
      </c>
      <c r="AH167" s="6" t="e">
        <f>_xlfn.XLOOKUP(Table1[[#This Row],[Column1]],'Chi tiết tt Mega gửi'!P:P,'Chi tiết tt Mega gửi'!N:N)</f>
        <v>#N/A</v>
      </c>
    </row>
    <row r="168" spans="1:34" ht="25.5" customHeight="1" x14ac:dyDescent="0.2">
      <c r="A168" s="58" t="s">
        <v>295</v>
      </c>
      <c r="B168" s="58" t="s">
        <v>296</v>
      </c>
      <c r="C168" s="59">
        <v>46013</v>
      </c>
      <c r="D168" s="58" t="s">
        <v>14800</v>
      </c>
      <c r="E168" s="59">
        <v>46013</v>
      </c>
      <c r="F168" s="58" t="s">
        <v>18902</v>
      </c>
      <c r="G168" s="58" t="s">
        <v>14801</v>
      </c>
      <c r="H168" s="60">
        <v>501830</v>
      </c>
      <c r="I168" s="61">
        <v>0</v>
      </c>
      <c r="J168" s="60">
        <v>40146</v>
      </c>
      <c r="K168" s="60">
        <v>541976</v>
      </c>
      <c r="L168" s="64" t="s">
        <v>41</v>
      </c>
      <c r="M168" s="6">
        <v>46063</v>
      </c>
      <c r="O168" s="32">
        <f>IF(Table1[[#This Row],[Phân loại]]="Tồn đầu kỳ",Table1[[#This Row],[Tổng giá trị]],0)</f>
        <v>541976</v>
      </c>
      <c r="P168" s="7">
        <f>IF(Table1[[#This Row],[Số còn phải thu ĐK]]&lt;&gt;0,0,IF(Table1[[#This Row],[Phân loại]]="Bán hàng",Table1[[#This Row],[Tổng giá trị]],-Table1[[#This Row],[Tổng giá trị]]))</f>
        <v>0</v>
      </c>
      <c r="Q168" s="32">
        <f t="shared" si="10"/>
        <v>541976</v>
      </c>
      <c r="R168" s="7">
        <f>Table1[[#This Row],[Số còn phải thu ĐK]]+Table1[[#This Row],[Giá Trị HD sau CK]]-Table1[[#This Row],[Số tiền đã thu]]</f>
        <v>0</v>
      </c>
      <c r="S168" s="6">
        <f>IF(Table1[[#This Row],[Ngày hóa đơn]]&lt;&gt;"",Table1[[#This Row],[Ngày hóa đơn]],IF(Table1[[#This Row],[Ngày hạch toán]]&lt;&gt;"",Table1[[#This Row],[Ngày hạch toán]],""))</f>
        <v>46013</v>
      </c>
      <c r="T168" s="7"/>
      <c r="U168" s="6">
        <f>IF(Table1[[#This Row],[Ngày tính CN]]="","",S168+T168)</f>
        <v>46013</v>
      </c>
      <c r="V168" s="32">
        <f ca="1">IF(Table1[[#This Row],[Hạn thanh toán]]="","",IF((U168-NOW())&lt;0,0,(U168-NOW())))</f>
        <v>0</v>
      </c>
      <c r="W168" s="32"/>
      <c r="X168" s="32" t="str">
        <f t="shared" ca="1" si="11"/>
        <v/>
      </c>
      <c r="Y168" s="2" t="str">
        <f t="shared" si="12"/>
        <v>Đã thanh toán</v>
      </c>
      <c r="Z168" s="42">
        <f t="shared" si="13"/>
        <v>46013</v>
      </c>
      <c r="AA168" s="42">
        <f t="shared" si="14"/>
        <v>46063</v>
      </c>
      <c r="AD168" s="2" t="str">
        <f>VLOOKUP($A168,MA_KH!$A:$Q,MA_KH!O$1,0)</f>
        <v>MEGA</v>
      </c>
      <c r="AE168" s="2" t="str">
        <f>VLOOKUP($A168,MA_KH!$A:$Q,MA_KH!P$1,0)</f>
        <v>CÔNG TY TNHH MM MEGA MARKET (VIỆT NAM)</v>
      </c>
      <c r="AG168" s="2" t="str">
        <f>(Table1[[#This Row],[Số hóa đơn]])&amp;IF(OR(Table1[[#This Row],[Phân loại]]="Hàng trả",Table1[[#This Row],[Phân loại]]="Giảm công nợ"),-Table1[[#This Row],[Tổng giá trị]],Table1[[#This Row],[Tổng giá trị]])</f>
        <v>00086195541976</v>
      </c>
      <c r="AH168" s="6" t="e">
        <f>_xlfn.XLOOKUP(Table1[[#This Row],[Column1]],'Chi tiết tt Mega gửi'!P:P,'Chi tiết tt Mega gửi'!N:N)</f>
        <v>#N/A</v>
      </c>
    </row>
    <row r="169" spans="1:34" ht="25.5" customHeight="1" x14ac:dyDescent="0.2">
      <c r="A169" s="58" t="s">
        <v>101</v>
      </c>
      <c r="B169" s="58" t="s">
        <v>102</v>
      </c>
      <c r="C169" s="59">
        <v>46014</v>
      </c>
      <c r="D169" s="58" t="s">
        <v>14890</v>
      </c>
      <c r="E169" s="59">
        <v>46014</v>
      </c>
      <c r="F169" s="58" t="s">
        <v>18903</v>
      </c>
      <c r="G169" s="58" t="s">
        <v>14891</v>
      </c>
      <c r="H169" s="60">
        <v>2957010</v>
      </c>
      <c r="I169" s="61">
        <v>0</v>
      </c>
      <c r="J169" s="60">
        <v>236561</v>
      </c>
      <c r="K169" s="60">
        <v>3193571</v>
      </c>
      <c r="L169" s="64" t="s">
        <v>41</v>
      </c>
      <c r="M169" s="6">
        <v>46063</v>
      </c>
      <c r="O169" s="32">
        <f>IF(Table1[[#This Row],[Phân loại]]="Tồn đầu kỳ",Table1[[#This Row],[Tổng giá trị]],0)</f>
        <v>3193571</v>
      </c>
      <c r="P169" s="7">
        <f>IF(Table1[[#This Row],[Số còn phải thu ĐK]]&lt;&gt;0,0,IF(Table1[[#This Row],[Phân loại]]="Bán hàng",Table1[[#This Row],[Tổng giá trị]],-Table1[[#This Row],[Tổng giá trị]]))</f>
        <v>0</v>
      </c>
      <c r="Q169" s="32">
        <f t="shared" si="10"/>
        <v>3193571</v>
      </c>
      <c r="R169" s="7">
        <f>Table1[[#This Row],[Số còn phải thu ĐK]]+Table1[[#This Row],[Giá Trị HD sau CK]]-Table1[[#This Row],[Số tiền đã thu]]</f>
        <v>0</v>
      </c>
      <c r="S169" s="6">
        <f>IF(Table1[[#This Row],[Ngày hóa đơn]]&lt;&gt;"",Table1[[#This Row],[Ngày hóa đơn]],IF(Table1[[#This Row],[Ngày hạch toán]]&lt;&gt;"",Table1[[#This Row],[Ngày hạch toán]],""))</f>
        <v>46014</v>
      </c>
      <c r="T169" s="7"/>
      <c r="U169" s="6">
        <f>IF(Table1[[#This Row],[Ngày tính CN]]="","",S169+T169)</f>
        <v>46014</v>
      </c>
      <c r="V169" s="32">
        <f ca="1">IF(Table1[[#This Row],[Hạn thanh toán]]="","",IF((U169-NOW())&lt;0,0,(U169-NOW())))</f>
        <v>0</v>
      </c>
      <c r="W169" s="32"/>
      <c r="X169" s="32" t="str">
        <f t="shared" ca="1" si="11"/>
        <v/>
      </c>
      <c r="Y169" s="2" t="str">
        <f t="shared" si="12"/>
        <v>Đã thanh toán</v>
      </c>
      <c r="Z169" s="42">
        <f t="shared" si="13"/>
        <v>46014</v>
      </c>
      <c r="AA169" s="42">
        <f t="shared" si="14"/>
        <v>46063</v>
      </c>
      <c r="AD169" s="2" t="str">
        <f>VLOOKUP($A169,MA_KH!$A:$Q,MA_KH!O$1,0)</f>
        <v>MEGA</v>
      </c>
      <c r="AE169" s="2" t="str">
        <f>VLOOKUP($A169,MA_KH!$A:$Q,MA_KH!P$1,0)</f>
        <v>CÔNG TY TNHH MM MEGA MARKET (VIỆT NAM)</v>
      </c>
      <c r="AG169" s="2" t="str">
        <f>(Table1[[#This Row],[Số hóa đơn]])&amp;IF(OR(Table1[[#This Row],[Phân loại]]="Hàng trả",Table1[[#This Row],[Phân loại]]="Giảm công nợ"),-Table1[[#This Row],[Tổng giá trị]],Table1[[#This Row],[Tổng giá trị]])</f>
        <v>000889833193571</v>
      </c>
      <c r="AH169" s="6" t="e">
        <f>_xlfn.XLOOKUP(Table1[[#This Row],[Column1]],'Chi tiết tt Mega gửi'!P:P,'Chi tiết tt Mega gửi'!N:N)</f>
        <v>#N/A</v>
      </c>
    </row>
    <row r="170" spans="1:34" ht="25.5" customHeight="1" x14ac:dyDescent="0.2">
      <c r="A170" s="54" t="s">
        <v>101</v>
      </c>
      <c r="B170" s="54" t="s">
        <v>102</v>
      </c>
      <c r="C170" s="55">
        <v>46015</v>
      </c>
      <c r="D170" s="54" t="s">
        <v>14892</v>
      </c>
      <c r="E170" s="55">
        <v>46015</v>
      </c>
      <c r="F170" s="54" t="s">
        <v>18904</v>
      </c>
      <c r="G170" s="54" t="s">
        <v>14893</v>
      </c>
      <c r="H170" s="56">
        <v>2024120</v>
      </c>
      <c r="I170" s="57">
        <v>0</v>
      </c>
      <c r="J170" s="56">
        <v>161930</v>
      </c>
      <c r="K170" s="56">
        <v>2186050</v>
      </c>
      <c r="L170" s="64" t="s">
        <v>41</v>
      </c>
      <c r="M170" s="6">
        <v>46063</v>
      </c>
      <c r="O170" s="32">
        <f>IF(Table1[[#This Row],[Phân loại]]="Tồn đầu kỳ",Table1[[#This Row],[Tổng giá trị]],0)</f>
        <v>2186050</v>
      </c>
      <c r="P170" s="7">
        <f>IF(Table1[[#This Row],[Số còn phải thu ĐK]]&lt;&gt;0,0,IF(Table1[[#This Row],[Phân loại]]="Bán hàng",Table1[[#This Row],[Tổng giá trị]],-Table1[[#This Row],[Tổng giá trị]]))</f>
        <v>0</v>
      </c>
      <c r="Q170" s="32">
        <f t="shared" si="10"/>
        <v>2186050</v>
      </c>
      <c r="R170" s="7">
        <f>Table1[[#This Row],[Số còn phải thu ĐK]]+Table1[[#This Row],[Giá Trị HD sau CK]]-Table1[[#This Row],[Số tiền đã thu]]</f>
        <v>0</v>
      </c>
      <c r="S170" s="6">
        <f>IF(Table1[[#This Row],[Ngày hóa đơn]]&lt;&gt;"",Table1[[#This Row],[Ngày hóa đơn]],IF(Table1[[#This Row],[Ngày hạch toán]]&lt;&gt;"",Table1[[#This Row],[Ngày hạch toán]],""))</f>
        <v>46015</v>
      </c>
      <c r="T170" s="7"/>
      <c r="U170" s="6">
        <f>IF(Table1[[#This Row],[Ngày tính CN]]="","",S170+T170)</f>
        <v>46015</v>
      </c>
      <c r="V170" s="32">
        <f ca="1">IF(Table1[[#This Row],[Hạn thanh toán]]="","",IF((U170-NOW())&lt;0,0,(U170-NOW())))</f>
        <v>0</v>
      </c>
      <c r="W170" s="32"/>
      <c r="X170" s="32" t="str">
        <f t="shared" ca="1" si="11"/>
        <v/>
      </c>
      <c r="Y170" s="2" t="str">
        <f t="shared" si="12"/>
        <v>Đã thanh toán</v>
      </c>
      <c r="Z170" s="42">
        <f t="shared" si="13"/>
        <v>46015</v>
      </c>
      <c r="AA170" s="42">
        <f t="shared" si="14"/>
        <v>46063</v>
      </c>
      <c r="AD170" s="2" t="str">
        <f>VLOOKUP($A170,MA_KH!$A:$Q,MA_KH!O$1,0)</f>
        <v>MEGA</v>
      </c>
      <c r="AE170" s="2" t="str">
        <f>VLOOKUP($A170,MA_KH!$A:$Q,MA_KH!P$1,0)</f>
        <v>CÔNG TY TNHH MM MEGA MARKET (VIỆT NAM)</v>
      </c>
      <c r="AG170" s="2" t="str">
        <f>(Table1[[#This Row],[Số hóa đơn]])&amp;IF(OR(Table1[[#This Row],[Phân loại]]="Hàng trả",Table1[[#This Row],[Phân loại]]="Giảm công nợ"),-Table1[[#This Row],[Tổng giá trị]],Table1[[#This Row],[Tổng giá trị]])</f>
        <v>000889842186050</v>
      </c>
      <c r="AH170" s="6" t="e">
        <f>_xlfn.XLOOKUP(Table1[[#This Row],[Column1]],'Chi tiết tt Mega gửi'!P:P,'Chi tiết tt Mega gửi'!N:N)</f>
        <v>#N/A</v>
      </c>
    </row>
    <row r="171" spans="1:34" ht="25.5" customHeight="1" x14ac:dyDescent="0.2">
      <c r="A171" s="58" t="s">
        <v>101</v>
      </c>
      <c r="B171" s="58" t="s">
        <v>102</v>
      </c>
      <c r="C171" s="59">
        <v>46015</v>
      </c>
      <c r="D171" s="58" t="s">
        <v>14551</v>
      </c>
      <c r="E171" s="59">
        <v>46015</v>
      </c>
      <c r="F171" s="58" t="s">
        <v>18905</v>
      </c>
      <c r="G171" s="58" t="s">
        <v>14894</v>
      </c>
      <c r="H171" s="60">
        <v>1425000</v>
      </c>
      <c r="I171" s="61">
        <v>0</v>
      </c>
      <c r="J171" s="60">
        <v>114000</v>
      </c>
      <c r="K171" s="60">
        <v>1539000</v>
      </c>
      <c r="L171" s="64" t="s">
        <v>41</v>
      </c>
      <c r="M171" s="6">
        <v>46063</v>
      </c>
      <c r="O171" s="32">
        <f>IF(Table1[[#This Row],[Phân loại]]="Tồn đầu kỳ",Table1[[#This Row],[Tổng giá trị]],0)</f>
        <v>1539000</v>
      </c>
      <c r="P171" s="7">
        <f>IF(Table1[[#This Row],[Số còn phải thu ĐK]]&lt;&gt;0,0,IF(Table1[[#This Row],[Phân loại]]="Bán hàng",Table1[[#This Row],[Tổng giá trị]],-Table1[[#This Row],[Tổng giá trị]]))</f>
        <v>0</v>
      </c>
      <c r="Q171" s="32">
        <f t="shared" si="10"/>
        <v>1539000</v>
      </c>
      <c r="R171" s="7">
        <f>Table1[[#This Row],[Số còn phải thu ĐK]]+Table1[[#This Row],[Giá Trị HD sau CK]]-Table1[[#This Row],[Số tiền đã thu]]</f>
        <v>0</v>
      </c>
      <c r="S171" s="6">
        <f>IF(Table1[[#This Row],[Ngày hóa đơn]]&lt;&gt;"",Table1[[#This Row],[Ngày hóa đơn]],IF(Table1[[#This Row],[Ngày hạch toán]]&lt;&gt;"",Table1[[#This Row],[Ngày hạch toán]],""))</f>
        <v>46015</v>
      </c>
      <c r="T171" s="7"/>
      <c r="U171" s="6">
        <f>IF(Table1[[#This Row],[Ngày tính CN]]="","",S171+T171)</f>
        <v>46015</v>
      </c>
      <c r="V171" s="32">
        <f ca="1">IF(Table1[[#This Row],[Hạn thanh toán]]="","",IF((U171-NOW())&lt;0,0,(U171-NOW())))</f>
        <v>0</v>
      </c>
      <c r="W171" s="32"/>
      <c r="X171" s="32" t="str">
        <f t="shared" ca="1" si="11"/>
        <v/>
      </c>
      <c r="Y171" s="2" t="str">
        <f t="shared" si="12"/>
        <v>Đã thanh toán</v>
      </c>
      <c r="Z171" s="42">
        <f t="shared" si="13"/>
        <v>46015</v>
      </c>
      <c r="AA171" s="42">
        <f t="shared" si="14"/>
        <v>46063</v>
      </c>
      <c r="AD171" s="2" t="str">
        <f>VLOOKUP($A171,MA_KH!$A:$Q,MA_KH!O$1,0)</f>
        <v>MEGA</v>
      </c>
      <c r="AE171" s="2" t="str">
        <f>VLOOKUP($A171,MA_KH!$A:$Q,MA_KH!P$1,0)</f>
        <v>CÔNG TY TNHH MM MEGA MARKET (VIỆT NAM)</v>
      </c>
      <c r="AG171" s="2" t="str">
        <f>(Table1[[#This Row],[Số hóa đơn]])&amp;IF(OR(Table1[[#This Row],[Phân loại]]="Hàng trả",Table1[[#This Row],[Phân loại]]="Giảm công nợ"),-Table1[[#This Row],[Tổng giá trị]],Table1[[#This Row],[Tổng giá trị]])</f>
        <v>000889851539000</v>
      </c>
      <c r="AH171" s="6" t="e">
        <f>_xlfn.XLOOKUP(Table1[[#This Row],[Column1]],'Chi tiết tt Mega gửi'!P:P,'Chi tiết tt Mega gửi'!N:N)</f>
        <v>#N/A</v>
      </c>
    </row>
    <row r="172" spans="1:34" ht="25.5" customHeight="1" x14ac:dyDescent="0.2">
      <c r="A172" s="54" t="s">
        <v>250</v>
      </c>
      <c r="B172" s="54" t="s">
        <v>251</v>
      </c>
      <c r="C172" s="55">
        <v>46016</v>
      </c>
      <c r="D172" s="54" t="s">
        <v>14895</v>
      </c>
      <c r="E172" s="55">
        <v>46016</v>
      </c>
      <c r="F172" s="54" t="s">
        <v>18906</v>
      </c>
      <c r="G172" s="54" t="s">
        <v>14896</v>
      </c>
      <c r="H172" s="56">
        <v>1146425</v>
      </c>
      <c r="I172" s="57">
        <v>0</v>
      </c>
      <c r="J172" s="56">
        <v>91714</v>
      </c>
      <c r="K172" s="56">
        <v>1238139</v>
      </c>
      <c r="L172" s="64" t="s">
        <v>41</v>
      </c>
      <c r="M172" s="6">
        <v>46063</v>
      </c>
      <c r="O172" s="32">
        <f>IF(Table1[[#This Row],[Phân loại]]="Tồn đầu kỳ",Table1[[#This Row],[Tổng giá trị]],0)</f>
        <v>1238139</v>
      </c>
      <c r="P172" s="7">
        <f>IF(Table1[[#This Row],[Số còn phải thu ĐK]]&lt;&gt;0,0,IF(Table1[[#This Row],[Phân loại]]="Bán hàng",Table1[[#This Row],[Tổng giá trị]],-Table1[[#This Row],[Tổng giá trị]]))</f>
        <v>0</v>
      </c>
      <c r="Q172" s="32">
        <f t="shared" si="10"/>
        <v>1238139</v>
      </c>
      <c r="R172" s="7">
        <f>Table1[[#This Row],[Số còn phải thu ĐK]]+Table1[[#This Row],[Giá Trị HD sau CK]]-Table1[[#This Row],[Số tiền đã thu]]</f>
        <v>0</v>
      </c>
      <c r="S172" s="6">
        <f>IF(Table1[[#This Row],[Ngày hóa đơn]]&lt;&gt;"",Table1[[#This Row],[Ngày hóa đơn]],IF(Table1[[#This Row],[Ngày hạch toán]]&lt;&gt;"",Table1[[#This Row],[Ngày hạch toán]],""))</f>
        <v>46016</v>
      </c>
      <c r="T172" s="7"/>
      <c r="U172" s="6">
        <f>IF(Table1[[#This Row],[Ngày tính CN]]="","",S172+T172)</f>
        <v>46016</v>
      </c>
      <c r="V172" s="32">
        <f ca="1">IF(Table1[[#This Row],[Hạn thanh toán]]="","",IF((U172-NOW())&lt;0,0,(U172-NOW())))</f>
        <v>0</v>
      </c>
      <c r="W172" s="32"/>
      <c r="X172" s="32" t="str">
        <f t="shared" ca="1" si="11"/>
        <v/>
      </c>
      <c r="Y172" s="2" t="str">
        <f t="shared" si="12"/>
        <v>Đã thanh toán</v>
      </c>
      <c r="Z172" s="42">
        <f t="shared" si="13"/>
        <v>46016</v>
      </c>
      <c r="AA172" s="42">
        <f t="shared" si="14"/>
        <v>46063</v>
      </c>
      <c r="AD172" s="2" t="str">
        <f>VLOOKUP($A172,MA_KH!$A:$Q,MA_KH!O$1,0)</f>
        <v>MEGA</v>
      </c>
      <c r="AE172" s="2" t="str">
        <f>VLOOKUP($A172,MA_KH!$A:$Q,MA_KH!P$1,0)</f>
        <v>CÔNG TY TNHH MM MEGA MARKET (VIỆT NAM)</v>
      </c>
      <c r="AG172" s="2" t="str">
        <f>(Table1[[#This Row],[Số hóa đơn]])&amp;IF(OR(Table1[[#This Row],[Phân loại]]="Hàng trả",Table1[[#This Row],[Phân loại]]="Giảm công nợ"),-Table1[[#This Row],[Tổng giá trị]],Table1[[#This Row],[Tổng giá trị]])</f>
        <v>000888691238139</v>
      </c>
      <c r="AH172" s="6" t="e">
        <f>_xlfn.XLOOKUP(Table1[[#This Row],[Column1]],'Chi tiết tt Mega gửi'!P:P,'Chi tiết tt Mega gửi'!N:N)</f>
        <v>#N/A</v>
      </c>
    </row>
    <row r="173" spans="1:34" ht="25.5" customHeight="1" x14ac:dyDescent="0.2">
      <c r="A173" s="54" t="s">
        <v>189</v>
      </c>
      <c r="B173" s="54" t="s">
        <v>190</v>
      </c>
      <c r="C173" s="55">
        <v>46016</v>
      </c>
      <c r="D173" s="54" t="s">
        <v>14897</v>
      </c>
      <c r="E173" s="55">
        <v>46016</v>
      </c>
      <c r="F173" s="54" t="s">
        <v>18907</v>
      </c>
      <c r="G173" s="54" t="s">
        <v>14898</v>
      </c>
      <c r="H173" s="56">
        <v>466445</v>
      </c>
      <c r="I173" s="57">
        <v>0</v>
      </c>
      <c r="J173" s="56">
        <v>37316</v>
      </c>
      <c r="K173" s="56">
        <v>503761</v>
      </c>
      <c r="L173" s="64" t="s">
        <v>41</v>
      </c>
      <c r="M173" s="6">
        <v>46063</v>
      </c>
      <c r="O173" s="32">
        <f>IF(Table1[[#This Row],[Phân loại]]="Tồn đầu kỳ",Table1[[#This Row],[Tổng giá trị]],0)</f>
        <v>503761</v>
      </c>
      <c r="P173" s="7">
        <f>IF(Table1[[#This Row],[Số còn phải thu ĐK]]&lt;&gt;0,0,IF(Table1[[#This Row],[Phân loại]]="Bán hàng",Table1[[#This Row],[Tổng giá trị]],-Table1[[#This Row],[Tổng giá trị]]))</f>
        <v>0</v>
      </c>
      <c r="Q173" s="32">
        <f t="shared" si="10"/>
        <v>503761</v>
      </c>
      <c r="R173" s="7">
        <f>Table1[[#This Row],[Số còn phải thu ĐK]]+Table1[[#This Row],[Giá Trị HD sau CK]]-Table1[[#This Row],[Số tiền đã thu]]</f>
        <v>0</v>
      </c>
      <c r="S173" s="6">
        <f>IF(Table1[[#This Row],[Ngày hóa đơn]]&lt;&gt;"",Table1[[#This Row],[Ngày hóa đơn]],IF(Table1[[#This Row],[Ngày hạch toán]]&lt;&gt;"",Table1[[#This Row],[Ngày hạch toán]],""))</f>
        <v>46016</v>
      </c>
      <c r="T173" s="7"/>
      <c r="U173" s="6">
        <f>IF(Table1[[#This Row],[Ngày tính CN]]="","",S173+T173)</f>
        <v>46016</v>
      </c>
      <c r="V173" s="32">
        <f ca="1">IF(Table1[[#This Row],[Hạn thanh toán]]="","",IF((U173-NOW())&lt;0,0,(U173-NOW())))</f>
        <v>0</v>
      </c>
      <c r="W173" s="32"/>
      <c r="X173" s="32" t="str">
        <f t="shared" ca="1" si="11"/>
        <v/>
      </c>
      <c r="Y173" s="2" t="str">
        <f t="shared" si="12"/>
        <v>Đã thanh toán</v>
      </c>
      <c r="Z173" s="42">
        <f t="shared" si="13"/>
        <v>46016</v>
      </c>
      <c r="AA173" s="42">
        <f t="shared" si="14"/>
        <v>46063</v>
      </c>
      <c r="AD173" s="2" t="str">
        <f>VLOOKUP($A173,MA_KH!$A:$Q,MA_KH!O$1,0)</f>
        <v>MEGA</v>
      </c>
      <c r="AE173" s="2" t="str">
        <f>VLOOKUP($A173,MA_KH!$A:$Q,MA_KH!P$1,0)</f>
        <v>CÔNG TY TNHH MM MEGA MARKET (VIỆT NAM)</v>
      </c>
      <c r="AG173" s="2" t="str">
        <f>(Table1[[#This Row],[Số hóa đơn]])&amp;IF(OR(Table1[[#This Row],[Phân loại]]="Hàng trả",Table1[[#This Row],[Phân loại]]="Giảm công nợ"),-Table1[[#This Row],[Tổng giá trị]],Table1[[#This Row],[Tổng giá trị]])</f>
        <v>00088880503761</v>
      </c>
      <c r="AH173" s="6" t="e">
        <f>_xlfn.XLOOKUP(Table1[[#This Row],[Column1]],'Chi tiết tt Mega gửi'!P:P,'Chi tiết tt Mega gửi'!N:N)</f>
        <v>#N/A</v>
      </c>
    </row>
    <row r="174" spans="1:34" ht="25.5" customHeight="1" x14ac:dyDescent="0.2">
      <c r="A174" s="54" t="s">
        <v>189</v>
      </c>
      <c r="B174" s="54" t="s">
        <v>190</v>
      </c>
      <c r="C174" s="55">
        <v>46016</v>
      </c>
      <c r="D174" s="54" t="s">
        <v>14899</v>
      </c>
      <c r="E174" s="55">
        <v>46016</v>
      </c>
      <c r="F174" s="54" t="s">
        <v>18908</v>
      </c>
      <c r="G174" s="54" t="s">
        <v>14900</v>
      </c>
      <c r="H174" s="56">
        <v>3291100</v>
      </c>
      <c r="I174" s="57">
        <v>0</v>
      </c>
      <c r="J174" s="56">
        <v>263288</v>
      </c>
      <c r="K174" s="56">
        <v>3554388</v>
      </c>
      <c r="L174" s="64" t="s">
        <v>41</v>
      </c>
      <c r="M174" s="6">
        <v>46063</v>
      </c>
      <c r="O174" s="32">
        <f>IF(Table1[[#This Row],[Phân loại]]="Tồn đầu kỳ",Table1[[#This Row],[Tổng giá trị]],0)</f>
        <v>3554388</v>
      </c>
      <c r="P174" s="7">
        <f>IF(Table1[[#This Row],[Số còn phải thu ĐK]]&lt;&gt;0,0,IF(Table1[[#This Row],[Phân loại]]="Bán hàng",Table1[[#This Row],[Tổng giá trị]],-Table1[[#This Row],[Tổng giá trị]]))</f>
        <v>0</v>
      </c>
      <c r="Q174" s="32">
        <f t="shared" si="10"/>
        <v>3554388</v>
      </c>
      <c r="R174" s="7">
        <f>Table1[[#This Row],[Số còn phải thu ĐK]]+Table1[[#This Row],[Giá Trị HD sau CK]]-Table1[[#This Row],[Số tiền đã thu]]</f>
        <v>0</v>
      </c>
      <c r="S174" s="6">
        <f>IF(Table1[[#This Row],[Ngày hóa đơn]]&lt;&gt;"",Table1[[#This Row],[Ngày hóa đơn]],IF(Table1[[#This Row],[Ngày hạch toán]]&lt;&gt;"",Table1[[#This Row],[Ngày hạch toán]],""))</f>
        <v>46016</v>
      </c>
      <c r="T174" s="7"/>
      <c r="U174" s="6">
        <f>IF(Table1[[#This Row],[Ngày tính CN]]="","",S174+T174)</f>
        <v>46016</v>
      </c>
      <c r="V174" s="32">
        <f ca="1">IF(Table1[[#This Row],[Hạn thanh toán]]="","",IF((U174-NOW())&lt;0,0,(U174-NOW())))</f>
        <v>0</v>
      </c>
      <c r="W174" s="32"/>
      <c r="X174" s="32" t="str">
        <f t="shared" ca="1" si="11"/>
        <v/>
      </c>
      <c r="Y174" s="2" t="str">
        <f t="shared" si="12"/>
        <v>Đã thanh toán</v>
      </c>
      <c r="Z174" s="42">
        <f t="shared" si="13"/>
        <v>46016</v>
      </c>
      <c r="AA174" s="42">
        <f t="shared" si="14"/>
        <v>46063</v>
      </c>
      <c r="AD174" s="2" t="str">
        <f>VLOOKUP($A174,MA_KH!$A:$Q,MA_KH!O$1,0)</f>
        <v>MEGA</v>
      </c>
      <c r="AE174" s="2" t="str">
        <f>VLOOKUP($A174,MA_KH!$A:$Q,MA_KH!P$1,0)</f>
        <v>CÔNG TY TNHH MM MEGA MARKET (VIỆT NAM)</v>
      </c>
      <c r="AG174" s="2" t="str">
        <f>(Table1[[#This Row],[Số hóa đơn]])&amp;IF(OR(Table1[[#This Row],[Phân loại]]="Hàng trả",Table1[[#This Row],[Phân loại]]="Giảm công nợ"),-Table1[[#This Row],[Tổng giá trị]],Table1[[#This Row],[Tổng giá trị]])</f>
        <v>000888743554388</v>
      </c>
      <c r="AH174" s="6" t="e">
        <f>_xlfn.XLOOKUP(Table1[[#This Row],[Column1]],'Chi tiết tt Mega gửi'!P:P,'Chi tiết tt Mega gửi'!N:N)</f>
        <v>#N/A</v>
      </c>
    </row>
    <row r="175" spans="1:34" ht="25.5" customHeight="1" x14ac:dyDescent="0.2">
      <c r="A175" s="54" t="s">
        <v>199</v>
      </c>
      <c r="B175" s="54" t="s">
        <v>200</v>
      </c>
      <c r="C175" s="55">
        <v>46016</v>
      </c>
      <c r="D175" s="54" t="s">
        <v>14901</v>
      </c>
      <c r="E175" s="55">
        <v>46016</v>
      </c>
      <c r="F175" s="54" t="s">
        <v>18909</v>
      </c>
      <c r="G175" s="54" t="s">
        <v>14902</v>
      </c>
      <c r="H175" s="56">
        <v>2327570</v>
      </c>
      <c r="I175" s="57">
        <v>0</v>
      </c>
      <c r="J175" s="56">
        <v>186206</v>
      </c>
      <c r="K175" s="56">
        <v>2513776</v>
      </c>
      <c r="L175" s="64" t="s">
        <v>41</v>
      </c>
      <c r="M175" s="6">
        <v>46063</v>
      </c>
      <c r="O175" s="32">
        <f>IF(Table1[[#This Row],[Phân loại]]="Tồn đầu kỳ",Table1[[#This Row],[Tổng giá trị]],0)</f>
        <v>2513776</v>
      </c>
      <c r="P175" s="7">
        <f>IF(Table1[[#This Row],[Số còn phải thu ĐK]]&lt;&gt;0,0,IF(Table1[[#This Row],[Phân loại]]="Bán hàng",Table1[[#This Row],[Tổng giá trị]],-Table1[[#This Row],[Tổng giá trị]]))</f>
        <v>0</v>
      </c>
      <c r="Q175" s="32">
        <f t="shared" si="10"/>
        <v>2513776</v>
      </c>
      <c r="R175" s="7">
        <f>Table1[[#This Row],[Số còn phải thu ĐK]]+Table1[[#This Row],[Giá Trị HD sau CK]]-Table1[[#This Row],[Số tiền đã thu]]</f>
        <v>0</v>
      </c>
      <c r="S175" s="6">
        <f>IF(Table1[[#This Row],[Ngày hóa đơn]]&lt;&gt;"",Table1[[#This Row],[Ngày hóa đơn]],IF(Table1[[#This Row],[Ngày hạch toán]]&lt;&gt;"",Table1[[#This Row],[Ngày hạch toán]],""))</f>
        <v>46016</v>
      </c>
      <c r="T175" s="7"/>
      <c r="U175" s="6">
        <f>IF(Table1[[#This Row],[Ngày tính CN]]="","",S175+T175)</f>
        <v>46016</v>
      </c>
      <c r="V175" s="32">
        <f ca="1">IF(Table1[[#This Row],[Hạn thanh toán]]="","",IF((U175-NOW())&lt;0,0,(U175-NOW())))</f>
        <v>0</v>
      </c>
      <c r="W175" s="32"/>
      <c r="X175" s="32" t="str">
        <f t="shared" ca="1" si="11"/>
        <v/>
      </c>
      <c r="Y175" s="2" t="str">
        <f t="shared" si="12"/>
        <v>Đã thanh toán</v>
      </c>
      <c r="Z175" s="42">
        <f t="shared" si="13"/>
        <v>46016</v>
      </c>
      <c r="AA175" s="42">
        <f t="shared" si="14"/>
        <v>46063</v>
      </c>
      <c r="AD175" s="2" t="str">
        <f>VLOOKUP($A175,MA_KH!$A:$Q,MA_KH!O$1,0)</f>
        <v>MEGA</v>
      </c>
      <c r="AE175" s="2" t="str">
        <f>VLOOKUP($A175,MA_KH!$A:$Q,MA_KH!P$1,0)</f>
        <v>CÔNG TY TNHH MM MEGA MARKET (VIỆT NAM)</v>
      </c>
      <c r="AG175" s="2" t="str">
        <f>(Table1[[#This Row],[Số hóa đơn]])&amp;IF(OR(Table1[[#This Row],[Phân loại]]="Hàng trả",Table1[[#This Row],[Phân loại]]="Giảm công nợ"),-Table1[[#This Row],[Tổng giá trị]],Table1[[#This Row],[Tổng giá trị]])</f>
        <v>000888912513776</v>
      </c>
      <c r="AH175" s="6" t="e">
        <f>_xlfn.XLOOKUP(Table1[[#This Row],[Column1]],'Chi tiết tt Mega gửi'!P:P,'Chi tiết tt Mega gửi'!N:N)</f>
        <v>#N/A</v>
      </c>
    </row>
    <row r="176" spans="1:34" ht="25.5" customHeight="1" x14ac:dyDescent="0.2">
      <c r="A176" s="54" t="s">
        <v>201</v>
      </c>
      <c r="B176" s="54" t="s">
        <v>202</v>
      </c>
      <c r="C176" s="55">
        <v>46016</v>
      </c>
      <c r="D176" s="54" t="s">
        <v>14903</v>
      </c>
      <c r="E176" s="55">
        <v>46016</v>
      </c>
      <c r="F176" s="54" t="s">
        <v>18910</v>
      </c>
      <c r="G176" s="54" t="s">
        <v>14904</v>
      </c>
      <c r="H176" s="56">
        <v>3403435</v>
      </c>
      <c r="I176" s="57">
        <v>0</v>
      </c>
      <c r="J176" s="56">
        <v>272275</v>
      </c>
      <c r="K176" s="56">
        <v>3675710</v>
      </c>
      <c r="L176" s="64" t="s">
        <v>41</v>
      </c>
      <c r="M176" s="6">
        <v>46063</v>
      </c>
      <c r="O176" s="32">
        <f>IF(Table1[[#This Row],[Phân loại]]="Tồn đầu kỳ",Table1[[#This Row],[Tổng giá trị]],0)</f>
        <v>3675710</v>
      </c>
      <c r="P176" s="7">
        <f>IF(Table1[[#This Row],[Số còn phải thu ĐK]]&lt;&gt;0,0,IF(Table1[[#This Row],[Phân loại]]="Bán hàng",Table1[[#This Row],[Tổng giá trị]],-Table1[[#This Row],[Tổng giá trị]]))</f>
        <v>0</v>
      </c>
      <c r="Q176" s="32">
        <f t="shared" si="10"/>
        <v>3675710</v>
      </c>
      <c r="R176" s="7">
        <f>Table1[[#This Row],[Số còn phải thu ĐK]]+Table1[[#This Row],[Giá Trị HD sau CK]]-Table1[[#This Row],[Số tiền đã thu]]</f>
        <v>0</v>
      </c>
      <c r="S176" s="6">
        <f>IF(Table1[[#This Row],[Ngày hóa đơn]]&lt;&gt;"",Table1[[#This Row],[Ngày hóa đơn]],IF(Table1[[#This Row],[Ngày hạch toán]]&lt;&gt;"",Table1[[#This Row],[Ngày hạch toán]],""))</f>
        <v>46016</v>
      </c>
      <c r="T176" s="7"/>
      <c r="U176" s="6">
        <f>IF(Table1[[#This Row],[Ngày tính CN]]="","",S176+T176)</f>
        <v>46016</v>
      </c>
      <c r="V176" s="32">
        <f ca="1">IF(Table1[[#This Row],[Hạn thanh toán]]="","",IF((U176-NOW())&lt;0,0,(U176-NOW())))</f>
        <v>0</v>
      </c>
      <c r="W176" s="32"/>
      <c r="X176" s="32" t="str">
        <f t="shared" ca="1" si="11"/>
        <v/>
      </c>
      <c r="Y176" s="2" t="str">
        <f t="shared" si="12"/>
        <v>Đã thanh toán</v>
      </c>
      <c r="Z176" s="42">
        <f t="shared" si="13"/>
        <v>46016</v>
      </c>
      <c r="AA176" s="42">
        <f t="shared" si="14"/>
        <v>46063</v>
      </c>
      <c r="AD176" s="2" t="str">
        <f>VLOOKUP($A176,MA_KH!$A:$Q,MA_KH!O$1,0)</f>
        <v>MEGA</v>
      </c>
      <c r="AE176" s="2" t="str">
        <f>VLOOKUP($A176,MA_KH!$A:$Q,MA_KH!P$1,0)</f>
        <v>CÔNG TY TNHH MM MEGA MARKET (VIỆT NAM)</v>
      </c>
      <c r="AG176" s="2" t="str">
        <f>(Table1[[#This Row],[Số hóa đơn]])&amp;IF(OR(Table1[[#This Row],[Phân loại]]="Hàng trả",Table1[[#This Row],[Phân loại]]="Giảm công nợ"),-Table1[[#This Row],[Tổng giá trị]],Table1[[#This Row],[Tổng giá trị]])</f>
        <v>000888933675710</v>
      </c>
      <c r="AH176" s="6" t="e">
        <f>_xlfn.XLOOKUP(Table1[[#This Row],[Column1]],'Chi tiết tt Mega gửi'!P:P,'Chi tiết tt Mega gửi'!N:N)</f>
        <v>#N/A</v>
      </c>
    </row>
    <row r="177" spans="1:34" ht="25.5" customHeight="1" x14ac:dyDescent="0.2">
      <c r="A177" s="54" t="s">
        <v>201</v>
      </c>
      <c r="B177" s="54" t="s">
        <v>202</v>
      </c>
      <c r="C177" s="55">
        <v>46016</v>
      </c>
      <c r="D177" s="54" t="s">
        <v>14905</v>
      </c>
      <c r="E177" s="55">
        <v>46016</v>
      </c>
      <c r="F177" s="54" t="s">
        <v>18911</v>
      </c>
      <c r="G177" s="54" t="s">
        <v>14906</v>
      </c>
      <c r="H177" s="56">
        <v>1719535</v>
      </c>
      <c r="I177" s="57">
        <v>0</v>
      </c>
      <c r="J177" s="56">
        <v>137563</v>
      </c>
      <c r="K177" s="56">
        <v>1857098</v>
      </c>
      <c r="L177" s="64" t="s">
        <v>41</v>
      </c>
      <c r="M177" s="6">
        <v>46063</v>
      </c>
      <c r="O177" s="32">
        <f>IF(Table1[[#This Row],[Phân loại]]="Tồn đầu kỳ",Table1[[#This Row],[Tổng giá trị]],0)</f>
        <v>1857098</v>
      </c>
      <c r="P177" s="7">
        <f>IF(Table1[[#This Row],[Số còn phải thu ĐK]]&lt;&gt;0,0,IF(Table1[[#This Row],[Phân loại]]="Bán hàng",Table1[[#This Row],[Tổng giá trị]],-Table1[[#This Row],[Tổng giá trị]]))</f>
        <v>0</v>
      </c>
      <c r="Q177" s="32">
        <f t="shared" si="10"/>
        <v>1857098</v>
      </c>
      <c r="R177" s="7">
        <f>Table1[[#This Row],[Số còn phải thu ĐK]]+Table1[[#This Row],[Giá Trị HD sau CK]]-Table1[[#This Row],[Số tiền đã thu]]</f>
        <v>0</v>
      </c>
      <c r="S177" s="6">
        <f>IF(Table1[[#This Row],[Ngày hóa đơn]]&lt;&gt;"",Table1[[#This Row],[Ngày hóa đơn]],IF(Table1[[#This Row],[Ngày hạch toán]]&lt;&gt;"",Table1[[#This Row],[Ngày hạch toán]],""))</f>
        <v>46016</v>
      </c>
      <c r="T177" s="7"/>
      <c r="U177" s="6">
        <f>IF(Table1[[#This Row],[Ngày tính CN]]="","",S177+T177)</f>
        <v>46016</v>
      </c>
      <c r="V177" s="32">
        <f ca="1">IF(Table1[[#This Row],[Hạn thanh toán]]="","",IF((U177-NOW())&lt;0,0,(U177-NOW())))</f>
        <v>0</v>
      </c>
      <c r="W177" s="32"/>
      <c r="X177" s="32" t="str">
        <f t="shared" ca="1" si="11"/>
        <v/>
      </c>
      <c r="Y177" s="2" t="str">
        <f t="shared" si="12"/>
        <v>Đã thanh toán</v>
      </c>
      <c r="Z177" s="42">
        <f t="shared" si="13"/>
        <v>46016</v>
      </c>
      <c r="AA177" s="42">
        <f t="shared" si="14"/>
        <v>46063</v>
      </c>
      <c r="AD177" s="2" t="str">
        <f>VLOOKUP($A177,MA_KH!$A:$Q,MA_KH!O$1,0)</f>
        <v>MEGA</v>
      </c>
      <c r="AE177" s="2" t="str">
        <f>VLOOKUP($A177,MA_KH!$A:$Q,MA_KH!P$1,0)</f>
        <v>CÔNG TY TNHH MM MEGA MARKET (VIỆT NAM)</v>
      </c>
      <c r="AG177" s="2" t="str">
        <f>(Table1[[#This Row],[Số hóa đơn]])&amp;IF(OR(Table1[[#This Row],[Phân loại]]="Hàng trả",Table1[[#This Row],[Phân loại]]="Giảm công nợ"),-Table1[[#This Row],[Tổng giá trị]],Table1[[#This Row],[Tổng giá trị]])</f>
        <v>000888941857098</v>
      </c>
      <c r="AH177" s="6" t="e">
        <f>_xlfn.XLOOKUP(Table1[[#This Row],[Column1]],'Chi tiết tt Mega gửi'!P:P,'Chi tiết tt Mega gửi'!N:N)</f>
        <v>#N/A</v>
      </c>
    </row>
    <row r="178" spans="1:34" ht="25.5" customHeight="1" x14ac:dyDescent="0.2">
      <c r="A178" s="54" t="s">
        <v>193</v>
      </c>
      <c r="B178" s="54" t="s">
        <v>194</v>
      </c>
      <c r="C178" s="55">
        <v>46016</v>
      </c>
      <c r="D178" s="54" t="s">
        <v>14907</v>
      </c>
      <c r="E178" s="55">
        <v>46016</v>
      </c>
      <c r="F178" s="54" t="s">
        <v>18912</v>
      </c>
      <c r="G178" s="54" t="s">
        <v>14908</v>
      </c>
      <c r="H178" s="56">
        <v>6074890</v>
      </c>
      <c r="I178" s="57">
        <v>0</v>
      </c>
      <c r="J178" s="56">
        <v>485991</v>
      </c>
      <c r="K178" s="56">
        <v>6560881</v>
      </c>
      <c r="L178" s="64" t="s">
        <v>41</v>
      </c>
      <c r="M178" s="6">
        <v>46063</v>
      </c>
      <c r="O178" s="32">
        <f>IF(Table1[[#This Row],[Phân loại]]="Tồn đầu kỳ",Table1[[#This Row],[Tổng giá trị]],0)</f>
        <v>6560881</v>
      </c>
      <c r="P178" s="7">
        <f>IF(Table1[[#This Row],[Số còn phải thu ĐK]]&lt;&gt;0,0,IF(Table1[[#This Row],[Phân loại]]="Bán hàng",Table1[[#This Row],[Tổng giá trị]],-Table1[[#This Row],[Tổng giá trị]]))</f>
        <v>0</v>
      </c>
      <c r="Q178" s="32">
        <f t="shared" si="10"/>
        <v>6560881</v>
      </c>
      <c r="R178" s="7">
        <f>Table1[[#This Row],[Số còn phải thu ĐK]]+Table1[[#This Row],[Giá Trị HD sau CK]]-Table1[[#This Row],[Số tiền đã thu]]</f>
        <v>0</v>
      </c>
      <c r="S178" s="6">
        <f>IF(Table1[[#This Row],[Ngày hóa đơn]]&lt;&gt;"",Table1[[#This Row],[Ngày hóa đơn]],IF(Table1[[#This Row],[Ngày hạch toán]]&lt;&gt;"",Table1[[#This Row],[Ngày hạch toán]],""))</f>
        <v>46016</v>
      </c>
      <c r="T178" s="7"/>
      <c r="U178" s="6">
        <f>IF(Table1[[#This Row],[Ngày tính CN]]="","",S178+T178)</f>
        <v>46016</v>
      </c>
      <c r="V178" s="32">
        <f ca="1">IF(Table1[[#This Row],[Hạn thanh toán]]="","",IF((U178-NOW())&lt;0,0,(U178-NOW())))</f>
        <v>0</v>
      </c>
      <c r="W178" s="32"/>
      <c r="X178" s="32" t="str">
        <f t="shared" ca="1" si="11"/>
        <v/>
      </c>
      <c r="Y178" s="2" t="str">
        <f t="shared" si="12"/>
        <v>Đã thanh toán</v>
      </c>
      <c r="Z178" s="42">
        <f t="shared" si="13"/>
        <v>46016</v>
      </c>
      <c r="AA178" s="42">
        <f t="shared" si="14"/>
        <v>46063</v>
      </c>
      <c r="AD178" s="2" t="str">
        <f>VLOOKUP($A178,MA_KH!$A:$Q,MA_KH!O$1,0)</f>
        <v>MEGA</v>
      </c>
      <c r="AE178" s="2" t="str">
        <f>VLOOKUP($A178,MA_KH!$A:$Q,MA_KH!P$1,0)</f>
        <v>CÔNG TY TNHH MM MEGA MARKET (VIỆT NAM)</v>
      </c>
      <c r="AG178" s="2" t="str">
        <f>(Table1[[#This Row],[Số hóa đơn]])&amp;IF(OR(Table1[[#This Row],[Phân loại]]="Hàng trả",Table1[[#This Row],[Phân loại]]="Giảm công nợ"),-Table1[[#This Row],[Tổng giá trị]],Table1[[#This Row],[Tổng giá trị]])</f>
        <v>000888986560881</v>
      </c>
      <c r="AH178" s="6" t="e">
        <f>_xlfn.XLOOKUP(Table1[[#This Row],[Column1]],'Chi tiết tt Mega gửi'!P:P,'Chi tiết tt Mega gửi'!N:N)</f>
        <v>#N/A</v>
      </c>
    </row>
    <row r="179" spans="1:34" ht="25.5" customHeight="1" x14ac:dyDescent="0.2">
      <c r="A179" s="54" t="s">
        <v>197</v>
      </c>
      <c r="B179" s="54" t="s">
        <v>198</v>
      </c>
      <c r="C179" s="55">
        <v>46016</v>
      </c>
      <c r="D179" s="54" t="s">
        <v>14909</v>
      </c>
      <c r="E179" s="55">
        <v>46016</v>
      </c>
      <c r="F179" s="54" t="s">
        <v>18913</v>
      </c>
      <c r="G179" s="54" t="s">
        <v>14910</v>
      </c>
      <c r="H179" s="56">
        <v>2026650</v>
      </c>
      <c r="I179" s="57">
        <v>0</v>
      </c>
      <c r="J179" s="56">
        <v>162132</v>
      </c>
      <c r="K179" s="56">
        <v>2188782</v>
      </c>
      <c r="L179" s="64" t="s">
        <v>41</v>
      </c>
      <c r="M179" s="6">
        <v>46063</v>
      </c>
      <c r="O179" s="32">
        <f>IF(Table1[[#This Row],[Phân loại]]="Tồn đầu kỳ",Table1[[#This Row],[Tổng giá trị]],0)</f>
        <v>2188782</v>
      </c>
      <c r="P179" s="7">
        <f>IF(Table1[[#This Row],[Số còn phải thu ĐK]]&lt;&gt;0,0,IF(Table1[[#This Row],[Phân loại]]="Bán hàng",Table1[[#This Row],[Tổng giá trị]],-Table1[[#This Row],[Tổng giá trị]]))</f>
        <v>0</v>
      </c>
      <c r="Q179" s="32">
        <f t="shared" si="10"/>
        <v>2188782</v>
      </c>
      <c r="R179" s="7">
        <f>Table1[[#This Row],[Số còn phải thu ĐK]]+Table1[[#This Row],[Giá Trị HD sau CK]]-Table1[[#This Row],[Số tiền đã thu]]</f>
        <v>0</v>
      </c>
      <c r="S179" s="6">
        <f>IF(Table1[[#This Row],[Ngày hóa đơn]]&lt;&gt;"",Table1[[#This Row],[Ngày hóa đơn]],IF(Table1[[#This Row],[Ngày hạch toán]]&lt;&gt;"",Table1[[#This Row],[Ngày hạch toán]],""))</f>
        <v>46016</v>
      </c>
      <c r="T179" s="7"/>
      <c r="U179" s="6">
        <f>IF(Table1[[#This Row],[Ngày tính CN]]="","",S179+T179)</f>
        <v>46016</v>
      </c>
      <c r="V179" s="32">
        <f ca="1">IF(Table1[[#This Row],[Hạn thanh toán]]="","",IF((U179-NOW())&lt;0,0,(U179-NOW())))</f>
        <v>0</v>
      </c>
      <c r="W179" s="32"/>
      <c r="X179" s="32" t="str">
        <f t="shared" ca="1" si="11"/>
        <v/>
      </c>
      <c r="Y179" s="2" t="str">
        <f t="shared" si="12"/>
        <v>Đã thanh toán</v>
      </c>
      <c r="Z179" s="42">
        <f t="shared" si="13"/>
        <v>46016</v>
      </c>
      <c r="AA179" s="42">
        <f t="shared" si="14"/>
        <v>46063</v>
      </c>
      <c r="AD179" s="2" t="str">
        <f>VLOOKUP($A179,MA_KH!$A:$Q,MA_KH!O$1,0)</f>
        <v>MEGA</v>
      </c>
      <c r="AE179" s="2" t="str">
        <f>VLOOKUP($A179,MA_KH!$A:$Q,MA_KH!P$1,0)</f>
        <v>CÔNG TY TNHH MM MEGA MARKET (VIỆT NAM)</v>
      </c>
      <c r="AG179" s="2" t="str">
        <f>(Table1[[#This Row],[Số hóa đơn]])&amp;IF(OR(Table1[[#This Row],[Phân loại]]="Hàng trả",Table1[[#This Row],[Phân loại]]="Giảm công nợ"),-Table1[[#This Row],[Tổng giá trị]],Table1[[#This Row],[Tổng giá trị]])</f>
        <v>000888972188782</v>
      </c>
      <c r="AH179" s="6" t="e">
        <f>_xlfn.XLOOKUP(Table1[[#This Row],[Column1]],'Chi tiết tt Mega gửi'!P:P,'Chi tiết tt Mega gửi'!N:N)</f>
        <v>#N/A</v>
      </c>
    </row>
    <row r="180" spans="1:34" ht="25.5" customHeight="1" x14ac:dyDescent="0.2">
      <c r="A180" s="58" t="s">
        <v>197</v>
      </c>
      <c r="B180" s="58" t="s">
        <v>198</v>
      </c>
      <c r="C180" s="59">
        <v>46016</v>
      </c>
      <c r="D180" s="58" t="s">
        <v>14911</v>
      </c>
      <c r="E180" s="59">
        <v>46016</v>
      </c>
      <c r="F180" s="58" t="s">
        <v>18914</v>
      </c>
      <c r="G180" s="58" t="s">
        <v>14912</v>
      </c>
      <c r="H180" s="60">
        <v>2525950</v>
      </c>
      <c r="I180" s="61">
        <v>0</v>
      </c>
      <c r="J180" s="60">
        <v>202076</v>
      </c>
      <c r="K180" s="60">
        <v>2728026</v>
      </c>
      <c r="L180" s="64" t="s">
        <v>41</v>
      </c>
      <c r="M180" s="6">
        <v>46063</v>
      </c>
      <c r="O180" s="32">
        <f>IF(Table1[[#This Row],[Phân loại]]="Tồn đầu kỳ",Table1[[#This Row],[Tổng giá trị]],0)</f>
        <v>2728026</v>
      </c>
      <c r="P180" s="7">
        <f>IF(Table1[[#This Row],[Số còn phải thu ĐK]]&lt;&gt;0,0,IF(Table1[[#This Row],[Phân loại]]="Bán hàng",Table1[[#This Row],[Tổng giá trị]],-Table1[[#This Row],[Tổng giá trị]]))</f>
        <v>0</v>
      </c>
      <c r="Q180" s="32">
        <f t="shared" si="10"/>
        <v>2728026</v>
      </c>
      <c r="R180" s="7">
        <f>Table1[[#This Row],[Số còn phải thu ĐK]]+Table1[[#This Row],[Giá Trị HD sau CK]]-Table1[[#This Row],[Số tiền đã thu]]</f>
        <v>0</v>
      </c>
      <c r="S180" s="6">
        <f>IF(Table1[[#This Row],[Ngày hóa đơn]]&lt;&gt;"",Table1[[#This Row],[Ngày hóa đơn]],IF(Table1[[#This Row],[Ngày hạch toán]]&lt;&gt;"",Table1[[#This Row],[Ngày hạch toán]],""))</f>
        <v>46016</v>
      </c>
      <c r="T180" s="7"/>
      <c r="U180" s="6">
        <f>IF(Table1[[#This Row],[Ngày tính CN]]="","",S180+T180)</f>
        <v>46016</v>
      </c>
      <c r="V180" s="32">
        <f ca="1">IF(Table1[[#This Row],[Hạn thanh toán]]="","",IF((U180-NOW())&lt;0,0,(U180-NOW())))</f>
        <v>0</v>
      </c>
      <c r="W180" s="32"/>
      <c r="X180" s="32" t="str">
        <f t="shared" ca="1" si="11"/>
        <v/>
      </c>
      <c r="Y180" s="2" t="str">
        <f t="shared" si="12"/>
        <v>Đã thanh toán</v>
      </c>
      <c r="Z180" s="42">
        <f t="shared" si="13"/>
        <v>46016</v>
      </c>
      <c r="AA180" s="42">
        <f t="shared" si="14"/>
        <v>46063</v>
      </c>
      <c r="AD180" s="2" t="str">
        <f>VLOOKUP($A180,MA_KH!$A:$Q,MA_KH!O$1,0)</f>
        <v>MEGA</v>
      </c>
      <c r="AE180" s="2" t="str">
        <f>VLOOKUP($A180,MA_KH!$A:$Q,MA_KH!P$1,0)</f>
        <v>CÔNG TY TNHH MM MEGA MARKET (VIỆT NAM)</v>
      </c>
      <c r="AG180" s="2" t="str">
        <f>(Table1[[#This Row],[Số hóa đơn]])&amp;IF(OR(Table1[[#This Row],[Phân loại]]="Hàng trả",Table1[[#This Row],[Phân loại]]="Giảm công nợ"),-Table1[[#This Row],[Tổng giá trị]],Table1[[#This Row],[Tổng giá trị]])</f>
        <v>000888962728026</v>
      </c>
      <c r="AH180" s="6" t="e">
        <f>_xlfn.XLOOKUP(Table1[[#This Row],[Column1]],'Chi tiết tt Mega gửi'!P:P,'Chi tiết tt Mega gửi'!N:N)</f>
        <v>#N/A</v>
      </c>
    </row>
    <row r="181" spans="1:34" ht="25.5" customHeight="1" x14ac:dyDescent="0.2">
      <c r="A181" s="58" t="s">
        <v>189</v>
      </c>
      <c r="B181" s="58" t="s">
        <v>190</v>
      </c>
      <c r="C181" s="59">
        <v>46016</v>
      </c>
      <c r="D181" s="58" t="s">
        <v>14804</v>
      </c>
      <c r="E181" s="59">
        <v>46016</v>
      </c>
      <c r="F181" s="58" t="s">
        <v>18943</v>
      </c>
      <c r="G181" s="58" t="s">
        <v>14771</v>
      </c>
      <c r="H181" s="60">
        <v>-1044718</v>
      </c>
      <c r="I181" s="61">
        <v>0</v>
      </c>
      <c r="J181" s="60">
        <v>-83578</v>
      </c>
      <c r="K181" s="60">
        <v>-1128296</v>
      </c>
      <c r="L181" s="64" t="s">
        <v>41</v>
      </c>
      <c r="M181" s="6">
        <v>46034</v>
      </c>
      <c r="O181" s="32">
        <f>IF(Table1[[#This Row],[Phân loại]]="Tồn đầu kỳ",Table1[[#This Row],[Tổng giá trị]],0)</f>
        <v>-1128296</v>
      </c>
      <c r="P181" s="7">
        <f>IF(Table1[[#This Row],[Số còn phải thu ĐK]]&lt;&gt;0,0,IF(Table1[[#This Row],[Phân loại]]="Bán hàng",Table1[[#This Row],[Tổng giá trị]],-Table1[[#This Row],[Tổng giá trị]]))</f>
        <v>0</v>
      </c>
      <c r="Q181" s="32">
        <f t="shared" si="10"/>
        <v>-1128296</v>
      </c>
      <c r="R181" s="7">
        <f>Table1[[#This Row],[Số còn phải thu ĐK]]+Table1[[#This Row],[Giá Trị HD sau CK]]-Table1[[#This Row],[Số tiền đã thu]]</f>
        <v>0</v>
      </c>
      <c r="S181" s="6">
        <f>IF(Table1[[#This Row],[Ngày hóa đơn]]&lt;&gt;"",Table1[[#This Row],[Ngày hóa đơn]],IF(Table1[[#This Row],[Ngày hạch toán]]&lt;&gt;"",Table1[[#This Row],[Ngày hạch toán]],""))</f>
        <v>46016</v>
      </c>
      <c r="T181" s="7"/>
      <c r="U181" s="6">
        <f>IF(Table1[[#This Row],[Ngày tính CN]]="","",S181+T181)</f>
        <v>46016</v>
      </c>
      <c r="V181" s="32">
        <f ca="1">IF(Table1[[#This Row],[Hạn thanh toán]]="","",IF((U181-NOW())&lt;0,0,(U181-NOW())))</f>
        <v>0</v>
      </c>
      <c r="W181" s="32"/>
      <c r="X181" s="32" t="str">
        <f t="shared" ca="1" si="11"/>
        <v/>
      </c>
      <c r="Y181" s="2" t="str">
        <f t="shared" si="12"/>
        <v>Đã thanh toán</v>
      </c>
      <c r="Z181" s="42">
        <f t="shared" si="13"/>
        <v>46016</v>
      </c>
      <c r="AA181" s="42">
        <f t="shared" si="14"/>
        <v>46034</v>
      </c>
      <c r="AD181" s="2" t="str">
        <f>VLOOKUP($A181,MA_KH!$A:$Q,MA_KH!O$1,0)</f>
        <v>MEGA</v>
      </c>
      <c r="AE181" s="2" t="str">
        <f>VLOOKUP($A181,MA_KH!$A:$Q,MA_KH!P$1,0)</f>
        <v>CÔNG TY TNHH MM MEGA MARKET (VIỆT NAM)</v>
      </c>
      <c r="AG181" s="2" t="str">
        <f>(Table1[[#This Row],[Số hóa đơn]])&amp;IF(OR(Table1[[#This Row],[Phân loại]]="Hàng trả",Table1[[#This Row],[Phân loại]]="Giảm công nợ"),-Table1[[#This Row],[Tổng giá trị]],Table1[[#This Row],[Tổng giá trị]])</f>
        <v>00000398-1128296</v>
      </c>
      <c r="AH181" s="6" t="e">
        <f>_xlfn.XLOOKUP(Table1[[#This Row],[Column1]],'Chi tiết tt Mega gửi'!P:P,'Chi tiết tt Mega gửi'!N:N)</f>
        <v>#N/A</v>
      </c>
    </row>
    <row r="182" spans="1:34" ht="25.5" customHeight="1" x14ac:dyDescent="0.2">
      <c r="A182" s="54" t="s">
        <v>258</v>
      </c>
      <c r="B182" s="54" t="s">
        <v>259</v>
      </c>
      <c r="C182" s="55">
        <v>46016</v>
      </c>
      <c r="D182" s="54" t="s">
        <v>14805</v>
      </c>
      <c r="E182" s="55">
        <v>46016</v>
      </c>
      <c r="F182" s="54" t="s">
        <v>18944</v>
      </c>
      <c r="G182" s="54" t="s">
        <v>14806</v>
      </c>
      <c r="H182" s="56">
        <v>-539488</v>
      </c>
      <c r="I182" s="57">
        <v>0</v>
      </c>
      <c r="J182" s="56">
        <v>-43159</v>
      </c>
      <c r="K182" s="56">
        <v>-582647</v>
      </c>
      <c r="L182" s="64" t="s">
        <v>41</v>
      </c>
      <c r="M182" s="6">
        <v>46034</v>
      </c>
      <c r="O182" s="32">
        <f>IF(Table1[[#This Row],[Phân loại]]="Tồn đầu kỳ",Table1[[#This Row],[Tổng giá trị]],0)</f>
        <v>-582647</v>
      </c>
      <c r="P182" s="7">
        <f>IF(Table1[[#This Row],[Số còn phải thu ĐK]]&lt;&gt;0,0,IF(Table1[[#This Row],[Phân loại]]="Bán hàng",Table1[[#This Row],[Tổng giá trị]],-Table1[[#This Row],[Tổng giá trị]]))</f>
        <v>0</v>
      </c>
      <c r="Q182" s="32">
        <f t="shared" si="10"/>
        <v>-582647</v>
      </c>
      <c r="R182" s="7">
        <f>Table1[[#This Row],[Số còn phải thu ĐK]]+Table1[[#This Row],[Giá Trị HD sau CK]]-Table1[[#This Row],[Số tiền đã thu]]</f>
        <v>0</v>
      </c>
      <c r="S182" s="6">
        <f>IF(Table1[[#This Row],[Ngày hóa đơn]]&lt;&gt;"",Table1[[#This Row],[Ngày hóa đơn]],IF(Table1[[#This Row],[Ngày hạch toán]]&lt;&gt;"",Table1[[#This Row],[Ngày hạch toán]],""))</f>
        <v>46016</v>
      </c>
      <c r="T182" s="7"/>
      <c r="U182" s="6">
        <f>IF(Table1[[#This Row],[Ngày tính CN]]="","",S182+T182)</f>
        <v>46016</v>
      </c>
      <c r="V182" s="32">
        <f ca="1">IF(Table1[[#This Row],[Hạn thanh toán]]="","",IF((U182-NOW())&lt;0,0,(U182-NOW())))</f>
        <v>0</v>
      </c>
      <c r="W182" s="32"/>
      <c r="X182" s="32" t="str">
        <f t="shared" ca="1" si="11"/>
        <v/>
      </c>
      <c r="Y182" s="2" t="str">
        <f t="shared" si="12"/>
        <v>Đã thanh toán</v>
      </c>
      <c r="Z182" s="42">
        <f t="shared" si="13"/>
        <v>46016</v>
      </c>
      <c r="AA182" s="42">
        <f t="shared" si="14"/>
        <v>46034</v>
      </c>
      <c r="AD182" s="2" t="str">
        <f>VLOOKUP($A182,MA_KH!$A:$Q,MA_KH!O$1,0)</f>
        <v>MEGA</v>
      </c>
      <c r="AE182" s="2" t="str">
        <f>VLOOKUP($A182,MA_KH!$A:$Q,MA_KH!P$1,0)</f>
        <v>CÔNG TY TNHH MM MEGA MARKET (VIỆT NAM)</v>
      </c>
      <c r="AG182" s="2" t="str">
        <f>(Table1[[#This Row],[Số hóa đơn]])&amp;IF(OR(Table1[[#This Row],[Phân loại]]="Hàng trả",Table1[[#This Row],[Phân loại]]="Giảm công nợ"),-Table1[[#This Row],[Tổng giá trị]],Table1[[#This Row],[Tổng giá trị]])</f>
        <v>00000308-582647</v>
      </c>
      <c r="AH182" s="6" t="e">
        <f>_xlfn.XLOOKUP(Table1[[#This Row],[Column1]],'Chi tiết tt Mega gửi'!P:P,'Chi tiết tt Mega gửi'!N:N)</f>
        <v>#N/A</v>
      </c>
    </row>
    <row r="183" spans="1:34" ht="25.5" customHeight="1" x14ac:dyDescent="0.2">
      <c r="A183" s="54" t="s">
        <v>197</v>
      </c>
      <c r="B183" s="54" t="s">
        <v>198</v>
      </c>
      <c r="C183" s="55">
        <v>46017</v>
      </c>
      <c r="D183" s="54" t="s">
        <v>14807</v>
      </c>
      <c r="E183" s="55">
        <v>46017</v>
      </c>
      <c r="F183" s="54" t="s">
        <v>18945</v>
      </c>
      <c r="G183" s="54" t="s">
        <v>14808</v>
      </c>
      <c r="H183" s="56">
        <v>-2786342</v>
      </c>
      <c r="I183" s="57">
        <v>0</v>
      </c>
      <c r="J183" s="56">
        <v>-222907</v>
      </c>
      <c r="K183" s="56">
        <v>-3009249</v>
      </c>
      <c r="L183" s="64" t="s">
        <v>41</v>
      </c>
      <c r="M183" s="6">
        <v>46034</v>
      </c>
      <c r="O183" s="32">
        <f>IF(Table1[[#This Row],[Phân loại]]="Tồn đầu kỳ",Table1[[#This Row],[Tổng giá trị]],0)</f>
        <v>-3009249</v>
      </c>
      <c r="P183" s="7">
        <f>IF(Table1[[#This Row],[Số còn phải thu ĐK]]&lt;&gt;0,0,IF(Table1[[#This Row],[Phân loại]]="Bán hàng",Table1[[#This Row],[Tổng giá trị]],-Table1[[#This Row],[Tổng giá trị]]))</f>
        <v>0</v>
      </c>
      <c r="Q183" s="32">
        <f t="shared" si="10"/>
        <v>-3009249</v>
      </c>
      <c r="R183" s="7">
        <f>Table1[[#This Row],[Số còn phải thu ĐK]]+Table1[[#This Row],[Giá Trị HD sau CK]]-Table1[[#This Row],[Số tiền đã thu]]</f>
        <v>0</v>
      </c>
      <c r="S183" s="6">
        <f>IF(Table1[[#This Row],[Ngày hóa đơn]]&lt;&gt;"",Table1[[#This Row],[Ngày hóa đơn]],IF(Table1[[#This Row],[Ngày hạch toán]]&lt;&gt;"",Table1[[#This Row],[Ngày hạch toán]],""))</f>
        <v>46017</v>
      </c>
      <c r="T183" s="7"/>
      <c r="U183" s="6">
        <f>IF(Table1[[#This Row],[Ngày tính CN]]="","",S183+T183)</f>
        <v>46017</v>
      </c>
      <c r="V183" s="32">
        <f ca="1">IF(Table1[[#This Row],[Hạn thanh toán]]="","",IF((U183-NOW())&lt;0,0,(U183-NOW())))</f>
        <v>0</v>
      </c>
      <c r="W183" s="32"/>
      <c r="X183" s="32" t="str">
        <f t="shared" ca="1" si="11"/>
        <v/>
      </c>
      <c r="Y183" s="2" t="str">
        <f t="shared" si="12"/>
        <v>Đã thanh toán</v>
      </c>
      <c r="Z183" s="42">
        <f t="shared" si="13"/>
        <v>46017</v>
      </c>
      <c r="AA183" s="42">
        <f t="shared" si="14"/>
        <v>46034</v>
      </c>
      <c r="AD183" s="2" t="str">
        <f>VLOOKUP($A183,MA_KH!$A:$Q,MA_KH!O$1,0)</f>
        <v>MEGA</v>
      </c>
      <c r="AE183" s="2" t="str">
        <f>VLOOKUP($A183,MA_KH!$A:$Q,MA_KH!P$1,0)</f>
        <v>CÔNG TY TNHH MM MEGA MARKET (VIỆT NAM)</v>
      </c>
      <c r="AG183" s="2" t="str">
        <f>(Table1[[#This Row],[Số hóa đơn]])&amp;IF(OR(Table1[[#This Row],[Phân loại]]="Hàng trả",Table1[[#This Row],[Phân loại]]="Giảm công nợ"),-Table1[[#This Row],[Tổng giá trị]],Table1[[#This Row],[Tổng giá trị]])</f>
        <v>00000236-3009249</v>
      </c>
      <c r="AH183" s="6" t="e">
        <f>_xlfn.XLOOKUP(Table1[[#This Row],[Column1]],'Chi tiết tt Mega gửi'!P:P,'Chi tiết tt Mega gửi'!N:N)</f>
        <v>#N/A</v>
      </c>
    </row>
    <row r="184" spans="1:34" ht="25.5" customHeight="1" x14ac:dyDescent="0.2">
      <c r="A184" s="54" t="s">
        <v>252</v>
      </c>
      <c r="B184" s="54" t="s">
        <v>253</v>
      </c>
      <c r="C184" s="55">
        <v>46017</v>
      </c>
      <c r="D184" s="54" t="s">
        <v>14809</v>
      </c>
      <c r="E184" s="55">
        <v>46017</v>
      </c>
      <c r="F184" s="54" t="s">
        <v>18946</v>
      </c>
      <c r="G184" s="54" t="s">
        <v>14772</v>
      </c>
      <c r="H184" s="56">
        <v>-1688997</v>
      </c>
      <c r="I184" s="57">
        <v>0</v>
      </c>
      <c r="J184" s="56">
        <v>-135120</v>
      </c>
      <c r="K184" s="56">
        <v>-1824117</v>
      </c>
      <c r="L184" s="64" t="s">
        <v>41</v>
      </c>
      <c r="M184" s="6">
        <v>46034</v>
      </c>
      <c r="O184" s="32">
        <f>IF(Table1[[#This Row],[Phân loại]]="Tồn đầu kỳ",Table1[[#This Row],[Tổng giá trị]],0)</f>
        <v>-1824117</v>
      </c>
      <c r="P184" s="7">
        <f>IF(Table1[[#This Row],[Số còn phải thu ĐK]]&lt;&gt;0,0,IF(Table1[[#This Row],[Phân loại]]="Bán hàng",Table1[[#This Row],[Tổng giá trị]],-Table1[[#This Row],[Tổng giá trị]]))</f>
        <v>0</v>
      </c>
      <c r="Q184" s="32">
        <f t="shared" si="10"/>
        <v>-1824117</v>
      </c>
      <c r="R184" s="7">
        <f>Table1[[#This Row],[Số còn phải thu ĐK]]+Table1[[#This Row],[Giá Trị HD sau CK]]-Table1[[#This Row],[Số tiền đã thu]]</f>
        <v>0</v>
      </c>
      <c r="S184" s="6">
        <f>IF(Table1[[#This Row],[Ngày hóa đơn]]&lt;&gt;"",Table1[[#This Row],[Ngày hóa đơn]],IF(Table1[[#This Row],[Ngày hạch toán]]&lt;&gt;"",Table1[[#This Row],[Ngày hạch toán]],""))</f>
        <v>46017</v>
      </c>
      <c r="T184" s="7"/>
      <c r="U184" s="6">
        <f>IF(Table1[[#This Row],[Ngày tính CN]]="","",S184+T184)</f>
        <v>46017</v>
      </c>
      <c r="V184" s="32">
        <f ca="1">IF(Table1[[#This Row],[Hạn thanh toán]]="","",IF((U184-NOW())&lt;0,0,(U184-NOW())))</f>
        <v>0</v>
      </c>
      <c r="W184" s="32"/>
      <c r="X184" s="32" t="str">
        <f t="shared" ca="1" si="11"/>
        <v/>
      </c>
      <c r="Y184" s="2" t="str">
        <f t="shared" si="12"/>
        <v>Đã thanh toán</v>
      </c>
      <c r="Z184" s="42">
        <f t="shared" si="13"/>
        <v>46017</v>
      </c>
      <c r="AA184" s="42">
        <f t="shared" si="14"/>
        <v>46034</v>
      </c>
      <c r="AD184" s="2" t="str">
        <f>VLOOKUP($A184,MA_KH!$A:$Q,MA_KH!O$1,0)</f>
        <v>MEGA</v>
      </c>
      <c r="AE184" s="2" t="str">
        <f>VLOOKUP($A184,MA_KH!$A:$Q,MA_KH!P$1,0)</f>
        <v>CÔNG TY TNHH MM MEGA MARKET (VIỆT NAM)</v>
      </c>
      <c r="AG184" s="2" t="str">
        <f>(Table1[[#This Row],[Số hóa đơn]])&amp;IF(OR(Table1[[#This Row],[Phân loại]]="Hàng trả",Table1[[#This Row],[Phân loại]]="Giảm công nợ"),-Table1[[#This Row],[Tổng giá trị]],Table1[[#This Row],[Tổng giá trị]])</f>
        <v>00000262-1824117</v>
      </c>
      <c r="AH184" s="6" t="e">
        <f>_xlfn.XLOOKUP(Table1[[#This Row],[Column1]],'Chi tiết tt Mega gửi'!P:P,'Chi tiết tt Mega gửi'!N:N)</f>
        <v>#N/A</v>
      </c>
    </row>
    <row r="185" spans="1:34" ht="25.5" customHeight="1" x14ac:dyDescent="0.2">
      <c r="A185" s="54" t="s">
        <v>189</v>
      </c>
      <c r="B185" s="54" t="s">
        <v>190</v>
      </c>
      <c r="C185" s="55">
        <v>46018</v>
      </c>
      <c r="D185" s="54" t="s">
        <v>14913</v>
      </c>
      <c r="E185" s="55">
        <v>46018</v>
      </c>
      <c r="F185" s="54" t="s">
        <v>18915</v>
      </c>
      <c r="G185" s="54" t="s">
        <v>14914</v>
      </c>
      <c r="H185" s="56">
        <v>932890</v>
      </c>
      <c r="I185" s="57">
        <v>0</v>
      </c>
      <c r="J185" s="56">
        <v>74631</v>
      </c>
      <c r="K185" s="56">
        <v>1007521</v>
      </c>
      <c r="L185" s="64" t="s">
        <v>41</v>
      </c>
      <c r="M185" s="6">
        <v>46063</v>
      </c>
      <c r="O185" s="32">
        <f>IF(Table1[[#This Row],[Phân loại]]="Tồn đầu kỳ",Table1[[#This Row],[Tổng giá trị]],0)</f>
        <v>1007521</v>
      </c>
      <c r="P185" s="7">
        <f>IF(Table1[[#This Row],[Số còn phải thu ĐK]]&lt;&gt;0,0,IF(Table1[[#This Row],[Phân loại]]="Bán hàng",Table1[[#This Row],[Tổng giá trị]],-Table1[[#This Row],[Tổng giá trị]]))</f>
        <v>0</v>
      </c>
      <c r="Q185" s="32">
        <f t="shared" si="10"/>
        <v>1007521</v>
      </c>
      <c r="R185" s="7">
        <f>Table1[[#This Row],[Số còn phải thu ĐK]]+Table1[[#This Row],[Giá Trị HD sau CK]]-Table1[[#This Row],[Số tiền đã thu]]</f>
        <v>0</v>
      </c>
      <c r="S185" s="6">
        <f>IF(Table1[[#This Row],[Ngày hóa đơn]]&lt;&gt;"",Table1[[#This Row],[Ngày hóa đơn]],IF(Table1[[#This Row],[Ngày hạch toán]]&lt;&gt;"",Table1[[#This Row],[Ngày hạch toán]],""))</f>
        <v>46018</v>
      </c>
      <c r="T185" s="7"/>
      <c r="U185" s="6">
        <f>IF(Table1[[#This Row],[Ngày tính CN]]="","",S185+T185)</f>
        <v>46018</v>
      </c>
      <c r="V185" s="32">
        <f ca="1">IF(Table1[[#This Row],[Hạn thanh toán]]="","",IF((U185-NOW())&lt;0,0,(U185-NOW())))</f>
        <v>0</v>
      </c>
      <c r="W185" s="32"/>
      <c r="X185" s="32" t="str">
        <f t="shared" ca="1" si="11"/>
        <v/>
      </c>
      <c r="Y185" s="2" t="str">
        <f t="shared" si="12"/>
        <v>Đã thanh toán</v>
      </c>
      <c r="Z185" s="42">
        <f t="shared" si="13"/>
        <v>46018</v>
      </c>
      <c r="AA185" s="42">
        <f t="shared" si="14"/>
        <v>46063</v>
      </c>
      <c r="AD185" s="2" t="str">
        <f>VLOOKUP($A185,MA_KH!$A:$Q,MA_KH!O$1,0)</f>
        <v>MEGA</v>
      </c>
      <c r="AE185" s="2" t="str">
        <f>VLOOKUP($A185,MA_KH!$A:$Q,MA_KH!P$1,0)</f>
        <v>CÔNG TY TNHH MM MEGA MARKET (VIỆT NAM)</v>
      </c>
      <c r="AG185" s="2" t="str">
        <f>(Table1[[#This Row],[Số hóa đơn]])&amp;IF(OR(Table1[[#This Row],[Phân loại]]="Hàng trả",Table1[[#This Row],[Phân loại]]="Giảm công nợ"),-Table1[[#This Row],[Tổng giá trị]],Table1[[#This Row],[Tổng giá trị]])</f>
        <v>000889681007521</v>
      </c>
      <c r="AH185" s="6" t="e">
        <f>_xlfn.XLOOKUP(Table1[[#This Row],[Column1]],'Chi tiết tt Mega gửi'!P:P,'Chi tiết tt Mega gửi'!N:N)</f>
        <v>#N/A</v>
      </c>
    </row>
    <row r="186" spans="1:34" ht="25.5" customHeight="1" x14ac:dyDescent="0.2">
      <c r="A186" s="54" t="s">
        <v>189</v>
      </c>
      <c r="B186" s="54" t="s">
        <v>190</v>
      </c>
      <c r="C186" s="55">
        <v>46020</v>
      </c>
      <c r="D186" s="54" t="s">
        <v>14915</v>
      </c>
      <c r="E186" s="55">
        <v>46020</v>
      </c>
      <c r="F186" s="54" t="s">
        <v>18916</v>
      </c>
      <c r="G186" s="54" t="s">
        <v>14916</v>
      </c>
      <c r="H186" s="56">
        <v>6072360</v>
      </c>
      <c r="I186" s="57">
        <v>0</v>
      </c>
      <c r="J186" s="56">
        <v>485789</v>
      </c>
      <c r="K186" s="56">
        <v>6558149</v>
      </c>
      <c r="L186" s="64" t="s">
        <v>41</v>
      </c>
      <c r="M186" s="6">
        <v>46063</v>
      </c>
      <c r="O186" s="32">
        <f>IF(Table1[[#This Row],[Phân loại]]="Tồn đầu kỳ",Table1[[#This Row],[Tổng giá trị]],0)</f>
        <v>6558149</v>
      </c>
      <c r="P186" s="7">
        <f>IF(Table1[[#This Row],[Số còn phải thu ĐK]]&lt;&gt;0,0,IF(Table1[[#This Row],[Phân loại]]="Bán hàng",Table1[[#This Row],[Tổng giá trị]],-Table1[[#This Row],[Tổng giá trị]]))</f>
        <v>0</v>
      </c>
      <c r="Q186" s="32">
        <f t="shared" si="10"/>
        <v>6558149</v>
      </c>
      <c r="R186" s="7">
        <f>Table1[[#This Row],[Số còn phải thu ĐK]]+Table1[[#This Row],[Giá Trị HD sau CK]]-Table1[[#This Row],[Số tiền đã thu]]</f>
        <v>0</v>
      </c>
      <c r="S186" s="6">
        <f>IF(Table1[[#This Row],[Ngày hóa đơn]]&lt;&gt;"",Table1[[#This Row],[Ngày hóa đơn]],IF(Table1[[#This Row],[Ngày hạch toán]]&lt;&gt;"",Table1[[#This Row],[Ngày hạch toán]],""))</f>
        <v>46020</v>
      </c>
      <c r="T186" s="7"/>
      <c r="U186" s="6">
        <f>IF(Table1[[#This Row],[Ngày tính CN]]="","",S186+T186)</f>
        <v>46020</v>
      </c>
      <c r="V186" s="32">
        <f ca="1">IF(Table1[[#This Row],[Hạn thanh toán]]="","",IF((U186-NOW())&lt;0,0,(U186-NOW())))</f>
        <v>0</v>
      </c>
      <c r="W186" s="32"/>
      <c r="X186" s="32" t="str">
        <f t="shared" ca="1" si="11"/>
        <v/>
      </c>
      <c r="Y186" s="2" t="str">
        <f t="shared" si="12"/>
        <v>Đã thanh toán</v>
      </c>
      <c r="Z186" s="42">
        <f t="shared" si="13"/>
        <v>46020</v>
      </c>
      <c r="AA186" s="42">
        <f t="shared" si="14"/>
        <v>46063</v>
      </c>
      <c r="AD186" s="2" t="str">
        <f>VLOOKUP($A186,MA_KH!$A:$Q,MA_KH!O$1,0)</f>
        <v>MEGA</v>
      </c>
      <c r="AE186" s="2" t="str">
        <f>VLOOKUP($A186,MA_KH!$A:$Q,MA_KH!P$1,0)</f>
        <v>CÔNG TY TNHH MM MEGA MARKET (VIỆT NAM)</v>
      </c>
      <c r="AG186" s="2" t="str">
        <f>(Table1[[#This Row],[Số hóa đơn]])&amp;IF(OR(Table1[[#This Row],[Phân loại]]="Hàng trả",Table1[[#This Row],[Phân loại]]="Giảm công nợ"),-Table1[[#This Row],[Tổng giá trị]],Table1[[#This Row],[Tổng giá trị]])</f>
        <v>000898916558149</v>
      </c>
      <c r="AH186" s="6" t="e">
        <f>_xlfn.XLOOKUP(Table1[[#This Row],[Column1]],'Chi tiết tt Mega gửi'!P:P,'Chi tiết tt Mega gửi'!N:N)</f>
        <v>#N/A</v>
      </c>
    </row>
    <row r="187" spans="1:34" ht="25.5" customHeight="1" x14ac:dyDescent="0.2">
      <c r="A187" s="54" t="s">
        <v>189</v>
      </c>
      <c r="B187" s="54" t="s">
        <v>190</v>
      </c>
      <c r="C187" s="55">
        <v>46020</v>
      </c>
      <c r="D187" s="54" t="s">
        <v>14917</v>
      </c>
      <c r="E187" s="55">
        <v>46020</v>
      </c>
      <c r="F187" s="54" t="s">
        <v>18917</v>
      </c>
      <c r="G187" s="54" t="s">
        <v>14918</v>
      </c>
      <c r="H187" s="56">
        <v>7491560</v>
      </c>
      <c r="I187" s="57">
        <v>0</v>
      </c>
      <c r="J187" s="56">
        <v>599325</v>
      </c>
      <c r="K187" s="56">
        <v>8090885</v>
      </c>
      <c r="L187" s="64" t="s">
        <v>41</v>
      </c>
      <c r="M187" s="6">
        <v>46063</v>
      </c>
      <c r="O187" s="32">
        <f>IF(Table1[[#This Row],[Phân loại]]="Tồn đầu kỳ",Table1[[#This Row],[Tổng giá trị]],0)</f>
        <v>8090885</v>
      </c>
      <c r="P187" s="7">
        <f>IF(Table1[[#This Row],[Số còn phải thu ĐK]]&lt;&gt;0,0,IF(Table1[[#This Row],[Phân loại]]="Bán hàng",Table1[[#This Row],[Tổng giá trị]],-Table1[[#This Row],[Tổng giá trị]]))</f>
        <v>0</v>
      </c>
      <c r="Q187" s="32">
        <f t="shared" si="10"/>
        <v>8090885</v>
      </c>
      <c r="R187" s="7">
        <f>Table1[[#This Row],[Số còn phải thu ĐK]]+Table1[[#This Row],[Giá Trị HD sau CK]]-Table1[[#This Row],[Số tiền đã thu]]</f>
        <v>0</v>
      </c>
      <c r="S187" s="6">
        <f>IF(Table1[[#This Row],[Ngày hóa đơn]]&lt;&gt;"",Table1[[#This Row],[Ngày hóa đơn]],IF(Table1[[#This Row],[Ngày hạch toán]]&lt;&gt;"",Table1[[#This Row],[Ngày hạch toán]],""))</f>
        <v>46020</v>
      </c>
      <c r="T187" s="7"/>
      <c r="U187" s="6">
        <f>IF(Table1[[#This Row],[Ngày tính CN]]="","",S187+T187)</f>
        <v>46020</v>
      </c>
      <c r="V187" s="32">
        <f ca="1">IF(Table1[[#This Row],[Hạn thanh toán]]="","",IF((U187-NOW())&lt;0,0,(U187-NOW())))</f>
        <v>0</v>
      </c>
      <c r="W187" s="32"/>
      <c r="X187" s="32" t="str">
        <f t="shared" ca="1" si="11"/>
        <v/>
      </c>
      <c r="Y187" s="2" t="str">
        <f t="shared" si="12"/>
        <v>Đã thanh toán</v>
      </c>
      <c r="Z187" s="42">
        <f t="shared" si="13"/>
        <v>46020</v>
      </c>
      <c r="AA187" s="42">
        <f t="shared" si="14"/>
        <v>46063</v>
      </c>
      <c r="AD187" s="2" t="str">
        <f>VLOOKUP($A187,MA_KH!$A:$Q,MA_KH!O$1,0)</f>
        <v>MEGA</v>
      </c>
      <c r="AE187" s="2" t="str">
        <f>VLOOKUP($A187,MA_KH!$A:$Q,MA_KH!P$1,0)</f>
        <v>CÔNG TY TNHH MM MEGA MARKET (VIỆT NAM)</v>
      </c>
      <c r="AG187" s="2" t="str">
        <f>(Table1[[#This Row],[Số hóa đơn]])&amp;IF(OR(Table1[[#This Row],[Phân loại]]="Hàng trả",Table1[[#This Row],[Phân loại]]="Giảm công nợ"),-Table1[[#This Row],[Tổng giá trị]],Table1[[#This Row],[Tổng giá trị]])</f>
        <v>000898928090885</v>
      </c>
      <c r="AH187" s="6" t="e">
        <f>_xlfn.XLOOKUP(Table1[[#This Row],[Column1]],'Chi tiết tt Mega gửi'!P:P,'Chi tiết tt Mega gửi'!N:N)</f>
        <v>#N/A</v>
      </c>
    </row>
    <row r="188" spans="1:34" ht="25.5" customHeight="1" x14ac:dyDescent="0.2">
      <c r="A188" s="54" t="s">
        <v>199</v>
      </c>
      <c r="B188" s="54" t="s">
        <v>200</v>
      </c>
      <c r="C188" s="55">
        <v>46020</v>
      </c>
      <c r="D188" s="54" t="s">
        <v>14919</v>
      </c>
      <c r="E188" s="55">
        <v>46020</v>
      </c>
      <c r="F188" s="54" t="s">
        <v>18918</v>
      </c>
      <c r="G188" s="54" t="s">
        <v>14920</v>
      </c>
      <c r="H188" s="56">
        <v>7894840</v>
      </c>
      <c r="I188" s="57">
        <v>0</v>
      </c>
      <c r="J188" s="56">
        <v>631587</v>
      </c>
      <c r="K188" s="56">
        <v>8526427</v>
      </c>
      <c r="L188" s="64" t="s">
        <v>41</v>
      </c>
      <c r="M188" s="6">
        <v>46063</v>
      </c>
      <c r="O188" s="32">
        <f>IF(Table1[[#This Row],[Phân loại]]="Tồn đầu kỳ",Table1[[#This Row],[Tổng giá trị]],0)</f>
        <v>8526427</v>
      </c>
      <c r="P188" s="7">
        <f>IF(Table1[[#This Row],[Số còn phải thu ĐK]]&lt;&gt;0,0,IF(Table1[[#This Row],[Phân loại]]="Bán hàng",Table1[[#This Row],[Tổng giá trị]],-Table1[[#This Row],[Tổng giá trị]]))</f>
        <v>0</v>
      </c>
      <c r="Q188" s="32">
        <f t="shared" si="10"/>
        <v>8526427</v>
      </c>
      <c r="R188" s="7">
        <f>Table1[[#This Row],[Số còn phải thu ĐK]]+Table1[[#This Row],[Giá Trị HD sau CK]]-Table1[[#This Row],[Số tiền đã thu]]</f>
        <v>0</v>
      </c>
      <c r="S188" s="6">
        <f>IF(Table1[[#This Row],[Ngày hóa đơn]]&lt;&gt;"",Table1[[#This Row],[Ngày hóa đơn]],IF(Table1[[#This Row],[Ngày hạch toán]]&lt;&gt;"",Table1[[#This Row],[Ngày hạch toán]],""))</f>
        <v>46020</v>
      </c>
      <c r="T188" s="7"/>
      <c r="U188" s="6">
        <f>IF(Table1[[#This Row],[Ngày tính CN]]="","",S188+T188)</f>
        <v>46020</v>
      </c>
      <c r="V188" s="32">
        <f ca="1">IF(Table1[[#This Row],[Hạn thanh toán]]="","",IF((U188-NOW())&lt;0,0,(U188-NOW())))</f>
        <v>0</v>
      </c>
      <c r="W188" s="32"/>
      <c r="X188" s="32" t="str">
        <f t="shared" ca="1" si="11"/>
        <v/>
      </c>
      <c r="Y188" s="2" t="str">
        <f t="shared" si="12"/>
        <v>Đã thanh toán</v>
      </c>
      <c r="Z188" s="42">
        <f t="shared" si="13"/>
        <v>46020</v>
      </c>
      <c r="AA188" s="42">
        <f t="shared" si="14"/>
        <v>46063</v>
      </c>
      <c r="AD188" s="2" t="str">
        <f>VLOOKUP($A188,MA_KH!$A:$Q,MA_KH!O$1,0)</f>
        <v>MEGA</v>
      </c>
      <c r="AE188" s="2" t="str">
        <f>VLOOKUP($A188,MA_KH!$A:$Q,MA_KH!P$1,0)</f>
        <v>CÔNG TY TNHH MM MEGA MARKET (VIỆT NAM)</v>
      </c>
      <c r="AG188" s="2" t="str">
        <f>(Table1[[#This Row],[Số hóa đơn]])&amp;IF(OR(Table1[[#This Row],[Phân loại]]="Hàng trả",Table1[[#This Row],[Phân loại]]="Giảm công nợ"),-Table1[[#This Row],[Tổng giá trị]],Table1[[#This Row],[Tổng giá trị]])</f>
        <v>000898938526427</v>
      </c>
      <c r="AH188" s="6" t="e">
        <f>_xlfn.XLOOKUP(Table1[[#This Row],[Column1]],'Chi tiết tt Mega gửi'!P:P,'Chi tiết tt Mega gửi'!N:N)</f>
        <v>#N/A</v>
      </c>
    </row>
    <row r="189" spans="1:34" ht="25.5" customHeight="1" x14ac:dyDescent="0.2">
      <c r="A189" s="54" t="s">
        <v>293</v>
      </c>
      <c r="B189" s="54" t="s">
        <v>294</v>
      </c>
      <c r="C189" s="55">
        <v>46020</v>
      </c>
      <c r="D189" s="54" t="s">
        <v>14921</v>
      </c>
      <c r="E189" s="55">
        <v>46020</v>
      </c>
      <c r="F189" s="54" t="s">
        <v>18919</v>
      </c>
      <c r="G189" s="54" t="s">
        <v>14922</v>
      </c>
      <c r="H189" s="56">
        <v>2024120</v>
      </c>
      <c r="I189" s="57">
        <v>0</v>
      </c>
      <c r="J189" s="56">
        <v>161930</v>
      </c>
      <c r="K189" s="56">
        <v>2186050</v>
      </c>
      <c r="L189" s="64" t="s">
        <v>41</v>
      </c>
      <c r="M189" s="6">
        <v>46063</v>
      </c>
      <c r="O189" s="32">
        <f>IF(Table1[[#This Row],[Phân loại]]="Tồn đầu kỳ",Table1[[#This Row],[Tổng giá trị]],0)</f>
        <v>2186050</v>
      </c>
      <c r="P189" s="7">
        <f>IF(Table1[[#This Row],[Số còn phải thu ĐK]]&lt;&gt;0,0,IF(Table1[[#This Row],[Phân loại]]="Bán hàng",Table1[[#This Row],[Tổng giá trị]],-Table1[[#This Row],[Tổng giá trị]]))</f>
        <v>0</v>
      </c>
      <c r="Q189" s="32">
        <f t="shared" si="10"/>
        <v>2186050</v>
      </c>
      <c r="R189" s="7">
        <f>Table1[[#This Row],[Số còn phải thu ĐK]]+Table1[[#This Row],[Giá Trị HD sau CK]]-Table1[[#This Row],[Số tiền đã thu]]</f>
        <v>0</v>
      </c>
      <c r="S189" s="6">
        <f>IF(Table1[[#This Row],[Ngày hóa đơn]]&lt;&gt;"",Table1[[#This Row],[Ngày hóa đơn]],IF(Table1[[#This Row],[Ngày hạch toán]]&lt;&gt;"",Table1[[#This Row],[Ngày hạch toán]],""))</f>
        <v>46020</v>
      </c>
      <c r="T189" s="7"/>
      <c r="U189" s="6">
        <f>IF(Table1[[#This Row],[Ngày tính CN]]="","",S189+T189)</f>
        <v>46020</v>
      </c>
      <c r="V189" s="32">
        <f ca="1">IF(Table1[[#This Row],[Hạn thanh toán]]="","",IF((U189-NOW())&lt;0,0,(U189-NOW())))</f>
        <v>0</v>
      </c>
      <c r="W189" s="32"/>
      <c r="X189" s="32" t="str">
        <f t="shared" ca="1" si="11"/>
        <v/>
      </c>
      <c r="Y189" s="2" t="str">
        <f t="shared" si="12"/>
        <v>Đã thanh toán</v>
      </c>
      <c r="Z189" s="42">
        <f t="shared" si="13"/>
        <v>46020</v>
      </c>
      <c r="AA189" s="42">
        <f t="shared" si="14"/>
        <v>46063</v>
      </c>
      <c r="AD189" s="2" t="str">
        <f>VLOOKUP($A189,MA_KH!$A:$Q,MA_KH!O$1,0)</f>
        <v>MEGA</v>
      </c>
      <c r="AE189" s="2" t="str">
        <f>VLOOKUP($A189,MA_KH!$A:$Q,MA_KH!P$1,0)</f>
        <v>CÔNG TY TNHH MM MEGA MARKET (VIỆT NAM)</v>
      </c>
      <c r="AG189" s="2" t="str">
        <f>(Table1[[#This Row],[Số hóa đơn]])&amp;IF(OR(Table1[[#This Row],[Phân loại]]="Hàng trả",Table1[[#This Row],[Phân loại]]="Giảm công nợ"),-Table1[[#This Row],[Tổng giá trị]],Table1[[#This Row],[Tổng giá trị]])</f>
        <v>000898942186050</v>
      </c>
      <c r="AH189" s="6" t="e">
        <f>_xlfn.XLOOKUP(Table1[[#This Row],[Column1]],'Chi tiết tt Mega gửi'!P:P,'Chi tiết tt Mega gửi'!N:N)</f>
        <v>#N/A</v>
      </c>
    </row>
    <row r="190" spans="1:34" ht="25.5" customHeight="1" x14ac:dyDescent="0.2">
      <c r="A190" s="54" t="s">
        <v>191</v>
      </c>
      <c r="B190" s="54" t="s">
        <v>192</v>
      </c>
      <c r="C190" s="55">
        <v>46020</v>
      </c>
      <c r="D190" s="54" t="s">
        <v>14923</v>
      </c>
      <c r="E190" s="55">
        <v>46020</v>
      </c>
      <c r="F190" s="54" t="s">
        <v>18920</v>
      </c>
      <c r="G190" s="54" t="s">
        <v>14924</v>
      </c>
      <c r="H190" s="56">
        <v>3846600</v>
      </c>
      <c r="I190" s="57">
        <v>0</v>
      </c>
      <c r="J190" s="56">
        <v>307728</v>
      </c>
      <c r="K190" s="56">
        <v>4154328</v>
      </c>
      <c r="L190" s="64" t="s">
        <v>41</v>
      </c>
      <c r="M190" s="6">
        <v>46063</v>
      </c>
      <c r="O190" s="32">
        <f>IF(Table1[[#This Row],[Phân loại]]="Tồn đầu kỳ",Table1[[#This Row],[Tổng giá trị]],0)</f>
        <v>4154328</v>
      </c>
      <c r="P190" s="7">
        <f>IF(Table1[[#This Row],[Số còn phải thu ĐK]]&lt;&gt;0,0,IF(Table1[[#This Row],[Phân loại]]="Bán hàng",Table1[[#This Row],[Tổng giá trị]],-Table1[[#This Row],[Tổng giá trị]]))</f>
        <v>0</v>
      </c>
      <c r="Q190" s="32">
        <f t="shared" si="10"/>
        <v>4154328</v>
      </c>
      <c r="R190" s="7">
        <f>Table1[[#This Row],[Số còn phải thu ĐK]]+Table1[[#This Row],[Giá Trị HD sau CK]]-Table1[[#This Row],[Số tiền đã thu]]</f>
        <v>0</v>
      </c>
      <c r="S190" s="6">
        <f>IF(Table1[[#This Row],[Ngày hóa đơn]]&lt;&gt;"",Table1[[#This Row],[Ngày hóa đơn]],IF(Table1[[#This Row],[Ngày hạch toán]]&lt;&gt;"",Table1[[#This Row],[Ngày hạch toán]],""))</f>
        <v>46020</v>
      </c>
      <c r="T190" s="7"/>
      <c r="U190" s="6">
        <f>IF(Table1[[#This Row],[Ngày tính CN]]="","",S190+T190)</f>
        <v>46020</v>
      </c>
      <c r="V190" s="32">
        <f ca="1">IF(Table1[[#This Row],[Hạn thanh toán]]="","",IF((U190-NOW())&lt;0,0,(U190-NOW())))</f>
        <v>0</v>
      </c>
      <c r="W190" s="32"/>
      <c r="X190" s="32" t="str">
        <f t="shared" ca="1" si="11"/>
        <v/>
      </c>
      <c r="Y190" s="2" t="str">
        <f t="shared" si="12"/>
        <v>Đã thanh toán</v>
      </c>
      <c r="Z190" s="42">
        <f t="shared" si="13"/>
        <v>46020</v>
      </c>
      <c r="AA190" s="42">
        <f t="shared" si="14"/>
        <v>46063</v>
      </c>
      <c r="AD190" s="2" t="str">
        <f>VLOOKUP($A190,MA_KH!$A:$Q,MA_KH!O$1,0)</f>
        <v>MEGA</v>
      </c>
      <c r="AE190" s="2" t="str">
        <f>VLOOKUP($A190,MA_KH!$A:$Q,MA_KH!P$1,0)</f>
        <v>CÔNG TY TNHH MM MEGA MARKET (VIỆT NAM)</v>
      </c>
      <c r="AG190" s="2" t="str">
        <f>(Table1[[#This Row],[Số hóa đơn]])&amp;IF(OR(Table1[[#This Row],[Phân loại]]="Hàng trả",Table1[[#This Row],[Phân loại]]="Giảm công nợ"),-Table1[[#This Row],[Tổng giá trị]],Table1[[#This Row],[Tổng giá trị]])</f>
        <v>000898954154328</v>
      </c>
      <c r="AH190" s="6" t="e">
        <f>_xlfn.XLOOKUP(Table1[[#This Row],[Column1]],'Chi tiết tt Mega gửi'!P:P,'Chi tiết tt Mega gửi'!N:N)</f>
        <v>#N/A</v>
      </c>
    </row>
    <row r="191" spans="1:34" ht="25.5" customHeight="1" x14ac:dyDescent="0.2">
      <c r="A191" s="54" t="s">
        <v>193</v>
      </c>
      <c r="B191" s="54" t="s">
        <v>194</v>
      </c>
      <c r="C191" s="55">
        <v>46020</v>
      </c>
      <c r="D191" s="54" t="s">
        <v>14925</v>
      </c>
      <c r="E191" s="55">
        <v>46020</v>
      </c>
      <c r="F191" s="54" t="s">
        <v>18921</v>
      </c>
      <c r="G191" s="54" t="s">
        <v>14926</v>
      </c>
      <c r="H191" s="56">
        <v>24811590</v>
      </c>
      <c r="I191" s="57">
        <v>0</v>
      </c>
      <c r="J191" s="56">
        <v>1984927</v>
      </c>
      <c r="K191" s="56">
        <v>26796517</v>
      </c>
      <c r="L191" s="64" t="s">
        <v>41</v>
      </c>
      <c r="M191" s="6">
        <v>46063</v>
      </c>
      <c r="O191" s="32">
        <f>IF(Table1[[#This Row],[Phân loại]]="Tồn đầu kỳ",Table1[[#This Row],[Tổng giá trị]],0)</f>
        <v>26796517</v>
      </c>
      <c r="P191" s="7">
        <f>IF(Table1[[#This Row],[Số còn phải thu ĐK]]&lt;&gt;0,0,IF(Table1[[#This Row],[Phân loại]]="Bán hàng",Table1[[#This Row],[Tổng giá trị]],-Table1[[#This Row],[Tổng giá trị]]))</f>
        <v>0</v>
      </c>
      <c r="Q191" s="32">
        <f t="shared" si="10"/>
        <v>26796517</v>
      </c>
      <c r="R191" s="7">
        <f>Table1[[#This Row],[Số còn phải thu ĐK]]+Table1[[#This Row],[Giá Trị HD sau CK]]-Table1[[#This Row],[Số tiền đã thu]]</f>
        <v>0</v>
      </c>
      <c r="S191" s="6">
        <f>IF(Table1[[#This Row],[Ngày hóa đơn]]&lt;&gt;"",Table1[[#This Row],[Ngày hóa đơn]],IF(Table1[[#This Row],[Ngày hạch toán]]&lt;&gt;"",Table1[[#This Row],[Ngày hạch toán]],""))</f>
        <v>46020</v>
      </c>
      <c r="T191" s="7"/>
      <c r="U191" s="6">
        <f>IF(Table1[[#This Row],[Ngày tính CN]]="","",S191+T191)</f>
        <v>46020</v>
      </c>
      <c r="V191" s="32">
        <f ca="1">IF(Table1[[#This Row],[Hạn thanh toán]]="","",IF((U191-NOW())&lt;0,0,(U191-NOW())))</f>
        <v>0</v>
      </c>
      <c r="W191" s="32"/>
      <c r="X191" s="32" t="str">
        <f t="shared" ca="1" si="11"/>
        <v/>
      </c>
      <c r="Y191" s="2" t="str">
        <f t="shared" si="12"/>
        <v>Đã thanh toán</v>
      </c>
      <c r="Z191" s="42">
        <f t="shared" si="13"/>
        <v>46020</v>
      </c>
      <c r="AA191" s="42">
        <f t="shared" si="14"/>
        <v>46063</v>
      </c>
      <c r="AD191" s="2" t="str">
        <f>VLOOKUP($A191,MA_KH!$A:$Q,MA_KH!O$1,0)</f>
        <v>MEGA</v>
      </c>
      <c r="AE191" s="2" t="str">
        <f>VLOOKUP($A191,MA_KH!$A:$Q,MA_KH!P$1,0)</f>
        <v>CÔNG TY TNHH MM MEGA MARKET (VIỆT NAM)</v>
      </c>
      <c r="AG191" s="2" t="str">
        <f>(Table1[[#This Row],[Số hóa đơn]])&amp;IF(OR(Table1[[#This Row],[Phân loại]]="Hàng trả",Table1[[#This Row],[Phân loại]]="Giảm công nợ"),-Table1[[#This Row],[Tổng giá trị]],Table1[[#This Row],[Tổng giá trị]])</f>
        <v>0008989626796517</v>
      </c>
      <c r="AH191" s="6" t="e">
        <f>_xlfn.XLOOKUP(Table1[[#This Row],[Column1]],'Chi tiết tt Mega gửi'!P:P,'Chi tiết tt Mega gửi'!N:N)</f>
        <v>#N/A</v>
      </c>
    </row>
    <row r="192" spans="1:34" ht="25.5" customHeight="1" x14ac:dyDescent="0.2">
      <c r="A192" s="54" t="s">
        <v>195</v>
      </c>
      <c r="B192" s="54" t="s">
        <v>196</v>
      </c>
      <c r="C192" s="55">
        <v>46020</v>
      </c>
      <c r="D192" s="54" t="s">
        <v>14927</v>
      </c>
      <c r="E192" s="55">
        <v>46020</v>
      </c>
      <c r="F192" s="54" t="s">
        <v>18922</v>
      </c>
      <c r="G192" s="54" t="s">
        <v>14928</v>
      </c>
      <c r="H192" s="56">
        <v>2024120</v>
      </c>
      <c r="I192" s="57">
        <v>0</v>
      </c>
      <c r="J192" s="56">
        <v>161930</v>
      </c>
      <c r="K192" s="56">
        <v>2186050</v>
      </c>
      <c r="L192" s="64" t="s">
        <v>41</v>
      </c>
      <c r="M192" s="6">
        <v>46063</v>
      </c>
      <c r="O192" s="32">
        <f>IF(Table1[[#This Row],[Phân loại]]="Tồn đầu kỳ",Table1[[#This Row],[Tổng giá trị]],0)</f>
        <v>2186050</v>
      </c>
      <c r="P192" s="7">
        <f>IF(Table1[[#This Row],[Số còn phải thu ĐK]]&lt;&gt;0,0,IF(Table1[[#This Row],[Phân loại]]="Bán hàng",Table1[[#This Row],[Tổng giá trị]],-Table1[[#This Row],[Tổng giá trị]]))</f>
        <v>0</v>
      </c>
      <c r="Q192" s="32">
        <f t="shared" si="10"/>
        <v>2186050</v>
      </c>
      <c r="R192" s="7">
        <f>Table1[[#This Row],[Số còn phải thu ĐK]]+Table1[[#This Row],[Giá Trị HD sau CK]]-Table1[[#This Row],[Số tiền đã thu]]</f>
        <v>0</v>
      </c>
      <c r="S192" s="6">
        <f>IF(Table1[[#This Row],[Ngày hóa đơn]]&lt;&gt;"",Table1[[#This Row],[Ngày hóa đơn]],IF(Table1[[#This Row],[Ngày hạch toán]]&lt;&gt;"",Table1[[#This Row],[Ngày hạch toán]],""))</f>
        <v>46020</v>
      </c>
      <c r="T192" s="7"/>
      <c r="U192" s="6">
        <f>IF(Table1[[#This Row],[Ngày tính CN]]="","",S192+T192)</f>
        <v>46020</v>
      </c>
      <c r="V192" s="32">
        <f ca="1">IF(Table1[[#This Row],[Hạn thanh toán]]="","",IF((U192-NOW())&lt;0,0,(U192-NOW())))</f>
        <v>0</v>
      </c>
      <c r="W192" s="32"/>
      <c r="X192" s="32" t="str">
        <f t="shared" ca="1" si="11"/>
        <v/>
      </c>
      <c r="Y192" s="2" t="str">
        <f t="shared" si="12"/>
        <v>Đã thanh toán</v>
      </c>
      <c r="Z192" s="42">
        <f t="shared" si="13"/>
        <v>46020</v>
      </c>
      <c r="AA192" s="42">
        <f t="shared" si="14"/>
        <v>46063</v>
      </c>
      <c r="AD192" s="2" t="str">
        <f>VLOOKUP($A192,MA_KH!$A:$Q,MA_KH!O$1,0)</f>
        <v>MEGA</v>
      </c>
      <c r="AE192" s="2" t="str">
        <f>VLOOKUP($A192,MA_KH!$A:$Q,MA_KH!P$1,0)</f>
        <v>CÔNG TY TNHH MM MEGA MARKET (VIỆT NAM)</v>
      </c>
      <c r="AG192" s="2" t="str">
        <f>(Table1[[#This Row],[Số hóa đơn]])&amp;IF(OR(Table1[[#This Row],[Phân loại]]="Hàng trả",Table1[[#This Row],[Phân loại]]="Giảm công nợ"),-Table1[[#This Row],[Tổng giá trị]],Table1[[#This Row],[Tổng giá trị]])</f>
        <v>000898972186050</v>
      </c>
      <c r="AH192" s="6" t="e">
        <f>_xlfn.XLOOKUP(Table1[[#This Row],[Column1]],'Chi tiết tt Mega gửi'!P:P,'Chi tiết tt Mega gửi'!N:N)</f>
        <v>#N/A</v>
      </c>
    </row>
    <row r="193" spans="1:34" ht="25.5" customHeight="1" x14ac:dyDescent="0.2">
      <c r="A193" s="54" t="s">
        <v>197</v>
      </c>
      <c r="B193" s="54" t="s">
        <v>198</v>
      </c>
      <c r="C193" s="55">
        <v>46020</v>
      </c>
      <c r="D193" s="54" t="s">
        <v>14929</v>
      </c>
      <c r="E193" s="55">
        <v>46020</v>
      </c>
      <c r="F193" s="54" t="s">
        <v>18923</v>
      </c>
      <c r="G193" s="54" t="s">
        <v>14930</v>
      </c>
      <c r="H193" s="56">
        <v>2024120</v>
      </c>
      <c r="I193" s="57">
        <v>0</v>
      </c>
      <c r="J193" s="56">
        <v>161930</v>
      </c>
      <c r="K193" s="56">
        <v>2186050</v>
      </c>
      <c r="L193" s="64" t="s">
        <v>41</v>
      </c>
      <c r="M193" s="6">
        <v>46063</v>
      </c>
      <c r="O193" s="32">
        <f>IF(Table1[[#This Row],[Phân loại]]="Tồn đầu kỳ",Table1[[#This Row],[Tổng giá trị]],0)</f>
        <v>2186050</v>
      </c>
      <c r="P193" s="7">
        <f>IF(Table1[[#This Row],[Số còn phải thu ĐK]]&lt;&gt;0,0,IF(Table1[[#This Row],[Phân loại]]="Bán hàng",Table1[[#This Row],[Tổng giá trị]],-Table1[[#This Row],[Tổng giá trị]]))</f>
        <v>0</v>
      </c>
      <c r="Q193" s="32">
        <f t="shared" si="10"/>
        <v>2186050</v>
      </c>
      <c r="R193" s="7">
        <f>Table1[[#This Row],[Số còn phải thu ĐK]]+Table1[[#This Row],[Giá Trị HD sau CK]]-Table1[[#This Row],[Số tiền đã thu]]</f>
        <v>0</v>
      </c>
      <c r="S193" s="6">
        <f>IF(Table1[[#This Row],[Ngày hóa đơn]]&lt;&gt;"",Table1[[#This Row],[Ngày hóa đơn]],IF(Table1[[#This Row],[Ngày hạch toán]]&lt;&gt;"",Table1[[#This Row],[Ngày hạch toán]],""))</f>
        <v>46020</v>
      </c>
      <c r="T193" s="7"/>
      <c r="U193" s="6">
        <f>IF(Table1[[#This Row],[Ngày tính CN]]="","",S193+T193)</f>
        <v>46020</v>
      </c>
      <c r="V193" s="32">
        <f ca="1">IF(Table1[[#This Row],[Hạn thanh toán]]="","",IF((U193-NOW())&lt;0,0,(U193-NOW())))</f>
        <v>0</v>
      </c>
      <c r="W193" s="32"/>
      <c r="X193" s="32" t="str">
        <f t="shared" ca="1" si="11"/>
        <v/>
      </c>
      <c r="Y193" s="2" t="str">
        <f t="shared" si="12"/>
        <v>Đã thanh toán</v>
      </c>
      <c r="Z193" s="42">
        <f t="shared" si="13"/>
        <v>46020</v>
      </c>
      <c r="AA193" s="42">
        <f t="shared" si="14"/>
        <v>46063</v>
      </c>
      <c r="AD193" s="2" t="str">
        <f>VLOOKUP($A193,MA_KH!$A:$Q,MA_KH!O$1,0)</f>
        <v>MEGA</v>
      </c>
      <c r="AE193" s="2" t="str">
        <f>VLOOKUP($A193,MA_KH!$A:$Q,MA_KH!P$1,0)</f>
        <v>CÔNG TY TNHH MM MEGA MARKET (VIỆT NAM)</v>
      </c>
      <c r="AG193" s="2" t="str">
        <f>(Table1[[#This Row],[Số hóa đơn]])&amp;IF(OR(Table1[[#This Row],[Phân loại]]="Hàng trả",Table1[[#This Row],[Phân loại]]="Giảm công nợ"),-Table1[[#This Row],[Tổng giá trị]],Table1[[#This Row],[Tổng giá trị]])</f>
        <v>000898982186050</v>
      </c>
      <c r="AH193" s="6" t="e">
        <f>_xlfn.XLOOKUP(Table1[[#This Row],[Column1]],'Chi tiết tt Mega gửi'!P:P,'Chi tiết tt Mega gửi'!N:N)</f>
        <v>#N/A</v>
      </c>
    </row>
    <row r="194" spans="1:34" ht="25.5" customHeight="1" x14ac:dyDescent="0.2">
      <c r="A194" s="54" t="s">
        <v>197</v>
      </c>
      <c r="B194" s="54" t="s">
        <v>198</v>
      </c>
      <c r="C194" s="55">
        <v>46020</v>
      </c>
      <c r="D194" s="54" t="s">
        <v>14931</v>
      </c>
      <c r="E194" s="55">
        <v>46020</v>
      </c>
      <c r="F194" s="54" t="s">
        <v>18924</v>
      </c>
      <c r="G194" s="54" t="s">
        <v>14932</v>
      </c>
      <c r="H194" s="56">
        <v>2957010</v>
      </c>
      <c r="I194" s="57">
        <v>0</v>
      </c>
      <c r="J194" s="56">
        <v>236561</v>
      </c>
      <c r="K194" s="56">
        <v>3193571</v>
      </c>
      <c r="L194" s="64" t="s">
        <v>41</v>
      </c>
      <c r="M194" s="6">
        <v>46063</v>
      </c>
      <c r="O194" s="32">
        <f>IF(Table1[[#This Row],[Phân loại]]="Tồn đầu kỳ",Table1[[#This Row],[Tổng giá trị]],0)</f>
        <v>3193571</v>
      </c>
      <c r="P194" s="7">
        <f>IF(Table1[[#This Row],[Số còn phải thu ĐK]]&lt;&gt;0,0,IF(Table1[[#This Row],[Phân loại]]="Bán hàng",Table1[[#This Row],[Tổng giá trị]],-Table1[[#This Row],[Tổng giá trị]]))</f>
        <v>0</v>
      </c>
      <c r="Q194" s="32">
        <f t="shared" si="10"/>
        <v>3193571</v>
      </c>
      <c r="R194" s="7">
        <f>Table1[[#This Row],[Số còn phải thu ĐK]]+Table1[[#This Row],[Giá Trị HD sau CK]]-Table1[[#This Row],[Số tiền đã thu]]</f>
        <v>0</v>
      </c>
      <c r="S194" s="6">
        <f>IF(Table1[[#This Row],[Ngày hóa đơn]]&lt;&gt;"",Table1[[#This Row],[Ngày hóa đơn]],IF(Table1[[#This Row],[Ngày hạch toán]]&lt;&gt;"",Table1[[#This Row],[Ngày hạch toán]],""))</f>
        <v>46020</v>
      </c>
      <c r="T194" s="7"/>
      <c r="U194" s="6">
        <f>IF(Table1[[#This Row],[Ngày tính CN]]="","",S194+T194)</f>
        <v>46020</v>
      </c>
      <c r="V194" s="32">
        <f ca="1">IF(Table1[[#This Row],[Hạn thanh toán]]="","",IF((U194-NOW())&lt;0,0,(U194-NOW())))</f>
        <v>0</v>
      </c>
      <c r="W194" s="32"/>
      <c r="X194" s="32" t="str">
        <f t="shared" ca="1" si="11"/>
        <v/>
      </c>
      <c r="Y194" s="2" t="str">
        <f t="shared" si="12"/>
        <v>Đã thanh toán</v>
      </c>
      <c r="Z194" s="42">
        <f t="shared" si="13"/>
        <v>46020</v>
      </c>
      <c r="AA194" s="42">
        <f t="shared" si="14"/>
        <v>46063</v>
      </c>
      <c r="AD194" s="2" t="str">
        <f>VLOOKUP($A194,MA_KH!$A:$Q,MA_KH!O$1,0)</f>
        <v>MEGA</v>
      </c>
      <c r="AE194" s="2" t="str">
        <f>VLOOKUP($A194,MA_KH!$A:$Q,MA_KH!P$1,0)</f>
        <v>CÔNG TY TNHH MM MEGA MARKET (VIỆT NAM)</v>
      </c>
      <c r="AG194" s="2" t="str">
        <f>(Table1[[#This Row],[Số hóa đơn]])&amp;IF(OR(Table1[[#This Row],[Phân loại]]="Hàng trả",Table1[[#This Row],[Phân loại]]="Giảm công nợ"),-Table1[[#This Row],[Tổng giá trị]],Table1[[#This Row],[Tổng giá trị]])</f>
        <v>000898993193571</v>
      </c>
      <c r="AH194" s="6" t="e">
        <f>_xlfn.XLOOKUP(Table1[[#This Row],[Column1]],'Chi tiết tt Mega gửi'!P:P,'Chi tiết tt Mega gửi'!N:N)</f>
        <v>#N/A</v>
      </c>
    </row>
    <row r="195" spans="1:34" ht="25.5" customHeight="1" x14ac:dyDescent="0.2">
      <c r="A195" s="54" t="s">
        <v>199</v>
      </c>
      <c r="B195" s="54" t="s">
        <v>200</v>
      </c>
      <c r="C195" s="55">
        <v>46020</v>
      </c>
      <c r="D195" s="54" t="s">
        <v>14933</v>
      </c>
      <c r="E195" s="55">
        <v>46020</v>
      </c>
      <c r="F195" s="54" t="s">
        <v>18925</v>
      </c>
      <c r="G195" s="54" t="s">
        <v>14934</v>
      </c>
      <c r="H195" s="56">
        <v>7894840</v>
      </c>
      <c r="I195" s="57">
        <v>0</v>
      </c>
      <c r="J195" s="56">
        <v>631587</v>
      </c>
      <c r="K195" s="56">
        <v>8526427</v>
      </c>
      <c r="L195" s="64" t="s">
        <v>41</v>
      </c>
      <c r="M195" s="6">
        <v>46063</v>
      </c>
      <c r="O195" s="32">
        <f>IF(Table1[[#This Row],[Phân loại]]="Tồn đầu kỳ",Table1[[#This Row],[Tổng giá trị]],0)</f>
        <v>8526427</v>
      </c>
      <c r="P195" s="7">
        <f>IF(Table1[[#This Row],[Số còn phải thu ĐK]]&lt;&gt;0,0,IF(Table1[[#This Row],[Phân loại]]="Bán hàng",Table1[[#This Row],[Tổng giá trị]],-Table1[[#This Row],[Tổng giá trị]]))</f>
        <v>0</v>
      </c>
      <c r="Q195" s="32">
        <f t="shared" si="10"/>
        <v>8526427</v>
      </c>
      <c r="R195" s="7">
        <f>Table1[[#This Row],[Số còn phải thu ĐK]]+Table1[[#This Row],[Giá Trị HD sau CK]]-Table1[[#This Row],[Số tiền đã thu]]</f>
        <v>0</v>
      </c>
      <c r="S195" s="6">
        <f>IF(Table1[[#This Row],[Ngày hóa đơn]]&lt;&gt;"",Table1[[#This Row],[Ngày hóa đơn]],IF(Table1[[#This Row],[Ngày hạch toán]]&lt;&gt;"",Table1[[#This Row],[Ngày hạch toán]],""))</f>
        <v>46020</v>
      </c>
      <c r="T195" s="7"/>
      <c r="U195" s="6">
        <f>IF(Table1[[#This Row],[Ngày tính CN]]="","",S195+T195)</f>
        <v>46020</v>
      </c>
      <c r="V195" s="32">
        <f ca="1">IF(Table1[[#This Row],[Hạn thanh toán]]="","",IF((U195-NOW())&lt;0,0,(U195-NOW())))</f>
        <v>0</v>
      </c>
      <c r="W195" s="32"/>
      <c r="X195" s="32" t="str">
        <f t="shared" ca="1" si="11"/>
        <v/>
      </c>
      <c r="Y195" s="2" t="str">
        <f t="shared" si="12"/>
        <v>Đã thanh toán</v>
      </c>
      <c r="Z195" s="42">
        <f t="shared" si="13"/>
        <v>46020</v>
      </c>
      <c r="AA195" s="42">
        <f t="shared" si="14"/>
        <v>46063</v>
      </c>
      <c r="AD195" s="2" t="str">
        <f>VLOOKUP($A195,MA_KH!$A:$Q,MA_KH!O$1,0)</f>
        <v>MEGA</v>
      </c>
      <c r="AE195" s="2" t="str">
        <f>VLOOKUP($A195,MA_KH!$A:$Q,MA_KH!P$1,0)</f>
        <v>CÔNG TY TNHH MM MEGA MARKET (VIỆT NAM)</v>
      </c>
      <c r="AG195" s="2" t="str">
        <f>(Table1[[#This Row],[Số hóa đơn]])&amp;IF(OR(Table1[[#This Row],[Phân loại]]="Hàng trả",Table1[[#This Row],[Phân loại]]="Giảm công nợ"),-Table1[[#This Row],[Tổng giá trị]],Table1[[#This Row],[Tổng giá trị]])</f>
        <v>000899008526427</v>
      </c>
      <c r="AH195" s="6" t="e">
        <f>_xlfn.XLOOKUP(Table1[[#This Row],[Column1]],'Chi tiết tt Mega gửi'!P:P,'Chi tiết tt Mega gửi'!N:N)</f>
        <v>#N/A</v>
      </c>
    </row>
    <row r="196" spans="1:34" ht="25.5" customHeight="1" x14ac:dyDescent="0.2">
      <c r="A196" s="58" t="s">
        <v>199</v>
      </c>
      <c r="B196" s="58" t="s">
        <v>200</v>
      </c>
      <c r="C196" s="59">
        <v>46020</v>
      </c>
      <c r="D196" s="58" t="s">
        <v>14935</v>
      </c>
      <c r="E196" s="59">
        <v>46020</v>
      </c>
      <c r="F196" s="58" t="s">
        <v>18926</v>
      </c>
      <c r="G196" s="58" t="s">
        <v>14936</v>
      </c>
      <c r="H196" s="60">
        <v>350000</v>
      </c>
      <c r="I196" s="61">
        <v>0</v>
      </c>
      <c r="J196" s="60">
        <v>28000</v>
      </c>
      <c r="K196" s="60">
        <v>378000</v>
      </c>
      <c r="L196" s="64" t="s">
        <v>41</v>
      </c>
      <c r="M196" s="6">
        <v>46063</v>
      </c>
      <c r="O196" s="32">
        <f>IF(Table1[[#This Row],[Phân loại]]="Tồn đầu kỳ",Table1[[#This Row],[Tổng giá trị]],0)</f>
        <v>378000</v>
      </c>
      <c r="P196" s="7">
        <f>IF(Table1[[#This Row],[Số còn phải thu ĐK]]&lt;&gt;0,0,IF(Table1[[#This Row],[Phân loại]]="Bán hàng",Table1[[#This Row],[Tổng giá trị]],-Table1[[#This Row],[Tổng giá trị]]))</f>
        <v>0</v>
      </c>
      <c r="Q196" s="32">
        <f t="shared" ref="Q196:Q259" si="15">IF(M196&lt;&gt;"",IF(O196&lt;&gt;0,O196,P196),0)</f>
        <v>378000</v>
      </c>
      <c r="R196" s="7">
        <f>Table1[[#This Row],[Số còn phải thu ĐK]]+Table1[[#This Row],[Giá Trị HD sau CK]]-Table1[[#This Row],[Số tiền đã thu]]</f>
        <v>0</v>
      </c>
      <c r="S196" s="6">
        <f>IF(Table1[[#This Row],[Ngày hóa đơn]]&lt;&gt;"",Table1[[#This Row],[Ngày hóa đơn]],IF(Table1[[#This Row],[Ngày hạch toán]]&lt;&gt;"",Table1[[#This Row],[Ngày hạch toán]],""))</f>
        <v>46020</v>
      </c>
      <c r="T196" s="7"/>
      <c r="U196" s="6">
        <f>IF(Table1[[#This Row],[Ngày tính CN]]="","",S196+T196)</f>
        <v>46020</v>
      </c>
      <c r="V196" s="32">
        <f ca="1">IF(Table1[[#This Row],[Hạn thanh toán]]="","",IF((U196-NOW())&lt;0,0,(U196-NOW())))</f>
        <v>0</v>
      </c>
      <c r="W196" s="32"/>
      <c r="X196" s="32" t="str">
        <f t="shared" ref="X196:X259" ca="1" si="16">IF(OR(U196="",R196=0),"",IF((U196-NOW())&lt;0,-(U196-NOW()),0))</f>
        <v/>
      </c>
      <c r="Y196" s="2" t="str">
        <f t="shared" ref="Y196:Y259" si="17">IF(R196=0,"Đã thanh toán",IF(X196="","",IF(X196&lt;=0,"Chưa đến hạn thanh toán",IF(X196&lt;=30,"Nợ quá hạn 30 ngày",IF(X196&lt;=60,"Nợ quá hạn từ 30 ngày đến 60 ngày",IF(X196&lt;=90,"Nợ quá hạn từ 60 ngày đến 90 ngày",IF(X196&lt;=120,"Nợ quá hạn từ 90 ngày đến 120 ngày","Nợ quá hạn hơn 120 ngày có khả năng mất thanh toán")))))))</f>
        <v>Đã thanh toán</v>
      </c>
      <c r="Z196" s="42">
        <f t="shared" ref="Z196:Z259" si="18">IF(S196="","",S196)</f>
        <v>46020</v>
      </c>
      <c r="AA196" s="42">
        <f t="shared" ref="AA196:AA259" si="19">IF(M196="","",M196)</f>
        <v>46063</v>
      </c>
      <c r="AD196" s="2" t="str">
        <f>VLOOKUP($A196,MA_KH!$A:$Q,MA_KH!O$1,0)</f>
        <v>MEGA</v>
      </c>
      <c r="AE196" s="2" t="str">
        <f>VLOOKUP($A196,MA_KH!$A:$Q,MA_KH!P$1,0)</f>
        <v>CÔNG TY TNHH MM MEGA MARKET (VIỆT NAM)</v>
      </c>
      <c r="AG196" s="2" t="str">
        <f>(Table1[[#This Row],[Số hóa đơn]])&amp;IF(OR(Table1[[#This Row],[Phân loại]]="Hàng trả",Table1[[#This Row],[Phân loại]]="Giảm công nợ"),-Table1[[#This Row],[Tổng giá trị]],Table1[[#This Row],[Tổng giá trị]])</f>
        <v>00089901378000</v>
      </c>
      <c r="AH196" s="6" t="e">
        <f>_xlfn.XLOOKUP(Table1[[#This Row],[Column1]],'Chi tiết tt Mega gửi'!P:P,'Chi tiết tt Mega gửi'!N:N)</f>
        <v>#N/A</v>
      </c>
    </row>
    <row r="197" spans="1:34" ht="25.5" customHeight="1" x14ac:dyDescent="0.2">
      <c r="A197" s="54" t="s">
        <v>199</v>
      </c>
      <c r="B197" s="54" t="s">
        <v>200</v>
      </c>
      <c r="C197" s="55">
        <v>46020</v>
      </c>
      <c r="D197" s="54" t="s">
        <v>14937</v>
      </c>
      <c r="E197" s="55">
        <v>46020</v>
      </c>
      <c r="F197" s="54" t="s">
        <v>18927</v>
      </c>
      <c r="G197" s="54" t="s">
        <v>14938</v>
      </c>
      <c r="H197" s="56">
        <v>350000</v>
      </c>
      <c r="I197" s="57">
        <v>0</v>
      </c>
      <c r="J197" s="56">
        <v>28000</v>
      </c>
      <c r="K197" s="56">
        <v>378000</v>
      </c>
      <c r="L197" s="64" t="s">
        <v>41</v>
      </c>
      <c r="M197" s="6">
        <v>46063</v>
      </c>
      <c r="O197" s="32">
        <f>IF(Table1[[#This Row],[Phân loại]]="Tồn đầu kỳ",Table1[[#This Row],[Tổng giá trị]],0)</f>
        <v>378000</v>
      </c>
      <c r="P197" s="7">
        <f>IF(Table1[[#This Row],[Số còn phải thu ĐK]]&lt;&gt;0,0,IF(Table1[[#This Row],[Phân loại]]="Bán hàng",Table1[[#This Row],[Tổng giá trị]],-Table1[[#This Row],[Tổng giá trị]]))</f>
        <v>0</v>
      </c>
      <c r="Q197" s="32">
        <f t="shared" si="15"/>
        <v>378000</v>
      </c>
      <c r="R197" s="7">
        <f>Table1[[#This Row],[Số còn phải thu ĐK]]+Table1[[#This Row],[Giá Trị HD sau CK]]-Table1[[#This Row],[Số tiền đã thu]]</f>
        <v>0</v>
      </c>
      <c r="S197" s="6">
        <f>IF(Table1[[#This Row],[Ngày hóa đơn]]&lt;&gt;"",Table1[[#This Row],[Ngày hóa đơn]],IF(Table1[[#This Row],[Ngày hạch toán]]&lt;&gt;"",Table1[[#This Row],[Ngày hạch toán]],""))</f>
        <v>46020</v>
      </c>
      <c r="T197" s="7"/>
      <c r="U197" s="6">
        <f>IF(Table1[[#This Row],[Ngày tính CN]]="","",S197+T197)</f>
        <v>46020</v>
      </c>
      <c r="V197" s="32">
        <f ca="1">IF(Table1[[#This Row],[Hạn thanh toán]]="","",IF((U197-NOW())&lt;0,0,(U197-NOW())))</f>
        <v>0</v>
      </c>
      <c r="W197" s="32"/>
      <c r="X197" s="32" t="str">
        <f t="shared" ca="1" si="16"/>
        <v/>
      </c>
      <c r="Y197" s="2" t="str">
        <f t="shared" si="17"/>
        <v>Đã thanh toán</v>
      </c>
      <c r="Z197" s="42">
        <f t="shared" si="18"/>
        <v>46020</v>
      </c>
      <c r="AA197" s="42">
        <f t="shared" si="19"/>
        <v>46063</v>
      </c>
      <c r="AD197" s="2" t="str">
        <f>VLOOKUP($A197,MA_KH!$A:$Q,MA_KH!O$1,0)</f>
        <v>MEGA</v>
      </c>
      <c r="AE197" s="2" t="str">
        <f>VLOOKUP($A197,MA_KH!$A:$Q,MA_KH!P$1,0)</f>
        <v>CÔNG TY TNHH MM MEGA MARKET (VIỆT NAM)</v>
      </c>
      <c r="AG197" s="2" t="str">
        <f>(Table1[[#This Row],[Số hóa đơn]])&amp;IF(OR(Table1[[#This Row],[Phân loại]]="Hàng trả",Table1[[#This Row],[Phân loại]]="Giảm công nợ"),-Table1[[#This Row],[Tổng giá trị]],Table1[[#This Row],[Tổng giá trị]])</f>
        <v>00089902378000</v>
      </c>
      <c r="AH197" s="6" t="e">
        <f>_xlfn.XLOOKUP(Table1[[#This Row],[Column1]],'Chi tiết tt Mega gửi'!P:P,'Chi tiết tt Mega gửi'!N:N)</f>
        <v>#N/A</v>
      </c>
    </row>
    <row r="198" spans="1:34" ht="25.5" customHeight="1" x14ac:dyDescent="0.2">
      <c r="A198" s="58" t="s">
        <v>295</v>
      </c>
      <c r="B198" s="58" t="s">
        <v>296</v>
      </c>
      <c r="C198" s="59">
        <v>46020</v>
      </c>
      <c r="D198" s="58" t="s">
        <v>14939</v>
      </c>
      <c r="E198" s="59">
        <v>46020</v>
      </c>
      <c r="F198" s="58" t="s">
        <v>18928</v>
      </c>
      <c r="G198" s="58" t="s">
        <v>14940</v>
      </c>
      <c r="H198" s="60">
        <v>3877540</v>
      </c>
      <c r="I198" s="61">
        <v>0</v>
      </c>
      <c r="J198" s="60">
        <v>310203</v>
      </c>
      <c r="K198" s="60">
        <v>4187743</v>
      </c>
      <c r="L198" s="64" t="s">
        <v>41</v>
      </c>
      <c r="M198" s="6">
        <v>46063</v>
      </c>
      <c r="O198" s="32">
        <f>IF(Table1[[#This Row],[Phân loại]]="Tồn đầu kỳ",Table1[[#This Row],[Tổng giá trị]],0)</f>
        <v>4187743</v>
      </c>
      <c r="P198" s="7">
        <f>IF(Table1[[#This Row],[Số còn phải thu ĐK]]&lt;&gt;0,0,IF(Table1[[#This Row],[Phân loại]]="Bán hàng",Table1[[#This Row],[Tổng giá trị]],-Table1[[#This Row],[Tổng giá trị]]))</f>
        <v>0</v>
      </c>
      <c r="Q198" s="32">
        <f t="shared" si="15"/>
        <v>4187743</v>
      </c>
      <c r="R198" s="7">
        <f>Table1[[#This Row],[Số còn phải thu ĐK]]+Table1[[#This Row],[Giá Trị HD sau CK]]-Table1[[#This Row],[Số tiền đã thu]]</f>
        <v>0</v>
      </c>
      <c r="S198" s="6">
        <f>IF(Table1[[#This Row],[Ngày hóa đơn]]&lt;&gt;"",Table1[[#This Row],[Ngày hóa đơn]],IF(Table1[[#This Row],[Ngày hạch toán]]&lt;&gt;"",Table1[[#This Row],[Ngày hạch toán]],""))</f>
        <v>46020</v>
      </c>
      <c r="T198" s="7"/>
      <c r="U198" s="6">
        <f>IF(Table1[[#This Row],[Ngày tính CN]]="","",S198+T198)</f>
        <v>46020</v>
      </c>
      <c r="V198" s="32">
        <f ca="1">IF(Table1[[#This Row],[Hạn thanh toán]]="","",IF((U198-NOW())&lt;0,0,(U198-NOW())))</f>
        <v>0</v>
      </c>
      <c r="W198" s="32"/>
      <c r="X198" s="32" t="str">
        <f t="shared" ca="1" si="16"/>
        <v/>
      </c>
      <c r="Y198" s="2" t="str">
        <f t="shared" si="17"/>
        <v>Đã thanh toán</v>
      </c>
      <c r="Z198" s="42">
        <f t="shared" si="18"/>
        <v>46020</v>
      </c>
      <c r="AA198" s="42">
        <f t="shared" si="19"/>
        <v>46063</v>
      </c>
      <c r="AD198" s="2" t="str">
        <f>VLOOKUP($A198,MA_KH!$A:$Q,MA_KH!O$1,0)</f>
        <v>MEGA</v>
      </c>
      <c r="AE198" s="2" t="str">
        <f>VLOOKUP($A198,MA_KH!$A:$Q,MA_KH!P$1,0)</f>
        <v>CÔNG TY TNHH MM MEGA MARKET (VIỆT NAM)</v>
      </c>
      <c r="AG198" s="2" t="str">
        <f>(Table1[[#This Row],[Số hóa đơn]])&amp;IF(OR(Table1[[#This Row],[Phân loại]]="Hàng trả",Table1[[#This Row],[Phân loại]]="Giảm công nợ"),-Table1[[#This Row],[Tổng giá trị]],Table1[[#This Row],[Tổng giá trị]])</f>
        <v>000899034187743</v>
      </c>
      <c r="AH198" s="6" t="e">
        <f>_xlfn.XLOOKUP(Table1[[#This Row],[Column1]],'Chi tiết tt Mega gửi'!P:P,'Chi tiết tt Mega gửi'!N:N)</f>
        <v>#N/A</v>
      </c>
    </row>
    <row r="199" spans="1:34" ht="25.5" customHeight="1" x14ac:dyDescent="0.2">
      <c r="A199" s="54" t="s">
        <v>295</v>
      </c>
      <c r="B199" s="54" t="s">
        <v>296</v>
      </c>
      <c r="C199" s="55">
        <v>46020</v>
      </c>
      <c r="D199" s="54" t="s">
        <v>14941</v>
      </c>
      <c r="E199" s="55">
        <v>46020</v>
      </c>
      <c r="F199" s="54" t="s">
        <v>18929</v>
      </c>
      <c r="G199" s="54" t="s">
        <v>14942</v>
      </c>
      <c r="H199" s="56">
        <v>3846600</v>
      </c>
      <c r="I199" s="57">
        <v>0</v>
      </c>
      <c r="J199" s="56">
        <v>307728</v>
      </c>
      <c r="K199" s="56">
        <v>4154328</v>
      </c>
      <c r="L199" s="64" t="s">
        <v>41</v>
      </c>
      <c r="M199" s="6">
        <v>46063</v>
      </c>
      <c r="O199" s="32">
        <f>IF(Table1[[#This Row],[Phân loại]]="Tồn đầu kỳ",Table1[[#This Row],[Tổng giá trị]],0)</f>
        <v>4154328</v>
      </c>
      <c r="P199" s="7">
        <f>IF(Table1[[#This Row],[Số còn phải thu ĐK]]&lt;&gt;0,0,IF(Table1[[#This Row],[Phân loại]]="Bán hàng",Table1[[#This Row],[Tổng giá trị]],-Table1[[#This Row],[Tổng giá trị]]))</f>
        <v>0</v>
      </c>
      <c r="Q199" s="32">
        <f t="shared" si="15"/>
        <v>4154328</v>
      </c>
      <c r="R199" s="7">
        <f>Table1[[#This Row],[Số còn phải thu ĐK]]+Table1[[#This Row],[Giá Trị HD sau CK]]-Table1[[#This Row],[Số tiền đã thu]]</f>
        <v>0</v>
      </c>
      <c r="S199" s="6">
        <f>IF(Table1[[#This Row],[Ngày hóa đơn]]&lt;&gt;"",Table1[[#This Row],[Ngày hóa đơn]],IF(Table1[[#This Row],[Ngày hạch toán]]&lt;&gt;"",Table1[[#This Row],[Ngày hạch toán]],""))</f>
        <v>46020</v>
      </c>
      <c r="T199" s="7"/>
      <c r="U199" s="6">
        <f>IF(Table1[[#This Row],[Ngày tính CN]]="","",S199+T199)</f>
        <v>46020</v>
      </c>
      <c r="V199" s="32">
        <f ca="1">IF(Table1[[#This Row],[Hạn thanh toán]]="","",IF((U199-NOW())&lt;0,0,(U199-NOW())))</f>
        <v>0</v>
      </c>
      <c r="W199" s="32"/>
      <c r="X199" s="32" t="str">
        <f t="shared" ca="1" si="16"/>
        <v/>
      </c>
      <c r="Y199" s="2" t="str">
        <f t="shared" si="17"/>
        <v>Đã thanh toán</v>
      </c>
      <c r="Z199" s="42">
        <f t="shared" si="18"/>
        <v>46020</v>
      </c>
      <c r="AA199" s="42">
        <f t="shared" si="19"/>
        <v>46063</v>
      </c>
      <c r="AD199" s="2" t="str">
        <f>VLOOKUP($A199,MA_KH!$A:$Q,MA_KH!O$1,0)</f>
        <v>MEGA</v>
      </c>
      <c r="AE199" s="2" t="str">
        <f>VLOOKUP($A199,MA_KH!$A:$Q,MA_KH!P$1,0)</f>
        <v>CÔNG TY TNHH MM MEGA MARKET (VIỆT NAM)</v>
      </c>
      <c r="AG199" s="2" t="str">
        <f>(Table1[[#This Row],[Số hóa đơn]])&amp;IF(OR(Table1[[#This Row],[Phân loại]]="Hàng trả",Table1[[#This Row],[Phân loại]]="Giảm công nợ"),-Table1[[#This Row],[Tổng giá trị]],Table1[[#This Row],[Tổng giá trị]])</f>
        <v>000899044154328</v>
      </c>
      <c r="AH199" s="6" t="e">
        <f>_xlfn.XLOOKUP(Table1[[#This Row],[Column1]],'Chi tiết tt Mega gửi'!P:P,'Chi tiết tt Mega gửi'!N:N)</f>
        <v>#N/A</v>
      </c>
    </row>
    <row r="200" spans="1:34" ht="25.5" customHeight="1" x14ac:dyDescent="0.2">
      <c r="A200" s="54" t="s">
        <v>295</v>
      </c>
      <c r="B200" s="54" t="s">
        <v>296</v>
      </c>
      <c r="C200" s="55">
        <v>46020</v>
      </c>
      <c r="D200" s="54" t="s">
        <v>14943</v>
      </c>
      <c r="E200" s="55">
        <v>46020</v>
      </c>
      <c r="F200" s="54" t="s">
        <v>18930</v>
      </c>
      <c r="G200" s="54" t="s">
        <v>14944</v>
      </c>
      <c r="H200" s="56">
        <v>558030</v>
      </c>
      <c r="I200" s="57">
        <v>0</v>
      </c>
      <c r="J200" s="56">
        <v>44642</v>
      </c>
      <c r="K200" s="56">
        <v>602672</v>
      </c>
      <c r="L200" s="64" t="s">
        <v>41</v>
      </c>
      <c r="M200" s="6">
        <v>46063</v>
      </c>
      <c r="O200" s="32">
        <f>IF(Table1[[#This Row],[Phân loại]]="Tồn đầu kỳ",Table1[[#This Row],[Tổng giá trị]],0)</f>
        <v>602672</v>
      </c>
      <c r="P200" s="7">
        <f>IF(Table1[[#This Row],[Số còn phải thu ĐK]]&lt;&gt;0,0,IF(Table1[[#This Row],[Phân loại]]="Bán hàng",Table1[[#This Row],[Tổng giá trị]],-Table1[[#This Row],[Tổng giá trị]]))</f>
        <v>0</v>
      </c>
      <c r="Q200" s="32">
        <f t="shared" si="15"/>
        <v>602672</v>
      </c>
      <c r="R200" s="7">
        <f>Table1[[#This Row],[Số còn phải thu ĐK]]+Table1[[#This Row],[Giá Trị HD sau CK]]-Table1[[#This Row],[Số tiền đã thu]]</f>
        <v>0</v>
      </c>
      <c r="S200" s="6">
        <f>IF(Table1[[#This Row],[Ngày hóa đơn]]&lt;&gt;"",Table1[[#This Row],[Ngày hóa đơn]],IF(Table1[[#This Row],[Ngày hạch toán]]&lt;&gt;"",Table1[[#This Row],[Ngày hạch toán]],""))</f>
        <v>46020</v>
      </c>
      <c r="T200" s="7"/>
      <c r="U200" s="6">
        <f>IF(Table1[[#This Row],[Ngày tính CN]]="","",S200+T200)</f>
        <v>46020</v>
      </c>
      <c r="V200" s="32">
        <f ca="1">IF(Table1[[#This Row],[Hạn thanh toán]]="","",IF((U200-NOW())&lt;0,0,(U200-NOW())))</f>
        <v>0</v>
      </c>
      <c r="W200" s="32"/>
      <c r="X200" s="32" t="str">
        <f t="shared" ca="1" si="16"/>
        <v/>
      </c>
      <c r="Y200" s="2" t="str">
        <f t="shared" si="17"/>
        <v>Đã thanh toán</v>
      </c>
      <c r="Z200" s="42">
        <f t="shared" si="18"/>
        <v>46020</v>
      </c>
      <c r="AA200" s="42">
        <f t="shared" si="19"/>
        <v>46063</v>
      </c>
      <c r="AD200" s="2" t="str">
        <f>VLOOKUP($A200,MA_KH!$A:$Q,MA_KH!O$1,0)</f>
        <v>MEGA</v>
      </c>
      <c r="AE200" s="2" t="str">
        <f>VLOOKUP($A200,MA_KH!$A:$Q,MA_KH!P$1,0)</f>
        <v>CÔNG TY TNHH MM MEGA MARKET (VIỆT NAM)</v>
      </c>
      <c r="AG200" s="2" t="str">
        <f>(Table1[[#This Row],[Số hóa đơn]])&amp;IF(OR(Table1[[#This Row],[Phân loại]]="Hàng trả",Table1[[#This Row],[Phân loại]]="Giảm công nợ"),-Table1[[#This Row],[Tổng giá trị]],Table1[[#This Row],[Tổng giá trị]])</f>
        <v>00089905602672</v>
      </c>
      <c r="AH200" s="6" t="e">
        <f>_xlfn.XLOOKUP(Table1[[#This Row],[Column1]],'Chi tiết tt Mega gửi'!P:P,'Chi tiết tt Mega gửi'!N:N)</f>
        <v>#N/A</v>
      </c>
    </row>
    <row r="201" spans="1:34" ht="25.5" customHeight="1" x14ac:dyDescent="0.2">
      <c r="A201" s="58" t="s">
        <v>101</v>
      </c>
      <c r="B201" s="58" t="s">
        <v>102</v>
      </c>
      <c r="C201" s="59">
        <v>46021</v>
      </c>
      <c r="D201" s="58" t="s">
        <v>14945</v>
      </c>
      <c r="E201" s="59">
        <v>46021</v>
      </c>
      <c r="F201" s="58" t="s">
        <v>18931</v>
      </c>
      <c r="G201" s="58" t="s">
        <v>14946</v>
      </c>
      <c r="H201" s="60">
        <v>2024120</v>
      </c>
      <c r="I201" s="61">
        <v>0</v>
      </c>
      <c r="J201" s="60">
        <v>161930</v>
      </c>
      <c r="K201" s="60">
        <v>2186050</v>
      </c>
      <c r="L201" s="64" t="s">
        <v>41</v>
      </c>
      <c r="M201" s="6">
        <v>46063</v>
      </c>
      <c r="O201" s="32">
        <f>IF(Table1[[#This Row],[Phân loại]]="Tồn đầu kỳ",Table1[[#This Row],[Tổng giá trị]],0)</f>
        <v>2186050</v>
      </c>
      <c r="P201" s="7">
        <f>IF(Table1[[#This Row],[Số còn phải thu ĐK]]&lt;&gt;0,0,IF(Table1[[#This Row],[Phân loại]]="Bán hàng",Table1[[#This Row],[Tổng giá trị]],-Table1[[#This Row],[Tổng giá trị]]))</f>
        <v>0</v>
      </c>
      <c r="Q201" s="32">
        <f t="shared" si="15"/>
        <v>2186050</v>
      </c>
      <c r="R201" s="7">
        <f>Table1[[#This Row],[Số còn phải thu ĐK]]+Table1[[#This Row],[Giá Trị HD sau CK]]-Table1[[#This Row],[Số tiền đã thu]]</f>
        <v>0</v>
      </c>
      <c r="S201" s="6">
        <f>IF(Table1[[#This Row],[Ngày hóa đơn]]&lt;&gt;"",Table1[[#This Row],[Ngày hóa đơn]],IF(Table1[[#This Row],[Ngày hạch toán]]&lt;&gt;"",Table1[[#This Row],[Ngày hạch toán]],""))</f>
        <v>46021</v>
      </c>
      <c r="T201" s="7"/>
      <c r="U201" s="6">
        <f>IF(Table1[[#This Row],[Ngày tính CN]]="","",S201+T201)</f>
        <v>46021</v>
      </c>
      <c r="V201" s="32">
        <f ca="1">IF(Table1[[#This Row],[Hạn thanh toán]]="","",IF((U201-NOW())&lt;0,0,(U201-NOW())))</f>
        <v>0</v>
      </c>
      <c r="W201" s="32"/>
      <c r="X201" s="32" t="str">
        <f t="shared" ca="1" si="16"/>
        <v/>
      </c>
      <c r="Y201" s="2" t="str">
        <f t="shared" si="17"/>
        <v>Đã thanh toán</v>
      </c>
      <c r="Z201" s="42">
        <f t="shared" si="18"/>
        <v>46021</v>
      </c>
      <c r="AA201" s="42">
        <f t="shared" si="19"/>
        <v>46063</v>
      </c>
      <c r="AD201" s="2" t="str">
        <f>VLOOKUP($A201,MA_KH!$A:$Q,MA_KH!O$1,0)</f>
        <v>MEGA</v>
      </c>
      <c r="AE201" s="2" t="str">
        <f>VLOOKUP($A201,MA_KH!$A:$Q,MA_KH!P$1,0)</f>
        <v>CÔNG TY TNHH MM MEGA MARKET (VIỆT NAM)</v>
      </c>
      <c r="AG201" s="2" t="str">
        <f>(Table1[[#This Row],[Số hóa đơn]])&amp;IF(OR(Table1[[#This Row],[Phân loại]]="Hàng trả",Table1[[#This Row],[Phân loại]]="Giảm công nợ"),-Table1[[#This Row],[Tổng giá trị]],Table1[[#This Row],[Tổng giá trị]])</f>
        <v>000898162186050</v>
      </c>
      <c r="AH201" s="6" t="e">
        <f>_xlfn.XLOOKUP(Table1[[#This Row],[Column1]],'Chi tiết tt Mega gửi'!P:P,'Chi tiết tt Mega gửi'!N:N)</f>
        <v>#N/A</v>
      </c>
    </row>
    <row r="202" spans="1:34" ht="25.5" customHeight="1" x14ac:dyDescent="0.2">
      <c r="A202" s="54" t="s">
        <v>101</v>
      </c>
      <c r="B202" s="54" t="s">
        <v>102</v>
      </c>
      <c r="C202" s="55">
        <v>46021</v>
      </c>
      <c r="D202" s="54" t="s">
        <v>14947</v>
      </c>
      <c r="E202" s="55">
        <v>46021</v>
      </c>
      <c r="F202" s="54" t="s">
        <v>18932</v>
      </c>
      <c r="G202" s="54" t="s">
        <v>14948</v>
      </c>
      <c r="H202" s="56">
        <v>1425000</v>
      </c>
      <c r="I202" s="57">
        <v>0</v>
      </c>
      <c r="J202" s="56">
        <v>114000</v>
      </c>
      <c r="K202" s="56">
        <v>1539000</v>
      </c>
      <c r="L202" s="64" t="s">
        <v>41</v>
      </c>
      <c r="M202" s="6">
        <v>46063</v>
      </c>
      <c r="O202" s="32">
        <f>IF(Table1[[#This Row],[Phân loại]]="Tồn đầu kỳ",Table1[[#This Row],[Tổng giá trị]],0)</f>
        <v>1539000</v>
      </c>
      <c r="P202" s="7">
        <f>IF(Table1[[#This Row],[Số còn phải thu ĐK]]&lt;&gt;0,0,IF(Table1[[#This Row],[Phân loại]]="Bán hàng",Table1[[#This Row],[Tổng giá trị]],-Table1[[#This Row],[Tổng giá trị]]))</f>
        <v>0</v>
      </c>
      <c r="Q202" s="32">
        <f t="shared" si="15"/>
        <v>1539000</v>
      </c>
      <c r="R202" s="7">
        <f>Table1[[#This Row],[Số còn phải thu ĐK]]+Table1[[#This Row],[Giá Trị HD sau CK]]-Table1[[#This Row],[Số tiền đã thu]]</f>
        <v>0</v>
      </c>
      <c r="S202" s="6">
        <f>IF(Table1[[#This Row],[Ngày hóa đơn]]&lt;&gt;"",Table1[[#This Row],[Ngày hóa đơn]],IF(Table1[[#This Row],[Ngày hạch toán]]&lt;&gt;"",Table1[[#This Row],[Ngày hạch toán]],""))</f>
        <v>46021</v>
      </c>
      <c r="T202" s="7"/>
      <c r="U202" s="6">
        <f>IF(Table1[[#This Row],[Ngày tính CN]]="","",S202+T202)</f>
        <v>46021</v>
      </c>
      <c r="V202" s="32">
        <f ca="1">IF(Table1[[#This Row],[Hạn thanh toán]]="","",IF((U202-NOW())&lt;0,0,(U202-NOW())))</f>
        <v>0</v>
      </c>
      <c r="W202" s="32"/>
      <c r="X202" s="32" t="str">
        <f t="shared" ca="1" si="16"/>
        <v/>
      </c>
      <c r="Y202" s="2" t="str">
        <f t="shared" si="17"/>
        <v>Đã thanh toán</v>
      </c>
      <c r="Z202" s="42">
        <f t="shared" si="18"/>
        <v>46021</v>
      </c>
      <c r="AA202" s="42">
        <f t="shared" si="19"/>
        <v>46063</v>
      </c>
      <c r="AD202" s="2" t="str">
        <f>VLOOKUP($A202,MA_KH!$A:$Q,MA_KH!O$1,0)</f>
        <v>MEGA</v>
      </c>
      <c r="AE202" s="2" t="str">
        <f>VLOOKUP($A202,MA_KH!$A:$Q,MA_KH!P$1,0)</f>
        <v>CÔNG TY TNHH MM MEGA MARKET (VIỆT NAM)</v>
      </c>
      <c r="AG202" s="2" t="str">
        <f>(Table1[[#This Row],[Số hóa đơn]])&amp;IF(OR(Table1[[#This Row],[Phân loại]]="Hàng trả",Table1[[#This Row],[Phân loại]]="Giảm công nợ"),-Table1[[#This Row],[Tổng giá trị]],Table1[[#This Row],[Tổng giá trị]])</f>
        <v>000898171539000</v>
      </c>
      <c r="AH202" s="6" t="e">
        <f>_xlfn.XLOOKUP(Table1[[#This Row],[Column1]],'Chi tiết tt Mega gửi'!P:P,'Chi tiết tt Mega gửi'!N:N)</f>
        <v>#N/A</v>
      </c>
    </row>
    <row r="203" spans="1:34" ht="25.5" customHeight="1" x14ac:dyDescent="0.2">
      <c r="A203" s="54" t="s">
        <v>250</v>
      </c>
      <c r="B203" s="54" t="s">
        <v>251</v>
      </c>
      <c r="C203" s="55">
        <v>46021</v>
      </c>
      <c r="D203" s="54" t="s">
        <v>14949</v>
      </c>
      <c r="E203" s="55">
        <v>46021</v>
      </c>
      <c r="F203" s="54" t="s">
        <v>18933</v>
      </c>
      <c r="G203" s="54" t="s">
        <v>14950</v>
      </c>
      <c r="H203" s="56">
        <v>2024120</v>
      </c>
      <c r="I203" s="57">
        <v>0</v>
      </c>
      <c r="J203" s="56">
        <v>161930</v>
      </c>
      <c r="K203" s="56">
        <v>2186050</v>
      </c>
      <c r="L203" s="64" t="s">
        <v>41</v>
      </c>
      <c r="M203" s="6">
        <v>46063</v>
      </c>
      <c r="O203" s="32">
        <f>IF(Table1[[#This Row],[Phân loại]]="Tồn đầu kỳ",Table1[[#This Row],[Tổng giá trị]],0)</f>
        <v>2186050</v>
      </c>
      <c r="P203" s="7">
        <f>IF(Table1[[#This Row],[Số còn phải thu ĐK]]&lt;&gt;0,0,IF(Table1[[#This Row],[Phân loại]]="Bán hàng",Table1[[#This Row],[Tổng giá trị]],-Table1[[#This Row],[Tổng giá trị]]))</f>
        <v>0</v>
      </c>
      <c r="Q203" s="32">
        <f t="shared" si="15"/>
        <v>2186050</v>
      </c>
      <c r="R203" s="7">
        <f>Table1[[#This Row],[Số còn phải thu ĐK]]+Table1[[#This Row],[Giá Trị HD sau CK]]-Table1[[#This Row],[Số tiền đã thu]]</f>
        <v>0</v>
      </c>
      <c r="S203" s="6">
        <f>IF(Table1[[#This Row],[Ngày hóa đơn]]&lt;&gt;"",Table1[[#This Row],[Ngày hóa đơn]],IF(Table1[[#This Row],[Ngày hạch toán]]&lt;&gt;"",Table1[[#This Row],[Ngày hạch toán]],""))</f>
        <v>46021</v>
      </c>
      <c r="T203" s="7"/>
      <c r="U203" s="6">
        <f>IF(Table1[[#This Row],[Ngày tính CN]]="","",S203+T203)</f>
        <v>46021</v>
      </c>
      <c r="V203" s="32">
        <f ca="1">IF(Table1[[#This Row],[Hạn thanh toán]]="","",IF((U203-NOW())&lt;0,0,(U203-NOW())))</f>
        <v>0</v>
      </c>
      <c r="W203" s="32"/>
      <c r="X203" s="32" t="str">
        <f t="shared" ca="1" si="16"/>
        <v/>
      </c>
      <c r="Y203" s="2" t="str">
        <f t="shared" si="17"/>
        <v>Đã thanh toán</v>
      </c>
      <c r="Z203" s="42">
        <f t="shared" si="18"/>
        <v>46021</v>
      </c>
      <c r="AA203" s="42">
        <f t="shared" si="19"/>
        <v>46063</v>
      </c>
      <c r="AD203" s="2" t="str">
        <f>VLOOKUP($A203,MA_KH!$A:$Q,MA_KH!O$1,0)</f>
        <v>MEGA</v>
      </c>
      <c r="AE203" s="2" t="str">
        <f>VLOOKUP($A203,MA_KH!$A:$Q,MA_KH!P$1,0)</f>
        <v>CÔNG TY TNHH MM MEGA MARKET (VIỆT NAM)</v>
      </c>
      <c r="AG203" s="2" t="str">
        <f>(Table1[[#This Row],[Số hóa đơn]])&amp;IF(OR(Table1[[#This Row],[Phân loại]]="Hàng trả",Table1[[#This Row],[Phân loại]]="Giảm công nợ"),-Table1[[#This Row],[Tổng giá trị]],Table1[[#This Row],[Tổng giá trị]])</f>
        <v>000900942186050</v>
      </c>
      <c r="AH203" s="6" t="e">
        <f>_xlfn.XLOOKUP(Table1[[#This Row],[Column1]],'Chi tiết tt Mega gửi'!P:P,'Chi tiết tt Mega gửi'!N:N)</f>
        <v>#N/A</v>
      </c>
    </row>
    <row r="204" spans="1:34" ht="25.5" customHeight="1" x14ac:dyDescent="0.2">
      <c r="A204" s="54" t="s">
        <v>250</v>
      </c>
      <c r="B204" s="54" t="s">
        <v>251</v>
      </c>
      <c r="C204" s="55">
        <v>46021</v>
      </c>
      <c r="D204" s="54" t="s">
        <v>14951</v>
      </c>
      <c r="E204" s="55">
        <v>46021</v>
      </c>
      <c r="F204" s="54" t="s">
        <v>18934</v>
      </c>
      <c r="G204" s="54" t="s">
        <v>14952</v>
      </c>
      <c r="H204" s="56">
        <v>2745652</v>
      </c>
      <c r="I204" s="57">
        <v>0</v>
      </c>
      <c r="J204" s="56">
        <v>219652</v>
      </c>
      <c r="K204" s="56">
        <v>2965304</v>
      </c>
      <c r="L204" s="64" t="s">
        <v>41</v>
      </c>
      <c r="M204" s="6">
        <v>46063</v>
      </c>
      <c r="O204" s="32">
        <f>IF(Table1[[#This Row],[Phân loại]]="Tồn đầu kỳ",Table1[[#This Row],[Tổng giá trị]],0)</f>
        <v>2965304</v>
      </c>
      <c r="P204" s="7">
        <f>IF(Table1[[#This Row],[Số còn phải thu ĐK]]&lt;&gt;0,0,IF(Table1[[#This Row],[Phân loại]]="Bán hàng",Table1[[#This Row],[Tổng giá trị]],-Table1[[#This Row],[Tổng giá trị]]))</f>
        <v>0</v>
      </c>
      <c r="Q204" s="32">
        <f t="shared" si="15"/>
        <v>2965304</v>
      </c>
      <c r="R204" s="7">
        <f>Table1[[#This Row],[Số còn phải thu ĐK]]+Table1[[#This Row],[Giá Trị HD sau CK]]-Table1[[#This Row],[Số tiền đã thu]]</f>
        <v>0</v>
      </c>
      <c r="S204" s="6">
        <f>IF(Table1[[#This Row],[Ngày hóa đơn]]&lt;&gt;"",Table1[[#This Row],[Ngày hóa đơn]],IF(Table1[[#This Row],[Ngày hạch toán]]&lt;&gt;"",Table1[[#This Row],[Ngày hạch toán]],""))</f>
        <v>46021</v>
      </c>
      <c r="T204" s="7"/>
      <c r="U204" s="6">
        <f>IF(Table1[[#This Row],[Ngày tính CN]]="","",S204+T204)</f>
        <v>46021</v>
      </c>
      <c r="V204" s="32">
        <f ca="1">IF(Table1[[#This Row],[Hạn thanh toán]]="","",IF((U204-NOW())&lt;0,0,(U204-NOW())))</f>
        <v>0</v>
      </c>
      <c r="W204" s="32"/>
      <c r="X204" s="32" t="str">
        <f t="shared" ca="1" si="16"/>
        <v/>
      </c>
      <c r="Y204" s="2" t="str">
        <f t="shared" si="17"/>
        <v>Đã thanh toán</v>
      </c>
      <c r="Z204" s="42">
        <f t="shared" si="18"/>
        <v>46021</v>
      </c>
      <c r="AA204" s="42">
        <f t="shared" si="19"/>
        <v>46063</v>
      </c>
      <c r="AD204" s="2" t="str">
        <f>VLOOKUP($A204,MA_KH!$A:$Q,MA_KH!O$1,0)</f>
        <v>MEGA</v>
      </c>
      <c r="AE204" s="2" t="str">
        <f>VLOOKUP($A204,MA_KH!$A:$Q,MA_KH!P$1,0)</f>
        <v>CÔNG TY TNHH MM MEGA MARKET (VIỆT NAM)</v>
      </c>
      <c r="AG204" s="2" t="str">
        <f>(Table1[[#This Row],[Số hóa đơn]])&amp;IF(OR(Table1[[#This Row],[Phân loại]]="Hàng trả",Table1[[#This Row],[Phân loại]]="Giảm công nợ"),-Table1[[#This Row],[Tổng giá trị]],Table1[[#This Row],[Tổng giá trị]])</f>
        <v>000900962965304</v>
      </c>
      <c r="AH204" s="6" t="e">
        <f>_xlfn.XLOOKUP(Table1[[#This Row],[Column1]],'Chi tiết tt Mega gửi'!P:P,'Chi tiết tt Mega gửi'!N:N)</f>
        <v>#N/A</v>
      </c>
    </row>
    <row r="205" spans="1:34" ht="25.5" customHeight="1" x14ac:dyDescent="0.2">
      <c r="A205" s="54" t="s">
        <v>258</v>
      </c>
      <c r="B205" s="54" t="s">
        <v>259</v>
      </c>
      <c r="C205" s="55">
        <v>46021</v>
      </c>
      <c r="D205" s="54" t="s">
        <v>14953</v>
      </c>
      <c r="E205" s="55">
        <v>46021</v>
      </c>
      <c r="F205" s="54" t="s">
        <v>18935</v>
      </c>
      <c r="G205" s="54" t="s">
        <v>14954</v>
      </c>
      <c r="H205" s="56">
        <v>1452745</v>
      </c>
      <c r="I205" s="57">
        <v>0</v>
      </c>
      <c r="J205" s="56">
        <v>116220</v>
      </c>
      <c r="K205" s="56">
        <v>1568965</v>
      </c>
      <c r="L205" s="64" t="s">
        <v>41</v>
      </c>
      <c r="M205" s="6">
        <v>46063</v>
      </c>
      <c r="O205" s="32">
        <f>IF(Table1[[#This Row],[Phân loại]]="Tồn đầu kỳ",Table1[[#This Row],[Tổng giá trị]],0)</f>
        <v>1568965</v>
      </c>
      <c r="P205" s="7">
        <f>IF(Table1[[#This Row],[Số còn phải thu ĐK]]&lt;&gt;0,0,IF(Table1[[#This Row],[Phân loại]]="Bán hàng",Table1[[#This Row],[Tổng giá trị]],-Table1[[#This Row],[Tổng giá trị]]))</f>
        <v>0</v>
      </c>
      <c r="Q205" s="32">
        <f t="shared" si="15"/>
        <v>1568965</v>
      </c>
      <c r="R205" s="7">
        <f>Table1[[#This Row],[Số còn phải thu ĐK]]+Table1[[#This Row],[Giá Trị HD sau CK]]-Table1[[#This Row],[Số tiền đã thu]]</f>
        <v>0</v>
      </c>
      <c r="S205" s="6">
        <f>IF(Table1[[#This Row],[Ngày hóa đơn]]&lt;&gt;"",Table1[[#This Row],[Ngày hóa đơn]],IF(Table1[[#This Row],[Ngày hạch toán]]&lt;&gt;"",Table1[[#This Row],[Ngày hạch toán]],""))</f>
        <v>46021</v>
      </c>
      <c r="T205" s="7"/>
      <c r="U205" s="6">
        <f>IF(Table1[[#This Row],[Ngày tính CN]]="","",S205+T205)</f>
        <v>46021</v>
      </c>
      <c r="V205" s="32">
        <f ca="1">IF(Table1[[#This Row],[Hạn thanh toán]]="","",IF((U205-NOW())&lt;0,0,(U205-NOW())))</f>
        <v>0</v>
      </c>
      <c r="W205" s="32"/>
      <c r="X205" s="32" t="str">
        <f t="shared" ca="1" si="16"/>
        <v/>
      </c>
      <c r="Y205" s="2" t="str">
        <f t="shared" si="17"/>
        <v>Đã thanh toán</v>
      </c>
      <c r="Z205" s="42">
        <f t="shared" si="18"/>
        <v>46021</v>
      </c>
      <c r="AA205" s="42">
        <f t="shared" si="19"/>
        <v>46063</v>
      </c>
      <c r="AD205" s="2" t="str">
        <f>VLOOKUP($A205,MA_KH!$A:$Q,MA_KH!O$1,0)</f>
        <v>MEGA</v>
      </c>
      <c r="AE205" s="2" t="str">
        <f>VLOOKUP($A205,MA_KH!$A:$Q,MA_KH!P$1,0)</f>
        <v>CÔNG TY TNHH MM MEGA MARKET (VIỆT NAM)</v>
      </c>
      <c r="AG205" s="2" t="str">
        <f>(Table1[[#This Row],[Số hóa đơn]])&amp;IF(OR(Table1[[#This Row],[Phân loại]]="Hàng trả",Table1[[#This Row],[Phân loại]]="Giảm công nợ"),-Table1[[#This Row],[Tổng giá trị]],Table1[[#This Row],[Tổng giá trị]])</f>
        <v>000900981568965</v>
      </c>
      <c r="AH205" s="6" t="e">
        <f>_xlfn.XLOOKUP(Table1[[#This Row],[Column1]],'Chi tiết tt Mega gửi'!P:P,'Chi tiết tt Mega gửi'!N:N)</f>
        <v>#N/A</v>
      </c>
    </row>
    <row r="206" spans="1:34" ht="25.5" customHeight="1" x14ac:dyDescent="0.2">
      <c r="A206" s="54" t="s">
        <v>189</v>
      </c>
      <c r="B206" s="54" t="s">
        <v>190</v>
      </c>
      <c r="C206" s="55">
        <v>46021</v>
      </c>
      <c r="D206" s="54" t="s">
        <v>14979</v>
      </c>
      <c r="E206" s="55">
        <v>46021</v>
      </c>
      <c r="F206" s="54" t="s">
        <v>18947</v>
      </c>
      <c r="G206" s="54" t="s">
        <v>14773</v>
      </c>
      <c r="H206" s="56">
        <v>-1222000</v>
      </c>
      <c r="I206" s="57">
        <v>0</v>
      </c>
      <c r="J206" s="56">
        <v>-97760</v>
      </c>
      <c r="K206" s="56">
        <v>-1319760</v>
      </c>
      <c r="L206" s="64" t="s">
        <v>41</v>
      </c>
      <c r="M206" s="6">
        <v>46034</v>
      </c>
      <c r="O206" s="32">
        <f>IF(Table1[[#This Row],[Phân loại]]="Tồn đầu kỳ",Table1[[#This Row],[Tổng giá trị]],0)</f>
        <v>-1319760</v>
      </c>
      <c r="P206" s="7">
        <f>IF(Table1[[#This Row],[Số còn phải thu ĐK]]&lt;&gt;0,0,IF(Table1[[#This Row],[Phân loại]]="Bán hàng",Table1[[#This Row],[Tổng giá trị]],-Table1[[#This Row],[Tổng giá trị]]))</f>
        <v>0</v>
      </c>
      <c r="Q206" s="32">
        <f t="shared" si="15"/>
        <v>-1319760</v>
      </c>
      <c r="R206" s="7">
        <f>Table1[[#This Row],[Số còn phải thu ĐK]]+Table1[[#This Row],[Giá Trị HD sau CK]]-Table1[[#This Row],[Số tiền đã thu]]</f>
        <v>0</v>
      </c>
      <c r="S206" s="6">
        <f>IF(Table1[[#This Row],[Ngày hóa đơn]]&lt;&gt;"",Table1[[#This Row],[Ngày hóa đơn]],IF(Table1[[#This Row],[Ngày hạch toán]]&lt;&gt;"",Table1[[#This Row],[Ngày hạch toán]],""))</f>
        <v>46021</v>
      </c>
      <c r="T206" s="7"/>
      <c r="U206" s="6">
        <f>IF(Table1[[#This Row],[Ngày tính CN]]="","",S206+T206)</f>
        <v>46021</v>
      </c>
      <c r="V206" s="32">
        <f ca="1">IF(Table1[[#This Row],[Hạn thanh toán]]="","",IF((U206-NOW())&lt;0,0,(U206-NOW())))</f>
        <v>0</v>
      </c>
      <c r="W206" s="32"/>
      <c r="X206" s="32" t="str">
        <f t="shared" ca="1" si="16"/>
        <v/>
      </c>
      <c r="Y206" s="2" t="str">
        <f t="shared" si="17"/>
        <v>Đã thanh toán</v>
      </c>
      <c r="Z206" s="42">
        <f t="shared" si="18"/>
        <v>46021</v>
      </c>
      <c r="AA206" s="42">
        <f t="shared" si="19"/>
        <v>46034</v>
      </c>
      <c r="AD206" s="2" t="str">
        <f>VLOOKUP($A206,MA_KH!$A:$Q,MA_KH!O$1,0)</f>
        <v>MEGA</v>
      </c>
      <c r="AE206" s="2" t="str">
        <f>VLOOKUP($A206,MA_KH!$A:$Q,MA_KH!P$1,0)</f>
        <v>CÔNG TY TNHH MM MEGA MARKET (VIỆT NAM)</v>
      </c>
      <c r="AG206" s="2" t="str">
        <f>(Table1[[#This Row],[Số hóa đơn]])&amp;IF(OR(Table1[[#This Row],[Phân loại]]="Hàng trả",Table1[[#This Row],[Phân loại]]="Giảm công nợ"),-Table1[[#This Row],[Tổng giá trị]],Table1[[#This Row],[Tổng giá trị]])</f>
        <v>00000429-1319760</v>
      </c>
      <c r="AH206" s="6" t="e">
        <f>_xlfn.XLOOKUP(Table1[[#This Row],[Column1]],'Chi tiết tt Mega gửi'!P:P,'Chi tiết tt Mega gửi'!N:N)</f>
        <v>#N/A</v>
      </c>
    </row>
    <row r="207" spans="1:34" ht="25.5" customHeight="1" x14ac:dyDescent="0.2">
      <c r="A207" s="54" t="s">
        <v>189</v>
      </c>
      <c r="B207" s="54" t="s">
        <v>190</v>
      </c>
      <c r="C207" s="55">
        <v>46021</v>
      </c>
      <c r="D207" s="54" t="s">
        <v>14980</v>
      </c>
      <c r="E207" s="55">
        <v>46021</v>
      </c>
      <c r="F207" s="54" t="s">
        <v>18948</v>
      </c>
      <c r="G207" s="54" t="s">
        <v>14771</v>
      </c>
      <c r="H207" s="56">
        <v>-396476</v>
      </c>
      <c r="I207" s="57">
        <v>0</v>
      </c>
      <c r="J207" s="56">
        <v>-31718</v>
      </c>
      <c r="K207" s="56">
        <v>-428194</v>
      </c>
      <c r="L207" s="64" t="s">
        <v>41</v>
      </c>
      <c r="M207" s="6">
        <v>46034</v>
      </c>
      <c r="O207" s="32">
        <f>IF(Table1[[#This Row],[Phân loại]]="Tồn đầu kỳ",Table1[[#This Row],[Tổng giá trị]],0)</f>
        <v>-428194</v>
      </c>
      <c r="P207" s="7">
        <f>IF(Table1[[#This Row],[Số còn phải thu ĐK]]&lt;&gt;0,0,IF(Table1[[#This Row],[Phân loại]]="Bán hàng",Table1[[#This Row],[Tổng giá trị]],-Table1[[#This Row],[Tổng giá trị]]))</f>
        <v>0</v>
      </c>
      <c r="Q207" s="32">
        <f t="shared" si="15"/>
        <v>-428194</v>
      </c>
      <c r="R207" s="7">
        <f>Table1[[#This Row],[Số còn phải thu ĐK]]+Table1[[#This Row],[Giá Trị HD sau CK]]-Table1[[#This Row],[Số tiền đã thu]]</f>
        <v>0</v>
      </c>
      <c r="S207" s="6">
        <f>IF(Table1[[#This Row],[Ngày hóa đơn]]&lt;&gt;"",Table1[[#This Row],[Ngày hóa đơn]],IF(Table1[[#This Row],[Ngày hạch toán]]&lt;&gt;"",Table1[[#This Row],[Ngày hạch toán]],""))</f>
        <v>46021</v>
      </c>
      <c r="T207" s="7"/>
      <c r="U207" s="6">
        <f>IF(Table1[[#This Row],[Ngày tính CN]]="","",S207+T207)</f>
        <v>46021</v>
      </c>
      <c r="V207" s="32">
        <f ca="1">IF(Table1[[#This Row],[Hạn thanh toán]]="","",IF((U207-NOW())&lt;0,0,(U207-NOW())))</f>
        <v>0</v>
      </c>
      <c r="W207" s="32"/>
      <c r="X207" s="32" t="str">
        <f t="shared" ca="1" si="16"/>
        <v/>
      </c>
      <c r="Y207" s="2" t="str">
        <f t="shared" si="17"/>
        <v>Đã thanh toán</v>
      </c>
      <c r="Z207" s="42">
        <f t="shared" si="18"/>
        <v>46021</v>
      </c>
      <c r="AA207" s="42">
        <f t="shared" si="19"/>
        <v>46034</v>
      </c>
      <c r="AD207" s="2" t="str">
        <f>VLOOKUP($A207,MA_KH!$A:$Q,MA_KH!O$1,0)</f>
        <v>MEGA</v>
      </c>
      <c r="AE207" s="2" t="str">
        <f>VLOOKUP($A207,MA_KH!$A:$Q,MA_KH!P$1,0)</f>
        <v>CÔNG TY TNHH MM MEGA MARKET (VIỆT NAM)</v>
      </c>
      <c r="AG207" s="2" t="str">
        <f>(Table1[[#This Row],[Số hóa đơn]])&amp;IF(OR(Table1[[#This Row],[Phân loại]]="Hàng trả",Table1[[#This Row],[Phân loại]]="Giảm công nợ"),-Table1[[#This Row],[Tổng giá trị]],Table1[[#This Row],[Tổng giá trị]])</f>
        <v>00000091-428194</v>
      </c>
      <c r="AH207" s="6" t="e">
        <f>_xlfn.XLOOKUP(Table1[[#This Row],[Column1]],'Chi tiết tt Mega gửi'!P:P,'Chi tiết tt Mega gửi'!N:N)</f>
        <v>#N/A</v>
      </c>
    </row>
    <row r="208" spans="1:34" ht="25.5" customHeight="1" x14ac:dyDescent="0.2">
      <c r="A208" s="58" t="s">
        <v>189</v>
      </c>
      <c r="B208" s="58" t="s">
        <v>190</v>
      </c>
      <c r="C208" s="59">
        <v>46022</v>
      </c>
      <c r="D208" s="58" t="s">
        <v>14965</v>
      </c>
      <c r="E208" s="59">
        <v>46022</v>
      </c>
      <c r="F208" s="58" t="s">
        <v>18936</v>
      </c>
      <c r="G208" s="58" t="s">
        <v>14966</v>
      </c>
      <c r="H208" s="60">
        <v>5914020</v>
      </c>
      <c r="I208" s="61">
        <v>0</v>
      </c>
      <c r="J208" s="60">
        <v>473122</v>
      </c>
      <c r="K208" s="60">
        <v>6387142</v>
      </c>
      <c r="L208" s="64" t="s">
        <v>41</v>
      </c>
      <c r="M208" s="6">
        <v>46063</v>
      </c>
      <c r="O208" s="32">
        <f>IF(Table1[[#This Row],[Phân loại]]="Tồn đầu kỳ",Table1[[#This Row],[Tổng giá trị]],0)</f>
        <v>6387142</v>
      </c>
      <c r="P208" s="7">
        <f>IF(Table1[[#This Row],[Số còn phải thu ĐK]]&lt;&gt;0,0,IF(Table1[[#This Row],[Phân loại]]="Bán hàng",Table1[[#This Row],[Tổng giá trị]],-Table1[[#This Row],[Tổng giá trị]]))</f>
        <v>0</v>
      </c>
      <c r="Q208" s="32">
        <f t="shared" si="15"/>
        <v>6387142</v>
      </c>
      <c r="R208" s="7">
        <f>Table1[[#This Row],[Số còn phải thu ĐK]]+Table1[[#This Row],[Giá Trị HD sau CK]]-Table1[[#This Row],[Số tiền đã thu]]</f>
        <v>0</v>
      </c>
      <c r="S208" s="6">
        <f>IF(Table1[[#This Row],[Ngày hóa đơn]]&lt;&gt;"",Table1[[#This Row],[Ngày hóa đơn]],IF(Table1[[#This Row],[Ngày hạch toán]]&lt;&gt;"",Table1[[#This Row],[Ngày hạch toán]],""))</f>
        <v>46022</v>
      </c>
      <c r="T208" s="7"/>
      <c r="U208" s="6">
        <f>IF(Table1[[#This Row],[Ngày tính CN]]="","",S208+T208)</f>
        <v>46022</v>
      </c>
      <c r="V208" s="32">
        <f ca="1">IF(Table1[[#This Row],[Hạn thanh toán]]="","",IF((U208-NOW())&lt;0,0,(U208-NOW())))</f>
        <v>0</v>
      </c>
      <c r="W208" s="32"/>
      <c r="X208" s="32" t="str">
        <f t="shared" ca="1" si="16"/>
        <v/>
      </c>
      <c r="Y208" s="2" t="str">
        <f t="shared" si="17"/>
        <v>Đã thanh toán</v>
      </c>
      <c r="Z208" s="42">
        <f t="shared" si="18"/>
        <v>46022</v>
      </c>
      <c r="AA208" s="42">
        <f t="shared" si="19"/>
        <v>46063</v>
      </c>
      <c r="AD208" s="2" t="str">
        <f>VLOOKUP($A208,MA_KH!$A:$Q,MA_KH!O$1,0)</f>
        <v>MEGA</v>
      </c>
      <c r="AE208" s="2" t="str">
        <f>VLOOKUP($A208,MA_KH!$A:$Q,MA_KH!P$1,0)</f>
        <v>CÔNG TY TNHH MM MEGA MARKET (VIỆT NAM)</v>
      </c>
      <c r="AG208" s="2" t="str">
        <f>(Table1[[#This Row],[Số hóa đơn]])&amp;IF(OR(Table1[[#This Row],[Phân loại]]="Hàng trả",Table1[[#This Row],[Phân loại]]="Giảm công nợ"),-Table1[[#This Row],[Tổng giá trị]],Table1[[#This Row],[Tổng giá trị]])</f>
        <v>000899086387142</v>
      </c>
      <c r="AH208" s="6" t="e">
        <f>_xlfn.XLOOKUP(Table1[[#This Row],[Column1]],'Chi tiết tt Mega gửi'!P:P,'Chi tiết tt Mega gửi'!N:N)</f>
        <v>#N/A</v>
      </c>
    </row>
    <row r="209" spans="1:34" ht="25.5" customHeight="1" x14ac:dyDescent="0.2">
      <c r="A209" s="58" t="s">
        <v>189</v>
      </c>
      <c r="B209" s="58" t="s">
        <v>190</v>
      </c>
      <c r="C209" s="59">
        <v>46022</v>
      </c>
      <c r="D209" s="58" t="s">
        <v>14967</v>
      </c>
      <c r="E209" s="59">
        <v>46022</v>
      </c>
      <c r="F209" s="58" t="s">
        <v>18937</v>
      </c>
      <c r="G209" s="58" t="s">
        <v>14968</v>
      </c>
      <c r="H209" s="60">
        <v>6072360</v>
      </c>
      <c r="I209" s="61">
        <v>0</v>
      </c>
      <c r="J209" s="60">
        <v>485789</v>
      </c>
      <c r="K209" s="60">
        <v>6558149</v>
      </c>
      <c r="L209" s="64" t="s">
        <v>41</v>
      </c>
      <c r="M209" s="6">
        <v>46063</v>
      </c>
      <c r="O209" s="32">
        <f>IF(Table1[[#This Row],[Phân loại]]="Tồn đầu kỳ",Table1[[#This Row],[Tổng giá trị]],0)</f>
        <v>6558149</v>
      </c>
      <c r="P209" s="7">
        <f>IF(Table1[[#This Row],[Số còn phải thu ĐK]]&lt;&gt;0,0,IF(Table1[[#This Row],[Phân loại]]="Bán hàng",Table1[[#This Row],[Tổng giá trị]],-Table1[[#This Row],[Tổng giá trị]]))</f>
        <v>0</v>
      </c>
      <c r="Q209" s="32">
        <f t="shared" si="15"/>
        <v>6558149</v>
      </c>
      <c r="R209" s="7">
        <f>Table1[[#This Row],[Số còn phải thu ĐK]]+Table1[[#This Row],[Giá Trị HD sau CK]]-Table1[[#This Row],[Số tiền đã thu]]</f>
        <v>0</v>
      </c>
      <c r="S209" s="6">
        <f>IF(Table1[[#This Row],[Ngày hóa đơn]]&lt;&gt;"",Table1[[#This Row],[Ngày hóa đơn]],IF(Table1[[#This Row],[Ngày hạch toán]]&lt;&gt;"",Table1[[#This Row],[Ngày hạch toán]],""))</f>
        <v>46022</v>
      </c>
      <c r="T209" s="7"/>
      <c r="U209" s="6">
        <f>IF(Table1[[#This Row],[Ngày tính CN]]="","",S209+T209)</f>
        <v>46022</v>
      </c>
      <c r="V209" s="32">
        <f ca="1">IF(Table1[[#This Row],[Hạn thanh toán]]="","",IF((U209-NOW())&lt;0,0,(U209-NOW())))</f>
        <v>0</v>
      </c>
      <c r="W209" s="32"/>
      <c r="X209" s="32" t="str">
        <f t="shared" ca="1" si="16"/>
        <v/>
      </c>
      <c r="Y209" s="2" t="str">
        <f t="shared" si="17"/>
        <v>Đã thanh toán</v>
      </c>
      <c r="Z209" s="42">
        <f t="shared" si="18"/>
        <v>46022</v>
      </c>
      <c r="AA209" s="42">
        <f t="shared" si="19"/>
        <v>46063</v>
      </c>
      <c r="AD209" s="2" t="str">
        <f>VLOOKUP($A209,MA_KH!$A:$Q,MA_KH!O$1,0)</f>
        <v>MEGA</v>
      </c>
      <c r="AE209" s="2" t="str">
        <f>VLOOKUP($A209,MA_KH!$A:$Q,MA_KH!P$1,0)</f>
        <v>CÔNG TY TNHH MM MEGA MARKET (VIỆT NAM)</v>
      </c>
      <c r="AG209" s="2" t="str">
        <f>(Table1[[#This Row],[Số hóa đơn]])&amp;IF(OR(Table1[[#This Row],[Phân loại]]="Hàng trả",Table1[[#This Row],[Phân loại]]="Giảm công nợ"),-Table1[[#This Row],[Tổng giá trị]],Table1[[#This Row],[Tổng giá trị]])</f>
        <v>000899096558149</v>
      </c>
      <c r="AH209" s="6" t="e">
        <f>_xlfn.XLOOKUP(Table1[[#This Row],[Column1]],'Chi tiết tt Mega gửi'!P:P,'Chi tiết tt Mega gửi'!N:N)</f>
        <v>#N/A</v>
      </c>
    </row>
    <row r="210" spans="1:34" ht="25.5" customHeight="1" x14ac:dyDescent="0.2">
      <c r="A210" s="54" t="s">
        <v>189</v>
      </c>
      <c r="B210" s="54" t="s">
        <v>190</v>
      </c>
      <c r="C210" s="55">
        <v>46022</v>
      </c>
      <c r="D210" s="54" t="s">
        <v>14969</v>
      </c>
      <c r="E210" s="55">
        <v>46022</v>
      </c>
      <c r="F210" s="54" t="s">
        <v>18938</v>
      </c>
      <c r="G210" s="54" t="s">
        <v>14970</v>
      </c>
      <c r="H210" s="56">
        <v>2843660</v>
      </c>
      <c r="I210" s="57">
        <v>0</v>
      </c>
      <c r="J210" s="56">
        <v>227493</v>
      </c>
      <c r="K210" s="56">
        <v>3071153</v>
      </c>
      <c r="L210" s="64" t="s">
        <v>41</v>
      </c>
      <c r="M210" s="6">
        <v>46063</v>
      </c>
      <c r="O210" s="32">
        <f>IF(Table1[[#This Row],[Phân loại]]="Tồn đầu kỳ",Table1[[#This Row],[Tổng giá trị]],0)</f>
        <v>3071153</v>
      </c>
      <c r="P210" s="7">
        <f>IF(Table1[[#This Row],[Số còn phải thu ĐK]]&lt;&gt;0,0,IF(Table1[[#This Row],[Phân loại]]="Bán hàng",Table1[[#This Row],[Tổng giá trị]],-Table1[[#This Row],[Tổng giá trị]]))</f>
        <v>0</v>
      </c>
      <c r="Q210" s="32">
        <f t="shared" si="15"/>
        <v>3071153</v>
      </c>
      <c r="R210" s="7">
        <f>Table1[[#This Row],[Số còn phải thu ĐK]]+Table1[[#This Row],[Giá Trị HD sau CK]]-Table1[[#This Row],[Số tiền đã thu]]</f>
        <v>0</v>
      </c>
      <c r="S210" s="6">
        <f>IF(Table1[[#This Row],[Ngày hóa đơn]]&lt;&gt;"",Table1[[#This Row],[Ngày hóa đơn]],IF(Table1[[#This Row],[Ngày hạch toán]]&lt;&gt;"",Table1[[#This Row],[Ngày hạch toán]],""))</f>
        <v>46022</v>
      </c>
      <c r="T210" s="7"/>
      <c r="U210" s="6">
        <f>IF(Table1[[#This Row],[Ngày tính CN]]="","",S210+T210)</f>
        <v>46022</v>
      </c>
      <c r="V210" s="32">
        <f ca="1">IF(Table1[[#This Row],[Hạn thanh toán]]="","",IF((U210-NOW())&lt;0,0,(U210-NOW())))</f>
        <v>0</v>
      </c>
      <c r="W210" s="32"/>
      <c r="X210" s="32" t="str">
        <f t="shared" ca="1" si="16"/>
        <v/>
      </c>
      <c r="Y210" s="2" t="str">
        <f t="shared" si="17"/>
        <v>Đã thanh toán</v>
      </c>
      <c r="Z210" s="42">
        <f t="shared" si="18"/>
        <v>46022</v>
      </c>
      <c r="AA210" s="42">
        <f t="shared" si="19"/>
        <v>46063</v>
      </c>
      <c r="AD210" s="2" t="str">
        <f>VLOOKUP($A210,MA_KH!$A:$Q,MA_KH!O$1,0)</f>
        <v>MEGA</v>
      </c>
      <c r="AE210" s="2" t="str">
        <f>VLOOKUP($A210,MA_KH!$A:$Q,MA_KH!P$1,0)</f>
        <v>CÔNG TY TNHH MM MEGA MARKET (VIỆT NAM)</v>
      </c>
      <c r="AG210" s="2" t="str">
        <f>(Table1[[#This Row],[Số hóa đơn]])&amp;IF(OR(Table1[[#This Row],[Phân loại]]="Hàng trả",Table1[[#This Row],[Phân loại]]="Giảm công nợ"),-Table1[[#This Row],[Tổng giá trị]],Table1[[#This Row],[Tổng giá trị]])</f>
        <v>000899103071153</v>
      </c>
      <c r="AH210" s="6" t="e">
        <f>_xlfn.XLOOKUP(Table1[[#This Row],[Column1]],'Chi tiết tt Mega gửi'!P:P,'Chi tiết tt Mega gửi'!N:N)</f>
        <v>#N/A</v>
      </c>
    </row>
    <row r="211" spans="1:34" ht="25.5" customHeight="1" x14ac:dyDescent="0.2">
      <c r="A211" s="58" t="s">
        <v>250</v>
      </c>
      <c r="B211" s="58" t="s">
        <v>251</v>
      </c>
      <c r="C211" s="59">
        <v>46022</v>
      </c>
      <c r="D211" s="58" t="s">
        <v>14971</v>
      </c>
      <c r="E211" s="59">
        <v>46022</v>
      </c>
      <c r="F211" s="58" t="s">
        <v>18939</v>
      </c>
      <c r="G211" s="58" t="s">
        <v>14972</v>
      </c>
      <c r="H211" s="60">
        <v>1822480</v>
      </c>
      <c r="I211" s="61">
        <v>0</v>
      </c>
      <c r="J211" s="60">
        <v>145798</v>
      </c>
      <c r="K211" s="60">
        <v>1968278</v>
      </c>
      <c r="L211" s="64" t="s">
        <v>41</v>
      </c>
      <c r="M211" s="6">
        <v>46063</v>
      </c>
      <c r="O211" s="32">
        <f>IF(Table1[[#This Row],[Phân loại]]="Tồn đầu kỳ",Table1[[#This Row],[Tổng giá trị]],0)</f>
        <v>1968278</v>
      </c>
      <c r="P211" s="7">
        <f>IF(Table1[[#This Row],[Số còn phải thu ĐK]]&lt;&gt;0,0,IF(Table1[[#This Row],[Phân loại]]="Bán hàng",Table1[[#This Row],[Tổng giá trị]],-Table1[[#This Row],[Tổng giá trị]]))</f>
        <v>0</v>
      </c>
      <c r="Q211" s="32">
        <f t="shared" si="15"/>
        <v>1968278</v>
      </c>
      <c r="R211" s="7">
        <f>Table1[[#This Row],[Số còn phải thu ĐK]]+Table1[[#This Row],[Giá Trị HD sau CK]]-Table1[[#This Row],[Số tiền đã thu]]</f>
        <v>0</v>
      </c>
      <c r="S211" s="6">
        <f>IF(Table1[[#This Row],[Ngày hóa đơn]]&lt;&gt;"",Table1[[#This Row],[Ngày hóa đơn]],IF(Table1[[#This Row],[Ngày hạch toán]]&lt;&gt;"",Table1[[#This Row],[Ngày hạch toán]],""))</f>
        <v>46022</v>
      </c>
      <c r="T211" s="7"/>
      <c r="U211" s="6">
        <f>IF(Table1[[#This Row],[Ngày tính CN]]="","",S211+T211)</f>
        <v>46022</v>
      </c>
      <c r="V211" s="32">
        <f ca="1">IF(Table1[[#This Row],[Hạn thanh toán]]="","",IF((U211-NOW())&lt;0,0,(U211-NOW())))</f>
        <v>0</v>
      </c>
      <c r="W211" s="32"/>
      <c r="X211" s="32" t="str">
        <f t="shared" ca="1" si="16"/>
        <v/>
      </c>
      <c r="Y211" s="2" t="str">
        <f t="shared" si="17"/>
        <v>Đã thanh toán</v>
      </c>
      <c r="Z211" s="42">
        <f t="shared" si="18"/>
        <v>46022</v>
      </c>
      <c r="AA211" s="42">
        <f t="shared" si="19"/>
        <v>46063</v>
      </c>
      <c r="AD211" s="2" t="str">
        <f>VLOOKUP($A211,MA_KH!$A:$Q,MA_KH!O$1,0)</f>
        <v>MEGA</v>
      </c>
      <c r="AE211" s="2" t="str">
        <f>VLOOKUP($A211,MA_KH!$A:$Q,MA_KH!P$1,0)</f>
        <v>CÔNG TY TNHH MM MEGA MARKET (VIỆT NAM)</v>
      </c>
      <c r="AG211" s="2" t="str">
        <f>(Table1[[#This Row],[Số hóa đơn]])&amp;IF(OR(Table1[[#This Row],[Phân loại]]="Hàng trả",Table1[[#This Row],[Phân loại]]="Giảm công nợ"),-Table1[[#This Row],[Tổng giá trị]],Table1[[#This Row],[Tổng giá trị]])</f>
        <v>000900951968278</v>
      </c>
      <c r="AH211" s="6" t="e">
        <f>_xlfn.XLOOKUP(Table1[[#This Row],[Column1]],'Chi tiết tt Mega gửi'!P:P,'Chi tiết tt Mega gửi'!N:N)</f>
        <v>#N/A</v>
      </c>
    </row>
    <row r="212" spans="1:34" ht="25.5" customHeight="1" x14ac:dyDescent="0.2">
      <c r="A212" s="58" t="s">
        <v>258</v>
      </c>
      <c r="B212" s="58" t="s">
        <v>259</v>
      </c>
      <c r="C212" s="59">
        <v>46022</v>
      </c>
      <c r="D212" s="58" t="s">
        <v>14973</v>
      </c>
      <c r="E212" s="59">
        <v>46022</v>
      </c>
      <c r="F212" s="58" t="s">
        <v>18940</v>
      </c>
      <c r="G212" s="58" t="s">
        <v>14974</v>
      </c>
      <c r="H212" s="60">
        <v>4048240</v>
      </c>
      <c r="I212" s="61">
        <v>0</v>
      </c>
      <c r="J212" s="60">
        <v>323859</v>
      </c>
      <c r="K212" s="60">
        <v>4372099</v>
      </c>
      <c r="L212" s="64" t="s">
        <v>41</v>
      </c>
      <c r="M212" s="6">
        <v>46063</v>
      </c>
      <c r="O212" s="32">
        <f>IF(Table1[[#This Row],[Phân loại]]="Tồn đầu kỳ",Table1[[#This Row],[Tổng giá trị]],0)</f>
        <v>4372099</v>
      </c>
      <c r="P212" s="7">
        <f>IF(Table1[[#This Row],[Số còn phải thu ĐK]]&lt;&gt;0,0,IF(Table1[[#This Row],[Phân loại]]="Bán hàng",Table1[[#This Row],[Tổng giá trị]],-Table1[[#This Row],[Tổng giá trị]]))</f>
        <v>0</v>
      </c>
      <c r="Q212" s="32">
        <f t="shared" si="15"/>
        <v>4372099</v>
      </c>
      <c r="R212" s="7">
        <f>Table1[[#This Row],[Số còn phải thu ĐK]]+Table1[[#This Row],[Giá Trị HD sau CK]]-Table1[[#This Row],[Số tiền đã thu]]</f>
        <v>0</v>
      </c>
      <c r="S212" s="6">
        <f>IF(Table1[[#This Row],[Ngày hóa đơn]]&lt;&gt;"",Table1[[#This Row],[Ngày hóa đơn]],IF(Table1[[#This Row],[Ngày hạch toán]]&lt;&gt;"",Table1[[#This Row],[Ngày hạch toán]],""))</f>
        <v>46022</v>
      </c>
      <c r="T212" s="7"/>
      <c r="U212" s="6">
        <f>IF(Table1[[#This Row],[Ngày tính CN]]="","",S212+T212)</f>
        <v>46022</v>
      </c>
      <c r="V212" s="32">
        <f ca="1">IF(Table1[[#This Row],[Hạn thanh toán]]="","",IF((U212-NOW())&lt;0,0,(U212-NOW())))</f>
        <v>0</v>
      </c>
      <c r="W212" s="32"/>
      <c r="X212" s="32" t="str">
        <f t="shared" ca="1" si="16"/>
        <v/>
      </c>
      <c r="Y212" s="2" t="str">
        <f t="shared" si="17"/>
        <v>Đã thanh toán</v>
      </c>
      <c r="Z212" s="42">
        <f t="shared" si="18"/>
        <v>46022</v>
      </c>
      <c r="AA212" s="42">
        <f t="shared" si="19"/>
        <v>46063</v>
      </c>
      <c r="AD212" s="2" t="str">
        <f>VLOOKUP($A212,MA_KH!$A:$Q,MA_KH!O$1,0)</f>
        <v>MEGA</v>
      </c>
      <c r="AE212" s="2" t="str">
        <f>VLOOKUP($A212,MA_KH!$A:$Q,MA_KH!P$1,0)</f>
        <v>CÔNG TY TNHH MM MEGA MARKET (VIỆT NAM)</v>
      </c>
      <c r="AG212" s="2" t="str">
        <f>(Table1[[#This Row],[Số hóa đơn]])&amp;IF(OR(Table1[[#This Row],[Phân loại]]="Hàng trả",Table1[[#This Row],[Phân loại]]="Giảm công nợ"),-Table1[[#This Row],[Tổng giá trị]],Table1[[#This Row],[Tổng giá trị]])</f>
        <v>000900974372099</v>
      </c>
      <c r="AH212" s="6" t="e">
        <f>_xlfn.XLOOKUP(Table1[[#This Row],[Column1]],'Chi tiết tt Mega gửi'!P:P,'Chi tiết tt Mega gửi'!N:N)</f>
        <v>#N/A</v>
      </c>
    </row>
    <row r="213" spans="1:34" ht="25.5" customHeight="1" x14ac:dyDescent="0.2">
      <c r="A213" s="58" t="s">
        <v>189</v>
      </c>
      <c r="B213" s="58" t="s">
        <v>190</v>
      </c>
      <c r="C213" s="59">
        <v>46022</v>
      </c>
      <c r="D213" s="58" t="s">
        <v>14975</v>
      </c>
      <c r="E213" s="59">
        <v>46022</v>
      </c>
      <c r="F213" s="58" t="s">
        <v>18941</v>
      </c>
      <c r="G213" s="58" t="s">
        <v>14976</v>
      </c>
      <c r="H213" s="60">
        <v>8626090</v>
      </c>
      <c r="I213" s="61">
        <v>0</v>
      </c>
      <c r="J213" s="60">
        <v>690087</v>
      </c>
      <c r="K213" s="60">
        <v>9316177</v>
      </c>
      <c r="L213" s="64" t="s">
        <v>41</v>
      </c>
      <c r="M213" s="6">
        <v>46063</v>
      </c>
      <c r="O213" s="32">
        <f>IF(Table1[[#This Row],[Phân loại]]="Tồn đầu kỳ",Table1[[#This Row],[Tổng giá trị]],0)</f>
        <v>9316177</v>
      </c>
      <c r="P213" s="7">
        <f>IF(Table1[[#This Row],[Số còn phải thu ĐK]]&lt;&gt;0,0,IF(Table1[[#This Row],[Phân loại]]="Bán hàng",Table1[[#This Row],[Tổng giá trị]],-Table1[[#This Row],[Tổng giá trị]]))</f>
        <v>0</v>
      </c>
      <c r="Q213" s="32">
        <f t="shared" si="15"/>
        <v>9316177</v>
      </c>
      <c r="R213" s="7">
        <f>Table1[[#This Row],[Số còn phải thu ĐK]]+Table1[[#This Row],[Giá Trị HD sau CK]]-Table1[[#This Row],[Số tiền đã thu]]</f>
        <v>0</v>
      </c>
      <c r="S213" s="6">
        <f>IF(Table1[[#This Row],[Ngày hóa đơn]]&lt;&gt;"",Table1[[#This Row],[Ngày hóa đơn]],IF(Table1[[#This Row],[Ngày hạch toán]]&lt;&gt;"",Table1[[#This Row],[Ngày hạch toán]],""))</f>
        <v>46022</v>
      </c>
      <c r="T213" s="7"/>
      <c r="U213" s="6">
        <f>IF(Table1[[#This Row],[Ngày tính CN]]="","",S213+T213)</f>
        <v>46022</v>
      </c>
      <c r="V213" s="32">
        <f ca="1">IF(Table1[[#This Row],[Hạn thanh toán]]="","",IF((U213-NOW())&lt;0,0,(U213-NOW())))</f>
        <v>0</v>
      </c>
      <c r="W213" s="32"/>
      <c r="X213" s="32" t="str">
        <f t="shared" ca="1" si="16"/>
        <v/>
      </c>
      <c r="Y213" s="2" t="str">
        <f t="shared" si="17"/>
        <v>Đã thanh toán</v>
      </c>
      <c r="Z213" s="42">
        <f t="shared" si="18"/>
        <v>46022</v>
      </c>
      <c r="AA213" s="42">
        <f t="shared" si="19"/>
        <v>46063</v>
      </c>
      <c r="AD213" s="2" t="str">
        <f>VLOOKUP($A213,MA_KH!$A:$Q,MA_KH!O$1,0)</f>
        <v>MEGA</v>
      </c>
      <c r="AE213" s="2" t="str">
        <f>VLOOKUP($A213,MA_KH!$A:$Q,MA_KH!P$1,0)</f>
        <v>CÔNG TY TNHH MM MEGA MARKET (VIỆT NAM)</v>
      </c>
      <c r="AG213" s="2" t="str">
        <f>(Table1[[#This Row],[Số hóa đơn]])&amp;IF(OR(Table1[[#This Row],[Phân loại]]="Hàng trả",Table1[[#This Row],[Phân loại]]="Giảm công nợ"),-Table1[[#This Row],[Tổng giá trị]],Table1[[#This Row],[Tổng giá trị]])</f>
        <v>000900589316177</v>
      </c>
      <c r="AH213" s="6" t="e">
        <f>_xlfn.XLOOKUP(Table1[[#This Row],[Column1]],'Chi tiết tt Mega gửi'!P:P,'Chi tiết tt Mega gửi'!N:N)</f>
        <v>#N/A</v>
      </c>
    </row>
    <row r="214" spans="1:34" ht="25.5" customHeight="1" x14ac:dyDescent="0.2">
      <c r="A214" s="58" t="s">
        <v>189</v>
      </c>
      <c r="B214" s="58" t="s">
        <v>190</v>
      </c>
      <c r="C214" s="59">
        <v>46022</v>
      </c>
      <c r="D214" s="58" t="s">
        <v>14977</v>
      </c>
      <c r="E214" s="59">
        <v>46022</v>
      </c>
      <c r="F214" s="58" t="s">
        <v>18942</v>
      </c>
      <c r="G214" s="58" t="s">
        <v>14978</v>
      </c>
      <c r="H214" s="60">
        <v>5409520</v>
      </c>
      <c r="I214" s="61">
        <v>0</v>
      </c>
      <c r="J214" s="60">
        <v>432762</v>
      </c>
      <c r="K214" s="60">
        <v>5842282</v>
      </c>
      <c r="L214" s="64" t="s">
        <v>41</v>
      </c>
      <c r="M214" s="6">
        <v>46063</v>
      </c>
      <c r="O214" s="32">
        <f>IF(Table1[[#This Row],[Phân loại]]="Tồn đầu kỳ",Table1[[#This Row],[Tổng giá trị]],0)</f>
        <v>5842282</v>
      </c>
      <c r="P214" s="7">
        <f>IF(Table1[[#This Row],[Số còn phải thu ĐK]]&lt;&gt;0,0,IF(Table1[[#This Row],[Phân loại]]="Bán hàng",Table1[[#This Row],[Tổng giá trị]],-Table1[[#This Row],[Tổng giá trị]]))</f>
        <v>0</v>
      </c>
      <c r="Q214" s="32">
        <f t="shared" si="15"/>
        <v>5842282</v>
      </c>
      <c r="R214" s="7">
        <f>Table1[[#This Row],[Số còn phải thu ĐK]]+Table1[[#This Row],[Giá Trị HD sau CK]]-Table1[[#This Row],[Số tiền đã thu]]</f>
        <v>0</v>
      </c>
      <c r="S214" s="6">
        <f>IF(Table1[[#This Row],[Ngày hóa đơn]]&lt;&gt;"",Table1[[#This Row],[Ngày hóa đơn]],IF(Table1[[#This Row],[Ngày hạch toán]]&lt;&gt;"",Table1[[#This Row],[Ngày hạch toán]],""))</f>
        <v>46022</v>
      </c>
      <c r="T214" s="7"/>
      <c r="U214" s="6">
        <f>IF(Table1[[#This Row],[Ngày tính CN]]="","",S214+T214)</f>
        <v>46022</v>
      </c>
      <c r="V214" s="32">
        <f ca="1">IF(Table1[[#This Row],[Hạn thanh toán]]="","",IF((U214-NOW())&lt;0,0,(U214-NOW())))</f>
        <v>0</v>
      </c>
      <c r="W214" s="32"/>
      <c r="X214" s="32" t="str">
        <f t="shared" ca="1" si="16"/>
        <v/>
      </c>
      <c r="Y214" s="2" t="str">
        <f t="shared" si="17"/>
        <v>Đã thanh toán</v>
      </c>
      <c r="Z214" s="42">
        <f t="shared" si="18"/>
        <v>46022</v>
      </c>
      <c r="AA214" s="42">
        <f t="shared" si="19"/>
        <v>46063</v>
      </c>
      <c r="AD214" s="2" t="str">
        <f>VLOOKUP($A214,MA_KH!$A:$Q,MA_KH!O$1,0)</f>
        <v>MEGA</v>
      </c>
      <c r="AE214" s="2" t="str">
        <f>VLOOKUP($A214,MA_KH!$A:$Q,MA_KH!P$1,0)</f>
        <v>CÔNG TY TNHH MM MEGA MARKET (VIỆT NAM)</v>
      </c>
      <c r="AG214" s="2" t="str">
        <f>(Table1[[#This Row],[Số hóa đơn]])&amp;IF(OR(Table1[[#This Row],[Phân loại]]="Hàng trả",Table1[[#This Row],[Phân loại]]="Giảm công nợ"),-Table1[[#This Row],[Tổng giá trị]],Table1[[#This Row],[Tổng giá trị]])</f>
        <v>000900875842282</v>
      </c>
      <c r="AH214" s="6" t="e">
        <f>_xlfn.XLOOKUP(Table1[[#This Row],[Column1]],'Chi tiết tt Mega gửi'!P:P,'Chi tiết tt Mega gửi'!N:N)</f>
        <v>#N/A</v>
      </c>
    </row>
    <row r="215" spans="1:34" ht="25.5" customHeight="1" x14ac:dyDescent="0.2">
      <c r="A215" s="54" t="s">
        <v>16294</v>
      </c>
      <c r="B215" s="54" t="s">
        <v>259</v>
      </c>
      <c r="C215" s="55">
        <v>46024</v>
      </c>
      <c r="D215" s="54" t="s">
        <v>16820</v>
      </c>
      <c r="E215" s="55">
        <v>46024</v>
      </c>
      <c r="F215" s="54" t="s">
        <v>18954</v>
      </c>
      <c r="G215" s="54" t="s">
        <v>16821</v>
      </c>
      <c r="H215" s="56">
        <v>357140</v>
      </c>
      <c r="I215" s="107">
        <v>0</v>
      </c>
      <c r="J215" s="56">
        <v>28571</v>
      </c>
      <c r="K215" s="56">
        <v>385711</v>
      </c>
      <c r="L215" s="64" t="s">
        <v>17238</v>
      </c>
      <c r="M215" s="6">
        <v>46034</v>
      </c>
      <c r="O215" s="32">
        <f>IF(Table1[[#This Row],[Phân loại]]="Tồn đầu kỳ",Table1[[#This Row],[Tổng giá trị]],0)</f>
        <v>0</v>
      </c>
      <c r="P215" s="7">
        <f>IF(Table1[[#This Row],[Số còn phải thu ĐK]]&lt;&gt;0,0,IF(Table1[[#This Row],[Phân loại]]="Bán hàng",Table1[[#This Row],[Tổng giá trị]],-Table1[[#This Row],[Tổng giá trị]]))</f>
        <v>-385711</v>
      </c>
      <c r="Q215" s="32">
        <f t="shared" si="15"/>
        <v>-385711</v>
      </c>
      <c r="R215" s="7">
        <f>Table1[[#This Row],[Số còn phải thu ĐK]]+Table1[[#This Row],[Giá Trị HD sau CK]]-Table1[[#This Row],[Số tiền đã thu]]</f>
        <v>0</v>
      </c>
      <c r="S215" s="6">
        <f>IF(Table1[[#This Row],[Ngày hóa đơn]]&lt;&gt;"",Table1[[#This Row],[Ngày hóa đơn]],IF(Table1[[#This Row],[Ngày hạch toán]]&lt;&gt;"",Table1[[#This Row],[Ngày hạch toán]],""))</f>
        <v>46024</v>
      </c>
      <c r="T215" s="7"/>
      <c r="U215" s="6">
        <f>IF(Table1[[#This Row],[Ngày tính CN]]="","",S215+T215)</f>
        <v>46024</v>
      </c>
      <c r="V215" s="32">
        <f ca="1">IF(Table1[[#This Row],[Hạn thanh toán]]="","",IF((U215-NOW())&lt;0,0,(U215-NOW())))</f>
        <v>0</v>
      </c>
      <c r="W215" s="32"/>
      <c r="X215" s="32" t="str">
        <f t="shared" ca="1" si="16"/>
        <v/>
      </c>
      <c r="Y215" s="2" t="str">
        <f t="shared" si="17"/>
        <v>Đã thanh toán</v>
      </c>
      <c r="Z215" s="42">
        <f t="shared" si="18"/>
        <v>46024</v>
      </c>
      <c r="AA215" s="42">
        <f t="shared" si="19"/>
        <v>46034</v>
      </c>
      <c r="AD215" s="2" t="str">
        <f>VLOOKUP($A215,MA_KH!$A:$Q,MA_KH!O$1,0)</f>
        <v>MEGA</v>
      </c>
      <c r="AE215" s="2" t="str">
        <f>VLOOKUP($A215,MA_KH!$A:$Q,MA_KH!P$1,0)</f>
        <v>CÔNG TY TNHH MM MEGA MARKET (VIỆT NAM)</v>
      </c>
      <c r="AG215" s="2" t="str">
        <f>(Table1[[#This Row],[Số hóa đơn]])&amp;IF(OR(Table1[[#This Row],[Phân loại]]="Hàng trả",Table1[[#This Row],[Phân loại]]="Giảm công nợ"),-Table1[[#This Row],[Tổng giá trị]],Table1[[#This Row],[Tổng giá trị]])</f>
        <v>00000003-385711</v>
      </c>
      <c r="AH215" s="6" t="e">
        <f>_xlfn.XLOOKUP(Table1[[#This Row],[Column1]],'Chi tiết tt Mega gửi'!P:P,'Chi tiết tt Mega gửi'!N:N)</f>
        <v>#N/A</v>
      </c>
    </row>
    <row r="216" spans="1:34" ht="25.5" customHeight="1" x14ac:dyDescent="0.2">
      <c r="A216" s="54" t="s">
        <v>16294</v>
      </c>
      <c r="B216" s="54" t="s">
        <v>259</v>
      </c>
      <c r="C216" s="55">
        <v>46024</v>
      </c>
      <c r="D216" s="54" t="s">
        <v>16822</v>
      </c>
      <c r="E216" s="55">
        <v>46024</v>
      </c>
      <c r="F216" s="54" t="s">
        <v>18955</v>
      </c>
      <c r="G216" s="54" t="s">
        <v>16821</v>
      </c>
      <c r="H216" s="56">
        <v>1512068</v>
      </c>
      <c r="I216" s="107">
        <v>0</v>
      </c>
      <c r="J216" s="56">
        <v>120965</v>
      </c>
      <c r="K216" s="56">
        <v>1633033</v>
      </c>
      <c r="L216" s="64" t="s">
        <v>17238</v>
      </c>
      <c r="M216" s="6">
        <v>46034</v>
      </c>
      <c r="O216" s="32">
        <f>IF(Table1[[#This Row],[Phân loại]]="Tồn đầu kỳ",Table1[[#This Row],[Tổng giá trị]],0)</f>
        <v>0</v>
      </c>
      <c r="P216" s="7">
        <f>IF(Table1[[#This Row],[Số còn phải thu ĐK]]&lt;&gt;0,0,IF(Table1[[#This Row],[Phân loại]]="Bán hàng",Table1[[#This Row],[Tổng giá trị]],-Table1[[#This Row],[Tổng giá trị]]))</f>
        <v>-1633033</v>
      </c>
      <c r="Q216" s="32">
        <f t="shared" si="15"/>
        <v>-1633033</v>
      </c>
      <c r="R216" s="7">
        <f>Table1[[#This Row],[Số còn phải thu ĐK]]+Table1[[#This Row],[Giá Trị HD sau CK]]-Table1[[#This Row],[Số tiền đã thu]]</f>
        <v>0</v>
      </c>
      <c r="S216" s="6">
        <f>IF(Table1[[#This Row],[Ngày hóa đơn]]&lt;&gt;"",Table1[[#This Row],[Ngày hóa đơn]],IF(Table1[[#This Row],[Ngày hạch toán]]&lt;&gt;"",Table1[[#This Row],[Ngày hạch toán]],""))</f>
        <v>46024</v>
      </c>
      <c r="T216" s="7"/>
      <c r="U216" s="6">
        <f>IF(Table1[[#This Row],[Ngày tính CN]]="","",S216+T216)</f>
        <v>46024</v>
      </c>
      <c r="V216" s="32">
        <f ca="1">IF(Table1[[#This Row],[Hạn thanh toán]]="","",IF((U216-NOW())&lt;0,0,(U216-NOW())))</f>
        <v>0</v>
      </c>
      <c r="W216" s="32"/>
      <c r="X216" s="32" t="str">
        <f t="shared" ca="1" si="16"/>
        <v/>
      </c>
      <c r="Y216" s="2" t="str">
        <f t="shared" si="17"/>
        <v>Đã thanh toán</v>
      </c>
      <c r="Z216" s="42">
        <f t="shared" si="18"/>
        <v>46024</v>
      </c>
      <c r="AA216" s="42">
        <f t="shared" si="19"/>
        <v>46034</v>
      </c>
      <c r="AD216" s="2" t="str">
        <f>VLOOKUP($A216,MA_KH!$A:$Q,MA_KH!O$1,0)</f>
        <v>MEGA</v>
      </c>
      <c r="AE216" s="2" t="str">
        <f>VLOOKUP($A216,MA_KH!$A:$Q,MA_KH!P$1,0)</f>
        <v>CÔNG TY TNHH MM MEGA MARKET (VIỆT NAM)</v>
      </c>
      <c r="AG216" s="2" t="str">
        <f>(Table1[[#This Row],[Số hóa đơn]])&amp;IF(OR(Table1[[#This Row],[Phân loại]]="Hàng trả",Table1[[#This Row],[Phân loại]]="Giảm công nợ"),-Table1[[#This Row],[Tổng giá trị]],Table1[[#This Row],[Tổng giá trị]])</f>
        <v>00000005-1633033</v>
      </c>
      <c r="AH216" s="6" t="e">
        <f>_xlfn.XLOOKUP(Table1[[#This Row],[Column1]],'Chi tiết tt Mega gửi'!P:P,'Chi tiết tt Mega gửi'!N:N)</f>
        <v>#N/A</v>
      </c>
    </row>
    <row r="217" spans="1:34" ht="25.5" customHeight="1" x14ac:dyDescent="0.2">
      <c r="A217" s="54" t="s">
        <v>16289</v>
      </c>
      <c r="B217" s="54" t="s">
        <v>296</v>
      </c>
      <c r="C217" s="55">
        <v>46024</v>
      </c>
      <c r="D217" s="54" t="s">
        <v>16823</v>
      </c>
      <c r="E217" s="55">
        <v>46024</v>
      </c>
      <c r="F217" s="54" t="s">
        <v>18956</v>
      </c>
      <c r="G217" s="54" t="s">
        <v>16824</v>
      </c>
      <c r="H217" s="56">
        <v>652500</v>
      </c>
      <c r="I217" s="107">
        <v>0</v>
      </c>
      <c r="J217" s="56">
        <v>52200</v>
      </c>
      <c r="K217" s="56">
        <v>704700</v>
      </c>
      <c r="L217" s="64" t="s">
        <v>17238</v>
      </c>
      <c r="M217" s="6">
        <v>46034</v>
      </c>
      <c r="O217" s="32">
        <f>IF(Table1[[#This Row],[Phân loại]]="Tồn đầu kỳ",Table1[[#This Row],[Tổng giá trị]],0)</f>
        <v>0</v>
      </c>
      <c r="P217" s="7">
        <f>IF(Table1[[#This Row],[Số còn phải thu ĐK]]&lt;&gt;0,0,IF(Table1[[#This Row],[Phân loại]]="Bán hàng",Table1[[#This Row],[Tổng giá trị]],-Table1[[#This Row],[Tổng giá trị]]))</f>
        <v>-704700</v>
      </c>
      <c r="Q217" s="32">
        <f t="shared" si="15"/>
        <v>-704700</v>
      </c>
      <c r="R217" s="7">
        <f>Table1[[#This Row],[Số còn phải thu ĐK]]+Table1[[#This Row],[Giá Trị HD sau CK]]-Table1[[#This Row],[Số tiền đã thu]]</f>
        <v>0</v>
      </c>
      <c r="S217" s="6">
        <f>IF(Table1[[#This Row],[Ngày hóa đơn]]&lt;&gt;"",Table1[[#This Row],[Ngày hóa đơn]],IF(Table1[[#This Row],[Ngày hạch toán]]&lt;&gt;"",Table1[[#This Row],[Ngày hạch toán]],""))</f>
        <v>46024</v>
      </c>
      <c r="T217" s="7"/>
      <c r="U217" s="6">
        <f>IF(Table1[[#This Row],[Ngày tính CN]]="","",S217+T217)</f>
        <v>46024</v>
      </c>
      <c r="V217" s="32">
        <f ca="1">IF(Table1[[#This Row],[Hạn thanh toán]]="","",IF((U217-NOW())&lt;0,0,(U217-NOW())))</f>
        <v>0</v>
      </c>
      <c r="W217" s="32"/>
      <c r="X217" s="32" t="str">
        <f t="shared" ca="1" si="16"/>
        <v/>
      </c>
      <c r="Y217" s="2" t="str">
        <f t="shared" si="17"/>
        <v>Đã thanh toán</v>
      </c>
      <c r="Z217" s="42">
        <f t="shared" si="18"/>
        <v>46024</v>
      </c>
      <c r="AA217" s="42">
        <f t="shared" si="19"/>
        <v>46034</v>
      </c>
      <c r="AD217" s="2" t="str">
        <f>VLOOKUP($A217,MA_KH!$A:$Q,MA_KH!O$1,0)</f>
        <v>MEGA</v>
      </c>
      <c r="AE217" s="2" t="str">
        <f>VLOOKUP($A217,MA_KH!$A:$Q,MA_KH!P$1,0)</f>
        <v>CÔNG TY TNHH MM MEGA MARKET (VIỆT NAM)</v>
      </c>
      <c r="AG217" s="2" t="str">
        <f>(Table1[[#This Row],[Số hóa đơn]])&amp;IF(OR(Table1[[#This Row],[Phân loại]]="Hàng trả",Table1[[#This Row],[Phân loại]]="Giảm công nợ"),-Table1[[#This Row],[Tổng giá trị]],Table1[[#This Row],[Tổng giá trị]])</f>
        <v>00000013-704700</v>
      </c>
      <c r="AH217" s="6" t="e">
        <f>_xlfn.XLOOKUP(Table1[[#This Row],[Column1]],'Chi tiết tt Mega gửi'!P:P,'Chi tiết tt Mega gửi'!N:N)</f>
        <v>#N/A</v>
      </c>
    </row>
    <row r="218" spans="1:34" ht="25.5" customHeight="1" x14ac:dyDescent="0.2">
      <c r="A218" s="54" t="s">
        <v>16296</v>
      </c>
      <c r="B218" s="54" t="s">
        <v>7244</v>
      </c>
      <c r="C218" s="55">
        <v>46025</v>
      </c>
      <c r="D218" s="54" t="s">
        <v>16826</v>
      </c>
      <c r="E218" s="55">
        <v>46027</v>
      </c>
      <c r="F218" s="54" t="s">
        <v>18957</v>
      </c>
      <c r="G218" s="54" t="s">
        <v>16828</v>
      </c>
      <c r="H218" s="56">
        <v>3290000</v>
      </c>
      <c r="I218" s="107">
        <v>0</v>
      </c>
      <c r="J218" s="56">
        <v>263200</v>
      </c>
      <c r="K218" s="56">
        <v>3553200</v>
      </c>
      <c r="L218" s="64" t="s">
        <v>17236</v>
      </c>
      <c r="M218" s="6">
        <v>46063</v>
      </c>
      <c r="O218" s="32">
        <f>IF(Table1[[#This Row],[Phân loại]]="Tồn đầu kỳ",Table1[[#This Row],[Tổng giá trị]],0)</f>
        <v>0</v>
      </c>
      <c r="P218" s="7">
        <f>IF(Table1[[#This Row],[Số còn phải thu ĐK]]&lt;&gt;0,0,IF(Table1[[#This Row],[Phân loại]]="Bán hàng",Table1[[#This Row],[Tổng giá trị]],-Table1[[#This Row],[Tổng giá trị]]))</f>
        <v>3553200</v>
      </c>
      <c r="Q218" s="32">
        <f t="shared" si="15"/>
        <v>3553200</v>
      </c>
      <c r="R218" s="7">
        <f>Table1[[#This Row],[Số còn phải thu ĐK]]+Table1[[#This Row],[Giá Trị HD sau CK]]-Table1[[#This Row],[Số tiền đã thu]]</f>
        <v>0</v>
      </c>
      <c r="S218" s="6">
        <f>IF(Table1[[#This Row],[Ngày hóa đơn]]&lt;&gt;"",Table1[[#This Row],[Ngày hóa đơn]],IF(Table1[[#This Row],[Ngày hạch toán]]&lt;&gt;"",Table1[[#This Row],[Ngày hạch toán]],""))</f>
        <v>46027</v>
      </c>
      <c r="T218" s="7"/>
      <c r="U218" s="6">
        <f>IF(Table1[[#This Row],[Ngày tính CN]]="","",S218+T218)</f>
        <v>46027</v>
      </c>
      <c r="V218" s="32">
        <f ca="1">IF(Table1[[#This Row],[Hạn thanh toán]]="","",IF((U218-NOW())&lt;0,0,(U218-NOW())))</f>
        <v>0</v>
      </c>
      <c r="W218" s="32"/>
      <c r="X218" s="32" t="str">
        <f t="shared" ca="1" si="16"/>
        <v/>
      </c>
      <c r="Y218" s="2" t="str">
        <f t="shared" si="17"/>
        <v>Đã thanh toán</v>
      </c>
      <c r="Z218" s="42">
        <f t="shared" si="18"/>
        <v>46027</v>
      </c>
      <c r="AA218" s="42">
        <f t="shared" si="19"/>
        <v>46063</v>
      </c>
      <c r="AD218" s="2" t="str">
        <f>VLOOKUP($A218,MA_KH!$A:$Q,MA_KH!O$1,0)</f>
        <v>MEGA</v>
      </c>
      <c r="AE218" s="2" t="str">
        <f>VLOOKUP($A218,MA_KH!$A:$Q,MA_KH!P$1,0)</f>
        <v>CÔNG TY TNHH MM MEGA MARKET (VIỆT NAM)</v>
      </c>
      <c r="AG218" s="2" t="str">
        <f>(Table1[[#This Row],[Số hóa đơn]])&amp;IF(OR(Table1[[#This Row],[Phân loại]]="Hàng trả",Table1[[#This Row],[Phân loại]]="Giảm công nợ"),-Table1[[#This Row],[Tổng giá trị]],Table1[[#This Row],[Tổng giá trị]])</f>
        <v>000001383553200</v>
      </c>
      <c r="AH218" s="6" t="e">
        <f>_xlfn.XLOOKUP(Table1[[#This Row],[Column1]],'Chi tiết tt Mega gửi'!P:P,'Chi tiết tt Mega gửi'!N:N)</f>
        <v>#N/A</v>
      </c>
    </row>
    <row r="219" spans="1:34" ht="25.5" customHeight="1" x14ac:dyDescent="0.2">
      <c r="A219" s="58" t="s">
        <v>16294</v>
      </c>
      <c r="B219" s="58" t="s">
        <v>259</v>
      </c>
      <c r="C219" s="55">
        <v>46025</v>
      </c>
      <c r="D219" s="58" t="s">
        <v>16829</v>
      </c>
      <c r="E219" s="55">
        <v>46027</v>
      </c>
      <c r="F219" s="58" t="s">
        <v>18958</v>
      </c>
      <c r="G219" s="58" t="s">
        <v>16830</v>
      </c>
      <c r="H219" s="60">
        <v>1283030</v>
      </c>
      <c r="I219" s="109">
        <v>0</v>
      </c>
      <c r="J219" s="60">
        <v>102642</v>
      </c>
      <c r="K219" s="60">
        <v>1385672</v>
      </c>
      <c r="L219" s="64" t="s">
        <v>17236</v>
      </c>
      <c r="M219" s="6">
        <v>46063</v>
      </c>
      <c r="O219" s="32">
        <f>IF(Table1[[#This Row],[Phân loại]]="Tồn đầu kỳ",Table1[[#This Row],[Tổng giá trị]],0)</f>
        <v>0</v>
      </c>
      <c r="P219" s="7">
        <f>IF(Table1[[#This Row],[Số còn phải thu ĐK]]&lt;&gt;0,0,IF(Table1[[#This Row],[Phân loại]]="Bán hàng",Table1[[#This Row],[Tổng giá trị]],-Table1[[#This Row],[Tổng giá trị]]))</f>
        <v>1385672</v>
      </c>
      <c r="Q219" s="32">
        <f t="shared" si="15"/>
        <v>1385672</v>
      </c>
      <c r="R219" s="7">
        <f>Table1[[#This Row],[Số còn phải thu ĐK]]+Table1[[#This Row],[Giá Trị HD sau CK]]-Table1[[#This Row],[Số tiền đã thu]]</f>
        <v>0</v>
      </c>
      <c r="S219" s="6">
        <f>IF(Table1[[#This Row],[Ngày hóa đơn]]&lt;&gt;"",Table1[[#This Row],[Ngày hóa đơn]],IF(Table1[[#This Row],[Ngày hạch toán]]&lt;&gt;"",Table1[[#This Row],[Ngày hạch toán]],""))</f>
        <v>46027</v>
      </c>
      <c r="T219" s="7"/>
      <c r="U219" s="6">
        <f>IF(Table1[[#This Row],[Ngày tính CN]]="","",S219+T219)</f>
        <v>46027</v>
      </c>
      <c r="V219" s="32">
        <f ca="1">IF(Table1[[#This Row],[Hạn thanh toán]]="","",IF((U219-NOW())&lt;0,0,(U219-NOW())))</f>
        <v>0</v>
      </c>
      <c r="W219" s="32"/>
      <c r="X219" s="32" t="str">
        <f t="shared" ca="1" si="16"/>
        <v/>
      </c>
      <c r="Y219" s="2" t="str">
        <f t="shared" si="17"/>
        <v>Đã thanh toán</v>
      </c>
      <c r="Z219" s="42">
        <f t="shared" si="18"/>
        <v>46027</v>
      </c>
      <c r="AA219" s="42">
        <f t="shared" si="19"/>
        <v>46063</v>
      </c>
      <c r="AD219" s="2" t="str">
        <f>VLOOKUP($A219,MA_KH!$A:$Q,MA_KH!O$1,0)</f>
        <v>MEGA</v>
      </c>
      <c r="AE219" s="2" t="str">
        <f>VLOOKUP($A219,MA_KH!$A:$Q,MA_KH!P$1,0)</f>
        <v>CÔNG TY TNHH MM MEGA MARKET (VIỆT NAM)</v>
      </c>
      <c r="AG219" s="2" t="str">
        <f>(Table1[[#This Row],[Số hóa đơn]])&amp;IF(OR(Table1[[#This Row],[Phân loại]]="Hàng trả",Table1[[#This Row],[Phân loại]]="Giảm công nợ"),-Table1[[#This Row],[Tổng giá trị]],Table1[[#This Row],[Tổng giá trị]])</f>
        <v>000001391385672</v>
      </c>
      <c r="AH219" s="6" t="e">
        <f>_xlfn.XLOOKUP(Table1[[#This Row],[Column1]],'Chi tiết tt Mega gửi'!P:P,'Chi tiết tt Mega gửi'!N:N)</f>
        <v>#N/A</v>
      </c>
    </row>
    <row r="220" spans="1:34" ht="25.5" customHeight="1" x14ac:dyDescent="0.2">
      <c r="A220" s="54" t="s">
        <v>16289</v>
      </c>
      <c r="B220" s="54" t="s">
        <v>296</v>
      </c>
      <c r="C220" s="55">
        <v>46027</v>
      </c>
      <c r="D220" s="54" t="s">
        <v>16831</v>
      </c>
      <c r="E220" s="55">
        <v>46030</v>
      </c>
      <c r="F220" s="54" t="s">
        <v>18959</v>
      </c>
      <c r="G220" s="54" t="s">
        <v>16833</v>
      </c>
      <c r="H220" s="56">
        <v>3994570</v>
      </c>
      <c r="I220" s="63">
        <v>0</v>
      </c>
      <c r="J220" s="56">
        <v>319566</v>
      </c>
      <c r="K220" s="56">
        <v>4314136</v>
      </c>
      <c r="L220" s="64" t="s">
        <v>17236</v>
      </c>
      <c r="M220" s="6">
        <v>46063</v>
      </c>
      <c r="O220" s="32">
        <f>IF(Table1[[#This Row],[Phân loại]]="Tồn đầu kỳ",Table1[[#This Row],[Tổng giá trị]],0)</f>
        <v>0</v>
      </c>
      <c r="P220" s="7">
        <f>IF(Table1[[#This Row],[Số còn phải thu ĐK]]&lt;&gt;0,0,IF(Table1[[#This Row],[Phân loại]]="Bán hàng",Table1[[#This Row],[Tổng giá trị]],-Table1[[#This Row],[Tổng giá trị]]))</f>
        <v>4314136</v>
      </c>
      <c r="Q220" s="32">
        <f t="shared" si="15"/>
        <v>4314136</v>
      </c>
      <c r="R220" s="7">
        <f>Table1[[#This Row],[Số còn phải thu ĐK]]+Table1[[#This Row],[Giá Trị HD sau CK]]-Table1[[#This Row],[Số tiền đã thu]]</f>
        <v>0</v>
      </c>
      <c r="S220" s="6">
        <f>IF(Table1[[#This Row],[Ngày hóa đơn]]&lt;&gt;"",Table1[[#This Row],[Ngày hóa đơn]],IF(Table1[[#This Row],[Ngày hạch toán]]&lt;&gt;"",Table1[[#This Row],[Ngày hạch toán]],""))</f>
        <v>46030</v>
      </c>
      <c r="T220" s="7"/>
      <c r="U220" s="6">
        <f>IF(Table1[[#This Row],[Ngày tính CN]]="","",S220+T220)</f>
        <v>46030</v>
      </c>
      <c r="V220" s="32">
        <f ca="1">IF(Table1[[#This Row],[Hạn thanh toán]]="","",IF((U220-NOW())&lt;0,0,(U220-NOW())))</f>
        <v>0</v>
      </c>
      <c r="W220" s="32"/>
      <c r="X220" s="32" t="str">
        <f t="shared" ca="1" si="16"/>
        <v/>
      </c>
      <c r="Y220" s="2" t="str">
        <f t="shared" si="17"/>
        <v>Đã thanh toán</v>
      </c>
      <c r="Z220" s="42">
        <f t="shared" si="18"/>
        <v>46030</v>
      </c>
      <c r="AA220" s="42">
        <f t="shared" si="19"/>
        <v>46063</v>
      </c>
      <c r="AD220" s="2" t="str">
        <f>VLOOKUP($A220,MA_KH!$A:$Q,MA_KH!O$1,0)</f>
        <v>MEGA</v>
      </c>
      <c r="AE220" s="2" t="str">
        <f>VLOOKUP($A220,MA_KH!$A:$Q,MA_KH!P$1,0)</f>
        <v>CÔNG TY TNHH MM MEGA MARKET (VIỆT NAM)</v>
      </c>
      <c r="AG220" s="2" t="str">
        <f>(Table1[[#This Row],[Số hóa đơn]])&amp;IF(OR(Table1[[#This Row],[Phân loại]]="Hàng trả",Table1[[#This Row],[Phân loại]]="Giảm công nợ"),-Table1[[#This Row],[Tổng giá trị]],Table1[[#This Row],[Tổng giá trị]])</f>
        <v>000013784314136</v>
      </c>
      <c r="AH220" s="6" t="e">
        <f>_xlfn.XLOOKUP(Table1[[#This Row],[Column1]],'Chi tiết tt Mega gửi'!P:P,'Chi tiết tt Mega gửi'!N:N)</f>
        <v>#N/A</v>
      </c>
    </row>
    <row r="221" spans="1:34" ht="25.5" customHeight="1" x14ac:dyDescent="0.2">
      <c r="A221" s="54" t="s">
        <v>16307</v>
      </c>
      <c r="B221" s="54" t="s">
        <v>202</v>
      </c>
      <c r="C221" s="55">
        <v>46027</v>
      </c>
      <c r="D221" s="54" t="s">
        <v>16834</v>
      </c>
      <c r="E221" s="55">
        <v>46030</v>
      </c>
      <c r="F221" s="54" t="s">
        <v>18960</v>
      </c>
      <c r="G221" s="54" t="s">
        <v>16835</v>
      </c>
      <c r="H221" s="56">
        <v>5712380</v>
      </c>
      <c r="I221" s="63">
        <v>0</v>
      </c>
      <c r="J221" s="56">
        <v>456990</v>
      </c>
      <c r="K221" s="56">
        <v>6169370</v>
      </c>
      <c r="L221" s="64" t="s">
        <v>17236</v>
      </c>
      <c r="M221" s="6">
        <v>46077</v>
      </c>
      <c r="O221" s="32">
        <f>IF(Table1[[#This Row],[Phân loại]]="Tồn đầu kỳ",Table1[[#This Row],[Tổng giá trị]],0)</f>
        <v>0</v>
      </c>
      <c r="P221" s="7">
        <f>IF(Table1[[#This Row],[Số còn phải thu ĐK]]&lt;&gt;0,0,IF(Table1[[#This Row],[Phân loại]]="Bán hàng",Table1[[#This Row],[Tổng giá trị]],-Table1[[#This Row],[Tổng giá trị]]))</f>
        <v>6169370</v>
      </c>
      <c r="Q221" s="32">
        <f t="shared" si="15"/>
        <v>6169370</v>
      </c>
      <c r="R221" s="7">
        <f>Table1[[#This Row],[Số còn phải thu ĐK]]+Table1[[#This Row],[Giá Trị HD sau CK]]-Table1[[#This Row],[Số tiền đã thu]]</f>
        <v>0</v>
      </c>
      <c r="S221" s="6">
        <f>IF(Table1[[#This Row],[Ngày hóa đơn]]&lt;&gt;"",Table1[[#This Row],[Ngày hóa đơn]],IF(Table1[[#This Row],[Ngày hạch toán]]&lt;&gt;"",Table1[[#This Row],[Ngày hạch toán]],""))</f>
        <v>46030</v>
      </c>
      <c r="T221" s="7"/>
      <c r="U221" s="6">
        <f>IF(Table1[[#This Row],[Ngày tính CN]]="","",S221+T221)</f>
        <v>46030</v>
      </c>
      <c r="V221" s="32">
        <f ca="1">IF(Table1[[#This Row],[Hạn thanh toán]]="","",IF((U221-NOW())&lt;0,0,(U221-NOW())))</f>
        <v>0</v>
      </c>
      <c r="W221" s="32"/>
      <c r="X221" s="32" t="str">
        <f t="shared" ca="1" si="16"/>
        <v/>
      </c>
      <c r="Y221" s="2" t="str">
        <f t="shared" si="17"/>
        <v>Đã thanh toán</v>
      </c>
      <c r="Z221" s="42">
        <f t="shared" si="18"/>
        <v>46030</v>
      </c>
      <c r="AA221" s="42">
        <f t="shared" si="19"/>
        <v>46077</v>
      </c>
      <c r="AD221" s="2" t="str">
        <f>VLOOKUP($A221,MA_KH!$A:$Q,MA_KH!O$1,0)</f>
        <v>MEGA</v>
      </c>
      <c r="AE221" s="2" t="str">
        <f>VLOOKUP($A221,MA_KH!$A:$Q,MA_KH!P$1,0)</f>
        <v>CÔNG TY TNHH MM MEGA MARKET (VIỆT NAM)</v>
      </c>
      <c r="AG221" s="2" t="str">
        <f>(Table1[[#This Row],[Số hóa đơn]])&amp;IF(OR(Table1[[#This Row],[Phân loại]]="Hàng trả",Table1[[#This Row],[Phân loại]]="Giảm công nợ"),-Table1[[#This Row],[Tổng giá trị]],Table1[[#This Row],[Tổng giá trị]])</f>
        <v>000013796169370</v>
      </c>
      <c r="AH221" s="6" t="e">
        <f>_xlfn.XLOOKUP(Table1[[#This Row],[Column1]],'Chi tiết tt Mega gửi'!P:P,'Chi tiết tt Mega gửi'!N:N)</f>
        <v>#N/A</v>
      </c>
    </row>
    <row r="222" spans="1:34" ht="25.5" customHeight="1" x14ac:dyDescent="0.2">
      <c r="A222" s="54" t="s">
        <v>16307</v>
      </c>
      <c r="B222" s="54" t="s">
        <v>202</v>
      </c>
      <c r="C222" s="55">
        <v>46027</v>
      </c>
      <c r="D222" s="54" t="s">
        <v>16836</v>
      </c>
      <c r="E222" s="55">
        <v>46030</v>
      </c>
      <c r="F222" s="54" t="s">
        <v>18961</v>
      </c>
      <c r="G222" s="54" t="s">
        <v>16837</v>
      </c>
      <c r="H222" s="56">
        <v>1970450</v>
      </c>
      <c r="I222" s="63">
        <v>0</v>
      </c>
      <c r="J222" s="56">
        <v>157636</v>
      </c>
      <c r="K222" s="56">
        <v>2128086</v>
      </c>
      <c r="L222" s="64" t="s">
        <v>17236</v>
      </c>
      <c r="M222" s="6">
        <v>46077</v>
      </c>
      <c r="O222" s="32">
        <f>IF(Table1[[#This Row],[Phân loại]]="Tồn đầu kỳ",Table1[[#This Row],[Tổng giá trị]],0)</f>
        <v>0</v>
      </c>
      <c r="P222" s="7">
        <f>IF(Table1[[#This Row],[Số còn phải thu ĐK]]&lt;&gt;0,0,IF(Table1[[#This Row],[Phân loại]]="Bán hàng",Table1[[#This Row],[Tổng giá trị]],-Table1[[#This Row],[Tổng giá trị]]))</f>
        <v>2128086</v>
      </c>
      <c r="Q222" s="32">
        <f t="shared" si="15"/>
        <v>2128086</v>
      </c>
      <c r="R222" s="7">
        <f>Table1[[#This Row],[Số còn phải thu ĐK]]+Table1[[#This Row],[Giá Trị HD sau CK]]-Table1[[#This Row],[Số tiền đã thu]]</f>
        <v>0</v>
      </c>
      <c r="S222" s="6">
        <f>IF(Table1[[#This Row],[Ngày hóa đơn]]&lt;&gt;"",Table1[[#This Row],[Ngày hóa đơn]],IF(Table1[[#This Row],[Ngày hạch toán]]&lt;&gt;"",Table1[[#This Row],[Ngày hạch toán]],""))</f>
        <v>46030</v>
      </c>
      <c r="T222" s="7"/>
      <c r="U222" s="6">
        <f>IF(Table1[[#This Row],[Ngày tính CN]]="","",S222+T222)</f>
        <v>46030</v>
      </c>
      <c r="V222" s="32">
        <f ca="1">IF(Table1[[#This Row],[Hạn thanh toán]]="","",IF((U222-NOW())&lt;0,0,(U222-NOW())))</f>
        <v>0</v>
      </c>
      <c r="W222" s="32"/>
      <c r="X222" s="32" t="str">
        <f t="shared" ca="1" si="16"/>
        <v/>
      </c>
      <c r="Y222" s="2" t="str">
        <f t="shared" si="17"/>
        <v>Đã thanh toán</v>
      </c>
      <c r="Z222" s="42">
        <f t="shared" si="18"/>
        <v>46030</v>
      </c>
      <c r="AA222" s="42">
        <f t="shared" si="19"/>
        <v>46077</v>
      </c>
      <c r="AD222" s="2" t="str">
        <f>VLOOKUP($A222,MA_KH!$A:$Q,MA_KH!O$1,0)</f>
        <v>MEGA</v>
      </c>
      <c r="AE222" s="2" t="str">
        <f>VLOOKUP($A222,MA_KH!$A:$Q,MA_KH!P$1,0)</f>
        <v>CÔNG TY TNHH MM MEGA MARKET (VIỆT NAM)</v>
      </c>
      <c r="AG222" s="2" t="str">
        <f>(Table1[[#This Row],[Số hóa đơn]])&amp;IF(OR(Table1[[#This Row],[Phân loại]]="Hàng trả",Table1[[#This Row],[Phân loại]]="Giảm công nợ"),-Table1[[#This Row],[Tổng giá trị]],Table1[[#This Row],[Tổng giá trị]])</f>
        <v>000013802128086</v>
      </c>
      <c r="AH222" s="6" t="e">
        <f>_xlfn.XLOOKUP(Table1[[#This Row],[Column1]],'Chi tiết tt Mega gửi'!P:P,'Chi tiết tt Mega gửi'!N:N)</f>
        <v>#N/A</v>
      </c>
    </row>
    <row r="223" spans="1:34" ht="25.5" customHeight="1" x14ac:dyDescent="0.2">
      <c r="A223" s="54" t="s">
        <v>16307</v>
      </c>
      <c r="B223" s="54" t="s">
        <v>202</v>
      </c>
      <c r="C223" s="55">
        <v>46027</v>
      </c>
      <c r="D223" s="54" t="s">
        <v>16838</v>
      </c>
      <c r="E223" s="55">
        <v>46030</v>
      </c>
      <c r="F223" s="54" t="s">
        <v>18962</v>
      </c>
      <c r="G223" s="54" t="s">
        <v>16839</v>
      </c>
      <c r="H223" s="56">
        <v>1822480</v>
      </c>
      <c r="I223" s="63">
        <v>0</v>
      </c>
      <c r="J223" s="56">
        <v>145798</v>
      </c>
      <c r="K223" s="56">
        <v>1968278</v>
      </c>
      <c r="L223" s="64" t="s">
        <v>17236</v>
      </c>
      <c r="M223" s="6">
        <v>46077</v>
      </c>
      <c r="O223" s="32">
        <f>IF(Table1[[#This Row],[Phân loại]]="Tồn đầu kỳ",Table1[[#This Row],[Tổng giá trị]],0)</f>
        <v>0</v>
      </c>
      <c r="P223" s="7">
        <f>IF(Table1[[#This Row],[Số còn phải thu ĐK]]&lt;&gt;0,0,IF(Table1[[#This Row],[Phân loại]]="Bán hàng",Table1[[#This Row],[Tổng giá trị]],-Table1[[#This Row],[Tổng giá trị]]))</f>
        <v>1968278</v>
      </c>
      <c r="Q223" s="32">
        <f t="shared" si="15"/>
        <v>1968278</v>
      </c>
      <c r="R223" s="7">
        <f>Table1[[#This Row],[Số còn phải thu ĐK]]+Table1[[#This Row],[Giá Trị HD sau CK]]-Table1[[#This Row],[Số tiền đã thu]]</f>
        <v>0</v>
      </c>
      <c r="S223" s="6">
        <f>IF(Table1[[#This Row],[Ngày hóa đơn]]&lt;&gt;"",Table1[[#This Row],[Ngày hóa đơn]],IF(Table1[[#This Row],[Ngày hạch toán]]&lt;&gt;"",Table1[[#This Row],[Ngày hạch toán]],""))</f>
        <v>46030</v>
      </c>
      <c r="T223" s="7"/>
      <c r="U223" s="6">
        <f>IF(Table1[[#This Row],[Ngày tính CN]]="","",S223+T223)</f>
        <v>46030</v>
      </c>
      <c r="V223" s="32">
        <f ca="1">IF(Table1[[#This Row],[Hạn thanh toán]]="","",IF((U223-NOW())&lt;0,0,(U223-NOW())))</f>
        <v>0</v>
      </c>
      <c r="W223" s="32"/>
      <c r="X223" s="32" t="str">
        <f t="shared" ca="1" si="16"/>
        <v/>
      </c>
      <c r="Y223" s="2" t="str">
        <f t="shared" si="17"/>
        <v>Đã thanh toán</v>
      </c>
      <c r="Z223" s="42">
        <f t="shared" si="18"/>
        <v>46030</v>
      </c>
      <c r="AA223" s="42">
        <f t="shared" si="19"/>
        <v>46077</v>
      </c>
      <c r="AD223" s="2" t="str">
        <f>VLOOKUP($A223,MA_KH!$A:$Q,MA_KH!O$1,0)</f>
        <v>MEGA</v>
      </c>
      <c r="AE223" s="2" t="str">
        <f>VLOOKUP($A223,MA_KH!$A:$Q,MA_KH!P$1,0)</f>
        <v>CÔNG TY TNHH MM MEGA MARKET (VIỆT NAM)</v>
      </c>
      <c r="AG223" s="2" t="str">
        <f>(Table1[[#This Row],[Số hóa đơn]])&amp;IF(OR(Table1[[#This Row],[Phân loại]]="Hàng trả",Table1[[#This Row],[Phân loại]]="Giảm công nợ"),-Table1[[#This Row],[Tổng giá trị]],Table1[[#This Row],[Tổng giá trị]])</f>
        <v>000013811968278</v>
      </c>
      <c r="AH223" s="6" t="e">
        <f>_xlfn.XLOOKUP(Table1[[#This Row],[Column1]],'Chi tiết tt Mega gửi'!P:P,'Chi tiết tt Mega gửi'!N:N)</f>
        <v>#N/A</v>
      </c>
    </row>
    <row r="224" spans="1:34" ht="25.5" customHeight="1" x14ac:dyDescent="0.2">
      <c r="A224" s="54" t="s">
        <v>16291</v>
      </c>
      <c r="B224" s="54" t="s">
        <v>200</v>
      </c>
      <c r="C224" s="55">
        <v>46027</v>
      </c>
      <c r="D224" s="54" t="s">
        <v>16840</v>
      </c>
      <c r="E224" s="55">
        <v>46030</v>
      </c>
      <c r="F224" s="54" t="s">
        <v>18963</v>
      </c>
      <c r="G224" s="54" t="s">
        <v>16841</v>
      </c>
      <c r="H224" s="56">
        <v>1657890</v>
      </c>
      <c r="I224" s="63">
        <v>0</v>
      </c>
      <c r="J224" s="56">
        <v>132631</v>
      </c>
      <c r="K224" s="56">
        <v>1790521</v>
      </c>
      <c r="L224" s="64" t="s">
        <v>17236</v>
      </c>
      <c r="M224" s="6">
        <v>46077</v>
      </c>
      <c r="O224" s="32">
        <f>IF(Table1[[#This Row],[Phân loại]]="Tồn đầu kỳ",Table1[[#This Row],[Tổng giá trị]],0)</f>
        <v>0</v>
      </c>
      <c r="P224" s="7">
        <f>IF(Table1[[#This Row],[Số còn phải thu ĐK]]&lt;&gt;0,0,IF(Table1[[#This Row],[Phân loại]]="Bán hàng",Table1[[#This Row],[Tổng giá trị]],-Table1[[#This Row],[Tổng giá trị]]))</f>
        <v>1790521</v>
      </c>
      <c r="Q224" s="32">
        <f t="shared" si="15"/>
        <v>1790521</v>
      </c>
      <c r="R224" s="7">
        <f>Table1[[#This Row],[Số còn phải thu ĐK]]+Table1[[#This Row],[Giá Trị HD sau CK]]-Table1[[#This Row],[Số tiền đã thu]]</f>
        <v>0</v>
      </c>
      <c r="S224" s="6">
        <f>IF(Table1[[#This Row],[Ngày hóa đơn]]&lt;&gt;"",Table1[[#This Row],[Ngày hóa đơn]],IF(Table1[[#This Row],[Ngày hạch toán]]&lt;&gt;"",Table1[[#This Row],[Ngày hạch toán]],""))</f>
        <v>46030</v>
      </c>
      <c r="T224" s="7"/>
      <c r="U224" s="6">
        <f>IF(Table1[[#This Row],[Ngày tính CN]]="","",S224+T224)</f>
        <v>46030</v>
      </c>
      <c r="V224" s="32">
        <f ca="1">IF(Table1[[#This Row],[Hạn thanh toán]]="","",IF((U224-NOW())&lt;0,0,(U224-NOW())))</f>
        <v>0</v>
      </c>
      <c r="W224" s="32"/>
      <c r="X224" s="32" t="str">
        <f t="shared" ca="1" si="16"/>
        <v/>
      </c>
      <c r="Y224" s="2" t="str">
        <f t="shared" si="17"/>
        <v>Đã thanh toán</v>
      </c>
      <c r="Z224" s="42">
        <f t="shared" si="18"/>
        <v>46030</v>
      </c>
      <c r="AA224" s="42">
        <f t="shared" si="19"/>
        <v>46077</v>
      </c>
      <c r="AD224" s="2" t="str">
        <f>VLOOKUP($A224,MA_KH!$A:$Q,MA_KH!O$1,0)</f>
        <v>MEGA</v>
      </c>
      <c r="AE224" s="2" t="str">
        <f>VLOOKUP($A224,MA_KH!$A:$Q,MA_KH!P$1,0)</f>
        <v>CÔNG TY TNHH MM MEGA MARKET (VIỆT NAM)</v>
      </c>
      <c r="AG224" s="2" t="str">
        <f>(Table1[[#This Row],[Số hóa đơn]])&amp;IF(OR(Table1[[#This Row],[Phân loại]]="Hàng trả",Table1[[#This Row],[Phân loại]]="Giảm công nợ"),-Table1[[#This Row],[Tổng giá trị]],Table1[[#This Row],[Tổng giá trị]])</f>
        <v>000013821790521</v>
      </c>
      <c r="AH224" s="6" t="e">
        <f>_xlfn.XLOOKUP(Table1[[#This Row],[Column1]],'Chi tiết tt Mega gửi'!P:P,'Chi tiết tt Mega gửi'!N:N)</f>
        <v>#N/A</v>
      </c>
    </row>
    <row r="225" spans="1:34" ht="25.5" customHeight="1" x14ac:dyDescent="0.2">
      <c r="A225" s="54" t="s">
        <v>16291</v>
      </c>
      <c r="B225" s="54" t="s">
        <v>200</v>
      </c>
      <c r="C225" s="55">
        <v>46027</v>
      </c>
      <c r="D225" s="54" t="s">
        <v>16842</v>
      </c>
      <c r="E225" s="55">
        <v>46030</v>
      </c>
      <c r="F225" s="54" t="s">
        <v>18964</v>
      </c>
      <c r="G225" s="54" t="s">
        <v>16843</v>
      </c>
      <c r="H225" s="56">
        <v>1822480</v>
      </c>
      <c r="I225" s="63">
        <v>0</v>
      </c>
      <c r="J225" s="56">
        <v>145798</v>
      </c>
      <c r="K225" s="56">
        <v>1968278</v>
      </c>
      <c r="L225" s="64" t="s">
        <v>17236</v>
      </c>
      <c r="M225" s="6">
        <v>46077</v>
      </c>
      <c r="O225" s="32">
        <f>IF(Table1[[#This Row],[Phân loại]]="Tồn đầu kỳ",Table1[[#This Row],[Tổng giá trị]],0)</f>
        <v>0</v>
      </c>
      <c r="P225" s="7">
        <f>IF(Table1[[#This Row],[Số còn phải thu ĐK]]&lt;&gt;0,0,IF(Table1[[#This Row],[Phân loại]]="Bán hàng",Table1[[#This Row],[Tổng giá trị]],-Table1[[#This Row],[Tổng giá trị]]))</f>
        <v>1968278</v>
      </c>
      <c r="Q225" s="32">
        <f t="shared" si="15"/>
        <v>1968278</v>
      </c>
      <c r="R225" s="7">
        <f>Table1[[#This Row],[Số còn phải thu ĐK]]+Table1[[#This Row],[Giá Trị HD sau CK]]-Table1[[#This Row],[Số tiền đã thu]]</f>
        <v>0</v>
      </c>
      <c r="S225" s="6">
        <f>IF(Table1[[#This Row],[Ngày hóa đơn]]&lt;&gt;"",Table1[[#This Row],[Ngày hóa đơn]],IF(Table1[[#This Row],[Ngày hạch toán]]&lt;&gt;"",Table1[[#This Row],[Ngày hạch toán]],""))</f>
        <v>46030</v>
      </c>
      <c r="T225" s="7"/>
      <c r="U225" s="6">
        <f>IF(Table1[[#This Row],[Ngày tính CN]]="","",S225+T225)</f>
        <v>46030</v>
      </c>
      <c r="V225" s="32">
        <f ca="1">IF(Table1[[#This Row],[Hạn thanh toán]]="","",IF((U225-NOW())&lt;0,0,(U225-NOW())))</f>
        <v>0</v>
      </c>
      <c r="W225" s="32"/>
      <c r="X225" s="32" t="str">
        <f t="shared" ca="1" si="16"/>
        <v/>
      </c>
      <c r="Y225" s="2" t="str">
        <f t="shared" si="17"/>
        <v>Đã thanh toán</v>
      </c>
      <c r="Z225" s="42">
        <f t="shared" si="18"/>
        <v>46030</v>
      </c>
      <c r="AA225" s="42">
        <f t="shared" si="19"/>
        <v>46077</v>
      </c>
      <c r="AD225" s="2" t="str">
        <f>VLOOKUP($A225,MA_KH!$A:$Q,MA_KH!O$1,0)</f>
        <v>MEGA</v>
      </c>
      <c r="AE225" s="2" t="str">
        <f>VLOOKUP($A225,MA_KH!$A:$Q,MA_KH!P$1,0)</f>
        <v>CÔNG TY TNHH MM MEGA MARKET (VIỆT NAM)</v>
      </c>
      <c r="AG225" s="2" t="str">
        <f>(Table1[[#This Row],[Số hóa đơn]])&amp;IF(OR(Table1[[#This Row],[Phân loại]]="Hàng trả",Table1[[#This Row],[Phân loại]]="Giảm công nợ"),-Table1[[#This Row],[Tổng giá trị]],Table1[[#This Row],[Tổng giá trị]])</f>
        <v>000013831968278</v>
      </c>
      <c r="AH225" s="6" t="e">
        <f>_xlfn.XLOOKUP(Table1[[#This Row],[Column1]],'Chi tiết tt Mega gửi'!P:P,'Chi tiết tt Mega gửi'!N:N)</f>
        <v>#N/A</v>
      </c>
    </row>
    <row r="226" spans="1:34" ht="25.5" customHeight="1" x14ac:dyDescent="0.2">
      <c r="A226" s="54" t="s">
        <v>16287</v>
      </c>
      <c r="B226" s="54" t="s">
        <v>253</v>
      </c>
      <c r="C226" s="55">
        <v>46027</v>
      </c>
      <c r="D226" s="54" t="s">
        <v>16844</v>
      </c>
      <c r="E226" s="55">
        <v>46030</v>
      </c>
      <c r="F226" s="54" t="s">
        <v>18965</v>
      </c>
      <c r="G226" s="54" t="s">
        <v>16845</v>
      </c>
      <c r="H226" s="56">
        <v>501830</v>
      </c>
      <c r="I226" s="63">
        <v>0</v>
      </c>
      <c r="J226" s="56">
        <v>40146</v>
      </c>
      <c r="K226" s="56">
        <v>541976</v>
      </c>
      <c r="L226" s="64" t="s">
        <v>17236</v>
      </c>
      <c r="M226" s="6">
        <v>46063</v>
      </c>
      <c r="O226" s="32">
        <f>IF(Table1[[#This Row],[Phân loại]]="Tồn đầu kỳ",Table1[[#This Row],[Tổng giá trị]],0)</f>
        <v>0</v>
      </c>
      <c r="P226" s="7">
        <f>IF(Table1[[#This Row],[Số còn phải thu ĐK]]&lt;&gt;0,0,IF(Table1[[#This Row],[Phân loại]]="Bán hàng",Table1[[#This Row],[Tổng giá trị]],-Table1[[#This Row],[Tổng giá trị]]))</f>
        <v>541976</v>
      </c>
      <c r="Q226" s="32">
        <f t="shared" si="15"/>
        <v>541976</v>
      </c>
      <c r="R226" s="7">
        <f>Table1[[#This Row],[Số còn phải thu ĐK]]+Table1[[#This Row],[Giá Trị HD sau CK]]-Table1[[#This Row],[Số tiền đã thu]]</f>
        <v>0</v>
      </c>
      <c r="S226" s="6">
        <f>IF(Table1[[#This Row],[Ngày hóa đơn]]&lt;&gt;"",Table1[[#This Row],[Ngày hóa đơn]],IF(Table1[[#This Row],[Ngày hạch toán]]&lt;&gt;"",Table1[[#This Row],[Ngày hạch toán]],""))</f>
        <v>46030</v>
      </c>
      <c r="T226" s="7"/>
      <c r="U226" s="6">
        <f>IF(Table1[[#This Row],[Ngày tính CN]]="","",S226+T226)</f>
        <v>46030</v>
      </c>
      <c r="V226" s="32">
        <f ca="1">IF(Table1[[#This Row],[Hạn thanh toán]]="","",IF((U226-NOW())&lt;0,0,(U226-NOW())))</f>
        <v>0</v>
      </c>
      <c r="W226" s="32"/>
      <c r="X226" s="32" t="str">
        <f t="shared" ca="1" si="16"/>
        <v/>
      </c>
      <c r="Y226" s="2" t="str">
        <f t="shared" si="17"/>
        <v>Đã thanh toán</v>
      </c>
      <c r="Z226" s="42">
        <f t="shared" si="18"/>
        <v>46030</v>
      </c>
      <c r="AA226" s="42">
        <f t="shared" si="19"/>
        <v>46063</v>
      </c>
      <c r="AD226" s="2" t="str">
        <f>VLOOKUP($A226,MA_KH!$A:$Q,MA_KH!O$1,0)</f>
        <v>MEGA</v>
      </c>
      <c r="AE226" s="2" t="str">
        <f>VLOOKUP($A226,MA_KH!$A:$Q,MA_KH!P$1,0)</f>
        <v>CÔNG TY TNHH MM MEGA MARKET (VIỆT NAM)</v>
      </c>
      <c r="AG226" s="2" t="str">
        <f>(Table1[[#This Row],[Số hóa đơn]])&amp;IF(OR(Table1[[#This Row],[Phân loại]]="Hàng trả",Table1[[#This Row],[Phân loại]]="Giảm công nợ"),-Table1[[#This Row],[Tổng giá trị]],Table1[[#This Row],[Tổng giá trị]])</f>
        <v>00001384541976</v>
      </c>
      <c r="AH226" s="6" t="e">
        <f>_xlfn.XLOOKUP(Table1[[#This Row],[Column1]],'Chi tiết tt Mega gửi'!P:P,'Chi tiết tt Mega gửi'!N:N)</f>
        <v>#N/A</v>
      </c>
    </row>
    <row r="227" spans="1:34" ht="25.5" customHeight="1" x14ac:dyDescent="0.2">
      <c r="A227" s="54" t="s">
        <v>16287</v>
      </c>
      <c r="B227" s="54" t="s">
        <v>253</v>
      </c>
      <c r="C227" s="55">
        <v>46027</v>
      </c>
      <c r="D227" s="54" t="s">
        <v>16846</v>
      </c>
      <c r="E227" s="55">
        <v>46030</v>
      </c>
      <c r="F227" s="54" t="s">
        <v>18966</v>
      </c>
      <c r="G227" s="54" t="s">
        <v>16847</v>
      </c>
      <c r="H227" s="56">
        <v>4779490</v>
      </c>
      <c r="I227" s="63">
        <v>0</v>
      </c>
      <c r="J227" s="56">
        <v>382359</v>
      </c>
      <c r="K227" s="56">
        <v>5161849</v>
      </c>
      <c r="L227" s="64" t="s">
        <v>17236</v>
      </c>
      <c r="M227" s="6">
        <v>46063</v>
      </c>
      <c r="O227" s="32">
        <f>IF(Table1[[#This Row],[Phân loại]]="Tồn đầu kỳ",Table1[[#This Row],[Tổng giá trị]],0)</f>
        <v>0</v>
      </c>
      <c r="P227" s="7">
        <f>IF(Table1[[#This Row],[Số còn phải thu ĐK]]&lt;&gt;0,0,IF(Table1[[#This Row],[Phân loại]]="Bán hàng",Table1[[#This Row],[Tổng giá trị]],-Table1[[#This Row],[Tổng giá trị]]))</f>
        <v>5161849</v>
      </c>
      <c r="Q227" s="32">
        <f t="shared" si="15"/>
        <v>5161849</v>
      </c>
      <c r="R227" s="7">
        <f>Table1[[#This Row],[Số còn phải thu ĐK]]+Table1[[#This Row],[Giá Trị HD sau CK]]-Table1[[#This Row],[Số tiền đã thu]]</f>
        <v>0</v>
      </c>
      <c r="S227" s="6">
        <f>IF(Table1[[#This Row],[Ngày hóa đơn]]&lt;&gt;"",Table1[[#This Row],[Ngày hóa đơn]],IF(Table1[[#This Row],[Ngày hạch toán]]&lt;&gt;"",Table1[[#This Row],[Ngày hạch toán]],""))</f>
        <v>46030</v>
      </c>
      <c r="T227" s="7"/>
      <c r="U227" s="6">
        <f>IF(Table1[[#This Row],[Ngày tính CN]]="","",S227+T227)</f>
        <v>46030</v>
      </c>
      <c r="V227" s="32">
        <f ca="1">IF(Table1[[#This Row],[Hạn thanh toán]]="","",IF((U227-NOW())&lt;0,0,(U227-NOW())))</f>
        <v>0</v>
      </c>
      <c r="W227" s="32"/>
      <c r="X227" s="32" t="str">
        <f t="shared" ca="1" si="16"/>
        <v/>
      </c>
      <c r="Y227" s="2" t="str">
        <f t="shared" si="17"/>
        <v>Đã thanh toán</v>
      </c>
      <c r="Z227" s="42">
        <f t="shared" si="18"/>
        <v>46030</v>
      </c>
      <c r="AA227" s="42">
        <f t="shared" si="19"/>
        <v>46063</v>
      </c>
      <c r="AD227" s="2" t="str">
        <f>VLOOKUP($A227,MA_KH!$A:$Q,MA_KH!O$1,0)</f>
        <v>MEGA</v>
      </c>
      <c r="AE227" s="2" t="str">
        <f>VLOOKUP($A227,MA_KH!$A:$Q,MA_KH!P$1,0)</f>
        <v>CÔNG TY TNHH MM MEGA MARKET (VIỆT NAM)</v>
      </c>
      <c r="AG227" s="2" t="str">
        <f>(Table1[[#This Row],[Số hóa đơn]])&amp;IF(OR(Table1[[#This Row],[Phân loại]]="Hàng trả",Table1[[#This Row],[Phân loại]]="Giảm công nợ"),-Table1[[#This Row],[Tổng giá trị]],Table1[[#This Row],[Tổng giá trị]])</f>
        <v>000013855161849</v>
      </c>
      <c r="AH227" s="6" t="e">
        <f>_xlfn.XLOOKUP(Table1[[#This Row],[Column1]],'Chi tiết tt Mega gửi'!P:P,'Chi tiết tt Mega gửi'!N:N)</f>
        <v>#N/A</v>
      </c>
    </row>
    <row r="228" spans="1:34" ht="25.5" customHeight="1" x14ac:dyDescent="0.2">
      <c r="A228" s="54" t="s">
        <v>16287</v>
      </c>
      <c r="B228" s="54" t="s">
        <v>253</v>
      </c>
      <c r="C228" s="55">
        <v>46027</v>
      </c>
      <c r="D228" s="54" t="s">
        <v>16848</v>
      </c>
      <c r="E228" s="55">
        <v>46030</v>
      </c>
      <c r="F228" s="54" t="s">
        <v>18967</v>
      </c>
      <c r="G228" s="54" t="s">
        <v>16849</v>
      </c>
      <c r="H228" s="56">
        <v>3086510</v>
      </c>
      <c r="I228" s="63">
        <v>0</v>
      </c>
      <c r="J228" s="56">
        <v>246921</v>
      </c>
      <c r="K228" s="56">
        <v>3333431</v>
      </c>
      <c r="L228" s="64" t="s">
        <v>17236</v>
      </c>
      <c r="M228" s="6">
        <v>46063</v>
      </c>
      <c r="O228" s="32">
        <f>IF(Table1[[#This Row],[Phân loại]]="Tồn đầu kỳ",Table1[[#This Row],[Tổng giá trị]],0)</f>
        <v>0</v>
      </c>
      <c r="P228" s="7">
        <f>IF(Table1[[#This Row],[Số còn phải thu ĐK]]&lt;&gt;0,0,IF(Table1[[#This Row],[Phân loại]]="Bán hàng",Table1[[#This Row],[Tổng giá trị]],-Table1[[#This Row],[Tổng giá trị]]))</f>
        <v>3333431</v>
      </c>
      <c r="Q228" s="32">
        <f t="shared" si="15"/>
        <v>3333431</v>
      </c>
      <c r="R228" s="7">
        <f>Table1[[#This Row],[Số còn phải thu ĐK]]+Table1[[#This Row],[Giá Trị HD sau CK]]-Table1[[#This Row],[Số tiền đã thu]]</f>
        <v>0</v>
      </c>
      <c r="S228" s="6">
        <f>IF(Table1[[#This Row],[Ngày hóa đơn]]&lt;&gt;"",Table1[[#This Row],[Ngày hóa đơn]],IF(Table1[[#This Row],[Ngày hạch toán]]&lt;&gt;"",Table1[[#This Row],[Ngày hạch toán]],""))</f>
        <v>46030</v>
      </c>
      <c r="T228" s="7"/>
      <c r="U228" s="6">
        <f>IF(Table1[[#This Row],[Ngày tính CN]]="","",S228+T228)</f>
        <v>46030</v>
      </c>
      <c r="V228" s="32">
        <f ca="1">IF(Table1[[#This Row],[Hạn thanh toán]]="","",IF((U228-NOW())&lt;0,0,(U228-NOW())))</f>
        <v>0</v>
      </c>
      <c r="W228" s="32"/>
      <c r="X228" s="32" t="str">
        <f t="shared" ca="1" si="16"/>
        <v/>
      </c>
      <c r="Y228" s="2" t="str">
        <f t="shared" si="17"/>
        <v>Đã thanh toán</v>
      </c>
      <c r="Z228" s="42">
        <f t="shared" si="18"/>
        <v>46030</v>
      </c>
      <c r="AA228" s="42">
        <f t="shared" si="19"/>
        <v>46063</v>
      </c>
      <c r="AD228" s="2" t="str">
        <f>VLOOKUP($A228,MA_KH!$A:$Q,MA_KH!O$1,0)</f>
        <v>MEGA</v>
      </c>
      <c r="AE228" s="2" t="str">
        <f>VLOOKUP($A228,MA_KH!$A:$Q,MA_KH!P$1,0)</f>
        <v>CÔNG TY TNHH MM MEGA MARKET (VIỆT NAM)</v>
      </c>
      <c r="AG228" s="2" t="str">
        <f>(Table1[[#This Row],[Số hóa đơn]])&amp;IF(OR(Table1[[#This Row],[Phân loại]]="Hàng trả",Table1[[#This Row],[Phân loại]]="Giảm công nợ"),-Table1[[#This Row],[Tổng giá trị]],Table1[[#This Row],[Tổng giá trị]])</f>
        <v>000013863333431</v>
      </c>
      <c r="AH228" s="6" t="e">
        <f>_xlfn.XLOOKUP(Table1[[#This Row],[Column1]],'Chi tiết tt Mega gửi'!P:P,'Chi tiết tt Mega gửi'!N:N)</f>
        <v>#N/A</v>
      </c>
    </row>
    <row r="229" spans="1:34" ht="25.5" customHeight="1" x14ac:dyDescent="0.2">
      <c r="A229" s="54" t="s">
        <v>16295</v>
      </c>
      <c r="B229" s="54" t="s">
        <v>198</v>
      </c>
      <c r="C229" s="55">
        <v>46027</v>
      </c>
      <c r="D229" s="54" t="s">
        <v>16850</v>
      </c>
      <c r="E229" s="55">
        <v>46030</v>
      </c>
      <c r="F229" s="54" t="s">
        <v>18968</v>
      </c>
      <c r="G229" s="54" t="s">
        <v>16851</v>
      </c>
      <c r="H229" s="56">
        <v>2695450</v>
      </c>
      <c r="I229" s="63">
        <v>0</v>
      </c>
      <c r="J229" s="56">
        <v>215636</v>
      </c>
      <c r="K229" s="56">
        <v>2911086</v>
      </c>
      <c r="L229" s="64" t="s">
        <v>17236</v>
      </c>
      <c r="M229" s="6">
        <v>46077</v>
      </c>
      <c r="O229" s="32">
        <f>IF(Table1[[#This Row],[Phân loại]]="Tồn đầu kỳ",Table1[[#This Row],[Tổng giá trị]],0)</f>
        <v>0</v>
      </c>
      <c r="P229" s="7">
        <f>IF(Table1[[#This Row],[Số còn phải thu ĐK]]&lt;&gt;0,0,IF(Table1[[#This Row],[Phân loại]]="Bán hàng",Table1[[#This Row],[Tổng giá trị]],-Table1[[#This Row],[Tổng giá trị]]))</f>
        <v>2911086</v>
      </c>
      <c r="Q229" s="32">
        <f t="shared" si="15"/>
        <v>2911086</v>
      </c>
      <c r="R229" s="7">
        <f>Table1[[#This Row],[Số còn phải thu ĐK]]+Table1[[#This Row],[Giá Trị HD sau CK]]-Table1[[#This Row],[Số tiền đã thu]]</f>
        <v>0</v>
      </c>
      <c r="S229" s="6">
        <f>IF(Table1[[#This Row],[Ngày hóa đơn]]&lt;&gt;"",Table1[[#This Row],[Ngày hóa đơn]],IF(Table1[[#This Row],[Ngày hạch toán]]&lt;&gt;"",Table1[[#This Row],[Ngày hạch toán]],""))</f>
        <v>46030</v>
      </c>
      <c r="T229" s="7"/>
      <c r="U229" s="6">
        <f>IF(Table1[[#This Row],[Ngày tính CN]]="","",S229+T229)</f>
        <v>46030</v>
      </c>
      <c r="V229" s="32">
        <f ca="1">IF(Table1[[#This Row],[Hạn thanh toán]]="","",IF((U229-NOW())&lt;0,0,(U229-NOW())))</f>
        <v>0</v>
      </c>
      <c r="W229" s="32"/>
      <c r="X229" s="32" t="str">
        <f t="shared" ca="1" si="16"/>
        <v/>
      </c>
      <c r="Y229" s="2" t="str">
        <f t="shared" si="17"/>
        <v>Đã thanh toán</v>
      </c>
      <c r="Z229" s="42">
        <f t="shared" si="18"/>
        <v>46030</v>
      </c>
      <c r="AA229" s="42">
        <f t="shared" si="19"/>
        <v>46077</v>
      </c>
      <c r="AD229" s="2" t="str">
        <f>VLOOKUP($A229,MA_KH!$A:$Q,MA_KH!O$1,0)</f>
        <v>MEGA</v>
      </c>
      <c r="AE229" s="2" t="str">
        <f>VLOOKUP($A229,MA_KH!$A:$Q,MA_KH!P$1,0)</f>
        <v>CÔNG TY TNHH MM MEGA MARKET (VIỆT NAM)</v>
      </c>
      <c r="AG229" s="2" t="str">
        <f>(Table1[[#This Row],[Số hóa đơn]])&amp;IF(OR(Table1[[#This Row],[Phân loại]]="Hàng trả",Table1[[#This Row],[Phân loại]]="Giảm công nợ"),-Table1[[#This Row],[Tổng giá trị]],Table1[[#This Row],[Tổng giá trị]])</f>
        <v>000013872911086</v>
      </c>
      <c r="AH229" s="6" t="e">
        <f>_xlfn.XLOOKUP(Table1[[#This Row],[Column1]],'Chi tiết tt Mega gửi'!P:P,'Chi tiết tt Mega gửi'!N:N)</f>
        <v>#N/A</v>
      </c>
    </row>
    <row r="230" spans="1:34" ht="25.5" customHeight="1" x14ac:dyDescent="0.2">
      <c r="A230" s="54" t="s">
        <v>16310</v>
      </c>
      <c r="B230" s="54" t="s">
        <v>196</v>
      </c>
      <c r="C230" s="55">
        <v>46027</v>
      </c>
      <c r="D230" s="54" t="s">
        <v>16852</v>
      </c>
      <c r="E230" s="55">
        <v>46030</v>
      </c>
      <c r="F230" s="54" t="s">
        <v>18969</v>
      </c>
      <c r="G230" s="54" t="s">
        <v>16853</v>
      </c>
      <c r="H230" s="56">
        <v>2024120</v>
      </c>
      <c r="I230" s="63">
        <v>0</v>
      </c>
      <c r="J230" s="56">
        <v>161930</v>
      </c>
      <c r="K230" s="56">
        <v>2186050</v>
      </c>
      <c r="L230" s="64" t="s">
        <v>17236</v>
      </c>
      <c r="M230" s="6">
        <v>46077</v>
      </c>
      <c r="O230" s="32">
        <f>IF(Table1[[#This Row],[Phân loại]]="Tồn đầu kỳ",Table1[[#This Row],[Tổng giá trị]],0)</f>
        <v>0</v>
      </c>
      <c r="P230" s="7">
        <f>IF(Table1[[#This Row],[Số còn phải thu ĐK]]&lt;&gt;0,0,IF(Table1[[#This Row],[Phân loại]]="Bán hàng",Table1[[#This Row],[Tổng giá trị]],-Table1[[#This Row],[Tổng giá trị]]))</f>
        <v>2186050</v>
      </c>
      <c r="Q230" s="32">
        <f t="shared" si="15"/>
        <v>2186050</v>
      </c>
      <c r="R230" s="7">
        <f>Table1[[#This Row],[Số còn phải thu ĐK]]+Table1[[#This Row],[Giá Trị HD sau CK]]-Table1[[#This Row],[Số tiền đã thu]]</f>
        <v>0</v>
      </c>
      <c r="S230" s="6">
        <f>IF(Table1[[#This Row],[Ngày hóa đơn]]&lt;&gt;"",Table1[[#This Row],[Ngày hóa đơn]],IF(Table1[[#This Row],[Ngày hạch toán]]&lt;&gt;"",Table1[[#This Row],[Ngày hạch toán]],""))</f>
        <v>46030</v>
      </c>
      <c r="T230" s="7"/>
      <c r="U230" s="6">
        <f>IF(Table1[[#This Row],[Ngày tính CN]]="","",S230+T230)</f>
        <v>46030</v>
      </c>
      <c r="V230" s="32">
        <f ca="1">IF(Table1[[#This Row],[Hạn thanh toán]]="","",IF((U230-NOW())&lt;0,0,(U230-NOW())))</f>
        <v>0</v>
      </c>
      <c r="W230" s="32"/>
      <c r="X230" s="32" t="str">
        <f t="shared" ca="1" si="16"/>
        <v/>
      </c>
      <c r="Y230" s="2" t="str">
        <f t="shared" si="17"/>
        <v>Đã thanh toán</v>
      </c>
      <c r="Z230" s="42">
        <f t="shared" si="18"/>
        <v>46030</v>
      </c>
      <c r="AA230" s="42">
        <f t="shared" si="19"/>
        <v>46077</v>
      </c>
      <c r="AD230" s="2" t="str">
        <f>VLOOKUP($A230,MA_KH!$A:$Q,MA_KH!O$1,0)</f>
        <v>MEGA</v>
      </c>
      <c r="AE230" s="2" t="str">
        <f>VLOOKUP($A230,MA_KH!$A:$Q,MA_KH!P$1,0)</f>
        <v>CÔNG TY TNHH MM MEGA MARKET (VIỆT NAM)</v>
      </c>
      <c r="AG230" s="2" t="str">
        <f>(Table1[[#This Row],[Số hóa đơn]])&amp;IF(OR(Table1[[#This Row],[Phân loại]]="Hàng trả",Table1[[#This Row],[Phân loại]]="Giảm công nợ"),-Table1[[#This Row],[Tổng giá trị]],Table1[[#This Row],[Tổng giá trị]])</f>
        <v>000013882186050</v>
      </c>
      <c r="AH230" s="6" t="e">
        <f>_xlfn.XLOOKUP(Table1[[#This Row],[Column1]],'Chi tiết tt Mega gửi'!P:P,'Chi tiết tt Mega gửi'!N:N)</f>
        <v>#N/A</v>
      </c>
    </row>
    <row r="231" spans="1:34" ht="25.5" customHeight="1" x14ac:dyDescent="0.2">
      <c r="A231" s="54" t="s">
        <v>16290</v>
      </c>
      <c r="B231" s="54" t="s">
        <v>192</v>
      </c>
      <c r="C231" s="55">
        <v>46027</v>
      </c>
      <c r="D231" s="54" t="s">
        <v>16854</v>
      </c>
      <c r="E231" s="55">
        <v>46030</v>
      </c>
      <c r="F231" s="54" t="s">
        <v>18970</v>
      </c>
      <c r="G231" s="54" t="s">
        <v>16855</v>
      </c>
      <c r="H231" s="56">
        <v>1258030</v>
      </c>
      <c r="I231" s="63">
        <v>0</v>
      </c>
      <c r="J231" s="56">
        <v>100642</v>
      </c>
      <c r="K231" s="56">
        <v>1358672</v>
      </c>
      <c r="L231" s="64" t="s">
        <v>17236</v>
      </c>
      <c r="M231" s="6">
        <v>46077</v>
      </c>
      <c r="O231" s="32">
        <f>IF(Table1[[#This Row],[Phân loại]]="Tồn đầu kỳ",Table1[[#This Row],[Tổng giá trị]],0)</f>
        <v>0</v>
      </c>
      <c r="P231" s="7">
        <f>IF(Table1[[#This Row],[Số còn phải thu ĐK]]&lt;&gt;0,0,IF(Table1[[#This Row],[Phân loại]]="Bán hàng",Table1[[#This Row],[Tổng giá trị]],-Table1[[#This Row],[Tổng giá trị]]))</f>
        <v>1358672</v>
      </c>
      <c r="Q231" s="32">
        <f t="shared" si="15"/>
        <v>1358672</v>
      </c>
      <c r="R231" s="7">
        <f>Table1[[#This Row],[Số còn phải thu ĐK]]+Table1[[#This Row],[Giá Trị HD sau CK]]-Table1[[#This Row],[Số tiền đã thu]]</f>
        <v>0</v>
      </c>
      <c r="S231" s="6">
        <f>IF(Table1[[#This Row],[Ngày hóa đơn]]&lt;&gt;"",Table1[[#This Row],[Ngày hóa đơn]],IF(Table1[[#This Row],[Ngày hạch toán]]&lt;&gt;"",Table1[[#This Row],[Ngày hạch toán]],""))</f>
        <v>46030</v>
      </c>
      <c r="T231" s="7"/>
      <c r="U231" s="6">
        <f>IF(Table1[[#This Row],[Ngày tính CN]]="","",S231+T231)</f>
        <v>46030</v>
      </c>
      <c r="V231" s="32">
        <f ca="1">IF(Table1[[#This Row],[Hạn thanh toán]]="","",IF((U231-NOW())&lt;0,0,(U231-NOW())))</f>
        <v>0</v>
      </c>
      <c r="W231" s="32"/>
      <c r="X231" s="32" t="str">
        <f t="shared" ca="1" si="16"/>
        <v/>
      </c>
      <c r="Y231" s="2" t="str">
        <f t="shared" si="17"/>
        <v>Đã thanh toán</v>
      </c>
      <c r="Z231" s="42">
        <f t="shared" si="18"/>
        <v>46030</v>
      </c>
      <c r="AA231" s="42">
        <f t="shared" si="19"/>
        <v>46077</v>
      </c>
      <c r="AD231" s="2" t="str">
        <f>VLOOKUP($A231,MA_KH!$A:$Q,MA_KH!O$1,0)</f>
        <v>MEGA</v>
      </c>
      <c r="AE231" s="2" t="str">
        <f>VLOOKUP($A231,MA_KH!$A:$Q,MA_KH!P$1,0)</f>
        <v>CÔNG TY TNHH MM MEGA MARKET (VIỆT NAM)</v>
      </c>
      <c r="AG231" s="2" t="str">
        <f>(Table1[[#This Row],[Số hóa đơn]])&amp;IF(OR(Table1[[#This Row],[Phân loại]]="Hàng trả",Table1[[#This Row],[Phân loại]]="Giảm công nợ"),-Table1[[#This Row],[Tổng giá trị]],Table1[[#This Row],[Tổng giá trị]])</f>
        <v>000013891358672</v>
      </c>
      <c r="AH231" s="6" t="e">
        <f>_xlfn.XLOOKUP(Table1[[#This Row],[Column1]],'Chi tiết tt Mega gửi'!P:P,'Chi tiết tt Mega gửi'!N:N)</f>
        <v>#N/A</v>
      </c>
    </row>
    <row r="232" spans="1:34" ht="25.5" customHeight="1" x14ac:dyDescent="0.2">
      <c r="A232" s="54" t="s">
        <v>7306</v>
      </c>
      <c r="B232" s="54" t="s">
        <v>7307</v>
      </c>
      <c r="C232" s="55">
        <v>46027</v>
      </c>
      <c r="D232" s="54" t="s">
        <v>16856</v>
      </c>
      <c r="E232" s="55">
        <v>46030</v>
      </c>
      <c r="F232" s="54" t="s">
        <v>18971</v>
      </c>
      <c r="G232" s="54" t="s">
        <v>16857</v>
      </c>
      <c r="H232" s="56">
        <v>12468145</v>
      </c>
      <c r="I232" s="63">
        <v>0</v>
      </c>
      <c r="J232" s="56">
        <v>997452</v>
      </c>
      <c r="K232" s="56">
        <v>13465597</v>
      </c>
      <c r="L232" s="64" t="s">
        <v>17236</v>
      </c>
      <c r="M232" s="6">
        <v>46077</v>
      </c>
      <c r="O232" s="32">
        <f>IF(Table1[[#This Row],[Phân loại]]="Tồn đầu kỳ",Table1[[#This Row],[Tổng giá trị]],0)</f>
        <v>0</v>
      </c>
      <c r="P232" s="7">
        <f>IF(Table1[[#This Row],[Số còn phải thu ĐK]]&lt;&gt;0,0,IF(Table1[[#This Row],[Phân loại]]="Bán hàng",Table1[[#This Row],[Tổng giá trị]],-Table1[[#This Row],[Tổng giá trị]]))</f>
        <v>13465597</v>
      </c>
      <c r="Q232" s="32">
        <f t="shared" si="15"/>
        <v>13465597</v>
      </c>
      <c r="R232" s="7">
        <f>Table1[[#This Row],[Số còn phải thu ĐK]]+Table1[[#This Row],[Giá Trị HD sau CK]]-Table1[[#This Row],[Số tiền đã thu]]</f>
        <v>0</v>
      </c>
      <c r="S232" s="6">
        <f>IF(Table1[[#This Row],[Ngày hóa đơn]]&lt;&gt;"",Table1[[#This Row],[Ngày hóa đơn]],IF(Table1[[#This Row],[Ngày hạch toán]]&lt;&gt;"",Table1[[#This Row],[Ngày hạch toán]],""))</f>
        <v>46030</v>
      </c>
      <c r="T232" s="7"/>
      <c r="U232" s="6">
        <f>IF(Table1[[#This Row],[Ngày tính CN]]="","",S232+T232)</f>
        <v>46030</v>
      </c>
      <c r="V232" s="32">
        <f ca="1">IF(Table1[[#This Row],[Hạn thanh toán]]="","",IF((U232-NOW())&lt;0,0,(U232-NOW())))</f>
        <v>0</v>
      </c>
      <c r="W232" s="32"/>
      <c r="X232" s="32" t="str">
        <f t="shared" ca="1" si="16"/>
        <v/>
      </c>
      <c r="Y232" s="2" t="str">
        <f t="shared" si="17"/>
        <v>Đã thanh toán</v>
      </c>
      <c r="Z232" s="42">
        <f t="shared" si="18"/>
        <v>46030</v>
      </c>
      <c r="AA232" s="42">
        <f t="shared" si="19"/>
        <v>46077</v>
      </c>
      <c r="AD232" s="2" t="str">
        <f>VLOOKUP($A232,MA_KH!$A:$Q,MA_KH!O$1,0)</f>
        <v>MEGA</v>
      </c>
      <c r="AE232" s="2" t="str">
        <f>VLOOKUP($A232,MA_KH!$A:$Q,MA_KH!P$1,0)</f>
        <v>CÔNG TY TNHH MM MEGA MARKET (VIỆT NAM)</v>
      </c>
      <c r="AG232" s="2" t="str">
        <f>(Table1[[#This Row],[Số hóa đơn]])&amp;IF(OR(Table1[[#This Row],[Phân loại]]="Hàng trả",Table1[[#This Row],[Phân loại]]="Giảm công nợ"),-Table1[[#This Row],[Tổng giá trị]],Table1[[#This Row],[Tổng giá trị]])</f>
        <v>0000139013465597</v>
      </c>
      <c r="AH232" s="6" t="e">
        <f>_xlfn.XLOOKUP(Table1[[#This Row],[Column1]],'Chi tiết tt Mega gửi'!P:P,'Chi tiết tt Mega gửi'!N:N)</f>
        <v>#N/A</v>
      </c>
    </row>
    <row r="233" spans="1:34" ht="25.5" customHeight="1" x14ac:dyDescent="0.2">
      <c r="A233" s="54" t="s">
        <v>16293</v>
      </c>
      <c r="B233" s="54" t="s">
        <v>386</v>
      </c>
      <c r="C233" s="55">
        <v>46027</v>
      </c>
      <c r="D233" s="54" t="s">
        <v>16858</v>
      </c>
      <c r="E233" s="55">
        <v>46027</v>
      </c>
      <c r="F233" s="54" t="s">
        <v>18972</v>
      </c>
      <c r="G233" s="54" t="s">
        <v>16859</v>
      </c>
      <c r="H233" s="56">
        <v>1137500</v>
      </c>
      <c r="I233" s="63">
        <v>0</v>
      </c>
      <c r="J233" s="56">
        <v>91000</v>
      </c>
      <c r="K233" s="56">
        <v>1228500</v>
      </c>
      <c r="L233" s="64" t="s">
        <v>17238</v>
      </c>
      <c r="M233" s="6">
        <v>46034</v>
      </c>
      <c r="O233" s="32">
        <f>IF(Table1[[#This Row],[Phân loại]]="Tồn đầu kỳ",Table1[[#This Row],[Tổng giá trị]],0)</f>
        <v>0</v>
      </c>
      <c r="P233" s="7">
        <f>IF(Table1[[#This Row],[Số còn phải thu ĐK]]&lt;&gt;0,0,IF(Table1[[#This Row],[Phân loại]]="Bán hàng",Table1[[#This Row],[Tổng giá trị]],-Table1[[#This Row],[Tổng giá trị]]))</f>
        <v>-1228500</v>
      </c>
      <c r="Q233" s="32">
        <f t="shared" si="15"/>
        <v>-1228500</v>
      </c>
      <c r="R233" s="7">
        <f>Table1[[#This Row],[Số còn phải thu ĐK]]+Table1[[#This Row],[Giá Trị HD sau CK]]-Table1[[#This Row],[Số tiền đã thu]]</f>
        <v>0</v>
      </c>
      <c r="S233" s="6">
        <f>IF(Table1[[#This Row],[Ngày hóa đơn]]&lt;&gt;"",Table1[[#This Row],[Ngày hóa đơn]],IF(Table1[[#This Row],[Ngày hạch toán]]&lt;&gt;"",Table1[[#This Row],[Ngày hạch toán]],""))</f>
        <v>46027</v>
      </c>
      <c r="T233" s="7"/>
      <c r="U233" s="6">
        <f>IF(Table1[[#This Row],[Ngày tính CN]]="","",S233+T233)</f>
        <v>46027</v>
      </c>
      <c r="V233" s="32">
        <f ca="1">IF(Table1[[#This Row],[Hạn thanh toán]]="","",IF((U233-NOW())&lt;0,0,(U233-NOW())))</f>
        <v>0</v>
      </c>
      <c r="W233" s="32"/>
      <c r="X233" s="32" t="str">
        <f t="shared" ca="1" si="16"/>
        <v/>
      </c>
      <c r="Y233" s="2" t="str">
        <f t="shared" si="17"/>
        <v>Đã thanh toán</v>
      </c>
      <c r="Z233" s="42">
        <f t="shared" si="18"/>
        <v>46027</v>
      </c>
      <c r="AA233" s="42">
        <f t="shared" si="19"/>
        <v>46034</v>
      </c>
      <c r="AD233" s="2" t="str">
        <f>VLOOKUP($A233,MA_KH!$A:$Q,MA_KH!O$1,0)</f>
        <v>MEGA</v>
      </c>
      <c r="AE233" s="2" t="str">
        <f>VLOOKUP($A233,MA_KH!$A:$Q,MA_KH!P$1,0)</f>
        <v>CÔNG TY TNHH MM MEGA MARKET (VIỆT NAM)</v>
      </c>
      <c r="AG233" s="2" t="str">
        <f>(Table1[[#This Row],[Số hóa đơn]])&amp;IF(OR(Table1[[#This Row],[Phân loại]]="Hàng trả",Table1[[#This Row],[Phân loại]]="Giảm công nợ"),-Table1[[#This Row],[Tổng giá trị]],Table1[[#This Row],[Tổng giá trị]])</f>
        <v>00000002-1228500</v>
      </c>
      <c r="AH233" s="6" t="e">
        <f>_xlfn.XLOOKUP(Table1[[#This Row],[Column1]],'Chi tiết tt Mega gửi'!P:P,'Chi tiết tt Mega gửi'!N:N)</f>
        <v>#N/A</v>
      </c>
    </row>
    <row r="234" spans="1:34" ht="25.5" customHeight="1" x14ac:dyDescent="0.2">
      <c r="A234" s="54" t="s">
        <v>16296</v>
      </c>
      <c r="B234" s="54" t="s">
        <v>7244</v>
      </c>
      <c r="C234" s="55">
        <v>46028</v>
      </c>
      <c r="D234" s="54" t="s">
        <v>16861</v>
      </c>
      <c r="E234" s="55">
        <v>46030</v>
      </c>
      <c r="F234" s="54" t="s">
        <v>18973</v>
      </c>
      <c r="G234" s="54" t="s">
        <v>16862</v>
      </c>
      <c r="H234" s="56">
        <v>1468620</v>
      </c>
      <c r="I234" s="63">
        <v>0</v>
      </c>
      <c r="J234" s="56">
        <v>117490</v>
      </c>
      <c r="K234" s="56">
        <v>1586110</v>
      </c>
      <c r="L234" s="64" t="s">
        <v>17236</v>
      </c>
      <c r="M234" s="6">
        <v>46063</v>
      </c>
      <c r="O234" s="32">
        <f>IF(Table1[[#This Row],[Phân loại]]="Tồn đầu kỳ",Table1[[#This Row],[Tổng giá trị]],0)</f>
        <v>0</v>
      </c>
      <c r="P234" s="7">
        <f>IF(Table1[[#This Row],[Số còn phải thu ĐK]]&lt;&gt;0,0,IF(Table1[[#This Row],[Phân loại]]="Bán hàng",Table1[[#This Row],[Tổng giá trị]],-Table1[[#This Row],[Tổng giá trị]]))</f>
        <v>1586110</v>
      </c>
      <c r="Q234" s="32">
        <f t="shared" si="15"/>
        <v>1586110</v>
      </c>
      <c r="R234" s="7">
        <f>Table1[[#This Row],[Số còn phải thu ĐK]]+Table1[[#This Row],[Giá Trị HD sau CK]]-Table1[[#This Row],[Số tiền đã thu]]</f>
        <v>0</v>
      </c>
      <c r="S234" s="6">
        <f>IF(Table1[[#This Row],[Ngày hóa đơn]]&lt;&gt;"",Table1[[#This Row],[Ngày hóa đơn]],IF(Table1[[#This Row],[Ngày hạch toán]]&lt;&gt;"",Table1[[#This Row],[Ngày hạch toán]],""))</f>
        <v>46030</v>
      </c>
      <c r="T234" s="7"/>
      <c r="U234" s="6">
        <f>IF(Table1[[#This Row],[Ngày tính CN]]="","",S234+T234)</f>
        <v>46030</v>
      </c>
      <c r="V234" s="32">
        <f ca="1">IF(Table1[[#This Row],[Hạn thanh toán]]="","",IF((U234-NOW())&lt;0,0,(U234-NOW())))</f>
        <v>0</v>
      </c>
      <c r="W234" s="32"/>
      <c r="X234" s="32" t="str">
        <f t="shared" ca="1" si="16"/>
        <v/>
      </c>
      <c r="Y234" s="2" t="str">
        <f t="shared" si="17"/>
        <v>Đã thanh toán</v>
      </c>
      <c r="Z234" s="42">
        <f t="shared" si="18"/>
        <v>46030</v>
      </c>
      <c r="AA234" s="42">
        <f t="shared" si="19"/>
        <v>46063</v>
      </c>
      <c r="AD234" s="2" t="str">
        <f>VLOOKUP($A234,MA_KH!$A:$Q,MA_KH!O$1,0)</f>
        <v>MEGA</v>
      </c>
      <c r="AE234" s="2" t="str">
        <f>VLOOKUP($A234,MA_KH!$A:$Q,MA_KH!P$1,0)</f>
        <v>CÔNG TY TNHH MM MEGA MARKET (VIỆT NAM)</v>
      </c>
      <c r="AG234" s="2" t="str">
        <f>(Table1[[#This Row],[Số hóa đơn]])&amp;IF(OR(Table1[[#This Row],[Phân loại]]="Hàng trả",Table1[[#This Row],[Phân loại]]="Giảm công nợ"),-Table1[[#This Row],[Tổng giá trị]],Table1[[#This Row],[Tổng giá trị]])</f>
        <v>000013911586110</v>
      </c>
      <c r="AH234" s="6" t="e">
        <f>_xlfn.XLOOKUP(Table1[[#This Row],[Column1]],'Chi tiết tt Mega gửi'!P:P,'Chi tiết tt Mega gửi'!N:N)</f>
        <v>#N/A</v>
      </c>
    </row>
    <row r="235" spans="1:34" ht="25.5" customHeight="1" x14ac:dyDescent="0.2">
      <c r="A235" s="54" t="s">
        <v>16296</v>
      </c>
      <c r="B235" s="54" t="s">
        <v>7244</v>
      </c>
      <c r="C235" s="55">
        <v>46028</v>
      </c>
      <c r="D235" s="54" t="s">
        <v>16863</v>
      </c>
      <c r="E235" s="55">
        <v>46030</v>
      </c>
      <c r="F235" s="54" t="s">
        <v>18974</v>
      </c>
      <c r="G235" s="54" t="s">
        <v>16864</v>
      </c>
      <c r="H235" s="56">
        <v>2024120</v>
      </c>
      <c r="I235" s="63">
        <v>0</v>
      </c>
      <c r="J235" s="56">
        <v>161930</v>
      </c>
      <c r="K235" s="56">
        <v>2186050</v>
      </c>
      <c r="L235" s="64" t="s">
        <v>17236</v>
      </c>
      <c r="M235" s="6">
        <v>46063</v>
      </c>
      <c r="O235" s="32">
        <f>IF(Table1[[#This Row],[Phân loại]]="Tồn đầu kỳ",Table1[[#This Row],[Tổng giá trị]],0)</f>
        <v>0</v>
      </c>
      <c r="P235" s="7">
        <f>IF(Table1[[#This Row],[Số còn phải thu ĐK]]&lt;&gt;0,0,IF(Table1[[#This Row],[Phân loại]]="Bán hàng",Table1[[#This Row],[Tổng giá trị]],-Table1[[#This Row],[Tổng giá trị]]))</f>
        <v>2186050</v>
      </c>
      <c r="Q235" s="32">
        <f t="shared" si="15"/>
        <v>2186050</v>
      </c>
      <c r="R235" s="7">
        <f>Table1[[#This Row],[Số còn phải thu ĐK]]+Table1[[#This Row],[Giá Trị HD sau CK]]-Table1[[#This Row],[Số tiền đã thu]]</f>
        <v>0</v>
      </c>
      <c r="S235" s="6">
        <f>IF(Table1[[#This Row],[Ngày hóa đơn]]&lt;&gt;"",Table1[[#This Row],[Ngày hóa đơn]],IF(Table1[[#This Row],[Ngày hạch toán]]&lt;&gt;"",Table1[[#This Row],[Ngày hạch toán]],""))</f>
        <v>46030</v>
      </c>
      <c r="T235" s="7"/>
      <c r="U235" s="6">
        <f>IF(Table1[[#This Row],[Ngày tính CN]]="","",S235+T235)</f>
        <v>46030</v>
      </c>
      <c r="V235" s="32">
        <f ca="1">IF(Table1[[#This Row],[Hạn thanh toán]]="","",IF((U235-NOW())&lt;0,0,(U235-NOW())))</f>
        <v>0</v>
      </c>
      <c r="W235" s="32"/>
      <c r="X235" s="32" t="str">
        <f t="shared" ca="1" si="16"/>
        <v/>
      </c>
      <c r="Y235" s="2" t="str">
        <f t="shared" si="17"/>
        <v>Đã thanh toán</v>
      </c>
      <c r="Z235" s="42">
        <f t="shared" si="18"/>
        <v>46030</v>
      </c>
      <c r="AA235" s="42">
        <f t="shared" si="19"/>
        <v>46063</v>
      </c>
      <c r="AD235" s="2" t="str">
        <f>VLOOKUP($A235,MA_KH!$A:$Q,MA_KH!O$1,0)</f>
        <v>MEGA</v>
      </c>
      <c r="AE235" s="2" t="str">
        <f>VLOOKUP($A235,MA_KH!$A:$Q,MA_KH!P$1,0)</f>
        <v>CÔNG TY TNHH MM MEGA MARKET (VIỆT NAM)</v>
      </c>
      <c r="AG235" s="2" t="str">
        <f>(Table1[[#This Row],[Số hóa đơn]])&amp;IF(OR(Table1[[#This Row],[Phân loại]]="Hàng trả",Table1[[#This Row],[Phân loại]]="Giảm công nợ"),-Table1[[#This Row],[Tổng giá trị]],Table1[[#This Row],[Tổng giá trị]])</f>
        <v>000013922186050</v>
      </c>
      <c r="AH235" s="6" t="e">
        <f>_xlfn.XLOOKUP(Table1[[#This Row],[Column1]],'Chi tiết tt Mega gửi'!P:P,'Chi tiết tt Mega gửi'!N:N)</f>
        <v>#N/A</v>
      </c>
    </row>
    <row r="236" spans="1:34" ht="25.5" customHeight="1" x14ac:dyDescent="0.2">
      <c r="A236" s="54" t="s">
        <v>16296</v>
      </c>
      <c r="B236" s="54" t="s">
        <v>7244</v>
      </c>
      <c r="C236" s="55">
        <v>46028</v>
      </c>
      <c r="D236" s="54" t="s">
        <v>16865</v>
      </c>
      <c r="E236" s="55">
        <v>46030</v>
      </c>
      <c r="F236" s="54" t="s">
        <v>18975</v>
      </c>
      <c r="G236" s="54" t="s">
        <v>16866</v>
      </c>
      <c r="H236" s="56">
        <v>2403660</v>
      </c>
      <c r="I236" s="63">
        <v>0</v>
      </c>
      <c r="J236" s="56">
        <v>192293</v>
      </c>
      <c r="K236" s="56">
        <v>2595953</v>
      </c>
      <c r="L236" s="64" t="s">
        <v>17236</v>
      </c>
      <c r="M236" s="6">
        <v>46063</v>
      </c>
      <c r="O236" s="32">
        <f>IF(Table1[[#This Row],[Phân loại]]="Tồn đầu kỳ",Table1[[#This Row],[Tổng giá trị]],0)</f>
        <v>0</v>
      </c>
      <c r="P236" s="7">
        <f>IF(Table1[[#This Row],[Số còn phải thu ĐK]]&lt;&gt;0,0,IF(Table1[[#This Row],[Phân loại]]="Bán hàng",Table1[[#This Row],[Tổng giá trị]],-Table1[[#This Row],[Tổng giá trị]]))</f>
        <v>2595953</v>
      </c>
      <c r="Q236" s="32">
        <f t="shared" si="15"/>
        <v>2595953</v>
      </c>
      <c r="R236" s="7">
        <f>Table1[[#This Row],[Số còn phải thu ĐK]]+Table1[[#This Row],[Giá Trị HD sau CK]]-Table1[[#This Row],[Số tiền đã thu]]</f>
        <v>0</v>
      </c>
      <c r="S236" s="6">
        <f>IF(Table1[[#This Row],[Ngày hóa đơn]]&lt;&gt;"",Table1[[#This Row],[Ngày hóa đơn]],IF(Table1[[#This Row],[Ngày hạch toán]]&lt;&gt;"",Table1[[#This Row],[Ngày hạch toán]],""))</f>
        <v>46030</v>
      </c>
      <c r="T236" s="7"/>
      <c r="U236" s="6">
        <f>IF(Table1[[#This Row],[Ngày tính CN]]="","",S236+T236)</f>
        <v>46030</v>
      </c>
      <c r="V236" s="32">
        <f ca="1">IF(Table1[[#This Row],[Hạn thanh toán]]="","",IF((U236-NOW())&lt;0,0,(U236-NOW())))</f>
        <v>0</v>
      </c>
      <c r="W236" s="32"/>
      <c r="X236" s="32" t="str">
        <f t="shared" ca="1" si="16"/>
        <v/>
      </c>
      <c r="Y236" s="2" t="str">
        <f t="shared" si="17"/>
        <v>Đã thanh toán</v>
      </c>
      <c r="Z236" s="42">
        <f t="shared" si="18"/>
        <v>46030</v>
      </c>
      <c r="AA236" s="42">
        <f t="shared" si="19"/>
        <v>46063</v>
      </c>
      <c r="AD236" s="2" t="str">
        <f>VLOOKUP($A236,MA_KH!$A:$Q,MA_KH!O$1,0)</f>
        <v>MEGA</v>
      </c>
      <c r="AE236" s="2" t="str">
        <f>VLOOKUP($A236,MA_KH!$A:$Q,MA_KH!P$1,0)</f>
        <v>CÔNG TY TNHH MM MEGA MARKET (VIỆT NAM)</v>
      </c>
      <c r="AG236" s="2" t="str">
        <f>(Table1[[#This Row],[Số hóa đơn]])&amp;IF(OR(Table1[[#This Row],[Phân loại]]="Hàng trả",Table1[[#This Row],[Phân loại]]="Giảm công nợ"),-Table1[[#This Row],[Tổng giá trị]],Table1[[#This Row],[Tổng giá trị]])</f>
        <v>000013932595953</v>
      </c>
      <c r="AH236" s="6" t="e">
        <f>_xlfn.XLOOKUP(Table1[[#This Row],[Column1]],'Chi tiết tt Mega gửi'!P:P,'Chi tiết tt Mega gửi'!N:N)</f>
        <v>#N/A</v>
      </c>
    </row>
    <row r="237" spans="1:34" ht="25.5" customHeight="1" x14ac:dyDescent="0.2">
      <c r="A237" s="54" t="s">
        <v>16300</v>
      </c>
      <c r="B237" s="54" t="s">
        <v>7238</v>
      </c>
      <c r="C237" s="55">
        <v>46028</v>
      </c>
      <c r="D237" s="54" t="s">
        <v>16867</v>
      </c>
      <c r="E237" s="55">
        <v>46030</v>
      </c>
      <c r="F237" s="54" t="s">
        <v>18976</v>
      </c>
      <c r="G237" s="54" t="s">
        <v>16868</v>
      </c>
      <c r="H237" s="56">
        <v>1822480</v>
      </c>
      <c r="I237" s="63">
        <v>0</v>
      </c>
      <c r="J237" s="56">
        <v>145798</v>
      </c>
      <c r="K237" s="56">
        <v>1968278</v>
      </c>
      <c r="L237" s="64" t="s">
        <v>17236</v>
      </c>
      <c r="M237" s="6">
        <v>46063</v>
      </c>
      <c r="O237" s="32">
        <f>IF(Table1[[#This Row],[Phân loại]]="Tồn đầu kỳ",Table1[[#This Row],[Tổng giá trị]],0)</f>
        <v>0</v>
      </c>
      <c r="P237" s="7">
        <f>IF(Table1[[#This Row],[Số còn phải thu ĐK]]&lt;&gt;0,0,IF(Table1[[#This Row],[Phân loại]]="Bán hàng",Table1[[#This Row],[Tổng giá trị]],-Table1[[#This Row],[Tổng giá trị]]))</f>
        <v>1968278</v>
      </c>
      <c r="Q237" s="32">
        <f t="shared" si="15"/>
        <v>1968278</v>
      </c>
      <c r="R237" s="7">
        <f>Table1[[#This Row],[Số còn phải thu ĐK]]+Table1[[#This Row],[Giá Trị HD sau CK]]-Table1[[#This Row],[Số tiền đã thu]]</f>
        <v>0</v>
      </c>
      <c r="S237" s="6">
        <f>IF(Table1[[#This Row],[Ngày hóa đơn]]&lt;&gt;"",Table1[[#This Row],[Ngày hóa đơn]],IF(Table1[[#This Row],[Ngày hạch toán]]&lt;&gt;"",Table1[[#This Row],[Ngày hạch toán]],""))</f>
        <v>46030</v>
      </c>
      <c r="T237" s="7"/>
      <c r="U237" s="6">
        <f>IF(Table1[[#This Row],[Ngày tính CN]]="","",S237+T237)</f>
        <v>46030</v>
      </c>
      <c r="V237" s="32">
        <f ca="1">IF(Table1[[#This Row],[Hạn thanh toán]]="","",IF((U237-NOW())&lt;0,0,(U237-NOW())))</f>
        <v>0</v>
      </c>
      <c r="W237" s="32"/>
      <c r="X237" s="32" t="str">
        <f t="shared" ca="1" si="16"/>
        <v/>
      </c>
      <c r="Y237" s="2" t="str">
        <f t="shared" si="17"/>
        <v>Đã thanh toán</v>
      </c>
      <c r="Z237" s="42">
        <f t="shared" si="18"/>
        <v>46030</v>
      </c>
      <c r="AA237" s="42">
        <f t="shared" si="19"/>
        <v>46063</v>
      </c>
      <c r="AD237" s="2" t="str">
        <f>VLOOKUP($A237,MA_KH!$A:$Q,MA_KH!O$1,0)</f>
        <v>MEGA</v>
      </c>
      <c r="AE237" s="2" t="str">
        <f>VLOOKUP($A237,MA_KH!$A:$Q,MA_KH!P$1,0)</f>
        <v>CÔNG TY TNHH MM MEGA MARKET (VIỆT NAM)</v>
      </c>
      <c r="AG237" s="2" t="str">
        <f>(Table1[[#This Row],[Số hóa đơn]])&amp;IF(OR(Table1[[#This Row],[Phân loại]]="Hàng trả",Table1[[#This Row],[Phân loại]]="Giảm công nợ"),-Table1[[#This Row],[Tổng giá trị]],Table1[[#This Row],[Tổng giá trị]])</f>
        <v>000013941968278</v>
      </c>
      <c r="AH237" s="6" t="e">
        <f>_xlfn.XLOOKUP(Table1[[#This Row],[Column1]],'Chi tiết tt Mega gửi'!P:P,'Chi tiết tt Mega gửi'!N:N)</f>
        <v>#N/A</v>
      </c>
    </row>
    <row r="238" spans="1:34" ht="25.5" customHeight="1" x14ac:dyDescent="0.2">
      <c r="A238" s="54" t="s">
        <v>16303</v>
      </c>
      <c r="B238" s="54" t="s">
        <v>102</v>
      </c>
      <c r="C238" s="55">
        <v>46028</v>
      </c>
      <c r="D238" s="54" t="s">
        <v>16869</v>
      </c>
      <c r="E238" s="55">
        <v>46034</v>
      </c>
      <c r="F238" s="54" t="s">
        <v>18977</v>
      </c>
      <c r="G238" s="54" t="s">
        <v>16871</v>
      </c>
      <c r="H238" s="56">
        <v>932890</v>
      </c>
      <c r="I238" s="63">
        <v>0</v>
      </c>
      <c r="J238" s="56">
        <v>74631</v>
      </c>
      <c r="K238" s="56">
        <v>1007521</v>
      </c>
      <c r="L238" s="64" t="s">
        <v>17236</v>
      </c>
      <c r="M238" s="6">
        <v>46063</v>
      </c>
      <c r="O238" s="32">
        <f>IF(Table1[[#This Row],[Phân loại]]="Tồn đầu kỳ",Table1[[#This Row],[Tổng giá trị]],0)</f>
        <v>0</v>
      </c>
      <c r="P238" s="7">
        <f>IF(Table1[[#This Row],[Số còn phải thu ĐK]]&lt;&gt;0,0,IF(Table1[[#This Row],[Phân loại]]="Bán hàng",Table1[[#This Row],[Tổng giá trị]],-Table1[[#This Row],[Tổng giá trị]]))</f>
        <v>1007521</v>
      </c>
      <c r="Q238" s="32">
        <f t="shared" si="15"/>
        <v>1007521</v>
      </c>
      <c r="R238" s="7">
        <f>Table1[[#This Row],[Số còn phải thu ĐK]]+Table1[[#This Row],[Giá Trị HD sau CK]]-Table1[[#This Row],[Số tiền đã thu]]</f>
        <v>0</v>
      </c>
      <c r="S238" s="6">
        <f>IF(Table1[[#This Row],[Ngày hóa đơn]]&lt;&gt;"",Table1[[#This Row],[Ngày hóa đơn]],IF(Table1[[#This Row],[Ngày hạch toán]]&lt;&gt;"",Table1[[#This Row],[Ngày hạch toán]],""))</f>
        <v>46034</v>
      </c>
      <c r="T238" s="7"/>
      <c r="U238" s="6">
        <f>IF(Table1[[#This Row],[Ngày tính CN]]="","",S238+T238)</f>
        <v>46034</v>
      </c>
      <c r="V238" s="32">
        <f ca="1">IF(Table1[[#This Row],[Hạn thanh toán]]="","",IF((U238-NOW())&lt;0,0,(U238-NOW())))</f>
        <v>0</v>
      </c>
      <c r="W238" s="32"/>
      <c r="X238" s="32" t="str">
        <f t="shared" ca="1" si="16"/>
        <v/>
      </c>
      <c r="Y238" s="2" t="str">
        <f t="shared" si="17"/>
        <v>Đã thanh toán</v>
      </c>
      <c r="Z238" s="42">
        <f t="shared" si="18"/>
        <v>46034</v>
      </c>
      <c r="AA238" s="42">
        <f t="shared" si="19"/>
        <v>46063</v>
      </c>
      <c r="AD238" s="2" t="str">
        <f>VLOOKUP($A238,MA_KH!$A:$Q,MA_KH!O$1,0)</f>
        <v>MEGA</v>
      </c>
      <c r="AE238" s="2" t="str">
        <f>VLOOKUP($A238,MA_KH!$A:$Q,MA_KH!P$1,0)</f>
        <v>CÔNG TY TNHH MM MEGA MARKET (VIỆT NAM)</v>
      </c>
      <c r="AG238" s="2" t="str">
        <f>(Table1[[#This Row],[Số hóa đơn]])&amp;IF(OR(Table1[[#This Row],[Phân loại]]="Hàng trả",Table1[[#This Row],[Phân loại]]="Giảm công nợ"),-Table1[[#This Row],[Tổng giá trị]],Table1[[#This Row],[Tổng giá trị]])</f>
        <v>000019551007521</v>
      </c>
      <c r="AH238" s="6" t="e">
        <f>_xlfn.XLOOKUP(Table1[[#This Row],[Column1]],'Chi tiết tt Mega gửi'!P:P,'Chi tiết tt Mega gửi'!N:N)</f>
        <v>#N/A</v>
      </c>
    </row>
    <row r="239" spans="1:34" ht="25.5" customHeight="1" x14ac:dyDescent="0.2">
      <c r="A239" s="54" t="s">
        <v>16303</v>
      </c>
      <c r="B239" s="54" t="s">
        <v>102</v>
      </c>
      <c r="C239" s="55">
        <v>46028</v>
      </c>
      <c r="D239" s="54" t="s">
        <v>16872</v>
      </c>
      <c r="E239" s="55">
        <v>46034</v>
      </c>
      <c r="F239" s="54" t="s">
        <v>18978</v>
      </c>
      <c r="G239" s="54" t="s">
        <v>16873</v>
      </c>
      <c r="H239" s="56">
        <v>1719535</v>
      </c>
      <c r="I239" s="63">
        <v>0</v>
      </c>
      <c r="J239" s="56">
        <v>137563</v>
      </c>
      <c r="K239" s="56">
        <v>1857098</v>
      </c>
      <c r="L239" s="64" t="s">
        <v>17236</v>
      </c>
      <c r="M239" s="6">
        <v>46063</v>
      </c>
      <c r="O239" s="32">
        <f>IF(Table1[[#This Row],[Phân loại]]="Tồn đầu kỳ",Table1[[#This Row],[Tổng giá trị]],0)</f>
        <v>0</v>
      </c>
      <c r="P239" s="7">
        <f>IF(Table1[[#This Row],[Số còn phải thu ĐK]]&lt;&gt;0,0,IF(Table1[[#This Row],[Phân loại]]="Bán hàng",Table1[[#This Row],[Tổng giá trị]],-Table1[[#This Row],[Tổng giá trị]]))</f>
        <v>1857098</v>
      </c>
      <c r="Q239" s="32">
        <f t="shared" si="15"/>
        <v>1857098</v>
      </c>
      <c r="R239" s="7">
        <f>Table1[[#This Row],[Số còn phải thu ĐK]]+Table1[[#This Row],[Giá Trị HD sau CK]]-Table1[[#This Row],[Số tiền đã thu]]</f>
        <v>0</v>
      </c>
      <c r="S239" s="6">
        <f>IF(Table1[[#This Row],[Ngày hóa đơn]]&lt;&gt;"",Table1[[#This Row],[Ngày hóa đơn]],IF(Table1[[#This Row],[Ngày hạch toán]]&lt;&gt;"",Table1[[#This Row],[Ngày hạch toán]],""))</f>
        <v>46034</v>
      </c>
      <c r="T239" s="7"/>
      <c r="U239" s="6">
        <f>IF(Table1[[#This Row],[Ngày tính CN]]="","",S239+T239)</f>
        <v>46034</v>
      </c>
      <c r="V239" s="32">
        <f ca="1">IF(Table1[[#This Row],[Hạn thanh toán]]="","",IF((U239-NOW())&lt;0,0,(U239-NOW())))</f>
        <v>0</v>
      </c>
      <c r="W239" s="32"/>
      <c r="X239" s="32" t="str">
        <f t="shared" ca="1" si="16"/>
        <v/>
      </c>
      <c r="Y239" s="2" t="str">
        <f t="shared" si="17"/>
        <v>Đã thanh toán</v>
      </c>
      <c r="Z239" s="42">
        <f t="shared" si="18"/>
        <v>46034</v>
      </c>
      <c r="AA239" s="42">
        <f t="shared" si="19"/>
        <v>46063</v>
      </c>
      <c r="AD239" s="2" t="str">
        <f>VLOOKUP($A239,MA_KH!$A:$Q,MA_KH!O$1,0)</f>
        <v>MEGA</v>
      </c>
      <c r="AE239" s="2" t="str">
        <f>VLOOKUP($A239,MA_KH!$A:$Q,MA_KH!P$1,0)</f>
        <v>CÔNG TY TNHH MM MEGA MARKET (VIỆT NAM)</v>
      </c>
      <c r="AG239" s="2" t="str">
        <f>(Table1[[#This Row],[Số hóa đơn]])&amp;IF(OR(Table1[[#This Row],[Phân loại]]="Hàng trả",Table1[[#This Row],[Phân loại]]="Giảm công nợ"),-Table1[[#This Row],[Tổng giá trị]],Table1[[#This Row],[Tổng giá trị]])</f>
        <v>000019561857098</v>
      </c>
      <c r="AH239" s="6" t="e">
        <f>_xlfn.XLOOKUP(Table1[[#This Row],[Column1]],'Chi tiết tt Mega gửi'!P:P,'Chi tiết tt Mega gửi'!N:N)</f>
        <v>#N/A</v>
      </c>
    </row>
    <row r="240" spans="1:34" ht="25.5" customHeight="1" x14ac:dyDescent="0.2">
      <c r="A240" s="54" t="s">
        <v>16303</v>
      </c>
      <c r="B240" s="54" t="s">
        <v>102</v>
      </c>
      <c r="C240" s="55">
        <v>46028</v>
      </c>
      <c r="D240" s="54" t="s">
        <v>16874</v>
      </c>
      <c r="E240" s="55">
        <v>46034</v>
      </c>
      <c r="F240" s="54" t="s">
        <v>18979</v>
      </c>
      <c r="G240" s="54" t="s">
        <v>16875</v>
      </c>
      <c r="H240" s="56">
        <v>911240</v>
      </c>
      <c r="I240" s="63">
        <v>0</v>
      </c>
      <c r="J240" s="56">
        <v>72899</v>
      </c>
      <c r="K240" s="56">
        <v>984139</v>
      </c>
      <c r="L240" s="64" t="s">
        <v>17236</v>
      </c>
      <c r="M240" s="6">
        <v>46063</v>
      </c>
      <c r="O240" s="32">
        <f>IF(Table1[[#This Row],[Phân loại]]="Tồn đầu kỳ",Table1[[#This Row],[Tổng giá trị]],0)</f>
        <v>0</v>
      </c>
      <c r="P240" s="7">
        <f>IF(Table1[[#This Row],[Số còn phải thu ĐK]]&lt;&gt;0,0,IF(Table1[[#This Row],[Phân loại]]="Bán hàng",Table1[[#This Row],[Tổng giá trị]],-Table1[[#This Row],[Tổng giá trị]]))</f>
        <v>984139</v>
      </c>
      <c r="Q240" s="32">
        <f t="shared" si="15"/>
        <v>984139</v>
      </c>
      <c r="R240" s="7">
        <f>Table1[[#This Row],[Số còn phải thu ĐK]]+Table1[[#This Row],[Giá Trị HD sau CK]]-Table1[[#This Row],[Số tiền đã thu]]</f>
        <v>0</v>
      </c>
      <c r="S240" s="6">
        <f>IF(Table1[[#This Row],[Ngày hóa đơn]]&lt;&gt;"",Table1[[#This Row],[Ngày hóa đơn]],IF(Table1[[#This Row],[Ngày hạch toán]]&lt;&gt;"",Table1[[#This Row],[Ngày hạch toán]],""))</f>
        <v>46034</v>
      </c>
      <c r="T240" s="7"/>
      <c r="U240" s="6">
        <f>IF(Table1[[#This Row],[Ngày tính CN]]="","",S240+T240)</f>
        <v>46034</v>
      </c>
      <c r="V240" s="32">
        <f ca="1">IF(Table1[[#This Row],[Hạn thanh toán]]="","",IF((U240-NOW())&lt;0,0,(U240-NOW())))</f>
        <v>0</v>
      </c>
      <c r="W240" s="32"/>
      <c r="X240" s="32" t="str">
        <f t="shared" ca="1" si="16"/>
        <v/>
      </c>
      <c r="Y240" s="2" t="str">
        <f t="shared" si="17"/>
        <v>Đã thanh toán</v>
      </c>
      <c r="Z240" s="42">
        <f t="shared" si="18"/>
        <v>46034</v>
      </c>
      <c r="AA240" s="42">
        <f t="shared" si="19"/>
        <v>46063</v>
      </c>
      <c r="AD240" s="2" t="str">
        <f>VLOOKUP($A240,MA_KH!$A:$Q,MA_KH!O$1,0)</f>
        <v>MEGA</v>
      </c>
      <c r="AE240" s="2" t="str">
        <f>VLOOKUP($A240,MA_KH!$A:$Q,MA_KH!P$1,0)</f>
        <v>CÔNG TY TNHH MM MEGA MARKET (VIỆT NAM)</v>
      </c>
      <c r="AG240" s="2" t="str">
        <f>(Table1[[#This Row],[Số hóa đơn]])&amp;IF(OR(Table1[[#This Row],[Phân loại]]="Hàng trả",Table1[[#This Row],[Phân loại]]="Giảm công nợ"),-Table1[[#This Row],[Tổng giá trị]],Table1[[#This Row],[Tổng giá trị]])</f>
        <v>00001957984139</v>
      </c>
      <c r="AH240" s="6" t="e">
        <f>_xlfn.XLOOKUP(Table1[[#This Row],[Column1]],'Chi tiết tt Mega gửi'!P:P,'Chi tiết tt Mega gửi'!N:N)</f>
        <v>#N/A</v>
      </c>
    </row>
    <row r="241" spans="1:34" ht="25.5" customHeight="1" x14ac:dyDescent="0.2">
      <c r="A241" s="54" t="s">
        <v>16303</v>
      </c>
      <c r="B241" s="54" t="s">
        <v>102</v>
      </c>
      <c r="C241" s="55">
        <v>46028</v>
      </c>
      <c r="D241" s="54" t="s">
        <v>16876</v>
      </c>
      <c r="E241" s="55">
        <v>46034</v>
      </c>
      <c r="F241" s="54" t="s">
        <v>18980</v>
      </c>
      <c r="G241" s="54" t="s">
        <v>16877</v>
      </c>
      <c r="H241" s="56">
        <v>501830</v>
      </c>
      <c r="I241" s="63">
        <v>0</v>
      </c>
      <c r="J241" s="56">
        <v>40146</v>
      </c>
      <c r="K241" s="56">
        <v>541976</v>
      </c>
      <c r="L241" s="64" t="s">
        <v>17236</v>
      </c>
      <c r="M241" s="6">
        <v>46063</v>
      </c>
      <c r="O241" s="32">
        <f>IF(Table1[[#This Row],[Phân loại]]="Tồn đầu kỳ",Table1[[#This Row],[Tổng giá trị]],0)</f>
        <v>0</v>
      </c>
      <c r="P241" s="7">
        <f>IF(Table1[[#This Row],[Số còn phải thu ĐK]]&lt;&gt;0,0,IF(Table1[[#This Row],[Phân loại]]="Bán hàng",Table1[[#This Row],[Tổng giá trị]],-Table1[[#This Row],[Tổng giá trị]]))</f>
        <v>541976</v>
      </c>
      <c r="Q241" s="32">
        <f t="shared" si="15"/>
        <v>541976</v>
      </c>
      <c r="R241" s="7">
        <f>Table1[[#This Row],[Số còn phải thu ĐK]]+Table1[[#This Row],[Giá Trị HD sau CK]]-Table1[[#This Row],[Số tiền đã thu]]</f>
        <v>0</v>
      </c>
      <c r="S241" s="6">
        <f>IF(Table1[[#This Row],[Ngày hóa đơn]]&lt;&gt;"",Table1[[#This Row],[Ngày hóa đơn]],IF(Table1[[#This Row],[Ngày hạch toán]]&lt;&gt;"",Table1[[#This Row],[Ngày hạch toán]],""))</f>
        <v>46034</v>
      </c>
      <c r="T241" s="7"/>
      <c r="U241" s="6">
        <f>IF(Table1[[#This Row],[Ngày tính CN]]="","",S241+T241)</f>
        <v>46034</v>
      </c>
      <c r="V241" s="32">
        <f ca="1">IF(Table1[[#This Row],[Hạn thanh toán]]="","",IF((U241-NOW())&lt;0,0,(U241-NOW())))</f>
        <v>0</v>
      </c>
      <c r="W241" s="32"/>
      <c r="X241" s="32" t="str">
        <f t="shared" ca="1" si="16"/>
        <v/>
      </c>
      <c r="Y241" s="2" t="str">
        <f t="shared" si="17"/>
        <v>Đã thanh toán</v>
      </c>
      <c r="Z241" s="42">
        <f t="shared" si="18"/>
        <v>46034</v>
      </c>
      <c r="AA241" s="42">
        <f t="shared" si="19"/>
        <v>46063</v>
      </c>
      <c r="AD241" s="2" t="str">
        <f>VLOOKUP($A241,MA_KH!$A:$Q,MA_KH!O$1,0)</f>
        <v>MEGA</v>
      </c>
      <c r="AE241" s="2" t="str">
        <f>VLOOKUP($A241,MA_KH!$A:$Q,MA_KH!P$1,0)</f>
        <v>CÔNG TY TNHH MM MEGA MARKET (VIỆT NAM)</v>
      </c>
      <c r="AG241" s="2" t="str">
        <f>(Table1[[#This Row],[Số hóa đơn]])&amp;IF(OR(Table1[[#This Row],[Phân loại]]="Hàng trả",Table1[[#This Row],[Phân loại]]="Giảm công nợ"),-Table1[[#This Row],[Tổng giá trị]],Table1[[#This Row],[Tổng giá trị]])</f>
        <v>00001958541976</v>
      </c>
      <c r="AH241" s="6" t="e">
        <f>_xlfn.XLOOKUP(Table1[[#This Row],[Column1]],'Chi tiết tt Mega gửi'!P:P,'Chi tiết tt Mega gửi'!N:N)</f>
        <v>#N/A</v>
      </c>
    </row>
    <row r="242" spans="1:34" ht="25.5" customHeight="1" x14ac:dyDescent="0.2">
      <c r="A242" s="54" t="s">
        <v>16303</v>
      </c>
      <c r="B242" s="54" t="s">
        <v>102</v>
      </c>
      <c r="C242" s="55">
        <v>46028</v>
      </c>
      <c r="D242" s="54" t="s">
        <v>16878</v>
      </c>
      <c r="E242" s="55">
        <v>46034</v>
      </c>
      <c r="F242" s="54" t="s">
        <v>18981</v>
      </c>
      <c r="G242" s="54" t="s">
        <v>16879</v>
      </c>
      <c r="H242" s="56">
        <v>20241200</v>
      </c>
      <c r="I242" s="63">
        <v>0</v>
      </c>
      <c r="J242" s="56">
        <v>1619296</v>
      </c>
      <c r="K242" s="56">
        <v>21860496</v>
      </c>
      <c r="L242" s="64" t="s">
        <v>17236</v>
      </c>
      <c r="M242" s="6">
        <v>46063</v>
      </c>
      <c r="O242" s="32">
        <f>IF(Table1[[#This Row],[Phân loại]]="Tồn đầu kỳ",Table1[[#This Row],[Tổng giá trị]],0)</f>
        <v>0</v>
      </c>
      <c r="P242" s="7">
        <f>IF(Table1[[#This Row],[Số còn phải thu ĐK]]&lt;&gt;0,0,IF(Table1[[#This Row],[Phân loại]]="Bán hàng",Table1[[#This Row],[Tổng giá trị]],-Table1[[#This Row],[Tổng giá trị]]))</f>
        <v>21860496</v>
      </c>
      <c r="Q242" s="32">
        <f t="shared" si="15"/>
        <v>21860496</v>
      </c>
      <c r="R242" s="7">
        <f>Table1[[#This Row],[Số còn phải thu ĐK]]+Table1[[#This Row],[Giá Trị HD sau CK]]-Table1[[#This Row],[Số tiền đã thu]]</f>
        <v>0</v>
      </c>
      <c r="S242" s="6">
        <f>IF(Table1[[#This Row],[Ngày hóa đơn]]&lt;&gt;"",Table1[[#This Row],[Ngày hóa đơn]],IF(Table1[[#This Row],[Ngày hạch toán]]&lt;&gt;"",Table1[[#This Row],[Ngày hạch toán]],""))</f>
        <v>46034</v>
      </c>
      <c r="T242" s="7"/>
      <c r="U242" s="6">
        <f>IF(Table1[[#This Row],[Ngày tính CN]]="","",S242+T242)</f>
        <v>46034</v>
      </c>
      <c r="V242" s="32">
        <f ca="1">IF(Table1[[#This Row],[Hạn thanh toán]]="","",IF((U242-NOW())&lt;0,0,(U242-NOW())))</f>
        <v>0</v>
      </c>
      <c r="W242" s="32"/>
      <c r="X242" s="32" t="str">
        <f t="shared" ca="1" si="16"/>
        <v/>
      </c>
      <c r="Y242" s="2" t="str">
        <f t="shared" si="17"/>
        <v>Đã thanh toán</v>
      </c>
      <c r="Z242" s="42">
        <f t="shared" si="18"/>
        <v>46034</v>
      </c>
      <c r="AA242" s="42">
        <f t="shared" si="19"/>
        <v>46063</v>
      </c>
      <c r="AD242" s="2" t="str">
        <f>VLOOKUP($A242,MA_KH!$A:$Q,MA_KH!O$1,0)</f>
        <v>MEGA</v>
      </c>
      <c r="AE242" s="2" t="str">
        <f>VLOOKUP($A242,MA_KH!$A:$Q,MA_KH!P$1,0)</f>
        <v>CÔNG TY TNHH MM MEGA MARKET (VIỆT NAM)</v>
      </c>
      <c r="AG242" s="2" t="str">
        <f>(Table1[[#This Row],[Số hóa đơn]])&amp;IF(OR(Table1[[#This Row],[Phân loại]]="Hàng trả",Table1[[#This Row],[Phân loại]]="Giảm công nợ"),-Table1[[#This Row],[Tổng giá trị]],Table1[[#This Row],[Tổng giá trị]])</f>
        <v>0000195921860496</v>
      </c>
      <c r="AH242" s="6" t="e">
        <f>_xlfn.XLOOKUP(Table1[[#This Row],[Column1]],'Chi tiết tt Mega gửi'!P:P,'Chi tiết tt Mega gửi'!N:N)</f>
        <v>#N/A</v>
      </c>
    </row>
    <row r="243" spans="1:34" ht="25.5" customHeight="1" x14ac:dyDescent="0.2">
      <c r="A243" s="54" t="s">
        <v>16303</v>
      </c>
      <c r="B243" s="54" t="s">
        <v>102</v>
      </c>
      <c r="C243" s="55">
        <v>46028</v>
      </c>
      <c r="D243" s="54" t="s">
        <v>16880</v>
      </c>
      <c r="E243" s="55">
        <v>46034</v>
      </c>
      <c r="F243" s="54" t="s">
        <v>18982</v>
      </c>
      <c r="G243" s="54" t="s">
        <v>16881</v>
      </c>
      <c r="H243" s="56">
        <v>932890</v>
      </c>
      <c r="I243" s="63">
        <v>0</v>
      </c>
      <c r="J243" s="56">
        <v>74631</v>
      </c>
      <c r="K243" s="56">
        <v>1007521</v>
      </c>
      <c r="L243" s="64" t="s">
        <v>17236</v>
      </c>
      <c r="M243" s="6">
        <v>46063</v>
      </c>
      <c r="O243" s="32">
        <f>IF(Table1[[#This Row],[Phân loại]]="Tồn đầu kỳ",Table1[[#This Row],[Tổng giá trị]],0)</f>
        <v>0</v>
      </c>
      <c r="P243" s="7">
        <f>IF(Table1[[#This Row],[Số còn phải thu ĐK]]&lt;&gt;0,0,IF(Table1[[#This Row],[Phân loại]]="Bán hàng",Table1[[#This Row],[Tổng giá trị]],-Table1[[#This Row],[Tổng giá trị]]))</f>
        <v>1007521</v>
      </c>
      <c r="Q243" s="32">
        <f t="shared" si="15"/>
        <v>1007521</v>
      </c>
      <c r="R243" s="7">
        <f>Table1[[#This Row],[Số còn phải thu ĐK]]+Table1[[#This Row],[Giá Trị HD sau CK]]-Table1[[#This Row],[Số tiền đã thu]]</f>
        <v>0</v>
      </c>
      <c r="S243" s="6">
        <f>IF(Table1[[#This Row],[Ngày hóa đơn]]&lt;&gt;"",Table1[[#This Row],[Ngày hóa đơn]],IF(Table1[[#This Row],[Ngày hạch toán]]&lt;&gt;"",Table1[[#This Row],[Ngày hạch toán]],""))</f>
        <v>46034</v>
      </c>
      <c r="T243" s="7"/>
      <c r="U243" s="6">
        <f>IF(Table1[[#This Row],[Ngày tính CN]]="","",S243+T243)</f>
        <v>46034</v>
      </c>
      <c r="V243" s="32">
        <f ca="1">IF(Table1[[#This Row],[Hạn thanh toán]]="","",IF((U243-NOW())&lt;0,0,(U243-NOW())))</f>
        <v>0</v>
      </c>
      <c r="W243" s="32"/>
      <c r="X243" s="32" t="str">
        <f t="shared" ca="1" si="16"/>
        <v/>
      </c>
      <c r="Y243" s="2" t="str">
        <f t="shared" si="17"/>
        <v>Đã thanh toán</v>
      </c>
      <c r="Z243" s="42">
        <f t="shared" si="18"/>
        <v>46034</v>
      </c>
      <c r="AA243" s="42">
        <f t="shared" si="19"/>
        <v>46063</v>
      </c>
      <c r="AD243" s="2" t="str">
        <f>VLOOKUP($A243,MA_KH!$A:$Q,MA_KH!O$1,0)</f>
        <v>MEGA</v>
      </c>
      <c r="AE243" s="2" t="str">
        <f>VLOOKUP($A243,MA_KH!$A:$Q,MA_KH!P$1,0)</f>
        <v>CÔNG TY TNHH MM MEGA MARKET (VIỆT NAM)</v>
      </c>
      <c r="AG243" s="2" t="str">
        <f>(Table1[[#This Row],[Số hóa đơn]])&amp;IF(OR(Table1[[#This Row],[Phân loại]]="Hàng trả",Table1[[#This Row],[Phân loại]]="Giảm công nợ"),-Table1[[#This Row],[Tổng giá trị]],Table1[[#This Row],[Tổng giá trị]])</f>
        <v>000019601007521</v>
      </c>
      <c r="AH243" s="6" t="e">
        <f>_xlfn.XLOOKUP(Table1[[#This Row],[Column1]],'Chi tiết tt Mega gửi'!P:P,'Chi tiết tt Mega gửi'!N:N)</f>
        <v>#N/A</v>
      </c>
    </row>
    <row r="244" spans="1:34" ht="25.5" customHeight="1" x14ac:dyDescent="0.2">
      <c r="A244" s="54" t="s">
        <v>16309</v>
      </c>
      <c r="B244" s="54" t="s">
        <v>255</v>
      </c>
      <c r="C244" s="55">
        <v>46029</v>
      </c>
      <c r="D244" s="54" t="s">
        <v>16883</v>
      </c>
      <c r="E244" s="55">
        <v>46029</v>
      </c>
      <c r="F244" s="54">
        <v>2</v>
      </c>
      <c r="G244" s="54" t="s">
        <v>16884</v>
      </c>
      <c r="H244" s="56">
        <v>1248327</v>
      </c>
      <c r="I244" s="63">
        <v>0</v>
      </c>
      <c r="J244" s="56">
        <v>99866</v>
      </c>
      <c r="K244" s="56">
        <v>1348193</v>
      </c>
      <c r="L244" s="64" t="s">
        <v>17238</v>
      </c>
      <c r="M244" s="6">
        <v>46034</v>
      </c>
      <c r="O244" s="32">
        <f>IF(Table1[[#This Row],[Phân loại]]="Tồn đầu kỳ",Table1[[#This Row],[Tổng giá trị]],0)</f>
        <v>0</v>
      </c>
      <c r="P244" s="7">
        <f>IF(Table1[[#This Row],[Số còn phải thu ĐK]]&lt;&gt;0,0,IF(Table1[[#This Row],[Phân loại]]="Bán hàng",Table1[[#This Row],[Tổng giá trị]],-Table1[[#This Row],[Tổng giá trị]]))</f>
        <v>-1348193</v>
      </c>
      <c r="Q244" s="32">
        <f t="shared" si="15"/>
        <v>-1348193</v>
      </c>
      <c r="R244" s="7">
        <f>Table1[[#This Row],[Số còn phải thu ĐK]]+Table1[[#This Row],[Giá Trị HD sau CK]]-Table1[[#This Row],[Số tiền đã thu]]</f>
        <v>0</v>
      </c>
      <c r="S244" s="6">
        <f>IF(Table1[[#This Row],[Ngày hóa đơn]]&lt;&gt;"",Table1[[#This Row],[Ngày hóa đơn]],IF(Table1[[#This Row],[Ngày hạch toán]]&lt;&gt;"",Table1[[#This Row],[Ngày hạch toán]],""))</f>
        <v>46029</v>
      </c>
      <c r="T244" s="7"/>
      <c r="U244" s="6">
        <f>IF(Table1[[#This Row],[Ngày tính CN]]="","",S244+T244)</f>
        <v>46029</v>
      </c>
      <c r="V244" s="32">
        <f ca="1">IF(Table1[[#This Row],[Hạn thanh toán]]="","",IF((U244-NOW())&lt;0,0,(U244-NOW())))</f>
        <v>0</v>
      </c>
      <c r="W244" s="32"/>
      <c r="X244" s="32" t="str">
        <f t="shared" ca="1" si="16"/>
        <v/>
      </c>
      <c r="Y244" s="2" t="str">
        <f t="shared" si="17"/>
        <v>Đã thanh toán</v>
      </c>
      <c r="Z244" s="42">
        <f t="shared" si="18"/>
        <v>46029</v>
      </c>
      <c r="AA244" s="42">
        <f t="shared" si="19"/>
        <v>46034</v>
      </c>
      <c r="AD244" s="2" t="str">
        <f>VLOOKUP($A244,MA_KH!$A:$Q,MA_KH!O$1,0)</f>
        <v>MEGA</v>
      </c>
      <c r="AE244" s="2" t="str">
        <f>VLOOKUP($A244,MA_KH!$A:$Q,MA_KH!P$1,0)</f>
        <v>CÔNG TY TNHH MM MEGA MARKET (VIỆT NAM)</v>
      </c>
      <c r="AG244" s="2" t="str">
        <f>(Table1[[#This Row],[Số hóa đơn]])&amp;IF(OR(Table1[[#This Row],[Phân loại]]="Hàng trả",Table1[[#This Row],[Phân loại]]="Giảm công nợ"),-Table1[[#This Row],[Tổng giá trị]],Table1[[#This Row],[Tổng giá trị]])</f>
        <v>2-1348193</v>
      </c>
      <c r="AH244" s="6">
        <f>_xlfn.XLOOKUP(Table1[[#This Row],[Column1]],'Chi tiết tt Mega gửi'!P:P,'Chi tiết tt Mega gửi'!N:N)</f>
        <v>46034</v>
      </c>
    </row>
    <row r="245" spans="1:34" ht="25.5" customHeight="1" x14ac:dyDescent="0.2">
      <c r="A245" s="54" t="s">
        <v>16308</v>
      </c>
      <c r="B245" s="54" t="s">
        <v>194</v>
      </c>
      <c r="C245" s="55">
        <v>46029</v>
      </c>
      <c r="D245" s="54" t="s">
        <v>16885</v>
      </c>
      <c r="E245" s="55">
        <v>46029</v>
      </c>
      <c r="F245" s="54">
        <v>5</v>
      </c>
      <c r="G245" s="54" t="s">
        <v>16886</v>
      </c>
      <c r="H245" s="56">
        <v>8255789</v>
      </c>
      <c r="I245" s="63">
        <v>0</v>
      </c>
      <c r="J245" s="56">
        <v>660463</v>
      </c>
      <c r="K245" s="56">
        <v>8916252</v>
      </c>
      <c r="L245" s="64" t="s">
        <v>17238</v>
      </c>
      <c r="M245" s="6">
        <v>46034</v>
      </c>
      <c r="O245" s="32">
        <f>IF(Table1[[#This Row],[Phân loại]]="Tồn đầu kỳ",Table1[[#This Row],[Tổng giá trị]],0)</f>
        <v>0</v>
      </c>
      <c r="P245" s="7">
        <f>IF(Table1[[#This Row],[Số còn phải thu ĐK]]&lt;&gt;0,0,IF(Table1[[#This Row],[Phân loại]]="Bán hàng",Table1[[#This Row],[Tổng giá trị]],-Table1[[#This Row],[Tổng giá trị]]))</f>
        <v>-8916252</v>
      </c>
      <c r="Q245" s="32">
        <f t="shared" si="15"/>
        <v>-8916252</v>
      </c>
      <c r="R245" s="7">
        <f>Table1[[#This Row],[Số còn phải thu ĐK]]+Table1[[#This Row],[Giá Trị HD sau CK]]-Table1[[#This Row],[Số tiền đã thu]]</f>
        <v>0</v>
      </c>
      <c r="S245" s="6">
        <f>IF(Table1[[#This Row],[Ngày hóa đơn]]&lt;&gt;"",Table1[[#This Row],[Ngày hóa đơn]],IF(Table1[[#This Row],[Ngày hạch toán]]&lt;&gt;"",Table1[[#This Row],[Ngày hạch toán]],""))</f>
        <v>46029</v>
      </c>
      <c r="T245" s="7"/>
      <c r="U245" s="6">
        <f>IF(Table1[[#This Row],[Ngày tính CN]]="","",S245+T245)</f>
        <v>46029</v>
      </c>
      <c r="V245" s="32">
        <f ca="1">IF(Table1[[#This Row],[Hạn thanh toán]]="","",IF((U245-NOW())&lt;0,0,(U245-NOW())))</f>
        <v>0</v>
      </c>
      <c r="W245" s="32"/>
      <c r="X245" s="32" t="str">
        <f t="shared" ca="1" si="16"/>
        <v/>
      </c>
      <c r="Y245" s="2" t="str">
        <f t="shared" si="17"/>
        <v>Đã thanh toán</v>
      </c>
      <c r="Z245" s="42">
        <f t="shared" si="18"/>
        <v>46029</v>
      </c>
      <c r="AA245" s="42">
        <f t="shared" si="19"/>
        <v>46034</v>
      </c>
      <c r="AD245" s="2" t="str">
        <f>VLOOKUP($A245,MA_KH!$A:$Q,MA_KH!O$1,0)</f>
        <v>MEGA</v>
      </c>
      <c r="AE245" s="2" t="str">
        <f>VLOOKUP($A245,MA_KH!$A:$Q,MA_KH!P$1,0)</f>
        <v>CÔNG TY TNHH MM MEGA MARKET (VIỆT NAM)</v>
      </c>
      <c r="AG245" s="2" t="str">
        <f>(Table1[[#This Row],[Số hóa đơn]])&amp;IF(OR(Table1[[#This Row],[Phân loại]]="Hàng trả",Table1[[#This Row],[Phân loại]]="Giảm công nợ"),-Table1[[#This Row],[Tổng giá trị]],Table1[[#This Row],[Tổng giá trị]])</f>
        <v>5-8916252</v>
      </c>
      <c r="AH245" s="6">
        <f>_xlfn.XLOOKUP(Table1[[#This Row],[Column1]],'Chi tiết tt Mega gửi'!P:P,'Chi tiết tt Mega gửi'!N:N)</f>
        <v>46034</v>
      </c>
    </row>
    <row r="246" spans="1:34" ht="25.5" customHeight="1" x14ac:dyDescent="0.2">
      <c r="A246" s="54" t="s">
        <v>101</v>
      </c>
      <c r="B246" s="54" t="s">
        <v>102</v>
      </c>
      <c r="C246" s="55">
        <v>46030</v>
      </c>
      <c r="D246" s="54" t="s">
        <v>14955</v>
      </c>
      <c r="E246" s="55">
        <v>46030</v>
      </c>
      <c r="F246" s="54" t="s">
        <v>18949</v>
      </c>
      <c r="G246" s="54" t="s">
        <v>14956</v>
      </c>
      <c r="H246" s="56">
        <v>1116060</v>
      </c>
      <c r="I246" s="108">
        <v>0</v>
      </c>
      <c r="J246" s="56">
        <v>89285</v>
      </c>
      <c r="K246" s="56">
        <v>1205345</v>
      </c>
      <c r="L246" s="64" t="s">
        <v>17236</v>
      </c>
      <c r="M246" s="6">
        <v>46063</v>
      </c>
      <c r="O246" s="32">
        <f>IF(Table1[[#This Row],[Phân loại]]="Tồn đầu kỳ",Table1[[#This Row],[Tổng giá trị]],0)</f>
        <v>0</v>
      </c>
      <c r="P246" s="7">
        <f>IF(Table1[[#This Row],[Số còn phải thu ĐK]]&lt;&gt;0,0,IF(Table1[[#This Row],[Phân loại]]="Bán hàng",Table1[[#This Row],[Tổng giá trị]],-Table1[[#This Row],[Tổng giá trị]]))</f>
        <v>1205345</v>
      </c>
      <c r="Q246" s="32">
        <f t="shared" si="15"/>
        <v>1205345</v>
      </c>
      <c r="R246" s="7">
        <f>Table1[[#This Row],[Số còn phải thu ĐK]]+Table1[[#This Row],[Giá Trị HD sau CK]]-Table1[[#This Row],[Số tiền đã thu]]</f>
        <v>0</v>
      </c>
      <c r="S246" s="6">
        <f>IF(Table1[[#This Row],[Ngày hóa đơn]]&lt;&gt;"",Table1[[#This Row],[Ngày hóa đơn]],IF(Table1[[#This Row],[Ngày hạch toán]]&lt;&gt;"",Table1[[#This Row],[Ngày hạch toán]],""))</f>
        <v>46030</v>
      </c>
      <c r="T246" s="7"/>
      <c r="U246" s="6">
        <f>IF(Table1[[#This Row],[Ngày tính CN]]="","",S246+T246)</f>
        <v>46030</v>
      </c>
      <c r="V246" s="32">
        <f ca="1">IF(Table1[[#This Row],[Hạn thanh toán]]="","",IF((U246-NOW())&lt;0,0,(U246-NOW())))</f>
        <v>0</v>
      </c>
      <c r="W246" s="32"/>
      <c r="X246" s="32" t="str">
        <f t="shared" ca="1" si="16"/>
        <v/>
      </c>
      <c r="Y246" s="2" t="str">
        <f t="shared" si="17"/>
        <v>Đã thanh toán</v>
      </c>
      <c r="Z246" s="42">
        <f t="shared" si="18"/>
        <v>46030</v>
      </c>
      <c r="AA246" s="42">
        <f t="shared" si="19"/>
        <v>46063</v>
      </c>
      <c r="AD246" s="2" t="str">
        <f>VLOOKUP($A246,MA_KH!$A:$Q,MA_KH!O$1,0)</f>
        <v>MEGA</v>
      </c>
      <c r="AE246" s="2" t="str">
        <f>VLOOKUP($A246,MA_KH!$A:$Q,MA_KH!P$1,0)</f>
        <v>CÔNG TY TNHH MM MEGA MARKET (VIỆT NAM)</v>
      </c>
      <c r="AG246" s="2" t="str">
        <f>(Table1[[#This Row],[Số hóa đơn]])&amp;IF(OR(Table1[[#This Row],[Phân loại]]="Hàng trả",Table1[[#This Row],[Phân loại]]="Giảm công nợ"),-Table1[[#This Row],[Tổng giá trị]],Table1[[#This Row],[Tổng giá trị]])</f>
        <v>000000171205345</v>
      </c>
      <c r="AH246" s="6" t="e">
        <f>_xlfn.XLOOKUP(Table1[[#This Row],[Column1]],'Chi tiết tt Mega gửi'!P:P,'Chi tiết tt Mega gửi'!N:N)</f>
        <v>#N/A</v>
      </c>
    </row>
    <row r="247" spans="1:34" ht="25.5" customHeight="1" x14ac:dyDescent="0.2">
      <c r="A247" s="54" t="s">
        <v>101</v>
      </c>
      <c r="B247" s="54" t="s">
        <v>102</v>
      </c>
      <c r="C247" s="55">
        <v>46030</v>
      </c>
      <c r="D247" s="54" t="s">
        <v>14957</v>
      </c>
      <c r="E247" s="55">
        <v>46030</v>
      </c>
      <c r="F247" s="54" t="s">
        <v>18950</v>
      </c>
      <c r="G247" s="54" t="s">
        <v>14958</v>
      </c>
      <c r="H247" s="56">
        <v>7463120</v>
      </c>
      <c r="I247" s="108">
        <v>0</v>
      </c>
      <c r="J247" s="56">
        <v>597050</v>
      </c>
      <c r="K247" s="56">
        <v>8060170</v>
      </c>
      <c r="L247" s="64" t="s">
        <v>17236</v>
      </c>
      <c r="M247" s="6">
        <v>46063</v>
      </c>
      <c r="O247" s="32">
        <f>IF(Table1[[#This Row],[Phân loại]]="Tồn đầu kỳ",Table1[[#This Row],[Tổng giá trị]],0)</f>
        <v>0</v>
      </c>
      <c r="P247" s="7">
        <f>IF(Table1[[#This Row],[Số còn phải thu ĐK]]&lt;&gt;0,0,IF(Table1[[#This Row],[Phân loại]]="Bán hàng",Table1[[#This Row],[Tổng giá trị]],-Table1[[#This Row],[Tổng giá trị]]))</f>
        <v>8060170</v>
      </c>
      <c r="Q247" s="32">
        <f t="shared" si="15"/>
        <v>8060170</v>
      </c>
      <c r="R247" s="7">
        <f>Table1[[#This Row],[Số còn phải thu ĐK]]+Table1[[#This Row],[Giá Trị HD sau CK]]-Table1[[#This Row],[Số tiền đã thu]]</f>
        <v>0</v>
      </c>
      <c r="S247" s="6">
        <f>IF(Table1[[#This Row],[Ngày hóa đơn]]&lt;&gt;"",Table1[[#This Row],[Ngày hóa đơn]],IF(Table1[[#This Row],[Ngày hạch toán]]&lt;&gt;"",Table1[[#This Row],[Ngày hạch toán]],""))</f>
        <v>46030</v>
      </c>
      <c r="T247" s="7"/>
      <c r="U247" s="6">
        <f>IF(Table1[[#This Row],[Ngày tính CN]]="","",S247+T247)</f>
        <v>46030</v>
      </c>
      <c r="V247" s="32">
        <f ca="1">IF(Table1[[#This Row],[Hạn thanh toán]]="","",IF((U247-NOW())&lt;0,0,(U247-NOW())))</f>
        <v>0</v>
      </c>
      <c r="W247" s="32"/>
      <c r="X247" s="32" t="str">
        <f t="shared" ca="1" si="16"/>
        <v/>
      </c>
      <c r="Y247" s="2" t="str">
        <f t="shared" si="17"/>
        <v>Đã thanh toán</v>
      </c>
      <c r="Z247" s="42">
        <f t="shared" si="18"/>
        <v>46030</v>
      </c>
      <c r="AA247" s="42">
        <f t="shared" si="19"/>
        <v>46063</v>
      </c>
      <c r="AD247" s="2" t="str">
        <f>VLOOKUP($A247,MA_KH!$A:$Q,MA_KH!O$1,0)</f>
        <v>MEGA</v>
      </c>
      <c r="AE247" s="2" t="str">
        <f>VLOOKUP($A247,MA_KH!$A:$Q,MA_KH!P$1,0)</f>
        <v>CÔNG TY TNHH MM MEGA MARKET (VIỆT NAM)</v>
      </c>
      <c r="AG247" s="2" t="str">
        <f>(Table1[[#This Row],[Số hóa đơn]])&amp;IF(OR(Table1[[#This Row],[Phân loại]]="Hàng trả",Table1[[#This Row],[Phân loại]]="Giảm công nợ"),-Table1[[#This Row],[Tổng giá trị]],Table1[[#This Row],[Tổng giá trị]])</f>
        <v>000013468060170</v>
      </c>
      <c r="AH247" s="6" t="e">
        <f>_xlfn.XLOOKUP(Table1[[#This Row],[Column1]],'Chi tiết tt Mega gửi'!P:P,'Chi tiết tt Mega gửi'!N:N)</f>
        <v>#N/A</v>
      </c>
    </row>
    <row r="248" spans="1:34" ht="25.5" customHeight="1" x14ac:dyDescent="0.2">
      <c r="A248" s="54" t="s">
        <v>101</v>
      </c>
      <c r="B248" s="54" t="s">
        <v>102</v>
      </c>
      <c r="C248" s="55">
        <v>46030</v>
      </c>
      <c r="D248" s="54" t="s">
        <v>14959</v>
      </c>
      <c r="E248" s="55">
        <v>46030</v>
      </c>
      <c r="F248" s="54" t="s">
        <v>18951</v>
      </c>
      <c r="G248" s="54" t="s">
        <v>14960</v>
      </c>
      <c r="H248" s="56">
        <v>3892430</v>
      </c>
      <c r="I248" s="108">
        <v>0</v>
      </c>
      <c r="J248" s="56">
        <v>311394</v>
      </c>
      <c r="K248" s="56">
        <v>4203824</v>
      </c>
      <c r="L248" s="64" t="s">
        <v>17236</v>
      </c>
      <c r="M248" s="6">
        <v>46063</v>
      </c>
      <c r="O248" s="32">
        <f>IF(Table1[[#This Row],[Phân loại]]="Tồn đầu kỳ",Table1[[#This Row],[Tổng giá trị]],0)</f>
        <v>0</v>
      </c>
      <c r="P248" s="7">
        <f>IF(Table1[[#This Row],[Số còn phải thu ĐK]]&lt;&gt;0,0,IF(Table1[[#This Row],[Phân loại]]="Bán hàng",Table1[[#This Row],[Tổng giá trị]],-Table1[[#This Row],[Tổng giá trị]]))</f>
        <v>4203824</v>
      </c>
      <c r="Q248" s="32">
        <f t="shared" si="15"/>
        <v>4203824</v>
      </c>
      <c r="R248" s="7">
        <f>Table1[[#This Row],[Số còn phải thu ĐK]]+Table1[[#This Row],[Giá Trị HD sau CK]]-Table1[[#This Row],[Số tiền đã thu]]</f>
        <v>0</v>
      </c>
      <c r="S248" s="6">
        <f>IF(Table1[[#This Row],[Ngày hóa đơn]]&lt;&gt;"",Table1[[#This Row],[Ngày hóa đơn]],IF(Table1[[#This Row],[Ngày hạch toán]]&lt;&gt;"",Table1[[#This Row],[Ngày hạch toán]],""))</f>
        <v>46030</v>
      </c>
      <c r="T248" s="7"/>
      <c r="U248" s="6">
        <f>IF(Table1[[#This Row],[Ngày tính CN]]="","",S248+T248)</f>
        <v>46030</v>
      </c>
      <c r="V248" s="32">
        <f ca="1">IF(Table1[[#This Row],[Hạn thanh toán]]="","",IF((U248-NOW())&lt;0,0,(U248-NOW())))</f>
        <v>0</v>
      </c>
      <c r="W248" s="32"/>
      <c r="X248" s="32" t="str">
        <f t="shared" ca="1" si="16"/>
        <v/>
      </c>
      <c r="Y248" s="2" t="str">
        <f t="shared" si="17"/>
        <v>Đã thanh toán</v>
      </c>
      <c r="Z248" s="42">
        <f t="shared" si="18"/>
        <v>46030</v>
      </c>
      <c r="AA248" s="42">
        <f t="shared" si="19"/>
        <v>46063</v>
      </c>
      <c r="AD248" s="2" t="str">
        <f>VLOOKUP($A248,MA_KH!$A:$Q,MA_KH!O$1,0)</f>
        <v>MEGA</v>
      </c>
      <c r="AE248" s="2" t="str">
        <f>VLOOKUP($A248,MA_KH!$A:$Q,MA_KH!P$1,0)</f>
        <v>CÔNG TY TNHH MM MEGA MARKET (VIỆT NAM)</v>
      </c>
      <c r="AG248" s="2" t="str">
        <f>(Table1[[#This Row],[Số hóa đơn]])&amp;IF(OR(Table1[[#This Row],[Phân loại]]="Hàng trả",Table1[[#This Row],[Phân loại]]="Giảm công nợ"),-Table1[[#This Row],[Tổng giá trị]],Table1[[#This Row],[Tổng giá trị]])</f>
        <v>000013474203824</v>
      </c>
      <c r="AH248" s="6" t="e">
        <f>_xlfn.XLOOKUP(Table1[[#This Row],[Column1]],'Chi tiết tt Mega gửi'!P:P,'Chi tiết tt Mega gửi'!N:N)</f>
        <v>#N/A</v>
      </c>
    </row>
    <row r="249" spans="1:34" ht="25.5" customHeight="1" x14ac:dyDescent="0.2">
      <c r="A249" s="54" t="s">
        <v>101</v>
      </c>
      <c r="B249" s="54" t="s">
        <v>102</v>
      </c>
      <c r="C249" s="55">
        <v>46030</v>
      </c>
      <c r="D249" s="54" t="s">
        <v>14961</v>
      </c>
      <c r="E249" s="55">
        <v>46030</v>
      </c>
      <c r="F249" s="54" t="s">
        <v>18952</v>
      </c>
      <c r="G249" s="54" t="s">
        <v>14962</v>
      </c>
      <c r="H249" s="56">
        <v>100366</v>
      </c>
      <c r="I249" s="108">
        <v>0</v>
      </c>
      <c r="J249" s="56">
        <v>8029</v>
      </c>
      <c r="K249" s="56">
        <v>108395</v>
      </c>
      <c r="L249" s="64" t="s">
        <v>17236</v>
      </c>
      <c r="M249" s="6">
        <v>46063</v>
      </c>
      <c r="O249" s="32">
        <f>IF(Table1[[#This Row],[Phân loại]]="Tồn đầu kỳ",Table1[[#This Row],[Tổng giá trị]],0)</f>
        <v>0</v>
      </c>
      <c r="P249" s="7">
        <f>IF(Table1[[#This Row],[Số còn phải thu ĐK]]&lt;&gt;0,0,IF(Table1[[#This Row],[Phân loại]]="Bán hàng",Table1[[#This Row],[Tổng giá trị]],-Table1[[#This Row],[Tổng giá trị]]))</f>
        <v>108395</v>
      </c>
      <c r="Q249" s="32">
        <f t="shared" si="15"/>
        <v>108395</v>
      </c>
      <c r="R249" s="7">
        <f>Table1[[#This Row],[Số còn phải thu ĐK]]+Table1[[#This Row],[Giá Trị HD sau CK]]-Table1[[#This Row],[Số tiền đã thu]]</f>
        <v>0</v>
      </c>
      <c r="S249" s="6">
        <f>IF(Table1[[#This Row],[Ngày hóa đơn]]&lt;&gt;"",Table1[[#This Row],[Ngày hóa đơn]],IF(Table1[[#This Row],[Ngày hạch toán]]&lt;&gt;"",Table1[[#This Row],[Ngày hạch toán]],""))</f>
        <v>46030</v>
      </c>
      <c r="T249" s="7"/>
      <c r="U249" s="6">
        <f>IF(Table1[[#This Row],[Ngày tính CN]]="","",S249+T249)</f>
        <v>46030</v>
      </c>
      <c r="V249" s="32">
        <f ca="1">IF(Table1[[#This Row],[Hạn thanh toán]]="","",IF((U249-NOW())&lt;0,0,(U249-NOW())))</f>
        <v>0</v>
      </c>
      <c r="W249" s="32"/>
      <c r="X249" s="32" t="str">
        <f t="shared" ca="1" si="16"/>
        <v/>
      </c>
      <c r="Y249" s="2" t="str">
        <f t="shared" si="17"/>
        <v>Đã thanh toán</v>
      </c>
      <c r="Z249" s="42">
        <f t="shared" si="18"/>
        <v>46030</v>
      </c>
      <c r="AA249" s="42">
        <f t="shared" si="19"/>
        <v>46063</v>
      </c>
      <c r="AD249" s="2" t="str">
        <f>VLOOKUP($A249,MA_KH!$A:$Q,MA_KH!O$1,0)</f>
        <v>MEGA</v>
      </c>
      <c r="AE249" s="2" t="str">
        <f>VLOOKUP($A249,MA_KH!$A:$Q,MA_KH!P$1,0)</f>
        <v>CÔNG TY TNHH MM MEGA MARKET (VIỆT NAM)</v>
      </c>
      <c r="AG249" s="2" t="str">
        <f>(Table1[[#This Row],[Số hóa đơn]])&amp;IF(OR(Table1[[#This Row],[Phân loại]]="Hàng trả",Table1[[#This Row],[Phân loại]]="Giảm công nợ"),-Table1[[#This Row],[Tổng giá trị]],Table1[[#This Row],[Tổng giá trị]])</f>
        <v>00001348108395</v>
      </c>
      <c r="AH249" s="6" t="e">
        <f>_xlfn.XLOOKUP(Table1[[#This Row],[Column1]],'Chi tiết tt Mega gửi'!P:P,'Chi tiết tt Mega gửi'!N:N)</f>
        <v>#N/A</v>
      </c>
    </row>
    <row r="250" spans="1:34" ht="25.5" customHeight="1" x14ac:dyDescent="0.2">
      <c r="A250" s="54" t="s">
        <v>101</v>
      </c>
      <c r="B250" s="54" t="s">
        <v>102</v>
      </c>
      <c r="C250" s="55">
        <v>46030</v>
      </c>
      <c r="D250" s="54" t="s">
        <v>14963</v>
      </c>
      <c r="E250" s="55">
        <v>46030</v>
      </c>
      <c r="F250" s="54" t="s">
        <v>18953</v>
      </c>
      <c r="G250" s="54" t="s">
        <v>14964</v>
      </c>
      <c r="H250" s="56">
        <v>2024120</v>
      </c>
      <c r="I250" s="108">
        <v>0</v>
      </c>
      <c r="J250" s="56">
        <v>161930</v>
      </c>
      <c r="K250" s="56">
        <v>2186050</v>
      </c>
      <c r="L250" s="64" t="s">
        <v>17236</v>
      </c>
      <c r="M250" s="6">
        <v>46063</v>
      </c>
      <c r="O250" s="32">
        <f>IF(Table1[[#This Row],[Phân loại]]="Tồn đầu kỳ",Table1[[#This Row],[Tổng giá trị]],0)</f>
        <v>0</v>
      </c>
      <c r="P250" s="7">
        <f>IF(Table1[[#This Row],[Số còn phải thu ĐK]]&lt;&gt;0,0,IF(Table1[[#This Row],[Phân loại]]="Bán hàng",Table1[[#This Row],[Tổng giá trị]],-Table1[[#This Row],[Tổng giá trị]]))</f>
        <v>2186050</v>
      </c>
      <c r="Q250" s="32">
        <f t="shared" si="15"/>
        <v>2186050</v>
      </c>
      <c r="R250" s="7">
        <f>Table1[[#This Row],[Số còn phải thu ĐK]]+Table1[[#This Row],[Giá Trị HD sau CK]]-Table1[[#This Row],[Số tiền đã thu]]</f>
        <v>0</v>
      </c>
      <c r="S250" s="6">
        <f>IF(Table1[[#This Row],[Ngày hóa đơn]]&lt;&gt;"",Table1[[#This Row],[Ngày hóa đơn]],IF(Table1[[#This Row],[Ngày hạch toán]]&lt;&gt;"",Table1[[#This Row],[Ngày hạch toán]],""))</f>
        <v>46030</v>
      </c>
      <c r="T250" s="7"/>
      <c r="U250" s="6">
        <f>IF(Table1[[#This Row],[Ngày tính CN]]="","",S250+T250)</f>
        <v>46030</v>
      </c>
      <c r="V250" s="32">
        <f ca="1">IF(Table1[[#This Row],[Hạn thanh toán]]="","",IF((U250-NOW())&lt;0,0,(U250-NOW())))</f>
        <v>0</v>
      </c>
      <c r="W250" s="32"/>
      <c r="X250" s="32" t="str">
        <f t="shared" ca="1" si="16"/>
        <v/>
      </c>
      <c r="Y250" s="2" t="str">
        <f t="shared" si="17"/>
        <v>Đã thanh toán</v>
      </c>
      <c r="Z250" s="42">
        <f t="shared" si="18"/>
        <v>46030</v>
      </c>
      <c r="AA250" s="42">
        <f t="shared" si="19"/>
        <v>46063</v>
      </c>
      <c r="AD250" s="2" t="str">
        <f>VLOOKUP($A250,MA_KH!$A:$Q,MA_KH!O$1,0)</f>
        <v>MEGA</v>
      </c>
      <c r="AE250" s="2" t="str">
        <f>VLOOKUP($A250,MA_KH!$A:$Q,MA_KH!P$1,0)</f>
        <v>CÔNG TY TNHH MM MEGA MARKET (VIỆT NAM)</v>
      </c>
      <c r="AG250" s="2" t="str">
        <f>(Table1[[#This Row],[Số hóa đơn]])&amp;IF(OR(Table1[[#This Row],[Phân loại]]="Hàng trả",Table1[[#This Row],[Phân loại]]="Giảm công nợ"),-Table1[[#This Row],[Tổng giá trị]],Table1[[#This Row],[Tổng giá trị]])</f>
        <v>000013492186050</v>
      </c>
      <c r="AH250" s="6" t="e">
        <f>_xlfn.XLOOKUP(Table1[[#This Row],[Column1]],'Chi tiết tt Mega gửi'!P:P,'Chi tiết tt Mega gửi'!N:N)</f>
        <v>#N/A</v>
      </c>
    </row>
    <row r="251" spans="1:34" ht="25.5" customHeight="1" x14ac:dyDescent="0.2">
      <c r="A251" s="54" t="s">
        <v>16294</v>
      </c>
      <c r="B251" s="54" t="s">
        <v>259</v>
      </c>
      <c r="C251" s="55">
        <v>46030</v>
      </c>
      <c r="D251" s="54" t="s">
        <v>16887</v>
      </c>
      <c r="E251" s="55">
        <v>46035</v>
      </c>
      <c r="F251" s="54" t="s">
        <v>18983</v>
      </c>
      <c r="G251" s="54" t="s">
        <v>16889</v>
      </c>
      <c r="H251" s="56">
        <v>2024120</v>
      </c>
      <c r="I251" s="63">
        <v>0</v>
      </c>
      <c r="J251" s="56">
        <v>161930</v>
      </c>
      <c r="K251" s="56">
        <v>2186050</v>
      </c>
      <c r="L251" s="64" t="s">
        <v>17236</v>
      </c>
      <c r="M251" s="6">
        <v>46077</v>
      </c>
      <c r="O251" s="32">
        <f>IF(Table1[[#This Row],[Phân loại]]="Tồn đầu kỳ",Table1[[#This Row],[Tổng giá trị]],0)</f>
        <v>0</v>
      </c>
      <c r="P251" s="7">
        <f>IF(Table1[[#This Row],[Số còn phải thu ĐK]]&lt;&gt;0,0,IF(Table1[[#This Row],[Phân loại]]="Bán hàng",Table1[[#This Row],[Tổng giá trị]],-Table1[[#This Row],[Tổng giá trị]]))</f>
        <v>2186050</v>
      </c>
      <c r="Q251" s="32">
        <f t="shared" si="15"/>
        <v>2186050</v>
      </c>
      <c r="R251" s="7">
        <f>Table1[[#This Row],[Số còn phải thu ĐK]]+Table1[[#This Row],[Giá Trị HD sau CK]]-Table1[[#This Row],[Số tiền đã thu]]</f>
        <v>0</v>
      </c>
      <c r="S251" s="6">
        <f>IF(Table1[[#This Row],[Ngày hóa đơn]]&lt;&gt;"",Table1[[#This Row],[Ngày hóa đơn]],IF(Table1[[#This Row],[Ngày hạch toán]]&lt;&gt;"",Table1[[#This Row],[Ngày hạch toán]],""))</f>
        <v>46035</v>
      </c>
      <c r="T251" s="7"/>
      <c r="U251" s="6">
        <f>IF(Table1[[#This Row],[Ngày tính CN]]="","",S251+T251)</f>
        <v>46035</v>
      </c>
      <c r="V251" s="32">
        <f ca="1">IF(Table1[[#This Row],[Hạn thanh toán]]="","",IF((U251-NOW())&lt;0,0,(U251-NOW())))</f>
        <v>0</v>
      </c>
      <c r="W251" s="32"/>
      <c r="X251" s="32" t="str">
        <f t="shared" ca="1" si="16"/>
        <v/>
      </c>
      <c r="Y251" s="2" t="str">
        <f t="shared" si="17"/>
        <v>Đã thanh toán</v>
      </c>
      <c r="Z251" s="42">
        <f t="shared" si="18"/>
        <v>46035</v>
      </c>
      <c r="AA251" s="42">
        <f t="shared" si="19"/>
        <v>46077</v>
      </c>
      <c r="AD251" s="2" t="str">
        <f>VLOOKUP($A251,MA_KH!$A:$Q,MA_KH!O$1,0)</f>
        <v>MEGA</v>
      </c>
      <c r="AE251" s="2" t="str">
        <f>VLOOKUP($A251,MA_KH!$A:$Q,MA_KH!P$1,0)</f>
        <v>CÔNG TY TNHH MM MEGA MARKET (VIỆT NAM)</v>
      </c>
      <c r="AG251" s="2" t="str">
        <f>(Table1[[#This Row],[Số hóa đơn]])&amp;IF(OR(Table1[[#This Row],[Phân loại]]="Hàng trả",Table1[[#This Row],[Phân loại]]="Giảm công nợ"),-Table1[[#This Row],[Tổng giá trị]],Table1[[#This Row],[Tổng giá trị]])</f>
        <v>000020102186050</v>
      </c>
      <c r="AH251" s="6" t="e">
        <f>_xlfn.XLOOKUP(Table1[[#This Row],[Column1]],'Chi tiết tt Mega gửi'!P:P,'Chi tiết tt Mega gửi'!N:N)</f>
        <v>#N/A</v>
      </c>
    </row>
    <row r="252" spans="1:34" ht="25.5" customHeight="1" x14ac:dyDescent="0.2">
      <c r="A252" s="54" t="s">
        <v>16290</v>
      </c>
      <c r="B252" s="54" t="s">
        <v>192</v>
      </c>
      <c r="C252" s="55">
        <v>46030</v>
      </c>
      <c r="D252" s="54" t="s">
        <v>16890</v>
      </c>
      <c r="E252" s="55">
        <v>46035</v>
      </c>
      <c r="F252" s="54" t="s">
        <v>18984</v>
      </c>
      <c r="G252" s="54" t="s">
        <v>16891</v>
      </c>
      <c r="H252" s="56">
        <v>2024120</v>
      </c>
      <c r="I252" s="63">
        <v>0</v>
      </c>
      <c r="J252" s="56">
        <v>161930</v>
      </c>
      <c r="K252" s="56">
        <v>2186050</v>
      </c>
      <c r="L252" s="64" t="s">
        <v>17236</v>
      </c>
      <c r="M252" s="6">
        <v>46077</v>
      </c>
      <c r="O252" s="32">
        <f>IF(Table1[[#This Row],[Phân loại]]="Tồn đầu kỳ",Table1[[#This Row],[Tổng giá trị]],0)</f>
        <v>0</v>
      </c>
      <c r="P252" s="7">
        <f>IF(Table1[[#This Row],[Số còn phải thu ĐK]]&lt;&gt;0,0,IF(Table1[[#This Row],[Phân loại]]="Bán hàng",Table1[[#This Row],[Tổng giá trị]],-Table1[[#This Row],[Tổng giá trị]]))</f>
        <v>2186050</v>
      </c>
      <c r="Q252" s="32">
        <f t="shared" si="15"/>
        <v>2186050</v>
      </c>
      <c r="R252" s="7">
        <f>Table1[[#This Row],[Số còn phải thu ĐK]]+Table1[[#This Row],[Giá Trị HD sau CK]]-Table1[[#This Row],[Số tiền đã thu]]</f>
        <v>0</v>
      </c>
      <c r="S252" s="6">
        <f>IF(Table1[[#This Row],[Ngày hóa đơn]]&lt;&gt;"",Table1[[#This Row],[Ngày hóa đơn]],IF(Table1[[#This Row],[Ngày hạch toán]]&lt;&gt;"",Table1[[#This Row],[Ngày hạch toán]],""))</f>
        <v>46035</v>
      </c>
      <c r="T252" s="7"/>
      <c r="U252" s="6">
        <f>IF(Table1[[#This Row],[Ngày tính CN]]="","",S252+T252)</f>
        <v>46035</v>
      </c>
      <c r="V252" s="32">
        <f ca="1">IF(Table1[[#This Row],[Hạn thanh toán]]="","",IF((U252-NOW())&lt;0,0,(U252-NOW())))</f>
        <v>0</v>
      </c>
      <c r="W252" s="32"/>
      <c r="X252" s="32" t="str">
        <f t="shared" ca="1" si="16"/>
        <v/>
      </c>
      <c r="Y252" s="2" t="str">
        <f t="shared" si="17"/>
        <v>Đã thanh toán</v>
      </c>
      <c r="Z252" s="42">
        <f t="shared" si="18"/>
        <v>46035</v>
      </c>
      <c r="AA252" s="42">
        <f t="shared" si="19"/>
        <v>46077</v>
      </c>
      <c r="AD252" s="2" t="str">
        <f>VLOOKUP($A252,MA_KH!$A:$Q,MA_KH!O$1,0)</f>
        <v>MEGA</v>
      </c>
      <c r="AE252" s="2" t="str">
        <f>VLOOKUP($A252,MA_KH!$A:$Q,MA_KH!P$1,0)</f>
        <v>CÔNG TY TNHH MM MEGA MARKET (VIỆT NAM)</v>
      </c>
      <c r="AG252" s="2" t="str">
        <f>(Table1[[#This Row],[Số hóa đơn]])&amp;IF(OR(Table1[[#This Row],[Phân loại]]="Hàng trả",Table1[[#This Row],[Phân loại]]="Giảm công nợ"),-Table1[[#This Row],[Tổng giá trị]],Table1[[#This Row],[Tổng giá trị]])</f>
        <v>000020112186050</v>
      </c>
      <c r="AH252" s="6" t="e">
        <f>_xlfn.XLOOKUP(Table1[[#This Row],[Column1]],'Chi tiết tt Mega gửi'!P:P,'Chi tiết tt Mega gửi'!N:N)</f>
        <v>#N/A</v>
      </c>
    </row>
    <row r="253" spans="1:34" ht="25.5" customHeight="1" x14ac:dyDescent="0.2">
      <c r="A253" s="54" t="s">
        <v>16309</v>
      </c>
      <c r="B253" s="54" t="s">
        <v>255</v>
      </c>
      <c r="C253" s="55">
        <v>46030</v>
      </c>
      <c r="D253" s="54" t="s">
        <v>16892</v>
      </c>
      <c r="E253" s="55">
        <v>46035</v>
      </c>
      <c r="F253" s="54" t="s">
        <v>18985</v>
      </c>
      <c r="G253" s="54" t="s">
        <v>16893</v>
      </c>
      <c r="H253" s="56">
        <v>1468620</v>
      </c>
      <c r="I253" s="63">
        <v>0</v>
      </c>
      <c r="J253" s="56">
        <v>117490</v>
      </c>
      <c r="K253" s="56">
        <v>1586110</v>
      </c>
      <c r="L253" s="64" t="s">
        <v>17236</v>
      </c>
      <c r="M253" s="6">
        <v>46077</v>
      </c>
      <c r="O253" s="32">
        <f>IF(Table1[[#This Row],[Phân loại]]="Tồn đầu kỳ",Table1[[#This Row],[Tổng giá trị]],0)</f>
        <v>0</v>
      </c>
      <c r="P253" s="7">
        <f>IF(Table1[[#This Row],[Số còn phải thu ĐK]]&lt;&gt;0,0,IF(Table1[[#This Row],[Phân loại]]="Bán hàng",Table1[[#This Row],[Tổng giá trị]],-Table1[[#This Row],[Tổng giá trị]]))</f>
        <v>1586110</v>
      </c>
      <c r="Q253" s="32">
        <f t="shared" si="15"/>
        <v>1586110</v>
      </c>
      <c r="R253" s="7">
        <f>Table1[[#This Row],[Số còn phải thu ĐK]]+Table1[[#This Row],[Giá Trị HD sau CK]]-Table1[[#This Row],[Số tiền đã thu]]</f>
        <v>0</v>
      </c>
      <c r="S253" s="6">
        <f>IF(Table1[[#This Row],[Ngày hóa đơn]]&lt;&gt;"",Table1[[#This Row],[Ngày hóa đơn]],IF(Table1[[#This Row],[Ngày hạch toán]]&lt;&gt;"",Table1[[#This Row],[Ngày hạch toán]],""))</f>
        <v>46035</v>
      </c>
      <c r="T253" s="7"/>
      <c r="U253" s="6">
        <f>IF(Table1[[#This Row],[Ngày tính CN]]="","",S253+T253)</f>
        <v>46035</v>
      </c>
      <c r="V253" s="32">
        <f ca="1">IF(Table1[[#This Row],[Hạn thanh toán]]="","",IF((U253-NOW())&lt;0,0,(U253-NOW())))</f>
        <v>0</v>
      </c>
      <c r="W253" s="32"/>
      <c r="X253" s="32" t="str">
        <f t="shared" ca="1" si="16"/>
        <v/>
      </c>
      <c r="Y253" s="2" t="str">
        <f t="shared" si="17"/>
        <v>Đã thanh toán</v>
      </c>
      <c r="Z253" s="42">
        <f t="shared" si="18"/>
        <v>46035</v>
      </c>
      <c r="AA253" s="42">
        <f t="shared" si="19"/>
        <v>46077</v>
      </c>
      <c r="AD253" s="2" t="str">
        <f>VLOOKUP($A253,MA_KH!$A:$Q,MA_KH!O$1,0)</f>
        <v>MEGA</v>
      </c>
      <c r="AE253" s="2" t="str">
        <f>VLOOKUP($A253,MA_KH!$A:$Q,MA_KH!P$1,0)</f>
        <v>CÔNG TY TNHH MM MEGA MARKET (VIỆT NAM)</v>
      </c>
      <c r="AG253" s="2" t="str">
        <f>(Table1[[#This Row],[Số hóa đơn]])&amp;IF(OR(Table1[[#This Row],[Phân loại]]="Hàng trả",Table1[[#This Row],[Phân loại]]="Giảm công nợ"),-Table1[[#This Row],[Tổng giá trị]],Table1[[#This Row],[Tổng giá trị]])</f>
        <v>000020121586110</v>
      </c>
      <c r="AH253" s="6" t="e">
        <f>_xlfn.XLOOKUP(Table1[[#This Row],[Column1]],'Chi tiết tt Mega gửi'!P:P,'Chi tiết tt Mega gửi'!N:N)</f>
        <v>#N/A</v>
      </c>
    </row>
    <row r="254" spans="1:34" ht="25.5" customHeight="1" x14ac:dyDescent="0.2">
      <c r="A254" s="54" t="s">
        <v>16295</v>
      </c>
      <c r="B254" s="54" t="s">
        <v>198</v>
      </c>
      <c r="C254" s="55">
        <v>46030</v>
      </c>
      <c r="D254" s="54" t="s">
        <v>16894</v>
      </c>
      <c r="E254" s="55">
        <v>46035</v>
      </c>
      <c r="F254" s="54" t="s">
        <v>18986</v>
      </c>
      <c r="G254" s="54" t="s">
        <v>16895</v>
      </c>
      <c r="H254" s="56">
        <v>2024120</v>
      </c>
      <c r="I254" s="63">
        <v>0</v>
      </c>
      <c r="J254" s="56">
        <v>161930</v>
      </c>
      <c r="K254" s="56">
        <v>2186050</v>
      </c>
      <c r="L254" s="64" t="s">
        <v>17236</v>
      </c>
      <c r="M254" s="6">
        <v>46077</v>
      </c>
      <c r="O254" s="32">
        <f>IF(Table1[[#This Row],[Phân loại]]="Tồn đầu kỳ",Table1[[#This Row],[Tổng giá trị]],0)</f>
        <v>0</v>
      </c>
      <c r="P254" s="7">
        <f>IF(Table1[[#This Row],[Số còn phải thu ĐK]]&lt;&gt;0,0,IF(Table1[[#This Row],[Phân loại]]="Bán hàng",Table1[[#This Row],[Tổng giá trị]],-Table1[[#This Row],[Tổng giá trị]]))</f>
        <v>2186050</v>
      </c>
      <c r="Q254" s="32">
        <f t="shared" si="15"/>
        <v>2186050</v>
      </c>
      <c r="R254" s="7">
        <f>Table1[[#This Row],[Số còn phải thu ĐK]]+Table1[[#This Row],[Giá Trị HD sau CK]]-Table1[[#This Row],[Số tiền đã thu]]</f>
        <v>0</v>
      </c>
      <c r="S254" s="6">
        <f>IF(Table1[[#This Row],[Ngày hóa đơn]]&lt;&gt;"",Table1[[#This Row],[Ngày hóa đơn]],IF(Table1[[#This Row],[Ngày hạch toán]]&lt;&gt;"",Table1[[#This Row],[Ngày hạch toán]],""))</f>
        <v>46035</v>
      </c>
      <c r="T254" s="7"/>
      <c r="U254" s="6">
        <f>IF(Table1[[#This Row],[Ngày tính CN]]="","",S254+T254)</f>
        <v>46035</v>
      </c>
      <c r="V254" s="32">
        <f ca="1">IF(Table1[[#This Row],[Hạn thanh toán]]="","",IF((U254-NOW())&lt;0,0,(U254-NOW())))</f>
        <v>0</v>
      </c>
      <c r="W254" s="32"/>
      <c r="X254" s="32" t="str">
        <f t="shared" ca="1" si="16"/>
        <v/>
      </c>
      <c r="Y254" s="2" t="str">
        <f t="shared" si="17"/>
        <v>Đã thanh toán</v>
      </c>
      <c r="Z254" s="42">
        <f t="shared" si="18"/>
        <v>46035</v>
      </c>
      <c r="AA254" s="42">
        <f t="shared" si="19"/>
        <v>46077</v>
      </c>
      <c r="AD254" s="2" t="str">
        <f>VLOOKUP($A254,MA_KH!$A:$Q,MA_KH!O$1,0)</f>
        <v>MEGA</v>
      </c>
      <c r="AE254" s="2" t="str">
        <f>VLOOKUP($A254,MA_KH!$A:$Q,MA_KH!P$1,0)</f>
        <v>CÔNG TY TNHH MM MEGA MARKET (VIỆT NAM)</v>
      </c>
      <c r="AG254" s="2" t="str">
        <f>(Table1[[#This Row],[Số hóa đơn]])&amp;IF(OR(Table1[[#This Row],[Phân loại]]="Hàng trả",Table1[[#This Row],[Phân loại]]="Giảm công nợ"),-Table1[[#This Row],[Tổng giá trị]],Table1[[#This Row],[Tổng giá trị]])</f>
        <v>000020132186050</v>
      </c>
      <c r="AH254" s="6" t="e">
        <f>_xlfn.XLOOKUP(Table1[[#This Row],[Column1]],'Chi tiết tt Mega gửi'!P:P,'Chi tiết tt Mega gửi'!N:N)</f>
        <v>#N/A</v>
      </c>
    </row>
    <row r="255" spans="1:34" ht="25.5" customHeight="1" x14ac:dyDescent="0.2">
      <c r="A255" s="54" t="s">
        <v>16291</v>
      </c>
      <c r="B255" s="54" t="s">
        <v>200</v>
      </c>
      <c r="C255" s="55">
        <v>46030</v>
      </c>
      <c r="D255" s="54" t="s">
        <v>16896</v>
      </c>
      <c r="E255" s="55">
        <v>46035</v>
      </c>
      <c r="F255" s="54" t="s">
        <v>18987</v>
      </c>
      <c r="G255" s="54" t="s">
        <v>16897</v>
      </c>
      <c r="H255" s="56">
        <v>3142710</v>
      </c>
      <c r="I255" s="63">
        <v>0</v>
      </c>
      <c r="J255" s="56">
        <v>251417</v>
      </c>
      <c r="K255" s="56">
        <v>3394127</v>
      </c>
      <c r="L255" s="64" t="s">
        <v>17236</v>
      </c>
      <c r="M255" s="6">
        <v>46077</v>
      </c>
      <c r="O255" s="32">
        <f>IF(Table1[[#This Row],[Phân loại]]="Tồn đầu kỳ",Table1[[#This Row],[Tổng giá trị]],0)</f>
        <v>0</v>
      </c>
      <c r="P255" s="7">
        <f>IF(Table1[[#This Row],[Số còn phải thu ĐK]]&lt;&gt;0,0,IF(Table1[[#This Row],[Phân loại]]="Bán hàng",Table1[[#This Row],[Tổng giá trị]],-Table1[[#This Row],[Tổng giá trị]]))</f>
        <v>3394127</v>
      </c>
      <c r="Q255" s="32">
        <f t="shared" si="15"/>
        <v>3394127</v>
      </c>
      <c r="R255" s="7">
        <f>Table1[[#This Row],[Số còn phải thu ĐK]]+Table1[[#This Row],[Giá Trị HD sau CK]]-Table1[[#This Row],[Số tiền đã thu]]</f>
        <v>0</v>
      </c>
      <c r="S255" s="6">
        <f>IF(Table1[[#This Row],[Ngày hóa đơn]]&lt;&gt;"",Table1[[#This Row],[Ngày hóa đơn]],IF(Table1[[#This Row],[Ngày hạch toán]]&lt;&gt;"",Table1[[#This Row],[Ngày hạch toán]],""))</f>
        <v>46035</v>
      </c>
      <c r="T255" s="7"/>
      <c r="U255" s="6">
        <f>IF(Table1[[#This Row],[Ngày tính CN]]="","",S255+T255)</f>
        <v>46035</v>
      </c>
      <c r="V255" s="32">
        <f ca="1">IF(Table1[[#This Row],[Hạn thanh toán]]="","",IF((U255-NOW())&lt;0,0,(U255-NOW())))</f>
        <v>0</v>
      </c>
      <c r="W255" s="32"/>
      <c r="X255" s="32" t="str">
        <f t="shared" ca="1" si="16"/>
        <v/>
      </c>
      <c r="Y255" s="2" t="str">
        <f t="shared" si="17"/>
        <v>Đã thanh toán</v>
      </c>
      <c r="Z255" s="42">
        <f t="shared" si="18"/>
        <v>46035</v>
      </c>
      <c r="AA255" s="42">
        <f t="shared" si="19"/>
        <v>46077</v>
      </c>
      <c r="AD255" s="2" t="str">
        <f>VLOOKUP($A255,MA_KH!$A:$Q,MA_KH!O$1,0)</f>
        <v>MEGA</v>
      </c>
      <c r="AE255" s="2" t="str">
        <f>VLOOKUP($A255,MA_KH!$A:$Q,MA_KH!P$1,0)</f>
        <v>CÔNG TY TNHH MM MEGA MARKET (VIỆT NAM)</v>
      </c>
      <c r="AG255" s="2" t="str">
        <f>(Table1[[#This Row],[Số hóa đơn]])&amp;IF(OR(Table1[[#This Row],[Phân loại]]="Hàng trả",Table1[[#This Row],[Phân loại]]="Giảm công nợ"),-Table1[[#This Row],[Tổng giá trị]],Table1[[#This Row],[Tổng giá trị]])</f>
        <v>000020143394127</v>
      </c>
      <c r="AH255" s="6" t="e">
        <f>_xlfn.XLOOKUP(Table1[[#This Row],[Column1]],'Chi tiết tt Mega gửi'!P:P,'Chi tiết tt Mega gửi'!N:N)</f>
        <v>#N/A</v>
      </c>
    </row>
    <row r="256" spans="1:34" ht="25.5" customHeight="1" x14ac:dyDescent="0.2">
      <c r="A256" s="54" t="s">
        <v>16291</v>
      </c>
      <c r="B256" s="54" t="s">
        <v>200</v>
      </c>
      <c r="C256" s="55">
        <v>46030</v>
      </c>
      <c r="D256" s="54" t="s">
        <v>16898</v>
      </c>
      <c r="E256" s="55">
        <v>46035</v>
      </c>
      <c r="F256" s="54" t="s">
        <v>18988</v>
      </c>
      <c r="G256" s="54" t="s">
        <v>16899</v>
      </c>
      <c r="H256" s="56">
        <v>2024120</v>
      </c>
      <c r="I256" s="63">
        <v>0</v>
      </c>
      <c r="J256" s="56">
        <v>161930</v>
      </c>
      <c r="K256" s="56">
        <v>2186050</v>
      </c>
      <c r="L256" s="64" t="s">
        <v>17236</v>
      </c>
      <c r="M256" s="6">
        <v>46077</v>
      </c>
      <c r="O256" s="32">
        <f>IF(Table1[[#This Row],[Phân loại]]="Tồn đầu kỳ",Table1[[#This Row],[Tổng giá trị]],0)</f>
        <v>0</v>
      </c>
      <c r="P256" s="7">
        <f>IF(Table1[[#This Row],[Số còn phải thu ĐK]]&lt;&gt;0,0,IF(Table1[[#This Row],[Phân loại]]="Bán hàng",Table1[[#This Row],[Tổng giá trị]],-Table1[[#This Row],[Tổng giá trị]]))</f>
        <v>2186050</v>
      </c>
      <c r="Q256" s="32">
        <f t="shared" si="15"/>
        <v>2186050</v>
      </c>
      <c r="R256" s="7">
        <f>Table1[[#This Row],[Số còn phải thu ĐK]]+Table1[[#This Row],[Giá Trị HD sau CK]]-Table1[[#This Row],[Số tiền đã thu]]</f>
        <v>0</v>
      </c>
      <c r="S256" s="6">
        <f>IF(Table1[[#This Row],[Ngày hóa đơn]]&lt;&gt;"",Table1[[#This Row],[Ngày hóa đơn]],IF(Table1[[#This Row],[Ngày hạch toán]]&lt;&gt;"",Table1[[#This Row],[Ngày hạch toán]],""))</f>
        <v>46035</v>
      </c>
      <c r="T256" s="7"/>
      <c r="U256" s="6">
        <f>IF(Table1[[#This Row],[Ngày tính CN]]="","",S256+T256)</f>
        <v>46035</v>
      </c>
      <c r="V256" s="32">
        <f ca="1">IF(Table1[[#This Row],[Hạn thanh toán]]="","",IF((U256-NOW())&lt;0,0,(U256-NOW())))</f>
        <v>0</v>
      </c>
      <c r="W256" s="32"/>
      <c r="X256" s="32" t="str">
        <f t="shared" ca="1" si="16"/>
        <v/>
      </c>
      <c r="Y256" s="2" t="str">
        <f t="shared" si="17"/>
        <v>Đã thanh toán</v>
      </c>
      <c r="Z256" s="42">
        <f t="shared" si="18"/>
        <v>46035</v>
      </c>
      <c r="AA256" s="42">
        <f t="shared" si="19"/>
        <v>46077</v>
      </c>
      <c r="AD256" s="2" t="str">
        <f>VLOOKUP($A256,MA_KH!$A:$Q,MA_KH!O$1,0)</f>
        <v>MEGA</v>
      </c>
      <c r="AE256" s="2" t="str">
        <f>VLOOKUP($A256,MA_KH!$A:$Q,MA_KH!P$1,0)</f>
        <v>CÔNG TY TNHH MM MEGA MARKET (VIỆT NAM)</v>
      </c>
      <c r="AG256" s="2" t="str">
        <f>(Table1[[#This Row],[Số hóa đơn]])&amp;IF(OR(Table1[[#This Row],[Phân loại]]="Hàng trả",Table1[[#This Row],[Phân loại]]="Giảm công nợ"),-Table1[[#This Row],[Tổng giá trị]],Table1[[#This Row],[Tổng giá trị]])</f>
        <v>000020152186050</v>
      </c>
      <c r="AH256" s="6" t="e">
        <f>_xlfn.XLOOKUP(Table1[[#This Row],[Column1]],'Chi tiết tt Mega gửi'!P:P,'Chi tiết tt Mega gửi'!N:N)</f>
        <v>#N/A</v>
      </c>
    </row>
    <row r="257" spans="1:34" ht="25.5" customHeight="1" x14ac:dyDescent="0.2">
      <c r="A257" s="54" t="s">
        <v>16307</v>
      </c>
      <c r="B257" s="54" t="s">
        <v>202</v>
      </c>
      <c r="C257" s="55">
        <v>46030</v>
      </c>
      <c r="D257" s="54" t="s">
        <v>16900</v>
      </c>
      <c r="E257" s="55">
        <v>46035</v>
      </c>
      <c r="F257" s="54" t="s">
        <v>18989</v>
      </c>
      <c r="G257" s="54" t="s">
        <v>16901</v>
      </c>
      <c r="H257" s="56">
        <v>2193620</v>
      </c>
      <c r="I257" s="63">
        <v>0</v>
      </c>
      <c r="J257" s="56">
        <v>175490</v>
      </c>
      <c r="K257" s="56">
        <v>2369110</v>
      </c>
      <c r="L257" s="64" t="s">
        <v>17236</v>
      </c>
      <c r="M257" s="6">
        <v>46077</v>
      </c>
      <c r="O257" s="32">
        <f>IF(Table1[[#This Row],[Phân loại]]="Tồn đầu kỳ",Table1[[#This Row],[Tổng giá trị]],0)</f>
        <v>0</v>
      </c>
      <c r="P257" s="7">
        <f>IF(Table1[[#This Row],[Số còn phải thu ĐK]]&lt;&gt;0,0,IF(Table1[[#This Row],[Phân loại]]="Bán hàng",Table1[[#This Row],[Tổng giá trị]],-Table1[[#This Row],[Tổng giá trị]]))</f>
        <v>2369110</v>
      </c>
      <c r="Q257" s="32">
        <f t="shared" si="15"/>
        <v>2369110</v>
      </c>
      <c r="R257" s="7">
        <f>Table1[[#This Row],[Số còn phải thu ĐK]]+Table1[[#This Row],[Giá Trị HD sau CK]]-Table1[[#This Row],[Số tiền đã thu]]</f>
        <v>0</v>
      </c>
      <c r="S257" s="6">
        <f>IF(Table1[[#This Row],[Ngày hóa đơn]]&lt;&gt;"",Table1[[#This Row],[Ngày hóa đơn]],IF(Table1[[#This Row],[Ngày hạch toán]]&lt;&gt;"",Table1[[#This Row],[Ngày hạch toán]],""))</f>
        <v>46035</v>
      </c>
      <c r="T257" s="7"/>
      <c r="U257" s="6">
        <f>IF(Table1[[#This Row],[Ngày tính CN]]="","",S257+T257)</f>
        <v>46035</v>
      </c>
      <c r="V257" s="32">
        <f ca="1">IF(Table1[[#This Row],[Hạn thanh toán]]="","",IF((U257-NOW())&lt;0,0,(U257-NOW())))</f>
        <v>0</v>
      </c>
      <c r="W257" s="32"/>
      <c r="X257" s="32" t="str">
        <f t="shared" ca="1" si="16"/>
        <v/>
      </c>
      <c r="Y257" s="2" t="str">
        <f t="shared" si="17"/>
        <v>Đã thanh toán</v>
      </c>
      <c r="Z257" s="42">
        <f t="shared" si="18"/>
        <v>46035</v>
      </c>
      <c r="AA257" s="42">
        <f t="shared" si="19"/>
        <v>46077</v>
      </c>
      <c r="AD257" s="2" t="str">
        <f>VLOOKUP($A257,MA_KH!$A:$Q,MA_KH!O$1,0)</f>
        <v>MEGA</v>
      </c>
      <c r="AE257" s="2" t="str">
        <f>VLOOKUP($A257,MA_KH!$A:$Q,MA_KH!P$1,0)</f>
        <v>CÔNG TY TNHH MM MEGA MARKET (VIỆT NAM)</v>
      </c>
      <c r="AG257" s="2" t="str">
        <f>(Table1[[#This Row],[Số hóa đơn]])&amp;IF(OR(Table1[[#This Row],[Phân loại]]="Hàng trả",Table1[[#This Row],[Phân loại]]="Giảm công nợ"),-Table1[[#This Row],[Tổng giá trị]],Table1[[#This Row],[Tổng giá trị]])</f>
        <v>000020162369110</v>
      </c>
      <c r="AH257" s="6" t="e">
        <f>_xlfn.XLOOKUP(Table1[[#This Row],[Column1]],'Chi tiết tt Mega gửi'!P:P,'Chi tiết tt Mega gửi'!N:N)</f>
        <v>#N/A</v>
      </c>
    </row>
    <row r="258" spans="1:34" ht="25.5" customHeight="1" x14ac:dyDescent="0.2">
      <c r="A258" s="54" t="s">
        <v>16289</v>
      </c>
      <c r="B258" s="54" t="s">
        <v>296</v>
      </c>
      <c r="C258" s="55">
        <v>46030</v>
      </c>
      <c r="D258" s="54" t="s">
        <v>16902</v>
      </c>
      <c r="E258" s="55">
        <v>46035</v>
      </c>
      <c r="F258" s="54" t="s">
        <v>18990</v>
      </c>
      <c r="G258" s="54" t="s">
        <v>16903</v>
      </c>
      <c r="H258" s="56">
        <v>1970450</v>
      </c>
      <c r="I258" s="63">
        <v>0</v>
      </c>
      <c r="J258" s="56">
        <v>157636</v>
      </c>
      <c r="K258" s="56">
        <v>2128086</v>
      </c>
      <c r="L258" s="64" t="s">
        <v>17236</v>
      </c>
      <c r="M258" s="6">
        <v>46077</v>
      </c>
      <c r="O258" s="32">
        <f>IF(Table1[[#This Row],[Phân loại]]="Tồn đầu kỳ",Table1[[#This Row],[Tổng giá trị]],0)</f>
        <v>0</v>
      </c>
      <c r="P258" s="7">
        <f>IF(Table1[[#This Row],[Số còn phải thu ĐK]]&lt;&gt;0,0,IF(Table1[[#This Row],[Phân loại]]="Bán hàng",Table1[[#This Row],[Tổng giá trị]],-Table1[[#This Row],[Tổng giá trị]]))</f>
        <v>2128086</v>
      </c>
      <c r="Q258" s="32">
        <f t="shared" si="15"/>
        <v>2128086</v>
      </c>
      <c r="R258" s="7">
        <f>Table1[[#This Row],[Số còn phải thu ĐK]]+Table1[[#This Row],[Giá Trị HD sau CK]]-Table1[[#This Row],[Số tiền đã thu]]</f>
        <v>0</v>
      </c>
      <c r="S258" s="6">
        <f>IF(Table1[[#This Row],[Ngày hóa đơn]]&lt;&gt;"",Table1[[#This Row],[Ngày hóa đơn]],IF(Table1[[#This Row],[Ngày hạch toán]]&lt;&gt;"",Table1[[#This Row],[Ngày hạch toán]],""))</f>
        <v>46035</v>
      </c>
      <c r="T258" s="7"/>
      <c r="U258" s="6">
        <f>IF(Table1[[#This Row],[Ngày tính CN]]="","",S258+T258)</f>
        <v>46035</v>
      </c>
      <c r="V258" s="32">
        <f ca="1">IF(Table1[[#This Row],[Hạn thanh toán]]="","",IF((U258-NOW())&lt;0,0,(U258-NOW())))</f>
        <v>0</v>
      </c>
      <c r="W258" s="32"/>
      <c r="X258" s="32" t="str">
        <f t="shared" ca="1" si="16"/>
        <v/>
      </c>
      <c r="Y258" s="2" t="str">
        <f t="shared" si="17"/>
        <v>Đã thanh toán</v>
      </c>
      <c r="Z258" s="42">
        <f t="shared" si="18"/>
        <v>46035</v>
      </c>
      <c r="AA258" s="42">
        <f t="shared" si="19"/>
        <v>46077</v>
      </c>
      <c r="AD258" s="2" t="str">
        <f>VLOOKUP($A258,MA_KH!$A:$Q,MA_KH!O$1,0)</f>
        <v>MEGA</v>
      </c>
      <c r="AE258" s="2" t="str">
        <f>VLOOKUP($A258,MA_KH!$A:$Q,MA_KH!P$1,0)</f>
        <v>CÔNG TY TNHH MM MEGA MARKET (VIỆT NAM)</v>
      </c>
      <c r="AG258" s="2" t="str">
        <f>(Table1[[#This Row],[Số hóa đơn]])&amp;IF(OR(Table1[[#This Row],[Phân loại]]="Hàng trả",Table1[[#This Row],[Phân loại]]="Giảm công nợ"),-Table1[[#This Row],[Tổng giá trị]],Table1[[#This Row],[Tổng giá trị]])</f>
        <v>000020172128086</v>
      </c>
      <c r="AH258" s="6" t="e">
        <f>_xlfn.XLOOKUP(Table1[[#This Row],[Column1]],'Chi tiết tt Mega gửi'!P:P,'Chi tiết tt Mega gửi'!N:N)</f>
        <v>#N/A</v>
      </c>
    </row>
    <row r="259" spans="1:34" ht="25.5" customHeight="1" x14ac:dyDescent="0.2">
      <c r="A259" s="54" t="s">
        <v>16289</v>
      </c>
      <c r="B259" s="54" t="s">
        <v>296</v>
      </c>
      <c r="C259" s="55">
        <v>46030</v>
      </c>
      <c r="D259" s="54" t="s">
        <v>16904</v>
      </c>
      <c r="E259" s="55">
        <v>46035</v>
      </c>
      <c r="F259" s="54" t="s">
        <v>18991</v>
      </c>
      <c r="G259" s="54" t="s">
        <v>16905</v>
      </c>
      <c r="H259" s="56">
        <v>4048240</v>
      </c>
      <c r="I259" s="63">
        <v>0</v>
      </c>
      <c r="J259" s="56">
        <v>323859</v>
      </c>
      <c r="K259" s="56">
        <v>4372099</v>
      </c>
      <c r="L259" s="64" t="s">
        <v>17236</v>
      </c>
      <c r="M259" s="6">
        <v>46077</v>
      </c>
      <c r="O259" s="32">
        <f>IF(Table1[[#This Row],[Phân loại]]="Tồn đầu kỳ",Table1[[#This Row],[Tổng giá trị]],0)</f>
        <v>0</v>
      </c>
      <c r="P259" s="7">
        <f>IF(Table1[[#This Row],[Số còn phải thu ĐK]]&lt;&gt;0,0,IF(Table1[[#This Row],[Phân loại]]="Bán hàng",Table1[[#This Row],[Tổng giá trị]],-Table1[[#This Row],[Tổng giá trị]]))</f>
        <v>4372099</v>
      </c>
      <c r="Q259" s="32">
        <f t="shared" si="15"/>
        <v>4372099</v>
      </c>
      <c r="R259" s="7">
        <f>Table1[[#This Row],[Số còn phải thu ĐK]]+Table1[[#This Row],[Giá Trị HD sau CK]]-Table1[[#This Row],[Số tiền đã thu]]</f>
        <v>0</v>
      </c>
      <c r="S259" s="6">
        <f>IF(Table1[[#This Row],[Ngày hóa đơn]]&lt;&gt;"",Table1[[#This Row],[Ngày hóa đơn]],IF(Table1[[#This Row],[Ngày hạch toán]]&lt;&gt;"",Table1[[#This Row],[Ngày hạch toán]],""))</f>
        <v>46035</v>
      </c>
      <c r="T259" s="7"/>
      <c r="U259" s="6">
        <f>IF(Table1[[#This Row],[Ngày tính CN]]="","",S259+T259)</f>
        <v>46035</v>
      </c>
      <c r="V259" s="32">
        <f ca="1">IF(Table1[[#This Row],[Hạn thanh toán]]="","",IF((U259-NOW())&lt;0,0,(U259-NOW())))</f>
        <v>0</v>
      </c>
      <c r="W259" s="32"/>
      <c r="X259" s="32" t="str">
        <f t="shared" ca="1" si="16"/>
        <v/>
      </c>
      <c r="Y259" s="2" t="str">
        <f t="shared" si="17"/>
        <v>Đã thanh toán</v>
      </c>
      <c r="Z259" s="42">
        <f t="shared" si="18"/>
        <v>46035</v>
      </c>
      <c r="AA259" s="42">
        <f t="shared" si="19"/>
        <v>46077</v>
      </c>
      <c r="AD259" s="2" t="str">
        <f>VLOOKUP($A259,MA_KH!$A:$Q,MA_KH!O$1,0)</f>
        <v>MEGA</v>
      </c>
      <c r="AE259" s="2" t="str">
        <f>VLOOKUP($A259,MA_KH!$A:$Q,MA_KH!P$1,0)</f>
        <v>CÔNG TY TNHH MM MEGA MARKET (VIỆT NAM)</v>
      </c>
      <c r="AG259" s="2" t="str">
        <f>(Table1[[#This Row],[Số hóa đơn]])&amp;IF(OR(Table1[[#This Row],[Phân loại]]="Hàng trả",Table1[[#This Row],[Phân loại]]="Giảm công nợ"),-Table1[[#This Row],[Tổng giá trị]],Table1[[#This Row],[Tổng giá trị]])</f>
        <v>000020184372099</v>
      </c>
      <c r="AH259" s="6" t="e">
        <f>_xlfn.XLOOKUP(Table1[[#This Row],[Column1]],'Chi tiết tt Mega gửi'!P:P,'Chi tiết tt Mega gửi'!N:N)</f>
        <v>#N/A</v>
      </c>
    </row>
    <row r="260" spans="1:34" ht="25.5" customHeight="1" x14ac:dyDescent="0.2">
      <c r="A260" s="54" t="s">
        <v>16299</v>
      </c>
      <c r="B260" s="54" t="s">
        <v>190</v>
      </c>
      <c r="C260" s="55">
        <v>46030</v>
      </c>
      <c r="D260" s="54" t="s">
        <v>16906</v>
      </c>
      <c r="E260" s="55">
        <v>46030</v>
      </c>
      <c r="F260" s="54" t="s">
        <v>18992</v>
      </c>
      <c r="G260" s="54" t="s">
        <v>16907</v>
      </c>
      <c r="H260" s="56">
        <v>5384696</v>
      </c>
      <c r="I260" s="63">
        <v>0</v>
      </c>
      <c r="J260" s="56">
        <v>0</v>
      </c>
      <c r="K260" s="56">
        <v>5384696</v>
      </c>
      <c r="L260" s="64" t="s">
        <v>17237</v>
      </c>
      <c r="M260" s="6">
        <v>46048</v>
      </c>
      <c r="O260" s="32">
        <f>IF(Table1[[#This Row],[Phân loại]]="Tồn đầu kỳ",Table1[[#This Row],[Tổng giá trị]],0)</f>
        <v>0</v>
      </c>
      <c r="P260" s="7">
        <f>IF(Table1[[#This Row],[Số còn phải thu ĐK]]&lt;&gt;0,0,IF(Table1[[#This Row],[Phân loại]]="Bán hàng",Table1[[#This Row],[Tổng giá trị]],-Table1[[#This Row],[Tổng giá trị]]))</f>
        <v>-5384696</v>
      </c>
      <c r="Q260" s="32">
        <f t="shared" ref="Q260:Q323" si="20">IF(M260&lt;&gt;"",IF(O260&lt;&gt;0,O260,P260),0)</f>
        <v>-5384696</v>
      </c>
      <c r="R260" s="7">
        <f>Table1[[#This Row],[Số còn phải thu ĐK]]+Table1[[#This Row],[Giá Trị HD sau CK]]-Table1[[#This Row],[Số tiền đã thu]]</f>
        <v>0</v>
      </c>
      <c r="S260" s="6">
        <f>IF(Table1[[#This Row],[Ngày hóa đơn]]&lt;&gt;"",Table1[[#This Row],[Ngày hóa đơn]],IF(Table1[[#This Row],[Ngày hạch toán]]&lt;&gt;"",Table1[[#This Row],[Ngày hạch toán]],""))</f>
        <v>46030</v>
      </c>
      <c r="T260" s="7"/>
      <c r="U260" s="6">
        <f>IF(Table1[[#This Row],[Ngày tính CN]]="","",S260+T260)</f>
        <v>46030</v>
      </c>
      <c r="V260" s="32">
        <f ca="1">IF(Table1[[#This Row],[Hạn thanh toán]]="","",IF((U260-NOW())&lt;0,0,(U260-NOW())))</f>
        <v>0</v>
      </c>
      <c r="W260" s="32"/>
      <c r="X260" s="32" t="str">
        <f t="shared" ref="X260:X323" ca="1" si="21">IF(OR(U260="",R260=0),"",IF((U260-NOW())&lt;0,-(U260-NOW()),0))</f>
        <v/>
      </c>
      <c r="Y260" s="2" t="str">
        <f t="shared" ref="Y260:Y323" si="22">IF(R260=0,"Đã thanh toán",IF(X260="","",IF(X260&lt;=0,"Chưa đến hạn thanh toán",IF(X260&lt;=30,"Nợ quá hạn 30 ngày",IF(X260&lt;=60,"Nợ quá hạn từ 30 ngày đến 60 ngày",IF(X260&lt;=90,"Nợ quá hạn từ 60 ngày đến 90 ngày",IF(X260&lt;=120,"Nợ quá hạn từ 90 ngày đến 120 ngày","Nợ quá hạn hơn 120 ngày có khả năng mất thanh toán")))))))</f>
        <v>Đã thanh toán</v>
      </c>
      <c r="Z260" s="42">
        <f t="shared" ref="Z260:Z323" si="23">IF(S260="","",S260)</f>
        <v>46030</v>
      </c>
      <c r="AA260" s="42">
        <f t="shared" ref="AA260:AA323" si="24">IF(M260="","",M260)</f>
        <v>46048</v>
      </c>
      <c r="AD260" s="2" t="str">
        <f>VLOOKUP($A260,MA_KH!$A:$Q,MA_KH!O$1,0)</f>
        <v>MEGA</v>
      </c>
      <c r="AE260" s="2" t="str">
        <f>VLOOKUP($A260,MA_KH!$A:$Q,MA_KH!P$1,0)</f>
        <v>CÔNG TY TNHH MM MEGA MARKET (VIỆT NAM)</v>
      </c>
      <c r="AG260" s="2" t="str">
        <f>(Table1[[#This Row],[Số hóa đơn]])&amp;IF(OR(Table1[[#This Row],[Phân loại]]="Hàng trả",Table1[[#This Row],[Phân loại]]="Giảm công nợ"),-Table1[[#This Row],[Tổng giá trị]],Table1[[#This Row],[Tổng giá trị]])</f>
        <v>00002408-5384696</v>
      </c>
      <c r="AH260" s="6" t="e">
        <f>_xlfn.XLOOKUP(Table1[[#This Row],[Column1]],'Chi tiết tt Mega gửi'!P:P,'Chi tiết tt Mega gửi'!N:N)</f>
        <v>#N/A</v>
      </c>
    </row>
    <row r="261" spans="1:34" ht="25.5" customHeight="1" x14ac:dyDescent="0.2">
      <c r="A261" s="54" t="s">
        <v>16299</v>
      </c>
      <c r="B261" s="54" t="s">
        <v>190</v>
      </c>
      <c r="C261" s="55">
        <v>46030</v>
      </c>
      <c r="D261" s="54" t="s">
        <v>16906</v>
      </c>
      <c r="E261" s="55">
        <v>46030</v>
      </c>
      <c r="F261" s="54" t="s">
        <v>18993</v>
      </c>
      <c r="G261" s="54" t="s">
        <v>16908</v>
      </c>
      <c r="H261" s="56">
        <v>12115567</v>
      </c>
      <c r="I261" s="63">
        <v>0</v>
      </c>
      <c r="J261" s="56">
        <v>0</v>
      </c>
      <c r="K261" s="56">
        <v>12115567</v>
      </c>
      <c r="L261" s="64" t="s">
        <v>17237</v>
      </c>
      <c r="M261" s="6">
        <v>46048</v>
      </c>
      <c r="O261" s="32">
        <f>IF(Table1[[#This Row],[Phân loại]]="Tồn đầu kỳ",Table1[[#This Row],[Tổng giá trị]],0)</f>
        <v>0</v>
      </c>
      <c r="P261" s="7">
        <f>IF(Table1[[#This Row],[Số còn phải thu ĐK]]&lt;&gt;0,0,IF(Table1[[#This Row],[Phân loại]]="Bán hàng",Table1[[#This Row],[Tổng giá trị]],-Table1[[#This Row],[Tổng giá trị]]))</f>
        <v>-12115567</v>
      </c>
      <c r="Q261" s="32">
        <f t="shared" si="20"/>
        <v>-12115567</v>
      </c>
      <c r="R261" s="7">
        <f>Table1[[#This Row],[Số còn phải thu ĐK]]+Table1[[#This Row],[Giá Trị HD sau CK]]-Table1[[#This Row],[Số tiền đã thu]]</f>
        <v>0</v>
      </c>
      <c r="S261" s="6">
        <f>IF(Table1[[#This Row],[Ngày hóa đơn]]&lt;&gt;"",Table1[[#This Row],[Ngày hóa đơn]],IF(Table1[[#This Row],[Ngày hạch toán]]&lt;&gt;"",Table1[[#This Row],[Ngày hạch toán]],""))</f>
        <v>46030</v>
      </c>
      <c r="T261" s="7"/>
      <c r="U261" s="6">
        <f>IF(Table1[[#This Row],[Ngày tính CN]]="","",S261+T261)</f>
        <v>46030</v>
      </c>
      <c r="V261" s="32">
        <f ca="1">IF(Table1[[#This Row],[Hạn thanh toán]]="","",IF((U261-NOW())&lt;0,0,(U261-NOW())))</f>
        <v>0</v>
      </c>
      <c r="W261" s="32"/>
      <c r="X261" s="32" t="str">
        <f t="shared" ca="1" si="21"/>
        <v/>
      </c>
      <c r="Y261" s="2" t="str">
        <f t="shared" si="22"/>
        <v>Đã thanh toán</v>
      </c>
      <c r="Z261" s="42">
        <f t="shared" si="23"/>
        <v>46030</v>
      </c>
      <c r="AA261" s="42">
        <f t="shared" si="24"/>
        <v>46048</v>
      </c>
      <c r="AD261" s="2" t="str">
        <f>VLOOKUP($A261,MA_KH!$A:$Q,MA_KH!O$1,0)</f>
        <v>MEGA</v>
      </c>
      <c r="AE261" s="2" t="str">
        <f>VLOOKUP($A261,MA_KH!$A:$Q,MA_KH!P$1,0)</f>
        <v>CÔNG TY TNHH MM MEGA MARKET (VIỆT NAM)</v>
      </c>
      <c r="AG261" s="2" t="str">
        <f>(Table1[[#This Row],[Số hóa đơn]])&amp;IF(OR(Table1[[#This Row],[Phân loại]]="Hàng trả",Table1[[#This Row],[Phân loại]]="Giảm công nợ"),-Table1[[#This Row],[Tổng giá trị]],Table1[[#This Row],[Tổng giá trị]])</f>
        <v>00003051-12115567</v>
      </c>
      <c r="AH261" s="6" t="e">
        <f>_xlfn.XLOOKUP(Table1[[#This Row],[Column1]],'Chi tiết tt Mega gửi'!P:P,'Chi tiết tt Mega gửi'!N:N)</f>
        <v>#N/A</v>
      </c>
    </row>
    <row r="262" spans="1:34" ht="25.5" customHeight="1" x14ac:dyDescent="0.2">
      <c r="A262" s="54" t="s">
        <v>16299</v>
      </c>
      <c r="B262" s="54" t="s">
        <v>190</v>
      </c>
      <c r="C262" s="55">
        <v>46030</v>
      </c>
      <c r="D262" s="54" t="s">
        <v>16906</v>
      </c>
      <c r="E262" s="55">
        <v>46030</v>
      </c>
      <c r="F262" s="54" t="s">
        <v>18994</v>
      </c>
      <c r="G262" s="54" t="s">
        <v>16909</v>
      </c>
      <c r="H262" s="56">
        <v>2692348</v>
      </c>
      <c r="I262" s="63">
        <v>0</v>
      </c>
      <c r="J262" s="56">
        <v>0</v>
      </c>
      <c r="K262" s="56">
        <v>2692348</v>
      </c>
      <c r="L262" s="64" t="s">
        <v>17237</v>
      </c>
      <c r="M262" s="6">
        <v>46048</v>
      </c>
      <c r="O262" s="32">
        <f>IF(Table1[[#This Row],[Phân loại]]="Tồn đầu kỳ",Table1[[#This Row],[Tổng giá trị]],0)</f>
        <v>0</v>
      </c>
      <c r="P262" s="7">
        <f>IF(Table1[[#This Row],[Số còn phải thu ĐK]]&lt;&gt;0,0,IF(Table1[[#This Row],[Phân loại]]="Bán hàng",Table1[[#This Row],[Tổng giá trị]],-Table1[[#This Row],[Tổng giá trị]]))</f>
        <v>-2692348</v>
      </c>
      <c r="Q262" s="32">
        <f t="shared" si="20"/>
        <v>-2692348</v>
      </c>
      <c r="R262" s="7">
        <f>Table1[[#This Row],[Số còn phải thu ĐK]]+Table1[[#This Row],[Giá Trị HD sau CK]]-Table1[[#This Row],[Số tiền đã thu]]</f>
        <v>0</v>
      </c>
      <c r="S262" s="6">
        <f>IF(Table1[[#This Row],[Ngày hóa đơn]]&lt;&gt;"",Table1[[#This Row],[Ngày hóa đơn]],IF(Table1[[#This Row],[Ngày hạch toán]]&lt;&gt;"",Table1[[#This Row],[Ngày hạch toán]],""))</f>
        <v>46030</v>
      </c>
      <c r="T262" s="7"/>
      <c r="U262" s="6">
        <f>IF(Table1[[#This Row],[Ngày tính CN]]="","",S262+T262)</f>
        <v>46030</v>
      </c>
      <c r="V262" s="32">
        <f ca="1">IF(Table1[[#This Row],[Hạn thanh toán]]="","",IF((U262-NOW())&lt;0,0,(U262-NOW())))</f>
        <v>0</v>
      </c>
      <c r="W262" s="32"/>
      <c r="X262" s="32" t="str">
        <f t="shared" ca="1" si="21"/>
        <v/>
      </c>
      <c r="Y262" s="2" t="str">
        <f t="shared" si="22"/>
        <v>Đã thanh toán</v>
      </c>
      <c r="Z262" s="42">
        <f t="shared" si="23"/>
        <v>46030</v>
      </c>
      <c r="AA262" s="42">
        <f t="shared" si="24"/>
        <v>46048</v>
      </c>
      <c r="AD262" s="2" t="str">
        <f>VLOOKUP($A262,MA_KH!$A:$Q,MA_KH!O$1,0)</f>
        <v>MEGA</v>
      </c>
      <c r="AE262" s="2" t="str">
        <f>VLOOKUP($A262,MA_KH!$A:$Q,MA_KH!P$1,0)</f>
        <v>CÔNG TY TNHH MM MEGA MARKET (VIỆT NAM)</v>
      </c>
      <c r="AG262" s="2" t="str">
        <f>(Table1[[#This Row],[Số hóa đơn]])&amp;IF(OR(Table1[[#This Row],[Phân loại]]="Hàng trả",Table1[[#This Row],[Phân loại]]="Giảm công nợ"),-Table1[[#This Row],[Tổng giá trị]],Table1[[#This Row],[Tổng giá trị]])</f>
        <v>00003123-2692348</v>
      </c>
      <c r="AH262" s="6" t="e">
        <f>_xlfn.XLOOKUP(Table1[[#This Row],[Column1]],'Chi tiết tt Mega gửi'!P:P,'Chi tiết tt Mega gửi'!N:N)</f>
        <v>#N/A</v>
      </c>
    </row>
    <row r="263" spans="1:34" ht="25.5" customHeight="1" x14ac:dyDescent="0.2">
      <c r="A263" s="54" t="s">
        <v>16299</v>
      </c>
      <c r="B263" s="54" t="s">
        <v>190</v>
      </c>
      <c r="C263" s="55">
        <v>46030</v>
      </c>
      <c r="D263" s="54" t="s">
        <v>16906</v>
      </c>
      <c r="E263" s="55">
        <v>46030</v>
      </c>
      <c r="F263" s="54" t="s">
        <v>18995</v>
      </c>
      <c r="G263" s="54" t="s">
        <v>16910</v>
      </c>
      <c r="H263" s="56">
        <v>12384803</v>
      </c>
      <c r="I263" s="63">
        <v>0</v>
      </c>
      <c r="J263" s="56">
        <v>0</v>
      </c>
      <c r="K263" s="56">
        <v>12384803</v>
      </c>
      <c r="L263" s="64" t="s">
        <v>17237</v>
      </c>
      <c r="M263" s="6">
        <v>46048</v>
      </c>
      <c r="O263" s="32">
        <f>IF(Table1[[#This Row],[Phân loại]]="Tồn đầu kỳ",Table1[[#This Row],[Tổng giá trị]],0)</f>
        <v>0</v>
      </c>
      <c r="P263" s="7">
        <f>IF(Table1[[#This Row],[Số còn phải thu ĐK]]&lt;&gt;0,0,IF(Table1[[#This Row],[Phân loại]]="Bán hàng",Table1[[#This Row],[Tổng giá trị]],-Table1[[#This Row],[Tổng giá trị]]))</f>
        <v>-12384803</v>
      </c>
      <c r="Q263" s="32">
        <f t="shared" si="20"/>
        <v>-12384803</v>
      </c>
      <c r="R263" s="7">
        <f>Table1[[#This Row],[Số còn phải thu ĐK]]+Table1[[#This Row],[Giá Trị HD sau CK]]-Table1[[#This Row],[Số tiền đã thu]]</f>
        <v>0</v>
      </c>
      <c r="S263" s="6">
        <f>IF(Table1[[#This Row],[Ngày hóa đơn]]&lt;&gt;"",Table1[[#This Row],[Ngày hóa đơn]],IF(Table1[[#This Row],[Ngày hạch toán]]&lt;&gt;"",Table1[[#This Row],[Ngày hạch toán]],""))</f>
        <v>46030</v>
      </c>
      <c r="T263" s="7"/>
      <c r="U263" s="6">
        <f>IF(Table1[[#This Row],[Ngày tính CN]]="","",S263+T263)</f>
        <v>46030</v>
      </c>
      <c r="V263" s="32">
        <f ca="1">IF(Table1[[#This Row],[Hạn thanh toán]]="","",IF((U263-NOW())&lt;0,0,(U263-NOW())))</f>
        <v>0</v>
      </c>
      <c r="W263" s="32"/>
      <c r="X263" s="32" t="str">
        <f t="shared" ca="1" si="21"/>
        <v/>
      </c>
      <c r="Y263" s="2" t="str">
        <f t="shared" si="22"/>
        <v>Đã thanh toán</v>
      </c>
      <c r="Z263" s="42">
        <f t="shared" si="23"/>
        <v>46030</v>
      </c>
      <c r="AA263" s="42">
        <f t="shared" si="24"/>
        <v>46048</v>
      </c>
      <c r="AD263" s="2" t="str">
        <f>VLOOKUP($A263,MA_KH!$A:$Q,MA_KH!O$1,0)</f>
        <v>MEGA</v>
      </c>
      <c r="AE263" s="2" t="str">
        <f>VLOOKUP($A263,MA_KH!$A:$Q,MA_KH!P$1,0)</f>
        <v>CÔNG TY TNHH MM MEGA MARKET (VIỆT NAM)</v>
      </c>
      <c r="AG263" s="2" t="str">
        <f>(Table1[[#This Row],[Số hóa đơn]])&amp;IF(OR(Table1[[#This Row],[Phân loại]]="Hàng trả",Table1[[#This Row],[Phân loại]]="Giảm công nợ"),-Table1[[#This Row],[Tổng giá trị]],Table1[[#This Row],[Tổng giá trị]])</f>
        <v>00003149-12384803</v>
      </c>
      <c r="AH263" s="6" t="e">
        <f>_xlfn.XLOOKUP(Table1[[#This Row],[Column1]],'Chi tiết tt Mega gửi'!P:P,'Chi tiết tt Mega gửi'!N:N)</f>
        <v>#N/A</v>
      </c>
    </row>
    <row r="264" spans="1:34" ht="25.5" customHeight="1" x14ac:dyDescent="0.2">
      <c r="A264" s="54" t="s">
        <v>16299</v>
      </c>
      <c r="B264" s="54" t="s">
        <v>190</v>
      </c>
      <c r="C264" s="55">
        <v>46030</v>
      </c>
      <c r="D264" s="54" t="s">
        <v>16906</v>
      </c>
      <c r="E264" s="55">
        <v>46030</v>
      </c>
      <c r="F264" s="54" t="s">
        <v>18996</v>
      </c>
      <c r="G264" s="54" t="s">
        <v>16911</v>
      </c>
      <c r="H264" s="56">
        <v>21538787</v>
      </c>
      <c r="I264" s="63">
        <v>0</v>
      </c>
      <c r="J264" s="56">
        <v>0</v>
      </c>
      <c r="K264" s="56">
        <v>21538787</v>
      </c>
      <c r="L264" s="64" t="s">
        <v>17237</v>
      </c>
      <c r="M264" s="6">
        <v>46048</v>
      </c>
      <c r="O264" s="32">
        <f>IF(Table1[[#This Row],[Phân loại]]="Tồn đầu kỳ",Table1[[#This Row],[Tổng giá trị]],0)</f>
        <v>0</v>
      </c>
      <c r="P264" s="7">
        <f>IF(Table1[[#This Row],[Số còn phải thu ĐK]]&lt;&gt;0,0,IF(Table1[[#This Row],[Phân loại]]="Bán hàng",Table1[[#This Row],[Tổng giá trị]],-Table1[[#This Row],[Tổng giá trị]]))</f>
        <v>-21538787</v>
      </c>
      <c r="Q264" s="32">
        <f t="shared" si="20"/>
        <v>-21538787</v>
      </c>
      <c r="R264" s="7">
        <f>Table1[[#This Row],[Số còn phải thu ĐK]]+Table1[[#This Row],[Giá Trị HD sau CK]]-Table1[[#This Row],[Số tiền đã thu]]</f>
        <v>0</v>
      </c>
      <c r="S264" s="6">
        <f>IF(Table1[[#This Row],[Ngày hóa đơn]]&lt;&gt;"",Table1[[#This Row],[Ngày hóa đơn]],IF(Table1[[#This Row],[Ngày hạch toán]]&lt;&gt;"",Table1[[#This Row],[Ngày hạch toán]],""))</f>
        <v>46030</v>
      </c>
      <c r="T264" s="7"/>
      <c r="U264" s="6">
        <f>IF(Table1[[#This Row],[Ngày tính CN]]="","",S264+T264)</f>
        <v>46030</v>
      </c>
      <c r="V264" s="32">
        <f ca="1">IF(Table1[[#This Row],[Hạn thanh toán]]="","",IF((U264-NOW())&lt;0,0,(U264-NOW())))</f>
        <v>0</v>
      </c>
      <c r="W264" s="32"/>
      <c r="X264" s="32" t="str">
        <f t="shared" ca="1" si="21"/>
        <v/>
      </c>
      <c r="Y264" s="2" t="str">
        <f t="shared" si="22"/>
        <v>Đã thanh toán</v>
      </c>
      <c r="Z264" s="42">
        <f t="shared" si="23"/>
        <v>46030</v>
      </c>
      <c r="AA264" s="42">
        <f t="shared" si="24"/>
        <v>46048</v>
      </c>
      <c r="AD264" s="2" t="str">
        <f>VLOOKUP($A264,MA_KH!$A:$Q,MA_KH!O$1,0)</f>
        <v>MEGA</v>
      </c>
      <c r="AE264" s="2" t="str">
        <f>VLOOKUP($A264,MA_KH!$A:$Q,MA_KH!P$1,0)</f>
        <v>CÔNG TY TNHH MM MEGA MARKET (VIỆT NAM)</v>
      </c>
      <c r="AG264" s="2" t="str">
        <f>(Table1[[#This Row],[Số hóa đơn]])&amp;IF(OR(Table1[[#This Row],[Phân loại]]="Hàng trả",Table1[[#This Row],[Phân loại]]="Giảm công nợ"),-Table1[[#This Row],[Tổng giá trị]],Table1[[#This Row],[Tổng giá trị]])</f>
        <v>00003166-21538787</v>
      </c>
      <c r="AH264" s="6" t="e">
        <f>_xlfn.XLOOKUP(Table1[[#This Row],[Column1]],'Chi tiết tt Mega gửi'!P:P,'Chi tiết tt Mega gửi'!N:N)</f>
        <v>#N/A</v>
      </c>
    </row>
    <row r="265" spans="1:34" ht="25.5" customHeight="1" x14ac:dyDescent="0.2">
      <c r="A265" s="54" t="s">
        <v>16299</v>
      </c>
      <c r="B265" s="54" t="s">
        <v>190</v>
      </c>
      <c r="C265" s="55">
        <v>46030</v>
      </c>
      <c r="D265" s="54" t="s">
        <v>16906</v>
      </c>
      <c r="E265" s="55">
        <v>46030</v>
      </c>
      <c r="F265" s="54" t="s">
        <v>18997</v>
      </c>
      <c r="G265" s="54" t="s">
        <v>16912</v>
      </c>
      <c r="H265" s="56">
        <v>10769394</v>
      </c>
      <c r="I265" s="63">
        <v>0</v>
      </c>
      <c r="J265" s="56">
        <v>0</v>
      </c>
      <c r="K265" s="56">
        <v>10769394</v>
      </c>
      <c r="L265" s="64" t="s">
        <v>17237</v>
      </c>
      <c r="M265" s="6">
        <v>46048</v>
      </c>
      <c r="O265" s="32">
        <f>IF(Table1[[#This Row],[Phân loại]]="Tồn đầu kỳ",Table1[[#This Row],[Tổng giá trị]],0)</f>
        <v>0</v>
      </c>
      <c r="P265" s="7">
        <f>IF(Table1[[#This Row],[Số còn phải thu ĐK]]&lt;&gt;0,0,IF(Table1[[#This Row],[Phân loại]]="Bán hàng",Table1[[#This Row],[Tổng giá trị]],-Table1[[#This Row],[Tổng giá trị]]))</f>
        <v>-10769394</v>
      </c>
      <c r="Q265" s="32">
        <f t="shared" si="20"/>
        <v>-10769394</v>
      </c>
      <c r="R265" s="7">
        <f>Table1[[#This Row],[Số còn phải thu ĐK]]+Table1[[#This Row],[Giá Trị HD sau CK]]-Table1[[#This Row],[Số tiền đã thu]]</f>
        <v>0</v>
      </c>
      <c r="S265" s="6">
        <f>IF(Table1[[#This Row],[Ngày hóa đơn]]&lt;&gt;"",Table1[[#This Row],[Ngày hóa đơn]],IF(Table1[[#This Row],[Ngày hạch toán]]&lt;&gt;"",Table1[[#This Row],[Ngày hạch toán]],""))</f>
        <v>46030</v>
      </c>
      <c r="T265" s="7"/>
      <c r="U265" s="6">
        <f>IF(Table1[[#This Row],[Ngày tính CN]]="","",S265+T265)</f>
        <v>46030</v>
      </c>
      <c r="V265" s="32">
        <f ca="1">IF(Table1[[#This Row],[Hạn thanh toán]]="","",IF((U265-NOW())&lt;0,0,(U265-NOW())))</f>
        <v>0</v>
      </c>
      <c r="W265" s="32"/>
      <c r="X265" s="32" t="str">
        <f t="shared" ca="1" si="21"/>
        <v/>
      </c>
      <c r="Y265" s="2" t="str">
        <f t="shared" si="22"/>
        <v>Đã thanh toán</v>
      </c>
      <c r="Z265" s="42">
        <f t="shared" si="23"/>
        <v>46030</v>
      </c>
      <c r="AA265" s="42">
        <f t="shared" si="24"/>
        <v>46048</v>
      </c>
      <c r="AD265" s="2" t="str">
        <f>VLOOKUP($A265,MA_KH!$A:$Q,MA_KH!O$1,0)</f>
        <v>MEGA</v>
      </c>
      <c r="AE265" s="2" t="str">
        <f>VLOOKUP($A265,MA_KH!$A:$Q,MA_KH!P$1,0)</f>
        <v>CÔNG TY TNHH MM MEGA MARKET (VIỆT NAM)</v>
      </c>
      <c r="AG265" s="2" t="str">
        <f>(Table1[[#This Row],[Số hóa đơn]])&amp;IF(OR(Table1[[#This Row],[Phân loại]]="Hàng trả",Table1[[#This Row],[Phân loại]]="Giảm công nợ"),-Table1[[#This Row],[Tổng giá trị]],Table1[[#This Row],[Tổng giá trị]])</f>
        <v>00003273-10769394</v>
      </c>
      <c r="AH265" s="6" t="e">
        <f>_xlfn.XLOOKUP(Table1[[#This Row],[Column1]],'Chi tiết tt Mega gửi'!P:P,'Chi tiết tt Mega gửi'!N:N)</f>
        <v>#N/A</v>
      </c>
    </row>
    <row r="266" spans="1:34" ht="25.5" customHeight="1" x14ac:dyDescent="0.2">
      <c r="A266" s="54" t="s">
        <v>16299</v>
      </c>
      <c r="B266" s="54" t="s">
        <v>190</v>
      </c>
      <c r="C266" s="55">
        <v>46030</v>
      </c>
      <c r="D266" s="54" t="s">
        <v>16913</v>
      </c>
      <c r="E266" s="55">
        <v>46030</v>
      </c>
      <c r="F266" s="67" t="s">
        <v>19555</v>
      </c>
      <c r="G266" s="54" t="s">
        <v>16914</v>
      </c>
      <c r="H266" s="56">
        <v>8948563</v>
      </c>
      <c r="I266" s="63">
        <v>0</v>
      </c>
      <c r="J266" s="56">
        <v>0</v>
      </c>
      <c r="K266" s="56">
        <v>8948563</v>
      </c>
      <c r="L266" s="64" t="s">
        <v>17237</v>
      </c>
      <c r="O266" s="32">
        <f>IF(Table1[[#This Row],[Phân loại]]="Tồn đầu kỳ",Table1[[#This Row],[Tổng giá trị]],0)</f>
        <v>0</v>
      </c>
      <c r="P266" s="7">
        <f>IF(Table1[[#This Row],[Số còn phải thu ĐK]]&lt;&gt;0,0,IF(Table1[[#This Row],[Phân loại]]="Bán hàng",Table1[[#This Row],[Tổng giá trị]],-Table1[[#This Row],[Tổng giá trị]]))</f>
        <v>-8948563</v>
      </c>
      <c r="Q266" s="32">
        <f t="shared" si="20"/>
        <v>0</v>
      </c>
      <c r="R266" s="7">
        <f>Table1[[#This Row],[Số còn phải thu ĐK]]+Table1[[#This Row],[Giá Trị HD sau CK]]-Table1[[#This Row],[Số tiền đã thu]]</f>
        <v>-8948563</v>
      </c>
      <c r="S266" s="6">
        <f>IF(Table1[[#This Row],[Ngày hóa đơn]]&lt;&gt;"",Table1[[#This Row],[Ngày hóa đơn]],IF(Table1[[#This Row],[Ngày hạch toán]]&lt;&gt;"",Table1[[#This Row],[Ngày hạch toán]],""))</f>
        <v>46030</v>
      </c>
      <c r="T266" s="7"/>
      <c r="U266" s="6">
        <f>IF(Table1[[#This Row],[Ngày tính CN]]="","",S266+T266)</f>
        <v>46030</v>
      </c>
      <c r="V266" s="32">
        <f ca="1">IF(Table1[[#This Row],[Hạn thanh toán]]="","",IF((U266-NOW())&lt;0,0,(U266-NOW())))</f>
        <v>0</v>
      </c>
      <c r="W266" s="32"/>
      <c r="X266" s="32">
        <f t="shared" ca="1" si="21"/>
        <v>264.35975358795986</v>
      </c>
      <c r="Y266" s="2" t="str">
        <f t="shared" ca="1" si="22"/>
        <v>Nợ quá hạn hơn 120 ngày có khả năng mất thanh toán</v>
      </c>
      <c r="Z266" s="42">
        <f t="shared" si="23"/>
        <v>46030</v>
      </c>
      <c r="AA266" s="42" t="str">
        <f t="shared" si="24"/>
        <v/>
      </c>
      <c r="AD266" s="2" t="str">
        <f>VLOOKUP($A266,MA_KH!$A:$Q,MA_KH!O$1,0)</f>
        <v>MEGA</v>
      </c>
      <c r="AE266" s="2" t="str">
        <f>VLOOKUP($A266,MA_KH!$A:$Q,MA_KH!P$1,0)</f>
        <v>CÔNG TY TNHH MM MEGA MARKET (VIỆT NAM)</v>
      </c>
      <c r="AG266" s="2" t="str">
        <f>(Table1[[#This Row],[Số hóa đơn]])&amp;IF(OR(Table1[[#This Row],[Phân loại]]="Hàng trả",Table1[[#This Row],[Phân loại]]="Giảm công nợ"),-Table1[[#This Row],[Tổng giá trị]],Table1[[#This Row],[Tổng giá trị]])</f>
        <v>DN_12026T901073-8948563</v>
      </c>
      <c r="AH266" s="6" t="e">
        <f>_xlfn.XLOOKUP(Table1[[#This Row],[Column1]],'Chi tiết tt Mega gửi'!P:P,'Chi tiết tt Mega gửi'!N:N)</f>
        <v>#N/A</v>
      </c>
    </row>
    <row r="267" spans="1:34" ht="25.5" customHeight="1" x14ac:dyDescent="0.2">
      <c r="A267" s="54" t="s">
        <v>16299</v>
      </c>
      <c r="B267" s="54" t="s">
        <v>190</v>
      </c>
      <c r="C267" s="55">
        <v>46030</v>
      </c>
      <c r="D267" s="54" t="s">
        <v>16915</v>
      </c>
      <c r="E267" s="55">
        <v>46030</v>
      </c>
      <c r="F267" s="67" t="s">
        <v>19557</v>
      </c>
      <c r="G267" s="54" t="s">
        <v>16916</v>
      </c>
      <c r="H267" s="56">
        <v>16453240</v>
      </c>
      <c r="I267" s="63">
        <v>0</v>
      </c>
      <c r="J267" s="56">
        <v>0</v>
      </c>
      <c r="K267" s="56">
        <v>16453240</v>
      </c>
      <c r="L267" s="64" t="s">
        <v>17237</v>
      </c>
      <c r="O267" s="32">
        <f>IF(Table1[[#This Row],[Phân loại]]="Tồn đầu kỳ",Table1[[#This Row],[Tổng giá trị]],0)</f>
        <v>0</v>
      </c>
      <c r="P267" s="7">
        <f>IF(Table1[[#This Row],[Số còn phải thu ĐK]]&lt;&gt;0,0,IF(Table1[[#This Row],[Phân loại]]="Bán hàng",Table1[[#This Row],[Tổng giá trị]],-Table1[[#This Row],[Tổng giá trị]]))</f>
        <v>-16453240</v>
      </c>
      <c r="Q267" s="32">
        <f t="shared" si="20"/>
        <v>0</v>
      </c>
      <c r="R267" s="7">
        <f>Table1[[#This Row],[Số còn phải thu ĐK]]+Table1[[#This Row],[Giá Trị HD sau CK]]-Table1[[#This Row],[Số tiền đã thu]]</f>
        <v>-16453240</v>
      </c>
      <c r="S267" s="6">
        <f>IF(Table1[[#This Row],[Ngày hóa đơn]]&lt;&gt;"",Table1[[#This Row],[Ngày hóa đơn]],IF(Table1[[#This Row],[Ngày hạch toán]]&lt;&gt;"",Table1[[#This Row],[Ngày hạch toán]],""))</f>
        <v>46030</v>
      </c>
      <c r="T267" s="7"/>
      <c r="U267" s="6">
        <f>IF(Table1[[#This Row],[Ngày tính CN]]="","",S267+T267)</f>
        <v>46030</v>
      </c>
      <c r="V267" s="32">
        <f ca="1">IF(Table1[[#This Row],[Hạn thanh toán]]="","",IF((U267-NOW())&lt;0,0,(U267-NOW())))</f>
        <v>0</v>
      </c>
      <c r="W267" s="32"/>
      <c r="X267" s="32">
        <f t="shared" ca="1" si="21"/>
        <v>264.35975358795986</v>
      </c>
      <c r="Y267" s="2" t="str">
        <f t="shared" ca="1" si="22"/>
        <v>Nợ quá hạn hơn 120 ngày có khả năng mất thanh toán</v>
      </c>
      <c r="Z267" s="42">
        <f t="shared" si="23"/>
        <v>46030</v>
      </c>
      <c r="AA267" s="42" t="str">
        <f t="shared" si="24"/>
        <v/>
      </c>
      <c r="AD267" s="2" t="str">
        <f>VLOOKUP($A267,MA_KH!$A:$Q,MA_KH!O$1,0)</f>
        <v>MEGA</v>
      </c>
      <c r="AE267" s="2" t="str">
        <f>VLOOKUP($A267,MA_KH!$A:$Q,MA_KH!P$1,0)</f>
        <v>CÔNG TY TNHH MM MEGA MARKET (VIỆT NAM)</v>
      </c>
      <c r="AG267" s="2" t="str">
        <f>(Table1[[#This Row],[Số hóa đơn]])&amp;IF(OR(Table1[[#This Row],[Phân loại]]="Hàng trả",Table1[[#This Row],[Phân loại]]="Giảm công nợ"),-Table1[[#This Row],[Tổng giá trị]],Table1[[#This Row],[Tổng giá trị]])</f>
        <v>DN_12026T901074-16453240</v>
      </c>
      <c r="AH267" s="6" t="e">
        <f>_xlfn.XLOOKUP(Table1[[#This Row],[Column1]],'Chi tiết tt Mega gửi'!P:P,'Chi tiết tt Mega gửi'!N:N)</f>
        <v>#N/A</v>
      </c>
    </row>
    <row r="268" spans="1:34" ht="25.5" customHeight="1" x14ac:dyDescent="0.2">
      <c r="A268" s="54" t="s">
        <v>16296</v>
      </c>
      <c r="B268" s="54" t="s">
        <v>7244</v>
      </c>
      <c r="C268" s="55">
        <v>46031</v>
      </c>
      <c r="D268" s="54" t="s">
        <v>16918</v>
      </c>
      <c r="E268" s="55">
        <v>46035</v>
      </c>
      <c r="F268" s="54" t="s">
        <v>18998</v>
      </c>
      <c r="G268" s="54" t="s">
        <v>16919</v>
      </c>
      <c r="H268" s="56">
        <v>1468620</v>
      </c>
      <c r="I268" s="63">
        <v>0</v>
      </c>
      <c r="J268" s="56">
        <v>117490</v>
      </c>
      <c r="K268" s="56">
        <v>1586110</v>
      </c>
      <c r="L268" s="64" t="s">
        <v>17236</v>
      </c>
      <c r="M268" s="6">
        <v>46077</v>
      </c>
      <c r="O268" s="32">
        <f>IF(Table1[[#This Row],[Phân loại]]="Tồn đầu kỳ",Table1[[#This Row],[Tổng giá trị]],0)</f>
        <v>0</v>
      </c>
      <c r="P268" s="7">
        <f>IF(Table1[[#This Row],[Số còn phải thu ĐK]]&lt;&gt;0,0,IF(Table1[[#This Row],[Phân loại]]="Bán hàng",Table1[[#This Row],[Tổng giá trị]],-Table1[[#This Row],[Tổng giá trị]]))</f>
        <v>1586110</v>
      </c>
      <c r="Q268" s="32">
        <f t="shared" si="20"/>
        <v>1586110</v>
      </c>
      <c r="R268" s="7">
        <f>Table1[[#This Row],[Số còn phải thu ĐK]]+Table1[[#This Row],[Giá Trị HD sau CK]]-Table1[[#This Row],[Số tiền đã thu]]</f>
        <v>0</v>
      </c>
      <c r="S268" s="6">
        <f>IF(Table1[[#This Row],[Ngày hóa đơn]]&lt;&gt;"",Table1[[#This Row],[Ngày hóa đơn]],IF(Table1[[#This Row],[Ngày hạch toán]]&lt;&gt;"",Table1[[#This Row],[Ngày hạch toán]],""))</f>
        <v>46035</v>
      </c>
      <c r="T268" s="7"/>
      <c r="U268" s="6">
        <f>IF(Table1[[#This Row],[Ngày tính CN]]="","",S268+T268)</f>
        <v>46035</v>
      </c>
      <c r="V268" s="32">
        <f ca="1">IF(Table1[[#This Row],[Hạn thanh toán]]="","",IF((U268-NOW())&lt;0,0,(U268-NOW())))</f>
        <v>0</v>
      </c>
      <c r="W268" s="32"/>
      <c r="X268" s="32" t="str">
        <f t="shared" ca="1" si="21"/>
        <v/>
      </c>
      <c r="Y268" s="2" t="str">
        <f t="shared" si="22"/>
        <v>Đã thanh toán</v>
      </c>
      <c r="Z268" s="42">
        <f t="shared" si="23"/>
        <v>46035</v>
      </c>
      <c r="AA268" s="42">
        <f t="shared" si="24"/>
        <v>46077</v>
      </c>
      <c r="AD268" s="2" t="str">
        <f>VLOOKUP($A268,MA_KH!$A:$Q,MA_KH!O$1,0)</f>
        <v>MEGA</v>
      </c>
      <c r="AE268" s="2" t="str">
        <f>VLOOKUP($A268,MA_KH!$A:$Q,MA_KH!P$1,0)</f>
        <v>CÔNG TY TNHH MM MEGA MARKET (VIỆT NAM)</v>
      </c>
      <c r="AG268" s="2" t="str">
        <f>(Table1[[#This Row],[Số hóa đơn]])&amp;IF(OR(Table1[[#This Row],[Phân loại]]="Hàng trả",Table1[[#This Row],[Phân loại]]="Giảm công nợ"),-Table1[[#This Row],[Tổng giá trị]],Table1[[#This Row],[Tổng giá trị]])</f>
        <v>000020211586110</v>
      </c>
      <c r="AH268" s="6" t="e">
        <f>_xlfn.XLOOKUP(Table1[[#This Row],[Column1]],'Chi tiết tt Mega gửi'!P:P,'Chi tiết tt Mega gửi'!N:N)</f>
        <v>#N/A</v>
      </c>
    </row>
    <row r="269" spans="1:34" ht="25.5" customHeight="1" x14ac:dyDescent="0.2">
      <c r="A269" s="54" t="s">
        <v>16298</v>
      </c>
      <c r="B269" s="54" t="s">
        <v>7235</v>
      </c>
      <c r="C269" s="55">
        <v>46031</v>
      </c>
      <c r="D269" s="54" t="s">
        <v>16920</v>
      </c>
      <c r="E269" s="55">
        <v>46035</v>
      </c>
      <c r="F269" s="54" t="s">
        <v>18999</v>
      </c>
      <c r="G269" s="54" t="s">
        <v>16921</v>
      </c>
      <c r="H269" s="56">
        <v>5265534</v>
      </c>
      <c r="I269" s="63">
        <v>0</v>
      </c>
      <c r="J269" s="56">
        <v>421243</v>
      </c>
      <c r="K269" s="56">
        <v>5686777</v>
      </c>
      <c r="L269" s="64" t="s">
        <v>17236</v>
      </c>
      <c r="M269" s="6">
        <v>46077</v>
      </c>
      <c r="O269" s="32">
        <f>IF(Table1[[#This Row],[Phân loại]]="Tồn đầu kỳ",Table1[[#This Row],[Tổng giá trị]],0)</f>
        <v>0</v>
      </c>
      <c r="P269" s="7">
        <f>IF(Table1[[#This Row],[Số còn phải thu ĐK]]&lt;&gt;0,0,IF(Table1[[#This Row],[Phân loại]]="Bán hàng",Table1[[#This Row],[Tổng giá trị]],-Table1[[#This Row],[Tổng giá trị]]))</f>
        <v>5686777</v>
      </c>
      <c r="Q269" s="32">
        <f t="shared" si="20"/>
        <v>5686777</v>
      </c>
      <c r="R269" s="7">
        <f>Table1[[#This Row],[Số còn phải thu ĐK]]+Table1[[#This Row],[Giá Trị HD sau CK]]-Table1[[#This Row],[Số tiền đã thu]]</f>
        <v>0</v>
      </c>
      <c r="S269" s="6">
        <f>IF(Table1[[#This Row],[Ngày hóa đơn]]&lt;&gt;"",Table1[[#This Row],[Ngày hóa đơn]],IF(Table1[[#This Row],[Ngày hạch toán]]&lt;&gt;"",Table1[[#This Row],[Ngày hạch toán]],""))</f>
        <v>46035</v>
      </c>
      <c r="T269" s="7"/>
      <c r="U269" s="6">
        <f>IF(Table1[[#This Row],[Ngày tính CN]]="","",S269+T269)</f>
        <v>46035</v>
      </c>
      <c r="V269" s="32">
        <f ca="1">IF(Table1[[#This Row],[Hạn thanh toán]]="","",IF((U269-NOW())&lt;0,0,(U269-NOW())))</f>
        <v>0</v>
      </c>
      <c r="W269" s="32"/>
      <c r="X269" s="32" t="str">
        <f t="shared" ca="1" si="21"/>
        <v/>
      </c>
      <c r="Y269" s="2" t="str">
        <f t="shared" si="22"/>
        <v>Đã thanh toán</v>
      </c>
      <c r="Z269" s="42">
        <f t="shared" si="23"/>
        <v>46035</v>
      </c>
      <c r="AA269" s="42">
        <f t="shared" si="24"/>
        <v>46077</v>
      </c>
      <c r="AD269" s="2" t="str">
        <f>VLOOKUP($A269,MA_KH!$A:$Q,MA_KH!O$1,0)</f>
        <v>MEGA</v>
      </c>
      <c r="AE269" s="2" t="str">
        <f>VLOOKUP($A269,MA_KH!$A:$Q,MA_KH!P$1,0)</f>
        <v>CÔNG TY TNHH MM MEGA MARKET (VIỆT NAM)</v>
      </c>
      <c r="AG269" s="2" t="str">
        <f>(Table1[[#This Row],[Số hóa đơn]])&amp;IF(OR(Table1[[#This Row],[Phân loại]]="Hàng trả",Table1[[#This Row],[Phân loại]]="Giảm công nợ"),-Table1[[#This Row],[Tổng giá trị]],Table1[[#This Row],[Tổng giá trị]])</f>
        <v>000020225686777</v>
      </c>
      <c r="AH269" s="6" t="e">
        <f>_xlfn.XLOOKUP(Table1[[#This Row],[Column1]],'Chi tiết tt Mega gửi'!P:P,'Chi tiết tt Mega gửi'!N:N)</f>
        <v>#N/A</v>
      </c>
    </row>
    <row r="270" spans="1:34" ht="25.5" customHeight="1" x14ac:dyDescent="0.2">
      <c r="A270" s="54" t="s">
        <v>16298</v>
      </c>
      <c r="B270" s="54" t="s">
        <v>7235</v>
      </c>
      <c r="C270" s="55">
        <v>46031</v>
      </c>
      <c r="D270" s="54" t="s">
        <v>16922</v>
      </c>
      <c r="E270" s="55">
        <v>46035</v>
      </c>
      <c r="F270" s="54" t="s">
        <v>19000</v>
      </c>
      <c r="G270" s="54" t="s">
        <v>16923</v>
      </c>
      <c r="H270" s="56">
        <v>4664450</v>
      </c>
      <c r="I270" s="63">
        <v>0</v>
      </c>
      <c r="J270" s="56">
        <v>373156</v>
      </c>
      <c r="K270" s="56">
        <v>5037606</v>
      </c>
      <c r="L270" s="64" t="s">
        <v>17236</v>
      </c>
      <c r="M270" s="6">
        <v>46077</v>
      </c>
      <c r="O270" s="32">
        <f>IF(Table1[[#This Row],[Phân loại]]="Tồn đầu kỳ",Table1[[#This Row],[Tổng giá trị]],0)</f>
        <v>0</v>
      </c>
      <c r="P270" s="7">
        <f>IF(Table1[[#This Row],[Số còn phải thu ĐK]]&lt;&gt;0,0,IF(Table1[[#This Row],[Phân loại]]="Bán hàng",Table1[[#This Row],[Tổng giá trị]],-Table1[[#This Row],[Tổng giá trị]]))</f>
        <v>5037606</v>
      </c>
      <c r="Q270" s="32">
        <f t="shared" si="20"/>
        <v>5037606</v>
      </c>
      <c r="R270" s="7">
        <f>Table1[[#This Row],[Số còn phải thu ĐK]]+Table1[[#This Row],[Giá Trị HD sau CK]]-Table1[[#This Row],[Số tiền đã thu]]</f>
        <v>0</v>
      </c>
      <c r="S270" s="6">
        <f>IF(Table1[[#This Row],[Ngày hóa đơn]]&lt;&gt;"",Table1[[#This Row],[Ngày hóa đơn]],IF(Table1[[#This Row],[Ngày hạch toán]]&lt;&gt;"",Table1[[#This Row],[Ngày hạch toán]],""))</f>
        <v>46035</v>
      </c>
      <c r="T270" s="7"/>
      <c r="U270" s="6">
        <f>IF(Table1[[#This Row],[Ngày tính CN]]="","",S270+T270)</f>
        <v>46035</v>
      </c>
      <c r="V270" s="32">
        <f ca="1">IF(Table1[[#This Row],[Hạn thanh toán]]="","",IF((U270-NOW())&lt;0,0,(U270-NOW())))</f>
        <v>0</v>
      </c>
      <c r="W270" s="32"/>
      <c r="X270" s="32" t="str">
        <f t="shared" ca="1" si="21"/>
        <v/>
      </c>
      <c r="Y270" s="2" t="str">
        <f t="shared" si="22"/>
        <v>Đã thanh toán</v>
      </c>
      <c r="Z270" s="42">
        <f t="shared" si="23"/>
        <v>46035</v>
      </c>
      <c r="AA270" s="42">
        <f t="shared" si="24"/>
        <v>46077</v>
      </c>
      <c r="AD270" s="2" t="str">
        <f>VLOOKUP($A270,MA_KH!$A:$Q,MA_KH!O$1,0)</f>
        <v>MEGA</v>
      </c>
      <c r="AE270" s="2" t="str">
        <f>VLOOKUP($A270,MA_KH!$A:$Q,MA_KH!P$1,0)</f>
        <v>CÔNG TY TNHH MM MEGA MARKET (VIỆT NAM)</v>
      </c>
      <c r="AG270" s="2" t="str">
        <f>(Table1[[#This Row],[Số hóa đơn]])&amp;IF(OR(Table1[[#This Row],[Phân loại]]="Hàng trả",Table1[[#This Row],[Phân loại]]="Giảm công nợ"),-Table1[[#This Row],[Tổng giá trị]],Table1[[#This Row],[Tổng giá trị]])</f>
        <v>000020235037606</v>
      </c>
      <c r="AH270" s="6" t="e">
        <f>_xlfn.XLOOKUP(Table1[[#This Row],[Column1]],'Chi tiết tt Mega gửi'!P:P,'Chi tiết tt Mega gửi'!N:N)</f>
        <v>#N/A</v>
      </c>
    </row>
    <row r="271" spans="1:34" ht="25.5" customHeight="1" x14ac:dyDescent="0.2">
      <c r="A271" s="54" t="s">
        <v>16298</v>
      </c>
      <c r="B271" s="54" t="s">
        <v>7235</v>
      </c>
      <c r="C271" s="55">
        <v>46031</v>
      </c>
      <c r="D271" s="54" t="s">
        <v>16924</v>
      </c>
      <c r="E271" s="55">
        <v>46035</v>
      </c>
      <c r="F271" s="54" t="s">
        <v>19001</v>
      </c>
      <c r="G271" s="54" t="s">
        <v>16925</v>
      </c>
      <c r="H271" s="56">
        <v>10120600</v>
      </c>
      <c r="I271" s="63">
        <v>0</v>
      </c>
      <c r="J271" s="56">
        <v>809648</v>
      </c>
      <c r="K271" s="56">
        <v>10930248</v>
      </c>
      <c r="L271" s="64" t="s">
        <v>17236</v>
      </c>
      <c r="M271" s="6">
        <v>46077</v>
      </c>
      <c r="O271" s="32">
        <f>IF(Table1[[#This Row],[Phân loại]]="Tồn đầu kỳ",Table1[[#This Row],[Tổng giá trị]],0)</f>
        <v>0</v>
      </c>
      <c r="P271" s="7">
        <f>IF(Table1[[#This Row],[Số còn phải thu ĐK]]&lt;&gt;0,0,IF(Table1[[#This Row],[Phân loại]]="Bán hàng",Table1[[#This Row],[Tổng giá trị]],-Table1[[#This Row],[Tổng giá trị]]))</f>
        <v>10930248</v>
      </c>
      <c r="Q271" s="32">
        <f t="shared" si="20"/>
        <v>10930248</v>
      </c>
      <c r="R271" s="7">
        <f>Table1[[#This Row],[Số còn phải thu ĐK]]+Table1[[#This Row],[Giá Trị HD sau CK]]-Table1[[#This Row],[Số tiền đã thu]]</f>
        <v>0</v>
      </c>
      <c r="S271" s="6">
        <f>IF(Table1[[#This Row],[Ngày hóa đơn]]&lt;&gt;"",Table1[[#This Row],[Ngày hóa đơn]],IF(Table1[[#This Row],[Ngày hạch toán]]&lt;&gt;"",Table1[[#This Row],[Ngày hạch toán]],""))</f>
        <v>46035</v>
      </c>
      <c r="T271" s="7"/>
      <c r="U271" s="6">
        <f>IF(Table1[[#This Row],[Ngày tính CN]]="","",S271+T271)</f>
        <v>46035</v>
      </c>
      <c r="V271" s="32">
        <f ca="1">IF(Table1[[#This Row],[Hạn thanh toán]]="","",IF((U271-NOW())&lt;0,0,(U271-NOW())))</f>
        <v>0</v>
      </c>
      <c r="W271" s="32"/>
      <c r="X271" s="32" t="str">
        <f t="shared" ca="1" si="21"/>
        <v/>
      </c>
      <c r="Y271" s="2" t="str">
        <f t="shared" si="22"/>
        <v>Đã thanh toán</v>
      </c>
      <c r="Z271" s="42">
        <f t="shared" si="23"/>
        <v>46035</v>
      </c>
      <c r="AA271" s="42">
        <f t="shared" si="24"/>
        <v>46077</v>
      </c>
      <c r="AD271" s="2" t="str">
        <f>VLOOKUP($A271,MA_KH!$A:$Q,MA_KH!O$1,0)</f>
        <v>MEGA</v>
      </c>
      <c r="AE271" s="2" t="str">
        <f>VLOOKUP($A271,MA_KH!$A:$Q,MA_KH!P$1,0)</f>
        <v>CÔNG TY TNHH MM MEGA MARKET (VIỆT NAM)</v>
      </c>
      <c r="AG271" s="2" t="str">
        <f>(Table1[[#This Row],[Số hóa đơn]])&amp;IF(OR(Table1[[#This Row],[Phân loại]]="Hàng trả",Table1[[#This Row],[Phân loại]]="Giảm công nợ"),-Table1[[#This Row],[Tổng giá trị]],Table1[[#This Row],[Tổng giá trị]])</f>
        <v>0000202410930248</v>
      </c>
      <c r="AH271" s="6" t="e">
        <f>_xlfn.XLOOKUP(Table1[[#This Row],[Column1]],'Chi tiết tt Mega gửi'!P:P,'Chi tiết tt Mega gửi'!N:N)</f>
        <v>#N/A</v>
      </c>
    </row>
    <row r="272" spans="1:34" ht="25.5" customHeight="1" x14ac:dyDescent="0.2">
      <c r="A272" s="54" t="s">
        <v>16303</v>
      </c>
      <c r="B272" s="54" t="s">
        <v>102</v>
      </c>
      <c r="C272" s="55">
        <v>46031</v>
      </c>
      <c r="D272" s="54" t="s">
        <v>16926</v>
      </c>
      <c r="E272" s="55">
        <v>46036</v>
      </c>
      <c r="F272" s="54" t="s">
        <v>19002</v>
      </c>
      <c r="G272" s="54" t="s">
        <v>16928</v>
      </c>
      <c r="H272" s="56">
        <v>911240</v>
      </c>
      <c r="I272" s="63">
        <v>0</v>
      </c>
      <c r="J272" s="56">
        <v>72899</v>
      </c>
      <c r="K272" s="56">
        <v>984139</v>
      </c>
      <c r="L272" s="64" t="s">
        <v>17236</v>
      </c>
      <c r="M272" s="6">
        <v>46077</v>
      </c>
      <c r="O272" s="32">
        <f>IF(Table1[[#This Row],[Phân loại]]="Tồn đầu kỳ",Table1[[#This Row],[Tổng giá trị]],0)</f>
        <v>0</v>
      </c>
      <c r="P272" s="7">
        <f>IF(Table1[[#This Row],[Số còn phải thu ĐK]]&lt;&gt;0,0,IF(Table1[[#This Row],[Phân loại]]="Bán hàng",Table1[[#This Row],[Tổng giá trị]],-Table1[[#This Row],[Tổng giá trị]]))</f>
        <v>984139</v>
      </c>
      <c r="Q272" s="32">
        <f t="shared" si="20"/>
        <v>984139</v>
      </c>
      <c r="R272" s="7">
        <f>Table1[[#This Row],[Số còn phải thu ĐK]]+Table1[[#This Row],[Giá Trị HD sau CK]]-Table1[[#This Row],[Số tiền đã thu]]</f>
        <v>0</v>
      </c>
      <c r="S272" s="6">
        <f>IF(Table1[[#This Row],[Ngày hóa đơn]]&lt;&gt;"",Table1[[#This Row],[Ngày hóa đơn]],IF(Table1[[#This Row],[Ngày hạch toán]]&lt;&gt;"",Table1[[#This Row],[Ngày hạch toán]],""))</f>
        <v>46036</v>
      </c>
      <c r="T272" s="7"/>
      <c r="U272" s="6">
        <f>IF(Table1[[#This Row],[Ngày tính CN]]="","",S272+T272)</f>
        <v>46036</v>
      </c>
      <c r="V272" s="32">
        <f ca="1">IF(Table1[[#This Row],[Hạn thanh toán]]="","",IF((U272-NOW())&lt;0,0,(U272-NOW())))</f>
        <v>0</v>
      </c>
      <c r="W272" s="32"/>
      <c r="X272" s="32" t="str">
        <f t="shared" ca="1" si="21"/>
        <v/>
      </c>
      <c r="Y272" s="2" t="str">
        <f t="shared" si="22"/>
        <v>Đã thanh toán</v>
      </c>
      <c r="Z272" s="42">
        <f t="shared" si="23"/>
        <v>46036</v>
      </c>
      <c r="AA272" s="42">
        <f t="shared" si="24"/>
        <v>46077</v>
      </c>
      <c r="AD272" s="2" t="str">
        <f>VLOOKUP($A272,MA_KH!$A:$Q,MA_KH!O$1,0)</f>
        <v>MEGA</v>
      </c>
      <c r="AE272" s="2" t="str">
        <f>VLOOKUP($A272,MA_KH!$A:$Q,MA_KH!P$1,0)</f>
        <v>CÔNG TY TNHH MM MEGA MARKET (VIỆT NAM)</v>
      </c>
      <c r="AG272" s="2" t="str">
        <f>(Table1[[#This Row],[Số hóa đơn]])&amp;IF(OR(Table1[[#This Row],[Phân loại]]="Hàng trả",Table1[[#This Row],[Phân loại]]="Giảm công nợ"),-Table1[[#This Row],[Tổng giá trị]],Table1[[#This Row],[Tổng giá trị]])</f>
        <v>00002695984139</v>
      </c>
      <c r="AH272" s="6" t="e">
        <f>_xlfn.XLOOKUP(Table1[[#This Row],[Column1]],'Chi tiết tt Mega gửi'!P:P,'Chi tiết tt Mega gửi'!N:N)</f>
        <v>#N/A</v>
      </c>
    </row>
    <row r="273" spans="1:34" ht="25.5" customHeight="1" x14ac:dyDescent="0.2">
      <c r="A273" s="54" t="s">
        <v>16303</v>
      </c>
      <c r="B273" s="54" t="s">
        <v>102</v>
      </c>
      <c r="C273" s="55">
        <v>46031</v>
      </c>
      <c r="D273" s="54" t="s">
        <v>16929</v>
      </c>
      <c r="E273" s="55">
        <v>46036</v>
      </c>
      <c r="F273" s="54" t="s">
        <v>19003</v>
      </c>
      <c r="G273" s="54" t="s">
        <v>16930</v>
      </c>
      <c r="H273" s="56">
        <v>1116060</v>
      </c>
      <c r="I273" s="63">
        <v>0</v>
      </c>
      <c r="J273" s="56">
        <v>89285</v>
      </c>
      <c r="K273" s="56">
        <v>1205345</v>
      </c>
      <c r="L273" s="64" t="s">
        <v>17236</v>
      </c>
      <c r="M273" s="6">
        <v>46077</v>
      </c>
      <c r="O273" s="32">
        <f>IF(Table1[[#This Row],[Phân loại]]="Tồn đầu kỳ",Table1[[#This Row],[Tổng giá trị]],0)</f>
        <v>0</v>
      </c>
      <c r="P273" s="7">
        <f>IF(Table1[[#This Row],[Số còn phải thu ĐK]]&lt;&gt;0,0,IF(Table1[[#This Row],[Phân loại]]="Bán hàng",Table1[[#This Row],[Tổng giá trị]],-Table1[[#This Row],[Tổng giá trị]]))</f>
        <v>1205345</v>
      </c>
      <c r="Q273" s="32">
        <f t="shared" si="20"/>
        <v>1205345</v>
      </c>
      <c r="R273" s="7">
        <f>Table1[[#This Row],[Số còn phải thu ĐK]]+Table1[[#This Row],[Giá Trị HD sau CK]]-Table1[[#This Row],[Số tiền đã thu]]</f>
        <v>0</v>
      </c>
      <c r="S273" s="6">
        <f>IF(Table1[[#This Row],[Ngày hóa đơn]]&lt;&gt;"",Table1[[#This Row],[Ngày hóa đơn]],IF(Table1[[#This Row],[Ngày hạch toán]]&lt;&gt;"",Table1[[#This Row],[Ngày hạch toán]],""))</f>
        <v>46036</v>
      </c>
      <c r="T273" s="7"/>
      <c r="U273" s="6">
        <f>IF(Table1[[#This Row],[Ngày tính CN]]="","",S273+T273)</f>
        <v>46036</v>
      </c>
      <c r="V273" s="32">
        <f ca="1">IF(Table1[[#This Row],[Hạn thanh toán]]="","",IF((U273-NOW())&lt;0,0,(U273-NOW())))</f>
        <v>0</v>
      </c>
      <c r="W273" s="32"/>
      <c r="X273" s="32" t="str">
        <f t="shared" ca="1" si="21"/>
        <v/>
      </c>
      <c r="Y273" s="2" t="str">
        <f t="shared" si="22"/>
        <v>Đã thanh toán</v>
      </c>
      <c r="Z273" s="42">
        <f t="shared" si="23"/>
        <v>46036</v>
      </c>
      <c r="AA273" s="42">
        <f t="shared" si="24"/>
        <v>46077</v>
      </c>
      <c r="AD273" s="2" t="str">
        <f>VLOOKUP($A273,MA_KH!$A:$Q,MA_KH!O$1,0)</f>
        <v>MEGA</v>
      </c>
      <c r="AE273" s="2" t="str">
        <f>VLOOKUP($A273,MA_KH!$A:$Q,MA_KH!P$1,0)</f>
        <v>CÔNG TY TNHH MM MEGA MARKET (VIỆT NAM)</v>
      </c>
      <c r="AG273" s="2" t="str">
        <f>(Table1[[#This Row],[Số hóa đơn]])&amp;IF(OR(Table1[[#This Row],[Phân loại]]="Hàng trả",Table1[[#This Row],[Phân loại]]="Giảm công nợ"),-Table1[[#This Row],[Tổng giá trị]],Table1[[#This Row],[Tổng giá trị]])</f>
        <v>000026961205345</v>
      </c>
      <c r="AH273" s="6" t="e">
        <f>_xlfn.XLOOKUP(Table1[[#This Row],[Column1]],'Chi tiết tt Mega gửi'!P:P,'Chi tiết tt Mega gửi'!N:N)</f>
        <v>#N/A</v>
      </c>
    </row>
    <row r="274" spans="1:34" ht="25.5" customHeight="1" x14ac:dyDescent="0.2">
      <c r="A274" s="54" t="s">
        <v>16303</v>
      </c>
      <c r="B274" s="54" t="s">
        <v>102</v>
      </c>
      <c r="C274" s="55">
        <v>46031</v>
      </c>
      <c r="D274" s="54" t="s">
        <v>16931</v>
      </c>
      <c r="E274" s="55">
        <v>46036</v>
      </c>
      <c r="F274" s="54" t="s">
        <v>19004</v>
      </c>
      <c r="G274" s="54" t="s">
        <v>16932</v>
      </c>
      <c r="H274" s="56">
        <v>932890</v>
      </c>
      <c r="I274" s="63">
        <v>0</v>
      </c>
      <c r="J274" s="56">
        <v>74631</v>
      </c>
      <c r="K274" s="56">
        <v>1007521</v>
      </c>
      <c r="L274" s="64" t="s">
        <v>17236</v>
      </c>
      <c r="M274" s="6">
        <v>46077</v>
      </c>
      <c r="O274" s="32">
        <f>IF(Table1[[#This Row],[Phân loại]]="Tồn đầu kỳ",Table1[[#This Row],[Tổng giá trị]],0)</f>
        <v>0</v>
      </c>
      <c r="P274" s="7">
        <f>IF(Table1[[#This Row],[Số còn phải thu ĐK]]&lt;&gt;0,0,IF(Table1[[#This Row],[Phân loại]]="Bán hàng",Table1[[#This Row],[Tổng giá trị]],-Table1[[#This Row],[Tổng giá trị]]))</f>
        <v>1007521</v>
      </c>
      <c r="Q274" s="32">
        <f t="shared" si="20"/>
        <v>1007521</v>
      </c>
      <c r="R274" s="7">
        <f>Table1[[#This Row],[Số còn phải thu ĐK]]+Table1[[#This Row],[Giá Trị HD sau CK]]-Table1[[#This Row],[Số tiền đã thu]]</f>
        <v>0</v>
      </c>
      <c r="S274" s="6">
        <f>IF(Table1[[#This Row],[Ngày hóa đơn]]&lt;&gt;"",Table1[[#This Row],[Ngày hóa đơn]],IF(Table1[[#This Row],[Ngày hạch toán]]&lt;&gt;"",Table1[[#This Row],[Ngày hạch toán]],""))</f>
        <v>46036</v>
      </c>
      <c r="T274" s="7"/>
      <c r="U274" s="6">
        <f>IF(Table1[[#This Row],[Ngày tính CN]]="","",S274+T274)</f>
        <v>46036</v>
      </c>
      <c r="V274" s="32">
        <f ca="1">IF(Table1[[#This Row],[Hạn thanh toán]]="","",IF((U274-NOW())&lt;0,0,(U274-NOW())))</f>
        <v>0</v>
      </c>
      <c r="W274" s="32"/>
      <c r="X274" s="32" t="str">
        <f t="shared" ca="1" si="21"/>
        <v/>
      </c>
      <c r="Y274" s="2" t="str">
        <f t="shared" si="22"/>
        <v>Đã thanh toán</v>
      </c>
      <c r="Z274" s="42">
        <f t="shared" si="23"/>
        <v>46036</v>
      </c>
      <c r="AA274" s="42">
        <f t="shared" si="24"/>
        <v>46077</v>
      </c>
      <c r="AD274" s="2" t="str">
        <f>VLOOKUP($A274,MA_KH!$A:$Q,MA_KH!O$1,0)</f>
        <v>MEGA</v>
      </c>
      <c r="AE274" s="2" t="str">
        <f>VLOOKUP($A274,MA_KH!$A:$Q,MA_KH!P$1,0)</f>
        <v>CÔNG TY TNHH MM MEGA MARKET (VIỆT NAM)</v>
      </c>
      <c r="AG274" s="2" t="str">
        <f>(Table1[[#This Row],[Số hóa đơn]])&amp;IF(OR(Table1[[#This Row],[Phân loại]]="Hàng trả",Table1[[#This Row],[Phân loại]]="Giảm công nợ"),-Table1[[#This Row],[Tổng giá trị]],Table1[[#This Row],[Tổng giá trị]])</f>
        <v>000026971007521</v>
      </c>
      <c r="AH274" s="6" t="e">
        <f>_xlfn.XLOOKUP(Table1[[#This Row],[Column1]],'Chi tiết tt Mega gửi'!P:P,'Chi tiết tt Mega gửi'!N:N)</f>
        <v>#N/A</v>
      </c>
    </row>
    <row r="275" spans="1:34" ht="25.5" customHeight="1" x14ac:dyDescent="0.2">
      <c r="A275" s="54" t="s">
        <v>16303</v>
      </c>
      <c r="B275" s="54" t="s">
        <v>102</v>
      </c>
      <c r="C275" s="55">
        <v>46031</v>
      </c>
      <c r="D275" s="54" t="s">
        <v>16933</v>
      </c>
      <c r="E275" s="55">
        <v>46036</v>
      </c>
      <c r="F275" s="54" t="s">
        <v>19005</v>
      </c>
      <c r="G275" s="54" t="s">
        <v>16934</v>
      </c>
      <c r="H275" s="56">
        <v>558030</v>
      </c>
      <c r="I275" s="63">
        <v>0</v>
      </c>
      <c r="J275" s="56">
        <v>44642</v>
      </c>
      <c r="K275" s="56">
        <v>602672</v>
      </c>
      <c r="L275" s="64" t="s">
        <v>17236</v>
      </c>
      <c r="M275" s="6">
        <v>46077</v>
      </c>
      <c r="O275" s="32">
        <f>IF(Table1[[#This Row],[Phân loại]]="Tồn đầu kỳ",Table1[[#This Row],[Tổng giá trị]],0)</f>
        <v>0</v>
      </c>
      <c r="P275" s="7">
        <f>IF(Table1[[#This Row],[Số còn phải thu ĐK]]&lt;&gt;0,0,IF(Table1[[#This Row],[Phân loại]]="Bán hàng",Table1[[#This Row],[Tổng giá trị]],-Table1[[#This Row],[Tổng giá trị]]))</f>
        <v>602672</v>
      </c>
      <c r="Q275" s="32">
        <f t="shared" si="20"/>
        <v>602672</v>
      </c>
      <c r="R275" s="7">
        <f>Table1[[#This Row],[Số còn phải thu ĐK]]+Table1[[#This Row],[Giá Trị HD sau CK]]-Table1[[#This Row],[Số tiền đã thu]]</f>
        <v>0</v>
      </c>
      <c r="S275" s="6">
        <f>IF(Table1[[#This Row],[Ngày hóa đơn]]&lt;&gt;"",Table1[[#This Row],[Ngày hóa đơn]],IF(Table1[[#This Row],[Ngày hạch toán]]&lt;&gt;"",Table1[[#This Row],[Ngày hạch toán]],""))</f>
        <v>46036</v>
      </c>
      <c r="T275" s="7"/>
      <c r="U275" s="6">
        <f>IF(Table1[[#This Row],[Ngày tính CN]]="","",S275+T275)</f>
        <v>46036</v>
      </c>
      <c r="V275" s="32">
        <f ca="1">IF(Table1[[#This Row],[Hạn thanh toán]]="","",IF((U275-NOW())&lt;0,0,(U275-NOW())))</f>
        <v>0</v>
      </c>
      <c r="W275" s="32"/>
      <c r="X275" s="32" t="str">
        <f t="shared" ca="1" si="21"/>
        <v/>
      </c>
      <c r="Y275" s="2" t="str">
        <f t="shared" si="22"/>
        <v>Đã thanh toán</v>
      </c>
      <c r="Z275" s="42">
        <f t="shared" si="23"/>
        <v>46036</v>
      </c>
      <c r="AA275" s="42">
        <f t="shared" si="24"/>
        <v>46077</v>
      </c>
      <c r="AD275" s="2" t="str">
        <f>VLOOKUP($A275,MA_KH!$A:$Q,MA_KH!O$1,0)</f>
        <v>MEGA</v>
      </c>
      <c r="AE275" s="2" t="str">
        <f>VLOOKUP($A275,MA_KH!$A:$Q,MA_KH!P$1,0)</f>
        <v>CÔNG TY TNHH MM MEGA MARKET (VIỆT NAM)</v>
      </c>
      <c r="AG275" s="2" t="str">
        <f>(Table1[[#This Row],[Số hóa đơn]])&amp;IF(OR(Table1[[#This Row],[Phân loại]]="Hàng trả",Table1[[#This Row],[Phân loại]]="Giảm công nợ"),-Table1[[#This Row],[Tổng giá trị]],Table1[[#This Row],[Tổng giá trị]])</f>
        <v>00002698602672</v>
      </c>
      <c r="AH275" s="6" t="e">
        <f>_xlfn.XLOOKUP(Table1[[#This Row],[Column1]],'Chi tiết tt Mega gửi'!P:P,'Chi tiết tt Mega gửi'!N:N)</f>
        <v>#N/A</v>
      </c>
    </row>
    <row r="276" spans="1:34" ht="25.5" customHeight="1" x14ac:dyDescent="0.2">
      <c r="A276" s="54" t="s">
        <v>16303</v>
      </c>
      <c r="B276" s="54" t="s">
        <v>102</v>
      </c>
      <c r="C276" s="55">
        <v>46031</v>
      </c>
      <c r="D276" s="54" t="s">
        <v>16935</v>
      </c>
      <c r="E276" s="55">
        <v>46036</v>
      </c>
      <c r="F276" s="54" t="s">
        <v>19006</v>
      </c>
      <c r="G276" s="54" t="s">
        <v>16936</v>
      </c>
      <c r="H276" s="56">
        <v>911240</v>
      </c>
      <c r="I276" s="63">
        <v>0</v>
      </c>
      <c r="J276" s="56">
        <v>72899</v>
      </c>
      <c r="K276" s="56">
        <v>984139</v>
      </c>
      <c r="L276" s="64" t="s">
        <v>17236</v>
      </c>
      <c r="M276" s="6">
        <v>46077</v>
      </c>
      <c r="O276" s="32">
        <f>IF(Table1[[#This Row],[Phân loại]]="Tồn đầu kỳ",Table1[[#This Row],[Tổng giá trị]],0)</f>
        <v>0</v>
      </c>
      <c r="P276" s="7">
        <f>IF(Table1[[#This Row],[Số còn phải thu ĐK]]&lt;&gt;0,0,IF(Table1[[#This Row],[Phân loại]]="Bán hàng",Table1[[#This Row],[Tổng giá trị]],-Table1[[#This Row],[Tổng giá trị]]))</f>
        <v>984139</v>
      </c>
      <c r="Q276" s="32">
        <f t="shared" si="20"/>
        <v>984139</v>
      </c>
      <c r="R276" s="7">
        <f>Table1[[#This Row],[Số còn phải thu ĐK]]+Table1[[#This Row],[Giá Trị HD sau CK]]-Table1[[#This Row],[Số tiền đã thu]]</f>
        <v>0</v>
      </c>
      <c r="S276" s="6">
        <f>IF(Table1[[#This Row],[Ngày hóa đơn]]&lt;&gt;"",Table1[[#This Row],[Ngày hóa đơn]],IF(Table1[[#This Row],[Ngày hạch toán]]&lt;&gt;"",Table1[[#This Row],[Ngày hạch toán]],""))</f>
        <v>46036</v>
      </c>
      <c r="T276" s="7"/>
      <c r="U276" s="6">
        <f>IF(Table1[[#This Row],[Ngày tính CN]]="","",S276+T276)</f>
        <v>46036</v>
      </c>
      <c r="V276" s="32">
        <f ca="1">IF(Table1[[#This Row],[Hạn thanh toán]]="","",IF((U276-NOW())&lt;0,0,(U276-NOW())))</f>
        <v>0</v>
      </c>
      <c r="W276" s="32"/>
      <c r="X276" s="32" t="str">
        <f t="shared" ca="1" si="21"/>
        <v/>
      </c>
      <c r="Y276" s="2" t="str">
        <f t="shared" si="22"/>
        <v>Đã thanh toán</v>
      </c>
      <c r="Z276" s="42">
        <f t="shared" si="23"/>
        <v>46036</v>
      </c>
      <c r="AA276" s="42">
        <f t="shared" si="24"/>
        <v>46077</v>
      </c>
      <c r="AD276" s="2" t="str">
        <f>VLOOKUP($A276,MA_KH!$A:$Q,MA_KH!O$1,0)</f>
        <v>MEGA</v>
      </c>
      <c r="AE276" s="2" t="str">
        <f>VLOOKUP($A276,MA_KH!$A:$Q,MA_KH!P$1,0)</f>
        <v>CÔNG TY TNHH MM MEGA MARKET (VIỆT NAM)</v>
      </c>
      <c r="AG276" s="2" t="str">
        <f>(Table1[[#This Row],[Số hóa đơn]])&amp;IF(OR(Table1[[#This Row],[Phân loại]]="Hàng trả",Table1[[#This Row],[Phân loại]]="Giảm công nợ"),-Table1[[#This Row],[Tổng giá trị]],Table1[[#This Row],[Tổng giá trị]])</f>
        <v>00002699984139</v>
      </c>
      <c r="AH276" s="6" t="e">
        <f>_xlfn.XLOOKUP(Table1[[#This Row],[Column1]],'Chi tiết tt Mega gửi'!P:P,'Chi tiết tt Mega gửi'!N:N)</f>
        <v>#N/A</v>
      </c>
    </row>
    <row r="277" spans="1:34" ht="25.5" customHeight="1" x14ac:dyDescent="0.2">
      <c r="A277" s="54" t="s">
        <v>16303</v>
      </c>
      <c r="B277" s="54" t="s">
        <v>102</v>
      </c>
      <c r="C277" s="55">
        <v>46031</v>
      </c>
      <c r="D277" s="54" t="s">
        <v>16937</v>
      </c>
      <c r="E277" s="55">
        <v>46036</v>
      </c>
      <c r="F277" s="54" t="s">
        <v>19007</v>
      </c>
      <c r="G277" s="54" t="s">
        <v>16938</v>
      </c>
      <c r="H277" s="56">
        <v>4664450</v>
      </c>
      <c r="I277" s="63">
        <v>0</v>
      </c>
      <c r="J277" s="56">
        <v>373156</v>
      </c>
      <c r="K277" s="56">
        <v>5037606</v>
      </c>
      <c r="L277" s="64" t="s">
        <v>17236</v>
      </c>
      <c r="M277" s="6">
        <v>46077</v>
      </c>
      <c r="O277" s="32">
        <f>IF(Table1[[#This Row],[Phân loại]]="Tồn đầu kỳ",Table1[[#This Row],[Tổng giá trị]],0)</f>
        <v>0</v>
      </c>
      <c r="P277" s="7">
        <f>IF(Table1[[#This Row],[Số còn phải thu ĐK]]&lt;&gt;0,0,IF(Table1[[#This Row],[Phân loại]]="Bán hàng",Table1[[#This Row],[Tổng giá trị]],-Table1[[#This Row],[Tổng giá trị]]))</f>
        <v>5037606</v>
      </c>
      <c r="Q277" s="32">
        <f t="shared" si="20"/>
        <v>5037606</v>
      </c>
      <c r="R277" s="7">
        <f>Table1[[#This Row],[Số còn phải thu ĐK]]+Table1[[#This Row],[Giá Trị HD sau CK]]-Table1[[#This Row],[Số tiền đã thu]]</f>
        <v>0</v>
      </c>
      <c r="S277" s="6">
        <f>IF(Table1[[#This Row],[Ngày hóa đơn]]&lt;&gt;"",Table1[[#This Row],[Ngày hóa đơn]],IF(Table1[[#This Row],[Ngày hạch toán]]&lt;&gt;"",Table1[[#This Row],[Ngày hạch toán]],""))</f>
        <v>46036</v>
      </c>
      <c r="T277" s="7"/>
      <c r="U277" s="6">
        <f>IF(Table1[[#This Row],[Ngày tính CN]]="","",S277+T277)</f>
        <v>46036</v>
      </c>
      <c r="V277" s="32">
        <f ca="1">IF(Table1[[#This Row],[Hạn thanh toán]]="","",IF((U277-NOW())&lt;0,0,(U277-NOW())))</f>
        <v>0</v>
      </c>
      <c r="W277" s="32"/>
      <c r="X277" s="32" t="str">
        <f t="shared" ca="1" si="21"/>
        <v/>
      </c>
      <c r="Y277" s="2" t="str">
        <f t="shared" si="22"/>
        <v>Đã thanh toán</v>
      </c>
      <c r="Z277" s="42">
        <f t="shared" si="23"/>
        <v>46036</v>
      </c>
      <c r="AA277" s="42">
        <f t="shared" si="24"/>
        <v>46077</v>
      </c>
      <c r="AD277" s="2" t="str">
        <f>VLOOKUP($A277,MA_KH!$A:$Q,MA_KH!O$1,0)</f>
        <v>MEGA</v>
      </c>
      <c r="AE277" s="2" t="str">
        <f>VLOOKUP($A277,MA_KH!$A:$Q,MA_KH!P$1,0)</f>
        <v>CÔNG TY TNHH MM MEGA MARKET (VIỆT NAM)</v>
      </c>
      <c r="AG277" s="2" t="str">
        <f>(Table1[[#This Row],[Số hóa đơn]])&amp;IF(OR(Table1[[#This Row],[Phân loại]]="Hàng trả",Table1[[#This Row],[Phân loại]]="Giảm công nợ"),-Table1[[#This Row],[Tổng giá trị]],Table1[[#This Row],[Tổng giá trị]])</f>
        <v>000027005037606</v>
      </c>
      <c r="AH277" s="6" t="e">
        <f>_xlfn.XLOOKUP(Table1[[#This Row],[Column1]],'Chi tiết tt Mega gửi'!P:P,'Chi tiết tt Mega gửi'!N:N)</f>
        <v>#N/A</v>
      </c>
    </row>
    <row r="278" spans="1:34" ht="25.5" customHeight="1" x14ac:dyDescent="0.2">
      <c r="A278" s="54" t="s">
        <v>16303</v>
      </c>
      <c r="B278" s="54" t="s">
        <v>102</v>
      </c>
      <c r="C278" s="55">
        <v>46031</v>
      </c>
      <c r="D278" s="54" t="s">
        <v>16939</v>
      </c>
      <c r="E278" s="55">
        <v>46036</v>
      </c>
      <c r="F278" s="54" t="s">
        <v>19008</v>
      </c>
      <c r="G278" s="54" t="s">
        <v>16940</v>
      </c>
      <c r="H278" s="56">
        <v>2024120</v>
      </c>
      <c r="I278" s="63">
        <v>0</v>
      </c>
      <c r="J278" s="56">
        <v>161930</v>
      </c>
      <c r="K278" s="56">
        <v>2186050</v>
      </c>
      <c r="L278" s="64" t="s">
        <v>17236</v>
      </c>
      <c r="M278" s="6">
        <v>46077</v>
      </c>
      <c r="O278" s="32">
        <f>IF(Table1[[#This Row],[Phân loại]]="Tồn đầu kỳ",Table1[[#This Row],[Tổng giá trị]],0)</f>
        <v>0</v>
      </c>
      <c r="P278" s="7">
        <f>IF(Table1[[#This Row],[Số còn phải thu ĐK]]&lt;&gt;0,0,IF(Table1[[#This Row],[Phân loại]]="Bán hàng",Table1[[#This Row],[Tổng giá trị]],-Table1[[#This Row],[Tổng giá trị]]))</f>
        <v>2186050</v>
      </c>
      <c r="Q278" s="32">
        <f t="shared" si="20"/>
        <v>2186050</v>
      </c>
      <c r="R278" s="7">
        <f>Table1[[#This Row],[Số còn phải thu ĐK]]+Table1[[#This Row],[Giá Trị HD sau CK]]-Table1[[#This Row],[Số tiền đã thu]]</f>
        <v>0</v>
      </c>
      <c r="S278" s="6">
        <f>IF(Table1[[#This Row],[Ngày hóa đơn]]&lt;&gt;"",Table1[[#This Row],[Ngày hóa đơn]],IF(Table1[[#This Row],[Ngày hạch toán]]&lt;&gt;"",Table1[[#This Row],[Ngày hạch toán]],""))</f>
        <v>46036</v>
      </c>
      <c r="T278" s="7"/>
      <c r="U278" s="6">
        <f>IF(Table1[[#This Row],[Ngày tính CN]]="","",S278+T278)</f>
        <v>46036</v>
      </c>
      <c r="V278" s="32">
        <f ca="1">IF(Table1[[#This Row],[Hạn thanh toán]]="","",IF((U278-NOW())&lt;0,0,(U278-NOW())))</f>
        <v>0</v>
      </c>
      <c r="W278" s="32"/>
      <c r="X278" s="32" t="str">
        <f t="shared" ca="1" si="21"/>
        <v/>
      </c>
      <c r="Y278" s="2" t="str">
        <f t="shared" si="22"/>
        <v>Đã thanh toán</v>
      </c>
      <c r="Z278" s="42">
        <f t="shared" si="23"/>
        <v>46036</v>
      </c>
      <c r="AA278" s="42">
        <f t="shared" si="24"/>
        <v>46077</v>
      </c>
      <c r="AD278" s="2" t="str">
        <f>VLOOKUP($A278,MA_KH!$A:$Q,MA_KH!O$1,0)</f>
        <v>MEGA</v>
      </c>
      <c r="AE278" s="2" t="str">
        <f>VLOOKUP($A278,MA_KH!$A:$Q,MA_KH!P$1,0)</f>
        <v>CÔNG TY TNHH MM MEGA MARKET (VIỆT NAM)</v>
      </c>
      <c r="AG278" s="2" t="str">
        <f>(Table1[[#This Row],[Số hóa đơn]])&amp;IF(OR(Table1[[#This Row],[Phân loại]]="Hàng trả",Table1[[#This Row],[Phân loại]]="Giảm công nợ"),-Table1[[#This Row],[Tổng giá trị]],Table1[[#This Row],[Tổng giá trị]])</f>
        <v>000027012186050</v>
      </c>
      <c r="AH278" s="6" t="e">
        <f>_xlfn.XLOOKUP(Table1[[#This Row],[Column1]],'Chi tiết tt Mega gửi'!P:P,'Chi tiết tt Mega gửi'!N:N)</f>
        <v>#N/A</v>
      </c>
    </row>
    <row r="279" spans="1:34" ht="25.5" customHeight="1" x14ac:dyDescent="0.2">
      <c r="A279" s="54" t="s">
        <v>16294</v>
      </c>
      <c r="B279" s="54" t="s">
        <v>259</v>
      </c>
      <c r="C279" s="55">
        <v>46032</v>
      </c>
      <c r="D279" s="54" t="s">
        <v>16942</v>
      </c>
      <c r="E279" s="55">
        <v>46035</v>
      </c>
      <c r="F279" s="54" t="s">
        <v>19009</v>
      </c>
      <c r="G279" s="54" t="s">
        <v>16943</v>
      </c>
      <c r="H279" s="56">
        <v>5554040</v>
      </c>
      <c r="I279" s="63">
        <v>0</v>
      </c>
      <c r="J279" s="56">
        <v>444323</v>
      </c>
      <c r="K279" s="56">
        <v>5998363</v>
      </c>
      <c r="L279" s="64" t="s">
        <v>17236</v>
      </c>
      <c r="M279" s="6">
        <v>46077</v>
      </c>
      <c r="O279" s="32">
        <f>IF(Table1[[#This Row],[Phân loại]]="Tồn đầu kỳ",Table1[[#This Row],[Tổng giá trị]],0)</f>
        <v>0</v>
      </c>
      <c r="P279" s="7">
        <f>IF(Table1[[#This Row],[Số còn phải thu ĐK]]&lt;&gt;0,0,IF(Table1[[#This Row],[Phân loại]]="Bán hàng",Table1[[#This Row],[Tổng giá trị]],-Table1[[#This Row],[Tổng giá trị]]))</f>
        <v>5998363</v>
      </c>
      <c r="Q279" s="32">
        <f t="shared" si="20"/>
        <v>5998363</v>
      </c>
      <c r="R279" s="7">
        <f>Table1[[#This Row],[Số còn phải thu ĐK]]+Table1[[#This Row],[Giá Trị HD sau CK]]-Table1[[#This Row],[Số tiền đã thu]]</f>
        <v>0</v>
      </c>
      <c r="S279" s="6">
        <f>IF(Table1[[#This Row],[Ngày hóa đơn]]&lt;&gt;"",Table1[[#This Row],[Ngày hóa đơn]],IF(Table1[[#This Row],[Ngày hạch toán]]&lt;&gt;"",Table1[[#This Row],[Ngày hạch toán]],""))</f>
        <v>46035</v>
      </c>
      <c r="T279" s="7"/>
      <c r="U279" s="6">
        <f>IF(Table1[[#This Row],[Ngày tính CN]]="","",S279+T279)</f>
        <v>46035</v>
      </c>
      <c r="V279" s="32">
        <f ca="1">IF(Table1[[#This Row],[Hạn thanh toán]]="","",IF((U279-NOW())&lt;0,0,(U279-NOW())))</f>
        <v>0</v>
      </c>
      <c r="W279" s="32"/>
      <c r="X279" s="32" t="str">
        <f t="shared" ca="1" si="21"/>
        <v/>
      </c>
      <c r="Y279" s="2" t="str">
        <f t="shared" si="22"/>
        <v>Đã thanh toán</v>
      </c>
      <c r="Z279" s="42">
        <f t="shared" si="23"/>
        <v>46035</v>
      </c>
      <c r="AA279" s="42">
        <f t="shared" si="24"/>
        <v>46077</v>
      </c>
      <c r="AD279" s="2" t="str">
        <f>VLOOKUP($A279,MA_KH!$A:$Q,MA_KH!O$1,0)</f>
        <v>MEGA</v>
      </c>
      <c r="AE279" s="2" t="str">
        <f>VLOOKUP($A279,MA_KH!$A:$Q,MA_KH!P$1,0)</f>
        <v>CÔNG TY TNHH MM MEGA MARKET (VIỆT NAM)</v>
      </c>
      <c r="AG279" s="2" t="str">
        <f>(Table1[[#This Row],[Số hóa đơn]])&amp;IF(OR(Table1[[#This Row],[Phân loại]]="Hàng trả",Table1[[#This Row],[Phân loại]]="Giảm công nợ"),-Table1[[#This Row],[Tổng giá trị]],Table1[[#This Row],[Tổng giá trị]])</f>
        <v>000020195998363</v>
      </c>
      <c r="AH279" s="6" t="e">
        <f>_xlfn.XLOOKUP(Table1[[#This Row],[Column1]],'Chi tiết tt Mega gửi'!P:P,'Chi tiết tt Mega gửi'!N:N)</f>
        <v>#N/A</v>
      </c>
    </row>
    <row r="280" spans="1:34" ht="25.5" customHeight="1" x14ac:dyDescent="0.2">
      <c r="A280" s="54" t="s">
        <v>16294</v>
      </c>
      <c r="B280" s="54" t="s">
        <v>259</v>
      </c>
      <c r="C280" s="55">
        <v>46032</v>
      </c>
      <c r="D280" s="54" t="s">
        <v>16944</v>
      </c>
      <c r="E280" s="55">
        <v>46035</v>
      </c>
      <c r="F280" s="54" t="s">
        <v>19010</v>
      </c>
      <c r="G280" s="54" t="s">
        <v>16945</v>
      </c>
      <c r="H280" s="56">
        <v>3451650</v>
      </c>
      <c r="I280" s="63">
        <v>0</v>
      </c>
      <c r="J280" s="56">
        <v>276132</v>
      </c>
      <c r="K280" s="56">
        <v>3727782</v>
      </c>
      <c r="L280" s="64" t="s">
        <v>17236</v>
      </c>
      <c r="M280" s="6">
        <v>46077</v>
      </c>
      <c r="O280" s="32">
        <f>IF(Table1[[#This Row],[Phân loại]]="Tồn đầu kỳ",Table1[[#This Row],[Tổng giá trị]],0)</f>
        <v>0</v>
      </c>
      <c r="P280" s="7">
        <f>IF(Table1[[#This Row],[Số còn phải thu ĐK]]&lt;&gt;0,0,IF(Table1[[#This Row],[Phân loại]]="Bán hàng",Table1[[#This Row],[Tổng giá trị]],-Table1[[#This Row],[Tổng giá trị]]))</f>
        <v>3727782</v>
      </c>
      <c r="Q280" s="32">
        <f t="shared" si="20"/>
        <v>3727782</v>
      </c>
      <c r="R280" s="7">
        <f>Table1[[#This Row],[Số còn phải thu ĐK]]+Table1[[#This Row],[Giá Trị HD sau CK]]-Table1[[#This Row],[Số tiền đã thu]]</f>
        <v>0</v>
      </c>
      <c r="S280" s="6">
        <f>IF(Table1[[#This Row],[Ngày hóa đơn]]&lt;&gt;"",Table1[[#This Row],[Ngày hóa đơn]],IF(Table1[[#This Row],[Ngày hạch toán]]&lt;&gt;"",Table1[[#This Row],[Ngày hạch toán]],""))</f>
        <v>46035</v>
      </c>
      <c r="T280" s="7"/>
      <c r="U280" s="6">
        <f>IF(Table1[[#This Row],[Ngày tính CN]]="","",S280+T280)</f>
        <v>46035</v>
      </c>
      <c r="V280" s="32">
        <f ca="1">IF(Table1[[#This Row],[Hạn thanh toán]]="","",IF((U280-NOW())&lt;0,0,(U280-NOW())))</f>
        <v>0</v>
      </c>
      <c r="W280" s="32"/>
      <c r="X280" s="32" t="str">
        <f t="shared" ca="1" si="21"/>
        <v/>
      </c>
      <c r="Y280" s="2" t="str">
        <f t="shared" si="22"/>
        <v>Đã thanh toán</v>
      </c>
      <c r="Z280" s="42">
        <f t="shared" si="23"/>
        <v>46035</v>
      </c>
      <c r="AA280" s="42">
        <f t="shared" si="24"/>
        <v>46077</v>
      </c>
      <c r="AD280" s="2" t="str">
        <f>VLOOKUP($A280,MA_KH!$A:$Q,MA_KH!O$1,0)</f>
        <v>MEGA</v>
      </c>
      <c r="AE280" s="2" t="str">
        <f>VLOOKUP($A280,MA_KH!$A:$Q,MA_KH!P$1,0)</f>
        <v>CÔNG TY TNHH MM MEGA MARKET (VIỆT NAM)</v>
      </c>
      <c r="AG280" s="2" t="str">
        <f>(Table1[[#This Row],[Số hóa đơn]])&amp;IF(OR(Table1[[#This Row],[Phân loại]]="Hàng trả",Table1[[#This Row],[Phân loại]]="Giảm công nợ"),-Table1[[#This Row],[Tổng giá trị]],Table1[[#This Row],[Tổng giá trị]])</f>
        <v>000020203727782</v>
      </c>
      <c r="AH280" s="6" t="e">
        <f>_xlfn.XLOOKUP(Table1[[#This Row],[Column1]],'Chi tiết tt Mega gửi'!P:P,'Chi tiết tt Mega gửi'!N:N)</f>
        <v>#N/A</v>
      </c>
    </row>
    <row r="281" spans="1:34" ht="25.5" customHeight="1" x14ac:dyDescent="0.2">
      <c r="A281" s="54" t="s">
        <v>16302</v>
      </c>
      <c r="B281" s="54" t="s">
        <v>7251</v>
      </c>
      <c r="C281" s="55">
        <v>46032</v>
      </c>
      <c r="D281" s="54" t="s">
        <v>16946</v>
      </c>
      <c r="E281" s="55">
        <v>46036</v>
      </c>
      <c r="F281" s="54" t="s">
        <v>19011</v>
      </c>
      <c r="G281" s="54" t="s">
        <v>16947</v>
      </c>
      <c r="H281" s="56">
        <v>1620000</v>
      </c>
      <c r="I281" s="63">
        <v>0</v>
      </c>
      <c r="J281" s="56">
        <v>129600</v>
      </c>
      <c r="K281" s="56">
        <v>1749600</v>
      </c>
      <c r="L281" s="64" t="s">
        <v>17236</v>
      </c>
      <c r="M281" s="6">
        <v>46077</v>
      </c>
      <c r="O281" s="32">
        <f>IF(Table1[[#This Row],[Phân loại]]="Tồn đầu kỳ",Table1[[#This Row],[Tổng giá trị]],0)</f>
        <v>0</v>
      </c>
      <c r="P281" s="7">
        <f>IF(Table1[[#This Row],[Số còn phải thu ĐK]]&lt;&gt;0,0,IF(Table1[[#This Row],[Phân loại]]="Bán hàng",Table1[[#This Row],[Tổng giá trị]],-Table1[[#This Row],[Tổng giá trị]]))</f>
        <v>1749600</v>
      </c>
      <c r="Q281" s="32">
        <f t="shared" si="20"/>
        <v>1749600</v>
      </c>
      <c r="R281" s="7">
        <f>Table1[[#This Row],[Số còn phải thu ĐK]]+Table1[[#This Row],[Giá Trị HD sau CK]]-Table1[[#This Row],[Số tiền đã thu]]</f>
        <v>0</v>
      </c>
      <c r="S281" s="6">
        <f>IF(Table1[[#This Row],[Ngày hóa đơn]]&lt;&gt;"",Table1[[#This Row],[Ngày hóa đơn]],IF(Table1[[#This Row],[Ngày hạch toán]]&lt;&gt;"",Table1[[#This Row],[Ngày hạch toán]],""))</f>
        <v>46036</v>
      </c>
      <c r="T281" s="7"/>
      <c r="U281" s="6">
        <f>IF(Table1[[#This Row],[Ngày tính CN]]="","",S281+T281)</f>
        <v>46036</v>
      </c>
      <c r="V281" s="32">
        <f ca="1">IF(Table1[[#This Row],[Hạn thanh toán]]="","",IF((U281-NOW())&lt;0,0,(U281-NOW())))</f>
        <v>0</v>
      </c>
      <c r="W281" s="32"/>
      <c r="X281" s="32" t="str">
        <f t="shared" ca="1" si="21"/>
        <v/>
      </c>
      <c r="Y281" s="2" t="str">
        <f t="shared" si="22"/>
        <v>Đã thanh toán</v>
      </c>
      <c r="Z281" s="42">
        <f t="shared" si="23"/>
        <v>46036</v>
      </c>
      <c r="AA281" s="42">
        <f t="shared" si="24"/>
        <v>46077</v>
      </c>
      <c r="AD281" s="2" t="str">
        <f>VLOOKUP($A281,MA_KH!$A:$Q,MA_KH!O$1,0)</f>
        <v>MEGA</v>
      </c>
      <c r="AE281" s="2" t="str">
        <f>VLOOKUP($A281,MA_KH!$A:$Q,MA_KH!P$1,0)</f>
        <v>CÔNG TY TNHH MM MEGA MARKET (VIỆT NAM)</v>
      </c>
      <c r="AG281" s="2" t="str">
        <f>(Table1[[#This Row],[Số hóa đơn]])&amp;IF(OR(Table1[[#This Row],[Phân loại]]="Hàng trả",Table1[[#This Row],[Phân loại]]="Giảm công nợ"),-Table1[[#This Row],[Tổng giá trị]],Table1[[#This Row],[Tổng giá trị]])</f>
        <v>000027021749600</v>
      </c>
      <c r="AH281" s="6" t="e">
        <f>_xlfn.XLOOKUP(Table1[[#This Row],[Column1]],'Chi tiết tt Mega gửi'!P:P,'Chi tiết tt Mega gửi'!N:N)</f>
        <v>#N/A</v>
      </c>
    </row>
    <row r="282" spans="1:34" ht="25.5" customHeight="1" x14ac:dyDescent="0.2">
      <c r="A282" s="54" t="s">
        <v>16289</v>
      </c>
      <c r="B282" s="54" t="s">
        <v>296</v>
      </c>
      <c r="C282" s="55">
        <v>46034</v>
      </c>
      <c r="D282" s="54" t="s">
        <v>16948</v>
      </c>
      <c r="E282" s="55">
        <v>46037</v>
      </c>
      <c r="F282" s="54" t="s">
        <v>19012</v>
      </c>
      <c r="G282" s="54" t="s">
        <v>16950</v>
      </c>
      <c r="H282" s="56">
        <v>932890</v>
      </c>
      <c r="I282" s="63">
        <v>0</v>
      </c>
      <c r="J282" s="56">
        <v>74631</v>
      </c>
      <c r="K282" s="56">
        <v>1007521</v>
      </c>
      <c r="L282" s="64" t="s">
        <v>17236</v>
      </c>
      <c r="M282" s="6">
        <v>46077</v>
      </c>
      <c r="O282" s="32">
        <f>IF(Table1[[#This Row],[Phân loại]]="Tồn đầu kỳ",Table1[[#This Row],[Tổng giá trị]],0)</f>
        <v>0</v>
      </c>
      <c r="P282" s="7">
        <f>IF(Table1[[#This Row],[Số còn phải thu ĐK]]&lt;&gt;0,0,IF(Table1[[#This Row],[Phân loại]]="Bán hàng",Table1[[#This Row],[Tổng giá trị]],-Table1[[#This Row],[Tổng giá trị]]))</f>
        <v>1007521</v>
      </c>
      <c r="Q282" s="32">
        <f t="shared" si="20"/>
        <v>1007521</v>
      </c>
      <c r="R282" s="7">
        <f>Table1[[#This Row],[Số còn phải thu ĐK]]+Table1[[#This Row],[Giá Trị HD sau CK]]-Table1[[#This Row],[Số tiền đã thu]]</f>
        <v>0</v>
      </c>
      <c r="S282" s="6">
        <f>IF(Table1[[#This Row],[Ngày hóa đơn]]&lt;&gt;"",Table1[[#This Row],[Ngày hóa đơn]],IF(Table1[[#This Row],[Ngày hạch toán]]&lt;&gt;"",Table1[[#This Row],[Ngày hạch toán]],""))</f>
        <v>46037</v>
      </c>
      <c r="T282" s="7"/>
      <c r="U282" s="6">
        <f>IF(Table1[[#This Row],[Ngày tính CN]]="","",S282+T282)</f>
        <v>46037</v>
      </c>
      <c r="V282" s="32">
        <f ca="1">IF(Table1[[#This Row],[Hạn thanh toán]]="","",IF((U282-NOW())&lt;0,0,(U282-NOW())))</f>
        <v>0</v>
      </c>
      <c r="W282" s="32"/>
      <c r="X282" s="32" t="str">
        <f t="shared" ca="1" si="21"/>
        <v/>
      </c>
      <c r="Y282" s="2" t="str">
        <f t="shared" si="22"/>
        <v>Đã thanh toán</v>
      </c>
      <c r="Z282" s="42">
        <f t="shared" si="23"/>
        <v>46037</v>
      </c>
      <c r="AA282" s="42">
        <f t="shared" si="24"/>
        <v>46077</v>
      </c>
      <c r="AD282" s="2" t="str">
        <f>VLOOKUP($A282,MA_KH!$A:$Q,MA_KH!O$1,0)</f>
        <v>MEGA</v>
      </c>
      <c r="AE282" s="2" t="str">
        <f>VLOOKUP($A282,MA_KH!$A:$Q,MA_KH!P$1,0)</f>
        <v>CÔNG TY TNHH MM MEGA MARKET (VIỆT NAM)</v>
      </c>
      <c r="AG282" s="2" t="str">
        <f>(Table1[[#This Row],[Số hóa đơn]])&amp;IF(OR(Table1[[#This Row],[Phân loại]]="Hàng trả",Table1[[#This Row],[Phân loại]]="Giảm công nợ"),-Table1[[#This Row],[Tổng giá trị]],Table1[[#This Row],[Tổng giá trị]])</f>
        <v>000031071007521</v>
      </c>
      <c r="AH282" s="6" t="e">
        <f>_xlfn.XLOOKUP(Table1[[#This Row],[Column1]],'Chi tiết tt Mega gửi'!P:P,'Chi tiết tt Mega gửi'!N:N)</f>
        <v>#N/A</v>
      </c>
    </row>
    <row r="283" spans="1:34" ht="25.5" customHeight="1" x14ac:dyDescent="0.2">
      <c r="A283" s="54" t="s">
        <v>16289</v>
      </c>
      <c r="B283" s="54" t="s">
        <v>296</v>
      </c>
      <c r="C283" s="55">
        <v>46034</v>
      </c>
      <c r="D283" s="54" t="s">
        <v>16951</v>
      </c>
      <c r="E283" s="55">
        <v>46037</v>
      </c>
      <c r="F283" s="54" t="s">
        <v>19013</v>
      </c>
      <c r="G283" s="54" t="s">
        <v>16952</v>
      </c>
      <c r="H283" s="56">
        <v>700000</v>
      </c>
      <c r="I283" s="63">
        <v>0</v>
      </c>
      <c r="J283" s="56">
        <v>56000</v>
      </c>
      <c r="K283" s="56">
        <v>756000</v>
      </c>
      <c r="L283" s="64" t="s">
        <v>17236</v>
      </c>
      <c r="M283" s="6">
        <v>46077</v>
      </c>
      <c r="O283" s="32">
        <f>IF(Table1[[#This Row],[Phân loại]]="Tồn đầu kỳ",Table1[[#This Row],[Tổng giá trị]],0)</f>
        <v>0</v>
      </c>
      <c r="P283" s="7">
        <f>IF(Table1[[#This Row],[Số còn phải thu ĐK]]&lt;&gt;0,0,IF(Table1[[#This Row],[Phân loại]]="Bán hàng",Table1[[#This Row],[Tổng giá trị]],-Table1[[#This Row],[Tổng giá trị]]))</f>
        <v>756000</v>
      </c>
      <c r="Q283" s="32">
        <f t="shared" si="20"/>
        <v>756000</v>
      </c>
      <c r="R283" s="7">
        <f>Table1[[#This Row],[Số còn phải thu ĐK]]+Table1[[#This Row],[Giá Trị HD sau CK]]-Table1[[#This Row],[Số tiền đã thu]]</f>
        <v>0</v>
      </c>
      <c r="S283" s="6">
        <f>IF(Table1[[#This Row],[Ngày hóa đơn]]&lt;&gt;"",Table1[[#This Row],[Ngày hóa đơn]],IF(Table1[[#This Row],[Ngày hạch toán]]&lt;&gt;"",Table1[[#This Row],[Ngày hạch toán]],""))</f>
        <v>46037</v>
      </c>
      <c r="T283" s="7"/>
      <c r="U283" s="6">
        <f>IF(Table1[[#This Row],[Ngày tính CN]]="","",S283+T283)</f>
        <v>46037</v>
      </c>
      <c r="V283" s="32">
        <f ca="1">IF(Table1[[#This Row],[Hạn thanh toán]]="","",IF((U283-NOW())&lt;0,0,(U283-NOW())))</f>
        <v>0</v>
      </c>
      <c r="W283" s="32"/>
      <c r="X283" s="32" t="str">
        <f t="shared" ca="1" si="21"/>
        <v/>
      </c>
      <c r="Y283" s="2" t="str">
        <f t="shared" si="22"/>
        <v>Đã thanh toán</v>
      </c>
      <c r="Z283" s="42">
        <f t="shared" si="23"/>
        <v>46037</v>
      </c>
      <c r="AA283" s="42">
        <f t="shared" si="24"/>
        <v>46077</v>
      </c>
      <c r="AD283" s="2" t="str">
        <f>VLOOKUP($A283,MA_KH!$A:$Q,MA_KH!O$1,0)</f>
        <v>MEGA</v>
      </c>
      <c r="AE283" s="2" t="str">
        <f>VLOOKUP($A283,MA_KH!$A:$Q,MA_KH!P$1,0)</f>
        <v>CÔNG TY TNHH MM MEGA MARKET (VIỆT NAM)</v>
      </c>
      <c r="AG283" s="2" t="str">
        <f>(Table1[[#This Row],[Số hóa đơn]])&amp;IF(OR(Table1[[#This Row],[Phân loại]]="Hàng trả",Table1[[#This Row],[Phân loại]]="Giảm công nợ"),-Table1[[#This Row],[Tổng giá trị]],Table1[[#This Row],[Tổng giá trị]])</f>
        <v>00003108756000</v>
      </c>
      <c r="AH283" s="6" t="e">
        <f>_xlfn.XLOOKUP(Table1[[#This Row],[Column1]],'Chi tiết tt Mega gửi'!P:P,'Chi tiết tt Mega gửi'!N:N)</f>
        <v>#N/A</v>
      </c>
    </row>
    <row r="284" spans="1:34" ht="25.5" customHeight="1" x14ac:dyDescent="0.2">
      <c r="A284" s="54" t="s">
        <v>7306</v>
      </c>
      <c r="B284" s="54" t="s">
        <v>7307</v>
      </c>
      <c r="C284" s="55">
        <v>46034</v>
      </c>
      <c r="D284" s="54" t="s">
        <v>16953</v>
      </c>
      <c r="E284" s="55">
        <v>46037</v>
      </c>
      <c r="F284" s="54" t="s">
        <v>19014</v>
      </c>
      <c r="G284" s="54" t="s">
        <v>16954</v>
      </c>
      <c r="H284" s="56">
        <v>1776920</v>
      </c>
      <c r="I284" s="63">
        <v>0</v>
      </c>
      <c r="J284" s="56">
        <v>142154</v>
      </c>
      <c r="K284" s="56">
        <v>1919074</v>
      </c>
      <c r="L284" s="64" t="s">
        <v>17236</v>
      </c>
      <c r="M284" s="6">
        <v>46077</v>
      </c>
      <c r="O284" s="32">
        <f>IF(Table1[[#This Row],[Phân loại]]="Tồn đầu kỳ",Table1[[#This Row],[Tổng giá trị]],0)</f>
        <v>0</v>
      </c>
      <c r="P284" s="7">
        <f>IF(Table1[[#This Row],[Số còn phải thu ĐK]]&lt;&gt;0,0,IF(Table1[[#This Row],[Phân loại]]="Bán hàng",Table1[[#This Row],[Tổng giá trị]],-Table1[[#This Row],[Tổng giá trị]]))</f>
        <v>1919074</v>
      </c>
      <c r="Q284" s="32">
        <f t="shared" si="20"/>
        <v>1919074</v>
      </c>
      <c r="R284" s="7">
        <f>Table1[[#This Row],[Số còn phải thu ĐK]]+Table1[[#This Row],[Giá Trị HD sau CK]]-Table1[[#This Row],[Số tiền đã thu]]</f>
        <v>0</v>
      </c>
      <c r="S284" s="6">
        <f>IF(Table1[[#This Row],[Ngày hóa đơn]]&lt;&gt;"",Table1[[#This Row],[Ngày hóa đơn]],IF(Table1[[#This Row],[Ngày hạch toán]]&lt;&gt;"",Table1[[#This Row],[Ngày hạch toán]],""))</f>
        <v>46037</v>
      </c>
      <c r="T284" s="7"/>
      <c r="U284" s="6">
        <f>IF(Table1[[#This Row],[Ngày tính CN]]="","",S284+T284)</f>
        <v>46037</v>
      </c>
      <c r="V284" s="32">
        <f ca="1">IF(Table1[[#This Row],[Hạn thanh toán]]="","",IF((U284-NOW())&lt;0,0,(U284-NOW())))</f>
        <v>0</v>
      </c>
      <c r="W284" s="32"/>
      <c r="X284" s="32" t="str">
        <f t="shared" ca="1" si="21"/>
        <v/>
      </c>
      <c r="Y284" s="2" t="str">
        <f t="shared" si="22"/>
        <v>Đã thanh toán</v>
      </c>
      <c r="Z284" s="42">
        <f t="shared" si="23"/>
        <v>46037</v>
      </c>
      <c r="AA284" s="42">
        <f t="shared" si="24"/>
        <v>46077</v>
      </c>
      <c r="AD284" s="2" t="str">
        <f>VLOOKUP($A284,MA_KH!$A:$Q,MA_KH!O$1,0)</f>
        <v>MEGA</v>
      </c>
      <c r="AE284" s="2" t="str">
        <f>VLOOKUP($A284,MA_KH!$A:$Q,MA_KH!P$1,0)</f>
        <v>CÔNG TY TNHH MM MEGA MARKET (VIỆT NAM)</v>
      </c>
      <c r="AG284" s="2" t="str">
        <f>(Table1[[#This Row],[Số hóa đơn]])&amp;IF(OR(Table1[[#This Row],[Phân loại]]="Hàng trả",Table1[[#This Row],[Phân loại]]="Giảm công nợ"),-Table1[[#This Row],[Tổng giá trị]],Table1[[#This Row],[Tổng giá trị]])</f>
        <v>000031091919074</v>
      </c>
      <c r="AH284" s="6" t="e">
        <f>_xlfn.XLOOKUP(Table1[[#This Row],[Column1]],'Chi tiết tt Mega gửi'!P:P,'Chi tiết tt Mega gửi'!N:N)</f>
        <v>#N/A</v>
      </c>
    </row>
    <row r="285" spans="1:34" ht="25.5" customHeight="1" x14ac:dyDescent="0.2">
      <c r="A285" s="54" t="s">
        <v>16288</v>
      </c>
      <c r="B285" s="54" t="s">
        <v>294</v>
      </c>
      <c r="C285" s="55">
        <v>46034</v>
      </c>
      <c r="D285" s="54" t="s">
        <v>16955</v>
      </c>
      <c r="E285" s="55">
        <v>46037</v>
      </c>
      <c r="F285" s="54" t="s">
        <v>19015</v>
      </c>
      <c r="G285" s="54" t="s">
        <v>16956</v>
      </c>
      <c r="H285" s="56">
        <v>808945</v>
      </c>
      <c r="I285" s="63">
        <v>0</v>
      </c>
      <c r="J285" s="56">
        <v>64716</v>
      </c>
      <c r="K285" s="56">
        <v>873661</v>
      </c>
      <c r="L285" s="64" t="s">
        <v>17236</v>
      </c>
      <c r="M285" s="6">
        <v>46077</v>
      </c>
      <c r="O285" s="32">
        <f>IF(Table1[[#This Row],[Phân loại]]="Tồn đầu kỳ",Table1[[#This Row],[Tổng giá trị]],0)</f>
        <v>0</v>
      </c>
      <c r="P285" s="7">
        <f>IF(Table1[[#This Row],[Số còn phải thu ĐK]]&lt;&gt;0,0,IF(Table1[[#This Row],[Phân loại]]="Bán hàng",Table1[[#This Row],[Tổng giá trị]],-Table1[[#This Row],[Tổng giá trị]]))</f>
        <v>873661</v>
      </c>
      <c r="Q285" s="32">
        <f t="shared" si="20"/>
        <v>873661</v>
      </c>
      <c r="R285" s="7">
        <f>Table1[[#This Row],[Số còn phải thu ĐK]]+Table1[[#This Row],[Giá Trị HD sau CK]]-Table1[[#This Row],[Số tiền đã thu]]</f>
        <v>0</v>
      </c>
      <c r="S285" s="6">
        <f>IF(Table1[[#This Row],[Ngày hóa đơn]]&lt;&gt;"",Table1[[#This Row],[Ngày hóa đơn]],IF(Table1[[#This Row],[Ngày hạch toán]]&lt;&gt;"",Table1[[#This Row],[Ngày hạch toán]],""))</f>
        <v>46037</v>
      </c>
      <c r="T285" s="7"/>
      <c r="U285" s="6">
        <f>IF(Table1[[#This Row],[Ngày tính CN]]="","",S285+T285)</f>
        <v>46037</v>
      </c>
      <c r="V285" s="32">
        <f ca="1">IF(Table1[[#This Row],[Hạn thanh toán]]="","",IF((U285-NOW())&lt;0,0,(U285-NOW())))</f>
        <v>0</v>
      </c>
      <c r="W285" s="32"/>
      <c r="X285" s="32" t="str">
        <f t="shared" ca="1" si="21"/>
        <v/>
      </c>
      <c r="Y285" s="2" t="str">
        <f t="shared" si="22"/>
        <v>Đã thanh toán</v>
      </c>
      <c r="Z285" s="42">
        <f t="shared" si="23"/>
        <v>46037</v>
      </c>
      <c r="AA285" s="42">
        <f t="shared" si="24"/>
        <v>46077</v>
      </c>
      <c r="AD285" s="2" t="str">
        <f>VLOOKUP($A285,MA_KH!$A:$Q,MA_KH!O$1,0)</f>
        <v>MEGA</v>
      </c>
      <c r="AE285" s="2" t="str">
        <f>VLOOKUP($A285,MA_KH!$A:$Q,MA_KH!P$1,0)</f>
        <v>CÔNG TY TNHH MM MEGA MARKET (VIỆT NAM)</v>
      </c>
      <c r="AG285" s="2" t="str">
        <f>(Table1[[#This Row],[Số hóa đơn]])&amp;IF(OR(Table1[[#This Row],[Phân loại]]="Hàng trả",Table1[[#This Row],[Phân loại]]="Giảm công nợ"),-Table1[[#This Row],[Tổng giá trị]],Table1[[#This Row],[Tổng giá trị]])</f>
        <v>00003110873661</v>
      </c>
      <c r="AH285" s="6" t="e">
        <f>_xlfn.XLOOKUP(Table1[[#This Row],[Column1]],'Chi tiết tt Mega gửi'!P:P,'Chi tiết tt Mega gửi'!N:N)</f>
        <v>#N/A</v>
      </c>
    </row>
    <row r="286" spans="1:34" ht="25.5" customHeight="1" x14ac:dyDescent="0.2">
      <c r="A286" s="54" t="s">
        <v>16288</v>
      </c>
      <c r="B286" s="54" t="s">
        <v>294</v>
      </c>
      <c r="C286" s="55">
        <v>46034</v>
      </c>
      <c r="D286" s="54" t="s">
        <v>16957</v>
      </c>
      <c r="E286" s="55">
        <v>46037</v>
      </c>
      <c r="F286" s="54" t="s">
        <v>19016</v>
      </c>
      <c r="G286" s="54" t="s">
        <v>16958</v>
      </c>
      <c r="H286" s="56">
        <v>932890</v>
      </c>
      <c r="I286" s="63">
        <v>0</v>
      </c>
      <c r="J286" s="56">
        <v>74631</v>
      </c>
      <c r="K286" s="56">
        <v>1007521</v>
      </c>
      <c r="L286" s="64" t="s">
        <v>17236</v>
      </c>
      <c r="M286" s="6">
        <v>46077</v>
      </c>
      <c r="O286" s="32">
        <f>IF(Table1[[#This Row],[Phân loại]]="Tồn đầu kỳ",Table1[[#This Row],[Tổng giá trị]],0)</f>
        <v>0</v>
      </c>
      <c r="P286" s="7">
        <f>IF(Table1[[#This Row],[Số còn phải thu ĐK]]&lt;&gt;0,0,IF(Table1[[#This Row],[Phân loại]]="Bán hàng",Table1[[#This Row],[Tổng giá trị]],-Table1[[#This Row],[Tổng giá trị]]))</f>
        <v>1007521</v>
      </c>
      <c r="Q286" s="32">
        <f t="shared" si="20"/>
        <v>1007521</v>
      </c>
      <c r="R286" s="7">
        <f>Table1[[#This Row],[Số còn phải thu ĐK]]+Table1[[#This Row],[Giá Trị HD sau CK]]-Table1[[#This Row],[Số tiền đã thu]]</f>
        <v>0</v>
      </c>
      <c r="S286" s="6">
        <f>IF(Table1[[#This Row],[Ngày hóa đơn]]&lt;&gt;"",Table1[[#This Row],[Ngày hóa đơn]],IF(Table1[[#This Row],[Ngày hạch toán]]&lt;&gt;"",Table1[[#This Row],[Ngày hạch toán]],""))</f>
        <v>46037</v>
      </c>
      <c r="T286" s="7"/>
      <c r="U286" s="6">
        <f>IF(Table1[[#This Row],[Ngày tính CN]]="","",S286+T286)</f>
        <v>46037</v>
      </c>
      <c r="V286" s="32">
        <f ca="1">IF(Table1[[#This Row],[Hạn thanh toán]]="","",IF((U286-NOW())&lt;0,0,(U286-NOW())))</f>
        <v>0</v>
      </c>
      <c r="W286" s="32"/>
      <c r="X286" s="32" t="str">
        <f t="shared" ca="1" si="21"/>
        <v/>
      </c>
      <c r="Y286" s="2" t="str">
        <f t="shared" si="22"/>
        <v>Đã thanh toán</v>
      </c>
      <c r="Z286" s="42">
        <f t="shared" si="23"/>
        <v>46037</v>
      </c>
      <c r="AA286" s="42">
        <f t="shared" si="24"/>
        <v>46077</v>
      </c>
      <c r="AD286" s="2" t="str">
        <f>VLOOKUP($A286,MA_KH!$A:$Q,MA_KH!O$1,0)</f>
        <v>MEGA</v>
      </c>
      <c r="AE286" s="2" t="str">
        <f>VLOOKUP($A286,MA_KH!$A:$Q,MA_KH!P$1,0)</f>
        <v>CÔNG TY TNHH MM MEGA MARKET (VIỆT NAM)</v>
      </c>
      <c r="AG286" s="2" t="str">
        <f>(Table1[[#This Row],[Số hóa đơn]])&amp;IF(OR(Table1[[#This Row],[Phân loại]]="Hàng trả",Table1[[#This Row],[Phân loại]]="Giảm công nợ"),-Table1[[#This Row],[Tổng giá trị]],Table1[[#This Row],[Tổng giá trị]])</f>
        <v>000031111007521</v>
      </c>
      <c r="AH286" s="6" t="e">
        <f>_xlfn.XLOOKUP(Table1[[#This Row],[Column1]],'Chi tiết tt Mega gửi'!P:P,'Chi tiết tt Mega gửi'!N:N)</f>
        <v>#N/A</v>
      </c>
    </row>
    <row r="287" spans="1:34" ht="25.5" customHeight="1" x14ac:dyDescent="0.2">
      <c r="A287" s="54" t="s">
        <v>16290</v>
      </c>
      <c r="B287" s="54" t="s">
        <v>192</v>
      </c>
      <c r="C287" s="55">
        <v>46034</v>
      </c>
      <c r="D287" s="54" t="s">
        <v>16959</v>
      </c>
      <c r="E287" s="55">
        <v>46037</v>
      </c>
      <c r="F287" s="54" t="s">
        <v>19017</v>
      </c>
      <c r="G287" s="54" t="s">
        <v>16960</v>
      </c>
      <c r="H287" s="56">
        <v>932890</v>
      </c>
      <c r="I287" s="63">
        <v>0</v>
      </c>
      <c r="J287" s="56">
        <v>74631</v>
      </c>
      <c r="K287" s="56">
        <v>1007521</v>
      </c>
      <c r="L287" s="64" t="s">
        <v>17236</v>
      </c>
      <c r="M287" s="6">
        <v>46077</v>
      </c>
      <c r="O287" s="32">
        <f>IF(Table1[[#This Row],[Phân loại]]="Tồn đầu kỳ",Table1[[#This Row],[Tổng giá trị]],0)</f>
        <v>0</v>
      </c>
      <c r="P287" s="7">
        <f>IF(Table1[[#This Row],[Số còn phải thu ĐK]]&lt;&gt;0,0,IF(Table1[[#This Row],[Phân loại]]="Bán hàng",Table1[[#This Row],[Tổng giá trị]],-Table1[[#This Row],[Tổng giá trị]]))</f>
        <v>1007521</v>
      </c>
      <c r="Q287" s="32">
        <f t="shared" si="20"/>
        <v>1007521</v>
      </c>
      <c r="R287" s="7">
        <f>Table1[[#This Row],[Số còn phải thu ĐK]]+Table1[[#This Row],[Giá Trị HD sau CK]]-Table1[[#This Row],[Số tiền đã thu]]</f>
        <v>0</v>
      </c>
      <c r="S287" s="6">
        <f>IF(Table1[[#This Row],[Ngày hóa đơn]]&lt;&gt;"",Table1[[#This Row],[Ngày hóa đơn]],IF(Table1[[#This Row],[Ngày hạch toán]]&lt;&gt;"",Table1[[#This Row],[Ngày hạch toán]],""))</f>
        <v>46037</v>
      </c>
      <c r="T287" s="7"/>
      <c r="U287" s="6">
        <f>IF(Table1[[#This Row],[Ngày tính CN]]="","",S287+T287)</f>
        <v>46037</v>
      </c>
      <c r="V287" s="32">
        <f ca="1">IF(Table1[[#This Row],[Hạn thanh toán]]="","",IF((U287-NOW())&lt;0,0,(U287-NOW())))</f>
        <v>0</v>
      </c>
      <c r="W287" s="32"/>
      <c r="X287" s="32" t="str">
        <f t="shared" ca="1" si="21"/>
        <v/>
      </c>
      <c r="Y287" s="2" t="str">
        <f t="shared" si="22"/>
        <v>Đã thanh toán</v>
      </c>
      <c r="Z287" s="42">
        <f t="shared" si="23"/>
        <v>46037</v>
      </c>
      <c r="AA287" s="42">
        <f t="shared" si="24"/>
        <v>46077</v>
      </c>
      <c r="AD287" s="2" t="str">
        <f>VLOOKUP($A287,MA_KH!$A:$Q,MA_KH!O$1,0)</f>
        <v>MEGA</v>
      </c>
      <c r="AE287" s="2" t="str">
        <f>VLOOKUP($A287,MA_KH!$A:$Q,MA_KH!P$1,0)</f>
        <v>CÔNG TY TNHH MM MEGA MARKET (VIỆT NAM)</v>
      </c>
      <c r="AG287" s="2" t="str">
        <f>(Table1[[#This Row],[Số hóa đơn]])&amp;IF(OR(Table1[[#This Row],[Phân loại]]="Hàng trả",Table1[[#This Row],[Phân loại]]="Giảm công nợ"),-Table1[[#This Row],[Tổng giá trị]],Table1[[#This Row],[Tổng giá trị]])</f>
        <v>000031121007521</v>
      </c>
      <c r="AH287" s="6" t="e">
        <f>_xlfn.XLOOKUP(Table1[[#This Row],[Column1]],'Chi tiết tt Mega gửi'!P:P,'Chi tiết tt Mega gửi'!N:N)</f>
        <v>#N/A</v>
      </c>
    </row>
    <row r="288" spans="1:34" ht="25.5" customHeight="1" x14ac:dyDescent="0.2">
      <c r="A288" s="54" t="s">
        <v>16290</v>
      </c>
      <c r="B288" s="54" t="s">
        <v>192</v>
      </c>
      <c r="C288" s="55">
        <v>46034</v>
      </c>
      <c r="D288" s="54" t="s">
        <v>16961</v>
      </c>
      <c r="E288" s="55">
        <v>46037</v>
      </c>
      <c r="F288" s="54" t="s">
        <v>19018</v>
      </c>
      <c r="G288" s="54" t="s">
        <v>16962</v>
      </c>
      <c r="H288" s="56">
        <v>6827140</v>
      </c>
      <c r="I288" s="63">
        <v>0</v>
      </c>
      <c r="J288" s="56">
        <v>546171</v>
      </c>
      <c r="K288" s="56">
        <v>7373311</v>
      </c>
      <c r="L288" s="64" t="s">
        <v>17236</v>
      </c>
      <c r="M288" s="6">
        <v>46077</v>
      </c>
      <c r="O288" s="32">
        <f>IF(Table1[[#This Row],[Phân loại]]="Tồn đầu kỳ",Table1[[#This Row],[Tổng giá trị]],0)</f>
        <v>0</v>
      </c>
      <c r="P288" s="7">
        <f>IF(Table1[[#This Row],[Số còn phải thu ĐK]]&lt;&gt;0,0,IF(Table1[[#This Row],[Phân loại]]="Bán hàng",Table1[[#This Row],[Tổng giá trị]],-Table1[[#This Row],[Tổng giá trị]]))</f>
        <v>7373311</v>
      </c>
      <c r="Q288" s="32">
        <f t="shared" si="20"/>
        <v>7373311</v>
      </c>
      <c r="R288" s="7">
        <f>Table1[[#This Row],[Số còn phải thu ĐK]]+Table1[[#This Row],[Giá Trị HD sau CK]]-Table1[[#This Row],[Số tiền đã thu]]</f>
        <v>0</v>
      </c>
      <c r="S288" s="6">
        <f>IF(Table1[[#This Row],[Ngày hóa đơn]]&lt;&gt;"",Table1[[#This Row],[Ngày hóa đơn]],IF(Table1[[#This Row],[Ngày hạch toán]]&lt;&gt;"",Table1[[#This Row],[Ngày hạch toán]],""))</f>
        <v>46037</v>
      </c>
      <c r="T288" s="7"/>
      <c r="U288" s="6">
        <f>IF(Table1[[#This Row],[Ngày tính CN]]="","",S288+T288)</f>
        <v>46037</v>
      </c>
      <c r="V288" s="32">
        <f ca="1">IF(Table1[[#This Row],[Hạn thanh toán]]="","",IF((U288-NOW())&lt;0,0,(U288-NOW())))</f>
        <v>0</v>
      </c>
      <c r="W288" s="32"/>
      <c r="X288" s="32" t="str">
        <f t="shared" ca="1" si="21"/>
        <v/>
      </c>
      <c r="Y288" s="2" t="str">
        <f t="shared" si="22"/>
        <v>Đã thanh toán</v>
      </c>
      <c r="Z288" s="42">
        <f t="shared" si="23"/>
        <v>46037</v>
      </c>
      <c r="AA288" s="42">
        <f t="shared" si="24"/>
        <v>46077</v>
      </c>
      <c r="AD288" s="2" t="str">
        <f>VLOOKUP($A288,MA_KH!$A:$Q,MA_KH!O$1,0)</f>
        <v>MEGA</v>
      </c>
      <c r="AE288" s="2" t="str">
        <f>VLOOKUP($A288,MA_KH!$A:$Q,MA_KH!P$1,0)</f>
        <v>CÔNG TY TNHH MM MEGA MARKET (VIỆT NAM)</v>
      </c>
      <c r="AG288" s="2" t="str">
        <f>(Table1[[#This Row],[Số hóa đơn]])&amp;IF(OR(Table1[[#This Row],[Phân loại]]="Hàng trả",Table1[[#This Row],[Phân loại]]="Giảm công nợ"),-Table1[[#This Row],[Tổng giá trị]],Table1[[#This Row],[Tổng giá trị]])</f>
        <v>000031137373311</v>
      </c>
      <c r="AH288" s="6" t="e">
        <f>_xlfn.XLOOKUP(Table1[[#This Row],[Column1]],'Chi tiết tt Mega gửi'!P:P,'Chi tiết tt Mega gửi'!N:N)</f>
        <v>#N/A</v>
      </c>
    </row>
    <row r="289" spans="1:34" ht="25.5" customHeight="1" x14ac:dyDescent="0.2">
      <c r="A289" s="54" t="s">
        <v>16310</v>
      </c>
      <c r="B289" s="54" t="s">
        <v>196</v>
      </c>
      <c r="C289" s="55">
        <v>46034</v>
      </c>
      <c r="D289" s="54" t="s">
        <v>16963</v>
      </c>
      <c r="E289" s="55">
        <v>46037</v>
      </c>
      <c r="F289" s="54" t="s">
        <v>19019</v>
      </c>
      <c r="G289" s="54" t="s">
        <v>16964</v>
      </c>
      <c r="H289" s="56">
        <v>932890</v>
      </c>
      <c r="I289" s="63">
        <v>0</v>
      </c>
      <c r="J289" s="56">
        <v>74631</v>
      </c>
      <c r="K289" s="56">
        <v>1007521</v>
      </c>
      <c r="L289" s="64" t="s">
        <v>17236</v>
      </c>
      <c r="M289" s="6">
        <v>46077</v>
      </c>
      <c r="O289" s="32">
        <f>IF(Table1[[#This Row],[Phân loại]]="Tồn đầu kỳ",Table1[[#This Row],[Tổng giá trị]],0)</f>
        <v>0</v>
      </c>
      <c r="P289" s="7">
        <f>IF(Table1[[#This Row],[Số còn phải thu ĐK]]&lt;&gt;0,0,IF(Table1[[#This Row],[Phân loại]]="Bán hàng",Table1[[#This Row],[Tổng giá trị]],-Table1[[#This Row],[Tổng giá trị]]))</f>
        <v>1007521</v>
      </c>
      <c r="Q289" s="32">
        <f t="shared" si="20"/>
        <v>1007521</v>
      </c>
      <c r="R289" s="7">
        <f>Table1[[#This Row],[Số còn phải thu ĐK]]+Table1[[#This Row],[Giá Trị HD sau CK]]-Table1[[#This Row],[Số tiền đã thu]]</f>
        <v>0</v>
      </c>
      <c r="S289" s="6">
        <f>IF(Table1[[#This Row],[Ngày hóa đơn]]&lt;&gt;"",Table1[[#This Row],[Ngày hóa đơn]],IF(Table1[[#This Row],[Ngày hạch toán]]&lt;&gt;"",Table1[[#This Row],[Ngày hạch toán]],""))</f>
        <v>46037</v>
      </c>
      <c r="T289" s="7"/>
      <c r="U289" s="6">
        <f>IF(Table1[[#This Row],[Ngày tính CN]]="","",S289+T289)</f>
        <v>46037</v>
      </c>
      <c r="V289" s="32">
        <f ca="1">IF(Table1[[#This Row],[Hạn thanh toán]]="","",IF((U289-NOW())&lt;0,0,(U289-NOW())))</f>
        <v>0</v>
      </c>
      <c r="W289" s="32"/>
      <c r="X289" s="32" t="str">
        <f t="shared" ca="1" si="21"/>
        <v/>
      </c>
      <c r="Y289" s="2" t="str">
        <f t="shared" si="22"/>
        <v>Đã thanh toán</v>
      </c>
      <c r="Z289" s="42">
        <f t="shared" si="23"/>
        <v>46037</v>
      </c>
      <c r="AA289" s="42">
        <f t="shared" si="24"/>
        <v>46077</v>
      </c>
      <c r="AD289" s="2" t="str">
        <f>VLOOKUP($A289,MA_KH!$A:$Q,MA_KH!O$1,0)</f>
        <v>MEGA</v>
      </c>
      <c r="AE289" s="2" t="str">
        <f>VLOOKUP($A289,MA_KH!$A:$Q,MA_KH!P$1,0)</f>
        <v>CÔNG TY TNHH MM MEGA MARKET (VIỆT NAM)</v>
      </c>
      <c r="AG289" s="2" t="str">
        <f>(Table1[[#This Row],[Số hóa đơn]])&amp;IF(OR(Table1[[#This Row],[Phân loại]]="Hàng trả",Table1[[#This Row],[Phân loại]]="Giảm công nợ"),-Table1[[#This Row],[Tổng giá trị]],Table1[[#This Row],[Tổng giá trị]])</f>
        <v>000031141007521</v>
      </c>
      <c r="AH289" s="6" t="e">
        <f>_xlfn.XLOOKUP(Table1[[#This Row],[Column1]],'Chi tiết tt Mega gửi'!P:P,'Chi tiết tt Mega gửi'!N:N)</f>
        <v>#N/A</v>
      </c>
    </row>
    <row r="290" spans="1:34" ht="25.5" customHeight="1" x14ac:dyDescent="0.2">
      <c r="A290" s="54" t="s">
        <v>16287</v>
      </c>
      <c r="B290" s="54" t="s">
        <v>253</v>
      </c>
      <c r="C290" s="55">
        <v>46034</v>
      </c>
      <c r="D290" s="54" t="s">
        <v>16965</v>
      </c>
      <c r="E290" s="55">
        <v>46037</v>
      </c>
      <c r="F290" s="54" t="s">
        <v>19020</v>
      </c>
      <c r="G290" s="54" t="s">
        <v>16966</v>
      </c>
      <c r="H290" s="56">
        <v>1116060</v>
      </c>
      <c r="I290" s="63">
        <v>0</v>
      </c>
      <c r="J290" s="56">
        <v>89285</v>
      </c>
      <c r="K290" s="56">
        <v>1205345</v>
      </c>
      <c r="L290" s="64" t="s">
        <v>17236</v>
      </c>
      <c r="M290" s="6">
        <v>46077</v>
      </c>
      <c r="O290" s="32">
        <f>IF(Table1[[#This Row],[Phân loại]]="Tồn đầu kỳ",Table1[[#This Row],[Tổng giá trị]],0)</f>
        <v>0</v>
      </c>
      <c r="P290" s="7">
        <f>IF(Table1[[#This Row],[Số còn phải thu ĐK]]&lt;&gt;0,0,IF(Table1[[#This Row],[Phân loại]]="Bán hàng",Table1[[#This Row],[Tổng giá trị]],-Table1[[#This Row],[Tổng giá trị]]))</f>
        <v>1205345</v>
      </c>
      <c r="Q290" s="32">
        <f t="shared" si="20"/>
        <v>1205345</v>
      </c>
      <c r="R290" s="7">
        <f>Table1[[#This Row],[Số còn phải thu ĐK]]+Table1[[#This Row],[Giá Trị HD sau CK]]-Table1[[#This Row],[Số tiền đã thu]]</f>
        <v>0</v>
      </c>
      <c r="S290" s="6">
        <f>IF(Table1[[#This Row],[Ngày hóa đơn]]&lt;&gt;"",Table1[[#This Row],[Ngày hóa đơn]],IF(Table1[[#This Row],[Ngày hạch toán]]&lt;&gt;"",Table1[[#This Row],[Ngày hạch toán]],""))</f>
        <v>46037</v>
      </c>
      <c r="T290" s="7"/>
      <c r="U290" s="6">
        <f>IF(Table1[[#This Row],[Ngày tính CN]]="","",S290+T290)</f>
        <v>46037</v>
      </c>
      <c r="V290" s="32">
        <f ca="1">IF(Table1[[#This Row],[Hạn thanh toán]]="","",IF((U290-NOW())&lt;0,0,(U290-NOW())))</f>
        <v>0</v>
      </c>
      <c r="W290" s="32"/>
      <c r="X290" s="32" t="str">
        <f t="shared" ca="1" si="21"/>
        <v/>
      </c>
      <c r="Y290" s="2" t="str">
        <f t="shared" si="22"/>
        <v>Đã thanh toán</v>
      </c>
      <c r="Z290" s="42">
        <f t="shared" si="23"/>
        <v>46037</v>
      </c>
      <c r="AA290" s="42">
        <f t="shared" si="24"/>
        <v>46077</v>
      </c>
      <c r="AD290" s="2" t="str">
        <f>VLOOKUP($A290,MA_KH!$A:$Q,MA_KH!O$1,0)</f>
        <v>MEGA</v>
      </c>
      <c r="AE290" s="2" t="str">
        <f>VLOOKUP($A290,MA_KH!$A:$Q,MA_KH!P$1,0)</f>
        <v>CÔNG TY TNHH MM MEGA MARKET (VIỆT NAM)</v>
      </c>
      <c r="AG290" s="2" t="str">
        <f>(Table1[[#This Row],[Số hóa đơn]])&amp;IF(OR(Table1[[#This Row],[Phân loại]]="Hàng trả",Table1[[#This Row],[Phân loại]]="Giảm công nợ"),-Table1[[#This Row],[Tổng giá trị]],Table1[[#This Row],[Tổng giá trị]])</f>
        <v>000031151205345</v>
      </c>
      <c r="AH290" s="6" t="e">
        <f>_xlfn.XLOOKUP(Table1[[#This Row],[Column1]],'Chi tiết tt Mega gửi'!P:P,'Chi tiết tt Mega gửi'!N:N)</f>
        <v>#N/A</v>
      </c>
    </row>
    <row r="291" spans="1:34" ht="25.5" customHeight="1" x14ac:dyDescent="0.2">
      <c r="A291" s="54" t="s">
        <v>16291</v>
      </c>
      <c r="B291" s="54" t="s">
        <v>200</v>
      </c>
      <c r="C291" s="55">
        <v>46034</v>
      </c>
      <c r="D291" s="54" t="s">
        <v>16967</v>
      </c>
      <c r="E291" s="55">
        <v>46037</v>
      </c>
      <c r="F291" s="54" t="s">
        <v>19021</v>
      </c>
      <c r="G291" s="54" t="s">
        <v>16968</v>
      </c>
      <c r="H291" s="56">
        <v>932890</v>
      </c>
      <c r="I291" s="63">
        <v>0</v>
      </c>
      <c r="J291" s="56">
        <v>74631</v>
      </c>
      <c r="K291" s="56">
        <v>1007521</v>
      </c>
      <c r="L291" s="64" t="s">
        <v>17236</v>
      </c>
      <c r="M291" s="6">
        <v>46077</v>
      </c>
      <c r="O291" s="32">
        <f>IF(Table1[[#This Row],[Phân loại]]="Tồn đầu kỳ",Table1[[#This Row],[Tổng giá trị]],0)</f>
        <v>0</v>
      </c>
      <c r="P291" s="7">
        <f>IF(Table1[[#This Row],[Số còn phải thu ĐK]]&lt;&gt;0,0,IF(Table1[[#This Row],[Phân loại]]="Bán hàng",Table1[[#This Row],[Tổng giá trị]],-Table1[[#This Row],[Tổng giá trị]]))</f>
        <v>1007521</v>
      </c>
      <c r="Q291" s="32">
        <f t="shared" si="20"/>
        <v>1007521</v>
      </c>
      <c r="R291" s="7">
        <f>Table1[[#This Row],[Số còn phải thu ĐK]]+Table1[[#This Row],[Giá Trị HD sau CK]]-Table1[[#This Row],[Số tiền đã thu]]</f>
        <v>0</v>
      </c>
      <c r="S291" s="6">
        <f>IF(Table1[[#This Row],[Ngày hóa đơn]]&lt;&gt;"",Table1[[#This Row],[Ngày hóa đơn]],IF(Table1[[#This Row],[Ngày hạch toán]]&lt;&gt;"",Table1[[#This Row],[Ngày hạch toán]],""))</f>
        <v>46037</v>
      </c>
      <c r="T291" s="7"/>
      <c r="U291" s="6">
        <f>IF(Table1[[#This Row],[Ngày tính CN]]="","",S291+T291)</f>
        <v>46037</v>
      </c>
      <c r="V291" s="32">
        <f ca="1">IF(Table1[[#This Row],[Hạn thanh toán]]="","",IF((U291-NOW())&lt;0,0,(U291-NOW())))</f>
        <v>0</v>
      </c>
      <c r="W291" s="32"/>
      <c r="X291" s="32" t="str">
        <f t="shared" ca="1" si="21"/>
        <v/>
      </c>
      <c r="Y291" s="2" t="str">
        <f t="shared" si="22"/>
        <v>Đã thanh toán</v>
      </c>
      <c r="Z291" s="42">
        <f t="shared" si="23"/>
        <v>46037</v>
      </c>
      <c r="AA291" s="42">
        <f t="shared" si="24"/>
        <v>46077</v>
      </c>
      <c r="AD291" s="2" t="str">
        <f>VLOOKUP($A291,MA_KH!$A:$Q,MA_KH!O$1,0)</f>
        <v>MEGA</v>
      </c>
      <c r="AE291" s="2" t="str">
        <f>VLOOKUP($A291,MA_KH!$A:$Q,MA_KH!P$1,0)</f>
        <v>CÔNG TY TNHH MM MEGA MARKET (VIỆT NAM)</v>
      </c>
      <c r="AG291" s="2" t="str">
        <f>(Table1[[#This Row],[Số hóa đơn]])&amp;IF(OR(Table1[[#This Row],[Phân loại]]="Hàng trả",Table1[[#This Row],[Phân loại]]="Giảm công nợ"),-Table1[[#This Row],[Tổng giá trị]],Table1[[#This Row],[Tổng giá trị]])</f>
        <v>000031161007521</v>
      </c>
      <c r="AH291" s="6" t="e">
        <f>_xlfn.XLOOKUP(Table1[[#This Row],[Column1]],'Chi tiết tt Mega gửi'!P:P,'Chi tiết tt Mega gửi'!N:N)</f>
        <v>#N/A</v>
      </c>
    </row>
    <row r="292" spans="1:34" ht="25.5" customHeight="1" x14ac:dyDescent="0.2">
      <c r="A292" s="54" t="s">
        <v>16304</v>
      </c>
      <c r="B292" s="54" t="s">
        <v>7254</v>
      </c>
      <c r="C292" s="55">
        <v>46034</v>
      </c>
      <c r="D292" s="54" t="s">
        <v>16969</v>
      </c>
      <c r="E292" s="55">
        <v>46038</v>
      </c>
      <c r="F292" s="54" t="s">
        <v>19022</v>
      </c>
      <c r="G292" s="54" t="s">
        <v>16971</v>
      </c>
      <c r="H292" s="56">
        <v>2024120</v>
      </c>
      <c r="I292" s="63">
        <v>0</v>
      </c>
      <c r="J292" s="56">
        <v>161930</v>
      </c>
      <c r="K292" s="56">
        <v>2186050</v>
      </c>
      <c r="L292" s="64" t="s">
        <v>17236</v>
      </c>
      <c r="M292" s="6">
        <v>46077</v>
      </c>
      <c r="O292" s="32">
        <f>IF(Table1[[#This Row],[Phân loại]]="Tồn đầu kỳ",Table1[[#This Row],[Tổng giá trị]],0)</f>
        <v>0</v>
      </c>
      <c r="P292" s="7">
        <f>IF(Table1[[#This Row],[Số còn phải thu ĐK]]&lt;&gt;0,0,IF(Table1[[#This Row],[Phân loại]]="Bán hàng",Table1[[#This Row],[Tổng giá trị]],-Table1[[#This Row],[Tổng giá trị]]))</f>
        <v>2186050</v>
      </c>
      <c r="Q292" s="32">
        <f t="shared" si="20"/>
        <v>2186050</v>
      </c>
      <c r="R292" s="7">
        <f>Table1[[#This Row],[Số còn phải thu ĐK]]+Table1[[#This Row],[Giá Trị HD sau CK]]-Table1[[#This Row],[Số tiền đã thu]]</f>
        <v>0</v>
      </c>
      <c r="S292" s="6">
        <f>IF(Table1[[#This Row],[Ngày hóa đơn]]&lt;&gt;"",Table1[[#This Row],[Ngày hóa đơn]],IF(Table1[[#This Row],[Ngày hạch toán]]&lt;&gt;"",Table1[[#This Row],[Ngày hạch toán]],""))</f>
        <v>46038</v>
      </c>
      <c r="T292" s="7"/>
      <c r="U292" s="6">
        <f>IF(Table1[[#This Row],[Ngày tính CN]]="","",S292+T292)</f>
        <v>46038</v>
      </c>
      <c r="V292" s="32">
        <f ca="1">IF(Table1[[#This Row],[Hạn thanh toán]]="","",IF((U292-NOW())&lt;0,0,(U292-NOW())))</f>
        <v>0</v>
      </c>
      <c r="W292" s="32"/>
      <c r="X292" s="32" t="str">
        <f t="shared" ca="1" si="21"/>
        <v/>
      </c>
      <c r="Y292" s="2" t="str">
        <f t="shared" si="22"/>
        <v>Đã thanh toán</v>
      </c>
      <c r="Z292" s="42">
        <f t="shared" si="23"/>
        <v>46038</v>
      </c>
      <c r="AA292" s="42">
        <f t="shared" si="24"/>
        <v>46077</v>
      </c>
      <c r="AD292" s="2" t="str">
        <f>VLOOKUP($A292,MA_KH!$A:$Q,MA_KH!O$1,0)</f>
        <v>MEGA</v>
      </c>
      <c r="AE292" s="2" t="str">
        <f>VLOOKUP($A292,MA_KH!$A:$Q,MA_KH!P$1,0)</f>
        <v>CÔNG TY TNHH MM MEGA MARKET (VIỆT NAM)</v>
      </c>
      <c r="AG292" s="2" t="str">
        <f>(Table1[[#This Row],[Số hóa đơn]])&amp;IF(OR(Table1[[#This Row],[Phân loại]]="Hàng trả",Table1[[#This Row],[Phân loại]]="Giảm công nợ"),-Table1[[#This Row],[Tổng giá trị]],Table1[[#This Row],[Tổng giá trị]])</f>
        <v>000031932186050</v>
      </c>
      <c r="AH292" s="6" t="e">
        <f>_xlfn.XLOOKUP(Table1[[#This Row],[Column1]],'Chi tiết tt Mega gửi'!P:P,'Chi tiết tt Mega gửi'!N:N)</f>
        <v>#N/A</v>
      </c>
    </row>
    <row r="293" spans="1:34" ht="25.5" customHeight="1" x14ac:dyDescent="0.2">
      <c r="A293" s="54" t="s">
        <v>16303</v>
      </c>
      <c r="B293" s="54" t="s">
        <v>102</v>
      </c>
      <c r="C293" s="55">
        <v>46034</v>
      </c>
      <c r="D293" s="54" t="s">
        <v>16972</v>
      </c>
      <c r="E293" s="55">
        <v>46038</v>
      </c>
      <c r="F293" s="54" t="s">
        <v>19023</v>
      </c>
      <c r="G293" s="54" t="s">
        <v>16973</v>
      </c>
      <c r="H293" s="56">
        <v>2377931</v>
      </c>
      <c r="I293" s="63">
        <v>0</v>
      </c>
      <c r="J293" s="56">
        <v>190234</v>
      </c>
      <c r="K293" s="56">
        <v>2568165</v>
      </c>
      <c r="L293" s="64" t="s">
        <v>17236</v>
      </c>
      <c r="M293" s="6">
        <v>46077</v>
      </c>
      <c r="O293" s="32">
        <f>IF(Table1[[#This Row],[Phân loại]]="Tồn đầu kỳ",Table1[[#This Row],[Tổng giá trị]],0)</f>
        <v>0</v>
      </c>
      <c r="P293" s="7">
        <f>IF(Table1[[#This Row],[Số còn phải thu ĐK]]&lt;&gt;0,0,IF(Table1[[#This Row],[Phân loại]]="Bán hàng",Table1[[#This Row],[Tổng giá trị]],-Table1[[#This Row],[Tổng giá trị]]))</f>
        <v>2568165</v>
      </c>
      <c r="Q293" s="32">
        <f t="shared" si="20"/>
        <v>2568165</v>
      </c>
      <c r="R293" s="7">
        <f>Table1[[#This Row],[Số còn phải thu ĐK]]+Table1[[#This Row],[Giá Trị HD sau CK]]-Table1[[#This Row],[Số tiền đã thu]]</f>
        <v>0</v>
      </c>
      <c r="S293" s="6">
        <f>IF(Table1[[#This Row],[Ngày hóa đơn]]&lt;&gt;"",Table1[[#This Row],[Ngày hóa đơn]],IF(Table1[[#This Row],[Ngày hạch toán]]&lt;&gt;"",Table1[[#This Row],[Ngày hạch toán]],""))</f>
        <v>46038</v>
      </c>
      <c r="T293" s="7"/>
      <c r="U293" s="6">
        <f>IF(Table1[[#This Row],[Ngày tính CN]]="","",S293+T293)</f>
        <v>46038</v>
      </c>
      <c r="V293" s="32">
        <f ca="1">IF(Table1[[#This Row],[Hạn thanh toán]]="","",IF((U293-NOW())&lt;0,0,(U293-NOW())))</f>
        <v>0</v>
      </c>
      <c r="W293" s="32"/>
      <c r="X293" s="32" t="str">
        <f t="shared" ca="1" si="21"/>
        <v/>
      </c>
      <c r="Y293" s="2" t="str">
        <f t="shared" si="22"/>
        <v>Đã thanh toán</v>
      </c>
      <c r="Z293" s="42">
        <f t="shared" si="23"/>
        <v>46038</v>
      </c>
      <c r="AA293" s="42">
        <f t="shared" si="24"/>
        <v>46077</v>
      </c>
      <c r="AD293" s="2" t="str">
        <f>VLOOKUP($A293,MA_KH!$A:$Q,MA_KH!O$1,0)</f>
        <v>MEGA</v>
      </c>
      <c r="AE293" s="2" t="str">
        <f>VLOOKUP($A293,MA_KH!$A:$Q,MA_KH!P$1,0)</f>
        <v>CÔNG TY TNHH MM MEGA MARKET (VIỆT NAM)</v>
      </c>
      <c r="AG293" s="2" t="str">
        <f>(Table1[[#This Row],[Số hóa đơn]])&amp;IF(OR(Table1[[#This Row],[Phân loại]]="Hàng trả",Table1[[#This Row],[Phân loại]]="Giảm công nợ"),-Table1[[#This Row],[Tổng giá trị]],Table1[[#This Row],[Tổng giá trị]])</f>
        <v>000031942568165</v>
      </c>
      <c r="AH293" s="6" t="e">
        <f>_xlfn.XLOOKUP(Table1[[#This Row],[Column1]],'Chi tiết tt Mega gửi'!P:P,'Chi tiết tt Mega gửi'!N:N)</f>
        <v>#N/A</v>
      </c>
    </row>
    <row r="294" spans="1:34" ht="25.5" customHeight="1" x14ac:dyDescent="0.2">
      <c r="A294" s="54" t="s">
        <v>16294</v>
      </c>
      <c r="B294" s="54" t="s">
        <v>259</v>
      </c>
      <c r="C294" s="55">
        <v>46035</v>
      </c>
      <c r="D294" s="54" t="s">
        <v>16974</v>
      </c>
      <c r="E294" s="55">
        <v>46037</v>
      </c>
      <c r="F294" s="54" t="s">
        <v>19024</v>
      </c>
      <c r="G294" s="54" t="s">
        <v>16975</v>
      </c>
      <c r="H294" s="56">
        <v>1003660</v>
      </c>
      <c r="I294" s="63">
        <v>0</v>
      </c>
      <c r="J294" s="56">
        <v>80293</v>
      </c>
      <c r="K294" s="56">
        <v>1083953</v>
      </c>
      <c r="L294" s="64" t="s">
        <v>17236</v>
      </c>
      <c r="M294" s="6">
        <v>46077</v>
      </c>
      <c r="O294" s="32">
        <f>IF(Table1[[#This Row],[Phân loại]]="Tồn đầu kỳ",Table1[[#This Row],[Tổng giá trị]],0)</f>
        <v>0</v>
      </c>
      <c r="P294" s="7">
        <f>IF(Table1[[#This Row],[Số còn phải thu ĐK]]&lt;&gt;0,0,IF(Table1[[#This Row],[Phân loại]]="Bán hàng",Table1[[#This Row],[Tổng giá trị]],-Table1[[#This Row],[Tổng giá trị]]))</f>
        <v>1083953</v>
      </c>
      <c r="Q294" s="32">
        <f t="shared" si="20"/>
        <v>1083953</v>
      </c>
      <c r="R294" s="7">
        <f>Table1[[#This Row],[Số còn phải thu ĐK]]+Table1[[#This Row],[Giá Trị HD sau CK]]-Table1[[#This Row],[Số tiền đã thu]]</f>
        <v>0</v>
      </c>
      <c r="S294" s="6">
        <f>IF(Table1[[#This Row],[Ngày hóa đơn]]&lt;&gt;"",Table1[[#This Row],[Ngày hóa đơn]],IF(Table1[[#This Row],[Ngày hạch toán]]&lt;&gt;"",Table1[[#This Row],[Ngày hạch toán]],""))</f>
        <v>46037</v>
      </c>
      <c r="T294" s="7"/>
      <c r="U294" s="6">
        <f>IF(Table1[[#This Row],[Ngày tính CN]]="","",S294+T294)</f>
        <v>46037</v>
      </c>
      <c r="V294" s="32">
        <f ca="1">IF(Table1[[#This Row],[Hạn thanh toán]]="","",IF((U294-NOW())&lt;0,0,(U294-NOW())))</f>
        <v>0</v>
      </c>
      <c r="W294" s="32"/>
      <c r="X294" s="32" t="str">
        <f t="shared" ca="1" si="21"/>
        <v/>
      </c>
      <c r="Y294" s="2" t="str">
        <f t="shared" si="22"/>
        <v>Đã thanh toán</v>
      </c>
      <c r="Z294" s="42">
        <f t="shared" si="23"/>
        <v>46037</v>
      </c>
      <c r="AA294" s="42">
        <f t="shared" si="24"/>
        <v>46077</v>
      </c>
      <c r="AD294" s="2" t="str">
        <f>VLOOKUP($A294,MA_KH!$A:$Q,MA_KH!O$1,0)</f>
        <v>MEGA</v>
      </c>
      <c r="AE294" s="2" t="str">
        <f>VLOOKUP($A294,MA_KH!$A:$Q,MA_KH!P$1,0)</f>
        <v>CÔNG TY TNHH MM MEGA MARKET (VIỆT NAM)</v>
      </c>
      <c r="AG294" s="2" t="str">
        <f>(Table1[[#This Row],[Số hóa đơn]])&amp;IF(OR(Table1[[#This Row],[Phân loại]]="Hàng trả",Table1[[#This Row],[Phân loại]]="Giảm công nợ"),-Table1[[#This Row],[Tổng giá trị]],Table1[[#This Row],[Tổng giá trị]])</f>
        <v>000031211083953</v>
      </c>
      <c r="AH294" s="6" t="e">
        <f>_xlfn.XLOOKUP(Table1[[#This Row],[Column1]],'Chi tiết tt Mega gửi'!P:P,'Chi tiết tt Mega gửi'!N:N)</f>
        <v>#N/A</v>
      </c>
    </row>
    <row r="295" spans="1:34" ht="25.5" customHeight="1" x14ac:dyDescent="0.2">
      <c r="A295" s="54" t="s">
        <v>16296</v>
      </c>
      <c r="B295" s="54" t="s">
        <v>7244</v>
      </c>
      <c r="C295" s="55">
        <v>46036</v>
      </c>
      <c r="D295" s="54" t="s">
        <v>16976</v>
      </c>
      <c r="E295" s="55">
        <v>46037</v>
      </c>
      <c r="F295" s="54" t="s">
        <v>19025</v>
      </c>
      <c r="G295" s="54" t="s">
        <v>16977</v>
      </c>
      <c r="H295" s="56">
        <v>15454350</v>
      </c>
      <c r="I295" s="63">
        <v>0</v>
      </c>
      <c r="J295" s="56">
        <v>1236348</v>
      </c>
      <c r="K295" s="56">
        <v>16690698</v>
      </c>
      <c r="L295" s="64" t="s">
        <v>17236</v>
      </c>
      <c r="M295" s="6">
        <v>46077</v>
      </c>
      <c r="O295" s="32">
        <f>IF(Table1[[#This Row],[Phân loại]]="Tồn đầu kỳ",Table1[[#This Row],[Tổng giá trị]],0)</f>
        <v>0</v>
      </c>
      <c r="P295" s="7">
        <f>IF(Table1[[#This Row],[Số còn phải thu ĐK]]&lt;&gt;0,0,IF(Table1[[#This Row],[Phân loại]]="Bán hàng",Table1[[#This Row],[Tổng giá trị]],-Table1[[#This Row],[Tổng giá trị]]))</f>
        <v>16690698</v>
      </c>
      <c r="Q295" s="32">
        <f t="shared" si="20"/>
        <v>16690698</v>
      </c>
      <c r="R295" s="7">
        <f>Table1[[#This Row],[Số còn phải thu ĐK]]+Table1[[#This Row],[Giá Trị HD sau CK]]-Table1[[#This Row],[Số tiền đã thu]]</f>
        <v>0</v>
      </c>
      <c r="S295" s="6">
        <f>IF(Table1[[#This Row],[Ngày hóa đơn]]&lt;&gt;"",Table1[[#This Row],[Ngày hóa đơn]],IF(Table1[[#This Row],[Ngày hạch toán]]&lt;&gt;"",Table1[[#This Row],[Ngày hạch toán]],""))</f>
        <v>46037</v>
      </c>
      <c r="T295" s="7"/>
      <c r="U295" s="6">
        <f>IF(Table1[[#This Row],[Ngày tính CN]]="","",S295+T295)</f>
        <v>46037</v>
      </c>
      <c r="V295" s="32">
        <f ca="1">IF(Table1[[#This Row],[Hạn thanh toán]]="","",IF((U295-NOW())&lt;0,0,(U295-NOW())))</f>
        <v>0</v>
      </c>
      <c r="W295" s="32"/>
      <c r="X295" s="32" t="str">
        <f t="shared" ca="1" si="21"/>
        <v/>
      </c>
      <c r="Y295" s="2" t="str">
        <f t="shared" si="22"/>
        <v>Đã thanh toán</v>
      </c>
      <c r="Z295" s="42">
        <f t="shared" si="23"/>
        <v>46037</v>
      </c>
      <c r="AA295" s="42">
        <f t="shared" si="24"/>
        <v>46077</v>
      </c>
      <c r="AD295" s="2" t="str">
        <f>VLOOKUP($A295,MA_KH!$A:$Q,MA_KH!O$1,0)</f>
        <v>MEGA</v>
      </c>
      <c r="AE295" s="2" t="str">
        <f>VLOOKUP($A295,MA_KH!$A:$Q,MA_KH!P$1,0)</f>
        <v>CÔNG TY TNHH MM MEGA MARKET (VIỆT NAM)</v>
      </c>
      <c r="AG295" s="2" t="str">
        <f>(Table1[[#This Row],[Số hóa đơn]])&amp;IF(OR(Table1[[#This Row],[Phân loại]]="Hàng trả",Table1[[#This Row],[Phân loại]]="Giảm công nợ"),-Table1[[#This Row],[Tổng giá trị]],Table1[[#This Row],[Tổng giá trị]])</f>
        <v>0000311716690698</v>
      </c>
      <c r="AH295" s="6" t="e">
        <f>_xlfn.XLOOKUP(Table1[[#This Row],[Column1]],'Chi tiết tt Mega gửi'!P:P,'Chi tiết tt Mega gửi'!N:N)</f>
        <v>#N/A</v>
      </c>
    </row>
    <row r="296" spans="1:34" ht="25.5" customHeight="1" x14ac:dyDescent="0.2">
      <c r="A296" s="54" t="s">
        <v>16292</v>
      </c>
      <c r="B296" s="54" t="s">
        <v>251</v>
      </c>
      <c r="C296" s="55">
        <v>46036</v>
      </c>
      <c r="D296" s="54" t="s">
        <v>16978</v>
      </c>
      <c r="E296" s="55">
        <v>46037</v>
      </c>
      <c r="F296" s="54" t="s">
        <v>19026</v>
      </c>
      <c r="G296" s="54" t="s">
        <v>16979</v>
      </c>
      <c r="H296" s="56">
        <v>3889900</v>
      </c>
      <c r="I296" s="63">
        <v>0</v>
      </c>
      <c r="J296" s="56">
        <v>311192</v>
      </c>
      <c r="K296" s="56">
        <v>4201092</v>
      </c>
      <c r="L296" s="64" t="s">
        <v>17236</v>
      </c>
      <c r="M296" s="6">
        <v>46077</v>
      </c>
      <c r="O296" s="32">
        <f>IF(Table1[[#This Row],[Phân loại]]="Tồn đầu kỳ",Table1[[#This Row],[Tổng giá trị]],0)</f>
        <v>0</v>
      </c>
      <c r="P296" s="7">
        <f>IF(Table1[[#This Row],[Số còn phải thu ĐK]]&lt;&gt;0,0,IF(Table1[[#This Row],[Phân loại]]="Bán hàng",Table1[[#This Row],[Tổng giá trị]],-Table1[[#This Row],[Tổng giá trị]]))</f>
        <v>4201092</v>
      </c>
      <c r="Q296" s="32">
        <f t="shared" si="20"/>
        <v>4201092</v>
      </c>
      <c r="R296" s="7">
        <f>Table1[[#This Row],[Số còn phải thu ĐK]]+Table1[[#This Row],[Giá Trị HD sau CK]]-Table1[[#This Row],[Số tiền đã thu]]</f>
        <v>0</v>
      </c>
      <c r="S296" s="6">
        <f>IF(Table1[[#This Row],[Ngày hóa đơn]]&lt;&gt;"",Table1[[#This Row],[Ngày hóa đơn]],IF(Table1[[#This Row],[Ngày hạch toán]]&lt;&gt;"",Table1[[#This Row],[Ngày hạch toán]],""))</f>
        <v>46037</v>
      </c>
      <c r="T296" s="7"/>
      <c r="U296" s="6">
        <f>IF(Table1[[#This Row],[Ngày tính CN]]="","",S296+T296)</f>
        <v>46037</v>
      </c>
      <c r="V296" s="32">
        <f ca="1">IF(Table1[[#This Row],[Hạn thanh toán]]="","",IF((U296-NOW())&lt;0,0,(U296-NOW())))</f>
        <v>0</v>
      </c>
      <c r="W296" s="32"/>
      <c r="X296" s="32" t="str">
        <f t="shared" ca="1" si="21"/>
        <v/>
      </c>
      <c r="Y296" s="2" t="str">
        <f t="shared" si="22"/>
        <v>Đã thanh toán</v>
      </c>
      <c r="Z296" s="42">
        <f t="shared" si="23"/>
        <v>46037</v>
      </c>
      <c r="AA296" s="42">
        <f t="shared" si="24"/>
        <v>46077</v>
      </c>
      <c r="AD296" s="2" t="str">
        <f>VLOOKUP($A296,MA_KH!$A:$Q,MA_KH!O$1,0)</f>
        <v>MEGA</v>
      </c>
      <c r="AE296" s="2" t="str">
        <f>VLOOKUP($A296,MA_KH!$A:$Q,MA_KH!P$1,0)</f>
        <v>CÔNG TY TNHH MM MEGA MARKET (VIỆT NAM)</v>
      </c>
      <c r="AG296" s="2" t="str">
        <f>(Table1[[#This Row],[Số hóa đơn]])&amp;IF(OR(Table1[[#This Row],[Phân loại]]="Hàng trả",Table1[[#This Row],[Phân loại]]="Giảm công nợ"),-Table1[[#This Row],[Tổng giá trị]],Table1[[#This Row],[Tổng giá trị]])</f>
        <v>000031184201092</v>
      </c>
      <c r="AH296" s="6" t="e">
        <f>_xlfn.XLOOKUP(Table1[[#This Row],[Column1]],'Chi tiết tt Mega gửi'!P:P,'Chi tiết tt Mega gửi'!N:N)</f>
        <v>#N/A</v>
      </c>
    </row>
    <row r="297" spans="1:34" ht="25.5" customHeight="1" x14ac:dyDescent="0.2">
      <c r="A297" s="54" t="s">
        <v>16292</v>
      </c>
      <c r="B297" s="54" t="s">
        <v>251</v>
      </c>
      <c r="C297" s="55">
        <v>46036</v>
      </c>
      <c r="D297" s="54" t="s">
        <v>16980</v>
      </c>
      <c r="E297" s="55">
        <v>46037</v>
      </c>
      <c r="F297" s="54" t="s">
        <v>19027</v>
      </c>
      <c r="G297" s="54" t="s">
        <v>16981</v>
      </c>
      <c r="H297" s="56">
        <v>1468620</v>
      </c>
      <c r="I297" s="63">
        <v>0</v>
      </c>
      <c r="J297" s="56">
        <v>117490</v>
      </c>
      <c r="K297" s="56">
        <v>1586110</v>
      </c>
      <c r="L297" s="64" t="s">
        <v>17236</v>
      </c>
      <c r="M297" s="6">
        <v>46077</v>
      </c>
      <c r="O297" s="32">
        <f>IF(Table1[[#This Row],[Phân loại]]="Tồn đầu kỳ",Table1[[#This Row],[Tổng giá trị]],0)</f>
        <v>0</v>
      </c>
      <c r="P297" s="7">
        <f>IF(Table1[[#This Row],[Số còn phải thu ĐK]]&lt;&gt;0,0,IF(Table1[[#This Row],[Phân loại]]="Bán hàng",Table1[[#This Row],[Tổng giá trị]],-Table1[[#This Row],[Tổng giá trị]]))</f>
        <v>1586110</v>
      </c>
      <c r="Q297" s="32">
        <f t="shared" si="20"/>
        <v>1586110</v>
      </c>
      <c r="R297" s="7">
        <f>Table1[[#This Row],[Số còn phải thu ĐK]]+Table1[[#This Row],[Giá Trị HD sau CK]]-Table1[[#This Row],[Số tiền đã thu]]</f>
        <v>0</v>
      </c>
      <c r="S297" s="6">
        <f>IF(Table1[[#This Row],[Ngày hóa đơn]]&lt;&gt;"",Table1[[#This Row],[Ngày hóa đơn]],IF(Table1[[#This Row],[Ngày hạch toán]]&lt;&gt;"",Table1[[#This Row],[Ngày hạch toán]],""))</f>
        <v>46037</v>
      </c>
      <c r="T297" s="7"/>
      <c r="U297" s="6">
        <f>IF(Table1[[#This Row],[Ngày tính CN]]="","",S297+T297)</f>
        <v>46037</v>
      </c>
      <c r="V297" s="32">
        <f ca="1">IF(Table1[[#This Row],[Hạn thanh toán]]="","",IF((U297-NOW())&lt;0,0,(U297-NOW())))</f>
        <v>0</v>
      </c>
      <c r="W297" s="32"/>
      <c r="X297" s="32" t="str">
        <f t="shared" ca="1" si="21"/>
        <v/>
      </c>
      <c r="Y297" s="2" t="str">
        <f t="shared" si="22"/>
        <v>Đã thanh toán</v>
      </c>
      <c r="Z297" s="42">
        <f t="shared" si="23"/>
        <v>46037</v>
      </c>
      <c r="AA297" s="42">
        <f t="shared" si="24"/>
        <v>46077</v>
      </c>
      <c r="AD297" s="2" t="str">
        <f>VLOOKUP($A297,MA_KH!$A:$Q,MA_KH!O$1,0)</f>
        <v>MEGA</v>
      </c>
      <c r="AE297" s="2" t="str">
        <f>VLOOKUP($A297,MA_KH!$A:$Q,MA_KH!P$1,0)</f>
        <v>CÔNG TY TNHH MM MEGA MARKET (VIỆT NAM)</v>
      </c>
      <c r="AG297" s="2" t="str">
        <f>(Table1[[#This Row],[Số hóa đơn]])&amp;IF(OR(Table1[[#This Row],[Phân loại]]="Hàng trả",Table1[[#This Row],[Phân loại]]="Giảm công nợ"),-Table1[[#This Row],[Tổng giá trị]],Table1[[#This Row],[Tổng giá trị]])</f>
        <v>000031191586110</v>
      </c>
      <c r="AH297" s="6" t="e">
        <f>_xlfn.XLOOKUP(Table1[[#This Row],[Column1]],'Chi tiết tt Mega gửi'!P:P,'Chi tiết tt Mega gửi'!N:N)</f>
        <v>#N/A</v>
      </c>
    </row>
    <row r="298" spans="1:34" ht="25.5" customHeight="1" x14ac:dyDescent="0.2">
      <c r="A298" s="54" t="s">
        <v>16292</v>
      </c>
      <c r="B298" s="54" t="s">
        <v>251</v>
      </c>
      <c r="C298" s="55">
        <v>46036</v>
      </c>
      <c r="D298" s="54" t="s">
        <v>16982</v>
      </c>
      <c r="E298" s="55">
        <v>46037</v>
      </c>
      <c r="F298" s="54" t="s">
        <v>19028</v>
      </c>
      <c r="G298" s="54" t="s">
        <v>16983</v>
      </c>
      <c r="H298" s="56">
        <v>1756405</v>
      </c>
      <c r="I298" s="63">
        <v>0</v>
      </c>
      <c r="J298" s="56">
        <v>140512</v>
      </c>
      <c r="K298" s="56">
        <v>1896917</v>
      </c>
      <c r="L298" s="64" t="s">
        <v>17236</v>
      </c>
      <c r="M298" s="6">
        <v>46077</v>
      </c>
      <c r="O298" s="32">
        <f>IF(Table1[[#This Row],[Phân loại]]="Tồn đầu kỳ",Table1[[#This Row],[Tổng giá trị]],0)</f>
        <v>0</v>
      </c>
      <c r="P298" s="7">
        <f>IF(Table1[[#This Row],[Số còn phải thu ĐK]]&lt;&gt;0,0,IF(Table1[[#This Row],[Phân loại]]="Bán hàng",Table1[[#This Row],[Tổng giá trị]],-Table1[[#This Row],[Tổng giá trị]]))</f>
        <v>1896917</v>
      </c>
      <c r="Q298" s="32">
        <f t="shared" si="20"/>
        <v>1896917</v>
      </c>
      <c r="R298" s="7">
        <f>Table1[[#This Row],[Số còn phải thu ĐK]]+Table1[[#This Row],[Giá Trị HD sau CK]]-Table1[[#This Row],[Số tiền đã thu]]</f>
        <v>0</v>
      </c>
      <c r="S298" s="6">
        <f>IF(Table1[[#This Row],[Ngày hóa đơn]]&lt;&gt;"",Table1[[#This Row],[Ngày hóa đơn]],IF(Table1[[#This Row],[Ngày hạch toán]]&lt;&gt;"",Table1[[#This Row],[Ngày hạch toán]],""))</f>
        <v>46037</v>
      </c>
      <c r="T298" s="7"/>
      <c r="U298" s="6">
        <f>IF(Table1[[#This Row],[Ngày tính CN]]="","",S298+T298)</f>
        <v>46037</v>
      </c>
      <c r="V298" s="32">
        <f ca="1">IF(Table1[[#This Row],[Hạn thanh toán]]="","",IF((U298-NOW())&lt;0,0,(U298-NOW())))</f>
        <v>0</v>
      </c>
      <c r="W298" s="32"/>
      <c r="X298" s="32" t="str">
        <f t="shared" ca="1" si="21"/>
        <v/>
      </c>
      <c r="Y298" s="2" t="str">
        <f t="shared" si="22"/>
        <v>Đã thanh toán</v>
      </c>
      <c r="Z298" s="42">
        <f t="shared" si="23"/>
        <v>46037</v>
      </c>
      <c r="AA298" s="42">
        <f t="shared" si="24"/>
        <v>46077</v>
      </c>
      <c r="AD298" s="2" t="str">
        <f>VLOOKUP($A298,MA_KH!$A:$Q,MA_KH!O$1,0)</f>
        <v>MEGA</v>
      </c>
      <c r="AE298" s="2" t="str">
        <f>VLOOKUP($A298,MA_KH!$A:$Q,MA_KH!P$1,0)</f>
        <v>CÔNG TY TNHH MM MEGA MARKET (VIỆT NAM)</v>
      </c>
      <c r="AG298" s="2" t="str">
        <f>(Table1[[#This Row],[Số hóa đơn]])&amp;IF(OR(Table1[[#This Row],[Phân loại]]="Hàng trả",Table1[[#This Row],[Phân loại]]="Giảm công nợ"),-Table1[[#This Row],[Tổng giá trị]],Table1[[#This Row],[Tổng giá trị]])</f>
        <v>000031201896917</v>
      </c>
      <c r="AH298" s="6" t="e">
        <f>_xlfn.XLOOKUP(Table1[[#This Row],[Column1]],'Chi tiết tt Mega gửi'!P:P,'Chi tiết tt Mega gửi'!N:N)</f>
        <v>#N/A</v>
      </c>
    </row>
    <row r="299" spans="1:34" ht="25.5" customHeight="1" x14ac:dyDescent="0.2">
      <c r="A299" s="54" t="s">
        <v>16308</v>
      </c>
      <c r="B299" s="54" t="s">
        <v>194</v>
      </c>
      <c r="C299" s="55">
        <v>46036</v>
      </c>
      <c r="D299" s="54" t="s">
        <v>16984</v>
      </c>
      <c r="E299" s="55">
        <v>46044</v>
      </c>
      <c r="F299" s="54" t="s">
        <v>19029</v>
      </c>
      <c r="G299" s="54" t="s">
        <v>16986</v>
      </c>
      <c r="H299" s="56">
        <v>13057840</v>
      </c>
      <c r="I299" s="63">
        <v>0</v>
      </c>
      <c r="J299" s="56">
        <v>1044627</v>
      </c>
      <c r="K299" s="56">
        <v>14102467</v>
      </c>
      <c r="L299" s="64" t="s">
        <v>17236</v>
      </c>
      <c r="M299" s="6">
        <v>46077</v>
      </c>
      <c r="O299" s="32">
        <f>IF(Table1[[#This Row],[Phân loại]]="Tồn đầu kỳ",Table1[[#This Row],[Tổng giá trị]],0)</f>
        <v>0</v>
      </c>
      <c r="P299" s="7">
        <f>IF(Table1[[#This Row],[Số còn phải thu ĐK]]&lt;&gt;0,0,IF(Table1[[#This Row],[Phân loại]]="Bán hàng",Table1[[#This Row],[Tổng giá trị]],-Table1[[#This Row],[Tổng giá trị]]))</f>
        <v>14102467</v>
      </c>
      <c r="Q299" s="32">
        <f t="shared" si="20"/>
        <v>14102467</v>
      </c>
      <c r="R299" s="7">
        <f>Table1[[#This Row],[Số còn phải thu ĐK]]+Table1[[#This Row],[Giá Trị HD sau CK]]-Table1[[#This Row],[Số tiền đã thu]]</f>
        <v>0</v>
      </c>
      <c r="S299" s="6">
        <f>IF(Table1[[#This Row],[Ngày hóa đơn]]&lt;&gt;"",Table1[[#This Row],[Ngày hóa đơn]],IF(Table1[[#This Row],[Ngày hạch toán]]&lt;&gt;"",Table1[[#This Row],[Ngày hạch toán]],""))</f>
        <v>46044</v>
      </c>
      <c r="T299" s="7"/>
      <c r="U299" s="6">
        <f>IF(Table1[[#This Row],[Ngày tính CN]]="","",S299+T299)</f>
        <v>46044</v>
      </c>
      <c r="V299" s="32">
        <f ca="1">IF(Table1[[#This Row],[Hạn thanh toán]]="","",IF((U299-NOW())&lt;0,0,(U299-NOW())))</f>
        <v>0</v>
      </c>
      <c r="W299" s="32"/>
      <c r="X299" s="32" t="str">
        <f t="shared" ca="1" si="21"/>
        <v/>
      </c>
      <c r="Y299" s="2" t="str">
        <f t="shared" si="22"/>
        <v>Đã thanh toán</v>
      </c>
      <c r="Z299" s="42">
        <f t="shared" si="23"/>
        <v>46044</v>
      </c>
      <c r="AA299" s="42">
        <f t="shared" si="24"/>
        <v>46077</v>
      </c>
      <c r="AD299" s="2" t="str">
        <f>VLOOKUP($A299,MA_KH!$A:$Q,MA_KH!O$1,0)</f>
        <v>MEGA</v>
      </c>
      <c r="AE299" s="2" t="str">
        <f>VLOOKUP($A299,MA_KH!$A:$Q,MA_KH!P$1,0)</f>
        <v>CÔNG TY TNHH MM MEGA MARKET (VIỆT NAM)</v>
      </c>
      <c r="AG299" s="2" t="str">
        <f>(Table1[[#This Row],[Số hóa đơn]])&amp;IF(OR(Table1[[#This Row],[Phân loại]]="Hàng trả",Table1[[#This Row],[Phân loại]]="Giảm công nợ"),-Table1[[#This Row],[Tổng giá trị]],Table1[[#This Row],[Tổng giá trị]])</f>
        <v>0000517214102467</v>
      </c>
      <c r="AH299" s="6" t="e">
        <f>_xlfn.XLOOKUP(Table1[[#This Row],[Column1]],'Chi tiết tt Mega gửi'!P:P,'Chi tiết tt Mega gửi'!N:N)</f>
        <v>#N/A</v>
      </c>
    </row>
    <row r="300" spans="1:34" ht="25.5" customHeight="1" x14ac:dyDescent="0.2">
      <c r="A300" s="54" t="s">
        <v>16303</v>
      </c>
      <c r="B300" s="54" t="s">
        <v>102</v>
      </c>
      <c r="C300" s="55">
        <v>46036</v>
      </c>
      <c r="D300" s="54" t="s">
        <v>16987</v>
      </c>
      <c r="E300" s="55">
        <v>46036</v>
      </c>
      <c r="F300" s="54" t="s">
        <v>19030</v>
      </c>
      <c r="G300" s="54" t="s">
        <v>16988</v>
      </c>
      <c r="H300" s="56">
        <v>446289</v>
      </c>
      <c r="I300" s="63">
        <v>0</v>
      </c>
      <c r="J300" s="56">
        <v>35703</v>
      </c>
      <c r="K300" s="56">
        <v>481992</v>
      </c>
      <c r="L300" s="64" t="s">
        <v>17238</v>
      </c>
      <c r="M300" s="6">
        <v>46048</v>
      </c>
      <c r="O300" s="32">
        <f>IF(Table1[[#This Row],[Phân loại]]="Tồn đầu kỳ",Table1[[#This Row],[Tổng giá trị]],0)</f>
        <v>0</v>
      </c>
      <c r="P300" s="7">
        <f>IF(Table1[[#This Row],[Số còn phải thu ĐK]]&lt;&gt;0,0,IF(Table1[[#This Row],[Phân loại]]="Bán hàng",Table1[[#This Row],[Tổng giá trị]],-Table1[[#This Row],[Tổng giá trị]]))</f>
        <v>-481992</v>
      </c>
      <c r="Q300" s="32">
        <f t="shared" si="20"/>
        <v>-481992</v>
      </c>
      <c r="R300" s="7">
        <f>Table1[[#This Row],[Số còn phải thu ĐK]]+Table1[[#This Row],[Giá Trị HD sau CK]]-Table1[[#This Row],[Số tiền đã thu]]</f>
        <v>0</v>
      </c>
      <c r="S300" s="6">
        <f>IF(Table1[[#This Row],[Ngày hóa đơn]]&lt;&gt;"",Table1[[#This Row],[Ngày hóa đơn]],IF(Table1[[#This Row],[Ngày hạch toán]]&lt;&gt;"",Table1[[#This Row],[Ngày hạch toán]],""))</f>
        <v>46036</v>
      </c>
      <c r="T300" s="7"/>
      <c r="U300" s="6">
        <f>IF(Table1[[#This Row],[Ngày tính CN]]="","",S300+T300)</f>
        <v>46036</v>
      </c>
      <c r="V300" s="32">
        <f ca="1">IF(Table1[[#This Row],[Hạn thanh toán]]="","",IF((U300-NOW())&lt;0,0,(U300-NOW())))</f>
        <v>0</v>
      </c>
      <c r="W300" s="32"/>
      <c r="X300" s="32" t="str">
        <f t="shared" ca="1" si="21"/>
        <v/>
      </c>
      <c r="Y300" s="2" t="str">
        <f t="shared" si="22"/>
        <v>Đã thanh toán</v>
      </c>
      <c r="Z300" s="42">
        <f t="shared" si="23"/>
        <v>46036</v>
      </c>
      <c r="AA300" s="42">
        <f t="shared" si="24"/>
        <v>46048</v>
      </c>
      <c r="AD300" s="2" t="str">
        <f>VLOOKUP($A300,MA_KH!$A:$Q,MA_KH!O$1,0)</f>
        <v>MEGA</v>
      </c>
      <c r="AE300" s="2" t="str">
        <f>VLOOKUP($A300,MA_KH!$A:$Q,MA_KH!P$1,0)</f>
        <v>CÔNG TY TNHH MM MEGA MARKET (VIỆT NAM)</v>
      </c>
      <c r="AG300" s="2" t="str">
        <f>(Table1[[#This Row],[Số hóa đơn]])&amp;IF(OR(Table1[[#This Row],[Phân loại]]="Hàng trả",Table1[[#This Row],[Phân loại]]="Giảm công nợ"),-Table1[[#This Row],[Tổng giá trị]],Table1[[#This Row],[Tổng giá trị]])</f>
        <v>00000025-481992</v>
      </c>
      <c r="AH300" s="6" t="e">
        <f>_xlfn.XLOOKUP(Table1[[#This Row],[Column1]],'Chi tiết tt Mega gửi'!P:P,'Chi tiết tt Mega gửi'!N:N)</f>
        <v>#N/A</v>
      </c>
    </row>
    <row r="301" spans="1:34" ht="25.5" customHeight="1" x14ac:dyDescent="0.2">
      <c r="A301" s="54" t="s">
        <v>16295</v>
      </c>
      <c r="B301" s="54" t="s">
        <v>198</v>
      </c>
      <c r="C301" s="55">
        <v>46036</v>
      </c>
      <c r="D301" s="54" t="s">
        <v>16989</v>
      </c>
      <c r="E301" s="55">
        <v>46036</v>
      </c>
      <c r="F301" s="54" t="s">
        <v>19031</v>
      </c>
      <c r="G301" s="54" t="s">
        <v>16990</v>
      </c>
      <c r="H301" s="56">
        <v>546790</v>
      </c>
      <c r="I301" s="63">
        <v>0</v>
      </c>
      <c r="J301" s="56">
        <v>43743</v>
      </c>
      <c r="K301" s="56">
        <v>590533</v>
      </c>
      <c r="L301" s="64" t="s">
        <v>17238</v>
      </c>
      <c r="M301" s="6">
        <v>46048</v>
      </c>
      <c r="O301" s="32">
        <f>IF(Table1[[#This Row],[Phân loại]]="Tồn đầu kỳ",Table1[[#This Row],[Tổng giá trị]],0)</f>
        <v>0</v>
      </c>
      <c r="P301" s="7">
        <f>IF(Table1[[#This Row],[Số còn phải thu ĐK]]&lt;&gt;0,0,IF(Table1[[#This Row],[Phân loại]]="Bán hàng",Table1[[#This Row],[Tổng giá trị]],-Table1[[#This Row],[Tổng giá trị]]))</f>
        <v>-590533</v>
      </c>
      <c r="Q301" s="32">
        <f t="shared" si="20"/>
        <v>-590533</v>
      </c>
      <c r="R301" s="7">
        <f>Table1[[#This Row],[Số còn phải thu ĐK]]+Table1[[#This Row],[Giá Trị HD sau CK]]-Table1[[#This Row],[Số tiền đã thu]]</f>
        <v>0</v>
      </c>
      <c r="S301" s="6">
        <f>IF(Table1[[#This Row],[Ngày hóa đơn]]&lt;&gt;"",Table1[[#This Row],[Ngày hóa đơn]],IF(Table1[[#This Row],[Ngày hạch toán]]&lt;&gt;"",Table1[[#This Row],[Ngày hạch toán]],""))</f>
        <v>46036</v>
      </c>
      <c r="T301" s="7"/>
      <c r="U301" s="6">
        <f>IF(Table1[[#This Row],[Ngày tính CN]]="","",S301+T301)</f>
        <v>46036</v>
      </c>
      <c r="V301" s="32">
        <f ca="1">IF(Table1[[#This Row],[Hạn thanh toán]]="","",IF((U301-NOW())&lt;0,0,(U301-NOW())))</f>
        <v>0</v>
      </c>
      <c r="W301" s="32"/>
      <c r="X301" s="32" t="str">
        <f t="shared" ca="1" si="21"/>
        <v/>
      </c>
      <c r="Y301" s="2" t="str">
        <f t="shared" si="22"/>
        <v>Đã thanh toán</v>
      </c>
      <c r="Z301" s="42">
        <f t="shared" si="23"/>
        <v>46036</v>
      </c>
      <c r="AA301" s="42">
        <f t="shared" si="24"/>
        <v>46048</v>
      </c>
      <c r="AD301" s="2" t="str">
        <f>VLOOKUP($A301,MA_KH!$A:$Q,MA_KH!O$1,0)</f>
        <v>MEGA</v>
      </c>
      <c r="AE301" s="2" t="str">
        <f>VLOOKUP($A301,MA_KH!$A:$Q,MA_KH!P$1,0)</f>
        <v>CÔNG TY TNHH MM MEGA MARKET (VIỆT NAM)</v>
      </c>
      <c r="AG301" s="2" t="str">
        <f>(Table1[[#This Row],[Số hóa đơn]])&amp;IF(OR(Table1[[#This Row],[Phân loại]]="Hàng trả",Table1[[#This Row],[Phân loại]]="Giảm công nợ"),-Table1[[#This Row],[Tổng giá trị]],Table1[[#This Row],[Tổng giá trị]])</f>
        <v>00000009-590533</v>
      </c>
      <c r="AH301" s="6" t="e">
        <f>_xlfn.XLOOKUP(Table1[[#This Row],[Column1]],'Chi tiết tt Mega gửi'!P:P,'Chi tiết tt Mega gửi'!N:N)</f>
        <v>#N/A</v>
      </c>
    </row>
    <row r="302" spans="1:34" ht="25.5" customHeight="1" x14ac:dyDescent="0.2">
      <c r="A302" s="54" t="s">
        <v>16295</v>
      </c>
      <c r="B302" s="54" t="s">
        <v>198</v>
      </c>
      <c r="C302" s="55">
        <v>46036</v>
      </c>
      <c r="D302" s="54" t="s">
        <v>16991</v>
      </c>
      <c r="E302" s="55">
        <v>46036</v>
      </c>
      <c r="F302" s="54" t="s">
        <v>19032</v>
      </c>
      <c r="G302" s="54" t="s">
        <v>16990</v>
      </c>
      <c r="H302" s="56">
        <v>664944</v>
      </c>
      <c r="I302" s="63">
        <v>0</v>
      </c>
      <c r="J302" s="56">
        <v>53195</v>
      </c>
      <c r="K302" s="56">
        <v>718139</v>
      </c>
      <c r="L302" s="64" t="s">
        <v>17238</v>
      </c>
      <c r="M302" s="6">
        <v>46048</v>
      </c>
      <c r="O302" s="32">
        <f>IF(Table1[[#This Row],[Phân loại]]="Tồn đầu kỳ",Table1[[#This Row],[Tổng giá trị]],0)</f>
        <v>0</v>
      </c>
      <c r="P302" s="7">
        <f>IF(Table1[[#This Row],[Số còn phải thu ĐK]]&lt;&gt;0,0,IF(Table1[[#This Row],[Phân loại]]="Bán hàng",Table1[[#This Row],[Tổng giá trị]],-Table1[[#This Row],[Tổng giá trị]]))</f>
        <v>-718139</v>
      </c>
      <c r="Q302" s="32">
        <f t="shared" si="20"/>
        <v>-718139</v>
      </c>
      <c r="R302" s="7">
        <f>Table1[[#This Row],[Số còn phải thu ĐK]]+Table1[[#This Row],[Giá Trị HD sau CK]]-Table1[[#This Row],[Số tiền đã thu]]</f>
        <v>0</v>
      </c>
      <c r="S302" s="6">
        <f>IF(Table1[[#This Row],[Ngày hóa đơn]]&lt;&gt;"",Table1[[#This Row],[Ngày hóa đơn]],IF(Table1[[#This Row],[Ngày hạch toán]]&lt;&gt;"",Table1[[#This Row],[Ngày hạch toán]],""))</f>
        <v>46036</v>
      </c>
      <c r="T302" s="7"/>
      <c r="U302" s="6">
        <f>IF(Table1[[#This Row],[Ngày tính CN]]="","",S302+T302)</f>
        <v>46036</v>
      </c>
      <c r="V302" s="32">
        <f ca="1">IF(Table1[[#This Row],[Hạn thanh toán]]="","",IF((U302-NOW())&lt;0,0,(U302-NOW())))</f>
        <v>0</v>
      </c>
      <c r="W302" s="32"/>
      <c r="X302" s="32" t="str">
        <f t="shared" ca="1" si="21"/>
        <v/>
      </c>
      <c r="Y302" s="2" t="str">
        <f t="shared" si="22"/>
        <v>Đã thanh toán</v>
      </c>
      <c r="Z302" s="42">
        <f t="shared" si="23"/>
        <v>46036</v>
      </c>
      <c r="AA302" s="42">
        <f t="shared" si="24"/>
        <v>46048</v>
      </c>
      <c r="AD302" s="2" t="str">
        <f>VLOOKUP($A302,MA_KH!$A:$Q,MA_KH!O$1,0)</f>
        <v>MEGA</v>
      </c>
      <c r="AE302" s="2" t="str">
        <f>VLOOKUP($A302,MA_KH!$A:$Q,MA_KH!P$1,0)</f>
        <v>CÔNG TY TNHH MM MEGA MARKET (VIỆT NAM)</v>
      </c>
      <c r="AG302" s="2" t="str">
        <f>(Table1[[#This Row],[Số hóa đơn]])&amp;IF(OR(Table1[[#This Row],[Phân loại]]="Hàng trả",Table1[[#This Row],[Phân loại]]="Giảm công nợ"),-Table1[[#This Row],[Tổng giá trị]],Table1[[#This Row],[Tổng giá trị]])</f>
        <v>00000015-718139</v>
      </c>
      <c r="AH302" s="6" t="e">
        <f>_xlfn.XLOOKUP(Table1[[#This Row],[Column1]],'Chi tiết tt Mega gửi'!P:P,'Chi tiết tt Mega gửi'!N:N)</f>
        <v>#N/A</v>
      </c>
    </row>
    <row r="303" spans="1:34" ht="25.5" customHeight="1" x14ac:dyDescent="0.2">
      <c r="A303" s="54" t="s">
        <v>16289</v>
      </c>
      <c r="B303" s="54" t="s">
        <v>296</v>
      </c>
      <c r="C303" s="55">
        <v>46036</v>
      </c>
      <c r="D303" s="54" t="s">
        <v>16992</v>
      </c>
      <c r="E303" s="55">
        <v>46036</v>
      </c>
      <c r="F303" s="54" t="s">
        <v>19033</v>
      </c>
      <c r="G303" s="54" t="s">
        <v>16824</v>
      </c>
      <c r="H303" s="56">
        <v>2403442</v>
      </c>
      <c r="I303" s="63">
        <v>0</v>
      </c>
      <c r="J303" s="56">
        <v>192275</v>
      </c>
      <c r="K303" s="56">
        <v>2595717</v>
      </c>
      <c r="L303" s="64" t="s">
        <v>17238</v>
      </c>
      <c r="M303" s="6">
        <v>46048</v>
      </c>
      <c r="O303" s="32">
        <f>IF(Table1[[#This Row],[Phân loại]]="Tồn đầu kỳ",Table1[[#This Row],[Tổng giá trị]],0)</f>
        <v>0</v>
      </c>
      <c r="P303" s="7">
        <f>IF(Table1[[#This Row],[Số còn phải thu ĐK]]&lt;&gt;0,0,IF(Table1[[#This Row],[Phân loại]]="Bán hàng",Table1[[#This Row],[Tổng giá trị]],-Table1[[#This Row],[Tổng giá trị]]))</f>
        <v>-2595717</v>
      </c>
      <c r="Q303" s="32">
        <f t="shared" si="20"/>
        <v>-2595717</v>
      </c>
      <c r="R303" s="7">
        <f>Table1[[#This Row],[Số còn phải thu ĐK]]+Table1[[#This Row],[Giá Trị HD sau CK]]-Table1[[#This Row],[Số tiền đã thu]]</f>
        <v>0</v>
      </c>
      <c r="S303" s="6">
        <f>IF(Table1[[#This Row],[Ngày hóa đơn]]&lt;&gt;"",Table1[[#This Row],[Ngày hóa đơn]],IF(Table1[[#This Row],[Ngày hạch toán]]&lt;&gt;"",Table1[[#This Row],[Ngày hạch toán]],""))</f>
        <v>46036</v>
      </c>
      <c r="T303" s="7"/>
      <c r="U303" s="6">
        <f>IF(Table1[[#This Row],[Ngày tính CN]]="","",S303+T303)</f>
        <v>46036</v>
      </c>
      <c r="V303" s="32">
        <f ca="1">IF(Table1[[#This Row],[Hạn thanh toán]]="","",IF((U303-NOW())&lt;0,0,(U303-NOW())))</f>
        <v>0</v>
      </c>
      <c r="W303" s="32"/>
      <c r="X303" s="32" t="str">
        <f t="shared" ca="1" si="21"/>
        <v/>
      </c>
      <c r="Y303" s="2" t="str">
        <f t="shared" si="22"/>
        <v>Đã thanh toán</v>
      </c>
      <c r="Z303" s="42">
        <f t="shared" si="23"/>
        <v>46036</v>
      </c>
      <c r="AA303" s="42">
        <f t="shared" si="24"/>
        <v>46048</v>
      </c>
      <c r="AD303" s="2" t="str">
        <f>VLOOKUP($A303,MA_KH!$A:$Q,MA_KH!O$1,0)</f>
        <v>MEGA</v>
      </c>
      <c r="AE303" s="2" t="str">
        <f>VLOOKUP($A303,MA_KH!$A:$Q,MA_KH!P$1,0)</f>
        <v>CÔNG TY TNHH MM MEGA MARKET (VIỆT NAM)</v>
      </c>
      <c r="AG303" s="2" t="str">
        <f>(Table1[[#This Row],[Số hóa đơn]])&amp;IF(OR(Table1[[#This Row],[Phân loại]]="Hàng trả",Table1[[#This Row],[Phân loại]]="Giảm công nợ"),-Table1[[#This Row],[Tổng giá trị]],Table1[[#This Row],[Tổng giá trị]])</f>
        <v>00000027-2595717</v>
      </c>
      <c r="AH303" s="6" t="e">
        <f>_xlfn.XLOOKUP(Table1[[#This Row],[Column1]],'Chi tiết tt Mega gửi'!P:P,'Chi tiết tt Mega gửi'!N:N)</f>
        <v>#N/A</v>
      </c>
    </row>
    <row r="304" spans="1:34" ht="25.5" customHeight="1" x14ac:dyDescent="0.2">
      <c r="A304" s="54" t="s">
        <v>16300</v>
      </c>
      <c r="B304" s="54" t="s">
        <v>7238</v>
      </c>
      <c r="C304" s="55">
        <v>46037</v>
      </c>
      <c r="D304" s="54" t="s">
        <v>16993</v>
      </c>
      <c r="E304" s="55">
        <v>46041</v>
      </c>
      <c r="F304" s="54" t="s">
        <v>19034</v>
      </c>
      <c r="G304" s="54" t="s">
        <v>16995</v>
      </c>
      <c r="H304" s="56">
        <v>725000</v>
      </c>
      <c r="I304" s="63">
        <v>0</v>
      </c>
      <c r="J304" s="56">
        <v>58000</v>
      </c>
      <c r="K304" s="56">
        <v>783000</v>
      </c>
      <c r="L304" s="64" t="s">
        <v>17236</v>
      </c>
      <c r="M304" s="6">
        <v>46077</v>
      </c>
      <c r="O304" s="32">
        <f>IF(Table1[[#This Row],[Phân loại]]="Tồn đầu kỳ",Table1[[#This Row],[Tổng giá trị]],0)</f>
        <v>0</v>
      </c>
      <c r="P304" s="7">
        <f>IF(Table1[[#This Row],[Số còn phải thu ĐK]]&lt;&gt;0,0,IF(Table1[[#This Row],[Phân loại]]="Bán hàng",Table1[[#This Row],[Tổng giá trị]],-Table1[[#This Row],[Tổng giá trị]]))</f>
        <v>783000</v>
      </c>
      <c r="Q304" s="32">
        <f t="shared" si="20"/>
        <v>783000</v>
      </c>
      <c r="R304" s="7">
        <f>Table1[[#This Row],[Số còn phải thu ĐK]]+Table1[[#This Row],[Giá Trị HD sau CK]]-Table1[[#This Row],[Số tiền đã thu]]</f>
        <v>0</v>
      </c>
      <c r="S304" s="6">
        <f>IF(Table1[[#This Row],[Ngày hóa đơn]]&lt;&gt;"",Table1[[#This Row],[Ngày hóa đơn]],IF(Table1[[#This Row],[Ngày hạch toán]]&lt;&gt;"",Table1[[#This Row],[Ngày hạch toán]],""))</f>
        <v>46041</v>
      </c>
      <c r="T304" s="7"/>
      <c r="U304" s="6">
        <f>IF(Table1[[#This Row],[Ngày tính CN]]="","",S304+T304)</f>
        <v>46041</v>
      </c>
      <c r="V304" s="32">
        <f ca="1">IF(Table1[[#This Row],[Hạn thanh toán]]="","",IF((U304-NOW())&lt;0,0,(U304-NOW())))</f>
        <v>0</v>
      </c>
      <c r="W304" s="32"/>
      <c r="X304" s="32" t="str">
        <f t="shared" ca="1" si="21"/>
        <v/>
      </c>
      <c r="Y304" s="2" t="str">
        <f t="shared" si="22"/>
        <v>Đã thanh toán</v>
      </c>
      <c r="Z304" s="42">
        <f t="shared" si="23"/>
        <v>46041</v>
      </c>
      <c r="AA304" s="42">
        <f t="shared" si="24"/>
        <v>46077</v>
      </c>
      <c r="AD304" s="2" t="str">
        <f>VLOOKUP($A304,MA_KH!$A:$Q,MA_KH!O$1,0)</f>
        <v>MEGA</v>
      </c>
      <c r="AE304" s="2" t="str">
        <f>VLOOKUP($A304,MA_KH!$A:$Q,MA_KH!P$1,0)</f>
        <v>CÔNG TY TNHH MM MEGA MARKET (VIỆT NAM)</v>
      </c>
      <c r="AG304" s="2" t="str">
        <f>(Table1[[#This Row],[Số hóa đơn]])&amp;IF(OR(Table1[[#This Row],[Phân loại]]="Hàng trả",Table1[[#This Row],[Phân loại]]="Giảm công nợ"),-Table1[[#This Row],[Tổng giá trị]],Table1[[#This Row],[Tổng giá trị]])</f>
        <v>00003928783000</v>
      </c>
      <c r="AH304" s="6" t="e">
        <f>_xlfn.XLOOKUP(Table1[[#This Row],[Column1]],'Chi tiết tt Mega gửi'!P:P,'Chi tiết tt Mega gửi'!N:N)</f>
        <v>#N/A</v>
      </c>
    </row>
    <row r="305" spans="1:34" ht="25.5" customHeight="1" x14ac:dyDescent="0.2">
      <c r="A305" s="54" t="s">
        <v>16300</v>
      </c>
      <c r="B305" s="54" t="s">
        <v>7238</v>
      </c>
      <c r="C305" s="55">
        <v>46037</v>
      </c>
      <c r="D305" s="54" t="s">
        <v>16996</v>
      </c>
      <c r="E305" s="55">
        <v>46041</v>
      </c>
      <c r="F305" s="54" t="s">
        <v>19035</v>
      </c>
      <c r="G305" s="54" t="s">
        <v>16997</v>
      </c>
      <c r="H305" s="56">
        <v>13700900</v>
      </c>
      <c r="I305" s="63">
        <v>0</v>
      </c>
      <c r="J305" s="56">
        <v>1096072</v>
      </c>
      <c r="K305" s="56">
        <v>14796972</v>
      </c>
      <c r="L305" s="64" t="s">
        <v>17236</v>
      </c>
      <c r="M305" s="6">
        <v>46077</v>
      </c>
      <c r="O305" s="32">
        <f>IF(Table1[[#This Row],[Phân loại]]="Tồn đầu kỳ",Table1[[#This Row],[Tổng giá trị]],0)</f>
        <v>0</v>
      </c>
      <c r="P305" s="7">
        <f>IF(Table1[[#This Row],[Số còn phải thu ĐK]]&lt;&gt;0,0,IF(Table1[[#This Row],[Phân loại]]="Bán hàng",Table1[[#This Row],[Tổng giá trị]],-Table1[[#This Row],[Tổng giá trị]]))</f>
        <v>14796972</v>
      </c>
      <c r="Q305" s="32">
        <f t="shared" si="20"/>
        <v>14796972</v>
      </c>
      <c r="R305" s="7">
        <f>Table1[[#This Row],[Số còn phải thu ĐK]]+Table1[[#This Row],[Giá Trị HD sau CK]]-Table1[[#This Row],[Số tiền đã thu]]</f>
        <v>0</v>
      </c>
      <c r="S305" s="6">
        <f>IF(Table1[[#This Row],[Ngày hóa đơn]]&lt;&gt;"",Table1[[#This Row],[Ngày hóa đơn]],IF(Table1[[#This Row],[Ngày hạch toán]]&lt;&gt;"",Table1[[#This Row],[Ngày hạch toán]],""))</f>
        <v>46041</v>
      </c>
      <c r="T305" s="7"/>
      <c r="U305" s="6">
        <f>IF(Table1[[#This Row],[Ngày tính CN]]="","",S305+T305)</f>
        <v>46041</v>
      </c>
      <c r="V305" s="32">
        <f ca="1">IF(Table1[[#This Row],[Hạn thanh toán]]="","",IF((U305-NOW())&lt;0,0,(U305-NOW())))</f>
        <v>0</v>
      </c>
      <c r="W305" s="32"/>
      <c r="X305" s="32" t="str">
        <f t="shared" ca="1" si="21"/>
        <v/>
      </c>
      <c r="Y305" s="2" t="str">
        <f t="shared" si="22"/>
        <v>Đã thanh toán</v>
      </c>
      <c r="Z305" s="42">
        <f t="shared" si="23"/>
        <v>46041</v>
      </c>
      <c r="AA305" s="42">
        <f t="shared" si="24"/>
        <v>46077</v>
      </c>
      <c r="AD305" s="2" t="str">
        <f>VLOOKUP($A305,MA_KH!$A:$Q,MA_KH!O$1,0)</f>
        <v>MEGA</v>
      </c>
      <c r="AE305" s="2" t="str">
        <f>VLOOKUP($A305,MA_KH!$A:$Q,MA_KH!P$1,0)</f>
        <v>CÔNG TY TNHH MM MEGA MARKET (VIỆT NAM)</v>
      </c>
      <c r="AG305" s="2" t="str">
        <f>(Table1[[#This Row],[Số hóa đơn]])&amp;IF(OR(Table1[[#This Row],[Phân loại]]="Hàng trả",Table1[[#This Row],[Phân loại]]="Giảm công nợ"),-Table1[[#This Row],[Tổng giá trị]],Table1[[#This Row],[Tổng giá trị]])</f>
        <v>0000392914796972</v>
      </c>
      <c r="AH305" s="6" t="e">
        <f>_xlfn.XLOOKUP(Table1[[#This Row],[Column1]],'Chi tiết tt Mega gửi'!P:P,'Chi tiết tt Mega gửi'!N:N)</f>
        <v>#N/A</v>
      </c>
    </row>
    <row r="306" spans="1:34" ht="25.5" customHeight="1" x14ac:dyDescent="0.2">
      <c r="A306" s="54" t="s">
        <v>16301</v>
      </c>
      <c r="B306" s="54" t="s">
        <v>7241</v>
      </c>
      <c r="C306" s="55">
        <v>46037</v>
      </c>
      <c r="D306" s="54" t="s">
        <v>16998</v>
      </c>
      <c r="E306" s="55">
        <v>46041</v>
      </c>
      <c r="F306" s="54" t="s">
        <v>19036</v>
      </c>
      <c r="G306" s="54" t="s">
        <v>16999</v>
      </c>
      <c r="H306" s="56">
        <v>725000</v>
      </c>
      <c r="I306" s="63">
        <v>0</v>
      </c>
      <c r="J306" s="56">
        <v>58000</v>
      </c>
      <c r="K306" s="56">
        <v>783000</v>
      </c>
      <c r="L306" s="64" t="s">
        <v>17236</v>
      </c>
      <c r="M306" s="6">
        <v>46077</v>
      </c>
      <c r="O306" s="32">
        <f>IF(Table1[[#This Row],[Phân loại]]="Tồn đầu kỳ",Table1[[#This Row],[Tổng giá trị]],0)</f>
        <v>0</v>
      </c>
      <c r="P306" s="7">
        <f>IF(Table1[[#This Row],[Số còn phải thu ĐK]]&lt;&gt;0,0,IF(Table1[[#This Row],[Phân loại]]="Bán hàng",Table1[[#This Row],[Tổng giá trị]],-Table1[[#This Row],[Tổng giá trị]]))</f>
        <v>783000</v>
      </c>
      <c r="Q306" s="32">
        <f t="shared" si="20"/>
        <v>783000</v>
      </c>
      <c r="R306" s="7">
        <f>Table1[[#This Row],[Số còn phải thu ĐK]]+Table1[[#This Row],[Giá Trị HD sau CK]]-Table1[[#This Row],[Số tiền đã thu]]</f>
        <v>0</v>
      </c>
      <c r="S306" s="6">
        <f>IF(Table1[[#This Row],[Ngày hóa đơn]]&lt;&gt;"",Table1[[#This Row],[Ngày hóa đơn]],IF(Table1[[#This Row],[Ngày hạch toán]]&lt;&gt;"",Table1[[#This Row],[Ngày hạch toán]],""))</f>
        <v>46041</v>
      </c>
      <c r="T306" s="7"/>
      <c r="U306" s="6">
        <f>IF(Table1[[#This Row],[Ngày tính CN]]="","",S306+T306)</f>
        <v>46041</v>
      </c>
      <c r="V306" s="32">
        <f ca="1">IF(Table1[[#This Row],[Hạn thanh toán]]="","",IF((U306-NOW())&lt;0,0,(U306-NOW())))</f>
        <v>0</v>
      </c>
      <c r="W306" s="32"/>
      <c r="X306" s="32" t="str">
        <f t="shared" ca="1" si="21"/>
        <v/>
      </c>
      <c r="Y306" s="2" t="str">
        <f t="shared" si="22"/>
        <v>Đã thanh toán</v>
      </c>
      <c r="Z306" s="42">
        <f t="shared" si="23"/>
        <v>46041</v>
      </c>
      <c r="AA306" s="42">
        <f t="shared" si="24"/>
        <v>46077</v>
      </c>
      <c r="AD306" s="2" t="str">
        <f>VLOOKUP($A306,MA_KH!$A:$Q,MA_KH!O$1,0)</f>
        <v>MEGA</v>
      </c>
      <c r="AE306" s="2" t="str">
        <f>VLOOKUP($A306,MA_KH!$A:$Q,MA_KH!P$1,0)</f>
        <v>CÔNG TY TNHH MM MEGA MARKET (VIỆT NAM)</v>
      </c>
      <c r="AG306" s="2" t="str">
        <f>(Table1[[#This Row],[Số hóa đơn]])&amp;IF(OR(Table1[[#This Row],[Phân loại]]="Hàng trả",Table1[[#This Row],[Phân loại]]="Giảm công nợ"),-Table1[[#This Row],[Tổng giá trị]],Table1[[#This Row],[Tổng giá trị]])</f>
        <v>00003931783000</v>
      </c>
      <c r="AH306" s="6" t="e">
        <f>_xlfn.XLOOKUP(Table1[[#This Row],[Column1]],'Chi tiết tt Mega gửi'!P:P,'Chi tiết tt Mega gửi'!N:N)</f>
        <v>#N/A</v>
      </c>
    </row>
    <row r="307" spans="1:34" ht="25.5" customHeight="1" x14ac:dyDescent="0.2">
      <c r="A307" s="54" t="s">
        <v>16301</v>
      </c>
      <c r="B307" s="54" t="s">
        <v>7241</v>
      </c>
      <c r="C307" s="55">
        <v>46037</v>
      </c>
      <c r="D307" s="54" t="s">
        <v>17000</v>
      </c>
      <c r="E307" s="55">
        <v>46041</v>
      </c>
      <c r="F307" s="54" t="s">
        <v>19037</v>
      </c>
      <c r="G307" s="54" t="s">
        <v>17001</v>
      </c>
      <c r="H307" s="56">
        <v>1468620</v>
      </c>
      <c r="I307" s="63">
        <v>0</v>
      </c>
      <c r="J307" s="56">
        <v>117490</v>
      </c>
      <c r="K307" s="56">
        <v>1586110</v>
      </c>
      <c r="L307" s="64" t="s">
        <v>17236</v>
      </c>
      <c r="M307" s="6">
        <v>46077</v>
      </c>
      <c r="O307" s="32">
        <f>IF(Table1[[#This Row],[Phân loại]]="Tồn đầu kỳ",Table1[[#This Row],[Tổng giá trị]],0)</f>
        <v>0</v>
      </c>
      <c r="P307" s="7">
        <f>IF(Table1[[#This Row],[Số còn phải thu ĐK]]&lt;&gt;0,0,IF(Table1[[#This Row],[Phân loại]]="Bán hàng",Table1[[#This Row],[Tổng giá trị]],-Table1[[#This Row],[Tổng giá trị]]))</f>
        <v>1586110</v>
      </c>
      <c r="Q307" s="32">
        <f t="shared" si="20"/>
        <v>1586110</v>
      </c>
      <c r="R307" s="7">
        <f>Table1[[#This Row],[Số còn phải thu ĐK]]+Table1[[#This Row],[Giá Trị HD sau CK]]-Table1[[#This Row],[Số tiền đã thu]]</f>
        <v>0</v>
      </c>
      <c r="S307" s="6">
        <f>IF(Table1[[#This Row],[Ngày hóa đơn]]&lt;&gt;"",Table1[[#This Row],[Ngày hóa đơn]],IF(Table1[[#This Row],[Ngày hạch toán]]&lt;&gt;"",Table1[[#This Row],[Ngày hạch toán]],""))</f>
        <v>46041</v>
      </c>
      <c r="T307" s="7"/>
      <c r="U307" s="6">
        <f>IF(Table1[[#This Row],[Ngày tính CN]]="","",S307+T307)</f>
        <v>46041</v>
      </c>
      <c r="V307" s="32">
        <f ca="1">IF(Table1[[#This Row],[Hạn thanh toán]]="","",IF((U307-NOW())&lt;0,0,(U307-NOW())))</f>
        <v>0</v>
      </c>
      <c r="W307" s="32"/>
      <c r="X307" s="32" t="str">
        <f t="shared" ca="1" si="21"/>
        <v/>
      </c>
      <c r="Y307" s="2" t="str">
        <f t="shared" si="22"/>
        <v>Đã thanh toán</v>
      </c>
      <c r="Z307" s="42">
        <f t="shared" si="23"/>
        <v>46041</v>
      </c>
      <c r="AA307" s="42">
        <f t="shared" si="24"/>
        <v>46077</v>
      </c>
      <c r="AD307" s="2" t="str">
        <f>VLOOKUP($A307,MA_KH!$A:$Q,MA_KH!O$1,0)</f>
        <v>MEGA</v>
      </c>
      <c r="AE307" s="2" t="str">
        <f>VLOOKUP($A307,MA_KH!$A:$Q,MA_KH!P$1,0)</f>
        <v>CÔNG TY TNHH MM MEGA MARKET (VIỆT NAM)</v>
      </c>
      <c r="AG307" s="2" t="str">
        <f>(Table1[[#This Row],[Số hóa đơn]])&amp;IF(OR(Table1[[#This Row],[Phân loại]]="Hàng trả",Table1[[#This Row],[Phân loại]]="Giảm công nợ"),-Table1[[#This Row],[Tổng giá trị]],Table1[[#This Row],[Tổng giá trị]])</f>
        <v>000039321586110</v>
      </c>
      <c r="AH307" s="6" t="e">
        <f>_xlfn.XLOOKUP(Table1[[#This Row],[Column1]],'Chi tiết tt Mega gửi'!P:P,'Chi tiết tt Mega gửi'!N:N)</f>
        <v>#N/A</v>
      </c>
    </row>
    <row r="308" spans="1:34" ht="25.5" customHeight="1" x14ac:dyDescent="0.2">
      <c r="A308" s="54" t="s">
        <v>7306</v>
      </c>
      <c r="B308" s="54" t="s">
        <v>7307</v>
      </c>
      <c r="C308" s="55">
        <v>46037</v>
      </c>
      <c r="D308" s="54" t="s">
        <v>17002</v>
      </c>
      <c r="E308" s="55">
        <v>46041</v>
      </c>
      <c r="F308" s="54" t="s">
        <v>19038</v>
      </c>
      <c r="G308" s="54" t="s">
        <v>17003</v>
      </c>
      <c r="H308" s="56">
        <v>19262210</v>
      </c>
      <c r="I308" s="63">
        <v>0</v>
      </c>
      <c r="J308" s="56">
        <v>1540977</v>
      </c>
      <c r="K308" s="56">
        <v>20803187</v>
      </c>
      <c r="L308" s="64" t="s">
        <v>17236</v>
      </c>
      <c r="M308" s="6">
        <v>46077</v>
      </c>
      <c r="O308" s="32">
        <f>IF(Table1[[#This Row],[Phân loại]]="Tồn đầu kỳ",Table1[[#This Row],[Tổng giá trị]],0)</f>
        <v>0</v>
      </c>
      <c r="P308" s="7">
        <f>IF(Table1[[#This Row],[Số còn phải thu ĐK]]&lt;&gt;0,0,IF(Table1[[#This Row],[Phân loại]]="Bán hàng",Table1[[#This Row],[Tổng giá trị]],-Table1[[#This Row],[Tổng giá trị]]))</f>
        <v>20803187</v>
      </c>
      <c r="Q308" s="32">
        <f t="shared" si="20"/>
        <v>20803187</v>
      </c>
      <c r="R308" s="7">
        <f>Table1[[#This Row],[Số còn phải thu ĐK]]+Table1[[#This Row],[Giá Trị HD sau CK]]-Table1[[#This Row],[Số tiền đã thu]]</f>
        <v>0</v>
      </c>
      <c r="S308" s="6">
        <f>IF(Table1[[#This Row],[Ngày hóa đơn]]&lt;&gt;"",Table1[[#This Row],[Ngày hóa đơn]],IF(Table1[[#This Row],[Ngày hạch toán]]&lt;&gt;"",Table1[[#This Row],[Ngày hạch toán]],""))</f>
        <v>46041</v>
      </c>
      <c r="T308" s="7"/>
      <c r="U308" s="6">
        <f>IF(Table1[[#This Row],[Ngày tính CN]]="","",S308+T308)</f>
        <v>46041</v>
      </c>
      <c r="V308" s="32">
        <f ca="1">IF(Table1[[#This Row],[Hạn thanh toán]]="","",IF((U308-NOW())&lt;0,0,(U308-NOW())))</f>
        <v>0</v>
      </c>
      <c r="W308" s="32"/>
      <c r="X308" s="32" t="str">
        <f t="shared" ca="1" si="21"/>
        <v/>
      </c>
      <c r="Y308" s="2" t="str">
        <f t="shared" si="22"/>
        <v>Đã thanh toán</v>
      </c>
      <c r="Z308" s="42">
        <f t="shared" si="23"/>
        <v>46041</v>
      </c>
      <c r="AA308" s="42">
        <f t="shared" si="24"/>
        <v>46077</v>
      </c>
      <c r="AD308" s="2" t="str">
        <f>VLOOKUP($A308,MA_KH!$A:$Q,MA_KH!O$1,0)</f>
        <v>MEGA</v>
      </c>
      <c r="AE308" s="2" t="str">
        <f>VLOOKUP($A308,MA_KH!$A:$Q,MA_KH!P$1,0)</f>
        <v>CÔNG TY TNHH MM MEGA MARKET (VIỆT NAM)</v>
      </c>
      <c r="AG308" s="2" t="str">
        <f>(Table1[[#This Row],[Số hóa đơn]])&amp;IF(OR(Table1[[#This Row],[Phân loại]]="Hàng trả",Table1[[#This Row],[Phân loại]]="Giảm công nợ"),-Table1[[#This Row],[Tổng giá trị]],Table1[[#This Row],[Tổng giá trị]])</f>
        <v>0000393320803187</v>
      </c>
      <c r="AH308" s="6" t="e">
        <f>_xlfn.XLOOKUP(Table1[[#This Row],[Column1]],'Chi tiết tt Mega gửi'!P:P,'Chi tiết tt Mega gửi'!N:N)</f>
        <v>#N/A</v>
      </c>
    </row>
    <row r="309" spans="1:34" ht="25.5" customHeight="1" x14ac:dyDescent="0.2">
      <c r="A309" s="54" t="s">
        <v>7306</v>
      </c>
      <c r="B309" s="54" t="s">
        <v>7307</v>
      </c>
      <c r="C309" s="55">
        <v>46037</v>
      </c>
      <c r="D309" s="54" t="s">
        <v>17004</v>
      </c>
      <c r="E309" s="55">
        <v>46041</v>
      </c>
      <c r="F309" s="54" t="s">
        <v>19039</v>
      </c>
      <c r="G309" s="54" t="s">
        <v>17005</v>
      </c>
      <c r="H309" s="56">
        <v>3801040</v>
      </c>
      <c r="I309" s="63">
        <v>0</v>
      </c>
      <c r="J309" s="56">
        <v>304083</v>
      </c>
      <c r="K309" s="56">
        <v>4105123</v>
      </c>
      <c r="L309" s="64" t="s">
        <v>17236</v>
      </c>
      <c r="M309" s="6">
        <v>46077</v>
      </c>
      <c r="O309" s="32">
        <f>IF(Table1[[#This Row],[Phân loại]]="Tồn đầu kỳ",Table1[[#This Row],[Tổng giá trị]],0)</f>
        <v>0</v>
      </c>
      <c r="P309" s="7">
        <f>IF(Table1[[#This Row],[Số còn phải thu ĐK]]&lt;&gt;0,0,IF(Table1[[#This Row],[Phân loại]]="Bán hàng",Table1[[#This Row],[Tổng giá trị]],-Table1[[#This Row],[Tổng giá trị]]))</f>
        <v>4105123</v>
      </c>
      <c r="Q309" s="32">
        <f t="shared" si="20"/>
        <v>4105123</v>
      </c>
      <c r="R309" s="7">
        <f>Table1[[#This Row],[Số còn phải thu ĐK]]+Table1[[#This Row],[Giá Trị HD sau CK]]-Table1[[#This Row],[Số tiền đã thu]]</f>
        <v>0</v>
      </c>
      <c r="S309" s="6">
        <f>IF(Table1[[#This Row],[Ngày hóa đơn]]&lt;&gt;"",Table1[[#This Row],[Ngày hóa đơn]],IF(Table1[[#This Row],[Ngày hạch toán]]&lt;&gt;"",Table1[[#This Row],[Ngày hạch toán]],""))</f>
        <v>46041</v>
      </c>
      <c r="T309" s="7"/>
      <c r="U309" s="6">
        <f>IF(Table1[[#This Row],[Ngày tính CN]]="","",S309+T309)</f>
        <v>46041</v>
      </c>
      <c r="V309" s="32">
        <f ca="1">IF(Table1[[#This Row],[Hạn thanh toán]]="","",IF((U309-NOW())&lt;0,0,(U309-NOW())))</f>
        <v>0</v>
      </c>
      <c r="W309" s="32"/>
      <c r="X309" s="32" t="str">
        <f t="shared" ca="1" si="21"/>
        <v/>
      </c>
      <c r="Y309" s="2" t="str">
        <f t="shared" si="22"/>
        <v>Đã thanh toán</v>
      </c>
      <c r="Z309" s="42">
        <f t="shared" si="23"/>
        <v>46041</v>
      </c>
      <c r="AA309" s="42">
        <f t="shared" si="24"/>
        <v>46077</v>
      </c>
      <c r="AD309" s="2" t="str">
        <f>VLOOKUP($A309,MA_KH!$A:$Q,MA_KH!O$1,0)</f>
        <v>MEGA</v>
      </c>
      <c r="AE309" s="2" t="str">
        <f>VLOOKUP($A309,MA_KH!$A:$Q,MA_KH!P$1,0)</f>
        <v>CÔNG TY TNHH MM MEGA MARKET (VIỆT NAM)</v>
      </c>
      <c r="AG309" s="2" t="str">
        <f>(Table1[[#This Row],[Số hóa đơn]])&amp;IF(OR(Table1[[#This Row],[Phân loại]]="Hàng trả",Table1[[#This Row],[Phân loại]]="Giảm công nợ"),-Table1[[#This Row],[Tổng giá trị]],Table1[[#This Row],[Tổng giá trị]])</f>
        <v>000039344105123</v>
      </c>
      <c r="AH309" s="6" t="e">
        <f>_xlfn.XLOOKUP(Table1[[#This Row],[Column1]],'Chi tiết tt Mega gửi'!P:P,'Chi tiết tt Mega gửi'!N:N)</f>
        <v>#N/A</v>
      </c>
    </row>
    <row r="310" spans="1:34" ht="25.5" customHeight="1" x14ac:dyDescent="0.2">
      <c r="A310" s="54" t="s">
        <v>16310</v>
      </c>
      <c r="B310" s="54" t="s">
        <v>196</v>
      </c>
      <c r="C310" s="55">
        <v>46037</v>
      </c>
      <c r="D310" s="54" t="s">
        <v>17006</v>
      </c>
      <c r="E310" s="55">
        <v>46041</v>
      </c>
      <c r="F310" s="54" t="s">
        <v>19040</v>
      </c>
      <c r="G310" s="54" t="s">
        <v>17007</v>
      </c>
      <c r="H310" s="56">
        <v>2024120</v>
      </c>
      <c r="I310" s="63">
        <v>0</v>
      </c>
      <c r="J310" s="56">
        <v>161930</v>
      </c>
      <c r="K310" s="56">
        <v>2186050</v>
      </c>
      <c r="L310" s="64" t="s">
        <v>17236</v>
      </c>
      <c r="M310" s="6">
        <v>46077</v>
      </c>
      <c r="O310" s="32">
        <f>IF(Table1[[#This Row],[Phân loại]]="Tồn đầu kỳ",Table1[[#This Row],[Tổng giá trị]],0)</f>
        <v>0</v>
      </c>
      <c r="P310" s="7">
        <f>IF(Table1[[#This Row],[Số còn phải thu ĐK]]&lt;&gt;0,0,IF(Table1[[#This Row],[Phân loại]]="Bán hàng",Table1[[#This Row],[Tổng giá trị]],-Table1[[#This Row],[Tổng giá trị]]))</f>
        <v>2186050</v>
      </c>
      <c r="Q310" s="32">
        <f t="shared" si="20"/>
        <v>2186050</v>
      </c>
      <c r="R310" s="7">
        <f>Table1[[#This Row],[Số còn phải thu ĐK]]+Table1[[#This Row],[Giá Trị HD sau CK]]-Table1[[#This Row],[Số tiền đã thu]]</f>
        <v>0</v>
      </c>
      <c r="S310" s="6">
        <f>IF(Table1[[#This Row],[Ngày hóa đơn]]&lt;&gt;"",Table1[[#This Row],[Ngày hóa đơn]],IF(Table1[[#This Row],[Ngày hạch toán]]&lt;&gt;"",Table1[[#This Row],[Ngày hạch toán]],""))</f>
        <v>46041</v>
      </c>
      <c r="T310" s="7"/>
      <c r="U310" s="6">
        <f>IF(Table1[[#This Row],[Ngày tính CN]]="","",S310+T310)</f>
        <v>46041</v>
      </c>
      <c r="V310" s="32">
        <f ca="1">IF(Table1[[#This Row],[Hạn thanh toán]]="","",IF((U310-NOW())&lt;0,0,(U310-NOW())))</f>
        <v>0</v>
      </c>
      <c r="W310" s="32"/>
      <c r="X310" s="32" t="str">
        <f t="shared" ca="1" si="21"/>
        <v/>
      </c>
      <c r="Y310" s="2" t="str">
        <f t="shared" si="22"/>
        <v>Đã thanh toán</v>
      </c>
      <c r="Z310" s="42">
        <f t="shared" si="23"/>
        <v>46041</v>
      </c>
      <c r="AA310" s="42">
        <f t="shared" si="24"/>
        <v>46077</v>
      </c>
      <c r="AD310" s="2" t="str">
        <f>VLOOKUP($A310,MA_KH!$A:$Q,MA_KH!O$1,0)</f>
        <v>MEGA</v>
      </c>
      <c r="AE310" s="2" t="str">
        <f>VLOOKUP($A310,MA_KH!$A:$Q,MA_KH!P$1,0)</f>
        <v>CÔNG TY TNHH MM MEGA MARKET (VIỆT NAM)</v>
      </c>
      <c r="AG310" s="2" t="str">
        <f>(Table1[[#This Row],[Số hóa đơn]])&amp;IF(OR(Table1[[#This Row],[Phân loại]]="Hàng trả",Table1[[#This Row],[Phân loại]]="Giảm công nợ"),-Table1[[#This Row],[Tổng giá trị]],Table1[[#This Row],[Tổng giá trị]])</f>
        <v>000039352186050</v>
      </c>
      <c r="AH310" s="6" t="e">
        <f>_xlfn.XLOOKUP(Table1[[#This Row],[Column1]],'Chi tiết tt Mega gửi'!P:P,'Chi tiết tt Mega gửi'!N:N)</f>
        <v>#N/A</v>
      </c>
    </row>
    <row r="311" spans="1:34" ht="25.5" customHeight="1" x14ac:dyDescent="0.2">
      <c r="A311" s="54" t="s">
        <v>16295</v>
      </c>
      <c r="B311" s="54" t="s">
        <v>198</v>
      </c>
      <c r="C311" s="55">
        <v>46037</v>
      </c>
      <c r="D311" s="54" t="s">
        <v>17008</v>
      </c>
      <c r="E311" s="55">
        <v>46041</v>
      </c>
      <c r="F311" s="54" t="s">
        <v>19041</v>
      </c>
      <c r="G311" s="54" t="s">
        <v>17009</v>
      </c>
      <c r="H311" s="56">
        <v>700000</v>
      </c>
      <c r="I311" s="63">
        <v>0</v>
      </c>
      <c r="J311" s="56">
        <v>56000</v>
      </c>
      <c r="K311" s="56">
        <v>756000</v>
      </c>
      <c r="L311" s="64" t="s">
        <v>17236</v>
      </c>
      <c r="M311" s="6">
        <v>46077</v>
      </c>
      <c r="O311" s="32">
        <f>IF(Table1[[#This Row],[Phân loại]]="Tồn đầu kỳ",Table1[[#This Row],[Tổng giá trị]],0)</f>
        <v>0</v>
      </c>
      <c r="P311" s="7">
        <f>IF(Table1[[#This Row],[Số còn phải thu ĐK]]&lt;&gt;0,0,IF(Table1[[#This Row],[Phân loại]]="Bán hàng",Table1[[#This Row],[Tổng giá trị]],-Table1[[#This Row],[Tổng giá trị]]))</f>
        <v>756000</v>
      </c>
      <c r="Q311" s="32">
        <f t="shared" si="20"/>
        <v>756000</v>
      </c>
      <c r="R311" s="7">
        <f>Table1[[#This Row],[Số còn phải thu ĐK]]+Table1[[#This Row],[Giá Trị HD sau CK]]-Table1[[#This Row],[Số tiền đã thu]]</f>
        <v>0</v>
      </c>
      <c r="S311" s="6">
        <f>IF(Table1[[#This Row],[Ngày hóa đơn]]&lt;&gt;"",Table1[[#This Row],[Ngày hóa đơn]],IF(Table1[[#This Row],[Ngày hạch toán]]&lt;&gt;"",Table1[[#This Row],[Ngày hạch toán]],""))</f>
        <v>46041</v>
      </c>
      <c r="T311" s="7"/>
      <c r="U311" s="6">
        <f>IF(Table1[[#This Row],[Ngày tính CN]]="","",S311+T311)</f>
        <v>46041</v>
      </c>
      <c r="V311" s="32">
        <f ca="1">IF(Table1[[#This Row],[Hạn thanh toán]]="","",IF((U311-NOW())&lt;0,0,(U311-NOW())))</f>
        <v>0</v>
      </c>
      <c r="W311" s="32"/>
      <c r="X311" s="32" t="str">
        <f t="shared" ca="1" si="21"/>
        <v/>
      </c>
      <c r="Y311" s="2" t="str">
        <f t="shared" si="22"/>
        <v>Đã thanh toán</v>
      </c>
      <c r="Z311" s="42">
        <f t="shared" si="23"/>
        <v>46041</v>
      </c>
      <c r="AA311" s="42">
        <f t="shared" si="24"/>
        <v>46077</v>
      </c>
      <c r="AD311" s="2" t="str">
        <f>VLOOKUP($A311,MA_KH!$A:$Q,MA_KH!O$1,0)</f>
        <v>MEGA</v>
      </c>
      <c r="AE311" s="2" t="str">
        <f>VLOOKUP($A311,MA_KH!$A:$Q,MA_KH!P$1,0)</f>
        <v>CÔNG TY TNHH MM MEGA MARKET (VIỆT NAM)</v>
      </c>
      <c r="AG311" s="2" t="str">
        <f>(Table1[[#This Row],[Số hóa đơn]])&amp;IF(OR(Table1[[#This Row],[Phân loại]]="Hàng trả",Table1[[#This Row],[Phân loại]]="Giảm công nợ"),-Table1[[#This Row],[Tổng giá trị]],Table1[[#This Row],[Tổng giá trị]])</f>
        <v>00003936756000</v>
      </c>
      <c r="AH311" s="6" t="e">
        <f>_xlfn.XLOOKUP(Table1[[#This Row],[Column1]],'Chi tiết tt Mega gửi'!P:P,'Chi tiết tt Mega gửi'!N:N)</f>
        <v>#N/A</v>
      </c>
    </row>
    <row r="312" spans="1:34" ht="25.5" customHeight="1" x14ac:dyDescent="0.2">
      <c r="A312" s="54" t="s">
        <v>16295</v>
      </c>
      <c r="B312" s="54" t="s">
        <v>198</v>
      </c>
      <c r="C312" s="55">
        <v>46037</v>
      </c>
      <c r="D312" s="54" t="s">
        <v>17010</v>
      </c>
      <c r="E312" s="55">
        <v>46041</v>
      </c>
      <c r="F312" s="54" t="s">
        <v>19042</v>
      </c>
      <c r="G312" s="54" t="s">
        <v>17011</v>
      </c>
      <c r="H312" s="56">
        <v>1896000</v>
      </c>
      <c r="I312" s="63">
        <v>0</v>
      </c>
      <c r="J312" s="56">
        <v>151680</v>
      </c>
      <c r="K312" s="56">
        <v>2047680</v>
      </c>
      <c r="L312" s="64" t="s">
        <v>17236</v>
      </c>
      <c r="M312" s="6">
        <v>46077</v>
      </c>
      <c r="O312" s="32">
        <f>IF(Table1[[#This Row],[Phân loại]]="Tồn đầu kỳ",Table1[[#This Row],[Tổng giá trị]],0)</f>
        <v>0</v>
      </c>
      <c r="P312" s="7">
        <f>IF(Table1[[#This Row],[Số còn phải thu ĐK]]&lt;&gt;0,0,IF(Table1[[#This Row],[Phân loại]]="Bán hàng",Table1[[#This Row],[Tổng giá trị]],-Table1[[#This Row],[Tổng giá trị]]))</f>
        <v>2047680</v>
      </c>
      <c r="Q312" s="32">
        <f t="shared" si="20"/>
        <v>2047680</v>
      </c>
      <c r="R312" s="7">
        <f>Table1[[#This Row],[Số còn phải thu ĐK]]+Table1[[#This Row],[Giá Trị HD sau CK]]-Table1[[#This Row],[Số tiền đã thu]]</f>
        <v>0</v>
      </c>
      <c r="S312" s="6">
        <f>IF(Table1[[#This Row],[Ngày hóa đơn]]&lt;&gt;"",Table1[[#This Row],[Ngày hóa đơn]],IF(Table1[[#This Row],[Ngày hạch toán]]&lt;&gt;"",Table1[[#This Row],[Ngày hạch toán]],""))</f>
        <v>46041</v>
      </c>
      <c r="T312" s="7"/>
      <c r="U312" s="6">
        <f>IF(Table1[[#This Row],[Ngày tính CN]]="","",S312+T312)</f>
        <v>46041</v>
      </c>
      <c r="V312" s="32">
        <f ca="1">IF(Table1[[#This Row],[Hạn thanh toán]]="","",IF((U312-NOW())&lt;0,0,(U312-NOW())))</f>
        <v>0</v>
      </c>
      <c r="W312" s="32"/>
      <c r="X312" s="32" t="str">
        <f t="shared" ca="1" si="21"/>
        <v/>
      </c>
      <c r="Y312" s="2" t="str">
        <f t="shared" si="22"/>
        <v>Đã thanh toán</v>
      </c>
      <c r="Z312" s="42">
        <f t="shared" si="23"/>
        <v>46041</v>
      </c>
      <c r="AA312" s="42">
        <f t="shared" si="24"/>
        <v>46077</v>
      </c>
      <c r="AD312" s="2" t="str">
        <f>VLOOKUP($A312,MA_KH!$A:$Q,MA_KH!O$1,0)</f>
        <v>MEGA</v>
      </c>
      <c r="AE312" s="2" t="str">
        <f>VLOOKUP($A312,MA_KH!$A:$Q,MA_KH!P$1,0)</f>
        <v>CÔNG TY TNHH MM MEGA MARKET (VIỆT NAM)</v>
      </c>
      <c r="AG312" s="2" t="str">
        <f>(Table1[[#This Row],[Số hóa đơn]])&amp;IF(OR(Table1[[#This Row],[Phân loại]]="Hàng trả",Table1[[#This Row],[Phân loại]]="Giảm công nợ"),-Table1[[#This Row],[Tổng giá trị]],Table1[[#This Row],[Tổng giá trị]])</f>
        <v>000039372047680</v>
      </c>
      <c r="AH312" s="6" t="e">
        <f>_xlfn.XLOOKUP(Table1[[#This Row],[Column1]],'Chi tiết tt Mega gửi'!P:P,'Chi tiết tt Mega gửi'!N:N)</f>
        <v>#N/A</v>
      </c>
    </row>
    <row r="313" spans="1:34" ht="25.5" customHeight="1" x14ac:dyDescent="0.2">
      <c r="A313" s="54" t="s">
        <v>16291</v>
      </c>
      <c r="B313" s="54" t="s">
        <v>200</v>
      </c>
      <c r="C313" s="55">
        <v>46037</v>
      </c>
      <c r="D313" s="54" t="s">
        <v>17012</v>
      </c>
      <c r="E313" s="55">
        <v>46041</v>
      </c>
      <c r="F313" s="54" t="s">
        <v>19043</v>
      </c>
      <c r="G313" s="54" t="s">
        <v>17013</v>
      </c>
      <c r="H313" s="56">
        <v>8103520</v>
      </c>
      <c r="I313" s="63">
        <v>0</v>
      </c>
      <c r="J313" s="56">
        <v>648282</v>
      </c>
      <c r="K313" s="56">
        <v>8751802</v>
      </c>
      <c r="L313" s="64" t="s">
        <v>17236</v>
      </c>
      <c r="M313" s="6">
        <v>46077</v>
      </c>
      <c r="O313" s="32">
        <f>IF(Table1[[#This Row],[Phân loại]]="Tồn đầu kỳ",Table1[[#This Row],[Tổng giá trị]],0)</f>
        <v>0</v>
      </c>
      <c r="P313" s="7">
        <f>IF(Table1[[#This Row],[Số còn phải thu ĐK]]&lt;&gt;0,0,IF(Table1[[#This Row],[Phân loại]]="Bán hàng",Table1[[#This Row],[Tổng giá trị]],-Table1[[#This Row],[Tổng giá trị]]))</f>
        <v>8751802</v>
      </c>
      <c r="Q313" s="32">
        <f t="shared" si="20"/>
        <v>8751802</v>
      </c>
      <c r="R313" s="7">
        <f>Table1[[#This Row],[Số còn phải thu ĐK]]+Table1[[#This Row],[Giá Trị HD sau CK]]-Table1[[#This Row],[Số tiền đã thu]]</f>
        <v>0</v>
      </c>
      <c r="S313" s="6">
        <f>IF(Table1[[#This Row],[Ngày hóa đơn]]&lt;&gt;"",Table1[[#This Row],[Ngày hóa đơn]],IF(Table1[[#This Row],[Ngày hạch toán]]&lt;&gt;"",Table1[[#This Row],[Ngày hạch toán]],""))</f>
        <v>46041</v>
      </c>
      <c r="T313" s="7"/>
      <c r="U313" s="6">
        <f>IF(Table1[[#This Row],[Ngày tính CN]]="","",S313+T313)</f>
        <v>46041</v>
      </c>
      <c r="V313" s="32">
        <f ca="1">IF(Table1[[#This Row],[Hạn thanh toán]]="","",IF((U313-NOW())&lt;0,0,(U313-NOW())))</f>
        <v>0</v>
      </c>
      <c r="W313" s="32"/>
      <c r="X313" s="32" t="str">
        <f t="shared" ca="1" si="21"/>
        <v/>
      </c>
      <c r="Y313" s="2" t="str">
        <f t="shared" si="22"/>
        <v>Đã thanh toán</v>
      </c>
      <c r="Z313" s="42">
        <f t="shared" si="23"/>
        <v>46041</v>
      </c>
      <c r="AA313" s="42">
        <f t="shared" si="24"/>
        <v>46077</v>
      </c>
      <c r="AD313" s="2" t="str">
        <f>VLOOKUP($A313,MA_KH!$A:$Q,MA_KH!O$1,0)</f>
        <v>MEGA</v>
      </c>
      <c r="AE313" s="2" t="str">
        <f>VLOOKUP($A313,MA_KH!$A:$Q,MA_KH!P$1,0)</f>
        <v>CÔNG TY TNHH MM MEGA MARKET (VIỆT NAM)</v>
      </c>
      <c r="AG313" s="2" t="str">
        <f>(Table1[[#This Row],[Số hóa đơn]])&amp;IF(OR(Table1[[#This Row],[Phân loại]]="Hàng trả",Table1[[#This Row],[Phân loại]]="Giảm công nợ"),-Table1[[#This Row],[Tổng giá trị]],Table1[[#This Row],[Tổng giá trị]])</f>
        <v>000039388751802</v>
      </c>
      <c r="AH313" s="6" t="e">
        <f>_xlfn.XLOOKUP(Table1[[#This Row],[Column1]],'Chi tiết tt Mega gửi'!P:P,'Chi tiết tt Mega gửi'!N:N)</f>
        <v>#N/A</v>
      </c>
    </row>
    <row r="314" spans="1:34" ht="25.5" customHeight="1" x14ac:dyDescent="0.2">
      <c r="A314" s="54" t="s">
        <v>16307</v>
      </c>
      <c r="B314" s="54" t="s">
        <v>202</v>
      </c>
      <c r="C314" s="55">
        <v>46037</v>
      </c>
      <c r="D314" s="54" t="s">
        <v>17014</v>
      </c>
      <c r="E314" s="55">
        <v>46041</v>
      </c>
      <c r="F314" s="54" t="s">
        <v>19044</v>
      </c>
      <c r="G314" s="54" t="s">
        <v>17015</v>
      </c>
      <c r="H314" s="56">
        <v>2540000</v>
      </c>
      <c r="I314" s="63">
        <v>0</v>
      </c>
      <c r="J314" s="56">
        <v>203200</v>
      </c>
      <c r="K314" s="56">
        <v>2743200</v>
      </c>
      <c r="L314" s="64" t="s">
        <v>17236</v>
      </c>
      <c r="M314" s="6">
        <v>46077</v>
      </c>
      <c r="O314" s="32">
        <f>IF(Table1[[#This Row],[Phân loại]]="Tồn đầu kỳ",Table1[[#This Row],[Tổng giá trị]],0)</f>
        <v>0</v>
      </c>
      <c r="P314" s="7">
        <f>IF(Table1[[#This Row],[Số còn phải thu ĐK]]&lt;&gt;0,0,IF(Table1[[#This Row],[Phân loại]]="Bán hàng",Table1[[#This Row],[Tổng giá trị]],-Table1[[#This Row],[Tổng giá trị]]))</f>
        <v>2743200</v>
      </c>
      <c r="Q314" s="32">
        <f t="shared" si="20"/>
        <v>2743200</v>
      </c>
      <c r="R314" s="7">
        <f>Table1[[#This Row],[Số còn phải thu ĐK]]+Table1[[#This Row],[Giá Trị HD sau CK]]-Table1[[#This Row],[Số tiền đã thu]]</f>
        <v>0</v>
      </c>
      <c r="S314" s="6">
        <f>IF(Table1[[#This Row],[Ngày hóa đơn]]&lt;&gt;"",Table1[[#This Row],[Ngày hóa đơn]],IF(Table1[[#This Row],[Ngày hạch toán]]&lt;&gt;"",Table1[[#This Row],[Ngày hạch toán]],""))</f>
        <v>46041</v>
      </c>
      <c r="T314" s="7"/>
      <c r="U314" s="6">
        <f>IF(Table1[[#This Row],[Ngày tính CN]]="","",S314+T314)</f>
        <v>46041</v>
      </c>
      <c r="V314" s="32">
        <f ca="1">IF(Table1[[#This Row],[Hạn thanh toán]]="","",IF((U314-NOW())&lt;0,0,(U314-NOW())))</f>
        <v>0</v>
      </c>
      <c r="W314" s="32"/>
      <c r="X314" s="32" t="str">
        <f t="shared" ca="1" si="21"/>
        <v/>
      </c>
      <c r="Y314" s="2" t="str">
        <f t="shared" si="22"/>
        <v>Đã thanh toán</v>
      </c>
      <c r="Z314" s="42">
        <f t="shared" si="23"/>
        <v>46041</v>
      </c>
      <c r="AA314" s="42">
        <f t="shared" si="24"/>
        <v>46077</v>
      </c>
      <c r="AD314" s="2" t="str">
        <f>VLOOKUP($A314,MA_KH!$A:$Q,MA_KH!O$1,0)</f>
        <v>MEGA</v>
      </c>
      <c r="AE314" s="2" t="str">
        <f>VLOOKUP($A314,MA_KH!$A:$Q,MA_KH!P$1,0)</f>
        <v>CÔNG TY TNHH MM MEGA MARKET (VIỆT NAM)</v>
      </c>
      <c r="AG314" s="2" t="str">
        <f>(Table1[[#This Row],[Số hóa đơn]])&amp;IF(OR(Table1[[#This Row],[Phân loại]]="Hàng trả",Table1[[#This Row],[Phân loại]]="Giảm công nợ"),-Table1[[#This Row],[Tổng giá trị]],Table1[[#This Row],[Tổng giá trị]])</f>
        <v>000039392743200</v>
      </c>
      <c r="AH314" s="6" t="e">
        <f>_xlfn.XLOOKUP(Table1[[#This Row],[Column1]],'Chi tiết tt Mega gửi'!P:P,'Chi tiết tt Mega gửi'!N:N)</f>
        <v>#N/A</v>
      </c>
    </row>
    <row r="315" spans="1:34" ht="25.5" customHeight="1" x14ac:dyDescent="0.2">
      <c r="A315" s="54" t="s">
        <v>16307</v>
      </c>
      <c r="B315" s="54" t="s">
        <v>202</v>
      </c>
      <c r="C315" s="55">
        <v>46037</v>
      </c>
      <c r="D315" s="54" t="s">
        <v>17016</v>
      </c>
      <c r="E315" s="55">
        <v>46041</v>
      </c>
      <c r="F315" s="54" t="s">
        <v>19045</v>
      </c>
      <c r="G315" s="54" t="s">
        <v>17017</v>
      </c>
      <c r="H315" s="56">
        <v>4048240</v>
      </c>
      <c r="I315" s="63">
        <v>0</v>
      </c>
      <c r="J315" s="56">
        <v>323859</v>
      </c>
      <c r="K315" s="56">
        <v>4372099</v>
      </c>
      <c r="L315" s="64" t="s">
        <v>17236</v>
      </c>
      <c r="M315" s="6">
        <v>46077</v>
      </c>
      <c r="O315" s="32">
        <f>IF(Table1[[#This Row],[Phân loại]]="Tồn đầu kỳ",Table1[[#This Row],[Tổng giá trị]],0)</f>
        <v>0</v>
      </c>
      <c r="P315" s="7">
        <f>IF(Table1[[#This Row],[Số còn phải thu ĐK]]&lt;&gt;0,0,IF(Table1[[#This Row],[Phân loại]]="Bán hàng",Table1[[#This Row],[Tổng giá trị]],-Table1[[#This Row],[Tổng giá trị]]))</f>
        <v>4372099</v>
      </c>
      <c r="Q315" s="32">
        <f t="shared" si="20"/>
        <v>4372099</v>
      </c>
      <c r="R315" s="7">
        <f>Table1[[#This Row],[Số còn phải thu ĐK]]+Table1[[#This Row],[Giá Trị HD sau CK]]-Table1[[#This Row],[Số tiền đã thu]]</f>
        <v>0</v>
      </c>
      <c r="S315" s="6">
        <f>IF(Table1[[#This Row],[Ngày hóa đơn]]&lt;&gt;"",Table1[[#This Row],[Ngày hóa đơn]],IF(Table1[[#This Row],[Ngày hạch toán]]&lt;&gt;"",Table1[[#This Row],[Ngày hạch toán]],""))</f>
        <v>46041</v>
      </c>
      <c r="T315" s="7"/>
      <c r="U315" s="6">
        <f>IF(Table1[[#This Row],[Ngày tính CN]]="","",S315+T315)</f>
        <v>46041</v>
      </c>
      <c r="V315" s="32">
        <f ca="1">IF(Table1[[#This Row],[Hạn thanh toán]]="","",IF((U315-NOW())&lt;0,0,(U315-NOW())))</f>
        <v>0</v>
      </c>
      <c r="W315" s="32"/>
      <c r="X315" s="32" t="str">
        <f t="shared" ca="1" si="21"/>
        <v/>
      </c>
      <c r="Y315" s="2" t="str">
        <f t="shared" si="22"/>
        <v>Đã thanh toán</v>
      </c>
      <c r="Z315" s="42">
        <f t="shared" si="23"/>
        <v>46041</v>
      </c>
      <c r="AA315" s="42">
        <f t="shared" si="24"/>
        <v>46077</v>
      </c>
      <c r="AD315" s="2" t="str">
        <f>VLOOKUP($A315,MA_KH!$A:$Q,MA_KH!O$1,0)</f>
        <v>MEGA</v>
      </c>
      <c r="AE315" s="2" t="str">
        <f>VLOOKUP($A315,MA_KH!$A:$Q,MA_KH!P$1,0)</f>
        <v>CÔNG TY TNHH MM MEGA MARKET (VIỆT NAM)</v>
      </c>
      <c r="AG315" s="2" t="str">
        <f>(Table1[[#This Row],[Số hóa đơn]])&amp;IF(OR(Table1[[#This Row],[Phân loại]]="Hàng trả",Table1[[#This Row],[Phân loại]]="Giảm công nợ"),-Table1[[#This Row],[Tổng giá trị]],Table1[[#This Row],[Tổng giá trị]])</f>
        <v>000039404372099</v>
      </c>
      <c r="AH315" s="6" t="e">
        <f>_xlfn.XLOOKUP(Table1[[#This Row],[Column1]],'Chi tiết tt Mega gửi'!P:P,'Chi tiết tt Mega gửi'!N:N)</f>
        <v>#N/A</v>
      </c>
    </row>
    <row r="316" spans="1:34" ht="25.5" customHeight="1" x14ac:dyDescent="0.2">
      <c r="A316" s="54" t="s">
        <v>16289</v>
      </c>
      <c r="B316" s="54" t="s">
        <v>296</v>
      </c>
      <c r="C316" s="55">
        <v>46037</v>
      </c>
      <c r="D316" s="54" t="s">
        <v>17018</v>
      </c>
      <c r="E316" s="55">
        <v>46041</v>
      </c>
      <c r="F316" s="54" t="s">
        <v>19046</v>
      </c>
      <c r="G316" s="54" t="s">
        <v>17019</v>
      </c>
      <c r="H316" s="56">
        <v>6057740</v>
      </c>
      <c r="I316" s="63">
        <v>0</v>
      </c>
      <c r="J316" s="56">
        <v>484619</v>
      </c>
      <c r="K316" s="56">
        <v>6542359</v>
      </c>
      <c r="L316" s="64" t="s">
        <v>17236</v>
      </c>
      <c r="M316" s="6">
        <v>46077</v>
      </c>
      <c r="O316" s="32">
        <f>IF(Table1[[#This Row],[Phân loại]]="Tồn đầu kỳ",Table1[[#This Row],[Tổng giá trị]],0)</f>
        <v>0</v>
      </c>
      <c r="P316" s="7">
        <f>IF(Table1[[#This Row],[Số còn phải thu ĐK]]&lt;&gt;0,0,IF(Table1[[#This Row],[Phân loại]]="Bán hàng",Table1[[#This Row],[Tổng giá trị]],-Table1[[#This Row],[Tổng giá trị]]))</f>
        <v>6542359</v>
      </c>
      <c r="Q316" s="32">
        <f t="shared" si="20"/>
        <v>6542359</v>
      </c>
      <c r="R316" s="7">
        <f>Table1[[#This Row],[Số còn phải thu ĐK]]+Table1[[#This Row],[Giá Trị HD sau CK]]-Table1[[#This Row],[Số tiền đã thu]]</f>
        <v>0</v>
      </c>
      <c r="S316" s="6">
        <f>IF(Table1[[#This Row],[Ngày hóa đơn]]&lt;&gt;"",Table1[[#This Row],[Ngày hóa đơn]],IF(Table1[[#This Row],[Ngày hạch toán]]&lt;&gt;"",Table1[[#This Row],[Ngày hạch toán]],""))</f>
        <v>46041</v>
      </c>
      <c r="T316" s="7"/>
      <c r="U316" s="6">
        <f>IF(Table1[[#This Row],[Ngày tính CN]]="","",S316+T316)</f>
        <v>46041</v>
      </c>
      <c r="V316" s="32">
        <f ca="1">IF(Table1[[#This Row],[Hạn thanh toán]]="","",IF((U316-NOW())&lt;0,0,(U316-NOW())))</f>
        <v>0</v>
      </c>
      <c r="W316" s="32"/>
      <c r="X316" s="32" t="str">
        <f t="shared" ca="1" si="21"/>
        <v/>
      </c>
      <c r="Y316" s="2" t="str">
        <f t="shared" si="22"/>
        <v>Đã thanh toán</v>
      </c>
      <c r="Z316" s="42">
        <f t="shared" si="23"/>
        <v>46041</v>
      </c>
      <c r="AA316" s="42">
        <f t="shared" si="24"/>
        <v>46077</v>
      </c>
      <c r="AD316" s="2" t="str">
        <f>VLOOKUP($A316,MA_KH!$A:$Q,MA_KH!O$1,0)</f>
        <v>MEGA</v>
      </c>
      <c r="AE316" s="2" t="str">
        <f>VLOOKUP($A316,MA_KH!$A:$Q,MA_KH!P$1,0)</f>
        <v>CÔNG TY TNHH MM MEGA MARKET (VIỆT NAM)</v>
      </c>
      <c r="AG316" s="2" t="str">
        <f>(Table1[[#This Row],[Số hóa đơn]])&amp;IF(OR(Table1[[#This Row],[Phân loại]]="Hàng trả",Table1[[#This Row],[Phân loại]]="Giảm công nợ"),-Table1[[#This Row],[Tổng giá trị]],Table1[[#This Row],[Tổng giá trị]])</f>
        <v>000039416542359</v>
      </c>
      <c r="AH316" s="6" t="e">
        <f>_xlfn.XLOOKUP(Table1[[#This Row],[Column1]],'Chi tiết tt Mega gửi'!P:P,'Chi tiết tt Mega gửi'!N:N)</f>
        <v>#N/A</v>
      </c>
    </row>
    <row r="317" spans="1:34" ht="25.5" customHeight="1" x14ac:dyDescent="0.2">
      <c r="A317" s="54" t="s">
        <v>16303</v>
      </c>
      <c r="B317" s="54" t="s">
        <v>102</v>
      </c>
      <c r="C317" s="55">
        <v>46037</v>
      </c>
      <c r="D317" s="54" t="s">
        <v>17020</v>
      </c>
      <c r="E317" s="55">
        <v>46042</v>
      </c>
      <c r="F317" s="54" t="s">
        <v>19047</v>
      </c>
      <c r="G317" s="54" t="s">
        <v>17022</v>
      </c>
      <c r="H317" s="56">
        <v>932890</v>
      </c>
      <c r="I317" s="63">
        <v>0</v>
      </c>
      <c r="J317" s="56">
        <v>74631</v>
      </c>
      <c r="K317" s="56">
        <v>1007521</v>
      </c>
      <c r="L317" s="64" t="s">
        <v>17236</v>
      </c>
      <c r="M317" s="6">
        <v>46077</v>
      </c>
      <c r="O317" s="32">
        <f>IF(Table1[[#This Row],[Phân loại]]="Tồn đầu kỳ",Table1[[#This Row],[Tổng giá trị]],0)</f>
        <v>0</v>
      </c>
      <c r="P317" s="7">
        <f>IF(Table1[[#This Row],[Số còn phải thu ĐK]]&lt;&gt;0,0,IF(Table1[[#This Row],[Phân loại]]="Bán hàng",Table1[[#This Row],[Tổng giá trị]],-Table1[[#This Row],[Tổng giá trị]]))</f>
        <v>1007521</v>
      </c>
      <c r="Q317" s="32">
        <f t="shared" si="20"/>
        <v>1007521</v>
      </c>
      <c r="R317" s="7">
        <f>Table1[[#This Row],[Số còn phải thu ĐK]]+Table1[[#This Row],[Giá Trị HD sau CK]]-Table1[[#This Row],[Số tiền đã thu]]</f>
        <v>0</v>
      </c>
      <c r="S317" s="6">
        <f>IF(Table1[[#This Row],[Ngày hóa đơn]]&lt;&gt;"",Table1[[#This Row],[Ngày hóa đơn]],IF(Table1[[#This Row],[Ngày hạch toán]]&lt;&gt;"",Table1[[#This Row],[Ngày hạch toán]],""))</f>
        <v>46042</v>
      </c>
      <c r="T317" s="7"/>
      <c r="U317" s="6">
        <f>IF(Table1[[#This Row],[Ngày tính CN]]="","",S317+T317)</f>
        <v>46042</v>
      </c>
      <c r="V317" s="32">
        <f ca="1">IF(Table1[[#This Row],[Hạn thanh toán]]="","",IF((U317-NOW())&lt;0,0,(U317-NOW())))</f>
        <v>0</v>
      </c>
      <c r="W317" s="32"/>
      <c r="X317" s="32" t="str">
        <f t="shared" ca="1" si="21"/>
        <v/>
      </c>
      <c r="Y317" s="2" t="str">
        <f t="shared" si="22"/>
        <v>Đã thanh toán</v>
      </c>
      <c r="Z317" s="42">
        <f t="shared" si="23"/>
        <v>46042</v>
      </c>
      <c r="AA317" s="42">
        <f t="shared" si="24"/>
        <v>46077</v>
      </c>
      <c r="AD317" s="2" t="str">
        <f>VLOOKUP($A317,MA_KH!$A:$Q,MA_KH!O$1,0)</f>
        <v>MEGA</v>
      </c>
      <c r="AE317" s="2" t="str">
        <f>VLOOKUP($A317,MA_KH!$A:$Q,MA_KH!P$1,0)</f>
        <v>CÔNG TY TNHH MM MEGA MARKET (VIỆT NAM)</v>
      </c>
      <c r="AG317" s="2" t="str">
        <f>(Table1[[#This Row],[Số hóa đơn]])&amp;IF(OR(Table1[[#This Row],[Phân loại]]="Hàng trả",Table1[[#This Row],[Phân loại]]="Giảm công nợ"),-Table1[[#This Row],[Tổng giá trị]],Table1[[#This Row],[Tổng giá trị]])</f>
        <v>000040781007521</v>
      </c>
      <c r="AH317" s="6" t="e">
        <f>_xlfn.XLOOKUP(Table1[[#This Row],[Column1]],'Chi tiết tt Mega gửi'!P:P,'Chi tiết tt Mega gửi'!N:N)</f>
        <v>#N/A</v>
      </c>
    </row>
    <row r="318" spans="1:34" ht="25.5" customHeight="1" x14ac:dyDescent="0.2">
      <c r="A318" s="54" t="s">
        <v>16298</v>
      </c>
      <c r="B318" s="54" t="s">
        <v>7235</v>
      </c>
      <c r="C318" s="55">
        <v>46038</v>
      </c>
      <c r="D318" s="54" t="s">
        <v>17023</v>
      </c>
      <c r="E318" s="55">
        <v>46041</v>
      </c>
      <c r="F318" s="54" t="s">
        <v>19048</v>
      </c>
      <c r="G318" s="54" t="s">
        <v>17024</v>
      </c>
      <c r="H318" s="56">
        <v>5759520</v>
      </c>
      <c r="I318" s="63">
        <v>0</v>
      </c>
      <c r="J318" s="56">
        <v>460762</v>
      </c>
      <c r="K318" s="56">
        <v>6220282</v>
      </c>
      <c r="L318" s="64" t="s">
        <v>17236</v>
      </c>
      <c r="M318" s="6">
        <v>46077</v>
      </c>
      <c r="O318" s="32">
        <f>IF(Table1[[#This Row],[Phân loại]]="Tồn đầu kỳ",Table1[[#This Row],[Tổng giá trị]],0)</f>
        <v>0</v>
      </c>
      <c r="P318" s="7">
        <f>IF(Table1[[#This Row],[Số còn phải thu ĐK]]&lt;&gt;0,0,IF(Table1[[#This Row],[Phân loại]]="Bán hàng",Table1[[#This Row],[Tổng giá trị]],-Table1[[#This Row],[Tổng giá trị]]))</f>
        <v>6220282</v>
      </c>
      <c r="Q318" s="32">
        <f t="shared" si="20"/>
        <v>6220282</v>
      </c>
      <c r="R318" s="7">
        <f>Table1[[#This Row],[Số còn phải thu ĐK]]+Table1[[#This Row],[Giá Trị HD sau CK]]-Table1[[#This Row],[Số tiền đã thu]]</f>
        <v>0</v>
      </c>
      <c r="S318" s="6">
        <f>IF(Table1[[#This Row],[Ngày hóa đơn]]&lt;&gt;"",Table1[[#This Row],[Ngày hóa đơn]],IF(Table1[[#This Row],[Ngày hạch toán]]&lt;&gt;"",Table1[[#This Row],[Ngày hạch toán]],""))</f>
        <v>46041</v>
      </c>
      <c r="T318" s="7"/>
      <c r="U318" s="6">
        <f>IF(Table1[[#This Row],[Ngày tính CN]]="","",S318+T318)</f>
        <v>46041</v>
      </c>
      <c r="V318" s="32">
        <f ca="1">IF(Table1[[#This Row],[Hạn thanh toán]]="","",IF((U318-NOW())&lt;0,0,(U318-NOW())))</f>
        <v>0</v>
      </c>
      <c r="W318" s="32"/>
      <c r="X318" s="32" t="str">
        <f t="shared" ca="1" si="21"/>
        <v/>
      </c>
      <c r="Y318" s="2" t="str">
        <f t="shared" si="22"/>
        <v>Đã thanh toán</v>
      </c>
      <c r="Z318" s="42">
        <f t="shared" si="23"/>
        <v>46041</v>
      </c>
      <c r="AA318" s="42">
        <f t="shared" si="24"/>
        <v>46077</v>
      </c>
      <c r="AD318" s="2" t="str">
        <f>VLOOKUP($A318,MA_KH!$A:$Q,MA_KH!O$1,0)</f>
        <v>MEGA</v>
      </c>
      <c r="AE318" s="2" t="str">
        <f>VLOOKUP($A318,MA_KH!$A:$Q,MA_KH!P$1,0)</f>
        <v>CÔNG TY TNHH MM MEGA MARKET (VIỆT NAM)</v>
      </c>
      <c r="AG318" s="2" t="str">
        <f>(Table1[[#This Row],[Số hóa đơn]])&amp;IF(OR(Table1[[#This Row],[Phân loại]]="Hàng trả",Table1[[#This Row],[Phân loại]]="Giảm công nợ"),-Table1[[#This Row],[Tổng giá trị]],Table1[[#This Row],[Tổng giá trị]])</f>
        <v>000039466220282</v>
      </c>
      <c r="AH318" s="6" t="e">
        <f>_xlfn.XLOOKUP(Table1[[#This Row],[Column1]],'Chi tiết tt Mega gửi'!P:P,'Chi tiết tt Mega gửi'!N:N)</f>
        <v>#N/A</v>
      </c>
    </row>
    <row r="319" spans="1:34" ht="25.5" customHeight="1" x14ac:dyDescent="0.2">
      <c r="A319" s="54" t="s">
        <v>16298</v>
      </c>
      <c r="B319" s="54" t="s">
        <v>7235</v>
      </c>
      <c r="C319" s="55">
        <v>46038</v>
      </c>
      <c r="D319" s="54" t="s">
        <v>17025</v>
      </c>
      <c r="E319" s="55">
        <v>46041</v>
      </c>
      <c r="F319" s="54" t="s">
        <v>19049</v>
      </c>
      <c r="G319" s="54" t="s">
        <v>17026</v>
      </c>
      <c r="H319" s="56">
        <v>1822480</v>
      </c>
      <c r="I319" s="63">
        <v>0</v>
      </c>
      <c r="J319" s="56">
        <v>145798</v>
      </c>
      <c r="K319" s="56">
        <v>1968278</v>
      </c>
      <c r="L319" s="64" t="s">
        <v>17236</v>
      </c>
      <c r="M319" s="6">
        <v>46077</v>
      </c>
      <c r="O319" s="32">
        <f>IF(Table1[[#This Row],[Phân loại]]="Tồn đầu kỳ",Table1[[#This Row],[Tổng giá trị]],0)</f>
        <v>0</v>
      </c>
      <c r="P319" s="7">
        <f>IF(Table1[[#This Row],[Số còn phải thu ĐK]]&lt;&gt;0,0,IF(Table1[[#This Row],[Phân loại]]="Bán hàng",Table1[[#This Row],[Tổng giá trị]],-Table1[[#This Row],[Tổng giá trị]]))</f>
        <v>1968278</v>
      </c>
      <c r="Q319" s="32">
        <f t="shared" si="20"/>
        <v>1968278</v>
      </c>
      <c r="R319" s="7">
        <f>Table1[[#This Row],[Số còn phải thu ĐK]]+Table1[[#This Row],[Giá Trị HD sau CK]]-Table1[[#This Row],[Số tiền đã thu]]</f>
        <v>0</v>
      </c>
      <c r="S319" s="6">
        <f>IF(Table1[[#This Row],[Ngày hóa đơn]]&lt;&gt;"",Table1[[#This Row],[Ngày hóa đơn]],IF(Table1[[#This Row],[Ngày hạch toán]]&lt;&gt;"",Table1[[#This Row],[Ngày hạch toán]],""))</f>
        <v>46041</v>
      </c>
      <c r="T319" s="7"/>
      <c r="U319" s="6">
        <f>IF(Table1[[#This Row],[Ngày tính CN]]="","",S319+T319)</f>
        <v>46041</v>
      </c>
      <c r="V319" s="32">
        <f ca="1">IF(Table1[[#This Row],[Hạn thanh toán]]="","",IF((U319-NOW())&lt;0,0,(U319-NOW())))</f>
        <v>0</v>
      </c>
      <c r="W319" s="32"/>
      <c r="X319" s="32" t="str">
        <f t="shared" ca="1" si="21"/>
        <v/>
      </c>
      <c r="Y319" s="2" t="str">
        <f t="shared" si="22"/>
        <v>Đã thanh toán</v>
      </c>
      <c r="Z319" s="42">
        <f t="shared" si="23"/>
        <v>46041</v>
      </c>
      <c r="AA319" s="42">
        <f t="shared" si="24"/>
        <v>46077</v>
      </c>
      <c r="AD319" s="2" t="str">
        <f>VLOOKUP($A319,MA_KH!$A:$Q,MA_KH!O$1,0)</f>
        <v>MEGA</v>
      </c>
      <c r="AE319" s="2" t="str">
        <f>VLOOKUP($A319,MA_KH!$A:$Q,MA_KH!P$1,0)</f>
        <v>CÔNG TY TNHH MM MEGA MARKET (VIỆT NAM)</v>
      </c>
      <c r="AG319" s="2" t="str">
        <f>(Table1[[#This Row],[Số hóa đơn]])&amp;IF(OR(Table1[[#This Row],[Phân loại]]="Hàng trả",Table1[[#This Row],[Phân loại]]="Giảm công nợ"),-Table1[[#This Row],[Tổng giá trị]],Table1[[#This Row],[Tổng giá trị]])</f>
        <v>000039431968278</v>
      </c>
      <c r="AH319" s="6" t="e">
        <f>_xlfn.XLOOKUP(Table1[[#This Row],[Column1]],'Chi tiết tt Mega gửi'!P:P,'Chi tiết tt Mega gửi'!N:N)</f>
        <v>#N/A</v>
      </c>
    </row>
    <row r="320" spans="1:34" ht="25.5" customHeight="1" x14ac:dyDescent="0.2">
      <c r="A320" s="54" t="s">
        <v>16306</v>
      </c>
      <c r="B320" s="54" t="s">
        <v>7257</v>
      </c>
      <c r="C320" s="55">
        <v>46038</v>
      </c>
      <c r="D320" s="54" t="s">
        <v>17027</v>
      </c>
      <c r="E320" s="55">
        <v>46045</v>
      </c>
      <c r="F320" s="54" t="s">
        <v>19050</v>
      </c>
      <c r="G320" s="54" t="s">
        <v>17028</v>
      </c>
      <c r="H320" s="56">
        <v>2484570</v>
      </c>
      <c r="I320" s="63">
        <v>0</v>
      </c>
      <c r="J320" s="56">
        <v>198766</v>
      </c>
      <c r="K320" s="56">
        <v>2683336</v>
      </c>
      <c r="L320" s="64" t="s">
        <v>17236</v>
      </c>
      <c r="M320" s="6">
        <v>46077</v>
      </c>
      <c r="O320" s="32">
        <f>IF(Table1[[#This Row],[Phân loại]]="Tồn đầu kỳ",Table1[[#This Row],[Tổng giá trị]],0)</f>
        <v>0</v>
      </c>
      <c r="P320" s="7">
        <f>IF(Table1[[#This Row],[Số còn phải thu ĐK]]&lt;&gt;0,0,IF(Table1[[#This Row],[Phân loại]]="Bán hàng",Table1[[#This Row],[Tổng giá trị]],-Table1[[#This Row],[Tổng giá trị]]))</f>
        <v>2683336</v>
      </c>
      <c r="Q320" s="32">
        <f t="shared" si="20"/>
        <v>2683336</v>
      </c>
      <c r="R320" s="7">
        <f>Table1[[#This Row],[Số còn phải thu ĐK]]+Table1[[#This Row],[Giá Trị HD sau CK]]-Table1[[#This Row],[Số tiền đã thu]]</f>
        <v>0</v>
      </c>
      <c r="S320" s="6">
        <f>IF(Table1[[#This Row],[Ngày hóa đơn]]&lt;&gt;"",Table1[[#This Row],[Ngày hóa đơn]],IF(Table1[[#This Row],[Ngày hạch toán]]&lt;&gt;"",Table1[[#This Row],[Ngày hạch toán]],""))</f>
        <v>46045</v>
      </c>
      <c r="T320" s="7"/>
      <c r="U320" s="6">
        <f>IF(Table1[[#This Row],[Ngày tính CN]]="","",S320+T320)</f>
        <v>46045</v>
      </c>
      <c r="V320" s="32">
        <f ca="1">IF(Table1[[#This Row],[Hạn thanh toán]]="","",IF((U320-NOW())&lt;0,0,(U320-NOW())))</f>
        <v>0</v>
      </c>
      <c r="W320" s="32"/>
      <c r="X320" s="32" t="str">
        <f t="shared" ca="1" si="21"/>
        <v/>
      </c>
      <c r="Y320" s="2" t="str">
        <f t="shared" si="22"/>
        <v>Đã thanh toán</v>
      </c>
      <c r="Z320" s="42">
        <f t="shared" si="23"/>
        <v>46045</v>
      </c>
      <c r="AA320" s="42">
        <f t="shared" si="24"/>
        <v>46077</v>
      </c>
      <c r="AD320" s="2" t="str">
        <f>VLOOKUP($A320,MA_KH!$A:$Q,MA_KH!O$1,0)</f>
        <v>MEGA</v>
      </c>
      <c r="AE320" s="2" t="str">
        <f>VLOOKUP($A320,MA_KH!$A:$Q,MA_KH!P$1,0)</f>
        <v>CÔNG TY TNHH MM MEGA MARKET (VIỆT NAM)</v>
      </c>
      <c r="AG320" s="2" t="str">
        <f>(Table1[[#This Row],[Số hóa đơn]])&amp;IF(OR(Table1[[#This Row],[Phân loại]]="Hàng trả",Table1[[#This Row],[Phân loại]]="Giảm công nợ"),-Table1[[#This Row],[Tổng giá trị]],Table1[[#This Row],[Tổng giá trị]])</f>
        <v>000052502683336</v>
      </c>
      <c r="AH320" s="6" t="e">
        <f>_xlfn.XLOOKUP(Table1[[#This Row],[Column1]],'Chi tiết tt Mega gửi'!P:P,'Chi tiết tt Mega gửi'!N:N)</f>
        <v>#N/A</v>
      </c>
    </row>
    <row r="321" spans="1:34" ht="25.5" customHeight="1" x14ac:dyDescent="0.2">
      <c r="A321" s="54" t="s">
        <v>16303</v>
      </c>
      <c r="B321" s="54" t="s">
        <v>102</v>
      </c>
      <c r="C321" s="55">
        <v>46038</v>
      </c>
      <c r="D321" s="54" t="s">
        <v>17029</v>
      </c>
      <c r="E321" s="55">
        <v>46045</v>
      </c>
      <c r="F321" s="54" t="s">
        <v>19051</v>
      </c>
      <c r="G321" s="54" t="s">
        <v>17030</v>
      </c>
      <c r="H321" s="56">
        <v>725000</v>
      </c>
      <c r="I321" s="63">
        <v>0</v>
      </c>
      <c r="J321" s="56">
        <v>58000</v>
      </c>
      <c r="K321" s="56">
        <v>783000</v>
      </c>
      <c r="L321" s="64" t="s">
        <v>17236</v>
      </c>
      <c r="M321" s="6">
        <v>46077</v>
      </c>
      <c r="O321" s="32">
        <f>IF(Table1[[#This Row],[Phân loại]]="Tồn đầu kỳ",Table1[[#This Row],[Tổng giá trị]],0)</f>
        <v>0</v>
      </c>
      <c r="P321" s="7">
        <f>IF(Table1[[#This Row],[Số còn phải thu ĐK]]&lt;&gt;0,0,IF(Table1[[#This Row],[Phân loại]]="Bán hàng",Table1[[#This Row],[Tổng giá trị]],-Table1[[#This Row],[Tổng giá trị]]))</f>
        <v>783000</v>
      </c>
      <c r="Q321" s="32">
        <f t="shared" si="20"/>
        <v>783000</v>
      </c>
      <c r="R321" s="7">
        <f>Table1[[#This Row],[Số còn phải thu ĐK]]+Table1[[#This Row],[Giá Trị HD sau CK]]-Table1[[#This Row],[Số tiền đã thu]]</f>
        <v>0</v>
      </c>
      <c r="S321" s="6">
        <f>IF(Table1[[#This Row],[Ngày hóa đơn]]&lt;&gt;"",Table1[[#This Row],[Ngày hóa đơn]],IF(Table1[[#This Row],[Ngày hạch toán]]&lt;&gt;"",Table1[[#This Row],[Ngày hạch toán]],""))</f>
        <v>46045</v>
      </c>
      <c r="T321" s="7"/>
      <c r="U321" s="6">
        <f>IF(Table1[[#This Row],[Ngày tính CN]]="","",S321+T321)</f>
        <v>46045</v>
      </c>
      <c r="V321" s="32">
        <f ca="1">IF(Table1[[#This Row],[Hạn thanh toán]]="","",IF((U321-NOW())&lt;0,0,(U321-NOW())))</f>
        <v>0</v>
      </c>
      <c r="W321" s="32"/>
      <c r="X321" s="32" t="str">
        <f t="shared" ca="1" si="21"/>
        <v/>
      </c>
      <c r="Y321" s="2" t="str">
        <f t="shared" si="22"/>
        <v>Đã thanh toán</v>
      </c>
      <c r="Z321" s="42">
        <f t="shared" si="23"/>
        <v>46045</v>
      </c>
      <c r="AA321" s="42">
        <f t="shared" si="24"/>
        <v>46077</v>
      </c>
      <c r="AD321" s="2" t="str">
        <f>VLOOKUP($A321,MA_KH!$A:$Q,MA_KH!O$1,0)</f>
        <v>MEGA</v>
      </c>
      <c r="AE321" s="2" t="str">
        <f>VLOOKUP($A321,MA_KH!$A:$Q,MA_KH!P$1,0)</f>
        <v>CÔNG TY TNHH MM MEGA MARKET (VIỆT NAM)</v>
      </c>
      <c r="AG321" s="2" t="str">
        <f>(Table1[[#This Row],[Số hóa đơn]])&amp;IF(OR(Table1[[#This Row],[Phân loại]]="Hàng trả",Table1[[#This Row],[Phân loại]]="Giảm công nợ"),-Table1[[#This Row],[Tổng giá trị]],Table1[[#This Row],[Tổng giá trị]])</f>
        <v>00005251783000</v>
      </c>
      <c r="AH321" s="6" t="e">
        <f>_xlfn.XLOOKUP(Table1[[#This Row],[Column1]],'Chi tiết tt Mega gửi'!P:P,'Chi tiết tt Mega gửi'!N:N)</f>
        <v>#N/A</v>
      </c>
    </row>
    <row r="322" spans="1:34" ht="25.5" customHeight="1" x14ac:dyDescent="0.2">
      <c r="A322" s="54" t="s">
        <v>16305</v>
      </c>
      <c r="B322" s="54" t="s">
        <v>7247</v>
      </c>
      <c r="C322" s="55">
        <v>46038</v>
      </c>
      <c r="D322" s="54" t="s">
        <v>17031</v>
      </c>
      <c r="E322" s="55">
        <v>46045</v>
      </c>
      <c r="F322" s="54" t="s">
        <v>19052</v>
      </c>
      <c r="G322" s="54" t="s">
        <v>17032</v>
      </c>
      <c r="H322" s="56">
        <v>3348180</v>
      </c>
      <c r="I322" s="63">
        <v>0</v>
      </c>
      <c r="J322" s="56">
        <v>267854</v>
      </c>
      <c r="K322" s="56">
        <v>3616034</v>
      </c>
      <c r="L322" s="64" t="s">
        <v>17236</v>
      </c>
      <c r="M322" s="6">
        <v>46077</v>
      </c>
      <c r="O322" s="32">
        <f>IF(Table1[[#This Row],[Phân loại]]="Tồn đầu kỳ",Table1[[#This Row],[Tổng giá trị]],0)</f>
        <v>0</v>
      </c>
      <c r="P322" s="7">
        <f>IF(Table1[[#This Row],[Số còn phải thu ĐK]]&lt;&gt;0,0,IF(Table1[[#This Row],[Phân loại]]="Bán hàng",Table1[[#This Row],[Tổng giá trị]],-Table1[[#This Row],[Tổng giá trị]]))</f>
        <v>3616034</v>
      </c>
      <c r="Q322" s="32">
        <f t="shared" si="20"/>
        <v>3616034</v>
      </c>
      <c r="R322" s="7">
        <f>Table1[[#This Row],[Số còn phải thu ĐK]]+Table1[[#This Row],[Giá Trị HD sau CK]]-Table1[[#This Row],[Số tiền đã thu]]</f>
        <v>0</v>
      </c>
      <c r="S322" s="6">
        <f>IF(Table1[[#This Row],[Ngày hóa đơn]]&lt;&gt;"",Table1[[#This Row],[Ngày hóa đơn]],IF(Table1[[#This Row],[Ngày hạch toán]]&lt;&gt;"",Table1[[#This Row],[Ngày hạch toán]],""))</f>
        <v>46045</v>
      </c>
      <c r="T322" s="7"/>
      <c r="U322" s="6">
        <f>IF(Table1[[#This Row],[Ngày tính CN]]="","",S322+T322)</f>
        <v>46045</v>
      </c>
      <c r="V322" s="32">
        <f ca="1">IF(Table1[[#This Row],[Hạn thanh toán]]="","",IF((U322-NOW())&lt;0,0,(U322-NOW())))</f>
        <v>0</v>
      </c>
      <c r="W322" s="32"/>
      <c r="X322" s="32" t="str">
        <f t="shared" ca="1" si="21"/>
        <v/>
      </c>
      <c r="Y322" s="2" t="str">
        <f t="shared" si="22"/>
        <v>Đã thanh toán</v>
      </c>
      <c r="Z322" s="42">
        <f t="shared" si="23"/>
        <v>46045</v>
      </c>
      <c r="AA322" s="42">
        <f t="shared" si="24"/>
        <v>46077</v>
      </c>
      <c r="AD322" s="2" t="str">
        <f>VLOOKUP($A322,MA_KH!$A:$Q,MA_KH!O$1,0)</f>
        <v>MEGA</v>
      </c>
      <c r="AE322" s="2" t="str">
        <f>VLOOKUP($A322,MA_KH!$A:$Q,MA_KH!P$1,0)</f>
        <v>CÔNG TY TNHH MM MEGA MARKET (VIỆT NAM)</v>
      </c>
      <c r="AG322" s="2" t="str">
        <f>(Table1[[#This Row],[Số hóa đơn]])&amp;IF(OR(Table1[[#This Row],[Phân loại]]="Hàng trả",Table1[[#This Row],[Phân loại]]="Giảm công nợ"),-Table1[[#This Row],[Tổng giá trị]],Table1[[#This Row],[Tổng giá trị]])</f>
        <v>000052523616034</v>
      </c>
      <c r="AH322" s="6" t="e">
        <f>_xlfn.XLOOKUP(Table1[[#This Row],[Column1]],'Chi tiết tt Mega gửi'!P:P,'Chi tiết tt Mega gửi'!N:N)</f>
        <v>#N/A</v>
      </c>
    </row>
    <row r="323" spans="1:34" ht="25.5" customHeight="1" x14ac:dyDescent="0.2">
      <c r="A323" s="54" t="s">
        <v>16305</v>
      </c>
      <c r="B323" s="54" t="s">
        <v>7247</v>
      </c>
      <c r="C323" s="55">
        <v>46038</v>
      </c>
      <c r="D323" s="54" t="s">
        <v>17033</v>
      </c>
      <c r="E323" s="55">
        <v>46046</v>
      </c>
      <c r="F323" s="54" t="s">
        <v>19053</v>
      </c>
      <c r="G323" s="54" t="s">
        <v>17035</v>
      </c>
      <c r="H323" s="56">
        <v>36393664</v>
      </c>
      <c r="I323" s="63">
        <v>0</v>
      </c>
      <c r="J323" s="56">
        <v>2911493</v>
      </c>
      <c r="K323" s="56">
        <v>39305157</v>
      </c>
      <c r="L323" s="64" t="s">
        <v>17236</v>
      </c>
      <c r="M323" s="6">
        <v>46077</v>
      </c>
      <c r="O323" s="32">
        <f>IF(Table1[[#This Row],[Phân loại]]="Tồn đầu kỳ",Table1[[#This Row],[Tổng giá trị]],0)</f>
        <v>0</v>
      </c>
      <c r="P323" s="7">
        <f>IF(Table1[[#This Row],[Số còn phải thu ĐK]]&lt;&gt;0,0,IF(Table1[[#This Row],[Phân loại]]="Bán hàng",Table1[[#This Row],[Tổng giá trị]],-Table1[[#This Row],[Tổng giá trị]]))</f>
        <v>39305157</v>
      </c>
      <c r="Q323" s="32">
        <f t="shared" si="20"/>
        <v>39305157</v>
      </c>
      <c r="R323" s="7">
        <f>Table1[[#This Row],[Số còn phải thu ĐK]]+Table1[[#This Row],[Giá Trị HD sau CK]]-Table1[[#This Row],[Số tiền đã thu]]</f>
        <v>0</v>
      </c>
      <c r="S323" s="6">
        <f>IF(Table1[[#This Row],[Ngày hóa đơn]]&lt;&gt;"",Table1[[#This Row],[Ngày hóa đơn]],IF(Table1[[#This Row],[Ngày hạch toán]]&lt;&gt;"",Table1[[#This Row],[Ngày hạch toán]],""))</f>
        <v>46046</v>
      </c>
      <c r="T323" s="7"/>
      <c r="U323" s="6">
        <f>IF(Table1[[#This Row],[Ngày tính CN]]="","",S323+T323)</f>
        <v>46046</v>
      </c>
      <c r="V323" s="32">
        <f ca="1">IF(Table1[[#This Row],[Hạn thanh toán]]="","",IF((U323-NOW())&lt;0,0,(U323-NOW())))</f>
        <v>0</v>
      </c>
      <c r="W323" s="32"/>
      <c r="X323" s="32" t="str">
        <f t="shared" ca="1" si="21"/>
        <v/>
      </c>
      <c r="Y323" s="2" t="str">
        <f t="shared" si="22"/>
        <v>Đã thanh toán</v>
      </c>
      <c r="Z323" s="42">
        <f t="shared" si="23"/>
        <v>46046</v>
      </c>
      <c r="AA323" s="42">
        <f t="shared" si="24"/>
        <v>46077</v>
      </c>
      <c r="AD323" s="2" t="str">
        <f>VLOOKUP($A323,MA_KH!$A:$Q,MA_KH!O$1,0)</f>
        <v>MEGA</v>
      </c>
      <c r="AE323" s="2" t="str">
        <f>VLOOKUP($A323,MA_KH!$A:$Q,MA_KH!P$1,0)</f>
        <v>CÔNG TY TNHH MM MEGA MARKET (VIỆT NAM)</v>
      </c>
      <c r="AG323" s="2" t="str">
        <f>(Table1[[#This Row],[Số hóa đơn]])&amp;IF(OR(Table1[[#This Row],[Phân loại]]="Hàng trả",Table1[[#This Row],[Phân loại]]="Giảm công nợ"),-Table1[[#This Row],[Tổng giá trị]],Table1[[#This Row],[Tổng giá trị]])</f>
        <v>0000529939305157</v>
      </c>
      <c r="AH323" s="6" t="e">
        <f>_xlfn.XLOOKUP(Table1[[#This Row],[Column1]],'Chi tiết tt Mega gửi'!P:P,'Chi tiết tt Mega gửi'!N:N)</f>
        <v>#N/A</v>
      </c>
    </row>
    <row r="324" spans="1:34" ht="25.5" customHeight="1" x14ac:dyDescent="0.2">
      <c r="A324" s="54" t="s">
        <v>16307</v>
      </c>
      <c r="B324" s="54" t="s">
        <v>202</v>
      </c>
      <c r="C324" s="55">
        <v>46041</v>
      </c>
      <c r="D324" s="54" t="s">
        <v>17036</v>
      </c>
      <c r="E324" s="55">
        <v>46044</v>
      </c>
      <c r="F324" s="54" t="s">
        <v>19054</v>
      </c>
      <c r="G324" s="54" t="s">
        <v>17037</v>
      </c>
      <c r="H324" s="56">
        <v>474325</v>
      </c>
      <c r="I324" s="63">
        <v>0</v>
      </c>
      <c r="J324" s="56">
        <v>37946</v>
      </c>
      <c r="K324" s="56">
        <v>512271</v>
      </c>
      <c r="L324" s="64" t="s">
        <v>17236</v>
      </c>
      <c r="M324" s="6">
        <v>46091</v>
      </c>
      <c r="O324" s="32">
        <f>IF(Table1[[#This Row],[Phân loại]]="Tồn đầu kỳ",Table1[[#This Row],[Tổng giá trị]],0)</f>
        <v>0</v>
      </c>
      <c r="P324" s="7">
        <f>IF(Table1[[#This Row],[Số còn phải thu ĐK]]&lt;&gt;0,0,IF(Table1[[#This Row],[Phân loại]]="Bán hàng",Table1[[#This Row],[Tổng giá trị]],-Table1[[#This Row],[Tổng giá trị]]))</f>
        <v>512271</v>
      </c>
      <c r="Q324" s="32">
        <f t="shared" ref="Q324:Q387" si="25">IF(M324&lt;&gt;"",IF(O324&lt;&gt;0,O324,P324),0)</f>
        <v>512271</v>
      </c>
      <c r="R324" s="7">
        <f>Table1[[#This Row],[Số còn phải thu ĐK]]+Table1[[#This Row],[Giá Trị HD sau CK]]-Table1[[#This Row],[Số tiền đã thu]]</f>
        <v>0</v>
      </c>
      <c r="S324" s="6">
        <f>IF(Table1[[#This Row],[Ngày hóa đơn]]&lt;&gt;"",Table1[[#This Row],[Ngày hóa đơn]],IF(Table1[[#This Row],[Ngày hạch toán]]&lt;&gt;"",Table1[[#This Row],[Ngày hạch toán]],""))</f>
        <v>46044</v>
      </c>
      <c r="T324" s="7"/>
      <c r="U324" s="6">
        <f>IF(Table1[[#This Row],[Ngày tính CN]]="","",S324+T324)</f>
        <v>46044</v>
      </c>
      <c r="V324" s="32">
        <f ca="1">IF(Table1[[#This Row],[Hạn thanh toán]]="","",IF((U324-NOW())&lt;0,0,(U324-NOW())))</f>
        <v>0</v>
      </c>
      <c r="W324" s="32"/>
      <c r="X324" s="32" t="str">
        <f t="shared" ref="X324:X387" ca="1" si="26">IF(OR(U324="",R324=0),"",IF((U324-NOW())&lt;0,-(U324-NOW()),0))</f>
        <v/>
      </c>
      <c r="Y324" s="2" t="str">
        <f t="shared" ref="Y324:Y387" si="27">IF(R324=0,"Đã thanh toán",IF(X324="","",IF(X324&lt;=0,"Chưa đến hạn thanh toán",IF(X324&lt;=30,"Nợ quá hạn 30 ngày",IF(X324&lt;=60,"Nợ quá hạn từ 30 ngày đến 60 ngày",IF(X324&lt;=90,"Nợ quá hạn từ 60 ngày đến 90 ngày",IF(X324&lt;=120,"Nợ quá hạn từ 90 ngày đến 120 ngày","Nợ quá hạn hơn 120 ngày có khả năng mất thanh toán")))))))</f>
        <v>Đã thanh toán</v>
      </c>
      <c r="Z324" s="42">
        <f t="shared" ref="Z324:Z387" si="28">IF(S324="","",S324)</f>
        <v>46044</v>
      </c>
      <c r="AA324" s="42">
        <f t="shared" ref="AA324:AA387" si="29">IF(M324="","",M324)</f>
        <v>46091</v>
      </c>
      <c r="AD324" s="2" t="str">
        <f>VLOOKUP($A324,MA_KH!$A:$Q,MA_KH!O$1,0)</f>
        <v>MEGA</v>
      </c>
      <c r="AE324" s="2" t="str">
        <f>VLOOKUP($A324,MA_KH!$A:$Q,MA_KH!P$1,0)</f>
        <v>CÔNG TY TNHH MM MEGA MARKET (VIỆT NAM)</v>
      </c>
      <c r="AG324" s="2" t="str">
        <f>(Table1[[#This Row],[Số hóa đơn]])&amp;IF(OR(Table1[[#This Row],[Phân loại]]="Hàng trả",Table1[[#This Row],[Phân loại]]="Giảm công nợ"),-Table1[[#This Row],[Tổng giá trị]],Table1[[#This Row],[Tổng giá trị]])</f>
        <v>00005160512271</v>
      </c>
      <c r="AH324" s="6" t="e">
        <f>_xlfn.XLOOKUP(Table1[[#This Row],[Column1]],'Chi tiết tt Mega gửi'!P:P,'Chi tiết tt Mega gửi'!N:N)</f>
        <v>#N/A</v>
      </c>
    </row>
    <row r="325" spans="1:34" ht="25.5" customHeight="1" x14ac:dyDescent="0.2">
      <c r="A325" s="54" t="s">
        <v>16307</v>
      </c>
      <c r="B325" s="54" t="s">
        <v>202</v>
      </c>
      <c r="C325" s="55">
        <v>46041</v>
      </c>
      <c r="D325" s="54" t="s">
        <v>17038</v>
      </c>
      <c r="E325" s="55">
        <v>46044</v>
      </c>
      <c r="F325" s="54" t="s">
        <v>19055</v>
      </c>
      <c r="G325" s="54" t="s">
        <v>17039</v>
      </c>
      <c r="H325" s="56">
        <v>501830</v>
      </c>
      <c r="I325" s="63">
        <v>0</v>
      </c>
      <c r="J325" s="56">
        <v>40146</v>
      </c>
      <c r="K325" s="56">
        <v>541976</v>
      </c>
      <c r="L325" s="64" t="s">
        <v>17236</v>
      </c>
      <c r="M325" s="6">
        <v>46091</v>
      </c>
      <c r="O325" s="32">
        <f>IF(Table1[[#This Row],[Phân loại]]="Tồn đầu kỳ",Table1[[#This Row],[Tổng giá trị]],0)</f>
        <v>0</v>
      </c>
      <c r="P325" s="7">
        <f>IF(Table1[[#This Row],[Số còn phải thu ĐK]]&lt;&gt;0,0,IF(Table1[[#This Row],[Phân loại]]="Bán hàng",Table1[[#This Row],[Tổng giá trị]],-Table1[[#This Row],[Tổng giá trị]]))</f>
        <v>541976</v>
      </c>
      <c r="Q325" s="32">
        <f t="shared" si="25"/>
        <v>541976</v>
      </c>
      <c r="R325" s="7">
        <f>Table1[[#This Row],[Số còn phải thu ĐK]]+Table1[[#This Row],[Giá Trị HD sau CK]]-Table1[[#This Row],[Số tiền đã thu]]</f>
        <v>0</v>
      </c>
      <c r="S325" s="6">
        <f>IF(Table1[[#This Row],[Ngày hóa đơn]]&lt;&gt;"",Table1[[#This Row],[Ngày hóa đơn]],IF(Table1[[#This Row],[Ngày hạch toán]]&lt;&gt;"",Table1[[#This Row],[Ngày hạch toán]],""))</f>
        <v>46044</v>
      </c>
      <c r="T325" s="7"/>
      <c r="U325" s="6">
        <f>IF(Table1[[#This Row],[Ngày tính CN]]="","",S325+T325)</f>
        <v>46044</v>
      </c>
      <c r="V325" s="32">
        <f ca="1">IF(Table1[[#This Row],[Hạn thanh toán]]="","",IF((U325-NOW())&lt;0,0,(U325-NOW())))</f>
        <v>0</v>
      </c>
      <c r="W325" s="32"/>
      <c r="X325" s="32" t="str">
        <f t="shared" ca="1" si="26"/>
        <v/>
      </c>
      <c r="Y325" s="2" t="str">
        <f t="shared" si="27"/>
        <v>Đã thanh toán</v>
      </c>
      <c r="Z325" s="42">
        <f t="shared" si="28"/>
        <v>46044</v>
      </c>
      <c r="AA325" s="42">
        <f t="shared" si="29"/>
        <v>46091</v>
      </c>
      <c r="AD325" s="2" t="str">
        <f>VLOOKUP($A325,MA_KH!$A:$Q,MA_KH!O$1,0)</f>
        <v>MEGA</v>
      </c>
      <c r="AE325" s="2" t="str">
        <f>VLOOKUP($A325,MA_KH!$A:$Q,MA_KH!P$1,0)</f>
        <v>CÔNG TY TNHH MM MEGA MARKET (VIỆT NAM)</v>
      </c>
      <c r="AG325" s="2" t="str">
        <f>(Table1[[#This Row],[Số hóa đơn]])&amp;IF(OR(Table1[[#This Row],[Phân loại]]="Hàng trả",Table1[[#This Row],[Phân loại]]="Giảm công nợ"),-Table1[[#This Row],[Tổng giá trị]],Table1[[#This Row],[Tổng giá trị]])</f>
        <v>00005161541976</v>
      </c>
      <c r="AH325" s="6" t="e">
        <f>_xlfn.XLOOKUP(Table1[[#This Row],[Column1]],'Chi tiết tt Mega gửi'!P:P,'Chi tiết tt Mega gửi'!N:N)</f>
        <v>#N/A</v>
      </c>
    </row>
    <row r="326" spans="1:34" ht="25.5" customHeight="1" x14ac:dyDescent="0.2">
      <c r="A326" s="54" t="s">
        <v>16293</v>
      </c>
      <c r="B326" s="54" t="s">
        <v>386</v>
      </c>
      <c r="C326" s="55">
        <v>46041</v>
      </c>
      <c r="D326" s="54" t="s">
        <v>17040</v>
      </c>
      <c r="E326" s="55">
        <v>46044</v>
      </c>
      <c r="F326" s="54" t="s">
        <v>19056</v>
      </c>
      <c r="G326" s="54" t="s">
        <v>17041</v>
      </c>
      <c r="H326" s="56">
        <v>2893620</v>
      </c>
      <c r="I326" s="63">
        <v>0</v>
      </c>
      <c r="J326" s="56">
        <v>231490</v>
      </c>
      <c r="K326" s="56">
        <v>3125110</v>
      </c>
      <c r="L326" s="64" t="s">
        <v>17236</v>
      </c>
      <c r="M326" s="6">
        <v>46091</v>
      </c>
      <c r="O326" s="32">
        <f>IF(Table1[[#This Row],[Phân loại]]="Tồn đầu kỳ",Table1[[#This Row],[Tổng giá trị]],0)</f>
        <v>0</v>
      </c>
      <c r="P326" s="7">
        <f>IF(Table1[[#This Row],[Số còn phải thu ĐK]]&lt;&gt;0,0,IF(Table1[[#This Row],[Phân loại]]="Bán hàng",Table1[[#This Row],[Tổng giá trị]],-Table1[[#This Row],[Tổng giá trị]]))</f>
        <v>3125110</v>
      </c>
      <c r="Q326" s="32">
        <f t="shared" si="25"/>
        <v>3125110</v>
      </c>
      <c r="R326" s="7">
        <f>Table1[[#This Row],[Số còn phải thu ĐK]]+Table1[[#This Row],[Giá Trị HD sau CK]]-Table1[[#This Row],[Số tiền đã thu]]</f>
        <v>0</v>
      </c>
      <c r="S326" s="6">
        <f>IF(Table1[[#This Row],[Ngày hóa đơn]]&lt;&gt;"",Table1[[#This Row],[Ngày hóa đơn]],IF(Table1[[#This Row],[Ngày hạch toán]]&lt;&gt;"",Table1[[#This Row],[Ngày hạch toán]],""))</f>
        <v>46044</v>
      </c>
      <c r="T326" s="7"/>
      <c r="U326" s="6">
        <f>IF(Table1[[#This Row],[Ngày tính CN]]="","",S326+T326)</f>
        <v>46044</v>
      </c>
      <c r="V326" s="32">
        <f ca="1">IF(Table1[[#This Row],[Hạn thanh toán]]="","",IF((U326-NOW())&lt;0,0,(U326-NOW())))</f>
        <v>0</v>
      </c>
      <c r="W326" s="32"/>
      <c r="X326" s="32" t="str">
        <f t="shared" ca="1" si="26"/>
        <v/>
      </c>
      <c r="Y326" s="2" t="str">
        <f t="shared" si="27"/>
        <v>Đã thanh toán</v>
      </c>
      <c r="Z326" s="42">
        <f t="shared" si="28"/>
        <v>46044</v>
      </c>
      <c r="AA326" s="42">
        <f t="shared" si="29"/>
        <v>46091</v>
      </c>
      <c r="AD326" s="2" t="str">
        <f>VLOOKUP($A326,MA_KH!$A:$Q,MA_KH!O$1,0)</f>
        <v>MEGA</v>
      </c>
      <c r="AE326" s="2" t="str">
        <f>VLOOKUP($A326,MA_KH!$A:$Q,MA_KH!P$1,0)</f>
        <v>CÔNG TY TNHH MM MEGA MARKET (VIỆT NAM)</v>
      </c>
      <c r="AG326" s="2" t="str">
        <f>(Table1[[#This Row],[Số hóa đơn]])&amp;IF(OR(Table1[[#This Row],[Phân loại]]="Hàng trả",Table1[[#This Row],[Phân loại]]="Giảm công nợ"),-Table1[[#This Row],[Tổng giá trị]],Table1[[#This Row],[Tổng giá trị]])</f>
        <v>000051623125110</v>
      </c>
      <c r="AH326" s="6" t="e">
        <f>_xlfn.XLOOKUP(Table1[[#This Row],[Column1]],'Chi tiết tt Mega gửi'!P:P,'Chi tiết tt Mega gửi'!N:N)</f>
        <v>#N/A</v>
      </c>
    </row>
    <row r="327" spans="1:34" ht="25.5" customHeight="1" x14ac:dyDescent="0.2">
      <c r="A327" s="54" t="s">
        <v>16295</v>
      </c>
      <c r="B327" s="54" t="s">
        <v>198</v>
      </c>
      <c r="C327" s="55">
        <v>46041</v>
      </c>
      <c r="D327" s="54" t="s">
        <v>17042</v>
      </c>
      <c r="E327" s="55">
        <v>46044</v>
      </c>
      <c r="F327" s="54" t="s">
        <v>19057</v>
      </c>
      <c r="G327" s="54" t="s">
        <v>17043</v>
      </c>
      <c r="H327" s="56">
        <v>474325</v>
      </c>
      <c r="I327" s="63">
        <v>0</v>
      </c>
      <c r="J327" s="56">
        <v>37946</v>
      </c>
      <c r="K327" s="56">
        <v>512271</v>
      </c>
      <c r="L327" s="64" t="s">
        <v>17236</v>
      </c>
      <c r="M327" s="6">
        <v>46091</v>
      </c>
      <c r="O327" s="32">
        <f>IF(Table1[[#This Row],[Phân loại]]="Tồn đầu kỳ",Table1[[#This Row],[Tổng giá trị]],0)</f>
        <v>0</v>
      </c>
      <c r="P327" s="7">
        <f>IF(Table1[[#This Row],[Số còn phải thu ĐK]]&lt;&gt;0,0,IF(Table1[[#This Row],[Phân loại]]="Bán hàng",Table1[[#This Row],[Tổng giá trị]],-Table1[[#This Row],[Tổng giá trị]]))</f>
        <v>512271</v>
      </c>
      <c r="Q327" s="32">
        <f t="shared" si="25"/>
        <v>512271</v>
      </c>
      <c r="R327" s="7">
        <f>Table1[[#This Row],[Số còn phải thu ĐK]]+Table1[[#This Row],[Giá Trị HD sau CK]]-Table1[[#This Row],[Số tiền đã thu]]</f>
        <v>0</v>
      </c>
      <c r="S327" s="6">
        <f>IF(Table1[[#This Row],[Ngày hóa đơn]]&lt;&gt;"",Table1[[#This Row],[Ngày hóa đơn]],IF(Table1[[#This Row],[Ngày hạch toán]]&lt;&gt;"",Table1[[#This Row],[Ngày hạch toán]],""))</f>
        <v>46044</v>
      </c>
      <c r="T327" s="7"/>
      <c r="U327" s="6">
        <f>IF(Table1[[#This Row],[Ngày tính CN]]="","",S327+T327)</f>
        <v>46044</v>
      </c>
      <c r="V327" s="32">
        <f ca="1">IF(Table1[[#This Row],[Hạn thanh toán]]="","",IF((U327-NOW())&lt;0,0,(U327-NOW())))</f>
        <v>0</v>
      </c>
      <c r="W327" s="32"/>
      <c r="X327" s="32" t="str">
        <f t="shared" ca="1" si="26"/>
        <v/>
      </c>
      <c r="Y327" s="2" t="str">
        <f t="shared" si="27"/>
        <v>Đã thanh toán</v>
      </c>
      <c r="Z327" s="42">
        <f t="shared" si="28"/>
        <v>46044</v>
      </c>
      <c r="AA327" s="42">
        <f t="shared" si="29"/>
        <v>46091</v>
      </c>
      <c r="AD327" s="2" t="str">
        <f>VLOOKUP($A327,MA_KH!$A:$Q,MA_KH!O$1,0)</f>
        <v>MEGA</v>
      </c>
      <c r="AE327" s="2" t="str">
        <f>VLOOKUP($A327,MA_KH!$A:$Q,MA_KH!P$1,0)</f>
        <v>CÔNG TY TNHH MM MEGA MARKET (VIỆT NAM)</v>
      </c>
      <c r="AG327" s="2" t="str">
        <f>(Table1[[#This Row],[Số hóa đơn]])&amp;IF(OR(Table1[[#This Row],[Phân loại]]="Hàng trả",Table1[[#This Row],[Phân loại]]="Giảm công nợ"),-Table1[[#This Row],[Tổng giá trị]],Table1[[#This Row],[Tổng giá trị]])</f>
        <v>00005163512271</v>
      </c>
      <c r="AH327" s="6" t="e">
        <f>_xlfn.XLOOKUP(Table1[[#This Row],[Column1]],'Chi tiết tt Mega gửi'!P:P,'Chi tiết tt Mega gửi'!N:N)</f>
        <v>#N/A</v>
      </c>
    </row>
    <row r="328" spans="1:34" ht="25.5" customHeight="1" x14ac:dyDescent="0.2">
      <c r="A328" s="54" t="s">
        <v>16295</v>
      </c>
      <c r="B328" s="54" t="s">
        <v>198</v>
      </c>
      <c r="C328" s="55">
        <v>46041</v>
      </c>
      <c r="D328" s="54" t="s">
        <v>17044</v>
      </c>
      <c r="E328" s="55">
        <v>46044</v>
      </c>
      <c r="F328" s="54" t="s">
        <v>19058</v>
      </c>
      <c r="G328" s="54" t="s">
        <v>17045</v>
      </c>
      <c r="H328" s="56">
        <v>3462885</v>
      </c>
      <c r="I328" s="63">
        <v>0</v>
      </c>
      <c r="J328" s="56">
        <v>277031</v>
      </c>
      <c r="K328" s="56">
        <v>3739916</v>
      </c>
      <c r="L328" s="64" t="s">
        <v>17236</v>
      </c>
      <c r="M328" s="6">
        <v>46091</v>
      </c>
      <c r="O328" s="32">
        <f>IF(Table1[[#This Row],[Phân loại]]="Tồn đầu kỳ",Table1[[#This Row],[Tổng giá trị]],0)</f>
        <v>0</v>
      </c>
      <c r="P328" s="7">
        <f>IF(Table1[[#This Row],[Số còn phải thu ĐK]]&lt;&gt;0,0,IF(Table1[[#This Row],[Phân loại]]="Bán hàng",Table1[[#This Row],[Tổng giá trị]],-Table1[[#This Row],[Tổng giá trị]]))</f>
        <v>3739916</v>
      </c>
      <c r="Q328" s="32">
        <f t="shared" si="25"/>
        <v>3739916</v>
      </c>
      <c r="R328" s="7">
        <f>Table1[[#This Row],[Số còn phải thu ĐK]]+Table1[[#This Row],[Giá Trị HD sau CK]]-Table1[[#This Row],[Số tiền đã thu]]</f>
        <v>0</v>
      </c>
      <c r="S328" s="6">
        <f>IF(Table1[[#This Row],[Ngày hóa đơn]]&lt;&gt;"",Table1[[#This Row],[Ngày hóa đơn]],IF(Table1[[#This Row],[Ngày hạch toán]]&lt;&gt;"",Table1[[#This Row],[Ngày hạch toán]],""))</f>
        <v>46044</v>
      </c>
      <c r="T328" s="7"/>
      <c r="U328" s="6">
        <f>IF(Table1[[#This Row],[Ngày tính CN]]="","",S328+T328)</f>
        <v>46044</v>
      </c>
      <c r="V328" s="32">
        <f ca="1">IF(Table1[[#This Row],[Hạn thanh toán]]="","",IF((U328-NOW())&lt;0,0,(U328-NOW())))</f>
        <v>0</v>
      </c>
      <c r="W328" s="32"/>
      <c r="X328" s="32" t="str">
        <f t="shared" ca="1" si="26"/>
        <v/>
      </c>
      <c r="Y328" s="2" t="str">
        <f t="shared" si="27"/>
        <v>Đã thanh toán</v>
      </c>
      <c r="Z328" s="42">
        <f t="shared" si="28"/>
        <v>46044</v>
      </c>
      <c r="AA328" s="42">
        <f t="shared" si="29"/>
        <v>46091</v>
      </c>
      <c r="AD328" s="2" t="str">
        <f>VLOOKUP($A328,MA_KH!$A:$Q,MA_KH!O$1,0)</f>
        <v>MEGA</v>
      </c>
      <c r="AE328" s="2" t="str">
        <f>VLOOKUP($A328,MA_KH!$A:$Q,MA_KH!P$1,0)</f>
        <v>CÔNG TY TNHH MM MEGA MARKET (VIỆT NAM)</v>
      </c>
      <c r="AG328" s="2" t="str">
        <f>(Table1[[#This Row],[Số hóa đơn]])&amp;IF(OR(Table1[[#This Row],[Phân loại]]="Hàng trả",Table1[[#This Row],[Phân loại]]="Giảm công nợ"),-Table1[[#This Row],[Tổng giá trị]],Table1[[#This Row],[Tổng giá trị]])</f>
        <v>000051643739916</v>
      </c>
      <c r="AH328" s="6" t="e">
        <f>_xlfn.XLOOKUP(Table1[[#This Row],[Column1]],'Chi tiết tt Mega gửi'!P:P,'Chi tiết tt Mega gửi'!N:N)</f>
        <v>#N/A</v>
      </c>
    </row>
    <row r="329" spans="1:34" ht="25.5" customHeight="1" x14ac:dyDescent="0.2">
      <c r="A329" s="54" t="s">
        <v>16308</v>
      </c>
      <c r="B329" s="54" t="s">
        <v>194</v>
      </c>
      <c r="C329" s="55">
        <v>46041</v>
      </c>
      <c r="D329" s="54" t="s">
        <v>17046</v>
      </c>
      <c r="E329" s="55">
        <v>46044</v>
      </c>
      <c r="F329" s="54" t="s">
        <v>19059</v>
      </c>
      <c r="G329" s="54" t="s">
        <v>17047</v>
      </c>
      <c r="H329" s="56">
        <v>1928880</v>
      </c>
      <c r="I329" s="63">
        <v>0</v>
      </c>
      <c r="J329" s="56">
        <v>154310</v>
      </c>
      <c r="K329" s="56">
        <v>2083190</v>
      </c>
      <c r="L329" s="64" t="s">
        <v>17236</v>
      </c>
      <c r="M329" s="6">
        <v>46077</v>
      </c>
      <c r="O329" s="32">
        <f>IF(Table1[[#This Row],[Phân loại]]="Tồn đầu kỳ",Table1[[#This Row],[Tổng giá trị]],0)</f>
        <v>0</v>
      </c>
      <c r="P329" s="7">
        <f>IF(Table1[[#This Row],[Số còn phải thu ĐK]]&lt;&gt;0,0,IF(Table1[[#This Row],[Phân loại]]="Bán hàng",Table1[[#This Row],[Tổng giá trị]],-Table1[[#This Row],[Tổng giá trị]]))</f>
        <v>2083190</v>
      </c>
      <c r="Q329" s="32">
        <f t="shared" si="25"/>
        <v>2083190</v>
      </c>
      <c r="R329" s="7">
        <f>Table1[[#This Row],[Số còn phải thu ĐK]]+Table1[[#This Row],[Giá Trị HD sau CK]]-Table1[[#This Row],[Số tiền đã thu]]</f>
        <v>0</v>
      </c>
      <c r="S329" s="6">
        <f>IF(Table1[[#This Row],[Ngày hóa đơn]]&lt;&gt;"",Table1[[#This Row],[Ngày hóa đơn]],IF(Table1[[#This Row],[Ngày hạch toán]]&lt;&gt;"",Table1[[#This Row],[Ngày hạch toán]],""))</f>
        <v>46044</v>
      </c>
      <c r="T329" s="7"/>
      <c r="U329" s="6">
        <f>IF(Table1[[#This Row],[Ngày tính CN]]="","",S329+T329)</f>
        <v>46044</v>
      </c>
      <c r="V329" s="32">
        <f ca="1">IF(Table1[[#This Row],[Hạn thanh toán]]="","",IF((U329-NOW())&lt;0,0,(U329-NOW())))</f>
        <v>0</v>
      </c>
      <c r="W329" s="32"/>
      <c r="X329" s="32" t="str">
        <f t="shared" ca="1" si="26"/>
        <v/>
      </c>
      <c r="Y329" s="2" t="str">
        <f t="shared" si="27"/>
        <v>Đã thanh toán</v>
      </c>
      <c r="Z329" s="42">
        <f t="shared" si="28"/>
        <v>46044</v>
      </c>
      <c r="AA329" s="42">
        <f t="shared" si="29"/>
        <v>46077</v>
      </c>
      <c r="AD329" s="2" t="str">
        <f>VLOOKUP($A329,MA_KH!$A:$Q,MA_KH!O$1,0)</f>
        <v>MEGA</v>
      </c>
      <c r="AE329" s="2" t="str">
        <f>VLOOKUP($A329,MA_KH!$A:$Q,MA_KH!P$1,0)</f>
        <v>CÔNG TY TNHH MM MEGA MARKET (VIỆT NAM)</v>
      </c>
      <c r="AG329" s="2" t="str">
        <f>(Table1[[#This Row],[Số hóa đơn]])&amp;IF(OR(Table1[[#This Row],[Phân loại]]="Hàng trả",Table1[[#This Row],[Phân loại]]="Giảm công nợ"),-Table1[[#This Row],[Tổng giá trị]],Table1[[#This Row],[Tổng giá trị]])</f>
        <v>000051652083190</v>
      </c>
      <c r="AH329" s="6" t="e">
        <f>_xlfn.XLOOKUP(Table1[[#This Row],[Column1]],'Chi tiết tt Mega gửi'!P:P,'Chi tiết tt Mega gửi'!N:N)</f>
        <v>#N/A</v>
      </c>
    </row>
    <row r="330" spans="1:34" ht="25.5" customHeight="1" x14ac:dyDescent="0.2">
      <c r="A330" s="54" t="s">
        <v>16288</v>
      </c>
      <c r="B330" s="54" t="s">
        <v>294</v>
      </c>
      <c r="C330" s="55">
        <v>46041</v>
      </c>
      <c r="D330" s="54" t="s">
        <v>17048</v>
      </c>
      <c r="E330" s="55">
        <v>46044</v>
      </c>
      <c r="F330" s="54" t="s">
        <v>19060</v>
      </c>
      <c r="G330" s="54" t="s">
        <v>17049</v>
      </c>
      <c r="H330" s="56">
        <v>4397770</v>
      </c>
      <c r="I330" s="63">
        <v>0</v>
      </c>
      <c r="J330" s="56">
        <v>351822</v>
      </c>
      <c r="K330" s="56">
        <v>4749592</v>
      </c>
      <c r="L330" s="64" t="s">
        <v>17236</v>
      </c>
      <c r="M330" s="6">
        <v>46091</v>
      </c>
      <c r="O330" s="32">
        <f>IF(Table1[[#This Row],[Phân loại]]="Tồn đầu kỳ",Table1[[#This Row],[Tổng giá trị]],0)</f>
        <v>0</v>
      </c>
      <c r="P330" s="7">
        <f>IF(Table1[[#This Row],[Số còn phải thu ĐK]]&lt;&gt;0,0,IF(Table1[[#This Row],[Phân loại]]="Bán hàng",Table1[[#This Row],[Tổng giá trị]],-Table1[[#This Row],[Tổng giá trị]]))</f>
        <v>4749592</v>
      </c>
      <c r="Q330" s="32">
        <f t="shared" si="25"/>
        <v>4749592</v>
      </c>
      <c r="R330" s="7">
        <f>Table1[[#This Row],[Số còn phải thu ĐK]]+Table1[[#This Row],[Giá Trị HD sau CK]]-Table1[[#This Row],[Số tiền đã thu]]</f>
        <v>0</v>
      </c>
      <c r="S330" s="6">
        <f>IF(Table1[[#This Row],[Ngày hóa đơn]]&lt;&gt;"",Table1[[#This Row],[Ngày hóa đơn]],IF(Table1[[#This Row],[Ngày hạch toán]]&lt;&gt;"",Table1[[#This Row],[Ngày hạch toán]],""))</f>
        <v>46044</v>
      </c>
      <c r="T330" s="7"/>
      <c r="U330" s="6">
        <f>IF(Table1[[#This Row],[Ngày tính CN]]="","",S330+T330)</f>
        <v>46044</v>
      </c>
      <c r="V330" s="32">
        <f ca="1">IF(Table1[[#This Row],[Hạn thanh toán]]="","",IF((U330-NOW())&lt;0,0,(U330-NOW())))</f>
        <v>0</v>
      </c>
      <c r="W330" s="32"/>
      <c r="X330" s="32" t="str">
        <f t="shared" ca="1" si="26"/>
        <v/>
      </c>
      <c r="Y330" s="2" t="str">
        <f t="shared" si="27"/>
        <v>Đã thanh toán</v>
      </c>
      <c r="Z330" s="42">
        <f t="shared" si="28"/>
        <v>46044</v>
      </c>
      <c r="AA330" s="42">
        <f t="shared" si="29"/>
        <v>46091</v>
      </c>
      <c r="AD330" s="2" t="str">
        <f>VLOOKUP($A330,MA_KH!$A:$Q,MA_KH!O$1,0)</f>
        <v>MEGA</v>
      </c>
      <c r="AE330" s="2" t="str">
        <f>VLOOKUP($A330,MA_KH!$A:$Q,MA_KH!P$1,0)</f>
        <v>CÔNG TY TNHH MM MEGA MARKET (VIỆT NAM)</v>
      </c>
      <c r="AG330" s="2" t="str">
        <f>(Table1[[#This Row],[Số hóa đơn]])&amp;IF(OR(Table1[[#This Row],[Phân loại]]="Hàng trả",Table1[[#This Row],[Phân loại]]="Giảm công nợ"),-Table1[[#This Row],[Tổng giá trị]],Table1[[#This Row],[Tổng giá trị]])</f>
        <v>000051664749592</v>
      </c>
      <c r="AH330" s="6" t="e">
        <f>_xlfn.XLOOKUP(Table1[[#This Row],[Column1]],'Chi tiết tt Mega gửi'!P:P,'Chi tiết tt Mega gửi'!N:N)</f>
        <v>#N/A</v>
      </c>
    </row>
    <row r="331" spans="1:34" ht="25.5" customHeight="1" x14ac:dyDescent="0.2">
      <c r="A331" s="54" t="s">
        <v>16304</v>
      </c>
      <c r="B331" s="54" t="s">
        <v>7254</v>
      </c>
      <c r="C331" s="55">
        <v>46041</v>
      </c>
      <c r="D331" s="54" t="s">
        <v>17050</v>
      </c>
      <c r="E331" s="55">
        <v>46043</v>
      </c>
      <c r="F331" s="54" t="s">
        <v>19061</v>
      </c>
      <c r="G331" s="54" t="s">
        <v>17052</v>
      </c>
      <c r="H331" s="56">
        <v>1840000</v>
      </c>
      <c r="I331" s="63">
        <v>0</v>
      </c>
      <c r="J331" s="56">
        <v>147200</v>
      </c>
      <c r="K331" s="56">
        <v>1987200</v>
      </c>
      <c r="L331" s="64" t="s">
        <v>17236</v>
      </c>
      <c r="M331" s="6">
        <v>46077</v>
      </c>
      <c r="O331" s="32">
        <f>IF(Table1[[#This Row],[Phân loại]]="Tồn đầu kỳ",Table1[[#This Row],[Tổng giá trị]],0)</f>
        <v>0</v>
      </c>
      <c r="P331" s="7">
        <f>IF(Table1[[#This Row],[Số còn phải thu ĐK]]&lt;&gt;0,0,IF(Table1[[#This Row],[Phân loại]]="Bán hàng",Table1[[#This Row],[Tổng giá trị]],-Table1[[#This Row],[Tổng giá trị]]))</f>
        <v>1987200</v>
      </c>
      <c r="Q331" s="32">
        <f t="shared" si="25"/>
        <v>1987200</v>
      </c>
      <c r="R331" s="7">
        <f>Table1[[#This Row],[Số còn phải thu ĐK]]+Table1[[#This Row],[Giá Trị HD sau CK]]-Table1[[#This Row],[Số tiền đã thu]]</f>
        <v>0</v>
      </c>
      <c r="S331" s="6">
        <f>IF(Table1[[#This Row],[Ngày hóa đơn]]&lt;&gt;"",Table1[[#This Row],[Ngày hóa đơn]],IF(Table1[[#This Row],[Ngày hạch toán]]&lt;&gt;"",Table1[[#This Row],[Ngày hạch toán]],""))</f>
        <v>46043</v>
      </c>
      <c r="T331" s="7"/>
      <c r="U331" s="6">
        <f>IF(Table1[[#This Row],[Ngày tính CN]]="","",S331+T331)</f>
        <v>46043</v>
      </c>
      <c r="V331" s="32">
        <f ca="1">IF(Table1[[#This Row],[Hạn thanh toán]]="","",IF((U331-NOW())&lt;0,0,(U331-NOW())))</f>
        <v>0</v>
      </c>
      <c r="W331" s="32"/>
      <c r="X331" s="32" t="str">
        <f t="shared" ca="1" si="26"/>
        <v/>
      </c>
      <c r="Y331" s="2" t="str">
        <f t="shared" si="27"/>
        <v>Đã thanh toán</v>
      </c>
      <c r="Z331" s="42">
        <f t="shared" si="28"/>
        <v>46043</v>
      </c>
      <c r="AA331" s="42">
        <f t="shared" si="29"/>
        <v>46077</v>
      </c>
      <c r="AD331" s="2" t="str">
        <f>VLOOKUP($A331,MA_KH!$A:$Q,MA_KH!O$1,0)</f>
        <v>MEGA</v>
      </c>
      <c r="AE331" s="2" t="str">
        <f>VLOOKUP($A331,MA_KH!$A:$Q,MA_KH!P$1,0)</f>
        <v>CÔNG TY TNHH MM MEGA MARKET (VIỆT NAM)</v>
      </c>
      <c r="AG331" s="2" t="str">
        <f>(Table1[[#This Row],[Số hóa đơn]])&amp;IF(OR(Table1[[#This Row],[Phân loại]]="Hàng trả",Table1[[#This Row],[Phân loại]]="Giảm công nợ"),-Table1[[#This Row],[Tổng giá trị]],Table1[[#This Row],[Tổng giá trị]])</f>
        <v>000047941987200</v>
      </c>
      <c r="AH331" s="6" t="e">
        <f>_xlfn.XLOOKUP(Table1[[#This Row],[Column1]],'Chi tiết tt Mega gửi'!P:P,'Chi tiết tt Mega gửi'!N:N)</f>
        <v>#N/A</v>
      </c>
    </row>
    <row r="332" spans="1:34" ht="25.5" customHeight="1" x14ac:dyDescent="0.2">
      <c r="A332" s="54" t="s">
        <v>16294</v>
      </c>
      <c r="B332" s="54" t="s">
        <v>259</v>
      </c>
      <c r="C332" s="55">
        <v>46042</v>
      </c>
      <c r="D332" s="54" t="s">
        <v>17053</v>
      </c>
      <c r="E332" s="55">
        <v>46044</v>
      </c>
      <c r="F332" s="54" t="s">
        <v>19062</v>
      </c>
      <c r="G332" s="54" t="s">
        <v>17054</v>
      </c>
      <c r="H332" s="56">
        <v>4822200</v>
      </c>
      <c r="I332" s="63">
        <v>0</v>
      </c>
      <c r="J332" s="56">
        <v>385776</v>
      </c>
      <c r="K332" s="56">
        <v>5207976</v>
      </c>
      <c r="L332" s="64" t="s">
        <v>17236</v>
      </c>
      <c r="M332" s="6">
        <v>46077</v>
      </c>
      <c r="O332" s="32">
        <f>IF(Table1[[#This Row],[Phân loại]]="Tồn đầu kỳ",Table1[[#This Row],[Tổng giá trị]],0)</f>
        <v>0</v>
      </c>
      <c r="P332" s="7">
        <f>IF(Table1[[#This Row],[Số còn phải thu ĐK]]&lt;&gt;0,0,IF(Table1[[#This Row],[Phân loại]]="Bán hàng",Table1[[#This Row],[Tổng giá trị]],-Table1[[#This Row],[Tổng giá trị]]))</f>
        <v>5207976</v>
      </c>
      <c r="Q332" s="32">
        <f t="shared" si="25"/>
        <v>5207976</v>
      </c>
      <c r="R332" s="7">
        <f>Table1[[#This Row],[Số còn phải thu ĐK]]+Table1[[#This Row],[Giá Trị HD sau CK]]-Table1[[#This Row],[Số tiền đã thu]]</f>
        <v>0</v>
      </c>
      <c r="S332" s="6">
        <f>IF(Table1[[#This Row],[Ngày hóa đơn]]&lt;&gt;"",Table1[[#This Row],[Ngày hóa đơn]],IF(Table1[[#This Row],[Ngày hạch toán]]&lt;&gt;"",Table1[[#This Row],[Ngày hạch toán]],""))</f>
        <v>46044</v>
      </c>
      <c r="T332" s="7"/>
      <c r="U332" s="6">
        <f>IF(Table1[[#This Row],[Ngày tính CN]]="","",S332+T332)</f>
        <v>46044</v>
      </c>
      <c r="V332" s="32">
        <f ca="1">IF(Table1[[#This Row],[Hạn thanh toán]]="","",IF((U332-NOW())&lt;0,0,(U332-NOW())))</f>
        <v>0</v>
      </c>
      <c r="W332" s="32"/>
      <c r="X332" s="32" t="str">
        <f t="shared" ca="1" si="26"/>
        <v/>
      </c>
      <c r="Y332" s="2" t="str">
        <f t="shared" si="27"/>
        <v>Đã thanh toán</v>
      </c>
      <c r="Z332" s="42">
        <f t="shared" si="28"/>
        <v>46044</v>
      </c>
      <c r="AA332" s="42">
        <f t="shared" si="29"/>
        <v>46077</v>
      </c>
      <c r="AD332" s="2" t="str">
        <f>VLOOKUP($A332,MA_KH!$A:$Q,MA_KH!O$1,0)</f>
        <v>MEGA</v>
      </c>
      <c r="AE332" s="2" t="str">
        <f>VLOOKUP($A332,MA_KH!$A:$Q,MA_KH!P$1,0)</f>
        <v>CÔNG TY TNHH MM MEGA MARKET (VIỆT NAM)</v>
      </c>
      <c r="AG332" s="2" t="str">
        <f>(Table1[[#This Row],[Số hóa đơn]])&amp;IF(OR(Table1[[#This Row],[Phân loại]]="Hàng trả",Table1[[#This Row],[Phân loại]]="Giảm công nợ"),-Table1[[#This Row],[Tổng giá trị]],Table1[[#This Row],[Tổng giá trị]])</f>
        <v>000051675207976</v>
      </c>
      <c r="AH332" s="6" t="e">
        <f>_xlfn.XLOOKUP(Table1[[#This Row],[Column1]],'Chi tiết tt Mega gửi'!P:P,'Chi tiết tt Mega gửi'!N:N)</f>
        <v>#N/A</v>
      </c>
    </row>
    <row r="333" spans="1:34" ht="25.5" customHeight="1" x14ac:dyDescent="0.2">
      <c r="A333" s="54" t="s">
        <v>16292</v>
      </c>
      <c r="B333" s="54" t="s">
        <v>251</v>
      </c>
      <c r="C333" s="55">
        <v>46042</v>
      </c>
      <c r="D333" s="54" t="s">
        <v>17055</v>
      </c>
      <c r="E333" s="55">
        <v>46044</v>
      </c>
      <c r="F333" s="54" t="s">
        <v>19063</v>
      </c>
      <c r="G333" s="54" t="s">
        <v>17056</v>
      </c>
      <c r="H333" s="56">
        <v>725000</v>
      </c>
      <c r="I333" s="63">
        <v>0</v>
      </c>
      <c r="J333" s="56">
        <v>58000</v>
      </c>
      <c r="K333" s="56">
        <v>783000</v>
      </c>
      <c r="L333" s="64" t="s">
        <v>17236</v>
      </c>
      <c r="M333" s="6">
        <v>46077</v>
      </c>
      <c r="O333" s="32">
        <f>IF(Table1[[#This Row],[Phân loại]]="Tồn đầu kỳ",Table1[[#This Row],[Tổng giá trị]],0)</f>
        <v>0</v>
      </c>
      <c r="P333" s="7">
        <f>IF(Table1[[#This Row],[Số còn phải thu ĐK]]&lt;&gt;0,0,IF(Table1[[#This Row],[Phân loại]]="Bán hàng",Table1[[#This Row],[Tổng giá trị]],-Table1[[#This Row],[Tổng giá trị]]))</f>
        <v>783000</v>
      </c>
      <c r="Q333" s="32">
        <f t="shared" si="25"/>
        <v>783000</v>
      </c>
      <c r="R333" s="7">
        <f>Table1[[#This Row],[Số còn phải thu ĐK]]+Table1[[#This Row],[Giá Trị HD sau CK]]-Table1[[#This Row],[Số tiền đã thu]]</f>
        <v>0</v>
      </c>
      <c r="S333" s="6">
        <f>IF(Table1[[#This Row],[Ngày hóa đơn]]&lt;&gt;"",Table1[[#This Row],[Ngày hóa đơn]],IF(Table1[[#This Row],[Ngày hạch toán]]&lt;&gt;"",Table1[[#This Row],[Ngày hạch toán]],""))</f>
        <v>46044</v>
      </c>
      <c r="T333" s="7"/>
      <c r="U333" s="6">
        <f>IF(Table1[[#This Row],[Ngày tính CN]]="","",S333+T333)</f>
        <v>46044</v>
      </c>
      <c r="V333" s="32">
        <f ca="1">IF(Table1[[#This Row],[Hạn thanh toán]]="","",IF((U333-NOW())&lt;0,0,(U333-NOW())))</f>
        <v>0</v>
      </c>
      <c r="W333" s="32"/>
      <c r="X333" s="32" t="str">
        <f t="shared" ca="1" si="26"/>
        <v/>
      </c>
      <c r="Y333" s="2" t="str">
        <f t="shared" si="27"/>
        <v>Đã thanh toán</v>
      </c>
      <c r="Z333" s="42">
        <f t="shared" si="28"/>
        <v>46044</v>
      </c>
      <c r="AA333" s="42">
        <f t="shared" si="29"/>
        <v>46077</v>
      </c>
      <c r="AD333" s="2" t="str">
        <f>VLOOKUP($A333,MA_KH!$A:$Q,MA_KH!O$1,0)</f>
        <v>MEGA</v>
      </c>
      <c r="AE333" s="2" t="str">
        <f>VLOOKUP($A333,MA_KH!$A:$Q,MA_KH!P$1,0)</f>
        <v>CÔNG TY TNHH MM MEGA MARKET (VIỆT NAM)</v>
      </c>
      <c r="AG333" s="2" t="str">
        <f>(Table1[[#This Row],[Số hóa đơn]])&amp;IF(OR(Table1[[#This Row],[Phân loại]]="Hàng trả",Table1[[#This Row],[Phân loại]]="Giảm công nợ"),-Table1[[#This Row],[Tổng giá trị]],Table1[[#This Row],[Tổng giá trị]])</f>
        <v>00005168783000</v>
      </c>
      <c r="AH333" s="6" t="e">
        <f>_xlfn.XLOOKUP(Table1[[#This Row],[Column1]],'Chi tiết tt Mega gửi'!P:P,'Chi tiết tt Mega gửi'!N:N)</f>
        <v>#N/A</v>
      </c>
    </row>
    <row r="334" spans="1:34" ht="25.5" customHeight="1" x14ac:dyDescent="0.2">
      <c r="A334" s="54" t="s">
        <v>16292</v>
      </c>
      <c r="B334" s="54" t="s">
        <v>251</v>
      </c>
      <c r="C334" s="55">
        <v>46042</v>
      </c>
      <c r="D334" s="54" t="s">
        <v>17057</v>
      </c>
      <c r="E334" s="55">
        <v>46044</v>
      </c>
      <c r="F334" s="54" t="s">
        <v>19064</v>
      </c>
      <c r="G334" s="54" t="s">
        <v>17058</v>
      </c>
      <c r="H334" s="56">
        <v>4436424</v>
      </c>
      <c r="I334" s="63">
        <v>0</v>
      </c>
      <c r="J334" s="56">
        <v>354914</v>
      </c>
      <c r="K334" s="56">
        <v>4791338</v>
      </c>
      <c r="L334" s="64" t="s">
        <v>17236</v>
      </c>
      <c r="M334" s="6">
        <v>46077</v>
      </c>
      <c r="O334" s="32">
        <f>IF(Table1[[#This Row],[Phân loại]]="Tồn đầu kỳ",Table1[[#This Row],[Tổng giá trị]],0)</f>
        <v>0</v>
      </c>
      <c r="P334" s="7">
        <f>IF(Table1[[#This Row],[Số còn phải thu ĐK]]&lt;&gt;0,0,IF(Table1[[#This Row],[Phân loại]]="Bán hàng",Table1[[#This Row],[Tổng giá trị]],-Table1[[#This Row],[Tổng giá trị]]))</f>
        <v>4791338</v>
      </c>
      <c r="Q334" s="32">
        <f t="shared" si="25"/>
        <v>4791338</v>
      </c>
      <c r="R334" s="7">
        <f>Table1[[#This Row],[Số còn phải thu ĐK]]+Table1[[#This Row],[Giá Trị HD sau CK]]-Table1[[#This Row],[Số tiền đã thu]]</f>
        <v>0</v>
      </c>
      <c r="S334" s="6">
        <f>IF(Table1[[#This Row],[Ngày hóa đơn]]&lt;&gt;"",Table1[[#This Row],[Ngày hóa đơn]],IF(Table1[[#This Row],[Ngày hạch toán]]&lt;&gt;"",Table1[[#This Row],[Ngày hạch toán]],""))</f>
        <v>46044</v>
      </c>
      <c r="T334" s="7"/>
      <c r="U334" s="6">
        <f>IF(Table1[[#This Row],[Ngày tính CN]]="","",S334+T334)</f>
        <v>46044</v>
      </c>
      <c r="V334" s="32">
        <f ca="1">IF(Table1[[#This Row],[Hạn thanh toán]]="","",IF((U334-NOW())&lt;0,0,(U334-NOW())))</f>
        <v>0</v>
      </c>
      <c r="W334" s="32"/>
      <c r="X334" s="32" t="str">
        <f t="shared" ca="1" si="26"/>
        <v/>
      </c>
      <c r="Y334" s="2" t="str">
        <f t="shared" si="27"/>
        <v>Đã thanh toán</v>
      </c>
      <c r="Z334" s="42">
        <f t="shared" si="28"/>
        <v>46044</v>
      </c>
      <c r="AA334" s="42">
        <f t="shared" si="29"/>
        <v>46077</v>
      </c>
      <c r="AD334" s="2" t="str">
        <f>VLOOKUP($A334,MA_KH!$A:$Q,MA_KH!O$1,0)</f>
        <v>MEGA</v>
      </c>
      <c r="AE334" s="2" t="str">
        <f>VLOOKUP($A334,MA_KH!$A:$Q,MA_KH!P$1,0)</f>
        <v>CÔNG TY TNHH MM MEGA MARKET (VIỆT NAM)</v>
      </c>
      <c r="AG334" s="2" t="str">
        <f>(Table1[[#This Row],[Số hóa đơn]])&amp;IF(OR(Table1[[#This Row],[Phân loại]]="Hàng trả",Table1[[#This Row],[Phân loại]]="Giảm công nợ"),-Table1[[#This Row],[Tổng giá trị]],Table1[[#This Row],[Tổng giá trị]])</f>
        <v>000051694791338</v>
      </c>
      <c r="AH334" s="6" t="e">
        <f>_xlfn.XLOOKUP(Table1[[#This Row],[Column1]],'Chi tiết tt Mega gửi'!P:P,'Chi tiết tt Mega gửi'!N:N)</f>
        <v>#N/A</v>
      </c>
    </row>
    <row r="335" spans="1:34" ht="25.5" customHeight="1" x14ac:dyDescent="0.2">
      <c r="A335" s="54" t="s">
        <v>16292</v>
      </c>
      <c r="B335" s="54" t="s">
        <v>251</v>
      </c>
      <c r="C335" s="55">
        <v>46042</v>
      </c>
      <c r="D335" s="54" t="s">
        <v>17059</v>
      </c>
      <c r="E335" s="55">
        <v>46044</v>
      </c>
      <c r="F335" s="54" t="s">
        <v>19065</v>
      </c>
      <c r="G335" s="54" t="s">
        <v>17060</v>
      </c>
      <c r="H335" s="56">
        <v>2024120</v>
      </c>
      <c r="I335" s="63">
        <v>0</v>
      </c>
      <c r="J335" s="56">
        <v>161930</v>
      </c>
      <c r="K335" s="56">
        <v>2186050</v>
      </c>
      <c r="L335" s="64" t="s">
        <v>17236</v>
      </c>
      <c r="M335" s="6">
        <v>46077</v>
      </c>
      <c r="O335" s="32">
        <f>IF(Table1[[#This Row],[Phân loại]]="Tồn đầu kỳ",Table1[[#This Row],[Tổng giá trị]],0)</f>
        <v>0</v>
      </c>
      <c r="P335" s="7">
        <f>IF(Table1[[#This Row],[Số còn phải thu ĐK]]&lt;&gt;0,0,IF(Table1[[#This Row],[Phân loại]]="Bán hàng",Table1[[#This Row],[Tổng giá trị]],-Table1[[#This Row],[Tổng giá trị]]))</f>
        <v>2186050</v>
      </c>
      <c r="Q335" s="32">
        <f t="shared" si="25"/>
        <v>2186050</v>
      </c>
      <c r="R335" s="7">
        <f>Table1[[#This Row],[Số còn phải thu ĐK]]+Table1[[#This Row],[Giá Trị HD sau CK]]-Table1[[#This Row],[Số tiền đã thu]]</f>
        <v>0</v>
      </c>
      <c r="S335" s="6">
        <f>IF(Table1[[#This Row],[Ngày hóa đơn]]&lt;&gt;"",Table1[[#This Row],[Ngày hóa đơn]],IF(Table1[[#This Row],[Ngày hạch toán]]&lt;&gt;"",Table1[[#This Row],[Ngày hạch toán]],""))</f>
        <v>46044</v>
      </c>
      <c r="T335" s="7"/>
      <c r="U335" s="6">
        <f>IF(Table1[[#This Row],[Ngày tính CN]]="","",S335+T335)</f>
        <v>46044</v>
      </c>
      <c r="V335" s="32">
        <f ca="1">IF(Table1[[#This Row],[Hạn thanh toán]]="","",IF((U335-NOW())&lt;0,0,(U335-NOW())))</f>
        <v>0</v>
      </c>
      <c r="W335" s="32"/>
      <c r="X335" s="32" t="str">
        <f t="shared" ca="1" si="26"/>
        <v/>
      </c>
      <c r="Y335" s="2" t="str">
        <f t="shared" si="27"/>
        <v>Đã thanh toán</v>
      </c>
      <c r="Z335" s="42">
        <f t="shared" si="28"/>
        <v>46044</v>
      </c>
      <c r="AA335" s="42">
        <f t="shared" si="29"/>
        <v>46077</v>
      </c>
      <c r="AD335" s="2" t="str">
        <f>VLOOKUP($A335,MA_KH!$A:$Q,MA_KH!O$1,0)</f>
        <v>MEGA</v>
      </c>
      <c r="AE335" s="2" t="str">
        <f>VLOOKUP($A335,MA_KH!$A:$Q,MA_KH!P$1,0)</f>
        <v>CÔNG TY TNHH MM MEGA MARKET (VIỆT NAM)</v>
      </c>
      <c r="AG335" s="2" t="str">
        <f>(Table1[[#This Row],[Số hóa đơn]])&amp;IF(OR(Table1[[#This Row],[Phân loại]]="Hàng trả",Table1[[#This Row],[Phân loại]]="Giảm công nợ"),-Table1[[#This Row],[Tổng giá trị]],Table1[[#This Row],[Tổng giá trị]])</f>
        <v>000051702186050</v>
      </c>
      <c r="AH335" s="6" t="e">
        <f>_xlfn.XLOOKUP(Table1[[#This Row],[Column1]],'Chi tiết tt Mega gửi'!P:P,'Chi tiết tt Mega gửi'!N:N)</f>
        <v>#N/A</v>
      </c>
    </row>
    <row r="336" spans="1:34" ht="25.5" customHeight="1" x14ac:dyDescent="0.2">
      <c r="A336" s="54" t="s">
        <v>16292</v>
      </c>
      <c r="B336" s="54" t="s">
        <v>251</v>
      </c>
      <c r="C336" s="55">
        <v>46042</v>
      </c>
      <c r="D336" s="54" t="s">
        <v>17061</v>
      </c>
      <c r="E336" s="55">
        <v>46044</v>
      </c>
      <c r="F336" s="54" t="s">
        <v>19066</v>
      </c>
      <c r="G336" s="54" t="s">
        <v>17062</v>
      </c>
      <c r="H336" s="56">
        <v>474325</v>
      </c>
      <c r="I336" s="63">
        <v>0</v>
      </c>
      <c r="J336" s="56">
        <v>37946</v>
      </c>
      <c r="K336" s="56">
        <v>512271</v>
      </c>
      <c r="L336" s="64" t="s">
        <v>17236</v>
      </c>
      <c r="M336" s="6">
        <v>46077</v>
      </c>
      <c r="O336" s="32">
        <f>IF(Table1[[#This Row],[Phân loại]]="Tồn đầu kỳ",Table1[[#This Row],[Tổng giá trị]],0)</f>
        <v>0</v>
      </c>
      <c r="P336" s="7">
        <f>IF(Table1[[#This Row],[Số còn phải thu ĐK]]&lt;&gt;0,0,IF(Table1[[#This Row],[Phân loại]]="Bán hàng",Table1[[#This Row],[Tổng giá trị]],-Table1[[#This Row],[Tổng giá trị]]))</f>
        <v>512271</v>
      </c>
      <c r="Q336" s="32">
        <f t="shared" si="25"/>
        <v>512271</v>
      </c>
      <c r="R336" s="7">
        <f>Table1[[#This Row],[Số còn phải thu ĐK]]+Table1[[#This Row],[Giá Trị HD sau CK]]-Table1[[#This Row],[Số tiền đã thu]]</f>
        <v>0</v>
      </c>
      <c r="S336" s="6">
        <f>IF(Table1[[#This Row],[Ngày hóa đơn]]&lt;&gt;"",Table1[[#This Row],[Ngày hóa đơn]],IF(Table1[[#This Row],[Ngày hạch toán]]&lt;&gt;"",Table1[[#This Row],[Ngày hạch toán]],""))</f>
        <v>46044</v>
      </c>
      <c r="T336" s="7"/>
      <c r="U336" s="6">
        <f>IF(Table1[[#This Row],[Ngày tính CN]]="","",S336+T336)</f>
        <v>46044</v>
      </c>
      <c r="V336" s="32">
        <f ca="1">IF(Table1[[#This Row],[Hạn thanh toán]]="","",IF((U336-NOW())&lt;0,0,(U336-NOW())))</f>
        <v>0</v>
      </c>
      <c r="W336" s="32"/>
      <c r="X336" s="32" t="str">
        <f t="shared" ca="1" si="26"/>
        <v/>
      </c>
      <c r="Y336" s="2" t="str">
        <f t="shared" si="27"/>
        <v>Đã thanh toán</v>
      </c>
      <c r="Z336" s="42">
        <f t="shared" si="28"/>
        <v>46044</v>
      </c>
      <c r="AA336" s="42">
        <f t="shared" si="29"/>
        <v>46077</v>
      </c>
      <c r="AD336" s="2" t="str">
        <f>VLOOKUP($A336,MA_KH!$A:$Q,MA_KH!O$1,0)</f>
        <v>MEGA</v>
      </c>
      <c r="AE336" s="2" t="str">
        <f>VLOOKUP($A336,MA_KH!$A:$Q,MA_KH!P$1,0)</f>
        <v>CÔNG TY TNHH MM MEGA MARKET (VIỆT NAM)</v>
      </c>
      <c r="AG336" s="2" t="str">
        <f>(Table1[[#This Row],[Số hóa đơn]])&amp;IF(OR(Table1[[#This Row],[Phân loại]]="Hàng trả",Table1[[#This Row],[Phân loại]]="Giảm công nợ"),-Table1[[#This Row],[Tổng giá trị]],Table1[[#This Row],[Tổng giá trị]])</f>
        <v>00005171512271</v>
      </c>
      <c r="AH336" s="6" t="e">
        <f>_xlfn.XLOOKUP(Table1[[#This Row],[Column1]],'Chi tiết tt Mega gửi'!P:P,'Chi tiết tt Mega gửi'!N:N)</f>
        <v>#N/A</v>
      </c>
    </row>
    <row r="337" spans="1:34" ht="25.5" customHeight="1" x14ac:dyDescent="0.2">
      <c r="A337" s="54" t="s">
        <v>16303</v>
      </c>
      <c r="B337" s="54" t="s">
        <v>102</v>
      </c>
      <c r="C337" s="55">
        <v>46042</v>
      </c>
      <c r="D337" s="54" t="s">
        <v>17063</v>
      </c>
      <c r="E337" s="55">
        <v>46049</v>
      </c>
      <c r="F337" s="54" t="s">
        <v>19067</v>
      </c>
      <c r="G337" s="54" t="s">
        <v>17065</v>
      </c>
      <c r="H337" s="56">
        <v>2893320</v>
      </c>
      <c r="I337" s="63">
        <v>0</v>
      </c>
      <c r="J337" s="56">
        <v>231466</v>
      </c>
      <c r="K337" s="56">
        <v>3124786</v>
      </c>
      <c r="L337" s="64" t="s">
        <v>17236</v>
      </c>
      <c r="M337" s="6">
        <v>46077</v>
      </c>
      <c r="O337" s="32">
        <f>IF(Table1[[#This Row],[Phân loại]]="Tồn đầu kỳ",Table1[[#This Row],[Tổng giá trị]],0)</f>
        <v>0</v>
      </c>
      <c r="P337" s="7">
        <f>IF(Table1[[#This Row],[Số còn phải thu ĐK]]&lt;&gt;0,0,IF(Table1[[#This Row],[Phân loại]]="Bán hàng",Table1[[#This Row],[Tổng giá trị]],-Table1[[#This Row],[Tổng giá trị]]))</f>
        <v>3124786</v>
      </c>
      <c r="Q337" s="32">
        <f t="shared" si="25"/>
        <v>3124786</v>
      </c>
      <c r="R337" s="7">
        <f>Table1[[#This Row],[Số còn phải thu ĐK]]+Table1[[#This Row],[Giá Trị HD sau CK]]-Table1[[#This Row],[Số tiền đã thu]]</f>
        <v>0</v>
      </c>
      <c r="S337" s="6">
        <f>IF(Table1[[#This Row],[Ngày hóa đơn]]&lt;&gt;"",Table1[[#This Row],[Ngày hóa đơn]],IF(Table1[[#This Row],[Ngày hạch toán]]&lt;&gt;"",Table1[[#This Row],[Ngày hạch toán]],""))</f>
        <v>46049</v>
      </c>
      <c r="T337" s="7"/>
      <c r="U337" s="6">
        <f>IF(Table1[[#This Row],[Ngày tính CN]]="","",S337+T337)</f>
        <v>46049</v>
      </c>
      <c r="V337" s="32">
        <f ca="1">IF(Table1[[#This Row],[Hạn thanh toán]]="","",IF((U337-NOW())&lt;0,0,(U337-NOW())))</f>
        <v>0</v>
      </c>
      <c r="W337" s="32"/>
      <c r="X337" s="32" t="str">
        <f t="shared" ca="1" si="26"/>
        <v/>
      </c>
      <c r="Y337" s="2" t="str">
        <f t="shared" si="27"/>
        <v>Đã thanh toán</v>
      </c>
      <c r="Z337" s="42">
        <f t="shared" si="28"/>
        <v>46049</v>
      </c>
      <c r="AA337" s="42">
        <f t="shared" si="29"/>
        <v>46077</v>
      </c>
      <c r="AD337" s="2" t="str">
        <f>VLOOKUP($A337,MA_KH!$A:$Q,MA_KH!O$1,0)</f>
        <v>MEGA</v>
      </c>
      <c r="AE337" s="2" t="str">
        <f>VLOOKUP($A337,MA_KH!$A:$Q,MA_KH!P$1,0)</f>
        <v>CÔNG TY TNHH MM MEGA MARKET (VIỆT NAM)</v>
      </c>
      <c r="AG337" s="2" t="str">
        <f>(Table1[[#This Row],[Số hóa đơn]])&amp;IF(OR(Table1[[#This Row],[Phân loại]]="Hàng trả",Table1[[#This Row],[Phân loại]]="Giảm công nợ"),-Table1[[#This Row],[Tổng giá trị]],Table1[[#This Row],[Tổng giá trị]])</f>
        <v>000067263124786</v>
      </c>
      <c r="AH337" s="6" t="e">
        <f>_xlfn.XLOOKUP(Table1[[#This Row],[Column1]],'Chi tiết tt Mega gửi'!P:P,'Chi tiết tt Mega gửi'!N:N)</f>
        <v>#N/A</v>
      </c>
    </row>
    <row r="338" spans="1:34" ht="25.5" customHeight="1" x14ac:dyDescent="0.2">
      <c r="A338" s="54" t="s">
        <v>16303</v>
      </c>
      <c r="B338" s="54" t="s">
        <v>102</v>
      </c>
      <c r="C338" s="55">
        <v>46042</v>
      </c>
      <c r="D338" s="54" t="s">
        <v>17066</v>
      </c>
      <c r="E338" s="55">
        <v>46049</v>
      </c>
      <c r="F338" s="54" t="s">
        <v>19068</v>
      </c>
      <c r="G338" s="54" t="s">
        <v>17067</v>
      </c>
      <c r="H338" s="56">
        <v>725000</v>
      </c>
      <c r="I338" s="63">
        <v>0</v>
      </c>
      <c r="J338" s="56">
        <v>58000</v>
      </c>
      <c r="K338" s="56">
        <v>783000</v>
      </c>
      <c r="L338" s="64" t="s">
        <v>17236</v>
      </c>
      <c r="M338" s="6">
        <v>46077</v>
      </c>
      <c r="O338" s="32">
        <f>IF(Table1[[#This Row],[Phân loại]]="Tồn đầu kỳ",Table1[[#This Row],[Tổng giá trị]],0)</f>
        <v>0</v>
      </c>
      <c r="P338" s="7">
        <f>IF(Table1[[#This Row],[Số còn phải thu ĐK]]&lt;&gt;0,0,IF(Table1[[#This Row],[Phân loại]]="Bán hàng",Table1[[#This Row],[Tổng giá trị]],-Table1[[#This Row],[Tổng giá trị]]))</f>
        <v>783000</v>
      </c>
      <c r="Q338" s="32">
        <f t="shared" si="25"/>
        <v>783000</v>
      </c>
      <c r="R338" s="7">
        <f>Table1[[#This Row],[Số còn phải thu ĐK]]+Table1[[#This Row],[Giá Trị HD sau CK]]-Table1[[#This Row],[Số tiền đã thu]]</f>
        <v>0</v>
      </c>
      <c r="S338" s="6">
        <f>IF(Table1[[#This Row],[Ngày hóa đơn]]&lt;&gt;"",Table1[[#This Row],[Ngày hóa đơn]],IF(Table1[[#This Row],[Ngày hạch toán]]&lt;&gt;"",Table1[[#This Row],[Ngày hạch toán]],""))</f>
        <v>46049</v>
      </c>
      <c r="T338" s="7"/>
      <c r="U338" s="6">
        <f>IF(Table1[[#This Row],[Ngày tính CN]]="","",S338+T338)</f>
        <v>46049</v>
      </c>
      <c r="V338" s="32">
        <f ca="1">IF(Table1[[#This Row],[Hạn thanh toán]]="","",IF((U338-NOW())&lt;0,0,(U338-NOW())))</f>
        <v>0</v>
      </c>
      <c r="W338" s="32"/>
      <c r="X338" s="32" t="str">
        <f t="shared" ca="1" si="26"/>
        <v/>
      </c>
      <c r="Y338" s="2" t="str">
        <f t="shared" si="27"/>
        <v>Đã thanh toán</v>
      </c>
      <c r="Z338" s="42">
        <f t="shared" si="28"/>
        <v>46049</v>
      </c>
      <c r="AA338" s="42">
        <f t="shared" si="29"/>
        <v>46077</v>
      </c>
      <c r="AD338" s="2" t="str">
        <f>VLOOKUP($A338,MA_KH!$A:$Q,MA_KH!O$1,0)</f>
        <v>MEGA</v>
      </c>
      <c r="AE338" s="2" t="str">
        <f>VLOOKUP($A338,MA_KH!$A:$Q,MA_KH!P$1,0)</f>
        <v>CÔNG TY TNHH MM MEGA MARKET (VIỆT NAM)</v>
      </c>
      <c r="AG338" s="2" t="str">
        <f>(Table1[[#This Row],[Số hóa đơn]])&amp;IF(OR(Table1[[#This Row],[Phân loại]]="Hàng trả",Table1[[#This Row],[Phân loại]]="Giảm công nợ"),-Table1[[#This Row],[Tổng giá trị]],Table1[[#This Row],[Tổng giá trị]])</f>
        <v>00006729783000</v>
      </c>
      <c r="AH338" s="6" t="e">
        <f>_xlfn.XLOOKUP(Table1[[#This Row],[Column1]],'Chi tiết tt Mega gửi'!P:P,'Chi tiết tt Mega gửi'!N:N)</f>
        <v>#N/A</v>
      </c>
    </row>
    <row r="339" spans="1:34" ht="25.5" customHeight="1" x14ac:dyDescent="0.2">
      <c r="A339" s="54" t="s">
        <v>16303</v>
      </c>
      <c r="B339" s="54" t="s">
        <v>102</v>
      </c>
      <c r="C339" s="55">
        <v>46042</v>
      </c>
      <c r="D339" s="54" t="s">
        <v>17068</v>
      </c>
      <c r="E339" s="55">
        <v>46049</v>
      </c>
      <c r="F339" s="54" t="s">
        <v>19069</v>
      </c>
      <c r="G339" s="54" t="s">
        <v>17069</v>
      </c>
      <c r="H339" s="56">
        <v>4743250</v>
      </c>
      <c r="I339" s="63">
        <v>0</v>
      </c>
      <c r="J339" s="56">
        <v>379460</v>
      </c>
      <c r="K339" s="56">
        <v>5122710</v>
      </c>
      <c r="L339" s="64" t="s">
        <v>17236</v>
      </c>
      <c r="M339" s="6">
        <v>46077</v>
      </c>
      <c r="O339" s="32">
        <f>IF(Table1[[#This Row],[Phân loại]]="Tồn đầu kỳ",Table1[[#This Row],[Tổng giá trị]],0)</f>
        <v>0</v>
      </c>
      <c r="P339" s="7">
        <f>IF(Table1[[#This Row],[Số còn phải thu ĐK]]&lt;&gt;0,0,IF(Table1[[#This Row],[Phân loại]]="Bán hàng",Table1[[#This Row],[Tổng giá trị]],-Table1[[#This Row],[Tổng giá trị]]))</f>
        <v>5122710</v>
      </c>
      <c r="Q339" s="32">
        <f t="shared" si="25"/>
        <v>5122710</v>
      </c>
      <c r="R339" s="7">
        <f>Table1[[#This Row],[Số còn phải thu ĐK]]+Table1[[#This Row],[Giá Trị HD sau CK]]-Table1[[#This Row],[Số tiền đã thu]]</f>
        <v>0</v>
      </c>
      <c r="S339" s="6">
        <f>IF(Table1[[#This Row],[Ngày hóa đơn]]&lt;&gt;"",Table1[[#This Row],[Ngày hóa đơn]],IF(Table1[[#This Row],[Ngày hạch toán]]&lt;&gt;"",Table1[[#This Row],[Ngày hạch toán]],""))</f>
        <v>46049</v>
      </c>
      <c r="T339" s="7"/>
      <c r="U339" s="6">
        <f>IF(Table1[[#This Row],[Ngày tính CN]]="","",S339+T339)</f>
        <v>46049</v>
      </c>
      <c r="V339" s="32">
        <f ca="1">IF(Table1[[#This Row],[Hạn thanh toán]]="","",IF((U339-NOW())&lt;0,0,(U339-NOW())))</f>
        <v>0</v>
      </c>
      <c r="W339" s="32"/>
      <c r="X339" s="32" t="str">
        <f t="shared" ca="1" si="26"/>
        <v/>
      </c>
      <c r="Y339" s="2" t="str">
        <f t="shared" si="27"/>
        <v>Đã thanh toán</v>
      </c>
      <c r="Z339" s="42">
        <f t="shared" si="28"/>
        <v>46049</v>
      </c>
      <c r="AA339" s="42">
        <f t="shared" si="29"/>
        <v>46077</v>
      </c>
      <c r="AD339" s="2" t="str">
        <f>VLOOKUP($A339,MA_KH!$A:$Q,MA_KH!O$1,0)</f>
        <v>MEGA</v>
      </c>
      <c r="AE339" s="2" t="str">
        <f>VLOOKUP($A339,MA_KH!$A:$Q,MA_KH!P$1,0)</f>
        <v>CÔNG TY TNHH MM MEGA MARKET (VIỆT NAM)</v>
      </c>
      <c r="AG339" s="2" t="str">
        <f>(Table1[[#This Row],[Số hóa đơn]])&amp;IF(OR(Table1[[#This Row],[Phân loại]]="Hàng trả",Table1[[#This Row],[Phân loại]]="Giảm công nợ"),-Table1[[#This Row],[Tổng giá trị]],Table1[[#This Row],[Tổng giá trị]])</f>
        <v>000067335122710</v>
      </c>
      <c r="AH339" s="6" t="e">
        <f>_xlfn.XLOOKUP(Table1[[#This Row],[Column1]],'Chi tiết tt Mega gửi'!P:P,'Chi tiết tt Mega gửi'!N:N)</f>
        <v>#N/A</v>
      </c>
    </row>
    <row r="340" spans="1:34" ht="25.5" customHeight="1" x14ac:dyDescent="0.2">
      <c r="A340" s="54" t="s">
        <v>16303</v>
      </c>
      <c r="B340" s="54" t="s">
        <v>102</v>
      </c>
      <c r="C340" s="55">
        <v>46042</v>
      </c>
      <c r="D340" s="54" t="s">
        <v>17070</v>
      </c>
      <c r="E340" s="55">
        <v>46049</v>
      </c>
      <c r="F340" s="54" t="s">
        <v>19070</v>
      </c>
      <c r="G340" s="54" t="s">
        <v>17071</v>
      </c>
      <c r="H340" s="56">
        <v>9644400</v>
      </c>
      <c r="I340" s="63">
        <v>0</v>
      </c>
      <c r="J340" s="56">
        <v>771552</v>
      </c>
      <c r="K340" s="56">
        <v>10415952</v>
      </c>
      <c r="L340" s="64" t="s">
        <v>17236</v>
      </c>
      <c r="M340" s="6">
        <v>46077</v>
      </c>
      <c r="O340" s="32">
        <f>IF(Table1[[#This Row],[Phân loại]]="Tồn đầu kỳ",Table1[[#This Row],[Tổng giá trị]],0)</f>
        <v>0</v>
      </c>
      <c r="P340" s="7">
        <f>IF(Table1[[#This Row],[Số còn phải thu ĐK]]&lt;&gt;0,0,IF(Table1[[#This Row],[Phân loại]]="Bán hàng",Table1[[#This Row],[Tổng giá trị]],-Table1[[#This Row],[Tổng giá trị]]))</f>
        <v>10415952</v>
      </c>
      <c r="Q340" s="32">
        <f t="shared" si="25"/>
        <v>10415952</v>
      </c>
      <c r="R340" s="7">
        <f>Table1[[#This Row],[Số còn phải thu ĐK]]+Table1[[#This Row],[Giá Trị HD sau CK]]-Table1[[#This Row],[Số tiền đã thu]]</f>
        <v>0</v>
      </c>
      <c r="S340" s="6">
        <f>IF(Table1[[#This Row],[Ngày hóa đơn]]&lt;&gt;"",Table1[[#This Row],[Ngày hóa đơn]],IF(Table1[[#This Row],[Ngày hạch toán]]&lt;&gt;"",Table1[[#This Row],[Ngày hạch toán]],""))</f>
        <v>46049</v>
      </c>
      <c r="T340" s="7"/>
      <c r="U340" s="6">
        <f>IF(Table1[[#This Row],[Ngày tính CN]]="","",S340+T340)</f>
        <v>46049</v>
      </c>
      <c r="V340" s="32">
        <f ca="1">IF(Table1[[#This Row],[Hạn thanh toán]]="","",IF((U340-NOW())&lt;0,0,(U340-NOW())))</f>
        <v>0</v>
      </c>
      <c r="W340" s="32"/>
      <c r="X340" s="32" t="str">
        <f t="shared" ca="1" si="26"/>
        <v/>
      </c>
      <c r="Y340" s="2" t="str">
        <f t="shared" si="27"/>
        <v>Đã thanh toán</v>
      </c>
      <c r="Z340" s="42">
        <f t="shared" si="28"/>
        <v>46049</v>
      </c>
      <c r="AA340" s="42">
        <f t="shared" si="29"/>
        <v>46077</v>
      </c>
      <c r="AD340" s="2" t="str">
        <f>VLOOKUP($A340,MA_KH!$A:$Q,MA_KH!O$1,0)</f>
        <v>MEGA</v>
      </c>
      <c r="AE340" s="2" t="str">
        <f>VLOOKUP($A340,MA_KH!$A:$Q,MA_KH!P$1,0)</f>
        <v>CÔNG TY TNHH MM MEGA MARKET (VIỆT NAM)</v>
      </c>
      <c r="AG340" s="2" t="str">
        <f>(Table1[[#This Row],[Số hóa đơn]])&amp;IF(OR(Table1[[#This Row],[Phân loại]]="Hàng trả",Table1[[#This Row],[Phân loại]]="Giảm công nợ"),-Table1[[#This Row],[Tổng giá trị]],Table1[[#This Row],[Tổng giá trị]])</f>
        <v>0000672710415952</v>
      </c>
      <c r="AH340" s="6" t="e">
        <f>_xlfn.XLOOKUP(Table1[[#This Row],[Column1]],'Chi tiết tt Mega gửi'!P:P,'Chi tiết tt Mega gửi'!N:N)</f>
        <v>#N/A</v>
      </c>
    </row>
    <row r="341" spans="1:34" ht="25.5" customHeight="1" x14ac:dyDescent="0.2">
      <c r="A341" s="54" t="s">
        <v>16303</v>
      </c>
      <c r="B341" s="54" t="s">
        <v>102</v>
      </c>
      <c r="C341" s="55">
        <v>46042</v>
      </c>
      <c r="D341" s="54" t="s">
        <v>17072</v>
      </c>
      <c r="E341" s="55">
        <v>46049</v>
      </c>
      <c r="F341" s="54" t="s">
        <v>19071</v>
      </c>
      <c r="G341" s="54" t="s">
        <v>17073</v>
      </c>
      <c r="H341" s="56">
        <v>948650</v>
      </c>
      <c r="I341" s="63">
        <v>0</v>
      </c>
      <c r="J341" s="56">
        <v>75892</v>
      </c>
      <c r="K341" s="56">
        <v>1024542</v>
      </c>
      <c r="L341" s="64" t="s">
        <v>17236</v>
      </c>
      <c r="M341" s="6">
        <v>46077</v>
      </c>
      <c r="O341" s="32">
        <f>IF(Table1[[#This Row],[Phân loại]]="Tồn đầu kỳ",Table1[[#This Row],[Tổng giá trị]],0)</f>
        <v>0</v>
      </c>
      <c r="P341" s="7">
        <f>IF(Table1[[#This Row],[Số còn phải thu ĐK]]&lt;&gt;0,0,IF(Table1[[#This Row],[Phân loại]]="Bán hàng",Table1[[#This Row],[Tổng giá trị]],-Table1[[#This Row],[Tổng giá trị]]))</f>
        <v>1024542</v>
      </c>
      <c r="Q341" s="32">
        <f t="shared" si="25"/>
        <v>1024542</v>
      </c>
      <c r="R341" s="7">
        <f>Table1[[#This Row],[Số còn phải thu ĐK]]+Table1[[#This Row],[Giá Trị HD sau CK]]-Table1[[#This Row],[Số tiền đã thu]]</f>
        <v>0</v>
      </c>
      <c r="S341" s="6">
        <f>IF(Table1[[#This Row],[Ngày hóa đơn]]&lt;&gt;"",Table1[[#This Row],[Ngày hóa đơn]],IF(Table1[[#This Row],[Ngày hạch toán]]&lt;&gt;"",Table1[[#This Row],[Ngày hạch toán]],""))</f>
        <v>46049</v>
      </c>
      <c r="T341" s="7"/>
      <c r="U341" s="6">
        <f>IF(Table1[[#This Row],[Ngày tính CN]]="","",S341+T341)</f>
        <v>46049</v>
      </c>
      <c r="V341" s="32">
        <f ca="1">IF(Table1[[#This Row],[Hạn thanh toán]]="","",IF((U341-NOW())&lt;0,0,(U341-NOW())))</f>
        <v>0</v>
      </c>
      <c r="W341" s="32"/>
      <c r="X341" s="32" t="str">
        <f t="shared" ca="1" si="26"/>
        <v/>
      </c>
      <c r="Y341" s="2" t="str">
        <f t="shared" si="27"/>
        <v>Đã thanh toán</v>
      </c>
      <c r="Z341" s="42">
        <f t="shared" si="28"/>
        <v>46049</v>
      </c>
      <c r="AA341" s="42">
        <f t="shared" si="29"/>
        <v>46077</v>
      </c>
      <c r="AD341" s="2" t="str">
        <f>VLOOKUP($A341,MA_KH!$A:$Q,MA_KH!O$1,0)</f>
        <v>MEGA</v>
      </c>
      <c r="AE341" s="2" t="str">
        <f>VLOOKUP($A341,MA_KH!$A:$Q,MA_KH!P$1,0)</f>
        <v>CÔNG TY TNHH MM MEGA MARKET (VIỆT NAM)</v>
      </c>
      <c r="AG341" s="2" t="str">
        <f>(Table1[[#This Row],[Số hóa đơn]])&amp;IF(OR(Table1[[#This Row],[Phân loại]]="Hàng trả",Table1[[#This Row],[Phân loại]]="Giảm công nợ"),-Table1[[#This Row],[Tổng giá trị]],Table1[[#This Row],[Tổng giá trị]])</f>
        <v>000067341024542</v>
      </c>
      <c r="AH341" s="6" t="e">
        <f>_xlfn.XLOOKUP(Table1[[#This Row],[Column1]],'Chi tiết tt Mega gửi'!P:P,'Chi tiết tt Mega gửi'!N:N)</f>
        <v>#N/A</v>
      </c>
    </row>
    <row r="342" spans="1:34" ht="25.5" customHeight="1" x14ac:dyDescent="0.2">
      <c r="A342" s="54" t="s">
        <v>16303</v>
      </c>
      <c r="B342" s="54" t="s">
        <v>102</v>
      </c>
      <c r="C342" s="55">
        <v>46042</v>
      </c>
      <c r="D342" s="54" t="s">
        <v>17074</v>
      </c>
      <c r="E342" s="55">
        <v>46049</v>
      </c>
      <c r="F342" s="54" t="s">
        <v>19072</v>
      </c>
      <c r="G342" s="54" t="s">
        <v>17075</v>
      </c>
      <c r="H342" s="56">
        <v>9235611</v>
      </c>
      <c r="I342" s="63">
        <v>0</v>
      </c>
      <c r="J342" s="56">
        <v>738849</v>
      </c>
      <c r="K342" s="56">
        <v>9974460</v>
      </c>
      <c r="L342" s="64" t="s">
        <v>17236</v>
      </c>
      <c r="M342" s="6">
        <v>46077</v>
      </c>
      <c r="O342" s="32">
        <f>IF(Table1[[#This Row],[Phân loại]]="Tồn đầu kỳ",Table1[[#This Row],[Tổng giá trị]],0)</f>
        <v>0</v>
      </c>
      <c r="P342" s="7">
        <f>IF(Table1[[#This Row],[Số còn phải thu ĐK]]&lt;&gt;0,0,IF(Table1[[#This Row],[Phân loại]]="Bán hàng",Table1[[#This Row],[Tổng giá trị]],-Table1[[#This Row],[Tổng giá trị]]))</f>
        <v>9974460</v>
      </c>
      <c r="Q342" s="32">
        <f t="shared" si="25"/>
        <v>9974460</v>
      </c>
      <c r="R342" s="7">
        <f>Table1[[#This Row],[Số còn phải thu ĐK]]+Table1[[#This Row],[Giá Trị HD sau CK]]-Table1[[#This Row],[Số tiền đã thu]]</f>
        <v>0</v>
      </c>
      <c r="S342" s="6">
        <f>IF(Table1[[#This Row],[Ngày hóa đơn]]&lt;&gt;"",Table1[[#This Row],[Ngày hóa đơn]],IF(Table1[[#This Row],[Ngày hạch toán]]&lt;&gt;"",Table1[[#This Row],[Ngày hạch toán]],""))</f>
        <v>46049</v>
      </c>
      <c r="T342" s="7"/>
      <c r="U342" s="6">
        <f>IF(Table1[[#This Row],[Ngày tính CN]]="","",S342+T342)</f>
        <v>46049</v>
      </c>
      <c r="V342" s="32">
        <f ca="1">IF(Table1[[#This Row],[Hạn thanh toán]]="","",IF((U342-NOW())&lt;0,0,(U342-NOW())))</f>
        <v>0</v>
      </c>
      <c r="W342" s="32"/>
      <c r="X342" s="32" t="str">
        <f t="shared" ca="1" si="26"/>
        <v/>
      </c>
      <c r="Y342" s="2" t="str">
        <f t="shared" si="27"/>
        <v>Đã thanh toán</v>
      </c>
      <c r="Z342" s="42">
        <f t="shared" si="28"/>
        <v>46049</v>
      </c>
      <c r="AA342" s="42">
        <f t="shared" si="29"/>
        <v>46077</v>
      </c>
      <c r="AD342" s="2" t="str">
        <f>VLOOKUP($A342,MA_KH!$A:$Q,MA_KH!O$1,0)</f>
        <v>MEGA</v>
      </c>
      <c r="AE342" s="2" t="str">
        <f>VLOOKUP($A342,MA_KH!$A:$Q,MA_KH!P$1,0)</f>
        <v>CÔNG TY TNHH MM MEGA MARKET (VIỆT NAM)</v>
      </c>
      <c r="AG342" s="2" t="str">
        <f>(Table1[[#This Row],[Số hóa đơn]])&amp;IF(OR(Table1[[#This Row],[Phân loại]]="Hàng trả",Table1[[#This Row],[Phân loại]]="Giảm công nợ"),-Table1[[#This Row],[Tổng giá trị]],Table1[[#This Row],[Tổng giá trị]])</f>
        <v>000067309974460</v>
      </c>
      <c r="AH342" s="6" t="e">
        <f>_xlfn.XLOOKUP(Table1[[#This Row],[Column1]],'Chi tiết tt Mega gửi'!P:P,'Chi tiết tt Mega gửi'!N:N)</f>
        <v>#N/A</v>
      </c>
    </row>
    <row r="343" spans="1:34" ht="25.5" customHeight="1" x14ac:dyDescent="0.2">
      <c r="A343" s="54" t="s">
        <v>16299</v>
      </c>
      <c r="B343" s="54" t="s">
        <v>190</v>
      </c>
      <c r="C343" s="55">
        <v>46042</v>
      </c>
      <c r="D343" s="54" t="s">
        <v>17076</v>
      </c>
      <c r="E343" s="55">
        <v>46042</v>
      </c>
      <c r="F343" s="54" t="s">
        <v>19073</v>
      </c>
      <c r="G343" s="54" t="s">
        <v>17077</v>
      </c>
      <c r="H343" s="56">
        <v>5477189</v>
      </c>
      <c r="I343" s="63">
        <v>0</v>
      </c>
      <c r="J343" s="56">
        <v>0</v>
      </c>
      <c r="K343" s="56">
        <v>5477189</v>
      </c>
      <c r="L343" s="64" t="s">
        <v>17237</v>
      </c>
      <c r="M343" s="6">
        <v>46048</v>
      </c>
      <c r="O343" s="32">
        <f>IF(Table1[[#This Row],[Phân loại]]="Tồn đầu kỳ",Table1[[#This Row],[Tổng giá trị]],0)</f>
        <v>0</v>
      </c>
      <c r="P343" s="7">
        <f>IF(Table1[[#This Row],[Số còn phải thu ĐK]]&lt;&gt;0,0,IF(Table1[[#This Row],[Phân loại]]="Bán hàng",Table1[[#This Row],[Tổng giá trị]],-Table1[[#This Row],[Tổng giá trị]]))</f>
        <v>-5477189</v>
      </c>
      <c r="Q343" s="32">
        <f t="shared" si="25"/>
        <v>-5477189</v>
      </c>
      <c r="R343" s="7">
        <f>Table1[[#This Row],[Số còn phải thu ĐK]]+Table1[[#This Row],[Giá Trị HD sau CK]]-Table1[[#This Row],[Số tiền đã thu]]</f>
        <v>0</v>
      </c>
      <c r="S343" s="6">
        <f>IF(Table1[[#This Row],[Ngày hóa đơn]]&lt;&gt;"",Table1[[#This Row],[Ngày hóa đơn]],IF(Table1[[#This Row],[Ngày hạch toán]]&lt;&gt;"",Table1[[#This Row],[Ngày hạch toán]],""))</f>
        <v>46042</v>
      </c>
      <c r="T343" s="7"/>
      <c r="U343" s="6">
        <f>IF(Table1[[#This Row],[Ngày tính CN]]="","",S343+T343)</f>
        <v>46042</v>
      </c>
      <c r="V343" s="32">
        <f ca="1">IF(Table1[[#This Row],[Hạn thanh toán]]="","",IF((U343-NOW())&lt;0,0,(U343-NOW())))</f>
        <v>0</v>
      </c>
      <c r="W343" s="32"/>
      <c r="X343" s="32" t="str">
        <f t="shared" ca="1" si="26"/>
        <v/>
      </c>
      <c r="Y343" s="2" t="str">
        <f t="shared" si="27"/>
        <v>Đã thanh toán</v>
      </c>
      <c r="Z343" s="42">
        <f t="shared" si="28"/>
        <v>46042</v>
      </c>
      <c r="AA343" s="42">
        <f t="shared" si="29"/>
        <v>46048</v>
      </c>
      <c r="AD343" s="2" t="str">
        <f>VLOOKUP($A343,MA_KH!$A:$Q,MA_KH!O$1,0)</f>
        <v>MEGA</v>
      </c>
      <c r="AE343" s="2" t="str">
        <f>VLOOKUP($A343,MA_KH!$A:$Q,MA_KH!P$1,0)</f>
        <v>CÔNG TY TNHH MM MEGA MARKET (VIỆT NAM)</v>
      </c>
      <c r="AG343" s="2" t="str">
        <f>(Table1[[#This Row],[Số hóa đơn]])&amp;IF(OR(Table1[[#This Row],[Phân loại]]="Hàng trả",Table1[[#This Row],[Phân loại]]="Giảm công nợ"),-Table1[[#This Row],[Tổng giá trị]],Table1[[#This Row],[Tổng giá trị]])</f>
        <v>00000228-5477189</v>
      </c>
      <c r="AH343" s="6" t="e">
        <f>_xlfn.XLOOKUP(Table1[[#This Row],[Column1]],'Chi tiết tt Mega gửi'!P:P,'Chi tiết tt Mega gửi'!N:N)</f>
        <v>#N/A</v>
      </c>
    </row>
    <row r="344" spans="1:34" ht="25.5" customHeight="1" x14ac:dyDescent="0.2">
      <c r="A344" s="54" t="s">
        <v>16300</v>
      </c>
      <c r="B344" s="54" t="s">
        <v>7238</v>
      </c>
      <c r="C344" s="55">
        <v>46043</v>
      </c>
      <c r="D344" s="54" t="s">
        <v>17078</v>
      </c>
      <c r="E344" s="55">
        <v>46046</v>
      </c>
      <c r="F344" s="54" t="s">
        <v>19074</v>
      </c>
      <c r="G344" s="54" t="s">
        <v>17079</v>
      </c>
      <c r="H344" s="56">
        <v>3857760</v>
      </c>
      <c r="I344" s="63">
        <v>0</v>
      </c>
      <c r="J344" s="56">
        <v>308621</v>
      </c>
      <c r="K344" s="56">
        <v>4166381</v>
      </c>
      <c r="L344" s="64" t="s">
        <v>17236</v>
      </c>
      <c r="M344" s="6">
        <v>46091</v>
      </c>
      <c r="O344" s="32">
        <f>IF(Table1[[#This Row],[Phân loại]]="Tồn đầu kỳ",Table1[[#This Row],[Tổng giá trị]],0)</f>
        <v>0</v>
      </c>
      <c r="P344" s="7">
        <f>IF(Table1[[#This Row],[Số còn phải thu ĐK]]&lt;&gt;0,0,IF(Table1[[#This Row],[Phân loại]]="Bán hàng",Table1[[#This Row],[Tổng giá trị]],-Table1[[#This Row],[Tổng giá trị]]))</f>
        <v>4166381</v>
      </c>
      <c r="Q344" s="32">
        <f t="shared" si="25"/>
        <v>4166381</v>
      </c>
      <c r="R344" s="7">
        <f>Table1[[#This Row],[Số còn phải thu ĐK]]+Table1[[#This Row],[Giá Trị HD sau CK]]-Table1[[#This Row],[Số tiền đã thu]]</f>
        <v>0</v>
      </c>
      <c r="S344" s="6">
        <f>IF(Table1[[#This Row],[Ngày hóa đơn]]&lt;&gt;"",Table1[[#This Row],[Ngày hóa đơn]],IF(Table1[[#This Row],[Ngày hạch toán]]&lt;&gt;"",Table1[[#This Row],[Ngày hạch toán]],""))</f>
        <v>46046</v>
      </c>
      <c r="T344" s="7"/>
      <c r="U344" s="6">
        <f>IF(Table1[[#This Row],[Ngày tính CN]]="","",S344+T344)</f>
        <v>46046</v>
      </c>
      <c r="V344" s="32">
        <f ca="1">IF(Table1[[#This Row],[Hạn thanh toán]]="","",IF((U344-NOW())&lt;0,0,(U344-NOW())))</f>
        <v>0</v>
      </c>
      <c r="W344" s="32"/>
      <c r="X344" s="32" t="str">
        <f t="shared" ca="1" si="26"/>
        <v/>
      </c>
      <c r="Y344" s="2" t="str">
        <f t="shared" si="27"/>
        <v>Đã thanh toán</v>
      </c>
      <c r="Z344" s="42">
        <f t="shared" si="28"/>
        <v>46046</v>
      </c>
      <c r="AA344" s="42">
        <f t="shared" si="29"/>
        <v>46091</v>
      </c>
      <c r="AD344" s="2" t="str">
        <f>VLOOKUP($A344,MA_KH!$A:$Q,MA_KH!O$1,0)</f>
        <v>MEGA</v>
      </c>
      <c r="AE344" s="2" t="str">
        <f>VLOOKUP($A344,MA_KH!$A:$Q,MA_KH!P$1,0)</f>
        <v>CÔNG TY TNHH MM MEGA MARKET (VIỆT NAM)</v>
      </c>
      <c r="AG344" s="2" t="str">
        <f>(Table1[[#This Row],[Số hóa đơn]])&amp;IF(OR(Table1[[#This Row],[Phân loại]]="Hàng trả",Table1[[#This Row],[Phân loại]]="Giảm công nợ"),-Table1[[#This Row],[Tổng giá trị]],Table1[[#This Row],[Tổng giá trị]])</f>
        <v>000053194166381</v>
      </c>
      <c r="AH344" s="6" t="e">
        <f>_xlfn.XLOOKUP(Table1[[#This Row],[Column1]],'Chi tiết tt Mega gửi'!P:P,'Chi tiết tt Mega gửi'!N:N)</f>
        <v>#N/A</v>
      </c>
    </row>
    <row r="345" spans="1:34" ht="25.5" customHeight="1" x14ac:dyDescent="0.2">
      <c r="A345" s="54" t="s">
        <v>16300</v>
      </c>
      <c r="B345" s="54" t="s">
        <v>7238</v>
      </c>
      <c r="C345" s="55">
        <v>46043</v>
      </c>
      <c r="D345" s="54" t="s">
        <v>17080</v>
      </c>
      <c r="E345" s="55">
        <v>46046</v>
      </c>
      <c r="F345" s="54" t="s">
        <v>19075</v>
      </c>
      <c r="G345" s="54" t="s">
        <v>17081</v>
      </c>
      <c r="H345" s="56">
        <v>3287240</v>
      </c>
      <c r="I345" s="63">
        <v>0</v>
      </c>
      <c r="J345" s="56">
        <v>262979</v>
      </c>
      <c r="K345" s="56">
        <v>3550219</v>
      </c>
      <c r="L345" s="64" t="s">
        <v>17236</v>
      </c>
      <c r="M345" s="6">
        <v>46091</v>
      </c>
      <c r="O345" s="32">
        <f>IF(Table1[[#This Row],[Phân loại]]="Tồn đầu kỳ",Table1[[#This Row],[Tổng giá trị]],0)</f>
        <v>0</v>
      </c>
      <c r="P345" s="7">
        <f>IF(Table1[[#This Row],[Số còn phải thu ĐK]]&lt;&gt;0,0,IF(Table1[[#This Row],[Phân loại]]="Bán hàng",Table1[[#This Row],[Tổng giá trị]],-Table1[[#This Row],[Tổng giá trị]]))</f>
        <v>3550219</v>
      </c>
      <c r="Q345" s="32">
        <f t="shared" si="25"/>
        <v>3550219</v>
      </c>
      <c r="R345" s="7">
        <f>Table1[[#This Row],[Số còn phải thu ĐK]]+Table1[[#This Row],[Giá Trị HD sau CK]]-Table1[[#This Row],[Số tiền đã thu]]</f>
        <v>0</v>
      </c>
      <c r="S345" s="6">
        <f>IF(Table1[[#This Row],[Ngày hóa đơn]]&lt;&gt;"",Table1[[#This Row],[Ngày hóa đơn]],IF(Table1[[#This Row],[Ngày hạch toán]]&lt;&gt;"",Table1[[#This Row],[Ngày hạch toán]],""))</f>
        <v>46046</v>
      </c>
      <c r="T345" s="7"/>
      <c r="U345" s="6">
        <f>IF(Table1[[#This Row],[Ngày tính CN]]="","",S345+T345)</f>
        <v>46046</v>
      </c>
      <c r="V345" s="32">
        <f ca="1">IF(Table1[[#This Row],[Hạn thanh toán]]="","",IF((U345-NOW())&lt;0,0,(U345-NOW())))</f>
        <v>0</v>
      </c>
      <c r="W345" s="32"/>
      <c r="X345" s="32" t="str">
        <f t="shared" ca="1" si="26"/>
        <v/>
      </c>
      <c r="Y345" s="2" t="str">
        <f t="shared" si="27"/>
        <v>Đã thanh toán</v>
      </c>
      <c r="Z345" s="42">
        <f t="shared" si="28"/>
        <v>46046</v>
      </c>
      <c r="AA345" s="42">
        <f t="shared" si="29"/>
        <v>46091</v>
      </c>
      <c r="AD345" s="2" t="str">
        <f>VLOOKUP($A345,MA_KH!$A:$Q,MA_KH!O$1,0)</f>
        <v>MEGA</v>
      </c>
      <c r="AE345" s="2" t="str">
        <f>VLOOKUP($A345,MA_KH!$A:$Q,MA_KH!P$1,0)</f>
        <v>CÔNG TY TNHH MM MEGA MARKET (VIỆT NAM)</v>
      </c>
      <c r="AG345" s="2" t="str">
        <f>(Table1[[#This Row],[Số hóa đơn]])&amp;IF(OR(Table1[[#This Row],[Phân loại]]="Hàng trả",Table1[[#This Row],[Phân loại]]="Giảm công nợ"),-Table1[[#This Row],[Tổng giá trị]],Table1[[#This Row],[Tổng giá trị]])</f>
        <v>000053203550219</v>
      </c>
      <c r="AH345" s="6" t="e">
        <f>_xlfn.XLOOKUP(Table1[[#This Row],[Column1]],'Chi tiết tt Mega gửi'!P:P,'Chi tiết tt Mega gửi'!N:N)</f>
        <v>#N/A</v>
      </c>
    </row>
    <row r="346" spans="1:34" ht="25.5" customHeight="1" x14ac:dyDescent="0.2">
      <c r="A346" s="54" t="s">
        <v>16300</v>
      </c>
      <c r="B346" s="54" t="s">
        <v>7238</v>
      </c>
      <c r="C346" s="55">
        <v>46043</v>
      </c>
      <c r="D346" s="54" t="s">
        <v>17082</v>
      </c>
      <c r="E346" s="55">
        <v>46046</v>
      </c>
      <c r="F346" s="54" t="s">
        <v>19076</v>
      </c>
      <c r="G346" s="54" t="s">
        <v>17083</v>
      </c>
      <c r="H346" s="56">
        <v>9918960</v>
      </c>
      <c r="I346" s="63">
        <v>0</v>
      </c>
      <c r="J346" s="56">
        <v>793517</v>
      </c>
      <c r="K346" s="56">
        <v>10712477</v>
      </c>
      <c r="L346" s="64" t="s">
        <v>17236</v>
      </c>
      <c r="M346" s="6">
        <v>46091</v>
      </c>
      <c r="O346" s="32">
        <f>IF(Table1[[#This Row],[Phân loại]]="Tồn đầu kỳ",Table1[[#This Row],[Tổng giá trị]],0)</f>
        <v>0</v>
      </c>
      <c r="P346" s="7">
        <f>IF(Table1[[#This Row],[Số còn phải thu ĐK]]&lt;&gt;0,0,IF(Table1[[#This Row],[Phân loại]]="Bán hàng",Table1[[#This Row],[Tổng giá trị]],-Table1[[#This Row],[Tổng giá trị]]))</f>
        <v>10712477</v>
      </c>
      <c r="Q346" s="32">
        <f t="shared" si="25"/>
        <v>10712477</v>
      </c>
      <c r="R346" s="7">
        <f>Table1[[#This Row],[Số còn phải thu ĐK]]+Table1[[#This Row],[Giá Trị HD sau CK]]-Table1[[#This Row],[Số tiền đã thu]]</f>
        <v>0</v>
      </c>
      <c r="S346" s="6">
        <f>IF(Table1[[#This Row],[Ngày hóa đơn]]&lt;&gt;"",Table1[[#This Row],[Ngày hóa đơn]],IF(Table1[[#This Row],[Ngày hạch toán]]&lt;&gt;"",Table1[[#This Row],[Ngày hạch toán]],""))</f>
        <v>46046</v>
      </c>
      <c r="T346" s="7"/>
      <c r="U346" s="6">
        <f>IF(Table1[[#This Row],[Ngày tính CN]]="","",S346+T346)</f>
        <v>46046</v>
      </c>
      <c r="V346" s="32">
        <f ca="1">IF(Table1[[#This Row],[Hạn thanh toán]]="","",IF((U346-NOW())&lt;0,0,(U346-NOW())))</f>
        <v>0</v>
      </c>
      <c r="W346" s="32"/>
      <c r="X346" s="32" t="str">
        <f t="shared" ca="1" si="26"/>
        <v/>
      </c>
      <c r="Y346" s="2" t="str">
        <f t="shared" si="27"/>
        <v>Đã thanh toán</v>
      </c>
      <c r="Z346" s="42">
        <f t="shared" si="28"/>
        <v>46046</v>
      </c>
      <c r="AA346" s="42">
        <f t="shared" si="29"/>
        <v>46091</v>
      </c>
      <c r="AD346" s="2" t="str">
        <f>VLOOKUP($A346,MA_KH!$A:$Q,MA_KH!O$1,0)</f>
        <v>MEGA</v>
      </c>
      <c r="AE346" s="2" t="str">
        <f>VLOOKUP($A346,MA_KH!$A:$Q,MA_KH!P$1,0)</f>
        <v>CÔNG TY TNHH MM MEGA MARKET (VIỆT NAM)</v>
      </c>
      <c r="AG346" s="2" t="str">
        <f>(Table1[[#This Row],[Số hóa đơn]])&amp;IF(OR(Table1[[#This Row],[Phân loại]]="Hàng trả",Table1[[#This Row],[Phân loại]]="Giảm công nợ"),-Table1[[#This Row],[Tổng giá trị]],Table1[[#This Row],[Tổng giá trị]])</f>
        <v>0000532110712477</v>
      </c>
      <c r="AH346" s="6" t="e">
        <f>_xlfn.XLOOKUP(Table1[[#This Row],[Column1]],'Chi tiết tt Mega gửi'!P:P,'Chi tiết tt Mega gửi'!N:N)</f>
        <v>#N/A</v>
      </c>
    </row>
    <row r="347" spans="1:34" ht="25.5" customHeight="1" x14ac:dyDescent="0.2">
      <c r="A347" s="54" t="s">
        <v>16303</v>
      </c>
      <c r="B347" s="54" t="s">
        <v>102</v>
      </c>
      <c r="C347" s="55">
        <v>46043</v>
      </c>
      <c r="D347" s="54" t="s">
        <v>17084</v>
      </c>
      <c r="E347" s="55">
        <v>46049</v>
      </c>
      <c r="F347" s="54" t="s">
        <v>19077</v>
      </c>
      <c r="G347" s="54" t="s">
        <v>17085</v>
      </c>
      <c r="H347" s="56">
        <v>932890</v>
      </c>
      <c r="I347" s="63">
        <v>0</v>
      </c>
      <c r="J347" s="56">
        <v>74631</v>
      </c>
      <c r="K347" s="56">
        <v>1007521</v>
      </c>
      <c r="L347" s="64" t="s">
        <v>17236</v>
      </c>
      <c r="M347" s="6">
        <v>46091</v>
      </c>
      <c r="O347" s="32">
        <f>IF(Table1[[#This Row],[Phân loại]]="Tồn đầu kỳ",Table1[[#This Row],[Tổng giá trị]],0)</f>
        <v>0</v>
      </c>
      <c r="P347" s="7">
        <f>IF(Table1[[#This Row],[Số còn phải thu ĐK]]&lt;&gt;0,0,IF(Table1[[#This Row],[Phân loại]]="Bán hàng",Table1[[#This Row],[Tổng giá trị]],-Table1[[#This Row],[Tổng giá trị]]))</f>
        <v>1007521</v>
      </c>
      <c r="Q347" s="32">
        <f t="shared" si="25"/>
        <v>1007521</v>
      </c>
      <c r="R347" s="7">
        <f>Table1[[#This Row],[Số còn phải thu ĐK]]+Table1[[#This Row],[Giá Trị HD sau CK]]-Table1[[#This Row],[Số tiền đã thu]]</f>
        <v>0</v>
      </c>
      <c r="S347" s="6">
        <f>IF(Table1[[#This Row],[Ngày hóa đơn]]&lt;&gt;"",Table1[[#This Row],[Ngày hóa đơn]],IF(Table1[[#This Row],[Ngày hạch toán]]&lt;&gt;"",Table1[[#This Row],[Ngày hạch toán]],""))</f>
        <v>46049</v>
      </c>
      <c r="T347" s="7"/>
      <c r="U347" s="6">
        <f>IF(Table1[[#This Row],[Ngày tính CN]]="","",S347+T347)</f>
        <v>46049</v>
      </c>
      <c r="V347" s="32">
        <f ca="1">IF(Table1[[#This Row],[Hạn thanh toán]]="","",IF((U347-NOW())&lt;0,0,(U347-NOW())))</f>
        <v>0</v>
      </c>
      <c r="W347" s="32"/>
      <c r="X347" s="32" t="str">
        <f t="shared" ca="1" si="26"/>
        <v/>
      </c>
      <c r="Y347" s="2" t="str">
        <f t="shared" si="27"/>
        <v>Đã thanh toán</v>
      </c>
      <c r="Z347" s="42">
        <f t="shared" si="28"/>
        <v>46049</v>
      </c>
      <c r="AA347" s="42">
        <f t="shared" si="29"/>
        <v>46091</v>
      </c>
      <c r="AD347" s="2" t="str">
        <f>VLOOKUP($A347,MA_KH!$A:$Q,MA_KH!O$1,0)</f>
        <v>MEGA</v>
      </c>
      <c r="AE347" s="2" t="str">
        <f>VLOOKUP($A347,MA_KH!$A:$Q,MA_KH!P$1,0)</f>
        <v>CÔNG TY TNHH MM MEGA MARKET (VIỆT NAM)</v>
      </c>
      <c r="AG347" s="2" t="str">
        <f>(Table1[[#This Row],[Số hóa đơn]])&amp;IF(OR(Table1[[#This Row],[Phân loại]]="Hàng trả",Table1[[#This Row],[Phân loại]]="Giảm công nợ"),-Table1[[#This Row],[Tổng giá trị]],Table1[[#This Row],[Tổng giá trị]])</f>
        <v>000067311007521</v>
      </c>
      <c r="AH347" s="6" t="e">
        <f>_xlfn.XLOOKUP(Table1[[#This Row],[Column1]],'Chi tiết tt Mega gửi'!P:P,'Chi tiết tt Mega gửi'!N:N)</f>
        <v>#N/A</v>
      </c>
    </row>
    <row r="348" spans="1:34" ht="25.5" customHeight="1" x14ac:dyDescent="0.2">
      <c r="A348" s="54" t="s">
        <v>16301</v>
      </c>
      <c r="B348" s="54" t="s">
        <v>7241</v>
      </c>
      <c r="C348" s="55">
        <v>46043</v>
      </c>
      <c r="D348" s="54" t="s">
        <v>17086</v>
      </c>
      <c r="E348" s="55">
        <v>46053</v>
      </c>
      <c r="F348" s="54" t="s">
        <v>19078</v>
      </c>
      <c r="G348" s="54" t="s">
        <v>17088</v>
      </c>
      <c r="H348" s="56">
        <v>7252225</v>
      </c>
      <c r="I348" s="63">
        <v>0</v>
      </c>
      <c r="J348" s="56">
        <v>580178</v>
      </c>
      <c r="K348" s="56">
        <v>7832403</v>
      </c>
      <c r="L348" s="64" t="s">
        <v>17236</v>
      </c>
      <c r="M348" s="6">
        <v>46091</v>
      </c>
      <c r="O348" s="32">
        <f>IF(Table1[[#This Row],[Phân loại]]="Tồn đầu kỳ",Table1[[#This Row],[Tổng giá trị]],0)</f>
        <v>0</v>
      </c>
      <c r="P348" s="7">
        <f>IF(Table1[[#This Row],[Số còn phải thu ĐK]]&lt;&gt;0,0,IF(Table1[[#This Row],[Phân loại]]="Bán hàng",Table1[[#This Row],[Tổng giá trị]],-Table1[[#This Row],[Tổng giá trị]]))</f>
        <v>7832403</v>
      </c>
      <c r="Q348" s="32">
        <f t="shared" si="25"/>
        <v>7832403</v>
      </c>
      <c r="R348" s="7">
        <f>Table1[[#This Row],[Số còn phải thu ĐK]]+Table1[[#This Row],[Giá Trị HD sau CK]]-Table1[[#This Row],[Số tiền đã thu]]</f>
        <v>0</v>
      </c>
      <c r="S348" s="6">
        <f>IF(Table1[[#This Row],[Ngày hóa đơn]]&lt;&gt;"",Table1[[#This Row],[Ngày hóa đơn]],IF(Table1[[#This Row],[Ngày hạch toán]]&lt;&gt;"",Table1[[#This Row],[Ngày hạch toán]],""))</f>
        <v>46053</v>
      </c>
      <c r="T348" s="7"/>
      <c r="U348" s="6">
        <f>IF(Table1[[#This Row],[Ngày tính CN]]="","",S348+T348)</f>
        <v>46053</v>
      </c>
      <c r="V348" s="32">
        <f ca="1">IF(Table1[[#This Row],[Hạn thanh toán]]="","",IF((U348-NOW())&lt;0,0,(U348-NOW())))</f>
        <v>0</v>
      </c>
      <c r="W348" s="32"/>
      <c r="X348" s="32" t="str">
        <f t="shared" ca="1" si="26"/>
        <v/>
      </c>
      <c r="Y348" s="2" t="str">
        <f t="shared" si="27"/>
        <v>Đã thanh toán</v>
      </c>
      <c r="Z348" s="42">
        <f t="shared" si="28"/>
        <v>46053</v>
      </c>
      <c r="AA348" s="42">
        <f t="shared" si="29"/>
        <v>46091</v>
      </c>
      <c r="AD348" s="2" t="str">
        <f>VLOOKUP($A348,MA_KH!$A:$Q,MA_KH!O$1,0)</f>
        <v>MEGA</v>
      </c>
      <c r="AE348" s="2" t="str">
        <f>VLOOKUP($A348,MA_KH!$A:$Q,MA_KH!P$1,0)</f>
        <v>CÔNG TY TNHH MM MEGA MARKET (VIỆT NAM)</v>
      </c>
      <c r="AG348" s="2" t="str">
        <f>(Table1[[#This Row],[Số hóa đơn]])&amp;IF(OR(Table1[[#This Row],[Phân loại]]="Hàng trả",Table1[[#This Row],[Phân loại]]="Giảm công nợ"),-Table1[[#This Row],[Tổng giá trị]],Table1[[#This Row],[Tổng giá trị]])</f>
        <v>000082947832403</v>
      </c>
      <c r="AH348" s="6" t="e">
        <f>_xlfn.XLOOKUP(Table1[[#This Row],[Column1]],'Chi tiết tt Mega gửi'!P:P,'Chi tiết tt Mega gửi'!N:N)</f>
        <v>#N/A</v>
      </c>
    </row>
    <row r="349" spans="1:34" ht="25.5" customHeight="1" x14ac:dyDescent="0.2">
      <c r="A349" s="54" t="s">
        <v>16288</v>
      </c>
      <c r="B349" s="54" t="s">
        <v>294</v>
      </c>
      <c r="C349" s="55">
        <v>46044</v>
      </c>
      <c r="D349" s="54" t="s">
        <v>17089</v>
      </c>
      <c r="E349" s="55">
        <v>46046</v>
      </c>
      <c r="F349" s="54" t="s">
        <v>19079</v>
      </c>
      <c r="G349" s="54" t="s">
        <v>17090</v>
      </c>
      <c r="H349" s="56">
        <v>3291100</v>
      </c>
      <c r="I349" s="63">
        <v>0</v>
      </c>
      <c r="J349" s="56">
        <v>263288</v>
      </c>
      <c r="K349" s="56">
        <v>3554388</v>
      </c>
      <c r="L349" s="64" t="s">
        <v>17236</v>
      </c>
      <c r="M349" s="6">
        <v>46091</v>
      </c>
      <c r="O349" s="32">
        <f>IF(Table1[[#This Row],[Phân loại]]="Tồn đầu kỳ",Table1[[#This Row],[Tổng giá trị]],0)</f>
        <v>0</v>
      </c>
      <c r="P349" s="7">
        <f>IF(Table1[[#This Row],[Số còn phải thu ĐK]]&lt;&gt;0,0,IF(Table1[[#This Row],[Phân loại]]="Bán hàng",Table1[[#This Row],[Tổng giá trị]],-Table1[[#This Row],[Tổng giá trị]]))</f>
        <v>3554388</v>
      </c>
      <c r="Q349" s="32">
        <f t="shared" si="25"/>
        <v>3554388</v>
      </c>
      <c r="R349" s="7">
        <f>Table1[[#This Row],[Số còn phải thu ĐK]]+Table1[[#This Row],[Giá Trị HD sau CK]]-Table1[[#This Row],[Số tiền đã thu]]</f>
        <v>0</v>
      </c>
      <c r="S349" s="6">
        <f>IF(Table1[[#This Row],[Ngày hóa đơn]]&lt;&gt;"",Table1[[#This Row],[Ngày hóa đơn]],IF(Table1[[#This Row],[Ngày hạch toán]]&lt;&gt;"",Table1[[#This Row],[Ngày hạch toán]],""))</f>
        <v>46046</v>
      </c>
      <c r="T349" s="7"/>
      <c r="U349" s="6">
        <f>IF(Table1[[#This Row],[Ngày tính CN]]="","",S349+T349)</f>
        <v>46046</v>
      </c>
      <c r="V349" s="32">
        <f ca="1">IF(Table1[[#This Row],[Hạn thanh toán]]="","",IF((U349-NOW())&lt;0,0,(U349-NOW())))</f>
        <v>0</v>
      </c>
      <c r="W349" s="32"/>
      <c r="X349" s="32" t="str">
        <f t="shared" ca="1" si="26"/>
        <v/>
      </c>
      <c r="Y349" s="2" t="str">
        <f t="shared" si="27"/>
        <v>Đã thanh toán</v>
      </c>
      <c r="Z349" s="42">
        <f t="shared" si="28"/>
        <v>46046</v>
      </c>
      <c r="AA349" s="42">
        <f t="shared" si="29"/>
        <v>46091</v>
      </c>
      <c r="AD349" s="2" t="str">
        <f>VLOOKUP($A349,MA_KH!$A:$Q,MA_KH!O$1,0)</f>
        <v>MEGA</v>
      </c>
      <c r="AE349" s="2" t="str">
        <f>VLOOKUP($A349,MA_KH!$A:$Q,MA_KH!P$1,0)</f>
        <v>CÔNG TY TNHH MM MEGA MARKET (VIỆT NAM)</v>
      </c>
      <c r="AG349" s="2" t="str">
        <f>(Table1[[#This Row],[Số hóa đơn]])&amp;IF(OR(Table1[[#This Row],[Phân loại]]="Hàng trả",Table1[[#This Row],[Phân loại]]="Giảm công nợ"),-Table1[[#This Row],[Tổng giá trị]],Table1[[#This Row],[Tổng giá trị]])</f>
        <v>000053013554388</v>
      </c>
      <c r="AH349" s="6" t="e">
        <f>_xlfn.XLOOKUP(Table1[[#This Row],[Column1]],'Chi tiết tt Mega gửi'!P:P,'Chi tiết tt Mega gửi'!N:N)</f>
        <v>#N/A</v>
      </c>
    </row>
    <row r="350" spans="1:34" ht="25.5" customHeight="1" x14ac:dyDescent="0.2">
      <c r="A350" s="54" t="s">
        <v>16290</v>
      </c>
      <c r="B350" s="54" t="s">
        <v>192</v>
      </c>
      <c r="C350" s="55">
        <v>46044</v>
      </c>
      <c r="D350" s="54" t="s">
        <v>17091</v>
      </c>
      <c r="E350" s="55">
        <v>46046</v>
      </c>
      <c r="F350" s="54" t="s">
        <v>18573</v>
      </c>
      <c r="G350" s="54" t="s">
        <v>17092</v>
      </c>
      <c r="H350" s="56">
        <v>25711710</v>
      </c>
      <c r="I350" s="63">
        <v>0</v>
      </c>
      <c r="J350" s="56">
        <v>2056937</v>
      </c>
      <c r="K350" s="56">
        <v>27768647</v>
      </c>
      <c r="L350" s="64" t="s">
        <v>17236</v>
      </c>
      <c r="M350" s="6">
        <v>46167</v>
      </c>
      <c r="O350" s="32">
        <f>IF(Table1[[#This Row],[Phân loại]]="Tồn đầu kỳ",Table1[[#This Row],[Tổng giá trị]],0)</f>
        <v>0</v>
      </c>
      <c r="P350" s="7">
        <f>IF(Table1[[#This Row],[Số còn phải thu ĐK]]&lt;&gt;0,0,IF(Table1[[#This Row],[Phân loại]]="Bán hàng",Table1[[#This Row],[Tổng giá trị]],-Table1[[#This Row],[Tổng giá trị]]))</f>
        <v>27768647</v>
      </c>
      <c r="Q350" s="32">
        <f t="shared" si="25"/>
        <v>27768647</v>
      </c>
      <c r="R350" s="7">
        <f>Table1[[#This Row],[Số còn phải thu ĐK]]+Table1[[#This Row],[Giá Trị HD sau CK]]-Table1[[#This Row],[Số tiền đã thu]]</f>
        <v>0</v>
      </c>
      <c r="S350" s="6">
        <f>IF(Table1[[#This Row],[Ngày hóa đơn]]&lt;&gt;"",Table1[[#This Row],[Ngày hóa đơn]],IF(Table1[[#This Row],[Ngày hạch toán]]&lt;&gt;"",Table1[[#This Row],[Ngày hạch toán]],""))</f>
        <v>46046</v>
      </c>
      <c r="T350" s="7"/>
      <c r="U350" s="6">
        <f>IF(Table1[[#This Row],[Ngày tính CN]]="","",S350+T350)</f>
        <v>46046</v>
      </c>
      <c r="V350" s="32">
        <f ca="1">IF(Table1[[#This Row],[Hạn thanh toán]]="","",IF((U350-NOW())&lt;0,0,(U350-NOW())))</f>
        <v>0</v>
      </c>
      <c r="W350" s="32"/>
      <c r="X350" s="32" t="str">
        <f t="shared" ca="1" si="26"/>
        <v/>
      </c>
      <c r="Y350" s="2" t="str">
        <f t="shared" si="27"/>
        <v>Đã thanh toán</v>
      </c>
      <c r="Z350" s="42">
        <f t="shared" si="28"/>
        <v>46046</v>
      </c>
      <c r="AA350" s="42">
        <f t="shared" si="29"/>
        <v>46167</v>
      </c>
      <c r="AD350" s="2" t="str">
        <f>VLOOKUP($A350,MA_KH!$A:$Q,MA_KH!O$1,0)</f>
        <v>MEGA</v>
      </c>
      <c r="AE350" s="2" t="str">
        <f>VLOOKUP($A350,MA_KH!$A:$Q,MA_KH!P$1,0)</f>
        <v>CÔNG TY TNHH MM MEGA MARKET (VIỆT NAM)</v>
      </c>
      <c r="AG350" s="2" t="str">
        <f>(Table1[[#This Row],[Số hóa đơn]])&amp;IF(OR(Table1[[#This Row],[Phân loại]]="Hàng trả",Table1[[#This Row],[Phân loại]]="Giảm công nợ"),-Table1[[#This Row],[Tổng giá trị]],Table1[[#This Row],[Tổng giá trị]])</f>
        <v>0000530227768647</v>
      </c>
      <c r="AH350" s="6" t="e">
        <f>_xlfn.XLOOKUP(Table1[[#This Row],[Column1]],'Chi tiết tt Mega gửi'!P:P,'Chi tiết tt Mega gửi'!N:N)</f>
        <v>#N/A</v>
      </c>
    </row>
    <row r="351" spans="1:34" ht="25.5" customHeight="1" x14ac:dyDescent="0.2">
      <c r="A351" s="54" t="s">
        <v>16308</v>
      </c>
      <c r="B351" s="54" t="s">
        <v>194</v>
      </c>
      <c r="C351" s="55">
        <v>46044</v>
      </c>
      <c r="D351" s="54" t="s">
        <v>17093</v>
      </c>
      <c r="E351" s="55">
        <v>46046</v>
      </c>
      <c r="F351" s="54" t="s">
        <v>19080</v>
      </c>
      <c r="G351" s="54" t="s">
        <v>17094</v>
      </c>
      <c r="H351" s="56">
        <v>10045400</v>
      </c>
      <c r="I351" s="63">
        <v>0</v>
      </c>
      <c r="J351" s="56">
        <v>803632</v>
      </c>
      <c r="K351" s="56">
        <v>10849032</v>
      </c>
      <c r="L351" s="64" t="s">
        <v>17236</v>
      </c>
      <c r="M351" s="6">
        <v>46136</v>
      </c>
      <c r="O351" s="32">
        <f>IF(Table1[[#This Row],[Phân loại]]="Tồn đầu kỳ",Table1[[#This Row],[Tổng giá trị]],0)</f>
        <v>0</v>
      </c>
      <c r="P351" s="7">
        <f>IF(Table1[[#This Row],[Số còn phải thu ĐK]]&lt;&gt;0,0,IF(Table1[[#This Row],[Phân loại]]="Bán hàng",Table1[[#This Row],[Tổng giá trị]],-Table1[[#This Row],[Tổng giá trị]]))</f>
        <v>10849032</v>
      </c>
      <c r="Q351" s="32">
        <f t="shared" si="25"/>
        <v>10849032</v>
      </c>
      <c r="R351" s="7">
        <f>Table1[[#This Row],[Số còn phải thu ĐK]]+Table1[[#This Row],[Giá Trị HD sau CK]]-Table1[[#This Row],[Số tiền đã thu]]</f>
        <v>0</v>
      </c>
      <c r="S351" s="6">
        <f>IF(Table1[[#This Row],[Ngày hóa đơn]]&lt;&gt;"",Table1[[#This Row],[Ngày hóa đơn]],IF(Table1[[#This Row],[Ngày hạch toán]]&lt;&gt;"",Table1[[#This Row],[Ngày hạch toán]],""))</f>
        <v>46046</v>
      </c>
      <c r="T351" s="7"/>
      <c r="U351" s="6">
        <f>IF(Table1[[#This Row],[Ngày tính CN]]="","",S351+T351)</f>
        <v>46046</v>
      </c>
      <c r="V351" s="32">
        <f ca="1">IF(Table1[[#This Row],[Hạn thanh toán]]="","",IF((U351-NOW())&lt;0,0,(U351-NOW())))</f>
        <v>0</v>
      </c>
      <c r="W351" s="32"/>
      <c r="X351" s="32" t="str">
        <f t="shared" ca="1" si="26"/>
        <v/>
      </c>
      <c r="Y351" s="2" t="str">
        <f t="shared" si="27"/>
        <v>Đã thanh toán</v>
      </c>
      <c r="Z351" s="42">
        <f t="shared" si="28"/>
        <v>46046</v>
      </c>
      <c r="AA351" s="42">
        <f t="shared" si="29"/>
        <v>46136</v>
      </c>
      <c r="AD351" s="2" t="str">
        <f>VLOOKUP($A351,MA_KH!$A:$Q,MA_KH!O$1,0)</f>
        <v>MEGA</v>
      </c>
      <c r="AE351" s="2" t="str">
        <f>VLOOKUP($A351,MA_KH!$A:$Q,MA_KH!P$1,0)</f>
        <v>CÔNG TY TNHH MM MEGA MARKET (VIỆT NAM)</v>
      </c>
      <c r="AG351" s="2" t="str">
        <f>(Table1[[#This Row],[Số hóa đơn]])&amp;IF(OR(Table1[[#This Row],[Phân loại]]="Hàng trả",Table1[[#This Row],[Phân loại]]="Giảm công nợ"),-Table1[[#This Row],[Tổng giá trị]],Table1[[#This Row],[Tổng giá trị]])</f>
        <v>0000530310849032</v>
      </c>
      <c r="AH351" s="6" t="e">
        <f>_xlfn.XLOOKUP(Table1[[#This Row],[Column1]],'Chi tiết tt Mega gửi'!P:P,'Chi tiết tt Mega gửi'!N:N)</f>
        <v>#N/A</v>
      </c>
    </row>
    <row r="352" spans="1:34" ht="25.5" customHeight="1" x14ac:dyDescent="0.2">
      <c r="A352" s="54" t="s">
        <v>16309</v>
      </c>
      <c r="B352" s="54" t="s">
        <v>255</v>
      </c>
      <c r="C352" s="55">
        <v>46044</v>
      </c>
      <c r="D352" s="54" t="s">
        <v>17095</v>
      </c>
      <c r="E352" s="55">
        <v>46046</v>
      </c>
      <c r="F352" s="54" t="s">
        <v>19081</v>
      </c>
      <c r="G352" s="54" t="s">
        <v>17096</v>
      </c>
      <c r="H352" s="56">
        <v>1425000</v>
      </c>
      <c r="I352" s="63">
        <v>0</v>
      </c>
      <c r="J352" s="56">
        <v>114000</v>
      </c>
      <c r="K352" s="56">
        <v>1539000</v>
      </c>
      <c r="L352" s="64" t="s">
        <v>17236</v>
      </c>
      <c r="M352" s="6">
        <v>46122</v>
      </c>
      <c r="O352" s="32">
        <f>IF(Table1[[#This Row],[Phân loại]]="Tồn đầu kỳ",Table1[[#This Row],[Tổng giá trị]],0)</f>
        <v>0</v>
      </c>
      <c r="P352" s="7">
        <f>IF(Table1[[#This Row],[Số còn phải thu ĐK]]&lt;&gt;0,0,IF(Table1[[#This Row],[Phân loại]]="Bán hàng",Table1[[#This Row],[Tổng giá trị]],-Table1[[#This Row],[Tổng giá trị]]))</f>
        <v>1539000</v>
      </c>
      <c r="Q352" s="32">
        <f t="shared" si="25"/>
        <v>1539000</v>
      </c>
      <c r="R352" s="7">
        <f>Table1[[#This Row],[Số còn phải thu ĐK]]+Table1[[#This Row],[Giá Trị HD sau CK]]-Table1[[#This Row],[Số tiền đã thu]]</f>
        <v>0</v>
      </c>
      <c r="S352" s="6">
        <f>IF(Table1[[#This Row],[Ngày hóa đơn]]&lt;&gt;"",Table1[[#This Row],[Ngày hóa đơn]],IF(Table1[[#This Row],[Ngày hạch toán]]&lt;&gt;"",Table1[[#This Row],[Ngày hạch toán]],""))</f>
        <v>46046</v>
      </c>
      <c r="T352" s="7"/>
      <c r="U352" s="6">
        <f>IF(Table1[[#This Row],[Ngày tính CN]]="","",S352+T352)</f>
        <v>46046</v>
      </c>
      <c r="V352" s="32">
        <f ca="1">IF(Table1[[#This Row],[Hạn thanh toán]]="","",IF((U352-NOW())&lt;0,0,(U352-NOW())))</f>
        <v>0</v>
      </c>
      <c r="W352" s="32"/>
      <c r="X352" s="32" t="str">
        <f t="shared" ca="1" si="26"/>
        <v/>
      </c>
      <c r="Y352" s="2" t="str">
        <f t="shared" si="27"/>
        <v>Đã thanh toán</v>
      </c>
      <c r="Z352" s="42">
        <f t="shared" si="28"/>
        <v>46046</v>
      </c>
      <c r="AA352" s="42">
        <f t="shared" si="29"/>
        <v>46122</v>
      </c>
      <c r="AD352" s="2" t="str">
        <f>VLOOKUP($A352,MA_KH!$A:$Q,MA_KH!O$1,0)</f>
        <v>MEGA</v>
      </c>
      <c r="AE352" s="2" t="str">
        <f>VLOOKUP($A352,MA_KH!$A:$Q,MA_KH!P$1,0)</f>
        <v>CÔNG TY TNHH MM MEGA MARKET (VIỆT NAM)</v>
      </c>
      <c r="AG352" s="2" t="str">
        <f>(Table1[[#This Row],[Số hóa đơn]])&amp;IF(OR(Table1[[#This Row],[Phân loại]]="Hàng trả",Table1[[#This Row],[Phân loại]]="Giảm công nợ"),-Table1[[#This Row],[Tổng giá trị]],Table1[[#This Row],[Tổng giá trị]])</f>
        <v>000053041539000</v>
      </c>
      <c r="AH352" s="6" t="e">
        <f>_xlfn.XLOOKUP(Table1[[#This Row],[Column1]],'Chi tiết tt Mega gửi'!P:P,'Chi tiết tt Mega gửi'!N:N)</f>
        <v>#N/A</v>
      </c>
    </row>
    <row r="353" spans="1:34" ht="25.5" customHeight="1" x14ac:dyDescent="0.2">
      <c r="A353" s="54" t="s">
        <v>16309</v>
      </c>
      <c r="B353" s="54" t="s">
        <v>255</v>
      </c>
      <c r="C353" s="55">
        <v>46044</v>
      </c>
      <c r="D353" s="54" t="s">
        <v>17097</v>
      </c>
      <c r="E353" s="55">
        <v>46046</v>
      </c>
      <c r="F353" s="54" t="s">
        <v>19082</v>
      </c>
      <c r="G353" s="54" t="s">
        <v>17098</v>
      </c>
      <c r="H353" s="56">
        <v>3397500</v>
      </c>
      <c r="I353" s="63">
        <v>0</v>
      </c>
      <c r="J353" s="56">
        <v>271800</v>
      </c>
      <c r="K353" s="56">
        <v>3669300</v>
      </c>
      <c r="L353" s="64" t="s">
        <v>17236</v>
      </c>
      <c r="M353" s="6">
        <v>46091</v>
      </c>
      <c r="O353" s="32">
        <f>IF(Table1[[#This Row],[Phân loại]]="Tồn đầu kỳ",Table1[[#This Row],[Tổng giá trị]],0)</f>
        <v>0</v>
      </c>
      <c r="P353" s="7">
        <f>IF(Table1[[#This Row],[Số còn phải thu ĐK]]&lt;&gt;0,0,IF(Table1[[#This Row],[Phân loại]]="Bán hàng",Table1[[#This Row],[Tổng giá trị]],-Table1[[#This Row],[Tổng giá trị]]))</f>
        <v>3669300</v>
      </c>
      <c r="Q353" s="32">
        <f t="shared" si="25"/>
        <v>3669300</v>
      </c>
      <c r="R353" s="7">
        <f>Table1[[#This Row],[Số còn phải thu ĐK]]+Table1[[#This Row],[Giá Trị HD sau CK]]-Table1[[#This Row],[Số tiền đã thu]]</f>
        <v>0</v>
      </c>
      <c r="S353" s="6">
        <f>IF(Table1[[#This Row],[Ngày hóa đơn]]&lt;&gt;"",Table1[[#This Row],[Ngày hóa đơn]],IF(Table1[[#This Row],[Ngày hạch toán]]&lt;&gt;"",Table1[[#This Row],[Ngày hạch toán]],""))</f>
        <v>46046</v>
      </c>
      <c r="T353" s="7"/>
      <c r="U353" s="6">
        <f>IF(Table1[[#This Row],[Ngày tính CN]]="","",S353+T353)</f>
        <v>46046</v>
      </c>
      <c r="V353" s="32">
        <f ca="1">IF(Table1[[#This Row],[Hạn thanh toán]]="","",IF((U353-NOW())&lt;0,0,(U353-NOW())))</f>
        <v>0</v>
      </c>
      <c r="W353" s="32"/>
      <c r="X353" s="32" t="str">
        <f t="shared" ca="1" si="26"/>
        <v/>
      </c>
      <c r="Y353" s="2" t="str">
        <f t="shared" si="27"/>
        <v>Đã thanh toán</v>
      </c>
      <c r="Z353" s="42">
        <f t="shared" si="28"/>
        <v>46046</v>
      </c>
      <c r="AA353" s="42">
        <f t="shared" si="29"/>
        <v>46091</v>
      </c>
      <c r="AD353" s="2" t="str">
        <f>VLOOKUP($A353,MA_KH!$A:$Q,MA_KH!O$1,0)</f>
        <v>MEGA</v>
      </c>
      <c r="AE353" s="2" t="str">
        <f>VLOOKUP($A353,MA_KH!$A:$Q,MA_KH!P$1,0)</f>
        <v>CÔNG TY TNHH MM MEGA MARKET (VIỆT NAM)</v>
      </c>
      <c r="AG353" s="2" t="str">
        <f>(Table1[[#This Row],[Số hóa đơn]])&amp;IF(OR(Table1[[#This Row],[Phân loại]]="Hàng trả",Table1[[#This Row],[Phân loại]]="Giảm công nợ"),-Table1[[#This Row],[Tổng giá trị]],Table1[[#This Row],[Tổng giá trị]])</f>
        <v>000053053669300</v>
      </c>
      <c r="AH353" s="6" t="e">
        <f>_xlfn.XLOOKUP(Table1[[#This Row],[Column1]],'Chi tiết tt Mega gửi'!P:P,'Chi tiết tt Mega gửi'!N:N)</f>
        <v>#N/A</v>
      </c>
    </row>
    <row r="354" spans="1:34" ht="25.5" customHeight="1" x14ac:dyDescent="0.2">
      <c r="A354" s="54" t="s">
        <v>16295</v>
      </c>
      <c r="B354" s="54" t="s">
        <v>198</v>
      </c>
      <c r="C354" s="55">
        <v>46044</v>
      </c>
      <c r="D354" s="54" t="s">
        <v>17099</v>
      </c>
      <c r="E354" s="55">
        <v>46046</v>
      </c>
      <c r="F354" s="54" t="s">
        <v>19083</v>
      </c>
      <c r="G354" s="54" t="s">
        <v>17100</v>
      </c>
      <c r="H354" s="56">
        <v>3849940</v>
      </c>
      <c r="I354" s="63">
        <v>0</v>
      </c>
      <c r="J354" s="56">
        <v>307995</v>
      </c>
      <c r="K354" s="56">
        <v>4157935</v>
      </c>
      <c r="L354" s="64" t="s">
        <v>17236</v>
      </c>
      <c r="M354" s="6">
        <v>46091</v>
      </c>
      <c r="O354" s="32">
        <f>IF(Table1[[#This Row],[Phân loại]]="Tồn đầu kỳ",Table1[[#This Row],[Tổng giá trị]],0)</f>
        <v>0</v>
      </c>
      <c r="P354" s="7">
        <f>IF(Table1[[#This Row],[Số còn phải thu ĐK]]&lt;&gt;0,0,IF(Table1[[#This Row],[Phân loại]]="Bán hàng",Table1[[#This Row],[Tổng giá trị]],-Table1[[#This Row],[Tổng giá trị]]))</f>
        <v>4157935</v>
      </c>
      <c r="Q354" s="32">
        <f t="shared" si="25"/>
        <v>4157935</v>
      </c>
      <c r="R354" s="7">
        <f>Table1[[#This Row],[Số còn phải thu ĐK]]+Table1[[#This Row],[Giá Trị HD sau CK]]-Table1[[#This Row],[Số tiền đã thu]]</f>
        <v>0</v>
      </c>
      <c r="S354" s="6">
        <f>IF(Table1[[#This Row],[Ngày hóa đơn]]&lt;&gt;"",Table1[[#This Row],[Ngày hóa đơn]],IF(Table1[[#This Row],[Ngày hạch toán]]&lt;&gt;"",Table1[[#This Row],[Ngày hạch toán]],""))</f>
        <v>46046</v>
      </c>
      <c r="T354" s="7"/>
      <c r="U354" s="6">
        <f>IF(Table1[[#This Row],[Ngày tính CN]]="","",S354+T354)</f>
        <v>46046</v>
      </c>
      <c r="V354" s="32">
        <f ca="1">IF(Table1[[#This Row],[Hạn thanh toán]]="","",IF((U354-NOW())&lt;0,0,(U354-NOW())))</f>
        <v>0</v>
      </c>
      <c r="W354" s="32"/>
      <c r="X354" s="32" t="str">
        <f t="shared" ca="1" si="26"/>
        <v/>
      </c>
      <c r="Y354" s="2" t="str">
        <f t="shared" si="27"/>
        <v>Đã thanh toán</v>
      </c>
      <c r="Z354" s="42">
        <f t="shared" si="28"/>
        <v>46046</v>
      </c>
      <c r="AA354" s="42">
        <f t="shared" si="29"/>
        <v>46091</v>
      </c>
      <c r="AD354" s="2" t="str">
        <f>VLOOKUP($A354,MA_KH!$A:$Q,MA_KH!O$1,0)</f>
        <v>MEGA</v>
      </c>
      <c r="AE354" s="2" t="str">
        <f>VLOOKUP($A354,MA_KH!$A:$Q,MA_KH!P$1,0)</f>
        <v>CÔNG TY TNHH MM MEGA MARKET (VIỆT NAM)</v>
      </c>
      <c r="AG354" s="2" t="str">
        <f>(Table1[[#This Row],[Số hóa đơn]])&amp;IF(OR(Table1[[#This Row],[Phân loại]]="Hàng trả",Table1[[#This Row],[Phân loại]]="Giảm công nợ"),-Table1[[#This Row],[Tổng giá trị]],Table1[[#This Row],[Tổng giá trị]])</f>
        <v>000053064157935</v>
      </c>
      <c r="AH354" s="6" t="e">
        <f>_xlfn.XLOOKUP(Table1[[#This Row],[Column1]],'Chi tiết tt Mega gửi'!P:P,'Chi tiết tt Mega gửi'!N:N)</f>
        <v>#N/A</v>
      </c>
    </row>
    <row r="355" spans="1:34" ht="25.5" customHeight="1" x14ac:dyDescent="0.2">
      <c r="A355" s="54" t="s">
        <v>16287</v>
      </c>
      <c r="B355" s="54" t="s">
        <v>253</v>
      </c>
      <c r="C355" s="55">
        <v>46044</v>
      </c>
      <c r="D355" s="54" t="s">
        <v>17101</v>
      </c>
      <c r="E355" s="55">
        <v>46046</v>
      </c>
      <c r="F355" s="54" t="s">
        <v>19084</v>
      </c>
      <c r="G355" s="54" t="s">
        <v>17102</v>
      </c>
      <c r="H355" s="56">
        <v>2024120</v>
      </c>
      <c r="I355" s="63">
        <v>0</v>
      </c>
      <c r="J355" s="56">
        <v>161930</v>
      </c>
      <c r="K355" s="56">
        <v>2186050</v>
      </c>
      <c r="L355" s="64" t="s">
        <v>17236</v>
      </c>
      <c r="M355" s="6">
        <v>46091</v>
      </c>
      <c r="O355" s="32">
        <f>IF(Table1[[#This Row],[Phân loại]]="Tồn đầu kỳ",Table1[[#This Row],[Tổng giá trị]],0)</f>
        <v>0</v>
      </c>
      <c r="P355" s="7">
        <f>IF(Table1[[#This Row],[Số còn phải thu ĐK]]&lt;&gt;0,0,IF(Table1[[#This Row],[Phân loại]]="Bán hàng",Table1[[#This Row],[Tổng giá trị]],-Table1[[#This Row],[Tổng giá trị]]))</f>
        <v>2186050</v>
      </c>
      <c r="Q355" s="32">
        <f t="shared" si="25"/>
        <v>2186050</v>
      </c>
      <c r="R355" s="7">
        <f>Table1[[#This Row],[Số còn phải thu ĐK]]+Table1[[#This Row],[Giá Trị HD sau CK]]-Table1[[#This Row],[Số tiền đã thu]]</f>
        <v>0</v>
      </c>
      <c r="S355" s="6">
        <f>IF(Table1[[#This Row],[Ngày hóa đơn]]&lt;&gt;"",Table1[[#This Row],[Ngày hóa đơn]],IF(Table1[[#This Row],[Ngày hạch toán]]&lt;&gt;"",Table1[[#This Row],[Ngày hạch toán]],""))</f>
        <v>46046</v>
      </c>
      <c r="T355" s="7"/>
      <c r="U355" s="6">
        <f>IF(Table1[[#This Row],[Ngày tính CN]]="","",S355+T355)</f>
        <v>46046</v>
      </c>
      <c r="V355" s="32">
        <f ca="1">IF(Table1[[#This Row],[Hạn thanh toán]]="","",IF((U355-NOW())&lt;0,0,(U355-NOW())))</f>
        <v>0</v>
      </c>
      <c r="W355" s="32"/>
      <c r="X355" s="32" t="str">
        <f t="shared" ca="1" si="26"/>
        <v/>
      </c>
      <c r="Y355" s="2" t="str">
        <f t="shared" si="27"/>
        <v>Đã thanh toán</v>
      </c>
      <c r="Z355" s="42">
        <f t="shared" si="28"/>
        <v>46046</v>
      </c>
      <c r="AA355" s="42">
        <f t="shared" si="29"/>
        <v>46091</v>
      </c>
      <c r="AD355" s="2" t="str">
        <f>VLOOKUP($A355,MA_KH!$A:$Q,MA_KH!O$1,0)</f>
        <v>MEGA</v>
      </c>
      <c r="AE355" s="2" t="str">
        <f>VLOOKUP($A355,MA_KH!$A:$Q,MA_KH!P$1,0)</f>
        <v>CÔNG TY TNHH MM MEGA MARKET (VIỆT NAM)</v>
      </c>
      <c r="AG355" s="2" t="str">
        <f>(Table1[[#This Row],[Số hóa đơn]])&amp;IF(OR(Table1[[#This Row],[Phân loại]]="Hàng trả",Table1[[#This Row],[Phân loại]]="Giảm công nợ"),-Table1[[#This Row],[Tổng giá trị]],Table1[[#This Row],[Tổng giá trị]])</f>
        <v>000053072186050</v>
      </c>
      <c r="AH355" s="6" t="e">
        <f>_xlfn.XLOOKUP(Table1[[#This Row],[Column1]],'Chi tiết tt Mega gửi'!P:P,'Chi tiết tt Mega gửi'!N:N)</f>
        <v>#N/A</v>
      </c>
    </row>
    <row r="356" spans="1:34" ht="25.5" customHeight="1" x14ac:dyDescent="0.2">
      <c r="A356" s="54" t="s">
        <v>16291</v>
      </c>
      <c r="B356" s="54" t="s">
        <v>200</v>
      </c>
      <c r="C356" s="55">
        <v>46044</v>
      </c>
      <c r="D356" s="54" t="s">
        <v>17103</v>
      </c>
      <c r="E356" s="55">
        <v>46046</v>
      </c>
      <c r="F356" s="54" t="s">
        <v>19085</v>
      </c>
      <c r="G356" s="54" t="s">
        <v>17104</v>
      </c>
      <c r="H356" s="56">
        <v>19565740</v>
      </c>
      <c r="I356" s="63">
        <v>0</v>
      </c>
      <c r="J356" s="56">
        <v>1565259</v>
      </c>
      <c r="K356" s="56">
        <v>21130999</v>
      </c>
      <c r="L356" s="64" t="s">
        <v>17236</v>
      </c>
      <c r="M356" s="6">
        <v>46091</v>
      </c>
      <c r="O356" s="32">
        <f>IF(Table1[[#This Row],[Phân loại]]="Tồn đầu kỳ",Table1[[#This Row],[Tổng giá trị]],0)</f>
        <v>0</v>
      </c>
      <c r="P356" s="7">
        <f>IF(Table1[[#This Row],[Số còn phải thu ĐK]]&lt;&gt;0,0,IF(Table1[[#This Row],[Phân loại]]="Bán hàng",Table1[[#This Row],[Tổng giá trị]],-Table1[[#This Row],[Tổng giá trị]]))</f>
        <v>21130999</v>
      </c>
      <c r="Q356" s="32">
        <f t="shared" si="25"/>
        <v>21130999</v>
      </c>
      <c r="R356" s="7">
        <f>Table1[[#This Row],[Số còn phải thu ĐK]]+Table1[[#This Row],[Giá Trị HD sau CK]]-Table1[[#This Row],[Số tiền đã thu]]</f>
        <v>0</v>
      </c>
      <c r="S356" s="6">
        <f>IF(Table1[[#This Row],[Ngày hóa đơn]]&lt;&gt;"",Table1[[#This Row],[Ngày hóa đơn]],IF(Table1[[#This Row],[Ngày hạch toán]]&lt;&gt;"",Table1[[#This Row],[Ngày hạch toán]],""))</f>
        <v>46046</v>
      </c>
      <c r="T356" s="7"/>
      <c r="U356" s="6">
        <f>IF(Table1[[#This Row],[Ngày tính CN]]="","",S356+T356)</f>
        <v>46046</v>
      </c>
      <c r="V356" s="32">
        <f ca="1">IF(Table1[[#This Row],[Hạn thanh toán]]="","",IF((U356-NOW())&lt;0,0,(U356-NOW())))</f>
        <v>0</v>
      </c>
      <c r="W356" s="32"/>
      <c r="X356" s="32" t="str">
        <f t="shared" ca="1" si="26"/>
        <v/>
      </c>
      <c r="Y356" s="2" t="str">
        <f t="shared" si="27"/>
        <v>Đã thanh toán</v>
      </c>
      <c r="Z356" s="42">
        <f t="shared" si="28"/>
        <v>46046</v>
      </c>
      <c r="AA356" s="42">
        <f t="shared" si="29"/>
        <v>46091</v>
      </c>
      <c r="AD356" s="2" t="str">
        <f>VLOOKUP($A356,MA_KH!$A:$Q,MA_KH!O$1,0)</f>
        <v>MEGA</v>
      </c>
      <c r="AE356" s="2" t="str">
        <f>VLOOKUP($A356,MA_KH!$A:$Q,MA_KH!P$1,0)</f>
        <v>CÔNG TY TNHH MM MEGA MARKET (VIỆT NAM)</v>
      </c>
      <c r="AG356" s="2" t="str">
        <f>(Table1[[#This Row],[Số hóa đơn]])&amp;IF(OR(Table1[[#This Row],[Phân loại]]="Hàng trả",Table1[[#This Row],[Phân loại]]="Giảm công nợ"),-Table1[[#This Row],[Tổng giá trị]],Table1[[#This Row],[Tổng giá trị]])</f>
        <v>0000530821130999</v>
      </c>
      <c r="AH356" s="6" t="e">
        <f>_xlfn.XLOOKUP(Table1[[#This Row],[Column1]],'Chi tiết tt Mega gửi'!P:P,'Chi tiết tt Mega gửi'!N:N)</f>
        <v>#N/A</v>
      </c>
    </row>
    <row r="357" spans="1:34" ht="25.5" customHeight="1" x14ac:dyDescent="0.2">
      <c r="A357" s="54" t="s">
        <v>16291</v>
      </c>
      <c r="B357" s="54" t="s">
        <v>200</v>
      </c>
      <c r="C357" s="55">
        <v>46044</v>
      </c>
      <c r="D357" s="54" t="s">
        <v>17105</v>
      </c>
      <c r="E357" s="55">
        <v>46046</v>
      </c>
      <c r="F357" s="54" t="s">
        <v>19086</v>
      </c>
      <c r="G357" s="54" t="s">
        <v>17106</v>
      </c>
      <c r="H357" s="56">
        <v>4822200</v>
      </c>
      <c r="I357" s="63">
        <v>0</v>
      </c>
      <c r="J357" s="56">
        <v>385776</v>
      </c>
      <c r="K357" s="56">
        <v>5207976</v>
      </c>
      <c r="L357" s="64" t="s">
        <v>17236</v>
      </c>
      <c r="M357" s="6">
        <v>46091</v>
      </c>
      <c r="O357" s="32">
        <f>IF(Table1[[#This Row],[Phân loại]]="Tồn đầu kỳ",Table1[[#This Row],[Tổng giá trị]],0)</f>
        <v>0</v>
      </c>
      <c r="P357" s="7">
        <f>IF(Table1[[#This Row],[Số còn phải thu ĐK]]&lt;&gt;0,0,IF(Table1[[#This Row],[Phân loại]]="Bán hàng",Table1[[#This Row],[Tổng giá trị]],-Table1[[#This Row],[Tổng giá trị]]))</f>
        <v>5207976</v>
      </c>
      <c r="Q357" s="32">
        <f t="shared" si="25"/>
        <v>5207976</v>
      </c>
      <c r="R357" s="7">
        <f>Table1[[#This Row],[Số còn phải thu ĐK]]+Table1[[#This Row],[Giá Trị HD sau CK]]-Table1[[#This Row],[Số tiền đã thu]]</f>
        <v>0</v>
      </c>
      <c r="S357" s="6">
        <f>IF(Table1[[#This Row],[Ngày hóa đơn]]&lt;&gt;"",Table1[[#This Row],[Ngày hóa đơn]],IF(Table1[[#This Row],[Ngày hạch toán]]&lt;&gt;"",Table1[[#This Row],[Ngày hạch toán]],""))</f>
        <v>46046</v>
      </c>
      <c r="T357" s="7"/>
      <c r="U357" s="6">
        <f>IF(Table1[[#This Row],[Ngày tính CN]]="","",S357+T357)</f>
        <v>46046</v>
      </c>
      <c r="V357" s="32">
        <f ca="1">IF(Table1[[#This Row],[Hạn thanh toán]]="","",IF((U357-NOW())&lt;0,0,(U357-NOW())))</f>
        <v>0</v>
      </c>
      <c r="W357" s="32"/>
      <c r="X357" s="32" t="str">
        <f t="shared" ca="1" si="26"/>
        <v/>
      </c>
      <c r="Y357" s="2" t="str">
        <f t="shared" si="27"/>
        <v>Đã thanh toán</v>
      </c>
      <c r="Z357" s="42">
        <f t="shared" si="28"/>
        <v>46046</v>
      </c>
      <c r="AA357" s="42">
        <f t="shared" si="29"/>
        <v>46091</v>
      </c>
      <c r="AD357" s="2" t="str">
        <f>VLOOKUP($A357,MA_KH!$A:$Q,MA_KH!O$1,0)</f>
        <v>MEGA</v>
      </c>
      <c r="AE357" s="2" t="str">
        <f>VLOOKUP($A357,MA_KH!$A:$Q,MA_KH!P$1,0)</f>
        <v>CÔNG TY TNHH MM MEGA MARKET (VIỆT NAM)</v>
      </c>
      <c r="AG357" s="2" t="str">
        <f>(Table1[[#This Row],[Số hóa đơn]])&amp;IF(OR(Table1[[#This Row],[Phân loại]]="Hàng trả",Table1[[#This Row],[Phân loại]]="Giảm công nợ"),-Table1[[#This Row],[Tổng giá trị]],Table1[[#This Row],[Tổng giá trị]])</f>
        <v>000053095207976</v>
      </c>
      <c r="AH357" s="6" t="e">
        <f>_xlfn.XLOOKUP(Table1[[#This Row],[Column1]],'Chi tiết tt Mega gửi'!P:P,'Chi tiết tt Mega gửi'!N:N)</f>
        <v>#N/A</v>
      </c>
    </row>
    <row r="358" spans="1:34" ht="25.5" customHeight="1" x14ac:dyDescent="0.2">
      <c r="A358" s="54" t="s">
        <v>16307</v>
      </c>
      <c r="B358" s="54" t="s">
        <v>202</v>
      </c>
      <c r="C358" s="55">
        <v>46044</v>
      </c>
      <c r="D358" s="54" t="s">
        <v>17107</v>
      </c>
      <c r="E358" s="55">
        <v>46046</v>
      </c>
      <c r="F358" s="54" t="s">
        <v>19087</v>
      </c>
      <c r="G358" s="54" t="s">
        <v>17108</v>
      </c>
      <c r="H358" s="56">
        <v>1928880</v>
      </c>
      <c r="I358" s="63">
        <v>0</v>
      </c>
      <c r="J358" s="56">
        <v>154310</v>
      </c>
      <c r="K358" s="56">
        <v>2083190</v>
      </c>
      <c r="L358" s="64" t="s">
        <v>17236</v>
      </c>
      <c r="M358" s="6">
        <v>46091</v>
      </c>
      <c r="O358" s="32">
        <f>IF(Table1[[#This Row],[Phân loại]]="Tồn đầu kỳ",Table1[[#This Row],[Tổng giá trị]],0)</f>
        <v>0</v>
      </c>
      <c r="P358" s="7">
        <f>IF(Table1[[#This Row],[Số còn phải thu ĐK]]&lt;&gt;0,0,IF(Table1[[#This Row],[Phân loại]]="Bán hàng",Table1[[#This Row],[Tổng giá trị]],-Table1[[#This Row],[Tổng giá trị]]))</f>
        <v>2083190</v>
      </c>
      <c r="Q358" s="32">
        <f t="shared" si="25"/>
        <v>2083190</v>
      </c>
      <c r="R358" s="7">
        <f>Table1[[#This Row],[Số còn phải thu ĐK]]+Table1[[#This Row],[Giá Trị HD sau CK]]-Table1[[#This Row],[Số tiền đã thu]]</f>
        <v>0</v>
      </c>
      <c r="S358" s="6">
        <f>IF(Table1[[#This Row],[Ngày hóa đơn]]&lt;&gt;"",Table1[[#This Row],[Ngày hóa đơn]],IF(Table1[[#This Row],[Ngày hạch toán]]&lt;&gt;"",Table1[[#This Row],[Ngày hạch toán]],""))</f>
        <v>46046</v>
      </c>
      <c r="T358" s="7"/>
      <c r="U358" s="6">
        <f>IF(Table1[[#This Row],[Ngày tính CN]]="","",S358+T358)</f>
        <v>46046</v>
      </c>
      <c r="V358" s="32">
        <f ca="1">IF(Table1[[#This Row],[Hạn thanh toán]]="","",IF((U358-NOW())&lt;0,0,(U358-NOW())))</f>
        <v>0</v>
      </c>
      <c r="W358" s="32"/>
      <c r="X358" s="32" t="str">
        <f t="shared" ca="1" si="26"/>
        <v/>
      </c>
      <c r="Y358" s="2" t="str">
        <f t="shared" si="27"/>
        <v>Đã thanh toán</v>
      </c>
      <c r="Z358" s="42">
        <f t="shared" si="28"/>
        <v>46046</v>
      </c>
      <c r="AA358" s="42">
        <f t="shared" si="29"/>
        <v>46091</v>
      </c>
      <c r="AD358" s="2" t="str">
        <f>VLOOKUP($A358,MA_KH!$A:$Q,MA_KH!O$1,0)</f>
        <v>MEGA</v>
      </c>
      <c r="AE358" s="2" t="str">
        <f>VLOOKUP($A358,MA_KH!$A:$Q,MA_KH!P$1,0)</f>
        <v>CÔNG TY TNHH MM MEGA MARKET (VIỆT NAM)</v>
      </c>
      <c r="AG358" s="2" t="str">
        <f>(Table1[[#This Row],[Số hóa đơn]])&amp;IF(OR(Table1[[#This Row],[Phân loại]]="Hàng trả",Table1[[#This Row],[Phân loại]]="Giảm công nợ"),-Table1[[#This Row],[Tổng giá trị]],Table1[[#This Row],[Tổng giá trị]])</f>
        <v>000053102083190</v>
      </c>
      <c r="AH358" s="6" t="e">
        <f>_xlfn.XLOOKUP(Table1[[#This Row],[Column1]],'Chi tiết tt Mega gửi'!P:P,'Chi tiết tt Mega gửi'!N:N)</f>
        <v>#N/A</v>
      </c>
    </row>
    <row r="359" spans="1:34" ht="25.5" customHeight="1" x14ac:dyDescent="0.2">
      <c r="A359" s="54" t="s">
        <v>16307</v>
      </c>
      <c r="B359" s="54" t="s">
        <v>202</v>
      </c>
      <c r="C359" s="55">
        <v>46044</v>
      </c>
      <c r="D359" s="54" t="s">
        <v>17109</v>
      </c>
      <c r="E359" s="55">
        <v>46049</v>
      </c>
      <c r="F359" s="54" t="s">
        <v>19088</v>
      </c>
      <c r="G359" s="54" t="s">
        <v>17110</v>
      </c>
      <c r="H359" s="56">
        <v>746312</v>
      </c>
      <c r="I359" s="63">
        <v>0</v>
      </c>
      <c r="J359" s="56">
        <v>59705</v>
      </c>
      <c r="K359" s="56">
        <v>806017</v>
      </c>
      <c r="L359" s="64" t="s">
        <v>17236</v>
      </c>
      <c r="M359" s="6">
        <v>46091</v>
      </c>
      <c r="O359" s="32">
        <f>IF(Table1[[#This Row],[Phân loại]]="Tồn đầu kỳ",Table1[[#This Row],[Tổng giá trị]],0)</f>
        <v>0</v>
      </c>
      <c r="P359" s="7">
        <f>IF(Table1[[#This Row],[Số còn phải thu ĐK]]&lt;&gt;0,0,IF(Table1[[#This Row],[Phân loại]]="Bán hàng",Table1[[#This Row],[Tổng giá trị]],-Table1[[#This Row],[Tổng giá trị]]))</f>
        <v>806017</v>
      </c>
      <c r="Q359" s="32">
        <f t="shared" si="25"/>
        <v>806017</v>
      </c>
      <c r="R359" s="7">
        <f>Table1[[#This Row],[Số còn phải thu ĐK]]+Table1[[#This Row],[Giá Trị HD sau CK]]-Table1[[#This Row],[Số tiền đã thu]]</f>
        <v>0</v>
      </c>
      <c r="S359" s="6">
        <f>IF(Table1[[#This Row],[Ngày hóa đơn]]&lt;&gt;"",Table1[[#This Row],[Ngày hóa đơn]],IF(Table1[[#This Row],[Ngày hạch toán]]&lt;&gt;"",Table1[[#This Row],[Ngày hạch toán]],""))</f>
        <v>46049</v>
      </c>
      <c r="T359" s="7"/>
      <c r="U359" s="6">
        <f>IF(Table1[[#This Row],[Ngày tính CN]]="","",S359+T359)</f>
        <v>46049</v>
      </c>
      <c r="V359" s="32">
        <f ca="1">IF(Table1[[#This Row],[Hạn thanh toán]]="","",IF((U359-NOW())&lt;0,0,(U359-NOW())))</f>
        <v>0</v>
      </c>
      <c r="W359" s="32"/>
      <c r="X359" s="32" t="str">
        <f t="shared" ca="1" si="26"/>
        <v/>
      </c>
      <c r="Y359" s="2" t="str">
        <f t="shared" si="27"/>
        <v>Đã thanh toán</v>
      </c>
      <c r="Z359" s="42">
        <f t="shared" si="28"/>
        <v>46049</v>
      </c>
      <c r="AA359" s="42">
        <f t="shared" si="29"/>
        <v>46091</v>
      </c>
      <c r="AD359" s="2" t="str">
        <f>VLOOKUP($A359,MA_KH!$A:$Q,MA_KH!O$1,0)</f>
        <v>MEGA</v>
      </c>
      <c r="AE359" s="2" t="str">
        <f>VLOOKUP($A359,MA_KH!$A:$Q,MA_KH!P$1,0)</f>
        <v>CÔNG TY TNHH MM MEGA MARKET (VIỆT NAM)</v>
      </c>
      <c r="AG359" s="2" t="str">
        <f>(Table1[[#This Row],[Số hóa đơn]])&amp;IF(OR(Table1[[#This Row],[Phân loại]]="Hàng trả",Table1[[#This Row],[Phân loại]]="Giảm công nợ"),-Table1[[#This Row],[Tổng giá trị]],Table1[[#This Row],[Tổng giá trị]])</f>
        <v>00006136806017</v>
      </c>
      <c r="AH359" s="6" t="e">
        <f>_xlfn.XLOOKUP(Table1[[#This Row],[Column1]],'Chi tiết tt Mega gửi'!P:P,'Chi tiết tt Mega gửi'!N:N)</f>
        <v>#N/A</v>
      </c>
    </row>
    <row r="360" spans="1:34" ht="25.5" customHeight="1" x14ac:dyDescent="0.2">
      <c r="A360" s="54" t="s">
        <v>16307</v>
      </c>
      <c r="B360" s="54" t="s">
        <v>202</v>
      </c>
      <c r="C360" s="55">
        <v>46044</v>
      </c>
      <c r="D360" s="54" t="s">
        <v>17111</v>
      </c>
      <c r="E360" s="55">
        <v>46046</v>
      </c>
      <c r="F360" s="54" t="s">
        <v>19089</v>
      </c>
      <c r="G360" s="54" t="s">
        <v>17112</v>
      </c>
      <c r="H360" s="56">
        <v>1468620</v>
      </c>
      <c r="I360" s="63">
        <v>0</v>
      </c>
      <c r="J360" s="56">
        <v>117490</v>
      </c>
      <c r="K360" s="56">
        <v>1586110</v>
      </c>
      <c r="L360" s="64" t="s">
        <v>17236</v>
      </c>
      <c r="M360" s="6">
        <v>46091</v>
      </c>
      <c r="O360" s="32">
        <f>IF(Table1[[#This Row],[Phân loại]]="Tồn đầu kỳ",Table1[[#This Row],[Tổng giá trị]],0)</f>
        <v>0</v>
      </c>
      <c r="P360" s="7">
        <f>IF(Table1[[#This Row],[Số còn phải thu ĐK]]&lt;&gt;0,0,IF(Table1[[#This Row],[Phân loại]]="Bán hàng",Table1[[#This Row],[Tổng giá trị]],-Table1[[#This Row],[Tổng giá trị]]))</f>
        <v>1586110</v>
      </c>
      <c r="Q360" s="32">
        <f t="shared" si="25"/>
        <v>1586110</v>
      </c>
      <c r="R360" s="7">
        <f>Table1[[#This Row],[Số còn phải thu ĐK]]+Table1[[#This Row],[Giá Trị HD sau CK]]-Table1[[#This Row],[Số tiền đã thu]]</f>
        <v>0</v>
      </c>
      <c r="S360" s="6">
        <f>IF(Table1[[#This Row],[Ngày hóa đơn]]&lt;&gt;"",Table1[[#This Row],[Ngày hóa đơn]],IF(Table1[[#This Row],[Ngày hạch toán]]&lt;&gt;"",Table1[[#This Row],[Ngày hạch toán]],""))</f>
        <v>46046</v>
      </c>
      <c r="T360" s="7"/>
      <c r="U360" s="6">
        <f>IF(Table1[[#This Row],[Ngày tính CN]]="","",S360+T360)</f>
        <v>46046</v>
      </c>
      <c r="V360" s="32">
        <f ca="1">IF(Table1[[#This Row],[Hạn thanh toán]]="","",IF((U360-NOW())&lt;0,0,(U360-NOW())))</f>
        <v>0</v>
      </c>
      <c r="W360" s="32"/>
      <c r="X360" s="32" t="str">
        <f t="shared" ca="1" si="26"/>
        <v/>
      </c>
      <c r="Y360" s="2" t="str">
        <f t="shared" si="27"/>
        <v>Đã thanh toán</v>
      </c>
      <c r="Z360" s="42">
        <f t="shared" si="28"/>
        <v>46046</v>
      </c>
      <c r="AA360" s="42">
        <f t="shared" si="29"/>
        <v>46091</v>
      </c>
      <c r="AD360" s="2" t="str">
        <f>VLOOKUP($A360,MA_KH!$A:$Q,MA_KH!O$1,0)</f>
        <v>MEGA</v>
      </c>
      <c r="AE360" s="2" t="str">
        <f>VLOOKUP($A360,MA_KH!$A:$Q,MA_KH!P$1,0)</f>
        <v>CÔNG TY TNHH MM MEGA MARKET (VIỆT NAM)</v>
      </c>
      <c r="AG360" s="2" t="str">
        <f>(Table1[[#This Row],[Số hóa đơn]])&amp;IF(OR(Table1[[#This Row],[Phân loại]]="Hàng trả",Table1[[#This Row],[Phân loại]]="Giảm công nợ"),-Table1[[#This Row],[Tổng giá trị]],Table1[[#This Row],[Tổng giá trị]])</f>
        <v>000053131586110</v>
      </c>
      <c r="AH360" s="6" t="e">
        <f>_xlfn.XLOOKUP(Table1[[#This Row],[Column1]],'Chi tiết tt Mega gửi'!P:P,'Chi tiết tt Mega gửi'!N:N)</f>
        <v>#N/A</v>
      </c>
    </row>
    <row r="361" spans="1:34" ht="25.5" customHeight="1" x14ac:dyDescent="0.2">
      <c r="A361" s="54" t="s">
        <v>16307</v>
      </c>
      <c r="B361" s="54" t="s">
        <v>202</v>
      </c>
      <c r="C361" s="55">
        <v>46044</v>
      </c>
      <c r="D361" s="54" t="s">
        <v>17113</v>
      </c>
      <c r="E361" s="55">
        <v>46046</v>
      </c>
      <c r="F361" s="54" t="s">
        <v>19090</v>
      </c>
      <c r="G361" s="54" t="s">
        <v>17114</v>
      </c>
      <c r="H361" s="56">
        <v>3889900</v>
      </c>
      <c r="I361" s="63">
        <v>0</v>
      </c>
      <c r="J361" s="56">
        <v>311192</v>
      </c>
      <c r="K361" s="56">
        <v>4201092</v>
      </c>
      <c r="L361" s="64" t="s">
        <v>17236</v>
      </c>
      <c r="M361" s="6">
        <v>46091</v>
      </c>
      <c r="O361" s="32">
        <f>IF(Table1[[#This Row],[Phân loại]]="Tồn đầu kỳ",Table1[[#This Row],[Tổng giá trị]],0)</f>
        <v>0</v>
      </c>
      <c r="P361" s="7">
        <f>IF(Table1[[#This Row],[Số còn phải thu ĐK]]&lt;&gt;0,0,IF(Table1[[#This Row],[Phân loại]]="Bán hàng",Table1[[#This Row],[Tổng giá trị]],-Table1[[#This Row],[Tổng giá trị]]))</f>
        <v>4201092</v>
      </c>
      <c r="Q361" s="32">
        <f t="shared" si="25"/>
        <v>4201092</v>
      </c>
      <c r="R361" s="7">
        <f>Table1[[#This Row],[Số còn phải thu ĐK]]+Table1[[#This Row],[Giá Trị HD sau CK]]-Table1[[#This Row],[Số tiền đã thu]]</f>
        <v>0</v>
      </c>
      <c r="S361" s="6">
        <f>IF(Table1[[#This Row],[Ngày hóa đơn]]&lt;&gt;"",Table1[[#This Row],[Ngày hóa đơn]],IF(Table1[[#This Row],[Ngày hạch toán]]&lt;&gt;"",Table1[[#This Row],[Ngày hạch toán]],""))</f>
        <v>46046</v>
      </c>
      <c r="T361" s="7"/>
      <c r="U361" s="6">
        <f>IF(Table1[[#This Row],[Ngày tính CN]]="","",S361+T361)</f>
        <v>46046</v>
      </c>
      <c r="V361" s="32">
        <f ca="1">IF(Table1[[#This Row],[Hạn thanh toán]]="","",IF((U361-NOW())&lt;0,0,(U361-NOW())))</f>
        <v>0</v>
      </c>
      <c r="W361" s="32"/>
      <c r="X361" s="32" t="str">
        <f t="shared" ca="1" si="26"/>
        <v/>
      </c>
      <c r="Y361" s="2" t="str">
        <f t="shared" si="27"/>
        <v>Đã thanh toán</v>
      </c>
      <c r="Z361" s="42">
        <f t="shared" si="28"/>
        <v>46046</v>
      </c>
      <c r="AA361" s="42">
        <f t="shared" si="29"/>
        <v>46091</v>
      </c>
      <c r="AD361" s="2" t="str">
        <f>VLOOKUP($A361,MA_KH!$A:$Q,MA_KH!O$1,0)</f>
        <v>MEGA</v>
      </c>
      <c r="AE361" s="2" t="str">
        <f>VLOOKUP($A361,MA_KH!$A:$Q,MA_KH!P$1,0)</f>
        <v>CÔNG TY TNHH MM MEGA MARKET (VIỆT NAM)</v>
      </c>
      <c r="AG361" s="2" t="str">
        <f>(Table1[[#This Row],[Số hóa đơn]])&amp;IF(OR(Table1[[#This Row],[Phân loại]]="Hàng trả",Table1[[#This Row],[Phân loại]]="Giảm công nợ"),-Table1[[#This Row],[Tổng giá trị]],Table1[[#This Row],[Tổng giá trị]])</f>
        <v>000053144201092</v>
      </c>
      <c r="AH361" s="6" t="e">
        <f>_xlfn.XLOOKUP(Table1[[#This Row],[Column1]],'Chi tiết tt Mega gửi'!P:P,'Chi tiết tt Mega gửi'!N:N)</f>
        <v>#N/A</v>
      </c>
    </row>
    <row r="362" spans="1:34" ht="25.5" customHeight="1" x14ac:dyDescent="0.2">
      <c r="A362" s="54" t="s">
        <v>16289</v>
      </c>
      <c r="B362" s="54" t="s">
        <v>296</v>
      </c>
      <c r="C362" s="55">
        <v>46044</v>
      </c>
      <c r="D362" s="54" t="s">
        <v>17115</v>
      </c>
      <c r="E362" s="55">
        <v>46046</v>
      </c>
      <c r="F362" s="54" t="s">
        <v>19091</v>
      </c>
      <c r="G362" s="54" t="s">
        <v>17116</v>
      </c>
      <c r="H362" s="56">
        <v>2371625</v>
      </c>
      <c r="I362" s="63">
        <v>0</v>
      </c>
      <c r="J362" s="56">
        <v>189730</v>
      </c>
      <c r="K362" s="56">
        <v>2561355</v>
      </c>
      <c r="L362" s="64" t="s">
        <v>17236</v>
      </c>
      <c r="M362" s="6">
        <v>46091</v>
      </c>
      <c r="O362" s="32">
        <f>IF(Table1[[#This Row],[Phân loại]]="Tồn đầu kỳ",Table1[[#This Row],[Tổng giá trị]],0)</f>
        <v>0</v>
      </c>
      <c r="P362" s="7">
        <f>IF(Table1[[#This Row],[Số còn phải thu ĐK]]&lt;&gt;0,0,IF(Table1[[#This Row],[Phân loại]]="Bán hàng",Table1[[#This Row],[Tổng giá trị]],-Table1[[#This Row],[Tổng giá trị]]))</f>
        <v>2561355</v>
      </c>
      <c r="Q362" s="32">
        <f t="shared" si="25"/>
        <v>2561355</v>
      </c>
      <c r="R362" s="7">
        <f>Table1[[#This Row],[Số còn phải thu ĐK]]+Table1[[#This Row],[Giá Trị HD sau CK]]-Table1[[#This Row],[Số tiền đã thu]]</f>
        <v>0</v>
      </c>
      <c r="S362" s="6">
        <f>IF(Table1[[#This Row],[Ngày hóa đơn]]&lt;&gt;"",Table1[[#This Row],[Ngày hóa đơn]],IF(Table1[[#This Row],[Ngày hạch toán]]&lt;&gt;"",Table1[[#This Row],[Ngày hạch toán]],""))</f>
        <v>46046</v>
      </c>
      <c r="T362" s="7"/>
      <c r="U362" s="6">
        <f>IF(Table1[[#This Row],[Ngày tính CN]]="","",S362+T362)</f>
        <v>46046</v>
      </c>
      <c r="V362" s="32">
        <f ca="1">IF(Table1[[#This Row],[Hạn thanh toán]]="","",IF((U362-NOW())&lt;0,0,(U362-NOW())))</f>
        <v>0</v>
      </c>
      <c r="W362" s="32"/>
      <c r="X362" s="32" t="str">
        <f t="shared" ca="1" si="26"/>
        <v/>
      </c>
      <c r="Y362" s="2" t="str">
        <f t="shared" si="27"/>
        <v>Đã thanh toán</v>
      </c>
      <c r="Z362" s="42">
        <f t="shared" si="28"/>
        <v>46046</v>
      </c>
      <c r="AA362" s="42">
        <f t="shared" si="29"/>
        <v>46091</v>
      </c>
      <c r="AD362" s="2" t="str">
        <f>VLOOKUP($A362,MA_KH!$A:$Q,MA_KH!O$1,0)</f>
        <v>MEGA</v>
      </c>
      <c r="AE362" s="2" t="str">
        <f>VLOOKUP($A362,MA_KH!$A:$Q,MA_KH!P$1,0)</f>
        <v>CÔNG TY TNHH MM MEGA MARKET (VIỆT NAM)</v>
      </c>
      <c r="AG362" s="2" t="str">
        <f>(Table1[[#This Row],[Số hóa đơn]])&amp;IF(OR(Table1[[#This Row],[Phân loại]]="Hàng trả",Table1[[#This Row],[Phân loại]]="Giảm công nợ"),-Table1[[#This Row],[Tổng giá trị]],Table1[[#This Row],[Tổng giá trị]])</f>
        <v>000053152561355</v>
      </c>
      <c r="AH362" s="6" t="e">
        <f>_xlfn.XLOOKUP(Table1[[#This Row],[Column1]],'Chi tiết tt Mega gửi'!P:P,'Chi tiết tt Mega gửi'!N:N)</f>
        <v>#N/A</v>
      </c>
    </row>
    <row r="363" spans="1:34" ht="25.5" customHeight="1" x14ac:dyDescent="0.2">
      <c r="A363" s="54" t="s">
        <v>16296</v>
      </c>
      <c r="B363" s="54" t="s">
        <v>7244</v>
      </c>
      <c r="C363" s="55">
        <v>46044</v>
      </c>
      <c r="D363" s="54" t="s">
        <v>17117</v>
      </c>
      <c r="E363" s="55">
        <v>46046</v>
      </c>
      <c r="F363" s="54" t="s">
        <v>19092</v>
      </c>
      <c r="G363" s="54" t="s">
        <v>17118</v>
      </c>
      <c r="H363" s="56">
        <v>2893320</v>
      </c>
      <c r="I363" s="63">
        <v>0</v>
      </c>
      <c r="J363" s="56">
        <v>231466</v>
      </c>
      <c r="K363" s="56">
        <v>3124786</v>
      </c>
      <c r="L363" s="64" t="s">
        <v>17236</v>
      </c>
      <c r="M363" s="6">
        <v>46091</v>
      </c>
      <c r="O363" s="32">
        <f>IF(Table1[[#This Row],[Phân loại]]="Tồn đầu kỳ",Table1[[#This Row],[Tổng giá trị]],0)</f>
        <v>0</v>
      </c>
      <c r="P363" s="7">
        <f>IF(Table1[[#This Row],[Số còn phải thu ĐK]]&lt;&gt;0,0,IF(Table1[[#This Row],[Phân loại]]="Bán hàng",Table1[[#This Row],[Tổng giá trị]],-Table1[[#This Row],[Tổng giá trị]]))</f>
        <v>3124786</v>
      </c>
      <c r="Q363" s="32">
        <f t="shared" si="25"/>
        <v>3124786</v>
      </c>
      <c r="R363" s="7">
        <f>Table1[[#This Row],[Số còn phải thu ĐK]]+Table1[[#This Row],[Giá Trị HD sau CK]]-Table1[[#This Row],[Số tiền đã thu]]</f>
        <v>0</v>
      </c>
      <c r="S363" s="6">
        <f>IF(Table1[[#This Row],[Ngày hóa đơn]]&lt;&gt;"",Table1[[#This Row],[Ngày hóa đơn]],IF(Table1[[#This Row],[Ngày hạch toán]]&lt;&gt;"",Table1[[#This Row],[Ngày hạch toán]],""))</f>
        <v>46046</v>
      </c>
      <c r="T363" s="7"/>
      <c r="U363" s="6">
        <f>IF(Table1[[#This Row],[Ngày tính CN]]="","",S363+T363)</f>
        <v>46046</v>
      </c>
      <c r="V363" s="32">
        <f ca="1">IF(Table1[[#This Row],[Hạn thanh toán]]="","",IF((U363-NOW())&lt;0,0,(U363-NOW())))</f>
        <v>0</v>
      </c>
      <c r="W363" s="32"/>
      <c r="X363" s="32" t="str">
        <f t="shared" ca="1" si="26"/>
        <v/>
      </c>
      <c r="Y363" s="2" t="str">
        <f t="shared" si="27"/>
        <v>Đã thanh toán</v>
      </c>
      <c r="Z363" s="42">
        <f t="shared" si="28"/>
        <v>46046</v>
      </c>
      <c r="AA363" s="42">
        <f t="shared" si="29"/>
        <v>46091</v>
      </c>
      <c r="AD363" s="2" t="str">
        <f>VLOOKUP($A363,MA_KH!$A:$Q,MA_KH!O$1,0)</f>
        <v>MEGA</v>
      </c>
      <c r="AE363" s="2" t="str">
        <f>VLOOKUP($A363,MA_KH!$A:$Q,MA_KH!P$1,0)</f>
        <v>CÔNG TY TNHH MM MEGA MARKET (VIỆT NAM)</v>
      </c>
      <c r="AG363" s="2" t="str">
        <f>(Table1[[#This Row],[Số hóa đơn]])&amp;IF(OR(Table1[[#This Row],[Phân loại]]="Hàng trả",Table1[[#This Row],[Phân loại]]="Giảm công nợ"),-Table1[[#This Row],[Tổng giá trị]],Table1[[#This Row],[Tổng giá trị]])</f>
        <v>000053163124786</v>
      </c>
      <c r="AH363" s="6" t="e">
        <f>_xlfn.XLOOKUP(Table1[[#This Row],[Column1]],'Chi tiết tt Mega gửi'!P:P,'Chi tiết tt Mega gửi'!N:N)</f>
        <v>#N/A</v>
      </c>
    </row>
    <row r="364" spans="1:34" ht="25.5" customHeight="1" x14ac:dyDescent="0.2">
      <c r="A364" s="54" t="s">
        <v>16296</v>
      </c>
      <c r="B364" s="54" t="s">
        <v>7244</v>
      </c>
      <c r="C364" s="55">
        <v>46044</v>
      </c>
      <c r="D364" s="54" t="s">
        <v>17119</v>
      </c>
      <c r="E364" s="55">
        <v>46046</v>
      </c>
      <c r="F364" s="54" t="s">
        <v>19093</v>
      </c>
      <c r="G364" s="54" t="s">
        <v>17120</v>
      </c>
      <c r="H364" s="56">
        <v>948650</v>
      </c>
      <c r="I364" s="63">
        <v>0</v>
      </c>
      <c r="J364" s="56">
        <v>75892</v>
      </c>
      <c r="K364" s="56">
        <v>1024542</v>
      </c>
      <c r="L364" s="64" t="s">
        <v>17236</v>
      </c>
      <c r="M364" s="6">
        <v>46091</v>
      </c>
      <c r="O364" s="32">
        <f>IF(Table1[[#This Row],[Phân loại]]="Tồn đầu kỳ",Table1[[#This Row],[Tổng giá trị]],0)</f>
        <v>0</v>
      </c>
      <c r="P364" s="7">
        <f>IF(Table1[[#This Row],[Số còn phải thu ĐK]]&lt;&gt;0,0,IF(Table1[[#This Row],[Phân loại]]="Bán hàng",Table1[[#This Row],[Tổng giá trị]],-Table1[[#This Row],[Tổng giá trị]]))</f>
        <v>1024542</v>
      </c>
      <c r="Q364" s="32">
        <f t="shared" si="25"/>
        <v>1024542</v>
      </c>
      <c r="R364" s="7">
        <f>Table1[[#This Row],[Số còn phải thu ĐK]]+Table1[[#This Row],[Giá Trị HD sau CK]]-Table1[[#This Row],[Số tiền đã thu]]</f>
        <v>0</v>
      </c>
      <c r="S364" s="6">
        <f>IF(Table1[[#This Row],[Ngày hóa đơn]]&lt;&gt;"",Table1[[#This Row],[Ngày hóa đơn]],IF(Table1[[#This Row],[Ngày hạch toán]]&lt;&gt;"",Table1[[#This Row],[Ngày hạch toán]],""))</f>
        <v>46046</v>
      </c>
      <c r="T364" s="7"/>
      <c r="U364" s="6">
        <f>IF(Table1[[#This Row],[Ngày tính CN]]="","",S364+T364)</f>
        <v>46046</v>
      </c>
      <c r="V364" s="32">
        <f ca="1">IF(Table1[[#This Row],[Hạn thanh toán]]="","",IF((U364-NOW())&lt;0,0,(U364-NOW())))</f>
        <v>0</v>
      </c>
      <c r="W364" s="32"/>
      <c r="X364" s="32" t="str">
        <f t="shared" ca="1" si="26"/>
        <v/>
      </c>
      <c r="Y364" s="2" t="str">
        <f t="shared" si="27"/>
        <v>Đã thanh toán</v>
      </c>
      <c r="Z364" s="42">
        <f t="shared" si="28"/>
        <v>46046</v>
      </c>
      <c r="AA364" s="42">
        <f t="shared" si="29"/>
        <v>46091</v>
      </c>
      <c r="AD364" s="2" t="str">
        <f>VLOOKUP($A364,MA_KH!$A:$Q,MA_KH!O$1,0)</f>
        <v>MEGA</v>
      </c>
      <c r="AE364" s="2" t="str">
        <f>VLOOKUP($A364,MA_KH!$A:$Q,MA_KH!P$1,0)</f>
        <v>CÔNG TY TNHH MM MEGA MARKET (VIỆT NAM)</v>
      </c>
      <c r="AG364" s="2" t="str">
        <f>(Table1[[#This Row],[Số hóa đơn]])&amp;IF(OR(Table1[[#This Row],[Phân loại]]="Hàng trả",Table1[[#This Row],[Phân loại]]="Giảm công nợ"),-Table1[[#This Row],[Tổng giá trị]],Table1[[#This Row],[Tổng giá trị]])</f>
        <v>000053171024542</v>
      </c>
      <c r="AH364" s="6" t="e">
        <f>_xlfn.XLOOKUP(Table1[[#This Row],[Column1]],'Chi tiết tt Mega gửi'!P:P,'Chi tiết tt Mega gửi'!N:N)</f>
        <v>#N/A</v>
      </c>
    </row>
    <row r="365" spans="1:34" ht="25.5" customHeight="1" x14ac:dyDescent="0.2">
      <c r="A365" s="54" t="s">
        <v>16296</v>
      </c>
      <c r="B365" s="54" t="s">
        <v>7244</v>
      </c>
      <c r="C365" s="55">
        <v>46044</v>
      </c>
      <c r="D365" s="54" t="s">
        <v>17121</v>
      </c>
      <c r="E365" s="55">
        <v>46046</v>
      </c>
      <c r="F365" s="54" t="s">
        <v>19094</v>
      </c>
      <c r="G365" s="54" t="s">
        <v>17122</v>
      </c>
      <c r="H365" s="56">
        <v>19190910</v>
      </c>
      <c r="I365" s="63">
        <v>0</v>
      </c>
      <c r="J365" s="56">
        <v>1535273</v>
      </c>
      <c r="K365" s="56">
        <v>20726183</v>
      </c>
      <c r="L365" s="64" t="s">
        <v>17236</v>
      </c>
      <c r="M365" s="6">
        <v>46091</v>
      </c>
      <c r="O365" s="32">
        <f>IF(Table1[[#This Row],[Phân loại]]="Tồn đầu kỳ",Table1[[#This Row],[Tổng giá trị]],0)</f>
        <v>0</v>
      </c>
      <c r="P365" s="7">
        <f>IF(Table1[[#This Row],[Số còn phải thu ĐK]]&lt;&gt;0,0,IF(Table1[[#This Row],[Phân loại]]="Bán hàng",Table1[[#This Row],[Tổng giá trị]],-Table1[[#This Row],[Tổng giá trị]]))</f>
        <v>20726183</v>
      </c>
      <c r="Q365" s="32">
        <f t="shared" si="25"/>
        <v>20726183</v>
      </c>
      <c r="R365" s="7">
        <f>Table1[[#This Row],[Số còn phải thu ĐK]]+Table1[[#This Row],[Giá Trị HD sau CK]]-Table1[[#This Row],[Số tiền đã thu]]</f>
        <v>0</v>
      </c>
      <c r="S365" s="6">
        <f>IF(Table1[[#This Row],[Ngày hóa đơn]]&lt;&gt;"",Table1[[#This Row],[Ngày hóa đơn]],IF(Table1[[#This Row],[Ngày hạch toán]]&lt;&gt;"",Table1[[#This Row],[Ngày hạch toán]],""))</f>
        <v>46046</v>
      </c>
      <c r="T365" s="7"/>
      <c r="U365" s="6">
        <f>IF(Table1[[#This Row],[Ngày tính CN]]="","",S365+T365)</f>
        <v>46046</v>
      </c>
      <c r="V365" s="32">
        <f ca="1">IF(Table1[[#This Row],[Hạn thanh toán]]="","",IF((U365-NOW())&lt;0,0,(U365-NOW())))</f>
        <v>0</v>
      </c>
      <c r="W365" s="32"/>
      <c r="X365" s="32" t="str">
        <f t="shared" ca="1" si="26"/>
        <v/>
      </c>
      <c r="Y365" s="2" t="str">
        <f t="shared" si="27"/>
        <v>Đã thanh toán</v>
      </c>
      <c r="Z365" s="42">
        <f t="shared" si="28"/>
        <v>46046</v>
      </c>
      <c r="AA365" s="42">
        <f t="shared" si="29"/>
        <v>46091</v>
      </c>
      <c r="AD365" s="2" t="str">
        <f>VLOOKUP($A365,MA_KH!$A:$Q,MA_KH!O$1,0)</f>
        <v>MEGA</v>
      </c>
      <c r="AE365" s="2" t="str">
        <f>VLOOKUP($A365,MA_KH!$A:$Q,MA_KH!P$1,0)</f>
        <v>CÔNG TY TNHH MM MEGA MARKET (VIỆT NAM)</v>
      </c>
      <c r="AG365" s="2" t="str">
        <f>(Table1[[#This Row],[Số hóa đơn]])&amp;IF(OR(Table1[[#This Row],[Phân loại]]="Hàng trả",Table1[[#This Row],[Phân loại]]="Giảm công nợ"),-Table1[[#This Row],[Tổng giá trị]],Table1[[#This Row],[Tổng giá trị]])</f>
        <v>0000531820726183</v>
      </c>
      <c r="AH365" s="6" t="e">
        <f>_xlfn.XLOOKUP(Table1[[#This Row],[Column1]],'Chi tiết tt Mega gửi'!P:P,'Chi tiết tt Mega gửi'!N:N)</f>
        <v>#N/A</v>
      </c>
    </row>
    <row r="366" spans="1:34" ht="25.5" customHeight="1" x14ac:dyDescent="0.2">
      <c r="A366" s="54" t="s">
        <v>16303</v>
      </c>
      <c r="B366" s="54" t="s">
        <v>102</v>
      </c>
      <c r="C366" s="55">
        <v>46044</v>
      </c>
      <c r="D366" s="54" t="s">
        <v>17123</v>
      </c>
      <c r="E366" s="55">
        <v>46049</v>
      </c>
      <c r="F366" s="54" t="s">
        <v>19095</v>
      </c>
      <c r="G366" s="54" t="s">
        <v>17124</v>
      </c>
      <c r="H366" s="56">
        <v>3953000</v>
      </c>
      <c r="I366" s="63">
        <v>0</v>
      </c>
      <c r="J366" s="56">
        <v>316240</v>
      </c>
      <c r="K366" s="56">
        <v>4269240</v>
      </c>
      <c r="L366" s="64" t="s">
        <v>17236</v>
      </c>
      <c r="M366" s="6">
        <v>46091</v>
      </c>
      <c r="O366" s="32">
        <f>IF(Table1[[#This Row],[Phân loại]]="Tồn đầu kỳ",Table1[[#This Row],[Tổng giá trị]],0)</f>
        <v>0</v>
      </c>
      <c r="P366" s="7">
        <f>IF(Table1[[#This Row],[Số còn phải thu ĐK]]&lt;&gt;0,0,IF(Table1[[#This Row],[Phân loại]]="Bán hàng",Table1[[#This Row],[Tổng giá trị]],-Table1[[#This Row],[Tổng giá trị]]))</f>
        <v>4269240</v>
      </c>
      <c r="Q366" s="32">
        <f t="shared" si="25"/>
        <v>4269240</v>
      </c>
      <c r="R366" s="7">
        <f>Table1[[#This Row],[Số còn phải thu ĐK]]+Table1[[#This Row],[Giá Trị HD sau CK]]-Table1[[#This Row],[Số tiền đã thu]]</f>
        <v>0</v>
      </c>
      <c r="S366" s="6">
        <f>IF(Table1[[#This Row],[Ngày hóa đơn]]&lt;&gt;"",Table1[[#This Row],[Ngày hóa đơn]],IF(Table1[[#This Row],[Ngày hạch toán]]&lt;&gt;"",Table1[[#This Row],[Ngày hạch toán]],""))</f>
        <v>46049</v>
      </c>
      <c r="T366" s="7"/>
      <c r="U366" s="6">
        <f>IF(Table1[[#This Row],[Ngày tính CN]]="","",S366+T366)</f>
        <v>46049</v>
      </c>
      <c r="V366" s="32">
        <f ca="1">IF(Table1[[#This Row],[Hạn thanh toán]]="","",IF((U366-NOW())&lt;0,0,(U366-NOW())))</f>
        <v>0</v>
      </c>
      <c r="W366" s="32"/>
      <c r="X366" s="32" t="str">
        <f t="shared" ca="1" si="26"/>
        <v/>
      </c>
      <c r="Y366" s="2" t="str">
        <f t="shared" si="27"/>
        <v>Đã thanh toán</v>
      </c>
      <c r="Z366" s="42">
        <f t="shared" si="28"/>
        <v>46049</v>
      </c>
      <c r="AA366" s="42">
        <f t="shared" si="29"/>
        <v>46091</v>
      </c>
      <c r="AD366" s="2" t="str">
        <f>VLOOKUP($A366,MA_KH!$A:$Q,MA_KH!O$1,0)</f>
        <v>MEGA</v>
      </c>
      <c r="AE366" s="2" t="str">
        <f>VLOOKUP($A366,MA_KH!$A:$Q,MA_KH!P$1,0)</f>
        <v>CÔNG TY TNHH MM MEGA MARKET (VIỆT NAM)</v>
      </c>
      <c r="AG366" s="2" t="str">
        <f>(Table1[[#This Row],[Số hóa đơn]])&amp;IF(OR(Table1[[#This Row],[Phân loại]]="Hàng trả",Table1[[#This Row],[Phân loại]]="Giảm công nợ"),-Table1[[#This Row],[Tổng giá trị]],Table1[[#This Row],[Tổng giá trị]])</f>
        <v>000067324269240</v>
      </c>
      <c r="AH366" s="6" t="e">
        <f>_xlfn.XLOOKUP(Table1[[#This Row],[Column1]],'Chi tiết tt Mega gửi'!P:P,'Chi tiết tt Mega gửi'!N:N)</f>
        <v>#N/A</v>
      </c>
    </row>
    <row r="367" spans="1:34" ht="25.5" customHeight="1" x14ac:dyDescent="0.2">
      <c r="A367" s="54" t="s">
        <v>16298</v>
      </c>
      <c r="B367" s="54" t="s">
        <v>7235</v>
      </c>
      <c r="C367" s="55">
        <v>46046</v>
      </c>
      <c r="D367" s="54" t="s">
        <v>17029</v>
      </c>
      <c r="E367" s="55">
        <v>46049</v>
      </c>
      <c r="F367" s="54" t="s">
        <v>19096</v>
      </c>
      <c r="G367" s="54" t="s">
        <v>17125</v>
      </c>
      <c r="H367" s="56">
        <v>9328900</v>
      </c>
      <c r="I367" s="63">
        <v>0</v>
      </c>
      <c r="J367" s="56">
        <v>746312</v>
      </c>
      <c r="K367" s="56">
        <v>10075212</v>
      </c>
      <c r="L367" s="64" t="s">
        <v>17236</v>
      </c>
      <c r="M367" s="6">
        <v>46091</v>
      </c>
      <c r="O367" s="32">
        <f>IF(Table1[[#This Row],[Phân loại]]="Tồn đầu kỳ",Table1[[#This Row],[Tổng giá trị]],0)</f>
        <v>0</v>
      </c>
      <c r="P367" s="7">
        <f>IF(Table1[[#This Row],[Số còn phải thu ĐK]]&lt;&gt;0,0,IF(Table1[[#This Row],[Phân loại]]="Bán hàng",Table1[[#This Row],[Tổng giá trị]],-Table1[[#This Row],[Tổng giá trị]]))</f>
        <v>10075212</v>
      </c>
      <c r="Q367" s="32">
        <f t="shared" si="25"/>
        <v>10075212</v>
      </c>
      <c r="R367" s="7">
        <f>Table1[[#This Row],[Số còn phải thu ĐK]]+Table1[[#This Row],[Giá Trị HD sau CK]]-Table1[[#This Row],[Số tiền đã thu]]</f>
        <v>0</v>
      </c>
      <c r="S367" s="6">
        <f>IF(Table1[[#This Row],[Ngày hóa đơn]]&lt;&gt;"",Table1[[#This Row],[Ngày hóa đơn]],IF(Table1[[#This Row],[Ngày hạch toán]]&lt;&gt;"",Table1[[#This Row],[Ngày hạch toán]],""))</f>
        <v>46049</v>
      </c>
      <c r="T367" s="7"/>
      <c r="U367" s="6">
        <f>IF(Table1[[#This Row],[Ngày tính CN]]="","",S367+T367)</f>
        <v>46049</v>
      </c>
      <c r="V367" s="32">
        <f ca="1">IF(Table1[[#This Row],[Hạn thanh toán]]="","",IF((U367-NOW())&lt;0,0,(U367-NOW())))</f>
        <v>0</v>
      </c>
      <c r="W367" s="32"/>
      <c r="X367" s="32" t="str">
        <f t="shared" ca="1" si="26"/>
        <v/>
      </c>
      <c r="Y367" s="2" t="str">
        <f t="shared" si="27"/>
        <v>Đã thanh toán</v>
      </c>
      <c r="Z367" s="42">
        <f t="shared" si="28"/>
        <v>46049</v>
      </c>
      <c r="AA367" s="42">
        <f t="shared" si="29"/>
        <v>46091</v>
      </c>
      <c r="AD367" s="2" t="str">
        <f>VLOOKUP($A367,MA_KH!$A:$Q,MA_KH!O$1,0)</f>
        <v>MEGA</v>
      </c>
      <c r="AE367" s="2" t="str">
        <f>VLOOKUP($A367,MA_KH!$A:$Q,MA_KH!P$1,0)</f>
        <v>CÔNG TY TNHH MM MEGA MARKET (VIỆT NAM)</v>
      </c>
      <c r="AG367" s="2" t="str">
        <f>(Table1[[#This Row],[Số hóa đơn]])&amp;IF(OR(Table1[[#This Row],[Phân loại]]="Hàng trả",Table1[[#This Row],[Phân loại]]="Giảm công nợ"),-Table1[[#This Row],[Tổng giá trị]],Table1[[#This Row],[Tổng giá trị]])</f>
        <v>0000613210075212</v>
      </c>
      <c r="AH367" s="6" t="e">
        <f>_xlfn.XLOOKUP(Table1[[#This Row],[Column1]],'Chi tiết tt Mega gửi'!P:P,'Chi tiết tt Mega gửi'!N:N)</f>
        <v>#N/A</v>
      </c>
    </row>
    <row r="368" spans="1:34" ht="25.5" customHeight="1" x14ac:dyDescent="0.2">
      <c r="A368" s="54" t="s">
        <v>16298</v>
      </c>
      <c r="B368" s="54" t="s">
        <v>7235</v>
      </c>
      <c r="C368" s="55">
        <v>46046</v>
      </c>
      <c r="D368" s="54" t="s">
        <v>17126</v>
      </c>
      <c r="E368" s="55">
        <v>46049</v>
      </c>
      <c r="F368" s="54" t="s">
        <v>19097</v>
      </c>
      <c r="G368" s="54" t="s">
        <v>17127</v>
      </c>
      <c r="H368" s="56">
        <v>17100900</v>
      </c>
      <c r="I368" s="63">
        <v>0</v>
      </c>
      <c r="J368" s="56">
        <v>1368072</v>
      </c>
      <c r="K368" s="56">
        <v>18468972</v>
      </c>
      <c r="L368" s="64" t="s">
        <v>17236</v>
      </c>
      <c r="M368" s="6">
        <v>46091</v>
      </c>
      <c r="O368" s="32">
        <f>IF(Table1[[#This Row],[Phân loại]]="Tồn đầu kỳ",Table1[[#This Row],[Tổng giá trị]],0)</f>
        <v>0</v>
      </c>
      <c r="P368" s="7">
        <f>IF(Table1[[#This Row],[Số còn phải thu ĐK]]&lt;&gt;0,0,IF(Table1[[#This Row],[Phân loại]]="Bán hàng",Table1[[#This Row],[Tổng giá trị]],-Table1[[#This Row],[Tổng giá trị]]))</f>
        <v>18468972</v>
      </c>
      <c r="Q368" s="32">
        <f t="shared" si="25"/>
        <v>18468972</v>
      </c>
      <c r="R368" s="7">
        <f>Table1[[#This Row],[Số còn phải thu ĐK]]+Table1[[#This Row],[Giá Trị HD sau CK]]-Table1[[#This Row],[Số tiền đã thu]]</f>
        <v>0</v>
      </c>
      <c r="S368" s="6">
        <f>IF(Table1[[#This Row],[Ngày hóa đơn]]&lt;&gt;"",Table1[[#This Row],[Ngày hóa đơn]],IF(Table1[[#This Row],[Ngày hạch toán]]&lt;&gt;"",Table1[[#This Row],[Ngày hạch toán]],""))</f>
        <v>46049</v>
      </c>
      <c r="T368" s="7"/>
      <c r="U368" s="6">
        <f>IF(Table1[[#This Row],[Ngày tính CN]]="","",S368+T368)</f>
        <v>46049</v>
      </c>
      <c r="V368" s="32">
        <f ca="1">IF(Table1[[#This Row],[Hạn thanh toán]]="","",IF((U368-NOW())&lt;0,0,(U368-NOW())))</f>
        <v>0</v>
      </c>
      <c r="W368" s="32"/>
      <c r="X368" s="32" t="str">
        <f t="shared" ca="1" si="26"/>
        <v/>
      </c>
      <c r="Y368" s="2" t="str">
        <f t="shared" si="27"/>
        <v>Đã thanh toán</v>
      </c>
      <c r="Z368" s="42">
        <f t="shared" si="28"/>
        <v>46049</v>
      </c>
      <c r="AA368" s="42">
        <f t="shared" si="29"/>
        <v>46091</v>
      </c>
      <c r="AD368" s="2" t="str">
        <f>VLOOKUP($A368,MA_KH!$A:$Q,MA_KH!O$1,0)</f>
        <v>MEGA</v>
      </c>
      <c r="AE368" s="2" t="str">
        <f>VLOOKUP($A368,MA_KH!$A:$Q,MA_KH!P$1,0)</f>
        <v>CÔNG TY TNHH MM MEGA MARKET (VIỆT NAM)</v>
      </c>
      <c r="AG368" s="2" t="str">
        <f>(Table1[[#This Row],[Số hóa đơn]])&amp;IF(OR(Table1[[#This Row],[Phân loại]]="Hàng trả",Table1[[#This Row],[Phân loại]]="Giảm công nợ"),-Table1[[#This Row],[Tổng giá trị]],Table1[[#This Row],[Tổng giá trị]])</f>
        <v>0000613418468972</v>
      </c>
      <c r="AH368" s="6" t="e">
        <f>_xlfn.XLOOKUP(Table1[[#This Row],[Column1]],'Chi tiết tt Mega gửi'!P:P,'Chi tiết tt Mega gửi'!N:N)</f>
        <v>#N/A</v>
      </c>
    </row>
    <row r="369" spans="1:34" ht="25.5" customHeight="1" x14ac:dyDescent="0.2">
      <c r="A369" s="54" t="s">
        <v>16298</v>
      </c>
      <c r="B369" s="54" t="s">
        <v>7235</v>
      </c>
      <c r="C369" s="55">
        <v>46046</v>
      </c>
      <c r="D369" s="54" t="s">
        <v>17128</v>
      </c>
      <c r="E369" s="55">
        <v>46049</v>
      </c>
      <c r="F369" s="54" t="s">
        <v>19098</v>
      </c>
      <c r="G369" s="54" t="s">
        <v>17129</v>
      </c>
      <c r="H369" s="56">
        <v>5235450</v>
      </c>
      <c r="I369" s="63">
        <v>0</v>
      </c>
      <c r="J369" s="56">
        <v>418836</v>
      </c>
      <c r="K369" s="56">
        <v>5654286</v>
      </c>
      <c r="L369" s="64" t="s">
        <v>17236</v>
      </c>
      <c r="M369" s="6">
        <v>46091</v>
      </c>
      <c r="O369" s="32">
        <f>IF(Table1[[#This Row],[Phân loại]]="Tồn đầu kỳ",Table1[[#This Row],[Tổng giá trị]],0)</f>
        <v>0</v>
      </c>
      <c r="P369" s="7">
        <f>IF(Table1[[#This Row],[Số còn phải thu ĐK]]&lt;&gt;0,0,IF(Table1[[#This Row],[Phân loại]]="Bán hàng",Table1[[#This Row],[Tổng giá trị]],-Table1[[#This Row],[Tổng giá trị]]))</f>
        <v>5654286</v>
      </c>
      <c r="Q369" s="32">
        <f t="shared" si="25"/>
        <v>5654286</v>
      </c>
      <c r="R369" s="7">
        <f>Table1[[#This Row],[Số còn phải thu ĐK]]+Table1[[#This Row],[Giá Trị HD sau CK]]-Table1[[#This Row],[Số tiền đã thu]]</f>
        <v>0</v>
      </c>
      <c r="S369" s="6">
        <f>IF(Table1[[#This Row],[Ngày hóa đơn]]&lt;&gt;"",Table1[[#This Row],[Ngày hóa đơn]],IF(Table1[[#This Row],[Ngày hạch toán]]&lt;&gt;"",Table1[[#This Row],[Ngày hạch toán]],""))</f>
        <v>46049</v>
      </c>
      <c r="T369" s="7"/>
      <c r="U369" s="6">
        <f>IF(Table1[[#This Row],[Ngày tính CN]]="","",S369+T369)</f>
        <v>46049</v>
      </c>
      <c r="V369" s="32">
        <f ca="1">IF(Table1[[#This Row],[Hạn thanh toán]]="","",IF((U369-NOW())&lt;0,0,(U369-NOW())))</f>
        <v>0</v>
      </c>
      <c r="W369" s="32"/>
      <c r="X369" s="32" t="str">
        <f t="shared" ca="1" si="26"/>
        <v/>
      </c>
      <c r="Y369" s="2" t="str">
        <f t="shared" si="27"/>
        <v>Đã thanh toán</v>
      </c>
      <c r="Z369" s="42">
        <f t="shared" si="28"/>
        <v>46049</v>
      </c>
      <c r="AA369" s="42">
        <f t="shared" si="29"/>
        <v>46091</v>
      </c>
      <c r="AD369" s="2" t="str">
        <f>VLOOKUP($A369,MA_KH!$A:$Q,MA_KH!O$1,0)</f>
        <v>MEGA</v>
      </c>
      <c r="AE369" s="2" t="str">
        <f>VLOOKUP($A369,MA_KH!$A:$Q,MA_KH!P$1,0)</f>
        <v>CÔNG TY TNHH MM MEGA MARKET (VIỆT NAM)</v>
      </c>
      <c r="AG369" s="2" t="str">
        <f>(Table1[[#This Row],[Số hóa đơn]])&amp;IF(OR(Table1[[#This Row],[Phân loại]]="Hàng trả",Table1[[#This Row],[Phân loại]]="Giảm công nợ"),-Table1[[#This Row],[Tổng giá trị]],Table1[[#This Row],[Tổng giá trị]])</f>
        <v>000061355654286</v>
      </c>
      <c r="AH369" s="6" t="e">
        <f>_xlfn.XLOOKUP(Table1[[#This Row],[Column1]],'Chi tiết tt Mega gửi'!P:P,'Chi tiết tt Mega gửi'!N:N)</f>
        <v>#N/A</v>
      </c>
    </row>
    <row r="370" spans="1:34" ht="25.5" customHeight="1" x14ac:dyDescent="0.2">
      <c r="A370" s="54" t="s">
        <v>16303</v>
      </c>
      <c r="B370" s="54" t="s">
        <v>102</v>
      </c>
      <c r="C370" s="55">
        <v>46046</v>
      </c>
      <c r="D370" s="54" t="s">
        <v>17130</v>
      </c>
      <c r="E370" s="55">
        <v>46052</v>
      </c>
      <c r="F370" s="54" t="s">
        <v>19099</v>
      </c>
      <c r="G370" s="54" t="s">
        <v>17132</v>
      </c>
      <c r="H370" s="56">
        <v>9328900</v>
      </c>
      <c r="I370" s="63">
        <v>0</v>
      </c>
      <c r="J370" s="56">
        <v>746312</v>
      </c>
      <c r="K370" s="56">
        <v>10075212</v>
      </c>
      <c r="L370" s="64" t="s">
        <v>17236</v>
      </c>
      <c r="M370" s="6">
        <v>46091</v>
      </c>
      <c r="O370" s="32">
        <f>IF(Table1[[#This Row],[Phân loại]]="Tồn đầu kỳ",Table1[[#This Row],[Tổng giá trị]],0)</f>
        <v>0</v>
      </c>
      <c r="P370" s="7">
        <f>IF(Table1[[#This Row],[Số còn phải thu ĐK]]&lt;&gt;0,0,IF(Table1[[#This Row],[Phân loại]]="Bán hàng",Table1[[#This Row],[Tổng giá trị]],-Table1[[#This Row],[Tổng giá trị]]))</f>
        <v>10075212</v>
      </c>
      <c r="Q370" s="32">
        <f t="shared" si="25"/>
        <v>10075212</v>
      </c>
      <c r="R370" s="7">
        <f>Table1[[#This Row],[Số còn phải thu ĐK]]+Table1[[#This Row],[Giá Trị HD sau CK]]-Table1[[#This Row],[Số tiền đã thu]]</f>
        <v>0</v>
      </c>
      <c r="S370" s="6">
        <f>IF(Table1[[#This Row],[Ngày hóa đơn]]&lt;&gt;"",Table1[[#This Row],[Ngày hóa đơn]],IF(Table1[[#This Row],[Ngày hạch toán]]&lt;&gt;"",Table1[[#This Row],[Ngày hạch toán]],""))</f>
        <v>46052</v>
      </c>
      <c r="T370" s="7"/>
      <c r="U370" s="6">
        <f>IF(Table1[[#This Row],[Ngày tính CN]]="","",S370+T370)</f>
        <v>46052</v>
      </c>
      <c r="V370" s="32">
        <f ca="1">IF(Table1[[#This Row],[Hạn thanh toán]]="","",IF((U370-NOW())&lt;0,0,(U370-NOW())))</f>
        <v>0</v>
      </c>
      <c r="W370" s="32"/>
      <c r="X370" s="32" t="str">
        <f t="shared" ca="1" si="26"/>
        <v/>
      </c>
      <c r="Y370" s="2" t="str">
        <f t="shared" si="27"/>
        <v>Đã thanh toán</v>
      </c>
      <c r="Z370" s="42">
        <f t="shared" si="28"/>
        <v>46052</v>
      </c>
      <c r="AA370" s="42">
        <f t="shared" si="29"/>
        <v>46091</v>
      </c>
      <c r="AD370" s="2" t="str">
        <f>VLOOKUP($A370,MA_KH!$A:$Q,MA_KH!O$1,0)</f>
        <v>MEGA</v>
      </c>
      <c r="AE370" s="2" t="str">
        <f>VLOOKUP($A370,MA_KH!$A:$Q,MA_KH!P$1,0)</f>
        <v>CÔNG TY TNHH MM MEGA MARKET (VIỆT NAM)</v>
      </c>
      <c r="AG370" s="2" t="str">
        <f>(Table1[[#This Row],[Số hóa đơn]])&amp;IF(OR(Table1[[#This Row],[Phân loại]]="Hàng trả",Table1[[#This Row],[Phân loại]]="Giảm công nợ"),-Table1[[#This Row],[Tổng giá trị]],Table1[[#This Row],[Tổng giá trị]])</f>
        <v>0000728510075212</v>
      </c>
      <c r="AH370" s="6" t="e">
        <f>_xlfn.XLOOKUP(Table1[[#This Row],[Column1]],'Chi tiết tt Mega gửi'!P:P,'Chi tiết tt Mega gửi'!N:N)</f>
        <v>#N/A</v>
      </c>
    </row>
    <row r="371" spans="1:34" ht="25.5" customHeight="1" x14ac:dyDescent="0.2">
      <c r="A371" s="54" t="s">
        <v>16303</v>
      </c>
      <c r="B371" s="54" t="s">
        <v>102</v>
      </c>
      <c r="C371" s="55">
        <v>46046</v>
      </c>
      <c r="D371" s="54" t="s">
        <v>17133</v>
      </c>
      <c r="E371" s="55">
        <v>46052</v>
      </c>
      <c r="F371" s="54" t="s">
        <v>19100</v>
      </c>
      <c r="G371" s="54" t="s">
        <v>17134</v>
      </c>
      <c r="H371" s="56">
        <v>2540000</v>
      </c>
      <c r="I371" s="63">
        <v>0</v>
      </c>
      <c r="J371" s="56">
        <v>203200</v>
      </c>
      <c r="K371" s="56">
        <v>2743200</v>
      </c>
      <c r="L371" s="64" t="s">
        <v>17236</v>
      </c>
      <c r="M371" s="6">
        <v>46091</v>
      </c>
      <c r="O371" s="32">
        <f>IF(Table1[[#This Row],[Phân loại]]="Tồn đầu kỳ",Table1[[#This Row],[Tổng giá trị]],0)</f>
        <v>0</v>
      </c>
      <c r="P371" s="7">
        <f>IF(Table1[[#This Row],[Số còn phải thu ĐK]]&lt;&gt;0,0,IF(Table1[[#This Row],[Phân loại]]="Bán hàng",Table1[[#This Row],[Tổng giá trị]],-Table1[[#This Row],[Tổng giá trị]]))</f>
        <v>2743200</v>
      </c>
      <c r="Q371" s="32">
        <f t="shared" si="25"/>
        <v>2743200</v>
      </c>
      <c r="R371" s="7">
        <f>Table1[[#This Row],[Số còn phải thu ĐK]]+Table1[[#This Row],[Giá Trị HD sau CK]]-Table1[[#This Row],[Số tiền đã thu]]</f>
        <v>0</v>
      </c>
      <c r="S371" s="6">
        <f>IF(Table1[[#This Row],[Ngày hóa đơn]]&lt;&gt;"",Table1[[#This Row],[Ngày hóa đơn]],IF(Table1[[#This Row],[Ngày hạch toán]]&lt;&gt;"",Table1[[#This Row],[Ngày hạch toán]],""))</f>
        <v>46052</v>
      </c>
      <c r="T371" s="7"/>
      <c r="U371" s="6">
        <f>IF(Table1[[#This Row],[Ngày tính CN]]="","",S371+T371)</f>
        <v>46052</v>
      </c>
      <c r="V371" s="32">
        <f ca="1">IF(Table1[[#This Row],[Hạn thanh toán]]="","",IF((U371-NOW())&lt;0,0,(U371-NOW())))</f>
        <v>0</v>
      </c>
      <c r="W371" s="32"/>
      <c r="X371" s="32" t="str">
        <f t="shared" ca="1" si="26"/>
        <v/>
      </c>
      <c r="Y371" s="2" t="str">
        <f t="shared" si="27"/>
        <v>Đã thanh toán</v>
      </c>
      <c r="Z371" s="42">
        <f t="shared" si="28"/>
        <v>46052</v>
      </c>
      <c r="AA371" s="42">
        <f t="shared" si="29"/>
        <v>46091</v>
      </c>
      <c r="AD371" s="2" t="str">
        <f>VLOOKUP($A371,MA_KH!$A:$Q,MA_KH!O$1,0)</f>
        <v>MEGA</v>
      </c>
      <c r="AE371" s="2" t="str">
        <f>VLOOKUP($A371,MA_KH!$A:$Q,MA_KH!P$1,0)</f>
        <v>CÔNG TY TNHH MM MEGA MARKET (VIỆT NAM)</v>
      </c>
      <c r="AG371" s="2" t="str">
        <f>(Table1[[#This Row],[Số hóa đơn]])&amp;IF(OR(Table1[[#This Row],[Phân loại]]="Hàng trả",Table1[[#This Row],[Phân loại]]="Giảm công nợ"),-Table1[[#This Row],[Tổng giá trị]],Table1[[#This Row],[Tổng giá trị]])</f>
        <v>000072872743200</v>
      </c>
      <c r="AH371" s="6" t="e">
        <f>_xlfn.XLOOKUP(Table1[[#This Row],[Column1]],'Chi tiết tt Mega gửi'!P:P,'Chi tiết tt Mega gửi'!N:N)</f>
        <v>#N/A</v>
      </c>
    </row>
    <row r="372" spans="1:34" ht="25.5" customHeight="1" x14ac:dyDescent="0.2">
      <c r="A372" s="54" t="s">
        <v>16303</v>
      </c>
      <c r="B372" s="54" t="s">
        <v>102</v>
      </c>
      <c r="C372" s="55">
        <v>46046</v>
      </c>
      <c r="D372" s="54" t="s">
        <v>17135</v>
      </c>
      <c r="E372" s="55">
        <v>46052</v>
      </c>
      <c r="F372" s="54" t="s">
        <v>19101</v>
      </c>
      <c r="G372" s="54" t="s">
        <v>17136</v>
      </c>
      <c r="H372" s="56">
        <v>700000</v>
      </c>
      <c r="I372" s="63">
        <v>0</v>
      </c>
      <c r="J372" s="56">
        <v>56000</v>
      </c>
      <c r="K372" s="56">
        <v>756000</v>
      </c>
      <c r="L372" s="64" t="s">
        <v>17236</v>
      </c>
      <c r="M372" s="6">
        <v>46091</v>
      </c>
      <c r="O372" s="32">
        <f>IF(Table1[[#This Row],[Phân loại]]="Tồn đầu kỳ",Table1[[#This Row],[Tổng giá trị]],0)</f>
        <v>0</v>
      </c>
      <c r="P372" s="7">
        <f>IF(Table1[[#This Row],[Số còn phải thu ĐK]]&lt;&gt;0,0,IF(Table1[[#This Row],[Phân loại]]="Bán hàng",Table1[[#This Row],[Tổng giá trị]],-Table1[[#This Row],[Tổng giá trị]]))</f>
        <v>756000</v>
      </c>
      <c r="Q372" s="32">
        <f t="shared" si="25"/>
        <v>756000</v>
      </c>
      <c r="R372" s="7">
        <f>Table1[[#This Row],[Số còn phải thu ĐK]]+Table1[[#This Row],[Giá Trị HD sau CK]]-Table1[[#This Row],[Số tiền đã thu]]</f>
        <v>0</v>
      </c>
      <c r="S372" s="6">
        <f>IF(Table1[[#This Row],[Ngày hóa đơn]]&lt;&gt;"",Table1[[#This Row],[Ngày hóa đơn]],IF(Table1[[#This Row],[Ngày hạch toán]]&lt;&gt;"",Table1[[#This Row],[Ngày hạch toán]],""))</f>
        <v>46052</v>
      </c>
      <c r="T372" s="7"/>
      <c r="U372" s="6">
        <f>IF(Table1[[#This Row],[Ngày tính CN]]="","",S372+T372)</f>
        <v>46052</v>
      </c>
      <c r="V372" s="32">
        <f ca="1">IF(Table1[[#This Row],[Hạn thanh toán]]="","",IF((U372-NOW())&lt;0,0,(U372-NOW())))</f>
        <v>0</v>
      </c>
      <c r="W372" s="32"/>
      <c r="X372" s="32" t="str">
        <f t="shared" ca="1" si="26"/>
        <v/>
      </c>
      <c r="Y372" s="2" t="str">
        <f t="shared" si="27"/>
        <v>Đã thanh toán</v>
      </c>
      <c r="Z372" s="42">
        <f t="shared" si="28"/>
        <v>46052</v>
      </c>
      <c r="AA372" s="42">
        <f t="shared" si="29"/>
        <v>46091</v>
      </c>
      <c r="AD372" s="2" t="str">
        <f>VLOOKUP($A372,MA_KH!$A:$Q,MA_KH!O$1,0)</f>
        <v>MEGA</v>
      </c>
      <c r="AE372" s="2" t="str">
        <f>VLOOKUP($A372,MA_KH!$A:$Q,MA_KH!P$1,0)</f>
        <v>CÔNG TY TNHH MM MEGA MARKET (VIỆT NAM)</v>
      </c>
      <c r="AG372" s="2" t="str">
        <f>(Table1[[#This Row],[Số hóa đơn]])&amp;IF(OR(Table1[[#This Row],[Phân loại]]="Hàng trả",Table1[[#This Row],[Phân loại]]="Giảm công nợ"),-Table1[[#This Row],[Tổng giá trị]],Table1[[#This Row],[Tổng giá trị]])</f>
        <v>00007284756000</v>
      </c>
      <c r="AH372" s="6" t="e">
        <f>_xlfn.XLOOKUP(Table1[[#This Row],[Column1]],'Chi tiết tt Mega gửi'!P:P,'Chi tiết tt Mega gửi'!N:N)</f>
        <v>#N/A</v>
      </c>
    </row>
    <row r="373" spans="1:34" ht="25.5" customHeight="1" x14ac:dyDescent="0.2">
      <c r="A373" s="54" t="s">
        <v>16303</v>
      </c>
      <c r="B373" s="54" t="s">
        <v>102</v>
      </c>
      <c r="C373" s="55">
        <v>46046</v>
      </c>
      <c r="D373" s="54" t="s">
        <v>17137</v>
      </c>
      <c r="E373" s="55">
        <v>46052</v>
      </c>
      <c r="F373" s="54" t="s">
        <v>19102</v>
      </c>
      <c r="G373" s="54" t="s">
        <v>17138</v>
      </c>
      <c r="H373" s="56">
        <v>17518501</v>
      </c>
      <c r="I373" s="63">
        <v>0</v>
      </c>
      <c r="J373" s="56">
        <v>1401480</v>
      </c>
      <c r="K373" s="56">
        <v>18919981</v>
      </c>
      <c r="L373" s="64" t="s">
        <v>17236</v>
      </c>
      <c r="M373" s="6">
        <v>46091</v>
      </c>
      <c r="O373" s="32">
        <f>IF(Table1[[#This Row],[Phân loại]]="Tồn đầu kỳ",Table1[[#This Row],[Tổng giá trị]],0)</f>
        <v>0</v>
      </c>
      <c r="P373" s="7">
        <f>IF(Table1[[#This Row],[Số còn phải thu ĐK]]&lt;&gt;0,0,IF(Table1[[#This Row],[Phân loại]]="Bán hàng",Table1[[#This Row],[Tổng giá trị]],-Table1[[#This Row],[Tổng giá trị]]))</f>
        <v>18919981</v>
      </c>
      <c r="Q373" s="32">
        <f t="shared" si="25"/>
        <v>18919981</v>
      </c>
      <c r="R373" s="7">
        <f>Table1[[#This Row],[Số còn phải thu ĐK]]+Table1[[#This Row],[Giá Trị HD sau CK]]-Table1[[#This Row],[Số tiền đã thu]]</f>
        <v>0</v>
      </c>
      <c r="S373" s="6">
        <f>IF(Table1[[#This Row],[Ngày hóa đơn]]&lt;&gt;"",Table1[[#This Row],[Ngày hóa đơn]],IF(Table1[[#This Row],[Ngày hạch toán]]&lt;&gt;"",Table1[[#This Row],[Ngày hạch toán]],""))</f>
        <v>46052</v>
      </c>
      <c r="T373" s="7"/>
      <c r="U373" s="6">
        <f>IF(Table1[[#This Row],[Ngày tính CN]]="","",S373+T373)</f>
        <v>46052</v>
      </c>
      <c r="V373" s="32">
        <f ca="1">IF(Table1[[#This Row],[Hạn thanh toán]]="","",IF((U373-NOW())&lt;0,0,(U373-NOW())))</f>
        <v>0</v>
      </c>
      <c r="W373" s="32"/>
      <c r="X373" s="32" t="str">
        <f t="shared" ca="1" si="26"/>
        <v/>
      </c>
      <c r="Y373" s="2" t="str">
        <f t="shared" si="27"/>
        <v>Đã thanh toán</v>
      </c>
      <c r="Z373" s="42">
        <f t="shared" si="28"/>
        <v>46052</v>
      </c>
      <c r="AA373" s="42">
        <f t="shared" si="29"/>
        <v>46091</v>
      </c>
      <c r="AD373" s="2" t="str">
        <f>VLOOKUP($A373,MA_KH!$A:$Q,MA_KH!O$1,0)</f>
        <v>MEGA</v>
      </c>
      <c r="AE373" s="2" t="str">
        <f>VLOOKUP($A373,MA_KH!$A:$Q,MA_KH!P$1,0)</f>
        <v>CÔNG TY TNHH MM MEGA MARKET (VIỆT NAM)</v>
      </c>
      <c r="AG373" s="2" t="str">
        <f>(Table1[[#This Row],[Số hóa đơn]])&amp;IF(OR(Table1[[#This Row],[Phân loại]]="Hàng trả",Table1[[#This Row],[Phân loại]]="Giảm công nợ"),-Table1[[#This Row],[Tổng giá trị]],Table1[[#This Row],[Tổng giá trị]])</f>
        <v>0000728618919981</v>
      </c>
      <c r="AH373" s="6" t="e">
        <f>_xlfn.XLOOKUP(Table1[[#This Row],[Column1]],'Chi tiết tt Mega gửi'!P:P,'Chi tiết tt Mega gửi'!N:N)</f>
        <v>#N/A</v>
      </c>
    </row>
    <row r="374" spans="1:34" ht="25.5" customHeight="1" x14ac:dyDescent="0.2">
      <c r="A374" s="54" t="s">
        <v>7306</v>
      </c>
      <c r="B374" s="54" t="s">
        <v>7307</v>
      </c>
      <c r="C374" s="55">
        <v>46048</v>
      </c>
      <c r="D374" s="54" t="s">
        <v>17140</v>
      </c>
      <c r="E374" s="55">
        <v>46051</v>
      </c>
      <c r="F374" s="54" t="s">
        <v>19103</v>
      </c>
      <c r="G374" s="54" t="s">
        <v>17142</v>
      </c>
      <c r="H374" s="56">
        <v>501830</v>
      </c>
      <c r="I374" s="63">
        <v>0</v>
      </c>
      <c r="J374" s="56">
        <v>40146</v>
      </c>
      <c r="K374" s="56">
        <v>541976</v>
      </c>
      <c r="L374" s="64" t="s">
        <v>17236</v>
      </c>
      <c r="M374" s="6">
        <v>46091</v>
      </c>
      <c r="O374" s="32">
        <f>IF(Table1[[#This Row],[Phân loại]]="Tồn đầu kỳ",Table1[[#This Row],[Tổng giá trị]],0)</f>
        <v>0</v>
      </c>
      <c r="P374" s="7">
        <f>IF(Table1[[#This Row],[Số còn phải thu ĐK]]&lt;&gt;0,0,IF(Table1[[#This Row],[Phân loại]]="Bán hàng",Table1[[#This Row],[Tổng giá trị]],-Table1[[#This Row],[Tổng giá trị]]))</f>
        <v>541976</v>
      </c>
      <c r="Q374" s="32">
        <f t="shared" si="25"/>
        <v>541976</v>
      </c>
      <c r="R374" s="7">
        <f>Table1[[#This Row],[Số còn phải thu ĐK]]+Table1[[#This Row],[Giá Trị HD sau CK]]-Table1[[#This Row],[Số tiền đã thu]]</f>
        <v>0</v>
      </c>
      <c r="S374" s="6">
        <f>IF(Table1[[#This Row],[Ngày hóa đơn]]&lt;&gt;"",Table1[[#This Row],[Ngày hóa đơn]],IF(Table1[[#This Row],[Ngày hạch toán]]&lt;&gt;"",Table1[[#This Row],[Ngày hạch toán]],""))</f>
        <v>46051</v>
      </c>
      <c r="T374" s="7"/>
      <c r="U374" s="6">
        <f>IF(Table1[[#This Row],[Ngày tính CN]]="","",S374+T374)</f>
        <v>46051</v>
      </c>
      <c r="V374" s="32">
        <f ca="1">IF(Table1[[#This Row],[Hạn thanh toán]]="","",IF((U374-NOW())&lt;0,0,(U374-NOW())))</f>
        <v>0</v>
      </c>
      <c r="W374" s="32"/>
      <c r="X374" s="32" t="str">
        <f t="shared" ca="1" si="26"/>
        <v/>
      </c>
      <c r="Y374" s="2" t="str">
        <f t="shared" si="27"/>
        <v>Đã thanh toán</v>
      </c>
      <c r="Z374" s="42">
        <f t="shared" si="28"/>
        <v>46051</v>
      </c>
      <c r="AA374" s="42">
        <f t="shared" si="29"/>
        <v>46091</v>
      </c>
      <c r="AD374" s="2" t="str">
        <f>VLOOKUP($A374,MA_KH!$A:$Q,MA_KH!O$1,0)</f>
        <v>MEGA</v>
      </c>
      <c r="AE374" s="2" t="str">
        <f>VLOOKUP($A374,MA_KH!$A:$Q,MA_KH!P$1,0)</f>
        <v>CÔNG TY TNHH MM MEGA MARKET (VIỆT NAM)</v>
      </c>
      <c r="AG374" s="2" t="str">
        <f>(Table1[[#This Row],[Số hóa đơn]])&amp;IF(OR(Table1[[#This Row],[Phân loại]]="Hàng trả",Table1[[#This Row],[Phân loại]]="Giảm công nợ"),-Table1[[#This Row],[Tổng giá trị]],Table1[[#This Row],[Tổng giá trị]])</f>
        <v>00007220541976</v>
      </c>
      <c r="AH374" s="6" t="e">
        <f>_xlfn.XLOOKUP(Table1[[#This Row],[Column1]],'Chi tiết tt Mega gửi'!P:P,'Chi tiết tt Mega gửi'!N:N)</f>
        <v>#N/A</v>
      </c>
    </row>
    <row r="375" spans="1:34" ht="25.5" customHeight="1" x14ac:dyDescent="0.2">
      <c r="A375" s="54" t="s">
        <v>7306</v>
      </c>
      <c r="B375" s="54" t="s">
        <v>7307</v>
      </c>
      <c r="C375" s="55">
        <v>46048</v>
      </c>
      <c r="D375" s="54" t="s">
        <v>17143</v>
      </c>
      <c r="E375" s="55">
        <v>46051</v>
      </c>
      <c r="F375" s="54" t="s">
        <v>19104</v>
      </c>
      <c r="G375" s="54" t="s">
        <v>17144</v>
      </c>
      <c r="H375" s="56">
        <v>4339980</v>
      </c>
      <c r="I375" s="63">
        <v>0</v>
      </c>
      <c r="J375" s="56">
        <v>347198</v>
      </c>
      <c r="K375" s="56">
        <v>4687178</v>
      </c>
      <c r="L375" s="64" t="s">
        <v>17236</v>
      </c>
      <c r="M375" s="6">
        <v>46091</v>
      </c>
      <c r="O375" s="32">
        <f>IF(Table1[[#This Row],[Phân loại]]="Tồn đầu kỳ",Table1[[#This Row],[Tổng giá trị]],0)</f>
        <v>0</v>
      </c>
      <c r="P375" s="7">
        <f>IF(Table1[[#This Row],[Số còn phải thu ĐK]]&lt;&gt;0,0,IF(Table1[[#This Row],[Phân loại]]="Bán hàng",Table1[[#This Row],[Tổng giá trị]],-Table1[[#This Row],[Tổng giá trị]]))</f>
        <v>4687178</v>
      </c>
      <c r="Q375" s="32">
        <f t="shared" si="25"/>
        <v>4687178</v>
      </c>
      <c r="R375" s="7">
        <f>Table1[[#This Row],[Số còn phải thu ĐK]]+Table1[[#This Row],[Giá Trị HD sau CK]]-Table1[[#This Row],[Số tiền đã thu]]</f>
        <v>0</v>
      </c>
      <c r="S375" s="6">
        <f>IF(Table1[[#This Row],[Ngày hóa đơn]]&lt;&gt;"",Table1[[#This Row],[Ngày hóa đơn]],IF(Table1[[#This Row],[Ngày hạch toán]]&lt;&gt;"",Table1[[#This Row],[Ngày hạch toán]],""))</f>
        <v>46051</v>
      </c>
      <c r="T375" s="7"/>
      <c r="U375" s="6">
        <f>IF(Table1[[#This Row],[Ngày tính CN]]="","",S375+T375)</f>
        <v>46051</v>
      </c>
      <c r="V375" s="32">
        <f ca="1">IF(Table1[[#This Row],[Hạn thanh toán]]="","",IF((U375-NOW())&lt;0,0,(U375-NOW())))</f>
        <v>0</v>
      </c>
      <c r="W375" s="32"/>
      <c r="X375" s="32" t="str">
        <f t="shared" ca="1" si="26"/>
        <v/>
      </c>
      <c r="Y375" s="2" t="str">
        <f t="shared" si="27"/>
        <v>Đã thanh toán</v>
      </c>
      <c r="Z375" s="42">
        <f t="shared" si="28"/>
        <v>46051</v>
      </c>
      <c r="AA375" s="42">
        <f t="shared" si="29"/>
        <v>46091</v>
      </c>
      <c r="AD375" s="2" t="str">
        <f>VLOOKUP($A375,MA_KH!$A:$Q,MA_KH!O$1,0)</f>
        <v>MEGA</v>
      </c>
      <c r="AE375" s="2" t="str">
        <f>VLOOKUP($A375,MA_KH!$A:$Q,MA_KH!P$1,0)</f>
        <v>CÔNG TY TNHH MM MEGA MARKET (VIỆT NAM)</v>
      </c>
      <c r="AG375" s="2" t="str">
        <f>(Table1[[#This Row],[Số hóa đơn]])&amp;IF(OR(Table1[[#This Row],[Phân loại]]="Hàng trả",Table1[[#This Row],[Phân loại]]="Giảm công nợ"),-Table1[[#This Row],[Tổng giá trị]],Table1[[#This Row],[Tổng giá trị]])</f>
        <v>000072214687178</v>
      </c>
      <c r="AH375" s="6" t="e">
        <f>_xlfn.XLOOKUP(Table1[[#This Row],[Column1]],'Chi tiết tt Mega gửi'!P:P,'Chi tiết tt Mega gửi'!N:N)</f>
        <v>#N/A</v>
      </c>
    </row>
    <row r="376" spans="1:34" ht="25.5" customHeight="1" x14ac:dyDescent="0.2">
      <c r="A376" s="54" t="s">
        <v>16288</v>
      </c>
      <c r="B376" s="54" t="s">
        <v>294</v>
      </c>
      <c r="C376" s="55">
        <v>46048</v>
      </c>
      <c r="D376" s="54" t="s">
        <v>17145</v>
      </c>
      <c r="E376" s="55">
        <v>46051</v>
      </c>
      <c r="F376" s="54" t="s">
        <v>19105</v>
      </c>
      <c r="G376" s="54" t="s">
        <v>17146</v>
      </c>
      <c r="H376" s="56">
        <v>1446660</v>
      </c>
      <c r="I376" s="63">
        <v>0</v>
      </c>
      <c r="J376" s="56">
        <v>115733</v>
      </c>
      <c r="K376" s="56">
        <v>1562393</v>
      </c>
      <c r="L376" s="64" t="s">
        <v>17236</v>
      </c>
      <c r="M376" s="6">
        <v>46091</v>
      </c>
      <c r="O376" s="32">
        <f>IF(Table1[[#This Row],[Phân loại]]="Tồn đầu kỳ",Table1[[#This Row],[Tổng giá trị]],0)</f>
        <v>0</v>
      </c>
      <c r="P376" s="7">
        <f>IF(Table1[[#This Row],[Số còn phải thu ĐK]]&lt;&gt;0,0,IF(Table1[[#This Row],[Phân loại]]="Bán hàng",Table1[[#This Row],[Tổng giá trị]],-Table1[[#This Row],[Tổng giá trị]]))</f>
        <v>1562393</v>
      </c>
      <c r="Q376" s="32">
        <f t="shared" si="25"/>
        <v>1562393</v>
      </c>
      <c r="R376" s="7">
        <f>Table1[[#This Row],[Số còn phải thu ĐK]]+Table1[[#This Row],[Giá Trị HD sau CK]]-Table1[[#This Row],[Số tiền đã thu]]</f>
        <v>0</v>
      </c>
      <c r="S376" s="6">
        <f>IF(Table1[[#This Row],[Ngày hóa đơn]]&lt;&gt;"",Table1[[#This Row],[Ngày hóa đơn]],IF(Table1[[#This Row],[Ngày hạch toán]]&lt;&gt;"",Table1[[#This Row],[Ngày hạch toán]],""))</f>
        <v>46051</v>
      </c>
      <c r="T376" s="7"/>
      <c r="U376" s="6">
        <f>IF(Table1[[#This Row],[Ngày tính CN]]="","",S376+T376)</f>
        <v>46051</v>
      </c>
      <c r="V376" s="32">
        <f ca="1">IF(Table1[[#This Row],[Hạn thanh toán]]="","",IF((U376-NOW())&lt;0,0,(U376-NOW())))</f>
        <v>0</v>
      </c>
      <c r="W376" s="32"/>
      <c r="X376" s="32" t="str">
        <f t="shared" ca="1" si="26"/>
        <v/>
      </c>
      <c r="Y376" s="2" t="str">
        <f t="shared" si="27"/>
        <v>Đã thanh toán</v>
      </c>
      <c r="Z376" s="42">
        <f t="shared" si="28"/>
        <v>46051</v>
      </c>
      <c r="AA376" s="42">
        <f t="shared" si="29"/>
        <v>46091</v>
      </c>
      <c r="AD376" s="2" t="str">
        <f>VLOOKUP($A376,MA_KH!$A:$Q,MA_KH!O$1,0)</f>
        <v>MEGA</v>
      </c>
      <c r="AE376" s="2" t="str">
        <f>VLOOKUP($A376,MA_KH!$A:$Q,MA_KH!P$1,0)</f>
        <v>CÔNG TY TNHH MM MEGA MARKET (VIỆT NAM)</v>
      </c>
      <c r="AG376" s="2" t="str">
        <f>(Table1[[#This Row],[Số hóa đơn]])&amp;IF(OR(Table1[[#This Row],[Phân loại]]="Hàng trả",Table1[[#This Row],[Phân loại]]="Giảm công nợ"),-Table1[[#This Row],[Tổng giá trị]],Table1[[#This Row],[Tổng giá trị]])</f>
        <v>000072221562393</v>
      </c>
      <c r="AH376" s="6" t="e">
        <f>_xlfn.XLOOKUP(Table1[[#This Row],[Column1]],'Chi tiết tt Mega gửi'!P:P,'Chi tiết tt Mega gửi'!N:N)</f>
        <v>#N/A</v>
      </c>
    </row>
    <row r="377" spans="1:34" ht="25.5" customHeight="1" x14ac:dyDescent="0.2">
      <c r="A377" s="54" t="s">
        <v>16310</v>
      </c>
      <c r="B377" s="54" t="s">
        <v>196</v>
      </c>
      <c r="C377" s="55">
        <v>46048</v>
      </c>
      <c r="D377" s="54" t="s">
        <v>17147</v>
      </c>
      <c r="E377" s="55">
        <v>46051</v>
      </c>
      <c r="F377" s="54" t="s">
        <v>19106</v>
      </c>
      <c r="G377" s="54" t="s">
        <v>17148</v>
      </c>
      <c r="H377" s="56">
        <v>5485770</v>
      </c>
      <c r="I377" s="63">
        <v>0</v>
      </c>
      <c r="J377" s="56">
        <v>438862</v>
      </c>
      <c r="K377" s="56">
        <v>5924632</v>
      </c>
      <c r="L377" s="64" t="s">
        <v>17236</v>
      </c>
      <c r="M377" s="6">
        <v>46091</v>
      </c>
      <c r="O377" s="32">
        <f>IF(Table1[[#This Row],[Phân loại]]="Tồn đầu kỳ",Table1[[#This Row],[Tổng giá trị]],0)</f>
        <v>0</v>
      </c>
      <c r="P377" s="7">
        <f>IF(Table1[[#This Row],[Số còn phải thu ĐK]]&lt;&gt;0,0,IF(Table1[[#This Row],[Phân loại]]="Bán hàng",Table1[[#This Row],[Tổng giá trị]],-Table1[[#This Row],[Tổng giá trị]]))</f>
        <v>5924632</v>
      </c>
      <c r="Q377" s="32">
        <f t="shared" si="25"/>
        <v>5924632</v>
      </c>
      <c r="R377" s="7">
        <f>Table1[[#This Row],[Số còn phải thu ĐK]]+Table1[[#This Row],[Giá Trị HD sau CK]]-Table1[[#This Row],[Số tiền đã thu]]</f>
        <v>0</v>
      </c>
      <c r="S377" s="6">
        <f>IF(Table1[[#This Row],[Ngày hóa đơn]]&lt;&gt;"",Table1[[#This Row],[Ngày hóa đơn]],IF(Table1[[#This Row],[Ngày hạch toán]]&lt;&gt;"",Table1[[#This Row],[Ngày hạch toán]],""))</f>
        <v>46051</v>
      </c>
      <c r="T377" s="7"/>
      <c r="U377" s="6">
        <f>IF(Table1[[#This Row],[Ngày tính CN]]="","",S377+T377)</f>
        <v>46051</v>
      </c>
      <c r="V377" s="32">
        <f ca="1">IF(Table1[[#This Row],[Hạn thanh toán]]="","",IF((U377-NOW())&lt;0,0,(U377-NOW())))</f>
        <v>0</v>
      </c>
      <c r="W377" s="32"/>
      <c r="X377" s="32" t="str">
        <f t="shared" ca="1" si="26"/>
        <v/>
      </c>
      <c r="Y377" s="2" t="str">
        <f t="shared" si="27"/>
        <v>Đã thanh toán</v>
      </c>
      <c r="Z377" s="42">
        <f t="shared" si="28"/>
        <v>46051</v>
      </c>
      <c r="AA377" s="42">
        <f t="shared" si="29"/>
        <v>46091</v>
      </c>
      <c r="AD377" s="2" t="str">
        <f>VLOOKUP($A377,MA_KH!$A:$Q,MA_KH!O$1,0)</f>
        <v>MEGA</v>
      </c>
      <c r="AE377" s="2" t="str">
        <f>VLOOKUP($A377,MA_KH!$A:$Q,MA_KH!P$1,0)</f>
        <v>CÔNG TY TNHH MM MEGA MARKET (VIỆT NAM)</v>
      </c>
      <c r="AG377" s="2" t="str">
        <f>(Table1[[#This Row],[Số hóa đơn]])&amp;IF(OR(Table1[[#This Row],[Phân loại]]="Hàng trả",Table1[[#This Row],[Phân loại]]="Giảm công nợ"),-Table1[[#This Row],[Tổng giá trị]],Table1[[#This Row],[Tổng giá trị]])</f>
        <v>000072235924632</v>
      </c>
      <c r="AH377" s="6" t="e">
        <f>_xlfn.XLOOKUP(Table1[[#This Row],[Column1]],'Chi tiết tt Mega gửi'!P:P,'Chi tiết tt Mega gửi'!N:N)</f>
        <v>#N/A</v>
      </c>
    </row>
    <row r="378" spans="1:34" ht="25.5" customHeight="1" x14ac:dyDescent="0.2">
      <c r="A378" s="54" t="s">
        <v>16310</v>
      </c>
      <c r="B378" s="54" t="s">
        <v>196</v>
      </c>
      <c r="C378" s="55">
        <v>46048</v>
      </c>
      <c r="D378" s="54" t="s">
        <v>17149</v>
      </c>
      <c r="E378" s="55">
        <v>46051</v>
      </c>
      <c r="F378" s="54" t="s">
        <v>19107</v>
      </c>
      <c r="G378" s="54" t="s">
        <v>17150</v>
      </c>
      <c r="H378" s="56">
        <v>932890</v>
      </c>
      <c r="I378" s="63">
        <v>0</v>
      </c>
      <c r="J378" s="56">
        <v>74631</v>
      </c>
      <c r="K378" s="56">
        <v>1007521</v>
      </c>
      <c r="L378" s="64" t="s">
        <v>17236</v>
      </c>
      <c r="M378" s="6">
        <v>46091</v>
      </c>
      <c r="O378" s="32">
        <f>IF(Table1[[#This Row],[Phân loại]]="Tồn đầu kỳ",Table1[[#This Row],[Tổng giá trị]],0)</f>
        <v>0</v>
      </c>
      <c r="P378" s="7">
        <f>IF(Table1[[#This Row],[Số còn phải thu ĐK]]&lt;&gt;0,0,IF(Table1[[#This Row],[Phân loại]]="Bán hàng",Table1[[#This Row],[Tổng giá trị]],-Table1[[#This Row],[Tổng giá trị]]))</f>
        <v>1007521</v>
      </c>
      <c r="Q378" s="32">
        <f t="shared" si="25"/>
        <v>1007521</v>
      </c>
      <c r="R378" s="7">
        <f>Table1[[#This Row],[Số còn phải thu ĐK]]+Table1[[#This Row],[Giá Trị HD sau CK]]-Table1[[#This Row],[Số tiền đã thu]]</f>
        <v>0</v>
      </c>
      <c r="S378" s="6">
        <f>IF(Table1[[#This Row],[Ngày hóa đơn]]&lt;&gt;"",Table1[[#This Row],[Ngày hóa đơn]],IF(Table1[[#This Row],[Ngày hạch toán]]&lt;&gt;"",Table1[[#This Row],[Ngày hạch toán]],""))</f>
        <v>46051</v>
      </c>
      <c r="T378" s="7"/>
      <c r="U378" s="6">
        <f>IF(Table1[[#This Row],[Ngày tính CN]]="","",S378+T378)</f>
        <v>46051</v>
      </c>
      <c r="V378" s="32">
        <f ca="1">IF(Table1[[#This Row],[Hạn thanh toán]]="","",IF((U378-NOW())&lt;0,0,(U378-NOW())))</f>
        <v>0</v>
      </c>
      <c r="W378" s="32"/>
      <c r="X378" s="32" t="str">
        <f t="shared" ca="1" si="26"/>
        <v/>
      </c>
      <c r="Y378" s="2" t="str">
        <f t="shared" si="27"/>
        <v>Đã thanh toán</v>
      </c>
      <c r="Z378" s="42">
        <f t="shared" si="28"/>
        <v>46051</v>
      </c>
      <c r="AA378" s="42">
        <f t="shared" si="29"/>
        <v>46091</v>
      </c>
      <c r="AD378" s="2" t="str">
        <f>VLOOKUP($A378,MA_KH!$A:$Q,MA_KH!O$1,0)</f>
        <v>MEGA</v>
      </c>
      <c r="AE378" s="2" t="str">
        <f>VLOOKUP($A378,MA_KH!$A:$Q,MA_KH!P$1,0)</f>
        <v>CÔNG TY TNHH MM MEGA MARKET (VIỆT NAM)</v>
      </c>
      <c r="AG378" s="2" t="str">
        <f>(Table1[[#This Row],[Số hóa đơn]])&amp;IF(OR(Table1[[#This Row],[Phân loại]]="Hàng trả",Table1[[#This Row],[Phân loại]]="Giảm công nợ"),-Table1[[#This Row],[Tổng giá trị]],Table1[[#This Row],[Tổng giá trị]])</f>
        <v>000072241007521</v>
      </c>
      <c r="AH378" s="6" t="e">
        <f>_xlfn.XLOOKUP(Table1[[#This Row],[Column1]],'Chi tiết tt Mega gửi'!P:P,'Chi tiết tt Mega gửi'!N:N)</f>
        <v>#N/A</v>
      </c>
    </row>
    <row r="379" spans="1:34" ht="25.5" customHeight="1" x14ac:dyDescent="0.2">
      <c r="A379" s="54" t="s">
        <v>16295</v>
      </c>
      <c r="B379" s="54" t="s">
        <v>198</v>
      </c>
      <c r="C379" s="55">
        <v>46048</v>
      </c>
      <c r="D379" s="54" t="s">
        <v>17151</v>
      </c>
      <c r="E379" s="55">
        <v>46051</v>
      </c>
      <c r="F379" s="54" t="s">
        <v>19108</v>
      </c>
      <c r="G379" s="54" t="s">
        <v>17152</v>
      </c>
      <c r="H379" s="56">
        <v>9114410</v>
      </c>
      <c r="I379" s="63">
        <v>0</v>
      </c>
      <c r="J379" s="56">
        <v>729153</v>
      </c>
      <c r="K379" s="56">
        <v>9843563</v>
      </c>
      <c r="L379" s="64" t="s">
        <v>17236</v>
      </c>
      <c r="M379" s="6">
        <v>46091</v>
      </c>
      <c r="O379" s="32">
        <f>IF(Table1[[#This Row],[Phân loại]]="Tồn đầu kỳ",Table1[[#This Row],[Tổng giá trị]],0)</f>
        <v>0</v>
      </c>
      <c r="P379" s="7">
        <f>IF(Table1[[#This Row],[Số còn phải thu ĐK]]&lt;&gt;0,0,IF(Table1[[#This Row],[Phân loại]]="Bán hàng",Table1[[#This Row],[Tổng giá trị]],-Table1[[#This Row],[Tổng giá trị]]))</f>
        <v>9843563</v>
      </c>
      <c r="Q379" s="32">
        <f t="shared" si="25"/>
        <v>9843563</v>
      </c>
      <c r="R379" s="7">
        <f>Table1[[#This Row],[Số còn phải thu ĐK]]+Table1[[#This Row],[Giá Trị HD sau CK]]-Table1[[#This Row],[Số tiền đã thu]]</f>
        <v>0</v>
      </c>
      <c r="S379" s="6">
        <f>IF(Table1[[#This Row],[Ngày hóa đơn]]&lt;&gt;"",Table1[[#This Row],[Ngày hóa đơn]],IF(Table1[[#This Row],[Ngày hạch toán]]&lt;&gt;"",Table1[[#This Row],[Ngày hạch toán]],""))</f>
        <v>46051</v>
      </c>
      <c r="T379" s="7"/>
      <c r="U379" s="6">
        <f>IF(Table1[[#This Row],[Ngày tính CN]]="","",S379+T379)</f>
        <v>46051</v>
      </c>
      <c r="V379" s="32">
        <f ca="1">IF(Table1[[#This Row],[Hạn thanh toán]]="","",IF((U379-NOW())&lt;0,0,(U379-NOW())))</f>
        <v>0</v>
      </c>
      <c r="W379" s="32"/>
      <c r="X379" s="32" t="str">
        <f t="shared" ca="1" si="26"/>
        <v/>
      </c>
      <c r="Y379" s="2" t="str">
        <f t="shared" si="27"/>
        <v>Đã thanh toán</v>
      </c>
      <c r="Z379" s="42">
        <f t="shared" si="28"/>
        <v>46051</v>
      </c>
      <c r="AA379" s="42">
        <f t="shared" si="29"/>
        <v>46091</v>
      </c>
      <c r="AD379" s="2" t="str">
        <f>VLOOKUP($A379,MA_KH!$A:$Q,MA_KH!O$1,0)</f>
        <v>MEGA</v>
      </c>
      <c r="AE379" s="2" t="str">
        <f>VLOOKUP($A379,MA_KH!$A:$Q,MA_KH!P$1,0)</f>
        <v>CÔNG TY TNHH MM MEGA MARKET (VIỆT NAM)</v>
      </c>
      <c r="AG379" s="2" t="str">
        <f>(Table1[[#This Row],[Số hóa đơn]])&amp;IF(OR(Table1[[#This Row],[Phân loại]]="Hàng trả",Table1[[#This Row],[Phân loại]]="Giảm công nợ"),-Table1[[#This Row],[Tổng giá trị]],Table1[[#This Row],[Tổng giá trị]])</f>
        <v>000072259843563</v>
      </c>
      <c r="AH379" s="6" t="e">
        <f>_xlfn.XLOOKUP(Table1[[#This Row],[Column1]],'Chi tiết tt Mega gửi'!P:P,'Chi tiết tt Mega gửi'!N:N)</f>
        <v>#N/A</v>
      </c>
    </row>
    <row r="380" spans="1:34" ht="25.5" customHeight="1" x14ac:dyDescent="0.2">
      <c r="A380" s="54" t="s">
        <v>16287</v>
      </c>
      <c r="B380" s="54" t="s">
        <v>253</v>
      </c>
      <c r="C380" s="55">
        <v>46048</v>
      </c>
      <c r="D380" s="54" t="s">
        <v>17153</v>
      </c>
      <c r="E380" s="55">
        <v>46051</v>
      </c>
      <c r="F380" s="54" t="s">
        <v>19109</v>
      </c>
      <c r="G380" s="54" t="s">
        <v>17154</v>
      </c>
      <c r="H380" s="56">
        <v>948650</v>
      </c>
      <c r="I380" s="63">
        <v>0</v>
      </c>
      <c r="J380" s="56">
        <v>75892</v>
      </c>
      <c r="K380" s="56">
        <v>1024542</v>
      </c>
      <c r="L380" s="64" t="s">
        <v>17236</v>
      </c>
      <c r="M380" s="6">
        <v>46091</v>
      </c>
      <c r="O380" s="32">
        <f>IF(Table1[[#This Row],[Phân loại]]="Tồn đầu kỳ",Table1[[#This Row],[Tổng giá trị]],0)</f>
        <v>0</v>
      </c>
      <c r="P380" s="7">
        <f>IF(Table1[[#This Row],[Số còn phải thu ĐK]]&lt;&gt;0,0,IF(Table1[[#This Row],[Phân loại]]="Bán hàng",Table1[[#This Row],[Tổng giá trị]],-Table1[[#This Row],[Tổng giá trị]]))</f>
        <v>1024542</v>
      </c>
      <c r="Q380" s="32">
        <f t="shared" si="25"/>
        <v>1024542</v>
      </c>
      <c r="R380" s="7">
        <f>Table1[[#This Row],[Số còn phải thu ĐK]]+Table1[[#This Row],[Giá Trị HD sau CK]]-Table1[[#This Row],[Số tiền đã thu]]</f>
        <v>0</v>
      </c>
      <c r="S380" s="6">
        <f>IF(Table1[[#This Row],[Ngày hóa đơn]]&lt;&gt;"",Table1[[#This Row],[Ngày hóa đơn]],IF(Table1[[#This Row],[Ngày hạch toán]]&lt;&gt;"",Table1[[#This Row],[Ngày hạch toán]],""))</f>
        <v>46051</v>
      </c>
      <c r="T380" s="7"/>
      <c r="U380" s="6">
        <f>IF(Table1[[#This Row],[Ngày tính CN]]="","",S380+T380)</f>
        <v>46051</v>
      </c>
      <c r="V380" s="32">
        <f ca="1">IF(Table1[[#This Row],[Hạn thanh toán]]="","",IF((U380-NOW())&lt;0,0,(U380-NOW())))</f>
        <v>0</v>
      </c>
      <c r="W380" s="32"/>
      <c r="X380" s="32" t="str">
        <f t="shared" ca="1" si="26"/>
        <v/>
      </c>
      <c r="Y380" s="2" t="str">
        <f t="shared" si="27"/>
        <v>Đã thanh toán</v>
      </c>
      <c r="Z380" s="42">
        <f t="shared" si="28"/>
        <v>46051</v>
      </c>
      <c r="AA380" s="42">
        <f t="shared" si="29"/>
        <v>46091</v>
      </c>
      <c r="AD380" s="2" t="str">
        <f>VLOOKUP($A380,MA_KH!$A:$Q,MA_KH!O$1,0)</f>
        <v>MEGA</v>
      </c>
      <c r="AE380" s="2" t="str">
        <f>VLOOKUP($A380,MA_KH!$A:$Q,MA_KH!P$1,0)</f>
        <v>CÔNG TY TNHH MM MEGA MARKET (VIỆT NAM)</v>
      </c>
      <c r="AG380" s="2" t="str">
        <f>(Table1[[#This Row],[Số hóa đơn]])&amp;IF(OR(Table1[[#This Row],[Phân loại]]="Hàng trả",Table1[[#This Row],[Phân loại]]="Giảm công nợ"),-Table1[[#This Row],[Tổng giá trị]],Table1[[#This Row],[Tổng giá trị]])</f>
        <v>000072261024542</v>
      </c>
      <c r="AH380" s="6" t="e">
        <f>_xlfn.XLOOKUP(Table1[[#This Row],[Column1]],'Chi tiết tt Mega gửi'!P:P,'Chi tiết tt Mega gửi'!N:N)</f>
        <v>#N/A</v>
      </c>
    </row>
    <row r="381" spans="1:34" ht="25.5" customHeight="1" x14ac:dyDescent="0.2">
      <c r="A381" s="54" t="s">
        <v>16287</v>
      </c>
      <c r="B381" s="54" t="s">
        <v>253</v>
      </c>
      <c r="C381" s="55">
        <v>46048</v>
      </c>
      <c r="D381" s="54" t="s">
        <v>17155</v>
      </c>
      <c r="E381" s="55">
        <v>46051</v>
      </c>
      <c r="F381" s="54" t="s">
        <v>19110</v>
      </c>
      <c r="G381" s="54" t="s">
        <v>17156</v>
      </c>
      <c r="H381" s="56">
        <v>474325</v>
      </c>
      <c r="I381" s="63">
        <v>0</v>
      </c>
      <c r="J381" s="56">
        <v>37946</v>
      </c>
      <c r="K381" s="56">
        <v>512271</v>
      </c>
      <c r="L381" s="64" t="s">
        <v>17236</v>
      </c>
      <c r="M381" s="6">
        <v>46091</v>
      </c>
      <c r="O381" s="32">
        <f>IF(Table1[[#This Row],[Phân loại]]="Tồn đầu kỳ",Table1[[#This Row],[Tổng giá trị]],0)</f>
        <v>0</v>
      </c>
      <c r="P381" s="7">
        <f>IF(Table1[[#This Row],[Số còn phải thu ĐK]]&lt;&gt;0,0,IF(Table1[[#This Row],[Phân loại]]="Bán hàng",Table1[[#This Row],[Tổng giá trị]],-Table1[[#This Row],[Tổng giá trị]]))</f>
        <v>512271</v>
      </c>
      <c r="Q381" s="32">
        <f t="shared" si="25"/>
        <v>512271</v>
      </c>
      <c r="R381" s="7">
        <f>Table1[[#This Row],[Số còn phải thu ĐK]]+Table1[[#This Row],[Giá Trị HD sau CK]]-Table1[[#This Row],[Số tiền đã thu]]</f>
        <v>0</v>
      </c>
      <c r="S381" s="6">
        <f>IF(Table1[[#This Row],[Ngày hóa đơn]]&lt;&gt;"",Table1[[#This Row],[Ngày hóa đơn]],IF(Table1[[#This Row],[Ngày hạch toán]]&lt;&gt;"",Table1[[#This Row],[Ngày hạch toán]],""))</f>
        <v>46051</v>
      </c>
      <c r="T381" s="7"/>
      <c r="U381" s="6">
        <f>IF(Table1[[#This Row],[Ngày tính CN]]="","",S381+T381)</f>
        <v>46051</v>
      </c>
      <c r="V381" s="32">
        <f ca="1">IF(Table1[[#This Row],[Hạn thanh toán]]="","",IF((U381-NOW())&lt;0,0,(U381-NOW())))</f>
        <v>0</v>
      </c>
      <c r="W381" s="32"/>
      <c r="X381" s="32" t="str">
        <f t="shared" ca="1" si="26"/>
        <v/>
      </c>
      <c r="Y381" s="2" t="str">
        <f t="shared" si="27"/>
        <v>Đã thanh toán</v>
      </c>
      <c r="Z381" s="42">
        <f t="shared" si="28"/>
        <v>46051</v>
      </c>
      <c r="AA381" s="42">
        <f t="shared" si="29"/>
        <v>46091</v>
      </c>
      <c r="AD381" s="2" t="str">
        <f>VLOOKUP($A381,MA_KH!$A:$Q,MA_KH!O$1,0)</f>
        <v>MEGA</v>
      </c>
      <c r="AE381" s="2" t="str">
        <f>VLOOKUP($A381,MA_KH!$A:$Q,MA_KH!P$1,0)</f>
        <v>CÔNG TY TNHH MM MEGA MARKET (VIỆT NAM)</v>
      </c>
      <c r="AG381" s="2" t="str">
        <f>(Table1[[#This Row],[Số hóa đơn]])&amp;IF(OR(Table1[[#This Row],[Phân loại]]="Hàng trả",Table1[[#This Row],[Phân loại]]="Giảm công nợ"),-Table1[[#This Row],[Tổng giá trị]],Table1[[#This Row],[Tổng giá trị]])</f>
        <v>00007227512271</v>
      </c>
      <c r="AH381" s="6" t="e">
        <f>_xlfn.XLOOKUP(Table1[[#This Row],[Column1]],'Chi tiết tt Mega gửi'!P:P,'Chi tiết tt Mega gửi'!N:N)</f>
        <v>#N/A</v>
      </c>
    </row>
    <row r="382" spans="1:34" ht="25.5" customHeight="1" x14ac:dyDescent="0.2">
      <c r="A382" s="54" t="s">
        <v>16307</v>
      </c>
      <c r="B382" s="54" t="s">
        <v>202</v>
      </c>
      <c r="C382" s="55">
        <v>46048</v>
      </c>
      <c r="D382" s="54" t="s">
        <v>17157</v>
      </c>
      <c r="E382" s="55">
        <v>46051</v>
      </c>
      <c r="F382" s="54" t="s">
        <v>19111</v>
      </c>
      <c r="G382" s="54" t="s">
        <v>17158</v>
      </c>
      <c r="H382" s="56">
        <v>3849940</v>
      </c>
      <c r="I382" s="63">
        <v>0</v>
      </c>
      <c r="J382" s="56">
        <v>307995</v>
      </c>
      <c r="K382" s="56">
        <v>4157935</v>
      </c>
      <c r="L382" s="64" t="s">
        <v>17236</v>
      </c>
      <c r="M382" s="6">
        <v>46091</v>
      </c>
      <c r="O382" s="32">
        <f>IF(Table1[[#This Row],[Phân loại]]="Tồn đầu kỳ",Table1[[#This Row],[Tổng giá trị]],0)</f>
        <v>0</v>
      </c>
      <c r="P382" s="7">
        <f>IF(Table1[[#This Row],[Số còn phải thu ĐK]]&lt;&gt;0,0,IF(Table1[[#This Row],[Phân loại]]="Bán hàng",Table1[[#This Row],[Tổng giá trị]],-Table1[[#This Row],[Tổng giá trị]]))</f>
        <v>4157935</v>
      </c>
      <c r="Q382" s="32">
        <f t="shared" si="25"/>
        <v>4157935</v>
      </c>
      <c r="R382" s="7">
        <f>Table1[[#This Row],[Số còn phải thu ĐK]]+Table1[[#This Row],[Giá Trị HD sau CK]]-Table1[[#This Row],[Số tiền đã thu]]</f>
        <v>0</v>
      </c>
      <c r="S382" s="6">
        <f>IF(Table1[[#This Row],[Ngày hóa đơn]]&lt;&gt;"",Table1[[#This Row],[Ngày hóa đơn]],IF(Table1[[#This Row],[Ngày hạch toán]]&lt;&gt;"",Table1[[#This Row],[Ngày hạch toán]],""))</f>
        <v>46051</v>
      </c>
      <c r="T382" s="7"/>
      <c r="U382" s="6">
        <f>IF(Table1[[#This Row],[Ngày tính CN]]="","",S382+T382)</f>
        <v>46051</v>
      </c>
      <c r="V382" s="32">
        <f ca="1">IF(Table1[[#This Row],[Hạn thanh toán]]="","",IF((U382-NOW())&lt;0,0,(U382-NOW())))</f>
        <v>0</v>
      </c>
      <c r="W382" s="32"/>
      <c r="X382" s="32" t="str">
        <f t="shared" ca="1" si="26"/>
        <v/>
      </c>
      <c r="Y382" s="2" t="str">
        <f t="shared" si="27"/>
        <v>Đã thanh toán</v>
      </c>
      <c r="Z382" s="42">
        <f t="shared" si="28"/>
        <v>46051</v>
      </c>
      <c r="AA382" s="42">
        <f t="shared" si="29"/>
        <v>46091</v>
      </c>
      <c r="AD382" s="2" t="str">
        <f>VLOOKUP($A382,MA_KH!$A:$Q,MA_KH!O$1,0)</f>
        <v>MEGA</v>
      </c>
      <c r="AE382" s="2" t="str">
        <f>VLOOKUP($A382,MA_KH!$A:$Q,MA_KH!P$1,0)</f>
        <v>CÔNG TY TNHH MM MEGA MARKET (VIỆT NAM)</v>
      </c>
      <c r="AG382" s="2" t="str">
        <f>(Table1[[#This Row],[Số hóa đơn]])&amp;IF(OR(Table1[[#This Row],[Phân loại]]="Hàng trả",Table1[[#This Row],[Phân loại]]="Giảm công nợ"),-Table1[[#This Row],[Tổng giá trị]],Table1[[#This Row],[Tổng giá trị]])</f>
        <v>000072284157935</v>
      </c>
      <c r="AH382" s="6" t="e">
        <f>_xlfn.XLOOKUP(Table1[[#This Row],[Column1]],'Chi tiết tt Mega gửi'!P:P,'Chi tiết tt Mega gửi'!N:N)</f>
        <v>#N/A</v>
      </c>
    </row>
    <row r="383" spans="1:34" ht="25.5" customHeight="1" x14ac:dyDescent="0.2">
      <c r="A383" s="54" t="s">
        <v>16307</v>
      </c>
      <c r="B383" s="54" t="s">
        <v>202</v>
      </c>
      <c r="C383" s="55">
        <v>46048</v>
      </c>
      <c r="D383" s="54" t="s">
        <v>17159</v>
      </c>
      <c r="E383" s="55">
        <v>46051</v>
      </c>
      <c r="F383" s="54" t="s">
        <v>19112</v>
      </c>
      <c r="G383" s="54" t="s">
        <v>17160</v>
      </c>
      <c r="H383" s="56">
        <v>4664450</v>
      </c>
      <c r="I383" s="63">
        <v>0</v>
      </c>
      <c r="J383" s="56">
        <v>373156</v>
      </c>
      <c r="K383" s="56">
        <v>5037606</v>
      </c>
      <c r="L383" s="64" t="s">
        <v>17236</v>
      </c>
      <c r="M383" s="6">
        <v>46091</v>
      </c>
      <c r="O383" s="32">
        <f>IF(Table1[[#This Row],[Phân loại]]="Tồn đầu kỳ",Table1[[#This Row],[Tổng giá trị]],0)</f>
        <v>0</v>
      </c>
      <c r="P383" s="7">
        <f>IF(Table1[[#This Row],[Số còn phải thu ĐK]]&lt;&gt;0,0,IF(Table1[[#This Row],[Phân loại]]="Bán hàng",Table1[[#This Row],[Tổng giá trị]],-Table1[[#This Row],[Tổng giá trị]]))</f>
        <v>5037606</v>
      </c>
      <c r="Q383" s="32">
        <f t="shared" si="25"/>
        <v>5037606</v>
      </c>
      <c r="R383" s="7">
        <f>Table1[[#This Row],[Số còn phải thu ĐK]]+Table1[[#This Row],[Giá Trị HD sau CK]]-Table1[[#This Row],[Số tiền đã thu]]</f>
        <v>0</v>
      </c>
      <c r="S383" s="6">
        <f>IF(Table1[[#This Row],[Ngày hóa đơn]]&lt;&gt;"",Table1[[#This Row],[Ngày hóa đơn]],IF(Table1[[#This Row],[Ngày hạch toán]]&lt;&gt;"",Table1[[#This Row],[Ngày hạch toán]],""))</f>
        <v>46051</v>
      </c>
      <c r="T383" s="7"/>
      <c r="U383" s="6">
        <f>IF(Table1[[#This Row],[Ngày tính CN]]="","",S383+T383)</f>
        <v>46051</v>
      </c>
      <c r="V383" s="32">
        <f ca="1">IF(Table1[[#This Row],[Hạn thanh toán]]="","",IF((U383-NOW())&lt;0,0,(U383-NOW())))</f>
        <v>0</v>
      </c>
      <c r="W383" s="32"/>
      <c r="X383" s="32" t="str">
        <f t="shared" ca="1" si="26"/>
        <v/>
      </c>
      <c r="Y383" s="2" t="str">
        <f t="shared" si="27"/>
        <v>Đã thanh toán</v>
      </c>
      <c r="Z383" s="42">
        <f t="shared" si="28"/>
        <v>46051</v>
      </c>
      <c r="AA383" s="42">
        <f t="shared" si="29"/>
        <v>46091</v>
      </c>
      <c r="AD383" s="2" t="str">
        <f>VLOOKUP($A383,MA_KH!$A:$Q,MA_KH!O$1,0)</f>
        <v>MEGA</v>
      </c>
      <c r="AE383" s="2" t="str">
        <f>VLOOKUP($A383,MA_KH!$A:$Q,MA_KH!P$1,0)</f>
        <v>CÔNG TY TNHH MM MEGA MARKET (VIỆT NAM)</v>
      </c>
      <c r="AG383" s="2" t="str">
        <f>(Table1[[#This Row],[Số hóa đơn]])&amp;IF(OR(Table1[[#This Row],[Phân loại]]="Hàng trả",Table1[[#This Row],[Phân loại]]="Giảm công nợ"),-Table1[[#This Row],[Tổng giá trị]],Table1[[#This Row],[Tổng giá trị]])</f>
        <v>000072295037606</v>
      </c>
      <c r="AH383" s="6" t="e">
        <f>_xlfn.XLOOKUP(Table1[[#This Row],[Column1]],'Chi tiết tt Mega gửi'!P:P,'Chi tiết tt Mega gửi'!N:N)</f>
        <v>#N/A</v>
      </c>
    </row>
    <row r="384" spans="1:34" ht="25.5" customHeight="1" x14ac:dyDescent="0.2">
      <c r="A384" s="54" t="s">
        <v>16289</v>
      </c>
      <c r="B384" s="54" t="s">
        <v>296</v>
      </c>
      <c r="C384" s="55">
        <v>46048</v>
      </c>
      <c r="D384" s="54" t="s">
        <v>17161</v>
      </c>
      <c r="E384" s="55">
        <v>46051</v>
      </c>
      <c r="F384" s="54" t="s">
        <v>19113</v>
      </c>
      <c r="G384" s="54" t="s">
        <v>17162</v>
      </c>
      <c r="H384" s="56">
        <v>10345810</v>
      </c>
      <c r="I384" s="63">
        <v>0</v>
      </c>
      <c r="J384" s="56">
        <v>827665</v>
      </c>
      <c r="K384" s="56">
        <v>11173475</v>
      </c>
      <c r="L384" s="64" t="s">
        <v>17236</v>
      </c>
      <c r="M384" s="6">
        <v>46091</v>
      </c>
      <c r="O384" s="32">
        <f>IF(Table1[[#This Row],[Phân loại]]="Tồn đầu kỳ",Table1[[#This Row],[Tổng giá trị]],0)</f>
        <v>0</v>
      </c>
      <c r="P384" s="7">
        <f>IF(Table1[[#This Row],[Số còn phải thu ĐK]]&lt;&gt;0,0,IF(Table1[[#This Row],[Phân loại]]="Bán hàng",Table1[[#This Row],[Tổng giá trị]],-Table1[[#This Row],[Tổng giá trị]]))</f>
        <v>11173475</v>
      </c>
      <c r="Q384" s="32">
        <f t="shared" si="25"/>
        <v>11173475</v>
      </c>
      <c r="R384" s="7">
        <f>Table1[[#This Row],[Số còn phải thu ĐK]]+Table1[[#This Row],[Giá Trị HD sau CK]]-Table1[[#This Row],[Số tiền đã thu]]</f>
        <v>0</v>
      </c>
      <c r="S384" s="6">
        <f>IF(Table1[[#This Row],[Ngày hóa đơn]]&lt;&gt;"",Table1[[#This Row],[Ngày hóa đơn]],IF(Table1[[#This Row],[Ngày hạch toán]]&lt;&gt;"",Table1[[#This Row],[Ngày hạch toán]],""))</f>
        <v>46051</v>
      </c>
      <c r="T384" s="7"/>
      <c r="U384" s="6">
        <f>IF(Table1[[#This Row],[Ngày tính CN]]="","",S384+T384)</f>
        <v>46051</v>
      </c>
      <c r="V384" s="32">
        <f ca="1">IF(Table1[[#This Row],[Hạn thanh toán]]="","",IF((U384-NOW())&lt;0,0,(U384-NOW())))</f>
        <v>0</v>
      </c>
      <c r="W384" s="32"/>
      <c r="X384" s="32" t="str">
        <f t="shared" ca="1" si="26"/>
        <v/>
      </c>
      <c r="Y384" s="2" t="str">
        <f t="shared" si="27"/>
        <v>Đã thanh toán</v>
      </c>
      <c r="Z384" s="42">
        <f t="shared" si="28"/>
        <v>46051</v>
      </c>
      <c r="AA384" s="42">
        <f t="shared" si="29"/>
        <v>46091</v>
      </c>
      <c r="AD384" s="2" t="str">
        <f>VLOOKUP($A384,MA_KH!$A:$Q,MA_KH!O$1,0)</f>
        <v>MEGA</v>
      </c>
      <c r="AE384" s="2" t="str">
        <f>VLOOKUP($A384,MA_KH!$A:$Q,MA_KH!P$1,0)</f>
        <v>CÔNG TY TNHH MM MEGA MARKET (VIỆT NAM)</v>
      </c>
      <c r="AG384" s="2" t="str">
        <f>(Table1[[#This Row],[Số hóa đơn]])&amp;IF(OR(Table1[[#This Row],[Phân loại]]="Hàng trả",Table1[[#This Row],[Phân loại]]="Giảm công nợ"),-Table1[[#This Row],[Tổng giá trị]],Table1[[#This Row],[Tổng giá trị]])</f>
        <v>0000723011173475</v>
      </c>
      <c r="AH384" s="6" t="e">
        <f>_xlfn.XLOOKUP(Table1[[#This Row],[Column1]],'Chi tiết tt Mega gửi'!P:P,'Chi tiết tt Mega gửi'!N:N)</f>
        <v>#N/A</v>
      </c>
    </row>
    <row r="385" spans="1:34" ht="25.5" customHeight="1" x14ac:dyDescent="0.2">
      <c r="A385" s="54" t="s">
        <v>16289</v>
      </c>
      <c r="B385" s="54" t="s">
        <v>296</v>
      </c>
      <c r="C385" s="55">
        <v>46048</v>
      </c>
      <c r="D385" s="54" t="s">
        <v>17163</v>
      </c>
      <c r="E385" s="55">
        <v>46051</v>
      </c>
      <c r="F385" s="54" t="s">
        <v>19114</v>
      </c>
      <c r="G385" s="54" t="s">
        <v>17164</v>
      </c>
      <c r="H385" s="56">
        <v>4664450</v>
      </c>
      <c r="I385" s="63">
        <v>0</v>
      </c>
      <c r="J385" s="56">
        <v>373156</v>
      </c>
      <c r="K385" s="56">
        <v>5037606</v>
      </c>
      <c r="L385" s="64" t="s">
        <v>17236</v>
      </c>
      <c r="M385" s="6">
        <v>46091</v>
      </c>
      <c r="O385" s="32">
        <f>IF(Table1[[#This Row],[Phân loại]]="Tồn đầu kỳ",Table1[[#This Row],[Tổng giá trị]],0)</f>
        <v>0</v>
      </c>
      <c r="P385" s="7">
        <f>IF(Table1[[#This Row],[Số còn phải thu ĐK]]&lt;&gt;0,0,IF(Table1[[#This Row],[Phân loại]]="Bán hàng",Table1[[#This Row],[Tổng giá trị]],-Table1[[#This Row],[Tổng giá trị]]))</f>
        <v>5037606</v>
      </c>
      <c r="Q385" s="32">
        <f t="shared" si="25"/>
        <v>5037606</v>
      </c>
      <c r="R385" s="7">
        <f>Table1[[#This Row],[Số còn phải thu ĐK]]+Table1[[#This Row],[Giá Trị HD sau CK]]-Table1[[#This Row],[Số tiền đã thu]]</f>
        <v>0</v>
      </c>
      <c r="S385" s="6">
        <f>IF(Table1[[#This Row],[Ngày hóa đơn]]&lt;&gt;"",Table1[[#This Row],[Ngày hóa đơn]],IF(Table1[[#This Row],[Ngày hạch toán]]&lt;&gt;"",Table1[[#This Row],[Ngày hạch toán]],""))</f>
        <v>46051</v>
      </c>
      <c r="T385" s="7"/>
      <c r="U385" s="6">
        <f>IF(Table1[[#This Row],[Ngày tính CN]]="","",S385+T385)</f>
        <v>46051</v>
      </c>
      <c r="V385" s="32">
        <f ca="1">IF(Table1[[#This Row],[Hạn thanh toán]]="","",IF((U385-NOW())&lt;0,0,(U385-NOW())))</f>
        <v>0</v>
      </c>
      <c r="W385" s="32"/>
      <c r="X385" s="32" t="str">
        <f t="shared" ca="1" si="26"/>
        <v/>
      </c>
      <c r="Y385" s="2" t="str">
        <f t="shared" si="27"/>
        <v>Đã thanh toán</v>
      </c>
      <c r="Z385" s="42">
        <f t="shared" si="28"/>
        <v>46051</v>
      </c>
      <c r="AA385" s="42">
        <f t="shared" si="29"/>
        <v>46091</v>
      </c>
      <c r="AD385" s="2" t="str">
        <f>VLOOKUP($A385,MA_KH!$A:$Q,MA_KH!O$1,0)</f>
        <v>MEGA</v>
      </c>
      <c r="AE385" s="2" t="str">
        <f>VLOOKUP($A385,MA_KH!$A:$Q,MA_KH!P$1,0)</f>
        <v>CÔNG TY TNHH MM MEGA MARKET (VIỆT NAM)</v>
      </c>
      <c r="AG385" s="2" t="str">
        <f>(Table1[[#This Row],[Số hóa đơn]])&amp;IF(OR(Table1[[#This Row],[Phân loại]]="Hàng trả",Table1[[#This Row],[Phân loại]]="Giảm công nợ"),-Table1[[#This Row],[Tổng giá trị]],Table1[[#This Row],[Tổng giá trị]])</f>
        <v>000072315037606</v>
      </c>
      <c r="AH385" s="6" t="e">
        <f>_xlfn.XLOOKUP(Table1[[#This Row],[Column1]],'Chi tiết tt Mega gửi'!P:P,'Chi tiết tt Mega gửi'!N:N)</f>
        <v>#N/A</v>
      </c>
    </row>
    <row r="386" spans="1:34" ht="25.5" customHeight="1" x14ac:dyDescent="0.2">
      <c r="A386" s="54" t="s">
        <v>16289</v>
      </c>
      <c r="B386" s="54" t="s">
        <v>296</v>
      </c>
      <c r="C386" s="55">
        <v>46048</v>
      </c>
      <c r="D386" s="54" t="s">
        <v>17165</v>
      </c>
      <c r="E386" s="55">
        <v>46051</v>
      </c>
      <c r="F386" s="54" t="s">
        <v>19115</v>
      </c>
      <c r="G386" s="54" t="s">
        <v>17166</v>
      </c>
      <c r="H386" s="56">
        <v>1446660</v>
      </c>
      <c r="I386" s="63">
        <v>0</v>
      </c>
      <c r="J386" s="56">
        <v>115733</v>
      </c>
      <c r="K386" s="56">
        <v>1562393</v>
      </c>
      <c r="L386" s="64" t="s">
        <v>17236</v>
      </c>
      <c r="M386" s="6">
        <v>46091</v>
      </c>
      <c r="O386" s="32">
        <f>IF(Table1[[#This Row],[Phân loại]]="Tồn đầu kỳ",Table1[[#This Row],[Tổng giá trị]],0)</f>
        <v>0</v>
      </c>
      <c r="P386" s="7">
        <f>IF(Table1[[#This Row],[Số còn phải thu ĐK]]&lt;&gt;0,0,IF(Table1[[#This Row],[Phân loại]]="Bán hàng",Table1[[#This Row],[Tổng giá trị]],-Table1[[#This Row],[Tổng giá trị]]))</f>
        <v>1562393</v>
      </c>
      <c r="Q386" s="32">
        <f t="shared" si="25"/>
        <v>1562393</v>
      </c>
      <c r="R386" s="7">
        <f>Table1[[#This Row],[Số còn phải thu ĐK]]+Table1[[#This Row],[Giá Trị HD sau CK]]-Table1[[#This Row],[Số tiền đã thu]]</f>
        <v>0</v>
      </c>
      <c r="S386" s="6">
        <f>IF(Table1[[#This Row],[Ngày hóa đơn]]&lt;&gt;"",Table1[[#This Row],[Ngày hóa đơn]],IF(Table1[[#This Row],[Ngày hạch toán]]&lt;&gt;"",Table1[[#This Row],[Ngày hạch toán]],""))</f>
        <v>46051</v>
      </c>
      <c r="T386" s="7"/>
      <c r="U386" s="6">
        <f>IF(Table1[[#This Row],[Ngày tính CN]]="","",S386+T386)</f>
        <v>46051</v>
      </c>
      <c r="V386" s="32">
        <f ca="1">IF(Table1[[#This Row],[Hạn thanh toán]]="","",IF((U386-NOW())&lt;0,0,(U386-NOW())))</f>
        <v>0</v>
      </c>
      <c r="W386" s="32"/>
      <c r="X386" s="32" t="str">
        <f t="shared" ca="1" si="26"/>
        <v/>
      </c>
      <c r="Y386" s="2" t="str">
        <f t="shared" si="27"/>
        <v>Đã thanh toán</v>
      </c>
      <c r="Z386" s="42">
        <f t="shared" si="28"/>
        <v>46051</v>
      </c>
      <c r="AA386" s="42">
        <f t="shared" si="29"/>
        <v>46091</v>
      </c>
      <c r="AD386" s="2" t="str">
        <f>VLOOKUP($A386,MA_KH!$A:$Q,MA_KH!O$1,0)</f>
        <v>MEGA</v>
      </c>
      <c r="AE386" s="2" t="str">
        <f>VLOOKUP($A386,MA_KH!$A:$Q,MA_KH!P$1,0)</f>
        <v>CÔNG TY TNHH MM MEGA MARKET (VIỆT NAM)</v>
      </c>
      <c r="AG386" s="2" t="str">
        <f>(Table1[[#This Row],[Số hóa đơn]])&amp;IF(OR(Table1[[#This Row],[Phân loại]]="Hàng trả",Table1[[#This Row],[Phân loại]]="Giảm công nợ"),-Table1[[#This Row],[Tổng giá trị]],Table1[[#This Row],[Tổng giá trị]])</f>
        <v>000072321562393</v>
      </c>
      <c r="AH386" s="6" t="e">
        <f>_xlfn.XLOOKUP(Table1[[#This Row],[Column1]],'Chi tiết tt Mega gửi'!P:P,'Chi tiết tt Mega gửi'!N:N)</f>
        <v>#N/A</v>
      </c>
    </row>
    <row r="387" spans="1:34" ht="25.5" customHeight="1" x14ac:dyDescent="0.2">
      <c r="A387" s="54" t="s">
        <v>16303</v>
      </c>
      <c r="B387" s="54" t="s">
        <v>102</v>
      </c>
      <c r="C387" s="55">
        <v>46048</v>
      </c>
      <c r="D387" s="54" t="s">
        <v>17167</v>
      </c>
      <c r="E387" s="55">
        <v>46048</v>
      </c>
      <c r="F387" s="54" t="s">
        <v>19116</v>
      </c>
      <c r="G387" s="54" t="s">
        <v>16988</v>
      </c>
      <c r="H387" s="56">
        <v>205250</v>
      </c>
      <c r="I387" s="63">
        <v>0</v>
      </c>
      <c r="J387" s="56">
        <v>16420</v>
      </c>
      <c r="K387" s="56">
        <v>221670</v>
      </c>
      <c r="L387" s="64" t="s">
        <v>17238</v>
      </c>
      <c r="M387" s="6">
        <v>46063</v>
      </c>
      <c r="O387" s="32">
        <f>IF(Table1[[#This Row],[Phân loại]]="Tồn đầu kỳ",Table1[[#This Row],[Tổng giá trị]],0)</f>
        <v>0</v>
      </c>
      <c r="P387" s="7">
        <f>IF(Table1[[#This Row],[Số còn phải thu ĐK]]&lt;&gt;0,0,IF(Table1[[#This Row],[Phân loại]]="Bán hàng",Table1[[#This Row],[Tổng giá trị]],-Table1[[#This Row],[Tổng giá trị]]))</f>
        <v>-221670</v>
      </c>
      <c r="Q387" s="32">
        <f t="shared" si="25"/>
        <v>-221670</v>
      </c>
      <c r="R387" s="7">
        <f>Table1[[#This Row],[Số còn phải thu ĐK]]+Table1[[#This Row],[Giá Trị HD sau CK]]-Table1[[#This Row],[Số tiền đã thu]]</f>
        <v>0</v>
      </c>
      <c r="S387" s="6">
        <f>IF(Table1[[#This Row],[Ngày hóa đơn]]&lt;&gt;"",Table1[[#This Row],[Ngày hóa đơn]],IF(Table1[[#This Row],[Ngày hạch toán]]&lt;&gt;"",Table1[[#This Row],[Ngày hạch toán]],""))</f>
        <v>46048</v>
      </c>
      <c r="T387" s="7"/>
      <c r="U387" s="6">
        <f>IF(Table1[[#This Row],[Ngày tính CN]]="","",S387+T387)</f>
        <v>46048</v>
      </c>
      <c r="V387" s="32">
        <f ca="1">IF(Table1[[#This Row],[Hạn thanh toán]]="","",IF((U387-NOW())&lt;0,0,(U387-NOW())))</f>
        <v>0</v>
      </c>
      <c r="W387" s="32"/>
      <c r="X387" s="32" t="str">
        <f t="shared" ca="1" si="26"/>
        <v/>
      </c>
      <c r="Y387" s="2" t="str">
        <f t="shared" si="27"/>
        <v>Đã thanh toán</v>
      </c>
      <c r="Z387" s="42">
        <f t="shared" si="28"/>
        <v>46048</v>
      </c>
      <c r="AA387" s="42">
        <f t="shared" si="29"/>
        <v>46063</v>
      </c>
      <c r="AD387" s="2" t="str">
        <f>VLOOKUP($A387,MA_KH!$A:$Q,MA_KH!O$1,0)</f>
        <v>MEGA</v>
      </c>
      <c r="AE387" s="2" t="str">
        <f>VLOOKUP($A387,MA_KH!$A:$Q,MA_KH!P$1,0)</f>
        <v>CÔNG TY TNHH MM MEGA MARKET (VIỆT NAM)</v>
      </c>
      <c r="AG387" s="2" t="str">
        <f>(Table1[[#This Row],[Số hóa đơn]])&amp;IF(OR(Table1[[#This Row],[Phân loại]]="Hàng trả",Table1[[#This Row],[Phân loại]]="Giảm công nợ"),-Table1[[#This Row],[Tổng giá trị]],Table1[[#This Row],[Tổng giá trị]])</f>
        <v>00000035-221670</v>
      </c>
      <c r="AH387" s="6" t="e">
        <f>_xlfn.XLOOKUP(Table1[[#This Row],[Column1]],'Chi tiết tt Mega gửi'!P:P,'Chi tiết tt Mega gửi'!N:N)</f>
        <v>#N/A</v>
      </c>
    </row>
    <row r="388" spans="1:34" ht="25.5" customHeight="1" x14ac:dyDescent="0.2">
      <c r="A388" s="54" t="s">
        <v>16303</v>
      </c>
      <c r="B388" s="54" t="s">
        <v>102</v>
      </c>
      <c r="C388" s="55">
        <v>46048</v>
      </c>
      <c r="D388" s="54" t="s">
        <v>17168</v>
      </c>
      <c r="E388" s="55">
        <v>46048</v>
      </c>
      <c r="F388" s="54" t="s">
        <v>19117</v>
      </c>
      <c r="G388" s="54" t="s">
        <v>17169</v>
      </c>
      <c r="H388" s="56">
        <v>182248</v>
      </c>
      <c r="I388" s="63">
        <v>0</v>
      </c>
      <c r="J388" s="56">
        <v>14580</v>
      </c>
      <c r="K388" s="56">
        <v>196828</v>
      </c>
      <c r="L388" s="64" t="s">
        <v>17238</v>
      </c>
      <c r="M388" s="6">
        <v>46063</v>
      </c>
      <c r="O388" s="32">
        <f>IF(Table1[[#This Row],[Phân loại]]="Tồn đầu kỳ",Table1[[#This Row],[Tổng giá trị]],0)</f>
        <v>0</v>
      </c>
      <c r="P388" s="7">
        <f>IF(Table1[[#This Row],[Số còn phải thu ĐK]]&lt;&gt;0,0,IF(Table1[[#This Row],[Phân loại]]="Bán hàng",Table1[[#This Row],[Tổng giá trị]],-Table1[[#This Row],[Tổng giá trị]]))</f>
        <v>-196828</v>
      </c>
      <c r="Q388" s="32">
        <f t="shared" ref="Q388:Q451" si="30">IF(M388&lt;&gt;"",IF(O388&lt;&gt;0,O388,P388),0)</f>
        <v>-196828</v>
      </c>
      <c r="R388" s="7">
        <f>Table1[[#This Row],[Số còn phải thu ĐK]]+Table1[[#This Row],[Giá Trị HD sau CK]]-Table1[[#This Row],[Số tiền đã thu]]</f>
        <v>0</v>
      </c>
      <c r="S388" s="6">
        <f>IF(Table1[[#This Row],[Ngày hóa đơn]]&lt;&gt;"",Table1[[#This Row],[Ngày hóa đơn]],IF(Table1[[#This Row],[Ngày hạch toán]]&lt;&gt;"",Table1[[#This Row],[Ngày hạch toán]],""))</f>
        <v>46048</v>
      </c>
      <c r="T388" s="7"/>
      <c r="U388" s="6">
        <f>IF(Table1[[#This Row],[Ngày tính CN]]="","",S388+T388)</f>
        <v>46048</v>
      </c>
      <c r="V388" s="32">
        <f ca="1">IF(Table1[[#This Row],[Hạn thanh toán]]="","",IF((U388-NOW())&lt;0,0,(U388-NOW())))</f>
        <v>0</v>
      </c>
      <c r="W388" s="32"/>
      <c r="X388" s="32" t="str">
        <f t="shared" ref="X388:X451" ca="1" si="31">IF(OR(U388="",R388=0),"",IF((U388-NOW())&lt;0,-(U388-NOW()),0))</f>
        <v/>
      </c>
      <c r="Y388" s="2" t="str">
        <f t="shared" ref="Y388:Y451" si="32">IF(R388=0,"Đã thanh toán",IF(X388="","",IF(X388&lt;=0,"Chưa đến hạn thanh toán",IF(X388&lt;=30,"Nợ quá hạn 30 ngày",IF(X388&lt;=60,"Nợ quá hạn từ 30 ngày đến 60 ngày",IF(X388&lt;=90,"Nợ quá hạn từ 60 ngày đến 90 ngày",IF(X388&lt;=120,"Nợ quá hạn từ 90 ngày đến 120 ngày","Nợ quá hạn hơn 120 ngày có khả năng mất thanh toán")))))))</f>
        <v>Đã thanh toán</v>
      </c>
      <c r="Z388" s="42">
        <f t="shared" ref="Z388:Z451" si="33">IF(S388="","",S388)</f>
        <v>46048</v>
      </c>
      <c r="AA388" s="42">
        <f t="shared" ref="AA388:AA451" si="34">IF(M388="","",M388)</f>
        <v>46063</v>
      </c>
      <c r="AD388" s="2" t="str">
        <f>VLOOKUP($A388,MA_KH!$A:$Q,MA_KH!O$1,0)</f>
        <v>MEGA</v>
      </c>
      <c r="AE388" s="2" t="str">
        <f>VLOOKUP($A388,MA_KH!$A:$Q,MA_KH!P$1,0)</f>
        <v>CÔNG TY TNHH MM MEGA MARKET (VIỆT NAM)</v>
      </c>
      <c r="AG388" s="2" t="str">
        <f>(Table1[[#This Row],[Số hóa đơn]])&amp;IF(OR(Table1[[#This Row],[Phân loại]]="Hàng trả",Table1[[#This Row],[Phân loại]]="Giảm công nợ"),-Table1[[#This Row],[Tổng giá trị]],Table1[[#This Row],[Tổng giá trị]])</f>
        <v>00000018-196828</v>
      </c>
      <c r="AH388" s="6" t="e">
        <f>_xlfn.XLOOKUP(Table1[[#This Row],[Column1]],'Chi tiết tt Mega gửi'!P:P,'Chi tiết tt Mega gửi'!N:N)</f>
        <v>#N/A</v>
      </c>
    </row>
    <row r="389" spans="1:34" ht="25.5" customHeight="1" x14ac:dyDescent="0.2">
      <c r="A389" s="54" t="s">
        <v>16289</v>
      </c>
      <c r="B389" s="54" t="s">
        <v>296</v>
      </c>
      <c r="C389" s="55">
        <v>46048</v>
      </c>
      <c r="D389" s="54" t="s">
        <v>17170</v>
      </c>
      <c r="E389" s="55">
        <v>46048</v>
      </c>
      <c r="F389" s="54" t="s">
        <v>19118</v>
      </c>
      <c r="G389" s="54" t="s">
        <v>16824</v>
      </c>
      <c r="H389" s="56">
        <v>290000</v>
      </c>
      <c r="I389" s="63">
        <v>0</v>
      </c>
      <c r="J389" s="56">
        <v>23200</v>
      </c>
      <c r="K389" s="56">
        <v>313200</v>
      </c>
      <c r="L389" s="64" t="s">
        <v>17238</v>
      </c>
      <c r="M389" s="6">
        <v>46063</v>
      </c>
      <c r="O389" s="32">
        <f>IF(Table1[[#This Row],[Phân loại]]="Tồn đầu kỳ",Table1[[#This Row],[Tổng giá trị]],0)</f>
        <v>0</v>
      </c>
      <c r="P389" s="7">
        <f>IF(Table1[[#This Row],[Số còn phải thu ĐK]]&lt;&gt;0,0,IF(Table1[[#This Row],[Phân loại]]="Bán hàng",Table1[[#This Row],[Tổng giá trị]],-Table1[[#This Row],[Tổng giá trị]]))</f>
        <v>-313200</v>
      </c>
      <c r="Q389" s="32">
        <f t="shared" si="30"/>
        <v>-313200</v>
      </c>
      <c r="R389" s="7">
        <f>Table1[[#This Row],[Số còn phải thu ĐK]]+Table1[[#This Row],[Giá Trị HD sau CK]]-Table1[[#This Row],[Số tiền đã thu]]</f>
        <v>0</v>
      </c>
      <c r="S389" s="6">
        <f>IF(Table1[[#This Row],[Ngày hóa đơn]]&lt;&gt;"",Table1[[#This Row],[Ngày hóa đơn]],IF(Table1[[#This Row],[Ngày hạch toán]]&lt;&gt;"",Table1[[#This Row],[Ngày hạch toán]],""))</f>
        <v>46048</v>
      </c>
      <c r="T389" s="7"/>
      <c r="U389" s="6">
        <f>IF(Table1[[#This Row],[Ngày tính CN]]="","",S389+T389)</f>
        <v>46048</v>
      </c>
      <c r="V389" s="32">
        <f ca="1">IF(Table1[[#This Row],[Hạn thanh toán]]="","",IF((U389-NOW())&lt;0,0,(U389-NOW())))</f>
        <v>0</v>
      </c>
      <c r="W389" s="32"/>
      <c r="X389" s="32" t="str">
        <f t="shared" ca="1" si="31"/>
        <v/>
      </c>
      <c r="Y389" s="2" t="str">
        <f t="shared" si="32"/>
        <v>Đã thanh toán</v>
      </c>
      <c r="Z389" s="42">
        <f t="shared" si="33"/>
        <v>46048</v>
      </c>
      <c r="AA389" s="42">
        <f t="shared" si="34"/>
        <v>46063</v>
      </c>
      <c r="AD389" s="2" t="str">
        <f>VLOOKUP($A389,MA_KH!$A:$Q,MA_KH!O$1,0)</f>
        <v>MEGA</v>
      </c>
      <c r="AE389" s="2" t="str">
        <f>VLOOKUP($A389,MA_KH!$A:$Q,MA_KH!P$1,0)</f>
        <v>CÔNG TY TNHH MM MEGA MARKET (VIỆT NAM)</v>
      </c>
      <c r="AG389" s="2" t="str">
        <f>(Table1[[#This Row],[Số hóa đơn]])&amp;IF(OR(Table1[[#This Row],[Phân loại]]="Hàng trả",Table1[[#This Row],[Phân loại]]="Giảm công nợ"),-Table1[[#This Row],[Tổng giá trị]],Table1[[#This Row],[Tổng giá trị]])</f>
        <v>00000040-313200</v>
      </c>
      <c r="AH389" s="6" t="e">
        <f>_xlfn.XLOOKUP(Table1[[#This Row],[Column1]],'Chi tiết tt Mega gửi'!P:P,'Chi tiết tt Mega gửi'!N:N)</f>
        <v>#N/A</v>
      </c>
    </row>
    <row r="390" spans="1:34" ht="25.5" customHeight="1" x14ac:dyDescent="0.2">
      <c r="A390" s="54" t="s">
        <v>16290</v>
      </c>
      <c r="B390" s="54" t="s">
        <v>192</v>
      </c>
      <c r="C390" s="55">
        <v>46048</v>
      </c>
      <c r="D390" s="54" t="s">
        <v>17171</v>
      </c>
      <c r="E390" s="55">
        <v>46048</v>
      </c>
      <c r="F390" s="54" t="s">
        <v>18956</v>
      </c>
      <c r="G390" s="54" t="s">
        <v>17172</v>
      </c>
      <c r="H390" s="56">
        <v>453624</v>
      </c>
      <c r="I390" s="63">
        <v>0</v>
      </c>
      <c r="J390" s="56">
        <v>36290</v>
      </c>
      <c r="K390" s="56">
        <v>489914</v>
      </c>
      <c r="L390" s="64" t="s">
        <v>17238</v>
      </c>
      <c r="M390" s="6">
        <v>46063</v>
      </c>
      <c r="O390" s="32">
        <f>IF(Table1[[#This Row],[Phân loại]]="Tồn đầu kỳ",Table1[[#This Row],[Tổng giá trị]],0)</f>
        <v>0</v>
      </c>
      <c r="P390" s="7">
        <f>IF(Table1[[#This Row],[Số còn phải thu ĐK]]&lt;&gt;0,0,IF(Table1[[#This Row],[Phân loại]]="Bán hàng",Table1[[#This Row],[Tổng giá trị]],-Table1[[#This Row],[Tổng giá trị]]))</f>
        <v>-489914</v>
      </c>
      <c r="Q390" s="32">
        <f t="shared" si="30"/>
        <v>-489914</v>
      </c>
      <c r="R390" s="7">
        <f>Table1[[#This Row],[Số còn phải thu ĐK]]+Table1[[#This Row],[Giá Trị HD sau CK]]-Table1[[#This Row],[Số tiền đã thu]]</f>
        <v>0</v>
      </c>
      <c r="S390" s="6">
        <f>IF(Table1[[#This Row],[Ngày hóa đơn]]&lt;&gt;"",Table1[[#This Row],[Ngày hóa đơn]],IF(Table1[[#This Row],[Ngày hạch toán]]&lt;&gt;"",Table1[[#This Row],[Ngày hạch toán]],""))</f>
        <v>46048</v>
      </c>
      <c r="T390" s="7"/>
      <c r="U390" s="6">
        <f>IF(Table1[[#This Row],[Ngày tính CN]]="","",S390+T390)</f>
        <v>46048</v>
      </c>
      <c r="V390" s="32">
        <f ca="1">IF(Table1[[#This Row],[Hạn thanh toán]]="","",IF((U390-NOW())&lt;0,0,(U390-NOW())))</f>
        <v>0</v>
      </c>
      <c r="W390" s="32"/>
      <c r="X390" s="32" t="str">
        <f t="shared" ca="1" si="31"/>
        <v/>
      </c>
      <c r="Y390" s="2" t="str">
        <f t="shared" si="32"/>
        <v>Đã thanh toán</v>
      </c>
      <c r="Z390" s="42">
        <f t="shared" si="33"/>
        <v>46048</v>
      </c>
      <c r="AA390" s="42">
        <f t="shared" si="34"/>
        <v>46063</v>
      </c>
      <c r="AD390" s="2" t="str">
        <f>VLOOKUP($A390,MA_KH!$A:$Q,MA_KH!O$1,0)</f>
        <v>MEGA</v>
      </c>
      <c r="AE390" s="2" t="str">
        <f>VLOOKUP($A390,MA_KH!$A:$Q,MA_KH!P$1,0)</f>
        <v>CÔNG TY TNHH MM MEGA MARKET (VIỆT NAM)</v>
      </c>
      <c r="AG390" s="2" t="str">
        <f>(Table1[[#This Row],[Số hóa đơn]])&amp;IF(OR(Table1[[#This Row],[Phân loại]]="Hàng trả",Table1[[#This Row],[Phân loại]]="Giảm công nợ"),-Table1[[#This Row],[Tổng giá trị]],Table1[[#This Row],[Tổng giá trị]])</f>
        <v>00000013-489914</v>
      </c>
      <c r="AH390" s="6" t="e">
        <f>_xlfn.XLOOKUP(Table1[[#This Row],[Column1]],'Chi tiết tt Mega gửi'!P:P,'Chi tiết tt Mega gửi'!N:N)</f>
        <v>#N/A</v>
      </c>
    </row>
    <row r="391" spans="1:34" ht="25.5" customHeight="1" x14ac:dyDescent="0.2">
      <c r="A391" s="54" t="s">
        <v>16307</v>
      </c>
      <c r="B391" s="54" t="s">
        <v>202</v>
      </c>
      <c r="C391" s="55">
        <v>46048</v>
      </c>
      <c r="D391" s="54" t="s">
        <v>17173</v>
      </c>
      <c r="E391" s="55">
        <v>46048</v>
      </c>
      <c r="F391" s="54" t="s">
        <v>19119</v>
      </c>
      <c r="G391" s="54" t="s">
        <v>17174</v>
      </c>
      <c r="H391" s="56">
        <v>775000</v>
      </c>
      <c r="I391" s="63">
        <v>0</v>
      </c>
      <c r="J391" s="56">
        <v>62000</v>
      </c>
      <c r="K391" s="56">
        <v>837000</v>
      </c>
      <c r="L391" s="64" t="s">
        <v>17238</v>
      </c>
      <c r="M391" s="6">
        <v>46063</v>
      </c>
      <c r="O391" s="32">
        <f>IF(Table1[[#This Row],[Phân loại]]="Tồn đầu kỳ",Table1[[#This Row],[Tổng giá trị]],0)</f>
        <v>0</v>
      </c>
      <c r="P391" s="7">
        <f>IF(Table1[[#This Row],[Số còn phải thu ĐK]]&lt;&gt;0,0,IF(Table1[[#This Row],[Phân loại]]="Bán hàng",Table1[[#This Row],[Tổng giá trị]],-Table1[[#This Row],[Tổng giá trị]]))</f>
        <v>-837000</v>
      </c>
      <c r="Q391" s="32">
        <f t="shared" si="30"/>
        <v>-837000</v>
      </c>
      <c r="R391" s="7">
        <f>Table1[[#This Row],[Số còn phải thu ĐK]]+Table1[[#This Row],[Giá Trị HD sau CK]]-Table1[[#This Row],[Số tiền đã thu]]</f>
        <v>0</v>
      </c>
      <c r="S391" s="6">
        <f>IF(Table1[[#This Row],[Ngày hóa đơn]]&lt;&gt;"",Table1[[#This Row],[Ngày hóa đơn]],IF(Table1[[#This Row],[Ngày hạch toán]]&lt;&gt;"",Table1[[#This Row],[Ngày hạch toán]],""))</f>
        <v>46048</v>
      </c>
      <c r="T391" s="7"/>
      <c r="U391" s="6">
        <f>IF(Table1[[#This Row],[Ngày tính CN]]="","",S391+T391)</f>
        <v>46048</v>
      </c>
      <c r="V391" s="32">
        <f ca="1">IF(Table1[[#This Row],[Hạn thanh toán]]="","",IF((U391-NOW())&lt;0,0,(U391-NOW())))</f>
        <v>0</v>
      </c>
      <c r="W391" s="32"/>
      <c r="X391" s="32" t="str">
        <f t="shared" ca="1" si="31"/>
        <v/>
      </c>
      <c r="Y391" s="2" t="str">
        <f t="shared" si="32"/>
        <v>Đã thanh toán</v>
      </c>
      <c r="Z391" s="42">
        <f t="shared" si="33"/>
        <v>46048</v>
      </c>
      <c r="AA391" s="42">
        <f t="shared" si="34"/>
        <v>46063</v>
      </c>
      <c r="AD391" s="2" t="str">
        <f>VLOOKUP($A391,MA_KH!$A:$Q,MA_KH!O$1,0)</f>
        <v>MEGA</v>
      </c>
      <c r="AE391" s="2" t="str">
        <f>VLOOKUP($A391,MA_KH!$A:$Q,MA_KH!P$1,0)</f>
        <v>CÔNG TY TNHH MM MEGA MARKET (VIỆT NAM)</v>
      </c>
      <c r="AG391" s="2" t="str">
        <f>(Table1[[#This Row],[Số hóa đơn]])&amp;IF(OR(Table1[[#This Row],[Phân loại]]="Hàng trả",Table1[[#This Row],[Phân loại]]="Giảm công nợ"),-Table1[[#This Row],[Tổng giá trị]],Table1[[#This Row],[Tổng giá trị]])</f>
        <v>00000021-837000</v>
      </c>
      <c r="AH391" s="6" t="e">
        <f>_xlfn.XLOOKUP(Table1[[#This Row],[Column1]],'Chi tiết tt Mega gửi'!P:P,'Chi tiết tt Mega gửi'!N:N)</f>
        <v>#N/A</v>
      </c>
    </row>
    <row r="392" spans="1:34" ht="25.5" customHeight="1" x14ac:dyDescent="0.2">
      <c r="A392" s="54" t="s">
        <v>16307</v>
      </c>
      <c r="B392" s="54" t="s">
        <v>202</v>
      </c>
      <c r="C392" s="55">
        <v>46048</v>
      </c>
      <c r="D392" s="54" t="s">
        <v>17175</v>
      </c>
      <c r="E392" s="55">
        <v>46048</v>
      </c>
      <c r="F392" s="54" t="s">
        <v>19120</v>
      </c>
      <c r="G392" s="54" t="s">
        <v>17174</v>
      </c>
      <c r="H392" s="56">
        <v>695198</v>
      </c>
      <c r="I392" s="63">
        <v>0</v>
      </c>
      <c r="J392" s="56">
        <v>55617</v>
      </c>
      <c r="K392" s="56">
        <v>750815</v>
      </c>
      <c r="L392" s="64" t="s">
        <v>17238</v>
      </c>
      <c r="M392" s="6">
        <v>46063</v>
      </c>
      <c r="O392" s="32">
        <f>IF(Table1[[#This Row],[Phân loại]]="Tồn đầu kỳ",Table1[[#This Row],[Tổng giá trị]],0)</f>
        <v>0</v>
      </c>
      <c r="P392" s="7">
        <f>IF(Table1[[#This Row],[Số còn phải thu ĐK]]&lt;&gt;0,0,IF(Table1[[#This Row],[Phân loại]]="Bán hàng",Table1[[#This Row],[Tổng giá trị]],-Table1[[#This Row],[Tổng giá trị]]))</f>
        <v>-750815</v>
      </c>
      <c r="Q392" s="32">
        <f t="shared" si="30"/>
        <v>-750815</v>
      </c>
      <c r="R392" s="7">
        <f>Table1[[#This Row],[Số còn phải thu ĐK]]+Table1[[#This Row],[Giá Trị HD sau CK]]-Table1[[#This Row],[Số tiền đã thu]]</f>
        <v>0</v>
      </c>
      <c r="S392" s="6">
        <f>IF(Table1[[#This Row],[Ngày hóa đơn]]&lt;&gt;"",Table1[[#This Row],[Ngày hóa đơn]],IF(Table1[[#This Row],[Ngày hạch toán]]&lt;&gt;"",Table1[[#This Row],[Ngày hạch toán]],""))</f>
        <v>46048</v>
      </c>
      <c r="T392" s="7"/>
      <c r="U392" s="6">
        <f>IF(Table1[[#This Row],[Ngày tính CN]]="","",S392+T392)</f>
        <v>46048</v>
      </c>
      <c r="V392" s="32">
        <f ca="1">IF(Table1[[#This Row],[Hạn thanh toán]]="","",IF((U392-NOW())&lt;0,0,(U392-NOW())))</f>
        <v>0</v>
      </c>
      <c r="W392" s="32"/>
      <c r="X392" s="32" t="str">
        <f t="shared" ca="1" si="31"/>
        <v/>
      </c>
      <c r="Y392" s="2" t="str">
        <f t="shared" si="32"/>
        <v>Đã thanh toán</v>
      </c>
      <c r="Z392" s="42">
        <f t="shared" si="33"/>
        <v>46048</v>
      </c>
      <c r="AA392" s="42">
        <f t="shared" si="34"/>
        <v>46063</v>
      </c>
      <c r="AD392" s="2" t="str">
        <f>VLOOKUP($A392,MA_KH!$A:$Q,MA_KH!O$1,0)</f>
        <v>MEGA</v>
      </c>
      <c r="AE392" s="2" t="str">
        <f>VLOOKUP($A392,MA_KH!$A:$Q,MA_KH!P$1,0)</f>
        <v>CÔNG TY TNHH MM MEGA MARKET (VIỆT NAM)</v>
      </c>
      <c r="AG392" s="2" t="str">
        <f>(Table1[[#This Row],[Số hóa đơn]])&amp;IF(OR(Table1[[#This Row],[Phân loại]]="Hàng trả",Table1[[#This Row],[Phân loại]]="Giảm công nợ"),-Table1[[#This Row],[Tổng giá trị]],Table1[[#This Row],[Tổng giá trị]])</f>
        <v>00000024-750815</v>
      </c>
      <c r="AH392" s="6" t="e">
        <f>_xlfn.XLOOKUP(Table1[[#This Row],[Column1]],'Chi tiết tt Mega gửi'!P:P,'Chi tiết tt Mega gửi'!N:N)</f>
        <v>#N/A</v>
      </c>
    </row>
    <row r="393" spans="1:34" ht="25.5" customHeight="1" x14ac:dyDescent="0.2">
      <c r="A393" s="54" t="s">
        <v>16288</v>
      </c>
      <c r="B393" s="54" t="s">
        <v>294</v>
      </c>
      <c r="C393" s="55">
        <v>46048</v>
      </c>
      <c r="D393" s="54" t="s">
        <v>17176</v>
      </c>
      <c r="E393" s="55">
        <v>46048</v>
      </c>
      <c r="F393" s="54" t="s">
        <v>19121</v>
      </c>
      <c r="G393" s="54" t="s">
        <v>17177</v>
      </c>
      <c r="H393" s="56">
        <v>1115750</v>
      </c>
      <c r="I393" s="63">
        <v>0</v>
      </c>
      <c r="J393" s="56">
        <v>89260</v>
      </c>
      <c r="K393" s="56">
        <v>1205010</v>
      </c>
      <c r="L393" s="64" t="s">
        <v>17238</v>
      </c>
      <c r="M393" s="6">
        <v>46063</v>
      </c>
      <c r="O393" s="32">
        <f>IF(Table1[[#This Row],[Phân loại]]="Tồn đầu kỳ",Table1[[#This Row],[Tổng giá trị]],0)</f>
        <v>0</v>
      </c>
      <c r="P393" s="7">
        <f>IF(Table1[[#This Row],[Số còn phải thu ĐK]]&lt;&gt;0,0,IF(Table1[[#This Row],[Phân loại]]="Bán hàng",Table1[[#This Row],[Tổng giá trị]],-Table1[[#This Row],[Tổng giá trị]]))</f>
        <v>-1205010</v>
      </c>
      <c r="Q393" s="32">
        <f t="shared" si="30"/>
        <v>-1205010</v>
      </c>
      <c r="R393" s="7">
        <f>Table1[[#This Row],[Số còn phải thu ĐK]]+Table1[[#This Row],[Giá Trị HD sau CK]]-Table1[[#This Row],[Số tiền đã thu]]</f>
        <v>0</v>
      </c>
      <c r="S393" s="6">
        <f>IF(Table1[[#This Row],[Ngày hóa đơn]]&lt;&gt;"",Table1[[#This Row],[Ngày hóa đơn]],IF(Table1[[#This Row],[Ngày hạch toán]]&lt;&gt;"",Table1[[#This Row],[Ngày hạch toán]],""))</f>
        <v>46048</v>
      </c>
      <c r="T393" s="7"/>
      <c r="U393" s="6">
        <f>IF(Table1[[#This Row],[Ngày tính CN]]="","",S393+T393)</f>
        <v>46048</v>
      </c>
      <c r="V393" s="32">
        <f ca="1">IF(Table1[[#This Row],[Hạn thanh toán]]="","",IF((U393-NOW())&lt;0,0,(U393-NOW())))</f>
        <v>0</v>
      </c>
      <c r="W393" s="32"/>
      <c r="X393" s="32" t="str">
        <f t="shared" ca="1" si="31"/>
        <v/>
      </c>
      <c r="Y393" s="2" t="str">
        <f t="shared" si="32"/>
        <v>Đã thanh toán</v>
      </c>
      <c r="Z393" s="42">
        <f t="shared" si="33"/>
        <v>46048</v>
      </c>
      <c r="AA393" s="42">
        <f t="shared" si="34"/>
        <v>46063</v>
      </c>
      <c r="AD393" s="2" t="str">
        <f>VLOOKUP($A393,MA_KH!$A:$Q,MA_KH!O$1,0)</f>
        <v>MEGA</v>
      </c>
      <c r="AE393" s="2" t="str">
        <f>VLOOKUP($A393,MA_KH!$A:$Q,MA_KH!P$1,0)</f>
        <v>CÔNG TY TNHH MM MEGA MARKET (VIỆT NAM)</v>
      </c>
      <c r="AG393" s="2" t="str">
        <f>(Table1[[#This Row],[Số hóa đơn]])&amp;IF(OR(Table1[[#This Row],[Phân loại]]="Hàng trả",Table1[[#This Row],[Phân loại]]="Giảm công nợ"),-Table1[[#This Row],[Tổng giá trị]],Table1[[#This Row],[Tổng giá trị]])</f>
        <v>00000026-1205010</v>
      </c>
      <c r="AH393" s="6" t="e">
        <f>_xlfn.XLOOKUP(Table1[[#This Row],[Column1]],'Chi tiết tt Mega gửi'!P:P,'Chi tiết tt Mega gửi'!N:N)</f>
        <v>#N/A</v>
      </c>
    </row>
    <row r="394" spans="1:34" ht="25.5" customHeight="1" x14ac:dyDescent="0.2">
      <c r="A394" s="54" t="s">
        <v>16288</v>
      </c>
      <c r="B394" s="54" t="s">
        <v>294</v>
      </c>
      <c r="C394" s="55">
        <v>46048</v>
      </c>
      <c r="D394" s="54" t="s">
        <v>17178</v>
      </c>
      <c r="E394" s="55">
        <v>46048</v>
      </c>
      <c r="F394" s="54" t="s">
        <v>19122</v>
      </c>
      <c r="G394" s="54" t="s">
        <v>17177</v>
      </c>
      <c r="H394" s="56">
        <v>428820</v>
      </c>
      <c r="I394" s="63">
        <v>0</v>
      </c>
      <c r="J394" s="56">
        <v>34306</v>
      </c>
      <c r="K394" s="56">
        <v>463126</v>
      </c>
      <c r="L394" s="64" t="s">
        <v>17238</v>
      </c>
      <c r="M394" s="6">
        <v>46063</v>
      </c>
      <c r="O394" s="32">
        <f>IF(Table1[[#This Row],[Phân loại]]="Tồn đầu kỳ",Table1[[#This Row],[Tổng giá trị]],0)</f>
        <v>0</v>
      </c>
      <c r="P394" s="7">
        <f>IF(Table1[[#This Row],[Số còn phải thu ĐK]]&lt;&gt;0,0,IF(Table1[[#This Row],[Phân loại]]="Bán hàng",Table1[[#This Row],[Tổng giá trị]],-Table1[[#This Row],[Tổng giá trị]]))</f>
        <v>-463126</v>
      </c>
      <c r="Q394" s="32">
        <f t="shared" si="30"/>
        <v>-463126</v>
      </c>
      <c r="R394" s="7">
        <f>Table1[[#This Row],[Số còn phải thu ĐK]]+Table1[[#This Row],[Giá Trị HD sau CK]]-Table1[[#This Row],[Số tiền đã thu]]</f>
        <v>0</v>
      </c>
      <c r="S394" s="6">
        <f>IF(Table1[[#This Row],[Ngày hóa đơn]]&lt;&gt;"",Table1[[#This Row],[Ngày hóa đơn]],IF(Table1[[#This Row],[Ngày hạch toán]]&lt;&gt;"",Table1[[#This Row],[Ngày hạch toán]],""))</f>
        <v>46048</v>
      </c>
      <c r="T394" s="7"/>
      <c r="U394" s="6">
        <f>IF(Table1[[#This Row],[Ngày tính CN]]="","",S394+T394)</f>
        <v>46048</v>
      </c>
      <c r="V394" s="32">
        <f ca="1">IF(Table1[[#This Row],[Hạn thanh toán]]="","",IF((U394-NOW())&lt;0,0,(U394-NOW())))</f>
        <v>0</v>
      </c>
      <c r="W394" s="32"/>
      <c r="X394" s="32" t="str">
        <f t="shared" ca="1" si="31"/>
        <v/>
      </c>
      <c r="Y394" s="2" t="str">
        <f t="shared" si="32"/>
        <v>Đã thanh toán</v>
      </c>
      <c r="Z394" s="42">
        <f t="shared" si="33"/>
        <v>46048</v>
      </c>
      <c r="AA394" s="42">
        <f t="shared" si="34"/>
        <v>46063</v>
      </c>
      <c r="AD394" s="2" t="str">
        <f>VLOOKUP($A394,MA_KH!$A:$Q,MA_KH!O$1,0)</f>
        <v>MEGA</v>
      </c>
      <c r="AE394" s="2" t="str">
        <f>VLOOKUP($A394,MA_KH!$A:$Q,MA_KH!P$1,0)</f>
        <v>CÔNG TY TNHH MM MEGA MARKET (VIỆT NAM)</v>
      </c>
      <c r="AG394" s="2" t="str">
        <f>(Table1[[#This Row],[Số hóa đơn]])&amp;IF(OR(Table1[[#This Row],[Phân loại]]="Hàng trả",Table1[[#This Row],[Phân loại]]="Giảm công nợ"),-Table1[[#This Row],[Tổng giá trị]],Table1[[#This Row],[Tổng giá trị]])</f>
        <v>00000029-463126</v>
      </c>
      <c r="AH394" s="6" t="e">
        <f>_xlfn.XLOOKUP(Table1[[#This Row],[Column1]],'Chi tiết tt Mega gửi'!P:P,'Chi tiết tt Mega gửi'!N:N)</f>
        <v>#N/A</v>
      </c>
    </row>
    <row r="395" spans="1:34" ht="25.5" customHeight="1" x14ac:dyDescent="0.2">
      <c r="A395" s="54" t="s">
        <v>16309</v>
      </c>
      <c r="B395" s="54" t="s">
        <v>255</v>
      </c>
      <c r="C395" s="55">
        <v>46048</v>
      </c>
      <c r="D395" s="54" t="s">
        <v>17179</v>
      </c>
      <c r="E395" s="55">
        <v>46048</v>
      </c>
      <c r="F395" s="54" t="s">
        <v>19123</v>
      </c>
      <c r="G395" s="54" t="s">
        <v>16884</v>
      </c>
      <c r="H395" s="56">
        <v>710000</v>
      </c>
      <c r="I395" s="63">
        <v>0</v>
      </c>
      <c r="J395" s="56">
        <v>56800</v>
      </c>
      <c r="K395" s="56">
        <v>766800</v>
      </c>
      <c r="L395" s="64" t="s">
        <v>17238</v>
      </c>
      <c r="M395" s="6">
        <v>46063</v>
      </c>
      <c r="O395" s="32">
        <f>IF(Table1[[#This Row],[Phân loại]]="Tồn đầu kỳ",Table1[[#This Row],[Tổng giá trị]],0)</f>
        <v>0</v>
      </c>
      <c r="P395" s="7">
        <f>IF(Table1[[#This Row],[Số còn phải thu ĐK]]&lt;&gt;0,0,IF(Table1[[#This Row],[Phân loại]]="Bán hàng",Table1[[#This Row],[Tổng giá trị]],-Table1[[#This Row],[Tổng giá trị]]))</f>
        <v>-766800</v>
      </c>
      <c r="Q395" s="32">
        <f t="shared" si="30"/>
        <v>-766800</v>
      </c>
      <c r="R395" s="7">
        <f>Table1[[#This Row],[Số còn phải thu ĐK]]+Table1[[#This Row],[Giá Trị HD sau CK]]-Table1[[#This Row],[Số tiền đã thu]]</f>
        <v>0</v>
      </c>
      <c r="S395" s="6">
        <f>IF(Table1[[#This Row],[Ngày hóa đơn]]&lt;&gt;"",Table1[[#This Row],[Ngày hóa đơn]],IF(Table1[[#This Row],[Ngày hạch toán]]&lt;&gt;"",Table1[[#This Row],[Ngày hạch toán]],""))</f>
        <v>46048</v>
      </c>
      <c r="T395" s="7"/>
      <c r="U395" s="6">
        <f>IF(Table1[[#This Row],[Ngày tính CN]]="","",S395+T395)</f>
        <v>46048</v>
      </c>
      <c r="V395" s="32">
        <f ca="1">IF(Table1[[#This Row],[Hạn thanh toán]]="","",IF((U395-NOW())&lt;0,0,(U395-NOW())))</f>
        <v>0</v>
      </c>
      <c r="W395" s="32"/>
      <c r="X395" s="32" t="str">
        <f t="shared" ca="1" si="31"/>
        <v/>
      </c>
      <c r="Y395" s="2" t="str">
        <f t="shared" si="32"/>
        <v>Đã thanh toán</v>
      </c>
      <c r="Z395" s="42">
        <f t="shared" si="33"/>
        <v>46048</v>
      </c>
      <c r="AA395" s="42">
        <f t="shared" si="34"/>
        <v>46063</v>
      </c>
      <c r="AD395" s="2" t="str">
        <f>VLOOKUP($A395,MA_KH!$A:$Q,MA_KH!O$1,0)</f>
        <v>MEGA</v>
      </c>
      <c r="AE395" s="2" t="str">
        <f>VLOOKUP($A395,MA_KH!$A:$Q,MA_KH!P$1,0)</f>
        <v>CÔNG TY TNHH MM MEGA MARKET (VIỆT NAM)</v>
      </c>
      <c r="AG395" s="2" t="str">
        <f>(Table1[[#This Row],[Số hóa đơn]])&amp;IF(OR(Table1[[#This Row],[Phân loại]]="Hàng trả",Table1[[#This Row],[Phân loại]]="Giảm công nợ"),-Table1[[#This Row],[Tổng giá trị]],Table1[[#This Row],[Tổng giá trị]])</f>
        <v>00000011-766800</v>
      </c>
      <c r="AH395" s="6" t="e">
        <f>_xlfn.XLOOKUP(Table1[[#This Row],[Column1]],'Chi tiết tt Mega gửi'!P:P,'Chi tiết tt Mega gửi'!N:N)</f>
        <v>#N/A</v>
      </c>
    </row>
    <row r="396" spans="1:34" ht="25.5" customHeight="1" x14ac:dyDescent="0.2">
      <c r="A396" s="54" t="s">
        <v>16294</v>
      </c>
      <c r="B396" s="54" t="s">
        <v>259</v>
      </c>
      <c r="C396" s="55">
        <v>46049</v>
      </c>
      <c r="D396" s="54" t="s">
        <v>17180</v>
      </c>
      <c r="E396" s="55">
        <v>46051</v>
      </c>
      <c r="F396" s="54" t="s">
        <v>19124</v>
      </c>
      <c r="G396" s="54" t="s">
        <v>17181</v>
      </c>
      <c r="H396" s="56">
        <v>23813200</v>
      </c>
      <c r="I396" s="63">
        <v>0</v>
      </c>
      <c r="J396" s="56">
        <v>1905056</v>
      </c>
      <c r="K396" s="56">
        <v>25718256</v>
      </c>
      <c r="L396" s="64" t="s">
        <v>17236</v>
      </c>
      <c r="M396" s="6">
        <v>46091</v>
      </c>
      <c r="O396" s="32">
        <f>IF(Table1[[#This Row],[Phân loại]]="Tồn đầu kỳ",Table1[[#This Row],[Tổng giá trị]],0)</f>
        <v>0</v>
      </c>
      <c r="P396" s="7">
        <f>IF(Table1[[#This Row],[Số còn phải thu ĐK]]&lt;&gt;0,0,IF(Table1[[#This Row],[Phân loại]]="Bán hàng",Table1[[#This Row],[Tổng giá trị]],-Table1[[#This Row],[Tổng giá trị]]))</f>
        <v>25718256</v>
      </c>
      <c r="Q396" s="32">
        <f t="shared" si="30"/>
        <v>25718256</v>
      </c>
      <c r="R396" s="7">
        <f>Table1[[#This Row],[Số còn phải thu ĐK]]+Table1[[#This Row],[Giá Trị HD sau CK]]-Table1[[#This Row],[Số tiền đã thu]]</f>
        <v>0</v>
      </c>
      <c r="S396" s="6">
        <f>IF(Table1[[#This Row],[Ngày hóa đơn]]&lt;&gt;"",Table1[[#This Row],[Ngày hóa đơn]],IF(Table1[[#This Row],[Ngày hạch toán]]&lt;&gt;"",Table1[[#This Row],[Ngày hạch toán]],""))</f>
        <v>46051</v>
      </c>
      <c r="T396" s="7"/>
      <c r="U396" s="6">
        <f>IF(Table1[[#This Row],[Ngày tính CN]]="","",S396+T396)</f>
        <v>46051</v>
      </c>
      <c r="V396" s="32">
        <f ca="1">IF(Table1[[#This Row],[Hạn thanh toán]]="","",IF((U396-NOW())&lt;0,0,(U396-NOW())))</f>
        <v>0</v>
      </c>
      <c r="W396" s="32"/>
      <c r="X396" s="32" t="str">
        <f t="shared" ca="1" si="31"/>
        <v/>
      </c>
      <c r="Y396" s="2" t="str">
        <f t="shared" si="32"/>
        <v>Đã thanh toán</v>
      </c>
      <c r="Z396" s="42">
        <f t="shared" si="33"/>
        <v>46051</v>
      </c>
      <c r="AA396" s="42">
        <f t="shared" si="34"/>
        <v>46091</v>
      </c>
      <c r="AD396" s="2" t="str">
        <f>VLOOKUP($A396,MA_KH!$A:$Q,MA_KH!O$1,0)</f>
        <v>MEGA</v>
      </c>
      <c r="AE396" s="2" t="str">
        <f>VLOOKUP($A396,MA_KH!$A:$Q,MA_KH!P$1,0)</f>
        <v>CÔNG TY TNHH MM MEGA MARKET (VIỆT NAM)</v>
      </c>
      <c r="AG396" s="2" t="str">
        <f>(Table1[[#This Row],[Số hóa đơn]])&amp;IF(OR(Table1[[#This Row],[Phân loại]]="Hàng trả",Table1[[#This Row],[Phân loại]]="Giảm công nợ"),-Table1[[#This Row],[Tổng giá trị]],Table1[[#This Row],[Tổng giá trị]])</f>
        <v>0000721425718256</v>
      </c>
      <c r="AH396" s="6" t="e">
        <f>_xlfn.XLOOKUP(Table1[[#This Row],[Column1]],'Chi tiết tt Mega gửi'!P:P,'Chi tiết tt Mega gửi'!N:N)</f>
        <v>#N/A</v>
      </c>
    </row>
    <row r="397" spans="1:34" ht="25.5" customHeight="1" x14ac:dyDescent="0.2">
      <c r="A397" s="54" t="s">
        <v>16294</v>
      </c>
      <c r="B397" s="54" t="s">
        <v>259</v>
      </c>
      <c r="C397" s="55">
        <v>46049</v>
      </c>
      <c r="D397" s="54" t="s">
        <v>17182</v>
      </c>
      <c r="E397" s="55">
        <v>46051</v>
      </c>
      <c r="F397" s="54" t="s">
        <v>19125</v>
      </c>
      <c r="G397" s="54" t="s">
        <v>17183</v>
      </c>
      <c r="H397" s="56">
        <v>2381320</v>
      </c>
      <c r="I397" s="63">
        <v>0</v>
      </c>
      <c r="J397" s="56">
        <v>190506</v>
      </c>
      <c r="K397" s="56">
        <v>2571826</v>
      </c>
      <c r="L397" s="64" t="s">
        <v>17236</v>
      </c>
      <c r="M397" s="6">
        <v>46091</v>
      </c>
      <c r="O397" s="32">
        <f>IF(Table1[[#This Row],[Phân loại]]="Tồn đầu kỳ",Table1[[#This Row],[Tổng giá trị]],0)</f>
        <v>0</v>
      </c>
      <c r="P397" s="7">
        <f>IF(Table1[[#This Row],[Số còn phải thu ĐK]]&lt;&gt;0,0,IF(Table1[[#This Row],[Phân loại]]="Bán hàng",Table1[[#This Row],[Tổng giá trị]],-Table1[[#This Row],[Tổng giá trị]]))</f>
        <v>2571826</v>
      </c>
      <c r="Q397" s="32">
        <f t="shared" si="30"/>
        <v>2571826</v>
      </c>
      <c r="R397" s="7">
        <f>Table1[[#This Row],[Số còn phải thu ĐK]]+Table1[[#This Row],[Giá Trị HD sau CK]]-Table1[[#This Row],[Số tiền đã thu]]</f>
        <v>0</v>
      </c>
      <c r="S397" s="6">
        <f>IF(Table1[[#This Row],[Ngày hóa đơn]]&lt;&gt;"",Table1[[#This Row],[Ngày hóa đơn]],IF(Table1[[#This Row],[Ngày hạch toán]]&lt;&gt;"",Table1[[#This Row],[Ngày hạch toán]],""))</f>
        <v>46051</v>
      </c>
      <c r="T397" s="7"/>
      <c r="U397" s="6">
        <f>IF(Table1[[#This Row],[Ngày tính CN]]="","",S397+T397)</f>
        <v>46051</v>
      </c>
      <c r="V397" s="32">
        <f ca="1">IF(Table1[[#This Row],[Hạn thanh toán]]="","",IF((U397-NOW())&lt;0,0,(U397-NOW())))</f>
        <v>0</v>
      </c>
      <c r="W397" s="32"/>
      <c r="X397" s="32" t="str">
        <f t="shared" ca="1" si="31"/>
        <v/>
      </c>
      <c r="Y397" s="2" t="str">
        <f t="shared" si="32"/>
        <v>Đã thanh toán</v>
      </c>
      <c r="Z397" s="42">
        <f t="shared" si="33"/>
        <v>46051</v>
      </c>
      <c r="AA397" s="42">
        <f t="shared" si="34"/>
        <v>46091</v>
      </c>
      <c r="AD397" s="2" t="str">
        <f>VLOOKUP($A397,MA_KH!$A:$Q,MA_KH!O$1,0)</f>
        <v>MEGA</v>
      </c>
      <c r="AE397" s="2" t="str">
        <f>VLOOKUP($A397,MA_KH!$A:$Q,MA_KH!P$1,0)</f>
        <v>CÔNG TY TNHH MM MEGA MARKET (VIỆT NAM)</v>
      </c>
      <c r="AG397" s="2" t="str">
        <f>(Table1[[#This Row],[Số hóa đơn]])&amp;IF(OR(Table1[[#This Row],[Phân loại]]="Hàng trả",Table1[[#This Row],[Phân loại]]="Giảm công nợ"),-Table1[[#This Row],[Tổng giá trị]],Table1[[#This Row],[Tổng giá trị]])</f>
        <v>000072152571826</v>
      </c>
      <c r="AH397" s="6" t="e">
        <f>_xlfn.XLOOKUP(Table1[[#This Row],[Column1]],'Chi tiết tt Mega gửi'!P:P,'Chi tiết tt Mega gửi'!N:N)</f>
        <v>#N/A</v>
      </c>
    </row>
    <row r="398" spans="1:34" ht="25.5" customHeight="1" x14ac:dyDescent="0.2">
      <c r="A398" s="54" t="s">
        <v>16300</v>
      </c>
      <c r="B398" s="54" t="s">
        <v>7238</v>
      </c>
      <c r="C398" s="55">
        <v>46049</v>
      </c>
      <c r="D398" s="54" t="s">
        <v>17184</v>
      </c>
      <c r="E398" s="55">
        <v>46051</v>
      </c>
      <c r="F398" s="54" t="s">
        <v>19126</v>
      </c>
      <c r="G398" s="54" t="s">
        <v>17185</v>
      </c>
      <c r="H398" s="56">
        <v>3747320</v>
      </c>
      <c r="I398" s="63">
        <v>0</v>
      </c>
      <c r="J398" s="56">
        <v>299786</v>
      </c>
      <c r="K398" s="56">
        <v>4047106</v>
      </c>
      <c r="L398" s="64" t="s">
        <v>17236</v>
      </c>
      <c r="M398" s="6">
        <v>46091</v>
      </c>
      <c r="O398" s="32">
        <f>IF(Table1[[#This Row],[Phân loại]]="Tồn đầu kỳ",Table1[[#This Row],[Tổng giá trị]],0)</f>
        <v>0</v>
      </c>
      <c r="P398" s="7">
        <f>IF(Table1[[#This Row],[Số còn phải thu ĐK]]&lt;&gt;0,0,IF(Table1[[#This Row],[Phân loại]]="Bán hàng",Table1[[#This Row],[Tổng giá trị]],-Table1[[#This Row],[Tổng giá trị]]))</f>
        <v>4047106</v>
      </c>
      <c r="Q398" s="32">
        <f t="shared" si="30"/>
        <v>4047106</v>
      </c>
      <c r="R398" s="7">
        <f>Table1[[#This Row],[Số còn phải thu ĐK]]+Table1[[#This Row],[Giá Trị HD sau CK]]-Table1[[#This Row],[Số tiền đã thu]]</f>
        <v>0</v>
      </c>
      <c r="S398" s="6">
        <f>IF(Table1[[#This Row],[Ngày hóa đơn]]&lt;&gt;"",Table1[[#This Row],[Ngày hóa đơn]],IF(Table1[[#This Row],[Ngày hạch toán]]&lt;&gt;"",Table1[[#This Row],[Ngày hạch toán]],""))</f>
        <v>46051</v>
      </c>
      <c r="T398" s="7"/>
      <c r="U398" s="6">
        <f>IF(Table1[[#This Row],[Ngày tính CN]]="","",S398+T398)</f>
        <v>46051</v>
      </c>
      <c r="V398" s="32">
        <f ca="1">IF(Table1[[#This Row],[Hạn thanh toán]]="","",IF((U398-NOW())&lt;0,0,(U398-NOW())))</f>
        <v>0</v>
      </c>
      <c r="W398" s="32"/>
      <c r="X398" s="32" t="str">
        <f t="shared" ca="1" si="31"/>
        <v/>
      </c>
      <c r="Y398" s="2" t="str">
        <f t="shared" si="32"/>
        <v>Đã thanh toán</v>
      </c>
      <c r="Z398" s="42">
        <f t="shared" si="33"/>
        <v>46051</v>
      </c>
      <c r="AA398" s="42">
        <f t="shared" si="34"/>
        <v>46091</v>
      </c>
      <c r="AD398" s="2" t="str">
        <f>VLOOKUP($A398,MA_KH!$A:$Q,MA_KH!O$1,0)</f>
        <v>MEGA</v>
      </c>
      <c r="AE398" s="2" t="str">
        <f>VLOOKUP($A398,MA_KH!$A:$Q,MA_KH!P$1,0)</f>
        <v>CÔNG TY TNHH MM MEGA MARKET (VIỆT NAM)</v>
      </c>
      <c r="AG398" s="2" t="str">
        <f>(Table1[[#This Row],[Số hóa đơn]])&amp;IF(OR(Table1[[#This Row],[Phân loại]]="Hàng trả",Table1[[#This Row],[Phân loại]]="Giảm công nợ"),-Table1[[#This Row],[Tổng giá trị]],Table1[[#This Row],[Tổng giá trị]])</f>
        <v>000072164047106</v>
      </c>
      <c r="AH398" s="6" t="e">
        <f>_xlfn.XLOOKUP(Table1[[#This Row],[Column1]],'Chi tiết tt Mega gửi'!P:P,'Chi tiết tt Mega gửi'!N:N)</f>
        <v>#N/A</v>
      </c>
    </row>
    <row r="399" spans="1:34" ht="25.5" customHeight="1" x14ac:dyDescent="0.2">
      <c r="A399" s="54" t="s">
        <v>16303</v>
      </c>
      <c r="B399" s="54" t="s">
        <v>102</v>
      </c>
      <c r="C399" s="55">
        <v>46049</v>
      </c>
      <c r="D399" s="54" t="s">
        <v>17186</v>
      </c>
      <c r="E399" s="55">
        <v>46053</v>
      </c>
      <c r="F399" s="54" t="s">
        <v>19127</v>
      </c>
      <c r="G399" s="54" t="s">
        <v>17187</v>
      </c>
      <c r="H399" s="56">
        <v>5912070</v>
      </c>
      <c r="I399" s="63">
        <v>0</v>
      </c>
      <c r="J399" s="56">
        <v>472966</v>
      </c>
      <c r="K399" s="56">
        <v>6385036</v>
      </c>
      <c r="L399" s="64" t="s">
        <v>17236</v>
      </c>
      <c r="M399" s="6">
        <v>46091</v>
      </c>
      <c r="O399" s="32">
        <f>IF(Table1[[#This Row],[Phân loại]]="Tồn đầu kỳ",Table1[[#This Row],[Tổng giá trị]],0)</f>
        <v>0</v>
      </c>
      <c r="P399" s="7">
        <f>IF(Table1[[#This Row],[Số còn phải thu ĐK]]&lt;&gt;0,0,IF(Table1[[#This Row],[Phân loại]]="Bán hàng",Table1[[#This Row],[Tổng giá trị]],-Table1[[#This Row],[Tổng giá trị]]))</f>
        <v>6385036</v>
      </c>
      <c r="Q399" s="32">
        <f t="shared" si="30"/>
        <v>6385036</v>
      </c>
      <c r="R399" s="7">
        <f>Table1[[#This Row],[Số còn phải thu ĐK]]+Table1[[#This Row],[Giá Trị HD sau CK]]-Table1[[#This Row],[Số tiền đã thu]]</f>
        <v>0</v>
      </c>
      <c r="S399" s="6">
        <f>IF(Table1[[#This Row],[Ngày hóa đơn]]&lt;&gt;"",Table1[[#This Row],[Ngày hóa đơn]],IF(Table1[[#This Row],[Ngày hạch toán]]&lt;&gt;"",Table1[[#This Row],[Ngày hạch toán]],""))</f>
        <v>46053</v>
      </c>
      <c r="T399" s="7"/>
      <c r="U399" s="6">
        <f>IF(Table1[[#This Row],[Ngày tính CN]]="","",S399+T399)</f>
        <v>46053</v>
      </c>
      <c r="V399" s="32">
        <f ca="1">IF(Table1[[#This Row],[Hạn thanh toán]]="","",IF((U399-NOW())&lt;0,0,(U399-NOW())))</f>
        <v>0</v>
      </c>
      <c r="W399" s="32"/>
      <c r="X399" s="32" t="str">
        <f t="shared" ca="1" si="31"/>
        <v/>
      </c>
      <c r="Y399" s="2" t="str">
        <f t="shared" si="32"/>
        <v>Đã thanh toán</v>
      </c>
      <c r="Z399" s="42">
        <f t="shared" si="33"/>
        <v>46053</v>
      </c>
      <c r="AA399" s="42">
        <f t="shared" si="34"/>
        <v>46091</v>
      </c>
      <c r="AD399" s="2" t="str">
        <f>VLOOKUP($A399,MA_KH!$A:$Q,MA_KH!O$1,0)</f>
        <v>MEGA</v>
      </c>
      <c r="AE399" s="2" t="str">
        <f>VLOOKUP($A399,MA_KH!$A:$Q,MA_KH!P$1,0)</f>
        <v>CÔNG TY TNHH MM MEGA MARKET (VIỆT NAM)</v>
      </c>
      <c r="AG399" s="2" t="str">
        <f>(Table1[[#This Row],[Số hóa đơn]])&amp;IF(OR(Table1[[#This Row],[Phân loại]]="Hàng trả",Table1[[#This Row],[Phân loại]]="Giảm công nợ"),-Table1[[#This Row],[Tổng giá trị]],Table1[[#This Row],[Tổng giá trị]])</f>
        <v>000082876385036</v>
      </c>
      <c r="AH399" s="6" t="e">
        <f>_xlfn.XLOOKUP(Table1[[#This Row],[Column1]],'Chi tiết tt Mega gửi'!P:P,'Chi tiết tt Mega gửi'!N:N)</f>
        <v>#N/A</v>
      </c>
    </row>
    <row r="400" spans="1:34" ht="25.5" customHeight="1" x14ac:dyDescent="0.2">
      <c r="A400" s="54" t="s">
        <v>16303</v>
      </c>
      <c r="B400" s="54" t="s">
        <v>102</v>
      </c>
      <c r="C400" s="55">
        <v>46049</v>
      </c>
      <c r="D400" s="54" t="s">
        <v>17188</v>
      </c>
      <c r="E400" s="55">
        <v>46053</v>
      </c>
      <c r="F400" s="54" t="s">
        <v>19128</v>
      </c>
      <c r="G400" s="54" t="s">
        <v>17189</v>
      </c>
      <c r="H400" s="56">
        <v>5607210</v>
      </c>
      <c r="I400" s="63">
        <v>0</v>
      </c>
      <c r="J400" s="56">
        <v>448577</v>
      </c>
      <c r="K400" s="56">
        <v>6055787</v>
      </c>
      <c r="L400" s="64" t="s">
        <v>17236</v>
      </c>
      <c r="M400" s="6">
        <v>46091</v>
      </c>
      <c r="O400" s="32">
        <f>IF(Table1[[#This Row],[Phân loại]]="Tồn đầu kỳ",Table1[[#This Row],[Tổng giá trị]],0)</f>
        <v>0</v>
      </c>
      <c r="P400" s="7">
        <f>IF(Table1[[#This Row],[Số còn phải thu ĐK]]&lt;&gt;0,0,IF(Table1[[#This Row],[Phân loại]]="Bán hàng",Table1[[#This Row],[Tổng giá trị]],-Table1[[#This Row],[Tổng giá trị]]))</f>
        <v>6055787</v>
      </c>
      <c r="Q400" s="32">
        <f t="shared" si="30"/>
        <v>6055787</v>
      </c>
      <c r="R400" s="7">
        <f>Table1[[#This Row],[Số còn phải thu ĐK]]+Table1[[#This Row],[Giá Trị HD sau CK]]-Table1[[#This Row],[Số tiền đã thu]]</f>
        <v>0</v>
      </c>
      <c r="S400" s="6">
        <f>IF(Table1[[#This Row],[Ngày hóa đơn]]&lt;&gt;"",Table1[[#This Row],[Ngày hóa đơn]],IF(Table1[[#This Row],[Ngày hạch toán]]&lt;&gt;"",Table1[[#This Row],[Ngày hạch toán]],""))</f>
        <v>46053</v>
      </c>
      <c r="T400" s="7"/>
      <c r="U400" s="6">
        <f>IF(Table1[[#This Row],[Ngày tính CN]]="","",S400+T400)</f>
        <v>46053</v>
      </c>
      <c r="V400" s="32">
        <f ca="1">IF(Table1[[#This Row],[Hạn thanh toán]]="","",IF((U400-NOW())&lt;0,0,(U400-NOW())))</f>
        <v>0</v>
      </c>
      <c r="W400" s="32"/>
      <c r="X400" s="32" t="str">
        <f t="shared" ca="1" si="31"/>
        <v/>
      </c>
      <c r="Y400" s="2" t="str">
        <f t="shared" si="32"/>
        <v>Đã thanh toán</v>
      </c>
      <c r="Z400" s="42">
        <f t="shared" si="33"/>
        <v>46053</v>
      </c>
      <c r="AA400" s="42">
        <f t="shared" si="34"/>
        <v>46091</v>
      </c>
      <c r="AD400" s="2" t="str">
        <f>VLOOKUP($A400,MA_KH!$A:$Q,MA_KH!O$1,0)</f>
        <v>MEGA</v>
      </c>
      <c r="AE400" s="2" t="str">
        <f>VLOOKUP($A400,MA_KH!$A:$Q,MA_KH!P$1,0)</f>
        <v>CÔNG TY TNHH MM MEGA MARKET (VIỆT NAM)</v>
      </c>
      <c r="AG400" s="2" t="str">
        <f>(Table1[[#This Row],[Số hóa đơn]])&amp;IF(OR(Table1[[#This Row],[Phân loại]]="Hàng trả",Table1[[#This Row],[Phân loại]]="Giảm công nợ"),-Table1[[#This Row],[Tổng giá trị]],Table1[[#This Row],[Tổng giá trị]])</f>
        <v>000082886055787</v>
      </c>
      <c r="AH400" s="6" t="e">
        <f>_xlfn.XLOOKUP(Table1[[#This Row],[Column1]],'Chi tiết tt Mega gửi'!P:P,'Chi tiết tt Mega gửi'!N:N)</f>
        <v>#N/A</v>
      </c>
    </row>
    <row r="401" spans="1:34" ht="25.5" customHeight="1" x14ac:dyDescent="0.2">
      <c r="A401" s="54" t="s">
        <v>16300</v>
      </c>
      <c r="B401" s="54" t="s">
        <v>7238</v>
      </c>
      <c r="C401" s="55">
        <v>46050</v>
      </c>
      <c r="D401" s="54" t="s">
        <v>17191</v>
      </c>
      <c r="E401" s="55">
        <v>46051</v>
      </c>
      <c r="F401" s="54" t="s">
        <v>19129</v>
      </c>
      <c r="G401" s="54" t="s">
        <v>17192</v>
      </c>
      <c r="H401" s="56">
        <v>17718180</v>
      </c>
      <c r="I401" s="63">
        <v>0</v>
      </c>
      <c r="J401" s="56">
        <v>1417454</v>
      </c>
      <c r="K401" s="56">
        <v>19135634</v>
      </c>
      <c r="L401" s="64" t="s">
        <v>17236</v>
      </c>
      <c r="M401" s="6">
        <v>46091</v>
      </c>
      <c r="O401" s="32">
        <f>IF(Table1[[#This Row],[Phân loại]]="Tồn đầu kỳ",Table1[[#This Row],[Tổng giá trị]],0)</f>
        <v>0</v>
      </c>
      <c r="P401" s="7">
        <f>IF(Table1[[#This Row],[Số còn phải thu ĐK]]&lt;&gt;0,0,IF(Table1[[#This Row],[Phân loại]]="Bán hàng",Table1[[#This Row],[Tổng giá trị]],-Table1[[#This Row],[Tổng giá trị]]))</f>
        <v>19135634</v>
      </c>
      <c r="Q401" s="32">
        <f t="shared" si="30"/>
        <v>19135634</v>
      </c>
      <c r="R401" s="7">
        <f>Table1[[#This Row],[Số còn phải thu ĐK]]+Table1[[#This Row],[Giá Trị HD sau CK]]-Table1[[#This Row],[Số tiền đã thu]]</f>
        <v>0</v>
      </c>
      <c r="S401" s="6">
        <f>IF(Table1[[#This Row],[Ngày hóa đơn]]&lt;&gt;"",Table1[[#This Row],[Ngày hóa đơn]],IF(Table1[[#This Row],[Ngày hạch toán]]&lt;&gt;"",Table1[[#This Row],[Ngày hạch toán]],""))</f>
        <v>46051</v>
      </c>
      <c r="T401" s="7"/>
      <c r="U401" s="6">
        <f>IF(Table1[[#This Row],[Ngày tính CN]]="","",S401+T401)</f>
        <v>46051</v>
      </c>
      <c r="V401" s="32">
        <f ca="1">IF(Table1[[#This Row],[Hạn thanh toán]]="","",IF((U401-NOW())&lt;0,0,(U401-NOW())))</f>
        <v>0</v>
      </c>
      <c r="W401" s="32"/>
      <c r="X401" s="32" t="str">
        <f t="shared" ca="1" si="31"/>
        <v/>
      </c>
      <c r="Y401" s="2" t="str">
        <f t="shared" si="32"/>
        <v>Đã thanh toán</v>
      </c>
      <c r="Z401" s="42">
        <f t="shared" si="33"/>
        <v>46051</v>
      </c>
      <c r="AA401" s="42">
        <f t="shared" si="34"/>
        <v>46091</v>
      </c>
      <c r="AD401" s="2" t="str">
        <f>VLOOKUP($A401,MA_KH!$A:$Q,MA_KH!O$1,0)</f>
        <v>MEGA</v>
      </c>
      <c r="AE401" s="2" t="str">
        <f>VLOOKUP($A401,MA_KH!$A:$Q,MA_KH!P$1,0)</f>
        <v>CÔNG TY TNHH MM MEGA MARKET (VIỆT NAM)</v>
      </c>
      <c r="AG401" s="2" t="str">
        <f>(Table1[[#This Row],[Số hóa đơn]])&amp;IF(OR(Table1[[#This Row],[Phân loại]]="Hàng trả",Table1[[#This Row],[Phân loại]]="Giảm công nợ"),-Table1[[#This Row],[Tổng giá trị]],Table1[[#This Row],[Tổng giá trị]])</f>
        <v>0000721719135634</v>
      </c>
      <c r="AH401" s="6" t="e">
        <f>_xlfn.XLOOKUP(Table1[[#This Row],[Column1]],'Chi tiết tt Mega gửi'!P:P,'Chi tiết tt Mega gửi'!N:N)</f>
        <v>#N/A</v>
      </c>
    </row>
    <row r="402" spans="1:34" ht="25.5" customHeight="1" x14ac:dyDescent="0.2">
      <c r="A402" s="54" t="s">
        <v>16292</v>
      </c>
      <c r="B402" s="54" t="s">
        <v>251</v>
      </c>
      <c r="C402" s="55">
        <v>46050</v>
      </c>
      <c r="D402" s="54" t="s">
        <v>17193</v>
      </c>
      <c r="E402" s="55">
        <v>46051</v>
      </c>
      <c r="F402" s="54" t="s">
        <v>19130</v>
      </c>
      <c r="G402" s="54" t="s">
        <v>17194</v>
      </c>
      <c r="H402" s="56">
        <v>932890</v>
      </c>
      <c r="I402" s="63">
        <v>0</v>
      </c>
      <c r="J402" s="56">
        <v>74631</v>
      </c>
      <c r="K402" s="56">
        <v>1007521</v>
      </c>
      <c r="L402" s="64" t="s">
        <v>17236</v>
      </c>
      <c r="M402" s="6">
        <v>46091</v>
      </c>
      <c r="O402" s="32">
        <f>IF(Table1[[#This Row],[Phân loại]]="Tồn đầu kỳ",Table1[[#This Row],[Tổng giá trị]],0)</f>
        <v>0</v>
      </c>
      <c r="P402" s="7">
        <f>IF(Table1[[#This Row],[Số còn phải thu ĐK]]&lt;&gt;0,0,IF(Table1[[#This Row],[Phân loại]]="Bán hàng",Table1[[#This Row],[Tổng giá trị]],-Table1[[#This Row],[Tổng giá trị]]))</f>
        <v>1007521</v>
      </c>
      <c r="Q402" s="32">
        <f t="shared" si="30"/>
        <v>1007521</v>
      </c>
      <c r="R402" s="7">
        <f>Table1[[#This Row],[Số còn phải thu ĐK]]+Table1[[#This Row],[Giá Trị HD sau CK]]-Table1[[#This Row],[Số tiền đã thu]]</f>
        <v>0</v>
      </c>
      <c r="S402" s="6">
        <f>IF(Table1[[#This Row],[Ngày hóa đơn]]&lt;&gt;"",Table1[[#This Row],[Ngày hóa đơn]],IF(Table1[[#This Row],[Ngày hạch toán]]&lt;&gt;"",Table1[[#This Row],[Ngày hạch toán]],""))</f>
        <v>46051</v>
      </c>
      <c r="T402" s="7"/>
      <c r="U402" s="6">
        <f>IF(Table1[[#This Row],[Ngày tính CN]]="","",S402+T402)</f>
        <v>46051</v>
      </c>
      <c r="V402" s="32">
        <f ca="1">IF(Table1[[#This Row],[Hạn thanh toán]]="","",IF((U402-NOW())&lt;0,0,(U402-NOW())))</f>
        <v>0</v>
      </c>
      <c r="W402" s="32"/>
      <c r="X402" s="32" t="str">
        <f t="shared" ca="1" si="31"/>
        <v/>
      </c>
      <c r="Y402" s="2" t="str">
        <f t="shared" si="32"/>
        <v>Đã thanh toán</v>
      </c>
      <c r="Z402" s="42">
        <f t="shared" si="33"/>
        <v>46051</v>
      </c>
      <c r="AA402" s="42">
        <f t="shared" si="34"/>
        <v>46091</v>
      </c>
      <c r="AD402" s="2" t="str">
        <f>VLOOKUP($A402,MA_KH!$A:$Q,MA_KH!O$1,0)</f>
        <v>MEGA</v>
      </c>
      <c r="AE402" s="2" t="str">
        <f>VLOOKUP($A402,MA_KH!$A:$Q,MA_KH!P$1,0)</f>
        <v>CÔNG TY TNHH MM MEGA MARKET (VIỆT NAM)</v>
      </c>
      <c r="AG402" s="2" t="str">
        <f>(Table1[[#This Row],[Số hóa đơn]])&amp;IF(OR(Table1[[#This Row],[Phân loại]]="Hàng trả",Table1[[#This Row],[Phân loại]]="Giảm công nợ"),-Table1[[#This Row],[Tổng giá trị]],Table1[[#This Row],[Tổng giá trị]])</f>
        <v>000072181007521</v>
      </c>
      <c r="AH402" s="6" t="e">
        <f>_xlfn.XLOOKUP(Table1[[#This Row],[Column1]],'Chi tiết tt Mega gửi'!P:P,'Chi tiết tt Mega gửi'!N:N)</f>
        <v>#N/A</v>
      </c>
    </row>
    <row r="403" spans="1:34" ht="25.5" customHeight="1" x14ac:dyDescent="0.2">
      <c r="A403" s="54" t="s">
        <v>16292</v>
      </c>
      <c r="B403" s="54" t="s">
        <v>251</v>
      </c>
      <c r="C403" s="55">
        <v>46050</v>
      </c>
      <c r="D403" s="54" t="s">
        <v>17195</v>
      </c>
      <c r="E403" s="55">
        <v>46051</v>
      </c>
      <c r="F403" s="54" t="s">
        <v>19131</v>
      </c>
      <c r="G403" s="54" t="s">
        <v>17196</v>
      </c>
      <c r="H403" s="56">
        <v>6121870</v>
      </c>
      <c r="I403" s="63">
        <v>0</v>
      </c>
      <c r="J403" s="56">
        <v>489750</v>
      </c>
      <c r="K403" s="56">
        <v>6611620</v>
      </c>
      <c r="L403" s="64" t="s">
        <v>17236</v>
      </c>
      <c r="M403" s="6">
        <v>46091</v>
      </c>
      <c r="O403" s="32">
        <f>IF(Table1[[#This Row],[Phân loại]]="Tồn đầu kỳ",Table1[[#This Row],[Tổng giá trị]],0)</f>
        <v>0</v>
      </c>
      <c r="P403" s="7">
        <f>IF(Table1[[#This Row],[Số còn phải thu ĐK]]&lt;&gt;0,0,IF(Table1[[#This Row],[Phân loại]]="Bán hàng",Table1[[#This Row],[Tổng giá trị]],-Table1[[#This Row],[Tổng giá trị]]))</f>
        <v>6611620</v>
      </c>
      <c r="Q403" s="32">
        <f t="shared" si="30"/>
        <v>6611620</v>
      </c>
      <c r="R403" s="7">
        <f>Table1[[#This Row],[Số còn phải thu ĐK]]+Table1[[#This Row],[Giá Trị HD sau CK]]-Table1[[#This Row],[Số tiền đã thu]]</f>
        <v>0</v>
      </c>
      <c r="S403" s="6">
        <f>IF(Table1[[#This Row],[Ngày hóa đơn]]&lt;&gt;"",Table1[[#This Row],[Ngày hóa đơn]],IF(Table1[[#This Row],[Ngày hạch toán]]&lt;&gt;"",Table1[[#This Row],[Ngày hạch toán]],""))</f>
        <v>46051</v>
      </c>
      <c r="T403" s="7"/>
      <c r="U403" s="6">
        <f>IF(Table1[[#This Row],[Ngày tính CN]]="","",S403+T403)</f>
        <v>46051</v>
      </c>
      <c r="V403" s="32">
        <f ca="1">IF(Table1[[#This Row],[Hạn thanh toán]]="","",IF((U403-NOW())&lt;0,0,(U403-NOW())))</f>
        <v>0</v>
      </c>
      <c r="W403" s="32"/>
      <c r="X403" s="32" t="str">
        <f t="shared" ca="1" si="31"/>
        <v/>
      </c>
      <c r="Y403" s="2" t="str">
        <f t="shared" si="32"/>
        <v>Đã thanh toán</v>
      </c>
      <c r="Z403" s="42">
        <f t="shared" si="33"/>
        <v>46051</v>
      </c>
      <c r="AA403" s="42">
        <f t="shared" si="34"/>
        <v>46091</v>
      </c>
      <c r="AD403" s="2" t="str">
        <f>VLOOKUP($A403,MA_KH!$A:$Q,MA_KH!O$1,0)</f>
        <v>MEGA</v>
      </c>
      <c r="AE403" s="2" t="str">
        <f>VLOOKUP($A403,MA_KH!$A:$Q,MA_KH!P$1,0)</f>
        <v>CÔNG TY TNHH MM MEGA MARKET (VIỆT NAM)</v>
      </c>
      <c r="AG403" s="2" t="str">
        <f>(Table1[[#This Row],[Số hóa đơn]])&amp;IF(OR(Table1[[#This Row],[Phân loại]]="Hàng trả",Table1[[#This Row],[Phân loại]]="Giảm công nợ"),-Table1[[#This Row],[Tổng giá trị]],Table1[[#This Row],[Tổng giá trị]])</f>
        <v>000072196611620</v>
      </c>
      <c r="AH403" s="6" t="e">
        <f>_xlfn.XLOOKUP(Table1[[#This Row],[Column1]],'Chi tiết tt Mega gửi'!P:P,'Chi tiết tt Mega gửi'!N:N)</f>
        <v>#N/A</v>
      </c>
    </row>
    <row r="404" spans="1:34" ht="25.5" customHeight="1" x14ac:dyDescent="0.2">
      <c r="A404" s="54" t="s">
        <v>16303</v>
      </c>
      <c r="B404" s="54" t="s">
        <v>102</v>
      </c>
      <c r="C404" s="55">
        <v>46050</v>
      </c>
      <c r="D404" s="54" t="s">
        <v>17197</v>
      </c>
      <c r="E404" s="55">
        <v>46053</v>
      </c>
      <c r="F404" s="54" t="s">
        <v>19132</v>
      </c>
      <c r="G404" s="54" t="s">
        <v>17198</v>
      </c>
      <c r="H404" s="56">
        <v>948650</v>
      </c>
      <c r="I404" s="63">
        <v>0</v>
      </c>
      <c r="J404" s="56">
        <v>75892</v>
      </c>
      <c r="K404" s="56">
        <v>1024542</v>
      </c>
      <c r="L404" s="64" t="s">
        <v>17236</v>
      </c>
      <c r="M404" s="6">
        <v>46091</v>
      </c>
      <c r="O404" s="32">
        <f>IF(Table1[[#This Row],[Phân loại]]="Tồn đầu kỳ",Table1[[#This Row],[Tổng giá trị]],0)</f>
        <v>0</v>
      </c>
      <c r="P404" s="7">
        <f>IF(Table1[[#This Row],[Số còn phải thu ĐK]]&lt;&gt;0,0,IF(Table1[[#This Row],[Phân loại]]="Bán hàng",Table1[[#This Row],[Tổng giá trị]],-Table1[[#This Row],[Tổng giá trị]]))</f>
        <v>1024542</v>
      </c>
      <c r="Q404" s="32">
        <f t="shared" si="30"/>
        <v>1024542</v>
      </c>
      <c r="R404" s="7">
        <f>Table1[[#This Row],[Số còn phải thu ĐK]]+Table1[[#This Row],[Giá Trị HD sau CK]]-Table1[[#This Row],[Số tiền đã thu]]</f>
        <v>0</v>
      </c>
      <c r="S404" s="6">
        <f>IF(Table1[[#This Row],[Ngày hóa đơn]]&lt;&gt;"",Table1[[#This Row],[Ngày hóa đơn]],IF(Table1[[#This Row],[Ngày hạch toán]]&lt;&gt;"",Table1[[#This Row],[Ngày hạch toán]],""))</f>
        <v>46053</v>
      </c>
      <c r="T404" s="7"/>
      <c r="U404" s="6">
        <f>IF(Table1[[#This Row],[Ngày tính CN]]="","",S404+T404)</f>
        <v>46053</v>
      </c>
      <c r="V404" s="32">
        <f ca="1">IF(Table1[[#This Row],[Hạn thanh toán]]="","",IF((U404-NOW())&lt;0,0,(U404-NOW())))</f>
        <v>0</v>
      </c>
      <c r="W404" s="32"/>
      <c r="X404" s="32" t="str">
        <f t="shared" ca="1" si="31"/>
        <v/>
      </c>
      <c r="Y404" s="2" t="str">
        <f t="shared" si="32"/>
        <v>Đã thanh toán</v>
      </c>
      <c r="Z404" s="42">
        <f t="shared" si="33"/>
        <v>46053</v>
      </c>
      <c r="AA404" s="42">
        <f t="shared" si="34"/>
        <v>46091</v>
      </c>
      <c r="AD404" s="2" t="str">
        <f>VLOOKUP($A404,MA_KH!$A:$Q,MA_KH!O$1,0)</f>
        <v>MEGA</v>
      </c>
      <c r="AE404" s="2" t="str">
        <f>VLOOKUP($A404,MA_KH!$A:$Q,MA_KH!P$1,0)</f>
        <v>CÔNG TY TNHH MM MEGA MARKET (VIỆT NAM)</v>
      </c>
      <c r="AG404" s="2" t="str">
        <f>(Table1[[#This Row],[Số hóa đơn]])&amp;IF(OR(Table1[[#This Row],[Phân loại]]="Hàng trả",Table1[[#This Row],[Phân loại]]="Giảm công nợ"),-Table1[[#This Row],[Tổng giá trị]],Table1[[#This Row],[Tổng giá trị]])</f>
        <v>000082891024542</v>
      </c>
      <c r="AH404" s="6" t="e">
        <f>_xlfn.XLOOKUP(Table1[[#This Row],[Column1]],'Chi tiết tt Mega gửi'!P:P,'Chi tiết tt Mega gửi'!N:N)</f>
        <v>#N/A</v>
      </c>
    </row>
    <row r="405" spans="1:34" ht="25.5" customHeight="1" x14ac:dyDescent="0.2">
      <c r="A405" s="54" t="s">
        <v>16303</v>
      </c>
      <c r="B405" s="54" t="s">
        <v>102</v>
      </c>
      <c r="C405" s="55">
        <v>46050</v>
      </c>
      <c r="D405" s="54" t="s">
        <v>17199</v>
      </c>
      <c r="E405" s="55">
        <v>46053</v>
      </c>
      <c r="F405" s="54" t="s">
        <v>19133</v>
      </c>
      <c r="G405" s="54" t="s">
        <v>17200</v>
      </c>
      <c r="H405" s="56">
        <v>10081200</v>
      </c>
      <c r="I405" s="63">
        <v>0</v>
      </c>
      <c r="J405" s="56">
        <v>806496</v>
      </c>
      <c r="K405" s="56">
        <v>10887696</v>
      </c>
      <c r="L405" s="64" t="s">
        <v>17236</v>
      </c>
      <c r="M405" s="6">
        <v>46091</v>
      </c>
      <c r="O405" s="32">
        <f>IF(Table1[[#This Row],[Phân loại]]="Tồn đầu kỳ",Table1[[#This Row],[Tổng giá trị]],0)</f>
        <v>0</v>
      </c>
      <c r="P405" s="7">
        <f>IF(Table1[[#This Row],[Số còn phải thu ĐK]]&lt;&gt;0,0,IF(Table1[[#This Row],[Phân loại]]="Bán hàng",Table1[[#This Row],[Tổng giá trị]],-Table1[[#This Row],[Tổng giá trị]]))</f>
        <v>10887696</v>
      </c>
      <c r="Q405" s="32">
        <f t="shared" si="30"/>
        <v>10887696</v>
      </c>
      <c r="R405" s="7">
        <f>Table1[[#This Row],[Số còn phải thu ĐK]]+Table1[[#This Row],[Giá Trị HD sau CK]]-Table1[[#This Row],[Số tiền đã thu]]</f>
        <v>0</v>
      </c>
      <c r="S405" s="6">
        <f>IF(Table1[[#This Row],[Ngày hóa đơn]]&lt;&gt;"",Table1[[#This Row],[Ngày hóa đơn]],IF(Table1[[#This Row],[Ngày hạch toán]]&lt;&gt;"",Table1[[#This Row],[Ngày hạch toán]],""))</f>
        <v>46053</v>
      </c>
      <c r="T405" s="7"/>
      <c r="U405" s="6">
        <f>IF(Table1[[#This Row],[Ngày tính CN]]="","",S405+T405)</f>
        <v>46053</v>
      </c>
      <c r="V405" s="32">
        <f ca="1">IF(Table1[[#This Row],[Hạn thanh toán]]="","",IF((U405-NOW())&lt;0,0,(U405-NOW())))</f>
        <v>0</v>
      </c>
      <c r="W405" s="32"/>
      <c r="X405" s="32" t="str">
        <f t="shared" ca="1" si="31"/>
        <v/>
      </c>
      <c r="Y405" s="2" t="str">
        <f t="shared" si="32"/>
        <v>Đã thanh toán</v>
      </c>
      <c r="Z405" s="42">
        <f t="shared" si="33"/>
        <v>46053</v>
      </c>
      <c r="AA405" s="42">
        <f t="shared" si="34"/>
        <v>46091</v>
      </c>
      <c r="AD405" s="2" t="str">
        <f>VLOOKUP($A405,MA_KH!$A:$Q,MA_KH!O$1,0)</f>
        <v>MEGA</v>
      </c>
      <c r="AE405" s="2" t="str">
        <f>VLOOKUP($A405,MA_KH!$A:$Q,MA_KH!P$1,0)</f>
        <v>CÔNG TY TNHH MM MEGA MARKET (VIỆT NAM)</v>
      </c>
      <c r="AG405" s="2" t="str">
        <f>(Table1[[#This Row],[Số hóa đơn]])&amp;IF(OR(Table1[[#This Row],[Phân loại]]="Hàng trả",Table1[[#This Row],[Phân loại]]="Giảm công nợ"),-Table1[[#This Row],[Tổng giá trị]],Table1[[#This Row],[Tổng giá trị]])</f>
        <v>0000829010887696</v>
      </c>
      <c r="AH405" s="6" t="e">
        <f>_xlfn.XLOOKUP(Table1[[#This Row],[Column1]],'Chi tiết tt Mega gửi'!P:P,'Chi tiết tt Mega gửi'!N:N)</f>
        <v>#N/A</v>
      </c>
    </row>
    <row r="406" spans="1:34" ht="25.5" customHeight="1" x14ac:dyDescent="0.2">
      <c r="A406" s="54" t="s">
        <v>16298</v>
      </c>
      <c r="B406" s="54" t="s">
        <v>7235</v>
      </c>
      <c r="C406" s="55">
        <v>46051</v>
      </c>
      <c r="D406" s="54" t="s">
        <v>17201</v>
      </c>
      <c r="E406" s="55">
        <v>46053</v>
      </c>
      <c r="F406" s="54" t="s">
        <v>19134</v>
      </c>
      <c r="G406" s="54" t="s">
        <v>17202</v>
      </c>
      <c r="H406" s="56">
        <v>21198240</v>
      </c>
      <c r="I406" s="63">
        <v>0</v>
      </c>
      <c r="J406" s="56">
        <v>1695859</v>
      </c>
      <c r="K406" s="56">
        <v>22894099</v>
      </c>
      <c r="L406" s="64" t="s">
        <v>17236</v>
      </c>
      <c r="M406" s="6">
        <v>46091</v>
      </c>
      <c r="O406" s="32">
        <f>IF(Table1[[#This Row],[Phân loại]]="Tồn đầu kỳ",Table1[[#This Row],[Tổng giá trị]],0)</f>
        <v>0</v>
      </c>
      <c r="P406" s="7">
        <f>IF(Table1[[#This Row],[Số còn phải thu ĐK]]&lt;&gt;0,0,IF(Table1[[#This Row],[Phân loại]]="Bán hàng",Table1[[#This Row],[Tổng giá trị]],-Table1[[#This Row],[Tổng giá trị]]))</f>
        <v>22894099</v>
      </c>
      <c r="Q406" s="32">
        <f t="shared" si="30"/>
        <v>22894099</v>
      </c>
      <c r="R406" s="7">
        <f>Table1[[#This Row],[Số còn phải thu ĐK]]+Table1[[#This Row],[Giá Trị HD sau CK]]-Table1[[#This Row],[Số tiền đã thu]]</f>
        <v>0</v>
      </c>
      <c r="S406" s="6">
        <f>IF(Table1[[#This Row],[Ngày hóa đơn]]&lt;&gt;"",Table1[[#This Row],[Ngày hóa đơn]],IF(Table1[[#This Row],[Ngày hạch toán]]&lt;&gt;"",Table1[[#This Row],[Ngày hạch toán]],""))</f>
        <v>46053</v>
      </c>
      <c r="T406" s="7"/>
      <c r="U406" s="6">
        <f>IF(Table1[[#This Row],[Ngày tính CN]]="","",S406+T406)</f>
        <v>46053</v>
      </c>
      <c r="V406" s="32">
        <f ca="1">IF(Table1[[#This Row],[Hạn thanh toán]]="","",IF((U406-NOW())&lt;0,0,(U406-NOW())))</f>
        <v>0</v>
      </c>
      <c r="W406" s="32"/>
      <c r="X406" s="32" t="str">
        <f t="shared" ca="1" si="31"/>
        <v/>
      </c>
      <c r="Y406" s="2" t="str">
        <f t="shared" si="32"/>
        <v>Đã thanh toán</v>
      </c>
      <c r="Z406" s="42">
        <f t="shared" si="33"/>
        <v>46053</v>
      </c>
      <c r="AA406" s="42">
        <f t="shared" si="34"/>
        <v>46091</v>
      </c>
      <c r="AD406" s="2" t="str">
        <f>VLOOKUP($A406,MA_KH!$A:$Q,MA_KH!O$1,0)</f>
        <v>MEGA</v>
      </c>
      <c r="AE406" s="2" t="str">
        <f>VLOOKUP($A406,MA_KH!$A:$Q,MA_KH!P$1,0)</f>
        <v>CÔNG TY TNHH MM MEGA MARKET (VIỆT NAM)</v>
      </c>
      <c r="AG406" s="2" t="str">
        <f>(Table1[[#This Row],[Số hóa đơn]])&amp;IF(OR(Table1[[#This Row],[Phân loại]]="Hàng trả",Table1[[#This Row],[Phân loại]]="Giảm công nợ"),-Table1[[#This Row],[Tổng giá trị]],Table1[[#This Row],[Tổng giá trị]])</f>
        <v>0000829222894099</v>
      </c>
      <c r="AH406" s="6" t="e">
        <f>_xlfn.XLOOKUP(Table1[[#This Row],[Column1]],'Chi tiết tt Mega gửi'!P:P,'Chi tiết tt Mega gửi'!N:N)</f>
        <v>#N/A</v>
      </c>
    </row>
    <row r="407" spans="1:34" ht="25.5" customHeight="1" x14ac:dyDescent="0.2">
      <c r="A407" s="54" t="s">
        <v>16298</v>
      </c>
      <c r="B407" s="54" t="s">
        <v>7235</v>
      </c>
      <c r="C407" s="55">
        <v>46051</v>
      </c>
      <c r="D407" s="54" t="s">
        <v>17203</v>
      </c>
      <c r="E407" s="55">
        <v>46053</v>
      </c>
      <c r="F407" s="54" t="s">
        <v>19135</v>
      </c>
      <c r="G407" s="54" t="s">
        <v>17204</v>
      </c>
      <c r="H407" s="56">
        <v>6549960</v>
      </c>
      <c r="I407" s="63">
        <v>0</v>
      </c>
      <c r="J407" s="56">
        <v>523997</v>
      </c>
      <c r="K407" s="56">
        <v>7073957</v>
      </c>
      <c r="L407" s="64" t="s">
        <v>17236</v>
      </c>
      <c r="M407" s="6">
        <v>46091</v>
      </c>
      <c r="O407" s="32">
        <f>IF(Table1[[#This Row],[Phân loại]]="Tồn đầu kỳ",Table1[[#This Row],[Tổng giá trị]],0)</f>
        <v>0</v>
      </c>
      <c r="P407" s="7">
        <f>IF(Table1[[#This Row],[Số còn phải thu ĐK]]&lt;&gt;0,0,IF(Table1[[#This Row],[Phân loại]]="Bán hàng",Table1[[#This Row],[Tổng giá trị]],-Table1[[#This Row],[Tổng giá trị]]))</f>
        <v>7073957</v>
      </c>
      <c r="Q407" s="32">
        <f t="shared" si="30"/>
        <v>7073957</v>
      </c>
      <c r="R407" s="7">
        <f>Table1[[#This Row],[Số còn phải thu ĐK]]+Table1[[#This Row],[Giá Trị HD sau CK]]-Table1[[#This Row],[Số tiền đã thu]]</f>
        <v>0</v>
      </c>
      <c r="S407" s="6">
        <f>IF(Table1[[#This Row],[Ngày hóa đơn]]&lt;&gt;"",Table1[[#This Row],[Ngày hóa đơn]],IF(Table1[[#This Row],[Ngày hạch toán]]&lt;&gt;"",Table1[[#This Row],[Ngày hạch toán]],""))</f>
        <v>46053</v>
      </c>
      <c r="T407" s="7"/>
      <c r="U407" s="6">
        <f>IF(Table1[[#This Row],[Ngày tính CN]]="","",S407+T407)</f>
        <v>46053</v>
      </c>
      <c r="V407" s="32">
        <f ca="1">IF(Table1[[#This Row],[Hạn thanh toán]]="","",IF((U407-NOW())&lt;0,0,(U407-NOW())))</f>
        <v>0</v>
      </c>
      <c r="W407" s="32"/>
      <c r="X407" s="32" t="str">
        <f t="shared" ca="1" si="31"/>
        <v/>
      </c>
      <c r="Y407" s="2" t="str">
        <f t="shared" si="32"/>
        <v>Đã thanh toán</v>
      </c>
      <c r="Z407" s="42">
        <f t="shared" si="33"/>
        <v>46053</v>
      </c>
      <c r="AA407" s="42">
        <f t="shared" si="34"/>
        <v>46091</v>
      </c>
      <c r="AD407" s="2" t="str">
        <f>VLOOKUP($A407,MA_KH!$A:$Q,MA_KH!O$1,0)</f>
        <v>MEGA</v>
      </c>
      <c r="AE407" s="2" t="str">
        <f>VLOOKUP($A407,MA_KH!$A:$Q,MA_KH!P$1,0)</f>
        <v>CÔNG TY TNHH MM MEGA MARKET (VIỆT NAM)</v>
      </c>
      <c r="AG407" s="2" t="str">
        <f>(Table1[[#This Row],[Số hóa đơn]])&amp;IF(OR(Table1[[#This Row],[Phân loại]]="Hàng trả",Table1[[#This Row],[Phân loại]]="Giảm công nợ"),-Table1[[#This Row],[Tổng giá trị]],Table1[[#This Row],[Tổng giá trị]])</f>
        <v>000082937073957</v>
      </c>
      <c r="AH407" s="6" t="e">
        <f>_xlfn.XLOOKUP(Table1[[#This Row],[Column1]],'Chi tiết tt Mega gửi'!P:P,'Chi tiết tt Mega gửi'!N:N)</f>
        <v>#N/A</v>
      </c>
    </row>
    <row r="408" spans="1:34" ht="25.5" customHeight="1" x14ac:dyDescent="0.2">
      <c r="A408" s="54" t="s">
        <v>16290</v>
      </c>
      <c r="B408" s="54" t="s">
        <v>192</v>
      </c>
      <c r="C408" s="55">
        <v>46051</v>
      </c>
      <c r="D408" s="54" t="s">
        <v>17205</v>
      </c>
      <c r="E408" s="55">
        <v>46053</v>
      </c>
      <c r="F408" s="54" t="s">
        <v>19136</v>
      </c>
      <c r="G408" s="54" t="s">
        <v>17206</v>
      </c>
      <c r="H408" s="56">
        <v>17352090</v>
      </c>
      <c r="I408" s="63">
        <v>0</v>
      </c>
      <c r="J408" s="56">
        <v>1388167</v>
      </c>
      <c r="K408" s="56">
        <v>18740257</v>
      </c>
      <c r="L408" s="64" t="s">
        <v>17236</v>
      </c>
      <c r="M408" s="6">
        <v>46091</v>
      </c>
      <c r="O408" s="32">
        <f>IF(Table1[[#This Row],[Phân loại]]="Tồn đầu kỳ",Table1[[#This Row],[Tổng giá trị]],0)</f>
        <v>0</v>
      </c>
      <c r="P408" s="7">
        <f>IF(Table1[[#This Row],[Số còn phải thu ĐK]]&lt;&gt;0,0,IF(Table1[[#This Row],[Phân loại]]="Bán hàng",Table1[[#This Row],[Tổng giá trị]],-Table1[[#This Row],[Tổng giá trị]]))</f>
        <v>18740257</v>
      </c>
      <c r="Q408" s="32">
        <f t="shared" si="30"/>
        <v>18740257</v>
      </c>
      <c r="R408" s="7">
        <f>Table1[[#This Row],[Số còn phải thu ĐK]]+Table1[[#This Row],[Giá Trị HD sau CK]]-Table1[[#This Row],[Số tiền đã thu]]</f>
        <v>0</v>
      </c>
      <c r="S408" s="6">
        <f>IF(Table1[[#This Row],[Ngày hóa đơn]]&lt;&gt;"",Table1[[#This Row],[Ngày hóa đơn]],IF(Table1[[#This Row],[Ngày hạch toán]]&lt;&gt;"",Table1[[#This Row],[Ngày hạch toán]],""))</f>
        <v>46053</v>
      </c>
      <c r="T408" s="7"/>
      <c r="U408" s="6">
        <f>IF(Table1[[#This Row],[Ngày tính CN]]="","",S408+T408)</f>
        <v>46053</v>
      </c>
      <c r="V408" s="32">
        <f ca="1">IF(Table1[[#This Row],[Hạn thanh toán]]="","",IF((U408-NOW())&lt;0,0,(U408-NOW())))</f>
        <v>0</v>
      </c>
      <c r="W408" s="32"/>
      <c r="X408" s="32" t="str">
        <f t="shared" ca="1" si="31"/>
        <v/>
      </c>
      <c r="Y408" s="2" t="str">
        <f t="shared" si="32"/>
        <v>Đã thanh toán</v>
      </c>
      <c r="Z408" s="42">
        <f t="shared" si="33"/>
        <v>46053</v>
      </c>
      <c r="AA408" s="42">
        <f t="shared" si="34"/>
        <v>46091</v>
      </c>
      <c r="AD408" s="2" t="str">
        <f>VLOOKUP($A408,MA_KH!$A:$Q,MA_KH!O$1,0)</f>
        <v>MEGA</v>
      </c>
      <c r="AE408" s="2" t="str">
        <f>VLOOKUP($A408,MA_KH!$A:$Q,MA_KH!P$1,0)</f>
        <v>CÔNG TY TNHH MM MEGA MARKET (VIỆT NAM)</v>
      </c>
      <c r="AG408" s="2" t="str">
        <f>(Table1[[#This Row],[Số hóa đơn]])&amp;IF(OR(Table1[[#This Row],[Phân loại]]="Hàng trả",Table1[[#This Row],[Phân loại]]="Giảm công nợ"),-Table1[[#This Row],[Tổng giá trị]],Table1[[#This Row],[Tổng giá trị]])</f>
        <v>0000830018740257</v>
      </c>
      <c r="AH408" s="6" t="e">
        <f>_xlfn.XLOOKUP(Table1[[#This Row],[Column1]],'Chi tiết tt Mega gửi'!P:P,'Chi tiết tt Mega gửi'!N:N)</f>
        <v>#N/A</v>
      </c>
    </row>
    <row r="409" spans="1:34" ht="25.5" customHeight="1" x14ac:dyDescent="0.2">
      <c r="A409" s="54" t="s">
        <v>16295</v>
      </c>
      <c r="B409" s="54" t="s">
        <v>198</v>
      </c>
      <c r="C409" s="55">
        <v>46051</v>
      </c>
      <c r="D409" s="54" t="s">
        <v>17207</v>
      </c>
      <c r="E409" s="55">
        <v>46053</v>
      </c>
      <c r="F409" s="54" t="s">
        <v>19137</v>
      </c>
      <c r="G409" s="54" t="s">
        <v>17208</v>
      </c>
      <c r="H409" s="56">
        <v>20128500</v>
      </c>
      <c r="I409" s="63">
        <v>0</v>
      </c>
      <c r="J409" s="56">
        <v>1610280</v>
      </c>
      <c r="K409" s="56">
        <v>21738780</v>
      </c>
      <c r="L409" s="64" t="s">
        <v>17236</v>
      </c>
      <c r="M409" s="6">
        <v>46091</v>
      </c>
      <c r="O409" s="32">
        <f>IF(Table1[[#This Row],[Phân loại]]="Tồn đầu kỳ",Table1[[#This Row],[Tổng giá trị]],0)</f>
        <v>0</v>
      </c>
      <c r="P409" s="7">
        <f>IF(Table1[[#This Row],[Số còn phải thu ĐK]]&lt;&gt;0,0,IF(Table1[[#This Row],[Phân loại]]="Bán hàng",Table1[[#This Row],[Tổng giá trị]],-Table1[[#This Row],[Tổng giá trị]]))</f>
        <v>21738780</v>
      </c>
      <c r="Q409" s="32">
        <f t="shared" si="30"/>
        <v>21738780</v>
      </c>
      <c r="R409" s="7">
        <f>Table1[[#This Row],[Số còn phải thu ĐK]]+Table1[[#This Row],[Giá Trị HD sau CK]]-Table1[[#This Row],[Số tiền đã thu]]</f>
        <v>0</v>
      </c>
      <c r="S409" s="6">
        <f>IF(Table1[[#This Row],[Ngày hóa đơn]]&lt;&gt;"",Table1[[#This Row],[Ngày hóa đơn]],IF(Table1[[#This Row],[Ngày hạch toán]]&lt;&gt;"",Table1[[#This Row],[Ngày hạch toán]],""))</f>
        <v>46053</v>
      </c>
      <c r="T409" s="7"/>
      <c r="U409" s="6">
        <f>IF(Table1[[#This Row],[Ngày tính CN]]="","",S409+T409)</f>
        <v>46053</v>
      </c>
      <c r="V409" s="32">
        <f ca="1">IF(Table1[[#This Row],[Hạn thanh toán]]="","",IF((U409-NOW())&lt;0,0,(U409-NOW())))</f>
        <v>0</v>
      </c>
      <c r="W409" s="32"/>
      <c r="X409" s="32" t="str">
        <f t="shared" ca="1" si="31"/>
        <v/>
      </c>
      <c r="Y409" s="2" t="str">
        <f t="shared" si="32"/>
        <v>Đã thanh toán</v>
      </c>
      <c r="Z409" s="42">
        <f t="shared" si="33"/>
        <v>46053</v>
      </c>
      <c r="AA409" s="42">
        <f t="shared" si="34"/>
        <v>46091</v>
      </c>
      <c r="AD409" s="2" t="str">
        <f>VLOOKUP($A409,MA_KH!$A:$Q,MA_KH!O$1,0)</f>
        <v>MEGA</v>
      </c>
      <c r="AE409" s="2" t="str">
        <f>VLOOKUP($A409,MA_KH!$A:$Q,MA_KH!P$1,0)</f>
        <v>CÔNG TY TNHH MM MEGA MARKET (VIỆT NAM)</v>
      </c>
      <c r="AG409" s="2" t="str">
        <f>(Table1[[#This Row],[Số hóa đơn]])&amp;IF(OR(Table1[[#This Row],[Phân loại]]="Hàng trả",Table1[[#This Row],[Phân loại]]="Giảm công nợ"),-Table1[[#This Row],[Tổng giá trị]],Table1[[#This Row],[Tổng giá trị]])</f>
        <v>0000830121738780</v>
      </c>
      <c r="AH409" s="6" t="e">
        <f>_xlfn.XLOOKUP(Table1[[#This Row],[Column1]],'Chi tiết tt Mega gửi'!P:P,'Chi tiết tt Mega gửi'!N:N)</f>
        <v>#N/A</v>
      </c>
    </row>
    <row r="410" spans="1:34" ht="25.5" customHeight="1" x14ac:dyDescent="0.2">
      <c r="A410" s="54" t="s">
        <v>16287</v>
      </c>
      <c r="B410" s="54" t="s">
        <v>253</v>
      </c>
      <c r="C410" s="55">
        <v>46051</v>
      </c>
      <c r="D410" s="54" t="s">
        <v>17209</v>
      </c>
      <c r="E410" s="55">
        <v>46053</v>
      </c>
      <c r="F410" s="54" t="s">
        <v>19138</v>
      </c>
      <c r="G410" s="54" t="s">
        <v>17210</v>
      </c>
      <c r="H410" s="56">
        <v>1407215</v>
      </c>
      <c r="I410" s="63">
        <v>0</v>
      </c>
      <c r="J410" s="56">
        <v>112577</v>
      </c>
      <c r="K410" s="56">
        <v>1519792</v>
      </c>
      <c r="L410" s="64" t="s">
        <v>17236</v>
      </c>
      <c r="M410" s="6">
        <v>46091</v>
      </c>
      <c r="O410" s="32">
        <f>IF(Table1[[#This Row],[Phân loại]]="Tồn đầu kỳ",Table1[[#This Row],[Tổng giá trị]],0)</f>
        <v>0</v>
      </c>
      <c r="P410" s="7">
        <f>IF(Table1[[#This Row],[Số còn phải thu ĐK]]&lt;&gt;0,0,IF(Table1[[#This Row],[Phân loại]]="Bán hàng",Table1[[#This Row],[Tổng giá trị]],-Table1[[#This Row],[Tổng giá trị]]))</f>
        <v>1519792</v>
      </c>
      <c r="Q410" s="32">
        <f t="shared" si="30"/>
        <v>1519792</v>
      </c>
      <c r="R410" s="7">
        <f>Table1[[#This Row],[Số còn phải thu ĐK]]+Table1[[#This Row],[Giá Trị HD sau CK]]-Table1[[#This Row],[Số tiền đã thu]]</f>
        <v>0</v>
      </c>
      <c r="S410" s="6">
        <f>IF(Table1[[#This Row],[Ngày hóa đơn]]&lt;&gt;"",Table1[[#This Row],[Ngày hóa đơn]],IF(Table1[[#This Row],[Ngày hạch toán]]&lt;&gt;"",Table1[[#This Row],[Ngày hạch toán]],""))</f>
        <v>46053</v>
      </c>
      <c r="T410" s="7"/>
      <c r="U410" s="6">
        <f>IF(Table1[[#This Row],[Ngày tính CN]]="","",S410+T410)</f>
        <v>46053</v>
      </c>
      <c r="V410" s="32">
        <f ca="1">IF(Table1[[#This Row],[Hạn thanh toán]]="","",IF((U410-NOW())&lt;0,0,(U410-NOW())))</f>
        <v>0</v>
      </c>
      <c r="W410" s="32"/>
      <c r="X410" s="32" t="str">
        <f t="shared" ca="1" si="31"/>
        <v/>
      </c>
      <c r="Y410" s="2" t="str">
        <f t="shared" si="32"/>
        <v>Đã thanh toán</v>
      </c>
      <c r="Z410" s="42">
        <f t="shared" si="33"/>
        <v>46053</v>
      </c>
      <c r="AA410" s="42">
        <f t="shared" si="34"/>
        <v>46091</v>
      </c>
      <c r="AD410" s="2" t="str">
        <f>VLOOKUP($A410,MA_KH!$A:$Q,MA_KH!O$1,0)</f>
        <v>MEGA</v>
      </c>
      <c r="AE410" s="2" t="str">
        <f>VLOOKUP($A410,MA_KH!$A:$Q,MA_KH!P$1,0)</f>
        <v>CÔNG TY TNHH MM MEGA MARKET (VIỆT NAM)</v>
      </c>
      <c r="AG410" s="2" t="str">
        <f>(Table1[[#This Row],[Số hóa đơn]])&amp;IF(OR(Table1[[#This Row],[Phân loại]]="Hàng trả",Table1[[#This Row],[Phân loại]]="Giảm công nợ"),-Table1[[#This Row],[Tổng giá trị]],Table1[[#This Row],[Tổng giá trị]])</f>
        <v>000083021519792</v>
      </c>
      <c r="AH410" s="6" t="e">
        <f>_xlfn.XLOOKUP(Table1[[#This Row],[Column1]],'Chi tiết tt Mega gửi'!P:P,'Chi tiết tt Mega gửi'!N:N)</f>
        <v>#N/A</v>
      </c>
    </row>
    <row r="411" spans="1:34" ht="25.5" customHeight="1" x14ac:dyDescent="0.2">
      <c r="A411" s="54" t="s">
        <v>16291</v>
      </c>
      <c r="B411" s="54" t="s">
        <v>200</v>
      </c>
      <c r="C411" s="55">
        <v>46051</v>
      </c>
      <c r="D411" s="54" t="s">
        <v>17211</v>
      </c>
      <c r="E411" s="55">
        <v>46053</v>
      </c>
      <c r="F411" s="54" t="s">
        <v>19139</v>
      </c>
      <c r="G411" s="54" t="s">
        <v>17212</v>
      </c>
      <c r="H411" s="56">
        <v>19508290</v>
      </c>
      <c r="I411" s="63">
        <v>0</v>
      </c>
      <c r="J411" s="56">
        <v>1560663</v>
      </c>
      <c r="K411" s="56">
        <v>21068953</v>
      </c>
      <c r="L411" s="64" t="s">
        <v>17236</v>
      </c>
      <c r="M411" s="6">
        <v>46091</v>
      </c>
      <c r="O411" s="32">
        <f>IF(Table1[[#This Row],[Phân loại]]="Tồn đầu kỳ",Table1[[#This Row],[Tổng giá trị]],0)</f>
        <v>0</v>
      </c>
      <c r="P411" s="7">
        <f>IF(Table1[[#This Row],[Số còn phải thu ĐK]]&lt;&gt;0,0,IF(Table1[[#This Row],[Phân loại]]="Bán hàng",Table1[[#This Row],[Tổng giá trị]],-Table1[[#This Row],[Tổng giá trị]]))</f>
        <v>21068953</v>
      </c>
      <c r="Q411" s="32">
        <f t="shared" si="30"/>
        <v>21068953</v>
      </c>
      <c r="R411" s="7">
        <f>Table1[[#This Row],[Số còn phải thu ĐK]]+Table1[[#This Row],[Giá Trị HD sau CK]]-Table1[[#This Row],[Số tiền đã thu]]</f>
        <v>0</v>
      </c>
      <c r="S411" s="6">
        <f>IF(Table1[[#This Row],[Ngày hóa đơn]]&lt;&gt;"",Table1[[#This Row],[Ngày hóa đơn]],IF(Table1[[#This Row],[Ngày hạch toán]]&lt;&gt;"",Table1[[#This Row],[Ngày hạch toán]],""))</f>
        <v>46053</v>
      </c>
      <c r="T411" s="7"/>
      <c r="U411" s="6">
        <f>IF(Table1[[#This Row],[Ngày tính CN]]="","",S411+T411)</f>
        <v>46053</v>
      </c>
      <c r="V411" s="32">
        <f ca="1">IF(Table1[[#This Row],[Hạn thanh toán]]="","",IF((U411-NOW())&lt;0,0,(U411-NOW())))</f>
        <v>0</v>
      </c>
      <c r="W411" s="32"/>
      <c r="X411" s="32" t="str">
        <f t="shared" ca="1" si="31"/>
        <v/>
      </c>
      <c r="Y411" s="2" t="str">
        <f t="shared" si="32"/>
        <v>Đã thanh toán</v>
      </c>
      <c r="Z411" s="42">
        <f t="shared" si="33"/>
        <v>46053</v>
      </c>
      <c r="AA411" s="42">
        <f t="shared" si="34"/>
        <v>46091</v>
      </c>
      <c r="AD411" s="2" t="str">
        <f>VLOOKUP($A411,MA_KH!$A:$Q,MA_KH!O$1,0)</f>
        <v>MEGA</v>
      </c>
      <c r="AE411" s="2" t="str">
        <f>VLOOKUP($A411,MA_KH!$A:$Q,MA_KH!P$1,0)</f>
        <v>CÔNG TY TNHH MM MEGA MARKET (VIỆT NAM)</v>
      </c>
      <c r="AG411" s="2" t="str">
        <f>(Table1[[#This Row],[Số hóa đơn]])&amp;IF(OR(Table1[[#This Row],[Phân loại]]="Hàng trả",Table1[[#This Row],[Phân loại]]="Giảm công nợ"),-Table1[[#This Row],[Tổng giá trị]],Table1[[#This Row],[Tổng giá trị]])</f>
        <v>0000830321068953</v>
      </c>
      <c r="AH411" s="6" t="e">
        <f>_xlfn.XLOOKUP(Table1[[#This Row],[Column1]],'Chi tiết tt Mega gửi'!P:P,'Chi tiết tt Mega gửi'!N:N)</f>
        <v>#N/A</v>
      </c>
    </row>
    <row r="412" spans="1:34" ht="25.5" customHeight="1" x14ac:dyDescent="0.2">
      <c r="A412" s="54" t="s">
        <v>16307</v>
      </c>
      <c r="B412" s="54" t="s">
        <v>202</v>
      </c>
      <c r="C412" s="55">
        <v>46051</v>
      </c>
      <c r="D412" s="54" t="s">
        <v>17213</v>
      </c>
      <c r="E412" s="55">
        <v>46053</v>
      </c>
      <c r="F412" s="54" t="s">
        <v>19140</v>
      </c>
      <c r="G412" s="54" t="s">
        <v>17214</v>
      </c>
      <c r="H412" s="56">
        <v>7220870</v>
      </c>
      <c r="I412" s="63">
        <v>0</v>
      </c>
      <c r="J412" s="56">
        <v>577670</v>
      </c>
      <c r="K412" s="56">
        <v>7798540</v>
      </c>
      <c r="L412" s="64" t="s">
        <v>17236</v>
      </c>
      <c r="M412" s="6">
        <v>46091</v>
      </c>
      <c r="O412" s="32">
        <f>IF(Table1[[#This Row],[Phân loại]]="Tồn đầu kỳ",Table1[[#This Row],[Tổng giá trị]],0)</f>
        <v>0</v>
      </c>
      <c r="P412" s="7">
        <f>IF(Table1[[#This Row],[Số còn phải thu ĐK]]&lt;&gt;0,0,IF(Table1[[#This Row],[Phân loại]]="Bán hàng",Table1[[#This Row],[Tổng giá trị]],-Table1[[#This Row],[Tổng giá trị]]))</f>
        <v>7798540</v>
      </c>
      <c r="Q412" s="32">
        <f t="shared" si="30"/>
        <v>7798540</v>
      </c>
      <c r="R412" s="7">
        <f>Table1[[#This Row],[Số còn phải thu ĐK]]+Table1[[#This Row],[Giá Trị HD sau CK]]-Table1[[#This Row],[Số tiền đã thu]]</f>
        <v>0</v>
      </c>
      <c r="S412" s="6">
        <f>IF(Table1[[#This Row],[Ngày hóa đơn]]&lt;&gt;"",Table1[[#This Row],[Ngày hóa đơn]],IF(Table1[[#This Row],[Ngày hạch toán]]&lt;&gt;"",Table1[[#This Row],[Ngày hạch toán]],""))</f>
        <v>46053</v>
      </c>
      <c r="T412" s="7"/>
      <c r="U412" s="6">
        <f>IF(Table1[[#This Row],[Ngày tính CN]]="","",S412+T412)</f>
        <v>46053</v>
      </c>
      <c r="V412" s="32">
        <f ca="1">IF(Table1[[#This Row],[Hạn thanh toán]]="","",IF((U412-NOW())&lt;0,0,(U412-NOW())))</f>
        <v>0</v>
      </c>
      <c r="W412" s="32"/>
      <c r="X412" s="32" t="str">
        <f t="shared" ca="1" si="31"/>
        <v/>
      </c>
      <c r="Y412" s="2" t="str">
        <f t="shared" si="32"/>
        <v>Đã thanh toán</v>
      </c>
      <c r="Z412" s="42">
        <f t="shared" si="33"/>
        <v>46053</v>
      </c>
      <c r="AA412" s="42">
        <f t="shared" si="34"/>
        <v>46091</v>
      </c>
      <c r="AD412" s="2" t="str">
        <f>VLOOKUP($A412,MA_KH!$A:$Q,MA_KH!O$1,0)</f>
        <v>MEGA</v>
      </c>
      <c r="AE412" s="2" t="str">
        <f>VLOOKUP($A412,MA_KH!$A:$Q,MA_KH!P$1,0)</f>
        <v>CÔNG TY TNHH MM MEGA MARKET (VIỆT NAM)</v>
      </c>
      <c r="AG412" s="2" t="str">
        <f>(Table1[[#This Row],[Số hóa đơn]])&amp;IF(OR(Table1[[#This Row],[Phân loại]]="Hàng trả",Table1[[#This Row],[Phân loại]]="Giảm công nợ"),-Table1[[#This Row],[Tổng giá trị]],Table1[[#This Row],[Tổng giá trị]])</f>
        <v>000083047798540</v>
      </c>
      <c r="AH412" s="6" t="e">
        <f>_xlfn.XLOOKUP(Table1[[#This Row],[Column1]],'Chi tiết tt Mega gửi'!P:P,'Chi tiết tt Mega gửi'!N:N)</f>
        <v>#N/A</v>
      </c>
    </row>
    <row r="413" spans="1:34" ht="25.5" customHeight="1" x14ac:dyDescent="0.2">
      <c r="A413" s="54" t="s">
        <v>16307</v>
      </c>
      <c r="B413" s="54" t="s">
        <v>202</v>
      </c>
      <c r="C413" s="55">
        <v>46051</v>
      </c>
      <c r="D413" s="54" t="s">
        <v>17215</v>
      </c>
      <c r="E413" s="55">
        <v>46053</v>
      </c>
      <c r="F413" s="54" t="s">
        <v>19141</v>
      </c>
      <c r="G413" s="54" t="s">
        <v>17216</v>
      </c>
      <c r="H413" s="56">
        <v>4695970</v>
      </c>
      <c r="I413" s="63">
        <v>0</v>
      </c>
      <c r="J413" s="56">
        <v>375678</v>
      </c>
      <c r="K413" s="56">
        <v>5071648</v>
      </c>
      <c r="L413" s="64" t="s">
        <v>17236</v>
      </c>
      <c r="M413" s="6">
        <v>46091</v>
      </c>
      <c r="O413" s="32">
        <f>IF(Table1[[#This Row],[Phân loại]]="Tồn đầu kỳ",Table1[[#This Row],[Tổng giá trị]],0)</f>
        <v>0</v>
      </c>
      <c r="P413" s="7">
        <f>IF(Table1[[#This Row],[Số còn phải thu ĐK]]&lt;&gt;0,0,IF(Table1[[#This Row],[Phân loại]]="Bán hàng",Table1[[#This Row],[Tổng giá trị]],-Table1[[#This Row],[Tổng giá trị]]))</f>
        <v>5071648</v>
      </c>
      <c r="Q413" s="32">
        <f t="shared" si="30"/>
        <v>5071648</v>
      </c>
      <c r="R413" s="7">
        <f>Table1[[#This Row],[Số còn phải thu ĐK]]+Table1[[#This Row],[Giá Trị HD sau CK]]-Table1[[#This Row],[Số tiền đã thu]]</f>
        <v>0</v>
      </c>
      <c r="S413" s="6">
        <f>IF(Table1[[#This Row],[Ngày hóa đơn]]&lt;&gt;"",Table1[[#This Row],[Ngày hóa đơn]],IF(Table1[[#This Row],[Ngày hạch toán]]&lt;&gt;"",Table1[[#This Row],[Ngày hạch toán]],""))</f>
        <v>46053</v>
      </c>
      <c r="T413" s="7"/>
      <c r="U413" s="6">
        <f>IF(Table1[[#This Row],[Ngày tính CN]]="","",S413+T413)</f>
        <v>46053</v>
      </c>
      <c r="V413" s="32">
        <f ca="1">IF(Table1[[#This Row],[Hạn thanh toán]]="","",IF((U413-NOW())&lt;0,0,(U413-NOW())))</f>
        <v>0</v>
      </c>
      <c r="W413" s="32"/>
      <c r="X413" s="32" t="str">
        <f t="shared" ca="1" si="31"/>
        <v/>
      </c>
      <c r="Y413" s="2" t="str">
        <f t="shared" si="32"/>
        <v>Đã thanh toán</v>
      </c>
      <c r="Z413" s="42">
        <f t="shared" si="33"/>
        <v>46053</v>
      </c>
      <c r="AA413" s="42">
        <f t="shared" si="34"/>
        <v>46091</v>
      </c>
      <c r="AD413" s="2" t="str">
        <f>VLOOKUP($A413,MA_KH!$A:$Q,MA_KH!O$1,0)</f>
        <v>MEGA</v>
      </c>
      <c r="AE413" s="2" t="str">
        <f>VLOOKUP($A413,MA_KH!$A:$Q,MA_KH!P$1,0)</f>
        <v>CÔNG TY TNHH MM MEGA MARKET (VIỆT NAM)</v>
      </c>
      <c r="AG413" s="2" t="str">
        <f>(Table1[[#This Row],[Số hóa đơn]])&amp;IF(OR(Table1[[#This Row],[Phân loại]]="Hàng trả",Table1[[#This Row],[Phân loại]]="Giảm công nợ"),-Table1[[#This Row],[Tổng giá trị]],Table1[[#This Row],[Tổng giá trị]])</f>
        <v>000083055071648</v>
      </c>
      <c r="AH413" s="6" t="e">
        <f>_xlfn.XLOOKUP(Table1[[#This Row],[Column1]],'Chi tiết tt Mega gửi'!P:P,'Chi tiết tt Mega gửi'!N:N)</f>
        <v>#N/A</v>
      </c>
    </row>
    <row r="414" spans="1:34" ht="25.5" customHeight="1" x14ac:dyDescent="0.2">
      <c r="A414" s="54" t="s">
        <v>16303</v>
      </c>
      <c r="B414" s="54" t="s">
        <v>102</v>
      </c>
      <c r="C414" s="55">
        <v>46051</v>
      </c>
      <c r="D414" s="54" t="s">
        <v>17217</v>
      </c>
      <c r="E414" s="55">
        <v>46053</v>
      </c>
      <c r="F414" s="54" t="s">
        <v>19142</v>
      </c>
      <c r="G414" s="54" t="s">
        <v>17218</v>
      </c>
      <c r="H414" s="56">
        <v>964440</v>
      </c>
      <c r="I414" s="63">
        <v>0</v>
      </c>
      <c r="J414" s="56">
        <v>77155</v>
      </c>
      <c r="K414" s="56">
        <v>1041595</v>
      </c>
      <c r="L414" s="64" t="s">
        <v>17236</v>
      </c>
      <c r="M414" s="6">
        <v>46091</v>
      </c>
      <c r="O414" s="32">
        <f>IF(Table1[[#This Row],[Phân loại]]="Tồn đầu kỳ",Table1[[#This Row],[Tổng giá trị]],0)</f>
        <v>0</v>
      </c>
      <c r="P414" s="7">
        <f>IF(Table1[[#This Row],[Số còn phải thu ĐK]]&lt;&gt;0,0,IF(Table1[[#This Row],[Phân loại]]="Bán hàng",Table1[[#This Row],[Tổng giá trị]],-Table1[[#This Row],[Tổng giá trị]]))</f>
        <v>1041595</v>
      </c>
      <c r="Q414" s="32">
        <f t="shared" si="30"/>
        <v>1041595</v>
      </c>
      <c r="R414" s="7">
        <f>Table1[[#This Row],[Số còn phải thu ĐK]]+Table1[[#This Row],[Giá Trị HD sau CK]]-Table1[[#This Row],[Số tiền đã thu]]</f>
        <v>0</v>
      </c>
      <c r="S414" s="6">
        <f>IF(Table1[[#This Row],[Ngày hóa đơn]]&lt;&gt;"",Table1[[#This Row],[Ngày hóa đơn]],IF(Table1[[#This Row],[Ngày hạch toán]]&lt;&gt;"",Table1[[#This Row],[Ngày hạch toán]],""))</f>
        <v>46053</v>
      </c>
      <c r="T414" s="7"/>
      <c r="U414" s="6">
        <f>IF(Table1[[#This Row],[Ngày tính CN]]="","",S414+T414)</f>
        <v>46053</v>
      </c>
      <c r="V414" s="32">
        <f ca="1">IF(Table1[[#This Row],[Hạn thanh toán]]="","",IF((U414-NOW())&lt;0,0,(U414-NOW())))</f>
        <v>0</v>
      </c>
      <c r="W414" s="32"/>
      <c r="X414" s="32" t="str">
        <f t="shared" ca="1" si="31"/>
        <v/>
      </c>
      <c r="Y414" s="2" t="str">
        <f t="shared" si="32"/>
        <v>Đã thanh toán</v>
      </c>
      <c r="Z414" s="42">
        <f t="shared" si="33"/>
        <v>46053</v>
      </c>
      <c r="AA414" s="42">
        <f t="shared" si="34"/>
        <v>46091</v>
      </c>
      <c r="AD414" s="2" t="str">
        <f>VLOOKUP($A414,MA_KH!$A:$Q,MA_KH!O$1,0)</f>
        <v>MEGA</v>
      </c>
      <c r="AE414" s="2" t="str">
        <f>VLOOKUP($A414,MA_KH!$A:$Q,MA_KH!P$1,0)</f>
        <v>CÔNG TY TNHH MM MEGA MARKET (VIỆT NAM)</v>
      </c>
      <c r="AG414" s="2" t="str">
        <f>(Table1[[#This Row],[Số hóa đơn]])&amp;IF(OR(Table1[[#This Row],[Phân loại]]="Hàng trả",Table1[[#This Row],[Phân loại]]="Giảm công nợ"),-Table1[[#This Row],[Tổng giá trị]],Table1[[#This Row],[Tổng giá trị]])</f>
        <v>000082861041595</v>
      </c>
      <c r="AH414" s="6" t="e">
        <f>_xlfn.XLOOKUP(Table1[[#This Row],[Column1]],'Chi tiết tt Mega gửi'!P:P,'Chi tiết tt Mega gửi'!N:N)</f>
        <v>#N/A</v>
      </c>
    </row>
    <row r="415" spans="1:34" ht="25.5" customHeight="1" x14ac:dyDescent="0.2">
      <c r="A415" s="54" t="s">
        <v>16303</v>
      </c>
      <c r="B415" s="54" t="s">
        <v>102</v>
      </c>
      <c r="C415" s="55">
        <v>46051</v>
      </c>
      <c r="D415" s="54" t="s">
        <v>17219</v>
      </c>
      <c r="E415" s="55">
        <v>46053</v>
      </c>
      <c r="F415" s="54" t="s">
        <v>19143</v>
      </c>
      <c r="G415" s="54" t="s">
        <v>17220</v>
      </c>
      <c r="H415" s="56">
        <v>10724089</v>
      </c>
      <c r="I415" s="63">
        <v>0</v>
      </c>
      <c r="J415" s="56">
        <v>857927</v>
      </c>
      <c r="K415" s="56">
        <v>11582016</v>
      </c>
      <c r="L415" s="64" t="s">
        <v>17236</v>
      </c>
      <c r="M415" s="6">
        <v>46091</v>
      </c>
      <c r="O415" s="32">
        <f>IF(Table1[[#This Row],[Phân loại]]="Tồn đầu kỳ",Table1[[#This Row],[Tổng giá trị]],0)</f>
        <v>0</v>
      </c>
      <c r="P415" s="7">
        <f>IF(Table1[[#This Row],[Số còn phải thu ĐK]]&lt;&gt;0,0,IF(Table1[[#This Row],[Phân loại]]="Bán hàng",Table1[[#This Row],[Tổng giá trị]],-Table1[[#This Row],[Tổng giá trị]]))</f>
        <v>11582016</v>
      </c>
      <c r="Q415" s="32">
        <f t="shared" si="30"/>
        <v>11582016</v>
      </c>
      <c r="R415" s="7">
        <f>Table1[[#This Row],[Số còn phải thu ĐK]]+Table1[[#This Row],[Giá Trị HD sau CK]]-Table1[[#This Row],[Số tiền đã thu]]</f>
        <v>0</v>
      </c>
      <c r="S415" s="6">
        <f>IF(Table1[[#This Row],[Ngày hóa đơn]]&lt;&gt;"",Table1[[#This Row],[Ngày hóa đơn]],IF(Table1[[#This Row],[Ngày hạch toán]]&lt;&gt;"",Table1[[#This Row],[Ngày hạch toán]],""))</f>
        <v>46053</v>
      </c>
      <c r="T415" s="7"/>
      <c r="U415" s="6">
        <f>IF(Table1[[#This Row],[Ngày tính CN]]="","",S415+T415)</f>
        <v>46053</v>
      </c>
      <c r="V415" s="32">
        <f ca="1">IF(Table1[[#This Row],[Hạn thanh toán]]="","",IF((U415-NOW())&lt;0,0,(U415-NOW())))</f>
        <v>0</v>
      </c>
      <c r="W415" s="32"/>
      <c r="X415" s="32" t="str">
        <f t="shared" ca="1" si="31"/>
        <v/>
      </c>
      <c r="Y415" s="2" t="str">
        <f t="shared" si="32"/>
        <v>Đã thanh toán</v>
      </c>
      <c r="Z415" s="42">
        <f t="shared" si="33"/>
        <v>46053</v>
      </c>
      <c r="AA415" s="42">
        <f t="shared" si="34"/>
        <v>46091</v>
      </c>
      <c r="AD415" s="2" t="str">
        <f>VLOOKUP($A415,MA_KH!$A:$Q,MA_KH!O$1,0)</f>
        <v>MEGA</v>
      </c>
      <c r="AE415" s="2" t="str">
        <f>VLOOKUP($A415,MA_KH!$A:$Q,MA_KH!P$1,0)</f>
        <v>CÔNG TY TNHH MM MEGA MARKET (VIỆT NAM)</v>
      </c>
      <c r="AG415" s="2" t="str">
        <f>(Table1[[#This Row],[Số hóa đơn]])&amp;IF(OR(Table1[[#This Row],[Phân loại]]="Hàng trả",Table1[[#This Row],[Phân loại]]="Giảm công nợ"),-Table1[[#This Row],[Tổng giá trị]],Table1[[#This Row],[Tổng giá trị]])</f>
        <v>0000829111582016</v>
      </c>
      <c r="AH415" s="6" t="e">
        <f>_xlfn.XLOOKUP(Table1[[#This Row],[Column1]],'Chi tiết tt Mega gửi'!P:P,'Chi tiết tt Mega gửi'!N:N)</f>
        <v>#N/A</v>
      </c>
    </row>
    <row r="416" spans="1:34" ht="25.5" customHeight="1" x14ac:dyDescent="0.2">
      <c r="A416" s="54" t="s">
        <v>16299</v>
      </c>
      <c r="B416" s="54" t="s">
        <v>190</v>
      </c>
      <c r="C416" s="55">
        <v>46051</v>
      </c>
      <c r="D416" s="54" t="s">
        <v>17221</v>
      </c>
      <c r="E416" s="55">
        <v>46051</v>
      </c>
      <c r="F416" s="54" t="s">
        <v>19144</v>
      </c>
      <c r="G416" s="54" t="s">
        <v>17222</v>
      </c>
      <c r="H416" s="56">
        <v>1196644</v>
      </c>
      <c r="I416" s="63">
        <v>0</v>
      </c>
      <c r="J416" s="56">
        <v>95731</v>
      </c>
      <c r="K416" s="56">
        <v>1292375</v>
      </c>
      <c r="L416" s="64" t="s">
        <v>17238</v>
      </c>
      <c r="M416" s="6">
        <v>46063</v>
      </c>
      <c r="O416" s="32">
        <f>IF(Table1[[#This Row],[Phân loại]]="Tồn đầu kỳ",Table1[[#This Row],[Tổng giá trị]],0)</f>
        <v>0</v>
      </c>
      <c r="P416" s="7">
        <f>IF(Table1[[#This Row],[Số còn phải thu ĐK]]&lt;&gt;0,0,IF(Table1[[#This Row],[Phân loại]]="Bán hàng",Table1[[#This Row],[Tổng giá trị]],-Table1[[#This Row],[Tổng giá trị]]))</f>
        <v>-1292375</v>
      </c>
      <c r="Q416" s="32">
        <f t="shared" si="30"/>
        <v>-1292375</v>
      </c>
      <c r="R416" s="7">
        <f>Table1[[#This Row],[Số còn phải thu ĐK]]+Table1[[#This Row],[Giá Trị HD sau CK]]-Table1[[#This Row],[Số tiền đã thu]]</f>
        <v>0</v>
      </c>
      <c r="S416" s="6">
        <f>IF(Table1[[#This Row],[Ngày hóa đơn]]&lt;&gt;"",Table1[[#This Row],[Ngày hóa đơn]],IF(Table1[[#This Row],[Ngày hạch toán]]&lt;&gt;"",Table1[[#This Row],[Ngày hạch toán]],""))</f>
        <v>46051</v>
      </c>
      <c r="T416" s="7"/>
      <c r="U416" s="6">
        <f>IF(Table1[[#This Row],[Ngày tính CN]]="","",S416+T416)</f>
        <v>46051</v>
      </c>
      <c r="V416" s="32">
        <f ca="1">IF(Table1[[#This Row],[Hạn thanh toán]]="","",IF((U416-NOW())&lt;0,0,(U416-NOW())))</f>
        <v>0</v>
      </c>
      <c r="W416" s="32"/>
      <c r="X416" s="32" t="str">
        <f t="shared" ca="1" si="31"/>
        <v/>
      </c>
      <c r="Y416" s="2" t="str">
        <f t="shared" si="32"/>
        <v>Đã thanh toán</v>
      </c>
      <c r="Z416" s="42">
        <f t="shared" si="33"/>
        <v>46051</v>
      </c>
      <c r="AA416" s="42">
        <f t="shared" si="34"/>
        <v>46063</v>
      </c>
      <c r="AD416" s="2" t="str">
        <f>VLOOKUP($A416,MA_KH!$A:$Q,MA_KH!O$1,0)</f>
        <v>MEGA</v>
      </c>
      <c r="AE416" s="2" t="str">
        <f>VLOOKUP($A416,MA_KH!$A:$Q,MA_KH!P$1,0)</f>
        <v>CÔNG TY TNHH MM MEGA MARKET (VIỆT NAM)</v>
      </c>
      <c r="AG416" s="2" t="str">
        <f>(Table1[[#This Row],[Số hóa đơn]])&amp;IF(OR(Table1[[#This Row],[Phân loại]]="Hàng trả",Table1[[#This Row],[Phân loại]]="Giảm công nợ"),-Table1[[#This Row],[Tổng giá trị]],Table1[[#This Row],[Tổng giá trị]])</f>
        <v>00000012-1292375</v>
      </c>
      <c r="AH416" s="6" t="e">
        <f>_xlfn.XLOOKUP(Table1[[#This Row],[Column1]],'Chi tiết tt Mega gửi'!P:P,'Chi tiết tt Mega gửi'!N:N)</f>
        <v>#N/A</v>
      </c>
    </row>
    <row r="417" spans="1:34" ht="25.5" customHeight="1" x14ac:dyDescent="0.2">
      <c r="A417" s="54" t="s">
        <v>16299</v>
      </c>
      <c r="B417" s="54" t="s">
        <v>190</v>
      </c>
      <c r="C417" s="55">
        <v>46051</v>
      </c>
      <c r="D417" s="54" t="s">
        <v>17223</v>
      </c>
      <c r="E417" s="55">
        <v>46051</v>
      </c>
      <c r="F417" s="54" t="s">
        <v>19145</v>
      </c>
      <c r="G417" s="54" t="s">
        <v>17224</v>
      </c>
      <c r="H417" s="56">
        <v>1457175</v>
      </c>
      <c r="I417" s="63">
        <v>0</v>
      </c>
      <c r="J417" s="56">
        <v>116574</v>
      </c>
      <c r="K417" s="56">
        <v>1573749</v>
      </c>
      <c r="L417" s="64" t="s">
        <v>17238</v>
      </c>
      <c r="M417" s="6">
        <v>46063</v>
      </c>
      <c r="O417" s="32">
        <f>IF(Table1[[#This Row],[Phân loại]]="Tồn đầu kỳ",Table1[[#This Row],[Tổng giá trị]],0)</f>
        <v>0</v>
      </c>
      <c r="P417" s="7">
        <f>IF(Table1[[#This Row],[Số còn phải thu ĐK]]&lt;&gt;0,0,IF(Table1[[#This Row],[Phân loại]]="Bán hàng",Table1[[#This Row],[Tổng giá trị]],-Table1[[#This Row],[Tổng giá trị]]))</f>
        <v>-1573749</v>
      </c>
      <c r="Q417" s="32">
        <f t="shared" si="30"/>
        <v>-1573749</v>
      </c>
      <c r="R417" s="7">
        <f>Table1[[#This Row],[Số còn phải thu ĐK]]+Table1[[#This Row],[Giá Trị HD sau CK]]-Table1[[#This Row],[Số tiền đã thu]]</f>
        <v>0</v>
      </c>
      <c r="S417" s="6">
        <f>IF(Table1[[#This Row],[Ngày hóa đơn]]&lt;&gt;"",Table1[[#This Row],[Ngày hóa đơn]],IF(Table1[[#This Row],[Ngày hạch toán]]&lt;&gt;"",Table1[[#This Row],[Ngày hạch toán]],""))</f>
        <v>46051</v>
      </c>
      <c r="T417" s="7"/>
      <c r="U417" s="6">
        <f>IF(Table1[[#This Row],[Ngày tính CN]]="","",S417+T417)</f>
        <v>46051</v>
      </c>
      <c r="V417" s="32">
        <f ca="1">IF(Table1[[#This Row],[Hạn thanh toán]]="","",IF((U417-NOW())&lt;0,0,(U417-NOW())))</f>
        <v>0</v>
      </c>
      <c r="W417" s="32"/>
      <c r="X417" s="32" t="str">
        <f t="shared" ca="1" si="31"/>
        <v/>
      </c>
      <c r="Y417" s="2" t="str">
        <f t="shared" si="32"/>
        <v>Đã thanh toán</v>
      </c>
      <c r="Z417" s="42">
        <f t="shared" si="33"/>
        <v>46051</v>
      </c>
      <c r="AA417" s="42">
        <f t="shared" si="34"/>
        <v>46063</v>
      </c>
      <c r="AD417" s="2" t="str">
        <f>VLOOKUP($A417,MA_KH!$A:$Q,MA_KH!O$1,0)</f>
        <v>MEGA</v>
      </c>
      <c r="AE417" s="2" t="str">
        <f>VLOOKUP($A417,MA_KH!$A:$Q,MA_KH!P$1,0)</f>
        <v>CÔNG TY TNHH MM MEGA MARKET (VIỆT NAM)</v>
      </c>
      <c r="AG417" s="2" t="str">
        <f>(Table1[[#This Row],[Số hóa đơn]])&amp;IF(OR(Table1[[#This Row],[Phân loại]]="Hàng trả",Table1[[#This Row],[Phân loại]]="Giảm công nợ"),-Table1[[#This Row],[Tổng giá trị]],Table1[[#This Row],[Tổng giá trị]])</f>
        <v>00000081-1573749</v>
      </c>
      <c r="AH417" s="6" t="e">
        <f>_xlfn.XLOOKUP(Table1[[#This Row],[Column1]],'Chi tiết tt Mega gửi'!P:P,'Chi tiết tt Mega gửi'!N:N)</f>
        <v>#N/A</v>
      </c>
    </row>
    <row r="418" spans="1:34" ht="25.5" customHeight="1" x14ac:dyDescent="0.2">
      <c r="A418" s="54" t="s">
        <v>16300</v>
      </c>
      <c r="B418" s="54" t="s">
        <v>7238</v>
      </c>
      <c r="C418" s="55">
        <v>46052</v>
      </c>
      <c r="D418" s="54" t="s">
        <v>17225</v>
      </c>
      <c r="E418" s="55">
        <v>46053</v>
      </c>
      <c r="F418" s="54" t="s">
        <v>19146</v>
      </c>
      <c r="G418" s="54" t="s">
        <v>17226</v>
      </c>
      <c r="H418" s="56">
        <v>27838630</v>
      </c>
      <c r="I418" s="63">
        <v>0</v>
      </c>
      <c r="J418" s="56">
        <v>2227090</v>
      </c>
      <c r="K418" s="56">
        <v>30065720</v>
      </c>
      <c r="L418" s="64" t="s">
        <v>17236</v>
      </c>
      <c r="M418" s="6">
        <v>46091</v>
      </c>
      <c r="O418" s="32">
        <f>IF(Table1[[#This Row],[Phân loại]]="Tồn đầu kỳ",Table1[[#This Row],[Tổng giá trị]],0)</f>
        <v>0</v>
      </c>
      <c r="P418" s="7">
        <f>IF(Table1[[#This Row],[Số còn phải thu ĐK]]&lt;&gt;0,0,IF(Table1[[#This Row],[Phân loại]]="Bán hàng",Table1[[#This Row],[Tổng giá trị]],-Table1[[#This Row],[Tổng giá trị]]))</f>
        <v>30065720</v>
      </c>
      <c r="Q418" s="32">
        <f t="shared" si="30"/>
        <v>30065720</v>
      </c>
      <c r="R418" s="7">
        <f>Table1[[#This Row],[Số còn phải thu ĐK]]+Table1[[#This Row],[Giá Trị HD sau CK]]-Table1[[#This Row],[Số tiền đã thu]]</f>
        <v>0</v>
      </c>
      <c r="S418" s="6">
        <f>IF(Table1[[#This Row],[Ngày hóa đơn]]&lt;&gt;"",Table1[[#This Row],[Ngày hóa đơn]],IF(Table1[[#This Row],[Ngày hạch toán]]&lt;&gt;"",Table1[[#This Row],[Ngày hạch toán]],""))</f>
        <v>46053</v>
      </c>
      <c r="T418" s="7"/>
      <c r="U418" s="6">
        <f>IF(Table1[[#This Row],[Ngày tính CN]]="","",S418+T418)</f>
        <v>46053</v>
      </c>
      <c r="V418" s="32">
        <f ca="1">IF(Table1[[#This Row],[Hạn thanh toán]]="","",IF((U418-NOW())&lt;0,0,(U418-NOW())))</f>
        <v>0</v>
      </c>
      <c r="W418" s="32"/>
      <c r="X418" s="32" t="str">
        <f t="shared" ca="1" si="31"/>
        <v/>
      </c>
      <c r="Y418" s="2" t="str">
        <f t="shared" si="32"/>
        <v>Đã thanh toán</v>
      </c>
      <c r="Z418" s="42">
        <f t="shared" si="33"/>
        <v>46053</v>
      </c>
      <c r="AA418" s="42">
        <f t="shared" si="34"/>
        <v>46091</v>
      </c>
      <c r="AD418" s="2" t="str">
        <f>VLOOKUP($A418,MA_KH!$A:$Q,MA_KH!O$1,0)</f>
        <v>MEGA</v>
      </c>
      <c r="AE418" s="2" t="str">
        <f>VLOOKUP($A418,MA_KH!$A:$Q,MA_KH!P$1,0)</f>
        <v>CÔNG TY TNHH MM MEGA MARKET (VIỆT NAM)</v>
      </c>
      <c r="AG418" s="2" t="str">
        <f>(Table1[[#This Row],[Số hóa đơn]])&amp;IF(OR(Table1[[#This Row],[Phân loại]]="Hàng trả",Table1[[#This Row],[Phân loại]]="Giảm công nợ"),-Table1[[#This Row],[Tổng giá trị]],Table1[[#This Row],[Tổng giá trị]])</f>
        <v>0000829530065720</v>
      </c>
      <c r="AH418" s="6" t="e">
        <f>_xlfn.XLOOKUP(Table1[[#This Row],[Column1]],'Chi tiết tt Mega gửi'!P:P,'Chi tiết tt Mega gửi'!N:N)</f>
        <v>#N/A</v>
      </c>
    </row>
    <row r="419" spans="1:34" ht="25.5" customHeight="1" x14ac:dyDescent="0.2">
      <c r="A419" s="54" t="s">
        <v>16296</v>
      </c>
      <c r="B419" s="54" t="s">
        <v>7244</v>
      </c>
      <c r="C419" s="55">
        <v>46052</v>
      </c>
      <c r="D419" s="54" t="s">
        <v>17227</v>
      </c>
      <c r="E419" s="55">
        <v>46053</v>
      </c>
      <c r="F419" s="54" t="s">
        <v>19147</v>
      </c>
      <c r="G419" s="54" t="s">
        <v>17228</v>
      </c>
      <c r="H419" s="56">
        <v>28485311</v>
      </c>
      <c r="I419" s="63">
        <v>0</v>
      </c>
      <c r="J419" s="56">
        <v>2278825</v>
      </c>
      <c r="K419" s="56">
        <v>30764136</v>
      </c>
      <c r="L419" s="64" t="s">
        <v>17236</v>
      </c>
      <c r="M419" s="6">
        <v>46091</v>
      </c>
      <c r="O419" s="32">
        <f>IF(Table1[[#This Row],[Phân loại]]="Tồn đầu kỳ",Table1[[#This Row],[Tổng giá trị]],0)</f>
        <v>0</v>
      </c>
      <c r="P419" s="7">
        <f>IF(Table1[[#This Row],[Số còn phải thu ĐK]]&lt;&gt;0,0,IF(Table1[[#This Row],[Phân loại]]="Bán hàng",Table1[[#This Row],[Tổng giá trị]],-Table1[[#This Row],[Tổng giá trị]]))</f>
        <v>30764136</v>
      </c>
      <c r="Q419" s="32">
        <f t="shared" si="30"/>
        <v>30764136</v>
      </c>
      <c r="R419" s="7">
        <f>Table1[[#This Row],[Số còn phải thu ĐK]]+Table1[[#This Row],[Giá Trị HD sau CK]]-Table1[[#This Row],[Số tiền đã thu]]</f>
        <v>0</v>
      </c>
      <c r="S419" s="6">
        <f>IF(Table1[[#This Row],[Ngày hóa đơn]]&lt;&gt;"",Table1[[#This Row],[Ngày hóa đơn]],IF(Table1[[#This Row],[Ngày hạch toán]]&lt;&gt;"",Table1[[#This Row],[Ngày hạch toán]],""))</f>
        <v>46053</v>
      </c>
      <c r="T419" s="7"/>
      <c r="U419" s="6">
        <f>IF(Table1[[#This Row],[Ngày tính CN]]="","",S419+T419)</f>
        <v>46053</v>
      </c>
      <c r="V419" s="32">
        <f ca="1">IF(Table1[[#This Row],[Hạn thanh toán]]="","",IF((U419-NOW())&lt;0,0,(U419-NOW())))</f>
        <v>0</v>
      </c>
      <c r="W419" s="32"/>
      <c r="X419" s="32" t="str">
        <f t="shared" ca="1" si="31"/>
        <v/>
      </c>
      <c r="Y419" s="2" t="str">
        <f t="shared" si="32"/>
        <v>Đã thanh toán</v>
      </c>
      <c r="Z419" s="42">
        <f t="shared" si="33"/>
        <v>46053</v>
      </c>
      <c r="AA419" s="42">
        <f t="shared" si="34"/>
        <v>46091</v>
      </c>
      <c r="AD419" s="2" t="str">
        <f>VLOOKUP($A419,MA_KH!$A:$Q,MA_KH!O$1,0)</f>
        <v>MEGA</v>
      </c>
      <c r="AE419" s="2" t="str">
        <f>VLOOKUP($A419,MA_KH!$A:$Q,MA_KH!P$1,0)</f>
        <v>CÔNG TY TNHH MM MEGA MARKET (VIỆT NAM)</v>
      </c>
      <c r="AG419" s="2" t="str">
        <f>(Table1[[#This Row],[Số hóa đơn]])&amp;IF(OR(Table1[[#This Row],[Phân loại]]="Hàng trả",Table1[[#This Row],[Phân loại]]="Giảm công nợ"),-Table1[[#This Row],[Tổng giá trị]],Table1[[#This Row],[Tổng giá trị]])</f>
        <v>0000829630764136</v>
      </c>
      <c r="AH419" s="6" t="e">
        <f>_xlfn.XLOOKUP(Table1[[#This Row],[Column1]],'Chi tiết tt Mega gửi'!P:P,'Chi tiết tt Mega gửi'!N:N)</f>
        <v>#N/A</v>
      </c>
    </row>
    <row r="420" spans="1:34" ht="25.5" customHeight="1" x14ac:dyDescent="0.2">
      <c r="A420" s="54" t="s">
        <v>16296</v>
      </c>
      <c r="B420" s="54" t="s">
        <v>7244</v>
      </c>
      <c r="C420" s="55">
        <v>46052</v>
      </c>
      <c r="D420" s="54" t="s">
        <v>17229</v>
      </c>
      <c r="E420" s="55">
        <v>46053</v>
      </c>
      <c r="F420" s="54" t="s">
        <v>19148</v>
      </c>
      <c r="G420" s="54" t="s">
        <v>17230</v>
      </c>
      <c r="H420" s="56">
        <v>725000</v>
      </c>
      <c r="I420" s="63">
        <v>0</v>
      </c>
      <c r="J420" s="56">
        <v>58000</v>
      </c>
      <c r="K420" s="56">
        <v>783000</v>
      </c>
      <c r="L420" s="64" t="s">
        <v>17236</v>
      </c>
      <c r="M420" s="6">
        <v>46091</v>
      </c>
      <c r="O420" s="32">
        <f>IF(Table1[[#This Row],[Phân loại]]="Tồn đầu kỳ",Table1[[#This Row],[Tổng giá trị]],0)</f>
        <v>0</v>
      </c>
      <c r="P420" s="7">
        <f>IF(Table1[[#This Row],[Số còn phải thu ĐK]]&lt;&gt;0,0,IF(Table1[[#This Row],[Phân loại]]="Bán hàng",Table1[[#This Row],[Tổng giá trị]],-Table1[[#This Row],[Tổng giá trị]]))</f>
        <v>783000</v>
      </c>
      <c r="Q420" s="32">
        <f t="shared" si="30"/>
        <v>783000</v>
      </c>
      <c r="R420" s="7">
        <f>Table1[[#This Row],[Số còn phải thu ĐK]]+Table1[[#This Row],[Giá Trị HD sau CK]]-Table1[[#This Row],[Số tiền đã thu]]</f>
        <v>0</v>
      </c>
      <c r="S420" s="6">
        <f>IF(Table1[[#This Row],[Ngày hóa đơn]]&lt;&gt;"",Table1[[#This Row],[Ngày hóa đơn]],IF(Table1[[#This Row],[Ngày hạch toán]]&lt;&gt;"",Table1[[#This Row],[Ngày hạch toán]],""))</f>
        <v>46053</v>
      </c>
      <c r="T420" s="7"/>
      <c r="U420" s="6">
        <f>IF(Table1[[#This Row],[Ngày tính CN]]="","",S420+T420)</f>
        <v>46053</v>
      </c>
      <c r="V420" s="32">
        <f ca="1">IF(Table1[[#This Row],[Hạn thanh toán]]="","",IF((U420-NOW())&lt;0,0,(U420-NOW())))</f>
        <v>0</v>
      </c>
      <c r="W420" s="32"/>
      <c r="X420" s="32" t="str">
        <f t="shared" ca="1" si="31"/>
        <v/>
      </c>
      <c r="Y420" s="2" t="str">
        <f t="shared" si="32"/>
        <v>Đã thanh toán</v>
      </c>
      <c r="Z420" s="42">
        <f t="shared" si="33"/>
        <v>46053</v>
      </c>
      <c r="AA420" s="42">
        <f t="shared" si="34"/>
        <v>46091</v>
      </c>
      <c r="AD420" s="2" t="str">
        <f>VLOOKUP($A420,MA_KH!$A:$Q,MA_KH!O$1,0)</f>
        <v>MEGA</v>
      </c>
      <c r="AE420" s="2" t="str">
        <f>VLOOKUP($A420,MA_KH!$A:$Q,MA_KH!P$1,0)</f>
        <v>CÔNG TY TNHH MM MEGA MARKET (VIỆT NAM)</v>
      </c>
      <c r="AG420" s="2" t="str">
        <f>(Table1[[#This Row],[Số hóa đơn]])&amp;IF(OR(Table1[[#This Row],[Phân loại]]="Hàng trả",Table1[[#This Row],[Phân loại]]="Giảm công nợ"),-Table1[[#This Row],[Tổng giá trị]],Table1[[#This Row],[Tổng giá trị]])</f>
        <v>00008297783000</v>
      </c>
      <c r="AH420" s="6" t="e">
        <f>_xlfn.XLOOKUP(Table1[[#This Row],[Column1]],'Chi tiết tt Mega gửi'!P:P,'Chi tiết tt Mega gửi'!N:N)</f>
        <v>#N/A</v>
      </c>
    </row>
    <row r="421" spans="1:34" ht="25.5" customHeight="1" x14ac:dyDescent="0.2">
      <c r="A421" s="54" t="s">
        <v>16307</v>
      </c>
      <c r="B421" s="54" t="s">
        <v>202</v>
      </c>
      <c r="C421" s="55">
        <v>46052</v>
      </c>
      <c r="D421" s="54" t="s">
        <v>17231</v>
      </c>
      <c r="E421" s="55">
        <v>46052</v>
      </c>
      <c r="F421" s="54" t="s">
        <v>19118</v>
      </c>
      <c r="G421" s="54" t="s">
        <v>17174</v>
      </c>
      <c r="H421" s="56">
        <v>373156</v>
      </c>
      <c r="I421" s="63">
        <v>0</v>
      </c>
      <c r="J421" s="56">
        <v>29852</v>
      </c>
      <c r="K421" s="56">
        <v>403008</v>
      </c>
      <c r="L421" s="64" t="s">
        <v>17238</v>
      </c>
      <c r="M421" s="6">
        <v>46063</v>
      </c>
      <c r="O421" s="32">
        <f>IF(Table1[[#This Row],[Phân loại]]="Tồn đầu kỳ",Table1[[#This Row],[Tổng giá trị]],0)</f>
        <v>0</v>
      </c>
      <c r="P421" s="7">
        <f>IF(Table1[[#This Row],[Số còn phải thu ĐK]]&lt;&gt;0,0,IF(Table1[[#This Row],[Phân loại]]="Bán hàng",Table1[[#This Row],[Tổng giá trị]],-Table1[[#This Row],[Tổng giá trị]]))</f>
        <v>-403008</v>
      </c>
      <c r="Q421" s="32">
        <f t="shared" si="30"/>
        <v>-403008</v>
      </c>
      <c r="R421" s="7">
        <f>Table1[[#This Row],[Số còn phải thu ĐK]]+Table1[[#This Row],[Giá Trị HD sau CK]]-Table1[[#This Row],[Số tiền đã thu]]</f>
        <v>0</v>
      </c>
      <c r="S421" s="6">
        <f>IF(Table1[[#This Row],[Ngày hóa đơn]]&lt;&gt;"",Table1[[#This Row],[Ngày hóa đơn]],IF(Table1[[#This Row],[Ngày hạch toán]]&lt;&gt;"",Table1[[#This Row],[Ngày hạch toán]],""))</f>
        <v>46052</v>
      </c>
      <c r="T421" s="7"/>
      <c r="U421" s="6">
        <f>IF(Table1[[#This Row],[Ngày tính CN]]="","",S421+T421)</f>
        <v>46052</v>
      </c>
      <c r="V421" s="32">
        <f ca="1">IF(Table1[[#This Row],[Hạn thanh toán]]="","",IF((U421-NOW())&lt;0,0,(U421-NOW())))</f>
        <v>0</v>
      </c>
      <c r="W421" s="32"/>
      <c r="X421" s="32" t="str">
        <f t="shared" ca="1" si="31"/>
        <v/>
      </c>
      <c r="Y421" s="2" t="str">
        <f t="shared" si="32"/>
        <v>Đã thanh toán</v>
      </c>
      <c r="Z421" s="42">
        <f t="shared" si="33"/>
        <v>46052</v>
      </c>
      <c r="AA421" s="42">
        <f t="shared" si="34"/>
        <v>46063</v>
      </c>
      <c r="AD421" s="2" t="str">
        <f>VLOOKUP($A421,MA_KH!$A:$Q,MA_KH!O$1,0)</f>
        <v>MEGA</v>
      </c>
      <c r="AE421" s="2" t="str">
        <f>VLOOKUP($A421,MA_KH!$A:$Q,MA_KH!P$1,0)</f>
        <v>CÔNG TY TNHH MM MEGA MARKET (VIỆT NAM)</v>
      </c>
      <c r="AG421" s="2" t="str">
        <f>(Table1[[#This Row],[Số hóa đơn]])&amp;IF(OR(Table1[[#This Row],[Phân loại]]="Hàng trả",Table1[[#This Row],[Phân loại]]="Giảm công nợ"),-Table1[[#This Row],[Tổng giá trị]],Table1[[#This Row],[Tổng giá trị]])</f>
        <v>00000040-403008</v>
      </c>
      <c r="AH421" s="6" t="e">
        <f>_xlfn.XLOOKUP(Table1[[#This Row],[Column1]],'Chi tiết tt Mega gửi'!P:P,'Chi tiết tt Mega gửi'!N:N)</f>
        <v>#N/A</v>
      </c>
    </row>
    <row r="422" spans="1:34" ht="25.5" customHeight="1" x14ac:dyDescent="0.2">
      <c r="A422" s="54" t="s">
        <v>16297</v>
      </c>
      <c r="B422" s="54" t="s">
        <v>7260</v>
      </c>
      <c r="C422" s="55">
        <v>46053</v>
      </c>
      <c r="D422" s="54" t="s">
        <v>17232</v>
      </c>
      <c r="E422" s="55">
        <v>46053</v>
      </c>
      <c r="F422" s="54" t="s">
        <v>19149</v>
      </c>
      <c r="G422" s="54" t="s">
        <v>17233</v>
      </c>
      <c r="H422" s="56">
        <v>12394279</v>
      </c>
      <c r="I422" s="63">
        <v>0</v>
      </c>
      <c r="J422" s="56">
        <v>991542</v>
      </c>
      <c r="K422" s="56">
        <v>13385821</v>
      </c>
      <c r="L422" s="64" t="s">
        <v>17236</v>
      </c>
      <c r="M422" s="6">
        <v>46091</v>
      </c>
      <c r="O422" s="32">
        <f>IF(Table1[[#This Row],[Phân loại]]="Tồn đầu kỳ",Table1[[#This Row],[Tổng giá trị]],0)</f>
        <v>0</v>
      </c>
      <c r="P422" s="7">
        <f>IF(Table1[[#This Row],[Số còn phải thu ĐK]]&lt;&gt;0,0,IF(Table1[[#This Row],[Phân loại]]="Bán hàng",Table1[[#This Row],[Tổng giá trị]],-Table1[[#This Row],[Tổng giá trị]]))</f>
        <v>13385821</v>
      </c>
      <c r="Q422" s="32">
        <f t="shared" si="30"/>
        <v>13385821</v>
      </c>
      <c r="R422" s="7">
        <f>Table1[[#This Row],[Số còn phải thu ĐK]]+Table1[[#This Row],[Giá Trị HD sau CK]]-Table1[[#This Row],[Số tiền đã thu]]</f>
        <v>0</v>
      </c>
      <c r="S422" s="6">
        <f>IF(Table1[[#This Row],[Ngày hóa đơn]]&lt;&gt;"",Table1[[#This Row],[Ngày hóa đơn]],IF(Table1[[#This Row],[Ngày hạch toán]]&lt;&gt;"",Table1[[#This Row],[Ngày hạch toán]],""))</f>
        <v>46053</v>
      </c>
      <c r="T422" s="7"/>
      <c r="U422" s="6">
        <f>IF(Table1[[#This Row],[Ngày tính CN]]="","",S422+T422)</f>
        <v>46053</v>
      </c>
      <c r="V422" s="32">
        <f ca="1">IF(Table1[[#This Row],[Hạn thanh toán]]="","",IF((U422-NOW())&lt;0,0,(U422-NOW())))</f>
        <v>0</v>
      </c>
      <c r="W422" s="32"/>
      <c r="X422" s="32" t="str">
        <f t="shared" ca="1" si="31"/>
        <v/>
      </c>
      <c r="Y422" s="2" t="str">
        <f t="shared" si="32"/>
        <v>Đã thanh toán</v>
      </c>
      <c r="Z422" s="42">
        <f t="shared" si="33"/>
        <v>46053</v>
      </c>
      <c r="AA422" s="42">
        <f t="shared" si="34"/>
        <v>46091</v>
      </c>
      <c r="AD422" s="2" t="str">
        <f>VLOOKUP($A422,MA_KH!$A:$Q,MA_KH!O$1,0)</f>
        <v>MEGA</v>
      </c>
      <c r="AE422" s="2" t="str">
        <f>VLOOKUP($A422,MA_KH!$A:$Q,MA_KH!P$1,0)</f>
        <v>CÔNG TY TNHH MM MEGA MARKET (VIỆT NAM)</v>
      </c>
      <c r="AG422" s="2" t="str">
        <f>(Table1[[#This Row],[Số hóa đơn]])&amp;IF(OR(Table1[[#This Row],[Phân loại]]="Hàng trả",Table1[[#This Row],[Phân loại]]="Giảm công nợ"),-Table1[[#This Row],[Tổng giá trị]],Table1[[#This Row],[Tổng giá trị]])</f>
        <v>0000829813385821</v>
      </c>
      <c r="AH422" s="6" t="e">
        <f>_xlfn.XLOOKUP(Table1[[#This Row],[Column1]],'Chi tiết tt Mega gửi'!P:P,'Chi tiết tt Mega gửi'!N:N)</f>
        <v>#N/A</v>
      </c>
    </row>
    <row r="423" spans="1:34" ht="25.5" customHeight="1" x14ac:dyDescent="0.2">
      <c r="A423" s="58" t="s">
        <v>16294</v>
      </c>
      <c r="B423" s="58" t="s">
        <v>259</v>
      </c>
      <c r="C423" s="59">
        <v>46053</v>
      </c>
      <c r="D423" s="58" t="s">
        <v>17234</v>
      </c>
      <c r="E423" s="55">
        <v>46053</v>
      </c>
      <c r="F423" s="58" t="s">
        <v>19150</v>
      </c>
      <c r="G423" s="58" t="s">
        <v>17235</v>
      </c>
      <c r="H423" s="60">
        <v>4013820</v>
      </c>
      <c r="I423" s="63">
        <v>0</v>
      </c>
      <c r="J423" s="60">
        <v>321106</v>
      </c>
      <c r="K423" s="60">
        <v>4334926</v>
      </c>
      <c r="L423" s="64" t="s">
        <v>17236</v>
      </c>
      <c r="M423" s="6">
        <v>46091</v>
      </c>
      <c r="O423" s="32">
        <f>IF(Table1[[#This Row],[Phân loại]]="Tồn đầu kỳ",Table1[[#This Row],[Tổng giá trị]],0)</f>
        <v>0</v>
      </c>
      <c r="P423" s="7">
        <f>IF(Table1[[#This Row],[Số còn phải thu ĐK]]&lt;&gt;0,0,IF(Table1[[#This Row],[Phân loại]]="Bán hàng",Table1[[#This Row],[Tổng giá trị]],-Table1[[#This Row],[Tổng giá trị]]))</f>
        <v>4334926</v>
      </c>
      <c r="Q423" s="32">
        <f t="shared" si="30"/>
        <v>4334926</v>
      </c>
      <c r="R423" s="7">
        <f>Table1[[#This Row],[Số còn phải thu ĐK]]+Table1[[#This Row],[Giá Trị HD sau CK]]-Table1[[#This Row],[Số tiền đã thu]]</f>
        <v>0</v>
      </c>
      <c r="S423" s="6">
        <f>IF(Table1[[#This Row],[Ngày hóa đơn]]&lt;&gt;"",Table1[[#This Row],[Ngày hóa đơn]],IF(Table1[[#This Row],[Ngày hạch toán]]&lt;&gt;"",Table1[[#This Row],[Ngày hạch toán]],""))</f>
        <v>46053</v>
      </c>
      <c r="T423" s="7"/>
      <c r="U423" s="6">
        <f>IF(Table1[[#This Row],[Ngày tính CN]]="","",S423+T423)</f>
        <v>46053</v>
      </c>
      <c r="V423" s="32">
        <f ca="1">IF(Table1[[#This Row],[Hạn thanh toán]]="","",IF((U423-NOW())&lt;0,0,(U423-NOW())))</f>
        <v>0</v>
      </c>
      <c r="W423" s="32"/>
      <c r="X423" s="32" t="str">
        <f t="shared" ca="1" si="31"/>
        <v/>
      </c>
      <c r="Y423" s="2" t="str">
        <f t="shared" si="32"/>
        <v>Đã thanh toán</v>
      </c>
      <c r="Z423" s="42">
        <f t="shared" si="33"/>
        <v>46053</v>
      </c>
      <c r="AA423" s="42">
        <f t="shared" si="34"/>
        <v>46091</v>
      </c>
      <c r="AD423" s="2" t="str">
        <f>VLOOKUP($A423,MA_KH!$A:$Q,MA_KH!O$1,0)</f>
        <v>MEGA</v>
      </c>
      <c r="AE423" s="2" t="str">
        <f>VLOOKUP($A423,MA_KH!$A:$Q,MA_KH!P$1,0)</f>
        <v>CÔNG TY TNHH MM MEGA MARKET (VIỆT NAM)</v>
      </c>
      <c r="AG423" s="2" t="str">
        <f>(Table1[[#This Row],[Số hóa đơn]])&amp;IF(OR(Table1[[#This Row],[Phân loại]]="Hàng trả",Table1[[#This Row],[Phân loại]]="Giảm công nợ"),-Table1[[#This Row],[Tổng giá trị]],Table1[[#This Row],[Tổng giá trị]])</f>
        <v>000082994334926</v>
      </c>
      <c r="AH423" s="6" t="e">
        <f>_xlfn.XLOOKUP(Table1[[#This Row],[Column1]],'Chi tiết tt Mega gửi'!P:P,'Chi tiết tt Mega gửi'!N:N)</f>
        <v>#N/A</v>
      </c>
    </row>
    <row r="424" spans="1:34" ht="25.5" customHeight="1" x14ac:dyDescent="0.2">
      <c r="A424" s="54" t="s">
        <v>16303</v>
      </c>
      <c r="B424" s="54" t="s">
        <v>102</v>
      </c>
      <c r="C424" s="55">
        <v>46054</v>
      </c>
      <c r="D424" s="54" t="s">
        <v>17241</v>
      </c>
      <c r="E424" s="55">
        <v>46059</v>
      </c>
      <c r="F424" s="54" t="s">
        <v>19151</v>
      </c>
      <c r="G424" s="54" t="s">
        <v>17242</v>
      </c>
      <c r="H424" s="56">
        <v>1865780</v>
      </c>
      <c r="I424" s="63">
        <v>0</v>
      </c>
      <c r="J424" s="56">
        <v>149262</v>
      </c>
      <c r="K424" s="65">
        <v>2015042</v>
      </c>
      <c r="L424" s="64" t="s">
        <v>17236</v>
      </c>
      <c r="M424" s="6">
        <v>46091</v>
      </c>
      <c r="O424" s="32">
        <f>IF(Table1[[#This Row],[Phân loại]]="Tồn đầu kỳ",Table1[[#This Row],[Tổng giá trị]],0)</f>
        <v>0</v>
      </c>
      <c r="P424" s="7">
        <f>IF(Table1[[#This Row],[Số còn phải thu ĐK]]&lt;&gt;0,0,IF(Table1[[#This Row],[Phân loại]]="Bán hàng",Table1[[#This Row],[Tổng giá trị]],-Table1[[#This Row],[Tổng giá trị]]))</f>
        <v>2015042</v>
      </c>
      <c r="Q424" s="32">
        <f t="shared" si="30"/>
        <v>2015042</v>
      </c>
      <c r="R424" s="7">
        <f>Table1[[#This Row],[Số còn phải thu ĐK]]+Table1[[#This Row],[Giá Trị HD sau CK]]-Table1[[#This Row],[Số tiền đã thu]]</f>
        <v>0</v>
      </c>
      <c r="S424" s="6">
        <f>IF(Table1[[#This Row],[Ngày hóa đơn]]&lt;&gt;"",Table1[[#This Row],[Ngày hóa đơn]],IF(Table1[[#This Row],[Ngày hạch toán]]&lt;&gt;"",Table1[[#This Row],[Ngày hạch toán]],""))</f>
        <v>46059</v>
      </c>
      <c r="T424" s="7"/>
      <c r="U424" s="6">
        <f>IF(Table1[[#This Row],[Ngày tính CN]]="","",S424+T424)</f>
        <v>46059</v>
      </c>
      <c r="V424" s="32">
        <f ca="1">IF(Table1[[#This Row],[Hạn thanh toán]]="","",IF((U424-NOW())&lt;0,0,(U424-NOW())))</f>
        <v>0</v>
      </c>
      <c r="W424" s="32"/>
      <c r="X424" s="32" t="str">
        <f t="shared" ca="1" si="31"/>
        <v/>
      </c>
      <c r="Y424" s="2" t="str">
        <f t="shared" si="32"/>
        <v>Đã thanh toán</v>
      </c>
      <c r="Z424" s="42">
        <f t="shared" si="33"/>
        <v>46059</v>
      </c>
      <c r="AA424" s="42">
        <f t="shared" si="34"/>
        <v>46091</v>
      </c>
      <c r="AD424" s="2" t="str">
        <f>VLOOKUP($A424,MA_KH!$A:$Q,MA_KH!O$1,0)</f>
        <v>MEGA</v>
      </c>
      <c r="AE424" s="2" t="str">
        <f>VLOOKUP($A424,MA_KH!$A:$Q,MA_KH!P$1,0)</f>
        <v>CÔNG TY TNHH MM MEGA MARKET (VIỆT NAM)</v>
      </c>
      <c r="AG424" s="2" t="str">
        <f>(Table1[[#This Row],[Số hóa đơn]])&amp;IF(OR(Table1[[#This Row],[Phân loại]]="Hàng trả",Table1[[#This Row],[Phân loại]]="Giảm công nợ"),-Table1[[#This Row],[Tổng giá trị]],Table1[[#This Row],[Tổng giá trị]])</f>
        <v>000095662015042</v>
      </c>
      <c r="AH424" s="6" t="e">
        <f>_xlfn.XLOOKUP(Table1[[#This Row],[Column1]],'Chi tiết tt Mega gửi'!P:P,'Chi tiết tt Mega gửi'!N:N)</f>
        <v>#N/A</v>
      </c>
    </row>
    <row r="425" spans="1:34" ht="25.5" customHeight="1" x14ac:dyDescent="0.2">
      <c r="A425" s="54" t="s">
        <v>16308</v>
      </c>
      <c r="B425" s="54" t="s">
        <v>194</v>
      </c>
      <c r="C425" s="55">
        <v>46055</v>
      </c>
      <c r="D425" s="54" t="s">
        <v>17243</v>
      </c>
      <c r="E425" s="55">
        <v>46059</v>
      </c>
      <c r="F425" s="54" t="s">
        <v>19152</v>
      </c>
      <c r="G425" s="54" t="s">
        <v>17244</v>
      </c>
      <c r="H425" s="56">
        <v>23317850</v>
      </c>
      <c r="I425" s="63">
        <v>0</v>
      </c>
      <c r="J425" s="56">
        <v>1865428</v>
      </c>
      <c r="K425" s="65">
        <v>25183278</v>
      </c>
      <c r="L425" s="64" t="s">
        <v>17236</v>
      </c>
      <c r="M425" s="6">
        <v>46105</v>
      </c>
      <c r="O425" s="32">
        <f>IF(Table1[[#This Row],[Phân loại]]="Tồn đầu kỳ",Table1[[#This Row],[Tổng giá trị]],0)</f>
        <v>0</v>
      </c>
      <c r="P425" s="7">
        <f>IF(Table1[[#This Row],[Số còn phải thu ĐK]]&lt;&gt;0,0,IF(Table1[[#This Row],[Phân loại]]="Bán hàng",Table1[[#This Row],[Tổng giá trị]],-Table1[[#This Row],[Tổng giá trị]]))</f>
        <v>25183278</v>
      </c>
      <c r="Q425" s="32">
        <f t="shared" si="30"/>
        <v>25183278</v>
      </c>
      <c r="R425" s="7">
        <f>Table1[[#This Row],[Số còn phải thu ĐK]]+Table1[[#This Row],[Giá Trị HD sau CK]]-Table1[[#This Row],[Số tiền đã thu]]</f>
        <v>0</v>
      </c>
      <c r="S425" s="6">
        <f>IF(Table1[[#This Row],[Ngày hóa đơn]]&lt;&gt;"",Table1[[#This Row],[Ngày hóa đơn]],IF(Table1[[#This Row],[Ngày hạch toán]]&lt;&gt;"",Table1[[#This Row],[Ngày hạch toán]],""))</f>
        <v>46059</v>
      </c>
      <c r="T425" s="7"/>
      <c r="U425" s="6">
        <f>IF(Table1[[#This Row],[Ngày tính CN]]="","",S425+T425)</f>
        <v>46059</v>
      </c>
      <c r="V425" s="32">
        <f ca="1">IF(Table1[[#This Row],[Hạn thanh toán]]="","",IF((U425-NOW())&lt;0,0,(U425-NOW())))</f>
        <v>0</v>
      </c>
      <c r="W425" s="32"/>
      <c r="X425" s="32" t="str">
        <f t="shared" ca="1" si="31"/>
        <v/>
      </c>
      <c r="Y425" s="2" t="str">
        <f t="shared" si="32"/>
        <v>Đã thanh toán</v>
      </c>
      <c r="Z425" s="42">
        <f t="shared" si="33"/>
        <v>46059</v>
      </c>
      <c r="AA425" s="42">
        <f t="shared" si="34"/>
        <v>46105</v>
      </c>
      <c r="AD425" s="2" t="str">
        <f>VLOOKUP($A425,MA_KH!$A:$Q,MA_KH!O$1,0)</f>
        <v>MEGA</v>
      </c>
      <c r="AE425" s="2" t="str">
        <f>VLOOKUP($A425,MA_KH!$A:$Q,MA_KH!P$1,0)</f>
        <v>CÔNG TY TNHH MM MEGA MARKET (VIỆT NAM)</v>
      </c>
      <c r="AG425" s="2" t="str">
        <f>(Table1[[#This Row],[Số hóa đơn]])&amp;IF(OR(Table1[[#This Row],[Phân loại]]="Hàng trả",Table1[[#This Row],[Phân loại]]="Giảm công nợ"),-Table1[[#This Row],[Tổng giá trị]],Table1[[#This Row],[Tổng giá trị]])</f>
        <v>0000951525183278</v>
      </c>
      <c r="AH425" s="6" t="e">
        <f>_xlfn.XLOOKUP(Table1[[#This Row],[Column1]],'Chi tiết tt Mega gửi'!P:P,'Chi tiết tt Mega gửi'!N:N)</f>
        <v>#N/A</v>
      </c>
    </row>
    <row r="426" spans="1:34" ht="25.5" customHeight="1" x14ac:dyDescent="0.2">
      <c r="A426" s="54" t="s">
        <v>16310</v>
      </c>
      <c r="B426" s="54" t="s">
        <v>196</v>
      </c>
      <c r="C426" s="55">
        <v>46055</v>
      </c>
      <c r="D426" s="54" t="s">
        <v>17245</v>
      </c>
      <c r="E426" s="55">
        <v>46059</v>
      </c>
      <c r="F426" s="54" t="s">
        <v>19153</v>
      </c>
      <c r="G426" s="54" t="s">
        <v>17246</v>
      </c>
      <c r="H426" s="56">
        <v>1407215</v>
      </c>
      <c r="I426" s="63">
        <v>0</v>
      </c>
      <c r="J426" s="56">
        <v>112577</v>
      </c>
      <c r="K426" s="65">
        <v>1519792</v>
      </c>
      <c r="L426" s="64" t="s">
        <v>17236</v>
      </c>
      <c r="M426" s="6">
        <v>46105</v>
      </c>
      <c r="O426" s="32">
        <f>IF(Table1[[#This Row],[Phân loại]]="Tồn đầu kỳ",Table1[[#This Row],[Tổng giá trị]],0)</f>
        <v>0</v>
      </c>
      <c r="P426" s="7">
        <f>IF(Table1[[#This Row],[Số còn phải thu ĐK]]&lt;&gt;0,0,IF(Table1[[#This Row],[Phân loại]]="Bán hàng",Table1[[#This Row],[Tổng giá trị]],-Table1[[#This Row],[Tổng giá trị]]))</f>
        <v>1519792</v>
      </c>
      <c r="Q426" s="32">
        <f t="shared" si="30"/>
        <v>1519792</v>
      </c>
      <c r="R426" s="7">
        <f>Table1[[#This Row],[Số còn phải thu ĐK]]+Table1[[#This Row],[Giá Trị HD sau CK]]-Table1[[#This Row],[Số tiền đã thu]]</f>
        <v>0</v>
      </c>
      <c r="S426" s="6">
        <f>IF(Table1[[#This Row],[Ngày hóa đơn]]&lt;&gt;"",Table1[[#This Row],[Ngày hóa đơn]],IF(Table1[[#This Row],[Ngày hạch toán]]&lt;&gt;"",Table1[[#This Row],[Ngày hạch toán]],""))</f>
        <v>46059</v>
      </c>
      <c r="T426" s="7"/>
      <c r="U426" s="6">
        <f>IF(Table1[[#This Row],[Ngày tính CN]]="","",S426+T426)</f>
        <v>46059</v>
      </c>
      <c r="V426" s="32">
        <f ca="1">IF(Table1[[#This Row],[Hạn thanh toán]]="","",IF((U426-NOW())&lt;0,0,(U426-NOW())))</f>
        <v>0</v>
      </c>
      <c r="W426" s="32"/>
      <c r="X426" s="32" t="str">
        <f t="shared" ca="1" si="31"/>
        <v/>
      </c>
      <c r="Y426" s="2" t="str">
        <f t="shared" si="32"/>
        <v>Đã thanh toán</v>
      </c>
      <c r="Z426" s="42">
        <f t="shared" si="33"/>
        <v>46059</v>
      </c>
      <c r="AA426" s="42">
        <f t="shared" si="34"/>
        <v>46105</v>
      </c>
      <c r="AD426" s="2" t="str">
        <f>VLOOKUP($A426,MA_KH!$A:$Q,MA_KH!O$1,0)</f>
        <v>MEGA</v>
      </c>
      <c r="AE426" s="2" t="str">
        <f>VLOOKUP($A426,MA_KH!$A:$Q,MA_KH!P$1,0)</f>
        <v>CÔNG TY TNHH MM MEGA MARKET (VIỆT NAM)</v>
      </c>
      <c r="AG426" s="2" t="str">
        <f>(Table1[[#This Row],[Số hóa đơn]])&amp;IF(OR(Table1[[#This Row],[Phân loại]]="Hàng trả",Table1[[#This Row],[Phân loại]]="Giảm công nợ"),-Table1[[#This Row],[Tổng giá trị]],Table1[[#This Row],[Tổng giá trị]])</f>
        <v>000095161519792</v>
      </c>
      <c r="AH426" s="6" t="e">
        <f>_xlfn.XLOOKUP(Table1[[#This Row],[Column1]],'Chi tiết tt Mega gửi'!P:P,'Chi tiết tt Mega gửi'!N:N)</f>
        <v>#N/A</v>
      </c>
    </row>
    <row r="427" spans="1:34" ht="25.5" customHeight="1" x14ac:dyDescent="0.2">
      <c r="A427" s="54" t="s">
        <v>16310</v>
      </c>
      <c r="B427" s="54" t="s">
        <v>196</v>
      </c>
      <c r="C427" s="55">
        <v>46055</v>
      </c>
      <c r="D427" s="54" t="s">
        <v>17247</v>
      </c>
      <c r="E427" s="55">
        <v>46059</v>
      </c>
      <c r="F427" s="54" t="s">
        <v>19154</v>
      </c>
      <c r="G427" s="54" t="s">
        <v>17248</v>
      </c>
      <c r="H427" s="56">
        <v>474325</v>
      </c>
      <c r="I427" s="63">
        <v>0</v>
      </c>
      <c r="J427" s="56">
        <v>37946</v>
      </c>
      <c r="K427" s="65">
        <v>512271</v>
      </c>
      <c r="L427" s="64" t="s">
        <v>17236</v>
      </c>
      <c r="M427" s="6">
        <v>46105</v>
      </c>
      <c r="O427" s="32">
        <f>IF(Table1[[#This Row],[Phân loại]]="Tồn đầu kỳ",Table1[[#This Row],[Tổng giá trị]],0)</f>
        <v>0</v>
      </c>
      <c r="P427" s="7">
        <f>IF(Table1[[#This Row],[Số còn phải thu ĐK]]&lt;&gt;0,0,IF(Table1[[#This Row],[Phân loại]]="Bán hàng",Table1[[#This Row],[Tổng giá trị]],-Table1[[#This Row],[Tổng giá trị]]))</f>
        <v>512271</v>
      </c>
      <c r="Q427" s="32">
        <f t="shared" si="30"/>
        <v>512271</v>
      </c>
      <c r="R427" s="7">
        <f>Table1[[#This Row],[Số còn phải thu ĐK]]+Table1[[#This Row],[Giá Trị HD sau CK]]-Table1[[#This Row],[Số tiền đã thu]]</f>
        <v>0</v>
      </c>
      <c r="S427" s="6">
        <f>IF(Table1[[#This Row],[Ngày hóa đơn]]&lt;&gt;"",Table1[[#This Row],[Ngày hóa đơn]],IF(Table1[[#This Row],[Ngày hạch toán]]&lt;&gt;"",Table1[[#This Row],[Ngày hạch toán]],""))</f>
        <v>46059</v>
      </c>
      <c r="T427" s="7"/>
      <c r="U427" s="6">
        <f>IF(Table1[[#This Row],[Ngày tính CN]]="","",S427+T427)</f>
        <v>46059</v>
      </c>
      <c r="V427" s="32">
        <f ca="1">IF(Table1[[#This Row],[Hạn thanh toán]]="","",IF((U427-NOW())&lt;0,0,(U427-NOW())))</f>
        <v>0</v>
      </c>
      <c r="W427" s="32"/>
      <c r="X427" s="32" t="str">
        <f t="shared" ca="1" si="31"/>
        <v/>
      </c>
      <c r="Y427" s="2" t="str">
        <f t="shared" si="32"/>
        <v>Đã thanh toán</v>
      </c>
      <c r="Z427" s="42">
        <f t="shared" si="33"/>
        <v>46059</v>
      </c>
      <c r="AA427" s="42">
        <f t="shared" si="34"/>
        <v>46105</v>
      </c>
      <c r="AD427" s="2" t="str">
        <f>VLOOKUP($A427,MA_KH!$A:$Q,MA_KH!O$1,0)</f>
        <v>MEGA</v>
      </c>
      <c r="AE427" s="2" t="str">
        <f>VLOOKUP($A427,MA_KH!$A:$Q,MA_KH!P$1,0)</f>
        <v>CÔNG TY TNHH MM MEGA MARKET (VIỆT NAM)</v>
      </c>
      <c r="AG427" s="2" t="str">
        <f>(Table1[[#This Row],[Số hóa đơn]])&amp;IF(OR(Table1[[#This Row],[Phân loại]]="Hàng trả",Table1[[#This Row],[Phân loại]]="Giảm công nợ"),-Table1[[#This Row],[Tổng giá trị]],Table1[[#This Row],[Tổng giá trị]])</f>
        <v>00009517512271</v>
      </c>
      <c r="AH427" s="6" t="e">
        <f>_xlfn.XLOOKUP(Table1[[#This Row],[Column1]],'Chi tiết tt Mega gửi'!P:P,'Chi tiết tt Mega gửi'!N:N)</f>
        <v>#N/A</v>
      </c>
    </row>
    <row r="428" spans="1:34" ht="25.5" customHeight="1" x14ac:dyDescent="0.2">
      <c r="A428" s="54" t="s">
        <v>16287</v>
      </c>
      <c r="B428" s="54" t="s">
        <v>253</v>
      </c>
      <c r="C428" s="55">
        <v>46055</v>
      </c>
      <c r="D428" s="54" t="s">
        <v>17249</v>
      </c>
      <c r="E428" s="55">
        <v>46059</v>
      </c>
      <c r="F428" s="54" t="s">
        <v>19155</v>
      </c>
      <c r="G428" s="54" t="s">
        <v>17250</v>
      </c>
      <c r="H428" s="56">
        <v>1840000</v>
      </c>
      <c r="I428" s="63">
        <v>0</v>
      </c>
      <c r="J428" s="56">
        <v>147200</v>
      </c>
      <c r="K428" s="65">
        <v>1987200</v>
      </c>
      <c r="L428" s="64" t="s">
        <v>17236</v>
      </c>
      <c r="M428" s="6">
        <v>46091</v>
      </c>
      <c r="O428" s="32">
        <f>IF(Table1[[#This Row],[Phân loại]]="Tồn đầu kỳ",Table1[[#This Row],[Tổng giá trị]],0)</f>
        <v>0</v>
      </c>
      <c r="P428" s="7">
        <f>IF(Table1[[#This Row],[Số còn phải thu ĐK]]&lt;&gt;0,0,IF(Table1[[#This Row],[Phân loại]]="Bán hàng",Table1[[#This Row],[Tổng giá trị]],-Table1[[#This Row],[Tổng giá trị]]))</f>
        <v>1987200</v>
      </c>
      <c r="Q428" s="32">
        <f t="shared" si="30"/>
        <v>1987200</v>
      </c>
      <c r="R428" s="7">
        <f>Table1[[#This Row],[Số còn phải thu ĐK]]+Table1[[#This Row],[Giá Trị HD sau CK]]-Table1[[#This Row],[Số tiền đã thu]]</f>
        <v>0</v>
      </c>
      <c r="S428" s="6">
        <f>IF(Table1[[#This Row],[Ngày hóa đơn]]&lt;&gt;"",Table1[[#This Row],[Ngày hóa đơn]],IF(Table1[[#This Row],[Ngày hạch toán]]&lt;&gt;"",Table1[[#This Row],[Ngày hạch toán]],""))</f>
        <v>46059</v>
      </c>
      <c r="T428" s="7"/>
      <c r="U428" s="6">
        <f>IF(Table1[[#This Row],[Ngày tính CN]]="","",S428+T428)</f>
        <v>46059</v>
      </c>
      <c r="V428" s="32">
        <f ca="1">IF(Table1[[#This Row],[Hạn thanh toán]]="","",IF((U428-NOW())&lt;0,0,(U428-NOW())))</f>
        <v>0</v>
      </c>
      <c r="W428" s="32"/>
      <c r="X428" s="32" t="str">
        <f t="shared" ca="1" si="31"/>
        <v/>
      </c>
      <c r="Y428" s="2" t="str">
        <f t="shared" si="32"/>
        <v>Đã thanh toán</v>
      </c>
      <c r="Z428" s="42">
        <f t="shared" si="33"/>
        <v>46059</v>
      </c>
      <c r="AA428" s="42">
        <f t="shared" si="34"/>
        <v>46091</v>
      </c>
      <c r="AD428" s="2" t="str">
        <f>VLOOKUP($A428,MA_KH!$A:$Q,MA_KH!O$1,0)</f>
        <v>MEGA</v>
      </c>
      <c r="AE428" s="2" t="str">
        <f>VLOOKUP($A428,MA_KH!$A:$Q,MA_KH!P$1,0)</f>
        <v>CÔNG TY TNHH MM MEGA MARKET (VIỆT NAM)</v>
      </c>
      <c r="AG428" s="2" t="str">
        <f>(Table1[[#This Row],[Số hóa đơn]])&amp;IF(OR(Table1[[#This Row],[Phân loại]]="Hàng trả",Table1[[#This Row],[Phân loại]]="Giảm công nợ"),-Table1[[#This Row],[Tổng giá trị]],Table1[[#This Row],[Tổng giá trị]])</f>
        <v>000095181987200</v>
      </c>
      <c r="AH428" s="6" t="e">
        <f>_xlfn.XLOOKUP(Table1[[#This Row],[Column1]],'Chi tiết tt Mega gửi'!P:P,'Chi tiết tt Mega gửi'!N:N)</f>
        <v>#N/A</v>
      </c>
    </row>
    <row r="429" spans="1:34" ht="25.5" customHeight="1" x14ac:dyDescent="0.2">
      <c r="A429" s="54" t="s">
        <v>16291</v>
      </c>
      <c r="B429" s="54" t="s">
        <v>200</v>
      </c>
      <c r="C429" s="55">
        <v>46055</v>
      </c>
      <c r="D429" s="54" t="s">
        <v>17251</v>
      </c>
      <c r="E429" s="55">
        <v>46059</v>
      </c>
      <c r="F429" s="54" t="s">
        <v>19156</v>
      </c>
      <c r="G429" s="54" t="s">
        <v>17252</v>
      </c>
      <c r="H429" s="56">
        <v>700000</v>
      </c>
      <c r="I429" s="63">
        <v>0</v>
      </c>
      <c r="J429" s="56">
        <v>56000</v>
      </c>
      <c r="K429" s="65">
        <v>756000</v>
      </c>
      <c r="L429" s="64" t="s">
        <v>17236</v>
      </c>
      <c r="M429" s="6">
        <v>46105</v>
      </c>
      <c r="O429" s="32">
        <f>IF(Table1[[#This Row],[Phân loại]]="Tồn đầu kỳ",Table1[[#This Row],[Tổng giá trị]],0)</f>
        <v>0</v>
      </c>
      <c r="P429" s="7">
        <f>IF(Table1[[#This Row],[Số còn phải thu ĐK]]&lt;&gt;0,0,IF(Table1[[#This Row],[Phân loại]]="Bán hàng",Table1[[#This Row],[Tổng giá trị]],-Table1[[#This Row],[Tổng giá trị]]))</f>
        <v>756000</v>
      </c>
      <c r="Q429" s="32">
        <f t="shared" si="30"/>
        <v>756000</v>
      </c>
      <c r="R429" s="7">
        <f>Table1[[#This Row],[Số còn phải thu ĐK]]+Table1[[#This Row],[Giá Trị HD sau CK]]-Table1[[#This Row],[Số tiền đã thu]]</f>
        <v>0</v>
      </c>
      <c r="S429" s="6">
        <f>IF(Table1[[#This Row],[Ngày hóa đơn]]&lt;&gt;"",Table1[[#This Row],[Ngày hóa đơn]],IF(Table1[[#This Row],[Ngày hạch toán]]&lt;&gt;"",Table1[[#This Row],[Ngày hạch toán]],""))</f>
        <v>46059</v>
      </c>
      <c r="T429" s="7"/>
      <c r="U429" s="6">
        <f>IF(Table1[[#This Row],[Ngày tính CN]]="","",S429+T429)</f>
        <v>46059</v>
      </c>
      <c r="V429" s="32">
        <f ca="1">IF(Table1[[#This Row],[Hạn thanh toán]]="","",IF((U429-NOW())&lt;0,0,(U429-NOW())))</f>
        <v>0</v>
      </c>
      <c r="W429" s="32"/>
      <c r="X429" s="32" t="str">
        <f t="shared" ca="1" si="31"/>
        <v/>
      </c>
      <c r="Y429" s="2" t="str">
        <f t="shared" si="32"/>
        <v>Đã thanh toán</v>
      </c>
      <c r="Z429" s="42">
        <f t="shared" si="33"/>
        <v>46059</v>
      </c>
      <c r="AA429" s="42">
        <f t="shared" si="34"/>
        <v>46105</v>
      </c>
      <c r="AD429" s="2" t="str">
        <f>VLOOKUP($A429,MA_KH!$A:$Q,MA_KH!O$1,0)</f>
        <v>MEGA</v>
      </c>
      <c r="AE429" s="2" t="str">
        <f>VLOOKUP($A429,MA_KH!$A:$Q,MA_KH!P$1,0)</f>
        <v>CÔNG TY TNHH MM MEGA MARKET (VIỆT NAM)</v>
      </c>
      <c r="AG429" s="2" t="str">
        <f>(Table1[[#This Row],[Số hóa đơn]])&amp;IF(OR(Table1[[#This Row],[Phân loại]]="Hàng trả",Table1[[#This Row],[Phân loại]]="Giảm công nợ"),-Table1[[#This Row],[Tổng giá trị]],Table1[[#This Row],[Tổng giá trị]])</f>
        <v>00009519756000</v>
      </c>
      <c r="AH429" s="6" t="e">
        <f>_xlfn.XLOOKUP(Table1[[#This Row],[Column1]],'Chi tiết tt Mega gửi'!P:P,'Chi tiết tt Mega gửi'!N:N)</f>
        <v>#N/A</v>
      </c>
    </row>
    <row r="430" spans="1:34" ht="25.5" customHeight="1" x14ac:dyDescent="0.2">
      <c r="A430" s="54" t="s">
        <v>16291</v>
      </c>
      <c r="B430" s="54" t="s">
        <v>200</v>
      </c>
      <c r="C430" s="55">
        <v>46055</v>
      </c>
      <c r="D430" s="54" t="s">
        <v>17253</v>
      </c>
      <c r="E430" s="55">
        <v>46059</v>
      </c>
      <c r="F430" s="54" t="s">
        <v>19157</v>
      </c>
      <c r="G430" s="54" t="s">
        <v>17254</v>
      </c>
      <c r="H430" s="56">
        <v>13344500</v>
      </c>
      <c r="I430" s="63">
        <v>0</v>
      </c>
      <c r="J430" s="56">
        <v>1067560</v>
      </c>
      <c r="K430" s="65">
        <v>14412060</v>
      </c>
      <c r="L430" s="64" t="s">
        <v>17236</v>
      </c>
      <c r="M430" s="6">
        <v>46105</v>
      </c>
      <c r="O430" s="32">
        <f>IF(Table1[[#This Row],[Phân loại]]="Tồn đầu kỳ",Table1[[#This Row],[Tổng giá trị]],0)</f>
        <v>0</v>
      </c>
      <c r="P430" s="7">
        <f>IF(Table1[[#This Row],[Số còn phải thu ĐK]]&lt;&gt;0,0,IF(Table1[[#This Row],[Phân loại]]="Bán hàng",Table1[[#This Row],[Tổng giá trị]],-Table1[[#This Row],[Tổng giá trị]]))</f>
        <v>14412060</v>
      </c>
      <c r="Q430" s="32">
        <f t="shared" si="30"/>
        <v>14412060</v>
      </c>
      <c r="R430" s="7">
        <f>Table1[[#This Row],[Số còn phải thu ĐK]]+Table1[[#This Row],[Giá Trị HD sau CK]]-Table1[[#This Row],[Số tiền đã thu]]</f>
        <v>0</v>
      </c>
      <c r="S430" s="6">
        <f>IF(Table1[[#This Row],[Ngày hóa đơn]]&lt;&gt;"",Table1[[#This Row],[Ngày hóa đơn]],IF(Table1[[#This Row],[Ngày hạch toán]]&lt;&gt;"",Table1[[#This Row],[Ngày hạch toán]],""))</f>
        <v>46059</v>
      </c>
      <c r="T430" s="7"/>
      <c r="U430" s="6">
        <f>IF(Table1[[#This Row],[Ngày tính CN]]="","",S430+T430)</f>
        <v>46059</v>
      </c>
      <c r="V430" s="32">
        <f ca="1">IF(Table1[[#This Row],[Hạn thanh toán]]="","",IF((U430-NOW())&lt;0,0,(U430-NOW())))</f>
        <v>0</v>
      </c>
      <c r="W430" s="32"/>
      <c r="X430" s="32" t="str">
        <f t="shared" ca="1" si="31"/>
        <v/>
      </c>
      <c r="Y430" s="2" t="str">
        <f t="shared" si="32"/>
        <v>Đã thanh toán</v>
      </c>
      <c r="Z430" s="42">
        <f t="shared" si="33"/>
        <v>46059</v>
      </c>
      <c r="AA430" s="42">
        <f t="shared" si="34"/>
        <v>46105</v>
      </c>
      <c r="AD430" s="2" t="str">
        <f>VLOOKUP($A430,MA_KH!$A:$Q,MA_KH!O$1,0)</f>
        <v>MEGA</v>
      </c>
      <c r="AE430" s="2" t="str">
        <f>VLOOKUP($A430,MA_KH!$A:$Q,MA_KH!P$1,0)</f>
        <v>CÔNG TY TNHH MM MEGA MARKET (VIỆT NAM)</v>
      </c>
      <c r="AG430" s="2" t="str">
        <f>(Table1[[#This Row],[Số hóa đơn]])&amp;IF(OR(Table1[[#This Row],[Phân loại]]="Hàng trả",Table1[[#This Row],[Phân loại]]="Giảm công nợ"),-Table1[[#This Row],[Tổng giá trị]],Table1[[#This Row],[Tổng giá trị]])</f>
        <v>0000952014412060</v>
      </c>
      <c r="AH430" s="6" t="e">
        <f>_xlfn.XLOOKUP(Table1[[#This Row],[Column1]],'Chi tiết tt Mega gửi'!P:P,'Chi tiết tt Mega gửi'!N:N)</f>
        <v>#N/A</v>
      </c>
    </row>
    <row r="431" spans="1:34" ht="25.5" customHeight="1" x14ac:dyDescent="0.2">
      <c r="A431" s="54" t="s">
        <v>16307</v>
      </c>
      <c r="B431" s="54" t="s">
        <v>202</v>
      </c>
      <c r="C431" s="55">
        <v>46055</v>
      </c>
      <c r="D431" s="54" t="s">
        <v>17255</v>
      </c>
      <c r="E431" s="55">
        <v>46059</v>
      </c>
      <c r="F431" s="54" t="s">
        <v>19158</v>
      </c>
      <c r="G431" s="54" t="s">
        <v>17256</v>
      </c>
      <c r="H431" s="56">
        <v>19249700</v>
      </c>
      <c r="I431" s="63">
        <v>0</v>
      </c>
      <c r="J431" s="56">
        <v>1539976</v>
      </c>
      <c r="K431" s="65">
        <v>20789676</v>
      </c>
      <c r="L431" s="64" t="s">
        <v>17236</v>
      </c>
      <c r="M431" s="6">
        <v>46105</v>
      </c>
      <c r="O431" s="32">
        <f>IF(Table1[[#This Row],[Phân loại]]="Tồn đầu kỳ",Table1[[#This Row],[Tổng giá trị]],0)</f>
        <v>0</v>
      </c>
      <c r="P431" s="7">
        <f>IF(Table1[[#This Row],[Số còn phải thu ĐK]]&lt;&gt;0,0,IF(Table1[[#This Row],[Phân loại]]="Bán hàng",Table1[[#This Row],[Tổng giá trị]],-Table1[[#This Row],[Tổng giá trị]]))</f>
        <v>20789676</v>
      </c>
      <c r="Q431" s="32">
        <f t="shared" si="30"/>
        <v>20789676</v>
      </c>
      <c r="R431" s="7">
        <f>Table1[[#This Row],[Số còn phải thu ĐK]]+Table1[[#This Row],[Giá Trị HD sau CK]]-Table1[[#This Row],[Số tiền đã thu]]</f>
        <v>0</v>
      </c>
      <c r="S431" s="6">
        <f>IF(Table1[[#This Row],[Ngày hóa đơn]]&lt;&gt;"",Table1[[#This Row],[Ngày hóa đơn]],IF(Table1[[#This Row],[Ngày hạch toán]]&lt;&gt;"",Table1[[#This Row],[Ngày hạch toán]],""))</f>
        <v>46059</v>
      </c>
      <c r="T431" s="7"/>
      <c r="U431" s="6">
        <f>IF(Table1[[#This Row],[Ngày tính CN]]="","",S431+T431)</f>
        <v>46059</v>
      </c>
      <c r="V431" s="32">
        <f ca="1">IF(Table1[[#This Row],[Hạn thanh toán]]="","",IF((U431-NOW())&lt;0,0,(U431-NOW())))</f>
        <v>0</v>
      </c>
      <c r="W431" s="32"/>
      <c r="X431" s="32" t="str">
        <f t="shared" ca="1" si="31"/>
        <v/>
      </c>
      <c r="Y431" s="2" t="str">
        <f t="shared" si="32"/>
        <v>Đã thanh toán</v>
      </c>
      <c r="Z431" s="42">
        <f t="shared" si="33"/>
        <v>46059</v>
      </c>
      <c r="AA431" s="42">
        <f t="shared" si="34"/>
        <v>46105</v>
      </c>
      <c r="AD431" s="2" t="str">
        <f>VLOOKUP($A431,MA_KH!$A:$Q,MA_KH!O$1,0)</f>
        <v>MEGA</v>
      </c>
      <c r="AE431" s="2" t="str">
        <f>VLOOKUP($A431,MA_KH!$A:$Q,MA_KH!P$1,0)</f>
        <v>CÔNG TY TNHH MM MEGA MARKET (VIỆT NAM)</v>
      </c>
      <c r="AG431" s="2" t="str">
        <f>(Table1[[#This Row],[Số hóa đơn]])&amp;IF(OR(Table1[[#This Row],[Phân loại]]="Hàng trả",Table1[[#This Row],[Phân loại]]="Giảm công nợ"),-Table1[[#This Row],[Tổng giá trị]],Table1[[#This Row],[Tổng giá trị]])</f>
        <v>0000952120789676</v>
      </c>
      <c r="AH431" s="6" t="e">
        <f>_xlfn.XLOOKUP(Table1[[#This Row],[Column1]],'Chi tiết tt Mega gửi'!P:P,'Chi tiết tt Mega gửi'!N:N)</f>
        <v>#N/A</v>
      </c>
    </row>
    <row r="432" spans="1:34" ht="25.5" customHeight="1" x14ac:dyDescent="0.2">
      <c r="A432" s="54" t="s">
        <v>16307</v>
      </c>
      <c r="B432" s="54" t="s">
        <v>202</v>
      </c>
      <c r="C432" s="55">
        <v>46055</v>
      </c>
      <c r="D432" s="54" t="s">
        <v>17257</v>
      </c>
      <c r="E432" s="55">
        <v>46059</v>
      </c>
      <c r="F432" s="54" t="s">
        <v>19159</v>
      </c>
      <c r="G432" s="54" t="s">
        <v>17258</v>
      </c>
      <c r="H432" s="56">
        <v>12253650</v>
      </c>
      <c r="I432" s="63">
        <v>0</v>
      </c>
      <c r="J432" s="56">
        <v>980292</v>
      </c>
      <c r="K432" s="65">
        <v>13233942</v>
      </c>
      <c r="L432" s="64" t="s">
        <v>17236</v>
      </c>
      <c r="M432" s="6">
        <v>46105</v>
      </c>
      <c r="O432" s="32">
        <f>IF(Table1[[#This Row],[Phân loại]]="Tồn đầu kỳ",Table1[[#This Row],[Tổng giá trị]],0)</f>
        <v>0</v>
      </c>
      <c r="P432" s="7">
        <f>IF(Table1[[#This Row],[Số còn phải thu ĐK]]&lt;&gt;0,0,IF(Table1[[#This Row],[Phân loại]]="Bán hàng",Table1[[#This Row],[Tổng giá trị]],-Table1[[#This Row],[Tổng giá trị]]))</f>
        <v>13233942</v>
      </c>
      <c r="Q432" s="32">
        <f t="shared" si="30"/>
        <v>13233942</v>
      </c>
      <c r="R432" s="7">
        <f>Table1[[#This Row],[Số còn phải thu ĐK]]+Table1[[#This Row],[Giá Trị HD sau CK]]-Table1[[#This Row],[Số tiền đã thu]]</f>
        <v>0</v>
      </c>
      <c r="S432" s="6">
        <f>IF(Table1[[#This Row],[Ngày hóa đơn]]&lt;&gt;"",Table1[[#This Row],[Ngày hóa đơn]],IF(Table1[[#This Row],[Ngày hạch toán]]&lt;&gt;"",Table1[[#This Row],[Ngày hạch toán]],""))</f>
        <v>46059</v>
      </c>
      <c r="T432" s="7"/>
      <c r="U432" s="6">
        <f>IF(Table1[[#This Row],[Ngày tính CN]]="","",S432+T432)</f>
        <v>46059</v>
      </c>
      <c r="V432" s="32">
        <f ca="1">IF(Table1[[#This Row],[Hạn thanh toán]]="","",IF((U432-NOW())&lt;0,0,(U432-NOW())))</f>
        <v>0</v>
      </c>
      <c r="W432" s="32"/>
      <c r="X432" s="32" t="str">
        <f t="shared" ca="1" si="31"/>
        <v/>
      </c>
      <c r="Y432" s="2" t="str">
        <f t="shared" si="32"/>
        <v>Đã thanh toán</v>
      </c>
      <c r="Z432" s="42">
        <f t="shared" si="33"/>
        <v>46059</v>
      </c>
      <c r="AA432" s="42">
        <f t="shared" si="34"/>
        <v>46105</v>
      </c>
      <c r="AD432" s="2" t="str">
        <f>VLOOKUP($A432,MA_KH!$A:$Q,MA_KH!O$1,0)</f>
        <v>MEGA</v>
      </c>
      <c r="AE432" s="2" t="str">
        <f>VLOOKUP($A432,MA_KH!$A:$Q,MA_KH!P$1,0)</f>
        <v>CÔNG TY TNHH MM MEGA MARKET (VIỆT NAM)</v>
      </c>
      <c r="AG432" s="2" t="str">
        <f>(Table1[[#This Row],[Số hóa đơn]])&amp;IF(OR(Table1[[#This Row],[Phân loại]]="Hàng trả",Table1[[#This Row],[Phân loại]]="Giảm công nợ"),-Table1[[#This Row],[Tổng giá trị]],Table1[[#This Row],[Tổng giá trị]])</f>
        <v>0000952213233942</v>
      </c>
      <c r="AH432" s="6" t="e">
        <f>_xlfn.XLOOKUP(Table1[[#This Row],[Column1]],'Chi tiết tt Mega gửi'!P:P,'Chi tiết tt Mega gửi'!N:N)</f>
        <v>#N/A</v>
      </c>
    </row>
    <row r="433" spans="1:34" ht="25.5" customHeight="1" x14ac:dyDescent="0.2">
      <c r="A433" s="54" t="s">
        <v>16289</v>
      </c>
      <c r="B433" s="54" t="s">
        <v>296</v>
      </c>
      <c r="C433" s="55">
        <v>46055</v>
      </c>
      <c r="D433" s="54" t="s">
        <v>17259</v>
      </c>
      <c r="E433" s="55">
        <v>46059</v>
      </c>
      <c r="F433" s="54" t="s">
        <v>19160</v>
      </c>
      <c r="G433" s="54" t="s">
        <v>17260</v>
      </c>
      <c r="H433" s="56">
        <v>15079100</v>
      </c>
      <c r="I433" s="63">
        <v>0</v>
      </c>
      <c r="J433" s="56">
        <v>1206328</v>
      </c>
      <c r="K433" s="65">
        <v>16285428</v>
      </c>
      <c r="L433" s="64" t="s">
        <v>17236</v>
      </c>
      <c r="M433" s="6">
        <v>46091</v>
      </c>
      <c r="O433" s="32">
        <f>IF(Table1[[#This Row],[Phân loại]]="Tồn đầu kỳ",Table1[[#This Row],[Tổng giá trị]],0)</f>
        <v>0</v>
      </c>
      <c r="P433" s="7">
        <f>IF(Table1[[#This Row],[Số còn phải thu ĐK]]&lt;&gt;0,0,IF(Table1[[#This Row],[Phân loại]]="Bán hàng",Table1[[#This Row],[Tổng giá trị]],-Table1[[#This Row],[Tổng giá trị]]))</f>
        <v>16285428</v>
      </c>
      <c r="Q433" s="32">
        <f t="shared" si="30"/>
        <v>16285428</v>
      </c>
      <c r="R433" s="7">
        <f>Table1[[#This Row],[Số còn phải thu ĐK]]+Table1[[#This Row],[Giá Trị HD sau CK]]-Table1[[#This Row],[Số tiền đã thu]]</f>
        <v>0</v>
      </c>
      <c r="S433" s="6">
        <f>IF(Table1[[#This Row],[Ngày hóa đơn]]&lt;&gt;"",Table1[[#This Row],[Ngày hóa đơn]],IF(Table1[[#This Row],[Ngày hạch toán]]&lt;&gt;"",Table1[[#This Row],[Ngày hạch toán]],""))</f>
        <v>46059</v>
      </c>
      <c r="T433" s="7"/>
      <c r="U433" s="6">
        <f>IF(Table1[[#This Row],[Ngày tính CN]]="","",S433+T433)</f>
        <v>46059</v>
      </c>
      <c r="V433" s="32">
        <f ca="1">IF(Table1[[#This Row],[Hạn thanh toán]]="","",IF((U433-NOW())&lt;0,0,(U433-NOW())))</f>
        <v>0</v>
      </c>
      <c r="W433" s="32"/>
      <c r="X433" s="32" t="str">
        <f t="shared" ca="1" si="31"/>
        <v/>
      </c>
      <c r="Y433" s="2" t="str">
        <f t="shared" si="32"/>
        <v>Đã thanh toán</v>
      </c>
      <c r="Z433" s="42">
        <f t="shared" si="33"/>
        <v>46059</v>
      </c>
      <c r="AA433" s="42">
        <f t="shared" si="34"/>
        <v>46091</v>
      </c>
      <c r="AD433" s="2" t="str">
        <f>VLOOKUP($A433,MA_KH!$A:$Q,MA_KH!O$1,0)</f>
        <v>MEGA</v>
      </c>
      <c r="AE433" s="2" t="str">
        <f>VLOOKUP($A433,MA_KH!$A:$Q,MA_KH!P$1,0)</f>
        <v>CÔNG TY TNHH MM MEGA MARKET (VIỆT NAM)</v>
      </c>
      <c r="AG433" s="2" t="str">
        <f>(Table1[[#This Row],[Số hóa đơn]])&amp;IF(OR(Table1[[#This Row],[Phân loại]]="Hàng trả",Table1[[#This Row],[Phân loại]]="Giảm công nợ"),-Table1[[#This Row],[Tổng giá trị]],Table1[[#This Row],[Tổng giá trị]])</f>
        <v>0000952316285428</v>
      </c>
      <c r="AH433" s="6" t="e">
        <f>_xlfn.XLOOKUP(Table1[[#This Row],[Column1]],'Chi tiết tt Mega gửi'!P:P,'Chi tiết tt Mega gửi'!N:N)</f>
        <v>#N/A</v>
      </c>
    </row>
    <row r="434" spans="1:34" ht="25.5" customHeight="1" x14ac:dyDescent="0.2">
      <c r="A434" s="54" t="s">
        <v>16289</v>
      </c>
      <c r="B434" s="54" t="s">
        <v>296</v>
      </c>
      <c r="C434" s="55">
        <v>46055</v>
      </c>
      <c r="D434" s="54" t="s">
        <v>17261</v>
      </c>
      <c r="E434" s="55">
        <v>46059</v>
      </c>
      <c r="F434" s="54" t="s">
        <v>19161</v>
      </c>
      <c r="G434" s="54" t="s">
        <v>17262</v>
      </c>
      <c r="H434" s="56">
        <v>2381320</v>
      </c>
      <c r="I434" s="63">
        <v>0</v>
      </c>
      <c r="J434" s="56">
        <v>190506</v>
      </c>
      <c r="K434" s="65">
        <v>2571826</v>
      </c>
      <c r="L434" s="64" t="s">
        <v>17236</v>
      </c>
      <c r="M434" s="6">
        <v>46091</v>
      </c>
      <c r="O434" s="32">
        <f>IF(Table1[[#This Row],[Phân loại]]="Tồn đầu kỳ",Table1[[#This Row],[Tổng giá trị]],0)</f>
        <v>0</v>
      </c>
      <c r="P434" s="7">
        <f>IF(Table1[[#This Row],[Số còn phải thu ĐK]]&lt;&gt;0,0,IF(Table1[[#This Row],[Phân loại]]="Bán hàng",Table1[[#This Row],[Tổng giá trị]],-Table1[[#This Row],[Tổng giá trị]]))</f>
        <v>2571826</v>
      </c>
      <c r="Q434" s="32">
        <f t="shared" si="30"/>
        <v>2571826</v>
      </c>
      <c r="R434" s="7">
        <f>Table1[[#This Row],[Số còn phải thu ĐK]]+Table1[[#This Row],[Giá Trị HD sau CK]]-Table1[[#This Row],[Số tiền đã thu]]</f>
        <v>0</v>
      </c>
      <c r="S434" s="6">
        <f>IF(Table1[[#This Row],[Ngày hóa đơn]]&lt;&gt;"",Table1[[#This Row],[Ngày hóa đơn]],IF(Table1[[#This Row],[Ngày hạch toán]]&lt;&gt;"",Table1[[#This Row],[Ngày hạch toán]],""))</f>
        <v>46059</v>
      </c>
      <c r="T434" s="7"/>
      <c r="U434" s="6">
        <f>IF(Table1[[#This Row],[Ngày tính CN]]="","",S434+T434)</f>
        <v>46059</v>
      </c>
      <c r="V434" s="32">
        <f ca="1">IF(Table1[[#This Row],[Hạn thanh toán]]="","",IF((U434-NOW())&lt;0,0,(U434-NOW())))</f>
        <v>0</v>
      </c>
      <c r="W434" s="32"/>
      <c r="X434" s="32" t="str">
        <f t="shared" ca="1" si="31"/>
        <v/>
      </c>
      <c r="Y434" s="2" t="str">
        <f t="shared" si="32"/>
        <v>Đã thanh toán</v>
      </c>
      <c r="Z434" s="42">
        <f t="shared" si="33"/>
        <v>46059</v>
      </c>
      <c r="AA434" s="42">
        <f t="shared" si="34"/>
        <v>46091</v>
      </c>
      <c r="AD434" s="2" t="str">
        <f>VLOOKUP($A434,MA_KH!$A:$Q,MA_KH!O$1,0)</f>
        <v>MEGA</v>
      </c>
      <c r="AE434" s="2" t="str">
        <f>VLOOKUP($A434,MA_KH!$A:$Q,MA_KH!P$1,0)</f>
        <v>CÔNG TY TNHH MM MEGA MARKET (VIỆT NAM)</v>
      </c>
      <c r="AG434" s="2" t="str">
        <f>(Table1[[#This Row],[Số hóa đơn]])&amp;IF(OR(Table1[[#This Row],[Phân loại]]="Hàng trả",Table1[[#This Row],[Phân loại]]="Giảm công nợ"),-Table1[[#This Row],[Tổng giá trị]],Table1[[#This Row],[Tổng giá trị]])</f>
        <v>000095242571826</v>
      </c>
      <c r="AH434" s="6" t="e">
        <f>_xlfn.XLOOKUP(Table1[[#This Row],[Column1]],'Chi tiết tt Mega gửi'!P:P,'Chi tiết tt Mega gửi'!N:N)</f>
        <v>#N/A</v>
      </c>
    </row>
    <row r="435" spans="1:34" ht="25.5" customHeight="1" x14ac:dyDescent="0.2">
      <c r="A435" s="54" t="s">
        <v>16289</v>
      </c>
      <c r="B435" s="54" t="s">
        <v>296</v>
      </c>
      <c r="C435" s="55">
        <v>46055</v>
      </c>
      <c r="D435" s="54" t="s">
        <v>17263</v>
      </c>
      <c r="E435" s="55">
        <v>46059</v>
      </c>
      <c r="F435" s="54" t="s">
        <v>19162</v>
      </c>
      <c r="G435" s="54" t="s">
        <v>17264</v>
      </c>
      <c r="H435" s="56">
        <v>948650</v>
      </c>
      <c r="I435" s="63">
        <v>0</v>
      </c>
      <c r="J435" s="56">
        <v>75892</v>
      </c>
      <c r="K435" s="65">
        <v>1024542</v>
      </c>
      <c r="L435" s="64" t="s">
        <v>17236</v>
      </c>
      <c r="M435" s="6">
        <v>46091</v>
      </c>
      <c r="O435" s="32">
        <f>IF(Table1[[#This Row],[Phân loại]]="Tồn đầu kỳ",Table1[[#This Row],[Tổng giá trị]],0)</f>
        <v>0</v>
      </c>
      <c r="P435" s="7">
        <f>IF(Table1[[#This Row],[Số còn phải thu ĐK]]&lt;&gt;0,0,IF(Table1[[#This Row],[Phân loại]]="Bán hàng",Table1[[#This Row],[Tổng giá trị]],-Table1[[#This Row],[Tổng giá trị]]))</f>
        <v>1024542</v>
      </c>
      <c r="Q435" s="32">
        <f t="shared" si="30"/>
        <v>1024542</v>
      </c>
      <c r="R435" s="7">
        <f>Table1[[#This Row],[Số còn phải thu ĐK]]+Table1[[#This Row],[Giá Trị HD sau CK]]-Table1[[#This Row],[Số tiền đã thu]]</f>
        <v>0</v>
      </c>
      <c r="S435" s="6">
        <f>IF(Table1[[#This Row],[Ngày hóa đơn]]&lt;&gt;"",Table1[[#This Row],[Ngày hóa đơn]],IF(Table1[[#This Row],[Ngày hạch toán]]&lt;&gt;"",Table1[[#This Row],[Ngày hạch toán]],""))</f>
        <v>46059</v>
      </c>
      <c r="T435" s="7"/>
      <c r="U435" s="6">
        <f>IF(Table1[[#This Row],[Ngày tính CN]]="","",S435+T435)</f>
        <v>46059</v>
      </c>
      <c r="V435" s="32">
        <f ca="1">IF(Table1[[#This Row],[Hạn thanh toán]]="","",IF((U435-NOW())&lt;0,0,(U435-NOW())))</f>
        <v>0</v>
      </c>
      <c r="W435" s="32"/>
      <c r="X435" s="32" t="str">
        <f t="shared" ca="1" si="31"/>
        <v/>
      </c>
      <c r="Y435" s="2" t="str">
        <f t="shared" si="32"/>
        <v>Đã thanh toán</v>
      </c>
      <c r="Z435" s="42">
        <f t="shared" si="33"/>
        <v>46059</v>
      </c>
      <c r="AA435" s="42">
        <f t="shared" si="34"/>
        <v>46091</v>
      </c>
      <c r="AD435" s="2" t="str">
        <f>VLOOKUP($A435,MA_KH!$A:$Q,MA_KH!O$1,0)</f>
        <v>MEGA</v>
      </c>
      <c r="AE435" s="2" t="str">
        <f>VLOOKUP($A435,MA_KH!$A:$Q,MA_KH!P$1,0)</f>
        <v>CÔNG TY TNHH MM MEGA MARKET (VIỆT NAM)</v>
      </c>
      <c r="AG435" s="2" t="str">
        <f>(Table1[[#This Row],[Số hóa đơn]])&amp;IF(OR(Table1[[#This Row],[Phân loại]]="Hàng trả",Table1[[#This Row],[Phân loại]]="Giảm công nợ"),-Table1[[#This Row],[Tổng giá trị]],Table1[[#This Row],[Tổng giá trị]])</f>
        <v>000095251024542</v>
      </c>
      <c r="AH435" s="6" t="e">
        <f>_xlfn.XLOOKUP(Table1[[#This Row],[Column1]],'Chi tiết tt Mega gửi'!P:P,'Chi tiết tt Mega gửi'!N:N)</f>
        <v>#N/A</v>
      </c>
    </row>
    <row r="436" spans="1:34" ht="25.5" customHeight="1" x14ac:dyDescent="0.2">
      <c r="A436" s="54" t="s">
        <v>16289</v>
      </c>
      <c r="B436" s="54" t="s">
        <v>296</v>
      </c>
      <c r="C436" s="55">
        <v>46055</v>
      </c>
      <c r="D436" s="54" t="s">
        <v>17265</v>
      </c>
      <c r="E436" s="55">
        <v>46059</v>
      </c>
      <c r="F436" s="54" t="s">
        <v>19163</v>
      </c>
      <c r="G436" s="54" t="s">
        <v>17266</v>
      </c>
      <c r="H436" s="56">
        <v>501830</v>
      </c>
      <c r="I436" s="63">
        <v>0</v>
      </c>
      <c r="J436" s="56">
        <v>40146</v>
      </c>
      <c r="K436" s="65">
        <v>541976</v>
      </c>
      <c r="L436" s="64" t="s">
        <v>17236</v>
      </c>
      <c r="M436" s="6">
        <v>46091</v>
      </c>
      <c r="O436" s="32">
        <f>IF(Table1[[#This Row],[Phân loại]]="Tồn đầu kỳ",Table1[[#This Row],[Tổng giá trị]],0)</f>
        <v>0</v>
      </c>
      <c r="P436" s="7">
        <f>IF(Table1[[#This Row],[Số còn phải thu ĐK]]&lt;&gt;0,0,IF(Table1[[#This Row],[Phân loại]]="Bán hàng",Table1[[#This Row],[Tổng giá trị]],-Table1[[#This Row],[Tổng giá trị]]))</f>
        <v>541976</v>
      </c>
      <c r="Q436" s="32">
        <f t="shared" si="30"/>
        <v>541976</v>
      </c>
      <c r="R436" s="7">
        <f>Table1[[#This Row],[Số còn phải thu ĐK]]+Table1[[#This Row],[Giá Trị HD sau CK]]-Table1[[#This Row],[Số tiền đã thu]]</f>
        <v>0</v>
      </c>
      <c r="S436" s="6">
        <f>IF(Table1[[#This Row],[Ngày hóa đơn]]&lt;&gt;"",Table1[[#This Row],[Ngày hóa đơn]],IF(Table1[[#This Row],[Ngày hạch toán]]&lt;&gt;"",Table1[[#This Row],[Ngày hạch toán]],""))</f>
        <v>46059</v>
      </c>
      <c r="T436" s="7"/>
      <c r="U436" s="6">
        <f>IF(Table1[[#This Row],[Ngày tính CN]]="","",S436+T436)</f>
        <v>46059</v>
      </c>
      <c r="V436" s="32">
        <f ca="1">IF(Table1[[#This Row],[Hạn thanh toán]]="","",IF((U436-NOW())&lt;0,0,(U436-NOW())))</f>
        <v>0</v>
      </c>
      <c r="W436" s="32"/>
      <c r="X436" s="32" t="str">
        <f t="shared" ca="1" si="31"/>
        <v/>
      </c>
      <c r="Y436" s="2" t="str">
        <f t="shared" si="32"/>
        <v>Đã thanh toán</v>
      </c>
      <c r="Z436" s="42">
        <f t="shared" si="33"/>
        <v>46059</v>
      </c>
      <c r="AA436" s="42">
        <f t="shared" si="34"/>
        <v>46091</v>
      </c>
      <c r="AD436" s="2" t="str">
        <f>VLOOKUP($A436,MA_KH!$A:$Q,MA_KH!O$1,0)</f>
        <v>MEGA</v>
      </c>
      <c r="AE436" s="2" t="str">
        <f>VLOOKUP($A436,MA_KH!$A:$Q,MA_KH!P$1,0)</f>
        <v>CÔNG TY TNHH MM MEGA MARKET (VIỆT NAM)</v>
      </c>
      <c r="AG436" s="2" t="str">
        <f>(Table1[[#This Row],[Số hóa đơn]])&amp;IF(OR(Table1[[#This Row],[Phân loại]]="Hàng trả",Table1[[#This Row],[Phân loại]]="Giảm công nợ"),-Table1[[#This Row],[Tổng giá trị]],Table1[[#This Row],[Tổng giá trị]])</f>
        <v>00009528541976</v>
      </c>
      <c r="AH436" s="6" t="e">
        <f>_xlfn.XLOOKUP(Table1[[#This Row],[Column1]],'Chi tiết tt Mega gửi'!P:P,'Chi tiết tt Mega gửi'!N:N)</f>
        <v>#N/A</v>
      </c>
    </row>
    <row r="437" spans="1:34" ht="25.5" customHeight="1" x14ac:dyDescent="0.2">
      <c r="A437" s="54" t="s">
        <v>16303</v>
      </c>
      <c r="B437" s="54" t="s">
        <v>102</v>
      </c>
      <c r="C437" s="55">
        <v>46055</v>
      </c>
      <c r="D437" s="54" t="s">
        <v>17267</v>
      </c>
      <c r="E437" s="55">
        <v>46060</v>
      </c>
      <c r="F437" s="54" t="s">
        <v>19164</v>
      </c>
      <c r="G437" s="54" t="s">
        <v>17268</v>
      </c>
      <c r="H437" s="56">
        <v>18815400</v>
      </c>
      <c r="I437" s="63">
        <v>0</v>
      </c>
      <c r="J437" s="56">
        <v>1505232</v>
      </c>
      <c r="K437" s="65">
        <v>20320632</v>
      </c>
      <c r="L437" s="64" t="s">
        <v>17236</v>
      </c>
      <c r="M437" s="6">
        <v>46091</v>
      </c>
      <c r="O437" s="32">
        <f>IF(Table1[[#This Row],[Phân loại]]="Tồn đầu kỳ",Table1[[#This Row],[Tổng giá trị]],0)</f>
        <v>0</v>
      </c>
      <c r="P437" s="7">
        <f>IF(Table1[[#This Row],[Số còn phải thu ĐK]]&lt;&gt;0,0,IF(Table1[[#This Row],[Phân loại]]="Bán hàng",Table1[[#This Row],[Tổng giá trị]],-Table1[[#This Row],[Tổng giá trị]]))</f>
        <v>20320632</v>
      </c>
      <c r="Q437" s="32">
        <f t="shared" si="30"/>
        <v>20320632</v>
      </c>
      <c r="R437" s="7">
        <f>Table1[[#This Row],[Số còn phải thu ĐK]]+Table1[[#This Row],[Giá Trị HD sau CK]]-Table1[[#This Row],[Số tiền đã thu]]</f>
        <v>0</v>
      </c>
      <c r="S437" s="6">
        <f>IF(Table1[[#This Row],[Ngày hóa đơn]]&lt;&gt;"",Table1[[#This Row],[Ngày hóa đơn]],IF(Table1[[#This Row],[Ngày hạch toán]]&lt;&gt;"",Table1[[#This Row],[Ngày hạch toán]],""))</f>
        <v>46060</v>
      </c>
      <c r="T437" s="7"/>
      <c r="U437" s="6">
        <f>IF(Table1[[#This Row],[Ngày tính CN]]="","",S437+T437)</f>
        <v>46060</v>
      </c>
      <c r="V437" s="32">
        <f ca="1">IF(Table1[[#This Row],[Hạn thanh toán]]="","",IF((U437-NOW())&lt;0,0,(U437-NOW())))</f>
        <v>0</v>
      </c>
      <c r="W437" s="32"/>
      <c r="X437" s="32" t="str">
        <f t="shared" ca="1" si="31"/>
        <v/>
      </c>
      <c r="Y437" s="2" t="str">
        <f t="shared" si="32"/>
        <v>Đã thanh toán</v>
      </c>
      <c r="Z437" s="42">
        <f t="shared" si="33"/>
        <v>46060</v>
      </c>
      <c r="AA437" s="42">
        <f t="shared" si="34"/>
        <v>46091</v>
      </c>
      <c r="AD437" s="2" t="str">
        <f>VLOOKUP($A437,MA_KH!$A:$Q,MA_KH!O$1,0)</f>
        <v>MEGA</v>
      </c>
      <c r="AE437" s="2" t="str">
        <f>VLOOKUP($A437,MA_KH!$A:$Q,MA_KH!P$1,0)</f>
        <v>CÔNG TY TNHH MM MEGA MARKET (VIỆT NAM)</v>
      </c>
      <c r="AG437" s="2" t="str">
        <f>(Table1[[#This Row],[Số hóa đơn]])&amp;IF(OR(Table1[[#This Row],[Phân loại]]="Hàng trả",Table1[[#This Row],[Phân loại]]="Giảm công nợ"),-Table1[[#This Row],[Tổng giá trị]],Table1[[#This Row],[Tổng giá trị]])</f>
        <v>0000964020320632</v>
      </c>
      <c r="AH437" s="6" t="e">
        <f>_xlfn.XLOOKUP(Table1[[#This Row],[Column1]],'Chi tiết tt Mega gửi'!P:P,'Chi tiết tt Mega gửi'!N:N)</f>
        <v>#N/A</v>
      </c>
    </row>
    <row r="438" spans="1:34" ht="25.5" customHeight="1" x14ac:dyDescent="0.2">
      <c r="A438" s="54" t="s">
        <v>16303</v>
      </c>
      <c r="B438" s="54" t="s">
        <v>102</v>
      </c>
      <c r="C438" s="55">
        <v>46055</v>
      </c>
      <c r="D438" s="54" t="s">
        <v>17269</v>
      </c>
      <c r="E438" s="55">
        <v>46063</v>
      </c>
      <c r="F438" s="54" t="s">
        <v>19165</v>
      </c>
      <c r="G438" s="54" t="s">
        <v>17270</v>
      </c>
      <c r="H438" s="56">
        <v>31358200</v>
      </c>
      <c r="I438" s="63">
        <v>0</v>
      </c>
      <c r="J438" s="56">
        <v>2508656</v>
      </c>
      <c r="K438" s="65">
        <v>33866856</v>
      </c>
      <c r="L438" s="64" t="s">
        <v>17236</v>
      </c>
      <c r="M438" s="6">
        <v>46091</v>
      </c>
      <c r="O438" s="32">
        <f>IF(Table1[[#This Row],[Phân loại]]="Tồn đầu kỳ",Table1[[#This Row],[Tổng giá trị]],0)</f>
        <v>0</v>
      </c>
      <c r="P438" s="7">
        <f>IF(Table1[[#This Row],[Số còn phải thu ĐK]]&lt;&gt;0,0,IF(Table1[[#This Row],[Phân loại]]="Bán hàng",Table1[[#This Row],[Tổng giá trị]],-Table1[[#This Row],[Tổng giá trị]]))</f>
        <v>33866856</v>
      </c>
      <c r="Q438" s="32">
        <f t="shared" si="30"/>
        <v>33866856</v>
      </c>
      <c r="R438" s="7">
        <f>Table1[[#This Row],[Số còn phải thu ĐK]]+Table1[[#This Row],[Giá Trị HD sau CK]]-Table1[[#This Row],[Số tiền đã thu]]</f>
        <v>0</v>
      </c>
      <c r="S438" s="6">
        <f>IF(Table1[[#This Row],[Ngày hóa đơn]]&lt;&gt;"",Table1[[#This Row],[Ngày hóa đơn]],IF(Table1[[#This Row],[Ngày hạch toán]]&lt;&gt;"",Table1[[#This Row],[Ngày hạch toán]],""))</f>
        <v>46063</v>
      </c>
      <c r="T438" s="7"/>
      <c r="U438" s="6">
        <f>IF(Table1[[#This Row],[Ngày tính CN]]="","",S438+T438)</f>
        <v>46063</v>
      </c>
      <c r="V438" s="32">
        <f ca="1">IF(Table1[[#This Row],[Hạn thanh toán]]="","",IF((U438-NOW())&lt;0,0,(U438-NOW())))</f>
        <v>0</v>
      </c>
      <c r="W438" s="32"/>
      <c r="X438" s="32" t="str">
        <f t="shared" ca="1" si="31"/>
        <v/>
      </c>
      <c r="Y438" s="2" t="str">
        <f t="shared" si="32"/>
        <v>Đã thanh toán</v>
      </c>
      <c r="Z438" s="42">
        <f t="shared" si="33"/>
        <v>46063</v>
      </c>
      <c r="AA438" s="42">
        <f t="shared" si="34"/>
        <v>46091</v>
      </c>
      <c r="AD438" s="2" t="str">
        <f>VLOOKUP($A438,MA_KH!$A:$Q,MA_KH!O$1,0)</f>
        <v>MEGA</v>
      </c>
      <c r="AE438" s="2" t="str">
        <f>VLOOKUP($A438,MA_KH!$A:$Q,MA_KH!P$1,0)</f>
        <v>CÔNG TY TNHH MM MEGA MARKET (VIỆT NAM)</v>
      </c>
      <c r="AG438" s="2" t="str">
        <f>(Table1[[#This Row],[Số hóa đơn]])&amp;IF(OR(Table1[[#This Row],[Phân loại]]="Hàng trả",Table1[[#This Row],[Phân loại]]="Giảm công nợ"),-Table1[[#This Row],[Tổng giá trị]],Table1[[#This Row],[Tổng giá trị]])</f>
        <v>0001065333866856</v>
      </c>
      <c r="AH438" s="6" t="e">
        <f>_xlfn.XLOOKUP(Table1[[#This Row],[Column1]],'Chi tiết tt Mega gửi'!P:P,'Chi tiết tt Mega gửi'!N:N)</f>
        <v>#N/A</v>
      </c>
    </row>
    <row r="439" spans="1:34" ht="25.5" customHeight="1" x14ac:dyDescent="0.2">
      <c r="A439" s="54" t="s">
        <v>16303</v>
      </c>
      <c r="B439" s="54" t="s">
        <v>102</v>
      </c>
      <c r="C439" s="55">
        <v>46055</v>
      </c>
      <c r="D439" s="54" t="s">
        <v>17271</v>
      </c>
      <c r="E439" s="55">
        <v>46063</v>
      </c>
      <c r="F439" s="54" t="s">
        <v>19166</v>
      </c>
      <c r="G439" s="54" t="s">
        <v>17272</v>
      </c>
      <c r="H439" s="56">
        <v>200732</v>
      </c>
      <c r="I439" s="63">
        <v>0</v>
      </c>
      <c r="J439" s="56">
        <v>16059</v>
      </c>
      <c r="K439" s="65">
        <v>216791</v>
      </c>
      <c r="L439" s="64" t="s">
        <v>17236</v>
      </c>
      <c r="M439" s="6">
        <v>46091</v>
      </c>
      <c r="O439" s="32">
        <f>IF(Table1[[#This Row],[Phân loại]]="Tồn đầu kỳ",Table1[[#This Row],[Tổng giá trị]],0)</f>
        <v>0</v>
      </c>
      <c r="P439" s="7">
        <f>IF(Table1[[#This Row],[Số còn phải thu ĐK]]&lt;&gt;0,0,IF(Table1[[#This Row],[Phân loại]]="Bán hàng",Table1[[#This Row],[Tổng giá trị]],-Table1[[#This Row],[Tổng giá trị]]))</f>
        <v>216791</v>
      </c>
      <c r="Q439" s="32">
        <f t="shared" si="30"/>
        <v>216791</v>
      </c>
      <c r="R439" s="7">
        <f>Table1[[#This Row],[Số còn phải thu ĐK]]+Table1[[#This Row],[Giá Trị HD sau CK]]-Table1[[#This Row],[Số tiền đã thu]]</f>
        <v>0</v>
      </c>
      <c r="S439" s="6">
        <f>IF(Table1[[#This Row],[Ngày hóa đơn]]&lt;&gt;"",Table1[[#This Row],[Ngày hóa đơn]],IF(Table1[[#This Row],[Ngày hạch toán]]&lt;&gt;"",Table1[[#This Row],[Ngày hạch toán]],""))</f>
        <v>46063</v>
      </c>
      <c r="T439" s="7"/>
      <c r="U439" s="6">
        <f>IF(Table1[[#This Row],[Ngày tính CN]]="","",S439+T439)</f>
        <v>46063</v>
      </c>
      <c r="V439" s="32">
        <f ca="1">IF(Table1[[#This Row],[Hạn thanh toán]]="","",IF((U439-NOW())&lt;0,0,(U439-NOW())))</f>
        <v>0</v>
      </c>
      <c r="W439" s="32"/>
      <c r="X439" s="32" t="str">
        <f t="shared" ca="1" si="31"/>
        <v/>
      </c>
      <c r="Y439" s="2" t="str">
        <f t="shared" si="32"/>
        <v>Đã thanh toán</v>
      </c>
      <c r="Z439" s="42">
        <f t="shared" si="33"/>
        <v>46063</v>
      </c>
      <c r="AA439" s="42">
        <f t="shared" si="34"/>
        <v>46091</v>
      </c>
      <c r="AD439" s="2" t="str">
        <f>VLOOKUP($A439,MA_KH!$A:$Q,MA_KH!O$1,0)</f>
        <v>MEGA</v>
      </c>
      <c r="AE439" s="2" t="str">
        <f>VLOOKUP($A439,MA_KH!$A:$Q,MA_KH!P$1,0)</f>
        <v>CÔNG TY TNHH MM MEGA MARKET (VIỆT NAM)</v>
      </c>
      <c r="AG439" s="2" t="str">
        <f>(Table1[[#This Row],[Số hóa đơn]])&amp;IF(OR(Table1[[#This Row],[Phân loại]]="Hàng trả",Table1[[#This Row],[Phân loại]]="Giảm công nợ"),-Table1[[#This Row],[Tổng giá trị]],Table1[[#This Row],[Tổng giá trị]])</f>
        <v>00010655216791</v>
      </c>
      <c r="AH439" s="6" t="e">
        <f>_xlfn.XLOOKUP(Table1[[#This Row],[Column1]],'Chi tiết tt Mega gửi'!P:P,'Chi tiết tt Mega gửi'!N:N)</f>
        <v>#N/A</v>
      </c>
    </row>
    <row r="440" spans="1:34" ht="25.5" customHeight="1" x14ac:dyDescent="0.2">
      <c r="A440" s="54" t="s">
        <v>16287</v>
      </c>
      <c r="B440" s="54" t="s">
        <v>253</v>
      </c>
      <c r="C440" s="55">
        <v>46055</v>
      </c>
      <c r="D440" s="54" t="s">
        <v>17273</v>
      </c>
      <c r="E440" s="55">
        <v>46055</v>
      </c>
      <c r="F440" s="54" t="s">
        <v>19167</v>
      </c>
      <c r="G440" s="54" t="s">
        <v>17274</v>
      </c>
      <c r="H440" s="56">
        <v>1496500</v>
      </c>
      <c r="I440" s="63">
        <v>0</v>
      </c>
      <c r="J440" s="56">
        <v>119720</v>
      </c>
      <c r="K440" s="65">
        <v>1616220</v>
      </c>
      <c r="L440" s="64" t="s">
        <v>17238</v>
      </c>
      <c r="M440" s="6">
        <v>46063</v>
      </c>
      <c r="O440" s="32">
        <f>IF(Table1[[#This Row],[Phân loại]]="Tồn đầu kỳ",Table1[[#This Row],[Tổng giá trị]],0)</f>
        <v>0</v>
      </c>
      <c r="P440" s="7">
        <f>IF(Table1[[#This Row],[Số còn phải thu ĐK]]&lt;&gt;0,0,IF(Table1[[#This Row],[Phân loại]]="Bán hàng",Table1[[#This Row],[Tổng giá trị]],-Table1[[#This Row],[Tổng giá trị]]))</f>
        <v>-1616220</v>
      </c>
      <c r="Q440" s="32">
        <f t="shared" si="30"/>
        <v>-1616220</v>
      </c>
      <c r="R440" s="7">
        <f>Table1[[#This Row],[Số còn phải thu ĐK]]+Table1[[#This Row],[Giá Trị HD sau CK]]-Table1[[#This Row],[Số tiền đã thu]]</f>
        <v>0</v>
      </c>
      <c r="S440" s="6">
        <f>IF(Table1[[#This Row],[Ngày hóa đơn]]&lt;&gt;"",Table1[[#This Row],[Ngày hóa đơn]],IF(Table1[[#This Row],[Ngày hạch toán]]&lt;&gt;"",Table1[[#This Row],[Ngày hạch toán]],""))</f>
        <v>46055</v>
      </c>
      <c r="T440" s="7"/>
      <c r="U440" s="6">
        <f>IF(Table1[[#This Row],[Ngày tính CN]]="","",S440+T440)</f>
        <v>46055</v>
      </c>
      <c r="V440" s="32">
        <f ca="1">IF(Table1[[#This Row],[Hạn thanh toán]]="","",IF((U440-NOW())&lt;0,0,(U440-NOW())))</f>
        <v>0</v>
      </c>
      <c r="W440" s="32"/>
      <c r="X440" s="32" t="str">
        <f t="shared" ca="1" si="31"/>
        <v/>
      </c>
      <c r="Y440" s="2" t="str">
        <f t="shared" si="32"/>
        <v>Đã thanh toán</v>
      </c>
      <c r="Z440" s="42">
        <f t="shared" si="33"/>
        <v>46055</v>
      </c>
      <c r="AA440" s="42">
        <f t="shared" si="34"/>
        <v>46063</v>
      </c>
      <c r="AD440" s="2" t="str">
        <f>VLOOKUP($A440,MA_KH!$A:$Q,MA_KH!O$1,0)</f>
        <v>MEGA</v>
      </c>
      <c r="AE440" s="2" t="str">
        <f>VLOOKUP($A440,MA_KH!$A:$Q,MA_KH!P$1,0)</f>
        <v>CÔNG TY TNHH MM MEGA MARKET (VIỆT NAM)</v>
      </c>
      <c r="AG440" s="2" t="str">
        <f>(Table1[[#This Row],[Số hóa đơn]])&amp;IF(OR(Table1[[#This Row],[Phân loại]]="Hàng trả",Table1[[#This Row],[Phân loại]]="Giảm công nợ"),-Table1[[#This Row],[Tổng giá trị]],Table1[[#This Row],[Tổng giá trị]])</f>
        <v>00000060-1616220</v>
      </c>
      <c r="AH440" s="6" t="e">
        <f>_xlfn.XLOOKUP(Table1[[#This Row],[Column1]],'Chi tiết tt Mega gửi'!P:P,'Chi tiết tt Mega gửi'!N:N)</f>
        <v>#N/A</v>
      </c>
    </row>
    <row r="441" spans="1:34" ht="25.5" customHeight="1" x14ac:dyDescent="0.2">
      <c r="A441" s="54" t="s">
        <v>16294</v>
      </c>
      <c r="B441" s="54" t="s">
        <v>259</v>
      </c>
      <c r="C441" s="55">
        <v>46055</v>
      </c>
      <c r="D441" s="54" t="s">
        <v>17275</v>
      </c>
      <c r="E441" s="55">
        <v>46055</v>
      </c>
      <c r="F441" s="54" t="s">
        <v>19168</v>
      </c>
      <c r="G441" s="54" t="s">
        <v>16821</v>
      </c>
      <c r="H441" s="56">
        <v>920000</v>
      </c>
      <c r="I441" s="63">
        <v>0</v>
      </c>
      <c r="J441" s="56">
        <v>73600</v>
      </c>
      <c r="K441" s="65">
        <v>993600</v>
      </c>
      <c r="L441" s="64" t="s">
        <v>17238</v>
      </c>
      <c r="M441" s="6">
        <v>46063</v>
      </c>
      <c r="O441" s="32">
        <f>IF(Table1[[#This Row],[Phân loại]]="Tồn đầu kỳ",Table1[[#This Row],[Tổng giá trị]],0)</f>
        <v>0</v>
      </c>
      <c r="P441" s="7">
        <f>IF(Table1[[#This Row],[Số còn phải thu ĐK]]&lt;&gt;0,0,IF(Table1[[#This Row],[Phân loại]]="Bán hàng",Table1[[#This Row],[Tổng giá trị]],-Table1[[#This Row],[Tổng giá trị]]))</f>
        <v>-993600</v>
      </c>
      <c r="Q441" s="32">
        <f t="shared" si="30"/>
        <v>-993600</v>
      </c>
      <c r="R441" s="7">
        <f>Table1[[#This Row],[Số còn phải thu ĐK]]+Table1[[#This Row],[Giá Trị HD sau CK]]-Table1[[#This Row],[Số tiền đã thu]]</f>
        <v>0</v>
      </c>
      <c r="S441" s="6">
        <f>IF(Table1[[#This Row],[Ngày hóa đơn]]&lt;&gt;"",Table1[[#This Row],[Ngày hóa đơn]],IF(Table1[[#This Row],[Ngày hạch toán]]&lt;&gt;"",Table1[[#This Row],[Ngày hạch toán]],""))</f>
        <v>46055</v>
      </c>
      <c r="T441" s="7"/>
      <c r="U441" s="6">
        <f>IF(Table1[[#This Row],[Ngày tính CN]]="","",S441+T441)</f>
        <v>46055</v>
      </c>
      <c r="V441" s="32">
        <f ca="1">IF(Table1[[#This Row],[Hạn thanh toán]]="","",IF((U441-NOW())&lt;0,0,(U441-NOW())))</f>
        <v>0</v>
      </c>
      <c r="W441" s="32"/>
      <c r="X441" s="32" t="str">
        <f t="shared" ca="1" si="31"/>
        <v/>
      </c>
      <c r="Y441" s="2" t="str">
        <f t="shared" si="32"/>
        <v>Đã thanh toán</v>
      </c>
      <c r="Z441" s="42">
        <f t="shared" si="33"/>
        <v>46055</v>
      </c>
      <c r="AA441" s="42">
        <f t="shared" si="34"/>
        <v>46063</v>
      </c>
      <c r="AD441" s="2" t="str">
        <f>VLOOKUP($A441,MA_KH!$A:$Q,MA_KH!O$1,0)</f>
        <v>MEGA</v>
      </c>
      <c r="AE441" s="2" t="str">
        <f>VLOOKUP($A441,MA_KH!$A:$Q,MA_KH!P$1,0)</f>
        <v>CÔNG TY TNHH MM MEGA MARKET (VIỆT NAM)</v>
      </c>
      <c r="AG441" s="2" t="str">
        <f>(Table1[[#This Row],[Số hóa đơn]])&amp;IF(OR(Table1[[#This Row],[Phân loại]]="Hàng trả",Table1[[#This Row],[Phân loại]]="Giảm công nợ"),-Table1[[#This Row],[Tổng giá trị]],Table1[[#This Row],[Tổng giá trị]])</f>
        <v>00000052-993600</v>
      </c>
      <c r="AH441" s="6" t="e">
        <f>_xlfn.XLOOKUP(Table1[[#This Row],[Column1]],'Chi tiết tt Mega gửi'!P:P,'Chi tiết tt Mega gửi'!N:N)</f>
        <v>#N/A</v>
      </c>
    </row>
    <row r="442" spans="1:34" ht="25.5" customHeight="1" x14ac:dyDescent="0.2">
      <c r="A442" s="54" t="s">
        <v>16294</v>
      </c>
      <c r="B442" s="54" t="s">
        <v>259</v>
      </c>
      <c r="C442" s="55">
        <v>46055</v>
      </c>
      <c r="D442" s="54" t="s">
        <v>17276</v>
      </c>
      <c r="E442" s="55">
        <v>46055</v>
      </c>
      <c r="F442" s="54" t="s">
        <v>19169</v>
      </c>
      <c r="G442" s="54" t="s">
        <v>16821</v>
      </c>
      <c r="H442" s="56">
        <v>1541606</v>
      </c>
      <c r="I442" s="63">
        <v>0</v>
      </c>
      <c r="J442" s="56">
        <v>123328</v>
      </c>
      <c r="K442" s="65">
        <v>1664934</v>
      </c>
      <c r="L442" s="64" t="s">
        <v>17238</v>
      </c>
      <c r="M442" s="6">
        <v>46063</v>
      </c>
      <c r="O442" s="32">
        <f>IF(Table1[[#This Row],[Phân loại]]="Tồn đầu kỳ",Table1[[#This Row],[Tổng giá trị]],0)</f>
        <v>0</v>
      </c>
      <c r="P442" s="7">
        <f>IF(Table1[[#This Row],[Số còn phải thu ĐK]]&lt;&gt;0,0,IF(Table1[[#This Row],[Phân loại]]="Bán hàng",Table1[[#This Row],[Tổng giá trị]],-Table1[[#This Row],[Tổng giá trị]]))</f>
        <v>-1664934</v>
      </c>
      <c r="Q442" s="32">
        <f t="shared" si="30"/>
        <v>-1664934</v>
      </c>
      <c r="R442" s="7">
        <f>Table1[[#This Row],[Số còn phải thu ĐK]]+Table1[[#This Row],[Giá Trị HD sau CK]]-Table1[[#This Row],[Số tiền đã thu]]</f>
        <v>0</v>
      </c>
      <c r="S442" s="6">
        <f>IF(Table1[[#This Row],[Ngày hóa đơn]]&lt;&gt;"",Table1[[#This Row],[Ngày hóa đơn]],IF(Table1[[#This Row],[Ngày hạch toán]]&lt;&gt;"",Table1[[#This Row],[Ngày hạch toán]],""))</f>
        <v>46055</v>
      </c>
      <c r="T442" s="7"/>
      <c r="U442" s="6">
        <f>IF(Table1[[#This Row],[Ngày tính CN]]="","",S442+T442)</f>
        <v>46055</v>
      </c>
      <c r="V442" s="32">
        <f ca="1">IF(Table1[[#This Row],[Hạn thanh toán]]="","",IF((U442-NOW())&lt;0,0,(U442-NOW())))</f>
        <v>0</v>
      </c>
      <c r="W442" s="32"/>
      <c r="X442" s="32" t="str">
        <f t="shared" ca="1" si="31"/>
        <v/>
      </c>
      <c r="Y442" s="2" t="str">
        <f t="shared" si="32"/>
        <v>Đã thanh toán</v>
      </c>
      <c r="Z442" s="42">
        <f t="shared" si="33"/>
        <v>46055</v>
      </c>
      <c r="AA442" s="42">
        <f t="shared" si="34"/>
        <v>46063</v>
      </c>
      <c r="AD442" s="2" t="str">
        <f>VLOOKUP($A442,MA_KH!$A:$Q,MA_KH!O$1,0)</f>
        <v>MEGA</v>
      </c>
      <c r="AE442" s="2" t="str">
        <f>VLOOKUP($A442,MA_KH!$A:$Q,MA_KH!P$1,0)</f>
        <v>CÔNG TY TNHH MM MEGA MARKET (VIỆT NAM)</v>
      </c>
      <c r="AG442" s="2" t="str">
        <f>(Table1[[#This Row],[Số hóa đơn]])&amp;IF(OR(Table1[[#This Row],[Phân loại]]="Hàng trả",Table1[[#This Row],[Phân loại]]="Giảm công nợ"),-Table1[[#This Row],[Tổng giá trị]],Table1[[#This Row],[Tổng giá trị]])</f>
        <v>00000059-1664934</v>
      </c>
      <c r="AH442" s="6" t="e">
        <f>_xlfn.XLOOKUP(Table1[[#This Row],[Column1]],'Chi tiết tt Mega gửi'!P:P,'Chi tiết tt Mega gửi'!N:N)</f>
        <v>#N/A</v>
      </c>
    </row>
    <row r="443" spans="1:34" ht="25.5" customHeight="1" x14ac:dyDescent="0.2">
      <c r="A443" s="54" t="s">
        <v>16293</v>
      </c>
      <c r="B443" s="54" t="s">
        <v>386</v>
      </c>
      <c r="C443" s="55">
        <v>46055</v>
      </c>
      <c r="D443" s="54" t="s">
        <v>17277</v>
      </c>
      <c r="E443" s="55">
        <v>46055</v>
      </c>
      <c r="F443" s="54" t="s">
        <v>19030</v>
      </c>
      <c r="G443" s="54" t="s">
        <v>16859</v>
      </c>
      <c r="H443" s="56">
        <v>712500</v>
      </c>
      <c r="I443" s="63">
        <v>0</v>
      </c>
      <c r="J443" s="56">
        <v>57000</v>
      </c>
      <c r="K443" s="65">
        <v>769500</v>
      </c>
      <c r="L443" s="64" t="s">
        <v>17238</v>
      </c>
      <c r="M443" s="6">
        <v>46063</v>
      </c>
      <c r="O443" s="32">
        <f>IF(Table1[[#This Row],[Phân loại]]="Tồn đầu kỳ",Table1[[#This Row],[Tổng giá trị]],0)</f>
        <v>0</v>
      </c>
      <c r="P443" s="7">
        <f>IF(Table1[[#This Row],[Số còn phải thu ĐK]]&lt;&gt;0,0,IF(Table1[[#This Row],[Phân loại]]="Bán hàng",Table1[[#This Row],[Tổng giá trị]],-Table1[[#This Row],[Tổng giá trị]]))</f>
        <v>-769500</v>
      </c>
      <c r="Q443" s="32">
        <f t="shared" si="30"/>
        <v>-769500</v>
      </c>
      <c r="R443" s="7">
        <f>Table1[[#This Row],[Số còn phải thu ĐK]]+Table1[[#This Row],[Giá Trị HD sau CK]]-Table1[[#This Row],[Số tiền đã thu]]</f>
        <v>0</v>
      </c>
      <c r="S443" s="6">
        <f>IF(Table1[[#This Row],[Ngày hóa đơn]]&lt;&gt;"",Table1[[#This Row],[Ngày hóa đơn]],IF(Table1[[#This Row],[Ngày hạch toán]]&lt;&gt;"",Table1[[#This Row],[Ngày hạch toán]],""))</f>
        <v>46055</v>
      </c>
      <c r="T443" s="7"/>
      <c r="U443" s="6">
        <f>IF(Table1[[#This Row],[Ngày tính CN]]="","",S443+T443)</f>
        <v>46055</v>
      </c>
      <c r="V443" s="32">
        <f ca="1">IF(Table1[[#This Row],[Hạn thanh toán]]="","",IF((U443-NOW())&lt;0,0,(U443-NOW())))</f>
        <v>0</v>
      </c>
      <c r="W443" s="32"/>
      <c r="X443" s="32" t="str">
        <f t="shared" ca="1" si="31"/>
        <v/>
      </c>
      <c r="Y443" s="2" t="str">
        <f t="shared" si="32"/>
        <v>Đã thanh toán</v>
      </c>
      <c r="Z443" s="42">
        <f t="shared" si="33"/>
        <v>46055</v>
      </c>
      <c r="AA443" s="42">
        <f t="shared" si="34"/>
        <v>46063</v>
      </c>
      <c r="AD443" s="2" t="str">
        <f>VLOOKUP($A443,MA_KH!$A:$Q,MA_KH!O$1,0)</f>
        <v>MEGA</v>
      </c>
      <c r="AE443" s="2" t="str">
        <f>VLOOKUP($A443,MA_KH!$A:$Q,MA_KH!P$1,0)</f>
        <v>CÔNG TY TNHH MM MEGA MARKET (VIỆT NAM)</v>
      </c>
      <c r="AG443" s="2" t="str">
        <f>(Table1[[#This Row],[Số hóa đơn]])&amp;IF(OR(Table1[[#This Row],[Phân loại]]="Hàng trả",Table1[[#This Row],[Phân loại]]="Giảm công nợ"),-Table1[[#This Row],[Tổng giá trị]],Table1[[#This Row],[Tổng giá trị]])</f>
        <v>00000025-769500</v>
      </c>
      <c r="AH443" s="6" t="e">
        <f>_xlfn.XLOOKUP(Table1[[#This Row],[Column1]],'Chi tiết tt Mega gửi'!P:P,'Chi tiết tt Mega gửi'!N:N)</f>
        <v>#N/A</v>
      </c>
    </row>
    <row r="444" spans="1:34" ht="25.5" customHeight="1" x14ac:dyDescent="0.2">
      <c r="A444" s="54" t="s">
        <v>16294</v>
      </c>
      <c r="B444" s="54" t="s">
        <v>259</v>
      </c>
      <c r="C444" s="55">
        <v>46056</v>
      </c>
      <c r="D444" s="54" t="s">
        <v>17278</v>
      </c>
      <c r="E444" s="55">
        <v>46059</v>
      </c>
      <c r="F444" s="54" t="s">
        <v>19170</v>
      </c>
      <c r="G444" s="54" t="s">
        <v>17279</v>
      </c>
      <c r="H444" s="56">
        <v>1452745</v>
      </c>
      <c r="I444" s="63">
        <v>0</v>
      </c>
      <c r="J444" s="56">
        <v>116220</v>
      </c>
      <c r="K444" s="65">
        <v>1568965</v>
      </c>
      <c r="L444" s="64" t="s">
        <v>17236</v>
      </c>
      <c r="M444" s="6">
        <v>46091</v>
      </c>
      <c r="O444" s="32">
        <f>IF(Table1[[#This Row],[Phân loại]]="Tồn đầu kỳ",Table1[[#This Row],[Tổng giá trị]],0)</f>
        <v>0</v>
      </c>
      <c r="P444" s="7">
        <f>IF(Table1[[#This Row],[Số còn phải thu ĐK]]&lt;&gt;0,0,IF(Table1[[#This Row],[Phân loại]]="Bán hàng",Table1[[#This Row],[Tổng giá trị]],-Table1[[#This Row],[Tổng giá trị]]))</f>
        <v>1568965</v>
      </c>
      <c r="Q444" s="32">
        <f t="shared" si="30"/>
        <v>1568965</v>
      </c>
      <c r="R444" s="7">
        <f>Table1[[#This Row],[Số còn phải thu ĐK]]+Table1[[#This Row],[Giá Trị HD sau CK]]-Table1[[#This Row],[Số tiền đã thu]]</f>
        <v>0</v>
      </c>
      <c r="S444" s="6">
        <f>IF(Table1[[#This Row],[Ngày hóa đơn]]&lt;&gt;"",Table1[[#This Row],[Ngày hóa đơn]],IF(Table1[[#This Row],[Ngày hạch toán]]&lt;&gt;"",Table1[[#This Row],[Ngày hạch toán]],""))</f>
        <v>46059</v>
      </c>
      <c r="T444" s="7"/>
      <c r="U444" s="6">
        <f>IF(Table1[[#This Row],[Ngày tính CN]]="","",S444+T444)</f>
        <v>46059</v>
      </c>
      <c r="V444" s="32">
        <f ca="1">IF(Table1[[#This Row],[Hạn thanh toán]]="","",IF((U444-NOW())&lt;0,0,(U444-NOW())))</f>
        <v>0</v>
      </c>
      <c r="W444" s="32"/>
      <c r="X444" s="32" t="str">
        <f t="shared" ca="1" si="31"/>
        <v/>
      </c>
      <c r="Y444" s="2" t="str">
        <f t="shared" si="32"/>
        <v>Đã thanh toán</v>
      </c>
      <c r="Z444" s="42">
        <f t="shared" si="33"/>
        <v>46059</v>
      </c>
      <c r="AA444" s="42">
        <f t="shared" si="34"/>
        <v>46091</v>
      </c>
      <c r="AD444" s="2" t="str">
        <f>VLOOKUP($A444,MA_KH!$A:$Q,MA_KH!O$1,0)</f>
        <v>MEGA</v>
      </c>
      <c r="AE444" s="2" t="str">
        <f>VLOOKUP($A444,MA_KH!$A:$Q,MA_KH!P$1,0)</f>
        <v>CÔNG TY TNHH MM MEGA MARKET (VIỆT NAM)</v>
      </c>
      <c r="AG444" s="2" t="str">
        <f>(Table1[[#This Row],[Số hóa đơn]])&amp;IF(OR(Table1[[#This Row],[Phân loại]]="Hàng trả",Table1[[#This Row],[Phân loại]]="Giảm công nợ"),-Table1[[#This Row],[Tổng giá trị]],Table1[[#This Row],[Tổng giá trị]])</f>
        <v>000095111568965</v>
      </c>
      <c r="AH444" s="6" t="e">
        <f>_xlfn.XLOOKUP(Table1[[#This Row],[Column1]],'Chi tiết tt Mega gửi'!P:P,'Chi tiết tt Mega gửi'!N:N)</f>
        <v>#N/A</v>
      </c>
    </row>
    <row r="445" spans="1:34" ht="25.5" customHeight="1" x14ac:dyDescent="0.2">
      <c r="A445" s="54" t="s">
        <v>16294</v>
      </c>
      <c r="B445" s="54" t="s">
        <v>259</v>
      </c>
      <c r="C445" s="55">
        <v>46056</v>
      </c>
      <c r="D445" s="54" t="s">
        <v>17280</v>
      </c>
      <c r="E445" s="55">
        <v>46059</v>
      </c>
      <c r="F445" s="54" t="s">
        <v>19171</v>
      </c>
      <c r="G445" s="54" t="s">
        <v>17281</v>
      </c>
      <c r="H445" s="56">
        <v>948650</v>
      </c>
      <c r="I445" s="63">
        <v>0</v>
      </c>
      <c r="J445" s="56">
        <v>75892</v>
      </c>
      <c r="K445" s="65">
        <v>1024542</v>
      </c>
      <c r="L445" s="64" t="s">
        <v>17236</v>
      </c>
      <c r="M445" s="6">
        <v>46091</v>
      </c>
      <c r="O445" s="32">
        <f>IF(Table1[[#This Row],[Phân loại]]="Tồn đầu kỳ",Table1[[#This Row],[Tổng giá trị]],0)</f>
        <v>0</v>
      </c>
      <c r="P445" s="7">
        <f>IF(Table1[[#This Row],[Số còn phải thu ĐK]]&lt;&gt;0,0,IF(Table1[[#This Row],[Phân loại]]="Bán hàng",Table1[[#This Row],[Tổng giá trị]],-Table1[[#This Row],[Tổng giá trị]]))</f>
        <v>1024542</v>
      </c>
      <c r="Q445" s="32">
        <f t="shared" si="30"/>
        <v>1024542</v>
      </c>
      <c r="R445" s="7">
        <f>Table1[[#This Row],[Số còn phải thu ĐK]]+Table1[[#This Row],[Giá Trị HD sau CK]]-Table1[[#This Row],[Số tiền đã thu]]</f>
        <v>0</v>
      </c>
      <c r="S445" s="6">
        <f>IF(Table1[[#This Row],[Ngày hóa đơn]]&lt;&gt;"",Table1[[#This Row],[Ngày hóa đơn]],IF(Table1[[#This Row],[Ngày hạch toán]]&lt;&gt;"",Table1[[#This Row],[Ngày hạch toán]],""))</f>
        <v>46059</v>
      </c>
      <c r="T445" s="7"/>
      <c r="U445" s="6">
        <f>IF(Table1[[#This Row],[Ngày tính CN]]="","",S445+T445)</f>
        <v>46059</v>
      </c>
      <c r="V445" s="32">
        <f ca="1">IF(Table1[[#This Row],[Hạn thanh toán]]="","",IF((U445-NOW())&lt;0,0,(U445-NOW())))</f>
        <v>0</v>
      </c>
      <c r="W445" s="32"/>
      <c r="X445" s="32" t="str">
        <f t="shared" ca="1" si="31"/>
        <v/>
      </c>
      <c r="Y445" s="2" t="str">
        <f t="shared" si="32"/>
        <v>Đã thanh toán</v>
      </c>
      <c r="Z445" s="42">
        <f t="shared" si="33"/>
        <v>46059</v>
      </c>
      <c r="AA445" s="42">
        <f t="shared" si="34"/>
        <v>46091</v>
      </c>
      <c r="AD445" s="2" t="str">
        <f>VLOOKUP($A445,MA_KH!$A:$Q,MA_KH!O$1,0)</f>
        <v>MEGA</v>
      </c>
      <c r="AE445" s="2" t="str">
        <f>VLOOKUP($A445,MA_KH!$A:$Q,MA_KH!P$1,0)</f>
        <v>CÔNG TY TNHH MM MEGA MARKET (VIỆT NAM)</v>
      </c>
      <c r="AG445" s="2" t="str">
        <f>(Table1[[#This Row],[Số hóa đơn]])&amp;IF(OR(Table1[[#This Row],[Phân loại]]="Hàng trả",Table1[[#This Row],[Phân loại]]="Giảm công nợ"),-Table1[[#This Row],[Tổng giá trị]],Table1[[#This Row],[Tổng giá trị]])</f>
        <v>000095121024542</v>
      </c>
      <c r="AH445" s="6" t="e">
        <f>_xlfn.XLOOKUP(Table1[[#This Row],[Column1]],'Chi tiết tt Mega gửi'!P:P,'Chi tiết tt Mega gửi'!N:N)</f>
        <v>#N/A</v>
      </c>
    </row>
    <row r="446" spans="1:34" ht="25.5" customHeight="1" x14ac:dyDescent="0.2">
      <c r="A446" s="54" t="s">
        <v>16299</v>
      </c>
      <c r="B446" s="54" t="s">
        <v>190</v>
      </c>
      <c r="C446" s="55">
        <v>46056</v>
      </c>
      <c r="D446" s="54" t="s">
        <v>17282</v>
      </c>
      <c r="E446" s="55">
        <v>46059</v>
      </c>
      <c r="F446" s="54" t="s">
        <v>19172</v>
      </c>
      <c r="G446" s="54" t="s">
        <v>17283</v>
      </c>
      <c r="H446" s="56">
        <v>13734760</v>
      </c>
      <c r="I446" s="63">
        <v>0</v>
      </c>
      <c r="J446" s="56">
        <v>1098781</v>
      </c>
      <c r="K446" s="65">
        <v>14833541</v>
      </c>
      <c r="L446" s="64" t="s">
        <v>17236</v>
      </c>
      <c r="M446" s="6">
        <v>46091</v>
      </c>
      <c r="O446" s="32">
        <f>IF(Table1[[#This Row],[Phân loại]]="Tồn đầu kỳ",Table1[[#This Row],[Tổng giá trị]],0)</f>
        <v>0</v>
      </c>
      <c r="P446" s="7">
        <f>IF(Table1[[#This Row],[Số còn phải thu ĐK]]&lt;&gt;0,0,IF(Table1[[#This Row],[Phân loại]]="Bán hàng",Table1[[#This Row],[Tổng giá trị]],-Table1[[#This Row],[Tổng giá trị]]))</f>
        <v>14833541</v>
      </c>
      <c r="Q446" s="32">
        <f t="shared" si="30"/>
        <v>14833541</v>
      </c>
      <c r="R446" s="7">
        <f>Table1[[#This Row],[Số còn phải thu ĐK]]+Table1[[#This Row],[Giá Trị HD sau CK]]-Table1[[#This Row],[Số tiền đã thu]]</f>
        <v>0</v>
      </c>
      <c r="S446" s="6">
        <f>IF(Table1[[#This Row],[Ngày hóa đơn]]&lt;&gt;"",Table1[[#This Row],[Ngày hóa đơn]],IF(Table1[[#This Row],[Ngày hạch toán]]&lt;&gt;"",Table1[[#This Row],[Ngày hạch toán]],""))</f>
        <v>46059</v>
      </c>
      <c r="T446" s="7"/>
      <c r="U446" s="6">
        <f>IF(Table1[[#This Row],[Ngày tính CN]]="","",S446+T446)</f>
        <v>46059</v>
      </c>
      <c r="V446" s="32">
        <f ca="1">IF(Table1[[#This Row],[Hạn thanh toán]]="","",IF((U446-NOW())&lt;0,0,(U446-NOW())))</f>
        <v>0</v>
      </c>
      <c r="W446" s="32"/>
      <c r="X446" s="32" t="str">
        <f t="shared" ca="1" si="31"/>
        <v/>
      </c>
      <c r="Y446" s="2" t="str">
        <f t="shared" si="32"/>
        <v>Đã thanh toán</v>
      </c>
      <c r="Z446" s="42">
        <f t="shared" si="33"/>
        <v>46059</v>
      </c>
      <c r="AA446" s="42">
        <f t="shared" si="34"/>
        <v>46091</v>
      </c>
      <c r="AD446" s="2" t="str">
        <f>VLOOKUP($A446,MA_KH!$A:$Q,MA_KH!O$1,0)</f>
        <v>MEGA</v>
      </c>
      <c r="AE446" s="2" t="str">
        <f>VLOOKUP($A446,MA_KH!$A:$Q,MA_KH!P$1,0)</f>
        <v>CÔNG TY TNHH MM MEGA MARKET (VIỆT NAM)</v>
      </c>
      <c r="AG446" s="2" t="str">
        <f>(Table1[[#This Row],[Số hóa đơn]])&amp;IF(OR(Table1[[#This Row],[Phân loại]]="Hàng trả",Table1[[#This Row],[Phân loại]]="Giảm công nợ"),-Table1[[#This Row],[Tổng giá trị]],Table1[[#This Row],[Tổng giá trị]])</f>
        <v>0000951314833541</v>
      </c>
      <c r="AH446" s="6" t="e">
        <f>_xlfn.XLOOKUP(Table1[[#This Row],[Column1]],'Chi tiết tt Mega gửi'!P:P,'Chi tiết tt Mega gửi'!N:N)</f>
        <v>#N/A</v>
      </c>
    </row>
    <row r="447" spans="1:34" ht="25.5" customHeight="1" x14ac:dyDescent="0.2">
      <c r="A447" s="54" t="s">
        <v>16299</v>
      </c>
      <c r="B447" s="54" t="s">
        <v>190</v>
      </c>
      <c r="C447" s="55">
        <v>46056</v>
      </c>
      <c r="D447" s="54" t="s">
        <v>17284</v>
      </c>
      <c r="E447" s="55">
        <v>46059</v>
      </c>
      <c r="F447" s="54" t="s">
        <v>19173</v>
      </c>
      <c r="G447" s="54" t="s">
        <v>17285</v>
      </c>
      <c r="H447" s="56">
        <v>14072150</v>
      </c>
      <c r="I447" s="63">
        <v>0</v>
      </c>
      <c r="J447" s="56">
        <v>1125772</v>
      </c>
      <c r="K447" s="65">
        <v>15197922</v>
      </c>
      <c r="L447" s="64" t="s">
        <v>17236</v>
      </c>
      <c r="M447" s="6">
        <v>46091</v>
      </c>
      <c r="O447" s="32">
        <f>IF(Table1[[#This Row],[Phân loại]]="Tồn đầu kỳ",Table1[[#This Row],[Tổng giá trị]],0)</f>
        <v>0</v>
      </c>
      <c r="P447" s="7">
        <f>IF(Table1[[#This Row],[Số còn phải thu ĐK]]&lt;&gt;0,0,IF(Table1[[#This Row],[Phân loại]]="Bán hàng",Table1[[#This Row],[Tổng giá trị]],-Table1[[#This Row],[Tổng giá trị]]))</f>
        <v>15197922</v>
      </c>
      <c r="Q447" s="32">
        <f t="shared" si="30"/>
        <v>15197922</v>
      </c>
      <c r="R447" s="7">
        <f>Table1[[#This Row],[Số còn phải thu ĐK]]+Table1[[#This Row],[Giá Trị HD sau CK]]-Table1[[#This Row],[Số tiền đã thu]]</f>
        <v>0</v>
      </c>
      <c r="S447" s="6">
        <f>IF(Table1[[#This Row],[Ngày hóa đơn]]&lt;&gt;"",Table1[[#This Row],[Ngày hóa đơn]],IF(Table1[[#This Row],[Ngày hạch toán]]&lt;&gt;"",Table1[[#This Row],[Ngày hạch toán]],""))</f>
        <v>46059</v>
      </c>
      <c r="T447" s="7"/>
      <c r="U447" s="6">
        <f>IF(Table1[[#This Row],[Ngày tính CN]]="","",S447+T447)</f>
        <v>46059</v>
      </c>
      <c r="V447" s="32">
        <f ca="1">IF(Table1[[#This Row],[Hạn thanh toán]]="","",IF((U447-NOW())&lt;0,0,(U447-NOW())))</f>
        <v>0</v>
      </c>
      <c r="W447" s="32"/>
      <c r="X447" s="32" t="str">
        <f t="shared" ca="1" si="31"/>
        <v/>
      </c>
      <c r="Y447" s="2" t="str">
        <f t="shared" si="32"/>
        <v>Đã thanh toán</v>
      </c>
      <c r="Z447" s="42">
        <f t="shared" si="33"/>
        <v>46059</v>
      </c>
      <c r="AA447" s="42">
        <f t="shared" si="34"/>
        <v>46091</v>
      </c>
      <c r="AD447" s="2" t="str">
        <f>VLOOKUP($A447,MA_KH!$A:$Q,MA_KH!O$1,0)</f>
        <v>MEGA</v>
      </c>
      <c r="AE447" s="2" t="str">
        <f>VLOOKUP($A447,MA_KH!$A:$Q,MA_KH!P$1,0)</f>
        <v>CÔNG TY TNHH MM MEGA MARKET (VIỆT NAM)</v>
      </c>
      <c r="AG447" s="2" t="str">
        <f>(Table1[[#This Row],[Số hóa đơn]])&amp;IF(OR(Table1[[#This Row],[Phân loại]]="Hàng trả",Table1[[#This Row],[Phân loại]]="Giảm công nợ"),-Table1[[#This Row],[Tổng giá trị]],Table1[[#This Row],[Tổng giá trị]])</f>
        <v>0000951415197922</v>
      </c>
      <c r="AH447" s="6" t="e">
        <f>_xlfn.XLOOKUP(Table1[[#This Row],[Column1]],'Chi tiết tt Mega gửi'!P:P,'Chi tiết tt Mega gửi'!N:N)</f>
        <v>#N/A</v>
      </c>
    </row>
    <row r="448" spans="1:34" ht="25.5" customHeight="1" x14ac:dyDescent="0.2">
      <c r="A448" s="54" t="s">
        <v>16303</v>
      </c>
      <c r="B448" s="54" t="s">
        <v>102</v>
      </c>
      <c r="C448" s="55">
        <v>46056</v>
      </c>
      <c r="D448" s="54" t="s">
        <v>17286</v>
      </c>
      <c r="E448" s="55">
        <v>46059</v>
      </c>
      <c r="F448" s="54" t="s">
        <v>19174</v>
      </c>
      <c r="G448" s="54" t="s">
        <v>17287</v>
      </c>
      <c r="H448" s="56">
        <v>3763080</v>
      </c>
      <c r="I448" s="63">
        <v>0</v>
      </c>
      <c r="J448" s="56">
        <v>301046</v>
      </c>
      <c r="K448" s="65">
        <v>4064126</v>
      </c>
      <c r="L448" s="64" t="s">
        <v>17236</v>
      </c>
      <c r="M448" s="6">
        <v>46091</v>
      </c>
      <c r="O448" s="32">
        <f>IF(Table1[[#This Row],[Phân loại]]="Tồn đầu kỳ",Table1[[#This Row],[Tổng giá trị]],0)</f>
        <v>0</v>
      </c>
      <c r="P448" s="7">
        <f>IF(Table1[[#This Row],[Số còn phải thu ĐK]]&lt;&gt;0,0,IF(Table1[[#This Row],[Phân loại]]="Bán hàng",Table1[[#This Row],[Tổng giá trị]],-Table1[[#This Row],[Tổng giá trị]]))</f>
        <v>4064126</v>
      </c>
      <c r="Q448" s="32">
        <f t="shared" si="30"/>
        <v>4064126</v>
      </c>
      <c r="R448" s="7">
        <f>Table1[[#This Row],[Số còn phải thu ĐK]]+Table1[[#This Row],[Giá Trị HD sau CK]]-Table1[[#This Row],[Số tiền đã thu]]</f>
        <v>0</v>
      </c>
      <c r="S448" s="6">
        <f>IF(Table1[[#This Row],[Ngày hóa đơn]]&lt;&gt;"",Table1[[#This Row],[Ngày hóa đơn]],IF(Table1[[#This Row],[Ngày hạch toán]]&lt;&gt;"",Table1[[#This Row],[Ngày hạch toán]],""))</f>
        <v>46059</v>
      </c>
      <c r="T448" s="7"/>
      <c r="U448" s="6">
        <f>IF(Table1[[#This Row],[Ngày tính CN]]="","",S448+T448)</f>
        <v>46059</v>
      </c>
      <c r="V448" s="32">
        <f ca="1">IF(Table1[[#This Row],[Hạn thanh toán]]="","",IF((U448-NOW())&lt;0,0,(U448-NOW())))</f>
        <v>0</v>
      </c>
      <c r="W448" s="32"/>
      <c r="X448" s="32" t="str">
        <f t="shared" ca="1" si="31"/>
        <v/>
      </c>
      <c r="Y448" s="2" t="str">
        <f t="shared" si="32"/>
        <v>Đã thanh toán</v>
      </c>
      <c r="Z448" s="42">
        <f t="shared" si="33"/>
        <v>46059</v>
      </c>
      <c r="AA448" s="42">
        <f t="shared" si="34"/>
        <v>46091</v>
      </c>
      <c r="AD448" s="2" t="str">
        <f>VLOOKUP($A448,MA_KH!$A:$Q,MA_KH!O$1,0)</f>
        <v>MEGA</v>
      </c>
      <c r="AE448" s="2" t="str">
        <f>VLOOKUP($A448,MA_KH!$A:$Q,MA_KH!P$1,0)</f>
        <v>CÔNG TY TNHH MM MEGA MARKET (VIỆT NAM)</v>
      </c>
      <c r="AG448" s="2" t="str">
        <f>(Table1[[#This Row],[Số hóa đơn]])&amp;IF(OR(Table1[[#This Row],[Phân loại]]="Hàng trả",Table1[[#This Row],[Phân loại]]="Giảm công nợ"),-Table1[[#This Row],[Tổng giá trị]],Table1[[#This Row],[Tổng giá trị]])</f>
        <v>000095654064126</v>
      </c>
      <c r="AH448" s="6" t="e">
        <f>_xlfn.XLOOKUP(Table1[[#This Row],[Column1]],'Chi tiết tt Mega gửi'!P:P,'Chi tiết tt Mega gửi'!N:N)</f>
        <v>#N/A</v>
      </c>
    </row>
    <row r="449" spans="1:34" ht="25.5" customHeight="1" x14ac:dyDescent="0.2">
      <c r="A449" s="54" t="s">
        <v>16299</v>
      </c>
      <c r="B449" s="54" t="s">
        <v>190</v>
      </c>
      <c r="C449" s="55">
        <v>46057</v>
      </c>
      <c r="D449" s="54" t="s">
        <v>17288</v>
      </c>
      <c r="E449" s="55">
        <v>46065</v>
      </c>
      <c r="F449" s="54" t="s">
        <v>19175</v>
      </c>
      <c r="G449" s="54" t="s">
        <v>17289</v>
      </c>
      <c r="H449" s="56">
        <v>948650</v>
      </c>
      <c r="I449" s="63">
        <v>0</v>
      </c>
      <c r="J449" s="56">
        <v>75892</v>
      </c>
      <c r="K449" s="65">
        <v>1024542</v>
      </c>
      <c r="L449" s="64" t="s">
        <v>17236</v>
      </c>
      <c r="M449" s="6">
        <v>46105</v>
      </c>
      <c r="O449" s="32">
        <f>IF(Table1[[#This Row],[Phân loại]]="Tồn đầu kỳ",Table1[[#This Row],[Tổng giá trị]],0)</f>
        <v>0</v>
      </c>
      <c r="P449" s="7">
        <f>IF(Table1[[#This Row],[Số còn phải thu ĐK]]&lt;&gt;0,0,IF(Table1[[#This Row],[Phân loại]]="Bán hàng",Table1[[#This Row],[Tổng giá trị]],-Table1[[#This Row],[Tổng giá trị]]))</f>
        <v>1024542</v>
      </c>
      <c r="Q449" s="32">
        <f t="shared" si="30"/>
        <v>1024542</v>
      </c>
      <c r="R449" s="7">
        <f>Table1[[#This Row],[Số còn phải thu ĐK]]+Table1[[#This Row],[Giá Trị HD sau CK]]-Table1[[#This Row],[Số tiền đã thu]]</f>
        <v>0</v>
      </c>
      <c r="S449" s="6">
        <f>IF(Table1[[#This Row],[Ngày hóa đơn]]&lt;&gt;"",Table1[[#This Row],[Ngày hóa đơn]],IF(Table1[[#This Row],[Ngày hạch toán]]&lt;&gt;"",Table1[[#This Row],[Ngày hạch toán]],""))</f>
        <v>46065</v>
      </c>
      <c r="T449" s="7"/>
      <c r="U449" s="6">
        <f>IF(Table1[[#This Row],[Ngày tính CN]]="","",S449+T449)</f>
        <v>46065</v>
      </c>
      <c r="V449" s="32">
        <f ca="1">IF(Table1[[#This Row],[Hạn thanh toán]]="","",IF((U449-NOW())&lt;0,0,(U449-NOW())))</f>
        <v>0</v>
      </c>
      <c r="W449" s="32"/>
      <c r="X449" s="32" t="str">
        <f t="shared" ca="1" si="31"/>
        <v/>
      </c>
      <c r="Y449" s="2" t="str">
        <f t="shared" si="32"/>
        <v>Đã thanh toán</v>
      </c>
      <c r="Z449" s="42">
        <f t="shared" si="33"/>
        <v>46065</v>
      </c>
      <c r="AA449" s="42">
        <f t="shared" si="34"/>
        <v>46105</v>
      </c>
      <c r="AD449" s="2" t="str">
        <f>VLOOKUP($A449,MA_KH!$A:$Q,MA_KH!O$1,0)</f>
        <v>MEGA</v>
      </c>
      <c r="AE449" s="2" t="str">
        <f>VLOOKUP($A449,MA_KH!$A:$Q,MA_KH!P$1,0)</f>
        <v>CÔNG TY TNHH MM MEGA MARKET (VIỆT NAM)</v>
      </c>
      <c r="AG449" s="2" t="str">
        <f>(Table1[[#This Row],[Số hóa đơn]])&amp;IF(OR(Table1[[#This Row],[Phân loại]]="Hàng trả",Table1[[#This Row],[Phân loại]]="Giảm công nợ"),-Table1[[#This Row],[Tổng giá trị]],Table1[[#This Row],[Tổng giá trị]])</f>
        <v>000120521024542</v>
      </c>
      <c r="AH449" s="6" t="e">
        <f>_xlfn.XLOOKUP(Table1[[#This Row],[Column1]],'Chi tiết tt Mega gửi'!P:P,'Chi tiết tt Mega gửi'!N:N)</f>
        <v>#N/A</v>
      </c>
    </row>
    <row r="450" spans="1:34" ht="25.5" customHeight="1" x14ac:dyDescent="0.2">
      <c r="A450" s="54" t="s">
        <v>16299</v>
      </c>
      <c r="B450" s="54" t="s">
        <v>190</v>
      </c>
      <c r="C450" s="55">
        <v>46057</v>
      </c>
      <c r="D450" s="54" t="s">
        <v>17463</v>
      </c>
      <c r="E450" s="55">
        <v>46057</v>
      </c>
      <c r="F450" s="103" t="s">
        <v>19750</v>
      </c>
      <c r="G450" s="54" t="s">
        <v>16916</v>
      </c>
      <c r="H450" s="56">
        <v>20284843</v>
      </c>
      <c r="I450" s="63">
        <v>0</v>
      </c>
      <c r="J450" s="56">
        <v>0</v>
      </c>
      <c r="K450" s="65">
        <v>20284843</v>
      </c>
      <c r="L450" s="64" t="s">
        <v>17237</v>
      </c>
      <c r="O450" s="32">
        <f>IF(Table1[[#This Row],[Phân loại]]="Tồn đầu kỳ",Table1[[#This Row],[Tổng giá trị]],0)</f>
        <v>0</v>
      </c>
      <c r="P450" s="7">
        <f>IF(Table1[[#This Row],[Số còn phải thu ĐK]]&lt;&gt;0,0,IF(Table1[[#This Row],[Phân loại]]="Bán hàng",Table1[[#This Row],[Tổng giá trị]],-Table1[[#This Row],[Tổng giá trị]]))</f>
        <v>-20284843</v>
      </c>
      <c r="Q450" s="32">
        <f t="shared" si="30"/>
        <v>0</v>
      </c>
      <c r="R450" s="7">
        <f>Table1[[#This Row],[Số còn phải thu ĐK]]+Table1[[#This Row],[Giá Trị HD sau CK]]-Table1[[#This Row],[Số tiền đã thu]]</f>
        <v>-20284843</v>
      </c>
      <c r="S450" s="6">
        <f>IF(Table1[[#This Row],[Ngày hóa đơn]]&lt;&gt;"",Table1[[#This Row],[Ngày hóa đơn]],IF(Table1[[#This Row],[Ngày hạch toán]]&lt;&gt;"",Table1[[#This Row],[Ngày hạch toán]],""))</f>
        <v>46057</v>
      </c>
      <c r="T450" s="7"/>
      <c r="U450" s="6">
        <f>IF(Table1[[#This Row],[Ngày tính CN]]="","",S450+T450)</f>
        <v>46057</v>
      </c>
      <c r="V450" s="32">
        <f ca="1">IF(Table1[[#This Row],[Hạn thanh toán]]="","",IF((U450-NOW())&lt;0,0,(U450-NOW())))</f>
        <v>0</v>
      </c>
      <c r="W450" s="32"/>
      <c r="X450" s="32">
        <f t="shared" ca="1" si="31"/>
        <v>237.35975358795986</v>
      </c>
      <c r="Y450" s="2" t="str">
        <f t="shared" ca="1" si="32"/>
        <v>Nợ quá hạn hơn 120 ngày có khả năng mất thanh toán</v>
      </c>
      <c r="Z450" s="42">
        <f t="shared" si="33"/>
        <v>46057</v>
      </c>
      <c r="AA450" s="42" t="str">
        <f t="shared" si="34"/>
        <v/>
      </c>
      <c r="AD450" s="2" t="str">
        <f>VLOOKUP($A450,MA_KH!$A:$Q,MA_KH!O$1,0)</f>
        <v>MEGA</v>
      </c>
      <c r="AE450" s="2" t="str">
        <f>VLOOKUP($A450,MA_KH!$A:$Q,MA_KH!P$1,0)</f>
        <v>CÔNG TY TNHH MM MEGA MARKET (VIỆT NAM)</v>
      </c>
      <c r="AG450" s="2" t="str">
        <f>(Table1[[#This Row],[Số hóa đơn]])&amp;IF(OR(Table1[[#This Row],[Phân loại]]="Hàng trả",Table1[[#This Row],[Phân loại]]="Giảm công nợ"),-Table1[[#This Row],[Tổng giá trị]],Table1[[#This Row],[Tổng giá trị]])</f>
        <v>DN_22026T900415-20284843</v>
      </c>
      <c r="AH450" s="6" t="e">
        <f>_xlfn.XLOOKUP(Table1[[#This Row],[Column1]],'Chi tiết tt Mega gửi'!P:P,'Chi tiết tt Mega gửi'!N:N)</f>
        <v>#N/A</v>
      </c>
    </row>
    <row r="451" spans="1:34" ht="25.5" customHeight="1" x14ac:dyDescent="0.2">
      <c r="A451" s="54" t="s">
        <v>16294</v>
      </c>
      <c r="B451" s="54" t="s">
        <v>259</v>
      </c>
      <c r="C451" s="55">
        <v>46058</v>
      </c>
      <c r="D451" s="54" t="s">
        <v>17290</v>
      </c>
      <c r="E451" s="55">
        <v>46065</v>
      </c>
      <c r="F451" s="54" t="s">
        <v>19176</v>
      </c>
      <c r="G451" s="54" t="s">
        <v>17291</v>
      </c>
      <c r="H451" s="56">
        <v>474325</v>
      </c>
      <c r="I451" s="63">
        <v>0</v>
      </c>
      <c r="J451" s="56">
        <v>37946</v>
      </c>
      <c r="K451" s="65">
        <v>512271</v>
      </c>
      <c r="L451" s="64" t="s">
        <v>17236</v>
      </c>
      <c r="M451" s="6">
        <v>46105</v>
      </c>
      <c r="O451" s="32">
        <f>IF(Table1[[#This Row],[Phân loại]]="Tồn đầu kỳ",Table1[[#This Row],[Tổng giá trị]],0)</f>
        <v>0</v>
      </c>
      <c r="P451" s="7">
        <f>IF(Table1[[#This Row],[Số còn phải thu ĐK]]&lt;&gt;0,0,IF(Table1[[#This Row],[Phân loại]]="Bán hàng",Table1[[#This Row],[Tổng giá trị]],-Table1[[#This Row],[Tổng giá trị]]))</f>
        <v>512271</v>
      </c>
      <c r="Q451" s="32">
        <f t="shared" si="30"/>
        <v>512271</v>
      </c>
      <c r="R451" s="7">
        <f>Table1[[#This Row],[Số còn phải thu ĐK]]+Table1[[#This Row],[Giá Trị HD sau CK]]-Table1[[#This Row],[Số tiền đã thu]]</f>
        <v>0</v>
      </c>
      <c r="S451" s="6">
        <f>IF(Table1[[#This Row],[Ngày hóa đơn]]&lt;&gt;"",Table1[[#This Row],[Ngày hóa đơn]],IF(Table1[[#This Row],[Ngày hạch toán]]&lt;&gt;"",Table1[[#This Row],[Ngày hạch toán]],""))</f>
        <v>46065</v>
      </c>
      <c r="T451" s="7"/>
      <c r="U451" s="6">
        <f>IF(Table1[[#This Row],[Ngày tính CN]]="","",S451+T451)</f>
        <v>46065</v>
      </c>
      <c r="V451" s="32">
        <f ca="1">IF(Table1[[#This Row],[Hạn thanh toán]]="","",IF((U451-NOW())&lt;0,0,(U451-NOW())))</f>
        <v>0</v>
      </c>
      <c r="W451" s="32"/>
      <c r="X451" s="32" t="str">
        <f t="shared" ca="1" si="31"/>
        <v/>
      </c>
      <c r="Y451" s="2" t="str">
        <f t="shared" si="32"/>
        <v>Đã thanh toán</v>
      </c>
      <c r="Z451" s="42">
        <f t="shared" si="33"/>
        <v>46065</v>
      </c>
      <c r="AA451" s="42">
        <f t="shared" si="34"/>
        <v>46105</v>
      </c>
      <c r="AD451" s="2" t="str">
        <f>VLOOKUP($A451,MA_KH!$A:$Q,MA_KH!O$1,0)</f>
        <v>MEGA</v>
      </c>
      <c r="AE451" s="2" t="str">
        <f>VLOOKUP($A451,MA_KH!$A:$Q,MA_KH!P$1,0)</f>
        <v>CÔNG TY TNHH MM MEGA MARKET (VIỆT NAM)</v>
      </c>
      <c r="AG451" s="2" t="str">
        <f>(Table1[[#This Row],[Số hóa đơn]])&amp;IF(OR(Table1[[#This Row],[Phân loại]]="Hàng trả",Table1[[#This Row],[Phân loại]]="Giảm công nợ"),-Table1[[#This Row],[Tổng giá trị]],Table1[[#This Row],[Tổng giá trị]])</f>
        <v>00012051512271</v>
      </c>
      <c r="AH451" s="6" t="e">
        <f>_xlfn.XLOOKUP(Table1[[#This Row],[Column1]],'Chi tiết tt Mega gửi'!P:P,'Chi tiết tt Mega gửi'!N:N)</f>
        <v>#N/A</v>
      </c>
    </row>
    <row r="452" spans="1:34" ht="25.5" customHeight="1" x14ac:dyDescent="0.2">
      <c r="A452" s="54" t="s">
        <v>16288</v>
      </c>
      <c r="B452" s="54" t="s">
        <v>294</v>
      </c>
      <c r="C452" s="55">
        <v>46058</v>
      </c>
      <c r="D452" s="54" t="s">
        <v>17292</v>
      </c>
      <c r="E452" s="55">
        <v>46065</v>
      </c>
      <c r="F452" s="54" t="s">
        <v>19177</v>
      </c>
      <c r="G452" s="54" t="s">
        <v>17293</v>
      </c>
      <c r="H452" s="56">
        <v>4290365</v>
      </c>
      <c r="I452" s="63">
        <v>0</v>
      </c>
      <c r="J452" s="56">
        <v>343229</v>
      </c>
      <c r="K452" s="65">
        <v>4633594</v>
      </c>
      <c r="L452" s="64" t="s">
        <v>17236</v>
      </c>
      <c r="M452" s="6">
        <v>46105</v>
      </c>
      <c r="O452" s="32">
        <f>IF(Table1[[#This Row],[Phân loại]]="Tồn đầu kỳ",Table1[[#This Row],[Tổng giá trị]],0)</f>
        <v>0</v>
      </c>
      <c r="P452" s="7">
        <f>IF(Table1[[#This Row],[Số còn phải thu ĐK]]&lt;&gt;0,0,IF(Table1[[#This Row],[Phân loại]]="Bán hàng",Table1[[#This Row],[Tổng giá trị]],-Table1[[#This Row],[Tổng giá trị]]))</f>
        <v>4633594</v>
      </c>
      <c r="Q452" s="32">
        <f t="shared" ref="Q452:Q515" si="35">IF(M452&lt;&gt;"",IF(O452&lt;&gt;0,O452,P452),0)</f>
        <v>4633594</v>
      </c>
      <c r="R452" s="7">
        <f>Table1[[#This Row],[Số còn phải thu ĐK]]+Table1[[#This Row],[Giá Trị HD sau CK]]-Table1[[#This Row],[Số tiền đã thu]]</f>
        <v>0</v>
      </c>
      <c r="S452" s="6">
        <f>IF(Table1[[#This Row],[Ngày hóa đơn]]&lt;&gt;"",Table1[[#This Row],[Ngày hóa đơn]],IF(Table1[[#This Row],[Ngày hạch toán]]&lt;&gt;"",Table1[[#This Row],[Ngày hạch toán]],""))</f>
        <v>46065</v>
      </c>
      <c r="T452" s="7"/>
      <c r="U452" s="6">
        <f>IF(Table1[[#This Row],[Ngày tính CN]]="","",S452+T452)</f>
        <v>46065</v>
      </c>
      <c r="V452" s="32">
        <f ca="1">IF(Table1[[#This Row],[Hạn thanh toán]]="","",IF((U452-NOW())&lt;0,0,(U452-NOW())))</f>
        <v>0</v>
      </c>
      <c r="W452" s="32"/>
      <c r="X452" s="32" t="str">
        <f t="shared" ref="X452:X515" ca="1" si="36">IF(OR(U452="",R452=0),"",IF((U452-NOW())&lt;0,-(U452-NOW()),0))</f>
        <v/>
      </c>
      <c r="Y452" s="2" t="str">
        <f t="shared" ref="Y452:Y515" si="37">IF(R452=0,"Đã thanh toán",IF(X452="","",IF(X452&lt;=0,"Chưa đến hạn thanh toán",IF(X452&lt;=30,"Nợ quá hạn 30 ngày",IF(X452&lt;=60,"Nợ quá hạn từ 30 ngày đến 60 ngày",IF(X452&lt;=90,"Nợ quá hạn từ 60 ngày đến 90 ngày",IF(X452&lt;=120,"Nợ quá hạn từ 90 ngày đến 120 ngày","Nợ quá hạn hơn 120 ngày có khả năng mất thanh toán")))))))</f>
        <v>Đã thanh toán</v>
      </c>
      <c r="Z452" s="42">
        <f t="shared" ref="Z452:Z515" si="38">IF(S452="","",S452)</f>
        <v>46065</v>
      </c>
      <c r="AA452" s="42">
        <f t="shared" ref="AA452:AA515" si="39">IF(M452="","",M452)</f>
        <v>46105</v>
      </c>
      <c r="AD452" s="2" t="str">
        <f>VLOOKUP($A452,MA_KH!$A:$Q,MA_KH!O$1,0)</f>
        <v>MEGA</v>
      </c>
      <c r="AE452" s="2" t="str">
        <f>VLOOKUP($A452,MA_KH!$A:$Q,MA_KH!P$1,0)</f>
        <v>CÔNG TY TNHH MM MEGA MARKET (VIỆT NAM)</v>
      </c>
      <c r="AG452" s="2" t="str">
        <f>(Table1[[#This Row],[Số hóa đơn]])&amp;IF(OR(Table1[[#This Row],[Phân loại]]="Hàng trả",Table1[[#This Row],[Phân loại]]="Giảm công nợ"),-Table1[[#This Row],[Tổng giá trị]],Table1[[#This Row],[Tổng giá trị]])</f>
        <v>000120534633594</v>
      </c>
      <c r="AH452" s="6" t="e">
        <f>_xlfn.XLOOKUP(Table1[[#This Row],[Column1]],'Chi tiết tt Mega gửi'!P:P,'Chi tiết tt Mega gửi'!N:N)</f>
        <v>#N/A</v>
      </c>
    </row>
    <row r="453" spans="1:34" ht="25.5" customHeight="1" x14ac:dyDescent="0.2">
      <c r="A453" s="54" t="s">
        <v>16288</v>
      </c>
      <c r="B453" s="54" t="s">
        <v>294</v>
      </c>
      <c r="C453" s="55">
        <v>46058</v>
      </c>
      <c r="D453" s="54" t="s">
        <v>17294</v>
      </c>
      <c r="E453" s="55">
        <v>46065</v>
      </c>
      <c r="F453" s="54" t="s">
        <v>19178</v>
      </c>
      <c r="G453" s="54" t="s">
        <v>17295</v>
      </c>
      <c r="H453" s="56">
        <v>6901220</v>
      </c>
      <c r="I453" s="63">
        <v>0</v>
      </c>
      <c r="J453" s="56">
        <v>552098</v>
      </c>
      <c r="K453" s="65">
        <v>7453318</v>
      </c>
      <c r="L453" s="64" t="s">
        <v>17236</v>
      </c>
      <c r="M453" s="6">
        <v>46105</v>
      </c>
      <c r="O453" s="32">
        <f>IF(Table1[[#This Row],[Phân loại]]="Tồn đầu kỳ",Table1[[#This Row],[Tổng giá trị]],0)</f>
        <v>0</v>
      </c>
      <c r="P453" s="7">
        <f>IF(Table1[[#This Row],[Số còn phải thu ĐK]]&lt;&gt;0,0,IF(Table1[[#This Row],[Phân loại]]="Bán hàng",Table1[[#This Row],[Tổng giá trị]],-Table1[[#This Row],[Tổng giá trị]]))</f>
        <v>7453318</v>
      </c>
      <c r="Q453" s="32">
        <f t="shared" si="35"/>
        <v>7453318</v>
      </c>
      <c r="R453" s="7">
        <f>Table1[[#This Row],[Số còn phải thu ĐK]]+Table1[[#This Row],[Giá Trị HD sau CK]]-Table1[[#This Row],[Số tiền đã thu]]</f>
        <v>0</v>
      </c>
      <c r="S453" s="6">
        <f>IF(Table1[[#This Row],[Ngày hóa đơn]]&lt;&gt;"",Table1[[#This Row],[Ngày hóa đơn]],IF(Table1[[#This Row],[Ngày hạch toán]]&lt;&gt;"",Table1[[#This Row],[Ngày hạch toán]],""))</f>
        <v>46065</v>
      </c>
      <c r="T453" s="7"/>
      <c r="U453" s="6">
        <f>IF(Table1[[#This Row],[Ngày tính CN]]="","",S453+T453)</f>
        <v>46065</v>
      </c>
      <c r="V453" s="32">
        <f ca="1">IF(Table1[[#This Row],[Hạn thanh toán]]="","",IF((U453-NOW())&lt;0,0,(U453-NOW())))</f>
        <v>0</v>
      </c>
      <c r="W453" s="32"/>
      <c r="X453" s="32" t="str">
        <f t="shared" ca="1" si="36"/>
        <v/>
      </c>
      <c r="Y453" s="2" t="str">
        <f t="shared" si="37"/>
        <v>Đã thanh toán</v>
      </c>
      <c r="Z453" s="42">
        <f t="shared" si="38"/>
        <v>46065</v>
      </c>
      <c r="AA453" s="42">
        <f t="shared" si="39"/>
        <v>46105</v>
      </c>
      <c r="AD453" s="2" t="str">
        <f>VLOOKUP($A453,MA_KH!$A:$Q,MA_KH!O$1,0)</f>
        <v>MEGA</v>
      </c>
      <c r="AE453" s="2" t="str">
        <f>VLOOKUP($A453,MA_KH!$A:$Q,MA_KH!P$1,0)</f>
        <v>CÔNG TY TNHH MM MEGA MARKET (VIỆT NAM)</v>
      </c>
      <c r="AG453" s="2" t="str">
        <f>(Table1[[#This Row],[Số hóa đơn]])&amp;IF(OR(Table1[[#This Row],[Phân loại]]="Hàng trả",Table1[[#This Row],[Phân loại]]="Giảm công nợ"),-Table1[[#This Row],[Tổng giá trị]],Table1[[#This Row],[Tổng giá trị]])</f>
        <v>000120547453318</v>
      </c>
      <c r="AH453" s="6" t="e">
        <f>_xlfn.XLOOKUP(Table1[[#This Row],[Column1]],'Chi tiết tt Mega gửi'!P:P,'Chi tiết tt Mega gửi'!N:N)</f>
        <v>#N/A</v>
      </c>
    </row>
    <row r="454" spans="1:34" ht="25.5" customHeight="1" x14ac:dyDescent="0.2">
      <c r="A454" s="54" t="s">
        <v>16308</v>
      </c>
      <c r="B454" s="54" t="s">
        <v>194</v>
      </c>
      <c r="C454" s="55">
        <v>46058</v>
      </c>
      <c r="D454" s="54" t="s">
        <v>17296</v>
      </c>
      <c r="E454" s="55">
        <v>46065</v>
      </c>
      <c r="F454" s="54" t="s">
        <v>19179</v>
      </c>
      <c r="G454" s="54" t="s">
        <v>17297</v>
      </c>
      <c r="H454" s="56">
        <v>13375220</v>
      </c>
      <c r="I454" s="63">
        <v>0</v>
      </c>
      <c r="J454" s="56">
        <v>1070018</v>
      </c>
      <c r="K454" s="65">
        <v>14445238</v>
      </c>
      <c r="L454" s="64" t="s">
        <v>17236</v>
      </c>
      <c r="M454" s="6">
        <v>46105</v>
      </c>
      <c r="O454" s="32">
        <f>IF(Table1[[#This Row],[Phân loại]]="Tồn đầu kỳ",Table1[[#This Row],[Tổng giá trị]],0)</f>
        <v>0</v>
      </c>
      <c r="P454" s="7">
        <f>IF(Table1[[#This Row],[Số còn phải thu ĐK]]&lt;&gt;0,0,IF(Table1[[#This Row],[Phân loại]]="Bán hàng",Table1[[#This Row],[Tổng giá trị]],-Table1[[#This Row],[Tổng giá trị]]))</f>
        <v>14445238</v>
      </c>
      <c r="Q454" s="32">
        <f t="shared" si="35"/>
        <v>14445238</v>
      </c>
      <c r="R454" s="7">
        <f>Table1[[#This Row],[Số còn phải thu ĐK]]+Table1[[#This Row],[Giá Trị HD sau CK]]-Table1[[#This Row],[Số tiền đã thu]]</f>
        <v>0</v>
      </c>
      <c r="S454" s="6">
        <f>IF(Table1[[#This Row],[Ngày hóa đơn]]&lt;&gt;"",Table1[[#This Row],[Ngày hóa đơn]],IF(Table1[[#This Row],[Ngày hạch toán]]&lt;&gt;"",Table1[[#This Row],[Ngày hạch toán]],""))</f>
        <v>46065</v>
      </c>
      <c r="T454" s="7"/>
      <c r="U454" s="6">
        <f>IF(Table1[[#This Row],[Ngày tính CN]]="","",S454+T454)</f>
        <v>46065</v>
      </c>
      <c r="V454" s="32">
        <f ca="1">IF(Table1[[#This Row],[Hạn thanh toán]]="","",IF((U454-NOW())&lt;0,0,(U454-NOW())))</f>
        <v>0</v>
      </c>
      <c r="W454" s="32"/>
      <c r="X454" s="32" t="str">
        <f t="shared" ca="1" si="36"/>
        <v/>
      </c>
      <c r="Y454" s="2" t="str">
        <f t="shared" si="37"/>
        <v>Đã thanh toán</v>
      </c>
      <c r="Z454" s="42">
        <f t="shared" si="38"/>
        <v>46065</v>
      </c>
      <c r="AA454" s="42">
        <f t="shared" si="39"/>
        <v>46105</v>
      </c>
      <c r="AD454" s="2" t="str">
        <f>VLOOKUP($A454,MA_KH!$A:$Q,MA_KH!O$1,0)</f>
        <v>MEGA</v>
      </c>
      <c r="AE454" s="2" t="str">
        <f>VLOOKUP($A454,MA_KH!$A:$Q,MA_KH!P$1,0)</f>
        <v>CÔNG TY TNHH MM MEGA MARKET (VIỆT NAM)</v>
      </c>
      <c r="AG454" s="2" t="str">
        <f>(Table1[[#This Row],[Số hóa đơn]])&amp;IF(OR(Table1[[#This Row],[Phân loại]]="Hàng trả",Table1[[#This Row],[Phân loại]]="Giảm công nợ"),-Table1[[#This Row],[Tổng giá trị]],Table1[[#This Row],[Tổng giá trị]])</f>
        <v>0001205514445238</v>
      </c>
      <c r="AH454" s="6" t="e">
        <f>_xlfn.XLOOKUP(Table1[[#This Row],[Column1]],'Chi tiết tt Mega gửi'!P:P,'Chi tiết tt Mega gửi'!N:N)</f>
        <v>#N/A</v>
      </c>
    </row>
    <row r="455" spans="1:34" ht="25.5" customHeight="1" x14ac:dyDescent="0.2">
      <c r="A455" s="54" t="s">
        <v>16290</v>
      </c>
      <c r="B455" s="54" t="s">
        <v>192</v>
      </c>
      <c r="C455" s="55">
        <v>46058</v>
      </c>
      <c r="D455" s="54" t="s">
        <v>17298</v>
      </c>
      <c r="E455" s="55">
        <v>46065</v>
      </c>
      <c r="F455" s="54" t="s">
        <v>19180</v>
      </c>
      <c r="G455" s="54" t="s">
        <v>17299</v>
      </c>
      <c r="H455" s="56">
        <v>33606445</v>
      </c>
      <c r="I455" s="63">
        <v>0</v>
      </c>
      <c r="J455" s="56">
        <v>2688516</v>
      </c>
      <c r="K455" s="65">
        <v>36294961</v>
      </c>
      <c r="L455" s="64" t="s">
        <v>17236</v>
      </c>
      <c r="M455" s="6">
        <v>46105</v>
      </c>
      <c r="O455" s="32">
        <f>IF(Table1[[#This Row],[Phân loại]]="Tồn đầu kỳ",Table1[[#This Row],[Tổng giá trị]],0)</f>
        <v>0</v>
      </c>
      <c r="P455" s="7">
        <f>IF(Table1[[#This Row],[Số còn phải thu ĐK]]&lt;&gt;0,0,IF(Table1[[#This Row],[Phân loại]]="Bán hàng",Table1[[#This Row],[Tổng giá trị]],-Table1[[#This Row],[Tổng giá trị]]))</f>
        <v>36294961</v>
      </c>
      <c r="Q455" s="32">
        <f t="shared" si="35"/>
        <v>36294961</v>
      </c>
      <c r="R455" s="7">
        <f>Table1[[#This Row],[Số còn phải thu ĐK]]+Table1[[#This Row],[Giá Trị HD sau CK]]-Table1[[#This Row],[Số tiền đã thu]]</f>
        <v>0</v>
      </c>
      <c r="S455" s="6">
        <f>IF(Table1[[#This Row],[Ngày hóa đơn]]&lt;&gt;"",Table1[[#This Row],[Ngày hóa đơn]],IF(Table1[[#This Row],[Ngày hạch toán]]&lt;&gt;"",Table1[[#This Row],[Ngày hạch toán]],""))</f>
        <v>46065</v>
      </c>
      <c r="T455" s="7"/>
      <c r="U455" s="6">
        <f>IF(Table1[[#This Row],[Ngày tính CN]]="","",S455+T455)</f>
        <v>46065</v>
      </c>
      <c r="V455" s="32">
        <f ca="1">IF(Table1[[#This Row],[Hạn thanh toán]]="","",IF((U455-NOW())&lt;0,0,(U455-NOW())))</f>
        <v>0</v>
      </c>
      <c r="W455" s="32"/>
      <c r="X455" s="32" t="str">
        <f t="shared" ca="1" si="36"/>
        <v/>
      </c>
      <c r="Y455" s="2" t="str">
        <f t="shared" si="37"/>
        <v>Đã thanh toán</v>
      </c>
      <c r="Z455" s="42">
        <f t="shared" si="38"/>
        <v>46065</v>
      </c>
      <c r="AA455" s="42">
        <f t="shared" si="39"/>
        <v>46105</v>
      </c>
      <c r="AD455" s="2" t="str">
        <f>VLOOKUP($A455,MA_KH!$A:$Q,MA_KH!O$1,0)</f>
        <v>MEGA</v>
      </c>
      <c r="AE455" s="2" t="str">
        <f>VLOOKUP($A455,MA_KH!$A:$Q,MA_KH!P$1,0)</f>
        <v>CÔNG TY TNHH MM MEGA MARKET (VIỆT NAM)</v>
      </c>
      <c r="AG455" s="2" t="str">
        <f>(Table1[[#This Row],[Số hóa đơn]])&amp;IF(OR(Table1[[#This Row],[Phân loại]]="Hàng trả",Table1[[#This Row],[Phân loại]]="Giảm công nợ"),-Table1[[#This Row],[Tổng giá trị]],Table1[[#This Row],[Tổng giá trị]])</f>
        <v>0001205636294961</v>
      </c>
      <c r="AH455" s="6" t="e">
        <f>_xlfn.XLOOKUP(Table1[[#This Row],[Column1]],'Chi tiết tt Mega gửi'!P:P,'Chi tiết tt Mega gửi'!N:N)</f>
        <v>#N/A</v>
      </c>
    </row>
    <row r="456" spans="1:34" ht="25.5" customHeight="1" x14ac:dyDescent="0.2">
      <c r="A456" s="54" t="s">
        <v>16290</v>
      </c>
      <c r="B456" s="54" t="s">
        <v>192</v>
      </c>
      <c r="C456" s="55">
        <v>46058</v>
      </c>
      <c r="D456" s="54" t="s">
        <v>17300</v>
      </c>
      <c r="E456" s="55">
        <v>46065</v>
      </c>
      <c r="F456" s="54" t="s">
        <v>19181</v>
      </c>
      <c r="G456" s="54" t="s">
        <v>17301</v>
      </c>
      <c r="H456" s="56">
        <v>9992710</v>
      </c>
      <c r="I456" s="63">
        <v>0</v>
      </c>
      <c r="J456" s="56">
        <v>799417</v>
      </c>
      <c r="K456" s="65">
        <v>10792127</v>
      </c>
      <c r="L456" s="64" t="s">
        <v>17236</v>
      </c>
      <c r="M456" s="6">
        <v>46105</v>
      </c>
      <c r="O456" s="32">
        <f>IF(Table1[[#This Row],[Phân loại]]="Tồn đầu kỳ",Table1[[#This Row],[Tổng giá trị]],0)</f>
        <v>0</v>
      </c>
      <c r="P456" s="7">
        <f>IF(Table1[[#This Row],[Số còn phải thu ĐK]]&lt;&gt;0,0,IF(Table1[[#This Row],[Phân loại]]="Bán hàng",Table1[[#This Row],[Tổng giá trị]],-Table1[[#This Row],[Tổng giá trị]]))</f>
        <v>10792127</v>
      </c>
      <c r="Q456" s="32">
        <f t="shared" si="35"/>
        <v>10792127</v>
      </c>
      <c r="R456" s="7">
        <f>Table1[[#This Row],[Số còn phải thu ĐK]]+Table1[[#This Row],[Giá Trị HD sau CK]]-Table1[[#This Row],[Số tiền đã thu]]</f>
        <v>0</v>
      </c>
      <c r="S456" s="6">
        <f>IF(Table1[[#This Row],[Ngày hóa đơn]]&lt;&gt;"",Table1[[#This Row],[Ngày hóa đơn]],IF(Table1[[#This Row],[Ngày hạch toán]]&lt;&gt;"",Table1[[#This Row],[Ngày hạch toán]],""))</f>
        <v>46065</v>
      </c>
      <c r="T456" s="7"/>
      <c r="U456" s="6">
        <f>IF(Table1[[#This Row],[Ngày tính CN]]="","",S456+T456)</f>
        <v>46065</v>
      </c>
      <c r="V456" s="32">
        <f ca="1">IF(Table1[[#This Row],[Hạn thanh toán]]="","",IF((U456-NOW())&lt;0,0,(U456-NOW())))</f>
        <v>0</v>
      </c>
      <c r="W456" s="32"/>
      <c r="X456" s="32" t="str">
        <f t="shared" ca="1" si="36"/>
        <v/>
      </c>
      <c r="Y456" s="2" t="str">
        <f t="shared" si="37"/>
        <v>Đã thanh toán</v>
      </c>
      <c r="Z456" s="42">
        <f t="shared" si="38"/>
        <v>46065</v>
      </c>
      <c r="AA456" s="42">
        <f t="shared" si="39"/>
        <v>46105</v>
      </c>
      <c r="AD456" s="2" t="str">
        <f>VLOOKUP($A456,MA_KH!$A:$Q,MA_KH!O$1,0)</f>
        <v>MEGA</v>
      </c>
      <c r="AE456" s="2" t="str">
        <f>VLOOKUP($A456,MA_KH!$A:$Q,MA_KH!P$1,0)</f>
        <v>CÔNG TY TNHH MM MEGA MARKET (VIỆT NAM)</v>
      </c>
      <c r="AG456" s="2" t="str">
        <f>(Table1[[#This Row],[Số hóa đơn]])&amp;IF(OR(Table1[[#This Row],[Phân loại]]="Hàng trả",Table1[[#This Row],[Phân loại]]="Giảm công nợ"),-Table1[[#This Row],[Tổng giá trị]],Table1[[#This Row],[Tổng giá trị]])</f>
        <v>0001205710792127</v>
      </c>
      <c r="AH456" s="6" t="e">
        <f>_xlfn.XLOOKUP(Table1[[#This Row],[Column1]],'Chi tiết tt Mega gửi'!P:P,'Chi tiết tt Mega gửi'!N:N)</f>
        <v>#N/A</v>
      </c>
    </row>
    <row r="457" spans="1:34" ht="25.5" customHeight="1" x14ac:dyDescent="0.2">
      <c r="A457" s="54" t="s">
        <v>16310</v>
      </c>
      <c r="B457" s="54" t="s">
        <v>196</v>
      </c>
      <c r="C457" s="55">
        <v>46058</v>
      </c>
      <c r="D457" s="54" t="s">
        <v>17302</v>
      </c>
      <c r="E457" s="55">
        <v>46065</v>
      </c>
      <c r="F457" s="54" t="s">
        <v>19182</v>
      </c>
      <c r="G457" s="54" t="s">
        <v>17303</v>
      </c>
      <c r="H457" s="56">
        <v>474325</v>
      </c>
      <c r="I457" s="63">
        <v>0</v>
      </c>
      <c r="J457" s="56">
        <v>37946</v>
      </c>
      <c r="K457" s="65">
        <v>512271</v>
      </c>
      <c r="L457" s="64" t="s">
        <v>17236</v>
      </c>
      <c r="M457" s="6">
        <v>46105</v>
      </c>
      <c r="O457" s="32">
        <f>IF(Table1[[#This Row],[Phân loại]]="Tồn đầu kỳ",Table1[[#This Row],[Tổng giá trị]],0)</f>
        <v>0</v>
      </c>
      <c r="P457" s="7">
        <f>IF(Table1[[#This Row],[Số còn phải thu ĐK]]&lt;&gt;0,0,IF(Table1[[#This Row],[Phân loại]]="Bán hàng",Table1[[#This Row],[Tổng giá trị]],-Table1[[#This Row],[Tổng giá trị]]))</f>
        <v>512271</v>
      </c>
      <c r="Q457" s="32">
        <f t="shared" si="35"/>
        <v>512271</v>
      </c>
      <c r="R457" s="7">
        <f>Table1[[#This Row],[Số còn phải thu ĐK]]+Table1[[#This Row],[Giá Trị HD sau CK]]-Table1[[#This Row],[Số tiền đã thu]]</f>
        <v>0</v>
      </c>
      <c r="S457" s="6">
        <f>IF(Table1[[#This Row],[Ngày hóa đơn]]&lt;&gt;"",Table1[[#This Row],[Ngày hóa đơn]],IF(Table1[[#This Row],[Ngày hạch toán]]&lt;&gt;"",Table1[[#This Row],[Ngày hạch toán]],""))</f>
        <v>46065</v>
      </c>
      <c r="T457" s="7"/>
      <c r="U457" s="6">
        <f>IF(Table1[[#This Row],[Ngày tính CN]]="","",S457+T457)</f>
        <v>46065</v>
      </c>
      <c r="V457" s="32">
        <f ca="1">IF(Table1[[#This Row],[Hạn thanh toán]]="","",IF((U457-NOW())&lt;0,0,(U457-NOW())))</f>
        <v>0</v>
      </c>
      <c r="W457" s="32"/>
      <c r="X457" s="32" t="str">
        <f t="shared" ca="1" si="36"/>
        <v/>
      </c>
      <c r="Y457" s="2" t="str">
        <f t="shared" si="37"/>
        <v>Đã thanh toán</v>
      </c>
      <c r="Z457" s="42">
        <f t="shared" si="38"/>
        <v>46065</v>
      </c>
      <c r="AA457" s="42">
        <f t="shared" si="39"/>
        <v>46105</v>
      </c>
      <c r="AD457" s="2" t="str">
        <f>VLOOKUP($A457,MA_KH!$A:$Q,MA_KH!O$1,0)</f>
        <v>MEGA</v>
      </c>
      <c r="AE457" s="2" t="str">
        <f>VLOOKUP($A457,MA_KH!$A:$Q,MA_KH!P$1,0)</f>
        <v>CÔNG TY TNHH MM MEGA MARKET (VIỆT NAM)</v>
      </c>
      <c r="AG457" s="2" t="str">
        <f>(Table1[[#This Row],[Số hóa đơn]])&amp;IF(OR(Table1[[#This Row],[Phân loại]]="Hàng trả",Table1[[#This Row],[Phân loại]]="Giảm công nợ"),-Table1[[#This Row],[Tổng giá trị]],Table1[[#This Row],[Tổng giá trị]])</f>
        <v>00012058512271</v>
      </c>
      <c r="AH457" s="6" t="e">
        <f>_xlfn.XLOOKUP(Table1[[#This Row],[Column1]],'Chi tiết tt Mega gửi'!P:P,'Chi tiết tt Mega gửi'!N:N)</f>
        <v>#N/A</v>
      </c>
    </row>
    <row r="458" spans="1:34" ht="25.5" customHeight="1" x14ac:dyDescent="0.2">
      <c r="A458" s="54" t="s">
        <v>16309</v>
      </c>
      <c r="B458" s="54" t="s">
        <v>255</v>
      </c>
      <c r="C458" s="55">
        <v>46058</v>
      </c>
      <c r="D458" s="54" t="s">
        <v>17304</v>
      </c>
      <c r="E458" s="55">
        <v>46065</v>
      </c>
      <c r="F458" s="54" t="s">
        <v>19183</v>
      </c>
      <c r="G458" s="54" t="s">
        <v>17305</v>
      </c>
      <c r="H458" s="56">
        <v>2937240</v>
      </c>
      <c r="I458" s="63">
        <v>0</v>
      </c>
      <c r="J458" s="56">
        <v>234979</v>
      </c>
      <c r="K458" s="65">
        <v>3172219</v>
      </c>
      <c r="L458" s="64" t="s">
        <v>17236</v>
      </c>
      <c r="M458" s="6">
        <v>46105</v>
      </c>
      <c r="O458" s="32">
        <f>IF(Table1[[#This Row],[Phân loại]]="Tồn đầu kỳ",Table1[[#This Row],[Tổng giá trị]],0)</f>
        <v>0</v>
      </c>
      <c r="P458" s="7">
        <f>IF(Table1[[#This Row],[Số còn phải thu ĐK]]&lt;&gt;0,0,IF(Table1[[#This Row],[Phân loại]]="Bán hàng",Table1[[#This Row],[Tổng giá trị]],-Table1[[#This Row],[Tổng giá trị]]))</f>
        <v>3172219</v>
      </c>
      <c r="Q458" s="32">
        <f t="shared" si="35"/>
        <v>3172219</v>
      </c>
      <c r="R458" s="7">
        <f>Table1[[#This Row],[Số còn phải thu ĐK]]+Table1[[#This Row],[Giá Trị HD sau CK]]-Table1[[#This Row],[Số tiền đã thu]]</f>
        <v>0</v>
      </c>
      <c r="S458" s="6">
        <f>IF(Table1[[#This Row],[Ngày hóa đơn]]&lt;&gt;"",Table1[[#This Row],[Ngày hóa đơn]],IF(Table1[[#This Row],[Ngày hạch toán]]&lt;&gt;"",Table1[[#This Row],[Ngày hạch toán]],""))</f>
        <v>46065</v>
      </c>
      <c r="T458" s="7"/>
      <c r="U458" s="6">
        <f>IF(Table1[[#This Row],[Ngày tính CN]]="","",S458+T458)</f>
        <v>46065</v>
      </c>
      <c r="V458" s="32">
        <f ca="1">IF(Table1[[#This Row],[Hạn thanh toán]]="","",IF((U458-NOW())&lt;0,0,(U458-NOW())))</f>
        <v>0</v>
      </c>
      <c r="W458" s="32"/>
      <c r="X458" s="32" t="str">
        <f t="shared" ca="1" si="36"/>
        <v/>
      </c>
      <c r="Y458" s="2" t="str">
        <f t="shared" si="37"/>
        <v>Đã thanh toán</v>
      </c>
      <c r="Z458" s="42">
        <f t="shared" si="38"/>
        <v>46065</v>
      </c>
      <c r="AA458" s="42">
        <f t="shared" si="39"/>
        <v>46105</v>
      </c>
      <c r="AD458" s="2" t="str">
        <f>VLOOKUP($A458,MA_KH!$A:$Q,MA_KH!O$1,0)</f>
        <v>MEGA</v>
      </c>
      <c r="AE458" s="2" t="str">
        <f>VLOOKUP($A458,MA_KH!$A:$Q,MA_KH!P$1,0)</f>
        <v>CÔNG TY TNHH MM MEGA MARKET (VIỆT NAM)</v>
      </c>
      <c r="AG458" s="2" t="str">
        <f>(Table1[[#This Row],[Số hóa đơn]])&amp;IF(OR(Table1[[#This Row],[Phân loại]]="Hàng trả",Table1[[#This Row],[Phân loại]]="Giảm công nợ"),-Table1[[#This Row],[Tổng giá trị]],Table1[[#This Row],[Tổng giá trị]])</f>
        <v>000120593172219</v>
      </c>
      <c r="AH458" s="6" t="e">
        <f>_xlfn.XLOOKUP(Table1[[#This Row],[Column1]],'Chi tiết tt Mega gửi'!P:P,'Chi tiết tt Mega gửi'!N:N)</f>
        <v>#N/A</v>
      </c>
    </row>
    <row r="459" spans="1:34" ht="25.5" customHeight="1" x14ac:dyDescent="0.2">
      <c r="A459" s="54" t="s">
        <v>16287</v>
      </c>
      <c r="B459" s="54" t="s">
        <v>253</v>
      </c>
      <c r="C459" s="55">
        <v>46058</v>
      </c>
      <c r="D459" s="54" t="s">
        <v>17306</v>
      </c>
      <c r="E459" s="55">
        <v>46065</v>
      </c>
      <c r="F459" s="54" t="s">
        <v>19184</v>
      </c>
      <c r="G459" s="54" t="s">
        <v>17307</v>
      </c>
      <c r="H459" s="56">
        <v>3849940</v>
      </c>
      <c r="I459" s="63">
        <v>0</v>
      </c>
      <c r="J459" s="56">
        <v>307995</v>
      </c>
      <c r="K459" s="65">
        <v>4157935</v>
      </c>
      <c r="L459" s="64" t="s">
        <v>17236</v>
      </c>
      <c r="M459" s="6">
        <v>46105</v>
      </c>
      <c r="O459" s="32">
        <f>IF(Table1[[#This Row],[Phân loại]]="Tồn đầu kỳ",Table1[[#This Row],[Tổng giá trị]],0)</f>
        <v>0</v>
      </c>
      <c r="P459" s="7">
        <f>IF(Table1[[#This Row],[Số còn phải thu ĐK]]&lt;&gt;0,0,IF(Table1[[#This Row],[Phân loại]]="Bán hàng",Table1[[#This Row],[Tổng giá trị]],-Table1[[#This Row],[Tổng giá trị]]))</f>
        <v>4157935</v>
      </c>
      <c r="Q459" s="32">
        <f t="shared" si="35"/>
        <v>4157935</v>
      </c>
      <c r="R459" s="7">
        <f>Table1[[#This Row],[Số còn phải thu ĐK]]+Table1[[#This Row],[Giá Trị HD sau CK]]-Table1[[#This Row],[Số tiền đã thu]]</f>
        <v>0</v>
      </c>
      <c r="S459" s="6">
        <f>IF(Table1[[#This Row],[Ngày hóa đơn]]&lt;&gt;"",Table1[[#This Row],[Ngày hóa đơn]],IF(Table1[[#This Row],[Ngày hạch toán]]&lt;&gt;"",Table1[[#This Row],[Ngày hạch toán]],""))</f>
        <v>46065</v>
      </c>
      <c r="T459" s="7"/>
      <c r="U459" s="6">
        <f>IF(Table1[[#This Row],[Ngày tính CN]]="","",S459+T459)</f>
        <v>46065</v>
      </c>
      <c r="V459" s="32">
        <f ca="1">IF(Table1[[#This Row],[Hạn thanh toán]]="","",IF((U459-NOW())&lt;0,0,(U459-NOW())))</f>
        <v>0</v>
      </c>
      <c r="W459" s="32"/>
      <c r="X459" s="32" t="str">
        <f t="shared" ca="1" si="36"/>
        <v/>
      </c>
      <c r="Y459" s="2" t="str">
        <f t="shared" si="37"/>
        <v>Đã thanh toán</v>
      </c>
      <c r="Z459" s="42">
        <f t="shared" si="38"/>
        <v>46065</v>
      </c>
      <c r="AA459" s="42">
        <f t="shared" si="39"/>
        <v>46105</v>
      </c>
      <c r="AD459" s="2" t="str">
        <f>VLOOKUP($A459,MA_KH!$A:$Q,MA_KH!O$1,0)</f>
        <v>MEGA</v>
      </c>
      <c r="AE459" s="2" t="str">
        <f>VLOOKUP($A459,MA_KH!$A:$Q,MA_KH!P$1,0)</f>
        <v>CÔNG TY TNHH MM MEGA MARKET (VIỆT NAM)</v>
      </c>
      <c r="AG459" s="2" t="str">
        <f>(Table1[[#This Row],[Số hóa đơn]])&amp;IF(OR(Table1[[#This Row],[Phân loại]]="Hàng trả",Table1[[#This Row],[Phân loại]]="Giảm công nợ"),-Table1[[#This Row],[Tổng giá trị]],Table1[[#This Row],[Tổng giá trị]])</f>
        <v>000120604157935</v>
      </c>
      <c r="AH459" s="6" t="e">
        <f>_xlfn.XLOOKUP(Table1[[#This Row],[Column1]],'Chi tiết tt Mega gửi'!P:P,'Chi tiết tt Mega gửi'!N:N)</f>
        <v>#N/A</v>
      </c>
    </row>
    <row r="460" spans="1:34" ht="25.5" customHeight="1" x14ac:dyDescent="0.2">
      <c r="A460" s="54" t="s">
        <v>16291</v>
      </c>
      <c r="B460" s="54" t="s">
        <v>200</v>
      </c>
      <c r="C460" s="55">
        <v>46058</v>
      </c>
      <c r="D460" s="54" t="s">
        <v>17308</v>
      </c>
      <c r="E460" s="55">
        <v>46065</v>
      </c>
      <c r="F460" s="54" t="s">
        <v>19185</v>
      </c>
      <c r="G460" s="54" t="s">
        <v>17309</v>
      </c>
      <c r="H460" s="56">
        <v>4405860</v>
      </c>
      <c r="I460" s="63">
        <v>0</v>
      </c>
      <c r="J460" s="56">
        <v>352469</v>
      </c>
      <c r="K460" s="65">
        <v>4758329</v>
      </c>
      <c r="L460" s="64" t="s">
        <v>17236</v>
      </c>
      <c r="M460" s="6">
        <v>46105</v>
      </c>
      <c r="O460" s="32">
        <f>IF(Table1[[#This Row],[Phân loại]]="Tồn đầu kỳ",Table1[[#This Row],[Tổng giá trị]],0)</f>
        <v>0</v>
      </c>
      <c r="P460" s="7">
        <f>IF(Table1[[#This Row],[Số còn phải thu ĐK]]&lt;&gt;0,0,IF(Table1[[#This Row],[Phân loại]]="Bán hàng",Table1[[#This Row],[Tổng giá trị]],-Table1[[#This Row],[Tổng giá trị]]))</f>
        <v>4758329</v>
      </c>
      <c r="Q460" s="32">
        <f t="shared" si="35"/>
        <v>4758329</v>
      </c>
      <c r="R460" s="7">
        <f>Table1[[#This Row],[Số còn phải thu ĐK]]+Table1[[#This Row],[Giá Trị HD sau CK]]-Table1[[#This Row],[Số tiền đã thu]]</f>
        <v>0</v>
      </c>
      <c r="S460" s="6">
        <f>IF(Table1[[#This Row],[Ngày hóa đơn]]&lt;&gt;"",Table1[[#This Row],[Ngày hóa đơn]],IF(Table1[[#This Row],[Ngày hạch toán]]&lt;&gt;"",Table1[[#This Row],[Ngày hạch toán]],""))</f>
        <v>46065</v>
      </c>
      <c r="T460" s="7"/>
      <c r="U460" s="6">
        <f>IF(Table1[[#This Row],[Ngày tính CN]]="","",S460+T460)</f>
        <v>46065</v>
      </c>
      <c r="V460" s="32">
        <f ca="1">IF(Table1[[#This Row],[Hạn thanh toán]]="","",IF((U460-NOW())&lt;0,0,(U460-NOW())))</f>
        <v>0</v>
      </c>
      <c r="W460" s="32"/>
      <c r="X460" s="32" t="str">
        <f t="shared" ca="1" si="36"/>
        <v/>
      </c>
      <c r="Y460" s="2" t="str">
        <f t="shared" si="37"/>
        <v>Đã thanh toán</v>
      </c>
      <c r="Z460" s="42">
        <f t="shared" si="38"/>
        <v>46065</v>
      </c>
      <c r="AA460" s="42">
        <f t="shared" si="39"/>
        <v>46105</v>
      </c>
      <c r="AD460" s="2" t="str">
        <f>VLOOKUP($A460,MA_KH!$A:$Q,MA_KH!O$1,0)</f>
        <v>MEGA</v>
      </c>
      <c r="AE460" s="2" t="str">
        <f>VLOOKUP($A460,MA_KH!$A:$Q,MA_KH!P$1,0)</f>
        <v>CÔNG TY TNHH MM MEGA MARKET (VIỆT NAM)</v>
      </c>
      <c r="AG460" s="2" t="str">
        <f>(Table1[[#This Row],[Số hóa đơn]])&amp;IF(OR(Table1[[#This Row],[Phân loại]]="Hàng trả",Table1[[#This Row],[Phân loại]]="Giảm công nợ"),-Table1[[#This Row],[Tổng giá trị]],Table1[[#This Row],[Tổng giá trị]])</f>
        <v>000120614758329</v>
      </c>
      <c r="AH460" s="6" t="e">
        <f>_xlfn.XLOOKUP(Table1[[#This Row],[Column1]],'Chi tiết tt Mega gửi'!P:P,'Chi tiết tt Mega gửi'!N:N)</f>
        <v>#N/A</v>
      </c>
    </row>
    <row r="461" spans="1:34" ht="25.5" customHeight="1" x14ac:dyDescent="0.2">
      <c r="A461" s="54" t="s">
        <v>16307</v>
      </c>
      <c r="B461" s="54" t="s">
        <v>202</v>
      </c>
      <c r="C461" s="55">
        <v>46058</v>
      </c>
      <c r="D461" s="54" t="s">
        <v>17310</v>
      </c>
      <c r="E461" s="55">
        <v>46065</v>
      </c>
      <c r="F461" s="54" t="s">
        <v>19186</v>
      </c>
      <c r="G461" s="54" t="s">
        <v>17311</v>
      </c>
      <c r="H461" s="56">
        <v>12866160</v>
      </c>
      <c r="I461" s="63">
        <v>0</v>
      </c>
      <c r="J461" s="56">
        <v>1029293</v>
      </c>
      <c r="K461" s="65">
        <v>13895453</v>
      </c>
      <c r="L461" s="64" t="s">
        <v>17236</v>
      </c>
      <c r="M461" s="6">
        <v>46105</v>
      </c>
      <c r="O461" s="32">
        <f>IF(Table1[[#This Row],[Phân loại]]="Tồn đầu kỳ",Table1[[#This Row],[Tổng giá trị]],0)</f>
        <v>0</v>
      </c>
      <c r="P461" s="7">
        <f>IF(Table1[[#This Row],[Số còn phải thu ĐK]]&lt;&gt;0,0,IF(Table1[[#This Row],[Phân loại]]="Bán hàng",Table1[[#This Row],[Tổng giá trị]],-Table1[[#This Row],[Tổng giá trị]]))</f>
        <v>13895453</v>
      </c>
      <c r="Q461" s="32">
        <f t="shared" si="35"/>
        <v>13895453</v>
      </c>
      <c r="R461" s="7">
        <f>Table1[[#This Row],[Số còn phải thu ĐK]]+Table1[[#This Row],[Giá Trị HD sau CK]]-Table1[[#This Row],[Số tiền đã thu]]</f>
        <v>0</v>
      </c>
      <c r="S461" s="6">
        <f>IF(Table1[[#This Row],[Ngày hóa đơn]]&lt;&gt;"",Table1[[#This Row],[Ngày hóa đơn]],IF(Table1[[#This Row],[Ngày hạch toán]]&lt;&gt;"",Table1[[#This Row],[Ngày hạch toán]],""))</f>
        <v>46065</v>
      </c>
      <c r="T461" s="7"/>
      <c r="U461" s="6">
        <f>IF(Table1[[#This Row],[Ngày tính CN]]="","",S461+T461)</f>
        <v>46065</v>
      </c>
      <c r="V461" s="32">
        <f ca="1">IF(Table1[[#This Row],[Hạn thanh toán]]="","",IF((U461-NOW())&lt;0,0,(U461-NOW())))</f>
        <v>0</v>
      </c>
      <c r="W461" s="32"/>
      <c r="X461" s="32" t="str">
        <f t="shared" ca="1" si="36"/>
        <v/>
      </c>
      <c r="Y461" s="2" t="str">
        <f t="shared" si="37"/>
        <v>Đã thanh toán</v>
      </c>
      <c r="Z461" s="42">
        <f t="shared" si="38"/>
        <v>46065</v>
      </c>
      <c r="AA461" s="42">
        <f t="shared" si="39"/>
        <v>46105</v>
      </c>
      <c r="AD461" s="2" t="str">
        <f>VLOOKUP($A461,MA_KH!$A:$Q,MA_KH!O$1,0)</f>
        <v>MEGA</v>
      </c>
      <c r="AE461" s="2" t="str">
        <f>VLOOKUP($A461,MA_KH!$A:$Q,MA_KH!P$1,0)</f>
        <v>CÔNG TY TNHH MM MEGA MARKET (VIỆT NAM)</v>
      </c>
      <c r="AG461" s="2" t="str">
        <f>(Table1[[#This Row],[Số hóa đơn]])&amp;IF(OR(Table1[[#This Row],[Phân loại]]="Hàng trả",Table1[[#This Row],[Phân loại]]="Giảm công nợ"),-Table1[[#This Row],[Tổng giá trị]],Table1[[#This Row],[Tổng giá trị]])</f>
        <v>0001206213895453</v>
      </c>
      <c r="AH461" s="6" t="e">
        <f>_xlfn.XLOOKUP(Table1[[#This Row],[Column1]],'Chi tiết tt Mega gửi'!P:P,'Chi tiết tt Mega gửi'!N:N)</f>
        <v>#N/A</v>
      </c>
    </row>
    <row r="462" spans="1:34" ht="25.5" customHeight="1" x14ac:dyDescent="0.2">
      <c r="A462" s="54" t="s">
        <v>16307</v>
      </c>
      <c r="B462" s="54" t="s">
        <v>202</v>
      </c>
      <c r="C462" s="55">
        <v>46058</v>
      </c>
      <c r="D462" s="54" t="s">
        <v>17312</v>
      </c>
      <c r="E462" s="55">
        <v>46065</v>
      </c>
      <c r="F462" s="54" t="s">
        <v>19187</v>
      </c>
      <c r="G462" s="54" t="s">
        <v>17313</v>
      </c>
      <c r="H462" s="56">
        <v>2190000</v>
      </c>
      <c r="I462" s="63">
        <v>0</v>
      </c>
      <c r="J462" s="56">
        <v>175200</v>
      </c>
      <c r="K462" s="65">
        <v>2365200</v>
      </c>
      <c r="L462" s="64" t="s">
        <v>17236</v>
      </c>
      <c r="M462" s="6">
        <v>46105</v>
      </c>
      <c r="O462" s="32">
        <f>IF(Table1[[#This Row],[Phân loại]]="Tồn đầu kỳ",Table1[[#This Row],[Tổng giá trị]],0)</f>
        <v>0</v>
      </c>
      <c r="P462" s="7">
        <f>IF(Table1[[#This Row],[Số còn phải thu ĐK]]&lt;&gt;0,0,IF(Table1[[#This Row],[Phân loại]]="Bán hàng",Table1[[#This Row],[Tổng giá trị]],-Table1[[#This Row],[Tổng giá trị]]))</f>
        <v>2365200</v>
      </c>
      <c r="Q462" s="32">
        <f t="shared" si="35"/>
        <v>2365200</v>
      </c>
      <c r="R462" s="7">
        <f>Table1[[#This Row],[Số còn phải thu ĐK]]+Table1[[#This Row],[Giá Trị HD sau CK]]-Table1[[#This Row],[Số tiền đã thu]]</f>
        <v>0</v>
      </c>
      <c r="S462" s="6">
        <f>IF(Table1[[#This Row],[Ngày hóa đơn]]&lt;&gt;"",Table1[[#This Row],[Ngày hóa đơn]],IF(Table1[[#This Row],[Ngày hạch toán]]&lt;&gt;"",Table1[[#This Row],[Ngày hạch toán]],""))</f>
        <v>46065</v>
      </c>
      <c r="T462" s="7"/>
      <c r="U462" s="6">
        <f>IF(Table1[[#This Row],[Ngày tính CN]]="","",S462+T462)</f>
        <v>46065</v>
      </c>
      <c r="V462" s="32">
        <f ca="1">IF(Table1[[#This Row],[Hạn thanh toán]]="","",IF((U462-NOW())&lt;0,0,(U462-NOW())))</f>
        <v>0</v>
      </c>
      <c r="W462" s="32"/>
      <c r="X462" s="32" t="str">
        <f t="shared" ca="1" si="36"/>
        <v/>
      </c>
      <c r="Y462" s="2" t="str">
        <f t="shared" si="37"/>
        <v>Đã thanh toán</v>
      </c>
      <c r="Z462" s="42">
        <f t="shared" si="38"/>
        <v>46065</v>
      </c>
      <c r="AA462" s="42">
        <f t="shared" si="39"/>
        <v>46105</v>
      </c>
      <c r="AD462" s="2" t="str">
        <f>VLOOKUP($A462,MA_KH!$A:$Q,MA_KH!O$1,0)</f>
        <v>MEGA</v>
      </c>
      <c r="AE462" s="2" t="str">
        <f>VLOOKUP($A462,MA_KH!$A:$Q,MA_KH!P$1,0)</f>
        <v>CÔNG TY TNHH MM MEGA MARKET (VIỆT NAM)</v>
      </c>
      <c r="AG462" s="2" t="str">
        <f>(Table1[[#This Row],[Số hóa đơn]])&amp;IF(OR(Table1[[#This Row],[Phân loại]]="Hàng trả",Table1[[#This Row],[Phân loại]]="Giảm công nợ"),-Table1[[#This Row],[Tổng giá trị]],Table1[[#This Row],[Tổng giá trị]])</f>
        <v>000120632365200</v>
      </c>
      <c r="AH462" s="6" t="e">
        <f>_xlfn.XLOOKUP(Table1[[#This Row],[Column1]],'Chi tiết tt Mega gửi'!P:P,'Chi tiết tt Mega gửi'!N:N)</f>
        <v>#N/A</v>
      </c>
    </row>
    <row r="463" spans="1:34" ht="25.5" customHeight="1" x14ac:dyDescent="0.2">
      <c r="A463" s="54" t="s">
        <v>16307</v>
      </c>
      <c r="B463" s="54" t="s">
        <v>202</v>
      </c>
      <c r="C463" s="55">
        <v>46058</v>
      </c>
      <c r="D463" s="54" t="s">
        <v>17314</v>
      </c>
      <c r="E463" s="55">
        <v>46065</v>
      </c>
      <c r="F463" s="54" t="s">
        <v>19188</v>
      </c>
      <c r="G463" s="54" t="s">
        <v>17315</v>
      </c>
      <c r="H463" s="56">
        <v>7463120</v>
      </c>
      <c r="I463" s="63">
        <v>0</v>
      </c>
      <c r="J463" s="56">
        <v>597050</v>
      </c>
      <c r="K463" s="65">
        <v>8060170</v>
      </c>
      <c r="L463" s="64" t="s">
        <v>17236</v>
      </c>
      <c r="M463" s="6">
        <v>46105</v>
      </c>
      <c r="O463" s="32">
        <f>IF(Table1[[#This Row],[Phân loại]]="Tồn đầu kỳ",Table1[[#This Row],[Tổng giá trị]],0)</f>
        <v>0</v>
      </c>
      <c r="P463" s="7">
        <f>IF(Table1[[#This Row],[Số còn phải thu ĐK]]&lt;&gt;0,0,IF(Table1[[#This Row],[Phân loại]]="Bán hàng",Table1[[#This Row],[Tổng giá trị]],-Table1[[#This Row],[Tổng giá trị]]))</f>
        <v>8060170</v>
      </c>
      <c r="Q463" s="32">
        <f t="shared" si="35"/>
        <v>8060170</v>
      </c>
      <c r="R463" s="7">
        <f>Table1[[#This Row],[Số còn phải thu ĐK]]+Table1[[#This Row],[Giá Trị HD sau CK]]-Table1[[#This Row],[Số tiền đã thu]]</f>
        <v>0</v>
      </c>
      <c r="S463" s="6">
        <f>IF(Table1[[#This Row],[Ngày hóa đơn]]&lt;&gt;"",Table1[[#This Row],[Ngày hóa đơn]],IF(Table1[[#This Row],[Ngày hạch toán]]&lt;&gt;"",Table1[[#This Row],[Ngày hạch toán]],""))</f>
        <v>46065</v>
      </c>
      <c r="T463" s="7"/>
      <c r="U463" s="6">
        <f>IF(Table1[[#This Row],[Ngày tính CN]]="","",S463+T463)</f>
        <v>46065</v>
      </c>
      <c r="V463" s="32">
        <f ca="1">IF(Table1[[#This Row],[Hạn thanh toán]]="","",IF((U463-NOW())&lt;0,0,(U463-NOW())))</f>
        <v>0</v>
      </c>
      <c r="W463" s="32"/>
      <c r="X463" s="32" t="str">
        <f t="shared" ca="1" si="36"/>
        <v/>
      </c>
      <c r="Y463" s="2" t="str">
        <f t="shared" si="37"/>
        <v>Đã thanh toán</v>
      </c>
      <c r="Z463" s="42">
        <f t="shared" si="38"/>
        <v>46065</v>
      </c>
      <c r="AA463" s="42">
        <f t="shared" si="39"/>
        <v>46105</v>
      </c>
      <c r="AD463" s="2" t="str">
        <f>VLOOKUP($A463,MA_KH!$A:$Q,MA_KH!O$1,0)</f>
        <v>MEGA</v>
      </c>
      <c r="AE463" s="2" t="str">
        <f>VLOOKUP($A463,MA_KH!$A:$Q,MA_KH!P$1,0)</f>
        <v>CÔNG TY TNHH MM MEGA MARKET (VIỆT NAM)</v>
      </c>
      <c r="AG463" s="2" t="str">
        <f>(Table1[[#This Row],[Số hóa đơn]])&amp;IF(OR(Table1[[#This Row],[Phân loại]]="Hàng trả",Table1[[#This Row],[Phân loại]]="Giảm công nợ"),-Table1[[#This Row],[Tổng giá trị]],Table1[[#This Row],[Tổng giá trị]])</f>
        <v>000120648060170</v>
      </c>
      <c r="AH463" s="6" t="e">
        <f>_xlfn.XLOOKUP(Table1[[#This Row],[Column1]],'Chi tiết tt Mega gửi'!P:P,'Chi tiết tt Mega gửi'!N:N)</f>
        <v>#N/A</v>
      </c>
    </row>
    <row r="464" spans="1:34" ht="25.5" customHeight="1" x14ac:dyDescent="0.2">
      <c r="A464" s="54" t="s">
        <v>16303</v>
      </c>
      <c r="B464" s="54" t="s">
        <v>102</v>
      </c>
      <c r="C464" s="55">
        <v>46058</v>
      </c>
      <c r="D464" s="54" t="s">
        <v>17316</v>
      </c>
      <c r="E464" s="55">
        <v>46060</v>
      </c>
      <c r="F464" s="54" t="s">
        <v>19189</v>
      </c>
      <c r="G464" s="54" t="s">
        <v>17317</v>
      </c>
      <c r="H464" s="56">
        <v>11084860</v>
      </c>
      <c r="I464" s="63">
        <v>0</v>
      </c>
      <c r="J464" s="56">
        <v>886789</v>
      </c>
      <c r="K464" s="65">
        <v>11971649</v>
      </c>
      <c r="L464" s="64" t="s">
        <v>17236</v>
      </c>
      <c r="M464" s="6">
        <v>46105</v>
      </c>
      <c r="O464" s="32">
        <f>IF(Table1[[#This Row],[Phân loại]]="Tồn đầu kỳ",Table1[[#This Row],[Tổng giá trị]],0)</f>
        <v>0</v>
      </c>
      <c r="P464" s="7">
        <f>IF(Table1[[#This Row],[Số còn phải thu ĐK]]&lt;&gt;0,0,IF(Table1[[#This Row],[Phân loại]]="Bán hàng",Table1[[#This Row],[Tổng giá trị]],-Table1[[#This Row],[Tổng giá trị]]))</f>
        <v>11971649</v>
      </c>
      <c r="Q464" s="32">
        <f t="shared" si="35"/>
        <v>11971649</v>
      </c>
      <c r="R464" s="7">
        <f>Table1[[#This Row],[Số còn phải thu ĐK]]+Table1[[#This Row],[Giá Trị HD sau CK]]-Table1[[#This Row],[Số tiền đã thu]]</f>
        <v>0</v>
      </c>
      <c r="S464" s="6">
        <f>IF(Table1[[#This Row],[Ngày hóa đơn]]&lt;&gt;"",Table1[[#This Row],[Ngày hóa đơn]],IF(Table1[[#This Row],[Ngày hạch toán]]&lt;&gt;"",Table1[[#This Row],[Ngày hạch toán]],""))</f>
        <v>46060</v>
      </c>
      <c r="T464" s="7"/>
      <c r="U464" s="6">
        <f>IF(Table1[[#This Row],[Ngày tính CN]]="","",S464+T464)</f>
        <v>46060</v>
      </c>
      <c r="V464" s="32">
        <f ca="1">IF(Table1[[#This Row],[Hạn thanh toán]]="","",IF((U464-NOW())&lt;0,0,(U464-NOW())))</f>
        <v>0</v>
      </c>
      <c r="W464" s="32"/>
      <c r="X464" s="32" t="str">
        <f t="shared" ca="1" si="36"/>
        <v/>
      </c>
      <c r="Y464" s="2" t="str">
        <f t="shared" si="37"/>
        <v>Đã thanh toán</v>
      </c>
      <c r="Z464" s="42">
        <f t="shared" si="38"/>
        <v>46060</v>
      </c>
      <c r="AA464" s="42">
        <f t="shared" si="39"/>
        <v>46105</v>
      </c>
      <c r="AD464" s="2" t="str">
        <f>VLOOKUP($A464,MA_KH!$A:$Q,MA_KH!O$1,0)</f>
        <v>MEGA</v>
      </c>
      <c r="AE464" s="2" t="str">
        <f>VLOOKUP($A464,MA_KH!$A:$Q,MA_KH!P$1,0)</f>
        <v>CÔNG TY TNHH MM MEGA MARKET (VIỆT NAM)</v>
      </c>
      <c r="AG464" s="2" t="str">
        <f>(Table1[[#This Row],[Số hóa đơn]])&amp;IF(OR(Table1[[#This Row],[Phân loại]]="Hàng trả",Table1[[#This Row],[Phân loại]]="Giảm công nợ"),-Table1[[#This Row],[Tổng giá trị]],Table1[[#This Row],[Tổng giá trị]])</f>
        <v>0000967711971649</v>
      </c>
      <c r="AH464" s="6" t="e">
        <f>_xlfn.XLOOKUP(Table1[[#This Row],[Column1]],'Chi tiết tt Mega gửi'!P:P,'Chi tiết tt Mega gửi'!N:N)</f>
        <v>#N/A</v>
      </c>
    </row>
    <row r="465" spans="1:34" ht="25.5" customHeight="1" x14ac:dyDescent="0.2">
      <c r="A465" s="54" t="s">
        <v>16303</v>
      </c>
      <c r="B465" s="54" t="s">
        <v>102</v>
      </c>
      <c r="C465" s="55">
        <v>46058</v>
      </c>
      <c r="D465" s="54" t="s">
        <v>17318</v>
      </c>
      <c r="E465" s="55">
        <v>46063</v>
      </c>
      <c r="F465" s="54" t="s">
        <v>19190</v>
      </c>
      <c r="G465" s="54" t="s">
        <v>17319</v>
      </c>
      <c r="H465" s="56">
        <v>474325</v>
      </c>
      <c r="I465" s="63">
        <v>0</v>
      </c>
      <c r="J465" s="56">
        <v>37946</v>
      </c>
      <c r="K465" s="65">
        <v>512271</v>
      </c>
      <c r="L465" s="64" t="s">
        <v>17236</v>
      </c>
      <c r="M465" s="6">
        <v>46105</v>
      </c>
      <c r="O465" s="32">
        <f>IF(Table1[[#This Row],[Phân loại]]="Tồn đầu kỳ",Table1[[#This Row],[Tổng giá trị]],0)</f>
        <v>0</v>
      </c>
      <c r="P465" s="7">
        <f>IF(Table1[[#This Row],[Số còn phải thu ĐK]]&lt;&gt;0,0,IF(Table1[[#This Row],[Phân loại]]="Bán hàng",Table1[[#This Row],[Tổng giá trị]],-Table1[[#This Row],[Tổng giá trị]]))</f>
        <v>512271</v>
      </c>
      <c r="Q465" s="32">
        <f t="shared" si="35"/>
        <v>512271</v>
      </c>
      <c r="R465" s="7">
        <f>Table1[[#This Row],[Số còn phải thu ĐK]]+Table1[[#This Row],[Giá Trị HD sau CK]]-Table1[[#This Row],[Số tiền đã thu]]</f>
        <v>0</v>
      </c>
      <c r="S465" s="6">
        <f>IF(Table1[[#This Row],[Ngày hóa đơn]]&lt;&gt;"",Table1[[#This Row],[Ngày hóa đơn]],IF(Table1[[#This Row],[Ngày hạch toán]]&lt;&gt;"",Table1[[#This Row],[Ngày hạch toán]],""))</f>
        <v>46063</v>
      </c>
      <c r="T465" s="7"/>
      <c r="U465" s="6">
        <f>IF(Table1[[#This Row],[Ngày tính CN]]="","",S465+T465)</f>
        <v>46063</v>
      </c>
      <c r="V465" s="32">
        <f ca="1">IF(Table1[[#This Row],[Hạn thanh toán]]="","",IF((U465-NOW())&lt;0,0,(U465-NOW())))</f>
        <v>0</v>
      </c>
      <c r="W465" s="32"/>
      <c r="X465" s="32" t="str">
        <f t="shared" ca="1" si="36"/>
        <v/>
      </c>
      <c r="Y465" s="2" t="str">
        <f t="shared" si="37"/>
        <v>Đã thanh toán</v>
      </c>
      <c r="Z465" s="42">
        <f t="shared" si="38"/>
        <v>46063</v>
      </c>
      <c r="AA465" s="42">
        <f t="shared" si="39"/>
        <v>46105</v>
      </c>
      <c r="AD465" s="2" t="str">
        <f>VLOOKUP($A465,MA_KH!$A:$Q,MA_KH!O$1,0)</f>
        <v>MEGA</v>
      </c>
      <c r="AE465" s="2" t="str">
        <f>VLOOKUP($A465,MA_KH!$A:$Q,MA_KH!P$1,0)</f>
        <v>CÔNG TY TNHH MM MEGA MARKET (VIỆT NAM)</v>
      </c>
      <c r="AG465" s="2" t="str">
        <f>(Table1[[#This Row],[Số hóa đơn]])&amp;IF(OR(Table1[[#This Row],[Phân loại]]="Hàng trả",Table1[[#This Row],[Phân loại]]="Giảm công nợ"),-Table1[[#This Row],[Tổng giá trị]],Table1[[#This Row],[Tổng giá trị]])</f>
        <v>00010656512271</v>
      </c>
      <c r="AH465" s="6" t="e">
        <f>_xlfn.XLOOKUP(Table1[[#This Row],[Column1]],'Chi tiết tt Mega gửi'!P:P,'Chi tiết tt Mega gửi'!N:N)</f>
        <v>#N/A</v>
      </c>
    </row>
    <row r="466" spans="1:34" ht="25.5" customHeight="1" x14ac:dyDescent="0.2">
      <c r="A466" s="54" t="s">
        <v>16303</v>
      </c>
      <c r="B466" s="54" t="s">
        <v>102</v>
      </c>
      <c r="C466" s="55">
        <v>46058</v>
      </c>
      <c r="D466" s="54" t="s">
        <v>17320</v>
      </c>
      <c r="E466" s="55">
        <v>46063</v>
      </c>
      <c r="F466" s="54" t="s">
        <v>19191</v>
      </c>
      <c r="G466" s="54" t="s">
        <v>17321</v>
      </c>
      <c r="H466" s="56">
        <v>4743250</v>
      </c>
      <c r="I466" s="63">
        <v>0</v>
      </c>
      <c r="J466" s="56">
        <v>379460</v>
      </c>
      <c r="K466" s="65">
        <v>5122710</v>
      </c>
      <c r="L466" s="64" t="s">
        <v>17236</v>
      </c>
      <c r="M466" s="6">
        <v>46105</v>
      </c>
      <c r="O466" s="32">
        <f>IF(Table1[[#This Row],[Phân loại]]="Tồn đầu kỳ",Table1[[#This Row],[Tổng giá trị]],0)</f>
        <v>0</v>
      </c>
      <c r="P466" s="7">
        <f>IF(Table1[[#This Row],[Số còn phải thu ĐK]]&lt;&gt;0,0,IF(Table1[[#This Row],[Phân loại]]="Bán hàng",Table1[[#This Row],[Tổng giá trị]],-Table1[[#This Row],[Tổng giá trị]]))</f>
        <v>5122710</v>
      </c>
      <c r="Q466" s="32">
        <f t="shared" si="35"/>
        <v>5122710</v>
      </c>
      <c r="R466" s="7">
        <f>Table1[[#This Row],[Số còn phải thu ĐK]]+Table1[[#This Row],[Giá Trị HD sau CK]]-Table1[[#This Row],[Số tiền đã thu]]</f>
        <v>0</v>
      </c>
      <c r="S466" s="6">
        <f>IF(Table1[[#This Row],[Ngày hóa đơn]]&lt;&gt;"",Table1[[#This Row],[Ngày hóa đơn]],IF(Table1[[#This Row],[Ngày hạch toán]]&lt;&gt;"",Table1[[#This Row],[Ngày hạch toán]],""))</f>
        <v>46063</v>
      </c>
      <c r="T466" s="7"/>
      <c r="U466" s="6">
        <f>IF(Table1[[#This Row],[Ngày tính CN]]="","",S466+T466)</f>
        <v>46063</v>
      </c>
      <c r="V466" s="32">
        <f ca="1">IF(Table1[[#This Row],[Hạn thanh toán]]="","",IF((U466-NOW())&lt;0,0,(U466-NOW())))</f>
        <v>0</v>
      </c>
      <c r="W466" s="32"/>
      <c r="X466" s="32" t="str">
        <f t="shared" ca="1" si="36"/>
        <v/>
      </c>
      <c r="Y466" s="2" t="str">
        <f t="shared" si="37"/>
        <v>Đã thanh toán</v>
      </c>
      <c r="Z466" s="42">
        <f t="shared" si="38"/>
        <v>46063</v>
      </c>
      <c r="AA466" s="42">
        <f t="shared" si="39"/>
        <v>46105</v>
      </c>
      <c r="AD466" s="2" t="str">
        <f>VLOOKUP($A466,MA_KH!$A:$Q,MA_KH!O$1,0)</f>
        <v>MEGA</v>
      </c>
      <c r="AE466" s="2" t="str">
        <f>VLOOKUP($A466,MA_KH!$A:$Q,MA_KH!P$1,0)</f>
        <v>CÔNG TY TNHH MM MEGA MARKET (VIỆT NAM)</v>
      </c>
      <c r="AG466" s="2" t="str">
        <f>(Table1[[#This Row],[Số hóa đơn]])&amp;IF(OR(Table1[[#This Row],[Phân loại]]="Hàng trả",Table1[[#This Row],[Phân loại]]="Giảm công nợ"),-Table1[[#This Row],[Tổng giá trị]],Table1[[#This Row],[Tổng giá trị]])</f>
        <v>000106575122710</v>
      </c>
      <c r="AH466" s="6" t="e">
        <f>_xlfn.XLOOKUP(Table1[[#This Row],[Column1]],'Chi tiết tt Mega gửi'!P:P,'Chi tiết tt Mega gửi'!N:N)</f>
        <v>#N/A</v>
      </c>
    </row>
    <row r="467" spans="1:34" ht="25.5" customHeight="1" x14ac:dyDescent="0.2">
      <c r="A467" s="54" t="s">
        <v>16303</v>
      </c>
      <c r="B467" s="54" t="s">
        <v>102</v>
      </c>
      <c r="C467" s="55">
        <v>46058</v>
      </c>
      <c r="D467" s="54" t="s">
        <v>17322</v>
      </c>
      <c r="E467" s="55">
        <v>46063</v>
      </c>
      <c r="F467" s="54" t="s">
        <v>19192</v>
      </c>
      <c r="G467" s="54" t="s">
        <v>17323</v>
      </c>
      <c r="H467" s="56">
        <v>23902880</v>
      </c>
      <c r="I467" s="63">
        <v>0</v>
      </c>
      <c r="J467" s="56">
        <v>1912230</v>
      </c>
      <c r="K467" s="65">
        <v>25815110</v>
      </c>
      <c r="L467" s="64" t="s">
        <v>17236</v>
      </c>
      <c r="M467" s="6">
        <v>46105</v>
      </c>
      <c r="O467" s="32">
        <f>IF(Table1[[#This Row],[Phân loại]]="Tồn đầu kỳ",Table1[[#This Row],[Tổng giá trị]],0)</f>
        <v>0</v>
      </c>
      <c r="P467" s="7">
        <f>IF(Table1[[#This Row],[Số còn phải thu ĐK]]&lt;&gt;0,0,IF(Table1[[#This Row],[Phân loại]]="Bán hàng",Table1[[#This Row],[Tổng giá trị]],-Table1[[#This Row],[Tổng giá trị]]))</f>
        <v>25815110</v>
      </c>
      <c r="Q467" s="32">
        <f t="shared" si="35"/>
        <v>25815110</v>
      </c>
      <c r="R467" s="7">
        <f>Table1[[#This Row],[Số còn phải thu ĐK]]+Table1[[#This Row],[Giá Trị HD sau CK]]-Table1[[#This Row],[Số tiền đã thu]]</f>
        <v>0</v>
      </c>
      <c r="S467" s="6">
        <f>IF(Table1[[#This Row],[Ngày hóa đơn]]&lt;&gt;"",Table1[[#This Row],[Ngày hóa đơn]],IF(Table1[[#This Row],[Ngày hạch toán]]&lt;&gt;"",Table1[[#This Row],[Ngày hạch toán]],""))</f>
        <v>46063</v>
      </c>
      <c r="T467" s="7"/>
      <c r="U467" s="6">
        <f>IF(Table1[[#This Row],[Ngày tính CN]]="","",S467+T467)</f>
        <v>46063</v>
      </c>
      <c r="V467" s="32">
        <f ca="1">IF(Table1[[#This Row],[Hạn thanh toán]]="","",IF((U467-NOW())&lt;0,0,(U467-NOW())))</f>
        <v>0</v>
      </c>
      <c r="W467" s="32"/>
      <c r="X467" s="32" t="str">
        <f t="shared" ca="1" si="36"/>
        <v/>
      </c>
      <c r="Y467" s="2" t="str">
        <f t="shared" si="37"/>
        <v>Đã thanh toán</v>
      </c>
      <c r="Z467" s="42">
        <f t="shared" si="38"/>
        <v>46063</v>
      </c>
      <c r="AA467" s="42">
        <f t="shared" si="39"/>
        <v>46105</v>
      </c>
      <c r="AD467" s="2" t="str">
        <f>VLOOKUP($A467,MA_KH!$A:$Q,MA_KH!O$1,0)</f>
        <v>MEGA</v>
      </c>
      <c r="AE467" s="2" t="str">
        <f>VLOOKUP($A467,MA_KH!$A:$Q,MA_KH!P$1,0)</f>
        <v>CÔNG TY TNHH MM MEGA MARKET (VIỆT NAM)</v>
      </c>
      <c r="AG467" s="2" t="str">
        <f>(Table1[[#This Row],[Số hóa đơn]])&amp;IF(OR(Table1[[#This Row],[Phân loại]]="Hàng trả",Table1[[#This Row],[Phân loại]]="Giảm công nợ"),-Table1[[#This Row],[Tổng giá trị]],Table1[[#This Row],[Tổng giá trị]])</f>
        <v>0001065425815110</v>
      </c>
      <c r="AH467" s="6" t="e">
        <f>_xlfn.XLOOKUP(Table1[[#This Row],[Column1]],'Chi tiết tt Mega gửi'!P:P,'Chi tiết tt Mega gửi'!N:N)</f>
        <v>#N/A</v>
      </c>
    </row>
    <row r="468" spans="1:34" ht="25.5" customHeight="1" x14ac:dyDescent="0.2">
      <c r="A468" s="54" t="s">
        <v>16303</v>
      </c>
      <c r="B468" s="54" t="s">
        <v>102</v>
      </c>
      <c r="C468" s="55">
        <v>46058</v>
      </c>
      <c r="D468" s="54" t="s">
        <v>17324</v>
      </c>
      <c r="E468" s="55">
        <v>46058</v>
      </c>
      <c r="F468" s="104" t="s">
        <v>19193</v>
      </c>
      <c r="G468" s="54" t="s">
        <v>17325</v>
      </c>
      <c r="H468" s="56">
        <v>234183</v>
      </c>
      <c r="I468" s="63">
        <v>0</v>
      </c>
      <c r="J468" s="56">
        <v>18735</v>
      </c>
      <c r="K468" s="65">
        <v>252918</v>
      </c>
      <c r="L468" s="64" t="s">
        <v>17238</v>
      </c>
      <c r="M468" s="6">
        <v>46063</v>
      </c>
      <c r="O468" s="32">
        <f>IF(Table1[[#This Row],[Phân loại]]="Tồn đầu kỳ",Table1[[#This Row],[Tổng giá trị]],0)</f>
        <v>0</v>
      </c>
      <c r="P468" s="7">
        <f>IF(Table1[[#This Row],[Số còn phải thu ĐK]]&lt;&gt;0,0,IF(Table1[[#This Row],[Phân loại]]="Bán hàng",Table1[[#This Row],[Tổng giá trị]],-Table1[[#This Row],[Tổng giá trị]]))</f>
        <v>-252918</v>
      </c>
      <c r="Q468" s="32">
        <f t="shared" si="35"/>
        <v>-252918</v>
      </c>
      <c r="R468" s="7">
        <f>Table1[[#This Row],[Số còn phải thu ĐK]]+Table1[[#This Row],[Giá Trị HD sau CK]]-Table1[[#This Row],[Số tiền đã thu]]</f>
        <v>0</v>
      </c>
      <c r="S468" s="6">
        <f>IF(Table1[[#This Row],[Ngày hóa đơn]]&lt;&gt;"",Table1[[#This Row],[Ngày hóa đơn]],IF(Table1[[#This Row],[Ngày hạch toán]]&lt;&gt;"",Table1[[#This Row],[Ngày hạch toán]],""))</f>
        <v>46058</v>
      </c>
      <c r="T468" s="7"/>
      <c r="U468" s="6">
        <f>IF(Table1[[#This Row],[Ngày tính CN]]="","",S468+T468)</f>
        <v>46058</v>
      </c>
      <c r="V468" s="32">
        <f ca="1">IF(Table1[[#This Row],[Hạn thanh toán]]="","",IF((U468-NOW())&lt;0,0,(U468-NOW())))</f>
        <v>0</v>
      </c>
      <c r="W468" s="32"/>
      <c r="X468" s="32" t="str">
        <f t="shared" ca="1" si="36"/>
        <v/>
      </c>
      <c r="Y468" s="2" t="str">
        <f t="shared" si="37"/>
        <v>Đã thanh toán</v>
      </c>
      <c r="Z468" s="42">
        <f t="shared" si="38"/>
        <v>46058</v>
      </c>
      <c r="AA468" s="42">
        <f t="shared" si="39"/>
        <v>46063</v>
      </c>
      <c r="AD468" s="2" t="str">
        <f>VLOOKUP($A468,MA_KH!$A:$Q,MA_KH!O$1,0)</f>
        <v>MEGA</v>
      </c>
      <c r="AE468" s="2" t="str">
        <f>VLOOKUP($A468,MA_KH!$A:$Q,MA_KH!P$1,0)</f>
        <v>CÔNG TY TNHH MM MEGA MARKET (VIỆT NAM)</v>
      </c>
      <c r="AG468" s="2" t="str">
        <f>(Table1[[#This Row],[Số hóa đơn]])&amp;IF(OR(Table1[[#This Row],[Phân loại]]="Hàng trả",Table1[[#This Row],[Phân loại]]="Giảm công nợ"),-Table1[[#This Row],[Tổng giá trị]],Table1[[#This Row],[Tổng giá trị]])</f>
        <v>00000044-252918</v>
      </c>
      <c r="AH468" s="6" t="e">
        <f>_xlfn.XLOOKUP(Table1[[#This Row],[Column1]],'Chi tiết tt Mega gửi'!P:P,'Chi tiết tt Mega gửi'!N:N)</f>
        <v>#N/A</v>
      </c>
    </row>
    <row r="469" spans="1:34" ht="25.5" customHeight="1" x14ac:dyDescent="0.2">
      <c r="A469" s="54" t="s">
        <v>16299</v>
      </c>
      <c r="B469" s="54" t="s">
        <v>190</v>
      </c>
      <c r="C469" s="55">
        <v>46058</v>
      </c>
      <c r="D469" s="54" t="s">
        <v>17326</v>
      </c>
      <c r="E469" s="55">
        <v>46058</v>
      </c>
      <c r="F469" s="54" t="s">
        <v>19194</v>
      </c>
      <c r="G469" s="54" t="s">
        <v>16912</v>
      </c>
      <c r="H469" s="56">
        <v>12293845</v>
      </c>
      <c r="I469" s="63">
        <v>0</v>
      </c>
      <c r="J469" s="56">
        <v>983508</v>
      </c>
      <c r="K469" s="65">
        <v>13277353</v>
      </c>
      <c r="L469" s="64" t="s">
        <v>17237</v>
      </c>
      <c r="M469" s="6">
        <v>46077</v>
      </c>
      <c r="O469" s="32">
        <f>IF(Table1[[#This Row],[Phân loại]]="Tồn đầu kỳ",Table1[[#This Row],[Tổng giá trị]],0)</f>
        <v>0</v>
      </c>
      <c r="P469" s="7">
        <f>IF(Table1[[#This Row],[Số còn phải thu ĐK]]&lt;&gt;0,0,IF(Table1[[#This Row],[Phân loại]]="Bán hàng",Table1[[#This Row],[Tổng giá trị]],-Table1[[#This Row],[Tổng giá trị]]))</f>
        <v>-13277353</v>
      </c>
      <c r="Q469" s="32">
        <f t="shared" si="35"/>
        <v>-13277353</v>
      </c>
      <c r="R469" s="7">
        <f>Table1[[#This Row],[Số còn phải thu ĐK]]+Table1[[#This Row],[Giá Trị HD sau CK]]-Table1[[#This Row],[Số tiền đã thu]]</f>
        <v>0</v>
      </c>
      <c r="S469" s="6">
        <f>IF(Table1[[#This Row],[Ngày hóa đơn]]&lt;&gt;"",Table1[[#This Row],[Ngày hóa đơn]],IF(Table1[[#This Row],[Ngày hạch toán]]&lt;&gt;"",Table1[[#This Row],[Ngày hạch toán]],""))</f>
        <v>46058</v>
      </c>
      <c r="T469" s="7"/>
      <c r="U469" s="6">
        <f>IF(Table1[[#This Row],[Ngày tính CN]]="","",S469+T469)</f>
        <v>46058</v>
      </c>
      <c r="V469" s="32">
        <f ca="1">IF(Table1[[#This Row],[Hạn thanh toán]]="","",IF((U469-NOW())&lt;0,0,(U469-NOW())))</f>
        <v>0</v>
      </c>
      <c r="W469" s="32"/>
      <c r="X469" s="32" t="str">
        <f t="shared" ca="1" si="36"/>
        <v/>
      </c>
      <c r="Y469" s="2" t="str">
        <f t="shared" si="37"/>
        <v>Đã thanh toán</v>
      </c>
      <c r="Z469" s="42">
        <f t="shared" si="38"/>
        <v>46058</v>
      </c>
      <c r="AA469" s="42">
        <f t="shared" si="39"/>
        <v>46077</v>
      </c>
      <c r="AD469" s="2" t="str">
        <f>VLOOKUP($A469,MA_KH!$A:$Q,MA_KH!O$1,0)</f>
        <v>MEGA</v>
      </c>
      <c r="AE469" s="2" t="str">
        <f>VLOOKUP($A469,MA_KH!$A:$Q,MA_KH!P$1,0)</f>
        <v>CÔNG TY TNHH MM MEGA MARKET (VIỆT NAM)</v>
      </c>
      <c r="AG469" s="2" t="str">
        <f>(Table1[[#This Row],[Số hóa đơn]])&amp;IF(OR(Table1[[#This Row],[Phân loại]]="Hàng trả",Table1[[#This Row],[Phân loại]]="Giảm công nợ"),-Table1[[#This Row],[Tổng giá trị]],Table1[[#This Row],[Tổng giá trị]])</f>
        <v>00009318-13277353</v>
      </c>
      <c r="AH469" s="6" t="e">
        <f>_xlfn.XLOOKUP(Table1[[#This Row],[Column1]],'Chi tiết tt Mega gửi'!P:P,'Chi tiết tt Mega gửi'!N:N)</f>
        <v>#N/A</v>
      </c>
    </row>
    <row r="470" spans="1:34" ht="25.5" customHeight="1" x14ac:dyDescent="0.2">
      <c r="A470" s="54" t="s">
        <v>16299</v>
      </c>
      <c r="B470" s="54" t="s">
        <v>190</v>
      </c>
      <c r="C470" s="55">
        <v>46058</v>
      </c>
      <c r="D470" s="54" t="s">
        <v>17326</v>
      </c>
      <c r="E470" s="55">
        <v>46058</v>
      </c>
      <c r="F470" s="54" t="s">
        <v>19195</v>
      </c>
      <c r="G470" s="54" t="s">
        <v>16911</v>
      </c>
      <c r="H470" s="56">
        <v>24587689</v>
      </c>
      <c r="I470" s="63">
        <v>0</v>
      </c>
      <c r="J470" s="56">
        <v>1967015</v>
      </c>
      <c r="K470" s="65">
        <v>26554704</v>
      </c>
      <c r="L470" s="64" t="s">
        <v>17237</v>
      </c>
      <c r="M470" s="6">
        <v>46077</v>
      </c>
      <c r="O470" s="32">
        <f>IF(Table1[[#This Row],[Phân loại]]="Tồn đầu kỳ",Table1[[#This Row],[Tổng giá trị]],0)</f>
        <v>0</v>
      </c>
      <c r="P470" s="7">
        <f>IF(Table1[[#This Row],[Số còn phải thu ĐK]]&lt;&gt;0,0,IF(Table1[[#This Row],[Phân loại]]="Bán hàng",Table1[[#This Row],[Tổng giá trị]],-Table1[[#This Row],[Tổng giá trị]]))</f>
        <v>-26554704</v>
      </c>
      <c r="Q470" s="32">
        <f t="shared" si="35"/>
        <v>-26554704</v>
      </c>
      <c r="R470" s="7">
        <f>Table1[[#This Row],[Số còn phải thu ĐK]]+Table1[[#This Row],[Giá Trị HD sau CK]]-Table1[[#This Row],[Số tiền đã thu]]</f>
        <v>0</v>
      </c>
      <c r="S470" s="6">
        <f>IF(Table1[[#This Row],[Ngày hóa đơn]]&lt;&gt;"",Table1[[#This Row],[Ngày hóa đơn]],IF(Table1[[#This Row],[Ngày hạch toán]]&lt;&gt;"",Table1[[#This Row],[Ngày hạch toán]],""))</f>
        <v>46058</v>
      </c>
      <c r="T470" s="7"/>
      <c r="U470" s="6">
        <f>IF(Table1[[#This Row],[Ngày tính CN]]="","",S470+T470)</f>
        <v>46058</v>
      </c>
      <c r="V470" s="32">
        <f ca="1">IF(Table1[[#This Row],[Hạn thanh toán]]="","",IF((U470-NOW())&lt;0,0,(U470-NOW())))</f>
        <v>0</v>
      </c>
      <c r="W470" s="32"/>
      <c r="X470" s="32" t="str">
        <f t="shared" ca="1" si="36"/>
        <v/>
      </c>
      <c r="Y470" s="2" t="str">
        <f t="shared" si="37"/>
        <v>Đã thanh toán</v>
      </c>
      <c r="Z470" s="42">
        <f t="shared" si="38"/>
        <v>46058</v>
      </c>
      <c r="AA470" s="42">
        <f t="shared" si="39"/>
        <v>46077</v>
      </c>
      <c r="AD470" s="2" t="str">
        <f>VLOOKUP($A470,MA_KH!$A:$Q,MA_KH!O$1,0)</f>
        <v>MEGA</v>
      </c>
      <c r="AE470" s="2" t="str">
        <f>VLOOKUP($A470,MA_KH!$A:$Q,MA_KH!P$1,0)</f>
        <v>CÔNG TY TNHH MM MEGA MARKET (VIỆT NAM)</v>
      </c>
      <c r="AG470" s="2" t="str">
        <f>(Table1[[#This Row],[Số hóa đơn]])&amp;IF(OR(Table1[[#This Row],[Phân loại]]="Hàng trả",Table1[[#This Row],[Phân loại]]="Giảm công nợ"),-Table1[[#This Row],[Tổng giá trị]],Table1[[#This Row],[Tổng giá trị]])</f>
        <v>00011377-26554704</v>
      </c>
      <c r="AH470" s="6" t="e">
        <f>_xlfn.XLOOKUP(Table1[[#This Row],[Column1]],'Chi tiết tt Mega gửi'!P:P,'Chi tiết tt Mega gửi'!N:N)</f>
        <v>#N/A</v>
      </c>
    </row>
    <row r="471" spans="1:34" ht="25.5" customHeight="1" x14ac:dyDescent="0.2">
      <c r="A471" s="54" t="s">
        <v>16299</v>
      </c>
      <c r="B471" s="54" t="s">
        <v>190</v>
      </c>
      <c r="C471" s="55">
        <v>46058</v>
      </c>
      <c r="D471" s="54" t="s">
        <v>17326</v>
      </c>
      <c r="E471" s="55">
        <v>46058</v>
      </c>
      <c r="F471" s="54" t="s">
        <v>19196</v>
      </c>
      <c r="G471" s="54" t="s">
        <v>16910</v>
      </c>
      <c r="H471" s="56">
        <v>14137921</v>
      </c>
      <c r="I471" s="63">
        <v>0</v>
      </c>
      <c r="J471" s="56">
        <v>1131034</v>
      </c>
      <c r="K471" s="65">
        <v>15268955</v>
      </c>
      <c r="L471" s="64" t="s">
        <v>17237</v>
      </c>
      <c r="M471" s="6">
        <v>46077</v>
      </c>
      <c r="O471" s="32">
        <f>IF(Table1[[#This Row],[Phân loại]]="Tồn đầu kỳ",Table1[[#This Row],[Tổng giá trị]],0)</f>
        <v>0</v>
      </c>
      <c r="P471" s="7">
        <f>IF(Table1[[#This Row],[Số còn phải thu ĐK]]&lt;&gt;0,0,IF(Table1[[#This Row],[Phân loại]]="Bán hàng",Table1[[#This Row],[Tổng giá trị]],-Table1[[#This Row],[Tổng giá trị]]))</f>
        <v>-15268955</v>
      </c>
      <c r="Q471" s="32">
        <f t="shared" si="35"/>
        <v>-15268955</v>
      </c>
      <c r="R471" s="7">
        <f>Table1[[#This Row],[Số còn phải thu ĐK]]+Table1[[#This Row],[Giá Trị HD sau CK]]-Table1[[#This Row],[Số tiền đã thu]]</f>
        <v>0</v>
      </c>
      <c r="S471" s="6">
        <f>IF(Table1[[#This Row],[Ngày hóa đơn]]&lt;&gt;"",Table1[[#This Row],[Ngày hóa đơn]],IF(Table1[[#This Row],[Ngày hạch toán]]&lt;&gt;"",Table1[[#This Row],[Ngày hạch toán]],""))</f>
        <v>46058</v>
      </c>
      <c r="T471" s="7"/>
      <c r="U471" s="6">
        <f>IF(Table1[[#This Row],[Ngày tính CN]]="","",S471+T471)</f>
        <v>46058</v>
      </c>
      <c r="V471" s="32">
        <f ca="1">IF(Table1[[#This Row],[Hạn thanh toán]]="","",IF((U471-NOW())&lt;0,0,(U471-NOW())))</f>
        <v>0</v>
      </c>
      <c r="W471" s="32"/>
      <c r="X471" s="32" t="str">
        <f t="shared" ca="1" si="36"/>
        <v/>
      </c>
      <c r="Y471" s="2" t="str">
        <f t="shared" si="37"/>
        <v>Đã thanh toán</v>
      </c>
      <c r="Z471" s="42">
        <f t="shared" si="38"/>
        <v>46058</v>
      </c>
      <c r="AA471" s="42">
        <f t="shared" si="39"/>
        <v>46077</v>
      </c>
      <c r="AD471" s="2" t="str">
        <f>VLOOKUP($A471,MA_KH!$A:$Q,MA_KH!O$1,0)</f>
        <v>MEGA</v>
      </c>
      <c r="AE471" s="2" t="str">
        <f>VLOOKUP($A471,MA_KH!$A:$Q,MA_KH!P$1,0)</f>
        <v>CÔNG TY TNHH MM MEGA MARKET (VIỆT NAM)</v>
      </c>
      <c r="AG471" s="2" t="str">
        <f>(Table1[[#This Row],[Số hóa đơn]])&amp;IF(OR(Table1[[#This Row],[Phân loại]]="Hàng trả",Table1[[#This Row],[Phân loại]]="Giảm công nợ"),-Table1[[#This Row],[Tổng giá trị]],Table1[[#This Row],[Tổng giá trị]])</f>
        <v>00011353-15268955</v>
      </c>
      <c r="AH471" s="6" t="e">
        <f>_xlfn.XLOOKUP(Table1[[#This Row],[Column1]],'Chi tiết tt Mega gửi'!P:P,'Chi tiết tt Mega gửi'!N:N)</f>
        <v>#N/A</v>
      </c>
    </row>
    <row r="472" spans="1:34" ht="25.5" customHeight="1" x14ac:dyDescent="0.2">
      <c r="A472" s="54" t="s">
        <v>16299</v>
      </c>
      <c r="B472" s="54" t="s">
        <v>190</v>
      </c>
      <c r="C472" s="55">
        <v>46058</v>
      </c>
      <c r="D472" s="54" t="s">
        <v>17326</v>
      </c>
      <c r="E472" s="55">
        <v>46058</v>
      </c>
      <c r="F472" s="54" t="s">
        <v>19197</v>
      </c>
      <c r="G472" s="54" t="s">
        <v>16909</v>
      </c>
      <c r="H472" s="56">
        <v>3073461</v>
      </c>
      <c r="I472" s="63">
        <v>0</v>
      </c>
      <c r="J472" s="56">
        <v>245877</v>
      </c>
      <c r="K472" s="65">
        <v>3319338</v>
      </c>
      <c r="L472" s="64" t="s">
        <v>17237</v>
      </c>
      <c r="M472" s="6">
        <v>46077</v>
      </c>
      <c r="O472" s="32">
        <f>IF(Table1[[#This Row],[Phân loại]]="Tồn đầu kỳ",Table1[[#This Row],[Tổng giá trị]],0)</f>
        <v>0</v>
      </c>
      <c r="P472" s="7">
        <f>IF(Table1[[#This Row],[Số còn phải thu ĐK]]&lt;&gt;0,0,IF(Table1[[#This Row],[Phân loại]]="Bán hàng",Table1[[#This Row],[Tổng giá trị]],-Table1[[#This Row],[Tổng giá trị]]))</f>
        <v>-3319338</v>
      </c>
      <c r="Q472" s="32">
        <f t="shared" si="35"/>
        <v>-3319338</v>
      </c>
      <c r="R472" s="7">
        <f>Table1[[#This Row],[Số còn phải thu ĐK]]+Table1[[#This Row],[Giá Trị HD sau CK]]-Table1[[#This Row],[Số tiền đã thu]]</f>
        <v>0</v>
      </c>
      <c r="S472" s="6">
        <f>IF(Table1[[#This Row],[Ngày hóa đơn]]&lt;&gt;"",Table1[[#This Row],[Ngày hóa đơn]],IF(Table1[[#This Row],[Ngày hạch toán]]&lt;&gt;"",Table1[[#This Row],[Ngày hạch toán]],""))</f>
        <v>46058</v>
      </c>
      <c r="T472" s="7"/>
      <c r="U472" s="6">
        <f>IF(Table1[[#This Row],[Ngày tính CN]]="","",S472+T472)</f>
        <v>46058</v>
      </c>
      <c r="V472" s="32">
        <f ca="1">IF(Table1[[#This Row],[Hạn thanh toán]]="","",IF((U472-NOW())&lt;0,0,(U472-NOW())))</f>
        <v>0</v>
      </c>
      <c r="W472" s="32"/>
      <c r="X472" s="32" t="str">
        <f t="shared" ca="1" si="36"/>
        <v/>
      </c>
      <c r="Y472" s="2" t="str">
        <f t="shared" si="37"/>
        <v>Đã thanh toán</v>
      </c>
      <c r="Z472" s="42">
        <f t="shared" si="38"/>
        <v>46058</v>
      </c>
      <c r="AA472" s="42">
        <f t="shared" si="39"/>
        <v>46077</v>
      </c>
      <c r="AD472" s="2" t="str">
        <f>VLOOKUP($A472,MA_KH!$A:$Q,MA_KH!O$1,0)</f>
        <v>MEGA</v>
      </c>
      <c r="AE472" s="2" t="str">
        <f>VLOOKUP($A472,MA_KH!$A:$Q,MA_KH!P$1,0)</f>
        <v>CÔNG TY TNHH MM MEGA MARKET (VIỆT NAM)</v>
      </c>
      <c r="AG472" s="2" t="str">
        <f>(Table1[[#This Row],[Số hóa đơn]])&amp;IF(OR(Table1[[#This Row],[Phân loại]]="Hàng trả",Table1[[#This Row],[Phân loại]]="Giảm công nợ"),-Table1[[#This Row],[Tổng giá trị]],Table1[[#This Row],[Tổng giá trị]])</f>
        <v>00009422-3319338</v>
      </c>
      <c r="AH472" s="6" t="e">
        <f>_xlfn.XLOOKUP(Table1[[#This Row],[Column1]],'Chi tiết tt Mega gửi'!P:P,'Chi tiết tt Mega gửi'!N:N)</f>
        <v>#N/A</v>
      </c>
    </row>
    <row r="473" spans="1:34" ht="25.5" customHeight="1" x14ac:dyDescent="0.2">
      <c r="A473" s="54" t="s">
        <v>16299</v>
      </c>
      <c r="B473" s="54" t="s">
        <v>190</v>
      </c>
      <c r="C473" s="55">
        <v>46058</v>
      </c>
      <c r="D473" s="54" t="s">
        <v>17326</v>
      </c>
      <c r="E473" s="55">
        <v>46058</v>
      </c>
      <c r="F473" s="54" t="s">
        <v>19198</v>
      </c>
      <c r="G473" s="54" t="s">
        <v>16908</v>
      </c>
      <c r="H473" s="56">
        <v>13830575</v>
      </c>
      <c r="I473" s="63">
        <v>0</v>
      </c>
      <c r="J473" s="56">
        <v>1106446</v>
      </c>
      <c r="K473" s="65">
        <v>14937021</v>
      </c>
      <c r="L473" s="64" t="s">
        <v>17237</v>
      </c>
      <c r="M473" s="6">
        <v>46077</v>
      </c>
      <c r="O473" s="32">
        <f>IF(Table1[[#This Row],[Phân loại]]="Tồn đầu kỳ",Table1[[#This Row],[Tổng giá trị]],0)</f>
        <v>0</v>
      </c>
      <c r="P473" s="7">
        <f>IF(Table1[[#This Row],[Số còn phải thu ĐK]]&lt;&gt;0,0,IF(Table1[[#This Row],[Phân loại]]="Bán hàng",Table1[[#This Row],[Tổng giá trị]],-Table1[[#This Row],[Tổng giá trị]]))</f>
        <v>-14937021</v>
      </c>
      <c r="Q473" s="32">
        <f t="shared" si="35"/>
        <v>-14937021</v>
      </c>
      <c r="R473" s="7">
        <f>Table1[[#This Row],[Số còn phải thu ĐK]]+Table1[[#This Row],[Giá Trị HD sau CK]]-Table1[[#This Row],[Số tiền đã thu]]</f>
        <v>0</v>
      </c>
      <c r="S473" s="6">
        <f>IF(Table1[[#This Row],[Ngày hóa đơn]]&lt;&gt;"",Table1[[#This Row],[Ngày hóa đơn]],IF(Table1[[#This Row],[Ngày hạch toán]]&lt;&gt;"",Table1[[#This Row],[Ngày hạch toán]],""))</f>
        <v>46058</v>
      </c>
      <c r="T473" s="7"/>
      <c r="U473" s="6">
        <f>IF(Table1[[#This Row],[Ngày tính CN]]="","",S473+T473)</f>
        <v>46058</v>
      </c>
      <c r="V473" s="32">
        <f ca="1">IF(Table1[[#This Row],[Hạn thanh toán]]="","",IF((U473-NOW())&lt;0,0,(U473-NOW())))</f>
        <v>0</v>
      </c>
      <c r="W473" s="32"/>
      <c r="X473" s="32" t="str">
        <f t="shared" ca="1" si="36"/>
        <v/>
      </c>
      <c r="Y473" s="2" t="str">
        <f t="shared" si="37"/>
        <v>Đã thanh toán</v>
      </c>
      <c r="Z473" s="42">
        <f t="shared" si="38"/>
        <v>46058</v>
      </c>
      <c r="AA473" s="42">
        <f t="shared" si="39"/>
        <v>46077</v>
      </c>
      <c r="AD473" s="2" t="str">
        <f>VLOOKUP($A473,MA_KH!$A:$Q,MA_KH!O$1,0)</f>
        <v>MEGA</v>
      </c>
      <c r="AE473" s="2" t="str">
        <f>VLOOKUP($A473,MA_KH!$A:$Q,MA_KH!P$1,0)</f>
        <v>CÔNG TY TNHH MM MEGA MARKET (VIỆT NAM)</v>
      </c>
      <c r="AG473" s="2" t="str">
        <f>(Table1[[#This Row],[Số hóa đơn]])&amp;IF(OR(Table1[[#This Row],[Phân loại]]="Hàng trả",Table1[[#This Row],[Phân loại]]="Giảm công nợ"),-Table1[[#This Row],[Tổng giá trị]],Table1[[#This Row],[Tổng giá trị]])</f>
        <v>00011355-14937021</v>
      </c>
      <c r="AH473" s="6" t="e">
        <f>_xlfn.XLOOKUP(Table1[[#This Row],[Column1]],'Chi tiết tt Mega gửi'!P:P,'Chi tiết tt Mega gửi'!N:N)</f>
        <v>#N/A</v>
      </c>
    </row>
    <row r="474" spans="1:34" ht="25.5" customHeight="1" x14ac:dyDescent="0.2">
      <c r="A474" s="54" t="s">
        <v>16299</v>
      </c>
      <c r="B474" s="54" t="s">
        <v>190</v>
      </c>
      <c r="C474" s="55">
        <v>46058</v>
      </c>
      <c r="D474" s="54" t="s">
        <v>17326</v>
      </c>
      <c r="E474" s="55">
        <v>46058</v>
      </c>
      <c r="F474" s="54" t="s">
        <v>19199</v>
      </c>
      <c r="G474" s="54" t="s">
        <v>16907</v>
      </c>
      <c r="H474" s="56">
        <v>6146922</v>
      </c>
      <c r="I474" s="63">
        <v>0</v>
      </c>
      <c r="J474" s="56">
        <v>491754</v>
      </c>
      <c r="K474" s="65">
        <v>6638676</v>
      </c>
      <c r="L474" s="64" t="s">
        <v>17237</v>
      </c>
      <c r="M474" s="6">
        <v>46077</v>
      </c>
      <c r="O474" s="32">
        <f>IF(Table1[[#This Row],[Phân loại]]="Tồn đầu kỳ",Table1[[#This Row],[Tổng giá trị]],0)</f>
        <v>0</v>
      </c>
      <c r="P474" s="7">
        <f>IF(Table1[[#This Row],[Số còn phải thu ĐK]]&lt;&gt;0,0,IF(Table1[[#This Row],[Phân loại]]="Bán hàng",Table1[[#This Row],[Tổng giá trị]],-Table1[[#This Row],[Tổng giá trị]]))</f>
        <v>-6638676</v>
      </c>
      <c r="Q474" s="32">
        <f t="shared" si="35"/>
        <v>-6638676</v>
      </c>
      <c r="R474" s="7">
        <f>Table1[[#This Row],[Số còn phải thu ĐK]]+Table1[[#This Row],[Giá Trị HD sau CK]]-Table1[[#This Row],[Số tiền đã thu]]</f>
        <v>0</v>
      </c>
      <c r="S474" s="6">
        <f>IF(Table1[[#This Row],[Ngày hóa đơn]]&lt;&gt;"",Table1[[#This Row],[Ngày hóa đơn]],IF(Table1[[#This Row],[Ngày hạch toán]]&lt;&gt;"",Table1[[#This Row],[Ngày hạch toán]],""))</f>
        <v>46058</v>
      </c>
      <c r="T474" s="7"/>
      <c r="U474" s="6">
        <f>IF(Table1[[#This Row],[Ngày tính CN]]="","",S474+T474)</f>
        <v>46058</v>
      </c>
      <c r="V474" s="32">
        <f ca="1">IF(Table1[[#This Row],[Hạn thanh toán]]="","",IF((U474-NOW())&lt;0,0,(U474-NOW())))</f>
        <v>0</v>
      </c>
      <c r="W474" s="32"/>
      <c r="X474" s="32" t="str">
        <f t="shared" ca="1" si="36"/>
        <v/>
      </c>
      <c r="Y474" s="2" t="str">
        <f t="shared" si="37"/>
        <v>Đã thanh toán</v>
      </c>
      <c r="Z474" s="42">
        <f t="shared" si="38"/>
        <v>46058</v>
      </c>
      <c r="AA474" s="42">
        <f t="shared" si="39"/>
        <v>46077</v>
      </c>
      <c r="AD474" s="2" t="str">
        <f>VLOOKUP($A474,MA_KH!$A:$Q,MA_KH!O$1,0)</f>
        <v>MEGA</v>
      </c>
      <c r="AE474" s="2" t="str">
        <f>VLOOKUP($A474,MA_KH!$A:$Q,MA_KH!P$1,0)</f>
        <v>CÔNG TY TNHH MM MEGA MARKET (VIỆT NAM)</v>
      </c>
      <c r="AG474" s="2" t="str">
        <f>(Table1[[#This Row],[Số hóa đơn]])&amp;IF(OR(Table1[[#This Row],[Phân loại]]="Hàng trả",Table1[[#This Row],[Phân loại]]="Giảm công nợ"),-Table1[[#This Row],[Tổng giá trị]],Table1[[#This Row],[Tổng giá trị]])</f>
        <v>00011326-6638676</v>
      </c>
      <c r="AH474" s="6" t="e">
        <f>_xlfn.XLOOKUP(Table1[[#This Row],[Column1]],'Chi tiết tt Mega gửi'!P:P,'Chi tiết tt Mega gửi'!N:N)</f>
        <v>#N/A</v>
      </c>
    </row>
    <row r="475" spans="1:34" ht="25.5" customHeight="1" x14ac:dyDescent="0.2">
      <c r="A475" s="54" t="s">
        <v>16298</v>
      </c>
      <c r="B475" s="54" t="s">
        <v>7235</v>
      </c>
      <c r="C475" s="55">
        <v>46059</v>
      </c>
      <c r="D475" s="54" t="s">
        <v>17327</v>
      </c>
      <c r="E475" s="55">
        <v>46065</v>
      </c>
      <c r="F475" s="54" t="s">
        <v>19200</v>
      </c>
      <c r="G475" s="54" t="s">
        <v>17328</v>
      </c>
      <c r="H475" s="56">
        <v>29970200</v>
      </c>
      <c r="I475" s="63">
        <v>0</v>
      </c>
      <c r="J475" s="56">
        <v>2397616</v>
      </c>
      <c r="K475" s="65">
        <v>32367816</v>
      </c>
      <c r="L475" s="64" t="s">
        <v>17236</v>
      </c>
      <c r="M475" s="6">
        <v>46105</v>
      </c>
      <c r="O475" s="32">
        <f>IF(Table1[[#This Row],[Phân loại]]="Tồn đầu kỳ",Table1[[#This Row],[Tổng giá trị]],0)</f>
        <v>0</v>
      </c>
      <c r="P475" s="7">
        <f>IF(Table1[[#This Row],[Số còn phải thu ĐK]]&lt;&gt;0,0,IF(Table1[[#This Row],[Phân loại]]="Bán hàng",Table1[[#This Row],[Tổng giá trị]],-Table1[[#This Row],[Tổng giá trị]]))</f>
        <v>32367816</v>
      </c>
      <c r="Q475" s="32">
        <f t="shared" si="35"/>
        <v>32367816</v>
      </c>
      <c r="R475" s="7">
        <f>Table1[[#This Row],[Số còn phải thu ĐK]]+Table1[[#This Row],[Giá Trị HD sau CK]]-Table1[[#This Row],[Số tiền đã thu]]</f>
        <v>0</v>
      </c>
      <c r="S475" s="6">
        <f>IF(Table1[[#This Row],[Ngày hóa đơn]]&lt;&gt;"",Table1[[#This Row],[Ngày hóa đơn]],IF(Table1[[#This Row],[Ngày hạch toán]]&lt;&gt;"",Table1[[#This Row],[Ngày hạch toán]],""))</f>
        <v>46065</v>
      </c>
      <c r="T475" s="7"/>
      <c r="U475" s="6">
        <f>IF(Table1[[#This Row],[Ngày tính CN]]="","",S475+T475)</f>
        <v>46065</v>
      </c>
      <c r="V475" s="32">
        <f ca="1">IF(Table1[[#This Row],[Hạn thanh toán]]="","",IF((U475-NOW())&lt;0,0,(U475-NOW())))</f>
        <v>0</v>
      </c>
      <c r="W475" s="32"/>
      <c r="X475" s="32" t="str">
        <f t="shared" ca="1" si="36"/>
        <v/>
      </c>
      <c r="Y475" s="2" t="str">
        <f t="shared" si="37"/>
        <v>Đã thanh toán</v>
      </c>
      <c r="Z475" s="42">
        <f t="shared" si="38"/>
        <v>46065</v>
      </c>
      <c r="AA475" s="42">
        <f t="shared" si="39"/>
        <v>46105</v>
      </c>
      <c r="AD475" s="2" t="str">
        <f>VLOOKUP($A475,MA_KH!$A:$Q,MA_KH!O$1,0)</f>
        <v>MEGA</v>
      </c>
      <c r="AE475" s="2" t="str">
        <f>VLOOKUP($A475,MA_KH!$A:$Q,MA_KH!P$1,0)</f>
        <v>CÔNG TY TNHH MM MEGA MARKET (VIỆT NAM)</v>
      </c>
      <c r="AG475" s="2" t="str">
        <f>(Table1[[#This Row],[Số hóa đơn]])&amp;IF(OR(Table1[[#This Row],[Phân loại]]="Hàng trả",Table1[[#This Row],[Phân loại]]="Giảm công nợ"),-Table1[[#This Row],[Tổng giá trị]],Table1[[#This Row],[Tổng giá trị]])</f>
        <v>0001204732367816</v>
      </c>
      <c r="AH475" s="6" t="e">
        <f>_xlfn.XLOOKUP(Table1[[#This Row],[Column1]],'Chi tiết tt Mega gửi'!P:P,'Chi tiết tt Mega gửi'!N:N)</f>
        <v>#N/A</v>
      </c>
    </row>
    <row r="476" spans="1:34" ht="25.5" customHeight="1" x14ac:dyDescent="0.2">
      <c r="A476" s="54" t="s">
        <v>16292</v>
      </c>
      <c r="B476" s="54" t="s">
        <v>251</v>
      </c>
      <c r="C476" s="55">
        <v>46059</v>
      </c>
      <c r="D476" s="54" t="s">
        <v>17329</v>
      </c>
      <c r="E476" s="55">
        <v>46065</v>
      </c>
      <c r="F476" s="54" t="s">
        <v>19201</v>
      </c>
      <c r="G476" s="54" t="s">
        <v>17330</v>
      </c>
      <c r="H476" s="56">
        <v>1468620</v>
      </c>
      <c r="I476" s="63">
        <v>0</v>
      </c>
      <c r="J476" s="56">
        <v>117490</v>
      </c>
      <c r="K476" s="65">
        <v>1586110</v>
      </c>
      <c r="L476" s="64" t="s">
        <v>17236</v>
      </c>
      <c r="M476" s="6">
        <v>46105</v>
      </c>
      <c r="O476" s="32">
        <f>IF(Table1[[#This Row],[Phân loại]]="Tồn đầu kỳ",Table1[[#This Row],[Tổng giá trị]],0)</f>
        <v>0</v>
      </c>
      <c r="P476" s="7">
        <f>IF(Table1[[#This Row],[Số còn phải thu ĐK]]&lt;&gt;0,0,IF(Table1[[#This Row],[Phân loại]]="Bán hàng",Table1[[#This Row],[Tổng giá trị]],-Table1[[#This Row],[Tổng giá trị]]))</f>
        <v>1586110</v>
      </c>
      <c r="Q476" s="32">
        <f t="shared" si="35"/>
        <v>1586110</v>
      </c>
      <c r="R476" s="7">
        <f>Table1[[#This Row],[Số còn phải thu ĐK]]+Table1[[#This Row],[Giá Trị HD sau CK]]-Table1[[#This Row],[Số tiền đã thu]]</f>
        <v>0</v>
      </c>
      <c r="S476" s="6">
        <f>IF(Table1[[#This Row],[Ngày hóa đơn]]&lt;&gt;"",Table1[[#This Row],[Ngày hóa đơn]],IF(Table1[[#This Row],[Ngày hạch toán]]&lt;&gt;"",Table1[[#This Row],[Ngày hạch toán]],""))</f>
        <v>46065</v>
      </c>
      <c r="T476" s="7"/>
      <c r="U476" s="6">
        <f>IF(Table1[[#This Row],[Ngày tính CN]]="","",S476+T476)</f>
        <v>46065</v>
      </c>
      <c r="V476" s="32">
        <f ca="1">IF(Table1[[#This Row],[Hạn thanh toán]]="","",IF((U476-NOW())&lt;0,0,(U476-NOW())))</f>
        <v>0</v>
      </c>
      <c r="W476" s="32"/>
      <c r="X476" s="32" t="str">
        <f t="shared" ca="1" si="36"/>
        <v/>
      </c>
      <c r="Y476" s="2" t="str">
        <f t="shared" si="37"/>
        <v>Đã thanh toán</v>
      </c>
      <c r="Z476" s="42">
        <f t="shared" si="38"/>
        <v>46065</v>
      </c>
      <c r="AA476" s="42">
        <f t="shared" si="39"/>
        <v>46105</v>
      </c>
      <c r="AD476" s="2" t="str">
        <f>VLOOKUP($A476,MA_KH!$A:$Q,MA_KH!O$1,0)</f>
        <v>MEGA</v>
      </c>
      <c r="AE476" s="2" t="str">
        <f>VLOOKUP($A476,MA_KH!$A:$Q,MA_KH!P$1,0)</f>
        <v>CÔNG TY TNHH MM MEGA MARKET (VIỆT NAM)</v>
      </c>
      <c r="AG476" s="2" t="str">
        <f>(Table1[[#This Row],[Số hóa đơn]])&amp;IF(OR(Table1[[#This Row],[Phân loại]]="Hàng trả",Table1[[#This Row],[Phân loại]]="Giảm công nợ"),-Table1[[#This Row],[Tổng giá trị]],Table1[[#This Row],[Tổng giá trị]])</f>
        <v>000120481586110</v>
      </c>
      <c r="AH476" s="6" t="e">
        <f>_xlfn.XLOOKUP(Table1[[#This Row],[Column1]],'Chi tiết tt Mega gửi'!P:P,'Chi tiết tt Mega gửi'!N:N)</f>
        <v>#N/A</v>
      </c>
    </row>
    <row r="477" spans="1:34" ht="25.5" customHeight="1" x14ac:dyDescent="0.2">
      <c r="A477" s="54" t="s">
        <v>16292</v>
      </c>
      <c r="B477" s="54" t="s">
        <v>251</v>
      </c>
      <c r="C477" s="55">
        <v>46059</v>
      </c>
      <c r="D477" s="54" t="s">
        <v>17331</v>
      </c>
      <c r="E477" s="55">
        <v>46065</v>
      </c>
      <c r="F477" s="54" t="s">
        <v>19202</v>
      </c>
      <c r="G477" s="54" t="s">
        <v>17332</v>
      </c>
      <c r="H477" s="56">
        <v>474325</v>
      </c>
      <c r="I477" s="63">
        <v>0</v>
      </c>
      <c r="J477" s="56">
        <v>37946</v>
      </c>
      <c r="K477" s="65">
        <v>512271</v>
      </c>
      <c r="L477" s="64" t="s">
        <v>17236</v>
      </c>
      <c r="M477" s="6">
        <v>46105</v>
      </c>
      <c r="O477" s="32">
        <f>IF(Table1[[#This Row],[Phân loại]]="Tồn đầu kỳ",Table1[[#This Row],[Tổng giá trị]],0)</f>
        <v>0</v>
      </c>
      <c r="P477" s="7">
        <f>IF(Table1[[#This Row],[Số còn phải thu ĐK]]&lt;&gt;0,0,IF(Table1[[#This Row],[Phân loại]]="Bán hàng",Table1[[#This Row],[Tổng giá trị]],-Table1[[#This Row],[Tổng giá trị]]))</f>
        <v>512271</v>
      </c>
      <c r="Q477" s="32">
        <f t="shared" si="35"/>
        <v>512271</v>
      </c>
      <c r="R477" s="7">
        <f>Table1[[#This Row],[Số còn phải thu ĐK]]+Table1[[#This Row],[Giá Trị HD sau CK]]-Table1[[#This Row],[Số tiền đã thu]]</f>
        <v>0</v>
      </c>
      <c r="S477" s="6">
        <f>IF(Table1[[#This Row],[Ngày hóa đơn]]&lt;&gt;"",Table1[[#This Row],[Ngày hóa đơn]],IF(Table1[[#This Row],[Ngày hạch toán]]&lt;&gt;"",Table1[[#This Row],[Ngày hạch toán]],""))</f>
        <v>46065</v>
      </c>
      <c r="T477" s="7"/>
      <c r="U477" s="6">
        <f>IF(Table1[[#This Row],[Ngày tính CN]]="","",S477+T477)</f>
        <v>46065</v>
      </c>
      <c r="V477" s="32">
        <f ca="1">IF(Table1[[#This Row],[Hạn thanh toán]]="","",IF((U477-NOW())&lt;0,0,(U477-NOW())))</f>
        <v>0</v>
      </c>
      <c r="W477" s="32"/>
      <c r="X477" s="32" t="str">
        <f t="shared" ca="1" si="36"/>
        <v/>
      </c>
      <c r="Y477" s="2" t="str">
        <f t="shared" si="37"/>
        <v>Đã thanh toán</v>
      </c>
      <c r="Z477" s="42">
        <f t="shared" si="38"/>
        <v>46065</v>
      </c>
      <c r="AA477" s="42">
        <f t="shared" si="39"/>
        <v>46105</v>
      </c>
      <c r="AD477" s="2" t="str">
        <f>VLOOKUP($A477,MA_KH!$A:$Q,MA_KH!O$1,0)</f>
        <v>MEGA</v>
      </c>
      <c r="AE477" s="2" t="str">
        <f>VLOOKUP($A477,MA_KH!$A:$Q,MA_KH!P$1,0)</f>
        <v>CÔNG TY TNHH MM MEGA MARKET (VIỆT NAM)</v>
      </c>
      <c r="AG477" s="2" t="str">
        <f>(Table1[[#This Row],[Số hóa đơn]])&amp;IF(OR(Table1[[#This Row],[Phân loại]]="Hàng trả",Table1[[#This Row],[Phân loại]]="Giảm công nợ"),-Table1[[#This Row],[Tổng giá trị]],Table1[[#This Row],[Tổng giá trị]])</f>
        <v>00012049512271</v>
      </c>
      <c r="AH477" s="6" t="e">
        <f>_xlfn.XLOOKUP(Table1[[#This Row],[Column1]],'Chi tiết tt Mega gửi'!P:P,'Chi tiết tt Mega gửi'!N:N)</f>
        <v>#N/A</v>
      </c>
    </row>
    <row r="478" spans="1:34" ht="25.5" customHeight="1" x14ac:dyDescent="0.2">
      <c r="A478" s="54" t="s">
        <v>16292</v>
      </c>
      <c r="B478" s="54" t="s">
        <v>251</v>
      </c>
      <c r="C478" s="55">
        <v>46059</v>
      </c>
      <c r="D478" s="54" t="s">
        <v>17333</v>
      </c>
      <c r="E478" s="55">
        <v>46065</v>
      </c>
      <c r="F478" s="54" t="s">
        <v>19203</v>
      </c>
      <c r="G478" s="54" t="s">
        <v>17334</v>
      </c>
      <c r="H478" s="56">
        <v>11689570</v>
      </c>
      <c r="I478" s="63">
        <v>0</v>
      </c>
      <c r="J478" s="56">
        <v>935166</v>
      </c>
      <c r="K478" s="65">
        <v>12624736</v>
      </c>
      <c r="L478" s="64" t="s">
        <v>17236</v>
      </c>
      <c r="M478" s="6">
        <v>46105</v>
      </c>
      <c r="O478" s="32">
        <f>IF(Table1[[#This Row],[Phân loại]]="Tồn đầu kỳ",Table1[[#This Row],[Tổng giá trị]],0)</f>
        <v>0</v>
      </c>
      <c r="P478" s="7">
        <f>IF(Table1[[#This Row],[Số còn phải thu ĐK]]&lt;&gt;0,0,IF(Table1[[#This Row],[Phân loại]]="Bán hàng",Table1[[#This Row],[Tổng giá trị]],-Table1[[#This Row],[Tổng giá trị]]))</f>
        <v>12624736</v>
      </c>
      <c r="Q478" s="32">
        <f t="shared" si="35"/>
        <v>12624736</v>
      </c>
      <c r="R478" s="7">
        <f>Table1[[#This Row],[Số còn phải thu ĐK]]+Table1[[#This Row],[Giá Trị HD sau CK]]-Table1[[#This Row],[Số tiền đã thu]]</f>
        <v>0</v>
      </c>
      <c r="S478" s="6">
        <f>IF(Table1[[#This Row],[Ngày hóa đơn]]&lt;&gt;"",Table1[[#This Row],[Ngày hóa đơn]],IF(Table1[[#This Row],[Ngày hạch toán]]&lt;&gt;"",Table1[[#This Row],[Ngày hạch toán]],""))</f>
        <v>46065</v>
      </c>
      <c r="T478" s="7"/>
      <c r="U478" s="6">
        <f>IF(Table1[[#This Row],[Ngày tính CN]]="","",S478+T478)</f>
        <v>46065</v>
      </c>
      <c r="V478" s="32">
        <f ca="1">IF(Table1[[#This Row],[Hạn thanh toán]]="","",IF((U478-NOW())&lt;0,0,(U478-NOW())))</f>
        <v>0</v>
      </c>
      <c r="W478" s="32"/>
      <c r="X478" s="32" t="str">
        <f t="shared" ca="1" si="36"/>
        <v/>
      </c>
      <c r="Y478" s="2" t="str">
        <f t="shared" si="37"/>
        <v>Đã thanh toán</v>
      </c>
      <c r="Z478" s="42">
        <f t="shared" si="38"/>
        <v>46065</v>
      </c>
      <c r="AA478" s="42">
        <f t="shared" si="39"/>
        <v>46105</v>
      </c>
      <c r="AD478" s="2" t="str">
        <f>VLOOKUP($A478,MA_KH!$A:$Q,MA_KH!O$1,0)</f>
        <v>MEGA</v>
      </c>
      <c r="AE478" s="2" t="str">
        <f>VLOOKUP($A478,MA_KH!$A:$Q,MA_KH!P$1,0)</f>
        <v>CÔNG TY TNHH MM MEGA MARKET (VIỆT NAM)</v>
      </c>
      <c r="AG478" s="2" t="str">
        <f>(Table1[[#This Row],[Số hóa đơn]])&amp;IF(OR(Table1[[#This Row],[Phân loại]]="Hàng trả",Table1[[#This Row],[Phân loại]]="Giảm công nợ"),-Table1[[#This Row],[Tổng giá trị]],Table1[[#This Row],[Tổng giá trị]])</f>
        <v>0001205012624736</v>
      </c>
      <c r="AH478" s="6" t="e">
        <f>_xlfn.XLOOKUP(Table1[[#This Row],[Column1]],'Chi tiết tt Mega gửi'!P:P,'Chi tiết tt Mega gửi'!N:N)</f>
        <v>#N/A</v>
      </c>
    </row>
    <row r="479" spans="1:34" ht="25.5" customHeight="1" x14ac:dyDescent="0.2">
      <c r="A479" s="54" t="s">
        <v>16303</v>
      </c>
      <c r="B479" s="54" t="s">
        <v>102</v>
      </c>
      <c r="C479" s="55">
        <v>46059</v>
      </c>
      <c r="D479" s="54" t="s">
        <v>17335</v>
      </c>
      <c r="E479" s="55">
        <v>46059</v>
      </c>
      <c r="F479" s="54" t="s">
        <v>19204</v>
      </c>
      <c r="G479" s="54" t="s">
        <v>17336</v>
      </c>
      <c r="H479" s="56">
        <v>2496640</v>
      </c>
      <c r="I479" s="63">
        <v>0</v>
      </c>
      <c r="J479" s="56">
        <v>199731</v>
      </c>
      <c r="K479" s="65">
        <v>2696371</v>
      </c>
      <c r="L479" s="64" t="s">
        <v>17236</v>
      </c>
      <c r="M479" s="6">
        <v>46063</v>
      </c>
      <c r="O479" s="32">
        <f>IF(Table1[[#This Row],[Phân loại]]="Tồn đầu kỳ",Table1[[#This Row],[Tổng giá trị]],0)</f>
        <v>0</v>
      </c>
      <c r="P479" s="7">
        <f>IF(Table1[[#This Row],[Số còn phải thu ĐK]]&lt;&gt;0,0,IF(Table1[[#This Row],[Phân loại]]="Bán hàng",Table1[[#This Row],[Tổng giá trị]],-Table1[[#This Row],[Tổng giá trị]]))</f>
        <v>2696371</v>
      </c>
      <c r="Q479" s="32">
        <f t="shared" si="35"/>
        <v>2696371</v>
      </c>
      <c r="R479" s="7">
        <f>Table1[[#This Row],[Số còn phải thu ĐK]]+Table1[[#This Row],[Giá Trị HD sau CK]]-Table1[[#This Row],[Số tiền đã thu]]</f>
        <v>0</v>
      </c>
      <c r="S479" s="6">
        <f>IF(Table1[[#This Row],[Ngày hóa đơn]]&lt;&gt;"",Table1[[#This Row],[Ngày hóa đơn]],IF(Table1[[#This Row],[Ngày hạch toán]]&lt;&gt;"",Table1[[#This Row],[Ngày hạch toán]],""))</f>
        <v>46059</v>
      </c>
      <c r="T479" s="7"/>
      <c r="U479" s="6">
        <f>IF(Table1[[#This Row],[Ngày tính CN]]="","",S479+T479)</f>
        <v>46059</v>
      </c>
      <c r="V479" s="32">
        <f ca="1">IF(Table1[[#This Row],[Hạn thanh toán]]="","",IF((U479-NOW())&lt;0,0,(U479-NOW())))</f>
        <v>0</v>
      </c>
      <c r="W479" s="32"/>
      <c r="X479" s="32" t="str">
        <f t="shared" ca="1" si="36"/>
        <v/>
      </c>
      <c r="Y479" s="2" t="str">
        <f t="shared" si="37"/>
        <v>Đã thanh toán</v>
      </c>
      <c r="Z479" s="42">
        <f t="shared" si="38"/>
        <v>46059</v>
      </c>
      <c r="AA479" s="42">
        <f t="shared" si="39"/>
        <v>46063</v>
      </c>
      <c r="AD479" s="2" t="str">
        <f>VLOOKUP($A479,MA_KH!$A:$Q,MA_KH!O$1,0)</f>
        <v>MEGA</v>
      </c>
      <c r="AE479" s="2" t="str">
        <f>VLOOKUP($A479,MA_KH!$A:$Q,MA_KH!P$1,0)</f>
        <v>CÔNG TY TNHH MM MEGA MARKET (VIỆT NAM)</v>
      </c>
      <c r="AG479" s="2" t="str">
        <f>(Table1[[#This Row],[Số hóa đơn]])&amp;IF(OR(Table1[[#This Row],[Phân loại]]="Hàng trả",Table1[[#This Row],[Phân loại]]="Giảm công nợ"),-Table1[[#This Row],[Tổng giá trị]],Table1[[#This Row],[Tổng giá trị]])</f>
        <v>000094532696371</v>
      </c>
      <c r="AH479" s="6" t="e">
        <f>_xlfn.XLOOKUP(Table1[[#This Row],[Column1]],'Chi tiết tt Mega gửi'!P:P,'Chi tiết tt Mega gửi'!N:N)</f>
        <v>#N/A</v>
      </c>
    </row>
    <row r="480" spans="1:34" ht="25.5" customHeight="1" x14ac:dyDescent="0.2">
      <c r="A480" s="54" t="s">
        <v>16303</v>
      </c>
      <c r="B480" s="54" t="s">
        <v>102</v>
      </c>
      <c r="C480" s="55">
        <v>46059</v>
      </c>
      <c r="D480" s="54" t="s">
        <v>17337</v>
      </c>
      <c r="E480" s="55">
        <v>46059</v>
      </c>
      <c r="F480" s="54" t="s">
        <v>19205</v>
      </c>
      <c r="G480" s="54" t="s">
        <v>17338</v>
      </c>
      <c r="H480" s="56">
        <v>1116060</v>
      </c>
      <c r="I480" s="63">
        <v>0</v>
      </c>
      <c r="J480" s="56">
        <v>89285</v>
      </c>
      <c r="K480" s="65">
        <v>1205345</v>
      </c>
      <c r="L480" s="64" t="s">
        <v>17236</v>
      </c>
      <c r="M480" s="6">
        <v>46063</v>
      </c>
      <c r="O480" s="32">
        <f>IF(Table1[[#This Row],[Phân loại]]="Tồn đầu kỳ",Table1[[#This Row],[Tổng giá trị]],0)</f>
        <v>0</v>
      </c>
      <c r="P480" s="7">
        <f>IF(Table1[[#This Row],[Số còn phải thu ĐK]]&lt;&gt;0,0,IF(Table1[[#This Row],[Phân loại]]="Bán hàng",Table1[[#This Row],[Tổng giá trị]],-Table1[[#This Row],[Tổng giá trị]]))</f>
        <v>1205345</v>
      </c>
      <c r="Q480" s="32">
        <f t="shared" si="35"/>
        <v>1205345</v>
      </c>
      <c r="R480" s="7">
        <f>Table1[[#This Row],[Số còn phải thu ĐK]]+Table1[[#This Row],[Giá Trị HD sau CK]]-Table1[[#This Row],[Số tiền đã thu]]</f>
        <v>0</v>
      </c>
      <c r="S480" s="6">
        <f>IF(Table1[[#This Row],[Ngày hóa đơn]]&lt;&gt;"",Table1[[#This Row],[Ngày hóa đơn]],IF(Table1[[#This Row],[Ngày hạch toán]]&lt;&gt;"",Table1[[#This Row],[Ngày hạch toán]],""))</f>
        <v>46059</v>
      </c>
      <c r="T480" s="7"/>
      <c r="U480" s="6">
        <f>IF(Table1[[#This Row],[Ngày tính CN]]="","",S480+T480)</f>
        <v>46059</v>
      </c>
      <c r="V480" s="32">
        <f ca="1">IF(Table1[[#This Row],[Hạn thanh toán]]="","",IF((U480-NOW())&lt;0,0,(U480-NOW())))</f>
        <v>0</v>
      </c>
      <c r="W480" s="32"/>
      <c r="X480" s="32" t="str">
        <f t="shared" ca="1" si="36"/>
        <v/>
      </c>
      <c r="Y480" s="2" t="str">
        <f t="shared" si="37"/>
        <v>Đã thanh toán</v>
      </c>
      <c r="Z480" s="42">
        <f t="shared" si="38"/>
        <v>46059</v>
      </c>
      <c r="AA480" s="42">
        <f t="shared" si="39"/>
        <v>46063</v>
      </c>
      <c r="AD480" s="2" t="str">
        <f>VLOOKUP($A480,MA_KH!$A:$Q,MA_KH!O$1,0)</f>
        <v>MEGA</v>
      </c>
      <c r="AE480" s="2" t="str">
        <f>VLOOKUP($A480,MA_KH!$A:$Q,MA_KH!P$1,0)</f>
        <v>CÔNG TY TNHH MM MEGA MARKET (VIỆT NAM)</v>
      </c>
      <c r="AG480" s="2" t="str">
        <f>(Table1[[#This Row],[Số hóa đơn]])&amp;IF(OR(Table1[[#This Row],[Phân loại]]="Hàng trả",Table1[[#This Row],[Phân loại]]="Giảm công nợ"),-Table1[[#This Row],[Tổng giá trị]],Table1[[#This Row],[Tổng giá trị]])</f>
        <v>000094541205345</v>
      </c>
      <c r="AH480" s="6" t="e">
        <f>_xlfn.XLOOKUP(Table1[[#This Row],[Column1]],'Chi tiết tt Mega gửi'!P:P,'Chi tiết tt Mega gửi'!N:N)</f>
        <v>#N/A</v>
      </c>
    </row>
    <row r="481" spans="1:34" ht="25.5" customHeight="1" x14ac:dyDescent="0.2">
      <c r="A481" s="54" t="s">
        <v>16303</v>
      </c>
      <c r="B481" s="54" t="s">
        <v>102</v>
      </c>
      <c r="C481" s="55">
        <v>46059</v>
      </c>
      <c r="D481" s="54" t="s">
        <v>17339</v>
      </c>
      <c r="E481" s="55">
        <v>46066</v>
      </c>
      <c r="F481" s="54" t="s">
        <v>19206</v>
      </c>
      <c r="G481" s="54" t="s">
        <v>17340</v>
      </c>
      <c r="H481" s="56">
        <v>16868380</v>
      </c>
      <c r="I481" s="63">
        <v>0</v>
      </c>
      <c r="J481" s="56">
        <v>1349470</v>
      </c>
      <c r="K481" s="65">
        <v>18217850</v>
      </c>
      <c r="L481" s="64" t="s">
        <v>17236</v>
      </c>
      <c r="M481" s="6">
        <v>46105</v>
      </c>
      <c r="O481" s="32">
        <f>IF(Table1[[#This Row],[Phân loại]]="Tồn đầu kỳ",Table1[[#This Row],[Tổng giá trị]],0)</f>
        <v>0</v>
      </c>
      <c r="P481" s="7">
        <f>IF(Table1[[#This Row],[Số còn phải thu ĐK]]&lt;&gt;0,0,IF(Table1[[#This Row],[Phân loại]]="Bán hàng",Table1[[#This Row],[Tổng giá trị]],-Table1[[#This Row],[Tổng giá trị]]))</f>
        <v>18217850</v>
      </c>
      <c r="Q481" s="32">
        <f t="shared" si="35"/>
        <v>18217850</v>
      </c>
      <c r="R481" s="7">
        <f>Table1[[#This Row],[Số còn phải thu ĐK]]+Table1[[#This Row],[Giá Trị HD sau CK]]-Table1[[#This Row],[Số tiền đã thu]]</f>
        <v>0</v>
      </c>
      <c r="S481" s="6">
        <f>IF(Table1[[#This Row],[Ngày hóa đơn]]&lt;&gt;"",Table1[[#This Row],[Ngày hóa đơn]],IF(Table1[[#This Row],[Ngày hạch toán]]&lt;&gt;"",Table1[[#This Row],[Ngày hạch toán]],""))</f>
        <v>46066</v>
      </c>
      <c r="T481" s="7"/>
      <c r="U481" s="6">
        <f>IF(Table1[[#This Row],[Ngày tính CN]]="","",S481+T481)</f>
        <v>46066</v>
      </c>
      <c r="V481" s="32">
        <f ca="1">IF(Table1[[#This Row],[Hạn thanh toán]]="","",IF((U481-NOW())&lt;0,0,(U481-NOW())))</f>
        <v>0</v>
      </c>
      <c r="W481" s="32"/>
      <c r="X481" s="32" t="str">
        <f t="shared" ca="1" si="36"/>
        <v/>
      </c>
      <c r="Y481" s="2" t="str">
        <f t="shared" si="37"/>
        <v>Đã thanh toán</v>
      </c>
      <c r="Z481" s="42">
        <f t="shared" si="38"/>
        <v>46066</v>
      </c>
      <c r="AA481" s="42">
        <f t="shared" si="39"/>
        <v>46105</v>
      </c>
      <c r="AD481" s="2" t="str">
        <f>VLOOKUP($A481,MA_KH!$A:$Q,MA_KH!O$1,0)</f>
        <v>MEGA</v>
      </c>
      <c r="AE481" s="2" t="str">
        <f>VLOOKUP($A481,MA_KH!$A:$Q,MA_KH!P$1,0)</f>
        <v>CÔNG TY TNHH MM MEGA MARKET (VIỆT NAM)</v>
      </c>
      <c r="AG481" s="2" t="str">
        <f>(Table1[[#This Row],[Số hóa đơn]])&amp;IF(OR(Table1[[#This Row],[Phân loại]]="Hàng trả",Table1[[#This Row],[Phân loại]]="Giảm công nợ"),-Table1[[#This Row],[Tổng giá trị]],Table1[[#This Row],[Tổng giá trị]])</f>
        <v>0001210418217850</v>
      </c>
      <c r="AH481" s="6" t="e">
        <f>_xlfn.XLOOKUP(Table1[[#This Row],[Column1]],'Chi tiết tt Mega gửi'!P:P,'Chi tiết tt Mega gửi'!N:N)</f>
        <v>#N/A</v>
      </c>
    </row>
    <row r="482" spans="1:34" ht="25.5" customHeight="1" x14ac:dyDescent="0.2">
      <c r="A482" s="54" t="s">
        <v>16294</v>
      </c>
      <c r="B482" s="54" t="s">
        <v>259</v>
      </c>
      <c r="C482" s="55">
        <v>46059</v>
      </c>
      <c r="D482" s="54" t="s">
        <v>17341</v>
      </c>
      <c r="E482" s="55">
        <v>46059</v>
      </c>
      <c r="F482" s="54" t="s">
        <v>19207</v>
      </c>
      <c r="G482" s="54" t="s">
        <v>16821</v>
      </c>
      <c r="H482" s="56">
        <v>2724170</v>
      </c>
      <c r="I482" s="63">
        <v>0</v>
      </c>
      <c r="J482" s="56">
        <v>217934</v>
      </c>
      <c r="K482" s="65">
        <v>2942104</v>
      </c>
      <c r="L482" s="64" t="s">
        <v>17238</v>
      </c>
      <c r="M482" s="6">
        <v>46063</v>
      </c>
      <c r="O482" s="32">
        <f>IF(Table1[[#This Row],[Phân loại]]="Tồn đầu kỳ",Table1[[#This Row],[Tổng giá trị]],0)</f>
        <v>0</v>
      </c>
      <c r="P482" s="7">
        <f>IF(Table1[[#This Row],[Số còn phải thu ĐK]]&lt;&gt;0,0,IF(Table1[[#This Row],[Phân loại]]="Bán hàng",Table1[[#This Row],[Tổng giá trị]],-Table1[[#This Row],[Tổng giá trị]]))</f>
        <v>-2942104</v>
      </c>
      <c r="Q482" s="32">
        <f t="shared" si="35"/>
        <v>-2942104</v>
      </c>
      <c r="R482" s="7">
        <f>Table1[[#This Row],[Số còn phải thu ĐK]]+Table1[[#This Row],[Giá Trị HD sau CK]]-Table1[[#This Row],[Số tiền đã thu]]</f>
        <v>0</v>
      </c>
      <c r="S482" s="6">
        <f>IF(Table1[[#This Row],[Ngày hóa đơn]]&lt;&gt;"",Table1[[#This Row],[Ngày hóa đơn]],IF(Table1[[#This Row],[Ngày hạch toán]]&lt;&gt;"",Table1[[#This Row],[Ngày hạch toán]],""))</f>
        <v>46059</v>
      </c>
      <c r="T482" s="7"/>
      <c r="U482" s="6">
        <f>IF(Table1[[#This Row],[Ngày tính CN]]="","",S482+T482)</f>
        <v>46059</v>
      </c>
      <c r="V482" s="32">
        <f ca="1">IF(Table1[[#This Row],[Hạn thanh toán]]="","",IF((U482-NOW())&lt;0,0,(U482-NOW())))</f>
        <v>0</v>
      </c>
      <c r="W482" s="32"/>
      <c r="X482" s="32" t="str">
        <f t="shared" ca="1" si="36"/>
        <v/>
      </c>
      <c r="Y482" s="2" t="str">
        <f t="shared" si="37"/>
        <v>Đã thanh toán</v>
      </c>
      <c r="Z482" s="42">
        <f t="shared" si="38"/>
        <v>46059</v>
      </c>
      <c r="AA482" s="42">
        <f t="shared" si="39"/>
        <v>46063</v>
      </c>
      <c r="AD482" s="2" t="str">
        <f>VLOOKUP($A482,MA_KH!$A:$Q,MA_KH!O$1,0)</f>
        <v>MEGA</v>
      </c>
      <c r="AE482" s="2" t="str">
        <f>VLOOKUP($A482,MA_KH!$A:$Q,MA_KH!P$1,0)</f>
        <v>CÔNG TY TNHH MM MEGA MARKET (VIỆT NAM)</v>
      </c>
      <c r="AG482" s="2" t="str">
        <f>(Table1[[#This Row],[Số hóa đơn]])&amp;IF(OR(Table1[[#This Row],[Phân loại]]="Hàng trả",Table1[[#This Row],[Phân loại]]="Giảm công nợ"),-Table1[[#This Row],[Tổng giá trị]],Table1[[#This Row],[Tổng giá trị]])</f>
        <v>00000064-2942104</v>
      </c>
      <c r="AH482" s="6" t="e">
        <f>_xlfn.XLOOKUP(Table1[[#This Row],[Column1]],'Chi tiết tt Mega gửi'!P:P,'Chi tiết tt Mega gửi'!N:N)</f>
        <v>#N/A</v>
      </c>
    </row>
    <row r="483" spans="1:34" ht="25.5" customHeight="1" x14ac:dyDescent="0.2">
      <c r="A483" s="54" t="s">
        <v>16289</v>
      </c>
      <c r="B483" s="54" t="s">
        <v>296</v>
      </c>
      <c r="C483" s="55">
        <v>46059</v>
      </c>
      <c r="D483" s="54" t="s">
        <v>17342</v>
      </c>
      <c r="E483" s="55">
        <v>46059</v>
      </c>
      <c r="F483" s="54" t="s">
        <v>19208</v>
      </c>
      <c r="G483" s="54" t="s">
        <v>16824</v>
      </c>
      <c r="H483" s="56">
        <v>2486561</v>
      </c>
      <c r="I483" s="63">
        <v>0</v>
      </c>
      <c r="J483" s="56">
        <v>198924</v>
      </c>
      <c r="K483" s="65">
        <v>2685485</v>
      </c>
      <c r="L483" s="64" t="s">
        <v>17238</v>
      </c>
      <c r="M483" s="6">
        <v>46063</v>
      </c>
      <c r="O483" s="32">
        <f>IF(Table1[[#This Row],[Phân loại]]="Tồn đầu kỳ",Table1[[#This Row],[Tổng giá trị]],0)</f>
        <v>0</v>
      </c>
      <c r="P483" s="7">
        <f>IF(Table1[[#This Row],[Số còn phải thu ĐK]]&lt;&gt;0,0,IF(Table1[[#This Row],[Phân loại]]="Bán hàng",Table1[[#This Row],[Tổng giá trị]],-Table1[[#This Row],[Tổng giá trị]]))</f>
        <v>-2685485</v>
      </c>
      <c r="Q483" s="32">
        <f t="shared" si="35"/>
        <v>-2685485</v>
      </c>
      <c r="R483" s="7">
        <f>Table1[[#This Row],[Số còn phải thu ĐK]]+Table1[[#This Row],[Giá Trị HD sau CK]]-Table1[[#This Row],[Số tiền đã thu]]</f>
        <v>0</v>
      </c>
      <c r="S483" s="6">
        <f>IF(Table1[[#This Row],[Ngày hóa đơn]]&lt;&gt;"",Table1[[#This Row],[Ngày hóa đơn]],IF(Table1[[#This Row],[Ngày hạch toán]]&lt;&gt;"",Table1[[#This Row],[Ngày hạch toán]],""))</f>
        <v>46059</v>
      </c>
      <c r="T483" s="7"/>
      <c r="U483" s="6">
        <f>IF(Table1[[#This Row],[Ngày tính CN]]="","",S483+T483)</f>
        <v>46059</v>
      </c>
      <c r="V483" s="32">
        <f ca="1">IF(Table1[[#This Row],[Hạn thanh toán]]="","",IF((U483-NOW())&lt;0,0,(U483-NOW())))</f>
        <v>0</v>
      </c>
      <c r="W483" s="32"/>
      <c r="X483" s="32" t="str">
        <f t="shared" ca="1" si="36"/>
        <v/>
      </c>
      <c r="Y483" s="2" t="str">
        <f t="shared" si="37"/>
        <v>Đã thanh toán</v>
      </c>
      <c r="Z483" s="42">
        <f t="shared" si="38"/>
        <v>46059</v>
      </c>
      <c r="AA483" s="42">
        <f t="shared" si="39"/>
        <v>46063</v>
      </c>
      <c r="AD483" s="2" t="str">
        <f>VLOOKUP($A483,MA_KH!$A:$Q,MA_KH!O$1,0)</f>
        <v>MEGA</v>
      </c>
      <c r="AE483" s="2" t="str">
        <f>VLOOKUP($A483,MA_KH!$A:$Q,MA_KH!P$1,0)</f>
        <v>CÔNG TY TNHH MM MEGA MARKET (VIỆT NAM)</v>
      </c>
      <c r="AG483" s="2" t="str">
        <f>(Table1[[#This Row],[Số hóa đơn]])&amp;IF(OR(Table1[[#This Row],[Phân loại]]="Hàng trả",Table1[[#This Row],[Phân loại]]="Giảm công nợ"),-Table1[[#This Row],[Tổng giá trị]],Table1[[#This Row],[Tổng giá trị]])</f>
        <v>00000087-2685485</v>
      </c>
      <c r="AH483" s="6" t="e">
        <f>_xlfn.XLOOKUP(Table1[[#This Row],[Column1]],'Chi tiết tt Mega gửi'!P:P,'Chi tiết tt Mega gửi'!N:N)</f>
        <v>#N/A</v>
      </c>
    </row>
    <row r="484" spans="1:34" ht="25.5" customHeight="1" x14ac:dyDescent="0.2">
      <c r="A484" s="54" t="s">
        <v>16288</v>
      </c>
      <c r="B484" s="54" t="s">
        <v>294</v>
      </c>
      <c r="C484" s="55">
        <v>46059</v>
      </c>
      <c r="D484" s="54" t="s">
        <v>17343</v>
      </c>
      <c r="E484" s="55">
        <v>46059</v>
      </c>
      <c r="F484" s="54" t="s">
        <v>19209</v>
      </c>
      <c r="G484" s="54" t="s">
        <v>17177</v>
      </c>
      <c r="H484" s="56">
        <v>1196000</v>
      </c>
      <c r="I484" s="63">
        <v>0</v>
      </c>
      <c r="J484" s="56">
        <v>95680</v>
      </c>
      <c r="K484" s="65">
        <v>1291680</v>
      </c>
      <c r="L484" s="64" t="s">
        <v>17238</v>
      </c>
      <c r="M484" s="6">
        <v>46063</v>
      </c>
      <c r="O484" s="32">
        <f>IF(Table1[[#This Row],[Phân loại]]="Tồn đầu kỳ",Table1[[#This Row],[Tổng giá trị]],0)</f>
        <v>0</v>
      </c>
      <c r="P484" s="7">
        <f>IF(Table1[[#This Row],[Số còn phải thu ĐK]]&lt;&gt;0,0,IF(Table1[[#This Row],[Phân loại]]="Bán hàng",Table1[[#This Row],[Tổng giá trị]],-Table1[[#This Row],[Tổng giá trị]]))</f>
        <v>-1291680</v>
      </c>
      <c r="Q484" s="32">
        <f t="shared" si="35"/>
        <v>-1291680</v>
      </c>
      <c r="R484" s="7">
        <f>Table1[[#This Row],[Số còn phải thu ĐK]]+Table1[[#This Row],[Giá Trị HD sau CK]]-Table1[[#This Row],[Số tiền đã thu]]</f>
        <v>0</v>
      </c>
      <c r="S484" s="6">
        <f>IF(Table1[[#This Row],[Ngày hóa đơn]]&lt;&gt;"",Table1[[#This Row],[Ngày hóa đơn]],IF(Table1[[#This Row],[Ngày hạch toán]]&lt;&gt;"",Table1[[#This Row],[Ngày hạch toán]],""))</f>
        <v>46059</v>
      </c>
      <c r="T484" s="7"/>
      <c r="U484" s="6">
        <f>IF(Table1[[#This Row],[Ngày tính CN]]="","",S484+T484)</f>
        <v>46059</v>
      </c>
      <c r="V484" s="32">
        <f ca="1">IF(Table1[[#This Row],[Hạn thanh toán]]="","",IF((U484-NOW())&lt;0,0,(U484-NOW())))</f>
        <v>0</v>
      </c>
      <c r="W484" s="32"/>
      <c r="X484" s="32" t="str">
        <f t="shared" ca="1" si="36"/>
        <v/>
      </c>
      <c r="Y484" s="2" t="str">
        <f t="shared" si="37"/>
        <v>Đã thanh toán</v>
      </c>
      <c r="Z484" s="42">
        <f t="shared" si="38"/>
        <v>46059</v>
      </c>
      <c r="AA484" s="42">
        <f t="shared" si="39"/>
        <v>46063</v>
      </c>
      <c r="AD484" s="2" t="str">
        <f>VLOOKUP($A484,MA_KH!$A:$Q,MA_KH!O$1,0)</f>
        <v>MEGA</v>
      </c>
      <c r="AE484" s="2" t="str">
        <f>VLOOKUP($A484,MA_KH!$A:$Q,MA_KH!P$1,0)</f>
        <v>CÔNG TY TNHH MM MEGA MARKET (VIỆT NAM)</v>
      </c>
      <c r="AG484" s="2" t="str">
        <f>(Table1[[#This Row],[Số hóa đơn]])&amp;IF(OR(Table1[[#This Row],[Phân loại]]="Hàng trả",Table1[[#This Row],[Phân loại]]="Giảm công nợ"),-Table1[[#This Row],[Tổng giá trị]],Table1[[#This Row],[Tổng giá trị]])</f>
        <v>00000072-1291680</v>
      </c>
      <c r="AH484" s="6" t="e">
        <f>_xlfn.XLOOKUP(Table1[[#This Row],[Column1]],'Chi tiết tt Mega gửi'!P:P,'Chi tiết tt Mega gửi'!N:N)</f>
        <v>#N/A</v>
      </c>
    </row>
    <row r="485" spans="1:34" ht="25.5" customHeight="1" x14ac:dyDescent="0.2">
      <c r="A485" s="54" t="s">
        <v>16291</v>
      </c>
      <c r="B485" s="54" t="s">
        <v>200</v>
      </c>
      <c r="C485" s="55">
        <v>46059</v>
      </c>
      <c r="D485" s="54" t="s">
        <v>17344</v>
      </c>
      <c r="E485" s="55">
        <v>46059</v>
      </c>
      <c r="F485" s="54" t="s">
        <v>19210</v>
      </c>
      <c r="G485" s="54" t="s">
        <v>17345</v>
      </c>
      <c r="H485" s="56">
        <v>2172278</v>
      </c>
      <c r="I485" s="63">
        <v>0</v>
      </c>
      <c r="J485" s="56">
        <v>173782</v>
      </c>
      <c r="K485" s="65">
        <v>2346060</v>
      </c>
      <c r="L485" s="64" t="s">
        <v>17238</v>
      </c>
      <c r="M485" s="6">
        <v>46063</v>
      </c>
      <c r="O485" s="32">
        <f>IF(Table1[[#This Row],[Phân loại]]="Tồn đầu kỳ",Table1[[#This Row],[Tổng giá trị]],0)</f>
        <v>0</v>
      </c>
      <c r="P485" s="7">
        <f>IF(Table1[[#This Row],[Số còn phải thu ĐK]]&lt;&gt;0,0,IF(Table1[[#This Row],[Phân loại]]="Bán hàng",Table1[[#This Row],[Tổng giá trị]],-Table1[[#This Row],[Tổng giá trị]]))</f>
        <v>-2346060</v>
      </c>
      <c r="Q485" s="32">
        <f t="shared" si="35"/>
        <v>-2346060</v>
      </c>
      <c r="R485" s="7">
        <f>Table1[[#This Row],[Số còn phải thu ĐK]]+Table1[[#This Row],[Giá Trị HD sau CK]]-Table1[[#This Row],[Số tiền đã thu]]</f>
        <v>0</v>
      </c>
      <c r="S485" s="6">
        <f>IF(Table1[[#This Row],[Ngày hóa đơn]]&lt;&gt;"",Table1[[#This Row],[Ngày hóa đơn]],IF(Table1[[#This Row],[Ngày hạch toán]]&lt;&gt;"",Table1[[#This Row],[Ngày hạch toán]],""))</f>
        <v>46059</v>
      </c>
      <c r="T485" s="7"/>
      <c r="U485" s="6">
        <f>IF(Table1[[#This Row],[Ngày tính CN]]="","",S485+T485)</f>
        <v>46059</v>
      </c>
      <c r="V485" s="32">
        <f ca="1">IF(Table1[[#This Row],[Hạn thanh toán]]="","",IF((U485-NOW())&lt;0,0,(U485-NOW())))</f>
        <v>0</v>
      </c>
      <c r="W485" s="32"/>
      <c r="X485" s="32" t="str">
        <f t="shared" ca="1" si="36"/>
        <v/>
      </c>
      <c r="Y485" s="2" t="str">
        <f t="shared" si="37"/>
        <v>Đã thanh toán</v>
      </c>
      <c r="Z485" s="42">
        <f t="shared" si="38"/>
        <v>46059</v>
      </c>
      <c r="AA485" s="42">
        <f t="shared" si="39"/>
        <v>46063</v>
      </c>
      <c r="AD485" s="2" t="str">
        <f>VLOOKUP($A485,MA_KH!$A:$Q,MA_KH!O$1,0)</f>
        <v>MEGA</v>
      </c>
      <c r="AE485" s="2" t="str">
        <f>VLOOKUP($A485,MA_KH!$A:$Q,MA_KH!P$1,0)</f>
        <v>CÔNG TY TNHH MM MEGA MARKET (VIỆT NAM)</v>
      </c>
      <c r="AG485" s="2" t="str">
        <f>(Table1[[#This Row],[Số hóa đơn]])&amp;IF(OR(Table1[[#This Row],[Phân loại]]="Hàng trả",Table1[[#This Row],[Phân loại]]="Giảm công nợ"),-Table1[[#This Row],[Tổng giá trị]],Table1[[#This Row],[Tổng giá trị]])</f>
        <v>00000078-2346060</v>
      </c>
      <c r="AH485" s="6" t="e">
        <f>_xlfn.XLOOKUP(Table1[[#This Row],[Column1]],'Chi tiết tt Mega gửi'!P:P,'Chi tiết tt Mega gửi'!N:N)</f>
        <v>#N/A</v>
      </c>
    </row>
    <row r="486" spans="1:34" ht="25.5" customHeight="1" x14ac:dyDescent="0.2">
      <c r="A486" s="54" t="s">
        <v>16297</v>
      </c>
      <c r="B486" s="54" t="s">
        <v>7260</v>
      </c>
      <c r="C486" s="55">
        <v>46060</v>
      </c>
      <c r="D486" s="54" t="s">
        <v>17346</v>
      </c>
      <c r="E486" s="55">
        <v>46067</v>
      </c>
      <c r="F486" s="54" t="s">
        <v>19211</v>
      </c>
      <c r="G486" s="54" t="s">
        <v>17347</v>
      </c>
      <c r="H486" s="56">
        <v>702562</v>
      </c>
      <c r="I486" s="63">
        <v>0</v>
      </c>
      <c r="J486" s="56">
        <v>56205</v>
      </c>
      <c r="K486" s="65">
        <v>758767</v>
      </c>
      <c r="L486" s="64" t="s">
        <v>17236</v>
      </c>
      <c r="M486" s="6">
        <v>46105</v>
      </c>
      <c r="O486" s="32">
        <f>IF(Table1[[#This Row],[Phân loại]]="Tồn đầu kỳ",Table1[[#This Row],[Tổng giá trị]],0)</f>
        <v>0</v>
      </c>
      <c r="P486" s="7">
        <f>IF(Table1[[#This Row],[Số còn phải thu ĐK]]&lt;&gt;0,0,IF(Table1[[#This Row],[Phân loại]]="Bán hàng",Table1[[#This Row],[Tổng giá trị]],-Table1[[#This Row],[Tổng giá trị]]))</f>
        <v>758767</v>
      </c>
      <c r="Q486" s="32">
        <f t="shared" si="35"/>
        <v>758767</v>
      </c>
      <c r="R486" s="7">
        <f>Table1[[#This Row],[Số còn phải thu ĐK]]+Table1[[#This Row],[Giá Trị HD sau CK]]-Table1[[#This Row],[Số tiền đã thu]]</f>
        <v>0</v>
      </c>
      <c r="S486" s="6">
        <f>IF(Table1[[#This Row],[Ngày hóa đơn]]&lt;&gt;"",Table1[[#This Row],[Ngày hóa đơn]],IF(Table1[[#This Row],[Ngày hạch toán]]&lt;&gt;"",Table1[[#This Row],[Ngày hạch toán]],""))</f>
        <v>46067</v>
      </c>
      <c r="T486" s="7"/>
      <c r="U486" s="6">
        <f>IF(Table1[[#This Row],[Ngày tính CN]]="","",S486+T486)</f>
        <v>46067</v>
      </c>
      <c r="V486" s="32">
        <f ca="1">IF(Table1[[#This Row],[Hạn thanh toán]]="","",IF((U486-NOW())&lt;0,0,(U486-NOW())))</f>
        <v>0</v>
      </c>
      <c r="W486" s="32"/>
      <c r="X486" s="32" t="str">
        <f t="shared" ca="1" si="36"/>
        <v/>
      </c>
      <c r="Y486" s="2" t="str">
        <f t="shared" si="37"/>
        <v>Đã thanh toán</v>
      </c>
      <c r="Z486" s="42">
        <f t="shared" si="38"/>
        <v>46067</v>
      </c>
      <c r="AA486" s="42">
        <f t="shared" si="39"/>
        <v>46105</v>
      </c>
      <c r="AD486" s="2" t="str">
        <f>VLOOKUP($A486,MA_KH!$A:$Q,MA_KH!O$1,0)</f>
        <v>MEGA</v>
      </c>
      <c r="AE486" s="2" t="str">
        <f>VLOOKUP($A486,MA_KH!$A:$Q,MA_KH!P$1,0)</f>
        <v>CÔNG TY TNHH MM MEGA MARKET (VIỆT NAM)</v>
      </c>
      <c r="AG486" s="2" t="str">
        <f>(Table1[[#This Row],[Số hóa đơn]])&amp;IF(OR(Table1[[#This Row],[Phân loại]]="Hàng trả",Table1[[#This Row],[Phân loại]]="Giảm công nợ"),-Table1[[#This Row],[Tổng giá trị]],Table1[[#This Row],[Tổng giá trị]])</f>
        <v>00012179758767</v>
      </c>
      <c r="AH486" s="6" t="e">
        <f>_xlfn.XLOOKUP(Table1[[#This Row],[Column1]],'Chi tiết tt Mega gửi'!P:P,'Chi tiết tt Mega gửi'!N:N)</f>
        <v>#N/A</v>
      </c>
    </row>
    <row r="487" spans="1:34" ht="25.5" customHeight="1" x14ac:dyDescent="0.2">
      <c r="A487" s="54" t="s">
        <v>16299</v>
      </c>
      <c r="B487" s="54" t="s">
        <v>190</v>
      </c>
      <c r="C487" s="55">
        <v>46060</v>
      </c>
      <c r="D487" s="54" t="s">
        <v>17348</v>
      </c>
      <c r="E487" s="55">
        <v>46067</v>
      </c>
      <c r="F487" s="54" t="s">
        <v>19212</v>
      </c>
      <c r="G487" s="54" t="s">
        <v>17349</v>
      </c>
      <c r="H487" s="56">
        <v>1166110</v>
      </c>
      <c r="I487" s="63">
        <v>0</v>
      </c>
      <c r="J487" s="56">
        <v>93289</v>
      </c>
      <c r="K487" s="65">
        <v>1259399</v>
      </c>
      <c r="L487" s="64" t="s">
        <v>17236</v>
      </c>
      <c r="M487" s="6">
        <v>46105</v>
      </c>
      <c r="O487" s="32">
        <f>IF(Table1[[#This Row],[Phân loại]]="Tồn đầu kỳ",Table1[[#This Row],[Tổng giá trị]],0)</f>
        <v>0</v>
      </c>
      <c r="P487" s="7">
        <f>IF(Table1[[#This Row],[Số còn phải thu ĐK]]&lt;&gt;0,0,IF(Table1[[#This Row],[Phân loại]]="Bán hàng",Table1[[#This Row],[Tổng giá trị]],-Table1[[#This Row],[Tổng giá trị]]))</f>
        <v>1259399</v>
      </c>
      <c r="Q487" s="32">
        <f t="shared" si="35"/>
        <v>1259399</v>
      </c>
      <c r="R487" s="7">
        <f>Table1[[#This Row],[Số còn phải thu ĐK]]+Table1[[#This Row],[Giá Trị HD sau CK]]-Table1[[#This Row],[Số tiền đã thu]]</f>
        <v>0</v>
      </c>
      <c r="S487" s="6">
        <f>IF(Table1[[#This Row],[Ngày hóa đơn]]&lt;&gt;"",Table1[[#This Row],[Ngày hóa đơn]],IF(Table1[[#This Row],[Ngày hạch toán]]&lt;&gt;"",Table1[[#This Row],[Ngày hạch toán]],""))</f>
        <v>46067</v>
      </c>
      <c r="T487" s="7"/>
      <c r="U487" s="6">
        <f>IF(Table1[[#This Row],[Ngày tính CN]]="","",S487+T487)</f>
        <v>46067</v>
      </c>
      <c r="V487" s="32">
        <f ca="1">IF(Table1[[#This Row],[Hạn thanh toán]]="","",IF((U487-NOW())&lt;0,0,(U487-NOW())))</f>
        <v>0</v>
      </c>
      <c r="W487" s="32"/>
      <c r="X487" s="32" t="str">
        <f t="shared" ca="1" si="36"/>
        <v/>
      </c>
      <c r="Y487" s="2" t="str">
        <f t="shared" si="37"/>
        <v>Đã thanh toán</v>
      </c>
      <c r="Z487" s="42">
        <f t="shared" si="38"/>
        <v>46067</v>
      </c>
      <c r="AA487" s="42">
        <f t="shared" si="39"/>
        <v>46105</v>
      </c>
      <c r="AD487" s="2" t="str">
        <f>VLOOKUP($A487,MA_KH!$A:$Q,MA_KH!O$1,0)</f>
        <v>MEGA</v>
      </c>
      <c r="AE487" s="2" t="str">
        <f>VLOOKUP($A487,MA_KH!$A:$Q,MA_KH!P$1,0)</f>
        <v>CÔNG TY TNHH MM MEGA MARKET (VIỆT NAM)</v>
      </c>
      <c r="AG487" s="2" t="str">
        <f>(Table1[[#This Row],[Số hóa đơn]])&amp;IF(OR(Table1[[#This Row],[Phân loại]]="Hàng trả",Table1[[#This Row],[Phân loại]]="Giảm công nợ"),-Table1[[#This Row],[Tổng giá trị]],Table1[[#This Row],[Tổng giá trị]])</f>
        <v>000121801259399</v>
      </c>
      <c r="AH487" s="6" t="e">
        <f>_xlfn.XLOOKUP(Table1[[#This Row],[Column1]],'Chi tiết tt Mega gửi'!P:P,'Chi tiết tt Mega gửi'!N:N)</f>
        <v>#N/A</v>
      </c>
    </row>
    <row r="488" spans="1:34" ht="25.5" customHeight="1" x14ac:dyDescent="0.2">
      <c r="A488" s="54" t="s">
        <v>16303</v>
      </c>
      <c r="B488" s="54" t="s">
        <v>102</v>
      </c>
      <c r="C488" s="55">
        <v>46060</v>
      </c>
      <c r="D488" s="54" t="s">
        <v>17350</v>
      </c>
      <c r="E488" s="55">
        <v>46066</v>
      </c>
      <c r="F488" s="54" t="s">
        <v>19213</v>
      </c>
      <c r="G488" s="54" t="s">
        <v>17351</v>
      </c>
      <c r="H488" s="56">
        <v>28657400</v>
      </c>
      <c r="I488" s="63">
        <v>0</v>
      </c>
      <c r="J488" s="56">
        <v>2292592</v>
      </c>
      <c r="K488" s="65">
        <v>30949992</v>
      </c>
      <c r="L488" s="64" t="s">
        <v>17236</v>
      </c>
      <c r="M488" s="6">
        <v>46105</v>
      </c>
      <c r="O488" s="32">
        <f>IF(Table1[[#This Row],[Phân loại]]="Tồn đầu kỳ",Table1[[#This Row],[Tổng giá trị]],0)</f>
        <v>0</v>
      </c>
      <c r="P488" s="7">
        <f>IF(Table1[[#This Row],[Số còn phải thu ĐK]]&lt;&gt;0,0,IF(Table1[[#This Row],[Phân loại]]="Bán hàng",Table1[[#This Row],[Tổng giá trị]],-Table1[[#This Row],[Tổng giá trị]]))</f>
        <v>30949992</v>
      </c>
      <c r="Q488" s="32">
        <f t="shared" si="35"/>
        <v>30949992</v>
      </c>
      <c r="R488" s="7">
        <f>Table1[[#This Row],[Số còn phải thu ĐK]]+Table1[[#This Row],[Giá Trị HD sau CK]]-Table1[[#This Row],[Số tiền đã thu]]</f>
        <v>0</v>
      </c>
      <c r="S488" s="6">
        <f>IF(Table1[[#This Row],[Ngày hóa đơn]]&lt;&gt;"",Table1[[#This Row],[Ngày hóa đơn]],IF(Table1[[#This Row],[Ngày hạch toán]]&lt;&gt;"",Table1[[#This Row],[Ngày hạch toán]],""))</f>
        <v>46066</v>
      </c>
      <c r="T488" s="7"/>
      <c r="U488" s="6">
        <f>IF(Table1[[#This Row],[Ngày tính CN]]="","",S488+T488)</f>
        <v>46066</v>
      </c>
      <c r="V488" s="32">
        <f ca="1">IF(Table1[[#This Row],[Hạn thanh toán]]="","",IF((U488-NOW())&lt;0,0,(U488-NOW())))</f>
        <v>0</v>
      </c>
      <c r="W488" s="32"/>
      <c r="X488" s="32" t="str">
        <f t="shared" ca="1" si="36"/>
        <v/>
      </c>
      <c r="Y488" s="2" t="str">
        <f t="shared" si="37"/>
        <v>Đã thanh toán</v>
      </c>
      <c r="Z488" s="42">
        <f t="shared" si="38"/>
        <v>46066</v>
      </c>
      <c r="AA488" s="42">
        <f t="shared" si="39"/>
        <v>46105</v>
      </c>
      <c r="AD488" s="2" t="str">
        <f>VLOOKUP($A488,MA_KH!$A:$Q,MA_KH!O$1,0)</f>
        <v>MEGA</v>
      </c>
      <c r="AE488" s="2" t="str">
        <f>VLOOKUP($A488,MA_KH!$A:$Q,MA_KH!P$1,0)</f>
        <v>CÔNG TY TNHH MM MEGA MARKET (VIỆT NAM)</v>
      </c>
      <c r="AG488" s="2" t="str">
        <f>(Table1[[#This Row],[Số hóa đơn]])&amp;IF(OR(Table1[[#This Row],[Phân loại]]="Hàng trả",Table1[[#This Row],[Phân loại]]="Giảm công nợ"),-Table1[[#This Row],[Tổng giá trị]],Table1[[#This Row],[Tổng giá trị]])</f>
        <v>0001210530949992</v>
      </c>
      <c r="AH488" s="6" t="e">
        <f>_xlfn.XLOOKUP(Table1[[#This Row],[Column1]],'Chi tiết tt Mega gửi'!P:P,'Chi tiết tt Mega gửi'!N:N)</f>
        <v>#N/A</v>
      </c>
    </row>
    <row r="489" spans="1:34" ht="25.5" customHeight="1" x14ac:dyDescent="0.2">
      <c r="A489" s="54" t="s">
        <v>16291</v>
      </c>
      <c r="B489" s="54" t="s">
        <v>200</v>
      </c>
      <c r="C489" s="55">
        <v>46062</v>
      </c>
      <c r="D489" s="54" t="s">
        <v>17352</v>
      </c>
      <c r="E489" s="55">
        <v>46067</v>
      </c>
      <c r="F489" s="54" t="s">
        <v>19214</v>
      </c>
      <c r="G489" s="54" t="s">
        <v>17353</v>
      </c>
      <c r="H489" s="56">
        <v>1468620</v>
      </c>
      <c r="I489" s="63">
        <v>0</v>
      </c>
      <c r="J489" s="56">
        <v>117490</v>
      </c>
      <c r="K489" s="65">
        <v>1586110</v>
      </c>
      <c r="L489" s="64" t="s">
        <v>17236</v>
      </c>
      <c r="M489" s="6">
        <v>46105</v>
      </c>
      <c r="O489" s="32">
        <f>IF(Table1[[#This Row],[Phân loại]]="Tồn đầu kỳ",Table1[[#This Row],[Tổng giá trị]],0)</f>
        <v>0</v>
      </c>
      <c r="P489" s="7">
        <f>IF(Table1[[#This Row],[Số còn phải thu ĐK]]&lt;&gt;0,0,IF(Table1[[#This Row],[Phân loại]]="Bán hàng",Table1[[#This Row],[Tổng giá trị]],-Table1[[#This Row],[Tổng giá trị]]))</f>
        <v>1586110</v>
      </c>
      <c r="Q489" s="32">
        <f t="shared" si="35"/>
        <v>1586110</v>
      </c>
      <c r="R489" s="7">
        <f>Table1[[#This Row],[Số còn phải thu ĐK]]+Table1[[#This Row],[Giá Trị HD sau CK]]-Table1[[#This Row],[Số tiền đã thu]]</f>
        <v>0</v>
      </c>
      <c r="S489" s="6">
        <f>IF(Table1[[#This Row],[Ngày hóa đơn]]&lt;&gt;"",Table1[[#This Row],[Ngày hóa đơn]],IF(Table1[[#This Row],[Ngày hạch toán]]&lt;&gt;"",Table1[[#This Row],[Ngày hạch toán]],""))</f>
        <v>46067</v>
      </c>
      <c r="T489" s="7"/>
      <c r="U489" s="6">
        <f>IF(Table1[[#This Row],[Ngày tính CN]]="","",S489+T489)</f>
        <v>46067</v>
      </c>
      <c r="V489" s="32">
        <f ca="1">IF(Table1[[#This Row],[Hạn thanh toán]]="","",IF((U489-NOW())&lt;0,0,(U489-NOW())))</f>
        <v>0</v>
      </c>
      <c r="W489" s="32"/>
      <c r="X489" s="32" t="str">
        <f t="shared" ca="1" si="36"/>
        <v/>
      </c>
      <c r="Y489" s="2" t="str">
        <f t="shared" si="37"/>
        <v>Đã thanh toán</v>
      </c>
      <c r="Z489" s="42">
        <f t="shared" si="38"/>
        <v>46067</v>
      </c>
      <c r="AA489" s="42">
        <f t="shared" si="39"/>
        <v>46105</v>
      </c>
      <c r="AD489" s="2" t="str">
        <f>VLOOKUP($A489,MA_KH!$A:$Q,MA_KH!O$1,0)</f>
        <v>MEGA</v>
      </c>
      <c r="AE489" s="2" t="str">
        <f>VLOOKUP($A489,MA_KH!$A:$Q,MA_KH!P$1,0)</f>
        <v>CÔNG TY TNHH MM MEGA MARKET (VIỆT NAM)</v>
      </c>
      <c r="AG489" s="2" t="str">
        <f>(Table1[[#This Row],[Số hóa đơn]])&amp;IF(OR(Table1[[#This Row],[Phân loại]]="Hàng trả",Table1[[#This Row],[Phân loại]]="Giảm công nợ"),-Table1[[#This Row],[Tổng giá trị]],Table1[[#This Row],[Tổng giá trị]])</f>
        <v>000121651586110</v>
      </c>
      <c r="AH489" s="6" t="e">
        <f>_xlfn.XLOOKUP(Table1[[#This Row],[Column1]],'Chi tiết tt Mega gửi'!P:P,'Chi tiết tt Mega gửi'!N:N)</f>
        <v>#N/A</v>
      </c>
    </row>
    <row r="490" spans="1:34" ht="25.5" customHeight="1" x14ac:dyDescent="0.2">
      <c r="A490" s="54" t="s">
        <v>16288</v>
      </c>
      <c r="B490" s="54" t="s">
        <v>294</v>
      </c>
      <c r="C490" s="55">
        <v>46062</v>
      </c>
      <c r="D490" s="54" t="s">
        <v>17354</v>
      </c>
      <c r="E490" s="55">
        <v>46067</v>
      </c>
      <c r="F490" s="54" t="s">
        <v>19215</v>
      </c>
      <c r="G490" s="54" t="s">
        <v>17355</v>
      </c>
      <c r="H490" s="56">
        <v>1840000</v>
      </c>
      <c r="I490" s="63">
        <v>0</v>
      </c>
      <c r="J490" s="56">
        <v>147200</v>
      </c>
      <c r="K490" s="65">
        <v>1987200</v>
      </c>
      <c r="L490" s="64" t="s">
        <v>17236</v>
      </c>
      <c r="M490" s="6">
        <v>46105</v>
      </c>
      <c r="O490" s="32">
        <f>IF(Table1[[#This Row],[Phân loại]]="Tồn đầu kỳ",Table1[[#This Row],[Tổng giá trị]],0)</f>
        <v>0</v>
      </c>
      <c r="P490" s="7">
        <f>IF(Table1[[#This Row],[Số còn phải thu ĐK]]&lt;&gt;0,0,IF(Table1[[#This Row],[Phân loại]]="Bán hàng",Table1[[#This Row],[Tổng giá trị]],-Table1[[#This Row],[Tổng giá trị]]))</f>
        <v>1987200</v>
      </c>
      <c r="Q490" s="32">
        <f t="shared" si="35"/>
        <v>1987200</v>
      </c>
      <c r="R490" s="7">
        <f>Table1[[#This Row],[Số còn phải thu ĐK]]+Table1[[#This Row],[Giá Trị HD sau CK]]-Table1[[#This Row],[Số tiền đã thu]]</f>
        <v>0</v>
      </c>
      <c r="S490" s="6">
        <f>IF(Table1[[#This Row],[Ngày hóa đơn]]&lt;&gt;"",Table1[[#This Row],[Ngày hóa đơn]],IF(Table1[[#This Row],[Ngày hạch toán]]&lt;&gt;"",Table1[[#This Row],[Ngày hạch toán]],""))</f>
        <v>46067</v>
      </c>
      <c r="T490" s="7"/>
      <c r="U490" s="6">
        <f>IF(Table1[[#This Row],[Ngày tính CN]]="","",S490+T490)</f>
        <v>46067</v>
      </c>
      <c r="V490" s="32">
        <f ca="1">IF(Table1[[#This Row],[Hạn thanh toán]]="","",IF((U490-NOW())&lt;0,0,(U490-NOW())))</f>
        <v>0</v>
      </c>
      <c r="W490" s="32"/>
      <c r="X490" s="32" t="str">
        <f t="shared" ca="1" si="36"/>
        <v/>
      </c>
      <c r="Y490" s="2" t="str">
        <f t="shared" si="37"/>
        <v>Đã thanh toán</v>
      </c>
      <c r="Z490" s="42">
        <f t="shared" si="38"/>
        <v>46067</v>
      </c>
      <c r="AA490" s="42">
        <f t="shared" si="39"/>
        <v>46105</v>
      </c>
      <c r="AD490" s="2" t="str">
        <f>VLOOKUP($A490,MA_KH!$A:$Q,MA_KH!O$1,0)</f>
        <v>MEGA</v>
      </c>
      <c r="AE490" s="2" t="str">
        <f>VLOOKUP($A490,MA_KH!$A:$Q,MA_KH!P$1,0)</f>
        <v>CÔNG TY TNHH MM MEGA MARKET (VIỆT NAM)</v>
      </c>
      <c r="AG490" s="2" t="str">
        <f>(Table1[[#This Row],[Số hóa đơn]])&amp;IF(OR(Table1[[#This Row],[Phân loại]]="Hàng trả",Table1[[#This Row],[Phân loại]]="Giảm công nợ"),-Table1[[#This Row],[Tổng giá trị]],Table1[[#This Row],[Tổng giá trị]])</f>
        <v>000121661987200</v>
      </c>
      <c r="AH490" s="6" t="e">
        <f>_xlfn.XLOOKUP(Table1[[#This Row],[Column1]],'Chi tiết tt Mega gửi'!P:P,'Chi tiết tt Mega gửi'!N:N)</f>
        <v>#N/A</v>
      </c>
    </row>
    <row r="491" spans="1:34" ht="25.5" customHeight="1" x14ac:dyDescent="0.2">
      <c r="A491" s="54" t="s">
        <v>16295</v>
      </c>
      <c r="B491" s="54" t="s">
        <v>198</v>
      </c>
      <c r="C491" s="55">
        <v>46062</v>
      </c>
      <c r="D491" s="54" t="s">
        <v>17356</v>
      </c>
      <c r="E491" s="55">
        <v>46067</v>
      </c>
      <c r="F491" s="54" t="s">
        <v>19216</v>
      </c>
      <c r="G491" s="54" t="s">
        <v>17357</v>
      </c>
      <c r="H491" s="56">
        <v>932890</v>
      </c>
      <c r="I491" s="63">
        <v>0</v>
      </c>
      <c r="J491" s="56">
        <v>74631</v>
      </c>
      <c r="K491" s="65">
        <v>1007521</v>
      </c>
      <c r="L491" s="64" t="s">
        <v>17236</v>
      </c>
      <c r="M491" s="6">
        <v>46105</v>
      </c>
      <c r="O491" s="32">
        <f>IF(Table1[[#This Row],[Phân loại]]="Tồn đầu kỳ",Table1[[#This Row],[Tổng giá trị]],0)</f>
        <v>0</v>
      </c>
      <c r="P491" s="7">
        <f>IF(Table1[[#This Row],[Số còn phải thu ĐK]]&lt;&gt;0,0,IF(Table1[[#This Row],[Phân loại]]="Bán hàng",Table1[[#This Row],[Tổng giá trị]],-Table1[[#This Row],[Tổng giá trị]]))</f>
        <v>1007521</v>
      </c>
      <c r="Q491" s="32">
        <f t="shared" si="35"/>
        <v>1007521</v>
      </c>
      <c r="R491" s="7">
        <f>Table1[[#This Row],[Số còn phải thu ĐK]]+Table1[[#This Row],[Giá Trị HD sau CK]]-Table1[[#This Row],[Số tiền đã thu]]</f>
        <v>0</v>
      </c>
      <c r="S491" s="6">
        <f>IF(Table1[[#This Row],[Ngày hóa đơn]]&lt;&gt;"",Table1[[#This Row],[Ngày hóa đơn]],IF(Table1[[#This Row],[Ngày hạch toán]]&lt;&gt;"",Table1[[#This Row],[Ngày hạch toán]],""))</f>
        <v>46067</v>
      </c>
      <c r="T491" s="7"/>
      <c r="U491" s="6">
        <f>IF(Table1[[#This Row],[Ngày tính CN]]="","",S491+T491)</f>
        <v>46067</v>
      </c>
      <c r="V491" s="32">
        <f ca="1">IF(Table1[[#This Row],[Hạn thanh toán]]="","",IF((U491-NOW())&lt;0,0,(U491-NOW())))</f>
        <v>0</v>
      </c>
      <c r="W491" s="32"/>
      <c r="X491" s="32" t="str">
        <f t="shared" ca="1" si="36"/>
        <v/>
      </c>
      <c r="Y491" s="2" t="str">
        <f t="shared" si="37"/>
        <v>Đã thanh toán</v>
      </c>
      <c r="Z491" s="42">
        <f t="shared" si="38"/>
        <v>46067</v>
      </c>
      <c r="AA491" s="42">
        <f t="shared" si="39"/>
        <v>46105</v>
      </c>
      <c r="AD491" s="2" t="str">
        <f>VLOOKUP($A491,MA_KH!$A:$Q,MA_KH!O$1,0)</f>
        <v>MEGA</v>
      </c>
      <c r="AE491" s="2" t="str">
        <f>VLOOKUP($A491,MA_KH!$A:$Q,MA_KH!P$1,0)</f>
        <v>CÔNG TY TNHH MM MEGA MARKET (VIỆT NAM)</v>
      </c>
      <c r="AG491" s="2" t="str">
        <f>(Table1[[#This Row],[Số hóa đơn]])&amp;IF(OR(Table1[[#This Row],[Phân loại]]="Hàng trả",Table1[[#This Row],[Phân loại]]="Giảm công nợ"),-Table1[[#This Row],[Tổng giá trị]],Table1[[#This Row],[Tổng giá trị]])</f>
        <v>000121671007521</v>
      </c>
      <c r="AH491" s="6" t="e">
        <f>_xlfn.XLOOKUP(Table1[[#This Row],[Column1]],'Chi tiết tt Mega gửi'!P:P,'Chi tiết tt Mega gửi'!N:N)</f>
        <v>#N/A</v>
      </c>
    </row>
    <row r="492" spans="1:34" ht="25.5" customHeight="1" x14ac:dyDescent="0.2">
      <c r="A492" s="54" t="s">
        <v>16295</v>
      </c>
      <c r="B492" s="54" t="s">
        <v>198</v>
      </c>
      <c r="C492" s="55">
        <v>46062</v>
      </c>
      <c r="D492" s="54" t="s">
        <v>17358</v>
      </c>
      <c r="E492" s="55">
        <v>46067</v>
      </c>
      <c r="F492" s="54" t="s">
        <v>19217</v>
      </c>
      <c r="G492" s="54" t="s">
        <v>17359</v>
      </c>
      <c r="H492" s="56">
        <v>9525280</v>
      </c>
      <c r="I492" s="63">
        <v>0</v>
      </c>
      <c r="J492" s="56">
        <v>762022</v>
      </c>
      <c r="K492" s="65">
        <v>10287302</v>
      </c>
      <c r="L492" s="64" t="s">
        <v>17236</v>
      </c>
      <c r="M492" s="6">
        <v>46105</v>
      </c>
      <c r="O492" s="32">
        <f>IF(Table1[[#This Row],[Phân loại]]="Tồn đầu kỳ",Table1[[#This Row],[Tổng giá trị]],0)</f>
        <v>0</v>
      </c>
      <c r="P492" s="7">
        <f>IF(Table1[[#This Row],[Số còn phải thu ĐK]]&lt;&gt;0,0,IF(Table1[[#This Row],[Phân loại]]="Bán hàng",Table1[[#This Row],[Tổng giá trị]],-Table1[[#This Row],[Tổng giá trị]]))</f>
        <v>10287302</v>
      </c>
      <c r="Q492" s="32">
        <f t="shared" si="35"/>
        <v>10287302</v>
      </c>
      <c r="R492" s="7">
        <f>Table1[[#This Row],[Số còn phải thu ĐK]]+Table1[[#This Row],[Giá Trị HD sau CK]]-Table1[[#This Row],[Số tiền đã thu]]</f>
        <v>0</v>
      </c>
      <c r="S492" s="6">
        <f>IF(Table1[[#This Row],[Ngày hóa đơn]]&lt;&gt;"",Table1[[#This Row],[Ngày hóa đơn]],IF(Table1[[#This Row],[Ngày hạch toán]]&lt;&gt;"",Table1[[#This Row],[Ngày hạch toán]],""))</f>
        <v>46067</v>
      </c>
      <c r="T492" s="7"/>
      <c r="U492" s="6">
        <f>IF(Table1[[#This Row],[Ngày tính CN]]="","",S492+T492)</f>
        <v>46067</v>
      </c>
      <c r="V492" s="32">
        <f ca="1">IF(Table1[[#This Row],[Hạn thanh toán]]="","",IF((U492-NOW())&lt;0,0,(U492-NOW())))</f>
        <v>0</v>
      </c>
      <c r="W492" s="32"/>
      <c r="X492" s="32" t="str">
        <f t="shared" ca="1" si="36"/>
        <v/>
      </c>
      <c r="Y492" s="2" t="str">
        <f t="shared" si="37"/>
        <v>Đã thanh toán</v>
      </c>
      <c r="Z492" s="42">
        <f t="shared" si="38"/>
        <v>46067</v>
      </c>
      <c r="AA492" s="42">
        <f t="shared" si="39"/>
        <v>46105</v>
      </c>
      <c r="AD492" s="2" t="str">
        <f>VLOOKUP($A492,MA_KH!$A:$Q,MA_KH!O$1,0)</f>
        <v>MEGA</v>
      </c>
      <c r="AE492" s="2" t="str">
        <f>VLOOKUP($A492,MA_KH!$A:$Q,MA_KH!P$1,0)</f>
        <v>CÔNG TY TNHH MM MEGA MARKET (VIỆT NAM)</v>
      </c>
      <c r="AG492" s="2" t="str">
        <f>(Table1[[#This Row],[Số hóa đơn]])&amp;IF(OR(Table1[[#This Row],[Phân loại]]="Hàng trả",Table1[[#This Row],[Phân loại]]="Giảm công nợ"),-Table1[[#This Row],[Tổng giá trị]],Table1[[#This Row],[Tổng giá trị]])</f>
        <v>0001216810287302</v>
      </c>
      <c r="AH492" s="6" t="e">
        <f>_xlfn.XLOOKUP(Table1[[#This Row],[Column1]],'Chi tiết tt Mega gửi'!P:P,'Chi tiết tt Mega gửi'!N:N)</f>
        <v>#N/A</v>
      </c>
    </row>
    <row r="493" spans="1:34" ht="25.5" customHeight="1" x14ac:dyDescent="0.2">
      <c r="A493" s="54" t="s">
        <v>16295</v>
      </c>
      <c r="B493" s="54" t="s">
        <v>198</v>
      </c>
      <c r="C493" s="55">
        <v>46062</v>
      </c>
      <c r="D493" s="54" t="s">
        <v>17360</v>
      </c>
      <c r="E493" s="55">
        <v>46067</v>
      </c>
      <c r="F493" s="54" t="s">
        <v>19218</v>
      </c>
      <c r="G493" s="54" t="s">
        <v>17361</v>
      </c>
      <c r="H493" s="56">
        <v>501830</v>
      </c>
      <c r="I493" s="63">
        <v>0</v>
      </c>
      <c r="J493" s="56">
        <v>40146</v>
      </c>
      <c r="K493" s="65">
        <v>541976</v>
      </c>
      <c r="L493" s="64" t="s">
        <v>17236</v>
      </c>
      <c r="M493" s="6">
        <v>46105</v>
      </c>
      <c r="O493" s="32">
        <f>IF(Table1[[#This Row],[Phân loại]]="Tồn đầu kỳ",Table1[[#This Row],[Tổng giá trị]],0)</f>
        <v>0</v>
      </c>
      <c r="P493" s="7">
        <f>IF(Table1[[#This Row],[Số còn phải thu ĐK]]&lt;&gt;0,0,IF(Table1[[#This Row],[Phân loại]]="Bán hàng",Table1[[#This Row],[Tổng giá trị]],-Table1[[#This Row],[Tổng giá trị]]))</f>
        <v>541976</v>
      </c>
      <c r="Q493" s="32">
        <f t="shared" si="35"/>
        <v>541976</v>
      </c>
      <c r="R493" s="7">
        <f>Table1[[#This Row],[Số còn phải thu ĐK]]+Table1[[#This Row],[Giá Trị HD sau CK]]-Table1[[#This Row],[Số tiền đã thu]]</f>
        <v>0</v>
      </c>
      <c r="S493" s="6">
        <f>IF(Table1[[#This Row],[Ngày hóa đơn]]&lt;&gt;"",Table1[[#This Row],[Ngày hóa đơn]],IF(Table1[[#This Row],[Ngày hạch toán]]&lt;&gt;"",Table1[[#This Row],[Ngày hạch toán]],""))</f>
        <v>46067</v>
      </c>
      <c r="T493" s="7"/>
      <c r="U493" s="6">
        <f>IF(Table1[[#This Row],[Ngày tính CN]]="","",S493+T493)</f>
        <v>46067</v>
      </c>
      <c r="V493" s="32">
        <f ca="1">IF(Table1[[#This Row],[Hạn thanh toán]]="","",IF((U493-NOW())&lt;0,0,(U493-NOW())))</f>
        <v>0</v>
      </c>
      <c r="W493" s="32"/>
      <c r="X493" s="32" t="str">
        <f t="shared" ca="1" si="36"/>
        <v/>
      </c>
      <c r="Y493" s="2" t="str">
        <f t="shared" si="37"/>
        <v>Đã thanh toán</v>
      </c>
      <c r="Z493" s="42">
        <f t="shared" si="38"/>
        <v>46067</v>
      </c>
      <c r="AA493" s="42">
        <f t="shared" si="39"/>
        <v>46105</v>
      </c>
      <c r="AD493" s="2" t="str">
        <f>VLOOKUP($A493,MA_KH!$A:$Q,MA_KH!O$1,0)</f>
        <v>MEGA</v>
      </c>
      <c r="AE493" s="2" t="str">
        <f>VLOOKUP($A493,MA_KH!$A:$Q,MA_KH!P$1,0)</f>
        <v>CÔNG TY TNHH MM MEGA MARKET (VIỆT NAM)</v>
      </c>
      <c r="AG493" s="2" t="str">
        <f>(Table1[[#This Row],[Số hóa đơn]])&amp;IF(OR(Table1[[#This Row],[Phân loại]]="Hàng trả",Table1[[#This Row],[Phân loại]]="Giảm công nợ"),-Table1[[#This Row],[Tổng giá trị]],Table1[[#This Row],[Tổng giá trị]])</f>
        <v>00012169541976</v>
      </c>
      <c r="AH493" s="6" t="e">
        <f>_xlfn.XLOOKUP(Table1[[#This Row],[Column1]],'Chi tiết tt Mega gửi'!P:P,'Chi tiết tt Mega gửi'!N:N)</f>
        <v>#N/A</v>
      </c>
    </row>
    <row r="494" spans="1:34" ht="25.5" customHeight="1" x14ac:dyDescent="0.2">
      <c r="A494" s="54" t="s">
        <v>16287</v>
      </c>
      <c r="B494" s="54" t="s">
        <v>253</v>
      </c>
      <c r="C494" s="55">
        <v>46062</v>
      </c>
      <c r="D494" s="54" t="s">
        <v>17362</v>
      </c>
      <c r="E494" s="55">
        <v>46067</v>
      </c>
      <c r="F494" s="54" t="s">
        <v>19219</v>
      </c>
      <c r="G494" s="54" t="s">
        <v>17363</v>
      </c>
      <c r="H494" s="56">
        <v>932890</v>
      </c>
      <c r="I494" s="63">
        <v>0</v>
      </c>
      <c r="J494" s="56">
        <v>74631</v>
      </c>
      <c r="K494" s="65">
        <v>1007521</v>
      </c>
      <c r="L494" s="64" t="s">
        <v>17236</v>
      </c>
      <c r="M494" s="6">
        <v>46105</v>
      </c>
      <c r="O494" s="32">
        <f>IF(Table1[[#This Row],[Phân loại]]="Tồn đầu kỳ",Table1[[#This Row],[Tổng giá trị]],0)</f>
        <v>0</v>
      </c>
      <c r="P494" s="7">
        <f>IF(Table1[[#This Row],[Số còn phải thu ĐK]]&lt;&gt;0,0,IF(Table1[[#This Row],[Phân loại]]="Bán hàng",Table1[[#This Row],[Tổng giá trị]],-Table1[[#This Row],[Tổng giá trị]]))</f>
        <v>1007521</v>
      </c>
      <c r="Q494" s="32">
        <f t="shared" si="35"/>
        <v>1007521</v>
      </c>
      <c r="R494" s="7">
        <f>Table1[[#This Row],[Số còn phải thu ĐK]]+Table1[[#This Row],[Giá Trị HD sau CK]]-Table1[[#This Row],[Số tiền đã thu]]</f>
        <v>0</v>
      </c>
      <c r="S494" s="6">
        <f>IF(Table1[[#This Row],[Ngày hóa đơn]]&lt;&gt;"",Table1[[#This Row],[Ngày hóa đơn]],IF(Table1[[#This Row],[Ngày hạch toán]]&lt;&gt;"",Table1[[#This Row],[Ngày hạch toán]],""))</f>
        <v>46067</v>
      </c>
      <c r="T494" s="7"/>
      <c r="U494" s="6">
        <f>IF(Table1[[#This Row],[Ngày tính CN]]="","",S494+T494)</f>
        <v>46067</v>
      </c>
      <c r="V494" s="32">
        <f ca="1">IF(Table1[[#This Row],[Hạn thanh toán]]="","",IF((U494-NOW())&lt;0,0,(U494-NOW())))</f>
        <v>0</v>
      </c>
      <c r="W494" s="32"/>
      <c r="X494" s="32" t="str">
        <f t="shared" ca="1" si="36"/>
        <v/>
      </c>
      <c r="Y494" s="2" t="str">
        <f t="shared" si="37"/>
        <v>Đã thanh toán</v>
      </c>
      <c r="Z494" s="42">
        <f t="shared" si="38"/>
        <v>46067</v>
      </c>
      <c r="AA494" s="42">
        <f t="shared" si="39"/>
        <v>46105</v>
      </c>
      <c r="AD494" s="2" t="str">
        <f>VLOOKUP($A494,MA_KH!$A:$Q,MA_KH!O$1,0)</f>
        <v>MEGA</v>
      </c>
      <c r="AE494" s="2" t="str">
        <f>VLOOKUP($A494,MA_KH!$A:$Q,MA_KH!P$1,0)</f>
        <v>CÔNG TY TNHH MM MEGA MARKET (VIỆT NAM)</v>
      </c>
      <c r="AG494" s="2" t="str">
        <f>(Table1[[#This Row],[Số hóa đơn]])&amp;IF(OR(Table1[[#This Row],[Phân loại]]="Hàng trả",Table1[[#This Row],[Phân loại]]="Giảm công nợ"),-Table1[[#This Row],[Tổng giá trị]],Table1[[#This Row],[Tổng giá trị]])</f>
        <v>000121701007521</v>
      </c>
      <c r="AH494" s="6" t="e">
        <f>_xlfn.XLOOKUP(Table1[[#This Row],[Column1]],'Chi tiết tt Mega gửi'!P:P,'Chi tiết tt Mega gửi'!N:N)</f>
        <v>#N/A</v>
      </c>
    </row>
    <row r="495" spans="1:34" ht="25.5" customHeight="1" x14ac:dyDescent="0.2">
      <c r="A495" s="54" t="s">
        <v>16287</v>
      </c>
      <c r="B495" s="54" t="s">
        <v>253</v>
      </c>
      <c r="C495" s="55">
        <v>46062</v>
      </c>
      <c r="D495" s="54" t="s">
        <v>17364</v>
      </c>
      <c r="E495" s="55">
        <v>46067</v>
      </c>
      <c r="F495" s="54" t="s">
        <v>19220</v>
      </c>
      <c r="G495" s="54" t="s">
        <v>17365</v>
      </c>
      <c r="H495" s="56">
        <v>6782480</v>
      </c>
      <c r="I495" s="63">
        <v>0</v>
      </c>
      <c r="J495" s="56">
        <v>542598</v>
      </c>
      <c r="K495" s="65">
        <v>7325078</v>
      </c>
      <c r="L495" s="64" t="s">
        <v>17236</v>
      </c>
      <c r="M495" s="6">
        <v>46105</v>
      </c>
      <c r="O495" s="32">
        <f>IF(Table1[[#This Row],[Phân loại]]="Tồn đầu kỳ",Table1[[#This Row],[Tổng giá trị]],0)</f>
        <v>0</v>
      </c>
      <c r="P495" s="7">
        <f>IF(Table1[[#This Row],[Số còn phải thu ĐK]]&lt;&gt;0,0,IF(Table1[[#This Row],[Phân loại]]="Bán hàng",Table1[[#This Row],[Tổng giá trị]],-Table1[[#This Row],[Tổng giá trị]]))</f>
        <v>7325078</v>
      </c>
      <c r="Q495" s="32">
        <f t="shared" si="35"/>
        <v>7325078</v>
      </c>
      <c r="R495" s="7">
        <f>Table1[[#This Row],[Số còn phải thu ĐK]]+Table1[[#This Row],[Giá Trị HD sau CK]]-Table1[[#This Row],[Số tiền đã thu]]</f>
        <v>0</v>
      </c>
      <c r="S495" s="6">
        <f>IF(Table1[[#This Row],[Ngày hóa đơn]]&lt;&gt;"",Table1[[#This Row],[Ngày hóa đơn]],IF(Table1[[#This Row],[Ngày hạch toán]]&lt;&gt;"",Table1[[#This Row],[Ngày hạch toán]],""))</f>
        <v>46067</v>
      </c>
      <c r="T495" s="7"/>
      <c r="U495" s="6">
        <f>IF(Table1[[#This Row],[Ngày tính CN]]="","",S495+T495)</f>
        <v>46067</v>
      </c>
      <c r="V495" s="32">
        <f ca="1">IF(Table1[[#This Row],[Hạn thanh toán]]="","",IF((U495-NOW())&lt;0,0,(U495-NOW())))</f>
        <v>0</v>
      </c>
      <c r="W495" s="32"/>
      <c r="X495" s="32" t="str">
        <f t="shared" ca="1" si="36"/>
        <v/>
      </c>
      <c r="Y495" s="2" t="str">
        <f t="shared" si="37"/>
        <v>Đã thanh toán</v>
      </c>
      <c r="Z495" s="42">
        <f t="shared" si="38"/>
        <v>46067</v>
      </c>
      <c r="AA495" s="42">
        <f t="shared" si="39"/>
        <v>46105</v>
      </c>
      <c r="AD495" s="2" t="str">
        <f>VLOOKUP($A495,MA_KH!$A:$Q,MA_KH!O$1,0)</f>
        <v>MEGA</v>
      </c>
      <c r="AE495" s="2" t="str">
        <f>VLOOKUP($A495,MA_KH!$A:$Q,MA_KH!P$1,0)</f>
        <v>CÔNG TY TNHH MM MEGA MARKET (VIỆT NAM)</v>
      </c>
      <c r="AG495" s="2" t="str">
        <f>(Table1[[#This Row],[Số hóa đơn]])&amp;IF(OR(Table1[[#This Row],[Phân loại]]="Hàng trả",Table1[[#This Row],[Phân loại]]="Giảm công nợ"),-Table1[[#This Row],[Tổng giá trị]],Table1[[#This Row],[Tổng giá trị]])</f>
        <v>000121717325078</v>
      </c>
      <c r="AH495" s="6" t="e">
        <f>_xlfn.XLOOKUP(Table1[[#This Row],[Column1]],'Chi tiết tt Mega gửi'!P:P,'Chi tiết tt Mega gửi'!N:N)</f>
        <v>#N/A</v>
      </c>
    </row>
    <row r="496" spans="1:34" ht="25.5" customHeight="1" x14ac:dyDescent="0.2">
      <c r="A496" s="54" t="s">
        <v>16291</v>
      </c>
      <c r="B496" s="54" t="s">
        <v>200</v>
      </c>
      <c r="C496" s="55">
        <v>46062</v>
      </c>
      <c r="D496" s="54" t="s">
        <v>17366</v>
      </c>
      <c r="E496" s="55">
        <v>46067</v>
      </c>
      <c r="F496" s="54" t="s">
        <v>19221</v>
      </c>
      <c r="G496" s="54" t="s">
        <v>17367</v>
      </c>
      <c r="H496" s="56">
        <v>8286310</v>
      </c>
      <c r="I496" s="63">
        <v>0</v>
      </c>
      <c r="J496" s="56">
        <v>662905</v>
      </c>
      <c r="K496" s="65">
        <v>8949215</v>
      </c>
      <c r="L496" s="64" t="s">
        <v>17236</v>
      </c>
      <c r="M496" s="6">
        <v>46105</v>
      </c>
      <c r="O496" s="32">
        <f>IF(Table1[[#This Row],[Phân loại]]="Tồn đầu kỳ",Table1[[#This Row],[Tổng giá trị]],0)</f>
        <v>0</v>
      </c>
      <c r="P496" s="7">
        <f>IF(Table1[[#This Row],[Số còn phải thu ĐK]]&lt;&gt;0,0,IF(Table1[[#This Row],[Phân loại]]="Bán hàng",Table1[[#This Row],[Tổng giá trị]],-Table1[[#This Row],[Tổng giá trị]]))</f>
        <v>8949215</v>
      </c>
      <c r="Q496" s="32">
        <f t="shared" si="35"/>
        <v>8949215</v>
      </c>
      <c r="R496" s="7">
        <f>Table1[[#This Row],[Số còn phải thu ĐK]]+Table1[[#This Row],[Giá Trị HD sau CK]]-Table1[[#This Row],[Số tiền đã thu]]</f>
        <v>0</v>
      </c>
      <c r="S496" s="6">
        <f>IF(Table1[[#This Row],[Ngày hóa đơn]]&lt;&gt;"",Table1[[#This Row],[Ngày hóa đơn]],IF(Table1[[#This Row],[Ngày hạch toán]]&lt;&gt;"",Table1[[#This Row],[Ngày hạch toán]],""))</f>
        <v>46067</v>
      </c>
      <c r="T496" s="7"/>
      <c r="U496" s="6">
        <f>IF(Table1[[#This Row],[Ngày tính CN]]="","",S496+T496)</f>
        <v>46067</v>
      </c>
      <c r="V496" s="32">
        <f ca="1">IF(Table1[[#This Row],[Hạn thanh toán]]="","",IF((U496-NOW())&lt;0,0,(U496-NOW())))</f>
        <v>0</v>
      </c>
      <c r="W496" s="32"/>
      <c r="X496" s="32" t="str">
        <f t="shared" ca="1" si="36"/>
        <v/>
      </c>
      <c r="Y496" s="2" t="str">
        <f t="shared" si="37"/>
        <v>Đã thanh toán</v>
      </c>
      <c r="Z496" s="42">
        <f t="shared" si="38"/>
        <v>46067</v>
      </c>
      <c r="AA496" s="42">
        <f t="shared" si="39"/>
        <v>46105</v>
      </c>
      <c r="AD496" s="2" t="str">
        <f>VLOOKUP($A496,MA_KH!$A:$Q,MA_KH!O$1,0)</f>
        <v>MEGA</v>
      </c>
      <c r="AE496" s="2" t="str">
        <f>VLOOKUP($A496,MA_KH!$A:$Q,MA_KH!P$1,0)</f>
        <v>CÔNG TY TNHH MM MEGA MARKET (VIỆT NAM)</v>
      </c>
      <c r="AG496" s="2" t="str">
        <f>(Table1[[#This Row],[Số hóa đơn]])&amp;IF(OR(Table1[[#This Row],[Phân loại]]="Hàng trả",Table1[[#This Row],[Phân loại]]="Giảm công nợ"),-Table1[[#This Row],[Tổng giá trị]],Table1[[#This Row],[Tổng giá trị]])</f>
        <v>000121728949215</v>
      </c>
      <c r="AH496" s="6" t="e">
        <f>_xlfn.XLOOKUP(Table1[[#This Row],[Column1]],'Chi tiết tt Mega gửi'!P:P,'Chi tiết tt Mega gửi'!N:N)</f>
        <v>#N/A</v>
      </c>
    </row>
    <row r="497" spans="1:34" ht="25.5" customHeight="1" x14ac:dyDescent="0.2">
      <c r="A497" s="54" t="s">
        <v>16307</v>
      </c>
      <c r="B497" s="54" t="s">
        <v>202</v>
      </c>
      <c r="C497" s="55">
        <v>46062</v>
      </c>
      <c r="D497" s="54" t="s">
        <v>17368</v>
      </c>
      <c r="E497" s="55">
        <v>46067</v>
      </c>
      <c r="F497" s="54" t="s">
        <v>19222</v>
      </c>
      <c r="G497" s="54" t="s">
        <v>17369</v>
      </c>
      <c r="H497" s="56">
        <v>7699880</v>
      </c>
      <c r="I497" s="63">
        <v>0</v>
      </c>
      <c r="J497" s="56">
        <v>615990</v>
      </c>
      <c r="K497" s="65">
        <v>8315870</v>
      </c>
      <c r="L497" s="64" t="s">
        <v>17236</v>
      </c>
      <c r="M497" s="6">
        <v>46105</v>
      </c>
      <c r="O497" s="32">
        <f>IF(Table1[[#This Row],[Phân loại]]="Tồn đầu kỳ",Table1[[#This Row],[Tổng giá trị]],0)</f>
        <v>0</v>
      </c>
      <c r="P497" s="7">
        <f>IF(Table1[[#This Row],[Số còn phải thu ĐK]]&lt;&gt;0,0,IF(Table1[[#This Row],[Phân loại]]="Bán hàng",Table1[[#This Row],[Tổng giá trị]],-Table1[[#This Row],[Tổng giá trị]]))</f>
        <v>8315870</v>
      </c>
      <c r="Q497" s="32">
        <f t="shared" si="35"/>
        <v>8315870</v>
      </c>
      <c r="R497" s="7">
        <f>Table1[[#This Row],[Số còn phải thu ĐK]]+Table1[[#This Row],[Giá Trị HD sau CK]]-Table1[[#This Row],[Số tiền đã thu]]</f>
        <v>0</v>
      </c>
      <c r="S497" s="6">
        <f>IF(Table1[[#This Row],[Ngày hóa đơn]]&lt;&gt;"",Table1[[#This Row],[Ngày hóa đơn]],IF(Table1[[#This Row],[Ngày hạch toán]]&lt;&gt;"",Table1[[#This Row],[Ngày hạch toán]],""))</f>
        <v>46067</v>
      </c>
      <c r="T497" s="7"/>
      <c r="U497" s="6">
        <f>IF(Table1[[#This Row],[Ngày tính CN]]="","",S497+T497)</f>
        <v>46067</v>
      </c>
      <c r="V497" s="32">
        <f ca="1">IF(Table1[[#This Row],[Hạn thanh toán]]="","",IF((U497-NOW())&lt;0,0,(U497-NOW())))</f>
        <v>0</v>
      </c>
      <c r="W497" s="32"/>
      <c r="X497" s="32" t="str">
        <f t="shared" ca="1" si="36"/>
        <v/>
      </c>
      <c r="Y497" s="2" t="str">
        <f t="shared" si="37"/>
        <v>Đã thanh toán</v>
      </c>
      <c r="Z497" s="42">
        <f t="shared" si="38"/>
        <v>46067</v>
      </c>
      <c r="AA497" s="42">
        <f t="shared" si="39"/>
        <v>46105</v>
      </c>
      <c r="AD497" s="2" t="str">
        <f>VLOOKUP($A497,MA_KH!$A:$Q,MA_KH!O$1,0)</f>
        <v>MEGA</v>
      </c>
      <c r="AE497" s="2" t="str">
        <f>VLOOKUP($A497,MA_KH!$A:$Q,MA_KH!P$1,0)</f>
        <v>CÔNG TY TNHH MM MEGA MARKET (VIỆT NAM)</v>
      </c>
      <c r="AG497" s="2" t="str">
        <f>(Table1[[#This Row],[Số hóa đơn]])&amp;IF(OR(Table1[[#This Row],[Phân loại]]="Hàng trả",Table1[[#This Row],[Phân loại]]="Giảm công nợ"),-Table1[[#This Row],[Tổng giá trị]],Table1[[#This Row],[Tổng giá trị]])</f>
        <v>000121738315870</v>
      </c>
      <c r="AH497" s="6" t="e">
        <f>_xlfn.XLOOKUP(Table1[[#This Row],[Column1]],'Chi tiết tt Mega gửi'!P:P,'Chi tiết tt Mega gửi'!N:N)</f>
        <v>#N/A</v>
      </c>
    </row>
    <row r="498" spans="1:34" ht="25.5" customHeight="1" x14ac:dyDescent="0.2">
      <c r="A498" s="54" t="s">
        <v>16289</v>
      </c>
      <c r="B498" s="54" t="s">
        <v>296</v>
      </c>
      <c r="C498" s="55">
        <v>46062</v>
      </c>
      <c r="D498" s="54" t="s">
        <v>17370</v>
      </c>
      <c r="E498" s="55">
        <v>46067</v>
      </c>
      <c r="F498" s="54" t="s">
        <v>19223</v>
      </c>
      <c r="G498" s="54" t="s">
        <v>17371</v>
      </c>
      <c r="H498" s="56">
        <v>5941500</v>
      </c>
      <c r="I498" s="63">
        <v>0</v>
      </c>
      <c r="J498" s="56">
        <v>475320</v>
      </c>
      <c r="K498" s="65">
        <v>6416820</v>
      </c>
      <c r="L498" s="64" t="s">
        <v>17236</v>
      </c>
      <c r="M498" s="6">
        <v>46105</v>
      </c>
      <c r="O498" s="32">
        <f>IF(Table1[[#This Row],[Phân loại]]="Tồn đầu kỳ",Table1[[#This Row],[Tổng giá trị]],0)</f>
        <v>0</v>
      </c>
      <c r="P498" s="7">
        <f>IF(Table1[[#This Row],[Số còn phải thu ĐK]]&lt;&gt;0,0,IF(Table1[[#This Row],[Phân loại]]="Bán hàng",Table1[[#This Row],[Tổng giá trị]],-Table1[[#This Row],[Tổng giá trị]]))</f>
        <v>6416820</v>
      </c>
      <c r="Q498" s="32">
        <f t="shared" si="35"/>
        <v>6416820</v>
      </c>
      <c r="R498" s="7">
        <f>Table1[[#This Row],[Số còn phải thu ĐK]]+Table1[[#This Row],[Giá Trị HD sau CK]]-Table1[[#This Row],[Số tiền đã thu]]</f>
        <v>0</v>
      </c>
      <c r="S498" s="6">
        <f>IF(Table1[[#This Row],[Ngày hóa đơn]]&lt;&gt;"",Table1[[#This Row],[Ngày hóa đơn]],IF(Table1[[#This Row],[Ngày hạch toán]]&lt;&gt;"",Table1[[#This Row],[Ngày hạch toán]],""))</f>
        <v>46067</v>
      </c>
      <c r="T498" s="7"/>
      <c r="U498" s="6">
        <f>IF(Table1[[#This Row],[Ngày tính CN]]="","",S498+T498)</f>
        <v>46067</v>
      </c>
      <c r="V498" s="32">
        <f ca="1">IF(Table1[[#This Row],[Hạn thanh toán]]="","",IF((U498-NOW())&lt;0,0,(U498-NOW())))</f>
        <v>0</v>
      </c>
      <c r="W498" s="32"/>
      <c r="X498" s="32" t="str">
        <f t="shared" ca="1" si="36"/>
        <v/>
      </c>
      <c r="Y498" s="2" t="str">
        <f t="shared" si="37"/>
        <v>Đã thanh toán</v>
      </c>
      <c r="Z498" s="42">
        <f t="shared" si="38"/>
        <v>46067</v>
      </c>
      <c r="AA498" s="42">
        <f t="shared" si="39"/>
        <v>46105</v>
      </c>
      <c r="AD498" s="2" t="str">
        <f>VLOOKUP($A498,MA_KH!$A:$Q,MA_KH!O$1,0)</f>
        <v>MEGA</v>
      </c>
      <c r="AE498" s="2" t="str">
        <f>VLOOKUP($A498,MA_KH!$A:$Q,MA_KH!P$1,0)</f>
        <v>CÔNG TY TNHH MM MEGA MARKET (VIỆT NAM)</v>
      </c>
      <c r="AG498" s="2" t="str">
        <f>(Table1[[#This Row],[Số hóa đơn]])&amp;IF(OR(Table1[[#This Row],[Phân loại]]="Hàng trả",Table1[[#This Row],[Phân loại]]="Giảm công nợ"),-Table1[[#This Row],[Tổng giá trị]],Table1[[#This Row],[Tổng giá trị]])</f>
        <v>000121746416820</v>
      </c>
      <c r="AH498" s="6" t="e">
        <f>_xlfn.XLOOKUP(Table1[[#This Row],[Column1]],'Chi tiết tt Mega gửi'!P:P,'Chi tiết tt Mega gửi'!N:N)</f>
        <v>#N/A</v>
      </c>
    </row>
    <row r="499" spans="1:34" ht="25.5" customHeight="1" x14ac:dyDescent="0.2">
      <c r="A499" s="54" t="s">
        <v>16303</v>
      </c>
      <c r="B499" s="54" t="s">
        <v>102</v>
      </c>
      <c r="C499" s="55">
        <v>46062</v>
      </c>
      <c r="D499" s="54" t="s">
        <v>17372</v>
      </c>
      <c r="E499" s="55">
        <v>46065</v>
      </c>
      <c r="F499" s="54" t="s">
        <v>19224</v>
      </c>
      <c r="G499" s="54" t="s">
        <v>17373</v>
      </c>
      <c r="H499" s="56">
        <v>12206370</v>
      </c>
      <c r="I499" s="63">
        <v>0</v>
      </c>
      <c r="J499" s="56">
        <v>976510</v>
      </c>
      <c r="K499" s="65">
        <v>13182880</v>
      </c>
      <c r="L499" s="64" t="s">
        <v>17236</v>
      </c>
      <c r="M499" s="6">
        <v>46105</v>
      </c>
      <c r="O499" s="32">
        <f>IF(Table1[[#This Row],[Phân loại]]="Tồn đầu kỳ",Table1[[#This Row],[Tổng giá trị]],0)</f>
        <v>0</v>
      </c>
      <c r="P499" s="7">
        <f>IF(Table1[[#This Row],[Số còn phải thu ĐK]]&lt;&gt;0,0,IF(Table1[[#This Row],[Phân loại]]="Bán hàng",Table1[[#This Row],[Tổng giá trị]],-Table1[[#This Row],[Tổng giá trị]]))</f>
        <v>13182880</v>
      </c>
      <c r="Q499" s="32">
        <f t="shared" si="35"/>
        <v>13182880</v>
      </c>
      <c r="R499" s="7">
        <f>Table1[[#This Row],[Số còn phải thu ĐK]]+Table1[[#This Row],[Giá Trị HD sau CK]]-Table1[[#This Row],[Số tiền đã thu]]</f>
        <v>0</v>
      </c>
      <c r="S499" s="6">
        <f>IF(Table1[[#This Row],[Ngày hóa đơn]]&lt;&gt;"",Table1[[#This Row],[Ngày hóa đơn]],IF(Table1[[#This Row],[Ngày hạch toán]]&lt;&gt;"",Table1[[#This Row],[Ngày hạch toán]],""))</f>
        <v>46065</v>
      </c>
      <c r="T499" s="7"/>
      <c r="U499" s="6">
        <f>IF(Table1[[#This Row],[Ngày tính CN]]="","",S499+T499)</f>
        <v>46065</v>
      </c>
      <c r="V499" s="32">
        <f ca="1">IF(Table1[[#This Row],[Hạn thanh toán]]="","",IF((U499-NOW())&lt;0,0,(U499-NOW())))</f>
        <v>0</v>
      </c>
      <c r="W499" s="32"/>
      <c r="X499" s="32" t="str">
        <f t="shared" ca="1" si="36"/>
        <v/>
      </c>
      <c r="Y499" s="2" t="str">
        <f t="shared" si="37"/>
        <v>Đã thanh toán</v>
      </c>
      <c r="Z499" s="42">
        <f t="shared" si="38"/>
        <v>46065</v>
      </c>
      <c r="AA499" s="42">
        <f t="shared" si="39"/>
        <v>46105</v>
      </c>
      <c r="AD499" s="2" t="str">
        <f>VLOOKUP($A499,MA_KH!$A:$Q,MA_KH!O$1,0)</f>
        <v>MEGA</v>
      </c>
      <c r="AE499" s="2" t="str">
        <f>VLOOKUP($A499,MA_KH!$A:$Q,MA_KH!P$1,0)</f>
        <v>CÔNG TY TNHH MM MEGA MARKET (VIỆT NAM)</v>
      </c>
      <c r="AG499" s="2" t="str">
        <f>(Table1[[#This Row],[Số hóa đơn]])&amp;IF(OR(Table1[[#This Row],[Phân loại]]="Hàng trả",Table1[[#This Row],[Phân loại]]="Giảm công nợ"),-Table1[[#This Row],[Tổng giá trị]],Table1[[#This Row],[Tổng giá trị]])</f>
        <v>0001206513182880</v>
      </c>
      <c r="AH499" s="6" t="e">
        <f>_xlfn.XLOOKUP(Table1[[#This Row],[Column1]],'Chi tiết tt Mega gửi'!P:P,'Chi tiết tt Mega gửi'!N:N)</f>
        <v>#N/A</v>
      </c>
    </row>
    <row r="500" spans="1:34" ht="25.5" customHeight="1" x14ac:dyDescent="0.2">
      <c r="A500" s="54" t="s">
        <v>16303</v>
      </c>
      <c r="B500" s="54" t="s">
        <v>102</v>
      </c>
      <c r="C500" s="55">
        <v>46062</v>
      </c>
      <c r="D500" s="54" t="s">
        <v>17374</v>
      </c>
      <c r="E500" s="55">
        <v>46065</v>
      </c>
      <c r="F500" s="54" t="s">
        <v>19225</v>
      </c>
      <c r="G500" s="54" t="s">
        <v>17375</v>
      </c>
      <c r="H500" s="56">
        <v>61054060</v>
      </c>
      <c r="I500" s="63">
        <v>0</v>
      </c>
      <c r="J500" s="56">
        <v>4884325</v>
      </c>
      <c r="K500" s="65">
        <v>65938385</v>
      </c>
      <c r="L500" s="64" t="s">
        <v>17236</v>
      </c>
      <c r="M500" s="6">
        <v>46105</v>
      </c>
      <c r="O500" s="32">
        <f>IF(Table1[[#This Row],[Phân loại]]="Tồn đầu kỳ",Table1[[#This Row],[Tổng giá trị]],0)</f>
        <v>0</v>
      </c>
      <c r="P500" s="7">
        <f>IF(Table1[[#This Row],[Số còn phải thu ĐK]]&lt;&gt;0,0,IF(Table1[[#This Row],[Phân loại]]="Bán hàng",Table1[[#This Row],[Tổng giá trị]],-Table1[[#This Row],[Tổng giá trị]]))</f>
        <v>65938385</v>
      </c>
      <c r="Q500" s="32">
        <f t="shared" si="35"/>
        <v>65938385</v>
      </c>
      <c r="R500" s="7">
        <f>Table1[[#This Row],[Số còn phải thu ĐK]]+Table1[[#This Row],[Giá Trị HD sau CK]]-Table1[[#This Row],[Số tiền đã thu]]</f>
        <v>0</v>
      </c>
      <c r="S500" s="6">
        <f>IF(Table1[[#This Row],[Ngày hóa đơn]]&lt;&gt;"",Table1[[#This Row],[Ngày hóa đơn]],IF(Table1[[#This Row],[Ngày hạch toán]]&lt;&gt;"",Table1[[#This Row],[Ngày hạch toán]],""))</f>
        <v>46065</v>
      </c>
      <c r="T500" s="7"/>
      <c r="U500" s="6">
        <f>IF(Table1[[#This Row],[Ngày tính CN]]="","",S500+T500)</f>
        <v>46065</v>
      </c>
      <c r="V500" s="32">
        <f ca="1">IF(Table1[[#This Row],[Hạn thanh toán]]="","",IF((U500-NOW())&lt;0,0,(U500-NOW())))</f>
        <v>0</v>
      </c>
      <c r="W500" s="32"/>
      <c r="X500" s="32" t="str">
        <f t="shared" ca="1" si="36"/>
        <v/>
      </c>
      <c r="Y500" s="2" t="str">
        <f t="shared" si="37"/>
        <v>Đã thanh toán</v>
      </c>
      <c r="Z500" s="42">
        <f t="shared" si="38"/>
        <v>46065</v>
      </c>
      <c r="AA500" s="42">
        <f t="shared" si="39"/>
        <v>46105</v>
      </c>
      <c r="AD500" s="2" t="str">
        <f>VLOOKUP($A500,MA_KH!$A:$Q,MA_KH!O$1,0)</f>
        <v>MEGA</v>
      </c>
      <c r="AE500" s="2" t="str">
        <f>VLOOKUP($A500,MA_KH!$A:$Q,MA_KH!P$1,0)</f>
        <v>CÔNG TY TNHH MM MEGA MARKET (VIỆT NAM)</v>
      </c>
      <c r="AG500" s="2" t="str">
        <f>(Table1[[#This Row],[Số hóa đơn]])&amp;IF(OR(Table1[[#This Row],[Phân loại]]="Hàng trả",Table1[[#This Row],[Phân loại]]="Giảm công nợ"),-Table1[[#This Row],[Tổng giá trị]],Table1[[#This Row],[Tổng giá trị]])</f>
        <v>0001206665938385</v>
      </c>
      <c r="AH500" s="6" t="e">
        <f>_xlfn.XLOOKUP(Table1[[#This Row],[Column1]],'Chi tiết tt Mega gửi'!P:P,'Chi tiết tt Mega gửi'!N:N)</f>
        <v>#N/A</v>
      </c>
    </row>
    <row r="501" spans="1:34" ht="25.5" customHeight="1" x14ac:dyDescent="0.2">
      <c r="A501" s="54" t="s">
        <v>16299</v>
      </c>
      <c r="B501" s="54" t="s">
        <v>190</v>
      </c>
      <c r="C501" s="55">
        <v>46063</v>
      </c>
      <c r="D501" s="54" t="s">
        <v>17376</v>
      </c>
      <c r="E501" s="55">
        <v>46067</v>
      </c>
      <c r="F501" s="54" t="s">
        <v>19226</v>
      </c>
      <c r="G501" s="54" t="s">
        <v>17377</v>
      </c>
      <c r="H501" s="56">
        <v>4743250</v>
      </c>
      <c r="I501" s="63">
        <v>0</v>
      </c>
      <c r="J501" s="56">
        <v>379460</v>
      </c>
      <c r="K501" s="65">
        <v>5122710</v>
      </c>
      <c r="L501" s="64" t="s">
        <v>17236</v>
      </c>
      <c r="M501" s="6">
        <v>46105</v>
      </c>
      <c r="O501" s="32">
        <f>IF(Table1[[#This Row],[Phân loại]]="Tồn đầu kỳ",Table1[[#This Row],[Tổng giá trị]],0)</f>
        <v>0</v>
      </c>
      <c r="P501" s="7">
        <f>IF(Table1[[#This Row],[Số còn phải thu ĐK]]&lt;&gt;0,0,IF(Table1[[#This Row],[Phân loại]]="Bán hàng",Table1[[#This Row],[Tổng giá trị]],-Table1[[#This Row],[Tổng giá trị]]))</f>
        <v>5122710</v>
      </c>
      <c r="Q501" s="32">
        <f t="shared" si="35"/>
        <v>5122710</v>
      </c>
      <c r="R501" s="7">
        <f>Table1[[#This Row],[Số còn phải thu ĐK]]+Table1[[#This Row],[Giá Trị HD sau CK]]-Table1[[#This Row],[Số tiền đã thu]]</f>
        <v>0</v>
      </c>
      <c r="S501" s="6">
        <f>IF(Table1[[#This Row],[Ngày hóa đơn]]&lt;&gt;"",Table1[[#This Row],[Ngày hóa đơn]],IF(Table1[[#This Row],[Ngày hạch toán]]&lt;&gt;"",Table1[[#This Row],[Ngày hạch toán]],""))</f>
        <v>46067</v>
      </c>
      <c r="T501" s="7"/>
      <c r="U501" s="6">
        <f>IF(Table1[[#This Row],[Ngày tính CN]]="","",S501+T501)</f>
        <v>46067</v>
      </c>
      <c r="V501" s="32">
        <f ca="1">IF(Table1[[#This Row],[Hạn thanh toán]]="","",IF((U501-NOW())&lt;0,0,(U501-NOW())))</f>
        <v>0</v>
      </c>
      <c r="W501" s="32"/>
      <c r="X501" s="32" t="str">
        <f t="shared" ca="1" si="36"/>
        <v/>
      </c>
      <c r="Y501" s="2" t="str">
        <f t="shared" si="37"/>
        <v>Đã thanh toán</v>
      </c>
      <c r="Z501" s="42">
        <f t="shared" si="38"/>
        <v>46067</v>
      </c>
      <c r="AA501" s="42">
        <f t="shared" si="39"/>
        <v>46105</v>
      </c>
      <c r="AD501" s="2" t="str">
        <f>VLOOKUP($A501,MA_KH!$A:$Q,MA_KH!O$1,0)</f>
        <v>MEGA</v>
      </c>
      <c r="AE501" s="2" t="str">
        <f>VLOOKUP($A501,MA_KH!$A:$Q,MA_KH!P$1,0)</f>
        <v>CÔNG TY TNHH MM MEGA MARKET (VIỆT NAM)</v>
      </c>
      <c r="AG501" s="2" t="str">
        <f>(Table1[[#This Row],[Số hóa đơn]])&amp;IF(OR(Table1[[#This Row],[Phân loại]]="Hàng trả",Table1[[#This Row],[Phân loại]]="Giảm công nợ"),-Table1[[#This Row],[Tổng giá trị]],Table1[[#This Row],[Tổng giá trị]])</f>
        <v>000121755122710</v>
      </c>
      <c r="AH501" s="6" t="e">
        <f>_xlfn.XLOOKUP(Table1[[#This Row],[Column1]],'Chi tiết tt Mega gửi'!P:P,'Chi tiết tt Mega gửi'!N:N)</f>
        <v>#N/A</v>
      </c>
    </row>
    <row r="502" spans="1:34" ht="25.5" customHeight="1" x14ac:dyDescent="0.2">
      <c r="A502" s="54" t="s">
        <v>16299</v>
      </c>
      <c r="B502" s="54" t="s">
        <v>190</v>
      </c>
      <c r="C502" s="55">
        <v>46063</v>
      </c>
      <c r="D502" s="54" t="s">
        <v>17378</v>
      </c>
      <c r="E502" s="55">
        <v>46067</v>
      </c>
      <c r="F502" s="54" t="s">
        <v>19227</v>
      </c>
      <c r="G502" s="54" t="s">
        <v>17379</v>
      </c>
      <c r="H502" s="56">
        <v>54408380</v>
      </c>
      <c r="I502" s="63">
        <v>0</v>
      </c>
      <c r="J502" s="56">
        <v>4352670</v>
      </c>
      <c r="K502" s="65">
        <v>58761050</v>
      </c>
      <c r="L502" s="64" t="s">
        <v>17236</v>
      </c>
      <c r="M502" s="6">
        <v>46105</v>
      </c>
      <c r="O502" s="32">
        <f>IF(Table1[[#This Row],[Phân loại]]="Tồn đầu kỳ",Table1[[#This Row],[Tổng giá trị]],0)</f>
        <v>0</v>
      </c>
      <c r="P502" s="7">
        <f>IF(Table1[[#This Row],[Số còn phải thu ĐK]]&lt;&gt;0,0,IF(Table1[[#This Row],[Phân loại]]="Bán hàng",Table1[[#This Row],[Tổng giá trị]],-Table1[[#This Row],[Tổng giá trị]]))</f>
        <v>58761050</v>
      </c>
      <c r="Q502" s="32">
        <f t="shared" si="35"/>
        <v>58761050</v>
      </c>
      <c r="R502" s="7">
        <f>Table1[[#This Row],[Số còn phải thu ĐK]]+Table1[[#This Row],[Giá Trị HD sau CK]]-Table1[[#This Row],[Số tiền đã thu]]</f>
        <v>0</v>
      </c>
      <c r="S502" s="6">
        <f>IF(Table1[[#This Row],[Ngày hóa đơn]]&lt;&gt;"",Table1[[#This Row],[Ngày hóa đơn]],IF(Table1[[#This Row],[Ngày hạch toán]]&lt;&gt;"",Table1[[#This Row],[Ngày hạch toán]],""))</f>
        <v>46067</v>
      </c>
      <c r="T502" s="7"/>
      <c r="U502" s="6">
        <f>IF(Table1[[#This Row],[Ngày tính CN]]="","",S502+T502)</f>
        <v>46067</v>
      </c>
      <c r="V502" s="32">
        <f ca="1">IF(Table1[[#This Row],[Hạn thanh toán]]="","",IF((U502-NOW())&lt;0,0,(U502-NOW())))</f>
        <v>0</v>
      </c>
      <c r="W502" s="32"/>
      <c r="X502" s="32" t="str">
        <f t="shared" ca="1" si="36"/>
        <v/>
      </c>
      <c r="Y502" s="2" t="str">
        <f t="shared" si="37"/>
        <v>Đã thanh toán</v>
      </c>
      <c r="Z502" s="42">
        <f t="shared" si="38"/>
        <v>46067</v>
      </c>
      <c r="AA502" s="42">
        <f t="shared" si="39"/>
        <v>46105</v>
      </c>
      <c r="AD502" s="2" t="str">
        <f>VLOOKUP($A502,MA_KH!$A:$Q,MA_KH!O$1,0)</f>
        <v>MEGA</v>
      </c>
      <c r="AE502" s="2" t="str">
        <f>VLOOKUP($A502,MA_KH!$A:$Q,MA_KH!P$1,0)</f>
        <v>CÔNG TY TNHH MM MEGA MARKET (VIỆT NAM)</v>
      </c>
      <c r="AG502" s="2" t="str">
        <f>(Table1[[#This Row],[Số hóa đơn]])&amp;IF(OR(Table1[[#This Row],[Phân loại]]="Hàng trả",Table1[[#This Row],[Phân loại]]="Giảm công nợ"),-Table1[[#This Row],[Tổng giá trị]],Table1[[#This Row],[Tổng giá trị]])</f>
        <v>0001217658761050</v>
      </c>
      <c r="AH502" s="6" t="e">
        <f>_xlfn.XLOOKUP(Table1[[#This Row],[Column1]],'Chi tiết tt Mega gửi'!P:P,'Chi tiết tt Mega gửi'!N:N)</f>
        <v>#N/A</v>
      </c>
    </row>
    <row r="503" spans="1:34" ht="25.5" customHeight="1" x14ac:dyDescent="0.2">
      <c r="A503" s="54" t="s">
        <v>16299</v>
      </c>
      <c r="B503" s="54" t="s">
        <v>190</v>
      </c>
      <c r="C503" s="55">
        <v>46063</v>
      </c>
      <c r="D503" s="54" t="s">
        <v>17380</v>
      </c>
      <c r="E503" s="55">
        <v>46067</v>
      </c>
      <c r="F503" s="54" t="s">
        <v>19228</v>
      </c>
      <c r="G503" s="54" t="s">
        <v>17381</v>
      </c>
      <c r="H503" s="56">
        <v>73172730</v>
      </c>
      <c r="I503" s="63">
        <v>0</v>
      </c>
      <c r="J503" s="56">
        <v>5853818</v>
      </c>
      <c r="K503" s="65">
        <v>79026548</v>
      </c>
      <c r="L503" s="64" t="s">
        <v>17236</v>
      </c>
      <c r="M503" s="6">
        <v>46105</v>
      </c>
      <c r="O503" s="32">
        <f>IF(Table1[[#This Row],[Phân loại]]="Tồn đầu kỳ",Table1[[#This Row],[Tổng giá trị]],0)</f>
        <v>0</v>
      </c>
      <c r="P503" s="7">
        <f>IF(Table1[[#This Row],[Số còn phải thu ĐK]]&lt;&gt;0,0,IF(Table1[[#This Row],[Phân loại]]="Bán hàng",Table1[[#This Row],[Tổng giá trị]],-Table1[[#This Row],[Tổng giá trị]]))</f>
        <v>79026548</v>
      </c>
      <c r="Q503" s="32">
        <f t="shared" si="35"/>
        <v>79026548</v>
      </c>
      <c r="R503" s="7">
        <f>Table1[[#This Row],[Số còn phải thu ĐK]]+Table1[[#This Row],[Giá Trị HD sau CK]]-Table1[[#This Row],[Số tiền đã thu]]</f>
        <v>0</v>
      </c>
      <c r="S503" s="6">
        <f>IF(Table1[[#This Row],[Ngày hóa đơn]]&lt;&gt;"",Table1[[#This Row],[Ngày hóa đơn]],IF(Table1[[#This Row],[Ngày hạch toán]]&lt;&gt;"",Table1[[#This Row],[Ngày hạch toán]],""))</f>
        <v>46067</v>
      </c>
      <c r="T503" s="7"/>
      <c r="U503" s="6">
        <f>IF(Table1[[#This Row],[Ngày tính CN]]="","",S503+T503)</f>
        <v>46067</v>
      </c>
      <c r="V503" s="32">
        <f ca="1">IF(Table1[[#This Row],[Hạn thanh toán]]="","",IF((U503-NOW())&lt;0,0,(U503-NOW())))</f>
        <v>0</v>
      </c>
      <c r="W503" s="32"/>
      <c r="X503" s="32" t="str">
        <f t="shared" ca="1" si="36"/>
        <v/>
      </c>
      <c r="Y503" s="2" t="str">
        <f t="shared" si="37"/>
        <v>Đã thanh toán</v>
      </c>
      <c r="Z503" s="42">
        <f t="shared" si="38"/>
        <v>46067</v>
      </c>
      <c r="AA503" s="42">
        <f t="shared" si="39"/>
        <v>46105</v>
      </c>
      <c r="AD503" s="2" t="str">
        <f>VLOOKUP($A503,MA_KH!$A:$Q,MA_KH!O$1,0)</f>
        <v>MEGA</v>
      </c>
      <c r="AE503" s="2" t="str">
        <f>VLOOKUP($A503,MA_KH!$A:$Q,MA_KH!P$1,0)</f>
        <v>CÔNG TY TNHH MM MEGA MARKET (VIỆT NAM)</v>
      </c>
      <c r="AG503" s="2" t="str">
        <f>(Table1[[#This Row],[Số hóa đơn]])&amp;IF(OR(Table1[[#This Row],[Phân loại]]="Hàng trả",Table1[[#This Row],[Phân loại]]="Giảm công nợ"),-Table1[[#This Row],[Tổng giá trị]],Table1[[#This Row],[Tổng giá trị]])</f>
        <v>0001217779026548</v>
      </c>
      <c r="AH503" s="6" t="e">
        <f>_xlfn.XLOOKUP(Table1[[#This Row],[Column1]],'Chi tiết tt Mega gửi'!P:P,'Chi tiết tt Mega gửi'!N:N)</f>
        <v>#N/A</v>
      </c>
    </row>
    <row r="504" spans="1:34" ht="25.5" customHeight="1" x14ac:dyDescent="0.2">
      <c r="A504" s="54" t="s">
        <v>16299</v>
      </c>
      <c r="B504" s="54" t="s">
        <v>190</v>
      </c>
      <c r="C504" s="55">
        <v>46063</v>
      </c>
      <c r="D504" s="54" t="s">
        <v>17382</v>
      </c>
      <c r="E504" s="55">
        <v>46067</v>
      </c>
      <c r="F504" s="54" t="s">
        <v>19229</v>
      </c>
      <c r="G504" s="54" t="s">
        <v>17383</v>
      </c>
      <c r="H504" s="56">
        <v>9486500</v>
      </c>
      <c r="I504" s="63">
        <v>0</v>
      </c>
      <c r="J504" s="56">
        <v>758920</v>
      </c>
      <c r="K504" s="65">
        <v>10245420</v>
      </c>
      <c r="L504" s="64" t="s">
        <v>17236</v>
      </c>
      <c r="M504" s="6">
        <v>46105</v>
      </c>
      <c r="O504" s="32">
        <f>IF(Table1[[#This Row],[Phân loại]]="Tồn đầu kỳ",Table1[[#This Row],[Tổng giá trị]],0)</f>
        <v>0</v>
      </c>
      <c r="P504" s="7">
        <f>IF(Table1[[#This Row],[Số còn phải thu ĐK]]&lt;&gt;0,0,IF(Table1[[#This Row],[Phân loại]]="Bán hàng",Table1[[#This Row],[Tổng giá trị]],-Table1[[#This Row],[Tổng giá trị]]))</f>
        <v>10245420</v>
      </c>
      <c r="Q504" s="32">
        <f t="shared" si="35"/>
        <v>10245420</v>
      </c>
      <c r="R504" s="7">
        <f>Table1[[#This Row],[Số còn phải thu ĐK]]+Table1[[#This Row],[Giá Trị HD sau CK]]-Table1[[#This Row],[Số tiền đã thu]]</f>
        <v>0</v>
      </c>
      <c r="S504" s="6">
        <f>IF(Table1[[#This Row],[Ngày hóa đơn]]&lt;&gt;"",Table1[[#This Row],[Ngày hóa đơn]],IF(Table1[[#This Row],[Ngày hạch toán]]&lt;&gt;"",Table1[[#This Row],[Ngày hạch toán]],""))</f>
        <v>46067</v>
      </c>
      <c r="T504" s="7"/>
      <c r="U504" s="6">
        <f>IF(Table1[[#This Row],[Ngày tính CN]]="","",S504+T504)</f>
        <v>46067</v>
      </c>
      <c r="V504" s="32">
        <f ca="1">IF(Table1[[#This Row],[Hạn thanh toán]]="","",IF((U504-NOW())&lt;0,0,(U504-NOW())))</f>
        <v>0</v>
      </c>
      <c r="W504" s="32"/>
      <c r="X504" s="32" t="str">
        <f t="shared" ca="1" si="36"/>
        <v/>
      </c>
      <c r="Y504" s="2" t="str">
        <f t="shared" si="37"/>
        <v>Đã thanh toán</v>
      </c>
      <c r="Z504" s="42">
        <f t="shared" si="38"/>
        <v>46067</v>
      </c>
      <c r="AA504" s="42">
        <f t="shared" si="39"/>
        <v>46105</v>
      </c>
      <c r="AD504" s="2" t="str">
        <f>VLOOKUP($A504,MA_KH!$A:$Q,MA_KH!O$1,0)</f>
        <v>MEGA</v>
      </c>
      <c r="AE504" s="2" t="str">
        <f>VLOOKUP($A504,MA_KH!$A:$Q,MA_KH!P$1,0)</f>
        <v>CÔNG TY TNHH MM MEGA MARKET (VIỆT NAM)</v>
      </c>
      <c r="AG504" s="2" t="str">
        <f>(Table1[[#This Row],[Số hóa đơn]])&amp;IF(OR(Table1[[#This Row],[Phân loại]]="Hàng trả",Table1[[#This Row],[Phân loại]]="Giảm công nợ"),-Table1[[#This Row],[Tổng giá trị]],Table1[[#This Row],[Tổng giá trị]])</f>
        <v>0001217810245420</v>
      </c>
      <c r="AH504" s="6" t="e">
        <f>_xlfn.XLOOKUP(Table1[[#This Row],[Column1]],'Chi tiết tt Mega gửi'!P:P,'Chi tiết tt Mega gửi'!N:N)</f>
        <v>#N/A</v>
      </c>
    </row>
    <row r="505" spans="1:34" ht="25.5" customHeight="1" x14ac:dyDescent="0.2">
      <c r="A505" s="54" t="s">
        <v>16303</v>
      </c>
      <c r="B505" s="54" t="s">
        <v>102</v>
      </c>
      <c r="C505" s="55">
        <v>46063</v>
      </c>
      <c r="D505" s="54" t="s">
        <v>17384</v>
      </c>
      <c r="E505" s="55">
        <v>46065</v>
      </c>
      <c r="F505" s="54" t="s">
        <v>19230</v>
      </c>
      <c r="G505" s="54" t="s">
        <v>17385</v>
      </c>
      <c r="H505" s="56">
        <v>4743250</v>
      </c>
      <c r="I505" s="63">
        <v>0</v>
      </c>
      <c r="J505" s="56">
        <v>379460</v>
      </c>
      <c r="K505" s="65">
        <v>5122710</v>
      </c>
      <c r="L505" s="64" t="s">
        <v>17236</v>
      </c>
      <c r="M505" s="6">
        <v>46105</v>
      </c>
      <c r="O505" s="32">
        <f>IF(Table1[[#This Row],[Phân loại]]="Tồn đầu kỳ",Table1[[#This Row],[Tổng giá trị]],0)</f>
        <v>0</v>
      </c>
      <c r="P505" s="7">
        <f>IF(Table1[[#This Row],[Số còn phải thu ĐK]]&lt;&gt;0,0,IF(Table1[[#This Row],[Phân loại]]="Bán hàng",Table1[[#This Row],[Tổng giá trị]],-Table1[[#This Row],[Tổng giá trị]]))</f>
        <v>5122710</v>
      </c>
      <c r="Q505" s="32">
        <f t="shared" si="35"/>
        <v>5122710</v>
      </c>
      <c r="R505" s="7">
        <f>Table1[[#This Row],[Số còn phải thu ĐK]]+Table1[[#This Row],[Giá Trị HD sau CK]]-Table1[[#This Row],[Số tiền đã thu]]</f>
        <v>0</v>
      </c>
      <c r="S505" s="6">
        <f>IF(Table1[[#This Row],[Ngày hóa đơn]]&lt;&gt;"",Table1[[#This Row],[Ngày hóa đơn]],IF(Table1[[#This Row],[Ngày hạch toán]]&lt;&gt;"",Table1[[#This Row],[Ngày hạch toán]],""))</f>
        <v>46065</v>
      </c>
      <c r="T505" s="7"/>
      <c r="U505" s="6">
        <f>IF(Table1[[#This Row],[Ngày tính CN]]="","",S505+T505)</f>
        <v>46065</v>
      </c>
      <c r="V505" s="32">
        <f ca="1">IF(Table1[[#This Row],[Hạn thanh toán]]="","",IF((U505-NOW())&lt;0,0,(U505-NOW())))</f>
        <v>0</v>
      </c>
      <c r="W505" s="32"/>
      <c r="X505" s="32" t="str">
        <f t="shared" ca="1" si="36"/>
        <v/>
      </c>
      <c r="Y505" s="2" t="str">
        <f t="shared" si="37"/>
        <v>Đã thanh toán</v>
      </c>
      <c r="Z505" s="42">
        <f t="shared" si="38"/>
        <v>46065</v>
      </c>
      <c r="AA505" s="42">
        <f t="shared" si="39"/>
        <v>46105</v>
      </c>
      <c r="AD505" s="2" t="str">
        <f>VLOOKUP($A505,MA_KH!$A:$Q,MA_KH!O$1,0)</f>
        <v>MEGA</v>
      </c>
      <c r="AE505" s="2" t="str">
        <f>VLOOKUP($A505,MA_KH!$A:$Q,MA_KH!P$1,0)</f>
        <v>CÔNG TY TNHH MM MEGA MARKET (VIỆT NAM)</v>
      </c>
      <c r="AG505" s="2" t="str">
        <f>(Table1[[#This Row],[Số hóa đơn]])&amp;IF(OR(Table1[[#This Row],[Phân loại]]="Hàng trả",Table1[[#This Row],[Phân loại]]="Giảm công nợ"),-Table1[[#This Row],[Tổng giá trị]],Table1[[#This Row],[Tổng giá trị]])</f>
        <v>000120675122710</v>
      </c>
      <c r="AH505" s="6" t="e">
        <f>_xlfn.XLOOKUP(Table1[[#This Row],[Column1]],'Chi tiết tt Mega gửi'!P:P,'Chi tiết tt Mega gửi'!N:N)</f>
        <v>#N/A</v>
      </c>
    </row>
    <row r="506" spans="1:34" ht="25.5" customHeight="1" x14ac:dyDescent="0.2">
      <c r="A506" s="54" t="s">
        <v>16303</v>
      </c>
      <c r="B506" s="54" t="s">
        <v>102</v>
      </c>
      <c r="C506" s="55">
        <v>46063</v>
      </c>
      <c r="D506" s="54" t="s">
        <v>17386</v>
      </c>
      <c r="E506" s="55">
        <v>46065</v>
      </c>
      <c r="F506" s="54" t="s">
        <v>19231</v>
      </c>
      <c r="G506" s="54" t="s">
        <v>17387</v>
      </c>
      <c r="H506" s="56">
        <v>10340590</v>
      </c>
      <c r="I506" s="63">
        <v>0</v>
      </c>
      <c r="J506" s="56">
        <v>827247</v>
      </c>
      <c r="K506" s="65">
        <v>11167837</v>
      </c>
      <c r="L506" s="64" t="s">
        <v>17236</v>
      </c>
      <c r="M506" s="6">
        <v>46105</v>
      </c>
      <c r="O506" s="32">
        <f>IF(Table1[[#This Row],[Phân loại]]="Tồn đầu kỳ",Table1[[#This Row],[Tổng giá trị]],0)</f>
        <v>0</v>
      </c>
      <c r="P506" s="7">
        <f>IF(Table1[[#This Row],[Số còn phải thu ĐK]]&lt;&gt;0,0,IF(Table1[[#This Row],[Phân loại]]="Bán hàng",Table1[[#This Row],[Tổng giá trị]],-Table1[[#This Row],[Tổng giá trị]]))</f>
        <v>11167837</v>
      </c>
      <c r="Q506" s="32">
        <f t="shared" si="35"/>
        <v>11167837</v>
      </c>
      <c r="R506" s="7">
        <f>Table1[[#This Row],[Số còn phải thu ĐK]]+Table1[[#This Row],[Giá Trị HD sau CK]]-Table1[[#This Row],[Số tiền đã thu]]</f>
        <v>0</v>
      </c>
      <c r="S506" s="6">
        <f>IF(Table1[[#This Row],[Ngày hóa đơn]]&lt;&gt;"",Table1[[#This Row],[Ngày hóa đơn]],IF(Table1[[#This Row],[Ngày hạch toán]]&lt;&gt;"",Table1[[#This Row],[Ngày hạch toán]],""))</f>
        <v>46065</v>
      </c>
      <c r="T506" s="7"/>
      <c r="U506" s="6">
        <f>IF(Table1[[#This Row],[Ngày tính CN]]="","",S506+T506)</f>
        <v>46065</v>
      </c>
      <c r="V506" s="32">
        <f ca="1">IF(Table1[[#This Row],[Hạn thanh toán]]="","",IF((U506-NOW())&lt;0,0,(U506-NOW())))</f>
        <v>0</v>
      </c>
      <c r="W506" s="32"/>
      <c r="X506" s="32" t="str">
        <f t="shared" ca="1" si="36"/>
        <v/>
      </c>
      <c r="Y506" s="2" t="str">
        <f t="shared" si="37"/>
        <v>Đã thanh toán</v>
      </c>
      <c r="Z506" s="42">
        <f t="shared" si="38"/>
        <v>46065</v>
      </c>
      <c r="AA506" s="42">
        <f t="shared" si="39"/>
        <v>46105</v>
      </c>
      <c r="AD506" s="2" t="str">
        <f>VLOOKUP($A506,MA_KH!$A:$Q,MA_KH!O$1,0)</f>
        <v>MEGA</v>
      </c>
      <c r="AE506" s="2" t="str">
        <f>VLOOKUP($A506,MA_KH!$A:$Q,MA_KH!P$1,0)</f>
        <v>CÔNG TY TNHH MM MEGA MARKET (VIỆT NAM)</v>
      </c>
      <c r="AG506" s="2" t="str">
        <f>(Table1[[#This Row],[Số hóa đơn]])&amp;IF(OR(Table1[[#This Row],[Phân loại]]="Hàng trả",Table1[[#This Row],[Phân loại]]="Giảm công nợ"),-Table1[[#This Row],[Tổng giá trị]],Table1[[#This Row],[Tổng giá trị]])</f>
        <v>0001206811167837</v>
      </c>
      <c r="AH506" s="6" t="e">
        <f>_xlfn.XLOOKUP(Table1[[#This Row],[Column1]],'Chi tiết tt Mega gửi'!P:P,'Chi tiết tt Mega gửi'!N:N)</f>
        <v>#N/A</v>
      </c>
    </row>
    <row r="507" spans="1:34" s="81" customFormat="1" ht="25.5" customHeight="1" x14ac:dyDescent="0.2">
      <c r="A507" s="72" t="s">
        <v>16303</v>
      </c>
      <c r="B507" s="72" t="s">
        <v>102</v>
      </c>
      <c r="C507" s="73">
        <v>46063</v>
      </c>
      <c r="D507" s="72" t="s">
        <v>17388</v>
      </c>
      <c r="E507" s="55">
        <v>46065</v>
      </c>
      <c r="F507" s="72" t="s">
        <v>19232</v>
      </c>
      <c r="G507" s="72" t="s">
        <v>17389</v>
      </c>
      <c r="H507" s="74">
        <v>11878250</v>
      </c>
      <c r="I507" s="75">
        <v>0</v>
      </c>
      <c r="J507" s="74">
        <v>950260</v>
      </c>
      <c r="K507" s="76">
        <v>12828510</v>
      </c>
      <c r="L507" s="77" t="s">
        <v>17236</v>
      </c>
      <c r="M507" s="78">
        <v>46099</v>
      </c>
      <c r="N507" s="79" t="s">
        <v>20189</v>
      </c>
      <c r="O507" s="80">
        <f>IF(Table1[[#This Row],[Phân loại]]="Tồn đầu kỳ",Table1[[#This Row],[Tổng giá trị]],0)</f>
        <v>0</v>
      </c>
      <c r="P507" s="79">
        <f>IF(Table1[[#This Row],[Số còn phải thu ĐK]]&lt;&gt;0,0,IF(Table1[[#This Row],[Phân loại]]="Bán hàng",Table1[[#This Row],[Tổng giá trị]],-Table1[[#This Row],[Tổng giá trị]]))</f>
        <v>12828510</v>
      </c>
      <c r="Q507" s="80">
        <f t="shared" si="35"/>
        <v>12828510</v>
      </c>
      <c r="R507" s="79">
        <f>Table1[[#This Row],[Số còn phải thu ĐK]]+Table1[[#This Row],[Giá Trị HD sau CK]]-Table1[[#This Row],[Số tiền đã thu]]</f>
        <v>0</v>
      </c>
      <c r="S507" s="78">
        <f>IF(Table1[[#This Row],[Ngày hóa đơn]]&lt;&gt;"",Table1[[#This Row],[Ngày hóa đơn]],IF(Table1[[#This Row],[Ngày hạch toán]]&lt;&gt;"",Table1[[#This Row],[Ngày hạch toán]],""))</f>
        <v>46065</v>
      </c>
      <c r="T507" s="79"/>
      <c r="U507" s="78">
        <f>IF(Table1[[#This Row],[Ngày tính CN]]="","",S507+T507)</f>
        <v>46065</v>
      </c>
      <c r="V507" s="80">
        <f ca="1">IF(Table1[[#This Row],[Hạn thanh toán]]="","",IF((U507-NOW())&lt;0,0,(U507-NOW())))</f>
        <v>0</v>
      </c>
      <c r="W507" s="80"/>
      <c r="X507" s="80" t="str">
        <f t="shared" ca="1" si="36"/>
        <v/>
      </c>
      <c r="Y507" s="81" t="str">
        <f t="shared" si="37"/>
        <v>Đã thanh toán</v>
      </c>
      <c r="Z507" s="82">
        <f t="shared" si="38"/>
        <v>46065</v>
      </c>
      <c r="AA507" s="82">
        <f t="shared" si="39"/>
        <v>46099</v>
      </c>
      <c r="AB507" s="79" t="s">
        <v>20189</v>
      </c>
      <c r="AD507" s="81" t="str">
        <f>VLOOKUP($A507,MA_KH!$A:$Q,MA_KH!O$1,0)</f>
        <v>MEGA</v>
      </c>
      <c r="AE507" s="81" t="str">
        <f>VLOOKUP($A507,MA_KH!$A:$Q,MA_KH!P$1,0)</f>
        <v>CÔNG TY TNHH MM MEGA MARKET (VIỆT NAM)</v>
      </c>
      <c r="AG507" s="125" t="str">
        <f>(Table1[[#This Row],[Số hóa đơn]])&amp;IF(OR(Table1[[#This Row],[Phân loại]]="Hàng trả",Table1[[#This Row],[Phân loại]]="Giảm công nợ"),-Table1[[#This Row],[Tổng giá trị]],Table1[[#This Row],[Tổng giá trị]])</f>
        <v>0001206912828510</v>
      </c>
      <c r="AH507" s="127" t="e">
        <f>_xlfn.XLOOKUP(Table1[[#This Row],[Column1]],'Chi tiết tt Mega gửi'!P:P,'Chi tiết tt Mega gửi'!N:N)</f>
        <v>#N/A</v>
      </c>
    </row>
    <row r="508" spans="1:34" ht="25.5" customHeight="1" x14ac:dyDescent="0.2">
      <c r="A508" s="54" t="s">
        <v>16303</v>
      </c>
      <c r="B508" s="54" t="s">
        <v>102</v>
      </c>
      <c r="C508" s="55">
        <v>46063</v>
      </c>
      <c r="D508" s="54" t="s">
        <v>17390</v>
      </c>
      <c r="E508" s="55">
        <v>46065</v>
      </c>
      <c r="F508" s="54" t="s">
        <v>19233</v>
      </c>
      <c r="G508" s="54" t="s">
        <v>17391</v>
      </c>
      <c r="H508" s="56">
        <v>12162930</v>
      </c>
      <c r="I508" s="63">
        <v>0</v>
      </c>
      <c r="J508" s="56">
        <v>973034</v>
      </c>
      <c r="K508" s="65">
        <v>13135964</v>
      </c>
      <c r="L508" s="64" t="s">
        <v>17236</v>
      </c>
      <c r="M508" s="6">
        <v>46105</v>
      </c>
      <c r="O508" s="32">
        <f>IF(Table1[[#This Row],[Phân loại]]="Tồn đầu kỳ",Table1[[#This Row],[Tổng giá trị]],0)</f>
        <v>0</v>
      </c>
      <c r="P508" s="7">
        <f>IF(Table1[[#This Row],[Số còn phải thu ĐK]]&lt;&gt;0,0,IF(Table1[[#This Row],[Phân loại]]="Bán hàng",Table1[[#This Row],[Tổng giá trị]],-Table1[[#This Row],[Tổng giá trị]]))</f>
        <v>13135964</v>
      </c>
      <c r="Q508" s="32">
        <f t="shared" si="35"/>
        <v>13135964</v>
      </c>
      <c r="R508" s="7">
        <f>Table1[[#This Row],[Số còn phải thu ĐK]]+Table1[[#This Row],[Giá Trị HD sau CK]]-Table1[[#This Row],[Số tiền đã thu]]</f>
        <v>0</v>
      </c>
      <c r="S508" s="6">
        <f>IF(Table1[[#This Row],[Ngày hóa đơn]]&lt;&gt;"",Table1[[#This Row],[Ngày hóa đơn]],IF(Table1[[#This Row],[Ngày hạch toán]]&lt;&gt;"",Table1[[#This Row],[Ngày hạch toán]],""))</f>
        <v>46065</v>
      </c>
      <c r="T508" s="7"/>
      <c r="U508" s="6">
        <f>IF(Table1[[#This Row],[Ngày tính CN]]="","",S508+T508)</f>
        <v>46065</v>
      </c>
      <c r="V508" s="32">
        <f ca="1">IF(Table1[[#This Row],[Hạn thanh toán]]="","",IF((U508-NOW())&lt;0,0,(U508-NOW())))</f>
        <v>0</v>
      </c>
      <c r="W508" s="32"/>
      <c r="X508" s="32" t="str">
        <f t="shared" ca="1" si="36"/>
        <v/>
      </c>
      <c r="Y508" s="2" t="str">
        <f t="shared" si="37"/>
        <v>Đã thanh toán</v>
      </c>
      <c r="Z508" s="42">
        <f t="shared" si="38"/>
        <v>46065</v>
      </c>
      <c r="AA508" s="42">
        <f t="shared" si="39"/>
        <v>46105</v>
      </c>
      <c r="AD508" s="2" t="str">
        <f>VLOOKUP($A508,MA_KH!$A:$Q,MA_KH!O$1,0)</f>
        <v>MEGA</v>
      </c>
      <c r="AE508" s="2" t="str">
        <f>VLOOKUP($A508,MA_KH!$A:$Q,MA_KH!P$1,0)</f>
        <v>CÔNG TY TNHH MM MEGA MARKET (VIỆT NAM)</v>
      </c>
      <c r="AG508" s="2" t="str">
        <f>(Table1[[#This Row],[Số hóa đơn]])&amp;IF(OR(Table1[[#This Row],[Phân loại]]="Hàng trả",Table1[[#This Row],[Phân loại]]="Giảm công nợ"),-Table1[[#This Row],[Tổng giá trị]],Table1[[#This Row],[Tổng giá trị]])</f>
        <v>0001207013135964</v>
      </c>
      <c r="AH508" s="6" t="e">
        <f>_xlfn.XLOOKUP(Table1[[#This Row],[Column1]],'Chi tiết tt Mega gửi'!P:P,'Chi tiết tt Mega gửi'!N:N)</f>
        <v>#N/A</v>
      </c>
    </row>
    <row r="509" spans="1:34" ht="25.5" customHeight="1" x14ac:dyDescent="0.2">
      <c r="A509" s="54" t="s">
        <v>16303</v>
      </c>
      <c r="B509" s="54" t="s">
        <v>102</v>
      </c>
      <c r="C509" s="55">
        <v>46063</v>
      </c>
      <c r="D509" s="54" t="s">
        <v>17392</v>
      </c>
      <c r="E509" s="55">
        <v>46065</v>
      </c>
      <c r="F509" s="54" t="s">
        <v>19234</v>
      </c>
      <c r="G509" s="54" t="s">
        <v>17393</v>
      </c>
      <c r="H509" s="56">
        <v>32162600</v>
      </c>
      <c r="I509" s="63">
        <v>0</v>
      </c>
      <c r="J509" s="56">
        <v>2573008</v>
      </c>
      <c r="K509" s="65">
        <v>34735608</v>
      </c>
      <c r="L509" s="64" t="s">
        <v>17236</v>
      </c>
      <c r="M509" s="6">
        <v>46105</v>
      </c>
      <c r="O509" s="32">
        <f>IF(Table1[[#This Row],[Phân loại]]="Tồn đầu kỳ",Table1[[#This Row],[Tổng giá trị]],0)</f>
        <v>0</v>
      </c>
      <c r="P509" s="7">
        <f>IF(Table1[[#This Row],[Số còn phải thu ĐK]]&lt;&gt;0,0,IF(Table1[[#This Row],[Phân loại]]="Bán hàng",Table1[[#This Row],[Tổng giá trị]],-Table1[[#This Row],[Tổng giá trị]]))</f>
        <v>34735608</v>
      </c>
      <c r="Q509" s="32">
        <f t="shared" si="35"/>
        <v>34735608</v>
      </c>
      <c r="R509" s="7">
        <f>Table1[[#This Row],[Số còn phải thu ĐK]]+Table1[[#This Row],[Giá Trị HD sau CK]]-Table1[[#This Row],[Số tiền đã thu]]</f>
        <v>0</v>
      </c>
      <c r="S509" s="6">
        <f>IF(Table1[[#This Row],[Ngày hóa đơn]]&lt;&gt;"",Table1[[#This Row],[Ngày hóa đơn]],IF(Table1[[#This Row],[Ngày hạch toán]]&lt;&gt;"",Table1[[#This Row],[Ngày hạch toán]],""))</f>
        <v>46065</v>
      </c>
      <c r="T509" s="7"/>
      <c r="U509" s="6">
        <f>IF(Table1[[#This Row],[Ngày tính CN]]="","",S509+T509)</f>
        <v>46065</v>
      </c>
      <c r="V509" s="32">
        <f ca="1">IF(Table1[[#This Row],[Hạn thanh toán]]="","",IF((U509-NOW())&lt;0,0,(U509-NOW())))</f>
        <v>0</v>
      </c>
      <c r="W509" s="32"/>
      <c r="X509" s="32" t="str">
        <f t="shared" ca="1" si="36"/>
        <v/>
      </c>
      <c r="Y509" s="2" t="str">
        <f t="shared" si="37"/>
        <v>Đã thanh toán</v>
      </c>
      <c r="Z509" s="42">
        <f t="shared" si="38"/>
        <v>46065</v>
      </c>
      <c r="AA509" s="42">
        <f t="shared" si="39"/>
        <v>46105</v>
      </c>
      <c r="AD509" s="2" t="str">
        <f>VLOOKUP($A509,MA_KH!$A:$Q,MA_KH!O$1,0)</f>
        <v>MEGA</v>
      </c>
      <c r="AE509" s="2" t="str">
        <f>VLOOKUP($A509,MA_KH!$A:$Q,MA_KH!P$1,0)</f>
        <v>CÔNG TY TNHH MM MEGA MARKET (VIỆT NAM)</v>
      </c>
      <c r="AG509" s="2" t="str">
        <f>(Table1[[#This Row],[Số hóa đơn]])&amp;IF(OR(Table1[[#This Row],[Phân loại]]="Hàng trả",Table1[[#This Row],[Phân loại]]="Giảm công nợ"),-Table1[[#This Row],[Tổng giá trị]],Table1[[#This Row],[Tổng giá trị]])</f>
        <v>0001207134735608</v>
      </c>
      <c r="AH509" s="6" t="e">
        <f>_xlfn.XLOOKUP(Table1[[#This Row],[Column1]],'Chi tiết tt Mega gửi'!P:P,'Chi tiết tt Mega gửi'!N:N)</f>
        <v>#N/A</v>
      </c>
    </row>
    <row r="510" spans="1:34" ht="25.5" customHeight="1" x14ac:dyDescent="0.2">
      <c r="A510" s="54" t="s">
        <v>16292</v>
      </c>
      <c r="B510" s="54" t="s">
        <v>251</v>
      </c>
      <c r="C510" s="55">
        <v>46064</v>
      </c>
      <c r="D510" s="54" t="s">
        <v>17394</v>
      </c>
      <c r="E510" s="55">
        <v>46077</v>
      </c>
      <c r="F510" s="54" t="s">
        <v>19235</v>
      </c>
      <c r="G510" s="54" t="s">
        <v>17395</v>
      </c>
      <c r="H510" s="56">
        <v>10707580</v>
      </c>
      <c r="I510" s="63">
        <v>0</v>
      </c>
      <c r="J510" s="56">
        <v>856606</v>
      </c>
      <c r="K510" s="65">
        <v>11564186</v>
      </c>
      <c r="L510" s="64" t="s">
        <v>17236</v>
      </c>
      <c r="M510" s="6">
        <v>46105</v>
      </c>
      <c r="O510" s="32">
        <f>IF(Table1[[#This Row],[Phân loại]]="Tồn đầu kỳ",Table1[[#This Row],[Tổng giá trị]],0)</f>
        <v>0</v>
      </c>
      <c r="P510" s="7">
        <f>IF(Table1[[#This Row],[Số còn phải thu ĐK]]&lt;&gt;0,0,IF(Table1[[#This Row],[Phân loại]]="Bán hàng",Table1[[#This Row],[Tổng giá trị]],-Table1[[#This Row],[Tổng giá trị]]))</f>
        <v>11564186</v>
      </c>
      <c r="Q510" s="32">
        <f t="shared" si="35"/>
        <v>11564186</v>
      </c>
      <c r="R510" s="7">
        <f>Table1[[#This Row],[Số còn phải thu ĐK]]+Table1[[#This Row],[Giá Trị HD sau CK]]-Table1[[#This Row],[Số tiền đã thu]]</f>
        <v>0</v>
      </c>
      <c r="S510" s="6">
        <f>IF(Table1[[#This Row],[Ngày hóa đơn]]&lt;&gt;"",Table1[[#This Row],[Ngày hóa đơn]],IF(Table1[[#This Row],[Ngày hạch toán]]&lt;&gt;"",Table1[[#This Row],[Ngày hạch toán]],""))</f>
        <v>46077</v>
      </c>
      <c r="T510" s="7"/>
      <c r="U510" s="6">
        <f>IF(Table1[[#This Row],[Ngày tính CN]]="","",S510+T510)</f>
        <v>46077</v>
      </c>
      <c r="V510" s="32">
        <f ca="1">IF(Table1[[#This Row],[Hạn thanh toán]]="","",IF((U510-NOW())&lt;0,0,(U510-NOW())))</f>
        <v>0</v>
      </c>
      <c r="W510" s="32"/>
      <c r="X510" s="32" t="str">
        <f t="shared" ca="1" si="36"/>
        <v/>
      </c>
      <c r="Y510" s="2" t="str">
        <f t="shared" si="37"/>
        <v>Đã thanh toán</v>
      </c>
      <c r="Z510" s="42">
        <f t="shared" si="38"/>
        <v>46077</v>
      </c>
      <c r="AA510" s="42">
        <f t="shared" si="39"/>
        <v>46105</v>
      </c>
      <c r="AD510" s="2" t="str">
        <f>VLOOKUP($A510,MA_KH!$A:$Q,MA_KH!O$1,0)</f>
        <v>MEGA</v>
      </c>
      <c r="AE510" s="2" t="str">
        <f>VLOOKUP($A510,MA_KH!$A:$Q,MA_KH!P$1,0)</f>
        <v>CÔNG TY TNHH MM MEGA MARKET (VIỆT NAM)</v>
      </c>
      <c r="AG510" s="2" t="str">
        <f>(Table1[[#This Row],[Số hóa đơn]])&amp;IF(OR(Table1[[#This Row],[Phân loại]]="Hàng trả",Table1[[#This Row],[Phân loại]]="Giảm công nợ"),-Table1[[#This Row],[Tổng giá trị]],Table1[[#This Row],[Tổng giá trị]])</f>
        <v>0001316511564186</v>
      </c>
      <c r="AH510" s="6" t="e">
        <f>_xlfn.XLOOKUP(Table1[[#This Row],[Column1]],'Chi tiết tt Mega gửi'!P:P,'Chi tiết tt Mega gửi'!N:N)</f>
        <v>#N/A</v>
      </c>
    </row>
    <row r="511" spans="1:34" ht="25.5" customHeight="1" x14ac:dyDescent="0.2">
      <c r="A511" s="54" t="s">
        <v>16299</v>
      </c>
      <c r="B511" s="54" t="s">
        <v>190</v>
      </c>
      <c r="C511" s="55">
        <v>46064</v>
      </c>
      <c r="D511" s="54" t="s">
        <v>17396</v>
      </c>
      <c r="E511" s="55">
        <v>46064</v>
      </c>
      <c r="F511" s="54" t="s">
        <v>19236</v>
      </c>
      <c r="G511" s="54" t="s">
        <v>17077</v>
      </c>
      <c r="H511" s="56">
        <v>9667501</v>
      </c>
      <c r="I511" s="63">
        <v>0</v>
      </c>
      <c r="J511" s="56">
        <v>773400</v>
      </c>
      <c r="K511" s="65">
        <v>10440901</v>
      </c>
      <c r="L511" s="64" t="s">
        <v>17237</v>
      </c>
      <c r="M511" s="6">
        <v>46077</v>
      </c>
      <c r="O511" s="32">
        <f>IF(Table1[[#This Row],[Phân loại]]="Tồn đầu kỳ",Table1[[#This Row],[Tổng giá trị]],0)</f>
        <v>0</v>
      </c>
      <c r="P511" s="7">
        <f>IF(Table1[[#This Row],[Số còn phải thu ĐK]]&lt;&gt;0,0,IF(Table1[[#This Row],[Phân loại]]="Bán hàng",Table1[[#This Row],[Tổng giá trị]],-Table1[[#This Row],[Tổng giá trị]]))</f>
        <v>-10440901</v>
      </c>
      <c r="Q511" s="32">
        <f t="shared" si="35"/>
        <v>-10440901</v>
      </c>
      <c r="R511" s="7">
        <f>Table1[[#This Row],[Số còn phải thu ĐK]]+Table1[[#This Row],[Giá Trị HD sau CK]]-Table1[[#This Row],[Số tiền đã thu]]</f>
        <v>0</v>
      </c>
      <c r="S511" s="6">
        <f>IF(Table1[[#This Row],[Ngày hóa đơn]]&lt;&gt;"",Table1[[#This Row],[Ngày hóa đơn]],IF(Table1[[#This Row],[Ngày hạch toán]]&lt;&gt;"",Table1[[#This Row],[Ngày hạch toán]],""))</f>
        <v>46064</v>
      </c>
      <c r="T511" s="7"/>
      <c r="U511" s="6">
        <f>IF(Table1[[#This Row],[Ngày tính CN]]="","",S511+T511)</f>
        <v>46064</v>
      </c>
      <c r="V511" s="32">
        <f ca="1">IF(Table1[[#This Row],[Hạn thanh toán]]="","",IF((U511-NOW())&lt;0,0,(U511-NOW())))</f>
        <v>0</v>
      </c>
      <c r="W511" s="32"/>
      <c r="X511" s="32" t="str">
        <f t="shared" ca="1" si="36"/>
        <v/>
      </c>
      <c r="Y511" s="2" t="str">
        <f t="shared" si="37"/>
        <v>Đã thanh toán</v>
      </c>
      <c r="Z511" s="42">
        <f t="shared" si="38"/>
        <v>46064</v>
      </c>
      <c r="AA511" s="42">
        <f t="shared" si="39"/>
        <v>46077</v>
      </c>
      <c r="AD511" s="2" t="str">
        <f>VLOOKUP($A511,MA_KH!$A:$Q,MA_KH!O$1,0)</f>
        <v>MEGA</v>
      </c>
      <c r="AE511" s="2" t="str">
        <f>VLOOKUP($A511,MA_KH!$A:$Q,MA_KH!P$1,0)</f>
        <v>CÔNG TY TNHH MM MEGA MARKET (VIỆT NAM)</v>
      </c>
      <c r="AG511" s="2" t="str">
        <f>(Table1[[#This Row],[Số hóa đơn]])&amp;IF(OR(Table1[[#This Row],[Phân loại]]="Hàng trả",Table1[[#This Row],[Phân loại]]="Giảm công nợ"),-Table1[[#This Row],[Tổng giá trị]],Table1[[#This Row],[Tổng giá trị]])</f>
        <v>00001286-10440901</v>
      </c>
      <c r="AH511" s="6" t="e">
        <f>_xlfn.XLOOKUP(Table1[[#This Row],[Column1]],'Chi tiết tt Mega gửi'!P:P,'Chi tiết tt Mega gửi'!N:N)</f>
        <v>#N/A</v>
      </c>
    </row>
    <row r="512" spans="1:34" ht="25.5" customHeight="1" x14ac:dyDescent="0.2">
      <c r="A512" s="54" t="s">
        <v>16292</v>
      </c>
      <c r="B512" s="54" t="s">
        <v>251</v>
      </c>
      <c r="C512" s="55">
        <v>46065</v>
      </c>
      <c r="D512" s="54" t="s">
        <v>17397</v>
      </c>
      <c r="E512" s="55">
        <v>46077</v>
      </c>
      <c r="F512" s="54" t="s">
        <v>19237</v>
      </c>
      <c r="G512" s="54" t="s">
        <v>17398</v>
      </c>
      <c r="H512" s="56">
        <v>14497230</v>
      </c>
      <c r="I512" s="63">
        <v>0</v>
      </c>
      <c r="J512" s="56">
        <v>1159778</v>
      </c>
      <c r="K512" s="65">
        <v>15657008</v>
      </c>
      <c r="L512" s="64" t="s">
        <v>17236</v>
      </c>
      <c r="M512" s="6">
        <v>46105</v>
      </c>
      <c r="O512" s="32">
        <f>IF(Table1[[#This Row],[Phân loại]]="Tồn đầu kỳ",Table1[[#This Row],[Tổng giá trị]],0)</f>
        <v>0</v>
      </c>
      <c r="P512" s="7">
        <f>IF(Table1[[#This Row],[Số còn phải thu ĐK]]&lt;&gt;0,0,IF(Table1[[#This Row],[Phân loại]]="Bán hàng",Table1[[#This Row],[Tổng giá trị]],-Table1[[#This Row],[Tổng giá trị]]))</f>
        <v>15657008</v>
      </c>
      <c r="Q512" s="32">
        <f t="shared" si="35"/>
        <v>15657008</v>
      </c>
      <c r="R512" s="7">
        <f>Table1[[#This Row],[Số còn phải thu ĐK]]+Table1[[#This Row],[Giá Trị HD sau CK]]-Table1[[#This Row],[Số tiền đã thu]]</f>
        <v>0</v>
      </c>
      <c r="S512" s="6">
        <f>IF(Table1[[#This Row],[Ngày hóa đơn]]&lt;&gt;"",Table1[[#This Row],[Ngày hóa đơn]],IF(Table1[[#This Row],[Ngày hạch toán]]&lt;&gt;"",Table1[[#This Row],[Ngày hạch toán]],""))</f>
        <v>46077</v>
      </c>
      <c r="T512" s="7"/>
      <c r="U512" s="6">
        <f>IF(Table1[[#This Row],[Ngày tính CN]]="","",S512+T512)</f>
        <v>46077</v>
      </c>
      <c r="V512" s="32">
        <f ca="1">IF(Table1[[#This Row],[Hạn thanh toán]]="","",IF((U512-NOW())&lt;0,0,(U512-NOW())))</f>
        <v>0</v>
      </c>
      <c r="W512" s="32"/>
      <c r="X512" s="32" t="str">
        <f t="shared" ca="1" si="36"/>
        <v/>
      </c>
      <c r="Y512" s="2" t="str">
        <f t="shared" si="37"/>
        <v>Đã thanh toán</v>
      </c>
      <c r="Z512" s="42">
        <f t="shared" si="38"/>
        <v>46077</v>
      </c>
      <c r="AA512" s="42">
        <f t="shared" si="39"/>
        <v>46105</v>
      </c>
      <c r="AD512" s="2" t="str">
        <f>VLOOKUP($A512,MA_KH!$A:$Q,MA_KH!O$1,0)</f>
        <v>MEGA</v>
      </c>
      <c r="AE512" s="2" t="str">
        <f>VLOOKUP($A512,MA_KH!$A:$Q,MA_KH!P$1,0)</f>
        <v>CÔNG TY TNHH MM MEGA MARKET (VIỆT NAM)</v>
      </c>
      <c r="AG512" s="2" t="str">
        <f>(Table1[[#This Row],[Số hóa đơn]])&amp;IF(OR(Table1[[#This Row],[Phân loại]]="Hàng trả",Table1[[#This Row],[Phân loại]]="Giảm công nợ"),-Table1[[#This Row],[Tổng giá trị]],Table1[[#This Row],[Tổng giá trị]])</f>
        <v>0001316615657008</v>
      </c>
      <c r="AH512" s="6" t="e">
        <f>_xlfn.XLOOKUP(Table1[[#This Row],[Column1]],'Chi tiết tt Mega gửi'!P:P,'Chi tiết tt Mega gửi'!N:N)</f>
        <v>#N/A</v>
      </c>
    </row>
    <row r="513" spans="1:34" ht="25.5" customHeight="1" x14ac:dyDescent="0.2">
      <c r="A513" s="54" t="s">
        <v>16299</v>
      </c>
      <c r="B513" s="54" t="s">
        <v>190</v>
      </c>
      <c r="C513" s="55">
        <v>46065</v>
      </c>
      <c r="D513" s="54" t="s">
        <v>17399</v>
      </c>
      <c r="E513" s="55">
        <v>46077</v>
      </c>
      <c r="F513" s="54" t="s">
        <v>19238</v>
      </c>
      <c r="G513" s="54" t="s">
        <v>17400</v>
      </c>
      <c r="H513" s="56">
        <v>2144100</v>
      </c>
      <c r="I513" s="63">
        <v>0</v>
      </c>
      <c r="J513" s="56">
        <v>171528</v>
      </c>
      <c r="K513" s="65">
        <v>2315628</v>
      </c>
      <c r="L513" s="64" t="s">
        <v>17236</v>
      </c>
      <c r="M513" s="6">
        <v>46105</v>
      </c>
      <c r="O513" s="32">
        <f>IF(Table1[[#This Row],[Phân loại]]="Tồn đầu kỳ",Table1[[#This Row],[Tổng giá trị]],0)</f>
        <v>0</v>
      </c>
      <c r="P513" s="7">
        <f>IF(Table1[[#This Row],[Số còn phải thu ĐK]]&lt;&gt;0,0,IF(Table1[[#This Row],[Phân loại]]="Bán hàng",Table1[[#This Row],[Tổng giá trị]],-Table1[[#This Row],[Tổng giá trị]]))</f>
        <v>2315628</v>
      </c>
      <c r="Q513" s="32">
        <f t="shared" si="35"/>
        <v>2315628</v>
      </c>
      <c r="R513" s="7">
        <f>Table1[[#This Row],[Số còn phải thu ĐK]]+Table1[[#This Row],[Giá Trị HD sau CK]]-Table1[[#This Row],[Số tiền đã thu]]</f>
        <v>0</v>
      </c>
      <c r="S513" s="6">
        <f>IF(Table1[[#This Row],[Ngày hóa đơn]]&lt;&gt;"",Table1[[#This Row],[Ngày hóa đơn]],IF(Table1[[#This Row],[Ngày hạch toán]]&lt;&gt;"",Table1[[#This Row],[Ngày hạch toán]],""))</f>
        <v>46077</v>
      </c>
      <c r="T513" s="7"/>
      <c r="U513" s="6">
        <f>IF(Table1[[#This Row],[Ngày tính CN]]="","",S513+T513)</f>
        <v>46077</v>
      </c>
      <c r="V513" s="32">
        <f ca="1">IF(Table1[[#This Row],[Hạn thanh toán]]="","",IF((U513-NOW())&lt;0,0,(U513-NOW())))</f>
        <v>0</v>
      </c>
      <c r="W513" s="32"/>
      <c r="X513" s="32" t="str">
        <f t="shared" ca="1" si="36"/>
        <v/>
      </c>
      <c r="Y513" s="2" t="str">
        <f t="shared" si="37"/>
        <v>Đã thanh toán</v>
      </c>
      <c r="Z513" s="42">
        <f t="shared" si="38"/>
        <v>46077</v>
      </c>
      <c r="AA513" s="42">
        <f t="shared" si="39"/>
        <v>46105</v>
      </c>
      <c r="AD513" s="2" t="str">
        <f>VLOOKUP($A513,MA_KH!$A:$Q,MA_KH!O$1,0)</f>
        <v>MEGA</v>
      </c>
      <c r="AE513" s="2" t="str">
        <f>VLOOKUP($A513,MA_KH!$A:$Q,MA_KH!P$1,0)</f>
        <v>CÔNG TY TNHH MM MEGA MARKET (VIỆT NAM)</v>
      </c>
      <c r="AG513" s="2" t="str">
        <f>(Table1[[#This Row],[Số hóa đơn]])&amp;IF(OR(Table1[[#This Row],[Phân loại]]="Hàng trả",Table1[[#This Row],[Phân loại]]="Giảm công nợ"),-Table1[[#This Row],[Tổng giá trị]],Table1[[#This Row],[Tổng giá trị]])</f>
        <v>000131692315628</v>
      </c>
      <c r="AH513" s="6" t="e">
        <f>_xlfn.XLOOKUP(Table1[[#This Row],[Column1]],'Chi tiết tt Mega gửi'!P:P,'Chi tiết tt Mega gửi'!N:N)</f>
        <v>#N/A</v>
      </c>
    </row>
    <row r="514" spans="1:34" ht="25.5" customHeight="1" x14ac:dyDescent="0.2">
      <c r="A514" s="54" t="s">
        <v>16291</v>
      </c>
      <c r="B514" s="54" t="s">
        <v>200</v>
      </c>
      <c r="C514" s="55">
        <v>46065</v>
      </c>
      <c r="D514" s="54" t="s">
        <v>17401</v>
      </c>
      <c r="E514" s="55">
        <v>46077</v>
      </c>
      <c r="F514" s="54" t="s">
        <v>19239</v>
      </c>
      <c r="G514" s="54" t="s">
        <v>17402</v>
      </c>
      <c r="H514" s="56">
        <v>44595500</v>
      </c>
      <c r="I514" s="63">
        <v>0</v>
      </c>
      <c r="J514" s="56">
        <v>3567640</v>
      </c>
      <c r="K514" s="65">
        <v>48163140</v>
      </c>
      <c r="L514" s="64" t="s">
        <v>17236</v>
      </c>
      <c r="M514" s="6">
        <v>46105</v>
      </c>
      <c r="O514" s="32">
        <f>IF(Table1[[#This Row],[Phân loại]]="Tồn đầu kỳ",Table1[[#This Row],[Tổng giá trị]],0)</f>
        <v>0</v>
      </c>
      <c r="P514" s="7">
        <f>IF(Table1[[#This Row],[Số còn phải thu ĐK]]&lt;&gt;0,0,IF(Table1[[#This Row],[Phân loại]]="Bán hàng",Table1[[#This Row],[Tổng giá trị]],-Table1[[#This Row],[Tổng giá trị]]))</f>
        <v>48163140</v>
      </c>
      <c r="Q514" s="32">
        <f t="shared" si="35"/>
        <v>48163140</v>
      </c>
      <c r="R514" s="7">
        <f>Table1[[#This Row],[Số còn phải thu ĐK]]+Table1[[#This Row],[Giá Trị HD sau CK]]-Table1[[#This Row],[Số tiền đã thu]]</f>
        <v>0</v>
      </c>
      <c r="S514" s="6">
        <f>IF(Table1[[#This Row],[Ngày hóa đơn]]&lt;&gt;"",Table1[[#This Row],[Ngày hóa đơn]],IF(Table1[[#This Row],[Ngày hạch toán]]&lt;&gt;"",Table1[[#This Row],[Ngày hạch toán]],""))</f>
        <v>46077</v>
      </c>
      <c r="T514" s="7"/>
      <c r="U514" s="6">
        <f>IF(Table1[[#This Row],[Ngày tính CN]]="","",S514+T514)</f>
        <v>46077</v>
      </c>
      <c r="V514" s="32">
        <f ca="1">IF(Table1[[#This Row],[Hạn thanh toán]]="","",IF((U514-NOW())&lt;0,0,(U514-NOW())))</f>
        <v>0</v>
      </c>
      <c r="W514" s="32"/>
      <c r="X514" s="32" t="str">
        <f t="shared" ca="1" si="36"/>
        <v/>
      </c>
      <c r="Y514" s="2" t="str">
        <f t="shared" si="37"/>
        <v>Đã thanh toán</v>
      </c>
      <c r="Z514" s="42">
        <f t="shared" si="38"/>
        <v>46077</v>
      </c>
      <c r="AA514" s="42">
        <f t="shared" si="39"/>
        <v>46105</v>
      </c>
      <c r="AD514" s="2" t="str">
        <f>VLOOKUP($A514,MA_KH!$A:$Q,MA_KH!O$1,0)</f>
        <v>MEGA</v>
      </c>
      <c r="AE514" s="2" t="str">
        <f>VLOOKUP($A514,MA_KH!$A:$Q,MA_KH!P$1,0)</f>
        <v>CÔNG TY TNHH MM MEGA MARKET (VIỆT NAM)</v>
      </c>
      <c r="AG514" s="2" t="str">
        <f>(Table1[[#This Row],[Số hóa đơn]])&amp;IF(OR(Table1[[#This Row],[Phân loại]]="Hàng trả",Table1[[#This Row],[Phân loại]]="Giảm công nợ"),-Table1[[#This Row],[Tổng giá trị]],Table1[[#This Row],[Tổng giá trị]])</f>
        <v>0001317048163140</v>
      </c>
      <c r="AH514" s="6" t="e">
        <f>_xlfn.XLOOKUP(Table1[[#This Row],[Column1]],'Chi tiết tt Mega gửi'!P:P,'Chi tiết tt Mega gửi'!N:N)</f>
        <v>#N/A</v>
      </c>
    </row>
    <row r="515" spans="1:34" ht="25.5" customHeight="1" x14ac:dyDescent="0.2">
      <c r="A515" s="54" t="s">
        <v>16293</v>
      </c>
      <c r="B515" s="54" t="s">
        <v>386</v>
      </c>
      <c r="C515" s="55">
        <v>46065</v>
      </c>
      <c r="D515" s="54" t="s">
        <v>17403</v>
      </c>
      <c r="E515" s="55">
        <v>46077</v>
      </c>
      <c r="F515" s="54" t="s">
        <v>19240</v>
      </c>
      <c r="G515" s="54" t="s">
        <v>17404</v>
      </c>
      <c r="H515" s="56">
        <v>1468620</v>
      </c>
      <c r="I515" s="63">
        <v>0</v>
      </c>
      <c r="J515" s="56">
        <v>117490</v>
      </c>
      <c r="K515" s="65">
        <v>1586110</v>
      </c>
      <c r="L515" s="64" t="s">
        <v>17236</v>
      </c>
      <c r="M515" s="6">
        <v>46105</v>
      </c>
      <c r="O515" s="32">
        <f>IF(Table1[[#This Row],[Phân loại]]="Tồn đầu kỳ",Table1[[#This Row],[Tổng giá trị]],0)</f>
        <v>0</v>
      </c>
      <c r="P515" s="7">
        <f>IF(Table1[[#This Row],[Số còn phải thu ĐK]]&lt;&gt;0,0,IF(Table1[[#This Row],[Phân loại]]="Bán hàng",Table1[[#This Row],[Tổng giá trị]],-Table1[[#This Row],[Tổng giá trị]]))</f>
        <v>1586110</v>
      </c>
      <c r="Q515" s="32">
        <f t="shared" si="35"/>
        <v>1586110</v>
      </c>
      <c r="R515" s="7">
        <f>Table1[[#This Row],[Số còn phải thu ĐK]]+Table1[[#This Row],[Giá Trị HD sau CK]]-Table1[[#This Row],[Số tiền đã thu]]</f>
        <v>0</v>
      </c>
      <c r="S515" s="6">
        <f>IF(Table1[[#This Row],[Ngày hóa đơn]]&lt;&gt;"",Table1[[#This Row],[Ngày hóa đơn]],IF(Table1[[#This Row],[Ngày hạch toán]]&lt;&gt;"",Table1[[#This Row],[Ngày hạch toán]],""))</f>
        <v>46077</v>
      </c>
      <c r="T515" s="7"/>
      <c r="U515" s="6">
        <f>IF(Table1[[#This Row],[Ngày tính CN]]="","",S515+T515)</f>
        <v>46077</v>
      </c>
      <c r="V515" s="32">
        <f ca="1">IF(Table1[[#This Row],[Hạn thanh toán]]="","",IF((U515-NOW())&lt;0,0,(U515-NOW())))</f>
        <v>0</v>
      </c>
      <c r="W515" s="32"/>
      <c r="X515" s="32" t="str">
        <f t="shared" ca="1" si="36"/>
        <v/>
      </c>
      <c r="Y515" s="2" t="str">
        <f t="shared" si="37"/>
        <v>Đã thanh toán</v>
      </c>
      <c r="Z515" s="42">
        <f t="shared" si="38"/>
        <v>46077</v>
      </c>
      <c r="AA515" s="42">
        <f t="shared" si="39"/>
        <v>46105</v>
      </c>
      <c r="AD515" s="2" t="str">
        <f>VLOOKUP($A515,MA_KH!$A:$Q,MA_KH!O$1,0)</f>
        <v>MEGA</v>
      </c>
      <c r="AE515" s="2" t="str">
        <f>VLOOKUP($A515,MA_KH!$A:$Q,MA_KH!P$1,0)</f>
        <v>CÔNG TY TNHH MM MEGA MARKET (VIỆT NAM)</v>
      </c>
      <c r="AG515" s="2" t="str">
        <f>(Table1[[#This Row],[Số hóa đơn]])&amp;IF(OR(Table1[[#This Row],[Phân loại]]="Hàng trả",Table1[[#This Row],[Phân loại]]="Giảm công nợ"),-Table1[[#This Row],[Tổng giá trị]],Table1[[#This Row],[Tổng giá trị]])</f>
        <v>000131711586110</v>
      </c>
      <c r="AH515" s="6" t="e">
        <f>_xlfn.XLOOKUP(Table1[[#This Row],[Column1]],'Chi tiết tt Mega gửi'!P:P,'Chi tiết tt Mega gửi'!N:N)</f>
        <v>#N/A</v>
      </c>
    </row>
    <row r="516" spans="1:34" ht="25.5" customHeight="1" x14ac:dyDescent="0.2">
      <c r="A516" s="54" t="s">
        <v>16291</v>
      </c>
      <c r="B516" s="54" t="s">
        <v>200</v>
      </c>
      <c r="C516" s="55">
        <v>46065</v>
      </c>
      <c r="D516" s="54" t="s">
        <v>17405</v>
      </c>
      <c r="E516" s="55">
        <v>46077</v>
      </c>
      <c r="F516" s="54" t="s">
        <v>19241</v>
      </c>
      <c r="G516" s="54" t="s">
        <v>17406</v>
      </c>
      <c r="H516" s="56">
        <v>2144100</v>
      </c>
      <c r="I516" s="63">
        <v>0</v>
      </c>
      <c r="J516" s="56">
        <v>171528</v>
      </c>
      <c r="K516" s="65">
        <v>2315628</v>
      </c>
      <c r="L516" s="64" t="s">
        <v>17236</v>
      </c>
      <c r="M516" s="6">
        <v>46105</v>
      </c>
      <c r="O516" s="32">
        <f>IF(Table1[[#This Row],[Phân loại]]="Tồn đầu kỳ",Table1[[#This Row],[Tổng giá trị]],0)</f>
        <v>0</v>
      </c>
      <c r="P516" s="7">
        <f>IF(Table1[[#This Row],[Số còn phải thu ĐK]]&lt;&gt;0,0,IF(Table1[[#This Row],[Phân loại]]="Bán hàng",Table1[[#This Row],[Tổng giá trị]],-Table1[[#This Row],[Tổng giá trị]]))</f>
        <v>2315628</v>
      </c>
      <c r="Q516" s="32">
        <f t="shared" ref="Q516:Q579" si="40">IF(M516&lt;&gt;"",IF(O516&lt;&gt;0,O516,P516),0)</f>
        <v>2315628</v>
      </c>
      <c r="R516" s="7">
        <f>Table1[[#This Row],[Số còn phải thu ĐK]]+Table1[[#This Row],[Giá Trị HD sau CK]]-Table1[[#This Row],[Số tiền đã thu]]</f>
        <v>0</v>
      </c>
      <c r="S516" s="6">
        <f>IF(Table1[[#This Row],[Ngày hóa đơn]]&lt;&gt;"",Table1[[#This Row],[Ngày hóa đơn]],IF(Table1[[#This Row],[Ngày hạch toán]]&lt;&gt;"",Table1[[#This Row],[Ngày hạch toán]],""))</f>
        <v>46077</v>
      </c>
      <c r="T516" s="7"/>
      <c r="U516" s="6">
        <f>IF(Table1[[#This Row],[Ngày tính CN]]="","",S516+T516)</f>
        <v>46077</v>
      </c>
      <c r="V516" s="32">
        <f ca="1">IF(Table1[[#This Row],[Hạn thanh toán]]="","",IF((U516-NOW())&lt;0,0,(U516-NOW())))</f>
        <v>0</v>
      </c>
      <c r="W516" s="32"/>
      <c r="X516" s="32" t="str">
        <f t="shared" ref="X516:X579" ca="1" si="41">IF(OR(U516="",R516=0),"",IF((U516-NOW())&lt;0,-(U516-NOW()),0))</f>
        <v/>
      </c>
      <c r="Y516" s="2" t="str">
        <f t="shared" ref="Y516:Y579" si="42">IF(R516=0,"Đã thanh toán",IF(X516="","",IF(X516&lt;=0,"Chưa đến hạn thanh toán",IF(X516&lt;=30,"Nợ quá hạn 30 ngày",IF(X516&lt;=60,"Nợ quá hạn từ 30 ngày đến 60 ngày",IF(X516&lt;=90,"Nợ quá hạn từ 60 ngày đến 90 ngày",IF(X516&lt;=120,"Nợ quá hạn từ 90 ngày đến 120 ngày","Nợ quá hạn hơn 120 ngày có khả năng mất thanh toán")))))))</f>
        <v>Đã thanh toán</v>
      </c>
      <c r="Z516" s="42">
        <f t="shared" ref="Z516:Z579" si="43">IF(S516="","",S516)</f>
        <v>46077</v>
      </c>
      <c r="AA516" s="42">
        <f t="shared" ref="AA516:AA579" si="44">IF(M516="","",M516)</f>
        <v>46105</v>
      </c>
      <c r="AD516" s="2" t="str">
        <f>VLOOKUP($A516,MA_KH!$A:$Q,MA_KH!O$1,0)</f>
        <v>MEGA</v>
      </c>
      <c r="AE516" s="2" t="str">
        <f>VLOOKUP($A516,MA_KH!$A:$Q,MA_KH!P$1,0)</f>
        <v>CÔNG TY TNHH MM MEGA MARKET (VIỆT NAM)</v>
      </c>
      <c r="AG516" s="2" t="str">
        <f>(Table1[[#This Row],[Số hóa đơn]])&amp;IF(OR(Table1[[#This Row],[Phân loại]]="Hàng trả",Table1[[#This Row],[Phân loại]]="Giảm công nợ"),-Table1[[#This Row],[Tổng giá trị]],Table1[[#This Row],[Tổng giá trị]])</f>
        <v>000131722315628</v>
      </c>
      <c r="AH516" s="6" t="e">
        <f>_xlfn.XLOOKUP(Table1[[#This Row],[Column1]],'Chi tiết tt Mega gửi'!P:P,'Chi tiết tt Mega gửi'!N:N)</f>
        <v>#N/A</v>
      </c>
    </row>
    <row r="517" spans="1:34" ht="25.5" customHeight="1" x14ac:dyDescent="0.2">
      <c r="A517" s="54" t="s">
        <v>16303</v>
      </c>
      <c r="B517" s="54" t="s">
        <v>102</v>
      </c>
      <c r="C517" s="55">
        <v>46065</v>
      </c>
      <c r="D517" s="54" t="s">
        <v>17407</v>
      </c>
      <c r="E517" s="55">
        <v>46065</v>
      </c>
      <c r="F517" s="54" t="s">
        <v>19117</v>
      </c>
      <c r="G517" s="54" t="s">
        <v>17408</v>
      </c>
      <c r="H517" s="56">
        <v>222380</v>
      </c>
      <c r="I517" s="63">
        <v>0</v>
      </c>
      <c r="J517" s="56">
        <v>17790</v>
      </c>
      <c r="K517" s="65">
        <v>240170</v>
      </c>
      <c r="L517" s="64" t="s">
        <v>17238</v>
      </c>
      <c r="M517" s="6">
        <v>46077</v>
      </c>
      <c r="O517" s="32">
        <f>IF(Table1[[#This Row],[Phân loại]]="Tồn đầu kỳ",Table1[[#This Row],[Tổng giá trị]],0)</f>
        <v>0</v>
      </c>
      <c r="P517" s="7">
        <f>IF(Table1[[#This Row],[Số còn phải thu ĐK]]&lt;&gt;0,0,IF(Table1[[#This Row],[Phân loại]]="Bán hàng",Table1[[#This Row],[Tổng giá trị]],-Table1[[#This Row],[Tổng giá trị]]))</f>
        <v>-240170</v>
      </c>
      <c r="Q517" s="32">
        <f t="shared" si="40"/>
        <v>-240170</v>
      </c>
      <c r="R517" s="7">
        <f>Table1[[#This Row],[Số còn phải thu ĐK]]+Table1[[#This Row],[Giá Trị HD sau CK]]-Table1[[#This Row],[Số tiền đã thu]]</f>
        <v>0</v>
      </c>
      <c r="S517" s="6">
        <f>IF(Table1[[#This Row],[Ngày hóa đơn]]&lt;&gt;"",Table1[[#This Row],[Ngày hóa đơn]],IF(Table1[[#This Row],[Ngày hạch toán]]&lt;&gt;"",Table1[[#This Row],[Ngày hạch toán]],""))</f>
        <v>46065</v>
      </c>
      <c r="T517" s="7"/>
      <c r="U517" s="6">
        <f>IF(Table1[[#This Row],[Ngày tính CN]]="","",S517+T517)</f>
        <v>46065</v>
      </c>
      <c r="V517" s="32">
        <f ca="1">IF(Table1[[#This Row],[Hạn thanh toán]]="","",IF((U517-NOW())&lt;0,0,(U517-NOW())))</f>
        <v>0</v>
      </c>
      <c r="W517" s="32"/>
      <c r="X517" s="32" t="str">
        <f t="shared" ca="1" si="41"/>
        <v/>
      </c>
      <c r="Y517" s="2" t="str">
        <f t="shared" si="42"/>
        <v>Đã thanh toán</v>
      </c>
      <c r="Z517" s="42">
        <f t="shared" si="43"/>
        <v>46065</v>
      </c>
      <c r="AA517" s="42">
        <f t="shared" si="44"/>
        <v>46077</v>
      </c>
      <c r="AD517" s="2" t="str">
        <f>VLOOKUP($A517,MA_KH!$A:$Q,MA_KH!O$1,0)</f>
        <v>MEGA</v>
      </c>
      <c r="AE517" s="2" t="str">
        <f>VLOOKUP($A517,MA_KH!$A:$Q,MA_KH!P$1,0)</f>
        <v>CÔNG TY TNHH MM MEGA MARKET (VIỆT NAM)</v>
      </c>
      <c r="AG517" s="2" t="str">
        <f>(Table1[[#This Row],[Số hóa đơn]])&amp;IF(OR(Table1[[#This Row],[Phân loại]]="Hàng trả",Table1[[#This Row],[Phân loại]]="Giảm công nợ"),-Table1[[#This Row],[Tổng giá trị]],Table1[[#This Row],[Tổng giá trị]])</f>
        <v>00000018-240170</v>
      </c>
      <c r="AH517" s="6" t="e">
        <f>_xlfn.XLOOKUP(Table1[[#This Row],[Column1]],'Chi tiết tt Mega gửi'!P:P,'Chi tiết tt Mega gửi'!N:N)</f>
        <v>#N/A</v>
      </c>
    </row>
    <row r="518" spans="1:34" ht="25.5" customHeight="1" x14ac:dyDescent="0.2">
      <c r="A518" s="54" t="s">
        <v>16299</v>
      </c>
      <c r="B518" s="54" t="s">
        <v>190</v>
      </c>
      <c r="C518" s="55">
        <v>46065</v>
      </c>
      <c r="D518" s="54" t="s">
        <v>17409</v>
      </c>
      <c r="E518" s="55">
        <v>46065</v>
      </c>
      <c r="F518" s="54" t="s">
        <v>19242</v>
      </c>
      <c r="G518" s="54" t="s">
        <v>17224</v>
      </c>
      <c r="H518" s="56">
        <v>3117767</v>
      </c>
      <c r="I518" s="63">
        <v>0</v>
      </c>
      <c r="J518" s="56">
        <v>249422</v>
      </c>
      <c r="K518" s="65">
        <v>3367189</v>
      </c>
      <c r="L518" s="64" t="s">
        <v>17238</v>
      </c>
      <c r="M518" s="6">
        <v>46077</v>
      </c>
      <c r="O518" s="32">
        <f>IF(Table1[[#This Row],[Phân loại]]="Tồn đầu kỳ",Table1[[#This Row],[Tổng giá trị]],0)</f>
        <v>0</v>
      </c>
      <c r="P518" s="7">
        <f>IF(Table1[[#This Row],[Số còn phải thu ĐK]]&lt;&gt;0,0,IF(Table1[[#This Row],[Phân loại]]="Bán hàng",Table1[[#This Row],[Tổng giá trị]],-Table1[[#This Row],[Tổng giá trị]]))</f>
        <v>-3367189</v>
      </c>
      <c r="Q518" s="32">
        <f t="shared" si="40"/>
        <v>-3367189</v>
      </c>
      <c r="R518" s="7">
        <f>Table1[[#This Row],[Số còn phải thu ĐK]]+Table1[[#This Row],[Giá Trị HD sau CK]]-Table1[[#This Row],[Số tiền đã thu]]</f>
        <v>0</v>
      </c>
      <c r="S518" s="6">
        <f>IF(Table1[[#This Row],[Ngày hóa đơn]]&lt;&gt;"",Table1[[#This Row],[Ngày hóa đơn]],IF(Table1[[#This Row],[Ngày hạch toán]]&lt;&gt;"",Table1[[#This Row],[Ngày hạch toán]],""))</f>
        <v>46065</v>
      </c>
      <c r="T518" s="7"/>
      <c r="U518" s="6">
        <f>IF(Table1[[#This Row],[Ngày tính CN]]="","",S518+T518)</f>
        <v>46065</v>
      </c>
      <c r="V518" s="32">
        <f ca="1">IF(Table1[[#This Row],[Hạn thanh toán]]="","",IF((U518-NOW())&lt;0,0,(U518-NOW())))</f>
        <v>0</v>
      </c>
      <c r="W518" s="32"/>
      <c r="X518" s="32" t="str">
        <f t="shared" ca="1" si="41"/>
        <v/>
      </c>
      <c r="Y518" s="2" t="str">
        <f t="shared" si="42"/>
        <v>Đã thanh toán</v>
      </c>
      <c r="Z518" s="42">
        <f t="shared" si="43"/>
        <v>46065</v>
      </c>
      <c r="AA518" s="42">
        <f t="shared" si="44"/>
        <v>46077</v>
      </c>
      <c r="AD518" s="2" t="str">
        <f>VLOOKUP($A518,MA_KH!$A:$Q,MA_KH!O$1,0)</f>
        <v>MEGA</v>
      </c>
      <c r="AE518" s="2" t="str">
        <f>VLOOKUP($A518,MA_KH!$A:$Q,MA_KH!P$1,0)</f>
        <v>CÔNG TY TNHH MM MEGA MARKET (VIỆT NAM)</v>
      </c>
      <c r="AG518" s="2" t="str">
        <f>(Table1[[#This Row],[Số hóa đơn]])&amp;IF(OR(Table1[[#This Row],[Phân loại]]="Hàng trả",Table1[[#This Row],[Phân loại]]="Giảm công nợ"),-Table1[[#This Row],[Tổng giá trị]],Table1[[#This Row],[Tổng giá trị]])</f>
        <v>00000134-3367189</v>
      </c>
      <c r="AH518" s="6" t="e">
        <f>_xlfn.XLOOKUP(Table1[[#This Row],[Column1]],'Chi tiết tt Mega gửi'!P:P,'Chi tiết tt Mega gửi'!N:N)</f>
        <v>#N/A</v>
      </c>
    </row>
    <row r="519" spans="1:34" ht="25.5" customHeight="1" x14ac:dyDescent="0.2">
      <c r="A519" s="54" t="s">
        <v>16292</v>
      </c>
      <c r="B519" s="54" t="s">
        <v>251</v>
      </c>
      <c r="C519" s="55">
        <v>46066</v>
      </c>
      <c r="D519" s="54" t="s">
        <v>17410</v>
      </c>
      <c r="E519" s="55">
        <v>46077</v>
      </c>
      <c r="F519" s="54" t="s">
        <v>19243</v>
      </c>
      <c r="G519" s="54" t="s">
        <v>17411</v>
      </c>
      <c r="H519" s="56">
        <v>4743250</v>
      </c>
      <c r="I519" s="63">
        <v>0</v>
      </c>
      <c r="J519" s="56">
        <v>379460</v>
      </c>
      <c r="K519" s="65">
        <v>5122710</v>
      </c>
      <c r="L519" s="64" t="s">
        <v>17236</v>
      </c>
      <c r="M519" s="6">
        <v>46105</v>
      </c>
      <c r="O519" s="32">
        <f>IF(Table1[[#This Row],[Phân loại]]="Tồn đầu kỳ",Table1[[#This Row],[Tổng giá trị]],0)</f>
        <v>0</v>
      </c>
      <c r="P519" s="7">
        <f>IF(Table1[[#This Row],[Số còn phải thu ĐK]]&lt;&gt;0,0,IF(Table1[[#This Row],[Phân loại]]="Bán hàng",Table1[[#This Row],[Tổng giá trị]],-Table1[[#This Row],[Tổng giá trị]]))</f>
        <v>5122710</v>
      </c>
      <c r="Q519" s="32">
        <f t="shared" si="40"/>
        <v>5122710</v>
      </c>
      <c r="R519" s="7">
        <f>Table1[[#This Row],[Số còn phải thu ĐK]]+Table1[[#This Row],[Giá Trị HD sau CK]]-Table1[[#This Row],[Số tiền đã thu]]</f>
        <v>0</v>
      </c>
      <c r="S519" s="6">
        <f>IF(Table1[[#This Row],[Ngày hóa đơn]]&lt;&gt;"",Table1[[#This Row],[Ngày hóa đơn]],IF(Table1[[#This Row],[Ngày hạch toán]]&lt;&gt;"",Table1[[#This Row],[Ngày hạch toán]],""))</f>
        <v>46077</v>
      </c>
      <c r="T519" s="7"/>
      <c r="U519" s="6">
        <f>IF(Table1[[#This Row],[Ngày tính CN]]="","",S519+T519)</f>
        <v>46077</v>
      </c>
      <c r="V519" s="32">
        <f ca="1">IF(Table1[[#This Row],[Hạn thanh toán]]="","",IF((U519-NOW())&lt;0,0,(U519-NOW())))</f>
        <v>0</v>
      </c>
      <c r="W519" s="32"/>
      <c r="X519" s="32" t="str">
        <f t="shared" ca="1" si="41"/>
        <v/>
      </c>
      <c r="Y519" s="2" t="str">
        <f t="shared" si="42"/>
        <v>Đã thanh toán</v>
      </c>
      <c r="Z519" s="42">
        <f t="shared" si="43"/>
        <v>46077</v>
      </c>
      <c r="AA519" s="42">
        <f t="shared" si="44"/>
        <v>46105</v>
      </c>
      <c r="AD519" s="2" t="str">
        <f>VLOOKUP($A519,MA_KH!$A:$Q,MA_KH!O$1,0)</f>
        <v>MEGA</v>
      </c>
      <c r="AE519" s="2" t="str">
        <f>VLOOKUP($A519,MA_KH!$A:$Q,MA_KH!P$1,0)</f>
        <v>CÔNG TY TNHH MM MEGA MARKET (VIỆT NAM)</v>
      </c>
      <c r="AG519" s="2" t="str">
        <f>(Table1[[#This Row],[Số hóa đơn]])&amp;IF(OR(Table1[[#This Row],[Phân loại]]="Hàng trả",Table1[[#This Row],[Phân loại]]="Giảm công nợ"),-Table1[[#This Row],[Tổng giá trị]],Table1[[#This Row],[Tổng giá trị]])</f>
        <v>000131645122710</v>
      </c>
      <c r="AH519" s="6" t="e">
        <f>_xlfn.XLOOKUP(Table1[[#This Row],[Column1]],'Chi tiết tt Mega gửi'!P:P,'Chi tiết tt Mega gửi'!N:N)</f>
        <v>#N/A</v>
      </c>
    </row>
    <row r="520" spans="1:34" ht="25.5" customHeight="1" x14ac:dyDescent="0.2">
      <c r="A520" s="54" t="s">
        <v>16299</v>
      </c>
      <c r="B520" s="54" t="s">
        <v>190</v>
      </c>
      <c r="C520" s="55">
        <v>46066</v>
      </c>
      <c r="D520" s="54" t="s">
        <v>17412</v>
      </c>
      <c r="E520" s="55">
        <v>46077</v>
      </c>
      <c r="F520" s="54" t="s">
        <v>19244</v>
      </c>
      <c r="G520" s="54" t="s">
        <v>17413</v>
      </c>
      <c r="H520" s="56">
        <v>27470490</v>
      </c>
      <c r="I520" s="63">
        <v>0</v>
      </c>
      <c r="J520" s="56">
        <v>2197639</v>
      </c>
      <c r="K520" s="65">
        <v>29668129</v>
      </c>
      <c r="L520" s="64" t="s">
        <v>17236</v>
      </c>
      <c r="M520" s="6">
        <v>46105</v>
      </c>
      <c r="O520" s="32">
        <f>IF(Table1[[#This Row],[Phân loại]]="Tồn đầu kỳ",Table1[[#This Row],[Tổng giá trị]],0)</f>
        <v>0</v>
      </c>
      <c r="P520" s="7">
        <f>IF(Table1[[#This Row],[Số còn phải thu ĐK]]&lt;&gt;0,0,IF(Table1[[#This Row],[Phân loại]]="Bán hàng",Table1[[#This Row],[Tổng giá trị]],-Table1[[#This Row],[Tổng giá trị]]))</f>
        <v>29668129</v>
      </c>
      <c r="Q520" s="32">
        <f t="shared" si="40"/>
        <v>29668129</v>
      </c>
      <c r="R520" s="7">
        <f>Table1[[#This Row],[Số còn phải thu ĐK]]+Table1[[#This Row],[Giá Trị HD sau CK]]-Table1[[#This Row],[Số tiền đã thu]]</f>
        <v>0</v>
      </c>
      <c r="S520" s="6">
        <f>IF(Table1[[#This Row],[Ngày hóa đơn]]&lt;&gt;"",Table1[[#This Row],[Ngày hóa đơn]],IF(Table1[[#This Row],[Ngày hạch toán]]&lt;&gt;"",Table1[[#This Row],[Ngày hạch toán]],""))</f>
        <v>46077</v>
      </c>
      <c r="T520" s="7"/>
      <c r="U520" s="6">
        <f>IF(Table1[[#This Row],[Ngày tính CN]]="","",S520+T520)</f>
        <v>46077</v>
      </c>
      <c r="V520" s="32">
        <f ca="1">IF(Table1[[#This Row],[Hạn thanh toán]]="","",IF((U520-NOW())&lt;0,0,(U520-NOW())))</f>
        <v>0</v>
      </c>
      <c r="W520" s="32"/>
      <c r="X520" s="32" t="str">
        <f t="shared" ca="1" si="41"/>
        <v/>
      </c>
      <c r="Y520" s="2" t="str">
        <f t="shared" si="42"/>
        <v>Đã thanh toán</v>
      </c>
      <c r="Z520" s="42">
        <f t="shared" si="43"/>
        <v>46077</v>
      </c>
      <c r="AA520" s="42">
        <f t="shared" si="44"/>
        <v>46105</v>
      </c>
      <c r="AD520" s="2" t="str">
        <f>VLOOKUP($A520,MA_KH!$A:$Q,MA_KH!O$1,0)</f>
        <v>MEGA</v>
      </c>
      <c r="AE520" s="2" t="str">
        <f>VLOOKUP($A520,MA_KH!$A:$Q,MA_KH!P$1,0)</f>
        <v>CÔNG TY TNHH MM MEGA MARKET (VIỆT NAM)</v>
      </c>
      <c r="AG520" s="2" t="str">
        <f>(Table1[[#This Row],[Số hóa đơn]])&amp;IF(OR(Table1[[#This Row],[Phân loại]]="Hàng trả",Table1[[#This Row],[Phân loại]]="Giảm công nợ"),-Table1[[#This Row],[Tổng giá trị]],Table1[[#This Row],[Tổng giá trị]])</f>
        <v>0001316729668129</v>
      </c>
      <c r="AH520" s="6" t="e">
        <f>_xlfn.XLOOKUP(Table1[[#This Row],[Column1]],'Chi tiết tt Mega gửi'!P:P,'Chi tiết tt Mega gửi'!N:N)</f>
        <v>#N/A</v>
      </c>
    </row>
    <row r="521" spans="1:34" ht="25.5" customHeight="1" x14ac:dyDescent="0.2">
      <c r="A521" s="54" t="s">
        <v>16299</v>
      </c>
      <c r="B521" s="54" t="s">
        <v>190</v>
      </c>
      <c r="C521" s="55">
        <v>46066</v>
      </c>
      <c r="D521" s="54" t="s">
        <v>17414</v>
      </c>
      <c r="E521" s="55">
        <v>46077</v>
      </c>
      <c r="F521" s="54" t="s">
        <v>19245</v>
      </c>
      <c r="G521" s="54" t="s">
        <v>17415</v>
      </c>
      <c r="H521" s="56">
        <v>26432357</v>
      </c>
      <c r="I521" s="63">
        <v>0</v>
      </c>
      <c r="J521" s="56">
        <v>2114589</v>
      </c>
      <c r="K521" s="65">
        <v>28546946</v>
      </c>
      <c r="L521" s="64" t="s">
        <v>17236</v>
      </c>
      <c r="M521" s="6">
        <v>46105</v>
      </c>
      <c r="O521" s="32">
        <f>IF(Table1[[#This Row],[Phân loại]]="Tồn đầu kỳ",Table1[[#This Row],[Tổng giá trị]],0)</f>
        <v>0</v>
      </c>
      <c r="P521" s="7">
        <f>IF(Table1[[#This Row],[Số còn phải thu ĐK]]&lt;&gt;0,0,IF(Table1[[#This Row],[Phân loại]]="Bán hàng",Table1[[#This Row],[Tổng giá trị]],-Table1[[#This Row],[Tổng giá trị]]))</f>
        <v>28546946</v>
      </c>
      <c r="Q521" s="32">
        <f t="shared" si="40"/>
        <v>28546946</v>
      </c>
      <c r="R521" s="7">
        <f>Table1[[#This Row],[Số còn phải thu ĐK]]+Table1[[#This Row],[Giá Trị HD sau CK]]-Table1[[#This Row],[Số tiền đã thu]]</f>
        <v>0</v>
      </c>
      <c r="S521" s="6">
        <f>IF(Table1[[#This Row],[Ngày hóa đơn]]&lt;&gt;"",Table1[[#This Row],[Ngày hóa đơn]],IF(Table1[[#This Row],[Ngày hạch toán]]&lt;&gt;"",Table1[[#This Row],[Ngày hạch toán]],""))</f>
        <v>46077</v>
      </c>
      <c r="T521" s="7"/>
      <c r="U521" s="6">
        <f>IF(Table1[[#This Row],[Ngày tính CN]]="","",S521+T521)</f>
        <v>46077</v>
      </c>
      <c r="V521" s="32">
        <f ca="1">IF(Table1[[#This Row],[Hạn thanh toán]]="","",IF((U521-NOW())&lt;0,0,(U521-NOW())))</f>
        <v>0</v>
      </c>
      <c r="W521" s="32"/>
      <c r="X521" s="32" t="str">
        <f t="shared" ca="1" si="41"/>
        <v/>
      </c>
      <c r="Y521" s="2" t="str">
        <f t="shared" si="42"/>
        <v>Đã thanh toán</v>
      </c>
      <c r="Z521" s="42">
        <f t="shared" si="43"/>
        <v>46077</v>
      </c>
      <c r="AA521" s="42">
        <f t="shared" si="44"/>
        <v>46105</v>
      </c>
      <c r="AD521" s="2" t="str">
        <f>VLOOKUP($A521,MA_KH!$A:$Q,MA_KH!O$1,0)</f>
        <v>MEGA</v>
      </c>
      <c r="AE521" s="2" t="str">
        <f>VLOOKUP($A521,MA_KH!$A:$Q,MA_KH!P$1,0)</f>
        <v>CÔNG TY TNHH MM MEGA MARKET (VIỆT NAM)</v>
      </c>
      <c r="AG521" s="2" t="str">
        <f>(Table1[[#This Row],[Số hóa đơn]])&amp;IF(OR(Table1[[#This Row],[Phân loại]]="Hàng trả",Table1[[#This Row],[Phân loại]]="Giảm công nợ"),-Table1[[#This Row],[Tổng giá trị]],Table1[[#This Row],[Tổng giá trị]])</f>
        <v>0001316828546946</v>
      </c>
      <c r="AH521" s="6" t="e">
        <f>_xlfn.XLOOKUP(Table1[[#This Row],[Column1]],'Chi tiết tt Mega gửi'!P:P,'Chi tiết tt Mega gửi'!N:N)</f>
        <v>#N/A</v>
      </c>
    </row>
    <row r="522" spans="1:34" ht="25.5" customHeight="1" x14ac:dyDescent="0.2">
      <c r="A522" s="54" t="s">
        <v>16290</v>
      </c>
      <c r="B522" s="54" t="s">
        <v>192</v>
      </c>
      <c r="C522" s="55">
        <v>46066</v>
      </c>
      <c r="D522" s="54" t="s">
        <v>17416</v>
      </c>
      <c r="E522" s="55">
        <v>46066</v>
      </c>
      <c r="F522" s="54" t="s">
        <v>19246</v>
      </c>
      <c r="G522" s="54" t="s">
        <v>17172</v>
      </c>
      <c r="H522" s="56">
        <v>837655</v>
      </c>
      <c r="I522" s="63">
        <v>0</v>
      </c>
      <c r="J522" s="56">
        <v>67012</v>
      </c>
      <c r="K522" s="65">
        <v>904667</v>
      </c>
      <c r="L522" s="64" t="s">
        <v>17238</v>
      </c>
      <c r="M522" s="6">
        <v>46077</v>
      </c>
      <c r="O522" s="32">
        <f>IF(Table1[[#This Row],[Phân loại]]="Tồn đầu kỳ",Table1[[#This Row],[Tổng giá trị]],0)</f>
        <v>0</v>
      </c>
      <c r="P522" s="7">
        <f>IF(Table1[[#This Row],[Số còn phải thu ĐK]]&lt;&gt;0,0,IF(Table1[[#This Row],[Phân loại]]="Bán hàng",Table1[[#This Row],[Tổng giá trị]],-Table1[[#This Row],[Tổng giá trị]]))</f>
        <v>-904667</v>
      </c>
      <c r="Q522" s="32">
        <f t="shared" si="40"/>
        <v>-904667</v>
      </c>
      <c r="R522" s="7">
        <f>Table1[[#This Row],[Số còn phải thu ĐK]]+Table1[[#This Row],[Giá Trị HD sau CK]]-Table1[[#This Row],[Số tiền đã thu]]</f>
        <v>0</v>
      </c>
      <c r="S522" s="6">
        <f>IF(Table1[[#This Row],[Ngày hóa đơn]]&lt;&gt;"",Table1[[#This Row],[Ngày hóa đơn]],IF(Table1[[#This Row],[Ngày hạch toán]]&lt;&gt;"",Table1[[#This Row],[Ngày hạch toán]],""))</f>
        <v>46066</v>
      </c>
      <c r="T522" s="7"/>
      <c r="U522" s="6">
        <f>IF(Table1[[#This Row],[Ngày tính CN]]="","",S522+T522)</f>
        <v>46066</v>
      </c>
      <c r="V522" s="32">
        <f ca="1">IF(Table1[[#This Row],[Hạn thanh toán]]="","",IF((U522-NOW())&lt;0,0,(U522-NOW())))</f>
        <v>0</v>
      </c>
      <c r="W522" s="32"/>
      <c r="X522" s="32" t="str">
        <f t="shared" ca="1" si="41"/>
        <v/>
      </c>
      <c r="Y522" s="2" t="str">
        <f t="shared" si="42"/>
        <v>Đã thanh toán</v>
      </c>
      <c r="Z522" s="42">
        <f t="shared" si="43"/>
        <v>46066</v>
      </c>
      <c r="AA522" s="42">
        <f t="shared" si="44"/>
        <v>46077</v>
      </c>
      <c r="AD522" s="2" t="str">
        <f>VLOOKUP($A522,MA_KH!$A:$Q,MA_KH!O$1,0)</f>
        <v>MEGA</v>
      </c>
      <c r="AE522" s="2" t="str">
        <f>VLOOKUP($A522,MA_KH!$A:$Q,MA_KH!P$1,0)</f>
        <v>CÔNG TY TNHH MM MEGA MARKET (VIỆT NAM)</v>
      </c>
      <c r="AG522" s="2" t="str">
        <f>(Table1[[#This Row],[Số hóa đơn]])&amp;IF(OR(Table1[[#This Row],[Phân loại]]="Hàng trả",Table1[[#This Row],[Phân loại]]="Giảm công nợ"),-Table1[[#This Row],[Tổng giá trị]],Table1[[#This Row],[Tổng giá trị]])</f>
        <v>00000042-904667</v>
      </c>
      <c r="AH522" s="6" t="e">
        <f>_xlfn.XLOOKUP(Table1[[#This Row],[Column1]],'Chi tiết tt Mega gửi'!P:P,'Chi tiết tt Mega gửi'!N:N)</f>
        <v>#N/A</v>
      </c>
    </row>
    <row r="523" spans="1:34" ht="25.5" customHeight="1" x14ac:dyDescent="0.2">
      <c r="A523" s="54" t="s">
        <v>16308</v>
      </c>
      <c r="B523" s="54" t="s">
        <v>194</v>
      </c>
      <c r="C523" s="55">
        <v>46066</v>
      </c>
      <c r="D523" s="54" t="s">
        <v>17417</v>
      </c>
      <c r="E523" s="55">
        <v>46066</v>
      </c>
      <c r="F523" s="54" t="s">
        <v>19247</v>
      </c>
      <c r="G523" s="54" t="s">
        <v>16886</v>
      </c>
      <c r="H523" s="56">
        <v>3520000</v>
      </c>
      <c r="I523" s="63">
        <v>0</v>
      </c>
      <c r="J523" s="56">
        <v>281600</v>
      </c>
      <c r="K523" s="65">
        <v>3801600</v>
      </c>
      <c r="L523" s="64" t="s">
        <v>17238</v>
      </c>
      <c r="M523" s="6">
        <v>46077</v>
      </c>
      <c r="O523" s="32">
        <f>IF(Table1[[#This Row],[Phân loại]]="Tồn đầu kỳ",Table1[[#This Row],[Tổng giá trị]],0)</f>
        <v>0</v>
      </c>
      <c r="P523" s="7">
        <f>IF(Table1[[#This Row],[Số còn phải thu ĐK]]&lt;&gt;0,0,IF(Table1[[#This Row],[Phân loại]]="Bán hàng",Table1[[#This Row],[Tổng giá trị]],-Table1[[#This Row],[Tổng giá trị]]))</f>
        <v>-3801600</v>
      </c>
      <c r="Q523" s="32">
        <f t="shared" si="40"/>
        <v>-3801600</v>
      </c>
      <c r="R523" s="7">
        <f>Table1[[#This Row],[Số còn phải thu ĐK]]+Table1[[#This Row],[Giá Trị HD sau CK]]-Table1[[#This Row],[Số tiền đã thu]]</f>
        <v>0</v>
      </c>
      <c r="S523" s="6">
        <f>IF(Table1[[#This Row],[Ngày hóa đơn]]&lt;&gt;"",Table1[[#This Row],[Ngày hóa đơn]],IF(Table1[[#This Row],[Ngày hạch toán]]&lt;&gt;"",Table1[[#This Row],[Ngày hạch toán]],""))</f>
        <v>46066</v>
      </c>
      <c r="T523" s="7"/>
      <c r="U523" s="6">
        <f>IF(Table1[[#This Row],[Ngày tính CN]]="","",S523+T523)</f>
        <v>46066</v>
      </c>
      <c r="V523" s="32">
        <f ca="1">IF(Table1[[#This Row],[Hạn thanh toán]]="","",IF((U523-NOW())&lt;0,0,(U523-NOW())))</f>
        <v>0</v>
      </c>
      <c r="W523" s="32"/>
      <c r="X523" s="32" t="str">
        <f t="shared" ca="1" si="41"/>
        <v/>
      </c>
      <c r="Y523" s="2" t="str">
        <f t="shared" si="42"/>
        <v>Đã thanh toán</v>
      </c>
      <c r="Z523" s="42">
        <f t="shared" si="43"/>
        <v>46066</v>
      </c>
      <c r="AA523" s="42">
        <f t="shared" si="44"/>
        <v>46077</v>
      </c>
      <c r="AD523" s="2" t="str">
        <f>VLOOKUP($A523,MA_KH!$A:$Q,MA_KH!O$1,0)</f>
        <v>MEGA</v>
      </c>
      <c r="AE523" s="2" t="str">
        <f>VLOOKUP($A523,MA_KH!$A:$Q,MA_KH!P$1,0)</f>
        <v>CÔNG TY TNHH MM MEGA MARKET (VIỆT NAM)</v>
      </c>
      <c r="AG523" s="2" t="str">
        <f>(Table1[[#This Row],[Số hóa đơn]])&amp;IF(OR(Table1[[#This Row],[Phân loại]]="Hàng trả",Table1[[#This Row],[Phân loại]]="Giảm công nợ"),-Table1[[#This Row],[Tổng giá trị]],Table1[[#This Row],[Tổng giá trị]])</f>
        <v>00000032-3801600</v>
      </c>
      <c r="AH523" s="6" t="e">
        <f>_xlfn.XLOOKUP(Table1[[#This Row],[Column1]],'Chi tiết tt Mega gửi'!P:P,'Chi tiết tt Mega gửi'!N:N)</f>
        <v>#N/A</v>
      </c>
    </row>
    <row r="524" spans="1:34" ht="25.5" customHeight="1" x14ac:dyDescent="0.2">
      <c r="A524" s="54" t="s">
        <v>16291</v>
      </c>
      <c r="B524" s="54" t="s">
        <v>200</v>
      </c>
      <c r="C524" s="55">
        <v>46066</v>
      </c>
      <c r="D524" s="54" t="s">
        <v>17418</v>
      </c>
      <c r="E524" s="55">
        <v>46066</v>
      </c>
      <c r="F524" s="54" t="s">
        <v>19248</v>
      </c>
      <c r="G524" s="54" t="s">
        <v>17345</v>
      </c>
      <c r="H524" s="56">
        <v>9172576</v>
      </c>
      <c r="I524" s="63">
        <v>0</v>
      </c>
      <c r="J524" s="56">
        <v>733806</v>
      </c>
      <c r="K524" s="65">
        <v>9906382</v>
      </c>
      <c r="L524" s="64" t="s">
        <v>17238</v>
      </c>
      <c r="M524" s="6">
        <v>46077</v>
      </c>
      <c r="O524" s="32">
        <f>IF(Table1[[#This Row],[Phân loại]]="Tồn đầu kỳ",Table1[[#This Row],[Tổng giá trị]],0)</f>
        <v>0</v>
      </c>
      <c r="P524" s="7">
        <f>IF(Table1[[#This Row],[Số còn phải thu ĐK]]&lt;&gt;0,0,IF(Table1[[#This Row],[Phân loại]]="Bán hàng",Table1[[#This Row],[Tổng giá trị]],-Table1[[#This Row],[Tổng giá trị]]))</f>
        <v>-9906382</v>
      </c>
      <c r="Q524" s="32">
        <f t="shared" si="40"/>
        <v>-9906382</v>
      </c>
      <c r="R524" s="7">
        <f>Table1[[#This Row],[Số còn phải thu ĐK]]+Table1[[#This Row],[Giá Trị HD sau CK]]-Table1[[#This Row],[Số tiền đã thu]]</f>
        <v>0</v>
      </c>
      <c r="S524" s="6">
        <f>IF(Table1[[#This Row],[Ngày hóa đơn]]&lt;&gt;"",Table1[[#This Row],[Ngày hóa đơn]],IF(Table1[[#This Row],[Ngày hạch toán]]&lt;&gt;"",Table1[[#This Row],[Ngày hạch toán]],""))</f>
        <v>46066</v>
      </c>
      <c r="T524" s="7"/>
      <c r="U524" s="6">
        <f>IF(Table1[[#This Row],[Ngày tính CN]]="","",S524+T524)</f>
        <v>46066</v>
      </c>
      <c r="V524" s="32">
        <f ca="1">IF(Table1[[#This Row],[Hạn thanh toán]]="","",IF((U524-NOW())&lt;0,0,(U524-NOW())))</f>
        <v>0</v>
      </c>
      <c r="W524" s="32"/>
      <c r="X524" s="32" t="str">
        <f t="shared" ca="1" si="41"/>
        <v/>
      </c>
      <c r="Y524" s="2" t="str">
        <f t="shared" si="42"/>
        <v>Đã thanh toán</v>
      </c>
      <c r="Z524" s="42">
        <f t="shared" si="43"/>
        <v>46066</v>
      </c>
      <c r="AA524" s="42">
        <f t="shared" si="44"/>
        <v>46077</v>
      </c>
      <c r="AD524" s="2" t="str">
        <f>VLOOKUP($A524,MA_KH!$A:$Q,MA_KH!O$1,0)</f>
        <v>MEGA</v>
      </c>
      <c r="AE524" s="2" t="str">
        <f>VLOOKUP($A524,MA_KH!$A:$Q,MA_KH!P$1,0)</f>
        <v>CÔNG TY TNHH MM MEGA MARKET (VIỆT NAM)</v>
      </c>
      <c r="AG524" s="2" t="str">
        <f>(Table1[[#This Row],[Số hóa đơn]])&amp;IF(OR(Table1[[#This Row],[Phân loại]]="Hàng trả",Table1[[#This Row],[Phân loại]]="Giảm công nợ"),-Table1[[#This Row],[Tổng giá trị]],Table1[[#This Row],[Tổng giá trị]])</f>
        <v>00000349-9906382</v>
      </c>
      <c r="AH524" s="6" t="e">
        <f>_xlfn.XLOOKUP(Table1[[#This Row],[Column1]],'Chi tiết tt Mega gửi'!P:P,'Chi tiết tt Mega gửi'!N:N)</f>
        <v>#N/A</v>
      </c>
    </row>
    <row r="525" spans="1:34" ht="25.5" customHeight="1" x14ac:dyDescent="0.2">
      <c r="A525" s="54" t="s">
        <v>16299</v>
      </c>
      <c r="B525" s="54" t="s">
        <v>190</v>
      </c>
      <c r="C525" s="55">
        <v>46067</v>
      </c>
      <c r="D525" s="54" t="s">
        <v>17419</v>
      </c>
      <c r="E525" s="55">
        <v>46080</v>
      </c>
      <c r="F525" s="54" t="s">
        <v>19249</v>
      </c>
      <c r="G525" s="54" t="s">
        <v>17420</v>
      </c>
      <c r="H525" s="56">
        <v>4743250</v>
      </c>
      <c r="I525" s="63">
        <v>0</v>
      </c>
      <c r="J525" s="56">
        <v>379460</v>
      </c>
      <c r="K525" s="65">
        <v>5122710</v>
      </c>
      <c r="L525" s="64" t="s">
        <v>17236</v>
      </c>
      <c r="M525" s="6">
        <v>46105</v>
      </c>
      <c r="O525" s="32">
        <f>IF(Table1[[#This Row],[Phân loại]]="Tồn đầu kỳ",Table1[[#This Row],[Tổng giá trị]],0)</f>
        <v>0</v>
      </c>
      <c r="P525" s="7">
        <f>IF(Table1[[#This Row],[Số còn phải thu ĐK]]&lt;&gt;0,0,IF(Table1[[#This Row],[Phân loại]]="Bán hàng",Table1[[#This Row],[Tổng giá trị]],-Table1[[#This Row],[Tổng giá trị]]))</f>
        <v>5122710</v>
      </c>
      <c r="Q525" s="32">
        <f t="shared" si="40"/>
        <v>5122710</v>
      </c>
      <c r="R525" s="7">
        <f>Table1[[#This Row],[Số còn phải thu ĐK]]+Table1[[#This Row],[Giá Trị HD sau CK]]-Table1[[#This Row],[Số tiền đã thu]]</f>
        <v>0</v>
      </c>
      <c r="S525" s="6">
        <f>IF(Table1[[#This Row],[Ngày hóa đơn]]&lt;&gt;"",Table1[[#This Row],[Ngày hóa đơn]],IF(Table1[[#This Row],[Ngày hạch toán]]&lt;&gt;"",Table1[[#This Row],[Ngày hạch toán]],""))</f>
        <v>46080</v>
      </c>
      <c r="T525" s="7"/>
      <c r="U525" s="6">
        <f>IF(Table1[[#This Row],[Ngày tính CN]]="","",S525+T525)</f>
        <v>46080</v>
      </c>
      <c r="V525" s="32">
        <f ca="1">IF(Table1[[#This Row],[Hạn thanh toán]]="","",IF((U525-NOW())&lt;0,0,(U525-NOW())))</f>
        <v>0</v>
      </c>
      <c r="W525" s="32"/>
      <c r="X525" s="32" t="str">
        <f t="shared" ca="1" si="41"/>
        <v/>
      </c>
      <c r="Y525" s="2" t="str">
        <f t="shared" si="42"/>
        <v>Đã thanh toán</v>
      </c>
      <c r="Z525" s="42">
        <f t="shared" si="43"/>
        <v>46080</v>
      </c>
      <c r="AA525" s="42">
        <f t="shared" si="44"/>
        <v>46105</v>
      </c>
      <c r="AD525" s="2" t="str">
        <f>VLOOKUP($A525,MA_KH!$A:$Q,MA_KH!O$1,0)</f>
        <v>MEGA</v>
      </c>
      <c r="AE525" s="2" t="str">
        <f>VLOOKUP($A525,MA_KH!$A:$Q,MA_KH!P$1,0)</f>
        <v>CÔNG TY TNHH MM MEGA MARKET (VIỆT NAM)</v>
      </c>
      <c r="AG525" s="2" t="str">
        <f>(Table1[[#This Row],[Số hóa đơn]])&amp;IF(OR(Table1[[#This Row],[Phân loại]]="Hàng trả",Table1[[#This Row],[Phân loại]]="Giảm công nợ"),-Table1[[#This Row],[Tổng giá trị]],Table1[[#This Row],[Tổng giá trị]])</f>
        <v>000140395122710</v>
      </c>
      <c r="AH525" s="6" t="e">
        <f>_xlfn.XLOOKUP(Table1[[#This Row],[Column1]],'Chi tiết tt Mega gửi'!P:P,'Chi tiết tt Mega gửi'!N:N)</f>
        <v>#N/A</v>
      </c>
    </row>
    <row r="526" spans="1:34" ht="25.5" customHeight="1" x14ac:dyDescent="0.2">
      <c r="A526" s="54" t="s">
        <v>16299</v>
      </c>
      <c r="B526" s="54" t="s">
        <v>190</v>
      </c>
      <c r="C526" s="55">
        <v>46067</v>
      </c>
      <c r="D526" s="54" t="s">
        <v>17421</v>
      </c>
      <c r="E526" s="55">
        <v>46081</v>
      </c>
      <c r="F526" s="54" t="s">
        <v>19250</v>
      </c>
      <c r="G526" s="54" t="s">
        <v>17422</v>
      </c>
      <c r="H526" s="56">
        <v>3794600</v>
      </c>
      <c r="I526" s="63">
        <v>0</v>
      </c>
      <c r="J526" s="56">
        <v>303568</v>
      </c>
      <c r="K526" s="65">
        <v>4098168</v>
      </c>
      <c r="L526" s="64" t="s">
        <v>17236</v>
      </c>
      <c r="M526" s="6">
        <v>46105</v>
      </c>
      <c r="O526" s="32">
        <f>IF(Table1[[#This Row],[Phân loại]]="Tồn đầu kỳ",Table1[[#This Row],[Tổng giá trị]],0)</f>
        <v>0</v>
      </c>
      <c r="P526" s="7">
        <f>IF(Table1[[#This Row],[Số còn phải thu ĐK]]&lt;&gt;0,0,IF(Table1[[#This Row],[Phân loại]]="Bán hàng",Table1[[#This Row],[Tổng giá trị]],-Table1[[#This Row],[Tổng giá trị]]))</f>
        <v>4098168</v>
      </c>
      <c r="Q526" s="32">
        <f t="shared" si="40"/>
        <v>4098168</v>
      </c>
      <c r="R526" s="7">
        <f>Table1[[#This Row],[Số còn phải thu ĐK]]+Table1[[#This Row],[Giá Trị HD sau CK]]-Table1[[#This Row],[Số tiền đã thu]]</f>
        <v>0</v>
      </c>
      <c r="S526" s="6">
        <f>IF(Table1[[#This Row],[Ngày hóa đơn]]&lt;&gt;"",Table1[[#This Row],[Ngày hóa đơn]],IF(Table1[[#This Row],[Ngày hạch toán]]&lt;&gt;"",Table1[[#This Row],[Ngày hạch toán]],""))</f>
        <v>46081</v>
      </c>
      <c r="T526" s="7"/>
      <c r="U526" s="6">
        <f>IF(Table1[[#This Row],[Ngày tính CN]]="","",S526+T526)</f>
        <v>46081</v>
      </c>
      <c r="V526" s="32">
        <f ca="1">IF(Table1[[#This Row],[Hạn thanh toán]]="","",IF((U526-NOW())&lt;0,0,(U526-NOW())))</f>
        <v>0</v>
      </c>
      <c r="W526" s="32"/>
      <c r="X526" s="32" t="str">
        <f t="shared" ca="1" si="41"/>
        <v/>
      </c>
      <c r="Y526" s="2" t="str">
        <f t="shared" si="42"/>
        <v>Đã thanh toán</v>
      </c>
      <c r="Z526" s="42">
        <f t="shared" si="43"/>
        <v>46081</v>
      </c>
      <c r="AA526" s="42">
        <f t="shared" si="44"/>
        <v>46105</v>
      </c>
      <c r="AD526" s="2" t="str">
        <f>VLOOKUP($A526,MA_KH!$A:$Q,MA_KH!O$1,0)</f>
        <v>MEGA</v>
      </c>
      <c r="AE526" s="2" t="str">
        <f>VLOOKUP($A526,MA_KH!$A:$Q,MA_KH!P$1,0)</f>
        <v>CÔNG TY TNHH MM MEGA MARKET (VIỆT NAM)</v>
      </c>
      <c r="AG526" s="2" t="str">
        <f>(Table1[[#This Row],[Số hóa đơn]])&amp;IF(OR(Table1[[#This Row],[Phân loại]]="Hàng trả",Table1[[#This Row],[Phân loại]]="Giảm công nợ"),-Table1[[#This Row],[Tổng giá trị]],Table1[[#This Row],[Tổng giá trị]])</f>
        <v>000145684098168</v>
      </c>
      <c r="AH526" s="6" t="e">
        <f>_xlfn.XLOOKUP(Table1[[#This Row],[Column1]],'Chi tiết tt Mega gửi'!P:P,'Chi tiết tt Mega gửi'!N:N)</f>
        <v>#N/A</v>
      </c>
    </row>
    <row r="527" spans="1:34" ht="25.5" customHeight="1" x14ac:dyDescent="0.2">
      <c r="A527" s="54" t="s">
        <v>16291</v>
      </c>
      <c r="B527" s="54" t="s">
        <v>200</v>
      </c>
      <c r="C527" s="55">
        <v>46079</v>
      </c>
      <c r="D527" s="54" t="s">
        <v>17423</v>
      </c>
      <c r="E527" s="55">
        <v>46081</v>
      </c>
      <c r="F527" s="54" t="s">
        <v>19251</v>
      </c>
      <c r="G527" s="54" t="s">
        <v>17424</v>
      </c>
      <c r="H527" s="56">
        <v>9958490</v>
      </c>
      <c r="I527" s="63">
        <v>0</v>
      </c>
      <c r="J527" s="56">
        <v>796679</v>
      </c>
      <c r="K527" s="65">
        <v>10755169</v>
      </c>
      <c r="L527" s="64" t="s">
        <v>17236</v>
      </c>
      <c r="M527" s="6">
        <v>46122</v>
      </c>
      <c r="O527" s="32">
        <f>IF(Table1[[#This Row],[Phân loại]]="Tồn đầu kỳ",Table1[[#This Row],[Tổng giá trị]],0)</f>
        <v>0</v>
      </c>
      <c r="P527" s="7">
        <f>IF(Table1[[#This Row],[Số còn phải thu ĐK]]&lt;&gt;0,0,IF(Table1[[#This Row],[Phân loại]]="Bán hàng",Table1[[#This Row],[Tổng giá trị]],-Table1[[#This Row],[Tổng giá trị]]))</f>
        <v>10755169</v>
      </c>
      <c r="Q527" s="32">
        <f t="shared" si="40"/>
        <v>10755169</v>
      </c>
      <c r="R527" s="7">
        <f>Table1[[#This Row],[Số còn phải thu ĐK]]+Table1[[#This Row],[Giá Trị HD sau CK]]-Table1[[#This Row],[Số tiền đã thu]]</f>
        <v>0</v>
      </c>
      <c r="S527" s="6">
        <f>IF(Table1[[#This Row],[Ngày hóa đơn]]&lt;&gt;"",Table1[[#This Row],[Ngày hóa đơn]],IF(Table1[[#This Row],[Ngày hạch toán]]&lt;&gt;"",Table1[[#This Row],[Ngày hạch toán]],""))</f>
        <v>46081</v>
      </c>
      <c r="T527" s="7"/>
      <c r="U527" s="6">
        <f>IF(Table1[[#This Row],[Ngày tính CN]]="","",S527+T527)</f>
        <v>46081</v>
      </c>
      <c r="V527" s="32">
        <f ca="1">IF(Table1[[#This Row],[Hạn thanh toán]]="","",IF((U527-NOW())&lt;0,0,(U527-NOW())))</f>
        <v>0</v>
      </c>
      <c r="W527" s="32"/>
      <c r="X527" s="32" t="str">
        <f t="shared" ca="1" si="41"/>
        <v/>
      </c>
      <c r="Y527" s="2" t="str">
        <f t="shared" si="42"/>
        <v>Đã thanh toán</v>
      </c>
      <c r="Z527" s="42">
        <f t="shared" si="43"/>
        <v>46081</v>
      </c>
      <c r="AA527" s="42">
        <f t="shared" si="44"/>
        <v>46122</v>
      </c>
      <c r="AD527" s="2" t="str">
        <f>VLOOKUP($A527,MA_KH!$A:$Q,MA_KH!O$1,0)</f>
        <v>MEGA</v>
      </c>
      <c r="AE527" s="2" t="str">
        <f>VLOOKUP($A527,MA_KH!$A:$Q,MA_KH!P$1,0)</f>
        <v>CÔNG TY TNHH MM MEGA MARKET (VIỆT NAM)</v>
      </c>
      <c r="AG527" s="2" t="str">
        <f>(Table1[[#This Row],[Số hóa đơn]])&amp;IF(OR(Table1[[#This Row],[Phân loại]]="Hàng trả",Table1[[#This Row],[Phân loại]]="Giảm công nợ"),-Table1[[#This Row],[Tổng giá trị]],Table1[[#This Row],[Tổng giá trị]])</f>
        <v>0001455510755169</v>
      </c>
      <c r="AH527" s="6" t="e">
        <f>_xlfn.XLOOKUP(Table1[[#This Row],[Column1]],'Chi tiết tt Mega gửi'!P:P,'Chi tiết tt Mega gửi'!N:N)</f>
        <v>#N/A</v>
      </c>
    </row>
    <row r="528" spans="1:34" ht="25.5" customHeight="1" x14ac:dyDescent="0.2">
      <c r="A528" s="54" t="s">
        <v>16288</v>
      </c>
      <c r="B528" s="54" t="s">
        <v>294</v>
      </c>
      <c r="C528" s="55">
        <v>46079</v>
      </c>
      <c r="D528" s="54" t="s">
        <v>17425</v>
      </c>
      <c r="E528" s="55">
        <v>46081</v>
      </c>
      <c r="F528" s="54" t="s">
        <v>19252</v>
      </c>
      <c r="G528" s="54" t="s">
        <v>17426</v>
      </c>
      <c r="H528" s="56">
        <v>2381320</v>
      </c>
      <c r="I528" s="63">
        <v>0</v>
      </c>
      <c r="J528" s="56">
        <v>190506</v>
      </c>
      <c r="K528" s="65">
        <v>2571826</v>
      </c>
      <c r="L528" s="64" t="s">
        <v>17236</v>
      </c>
      <c r="M528" s="6">
        <v>46122</v>
      </c>
      <c r="O528" s="32">
        <f>IF(Table1[[#This Row],[Phân loại]]="Tồn đầu kỳ",Table1[[#This Row],[Tổng giá trị]],0)</f>
        <v>0</v>
      </c>
      <c r="P528" s="7">
        <f>IF(Table1[[#This Row],[Số còn phải thu ĐK]]&lt;&gt;0,0,IF(Table1[[#This Row],[Phân loại]]="Bán hàng",Table1[[#This Row],[Tổng giá trị]],-Table1[[#This Row],[Tổng giá trị]]))</f>
        <v>2571826</v>
      </c>
      <c r="Q528" s="32">
        <f t="shared" si="40"/>
        <v>2571826</v>
      </c>
      <c r="R528" s="7">
        <f>Table1[[#This Row],[Số còn phải thu ĐK]]+Table1[[#This Row],[Giá Trị HD sau CK]]-Table1[[#This Row],[Số tiền đã thu]]</f>
        <v>0</v>
      </c>
      <c r="S528" s="6">
        <f>IF(Table1[[#This Row],[Ngày hóa đơn]]&lt;&gt;"",Table1[[#This Row],[Ngày hóa đơn]],IF(Table1[[#This Row],[Ngày hạch toán]]&lt;&gt;"",Table1[[#This Row],[Ngày hạch toán]],""))</f>
        <v>46081</v>
      </c>
      <c r="T528" s="7"/>
      <c r="U528" s="6">
        <f>IF(Table1[[#This Row],[Ngày tính CN]]="","",S528+T528)</f>
        <v>46081</v>
      </c>
      <c r="V528" s="32">
        <f ca="1">IF(Table1[[#This Row],[Hạn thanh toán]]="","",IF((U528-NOW())&lt;0,0,(U528-NOW())))</f>
        <v>0</v>
      </c>
      <c r="W528" s="32"/>
      <c r="X528" s="32" t="str">
        <f t="shared" ca="1" si="41"/>
        <v/>
      </c>
      <c r="Y528" s="2" t="str">
        <f t="shared" si="42"/>
        <v>Đã thanh toán</v>
      </c>
      <c r="Z528" s="42">
        <f t="shared" si="43"/>
        <v>46081</v>
      </c>
      <c r="AA528" s="42">
        <f t="shared" si="44"/>
        <v>46122</v>
      </c>
      <c r="AD528" s="2" t="str">
        <f>VLOOKUP($A528,MA_KH!$A:$Q,MA_KH!O$1,0)</f>
        <v>MEGA</v>
      </c>
      <c r="AE528" s="2" t="str">
        <f>VLOOKUP($A528,MA_KH!$A:$Q,MA_KH!P$1,0)</f>
        <v>CÔNG TY TNHH MM MEGA MARKET (VIỆT NAM)</v>
      </c>
      <c r="AG528" s="2" t="str">
        <f>(Table1[[#This Row],[Số hóa đơn]])&amp;IF(OR(Table1[[#This Row],[Phân loại]]="Hàng trả",Table1[[#This Row],[Phân loại]]="Giảm công nợ"),-Table1[[#This Row],[Tổng giá trị]],Table1[[#This Row],[Tổng giá trị]])</f>
        <v>000145562571826</v>
      </c>
      <c r="AH528" s="6" t="e">
        <f>_xlfn.XLOOKUP(Table1[[#This Row],[Column1]],'Chi tiết tt Mega gửi'!P:P,'Chi tiết tt Mega gửi'!N:N)</f>
        <v>#N/A</v>
      </c>
    </row>
    <row r="529" spans="1:34" ht="25.5" customHeight="1" x14ac:dyDescent="0.2">
      <c r="A529" s="54" t="s">
        <v>16290</v>
      </c>
      <c r="B529" s="54" t="s">
        <v>192</v>
      </c>
      <c r="C529" s="55">
        <v>46079</v>
      </c>
      <c r="D529" s="54" t="s">
        <v>17427</v>
      </c>
      <c r="E529" s="55">
        <v>46081</v>
      </c>
      <c r="F529" s="54" t="s">
        <v>19253</v>
      </c>
      <c r="G529" s="54" t="s">
        <v>17428</v>
      </c>
      <c r="H529" s="56">
        <v>5994040</v>
      </c>
      <c r="I529" s="63">
        <v>0</v>
      </c>
      <c r="J529" s="56">
        <v>479523</v>
      </c>
      <c r="K529" s="65">
        <v>6473563</v>
      </c>
      <c r="L529" s="64" t="s">
        <v>17236</v>
      </c>
      <c r="M529" s="6">
        <v>46122</v>
      </c>
      <c r="O529" s="32">
        <f>IF(Table1[[#This Row],[Phân loại]]="Tồn đầu kỳ",Table1[[#This Row],[Tổng giá trị]],0)</f>
        <v>0</v>
      </c>
      <c r="P529" s="7">
        <f>IF(Table1[[#This Row],[Số còn phải thu ĐK]]&lt;&gt;0,0,IF(Table1[[#This Row],[Phân loại]]="Bán hàng",Table1[[#This Row],[Tổng giá trị]],-Table1[[#This Row],[Tổng giá trị]]))</f>
        <v>6473563</v>
      </c>
      <c r="Q529" s="32">
        <f t="shared" si="40"/>
        <v>6473563</v>
      </c>
      <c r="R529" s="7">
        <f>Table1[[#This Row],[Số còn phải thu ĐK]]+Table1[[#This Row],[Giá Trị HD sau CK]]-Table1[[#This Row],[Số tiền đã thu]]</f>
        <v>0</v>
      </c>
      <c r="S529" s="6">
        <f>IF(Table1[[#This Row],[Ngày hóa đơn]]&lt;&gt;"",Table1[[#This Row],[Ngày hóa đơn]],IF(Table1[[#This Row],[Ngày hạch toán]]&lt;&gt;"",Table1[[#This Row],[Ngày hạch toán]],""))</f>
        <v>46081</v>
      </c>
      <c r="T529" s="7"/>
      <c r="U529" s="6">
        <f>IF(Table1[[#This Row],[Ngày tính CN]]="","",S529+T529)</f>
        <v>46081</v>
      </c>
      <c r="V529" s="32">
        <f ca="1">IF(Table1[[#This Row],[Hạn thanh toán]]="","",IF((U529-NOW())&lt;0,0,(U529-NOW())))</f>
        <v>0</v>
      </c>
      <c r="W529" s="32"/>
      <c r="X529" s="32" t="str">
        <f t="shared" ca="1" si="41"/>
        <v/>
      </c>
      <c r="Y529" s="2" t="str">
        <f t="shared" si="42"/>
        <v>Đã thanh toán</v>
      </c>
      <c r="Z529" s="42">
        <f t="shared" si="43"/>
        <v>46081</v>
      </c>
      <c r="AA529" s="42">
        <f t="shared" si="44"/>
        <v>46122</v>
      </c>
      <c r="AD529" s="2" t="str">
        <f>VLOOKUP($A529,MA_KH!$A:$Q,MA_KH!O$1,0)</f>
        <v>MEGA</v>
      </c>
      <c r="AE529" s="2" t="str">
        <f>VLOOKUP($A529,MA_KH!$A:$Q,MA_KH!P$1,0)</f>
        <v>CÔNG TY TNHH MM MEGA MARKET (VIỆT NAM)</v>
      </c>
      <c r="AG529" s="2" t="str">
        <f>(Table1[[#This Row],[Số hóa đơn]])&amp;IF(OR(Table1[[#This Row],[Phân loại]]="Hàng trả",Table1[[#This Row],[Phân loại]]="Giảm công nợ"),-Table1[[#This Row],[Tổng giá trị]],Table1[[#This Row],[Tổng giá trị]])</f>
        <v>000145576473563</v>
      </c>
      <c r="AH529" s="6" t="e">
        <f>_xlfn.XLOOKUP(Table1[[#This Row],[Column1]],'Chi tiết tt Mega gửi'!P:P,'Chi tiết tt Mega gửi'!N:N)</f>
        <v>#N/A</v>
      </c>
    </row>
    <row r="530" spans="1:34" ht="25.5" customHeight="1" x14ac:dyDescent="0.2">
      <c r="A530" s="54" t="s">
        <v>16308</v>
      </c>
      <c r="B530" s="54" t="s">
        <v>194</v>
      </c>
      <c r="C530" s="55">
        <v>46079</v>
      </c>
      <c r="D530" s="54" t="s">
        <v>17429</v>
      </c>
      <c r="E530" s="55">
        <v>46081</v>
      </c>
      <c r="F530" s="54" t="s">
        <v>19254</v>
      </c>
      <c r="G530" s="54" t="s">
        <v>17430</v>
      </c>
      <c r="H530" s="56">
        <v>12056255</v>
      </c>
      <c r="I530" s="63">
        <v>0</v>
      </c>
      <c r="J530" s="56">
        <v>964500</v>
      </c>
      <c r="K530" s="65">
        <v>13020755</v>
      </c>
      <c r="L530" s="64" t="s">
        <v>17236</v>
      </c>
      <c r="M530" s="6">
        <v>46122</v>
      </c>
      <c r="O530" s="32">
        <f>IF(Table1[[#This Row],[Phân loại]]="Tồn đầu kỳ",Table1[[#This Row],[Tổng giá trị]],0)</f>
        <v>0</v>
      </c>
      <c r="P530" s="7">
        <f>IF(Table1[[#This Row],[Số còn phải thu ĐK]]&lt;&gt;0,0,IF(Table1[[#This Row],[Phân loại]]="Bán hàng",Table1[[#This Row],[Tổng giá trị]],-Table1[[#This Row],[Tổng giá trị]]))</f>
        <v>13020755</v>
      </c>
      <c r="Q530" s="32">
        <f t="shared" si="40"/>
        <v>13020755</v>
      </c>
      <c r="R530" s="7">
        <f>Table1[[#This Row],[Số còn phải thu ĐK]]+Table1[[#This Row],[Giá Trị HD sau CK]]-Table1[[#This Row],[Số tiền đã thu]]</f>
        <v>0</v>
      </c>
      <c r="S530" s="6">
        <f>IF(Table1[[#This Row],[Ngày hóa đơn]]&lt;&gt;"",Table1[[#This Row],[Ngày hóa đơn]],IF(Table1[[#This Row],[Ngày hạch toán]]&lt;&gt;"",Table1[[#This Row],[Ngày hạch toán]],""))</f>
        <v>46081</v>
      </c>
      <c r="T530" s="7"/>
      <c r="U530" s="6">
        <f>IF(Table1[[#This Row],[Ngày tính CN]]="","",S530+T530)</f>
        <v>46081</v>
      </c>
      <c r="V530" s="32">
        <f ca="1">IF(Table1[[#This Row],[Hạn thanh toán]]="","",IF((U530-NOW())&lt;0,0,(U530-NOW())))</f>
        <v>0</v>
      </c>
      <c r="W530" s="32"/>
      <c r="X530" s="32" t="str">
        <f t="shared" ca="1" si="41"/>
        <v/>
      </c>
      <c r="Y530" s="2" t="str">
        <f t="shared" si="42"/>
        <v>Đã thanh toán</v>
      </c>
      <c r="Z530" s="42">
        <f t="shared" si="43"/>
        <v>46081</v>
      </c>
      <c r="AA530" s="42">
        <f t="shared" si="44"/>
        <v>46122</v>
      </c>
      <c r="AD530" s="2" t="str">
        <f>VLOOKUP($A530,MA_KH!$A:$Q,MA_KH!O$1,0)</f>
        <v>MEGA</v>
      </c>
      <c r="AE530" s="2" t="str">
        <f>VLOOKUP($A530,MA_KH!$A:$Q,MA_KH!P$1,0)</f>
        <v>CÔNG TY TNHH MM MEGA MARKET (VIỆT NAM)</v>
      </c>
      <c r="AG530" s="2" t="str">
        <f>(Table1[[#This Row],[Số hóa đơn]])&amp;IF(OR(Table1[[#This Row],[Phân loại]]="Hàng trả",Table1[[#This Row],[Phân loại]]="Giảm công nợ"),-Table1[[#This Row],[Tổng giá trị]],Table1[[#This Row],[Tổng giá trị]])</f>
        <v>0001455813020755</v>
      </c>
      <c r="AH530" s="6" t="e">
        <f>_xlfn.XLOOKUP(Table1[[#This Row],[Column1]],'Chi tiết tt Mega gửi'!P:P,'Chi tiết tt Mega gửi'!N:N)</f>
        <v>#N/A</v>
      </c>
    </row>
    <row r="531" spans="1:34" ht="25.5" customHeight="1" x14ac:dyDescent="0.2">
      <c r="A531" s="54" t="s">
        <v>16310</v>
      </c>
      <c r="B531" s="54" t="s">
        <v>196</v>
      </c>
      <c r="C531" s="55">
        <v>46079</v>
      </c>
      <c r="D531" s="54" t="s">
        <v>17431</v>
      </c>
      <c r="E531" s="55">
        <v>46081</v>
      </c>
      <c r="F531" s="54" t="s">
        <v>19255</v>
      </c>
      <c r="G531" s="54" t="s">
        <v>17432</v>
      </c>
      <c r="H531" s="56">
        <v>3547430</v>
      </c>
      <c r="I531" s="63">
        <v>0</v>
      </c>
      <c r="J531" s="56">
        <v>283794</v>
      </c>
      <c r="K531" s="65">
        <v>3831224</v>
      </c>
      <c r="L531" s="64" t="s">
        <v>17236</v>
      </c>
      <c r="M531" s="6">
        <v>46122</v>
      </c>
      <c r="O531" s="32">
        <f>IF(Table1[[#This Row],[Phân loại]]="Tồn đầu kỳ",Table1[[#This Row],[Tổng giá trị]],0)</f>
        <v>0</v>
      </c>
      <c r="P531" s="7">
        <f>IF(Table1[[#This Row],[Số còn phải thu ĐK]]&lt;&gt;0,0,IF(Table1[[#This Row],[Phân loại]]="Bán hàng",Table1[[#This Row],[Tổng giá trị]],-Table1[[#This Row],[Tổng giá trị]]))</f>
        <v>3831224</v>
      </c>
      <c r="Q531" s="32">
        <f t="shared" si="40"/>
        <v>3831224</v>
      </c>
      <c r="R531" s="7">
        <f>Table1[[#This Row],[Số còn phải thu ĐK]]+Table1[[#This Row],[Giá Trị HD sau CK]]-Table1[[#This Row],[Số tiền đã thu]]</f>
        <v>0</v>
      </c>
      <c r="S531" s="6">
        <f>IF(Table1[[#This Row],[Ngày hóa đơn]]&lt;&gt;"",Table1[[#This Row],[Ngày hóa đơn]],IF(Table1[[#This Row],[Ngày hạch toán]]&lt;&gt;"",Table1[[#This Row],[Ngày hạch toán]],""))</f>
        <v>46081</v>
      </c>
      <c r="T531" s="7"/>
      <c r="U531" s="6">
        <f>IF(Table1[[#This Row],[Ngày tính CN]]="","",S531+T531)</f>
        <v>46081</v>
      </c>
      <c r="V531" s="32">
        <f ca="1">IF(Table1[[#This Row],[Hạn thanh toán]]="","",IF((U531-NOW())&lt;0,0,(U531-NOW())))</f>
        <v>0</v>
      </c>
      <c r="W531" s="32"/>
      <c r="X531" s="32" t="str">
        <f t="shared" ca="1" si="41"/>
        <v/>
      </c>
      <c r="Y531" s="2" t="str">
        <f t="shared" si="42"/>
        <v>Đã thanh toán</v>
      </c>
      <c r="Z531" s="42">
        <f t="shared" si="43"/>
        <v>46081</v>
      </c>
      <c r="AA531" s="42">
        <f t="shared" si="44"/>
        <v>46122</v>
      </c>
      <c r="AD531" s="2" t="str">
        <f>VLOOKUP($A531,MA_KH!$A:$Q,MA_KH!O$1,0)</f>
        <v>MEGA</v>
      </c>
      <c r="AE531" s="2" t="str">
        <f>VLOOKUP($A531,MA_KH!$A:$Q,MA_KH!P$1,0)</f>
        <v>CÔNG TY TNHH MM MEGA MARKET (VIỆT NAM)</v>
      </c>
      <c r="AG531" s="2" t="str">
        <f>(Table1[[#This Row],[Số hóa đơn]])&amp;IF(OR(Table1[[#This Row],[Phân loại]]="Hàng trả",Table1[[#This Row],[Phân loại]]="Giảm công nợ"),-Table1[[#This Row],[Tổng giá trị]],Table1[[#This Row],[Tổng giá trị]])</f>
        <v>000145593831224</v>
      </c>
      <c r="AH531" s="6" t="e">
        <f>_xlfn.XLOOKUP(Table1[[#This Row],[Column1]],'Chi tiết tt Mega gửi'!P:P,'Chi tiết tt Mega gửi'!N:N)</f>
        <v>#N/A</v>
      </c>
    </row>
    <row r="532" spans="1:34" ht="25.5" customHeight="1" x14ac:dyDescent="0.2">
      <c r="A532" s="54" t="s">
        <v>16309</v>
      </c>
      <c r="B532" s="54" t="s">
        <v>255</v>
      </c>
      <c r="C532" s="55">
        <v>46079</v>
      </c>
      <c r="D532" s="54" t="s">
        <v>17433</v>
      </c>
      <c r="E532" s="55">
        <v>46081</v>
      </c>
      <c r="F532" s="54" t="s">
        <v>19256</v>
      </c>
      <c r="G532" s="54" t="s">
        <v>17434</v>
      </c>
      <c r="H532" s="56">
        <v>1468620</v>
      </c>
      <c r="I532" s="63">
        <v>0</v>
      </c>
      <c r="J532" s="56">
        <v>117490</v>
      </c>
      <c r="K532" s="65">
        <v>1586110</v>
      </c>
      <c r="L532" s="64" t="s">
        <v>17236</v>
      </c>
      <c r="M532" s="6">
        <v>46122</v>
      </c>
      <c r="O532" s="32">
        <f>IF(Table1[[#This Row],[Phân loại]]="Tồn đầu kỳ",Table1[[#This Row],[Tổng giá trị]],0)</f>
        <v>0</v>
      </c>
      <c r="P532" s="7">
        <f>IF(Table1[[#This Row],[Số còn phải thu ĐK]]&lt;&gt;0,0,IF(Table1[[#This Row],[Phân loại]]="Bán hàng",Table1[[#This Row],[Tổng giá trị]],-Table1[[#This Row],[Tổng giá trị]]))</f>
        <v>1586110</v>
      </c>
      <c r="Q532" s="32">
        <f t="shared" si="40"/>
        <v>1586110</v>
      </c>
      <c r="R532" s="7">
        <f>Table1[[#This Row],[Số còn phải thu ĐK]]+Table1[[#This Row],[Giá Trị HD sau CK]]-Table1[[#This Row],[Số tiền đã thu]]</f>
        <v>0</v>
      </c>
      <c r="S532" s="6">
        <f>IF(Table1[[#This Row],[Ngày hóa đơn]]&lt;&gt;"",Table1[[#This Row],[Ngày hóa đơn]],IF(Table1[[#This Row],[Ngày hạch toán]]&lt;&gt;"",Table1[[#This Row],[Ngày hạch toán]],""))</f>
        <v>46081</v>
      </c>
      <c r="T532" s="7"/>
      <c r="U532" s="6">
        <f>IF(Table1[[#This Row],[Ngày tính CN]]="","",S532+T532)</f>
        <v>46081</v>
      </c>
      <c r="V532" s="32">
        <f ca="1">IF(Table1[[#This Row],[Hạn thanh toán]]="","",IF((U532-NOW())&lt;0,0,(U532-NOW())))</f>
        <v>0</v>
      </c>
      <c r="W532" s="32"/>
      <c r="X532" s="32" t="str">
        <f t="shared" ca="1" si="41"/>
        <v/>
      </c>
      <c r="Y532" s="2" t="str">
        <f t="shared" si="42"/>
        <v>Đã thanh toán</v>
      </c>
      <c r="Z532" s="42">
        <f t="shared" si="43"/>
        <v>46081</v>
      </c>
      <c r="AA532" s="42">
        <f t="shared" si="44"/>
        <v>46122</v>
      </c>
      <c r="AD532" s="2" t="str">
        <f>VLOOKUP($A532,MA_KH!$A:$Q,MA_KH!O$1,0)</f>
        <v>MEGA</v>
      </c>
      <c r="AE532" s="2" t="str">
        <f>VLOOKUP($A532,MA_KH!$A:$Q,MA_KH!P$1,0)</f>
        <v>CÔNG TY TNHH MM MEGA MARKET (VIỆT NAM)</v>
      </c>
      <c r="AG532" s="2" t="str">
        <f>(Table1[[#This Row],[Số hóa đơn]])&amp;IF(OR(Table1[[#This Row],[Phân loại]]="Hàng trả",Table1[[#This Row],[Phân loại]]="Giảm công nợ"),-Table1[[#This Row],[Tổng giá trị]],Table1[[#This Row],[Tổng giá trị]])</f>
        <v>000145601586110</v>
      </c>
      <c r="AH532" s="6" t="e">
        <f>_xlfn.XLOOKUP(Table1[[#This Row],[Column1]],'Chi tiết tt Mega gửi'!P:P,'Chi tiết tt Mega gửi'!N:N)</f>
        <v>#N/A</v>
      </c>
    </row>
    <row r="533" spans="1:34" ht="25.5" customHeight="1" x14ac:dyDescent="0.2">
      <c r="A533" s="54" t="s">
        <v>16295</v>
      </c>
      <c r="B533" s="54" t="s">
        <v>198</v>
      </c>
      <c r="C533" s="55">
        <v>46079</v>
      </c>
      <c r="D533" s="54" t="s">
        <v>17435</v>
      </c>
      <c r="E533" s="55">
        <v>46081</v>
      </c>
      <c r="F533" s="54" t="s">
        <v>19257</v>
      </c>
      <c r="G533" s="54" t="s">
        <v>17436</v>
      </c>
      <c r="H533" s="56">
        <v>3849940</v>
      </c>
      <c r="I533" s="63">
        <v>0</v>
      </c>
      <c r="J533" s="56">
        <v>307995</v>
      </c>
      <c r="K533" s="65">
        <v>4157935</v>
      </c>
      <c r="L533" s="64" t="s">
        <v>17236</v>
      </c>
      <c r="M533" s="6">
        <v>46122</v>
      </c>
      <c r="O533" s="32">
        <f>IF(Table1[[#This Row],[Phân loại]]="Tồn đầu kỳ",Table1[[#This Row],[Tổng giá trị]],0)</f>
        <v>0</v>
      </c>
      <c r="P533" s="7">
        <f>IF(Table1[[#This Row],[Số còn phải thu ĐK]]&lt;&gt;0,0,IF(Table1[[#This Row],[Phân loại]]="Bán hàng",Table1[[#This Row],[Tổng giá trị]],-Table1[[#This Row],[Tổng giá trị]]))</f>
        <v>4157935</v>
      </c>
      <c r="Q533" s="32">
        <f t="shared" si="40"/>
        <v>4157935</v>
      </c>
      <c r="R533" s="7">
        <f>Table1[[#This Row],[Số còn phải thu ĐK]]+Table1[[#This Row],[Giá Trị HD sau CK]]-Table1[[#This Row],[Số tiền đã thu]]</f>
        <v>0</v>
      </c>
      <c r="S533" s="6">
        <f>IF(Table1[[#This Row],[Ngày hóa đơn]]&lt;&gt;"",Table1[[#This Row],[Ngày hóa đơn]],IF(Table1[[#This Row],[Ngày hạch toán]]&lt;&gt;"",Table1[[#This Row],[Ngày hạch toán]],""))</f>
        <v>46081</v>
      </c>
      <c r="T533" s="7"/>
      <c r="U533" s="6">
        <f>IF(Table1[[#This Row],[Ngày tính CN]]="","",S533+T533)</f>
        <v>46081</v>
      </c>
      <c r="V533" s="32">
        <f ca="1">IF(Table1[[#This Row],[Hạn thanh toán]]="","",IF((U533-NOW())&lt;0,0,(U533-NOW())))</f>
        <v>0</v>
      </c>
      <c r="W533" s="32"/>
      <c r="X533" s="32" t="str">
        <f t="shared" ca="1" si="41"/>
        <v/>
      </c>
      <c r="Y533" s="2" t="str">
        <f t="shared" si="42"/>
        <v>Đã thanh toán</v>
      </c>
      <c r="Z533" s="42">
        <f t="shared" si="43"/>
        <v>46081</v>
      </c>
      <c r="AA533" s="42">
        <f t="shared" si="44"/>
        <v>46122</v>
      </c>
      <c r="AD533" s="2" t="str">
        <f>VLOOKUP($A533,MA_KH!$A:$Q,MA_KH!O$1,0)</f>
        <v>MEGA</v>
      </c>
      <c r="AE533" s="2" t="str">
        <f>VLOOKUP($A533,MA_KH!$A:$Q,MA_KH!P$1,0)</f>
        <v>CÔNG TY TNHH MM MEGA MARKET (VIỆT NAM)</v>
      </c>
      <c r="AG533" s="2" t="str">
        <f>(Table1[[#This Row],[Số hóa đơn]])&amp;IF(OR(Table1[[#This Row],[Phân loại]]="Hàng trả",Table1[[#This Row],[Phân loại]]="Giảm công nợ"),-Table1[[#This Row],[Tổng giá trị]],Table1[[#This Row],[Tổng giá trị]])</f>
        <v>000145614157935</v>
      </c>
      <c r="AH533" s="6" t="e">
        <f>_xlfn.XLOOKUP(Table1[[#This Row],[Column1]],'Chi tiết tt Mega gửi'!P:P,'Chi tiết tt Mega gửi'!N:N)</f>
        <v>#N/A</v>
      </c>
    </row>
    <row r="534" spans="1:34" ht="25.5" customHeight="1" x14ac:dyDescent="0.2">
      <c r="A534" s="54" t="s">
        <v>16295</v>
      </c>
      <c r="B534" s="54" t="s">
        <v>198</v>
      </c>
      <c r="C534" s="55">
        <v>46079</v>
      </c>
      <c r="D534" s="54" t="s">
        <v>17437</v>
      </c>
      <c r="E534" s="55">
        <v>46081</v>
      </c>
      <c r="F534" s="54" t="s">
        <v>19258</v>
      </c>
      <c r="G534" s="54" t="s">
        <v>17438</v>
      </c>
      <c r="H534" s="56">
        <v>5266965</v>
      </c>
      <c r="I534" s="63">
        <v>0</v>
      </c>
      <c r="J534" s="56">
        <v>421357</v>
      </c>
      <c r="K534" s="65">
        <v>5688322</v>
      </c>
      <c r="L534" s="64" t="s">
        <v>17236</v>
      </c>
      <c r="M534" s="6">
        <v>46122</v>
      </c>
      <c r="O534" s="32">
        <f>IF(Table1[[#This Row],[Phân loại]]="Tồn đầu kỳ",Table1[[#This Row],[Tổng giá trị]],0)</f>
        <v>0</v>
      </c>
      <c r="P534" s="7">
        <f>IF(Table1[[#This Row],[Số còn phải thu ĐK]]&lt;&gt;0,0,IF(Table1[[#This Row],[Phân loại]]="Bán hàng",Table1[[#This Row],[Tổng giá trị]],-Table1[[#This Row],[Tổng giá trị]]))</f>
        <v>5688322</v>
      </c>
      <c r="Q534" s="32">
        <f t="shared" si="40"/>
        <v>5688322</v>
      </c>
      <c r="R534" s="7">
        <f>Table1[[#This Row],[Số còn phải thu ĐK]]+Table1[[#This Row],[Giá Trị HD sau CK]]-Table1[[#This Row],[Số tiền đã thu]]</f>
        <v>0</v>
      </c>
      <c r="S534" s="6">
        <f>IF(Table1[[#This Row],[Ngày hóa đơn]]&lt;&gt;"",Table1[[#This Row],[Ngày hóa đơn]],IF(Table1[[#This Row],[Ngày hạch toán]]&lt;&gt;"",Table1[[#This Row],[Ngày hạch toán]],""))</f>
        <v>46081</v>
      </c>
      <c r="T534" s="7"/>
      <c r="U534" s="6">
        <f>IF(Table1[[#This Row],[Ngày tính CN]]="","",S534+T534)</f>
        <v>46081</v>
      </c>
      <c r="V534" s="32">
        <f ca="1">IF(Table1[[#This Row],[Hạn thanh toán]]="","",IF((U534-NOW())&lt;0,0,(U534-NOW())))</f>
        <v>0</v>
      </c>
      <c r="W534" s="32"/>
      <c r="X534" s="32" t="str">
        <f t="shared" ca="1" si="41"/>
        <v/>
      </c>
      <c r="Y534" s="2" t="str">
        <f t="shared" si="42"/>
        <v>Đã thanh toán</v>
      </c>
      <c r="Z534" s="42">
        <f t="shared" si="43"/>
        <v>46081</v>
      </c>
      <c r="AA534" s="42">
        <f t="shared" si="44"/>
        <v>46122</v>
      </c>
      <c r="AD534" s="2" t="str">
        <f>VLOOKUP($A534,MA_KH!$A:$Q,MA_KH!O$1,0)</f>
        <v>MEGA</v>
      </c>
      <c r="AE534" s="2" t="str">
        <f>VLOOKUP($A534,MA_KH!$A:$Q,MA_KH!P$1,0)</f>
        <v>CÔNG TY TNHH MM MEGA MARKET (VIỆT NAM)</v>
      </c>
      <c r="AG534" s="2" t="str">
        <f>(Table1[[#This Row],[Số hóa đơn]])&amp;IF(OR(Table1[[#This Row],[Phân loại]]="Hàng trả",Table1[[#This Row],[Phân loại]]="Giảm công nợ"),-Table1[[#This Row],[Tổng giá trị]],Table1[[#This Row],[Tổng giá trị]])</f>
        <v>000145625688322</v>
      </c>
      <c r="AH534" s="6" t="e">
        <f>_xlfn.XLOOKUP(Table1[[#This Row],[Column1]],'Chi tiết tt Mega gửi'!P:P,'Chi tiết tt Mega gửi'!N:N)</f>
        <v>#N/A</v>
      </c>
    </row>
    <row r="535" spans="1:34" ht="25.5" customHeight="1" x14ac:dyDescent="0.2">
      <c r="A535" s="54" t="s">
        <v>16291</v>
      </c>
      <c r="B535" s="54" t="s">
        <v>200</v>
      </c>
      <c r="C535" s="55">
        <v>46079</v>
      </c>
      <c r="D535" s="54" t="s">
        <v>17439</v>
      </c>
      <c r="E535" s="55">
        <v>46081</v>
      </c>
      <c r="F535" s="54" t="s">
        <v>19259</v>
      </c>
      <c r="G535" s="54" t="s">
        <v>17440</v>
      </c>
      <c r="H535" s="56">
        <v>2282170</v>
      </c>
      <c r="I535" s="63">
        <v>0</v>
      </c>
      <c r="J535" s="56">
        <v>182574</v>
      </c>
      <c r="K535" s="65">
        <v>2464744</v>
      </c>
      <c r="L535" s="64" t="s">
        <v>17236</v>
      </c>
      <c r="M535" s="6">
        <v>46122</v>
      </c>
      <c r="O535" s="32">
        <f>IF(Table1[[#This Row],[Phân loại]]="Tồn đầu kỳ",Table1[[#This Row],[Tổng giá trị]],0)</f>
        <v>0</v>
      </c>
      <c r="P535" s="7">
        <f>IF(Table1[[#This Row],[Số còn phải thu ĐK]]&lt;&gt;0,0,IF(Table1[[#This Row],[Phân loại]]="Bán hàng",Table1[[#This Row],[Tổng giá trị]],-Table1[[#This Row],[Tổng giá trị]]))</f>
        <v>2464744</v>
      </c>
      <c r="Q535" s="32">
        <f t="shared" si="40"/>
        <v>2464744</v>
      </c>
      <c r="R535" s="7">
        <f>Table1[[#This Row],[Số còn phải thu ĐK]]+Table1[[#This Row],[Giá Trị HD sau CK]]-Table1[[#This Row],[Số tiền đã thu]]</f>
        <v>0</v>
      </c>
      <c r="S535" s="6">
        <f>IF(Table1[[#This Row],[Ngày hóa đơn]]&lt;&gt;"",Table1[[#This Row],[Ngày hóa đơn]],IF(Table1[[#This Row],[Ngày hạch toán]]&lt;&gt;"",Table1[[#This Row],[Ngày hạch toán]],""))</f>
        <v>46081</v>
      </c>
      <c r="T535" s="7"/>
      <c r="U535" s="6">
        <f>IF(Table1[[#This Row],[Ngày tính CN]]="","",S535+T535)</f>
        <v>46081</v>
      </c>
      <c r="V535" s="32">
        <f ca="1">IF(Table1[[#This Row],[Hạn thanh toán]]="","",IF((U535-NOW())&lt;0,0,(U535-NOW())))</f>
        <v>0</v>
      </c>
      <c r="W535" s="32"/>
      <c r="X535" s="32" t="str">
        <f t="shared" ca="1" si="41"/>
        <v/>
      </c>
      <c r="Y535" s="2" t="str">
        <f t="shared" si="42"/>
        <v>Đã thanh toán</v>
      </c>
      <c r="Z535" s="42">
        <f t="shared" si="43"/>
        <v>46081</v>
      </c>
      <c r="AA535" s="42">
        <f t="shared" si="44"/>
        <v>46122</v>
      </c>
      <c r="AD535" s="2" t="str">
        <f>VLOOKUP($A535,MA_KH!$A:$Q,MA_KH!O$1,0)</f>
        <v>MEGA</v>
      </c>
      <c r="AE535" s="2" t="str">
        <f>VLOOKUP($A535,MA_KH!$A:$Q,MA_KH!P$1,0)</f>
        <v>CÔNG TY TNHH MM MEGA MARKET (VIỆT NAM)</v>
      </c>
      <c r="AG535" s="2" t="str">
        <f>(Table1[[#This Row],[Số hóa đơn]])&amp;IF(OR(Table1[[#This Row],[Phân loại]]="Hàng trả",Table1[[#This Row],[Phân loại]]="Giảm công nợ"),-Table1[[#This Row],[Tổng giá trị]],Table1[[#This Row],[Tổng giá trị]])</f>
        <v>000145632464744</v>
      </c>
      <c r="AH535" s="6" t="e">
        <f>_xlfn.XLOOKUP(Table1[[#This Row],[Column1]],'Chi tiết tt Mega gửi'!P:P,'Chi tiết tt Mega gửi'!N:N)</f>
        <v>#N/A</v>
      </c>
    </row>
    <row r="536" spans="1:34" ht="25.5" customHeight="1" x14ac:dyDescent="0.2">
      <c r="A536" s="54" t="s">
        <v>16307</v>
      </c>
      <c r="B536" s="54" t="s">
        <v>202</v>
      </c>
      <c r="C536" s="55">
        <v>46079</v>
      </c>
      <c r="D536" s="54" t="s">
        <v>17441</v>
      </c>
      <c r="E536" s="55">
        <v>46081</v>
      </c>
      <c r="F536" s="54" t="s">
        <v>19260</v>
      </c>
      <c r="G536" s="54" t="s">
        <v>17442</v>
      </c>
      <c r="H536" s="56">
        <v>14690985</v>
      </c>
      <c r="I536" s="63">
        <v>0</v>
      </c>
      <c r="J536" s="56">
        <v>1175279</v>
      </c>
      <c r="K536" s="65">
        <v>15866264</v>
      </c>
      <c r="L536" s="64" t="s">
        <v>17236</v>
      </c>
      <c r="M536" s="6">
        <v>46122</v>
      </c>
      <c r="O536" s="32">
        <f>IF(Table1[[#This Row],[Phân loại]]="Tồn đầu kỳ",Table1[[#This Row],[Tổng giá trị]],0)</f>
        <v>0</v>
      </c>
      <c r="P536" s="7">
        <f>IF(Table1[[#This Row],[Số còn phải thu ĐK]]&lt;&gt;0,0,IF(Table1[[#This Row],[Phân loại]]="Bán hàng",Table1[[#This Row],[Tổng giá trị]],-Table1[[#This Row],[Tổng giá trị]]))</f>
        <v>15866264</v>
      </c>
      <c r="Q536" s="32">
        <f t="shared" si="40"/>
        <v>15866264</v>
      </c>
      <c r="R536" s="7">
        <f>Table1[[#This Row],[Số còn phải thu ĐK]]+Table1[[#This Row],[Giá Trị HD sau CK]]-Table1[[#This Row],[Số tiền đã thu]]</f>
        <v>0</v>
      </c>
      <c r="S536" s="6">
        <f>IF(Table1[[#This Row],[Ngày hóa đơn]]&lt;&gt;"",Table1[[#This Row],[Ngày hóa đơn]],IF(Table1[[#This Row],[Ngày hạch toán]]&lt;&gt;"",Table1[[#This Row],[Ngày hạch toán]],""))</f>
        <v>46081</v>
      </c>
      <c r="T536" s="7"/>
      <c r="U536" s="6">
        <f>IF(Table1[[#This Row],[Ngày tính CN]]="","",S536+T536)</f>
        <v>46081</v>
      </c>
      <c r="V536" s="32">
        <f ca="1">IF(Table1[[#This Row],[Hạn thanh toán]]="","",IF((U536-NOW())&lt;0,0,(U536-NOW())))</f>
        <v>0</v>
      </c>
      <c r="W536" s="32"/>
      <c r="X536" s="32" t="str">
        <f t="shared" ca="1" si="41"/>
        <v/>
      </c>
      <c r="Y536" s="2" t="str">
        <f t="shared" si="42"/>
        <v>Đã thanh toán</v>
      </c>
      <c r="Z536" s="42">
        <f t="shared" si="43"/>
        <v>46081</v>
      </c>
      <c r="AA536" s="42">
        <f t="shared" si="44"/>
        <v>46122</v>
      </c>
      <c r="AD536" s="2" t="str">
        <f>VLOOKUP($A536,MA_KH!$A:$Q,MA_KH!O$1,0)</f>
        <v>MEGA</v>
      </c>
      <c r="AE536" s="2" t="str">
        <f>VLOOKUP($A536,MA_KH!$A:$Q,MA_KH!P$1,0)</f>
        <v>CÔNG TY TNHH MM MEGA MARKET (VIỆT NAM)</v>
      </c>
      <c r="AG536" s="2" t="str">
        <f>(Table1[[#This Row],[Số hóa đơn]])&amp;IF(OR(Table1[[#This Row],[Phân loại]]="Hàng trả",Table1[[#This Row],[Phân loại]]="Giảm công nợ"),-Table1[[#This Row],[Tổng giá trị]],Table1[[#This Row],[Tổng giá trị]])</f>
        <v>0001456415866264</v>
      </c>
      <c r="AH536" s="6" t="e">
        <f>_xlfn.XLOOKUP(Table1[[#This Row],[Column1]],'Chi tiết tt Mega gửi'!P:P,'Chi tiết tt Mega gửi'!N:N)</f>
        <v>#N/A</v>
      </c>
    </row>
    <row r="537" spans="1:34" ht="25.5" customHeight="1" x14ac:dyDescent="0.2">
      <c r="A537" s="54" t="s">
        <v>16307</v>
      </c>
      <c r="B537" s="54" t="s">
        <v>202</v>
      </c>
      <c r="C537" s="55">
        <v>46079</v>
      </c>
      <c r="D537" s="54" t="s">
        <v>17443</v>
      </c>
      <c r="E537" s="55">
        <v>46081</v>
      </c>
      <c r="F537" s="54" t="s">
        <v>19261</v>
      </c>
      <c r="G537" s="54" t="s">
        <v>17444</v>
      </c>
      <c r="H537" s="56">
        <v>10417175</v>
      </c>
      <c r="I537" s="63">
        <v>0</v>
      </c>
      <c r="J537" s="56">
        <v>833374</v>
      </c>
      <c r="K537" s="65">
        <v>11250549</v>
      </c>
      <c r="L537" s="64" t="s">
        <v>17236</v>
      </c>
      <c r="M537" s="6">
        <v>46122</v>
      </c>
      <c r="O537" s="32">
        <f>IF(Table1[[#This Row],[Phân loại]]="Tồn đầu kỳ",Table1[[#This Row],[Tổng giá trị]],0)</f>
        <v>0</v>
      </c>
      <c r="P537" s="7">
        <f>IF(Table1[[#This Row],[Số còn phải thu ĐK]]&lt;&gt;0,0,IF(Table1[[#This Row],[Phân loại]]="Bán hàng",Table1[[#This Row],[Tổng giá trị]],-Table1[[#This Row],[Tổng giá trị]]))</f>
        <v>11250549</v>
      </c>
      <c r="Q537" s="32">
        <f t="shared" si="40"/>
        <v>11250549</v>
      </c>
      <c r="R537" s="7">
        <f>Table1[[#This Row],[Số còn phải thu ĐK]]+Table1[[#This Row],[Giá Trị HD sau CK]]-Table1[[#This Row],[Số tiền đã thu]]</f>
        <v>0</v>
      </c>
      <c r="S537" s="6">
        <f>IF(Table1[[#This Row],[Ngày hóa đơn]]&lt;&gt;"",Table1[[#This Row],[Ngày hóa đơn]],IF(Table1[[#This Row],[Ngày hạch toán]]&lt;&gt;"",Table1[[#This Row],[Ngày hạch toán]],""))</f>
        <v>46081</v>
      </c>
      <c r="T537" s="7"/>
      <c r="U537" s="6">
        <f>IF(Table1[[#This Row],[Ngày tính CN]]="","",S537+T537)</f>
        <v>46081</v>
      </c>
      <c r="V537" s="32">
        <f ca="1">IF(Table1[[#This Row],[Hạn thanh toán]]="","",IF((U537-NOW())&lt;0,0,(U537-NOW())))</f>
        <v>0</v>
      </c>
      <c r="W537" s="32"/>
      <c r="X537" s="32" t="str">
        <f t="shared" ca="1" si="41"/>
        <v/>
      </c>
      <c r="Y537" s="2" t="str">
        <f t="shared" si="42"/>
        <v>Đã thanh toán</v>
      </c>
      <c r="Z537" s="42">
        <f t="shared" si="43"/>
        <v>46081</v>
      </c>
      <c r="AA537" s="42">
        <f t="shared" si="44"/>
        <v>46122</v>
      </c>
      <c r="AD537" s="2" t="str">
        <f>VLOOKUP($A537,MA_KH!$A:$Q,MA_KH!O$1,0)</f>
        <v>MEGA</v>
      </c>
      <c r="AE537" s="2" t="str">
        <f>VLOOKUP($A537,MA_KH!$A:$Q,MA_KH!P$1,0)</f>
        <v>CÔNG TY TNHH MM MEGA MARKET (VIỆT NAM)</v>
      </c>
      <c r="AG537" s="2" t="str">
        <f>(Table1[[#This Row],[Số hóa đơn]])&amp;IF(OR(Table1[[#This Row],[Phân loại]]="Hàng trả",Table1[[#This Row],[Phân loại]]="Giảm công nợ"),-Table1[[#This Row],[Tổng giá trị]],Table1[[#This Row],[Tổng giá trị]])</f>
        <v>0001456511250549</v>
      </c>
      <c r="AH537" s="6" t="e">
        <f>_xlfn.XLOOKUP(Table1[[#This Row],[Column1]],'Chi tiết tt Mega gửi'!P:P,'Chi tiết tt Mega gửi'!N:N)</f>
        <v>#N/A</v>
      </c>
    </row>
    <row r="538" spans="1:34" ht="25.5" customHeight="1" x14ac:dyDescent="0.2">
      <c r="A538" s="54" t="s">
        <v>16299</v>
      </c>
      <c r="B538" s="54" t="s">
        <v>190</v>
      </c>
      <c r="C538" s="55">
        <v>46079</v>
      </c>
      <c r="D538" s="54" t="s">
        <v>17445</v>
      </c>
      <c r="E538" s="55">
        <v>46081</v>
      </c>
      <c r="F538" s="54" t="s">
        <v>19262</v>
      </c>
      <c r="G538" s="54" t="s">
        <v>17446</v>
      </c>
      <c r="H538" s="56">
        <v>19998010</v>
      </c>
      <c r="I538" s="63">
        <v>0</v>
      </c>
      <c r="J538" s="56">
        <v>1599841</v>
      </c>
      <c r="K538" s="65">
        <v>21597851</v>
      </c>
      <c r="L538" s="64" t="s">
        <v>17236</v>
      </c>
      <c r="M538" s="6">
        <v>46122</v>
      </c>
      <c r="O538" s="32">
        <f>IF(Table1[[#This Row],[Phân loại]]="Tồn đầu kỳ",Table1[[#This Row],[Tổng giá trị]],0)</f>
        <v>0</v>
      </c>
      <c r="P538" s="7">
        <f>IF(Table1[[#This Row],[Số còn phải thu ĐK]]&lt;&gt;0,0,IF(Table1[[#This Row],[Phân loại]]="Bán hàng",Table1[[#This Row],[Tổng giá trị]],-Table1[[#This Row],[Tổng giá trị]]))</f>
        <v>21597851</v>
      </c>
      <c r="Q538" s="32">
        <f t="shared" si="40"/>
        <v>21597851</v>
      </c>
      <c r="R538" s="7">
        <f>Table1[[#This Row],[Số còn phải thu ĐK]]+Table1[[#This Row],[Giá Trị HD sau CK]]-Table1[[#This Row],[Số tiền đã thu]]</f>
        <v>0</v>
      </c>
      <c r="S538" s="6">
        <f>IF(Table1[[#This Row],[Ngày hóa đơn]]&lt;&gt;"",Table1[[#This Row],[Ngày hóa đơn]],IF(Table1[[#This Row],[Ngày hạch toán]]&lt;&gt;"",Table1[[#This Row],[Ngày hạch toán]],""))</f>
        <v>46081</v>
      </c>
      <c r="T538" s="7"/>
      <c r="U538" s="6">
        <f>IF(Table1[[#This Row],[Ngày tính CN]]="","",S538+T538)</f>
        <v>46081</v>
      </c>
      <c r="V538" s="32">
        <f ca="1">IF(Table1[[#This Row],[Hạn thanh toán]]="","",IF((U538-NOW())&lt;0,0,(U538-NOW())))</f>
        <v>0</v>
      </c>
      <c r="W538" s="32"/>
      <c r="X538" s="32" t="str">
        <f t="shared" ca="1" si="41"/>
        <v/>
      </c>
      <c r="Y538" s="2" t="str">
        <f t="shared" si="42"/>
        <v>Đã thanh toán</v>
      </c>
      <c r="Z538" s="42">
        <f t="shared" si="43"/>
        <v>46081</v>
      </c>
      <c r="AA538" s="42">
        <f t="shared" si="44"/>
        <v>46122</v>
      </c>
      <c r="AD538" s="2" t="str">
        <f>VLOOKUP($A538,MA_KH!$A:$Q,MA_KH!O$1,0)</f>
        <v>MEGA</v>
      </c>
      <c r="AE538" s="2" t="str">
        <f>VLOOKUP($A538,MA_KH!$A:$Q,MA_KH!P$1,0)</f>
        <v>CÔNG TY TNHH MM MEGA MARKET (VIỆT NAM)</v>
      </c>
      <c r="AG538" s="2" t="str">
        <f>(Table1[[#This Row],[Số hóa đơn]])&amp;IF(OR(Table1[[#This Row],[Phân loại]]="Hàng trả",Table1[[#This Row],[Phân loại]]="Giảm công nợ"),-Table1[[#This Row],[Tổng giá trị]],Table1[[#This Row],[Tổng giá trị]])</f>
        <v>0001456621597851</v>
      </c>
      <c r="AH538" s="6" t="e">
        <f>_xlfn.XLOOKUP(Table1[[#This Row],[Column1]],'Chi tiết tt Mega gửi'!P:P,'Chi tiết tt Mega gửi'!N:N)</f>
        <v>#N/A</v>
      </c>
    </row>
    <row r="539" spans="1:34" ht="25.5" customHeight="1" x14ac:dyDescent="0.2">
      <c r="A539" s="54" t="s">
        <v>16303</v>
      </c>
      <c r="B539" s="54" t="s">
        <v>102</v>
      </c>
      <c r="C539" s="55">
        <v>46079</v>
      </c>
      <c r="D539" s="54" t="s">
        <v>17447</v>
      </c>
      <c r="E539" s="55">
        <v>46079</v>
      </c>
      <c r="F539" s="54" t="s">
        <v>19263</v>
      </c>
      <c r="G539" s="54" t="s">
        <v>16988</v>
      </c>
      <c r="H539" s="56">
        <v>964078</v>
      </c>
      <c r="I539" s="63">
        <v>0</v>
      </c>
      <c r="J539" s="56">
        <v>77126</v>
      </c>
      <c r="K539" s="65">
        <v>1041204</v>
      </c>
      <c r="L539" s="64" t="s">
        <v>17238</v>
      </c>
      <c r="M539" s="6">
        <v>46091</v>
      </c>
      <c r="O539" s="32">
        <f>IF(Table1[[#This Row],[Phân loại]]="Tồn đầu kỳ",Table1[[#This Row],[Tổng giá trị]],0)</f>
        <v>0</v>
      </c>
      <c r="P539" s="7">
        <f>IF(Table1[[#This Row],[Số còn phải thu ĐK]]&lt;&gt;0,0,IF(Table1[[#This Row],[Phân loại]]="Bán hàng",Table1[[#This Row],[Tổng giá trị]],-Table1[[#This Row],[Tổng giá trị]]))</f>
        <v>-1041204</v>
      </c>
      <c r="Q539" s="32">
        <f t="shared" si="40"/>
        <v>-1041204</v>
      </c>
      <c r="R539" s="7">
        <f>Table1[[#This Row],[Số còn phải thu ĐK]]+Table1[[#This Row],[Giá Trị HD sau CK]]-Table1[[#This Row],[Số tiền đã thu]]</f>
        <v>0</v>
      </c>
      <c r="S539" s="6">
        <f>IF(Table1[[#This Row],[Ngày hóa đơn]]&lt;&gt;"",Table1[[#This Row],[Ngày hóa đơn]],IF(Table1[[#This Row],[Ngày hạch toán]]&lt;&gt;"",Table1[[#This Row],[Ngày hạch toán]],""))</f>
        <v>46079</v>
      </c>
      <c r="T539" s="7"/>
      <c r="U539" s="6">
        <f>IF(Table1[[#This Row],[Ngày tính CN]]="","",S539+T539)</f>
        <v>46079</v>
      </c>
      <c r="V539" s="32">
        <f ca="1">IF(Table1[[#This Row],[Hạn thanh toán]]="","",IF((U539-NOW())&lt;0,0,(U539-NOW())))</f>
        <v>0</v>
      </c>
      <c r="W539" s="32"/>
      <c r="X539" s="32" t="str">
        <f t="shared" ca="1" si="41"/>
        <v/>
      </c>
      <c r="Y539" s="2" t="str">
        <f t="shared" si="42"/>
        <v>Đã thanh toán</v>
      </c>
      <c r="Z539" s="42">
        <f t="shared" si="43"/>
        <v>46079</v>
      </c>
      <c r="AA539" s="42">
        <f t="shared" si="44"/>
        <v>46091</v>
      </c>
      <c r="AD539" s="2" t="str">
        <f>VLOOKUP($A539,MA_KH!$A:$Q,MA_KH!O$1,0)</f>
        <v>MEGA</v>
      </c>
      <c r="AE539" s="2" t="str">
        <f>VLOOKUP($A539,MA_KH!$A:$Q,MA_KH!P$1,0)</f>
        <v>CÔNG TY TNHH MM MEGA MARKET (VIỆT NAM)</v>
      </c>
      <c r="AG539" s="2" t="str">
        <f>(Table1[[#This Row],[Số hóa đơn]])&amp;IF(OR(Table1[[#This Row],[Phân loại]]="Hàng trả",Table1[[#This Row],[Phân loại]]="Giảm công nợ"),-Table1[[#This Row],[Tổng giá trị]],Table1[[#This Row],[Tổng giá trị]])</f>
        <v>00000082-1041204</v>
      </c>
      <c r="AH539" s="6" t="e">
        <f>_xlfn.XLOOKUP(Table1[[#This Row],[Column1]],'Chi tiết tt Mega gửi'!P:P,'Chi tiết tt Mega gửi'!N:N)</f>
        <v>#N/A</v>
      </c>
    </row>
    <row r="540" spans="1:34" ht="25.5" customHeight="1" x14ac:dyDescent="0.2">
      <c r="A540" s="54" t="s">
        <v>16303</v>
      </c>
      <c r="B540" s="54" t="s">
        <v>102</v>
      </c>
      <c r="C540" s="55">
        <v>46079</v>
      </c>
      <c r="D540" s="54" t="s">
        <v>17448</v>
      </c>
      <c r="E540" s="55">
        <v>46079</v>
      </c>
      <c r="F540" s="54" t="s">
        <v>19122</v>
      </c>
      <c r="G540" s="54" t="s">
        <v>17408</v>
      </c>
      <c r="H540" s="56">
        <v>290000</v>
      </c>
      <c r="I540" s="63">
        <v>0</v>
      </c>
      <c r="J540" s="56">
        <v>23200</v>
      </c>
      <c r="K540" s="65">
        <v>313200</v>
      </c>
      <c r="L540" s="64" t="s">
        <v>17238</v>
      </c>
      <c r="M540" s="6">
        <v>46091</v>
      </c>
      <c r="O540" s="32">
        <f>IF(Table1[[#This Row],[Phân loại]]="Tồn đầu kỳ",Table1[[#This Row],[Tổng giá trị]],0)</f>
        <v>0</v>
      </c>
      <c r="P540" s="7">
        <f>IF(Table1[[#This Row],[Số còn phải thu ĐK]]&lt;&gt;0,0,IF(Table1[[#This Row],[Phân loại]]="Bán hàng",Table1[[#This Row],[Tổng giá trị]],-Table1[[#This Row],[Tổng giá trị]]))</f>
        <v>-313200</v>
      </c>
      <c r="Q540" s="32">
        <f t="shared" si="40"/>
        <v>-313200</v>
      </c>
      <c r="R540" s="7">
        <f>Table1[[#This Row],[Số còn phải thu ĐK]]+Table1[[#This Row],[Giá Trị HD sau CK]]-Table1[[#This Row],[Số tiền đã thu]]</f>
        <v>0</v>
      </c>
      <c r="S540" s="6">
        <f>IF(Table1[[#This Row],[Ngày hóa đơn]]&lt;&gt;"",Table1[[#This Row],[Ngày hóa đơn]],IF(Table1[[#This Row],[Ngày hạch toán]]&lt;&gt;"",Table1[[#This Row],[Ngày hạch toán]],""))</f>
        <v>46079</v>
      </c>
      <c r="T540" s="7"/>
      <c r="U540" s="6">
        <f>IF(Table1[[#This Row],[Ngày tính CN]]="","",S540+T540)</f>
        <v>46079</v>
      </c>
      <c r="V540" s="32">
        <f ca="1">IF(Table1[[#This Row],[Hạn thanh toán]]="","",IF((U540-NOW())&lt;0,0,(U540-NOW())))</f>
        <v>0</v>
      </c>
      <c r="W540" s="32"/>
      <c r="X540" s="32" t="str">
        <f t="shared" ca="1" si="41"/>
        <v/>
      </c>
      <c r="Y540" s="2" t="str">
        <f t="shared" si="42"/>
        <v>Đã thanh toán</v>
      </c>
      <c r="Z540" s="42">
        <f t="shared" si="43"/>
        <v>46079</v>
      </c>
      <c r="AA540" s="42">
        <f t="shared" si="44"/>
        <v>46091</v>
      </c>
      <c r="AD540" s="2" t="str">
        <f>VLOOKUP($A540,MA_KH!$A:$Q,MA_KH!O$1,0)</f>
        <v>MEGA</v>
      </c>
      <c r="AE540" s="2" t="str">
        <f>VLOOKUP($A540,MA_KH!$A:$Q,MA_KH!P$1,0)</f>
        <v>CÔNG TY TNHH MM MEGA MARKET (VIỆT NAM)</v>
      </c>
      <c r="AG540" s="2" t="str">
        <f>(Table1[[#This Row],[Số hóa đơn]])&amp;IF(OR(Table1[[#This Row],[Phân loại]]="Hàng trả",Table1[[#This Row],[Phân loại]]="Giảm công nợ"),-Table1[[#This Row],[Tổng giá trị]],Table1[[#This Row],[Tổng giá trị]])</f>
        <v>00000029-313200</v>
      </c>
      <c r="AH540" s="6" t="e">
        <f>_xlfn.XLOOKUP(Table1[[#This Row],[Column1]],'Chi tiết tt Mega gửi'!P:P,'Chi tiết tt Mega gửi'!N:N)</f>
        <v>#N/A</v>
      </c>
    </row>
    <row r="541" spans="1:34" ht="25.5" customHeight="1" x14ac:dyDescent="0.2">
      <c r="A541" s="54" t="s">
        <v>16295</v>
      </c>
      <c r="B541" s="54" t="s">
        <v>198</v>
      </c>
      <c r="C541" s="55">
        <v>46079</v>
      </c>
      <c r="D541" s="54" t="s">
        <v>17449</v>
      </c>
      <c r="E541" s="55">
        <v>46079</v>
      </c>
      <c r="F541" s="54" t="s">
        <v>19264</v>
      </c>
      <c r="G541" s="54" t="s">
        <v>16990</v>
      </c>
      <c r="H541" s="56">
        <v>1547500</v>
      </c>
      <c r="I541" s="63">
        <v>0</v>
      </c>
      <c r="J541" s="56">
        <v>123800</v>
      </c>
      <c r="K541" s="65">
        <v>1671300</v>
      </c>
      <c r="L541" s="64" t="s">
        <v>17238</v>
      </c>
      <c r="M541" s="6">
        <v>46091</v>
      </c>
      <c r="O541" s="32">
        <f>IF(Table1[[#This Row],[Phân loại]]="Tồn đầu kỳ",Table1[[#This Row],[Tổng giá trị]],0)</f>
        <v>0</v>
      </c>
      <c r="P541" s="7">
        <f>IF(Table1[[#This Row],[Số còn phải thu ĐK]]&lt;&gt;0,0,IF(Table1[[#This Row],[Phân loại]]="Bán hàng",Table1[[#This Row],[Tổng giá trị]],-Table1[[#This Row],[Tổng giá trị]]))</f>
        <v>-1671300</v>
      </c>
      <c r="Q541" s="32">
        <f t="shared" si="40"/>
        <v>-1671300</v>
      </c>
      <c r="R541" s="7">
        <f>Table1[[#This Row],[Số còn phải thu ĐK]]+Table1[[#This Row],[Giá Trị HD sau CK]]-Table1[[#This Row],[Số tiền đã thu]]</f>
        <v>0</v>
      </c>
      <c r="S541" s="6">
        <f>IF(Table1[[#This Row],[Ngày hóa đơn]]&lt;&gt;"",Table1[[#This Row],[Ngày hóa đơn]],IF(Table1[[#This Row],[Ngày hạch toán]]&lt;&gt;"",Table1[[#This Row],[Ngày hạch toán]],""))</f>
        <v>46079</v>
      </c>
      <c r="T541" s="7"/>
      <c r="U541" s="6">
        <f>IF(Table1[[#This Row],[Ngày tính CN]]="","",S541+T541)</f>
        <v>46079</v>
      </c>
      <c r="V541" s="32">
        <f ca="1">IF(Table1[[#This Row],[Hạn thanh toán]]="","",IF((U541-NOW())&lt;0,0,(U541-NOW())))</f>
        <v>0</v>
      </c>
      <c r="W541" s="32"/>
      <c r="X541" s="32" t="str">
        <f t="shared" ca="1" si="41"/>
        <v/>
      </c>
      <c r="Y541" s="2" t="str">
        <f t="shared" si="42"/>
        <v>Đã thanh toán</v>
      </c>
      <c r="Z541" s="42">
        <f t="shared" si="43"/>
        <v>46079</v>
      </c>
      <c r="AA541" s="42">
        <f t="shared" si="44"/>
        <v>46091</v>
      </c>
      <c r="AD541" s="2" t="str">
        <f>VLOOKUP($A541,MA_KH!$A:$Q,MA_KH!O$1,0)</f>
        <v>MEGA</v>
      </c>
      <c r="AE541" s="2" t="str">
        <f>VLOOKUP($A541,MA_KH!$A:$Q,MA_KH!P$1,0)</f>
        <v>CÔNG TY TNHH MM MEGA MARKET (VIỆT NAM)</v>
      </c>
      <c r="AG541" s="2" t="str">
        <f>(Table1[[#This Row],[Số hóa đơn]])&amp;IF(OR(Table1[[#This Row],[Phân loại]]="Hàng trả",Table1[[#This Row],[Phân loại]]="Giảm công nợ"),-Table1[[#This Row],[Tổng giá trị]],Table1[[#This Row],[Tổng giá trị]])</f>
        <v>00000066-1671300</v>
      </c>
      <c r="AH541" s="6" t="e">
        <f>_xlfn.XLOOKUP(Table1[[#This Row],[Column1]],'Chi tiết tt Mega gửi'!P:P,'Chi tiết tt Mega gửi'!N:N)</f>
        <v>#N/A</v>
      </c>
    </row>
    <row r="542" spans="1:34" ht="25.5" customHeight="1" x14ac:dyDescent="0.2">
      <c r="A542" s="54" t="s">
        <v>16290</v>
      </c>
      <c r="B542" s="54" t="s">
        <v>192</v>
      </c>
      <c r="C542" s="55">
        <v>46079</v>
      </c>
      <c r="D542" s="54" t="s">
        <v>17450</v>
      </c>
      <c r="E542" s="55">
        <v>46079</v>
      </c>
      <c r="F542" s="54" t="s">
        <v>18734</v>
      </c>
      <c r="G542" s="54" t="s">
        <v>17172</v>
      </c>
      <c r="H542" s="56">
        <v>1024270</v>
      </c>
      <c r="I542" s="63">
        <v>0</v>
      </c>
      <c r="J542" s="56">
        <v>81941</v>
      </c>
      <c r="K542" s="65">
        <v>1106211</v>
      </c>
      <c r="L542" s="64" t="s">
        <v>17238</v>
      </c>
      <c r="M542" s="6">
        <v>46091</v>
      </c>
      <c r="O542" s="32">
        <f>IF(Table1[[#This Row],[Phân loại]]="Tồn đầu kỳ",Table1[[#This Row],[Tổng giá trị]],0)</f>
        <v>0</v>
      </c>
      <c r="P542" s="7">
        <f>IF(Table1[[#This Row],[Số còn phải thu ĐK]]&lt;&gt;0,0,IF(Table1[[#This Row],[Phân loại]]="Bán hàng",Table1[[#This Row],[Tổng giá trị]],-Table1[[#This Row],[Tổng giá trị]]))</f>
        <v>-1106211</v>
      </c>
      <c r="Q542" s="32">
        <f t="shared" si="40"/>
        <v>-1106211</v>
      </c>
      <c r="R542" s="7">
        <f>Table1[[#This Row],[Số còn phải thu ĐK]]+Table1[[#This Row],[Giá Trị HD sau CK]]-Table1[[#This Row],[Số tiền đã thu]]</f>
        <v>0</v>
      </c>
      <c r="S542" s="6">
        <f>IF(Table1[[#This Row],[Ngày hóa đơn]]&lt;&gt;"",Table1[[#This Row],[Ngày hóa đơn]],IF(Table1[[#This Row],[Ngày hạch toán]]&lt;&gt;"",Table1[[#This Row],[Ngày hạch toán]],""))</f>
        <v>46079</v>
      </c>
      <c r="T542" s="7"/>
      <c r="U542" s="6">
        <f>IF(Table1[[#This Row],[Ngày tính CN]]="","",S542+T542)</f>
        <v>46079</v>
      </c>
      <c r="V542" s="32">
        <f ca="1">IF(Table1[[#This Row],[Hạn thanh toán]]="","",IF((U542-NOW())&lt;0,0,(U542-NOW())))</f>
        <v>0</v>
      </c>
      <c r="W542" s="32"/>
      <c r="X542" s="32" t="str">
        <f t="shared" ca="1" si="41"/>
        <v/>
      </c>
      <c r="Y542" s="2" t="str">
        <f t="shared" si="42"/>
        <v>Đã thanh toán</v>
      </c>
      <c r="Z542" s="42">
        <f t="shared" si="43"/>
        <v>46079</v>
      </c>
      <c r="AA542" s="42">
        <f t="shared" si="44"/>
        <v>46091</v>
      </c>
      <c r="AD542" s="2" t="str">
        <f>VLOOKUP($A542,MA_KH!$A:$Q,MA_KH!O$1,0)</f>
        <v>MEGA</v>
      </c>
      <c r="AE542" s="2" t="str">
        <f>VLOOKUP($A542,MA_KH!$A:$Q,MA_KH!P$1,0)</f>
        <v>CÔNG TY TNHH MM MEGA MARKET (VIỆT NAM)</v>
      </c>
      <c r="AG542" s="2" t="str">
        <f>(Table1[[#This Row],[Số hóa đơn]])&amp;IF(OR(Table1[[#This Row],[Phân loại]]="Hàng trả",Table1[[#This Row],[Phân loại]]="Giảm công nợ"),-Table1[[#This Row],[Tổng giá trị]],Table1[[#This Row],[Tổng giá trị]])</f>
        <v>00000048-1106211</v>
      </c>
      <c r="AH542" s="6" t="e">
        <f>_xlfn.XLOOKUP(Table1[[#This Row],[Column1]],'Chi tiết tt Mega gửi'!P:P,'Chi tiết tt Mega gửi'!N:N)</f>
        <v>#N/A</v>
      </c>
    </row>
    <row r="543" spans="1:34" ht="25.5" customHeight="1" x14ac:dyDescent="0.2">
      <c r="A543" s="54" t="s">
        <v>16307</v>
      </c>
      <c r="B543" s="54" t="s">
        <v>202</v>
      </c>
      <c r="C543" s="55">
        <v>46079</v>
      </c>
      <c r="D543" s="54" t="s">
        <v>17451</v>
      </c>
      <c r="E543" s="55">
        <v>46079</v>
      </c>
      <c r="F543" s="54" t="s">
        <v>19265</v>
      </c>
      <c r="G543" s="54" t="s">
        <v>17174</v>
      </c>
      <c r="H543" s="56">
        <v>820509</v>
      </c>
      <c r="I543" s="63">
        <v>0</v>
      </c>
      <c r="J543" s="56">
        <v>65640</v>
      </c>
      <c r="K543" s="65">
        <v>886149</v>
      </c>
      <c r="L543" s="64" t="s">
        <v>17238</v>
      </c>
      <c r="M543" s="6">
        <v>46091</v>
      </c>
      <c r="O543" s="32">
        <f>IF(Table1[[#This Row],[Phân loại]]="Tồn đầu kỳ",Table1[[#This Row],[Tổng giá trị]],0)</f>
        <v>0</v>
      </c>
      <c r="P543" s="7">
        <f>IF(Table1[[#This Row],[Số còn phải thu ĐK]]&lt;&gt;0,0,IF(Table1[[#This Row],[Phân loại]]="Bán hàng",Table1[[#This Row],[Tổng giá trị]],-Table1[[#This Row],[Tổng giá trị]]))</f>
        <v>-886149</v>
      </c>
      <c r="Q543" s="32">
        <f t="shared" si="40"/>
        <v>-886149</v>
      </c>
      <c r="R543" s="7">
        <f>Table1[[#This Row],[Số còn phải thu ĐK]]+Table1[[#This Row],[Giá Trị HD sau CK]]-Table1[[#This Row],[Số tiền đã thu]]</f>
        <v>0</v>
      </c>
      <c r="S543" s="6">
        <f>IF(Table1[[#This Row],[Ngày hóa đơn]]&lt;&gt;"",Table1[[#This Row],[Ngày hóa đơn]],IF(Table1[[#This Row],[Ngày hạch toán]]&lt;&gt;"",Table1[[#This Row],[Ngày hạch toán]],""))</f>
        <v>46079</v>
      </c>
      <c r="T543" s="7"/>
      <c r="U543" s="6">
        <f>IF(Table1[[#This Row],[Ngày tính CN]]="","",S543+T543)</f>
        <v>46079</v>
      </c>
      <c r="V543" s="32">
        <f ca="1">IF(Table1[[#This Row],[Hạn thanh toán]]="","",IF((U543-NOW())&lt;0,0,(U543-NOW())))</f>
        <v>0</v>
      </c>
      <c r="W543" s="32"/>
      <c r="X543" s="32" t="str">
        <f t="shared" ca="1" si="41"/>
        <v/>
      </c>
      <c r="Y543" s="2" t="str">
        <f t="shared" si="42"/>
        <v>Đã thanh toán</v>
      </c>
      <c r="Z543" s="42">
        <f t="shared" si="43"/>
        <v>46079</v>
      </c>
      <c r="AA543" s="42">
        <f t="shared" si="44"/>
        <v>46091</v>
      </c>
      <c r="AD543" s="2" t="str">
        <f>VLOOKUP($A543,MA_KH!$A:$Q,MA_KH!O$1,0)</f>
        <v>MEGA</v>
      </c>
      <c r="AE543" s="2" t="str">
        <f>VLOOKUP($A543,MA_KH!$A:$Q,MA_KH!P$1,0)</f>
        <v>CÔNG TY TNHH MM MEGA MARKET (VIỆT NAM)</v>
      </c>
      <c r="AG543" s="2" t="str">
        <f>(Table1[[#This Row],[Số hóa đơn]])&amp;IF(OR(Table1[[#This Row],[Phân loại]]="Hàng trả",Table1[[#This Row],[Phân loại]]="Giảm công nợ"),-Table1[[#This Row],[Tổng giá trị]],Table1[[#This Row],[Tổng giá trị]])</f>
        <v>00000070-886149</v>
      </c>
      <c r="AH543" s="6" t="e">
        <f>_xlfn.XLOOKUP(Table1[[#This Row],[Column1]],'Chi tiết tt Mega gửi'!P:P,'Chi tiết tt Mega gửi'!N:N)</f>
        <v>#N/A</v>
      </c>
    </row>
    <row r="544" spans="1:34" ht="25.5" customHeight="1" x14ac:dyDescent="0.2">
      <c r="A544" s="54" t="s">
        <v>16309</v>
      </c>
      <c r="B544" s="54" t="s">
        <v>255</v>
      </c>
      <c r="C544" s="55">
        <v>46079</v>
      </c>
      <c r="D544" s="54" t="s">
        <v>17452</v>
      </c>
      <c r="E544" s="55">
        <v>46079</v>
      </c>
      <c r="F544" s="54" t="s">
        <v>19266</v>
      </c>
      <c r="G544" s="54" t="s">
        <v>16884</v>
      </c>
      <c r="H544" s="56">
        <v>430000</v>
      </c>
      <c r="I544" s="63">
        <v>0</v>
      </c>
      <c r="J544" s="56">
        <v>34400</v>
      </c>
      <c r="K544" s="65">
        <v>464400</v>
      </c>
      <c r="L544" s="64" t="s">
        <v>17238</v>
      </c>
      <c r="M544" s="6">
        <v>46091</v>
      </c>
      <c r="O544" s="32">
        <f>IF(Table1[[#This Row],[Phân loại]]="Tồn đầu kỳ",Table1[[#This Row],[Tổng giá trị]],0)</f>
        <v>0</v>
      </c>
      <c r="P544" s="7">
        <f>IF(Table1[[#This Row],[Số còn phải thu ĐK]]&lt;&gt;0,0,IF(Table1[[#This Row],[Phân loại]]="Bán hàng",Table1[[#This Row],[Tổng giá trị]],-Table1[[#This Row],[Tổng giá trị]]))</f>
        <v>-464400</v>
      </c>
      <c r="Q544" s="32">
        <f t="shared" si="40"/>
        <v>-464400</v>
      </c>
      <c r="R544" s="7">
        <f>Table1[[#This Row],[Số còn phải thu ĐK]]+Table1[[#This Row],[Giá Trị HD sau CK]]-Table1[[#This Row],[Số tiền đã thu]]</f>
        <v>0</v>
      </c>
      <c r="S544" s="6">
        <f>IF(Table1[[#This Row],[Ngày hóa đơn]]&lt;&gt;"",Table1[[#This Row],[Ngày hóa đơn]],IF(Table1[[#This Row],[Ngày hạch toán]]&lt;&gt;"",Table1[[#This Row],[Ngày hạch toán]],""))</f>
        <v>46079</v>
      </c>
      <c r="T544" s="7"/>
      <c r="U544" s="6">
        <f>IF(Table1[[#This Row],[Ngày tính CN]]="","",S544+T544)</f>
        <v>46079</v>
      </c>
      <c r="V544" s="32">
        <f ca="1">IF(Table1[[#This Row],[Hạn thanh toán]]="","",IF((U544-NOW())&lt;0,0,(U544-NOW())))</f>
        <v>0</v>
      </c>
      <c r="W544" s="32"/>
      <c r="X544" s="32" t="str">
        <f t="shared" ca="1" si="41"/>
        <v/>
      </c>
      <c r="Y544" s="2" t="str">
        <f t="shared" si="42"/>
        <v>Đã thanh toán</v>
      </c>
      <c r="Z544" s="42">
        <f t="shared" si="43"/>
        <v>46079</v>
      </c>
      <c r="AA544" s="42">
        <f t="shared" si="44"/>
        <v>46091</v>
      </c>
      <c r="AD544" s="2" t="str">
        <f>VLOOKUP($A544,MA_KH!$A:$Q,MA_KH!O$1,0)</f>
        <v>MEGA</v>
      </c>
      <c r="AE544" s="2" t="str">
        <f>VLOOKUP($A544,MA_KH!$A:$Q,MA_KH!P$1,0)</f>
        <v>CÔNG TY TNHH MM MEGA MARKET (VIỆT NAM)</v>
      </c>
      <c r="AG544" s="2" t="str">
        <f>(Table1[[#This Row],[Số hóa đơn]])&amp;IF(OR(Table1[[#This Row],[Phân loại]]="Hàng trả",Table1[[#This Row],[Phân loại]]="Giảm công nợ"),-Table1[[#This Row],[Tổng giá trị]],Table1[[#This Row],[Tổng giá trị]])</f>
        <v>00000022-464400</v>
      </c>
      <c r="AH544" s="6" t="e">
        <f>_xlfn.XLOOKUP(Table1[[#This Row],[Column1]],'Chi tiết tt Mega gửi'!P:P,'Chi tiết tt Mega gửi'!N:N)</f>
        <v>#N/A</v>
      </c>
    </row>
    <row r="545" spans="1:34" ht="25.5" customHeight="1" x14ac:dyDescent="0.2">
      <c r="A545" s="54" t="s">
        <v>16309</v>
      </c>
      <c r="B545" s="54" t="s">
        <v>255</v>
      </c>
      <c r="C545" s="55">
        <v>46079</v>
      </c>
      <c r="D545" s="54" t="s">
        <v>17453</v>
      </c>
      <c r="E545" s="55">
        <v>46079</v>
      </c>
      <c r="F545" s="54" t="s">
        <v>19120</v>
      </c>
      <c r="G545" s="54" t="s">
        <v>16884</v>
      </c>
      <c r="H545" s="56">
        <v>293724</v>
      </c>
      <c r="I545" s="63">
        <v>0</v>
      </c>
      <c r="J545" s="56">
        <v>23498</v>
      </c>
      <c r="K545" s="65">
        <v>317222</v>
      </c>
      <c r="L545" s="64" t="s">
        <v>17238</v>
      </c>
      <c r="M545" s="6">
        <v>46091</v>
      </c>
      <c r="O545" s="32">
        <f>IF(Table1[[#This Row],[Phân loại]]="Tồn đầu kỳ",Table1[[#This Row],[Tổng giá trị]],0)</f>
        <v>0</v>
      </c>
      <c r="P545" s="7">
        <f>IF(Table1[[#This Row],[Số còn phải thu ĐK]]&lt;&gt;0,0,IF(Table1[[#This Row],[Phân loại]]="Bán hàng",Table1[[#This Row],[Tổng giá trị]],-Table1[[#This Row],[Tổng giá trị]]))</f>
        <v>-317222</v>
      </c>
      <c r="Q545" s="32">
        <f t="shared" si="40"/>
        <v>-317222</v>
      </c>
      <c r="R545" s="7">
        <f>Table1[[#This Row],[Số còn phải thu ĐK]]+Table1[[#This Row],[Giá Trị HD sau CK]]-Table1[[#This Row],[Số tiền đã thu]]</f>
        <v>0</v>
      </c>
      <c r="S545" s="6">
        <f>IF(Table1[[#This Row],[Ngày hóa đơn]]&lt;&gt;"",Table1[[#This Row],[Ngày hóa đơn]],IF(Table1[[#This Row],[Ngày hạch toán]]&lt;&gt;"",Table1[[#This Row],[Ngày hạch toán]],""))</f>
        <v>46079</v>
      </c>
      <c r="T545" s="7"/>
      <c r="U545" s="6">
        <f>IF(Table1[[#This Row],[Ngày tính CN]]="","",S545+T545)</f>
        <v>46079</v>
      </c>
      <c r="V545" s="32">
        <f ca="1">IF(Table1[[#This Row],[Hạn thanh toán]]="","",IF((U545-NOW())&lt;0,0,(U545-NOW())))</f>
        <v>0</v>
      </c>
      <c r="W545" s="32"/>
      <c r="X545" s="32" t="str">
        <f t="shared" ca="1" si="41"/>
        <v/>
      </c>
      <c r="Y545" s="2" t="str">
        <f t="shared" si="42"/>
        <v>Đã thanh toán</v>
      </c>
      <c r="Z545" s="42">
        <f t="shared" si="43"/>
        <v>46079</v>
      </c>
      <c r="AA545" s="42">
        <f t="shared" si="44"/>
        <v>46091</v>
      </c>
      <c r="AD545" s="2" t="str">
        <f>VLOOKUP($A545,MA_KH!$A:$Q,MA_KH!O$1,0)</f>
        <v>MEGA</v>
      </c>
      <c r="AE545" s="2" t="str">
        <f>VLOOKUP($A545,MA_KH!$A:$Q,MA_KH!P$1,0)</f>
        <v>CÔNG TY TNHH MM MEGA MARKET (VIỆT NAM)</v>
      </c>
      <c r="AG545" s="2" t="str">
        <f>(Table1[[#This Row],[Số hóa đơn]])&amp;IF(OR(Table1[[#This Row],[Phân loại]]="Hàng trả",Table1[[#This Row],[Phân loại]]="Giảm công nợ"),-Table1[[#This Row],[Tổng giá trị]],Table1[[#This Row],[Tổng giá trị]])</f>
        <v>00000024-317222</v>
      </c>
      <c r="AH545" s="6" t="e">
        <f>_xlfn.XLOOKUP(Table1[[#This Row],[Column1]],'Chi tiết tt Mega gửi'!P:P,'Chi tiết tt Mega gửi'!N:N)</f>
        <v>#N/A</v>
      </c>
    </row>
    <row r="546" spans="1:34" ht="25.5" customHeight="1" x14ac:dyDescent="0.2">
      <c r="A546" s="54" t="s">
        <v>16308</v>
      </c>
      <c r="B546" s="54" t="s">
        <v>194</v>
      </c>
      <c r="C546" s="55">
        <v>46079</v>
      </c>
      <c r="D546" s="54" t="s">
        <v>17454</v>
      </c>
      <c r="E546" s="55">
        <v>46079</v>
      </c>
      <c r="F546" s="54" t="s">
        <v>19267</v>
      </c>
      <c r="G546" s="54" t="s">
        <v>16886</v>
      </c>
      <c r="H546" s="56">
        <v>3085000</v>
      </c>
      <c r="I546" s="63">
        <v>0</v>
      </c>
      <c r="J546" s="56">
        <v>246800</v>
      </c>
      <c r="K546" s="65">
        <v>3331800</v>
      </c>
      <c r="L546" s="64" t="s">
        <v>17238</v>
      </c>
      <c r="M546" s="6">
        <v>46091</v>
      </c>
      <c r="O546" s="32">
        <f>IF(Table1[[#This Row],[Phân loại]]="Tồn đầu kỳ",Table1[[#This Row],[Tổng giá trị]],0)</f>
        <v>0</v>
      </c>
      <c r="P546" s="7">
        <f>IF(Table1[[#This Row],[Số còn phải thu ĐK]]&lt;&gt;0,0,IF(Table1[[#This Row],[Phân loại]]="Bán hàng",Table1[[#This Row],[Tổng giá trị]],-Table1[[#This Row],[Tổng giá trị]]))</f>
        <v>-3331800</v>
      </c>
      <c r="Q546" s="32">
        <f t="shared" si="40"/>
        <v>-3331800</v>
      </c>
      <c r="R546" s="7">
        <f>Table1[[#This Row],[Số còn phải thu ĐK]]+Table1[[#This Row],[Giá Trị HD sau CK]]-Table1[[#This Row],[Số tiền đã thu]]</f>
        <v>0</v>
      </c>
      <c r="S546" s="6">
        <f>IF(Table1[[#This Row],[Ngày hóa đơn]]&lt;&gt;"",Table1[[#This Row],[Ngày hóa đơn]],IF(Table1[[#This Row],[Ngày hạch toán]]&lt;&gt;"",Table1[[#This Row],[Ngày hạch toán]],""))</f>
        <v>46079</v>
      </c>
      <c r="T546" s="7"/>
      <c r="U546" s="6">
        <f>IF(Table1[[#This Row],[Ngày tính CN]]="","",S546+T546)</f>
        <v>46079</v>
      </c>
      <c r="V546" s="32">
        <f ca="1">IF(Table1[[#This Row],[Hạn thanh toán]]="","",IF((U546-NOW())&lt;0,0,(U546-NOW())))</f>
        <v>0</v>
      </c>
      <c r="W546" s="32"/>
      <c r="X546" s="32" t="str">
        <f t="shared" ca="1" si="41"/>
        <v/>
      </c>
      <c r="Y546" s="2" t="str">
        <f t="shared" si="42"/>
        <v>Đã thanh toán</v>
      </c>
      <c r="Z546" s="42">
        <f t="shared" si="43"/>
        <v>46079</v>
      </c>
      <c r="AA546" s="42">
        <f t="shared" si="44"/>
        <v>46091</v>
      </c>
      <c r="AD546" s="2" t="str">
        <f>VLOOKUP($A546,MA_KH!$A:$Q,MA_KH!O$1,0)</f>
        <v>MEGA</v>
      </c>
      <c r="AE546" s="2" t="str">
        <f>VLOOKUP($A546,MA_KH!$A:$Q,MA_KH!P$1,0)</f>
        <v>CÔNG TY TNHH MM MEGA MARKET (VIỆT NAM)</v>
      </c>
      <c r="AG546" s="2" t="str">
        <f>(Table1[[#This Row],[Số hóa đơn]])&amp;IF(OR(Table1[[#This Row],[Phân loại]]="Hàng trả",Table1[[#This Row],[Phân loại]]="Giảm công nợ"),-Table1[[#This Row],[Tổng giá trị]],Table1[[#This Row],[Tổng giá trị]])</f>
        <v>00000038-3331800</v>
      </c>
      <c r="AH546" s="6" t="e">
        <f>_xlfn.XLOOKUP(Table1[[#This Row],[Column1]],'Chi tiết tt Mega gửi'!P:P,'Chi tiết tt Mega gửi'!N:N)</f>
        <v>#N/A</v>
      </c>
    </row>
    <row r="547" spans="1:34" ht="25.5" customHeight="1" x14ac:dyDescent="0.2">
      <c r="A547" s="54" t="s">
        <v>16294</v>
      </c>
      <c r="B547" s="54" t="s">
        <v>259</v>
      </c>
      <c r="C547" s="55">
        <v>46080</v>
      </c>
      <c r="D547" s="54" t="s">
        <v>17455</v>
      </c>
      <c r="E547" s="55">
        <v>46081</v>
      </c>
      <c r="F547" s="54" t="s">
        <v>19268</v>
      </c>
      <c r="G547" s="54" t="s">
        <v>17456</v>
      </c>
      <c r="H547" s="56">
        <v>10449280</v>
      </c>
      <c r="I547" s="63">
        <v>0</v>
      </c>
      <c r="J547" s="56">
        <v>835942</v>
      </c>
      <c r="K547" s="65">
        <v>11285222</v>
      </c>
      <c r="L547" s="64" t="s">
        <v>17236</v>
      </c>
      <c r="M547" s="6">
        <v>46122</v>
      </c>
      <c r="O547" s="32">
        <f>IF(Table1[[#This Row],[Phân loại]]="Tồn đầu kỳ",Table1[[#This Row],[Tổng giá trị]],0)</f>
        <v>0</v>
      </c>
      <c r="P547" s="7">
        <f>IF(Table1[[#This Row],[Số còn phải thu ĐK]]&lt;&gt;0,0,IF(Table1[[#This Row],[Phân loại]]="Bán hàng",Table1[[#This Row],[Tổng giá trị]],-Table1[[#This Row],[Tổng giá trị]]))</f>
        <v>11285222</v>
      </c>
      <c r="Q547" s="32">
        <f t="shared" si="40"/>
        <v>11285222</v>
      </c>
      <c r="R547" s="7">
        <f>Table1[[#This Row],[Số còn phải thu ĐK]]+Table1[[#This Row],[Giá Trị HD sau CK]]-Table1[[#This Row],[Số tiền đã thu]]</f>
        <v>0</v>
      </c>
      <c r="S547" s="6">
        <f>IF(Table1[[#This Row],[Ngày hóa đơn]]&lt;&gt;"",Table1[[#This Row],[Ngày hóa đơn]],IF(Table1[[#This Row],[Ngày hạch toán]]&lt;&gt;"",Table1[[#This Row],[Ngày hạch toán]],""))</f>
        <v>46081</v>
      </c>
      <c r="T547" s="7"/>
      <c r="U547" s="6">
        <f>IF(Table1[[#This Row],[Ngày tính CN]]="","",S547+T547)</f>
        <v>46081</v>
      </c>
      <c r="V547" s="32">
        <f ca="1">IF(Table1[[#This Row],[Hạn thanh toán]]="","",IF((U547-NOW())&lt;0,0,(U547-NOW())))</f>
        <v>0</v>
      </c>
      <c r="W547" s="32"/>
      <c r="X547" s="32" t="str">
        <f t="shared" ca="1" si="41"/>
        <v/>
      </c>
      <c r="Y547" s="2" t="str">
        <f t="shared" si="42"/>
        <v>Đã thanh toán</v>
      </c>
      <c r="Z547" s="42">
        <f t="shared" si="43"/>
        <v>46081</v>
      </c>
      <c r="AA547" s="42">
        <f t="shared" si="44"/>
        <v>46122</v>
      </c>
      <c r="AD547" s="2" t="str">
        <f>VLOOKUP($A547,MA_KH!$A:$Q,MA_KH!O$1,0)</f>
        <v>MEGA</v>
      </c>
      <c r="AE547" s="2" t="str">
        <f>VLOOKUP($A547,MA_KH!$A:$Q,MA_KH!P$1,0)</f>
        <v>CÔNG TY TNHH MM MEGA MARKET (VIỆT NAM)</v>
      </c>
      <c r="AG547" s="2" t="str">
        <f>(Table1[[#This Row],[Số hóa đơn]])&amp;IF(OR(Table1[[#This Row],[Phân loại]]="Hàng trả",Table1[[#This Row],[Phân loại]]="Giảm công nợ"),-Table1[[#This Row],[Tổng giá trị]],Table1[[#This Row],[Tổng giá trị]])</f>
        <v>0001456911285222</v>
      </c>
      <c r="AH547" s="6" t="e">
        <f>_xlfn.XLOOKUP(Table1[[#This Row],[Column1]],'Chi tiết tt Mega gửi'!P:P,'Chi tiết tt Mega gửi'!N:N)</f>
        <v>#N/A</v>
      </c>
    </row>
    <row r="548" spans="1:34" ht="25.5" customHeight="1" x14ac:dyDescent="0.2">
      <c r="A548" s="54" t="s">
        <v>16299</v>
      </c>
      <c r="B548" s="54" t="s">
        <v>190</v>
      </c>
      <c r="C548" s="55">
        <v>46081</v>
      </c>
      <c r="D548" s="54" t="s">
        <v>17457</v>
      </c>
      <c r="E548" s="55">
        <v>46081</v>
      </c>
      <c r="F548" s="54" t="s">
        <v>19269</v>
      </c>
      <c r="G548" s="54" t="s">
        <v>17458</v>
      </c>
      <c r="H548" s="56">
        <v>1003660</v>
      </c>
      <c r="I548" s="63">
        <v>0</v>
      </c>
      <c r="J548" s="56">
        <v>80293</v>
      </c>
      <c r="K548" s="65">
        <v>1083953</v>
      </c>
      <c r="L548" s="64" t="s">
        <v>17236</v>
      </c>
      <c r="M548" s="6">
        <v>46122</v>
      </c>
      <c r="O548" s="32">
        <f>IF(Table1[[#This Row],[Phân loại]]="Tồn đầu kỳ",Table1[[#This Row],[Tổng giá trị]],0)</f>
        <v>0</v>
      </c>
      <c r="P548" s="7">
        <f>IF(Table1[[#This Row],[Số còn phải thu ĐK]]&lt;&gt;0,0,IF(Table1[[#This Row],[Phân loại]]="Bán hàng",Table1[[#This Row],[Tổng giá trị]],-Table1[[#This Row],[Tổng giá trị]]))</f>
        <v>1083953</v>
      </c>
      <c r="Q548" s="32">
        <f t="shared" si="40"/>
        <v>1083953</v>
      </c>
      <c r="R548" s="7">
        <f>Table1[[#This Row],[Số còn phải thu ĐK]]+Table1[[#This Row],[Giá Trị HD sau CK]]-Table1[[#This Row],[Số tiền đã thu]]</f>
        <v>0</v>
      </c>
      <c r="S548" s="6">
        <f>IF(Table1[[#This Row],[Ngày hóa đơn]]&lt;&gt;"",Table1[[#This Row],[Ngày hóa đơn]],IF(Table1[[#This Row],[Ngày hạch toán]]&lt;&gt;"",Table1[[#This Row],[Ngày hạch toán]],""))</f>
        <v>46081</v>
      </c>
      <c r="T548" s="7"/>
      <c r="U548" s="6">
        <f>IF(Table1[[#This Row],[Ngày tính CN]]="","",S548+T548)</f>
        <v>46081</v>
      </c>
      <c r="V548" s="32">
        <f ca="1">IF(Table1[[#This Row],[Hạn thanh toán]]="","",IF((U548-NOW())&lt;0,0,(U548-NOW())))</f>
        <v>0</v>
      </c>
      <c r="W548" s="32"/>
      <c r="X548" s="32" t="str">
        <f t="shared" ca="1" si="41"/>
        <v/>
      </c>
      <c r="Y548" s="2" t="str">
        <f t="shared" si="42"/>
        <v>Đã thanh toán</v>
      </c>
      <c r="Z548" s="42">
        <f t="shared" si="43"/>
        <v>46081</v>
      </c>
      <c r="AA548" s="42">
        <f t="shared" si="44"/>
        <v>46122</v>
      </c>
      <c r="AD548" s="2" t="str">
        <f>VLOOKUP($A548,MA_KH!$A:$Q,MA_KH!O$1,0)</f>
        <v>MEGA</v>
      </c>
      <c r="AE548" s="2" t="str">
        <f>VLOOKUP($A548,MA_KH!$A:$Q,MA_KH!P$1,0)</f>
        <v>CÔNG TY TNHH MM MEGA MARKET (VIỆT NAM)</v>
      </c>
      <c r="AG548" s="2" t="str">
        <f>(Table1[[#This Row],[Số hóa đơn]])&amp;IF(OR(Table1[[#This Row],[Phân loại]]="Hàng trả",Table1[[#This Row],[Phân loại]]="Giảm công nợ"),-Table1[[#This Row],[Tổng giá trị]],Table1[[#This Row],[Tổng giá trị]])</f>
        <v>000145671083953</v>
      </c>
      <c r="AH548" s="6" t="e">
        <f>_xlfn.XLOOKUP(Table1[[#This Row],[Column1]],'Chi tiết tt Mega gửi'!P:P,'Chi tiết tt Mega gửi'!N:N)</f>
        <v>#N/A</v>
      </c>
    </row>
    <row r="549" spans="1:34" ht="25.5" customHeight="1" x14ac:dyDescent="0.2">
      <c r="A549" s="54" t="s">
        <v>16292</v>
      </c>
      <c r="B549" s="54" t="s">
        <v>251</v>
      </c>
      <c r="C549" s="55">
        <v>46081</v>
      </c>
      <c r="D549" s="54" t="s">
        <v>17459</v>
      </c>
      <c r="E549" s="55">
        <v>46081</v>
      </c>
      <c r="F549" s="54" t="s">
        <v>19270</v>
      </c>
      <c r="G549" s="54" t="s">
        <v>17460</v>
      </c>
      <c r="H549" s="56">
        <v>3147760</v>
      </c>
      <c r="I549" s="63">
        <v>0</v>
      </c>
      <c r="J549" s="56">
        <v>251821</v>
      </c>
      <c r="K549" s="65">
        <v>3399581</v>
      </c>
      <c r="L549" s="64" t="s">
        <v>17236</v>
      </c>
      <c r="M549" s="6">
        <v>46122</v>
      </c>
      <c r="O549" s="32">
        <f>IF(Table1[[#This Row],[Phân loại]]="Tồn đầu kỳ",Table1[[#This Row],[Tổng giá trị]],0)</f>
        <v>0</v>
      </c>
      <c r="P549" s="7">
        <f>IF(Table1[[#This Row],[Số còn phải thu ĐK]]&lt;&gt;0,0,IF(Table1[[#This Row],[Phân loại]]="Bán hàng",Table1[[#This Row],[Tổng giá trị]],-Table1[[#This Row],[Tổng giá trị]]))</f>
        <v>3399581</v>
      </c>
      <c r="Q549" s="32">
        <f t="shared" si="40"/>
        <v>3399581</v>
      </c>
      <c r="R549" s="7">
        <f>Table1[[#This Row],[Số còn phải thu ĐK]]+Table1[[#This Row],[Giá Trị HD sau CK]]-Table1[[#This Row],[Số tiền đã thu]]</f>
        <v>0</v>
      </c>
      <c r="S549" s="6">
        <f>IF(Table1[[#This Row],[Ngày hóa đơn]]&lt;&gt;"",Table1[[#This Row],[Ngày hóa đơn]],IF(Table1[[#This Row],[Ngày hạch toán]]&lt;&gt;"",Table1[[#This Row],[Ngày hạch toán]],""))</f>
        <v>46081</v>
      </c>
      <c r="T549" s="7"/>
      <c r="U549" s="6">
        <f>IF(Table1[[#This Row],[Ngày tính CN]]="","",S549+T549)</f>
        <v>46081</v>
      </c>
      <c r="V549" s="32">
        <f ca="1">IF(Table1[[#This Row],[Hạn thanh toán]]="","",IF((U549-NOW())&lt;0,0,(U549-NOW())))</f>
        <v>0</v>
      </c>
      <c r="W549" s="32"/>
      <c r="X549" s="32" t="str">
        <f t="shared" ca="1" si="41"/>
        <v/>
      </c>
      <c r="Y549" s="2" t="str">
        <f t="shared" si="42"/>
        <v>Đã thanh toán</v>
      </c>
      <c r="Z549" s="42">
        <f t="shared" si="43"/>
        <v>46081</v>
      </c>
      <c r="AA549" s="42">
        <f t="shared" si="44"/>
        <v>46122</v>
      </c>
      <c r="AD549" s="2" t="str">
        <f>VLOOKUP($A549,MA_KH!$A:$Q,MA_KH!O$1,0)</f>
        <v>MEGA</v>
      </c>
      <c r="AE549" s="2" t="str">
        <f>VLOOKUP($A549,MA_KH!$A:$Q,MA_KH!P$1,0)</f>
        <v>CÔNG TY TNHH MM MEGA MARKET (VIỆT NAM)</v>
      </c>
      <c r="AG549" s="2" t="str">
        <f>(Table1[[#This Row],[Số hóa đơn]])&amp;IF(OR(Table1[[#This Row],[Phân loại]]="Hàng trả",Table1[[#This Row],[Phân loại]]="Giảm công nợ"),-Table1[[#This Row],[Tổng giá trị]],Table1[[#This Row],[Tổng giá trị]])</f>
        <v>000145703399581</v>
      </c>
      <c r="AH549" s="6" t="e">
        <f>_xlfn.XLOOKUP(Table1[[#This Row],[Column1]],'Chi tiết tt Mega gửi'!P:P,'Chi tiết tt Mega gửi'!N:N)</f>
        <v>#N/A</v>
      </c>
    </row>
    <row r="550" spans="1:34" ht="25.5" customHeight="1" x14ac:dyDescent="0.2">
      <c r="A550" s="54" t="s">
        <v>16292</v>
      </c>
      <c r="B550" s="54" t="s">
        <v>251</v>
      </c>
      <c r="C550" s="55">
        <v>46081</v>
      </c>
      <c r="D550" s="54" t="s">
        <v>17461</v>
      </c>
      <c r="E550" s="55">
        <v>46081</v>
      </c>
      <c r="F550" s="54" t="s">
        <v>19271</v>
      </c>
      <c r="G550" s="54" t="s">
        <v>17462</v>
      </c>
      <c r="H550" s="56">
        <v>3849940</v>
      </c>
      <c r="I550" s="63">
        <v>0</v>
      </c>
      <c r="J550" s="56">
        <v>307995</v>
      </c>
      <c r="K550" s="65">
        <v>4157935</v>
      </c>
      <c r="L550" s="64" t="s">
        <v>17236</v>
      </c>
      <c r="M550" s="6">
        <v>46122</v>
      </c>
      <c r="O550" s="32">
        <f>IF(Table1[[#This Row],[Phân loại]]="Tồn đầu kỳ",Table1[[#This Row],[Tổng giá trị]],0)</f>
        <v>0</v>
      </c>
      <c r="P550" s="7">
        <f>IF(Table1[[#This Row],[Số còn phải thu ĐK]]&lt;&gt;0,0,IF(Table1[[#This Row],[Phân loại]]="Bán hàng",Table1[[#This Row],[Tổng giá trị]],-Table1[[#This Row],[Tổng giá trị]]))</f>
        <v>4157935</v>
      </c>
      <c r="Q550" s="32">
        <f t="shared" si="40"/>
        <v>4157935</v>
      </c>
      <c r="R550" s="7">
        <f>Table1[[#This Row],[Số còn phải thu ĐK]]+Table1[[#This Row],[Giá Trị HD sau CK]]-Table1[[#This Row],[Số tiền đã thu]]</f>
        <v>0</v>
      </c>
      <c r="S550" s="6">
        <f>IF(Table1[[#This Row],[Ngày hóa đơn]]&lt;&gt;"",Table1[[#This Row],[Ngày hóa đơn]],IF(Table1[[#This Row],[Ngày hạch toán]]&lt;&gt;"",Table1[[#This Row],[Ngày hạch toán]],""))</f>
        <v>46081</v>
      </c>
      <c r="T550" s="7"/>
      <c r="U550" s="6">
        <f>IF(Table1[[#This Row],[Ngày tính CN]]="","",S550+T550)</f>
        <v>46081</v>
      </c>
      <c r="V550" s="32">
        <f ca="1">IF(Table1[[#This Row],[Hạn thanh toán]]="","",IF((U550-NOW())&lt;0,0,(U550-NOW())))</f>
        <v>0</v>
      </c>
      <c r="W550" s="32"/>
      <c r="X550" s="32" t="str">
        <f t="shared" ca="1" si="41"/>
        <v/>
      </c>
      <c r="Y550" s="2" t="str">
        <f t="shared" si="42"/>
        <v>Đã thanh toán</v>
      </c>
      <c r="Z550" s="42">
        <f t="shared" si="43"/>
        <v>46081</v>
      </c>
      <c r="AA550" s="42">
        <f t="shared" si="44"/>
        <v>46122</v>
      </c>
      <c r="AD550" s="2" t="str">
        <f>VLOOKUP($A550,MA_KH!$A:$Q,MA_KH!O$1,0)</f>
        <v>MEGA</v>
      </c>
      <c r="AE550" s="2" t="str">
        <f>VLOOKUP($A550,MA_KH!$A:$Q,MA_KH!P$1,0)</f>
        <v>CÔNG TY TNHH MM MEGA MARKET (VIỆT NAM)</v>
      </c>
      <c r="AG550" s="2" t="str">
        <f>(Table1[[#This Row],[Số hóa đơn]])&amp;IF(OR(Table1[[#This Row],[Phân loại]]="Hàng trả",Table1[[#This Row],[Phân loại]]="Giảm công nợ"),-Table1[[#This Row],[Tổng giá trị]],Table1[[#This Row],[Tổng giá trị]])</f>
        <v>000145714157935</v>
      </c>
      <c r="AH550" s="6" t="e">
        <f>_xlfn.XLOOKUP(Table1[[#This Row],[Column1]],'Chi tiết tt Mega gửi'!P:P,'Chi tiết tt Mega gửi'!N:N)</f>
        <v>#N/A</v>
      </c>
    </row>
    <row r="551" spans="1:34" ht="25.5" customHeight="1" x14ac:dyDescent="0.2">
      <c r="A551" s="54" t="s">
        <v>16299</v>
      </c>
      <c r="B551" s="54" t="s">
        <v>190</v>
      </c>
      <c r="C551" s="55">
        <v>46082</v>
      </c>
      <c r="D551" s="54" t="s">
        <v>17464</v>
      </c>
      <c r="E551" s="55">
        <v>46084</v>
      </c>
      <c r="F551" s="54" t="s">
        <v>19272</v>
      </c>
      <c r="G551" s="54" t="s">
        <v>17465</v>
      </c>
      <c r="H551" s="56">
        <v>9168500</v>
      </c>
      <c r="I551" s="63">
        <v>0</v>
      </c>
      <c r="J551" s="56">
        <v>733480</v>
      </c>
      <c r="K551" s="65">
        <v>9901980</v>
      </c>
      <c r="L551" s="64" t="s">
        <v>17236</v>
      </c>
      <c r="M551" s="6">
        <v>46122</v>
      </c>
      <c r="O551" s="32">
        <f>IF(Table1[[#This Row],[Phân loại]]="Tồn đầu kỳ",Table1[[#This Row],[Tổng giá trị]],0)</f>
        <v>0</v>
      </c>
      <c r="P551" s="7">
        <f>IF(Table1[[#This Row],[Số còn phải thu ĐK]]&lt;&gt;0,0,IF(Table1[[#This Row],[Phân loại]]="Bán hàng",Table1[[#This Row],[Tổng giá trị]],-Table1[[#This Row],[Tổng giá trị]]))</f>
        <v>9901980</v>
      </c>
      <c r="Q551" s="32">
        <f t="shared" si="40"/>
        <v>9901980</v>
      </c>
      <c r="R551" s="7">
        <f>Table1[[#This Row],[Số còn phải thu ĐK]]+Table1[[#This Row],[Giá Trị HD sau CK]]-Table1[[#This Row],[Số tiền đã thu]]</f>
        <v>0</v>
      </c>
      <c r="S551" s="6">
        <f>IF(Table1[[#This Row],[Ngày hóa đơn]]&lt;&gt;"",Table1[[#This Row],[Ngày hóa đơn]],IF(Table1[[#This Row],[Ngày hạch toán]]&lt;&gt;"",Table1[[#This Row],[Ngày hạch toán]],""))</f>
        <v>46084</v>
      </c>
      <c r="T551" s="7"/>
      <c r="U551" s="6">
        <f>IF(Table1[[#This Row],[Ngày tính CN]]="","",S551+T551)</f>
        <v>46084</v>
      </c>
      <c r="V551" s="32">
        <f ca="1">IF(Table1[[#This Row],[Hạn thanh toán]]="","",IF((U551-NOW())&lt;0,0,(U551-NOW())))</f>
        <v>0</v>
      </c>
      <c r="W551" s="32"/>
      <c r="X551" s="32" t="str">
        <f t="shared" ca="1" si="41"/>
        <v/>
      </c>
      <c r="Y551" s="2" t="str">
        <f t="shared" si="42"/>
        <v>Đã thanh toán</v>
      </c>
      <c r="Z551" s="42">
        <f t="shared" si="43"/>
        <v>46084</v>
      </c>
      <c r="AA551" s="42">
        <f t="shared" si="44"/>
        <v>46122</v>
      </c>
      <c r="AD551" s="2" t="str">
        <f>VLOOKUP($A551,MA_KH!$A:$Q,MA_KH!O$1,0)</f>
        <v>MEGA</v>
      </c>
      <c r="AE551" s="2" t="str">
        <f>VLOOKUP($A551,MA_KH!$A:$Q,MA_KH!P$1,0)</f>
        <v>CÔNG TY TNHH MM MEGA MARKET (VIỆT NAM)</v>
      </c>
      <c r="AG551" s="2" t="str">
        <f>(Table1[[#This Row],[Số hóa đơn]])&amp;IF(OR(Table1[[#This Row],[Phân loại]]="Hàng trả",Table1[[#This Row],[Phân loại]]="Giảm công nợ"),-Table1[[#This Row],[Tổng giá trị]],Table1[[#This Row],[Tổng giá trị]])</f>
        <v>000147939901980</v>
      </c>
      <c r="AH551" s="6" t="e">
        <f>_xlfn.XLOOKUP(Table1[[#This Row],[Column1]],'Chi tiết tt Mega gửi'!P:P,'Chi tiết tt Mega gửi'!N:N)</f>
        <v>#N/A</v>
      </c>
    </row>
    <row r="552" spans="1:34" ht="25.5" customHeight="1" x14ac:dyDescent="0.2">
      <c r="A552" s="54" t="s">
        <v>16299</v>
      </c>
      <c r="B552" s="54" t="s">
        <v>190</v>
      </c>
      <c r="C552" s="55">
        <v>46082</v>
      </c>
      <c r="D552" s="54" t="s">
        <v>17466</v>
      </c>
      <c r="E552" s="55">
        <v>46084</v>
      </c>
      <c r="F552" s="54" t="s">
        <v>19273</v>
      </c>
      <c r="G552" s="54" t="s">
        <v>17467</v>
      </c>
      <c r="H552" s="56">
        <v>1003660</v>
      </c>
      <c r="I552" s="63">
        <v>0</v>
      </c>
      <c r="J552" s="56">
        <v>80293</v>
      </c>
      <c r="K552" s="65">
        <v>1083953</v>
      </c>
      <c r="L552" s="64" t="s">
        <v>17236</v>
      </c>
      <c r="M552" s="6">
        <v>46122</v>
      </c>
      <c r="O552" s="32">
        <f>IF(Table1[[#This Row],[Phân loại]]="Tồn đầu kỳ",Table1[[#This Row],[Tổng giá trị]],0)</f>
        <v>0</v>
      </c>
      <c r="P552" s="7">
        <f>IF(Table1[[#This Row],[Số còn phải thu ĐK]]&lt;&gt;0,0,IF(Table1[[#This Row],[Phân loại]]="Bán hàng",Table1[[#This Row],[Tổng giá trị]],-Table1[[#This Row],[Tổng giá trị]]))</f>
        <v>1083953</v>
      </c>
      <c r="Q552" s="32">
        <f t="shared" si="40"/>
        <v>1083953</v>
      </c>
      <c r="R552" s="7">
        <f>Table1[[#This Row],[Số còn phải thu ĐK]]+Table1[[#This Row],[Giá Trị HD sau CK]]-Table1[[#This Row],[Số tiền đã thu]]</f>
        <v>0</v>
      </c>
      <c r="S552" s="6">
        <f>IF(Table1[[#This Row],[Ngày hóa đơn]]&lt;&gt;"",Table1[[#This Row],[Ngày hóa đơn]],IF(Table1[[#This Row],[Ngày hạch toán]]&lt;&gt;"",Table1[[#This Row],[Ngày hạch toán]],""))</f>
        <v>46084</v>
      </c>
      <c r="T552" s="7"/>
      <c r="U552" s="6">
        <f>IF(Table1[[#This Row],[Ngày tính CN]]="","",S552+T552)</f>
        <v>46084</v>
      </c>
      <c r="V552" s="32">
        <f ca="1">IF(Table1[[#This Row],[Hạn thanh toán]]="","",IF((U552-NOW())&lt;0,0,(U552-NOW())))</f>
        <v>0</v>
      </c>
      <c r="W552" s="32"/>
      <c r="X552" s="32" t="str">
        <f t="shared" ca="1" si="41"/>
        <v/>
      </c>
      <c r="Y552" s="2" t="str">
        <f t="shared" si="42"/>
        <v>Đã thanh toán</v>
      </c>
      <c r="Z552" s="42">
        <f t="shared" si="43"/>
        <v>46084</v>
      </c>
      <c r="AA552" s="42">
        <f t="shared" si="44"/>
        <v>46122</v>
      </c>
      <c r="AD552" s="2" t="str">
        <f>VLOOKUP($A552,MA_KH!$A:$Q,MA_KH!O$1,0)</f>
        <v>MEGA</v>
      </c>
      <c r="AE552" s="2" t="str">
        <f>VLOOKUP($A552,MA_KH!$A:$Q,MA_KH!P$1,0)</f>
        <v>CÔNG TY TNHH MM MEGA MARKET (VIỆT NAM)</v>
      </c>
      <c r="AG552" s="2" t="str">
        <f>(Table1[[#This Row],[Số hóa đơn]])&amp;IF(OR(Table1[[#This Row],[Phân loại]]="Hàng trả",Table1[[#This Row],[Phân loại]]="Giảm công nợ"),-Table1[[#This Row],[Tổng giá trị]],Table1[[#This Row],[Tổng giá trị]])</f>
        <v>000147941083953</v>
      </c>
      <c r="AH552" s="6" t="e">
        <f>_xlfn.XLOOKUP(Table1[[#This Row],[Column1]],'Chi tiết tt Mega gửi'!P:P,'Chi tiết tt Mega gửi'!N:N)</f>
        <v>#N/A</v>
      </c>
    </row>
    <row r="553" spans="1:34" ht="25.5" customHeight="1" x14ac:dyDescent="0.2">
      <c r="A553" s="54" t="s">
        <v>16299</v>
      </c>
      <c r="B553" s="54" t="s">
        <v>190</v>
      </c>
      <c r="C553" s="55">
        <v>46082</v>
      </c>
      <c r="D553" s="54" t="s">
        <v>17468</v>
      </c>
      <c r="E553" s="55">
        <v>46084</v>
      </c>
      <c r="F553" s="54" t="s">
        <v>19274</v>
      </c>
      <c r="G553" s="54" t="s">
        <v>17469</v>
      </c>
      <c r="H553" s="56">
        <v>6495870</v>
      </c>
      <c r="I553" s="63">
        <v>0</v>
      </c>
      <c r="J553" s="56">
        <v>519670</v>
      </c>
      <c r="K553" s="65">
        <v>7015540</v>
      </c>
      <c r="L553" s="64" t="s">
        <v>17236</v>
      </c>
      <c r="M553" s="6">
        <v>46122</v>
      </c>
      <c r="O553" s="32">
        <f>IF(Table1[[#This Row],[Phân loại]]="Tồn đầu kỳ",Table1[[#This Row],[Tổng giá trị]],0)</f>
        <v>0</v>
      </c>
      <c r="P553" s="7">
        <f>IF(Table1[[#This Row],[Số còn phải thu ĐK]]&lt;&gt;0,0,IF(Table1[[#This Row],[Phân loại]]="Bán hàng",Table1[[#This Row],[Tổng giá trị]],-Table1[[#This Row],[Tổng giá trị]]))</f>
        <v>7015540</v>
      </c>
      <c r="Q553" s="32">
        <f t="shared" si="40"/>
        <v>7015540</v>
      </c>
      <c r="R553" s="7">
        <f>Table1[[#This Row],[Số còn phải thu ĐK]]+Table1[[#This Row],[Giá Trị HD sau CK]]-Table1[[#This Row],[Số tiền đã thu]]</f>
        <v>0</v>
      </c>
      <c r="S553" s="6">
        <f>IF(Table1[[#This Row],[Ngày hóa đơn]]&lt;&gt;"",Table1[[#This Row],[Ngày hóa đơn]],IF(Table1[[#This Row],[Ngày hạch toán]]&lt;&gt;"",Table1[[#This Row],[Ngày hạch toán]],""))</f>
        <v>46084</v>
      </c>
      <c r="T553" s="7"/>
      <c r="U553" s="6">
        <f>IF(Table1[[#This Row],[Ngày tính CN]]="","",S553+T553)</f>
        <v>46084</v>
      </c>
      <c r="V553" s="32">
        <f ca="1">IF(Table1[[#This Row],[Hạn thanh toán]]="","",IF((U553-NOW())&lt;0,0,(U553-NOW())))</f>
        <v>0</v>
      </c>
      <c r="W553" s="32"/>
      <c r="X553" s="32" t="str">
        <f t="shared" ca="1" si="41"/>
        <v/>
      </c>
      <c r="Y553" s="2" t="str">
        <f t="shared" si="42"/>
        <v>Đã thanh toán</v>
      </c>
      <c r="Z553" s="42">
        <f t="shared" si="43"/>
        <v>46084</v>
      </c>
      <c r="AA553" s="42">
        <f t="shared" si="44"/>
        <v>46122</v>
      </c>
      <c r="AD553" s="2" t="str">
        <f>VLOOKUP($A553,MA_KH!$A:$Q,MA_KH!O$1,0)</f>
        <v>MEGA</v>
      </c>
      <c r="AE553" s="2" t="str">
        <f>VLOOKUP($A553,MA_KH!$A:$Q,MA_KH!P$1,0)</f>
        <v>CÔNG TY TNHH MM MEGA MARKET (VIỆT NAM)</v>
      </c>
      <c r="AG553" s="2" t="str">
        <f>(Table1[[#This Row],[Số hóa đơn]])&amp;IF(OR(Table1[[#This Row],[Phân loại]]="Hàng trả",Table1[[#This Row],[Phân loại]]="Giảm công nợ"),-Table1[[#This Row],[Tổng giá trị]],Table1[[#This Row],[Tổng giá trị]])</f>
        <v>000147957015540</v>
      </c>
      <c r="AH553" s="6" t="e">
        <f>_xlfn.XLOOKUP(Table1[[#This Row],[Column1]],'Chi tiết tt Mega gửi'!P:P,'Chi tiết tt Mega gửi'!N:N)</f>
        <v>#N/A</v>
      </c>
    </row>
    <row r="554" spans="1:34" ht="25.5" customHeight="1" x14ac:dyDescent="0.2">
      <c r="A554" s="54" t="s">
        <v>16299</v>
      </c>
      <c r="B554" s="54" t="s">
        <v>190</v>
      </c>
      <c r="C554" s="55">
        <v>46082</v>
      </c>
      <c r="D554" s="54" t="s">
        <v>17470</v>
      </c>
      <c r="E554" s="55">
        <v>46090</v>
      </c>
      <c r="F554" s="54" t="s">
        <v>19275</v>
      </c>
      <c r="G554" s="54" t="s">
        <v>17471</v>
      </c>
      <c r="H554" s="56">
        <v>10596870</v>
      </c>
      <c r="I554" s="63">
        <v>0</v>
      </c>
      <c r="J554" s="56">
        <v>847750</v>
      </c>
      <c r="K554" s="65">
        <v>11444620</v>
      </c>
      <c r="L554" s="64" t="s">
        <v>17236</v>
      </c>
      <c r="M554" s="6">
        <v>46122</v>
      </c>
      <c r="O554" s="32">
        <f>IF(Table1[[#This Row],[Phân loại]]="Tồn đầu kỳ",Table1[[#This Row],[Tổng giá trị]],0)</f>
        <v>0</v>
      </c>
      <c r="P554" s="7">
        <f>IF(Table1[[#This Row],[Số còn phải thu ĐK]]&lt;&gt;0,0,IF(Table1[[#This Row],[Phân loại]]="Bán hàng",Table1[[#This Row],[Tổng giá trị]],-Table1[[#This Row],[Tổng giá trị]]))</f>
        <v>11444620</v>
      </c>
      <c r="Q554" s="32">
        <f t="shared" si="40"/>
        <v>11444620</v>
      </c>
      <c r="R554" s="7">
        <f>Table1[[#This Row],[Số còn phải thu ĐK]]+Table1[[#This Row],[Giá Trị HD sau CK]]-Table1[[#This Row],[Số tiền đã thu]]</f>
        <v>0</v>
      </c>
      <c r="S554" s="6">
        <f>IF(Table1[[#This Row],[Ngày hóa đơn]]&lt;&gt;"",Table1[[#This Row],[Ngày hóa đơn]],IF(Table1[[#This Row],[Ngày hạch toán]]&lt;&gt;"",Table1[[#This Row],[Ngày hạch toán]],""))</f>
        <v>46090</v>
      </c>
      <c r="T554" s="7"/>
      <c r="U554" s="6">
        <f>IF(Table1[[#This Row],[Ngày tính CN]]="","",S554+T554)</f>
        <v>46090</v>
      </c>
      <c r="V554" s="32">
        <f ca="1">IF(Table1[[#This Row],[Hạn thanh toán]]="","",IF((U554-NOW())&lt;0,0,(U554-NOW())))</f>
        <v>0</v>
      </c>
      <c r="W554" s="32"/>
      <c r="X554" s="32" t="str">
        <f t="shared" ca="1" si="41"/>
        <v/>
      </c>
      <c r="Y554" s="2" t="str">
        <f t="shared" si="42"/>
        <v>Đã thanh toán</v>
      </c>
      <c r="Z554" s="42">
        <f t="shared" si="43"/>
        <v>46090</v>
      </c>
      <c r="AA554" s="42">
        <f t="shared" si="44"/>
        <v>46122</v>
      </c>
      <c r="AD554" s="2" t="str">
        <f>VLOOKUP($A554,MA_KH!$A:$Q,MA_KH!O$1,0)</f>
        <v>MEGA</v>
      </c>
      <c r="AE554" s="2" t="str">
        <f>VLOOKUP($A554,MA_KH!$A:$Q,MA_KH!P$1,0)</f>
        <v>CÔNG TY TNHH MM MEGA MARKET (VIỆT NAM)</v>
      </c>
      <c r="AG554" s="2" t="str">
        <f>(Table1[[#This Row],[Số hóa đơn]])&amp;IF(OR(Table1[[#This Row],[Phân loại]]="Hàng trả",Table1[[#This Row],[Phân loại]]="Giảm công nợ"),-Table1[[#This Row],[Tổng giá trị]],Table1[[#This Row],[Tổng giá trị]])</f>
        <v>0001720111444620</v>
      </c>
      <c r="AH554" s="6" t="e">
        <f>_xlfn.XLOOKUP(Table1[[#This Row],[Column1]],'Chi tiết tt Mega gửi'!P:P,'Chi tiết tt Mega gửi'!N:N)</f>
        <v>#N/A</v>
      </c>
    </row>
    <row r="555" spans="1:34" ht="25.5" customHeight="1" x14ac:dyDescent="0.2">
      <c r="A555" s="54" t="s">
        <v>16303</v>
      </c>
      <c r="B555" s="54" t="s">
        <v>102</v>
      </c>
      <c r="C555" s="55">
        <v>46082</v>
      </c>
      <c r="D555" s="54" t="s">
        <v>17472</v>
      </c>
      <c r="E555" s="55">
        <v>46084</v>
      </c>
      <c r="F555" s="54" t="s">
        <v>19276</v>
      </c>
      <c r="G555" s="54" t="s">
        <v>17473</v>
      </c>
      <c r="H555" s="56">
        <v>9372810</v>
      </c>
      <c r="I555" s="63">
        <v>0</v>
      </c>
      <c r="J555" s="56">
        <v>749825</v>
      </c>
      <c r="K555" s="65">
        <v>10122635</v>
      </c>
      <c r="L555" s="64" t="s">
        <v>17236</v>
      </c>
      <c r="M555" s="6">
        <v>46105</v>
      </c>
      <c r="O555" s="32">
        <f>IF(Table1[[#This Row],[Phân loại]]="Tồn đầu kỳ",Table1[[#This Row],[Tổng giá trị]],0)</f>
        <v>0</v>
      </c>
      <c r="P555" s="7">
        <f>IF(Table1[[#This Row],[Số còn phải thu ĐK]]&lt;&gt;0,0,IF(Table1[[#This Row],[Phân loại]]="Bán hàng",Table1[[#This Row],[Tổng giá trị]],-Table1[[#This Row],[Tổng giá trị]]))</f>
        <v>10122635</v>
      </c>
      <c r="Q555" s="32">
        <f t="shared" si="40"/>
        <v>10122635</v>
      </c>
      <c r="R555" s="7">
        <f>Table1[[#This Row],[Số còn phải thu ĐK]]+Table1[[#This Row],[Giá Trị HD sau CK]]-Table1[[#This Row],[Số tiền đã thu]]</f>
        <v>0</v>
      </c>
      <c r="S555" s="6">
        <f>IF(Table1[[#This Row],[Ngày hóa đơn]]&lt;&gt;"",Table1[[#This Row],[Ngày hóa đơn]],IF(Table1[[#This Row],[Ngày hạch toán]]&lt;&gt;"",Table1[[#This Row],[Ngày hạch toán]],""))</f>
        <v>46084</v>
      </c>
      <c r="T555" s="7"/>
      <c r="U555" s="6">
        <f>IF(Table1[[#This Row],[Ngày tính CN]]="","",S555+T555)</f>
        <v>46084</v>
      </c>
      <c r="V555" s="32">
        <f ca="1">IF(Table1[[#This Row],[Hạn thanh toán]]="","",IF((U555-NOW())&lt;0,0,(U555-NOW())))</f>
        <v>0</v>
      </c>
      <c r="W555" s="32"/>
      <c r="X555" s="32" t="str">
        <f t="shared" ca="1" si="41"/>
        <v/>
      </c>
      <c r="Y555" s="2" t="str">
        <f t="shared" si="42"/>
        <v>Đã thanh toán</v>
      </c>
      <c r="Z555" s="42">
        <f t="shared" si="43"/>
        <v>46084</v>
      </c>
      <c r="AA555" s="42">
        <f t="shared" si="44"/>
        <v>46105</v>
      </c>
      <c r="AD555" s="2" t="str">
        <f>VLOOKUP($A555,MA_KH!$A:$Q,MA_KH!O$1,0)</f>
        <v>MEGA</v>
      </c>
      <c r="AE555" s="2" t="str">
        <f>VLOOKUP($A555,MA_KH!$A:$Q,MA_KH!P$1,0)</f>
        <v>CÔNG TY TNHH MM MEGA MARKET (VIỆT NAM)</v>
      </c>
      <c r="AG555" s="2" t="str">
        <f>(Table1[[#This Row],[Số hóa đơn]])&amp;IF(OR(Table1[[#This Row],[Phân loại]]="Hàng trả",Table1[[#This Row],[Phân loại]]="Giảm công nợ"),-Table1[[#This Row],[Tổng giá trị]],Table1[[#This Row],[Tổng giá trị]])</f>
        <v>0001477610122635</v>
      </c>
      <c r="AH555" s="6" t="e">
        <f>_xlfn.XLOOKUP(Table1[[#This Row],[Column1]],'Chi tiết tt Mega gửi'!P:P,'Chi tiết tt Mega gửi'!N:N)</f>
        <v>#N/A</v>
      </c>
    </row>
    <row r="556" spans="1:34" ht="25.5" customHeight="1" x14ac:dyDescent="0.2">
      <c r="A556" s="54" t="s">
        <v>16303</v>
      </c>
      <c r="B556" s="54" t="s">
        <v>102</v>
      </c>
      <c r="C556" s="55">
        <v>46082</v>
      </c>
      <c r="D556" s="54" t="s">
        <v>17474</v>
      </c>
      <c r="E556" s="55">
        <v>46092</v>
      </c>
      <c r="F556" s="54" t="s">
        <v>19277</v>
      </c>
      <c r="G556" s="54" t="s">
        <v>17475</v>
      </c>
      <c r="H556" s="56">
        <v>2484570</v>
      </c>
      <c r="I556" s="63">
        <v>0</v>
      </c>
      <c r="J556" s="56">
        <v>198766</v>
      </c>
      <c r="K556" s="65">
        <v>2683336</v>
      </c>
      <c r="L556" s="64" t="s">
        <v>17236</v>
      </c>
      <c r="M556" s="6">
        <v>46122</v>
      </c>
      <c r="O556" s="32">
        <f>IF(Table1[[#This Row],[Phân loại]]="Tồn đầu kỳ",Table1[[#This Row],[Tổng giá trị]],0)</f>
        <v>0</v>
      </c>
      <c r="P556" s="7">
        <f>IF(Table1[[#This Row],[Số còn phải thu ĐK]]&lt;&gt;0,0,IF(Table1[[#This Row],[Phân loại]]="Bán hàng",Table1[[#This Row],[Tổng giá trị]],-Table1[[#This Row],[Tổng giá trị]]))</f>
        <v>2683336</v>
      </c>
      <c r="Q556" s="32">
        <f t="shared" si="40"/>
        <v>2683336</v>
      </c>
      <c r="R556" s="7">
        <f>Table1[[#This Row],[Số còn phải thu ĐK]]+Table1[[#This Row],[Giá Trị HD sau CK]]-Table1[[#This Row],[Số tiền đã thu]]</f>
        <v>0</v>
      </c>
      <c r="S556" s="6">
        <f>IF(Table1[[#This Row],[Ngày hóa đơn]]&lt;&gt;"",Table1[[#This Row],[Ngày hóa đơn]],IF(Table1[[#This Row],[Ngày hạch toán]]&lt;&gt;"",Table1[[#This Row],[Ngày hạch toán]],""))</f>
        <v>46092</v>
      </c>
      <c r="T556" s="7"/>
      <c r="U556" s="6">
        <f>IF(Table1[[#This Row],[Ngày tính CN]]="","",S556+T556)</f>
        <v>46092</v>
      </c>
      <c r="V556" s="32">
        <f ca="1">IF(Table1[[#This Row],[Hạn thanh toán]]="","",IF((U556-NOW())&lt;0,0,(U556-NOW())))</f>
        <v>0</v>
      </c>
      <c r="W556" s="32"/>
      <c r="X556" s="32" t="str">
        <f t="shared" ca="1" si="41"/>
        <v/>
      </c>
      <c r="Y556" s="2" t="str">
        <f t="shared" si="42"/>
        <v>Đã thanh toán</v>
      </c>
      <c r="Z556" s="42">
        <f t="shared" si="43"/>
        <v>46092</v>
      </c>
      <c r="AA556" s="42">
        <f t="shared" si="44"/>
        <v>46122</v>
      </c>
      <c r="AD556" s="2" t="str">
        <f>VLOOKUP($A556,MA_KH!$A:$Q,MA_KH!O$1,0)</f>
        <v>MEGA</v>
      </c>
      <c r="AE556" s="2" t="str">
        <f>VLOOKUP($A556,MA_KH!$A:$Q,MA_KH!P$1,0)</f>
        <v>CÔNG TY TNHH MM MEGA MARKET (VIỆT NAM)</v>
      </c>
      <c r="AG556" s="2" t="str">
        <f>(Table1[[#This Row],[Số hóa đơn]])&amp;IF(OR(Table1[[#This Row],[Phân loại]]="Hàng trả",Table1[[#This Row],[Phân loại]]="Giảm công nợ"),-Table1[[#This Row],[Tổng giá trị]],Table1[[#This Row],[Tổng giá trị]])</f>
        <v>000173342683336</v>
      </c>
      <c r="AH556" s="6" t="e">
        <f>_xlfn.XLOOKUP(Table1[[#This Row],[Column1]],'Chi tiết tt Mega gửi'!P:P,'Chi tiết tt Mega gửi'!N:N)</f>
        <v>#N/A</v>
      </c>
    </row>
    <row r="557" spans="1:34" ht="25.5" customHeight="1" x14ac:dyDescent="0.2">
      <c r="A557" s="54" t="s">
        <v>16303</v>
      </c>
      <c r="B557" s="54" t="s">
        <v>102</v>
      </c>
      <c r="C557" s="55">
        <v>46082</v>
      </c>
      <c r="D557" s="54" t="s">
        <v>17476</v>
      </c>
      <c r="E557" s="55">
        <v>46092</v>
      </c>
      <c r="F557" s="54" t="s">
        <v>19278</v>
      </c>
      <c r="G557" s="54" t="s">
        <v>17477</v>
      </c>
      <c r="H557" s="56">
        <v>5247500</v>
      </c>
      <c r="I557" s="63">
        <v>0</v>
      </c>
      <c r="J557" s="56">
        <v>419800</v>
      </c>
      <c r="K557" s="65">
        <v>5667300</v>
      </c>
      <c r="L557" s="64" t="s">
        <v>17236</v>
      </c>
      <c r="M557" s="6">
        <v>46122</v>
      </c>
      <c r="O557" s="32">
        <f>IF(Table1[[#This Row],[Phân loại]]="Tồn đầu kỳ",Table1[[#This Row],[Tổng giá trị]],0)</f>
        <v>0</v>
      </c>
      <c r="P557" s="7">
        <f>IF(Table1[[#This Row],[Số còn phải thu ĐK]]&lt;&gt;0,0,IF(Table1[[#This Row],[Phân loại]]="Bán hàng",Table1[[#This Row],[Tổng giá trị]],-Table1[[#This Row],[Tổng giá trị]]))</f>
        <v>5667300</v>
      </c>
      <c r="Q557" s="32">
        <f t="shared" si="40"/>
        <v>5667300</v>
      </c>
      <c r="R557" s="7">
        <f>Table1[[#This Row],[Số còn phải thu ĐK]]+Table1[[#This Row],[Giá Trị HD sau CK]]-Table1[[#This Row],[Số tiền đã thu]]</f>
        <v>0</v>
      </c>
      <c r="S557" s="6">
        <f>IF(Table1[[#This Row],[Ngày hóa đơn]]&lt;&gt;"",Table1[[#This Row],[Ngày hóa đơn]],IF(Table1[[#This Row],[Ngày hạch toán]]&lt;&gt;"",Table1[[#This Row],[Ngày hạch toán]],""))</f>
        <v>46092</v>
      </c>
      <c r="T557" s="7"/>
      <c r="U557" s="6">
        <f>IF(Table1[[#This Row],[Ngày tính CN]]="","",S557+T557)</f>
        <v>46092</v>
      </c>
      <c r="V557" s="32">
        <f ca="1">IF(Table1[[#This Row],[Hạn thanh toán]]="","",IF((U557-NOW())&lt;0,0,(U557-NOW())))</f>
        <v>0</v>
      </c>
      <c r="W557" s="32"/>
      <c r="X557" s="32" t="str">
        <f t="shared" ca="1" si="41"/>
        <v/>
      </c>
      <c r="Y557" s="2" t="str">
        <f t="shared" si="42"/>
        <v>Đã thanh toán</v>
      </c>
      <c r="Z557" s="42">
        <f t="shared" si="43"/>
        <v>46092</v>
      </c>
      <c r="AA557" s="42">
        <f t="shared" si="44"/>
        <v>46122</v>
      </c>
      <c r="AD557" s="2" t="str">
        <f>VLOOKUP($A557,MA_KH!$A:$Q,MA_KH!O$1,0)</f>
        <v>MEGA</v>
      </c>
      <c r="AE557" s="2" t="str">
        <f>VLOOKUP($A557,MA_KH!$A:$Q,MA_KH!P$1,0)</f>
        <v>CÔNG TY TNHH MM MEGA MARKET (VIỆT NAM)</v>
      </c>
      <c r="AG557" s="2" t="str">
        <f>(Table1[[#This Row],[Số hóa đơn]])&amp;IF(OR(Table1[[#This Row],[Phân loại]]="Hàng trả",Table1[[#This Row],[Phân loại]]="Giảm công nợ"),-Table1[[#This Row],[Tổng giá trị]],Table1[[#This Row],[Tổng giá trị]])</f>
        <v>000175785667300</v>
      </c>
      <c r="AH557" s="6" t="e">
        <f>_xlfn.XLOOKUP(Table1[[#This Row],[Column1]],'Chi tiết tt Mega gửi'!P:P,'Chi tiết tt Mega gửi'!N:N)</f>
        <v>#N/A</v>
      </c>
    </row>
    <row r="558" spans="1:34" ht="25.5" customHeight="1" x14ac:dyDescent="0.2">
      <c r="A558" s="54" t="s">
        <v>16303</v>
      </c>
      <c r="B558" s="54" t="s">
        <v>102</v>
      </c>
      <c r="C558" s="55">
        <v>46082</v>
      </c>
      <c r="D558" s="54" t="s">
        <v>17478</v>
      </c>
      <c r="E558" s="55">
        <v>46092</v>
      </c>
      <c r="F558" s="54" t="s">
        <v>19279</v>
      </c>
      <c r="G558" s="54" t="s">
        <v>17479</v>
      </c>
      <c r="H558" s="56">
        <v>2332220</v>
      </c>
      <c r="I558" s="63">
        <v>0</v>
      </c>
      <c r="J558" s="56">
        <v>186578</v>
      </c>
      <c r="K558" s="65">
        <v>2518798</v>
      </c>
      <c r="L558" s="64" t="s">
        <v>17236</v>
      </c>
      <c r="M558" s="6">
        <v>46122</v>
      </c>
      <c r="O558" s="32">
        <f>IF(Table1[[#This Row],[Phân loại]]="Tồn đầu kỳ",Table1[[#This Row],[Tổng giá trị]],0)</f>
        <v>0</v>
      </c>
      <c r="P558" s="7">
        <f>IF(Table1[[#This Row],[Số còn phải thu ĐK]]&lt;&gt;0,0,IF(Table1[[#This Row],[Phân loại]]="Bán hàng",Table1[[#This Row],[Tổng giá trị]],-Table1[[#This Row],[Tổng giá trị]]))</f>
        <v>2518798</v>
      </c>
      <c r="Q558" s="32">
        <f t="shared" si="40"/>
        <v>2518798</v>
      </c>
      <c r="R558" s="7">
        <f>Table1[[#This Row],[Số còn phải thu ĐK]]+Table1[[#This Row],[Giá Trị HD sau CK]]-Table1[[#This Row],[Số tiền đã thu]]</f>
        <v>0</v>
      </c>
      <c r="S558" s="6">
        <f>IF(Table1[[#This Row],[Ngày hóa đơn]]&lt;&gt;"",Table1[[#This Row],[Ngày hóa đơn]],IF(Table1[[#This Row],[Ngày hạch toán]]&lt;&gt;"",Table1[[#This Row],[Ngày hạch toán]],""))</f>
        <v>46092</v>
      </c>
      <c r="T558" s="7"/>
      <c r="U558" s="6">
        <f>IF(Table1[[#This Row],[Ngày tính CN]]="","",S558+T558)</f>
        <v>46092</v>
      </c>
      <c r="V558" s="32">
        <f ca="1">IF(Table1[[#This Row],[Hạn thanh toán]]="","",IF((U558-NOW())&lt;0,0,(U558-NOW())))</f>
        <v>0</v>
      </c>
      <c r="W558" s="32"/>
      <c r="X558" s="32" t="str">
        <f t="shared" ca="1" si="41"/>
        <v/>
      </c>
      <c r="Y558" s="2" t="str">
        <f t="shared" si="42"/>
        <v>Đã thanh toán</v>
      </c>
      <c r="Z558" s="42">
        <f t="shared" si="43"/>
        <v>46092</v>
      </c>
      <c r="AA558" s="42">
        <f t="shared" si="44"/>
        <v>46122</v>
      </c>
      <c r="AD558" s="2" t="str">
        <f>VLOOKUP($A558,MA_KH!$A:$Q,MA_KH!O$1,0)</f>
        <v>MEGA</v>
      </c>
      <c r="AE558" s="2" t="str">
        <f>VLOOKUP($A558,MA_KH!$A:$Q,MA_KH!P$1,0)</f>
        <v>CÔNG TY TNHH MM MEGA MARKET (VIỆT NAM)</v>
      </c>
      <c r="AG558" s="2" t="str">
        <f>(Table1[[#This Row],[Số hóa đơn]])&amp;IF(OR(Table1[[#This Row],[Phân loại]]="Hàng trả",Table1[[#This Row],[Phân loại]]="Giảm công nợ"),-Table1[[#This Row],[Tổng giá trị]],Table1[[#This Row],[Tổng giá trị]])</f>
        <v>000173352518798</v>
      </c>
      <c r="AH558" s="6" t="e">
        <f>_xlfn.XLOOKUP(Table1[[#This Row],[Column1]],'Chi tiết tt Mega gửi'!P:P,'Chi tiết tt Mega gửi'!N:N)</f>
        <v>#N/A</v>
      </c>
    </row>
    <row r="559" spans="1:34" ht="25.5" customHeight="1" x14ac:dyDescent="0.2">
      <c r="A559" s="54" t="s">
        <v>16303</v>
      </c>
      <c r="B559" s="54" t="s">
        <v>102</v>
      </c>
      <c r="C559" s="55">
        <v>46082</v>
      </c>
      <c r="D559" s="54" t="s">
        <v>17480</v>
      </c>
      <c r="E559" s="55">
        <v>46092</v>
      </c>
      <c r="F559" s="54" t="s">
        <v>19280</v>
      </c>
      <c r="G559" s="54" t="s">
        <v>17481</v>
      </c>
      <c r="H559" s="56">
        <v>4661300</v>
      </c>
      <c r="I559" s="63">
        <v>0</v>
      </c>
      <c r="J559" s="56">
        <v>372904</v>
      </c>
      <c r="K559" s="65">
        <v>5034204</v>
      </c>
      <c r="L559" s="64" t="s">
        <v>17236</v>
      </c>
      <c r="M559" s="6">
        <v>46122</v>
      </c>
      <c r="O559" s="32">
        <f>IF(Table1[[#This Row],[Phân loại]]="Tồn đầu kỳ",Table1[[#This Row],[Tổng giá trị]],0)</f>
        <v>0</v>
      </c>
      <c r="P559" s="7">
        <f>IF(Table1[[#This Row],[Số còn phải thu ĐK]]&lt;&gt;0,0,IF(Table1[[#This Row],[Phân loại]]="Bán hàng",Table1[[#This Row],[Tổng giá trị]],-Table1[[#This Row],[Tổng giá trị]]))</f>
        <v>5034204</v>
      </c>
      <c r="Q559" s="32">
        <f t="shared" si="40"/>
        <v>5034204</v>
      </c>
      <c r="R559" s="7">
        <f>Table1[[#This Row],[Số còn phải thu ĐK]]+Table1[[#This Row],[Giá Trị HD sau CK]]-Table1[[#This Row],[Số tiền đã thu]]</f>
        <v>0</v>
      </c>
      <c r="S559" s="6">
        <f>IF(Table1[[#This Row],[Ngày hóa đơn]]&lt;&gt;"",Table1[[#This Row],[Ngày hóa đơn]],IF(Table1[[#This Row],[Ngày hạch toán]]&lt;&gt;"",Table1[[#This Row],[Ngày hạch toán]],""))</f>
        <v>46092</v>
      </c>
      <c r="T559" s="7"/>
      <c r="U559" s="6">
        <f>IF(Table1[[#This Row],[Ngày tính CN]]="","",S559+T559)</f>
        <v>46092</v>
      </c>
      <c r="V559" s="32">
        <f ca="1">IF(Table1[[#This Row],[Hạn thanh toán]]="","",IF((U559-NOW())&lt;0,0,(U559-NOW())))</f>
        <v>0</v>
      </c>
      <c r="W559" s="32"/>
      <c r="X559" s="32" t="str">
        <f t="shared" ca="1" si="41"/>
        <v/>
      </c>
      <c r="Y559" s="2" t="str">
        <f t="shared" si="42"/>
        <v>Đã thanh toán</v>
      </c>
      <c r="Z559" s="42">
        <f t="shared" si="43"/>
        <v>46092</v>
      </c>
      <c r="AA559" s="42">
        <f t="shared" si="44"/>
        <v>46122</v>
      </c>
      <c r="AD559" s="2" t="str">
        <f>VLOOKUP($A559,MA_KH!$A:$Q,MA_KH!O$1,0)</f>
        <v>MEGA</v>
      </c>
      <c r="AE559" s="2" t="str">
        <f>VLOOKUP($A559,MA_KH!$A:$Q,MA_KH!P$1,0)</f>
        <v>CÔNG TY TNHH MM MEGA MARKET (VIỆT NAM)</v>
      </c>
      <c r="AG559" s="2" t="str">
        <f>(Table1[[#This Row],[Số hóa đơn]])&amp;IF(OR(Table1[[#This Row],[Phân loại]]="Hàng trả",Table1[[#This Row],[Phân loại]]="Giảm công nợ"),-Table1[[#This Row],[Tổng giá trị]],Table1[[#This Row],[Tổng giá trị]])</f>
        <v>000174215034204</v>
      </c>
      <c r="AH559" s="6" t="e">
        <f>_xlfn.XLOOKUP(Table1[[#This Row],[Column1]],'Chi tiết tt Mega gửi'!P:P,'Chi tiết tt Mega gửi'!N:N)</f>
        <v>#N/A</v>
      </c>
    </row>
    <row r="560" spans="1:34" ht="25.5" customHeight="1" x14ac:dyDescent="0.2">
      <c r="A560" s="54" t="s">
        <v>16303</v>
      </c>
      <c r="B560" s="54" t="s">
        <v>102</v>
      </c>
      <c r="C560" s="55">
        <v>46082</v>
      </c>
      <c r="D560" s="54" t="s">
        <v>17482</v>
      </c>
      <c r="E560" s="55">
        <v>46092</v>
      </c>
      <c r="F560" s="54" t="s">
        <v>19281</v>
      </c>
      <c r="G560" s="54" t="s">
        <v>17483</v>
      </c>
      <c r="H560" s="56">
        <v>4113630</v>
      </c>
      <c r="I560" s="63">
        <v>0</v>
      </c>
      <c r="J560" s="56">
        <v>329090</v>
      </c>
      <c r="K560" s="65">
        <v>4442720</v>
      </c>
      <c r="L560" s="64" t="s">
        <v>17236</v>
      </c>
      <c r="M560" s="6">
        <v>46122</v>
      </c>
      <c r="O560" s="32">
        <f>IF(Table1[[#This Row],[Phân loại]]="Tồn đầu kỳ",Table1[[#This Row],[Tổng giá trị]],0)</f>
        <v>0</v>
      </c>
      <c r="P560" s="7">
        <f>IF(Table1[[#This Row],[Số còn phải thu ĐK]]&lt;&gt;0,0,IF(Table1[[#This Row],[Phân loại]]="Bán hàng",Table1[[#This Row],[Tổng giá trị]],-Table1[[#This Row],[Tổng giá trị]]))</f>
        <v>4442720</v>
      </c>
      <c r="Q560" s="32">
        <f t="shared" si="40"/>
        <v>4442720</v>
      </c>
      <c r="R560" s="7">
        <f>Table1[[#This Row],[Số còn phải thu ĐK]]+Table1[[#This Row],[Giá Trị HD sau CK]]-Table1[[#This Row],[Số tiền đã thu]]</f>
        <v>0</v>
      </c>
      <c r="S560" s="6">
        <f>IF(Table1[[#This Row],[Ngày hóa đơn]]&lt;&gt;"",Table1[[#This Row],[Ngày hóa đơn]],IF(Table1[[#This Row],[Ngày hạch toán]]&lt;&gt;"",Table1[[#This Row],[Ngày hạch toán]],""))</f>
        <v>46092</v>
      </c>
      <c r="T560" s="7"/>
      <c r="U560" s="6">
        <f>IF(Table1[[#This Row],[Ngày tính CN]]="","",S560+T560)</f>
        <v>46092</v>
      </c>
      <c r="V560" s="32">
        <f ca="1">IF(Table1[[#This Row],[Hạn thanh toán]]="","",IF((U560-NOW())&lt;0,0,(U560-NOW())))</f>
        <v>0</v>
      </c>
      <c r="W560" s="32"/>
      <c r="X560" s="32" t="str">
        <f t="shared" ca="1" si="41"/>
        <v/>
      </c>
      <c r="Y560" s="2" t="str">
        <f t="shared" si="42"/>
        <v>Đã thanh toán</v>
      </c>
      <c r="Z560" s="42">
        <f t="shared" si="43"/>
        <v>46092</v>
      </c>
      <c r="AA560" s="42">
        <f t="shared" si="44"/>
        <v>46122</v>
      </c>
      <c r="AD560" s="2" t="str">
        <f>VLOOKUP($A560,MA_KH!$A:$Q,MA_KH!O$1,0)</f>
        <v>MEGA</v>
      </c>
      <c r="AE560" s="2" t="str">
        <f>VLOOKUP($A560,MA_KH!$A:$Q,MA_KH!P$1,0)</f>
        <v>CÔNG TY TNHH MM MEGA MARKET (VIỆT NAM)</v>
      </c>
      <c r="AG560" s="2" t="str">
        <f>(Table1[[#This Row],[Số hóa đơn]])&amp;IF(OR(Table1[[#This Row],[Phân loại]]="Hàng trả",Table1[[#This Row],[Phân loại]]="Giảm công nợ"),-Table1[[#This Row],[Tổng giá trị]],Table1[[#This Row],[Tổng giá trị]])</f>
        <v>000174854442720</v>
      </c>
      <c r="AH560" s="6" t="e">
        <f>_xlfn.XLOOKUP(Table1[[#This Row],[Column1]],'Chi tiết tt Mega gửi'!P:P,'Chi tiết tt Mega gửi'!N:N)</f>
        <v>#N/A</v>
      </c>
    </row>
    <row r="561" spans="1:34" ht="25.5" customHeight="1" x14ac:dyDescent="0.2">
      <c r="A561" s="54" t="s">
        <v>16303</v>
      </c>
      <c r="B561" s="54" t="s">
        <v>102</v>
      </c>
      <c r="C561" s="55">
        <v>46082</v>
      </c>
      <c r="D561" s="54" t="s">
        <v>17484</v>
      </c>
      <c r="E561" s="55">
        <v>46092</v>
      </c>
      <c r="F561" s="54" t="s">
        <v>19282</v>
      </c>
      <c r="G561" s="54" t="s">
        <v>17485</v>
      </c>
      <c r="H561" s="56">
        <v>5830550</v>
      </c>
      <c r="I561" s="63">
        <v>0</v>
      </c>
      <c r="J561" s="56">
        <v>466444</v>
      </c>
      <c r="K561" s="65">
        <v>6296994</v>
      </c>
      <c r="L561" s="64" t="s">
        <v>17236</v>
      </c>
      <c r="M561" s="6">
        <v>46122</v>
      </c>
      <c r="O561" s="32">
        <f>IF(Table1[[#This Row],[Phân loại]]="Tồn đầu kỳ",Table1[[#This Row],[Tổng giá trị]],0)</f>
        <v>0</v>
      </c>
      <c r="P561" s="7">
        <f>IF(Table1[[#This Row],[Số còn phải thu ĐK]]&lt;&gt;0,0,IF(Table1[[#This Row],[Phân loại]]="Bán hàng",Table1[[#This Row],[Tổng giá trị]],-Table1[[#This Row],[Tổng giá trị]]))</f>
        <v>6296994</v>
      </c>
      <c r="Q561" s="32">
        <f t="shared" si="40"/>
        <v>6296994</v>
      </c>
      <c r="R561" s="7">
        <f>Table1[[#This Row],[Số còn phải thu ĐK]]+Table1[[#This Row],[Giá Trị HD sau CK]]-Table1[[#This Row],[Số tiền đã thu]]</f>
        <v>0</v>
      </c>
      <c r="S561" s="6">
        <f>IF(Table1[[#This Row],[Ngày hóa đơn]]&lt;&gt;"",Table1[[#This Row],[Ngày hóa đơn]],IF(Table1[[#This Row],[Ngày hạch toán]]&lt;&gt;"",Table1[[#This Row],[Ngày hạch toán]],""))</f>
        <v>46092</v>
      </c>
      <c r="T561" s="7"/>
      <c r="U561" s="6">
        <f>IF(Table1[[#This Row],[Ngày tính CN]]="","",S561+T561)</f>
        <v>46092</v>
      </c>
      <c r="V561" s="32">
        <f ca="1">IF(Table1[[#This Row],[Hạn thanh toán]]="","",IF((U561-NOW())&lt;0,0,(U561-NOW())))</f>
        <v>0</v>
      </c>
      <c r="W561" s="32"/>
      <c r="X561" s="32" t="str">
        <f t="shared" ca="1" si="41"/>
        <v/>
      </c>
      <c r="Y561" s="2" t="str">
        <f t="shared" si="42"/>
        <v>Đã thanh toán</v>
      </c>
      <c r="Z561" s="42">
        <f t="shared" si="43"/>
        <v>46092</v>
      </c>
      <c r="AA561" s="42">
        <f t="shared" si="44"/>
        <v>46122</v>
      </c>
      <c r="AD561" s="2" t="str">
        <f>VLOOKUP($A561,MA_KH!$A:$Q,MA_KH!O$1,0)</f>
        <v>MEGA</v>
      </c>
      <c r="AE561" s="2" t="str">
        <f>VLOOKUP($A561,MA_KH!$A:$Q,MA_KH!P$1,0)</f>
        <v>CÔNG TY TNHH MM MEGA MARKET (VIỆT NAM)</v>
      </c>
      <c r="AG561" s="2" t="str">
        <f>(Table1[[#This Row],[Số hóa đơn]])&amp;IF(OR(Table1[[#This Row],[Phân loại]]="Hàng trả",Table1[[#This Row],[Phân loại]]="Giảm công nợ"),-Table1[[#This Row],[Tổng giá trị]],Table1[[#This Row],[Tổng giá trị]])</f>
        <v>000173786296994</v>
      </c>
      <c r="AH561" s="6" t="e">
        <f>_xlfn.XLOOKUP(Table1[[#This Row],[Column1]],'Chi tiết tt Mega gửi'!P:P,'Chi tiết tt Mega gửi'!N:N)</f>
        <v>#N/A</v>
      </c>
    </row>
    <row r="562" spans="1:34" ht="25.5" customHeight="1" x14ac:dyDescent="0.2">
      <c r="A562" s="54" t="s">
        <v>16303</v>
      </c>
      <c r="B562" s="54" t="s">
        <v>102</v>
      </c>
      <c r="C562" s="55">
        <v>46082</v>
      </c>
      <c r="D562" s="54" t="s">
        <v>17486</v>
      </c>
      <c r="E562" s="55">
        <v>46092</v>
      </c>
      <c r="F562" s="54" t="s">
        <v>19283</v>
      </c>
      <c r="G562" s="54" t="s">
        <v>17487</v>
      </c>
      <c r="H562" s="56">
        <v>8004904</v>
      </c>
      <c r="I562" s="63">
        <v>0</v>
      </c>
      <c r="J562" s="56">
        <v>640392</v>
      </c>
      <c r="K562" s="65">
        <v>8645296</v>
      </c>
      <c r="L562" s="64" t="s">
        <v>17236</v>
      </c>
      <c r="M562" s="6">
        <v>46122</v>
      </c>
      <c r="O562" s="32">
        <f>IF(Table1[[#This Row],[Phân loại]]="Tồn đầu kỳ",Table1[[#This Row],[Tổng giá trị]],0)</f>
        <v>0</v>
      </c>
      <c r="P562" s="7">
        <f>IF(Table1[[#This Row],[Số còn phải thu ĐK]]&lt;&gt;0,0,IF(Table1[[#This Row],[Phân loại]]="Bán hàng",Table1[[#This Row],[Tổng giá trị]],-Table1[[#This Row],[Tổng giá trị]]))</f>
        <v>8645296</v>
      </c>
      <c r="Q562" s="32">
        <f t="shared" si="40"/>
        <v>8645296</v>
      </c>
      <c r="R562" s="7">
        <f>Table1[[#This Row],[Số còn phải thu ĐK]]+Table1[[#This Row],[Giá Trị HD sau CK]]-Table1[[#This Row],[Số tiền đã thu]]</f>
        <v>0</v>
      </c>
      <c r="S562" s="6">
        <f>IF(Table1[[#This Row],[Ngày hóa đơn]]&lt;&gt;"",Table1[[#This Row],[Ngày hóa đơn]],IF(Table1[[#This Row],[Ngày hạch toán]]&lt;&gt;"",Table1[[#This Row],[Ngày hạch toán]],""))</f>
        <v>46092</v>
      </c>
      <c r="T562" s="7"/>
      <c r="U562" s="6">
        <f>IF(Table1[[#This Row],[Ngày tính CN]]="","",S562+T562)</f>
        <v>46092</v>
      </c>
      <c r="V562" s="32">
        <f ca="1">IF(Table1[[#This Row],[Hạn thanh toán]]="","",IF((U562-NOW())&lt;0,0,(U562-NOW())))</f>
        <v>0</v>
      </c>
      <c r="W562" s="32"/>
      <c r="X562" s="32" t="str">
        <f t="shared" ca="1" si="41"/>
        <v/>
      </c>
      <c r="Y562" s="2" t="str">
        <f t="shared" si="42"/>
        <v>Đã thanh toán</v>
      </c>
      <c r="Z562" s="42">
        <f t="shared" si="43"/>
        <v>46092</v>
      </c>
      <c r="AA562" s="42">
        <f t="shared" si="44"/>
        <v>46122</v>
      </c>
      <c r="AD562" s="2" t="str">
        <f>VLOOKUP($A562,MA_KH!$A:$Q,MA_KH!O$1,0)</f>
        <v>MEGA</v>
      </c>
      <c r="AE562" s="2" t="str">
        <f>VLOOKUP($A562,MA_KH!$A:$Q,MA_KH!P$1,0)</f>
        <v>CÔNG TY TNHH MM MEGA MARKET (VIỆT NAM)</v>
      </c>
      <c r="AG562" s="2" t="str">
        <f>(Table1[[#This Row],[Số hóa đơn]])&amp;IF(OR(Table1[[#This Row],[Phân loại]]="Hàng trả",Table1[[#This Row],[Phân loại]]="Giảm công nợ"),-Table1[[#This Row],[Tổng giá trị]],Table1[[#This Row],[Tổng giá trị]])</f>
        <v>000175568645296</v>
      </c>
      <c r="AH562" s="6" t="e">
        <f>_xlfn.XLOOKUP(Table1[[#This Row],[Column1]],'Chi tiết tt Mega gửi'!P:P,'Chi tiết tt Mega gửi'!N:N)</f>
        <v>#N/A</v>
      </c>
    </row>
    <row r="563" spans="1:34" ht="25.5" customHeight="1" x14ac:dyDescent="0.2">
      <c r="A563" s="54" t="s">
        <v>16291</v>
      </c>
      <c r="B563" s="54" t="s">
        <v>200</v>
      </c>
      <c r="C563" s="55">
        <v>46083</v>
      </c>
      <c r="D563" s="54" t="s">
        <v>17488</v>
      </c>
      <c r="E563" s="55">
        <v>46087</v>
      </c>
      <c r="F563" s="54" t="s">
        <v>19284</v>
      </c>
      <c r="G563" s="54" t="s">
        <v>17489</v>
      </c>
      <c r="H563" s="56">
        <v>3881341</v>
      </c>
      <c r="I563" s="63">
        <v>0</v>
      </c>
      <c r="J563" s="56">
        <v>310507</v>
      </c>
      <c r="K563" s="65">
        <v>4191848</v>
      </c>
      <c r="L563" s="64" t="s">
        <v>17236</v>
      </c>
      <c r="M563" s="6">
        <v>46122</v>
      </c>
      <c r="O563" s="32">
        <f>IF(Table1[[#This Row],[Phân loại]]="Tồn đầu kỳ",Table1[[#This Row],[Tổng giá trị]],0)</f>
        <v>0</v>
      </c>
      <c r="P563" s="7">
        <f>IF(Table1[[#This Row],[Số còn phải thu ĐK]]&lt;&gt;0,0,IF(Table1[[#This Row],[Phân loại]]="Bán hàng",Table1[[#This Row],[Tổng giá trị]],-Table1[[#This Row],[Tổng giá trị]]))</f>
        <v>4191848</v>
      </c>
      <c r="Q563" s="32">
        <f t="shared" si="40"/>
        <v>4191848</v>
      </c>
      <c r="R563" s="7">
        <f>Table1[[#This Row],[Số còn phải thu ĐK]]+Table1[[#This Row],[Giá Trị HD sau CK]]-Table1[[#This Row],[Số tiền đã thu]]</f>
        <v>0</v>
      </c>
      <c r="S563" s="6">
        <f>IF(Table1[[#This Row],[Ngày hóa đơn]]&lt;&gt;"",Table1[[#This Row],[Ngày hóa đơn]],IF(Table1[[#This Row],[Ngày hạch toán]]&lt;&gt;"",Table1[[#This Row],[Ngày hạch toán]],""))</f>
        <v>46087</v>
      </c>
      <c r="T563" s="7"/>
      <c r="U563" s="6">
        <f>IF(Table1[[#This Row],[Ngày tính CN]]="","",S563+T563)</f>
        <v>46087</v>
      </c>
      <c r="V563" s="32">
        <f ca="1">IF(Table1[[#This Row],[Hạn thanh toán]]="","",IF((U563-NOW())&lt;0,0,(U563-NOW())))</f>
        <v>0</v>
      </c>
      <c r="W563" s="32"/>
      <c r="X563" s="32" t="str">
        <f t="shared" ca="1" si="41"/>
        <v/>
      </c>
      <c r="Y563" s="2" t="str">
        <f t="shared" si="42"/>
        <v>Đã thanh toán</v>
      </c>
      <c r="Z563" s="42">
        <f t="shared" si="43"/>
        <v>46087</v>
      </c>
      <c r="AA563" s="42">
        <f t="shared" si="44"/>
        <v>46122</v>
      </c>
      <c r="AD563" s="2" t="str">
        <f>VLOOKUP($A563,MA_KH!$A:$Q,MA_KH!O$1,0)</f>
        <v>MEGA</v>
      </c>
      <c r="AE563" s="2" t="str">
        <f>VLOOKUP($A563,MA_KH!$A:$Q,MA_KH!P$1,0)</f>
        <v>CÔNG TY TNHH MM MEGA MARKET (VIỆT NAM)</v>
      </c>
      <c r="AG563" s="2" t="str">
        <f>(Table1[[#This Row],[Số hóa đơn]])&amp;IF(OR(Table1[[#This Row],[Phân loại]]="Hàng trả",Table1[[#This Row],[Phân loại]]="Giảm công nợ"),-Table1[[#This Row],[Tổng giá trị]],Table1[[#This Row],[Tổng giá trị]])</f>
        <v>000162394191848</v>
      </c>
      <c r="AH563" s="6" t="e">
        <f>_xlfn.XLOOKUP(Table1[[#This Row],[Column1]],'Chi tiết tt Mega gửi'!P:P,'Chi tiết tt Mega gửi'!N:N)</f>
        <v>#N/A</v>
      </c>
    </row>
    <row r="564" spans="1:34" ht="25.5" customHeight="1" x14ac:dyDescent="0.2">
      <c r="A564" s="54" t="s">
        <v>16288</v>
      </c>
      <c r="B564" s="54" t="s">
        <v>294</v>
      </c>
      <c r="C564" s="55">
        <v>46083</v>
      </c>
      <c r="D564" s="54" t="s">
        <v>17490</v>
      </c>
      <c r="E564" s="55">
        <v>46087</v>
      </c>
      <c r="F564" s="54" t="s">
        <v>19285</v>
      </c>
      <c r="G564" s="54" t="s">
        <v>17491</v>
      </c>
      <c r="H564" s="56">
        <v>1468620</v>
      </c>
      <c r="I564" s="63">
        <v>0</v>
      </c>
      <c r="J564" s="56">
        <v>117490</v>
      </c>
      <c r="K564" s="65">
        <v>1586110</v>
      </c>
      <c r="L564" s="64" t="s">
        <v>17236</v>
      </c>
      <c r="M564" s="6">
        <v>46122</v>
      </c>
      <c r="O564" s="32">
        <f>IF(Table1[[#This Row],[Phân loại]]="Tồn đầu kỳ",Table1[[#This Row],[Tổng giá trị]],0)</f>
        <v>0</v>
      </c>
      <c r="P564" s="7">
        <f>IF(Table1[[#This Row],[Số còn phải thu ĐK]]&lt;&gt;0,0,IF(Table1[[#This Row],[Phân loại]]="Bán hàng",Table1[[#This Row],[Tổng giá trị]],-Table1[[#This Row],[Tổng giá trị]]))</f>
        <v>1586110</v>
      </c>
      <c r="Q564" s="32">
        <f t="shared" si="40"/>
        <v>1586110</v>
      </c>
      <c r="R564" s="7">
        <f>Table1[[#This Row],[Số còn phải thu ĐK]]+Table1[[#This Row],[Giá Trị HD sau CK]]-Table1[[#This Row],[Số tiền đã thu]]</f>
        <v>0</v>
      </c>
      <c r="S564" s="6">
        <f>IF(Table1[[#This Row],[Ngày hóa đơn]]&lt;&gt;"",Table1[[#This Row],[Ngày hóa đơn]],IF(Table1[[#This Row],[Ngày hạch toán]]&lt;&gt;"",Table1[[#This Row],[Ngày hạch toán]],""))</f>
        <v>46087</v>
      </c>
      <c r="T564" s="7"/>
      <c r="U564" s="6">
        <f>IF(Table1[[#This Row],[Ngày tính CN]]="","",S564+T564)</f>
        <v>46087</v>
      </c>
      <c r="V564" s="32">
        <f ca="1">IF(Table1[[#This Row],[Hạn thanh toán]]="","",IF((U564-NOW())&lt;0,0,(U564-NOW())))</f>
        <v>0</v>
      </c>
      <c r="W564" s="32"/>
      <c r="X564" s="32" t="str">
        <f t="shared" ca="1" si="41"/>
        <v/>
      </c>
      <c r="Y564" s="2" t="str">
        <f t="shared" si="42"/>
        <v>Đã thanh toán</v>
      </c>
      <c r="Z564" s="42">
        <f t="shared" si="43"/>
        <v>46087</v>
      </c>
      <c r="AA564" s="42">
        <f t="shared" si="44"/>
        <v>46122</v>
      </c>
      <c r="AD564" s="2" t="str">
        <f>VLOOKUP($A564,MA_KH!$A:$Q,MA_KH!O$1,0)</f>
        <v>MEGA</v>
      </c>
      <c r="AE564" s="2" t="str">
        <f>VLOOKUP($A564,MA_KH!$A:$Q,MA_KH!P$1,0)</f>
        <v>CÔNG TY TNHH MM MEGA MARKET (VIỆT NAM)</v>
      </c>
      <c r="AG564" s="2" t="str">
        <f>(Table1[[#This Row],[Số hóa đơn]])&amp;IF(OR(Table1[[#This Row],[Phân loại]]="Hàng trả",Table1[[#This Row],[Phân loại]]="Giảm công nợ"),-Table1[[#This Row],[Tổng giá trị]],Table1[[#This Row],[Tổng giá trị]])</f>
        <v>000162401586110</v>
      </c>
      <c r="AH564" s="6" t="e">
        <f>_xlfn.XLOOKUP(Table1[[#This Row],[Column1]],'Chi tiết tt Mega gửi'!P:P,'Chi tiết tt Mega gửi'!N:N)</f>
        <v>#N/A</v>
      </c>
    </row>
    <row r="565" spans="1:34" ht="25.5" customHeight="1" x14ac:dyDescent="0.2">
      <c r="A565" s="54" t="s">
        <v>16290</v>
      </c>
      <c r="B565" s="54" t="s">
        <v>192</v>
      </c>
      <c r="C565" s="55">
        <v>46083</v>
      </c>
      <c r="D565" s="54" t="s">
        <v>17492</v>
      </c>
      <c r="E565" s="55">
        <v>46087</v>
      </c>
      <c r="F565" s="54" t="s">
        <v>19286</v>
      </c>
      <c r="G565" s="54" t="s">
        <v>17493</v>
      </c>
      <c r="H565" s="56">
        <v>3611800</v>
      </c>
      <c r="I565" s="63">
        <v>0</v>
      </c>
      <c r="J565" s="56">
        <v>288944</v>
      </c>
      <c r="K565" s="65">
        <v>3900744</v>
      </c>
      <c r="L565" s="64" t="s">
        <v>17236</v>
      </c>
      <c r="M565" s="6">
        <v>46122</v>
      </c>
      <c r="O565" s="32">
        <f>IF(Table1[[#This Row],[Phân loại]]="Tồn đầu kỳ",Table1[[#This Row],[Tổng giá trị]],0)</f>
        <v>0</v>
      </c>
      <c r="P565" s="7">
        <f>IF(Table1[[#This Row],[Số còn phải thu ĐK]]&lt;&gt;0,0,IF(Table1[[#This Row],[Phân loại]]="Bán hàng",Table1[[#This Row],[Tổng giá trị]],-Table1[[#This Row],[Tổng giá trị]]))</f>
        <v>3900744</v>
      </c>
      <c r="Q565" s="32">
        <f t="shared" si="40"/>
        <v>3900744</v>
      </c>
      <c r="R565" s="7">
        <f>Table1[[#This Row],[Số còn phải thu ĐK]]+Table1[[#This Row],[Giá Trị HD sau CK]]-Table1[[#This Row],[Số tiền đã thu]]</f>
        <v>0</v>
      </c>
      <c r="S565" s="6">
        <f>IF(Table1[[#This Row],[Ngày hóa đơn]]&lt;&gt;"",Table1[[#This Row],[Ngày hóa đơn]],IF(Table1[[#This Row],[Ngày hạch toán]]&lt;&gt;"",Table1[[#This Row],[Ngày hạch toán]],""))</f>
        <v>46087</v>
      </c>
      <c r="T565" s="7"/>
      <c r="U565" s="6">
        <f>IF(Table1[[#This Row],[Ngày tính CN]]="","",S565+T565)</f>
        <v>46087</v>
      </c>
      <c r="V565" s="32">
        <f ca="1">IF(Table1[[#This Row],[Hạn thanh toán]]="","",IF((U565-NOW())&lt;0,0,(U565-NOW())))</f>
        <v>0</v>
      </c>
      <c r="W565" s="32"/>
      <c r="X565" s="32" t="str">
        <f t="shared" ca="1" si="41"/>
        <v/>
      </c>
      <c r="Y565" s="2" t="str">
        <f t="shared" si="42"/>
        <v>Đã thanh toán</v>
      </c>
      <c r="Z565" s="42">
        <f t="shared" si="43"/>
        <v>46087</v>
      </c>
      <c r="AA565" s="42">
        <f t="shared" si="44"/>
        <v>46122</v>
      </c>
      <c r="AD565" s="2" t="str">
        <f>VLOOKUP($A565,MA_KH!$A:$Q,MA_KH!O$1,0)</f>
        <v>MEGA</v>
      </c>
      <c r="AE565" s="2" t="str">
        <f>VLOOKUP($A565,MA_KH!$A:$Q,MA_KH!P$1,0)</f>
        <v>CÔNG TY TNHH MM MEGA MARKET (VIỆT NAM)</v>
      </c>
      <c r="AG565" s="2" t="str">
        <f>(Table1[[#This Row],[Số hóa đơn]])&amp;IF(OR(Table1[[#This Row],[Phân loại]]="Hàng trả",Table1[[#This Row],[Phân loại]]="Giảm công nợ"),-Table1[[#This Row],[Tổng giá trị]],Table1[[#This Row],[Tổng giá trị]])</f>
        <v>000162413900744</v>
      </c>
      <c r="AH565" s="6" t="e">
        <f>_xlfn.XLOOKUP(Table1[[#This Row],[Column1]],'Chi tiết tt Mega gửi'!P:P,'Chi tiết tt Mega gửi'!N:N)</f>
        <v>#N/A</v>
      </c>
    </row>
    <row r="566" spans="1:34" ht="25.5" customHeight="1" x14ac:dyDescent="0.2">
      <c r="A566" s="54" t="s">
        <v>16310</v>
      </c>
      <c r="B566" s="54" t="s">
        <v>196</v>
      </c>
      <c r="C566" s="55">
        <v>46083</v>
      </c>
      <c r="D566" s="54" t="s">
        <v>17494</v>
      </c>
      <c r="E566" s="55">
        <v>46087</v>
      </c>
      <c r="F566" s="54" t="s">
        <v>19287</v>
      </c>
      <c r="G566" s="54" t="s">
        <v>17495</v>
      </c>
      <c r="H566" s="56">
        <v>558030</v>
      </c>
      <c r="I566" s="63">
        <v>0</v>
      </c>
      <c r="J566" s="56">
        <v>44642</v>
      </c>
      <c r="K566" s="65">
        <v>602672</v>
      </c>
      <c r="L566" s="64" t="s">
        <v>17236</v>
      </c>
      <c r="M566" s="6">
        <v>46136</v>
      </c>
      <c r="O566" s="32">
        <f>IF(Table1[[#This Row],[Phân loại]]="Tồn đầu kỳ",Table1[[#This Row],[Tổng giá trị]],0)</f>
        <v>0</v>
      </c>
      <c r="P566" s="7">
        <f>IF(Table1[[#This Row],[Số còn phải thu ĐK]]&lt;&gt;0,0,IF(Table1[[#This Row],[Phân loại]]="Bán hàng",Table1[[#This Row],[Tổng giá trị]],-Table1[[#This Row],[Tổng giá trị]]))</f>
        <v>602672</v>
      </c>
      <c r="Q566" s="32">
        <f t="shared" si="40"/>
        <v>602672</v>
      </c>
      <c r="R566" s="7">
        <f>Table1[[#This Row],[Số còn phải thu ĐK]]+Table1[[#This Row],[Giá Trị HD sau CK]]-Table1[[#This Row],[Số tiền đã thu]]</f>
        <v>0</v>
      </c>
      <c r="S566" s="6">
        <f>IF(Table1[[#This Row],[Ngày hóa đơn]]&lt;&gt;"",Table1[[#This Row],[Ngày hóa đơn]],IF(Table1[[#This Row],[Ngày hạch toán]]&lt;&gt;"",Table1[[#This Row],[Ngày hạch toán]],""))</f>
        <v>46087</v>
      </c>
      <c r="T566" s="7"/>
      <c r="U566" s="6">
        <f>IF(Table1[[#This Row],[Ngày tính CN]]="","",S566+T566)</f>
        <v>46087</v>
      </c>
      <c r="V566" s="32">
        <f ca="1">IF(Table1[[#This Row],[Hạn thanh toán]]="","",IF((U566-NOW())&lt;0,0,(U566-NOW())))</f>
        <v>0</v>
      </c>
      <c r="W566" s="32"/>
      <c r="X566" s="32" t="str">
        <f t="shared" ca="1" si="41"/>
        <v/>
      </c>
      <c r="Y566" s="2" t="str">
        <f t="shared" si="42"/>
        <v>Đã thanh toán</v>
      </c>
      <c r="Z566" s="42">
        <f t="shared" si="43"/>
        <v>46087</v>
      </c>
      <c r="AA566" s="42">
        <f t="shared" si="44"/>
        <v>46136</v>
      </c>
      <c r="AD566" s="2" t="str">
        <f>VLOOKUP($A566,MA_KH!$A:$Q,MA_KH!O$1,0)</f>
        <v>MEGA</v>
      </c>
      <c r="AE566" s="2" t="str">
        <f>VLOOKUP($A566,MA_KH!$A:$Q,MA_KH!P$1,0)</f>
        <v>CÔNG TY TNHH MM MEGA MARKET (VIỆT NAM)</v>
      </c>
      <c r="AG566" s="2" t="str">
        <f>(Table1[[#This Row],[Số hóa đơn]])&amp;IF(OR(Table1[[#This Row],[Phân loại]]="Hàng trả",Table1[[#This Row],[Phân loại]]="Giảm công nợ"),-Table1[[#This Row],[Tổng giá trị]],Table1[[#This Row],[Tổng giá trị]])</f>
        <v>00016242602672</v>
      </c>
      <c r="AH566" s="6" t="e">
        <f>_xlfn.XLOOKUP(Table1[[#This Row],[Column1]],'Chi tiết tt Mega gửi'!P:P,'Chi tiết tt Mega gửi'!N:N)</f>
        <v>#N/A</v>
      </c>
    </row>
    <row r="567" spans="1:34" ht="25.5" customHeight="1" x14ac:dyDescent="0.2">
      <c r="A567" s="54" t="s">
        <v>16295</v>
      </c>
      <c r="B567" s="54" t="s">
        <v>198</v>
      </c>
      <c r="C567" s="55">
        <v>46083</v>
      </c>
      <c r="D567" s="54" t="s">
        <v>17496</v>
      </c>
      <c r="E567" s="55">
        <v>46087</v>
      </c>
      <c r="F567" s="54" t="s">
        <v>19288</v>
      </c>
      <c r="G567" s="54" t="s">
        <v>17497</v>
      </c>
      <c r="H567" s="56">
        <v>1468620</v>
      </c>
      <c r="I567" s="63">
        <v>0</v>
      </c>
      <c r="J567" s="56">
        <v>117490</v>
      </c>
      <c r="K567" s="65">
        <v>1586110</v>
      </c>
      <c r="L567" s="64" t="s">
        <v>17236</v>
      </c>
      <c r="M567" s="6">
        <v>46122</v>
      </c>
      <c r="O567" s="32">
        <f>IF(Table1[[#This Row],[Phân loại]]="Tồn đầu kỳ",Table1[[#This Row],[Tổng giá trị]],0)</f>
        <v>0</v>
      </c>
      <c r="P567" s="7">
        <f>IF(Table1[[#This Row],[Số còn phải thu ĐK]]&lt;&gt;0,0,IF(Table1[[#This Row],[Phân loại]]="Bán hàng",Table1[[#This Row],[Tổng giá trị]],-Table1[[#This Row],[Tổng giá trị]]))</f>
        <v>1586110</v>
      </c>
      <c r="Q567" s="32">
        <f t="shared" si="40"/>
        <v>1586110</v>
      </c>
      <c r="R567" s="7">
        <f>Table1[[#This Row],[Số còn phải thu ĐK]]+Table1[[#This Row],[Giá Trị HD sau CK]]-Table1[[#This Row],[Số tiền đã thu]]</f>
        <v>0</v>
      </c>
      <c r="S567" s="6">
        <f>IF(Table1[[#This Row],[Ngày hóa đơn]]&lt;&gt;"",Table1[[#This Row],[Ngày hóa đơn]],IF(Table1[[#This Row],[Ngày hạch toán]]&lt;&gt;"",Table1[[#This Row],[Ngày hạch toán]],""))</f>
        <v>46087</v>
      </c>
      <c r="T567" s="7"/>
      <c r="U567" s="6">
        <f>IF(Table1[[#This Row],[Ngày tính CN]]="","",S567+T567)</f>
        <v>46087</v>
      </c>
      <c r="V567" s="32">
        <f ca="1">IF(Table1[[#This Row],[Hạn thanh toán]]="","",IF((U567-NOW())&lt;0,0,(U567-NOW())))</f>
        <v>0</v>
      </c>
      <c r="W567" s="32"/>
      <c r="X567" s="32" t="str">
        <f t="shared" ca="1" si="41"/>
        <v/>
      </c>
      <c r="Y567" s="2" t="str">
        <f t="shared" si="42"/>
        <v>Đã thanh toán</v>
      </c>
      <c r="Z567" s="42">
        <f t="shared" si="43"/>
        <v>46087</v>
      </c>
      <c r="AA567" s="42">
        <f t="shared" si="44"/>
        <v>46122</v>
      </c>
      <c r="AD567" s="2" t="str">
        <f>VLOOKUP($A567,MA_KH!$A:$Q,MA_KH!O$1,0)</f>
        <v>MEGA</v>
      </c>
      <c r="AE567" s="2" t="str">
        <f>VLOOKUP($A567,MA_KH!$A:$Q,MA_KH!P$1,0)</f>
        <v>CÔNG TY TNHH MM MEGA MARKET (VIỆT NAM)</v>
      </c>
      <c r="AG567" s="2" t="str">
        <f>(Table1[[#This Row],[Số hóa đơn]])&amp;IF(OR(Table1[[#This Row],[Phân loại]]="Hàng trả",Table1[[#This Row],[Phân loại]]="Giảm công nợ"),-Table1[[#This Row],[Tổng giá trị]],Table1[[#This Row],[Tổng giá trị]])</f>
        <v>000162431586110</v>
      </c>
      <c r="AH567" s="6" t="e">
        <f>_xlfn.XLOOKUP(Table1[[#This Row],[Column1]],'Chi tiết tt Mega gửi'!P:P,'Chi tiết tt Mega gửi'!N:N)</f>
        <v>#N/A</v>
      </c>
    </row>
    <row r="568" spans="1:34" ht="25.5" customHeight="1" x14ac:dyDescent="0.2">
      <c r="A568" s="54" t="s">
        <v>16293</v>
      </c>
      <c r="B568" s="54" t="s">
        <v>386</v>
      </c>
      <c r="C568" s="55">
        <v>46083</v>
      </c>
      <c r="D568" s="54" t="s">
        <v>17498</v>
      </c>
      <c r="E568" s="55">
        <v>46087</v>
      </c>
      <c r="F568" s="54" t="s">
        <v>19289</v>
      </c>
      <c r="G568" s="54" t="s">
        <v>17499</v>
      </c>
      <c r="H568" s="56">
        <v>3612720</v>
      </c>
      <c r="I568" s="63">
        <v>0</v>
      </c>
      <c r="J568" s="56">
        <v>289018</v>
      </c>
      <c r="K568" s="65">
        <v>3901738</v>
      </c>
      <c r="L568" s="64" t="s">
        <v>17236</v>
      </c>
      <c r="M568" s="6">
        <v>46122</v>
      </c>
      <c r="O568" s="32">
        <f>IF(Table1[[#This Row],[Phân loại]]="Tồn đầu kỳ",Table1[[#This Row],[Tổng giá trị]],0)</f>
        <v>0</v>
      </c>
      <c r="P568" s="7">
        <f>IF(Table1[[#This Row],[Số còn phải thu ĐK]]&lt;&gt;0,0,IF(Table1[[#This Row],[Phân loại]]="Bán hàng",Table1[[#This Row],[Tổng giá trị]],-Table1[[#This Row],[Tổng giá trị]]))</f>
        <v>3901738</v>
      </c>
      <c r="Q568" s="32">
        <f t="shared" si="40"/>
        <v>3901738</v>
      </c>
      <c r="R568" s="7">
        <f>Table1[[#This Row],[Số còn phải thu ĐK]]+Table1[[#This Row],[Giá Trị HD sau CK]]-Table1[[#This Row],[Số tiền đã thu]]</f>
        <v>0</v>
      </c>
      <c r="S568" s="6">
        <f>IF(Table1[[#This Row],[Ngày hóa đơn]]&lt;&gt;"",Table1[[#This Row],[Ngày hóa đơn]],IF(Table1[[#This Row],[Ngày hạch toán]]&lt;&gt;"",Table1[[#This Row],[Ngày hạch toán]],""))</f>
        <v>46087</v>
      </c>
      <c r="T568" s="7"/>
      <c r="U568" s="6">
        <f>IF(Table1[[#This Row],[Ngày tính CN]]="","",S568+T568)</f>
        <v>46087</v>
      </c>
      <c r="V568" s="32">
        <f ca="1">IF(Table1[[#This Row],[Hạn thanh toán]]="","",IF((U568-NOW())&lt;0,0,(U568-NOW())))</f>
        <v>0</v>
      </c>
      <c r="W568" s="32"/>
      <c r="X568" s="32" t="str">
        <f t="shared" ca="1" si="41"/>
        <v/>
      </c>
      <c r="Y568" s="2" t="str">
        <f t="shared" si="42"/>
        <v>Đã thanh toán</v>
      </c>
      <c r="Z568" s="42">
        <f t="shared" si="43"/>
        <v>46087</v>
      </c>
      <c r="AA568" s="42">
        <f t="shared" si="44"/>
        <v>46122</v>
      </c>
      <c r="AD568" s="2" t="str">
        <f>VLOOKUP($A568,MA_KH!$A:$Q,MA_KH!O$1,0)</f>
        <v>MEGA</v>
      </c>
      <c r="AE568" s="2" t="str">
        <f>VLOOKUP($A568,MA_KH!$A:$Q,MA_KH!P$1,0)</f>
        <v>CÔNG TY TNHH MM MEGA MARKET (VIỆT NAM)</v>
      </c>
      <c r="AG568" s="2" t="str">
        <f>(Table1[[#This Row],[Số hóa đơn]])&amp;IF(OR(Table1[[#This Row],[Phân loại]]="Hàng trả",Table1[[#This Row],[Phân loại]]="Giảm công nợ"),-Table1[[#This Row],[Tổng giá trị]],Table1[[#This Row],[Tổng giá trị]])</f>
        <v>000162443901738</v>
      </c>
      <c r="AH568" s="6" t="e">
        <f>_xlfn.XLOOKUP(Table1[[#This Row],[Column1]],'Chi tiết tt Mega gửi'!P:P,'Chi tiết tt Mega gửi'!N:N)</f>
        <v>#N/A</v>
      </c>
    </row>
    <row r="569" spans="1:34" ht="25.5" customHeight="1" x14ac:dyDescent="0.2">
      <c r="A569" s="54" t="s">
        <v>16287</v>
      </c>
      <c r="B569" s="54" t="s">
        <v>253</v>
      </c>
      <c r="C569" s="55">
        <v>46083</v>
      </c>
      <c r="D569" s="54" t="s">
        <v>17500</v>
      </c>
      <c r="E569" s="55">
        <v>46087</v>
      </c>
      <c r="F569" s="54" t="s">
        <v>19290</v>
      </c>
      <c r="G569" s="54" t="s">
        <v>17501</v>
      </c>
      <c r="H569" s="56">
        <v>2144100</v>
      </c>
      <c r="I569" s="63">
        <v>0</v>
      </c>
      <c r="J569" s="56">
        <v>171528</v>
      </c>
      <c r="K569" s="65">
        <v>2315628</v>
      </c>
      <c r="L569" s="64" t="s">
        <v>17236</v>
      </c>
      <c r="M569" s="6">
        <v>46122</v>
      </c>
      <c r="O569" s="32">
        <f>IF(Table1[[#This Row],[Phân loại]]="Tồn đầu kỳ",Table1[[#This Row],[Tổng giá trị]],0)</f>
        <v>0</v>
      </c>
      <c r="P569" s="7">
        <f>IF(Table1[[#This Row],[Số còn phải thu ĐK]]&lt;&gt;0,0,IF(Table1[[#This Row],[Phân loại]]="Bán hàng",Table1[[#This Row],[Tổng giá trị]],-Table1[[#This Row],[Tổng giá trị]]))</f>
        <v>2315628</v>
      </c>
      <c r="Q569" s="32">
        <f t="shared" si="40"/>
        <v>2315628</v>
      </c>
      <c r="R569" s="7">
        <f>Table1[[#This Row],[Số còn phải thu ĐK]]+Table1[[#This Row],[Giá Trị HD sau CK]]-Table1[[#This Row],[Số tiền đã thu]]</f>
        <v>0</v>
      </c>
      <c r="S569" s="6">
        <f>IF(Table1[[#This Row],[Ngày hóa đơn]]&lt;&gt;"",Table1[[#This Row],[Ngày hóa đơn]],IF(Table1[[#This Row],[Ngày hạch toán]]&lt;&gt;"",Table1[[#This Row],[Ngày hạch toán]],""))</f>
        <v>46087</v>
      </c>
      <c r="T569" s="7"/>
      <c r="U569" s="6">
        <f>IF(Table1[[#This Row],[Ngày tính CN]]="","",S569+T569)</f>
        <v>46087</v>
      </c>
      <c r="V569" s="32">
        <f ca="1">IF(Table1[[#This Row],[Hạn thanh toán]]="","",IF((U569-NOW())&lt;0,0,(U569-NOW())))</f>
        <v>0</v>
      </c>
      <c r="W569" s="32"/>
      <c r="X569" s="32" t="str">
        <f t="shared" ca="1" si="41"/>
        <v/>
      </c>
      <c r="Y569" s="2" t="str">
        <f t="shared" si="42"/>
        <v>Đã thanh toán</v>
      </c>
      <c r="Z569" s="42">
        <f t="shared" si="43"/>
        <v>46087</v>
      </c>
      <c r="AA569" s="42">
        <f t="shared" si="44"/>
        <v>46122</v>
      </c>
      <c r="AD569" s="2" t="str">
        <f>VLOOKUP($A569,MA_KH!$A:$Q,MA_KH!O$1,0)</f>
        <v>MEGA</v>
      </c>
      <c r="AE569" s="2" t="str">
        <f>VLOOKUP($A569,MA_KH!$A:$Q,MA_KH!P$1,0)</f>
        <v>CÔNG TY TNHH MM MEGA MARKET (VIỆT NAM)</v>
      </c>
      <c r="AG569" s="2" t="str">
        <f>(Table1[[#This Row],[Số hóa đơn]])&amp;IF(OR(Table1[[#This Row],[Phân loại]]="Hàng trả",Table1[[#This Row],[Phân loại]]="Giảm công nợ"),-Table1[[#This Row],[Tổng giá trị]],Table1[[#This Row],[Tổng giá trị]])</f>
        <v>000162452315628</v>
      </c>
      <c r="AH569" s="6" t="e">
        <f>_xlfn.XLOOKUP(Table1[[#This Row],[Column1]],'Chi tiết tt Mega gửi'!P:P,'Chi tiết tt Mega gửi'!N:N)</f>
        <v>#N/A</v>
      </c>
    </row>
    <row r="570" spans="1:34" ht="25.5" customHeight="1" x14ac:dyDescent="0.2">
      <c r="A570" s="54" t="s">
        <v>16291</v>
      </c>
      <c r="B570" s="54" t="s">
        <v>200</v>
      </c>
      <c r="C570" s="55">
        <v>46083</v>
      </c>
      <c r="D570" s="54" t="s">
        <v>17502</v>
      </c>
      <c r="E570" s="55">
        <v>46087</v>
      </c>
      <c r="F570" s="54" t="s">
        <v>19291</v>
      </c>
      <c r="G570" s="54" t="s">
        <v>17503</v>
      </c>
      <c r="H570" s="56">
        <v>6429540</v>
      </c>
      <c r="I570" s="63">
        <v>0</v>
      </c>
      <c r="J570" s="56">
        <v>514363</v>
      </c>
      <c r="K570" s="65">
        <v>6943903</v>
      </c>
      <c r="L570" s="64" t="s">
        <v>17236</v>
      </c>
      <c r="M570" s="6">
        <v>46122</v>
      </c>
      <c r="O570" s="32">
        <f>IF(Table1[[#This Row],[Phân loại]]="Tồn đầu kỳ",Table1[[#This Row],[Tổng giá trị]],0)</f>
        <v>0</v>
      </c>
      <c r="P570" s="7">
        <f>IF(Table1[[#This Row],[Số còn phải thu ĐK]]&lt;&gt;0,0,IF(Table1[[#This Row],[Phân loại]]="Bán hàng",Table1[[#This Row],[Tổng giá trị]],-Table1[[#This Row],[Tổng giá trị]]))</f>
        <v>6943903</v>
      </c>
      <c r="Q570" s="32">
        <f t="shared" si="40"/>
        <v>6943903</v>
      </c>
      <c r="R570" s="7">
        <f>Table1[[#This Row],[Số còn phải thu ĐK]]+Table1[[#This Row],[Giá Trị HD sau CK]]-Table1[[#This Row],[Số tiền đã thu]]</f>
        <v>0</v>
      </c>
      <c r="S570" s="6">
        <f>IF(Table1[[#This Row],[Ngày hóa đơn]]&lt;&gt;"",Table1[[#This Row],[Ngày hóa đơn]],IF(Table1[[#This Row],[Ngày hạch toán]]&lt;&gt;"",Table1[[#This Row],[Ngày hạch toán]],""))</f>
        <v>46087</v>
      </c>
      <c r="T570" s="7"/>
      <c r="U570" s="6">
        <f>IF(Table1[[#This Row],[Ngày tính CN]]="","",S570+T570)</f>
        <v>46087</v>
      </c>
      <c r="V570" s="32">
        <f ca="1">IF(Table1[[#This Row],[Hạn thanh toán]]="","",IF((U570-NOW())&lt;0,0,(U570-NOW())))</f>
        <v>0</v>
      </c>
      <c r="W570" s="32"/>
      <c r="X570" s="32" t="str">
        <f t="shared" ca="1" si="41"/>
        <v/>
      </c>
      <c r="Y570" s="2" t="str">
        <f t="shared" si="42"/>
        <v>Đã thanh toán</v>
      </c>
      <c r="Z570" s="42">
        <f t="shared" si="43"/>
        <v>46087</v>
      </c>
      <c r="AA570" s="42">
        <f t="shared" si="44"/>
        <v>46122</v>
      </c>
      <c r="AD570" s="2" t="str">
        <f>VLOOKUP($A570,MA_KH!$A:$Q,MA_KH!O$1,0)</f>
        <v>MEGA</v>
      </c>
      <c r="AE570" s="2" t="str">
        <f>VLOOKUP($A570,MA_KH!$A:$Q,MA_KH!P$1,0)</f>
        <v>CÔNG TY TNHH MM MEGA MARKET (VIỆT NAM)</v>
      </c>
      <c r="AG570" s="2" t="str">
        <f>(Table1[[#This Row],[Số hóa đơn]])&amp;IF(OR(Table1[[#This Row],[Phân loại]]="Hàng trả",Table1[[#This Row],[Phân loại]]="Giảm công nợ"),-Table1[[#This Row],[Tổng giá trị]],Table1[[#This Row],[Tổng giá trị]])</f>
        <v>000162466943903</v>
      </c>
      <c r="AH570" s="6" t="e">
        <f>_xlfn.XLOOKUP(Table1[[#This Row],[Column1]],'Chi tiết tt Mega gửi'!P:P,'Chi tiết tt Mega gửi'!N:N)</f>
        <v>#N/A</v>
      </c>
    </row>
    <row r="571" spans="1:34" ht="25.5" customHeight="1" x14ac:dyDescent="0.2">
      <c r="A571" s="54" t="s">
        <v>16307</v>
      </c>
      <c r="B571" s="54" t="s">
        <v>202</v>
      </c>
      <c r="C571" s="55">
        <v>46083</v>
      </c>
      <c r="D571" s="54" t="s">
        <v>17504</v>
      </c>
      <c r="E571" s="55">
        <v>46087</v>
      </c>
      <c r="F571" s="54" t="s">
        <v>19292</v>
      </c>
      <c r="G571" s="54" t="s">
        <v>17505</v>
      </c>
      <c r="H571" s="56">
        <v>558030</v>
      </c>
      <c r="I571" s="63">
        <v>0</v>
      </c>
      <c r="J571" s="56">
        <v>44642</v>
      </c>
      <c r="K571" s="65">
        <v>602672</v>
      </c>
      <c r="L571" s="64" t="s">
        <v>17236</v>
      </c>
      <c r="M571" s="6">
        <v>46136</v>
      </c>
      <c r="O571" s="32">
        <f>IF(Table1[[#This Row],[Phân loại]]="Tồn đầu kỳ",Table1[[#This Row],[Tổng giá trị]],0)</f>
        <v>0</v>
      </c>
      <c r="P571" s="7">
        <f>IF(Table1[[#This Row],[Số còn phải thu ĐK]]&lt;&gt;0,0,IF(Table1[[#This Row],[Phân loại]]="Bán hàng",Table1[[#This Row],[Tổng giá trị]],-Table1[[#This Row],[Tổng giá trị]]))</f>
        <v>602672</v>
      </c>
      <c r="Q571" s="32">
        <f t="shared" si="40"/>
        <v>602672</v>
      </c>
      <c r="R571" s="7">
        <f>Table1[[#This Row],[Số còn phải thu ĐK]]+Table1[[#This Row],[Giá Trị HD sau CK]]-Table1[[#This Row],[Số tiền đã thu]]</f>
        <v>0</v>
      </c>
      <c r="S571" s="6">
        <f>IF(Table1[[#This Row],[Ngày hóa đơn]]&lt;&gt;"",Table1[[#This Row],[Ngày hóa đơn]],IF(Table1[[#This Row],[Ngày hạch toán]]&lt;&gt;"",Table1[[#This Row],[Ngày hạch toán]],""))</f>
        <v>46087</v>
      </c>
      <c r="T571" s="7"/>
      <c r="U571" s="6">
        <f>IF(Table1[[#This Row],[Ngày tính CN]]="","",S571+T571)</f>
        <v>46087</v>
      </c>
      <c r="V571" s="32">
        <f ca="1">IF(Table1[[#This Row],[Hạn thanh toán]]="","",IF((U571-NOW())&lt;0,0,(U571-NOW())))</f>
        <v>0</v>
      </c>
      <c r="W571" s="32"/>
      <c r="X571" s="32" t="str">
        <f t="shared" ca="1" si="41"/>
        <v/>
      </c>
      <c r="Y571" s="2" t="str">
        <f t="shared" si="42"/>
        <v>Đã thanh toán</v>
      </c>
      <c r="Z571" s="42">
        <f t="shared" si="43"/>
        <v>46087</v>
      </c>
      <c r="AA571" s="42">
        <f t="shared" si="44"/>
        <v>46136</v>
      </c>
      <c r="AD571" s="2" t="str">
        <f>VLOOKUP($A571,MA_KH!$A:$Q,MA_KH!O$1,0)</f>
        <v>MEGA</v>
      </c>
      <c r="AE571" s="2" t="str">
        <f>VLOOKUP($A571,MA_KH!$A:$Q,MA_KH!P$1,0)</f>
        <v>CÔNG TY TNHH MM MEGA MARKET (VIỆT NAM)</v>
      </c>
      <c r="AG571" s="2" t="str">
        <f>(Table1[[#This Row],[Số hóa đơn]])&amp;IF(OR(Table1[[#This Row],[Phân loại]]="Hàng trả",Table1[[#This Row],[Phân loại]]="Giảm công nợ"),-Table1[[#This Row],[Tổng giá trị]],Table1[[#This Row],[Tổng giá trị]])</f>
        <v>00016247602672</v>
      </c>
      <c r="AH571" s="6" t="e">
        <f>_xlfn.XLOOKUP(Table1[[#This Row],[Column1]],'Chi tiết tt Mega gửi'!P:P,'Chi tiết tt Mega gửi'!N:N)</f>
        <v>#N/A</v>
      </c>
    </row>
    <row r="572" spans="1:34" ht="25.5" customHeight="1" x14ac:dyDescent="0.2">
      <c r="A572" s="54" t="s">
        <v>16292</v>
      </c>
      <c r="B572" s="54" t="s">
        <v>251</v>
      </c>
      <c r="C572" s="55">
        <v>46084</v>
      </c>
      <c r="D572" s="54" t="s">
        <v>17506</v>
      </c>
      <c r="E572" s="55">
        <v>46087</v>
      </c>
      <c r="F572" s="54" t="s">
        <v>19293</v>
      </c>
      <c r="G572" s="54" t="s">
        <v>17507</v>
      </c>
      <c r="H572" s="56">
        <v>4270196</v>
      </c>
      <c r="I572" s="63">
        <v>0</v>
      </c>
      <c r="J572" s="56">
        <v>341616</v>
      </c>
      <c r="K572" s="65">
        <v>4611812</v>
      </c>
      <c r="L572" s="64" t="s">
        <v>17236</v>
      </c>
      <c r="O572" s="32">
        <f>IF(Table1[[#This Row],[Phân loại]]="Tồn đầu kỳ",Table1[[#This Row],[Tổng giá trị]],0)</f>
        <v>0</v>
      </c>
      <c r="P572" s="7">
        <f>IF(Table1[[#This Row],[Số còn phải thu ĐK]]&lt;&gt;0,0,IF(Table1[[#This Row],[Phân loại]]="Bán hàng",Table1[[#This Row],[Tổng giá trị]],-Table1[[#This Row],[Tổng giá trị]]))</f>
        <v>4611812</v>
      </c>
      <c r="Q572" s="32">
        <f t="shared" si="40"/>
        <v>0</v>
      </c>
      <c r="R572" s="7">
        <f>Table1[[#This Row],[Số còn phải thu ĐK]]+Table1[[#This Row],[Giá Trị HD sau CK]]-Table1[[#This Row],[Số tiền đã thu]]</f>
        <v>4611812</v>
      </c>
      <c r="S572" s="6">
        <f>IF(Table1[[#This Row],[Ngày hóa đơn]]&lt;&gt;"",Table1[[#This Row],[Ngày hóa đơn]],IF(Table1[[#This Row],[Ngày hạch toán]]&lt;&gt;"",Table1[[#This Row],[Ngày hạch toán]],""))</f>
        <v>46087</v>
      </c>
      <c r="T572" s="7"/>
      <c r="U572" s="6">
        <f>IF(Table1[[#This Row],[Ngày tính CN]]="","",S572+T572)</f>
        <v>46087</v>
      </c>
      <c r="V572" s="32">
        <f ca="1">IF(Table1[[#This Row],[Hạn thanh toán]]="","",IF((U572-NOW())&lt;0,0,(U572-NOW())))</f>
        <v>0</v>
      </c>
      <c r="W572" s="32"/>
      <c r="X572" s="32">
        <f t="shared" ca="1" si="41"/>
        <v>207.35975358795986</v>
      </c>
      <c r="Y572" s="2" t="str">
        <f t="shared" ca="1" si="42"/>
        <v>Nợ quá hạn hơn 120 ngày có khả năng mất thanh toán</v>
      </c>
      <c r="Z572" s="42">
        <f t="shared" si="43"/>
        <v>46087</v>
      </c>
      <c r="AA572" s="42" t="str">
        <f t="shared" si="44"/>
        <v/>
      </c>
      <c r="AD572" s="2" t="str">
        <f>VLOOKUP($A572,MA_KH!$A:$Q,MA_KH!O$1,0)</f>
        <v>MEGA</v>
      </c>
      <c r="AE572" s="2" t="str">
        <f>VLOOKUP($A572,MA_KH!$A:$Q,MA_KH!P$1,0)</f>
        <v>CÔNG TY TNHH MM MEGA MARKET (VIỆT NAM)</v>
      </c>
      <c r="AG572" s="2" t="str">
        <f>(Table1[[#This Row],[Số hóa đơn]])&amp;IF(OR(Table1[[#This Row],[Phân loại]]="Hàng trả",Table1[[#This Row],[Phân loại]]="Giảm công nợ"),-Table1[[#This Row],[Tổng giá trị]],Table1[[#This Row],[Tổng giá trị]])</f>
        <v>000162484611812</v>
      </c>
      <c r="AH572" s="6" t="e">
        <f>_xlfn.XLOOKUP(Table1[[#This Row],[Column1]],'Chi tiết tt Mega gửi'!P:P,'Chi tiết tt Mega gửi'!N:N)</f>
        <v>#N/A</v>
      </c>
    </row>
    <row r="573" spans="1:34" ht="25.5" customHeight="1" x14ac:dyDescent="0.2">
      <c r="A573" s="54" t="s">
        <v>16299</v>
      </c>
      <c r="B573" s="54" t="s">
        <v>190</v>
      </c>
      <c r="C573" s="55">
        <v>46084</v>
      </c>
      <c r="D573" s="54" t="s">
        <v>17508</v>
      </c>
      <c r="E573" s="55">
        <v>46084</v>
      </c>
      <c r="F573" s="54" t="s">
        <v>19294</v>
      </c>
      <c r="G573" s="54" t="s">
        <v>16912</v>
      </c>
      <c r="H573" s="56">
        <v>16619007</v>
      </c>
      <c r="I573" s="63">
        <v>0</v>
      </c>
      <c r="J573" s="56">
        <v>1329521</v>
      </c>
      <c r="K573" s="65">
        <v>17948528</v>
      </c>
      <c r="L573" s="64" t="s">
        <v>17237</v>
      </c>
      <c r="M573" s="6">
        <v>46105</v>
      </c>
      <c r="O573" s="32">
        <f>IF(Table1[[#This Row],[Phân loại]]="Tồn đầu kỳ",Table1[[#This Row],[Tổng giá trị]],0)</f>
        <v>0</v>
      </c>
      <c r="P573" s="7">
        <f>IF(Table1[[#This Row],[Số còn phải thu ĐK]]&lt;&gt;0,0,IF(Table1[[#This Row],[Phân loại]]="Bán hàng",Table1[[#This Row],[Tổng giá trị]],-Table1[[#This Row],[Tổng giá trị]]))</f>
        <v>-17948528</v>
      </c>
      <c r="Q573" s="32">
        <f t="shared" si="40"/>
        <v>-17948528</v>
      </c>
      <c r="R573" s="7">
        <f>Table1[[#This Row],[Số còn phải thu ĐK]]+Table1[[#This Row],[Giá Trị HD sau CK]]-Table1[[#This Row],[Số tiền đã thu]]</f>
        <v>0</v>
      </c>
      <c r="S573" s="6">
        <f>IF(Table1[[#This Row],[Ngày hóa đơn]]&lt;&gt;"",Table1[[#This Row],[Ngày hóa đơn]],IF(Table1[[#This Row],[Ngày hạch toán]]&lt;&gt;"",Table1[[#This Row],[Ngày hạch toán]],""))</f>
        <v>46084</v>
      </c>
      <c r="T573" s="7"/>
      <c r="U573" s="6">
        <f>IF(Table1[[#This Row],[Ngày tính CN]]="","",S573+T573)</f>
        <v>46084</v>
      </c>
      <c r="V573" s="32">
        <f ca="1">IF(Table1[[#This Row],[Hạn thanh toán]]="","",IF((U573-NOW())&lt;0,0,(U573-NOW())))</f>
        <v>0</v>
      </c>
      <c r="W573" s="32"/>
      <c r="X573" s="32" t="str">
        <f t="shared" ca="1" si="41"/>
        <v/>
      </c>
      <c r="Y573" s="2" t="str">
        <f t="shared" si="42"/>
        <v>Đã thanh toán</v>
      </c>
      <c r="Z573" s="42">
        <f t="shared" si="43"/>
        <v>46084</v>
      </c>
      <c r="AA573" s="42">
        <f t="shared" si="44"/>
        <v>46105</v>
      </c>
      <c r="AD573" s="2" t="str">
        <f>VLOOKUP($A573,MA_KH!$A:$Q,MA_KH!O$1,0)</f>
        <v>MEGA</v>
      </c>
      <c r="AE573" s="2" t="str">
        <f>VLOOKUP($A573,MA_KH!$A:$Q,MA_KH!P$1,0)</f>
        <v>CÔNG TY TNHH MM MEGA MARKET (VIỆT NAM)</v>
      </c>
      <c r="AG573" s="2" t="str">
        <f>(Table1[[#This Row],[Số hóa đơn]])&amp;IF(OR(Table1[[#This Row],[Phân loại]]="Hàng trả",Table1[[#This Row],[Phân loại]]="Giảm công nợ"),-Table1[[#This Row],[Tổng giá trị]],Table1[[#This Row],[Tổng giá trị]])</f>
        <v>00014261-17948528</v>
      </c>
      <c r="AH573" s="6" t="e">
        <f>_xlfn.XLOOKUP(Table1[[#This Row],[Column1]],'Chi tiết tt Mega gửi'!P:P,'Chi tiết tt Mega gửi'!N:N)</f>
        <v>#N/A</v>
      </c>
    </row>
    <row r="574" spans="1:34" ht="25.5" customHeight="1" x14ac:dyDescent="0.2">
      <c r="A574" s="54" t="s">
        <v>16299</v>
      </c>
      <c r="B574" s="54" t="s">
        <v>190</v>
      </c>
      <c r="C574" s="55">
        <v>46084</v>
      </c>
      <c r="D574" s="54" t="s">
        <v>17508</v>
      </c>
      <c r="E574" s="55">
        <v>46084</v>
      </c>
      <c r="F574" s="54" t="s">
        <v>19295</v>
      </c>
      <c r="G574" s="54" t="s">
        <v>16911</v>
      </c>
      <c r="H574" s="56">
        <v>33238014</v>
      </c>
      <c r="I574" s="63">
        <v>0</v>
      </c>
      <c r="J574" s="56">
        <v>2659041</v>
      </c>
      <c r="K574" s="65">
        <v>35897055</v>
      </c>
      <c r="L574" s="64" t="s">
        <v>17237</v>
      </c>
      <c r="M574" s="6">
        <v>46105</v>
      </c>
      <c r="O574" s="32">
        <f>IF(Table1[[#This Row],[Phân loại]]="Tồn đầu kỳ",Table1[[#This Row],[Tổng giá trị]],0)</f>
        <v>0</v>
      </c>
      <c r="P574" s="7">
        <f>IF(Table1[[#This Row],[Số còn phải thu ĐK]]&lt;&gt;0,0,IF(Table1[[#This Row],[Phân loại]]="Bán hàng",Table1[[#This Row],[Tổng giá trị]],-Table1[[#This Row],[Tổng giá trị]]))</f>
        <v>-35897055</v>
      </c>
      <c r="Q574" s="32">
        <f t="shared" si="40"/>
        <v>-35897055</v>
      </c>
      <c r="R574" s="7">
        <f>Table1[[#This Row],[Số còn phải thu ĐK]]+Table1[[#This Row],[Giá Trị HD sau CK]]-Table1[[#This Row],[Số tiền đã thu]]</f>
        <v>0</v>
      </c>
      <c r="S574" s="6">
        <f>IF(Table1[[#This Row],[Ngày hóa đơn]]&lt;&gt;"",Table1[[#This Row],[Ngày hóa đơn]],IF(Table1[[#This Row],[Ngày hạch toán]]&lt;&gt;"",Table1[[#This Row],[Ngày hạch toán]],""))</f>
        <v>46084</v>
      </c>
      <c r="T574" s="7"/>
      <c r="U574" s="6">
        <f>IF(Table1[[#This Row],[Ngày tính CN]]="","",S574+T574)</f>
        <v>46084</v>
      </c>
      <c r="V574" s="32">
        <f ca="1">IF(Table1[[#This Row],[Hạn thanh toán]]="","",IF((U574-NOW())&lt;0,0,(U574-NOW())))</f>
        <v>0</v>
      </c>
      <c r="W574" s="32"/>
      <c r="X574" s="32" t="str">
        <f t="shared" ca="1" si="41"/>
        <v/>
      </c>
      <c r="Y574" s="2" t="str">
        <f t="shared" si="42"/>
        <v>Đã thanh toán</v>
      </c>
      <c r="Z574" s="42">
        <f t="shared" si="43"/>
        <v>46084</v>
      </c>
      <c r="AA574" s="42">
        <f t="shared" si="44"/>
        <v>46105</v>
      </c>
      <c r="AD574" s="2" t="str">
        <f>VLOOKUP($A574,MA_KH!$A:$Q,MA_KH!O$1,0)</f>
        <v>MEGA</v>
      </c>
      <c r="AE574" s="2" t="str">
        <f>VLOOKUP($A574,MA_KH!$A:$Q,MA_KH!P$1,0)</f>
        <v>CÔNG TY TNHH MM MEGA MARKET (VIỆT NAM)</v>
      </c>
      <c r="AG574" s="2" t="str">
        <f>(Table1[[#This Row],[Số hóa đơn]])&amp;IF(OR(Table1[[#This Row],[Phân loại]]="Hàng trả",Table1[[#This Row],[Phân loại]]="Giảm công nợ"),-Table1[[#This Row],[Tổng giá trị]],Table1[[#This Row],[Tổng giá trị]])</f>
        <v>00014264-35897055</v>
      </c>
      <c r="AH574" s="6" t="e">
        <f>_xlfn.XLOOKUP(Table1[[#This Row],[Column1]],'Chi tiết tt Mega gửi'!P:P,'Chi tiết tt Mega gửi'!N:N)</f>
        <v>#N/A</v>
      </c>
    </row>
    <row r="575" spans="1:34" ht="25.5" customHeight="1" x14ac:dyDescent="0.2">
      <c r="A575" s="54" t="s">
        <v>16299</v>
      </c>
      <c r="B575" s="54" t="s">
        <v>190</v>
      </c>
      <c r="C575" s="55">
        <v>46084</v>
      </c>
      <c r="D575" s="54" t="s">
        <v>17508</v>
      </c>
      <c r="E575" s="55">
        <v>46084</v>
      </c>
      <c r="F575" s="54" t="s">
        <v>19296</v>
      </c>
      <c r="G575" s="54" t="s">
        <v>16910</v>
      </c>
      <c r="H575" s="56">
        <v>19111858</v>
      </c>
      <c r="I575" s="63">
        <v>0</v>
      </c>
      <c r="J575" s="56">
        <v>1528949</v>
      </c>
      <c r="K575" s="65">
        <v>20640807</v>
      </c>
      <c r="L575" s="64" t="s">
        <v>17237</v>
      </c>
      <c r="M575" s="6">
        <v>46105</v>
      </c>
      <c r="O575" s="32">
        <f>IF(Table1[[#This Row],[Phân loại]]="Tồn đầu kỳ",Table1[[#This Row],[Tổng giá trị]],0)</f>
        <v>0</v>
      </c>
      <c r="P575" s="7">
        <f>IF(Table1[[#This Row],[Số còn phải thu ĐK]]&lt;&gt;0,0,IF(Table1[[#This Row],[Phân loại]]="Bán hàng",Table1[[#This Row],[Tổng giá trị]],-Table1[[#This Row],[Tổng giá trị]]))</f>
        <v>-20640807</v>
      </c>
      <c r="Q575" s="32">
        <f t="shared" si="40"/>
        <v>-20640807</v>
      </c>
      <c r="R575" s="7">
        <f>Table1[[#This Row],[Số còn phải thu ĐK]]+Table1[[#This Row],[Giá Trị HD sau CK]]-Table1[[#This Row],[Số tiền đã thu]]</f>
        <v>0</v>
      </c>
      <c r="S575" s="6">
        <f>IF(Table1[[#This Row],[Ngày hóa đơn]]&lt;&gt;"",Table1[[#This Row],[Ngày hóa đơn]],IF(Table1[[#This Row],[Ngày hạch toán]]&lt;&gt;"",Table1[[#This Row],[Ngày hạch toán]],""))</f>
        <v>46084</v>
      </c>
      <c r="T575" s="7"/>
      <c r="U575" s="6">
        <f>IF(Table1[[#This Row],[Ngày tính CN]]="","",S575+T575)</f>
        <v>46084</v>
      </c>
      <c r="V575" s="32">
        <f ca="1">IF(Table1[[#This Row],[Hạn thanh toán]]="","",IF((U575-NOW())&lt;0,0,(U575-NOW())))</f>
        <v>0</v>
      </c>
      <c r="W575" s="32"/>
      <c r="X575" s="32" t="str">
        <f t="shared" ca="1" si="41"/>
        <v/>
      </c>
      <c r="Y575" s="2" t="str">
        <f t="shared" si="42"/>
        <v>Đã thanh toán</v>
      </c>
      <c r="Z575" s="42">
        <f t="shared" si="43"/>
        <v>46084</v>
      </c>
      <c r="AA575" s="42">
        <f t="shared" si="44"/>
        <v>46105</v>
      </c>
      <c r="AD575" s="2" t="str">
        <f>VLOOKUP($A575,MA_KH!$A:$Q,MA_KH!O$1,0)</f>
        <v>MEGA</v>
      </c>
      <c r="AE575" s="2" t="str">
        <f>VLOOKUP($A575,MA_KH!$A:$Q,MA_KH!P$1,0)</f>
        <v>CÔNG TY TNHH MM MEGA MARKET (VIỆT NAM)</v>
      </c>
      <c r="AG575" s="2" t="str">
        <f>(Table1[[#This Row],[Số hóa đơn]])&amp;IF(OR(Table1[[#This Row],[Phân loại]]="Hàng trả",Table1[[#This Row],[Phân loại]]="Giảm công nợ"),-Table1[[#This Row],[Tổng giá trị]],Table1[[#This Row],[Tổng giá trị]])</f>
        <v>00014217-20640807</v>
      </c>
      <c r="AH575" s="6" t="e">
        <f>_xlfn.XLOOKUP(Table1[[#This Row],[Column1]],'Chi tiết tt Mega gửi'!P:P,'Chi tiết tt Mega gửi'!N:N)</f>
        <v>#N/A</v>
      </c>
    </row>
    <row r="576" spans="1:34" ht="25.5" customHeight="1" x14ac:dyDescent="0.2">
      <c r="A576" s="54" t="s">
        <v>16299</v>
      </c>
      <c r="B576" s="54" t="s">
        <v>190</v>
      </c>
      <c r="C576" s="55">
        <v>46084</v>
      </c>
      <c r="D576" s="54" t="s">
        <v>17508</v>
      </c>
      <c r="E576" s="55">
        <v>46084</v>
      </c>
      <c r="F576" s="54" t="s">
        <v>19297</v>
      </c>
      <c r="G576" s="54" t="s">
        <v>16909</v>
      </c>
      <c r="H576" s="56">
        <v>4154752</v>
      </c>
      <c r="I576" s="63">
        <v>0</v>
      </c>
      <c r="J576" s="56">
        <v>332380</v>
      </c>
      <c r="K576" s="65">
        <v>4487132</v>
      </c>
      <c r="L576" s="64" t="s">
        <v>17237</v>
      </c>
      <c r="M576" s="6">
        <v>46105</v>
      </c>
      <c r="O576" s="32">
        <f>IF(Table1[[#This Row],[Phân loại]]="Tồn đầu kỳ",Table1[[#This Row],[Tổng giá trị]],0)</f>
        <v>0</v>
      </c>
      <c r="P576" s="7">
        <f>IF(Table1[[#This Row],[Số còn phải thu ĐK]]&lt;&gt;0,0,IF(Table1[[#This Row],[Phân loại]]="Bán hàng",Table1[[#This Row],[Tổng giá trị]],-Table1[[#This Row],[Tổng giá trị]]))</f>
        <v>-4487132</v>
      </c>
      <c r="Q576" s="32">
        <f t="shared" si="40"/>
        <v>-4487132</v>
      </c>
      <c r="R576" s="7">
        <f>Table1[[#This Row],[Số còn phải thu ĐK]]+Table1[[#This Row],[Giá Trị HD sau CK]]-Table1[[#This Row],[Số tiền đã thu]]</f>
        <v>0</v>
      </c>
      <c r="S576" s="6">
        <f>IF(Table1[[#This Row],[Ngày hóa đơn]]&lt;&gt;"",Table1[[#This Row],[Ngày hóa đơn]],IF(Table1[[#This Row],[Ngày hạch toán]]&lt;&gt;"",Table1[[#This Row],[Ngày hạch toán]],""))</f>
        <v>46084</v>
      </c>
      <c r="T576" s="7"/>
      <c r="U576" s="6">
        <f>IF(Table1[[#This Row],[Ngày tính CN]]="","",S576+T576)</f>
        <v>46084</v>
      </c>
      <c r="V576" s="32">
        <f ca="1">IF(Table1[[#This Row],[Hạn thanh toán]]="","",IF((U576-NOW())&lt;0,0,(U576-NOW())))</f>
        <v>0</v>
      </c>
      <c r="W576" s="32"/>
      <c r="X576" s="32" t="str">
        <f t="shared" ca="1" si="41"/>
        <v/>
      </c>
      <c r="Y576" s="2" t="str">
        <f t="shared" si="42"/>
        <v>Đã thanh toán</v>
      </c>
      <c r="Z576" s="42">
        <f t="shared" si="43"/>
        <v>46084</v>
      </c>
      <c r="AA576" s="42">
        <f t="shared" si="44"/>
        <v>46105</v>
      </c>
      <c r="AD576" s="2" t="str">
        <f>VLOOKUP($A576,MA_KH!$A:$Q,MA_KH!O$1,0)</f>
        <v>MEGA</v>
      </c>
      <c r="AE576" s="2" t="str">
        <f>VLOOKUP($A576,MA_KH!$A:$Q,MA_KH!P$1,0)</f>
        <v>CÔNG TY TNHH MM MEGA MARKET (VIỆT NAM)</v>
      </c>
      <c r="AG576" s="2" t="str">
        <f>(Table1[[#This Row],[Số hóa đơn]])&amp;IF(OR(Table1[[#This Row],[Phân loại]]="Hàng trả",Table1[[#This Row],[Phân loại]]="Giảm công nợ"),-Table1[[#This Row],[Tổng giá trị]],Table1[[#This Row],[Tổng giá trị]])</f>
        <v>00017840-4487132</v>
      </c>
      <c r="AH576" s="6" t="e">
        <f>_xlfn.XLOOKUP(Table1[[#This Row],[Column1]],'Chi tiết tt Mega gửi'!P:P,'Chi tiết tt Mega gửi'!N:N)</f>
        <v>#N/A</v>
      </c>
    </row>
    <row r="577" spans="1:34" ht="25.5" customHeight="1" x14ac:dyDescent="0.2">
      <c r="A577" s="54" t="s">
        <v>16299</v>
      </c>
      <c r="B577" s="54" t="s">
        <v>190</v>
      </c>
      <c r="C577" s="55">
        <v>46084</v>
      </c>
      <c r="D577" s="54" t="s">
        <v>17508</v>
      </c>
      <c r="E577" s="55">
        <v>46084</v>
      </c>
      <c r="F577" s="54" t="s">
        <v>19298</v>
      </c>
      <c r="G577" s="54" t="s">
        <v>16908</v>
      </c>
      <c r="H577" s="56">
        <v>18696383</v>
      </c>
      <c r="I577" s="63">
        <v>0</v>
      </c>
      <c r="J577" s="56">
        <v>1495711</v>
      </c>
      <c r="K577" s="65">
        <v>20192094</v>
      </c>
      <c r="L577" s="64" t="s">
        <v>17237</v>
      </c>
      <c r="M577" s="6">
        <v>46105</v>
      </c>
      <c r="O577" s="32">
        <f>IF(Table1[[#This Row],[Phân loại]]="Tồn đầu kỳ",Table1[[#This Row],[Tổng giá trị]],0)</f>
        <v>0</v>
      </c>
      <c r="P577" s="7">
        <f>IF(Table1[[#This Row],[Số còn phải thu ĐK]]&lt;&gt;0,0,IF(Table1[[#This Row],[Phân loại]]="Bán hàng",Table1[[#This Row],[Tổng giá trị]],-Table1[[#This Row],[Tổng giá trị]]))</f>
        <v>-20192094</v>
      </c>
      <c r="Q577" s="32">
        <f t="shared" si="40"/>
        <v>-20192094</v>
      </c>
      <c r="R577" s="7">
        <f>Table1[[#This Row],[Số còn phải thu ĐK]]+Table1[[#This Row],[Giá Trị HD sau CK]]-Table1[[#This Row],[Số tiền đã thu]]</f>
        <v>0</v>
      </c>
      <c r="S577" s="6">
        <f>IF(Table1[[#This Row],[Ngày hóa đơn]]&lt;&gt;"",Table1[[#This Row],[Ngày hóa đơn]],IF(Table1[[#This Row],[Ngày hạch toán]]&lt;&gt;"",Table1[[#This Row],[Ngày hạch toán]],""))</f>
        <v>46084</v>
      </c>
      <c r="T577" s="7"/>
      <c r="U577" s="6">
        <f>IF(Table1[[#This Row],[Ngày tính CN]]="","",S577+T577)</f>
        <v>46084</v>
      </c>
      <c r="V577" s="32">
        <f ca="1">IF(Table1[[#This Row],[Hạn thanh toán]]="","",IF((U577-NOW())&lt;0,0,(U577-NOW())))</f>
        <v>0</v>
      </c>
      <c r="W577" s="32"/>
      <c r="X577" s="32" t="str">
        <f t="shared" ca="1" si="41"/>
        <v/>
      </c>
      <c r="Y577" s="2" t="str">
        <f t="shared" si="42"/>
        <v>Đã thanh toán</v>
      </c>
      <c r="Z577" s="42">
        <f t="shared" si="43"/>
        <v>46084</v>
      </c>
      <c r="AA577" s="42">
        <f t="shared" si="44"/>
        <v>46105</v>
      </c>
      <c r="AD577" s="2" t="str">
        <f>VLOOKUP($A577,MA_KH!$A:$Q,MA_KH!O$1,0)</f>
        <v>MEGA</v>
      </c>
      <c r="AE577" s="2" t="str">
        <f>VLOOKUP($A577,MA_KH!$A:$Q,MA_KH!P$1,0)</f>
        <v>CÔNG TY TNHH MM MEGA MARKET (VIỆT NAM)</v>
      </c>
      <c r="AG577" s="2" t="str">
        <f>(Table1[[#This Row],[Số hóa đơn]])&amp;IF(OR(Table1[[#This Row],[Phân loại]]="Hàng trả",Table1[[#This Row],[Phân loại]]="Giảm công nợ"),-Table1[[#This Row],[Tổng giá trị]],Table1[[#This Row],[Tổng giá trị]])</f>
        <v>00017740-20192094</v>
      </c>
      <c r="AH577" s="6" t="e">
        <f>_xlfn.XLOOKUP(Table1[[#This Row],[Column1]],'Chi tiết tt Mega gửi'!P:P,'Chi tiết tt Mega gửi'!N:N)</f>
        <v>#N/A</v>
      </c>
    </row>
    <row r="578" spans="1:34" ht="25.5" customHeight="1" x14ac:dyDescent="0.2">
      <c r="A578" s="54" t="s">
        <v>16299</v>
      </c>
      <c r="B578" s="54" t="s">
        <v>190</v>
      </c>
      <c r="C578" s="55">
        <v>46084</v>
      </c>
      <c r="D578" s="54" t="s">
        <v>17508</v>
      </c>
      <c r="E578" s="55">
        <v>46084</v>
      </c>
      <c r="F578" s="54" t="s">
        <v>19299</v>
      </c>
      <c r="G578" s="54" t="s">
        <v>16907</v>
      </c>
      <c r="H578" s="56">
        <v>8309504</v>
      </c>
      <c r="I578" s="63">
        <v>0</v>
      </c>
      <c r="J578" s="56">
        <v>664760</v>
      </c>
      <c r="K578" s="65">
        <v>8974264</v>
      </c>
      <c r="L578" s="64" t="s">
        <v>17237</v>
      </c>
      <c r="M578" s="6">
        <v>46105</v>
      </c>
      <c r="O578" s="32">
        <f>IF(Table1[[#This Row],[Phân loại]]="Tồn đầu kỳ",Table1[[#This Row],[Tổng giá trị]],0)</f>
        <v>0</v>
      </c>
      <c r="P578" s="7">
        <f>IF(Table1[[#This Row],[Số còn phải thu ĐK]]&lt;&gt;0,0,IF(Table1[[#This Row],[Phân loại]]="Bán hàng",Table1[[#This Row],[Tổng giá trị]],-Table1[[#This Row],[Tổng giá trị]]))</f>
        <v>-8974264</v>
      </c>
      <c r="Q578" s="32">
        <f t="shared" si="40"/>
        <v>-8974264</v>
      </c>
      <c r="R578" s="7">
        <f>Table1[[#This Row],[Số còn phải thu ĐK]]+Table1[[#This Row],[Giá Trị HD sau CK]]-Table1[[#This Row],[Số tiền đã thu]]</f>
        <v>0</v>
      </c>
      <c r="S578" s="6">
        <f>IF(Table1[[#This Row],[Ngày hóa đơn]]&lt;&gt;"",Table1[[#This Row],[Ngày hóa đơn]],IF(Table1[[#This Row],[Ngày hạch toán]]&lt;&gt;"",Table1[[#This Row],[Ngày hạch toán]],""))</f>
        <v>46084</v>
      </c>
      <c r="T578" s="7"/>
      <c r="U578" s="6">
        <f>IF(Table1[[#This Row],[Ngày tính CN]]="","",S578+T578)</f>
        <v>46084</v>
      </c>
      <c r="V578" s="32">
        <f ca="1">IF(Table1[[#This Row],[Hạn thanh toán]]="","",IF((U578-NOW())&lt;0,0,(U578-NOW())))</f>
        <v>0</v>
      </c>
      <c r="W578" s="32"/>
      <c r="X578" s="32" t="str">
        <f t="shared" ca="1" si="41"/>
        <v/>
      </c>
      <c r="Y578" s="2" t="str">
        <f t="shared" si="42"/>
        <v>Đã thanh toán</v>
      </c>
      <c r="Z578" s="42">
        <f t="shared" si="43"/>
        <v>46084</v>
      </c>
      <c r="AA578" s="42">
        <f t="shared" si="44"/>
        <v>46105</v>
      </c>
      <c r="AD578" s="2" t="str">
        <f>VLOOKUP($A578,MA_KH!$A:$Q,MA_KH!O$1,0)</f>
        <v>MEGA</v>
      </c>
      <c r="AE578" s="2" t="str">
        <f>VLOOKUP($A578,MA_KH!$A:$Q,MA_KH!P$1,0)</f>
        <v>CÔNG TY TNHH MM MEGA MARKET (VIỆT NAM)</v>
      </c>
      <c r="AG578" s="2" t="str">
        <f>(Table1[[#This Row],[Số hóa đơn]])&amp;IF(OR(Table1[[#This Row],[Phân loại]]="Hàng trả",Table1[[#This Row],[Phân loại]]="Giảm công nợ"),-Table1[[#This Row],[Tổng giá trị]],Table1[[#This Row],[Tổng giá trị]])</f>
        <v>00016799-8974264</v>
      </c>
      <c r="AH578" s="6" t="e">
        <f>_xlfn.XLOOKUP(Table1[[#This Row],[Column1]],'Chi tiết tt Mega gửi'!P:P,'Chi tiết tt Mega gửi'!N:N)</f>
        <v>#N/A</v>
      </c>
    </row>
    <row r="579" spans="1:34" ht="25.5" customHeight="1" x14ac:dyDescent="0.2">
      <c r="A579" s="54" t="s">
        <v>16299</v>
      </c>
      <c r="B579" s="54" t="s">
        <v>190</v>
      </c>
      <c r="C579" s="55">
        <v>46084</v>
      </c>
      <c r="D579" s="54" t="s">
        <v>17754</v>
      </c>
      <c r="E579" s="55">
        <v>46084</v>
      </c>
      <c r="F579" t="s">
        <v>19931</v>
      </c>
      <c r="G579" s="54" t="s">
        <v>16916</v>
      </c>
      <c r="H579" s="56">
        <v>27421362</v>
      </c>
      <c r="I579" s="63">
        <v>0</v>
      </c>
      <c r="J579" s="56">
        <v>0</v>
      </c>
      <c r="K579" s="65">
        <v>27421362</v>
      </c>
      <c r="L579" s="64" t="s">
        <v>17237</v>
      </c>
      <c r="O579" s="32">
        <f>IF(Table1[[#This Row],[Phân loại]]="Tồn đầu kỳ",Table1[[#This Row],[Tổng giá trị]],0)</f>
        <v>0</v>
      </c>
      <c r="P579" s="7">
        <f>IF(Table1[[#This Row],[Số còn phải thu ĐK]]&lt;&gt;0,0,IF(Table1[[#This Row],[Phân loại]]="Bán hàng",Table1[[#This Row],[Tổng giá trị]],-Table1[[#This Row],[Tổng giá trị]]))</f>
        <v>-27421362</v>
      </c>
      <c r="Q579" s="32">
        <f t="shared" si="40"/>
        <v>0</v>
      </c>
      <c r="R579" s="7">
        <f>Table1[[#This Row],[Số còn phải thu ĐK]]+Table1[[#This Row],[Giá Trị HD sau CK]]-Table1[[#This Row],[Số tiền đã thu]]</f>
        <v>-27421362</v>
      </c>
      <c r="S579" s="6">
        <f>IF(Table1[[#This Row],[Ngày hóa đơn]]&lt;&gt;"",Table1[[#This Row],[Ngày hóa đơn]],IF(Table1[[#This Row],[Ngày hạch toán]]&lt;&gt;"",Table1[[#This Row],[Ngày hạch toán]],""))</f>
        <v>46084</v>
      </c>
      <c r="T579" s="7"/>
      <c r="U579" s="6">
        <f>IF(Table1[[#This Row],[Ngày tính CN]]="","",S579+T579)</f>
        <v>46084</v>
      </c>
      <c r="V579" s="32">
        <f ca="1">IF(Table1[[#This Row],[Hạn thanh toán]]="","",IF((U579-NOW())&lt;0,0,(U579-NOW())))</f>
        <v>0</v>
      </c>
      <c r="W579" s="32"/>
      <c r="X579" s="32">
        <f t="shared" ca="1" si="41"/>
        <v>210.35975370370579</v>
      </c>
      <c r="Y579" s="2" t="str">
        <f t="shared" ca="1" si="42"/>
        <v>Nợ quá hạn hơn 120 ngày có khả năng mất thanh toán</v>
      </c>
      <c r="Z579" s="42">
        <f t="shared" si="43"/>
        <v>46084</v>
      </c>
      <c r="AA579" s="42" t="str">
        <f t="shared" si="44"/>
        <v/>
      </c>
      <c r="AD579" s="2" t="str">
        <f>VLOOKUP($A579,MA_KH!$A:$Q,MA_KH!O$1,0)</f>
        <v>MEGA</v>
      </c>
      <c r="AE579" s="2" t="str">
        <f>VLOOKUP($A579,MA_KH!$A:$Q,MA_KH!P$1,0)</f>
        <v>CÔNG TY TNHH MM MEGA MARKET (VIỆT NAM)</v>
      </c>
      <c r="AG579" s="2" t="str">
        <f>(Table1[[#This Row],[Số hóa đơn]])&amp;IF(OR(Table1[[#This Row],[Phân loại]]="Hàng trả",Table1[[#This Row],[Phân loại]]="Giảm công nợ"),-Table1[[#This Row],[Tổng giá trị]],Table1[[#This Row],[Tổng giá trị]])</f>
        <v>DN_32026T900414-27421362</v>
      </c>
      <c r="AH579" s="6" t="e">
        <f>_xlfn.XLOOKUP(Table1[[#This Row],[Column1]],'Chi tiết tt Mega gửi'!P:P,'Chi tiết tt Mega gửi'!N:N)</f>
        <v>#N/A</v>
      </c>
    </row>
    <row r="580" spans="1:34" ht="25.5" customHeight="1" x14ac:dyDescent="0.2">
      <c r="A580" s="54" t="s">
        <v>16294</v>
      </c>
      <c r="B580" s="54" t="s">
        <v>259</v>
      </c>
      <c r="C580" s="55">
        <v>46085</v>
      </c>
      <c r="D580" s="54" t="s">
        <v>17509</v>
      </c>
      <c r="E580" s="55">
        <v>46090</v>
      </c>
      <c r="F580" s="54" t="s">
        <v>19300</v>
      </c>
      <c r="G580" s="54" t="s">
        <v>17510</v>
      </c>
      <c r="H580" s="56">
        <v>3600530</v>
      </c>
      <c r="I580" s="63">
        <v>0</v>
      </c>
      <c r="J580" s="56">
        <v>288042</v>
      </c>
      <c r="K580" s="65">
        <v>3888572</v>
      </c>
      <c r="L580" s="64" t="s">
        <v>17236</v>
      </c>
      <c r="M580" s="6">
        <v>46122</v>
      </c>
      <c r="O580" s="32">
        <f>IF(Table1[[#This Row],[Phân loại]]="Tồn đầu kỳ",Table1[[#This Row],[Tổng giá trị]],0)</f>
        <v>0</v>
      </c>
      <c r="P580" s="7">
        <f>IF(Table1[[#This Row],[Số còn phải thu ĐK]]&lt;&gt;0,0,IF(Table1[[#This Row],[Phân loại]]="Bán hàng",Table1[[#This Row],[Tổng giá trị]],-Table1[[#This Row],[Tổng giá trị]]))</f>
        <v>3888572</v>
      </c>
      <c r="Q580" s="32">
        <f t="shared" ref="Q580:Q643" si="45">IF(M580&lt;&gt;"",IF(O580&lt;&gt;0,O580,P580),0)</f>
        <v>3888572</v>
      </c>
      <c r="R580" s="7">
        <f>Table1[[#This Row],[Số còn phải thu ĐK]]+Table1[[#This Row],[Giá Trị HD sau CK]]-Table1[[#This Row],[Số tiền đã thu]]</f>
        <v>0</v>
      </c>
      <c r="S580" s="6">
        <f>IF(Table1[[#This Row],[Ngày hóa đơn]]&lt;&gt;"",Table1[[#This Row],[Ngày hóa đơn]],IF(Table1[[#This Row],[Ngày hạch toán]]&lt;&gt;"",Table1[[#This Row],[Ngày hạch toán]],""))</f>
        <v>46090</v>
      </c>
      <c r="T580" s="7"/>
      <c r="U580" s="6">
        <f>IF(Table1[[#This Row],[Ngày tính CN]]="","",S580+T580)</f>
        <v>46090</v>
      </c>
      <c r="V580" s="32">
        <f ca="1">IF(Table1[[#This Row],[Hạn thanh toán]]="","",IF((U580-NOW())&lt;0,0,(U580-NOW())))</f>
        <v>0</v>
      </c>
      <c r="W580" s="32"/>
      <c r="X580" s="32" t="str">
        <f t="shared" ref="X580:X643" ca="1" si="46">IF(OR(U580="",R580=0),"",IF((U580-NOW())&lt;0,-(U580-NOW()),0))</f>
        <v/>
      </c>
      <c r="Y580" s="2" t="str">
        <f t="shared" ref="Y580:Y643" si="47">IF(R580=0,"Đã thanh toán",IF(X580="","",IF(X580&lt;=0,"Chưa đến hạn thanh toán",IF(X580&lt;=30,"Nợ quá hạn 30 ngày",IF(X580&lt;=60,"Nợ quá hạn từ 30 ngày đến 60 ngày",IF(X580&lt;=90,"Nợ quá hạn từ 60 ngày đến 90 ngày",IF(X580&lt;=120,"Nợ quá hạn từ 90 ngày đến 120 ngày","Nợ quá hạn hơn 120 ngày có khả năng mất thanh toán")))))))</f>
        <v>Đã thanh toán</v>
      </c>
      <c r="Z580" s="42">
        <f t="shared" ref="Z580:Z643" si="48">IF(S580="","",S580)</f>
        <v>46090</v>
      </c>
      <c r="AA580" s="42">
        <f t="shared" ref="AA580:AA643" si="49">IF(M580="","",M580)</f>
        <v>46122</v>
      </c>
      <c r="AD580" s="2" t="str">
        <f>VLOOKUP($A580,MA_KH!$A:$Q,MA_KH!O$1,0)</f>
        <v>MEGA</v>
      </c>
      <c r="AE580" s="2" t="str">
        <f>VLOOKUP($A580,MA_KH!$A:$Q,MA_KH!P$1,0)</f>
        <v>CÔNG TY TNHH MM MEGA MARKET (VIỆT NAM)</v>
      </c>
      <c r="AG580" s="2" t="str">
        <f>(Table1[[#This Row],[Số hóa đơn]])&amp;IF(OR(Table1[[#This Row],[Phân loại]]="Hàng trả",Table1[[#This Row],[Phân loại]]="Giảm công nợ"),-Table1[[#This Row],[Tổng giá trị]],Table1[[#This Row],[Tổng giá trị]])</f>
        <v>000171883888572</v>
      </c>
      <c r="AH580" s="6" t="e">
        <f>_xlfn.XLOOKUP(Table1[[#This Row],[Column1]],'Chi tiết tt Mega gửi'!P:P,'Chi tiết tt Mega gửi'!N:N)</f>
        <v>#N/A</v>
      </c>
    </row>
    <row r="581" spans="1:34" ht="25.5" customHeight="1" x14ac:dyDescent="0.2">
      <c r="A581" s="54" t="s">
        <v>16299</v>
      </c>
      <c r="B581" s="54" t="s">
        <v>190</v>
      </c>
      <c r="C581" s="55">
        <v>46085</v>
      </c>
      <c r="D581" s="54" t="s">
        <v>17511</v>
      </c>
      <c r="E581" s="55">
        <v>46090</v>
      </c>
      <c r="F581" s="54" t="s">
        <v>19301</v>
      </c>
      <c r="G581" s="54" t="s">
        <v>17512</v>
      </c>
      <c r="H581" s="56">
        <v>12386628</v>
      </c>
      <c r="I581" s="63">
        <v>0</v>
      </c>
      <c r="J581" s="56">
        <v>990930</v>
      </c>
      <c r="K581" s="65">
        <v>13377558</v>
      </c>
      <c r="L581" s="64" t="s">
        <v>17236</v>
      </c>
      <c r="M581" s="6">
        <v>46122</v>
      </c>
      <c r="O581" s="32">
        <f>IF(Table1[[#This Row],[Phân loại]]="Tồn đầu kỳ",Table1[[#This Row],[Tổng giá trị]],0)</f>
        <v>0</v>
      </c>
      <c r="P581" s="7">
        <f>IF(Table1[[#This Row],[Số còn phải thu ĐK]]&lt;&gt;0,0,IF(Table1[[#This Row],[Phân loại]]="Bán hàng",Table1[[#This Row],[Tổng giá trị]],-Table1[[#This Row],[Tổng giá trị]]))</f>
        <v>13377558</v>
      </c>
      <c r="Q581" s="32">
        <f t="shared" si="45"/>
        <v>13377558</v>
      </c>
      <c r="R581" s="7">
        <f>Table1[[#This Row],[Số còn phải thu ĐK]]+Table1[[#This Row],[Giá Trị HD sau CK]]-Table1[[#This Row],[Số tiền đã thu]]</f>
        <v>0</v>
      </c>
      <c r="S581" s="6">
        <f>IF(Table1[[#This Row],[Ngày hóa đơn]]&lt;&gt;"",Table1[[#This Row],[Ngày hóa đơn]],IF(Table1[[#This Row],[Ngày hạch toán]]&lt;&gt;"",Table1[[#This Row],[Ngày hạch toán]],""))</f>
        <v>46090</v>
      </c>
      <c r="T581" s="7"/>
      <c r="U581" s="6">
        <f>IF(Table1[[#This Row],[Ngày tính CN]]="","",S581+T581)</f>
        <v>46090</v>
      </c>
      <c r="V581" s="32">
        <f ca="1">IF(Table1[[#This Row],[Hạn thanh toán]]="","",IF((U581-NOW())&lt;0,0,(U581-NOW())))</f>
        <v>0</v>
      </c>
      <c r="W581" s="32"/>
      <c r="X581" s="32" t="str">
        <f t="shared" ca="1" si="46"/>
        <v/>
      </c>
      <c r="Y581" s="2" t="str">
        <f t="shared" si="47"/>
        <v>Đã thanh toán</v>
      </c>
      <c r="Z581" s="42">
        <f t="shared" si="48"/>
        <v>46090</v>
      </c>
      <c r="AA581" s="42">
        <f t="shared" si="49"/>
        <v>46122</v>
      </c>
      <c r="AD581" s="2" t="str">
        <f>VLOOKUP($A581,MA_KH!$A:$Q,MA_KH!O$1,0)</f>
        <v>MEGA</v>
      </c>
      <c r="AE581" s="2" t="str">
        <f>VLOOKUP($A581,MA_KH!$A:$Q,MA_KH!P$1,0)</f>
        <v>CÔNG TY TNHH MM MEGA MARKET (VIỆT NAM)</v>
      </c>
      <c r="AG581" s="2" t="str">
        <f>(Table1[[#This Row],[Số hóa đơn]])&amp;IF(OR(Table1[[#This Row],[Phân loại]]="Hàng trả",Table1[[#This Row],[Phân loại]]="Giảm công nợ"),-Table1[[#This Row],[Tổng giá trị]],Table1[[#This Row],[Tổng giá trị]])</f>
        <v>0001718913377558</v>
      </c>
      <c r="AH581" s="6" t="e">
        <f>_xlfn.XLOOKUP(Table1[[#This Row],[Column1]],'Chi tiết tt Mega gửi'!P:P,'Chi tiết tt Mega gửi'!N:N)</f>
        <v>#N/A</v>
      </c>
    </row>
    <row r="582" spans="1:34" ht="25.5" customHeight="1" x14ac:dyDescent="0.2">
      <c r="A582" s="54" t="s">
        <v>16299</v>
      </c>
      <c r="B582" s="54" t="s">
        <v>190</v>
      </c>
      <c r="C582" s="55">
        <v>46085</v>
      </c>
      <c r="D582" s="54" t="s">
        <v>17513</v>
      </c>
      <c r="E582" s="55">
        <v>46090</v>
      </c>
      <c r="F582" s="54" t="s">
        <v>19302</v>
      </c>
      <c r="G582" s="54" t="s">
        <v>17514</v>
      </c>
      <c r="H582" s="56">
        <v>2243546</v>
      </c>
      <c r="I582" s="63">
        <v>0</v>
      </c>
      <c r="J582" s="56">
        <v>179484</v>
      </c>
      <c r="K582" s="65">
        <v>2423030</v>
      </c>
      <c r="L582" s="64" t="s">
        <v>17236</v>
      </c>
      <c r="M582" s="6">
        <v>46122</v>
      </c>
      <c r="O582" s="32">
        <f>IF(Table1[[#This Row],[Phân loại]]="Tồn đầu kỳ",Table1[[#This Row],[Tổng giá trị]],0)</f>
        <v>0</v>
      </c>
      <c r="P582" s="7">
        <f>IF(Table1[[#This Row],[Số còn phải thu ĐK]]&lt;&gt;0,0,IF(Table1[[#This Row],[Phân loại]]="Bán hàng",Table1[[#This Row],[Tổng giá trị]],-Table1[[#This Row],[Tổng giá trị]]))</f>
        <v>2423030</v>
      </c>
      <c r="Q582" s="32">
        <f t="shared" si="45"/>
        <v>2423030</v>
      </c>
      <c r="R582" s="7">
        <f>Table1[[#This Row],[Số còn phải thu ĐK]]+Table1[[#This Row],[Giá Trị HD sau CK]]-Table1[[#This Row],[Số tiền đã thu]]</f>
        <v>0</v>
      </c>
      <c r="S582" s="6">
        <f>IF(Table1[[#This Row],[Ngày hóa đơn]]&lt;&gt;"",Table1[[#This Row],[Ngày hóa đơn]],IF(Table1[[#This Row],[Ngày hạch toán]]&lt;&gt;"",Table1[[#This Row],[Ngày hạch toán]],""))</f>
        <v>46090</v>
      </c>
      <c r="T582" s="7"/>
      <c r="U582" s="6">
        <f>IF(Table1[[#This Row],[Ngày tính CN]]="","",S582+T582)</f>
        <v>46090</v>
      </c>
      <c r="V582" s="32">
        <f ca="1">IF(Table1[[#This Row],[Hạn thanh toán]]="","",IF((U582-NOW())&lt;0,0,(U582-NOW())))</f>
        <v>0</v>
      </c>
      <c r="W582" s="32"/>
      <c r="X582" s="32" t="str">
        <f t="shared" ca="1" si="46"/>
        <v/>
      </c>
      <c r="Y582" s="2" t="str">
        <f t="shared" si="47"/>
        <v>Đã thanh toán</v>
      </c>
      <c r="Z582" s="42">
        <f t="shared" si="48"/>
        <v>46090</v>
      </c>
      <c r="AA582" s="42">
        <f t="shared" si="49"/>
        <v>46122</v>
      </c>
      <c r="AD582" s="2" t="str">
        <f>VLOOKUP($A582,MA_KH!$A:$Q,MA_KH!O$1,0)</f>
        <v>MEGA</v>
      </c>
      <c r="AE582" s="2" t="str">
        <f>VLOOKUP($A582,MA_KH!$A:$Q,MA_KH!P$1,0)</f>
        <v>CÔNG TY TNHH MM MEGA MARKET (VIỆT NAM)</v>
      </c>
      <c r="AG582" s="2" t="str">
        <f>(Table1[[#This Row],[Số hóa đơn]])&amp;IF(OR(Table1[[#This Row],[Phân loại]]="Hàng trả",Table1[[#This Row],[Phân loại]]="Giảm công nợ"),-Table1[[#This Row],[Tổng giá trị]],Table1[[#This Row],[Tổng giá trị]])</f>
        <v>000171902423030</v>
      </c>
      <c r="AH582" s="6" t="e">
        <f>_xlfn.XLOOKUP(Table1[[#This Row],[Column1]],'Chi tiết tt Mega gửi'!P:P,'Chi tiết tt Mega gửi'!N:N)</f>
        <v>#N/A</v>
      </c>
    </row>
    <row r="583" spans="1:34" ht="25.5" customHeight="1" x14ac:dyDescent="0.2">
      <c r="A583" s="54" t="s">
        <v>16299</v>
      </c>
      <c r="B583" s="54" t="s">
        <v>190</v>
      </c>
      <c r="C583" s="55">
        <v>46085</v>
      </c>
      <c r="D583" s="54" t="s">
        <v>17515</v>
      </c>
      <c r="E583" s="55">
        <v>46090</v>
      </c>
      <c r="F583" s="54" t="s">
        <v>19303</v>
      </c>
      <c r="G583" s="54" t="s">
        <v>17516</v>
      </c>
      <c r="H583" s="56">
        <v>4113630</v>
      </c>
      <c r="I583" s="63">
        <v>0</v>
      </c>
      <c r="J583" s="56">
        <v>329090</v>
      </c>
      <c r="K583" s="65">
        <v>4442720</v>
      </c>
      <c r="L583" s="64" t="s">
        <v>17236</v>
      </c>
      <c r="M583" s="6">
        <v>46122</v>
      </c>
      <c r="O583" s="32">
        <f>IF(Table1[[#This Row],[Phân loại]]="Tồn đầu kỳ",Table1[[#This Row],[Tổng giá trị]],0)</f>
        <v>0</v>
      </c>
      <c r="P583" s="7">
        <f>IF(Table1[[#This Row],[Số còn phải thu ĐK]]&lt;&gt;0,0,IF(Table1[[#This Row],[Phân loại]]="Bán hàng",Table1[[#This Row],[Tổng giá trị]],-Table1[[#This Row],[Tổng giá trị]]))</f>
        <v>4442720</v>
      </c>
      <c r="Q583" s="32">
        <f t="shared" si="45"/>
        <v>4442720</v>
      </c>
      <c r="R583" s="7">
        <f>Table1[[#This Row],[Số còn phải thu ĐK]]+Table1[[#This Row],[Giá Trị HD sau CK]]-Table1[[#This Row],[Số tiền đã thu]]</f>
        <v>0</v>
      </c>
      <c r="S583" s="6">
        <f>IF(Table1[[#This Row],[Ngày hóa đơn]]&lt;&gt;"",Table1[[#This Row],[Ngày hóa đơn]],IF(Table1[[#This Row],[Ngày hạch toán]]&lt;&gt;"",Table1[[#This Row],[Ngày hạch toán]],""))</f>
        <v>46090</v>
      </c>
      <c r="T583" s="7"/>
      <c r="U583" s="6">
        <f>IF(Table1[[#This Row],[Ngày tính CN]]="","",S583+T583)</f>
        <v>46090</v>
      </c>
      <c r="V583" s="32">
        <f ca="1">IF(Table1[[#This Row],[Hạn thanh toán]]="","",IF((U583-NOW())&lt;0,0,(U583-NOW())))</f>
        <v>0</v>
      </c>
      <c r="W583" s="32"/>
      <c r="X583" s="32" t="str">
        <f t="shared" ca="1" si="46"/>
        <v/>
      </c>
      <c r="Y583" s="2" t="str">
        <f t="shared" si="47"/>
        <v>Đã thanh toán</v>
      </c>
      <c r="Z583" s="42">
        <f t="shared" si="48"/>
        <v>46090</v>
      </c>
      <c r="AA583" s="42">
        <f t="shared" si="49"/>
        <v>46122</v>
      </c>
      <c r="AD583" s="2" t="str">
        <f>VLOOKUP($A583,MA_KH!$A:$Q,MA_KH!O$1,0)</f>
        <v>MEGA</v>
      </c>
      <c r="AE583" s="2" t="str">
        <f>VLOOKUP($A583,MA_KH!$A:$Q,MA_KH!P$1,0)</f>
        <v>CÔNG TY TNHH MM MEGA MARKET (VIỆT NAM)</v>
      </c>
      <c r="AG583" s="2" t="str">
        <f>(Table1[[#This Row],[Số hóa đơn]])&amp;IF(OR(Table1[[#This Row],[Phân loại]]="Hàng trả",Table1[[#This Row],[Phân loại]]="Giảm công nợ"),-Table1[[#This Row],[Tổng giá trị]],Table1[[#This Row],[Tổng giá trị]])</f>
        <v>000171914442720</v>
      </c>
      <c r="AH583" s="6" t="e">
        <f>_xlfn.XLOOKUP(Table1[[#This Row],[Column1]],'Chi tiết tt Mega gửi'!P:P,'Chi tiết tt Mega gửi'!N:N)</f>
        <v>#N/A</v>
      </c>
    </row>
    <row r="584" spans="1:34" ht="25.5" customHeight="1" x14ac:dyDescent="0.2">
      <c r="A584" s="54" t="s">
        <v>16303</v>
      </c>
      <c r="B584" s="54" t="s">
        <v>102</v>
      </c>
      <c r="C584" s="55">
        <v>46085</v>
      </c>
      <c r="D584" s="54" t="s">
        <v>17517</v>
      </c>
      <c r="E584" s="55">
        <v>46092</v>
      </c>
      <c r="F584" s="54" t="s">
        <v>19304</v>
      </c>
      <c r="G584" s="54" t="s">
        <v>17518</v>
      </c>
      <c r="H584" s="56">
        <v>10495000</v>
      </c>
      <c r="I584" s="63">
        <v>0</v>
      </c>
      <c r="J584" s="56">
        <v>839600</v>
      </c>
      <c r="K584" s="65">
        <v>11334600</v>
      </c>
      <c r="L584" s="64" t="s">
        <v>17236</v>
      </c>
      <c r="M584" s="6">
        <v>46122</v>
      </c>
      <c r="O584" s="32">
        <f>IF(Table1[[#This Row],[Phân loại]]="Tồn đầu kỳ",Table1[[#This Row],[Tổng giá trị]],0)</f>
        <v>0</v>
      </c>
      <c r="P584" s="7">
        <f>IF(Table1[[#This Row],[Số còn phải thu ĐK]]&lt;&gt;0,0,IF(Table1[[#This Row],[Phân loại]]="Bán hàng",Table1[[#This Row],[Tổng giá trị]],-Table1[[#This Row],[Tổng giá trị]]))</f>
        <v>11334600</v>
      </c>
      <c r="Q584" s="32">
        <f t="shared" si="45"/>
        <v>11334600</v>
      </c>
      <c r="R584" s="7">
        <f>Table1[[#This Row],[Số còn phải thu ĐK]]+Table1[[#This Row],[Giá Trị HD sau CK]]-Table1[[#This Row],[Số tiền đã thu]]</f>
        <v>0</v>
      </c>
      <c r="S584" s="6">
        <f>IF(Table1[[#This Row],[Ngày hóa đơn]]&lt;&gt;"",Table1[[#This Row],[Ngày hóa đơn]],IF(Table1[[#This Row],[Ngày hạch toán]]&lt;&gt;"",Table1[[#This Row],[Ngày hạch toán]],""))</f>
        <v>46092</v>
      </c>
      <c r="T584" s="7"/>
      <c r="U584" s="6">
        <f>IF(Table1[[#This Row],[Ngày tính CN]]="","",S584+T584)</f>
        <v>46092</v>
      </c>
      <c r="V584" s="32">
        <f ca="1">IF(Table1[[#This Row],[Hạn thanh toán]]="","",IF((U584-NOW())&lt;0,0,(U584-NOW())))</f>
        <v>0</v>
      </c>
      <c r="W584" s="32"/>
      <c r="X584" s="32" t="str">
        <f t="shared" ca="1" si="46"/>
        <v/>
      </c>
      <c r="Y584" s="2" t="str">
        <f t="shared" si="47"/>
        <v>Đã thanh toán</v>
      </c>
      <c r="Z584" s="42">
        <f t="shared" si="48"/>
        <v>46092</v>
      </c>
      <c r="AA584" s="42">
        <f t="shared" si="49"/>
        <v>46122</v>
      </c>
      <c r="AD584" s="2" t="str">
        <f>VLOOKUP($A584,MA_KH!$A:$Q,MA_KH!O$1,0)</f>
        <v>MEGA</v>
      </c>
      <c r="AE584" s="2" t="str">
        <f>VLOOKUP($A584,MA_KH!$A:$Q,MA_KH!P$1,0)</f>
        <v>CÔNG TY TNHH MM MEGA MARKET (VIỆT NAM)</v>
      </c>
      <c r="AG584" s="2" t="str">
        <f>(Table1[[#This Row],[Số hóa đơn]])&amp;IF(OR(Table1[[#This Row],[Phân loại]]="Hàng trả",Table1[[#This Row],[Phân loại]]="Giảm công nợ"),-Table1[[#This Row],[Tổng giá trị]],Table1[[#This Row],[Tổng giá trị]])</f>
        <v>0001750811334600</v>
      </c>
      <c r="AH584" s="6" t="e">
        <f>_xlfn.XLOOKUP(Table1[[#This Row],[Column1]],'Chi tiết tt Mega gửi'!P:P,'Chi tiết tt Mega gửi'!N:N)</f>
        <v>#N/A</v>
      </c>
    </row>
    <row r="585" spans="1:34" ht="25.5" customHeight="1" x14ac:dyDescent="0.2">
      <c r="A585" s="54" t="s">
        <v>16303</v>
      </c>
      <c r="B585" s="54" t="s">
        <v>102</v>
      </c>
      <c r="C585" s="55">
        <v>46085</v>
      </c>
      <c r="D585" s="54" t="s">
        <v>17519</v>
      </c>
      <c r="E585" s="55">
        <v>46092</v>
      </c>
      <c r="F585" s="54" t="s">
        <v>19305</v>
      </c>
      <c r="G585" s="54" t="s">
        <v>17520</v>
      </c>
      <c r="H585" s="56">
        <v>3812532</v>
      </c>
      <c r="I585" s="63">
        <v>0</v>
      </c>
      <c r="J585" s="56">
        <v>305003</v>
      </c>
      <c r="K585" s="65">
        <v>4117535</v>
      </c>
      <c r="L585" s="64" t="s">
        <v>17236</v>
      </c>
      <c r="O585" s="32">
        <f>IF(Table1[[#This Row],[Phân loại]]="Tồn đầu kỳ",Table1[[#This Row],[Tổng giá trị]],0)</f>
        <v>0</v>
      </c>
      <c r="P585" s="7">
        <f>IF(Table1[[#This Row],[Số còn phải thu ĐK]]&lt;&gt;0,0,IF(Table1[[#This Row],[Phân loại]]="Bán hàng",Table1[[#This Row],[Tổng giá trị]],-Table1[[#This Row],[Tổng giá trị]]))</f>
        <v>4117535</v>
      </c>
      <c r="Q585" s="32">
        <f t="shared" si="45"/>
        <v>0</v>
      </c>
      <c r="R585" s="7">
        <f>Table1[[#This Row],[Số còn phải thu ĐK]]+Table1[[#This Row],[Giá Trị HD sau CK]]-Table1[[#This Row],[Số tiền đã thu]]</f>
        <v>4117535</v>
      </c>
      <c r="S585" s="6">
        <f>IF(Table1[[#This Row],[Ngày hóa đơn]]&lt;&gt;"",Table1[[#This Row],[Ngày hóa đơn]],IF(Table1[[#This Row],[Ngày hạch toán]]&lt;&gt;"",Table1[[#This Row],[Ngày hạch toán]],""))</f>
        <v>46092</v>
      </c>
      <c r="T585" s="7"/>
      <c r="U585" s="6">
        <f>IF(Table1[[#This Row],[Ngày tính CN]]="","",S585+T585)</f>
        <v>46092</v>
      </c>
      <c r="V585" s="32">
        <f ca="1">IF(Table1[[#This Row],[Hạn thanh toán]]="","",IF((U585-NOW())&lt;0,0,(U585-NOW())))</f>
        <v>0</v>
      </c>
      <c r="W585" s="32"/>
      <c r="X585" s="32">
        <f t="shared" ca="1" si="46"/>
        <v>202.35975324074388</v>
      </c>
      <c r="Y585" s="2" t="str">
        <f t="shared" ca="1" si="47"/>
        <v>Nợ quá hạn hơn 120 ngày có khả năng mất thanh toán</v>
      </c>
      <c r="Z585" s="42">
        <f t="shared" si="48"/>
        <v>46092</v>
      </c>
      <c r="AA585" s="42" t="str">
        <f t="shared" si="49"/>
        <v/>
      </c>
      <c r="AD585" s="2" t="str">
        <f>VLOOKUP($A585,MA_KH!$A:$Q,MA_KH!O$1,0)</f>
        <v>MEGA</v>
      </c>
      <c r="AE585" s="2" t="str">
        <f>VLOOKUP($A585,MA_KH!$A:$Q,MA_KH!P$1,0)</f>
        <v>CÔNG TY TNHH MM MEGA MARKET (VIỆT NAM)</v>
      </c>
      <c r="AG585" s="2" t="str">
        <f>(Table1[[#This Row],[Số hóa đơn]])&amp;IF(OR(Table1[[#This Row],[Phân loại]]="Hàng trả",Table1[[#This Row],[Phân loại]]="Giảm công nợ"),-Table1[[#This Row],[Tổng giá trị]],Table1[[#This Row],[Tổng giá trị]])</f>
        <v>000174644117535</v>
      </c>
      <c r="AH585" s="6" t="e">
        <f>_xlfn.XLOOKUP(Table1[[#This Row],[Column1]],'Chi tiết tt Mega gửi'!P:P,'Chi tiết tt Mega gửi'!N:N)</f>
        <v>#N/A</v>
      </c>
    </row>
    <row r="586" spans="1:34" ht="25.5" customHeight="1" x14ac:dyDescent="0.2">
      <c r="A586" s="54" t="s">
        <v>16303</v>
      </c>
      <c r="B586" s="54" t="s">
        <v>102</v>
      </c>
      <c r="C586" s="55">
        <v>46085</v>
      </c>
      <c r="D586" s="54" t="s">
        <v>17521</v>
      </c>
      <c r="E586" s="55">
        <v>46097</v>
      </c>
      <c r="F586" s="54" t="s">
        <v>18608</v>
      </c>
      <c r="G586" s="54" t="s">
        <v>17522</v>
      </c>
      <c r="H586" s="56">
        <v>4758400</v>
      </c>
      <c r="I586" s="63">
        <v>0</v>
      </c>
      <c r="J586" s="56">
        <v>380672</v>
      </c>
      <c r="K586" s="65">
        <v>5139072</v>
      </c>
      <c r="L586" s="64" t="s">
        <v>17236</v>
      </c>
      <c r="M586" s="6">
        <v>46153</v>
      </c>
      <c r="O586" s="32">
        <f>IF(Table1[[#This Row],[Phân loại]]="Tồn đầu kỳ",Table1[[#This Row],[Tổng giá trị]],0)</f>
        <v>0</v>
      </c>
      <c r="P586" s="7">
        <f>IF(Table1[[#This Row],[Số còn phải thu ĐK]]&lt;&gt;0,0,IF(Table1[[#This Row],[Phân loại]]="Bán hàng",Table1[[#This Row],[Tổng giá trị]],-Table1[[#This Row],[Tổng giá trị]]))</f>
        <v>5139072</v>
      </c>
      <c r="Q586" s="32">
        <f t="shared" si="45"/>
        <v>5139072</v>
      </c>
      <c r="R586" s="7">
        <f>Table1[[#This Row],[Số còn phải thu ĐK]]+Table1[[#This Row],[Giá Trị HD sau CK]]-Table1[[#This Row],[Số tiền đã thu]]</f>
        <v>0</v>
      </c>
      <c r="S586" s="6">
        <f>IF(Table1[[#This Row],[Ngày hóa đơn]]&lt;&gt;"",Table1[[#This Row],[Ngày hóa đơn]],IF(Table1[[#This Row],[Ngày hạch toán]]&lt;&gt;"",Table1[[#This Row],[Ngày hạch toán]],""))</f>
        <v>46097</v>
      </c>
      <c r="T586" s="7"/>
      <c r="U586" s="6">
        <f>IF(Table1[[#This Row],[Ngày tính CN]]="","",S586+T586)</f>
        <v>46097</v>
      </c>
      <c r="V586" s="32">
        <f ca="1">IF(Table1[[#This Row],[Hạn thanh toán]]="","",IF((U586-NOW())&lt;0,0,(U586-NOW())))</f>
        <v>0</v>
      </c>
      <c r="W586" s="32"/>
      <c r="X586" s="32" t="str">
        <f t="shared" ca="1" si="46"/>
        <v/>
      </c>
      <c r="Y586" s="2" t="str">
        <f t="shared" si="47"/>
        <v>Đã thanh toán</v>
      </c>
      <c r="Z586" s="42">
        <f t="shared" si="48"/>
        <v>46097</v>
      </c>
      <c r="AA586" s="42">
        <f t="shared" si="49"/>
        <v>46153</v>
      </c>
      <c r="AD586" s="2" t="str">
        <f>VLOOKUP($A586,MA_KH!$A:$Q,MA_KH!O$1,0)</f>
        <v>MEGA</v>
      </c>
      <c r="AE586" s="2" t="str">
        <f>VLOOKUP($A586,MA_KH!$A:$Q,MA_KH!P$1,0)</f>
        <v>CÔNG TY TNHH MM MEGA MARKET (VIỆT NAM)</v>
      </c>
      <c r="AG586" s="2" t="str">
        <f>(Table1[[#This Row],[Số hóa đơn]])&amp;IF(OR(Table1[[#This Row],[Phân loại]]="Hàng trả",Table1[[#This Row],[Phân loại]]="Giảm công nợ"),-Table1[[#This Row],[Tổng giá trị]],Table1[[#This Row],[Tổng giá trị]])</f>
        <v>000191215139072</v>
      </c>
      <c r="AH586" s="6" t="e">
        <f>_xlfn.XLOOKUP(Table1[[#This Row],[Column1]],'Chi tiết tt Mega gửi'!P:P,'Chi tiết tt Mega gửi'!N:N)</f>
        <v>#N/A</v>
      </c>
    </row>
    <row r="587" spans="1:34" ht="25.5" customHeight="1" x14ac:dyDescent="0.2">
      <c r="A587" s="54" t="s">
        <v>16299</v>
      </c>
      <c r="B587" s="54" t="s">
        <v>190</v>
      </c>
      <c r="C587" s="55">
        <v>46086</v>
      </c>
      <c r="D587" s="54" t="s">
        <v>17523</v>
      </c>
      <c r="E587" s="55">
        <v>46090</v>
      </c>
      <c r="F587" s="54" t="s">
        <v>19306</v>
      </c>
      <c r="G587" s="54" t="s">
        <v>17524</v>
      </c>
      <c r="H587" s="56">
        <v>4804500</v>
      </c>
      <c r="I587" s="63">
        <v>0</v>
      </c>
      <c r="J587" s="56">
        <v>384360</v>
      </c>
      <c r="K587" s="65">
        <v>5188860</v>
      </c>
      <c r="L587" s="64" t="s">
        <v>17236</v>
      </c>
      <c r="M587" s="6">
        <v>46122</v>
      </c>
      <c r="O587" s="32">
        <f>IF(Table1[[#This Row],[Phân loại]]="Tồn đầu kỳ",Table1[[#This Row],[Tổng giá trị]],0)</f>
        <v>0</v>
      </c>
      <c r="P587" s="7">
        <f>IF(Table1[[#This Row],[Số còn phải thu ĐK]]&lt;&gt;0,0,IF(Table1[[#This Row],[Phân loại]]="Bán hàng",Table1[[#This Row],[Tổng giá trị]],-Table1[[#This Row],[Tổng giá trị]]))</f>
        <v>5188860</v>
      </c>
      <c r="Q587" s="32">
        <f t="shared" si="45"/>
        <v>5188860</v>
      </c>
      <c r="R587" s="7">
        <f>Table1[[#This Row],[Số còn phải thu ĐK]]+Table1[[#This Row],[Giá Trị HD sau CK]]-Table1[[#This Row],[Số tiền đã thu]]</f>
        <v>0</v>
      </c>
      <c r="S587" s="6">
        <f>IF(Table1[[#This Row],[Ngày hóa đơn]]&lt;&gt;"",Table1[[#This Row],[Ngày hóa đơn]],IF(Table1[[#This Row],[Ngày hạch toán]]&lt;&gt;"",Table1[[#This Row],[Ngày hạch toán]],""))</f>
        <v>46090</v>
      </c>
      <c r="T587" s="7"/>
      <c r="U587" s="6">
        <f>IF(Table1[[#This Row],[Ngày tính CN]]="","",S587+T587)</f>
        <v>46090</v>
      </c>
      <c r="V587" s="32">
        <f ca="1">IF(Table1[[#This Row],[Hạn thanh toán]]="","",IF((U587-NOW())&lt;0,0,(U587-NOW())))</f>
        <v>0</v>
      </c>
      <c r="W587" s="32"/>
      <c r="X587" s="32" t="str">
        <f t="shared" ca="1" si="46"/>
        <v/>
      </c>
      <c r="Y587" s="2" t="str">
        <f t="shared" si="47"/>
        <v>Đã thanh toán</v>
      </c>
      <c r="Z587" s="42">
        <f t="shared" si="48"/>
        <v>46090</v>
      </c>
      <c r="AA587" s="42">
        <f t="shared" si="49"/>
        <v>46122</v>
      </c>
      <c r="AD587" s="2" t="str">
        <f>VLOOKUP($A587,MA_KH!$A:$Q,MA_KH!O$1,0)</f>
        <v>MEGA</v>
      </c>
      <c r="AE587" s="2" t="str">
        <f>VLOOKUP($A587,MA_KH!$A:$Q,MA_KH!P$1,0)</f>
        <v>CÔNG TY TNHH MM MEGA MARKET (VIỆT NAM)</v>
      </c>
      <c r="AG587" s="2" t="str">
        <f>(Table1[[#This Row],[Số hóa đơn]])&amp;IF(OR(Table1[[#This Row],[Phân loại]]="Hàng trả",Table1[[#This Row],[Phân loại]]="Giảm công nợ"),-Table1[[#This Row],[Tổng giá trị]],Table1[[#This Row],[Tổng giá trị]])</f>
        <v>000171925188860</v>
      </c>
      <c r="AH587" s="6" t="e">
        <f>_xlfn.XLOOKUP(Table1[[#This Row],[Column1]],'Chi tiết tt Mega gửi'!P:P,'Chi tiết tt Mega gửi'!N:N)</f>
        <v>#N/A</v>
      </c>
    </row>
    <row r="588" spans="1:34" ht="25.5" customHeight="1" x14ac:dyDescent="0.2">
      <c r="A588" s="54" t="s">
        <v>16289</v>
      </c>
      <c r="B588" s="54" t="s">
        <v>296</v>
      </c>
      <c r="C588" s="55">
        <v>46086</v>
      </c>
      <c r="D588" s="54" t="s">
        <v>17525</v>
      </c>
      <c r="E588" s="55">
        <v>46090</v>
      </c>
      <c r="F588" s="54" t="s">
        <v>19307</v>
      </c>
      <c r="G588" s="54" t="s">
        <v>17526</v>
      </c>
      <c r="H588" s="56">
        <v>4113630</v>
      </c>
      <c r="I588" s="63">
        <v>0</v>
      </c>
      <c r="J588" s="56">
        <v>329090</v>
      </c>
      <c r="K588" s="65">
        <v>4442720</v>
      </c>
      <c r="L588" s="64" t="s">
        <v>17236</v>
      </c>
      <c r="M588" s="6">
        <v>46122</v>
      </c>
      <c r="O588" s="32">
        <f>IF(Table1[[#This Row],[Phân loại]]="Tồn đầu kỳ",Table1[[#This Row],[Tổng giá trị]],0)</f>
        <v>0</v>
      </c>
      <c r="P588" s="7">
        <f>IF(Table1[[#This Row],[Số còn phải thu ĐK]]&lt;&gt;0,0,IF(Table1[[#This Row],[Phân loại]]="Bán hàng",Table1[[#This Row],[Tổng giá trị]],-Table1[[#This Row],[Tổng giá trị]]))</f>
        <v>4442720</v>
      </c>
      <c r="Q588" s="32">
        <f t="shared" si="45"/>
        <v>4442720</v>
      </c>
      <c r="R588" s="7">
        <f>Table1[[#This Row],[Số còn phải thu ĐK]]+Table1[[#This Row],[Giá Trị HD sau CK]]-Table1[[#This Row],[Số tiền đã thu]]</f>
        <v>0</v>
      </c>
      <c r="S588" s="6">
        <f>IF(Table1[[#This Row],[Ngày hóa đơn]]&lt;&gt;"",Table1[[#This Row],[Ngày hóa đơn]],IF(Table1[[#This Row],[Ngày hạch toán]]&lt;&gt;"",Table1[[#This Row],[Ngày hạch toán]],""))</f>
        <v>46090</v>
      </c>
      <c r="T588" s="7"/>
      <c r="U588" s="6">
        <f>IF(Table1[[#This Row],[Ngày tính CN]]="","",S588+T588)</f>
        <v>46090</v>
      </c>
      <c r="V588" s="32">
        <f ca="1">IF(Table1[[#This Row],[Hạn thanh toán]]="","",IF((U588-NOW())&lt;0,0,(U588-NOW())))</f>
        <v>0</v>
      </c>
      <c r="W588" s="32"/>
      <c r="X588" s="32" t="str">
        <f t="shared" ca="1" si="46"/>
        <v/>
      </c>
      <c r="Y588" s="2" t="str">
        <f t="shared" si="47"/>
        <v>Đã thanh toán</v>
      </c>
      <c r="Z588" s="42">
        <f t="shared" si="48"/>
        <v>46090</v>
      </c>
      <c r="AA588" s="42">
        <f t="shared" si="49"/>
        <v>46122</v>
      </c>
      <c r="AD588" s="2" t="str">
        <f>VLOOKUP($A588,MA_KH!$A:$Q,MA_KH!O$1,0)</f>
        <v>MEGA</v>
      </c>
      <c r="AE588" s="2" t="str">
        <f>VLOOKUP($A588,MA_KH!$A:$Q,MA_KH!P$1,0)</f>
        <v>CÔNG TY TNHH MM MEGA MARKET (VIỆT NAM)</v>
      </c>
      <c r="AG588" s="2" t="str">
        <f>(Table1[[#This Row],[Số hóa đơn]])&amp;IF(OR(Table1[[#This Row],[Phân loại]]="Hàng trả",Table1[[#This Row],[Phân loại]]="Giảm công nợ"),-Table1[[#This Row],[Tổng giá trị]],Table1[[#This Row],[Tổng giá trị]])</f>
        <v>000171944442720</v>
      </c>
      <c r="AH588" s="6" t="e">
        <f>_xlfn.XLOOKUP(Table1[[#This Row],[Column1]],'Chi tiết tt Mega gửi'!P:P,'Chi tiết tt Mega gửi'!N:N)</f>
        <v>#N/A</v>
      </c>
    </row>
    <row r="589" spans="1:34" ht="25.5" customHeight="1" x14ac:dyDescent="0.2">
      <c r="A589" s="54" t="s">
        <v>16289</v>
      </c>
      <c r="B589" s="54" t="s">
        <v>296</v>
      </c>
      <c r="C589" s="55">
        <v>46086</v>
      </c>
      <c r="D589" s="54" t="s">
        <v>17527</v>
      </c>
      <c r="E589" s="55">
        <v>46090</v>
      </c>
      <c r="F589" s="54" t="s">
        <v>19308</v>
      </c>
      <c r="G589" s="54" t="s">
        <v>17528</v>
      </c>
      <c r="H589" s="56">
        <v>2099000</v>
      </c>
      <c r="I589" s="63">
        <v>0</v>
      </c>
      <c r="J589" s="56">
        <v>167920</v>
      </c>
      <c r="K589" s="65">
        <v>2266920</v>
      </c>
      <c r="L589" s="64" t="s">
        <v>17236</v>
      </c>
      <c r="M589" s="6">
        <v>46122</v>
      </c>
      <c r="O589" s="32">
        <f>IF(Table1[[#This Row],[Phân loại]]="Tồn đầu kỳ",Table1[[#This Row],[Tổng giá trị]],0)</f>
        <v>0</v>
      </c>
      <c r="P589" s="7">
        <f>IF(Table1[[#This Row],[Số còn phải thu ĐK]]&lt;&gt;0,0,IF(Table1[[#This Row],[Phân loại]]="Bán hàng",Table1[[#This Row],[Tổng giá trị]],-Table1[[#This Row],[Tổng giá trị]]))</f>
        <v>2266920</v>
      </c>
      <c r="Q589" s="32">
        <f t="shared" si="45"/>
        <v>2266920</v>
      </c>
      <c r="R589" s="7">
        <f>Table1[[#This Row],[Số còn phải thu ĐK]]+Table1[[#This Row],[Giá Trị HD sau CK]]-Table1[[#This Row],[Số tiền đã thu]]</f>
        <v>0</v>
      </c>
      <c r="S589" s="6">
        <f>IF(Table1[[#This Row],[Ngày hóa đơn]]&lt;&gt;"",Table1[[#This Row],[Ngày hóa đơn]],IF(Table1[[#This Row],[Ngày hạch toán]]&lt;&gt;"",Table1[[#This Row],[Ngày hạch toán]],""))</f>
        <v>46090</v>
      </c>
      <c r="T589" s="7"/>
      <c r="U589" s="6">
        <f>IF(Table1[[#This Row],[Ngày tính CN]]="","",S589+T589)</f>
        <v>46090</v>
      </c>
      <c r="V589" s="32">
        <f ca="1">IF(Table1[[#This Row],[Hạn thanh toán]]="","",IF((U589-NOW())&lt;0,0,(U589-NOW())))</f>
        <v>0</v>
      </c>
      <c r="W589" s="32"/>
      <c r="X589" s="32" t="str">
        <f t="shared" ca="1" si="46"/>
        <v/>
      </c>
      <c r="Y589" s="2" t="str">
        <f t="shared" si="47"/>
        <v>Đã thanh toán</v>
      </c>
      <c r="Z589" s="42">
        <f t="shared" si="48"/>
        <v>46090</v>
      </c>
      <c r="AA589" s="42">
        <f t="shared" si="49"/>
        <v>46122</v>
      </c>
      <c r="AD589" s="2" t="str">
        <f>VLOOKUP($A589,MA_KH!$A:$Q,MA_KH!O$1,0)</f>
        <v>MEGA</v>
      </c>
      <c r="AE589" s="2" t="str">
        <f>VLOOKUP($A589,MA_KH!$A:$Q,MA_KH!P$1,0)</f>
        <v>CÔNG TY TNHH MM MEGA MARKET (VIỆT NAM)</v>
      </c>
      <c r="AG589" s="2" t="str">
        <f>(Table1[[#This Row],[Số hóa đơn]])&amp;IF(OR(Table1[[#This Row],[Phân loại]]="Hàng trả",Table1[[#This Row],[Phân loại]]="Giảm công nợ"),-Table1[[#This Row],[Tổng giá trị]],Table1[[#This Row],[Tổng giá trị]])</f>
        <v>000171952266920</v>
      </c>
      <c r="AH589" s="6" t="e">
        <f>_xlfn.XLOOKUP(Table1[[#This Row],[Column1]],'Chi tiết tt Mega gửi'!P:P,'Chi tiết tt Mega gửi'!N:N)</f>
        <v>#N/A</v>
      </c>
    </row>
    <row r="590" spans="1:34" ht="25.5" customHeight="1" x14ac:dyDescent="0.2">
      <c r="A590" s="54" t="s">
        <v>16291</v>
      </c>
      <c r="B590" s="54" t="s">
        <v>200</v>
      </c>
      <c r="C590" s="55">
        <v>46086</v>
      </c>
      <c r="D590" s="54" t="s">
        <v>17529</v>
      </c>
      <c r="E590" s="55">
        <v>46093</v>
      </c>
      <c r="F590" s="54" t="s">
        <v>19309</v>
      </c>
      <c r="G590" s="54" t="s">
        <v>17530</v>
      </c>
      <c r="H590" s="56">
        <v>1746839</v>
      </c>
      <c r="I590" s="63">
        <v>0</v>
      </c>
      <c r="J590" s="56">
        <v>139747</v>
      </c>
      <c r="K590" s="65">
        <v>1886586</v>
      </c>
      <c r="L590" s="64" t="s">
        <v>17236</v>
      </c>
      <c r="M590" s="6">
        <v>46136</v>
      </c>
      <c r="O590" s="32">
        <f>IF(Table1[[#This Row],[Phân loại]]="Tồn đầu kỳ",Table1[[#This Row],[Tổng giá trị]],0)</f>
        <v>0</v>
      </c>
      <c r="P590" s="7">
        <f>IF(Table1[[#This Row],[Số còn phải thu ĐK]]&lt;&gt;0,0,IF(Table1[[#This Row],[Phân loại]]="Bán hàng",Table1[[#This Row],[Tổng giá trị]],-Table1[[#This Row],[Tổng giá trị]]))</f>
        <v>1886586</v>
      </c>
      <c r="Q590" s="32">
        <f t="shared" si="45"/>
        <v>1886586</v>
      </c>
      <c r="R590" s="7">
        <f>Table1[[#This Row],[Số còn phải thu ĐK]]+Table1[[#This Row],[Giá Trị HD sau CK]]-Table1[[#This Row],[Số tiền đã thu]]</f>
        <v>0</v>
      </c>
      <c r="S590" s="6">
        <f>IF(Table1[[#This Row],[Ngày hóa đơn]]&lt;&gt;"",Table1[[#This Row],[Ngày hóa đơn]],IF(Table1[[#This Row],[Ngày hạch toán]]&lt;&gt;"",Table1[[#This Row],[Ngày hạch toán]],""))</f>
        <v>46093</v>
      </c>
      <c r="T590" s="7"/>
      <c r="U590" s="6">
        <f>IF(Table1[[#This Row],[Ngày tính CN]]="","",S590+T590)</f>
        <v>46093</v>
      </c>
      <c r="V590" s="32">
        <f ca="1">IF(Table1[[#This Row],[Hạn thanh toán]]="","",IF((U590-NOW())&lt;0,0,(U590-NOW())))</f>
        <v>0</v>
      </c>
      <c r="W590" s="32"/>
      <c r="X590" s="32" t="str">
        <f t="shared" ca="1" si="46"/>
        <v/>
      </c>
      <c r="Y590" s="2" t="str">
        <f t="shared" si="47"/>
        <v>Đã thanh toán</v>
      </c>
      <c r="Z590" s="42">
        <f t="shared" si="48"/>
        <v>46093</v>
      </c>
      <c r="AA590" s="42">
        <f t="shared" si="49"/>
        <v>46136</v>
      </c>
      <c r="AD590" s="2" t="str">
        <f>VLOOKUP($A590,MA_KH!$A:$Q,MA_KH!O$1,0)</f>
        <v>MEGA</v>
      </c>
      <c r="AE590" s="2" t="str">
        <f>VLOOKUP($A590,MA_KH!$A:$Q,MA_KH!P$1,0)</f>
        <v>CÔNG TY TNHH MM MEGA MARKET (VIỆT NAM)</v>
      </c>
      <c r="AG590" s="2" t="str">
        <f>(Table1[[#This Row],[Số hóa đơn]])&amp;IF(OR(Table1[[#This Row],[Phân loại]]="Hàng trả",Table1[[#This Row],[Phân loại]]="Giảm công nợ"),-Table1[[#This Row],[Tổng giá trị]],Table1[[#This Row],[Tổng giá trị]])</f>
        <v>000184591886586</v>
      </c>
      <c r="AH590" s="6" t="e">
        <f>_xlfn.XLOOKUP(Table1[[#This Row],[Column1]],'Chi tiết tt Mega gửi'!P:P,'Chi tiết tt Mega gửi'!N:N)</f>
        <v>#N/A</v>
      </c>
    </row>
    <row r="591" spans="1:34" ht="25.5" customHeight="1" x14ac:dyDescent="0.2">
      <c r="A591" s="54" t="s">
        <v>16287</v>
      </c>
      <c r="B591" s="54" t="s">
        <v>253</v>
      </c>
      <c r="C591" s="55">
        <v>46086</v>
      </c>
      <c r="D591" s="54" t="s">
        <v>17531</v>
      </c>
      <c r="E591" s="55">
        <v>46090</v>
      </c>
      <c r="F591" s="54" t="s">
        <v>19310</v>
      </c>
      <c r="G591" s="54" t="s">
        <v>17532</v>
      </c>
      <c r="H591" s="56">
        <v>2143180</v>
      </c>
      <c r="I591" s="63">
        <v>0</v>
      </c>
      <c r="J591" s="56">
        <v>171454</v>
      </c>
      <c r="K591" s="65">
        <v>2314634</v>
      </c>
      <c r="L591" s="64" t="s">
        <v>17236</v>
      </c>
      <c r="M591" s="6">
        <v>46136</v>
      </c>
      <c r="O591" s="32">
        <f>IF(Table1[[#This Row],[Phân loại]]="Tồn đầu kỳ",Table1[[#This Row],[Tổng giá trị]],0)</f>
        <v>0</v>
      </c>
      <c r="P591" s="7">
        <f>IF(Table1[[#This Row],[Số còn phải thu ĐK]]&lt;&gt;0,0,IF(Table1[[#This Row],[Phân loại]]="Bán hàng",Table1[[#This Row],[Tổng giá trị]],-Table1[[#This Row],[Tổng giá trị]]))</f>
        <v>2314634</v>
      </c>
      <c r="Q591" s="32">
        <f t="shared" si="45"/>
        <v>2314634</v>
      </c>
      <c r="R591" s="7">
        <f>Table1[[#This Row],[Số còn phải thu ĐK]]+Table1[[#This Row],[Giá Trị HD sau CK]]-Table1[[#This Row],[Số tiền đã thu]]</f>
        <v>0</v>
      </c>
      <c r="S591" s="6">
        <f>IF(Table1[[#This Row],[Ngày hóa đơn]]&lt;&gt;"",Table1[[#This Row],[Ngày hóa đơn]],IF(Table1[[#This Row],[Ngày hạch toán]]&lt;&gt;"",Table1[[#This Row],[Ngày hạch toán]],""))</f>
        <v>46090</v>
      </c>
      <c r="T591" s="7"/>
      <c r="U591" s="6">
        <f>IF(Table1[[#This Row],[Ngày tính CN]]="","",S591+T591)</f>
        <v>46090</v>
      </c>
      <c r="V591" s="32">
        <f ca="1">IF(Table1[[#This Row],[Hạn thanh toán]]="","",IF((U591-NOW())&lt;0,0,(U591-NOW())))</f>
        <v>0</v>
      </c>
      <c r="W591" s="32"/>
      <c r="X591" s="32" t="str">
        <f t="shared" ca="1" si="46"/>
        <v/>
      </c>
      <c r="Y591" s="2" t="str">
        <f t="shared" si="47"/>
        <v>Đã thanh toán</v>
      </c>
      <c r="Z591" s="42">
        <f t="shared" si="48"/>
        <v>46090</v>
      </c>
      <c r="AA591" s="42">
        <f t="shared" si="49"/>
        <v>46136</v>
      </c>
      <c r="AD591" s="2" t="str">
        <f>VLOOKUP($A591,MA_KH!$A:$Q,MA_KH!O$1,0)</f>
        <v>MEGA</v>
      </c>
      <c r="AE591" s="2" t="str">
        <f>VLOOKUP($A591,MA_KH!$A:$Q,MA_KH!P$1,0)</f>
        <v>CÔNG TY TNHH MM MEGA MARKET (VIỆT NAM)</v>
      </c>
      <c r="AG591" s="2" t="str">
        <f>(Table1[[#This Row],[Số hóa đơn]])&amp;IF(OR(Table1[[#This Row],[Phân loại]]="Hàng trả",Table1[[#This Row],[Phân loại]]="Giảm công nợ"),-Table1[[#This Row],[Tổng giá trị]],Table1[[#This Row],[Tổng giá trị]])</f>
        <v>000171972314634</v>
      </c>
      <c r="AH591" s="6" t="e">
        <f>_xlfn.XLOOKUP(Table1[[#This Row],[Column1]],'Chi tiết tt Mega gửi'!P:P,'Chi tiết tt Mega gửi'!N:N)</f>
        <v>#N/A</v>
      </c>
    </row>
    <row r="592" spans="1:34" ht="25.5" customHeight="1" x14ac:dyDescent="0.2">
      <c r="A592" s="54" t="s">
        <v>16295</v>
      </c>
      <c r="B592" s="54" t="s">
        <v>198</v>
      </c>
      <c r="C592" s="55">
        <v>46086</v>
      </c>
      <c r="D592" s="54" t="s">
        <v>17533</v>
      </c>
      <c r="E592" s="55">
        <v>46090</v>
      </c>
      <c r="F592" s="54" t="s">
        <v>19311</v>
      </c>
      <c r="G592" s="54" t="s">
        <v>17534</v>
      </c>
      <c r="H592" s="56">
        <v>558030</v>
      </c>
      <c r="I592" s="63">
        <v>0</v>
      </c>
      <c r="J592" s="56">
        <v>44642</v>
      </c>
      <c r="K592" s="65">
        <v>602672</v>
      </c>
      <c r="L592" s="64" t="s">
        <v>17236</v>
      </c>
      <c r="M592" s="6">
        <v>46136</v>
      </c>
      <c r="O592" s="32">
        <f>IF(Table1[[#This Row],[Phân loại]]="Tồn đầu kỳ",Table1[[#This Row],[Tổng giá trị]],0)</f>
        <v>0</v>
      </c>
      <c r="P592" s="7">
        <f>IF(Table1[[#This Row],[Số còn phải thu ĐK]]&lt;&gt;0,0,IF(Table1[[#This Row],[Phân loại]]="Bán hàng",Table1[[#This Row],[Tổng giá trị]],-Table1[[#This Row],[Tổng giá trị]]))</f>
        <v>602672</v>
      </c>
      <c r="Q592" s="32">
        <f t="shared" si="45"/>
        <v>602672</v>
      </c>
      <c r="R592" s="7">
        <f>Table1[[#This Row],[Số còn phải thu ĐK]]+Table1[[#This Row],[Giá Trị HD sau CK]]-Table1[[#This Row],[Số tiền đã thu]]</f>
        <v>0</v>
      </c>
      <c r="S592" s="6">
        <f>IF(Table1[[#This Row],[Ngày hóa đơn]]&lt;&gt;"",Table1[[#This Row],[Ngày hóa đơn]],IF(Table1[[#This Row],[Ngày hạch toán]]&lt;&gt;"",Table1[[#This Row],[Ngày hạch toán]],""))</f>
        <v>46090</v>
      </c>
      <c r="T592" s="7"/>
      <c r="U592" s="6">
        <f>IF(Table1[[#This Row],[Ngày tính CN]]="","",S592+T592)</f>
        <v>46090</v>
      </c>
      <c r="V592" s="32">
        <f ca="1">IF(Table1[[#This Row],[Hạn thanh toán]]="","",IF((U592-NOW())&lt;0,0,(U592-NOW())))</f>
        <v>0</v>
      </c>
      <c r="W592" s="32"/>
      <c r="X592" s="32" t="str">
        <f t="shared" ca="1" si="46"/>
        <v/>
      </c>
      <c r="Y592" s="2" t="str">
        <f t="shared" si="47"/>
        <v>Đã thanh toán</v>
      </c>
      <c r="Z592" s="42">
        <f t="shared" si="48"/>
        <v>46090</v>
      </c>
      <c r="AA592" s="42">
        <f t="shared" si="49"/>
        <v>46136</v>
      </c>
      <c r="AD592" s="2" t="str">
        <f>VLOOKUP($A592,MA_KH!$A:$Q,MA_KH!O$1,0)</f>
        <v>MEGA</v>
      </c>
      <c r="AE592" s="2" t="str">
        <f>VLOOKUP($A592,MA_KH!$A:$Q,MA_KH!P$1,0)</f>
        <v>CÔNG TY TNHH MM MEGA MARKET (VIỆT NAM)</v>
      </c>
      <c r="AG592" s="2" t="str">
        <f>(Table1[[#This Row],[Số hóa đơn]])&amp;IF(OR(Table1[[#This Row],[Phân loại]]="Hàng trả",Table1[[#This Row],[Phân loại]]="Giảm công nợ"),-Table1[[#This Row],[Tổng giá trị]],Table1[[#This Row],[Tổng giá trị]])</f>
        <v>00017198602672</v>
      </c>
      <c r="AH592" s="6" t="e">
        <f>_xlfn.XLOOKUP(Table1[[#This Row],[Column1]],'Chi tiết tt Mega gửi'!P:P,'Chi tiết tt Mega gửi'!N:N)</f>
        <v>#N/A</v>
      </c>
    </row>
    <row r="593" spans="1:34" ht="25.5" customHeight="1" x14ac:dyDescent="0.2">
      <c r="A593" s="54" t="s">
        <v>16310</v>
      </c>
      <c r="B593" s="54" t="s">
        <v>196</v>
      </c>
      <c r="C593" s="55">
        <v>46086</v>
      </c>
      <c r="D593" s="54" t="s">
        <v>17535</v>
      </c>
      <c r="E593" s="55">
        <v>46090</v>
      </c>
      <c r="F593" s="54" t="s">
        <v>19312</v>
      </c>
      <c r="G593" s="54" t="s">
        <v>17536</v>
      </c>
      <c r="H593" s="56">
        <v>1468620</v>
      </c>
      <c r="I593" s="63">
        <v>0</v>
      </c>
      <c r="J593" s="56">
        <v>117490</v>
      </c>
      <c r="K593" s="65">
        <v>1586110</v>
      </c>
      <c r="L593" s="64" t="s">
        <v>17236</v>
      </c>
      <c r="M593" s="6">
        <v>46136</v>
      </c>
      <c r="O593" s="32">
        <f>IF(Table1[[#This Row],[Phân loại]]="Tồn đầu kỳ",Table1[[#This Row],[Tổng giá trị]],0)</f>
        <v>0</v>
      </c>
      <c r="P593" s="7">
        <f>IF(Table1[[#This Row],[Số còn phải thu ĐK]]&lt;&gt;0,0,IF(Table1[[#This Row],[Phân loại]]="Bán hàng",Table1[[#This Row],[Tổng giá trị]],-Table1[[#This Row],[Tổng giá trị]]))</f>
        <v>1586110</v>
      </c>
      <c r="Q593" s="32">
        <f t="shared" si="45"/>
        <v>1586110</v>
      </c>
      <c r="R593" s="7">
        <f>Table1[[#This Row],[Số còn phải thu ĐK]]+Table1[[#This Row],[Giá Trị HD sau CK]]-Table1[[#This Row],[Số tiền đã thu]]</f>
        <v>0</v>
      </c>
      <c r="S593" s="6">
        <f>IF(Table1[[#This Row],[Ngày hóa đơn]]&lt;&gt;"",Table1[[#This Row],[Ngày hóa đơn]],IF(Table1[[#This Row],[Ngày hạch toán]]&lt;&gt;"",Table1[[#This Row],[Ngày hạch toán]],""))</f>
        <v>46090</v>
      </c>
      <c r="T593" s="7"/>
      <c r="U593" s="6">
        <f>IF(Table1[[#This Row],[Ngày tính CN]]="","",S593+T593)</f>
        <v>46090</v>
      </c>
      <c r="V593" s="32">
        <f ca="1">IF(Table1[[#This Row],[Hạn thanh toán]]="","",IF((U593-NOW())&lt;0,0,(U593-NOW())))</f>
        <v>0</v>
      </c>
      <c r="W593" s="32"/>
      <c r="X593" s="32" t="str">
        <f t="shared" ca="1" si="46"/>
        <v/>
      </c>
      <c r="Y593" s="2" t="str">
        <f t="shared" si="47"/>
        <v>Đã thanh toán</v>
      </c>
      <c r="Z593" s="42">
        <f t="shared" si="48"/>
        <v>46090</v>
      </c>
      <c r="AA593" s="42">
        <f t="shared" si="49"/>
        <v>46136</v>
      </c>
      <c r="AD593" s="2" t="str">
        <f>VLOOKUP($A593,MA_KH!$A:$Q,MA_KH!O$1,0)</f>
        <v>MEGA</v>
      </c>
      <c r="AE593" s="2" t="str">
        <f>VLOOKUP($A593,MA_KH!$A:$Q,MA_KH!P$1,0)</f>
        <v>CÔNG TY TNHH MM MEGA MARKET (VIỆT NAM)</v>
      </c>
      <c r="AG593" s="2" t="str">
        <f>(Table1[[#This Row],[Số hóa đơn]])&amp;IF(OR(Table1[[#This Row],[Phân loại]]="Hàng trả",Table1[[#This Row],[Phân loại]]="Giảm công nợ"),-Table1[[#This Row],[Tổng giá trị]],Table1[[#This Row],[Tổng giá trị]])</f>
        <v>000171991586110</v>
      </c>
      <c r="AH593" s="6" t="e">
        <f>_xlfn.XLOOKUP(Table1[[#This Row],[Column1]],'Chi tiết tt Mega gửi'!P:P,'Chi tiết tt Mega gửi'!N:N)</f>
        <v>#N/A</v>
      </c>
    </row>
    <row r="594" spans="1:34" ht="25.5" customHeight="1" x14ac:dyDescent="0.2">
      <c r="A594" s="54" t="s">
        <v>16291</v>
      </c>
      <c r="B594" s="54" t="s">
        <v>200</v>
      </c>
      <c r="C594" s="55">
        <v>46086</v>
      </c>
      <c r="D594" s="54" t="s">
        <v>17537</v>
      </c>
      <c r="E594" s="55">
        <v>46100</v>
      </c>
      <c r="F594" s="54" t="s">
        <v>19313</v>
      </c>
      <c r="G594" s="54" t="s">
        <v>17538</v>
      </c>
      <c r="H594" s="56">
        <v>6126862</v>
      </c>
      <c r="I594" s="63">
        <v>0</v>
      </c>
      <c r="J594" s="56">
        <v>490149</v>
      </c>
      <c r="K594" s="65">
        <v>6617011</v>
      </c>
      <c r="L594" s="64" t="s">
        <v>17236</v>
      </c>
      <c r="M594" s="6">
        <v>46136</v>
      </c>
      <c r="O594" s="32">
        <f>IF(Table1[[#This Row],[Phân loại]]="Tồn đầu kỳ",Table1[[#This Row],[Tổng giá trị]],0)</f>
        <v>0</v>
      </c>
      <c r="P594" s="7">
        <f>IF(Table1[[#This Row],[Số còn phải thu ĐK]]&lt;&gt;0,0,IF(Table1[[#This Row],[Phân loại]]="Bán hàng",Table1[[#This Row],[Tổng giá trị]],-Table1[[#This Row],[Tổng giá trị]]))</f>
        <v>6617011</v>
      </c>
      <c r="Q594" s="32">
        <f t="shared" si="45"/>
        <v>6617011</v>
      </c>
      <c r="R594" s="7">
        <f>Table1[[#This Row],[Số còn phải thu ĐK]]+Table1[[#This Row],[Giá Trị HD sau CK]]-Table1[[#This Row],[Số tiền đã thu]]</f>
        <v>0</v>
      </c>
      <c r="S594" s="6">
        <f>IF(Table1[[#This Row],[Ngày hóa đơn]]&lt;&gt;"",Table1[[#This Row],[Ngày hóa đơn]],IF(Table1[[#This Row],[Ngày hạch toán]]&lt;&gt;"",Table1[[#This Row],[Ngày hạch toán]],""))</f>
        <v>46100</v>
      </c>
      <c r="T594" s="7"/>
      <c r="U594" s="6">
        <f>IF(Table1[[#This Row],[Ngày tính CN]]="","",S594+T594)</f>
        <v>46100</v>
      </c>
      <c r="V594" s="32">
        <f ca="1">IF(Table1[[#This Row],[Hạn thanh toán]]="","",IF((U594-NOW())&lt;0,0,(U594-NOW())))</f>
        <v>0</v>
      </c>
      <c r="W594" s="32"/>
      <c r="X594" s="32" t="str">
        <f t="shared" ca="1" si="46"/>
        <v/>
      </c>
      <c r="Y594" s="2" t="str">
        <f t="shared" si="47"/>
        <v>Đã thanh toán</v>
      </c>
      <c r="Z594" s="42">
        <f t="shared" si="48"/>
        <v>46100</v>
      </c>
      <c r="AA594" s="42">
        <f t="shared" si="49"/>
        <v>46136</v>
      </c>
      <c r="AD594" s="2" t="str">
        <f>VLOOKUP($A594,MA_KH!$A:$Q,MA_KH!O$1,0)</f>
        <v>MEGA</v>
      </c>
      <c r="AE594" s="2" t="str">
        <f>VLOOKUP($A594,MA_KH!$A:$Q,MA_KH!P$1,0)</f>
        <v>CÔNG TY TNHH MM MEGA MARKET (VIỆT NAM)</v>
      </c>
      <c r="AG594" s="2" t="str">
        <f>(Table1[[#This Row],[Số hóa đơn]])&amp;IF(OR(Table1[[#This Row],[Phân loại]]="Hàng trả",Table1[[#This Row],[Phân loại]]="Giảm công nợ"),-Table1[[#This Row],[Tổng giá trị]],Table1[[#This Row],[Tổng giá trị]])</f>
        <v>000207406617011</v>
      </c>
      <c r="AH594" s="6" t="e">
        <f>_xlfn.XLOOKUP(Table1[[#This Row],[Column1]],'Chi tiết tt Mega gửi'!P:P,'Chi tiết tt Mega gửi'!N:N)</f>
        <v>#N/A</v>
      </c>
    </row>
    <row r="595" spans="1:34" ht="25.5" customHeight="1" x14ac:dyDescent="0.2">
      <c r="A595" s="54" t="s">
        <v>16299</v>
      </c>
      <c r="B595" s="54" t="s">
        <v>190</v>
      </c>
      <c r="C595" s="55">
        <v>46087</v>
      </c>
      <c r="D595" s="54" t="s">
        <v>17539</v>
      </c>
      <c r="E595" s="55">
        <v>46090</v>
      </c>
      <c r="F595" s="54" t="s">
        <v>19314</v>
      </c>
      <c r="G595" s="54" t="s">
        <v>17540</v>
      </c>
      <c r="H595" s="56">
        <v>3147760</v>
      </c>
      <c r="I595" s="63">
        <v>0</v>
      </c>
      <c r="J595" s="56">
        <v>251821</v>
      </c>
      <c r="K595" s="65">
        <v>3399581</v>
      </c>
      <c r="L595" s="64" t="s">
        <v>17236</v>
      </c>
      <c r="M595" s="6">
        <v>46122</v>
      </c>
      <c r="O595" s="32">
        <f>IF(Table1[[#This Row],[Phân loại]]="Tồn đầu kỳ",Table1[[#This Row],[Tổng giá trị]],0)</f>
        <v>0</v>
      </c>
      <c r="P595" s="7">
        <f>IF(Table1[[#This Row],[Số còn phải thu ĐK]]&lt;&gt;0,0,IF(Table1[[#This Row],[Phân loại]]="Bán hàng",Table1[[#This Row],[Tổng giá trị]],-Table1[[#This Row],[Tổng giá trị]]))</f>
        <v>3399581</v>
      </c>
      <c r="Q595" s="32">
        <f t="shared" si="45"/>
        <v>3399581</v>
      </c>
      <c r="R595" s="7">
        <f>Table1[[#This Row],[Số còn phải thu ĐK]]+Table1[[#This Row],[Giá Trị HD sau CK]]-Table1[[#This Row],[Số tiền đã thu]]</f>
        <v>0</v>
      </c>
      <c r="S595" s="6">
        <f>IF(Table1[[#This Row],[Ngày hóa đơn]]&lt;&gt;"",Table1[[#This Row],[Ngày hóa đơn]],IF(Table1[[#This Row],[Ngày hạch toán]]&lt;&gt;"",Table1[[#This Row],[Ngày hạch toán]],""))</f>
        <v>46090</v>
      </c>
      <c r="T595" s="7"/>
      <c r="U595" s="6">
        <f>IF(Table1[[#This Row],[Ngày tính CN]]="","",S595+T595)</f>
        <v>46090</v>
      </c>
      <c r="V595" s="32">
        <f ca="1">IF(Table1[[#This Row],[Hạn thanh toán]]="","",IF((U595-NOW())&lt;0,0,(U595-NOW())))</f>
        <v>0</v>
      </c>
      <c r="W595" s="32"/>
      <c r="X595" s="32" t="str">
        <f t="shared" ca="1" si="46"/>
        <v/>
      </c>
      <c r="Y595" s="2" t="str">
        <f t="shared" si="47"/>
        <v>Đã thanh toán</v>
      </c>
      <c r="Z595" s="42">
        <f t="shared" si="48"/>
        <v>46090</v>
      </c>
      <c r="AA595" s="42">
        <f t="shared" si="49"/>
        <v>46122</v>
      </c>
      <c r="AD595" s="2" t="str">
        <f>VLOOKUP($A595,MA_KH!$A:$Q,MA_KH!O$1,0)</f>
        <v>MEGA</v>
      </c>
      <c r="AE595" s="2" t="str">
        <f>VLOOKUP($A595,MA_KH!$A:$Q,MA_KH!P$1,0)</f>
        <v>CÔNG TY TNHH MM MEGA MARKET (VIỆT NAM)</v>
      </c>
      <c r="AG595" s="2" t="str">
        <f>(Table1[[#This Row],[Số hóa đơn]])&amp;IF(OR(Table1[[#This Row],[Phân loại]]="Hàng trả",Table1[[#This Row],[Phân loại]]="Giảm công nợ"),-Table1[[#This Row],[Tổng giá trị]],Table1[[#This Row],[Tổng giá trị]])</f>
        <v>000171933399581</v>
      </c>
      <c r="AH595" s="6" t="e">
        <f>_xlfn.XLOOKUP(Table1[[#This Row],[Column1]],'Chi tiết tt Mega gửi'!P:P,'Chi tiết tt Mega gửi'!N:N)</f>
        <v>#N/A</v>
      </c>
    </row>
    <row r="596" spans="1:34" ht="25.5" customHeight="1" x14ac:dyDescent="0.2">
      <c r="A596" s="54" t="s">
        <v>16303</v>
      </c>
      <c r="B596" s="54" t="s">
        <v>102</v>
      </c>
      <c r="C596" s="55">
        <v>46087</v>
      </c>
      <c r="D596" s="54" t="s">
        <v>17541</v>
      </c>
      <c r="E596" s="55">
        <v>46097</v>
      </c>
      <c r="F596" s="54" t="s">
        <v>18693</v>
      </c>
      <c r="G596" s="54" t="s">
        <v>17542</v>
      </c>
      <c r="H596" s="56">
        <v>4286360</v>
      </c>
      <c r="I596" s="63">
        <v>0</v>
      </c>
      <c r="J596" s="56">
        <v>342909</v>
      </c>
      <c r="K596" s="65">
        <v>4629269</v>
      </c>
      <c r="L596" s="64" t="s">
        <v>17236</v>
      </c>
      <c r="M596" s="6">
        <v>46153</v>
      </c>
      <c r="O596" s="32">
        <f>IF(Table1[[#This Row],[Phân loại]]="Tồn đầu kỳ",Table1[[#This Row],[Tổng giá trị]],0)</f>
        <v>0</v>
      </c>
      <c r="P596" s="7">
        <f>IF(Table1[[#This Row],[Số còn phải thu ĐK]]&lt;&gt;0,0,IF(Table1[[#This Row],[Phân loại]]="Bán hàng",Table1[[#This Row],[Tổng giá trị]],-Table1[[#This Row],[Tổng giá trị]]))</f>
        <v>4629269</v>
      </c>
      <c r="Q596" s="32">
        <f t="shared" si="45"/>
        <v>4629269</v>
      </c>
      <c r="R596" s="7">
        <f>Table1[[#This Row],[Số còn phải thu ĐK]]+Table1[[#This Row],[Giá Trị HD sau CK]]-Table1[[#This Row],[Số tiền đã thu]]</f>
        <v>0</v>
      </c>
      <c r="S596" s="6">
        <f>IF(Table1[[#This Row],[Ngày hóa đơn]]&lt;&gt;"",Table1[[#This Row],[Ngày hóa đơn]],IF(Table1[[#This Row],[Ngày hạch toán]]&lt;&gt;"",Table1[[#This Row],[Ngày hạch toán]],""))</f>
        <v>46097</v>
      </c>
      <c r="T596" s="7"/>
      <c r="U596" s="6">
        <f>IF(Table1[[#This Row],[Ngày tính CN]]="","",S596+T596)</f>
        <v>46097</v>
      </c>
      <c r="V596" s="32">
        <f ca="1">IF(Table1[[#This Row],[Hạn thanh toán]]="","",IF((U596-NOW())&lt;0,0,(U596-NOW())))</f>
        <v>0</v>
      </c>
      <c r="W596" s="32"/>
      <c r="X596" s="32" t="str">
        <f t="shared" ca="1" si="46"/>
        <v/>
      </c>
      <c r="Y596" s="2" t="str">
        <f t="shared" si="47"/>
        <v>Đã thanh toán</v>
      </c>
      <c r="Z596" s="42">
        <f t="shared" si="48"/>
        <v>46097</v>
      </c>
      <c r="AA596" s="42">
        <f t="shared" si="49"/>
        <v>46153</v>
      </c>
      <c r="AD596" s="2" t="str">
        <f>VLOOKUP($A596,MA_KH!$A:$Q,MA_KH!O$1,0)</f>
        <v>MEGA</v>
      </c>
      <c r="AE596" s="2" t="str">
        <f>VLOOKUP($A596,MA_KH!$A:$Q,MA_KH!P$1,0)</f>
        <v>CÔNG TY TNHH MM MEGA MARKET (VIỆT NAM)</v>
      </c>
      <c r="AG596" s="2" t="str">
        <f>(Table1[[#This Row],[Số hóa đơn]])&amp;IF(OR(Table1[[#This Row],[Phân loại]]="Hàng trả",Table1[[#This Row],[Phân loại]]="Giảm công nợ"),-Table1[[#This Row],[Tổng giá trị]],Table1[[#This Row],[Tổng giá trị]])</f>
        <v>000191224629269</v>
      </c>
      <c r="AH596" s="6" t="e">
        <f>_xlfn.XLOOKUP(Table1[[#This Row],[Column1]],'Chi tiết tt Mega gửi'!P:P,'Chi tiết tt Mega gửi'!N:N)</f>
        <v>#N/A</v>
      </c>
    </row>
    <row r="597" spans="1:34" ht="25.5" customHeight="1" x14ac:dyDescent="0.2">
      <c r="A597" s="54" t="s">
        <v>16303</v>
      </c>
      <c r="B597" s="54" t="s">
        <v>102</v>
      </c>
      <c r="C597" s="55">
        <v>46087</v>
      </c>
      <c r="D597" s="54" t="s">
        <v>17543</v>
      </c>
      <c r="E597" s="55">
        <v>46097</v>
      </c>
      <c r="F597" s="54" t="s">
        <v>18695</v>
      </c>
      <c r="G597" s="54" t="s">
        <v>17544</v>
      </c>
      <c r="H597" s="56">
        <v>1049500</v>
      </c>
      <c r="I597" s="63">
        <v>0</v>
      </c>
      <c r="J597" s="56">
        <v>83960</v>
      </c>
      <c r="K597" s="65">
        <v>1133460</v>
      </c>
      <c r="L597" s="64" t="s">
        <v>17236</v>
      </c>
      <c r="M597" s="6">
        <v>46153</v>
      </c>
      <c r="O597" s="32">
        <f>IF(Table1[[#This Row],[Phân loại]]="Tồn đầu kỳ",Table1[[#This Row],[Tổng giá trị]],0)</f>
        <v>0</v>
      </c>
      <c r="P597" s="7">
        <f>IF(Table1[[#This Row],[Số còn phải thu ĐK]]&lt;&gt;0,0,IF(Table1[[#This Row],[Phân loại]]="Bán hàng",Table1[[#This Row],[Tổng giá trị]],-Table1[[#This Row],[Tổng giá trị]]))</f>
        <v>1133460</v>
      </c>
      <c r="Q597" s="32">
        <f t="shared" si="45"/>
        <v>1133460</v>
      </c>
      <c r="R597" s="7">
        <f>Table1[[#This Row],[Số còn phải thu ĐK]]+Table1[[#This Row],[Giá Trị HD sau CK]]-Table1[[#This Row],[Số tiền đã thu]]</f>
        <v>0</v>
      </c>
      <c r="S597" s="6">
        <f>IF(Table1[[#This Row],[Ngày hóa đơn]]&lt;&gt;"",Table1[[#This Row],[Ngày hóa đơn]],IF(Table1[[#This Row],[Ngày hạch toán]]&lt;&gt;"",Table1[[#This Row],[Ngày hạch toán]],""))</f>
        <v>46097</v>
      </c>
      <c r="T597" s="7"/>
      <c r="U597" s="6">
        <f>IF(Table1[[#This Row],[Ngày tính CN]]="","",S597+T597)</f>
        <v>46097</v>
      </c>
      <c r="V597" s="32">
        <f ca="1">IF(Table1[[#This Row],[Hạn thanh toán]]="","",IF((U597-NOW())&lt;0,0,(U597-NOW())))</f>
        <v>0</v>
      </c>
      <c r="W597" s="32"/>
      <c r="X597" s="32" t="str">
        <f t="shared" ca="1" si="46"/>
        <v/>
      </c>
      <c r="Y597" s="2" t="str">
        <f t="shared" si="47"/>
        <v>Đã thanh toán</v>
      </c>
      <c r="Z597" s="42">
        <f t="shared" si="48"/>
        <v>46097</v>
      </c>
      <c r="AA597" s="42">
        <f t="shared" si="49"/>
        <v>46153</v>
      </c>
      <c r="AD597" s="2" t="str">
        <f>VLOOKUP($A597,MA_KH!$A:$Q,MA_KH!O$1,0)</f>
        <v>MEGA</v>
      </c>
      <c r="AE597" s="2" t="str">
        <f>VLOOKUP($A597,MA_KH!$A:$Q,MA_KH!P$1,0)</f>
        <v>CÔNG TY TNHH MM MEGA MARKET (VIỆT NAM)</v>
      </c>
      <c r="AG597" s="2" t="str">
        <f>(Table1[[#This Row],[Số hóa đơn]])&amp;IF(OR(Table1[[#This Row],[Phân loại]]="Hàng trả",Table1[[#This Row],[Phân loại]]="Giảm công nợ"),-Table1[[#This Row],[Tổng giá trị]],Table1[[#This Row],[Tổng giá trị]])</f>
        <v>000191231133460</v>
      </c>
      <c r="AH597" s="6" t="e">
        <f>_xlfn.XLOOKUP(Table1[[#This Row],[Column1]],'Chi tiết tt Mega gửi'!P:P,'Chi tiết tt Mega gửi'!N:N)</f>
        <v>#N/A</v>
      </c>
    </row>
    <row r="598" spans="1:34" ht="25.5" customHeight="1" x14ac:dyDescent="0.2">
      <c r="A598" s="54" t="s">
        <v>16303</v>
      </c>
      <c r="B598" s="54" t="s">
        <v>102</v>
      </c>
      <c r="C598" s="55">
        <v>46087</v>
      </c>
      <c r="D598" s="54" t="s">
        <v>17545</v>
      </c>
      <c r="E598" s="55">
        <v>46097</v>
      </c>
      <c r="F598" s="54" t="s">
        <v>18610</v>
      </c>
      <c r="G598" s="54" t="s">
        <v>17546</v>
      </c>
      <c r="H598" s="56">
        <v>1049500</v>
      </c>
      <c r="I598" s="63">
        <v>0</v>
      </c>
      <c r="J598" s="56">
        <v>83960</v>
      </c>
      <c r="K598" s="65">
        <v>1133460</v>
      </c>
      <c r="L598" s="64" t="s">
        <v>17236</v>
      </c>
      <c r="M598" s="6">
        <v>46153</v>
      </c>
      <c r="O598" s="32">
        <f>IF(Table1[[#This Row],[Phân loại]]="Tồn đầu kỳ",Table1[[#This Row],[Tổng giá trị]],0)</f>
        <v>0</v>
      </c>
      <c r="P598" s="7">
        <f>IF(Table1[[#This Row],[Số còn phải thu ĐK]]&lt;&gt;0,0,IF(Table1[[#This Row],[Phân loại]]="Bán hàng",Table1[[#This Row],[Tổng giá trị]],-Table1[[#This Row],[Tổng giá trị]]))</f>
        <v>1133460</v>
      </c>
      <c r="Q598" s="32">
        <f t="shared" si="45"/>
        <v>1133460</v>
      </c>
      <c r="R598" s="7">
        <f>Table1[[#This Row],[Số còn phải thu ĐK]]+Table1[[#This Row],[Giá Trị HD sau CK]]-Table1[[#This Row],[Số tiền đã thu]]</f>
        <v>0</v>
      </c>
      <c r="S598" s="6">
        <f>IF(Table1[[#This Row],[Ngày hóa đơn]]&lt;&gt;"",Table1[[#This Row],[Ngày hóa đơn]],IF(Table1[[#This Row],[Ngày hạch toán]]&lt;&gt;"",Table1[[#This Row],[Ngày hạch toán]],""))</f>
        <v>46097</v>
      </c>
      <c r="T598" s="7"/>
      <c r="U598" s="6">
        <f>IF(Table1[[#This Row],[Ngày tính CN]]="","",S598+T598)</f>
        <v>46097</v>
      </c>
      <c r="V598" s="32">
        <f ca="1">IF(Table1[[#This Row],[Hạn thanh toán]]="","",IF((U598-NOW())&lt;0,0,(U598-NOW())))</f>
        <v>0</v>
      </c>
      <c r="W598" s="32"/>
      <c r="X598" s="32" t="str">
        <f t="shared" ca="1" si="46"/>
        <v/>
      </c>
      <c r="Y598" s="2" t="str">
        <f t="shared" si="47"/>
        <v>Đã thanh toán</v>
      </c>
      <c r="Z598" s="42">
        <f t="shared" si="48"/>
        <v>46097</v>
      </c>
      <c r="AA598" s="42">
        <f t="shared" si="49"/>
        <v>46153</v>
      </c>
      <c r="AD598" s="2" t="str">
        <f>VLOOKUP($A598,MA_KH!$A:$Q,MA_KH!O$1,0)</f>
        <v>MEGA</v>
      </c>
      <c r="AE598" s="2" t="str">
        <f>VLOOKUP($A598,MA_KH!$A:$Q,MA_KH!P$1,0)</f>
        <v>CÔNG TY TNHH MM MEGA MARKET (VIỆT NAM)</v>
      </c>
      <c r="AG598" s="2" t="str">
        <f>(Table1[[#This Row],[Số hóa đơn]])&amp;IF(OR(Table1[[#This Row],[Phân loại]]="Hàng trả",Table1[[#This Row],[Phân loại]]="Giảm công nợ"),-Table1[[#This Row],[Tổng giá trị]],Table1[[#This Row],[Tổng giá trị]])</f>
        <v>000191241133460</v>
      </c>
      <c r="AH598" s="6" t="e">
        <f>_xlfn.XLOOKUP(Table1[[#This Row],[Column1]],'Chi tiết tt Mega gửi'!P:P,'Chi tiết tt Mega gửi'!N:N)</f>
        <v>#N/A</v>
      </c>
    </row>
    <row r="599" spans="1:34" ht="25.5" customHeight="1" x14ac:dyDescent="0.2">
      <c r="A599" s="54" t="s">
        <v>16294</v>
      </c>
      <c r="B599" s="54" t="s">
        <v>259</v>
      </c>
      <c r="C599" s="55">
        <v>46088</v>
      </c>
      <c r="D599" s="54" t="s">
        <v>17547</v>
      </c>
      <c r="E599" s="55">
        <v>46092</v>
      </c>
      <c r="F599" s="54" t="s">
        <v>19315</v>
      </c>
      <c r="G599" s="54" t="s">
        <v>17548</v>
      </c>
      <c r="H599" s="56">
        <v>2143180</v>
      </c>
      <c r="I599" s="63">
        <v>0</v>
      </c>
      <c r="J599" s="56">
        <v>171454</v>
      </c>
      <c r="K599" s="65">
        <v>2314634</v>
      </c>
      <c r="L599" s="64" t="s">
        <v>17236</v>
      </c>
      <c r="M599" s="6">
        <v>46136</v>
      </c>
      <c r="O599" s="32">
        <f>IF(Table1[[#This Row],[Phân loại]]="Tồn đầu kỳ",Table1[[#This Row],[Tổng giá trị]],0)</f>
        <v>0</v>
      </c>
      <c r="P599" s="7">
        <f>IF(Table1[[#This Row],[Số còn phải thu ĐK]]&lt;&gt;0,0,IF(Table1[[#This Row],[Phân loại]]="Bán hàng",Table1[[#This Row],[Tổng giá trị]],-Table1[[#This Row],[Tổng giá trị]]))</f>
        <v>2314634</v>
      </c>
      <c r="Q599" s="32">
        <f t="shared" si="45"/>
        <v>2314634</v>
      </c>
      <c r="R599" s="7">
        <f>Table1[[#This Row],[Số còn phải thu ĐK]]+Table1[[#This Row],[Giá Trị HD sau CK]]-Table1[[#This Row],[Số tiền đã thu]]</f>
        <v>0</v>
      </c>
      <c r="S599" s="6">
        <f>IF(Table1[[#This Row],[Ngày hóa đơn]]&lt;&gt;"",Table1[[#This Row],[Ngày hóa đơn]],IF(Table1[[#This Row],[Ngày hạch toán]]&lt;&gt;"",Table1[[#This Row],[Ngày hạch toán]],""))</f>
        <v>46092</v>
      </c>
      <c r="T599" s="7"/>
      <c r="U599" s="6">
        <f>IF(Table1[[#This Row],[Ngày tính CN]]="","",S599+T599)</f>
        <v>46092</v>
      </c>
      <c r="V599" s="32">
        <f ca="1">IF(Table1[[#This Row],[Hạn thanh toán]]="","",IF((U599-NOW())&lt;0,0,(U599-NOW())))</f>
        <v>0</v>
      </c>
      <c r="W599" s="32"/>
      <c r="X599" s="32" t="str">
        <f t="shared" ca="1" si="46"/>
        <v/>
      </c>
      <c r="Y599" s="2" t="str">
        <f t="shared" si="47"/>
        <v>Đã thanh toán</v>
      </c>
      <c r="Z599" s="42">
        <f t="shared" si="48"/>
        <v>46092</v>
      </c>
      <c r="AA599" s="42">
        <f t="shared" si="49"/>
        <v>46136</v>
      </c>
      <c r="AD599" s="2" t="str">
        <f>VLOOKUP($A599,MA_KH!$A:$Q,MA_KH!O$1,0)</f>
        <v>MEGA</v>
      </c>
      <c r="AE599" s="2" t="str">
        <f>VLOOKUP($A599,MA_KH!$A:$Q,MA_KH!P$1,0)</f>
        <v>CÔNG TY TNHH MM MEGA MARKET (VIỆT NAM)</v>
      </c>
      <c r="AG599" s="2" t="str">
        <f>(Table1[[#This Row],[Số hóa đơn]])&amp;IF(OR(Table1[[#This Row],[Phân loại]]="Hàng trả",Table1[[#This Row],[Phân loại]]="Giảm công nợ"),-Table1[[#This Row],[Tổng giá trị]],Table1[[#This Row],[Tổng giá trị]])</f>
        <v>000173492314634</v>
      </c>
      <c r="AH599" s="6" t="e">
        <f>_xlfn.XLOOKUP(Table1[[#This Row],[Column1]],'Chi tiết tt Mega gửi'!P:P,'Chi tiết tt Mega gửi'!N:N)</f>
        <v>#N/A</v>
      </c>
    </row>
    <row r="600" spans="1:34" ht="25.5" customHeight="1" x14ac:dyDescent="0.2">
      <c r="A600" s="54" t="s">
        <v>16294</v>
      </c>
      <c r="B600" s="54" t="s">
        <v>259</v>
      </c>
      <c r="C600" s="55">
        <v>46088</v>
      </c>
      <c r="D600" s="54" t="s">
        <v>17549</v>
      </c>
      <c r="E600" s="55">
        <v>46092</v>
      </c>
      <c r="F600" s="54" t="s">
        <v>19316</v>
      </c>
      <c r="G600" s="54" t="s">
        <v>17550</v>
      </c>
      <c r="H600" s="56">
        <v>1049500</v>
      </c>
      <c r="I600" s="63">
        <v>0</v>
      </c>
      <c r="J600" s="56">
        <v>83960</v>
      </c>
      <c r="K600" s="65">
        <v>1133460</v>
      </c>
      <c r="L600" s="64" t="s">
        <v>17236</v>
      </c>
      <c r="M600" s="6">
        <v>46136</v>
      </c>
      <c r="O600" s="32">
        <f>IF(Table1[[#This Row],[Phân loại]]="Tồn đầu kỳ",Table1[[#This Row],[Tổng giá trị]],0)</f>
        <v>0</v>
      </c>
      <c r="P600" s="7">
        <f>IF(Table1[[#This Row],[Số còn phải thu ĐK]]&lt;&gt;0,0,IF(Table1[[#This Row],[Phân loại]]="Bán hàng",Table1[[#This Row],[Tổng giá trị]],-Table1[[#This Row],[Tổng giá trị]]))</f>
        <v>1133460</v>
      </c>
      <c r="Q600" s="32">
        <f t="shared" si="45"/>
        <v>1133460</v>
      </c>
      <c r="R600" s="7">
        <f>Table1[[#This Row],[Số còn phải thu ĐK]]+Table1[[#This Row],[Giá Trị HD sau CK]]-Table1[[#This Row],[Số tiền đã thu]]</f>
        <v>0</v>
      </c>
      <c r="S600" s="6">
        <f>IF(Table1[[#This Row],[Ngày hóa đơn]]&lt;&gt;"",Table1[[#This Row],[Ngày hóa đơn]],IF(Table1[[#This Row],[Ngày hạch toán]]&lt;&gt;"",Table1[[#This Row],[Ngày hạch toán]],""))</f>
        <v>46092</v>
      </c>
      <c r="T600" s="7"/>
      <c r="U600" s="6">
        <f>IF(Table1[[#This Row],[Ngày tính CN]]="","",S600+T600)</f>
        <v>46092</v>
      </c>
      <c r="V600" s="32">
        <f ca="1">IF(Table1[[#This Row],[Hạn thanh toán]]="","",IF((U600-NOW())&lt;0,0,(U600-NOW())))</f>
        <v>0</v>
      </c>
      <c r="W600" s="32"/>
      <c r="X600" s="32" t="str">
        <f t="shared" ca="1" si="46"/>
        <v/>
      </c>
      <c r="Y600" s="2" t="str">
        <f t="shared" si="47"/>
        <v>Đã thanh toán</v>
      </c>
      <c r="Z600" s="42">
        <f t="shared" si="48"/>
        <v>46092</v>
      </c>
      <c r="AA600" s="42">
        <f t="shared" si="49"/>
        <v>46136</v>
      </c>
      <c r="AD600" s="2" t="str">
        <f>VLOOKUP($A600,MA_KH!$A:$Q,MA_KH!O$1,0)</f>
        <v>MEGA</v>
      </c>
      <c r="AE600" s="2" t="str">
        <f>VLOOKUP($A600,MA_KH!$A:$Q,MA_KH!P$1,0)</f>
        <v>CÔNG TY TNHH MM MEGA MARKET (VIỆT NAM)</v>
      </c>
      <c r="AG600" s="2" t="str">
        <f>(Table1[[#This Row],[Số hóa đơn]])&amp;IF(OR(Table1[[#This Row],[Phân loại]]="Hàng trả",Table1[[#This Row],[Phân loại]]="Giảm công nợ"),-Table1[[#This Row],[Tổng giá trị]],Table1[[#This Row],[Tổng giá trị]])</f>
        <v>000173501133460</v>
      </c>
      <c r="AH600" s="6" t="e">
        <f>_xlfn.XLOOKUP(Table1[[#This Row],[Column1]],'Chi tiết tt Mega gửi'!P:P,'Chi tiết tt Mega gửi'!N:N)</f>
        <v>#N/A</v>
      </c>
    </row>
    <row r="601" spans="1:34" ht="25.5" customHeight="1" x14ac:dyDescent="0.2">
      <c r="A601" s="54" t="s">
        <v>16299</v>
      </c>
      <c r="B601" s="54" t="s">
        <v>190</v>
      </c>
      <c r="C601" s="55">
        <v>46088</v>
      </c>
      <c r="D601" s="54" t="s">
        <v>17551</v>
      </c>
      <c r="E601" s="55">
        <v>46092</v>
      </c>
      <c r="F601" s="54" t="s">
        <v>19317</v>
      </c>
      <c r="G601" s="54" t="s">
        <v>17552</v>
      </c>
      <c r="H601" s="56">
        <v>6549960</v>
      </c>
      <c r="I601" s="63">
        <v>0</v>
      </c>
      <c r="J601" s="56">
        <v>523997</v>
      </c>
      <c r="K601" s="65">
        <v>7073957</v>
      </c>
      <c r="L601" s="64" t="s">
        <v>17236</v>
      </c>
      <c r="M601" s="6">
        <v>46136</v>
      </c>
      <c r="O601" s="32">
        <f>IF(Table1[[#This Row],[Phân loại]]="Tồn đầu kỳ",Table1[[#This Row],[Tổng giá trị]],0)</f>
        <v>0</v>
      </c>
      <c r="P601" s="7">
        <f>IF(Table1[[#This Row],[Số còn phải thu ĐK]]&lt;&gt;0,0,IF(Table1[[#This Row],[Phân loại]]="Bán hàng",Table1[[#This Row],[Tổng giá trị]],-Table1[[#This Row],[Tổng giá trị]]))</f>
        <v>7073957</v>
      </c>
      <c r="Q601" s="32">
        <f t="shared" si="45"/>
        <v>7073957</v>
      </c>
      <c r="R601" s="7">
        <f>Table1[[#This Row],[Số còn phải thu ĐK]]+Table1[[#This Row],[Giá Trị HD sau CK]]-Table1[[#This Row],[Số tiền đã thu]]</f>
        <v>0</v>
      </c>
      <c r="S601" s="6">
        <f>IF(Table1[[#This Row],[Ngày hóa đơn]]&lt;&gt;"",Table1[[#This Row],[Ngày hóa đơn]],IF(Table1[[#This Row],[Ngày hạch toán]]&lt;&gt;"",Table1[[#This Row],[Ngày hạch toán]],""))</f>
        <v>46092</v>
      </c>
      <c r="T601" s="7"/>
      <c r="U601" s="6">
        <f>IF(Table1[[#This Row],[Ngày tính CN]]="","",S601+T601)</f>
        <v>46092</v>
      </c>
      <c r="V601" s="32">
        <f ca="1">IF(Table1[[#This Row],[Hạn thanh toán]]="","",IF((U601-NOW())&lt;0,0,(U601-NOW())))</f>
        <v>0</v>
      </c>
      <c r="W601" s="32"/>
      <c r="X601" s="32" t="str">
        <f t="shared" ca="1" si="46"/>
        <v/>
      </c>
      <c r="Y601" s="2" t="str">
        <f t="shared" si="47"/>
        <v>Đã thanh toán</v>
      </c>
      <c r="Z601" s="42">
        <f t="shared" si="48"/>
        <v>46092</v>
      </c>
      <c r="AA601" s="42">
        <f t="shared" si="49"/>
        <v>46136</v>
      </c>
      <c r="AD601" s="2" t="str">
        <f>VLOOKUP($A601,MA_KH!$A:$Q,MA_KH!O$1,0)</f>
        <v>MEGA</v>
      </c>
      <c r="AE601" s="2" t="str">
        <f>VLOOKUP($A601,MA_KH!$A:$Q,MA_KH!P$1,0)</f>
        <v>CÔNG TY TNHH MM MEGA MARKET (VIỆT NAM)</v>
      </c>
      <c r="AG601" s="2" t="str">
        <f>(Table1[[#This Row],[Số hóa đơn]])&amp;IF(OR(Table1[[#This Row],[Phân loại]]="Hàng trả",Table1[[#This Row],[Phân loại]]="Giảm công nợ"),-Table1[[#This Row],[Tổng giá trị]],Table1[[#This Row],[Tổng giá trị]])</f>
        <v>000173517073957</v>
      </c>
      <c r="AH601" s="6" t="e">
        <f>_xlfn.XLOOKUP(Table1[[#This Row],[Column1]],'Chi tiết tt Mega gửi'!P:P,'Chi tiết tt Mega gửi'!N:N)</f>
        <v>#N/A</v>
      </c>
    </row>
    <row r="602" spans="1:34" ht="25.5" customHeight="1" x14ac:dyDescent="0.2">
      <c r="A602" s="54" t="s">
        <v>16299</v>
      </c>
      <c r="B602" s="54" t="s">
        <v>190</v>
      </c>
      <c r="C602" s="55">
        <v>46088</v>
      </c>
      <c r="D602" s="54" t="s">
        <v>17553</v>
      </c>
      <c r="E602" s="55">
        <v>46092</v>
      </c>
      <c r="F602" s="54" t="s">
        <v>19318</v>
      </c>
      <c r="G602" s="54" t="s">
        <v>17554</v>
      </c>
      <c r="H602" s="56">
        <v>11189860</v>
      </c>
      <c r="I602" s="63">
        <v>0</v>
      </c>
      <c r="J602" s="56">
        <v>895189</v>
      </c>
      <c r="K602" s="65">
        <v>12085049</v>
      </c>
      <c r="L602" s="64" t="s">
        <v>17236</v>
      </c>
      <c r="M602" s="6">
        <v>46136</v>
      </c>
      <c r="O602" s="32">
        <f>IF(Table1[[#This Row],[Phân loại]]="Tồn đầu kỳ",Table1[[#This Row],[Tổng giá trị]],0)</f>
        <v>0</v>
      </c>
      <c r="P602" s="7">
        <f>IF(Table1[[#This Row],[Số còn phải thu ĐK]]&lt;&gt;0,0,IF(Table1[[#This Row],[Phân loại]]="Bán hàng",Table1[[#This Row],[Tổng giá trị]],-Table1[[#This Row],[Tổng giá trị]]))</f>
        <v>12085049</v>
      </c>
      <c r="Q602" s="32">
        <f t="shared" si="45"/>
        <v>12085049</v>
      </c>
      <c r="R602" s="7">
        <f>Table1[[#This Row],[Số còn phải thu ĐK]]+Table1[[#This Row],[Giá Trị HD sau CK]]-Table1[[#This Row],[Số tiền đã thu]]</f>
        <v>0</v>
      </c>
      <c r="S602" s="6">
        <f>IF(Table1[[#This Row],[Ngày hóa đơn]]&lt;&gt;"",Table1[[#This Row],[Ngày hóa đơn]],IF(Table1[[#This Row],[Ngày hạch toán]]&lt;&gt;"",Table1[[#This Row],[Ngày hạch toán]],""))</f>
        <v>46092</v>
      </c>
      <c r="T602" s="7"/>
      <c r="U602" s="6">
        <f>IF(Table1[[#This Row],[Ngày tính CN]]="","",S602+T602)</f>
        <v>46092</v>
      </c>
      <c r="V602" s="32">
        <f ca="1">IF(Table1[[#This Row],[Hạn thanh toán]]="","",IF((U602-NOW())&lt;0,0,(U602-NOW())))</f>
        <v>0</v>
      </c>
      <c r="W602" s="32"/>
      <c r="X602" s="32" t="str">
        <f t="shared" ca="1" si="46"/>
        <v/>
      </c>
      <c r="Y602" s="2" t="str">
        <f t="shared" si="47"/>
        <v>Đã thanh toán</v>
      </c>
      <c r="Z602" s="42">
        <f t="shared" si="48"/>
        <v>46092</v>
      </c>
      <c r="AA602" s="42">
        <f t="shared" si="49"/>
        <v>46136</v>
      </c>
      <c r="AD602" s="2" t="str">
        <f>VLOOKUP($A602,MA_KH!$A:$Q,MA_KH!O$1,0)</f>
        <v>MEGA</v>
      </c>
      <c r="AE602" s="2" t="str">
        <f>VLOOKUP($A602,MA_KH!$A:$Q,MA_KH!P$1,0)</f>
        <v>CÔNG TY TNHH MM MEGA MARKET (VIỆT NAM)</v>
      </c>
      <c r="AG602" s="2" t="str">
        <f>(Table1[[#This Row],[Số hóa đơn]])&amp;IF(OR(Table1[[#This Row],[Phân loại]]="Hàng trả",Table1[[#This Row],[Phân loại]]="Giảm công nợ"),-Table1[[#This Row],[Tổng giá trị]],Table1[[#This Row],[Tổng giá trị]])</f>
        <v>0001735212085049</v>
      </c>
      <c r="AH602" s="6" t="e">
        <f>_xlfn.XLOOKUP(Table1[[#This Row],[Column1]],'Chi tiết tt Mega gửi'!P:P,'Chi tiết tt Mega gửi'!N:N)</f>
        <v>#N/A</v>
      </c>
    </row>
    <row r="603" spans="1:34" ht="25.5" customHeight="1" x14ac:dyDescent="0.2">
      <c r="A603" s="54" t="s">
        <v>16292</v>
      </c>
      <c r="B603" s="54" t="s">
        <v>251</v>
      </c>
      <c r="C603" s="55">
        <v>46090</v>
      </c>
      <c r="D603" s="54" t="s">
        <v>17555</v>
      </c>
      <c r="E603" s="55">
        <v>46092</v>
      </c>
      <c r="F603" s="54" t="s">
        <v>19319</v>
      </c>
      <c r="G603" s="54" t="s">
        <v>17556</v>
      </c>
      <c r="H603" s="56">
        <v>1049500</v>
      </c>
      <c r="I603" s="63">
        <v>0</v>
      </c>
      <c r="J603" s="56">
        <v>83960</v>
      </c>
      <c r="K603" s="65">
        <v>1133460</v>
      </c>
      <c r="L603" s="64" t="s">
        <v>17236</v>
      </c>
      <c r="M603" s="6">
        <v>46136</v>
      </c>
      <c r="O603" s="32">
        <f>IF(Table1[[#This Row],[Phân loại]]="Tồn đầu kỳ",Table1[[#This Row],[Tổng giá trị]],0)</f>
        <v>0</v>
      </c>
      <c r="P603" s="7">
        <f>IF(Table1[[#This Row],[Số còn phải thu ĐK]]&lt;&gt;0,0,IF(Table1[[#This Row],[Phân loại]]="Bán hàng",Table1[[#This Row],[Tổng giá trị]],-Table1[[#This Row],[Tổng giá trị]]))</f>
        <v>1133460</v>
      </c>
      <c r="Q603" s="32">
        <f t="shared" si="45"/>
        <v>1133460</v>
      </c>
      <c r="R603" s="7">
        <f>Table1[[#This Row],[Số còn phải thu ĐK]]+Table1[[#This Row],[Giá Trị HD sau CK]]-Table1[[#This Row],[Số tiền đã thu]]</f>
        <v>0</v>
      </c>
      <c r="S603" s="6">
        <f>IF(Table1[[#This Row],[Ngày hóa đơn]]&lt;&gt;"",Table1[[#This Row],[Ngày hóa đơn]],IF(Table1[[#This Row],[Ngày hạch toán]]&lt;&gt;"",Table1[[#This Row],[Ngày hạch toán]],""))</f>
        <v>46092</v>
      </c>
      <c r="T603" s="7"/>
      <c r="U603" s="6">
        <f>IF(Table1[[#This Row],[Ngày tính CN]]="","",S603+T603)</f>
        <v>46092</v>
      </c>
      <c r="V603" s="32">
        <f ca="1">IF(Table1[[#This Row],[Hạn thanh toán]]="","",IF((U603-NOW())&lt;0,0,(U603-NOW())))</f>
        <v>0</v>
      </c>
      <c r="W603" s="32"/>
      <c r="X603" s="32" t="str">
        <f t="shared" ca="1" si="46"/>
        <v/>
      </c>
      <c r="Y603" s="2" t="str">
        <f t="shared" si="47"/>
        <v>Đã thanh toán</v>
      </c>
      <c r="Z603" s="42">
        <f t="shared" si="48"/>
        <v>46092</v>
      </c>
      <c r="AA603" s="42">
        <f t="shared" si="49"/>
        <v>46136</v>
      </c>
      <c r="AD603" s="2" t="str">
        <f>VLOOKUP($A603,MA_KH!$A:$Q,MA_KH!O$1,0)</f>
        <v>MEGA</v>
      </c>
      <c r="AE603" s="2" t="str">
        <f>VLOOKUP($A603,MA_KH!$A:$Q,MA_KH!P$1,0)</f>
        <v>CÔNG TY TNHH MM MEGA MARKET (VIỆT NAM)</v>
      </c>
      <c r="AG603" s="2" t="str">
        <f>(Table1[[#This Row],[Số hóa đơn]])&amp;IF(OR(Table1[[#This Row],[Phân loại]]="Hàng trả",Table1[[#This Row],[Phân loại]]="Giảm công nợ"),-Table1[[#This Row],[Tổng giá trị]],Table1[[#This Row],[Tổng giá trị]])</f>
        <v>000173481133460</v>
      </c>
      <c r="AH603" s="6" t="e">
        <f>_xlfn.XLOOKUP(Table1[[#This Row],[Column1]],'Chi tiết tt Mega gửi'!P:P,'Chi tiết tt Mega gửi'!N:N)</f>
        <v>#N/A</v>
      </c>
    </row>
    <row r="604" spans="1:34" ht="25.5" customHeight="1" x14ac:dyDescent="0.2">
      <c r="A604" s="54" t="s">
        <v>16291</v>
      </c>
      <c r="B604" s="54" t="s">
        <v>200</v>
      </c>
      <c r="C604" s="55">
        <v>46090</v>
      </c>
      <c r="D604" s="54" t="s">
        <v>17557</v>
      </c>
      <c r="E604" s="55">
        <v>46093</v>
      </c>
      <c r="F604" s="54" t="s">
        <v>19320</v>
      </c>
      <c r="G604" s="54" t="s">
        <v>17558</v>
      </c>
      <c r="H604" s="56">
        <v>2099000</v>
      </c>
      <c r="I604" s="63">
        <v>0</v>
      </c>
      <c r="J604" s="56">
        <v>167920</v>
      </c>
      <c r="K604" s="65">
        <v>2266920</v>
      </c>
      <c r="L604" s="64" t="s">
        <v>17236</v>
      </c>
      <c r="M604" s="6">
        <v>46136</v>
      </c>
      <c r="O604" s="32">
        <f>IF(Table1[[#This Row],[Phân loại]]="Tồn đầu kỳ",Table1[[#This Row],[Tổng giá trị]],0)</f>
        <v>0</v>
      </c>
      <c r="P604" s="7">
        <f>IF(Table1[[#This Row],[Số còn phải thu ĐK]]&lt;&gt;0,0,IF(Table1[[#This Row],[Phân loại]]="Bán hàng",Table1[[#This Row],[Tổng giá trị]],-Table1[[#This Row],[Tổng giá trị]]))</f>
        <v>2266920</v>
      </c>
      <c r="Q604" s="32">
        <f t="shared" si="45"/>
        <v>2266920</v>
      </c>
      <c r="R604" s="7">
        <f>Table1[[#This Row],[Số còn phải thu ĐK]]+Table1[[#This Row],[Giá Trị HD sau CK]]-Table1[[#This Row],[Số tiền đã thu]]</f>
        <v>0</v>
      </c>
      <c r="S604" s="6">
        <f>IF(Table1[[#This Row],[Ngày hóa đơn]]&lt;&gt;"",Table1[[#This Row],[Ngày hóa đơn]],IF(Table1[[#This Row],[Ngày hạch toán]]&lt;&gt;"",Table1[[#This Row],[Ngày hạch toán]],""))</f>
        <v>46093</v>
      </c>
      <c r="T604" s="7"/>
      <c r="U604" s="6">
        <f>IF(Table1[[#This Row],[Ngày tính CN]]="","",S604+T604)</f>
        <v>46093</v>
      </c>
      <c r="V604" s="32">
        <f ca="1">IF(Table1[[#This Row],[Hạn thanh toán]]="","",IF((U604-NOW())&lt;0,0,(U604-NOW())))</f>
        <v>0</v>
      </c>
      <c r="W604" s="32"/>
      <c r="X604" s="32" t="str">
        <f t="shared" ca="1" si="46"/>
        <v/>
      </c>
      <c r="Y604" s="2" t="str">
        <f t="shared" si="47"/>
        <v>Đã thanh toán</v>
      </c>
      <c r="Z604" s="42">
        <f t="shared" si="48"/>
        <v>46093</v>
      </c>
      <c r="AA604" s="42">
        <f t="shared" si="49"/>
        <v>46136</v>
      </c>
      <c r="AD604" s="2" t="str">
        <f>VLOOKUP($A604,MA_KH!$A:$Q,MA_KH!O$1,0)</f>
        <v>MEGA</v>
      </c>
      <c r="AE604" s="2" t="str">
        <f>VLOOKUP($A604,MA_KH!$A:$Q,MA_KH!P$1,0)</f>
        <v>CÔNG TY TNHH MM MEGA MARKET (VIỆT NAM)</v>
      </c>
      <c r="AG604" s="2" t="str">
        <f>(Table1[[#This Row],[Số hóa đơn]])&amp;IF(OR(Table1[[#This Row],[Phân loại]]="Hàng trả",Table1[[#This Row],[Phân loại]]="Giảm công nợ"),-Table1[[#This Row],[Tổng giá trị]],Table1[[#This Row],[Tổng giá trị]])</f>
        <v>000184602266920</v>
      </c>
      <c r="AH604" s="6" t="e">
        <f>_xlfn.XLOOKUP(Table1[[#This Row],[Column1]],'Chi tiết tt Mega gửi'!P:P,'Chi tiết tt Mega gửi'!N:N)</f>
        <v>#N/A</v>
      </c>
    </row>
    <row r="605" spans="1:34" ht="25.5" customHeight="1" x14ac:dyDescent="0.2">
      <c r="A605" s="54" t="s">
        <v>16291</v>
      </c>
      <c r="B605" s="54" t="s">
        <v>200</v>
      </c>
      <c r="C605" s="55">
        <v>46090</v>
      </c>
      <c r="D605" s="54" t="s">
        <v>17559</v>
      </c>
      <c r="E605" s="55">
        <v>46093</v>
      </c>
      <c r="F605" s="54" t="s">
        <v>19321</v>
      </c>
      <c r="G605" s="54" t="s">
        <v>17560</v>
      </c>
      <c r="H605" s="56">
        <v>2464945</v>
      </c>
      <c r="I605" s="63">
        <v>0</v>
      </c>
      <c r="J605" s="56">
        <v>197196</v>
      </c>
      <c r="K605" s="65">
        <v>2662141</v>
      </c>
      <c r="L605" s="64" t="s">
        <v>17236</v>
      </c>
      <c r="M605" s="6">
        <v>46136</v>
      </c>
      <c r="O605" s="32">
        <f>IF(Table1[[#This Row],[Phân loại]]="Tồn đầu kỳ",Table1[[#This Row],[Tổng giá trị]],0)</f>
        <v>0</v>
      </c>
      <c r="P605" s="7">
        <f>IF(Table1[[#This Row],[Số còn phải thu ĐK]]&lt;&gt;0,0,IF(Table1[[#This Row],[Phân loại]]="Bán hàng",Table1[[#This Row],[Tổng giá trị]],-Table1[[#This Row],[Tổng giá trị]]))</f>
        <v>2662141</v>
      </c>
      <c r="Q605" s="32">
        <f t="shared" si="45"/>
        <v>2662141</v>
      </c>
      <c r="R605" s="7">
        <f>Table1[[#This Row],[Số còn phải thu ĐK]]+Table1[[#This Row],[Giá Trị HD sau CK]]-Table1[[#This Row],[Số tiền đã thu]]</f>
        <v>0</v>
      </c>
      <c r="S605" s="6">
        <f>IF(Table1[[#This Row],[Ngày hóa đơn]]&lt;&gt;"",Table1[[#This Row],[Ngày hóa đơn]],IF(Table1[[#This Row],[Ngày hạch toán]]&lt;&gt;"",Table1[[#This Row],[Ngày hạch toán]],""))</f>
        <v>46093</v>
      </c>
      <c r="T605" s="7"/>
      <c r="U605" s="6">
        <f>IF(Table1[[#This Row],[Ngày tính CN]]="","",S605+T605)</f>
        <v>46093</v>
      </c>
      <c r="V605" s="32">
        <f ca="1">IF(Table1[[#This Row],[Hạn thanh toán]]="","",IF((U605-NOW())&lt;0,0,(U605-NOW())))</f>
        <v>0</v>
      </c>
      <c r="W605" s="32"/>
      <c r="X605" s="32" t="str">
        <f t="shared" ca="1" si="46"/>
        <v/>
      </c>
      <c r="Y605" s="2" t="str">
        <f t="shared" si="47"/>
        <v>Đã thanh toán</v>
      </c>
      <c r="Z605" s="42">
        <f t="shared" si="48"/>
        <v>46093</v>
      </c>
      <c r="AA605" s="42">
        <f t="shared" si="49"/>
        <v>46136</v>
      </c>
      <c r="AD605" s="2" t="str">
        <f>VLOOKUP($A605,MA_KH!$A:$Q,MA_KH!O$1,0)</f>
        <v>MEGA</v>
      </c>
      <c r="AE605" s="2" t="str">
        <f>VLOOKUP($A605,MA_KH!$A:$Q,MA_KH!P$1,0)</f>
        <v>CÔNG TY TNHH MM MEGA MARKET (VIỆT NAM)</v>
      </c>
      <c r="AG605" s="2" t="str">
        <f>(Table1[[#This Row],[Số hóa đơn]])&amp;IF(OR(Table1[[#This Row],[Phân loại]]="Hàng trả",Table1[[#This Row],[Phân loại]]="Giảm công nợ"),-Table1[[#This Row],[Tổng giá trị]],Table1[[#This Row],[Tổng giá trị]])</f>
        <v>000184612662141</v>
      </c>
      <c r="AH605" s="6" t="e">
        <f>_xlfn.XLOOKUP(Table1[[#This Row],[Column1]],'Chi tiết tt Mega gửi'!P:P,'Chi tiết tt Mega gửi'!N:N)</f>
        <v>#N/A</v>
      </c>
    </row>
    <row r="606" spans="1:34" ht="25.5" customHeight="1" x14ac:dyDescent="0.2">
      <c r="A606" s="54" t="s">
        <v>16310</v>
      </c>
      <c r="B606" s="54" t="s">
        <v>196</v>
      </c>
      <c r="C606" s="55">
        <v>46090</v>
      </c>
      <c r="D606" s="54" t="s">
        <v>17561</v>
      </c>
      <c r="E606" s="55">
        <v>46093</v>
      </c>
      <c r="F606" s="54" t="s">
        <v>19322</v>
      </c>
      <c r="G606" s="54" t="s">
        <v>17562</v>
      </c>
      <c r="H606" s="56">
        <v>2701210</v>
      </c>
      <c r="I606" s="63">
        <v>0</v>
      </c>
      <c r="J606" s="56">
        <v>216097</v>
      </c>
      <c r="K606" s="65">
        <v>2917307</v>
      </c>
      <c r="L606" s="64" t="s">
        <v>17236</v>
      </c>
      <c r="M606" s="6">
        <v>46136</v>
      </c>
      <c r="O606" s="32">
        <f>IF(Table1[[#This Row],[Phân loại]]="Tồn đầu kỳ",Table1[[#This Row],[Tổng giá trị]],0)</f>
        <v>0</v>
      </c>
      <c r="P606" s="7">
        <f>IF(Table1[[#This Row],[Số còn phải thu ĐK]]&lt;&gt;0,0,IF(Table1[[#This Row],[Phân loại]]="Bán hàng",Table1[[#This Row],[Tổng giá trị]],-Table1[[#This Row],[Tổng giá trị]]))</f>
        <v>2917307</v>
      </c>
      <c r="Q606" s="32">
        <f t="shared" si="45"/>
        <v>2917307</v>
      </c>
      <c r="R606" s="7">
        <f>Table1[[#This Row],[Số còn phải thu ĐK]]+Table1[[#This Row],[Giá Trị HD sau CK]]-Table1[[#This Row],[Số tiền đã thu]]</f>
        <v>0</v>
      </c>
      <c r="S606" s="6">
        <f>IF(Table1[[#This Row],[Ngày hóa đơn]]&lt;&gt;"",Table1[[#This Row],[Ngày hóa đơn]],IF(Table1[[#This Row],[Ngày hạch toán]]&lt;&gt;"",Table1[[#This Row],[Ngày hạch toán]],""))</f>
        <v>46093</v>
      </c>
      <c r="T606" s="7"/>
      <c r="U606" s="6">
        <f>IF(Table1[[#This Row],[Ngày tính CN]]="","",S606+T606)</f>
        <v>46093</v>
      </c>
      <c r="V606" s="32">
        <f ca="1">IF(Table1[[#This Row],[Hạn thanh toán]]="","",IF((U606-NOW())&lt;0,0,(U606-NOW())))</f>
        <v>0</v>
      </c>
      <c r="W606" s="32"/>
      <c r="X606" s="32" t="str">
        <f t="shared" ca="1" si="46"/>
        <v/>
      </c>
      <c r="Y606" s="2" t="str">
        <f t="shared" si="47"/>
        <v>Đã thanh toán</v>
      </c>
      <c r="Z606" s="42">
        <f t="shared" si="48"/>
        <v>46093</v>
      </c>
      <c r="AA606" s="42">
        <f t="shared" si="49"/>
        <v>46136</v>
      </c>
      <c r="AD606" s="2" t="str">
        <f>VLOOKUP($A606,MA_KH!$A:$Q,MA_KH!O$1,0)</f>
        <v>MEGA</v>
      </c>
      <c r="AE606" s="2" t="str">
        <f>VLOOKUP($A606,MA_KH!$A:$Q,MA_KH!P$1,0)</f>
        <v>CÔNG TY TNHH MM MEGA MARKET (VIỆT NAM)</v>
      </c>
      <c r="AG606" s="2" t="str">
        <f>(Table1[[#This Row],[Số hóa đơn]])&amp;IF(OR(Table1[[#This Row],[Phân loại]]="Hàng trả",Table1[[#This Row],[Phân loại]]="Giảm công nợ"),-Table1[[#This Row],[Tổng giá trị]],Table1[[#This Row],[Tổng giá trị]])</f>
        <v>000184622917307</v>
      </c>
      <c r="AH606" s="6" t="e">
        <f>_xlfn.XLOOKUP(Table1[[#This Row],[Column1]],'Chi tiết tt Mega gửi'!P:P,'Chi tiết tt Mega gửi'!N:N)</f>
        <v>#N/A</v>
      </c>
    </row>
    <row r="607" spans="1:34" ht="25.5" customHeight="1" x14ac:dyDescent="0.2">
      <c r="A607" s="54" t="s">
        <v>16310</v>
      </c>
      <c r="B607" s="54" t="s">
        <v>196</v>
      </c>
      <c r="C607" s="55">
        <v>46090</v>
      </c>
      <c r="D607" s="54" t="s">
        <v>17563</v>
      </c>
      <c r="E607" s="55">
        <v>46093</v>
      </c>
      <c r="F607" s="54" t="s">
        <v>19323</v>
      </c>
      <c r="G607" s="54" t="s">
        <v>17564</v>
      </c>
      <c r="H607" s="56">
        <v>1049500</v>
      </c>
      <c r="I607" s="63">
        <v>0</v>
      </c>
      <c r="J607" s="56">
        <v>83960</v>
      </c>
      <c r="K607" s="65">
        <v>1133460</v>
      </c>
      <c r="L607" s="64" t="s">
        <v>17236</v>
      </c>
      <c r="M607" s="6">
        <v>46136</v>
      </c>
      <c r="O607" s="32">
        <f>IF(Table1[[#This Row],[Phân loại]]="Tồn đầu kỳ",Table1[[#This Row],[Tổng giá trị]],0)</f>
        <v>0</v>
      </c>
      <c r="P607" s="7">
        <f>IF(Table1[[#This Row],[Số còn phải thu ĐK]]&lt;&gt;0,0,IF(Table1[[#This Row],[Phân loại]]="Bán hàng",Table1[[#This Row],[Tổng giá trị]],-Table1[[#This Row],[Tổng giá trị]]))</f>
        <v>1133460</v>
      </c>
      <c r="Q607" s="32">
        <f t="shared" si="45"/>
        <v>1133460</v>
      </c>
      <c r="R607" s="7">
        <f>Table1[[#This Row],[Số còn phải thu ĐK]]+Table1[[#This Row],[Giá Trị HD sau CK]]-Table1[[#This Row],[Số tiền đã thu]]</f>
        <v>0</v>
      </c>
      <c r="S607" s="6">
        <f>IF(Table1[[#This Row],[Ngày hóa đơn]]&lt;&gt;"",Table1[[#This Row],[Ngày hóa đơn]],IF(Table1[[#This Row],[Ngày hạch toán]]&lt;&gt;"",Table1[[#This Row],[Ngày hạch toán]],""))</f>
        <v>46093</v>
      </c>
      <c r="T607" s="7"/>
      <c r="U607" s="6">
        <f>IF(Table1[[#This Row],[Ngày tính CN]]="","",S607+T607)</f>
        <v>46093</v>
      </c>
      <c r="V607" s="32">
        <f ca="1">IF(Table1[[#This Row],[Hạn thanh toán]]="","",IF((U607-NOW())&lt;0,0,(U607-NOW())))</f>
        <v>0</v>
      </c>
      <c r="W607" s="32"/>
      <c r="X607" s="32" t="str">
        <f t="shared" ca="1" si="46"/>
        <v/>
      </c>
      <c r="Y607" s="2" t="str">
        <f t="shared" si="47"/>
        <v>Đã thanh toán</v>
      </c>
      <c r="Z607" s="42">
        <f t="shared" si="48"/>
        <v>46093</v>
      </c>
      <c r="AA607" s="42">
        <f t="shared" si="49"/>
        <v>46136</v>
      </c>
      <c r="AD607" s="2" t="str">
        <f>VLOOKUP($A607,MA_KH!$A:$Q,MA_KH!O$1,0)</f>
        <v>MEGA</v>
      </c>
      <c r="AE607" s="2" t="str">
        <f>VLOOKUP($A607,MA_KH!$A:$Q,MA_KH!P$1,0)</f>
        <v>CÔNG TY TNHH MM MEGA MARKET (VIỆT NAM)</v>
      </c>
      <c r="AG607" s="2" t="str">
        <f>(Table1[[#This Row],[Số hóa đơn]])&amp;IF(OR(Table1[[#This Row],[Phân loại]]="Hàng trả",Table1[[#This Row],[Phân loại]]="Giảm công nợ"),-Table1[[#This Row],[Tổng giá trị]],Table1[[#This Row],[Tổng giá trị]])</f>
        <v>000184631133460</v>
      </c>
      <c r="AH607" s="6" t="e">
        <f>_xlfn.XLOOKUP(Table1[[#This Row],[Column1]],'Chi tiết tt Mega gửi'!P:P,'Chi tiết tt Mega gửi'!N:N)</f>
        <v>#N/A</v>
      </c>
    </row>
    <row r="608" spans="1:34" ht="25.5" customHeight="1" x14ac:dyDescent="0.2">
      <c r="A608" s="54" t="s">
        <v>16299</v>
      </c>
      <c r="B608" s="54" t="s">
        <v>190</v>
      </c>
      <c r="C608" s="55">
        <v>46091</v>
      </c>
      <c r="D608" s="54" t="s">
        <v>17565</v>
      </c>
      <c r="E608" s="55">
        <v>46093</v>
      </c>
      <c r="F608" s="54" t="s">
        <v>19324</v>
      </c>
      <c r="G608" s="54" t="s">
        <v>17566</v>
      </c>
      <c r="H608" s="56">
        <v>4405860</v>
      </c>
      <c r="I608" s="63">
        <v>0</v>
      </c>
      <c r="J608" s="56">
        <v>352469</v>
      </c>
      <c r="K608" s="65">
        <v>4758329</v>
      </c>
      <c r="L608" s="64" t="s">
        <v>17236</v>
      </c>
      <c r="M608" s="6">
        <v>46136</v>
      </c>
      <c r="O608" s="32">
        <f>IF(Table1[[#This Row],[Phân loại]]="Tồn đầu kỳ",Table1[[#This Row],[Tổng giá trị]],0)</f>
        <v>0</v>
      </c>
      <c r="P608" s="7">
        <f>IF(Table1[[#This Row],[Số còn phải thu ĐK]]&lt;&gt;0,0,IF(Table1[[#This Row],[Phân loại]]="Bán hàng",Table1[[#This Row],[Tổng giá trị]],-Table1[[#This Row],[Tổng giá trị]]))</f>
        <v>4758329</v>
      </c>
      <c r="Q608" s="32">
        <f t="shared" si="45"/>
        <v>4758329</v>
      </c>
      <c r="R608" s="7">
        <f>Table1[[#This Row],[Số còn phải thu ĐK]]+Table1[[#This Row],[Giá Trị HD sau CK]]-Table1[[#This Row],[Số tiền đã thu]]</f>
        <v>0</v>
      </c>
      <c r="S608" s="6">
        <f>IF(Table1[[#This Row],[Ngày hóa đơn]]&lt;&gt;"",Table1[[#This Row],[Ngày hóa đơn]],IF(Table1[[#This Row],[Ngày hạch toán]]&lt;&gt;"",Table1[[#This Row],[Ngày hạch toán]],""))</f>
        <v>46093</v>
      </c>
      <c r="T608" s="7"/>
      <c r="U608" s="6">
        <f>IF(Table1[[#This Row],[Ngày tính CN]]="","",S608+T608)</f>
        <v>46093</v>
      </c>
      <c r="V608" s="32">
        <f ca="1">IF(Table1[[#This Row],[Hạn thanh toán]]="","",IF((U608-NOW())&lt;0,0,(U608-NOW())))</f>
        <v>0</v>
      </c>
      <c r="W608" s="32"/>
      <c r="X608" s="32" t="str">
        <f t="shared" ca="1" si="46"/>
        <v/>
      </c>
      <c r="Y608" s="2" t="str">
        <f t="shared" si="47"/>
        <v>Đã thanh toán</v>
      </c>
      <c r="Z608" s="42">
        <f t="shared" si="48"/>
        <v>46093</v>
      </c>
      <c r="AA608" s="42">
        <f t="shared" si="49"/>
        <v>46136</v>
      </c>
      <c r="AD608" s="2" t="str">
        <f>VLOOKUP($A608,MA_KH!$A:$Q,MA_KH!O$1,0)</f>
        <v>MEGA</v>
      </c>
      <c r="AE608" s="2" t="str">
        <f>VLOOKUP($A608,MA_KH!$A:$Q,MA_KH!P$1,0)</f>
        <v>CÔNG TY TNHH MM MEGA MARKET (VIỆT NAM)</v>
      </c>
      <c r="AG608" s="2" t="str">
        <f>(Table1[[#This Row],[Số hóa đơn]])&amp;IF(OR(Table1[[#This Row],[Phân loại]]="Hàng trả",Table1[[#This Row],[Phân loại]]="Giảm công nợ"),-Table1[[#This Row],[Tổng giá trị]],Table1[[#This Row],[Tổng giá trị]])</f>
        <v>000184644758329</v>
      </c>
      <c r="AH608" s="6" t="e">
        <f>_xlfn.XLOOKUP(Table1[[#This Row],[Column1]],'Chi tiết tt Mega gửi'!P:P,'Chi tiết tt Mega gửi'!N:N)</f>
        <v>#N/A</v>
      </c>
    </row>
    <row r="609" spans="1:34" ht="25.5" customHeight="1" x14ac:dyDescent="0.2">
      <c r="A609" s="54" t="s">
        <v>16299</v>
      </c>
      <c r="B609" s="54" t="s">
        <v>190</v>
      </c>
      <c r="C609" s="55">
        <v>46091</v>
      </c>
      <c r="D609" s="54" t="s">
        <v>17567</v>
      </c>
      <c r="E609" s="55">
        <v>46093</v>
      </c>
      <c r="F609" s="54" t="s">
        <v>19325</v>
      </c>
      <c r="G609" s="54" t="s">
        <v>17568</v>
      </c>
      <c r="H609" s="56">
        <v>4286360</v>
      </c>
      <c r="I609" s="63">
        <v>0</v>
      </c>
      <c r="J609" s="56">
        <v>342909</v>
      </c>
      <c r="K609" s="65">
        <v>4629269</v>
      </c>
      <c r="L609" s="64" t="s">
        <v>17236</v>
      </c>
      <c r="M609" s="6">
        <v>46136</v>
      </c>
      <c r="O609" s="32">
        <f>IF(Table1[[#This Row],[Phân loại]]="Tồn đầu kỳ",Table1[[#This Row],[Tổng giá trị]],0)</f>
        <v>0</v>
      </c>
      <c r="P609" s="7">
        <f>IF(Table1[[#This Row],[Số còn phải thu ĐK]]&lt;&gt;0,0,IF(Table1[[#This Row],[Phân loại]]="Bán hàng",Table1[[#This Row],[Tổng giá trị]],-Table1[[#This Row],[Tổng giá trị]]))</f>
        <v>4629269</v>
      </c>
      <c r="Q609" s="32">
        <f t="shared" si="45"/>
        <v>4629269</v>
      </c>
      <c r="R609" s="7">
        <f>Table1[[#This Row],[Số còn phải thu ĐK]]+Table1[[#This Row],[Giá Trị HD sau CK]]-Table1[[#This Row],[Số tiền đã thu]]</f>
        <v>0</v>
      </c>
      <c r="S609" s="6">
        <f>IF(Table1[[#This Row],[Ngày hóa đơn]]&lt;&gt;"",Table1[[#This Row],[Ngày hóa đơn]],IF(Table1[[#This Row],[Ngày hạch toán]]&lt;&gt;"",Table1[[#This Row],[Ngày hạch toán]],""))</f>
        <v>46093</v>
      </c>
      <c r="T609" s="7"/>
      <c r="U609" s="6">
        <f>IF(Table1[[#This Row],[Ngày tính CN]]="","",S609+T609)</f>
        <v>46093</v>
      </c>
      <c r="V609" s="32">
        <f ca="1">IF(Table1[[#This Row],[Hạn thanh toán]]="","",IF((U609-NOW())&lt;0,0,(U609-NOW())))</f>
        <v>0</v>
      </c>
      <c r="W609" s="32"/>
      <c r="X609" s="32" t="str">
        <f t="shared" ca="1" si="46"/>
        <v/>
      </c>
      <c r="Y609" s="2" t="str">
        <f t="shared" si="47"/>
        <v>Đã thanh toán</v>
      </c>
      <c r="Z609" s="42">
        <f t="shared" si="48"/>
        <v>46093</v>
      </c>
      <c r="AA609" s="42">
        <f t="shared" si="49"/>
        <v>46136</v>
      </c>
      <c r="AD609" s="2" t="str">
        <f>VLOOKUP($A609,MA_KH!$A:$Q,MA_KH!O$1,0)</f>
        <v>MEGA</v>
      </c>
      <c r="AE609" s="2" t="str">
        <f>VLOOKUP($A609,MA_KH!$A:$Q,MA_KH!P$1,0)</f>
        <v>CÔNG TY TNHH MM MEGA MARKET (VIỆT NAM)</v>
      </c>
      <c r="AG609" s="2" t="str">
        <f>(Table1[[#This Row],[Số hóa đơn]])&amp;IF(OR(Table1[[#This Row],[Phân loại]]="Hàng trả",Table1[[#This Row],[Phân loại]]="Giảm công nợ"),-Table1[[#This Row],[Tổng giá trị]],Table1[[#This Row],[Tổng giá trị]])</f>
        <v>000184654629269</v>
      </c>
      <c r="AH609" s="6" t="e">
        <f>_xlfn.XLOOKUP(Table1[[#This Row],[Column1]],'Chi tiết tt Mega gửi'!P:P,'Chi tiết tt Mega gửi'!N:N)</f>
        <v>#N/A</v>
      </c>
    </row>
    <row r="610" spans="1:34" ht="25.5" customHeight="1" x14ac:dyDescent="0.2">
      <c r="A610" s="54" t="s">
        <v>16303</v>
      </c>
      <c r="B610" s="54" t="s">
        <v>102</v>
      </c>
      <c r="C610" s="55">
        <v>46092</v>
      </c>
      <c r="D610" s="54" t="s">
        <v>17569</v>
      </c>
      <c r="E610" s="55">
        <v>46098</v>
      </c>
      <c r="F610" s="54" t="s">
        <v>19326</v>
      </c>
      <c r="G610" s="54" t="s">
        <v>17570</v>
      </c>
      <c r="H610" s="56">
        <v>1877500</v>
      </c>
      <c r="I610" s="63">
        <v>0</v>
      </c>
      <c r="J610" s="56">
        <v>150200</v>
      </c>
      <c r="K610" s="65">
        <v>2027700</v>
      </c>
      <c r="L610" s="64" t="s">
        <v>17236</v>
      </c>
      <c r="M610" s="6">
        <v>46136</v>
      </c>
      <c r="O610" s="32">
        <f>IF(Table1[[#This Row],[Phân loại]]="Tồn đầu kỳ",Table1[[#This Row],[Tổng giá trị]],0)</f>
        <v>0</v>
      </c>
      <c r="P610" s="7">
        <f>IF(Table1[[#This Row],[Số còn phải thu ĐK]]&lt;&gt;0,0,IF(Table1[[#This Row],[Phân loại]]="Bán hàng",Table1[[#This Row],[Tổng giá trị]],-Table1[[#This Row],[Tổng giá trị]]))</f>
        <v>2027700</v>
      </c>
      <c r="Q610" s="32">
        <f t="shared" si="45"/>
        <v>2027700</v>
      </c>
      <c r="R610" s="7">
        <f>Table1[[#This Row],[Số còn phải thu ĐK]]+Table1[[#This Row],[Giá Trị HD sau CK]]-Table1[[#This Row],[Số tiền đã thu]]</f>
        <v>0</v>
      </c>
      <c r="S610" s="6">
        <f>IF(Table1[[#This Row],[Ngày hóa đơn]]&lt;&gt;"",Table1[[#This Row],[Ngày hóa đơn]],IF(Table1[[#This Row],[Ngày hạch toán]]&lt;&gt;"",Table1[[#This Row],[Ngày hạch toán]],""))</f>
        <v>46098</v>
      </c>
      <c r="T610" s="7"/>
      <c r="U610" s="6">
        <f>IF(Table1[[#This Row],[Ngày tính CN]]="","",S610+T610)</f>
        <v>46098</v>
      </c>
      <c r="V610" s="32">
        <f ca="1">IF(Table1[[#This Row],[Hạn thanh toán]]="","",IF((U610-NOW())&lt;0,0,(U610-NOW())))</f>
        <v>0</v>
      </c>
      <c r="W610" s="32"/>
      <c r="X610" s="32" t="str">
        <f t="shared" ca="1" si="46"/>
        <v/>
      </c>
      <c r="Y610" s="2" t="str">
        <f t="shared" si="47"/>
        <v>Đã thanh toán</v>
      </c>
      <c r="Z610" s="42">
        <f t="shared" si="48"/>
        <v>46098</v>
      </c>
      <c r="AA610" s="42">
        <f t="shared" si="49"/>
        <v>46136</v>
      </c>
      <c r="AD610" s="2" t="str">
        <f>VLOOKUP($A610,MA_KH!$A:$Q,MA_KH!O$1,0)</f>
        <v>MEGA</v>
      </c>
      <c r="AE610" s="2" t="str">
        <f>VLOOKUP($A610,MA_KH!$A:$Q,MA_KH!P$1,0)</f>
        <v>CÔNG TY TNHH MM MEGA MARKET (VIỆT NAM)</v>
      </c>
      <c r="AG610" s="2" t="str">
        <f>(Table1[[#This Row],[Số hóa đơn]])&amp;IF(OR(Table1[[#This Row],[Phân loại]]="Hàng trả",Table1[[#This Row],[Phân loại]]="Giảm công nợ"),-Table1[[#This Row],[Tổng giá trị]],Table1[[#This Row],[Tổng giá trị]])</f>
        <v>000192722027700</v>
      </c>
      <c r="AH610" s="6" t="e">
        <f>_xlfn.XLOOKUP(Table1[[#This Row],[Column1]],'Chi tiết tt Mega gửi'!P:P,'Chi tiết tt Mega gửi'!N:N)</f>
        <v>#N/A</v>
      </c>
    </row>
    <row r="611" spans="1:34" ht="25.5" customHeight="1" x14ac:dyDescent="0.2">
      <c r="A611" s="54" t="s">
        <v>16299</v>
      </c>
      <c r="B611" s="54" t="s">
        <v>190</v>
      </c>
      <c r="C611" s="55">
        <v>46093</v>
      </c>
      <c r="D611" s="54" t="s">
        <v>17571</v>
      </c>
      <c r="E611" s="55">
        <v>46095</v>
      </c>
      <c r="F611" s="54" t="s">
        <v>19327</v>
      </c>
      <c r="G611" s="54" t="s">
        <v>17572</v>
      </c>
      <c r="H611" s="56">
        <v>3569100</v>
      </c>
      <c r="I611" s="63">
        <v>0</v>
      </c>
      <c r="J611" s="56">
        <v>285528</v>
      </c>
      <c r="K611" s="65">
        <v>3854628</v>
      </c>
      <c r="L611" s="64" t="s">
        <v>17236</v>
      </c>
      <c r="M611" s="6">
        <v>46136</v>
      </c>
      <c r="O611" s="32">
        <f>IF(Table1[[#This Row],[Phân loại]]="Tồn đầu kỳ",Table1[[#This Row],[Tổng giá trị]],0)</f>
        <v>0</v>
      </c>
      <c r="P611" s="7">
        <f>IF(Table1[[#This Row],[Số còn phải thu ĐK]]&lt;&gt;0,0,IF(Table1[[#This Row],[Phân loại]]="Bán hàng",Table1[[#This Row],[Tổng giá trị]],-Table1[[#This Row],[Tổng giá trị]]))</f>
        <v>3854628</v>
      </c>
      <c r="Q611" s="32">
        <f t="shared" si="45"/>
        <v>3854628</v>
      </c>
      <c r="R611" s="7">
        <f>Table1[[#This Row],[Số còn phải thu ĐK]]+Table1[[#This Row],[Giá Trị HD sau CK]]-Table1[[#This Row],[Số tiền đã thu]]</f>
        <v>0</v>
      </c>
      <c r="S611" s="6">
        <f>IF(Table1[[#This Row],[Ngày hóa đơn]]&lt;&gt;"",Table1[[#This Row],[Ngày hóa đơn]],IF(Table1[[#This Row],[Ngày hạch toán]]&lt;&gt;"",Table1[[#This Row],[Ngày hạch toán]],""))</f>
        <v>46095</v>
      </c>
      <c r="T611" s="7"/>
      <c r="U611" s="6">
        <f>IF(Table1[[#This Row],[Ngày tính CN]]="","",S611+T611)</f>
        <v>46095</v>
      </c>
      <c r="V611" s="32">
        <f ca="1">IF(Table1[[#This Row],[Hạn thanh toán]]="","",IF((U611-NOW())&lt;0,0,(U611-NOW())))</f>
        <v>0</v>
      </c>
      <c r="W611" s="32"/>
      <c r="X611" s="32" t="str">
        <f t="shared" ca="1" si="46"/>
        <v/>
      </c>
      <c r="Y611" s="2" t="str">
        <f t="shared" si="47"/>
        <v>Đã thanh toán</v>
      </c>
      <c r="Z611" s="42">
        <f t="shared" si="48"/>
        <v>46095</v>
      </c>
      <c r="AA611" s="42">
        <f t="shared" si="49"/>
        <v>46136</v>
      </c>
      <c r="AD611" s="2" t="str">
        <f>VLOOKUP($A611,MA_KH!$A:$Q,MA_KH!O$1,0)</f>
        <v>MEGA</v>
      </c>
      <c r="AE611" s="2" t="str">
        <f>VLOOKUP($A611,MA_KH!$A:$Q,MA_KH!P$1,0)</f>
        <v>CÔNG TY TNHH MM MEGA MARKET (VIỆT NAM)</v>
      </c>
      <c r="AG611" s="2" t="str">
        <f>(Table1[[#This Row],[Số hóa đơn]])&amp;IF(OR(Table1[[#This Row],[Phân loại]]="Hàng trả",Table1[[#This Row],[Phân loại]]="Giảm công nợ"),-Table1[[#This Row],[Tổng giá trị]],Table1[[#This Row],[Tổng giá trị]])</f>
        <v>000190803854628</v>
      </c>
      <c r="AH611" s="6" t="e">
        <f>_xlfn.XLOOKUP(Table1[[#This Row],[Column1]],'Chi tiết tt Mega gửi'!P:P,'Chi tiết tt Mega gửi'!N:N)</f>
        <v>#N/A</v>
      </c>
    </row>
    <row r="612" spans="1:34" ht="25.5" customHeight="1" x14ac:dyDescent="0.2">
      <c r="A612" s="54" t="s">
        <v>16299</v>
      </c>
      <c r="B612" s="54" t="s">
        <v>190</v>
      </c>
      <c r="C612" s="55">
        <v>46093</v>
      </c>
      <c r="D612" s="54" t="s">
        <v>17573</v>
      </c>
      <c r="E612" s="55">
        <v>46095</v>
      </c>
      <c r="F612" s="54" t="s">
        <v>19328</v>
      </c>
      <c r="G612" s="54" t="s">
        <v>17574</v>
      </c>
      <c r="H612" s="56">
        <v>9533860</v>
      </c>
      <c r="I612" s="63">
        <v>0</v>
      </c>
      <c r="J612" s="56">
        <v>762709</v>
      </c>
      <c r="K612" s="65">
        <v>10296569</v>
      </c>
      <c r="L612" s="64" t="s">
        <v>17236</v>
      </c>
      <c r="M612" s="6">
        <v>46136</v>
      </c>
      <c r="O612" s="32">
        <f>IF(Table1[[#This Row],[Phân loại]]="Tồn đầu kỳ",Table1[[#This Row],[Tổng giá trị]],0)</f>
        <v>0</v>
      </c>
      <c r="P612" s="7">
        <f>IF(Table1[[#This Row],[Số còn phải thu ĐK]]&lt;&gt;0,0,IF(Table1[[#This Row],[Phân loại]]="Bán hàng",Table1[[#This Row],[Tổng giá trị]],-Table1[[#This Row],[Tổng giá trị]]))</f>
        <v>10296569</v>
      </c>
      <c r="Q612" s="32">
        <f t="shared" si="45"/>
        <v>10296569</v>
      </c>
      <c r="R612" s="7">
        <f>Table1[[#This Row],[Số còn phải thu ĐK]]+Table1[[#This Row],[Giá Trị HD sau CK]]-Table1[[#This Row],[Số tiền đã thu]]</f>
        <v>0</v>
      </c>
      <c r="S612" s="6">
        <f>IF(Table1[[#This Row],[Ngày hóa đơn]]&lt;&gt;"",Table1[[#This Row],[Ngày hóa đơn]],IF(Table1[[#This Row],[Ngày hạch toán]]&lt;&gt;"",Table1[[#This Row],[Ngày hạch toán]],""))</f>
        <v>46095</v>
      </c>
      <c r="T612" s="7"/>
      <c r="U612" s="6">
        <f>IF(Table1[[#This Row],[Ngày tính CN]]="","",S612+T612)</f>
        <v>46095</v>
      </c>
      <c r="V612" s="32">
        <f ca="1">IF(Table1[[#This Row],[Hạn thanh toán]]="","",IF((U612-NOW())&lt;0,0,(U612-NOW())))</f>
        <v>0</v>
      </c>
      <c r="W612" s="32"/>
      <c r="X612" s="32" t="str">
        <f t="shared" ca="1" si="46"/>
        <v/>
      </c>
      <c r="Y612" s="2" t="str">
        <f t="shared" si="47"/>
        <v>Đã thanh toán</v>
      </c>
      <c r="Z612" s="42">
        <f t="shared" si="48"/>
        <v>46095</v>
      </c>
      <c r="AA612" s="42">
        <f t="shared" si="49"/>
        <v>46136</v>
      </c>
      <c r="AD612" s="2" t="str">
        <f>VLOOKUP($A612,MA_KH!$A:$Q,MA_KH!O$1,0)</f>
        <v>MEGA</v>
      </c>
      <c r="AE612" s="2" t="str">
        <f>VLOOKUP($A612,MA_KH!$A:$Q,MA_KH!P$1,0)</f>
        <v>CÔNG TY TNHH MM MEGA MARKET (VIỆT NAM)</v>
      </c>
      <c r="AG612" s="2" t="str">
        <f>(Table1[[#This Row],[Số hóa đơn]])&amp;IF(OR(Table1[[#This Row],[Phân loại]]="Hàng trả",Table1[[#This Row],[Phân loại]]="Giảm công nợ"),-Table1[[#This Row],[Tổng giá trị]],Table1[[#This Row],[Tổng giá trị]])</f>
        <v>0001908110296569</v>
      </c>
      <c r="AH612" s="6" t="e">
        <f>_xlfn.XLOOKUP(Table1[[#This Row],[Column1]],'Chi tiết tt Mega gửi'!P:P,'Chi tiết tt Mega gửi'!N:N)</f>
        <v>#N/A</v>
      </c>
    </row>
    <row r="613" spans="1:34" ht="25.5" customHeight="1" x14ac:dyDescent="0.2">
      <c r="A613" s="54" t="s">
        <v>16299</v>
      </c>
      <c r="B613" s="54" t="s">
        <v>190</v>
      </c>
      <c r="C613" s="55">
        <v>46093</v>
      </c>
      <c r="D613" s="54" t="s">
        <v>17575</v>
      </c>
      <c r="E613" s="55">
        <v>46095</v>
      </c>
      <c r="F613" s="54" t="s">
        <v>19329</v>
      </c>
      <c r="G613" s="54" t="s">
        <v>17576</v>
      </c>
      <c r="H613" s="56">
        <v>5874480</v>
      </c>
      <c r="I613" s="63">
        <v>0</v>
      </c>
      <c r="J613" s="56">
        <v>469958</v>
      </c>
      <c r="K613" s="65">
        <v>6344438</v>
      </c>
      <c r="L613" s="64" t="s">
        <v>17236</v>
      </c>
      <c r="M613" s="6">
        <v>46136</v>
      </c>
      <c r="O613" s="32">
        <f>IF(Table1[[#This Row],[Phân loại]]="Tồn đầu kỳ",Table1[[#This Row],[Tổng giá trị]],0)</f>
        <v>0</v>
      </c>
      <c r="P613" s="7">
        <f>IF(Table1[[#This Row],[Số còn phải thu ĐK]]&lt;&gt;0,0,IF(Table1[[#This Row],[Phân loại]]="Bán hàng",Table1[[#This Row],[Tổng giá trị]],-Table1[[#This Row],[Tổng giá trị]]))</f>
        <v>6344438</v>
      </c>
      <c r="Q613" s="32">
        <f t="shared" si="45"/>
        <v>6344438</v>
      </c>
      <c r="R613" s="7">
        <f>Table1[[#This Row],[Số còn phải thu ĐK]]+Table1[[#This Row],[Giá Trị HD sau CK]]-Table1[[#This Row],[Số tiền đã thu]]</f>
        <v>0</v>
      </c>
      <c r="S613" s="6">
        <f>IF(Table1[[#This Row],[Ngày hóa đơn]]&lt;&gt;"",Table1[[#This Row],[Ngày hóa đơn]],IF(Table1[[#This Row],[Ngày hạch toán]]&lt;&gt;"",Table1[[#This Row],[Ngày hạch toán]],""))</f>
        <v>46095</v>
      </c>
      <c r="T613" s="7"/>
      <c r="U613" s="6">
        <f>IF(Table1[[#This Row],[Ngày tính CN]]="","",S613+T613)</f>
        <v>46095</v>
      </c>
      <c r="V613" s="32">
        <f ca="1">IF(Table1[[#This Row],[Hạn thanh toán]]="","",IF((U613-NOW())&lt;0,0,(U613-NOW())))</f>
        <v>0</v>
      </c>
      <c r="W613" s="32"/>
      <c r="X613" s="32" t="str">
        <f t="shared" ca="1" si="46"/>
        <v/>
      </c>
      <c r="Y613" s="2" t="str">
        <f t="shared" si="47"/>
        <v>Đã thanh toán</v>
      </c>
      <c r="Z613" s="42">
        <f t="shared" si="48"/>
        <v>46095</v>
      </c>
      <c r="AA613" s="42">
        <f t="shared" si="49"/>
        <v>46136</v>
      </c>
      <c r="AD613" s="2" t="str">
        <f>VLOOKUP($A613,MA_KH!$A:$Q,MA_KH!O$1,0)</f>
        <v>MEGA</v>
      </c>
      <c r="AE613" s="2" t="str">
        <f>VLOOKUP($A613,MA_KH!$A:$Q,MA_KH!P$1,0)</f>
        <v>CÔNG TY TNHH MM MEGA MARKET (VIỆT NAM)</v>
      </c>
      <c r="AG613" s="2" t="str">
        <f>(Table1[[#This Row],[Số hóa đơn]])&amp;IF(OR(Table1[[#This Row],[Phân loại]]="Hàng trả",Table1[[#This Row],[Phân loại]]="Giảm công nợ"),-Table1[[#This Row],[Tổng giá trị]],Table1[[#This Row],[Tổng giá trị]])</f>
        <v>000190826344438</v>
      </c>
      <c r="AH613" s="6" t="e">
        <f>_xlfn.XLOOKUP(Table1[[#This Row],[Column1]],'Chi tiết tt Mega gửi'!P:P,'Chi tiết tt Mega gửi'!N:N)</f>
        <v>#N/A</v>
      </c>
    </row>
    <row r="614" spans="1:34" ht="25.5" customHeight="1" x14ac:dyDescent="0.2">
      <c r="A614" s="54" t="s">
        <v>16308</v>
      </c>
      <c r="B614" s="54" t="s">
        <v>194</v>
      </c>
      <c r="C614" s="55">
        <v>46093</v>
      </c>
      <c r="D614" s="54" t="s">
        <v>17577</v>
      </c>
      <c r="E614" s="55">
        <v>46098</v>
      </c>
      <c r="F614" s="54" t="s">
        <v>19330</v>
      </c>
      <c r="G614" s="54" t="s">
        <v>17578</v>
      </c>
      <c r="H614" s="56">
        <v>7011775</v>
      </c>
      <c r="I614" s="63">
        <v>0</v>
      </c>
      <c r="J614" s="56">
        <v>560942</v>
      </c>
      <c r="K614" s="65">
        <v>7572717</v>
      </c>
      <c r="L614" s="64" t="s">
        <v>17236</v>
      </c>
      <c r="M614" s="6">
        <v>46136</v>
      </c>
      <c r="O614" s="32">
        <f>IF(Table1[[#This Row],[Phân loại]]="Tồn đầu kỳ",Table1[[#This Row],[Tổng giá trị]],0)</f>
        <v>0</v>
      </c>
      <c r="P614" s="7">
        <f>IF(Table1[[#This Row],[Số còn phải thu ĐK]]&lt;&gt;0,0,IF(Table1[[#This Row],[Phân loại]]="Bán hàng",Table1[[#This Row],[Tổng giá trị]],-Table1[[#This Row],[Tổng giá trị]]))</f>
        <v>7572717</v>
      </c>
      <c r="Q614" s="32">
        <f t="shared" si="45"/>
        <v>7572717</v>
      </c>
      <c r="R614" s="7">
        <f>Table1[[#This Row],[Số còn phải thu ĐK]]+Table1[[#This Row],[Giá Trị HD sau CK]]-Table1[[#This Row],[Số tiền đã thu]]</f>
        <v>0</v>
      </c>
      <c r="S614" s="6">
        <f>IF(Table1[[#This Row],[Ngày hóa đơn]]&lt;&gt;"",Table1[[#This Row],[Ngày hóa đơn]],IF(Table1[[#This Row],[Ngày hạch toán]]&lt;&gt;"",Table1[[#This Row],[Ngày hạch toán]],""))</f>
        <v>46098</v>
      </c>
      <c r="T614" s="7"/>
      <c r="U614" s="6">
        <f>IF(Table1[[#This Row],[Ngày tính CN]]="","",S614+T614)</f>
        <v>46098</v>
      </c>
      <c r="V614" s="32">
        <f ca="1">IF(Table1[[#This Row],[Hạn thanh toán]]="","",IF((U614-NOW())&lt;0,0,(U614-NOW())))</f>
        <v>0</v>
      </c>
      <c r="W614" s="32"/>
      <c r="X614" s="32" t="str">
        <f t="shared" ca="1" si="46"/>
        <v/>
      </c>
      <c r="Y614" s="2" t="str">
        <f t="shared" si="47"/>
        <v>Đã thanh toán</v>
      </c>
      <c r="Z614" s="42">
        <f t="shared" si="48"/>
        <v>46098</v>
      </c>
      <c r="AA614" s="42">
        <f t="shared" si="49"/>
        <v>46136</v>
      </c>
      <c r="AD614" s="2" t="str">
        <f>VLOOKUP($A614,MA_KH!$A:$Q,MA_KH!O$1,0)</f>
        <v>MEGA</v>
      </c>
      <c r="AE614" s="2" t="str">
        <f>VLOOKUP($A614,MA_KH!$A:$Q,MA_KH!P$1,0)</f>
        <v>CÔNG TY TNHH MM MEGA MARKET (VIỆT NAM)</v>
      </c>
      <c r="AG614" s="2" t="str">
        <f>(Table1[[#This Row],[Số hóa đơn]])&amp;IF(OR(Table1[[#This Row],[Phân loại]]="Hàng trả",Table1[[#This Row],[Phân loại]]="Giảm công nợ"),-Table1[[#This Row],[Tổng giá trị]],Table1[[#This Row],[Tổng giá trị]])</f>
        <v>000192527572717</v>
      </c>
      <c r="AH614" s="6" t="e">
        <f>_xlfn.XLOOKUP(Table1[[#This Row],[Column1]],'Chi tiết tt Mega gửi'!P:P,'Chi tiết tt Mega gửi'!N:N)</f>
        <v>#N/A</v>
      </c>
    </row>
    <row r="615" spans="1:34" ht="25.5" customHeight="1" x14ac:dyDescent="0.2">
      <c r="A615" s="54" t="s">
        <v>16310</v>
      </c>
      <c r="B615" s="54" t="s">
        <v>196</v>
      </c>
      <c r="C615" s="55">
        <v>46093</v>
      </c>
      <c r="D615" s="54" t="s">
        <v>17579</v>
      </c>
      <c r="E615" s="55">
        <v>46098</v>
      </c>
      <c r="F615" s="54" t="s">
        <v>19331</v>
      </c>
      <c r="G615" s="54" t="s">
        <v>17580</v>
      </c>
      <c r="H615" s="56">
        <v>700000</v>
      </c>
      <c r="I615" s="63">
        <v>0</v>
      </c>
      <c r="J615" s="56">
        <v>56000</v>
      </c>
      <c r="K615" s="65">
        <v>756000</v>
      </c>
      <c r="L615" s="64" t="s">
        <v>17236</v>
      </c>
      <c r="M615" s="6">
        <v>46136</v>
      </c>
      <c r="O615" s="32">
        <f>IF(Table1[[#This Row],[Phân loại]]="Tồn đầu kỳ",Table1[[#This Row],[Tổng giá trị]],0)</f>
        <v>0</v>
      </c>
      <c r="P615" s="7">
        <f>IF(Table1[[#This Row],[Số còn phải thu ĐK]]&lt;&gt;0,0,IF(Table1[[#This Row],[Phân loại]]="Bán hàng",Table1[[#This Row],[Tổng giá trị]],-Table1[[#This Row],[Tổng giá trị]]))</f>
        <v>756000</v>
      </c>
      <c r="Q615" s="32">
        <f t="shared" si="45"/>
        <v>756000</v>
      </c>
      <c r="R615" s="7">
        <f>Table1[[#This Row],[Số còn phải thu ĐK]]+Table1[[#This Row],[Giá Trị HD sau CK]]-Table1[[#This Row],[Số tiền đã thu]]</f>
        <v>0</v>
      </c>
      <c r="S615" s="6">
        <f>IF(Table1[[#This Row],[Ngày hóa đơn]]&lt;&gt;"",Table1[[#This Row],[Ngày hóa đơn]],IF(Table1[[#This Row],[Ngày hạch toán]]&lt;&gt;"",Table1[[#This Row],[Ngày hạch toán]],""))</f>
        <v>46098</v>
      </c>
      <c r="T615" s="7"/>
      <c r="U615" s="6">
        <f>IF(Table1[[#This Row],[Ngày tính CN]]="","",S615+T615)</f>
        <v>46098</v>
      </c>
      <c r="V615" s="32">
        <f ca="1">IF(Table1[[#This Row],[Hạn thanh toán]]="","",IF((U615-NOW())&lt;0,0,(U615-NOW())))</f>
        <v>0</v>
      </c>
      <c r="W615" s="32"/>
      <c r="X615" s="32" t="str">
        <f t="shared" ca="1" si="46"/>
        <v/>
      </c>
      <c r="Y615" s="2" t="str">
        <f t="shared" si="47"/>
        <v>Đã thanh toán</v>
      </c>
      <c r="Z615" s="42">
        <f t="shared" si="48"/>
        <v>46098</v>
      </c>
      <c r="AA615" s="42">
        <f t="shared" si="49"/>
        <v>46136</v>
      </c>
      <c r="AD615" s="2" t="str">
        <f>VLOOKUP($A615,MA_KH!$A:$Q,MA_KH!O$1,0)</f>
        <v>MEGA</v>
      </c>
      <c r="AE615" s="2" t="str">
        <f>VLOOKUP($A615,MA_KH!$A:$Q,MA_KH!P$1,0)</f>
        <v>CÔNG TY TNHH MM MEGA MARKET (VIỆT NAM)</v>
      </c>
      <c r="AG615" s="2" t="str">
        <f>(Table1[[#This Row],[Số hóa đơn]])&amp;IF(OR(Table1[[#This Row],[Phân loại]]="Hàng trả",Table1[[#This Row],[Phân loại]]="Giảm công nợ"),-Table1[[#This Row],[Tổng giá trị]],Table1[[#This Row],[Tổng giá trị]])</f>
        <v>00019253756000</v>
      </c>
      <c r="AH615" s="6" t="e">
        <f>_xlfn.XLOOKUP(Table1[[#This Row],[Column1]],'Chi tiết tt Mega gửi'!P:P,'Chi tiết tt Mega gửi'!N:N)</f>
        <v>#N/A</v>
      </c>
    </row>
    <row r="616" spans="1:34" ht="25.5" customHeight="1" x14ac:dyDescent="0.2">
      <c r="A616" s="54" t="s">
        <v>16295</v>
      </c>
      <c r="B616" s="54" t="s">
        <v>198</v>
      </c>
      <c r="C616" s="55">
        <v>46093</v>
      </c>
      <c r="D616" s="54" t="s">
        <v>17581</v>
      </c>
      <c r="E616" s="55">
        <v>46098</v>
      </c>
      <c r="F616" s="54" t="s">
        <v>19332</v>
      </c>
      <c r="G616" s="54" t="s">
        <v>17582</v>
      </c>
      <c r="H616" s="56">
        <v>2143180</v>
      </c>
      <c r="I616" s="63">
        <v>0</v>
      </c>
      <c r="J616" s="56">
        <v>171454</v>
      </c>
      <c r="K616" s="65">
        <v>2314634</v>
      </c>
      <c r="L616" s="64" t="s">
        <v>17236</v>
      </c>
      <c r="M616" s="6">
        <v>46136</v>
      </c>
      <c r="O616" s="32">
        <f>IF(Table1[[#This Row],[Phân loại]]="Tồn đầu kỳ",Table1[[#This Row],[Tổng giá trị]],0)</f>
        <v>0</v>
      </c>
      <c r="P616" s="7">
        <f>IF(Table1[[#This Row],[Số còn phải thu ĐK]]&lt;&gt;0,0,IF(Table1[[#This Row],[Phân loại]]="Bán hàng",Table1[[#This Row],[Tổng giá trị]],-Table1[[#This Row],[Tổng giá trị]]))</f>
        <v>2314634</v>
      </c>
      <c r="Q616" s="32">
        <f t="shared" si="45"/>
        <v>2314634</v>
      </c>
      <c r="R616" s="7">
        <f>Table1[[#This Row],[Số còn phải thu ĐK]]+Table1[[#This Row],[Giá Trị HD sau CK]]-Table1[[#This Row],[Số tiền đã thu]]</f>
        <v>0</v>
      </c>
      <c r="S616" s="6">
        <f>IF(Table1[[#This Row],[Ngày hóa đơn]]&lt;&gt;"",Table1[[#This Row],[Ngày hóa đơn]],IF(Table1[[#This Row],[Ngày hạch toán]]&lt;&gt;"",Table1[[#This Row],[Ngày hạch toán]],""))</f>
        <v>46098</v>
      </c>
      <c r="T616" s="7"/>
      <c r="U616" s="6">
        <f>IF(Table1[[#This Row],[Ngày tính CN]]="","",S616+T616)</f>
        <v>46098</v>
      </c>
      <c r="V616" s="32">
        <f ca="1">IF(Table1[[#This Row],[Hạn thanh toán]]="","",IF((U616-NOW())&lt;0,0,(U616-NOW())))</f>
        <v>0</v>
      </c>
      <c r="W616" s="32"/>
      <c r="X616" s="32" t="str">
        <f t="shared" ca="1" si="46"/>
        <v/>
      </c>
      <c r="Y616" s="2" t="str">
        <f t="shared" si="47"/>
        <v>Đã thanh toán</v>
      </c>
      <c r="Z616" s="42">
        <f t="shared" si="48"/>
        <v>46098</v>
      </c>
      <c r="AA616" s="42">
        <f t="shared" si="49"/>
        <v>46136</v>
      </c>
      <c r="AD616" s="2" t="str">
        <f>VLOOKUP($A616,MA_KH!$A:$Q,MA_KH!O$1,0)</f>
        <v>MEGA</v>
      </c>
      <c r="AE616" s="2" t="str">
        <f>VLOOKUP($A616,MA_KH!$A:$Q,MA_KH!P$1,0)</f>
        <v>CÔNG TY TNHH MM MEGA MARKET (VIỆT NAM)</v>
      </c>
      <c r="AG616" s="2" t="str">
        <f>(Table1[[#This Row],[Số hóa đơn]])&amp;IF(OR(Table1[[#This Row],[Phân loại]]="Hàng trả",Table1[[#This Row],[Phân loại]]="Giảm công nợ"),-Table1[[#This Row],[Tổng giá trị]],Table1[[#This Row],[Tổng giá trị]])</f>
        <v>000192542314634</v>
      </c>
      <c r="AH616" s="6" t="e">
        <f>_xlfn.XLOOKUP(Table1[[#This Row],[Column1]],'Chi tiết tt Mega gửi'!P:P,'Chi tiết tt Mega gửi'!N:N)</f>
        <v>#N/A</v>
      </c>
    </row>
    <row r="617" spans="1:34" ht="25.5" customHeight="1" x14ac:dyDescent="0.2">
      <c r="A617" s="54" t="s">
        <v>16291</v>
      </c>
      <c r="B617" s="54" t="s">
        <v>200</v>
      </c>
      <c r="C617" s="55">
        <v>46093</v>
      </c>
      <c r="D617" s="54" t="s">
        <v>17583</v>
      </c>
      <c r="E617" s="55">
        <v>46098</v>
      </c>
      <c r="F617" s="54" t="s">
        <v>19333</v>
      </c>
      <c r="G617" s="54" t="s">
        <v>17584</v>
      </c>
      <c r="H617" s="56">
        <v>3260160</v>
      </c>
      <c r="I617" s="63">
        <v>0</v>
      </c>
      <c r="J617" s="56">
        <v>260813</v>
      </c>
      <c r="K617" s="65">
        <v>3520973</v>
      </c>
      <c r="L617" s="64" t="s">
        <v>17236</v>
      </c>
      <c r="M617" s="6">
        <v>46136</v>
      </c>
      <c r="O617" s="32">
        <f>IF(Table1[[#This Row],[Phân loại]]="Tồn đầu kỳ",Table1[[#This Row],[Tổng giá trị]],0)</f>
        <v>0</v>
      </c>
      <c r="P617" s="7">
        <f>IF(Table1[[#This Row],[Số còn phải thu ĐK]]&lt;&gt;0,0,IF(Table1[[#This Row],[Phân loại]]="Bán hàng",Table1[[#This Row],[Tổng giá trị]],-Table1[[#This Row],[Tổng giá trị]]))</f>
        <v>3520973</v>
      </c>
      <c r="Q617" s="32">
        <f t="shared" si="45"/>
        <v>3520973</v>
      </c>
      <c r="R617" s="7">
        <f>Table1[[#This Row],[Số còn phải thu ĐK]]+Table1[[#This Row],[Giá Trị HD sau CK]]-Table1[[#This Row],[Số tiền đã thu]]</f>
        <v>0</v>
      </c>
      <c r="S617" s="6">
        <f>IF(Table1[[#This Row],[Ngày hóa đơn]]&lt;&gt;"",Table1[[#This Row],[Ngày hóa đơn]],IF(Table1[[#This Row],[Ngày hạch toán]]&lt;&gt;"",Table1[[#This Row],[Ngày hạch toán]],""))</f>
        <v>46098</v>
      </c>
      <c r="T617" s="7"/>
      <c r="U617" s="6">
        <f>IF(Table1[[#This Row],[Ngày tính CN]]="","",S617+T617)</f>
        <v>46098</v>
      </c>
      <c r="V617" s="32">
        <f ca="1">IF(Table1[[#This Row],[Hạn thanh toán]]="","",IF((U617-NOW())&lt;0,0,(U617-NOW())))</f>
        <v>0</v>
      </c>
      <c r="W617" s="32"/>
      <c r="X617" s="32" t="str">
        <f t="shared" ca="1" si="46"/>
        <v/>
      </c>
      <c r="Y617" s="2" t="str">
        <f t="shared" si="47"/>
        <v>Đã thanh toán</v>
      </c>
      <c r="Z617" s="42">
        <f t="shared" si="48"/>
        <v>46098</v>
      </c>
      <c r="AA617" s="42">
        <f t="shared" si="49"/>
        <v>46136</v>
      </c>
      <c r="AD617" s="2" t="str">
        <f>VLOOKUP($A617,MA_KH!$A:$Q,MA_KH!O$1,0)</f>
        <v>MEGA</v>
      </c>
      <c r="AE617" s="2" t="str">
        <f>VLOOKUP($A617,MA_KH!$A:$Q,MA_KH!P$1,0)</f>
        <v>CÔNG TY TNHH MM MEGA MARKET (VIỆT NAM)</v>
      </c>
      <c r="AG617" s="2" t="str">
        <f>(Table1[[#This Row],[Số hóa đơn]])&amp;IF(OR(Table1[[#This Row],[Phân loại]]="Hàng trả",Table1[[#This Row],[Phân loại]]="Giảm công nợ"),-Table1[[#This Row],[Tổng giá trị]],Table1[[#This Row],[Tổng giá trị]])</f>
        <v>000192553520973</v>
      </c>
      <c r="AH617" s="6" t="e">
        <f>_xlfn.XLOOKUP(Table1[[#This Row],[Column1]],'Chi tiết tt Mega gửi'!P:P,'Chi tiết tt Mega gửi'!N:N)</f>
        <v>#N/A</v>
      </c>
    </row>
    <row r="618" spans="1:34" ht="25.5" customHeight="1" x14ac:dyDescent="0.2">
      <c r="A618" s="54" t="s">
        <v>16303</v>
      </c>
      <c r="B618" s="54" t="s">
        <v>102</v>
      </c>
      <c r="C618" s="55">
        <v>46093</v>
      </c>
      <c r="D618" s="54" t="s">
        <v>17585</v>
      </c>
      <c r="E618" s="55">
        <v>46098</v>
      </c>
      <c r="F618" s="54" t="s">
        <v>19334</v>
      </c>
      <c r="G618" s="54" t="s">
        <v>17586</v>
      </c>
      <c r="H618" s="56">
        <v>1736965</v>
      </c>
      <c r="I618" s="63">
        <v>0</v>
      </c>
      <c r="J618" s="56">
        <v>138957</v>
      </c>
      <c r="K618" s="65">
        <v>1875922</v>
      </c>
      <c r="L618" s="64" t="s">
        <v>17236</v>
      </c>
      <c r="M618" s="6">
        <v>46136</v>
      </c>
      <c r="O618" s="32">
        <f>IF(Table1[[#This Row],[Phân loại]]="Tồn đầu kỳ",Table1[[#This Row],[Tổng giá trị]],0)</f>
        <v>0</v>
      </c>
      <c r="P618" s="7">
        <f>IF(Table1[[#This Row],[Số còn phải thu ĐK]]&lt;&gt;0,0,IF(Table1[[#This Row],[Phân loại]]="Bán hàng",Table1[[#This Row],[Tổng giá trị]],-Table1[[#This Row],[Tổng giá trị]]))</f>
        <v>1875922</v>
      </c>
      <c r="Q618" s="32">
        <f t="shared" si="45"/>
        <v>1875922</v>
      </c>
      <c r="R618" s="7">
        <f>Table1[[#This Row],[Số còn phải thu ĐK]]+Table1[[#This Row],[Giá Trị HD sau CK]]-Table1[[#This Row],[Số tiền đã thu]]</f>
        <v>0</v>
      </c>
      <c r="S618" s="6">
        <f>IF(Table1[[#This Row],[Ngày hóa đơn]]&lt;&gt;"",Table1[[#This Row],[Ngày hóa đơn]],IF(Table1[[#This Row],[Ngày hạch toán]]&lt;&gt;"",Table1[[#This Row],[Ngày hạch toán]],""))</f>
        <v>46098</v>
      </c>
      <c r="T618" s="7"/>
      <c r="U618" s="6">
        <f>IF(Table1[[#This Row],[Ngày tính CN]]="","",S618+T618)</f>
        <v>46098</v>
      </c>
      <c r="V618" s="32">
        <f ca="1">IF(Table1[[#This Row],[Hạn thanh toán]]="","",IF((U618-NOW())&lt;0,0,(U618-NOW())))</f>
        <v>0</v>
      </c>
      <c r="W618" s="32"/>
      <c r="X618" s="32" t="str">
        <f t="shared" ca="1" si="46"/>
        <v/>
      </c>
      <c r="Y618" s="2" t="str">
        <f t="shared" si="47"/>
        <v>Đã thanh toán</v>
      </c>
      <c r="Z618" s="42">
        <f t="shared" si="48"/>
        <v>46098</v>
      </c>
      <c r="AA618" s="42">
        <f t="shared" si="49"/>
        <v>46136</v>
      </c>
      <c r="AD618" s="2" t="str">
        <f>VLOOKUP($A618,MA_KH!$A:$Q,MA_KH!O$1,0)</f>
        <v>MEGA</v>
      </c>
      <c r="AE618" s="2" t="str">
        <f>VLOOKUP($A618,MA_KH!$A:$Q,MA_KH!P$1,0)</f>
        <v>CÔNG TY TNHH MM MEGA MARKET (VIỆT NAM)</v>
      </c>
      <c r="AG618" s="2" t="str">
        <f>(Table1[[#This Row],[Số hóa đơn]])&amp;IF(OR(Table1[[#This Row],[Phân loại]]="Hàng trả",Table1[[#This Row],[Phân loại]]="Giảm công nợ"),-Table1[[#This Row],[Tổng giá trị]],Table1[[#This Row],[Tổng giá trị]])</f>
        <v>000192711875922</v>
      </c>
      <c r="AH618" s="6" t="e">
        <f>_xlfn.XLOOKUP(Table1[[#This Row],[Column1]],'Chi tiết tt Mega gửi'!P:P,'Chi tiết tt Mega gửi'!N:N)</f>
        <v>#N/A</v>
      </c>
    </row>
    <row r="619" spans="1:34" ht="25.5" customHeight="1" x14ac:dyDescent="0.2">
      <c r="A619" s="54" t="s">
        <v>16291</v>
      </c>
      <c r="B619" s="54" t="s">
        <v>200</v>
      </c>
      <c r="C619" s="55">
        <v>46097</v>
      </c>
      <c r="D619" s="54" t="s">
        <v>17587</v>
      </c>
      <c r="E619" s="55">
        <v>46101</v>
      </c>
      <c r="F619" s="54" t="s">
        <v>19335</v>
      </c>
      <c r="G619" s="54" t="s">
        <v>17588</v>
      </c>
      <c r="H619" s="56">
        <v>725000</v>
      </c>
      <c r="I619" s="63">
        <v>0</v>
      </c>
      <c r="J619" s="56">
        <v>58000</v>
      </c>
      <c r="K619" s="65">
        <v>783000</v>
      </c>
      <c r="L619" s="64" t="s">
        <v>17236</v>
      </c>
      <c r="M619" s="6">
        <v>46136</v>
      </c>
      <c r="O619" s="32">
        <f>IF(Table1[[#This Row],[Phân loại]]="Tồn đầu kỳ",Table1[[#This Row],[Tổng giá trị]],0)</f>
        <v>0</v>
      </c>
      <c r="P619" s="7">
        <f>IF(Table1[[#This Row],[Số còn phải thu ĐK]]&lt;&gt;0,0,IF(Table1[[#This Row],[Phân loại]]="Bán hàng",Table1[[#This Row],[Tổng giá trị]],-Table1[[#This Row],[Tổng giá trị]]))</f>
        <v>783000</v>
      </c>
      <c r="Q619" s="32">
        <f t="shared" si="45"/>
        <v>783000</v>
      </c>
      <c r="R619" s="7">
        <f>Table1[[#This Row],[Số còn phải thu ĐK]]+Table1[[#This Row],[Giá Trị HD sau CK]]-Table1[[#This Row],[Số tiền đã thu]]</f>
        <v>0</v>
      </c>
      <c r="S619" s="6">
        <f>IF(Table1[[#This Row],[Ngày hóa đơn]]&lt;&gt;"",Table1[[#This Row],[Ngày hóa đơn]],IF(Table1[[#This Row],[Ngày hạch toán]]&lt;&gt;"",Table1[[#This Row],[Ngày hạch toán]],""))</f>
        <v>46101</v>
      </c>
      <c r="T619" s="7"/>
      <c r="U619" s="6">
        <f>IF(Table1[[#This Row],[Ngày tính CN]]="","",S619+T619)</f>
        <v>46101</v>
      </c>
      <c r="V619" s="32">
        <f ca="1">IF(Table1[[#This Row],[Hạn thanh toán]]="","",IF((U619-NOW())&lt;0,0,(U619-NOW())))</f>
        <v>0</v>
      </c>
      <c r="W619" s="32"/>
      <c r="X619" s="32" t="str">
        <f t="shared" ca="1" si="46"/>
        <v/>
      </c>
      <c r="Y619" s="2" t="str">
        <f t="shared" si="47"/>
        <v>Đã thanh toán</v>
      </c>
      <c r="Z619" s="42">
        <f t="shared" si="48"/>
        <v>46101</v>
      </c>
      <c r="AA619" s="42">
        <f t="shared" si="49"/>
        <v>46136</v>
      </c>
      <c r="AD619" s="2" t="str">
        <f>VLOOKUP($A619,MA_KH!$A:$Q,MA_KH!O$1,0)</f>
        <v>MEGA</v>
      </c>
      <c r="AE619" s="2" t="str">
        <f>VLOOKUP($A619,MA_KH!$A:$Q,MA_KH!P$1,0)</f>
        <v>CÔNG TY TNHH MM MEGA MARKET (VIỆT NAM)</v>
      </c>
      <c r="AG619" s="2" t="str">
        <f>(Table1[[#This Row],[Số hóa đơn]])&amp;IF(OR(Table1[[#This Row],[Phân loại]]="Hàng trả",Table1[[#This Row],[Phân loại]]="Giảm công nợ"),-Table1[[#This Row],[Tổng giá trị]],Table1[[#This Row],[Tổng giá trị]])</f>
        <v>00020779783000</v>
      </c>
      <c r="AH619" s="6" t="e">
        <f>_xlfn.XLOOKUP(Table1[[#This Row],[Column1]],'Chi tiết tt Mega gửi'!P:P,'Chi tiết tt Mega gửi'!N:N)</f>
        <v>#N/A</v>
      </c>
    </row>
    <row r="620" spans="1:34" ht="25.5" customHeight="1" x14ac:dyDescent="0.2">
      <c r="A620" s="54" t="s">
        <v>16295</v>
      </c>
      <c r="B620" s="54" t="s">
        <v>198</v>
      </c>
      <c r="C620" s="55">
        <v>46097</v>
      </c>
      <c r="D620" s="54" t="s">
        <v>17589</v>
      </c>
      <c r="E620" s="55">
        <v>46101</v>
      </c>
      <c r="F620" s="54" t="s">
        <v>19336</v>
      </c>
      <c r="G620" s="54" t="s">
        <v>17590</v>
      </c>
      <c r="H620" s="56">
        <v>2645010</v>
      </c>
      <c r="I620" s="63">
        <v>0</v>
      </c>
      <c r="J620" s="56">
        <v>211601</v>
      </c>
      <c r="K620" s="65">
        <v>2856611</v>
      </c>
      <c r="L620" s="64" t="s">
        <v>17236</v>
      </c>
      <c r="M620" s="6">
        <v>46136</v>
      </c>
      <c r="O620" s="32">
        <f>IF(Table1[[#This Row],[Phân loại]]="Tồn đầu kỳ",Table1[[#This Row],[Tổng giá trị]],0)</f>
        <v>0</v>
      </c>
      <c r="P620" s="7">
        <f>IF(Table1[[#This Row],[Số còn phải thu ĐK]]&lt;&gt;0,0,IF(Table1[[#This Row],[Phân loại]]="Bán hàng",Table1[[#This Row],[Tổng giá trị]],-Table1[[#This Row],[Tổng giá trị]]))</f>
        <v>2856611</v>
      </c>
      <c r="Q620" s="32">
        <f t="shared" si="45"/>
        <v>2856611</v>
      </c>
      <c r="R620" s="7">
        <f>Table1[[#This Row],[Số còn phải thu ĐK]]+Table1[[#This Row],[Giá Trị HD sau CK]]-Table1[[#This Row],[Số tiền đã thu]]</f>
        <v>0</v>
      </c>
      <c r="S620" s="6">
        <f>IF(Table1[[#This Row],[Ngày hóa đơn]]&lt;&gt;"",Table1[[#This Row],[Ngày hóa đơn]],IF(Table1[[#This Row],[Ngày hạch toán]]&lt;&gt;"",Table1[[#This Row],[Ngày hạch toán]],""))</f>
        <v>46101</v>
      </c>
      <c r="T620" s="7"/>
      <c r="U620" s="6">
        <f>IF(Table1[[#This Row],[Ngày tính CN]]="","",S620+T620)</f>
        <v>46101</v>
      </c>
      <c r="V620" s="32">
        <f ca="1">IF(Table1[[#This Row],[Hạn thanh toán]]="","",IF((U620-NOW())&lt;0,0,(U620-NOW())))</f>
        <v>0</v>
      </c>
      <c r="W620" s="32"/>
      <c r="X620" s="32" t="str">
        <f t="shared" ca="1" si="46"/>
        <v/>
      </c>
      <c r="Y620" s="2" t="str">
        <f t="shared" si="47"/>
        <v>Đã thanh toán</v>
      </c>
      <c r="Z620" s="42">
        <f t="shared" si="48"/>
        <v>46101</v>
      </c>
      <c r="AA620" s="42">
        <f t="shared" si="49"/>
        <v>46136</v>
      </c>
      <c r="AD620" s="2" t="str">
        <f>VLOOKUP($A620,MA_KH!$A:$Q,MA_KH!O$1,0)</f>
        <v>MEGA</v>
      </c>
      <c r="AE620" s="2" t="str">
        <f>VLOOKUP($A620,MA_KH!$A:$Q,MA_KH!P$1,0)</f>
        <v>CÔNG TY TNHH MM MEGA MARKET (VIỆT NAM)</v>
      </c>
      <c r="AG620" s="2" t="str">
        <f>(Table1[[#This Row],[Số hóa đơn]])&amp;IF(OR(Table1[[#This Row],[Phân loại]]="Hàng trả",Table1[[#This Row],[Phân loại]]="Giảm công nợ"),-Table1[[#This Row],[Tổng giá trị]],Table1[[#This Row],[Tổng giá trị]])</f>
        <v>000207802856611</v>
      </c>
      <c r="AH620" s="6" t="e">
        <f>_xlfn.XLOOKUP(Table1[[#This Row],[Column1]],'Chi tiết tt Mega gửi'!P:P,'Chi tiết tt Mega gửi'!N:N)</f>
        <v>#N/A</v>
      </c>
    </row>
    <row r="621" spans="1:34" ht="25.5" customHeight="1" x14ac:dyDescent="0.2">
      <c r="A621" s="54" t="s">
        <v>16303</v>
      </c>
      <c r="B621" s="54" t="s">
        <v>102</v>
      </c>
      <c r="C621" s="55">
        <v>46097</v>
      </c>
      <c r="D621" s="54" t="s">
        <v>17591</v>
      </c>
      <c r="E621" s="55">
        <v>46104</v>
      </c>
      <c r="F621" s="54" t="s">
        <v>19337</v>
      </c>
      <c r="G621" s="54" t="s">
        <v>17592</v>
      </c>
      <c r="H621" s="56">
        <v>11577496</v>
      </c>
      <c r="I621" s="63">
        <v>0</v>
      </c>
      <c r="J621" s="56">
        <v>926200</v>
      </c>
      <c r="K621" s="65">
        <v>12503696</v>
      </c>
      <c r="L621" s="64" t="s">
        <v>17236</v>
      </c>
      <c r="M621" s="6">
        <v>46136</v>
      </c>
      <c r="O621" s="32">
        <f>IF(Table1[[#This Row],[Phân loại]]="Tồn đầu kỳ",Table1[[#This Row],[Tổng giá trị]],0)</f>
        <v>0</v>
      </c>
      <c r="P621" s="7">
        <f>IF(Table1[[#This Row],[Số còn phải thu ĐK]]&lt;&gt;0,0,IF(Table1[[#This Row],[Phân loại]]="Bán hàng",Table1[[#This Row],[Tổng giá trị]],-Table1[[#This Row],[Tổng giá trị]]))</f>
        <v>12503696</v>
      </c>
      <c r="Q621" s="32">
        <f t="shared" si="45"/>
        <v>12503696</v>
      </c>
      <c r="R621" s="7">
        <f>Table1[[#This Row],[Số còn phải thu ĐK]]+Table1[[#This Row],[Giá Trị HD sau CK]]-Table1[[#This Row],[Số tiền đã thu]]</f>
        <v>0</v>
      </c>
      <c r="S621" s="6">
        <f>IF(Table1[[#This Row],[Ngày hóa đơn]]&lt;&gt;"",Table1[[#This Row],[Ngày hóa đơn]],IF(Table1[[#This Row],[Ngày hạch toán]]&lt;&gt;"",Table1[[#This Row],[Ngày hạch toán]],""))</f>
        <v>46104</v>
      </c>
      <c r="T621" s="7"/>
      <c r="U621" s="6">
        <f>IF(Table1[[#This Row],[Ngày tính CN]]="","",S621+T621)</f>
        <v>46104</v>
      </c>
      <c r="V621" s="32">
        <f ca="1">IF(Table1[[#This Row],[Hạn thanh toán]]="","",IF((U621-NOW())&lt;0,0,(U621-NOW())))</f>
        <v>0</v>
      </c>
      <c r="W621" s="32"/>
      <c r="X621" s="32" t="str">
        <f t="shared" ca="1" si="46"/>
        <v/>
      </c>
      <c r="Y621" s="2" t="str">
        <f t="shared" si="47"/>
        <v>Đã thanh toán</v>
      </c>
      <c r="Z621" s="42">
        <f t="shared" si="48"/>
        <v>46104</v>
      </c>
      <c r="AA621" s="42">
        <f t="shared" si="49"/>
        <v>46136</v>
      </c>
      <c r="AD621" s="2" t="str">
        <f>VLOOKUP($A621,MA_KH!$A:$Q,MA_KH!O$1,0)</f>
        <v>MEGA</v>
      </c>
      <c r="AE621" s="2" t="str">
        <f>VLOOKUP($A621,MA_KH!$A:$Q,MA_KH!P$1,0)</f>
        <v>CÔNG TY TNHH MM MEGA MARKET (VIỆT NAM)</v>
      </c>
      <c r="AG621" s="2" t="str">
        <f>(Table1[[#This Row],[Số hóa đơn]])&amp;IF(OR(Table1[[#This Row],[Phân loại]]="Hàng trả",Table1[[#This Row],[Phân loại]]="Giảm công nợ"),-Table1[[#This Row],[Tổng giá trị]],Table1[[#This Row],[Tổng giá trị]])</f>
        <v>0002164012503696</v>
      </c>
      <c r="AH621" s="6" t="e">
        <f>_xlfn.XLOOKUP(Table1[[#This Row],[Column1]],'Chi tiết tt Mega gửi'!P:P,'Chi tiết tt Mega gửi'!N:N)</f>
        <v>#N/A</v>
      </c>
    </row>
    <row r="622" spans="1:34" ht="25.5" customHeight="1" x14ac:dyDescent="0.2">
      <c r="A622" s="54" t="s">
        <v>16299</v>
      </c>
      <c r="B622" s="54" t="s">
        <v>190</v>
      </c>
      <c r="C622" s="55">
        <v>46097</v>
      </c>
      <c r="D622" s="54" t="s">
        <v>17593</v>
      </c>
      <c r="E622" s="55">
        <v>46097</v>
      </c>
      <c r="F622" s="54" t="s">
        <v>19338</v>
      </c>
      <c r="G622" s="54" t="s">
        <v>17222</v>
      </c>
      <c r="H622" s="56">
        <v>4402315</v>
      </c>
      <c r="I622" s="63">
        <v>0</v>
      </c>
      <c r="J622" s="56">
        <v>352184</v>
      </c>
      <c r="K622" s="65">
        <v>4754499</v>
      </c>
      <c r="L622" s="64" t="s">
        <v>17238</v>
      </c>
      <c r="M622" s="6">
        <v>46105</v>
      </c>
      <c r="O622" s="32">
        <f>IF(Table1[[#This Row],[Phân loại]]="Tồn đầu kỳ",Table1[[#This Row],[Tổng giá trị]],0)</f>
        <v>0</v>
      </c>
      <c r="P622" s="7">
        <f>IF(Table1[[#This Row],[Số còn phải thu ĐK]]&lt;&gt;0,0,IF(Table1[[#This Row],[Phân loại]]="Bán hàng",Table1[[#This Row],[Tổng giá trị]],-Table1[[#This Row],[Tổng giá trị]]))</f>
        <v>-4754499</v>
      </c>
      <c r="Q622" s="32">
        <f t="shared" si="45"/>
        <v>-4754499</v>
      </c>
      <c r="R622" s="7">
        <f>Table1[[#This Row],[Số còn phải thu ĐK]]+Table1[[#This Row],[Giá Trị HD sau CK]]-Table1[[#This Row],[Số tiền đã thu]]</f>
        <v>0</v>
      </c>
      <c r="S622" s="6">
        <f>IF(Table1[[#This Row],[Ngày hóa đơn]]&lt;&gt;"",Table1[[#This Row],[Ngày hóa đơn]],IF(Table1[[#This Row],[Ngày hạch toán]]&lt;&gt;"",Table1[[#This Row],[Ngày hạch toán]],""))</f>
        <v>46097</v>
      </c>
      <c r="T622" s="7"/>
      <c r="U622" s="6">
        <f>IF(Table1[[#This Row],[Ngày tính CN]]="","",S622+T622)</f>
        <v>46097</v>
      </c>
      <c r="V622" s="32">
        <f ca="1">IF(Table1[[#This Row],[Hạn thanh toán]]="","",IF((U622-NOW())&lt;0,0,(U622-NOW())))</f>
        <v>0</v>
      </c>
      <c r="W622" s="32"/>
      <c r="X622" s="32" t="str">
        <f t="shared" ca="1" si="46"/>
        <v/>
      </c>
      <c r="Y622" s="2" t="str">
        <f t="shared" si="47"/>
        <v>Đã thanh toán</v>
      </c>
      <c r="Z622" s="42">
        <f t="shared" si="48"/>
        <v>46097</v>
      </c>
      <c r="AA622" s="42">
        <f t="shared" si="49"/>
        <v>46105</v>
      </c>
      <c r="AD622" s="2" t="str">
        <f>VLOOKUP($A622,MA_KH!$A:$Q,MA_KH!O$1,0)</f>
        <v>MEGA</v>
      </c>
      <c r="AE622" s="2" t="str">
        <f>VLOOKUP($A622,MA_KH!$A:$Q,MA_KH!P$1,0)</f>
        <v>CÔNG TY TNHH MM MEGA MARKET (VIỆT NAM)</v>
      </c>
      <c r="AG622" s="2" t="str">
        <f>(Table1[[#This Row],[Số hóa đơn]])&amp;IF(OR(Table1[[#This Row],[Phân loại]]="Hàng trả",Table1[[#This Row],[Phân loại]]="Giảm công nợ"),-Table1[[#This Row],[Tổng giá trị]],Table1[[#This Row],[Tổng giá trị]])</f>
        <v>00000192-4754499</v>
      </c>
      <c r="AH622" s="6" t="e">
        <f>_xlfn.XLOOKUP(Table1[[#This Row],[Column1]],'Chi tiết tt Mega gửi'!P:P,'Chi tiết tt Mega gửi'!N:N)</f>
        <v>#N/A</v>
      </c>
    </row>
    <row r="623" spans="1:34" ht="25.5" customHeight="1" x14ac:dyDescent="0.2">
      <c r="A623" s="54" t="s">
        <v>16299</v>
      </c>
      <c r="B623" s="54" t="s">
        <v>190</v>
      </c>
      <c r="C623" s="55">
        <v>46098</v>
      </c>
      <c r="D623" s="54" t="s">
        <v>17594</v>
      </c>
      <c r="E623" s="55">
        <v>46101</v>
      </c>
      <c r="F623" s="54" t="s">
        <v>19339</v>
      </c>
      <c r="G623" s="54" t="s">
        <v>17595</v>
      </c>
      <c r="H623" s="56">
        <v>6429540</v>
      </c>
      <c r="I623" s="63">
        <v>0</v>
      </c>
      <c r="J623" s="56">
        <v>514363</v>
      </c>
      <c r="K623" s="65">
        <v>6943903</v>
      </c>
      <c r="L623" s="64" t="s">
        <v>17236</v>
      </c>
      <c r="M623" s="6">
        <v>46136</v>
      </c>
      <c r="O623" s="32">
        <f>IF(Table1[[#This Row],[Phân loại]]="Tồn đầu kỳ",Table1[[#This Row],[Tổng giá trị]],0)</f>
        <v>0</v>
      </c>
      <c r="P623" s="7">
        <f>IF(Table1[[#This Row],[Số còn phải thu ĐK]]&lt;&gt;0,0,IF(Table1[[#This Row],[Phân loại]]="Bán hàng",Table1[[#This Row],[Tổng giá trị]],-Table1[[#This Row],[Tổng giá trị]]))</f>
        <v>6943903</v>
      </c>
      <c r="Q623" s="32">
        <f t="shared" si="45"/>
        <v>6943903</v>
      </c>
      <c r="R623" s="7">
        <f>Table1[[#This Row],[Số còn phải thu ĐK]]+Table1[[#This Row],[Giá Trị HD sau CK]]-Table1[[#This Row],[Số tiền đã thu]]</f>
        <v>0</v>
      </c>
      <c r="S623" s="6">
        <f>IF(Table1[[#This Row],[Ngày hóa đơn]]&lt;&gt;"",Table1[[#This Row],[Ngày hóa đơn]],IF(Table1[[#This Row],[Ngày hạch toán]]&lt;&gt;"",Table1[[#This Row],[Ngày hạch toán]],""))</f>
        <v>46101</v>
      </c>
      <c r="T623" s="7"/>
      <c r="U623" s="6">
        <f>IF(Table1[[#This Row],[Ngày tính CN]]="","",S623+T623)</f>
        <v>46101</v>
      </c>
      <c r="V623" s="32">
        <f ca="1">IF(Table1[[#This Row],[Hạn thanh toán]]="","",IF((U623-NOW())&lt;0,0,(U623-NOW())))</f>
        <v>0</v>
      </c>
      <c r="W623" s="32"/>
      <c r="X623" s="32" t="str">
        <f t="shared" ca="1" si="46"/>
        <v/>
      </c>
      <c r="Y623" s="2" t="str">
        <f t="shared" si="47"/>
        <v>Đã thanh toán</v>
      </c>
      <c r="Z623" s="42">
        <f t="shared" si="48"/>
        <v>46101</v>
      </c>
      <c r="AA623" s="42">
        <f t="shared" si="49"/>
        <v>46136</v>
      </c>
      <c r="AD623" s="2" t="str">
        <f>VLOOKUP($A623,MA_KH!$A:$Q,MA_KH!O$1,0)</f>
        <v>MEGA</v>
      </c>
      <c r="AE623" s="2" t="str">
        <f>VLOOKUP($A623,MA_KH!$A:$Q,MA_KH!P$1,0)</f>
        <v>CÔNG TY TNHH MM MEGA MARKET (VIỆT NAM)</v>
      </c>
      <c r="AG623" s="2" t="str">
        <f>(Table1[[#This Row],[Số hóa đơn]])&amp;IF(OR(Table1[[#This Row],[Phân loại]]="Hàng trả",Table1[[#This Row],[Phân loại]]="Giảm công nợ"),-Table1[[#This Row],[Tổng giá trị]],Table1[[#This Row],[Tổng giá trị]])</f>
        <v>000207816943903</v>
      </c>
      <c r="AH623" s="6" t="e">
        <f>_xlfn.XLOOKUP(Table1[[#This Row],[Column1]],'Chi tiết tt Mega gửi'!P:P,'Chi tiết tt Mega gửi'!N:N)</f>
        <v>#N/A</v>
      </c>
    </row>
    <row r="624" spans="1:34" ht="25.5" customHeight="1" x14ac:dyDescent="0.2">
      <c r="A624" s="54" t="s">
        <v>16299</v>
      </c>
      <c r="B624" s="54" t="s">
        <v>190</v>
      </c>
      <c r="C624" s="55">
        <v>46098</v>
      </c>
      <c r="D624" s="54" t="s">
        <v>17596</v>
      </c>
      <c r="E624" s="55">
        <v>46101</v>
      </c>
      <c r="F624" s="54" t="s">
        <v>19340</v>
      </c>
      <c r="G624" s="54" t="s">
        <v>17597</v>
      </c>
      <c r="H624" s="56">
        <v>725000</v>
      </c>
      <c r="I624" s="63">
        <v>0</v>
      </c>
      <c r="J624" s="56">
        <v>58000</v>
      </c>
      <c r="K624" s="65">
        <v>783000</v>
      </c>
      <c r="L624" s="64" t="s">
        <v>17236</v>
      </c>
      <c r="M624" s="6">
        <v>46136</v>
      </c>
      <c r="O624" s="32">
        <f>IF(Table1[[#This Row],[Phân loại]]="Tồn đầu kỳ",Table1[[#This Row],[Tổng giá trị]],0)</f>
        <v>0</v>
      </c>
      <c r="P624" s="7">
        <f>IF(Table1[[#This Row],[Số còn phải thu ĐK]]&lt;&gt;0,0,IF(Table1[[#This Row],[Phân loại]]="Bán hàng",Table1[[#This Row],[Tổng giá trị]],-Table1[[#This Row],[Tổng giá trị]]))</f>
        <v>783000</v>
      </c>
      <c r="Q624" s="32">
        <f t="shared" si="45"/>
        <v>783000</v>
      </c>
      <c r="R624" s="7">
        <f>Table1[[#This Row],[Số còn phải thu ĐK]]+Table1[[#This Row],[Giá Trị HD sau CK]]-Table1[[#This Row],[Số tiền đã thu]]</f>
        <v>0</v>
      </c>
      <c r="S624" s="6">
        <f>IF(Table1[[#This Row],[Ngày hóa đơn]]&lt;&gt;"",Table1[[#This Row],[Ngày hóa đơn]],IF(Table1[[#This Row],[Ngày hạch toán]]&lt;&gt;"",Table1[[#This Row],[Ngày hạch toán]],""))</f>
        <v>46101</v>
      </c>
      <c r="T624" s="7"/>
      <c r="U624" s="6">
        <f>IF(Table1[[#This Row],[Ngày tính CN]]="","",S624+T624)</f>
        <v>46101</v>
      </c>
      <c r="V624" s="32">
        <f ca="1">IF(Table1[[#This Row],[Hạn thanh toán]]="","",IF((U624-NOW())&lt;0,0,(U624-NOW())))</f>
        <v>0</v>
      </c>
      <c r="W624" s="32"/>
      <c r="X624" s="32" t="str">
        <f t="shared" ca="1" si="46"/>
        <v/>
      </c>
      <c r="Y624" s="2" t="str">
        <f t="shared" si="47"/>
        <v>Đã thanh toán</v>
      </c>
      <c r="Z624" s="42">
        <f t="shared" si="48"/>
        <v>46101</v>
      </c>
      <c r="AA624" s="42">
        <f t="shared" si="49"/>
        <v>46136</v>
      </c>
      <c r="AD624" s="2" t="str">
        <f>VLOOKUP($A624,MA_KH!$A:$Q,MA_KH!O$1,0)</f>
        <v>MEGA</v>
      </c>
      <c r="AE624" s="2" t="str">
        <f>VLOOKUP($A624,MA_KH!$A:$Q,MA_KH!P$1,0)</f>
        <v>CÔNG TY TNHH MM MEGA MARKET (VIỆT NAM)</v>
      </c>
      <c r="AG624" s="2" t="str">
        <f>(Table1[[#This Row],[Số hóa đơn]])&amp;IF(OR(Table1[[#This Row],[Phân loại]]="Hàng trả",Table1[[#This Row],[Phân loại]]="Giảm công nợ"),-Table1[[#This Row],[Tổng giá trị]],Table1[[#This Row],[Tổng giá trị]])</f>
        <v>00020782783000</v>
      </c>
      <c r="AH624" s="6" t="e">
        <f>_xlfn.XLOOKUP(Table1[[#This Row],[Column1]],'Chi tiết tt Mega gửi'!P:P,'Chi tiết tt Mega gửi'!N:N)</f>
        <v>#N/A</v>
      </c>
    </row>
    <row r="625" spans="1:34" ht="25.5" customHeight="1" x14ac:dyDescent="0.2">
      <c r="A625" s="54" t="s">
        <v>16294</v>
      </c>
      <c r="B625" s="54" t="s">
        <v>259</v>
      </c>
      <c r="C625" s="55">
        <v>46098</v>
      </c>
      <c r="D625" s="54" t="s">
        <v>17598</v>
      </c>
      <c r="E625" s="55">
        <v>46101</v>
      </c>
      <c r="F625" s="54" t="s">
        <v>19341</v>
      </c>
      <c r="G625" s="54" t="s">
        <v>17599</v>
      </c>
      <c r="H625" s="56">
        <v>2143180</v>
      </c>
      <c r="I625" s="63">
        <v>0</v>
      </c>
      <c r="J625" s="56">
        <v>171454</v>
      </c>
      <c r="K625" s="65">
        <v>2314634</v>
      </c>
      <c r="L625" s="64" t="s">
        <v>17236</v>
      </c>
      <c r="M625" s="6">
        <v>46136</v>
      </c>
      <c r="O625" s="32">
        <f>IF(Table1[[#This Row],[Phân loại]]="Tồn đầu kỳ",Table1[[#This Row],[Tổng giá trị]],0)</f>
        <v>0</v>
      </c>
      <c r="P625" s="7">
        <f>IF(Table1[[#This Row],[Số còn phải thu ĐK]]&lt;&gt;0,0,IF(Table1[[#This Row],[Phân loại]]="Bán hàng",Table1[[#This Row],[Tổng giá trị]],-Table1[[#This Row],[Tổng giá trị]]))</f>
        <v>2314634</v>
      </c>
      <c r="Q625" s="32">
        <f t="shared" si="45"/>
        <v>2314634</v>
      </c>
      <c r="R625" s="7">
        <f>Table1[[#This Row],[Số còn phải thu ĐK]]+Table1[[#This Row],[Giá Trị HD sau CK]]-Table1[[#This Row],[Số tiền đã thu]]</f>
        <v>0</v>
      </c>
      <c r="S625" s="6">
        <f>IF(Table1[[#This Row],[Ngày hóa đơn]]&lt;&gt;"",Table1[[#This Row],[Ngày hóa đơn]],IF(Table1[[#This Row],[Ngày hạch toán]]&lt;&gt;"",Table1[[#This Row],[Ngày hạch toán]],""))</f>
        <v>46101</v>
      </c>
      <c r="T625" s="7"/>
      <c r="U625" s="6">
        <f>IF(Table1[[#This Row],[Ngày tính CN]]="","",S625+T625)</f>
        <v>46101</v>
      </c>
      <c r="V625" s="32">
        <f ca="1">IF(Table1[[#This Row],[Hạn thanh toán]]="","",IF((U625-NOW())&lt;0,0,(U625-NOW())))</f>
        <v>0</v>
      </c>
      <c r="W625" s="32"/>
      <c r="X625" s="32" t="str">
        <f t="shared" ca="1" si="46"/>
        <v/>
      </c>
      <c r="Y625" s="2" t="str">
        <f t="shared" si="47"/>
        <v>Đã thanh toán</v>
      </c>
      <c r="Z625" s="42">
        <f t="shared" si="48"/>
        <v>46101</v>
      </c>
      <c r="AA625" s="42">
        <f t="shared" si="49"/>
        <v>46136</v>
      </c>
      <c r="AD625" s="2" t="str">
        <f>VLOOKUP($A625,MA_KH!$A:$Q,MA_KH!O$1,0)</f>
        <v>MEGA</v>
      </c>
      <c r="AE625" s="2" t="str">
        <f>VLOOKUP($A625,MA_KH!$A:$Q,MA_KH!P$1,0)</f>
        <v>CÔNG TY TNHH MM MEGA MARKET (VIỆT NAM)</v>
      </c>
      <c r="AG625" s="2" t="str">
        <f>(Table1[[#This Row],[Số hóa đơn]])&amp;IF(OR(Table1[[#This Row],[Phân loại]]="Hàng trả",Table1[[#This Row],[Phân loại]]="Giảm công nợ"),-Table1[[#This Row],[Tổng giá trị]],Table1[[#This Row],[Tổng giá trị]])</f>
        <v>000207832314634</v>
      </c>
      <c r="AH625" s="6" t="e">
        <f>_xlfn.XLOOKUP(Table1[[#This Row],[Column1]],'Chi tiết tt Mega gửi'!P:P,'Chi tiết tt Mega gửi'!N:N)</f>
        <v>#N/A</v>
      </c>
    </row>
    <row r="626" spans="1:34" ht="25.5" customHeight="1" x14ac:dyDescent="0.2">
      <c r="A626" s="54" t="s">
        <v>16303</v>
      </c>
      <c r="B626" s="54" t="s">
        <v>102</v>
      </c>
      <c r="C626" s="55">
        <v>46098</v>
      </c>
      <c r="D626" s="54" t="s">
        <v>17600</v>
      </c>
      <c r="E626" s="55">
        <v>46104</v>
      </c>
      <c r="F626" s="54" t="s">
        <v>19342</v>
      </c>
      <c r="G626" s="54" t="s">
        <v>17601</v>
      </c>
      <c r="H626" s="56">
        <v>1916065</v>
      </c>
      <c r="I626" s="63">
        <v>0</v>
      </c>
      <c r="J626" s="56">
        <v>153285</v>
      </c>
      <c r="K626" s="65">
        <v>2069350</v>
      </c>
      <c r="L626" s="64" t="s">
        <v>17236</v>
      </c>
      <c r="M626" s="6">
        <v>46136</v>
      </c>
      <c r="O626" s="32">
        <f>IF(Table1[[#This Row],[Phân loại]]="Tồn đầu kỳ",Table1[[#This Row],[Tổng giá trị]],0)</f>
        <v>0</v>
      </c>
      <c r="P626" s="7">
        <f>IF(Table1[[#This Row],[Số còn phải thu ĐK]]&lt;&gt;0,0,IF(Table1[[#This Row],[Phân loại]]="Bán hàng",Table1[[#This Row],[Tổng giá trị]],-Table1[[#This Row],[Tổng giá trị]]))</f>
        <v>2069350</v>
      </c>
      <c r="Q626" s="32">
        <f t="shared" si="45"/>
        <v>2069350</v>
      </c>
      <c r="R626" s="7">
        <f>Table1[[#This Row],[Số còn phải thu ĐK]]+Table1[[#This Row],[Giá Trị HD sau CK]]-Table1[[#This Row],[Số tiền đã thu]]</f>
        <v>0</v>
      </c>
      <c r="S626" s="6">
        <f>IF(Table1[[#This Row],[Ngày hóa đơn]]&lt;&gt;"",Table1[[#This Row],[Ngày hóa đơn]],IF(Table1[[#This Row],[Ngày hạch toán]]&lt;&gt;"",Table1[[#This Row],[Ngày hạch toán]],""))</f>
        <v>46104</v>
      </c>
      <c r="T626" s="7"/>
      <c r="U626" s="6">
        <f>IF(Table1[[#This Row],[Ngày tính CN]]="","",S626+T626)</f>
        <v>46104</v>
      </c>
      <c r="V626" s="32">
        <f ca="1">IF(Table1[[#This Row],[Hạn thanh toán]]="","",IF((U626-NOW())&lt;0,0,(U626-NOW())))</f>
        <v>0</v>
      </c>
      <c r="W626" s="32"/>
      <c r="X626" s="32" t="str">
        <f t="shared" ca="1" si="46"/>
        <v/>
      </c>
      <c r="Y626" s="2" t="str">
        <f t="shared" si="47"/>
        <v>Đã thanh toán</v>
      </c>
      <c r="Z626" s="42">
        <f t="shared" si="48"/>
        <v>46104</v>
      </c>
      <c r="AA626" s="42">
        <f t="shared" si="49"/>
        <v>46136</v>
      </c>
      <c r="AD626" s="2" t="str">
        <f>VLOOKUP($A626,MA_KH!$A:$Q,MA_KH!O$1,0)</f>
        <v>MEGA</v>
      </c>
      <c r="AE626" s="2" t="str">
        <f>VLOOKUP($A626,MA_KH!$A:$Q,MA_KH!P$1,0)</f>
        <v>CÔNG TY TNHH MM MEGA MARKET (VIỆT NAM)</v>
      </c>
      <c r="AG626" s="2" t="str">
        <f>(Table1[[#This Row],[Số hóa đơn]])&amp;IF(OR(Table1[[#This Row],[Phân loại]]="Hàng trả",Table1[[#This Row],[Phân loại]]="Giảm công nợ"),-Table1[[#This Row],[Tổng giá trị]],Table1[[#This Row],[Tổng giá trị]])</f>
        <v>000216392069350</v>
      </c>
      <c r="AH626" s="6" t="e">
        <f>_xlfn.XLOOKUP(Table1[[#This Row],[Column1]],'Chi tiết tt Mega gửi'!P:P,'Chi tiết tt Mega gửi'!N:N)</f>
        <v>#N/A</v>
      </c>
    </row>
    <row r="627" spans="1:34" ht="25.5" customHeight="1" x14ac:dyDescent="0.2">
      <c r="A627" s="54" t="s">
        <v>16303</v>
      </c>
      <c r="B627" s="54" t="s">
        <v>102</v>
      </c>
      <c r="C627" s="55">
        <v>46098</v>
      </c>
      <c r="D627" s="54" t="s">
        <v>17602</v>
      </c>
      <c r="E627" s="55">
        <v>46104</v>
      </c>
      <c r="F627" s="54" t="s">
        <v>19343</v>
      </c>
      <c r="G627" s="54" t="s">
        <v>17603</v>
      </c>
      <c r="H627" s="56">
        <v>3683745</v>
      </c>
      <c r="I627" s="63">
        <v>0</v>
      </c>
      <c r="J627" s="56">
        <v>294700</v>
      </c>
      <c r="K627" s="65">
        <v>3978445</v>
      </c>
      <c r="L627" s="64" t="s">
        <v>17236</v>
      </c>
      <c r="M627" s="6">
        <v>46136</v>
      </c>
      <c r="O627" s="32">
        <f>IF(Table1[[#This Row],[Phân loại]]="Tồn đầu kỳ",Table1[[#This Row],[Tổng giá trị]],0)</f>
        <v>0</v>
      </c>
      <c r="P627" s="7">
        <f>IF(Table1[[#This Row],[Số còn phải thu ĐK]]&lt;&gt;0,0,IF(Table1[[#This Row],[Phân loại]]="Bán hàng",Table1[[#This Row],[Tổng giá trị]],-Table1[[#This Row],[Tổng giá trị]]))</f>
        <v>3978445</v>
      </c>
      <c r="Q627" s="32">
        <f t="shared" si="45"/>
        <v>3978445</v>
      </c>
      <c r="R627" s="7">
        <f>Table1[[#This Row],[Số còn phải thu ĐK]]+Table1[[#This Row],[Giá Trị HD sau CK]]-Table1[[#This Row],[Số tiền đã thu]]</f>
        <v>0</v>
      </c>
      <c r="S627" s="6">
        <f>IF(Table1[[#This Row],[Ngày hóa đơn]]&lt;&gt;"",Table1[[#This Row],[Ngày hóa đơn]],IF(Table1[[#This Row],[Ngày hạch toán]]&lt;&gt;"",Table1[[#This Row],[Ngày hạch toán]],""))</f>
        <v>46104</v>
      </c>
      <c r="T627" s="7"/>
      <c r="U627" s="6">
        <f>IF(Table1[[#This Row],[Ngày tính CN]]="","",S627+T627)</f>
        <v>46104</v>
      </c>
      <c r="V627" s="32">
        <f ca="1">IF(Table1[[#This Row],[Hạn thanh toán]]="","",IF((U627-NOW())&lt;0,0,(U627-NOW())))</f>
        <v>0</v>
      </c>
      <c r="W627" s="32"/>
      <c r="X627" s="32" t="str">
        <f t="shared" ca="1" si="46"/>
        <v/>
      </c>
      <c r="Y627" s="2" t="str">
        <f t="shared" si="47"/>
        <v>Đã thanh toán</v>
      </c>
      <c r="Z627" s="42">
        <f t="shared" si="48"/>
        <v>46104</v>
      </c>
      <c r="AA627" s="42">
        <f t="shared" si="49"/>
        <v>46136</v>
      </c>
      <c r="AD627" s="2" t="str">
        <f>VLOOKUP($A627,MA_KH!$A:$Q,MA_KH!O$1,0)</f>
        <v>MEGA</v>
      </c>
      <c r="AE627" s="2" t="str">
        <f>VLOOKUP($A627,MA_KH!$A:$Q,MA_KH!P$1,0)</f>
        <v>CÔNG TY TNHH MM MEGA MARKET (VIỆT NAM)</v>
      </c>
      <c r="AG627" s="2" t="str">
        <f>(Table1[[#This Row],[Số hóa đơn]])&amp;IF(OR(Table1[[#This Row],[Phân loại]]="Hàng trả",Table1[[#This Row],[Phân loại]]="Giảm công nợ"),-Table1[[#This Row],[Tổng giá trị]],Table1[[#This Row],[Tổng giá trị]])</f>
        <v>000216373978445</v>
      </c>
      <c r="AH627" s="6" t="e">
        <f>_xlfn.XLOOKUP(Table1[[#This Row],[Column1]],'Chi tiết tt Mega gửi'!P:P,'Chi tiết tt Mega gửi'!N:N)</f>
        <v>#N/A</v>
      </c>
    </row>
    <row r="628" spans="1:34" ht="25.5" customHeight="1" x14ac:dyDescent="0.2">
      <c r="A628" s="54" t="s">
        <v>16303</v>
      </c>
      <c r="B628" s="54" t="s">
        <v>102</v>
      </c>
      <c r="C628" s="55">
        <v>46098</v>
      </c>
      <c r="D628" s="54" t="s">
        <v>17604</v>
      </c>
      <c r="E628" s="55">
        <v>46104</v>
      </c>
      <c r="F628" s="54" t="s">
        <v>19344</v>
      </c>
      <c r="G628" s="54" t="s">
        <v>17605</v>
      </c>
      <c r="H628" s="56">
        <v>1719535</v>
      </c>
      <c r="I628" s="63">
        <v>0</v>
      </c>
      <c r="J628" s="56">
        <v>137563</v>
      </c>
      <c r="K628" s="65">
        <v>1857098</v>
      </c>
      <c r="L628" s="64" t="s">
        <v>17236</v>
      </c>
      <c r="M628" s="6">
        <v>46136</v>
      </c>
      <c r="O628" s="32">
        <f>IF(Table1[[#This Row],[Phân loại]]="Tồn đầu kỳ",Table1[[#This Row],[Tổng giá trị]],0)</f>
        <v>0</v>
      </c>
      <c r="P628" s="7">
        <f>IF(Table1[[#This Row],[Số còn phải thu ĐK]]&lt;&gt;0,0,IF(Table1[[#This Row],[Phân loại]]="Bán hàng",Table1[[#This Row],[Tổng giá trị]],-Table1[[#This Row],[Tổng giá trị]]))</f>
        <v>1857098</v>
      </c>
      <c r="Q628" s="32">
        <f t="shared" si="45"/>
        <v>1857098</v>
      </c>
      <c r="R628" s="7">
        <f>Table1[[#This Row],[Số còn phải thu ĐK]]+Table1[[#This Row],[Giá Trị HD sau CK]]-Table1[[#This Row],[Số tiền đã thu]]</f>
        <v>0</v>
      </c>
      <c r="S628" s="6">
        <f>IF(Table1[[#This Row],[Ngày hóa đơn]]&lt;&gt;"",Table1[[#This Row],[Ngày hóa đơn]],IF(Table1[[#This Row],[Ngày hạch toán]]&lt;&gt;"",Table1[[#This Row],[Ngày hạch toán]],""))</f>
        <v>46104</v>
      </c>
      <c r="T628" s="7"/>
      <c r="U628" s="6">
        <f>IF(Table1[[#This Row],[Ngày tính CN]]="","",S628+T628)</f>
        <v>46104</v>
      </c>
      <c r="V628" s="32">
        <f ca="1">IF(Table1[[#This Row],[Hạn thanh toán]]="","",IF((U628-NOW())&lt;0,0,(U628-NOW())))</f>
        <v>0</v>
      </c>
      <c r="W628" s="32"/>
      <c r="X628" s="32" t="str">
        <f t="shared" ca="1" si="46"/>
        <v/>
      </c>
      <c r="Y628" s="2" t="str">
        <f t="shared" si="47"/>
        <v>Đã thanh toán</v>
      </c>
      <c r="Z628" s="42">
        <f t="shared" si="48"/>
        <v>46104</v>
      </c>
      <c r="AA628" s="42">
        <f t="shared" si="49"/>
        <v>46136</v>
      </c>
      <c r="AD628" s="2" t="str">
        <f>VLOOKUP($A628,MA_KH!$A:$Q,MA_KH!O$1,0)</f>
        <v>MEGA</v>
      </c>
      <c r="AE628" s="2" t="str">
        <f>VLOOKUP($A628,MA_KH!$A:$Q,MA_KH!P$1,0)</f>
        <v>CÔNG TY TNHH MM MEGA MARKET (VIỆT NAM)</v>
      </c>
      <c r="AG628" s="2" t="str">
        <f>(Table1[[#This Row],[Số hóa đơn]])&amp;IF(OR(Table1[[#This Row],[Phân loại]]="Hàng trả",Table1[[#This Row],[Phân loại]]="Giảm công nợ"),-Table1[[#This Row],[Tổng giá trị]],Table1[[#This Row],[Tổng giá trị]])</f>
        <v>000216351857098</v>
      </c>
      <c r="AH628" s="6" t="e">
        <f>_xlfn.XLOOKUP(Table1[[#This Row],[Column1]],'Chi tiết tt Mega gửi'!P:P,'Chi tiết tt Mega gửi'!N:N)</f>
        <v>#N/A</v>
      </c>
    </row>
    <row r="629" spans="1:34" ht="25.5" customHeight="1" x14ac:dyDescent="0.2">
      <c r="A629" s="54" t="s">
        <v>16303</v>
      </c>
      <c r="B629" s="54" t="s">
        <v>102</v>
      </c>
      <c r="C629" s="55">
        <v>46098</v>
      </c>
      <c r="D629" s="54" t="s">
        <v>17606</v>
      </c>
      <c r="E629" s="55">
        <v>46104</v>
      </c>
      <c r="F629" s="54" t="s">
        <v>19345</v>
      </c>
      <c r="G629" s="54" t="s">
        <v>17607</v>
      </c>
      <c r="H629" s="56">
        <v>3568180</v>
      </c>
      <c r="I629" s="63">
        <v>0</v>
      </c>
      <c r="J629" s="56">
        <v>285454</v>
      </c>
      <c r="K629" s="65">
        <v>3853634</v>
      </c>
      <c r="L629" s="64" t="s">
        <v>17236</v>
      </c>
      <c r="M629" s="6">
        <v>46136</v>
      </c>
      <c r="O629" s="32">
        <f>IF(Table1[[#This Row],[Phân loại]]="Tồn đầu kỳ",Table1[[#This Row],[Tổng giá trị]],0)</f>
        <v>0</v>
      </c>
      <c r="P629" s="7">
        <f>IF(Table1[[#This Row],[Số còn phải thu ĐK]]&lt;&gt;0,0,IF(Table1[[#This Row],[Phân loại]]="Bán hàng",Table1[[#This Row],[Tổng giá trị]],-Table1[[#This Row],[Tổng giá trị]]))</f>
        <v>3853634</v>
      </c>
      <c r="Q629" s="32">
        <f t="shared" si="45"/>
        <v>3853634</v>
      </c>
      <c r="R629" s="7">
        <f>Table1[[#This Row],[Số còn phải thu ĐK]]+Table1[[#This Row],[Giá Trị HD sau CK]]-Table1[[#This Row],[Số tiền đã thu]]</f>
        <v>0</v>
      </c>
      <c r="S629" s="6">
        <f>IF(Table1[[#This Row],[Ngày hóa đơn]]&lt;&gt;"",Table1[[#This Row],[Ngày hóa đơn]],IF(Table1[[#This Row],[Ngày hạch toán]]&lt;&gt;"",Table1[[#This Row],[Ngày hạch toán]],""))</f>
        <v>46104</v>
      </c>
      <c r="T629" s="7"/>
      <c r="U629" s="6">
        <f>IF(Table1[[#This Row],[Ngày tính CN]]="","",S629+T629)</f>
        <v>46104</v>
      </c>
      <c r="V629" s="32">
        <f ca="1">IF(Table1[[#This Row],[Hạn thanh toán]]="","",IF((U629-NOW())&lt;0,0,(U629-NOW())))</f>
        <v>0</v>
      </c>
      <c r="W629" s="32"/>
      <c r="X629" s="32" t="str">
        <f t="shared" ca="1" si="46"/>
        <v/>
      </c>
      <c r="Y629" s="2" t="str">
        <f t="shared" si="47"/>
        <v>Đã thanh toán</v>
      </c>
      <c r="Z629" s="42">
        <f t="shared" si="48"/>
        <v>46104</v>
      </c>
      <c r="AA629" s="42">
        <f t="shared" si="49"/>
        <v>46136</v>
      </c>
      <c r="AD629" s="2" t="str">
        <f>VLOOKUP($A629,MA_KH!$A:$Q,MA_KH!O$1,0)</f>
        <v>MEGA</v>
      </c>
      <c r="AE629" s="2" t="str">
        <f>VLOOKUP($A629,MA_KH!$A:$Q,MA_KH!P$1,0)</f>
        <v>CÔNG TY TNHH MM MEGA MARKET (VIỆT NAM)</v>
      </c>
      <c r="AG629" s="2" t="str">
        <f>(Table1[[#This Row],[Số hóa đơn]])&amp;IF(OR(Table1[[#This Row],[Phân loại]]="Hàng trả",Table1[[#This Row],[Phân loại]]="Giảm công nợ"),-Table1[[#This Row],[Tổng giá trị]],Table1[[#This Row],[Tổng giá trị]])</f>
        <v>000216413853634</v>
      </c>
      <c r="AH629" s="6" t="e">
        <f>_xlfn.XLOOKUP(Table1[[#This Row],[Column1]],'Chi tiết tt Mega gửi'!P:P,'Chi tiết tt Mega gửi'!N:N)</f>
        <v>#N/A</v>
      </c>
    </row>
    <row r="630" spans="1:34" ht="25.5" customHeight="1" x14ac:dyDescent="0.2">
      <c r="A630" s="54" t="s">
        <v>16303</v>
      </c>
      <c r="B630" s="54" t="s">
        <v>102</v>
      </c>
      <c r="C630" s="55">
        <v>46098</v>
      </c>
      <c r="D630" s="54" t="s">
        <v>17608</v>
      </c>
      <c r="E630" s="55">
        <v>46104</v>
      </c>
      <c r="F630" s="54" t="s">
        <v>19346</v>
      </c>
      <c r="G630" s="54" t="s">
        <v>17609</v>
      </c>
      <c r="H630" s="56">
        <v>1970450</v>
      </c>
      <c r="I630" s="63">
        <v>0</v>
      </c>
      <c r="J630" s="56">
        <v>157636</v>
      </c>
      <c r="K630" s="65">
        <v>2128086</v>
      </c>
      <c r="L630" s="64" t="s">
        <v>17236</v>
      </c>
      <c r="M630" s="6">
        <v>46136</v>
      </c>
      <c r="O630" s="32">
        <f>IF(Table1[[#This Row],[Phân loại]]="Tồn đầu kỳ",Table1[[#This Row],[Tổng giá trị]],0)</f>
        <v>0</v>
      </c>
      <c r="P630" s="7">
        <f>IF(Table1[[#This Row],[Số còn phải thu ĐK]]&lt;&gt;0,0,IF(Table1[[#This Row],[Phân loại]]="Bán hàng",Table1[[#This Row],[Tổng giá trị]],-Table1[[#This Row],[Tổng giá trị]]))</f>
        <v>2128086</v>
      </c>
      <c r="Q630" s="32">
        <f t="shared" si="45"/>
        <v>2128086</v>
      </c>
      <c r="R630" s="7">
        <f>Table1[[#This Row],[Số còn phải thu ĐK]]+Table1[[#This Row],[Giá Trị HD sau CK]]-Table1[[#This Row],[Số tiền đã thu]]</f>
        <v>0</v>
      </c>
      <c r="S630" s="6">
        <f>IF(Table1[[#This Row],[Ngày hóa đơn]]&lt;&gt;"",Table1[[#This Row],[Ngày hóa đơn]],IF(Table1[[#This Row],[Ngày hạch toán]]&lt;&gt;"",Table1[[#This Row],[Ngày hạch toán]],""))</f>
        <v>46104</v>
      </c>
      <c r="T630" s="7"/>
      <c r="U630" s="6">
        <f>IF(Table1[[#This Row],[Ngày tính CN]]="","",S630+T630)</f>
        <v>46104</v>
      </c>
      <c r="V630" s="32">
        <f ca="1">IF(Table1[[#This Row],[Hạn thanh toán]]="","",IF((U630-NOW())&lt;0,0,(U630-NOW())))</f>
        <v>0</v>
      </c>
      <c r="W630" s="32"/>
      <c r="X630" s="32" t="str">
        <f t="shared" ca="1" si="46"/>
        <v/>
      </c>
      <c r="Y630" s="2" t="str">
        <f t="shared" si="47"/>
        <v>Đã thanh toán</v>
      </c>
      <c r="Z630" s="42">
        <f t="shared" si="48"/>
        <v>46104</v>
      </c>
      <c r="AA630" s="42">
        <f t="shared" si="49"/>
        <v>46136</v>
      </c>
      <c r="AD630" s="2" t="str">
        <f>VLOOKUP($A630,MA_KH!$A:$Q,MA_KH!O$1,0)</f>
        <v>MEGA</v>
      </c>
      <c r="AE630" s="2" t="str">
        <f>VLOOKUP($A630,MA_KH!$A:$Q,MA_KH!P$1,0)</f>
        <v>CÔNG TY TNHH MM MEGA MARKET (VIỆT NAM)</v>
      </c>
      <c r="AG630" s="2" t="str">
        <f>(Table1[[#This Row],[Số hóa đơn]])&amp;IF(OR(Table1[[#This Row],[Phân loại]]="Hàng trả",Table1[[#This Row],[Phân loại]]="Giảm công nợ"),-Table1[[#This Row],[Tổng giá trị]],Table1[[#This Row],[Tổng giá trị]])</f>
        <v>000216362128086</v>
      </c>
      <c r="AH630" s="6" t="e">
        <f>_xlfn.XLOOKUP(Table1[[#This Row],[Column1]],'Chi tiết tt Mega gửi'!P:P,'Chi tiết tt Mega gửi'!N:N)</f>
        <v>#N/A</v>
      </c>
    </row>
    <row r="631" spans="1:34" ht="25.5" customHeight="1" x14ac:dyDescent="0.2">
      <c r="A631" s="54" t="s">
        <v>16303</v>
      </c>
      <c r="B631" s="54" t="s">
        <v>102</v>
      </c>
      <c r="C631" s="55">
        <v>46098</v>
      </c>
      <c r="D631" s="54" t="s">
        <v>17610</v>
      </c>
      <c r="E631" s="55">
        <v>46104</v>
      </c>
      <c r="F631" s="54" t="s">
        <v>19347</v>
      </c>
      <c r="G631" s="54" t="s">
        <v>17611</v>
      </c>
      <c r="H631" s="56">
        <v>1049500</v>
      </c>
      <c r="I631" s="63">
        <v>0</v>
      </c>
      <c r="J631" s="56">
        <v>83960</v>
      </c>
      <c r="K631" s="65">
        <v>1133460</v>
      </c>
      <c r="L631" s="64" t="s">
        <v>17236</v>
      </c>
      <c r="M631" s="6">
        <v>46136</v>
      </c>
      <c r="O631" s="32">
        <f>IF(Table1[[#This Row],[Phân loại]]="Tồn đầu kỳ",Table1[[#This Row],[Tổng giá trị]],0)</f>
        <v>0</v>
      </c>
      <c r="P631" s="7">
        <f>IF(Table1[[#This Row],[Số còn phải thu ĐK]]&lt;&gt;0,0,IF(Table1[[#This Row],[Phân loại]]="Bán hàng",Table1[[#This Row],[Tổng giá trị]],-Table1[[#This Row],[Tổng giá trị]]))</f>
        <v>1133460</v>
      </c>
      <c r="Q631" s="32">
        <f t="shared" si="45"/>
        <v>1133460</v>
      </c>
      <c r="R631" s="7">
        <f>Table1[[#This Row],[Số còn phải thu ĐK]]+Table1[[#This Row],[Giá Trị HD sau CK]]-Table1[[#This Row],[Số tiền đã thu]]</f>
        <v>0</v>
      </c>
      <c r="S631" s="6">
        <f>IF(Table1[[#This Row],[Ngày hóa đơn]]&lt;&gt;"",Table1[[#This Row],[Ngày hóa đơn]],IF(Table1[[#This Row],[Ngày hạch toán]]&lt;&gt;"",Table1[[#This Row],[Ngày hạch toán]],""))</f>
        <v>46104</v>
      </c>
      <c r="T631" s="7"/>
      <c r="U631" s="6">
        <f>IF(Table1[[#This Row],[Ngày tính CN]]="","",S631+T631)</f>
        <v>46104</v>
      </c>
      <c r="V631" s="32">
        <f ca="1">IF(Table1[[#This Row],[Hạn thanh toán]]="","",IF((U631-NOW())&lt;0,0,(U631-NOW())))</f>
        <v>0</v>
      </c>
      <c r="W631" s="32"/>
      <c r="X631" s="32" t="str">
        <f t="shared" ca="1" si="46"/>
        <v/>
      </c>
      <c r="Y631" s="2" t="str">
        <f t="shared" si="47"/>
        <v>Đã thanh toán</v>
      </c>
      <c r="Z631" s="42">
        <f t="shared" si="48"/>
        <v>46104</v>
      </c>
      <c r="AA631" s="42">
        <f t="shared" si="49"/>
        <v>46136</v>
      </c>
      <c r="AD631" s="2" t="str">
        <f>VLOOKUP($A631,MA_KH!$A:$Q,MA_KH!O$1,0)</f>
        <v>MEGA</v>
      </c>
      <c r="AE631" s="2" t="str">
        <f>VLOOKUP($A631,MA_KH!$A:$Q,MA_KH!P$1,0)</f>
        <v>CÔNG TY TNHH MM MEGA MARKET (VIỆT NAM)</v>
      </c>
      <c r="AG631" s="2" t="str">
        <f>(Table1[[#This Row],[Số hóa đơn]])&amp;IF(OR(Table1[[#This Row],[Phân loại]]="Hàng trả",Table1[[#This Row],[Phân loại]]="Giảm công nợ"),-Table1[[#This Row],[Tổng giá trị]],Table1[[#This Row],[Tổng giá trị]])</f>
        <v>000216381133460</v>
      </c>
      <c r="AH631" s="6" t="e">
        <f>_xlfn.XLOOKUP(Table1[[#This Row],[Column1]],'Chi tiết tt Mega gửi'!P:P,'Chi tiết tt Mega gửi'!N:N)</f>
        <v>#N/A</v>
      </c>
    </row>
    <row r="632" spans="1:34" ht="25.5" customHeight="1" x14ac:dyDescent="0.2">
      <c r="A632" s="54" t="s">
        <v>16303</v>
      </c>
      <c r="B632" s="54" t="s">
        <v>102</v>
      </c>
      <c r="C632" s="55">
        <v>46098</v>
      </c>
      <c r="D632" s="54" t="s">
        <v>17612</v>
      </c>
      <c r="E632" s="55">
        <v>46098</v>
      </c>
      <c r="F632" s="54" t="s">
        <v>18159</v>
      </c>
      <c r="G632" s="54" t="s">
        <v>17325</v>
      </c>
      <c r="H632" s="56">
        <v>460000</v>
      </c>
      <c r="I632" s="63">
        <v>0</v>
      </c>
      <c r="J632" s="56">
        <v>36800</v>
      </c>
      <c r="K632" s="65">
        <v>496800</v>
      </c>
      <c r="L632" s="64" t="s">
        <v>17238</v>
      </c>
      <c r="M632" s="6">
        <v>46105</v>
      </c>
      <c r="O632" s="32">
        <f>IF(Table1[[#This Row],[Phân loại]]="Tồn đầu kỳ",Table1[[#This Row],[Tổng giá trị]],0)</f>
        <v>0</v>
      </c>
      <c r="P632" s="7">
        <f>IF(Table1[[#This Row],[Số còn phải thu ĐK]]&lt;&gt;0,0,IF(Table1[[#This Row],[Phân loại]]="Bán hàng",Table1[[#This Row],[Tổng giá trị]],-Table1[[#This Row],[Tổng giá trị]]))</f>
        <v>-496800</v>
      </c>
      <c r="Q632" s="32">
        <f t="shared" si="45"/>
        <v>-496800</v>
      </c>
      <c r="R632" s="7">
        <f>Table1[[#This Row],[Số còn phải thu ĐK]]+Table1[[#This Row],[Giá Trị HD sau CK]]-Table1[[#This Row],[Số tiền đã thu]]</f>
        <v>0</v>
      </c>
      <c r="S632" s="6">
        <f>IF(Table1[[#This Row],[Ngày hóa đơn]]&lt;&gt;"",Table1[[#This Row],[Ngày hóa đơn]],IF(Table1[[#This Row],[Ngày hạch toán]]&lt;&gt;"",Table1[[#This Row],[Ngày hạch toán]],""))</f>
        <v>46098</v>
      </c>
      <c r="T632" s="7"/>
      <c r="U632" s="6">
        <f>IF(Table1[[#This Row],[Ngày tính CN]]="","",S632+T632)</f>
        <v>46098</v>
      </c>
      <c r="V632" s="32">
        <f ca="1">IF(Table1[[#This Row],[Hạn thanh toán]]="","",IF((U632-NOW())&lt;0,0,(U632-NOW())))</f>
        <v>0</v>
      </c>
      <c r="W632" s="32"/>
      <c r="X632" s="32" t="str">
        <f t="shared" ca="1" si="46"/>
        <v/>
      </c>
      <c r="Y632" s="2" t="str">
        <f t="shared" si="47"/>
        <v>Đã thanh toán</v>
      </c>
      <c r="Z632" s="42">
        <f t="shared" si="48"/>
        <v>46098</v>
      </c>
      <c r="AA632" s="42">
        <f t="shared" si="49"/>
        <v>46105</v>
      </c>
      <c r="AD632" s="2" t="str">
        <f>VLOOKUP($A632,MA_KH!$A:$Q,MA_KH!O$1,0)</f>
        <v>MEGA</v>
      </c>
      <c r="AE632" s="2" t="str">
        <f>VLOOKUP($A632,MA_KH!$A:$Q,MA_KH!P$1,0)</f>
        <v>CÔNG TY TNHH MM MEGA MARKET (VIỆT NAM)</v>
      </c>
      <c r="AG632" s="2" t="str">
        <f>(Table1[[#This Row],[Số hóa đơn]])&amp;IF(OR(Table1[[#This Row],[Phân loại]]="Hàng trả",Table1[[#This Row],[Phân loại]]="Giảm công nợ"),-Table1[[#This Row],[Tổng giá trị]],Table1[[#This Row],[Tổng giá trị]])</f>
        <v>00000085-496800</v>
      </c>
      <c r="AH632" s="6" t="e">
        <f>_xlfn.XLOOKUP(Table1[[#This Row],[Column1]],'Chi tiết tt Mega gửi'!P:P,'Chi tiết tt Mega gửi'!N:N)</f>
        <v>#N/A</v>
      </c>
    </row>
    <row r="633" spans="1:34" ht="25.5" customHeight="1" x14ac:dyDescent="0.2">
      <c r="A633" s="54" t="s">
        <v>16303</v>
      </c>
      <c r="B633" s="54" t="s">
        <v>102</v>
      </c>
      <c r="C633" s="55">
        <v>46098</v>
      </c>
      <c r="D633" s="54" t="s">
        <v>17613</v>
      </c>
      <c r="E633" s="55">
        <v>46098</v>
      </c>
      <c r="F633" s="54" t="s">
        <v>18134</v>
      </c>
      <c r="G633" s="54" t="s">
        <v>16988</v>
      </c>
      <c r="H633" s="56">
        <v>767930</v>
      </c>
      <c r="I633" s="63">
        <v>0</v>
      </c>
      <c r="J633" s="56">
        <v>61434</v>
      </c>
      <c r="K633" s="65">
        <v>829364</v>
      </c>
      <c r="L633" s="64" t="s">
        <v>17238</v>
      </c>
      <c r="M633" s="6">
        <v>46105</v>
      </c>
      <c r="O633" s="32">
        <f>IF(Table1[[#This Row],[Phân loại]]="Tồn đầu kỳ",Table1[[#This Row],[Tổng giá trị]],0)</f>
        <v>0</v>
      </c>
      <c r="P633" s="7">
        <f>IF(Table1[[#This Row],[Số còn phải thu ĐK]]&lt;&gt;0,0,IF(Table1[[#This Row],[Phân loại]]="Bán hàng",Table1[[#This Row],[Tổng giá trị]],-Table1[[#This Row],[Tổng giá trị]]))</f>
        <v>-829364</v>
      </c>
      <c r="Q633" s="32">
        <f t="shared" si="45"/>
        <v>-829364</v>
      </c>
      <c r="R633" s="7">
        <f>Table1[[#This Row],[Số còn phải thu ĐK]]+Table1[[#This Row],[Giá Trị HD sau CK]]-Table1[[#This Row],[Số tiền đã thu]]</f>
        <v>0</v>
      </c>
      <c r="S633" s="6">
        <f>IF(Table1[[#This Row],[Ngày hóa đơn]]&lt;&gt;"",Table1[[#This Row],[Ngày hóa đơn]],IF(Table1[[#This Row],[Ngày hạch toán]]&lt;&gt;"",Table1[[#This Row],[Ngày hạch toán]],""))</f>
        <v>46098</v>
      </c>
      <c r="T633" s="7"/>
      <c r="U633" s="6">
        <f>IF(Table1[[#This Row],[Ngày tính CN]]="","",S633+T633)</f>
        <v>46098</v>
      </c>
      <c r="V633" s="32">
        <f ca="1">IF(Table1[[#This Row],[Hạn thanh toán]]="","",IF((U633-NOW())&lt;0,0,(U633-NOW())))</f>
        <v>0</v>
      </c>
      <c r="W633" s="32"/>
      <c r="X633" s="32" t="str">
        <f t="shared" ca="1" si="46"/>
        <v/>
      </c>
      <c r="Y633" s="2" t="str">
        <f t="shared" si="47"/>
        <v>Đã thanh toán</v>
      </c>
      <c r="Z633" s="42">
        <f t="shared" si="48"/>
        <v>46098</v>
      </c>
      <c r="AA633" s="42">
        <f t="shared" si="49"/>
        <v>46105</v>
      </c>
      <c r="AD633" s="2" t="str">
        <f>VLOOKUP($A633,MA_KH!$A:$Q,MA_KH!O$1,0)</f>
        <v>MEGA</v>
      </c>
      <c r="AE633" s="2" t="str">
        <f>VLOOKUP($A633,MA_KH!$A:$Q,MA_KH!P$1,0)</f>
        <v>CÔNG TY TNHH MM MEGA MARKET (VIỆT NAM)</v>
      </c>
      <c r="AG633" s="2" t="str">
        <f>(Table1[[#This Row],[Số hóa đơn]])&amp;IF(OR(Table1[[#This Row],[Phân loại]]="Hàng trả",Table1[[#This Row],[Phân loại]]="Giảm công nợ"),-Table1[[#This Row],[Tổng giá trị]],Table1[[#This Row],[Tổng giá trị]])</f>
        <v>00000106-829364</v>
      </c>
      <c r="AH633" s="6" t="e">
        <f>_xlfn.XLOOKUP(Table1[[#This Row],[Column1]],'Chi tiết tt Mega gửi'!P:P,'Chi tiết tt Mega gửi'!N:N)</f>
        <v>#N/A</v>
      </c>
    </row>
    <row r="634" spans="1:34" ht="25.5" customHeight="1" x14ac:dyDescent="0.2">
      <c r="A634" s="54" t="s">
        <v>16295</v>
      </c>
      <c r="B634" s="54" t="s">
        <v>198</v>
      </c>
      <c r="C634" s="55">
        <v>46098</v>
      </c>
      <c r="D634" s="54" t="s">
        <v>17614</v>
      </c>
      <c r="E634" s="55">
        <v>46098</v>
      </c>
      <c r="F634" s="54" t="s">
        <v>19263</v>
      </c>
      <c r="G634" s="54" t="s">
        <v>16990</v>
      </c>
      <c r="H634" s="56">
        <v>474325</v>
      </c>
      <c r="I634" s="63">
        <v>0</v>
      </c>
      <c r="J634" s="56">
        <v>37946</v>
      </c>
      <c r="K634" s="65">
        <v>512271</v>
      </c>
      <c r="L634" s="64" t="s">
        <v>17238</v>
      </c>
      <c r="M634" s="6">
        <v>46105</v>
      </c>
      <c r="O634" s="32">
        <f>IF(Table1[[#This Row],[Phân loại]]="Tồn đầu kỳ",Table1[[#This Row],[Tổng giá trị]],0)</f>
        <v>0</v>
      </c>
      <c r="P634" s="7">
        <f>IF(Table1[[#This Row],[Số còn phải thu ĐK]]&lt;&gt;0,0,IF(Table1[[#This Row],[Phân loại]]="Bán hàng",Table1[[#This Row],[Tổng giá trị]],-Table1[[#This Row],[Tổng giá trị]]))</f>
        <v>-512271</v>
      </c>
      <c r="Q634" s="32">
        <f t="shared" si="45"/>
        <v>-512271</v>
      </c>
      <c r="R634" s="7">
        <f>Table1[[#This Row],[Số còn phải thu ĐK]]+Table1[[#This Row],[Giá Trị HD sau CK]]-Table1[[#This Row],[Số tiền đã thu]]</f>
        <v>0</v>
      </c>
      <c r="S634" s="6">
        <f>IF(Table1[[#This Row],[Ngày hóa đơn]]&lt;&gt;"",Table1[[#This Row],[Ngày hóa đơn]],IF(Table1[[#This Row],[Ngày hạch toán]]&lt;&gt;"",Table1[[#This Row],[Ngày hạch toán]],""))</f>
        <v>46098</v>
      </c>
      <c r="T634" s="7"/>
      <c r="U634" s="6">
        <f>IF(Table1[[#This Row],[Ngày tính CN]]="","",S634+T634)</f>
        <v>46098</v>
      </c>
      <c r="V634" s="32">
        <f ca="1">IF(Table1[[#This Row],[Hạn thanh toán]]="","",IF((U634-NOW())&lt;0,0,(U634-NOW())))</f>
        <v>0</v>
      </c>
      <c r="W634" s="32"/>
      <c r="X634" s="32" t="str">
        <f t="shared" ca="1" si="46"/>
        <v/>
      </c>
      <c r="Y634" s="2" t="str">
        <f t="shared" si="47"/>
        <v>Đã thanh toán</v>
      </c>
      <c r="Z634" s="42">
        <f t="shared" si="48"/>
        <v>46098</v>
      </c>
      <c r="AA634" s="42">
        <f t="shared" si="49"/>
        <v>46105</v>
      </c>
      <c r="AD634" s="2" t="str">
        <f>VLOOKUP($A634,MA_KH!$A:$Q,MA_KH!O$1,0)</f>
        <v>MEGA</v>
      </c>
      <c r="AE634" s="2" t="str">
        <f>VLOOKUP($A634,MA_KH!$A:$Q,MA_KH!P$1,0)</f>
        <v>CÔNG TY TNHH MM MEGA MARKET (VIỆT NAM)</v>
      </c>
      <c r="AG634" s="2" t="str">
        <f>(Table1[[#This Row],[Số hóa đơn]])&amp;IF(OR(Table1[[#This Row],[Phân loại]]="Hàng trả",Table1[[#This Row],[Phân loại]]="Giảm công nợ"),-Table1[[#This Row],[Tổng giá trị]],Table1[[#This Row],[Tổng giá trị]])</f>
        <v>00000082-512271</v>
      </c>
      <c r="AH634" s="6" t="e">
        <f>_xlfn.XLOOKUP(Table1[[#This Row],[Column1]],'Chi tiết tt Mega gửi'!P:P,'Chi tiết tt Mega gửi'!N:N)</f>
        <v>#N/A</v>
      </c>
    </row>
    <row r="635" spans="1:34" ht="25.5" customHeight="1" x14ac:dyDescent="0.2">
      <c r="A635" s="54" t="s">
        <v>16294</v>
      </c>
      <c r="B635" s="54" t="s">
        <v>259</v>
      </c>
      <c r="C635" s="55">
        <v>46098</v>
      </c>
      <c r="D635" s="54" t="s">
        <v>17615</v>
      </c>
      <c r="E635" s="55">
        <v>46098</v>
      </c>
      <c r="F635" s="54" t="s">
        <v>19348</v>
      </c>
      <c r="G635" s="54" t="s">
        <v>16821</v>
      </c>
      <c r="H635" s="56">
        <v>307000</v>
      </c>
      <c r="I635" s="63">
        <v>0</v>
      </c>
      <c r="J635" s="56">
        <v>24560</v>
      </c>
      <c r="K635" s="65">
        <v>331560</v>
      </c>
      <c r="L635" s="64" t="s">
        <v>17238</v>
      </c>
      <c r="M635" s="6">
        <v>46105</v>
      </c>
      <c r="O635" s="32">
        <f>IF(Table1[[#This Row],[Phân loại]]="Tồn đầu kỳ",Table1[[#This Row],[Tổng giá trị]],0)</f>
        <v>0</v>
      </c>
      <c r="P635" s="7">
        <f>IF(Table1[[#This Row],[Số còn phải thu ĐK]]&lt;&gt;0,0,IF(Table1[[#This Row],[Phân loại]]="Bán hàng",Table1[[#This Row],[Tổng giá trị]],-Table1[[#This Row],[Tổng giá trị]]))</f>
        <v>-331560</v>
      </c>
      <c r="Q635" s="32">
        <f t="shared" si="45"/>
        <v>-331560</v>
      </c>
      <c r="R635" s="7">
        <f>Table1[[#This Row],[Số còn phải thu ĐK]]+Table1[[#This Row],[Giá Trị HD sau CK]]-Table1[[#This Row],[Số tiền đã thu]]</f>
        <v>0</v>
      </c>
      <c r="S635" s="6">
        <f>IF(Table1[[#This Row],[Ngày hóa đơn]]&lt;&gt;"",Table1[[#This Row],[Ngày hóa đơn]],IF(Table1[[#This Row],[Ngày hạch toán]]&lt;&gt;"",Table1[[#This Row],[Ngày hạch toán]],""))</f>
        <v>46098</v>
      </c>
      <c r="T635" s="7"/>
      <c r="U635" s="6">
        <f>IF(Table1[[#This Row],[Ngày tính CN]]="","",S635+T635)</f>
        <v>46098</v>
      </c>
      <c r="V635" s="32">
        <f ca="1">IF(Table1[[#This Row],[Hạn thanh toán]]="","",IF((U635-NOW())&lt;0,0,(U635-NOW())))</f>
        <v>0</v>
      </c>
      <c r="W635" s="32"/>
      <c r="X635" s="32" t="str">
        <f t="shared" ca="1" si="46"/>
        <v/>
      </c>
      <c r="Y635" s="2" t="str">
        <f t="shared" si="47"/>
        <v>Đã thanh toán</v>
      </c>
      <c r="Z635" s="42">
        <f t="shared" si="48"/>
        <v>46098</v>
      </c>
      <c r="AA635" s="42">
        <f t="shared" si="49"/>
        <v>46105</v>
      </c>
      <c r="AD635" s="2" t="str">
        <f>VLOOKUP($A635,MA_KH!$A:$Q,MA_KH!O$1,0)</f>
        <v>MEGA</v>
      </c>
      <c r="AE635" s="2" t="str">
        <f>VLOOKUP($A635,MA_KH!$A:$Q,MA_KH!P$1,0)</f>
        <v>CÔNG TY TNHH MM MEGA MARKET (VIỆT NAM)</v>
      </c>
      <c r="AG635" s="2" t="str">
        <f>(Table1[[#This Row],[Số hóa đơn]])&amp;IF(OR(Table1[[#This Row],[Phân loại]]="Hàng trả",Table1[[#This Row],[Phân loại]]="Giảm công nợ"),-Table1[[#This Row],[Tổng giá trị]],Table1[[#This Row],[Tổng giá trị]])</f>
        <v>00000101-331560</v>
      </c>
      <c r="AH635" s="6" t="e">
        <f>_xlfn.XLOOKUP(Table1[[#This Row],[Column1]],'Chi tiết tt Mega gửi'!P:P,'Chi tiết tt Mega gửi'!N:N)</f>
        <v>#N/A</v>
      </c>
    </row>
    <row r="636" spans="1:34" ht="25.5" customHeight="1" x14ac:dyDescent="0.2">
      <c r="A636" s="54" t="s">
        <v>16289</v>
      </c>
      <c r="B636" s="54" t="s">
        <v>296</v>
      </c>
      <c r="C636" s="55">
        <v>46098</v>
      </c>
      <c r="D636" s="54" t="s">
        <v>17616</v>
      </c>
      <c r="E636" s="55">
        <v>46098</v>
      </c>
      <c r="F636" s="54" t="s">
        <v>18139</v>
      </c>
      <c r="G636" s="54" t="s">
        <v>16824</v>
      </c>
      <c r="H636" s="56">
        <v>1926830</v>
      </c>
      <c r="I636" s="63">
        <v>0</v>
      </c>
      <c r="J636" s="56">
        <v>154146</v>
      </c>
      <c r="K636" s="65">
        <v>2080976</v>
      </c>
      <c r="L636" s="64" t="s">
        <v>17238</v>
      </c>
      <c r="M636" s="6">
        <v>46105</v>
      </c>
      <c r="O636" s="32">
        <f>IF(Table1[[#This Row],[Phân loại]]="Tồn đầu kỳ",Table1[[#This Row],[Tổng giá trị]],0)</f>
        <v>0</v>
      </c>
      <c r="P636" s="7">
        <f>IF(Table1[[#This Row],[Số còn phải thu ĐK]]&lt;&gt;0,0,IF(Table1[[#This Row],[Phân loại]]="Bán hàng",Table1[[#This Row],[Tổng giá trị]],-Table1[[#This Row],[Tổng giá trị]]))</f>
        <v>-2080976</v>
      </c>
      <c r="Q636" s="32">
        <f t="shared" si="45"/>
        <v>-2080976</v>
      </c>
      <c r="R636" s="7">
        <f>Table1[[#This Row],[Số còn phải thu ĐK]]+Table1[[#This Row],[Giá Trị HD sau CK]]-Table1[[#This Row],[Số tiền đã thu]]</f>
        <v>0</v>
      </c>
      <c r="S636" s="6">
        <f>IF(Table1[[#This Row],[Ngày hóa đơn]]&lt;&gt;"",Table1[[#This Row],[Ngày hóa đơn]],IF(Table1[[#This Row],[Ngày hạch toán]]&lt;&gt;"",Table1[[#This Row],[Ngày hạch toán]],""))</f>
        <v>46098</v>
      </c>
      <c r="T636" s="7"/>
      <c r="U636" s="6">
        <f>IF(Table1[[#This Row],[Ngày tính CN]]="","",S636+T636)</f>
        <v>46098</v>
      </c>
      <c r="V636" s="32">
        <f ca="1">IF(Table1[[#This Row],[Hạn thanh toán]]="","",IF((U636-NOW())&lt;0,0,(U636-NOW())))</f>
        <v>0</v>
      </c>
      <c r="W636" s="32"/>
      <c r="X636" s="32" t="str">
        <f t="shared" ca="1" si="46"/>
        <v/>
      </c>
      <c r="Y636" s="2" t="str">
        <f t="shared" si="47"/>
        <v>Đã thanh toán</v>
      </c>
      <c r="Z636" s="42">
        <f t="shared" si="48"/>
        <v>46098</v>
      </c>
      <c r="AA636" s="42">
        <f t="shared" si="49"/>
        <v>46105</v>
      </c>
      <c r="AD636" s="2" t="str">
        <f>VLOOKUP($A636,MA_KH!$A:$Q,MA_KH!O$1,0)</f>
        <v>MEGA</v>
      </c>
      <c r="AE636" s="2" t="str">
        <f>VLOOKUP($A636,MA_KH!$A:$Q,MA_KH!P$1,0)</f>
        <v>CÔNG TY TNHH MM MEGA MARKET (VIỆT NAM)</v>
      </c>
      <c r="AG636" s="2" t="str">
        <f>(Table1[[#This Row],[Số hóa đơn]])&amp;IF(OR(Table1[[#This Row],[Phân loại]]="Hàng trả",Table1[[#This Row],[Phân loại]]="Giảm công nợ"),-Table1[[#This Row],[Tổng giá trị]],Table1[[#This Row],[Tổng giá trị]])</f>
        <v>00000135-2080976</v>
      </c>
      <c r="AH636" s="6" t="e">
        <f>_xlfn.XLOOKUP(Table1[[#This Row],[Column1]],'Chi tiết tt Mega gửi'!P:P,'Chi tiết tt Mega gửi'!N:N)</f>
        <v>#N/A</v>
      </c>
    </row>
    <row r="637" spans="1:34" ht="25.5" customHeight="1" x14ac:dyDescent="0.2">
      <c r="A637" s="54" t="s">
        <v>16289</v>
      </c>
      <c r="B637" s="54" t="s">
        <v>296</v>
      </c>
      <c r="C637" s="55">
        <v>46098</v>
      </c>
      <c r="D637" s="54" t="s">
        <v>17617</v>
      </c>
      <c r="E637" s="55">
        <v>46098</v>
      </c>
      <c r="F637" s="54" t="s">
        <v>19349</v>
      </c>
      <c r="G637" s="54" t="s">
        <v>16824</v>
      </c>
      <c r="H637" s="56">
        <v>3721734</v>
      </c>
      <c r="I637" s="63">
        <v>0</v>
      </c>
      <c r="J637" s="56">
        <v>297738</v>
      </c>
      <c r="K637" s="65">
        <v>4019472</v>
      </c>
      <c r="L637" s="64" t="s">
        <v>17238</v>
      </c>
      <c r="M637" s="6">
        <v>46105</v>
      </c>
      <c r="O637" s="32">
        <f>IF(Table1[[#This Row],[Phân loại]]="Tồn đầu kỳ",Table1[[#This Row],[Tổng giá trị]],0)</f>
        <v>0</v>
      </c>
      <c r="P637" s="7">
        <f>IF(Table1[[#This Row],[Số còn phải thu ĐK]]&lt;&gt;0,0,IF(Table1[[#This Row],[Phân loại]]="Bán hàng",Table1[[#This Row],[Tổng giá trị]],-Table1[[#This Row],[Tổng giá trị]]))</f>
        <v>-4019472</v>
      </c>
      <c r="Q637" s="32">
        <f t="shared" si="45"/>
        <v>-4019472</v>
      </c>
      <c r="R637" s="7">
        <f>Table1[[#This Row],[Số còn phải thu ĐK]]+Table1[[#This Row],[Giá Trị HD sau CK]]-Table1[[#This Row],[Số tiền đã thu]]</f>
        <v>0</v>
      </c>
      <c r="S637" s="6">
        <f>IF(Table1[[#This Row],[Ngày hóa đơn]]&lt;&gt;"",Table1[[#This Row],[Ngày hóa đơn]],IF(Table1[[#This Row],[Ngày hạch toán]]&lt;&gt;"",Table1[[#This Row],[Ngày hạch toán]],""))</f>
        <v>46098</v>
      </c>
      <c r="T637" s="7"/>
      <c r="U637" s="6">
        <f>IF(Table1[[#This Row],[Ngày tính CN]]="","",S637+T637)</f>
        <v>46098</v>
      </c>
      <c r="V637" s="32">
        <f ca="1">IF(Table1[[#This Row],[Hạn thanh toán]]="","",IF((U637-NOW())&lt;0,0,(U637-NOW())))</f>
        <v>0</v>
      </c>
      <c r="W637" s="32"/>
      <c r="X637" s="32" t="str">
        <f t="shared" ca="1" si="46"/>
        <v/>
      </c>
      <c r="Y637" s="2" t="str">
        <f t="shared" si="47"/>
        <v>Đã thanh toán</v>
      </c>
      <c r="Z637" s="42">
        <f t="shared" si="48"/>
        <v>46098</v>
      </c>
      <c r="AA637" s="42">
        <f t="shared" si="49"/>
        <v>46105</v>
      </c>
      <c r="AD637" s="2" t="str">
        <f>VLOOKUP($A637,MA_KH!$A:$Q,MA_KH!O$1,0)</f>
        <v>MEGA</v>
      </c>
      <c r="AE637" s="2" t="str">
        <f>VLOOKUP($A637,MA_KH!$A:$Q,MA_KH!P$1,0)</f>
        <v>CÔNG TY TNHH MM MEGA MARKET (VIỆT NAM)</v>
      </c>
      <c r="AG637" s="2" t="str">
        <f>(Table1[[#This Row],[Số hóa đơn]])&amp;IF(OR(Table1[[#This Row],[Phân loại]]="Hàng trả",Table1[[#This Row],[Phân loại]]="Giảm công nợ"),-Table1[[#This Row],[Tổng giá trị]],Table1[[#This Row],[Tổng giá trị]])</f>
        <v>00000136-4019472</v>
      </c>
      <c r="AH637" s="6" t="e">
        <f>_xlfn.XLOOKUP(Table1[[#This Row],[Column1]],'Chi tiết tt Mega gửi'!P:P,'Chi tiết tt Mega gửi'!N:N)</f>
        <v>#N/A</v>
      </c>
    </row>
    <row r="638" spans="1:34" ht="25.5" customHeight="1" x14ac:dyDescent="0.2">
      <c r="A638" s="54" t="s">
        <v>16289</v>
      </c>
      <c r="B638" s="54" t="s">
        <v>296</v>
      </c>
      <c r="C638" s="55">
        <v>46098</v>
      </c>
      <c r="D638" s="54" t="s">
        <v>17618</v>
      </c>
      <c r="E638" s="55">
        <v>46098</v>
      </c>
      <c r="F638" s="54" t="s">
        <v>19350</v>
      </c>
      <c r="G638" s="54" t="s">
        <v>16824</v>
      </c>
      <c r="H638" s="56">
        <v>2075216</v>
      </c>
      <c r="I638" s="63">
        <v>0</v>
      </c>
      <c r="J638" s="56">
        <v>166017</v>
      </c>
      <c r="K638" s="65">
        <v>2241233</v>
      </c>
      <c r="L638" s="64" t="s">
        <v>17238</v>
      </c>
      <c r="M638" s="6">
        <v>46105</v>
      </c>
      <c r="O638" s="32">
        <f>IF(Table1[[#This Row],[Phân loại]]="Tồn đầu kỳ",Table1[[#This Row],[Tổng giá trị]],0)</f>
        <v>0</v>
      </c>
      <c r="P638" s="7">
        <f>IF(Table1[[#This Row],[Số còn phải thu ĐK]]&lt;&gt;0,0,IF(Table1[[#This Row],[Phân loại]]="Bán hàng",Table1[[#This Row],[Tổng giá trị]],-Table1[[#This Row],[Tổng giá trị]]))</f>
        <v>-2241233</v>
      </c>
      <c r="Q638" s="32">
        <f t="shared" si="45"/>
        <v>-2241233</v>
      </c>
      <c r="R638" s="7">
        <f>Table1[[#This Row],[Số còn phải thu ĐK]]+Table1[[#This Row],[Giá Trị HD sau CK]]-Table1[[#This Row],[Số tiền đã thu]]</f>
        <v>0</v>
      </c>
      <c r="S638" s="6">
        <f>IF(Table1[[#This Row],[Ngày hóa đơn]]&lt;&gt;"",Table1[[#This Row],[Ngày hóa đơn]],IF(Table1[[#This Row],[Ngày hạch toán]]&lt;&gt;"",Table1[[#This Row],[Ngày hạch toán]],""))</f>
        <v>46098</v>
      </c>
      <c r="T638" s="7"/>
      <c r="U638" s="6">
        <f>IF(Table1[[#This Row],[Ngày tính CN]]="","",S638+T638)</f>
        <v>46098</v>
      </c>
      <c r="V638" s="32">
        <f ca="1">IF(Table1[[#This Row],[Hạn thanh toán]]="","",IF((U638-NOW())&lt;0,0,(U638-NOW())))</f>
        <v>0</v>
      </c>
      <c r="W638" s="32"/>
      <c r="X638" s="32" t="str">
        <f t="shared" ca="1" si="46"/>
        <v/>
      </c>
      <c r="Y638" s="2" t="str">
        <f t="shared" si="47"/>
        <v>Đã thanh toán</v>
      </c>
      <c r="Z638" s="42">
        <f t="shared" si="48"/>
        <v>46098</v>
      </c>
      <c r="AA638" s="42">
        <f t="shared" si="49"/>
        <v>46105</v>
      </c>
      <c r="AD638" s="2" t="str">
        <f>VLOOKUP($A638,MA_KH!$A:$Q,MA_KH!O$1,0)</f>
        <v>MEGA</v>
      </c>
      <c r="AE638" s="2" t="str">
        <f>VLOOKUP($A638,MA_KH!$A:$Q,MA_KH!P$1,0)</f>
        <v>CÔNG TY TNHH MM MEGA MARKET (VIỆT NAM)</v>
      </c>
      <c r="AG638" s="2" t="str">
        <f>(Table1[[#This Row],[Số hóa đơn]])&amp;IF(OR(Table1[[#This Row],[Phân loại]]="Hàng trả",Table1[[#This Row],[Phân loại]]="Giảm công nợ"),-Table1[[#This Row],[Tổng giá trị]],Table1[[#This Row],[Tổng giá trị]])</f>
        <v>00000164-2241233</v>
      </c>
      <c r="AH638" s="6" t="e">
        <f>_xlfn.XLOOKUP(Table1[[#This Row],[Column1]],'Chi tiết tt Mega gửi'!P:P,'Chi tiết tt Mega gửi'!N:N)</f>
        <v>#N/A</v>
      </c>
    </row>
    <row r="639" spans="1:34" ht="25.5" customHeight="1" x14ac:dyDescent="0.2">
      <c r="A639" s="54" t="s">
        <v>16291</v>
      </c>
      <c r="B639" s="54" t="s">
        <v>200</v>
      </c>
      <c r="C639" s="55">
        <v>46098</v>
      </c>
      <c r="D639" s="54" t="s">
        <v>17619</v>
      </c>
      <c r="E639" s="55">
        <v>46098</v>
      </c>
      <c r="F639" s="54" t="s">
        <v>19351</v>
      </c>
      <c r="G639" s="54" t="s">
        <v>17345</v>
      </c>
      <c r="H639" s="56">
        <v>1258508</v>
      </c>
      <c r="I639" s="63">
        <v>0</v>
      </c>
      <c r="J639" s="56">
        <v>100679</v>
      </c>
      <c r="K639" s="65">
        <v>1359187</v>
      </c>
      <c r="L639" s="64" t="s">
        <v>17238</v>
      </c>
      <c r="M639" s="6">
        <v>46105</v>
      </c>
      <c r="O639" s="32">
        <f>IF(Table1[[#This Row],[Phân loại]]="Tồn đầu kỳ",Table1[[#This Row],[Tổng giá trị]],0)</f>
        <v>0</v>
      </c>
      <c r="P639" s="7">
        <f>IF(Table1[[#This Row],[Số còn phải thu ĐK]]&lt;&gt;0,0,IF(Table1[[#This Row],[Phân loại]]="Bán hàng",Table1[[#This Row],[Tổng giá trị]],-Table1[[#This Row],[Tổng giá trị]]))</f>
        <v>-1359187</v>
      </c>
      <c r="Q639" s="32">
        <f t="shared" si="45"/>
        <v>-1359187</v>
      </c>
      <c r="R639" s="7">
        <f>Table1[[#This Row],[Số còn phải thu ĐK]]+Table1[[#This Row],[Giá Trị HD sau CK]]-Table1[[#This Row],[Số tiền đã thu]]</f>
        <v>0</v>
      </c>
      <c r="S639" s="6">
        <f>IF(Table1[[#This Row],[Ngày hóa đơn]]&lt;&gt;"",Table1[[#This Row],[Ngày hóa đơn]],IF(Table1[[#This Row],[Ngày hạch toán]]&lt;&gt;"",Table1[[#This Row],[Ngày hạch toán]],""))</f>
        <v>46098</v>
      </c>
      <c r="T639" s="7"/>
      <c r="U639" s="6">
        <f>IF(Table1[[#This Row],[Ngày tính CN]]="","",S639+T639)</f>
        <v>46098</v>
      </c>
      <c r="V639" s="32">
        <f ca="1">IF(Table1[[#This Row],[Hạn thanh toán]]="","",IF((U639-NOW())&lt;0,0,(U639-NOW())))</f>
        <v>0</v>
      </c>
      <c r="W639" s="32"/>
      <c r="X639" s="32" t="str">
        <f t="shared" ca="1" si="46"/>
        <v/>
      </c>
      <c r="Y639" s="2" t="str">
        <f t="shared" si="47"/>
        <v>Đã thanh toán</v>
      </c>
      <c r="Z639" s="42">
        <f t="shared" si="48"/>
        <v>46098</v>
      </c>
      <c r="AA639" s="42">
        <f t="shared" si="49"/>
        <v>46105</v>
      </c>
      <c r="AD639" s="2" t="str">
        <f>VLOOKUP($A639,MA_KH!$A:$Q,MA_KH!O$1,0)</f>
        <v>MEGA</v>
      </c>
      <c r="AE639" s="2" t="str">
        <f>VLOOKUP($A639,MA_KH!$A:$Q,MA_KH!P$1,0)</f>
        <v>CÔNG TY TNHH MM MEGA MARKET (VIỆT NAM)</v>
      </c>
      <c r="AG639" s="2" t="str">
        <f>(Table1[[#This Row],[Số hóa đơn]])&amp;IF(OR(Table1[[#This Row],[Phân loại]]="Hàng trả",Table1[[#This Row],[Phân loại]]="Giảm công nợ"),-Table1[[#This Row],[Tổng giá trị]],Table1[[#This Row],[Tổng giá trị]])</f>
        <v>00000117-1359187</v>
      </c>
      <c r="AH639" s="6" t="e">
        <f>_xlfn.XLOOKUP(Table1[[#This Row],[Column1]],'Chi tiết tt Mega gửi'!P:P,'Chi tiết tt Mega gửi'!N:N)</f>
        <v>#N/A</v>
      </c>
    </row>
    <row r="640" spans="1:34" ht="25.5" customHeight="1" x14ac:dyDescent="0.2">
      <c r="A640" s="54" t="s">
        <v>16288</v>
      </c>
      <c r="B640" s="54" t="s">
        <v>294</v>
      </c>
      <c r="C640" s="55">
        <v>46098</v>
      </c>
      <c r="D640" s="54" t="s">
        <v>17620</v>
      </c>
      <c r="E640" s="55">
        <v>46098</v>
      </c>
      <c r="F640" s="54" t="s">
        <v>19352</v>
      </c>
      <c r="G640" s="54" t="s">
        <v>17177</v>
      </c>
      <c r="H640" s="56">
        <v>507500</v>
      </c>
      <c r="I640" s="63">
        <v>0</v>
      </c>
      <c r="J640" s="56">
        <v>40600</v>
      </c>
      <c r="K640" s="65">
        <v>548100</v>
      </c>
      <c r="L640" s="64" t="s">
        <v>17238</v>
      </c>
      <c r="M640" s="6">
        <v>46105</v>
      </c>
      <c r="O640" s="32">
        <f>IF(Table1[[#This Row],[Phân loại]]="Tồn đầu kỳ",Table1[[#This Row],[Tổng giá trị]],0)</f>
        <v>0</v>
      </c>
      <c r="P640" s="7">
        <f>IF(Table1[[#This Row],[Số còn phải thu ĐK]]&lt;&gt;0,0,IF(Table1[[#This Row],[Phân loại]]="Bán hàng",Table1[[#This Row],[Tổng giá trị]],-Table1[[#This Row],[Tổng giá trị]]))</f>
        <v>-548100</v>
      </c>
      <c r="Q640" s="32">
        <f t="shared" si="45"/>
        <v>-548100</v>
      </c>
      <c r="R640" s="7">
        <f>Table1[[#This Row],[Số còn phải thu ĐK]]+Table1[[#This Row],[Giá Trị HD sau CK]]-Table1[[#This Row],[Số tiền đã thu]]</f>
        <v>0</v>
      </c>
      <c r="S640" s="6">
        <f>IF(Table1[[#This Row],[Ngày hóa đơn]]&lt;&gt;"",Table1[[#This Row],[Ngày hóa đơn]],IF(Table1[[#This Row],[Ngày hạch toán]]&lt;&gt;"",Table1[[#This Row],[Ngày hạch toán]],""))</f>
        <v>46098</v>
      </c>
      <c r="T640" s="7"/>
      <c r="U640" s="6">
        <f>IF(Table1[[#This Row],[Ngày tính CN]]="","",S640+T640)</f>
        <v>46098</v>
      </c>
      <c r="V640" s="32">
        <f ca="1">IF(Table1[[#This Row],[Hạn thanh toán]]="","",IF((U640-NOW())&lt;0,0,(U640-NOW())))</f>
        <v>0</v>
      </c>
      <c r="W640" s="32"/>
      <c r="X640" s="32" t="str">
        <f t="shared" ca="1" si="46"/>
        <v/>
      </c>
      <c r="Y640" s="2" t="str">
        <f t="shared" si="47"/>
        <v>Đã thanh toán</v>
      </c>
      <c r="Z640" s="42">
        <f t="shared" si="48"/>
        <v>46098</v>
      </c>
      <c r="AA640" s="42">
        <f t="shared" si="49"/>
        <v>46105</v>
      </c>
      <c r="AD640" s="2" t="str">
        <f>VLOOKUP($A640,MA_KH!$A:$Q,MA_KH!O$1,0)</f>
        <v>MEGA</v>
      </c>
      <c r="AE640" s="2" t="str">
        <f>VLOOKUP($A640,MA_KH!$A:$Q,MA_KH!P$1,0)</f>
        <v>CÔNG TY TNHH MM MEGA MARKET (VIỆT NAM)</v>
      </c>
      <c r="AG640" s="2" t="str">
        <f>(Table1[[#This Row],[Số hóa đơn]])&amp;IF(OR(Table1[[#This Row],[Phân loại]]="Hàng trả",Table1[[#This Row],[Phân loại]]="Giảm công nợ"),-Table1[[#This Row],[Tổng giá trị]],Table1[[#This Row],[Tổng giá trị]])</f>
        <v>00000100-548100</v>
      </c>
      <c r="AH640" s="6" t="e">
        <f>_xlfn.XLOOKUP(Table1[[#This Row],[Column1]],'Chi tiết tt Mega gửi'!P:P,'Chi tiết tt Mega gửi'!N:N)</f>
        <v>#N/A</v>
      </c>
    </row>
    <row r="641" spans="1:34" ht="25.5" customHeight="1" x14ac:dyDescent="0.2">
      <c r="A641" s="54" t="s">
        <v>16309</v>
      </c>
      <c r="B641" s="54" t="s">
        <v>255</v>
      </c>
      <c r="C641" s="55">
        <v>46098</v>
      </c>
      <c r="D641" s="54" t="s">
        <v>17621</v>
      </c>
      <c r="E641" s="55">
        <v>46098</v>
      </c>
      <c r="F641" s="54" t="s">
        <v>19353</v>
      </c>
      <c r="G641" s="54" t="s">
        <v>16884</v>
      </c>
      <c r="H641" s="56">
        <v>771552</v>
      </c>
      <c r="I641" s="63">
        <v>0</v>
      </c>
      <c r="J641" s="56">
        <v>61724</v>
      </c>
      <c r="K641" s="65">
        <v>833276</v>
      </c>
      <c r="L641" s="64" t="s">
        <v>17238</v>
      </c>
      <c r="M641" s="6">
        <v>46105</v>
      </c>
      <c r="O641" s="32">
        <f>IF(Table1[[#This Row],[Phân loại]]="Tồn đầu kỳ",Table1[[#This Row],[Tổng giá trị]],0)</f>
        <v>0</v>
      </c>
      <c r="P641" s="7">
        <f>IF(Table1[[#This Row],[Số còn phải thu ĐK]]&lt;&gt;0,0,IF(Table1[[#This Row],[Phân loại]]="Bán hàng",Table1[[#This Row],[Tổng giá trị]],-Table1[[#This Row],[Tổng giá trị]]))</f>
        <v>-833276</v>
      </c>
      <c r="Q641" s="32">
        <f t="shared" si="45"/>
        <v>-833276</v>
      </c>
      <c r="R641" s="7">
        <f>Table1[[#This Row],[Số còn phải thu ĐK]]+Table1[[#This Row],[Giá Trị HD sau CK]]-Table1[[#This Row],[Số tiền đã thu]]</f>
        <v>0</v>
      </c>
      <c r="S641" s="6">
        <f>IF(Table1[[#This Row],[Ngày hóa đơn]]&lt;&gt;"",Table1[[#This Row],[Ngày hóa đơn]],IF(Table1[[#This Row],[Ngày hạch toán]]&lt;&gt;"",Table1[[#This Row],[Ngày hạch toán]],""))</f>
        <v>46098</v>
      </c>
      <c r="T641" s="7"/>
      <c r="U641" s="6">
        <f>IF(Table1[[#This Row],[Ngày tính CN]]="","",S641+T641)</f>
        <v>46098</v>
      </c>
      <c r="V641" s="32">
        <f ca="1">IF(Table1[[#This Row],[Hạn thanh toán]]="","",IF((U641-NOW())&lt;0,0,(U641-NOW())))</f>
        <v>0</v>
      </c>
      <c r="W641" s="32"/>
      <c r="X641" s="32" t="str">
        <f t="shared" ca="1" si="46"/>
        <v/>
      </c>
      <c r="Y641" s="2" t="str">
        <f t="shared" si="47"/>
        <v>Đã thanh toán</v>
      </c>
      <c r="Z641" s="42">
        <f t="shared" si="48"/>
        <v>46098</v>
      </c>
      <c r="AA641" s="42">
        <f t="shared" si="49"/>
        <v>46105</v>
      </c>
      <c r="AD641" s="2" t="str">
        <f>VLOOKUP($A641,MA_KH!$A:$Q,MA_KH!O$1,0)</f>
        <v>MEGA</v>
      </c>
      <c r="AE641" s="2" t="str">
        <f>VLOOKUP($A641,MA_KH!$A:$Q,MA_KH!P$1,0)</f>
        <v>CÔNG TY TNHH MM MEGA MARKET (VIỆT NAM)</v>
      </c>
      <c r="AG641" s="2" t="str">
        <f>(Table1[[#This Row],[Số hóa đơn]])&amp;IF(OR(Table1[[#This Row],[Phân loại]]="Hàng trả",Table1[[#This Row],[Phân loại]]="Giảm công nợ"),-Table1[[#This Row],[Tổng giá trị]],Table1[[#This Row],[Tổng giá trị]])</f>
        <v>00000031-833276</v>
      </c>
      <c r="AH641" s="6" t="e">
        <f>_xlfn.XLOOKUP(Table1[[#This Row],[Column1]],'Chi tiết tt Mega gửi'!P:P,'Chi tiết tt Mega gửi'!N:N)</f>
        <v>#N/A</v>
      </c>
    </row>
    <row r="642" spans="1:34" ht="25.5" customHeight="1" x14ac:dyDescent="0.2">
      <c r="A642" s="54" t="s">
        <v>16308</v>
      </c>
      <c r="B642" s="54" t="s">
        <v>194</v>
      </c>
      <c r="C642" s="55">
        <v>46098</v>
      </c>
      <c r="D642" s="54" t="s">
        <v>17622</v>
      </c>
      <c r="E642" s="55">
        <v>46098</v>
      </c>
      <c r="F642" s="54" t="s">
        <v>18734</v>
      </c>
      <c r="G642" s="54" t="s">
        <v>16886</v>
      </c>
      <c r="H642" s="56">
        <v>892848</v>
      </c>
      <c r="I642" s="63">
        <v>0</v>
      </c>
      <c r="J642" s="56">
        <v>71428</v>
      </c>
      <c r="K642" s="65">
        <v>964276</v>
      </c>
      <c r="L642" s="64" t="s">
        <v>17238</v>
      </c>
      <c r="M642" s="6">
        <v>46105</v>
      </c>
      <c r="O642" s="32">
        <f>IF(Table1[[#This Row],[Phân loại]]="Tồn đầu kỳ",Table1[[#This Row],[Tổng giá trị]],0)</f>
        <v>0</v>
      </c>
      <c r="P642" s="7">
        <f>IF(Table1[[#This Row],[Số còn phải thu ĐK]]&lt;&gt;0,0,IF(Table1[[#This Row],[Phân loại]]="Bán hàng",Table1[[#This Row],[Tổng giá trị]],-Table1[[#This Row],[Tổng giá trị]]))</f>
        <v>-964276</v>
      </c>
      <c r="Q642" s="32">
        <f t="shared" si="45"/>
        <v>-964276</v>
      </c>
      <c r="R642" s="7">
        <f>Table1[[#This Row],[Số còn phải thu ĐK]]+Table1[[#This Row],[Giá Trị HD sau CK]]-Table1[[#This Row],[Số tiền đã thu]]</f>
        <v>0</v>
      </c>
      <c r="S642" s="6">
        <f>IF(Table1[[#This Row],[Ngày hóa đơn]]&lt;&gt;"",Table1[[#This Row],[Ngày hóa đơn]],IF(Table1[[#This Row],[Ngày hạch toán]]&lt;&gt;"",Table1[[#This Row],[Ngày hạch toán]],""))</f>
        <v>46098</v>
      </c>
      <c r="T642" s="7"/>
      <c r="U642" s="6">
        <f>IF(Table1[[#This Row],[Ngày tính CN]]="","",S642+T642)</f>
        <v>46098</v>
      </c>
      <c r="V642" s="32">
        <f ca="1">IF(Table1[[#This Row],[Hạn thanh toán]]="","",IF((U642-NOW())&lt;0,0,(U642-NOW())))</f>
        <v>0</v>
      </c>
      <c r="W642" s="32"/>
      <c r="X642" s="32" t="str">
        <f t="shared" ca="1" si="46"/>
        <v/>
      </c>
      <c r="Y642" s="2" t="str">
        <f t="shared" si="47"/>
        <v>Đã thanh toán</v>
      </c>
      <c r="Z642" s="42">
        <f t="shared" si="48"/>
        <v>46098</v>
      </c>
      <c r="AA642" s="42">
        <f t="shared" si="49"/>
        <v>46105</v>
      </c>
      <c r="AD642" s="2" t="str">
        <f>VLOOKUP($A642,MA_KH!$A:$Q,MA_KH!O$1,0)</f>
        <v>MEGA</v>
      </c>
      <c r="AE642" s="2" t="str">
        <f>VLOOKUP($A642,MA_KH!$A:$Q,MA_KH!P$1,0)</f>
        <v>CÔNG TY TNHH MM MEGA MARKET (VIỆT NAM)</v>
      </c>
      <c r="AG642" s="2" t="str">
        <f>(Table1[[#This Row],[Số hóa đơn]])&amp;IF(OR(Table1[[#This Row],[Phân loại]]="Hàng trả",Table1[[#This Row],[Phân loại]]="Giảm công nợ"),-Table1[[#This Row],[Tổng giá trị]],Table1[[#This Row],[Tổng giá trị]])</f>
        <v>00000048-964276</v>
      </c>
      <c r="AH642" s="6" t="e">
        <f>_xlfn.XLOOKUP(Table1[[#This Row],[Column1]],'Chi tiết tt Mega gửi'!P:P,'Chi tiết tt Mega gửi'!N:N)</f>
        <v>#N/A</v>
      </c>
    </row>
    <row r="643" spans="1:34" ht="25.5" customHeight="1" x14ac:dyDescent="0.2">
      <c r="A643" s="54" t="s">
        <v>16308</v>
      </c>
      <c r="B643" s="54" t="s">
        <v>194</v>
      </c>
      <c r="C643" s="55">
        <v>46098</v>
      </c>
      <c r="D643" s="54" t="s">
        <v>17623</v>
      </c>
      <c r="E643" s="55">
        <v>46098</v>
      </c>
      <c r="F643" s="54" t="s">
        <v>19169</v>
      </c>
      <c r="G643" s="54" t="s">
        <v>16886</v>
      </c>
      <c r="H643" s="56">
        <v>2327385</v>
      </c>
      <c r="I643" s="63">
        <v>0</v>
      </c>
      <c r="J643" s="56">
        <v>186191</v>
      </c>
      <c r="K643" s="65">
        <v>2513576</v>
      </c>
      <c r="L643" s="64" t="s">
        <v>17238</v>
      </c>
      <c r="M643" s="6">
        <v>46105</v>
      </c>
      <c r="O643" s="32">
        <f>IF(Table1[[#This Row],[Phân loại]]="Tồn đầu kỳ",Table1[[#This Row],[Tổng giá trị]],0)</f>
        <v>0</v>
      </c>
      <c r="P643" s="7">
        <f>IF(Table1[[#This Row],[Số còn phải thu ĐK]]&lt;&gt;0,0,IF(Table1[[#This Row],[Phân loại]]="Bán hàng",Table1[[#This Row],[Tổng giá trị]],-Table1[[#This Row],[Tổng giá trị]]))</f>
        <v>-2513576</v>
      </c>
      <c r="Q643" s="32">
        <f t="shared" si="45"/>
        <v>-2513576</v>
      </c>
      <c r="R643" s="7">
        <f>Table1[[#This Row],[Số còn phải thu ĐK]]+Table1[[#This Row],[Giá Trị HD sau CK]]-Table1[[#This Row],[Số tiền đã thu]]</f>
        <v>0</v>
      </c>
      <c r="S643" s="6">
        <f>IF(Table1[[#This Row],[Ngày hóa đơn]]&lt;&gt;"",Table1[[#This Row],[Ngày hóa đơn]],IF(Table1[[#This Row],[Ngày hạch toán]]&lt;&gt;"",Table1[[#This Row],[Ngày hạch toán]],""))</f>
        <v>46098</v>
      </c>
      <c r="T643" s="7"/>
      <c r="U643" s="6">
        <f>IF(Table1[[#This Row],[Ngày tính CN]]="","",S643+T643)</f>
        <v>46098</v>
      </c>
      <c r="V643" s="32">
        <f ca="1">IF(Table1[[#This Row],[Hạn thanh toán]]="","",IF((U643-NOW())&lt;0,0,(U643-NOW())))</f>
        <v>0</v>
      </c>
      <c r="W643" s="32"/>
      <c r="X643" s="32" t="str">
        <f t="shared" ca="1" si="46"/>
        <v/>
      </c>
      <c r="Y643" s="2" t="str">
        <f t="shared" si="47"/>
        <v>Đã thanh toán</v>
      </c>
      <c r="Z643" s="42">
        <f t="shared" si="48"/>
        <v>46098</v>
      </c>
      <c r="AA643" s="42">
        <f t="shared" si="49"/>
        <v>46105</v>
      </c>
      <c r="AD643" s="2" t="str">
        <f>VLOOKUP($A643,MA_KH!$A:$Q,MA_KH!O$1,0)</f>
        <v>MEGA</v>
      </c>
      <c r="AE643" s="2" t="str">
        <f>VLOOKUP($A643,MA_KH!$A:$Q,MA_KH!P$1,0)</f>
        <v>CÔNG TY TNHH MM MEGA MARKET (VIỆT NAM)</v>
      </c>
      <c r="AG643" s="2" t="str">
        <f>(Table1[[#This Row],[Số hóa đơn]])&amp;IF(OR(Table1[[#This Row],[Phân loại]]="Hàng trả",Table1[[#This Row],[Phân loại]]="Giảm công nợ"),-Table1[[#This Row],[Tổng giá trị]],Table1[[#This Row],[Tổng giá trị]])</f>
        <v>00000059-2513576</v>
      </c>
      <c r="AH643" s="6" t="e">
        <f>_xlfn.XLOOKUP(Table1[[#This Row],[Column1]],'Chi tiết tt Mega gửi'!P:P,'Chi tiết tt Mega gửi'!N:N)</f>
        <v>#N/A</v>
      </c>
    </row>
    <row r="644" spans="1:34" ht="25.5" customHeight="1" x14ac:dyDescent="0.2">
      <c r="A644" s="54" t="s">
        <v>16308</v>
      </c>
      <c r="B644" s="54" t="s">
        <v>194</v>
      </c>
      <c r="C644" s="55">
        <v>46098</v>
      </c>
      <c r="D644" s="54" t="s">
        <v>17624</v>
      </c>
      <c r="E644" s="55">
        <v>46098</v>
      </c>
      <c r="F644" s="54" t="s">
        <v>19354</v>
      </c>
      <c r="G644" s="54" t="s">
        <v>16886</v>
      </c>
      <c r="H644" s="56">
        <v>1513755</v>
      </c>
      <c r="I644" s="63">
        <v>0</v>
      </c>
      <c r="J644" s="56">
        <v>121100</v>
      </c>
      <c r="K644" s="65">
        <v>1634855</v>
      </c>
      <c r="L644" s="64" t="s">
        <v>17238</v>
      </c>
      <c r="M644" s="6">
        <v>46105</v>
      </c>
      <c r="O644" s="32">
        <f>IF(Table1[[#This Row],[Phân loại]]="Tồn đầu kỳ",Table1[[#This Row],[Tổng giá trị]],0)</f>
        <v>0</v>
      </c>
      <c r="P644" s="7">
        <f>IF(Table1[[#This Row],[Số còn phải thu ĐK]]&lt;&gt;0,0,IF(Table1[[#This Row],[Phân loại]]="Bán hàng",Table1[[#This Row],[Tổng giá trị]],-Table1[[#This Row],[Tổng giá trị]]))</f>
        <v>-1634855</v>
      </c>
      <c r="Q644" s="32">
        <f t="shared" ref="Q644:Q707" si="50">IF(M644&lt;&gt;"",IF(O644&lt;&gt;0,O644,P644),0)</f>
        <v>-1634855</v>
      </c>
      <c r="R644" s="7">
        <f>Table1[[#This Row],[Số còn phải thu ĐK]]+Table1[[#This Row],[Giá Trị HD sau CK]]-Table1[[#This Row],[Số tiền đã thu]]</f>
        <v>0</v>
      </c>
      <c r="S644" s="6">
        <f>IF(Table1[[#This Row],[Ngày hóa đơn]]&lt;&gt;"",Table1[[#This Row],[Ngày hóa đơn]],IF(Table1[[#This Row],[Ngày hạch toán]]&lt;&gt;"",Table1[[#This Row],[Ngày hạch toán]],""))</f>
        <v>46098</v>
      </c>
      <c r="T644" s="7"/>
      <c r="U644" s="6">
        <f>IF(Table1[[#This Row],[Ngày tính CN]]="","",S644+T644)</f>
        <v>46098</v>
      </c>
      <c r="V644" s="32">
        <f ca="1">IF(Table1[[#This Row],[Hạn thanh toán]]="","",IF((U644-NOW())&lt;0,0,(U644-NOW())))</f>
        <v>0</v>
      </c>
      <c r="W644" s="32"/>
      <c r="X644" s="32" t="str">
        <f t="shared" ref="X644:X707" ca="1" si="51">IF(OR(U644="",R644=0),"",IF((U644-NOW())&lt;0,-(U644-NOW()),0))</f>
        <v/>
      </c>
      <c r="Y644" s="2" t="str">
        <f t="shared" ref="Y644:Y707" si="52">IF(R644=0,"Đã thanh toán",IF(X644="","",IF(X644&lt;=0,"Chưa đến hạn thanh toán",IF(X644&lt;=30,"Nợ quá hạn 30 ngày",IF(X644&lt;=60,"Nợ quá hạn từ 30 ngày đến 60 ngày",IF(X644&lt;=90,"Nợ quá hạn từ 60 ngày đến 90 ngày",IF(X644&lt;=120,"Nợ quá hạn từ 90 ngày đến 120 ngày","Nợ quá hạn hơn 120 ngày có khả năng mất thanh toán")))))))</f>
        <v>Đã thanh toán</v>
      </c>
      <c r="Z644" s="42">
        <f t="shared" ref="Z644:Z707" si="53">IF(S644="","",S644)</f>
        <v>46098</v>
      </c>
      <c r="AA644" s="42">
        <f t="shared" ref="AA644:AA707" si="54">IF(M644="","",M644)</f>
        <v>46105</v>
      </c>
      <c r="AD644" s="2" t="str">
        <f>VLOOKUP($A644,MA_KH!$A:$Q,MA_KH!O$1,0)</f>
        <v>MEGA</v>
      </c>
      <c r="AE644" s="2" t="str">
        <f>VLOOKUP($A644,MA_KH!$A:$Q,MA_KH!P$1,0)</f>
        <v>CÔNG TY TNHH MM MEGA MARKET (VIỆT NAM)</v>
      </c>
      <c r="AG644" s="2" t="str">
        <f>(Table1[[#This Row],[Số hóa đơn]])&amp;IF(OR(Table1[[#This Row],[Phân loại]]="Hàng trả",Table1[[#This Row],[Phân loại]]="Giảm công nợ"),-Table1[[#This Row],[Tổng giá trị]],Table1[[#This Row],[Tổng giá trị]])</f>
        <v>00000058-1634855</v>
      </c>
      <c r="AH644" s="6" t="e">
        <f>_xlfn.XLOOKUP(Table1[[#This Row],[Column1]],'Chi tiết tt Mega gửi'!P:P,'Chi tiết tt Mega gửi'!N:N)</f>
        <v>#N/A</v>
      </c>
    </row>
    <row r="645" spans="1:34" s="81" customFormat="1" ht="25.5" customHeight="1" x14ac:dyDescent="0.2">
      <c r="A645" s="72" t="s">
        <v>16303</v>
      </c>
      <c r="B645" s="72" t="s">
        <v>102</v>
      </c>
      <c r="C645" s="73">
        <v>46099</v>
      </c>
      <c r="D645" s="72" t="s">
        <v>17625</v>
      </c>
      <c r="E645" s="55">
        <v>46099</v>
      </c>
      <c r="F645" s="72" t="s">
        <v>19355</v>
      </c>
      <c r="G645" s="72" t="s">
        <v>17626</v>
      </c>
      <c r="H645" s="74">
        <v>-11878250</v>
      </c>
      <c r="I645" s="75">
        <v>0</v>
      </c>
      <c r="J645" s="74">
        <v>-950260</v>
      </c>
      <c r="K645" s="76">
        <v>-12828510</v>
      </c>
      <c r="L645" s="77" t="s">
        <v>17236</v>
      </c>
      <c r="M645" s="78">
        <v>46099</v>
      </c>
      <c r="N645" s="79" t="s">
        <v>20188</v>
      </c>
      <c r="O645" s="80">
        <f>IF(Table1[[#This Row],[Phân loại]]="Tồn đầu kỳ",Table1[[#This Row],[Tổng giá trị]],0)</f>
        <v>0</v>
      </c>
      <c r="P645" s="79">
        <f>IF(Table1[[#This Row],[Số còn phải thu ĐK]]&lt;&gt;0,0,IF(Table1[[#This Row],[Phân loại]]="Bán hàng",Table1[[#This Row],[Tổng giá trị]],-Table1[[#This Row],[Tổng giá trị]]))</f>
        <v>-12828510</v>
      </c>
      <c r="Q645" s="80">
        <f t="shared" si="50"/>
        <v>-12828510</v>
      </c>
      <c r="R645" s="79">
        <f>Table1[[#This Row],[Số còn phải thu ĐK]]+Table1[[#This Row],[Giá Trị HD sau CK]]-Table1[[#This Row],[Số tiền đã thu]]</f>
        <v>0</v>
      </c>
      <c r="S645" s="78">
        <f>IF(Table1[[#This Row],[Ngày hóa đơn]]&lt;&gt;"",Table1[[#This Row],[Ngày hóa đơn]],IF(Table1[[#This Row],[Ngày hạch toán]]&lt;&gt;"",Table1[[#This Row],[Ngày hạch toán]],""))</f>
        <v>46099</v>
      </c>
      <c r="T645" s="79"/>
      <c r="U645" s="78">
        <f>IF(Table1[[#This Row],[Ngày tính CN]]="","",S645+T645)</f>
        <v>46099</v>
      </c>
      <c r="V645" s="80">
        <f ca="1">IF(Table1[[#This Row],[Hạn thanh toán]]="","",IF((U645-NOW())&lt;0,0,(U645-NOW())))</f>
        <v>0</v>
      </c>
      <c r="W645" s="80"/>
      <c r="X645" s="80" t="str">
        <f t="shared" ca="1" si="51"/>
        <v/>
      </c>
      <c r="Y645" s="81" t="str">
        <f t="shared" si="52"/>
        <v>Đã thanh toán</v>
      </c>
      <c r="Z645" s="82">
        <f t="shared" si="53"/>
        <v>46099</v>
      </c>
      <c r="AA645" s="82">
        <f t="shared" si="54"/>
        <v>46099</v>
      </c>
      <c r="AB645" s="79" t="s">
        <v>20188</v>
      </c>
      <c r="AD645" s="81" t="str">
        <f>VLOOKUP($A645,MA_KH!$A:$Q,MA_KH!O$1,0)</f>
        <v>MEGA</v>
      </c>
      <c r="AE645" s="81" t="str">
        <f>VLOOKUP($A645,MA_KH!$A:$Q,MA_KH!P$1,0)</f>
        <v>CÔNG TY TNHH MM MEGA MARKET (VIỆT NAM)</v>
      </c>
      <c r="AG645" s="125" t="str">
        <f>(Table1[[#This Row],[Số hóa đơn]])&amp;IF(OR(Table1[[#This Row],[Phân loại]]="Hàng trả",Table1[[#This Row],[Phân loại]]="Giảm công nợ"),-Table1[[#This Row],[Tổng giá trị]],Table1[[#This Row],[Tổng giá trị]])</f>
        <v>00000376-12828510</v>
      </c>
      <c r="AH645" s="127" t="e">
        <f>_xlfn.XLOOKUP(Table1[[#This Row],[Column1]],'Chi tiết tt Mega gửi'!P:P,'Chi tiết tt Mega gửi'!N:N)</f>
        <v>#N/A</v>
      </c>
    </row>
    <row r="646" spans="1:34" ht="25.5" customHeight="1" x14ac:dyDescent="0.2">
      <c r="A646" s="54" t="s">
        <v>16303</v>
      </c>
      <c r="B646" s="54" t="s">
        <v>102</v>
      </c>
      <c r="C646" s="55">
        <v>46099</v>
      </c>
      <c r="D646" s="54" t="s">
        <v>17627</v>
      </c>
      <c r="E646" s="55">
        <v>46099</v>
      </c>
      <c r="F646" s="54" t="s">
        <v>19356</v>
      </c>
      <c r="G646" s="54" t="s">
        <v>17389</v>
      </c>
      <c r="H646" s="56">
        <v>11153250</v>
      </c>
      <c r="I646" s="63">
        <v>0</v>
      </c>
      <c r="J646" s="56">
        <v>892260</v>
      </c>
      <c r="K646" s="65">
        <v>12045510</v>
      </c>
      <c r="L646" s="64" t="s">
        <v>17236</v>
      </c>
      <c r="M646" s="6">
        <v>46136</v>
      </c>
      <c r="O646" s="32">
        <f>IF(Table1[[#This Row],[Phân loại]]="Tồn đầu kỳ",Table1[[#This Row],[Tổng giá trị]],0)</f>
        <v>0</v>
      </c>
      <c r="P646" s="7">
        <f>IF(Table1[[#This Row],[Số còn phải thu ĐK]]&lt;&gt;0,0,IF(Table1[[#This Row],[Phân loại]]="Bán hàng",Table1[[#This Row],[Tổng giá trị]],-Table1[[#This Row],[Tổng giá trị]]))</f>
        <v>12045510</v>
      </c>
      <c r="Q646" s="32">
        <f t="shared" si="50"/>
        <v>12045510</v>
      </c>
      <c r="R646" s="7">
        <f>Table1[[#This Row],[Số còn phải thu ĐK]]+Table1[[#This Row],[Giá Trị HD sau CK]]-Table1[[#This Row],[Số tiền đã thu]]</f>
        <v>0</v>
      </c>
      <c r="S646" s="6">
        <f>IF(Table1[[#This Row],[Ngày hóa đơn]]&lt;&gt;"",Table1[[#This Row],[Ngày hóa đơn]],IF(Table1[[#This Row],[Ngày hạch toán]]&lt;&gt;"",Table1[[#This Row],[Ngày hạch toán]],""))</f>
        <v>46099</v>
      </c>
      <c r="T646" s="7"/>
      <c r="U646" s="6">
        <f>IF(Table1[[#This Row],[Ngày tính CN]]="","",S646+T646)</f>
        <v>46099</v>
      </c>
      <c r="V646" s="32">
        <f ca="1">IF(Table1[[#This Row],[Hạn thanh toán]]="","",IF((U646-NOW())&lt;0,0,(U646-NOW())))</f>
        <v>0</v>
      </c>
      <c r="W646" s="32"/>
      <c r="X646" s="32" t="str">
        <f t="shared" ca="1" si="51"/>
        <v/>
      </c>
      <c r="Y646" s="2" t="str">
        <f t="shared" si="52"/>
        <v>Đã thanh toán</v>
      </c>
      <c r="Z646" s="42">
        <f t="shared" si="53"/>
        <v>46099</v>
      </c>
      <c r="AA646" s="42">
        <f t="shared" si="54"/>
        <v>46136</v>
      </c>
      <c r="AD646" s="2" t="str">
        <f>VLOOKUP($A646,MA_KH!$A:$Q,MA_KH!O$1,0)</f>
        <v>MEGA</v>
      </c>
      <c r="AE646" s="2" t="str">
        <f>VLOOKUP($A646,MA_KH!$A:$Q,MA_KH!P$1,0)</f>
        <v>CÔNG TY TNHH MM MEGA MARKET (VIỆT NAM)</v>
      </c>
      <c r="AG646" s="2" t="str">
        <f>(Table1[[#This Row],[Số hóa đơn]])&amp;IF(OR(Table1[[#This Row],[Phân loại]]="Hàng trả",Table1[[#This Row],[Phân loại]]="Giảm công nợ"),-Table1[[#This Row],[Tổng giá trị]],Table1[[#This Row],[Tổng giá trị]])</f>
        <v>0002068112045510</v>
      </c>
      <c r="AH646" s="6" t="e">
        <f>_xlfn.XLOOKUP(Table1[[#This Row],[Column1]],'Chi tiết tt Mega gửi'!P:P,'Chi tiết tt Mega gửi'!N:N)</f>
        <v>#N/A</v>
      </c>
    </row>
    <row r="647" spans="1:34" ht="25.5" customHeight="1" x14ac:dyDescent="0.2">
      <c r="A647" s="54" t="s">
        <v>16291</v>
      </c>
      <c r="B647" s="54" t="s">
        <v>200</v>
      </c>
      <c r="C647" s="55">
        <v>46100</v>
      </c>
      <c r="D647" s="54" t="s">
        <v>17628</v>
      </c>
      <c r="E647" s="55">
        <v>46104</v>
      </c>
      <c r="F647" s="54" t="s">
        <v>18715</v>
      </c>
      <c r="G647" s="54" t="s">
        <v>17629</v>
      </c>
      <c r="H647" s="56">
        <v>1425000</v>
      </c>
      <c r="I647" s="63">
        <v>0</v>
      </c>
      <c r="J647" s="56">
        <v>114000</v>
      </c>
      <c r="K647" s="65">
        <v>1539000</v>
      </c>
      <c r="L647" s="64" t="s">
        <v>17236</v>
      </c>
      <c r="M647" s="6">
        <v>46153</v>
      </c>
      <c r="O647" s="32">
        <f>IF(Table1[[#This Row],[Phân loại]]="Tồn đầu kỳ",Table1[[#This Row],[Tổng giá trị]],0)</f>
        <v>0</v>
      </c>
      <c r="P647" s="7">
        <f>IF(Table1[[#This Row],[Số còn phải thu ĐK]]&lt;&gt;0,0,IF(Table1[[#This Row],[Phân loại]]="Bán hàng",Table1[[#This Row],[Tổng giá trị]],-Table1[[#This Row],[Tổng giá trị]]))</f>
        <v>1539000</v>
      </c>
      <c r="Q647" s="32">
        <f t="shared" si="50"/>
        <v>1539000</v>
      </c>
      <c r="R647" s="7">
        <f>Table1[[#This Row],[Số còn phải thu ĐK]]+Table1[[#This Row],[Giá Trị HD sau CK]]-Table1[[#This Row],[Số tiền đã thu]]</f>
        <v>0</v>
      </c>
      <c r="S647" s="6">
        <f>IF(Table1[[#This Row],[Ngày hóa đơn]]&lt;&gt;"",Table1[[#This Row],[Ngày hóa đơn]],IF(Table1[[#This Row],[Ngày hạch toán]]&lt;&gt;"",Table1[[#This Row],[Ngày hạch toán]],""))</f>
        <v>46104</v>
      </c>
      <c r="T647" s="7"/>
      <c r="U647" s="6">
        <f>IF(Table1[[#This Row],[Ngày tính CN]]="","",S647+T647)</f>
        <v>46104</v>
      </c>
      <c r="V647" s="32">
        <f ca="1">IF(Table1[[#This Row],[Hạn thanh toán]]="","",IF((U647-NOW())&lt;0,0,(U647-NOW())))</f>
        <v>0</v>
      </c>
      <c r="W647" s="32"/>
      <c r="X647" s="32" t="str">
        <f t="shared" ca="1" si="51"/>
        <v/>
      </c>
      <c r="Y647" s="2" t="str">
        <f t="shared" si="52"/>
        <v>Đã thanh toán</v>
      </c>
      <c r="Z647" s="42">
        <f t="shared" si="53"/>
        <v>46104</v>
      </c>
      <c r="AA647" s="42">
        <f t="shared" si="54"/>
        <v>46153</v>
      </c>
      <c r="AD647" s="2" t="str">
        <f>VLOOKUP($A647,MA_KH!$A:$Q,MA_KH!O$1,0)</f>
        <v>MEGA</v>
      </c>
      <c r="AE647" s="2" t="str">
        <f>VLOOKUP($A647,MA_KH!$A:$Q,MA_KH!P$1,0)</f>
        <v>CÔNG TY TNHH MM MEGA MARKET (VIỆT NAM)</v>
      </c>
      <c r="AG647" s="2" t="str">
        <f>(Table1[[#This Row],[Số hóa đơn]])&amp;IF(OR(Table1[[#This Row],[Phân loại]]="Hàng trả",Table1[[#This Row],[Phân loại]]="Giảm công nợ"),-Table1[[#This Row],[Tổng giá trị]],Table1[[#This Row],[Tổng giá trị]])</f>
        <v>000215871539000</v>
      </c>
      <c r="AH647" s="6" t="e">
        <f>_xlfn.XLOOKUP(Table1[[#This Row],[Column1]],'Chi tiết tt Mega gửi'!P:P,'Chi tiết tt Mega gửi'!N:N)</f>
        <v>#N/A</v>
      </c>
    </row>
    <row r="648" spans="1:34" ht="25.5" customHeight="1" x14ac:dyDescent="0.2">
      <c r="A648" s="54" t="s">
        <v>16291</v>
      </c>
      <c r="B648" s="54" t="s">
        <v>200</v>
      </c>
      <c r="C648" s="55">
        <v>46100</v>
      </c>
      <c r="D648" s="54" t="s">
        <v>17630</v>
      </c>
      <c r="E648" s="55">
        <v>46104</v>
      </c>
      <c r="F648" s="54" t="s">
        <v>18709</v>
      </c>
      <c r="G648" s="54" t="s">
        <v>17631</v>
      </c>
      <c r="H648" s="56">
        <v>1425000</v>
      </c>
      <c r="I648" s="63">
        <v>0</v>
      </c>
      <c r="J648" s="56">
        <v>114000</v>
      </c>
      <c r="K648" s="65">
        <v>1539000</v>
      </c>
      <c r="L648" s="64" t="s">
        <v>17236</v>
      </c>
      <c r="M648" s="6">
        <v>46153</v>
      </c>
      <c r="O648" s="32">
        <f>IF(Table1[[#This Row],[Phân loại]]="Tồn đầu kỳ",Table1[[#This Row],[Tổng giá trị]],0)</f>
        <v>0</v>
      </c>
      <c r="P648" s="7">
        <f>IF(Table1[[#This Row],[Số còn phải thu ĐK]]&lt;&gt;0,0,IF(Table1[[#This Row],[Phân loại]]="Bán hàng",Table1[[#This Row],[Tổng giá trị]],-Table1[[#This Row],[Tổng giá trị]]))</f>
        <v>1539000</v>
      </c>
      <c r="Q648" s="32">
        <f t="shared" si="50"/>
        <v>1539000</v>
      </c>
      <c r="R648" s="7">
        <f>Table1[[#This Row],[Số còn phải thu ĐK]]+Table1[[#This Row],[Giá Trị HD sau CK]]-Table1[[#This Row],[Số tiền đã thu]]</f>
        <v>0</v>
      </c>
      <c r="S648" s="6">
        <f>IF(Table1[[#This Row],[Ngày hóa đơn]]&lt;&gt;"",Table1[[#This Row],[Ngày hóa đơn]],IF(Table1[[#This Row],[Ngày hạch toán]]&lt;&gt;"",Table1[[#This Row],[Ngày hạch toán]],""))</f>
        <v>46104</v>
      </c>
      <c r="T648" s="7"/>
      <c r="U648" s="6">
        <f>IF(Table1[[#This Row],[Ngày tính CN]]="","",S648+T648)</f>
        <v>46104</v>
      </c>
      <c r="V648" s="32">
        <f ca="1">IF(Table1[[#This Row],[Hạn thanh toán]]="","",IF((U648-NOW())&lt;0,0,(U648-NOW())))</f>
        <v>0</v>
      </c>
      <c r="W648" s="32"/>
      <c r="X648" s="32" t="str">
        <f t="shared" ca="1" si="51"/>
        <v/>
      </c>
      <c r="Y648" s="2" t="str">
        <f t="shared" si="52"/>
        <v>Đã thanh toán</v>
      </c>
      <c r="Z648" s="42">
        <f t="shared" si="53"/>
        <v>46104</v>
      </c>
      <c r="AA648" s="42">
        <f t="shared" si="54"/>
        <v>46153</v>
      </c>
      <c r="AD648" s="2" t="str">
        <f>VLOOKUP($A648,MA_KH!$A:$Q,MA_KH!O$1,0)</f>
        <v>MEGA</v>
      </c>
      <c r="AE648" s="2" t="str">
        <f>VLOOKUP($A648,MA_KH!$A:$Q,MA_KH!P$1,0)</f>
        <v>CÔNG TY TNHH MM MEGA MARKET (VIỆT NAM)</v>
      </c>
      <c r="AG648" s="2" t="str">
        <f>(Table1[[#This Row],[Số hóa đơn]])&amp;IF(OR(Table1[[#This Row],[Phân loại]]="Hàng trả",Table1[[#This Row],[Phân loại]]="Giảm công nợ"),-Table1[[#This Row],[Tổng giá trị]],Table1[[#This Row],[Tổng giá trị]])</f>
        <v>000215881539000</v>
      </c>
      <c r="AH648" s="6" t="e">
        <f>_xlfn.XLOOKUP(Table1[[#This Row],[Column1]],'Chi tiết tt Mega gửi'!P:P,'Chi tiết tt Mega gửi'!N:N)</f>
        <v>#N/A</v>
      </c>
    </row>
    <row r="649" spans="1:34" ht="25.5" customHeight="1" x14ac:dyDescent="0.2">
      <c r="A649" s="54" t="s">
        <v>16291</v>
      </c>
      <c r="B649" s="54" t="s">
        <v>200</v>
      </c>
      <c r="C649" s="55">
        <v>46100</v>
      </c>
      <c r="D649" s="54" t="s">
        <v>17632</v>
      </c>
      <c r="E649" s="55">
        <v>46104</v>
      </c>
      <c r="F649" s="54" t="s">
        <v>18711</v>
      </c>
      <c r="G649" s="54" t="s">
        <v>17633</v>
      </c>
      <c r="H649" s="56">
        <v>2099000</v>
      </c>
      <c r="I649" s="63">
        <v>0</v>
      </c>
      <c r="J649" s="56">
        <v>167920</v>
      </c>
      <c r="K649" s="65">
        <v>2266920</v>
      </c>
      <c r="L649" s="64" t="s">
        <v>17236</v>
      </c>
      <c r="M649" s="6">
        <v>46153</v>
      </c>
      <c r="O649" s="32">
        <f>IF(Table1[[#This Row],[Phân loại]]="Tồn đầu kỳ",Table1[[#This Row],[Tổng giá trị]],0)</f>
        <v>0</v>
      </c>
      <c r="P649" s="7">
        <f>IF(Table1[[#This Row],[Số còn phải thu ĐK]]&lt;&gt;0,0,IF(Table1[[#This Row],[Phân loại]]="Bán hàng",Table1[[#This Row],[Tổng giá trị]],-Table1[[#This Row],[Tổng giá trị]]))</f>
        <v>2266920</v>
      </c>
      <c r="Q649" s="32">
        <f t="shared" si="50"/>
        <v>2266920</v>
      </c>
      <c r="R649" s="7">
        <f>Table1[[#This Row],[Số còn phải thu ĐK]]+Table1[[#This Row],[Giá Trị HD sau CK]]-Table1[[#This Row],[Số tiền đã thu]]</f>
        <v>0</v>
      </c>
      <c r="S649" s="6">
        <f>IF(Table1[[#This Row],[Ngày hóa đơn]]&lt;&gt;"",Table1[[#This Row],[Ngày hóa đơn]],IF(Table1[[#This Row],[Ngày hạch toán]]&lt;&gt;"",Table1[[#This Row],[Ngày hạch toán]],""))</f>
        <v>46104</v>
      </c>
      <c r="T649" s="7"/>
      <c r="U649" s="6">
        <f>IF(Table1[[#This Row],[Ngày tính CN]]="","",S649+T649)</f>
        <v>46104</v>
      </c>
      <c r="V649" s="32">
        <f ca="1">IF(Table1[[#This Row],[Hạn thanh toán]]="","",IF((U649-NOW())&lt;0,0,(U649-NOW())))</f>
        <v>0</v>
      </c>
      <c r="W649" s="32"/>
      <c r="X649" s="32" t="str">
        <f t="shared" ca="1" si="51"/>
        <v/>
      </c>
      <c r="Y649" s="2" t="str">
        <f t="shared" si="52"/>
        <v>Đã thanh toán</v>
      </c>
      <c r="Z649" s="42">
        <f t="shared" si="53"/>
        <v>46104</v>
      </c>
      <c r="AA649" s="42">
        <f t="shared" si="54"/>
        <v>46153</v>
      </c>
      <c r="AD649" s="2" t="str">
        <f>VLOOKUP($A649,MA_KH!$A:$Q,MA_KH!O$1,0)</f>
        <v>MEGA</v>
      </c>
      <c r="AE649" s="2" t="str">
        <f>VLOOKUP($A649,MA_KH!$A:$Q,MA_KH!P$1,0)</f>
        <v>CÔNG TY TNHH MM MEGA MARKET (VIỆT NAM)</v>
      </c>
      <c r="AG649" s="2" t="str">
        <f>(Table1[[#This Row],[Số hóa đơn]])&amp;IF(OR(Table1[[#This Row],[Phân loại]]="Hàng trả",Table1[[#This Row],[Phân loại]]="Giảm công nợ"),-Table1[[#This Row],[Tổng giá trị]],Table1[[#This Row],[Tổng giá trị]])</f>
        <v>000215892266920</v>
      </c>
      <c r="AH649" s="6" t="e">
        <f>_xlfn.XLOOKUP(Table1[[#This Row],[Column1]],'Chi tiết tt Mega gửi'!P:P,'Chi tiết tt Mega gửi'!N:N)</f>
        <v>#N/A</v>
      </c>
    </row>
    <row r="650" spans="1:34" ht="25.5" customHeight="1" x14ac:dyDescent="0.2">
      <c r="A650" s="54" t="s">
        <v>16288</v>
      </c>
      <c r="B650" s="54" t="s">
        <v>294</v>
      </c>
      <c r="C650" s="55">
        <v>46100</v>
      </c>
      <c r="D650" s="54" t="s">
        <v>17634</v>
      </c>
      <c r="E650" s="55">
        <v>46104</v>
      </c>
      <c r="F650" s="54" t="s">
        <v>18705</v>
      </c>
      <c r="G650" s="54" t="s">
        <v>17635</v>
      </c>
      <c r="H650" s="56">
        <v>1216065</v>
      </c>
      <c r="I650" s="63">
        <v>0</v>
      </c>
      <c r="J650" s="56">
        <v>97285</v>
      </c>
      <c r="K650" s="65">
        <v>1313350</v>
      </c>
      <c r="L650" s="64" t="s">
        <v>17236</v>
      </c>
      <c r="M650" s="6">
        <v>46153</v>
      </c>
      <c r="O650" s="32">
        <f>IF(Table1[[#This Row],[Phân loại]]="Tồn đầu kỳ",Table1[[#This Row],[Tổng giá trị]],0)</f>
        <v>0</v>
      </c>
      <c r="P650" s="7">
        <f>IF(Table1[[#This Row],[Số còn phải thu ĐK]]&lt;&gt;0,0,IF(Table1[[#This Row],[Phân loại]]="Bán hàng",Table1[[#This Row],[Tổng giá trị]],-Table1[[#This Row],[Tổng giá trị]]))</f>
        <v>1313350</v>
      </c>
      <c r="Q650" s="32">
        <f t="shared" si="50"/>
        <v>1313350</v>
      </c>
      <c r="R650" s="7">
        <f>Table1[[#This Row],[Số còn phải thu ĐK]]+Table1[[#This Row],[Giá Trị HD sau CK]]-Table1[[#This Row],[Số tiền đã thu]]</f>
        <v>0</v>
      </c>
      <c r="S650" s="6">
        <f>IF(Table1[[#This Row],[Ngày hóa đơn]]&lt;&gt;"",Table1[[#This Row],[Ngày hóa đơn]],IF(Table1[[#This Row],[Ngày hạch toán]]&lt;&gt;"",Table1[[#This Row],[Ngày hạch toán]],""))</f>
        <v>46104</v>
      </c>
      <c r="T650" s="7"/>
      <c r="U650" s="6">
        <f>IF(Table1[[#This Row],[Ngày tính CN]]="","",S650+T650)</f>
        <v>46104</v>
      </c>
      <c r="V650" s="32">
        <f ca="1">IF(Table1[[#This Row],[Hạn thanh toán]]="","",IF((U650-NOW())&lt;0,0,(U650-NOW())))</f>
        <v>0</v>
      </c>
      <c r="W650" s="32"/>
      <c r="X650" s="32" t="str">
        <f t="shared" ca="1" si="51"/>
        <v/>
      </c>
      <c r="Y650" s="2" t="str">
        <f t="shared" si="52"/>
        <v>Đã thanh toán</v>
      </c>
      <c r="Z650" s="42">
        <f t="shared" si="53"/>
        <v>46104</v>
      </c>
      <c r="AA650" s="42">
        <f t="shared" si="54"/>
        <v>46153</v>
      </c>
      <c r="AD650" s="2" t="str">
        <f>VLOOKUP($A650,MA_KH!$A:$Q,MA_KH!O$1,0)</f>
        <v>MEGA</v>
      </c>
      <c r="AE650" s="2" t="str">
        <f>VLOOKUP($A650,MA_KH!$A:$Q,MA_KH!P$1,0)</f>
        <v>CÔNG TY TNHH MM MEGA MARKET (VIỆT NAM)</v>
      </c>
      <c r="AG650" s="2" t="str">
        <f>(Table1[[#This Row],[Số hóa đơn]])&amp;IF(OR(Table1[[#This Row],[Phân loại]]="Hàng trả",Table1[[#This Row],[Phân loại]]="Giảm công nợ"),-Table1[[#This Row],[Tổng giá trị]],Table1[[#This Row],[Tổng giá trị]])</f>
        <v>000215901313350</v>
      </c>
      <c r="AH650" s="6" t="e">
        <f>_xlfn.XLOOKUP(Table1[[#This Row],[Column1]],'Chi tiết tt Mega gửi'!P:P,'Chi tiết tt Mega gửi'!N:N)</f>
        <v>#N/A</v>
      </c>
    </row>
    <row r="651" spans="1:34" ht="25.5" customHeight="1" x14ac:dyDescent="0.2">
      <c r="A651" s="54" t="s">
        <v>16290</v>
      </c>
      <c r="B651" s="54" t="s">
        <v>192</v>
      </c>
      <c r="C651" s="55">
        <v>46100</v>
      </c>
      <c r="D651" s="54" t="s">
        <v>17636</v>
      </c>
      <c r="E651" s="55">
        <v>46104</v>
      </c>
      <c r="F651" s="54" t="s">
        <v>18703</v>
      </c>
      <c r="G651" s="54" t="s">
        <v>17637</v>
      </c>
      <c r="H651" s="56">
        <v>3081000</v>
      </c>
      <c r="I651" s="63">
        <v>0</v>
      </c>
      <c r="J651" s="56">
        <v>246480</v>
      </c>
      <c r="K651" s="65">
        <v>3327480</v>
      </c>
      <c r="L651" s="64" t="s">
        <v>17236</v>
      </c>
      <c r="M651" s="6">
        <v>46153</v>
      </c>
      <c r="O651" s="32">
        <f>IF(Table1[[#This Row],[Phân loại]]="Tồn đầu kỳ",Table1[[#This Row],[Tổng giá trị]],0)</f>
        <v>0</v>
      </c>
      <c r="P651" s="7">
        <f>IF(Table1[[#This Row],[Số còn phải thu ĐK]]&lt;&gt;0,0,IF(Table1[[#This Row],[Phân loại]]="Bán hàng",Table1[[#This Row],[Tổng giá trị]],-Table1[[#This Row],[Tổng giá trị]]))</f>
        <v>3327480</v>
      </c>
      <c r="Q651" s="32">
        <f t="shared" si="50"/>
        <v>3327480</v>
      </c>
      <c r="R651" s="7">
        <f>Table1[[#This Row],[Số còn phải thu ĐK]]+Table1[[#This Row],[Giá Trị HD sau CK]]-Table1[[#This Row],[Số tiền đã thu]]</f>
        <v>0</v>
      </c>
      <c r="S651" s="6">
        <f>IF(Table1[[#This Row],[Ngày hóa đơn]]&lt;&gt;"",Table1[[#This Row],[Ngày hóa đơn]],IF(Table1[[#This Row],[Ngày hạch toán]]&lt;&gt;"",Table1[[#This Row],[Ngày hạch toán]],""))</f>
        <v>46104</v>
      </c>
      <c r="T651" s="7"/>
      <c r="U651" s="6">
        <f>IF(Table1[[#This Row],[Ngày tính CN]]="","",S651+T651)</f>
        <v>46104</v>
      </c>
      <c r="V651" s="32">
        <f ca="1">IF(Table1[[#This Row],[Hạn thanh toán]]="","",IF((U651-NOW())&lt;0,0,(U651-NOW())))</f>
        <v>0</v>
      </c>
      <c r="W651" s="32"/>
      <c r="X651" s="32" t="str">
        <f t="shared" ca="1" si="51"/>
        <v/>
      </c>
      <c r="Y651" s="2" t="str">
        <f t="shared" si="52"/>
        <v>Đã thanh toán</v>
      </c>
      <c r="Z651" s="42">
        <f t="shared" si="53"/>
        <v>46104</v>
      </c>
      <c r="AA651" s="42">
        <f t="shared" si="54"/>
        <v>46153</v>
      </c>
      <c r="AD651" s="2" t="str">
        <f>VLOOKUP($A651,MA_KH!$A:$Q,MA_KH!O$1,0)</f>
        <v>MEGA</v>
      </c>
      <c r="AE651" s="2" t="str">
        <f>VLOOKUP($A651,MA_KH!$A:$Q,MA_KH!P$1,0)</f>
        <v>CÔNG TY TNHH MM MEGA MARKET (VIỆT NAM)</v>
      </c>
      <c r="AG651" s="2" t="str">
        <f>(Table1[[#This Row],[Số hóa đơn]])&amp;IF(OR(Table1[[#This Row],[Phân loại]]="Hàng trả",Table1[[#This Row],[Phân loại]]="Giảm công nợ"),-Table1[[#This Row],[Tổng giá trị]],Table1[[#This Row],[Tổng giá trị]])</f>
        <v>000215913327480</v>
      </c>
      <c r="AH651" s="6" t="e">
        <f>_xlfn.XLOOKUP(Table1[[#This Row],[Column1]],'Chi tiết tt Mega gửi'!P:P,'Chi tiết tt Mega gửi'!N:N)</f>
        <v>#N/A</v>
      </c>
    </row>
    <row r="652" spans="1:34" ht="25.5" customHeight="1" x14ac:dyDescent="0.2">
      <c r="A652" s="54" t="s">
        <v>16310</v>
      </c>
      <c r="B652" s="54" t="s">
        <v>196</v>
      </c>
      <c r="C652" s="55">
        <v>46100</v>
      </c>
      <c r="D652" s="54" t="s">
        <v>17638</v>
      </c>
      <c r="E652" s="55">
        <v>46104</v>
      </c>
      <c r="F652" s="54" t="s">
        <v>18681</v>
      </c>
      <c r="G652" s="54" t="s">
        <v>17639</v>
      </c>
      <c r="H652" s="56">
        <v>3192680</v>
      </c>
      <c r="I652" s="63">
        <v>0</v>
      </c>
      <c r="J652" s="56">
        <v>255414</v>
      </c>
      <c r="K652" s="65">
        <v>3448094</v>
      </c>
      <c r="L652" s="64" t="s">
        <v>17236</v>
      </c>
      <c r="M652" s="6">
        <v>46153</v>
      </c>
      <c r="O652" s="32">
        <f>IF(Table1[[#This Row],[Phân loại]]="Tồn đầu kỳ",Table1[[#This Row],[Tổng giá trị]],0)</f>
        <v>0</v>
      </c>
      <c r="P652" s="7">
        <f>IF(Table1[[#This Row],[Số còn phải thu ĐK]]&lt;&gt;0,0,IF(Table1[[#This Row],[Phân loại]]="Bán hàng",Table1[[#This Row],[Tổng giá trị]],-Table1[[#This Row],[Tổng giá trị]]))</f>
        <v>3448094</v>
      </c>
      <c r="Q652" s="32">
        <f t="shared" si="50"/>
        <v>3448094</v>
      </c>
      <c r="R652" s="7">
        <f>Table1[[#This Row],[Số còn phải thu ĐK]]+Table1[[#This Row],[Giá Trị HD sau CK]]-Table1[[#This Row],[Số tiền đã thu]]</f>
        <v>0</v>
      </c>
      <c r="S652" s="6">
        <f>IF(Table1[[#This Row],[Ngày hóa đơn]]&lt;&gt;"",Table1[[#This Row],[Ngày hóa đơn]],IF(Table1[[#This Row],[Ngày hạch toán]]&lt;&gt;"",Table1[[#This Row],[Ngày hạch toán]],""))</f>
        <v>46104</v>
      </c>
      <c r="T652" s="7"/>
      <c r="U652" s="6">
        <f>IF(Table1[[#This Row],[Ngày tính CN]]="","",S652+T652)</f>
        <v>46104</v>
      </c>
      <c r="V652" s="32">
        <f ca="1">IF(Table1[[#This Row],[Hạn thanh toán]]="","",IF((U652-NOW())&lt;0,0,(U652-NOW())))</f>
        <v>0</v>
      </c>
      <c r="W652" s="32"/>
      <c r="X652" s="32" t="str">
        <f t="shared" ca="1" si="51"/>
        <v/>
      </c>
      <c r="Y652" s="2" t="str">
        <f t="shared" si="52"/>
        <v>Đã thanh toán</v>
      </c>
      <c r="Z652" s="42">
        <f t="shared" si="53"/>
        <v>46104</v>
      </c>
      <c r="AA652" s="42">
        <f t="shared" si="54"/>
        <v>46153</v>
      </c>
      <c r="AD652" s="2" t="str">
        <f>VLOOKUP($A652,MA_KH!$A:$Q,MA_KH!O$1,0)</f>
        <v>MEGA</v>
      </c>
      <c r="AE652" s="2" t="str">
        <f>VLOOKUP($A652,MA_KH!$A:$Q,MA_KH!P$1,0)</f>
        <v>CÔNG TY TNHH MM MEGA MARKET (VIỆT NAM)</v>
      </c>
      <c r="AG652" s="2" t="str">
        <f>(Table1[[#This Row],[Số hóa đơn]])&amp;IF(OR(Table1[[#This Row],[Phân loại]]="Hàng trả",Table1[[#This Row],[Phân loại]]="Giảm công nợ"),-Table1[[#This Row],[Tổng giá trị]],Table1[[#This Row],[Tổng giá trị]])</f>
        <v>000215923448094</v>
      </c>
      <c r="AH652" s="6" t="e">
        <f>_xlfn.XLOOKUP(Table1[[#This Row],[Column1]],'Chi tiết tt Mega gửi'!P:P,'Chi tiết tt Mega gửi'!N:N)</f>
        <v>#N/A</v>
      </c>
    </row>
    <row r="653" spans="1:34" ht="25.5" customHeight="1" x14ac:dyDescent="0.2">
      <c r="A653" s="54" t="s">
        <v>16307</v>
      </c>
      <c r="B653" s="54" t="s">
        <v>202</v>
      </c>
      <c r="C653" s="55">
        <v>46100</v>
      </c>
      <c r="D653" s="54" t="s">
        <v>17640</v>
      </c>
      <c r="E653" s="55">
        <v>46104</v>
      </c>
      <c r="F653" s="54" t="s">
        <v>18626</v>
      </c>
      <c r="G653" s="54" t="s">
        <v>17641</v>
      </c>
      <c r="H653" s="56">
        <v>4246065</v>
      </c>
      <c r="I653" s="63">
        <v>0</v>
      </c>
      <c r="J653" s="56">
        <v>339685</v>
      </c>
      <c r="K653" s="65">
        <v>4585750</v>
      </c>
      <c r="L653" s="64" t="s">
        <v>17236</v>
      </c>
      <c r="M653" s="6">
        <v>46153</v>
      </c>
      <c r="O653" s="32">
        <f>IF(Table1[[#This Row],[Phân loại]]="Tồn đầu kỳ",Table1[[#This Row],[Tổng giá trị]],0)</f>
        <v>0</v>
      </c>
      <c r="P653" s="7">
        <f>IF(Table1[[#This Row],[Số còn phải thu ĐK]]&lt;&gt;0,0,IF(Table1[[#This Row],[Phân loại]]="Bán hàng",Table1[[#This Row],[Tổng giá trị]],-Table1[[#This Row],[Tổng giá trị]]))</f>
        <v>4585750</v>
      </c>
      <c r="Q653" s="32">
        <f t="shared" si="50"/>
        <v>4585750</v>
      </c>
      <c r="R653" s="7">
        <f>Table1[[#This Row],[Số còn phải thu ĐK]]+Table1[[#This Row],[Giá Trị HD sau CK]]-Table1[[#This Row],[Số tiền đã thu]]</f>
        <v>0</v>
      </c>
      <c r="S653" s="6">
        <f>IF(Table1[[#This Row],[Ngày hóa đơn]]&lt;&gt;"",Table1[[#This Row],[Ngày hóa đơn]],IF(Table1[[#This Row],[Ngày hạch toán]]&lt;&gt;"",Table1[[#This Row],[Ngày hạch toán]],""))</f>
        <v>46104</v>
      </c>
      <c r="T653" s="7"/>
      <c r="U653" s="6">
        <f>IF(Table1[[#This Row],[Ngày tính CN]]="","",S653+T653)</f>
        <v>46104</v>
      </c>
      <c r="V653" s="32">
        <f ca="1">IF(Table1[[#This Row],[Hạn thanh toán]]="","",IF((U653-NOW())&lt;0,0,(U653-NOW())))</f>
        <v>0</v>
      </c>
      <c r="W653" s="32"/>
      <c r="X653" s="32" t="str">
        <f t="shared" ca="1" si="51"/>
        <v/>
      </c>
      <c r="Y653" s="2" t="str">
        <f t="shared" si="52"/>
        <v>Đã thanh toán</v>
      </c>
      <c r="Z653" s="42">
        <f t="shared" si="53"/>
        <v>46104</v>
      </c>
      <c r="AA653" s="42">
        <f t="shared" si="54"/>
        <v>46153</v>
      </c>
      <c r="AD653" s="2" t="str">
        <f>VLOOKUP($A653,MA_KH!$A:$Q,MA_KH!O$1,0)</f>
        <v>MEGA</v>
      </c>
      <c r="AE653" s="2" t="str">
        <f>VLOOKUP($A653,MA_KH!$A:$Q,MA_KH!P$1,0)</f>
        <v>CÔNG TY TNHH MM MEGA MARKET (VIỆT NAM)</v>
      </c>
      <c r="AG653" s="2" t="str">
        <f>(Table1[[#This Row],[Số hóa đơn]])&amp;IF(OR(Table1[[#This Row],[Phân loại]]="Hàng trả",Table1[[#This Row],[Phân loại]]="Giảm công nợ"),-Table1[[#This Row],[Tổng giá trị]],Table1[[#This Row],[Tổng giá trị]])</f>
        <v>000215934585750</v>
      </c>
      <c r="AH653" s="6" t="e">
        <f>_xlfn.XLOOKUP(Table1[[#This Row],[Column1]],'Chi tiết tt Mega gửi'!P:P,'Chi tiết tt Mega gửi'!N:N)</f>
        <v>#N/A</v>
      </c>
    </row>
    <row r="654" spans="1:34" ht="25.5" customHeight="1" x14ac:dyDescent="0.2">
      <c r="A654" s="54" t="s">
        <v>16289</v>
      </c>
      <c r="B654" s="54" t="s">
        <v>296</v>
      </c>
      <c r="C654" s="55">
        <v>46100</v>
      </c>
      <c r="D654" s="54" t="s">
        <v>17642</v>
      </c>
      <c r="E654" s="55">
        <v>46104</v>
      </c>
      <c r="F654" s="54" t="s">
        <v>19357</v>
      </c>
      <c r="G654" s="54" t="s">
        <v>17643</v>
      </c>
      <c r="H654" s="56">
        <v>1926830</v>
      </c>
      <c r="I654" s="63">
        <v>0</v>
      </c>
      <c r="J654" s="56">
        <v>154146</v>
      </c>
      <c r="K654" s="65">
        <v>2080976</v>
      </c>
      <c r="L654" s="64" t="s">
        <v>17236</v>
      </c>
      <c r="M654" s="6">
        <v>46136</v>
      </c>
      <c r="O654" s="32">
        <f>IF(Table1[[#This Row],[Phân loại]]="Tồn đầu kỳ",Table1[[#This Row],[Tổng giá trị]],0)</f>
        <v>0</v>
      </c>
      <c r="P654" s="7">
        <f>IF(Table1[[#This Row],[Số còn phải thu ĐK]]&lt;&gt;0,0,IF(Table1[[#This Row],[Phân loại]]="Bán hàng",Table1[[#This Row],[Tổng giá trị]],-Table1[[#This Row],[Tổng giá trị]]))</f>
        <v>2080976</v>
      </c>
      <c r="Q654" s="32">
        <f t="shared" si="50"/>
        <v>2080976</v>
      </c>
      <c r="R654" s="7">
        <f>Table1[[#This Row],[Số còn phải thu ĐK]]+Table1[[#This Row],[Giá Trị HD sau CK]]-Table1[[#This Row],[Số tiền đã thu]]</f>
        <v>0</v>
      </c>
      <c r="S654" s="6">
        <f>IF(Table1[[#This Row],[Ngày hóa đơn]]&lt;&gt;"",Table1[[#This Row],[Ngày hóa đơn]],IF(Table1[[#This Row],[Ngày hạch toán]]&lt;&gt;"",Table1[[#This Row],[Ngày hạch toán]],""))</f>
        <v>46104</v>
      </c>
      <c r="T654" s="7"/>
      <c r="U654" s="6">
        <f>IF(Table1[[#This Row],[Ngày tính CN]]="","",S654+T654)</f>
        <v>46104</v>
      </c>
      <c r="V654" s="32">
        <f ca="1">IF(Table1[[#This Row],[Hạn thanh toán]]="","",IF((U654-NOW())&lt;0,0,(U654-NOW())))</f>
        <v>0</v>
      </c>
      <c r="W654" s="32"/>
      <c r="X654" s="32" t="str">
        <f t="shared" ca="1" si="51"/>
        <v/>
      </c>
      <c r="Y654" s="2" t="str">
        <f t="shared" si="52"/>
        <v>Đã thanh toán</v>
      </c>
      <c r="Z654" s="42">
        <f t="shared" si="53"/>
        <v>46104</v>
      </c>
      <c r="AA654" s="42">
        <f t="shared" si="54"/>
        <v>46136</v>
      </c>
      <c r="AD654" s="2" t="str">
        <f>VLOOKUP($A654,MA_KH!$A:$Q,MA_KH!O$1,0)</f>
        <v>MEGA</v>
      </c>
      <c r="AE654" s="2" t="str">
        <f>VLOOKUP($A654,MA_KH!$A:$Q,MA_KH!P$1,0)</f>
        <v>CÔNG TY TNHH MM MEGA MARKET (VIỆT NAM)</v>
      </c>
      <c r="AG654" s="2" t="str">
        <f>(Table1[[#This Row],[Số hóa đơn]])&amp;IF(OR(Table1[[#This Row],[Phân loại]]="Hàng trả",Table1[[#This Row],[Phân loại]]="Giảm công nợ"),-Table1[[#This Row],[Tổng giá trị]],Table1[[#This Row],[Tổng giá trị]])</f>
        <v>000215942080976</v>
      </c>
      <c r="AH654" s="6" t="e">
        <f>_xlfn.XLOOKUP(Table1[[#This Row],[Column1]],'Chi tiết tt Mega gửi'!P:P,'Chi tiết tt Mega gửi'!N:N)</f>
        <v>#N/A</v>
      </c>
    </row>
    <row r="655" spans="1:34" ht="25.5" customHeight="1" x14ac:dyDescent="0.2">
      <c r="A655" s="54" t="s">
        <v>16299</v>
      </c>
      <c r="B655" s="54" t="s">
        <v>190</v>
      </c>
      <c r="C655" s="55">
        <v>46100</v>
      </c>
      <c r="D655" s="54" t="s">
        <v>17644</v>
      </c>
      <c r="E655" s="55">
        <v>46104</v>
      </c>
      <c r="F655" s="54" t="s">
        <v>19358</v>
      </c>
      <c r="G655" s="54" t="s">
        <v>17645</v>
      </c>
      <c r="H655" s="56">
        <v>11543220</v>
      </c>
      <c r="I655" s="63">
        <v>0</v>
      </c>
      <c r="J655" s="56">
        <v>923458</v>
      </c>
      <c r="K655" s="65">
        <v>12466678</v>
      </c>
      <c r="L655" s="64" t="s">
        <v>17236</v>
      </c>
      <c r="M655" s="6">
        <v>46136</v>
      </c>
      <c r="O655" s="32">
        <f>IF(Table1[[#This Row],[Phân loại]]="Tồn đầu kỳ",Table1[[#This Row],[Tổng giá trị]],0)</f>
        <v>0</v>
      </c>
      <c r="P655" s="7">
        <f>IF(Table1[[#This Row],[Số còn phải thu ĐK]]&lt;&gt;0,0,IF(Table1[[#This Row],[Phân loại]]="Bán hàng",Table1[[#This Row],[Tổng giá trị]],-Table1[[#This Row],[Tổng giá trị]]))</f>
        <v>12466678</v>
      </c>
      <c r="Q655" s="32">
        <f t="shared" si="50"/>
        <v>12466678</v>
      </c>
      <c r="R655" s="7">
        <f>Table1[[#This Row],[Số còn phải thu ĐK]]+Table1[[#This Row],[Giá Trị HD sau CK]]-Table1[[#This Row],[Số tiền đã thu]]</f>
        <v>0</v>
      </c>
      <c r="S655" s="6">
        <f>IF(Table1[[#This Row],[Ngày hóa đơn]]&lt;&gt;"",Table1[[#This Row],[Ngày hóa đơn]],IF(Table1[[#This Row],[Ngày hạch toán]]&lt;&gt;"",Table1[[#This Row],[Ngày hạch toán]],""))</f>
        <v>46104</v>
      </c>
      <c r="T655" s="7"/>
      <c r="U655" s="6">
        <f>IF(Table1[[#This Row],[Ngày tính CN]]="","",S655+T655)</f>
        <v>46104</v>
      </c>
      <c r="V655" s="32">
        <f ca="1">IF(Table1[[#This Row],[Hạn thanh toán]]="","",IF((U655-NOW())&lt;0,0,(U655-NOW())))</f>
        <v>0</v>
      </c>
      <c r="W655" s="32"/>
      <c r="X655" s="32" t="str">
        <f t="shared" ca="1" si="51"/>
        <v/>
      </c>
      <c r="Y655" s="2" t="str">
        <f t="shared" si="52"/>
        <v>Đã thanh toán</v>
      </c>
      <c r="Z655" s="42">
        <f t="shared" si="53"/>
        <v>46104</v>
      </c>
      <c r="AA655" s="42">
        <f t="shared" si="54"/>
        <v>46136</v>
      </c>
      <c r="AD655" s="2" t="str">
        <f>VLOOKUP($A655,MA_KH!$A:$Q,MA_KH!O$1,0)</f>
        <v>MEGA</v>
      </c>
      <c r="AE655" s="2" t="str">
        <f>VLOOKUP($A655,MA_KH!$A:$Q,MA_KH!P$1,0)</f>
        <v>CÔNG TY TNHH MM MEGA MARKET (VIỆT NAM)</v>
      </c>
      <c r="AG655" s="2" t="str">
        <f>(Table1[[#This Row],[Số hóa đơn]])&amp;IF(OR(Table1[[#This Row],[Phân loại]]="Hàng trả",Table1[[#This Row],[Phân loại]]="Giảm công nợ"),-Table1[[#This Row],[Tổng giá trị]],Table1[[#This Row],[Tổng giá trị]])</f>
        <v>0002159512466678</v>
      </c>
      <c r="AH655" s="6" t="e">
        <f>_xlfn.XLOOKUP(Table1[[#This Row],[Column1]],'Chi tiết tt Mega gửi'!P:P,'Chi tiết tt Mega gửi'!N:N)</f>
        <v>#N/A</v>
      </c>
    </row>
    <row r="656" spans="1:34" ht="25.5" customHeight="1" x14ac:dyDescent="0.2">
      <c r="A656" s="54" t="s">
        <v>16299</v>
      </c>
      <c r="B656" s="54" t="s">
        <v>190</v>
      </c>
      <c r="C656" s="55">
        <v>46100</v>
      </c>
      <c r="D656" s="54" t="s">
        <v>17646</v>
      </c>
      <c r="E656" s="55">
        <v>46104</v>
      </c>
      <c r="F656" s="54" t="s">
        <v>19359</v>
      </c>
      <c r="G656" s="54" t="s">
        <v>17647</v>
      </c>
      <c r="H656" s="56">
        <v>1951830</v>
      </c>
      <c r="I656" s="63">
        <v>0</v>
      </c>
      <c r="J656" s="56">
        <v>156146</v>
      </c>
      <c r="K656" s="65">
        <v>2107976</v>
      </c>
      <c r="L656" s="64" t="s">
        <v>17236</v>
      </c>
      <c r="M656" s="6">
        <v>46136</v>
      </c>
      <c r="O656" s="32">
        <f>IF(Table1[[#This Row],[Phân loại]]="Tồn đầu kỳ",Table1[[#This Row],[Tổng giá trị]],0)</f>
        <v>0</v>
      </c>
      <c r="P656" s="7">
        <f>IF(Table1[[#This Row],[Số còn phải thu ĐK]]&lt;&gt;0,0,IF(Table1[[#This Row],[Phân loại]]="Bán hàng",Table1[[#This Row],[Tổng giá trị]],-Table1[[#This Row],[Tổng giá trị]]))</f>
        <v>2107976</v>
      </c>
      <c r="Q656" s="32">
        <f t="shared" si="50"/>
        <v>2107976</v>
      </c>
      <c r="R656" s="7">
        <f>Table1[[#This Row],[Số còn phải thu ĐK]]+Table1[[#This Row],[Giá Trị HD sau CK]]-Table1[[#This Row],[Số tiền đã thu]]</f>
        <v>0</v>
      </c>
      <c r="S656" s="6">
        <f>IF(Table1[[#This Row],[Ngày hóa đơn]]&lt;&gt;"",Table1[[#This Row],[Ngày hóa đơn]],IF(Table1[[#This Row],[Ngày hạch toán]]&lt;&gt;"",Table1[[#This Row],[Ngày hạch toán]],""))</f>
        <v>46104</v>
      </c>
      <c r="T656" s="7"/>
      <c r="U656" s="6">
        <f>IF(Table1[[#This Row],[Ngày tính CN]]="","",S656+T656)</f>
        <v>46104</v>
      </c>
      <c r="V656" s="32">
        <f ca="1">IF(Table1[[#This Row],[Hạn thanh toán]]="","",IF((U656-NOW())&lt;0,0,(U656-NOW())))</f>
        <v>0</v>
      </c>
      <c r="W656" s="32"/>
      <c r="X656" s="32" t="str">
        <f t="shared" ca="1" si="51"/>
        <v/>
      </c>
      <c r="Y656" s="2" t="str">
        <f t="shared" si="52"/>
        <v>Đã thanh toán</v>
      </c>
      <c r="Z656" s="42">
        <f t="shared" si="53"/>
        <v>46104</v>
      </c>
      <c r="AA656" s="42">
        <f t="shared" si="54"/>
        <v>46136</v>
      </c>
      <c r="AD656" s="2" t="str">
        <f>VLOOKUP($A656,MA_KH!$A:$Q,MA_KH!O$1,0)</f>
        <v>MEGA</v>
      </c>
      <c r="AE656" s="2" t="str">
        <f>VLOOKUP($A656,MA_KH!$A:$Q,MA_KH!P$1,0)</f>
        <v>CÔNG TY TNHH MM MEGA MARKET (VIỆT NAM)</v>
      </c>
      <c r="AG656" s="2" t="str">
        <f>(Table1[[#This Row],[Số hóa đơn]])&amp;IF(OR(Table1[[#This Row],[Phân loại]]="Hàng trả",Table1[[#This Row],[Phân loại]]="Giảm công nợ"),-Table1[[#This Row],[Tổng giá trị]],Table1[[#This Row],[Tổng giá trị]])</f>
        <v>000215962107976</v>
      </c>
      <c r="AH656" s="6" t="e">
        <f>_xlfn.XLOOKUP(Table1[[#This Row],[Column1]],'Chi tiết tt Mega gửi'!P:P,'Chi tiết tt Mega gửi'!N:N)</f>
        <v>#N/A</v>
      </c>
    </row>
    <row r="657" spans="1:34" ht="25.5" customHeight="1" x14ac:dyDescent="0.2">
      <c r="A657" s="54" t="s">
        <v>16292</v>
      </c>
      <c r="B657" s="54" t="s">
        <v>251</v>
      </c>
      <c r="C657" s="55">
        <v>46100</v>
      </c>
      <c r="D657" s="54" t="s">
        <v>17648</v>
      </c>
      <c r="E657" s="55">
        <v>46104</v>
      </c>
      <c r="F657" s="54" t="s">
        <v>19360</v>
      </c>
      <c r="G657" s="54" t="s">
        <v>17649</v>
      </c>
      <c r="H657" s="56">
        <v>5328880</v>
      </c>
      <c r="I657" s="63">
        <v>0</v>
      </c>
      <c r="J657" s="56">
        <v>426310</v>
      </c>
      <c r="K657" s="65">
        <v>5755190</v>
      </c>
      <c r="L657" s="64" t="s">
        <v>17236</v>
      </c>
      <c r="M657" s="6">
        <v>46136</v>
      </c>
      <c r="O657" s="32">
        <f>IF(Table1[[#This Row],[Phân loại]]="Tồn đầu kỳ",Table1[[#This Row],[Tổng giá trị]],0)</f>
        <v>0</v>
      </c>
      <c r="P657" s="7">
        <f>IF(Table1[[#This Row],[Số còn phải thu ĐK]]&lt;&gt;0,0,IF(Table1[[#This Row],[Phân loại]]="Bán hàng",Table1[[#This Row],[Tổng giá trị]],-Table1[[#This Row],[Tổng giá trị]]))</f>
        <v>5755190</v>
      </c>
      <c r="Q657" s="32">
        <f t="shared" si="50"/>
        <v>5755190</v>
      </c>
      <c r="R657" s="7">
        <f>Table1[[#This Row],[Số còn phải thu ĐK]]+Table1[[#This Row],[Giá Trị HD sau CK]]-Table1[[#This Row],[Số tiền đã thu]]</f>
        <v>0</v>
      </c>
      <c r="S657" s="6">
        <f>IF(Table1[[#This Row],[Ngày hóa đơn]]&lt;&gt;"",Table1[[#This Row],[Ngày hóa đơn]],IF(Table1[[#This Row],[Ngày hạch toán]]&lt;&gt;"",Table1[[#This Row],[Ngày hạch toán]],""))</f>
        <v>46104</v>
      </c>
      <c r="T657" s="7"/>
      <c r="U657" s="6">
        <f>IF(Table1[[#This Row],[Ngày tính CN]]="","",S657+T657)</f>
        <v>46104</v>
      </c>
      <c r="V657" s="32">
        <f ca="1">IF(Table1[[#This Row],[Hạn thanh toán]]="","",IF((U657-NOW())&lt;0,0,(U657-NOW())))</f>
        <v>0</v>
      </c>
      <c r="W657" s="32"/>
      <c r="X657" s="32" t="str">
        <f t="shared" ca="1" si="51"/>
        <v/>
      </c>
      <c r="Y657" s="2" t="str">
        <f t="shared" si="52"/>
        <v>Đã thanh toán</v>
      </c>
      <c r="Z657" s="42">
        <f t="shared" si="53"/>
        <v>46104</v>
      </c>
      <c r="AA657" s="42">
        <f t="shared" si="54"/>
        <v>46136</v>
      </c>
      <c r="AD657" s="2" t="str">
        <f>VLOOKUP($A657,MA_KH!$A:$Q,MA_KH!O$1,0)</f>
        <v>MEGA</v>
      </c>
      <c r="AE657" s="2" t="str">
        <f>VLOOKUP($A657,MA_KH!$A:$Q,MA_KH!P$1,0)</f>
        <v>CÔNG TY TNHH MM MEGA MARKET (VIỆT NAM)</v>
      </c>
      <c r="AG657" s="2" t="str">
        <f>(Table1[[#This Row],[Số hóa đơn]])&amp;IF(OR(Table1[[#This Row],[Phân loại]]="Hàng trả",Table1[[#This Row],[Phân loại]]="Giảm công nợ"),-Table1[[#This Row],[Tổng giá trị]],Table1[[#This Row],[Tổng giá trị]])</f>
        <v>000215975755190</v>
      </c>
      <c r="AH657" s="6" t="e">
        <f>_xlfn.XLOOKUP(Table1[[#This Row],[Column1]],'Chi tiết tt Mega gửi'!P:P,'Chi tiết tt Mega gửi'!N:N)</f>
        <v>#N/A</v>
      </c>
    </row>
    <row r="658" spans="1:34" ht="25.5" customHeight="1" x14ac:dyDescent="0.2">
      <c r="A658" s="54" t="s">
        <v>16303</v>
      </c>
      <c r="B658" s="54" t="s">
        <v>102</v>
      </c>
      <c r="C658" s="55">
        <v>46100</v>
      </c>
      <c r="D658" s="54" t="s">
        <v>17650</v>
      </c>
      <c r="E658" s="55">
        <v>46106</v>
      </c>
      <c r="F658" s="54" t="s">
        <v>19361</v>
      </c>
      <c r="G658" s="54" t="s">
        <v>17651</v>
      </c>
      <c r="H658" s="56">
        <v>700000</v>
      </c>
      <c r="I658" s="63">
        <v>0</v>
      </c>
      <c r="J658" s="56">
        <v>56000</v>
      </c>
      <c r="K658" s="65">
        <v>756000</v>
      </c>
      <c r="L658" s="64" t="s">
        <v>17236</v>
      </c>
      <c r="M658" s="6">
        <v>46136</v>
      </c>
      <c r="O658" s="32">
        <f>IF(Table1[[#This Row],[Phân loại]]="Tồn đầu kỳ",Table1[[#This Row],[Tổng giá trị]],0)</f>
        <v>0</v>
      </c>
      <c r="P658" s="7">
        <f>IF(Table1[[#This Row],[Số còn phải thu ĐK]]&lt;&gt;0,0,IF(Table1[[#This Row],[Phân loại]]="Bán hàng",Table1[[#This Row],[Tổng giá trị]],-Table1[[#This Row],[Tổng giá trị]]))</f>
        <v>756000</v>
      </c>
      <c r="Q658" s="32">
        <f t="shared" si="50"/>
        <v>756000</v>
      </c>
      <c r="R658" s="7">
        <f>Table1[[#This Row],[Số còn phải thu ĐK]]+Table1[[#This Row],[Giá Trị HD sau CK]]-Table1[[#This Row],[Số tiền đã thu]]</f>
        <v>0</v>
      </c>
      <c r="S658" s="6">
        <f>IF(Table1[[#This Row],[Ngày hóa đơn]]&lt;&gt;"",Table1[[#This Row],[Ngày hóa đơn]],IF(Table1[[#This Row],[Ngày hạch toán]]&lt;&gt;"",Table1[[#This Row],[Ngày hạch toán]],""))</f>
        <v>46106</v>
      </c>
      <c r="T658" s="7"/>
      <c r="U658" s="6">
        <f>IF(Table1[[#This Row],[Ngày tính CN]]="","",S658+T658)</f>
        <v>46106</v>
      </c>
      <c r="V658" s="32">
        <f ca="1">IF(Table1[[#This Row],[Hạn thanh toán]]="","",IF((U658-NOW())&lt;0,0,(U658-NOW())))</f>
        <v>0</v>
      </c>
      <c r="W658" s="32"/>
      <c r="X658" s="32" t="str">
        <f t="shared" ca="1" si="51"/>
        <v/>
      </c>
      <c r="Y658" s="2" t="str">
        <f t="shared" si="52"/>
        <v>Đã thanh toán</v>
      </c>
      <c r="Z658" s="42">
        <f t="shared" si="53"/>
        <v>46106</v>
      </c>
      <c r="AA658" s="42">
        <f t="shared" si="54"/>
        <v>46136</v>
      </c>
      <c r="AD658" s="2" t="str">
        <f>VLOOKUP($A658,MA_KH!$A:$Q,MA_KH!O$1,0)</f>
        <v>MEGA</v>
      </c>
      <c r="AE658" s="2" t="str">
        <f>VLOOKUP($A658,MA_KH!$A:$Q,MA_KH!P$1,0)</f>
        <v>CÔNG TY TNHH MM MEGA MARKET (VIỆT NAM)</v>
      </c>
      <c r="AG658" s="2" t="str">
        <f>(Table1[[#This Row],[Số hóa đơn]])&amp;IF(OR(Table1[[#This Row],[Phân loại]]="Hàng trả",Table1[[#This Row],[Phân loại]]="Giảm công nợ"),-Table1[[#This Row],[Tổng giá trị]],Table1[[#This Row],[Tổng giá trị]])</f>
        <v>00022770756000</v>
      </c>
      <c r="AH658" s="6" t="e">
        <f>_xlfn.XLOOKUP(Table1[[#This Row],[Column1]],'Chi tiết tt Mega gửi'!P:P,'Chi tiết tt Mega gửi'!N:N)</f>
        <v>#N/A</v>
      </c>
    </row>
    <row r="659" spans="1:34" ht="25.5" customHeight="1" x14ac:dyDescent="0.2">
      <c r="A659" s="54" t="s">
        <v>16299</v>
      </c>
      <c r="B659" s="54" t="s">
        <v>190</v>
      </c>
      <c r="C659" s="55">
        <v>46100</v>
      </c>
      <c r="D659" s="54" t="s">
        <v>17652</v>
      </c>
      <c r="E659" s="55">
        <v>46100</v>
      </c>
      <c r="F659" s="54" t="s">
        <v>19362</v>
      </c>
      <c r="G659" s="54" t="s">
        <v>17653</v>
      </c>
      <c r="H659" s="56">
        <v>11670928</v>
      </c>
      <c r="I659" s="63">
        <v>0</v>
      </c>
      <c r="J659" s="56">
        <v>933674</v>
      </c>
      <c r="K659" s="65">
        <v>12604602</v>
      </c>
      <c r="L659" s="64" t="s">
        <v>17237</v>
      </c>
      <c r="M659" s="6">
        <v>46105</v>
      </c>
      <c r="O659" s="32">
        <f>IF(Table1[[#This Row],[Phân loại]]="Tồn đầu kỳ",Table1[[#This Row],[Tổng giá trị]],0)</f>
        <v>0</v>
      </c>
      <c r="P659" s="7">
        <f>IF(Table1[[#This Row],[Số còn phải thu ĐK]]&lt;&gt;0,0,IF(Table1[[#This Row],[Phân loại]]="Bán hàng",Table1[[#This Row],[Tổng giá trị]],-Table1[[#This Row],[Tổng giá trị]]))</f>
        <v>-12604602</v>
      </c>
      <c r="Q659" s="32">
        <f t="shared" si="50"/>
        <v>-12604602</v>
      </c>
      <c r="R659" s="7">
        <f>Table1[[#This Row],[Số còn phải thu ĐK]]+Table1[[#This Row],[Giá Trị HD sau CK]]-Table1[[#This Row],[Số tiền đã thu]]</f>
        <v>0</v>
      </c>
      <c r="S659" s="6">
        <f>IF(Table1[[#This Row],[Ngày hóa đơn]]&lt;&gt;"",Table1[[#This Row],[Ngày hóa đơn]],IF(Table1[[#This Row],[Ngày hạch toán]]&lt;&gt;"",Table1[[#This Row],[Ngày hạch toán]],""))</f>
        <v>46100</v>
      </c>
      <c r="T659" s="7"/>
      <c r="U659" s="6">
        <f>IF(Table1[[#This Row],[Ngày tính CN]]="","",S659+T659)</f>
        <v>46100</v>
      </c>
      <c r="V659" s="32">
        <f ca="1">IF(Table1[[#This Row],[Hạn thanh toán]]="","",IF((U659-NOW())&lt;0,0,(U659-NOW())))</f>
        <v>0</v>
      </c>
      <c r="W659" s="32"/>
      <c r="X659" s="32" t="str">
        <f t="shared" ca="1" si="51"/>
        <v/>
      </c>
      <c r="Y659" s="2" t="str">
        <f t="shared" si="52"/>
        <v>Đã thanh toán</v>
      </c>
      <c r="Z659" s="42">
        <f t="shared" si="53"/>
        <v>46100</v>
      </c>
      <c r="AA659" s="42">
        <f t="shared" si="54"/>
        <v>46105</v>
      </c>
      <c r="AD659" s="2" t="str">
        <f>VLOOKUP($A659,MA_KH!$A:$Q,MA_KH!O$1,0)</f>
        <v>MEGA</v>
      </c>
      <c r="AE659" s="2" t="str">
        <f>VLOOKUP($A659,MA_KH!$A:$Q,MA_KH!P$1,0)</f>
        <v>CÔNG TY TNHH MM MEGA MARKET (VIỆT NAM)</v>
      </c>
      <c r="AG659" s="2" t="str">
        <f>(Table1[[#This Row],[Số hóa đơn]])&amp;IF(OR(Table1[[#This Row],[Phân loại]]="Hàng trả",Table1[[#This Row],[Phân loại]]="Giảm công nợ"),-Table1[[#This Row],[Tổng giá trị]],Table1[[#This Row],[Tổng giá trị]])</f>
        <v>00002191-12604602</v>
      </c>
      <c r="AH659" s="6" t="e">
        <f>_xlfn.XLOOKUP(Table1[[#This Row],[Column1]],'Chi tiết tt Mega gửi'!P:P,'Chi tiết tt Mega gửi'!N:N)</f>
        <v>#N/A</v>
      </c>
    </row>
    <row r="660" spans="1:34" ht="25.5" customHeight="1" x14ac:dyDescent="0.2">
      <c r="A660" s="54" t="s">
        <v>16299</v>
      </c>
      <c r="B660" s="54" t="s">
        <v>190</v>
      </c>
      <c r="C660" s="55">
        <v>46102</v>
      </c>
      <c r="D660" s="54" t="s">
        <v>17654</v>
      </c>
      <c r="E660" s="55">
        <v>46105</v>
      </c>
      <c r="F660" s="54" t="s">
        <v>18586</v>
      </c>
      <c r="G660" s="54" t="s">
        <v>17655</v>
      </c>
      <c r="H660" s="56">
        <v>7434860</v>
      </c>
      <c r="I660" s="63">
        <v>0</v>
      </c>
      <c r="J660" s="56">
        <v>594789</v>
      </c>
      <c r="K660" s="65">
        <v>8029649</v>
      </c>
      <c r="L660" s="64" t="s">
        <v>17236</v>
      </c>
      <c r="M660" s="6">
        <v>46153</v>
      </c>
      <c r="O660" s="32">
        <f>IF(Table1[[#This Row],[Phân loại]]="Tồn đầu kỳ",Table1[[#This Row],[Tổng giá trị]],0)</f>
        <v>0</v>
      </c>
      <c r="P660" s="7">
        <f>IF(Table1[[#This Row],[Số còn phải thu ĐK]]&lt;&gt;0,0,IF(Table1[[#This Row],[Phân loại]]="Bán hàng",Table1[[#This Row],[Tổng giá trị]],-Table1[[#This Row],[Tổng giá trị]]))</f>
        <v>8029649</v>
      </c>
      <c r="Q660" s="32">
        <f t="shared" si="50"/>
        <v>8029649</v>
      </c>
      <c r="R660" s="7">
        <f>Table1[[#This Row],[Số còn phải thu ĐK]]+Table1[[#This Row],[Giá Trị HD sau CK]]-Table1[[#This Row],[Số tiền đã thu]]</f>
        <v>0</v>
      </c>
      <c r="S660" s="6">
        <f>IF(Table1[[#This Row],[Ngày hóa đơn]]&lt;&gt;"",Table1[[#This Row],[Ngày hóa đơn]],IF(Table1[[#This Row],[Ngày hạch toán]]&lt;&gt;"",Table1[[#This Row],[Ngày hạch toán]],""))</f>
        <v>46105</v>
      </c>
      <c r="T660" s="7"/>
      <c r="U660" s="6">
        <f>IF(Table1[[#This Row],[Ngày tính CN]]="","",S660+T660)</f>
        <v>46105</v>
      </c>
      <c r="V660" s="32">
        <f ca="1">IF(Table1[[#This Row],[Hạn thanh toán]]="","",IF((U660-NOW())&lt;0,0,(U660-NOW())))</f>
        <v>0</v>
      </c>
      <c r="W660" s="32"/>
      <c r="X660" s="32" t="str">
        <f t="shared" ca="1" si="51"/>
        <v/>
      </c>
      <c r="Y660" s="2" t="str">
        <f t="shared" si="52"/>
        <v>Đã thanh toán</v>
      </c>
      <c r="Z660" s="42">
        <f t="shared" si="53"/>
        <v>46105</v>
      </c>
      <c r="AA660" s="42">
        <f t="shared" si="54"/>
        <v>46153</v>
      </c>
      <c r="AD660" s="2" t="str">
        <f>VLOOKUP($A660,MA_KH!$A:$Q,MA_KH!O$1,0)</f>
        <v>MEGA</v>
      </c>
      <c r="AE660" s="2" t="str">
        <f>VLOOKUP($A660,MA_KH!$A:$Q,MA_KH!P$1,0)</f>
        <v>CÔNG TY TNHH MM MEGA MARKET (VIỆT NAM)</v>
      </c>
      <c r="AG660" s="2" t="str">
        <f>(Table1[[#This Row],[Số hóa đơn]])&amp;IF(OR(Table1[[#This Row],[Phân loại]]="Hàng trả",Table1[[#This Row],[Phân loại]]="Giảm công nợ"),-Table1[[#This Row],[Tổng giá trị]],Table1[[#This Row],[Tổng giá trị]])</f>
        <v>000216928029649</v>
      </c>
      <c r="AH660" s="6" t="e">
        <f>_xlfn.XLOOKUP(Table1[[#This Row],[Column1]],'Chi tiết tt Mega gửi'!P:P,'Chi tiết tt Mega gửi'!N:N)</f>
        <v>#N/A</v>
      </c>
    </row>
    <row r="661" spans="1:34" ht="25.5" customHeight="1" x14ac:dyDescent="0.2">
      <c r="A661" s="54" t="s">
        <v>16299</v>
      </c>
      <c r="B661" s="54" t="s">
        <v>190</v>
      </c>
      <c r="C661" s="55">
        <v>46102</v>
      </c>
      <c r="D661" s="54" t="s">
        <v>17656</v>
      </c>
      <c r="E661" s="55">
        <v>46105</v>
      </c>
      <c r="F661" s="54" t="s">
        <v>18584</v>
      </c>
      <c r="G661" s="54" t="s">
        <v>17657</v>
      </c>
      <c r="H661" s="56">
        <v>725000</v>
      </c>
      <c r="I661" s="63">
        <v>0</v>
      </c>
      <c r="J661" s="56">
        <v>58000</v>
      </c>
      <c r="K661" s="65">
        <v>783000</v>
      </c>
      <c r="L661" s="64" t="s">
        <v>17236</v>
      </c>
      <c r="M661" s="6">
        <v>46153</v>
      </c>
      <c r="O661" s="32">
        <f>IF(Table1[[#This Row],[Phân loại]]="Tồn đầu kỳ",Table1[[#This Row],[Tổng giá trị]],0)</f>
        <v>0</v>
      </c>
      <c r="P661" s="7">
        <f>IF(Table1[[#This Row],[Số còn phải thu ĐK]]&lt;&gt;0,0,IF(Table1[[#This Row],[Phân loại]]="Bán hàng",Table1[[#This Row],[Tổng giá trị]],-Table1[[#This Row],[Tổng giá trị]]))</f>
        <v>783000</v>
      </c>
      <c r="Q661" s="32">
        <f t="shared" si="50"/>
        <v>783000</v>
      </c>
      <c r="R661" s="7">
        <f>Table1[[#This Row],[Số còn phải thu ĐK]]+Table1[[#This Row],[Giá Trị HD sau CK]]-Table1[[#This Row],[Số tiền đã thu]]</f>
        <v>0</v>
      </c>
      <c r="S661" s="6">
        <f>IF(Table1[[#This Row],[Ngày hóa đơn]]&lt;&gt;"",Table1[[#This Row],[Ngày hóa đơn]],IF(Table1[[#This Row],[Ngày hạch toán]]&lt;&gt;"",Table1[[#This Row],[Ngày hạch toán]],""))</f>
        <v>46105</v>
      </c>
      <c r="T661" s="7"/>
      <c r="U661" s="6">
        <f>IF(Table1[[#This Row],[Ngày tính CN]]="","",S661+T661)</f>
        <v>46105</v>
      </c>
      <c r="V661" s="32">
        <f ca="1">IF(Table1[[#This Row],[Hạn thanh toán]]="","",IF((U661-NOW())&lt;0,0,(U661-NOW())))</f>
        <v>0</v>
      </c>
      <c r="W661" s="32"/>
      <c r="X661" s="32" t="str">
        <f t="shared" ca="1" si="51"/>
        <v/>
      </c>
      <c r="Y661" s="2" t="str">
        <f t="shared" si="52"/>
        <v>Đã thanh toán</v>
      </c>
      <c r="Z661" s="42">
        <f t="shared" si="53"/>
        <v>46105</v>
      </c>
      <c r="AA661" s="42">
        <f t="shared" si="54"/>
        <v>46153</v>
      </c>
      <c r="AD661" s="2" t="str">
        <f>VLOOKUP($A661,MA_KH!$A:$Q,MA_KH!O$1,0)</f>
        <v>MEGA</v>
      </c>
      <c r="AE661" s="2" t="str">
        <f>VLOOKUP($A661,MA_KH!$A:$Q,MA_KH!P$1,0)</f>
        <v>CÔNG TY TNHH MM MEGA MARKET (VIỆT NAM)</v>
      </c>
      <c r="AG661" s="2" t="str">
        <f>(Table1[[#This Row],[Số hóa đơn]])&amp;IF(OR(Table1[[#This Row],[Phân loại]]="Hàng trả",Table1[[#This Row],[Phân loại]]="Giảm công nợ"),-Table1[[#This Row],[Tổng giá trị]],Table1[[#This Row],[Tổng giá trị]])</f>
        <v>00021693783000</v>
      </c>
      <c r="AH661" s="6" t="e">
        <f>_xlfn.XLOOKUP(Table1[[#This Row],[Column1]],'Chi tiết tt Mega gửi'!P:P,'Chi tiết tt Mega gửi'!N:N)</f>
        <v>#N/A</v>
      </c>
    </row>
    <row r="662" spans="1:34" ht="25.5" customHeight="1" x14ac:dyDescent="0.2">
      <c r="A662" s="54" t="s">
        <v>16308</v>
      </c>
      <c r="B662" s="54" t="s">
        <v>194</v>
      </c>
      <c r="C662" s="55">
        <v>46104</v>
      </c>
      <c r="D662" s="54" t="s">
        <v>17658</v>
      </c>
      <c r="E662" s="55">
        <v>46107</v>
      </c>
      <c r="F662" s="54" t="s">
        <v>18687</v>
      </c>
      <c r="G662" s="54" t="s">
        <v>17659</v>
      </c>
      <c r="H662" s="56">
        <v>4353780</v>
      </c>
      <c r="I662" s="63">
        <v>0</v>
      </c>
      <c r="J662" s="56">
        <v>348302</v>
      </c>
      <c r="K662" s="65">
        <v>4702082</v>
      </c>
      <c r="L662" s="64" t="s">
        <v>17236</v>
      </c>
      <c r="M662" s="6">
        <v>46153</v>
      </c>
      <c r="O662" s="32">
        <f>IF(Table1[[#This Row],[Phân loại]]="Tồn đầu kỳ",Table1[[#This Row],[Tổng giá trị]],0)</f>
        <v>0</v>
      </c>
      <c r="P662" s="7">
        <f>IF(Table1[[#This Row],[Số còn phải thu ĐK]]&lt;&gt;0,0,IF(Table1[[#This Row],[Phân loại]]="Bán hàng",Table1[[#This Row],[Tổng giá trị]],-Table1[[#This Row],[Tổng giá trị]]))</f>
        <v>4702082</v>
      </c>
      <c r="Q662" s="32">
        <f t="shared" si="50"/>
        <v>4702082</v>
      </c>
      <c r="R662" s="7">
        <f>Table1[[#This Row],[Số còn phải thu ĐK]]+Table1[[#This Row],[Giá Trị HD sau CK]]-Table1[[#This Row],[Số tiền đã thu]]</f>
        <v>0</v>
      </c>
      <c r="S662" s="6">
        <f>IF(Table1[[#This Row],[Ngày hóa đơn]]&lt;&gt;"",Table1[[#This Row],[Ngày hóa đơn]],IF(Table1[[#This Row],[Ngày hạch toán]]&lt;&gt;"",Table1[[#This Row],[Ngày hạch toán]],""))</f>
        <v>46107</v>
      </c>
      <c r="T662" s="7"/>
      <c r="U662" s="6">
        <f>IF(Table1[[#This Row],[Ngày tính CN]]="","",S662+T662)</f>
        <v>46107</v>
      </c>
      <c r="V662" s="32">
        <f ca="1">IF(Table1[[#This Row],[Hạn thanh toán]]="","",IF((U662-NOW())&lt;0,0,(U662-NOW())))</f>
        <v>0</v>
      </c>
      <c r="W662" s="32"/>
      <c r="X662" s="32" t="str">
        <f t="shared" ca="1" si="51"/>
        <v/>
      </c>
      <c r="Y662" s="2" t="str">
        <f t="shared" si="52"/>
        <v>Đã thanh toán</v>
      </c>
      <c r="Z662" s="42">
        <f t="shared" si="53"/>
        <v>46107</v>
      </c>
      <c r="AA662" s="42">
        <f t="shared" si="54"/>
        <v>46153</v>
      </c>
      <c r="AD662" s="2" t="str">
        <f>VLOOKUP($A662,MA_KH!$A:$Q,MA_KH!O$1,0)</f>
        <v>MEGA</v>
      </c>
      <c r="AE662" s="2" t="str">
        <f>VLOOKUP($A662,MA_KH!$A:$Q,MA_KH!P$1,0)</f>
        <v>CÔNG TY TNHH MM MEGA MARKET (VIỆT NAM)</v>
      </c>
      <c r="AG662" s="2" t="str">
        <f>(Table1[[#This Row],[Số hóa đơn]])&amp;IF(OR(Table1[[#This Row],[Phân loại]]="Hàng trả",Table1[[#This Row],[Phân loại]]="Giảm công nợ"),-Table1[[#This Row],[Tổng giá trị]],Table1[[#This Row],[Tổng giá trị]])</f>
        <v>000228884702082</v>
      </c>
      <c r="AH662" s="6" t="e">
        <f>_xlfn.XLOOKUP(Table1[[#This Row],[Column1]],'Chi tiết tt Mega gửi'!P:P,'Chi tiết tt Mega gửi'!N:N)</f>
        <v>#N/A</v>
      </c>
    </row>
    <row r="663" spans="1:34" ht="25.5" customHeight="1" x14ac:dyDescent="0.2">
      <c r="A663" s="54" t="s">
        <v>16295</v>
      </c>
      <c r="B663" s="54" t="s">
        <v>198</v>
      </c>
      <c r="C663" s="55">
        <v>46104</v>
      </c>
      <c r="D663" s="54" t="s">
        <v>17660</v>
      </c>
      <c r="E663" s="55">
        <v>46107</v>
      </c>
      <c r="F663" s="54" t="s">
        <v>18672</v>
      </c>
      <c r="G663" s="54" t="s">
        <v>17661</v>
      </c>
      <c r="H663" s="56">
        <v>2143180</v>
      </c>
      <c r="I663" s="63">
        <v>0</v>
      </c>
      <c r="J663" s="56">
        <v>171454</v>
      </c>
      <c r="K663" s="65">
        <v>2314634</v>
      </c>
      <c r="L663" s="64" t="s">
        <v>17236</v>
      </c>
      <c r="M663" s="6">
        <v>46153</v>
      </c>
      <c r="O663" s="32">
        <f>IF(Table1[[#This Row],[Phân loại]]="Tồn đầu kỳ",Table1[[#This Row],[Tổng giá trị]],0)</f>
        <v>0</v>
      </c>
      <c r="P663" s="7">
        <f>IF(Table1[[#This Row],[Số còn phải thu ĐK]]&lt;&gt;0,0,IF(Table1[[#This Row],[Phân loại]]="Bán hàng",Table1[[#This Row],[Tổng giá trị]],-Table1[[#This Row],[Tổng giá trị]]))</f>
        <v>2314634</v>
      </c>
      <c r="Q663" s="32">
        <f t="shared" si="50"/>
        <v>2314634</v>
      </c>
      <c r="R663" s="7">
        <f>Table1[[#This Row],[Số còn phải thu ĐK]]+Table1[[#This Row],[Giá Trị HD sau CK]]-Table1[[#This Row],[Số tiền đã thu]]</f>
        <v>0</v>
      </c>
      <c r="S663" s="6">
        <f>IF(Table1[[#This Row],[Ngày hóa đơn]]&lt;&gt;"",Table1[[#This Row],[Ngày hóa đơn]],IF(Table1[[#This Row],[Ngày hạch toán]]&lt;&gt;"",Table1[[#This Row],[Ngày hạch toán]],""))</f>
        <v>46107</v>
      </c>
      <c r="T663" s="7"/>
      <c r="U663" s="6">
        <f>IF(Table1[[#This Row],[Ngày tính CN]]="","",S663+T663)</f>
        <v>46107</v>
      </c>
      <c r="V663" s="32">
        <f ca="1">IF(Table1[[#This Row],[Hạn thanh toán]]="","",IF((U663-NOW())&lt;0,0,(U663-NOW())))</f>
        <v>0</v>
      </c>
      <c r="W663" s="32"/>
      <c r="X663" s="32" t="str">
        <f t="shared" ca="1" si="51"/>
        <v/>
      </c>
      <c r="Y663" s="2" t="str">
        <f t="shared" si="52"/>
        <v>Đã thanh toán</v>
      </c>
      <c r="Z663" s="42">
        <f t="shared" si="53"/>
        <v>46107</v>
      </c>
      <c r="AA663" s="42">
        <f t="shared" si="54"/>
        <v>46153</v>
      </c>
      <c r="AD663" s="2" t="str">
        <f>VLOOKUP($A663,MA_KH!$A:$Q,MA_KH!O$1,0)</f>
        <v>MEGA</v>
      </c>
      <c r="AE663" s="2" t="str">
        <f>VLOOKUP($A663,MA_KH!$A:$Q,MA_KH!P$1,0)</f>
        <v>CÔNG TY TNHH MM MEGA MARKET (VIỆT NAM)</v>
      </c>
      <c r="AG663" s="2" t="str">
        <f>(Table1[[#This Row],[Số hóa đơn]])&amp;IF(OR(Table1[[#This Row],[Phân loại]]="Hàng trả",Table1[[#This Row],[Phân loại]]="Giảm công nợ"),-Table1[[#This Row],[Tổng giá trị]],Table1[[#This Row],[Tổng giá trị]])</f>
        <v>000228892314634</v>
      </c>
      <c r="AH663" s="6" t="e">
        <f>_xlfn.XLOOKUP(Table1[[#This Row],[Column1]],'Chi tiết tt Mega gửi'!P:P,'Chi tiết tt Mega gửi'!N:N)</f>
        <v>#N/A</v>
      </c>
    </row>
    <row r="664" spans="1:34" ht="25.5" customHeight="1" x14ac:dyDescent="0.2">
      <c r="A664" s="54" t="s">
        <v>16287</v>
      </c>
      <c r="B664" s="54" t="s">
        <v>253</v>
      </c>
      <c r="C664" s="55">
        <v>46104</v>
      </c>
      <c r="D664" s="54" t="s">
        <v>17662</v>
      </c>
      <c r="E664" s="55">
        <v>46107</v>
      </c>
      <c r="F664" s="54" t="s">
        <v>18666</v>
      </c>
      <c r="G664" s="54" t="s">
        <v>17663</v>
      </c>
      <c r="H664" s="56">
        <v>2143180</v>
      </c>
      <c r="I664" s="63">
        <v>0</v>
      </c>
      <c r="J664" s="56">
        <v>171454</v>
      </c>
      <c r="K664" s="65">
        <v>2314634</v>
      </c>
      <c r="L664" s="64" t="s">
        <v>17236</v>
      </c>
      <c r="M664" s="6">
        <v>46153</v>
      </c>
      <c r="O664" s="32">
        <f>IF(Table1[[#This Row],[Phân loại]]="Tồn đầu kỳ",Table1[[#This Row],[Tổng giá trị]],0)</f>
        <v>0</v>
      </c>
      <c r="P664" s="7">
        <f>IF(Table1[[#This Row],[Số còn phải thu ĐK]]&lt;&gt;0,0,IF(Table1[[#This Row],[Phân loại]]="Bán hàng",Table1[[#This Row],[Tổng giá trị]],-Table1[[#This Row],[Tổng giá trị]]))</f>
        <v>2314634</v>
      </c>
      <c r="Q664" s="32">
        <f t="shared" si="50"/>
        <v>2314634</v>
      </c>
      <c r="R664" s="7">
        <f>Table1[[#This Row],[Số còn phải thu ĐK]]+Table1[[#This Row],[Giá Trị HD sau CK]]-Table1[[#This Row],[Số tiền đã thu]]</f>
        <v>0</v>
      </c>
      <c r="S664" s="6">
        <f>IF(Table1[[#This Row],[Ngày hóa đơn]]&lt;&gt;"",Table1[[#This Row],[Ngày hóa đơn]],IF(Table1[[#This Row],[Ngày hạch toán]]&lt;&gt;"",Table1[[#This Row],[Ngày hạch toán]],""))</f>
        <v>46107</v>
      </c>
      <c r="T664" s="7"/>
      <c r="U664" s="6">
        <f>IF(Table1[[#This Row],[Ngày tính CN]]="","",S664+T664)</f>
        <v>46107</v>
      </c>
      <c r="V664" s="32">
        <f ca="1">IF(Table1[[#This Row],[Hạn thanh toán]]="","",IF((U664-NOW())&lt;0,0,(U664-NOW())))</f>
        <v>0</v>
      </c>
      <c r="W664" s="32"/>
      <c r="X664" s="32" t="str">
        <f t="shared" ca="1" si="51"/>
        <v/>
      </c>
      <c r="Y664" s="2" t="str">
        <f t="shared" si="52"/>
        <v>Đã thanh toán</v>
      </c>
      <c r="Z664" s="42">
        <f t="shared" si="53"/>
        <v>46107</v>
      </c>
      <c r="AA664" s="42">
        <f t="shared" si="54"/>
        <v>46153</v>
      </c>
      <c r="AD664" s="2" t="str">
        <f>VLOOKUP($A664,MA_KH!$A:$Q,MA_KH!O$1,0)</f>
        <v>MEGA</v>
      </c>
      <c r="AE664" s="2" t="str">
        <f>VLOOKUP($A664,MA_KH!$A:$Q,MA_KH!P$1,0)</f>
        <v>CÔNG TY TNHH MM MEGA MARKET (VIỆT NAM)</v>
      </c>
      <c r="AG664" s="2" t="str">
        <f>(Table1[[#This Row],[Số hóa đơn]])&amp;IF(OR(Table1[[#This Row],[Phân loại]]="Hàng trả",Table1[[#This Row],[Phân loại]]="Giảm công nợ"),-Table1[[#This Row],[Tổng giá trị]],Table1[[#This Row],[Tổng giá trị]])</f>
        <v>000228902314634</v>
      </c>
      <c r="AH664" s="6" t="e">
        <f>_xlfn.XLOOKUP(Table1[[#This Row],[Column1]],'Chi tiết tt Mega gửi'!P:P,'Chi tiết tt Mega gửi'!N:N)</f>
        <v>#N/A</v>
      </c>
    </row>
    <row r="665" spans="1:34" ht="25.5" customHeight="1" x14ac:dyDescent="0.2">
      <c r="A665" s="54" t="s">
        <v>16303</v>
      </c>
      <c r="B665" s="54" t="s">
        <v>102</v>
      </c>
      <c r="C665" s="55">
        <v>46104</v>
      </c>
      <c r="D665" s="54" t="s">
        <v>17664</v>
      </c>
      <c r="E665" s="55">
        <v>46112</v>
      </c>
      <c r="F665" s="54" t="s">
        <v>18691</v>
      </c>
      <c r="G665" s="54" t="s">
        <v>17665</v>
      </c>
      <c r="H665" s="56">
        <v>725000</v>
      </c>
      <c r="I665" s="63">
        <v>0</v>
      </c>
      <c r="J665" s="56">
        <v>58000</v>
      </c>
      <c r="K665" s="65">
        <v>783000</v>
      </c>
      <c r="L665" s="64" t="s">
        <v>17236</v>
      </c>
      <c r="M665" s="6">
        <v>46153</v>
      </c>
      <c r="O665" s="32">
        <f>IF(Table1[[#This Row],[Phân loại]]="Tồn đầu kỳ",Table1[[#This Row],[Tổng giá trị]],0)</f>
        <v>0</v>
      </c>
      <c r="P665" s="7">
        <f>IF(Table1[[#This Row],[Số còn phải thu ĐK]]&lt;&gt;0,0,IF(Table1[[#This Row],[Phân loại]]="Bán hàng",Table1[[#This Row],[Tổng giá trị]],-Table1[[#This Row],[Tổng giá trị]]))</f>
        <v>783000</v>
      </c>
      <c r="Q665" s="32">
        <f t="shared" si="50"/>
        <v>783000</v>
      </c>
      <c r="R665" s="7">
        <f>Table1[[#This Row],[Số còn phải thu ĐK]]+Table1[[#This Row],[Giá Trị HD sau CK]]-Table1[[#This Row],[Số tiền đã thu]]</f>
        <v>0</v>
      </c>
      <c r="S665" s="6">
        <f>IF(Table1[[#This Row],[Ngày hóa đơn]]&lt;&gt;"",Table1[[#This Row],[Ngày hóa đơn]],IF(Table1[[#This Row],[Ngày hạch toán]]&lt;&gt;"",Table1[[#This Row],[Ngày hạch toán]],""))</f>
        <v>46112</v>
      </c>
      <c r="T665" s="7"/>
      <c r="U665" s="6">
        <f>IF(Table1[[#This Row],[Ngày tính CN]]="","",S665+T665)</f>
        <v>46112</v>
      </c>
      <c r="V665" s="32">
        <f ca="1">IF(Table1[[#This Row],[Hạn thanh toán]]="","",IF((U665-NOW())&lt;0,0,(U665-NOW())))</f>
        <v>0</v>
      </c>
      <c r="W665" s="32"/>
      <c r="X665" s="32" t="str">
        <f t="shared" ca="1" si="51"/>
        <v/>
      </c>
      <c r="Y665" s="2" t="str">
        <f t="shared" si="52"/>
        <v>Đã thanh toán</v>
      </c>
      <c r="Z665" s="42">
        <f t="shared" si="53"/>
        <v>46112</v>
      </c>
      <c r="AA665" s="42">
        <f t="shared" si="54"/>
        <v>46153</v>
      </c>
      <c r="AD665" s="2" t="str">
        <f>VLOOKUP($A665,MA_KH!$A:$Q,MA_KH!O$1,0)</f>
        <v>MEGA</v>
      </c>
      <c r="AE665" s="2" t="str">
        <f>VLOOKUP($A665,MA_KH!$A:$Q,MA_KH!P$1,0)</f>
        <v>CÔNG TY TNHH MM MEGA MARKET (VIỆT NAM)</v>
      </c>
      <c r="AG665" s="2" t="str">
        <f>(Table1[[#This Row],[Số hóa đơn]])&amp;IF(OR(Table1[[#This Row],[Phân loại]]="Hàng trả",Table1[[#This Row],[Phân loại]]="Giảm công nợ"),-Table1[[#This Row],[Tổng giá trị]],Table1[[#This Row],[Tổng giá trị]])</f>
        <v>00023309783000</v>
      </c>
      <c r="AH665" s="6" t="e">
        <f>_xlfn.XLOOKUP(Table1[[#This Row],[Column1]],'Chi tiết tt Mega gửi'!P:P,'Chi tiết tt Mega gửi'!N:N)</f>
        <v>#N/A</v>
      </c>
    </row>
    <row r="666" spans="1:34" ht="25.5" customHeight="1" x14ac:dyDescent="0.2">
      <c r="A666" s="54" t="s">
        <v>16303</v>
      </c>
      <c r="B666" s="54" t="s">
        <v>102</v>
      </c>
      <c r="C666" s="55">
        <v>46104</v>
      </c>
      <c r="D666" s="54" t="s">
        <v>17666</v>
      </c>
      <c r="E666" s="55">
        <v>46112</v>
      </c>
      <c r="F666" s="54" t="s">
        <v>18697</v>
      </c>
      <c r="G666" s="54" t="s">
        <v>17667</v>
      </c>
      <c r="H666" s="56">
        <v>2143180</v>
      </c>
      <c r="I666" s="63">
        <v>0</v>
      </c>
      <c r="J666" s="56">
        <v>171454</v>
      </c>
      <c r="K666" s="65">
        <v>2314634</v>
      </c>
      <c r="L666" s="64" t="s">
        <v>17236</v>
      </c>
      <c r="M666" s="6">
        <v>46153</v>
      </c>
      <c r="O666" s="32">
        <f>IF(Table1[[#This Row],[Phân loại]]="Tồn đầu kỳ",Table1[[#This Row],[Tổng giá trị]],0)</f>
        <v>0</v>
      </c>
      <c r="P666" s="7">
        <f>IF(Table1[[#This Row],[Số còn phải thu ĐK]]&lt;&gt;0,0,IF(Table1[[#This Row],[Phân loại]]="Bán hàng",Table1[[#This Row],[Tổng giá trị]],-Table1[[#This Row],[Tổng giá trị]]))</f>
        <v>2314634</v>
      </c>
      <c r="Q666" s="32">
        <f t="shared" si="50"/>
        <v>2314634</v>
      </c>
      <c r="R666" s="7">
        <f>Table1[[#This Row],[Số còn phải thu ĐK]]+Table1[[#This Row],[Giá Trị HD sau CK]]-Table1[[#This Row],[Số tiền đã thu]]</f>
        <v>0</v>
      </c>
      <c r="S666" s="6">
        <f>IF(Table1[[#This Row],[Ngày hóa đơn]]&lt;&gt;"",Table1[[#This Row],[Ngày hóa đơn]],IF(Table1[[#This Row],[Ngày hạch toán]]&lt;&gt;"",Table1[[#This Row],[Ngày hạch toán]],""))</f>
        <v>46112</v>
      </c>
      <c r="T666" s="7"/>
      <c r="U666" s="6">
        <f>IF(Table1[[#This Row],[Ngày tính CN]]="","",S666+T666)</f>
        <v>46112</v>
      </c>
      <c r="V666" s="32">
        <f ca="1">IF(Table1[[#This Row],[Hạn thanh toán]]="","",IF((U666-NOW())&lt;0,0,(U666-NOW())))</f>
        <v>0</v>
      </c>
      <c r="W666" s="32"/>
      <c r="X666" s="32" t="str">
        <f t="shared" ca="1" si="51"/>
        <v/>
      </c>
      <c r="Y666" s="2" t="str">
        <f t="shared" si="52"/>
        <v>Đã thanh toán</v>
      </c>
      <c r="Z666" s="42">
        <f t="shared" si="53"/>
        <v>46112</v>
      </c>
      <c r="AA666" s="42">
        <f t="shared" si="54"/>
        <v>46153</v>
      </c>
      <c r="AD666" s="2" t="str">
        <f>VLOOKUP($A666,MA_KH!$A:$Q,MA_KH!O$1,0)</f>
        <v>MEGA</v>
      </c>
      <c r="AE666" s="2" t="str">
        <f>VLOOKUP($A666,MA_KH!$A:$Q,MA_KH!P$1,0)</f>
        <v>CÔNG TY TNHH MM MEGA MARKET (VIỆT NAM)</v>
      </c>
      <c r="AG666" s="2" t="str">
        <f>(Table1[[#This Row],[Số hóa đơn]])&amp;IF(OR(Table1[[#This Row],[Phân loại]]="Hàng trả",Table1[[#This Row],[Phân loại]]="Giảm công nợ"),-Table1[[#This Row],[Tổng giá trị]],Table1[[#This Row],[Tổng giá trị]])</f>
        <v>000233102314634</v>
      </c>
      <c r="AH666" s="6" t="e">
        <f>_xlfn.XLOOKUP(Table1[[#This Row],[Column1]],'Chi tiết tt Mega gửi'!P:P,'Chi tiết tt Mega gửi'!N:N)</f>
        <v>#N/A</v>
      </c>
    </row>
    <row r="667" spans="1:34" ht="25.5" customHeight="1" x14ac:dyDescent="0.2">
      <c r="A667" s="54" t="s">
        <v>16299</v>
      </c>
      <c r="B667" s="54" t="s">
        <v>190</v>
      </c>
      <c r="C667" s="55">
        <v>46104</v>
      </c>
      <c r="D667" s="54" t="s">
        <v>17668</v>
      </c>
      <c r="E667" s="55">
        <v>46104</v>
      </c>
      <c r="F667" s="54" t="s">
        <v>19363</v>
      </c>
      <c r="G667" s="54" t="s">
        <v>17669</v>
      </c>
      <c r="H667" s="56">
        <v>1992165</v>
      </c>
      <c r="I667" s="63">
        <v>0</v>
      </c>
      <c r="J667" s="56">
        <v>159373</v>
      </c>
      <c r="K667" s="65">
        <v>2151538</v>
      </c>
      <c r="L667" s="64" t="s">
        <v>17238</v>
      </c>
      <c r="M667" s="6">
        <v>46122</v>
      </c>
      <c r="O667" s="32">
        <f>IF(Table1[[#This Row],[Phân loại]]="Tồn đầu kỳ",Table1[[#This Row],[Tổng giá trị]],0)</f>
        <v>0</v>
      </c>
      <c r="P667" s="7">
        <f>IF(Table1[[#This Row],[Số còn phải thu ĐK]]&lt;&gt;0,0,IF(Table1[[#This Row],[Phân loại]]="Bán hàng",Table1[[#This Row],[Tổng giá trị]],-Table1[[#This Row],[Tổng giá trị]]))</f>
        <v>-2151538</v>
      </c>
      <c r="Q667" s="32">
        <f t="shared" si="50"/>
        <v>-2151538</v>
      </c>
      <c r="R667" s="7">
        <f>Table1[[#This Row],[Số còn phải thu ĐK]]+Table1[[#This Row],[Giá Trị HD sau CK]]-Table1[[#This Row],[Số tiền đã thu]]</f>
        <v>0</v>
      </c>
      <c r="S667" s="6">
        <f>IF(Table1[[#This Row],[Ngày hóa đơn]]&lt;&gt;"",Table1[[#This Row],[Ngày hóa đơn]],IF(Table1[[#This Row],[Ngày hạch toán]]&lt;&gt;"",Table1[[#This Row],[Ngày hạch toán]],""))</f>
        <v>46104</v>
      </c>
      <c r="T667" s="7"/>
      <c r="U667" s="6">
        <f>IF(Table1[[#This Row],[Ngày tính CN]]="","",S667+T667)</f>
        <v>46104</v>
      </c>
      <c r="V667" s="32">
        <f ca="1">IF(Table1[[#This Row],[Hạn thanh toán]]="","",IF((U667-NOW())&lt;0,0,(U667-NOW())))</f>
        <v>0</v>
      </c>
      <c r="W667" s="32"/>
      <c r="X667" s="32" t="str">
        <f t="shared" ca="1" si="51"/>
        <v/>
      </c>
      <c r="Y667" s="2" t="str">
        <f t="shared" si="52"/>
        <v>Đã thanh toán</v>
      </c>
      <c r="Z667" s="42">
        <f t="shared" si="53"/>
        <v>46104</v>
      </c>
      <c r="AA667" s="42">
        <f t="shared" si="54"/>
        <v>46122</v>
      </c>
      <c r="AD667" s="2" t="str">
        <f>VLOOKUP($A667,MA_KH!$A:$Q,MA_KH!O$1,0)</f>
        <v>MEGA</v>
      </c>
      <c r="AE667" s="2" t="str">
        <f>VLOOKUP($A667,MA_KH!$A:$Q,MA_KH!P$1,0)</f>
        <v>CÔNG TY TNHH MM MEGA MARKET (VIỆT NAM)</v>
      </c>
      <c r="AG667" s="2" t="str">
        <f>(Table1[[#This Row],[Số hóa đơn]])&amp;IF(OR(Table1[[#This Row],[Phân loại]]="Hàng trả",Table1[[#This Row],[Phân loại]]="Giảm công nợ"),-Table1[[#This Row],[Tổng giá trị]],Table1[[#This Row],[Tổng giá trị]])</f>
        <v>00000920-2151538</v>
      </c>
      <c r="AH667" s="6" t="e">
        <f>_xlfn.XLOOKUP(Table1[[#This Row],[Column1]],'Chi tiết tt Mega gửi'!P:P,'Chi tiết tt Mega gửi'!N:N)</f>
        <v>#N/A</v>
      </c>
    </row>
    <row r="668" spans="1:34" ht="25.5" customHeight="1" x14ac:dyDescent="0.2">
      <c r="A668" s="54" t="s">
        <v>16299</v>
      </c>
      <c r="B668" s="54" t="s">
        <v>190</v>
      </c>
      <c r="C668" s="55">
        <v>46104</v>
      </c>
      <c r="D668" s="54" t="s">
        <v>17670</v>
      </c>
      <c r="E668" s="55">
        <v>46104</v>
      </c>
      <c r="F668" s="54" t="s">
        <v>19364</v>
      </c>
      <c r="G668" s="54" t="s">
        <v>17669</v>
      </c>
      <c r="H668" s="56">
        <v>3449343</v>
      </c>
      <c r="I668" s="63">
        <v>0</v>
      </c>
      <c r="J668" s="56">
        <v>275948</v>
      </c>
      <c r="K668" s="65">
        <v>3725291</v>
      </c>
      <c r="L668" s="64" t="s">
        <v>17238</v>
      </c>
      <c r="M668" s="6">
        <v>46122</v>
      </c>
      <c r="O668" s="32">
        <f>IF(Table1[[#This Row],[Phân loại]]="Tồn đầu kỳ",Table1[[#This Row],[Tổng giá trị]],0)</f>
        <v>0</v>
      </c>
      <c r="P668" s="7">
        <f>IF(Table1[[#This Row],[Số còn phải thu ĐK]]&lt;&gt;0,0,IF(Table1[[#This Row],[Phân loại]]="Bán hàng",Table1[[#This Row],[Tổng giá trị]],-Table1[[#This Row],[Tổng giá trị]]))</f>
        <v>-3725291</v>
      </c>
      <c r="Q668" s="32">
        <f t="shared" si="50"/>
        <v>-3725291</v>
      </c>
      <c r="R668" s="7">
        <f>Table1[[#This Row],[Số còn phải thu ĐK]]+Table1[[#This Row],[Giá Trị HD sau CK]]-Table1[[#This Row],[Số tiền đã thu]]</f>
        <v>0</v>
      </c>
      <c r="S668" s="6">
        <f>IF(Table1[[#This Row],[Ngày hóa đơn]]&lt;&gt;"",Table1[[#This Row],[Ngày hóa đơn]],IF(Table1[[#This Row],[Ngày hạch toán]]&lt;&gt;"",Table1[[#This Row],[Ngày hạch toán]],""))</f>
        <v>46104</v>
      </c>
      <c r="T668" s="7"/>
      <c r="U668" s="6">
        <f>IF(Table1[[#This Row],[Ngày tính CN]]="","",S668+T668)</f>
        <v>46104</v>
      </c>
      <c r="V668" s="32">
        <f ca="1">IF(Table1[[#This Row],[Hạn thanh toán]]="","",IF((U668-NOW())&lt;0,0,(U668-NOW())))</f>
        <v>0</v>
      </c>
      <c r="W668" s="32"/>
      <c r="X668" s="32" t="str">
        <f t="shared" ca="1" si="51"/>
        <v/>
      </c>
      <c r="Y668" s="2" t="str">
        <f t="shared" si="52"/>
        <v>Đã thanh toán</v>
      </c>
      <c r="Z668" s="42">
        <f t="shared" si="53"/>
        <v>46104</v>
      </c>
      <c r="AA668" s="42">
        <f t="shared" si="54"/>
        <v>46122</v>
      </c>
      <c r="AD668" s="2" t="str">
        <f>VLOOKUP($A668,MA_KH!$A:$Q,MA_KH!O$1,0)</f>
        <v>MEGA</v>
      </c>
      <c r="AE668" s="2" t="str">
        <f>VLOOKUP($A668,MA_KH!$A:$Q,MA_KH!P$1,0)</f>
        <v>CÔNG TY TNHH MM MEGA MARKET (VIỆT NAM)</v>
      </c>
      <c r="AG668" s="2" t="str">
        <f>(Table1[[#This Row],[Số hóa đơn]])&amp;IF(OR(Table1[[#This Row],[Phân loại]]="Hàng trả",Table1[[#This Row],[Phân loại]]="Giảm công nợ"),-Table1[[#This Row],[Tổng giá trị]],Table1[[#This Row],[Tổng giá trị]])</f>
        <v>00000921-3725291</v>
      </c>
      <c r="AH668" s="6" t="e">
        <f>_xlfn.XLOOKUP(Table1[[#This Row],[Column1]],'Chi tiết tt Mega gửi'!P:P,'Chi tiết tt Mega gửi'!N:N)</f>
        <v>#N/A</v>
      </c>
    </row>
    <row r="669" spans="1:34" ht="25.5" customHeight="1" x14ac:dyDescent="0.2">
      <c r="A669" s="54" t="s">
        <v>16299</v>
      </c>
      <c r="B669" s="54" t="s">
        <v>190</v>
      </c>
      <c r="C669" s="55">
        <v>46104</v>
      </c>
      <c r="D669" s="54" t="s">
        <v>17671</v>
      </c>
      <c r="E669" s="55">
        <v>46104</v>
      </c>
      <c r="F669" s="54" t="s">
        <v>18096</v>
      </c>
      <c r="G669" s="54" t="s">
        <v>17224</v>
      </c>
      <c r="H669" s="56">
        <v>1559874</v>
      </c>
      <c r="I669" s="63">
        <v>0</v>
      </c>
      <c r="J669" s="56">
        <v>124790</v>
      </c>
      <c r="K669" s="65">
        <v>1684664</v>
      </c>
      <c r="L669" s="64" t="s">
        <v>17238</v>
      </c>
      <c r="M669" s="6">
        <v>46122</v>
      </c>
      <c r="O669" s="32">
        <f>IF(Table1[[#This Row],[Phân loại]]="Tồn đầu kỳ",Table1[[#This Row],[Tổng giá trị]],0)</f>
        <v>0</v>
      </c>
      <c r="P669" s="7">
        <f>IF(Table1[[#This Row],[Số còn phải thu ĐK]]&lt;&gt;0,0,IF(Table1[[#This Row],[Phân loại]]="Bán hàng",Table1[[#This Row],[Tổng giá trị]],-Table1[[#This Row],[Tổng giá trị]]))</f>
        <v>-1684664</v>
      </c>
      <c r="Q669" s="32">
        <f t="shared" si="50"/>
        <v>-1684664</v>
      </c>
      <c r="R669" s="7">
        <f>Table1[[#This Row],[Số còn phải thu ĐK]]+Table1[[#This Row],[Giá Trị HD sau CK]]-Table1[[#This Row],[Số tiền đã thu]]</f>
        <v>0</v>
      </c>
      <c r="S669" s="6">
        <f>IF(Table1[[#This Row],[Ngày hóa đơn]]&lt;&gt;"",Table1[[#This Row],[Ngày hóa đơn]],IF(Table1[[#This Row],[Ngày hạch toán]]&lt;&gt;"",Table1[[#This Row],[Ngày hạch toán]],""))</f>
        <v>46104</v>
      </c>
      <c r="T669" s="7"/>
      <c r="U669" s="6">
        <f>IF(Table1[[#This Row],[Ngày tính CN]]="","",S669+T669)</f>
        <v>46104</v>
      </c>
      <c r="V669" s="32">
        <f ca="1">IF(Table1[[#This Row],[Hạn thanh toán]]="","",IF((U669-NOW())&lt;0,0,(U669-NOW())))</f>
        <v>0</v>
      </c>
      <c r="W669" s="32"/>
      <c r="X669" s="32" t="str">
        <f t="shared" ca="1" si="51"/>
        <v/>
      </c>
      <c r="Y669" s="2" t="str">
        <f t="shared" si="52"/>
        <v>Đã thanh toán</v>
      </c>
      <c r="Z669" s="42">
        <f t="shared" si="53"/>
        <v>46104</v>
      </c>
      <c r="AA669" s="42">
        <f t="shared" si="54"/>
        <v>46122</v>
      </c>
      <c r="AD669" s="2" t="str">
        <f>VLOOKUP($A669,MA_KH!$A:$Q,MA_KH!O$1,0)</f>
        <v>MEGA</v>
      </c>
      <c r="AE669" s="2" t="str">
        <f>VLOOKUP($A669,MA_KH!$A:$Q,MA_KH!P$1,0)</f>
        <v>CÔNG TY TNHH MM MEGA MARKET (VIỆT NAM)</v>
      </c>
      <c r="AG669" s="2" t="str">
        <f>(Table1[[#This Row],[Số hóa đơn]])&amp;IF(OR(Table1[[#This Row],[Phân loại]]="Hàng trả",Table1[[#This Row],[Phân loại]]="Giảm công nợ"),-Table1[[#This Row],[Tổng giá trị]],Table1[[#This Row],[Tổng giá trị]])</f>
        <v>00000207-1684664</v>
      </c>
      <c r="AH669" s="6" t="e">
        <f>_xlfn.XLOOKUP(Table1[[#This Row],[Column1]],'Chi tiết tt Mega gửi'!P:P,'Chi tiết tt Mega gửi'!N:N)</f>
        <v>#N/A</v>
      </c>
    </row>
    <row r="670" spans="1:34" ht="25.5" customHeight="1" x14ac:dyDescent="0.2">
      <c r="A670" s="54" t="s">
        <v>16294</v>
      </c>
      <c r="B670" s="54" t="s">
        <v>259</v>
      </c>
      <c r="C670" s="55">
        <v>46105</v>
      </c>
      <c r="D670" s="54" t="s">
        <v>17672</v>
      </c>
      <c r="E670" s="55">
        <v>46107</v>
      </c>
      <c r="F670" s="54" t="s">
        <v>18659</v>
      </c>
      <c r="G670" s="54" t="s">
        <v>17673</v>
      </c>
      <c r="H670" s="56">
        <v>1425000</v>
      </c>
      <c r="I670" s="63">
        <v>0</v>
      </c>
      <c r="J670" s="56">
        <v>114000</v>
      </c>
      <c r="K670" s="65">
        <v>1539000</v>
      </c>
      <c r="L670" s="64" t="s">
        <v>17236</v>
      </c>
      <c r="M670" s="6">
        <v>46153</v>
      </c>
      <c r="O670" s="32">
        <f>IF(Table1[[#This Row],[Phân loại]]="Tồn đầu kỳ",Table1[[#This Row],[Tổng giá trị]],0)</f>
        <v>0</v>
      </c>
      <c r="P670" s="7">
        <f>IF(Table1[[#This Row],[Số còn phải thu ĐK]]&lt;&gt;0,0,IF(Table1[[#This Row],[Phân loại]]="Bán hàng",Table1[[#This Row],[Tổng giá trị]],-Table1[[#This Row],[Tổng giá trị]]))</f>
        <v>1539000</v>
      </c>
      <c r="Q670" s="32">
        <f t="shared" si="50"/>
        <v>1539000</v>
      </c>
      <c r="R670" s="7">
        <f>Table1[[#This Row],[Số còn phải thu ĐK]]+Table1[[#This Row],[Giá Trị HD sau CK]]-Table1[[#This Row],[Số tiền đã thu]]</f>
        <v>0</v>
      </c>
      <c r="S670" s="6">
        <f>IF(Table1[[#This Row],[Ngày hóa đơn]]&lt;&gt;"",Table1[[#This Row],[Ngày hóa đơn]],IF(Table1[[#This Row],[Ngày hạch toán]]&lt;&gt;"",Table1[[#This Row],[Ngày hạch toán]],""))</f>
        <v>46107</v>
      </c>
      <c r="T670" s="7"/>
      <c r="U670" s="6">
        <f>IF(Table1[[#This Row],[Ngày tính CN]]="","",S670+T670)</f>
        <v>46107</v>
      </c>
      <c r="V670" s="32">
        <f ca="1">IF(Table1[[#This Row],[Hạn thanh toán]]="","",IF((U670-NOW())&lt;0,0,(U670-NOW())))</f>
        <v>0</v>
      </c>
      <c r="W670" s="32"/>
      <c r="X670" s="32" t="str">
        <f t="shared" ca="1" si="51"/>
        <v/>
      </c>
      <c r="Y670" s="2" t="str">
        <f t="shared" si="52"/>
        <v>Đã thanh toán</v>
      </c>
      <c r="Z670" s="42">
        <f t="shared" si="53"/>
        <v>46107</v>
      </c>
      <c r="AA670" s="42">
        <f t="shared" si="54"/>
        <v>46153</v>
      </c>
      <c r="AD670" s="2" t="str">
        <f>VLOOKUP($A670,MA_KH!$A:$Q,MA_KH!O$1,0)</f>
        <v>MEGA</v>
      </c>
      <c r="AE670" s="2" t="str">
        <f>VLOOKUP($A670,MA_KH!$A:$Q,MA_KH!P$1,0)</f>
        <v>CÔNG TY TNHH MM MEGA MARKET (VIỆT NAM)</v>
      </c>
      <c r="AG670" s="2" t="str">
        <f>(Table1[[#This Row],[Số hóa đơn]])&amp;IF(OR(Table1[[#This Row],[Phân loại]]="Hàng trả",Table1[[#This Row],[Phân loại]]="Giảm công nợ"),-Table1[[#This Row],[Tổng giá trị]],Table1[[#This Row],[Tổng giá trị]])</f>
        <v>000228911539000</v>
      </c>
      <c r="AH670" s="6" t="e">
        <f>_xlfn.XLOOKUP(Table1[[#This Row],[Column1]],'Chi tiết tt Mega gửi'!P:P,'Chi tiết tt Mega gửi'!N:N)</f>
        <v>#N/A</v>
      </c>
    </row>
    <row r="671" spans="1:34" ht="25.5" customHeight="1" x14ac:dyDescent="0.2">
      <c r="A671" s="54" t="s">
        <v>16299</v>
      </c>
      <c r="B671" s="54" t="s">
        <v>190</v>
      </c>
      <c r="C671" s="55">
        <v>46105</v>
      </c>
      <c r="D671" s="54" t="s">
        <v>17674</v>
      </c>
      <c r="E671" s="55">
        <v>46112</v>
      </c>
      <c r="F671" s="54" t="s">
        <v>18595</v>
      </c>
      <c r="G671" s="54" t="s">
        <v>17675</v>
      </c>
      <c r="H671" s="56">
        <v>851830</v>
      </c>
      <c r="I671" s="63">
        <v>0</v>
      </c>
      <c r="J671" s="56">
        <v>68146</v>
      </c>
      <c r="K671" s="65">
        <v>919976</v>
      </c>
      <c r="L671" s="64" t="s">
        <v>17236</v>
      </c>
      <c r="M671" s="6">
        <v>46153</v>
      </c>
      <c r="O671" s="32">
        <f>IF(Table1[[#This Row],[Phân loại]]="Tồn đầu kỳ",Table1[[#This Row],[Tổng giá trị]],0)</f>
        <v>0</v>
      </c>
      <c r="P671" s="7">
        <f>IF(Table1[[#This Row],[Số còn phải thu ĐK]]&lt;&gt;0,0,IF(Table1[[#This Row],[Phân loại]]="Bán hàng",Table1[[#This Row],[Tổng giá trị]],-Table1[[#This Row],[Tổng giá trị]]))</f>
        <v>919976</v>
      </c>
      <c r="Q671" s="32">
        <f t="shared" si="50"/>
        <v>919976</v>
      </c>
      <c r="R671" s="7">
        <f>Table1[[#This Row],[Số còn phải thu ĐK]]+Table1[[#This Row],[Giá Trị HD sau CK]]-Table1[[#This Row],[Số tiền đã thu]]</f>
        <v>0</v>
      </c>
      <c r="S671" s="6">
        <f>IF(Table1[[#This Row],[Ngày hóa đơn]]&lt;&gt;"",Table1[[#This Row],[Ngày hóa đơn]],IF(Table1[[#This Row],[Ngày hạch toán]]&lt;&gt;"",Table1[[#This Row],[Ngày hạch toán]],""))</f>
        <v>46112</v>
      </c>
      <c r="T671" s="7"/>
      <c r="U671" s="6">
        <f>IF(Table1[[#This Row],[Ngày tính CN]]="","",S671+T671)</f>
        <v>46112</v>
      </c>
      <c r="V671" s="32">
        <f ca="1">IF(Table1[[#This Row],[Hạn thanh toán]]="","",IF((U671-NOW())&lt;0,0,(U671-NOW())))</f>
        <v>0</v>
      </c>
      <c r="W671" s="32"/>
      <c r="X671" s="32" t="str">
        <f t="shared" ca="1" si="51"/>
        <v/>
      </c>
      <c r="Y671" s="2" t="str">
        <f t="shared" si="52"/>
        <v>Đã thanh toán</v>
      </c>
      <c r="Z671" s="42">
        <f t="shared" si="53"/>
        <v>46112</v>
      </c>
      <c r="AA671" s="42">
        <f t="shared" si="54"/>
        <v>46153</v>
      </c>
      <c r="AD671" s="2" t="str">
        <f>VLOOKUP($A671,MA_KH!$A:$Q,MA_KH!O$1,0)</f>
        <v>MEGA</v>
      </c>
      <c r="AE671" s="2" t="str">
        <f>VLOOKUP($A671,MA_KH!$A:$Q,MA_KH!P$1,0)</f>
        <v>CÔNG TY TNHH MM MEGA MARKET (VIỆT NAM)</v>
      </c>
      <c r="AG671" s="2" t="str">
        <f>(Table1[[#This Row],[Số hóa đơn]])&amp;IF(OR(Table1[[#This Row],[Phân loại]]="Hàng trả",Table1[[#This Row],[Phân loại]]="Giảm công nợ"),-Table1[[#This Row],[Tổng giá trị]],Table1[[#This Row],[Tổng giá trị]])</f>
        <v>00024176919976</v>
      </c>
      <c r="AH671" s="6" t="e">
        <f>_xlfn.XLOOKUP(Table1[[#This Row],[Column1]],'Chi tiết tt Mega gửi'!P:P,'Chi tiết tt Mega gửi'!N:N)</f>
        <v>#N/A</v>
      </c>
    </row>
    <row r="672" spans="1:34" ht="25.5" customHeight="1" x14ac:dyDescent="0.2">
      <c r="A672" s="54" t="s">
        <v>16299</v>
      </c>
      <c r="B672" s="54" t="s">
        <v>190</v>
      </c>
      <c r="C672" s="55">
        <v>46105</v>
      </c>
      <c r="D672" s="54" t="s">
        <v>17676</v>
      </c>
      <c r="E672" s="55">
        <v>46112</v>
      </c>
      <c r="F672" s="54" t="s">
        <v>18597</v>
      </c>
      <c r="G672" s="54" t="s">
        <v>17677</v>
      </c>
      <c r="H672" s="56">
        <v>2099000</v>
      </c>
      <c r="I672" s="63">
        <v>0</v>
      </c>
      <c r="J672" s="56">
        <v>167920</v>
      </c>
      <c r="K672" s="65">
        <v>2266920</v>
      </c>
      <c r="L672" s="64" t="s">
        <v>17236</v>
      </c>
      <c r="M672" s="6">
        <v>46153</v>
      </c>
      <c r="O672" s="32">
        <f>IF(Table1[[#This Row],[Phân loại]]="Tồn đầu kỳ",Table1[[#This Row],[Tổng giá trị]],0)</f>
        <v>0</v>
      </c>
      <c r="P672" s="7">
        <f>IF(Table1[[#This Row],[Số còn phải thu ĐK]]&lt;&gt;0,0,IF(Table1[[#This Row],[Phân loại]]="Bán hàng",Table1[[#This Row],[Tổng giá trị]],-Table1[[#This Row],[Tổng giá trị]]))</f>
        <v>2266920</v>
      </c>
      <c r="Q672" s="32">
        <f t="shared" si="50"/>
        <v>2266920</v>
      </c>
      <c r="R672" s="7">
        <f>Table1[[#This Row],[Số còn phải thu ĐK]]+Table1[[#This Row],[Giá Trị HD sau CK]]-Table1[[#This Row],[Số tiền đã thu]]</f>
        <v>0</v>
      </c>
      <c r="S672" s="6">
        <f>IF(Table1[[#This Row],[Ngày hóa đơn]]&lt;&gt;"",Table1[[#This Row],[Ngày hóa đơn]],IF(Table1[[#This Row],[Ngày hạch toán]]&lt;&gt;"",Table1[[#This Row],[Ngày hạch toán]],""))</f>
        <v>46112</v>
      </c>
      <c r="T672" s="7"/>
      <c r="U672" s="6">
        <f>IF(Table1[[#This Row],[Ngày tính CN]]="","",S672+T672)</f>
        <v>46112</v>
      </c>
      <c r="V672" s="32">
        <f ca="1">IF(Table1[[#This Row],[Hạn thanh toán]]="","",IF((U672-NOW())&lt;0,0,(U672-NOW())))</f>
        <v>0</v>
      </c>
      <c r="W672" s="32"/>
      <c r="X672" s="32" t="str">
        <f t="shared" ca="1" si="51"/>
        <v/>
      </c>
      <c r="Y672" s="2" t="str">
        <f t="shared" si="52"/>
        <v>Đã thanh toán</v>
      </c>
      <c r="Z672" s="42">
        <f t="shared" si="53"/>
        <v>46112</v>
      </c>
      <c r="AA672" s="42">
        <f t="shared" si="54"/>
        <v>46153</v>
      </c>
      <c r="AD672" s="2" t="str">
        <f>VLOOKUP($A672,MA_KH!$A:$Q,MA_KH!O$1,0)</f>
        <v>MEGA</v>
      </c>
      <c r="AE672" s="2" t="str">
        <f>VLOOKUP($A672,MA_KH!$A:$Q,MA_KH!P$1,0)</f>
        <v>CÔNG TY TNHH MM MEGA MARKET (VIỆT NAM)</v>
      </c>
      <c r="AG672" s="2" t="str">
        <f>(Table1[[#This Row],[Số hóa đơn]])&amp;IF(OR(Table1[[#This Row],[Phân loại]]="Hàng trả",Table1[[#This Row],[Phân loại]]="Giảm công nợ"),-Table1[[#This Row],[Tổng giá trị]],Table1[[#This Row],[Tổng giá trị]])</f>
        <v>000241772266920</v>
      </c>
      <c r="AH672" s="6" t="e">
        <f>_xlfn.XLOOKUP(Table1[[#This Row],[Column1]],'Chi tiết tt Mega gửi'!P:P,'Chi tiết tt Mega gửi'!N:N)</f>
        <v>#N/A</v>
      </c>
    </row>
    <row r="673" spans="1:34" ht="25.5" customHeight="1" x14ac:dyDescent="0.2">
      <c r="A673" s="54" t="s">
        <v>16303</v>
      </c>
      <c r="B673" s="54" t="s">
        <v>102</v>
      </c>
      <c r="C673" s="55">
        <v>46105</v>
      </c>
      <c r="D673" s="54" t="s">
        <v>17678</v>
      </c>
      <c r="E673" s="55">
        <v>46112</v>
      </c>
      <c r="F673" s="54" t="s">
        <v>18617</v>
      </c>
      <c r="G673" s="54" t="s">
        <v>17679</v>
      </c>
      <c r="H673" s="56">
        <v>850801</v>
      </c>
      <c r="I673" s="63">
        <v>0</v>
      </c>
      <c r="J673" s="56">
        <v>68064</v>
      </c>
      <c r="K673" s="65">
        <v>918865</v>
      </c>
      <c r="L673" s="64" t="s">
        <v>17236</v>
      </c>
      <c r="M673" s="6">
        <v>46153</v>
      </c>
      <c r="O673" s="32">
        <f>IF(Table1[[#This Row],[Phân loại]]="Tồn đầu kỳ",Table1[[#This Row],[Tổng giá trị]],0)</f>
        <v>0</v>
      </c>
      <c r="P673" s="7">
        <f>IF(Table1[[#This Row],[Số còn phải thu ĐK]]&lt;&gt;0,0,IF(Table1[[#This Row],[Phân loại]]="Bán hàng",Table1[[#This Row],[Tổng giá trị]],-Table1[[#This Row],[Tổng giá trị]]))</f>
        <v>918865</v>
      </c>
      <c r="Q673" s="32">
        <f t="shared" si="50"/>
        <v>918865</v>
      </c>
      <c r="R673" s="7">
        <f>Table1[[#This Row],[Số còn phải thu ĐK]]+Table1[[#This Row],[Giá Trị HD sau CK]]-Table1[[#This Row],[Số tiền đã thu]]</f>
        <v>0</v>
      </c>
      <c r="S673" s="6">
        <f>IF(Table1[[#This Row],[Ngày hóa đơn]]&lt;&gt;"",Table1[[#This Row],[Ngày hóa đơn]],IF(Table1[[#This Row],[Ngày hạch toán]]&lt;&gt;"",Table1[[#This Row],[Ngày hạch toán]],""))</f>
        <v>46112</v>
      </c>
      <c r="T673" s="7"/>
      <c r="U673" s="6">
        <f>IF(Table1[[#This Row],[Ngày tính CN]]="","",S673+T673)</f>
        <v>46112</v>
      </c>
      <c r="V673" s="32">
        <f ca="1">IF(Table1[[#This Row],[Hạn thanh toán]]="","",IF((U673-NOW())&lt;0,0,(U673-NOW())))</f>
        <v>0</v>
      </c>
      <c r="W673" s="32"/>
      <c r="X673" s="32" t="str">
        <f t="shared" ca="1" si="51"/>
        <v/>
      </c>
      <c r="Y673" s="2" t="str">
        <f t="shared" si="52"/>
        <v>Đã thanh toán</v>
      </c>
      <c r="Z673" s="42">
        <f t="shared" si="53"/>
        <v>46112</v>
      </c>
      <c r="AA673" s="42">
        <f t="shared" si="54"/>
        <v>46153</v>
      </c>
      <c r="AD673" s="2" t="str">
        <f>VLOOKUP($A673,MA_KH!$A:$Q,MA_KH!O$1,0)</f>
        <v>MEGA</v>
      </c>
      <c r="AE673" s="2" t="str">
        <f>VLOOKUP($A673,MA_KH!$A:$Q,MA_KH!P$1,0)</f>
        <v>CÔNG TY TNHH MM MEGA MARKET (VIỆT NAM)</v>
      </c>
      <c r="AG673" s="2" t="str">
        <f>(Table1[[#This Row],[Số hóa đơn]])&amp;IF(OR(Table1[[#This Row],[Phân loại]]="Hàng trả",Table1[[#This Row],[Phân loại]]="Giảm công nợ"),-Table1[[#This Row],[Tổng giá trị]],Table1[[#This Row],[Tổng giá trị]])</f>
        <v>00023250918865</v>
      </c>
      <c r="AH673" s="6" t="e">
        <f>_xlfn.XLOOKUP(Table1[[#This Row],[Column1]],'Chi tiết tt Mega gửi'!P:P,'Chi tiết tt Mega gửi'!N:N)</f>
        <v>#N/A</v>
      </c>
    </row>
    <row r="674" spans="1:34" ht="25.5" customHeight="1" x14ac:dyDescent="0.2">
      <c r="A674" s="54" t="s">
        <v>16303</v>
      </c>
      <c r="B674" s="54" t="s">
        <v>102</v>
      </c>
      <c r="C674" s="55">
        <v>46105</v>
      </c>
      <c r="D674" s="54" t="s">
        <v>17680</v>
      </c>
      <c r="E674" s="55">
        <v>46112</v>
      </c>
      <c r="F674" s="54" t="s">
        <v>18612</v>
      </c>
      <c r="G674" s="54" t="s">
        <v>17681</v>
      </c>
      <c r="H674" s="56">
        <v>1939366</v>
      </c>
      <c r="I674" s="63">
        <v>0</v>
      </c>
      <c r="J674" s="56">
        <v>155149</v>
      </c>
      <c r="K674" s="65">
        <v>2094515</v>
      </c>
      <c r="L674" s="64" t="s">
        <v>17236</v>
      </c>
      <c r="M674" s="6">
        <v>46153</v>
      </c>
      <c r="O674" s="32">
        <f>IF(Table1[[#This Row],[Phân loại]]="Tồn đầu kỳ",Table1[[#This Row],[Tổng giá trị]],0)</f>
        <v>0</v>
      </c>
      <c r="P674" s="7">
        <f>IF(Table1[[#This Row],[Số còn phải thu ĐK]]&lt;&gt;0,0,IF(Table1[[#This Row],[Phân loại]]="Bán hàng",Table1[[#This Row],[Tổng giá trị]],-Table1[[#This Row],[Tổng giá trị]]))</f>
        <v>2094515</v>
      </c>
      <c r="Q674" s="32">
        <f t="shared" si="50"/>
        <v>2094515</v>
      </c>
      <c r="R674" s="7">
        <f>Table1[[#This Row],[Số còn phải thu ĐK]]+Table1[[#This Row],[Giá Trị HD sau CK]]-Table1[[#This Row],[Số tiền đã thu]]</f>
        <v>0</v>
      </c>
      <c r="S674" s="6">
        <f>IF(Table1[[#This Row],[Ngày hóa đơn]]&lt;&gt;"",Table1[[#This Row],[Ngày hóa đơn]],IF(Table1[[#This Row],[Ngày hạch toán]]&lt;&gt;"",Table1[[#This Row],[Ngày hạch toán]],""))</f>
        <v>46112</v>
      </c>
      <c r="T674" s="7"/>
      <c r="U674" s="6">
        <f>IF(Table1[[#This Row],[Ngày tính CN]]="","",S674+T674)</f>
        <v>46112</v>
      </c>
      <c r="V674" s="32">
        <f ca="1">IF(Table1[[#This Row],[Hạn thanh toán]]="","",IF((U674-NOW())&lt;0,0,(U674-NOW())))</f>
        <v>0</v>
      </c>
      <c r="W674" s="32"/>
      <c r="X674" s="32" t="str">
        <f t="shared" ca="1" si="51"/>
        <v/>
      </c>
      <c r="Y674" s="2" t="str">
        <f t="shared" si="52"/>
        <v>Đã thanh toán</v>
      </c>
      <c r="Z674" s="42">
        <f t="shared" si="53"/>
        <v>46112</v>
      </c>
      <c r="AA674" s="42">
        <f t="shared" si="54"/>
        <v>46153</v>
      </c>
      <c r="AD674" s="2" t="str">
        <f>VLOOKUP($A674,MA_KH!$A:$Q,MA_KH!O$1,0)</f>
        <v>MEGA</v>
      </c>
      <c r="AE674" s="2" t="str">
        <f>VLOOKUP($A674,MA_KH!$A:$Q,MA_KH!P$1,0)</f>
        <v>CÔNG TY TNHH MM MEGA MARKET (VIỆT NAM)</v>
      </c>
      <c r="AG674" s="2" t="str">
        <f>(Table1[[#This Row],[Số hóa đơn]])&amp;IF(OR(Table1[[#This Row],[Phân loại]]="Hàng trả",Table1[[#This Row],[Phân loại]]="Giảm công nợ"),-Table1[[#This Row],[Tổng giá trị]],Table1[[#This Row],[Tổng giá trị]])</f>
        <v>000239802094515</v>
      </c>
      <c r="AH674" s="6" t="e">
        <f>_xlfn.XLOOKUP(Table1[[#This Row],[Column1]],'Chi tiết tt Mega gửi'!P:P,'Chi tiết tt Mega gửi'!N:N)</f>
        <v>#N/A</v>
      </c>
    </row>
    <row r="675" spans="1:34" ht="25.5" customHeight="1" x14ac:dyDescent="0.2">
      <c r="A675" s="54" t="s">
        <v>16303</v>
      </c>
      <c r="B675" s="54" t="s">
        <v>102</v>
      </c>
      <c r="C675" s="55">
        <v>46105</v>
      </c>
      <c r="D675" s="54" t="s">
        <v>17682</v>
      </c>
      <c r="E675" s="55">
        <v>46112</v>
      </c>
      <c r="F675" s="54" t="s">
        <v>18621</v>
      </c>
      <c r="G675" s="54" t="s">
        <v>17683</v>
      </c>
      <c r="H675" s="56">
        <v>5247500</v>
      </c>
      <c r="I675" s="63">
        <v>0</v>
      </c>
      <c r="J675" s="56">
        <v>419800</v>
      </c>
      <c r="K675" s="65">
        <v>5667300</v>
      </c>
      <c r="L675" s="64" t="s">
        <v>17236</v>
      </c>
      <c r="M675" s="6">
        <v>46153</v>
      </c>
      <c r="O675" s="32">
        <f>IF(Table1[[#This Row],[Phân loại]]="Tồn đầu kỳ",Table1[[#This Row],[Tổng giá trị]],0)</f>
        <v>0</v>
      </c>
      <c r="P675" s="7">
        <f>IF(Table1[[#This Row],[Số còn phải thu ĐK]]&lt;&gt;0,0,IF(Table1[[#This Row],[Phân loại]]="Bán hàng",Table1[[#This Row],[Tổng giá trị]],-Table1[[#This Row],[Tổng giá trị]]))</f>
        <v>5667300</v>
      </c>
      <c r="Q675" s="32">
        <f t="shared" si="50"/>
        <v>5667300</v>
      </c>
      <c r="R675" s="7">
        <f>Table1[[#This Row],[Số còn phải thu ĐK]]+Table1[[#This Row],[Giá Trị HD sau CK]]-Table1[[#This Row],[Số tiền đã thu]]</f>
        <v>0</v>
      </c>
      <c r="S675" s="6">
        <f>IF(Table1[[#This Row],[Ngày hóa đơn]]&lt;&gt;"",Table1[[#This Row],[Ngày hóa đơn]],IF(Table1[[#This Row],[Ngày hạch toán]]&lt;&gt;"",Table1[[#This Row],[Ngày hạch toán]],""))</f>
        <v>46112</v>
      </c>
      <c r="T675" s="7"/>
      <c r="U675" s="6">
        <f>IF(Table1[[#This Row],[Ngày tính CN]]="","",S675+T675)</f>
        <v>46112</v>
      </c>
      <c r="V675" s="32">
        <f ca="1">IF(Table1[[#This Row],[Hạn thanh toán]]="","",IF((U675-NOW())&lt;0,0,(U675-NOW())))</f>
        <v>0</v>
      </c>
      <c r="W675" s="32"/>
      <c r="X675" s="32" t="str">
        <f t="shared" ca="1" si="51"/>
        <v/>
      </c>
      <c r="Y675" s="2" t="str">
        <f t="shared" si="52"/>
        <v>Đã thanh toán</v>
      </c>
      <c r="Z675" s="42">
        <f t="shared" si="53"/>
        <v>46112</v>
      </c>
      <c r="AA675" s="42">
        <f t="shared" si="54"/>
        <v>46153</v>
      </c>
      <c r="AD675" s="2" t="str">
        <f>VLOOKUP($A675,MA_KH!$A:$Q,MA_KH!O$1,0)</f>
        <v>MEGA</v>
      </c>
      <c r="AE675" s="2" t="str">
        <f>VLOOKUP($A675,MA_KH!$A:$Q,MA_KH!P$1,0)</f>
        <v>CÔNG TY TNHH MM MEGA MARKET (VIỆT NAM)</v>
      </c>
      <c r="AG675" s="2" t="str">
        <f>(Table1[[#This Row],[Số hóa đơn]])&amp;IF(OR(Table1[[#This Row],[Phân loại]]="Hàng trả",Table1[[#This Row],[Phân loại]]="Giảm công nợ"),-Table1[[#This Row],[Tổng giá trị]],Table1[[#This Row],[Tổng giá trị]])</f>
        <v>000232525667300</v>
      </c>
      <c r="AH675" s="6" t="e">
        <f>_xlfn.XLOOKUP(Table1[[#This Row],[Column1]],'Chi tiết tt Mega gửi'!P:P,'Chi tiết tt Mega gửi'!N:N)</f>
        <v>#N/A</v>
      </c>
    </row>
    <row r="676" spans="1:34" ht="25.5" customHeight="1" x14ac:dyDescent="0.2">
      <c r="A676" s="54" t="s">
        <v>16303</v>
      </c>
      <c r="B676" s="54" t="s">
        <v>102</v>
      </c>
      <c r="C676" s="55">
        <v>46106</v>
      </c>
      <c r="D676" s="54" t="s">
        <v>17684</v>
      </c>
      <c r="E676" s="55">
        <v>46112</v>
      </c>
      <c r="F676" s="54" t="s">
        <v>18619</v>
      </c>
      <c r="G676" s="54" t="s">
        <v>17685</v>
      </c>
      <c r="H676" s="56">
        <v>5247500</v>
      </c>
      <c r="I676" s="63">
        <v>0</v>
      </c>
      <c r="J676" s="56">
        <v>419800</v>
      </c>
      <c r="K676" s="65">
        <v>5667300</v>
      </c>
      <c r="L676" s="64" t="s">
        <v>17236</v>
      </c>
      <c r="M676" s="6">
        <v>46153</v>
      </c>
      <c r="O676" s="32">
        <f>IF(Table1[[#This Row],[Phân loại]]="Tồn đầu kỳ",Table1[[#This Row],[Tổng giá trị]],0)</f>
        <v>0</v>
      </c>
      <c r="P676" s="7">
        <f>IF(Table1[[#This Row],[Số còn phải thu ĐK]]&lt;&gt;0,0,IF(Table1[[#This Row],[Phân loại]]="Bán hàng",Table1[[#This Row],[Tổng giá trị]],-Table1[[#This Row],[Tổng giá trị]]))</f>
        <v>5667300</v>
      </c>
      <c r="Q676" s="32">
        <f t="shared" si="50"/>
        <v>5667300</v>
      </c>
      <c r="R676" s="7">
        <f>Table1[[#This Row],[Số còn phải thu ĐK]]+Table1[[#This Row],[Giá Trị HD sau CK]]-Table1[[#This Row],[Số tiền đã thu]]</f>
        <v>0</v>
      </c>
      <c r="S676" s="6">
        <f>IF(Table1[[#This Row],[Ngày hóa đơn]]&lt;&gt;"",Table1[[#This Row],[Ngày hóa đơn]],IF(Table1[[#This Row],[Ngày hạch toán]]&lt;&gt;"",Table1[[#This Row],[Ngày hạch toán]],""))</f>
        <v>46112</v>
      </c>
      <c r="T676" s="7"/>
      <c r="U676" s="6">
        <f>IF(Table1[[#This Row],[Ngày tính CN]]="","",S676+T676)</f>
        <v>46112</v>
      </c>
      <c r="V676" s="32">
        <f ca="1">IF(Table1[[#This Row],[Hạn thanh toán]]="","",IF((U676-NOW())&lt;0,0,(U676-NOW())))</f>
        <v>0</v>
      </c>
      <c r="W676" s="32"/>
      <c r="X676" s="32" t="str">
        <f t="shared" ca="1" si="51"/>
        <v/>
      </c>
      <c r="Y676" s="2" t="str">
        <f t="shared" si="52"/>
        <v>Đã thanh toán</v>
      </c>
      <c r="Z676" s="42">
        <f t="shared" si="53"/>
        <v>46112</v>
      </c>
      <c r="AA676" s="42">
        <f t="shared" si="54"/>
        <v>46153</v>
      </c>
      <c r="AD676" s="2" t="str">
        <f>VLOOKUP($A676,MA_KH!$A:$Q,MA_KH!O$1,0)</f>
        <v>MEGA</v>
      </c>
      <c r="AE676" s="2" t="str">
        <f>VLOOKUP($A676,MA_KH!$A:$Q,MA_KH!P$1,0)</f>
        <v>CÔNG TY TNHH MM MEGA MARKET (VIỆT NAM)</v>
      </c>
      <c r="AG676" s="2" t="str">
        <f>(Table1[[#This Row],[Số hóa đơn]])&amp;IF(OR(Table1[[#This Row],[Phân loại]]="Hàng trả",Table1[[#This Row],[Phân loại]]="Giảm công nợ"),-Table1[[#This Row],[Tổng giá trị]],Table1[[#This Row],[Tổng giá trị]])</f>
        <v>000232515667300</v>
      </c>
      <c r="AH676" s="6" t="e">
        <f>_xlfn.XLOOKUP(Table1[[#This Row],[Column1]],'Chi tiết tt Mega gửi'!P:P,'Chi tiết tt Mega gửi'!N:N)</f>
        <v>#N/A</v>
      </c>
    </row>
    <row r="677" spans="1:34" ht="25.5" customHeight="1" x14ac:dyDescent="0.2">
      <c r="A677" s="54" t="s">
        <v>16299</v>
      </c>
      <c r="B677" s="54" t="s">
        <v>190</v>
      </c>
      <c r="C677" s="55">
        <v>46106</v>
      </c>
      <c r="D677" s="54" t="s">
        <v>17686</v>
      </c>
      <c r="E677" s="55">
        <v>46106</v>
      </c>
      <c r="F677" s="54" t="s">
        <v>19247</v>
      </c>
      <c r="G677" s="54" t="s">
        <v>17222</v>
      </c>
      <c r="H677" s="56">
        <v>1648226</v>
      </c>
      <c r="I677" s="63">
        <v>0</v>
      </c>
      <c r="J677" s="56">
        <v>131858</v>
      </c>
      <c r="K677" s="65">
        <v>1780084</v>
      </c>
      <c r="L677" s="64" t="s">
        <v>17238</v>
      </c>
      <c r="M677" s="6">
        <v>46122</v>
      </c>
      <c r="O677" s="32">
        <f>IF(Table1[[#This Row],[Phân loại]]="Tồn đầu kỳ",Table1[[#This Row],[Tổng giá trị]],0)</f>
        <v>0</v>
      </c>
      <c r="P677" s="7">
        <f>IF(Table1[[#This Row],[Số còn phải thu ĐK]]&lt;&gt;0,0,IF(Table1[[#This Row],[Phân loại]]="Bán hàng",Table1[[#This Row],[Tổng giá trị]],-Table1[[#This Row],[Tổng giá trị]]))</f>
        <v>-1780084</v>
      </c>
      <c r="Q677" s="32">
        <f t="shared" si="50"/>
        <v>-1780084</v>
      </c>
      <c r="R677" s="7">
        <f>Table1[[#This Row],[Số còn phải thu ĐK]]+Table1[[#This Row],[Giá Trị HD sau CK]]-Table1[[#This Row],[Số tiền đã thu]]</f>
        <v>0</v>
      </c>
      <c r="S677" s="6">
        <f>IF(Table1[[#This Row],[Ngày hóa đơn]]&lt;&gt;"",Table1[[#This Row],[Ngày hóa đơn]],IF(Table1[[#This Row],[Ngày hạch toán]]&lt;&gt;"",Table1[[#This Row],[Ngày hạch toán]],""))</f>
        <v>46106</v>
      </c>
      <c r="T677" s="7"/>
      <c r="U677" s="6">
        <f>IF(Table1[[#This Row],[Ngày tính CN]]="","",S677+T677)</f>
        <v>46106</v>
      </c>
      <c r="V677" s="32">
        <f ca="1">IF(Table1[[#This Row],[Hạn thanh toán]]="","",IF((U677-NOW())&lt;0,0,(U677-NOW())))</f>
        <v>0</v>
      </c>
      <c r="W677" s="32"/>
      <c r="X677" s="32" t="str">
        <f t="shared" ca="1" si="51"/>
        <v/>
      </c>
      <c r="Y677" s="2" t="str">
        <f t="shared" si="52"/>
        <v>Đã thanh toán</v>
      </c>
      <c r="Z677" s="42">
        <f t="shared" si="53"/>
        <v>46106</v>
      </c>
      <c r="AA677" s="42">
        <f t="shared" si="54"/>
        <v>46122</v>
      </c>
      <c r="AD677" s="2" t="str">
        <f>VLOOKUP($A677,MA_KH!$A:$Q,MA_KH!O$1,0)</f>
        <v>MEGA</v>
      </c>
      <c r="AE677" s="2" t="str">
        <f>VLOOKUP($A677,MA_KH!$A:$Q,MA_KH!P$1,0)</f>
        <v>CÔNG TY TNHH MM MEGA MARKET (VIỆT NAM)</v>
      </c>
      <c r="AG677" s="2" t="str">
        <f>(Table1[[#This Row],[Số hóa đơn]])&amp;IF(OR(Table1[[#This Row],[Phân loại]]="Hàng trả",Table1[[#This Row],[Phân loại]]="Giảm công nợ"),-Table1[[#This Row],[Tổng giá trị]],Table1[[#This Row],[Tổng giá trị]])</f>
        <v>00000032-1780084</v>
      </c>
      <c r="AH677" s="6" t="e">
        <f>_xlfn.XLOOKUP(Table1[[#This Row],[Column1]],'Chi tiết tt Mega gửi'!P:P,'Chi tiết tt Mega gửi'!N:N)</f>
        <v>#N/A</v>
      </c>
    </row>
    <row r="678" spans="1:34" ht="25.5" customHeight="1" x14ac:dyDescent="0.2">
      <c r="A678" s="54" t="s">
        <v>16307</v>
      </c>
      <c r="B678" s="54" t="s">
        <v>202</v>
      </c>
      <c r="C678" s="55">
        <v>46106</v>
      </c>
      <c r="D678" s="54" t="s">
        <v>17687</v>
      </c>
      <c r="E678" s="55">
        <v>46106</v>
      </c>
      <c r="F678" s="54" t="s">
        <v>18132</v>
      </c>
      <c r="G678" s="54" t="s">
        <v>17174</v>
      </c>
      <c r="H678" s="56">
        <v>675108</v>
      </c>
      <c r="I678" s="63">
        <v>0</v>
      </c>
      <c r="J678" s="56">
        <v>54009</v>
      </c>
      <c r="K678" s="65">
        <v>729117</v>
      </c>
      <c r="L678" s="64" t="s">
        <v>17238</v>
      </c>
      <c r="M678" s="6">
        <v>46122</v>
      </c>
      <c r="O678" s="32">
        <f>IF(Table1[[#This Row],[Phân loại]]="Tồn đầu kỳ",Table1[[#This Row],[Tổng giá trị]],0)</f>
        <v>0</v>
      </c>
      <c r="P678" s="7">
        <f>IF(Table1[[#This Row],[Số còn phải thu ĐK]]&lt;&gt;0,0,IF(Table1[[#This Row],[Phân loại]]="Bán hàng",Table1[[#This Row],[Tổng giá trị]],-Table1[[#This Row],[Tổng giá trị]]))</f>
        <v>-729117</v>
      </c>
      <c r="Q678" s="32">
        <f t="shared" si="50"/>
        <v>-729117</v>
      </c>
      <c r="R678" s="7">
        <f>Table1[[#This Row],[Số còn phải thu ĐK]]+Table1[[#This Row],[Giá Trị HD sau CK]]-Table1[[#This Row],[Số tiền đã thu]]</f>
        <v>0</v>
      </c>
      <c r="S678" s="6">
        <f>IF(Table1[[#This Row],[Ngày hóa đơn]]&lt;&gt;"",Table1[[#This Row],[Ngày hóa đơn]],IF(Table1[[#This Row],[Ngày hạch toán]]&lt;&gt;"",Table1[[#This Row],[Ngày hạch toán]],""))</f>
        <v>46106</v>
      </c>
      <c r="T678" s="7"/>
      <c r="U678" s="6">
        <f>IF(Table1[[#This Row],[Ngày tính CN]]="","",S678+T678)</f>
        <v>46106</v>
      </c>
      <c r="V678" s="32">
        <f ca="1">IF(Table1[[#This Row],[Hạn thanh toán]]="","",IF((U678-NOW())&lt;0,0,(U678-NOW())))</f>
        <v>0</v>
      </c>
      <c r="W678" s="32"/>
      <c r="X678" s="32" t="str">
        <f t="shared" ca="1" si="51"/>
        <v/>
      </c>
      <c r="Y678" s="2" t="str">
        <f t="shared" si="52"/>
        <v>Đã thanh toán</v>
      </c>
      <c r="Z678" s="42">
        <f t="shared" si="53"/>
        <v>46106</v>
      </c>
      <c r="AA678" s="42">
        <f t="shared" si="54"/>
        <v>46122</v>
      </c>
      <c r="AD678" s="2" t="str">
        <f>VLOOKUP($A678,MA_KH!$A:$Q,MA_KH!O$1,0)</f>
        <v>MEGA</v>
      </c>
      <c r="AE678" s="2" t="str">
        <f>VLOOKUP($A678,MA_KH!$A:$Q,MA_KH!P$1,0)</f>
        <v>CÔNG TY TNHH MM MEGA MARKET (VIỆT NAM)</v>
      </c>
      <c r="AG678" s="2" t="str">
        <f>(Table1[[#This Row],[Số hóa đơn]])&amp;IF(OR(Table1[[#This Row],[Phân loại]]="Hàng trả",Table1[[#This Row],[Phân loại]]="Giảm công nợ"),-Table1[[#This Row],[Tổng giá trị]],Table1[[#This Row],[Tổng giá trị]])</f>
        <v>00000104-729117</v>
      </c>
      <c r="AH678" s="6" t="e">
        <f>_xlfn.XLOOKUP(Table1[[#This Row],[Column1]],'Chi tiết tt Mega gửi'!P:P,'Chi tiết tt Mega gửi'!N:N)</f>
        <v>#N/A</v>
      </c>
    </row>
    <row r="679" spans="1:34" ht="25.5" customHeight="1" x14ac:dyDescent="0.2">
      <c r="A679" s="54" t="s">
        <v>16307</v>
      </c>
      <c r="B679" s="54" t="s">
        <v>202</v>
      </c>
      <c r="C679" s="55">
        <v>46106</v>
      </c>
      <c r="D679" s="54" t="s">
        <v>17688</v>
      </c>
      <c r="E679" s="55">
        <v>46106</v>
      </c>
      <c r="F679" s="54" t="s">
        <v>18134</v>
      </c>
      <c r="G679" s="54" t="s">
        <v>17174</v>
      </c>
      <c r="H679" s="56">
        <v>228217</v>
      </c>
      <c r="I679" s="63">
        <v>0</v>
      </c>
      <c r="J679" s="56">
        <v>18257</v>
      </c>
      <c r="K679" s="65">
        <v>246474</v>
      </c>
      <c r="L679" s="64" t="s">
        <v>17238</v>
      </c>
      <c r="M679" s="6">
        <v>46122</v>
      </c>
      <c r="O679" s="32">
        <f>IF(Table1[[#This Row],[Phân loại]]="Tồn đầu kỳ",Table1[[#This Row],[Tổng giá trị]],0)</f>
        <v>0</v>
      </c>
      <c r="P679" s="7">
        <f>IF(Table1[[#This Row],[Số còn phải thu ĐK]]&lt;&gt;0,0,IF(Table1[[#This Row],[Phân loại]]="Bán hàng",Table1[[#This Row],[Tổng giá trị]],-Table1[[#This Row],[Tổng giá trị]]))</f>
        <v>-246474</v>
      </c>
      <c r="Q679" s="32">
        <f t="shared" si="50"/>
        <v>-246474</v>
      </c>
      <c r="R679" s="7">
        <f>Table1[[#This Row],[Số còn phải thu ĐK]]+Table1[[#This Row],[Giá Trị HD sau CK]]-Table1[[#This Row],[Số tiền đã thu]]</f>
        <v>0</v>
      </c>
      <c r="S679" s="6">
        <f>IF(Table1[[#This Row],[Ngày hóa đơn]]&lt;&gt;"",Table1[[#This Row],[Ngày hóa đơn]],IF(Table1[[#This Row],[Ngày hạch toán]]&lt;&gt;"",Table1[[#This Row],[Ngày hạch toán]],""))</f>
        <v>46106</v>
      </c>
      <c r="T679" s="7"/>
      <c r="U679" s="6">
        <f>IF(Table1[[#This Row],[Ngày tính CN]]="","",S679+T679)</f>
        <v>46106</v>
      </c>
      <c r="V679" s="32">
        <f ca="1">IF(Table1[[#This Row],[Hạn thanh toán]]="","",IF((U679-NOW())&lt;0,0,(U679-NOW())))</f>
        <v>0</v>
      </c>
      <c r="W679" s="32"/>
      <c r="X679" s="32" t="str">
        <f t="shared" ca="1" si="51"/>
        <v/>
      </c>
      <c r="Y679" s="2" t="str">
        <f t="shared" si="52"/>
        <v>Đã thanh toán</v>
      </c>
      <c r="Z679" s="42">
        <f t="shared" si="53"/>
        <v>46106</v>
      </c>
      <c r="AA679" s="42">
        <f t="shared" si="54"/>
        <v>46122</v>
      </c>
      <c r="AD679" s="2" t="str">
        <f>VLOOKUP($A679,MA_KH!$A:$Q,MA_KH!O$1,0)</f>
        <v>MEGA</v>
      </c>
      <c r="AE679" s="2" t="str">
        <f>VLOOKUP($A679,MA_KH!$A:$Q,MA_KH!P$1,0)</f>
        <v>CÔNG TY TNHH MM MEGA MARKET (VIỆT NAM)</v>
      </c>
      <c r="AG679" s="2" t="str">
        <f>(Table1[[#This Row],[Số hóa đơn]])&amp;IF(OR(Table1[[#This Row],[Phân loại]]="Hàng trả",Table1[[#This Row],[Phân loại]]="Giảm công nợ"),-Table1[[#This Row],[Tổng giá trị]],Table1[[#This Row],[Tổng giá trị]])</f>
        <v>00000106-246474</v>
      </c>
      <c r="AH679" s="6" t="e">
        <f>_xlfn.XLOOKUP(Table1[[#This Row],[Column1]],'Chi tiết tt Mega gửi'!P:P,'Chi tiết tt Mega gửi'!N:N)</f>
        <v>#N/A</v>
      </c>
    </row>
    <row r="680" spans="1:34" ht="25.5" customHeight="1" x14ac:dyDescent="0.2">
      <c r="A680" s="54" t="s">
        <v>16310</v>
      </c>
      <c r="B680" s="54" t="s">
        <v>196</v>
      </c>
      <c r="C680" s="55">
        <v>46107</v>
      </c>
      <c r="D680" s="54" t="s">
        <v>17689</v>
      </c>
      <c r="E680" s="55">
        <v>46112</v>
      </c>
      <c r="F680" s="54" t="s">
        <v>18685</v>
      </c>
      <c r="G680" s="54" t="s">
        <v>17690</v>
      </c>
      <c r="H680" s="56">
        <v>1870084</v>
      </c>
      <c r="I680" s="63">
        <v>0</v>
      </c>
      <c r="J680" s="56">
        <v>149607</v>
      </c>
      <c r="K680" s="65">
        <v>2019691</v>
      </c>
      <c r="L680" s="64" t="s">
        <v>17236</v>
      </c>
      <c r="M680" s="6">
        <v>46153</v>
      </c>
      <c r="O680" s="32">
        <f>IF(Table1[[#This Row],[Phân loại]]="Tồn đầu kỳ",Table1[[#This Row],[Tổng giá trị]],0)</f>
        <v>0</v>
      </c>
      <c r="P680" s="7">
        <f>IF(Table1[[#This Row],[Số còn phải thu ĐK]]&lt;&gt;0,0,IF(Table1[[#This Row],[Phân loại]]="Bán hàng",Table1[[#This Row],[Tổng giá trị]],-Table1[[#This Row],[Tổng giá trị]]))</f>
        <v>2019691</v>
      </c>
      <c r="Q680" s="32">
        <f t="shared" si="50"/>
        <v>2019691</v>
      </c>
      <c r="R680" s="7">
        <f>Table1[[#This Row],[Số còn phải thu ĐK]]+Table1[[#This Row],[Giá Trị HD sau CK]]-Table1[[#This Row],[Số tiền đã thu]]</f>
        <v>0</v>
      </c>
      <c r="S680" s="6">
        <f>IF(Table1[[#This Row],[Ngày hóa đơn]]&lt;&gt;"",Table1[[#This Row],[Ngày hóa đơn]],IF(Table1[[#This Row],[Ngày hạch toán]]&lt;&gt;"",Table1[[#This Row],[Ngày hạch toán]],""))</f>
        <v>46112</v>
      </c>
      <c r="T680" s="7"/>
      <c r="U680" s="6">
        <f>IF(Table1[[#This Row],[Ngày tính CN]]="","",S680+T680)</f>
        <v>46112</v>
      </c>
      <c r="V680" s="32">
        <f ca="1">IF(Table1[[#This Row],[Hạn thanh toán]]="","",IF((U680-NOW())&lt;0,0,(U680-NOW())))</f>
        <v>0</v>
      </c>
      <c r="W680" s="32"/>
      <c r="X680" s="32" t="str">
        <f t="shared" ca="1" si="51"/>
        <v/>
      </c>
      <c r="Y680" s="2" t="str">
        <f t="shared" si="52"/>
        <v>Đã thanh toán</v>
      </c>
      <c r="Z680" s="42">
        <f t="shared" si="53"/>
        <v>46112</v>
      </c>
      <c r="AA680" s="42">
        <f t="shared" si="54"/>
        <v>46153</v>
      </c>
      <c r="AD680" s="2" t="str">
        <f>VLOOKUP($A680,MA_KH!$A:$Q,MA_KH!O$1,0)</f>
        <v>MEGA</v>
      </c>
      <c r="AE680" s="2" t="str">
        <f>VLOOKUP($A680,MA_KH!$A:$Q,MA_KH!P$1,0)</f>
        <v>CÔNG TY TNHH MM MEGA MARKET (VIỆT NAM)</v>
      </c>
      <c r="AG680" s="2" t="str">
        <f>(Table1[[#This Row],[Số hóa đơn]])&amp;IF(OR(Table1[[#This Row],[Phân loại]]="Hàng trả",Table1[[#This Row],[Phân loại]]="Giảm công nợ"),-Table1[[#This Row],[Tổng giá trị]],Table1[[#This Row],[Tổng giá trị]])</f>
        <v>000232562019691</v>
      </c>
      <c r="AH680" s="6" t="e">
        <f>_xlfn.XLOOKUP(Table1[[#This Row],[Column1]],'Chi tiết tt Mega gửi'!P:P,'Chi tiết tt Mega gửi'!N:N)</f>
        <v>#N/A</v>
      </c>
    </row>
    <row r="681" spans="1:34" ht="25.5" customHeight="1" x14ac:dyDescent="0.2">
      <c r="A681" s="54" t="s">
        <v>16291</v>
      </c>
      <c r="B681" s="54" t="s">
        <v>200</v>
      </c>
      <c r="C681" s="55">
        <v>46107</v>
      </c>
      <c r="D681" s="54" t="s">
        <v>17691</v>
      </c>
      <c r="E681" s="55">
        <v>46112</v>
      </c>
      <c r="F681" s="54" t="s">
        <v>18713</v>
      </c>
      <c r="G681" s="54" t="s">
        <v>17692</v>
      </c>
      <c r="H681" s="56">
        <v>2705500</v>
      </c>
      <c r="I681" s="63">
        <v>0</v>
      </c>
      <c r="J681" s="56">
        <v>216440</v>
      </c>
      <c r="K681" s="65">
        <v>2921940</v>
      </c>
      <c r="L681" s="64" t="s">
        <v>17236</v>
      </c>
      <c r="M681" s="6">
        <v>46153</v>
      </c>
      <c r="O681" s="32">
        <f>IF(Table1[[#This Row],[Phân loại]]="Tồn đầu kỳ",Table1[[#This Row],[Tổng giá trị]],0)</f>
        <v>0</v>
      </c>
      <c r="P681" s="7">
        <f>IF(Table1[[#This Row],[Số còn phải thu ĐK]]&lt;&gt;0,0,IF(Table1[[#This Row],[Phân loại]]="Bán hàng",Table1[[#This Row],[Tổng giá trị]],-Table1[[#This Row],[Tổng giá trị]]))</f>
        <v>2921940</v>
      </c>
      <c r="Q681" s="32">
        <f t="shared" si="50"/>
        <v>2921940</v>
      </c>
      <c r="R681" s="7">
        <f>Table1[[#This Row],[Số còn phải thu ĐK]]+Table1[[#This Row],[Giá Trị HD sau CK]]-Table1[[#This Row],[Số tiền đã thu]]</f>
        <v>0</v>
      </c>
      <c r="S681" s="6">
        <f>IF(Table1[[#This Row],[Ngày hóa đơn]]&lt;&gt;"",Table1[[#This Row],[Ngày hóa đơn]],IF(Table1[[#This Row],[Ngày hạch toán]]&lt;&gt;"",Table1[[#This Row],[Ngày hạch toán]],""))</f>
        <v>46112</v>
      </c>
      <c r="T681" s="7"/>
      <c r="U681" s="6">
        <f>IF(Table1[[#This Row],[Ngày tính CN]]="","",S681+T681)</f>
        <v>46112</v>
      </c>
      <c r="V681" s="32">
        <f ca="1">IF(Table1[[#This Row],[Hạn thanh toán]]="","",IF((U681-NOW())&lt;0,0,(U681-NOW())))</f>
        <v>0</v>
      </c>
      <c r="W681" s="32"/>
      <c r="X681" s="32" t="str">
        <f t="shared" ca="1" si="51"/>
        <v/>
      </c>
      <c r="Y681" s="2" t="str">
        <f t="shared" si="52"/>
        <v>Đã thanh toán</v>
      </c>
      <c r="Z681" s="42">
        <f t="shared" si="53"/>
        <v>46112</v>
      </c>
      <c r="AA681" s="42">
        <f t="shared" si="54"/>
        <v>46153</v>
      </c>
      <c r="AD681" s="2" t="str">
        <f>VLOOKUP($A681,MA_KH!$A:$Q,MA_KH!O$1,0)</f>
        <v>MEGA</v>
      </c>
      <c r="AE681" s="2" t="str">
        <f>VLOOKUP($A681,MA_KH!$A:$Q,MA_KH!P$1,0)</f>
        <v>CÔNG TY TNHH MM MEGA MARKET (VIỆT NAM)</v>
      </c>
      <c r="AG681" s="2" t="str">
        <f>(Table1[[#This Row],[Số hóa đơn]])&amp;IF(OR(Table1[[#This Row],[Phân loại]]="Hàng trả",Table1[[#This Row],[Phân loại]]="Giảm công nợ"),-Table1[[#This Row],[Tổng giá trị]],Table1[[#This Row],[Tổng giá trị]])</f>
        <v>000232572921940</v>
      </c>
      <c r="AH681" s="6" t="e">
        <f>_xlfn.XLOOKUP(Table1[[#This Row],[Column1]],'Chi tiết tt Mega gửi'!P:P,'Chi tiết tt Mega gửi'!N:N)</f>
        <v>#N/A</v>
      </c>
    </row>
    <row r="682" spans="1:34" ht="25.5" customHeight="1" x14ac:dyDescent="0.2">
      <c r="A682" s="54" t="s">
        <v>16288</v>
      </c>
      <c r="B682" s="54" t="s">
        <v>294</v>
      </c>
      <c r="C682" s="55">
        <v>46107</v>
      </c>
      <c r="D682" s="54" t="s">
        <v>17693</v>
      </c>
      <c r="E682" s="55">
        <v>46112</v>
      </c>
      <c r="F682" s="54" t="s">
        <v>18707</v>
      </c>
      <c r="G682" s="54" t="s">
        <v>17694</v>
      </c>
      <c r="H682" s="56">
        <v>700000</v>
      </c>
      <c r="I682" s="63">
        <v>0</v>
      </c>
      <c r="J682" s="56">
        <v>56000</v>
      </c>
      <c r="K682" s="65">
        <v>756000</v>
      </c>
      <c r="L682" s="64" t="s">
        <v>17236</v>
      </c>
      <c r="M682" s="6">
        <v>46153</v>
      </c>
      <c r="O682" s="32">
        <f>IF(Table1[[#This Row],[Phân loại]]="Tồn đầu kỳ",Table1[[#This Row],[Tổng giá trị]],0)</f>
        <v>0</v>
      </c>
      <c r="P682" s="7">
        <f>IF(Table1[[#This Row],[Số còn phải thu ĐK]]&lt;&gt;0,0,IF(Table1[[#This Row],[Phân loại]]="Bán hàng",Table1[[#This Row],[Tổng giá trị]],-Table1[[#This Row],[Tổng giá trị]]))</f>
        <v>756000</v>
      </c>
      <c r="Q682" s="32">
        <f t="shared" si="50"/>
        <v>756000</v>
      </c>
      <c r="R682" s="7">
        <f>Table1[[#This Row],[Số còn phải thu ĐK]]+Table1[[#This Row],[Giá Trị HD sau CK]]-Table1[[#This Row],[Số tiền đã thu]]</f>
        <v>0</v>
      </c>
      <c r="S682" s="6">
        <f>IF(Table1[[#This Row],[Ngày hóa đơn]]&lt;&gt;"",Table1[[#This Row],[Ngày hóa đơn]],IF(Table1[[#This Row],[Ngày hạch toán]]&lt;&gt;"",Table1[[#This Row],[Ngày hạch toán]],""))</f>
        <v>46112</v>
      </c>
      <c r="T682" s="7"/>
      <c r="U682" s="6">
        <f>IF(Table1[[#This Row],[Ngày tính CN]]="","",S682+T682)</f>
        <v>46112</v>
      </c>
      <c r="V682" s="32">
        <f ca="1">IF(Table1[[#This Row],[Hạn thanh toán]]="","",IF((U682-NOW())&lt;0,0,(U682-NOW())))</f>
        <v>0</v>
      </c>
      <c r="W682" s="32"/>
      <c r="X682" s="32" t="str">
        <f t="shared" ca="1" si="51"/>
        <v/>
      </c>
      <c r="Y682" s="2" t="str">
        <f t="shared" si="52"/>
        <v>Đã thanh toán</v>
      </c>
      <c r="Z682" s="42">
        <f t="shared" si="53"/>
        <v>46112</v>
      </c>
      <c r="AA682" s="42">
        <f t="shared" si="54"/>
        <v>46153</v>
      </c>
      <c r="AD682" s="2" t="str">
        <f>VLOOKUP($A682,MA_KH!$A:$Q,MA_KH!O$1,0)</f>
        <v>MEGA</v>
      </c>
      <c r="AE682" s="2" t="str">
        <f>VLOOKUP($A682,MA_KH!$A:$Q,MA_KH!P$1,0)</f>
        <v>CÔNG TY TNHH MM MEGA MARKET (VIỆT NAM)</v>
      </c>
      <c r="AG682" s="2" t="str">
        <f>(Table1[[#This Row],[Số hóa đơn]])&amp;IF(OR(Table1[[#This Row],[Phân loại]]="Hàng trả",Table1[[#This Row],[Phân loại]]="Giảm công nợ"),-Table1[[#This Row],[Tổng giá trị]],Table1[[#This Row],[Tổng giá trị]])</f>
        <v>00023258756000</v>
      </c>
      <c r="AH682" s="6" t="e">
        <f>_xlfn.XLOOKUP(Table1[[#This Row],[Column1]],'Chi tiết tt Mega gửi'!P:P,'Chi tiết tt Mega gửi'!N:N)</f>
        <v>#N/A</v>
      </c>
    </row>
    <row r="683" spans="1:34" ht="25.5" customHeight="1" x14ac:dyDescent="0.2">
      <c r="A683" s="54" t="s">
        <v>16290</v>
      </c>
      <c r="B683" s="54" t="s">
        <v>192</v>
      </c>
      <c r="C683" s="55">
        <v>46107</v>
      </c>
      <c r="D683" s="54" t="s">
        <v>17695</v>
      </c>
      <c r="E683" s="55">
        <v>46112</v>
      </c>
      <c r="F683" s="54" t="s">
        <v>18701</v>
      </c>
      <c r="G683" s="54" t="s">
        <v>17696</v>
      </c>
      <c r="H683" s="56">
        <v>1551330</v>
      </c>
      <c r="I683" s="63">
        <v>0</v>
      </c>
      <c r="J683" s="56">
        <v>124106</v>
      </c>
      <c r="K683" s="65">
        <v>1675436</v>
      </c>
      <c r="L683" s="64" t="s">
        <v>17236</v>
      </c>
      <c r="M683" s="6">
        <v>46153</v>
      </c>
      <c r="O683" s="32">
        <f>IF(Table1[[#This Row],[Phân loại]]="Tồn đầu kỳ",Table1[[#This Row],[Tổng giá trị]],0)</f>
        <v>0</v>
      </c>
      <c r="P683" s="7">
        <f>IF(Table1[[#This Row],[Số còn phải thu ĐK]]&lt;&gt;0,0,IF(Table1[[#This Row],[Phân loại]]="Bán hàng",Table1[[#This Row],[Tổng giá trị]],-Table1[[#This Row],[Tổng giá trị]]))</f>
        <v>1675436</v>
      </c>
      <c r="Q683" s="32">
        <f t="shared" si="50"/>
        <v>1675436</v>
      </c>
      <c r="R683" s="7">
        <f>Table1[[#This Row],[Số còn phải thu ĐK]]+Table1[[#This Row],[Giá Trị HD sau CK]]-Table1[[#This Row],[Số tiền đã thu]]</f>
        <v>0</v>
      </c>
      <c r="S683" s="6">
        <f>IF(Table1[[#This Row],[Ngày hóa đơn]]&lt;&gt;"",Table1[[#This Row],[Ngày hóa đơn]],IF(Table1[[#This Row],[Ngày hạch toán]]&lt;&gt;"",Table1[[#This Row],[Ngày hạch toán]],""))</f>
        <v>46112</v>
      </c>
      <c r="T683" s="7"/>
      <c r="U683" s="6">
        <f>IF(Table1[[#This Row],[Ngày tính CN]]="","",S683+T683)</f>
        <v>46112</v>
      </c>
      <c r="V683" s="32">
        <f ca="1">IF(Table1[[#This Row],[Hạn thanh toán]]="","",IF((U683-NOW())&lt;0,0,(U683-NOW())))</f>
        <v>0</v>
      </c>
      <c r="W683" s="32"/>
      <c r="X683" s="32" t="str">
        <f t="shared" ca="1" si="51"/>
        <v/>
      </c>
      <c r="Y683" s="2" t="str">
        <f t="shared" si="52"/>
        <v>Đã thanh toán</v>
      </c>
      <c r="Z683" s="42">
        <f t="shared" si="53"/>
        <v>46112</v>
      </c>
      <c r="AA683" s="42">
        <f t="shared" si="54"/>
        <v>46153</v>
      </c>
      <c r="AD683" s="2" t="str">
        <f>VLOOKUP($A683,MA_KH!$A:$Q,MA_KH!O$1,0)</f>
        <v>MEGA</v>
      </c>
      <c r="AE683" s="2" t="str">
        <f>VLOOKUP($A683,MA_KH!$A:$Q,MA_KH!P$1,0)</f>
        <v>CÔNG TY TNHH MM MEGA MARKET (VIỆT NAM)</v>
      </c>
      <c r="AG683" s="2" t="str">
        <f>(Table1[[#This Row],[Số hóa đơn]])&amp;IF(OR(Table1[[#This Row],[Phân loại]]="Hàng trả",Table1[[#This Row],[Phân loại]]="Giảm công nợ"),-Table1[[#This Row],[Tổng giá trị]],Table1[[#This Row],[Tổng giá trị]])</f>
        <v>000232591675436</v>
      </c>
      <c r="AH683" s="6" t="e">
        <f>_xlfn.XLOOKUP(Table1[[#This Row],[Column1]],'Chi tiết tt Mega gửi'!P:P,'Chi tiết tt Mega gửi'!N:N)</f>
        <v>#N/A</v>
      </c>
    </row>
    <row r="684" spans="1:34" ht="25.5" customHeight="1" x14ac:dyDescent="0.2">
      <c r="A684" s="54" t="s">
        <v>16310</v>
      </c>
      <c r="B684" s="54" t="s">
        <v>196</v>
      </c>
      <c r="C684" s="55">
        <v>46107</v>
      </c>
      <c r="D684" s="54" t="s">
        <v>17697</v>
      </c>
      <c r="E684" s="55">
        <v>46112</v>
      </c>
      <c r="F684" s="54" t="s">
        <v>18683</v>
      </c>
      <c r="G684" s="54" t="s">
        <v>17698</v>
      </c>
      <c r="H684" s="56">
        <v>1049500</v>
      </c>
      <c r="I684" s="63">
        <v>0</v>
      </c>
      <c r="J684" s="56">
        <v>83960</v>
      </c>
      <c r="K684" s="65">
        <v>1133460</v>
      </c>
      <c r="L684" s="64" t="s">
        <v>17236</v>
      </c>
      <c r="M684" s="6">
        <v>46153</v>
      </c>
      <c r="O684" s="32">
        <f>IF(Table1[[#This Row],[Phân loại]]="Tồn đầu kỳ",Table1[[#This Row],[Tổng giá trị]],0)</f>
        <v>0</v>
      </c>
      <c r="P684" s="7">
        <f>IF(Table1[[#This Row],[Số còn phải thu ĐK]]&lt;&gt;0,0,IF(Table1[[#This Row],[Phân loại]]="Bán hàng",Table1[[#This Row],[Tổng giá trị]],-Table1[[#This Row],[Tổng giá trị]]))</f>
        <v>1133460</v>
      </c>
      <c r="Q684" s="32">
        <f t="shared" si="50"/>
        <v>1133460</v>
      </c>
      <c r="R684" s="7">
        <f>Table1[[#This Row],[Số còn phải thu ĐK]]+Table1[[#This Row],[Giá Trị HD sau CK]]-Table1[[#This Row],[Số tiền đã thu]]</f>
        <v>0</v>
      </c>
      <c r="S684" s="6">
        <f>IF(Table1[[#This Row],[Ngày hóa đơn]]&lt;&gt;"",Table1[[#This Row],[Ngày hóa đơn]],IF(Table1[[#This Row],[Ngày hạch toán]]&lt;&gt;"",Table1[[#This Row],[Ngày hạch toán]],""))</f>
        <v>46112</v>
      </c>
      <c r="T684" s="7"/>
      <c r="U684" s="6">
        <f>IF(Table1[[#This Row],[Ngày tính CN]]="","",S684+T684)</f>
        <v>46112</v>
      </c>
      <c r="V684" s="32">
        <f ca="1">IF(Table1[[#This Row],[Hạn thanh toán]]="","",IF((U684-NOW())&lt;0,0,(U684-NOW())))</f>
        <v>0</v>
      </c>
      <c r="W684" s="32"/>
      <c r="X684" s="32" t="str">
        <f t="shared" ca="1" si="51"/>
        <v/>
      </c>
      <c r="Y684" s="2" t="str">
        <f t="shared" si="52"/>
        <v>Đã thanh toán</v>
      </c>
      <c r="Z684" s="42">
        <f t="shared" si="53"/>
        <v>46112</v>
      </c>
      <c r="AA684" s="42">
        <f t="shared" si="54"/>
        <v>46153</v>
      </c>
      <c r="AD684" s="2" t="str">
        <f>VLOOKUP($A684,MA_KH!$A:$Q,MA_KH!O$1,0)</f>
        <v>MEGA</v>
      </c>
      <c r="AE684" s="2" t="str">
        <f>VLOOKUP($A684,MA_KH!$A:$Q,MA_KH!P$1,0)</f>
        <v>CÔNG TY TNHH MM MEGA MARKET (VIỆT NAM)</v>
      </c>
      <c r="AG684" s="2" t="str">
        <f>(Table1[[#This Row],[Số hóa đơn]])&amp;IF(OR(Table1[[#This Row],[Phân loại]]="Hàng trả",Table1[[#This Row],[Phân loại]]="Giảm công nợ"),-Table1[[#This Row],[Tổng giá trị]],Table1[[#This Row],[Tổng giá trị]])</f>
        <v>000232601133460</v>
      </c>
      <c r="AH684" s="6" t="e">
        <f>_xlfn.XLOOKUP(Table1[[#This Row],[Column1]],'Chi tiết tt Mega gửi'!P:P,'Chi tiết tt Mega gửi'!N:N)</f>
        <v>#N/A</v>
      </c>
    </row>
    <row r="685" spans="1:34" ht="25.5" customHeight="1" x14ac:dyDescent="0.2">
      <c r="A685" s="54" t="s">
        <v>16309</v>
      </c>
      <c r="B685" s="54" t="s">
        <v>255</v>
      </c>
      <c r="C685" s="55">
        <v>46107</v>
      </c>
      <c r="D685" s="54" t="s">
        <v>17699</v>
      </c>
      <c r="E685" s="55">
        <v>46112</v>
      </c>
      <c r="F685" s="54" t="s">
        <v>18679</v>
      </c>
      <c r="G685" s="54" t="s">
        <v>17700</v>
      </c>
      <c r="H685" s="56">
        <v>2893620</v>
      </c>
      <c r="I685" s="63">
        <v>0</v>
      </c>
      <c r="J685" s="56">
        <v>231490</v>
      </c>
      <c r="K685" s="65">
        <v>3125110</v>
      </c>
      <c r="L685" s="64" t="s">
        <v>17236</v>
      </c>
      <c r="M685" s="6">
        <v>46153</v>
      </c>
      <c r="O685" s="32">
        <f>IF(Table1[[#This Row],[Phân loại]]="Tồn đầu kỳ",Table1[[#This Row],[Tổng giá trị]],0)</f>
        <v>0</v>
      </c>
      <c r="P685" s="7">
        <f>IF(Table1[[#This Row],[Số còn phải thu ĐK]]&lt;&gt;0,0,IF(Table1[[#This Row],[Phân loại]]="Bán hàng",Table1[[#This Row],[Tổng giá trị]],-Table1[[#This Row],[Tổng giá trị]]))</f>
        <v>3125110</v>
      </c>
      <c r="Q685" s="32">
        <f t="shared" si="50"/>
        <v>3125110</v>
      </c>
      <c r="R685" s="7">
        <f>Table1[[#This Row],[Số còn phải thu ĐK]]+Table1[[#This Row],[Giá Trị HD sau CK]]-Table1[[#This Row],[Số tiền đã thu]]</f>
        <v>0</v>
      </c>
      <c r="S685" s="6">
        <f>IF(Table1[[#This Row],[Ngày hóa đơn]]&lt;&gt;"",Table1[[#This Row],[Ngày hóa đơn]],IF(Table1[[#This Row],[Ngày hạch toán]]&lt;&gt;"",Table1[[#This Row],[Ngày hạch toán]],""))</f>
        <v>46112</v>
      </c>
      <c r="T685" s="7"/>
      <c r="U685" s="6">
        <f>IF(Table1[[#This Row],[Ngày tính CN]]="","",S685+T685)</f>
        <v>46112</v>
      </c>
      <c r="V685" s="32">
        <f ca="1">IF(Table1[[#This Row],[Hạn thanh toán]]="","",IF((U685-NOW())&lt;0,0,(U685-NOW())))</f>
        <v>0</v>
      </c>
      <c r="W685" s="32"/>
      <c r="X685" s="32" t="str">
        <f t="shared" ca="1" si="51"/>
        <v/>
      </c>
      <c r="Y685" s="2" t="str">
        <f t="shared" si="52"/>
        <v>Đã thanh toán</v>
      </c>
      <c r="Z685" s="42">
        <f t="shared" si="53"/>
        <v>46112</v>
      </c>
      <c r="AA685" s="42">
        <f t="shared" si="54"/>
        <v>46153</v>
      </c>
      <c r="AD685" s="2" t="str">
        <f>VLOOKUP($A685,MA_KH!$A:$Q,MA_KH!O$1,0)</f>
        <v>MEGA</v>
      </c>
      <c r="AE685" s="2" t="str">
        <f>VLOOKUP($A685,MA_KH!$A:$Q,MA_KH!P$1,0)</f>
        <v>CÔNG TY TNHH MM MEGA MARKET (VIỆT NAM)</v>
      </c>
      <c r="AG685" s="2" t="str">
        <f>(Table1[[#This Row],[Số hóa đơn]])&amp;IF(OR(Table1[[#This Row],[Phân loại]]="Hàng trả",Table1[[#This Row],[Phân loại]]="Giảm công nợ"),-Table1[[#This Row],[Tổng giá trị]],Table1[[#This Row],[Tổng giá trị]])</f>
        <v>000232613125110</v>
      </c>
      <c r="AH685" s="6" t="e">
        <f>_xlfn.XLOOKUP(Table1[[#This Row],[Column1]],'Chi tiết tt Mega gửi'!P:P,'Chi tiết tt Mega gửi'!N:N)</f>
        <v>#N/A</v>
      </c>
    </row>
    <row r="686" spans="1:34" ht="25.5" customHeight="1" x14ac:dyDescent="0.2">
      <c r="A686" s="54" t="s">
        <v>16295</v>
      </c>
      <c r="B686" s="54" t="s">
        <v>198</v>
      </c>
      <c r="C686" s="55">
        <v>46107</v>
      </c>
      <c r="D686" s="54" t="s">
        <v>17701</v>
      </c>
      <c r="E686" s="55">
        <v>46112</v>
      </c>
      <c r="F686" s="54" t="s">
        <v>18676</v>
      </c>
      <c r="G686" s="54" t="s">
        <v>17702</v>
      </c>
      <c r="H686" s="56">
        <v>4246950</v>
      </c>
      <c r="I686" s="63">
        <v>0</v>
      </c>
      <c r="J686" s="56">
        <v>339756</v>
      </c>
      <c r="K686" s="65">
        <v>4586706</v>
      </c>
      <c r="L686" s="64" t="s">
        <v>17236</v>
      </c>
      <c r="M686" s="6">
        <v>46153</v>
      </c>
      <c r="O686" s="32">
        <f>IF(Table1[[#This Row],[Phân loại]]="Tồn đầu kỳ",Table1[[#This Row],[Tổng giá trị]],0)</f>
        <v>0</v>
      </c>
      <c r="P686" s="7">
        <f>IF(Table1[[#This Row],[Số còn phải thu ĐK]]&lt;&gt;0,0,IF(Table1[[#This Row],[Phân loại]]="Bán hàng",Table1[[#This Row],[Tổng giá trị]],-Table1[[#This Row],[Tổng giá trị]]))</f>
        <v>4586706</v>
      </c>
      <c r="Q686" s="32">
        <f t="shared" si="50"/>
        <v>4586706</v>
      </c>
      <c r="R686" s="7">
        <f>Table1[[#This Row],[Số còn phải thu ĐK]]+Table1[[#This Row],[Giá Trị HD sau CK]]-Table1[[#This Row],[Số tiền đã thu]]</f>
        <v>0</v>
      </c>
      <c r="S686" s="6">
        <f>IF(Table1[[#This Row],[Ngày hóa đơn]]&lt;&gt;"",Table1[[#This Row],[Ngày hóa đơn]],IF(Table1[[#This Row],[Ngày hạch toán]]&lt;&gt;"",Table1[[#This Row],[Ngày hạch toán]],""))</f>
        <v>46112</v>
      </c>
      <c r="T686" s="7"/>
      <c r="U686" s="6">
        <f>IF(Table1[[#This Row],[Ngày tính CN]]="","",S686+T686)</f>
        <v>46112</v>
      </c>
      <c r="V686" s="32">
        <f ca="1">IF(Table1[[#This Row],[Hạn thanh toán]]="","",IF((U686-NOW())&lt;0,0,(U686-NOW())))</f>
        <v>0</v>
      </c>
      <c r="W686" s="32"/>
      <c r="X686" s="32" t="str">
        <f t="shared" ca="1" si="51"/>
        <v/>
      </c>
      <c r="Y686" s="2" t="str">
        <f t="shared" si="52"/>
        <v>Đã thanh toán</v>
      </c>
      <c r="Z686" s="42">
        <f t="shared" si="53"/>
        <v>46112</v>
      </c>
      <c r="AA686" s="42">
        <f t="shared" si="54"/>
        <v>46153</v>
      </c>
      <c r="AD686" s="2" t="str">
        <f>VLOOKUP($A686,MA_KH!$A:$Q,MA_KH!O$1,0)</f>
        <v>MEGA</v>
      </c>
      <c r="AE686" s="2" t="str">
        <f>VLOOKUP($A686,MA_KH!$A:$Q,MA_KH!P$1,0)</f>
        <v>CÔNG TY TNHH MM MEGA MARKET (VIỆT NAM)</v>
      </c>
      <c r="AG686" s="2" t="str">
        <f>(Table1[[#This Row],[Số hóa đơn]])&amp;IF(OR(Table1[[#This Row],[Phân loại]]="Hàng trả",Table1[[#This Row],[Phân loại]]="Giảm công nợ"),-Table1[[#This Row],[Tổng giá trị]],Table1[[#This Row],[Tổng giá trị]])</f>
        <v>000232624586706</v>
      </c>
      <c r="AH686" s="6" t="e">
        <f>_xlfn.XLOOKUP(Table1[[#This Row],[Column1]],'Chi tiết tt Mega gửi'!P:P,'Chi tiết tt Mega gửi'!N:N)</f>
        <v>#N/A</v>
      </c>
    </row>
    <row r="687" spans="1:34" ht="25.5" customHeight="1" x14ac:dyDescent="0.2">
      <c r="A687" s="54" t="s">
        <v>16287</v>
      </c>
      <c r="B687" s="54" t="s">
        <v>253</v>
      </c>
      <c r="C687" s="55">
        <v>46107</v>
      </c>
      <c r="D687" s="54" t="s">
        <v>17703</v>
      </c>
      <c r="E687" s="55">
        <v>46112</v>
      </c>
      <c r="F687" s="54" t="s">
        <v>18661</v>
      </c>
      <c r="G687" s="54" t="s">
        <v>17704</v>
      </c>
      <c r="H687" s="56">
        <v>1719535</v>
      </c>
      <c r="I687" s="63">
        <v>0</v>
      </c>
      <c r="J687" s="56">
        <v>137563</v>
      </c>
      <c r="K687" s="65">
        <v>1857098</v>
      </c>
      <c r="L687" s="64" t="s">
        <v>17236</v>
      </c>
      <c r="M687" s="6">
        <v>46153</v>
      </c>
      <c r="O687" s="32">
        <f>IF(Table1[[#This Row],[Phân loại]]="Tồn đầu kỳ",Table1[[#This Row],[Tổng giá trị]],0)</f>
        <v>0</v>
      </c>
      <c r="P687" s="7">
        <f>IF(Table1[[#This Row],[Số còn phải thu ĐK]]&lt;&gt;0,0,IF(Table1[[#This Row],[Phân loại]]="Bán hàng",Table1[[#This Row],[Tổng giá trị]],-Table1[[#This Row],[Tổng giá trị]]))</f>
        <v>1857098</v>
      </c>
      <c r="Q687" s="32">
        <f t="shared" si="50"/>
        <v>1857098</v>
      </c>
      <c r="R687" s="7">
        <f>Table1[[#This Row],[Số còn phải thu ĐK]]+Table1[[#This Row],[Giá Trị HD sau CK]]-Table1[[#This Row],[Số tiền đã thu]]</f>
        <v>0</v>
      </c>
      <c r="S687" s="6">
        <f>IF(Table1[[#This Row],[Ngày hóa đơn]]&lt;&gt;"",Table1[[#This Row],[Ngày hóa đơn]],IF(Table1[[#This Row],[Ngày hạch toán]]&lt;&gt;"",Table1[[#This Row],[Ngày hạch toán]],""))</f>
        <v>46112</v>
      </c>
      <c r="T687" s="7"/>
      <c r="U687" s="6">
        <f>IF(Table1[[#This Row],[Ngày tính CN]]="","",S687+T687)</f>
        <v>46112</v>
      </c>
      <c r="V687" s="32">
        <f ca="1">IF(Table1[[#This Row],[Hạn thanh toán]]="","",IF((U687-NOW())&lt;0,0,(U687-NOW())))</f>
        <v>0</v>
      </c>
      <c r="W687" s="32"/>
      <c r="X687" s="32" t="str">
        <f t="shared" ca="1" si="51"/>
        <v/>
      </c>
      <c r="Y687" s="2" t="str">
        <f t="shared" si="52"/>
        <v>Đã thanh toán</v>
      </c>
      <c r="Z687" s="42">
        <f t="shared" si="53"/>
        <v>46112</v>
      </c>
      <c r="AA687" s="42">
        <f t="shared" si="54"/>
        <v>46153</v>
      </c>
      <c r="AD687" s="2" t="str">
        <f>VLOOKUP($A687,MA_KH!$A:$Q,MA_KH!O$1,0)</f>
        <v>MEGA</v>
      </c>
      <c r="AE687" s="2" t="str">
        <f>VLOOKUP($A687,MA_KH!$A:$Q,MA_KH!P$1,0)</f>
        <v>CÔNG TY TNHH MM MEGA MARKET (VIỆT NAM)</v>
      </c>
      <c r="AG687" s="2" t="str">
        <f>(Table1[[#This Row],[Số hóa đơn]])&amp;IF(OR(Table1[[#This Row],[Phân loại]]="Hàng trả",Table1[[#This Row],[Phân loại]]="Giảm công nợ"),-Table1[[#This Row],[Tổng giá trị]],Table1[[#This Row],[Tổng giá trị]])</f>
        <v>000232631857098</v>
      </c>
      <c r="AH687" s="6" t="e">
        <f>_xlfn.XLOOKUP(Table1[[#This Row],[Column1]],'Chi tiết tt Mega gửi'!P:P,'Chi tiết tt Mega gửi'!N:N)</f>
        <v>#N/A</v>
      </c>
    </row>
    <row r="688" spans="1:34" ht="25.5" customHeight="1" x14ac:dyDescent="0.2">
      <c r="A688" s="54" t="s">
        <v>16287</v>
      </c>
      <c r="B688" s="54" t="s">
        <v>253</v>
      </c>
      <c r="C688" s="55">
        <v>46107</v>
      </c>
      <c r="D688" s="54" t="s">
        <v>17705</v>
      </c>
      <c r="E688" s="55">
        <v>46112</v>
      </c>
      <c r="F688" s="54" t="s">
        <v>18663</v>
      </c>
      <c r="G688" s="54" t="s">
        <v>17706</v>
      </c>
      <c r="H688" s="56">
        <v>1540565</v>
      </c>
      <c r="I688" s="63">
        <v>0</v>
      </c>
      <c r="J688" s="56">
        <v>123245</v>
      </c>
      <c r="K688" s="65">
        <v>1663810</v>
      </c>
      <c r="L688" s="64" t="s">
        <v>17236</v>
      </c>
      <c r="M688" s="6">
        <v>46153</v>
      </c>
      <c r="O688" s="32">
        <f>IF(Table1[[#This Row],[Phân loại]]="Tồn đầu kỳ",Table1[[#This Row],[Tổng giá trị]],0)</f>
        <v>0</v>
      </c>
      <c r="P688" s="7">
        <f>IF(Table1[[#This Row],[Số còn phải thu ĐK]]&lt;&gt;0,0,IF(Table1[[#This Row],[Phân loại]]="Bán hàng",Table1[[#This Row],[Tổng giá trị]],-Table1[[#This Row],[Tổng giá trị]]))</f>
        <v>1663810</v>
      </c>
      <c r="Q688" s="32">
        <f t="shared" si="50"/>
        <v>1663810</v>
      </c>
      <c r="R688" s="7">
        <f>Table1[[#This Row],[Số còn phải thu ĐK]]+Table1[[#This Row],[Giá Trị HD sau CK]]-Table1[[#This Row],[Số tiền đã thu]]</f>
        <v>0</v>
      </c>
      <c r="S688" s="6">
        <f>IF(Table1[[#This Row],[Ngày hóa đơn]]&lt;&gt;"",Table1[[#This Row],[Ngày hóa đơn]],IF(Table1[[#This Row],[Ngày hạch toán]]&lt;&gt;"",Table1[[#This Row],[Ngày hạch toán]],""))</f>
        <v>46112</v>
      </c>
      <c r="T688" s="7"/>
      <c r="U688" s="6">
        <f>IF(Table1[[#This Row],[Ngày tính CN]]="","",S688+T688)</f>
        <v>46112</v>
      </c>
      <c r="V688" s="32">
        <f ca="1">IF(Table1[[#This Row],[Hạn thanh toán]]="","",IF((U688-NOW())&lt;0,0,(U688-NOW())))</f>
        <v>0</v>
      </c>
      <c r="W688" s="32"/>
      <c r="X688" s="32" t="str">
        <f t="shared" ca="1" si="51"/>
        <v/>
      </c>
      <c r="Y688" s="2" t="str">
        <f t="shared" si="52"/>
        <v>Đã thanh toán</v>
      </c>
      <c r="Z688" s="42">
        <f t="shared" si="53"/>
        <v>46112</v>
      </c>
      <c r="AA688" s="42">
        <f t="shared" si="54"/>
        <v>46153</v>
      </c>
      <c r="AD688" s="2" t="str">
        <f>VLOOKUP($A688,MA_KH!$A:$Q,MA_KH!O$1,0)</f>
        <v>MEGA</v>
      </c>
      <c r="AE688" s="2" t="str">
        <f>VLOOKUP($A688,MA_KH!$A:$Q,MA_KH!P$1,0)</f>
        <v>CÔNG TY TNHH MM MEGA MARKET (VIỆT NAM)</v>
      </c>
      <c r="AG688" s="2" t="str">
        <f>(Table1[[#This Row],[Số hóa đơn]])&amp;IF(OR(Table1[[#This Row],[Phân loại]]="Hàng trả",Table1[[#This Row],[Phân loại]]="Giảm công nợ"),-Table1[[#This Row],[Tổng giá trị]],Table1[[#This Row],[Tổng giá trị]])</f>
        <v>000232641663810</v>
      </c>
      <c r="AH688" s="6" t="e">
        <f>_xlfn.XLOOKUP(Table1[[#This Row],[Column1]],'Chi tiết tt Mega gửi'!P:P,'Chi tiết tt Mega gửi'!N:N)</f>
        <v>#N/A</v>
      </c>
    </row>
    <row r="689" spans="1:34" ht="25.5" customHeight="1" x14ac:dyDescent="0.2">
      <c r="A689" s="54" t="s">
        <v>16307</v>
      </c>
      <c r="B689" s="54" t="s">
        <v>202</v>
      </c>
      <c r="C689" s="55">
        <v>46107</v>
      </c>
      <c r="D689" s="54" t="s">
        <v>17707</v>
      </c>
      <c r="E689" s="55">
        <v>46112</v>
      </c>
      <c r="F689" s="54" t="s">
        <v>18630</v>
      </c>
      <c r="G689" s="54" t="s">
        <v>17708</v>
      </c>
      <c r="H689" s="56">
        <v>700000</v>
      </c>
      <c r="I689" s="63">
        <v>0</v>
      </c>
      <c r="J689" s="56">
        <v>56000</v>
      </c>
      <c r="K689" s="65">
        <v>756000</v>
      </c>
      <c r="L689" s="64" t="s">
        <v>17236</v>
      </c>
      <c r="M689" s="6">
        <v>46153</v>
      </c>
      <c r="O689" s="32">
        <f>IF(Table1[[#This Row],[Phân loại]]="Tồn đầu kỳ",Table1[[#This Row],[Tổng giá trị]],0)</f>
        <v>0</v>
      </c>
      <c r="P689" s="7">
        <f>IF(Table1[[#This Row],[Số còn phải thu ĐK]]&lt;&gt;0,0,IF(Table1[[#This Row],[Phân loại]]="Bán hàng",Table1[[#This Row],[Tổng giá trị]],-Table1[[#This Row],[Tổng giá trị]]))</f>
        <v>756000</v>
      </c>
      <c r="Q689" s="32">
        <f t="shared" si="50"/>
        <v>756000</v>
      </c>
      <c r="R689" s="7">
        <f>Table1[[#This Row],[Số còn phải thu ĐK]]+Table1[[#This Row],[Giá Trị HD sau CK]]-Table1[[#This Row],[Số tiền đã thu]]</f>
        <v>0</v>
      </c>
      <c r="S689" s="6">
        <f>IF(Table1[[#This Row],[Ngày hóa đơn]]&lt;&gt;"",Table1[[#This Row],[Ngày hóa đơn]],IF(Table1[[#This Row],[Ngày hạch toán]]&lt;&gt;"",Table1[[#This Row],[Ngày hạch toán]],""))</f>
        <v>46112</v>
      </c>
      <c r="T689" s="7"/>
      <c r="U689" s="6">
        <f>IF(Table1[[#This Row],[Ngày tính CN]]="","",S689+T689)</f>
        <v>46112</v>
      </c>
      <c r="V689" s="32">
        <f ca="1">IF(Table1[[#This Row],[Hạn thanh toán]]="","",IF((U689-NOW())&lt;0,0,(U689-NOW())))</f>
        <v>0</v>
      </c>
      <c r="W689" s="32"/>
      <c r="X689" s="32" t="str">
        <f t="shared" ca="1" si="51"/>
        <v/>
      </c>
      <c r="Y689" s="2" t="str">
        <f t="shared" si="52"/>
        <v>Đã thanh toán</v>
      </c>
      <c r="Z689" s="42">
        <f t="shared" si="53"/>
        <v>46112</v>
      </c>
      <c r="AA689" s="42">
        <f t="shared" si="54"/>
        <v>46153</v>
      </c>
      <c r="AD689" s="2" t="str">
        <f>VLOOKUP($A689,MA_KH!$A:$Q,MA_KH!O$1,0)</f>
        <v>MEGA</v>
      </c>
      <c r="AE689" s="2" t="str">
        <f>VLOOKUP($A689,MA_KH!$A:$Q,MA_KH!P$1,0)</f>
        <v>CÔNG TY TNHH MM MEGA MARKET (VIỆT NAM)</v>
      </c>
      <c r="AG689" s="2" t="str">
        <f>(Table1[[#This Row],[Số hóa đơn]])&amp;IF(OR(Table1[[#This Row],[Phân loại]]="Hàng trả",Table1[[#This Row],[Phân loại]]="Giảm công nợ"),-Table1[[#This Row],[Tổng giá trị]],Table1[[#This Row],[Tổng giá trị]])</f>
        <v>00023265756000</v>
      </c>
      <c r="AH689" s="6" t="e">
        <f>_xlfn.XLOOKUP(Table1[[#This Row],[Column1]],'Chi tiết tt Mega gửi'!P:P,'Chi tiết tt Mega gửi'!N:N)</f>
        <v>#N/A</v>
      </c>
    </row>
    <row r="690" spans="1:34" ht="25.5" customHeight="1" x14ac:dyDescent="0.2">
      <c r="A690" s="54" t="s">
        <v>16307</v>
      </c>
      <c r="B690" s="54" t="s">
        <v>202</v>
      </c>
      <c r="C690" s="55">
        <v>46107</v>
      </c>
      <c r="D690" s="54" t="s">
        <v>17709</v>
      </c>
      <c r="E690" s="55">
        <v>46112</v>
      </c>
      <c r="F690" s="54" t="s">
        <v>18628</v>
      </c>
      <c r="G690" s="54" t="s">
        <v>17710</v>
      </c>
      <c r="H690" s="56">
        <v>2143180</v>
      </c>
      <c r="I690" s="63">
        <v>0</v>
      </c>
      <c r="J690" s="56">
        <v>171454</v>
      </c>
      <c r="K690" s="65">
        <v>2314634</v>
      </c>
      <c r="L690" s="64" t="s">
        <v>17236</v>
      </c>
      <c r="M690" s="6">
        <v>46153</v>
      </c>
      <c r="O690" s="32">
        <f>IF(Table1[[#This Row],[Phân loại]]="Tồn đầu kỳ",Table1[[#This Row],[Tổng giá trị]],0)</f>
        <v>0</v>
      </c>
      <c r="P690" s="7">
        <f>IF(Table1[[#This Row],[Số còn phải thu ĐK]]&lt;&gt;0,0,IF(Table1[[#This Row],[Phân loại]]="Bán hàng",Table1[[#This Row],[Tổng giá trị]],-Table1[[#This Row],[Tổng giá trị]]))</f>
        <v>2314634</v>
      </c>
      <c r="Q690" s="32">
        <f t="shared" si="50"/>
        <v>2314634</v>
      </c>
      <c r="R690" s="7">
        <f>Table1[[#This Row],[Số còn phải thu ĐK]]+Table1[[#This Row],[Giá Trị HD sau CK]]-Table1[[#This Row],[Số tiền đã thu]]</f>
        <v>0</v>
      </c>
      <c r="S690" s="6">
        <f>IF(Table1[[#This Row],[Ngày hóa đơn]]&lt;&gt;"",Table1[[#This Row],[Ngày hóa đơn]],IF(Table1[[#This Row],[Ngày hạch toán]]&lt;&gt;"",Table1[[#This Row],[Ngày hạch toán]],""))</f>
        <v>46112</v>
      </c>
      <c r="T690" s="7"/>
      <c r="U690" s="6">
        <f>IF(Table1[[#This Row],[Ngày tính CN]]="","",S690+T690)</f>
        <v>46112</v>
      </c>
      <c r="V690" s="32">
        <f ca="1">IF(Table1[[#This Row],[Hạn thanh toán]]="","",IF((U690-NOW())&lt;0,0,(U690-NOW())))</f>
        <v>0</v>
      </c>
      <c r="W690" s="32"/>
      <c r="X690" s="32" t="str">
        <f t="shared" ca="1" si="51"/>
        <v/>
      </c>
      <c r="Y690" s="2" t="str">
        <f t="shared" si="52"/>
        <v>Đã thanh toán</v>
      </c>
      <c r="Z690" s="42">
        <f t="shared" si="53"/>
        <v>46112</v>
      </c>
      <c r="AA690" s="42">
        <f t="shared" si="54"/>
        <v>46153</v>
      </c>
      <c r="AD690" s="2" t="str">
        <f>VLOOKUP($A690,MA_KH!$A:$Q,MA_KH!O$1,0)</f>
        <v>MEGA</v>
      </c>
      <c r="AE690" s="2" t="str">
        <f>VLOOKUP($A690,MA_KH!$A:$Q,MA_KH!P$1,0)</f>
        <v>CÔNG TY TNHH MM MEGA MARKET (VIỆT NAM)</v>
      </c>
      <c r="AG690" s="2" t="str">
        <f>(Table1[[#This Row],[Số hóa đơn]])&amp;IF(OR(Table1[[#This Row],[Phân loại]]="Hàng trả",Table1[[#This Row],[Phân loại]]="Giảm công nợ"),-Table1[[#This Row],[Tổng giá trị]],Table1[[#This Row],[Tổng giá trị]])</f>
        <v>000232662314634</v>
      </c>
      <c r="AH690" s="6" t="e">
        <f>_xlfn.XLOOKUP(Table1[[#This Row],[Column1]],'Chi tiết tt Mega gửi'!P:P,'Chi tiết tt Mega gửi'!N:N)</f>
        <v>#N/A</v>
      </c>
    </row>
    <row r="691" spans="1:34" ht="25.5" customHeight="1" x14ac:dyDescent="0.2">
      <c r="A691" s="54" t="s">
        <v>16291</v>
      </c>
      <c r="B691" s="54" t="s">
        <v>200</v>
      </c>
      <c r="C691" s="55">
        <v>46107</v>
      </c>
      <c r="D691" s="54" t="s">
        <v>17711</v>
      </c>
      <c r="E691" s="55">
        <v>46112</v>
      </c>
      <c r="F691" s="54" t="s">
        <v>18638</v>
      </c>
      <c r="G691" s="54" t="s">
        <v>17712</v>
      </c>
      <c r="H691" s="56">
        <v>2099000</v>
      </c>
      <c r="I691" s="63">
        <v>0</v>
      </c>
      <c r="J691" s="56">
        <v>167920</v>
      </c>
      <c r="K691" s="65">
        <v>2266920</v>
      </c>
      <c r="L691" s="64" t="s">
        <v>17236</v>
      </c>
      <c r="M691" s="6">
        <v>46153</v>
      </c>
      <c r="O691" s="32">
        <f>IF(Table1[[#This Row],[Phân loại]]="Tồn đầu kỳ",Table1[[#This Row],[Tổng giá trị]],0)</f>
        <v>0</v>
      </c>
      <c r="P691" s="7">
        <f>IF(Table1[[#This Row],[Số còn phải thu ĐK]]&lt;&gt;0,0,IF(Table1[[#This Row],[Phân loại]]="Bán hàng",Table1[[#This Row],[Tổng giá trị]],-Table1[[#This Row],[Tổng giá trị]]))</f>
        <v>2266920</v>
      </c>
      <c r="Q691" s="32">
        <f t="shared" si="50"/>
        <v>2266920</v>
      </c>
      <c r="R691" s="7">
        <f>Table1[[#This Row],[Số còn phải thu ĐK]]+Table1[[#This Row],[Giá Trị HD sau CK]]-Table1[[#This Row],[Số tiền đã thu]]</f>
        <v>0</v>
      </c>
      <c r="S691" s="6">
        <f>IF(Table1[[#This Row],[Ngày hóa đơn]]&lt;&gt;"",Table1[[#This Row],[Ngày hóa đơn]],IF(Table1[[#This Row],[Ngày hạch toán]]&lt;&gt;"",Table1[[#This Row],[Ngày hạch toán]],""))</f>
        <v>46112</v>
      </c>
      <c r="T691" s="7"/>
      <c r="U691" s="6">
        <f>IF(Table1[[#This Row],[Ngày tính CN]]="","",S691+T691)</f>
        <v>46112</v>
      </c>
      <c r="V691" s="32">
        <f ca="1">IF(Table1[[#This Row],[Hạn thanh toán]]="","",IF((U691-NOW())&lt;0,0,(U691-NOW())))</f>
        <v>0</v>
      </c>
      <c r="W691" s="32"/>
      <c r="X691" s="32" t="str">
        <f t="shared" ca="1" si="51"/>
        <v/>
      </c>
      <c r="Y691" s="2" t="str">
        <f t="shared" si="52"/>
        <v>Đã thanh toán</v>
      </c>
      <c r="Z691" s="42">
        <f t="shared" si="53"/>
        <v>46112</v>
      </c>
      <c r="AA691" s="42">
        <f t="shared" si="54"/>
        <v>46153</v>
      </c>
      <c r="AD691" s="2" t="str">
        <f>VLOOKUP($A691,MA_KH!$A:$Q,MA_KH!O$1,0)</f>
        <v>MEGA</v>
      </c>
      <c r="AE691" s="2" t="str">
        <f>VLOOKUP($A691,MA_KH!$A:$Q,MA_KH!P$1,0)</f>
        <v>CÔNG TY TNHH MM MEGA MARKET (VIỆT NAM)</v>
      </c>
      <c r="AG691" s="2" t="str">
        <f>(Table1[[#This Row],[Số hóa đơn]])&amp;IF(OR(Table1[[#This Row],[Phân loại]]="Hàng trả",Table1[[#This Row],[Phân loại]]="Giảm công nợ"),-Table1[[#This Row],[Tổng giá trị]],Table1[[#This Row],[Tổng giá trị]])</f>
        <v>000232672266920</v>
      </c>
      <c r="AH691" s="6" t="e">
        <f>_xlfn.XLOOKUP(Table1[[#This Row],[Column1]],'Chi tiết tt Mega gửi'!P:P,'Chi tiết tt Mega gửi'!N:N)</f>
        <v>#N/A</v>
      </c>
    </row>
    <row r="692" spans="1:34" ht="25.5" customHeight="1" x14ac:dyDescent="0.2">
      <c r="A692" s="54" t="s">
        <v>16291</v>
      </c>
      <c r="B692" s="54" t="s">
        <v>200</v>
      </c>
      <c r="C692" s="55">
        <v>46107</v>
      </c>
      <c r="D692" s="54" t="s">
        <v>17713</v>
      </c>
      <c r="E692" s="55">
        <v>46112</v>
      </c>
      <c r="F692" s="54" t="s">
        <v>18640</v>
      </c>
      <c r="G692" s="54" t="s">
        <v>17714</v>
      </c>
      <c r="H692" s="56">
        <v>700000</v>
      </c>
      <c r="I692" s="63">
        <v>0</v>
      </c>
      <c r="J692" s="56">
        <v>56000</v>
      </c>
      <c r="K692" s="65">
        <v>756000</v>
      </c>
      <c r="L692" s="64" t="s">
        <v>17236</v>
      </c>
      <c r="M692" s="6">
        <v>46153</v>
      </c>
      <c r="O692" s="32">
        <f>IF(Table1[[#This Row],[Phân loại]]="Tồn đầu kỳ",Table1[[#This Row],[Tổng giá trị]],0)</f>
        <v>0</v>
      </c>
      <c r="P692" s="7">
        <f>IF(Table1[[#This Row],[Số còn phải thu ĐK]]&lt;&gt;0,0,IF(Table1[[#This Row],[Phân loại]]="Bán hàng",Table1[[#This Row],[Tổng giá trị]],-Table1[[#This Row],[Tổng giá trị]]))</f>
        <v>756000</v>
      </c>
      <c r="Q692" s="32">
        <f t="shared" si="50"/>
        <v>756000</v>
      </c>
      <c r="R692" s="7">
        <f>Table1[[#This Row],[Số còn phải thu ĐK]]+Table1[[#This Row],[Giá Trị HD sau CK]]-Table1[[#This Row],[Số tiền đã thu]]</f>
        <v>0</v>
      </c>
      <c r="S692" s="6">
        <f>IF(Table1[[#This Row],[Ngày hóa đơn]]&lt;&gt;"",Table1[[#This Row],[Ngày hóa đơn]],IF(Table1[[#This Row],[Ngày hạch toán]]&lt;&gt;"",Table1[[#This Row],[Ngày hạch toán]],""))</f>
        <v>46112</v>
      </c>
      <c r="T692" s="7"/>
      <c r="U692" s="6">
        <f>IF(Table1[[#This Row],[Ngày tính CN]]="","",S692+T692)</f>
        <v>46112</v>
      </c>
      <c r="V692" s="32">
        <f ca="1">IF(Table1[[#This Row],[Hạn thanh toán]]="","",IF((U692-NOW())&lt;0,0,(U692-NOW())))</f>
        <v>0</v>
      </c>
      <c r="W692" s="32"/>
      <c r="X692" s="32" t="str">
        <f t="shared" ca="1" si="51"/>
        <v/>
      </c>
      <c r="Y692" s="2" t="str">
        <f t="shared" si="52"/>
        <v>Đã thanh toán</v>
      </c>
      <c r="Z692" s="42">
        <f t="shared" si="53"/>
        <v>46112</v>
      </c>
      <c r="AA692" s="42">
        <f t="shared" si="54"/>
        <v>46153</v>
      </c>
      <c r="AD692" s="2" t="str">
        <f>VLOOKUP($A692,MA_KH!$A:$Q,MA_KH!O$1,0)</f>
        <v>MEGA</v>
      </c>
      <c r="AE692" s="2" t="str">
        <f>VLOOKUP($A692,MA_KH!$A:$Q,MA_KH!P$1,0)</f>
        <v>CÔNG TY TNHH MM MEGA MARKET (VIỆT NAM)</v>
      </c>
      <c r="AG692" s="2" t="str">
        <f>(Table1[[#This Row],[Số hóa đơn]])&amp;IF(OR(Table1[[#This Row],[Phân loại]]="Hàng trả",Table1[[#This Row],[Phân loại]]="Giảm công nợ"),-Table1[[#This Row],[Tổng giá trị]],Table1[[#This Row],[Tổng giá trị]])</f>
        <v>00023268756000</v>
      </c>
      <c r="AH692" s="6" t="e">
        <f>_xlfn.XLOOKUP(Table1[[#This Row],[Column1]],'Chi tiết tt Mega gửi'!P:P,'Chi tiết tt Mega gửi'!N:N)</f>
        <v>#N/A</v>
      </c>
    </row>
    <row r="693" spans="1:34" ht="25.5" customHeight="1" x14ac:dyDescent="0.2">
      <c r="A693" s="54" t="s">
        <v>16299</v>
      </c>
      <c r="B693" s="54" t="s">
        <v>190</v>
      </c>
      <c r="C693" s="55">
        <v>46107</v>
      </c>
      <c r="D693" s="54" t="s">
        <v>17715</v>
      </c>
      <c r="E693" s="55">
        <v>46112</v>
      </c>
      <c r="F693" s="54" t="s">
        <v>18605</v>
      </c>
      <c r="G693" s="54" t="s">
        <v>17716</v>
      </c>
      <c r="H693" s="56">
        <v>700000</v>
      </c>
      <c r="I693" s="63">
        <v>0</v>
      </c>
      <c r="J693" s="56">
        <v>56000</v>
      </c>
      <c r="K693" s="65">
        <v>756000</v>
      </c>
      <c r="L693" s="64" t="s">
        <v>17236</v>
      </c>
      <c r="M693" s="6">
        <v>46153</v>
      </c>
      <c r="O693" s="32">
        <f>IF(Table1[[#This Row],[Phân loại]]="Tồn đầu kỳ",Table1[[#This Row],[Tổng giá trị]],0)</f>
        <v>0</v>
      </c>
      <c r="P693" s="7">
        <f>IF(Table1[[#This Row],[Số còn phải thu ĐK]]&lt;&gt;0,0,IF(Table1[[#This Row],[Phân loại]]="Bán hàng",Table1[[#This Row],[Tổng giá trị]],-Table1[[#This Row],[Tổng giá trị]]))</f>
        <v>756000</v>
      </c>
      <c r="Q693" s="32">
        <f t="shared" si="50"/>
        <v>756000</v>
      </c>
      <c r="R693" s="7">
        <f>Table1[[#This Row],[Số còn phải thu ĐK]]+Table1[[#This Row],[Giá Trị HD sau CK]]-Table1[[#This Row],[Số tiền đã thu]]</f>
        <v>0</v>
      </c>
      <c r="S693" s="6">
        <f>IF(Table1[[#This Row],[Ngày hóa đơn]]&lt;&gt;"",Table1[[#This Row],[Ngày hóa đơn]],IF(Table1[[#This Row],[Ngày hạch toán]]&lt;&gt;"",Table1[[#This Row],[Ngày hạch toán]],""))</f>
        <v>46112</v>
      </c>
      <c r="T693" s="7"/>
      <c r="U693" s="6">
        <f>IF(Table1[[#This Row],[Ngày tính CN]]="","",S693+T693)</f>
        <v>46112</v>
      </c>
      <c r="V693" s="32">
        <f ca="1">IF(Table1[[#This Row],[Hạn thanh toán]]="","",IF((U693-NOW())&lt;0,0,(U693-NOW())))</f>
        <v>0</v>
      </c>
      <c r="W693" s="32"/>
      <c r="X693" s="32" t="str">
        <f t="shared" ca="1" si="51"/>
        <v/>
      </c>
      <c r="Y693" s="2" t="str">
        <f t="shared" si="52"/>
        <v>Đã thanh toán</v>
      </c>
      <c r="Z693" s="42">
        <f t="shared" si="53"/>
        <v>46112</v>
      </c>
      <c r="AA693" s="42">
        <f t="shared" si="54"/>
        <v>46153</v>
      </c>
      <c r="AD693" s="2" t="str">
        <f>VLOOKUP($A693,MA_KH!$A:$Q,MA_KH!O$1,0)</f>
        <v>MEGA</v>
      </c>
      <c r="AE693" s="2" t="str">
        <f>VLOOKUP($A693,MA_KH!$A:$Q,MA_KH!P$1,0)</f>
        <v>CÔNG TY TNHH MM MEGA MARKET (VIỆT NAM)</v>
      </c>
      <c r="AG693" s="2" t="str">
        <f>(Table1[[#This Row],[Số hóa đơn]])&amp;IF(OR(Table1[[#This Row],[Phân loại]]="Hàng trả",Table1[[#This Row],[Phân loại]]="Giảm công nợ"),-Table1[[#This Row],[Tổng giá trị]],Table1[[#This Row],[Tổng giá trị]])</f>
        <v>00023269756000</v>
      </c>
      <c r="AH693" s="6" t="e">
        <f>_xlfn.XLOOKUP(Table1[[#This Row],[Column1]],'Chi tiết tt Mega gửi'!P:P,'Chi tiết tt Mega gửi'!N:N)</f>
        <v>#N/A</v>
      </c>
    </row>
    <row r="694" spans="1:34" ht="25.5" customHeight="1" x14ac:dyDescent="0.2">
      <c r="A694" s="54" t="s">
        <v>16299</v>
      </c>
      <c r="B694" s="54" t="s">
        <v>190</v>
      </c>
      <c r="C694" s="55">
        <v>46107</v>
      </c>
      <c r="D694" s="54" t="s">
        <v>17717</v>
      </c>
      <c r="E694" s="55">
        <v>46112</v>
      </c>
      <c r="F694" s="54" t="s">
        <v>18601</v>
      </c>
      <c r="G694" s="54" t="s">
        <v>17718</v>
      </c>
      <c r="H694" s="56">
        <v>1656000</v>
      </c>
      <c r="I694" s="63">
        <v>0</v>
      </c>
      <c r="J694" s="56">
        <v>132480</v>
      </c>
      <c r="K694" s="65">
        <v>1788480</v>
      </c>
      <c r="L694" s="64" t="s">
        <v>17236</v>
      </c>
      <c r="M694" s="6">
        <v>46153</v>
      </c>
      <c r="O694" s="32">
        <f>IF(Table1[[#This Row],[Phân loại]]="Tồn đầu kỳ",Table1[[#This Row],[Tổng giá trị]],0)</f>
        <v>0</v>
      </c>
      <c r="P694" s="7">
        <f>IF(Table1[[#This Row],[Số còn phải thu ĐK]]&lt;&gt;0,0,IF(Table1[[#This Row],[Phân loại]]="Bán hàng",Table1[[#This Row],[Tổng giá trị]],-Table1[[#This Row],[Tổng giá trị]]))</f>
        <v>1788480</v>
      </c>
      <c r="Q694" s="32">
        <f t="shared" si="50"/>
        <v>1788480</v>
      </c>
      <c r="R694" s="7">
        <f>Table1[[#This Row],[Số còn phải thu ĐK]]+Table1[[#This Row],[Giá Trị HD sau CK]]-Table1[[#This Row],[Số tiền đã thu]]</f>
        <v>0</v>
      </c>
      <c r="S694" s="6">
        <f>IF(Table1[[#This Row],[Ngày hóa đơn]]&lt;&gt;"",Table1[[#This Row],[Ngày hóa đơn]],IF(Table1[[#This Row],[Ngày hạch toán]]&lt;&gt;"",Table1[[#This Row],[Ngày hạch toán]],""))</f>
        <v>46112</v>
      </c>
      <c r="T694" s="7"/>
      <c r="U694" s="6">
        <f>IF(Table1[[#This Row],[Ngày tính CN]]="","",S694+T694)</f>
        <v>46112</v>
      </c>
      <c r="V694" s="32">
        <f ca="1">IF(Table1[[#This Row],[Hạn thanh toán]]="","",IF((U694-NOW())&lt;0,0,(U694-NOW())))</f>
        <v>0</v>
      </c>
      <c r="W694" s="32"/>
      <c r="X694" s="32" t="str">
        <f t="shared" ca="1" si="51"/>
        <v/>
      </c>
      <c r="Y694" s="2" t="str">
        <f t="shared" si="52"/>
        <v>Đã thanh toán</v>
      </c>
      <c r="Z694" s="42">
        <f t="shared" si="53"/>
        <v>46112</v>
      </c>
      <c r="AA694" s="42">
        <f t="shared" si="54"/>
        <v>46153</v>
      </c>
      <c r="AD694" s="2" t="str">
        <f>VLOOKUP($A694,MA_KH!$A:$Q,MA_KH!O$1,0)</f>
        <v>MEGA</v>
      </c>
      <c r="AE694" s="2" t="str">
        <f>VLOOKUP($A694,MA_KH!$A:$Q,MA_KH!P$1,0)</f>
        <v>CÔNG TY TNHH MM MEGA MARKET (VIỆT NAM)</v>
      </c>
      <c r="AG694" s="2" t="str">
        <f>(Table1[[#This Row],[Số hóa đơn]])&amp;IF(OR(Table1[[#This Row],[Phân loại]]="Hàng trả",Table1[[#This Row],[Phân loại]]="Giảm công nợ"),-Table1[[#This Row],[Tổng giá trị]],Table1[[#This Row],[Tổng giá trị]])</f>
        <v>000232701788480</v>
      </c>
      <c r="AH694" s="6" t="e">
        <f>_xlfn.XLOOKUP(Table1[[#This Row],[Column1]],'Chi tiết tt Mega gửi'!P:P,'Chi tiết tt Mega gửi'!N:N)</f>
        <v>#N/A</v>
      </c>
    </row>
    <row r="695" spans="1:34" ht="25.5" customHeight="1" x14ac:dyDescent="0.2">
      <c r="A695" s="54" t="s">
        <v>16287</v>
      </c>
      <c r="B695" s="54" t="s">
        <v>253</v>
      </c>
      <c r="C695" s="55">
        <v>46107</v>
      </c>
      <c r="D695" s="54" t="s">
        <v>17719</v>
      </c>
      <c r="E695" s="55">
        <v>46107</v>
      </c>
      <c r="F695" s="54" t="s">
        <v>19365</v>
      </c>
      <c r="G695" s="54" t="s">
        <v>17274</v>
      </c>
      <c r="H695" s="56">
        <v>2386643</v>
      </c>
      <c r="I695" s="63">
        <v>0</v>
      </c>
      <c r="J695" s="56">
        <v>190931</v>
      </c>
      <c r="K695" s="65">
        <v>2577574</v>
      </c>
      <c r="L695" s="64" t="s">
        <v>17238</v>
      </c>
      <c r="M695" s="6">
        <v>46122</v>
      </c>
      <c r="O695" s="32">
        <f>IF(Table1[[#This Row],[Phân loại]]="Tồn đầu kỳ",Table1[[#This Row],[Tổng giá trị]],0)</f>
        <v>0</v>
      </c>
      <c r="P695" s="7">
        <f>IF(Table1[[#This Row],[Số còn phải thu ĐK]]&lt;&gt;0,0,IF(Table1[[#This Row],[Phân loại]]="Bán hàng",Table1[[#This Row],[Tổng giá trị]],-Table1[[#This Row],[Tổng giá trị]]))</f>
        <v>-2577574</v>
      </c>
      <c r="Q695" s="32">
        <f t="shared" si="50"/>
        <v>-2577574</v>
      </c>
      <c r="R695" s="7">
        <f>Table1[[#This Row],[Số còn phải thu ĐK]]+Table1[[#This Row],[Giá Trị HD sau CK]]-Table1[[#This Row],[Số tiền đã thu]]</f>
        <v>0</v>
      </c>
      <c r="S695" s="6">
        <f>IF(Table1[[#This Row],[Ngày hóa đơn]]&lt;&gt;"",Table1[[#This Row],[Ngày hóa đơn]],IF(Table1[[#This Row],[Ngày hạch toán]]&lt;&gt;"",Table1[[#This Row],[Ngày hạch toán]],""))</f>
        <v>46107</v>
      </c>
      <c r="T695" s="7"/>
      <c r="U695" s="6">
        <f>IF(Table1[[#This Row],[Ngày tính CN]]="","",S695+T695)</f>
        <v>46107</v>
      </c>
      <c r="V695" s="32">
        <f ca="1">IF(Table1[[#This Row],[Hạn thanh toán]]="","",IF((U695-NOW())&lt;0,0,(U695-NOW())))</f>
        <v>0</v>
      </c>
      <c r="W695" s="32"/>
      <c r="X695" s="32" t="str">
        <f t="shared" ca="1" si="51"/>
        <v/>
      </c>
      <c r="Y695" s="2" t="str">
        <f t="shared" si="52"/>
        <v>Đã thanh toán</v>
      </c>
      <c r="Z695" s="42">
        <f t="shared" si="53"/>
        <v>46107</v>
      </c>
      <c r="AA695" s="42">
        <f t="shared" si="54"/>
        <v>46122</v>
      </c>
      <c r="AD695" s="2" t="str">
        <f>VLOOKUP($A695,MA_KH!$A:$Q,MA_KH!O$1,0)</f>
        <v>MEGA</v>
      </c>
      <c r="AE695" s="2" t="str">
        <f>VLOOKUP($A695,MA_KH!$A:$Q,MA_KH!P$1,0)</f>
        <v>CÔNG TY TNHH MM MEGA MARKET (VIỆT NAM)</v>
      </c>
      <c r="AG695" s="2" t="str">
        <f>(Table1[[#This Row],[Số hóa đơn]])&amp;IF(OR(Table1[[#This Row],[Phân loại]]="Hàng trả",Table1[[#This Row],[Phân loại]]="Giảm công nợ"),-Table1[[#This Row],[Tổng giá trị]],Table1[[#This Row],[Tổng giá trị]])</f>
        <v>00000126-2577574</v>
      </c>
      <c r="AH695" s="6" t="e">
        <f>_xlfn.XLOOKUP(Table1[[#This Row],[Column1]],'Chi tiết tt Mega gửi'!P:P,'Chi tiết tt Mega gửi'!N:N)</f>
        <v>#N/A</v>
      </c>
    </row>
    <row r="696" spans="1:34" ht="25.5" customHeight="1" x14ac:dyDescent="0.2">
      <c r="A696" s="54" t="s">
        <v>16294</v>
      </c>
      <c r="B696" s="54" t="s">
        <v>259</v>
      </c>
      <c r="C696" s="55">
        <v>46107</v>
      </c>
      <c r="D696" s="54" t="s">
        <v>17720</v>
      </c>
      <c r="E696" s="55">
        <v>46107</v>
      </c>
      <c r="F696" s="54" t="s">
        <v>19366</v>
      </c>
      <c r="G696" s="54" t="s">
        <v>16821</v>
      </c>
      <c r="H696" s="56">
        <v>1875992</v>
      </c>
      <c r="I696" s="63">
        <v>0</v>
      </c>
      <c r="J696" s="56">
        <v>150079</v>
      </c>
      <c r="K696" s="65">
        <v>2026071</v>
      </c>
      <c r="L696" s="64" t="s">
        <v>17238</v>
      </c>
      <c r="M696" s="6">
        <v>46122</v>
      </c>
      <c r="O696" s="32">
        <f>IF(Table1[[#This Row],[Phân loại]]="Tồn đầu kỳ",Table1[[#This Row],[Tổng giá trị]],0)</f>
        <v>0</v>
      </c>
      <c r="P696" s="7">
        <f>IF(Table1[[#This Row],[Số còn phải thu ĐK]]&lt;&gt;0,0,IF(Table1[[#This Row],[Phân loại]]="Bán hàng",Table1[[#This Row],[Tổng giá trị]],-Table1[[#This Row],[Tổng giá trị]]))</f>
        <v>-2026071</v>
      </c>
      <c r="Q696" s="32">
        <f t="shared" si="50"/>
        <v>-2026071</v>
      </c>
      <c r="R696" s="7">
        <f>Table1[[#This Row],[Số còn phải thu ĐK]]+Table1[[#This Row],[Giá Trị HD sau CK]]-Table1[[#This Row],[Số tiền đã thu]]</f>
        <v>0</v>
      </c>
      <c r="S696" s="6">
        <f>IF(Table1[[#This Row],[Ngày hóa đơn]]&lt;&gt;"",Table1[[#This Row],[Ngày hóa đơn]],IF(Table1[[#This Row],[Ngày hạch toán]]&lt;&gt;"",Table1[[#This Row],[Ngày hạch toán]],""))</f>
        <v>46107</v>
      </c>
      <c r="T696" s="7"/>
      <c r="U696" s="6">
        <f>IF(Table1[[#This Row],[Ngày tính CN]]="","",S696+T696)</f>
        <v>46107</v>
      </c>
      <c r="V696" s="32">
        <f ca="1">IF(Table1[[#This Row],[Hạn thanh toán]]="","",IF((U696-NOW())&lt;0,0,(U696-NOW())))</f>
        <v>0</v>
      </c>
      <c r="W696" s="32"/>
      <c r="X696" s="32" t="str">
        <f t="shared" ca="1" si="51"/>
        <v/>
      </c>
      <c r="Y696" s="2" t="str">
        <f t="shared" si="52"/>
        <v>Đã thanh toán</v>
      </c>
      <c r="Z696" s="42">
        <f t="shared" si="53"/>
        <v>46107</v>
      </c>
      <c r="AA696" s="42">
        <f t="shared" si="54"/>
        <v>46122</v>
      </c>
      <c r="AD696" s="2" t="str">
        <f>VLOOKUP($A696,MA_KH!$A:$Q,MA_KH!O$1,0)</f>
        <v>MEGA</v>
      </c>
      <c r="AE696" s="2" t="str">
        <f>VLOOKUP($A696,MA_KH!$A:$Q,MA_KH!P$1,0)</f>
        <v>CÔNG TY TNHH MM MEGA MARKET (VIỆT NAM)</v>
      </c>
      <c r="AG696" s="2" t="str">
        <f>(Table1[[#This Row],[Số hóa đơn]])&amp;IF(OR(Table1[[#This Row],[Phân loại]]="Hàng trả",Table1[[#This Row],[Phân loại]]="Giảm công nợ"),-Table1[[#This Row],[Tổng giá trị]],Table1[[#This Row],[Tổng giá trị]])</f>
        <v>00000128-2026071</v>
      </c>
      <c r="AH696" s="6" t="e">
        <f>_xlfn.XLOOKUP(Table1[[#This Row],[Column1]],'Chi tiết tt Mega gửi'!P:P,'Chi tiết tt Mega gửi'!N:N)</f>
        <v>#N/A</v>
      </c>
    </row>
    <row r="697" spans="1:34" ht="25.5" customHeight="1" x14ac:dyDescent="0.2">
      <c r="A697" s="54" t="s">
        <v>16294</v>
      </c>
      <c r="B697" s="54" t="s">
        <v>259</v>
      </c>
      <c r="C697" s="55">
        <v>46107</v>
      </c>
      <c r="D697" s="54" t="s">
        <v>17721</v>
      </c>
      <c r="E697" s="55">
        <v>46107</v>
      </c>
      <c r="F697" s="54" t="s">
        <v>19367</v>
      </c>
      <c r="G697" s="54" t="s">
        <v>16821</v>
      </c>
      <c r="H697" s="56">
        <v>828000</v>
      </c>
      <c r="I697" s="63">
        <v>0</v>
      </c>
      <c r="J697" s="56">
        <v>66240</v>
      </c>
      <c r="K697" s="65">
        <v>894240</v>
      </c>
      <c r="L697" s="64" t="s">
        <v>17238</v>
      </c>
      <c r="M697" s="6">
        <v>46122</v>
      </c>
      <c r="O697" s="32">
        <f>IF(Table1[[#This Row],[Phân loại]]="Tồn đầu kỳ",Table1[[#This Row],[Tổng giá trị]],0)</f>
        <v>0</v>
      </c>
      <c r="P697" s="7">
        <f>IF(Table1[[#This Row],[Số còn phải thu ĐK]]&lt;&gt;0,0,IF(Table1[[#This Row],[Phân loại]]="Bán hàng",Table1[[#This Row],[Tổng giá trị]],-Table1[[#This Row],[Tổng giá trị]]))</f>
        <v>-894240</v>
      </c>
      <c r="Q697" s="32">
        <f t="shared" si="50"/>
        <v>-894240</v>
      </c>
      <c r="R697" s="7">
        <f>Table1[[#This Row],[Số còn phải thu ĐK]]+Table1[[#This Row],[Giá Trị HD sau CK]]-Table1[[#This Row],[Số tiền đã thu]]</f>
        <v>0</v>
      </c>
      <c r="S697" s="6">
        <f>IF(Table1[[#This Row],[Ngày hóa đơn]]&lt;&gt;"",Table1[[#This Row],[Ngày hóa đơn]],IF(Table1[[#This Row],[Ngày hạch toán]]&lt;&gt;"",Table1[[#This Row],[Ngày hạch toán]],""))</f>
        <v>46107</v>
      </c>
      <c r="T697" s="7"/>
      <c r="U697" s="6">
        <f>IF(Table1[[#This Row],[Ngày tính CN]]="","",S697+T697)</f>
        <v>46107</v>
      </c>
      <c r="V697" s="32">
        <f ca="1">IF(Table1[[#This Row],[Hạn thanh toán]]="","",IF((U697-NOW())&lt;0,0,(U697-NOW())))</f>
        <v>0</v>
      </c>
      <c r="W697" s="32"/>
      <c r="X697" s="32" t="str">
        <f t="shared" ca="1" si="51"/>
        <v/>
      </c>
      <c r="Y697" s="2" t="str">
        <f t="shared" si="52"/>
        <v>Đã thanh toán</v>
      </c>
      <c r="Z697" s="42">
        <f t="shared" si="53"/>
        <v>46107</v>
      </c>
      <c r="AA697" s="42">
        <f t="shared" si="54"/>
        <v>46122</v>
      </c>
      <c r="AD697" s="2" t="str">
        <f>VLOOKUP($A697,MA_KH!$A:$Q,MA_KH!O$1,0)</f>
        <v>MEGA</v>
      </c>
      <c r="AE697" s="2" t="str">
        <f>VLOOKUP($A697,MA_KH!$A:$Q,MA_KH!P$1,0)</f>
        <v>CÔNG TY TNHH MM MEGA MARKET (VIỆT NAM)</v>
      </c>
      <c r="AG697" s="2" t="str">
        <f>(Table1[[#This Row],[Số hóa đơn]])&amp;IF(OR(Table1[[#This Row],[Phân loại]]="Hàng trả",Table1[[#This Row],[Phân loại]]="Giảm công nợ"),-Table1[[#This Row],[Tổng giá trị]],Table1[[#This Row],[Tổng giá trị]])</f>
        <v>00000133-894240</v>
      </c>
      <c r="AH697" s="6" t="e">
        <f>_xlfn.XLOOKUP(Table1[[#This Row],[Column1]],'Chi tiết tt Mega gửi'!P:P,'Chi tiết tt Mega gửi'!N:N)</f>
        <v>#N/A</v>
      </c>
    </row>
    <row r="698" spans="1:34" ht="25.5" customHeight="1" x14ac:dyDescent="0.2">
      <c r="A698" s="54" t="s">
        <v>16293</v>
      </c>
      <c r="B698" s="54" t="s">
        <v>386</v>
      </c>
      <c r="C698" s="55">
        <v>46107</v>
      </c>
      <c r="D698" s="54" t="s">
        <v>17722</v>
      </c>
      <c r="E698" s="55">
        <v>46107</v>
      </c>
      <c r="F698" s="54" t="s">
        <v>19167</v>
      </c>
      <c r="G698" s="54" t="s">
        <v>16859</v>
      </c>
      <c r="H698" s="56">
        <v>1570000</v>
      </c>
      <c r="I698" s="63">
        <v>0</v>
      </c>
      <c r="J698" s="56">
        <v>125600</v>
      </c>
      <c r="K698" s="65">
        <v>1695600</v>
      </c>
      <c r="L698" s="64" t="s">
        <v>17238</v>
      </c>
      <c r="M698" s="6">
        <v>46122</v>
      </c>
      <c r="O698" s="32">
        <f>IF(Table1[[#This Row],[Phân loại]]="Tồn đầu kỳ",Table1[[#This Row],[Tổng giá trị]],0)</f>
        <v>0</v>
      </c>
      <c r="P698" s="7">
        <f>IF(Table1[[#This Row],[Số còn phải thu ĐK]]&lt;&gt;0,0,IF(Table1[[#This Row],[Phân loại]]="Bán hàng",Table1[[#This Row],[Tổng giá trị]],-Table1[[#This Row],[Tổng giá trị]]))</f>
        <v>-1695600</v>
      </c>
      <c r="Q698" s="32">
        <f t="shared" si="50"/>
        <v>-1695600</v>
      </c>
      <c r="R698" s="7">
        <f>Table1[[#This Row],[Số còn phải thu ĐK]]+Table1[[#This Row],[Giá Trị HD sau CK]]-Table1[[#This Row],[Số tiền đã thu]]</f>
        <v>0</v>
      </c>
      <c r="S698" s="6">
        <f>IF(Table1[[#This Row],[Ngày hóa đơn]]&lt;&gt;"",Table1[[#This Row],[Ngày hóa đơn]],IF(Table1[[#This Row],[Ngày hạch toán]]&lt;&gt;"",Table1[[#This Row],[Ngày hạch toán]],""))</f>
        <v>46107</v>
      </c>
      <c r="T698" s="7"/>
      <c r="U698" s="6">
        <f>IF(Table1[[#This Row],[Ngày tính CN]]="","",S698+T698)</f>
        <v>46107</v>
      </c>
      <c r="V698" s="32">
        <f ca="1">IF(Table1[[#This Row],[Hạn thanh toán]]="","",IF((U698-NOW())&lt;0,0,(U698-NOW())))</f>
        <v>0</v>
      </c>
      <c r="W698" s="32"/>
      <c r="X698" s="32" t="str">
        <f t="shared" ca="1" si="51"/>
        <v/>
      </c>
      <c r="Y698" s="2" t="str">
        <f t="shared" si="52"/>
        <v>Đã thanh toán</v>
      </c>
      <c r="Z698" s="42">
        <f t="shared" si="53"/>
        <v>46107</v>
      </c>
      <c r="AA698" s="42">
        <f t="shared" si="54"/>
        <v>46122</v>
      </c>
      <c r="AD698" s="2" t="str">
        <f>VLOOKUP($A698,MA_KH!$A:$Q,MA_KH!O$1,0)</f>
        <v>MEGA</v>
      </c>
      <c r="AE698" s="2" t="str">
        <f>VLOOKUP($A698,MA_KH!$A:$Q,MA_KH!P$1,0)</f>
        <v>CÔNG TY TNHH MM MEGA MARKET (VIỆT NAM)</v>
      </c>
      <c r="AG698" s="2" t="str">
        <f>(Table1[[#This Row],[Số hóa đơn]])&amp;IF(OR(Table1[[#This Row],[Phân loại]]="Hàng trả",Table1[[#This Row],[Phân loại]]="Giảm công nợ"),-Table1[[#This Row],[Tổng giá trị]],Table1[[#This Row],[Tổng giá trị]])</f>
        <v>00000060-1695600</v>
      </c>
      <c r="AH698" s="6" t="e">
        <f>_xlfn.XLOOKUP(Table1[[#This Row],[Column1]],'Chi tiết tt Mega gửi'!P:P,'Chi tiết tt Mega gửi'!N:N)</f>
        <v>#N/A</v>
      </c>
    </row>
    <row r="699" spans="1:34" ht="25.5" customHeight="1" x14ac:dyDescent="0.2">
      <c r="A699" s="54" t="s">
        <v>16290</v>
      </c>
      <c r="B699" s="54" t="s">
        <v>192</v>
      </c>
      <c r="C699" s="55">
        <v>46107</v>
      </c>
      <c r="D699" s="54" t="s">
        <v>17723</v>
      </c>
      <c r="E699" s="55">
        <v>46107</v>
      </c>
      <c r="F699" s="54" t="s">
        <v>19145</v>
      </c>
      <c r="G699" s="54" t="s">
        <v>17172</v>
      </c>
      <c r="H699" s="56">
        <v>751040</v>
      </c>
      <c r="I699" s="63">
        <v>0</v>
      </c>
      <c r="J699" s="56">
        <v>60084</v>
      </c>
      <c r="K699" s="65">
        <v>811124</v>
      </c>
      <c r="L699" s="64" t="s">
        <v>17238</v>
      </c>
      <c r="M699" s="6">
        <v>46122</v>
      </c>
      <c r="O699" s="32">
        <f>IF(Table1[[#This Row],[Phân loại]]="Tồn đầu kỳ",Table1[[#This Row],[Tổng giá trị]],0)</f>
        <v>0</v>
      </c>
      <c r="P699" s="7">
        <f>IF(Table1[[#This Row],[Số còn phải thu ĐK]]&lt;&gt;0,0,IF(Table1[[#This Row],[Phân loại]]="Bán hàng",Table1[[#This Row],[Tổng giá trị]],-Table1[[#This Row],[Tổng giá trị]]))</f>
        <v>-811124</v>
      </c>
      <c r="Q699" s="32">
        <f t="shared" si="50"/>
        <v>-811124</v>
      </c>
      <c r="R699" s="7">
        <f>Table1[[#This Row],[Số còn phải thu ĐK]]+Table1[[#This Row],[Giá Trị HD sau CK]]-Table1[[#This Row],[Số tiền đã thu]]</f>
        <v>0</v>
      </c>
      <c r="S699" s="6">
        <f>IF(Table1[[#This Row],[Ngày hóa đơn]]&lt;&gt;"",Table1[[#This Row],[Ngày hóa đơn]],IF(Table1[[#This Row],[Ngày hạch toán]]&lt;&gt;"",Table1[[#This Row],[Ngày hạch toán]],""))</f>
        <v>46107</v>
      </c>
      <c r="T699" s="7"/>
      <c r="U699" s="6">
        <f>IF(Table1[[#This Row],[Ngày tính CN]]="","",S699+T699)</f>
        <v>46107</v>
      </c>
      <c r="V699" s="32">
        <f ca="1">IF(Table1[[#This Row],[Hạn thanh toán]]="","",IF((U699-NOW())&lt;0,0,(U699-NOW())))</f>
        <v>0</v>
      </c>
      <c r="W699" s="32"/>
      <c r="X699" s="32" t="str">
        <f t="shared" ca="1" si="51"/>
        <v/>
      </c>
      <c r="Y699" s="2" t="str">
        <f t="shared" si="52"/>
        <v>Đã thanh toán</v>
      </c>
      <c r="Z699" s="42">
        <f t="shared" si="53"/>
        <v>46107</v>
      </c>
      <c r="AA699" s="42">
        <f t="shared" si="54"/>
        <v>46122</v>
      </c>
      <c r="AD699" s="2" t="str">
        <f>VLOOKUP($A699,MA_KH!$A:$Q,MA_KH!O$1,0)</f>
        <v>MEGA</v>
      </c>
      <c r="AE699" s="2" t="str">
        <f>VLOOKUP($A699,MA_KH!$A:$Q,MA_KH!P$1,0)</f>
        <v>CÔNG TY TNHH MM MEGA MARKET (VIỆT NAM)</v>
      </c>
      <c r="AG699" s="2" t="str">
        <f>(Table1[[#This Row],[Số hóa đơn]])&amp;IF(OR(Table1[[#This Row],[Phân loại]]="Hàng trả",Table1[[#This Row],[Phân loại]]="Giảm công nợ"),-Table1[[#This Row],[Tổng giá trị]],Table1[[#This Row],[Tổng giá trị]])</f>
        <v>00000081-811124</v>
      </c>
      <c r="AH699" s="6" t="e">
        <f>_xlfn.XLOOKUP(Table1[[#This Row],[Column1]],'Chi tiết tt Mega gửi'!P:P,'Chi tiết tt Mega gửi'!N:N)</f>
        <v>#N/A</v>
      </c>
    </row>
    <row r="700" spans="1:34" ht="25.5" customHeight="1" x14ac:dyDescent="0.2">
      <c r="A700" s="54" t="s">
        <v>16288</v>
      </c>
      <c r="B700" s="54" t="s">
        <v>294</v>
      </c>
      <c r="C700" s="55">
        <v>46107</v>
      </c>
      <c r="D700" s="54" t="s">
        <v>17724</v>
      </c>
      <c r="E700" s="55">
        <v>46107</v>
      </c>
      <c r="F700" s="54" t="s">
        <v>19242</v>
      </c>
      <c r="G700" s="54" t="s">
        <v>17177</v>
      </c>
      <c r="H700" s="56">
        <v>1013296</v>
      </c>
      <c r="I700" s="63">
        <v>0</v>
      </c>
      <c r="J700" s="56">
        <v>81063</v>
      </c>
      <c r="K700" s="65">
        <v>1094359</v>
      </c>
      <c r="L700" s="64" t="s">
        <v>17238</v>
      </c>
      <c r="M700" s="6">
        <v>46122</v>
      </c>
      <c r="O700" s="32">
        <f>IF(Table1[[#This Row],[Phân loại]]="Tồn đầu kỳ",Table1[[#This Row],[Tổng giá trị]],0)</f>
        <v>0</v>
      </c>
      <c r="P700" s="7">
        <f>IF(Table1[[#This Row],[Số còn phải thu ĐK]]&lt;&gt;0,0,IF(Table1[[#This Row],[Phân loại]]="Bán hàng",Table1[[#This Row],[Tổng giá trị]],-Table1[[#This Row],[Tổng giá trị]]))</f>
        <v>-1094359</v>
      </c>
      <c r="Q700" s="32">
        <f t="shared" si="50"/>
        <v>-1094359</v>
      </c>
      <c r="R700" s="7">
        <f>Table1[[#This Row],[Số còn phải thu ĐK]]+Table1[[#This Row],[Giá Trị HD sau CK]]-Table1[[#This Row],[Số tiền đã thu]]</f>
        <v>0</v>
      </c>
      <c r="S700" s="6">
        <f>IF(Table1[[#This Row],[Ngày hóa đơn]]&lt;&gt;"",Table1[[#This Row],[Ngày hóa đơn]],IF(Table1[[#This Row],[Ngày hạch toán]]&lt;&gt;"",Table1[[#This Row],[Ngày hạch toán]],""))</f>
        <v>46107</v>
      </c>
      <c r="T700" s="7"/>
      <c r="U700" s="6">
        <f>IF(Table1[[#This Row],[Ngày tính CN]]="","",S700+T700)</f>
        <v>46107</v>
      </c>
      <c r="V700" s="32">
        <f ca="1">IF(Table1[[#This Row],[Hạn thanh toán]]="","",IF((U700-NOW())&lt;0,0,(U700-NOW())))</f>
        <v>0</v>
      </c>
      <c r="W700" s="32"/>
      <c r="X700" s="32" t="str">
        <f t="shared" ca="1" si="51"/>
        <v/>
      </c>
      <c r="Y700" s="2" t="str">
        <f t="shared" si="52"/>
        <v>Đã thanh toán</v>
      </c>
      <c r="Z700" s="42">
        <f t="shared" si="53"/>
        <v>46107</v>
      </c>
      <c r="AA700" s="42">
        <f t="shared" si="54"/>
        <v>46122</v>
      </c>
      <c r="AD700" s="2" t="str">
        <f>VLOOKUP($A700,MA_KH!$A:$Q,MA_KH!O$1,0)</f>
        <v>MEGA</v>
      </c>
      <c r="AE700" s="2" t="str">
        <f>VLOOKUP($A700,MA_KH!$A:$Q,MA_KH!P$1,0)</f>
        <v>CÔNG TY TNHH MM MEGA MARKET (VIỆT NAM)</v>
      </c>
      <c r="AG700" s="2" t="str">
        <f>(Table1[[#This Row],[Số hóa đơn]])&amp;IF(OR(Table1[[#This Row],[Phân loại]]="Hàng trả",Table1[[#This Row],[Phân loại]]="Giảm công nợ"),-Table1[[#This Row],[Tổng giá trị]],Table1[[#This Row],[Tổng giá trị]])</f>
        <v>00000134-1094359</v>
      </c>
      <c r="AH700" s="6" t="e">
        <f>_xlfn.XLOOKUP(Table1[[#This Row],[Column1]],'Chi tiết tt Mega gửi'!P:P,'Chi tiết tt Mega gửi'!N:N)</f>
        <v>#N/A</v>
      </c>
    </row>
    <row r="701" spans="1:34" ht="25.5" customHeight="1" x14ac:dyDescent="0.2">
      <c r="A701" s="54" t="s">
        <v>16308</v>
      </c>
      <c r="B701" s="54" t="s">
        <v>194</v>
      </c>
      <c r="C701" s="55">
        <v>46107</v>
      </c>
      <c r="D701" s="54" t="s">
        <v>17725</v>
      </c>
      <c r="E701" s="55">
        <v>46107</v>
      </c>
      <c r="F701" s="54" t="s">
        <v>19265</v>
      </c>
      <c r="G701" s="54" t="s">
        <v>16886</v>
      </c>
      <c r="H701" s="56">
        <v>2433687</v>
      </c>
      <c r="I701" s="63">
        <v>0</v>
      </c>
      <c r="J701" s="56">
        <v>194694</v>
      </c>
      <c r="K701" s="65">
        <v>2628381</v>
      </c>
      <c r="L701" s="64" t="s">
        <v>17238</v>
      </c>
      <c r="M701" s="6">
        <v>46122</v>
      </c>
      <c r="O701" s="32">
        <f>IF(Table1[[#This Row],[Phân loại]]="Tồn đầu kỳ",Table1[[#This Row],[Tổng giá trị]],0)</f>
        <v>0</v>
      </c>
      <c r="P701" s="7">
        <f>IF(Table1[[#This Row],[Số còn phải thu ĐK]]&lt;&gt;0,0,IF(Table1[[#This Row],[Phân loại]]="Bán hàng",Table1[[#This Row],[Tổng giá trị]],-Table1[[#This Row],[Tổng giá trị]]))</f>
        <v>-2628381</v>
      </c>
      <c r="Q701" s="32">
        <f t="shared" si="50"/>
        <v>-2628381</v>
      </c>
      <c r="R701" s="7">
        <f>Table1[[#This Row],[Số còn phải thu ĐK]]+Table1[[#This Row],[Giá Trị HD sau CK]]-Table1[[#This Row],[Số tiền đã thu]]</f>
        <v>0</v>
      </c>
      <c r="S701" s="6">
        <f>IF(Table1[[#This Row],[Ngày hóa đơn]]&lt;&gt;"",Table1[[#This Row],[Ngày hóa đơn]],IF(Table1[[#This Row],[Ngày hạch toán]]&lt;&gt;"",Table1[[#This Row],[Ngày hạch toán]],""))</f>
        <v>46107</v>
      </c>
      <c r="T701" s="7"/>
      <c r="U701" s="6">
        <f>IF(Table1[[#This Row],[Ngày tính CN]]="","",S701+T701)</f>
        <v>46107</v>
      </c>
      <c r="V701" s="32">
        <f ca="1">IF(Table1[[#This Row],[Hạn thanh toán]]="","",IF((U701-NOW())&lt;0,0,(U701-NOW())))</f>
        <v>0</v>
      </c>
      <c r="W701" s="32"/>
      <c r="X701" s="32" t="str">
        <f t="shared" ca="1" si="51"/>
        <v/>
      </c>
      <c r="Y701" s="2" t="str">
        <f t="shared" si="52"/>
        <v>Đã thanh toán</v>
      </c>
      <c r="Z701" s="42">
        <f t="shared" si="53"/>
        <v>46107</v>
      </c>
      <c r="AA701" s="42">
        <f t="shared" si="54"/>
        <v>46122</v>
      </c>
      <c r="AD701" s="2" t="str">
        <f>VLOOKUP($A701,MA_KH!$A:$Q,MA_KH!O$1,0)</f>
        <v>MEGA</v>
      </c>
      <c r="AE701" s="2" t="str">
        <f>VLOOKUP($A701,MA_KH!$A:$Q,MA_KH!P$1,0)</f>
        <v>CÔNG TY TNHH MM MEGA MARKET (VIỆT NAM)</v>
      </c>
      <c r="AG701" s="2" t="str">
        <f>(Table1[[#This Row],[Số hóa đơn]])&amp;IF(OR(Table1[[#This Row],[Phân loại]]="Hàng trả",Table1[[#This Row],[Phân loại]]="Giảm công nợ"),-Table1[[#This Row],[Tổng giá trị]],Table1[[#This Row],[Tổng giá trị]])</f>
        <v>00000070-2628381</v>
      </c>
      <c r="AH701" s="6" t="e">
        <f>_xlfn.XLOOKUP(Table1[[#This Row],[Column1]],'Chi tiết tt Mega gửi'!P:P,'Chi tiết tt Mega gửi'!N:N)</f>
        <v>#N/A</v>
      </c>
    </row>
    <row r="702" spans="1:34" ht="25.5" customHeight="1" x14ac:dyDescent="0.2">
      <c r="A702" s="54" t="s">
        <v>16308</v>
      </c>
      <c r="B702" s="54" t="s">
        <v>194</v>
      </c>
      <c r="C702" s="55">
        <v>46107</v>
      </c>
      <c r="D702" s="54" t="s">
        <v>17726</v>
      </c>
      <c r="E702" s="55">
        <v>46107</v>
      </c>
      <c r="F702" s="54" t="s">
        <v>19368</v>
      </c>
      <c r="G702" s="54" t="s">
        <v>16886</v>
      </c>
      <c r="H702" s="56">
        <v>585978</v>
      </c>
      <c r="I702" s="63">
        <v>0</v>
      </c>
      <c r="J702" s="56">
        <v>46879</v>
      </c>
      <c r="K702" s="65">
        <v>632857</v>
      </c>
      <c r="L702" s="64" t="s">
        <v>17238</v>
      </c>
      <c r="M702" s="6">
        <v>46122</v>
      </c>
      <c r="O702" s="32">
        <f>IF(Table1[[#This Row],[Phân loại]]="Tồn đầu kỳ",Table1[[#This Row],[Tổng giá trị]],0)</f>
        <v>0</v>
      </c>
      <c r="P702" s="7">
        <f>IF(Table1[[#This Row],[Số còn phải thu ĐK]]&lt;&gt;0,0,IF(Table1[[#This Row],[Phân loại]]="Bán hàng",Table1[[#This Row],[Tổng giá trị]],-Table1[[#This Row],[Tổng giá trị]]))</f>
        <v>-632857</v>
      </c>
      <c r="Q702" s="32">
        <f t="shared" si="50"/>
        <v>-632857</v>
      </c>
      <c r="R702" s="7">
        <f>Table1[[#This Row],[Số còn phải thu ĐK]]+Table1[[#This Row],[Giá Trị HD sau CK]]-Table1[[#This Row],[Số tiền đã thu]]</f>
        <v>0</v>
      </c>
      <c r="S702" s="6">
        <f>IF(Table1[[#This Row],[Ngày hóa đơn]]&lt;&gt;"",Table1[[#This Row],[Ngày hóa đơn]],IF(Table1[[#This Row],[Ngày hạch toán]]&lt;&gt;"",Table1[[#This Row],[Ngày hạch toán]],""))</f>
        <v>46107</v>
      </c>
      <c r="T702" s="7"/>
      <c r="U702" s="6">
        <f>IF(Table1[[#This Row],[Ngày tính CN]]="","",S702+T702)</f>
        <v>46107</v>
      </c>
      <c r="V702" s="32">
        <f ca="1">IF(Table1[[#This Row],[Hạn thanh toán]]="","",IF((U702-NOW())&lt;0,0,(U702-NOW())))</f>
        <v>0</v>
      </c>
      <c r="W702" s="32"/>
      <c r="X702" s="32" t="str">
        <f t="shared" ca="1" si="51"/>
        <v/>
      </c>
      <c r="Y702" s="2" t="str">
        <f t="shared" si="52"/>
        <v>Đã thanh toán</v>
      </c>
      <c r="Z702" s="42">
        <f t="shared" si="53"/>
        <v>46107</v>
      </c>
      <c r="AA702" s="42">
        <f t="shared" si="54"/>
        <v>46122</v>
      </c>
      <c r="AD702" s="2" t="str">
        <f>VLOOKUP($A702,MA_KH!$A:$Q,MA_KH!O$1,0)</f>
        <v>MEGA</v>
      </c>
      <c r="AE702" s="2" t="str">
        <f>VLOOKUP($A702,MA_KH!$A:$Q,MA_KH!P$1,0)</f>
        <v>CÔNG TY TNHH MM MEGA MARKET (VIỆT NAM)</v>
      </c>
      <c r="AG702" s="2" t="str">
        <f>(Table1[[#This Row],[Số hóa đơn]])&amp;IF(OR(Table1[[#This Row],[Phân loại]]="Hàng trả",Table1[[#This Row],[Phân loại]]="Giảm công nợ"),-Table1[[#This Row],[Tổng giá trị]],Table1[[#This Row],[Tổng giá trị]])</f>
        <v>00000089-632857</v>
      </c>
      <c r="AH702" s="6" t="e">
        <f>_xlfn.XLOOKUP(Table1[[#This Row],[Column1]],'Chi tiết tt Mega gửi'!P:P,'Chi tiết tt Mega gửi'!N:N)</f>
        <v>#N/A</v>
      </c>
    </row>
    <row r="703" spans="1:34" ht="25.5" customHeight="1" x14ac:dyDescent="0.2">
      <c r="A703" s="54" t="s">
        <v>16295</v>
      </c>
      <c r="B703" s="54" t="s">
        <v>198</v>
      </c>
      <c r="C703" s="55">
        <v>46107</v>
      </c>
      <c r="D703" s="54" t="s">
        <v>17727</v>
      </c>
      <c r="E703" s="55">
        <v>46107</v>
      </c>
      <c r="F703" s="54" t="s">
        <v>19369</v>
      </c>
      <c r="G703" s="54" t="s">
        <v>16990</v>
      </c>
      <c r="H703" s="56">
        <v>736000</v>
      </c>
      <c r="I703" s="63">
        <v>0</v>
      </c>
      <c r="J703" s="56">
        <v>58880</v>
      </c>
      <c r="K703" s="65">
        <v>794880</v>
      </c>
      <c r="L703" s="64" t="s">
        <v>17238</v>
      </c>
      <c r="M703" s="6">
        <v>46122</v>
      </c>
      <c r="O703" s="32">
        <f>IF(Table1[[#This Row],[Phân loại]]="Tồn đầu kỳ",Table1[[#This Row],[Tổng giá trị]],0)</f>
        <v>0</v>
      </c>
      <c r="P703" s="7">
        <f>IF(Table1[[#This Row],[Số còn phải thu ĐK]]&lt;&gt;0,0,IF(Table1[[#This Row],[Phân loại]]="Bán hàng",Table1[[#This Row],[Tổng giá trị]],-Table1[[#This Row],[Tổng giá trị]]))</f>
        <v>-794880</v>
      </c>
      <c r="Q703" s="32">
        <f t="shared" si="50"/>
        <v>-794880</v>
      </c>
      <c r="R703" s="7">
        <f>Table1[[#This Row],[Số còn phải thu ĐK]]+Table1[[#This Row],[Giá Trị HD sau CK]]-Table1[[#This Row],[Số tiền đã thu]]</f>
        <v>0</v>
      </c>
      <c r="S703" s="6">
        <f>IF(Table1[[#This Row],[Ngày hóa đơn]]&lt;&gt;"",Table1[[#This Row],[Ngày hóa đơn]],IF(Table1[[#This Row],[Ngày hạch toán]]&lt;&gt;"",Table1[[#This Row],[Ngày hạch toán]],""))</f>
        <v>46107</v>
      </c>
      <c r="T703" s="7"/>
      <c r="U703" s="6">
        <f>IF(Table1[[#This Row],[Ngày tính CN]]="","",S703+T703)</f>
        <v>46107</v>
      </c>
      <c r="V703" s="32">
        <f ca="1">IF(Table1[[#This Row],[Hạn thanh toán]]="","",IF((U703-NOW())&lt;0,0,(U703-NOW())))</f>
        <v>0</v>
      </c>
      <c r="W703" s="32"/>
      <c r="X703" s="32" t="str">
        <f t="shared" ca="1" si="51"/>
        <v/>
      </c>
      <c r="Y703" s="2" t="str">
        <f t="shared" si="52"/>
        <v>Đã thanh toán</v>
      </c>
      <c r="Z703" s="42">
        <f t="shared" si="53"/>
        <v>46107</v>
      </c>
      <c r="AA703" s="42">
        <f t="shared" si="54"/>
        <v>46122</v>
      </c>
      <c r="AD703" s="2" t="str">
        <f>VLOOKUP($A703,MA_KH!$A:$Q,MA_KH!O$1,0)</f>
        <v>MEGA</v>
      </c>
      <c r="AE703" s="2" t="str">
        <f>VLOOKUP($A703,MA_KH!$A:$Q,MA_KH!P$1,0)</f>
        <v>CÔNG TY TNHH MM MEGA MARKET (VIỆT NAM)</v>
      </c>
      <c r="AG703" s="2" t="str">
        <f>(Table1[[#This Row],[Số hóa đơn]])&amp;IF(OR(Table1[[#This Row],[Phân loại]]="Hàng trả",Table1[[#This Row],[Phân loại]]="Giảm công nợ"),-Table1[[#This Row],[Tổng giá trị]],Table1[[#This Row],[Tổng giá trị]])</f>
        <v>00000112-794880</v>
      </c>
      <c r="AH703" s="6" t="e">
        <f>_xlfn.XLOOKUP(Table1[[#This Row],[Column1]],'Chi tiết tt Mega gửi'!P:P,'Chi tiết tt Mega gửi'!N:N)</f>
        <v>#N/A</v>
      </c>
    </row>
    <row r="704" spans="1:34" ht="25.5" customHeight="1" x14ac:dyDescent="0.2">
      <c r="A704" s="54" t="s">
        <v>16294</v>
      </c>
      <c r="B704" s="54" t="s">
        <v>259</v>
      </c>
      <c r="C704" s="55">
        <v>46108</v>
      </c>
      <c r="D704" s="54" t="s">
        <v>17728</v>
      </c>
      <c r="E704" s="55">
        <v>46112</v>
      </c>
      <c r="F704" s="54" t="s">
        <v>18657</v>
      </c>
      <c r="G704" s="54" t="s">
        <v>17729</v>
      </c>
      <c r="H704" s="56">
        <v>1528000</v>
      </c>
      <c r="I704" s="63">
        <v>0</v>
      </c>
      <c r="J704" s="56">
        <v>122240</v>
      </c>
      <c r="K704" s="65">
        <v>1650240</v>
      </c>
      <c r="L704" s="64" t="s">
        <v>17236</v>
      </c>
      <c r="M704" s="6">
        <v>46153</v>
      </c>
      <c r="O704" s="32">
        <f>IF(Table1[[#This Row],[Phân loại]]="Tồn đầu kỳ",Table1[[#This Row],[Tổng giá trị]],0)</f>
        <v>0</v>
      </c>
      <c r="P704" s="7">
        <f>IF(Table1[[#This Row],[Số còn phải thu ĐK]]&lt;&gt;0,0,IF(Table1[[#This Row],[Phân loại]]="Bán hàng",Table1[[#This Row],[Tổng giá trị]],-Table1[[#This Row],[Tổng giá trị]]))</f>
        <v>1650240</v>
      </c>
      <c r="Q704" s="32">
        <f t="shared" si="50"/>
        <v>1650240</v>
      </c>
      <c r="R704" s="7">
        <f>Table1[[#This Row],[Số còn phải thu ĐK]]+Table1[[#This Row],[Giá Trị HD sau CK]]-Table1[[#This Row],[Số tiền đã thu]]</f>
        <v>0</v>
      </c>
      <c r="S704" s="6">
        <f>IF(Table1[[#This Row],[Ngày hóa đơn]]&lt;&gt;"",Table1[[#This Row],[Ngày hóa đơn]],IF(Table1[[#This Row],[Ngày hạch toán]]&lt;&gt;"",Table1[[#This Row],[Ngày hạch toán]],""))</f>
        <v>46112</v>
      </c>
      <c r="T704" s="7"/>
      <c r="U704" s="6">
        <f>IF(Table1[[#This Row],[Ngày tính CN]]="","",S704+T704)</f>
        <v>46112</v>
      </c>
      <c r="V704" s="32">
        <f ca="1">IF(Table1[[#This Row],[Hạn thanh toán]]="","",IF((U704-NOW())&lt;0,0,(U704-NOW())))</f>
        <v>0</v>
      </c>
      <c r="W704" s="32"/>
      <c r="X704" s="32" t="str">
        <f t="shared" ca="1" si="51"/>
        <v/>
      </c>
      <c r="Y704" s="2" t="str">
        <f t="shared" si="52"/>
        <v>Đã thanh toán</v>
      </c>
      <c r="Z704" s="42">
        <f t="shared" si="53"/>
        <v>46112</v>
      </c>
      <c r="AA704" s="42">
        <f t="shared" si="54"/>
        <v>46153</v>
      </c>
      <c r="AD704" s="2" t="str">
        <f>VLOOKUP($A704,MA_KH!$A:$Q,MA_KH!O$1,0)</f>
        <v>MEGA</v>
      </c>
      <c r="AE704" s="2" t="str">
        <f>VLOOKUP($A704,MA_KH!$A:$Q,MA_KH!P$1,0)</f>
        <v>CÔNG TY TNHH MM MEGA MARKET (VIỆT NAM)</v>
      </c>
      <c r="AG704" s="2" t="str">
        <f>(Table1[[#This Row],[Số hóa đơn]])&amp;IF(OR(Table1[[#This Row],[Phân loại]]="Hàng trả",Table1[[#This Row],[Phân loại]]="Giảm công nợ"),-Table1[[#This Row],[Tổng giá trị]],Table1[[#This Row],[Tổng giá trị]])</f>
        <v>000232711650240</v>
      </c>
      <c r="AH704" s="6" t="e">
        <f>_xlfn.XLOOKUP(Table1[[#This Row],[Column1]],'Chi tiết tt Mega gửi'!P:P,'Chi tiết tt Mega gửi'!N:N)</f>
        <v>#N/A</v>
      </c>
    </row>
    <row r="705" spans="1:34" ht="25.5" customHeight="1" x14ac:dyDescent="0.2">
      <c r="A705" s="54" t="s">
        <v>16299</v>
      </c>
      <c r="B705" s="54" t="s">
        <v>190</v>
      </c>
      <c r="C705" s="55">
        <v>46108</v>
      </c>
      <c r="D705" s="54" t="s">
        <v>17730</v>
      </c>
      <c r="E705" s="55">
        <v>46108</v>
      </c>
      <c r="F705" s="54" t="s">
        <v>19370</v>
      </c>
      <c r="G705" s="54" t="s">
        <v>17731</v>
      </c>
      <c r="H705" s="56">
        <v>4229520</v>
      </c>
      <c r="I705" s="63">
        <v>0</v>
      </c>
      <c r="J705" s="56">
        <v>338362</v>
      </c>
      <c r="K705" s="65">
        <v>4567882</v>
      </c>
      <c r="L705" s="64" t="s">
        <v>17238</v>
      </c>
      <c r="M705" s="6">
        <v>46122</v>
      </c>
      <c r="O705" s="32">
        <f>IF(Table1[[#This Row],[Phân loại]]="Tồn đầu kỳ",Table1[[#This Row],[Tổng giá trị]],0)</f>
        <v>0</v>
      </c>
      <c r="P705" s="7">
        <f>IF(Table1[[#This Row],[Số còn phải thu ĐK]]&lt;&gt;0,0,IF(Table1[[#This Row],[Phân loại]]="Bán hàng",Table1[[#This Row],[Tổng giá trị]],-Table1[[#This Row],[Tổng giá trị]]))</f>
        <v>-4567882</v>
      </c>
      <c r="Q705" s="32">
        <f t="shared" si="50"/>
        <v>-4567882</v>
      </c>
      <c r="R705" s="7">
        <f>Table1[[#This Row],[Số còn phải thu ĐK]]+Table1[[#This Row],[Giá Trị HD sau CK]]-Table1[[#This Row],[Số tiền đã thu]]</f>
        <v>0</v>
      </c>
      <c r="S705" s="6">
        <f>IF(Table1[[#This Row],[Ngày hóa đơn]]&lt;&gt;"",Table1[[#This Row],[Ngày hóa đơn]],IF(Table1[[#This Row],[Ngày hạch toán]]&lt;&gt;"",Table1[[#This Row],[Ngày hạch toán]],""))</f>
        <v>46108</v>
      </c>
      <c r="T705" s="7"/>
      <c r="U705" s="6">
        <f>IF(Table1[[#This Row],[Ngày tính CN]]="","",S705+T705)</f>
        <v>46108</v>
      </c>
      <c r="V705" s="32">
        <f ca="1">IF(Table1[[#This Row],[Hạn thanh toán]]="","",IF((U705-NOW())&lt;0,0,(U705-NOW())))</f>
        <v>0</v>
      </c>
      <c r="W705" s="32"/>
      <c r="X705" s="32" t="str">
        <f t="shared" ca="1" si="51"/>
        <v/>
      </c>
      <c r="Y705" s="2" t="str">
        <f t="shared" si="52"/>
        <v>Đã thanh toán</v>
      </c>
      <c r="Z705" s="42">
        <f t="shared" si="53"/>
        <v>46108</v>
      </c>
      <c r="AA705" s="42">
        <f t="shared" si="54"/>
        <v>46122</v>
      </c>
      <c r="AD705" s="2" t="str">
        <f>VLOOKUP($A705,MA_KH!$A:$Q,MA_KH!O$1,0)</f>
        <v>MEGA</v>
      </c>
      <c r="AE705" s="2" t="str">
        <f>VLOOKUP($A705,MA_KH!$A:$Q,MA_KH!P$1,0)</f>
        <v>CÔNG TY TNHH MM MEGA MARKET (VIỆT NAM)</v>
      </c>
      <c r="AG705" s="2" t="str">
        <f>(Table1[[#This Row],[Số hóa đơn]])&amp;IF(OR(Table1[[#This Row],[Phân loại]]="Hàng trả",Table1[[#This Row],[Phân loại]]="Giảm công nợ"),-Table1[[#This Row],[Tổng giá trị]],Table1[[#This Row],[Tổng giá trị]])</f>
        <v>00000271-4567882</v>
      </c>
      <c r="AH705" s="6" t="e">
        <f>_xlfn.XLOOKUP(Table1[[#This Row],[Column1]],'Chi tiết tt Mega gửi'!P:P,'Chi tiết tt Mega gửi'!N:N)</f>
        <v>#N/A</v>
      </c>
    </row>
    <row r="706" spans="1:34" ht="25.5" customHeight="1" x14ac:dyDescent="0.2">
      <c r="A706" s="54" t="s">
        <v>16292</v>
      </c>
      <c r="B706" s="54" t="s">
        <v>251</v>
      </c>
      <c r="C706" s="55">
        <v>46109</v>
      </c>
      <c r="D706" s="54" t="s">
        <v>17732</v>
      </c>
      <c r="E706" s="55">
        <v>46112</v>
      </c>
      <c r="F706" s="54" t="s">
        <v>18647</v>
      </c>
      <c r="G706" s="54" t="s">
        <v>17733</v>
      </c>
      <c r="H706" s="56">
        <v>1049500</v>
      </c>
      <c r="I706" s="63">
        <v>0</v>
      </c>
      <c r="J706" s="56">
        <v>83960</v>
      </c>
      <c r="K706" s="65">
        <v>1133460</v>
      </c>
      <c r="L706" s="64" t="s">
        <v>17236</v>
      </c>
      <c r="M706" s="6">
        <v>46153</v>
      </c>
      <c r="O706" s="32">
        <f>IF(Table1[[#This Row],[Phân loại]]="Tồn đầu kỳ",Table1[[#This Row],[Tổng giá trị]],0)</f>
        <v>0</v>
      </c>
      <c r="P706" s="7">
        <f>IF(Table1[[#This Row],[Số còn phải thu ĐK]]&lt;&gt;0,0,IF(Table1[[#This Row],[Phân loại]]="Bán hàng",Table1[[#This Row],[Tổng giá trị]],-Table1[[#This Row],[Tổng giá trị]]))</f>
        <v>1133460</v>
      </c>
      <c r="Q706" s="32">
        <f t="shared" si="50"/>
        <v>1133460</v>
      </c>
      <c r="R706" s="7">
        <f>Table1[[#This Row],[Số còn phải thu ĐK]]+Table1[[#This Row],[Giá Trị HD sau CK]]-Table1[[#This Row],[Số tiền đã thu]]</f>
        <v>0</v>
      </c>
      <c r="S706" s="6">
        <f>IF(Table1[[#This Row],[Ngày hóa đơn]]&lt;&gt;"",Table1[[#This Row],[Ngày hóa đơn]],IF(Table1[[#This Row],[Ngày hạch toán]]&lt;&gt;"",Table1[[#This Row],[Ngày hạch toán]],""))</f>
        <v>46112</v>
      </c>
      <c r="T706" s="7"/>
      <c r="U706" s="6">
        <f>IF(Table1[[#This Row],[Ngày tính CN]]="","",S706+T706)</f>
        <v>46112</v>
      </c>
      <c r="V706" s="32">
        <f ca="1">IF(Table1[[#This Row],[Hạn thanh toán]]="","",IF((U706-NOW())&lt;0,0,(U706-NOW())))</f>
        <v>0</v>
      </c>
      <c r="W706" s="32"/>
      <c r="X706" s="32" t="str">
        <f t="shared" ca="1" si="51"/>
        <v/>
      </c>
      <c r="Y706" s="2" t="str">
        <f t="shared" si="52"/>
        <v>Đã thanh toán</v>
      </c>
      <c r="Z706" s="42">
        <f t="shared" si="53"/>
        <v>46112</v>
      </c>
      <c r="AA706" s="42">
        <f t="shared" si="54"/>
        <v>46153</v>
      </c>
      <c r="AD706" s="2" t="str">
        <f>VLOOKUP($A706,MA_KH!$A:$Q,MA_KH!O$1,0)</f>
        <v>MEGA</v>
      </c>
      <c r="AE706" s="2" t="str">
        <f>VLOOKUP($A706,MA_KH!$A:$Q,MA_KH!P$1,0)</f>
        <v>CÔNG TY TNHH MM MEGA MARKET (VIỆT NAM)</v>
      </c>
      <c r="AG706" s="2" t="str">
        <f>(Table1[[#This Row],[Số hóa đơn]])&amp;IF(OR(Table1[[#This Row],[Phân loại]]="Hàng trả",Table1[[#This Row],[Phân loại]]="Giảm công nợ"),-Table1[[#This Row],[Tổng giá trị]],Table1[[#This Row],[Tổng giá trị]])</f>
        <v>000232721133460</v>
      </c>
      <c r="AH706" s="6" t="e">
        <f>_xlfn.XLOOKUP(Table1[[#This Row],[Column1]],'Chi tiết tt Mega gửi'!P:P,'Chi tiết tt Mega gửi'!N:N)</f>
        <v>#N/A</v>
      </c>
    </row>
    <row r="707" spans="1:34" ht="25.5" customHeight="1" x14ac:dyDescent="0.2">
      <c r="A707" s="54" t="s">
        <v>16292</v>
      </c>
      <c r="B707" s="54" t="s">
        <v>251</v>
      </c>
      <c r="C707" s="55">
        <v>46109</v>
      </c>
      <c r="D707" s="54" t="s">
        <v>17734</v>
      </c>
      <c r="E707" s="55">
        <v>46112</v>
      </c>
      <c r="F707" s="54" t="s">
        <v>18650</v>
      </c>
      <c r="G707" s="54" t="s">
        <v>17735</v>
      </c>
      <c r="H707" s="56">
        <v>828000</v>
      </c>
      <c r="I707" s="63">
        <v>0</v>
      </c>
      <c r="J707" s="56">
        <v>66240</v>
      </c>
      <c r="K707" s="65">
        <v>894240</v>
      </c>
      <c r="L707" s="64" t="s">
        <v>17236</v>
      </c>
      <c r="M707" s="6">
        <v>46153</v>
      </c>
      <c r="O707" s="32">
        <f>IF(Table1[[#This Row],[Phân loại]]="Tồn đầu kỳ",Table1[[#This Row],[Tổng giá trị]],0)</f>
        <v>0</v>
      </c>
      <c r="P707" s="7">
        <f>IF(Table1[[#This Row],[Số còn phải thu ĐK]]&lt;&gt;0,0,IF(Table1[[#This Row],[Phân loại]]="Bán hàng",Table1[[#This Row],[Tổng giá trị]],-Table1[[#This Row],[Tổng giá trị]]))</f>
        <v>894240</v>
      </c>
      <c r="Q707" s="32">
        <f t="shared" si="50"/>
        <v>894240</v>
      </c>
      <c r="R707" s="7">
        <f>Table1[[#This Row],[Số còn phải thu ĐK]]+Table1[[#This Row],[Giá Trị HD sau CK]]-Table1[[#This Row],[Số tiền đã thu]]</f>
        <v>0</v>
      </c>
      <c r="S707" s="6">
        <f>IF(Table1[[#This Row],[Ngày hóa đơn]]&lt;&gt;"",Table1[[#This Row],[Ngày hóa đơn]],IF(Table1[[#This Row],[Ngày hạch toán]]&lt;&gt;"",Table1[[#This Row],[Ngày hạch toán]],""))</f>
        <v>46112</v>
      </c>
      <c r="T707" s="7"/>
      <c r="U707" s="6">
        <f>IF(Table1[[#This Row],[Ngày tính CN]]="","",S707+T707)</f>
        <v>46112</v>
      </c>
      <c r="V707" s="32">
        <f ca="1">IF(Table1[[#This Row],[Hạn thanh toán]]="","",IF((U707-NOW())&lt;0,0,(U707-NOW())))</f>
        <v>0</v>
      </c>
      <c r="W707" s="32"/>
      <c r="X707" s="32" t="str">
        <f t="shared" ca="1" si="51"/>
        <v/>
      </c>
      <c r="Y707" s="2" t="str">
        <f t="shared" si="52"/>
        <v>Đã thanh toán</v>
      </c>
      <c r="Z707" s="42">
        <f t="shared" si="53"/>
        <v>46112</v>
      </c>
      <c r="AA707" s="42">
        <f t="shared" si="54"/>
        <v>46153</v>
      </c>
      <c r="AD707" s="2" t="str">
        <f>VLOOKUP($A707,MA_KH!$A:$Q,MA_KH!O$1,0)</f>
        <v>MEGA</v>
      </c>
      <c r="AE707" s="2" t="str">
        <f>VLOOKUP($A707,MA_KH!$A:$Q,MA_KH!P$1,0)</f>
        <v>CÔNG TY TNHH MM MEGA MARKET (VIỆT NAM)</v>
      </c>
      <c r="AG707" s="2" t="str">
        <f>(Table1[[#This Row],[Số hóa đơn]])&amp;IF(OR(Table1[[#This Row],[Phân loại]]="Hàng trả",Table1[[#This Row],[Phân loại]]="Giảm công nợ"),-Table1[[#This Row],[Tổng giá trị]],Table1[[#This Row],[Tổng giá trị]])</f>
        <v>00023273894240</v>
      </c>
      <c r="AH707" s="6" t="e">
        <f>_xlfn.XLOOKUP(Table1[[#This Row],[Column1]],'Chi tiết tt Mega gửi'!P:P,'Chi tiết tt Mega gửi'!N:N)</f>
        <v>#N/A</v>
      </c>
    </row>
    <row r="708" spans="1:34" ht="25.5" customHeight="1" x14ac:dyDescent="0.2">
      <c r="A708" s="54" t="s">
        <v>16292</v>
      </c>
      <c r="B708" s="54" t="s">
        <v>251</v>
      </c>
      <c r="C708" s="55">
        <v>46109</v>
      </c>
      <c r="D708" s="54" t="s">
        <v>17736</v>
      </c>
      <c r="E708" s="55">
        <v>46112</v>
      </c>
      <c r="F708" s="54" t="s">
        <v>18652</v>
      </c>
      <c r="G708" s="54" t="s">
        <v>17737</v>
      </c>
      <c r="H708" s="56">
        <v>2143180</v>
      </c>
      <c r="I708" s="63">
        <v>0</v>
      </c>
      <c r="J708" s="56">
        <v>171454</v>
      </c>
      <c r="K708" s="65">
        <v>2314634</v>
      </c>
      <c r="L708" s="64" t="s">
        <v>17236</v>
      </c>
      <c r="M708" s="6">
        <v>46153</v>
      </c>
      <c r="O708" s="32">
        <f>IF(Table1[[#This Row],[Phân loại]]="Tồn đầu kỳ",Table1[[#This Row],[Tổng giá trị]],0)</f>
        <v>0</v>
      </c>
      <c r="P708" s="7">
        <f>IF(Table1[[#This Row],[Số còn phải thu ĐK]]&lt;&gt;0,0,IF(Table1[[#This Row],[Phân loại]]="Bán hàng",Table1[[#This Row],[Tổng giá trị]],-Table1[[#This Row],[Tổng giá trị]]))</f>
        <v>2314634</v>
      </c>
      <c r="Q708" s="32">
        <f t="shared" ref="Q708:Q771" si="55">IF(M708&lt;&gt;"",IF(O708&lt;&gt;0,O708,P708),0)</f>
        <v>2314634</v>
      </c>
      <c r="R708" s="7">
        <f>Table1[[#This Row],[Số còn phải thu ĐK]]+Table1[[#This Row],[Giá Trị HD sau CK]]-Table1[[#This Row],[Số tiền đã thu]]</f>
        <v>0</v>
      </c>
      <c r="S708" s="6">
        <f>IF(Table1[[#This Row],[Ngày hóa đơn]]&lt;&gt;"",Table1[[#This Row],[Ngày hóa đơn]],IF(Table1[[#This Row],[Ngày hạch toán]]&lt;&gt;"",Table1[[#This Row],[Ngày hạch toán]],""))</f>
        <v>46112</v>
      </c>
      <c r="T708" s="7"/>
      <c r="U708" s="6">
        <f>IF(Table1[[#This Row],[Ngày tính CN]]="","",S708+T708)</f>
        <v>46112</v>
      </c>
      <c r="V708" s="32">
        <f ca="1">IF(Table1[[#This Row],[Hạn thanh toán]]="","",IF((U708-NOW())&lt;0,0,(U708-NOW())))</f>
        <v>0</v>
      </c>
      <c r="W708" s="32"/>
      <c r="X708" s="32" t="str">
        <f t="shared" ref="X708:X771" ca="1" si="56">IF(OR(U708="",R708=0),"",IF((U708-NOW())&lt;0,-(U708-NOW()),0))</f>
        <v/>
      </c>
      <c r="Y708" s="2" t="str">
        <f t="shared" ref="Y708:Y771" si="57">IF(R708=0,"Đã thanh toán",IF(X708="","",IF(X708&lt;=0,"Chưa đến hạn thanh toán",IF(X708&lt;=30,"Nợ quá hạn 30 ngày",IF(X708&lt;=60,"Nợ quá hạn từ 30 ngày đến 60 ngày",IF(X708&lt;=90,"Nợ quá hạn từ 60 ngày đến 90 ngày",IF(X708&lt;=120,"Nợ quá hạn từ 90 ngày đến 120 ngày","Nợ quá hạn hơn 120 ngày có khả năng mất thanh toán")))))))</f>
        <v>Đã thanh toán</v>
      </c>
      <c r="Z708" s="42">
        <f t="shared" ref="Z708:Z771" si="58">IF(S708="","",S708)</f>
        <v>46112</v>
      </c>
      <c r="AA708" s="42">
        <f t="shared" ref="AA708:AA771" si="59">IF(M708="","",M708)</f>
        <v>46153</v>
      </c>
      <c r="AD708" s="2" t="str">
        <f>VLOOKUP($A708,MA_KH!$A:$Q,MA_KH!O$1,0)</f>
        <v>MEGA</v>
      </c>
      <c r="AE708" s="2" t="str">
        <f>VLOOKUP($A708,MA_KH!$A:$Q,MA_KH!P$1,0)</f>
        <v>CÔNG TY TNHH MM MEGA MARKET (VIỆT NAM)</v>
      </c>
      <c r="AG708" s="2" t="str">
        <f>(Table1[[#This Row],[Số hóa đơn]])&amp;IF(OR(Table1[[#This Row],[Phân loại]]="Hàng trả",Table1[[#This Row],[Phân loại]]="Giảm công nợ"),-Table1[[#This Row],[Tổng giá trị]],Table1[[#This Row],[Tổng giá trị]])</f>
        <v>000232742314634</v>
      </c>
      <c r="AH708" s="6" t="e">
        <f>_xlfn.XLOOKUP(Table1[[#This Row],[Column1]],'Chi tiết tt Mega gửi'!P:P,'Chi tiết tt Mega gửi'!N:N)</f>
        <v>#N/A</v>
      </c>
    </row>
    <row r="709" spans="1:34" ht="25.5" customHeight="1" x14ac:dyDescent="0.2">
      <c r="A709" s="54" t="s">
        <v>16299</v>
      </c>
      <c r="B709" s="54" t="s">
        <v>190</v>
      </c>
      <c r="C709" s="55">
        <v>46109</v>
      </c>
      <c r="D709" s="54" t="s">
        <v>17738</v>
      </c>
      <c r="E709" s="55">
        <v>46112</v>
      </c>
      <c r="F709" s="54" t="s">
        <v>18590</v>
      </c>
      <c r="G709" s="54" t="s">
        <v>17739</v>
      </c>
      <c r="H709" s="56">
        <v>982130</v>
      </c>
      <c r="I709" s="63">
        <v>0</v>
      </c>
      <c r="J709" s="56">
        <v>78570</v>
      </c>
      <c r="K709" s="65">
        <v>1060700</v>
      </c>
      <c r="L709" s="64" t="s">
        <v>17236</v>
      </c>
      <c r="M709" s="6">
        <v>46153</v>
      </c>
      <c r="O709" s="32">
        <f>IF(Table1[[#This Row],[Phân loại]]="Tồn đầu kỳ",Table1[[#This Row],[Tổng giá trị]],0)</f>
        <v>0</v>
      </c>
      <c r="P709" s="7">
        <f>IF(Table1[[#This Row],[Số còn phải thu ĐK]]&lt;&gt;0,0,IF(Table1[[#This Row],[Phân loại]]="Bán hàng",Table1[[#This Row],[Tổng giá trị]],-Table1[[#This Row],[Tổng giá trị]]))</f>
        <v>1060700</v>
      </c>
      <c r="Q709" s="32">
        <f t="shared" si="55"/>
        <v>1060700</v>
      </c>
      <c r="R709" s="7">
        <f>Table1[[#This Row],[Số còn phải thu ĐK]]+Table1[[#This Row],[Giá Trị HD sau CK]]-Table1[[#This Row],[Số tiền đã thu]]</f>
        <v>0</v>
      </c>
      <c r="S709" s="6">
        <f>IF(Table1[[#This Row],[Ngày hóa đơn]]&lt;&gt;"",Table1[[#This Row],[Ngày hóa đơn]],IF(Table1[[#This Row],[Ngày hạch toán]]&lt;&gt;"",Table1[[#This Row],[Ngày hạch toán]],""))</f>
        <v>46112</v>
      </c>
      <c r="T709" s="7"/>
      <c r="U709" s="6">
        <f>IF(Table1[[#This Row],[Ngày tính CN]]="","",S709+T709)</f>
        <v>46112</v>
      </c>
      <c r="V709" s="32">
        <f ca="1">IF(Table1[[#This Row],[Hạn thanh toán]]="","",IF((U709-NOW())&lt;0,0,(U709-NOW())))</f>
        <v>0</v>
      </c>
      <c r="W709" s="32"/>
      <c r="X709" s="32" t="str">
        <f t="shared" ca="1" si="56"/>
        <v/>
      </c>
      <c r="Y709" s="2" t="str">
        <f t="shared" si="57"/>
        <v>Đã thanh toán</v>
      </c>
      <c r="Z709" s="42">
        <f t="shared" si="58"/>
        <v>46112</v>
      </c>
      <c r="AA709" s="42">
        <f t="shared" si="59"/>
        <v>46153</v>
      </c>
      <c r="AD709" s="2" t="str">
        <f>VLOOKUP($A709,MA_KH!$A:$Q,MA_KH!O$1,0)</f>
        <v>MEGA</v>
      </c>
      <c r="AE709" s="2" t="str">
        <f>VLOOKUP($A709,MA_KH!$A:$Q,MA_KH!P$1,0)</f>
        <v>CÔNG TY TNHH MM MEGA MARKET (VIỆT NAM)</v>
      </c>
      <c r="AG709" s="2" t="str">
        <f>(Table1[[#This Row],[Số hóa đơn]])&amp;IF(OR(Table1[[#This Row],[Phân loại]]="Hàng trả",Table1[[#This Row],[Phân loại]]="Giảm công nợ"),-Table1[[#This Row],[Tổng giá trị]],Table1[[#This Row],[Tổng giá trị]])</f>
        <v>000232761060700</v>
      </c>
      <c r="AH709" s="6" t="e">
        <f>_xlfn.XLOOKUP(Table1[[#This Row],[Column1]],'Chi tiết tt Mega gửi'!P:P,'Chi tiết tt Mega gửi'!N:N)</f>
        <v>#N/A</v>
      </c>
    </row>
    <row r="710" spans="1:34" ht="25.5" customHeight="1" x14ac:dyDescent="0.2">
      <c r="A710" s="54" t="s">
        <v>16293</v>
      </c>
      <c r="B710" s="54" t="s">
        <v>386</v>
      </c>
      <c r="C710" s="55">
        <v>46111</v>
      </c>
      <c r="D710" s="54" t="s">
        <v>17740</v>
      </c>
      <c r="E710" s="55">
        <v>46112</v>
      </c>
      <c r="F710" s="54" t="s">
        <v>18670</v>
      </c>
      <c r="G710" s="54" t="s">
        <v>17741</v>
      </c>
      <c r="H710" s="56">
        <v>2893620</v>
      </c>
      <c r="I710" s="63">
        <v>0</v>
      </c>
      <c r="J710" s="56">
        <v>231490</v>
      </c>
      <c r="K710" s="65">
        <v>3125110</v>
      </c>
      <c r="L710" s="64" t="s">
        <v>17236</v>
      </c>
      <c r="M710" s="6">
        <v>46153</v>
      </c>
      <c r="O710" s="32">
        <f>IF(Table1[[#This Row],[Phân loại]]="Tồn đầu kỳ",Table1[[#This Row],[Tổng giá trị]],0)</f>
        <v>0</v>
      </c>
      <c r="P710" s="7">
        <f>IF(Table1[[#This Row],[Số còn phải thu ĐK]]&lt;&gt;0,0,IF(Table1[[#This Row],[Phân loại]]="Bán hàng",Table1[[#This Row],[Tổng giá trị]],-Table1[[#This Row],[Tổng giá trị]]))</f>
        <v>3125110</v>
      </c>
      <c r="Q710" s="32">
        <f t="shared" si="55"/>
        <v>3125110</v>
      </c>
      <c r="R710" s="7">
        <f>Table1[[#This Row],[Số còn phải thu ĐK]]+Table1[[#This Row],[Giá Trị HD sau CK]]-Table1[[#This Row],[Số tiền đã thu]]</f>
        <v>0</v>
      </c>
      <c r="S710" s="6">
        <f>IF(Table1[[#This Row],[Ngày hóa đơn]]&lt;&gt;"",Table1[[#This Row],[Ngày hóa đơn]],IF(Table1[[#This Row],[Ngày hạch toán]]&lt;&gt;"",Table1[[#This Row],[Ngày hạch toán]],""))</f>
        <v>46112</v>
      </c>
      <c r="T710" s="7"/>
      <c r="U710" s="6">
        <f>IF(Table1[[#This Row],[Ngày tính CN]]="","",S710+T710)</f>
        <v>46112</v>
      </c>
      <c r="V710" s="32">
        <f ca="1">IF(Table1[[#This Row],[Hạn thanh toán]]="","",IF((U710-NOW())&lt;0,0,(U710-NOW())))</f>
        <v>0</v>
      </c>
      <c r="W710" s="32"/>
      <c r="X710" s="32" t="str">
        <f t="shared" ca="1" si="56"/>
        <v/>
      </c>
      <c r="Y710" s="2" t="str">
        <f t="shared" si="57"/>
        <v>Đã thanh toán</v>
      </c>
      <c r="Z710" s="42">
        <f t="shared" si="58"/>
        <v>46112</v>
      </c>
      <c r="AA710" s="42">
        <f t="shared" si="59"/>
        <v>46153</v>
      </c>
      <c r="AD710" s="2" t="str">
        <f>VLOOKUP($A710,MA_KH!$A:$Q,MA_KH!O$1,0)</f>
        <v>MEGA</v>
      </c>
      <c r="AE710" s="2" t="str">
        <f>VLOOKUP($A710,MA_KH!$A:$Q,MA_KH!P$1,0)</f>
        <v>CÔNG TY TNHH MM MEGA MARKET (VIỆT NAM)</v>
      </c>
      <c r="AG710" s="2" t="str">
        <f>(Table1[[#This Row],[Số hóa đơn]])&amp;IF(OR(Table1[[#This Row],[Phân loại]]="Hàng trả",Table1[[#This Row],[Phân loại]]="Giảm công nợ"),-Table1[[#This Row],[Tổng giá trị]],Table1[[#This Row],[Tổng giá trị]])</f>
        <v>000232773125110</v>
      </c>
      <c r="AH710" s="6" t="e">
        <f>_xlfn.XLOOKUP(Table1[[#This Row],[Column1]],'Chi tiết tt Mega gửi'!P:P,'Chi tiết tt Mega gửi'!N:N)</f>
        <v>#N/A</v>
      </c>
    </row>
    <row r="711" spans="1:34" ht="25.5" customHeight="1" x14ac:dyDescent="0.2">
      <c r="A711" s="54" t="s">
        <v>16291</v>
      </c>
      <c r="B711" s="54" t="s">
        <v>200</v>
      </c>
      <c r="C711" s="55">
        <v>46111</v>
      </c>
      <c r="D711" s="54" t="s">
        <v>17742</v>
      </c>
      <c r="E711" s="55">
        <v>46112</v>
      </c>
      <c r="F711" s="54" t="s">
        <v>18643</v>
      </c>
      <c r="G711" s="54" t="s">
        <v>17743</v>
      </c>
      <c r="H711" s="56">
        <v>982130</v>
      </c>
      <c r="I711" s="63">
        <v>0</v>
      </c>
      <c r="J711" s="56">
        <v>78570</v>
      </c>
      <c r="K711" s="65">
        <v>1060700</v>
      </c>
      <c r="L711" s="64" t="s">
        <v>17236</v>
      </c>
      <c r="M711" s="6">
        <v>46153</v>
      </c>
      <c r="O711" s="32">
        <f>IF(Table1[[#This Row],[Phân loại]]="Tồn đầu kỳ",Table1[[#This Row],[Tổng giá trị]],0)</f>
        <v>0</v>
      </c>
      <c r="P711" s="7">
        <f>IF(Table1[[#This Row],[Số còn phải thu ĐK]]&lt;&gt;0,0,IF(Table1[[#This Row],[Phân loại]]="Bán hàng",Table1[[#This Row],[Tổng giá trị]],-Table1[[#This Row],[Tổng giá trị]]))</f>
        <v>1060700</v>
      </c>
      <c r="Q711" s="32">
        <f t="shared" si="55"/>
        <v>1060700</v>
      </c>
      <c r="R711" s="7">
        <f>Table1[[#This Row],[Số còn phải thu ĐK]]+Table1[[#This Row],[Giá Trị HD sau CK]]-Table1[[#This Row],[Số tiền đã thu]]</f>
        <v>0</v>
      </c>
      <c r="S711" s="6">
        <f>IF(Table1[[#This Row],[Ngày hóa đơn]]&lt;&gt;"",Table1[[#This Row],[Ngày hóa đơn]],IF(Table1[[#This Row],[Ngày hạch toán]]&lt;&gt;"",Table1[[#This Row],[Ngày hạch toán]],""))</f>
        <v>46112</v>
      </c>
      <c r="T711" s="7"/>
      <c r="U711" s="6">
        <f>IF(Table1[[#This Row],[Ngày tính CN]]="","",S711+T711)</f>
        <v>46112</v>
      </c>
      <c r="V711" s="32">
        <f ca="1">IF(Table1[[#This Row],[Hạn thanh toán]]="","",IF((U711-NOW())&lt;0,0,(U711-NOW())))</f>
        <v>0</v>
      </c>
      <c r="W711" s="32"/>
      <c r="X711" s="32" t="str">
        <f t="shared" ca="1" si="56"/>
        <v/>
      </c>
      <c r="Y711" s="2" t="str">
        <f t="shared" si="57"/>
        <v>Đã thanh toán</v>
      </c>
      <c r="Z711" s="42">
        <f t="shared" si="58"/>
        <v>46112</v>
      </c>
      <c r="AA711" s="42">
        <f t="shared" si="59"/>
        <v>46153</v>
      </c>
      <c r="AD711" s="2" t="str">
        <f>VLOOKUP($A711,MA_KH!$A:$Q,MA_KH!O$1,0)</f>
        <v>MEGA</v>
      </c>
      <c r="AE711" s="2" t="str">
        <f>VLOOKUP($A711,MA_KH!$A:$Q,MA_KH!P$1,0)</f>
        <v>CÔNG TY TNHH MM MEGA MARKET (VIỆT NAM)</v>
      </c>
      <c r="AG711" s="2" t="str">
        <f>(Table1[[#This Row],[Số hóa đơn]])&amp;IF(OR(Table1[[#This Row],[Phân loại]]="Hàng trả",Table1[[#This Row],[Phân loại]]="Giảm công nợ"),-Table1[[#This Row],[Tổng giá trị]],Table1[[#This Row],[Tổng giá trị]])</f>
        <v>000232781060700</v>
      </c>
      <c r="AH711" s="6" t="e">
        <f>_xlfn.XLOOKUP(Table1[[#This Row],[Column1]],'Chi tiết tt Mega gửi'!P:P,'Chi tiết tt Mega gửi'!N:N)</f>
        <v>#N/A</v>
      </c>
    </row>
    <row r="712" spans="1:34" ht="25.5" customHeight="1" x14ac:dyDescent="0.2">
      <c r="A712" s="54" t="s">
        <v>16291</v>
      </c>
      <c r="B712" s="54" t="s">
        <v>200</v>
      </c>
      <c r="C712" s="55">
        <v>46111</v>
      </c>
      <c r="D712" s="54" t="s">
        <v>17744</v>
      </c>
      <c r="E712" s="55">
        <v>46112</v>
      </c>
      <c r="F712" s="54" t="s">
        <v>18645</v>
      </c>
      <c r="G712" s="54" t="s">
        <v>17745</v>
      </c>
      <c r="H712" s="56">
        <v>1970450</v>
      </c>
      <c r="I712" s="63">
        <v>0</v>
      </c>
      <c r="J712" s="56">
        <v>157636</v>
      </c>
      <c r="K712" s="65">
        <v>2128086</v>
      </c>
      <c r="L712" s="64" t="s">
        <v>17236</v>
      </c>
      <c r="M712" s="6">
        <v>46153</v>
      </c>
      <c r="O712" s="32">
        <f>IF(Table1[[#This Row],[Phân loại]]="Tồn đầu kỳ",Table1[[#This Row],[Tổng giá trị]],0)</f>
        <v>0</v>
      </c>
      <c r="P712" s="7">
        <f>IF(Table1[[#This Row],[Số còn phải thu ĐK]]&lt;&gt;0,0,IF(Table1[[#This Row],[Phân loại]]="Bán hàng",Table1[[#This Row],[Tổng giá trị]],-Table1[[#This Row],[Tổng giá trị]]))</f>
        <v>2128086</v>
      </c>
      <c r="Q712" s="32">
        <f t="shared" si="55"/>
        <v>2128086</v>
      </c>
      <c r="R712" s="7">
        <f>Table1[[#This Row],[Số còn phải thu ĐK]]+Table1[[#This Row],[Giá Trị HD sau CK]]-Table1[[#This Row],[Số tiền đã thu]]</f>
        <v>0</v>
      </c>
      <c r="S712" s="6">
        <f>IF(Table1[[#This Row],[Ngày hóa đơn]]&lt;&gt;"",Table1[[#This Row],[Ngày hóa đơn]],IF(Table1[[#This Row],[Ngày hạch toán]]&lt;&gt;"",Table1[[#This Row],[Ngày hạch toán]],""))</f>
        <v>46112</v>
      </c>
      <c r="T712" s="7"/>
      <c r="U712" s="6">
        <f>IF(Table1[[#This Row],[Ngày tính CN]]="","",S712+T712)</f>
        <v>46112</v>
      </c>
      <c r="V712" s="32">
        <f ca="1">IF(Table1[[#This Row],[Hạn thanh toán]]="","",IF((U712-NOW())&lt;0,0,(U712-NOW())))</f>
        <v>0</v>
      </c>
      <c r="W712" s="32"/>
      <c r="X712" s="32" t="str">
        <f t="shared" ca="1" si="56"/>
        <v/>
      </c>
      <c r="Y712" s="2" t="str">
        <f t="shared" si="57"/>
        <v>Đã thanh toán</v>
      </c>
      <c r="Z712" s="42">
        <f t="shared" si="58"/>
        <v>46112</v>
      </c>
      <c r="AA712" s="42">
        <f t="shared" si="59"/>
        <v>46153</v>
      </c>
      <c r="AD712" s="2" t="str">
        <f>VLOOKUP($A712,MA_KH!$A:$Q,MA_KH!O$1,0)</f>
        <v>MEGA</v>
      </c>
      <c r="AE712" s="2" t="str">
        <f>VLOOKUP($A712,MA_KH!$A:$Q,MA_KH!P$1,0)</f>
        <v>CÔNG TY TNHH MM MEGA MARKET (VIỆT NAM)</v>
      </c>
      <c r="AG712" s="2" t="str">
        <f>(Table1[[#This Row],[Số hóa đơn]])&amp;IF(OR(Table1[[#This Row],[Phân loại]]="Hàng trả",Table1[[#This Row],[Phân loại]]="Giảm công nợ"),-Table1[[#This Row],[Tổng giá trị]],Table1[[#This Row],[Tổng giá trị]])</f>
        <v>000232792128086</v>
      </c>
      <c r="AH712" s="6" t="e">
        <f>_xlfn.XLOOKUP(Table1[[#This Row],[Column1]],'Chi tiết tt Mega gửi'!P:P,'Chi tiết tt Mega gửi'!N:N)</f>
        <v>#N/A</v>
      </c>
    </row>
    <row r="713" spans="1:34" ht="25.5" customHeight="1" x14ac:dyDescent="0.2">
      <c r="A713" s="54" t="s">
        <v>16307</v>
      </c>
      <c r="B713" s="54" t="s">
        <v>202</v>
      </c>
      <c r="C713" s="55">
        <v>46111</v>
      </c>
      <c r="D713" s="54" t="s">
        <v>17746</v>
      </c>
      <c r="E713" s="55">
        <v>46112</v>
      </c>
      <c r="F713" s="54" t="s">
        <v>18635</v>
      </c>
      <c r="G713" s="54" t="s">
        <v>17747</v>
      </c>
      <c r="H713" s="56">
        <v>2193620</v>
      </c>
      <c r="I713" s="63">
        <v>0</v>
      </c>
      <c r="J713" s="56">
        <v>175490</v>
      </c>
      <c r="K713" s="65">
        <v>2369110</v>
      </c>
      <c r="L713" s="64" t="s">
        <v>17236</v>
      </c>
      <c r="M713" s="6">
        <v>46153</v>
      </c>
      <c r="O713" s="32">
        <f>IF(Table1[[#This Row],[Phân loại]]="Tồn đầu kỳ",Table1[[#This Row],[Tổng giá trị]],0)</f>
        <v>0</v>
      </c>
      <c r="P713" s="7">
        <f>IF(Table1[[#This Row],[Số còn phải thu ĐK]]&lt;&gt;0,0,IF(Table1[[#This Row],[Phân loại]]="Bán hàng",Table1[[#This Row],[Tổng giá trị]],-Table1[[#This Row],[Tổng giá trị]]))</f>
        <v>2369110</v>
      </c>
      <c r="Q713" s="32">
        <f t="shared" si="55"/>
        <v>2369110</v>
      </c>
      <c r="R713" s="7">
        <f>Table1[[#This Row],[Số còn phải thu ĐK]]+Table1[[#This Row],[Giá Trị HD sau CK]]-Table1[[#This Row],[Số tiền đã thu]]</f>
        <v>0</v>
      </c>
      <c r="S713" s="6">
        <f>IF(Table1[[#This Row],[Ngày hóa đơn]]&lt;&gt;"",Table1[[#This Row],[Ngày hóa đơn]],IF(Table1[[#This Row],[Ngày hạch toán]]&lt;&gt;"",Table1[[#This Row],[Ngày hạch toán]],""))</f>
        <v>46112</v>
      </c>
      <c r="T713" s="7"/>
      <c r="U713" s="6">
        <f>IF(Table1[[#This Row],[Ngày tính CN]]="","",S713+T713)</f>
        <v>46112</v>
      </c>
      <c r="V713" s="32">
        <f ca="1">IF(Table1[[#This Row],[Hạn thanh toán]]="","",IF((U713-NOW())&lt;0,0,(U713-NOW())))</f>
        <v>0</v>
      </c>
      <c r="W713" s="32"/>
      <c r="X713" s="32" t="str">
        <f t="shared" ca="1" si="56"/>
        <v/>
      </c>
      <c r="Y713" s="2" t="str">
        <f t="shared" si="57"/>
        <v>Đã thanh toán</v>
      </c>
      <c r="Z713" s="42">
        <f t="shared" si="58"/>
        <v>46112</v>
      </c>
      <c r="AA713" s="42">
        <f t="shared" si="59"/>
        <v>46153</v>
      </c>
      <c r="AD713" s="2" t="str">
        <f>VLOOKUP($A713,MA_KH!$A:$Q,MA_KH!O$1,0)</f>
        <v>MEGA</v>
      </c>
      <c r="AE713" s="2" t="str">
        <f>VLOOKUP($A713,MA_KH!$A:$Q,MA_KH!P$1,0)</f>
        <v>CÔNG TY TNHH MM MEGA MARKET (VIỆT NAM)</v>
      </c>
      <c r="AG713" s="2" t="str">
        <f>(Table1[[#This Row],[Số hóa đơn]])&amp;IF(OR(Table1[[#This Row],[Phân loại]]="Hàng trả",Table1[[#This Row],[Phân loại]]="Giảm công nợ"),-Table1[[#This Row],[Tổng giá trị]],Table1[[#This Row],[Tổng giá trị]])</f>
        <v>000232802369110</v>
      </c>
      <c r="AH713" s="6" t="e">
        <f>_xlfn.XLOOKUP(Table1[[#This Row],[Column1]],'Chi tiết tt Mega gửi'!P:P,'Chi tiết tt Mega gửi'!N:N)</f>
        <v>#N/A</v>
      </c>
    </row>
    <row r="714" spans="1:34" ht="25.5" customHeight="1" x14ac:dyDescent="0.2">
      <c r="A714" s="54" t="s">
        <v>16307</v>
      </c>
      <c r="B714" s="54" t="s">
        <v>202</v>
      </c>
      <c r="C714" s="55">
        <v>46111</v>
      </c>
      <c r="D714" s="54" t="s">
        <v>17748</v>
      </c>
      <c r="E714" s="55">
        <v>46112</v>
      </c>
      <c r="F714" s="54" t="s">
        <v>18633</v>
      </c>
      <c r="G714" s="54" t="s">
        <v>17749</v>
      </c>
      <c r="H714" s="56">
        <v>2052340</v>
      </c>
      <c r="I714" s="63">
        <v>0</v>
      </c>
      <c r="J714" s="56">
        <v>164187</v>
      </c>
      <c r="K714" s="65">
        <v>2216527</v>
      </c>
      <c r="L714" s="64" t="s">
        <v>17236</v>
      </c>
      <c r="M714" s="6">
        <v>46153</v>
      </c>
      <c r="O714" s="32">
        <f>IF(Table1[[#This Row],[Phân loại]]="Tồn đầu kỳ",Table1[[#This Row],[Tổng giá trị]],0)</f>
        <v>0</v>
      </c>
      <c r="P714" s="7">
        <f>IF(Table1[[#This Row],[Số còn phải thu ĐK]]&lt;&gt;0,0,IF(Table1[[#This Row],[Phân loại]]="Bán hàng",Table1[[#This Row],[Tổng giá trị]],-Table1[[#This Row],[Tổng giá trị]]))</f>
        <v>2216527</v>
      </c>
      <c r="Q714" s="32">
        <f t="shared" si="55"/>
        <v>2216527</v>
      </c>
      <c r="R714" s="7">
        <f>Table1[[#This Row],[Số còn phải thu ĐK]]+Table1[[#This Row],[Giá Trị HD sau CK]]-Table1[[#This Row],[Số tiền đã thu]]</f>
        <v>0</v>
      </c>
      <c r="S714" s="6">
        <f>IF(Table1[[#This Row],[Ngày hóa đơn]]&lt;&gt;"",Table1[[#This Row],[Ngày hóa đơn]],IF(Table1[[#This Row],[Ngày hạch toán]]&lt;&gt;"",Table1[[#This Row],[Ngày hạch toán]],""))</f>
        <v>46112</v>
      </c>
      <c r="T714" s="7"/>
      <c r="U714" s="6">
        <f>IF(Table1[[#This Row],[Ngày tính CN]]="","",S714+T714)</f>
        <v>46112</v>
      </c>
      <c r="V714" s="32">
        <f ca="1">IF(Table1[[#This Row],[Hạn thanh toán]]="","",IF((U714-NOW())&lt;0,0,(U714-NOW())))</f>
        <v>0</v>
      </c>
      <c r="W714" s="32"/>
      <c r="X714" s="32" t="str">
        <f t="shared" ca="1" si="56"/>
        <v/>
      </c>
      <c r="Y714" s="2" t="str">
        <f t="shared" si="57"/>
        <v>Đã thanh toán</v>
      </c>
      <c r="Z714" s="42">
        <f t="shared" si="58"/>
        <v>46112</v>
      </c>
      <c r="AA714" s="42">
        <f t="shared" si="59"/>
        <v>46153</v>
      </c>
      <c r="AD714" s="2" t="str">
        <f>VLOOKUP($A714,MA_KH!$A:$Q,MA_KH!O$1,0)</f>
        <v>MEGA</v>
      </c>
      <c r="AE714" s="2" t="str">
        <f>VLOOKUP($A714,MA_KH!$A:$Q,MA_KH!P$1,0)</f>
        <v>CÔNG TY TNHH MM MEGA MARKET (VIỆT NAM)</v>
      </c>
      <c r="AG714" s="2" t="str">
        <f>(Table1[[#This Row],[Số hóa đơn]])&amp;IF(OR(Table1[[#This Row],[Phân loại]]="Hàng trả",Table1[[#This Row],[Phân loại]]="Giảm công nợ"),-Table1[[#This Row],[Tổng giá trị]],Table1[[#This Row],[Tổng giá trị]])</f>
        <v>000232812216527</v>
      </c>
      <c r="AH714" s="6" t="e">
        <f>_xlfn.XLOOKUP(Table1[[#This Row],[Column1]],'Chi tiết tt Mega gửi'!P:P,'Chi tiết tt Mega gửi'!N:N)</f>
        <v>#N/A</v>
      </c>
    </row>
    <row r="715" spans="1:34" ht="25.5" customHeight="1" x14ac:dyDescent="0.2">
      <c r="A715" s="54" t="s">
        <v>16299</v>
      </c>
      <c r="B715" s="54" t="s">
        <v>190</v>
      </c>
      <c r="C715" s="55">
        <v>46112</v>
      </c>
      <c r="D715" s="54" t="s">
        <v>17750</v>
      </c>
      <c r="E715" s="55">
        <v>46112</v>
      </c>
      <c r="F715" s="54" t="s">
        <v>18599</v>
      </c>
      <c r="G715" s="54" t="s">
        <v>17751</v>
      </c>
      <c r="H715" s="56">
        <v>4016600</v>
      </c>
      <c r="I715" s="63">
        <v>0</v>
      </c>
      <c r="J715" s="56">
        <v>321328</v>
      </c>
      <c r="K715" s="65">
        <v>4337928</v>
      </c>
      <c r="L715" s="64" t="s">
        <v>17236</v>
      </c>
      <c r="M715" s="6">
        <v>46153</v>
      </c>
      <c r="O715" s="32">
        <f>IF(Table1[[#This Row],[Phân loại]]="Tồn đầu kỳ",Table1[[#This Row],[Tổng giá trị]],0)</f>
        <v>0</v>
      </c>
      <c r="P715" s="7">
        <f>IF(Table1[[#This Row],[Số còn phải thu ĐK]]&lt;&gt;0,0,IF(Table1[[#This Row],[Phân loại]]="Bán hàng",Table1[[#This Row],[Tổng giá trị]],-Table1[[#This Row],[Tổng giá trị]]))</f>
        <v>4337928</v>
      </c>
      <c r="Q715" s="32">
        <f t="shared" si="55"/>
        <v>4337928</v>
      </c>
      <c r="R715" s="7">
        <f>Table1[[#This Row],[Số còn phải thu ĐK]]+Table1[[#This Row],[Giá Trị HD sau CK]]-Table1[[#This Row],[Số tiền đã thu]]</f>
        <v>0</v>
      </c>
      <c r="S715" s="6">
        <f>IF(Table1[[#This Row],[Ngày hóa đơn]]&lt;&gt;"",Table1[[#This Row],[Ngày hóa đơn]],IF(Table1[[#This Row],[Ngày hạch toán]]&lt;&gt;"",Table1[[#This Row],[Ngày hạch toán]],""))</f>
        <v>46112</v>
      </c>
      <c r="T715" s="7"/>
      <c r="U715" s="6">
        <f>IF(Table1[[#This Row],[Ngày tính CN]]="","",S715+T715)</f>
        <v>46112</v>
      </c>
      <c r="V715" s="32">
        <f ca="1">IF(Table1[[#This Row],[Hạn thanh toán]]="","",IF((U715-NOW())&lt;0,0,(U715-NOW())))</f>
        <v>0</v>
      </c>
      <c r="W715" s="32"/>
      <c r="X715" s="32" t="str">
        <f t="shared" ca="1" si="56"/>
        <v/>
      </c>
      <c r="Y715" s="2" t="str">
        <f t="shared" si="57"/>
        <v>Đã thanh toán</v>
      </c>
      <c r="Z715" s="42">
        <f t="shared" si="58"/>
        <v>46112</v>
      </c>
      <c r="AA715" s="42">
        <f t="shared" si="59"/>
        <v>46153</v>
      </c>
      <c r="AD715" s="2" t="str">
        <f>VLOOKUP($A715,MA_KH!$A:$Q,MA_KH!O$1,0)</f>
        <v>MEGA</v>
      </c>
      <c r="AE715" s="2" t="str">
        <f>VLOOKUP($A715,MA_KH!$A:$Q,MA_KH!P$1,0)</f>
        <v>CÔNG TY TNHH MM MEGA MARKET (VIỆT NAM)</v>
      </c>
      <c r="AG715" s="2" t="str">
        <f>(Table1[[#This Row],[Số hóa đơn]])&amp;IF(OR(Table1[[#This Row],[Phân loại]]="Hàng trả",Table1[[#This Row],[Phân loại]]="Giảm công nợ"),-Table1[[#This Row],[Tổng giá trị]],Table1[[#This Row],[Tổng giá trị]])</f>
        <v>000241784337928</v>
      </c>
      <c r="AH715" s="6" t="e">
        <f>_xlfn.XLOOKUP(Table1[[#This Row],[Column1]],'Chi tiết tt Mega gửi'!P:P,'Chi tiết tt Mega gửi'!N:N)</f>
        <v>#N/A</v>
      </c>
    </row>
    <row r="716" spans="1:34" ht="25.5" customHeight="1" x14ac:dyDescent="0.2">
      <c r="A716" s="58" t="s">
        <v>16299</v>
      </c>
      <c r="B716" s="58" t="s">
        <v>190</v>
      </c>
      <c r="C716" s="59">
        <v>46112</v>
      </c>
      <c r="D716" s="58" t="s">
        <v>17752</v>
      </c>
      <c r="E716" s="55">
        <v>46112</v>
      </c>
      <c r="F716" s="58" t="s">
        <v>18593</v>
      </c>
      <c r="G716" s="58" t="s">
        <v>17753</v>
      </c>
      <c r="H716" s="60">
        <v>3093820</v>
      </c>
      <c r="I716" s="63">
        <v>0</v>
      </c>
      <c r="J716" s="60">
        <v>247506</v>
      </c>
      <c r="K716" s="66">
        <v>3341326</v>
      </c>
      <c r="L716" s="64" t="s">
        <v>17236</v>
      </c>
      <c r="M716" s="6">
        <v>46153</v>
      </c>
      <c r="O716" s="32">
        <f>IF(Table1[[#This Row],[Phân loại]]="Tồn đầu kỳ",Table1[[#This Row],[Tổng giá trị]],0)</f>
        <v>0</v>
      </c>
      <c r="P716" s="7">
        <f>IF(Table1[[#This Row],[Số còn phải thu ĐK]]&lt;&gt;0,0,IF(Table1[[#This Row],[Phân loại]]="Bán hàng",Table1[[#This Row],[Tổng giá trị]],-Table1[[#This Row],[Tổng giá trị]]))</f>
        <v>3341326</v>
      </c>
      <c r="Q716" s="32">
        <f t="shared" si="55"/>
        <v>3341326</v>
      </c>
      <c r="R716" s="7">
        <f>Table1[[#This Row],[Số còn phải thu ĐK]]+Table1[[#This Row],[Giá Trị HD sau CK]]-Table1[[#This Row],[Số tiền đã thu]]</f>
        <v>0</v>
      </c>
      <c r="S716" s="6">
        <f>IF(Table1[[#This Row],[Ngày hóa đơn]]&lt;&gt;"",Table1[[#This Row],[Ngày hóa đơn]],IF(Table1[[#This Row],[Ngày hạch toán]]&lt;&gt;"",Table1[[#This Row],[Ngày hạch toán]],""))</f>
        <v>46112</v>
      </c>
      <c r="T716" s="7"/>
      <c r="U716" s="6">
        <f>IF(Table1[[#This Row],[Ngày tính CN]]="","",S716+T716)</f>
        <v>46112</v>
      </c>
      <c r="V716" s="32">
        <f ca="1">IF(Table1[[#This Row],[Hạn thanh toán]]="","",IF((U716-NOW())&lt;0,0,(U716-NOW())))</f>
        <v>0</v>
      </c>
      <c r="W716" s="32"/>
      <c r="X716" s="32" t="str">
        <f t="shared" ca="1" si="56"/>
        <v/>
      </c>
      <c r="Y716" s="2" t="str">
        <f t="shared" si="57"/>
        <v>Đã thanh toán</v>
      </c>
      <c r="Z716" s="42">
        <f t="shared" si="58"/>
        <v>46112</v>
      </c>
      <c r="AA716" s="42">
        <f t="shared" si="59"/>
        <v>46153</v>
      </c>
      <c r="AD716" s="2" t="str">
        <f>VLOOKUP($A716,MA_KH!$A:$Q,MA_KH!O$1,0)</f>
        <v>MEGA</v>
      </c>
      <c r="AE716" s="2" t="str">
        <f>VLOOKUP($A716,MA_KH!$A:$Q,MA_KH!P$1,0)</f>
        <v>CÔNG TY TNHH MM MEGA MARKET (VIỆT NAM)</v>
      </c>
      <c r="AG716" s="2" t="str">
        <f>(Table1[[#This Row],[Số hóa đơn]])&amp;IF(OR(Table1[[#This Row],[Phân loại]]="Hàng trả",Table1[[#This Row],[Phân loại]]="Giảm công nợ"),-Table1[[#This Row],[Tổng giá trị]],Table1[[#This Row],[Tổng giá trị]])</f>
        <v>000241793341326</v>
      </c>
      <c r="AH716" s="6" t="e">
        <f>_xlfn.XLOOKUP(Table1[[#This Row],[Column1]],'Chi tiết tt Mega gửi'!P:P,'Chi tiết tt Mega gửi'!N:N)</f>
        <v>#N/A</v>
      </c>
    </row>
    <row r="717" spans="1:34" ht="25.5" customHeight="1" x14ac:dyDescent="0.2">
      <c r="A717" s="54" t="s">
        <v>16294</v>
      </c>
      <c r="B717" s="54" t="s">
        <v>259</v>
      </c>
      <c r="C717" s="55">
        <v>46113</v>
      </c>
      <c r="D717" s="54" t="s">
        <v>17755</v>
      </c>
      <c r="E717" s="55">
        <v>46123</v>
      </c>
      <c r="F717" s="54" t="s">
        <v>17756</v>
      </c>
      <c r="G717" s="54" t="s">
        <v>17757</v>
      </c>
      <c r="H717" s="56">
        <v>2872385</v>
      </c>
      <c r="I717" s="63">
        <v>0</v>
      </c>
      <c r="J717" s="56">
        <v>229791</v>
      </c>
      <c r="K717" s="65">
        <v>3102176</v>
      </c>
      <c r="L717" s="64" t="s">
        <v>17236</v>
      </c>
      <c r="M717" s="6">
        <v>46153</v>
      </c>
      <c r="O717" s="32">
        <f>IF(Table1[[#This Row],[Phân loại]]="Tồn đầu kỳ",Table1[[#This Row],[Tổng giá trị]],0)</f>
        <v>0</v>
      </c>
      <c r="P717" s="7">
        <f>IF(Table1[[#This Row],[Số còn phải thu ĐK]]&lt;&gt;0,0,IF(Table1[[#This Row],[Phân loại]]="Bán hàng",Table1[[#This Row],[Tổng giá trị]],-Table1[[#This Row],[Tổng giá trị]]))</f>
        <v>3102176</v>
      </c>
      <c r="Q717" s="32">
        <f t="shared" si="55"/>
        <v>3102176</v>
      </c>
      <c r="R717" s="7">
        <f>Table1[[#This Row],[Số còn phải thu ĐK]]+Table1[[#This Row],[Giá Trị HD sau CK]]-Table1[[#This Row],[Số tiền đã thu]]</f>
        <v>0</v>
      </c>
      <c r="S717" s="6">
        <f>IF(Table1[[#This Row],[Ngày hóa đơn]]&lt;&gt;"",Table1[[#This Row],[Ngày hóa đơn]],IF(Table1[[#This Row],[Ngày hạch toán]]&lt;&gt;"",Table1[[#This Row],[Ngày hạch toán]],""))</f>
        <v>46123</v>
      </c>
      <c r="T717" s="7"/>
      <c r="U717" s="6">
        <f>IF(Table1[[#This Row],[Ngày tính CN]]="","",S717+T717)</f>
        <v>46123</v>
      </c>
      <c r="V717" s="32">
        <f ca="1">IF(Table1[[#This Row],[Hạn thanh toán]]="","",IF((U717-NOW())&lt;0,0,(U717-NOW())))</f>
        <v>0</v>
      </c>
      <c r="W717" s="32"/>
      <c r="X717" s="32" t="str">
        <f t="shared" ca="1" si="56"/>
        <v/>
      </c>
      <c r="Y717" s="2" t="str">
        <f t="shared" si="57"/>
        <v>Đã thanh toán</v>
      </c>
      <c r="Z717" s="42">
        <f t="shared" si="58"/>
        <v>46123</v>
      </c>
      <c r="AA717" s="42">
        <f t="shared" si="59"/>
        <v>46153</v>
      </c>
      <c r="AD717" s="2" t="str">
        <f>VLOOKUP($A717,MA_KH!$A:$Q,MA_KH!O$1,0)</f>
        <v>MEGA</v>
      </c>
      <c r="AE717" s="2" t="str">
        <f>VLOOKUP($A717,MA_KH!$A:$Q,MA_KH!P$1,0)</f>
        <v>CÔNG TY TNHH MM MEGA MARKET (VIỆT NAM)</v>
      </c>
      <c r="AG717" s="2" t="str">
        <f>(Table1[[#This Row],[Số hóa đơn]])&amp;IF(OR(Table1[[#This Row],[Phân loại]]="Hàng trả",Table1[[#This Row],[Phân loại]]="Giảm công nợ"),-Table1[[#This Row],[Tổng giá trị]],Table1[[#This Row],[Tổng giá trị]])</f>
        <v>000263813102176</v>
      </c>
      <c r="AH717" s="6" t="e">
        <f>_xlfn.XLOOKUP(Table1[[#This Row],[Column1]],'Chi tiết tt Mega gửi'!P:P,'Chi tiết tt Mega gửi'!N:N)</f>
        <v>#N/A</v>
      </c>
    </row>
    <row r="718" spans="1:34" ht="25.5" customHeight="1" x14ac:dyDescent="0.2">
      <c r="A718" s="54" t="s">
        <v>16294</v>
      </c>
      <c r="B718" s="54" t="s">
        <v>259</v>
      </c>
      <c r="C718" s="55">
        <v>46113</v>
      </c>
      <c r="D718" s="54" t="s">
        <v>17758</v>
      </c>
      <c r="E718" s="55">
        <v>46123</v>
      </c>
      <c r="F718" s="54" t="s">
        <v>17759</v>
      </c>
      <c r="G718" s="54" t="s">
        <v>17760</v>
      </c>
      <c r="H718" s="56">
        <v>782000</v>
      </c>
      <c r="I718" s="63">
        <v>0</v>
      </c>
      <c r="J718" s="56">
        <v>62560</v>
      </c>
      <c r="K718" s="65">
        <v>844560</v>
      </c>
      <c r="L718" s="64" t="s">
        <v>17236</v>
      </c>
      <c r="M718" s="6">
        <v>46153</v>
      </c>
      <c r="O718" s="32">
        <f>IF(Table1[[#This Row],[Phân loại]]="Tồn đầu kỳ",Table1[[#This Row],[Tổng giá trị]],0)</f>
        <v>0</v>
      </c>
      <c r="P718" s="7">
        <f>IF(Table1[[#This Row],[Số còn phải thu ĐK]]&lt;&gt;0,0,IF(Table1[[#This Row],[Phân loại]]="Bán hàng",Table1[[#This Row],[Tổng giá trị]],-Table1[[#This Row],[Tổng giá trị]]))</f>
        <v>844560</v>
      </c>
      <c r="Q718" s="32">
        <f t="shared" si="55"/>
        <v>844560</v>
      </c>
      <c r="R718" s="7">
        <f>Table1[[#This Row],[Số còn phải thu ĐK]]+Table1[[#This Row],[Giá Trị HD sau CK]]-Table1[[#This Row],[Số tiền đã thu]]</f>
        <v>0</v>
      </c>
      <c r="S718" s="6">
        <f>IF(Table1[[#This Row],[Ngày hóa đơn]]&lt;&gt;"",Table1[[#This Row],[Ngày hóa đơn]],IF(Table1[[#This Row],[Ngày hạch toán]]&lt;&gt;"",Table1[[#This Row],[Ngày hạch toán]],""))</f>
        <v>46123</v>
      </c>
      <c r="T718" s="7"/>
      <c r="U718" s="6">
        <f>IF(Table1[[#This Row],[Ngày tính CN]]="","",S718+T718)</f>
        <v>46123</v>
      </c>
      <c r="V718" s="32">
        <f ca="1">IF(Table1[[#This Row],[Hạn thanh toán]]="","",IF((U718-NOW())&lt;0,0,(U718-NOW())))</f>
        <v>0</v>
      </c>
      <c r="W718" s="32"/>
      <c r="X718" s="32" t="str">
        <f t="shared" ca="1" si="56"/>
        <v/>
      </c>
      <c r="Y718" s="2" t="str">
        <f t="shared" si="57"/>
        <v>Đã thanh toán</v>
      </c>
      <c r="Z718" s="42">
        <f t="shared" si="58"/>
        <v>46123</v>
      </c>
      <c r="AA718" s="42">
        <f t="shared" si="59"/>
        <v>46153</v>
      </c>
      <c r="AD718" s="2" t="str">
        <f>VLOOKUP($A718,MA_KH!$A:$Q,MA_KH!O$1,0)</f>
        <v>MEGA</v>
      </c>
      <c r="AE718" s="2" t="str">
        <f>VLOOKUP($A718,MA_KH!$A:$Q,MA_KH!P$1,0)</f>
        <v>CÔNG TY TNHH MM MEGA MARKET (VIỆT NAM)</v>
      </c>
      <c r="AG718" s="2" t="str">
        <f>(Table1[[#This Row],[Số hóa đơn]])&amp;IF(OR(Table1[[#This Row],[Phân loại]]="Hàng trả",Table1[[#This Row],[Phân loại]]="Giảm công nợ"),-Table1[[#This Row],[Tổng giá trị]],Table1[[#This Row],[Tổng giá trị]])</f>
        <v>00026382844560</v>
      </c>
      <c r="AH718" s="6" t="e">
        <f>_xlfn.XLOOKUP(Table1[[#This Row],[Column1]],'Chi tiết tt Mega gửi'!P:P,'Chi tiết tt Mega gửi'!N:N)</f>
        <v>#N/A</v>
      </c>
    </row>
    <row r="719" spans="1:34" ht="25.5" customHeight="1" x14ac:dyDescent="0.2">
      <c r="A719" s="58" t="s">
        <v>16292</v>
      </c>
      <c r="B719" s="58" t="s">
        <v>251</v>
      </c>
      <c r="C719" s="59">
        <v>46113</v>
      </c>
      <c r="D719" s="58" t="s">
        <v>17761</v>
      </c>
      <c r="E719" s="55">
        <v>46123</v>
      </c>
      <c r="F719" s="58" t="s">
        <v>17762</v>
      </c>
      <c r="G719" s="58" t="s">
        <v>17763</v>
      </c>
      <c r="H719" s="60">
        <v>491065</v>
      </c>
      <c r="I719" s="63">
        <v>0</v>
      </c>
      <c r="J719" s="60">
        <v>39285</v>
      </c>
      <c r="K719" s="66">
        <v>530350</v>
      </c>
      <c r="L719" s="64" t="s">
        <v>17236</v>
      </c>
      <c r="M719" s="6">
        <v>46153</v>
      </c>
      <c r="O719" s="32">
        <f>IF(Table1[[#This Row],[Phân loại]]="Tồn đầu kỳ",Table1[[#This Row],[Tổng giá trị]],0)</f>
        <v>0</v>
      </c>
      <c r="P719" s="7">
        <f>IF(Table1[[#This Row],[Số còn phải thu ĐK]]&lt;&gt;0,0,IF(Table1[[#This Row],[Phân loại]]="Bán hàng",Table1[[#This Row],[Tổng giá trị]],-Table1[[#This Row],[Tổng giá trị]]))</f>
        <v>530350</v>
      </c>
      <c r="Q719" s="32">
        <f t="shared" si="55"/>
        <v>530350</v>
      </c>
      <c r="R719" s="7">
        <f>Table1[[#This Row],[Số còn phải thu ĐK]]+Table1[[#This Row],[Giá Trị HD sau CK]]-Table1[[#This Row],[Số tiền đã thu]]</f>
        <v>0</v>
      </c>
      <c r="S719" s="6">
        <f>IF(Table1[[#This Row],[Ngày hóa đơn]]&lt;&gt;"",Table1[[#This Row],[Ngày hóa đơn]],IF(Table1[[#This Row],[Ngày hạch toán]]&lt;&gt;"",Table1[[#This Row],[Ngày hạch toán]],""))</f>
        <v>46123</v>
      </c>
      <c r="T719" s="7"/>
      <c r="U719" s="6">
        <f>IF(Table1[[#This Row],[Ngày tính CN]]="","",S719+T719)</f>
        <v>46123</v>
      </c>
      <c r="V719" s="32">
        <f ca="1">IF(Table1[[#This Row],[Hạn thanh toán]]="","",IF((U719-NOW())&lt;0,0,(U719-NOW())))</f>
        <v>0</v>
      </c>
      <c r="W719" s="32"/>
      <c r="X719" s="32" t="str">
        <f t="shared" ca="1" si="56"/>
        <v/>
      </c>
      <c r="Y719" s="2" t="str">
        <f t="shared" si="57"/>
        <v>Đã thanh toán</v>
      </c>
      <c r="Z719" s="42">
        <f t="shared" si="58"/>
        <v>46123</v>
      </c>
      <c r="AA719" s="42">
        <f t="shared" si="59"/>
        <v>46153</v>
      </c>
      <c r="AD719" s="2" t="str">
        <f>VLOOKUP($A719,MA_KH!$A:$Q,MA_KH!O$1,0)</f>
        <v>MEGA</v>
      </c>
      <c r="AE719" s="2" t="str">
        <f>VLOOKUP($A719,MA_KH!$A:$Q,MA_KH!P$1,0)</f>
        <v>CÔNG TY TNHH MM MEGA MARKET (VIỆT NAM)</v>
      </c>
      <c r="AG719" s="2" t="str">
        <f>(Table1[[#This Row],[Số hóa đơn]])&amp;IF(OR(Table1[[#This Row],[Phân loại]]="Hàng trả",Table1[[#This Row],[Phân loại]]="Giảm công nợ"),-Table1[[#This Row],[Tổng giá trị]],Table1[[#This Row],[Tổng giá trị]])</f>
        <v>00026383530350</v>
      </c>
      <c r="AH719" s="6" t="e">
        <f>_xlfn.XLOOKUP(Table1[[#This Row],[Column1]],'Chi tiết tt Mega gửi'!P:P,'Chi tiết tt Mega gửi'!N:N)</f>
        <v>#N/A</v>
      </c>
    </row>
    <row r="720" spans="1:34" ht="25.5" customHeight="1" x14ac:dyDescent="0.2">
      <c r="A720" s="54" t="s">
        <v>16305</v>
      </c>
      <c r="B720" s="54" t="s">
        <v>7247</v>
      </c>
      <c r="C720" s="55">
        <v>46113</v>
      </c>
      <c r="D720" s="54" t="s">
        <v>17764</v>
      </c>
      <c r="E720" s="55">
        <v>46120</v>
      </c>
      <c r="F720" s="54" t="s">
        <v>17765</v>
      </c>
      <c r="G720" s="54" t="s">
        <v>17766</v>
      </c>
      <c r="H720" s="56">
        <v>982130</v>
      </c>
      <c r="I720" s="63">
        <v>0</v>
      </c>
      <c r="J720" s="56">
        <v>78570</v>
      </c>
      <c r="K720" s="65">
        <v>1060700</v>
      </c>
      <c r="L720" s="64" t="s">
        <v>17236</v>
      </c>
      <c r="M720" s="6">
        <v>46153</v>
      </c>
      <c r="O720" s="32">
        <f>IF(Table1[[#This Row],[Phân loại]]="Tồn đầu kỳ",Table1[[#This Row],[Tổng giá trị]],0)</f>
        <v>0</v>
      </c>
      <c r="P720" s="7">
        <f>IF(Table1[[#This Row],[Số còn phải thu ĐK]]&lt;&gt;0,0,IF(Table1[[#This Row],[Phân loại]]="Bán hàng",Table1[[#This Row],[Tổng giá trị]],-Table1[[#This Row],[Tổng giá trị]]))</f>
        <v>1060700</v>
      </c>
      <c r="Q720" s="32">
        <f t="shared" si="55"/>
        <v>1060700</v>
      </c>
      <c r="R720" s="7">
        <f>Table1[[#This Row],[Số còn phải thu ĐK]]+Table1[[#This Row],[Giá Trị HD sau CK]]-Table1[[#This Row],[Số tiền đã thu]]</f>
        <v>0</v>
      </c>
      <c r="S720" s="6">
        <f>IF(Table1[[#This Row],[Ngày hóa đơn]]&lt;&gt;"",Table1[[#This Row],[Ngày hóa đơn]],IF(Table1[[#This Row],[Ngày hạch toán]]&lt;&gt;"",Table1[[#This Row],[Ngày hạch toán]],""))</f>
        <v>46120</v>
      </c>
      <c r="T720" s="7"/>
      <c r="U720" s="6">
        <f>IF(Table1[[#This Row],[Ngày tính CN]]="","",S720+T720)</f>
        <v>46120</v>
      </c>
      <c r="V720" s="32">
        <f ca="1">IF(Table1[[#This Row],[Hạn thanh toán]]="","",IF((U720-NOW())&lt;0,0,(U720-NOW())))</f>
        <v>0</v>
      </c>
      <c r="W720" s="32"/>
      <c r="X720" s="32" t="str">
        <f t="shared" ca="1" si="56"/>
        <v/>
      </c>
      <c r="Y720" s="2" t="str">
        <f t="shared" si="57"/>
        <v>Đã thanh toán</v>
      </c>
      <c r="Z720" s="42">
        <f t="shared" si="58"/>
        <v>46120</v>
      </c>
      <c r="AA720" s="42">
        <f t="shared" si="59"/>
        <v>46153</v>
      </c>
      <c r="AD720" s="2" t="str">
        <f>VLOOKUP($A720,MA_KH!$A:$Q,MA_KH!O$1,0)</f>
        <v>MEGA</v>
      </c>
      <c r="AE720" s="2" t="str">
        <f>VLOOKUP($A720,MA_KH!$A:$Q,MA_KH!P$1,0)</f>
        <v>CÔNG TY TNHH MM MEGA MARKET (VIỆT NAM)</v>
      </c>
      <c r="AG720" s="2" t="str">
        <f>(Table1[[#This Row],[Số hóa đơn]])&amp;IF(OR(Table1[[#This Row],[Phân loại]]="Hàng trả",Table1[[#This Row],[Phân loại]]="Giảm công nợ"),-Table1[[#This Row],[Tổng giá trị]],Table1[[#This Row],[Tổng giá trị]])</f>
        <v>000259991060700</v>
      </c>
      <c r="AH720" s="6" t="e">
        <f>_xlfn.XLOOKUP(Table1[[#This Row],[Column1]],'Chi tiết tt Mega gửi'!P:P,'Chi tiết tt Mega gửi'!N:N)</f>
        <v>#N/A</v>
      </c>
    </row>
    <row r="721" spans="1:34" ht="25.5" customHeight="1" x14ac:dyDescent="0.2">
      <c r="A721" s="54" t="s">
        <v>16305</v>
      </c>
      <c r="B721" s="54" t="s">
        <v>7247</v>
      </c>
      <c r="C721" s="55">
        <v>46113</v>
      </c>
      <c r="D721" s="54" t="s">
        <v>17767</v>
      </c>
      <c r="E721" s="55">
        <v>46120</v>
      </c>
      <c r="F721" s="54" t="s">
        <v>17768</v>
      </c>
      <c r="G721" s="54" t="s">
        <v>17769</v>
      </c>
      <c r="H721" s="56">
        <v>1468620</v>
      </c>
      <c r="I721" s="63">
        <v>0</v>
      </c>
      <c r="J721" s="56">
        <v>117490</v>
      </c>
      <c r="K721" s="65">
        <v>1586110</v>
      </c>
      <c r="L721" s="64" t="s">
        <v>17236</v>
      </c>
      <c r="M721" s="6">
        <v>46153</v>
      </c>
      <c r="O721" s="32">
        <f>IF(Table1[[#This Row],[Phân loại]]="Tồn đầu kỳ",Table1[[#This Row],[Tổng giá trị]],0)</f>
        <v>0</v>
      </c>
      <c r="P721" s="7">
        <f>IF(Table1[[#This Row],[Số còn phải thu ĐK]]&lt;&gt;0,0,IF(Table1[[#This Row],[Phân loại]]="Bán hàng",Table1[[#This Row],[Tổng giá trị]],-Table1[[#This Row],[Tổng giá trị]]))</f>
        <v>1586110</v>
      </c>
      <c r="Q721" s="32">
        <f t="shared" si="55"/>
        <v>1586110</v>
      </c>
      <c r="R721" s="7">
        <f>Table1[[#This Row],[Số còn phải thu ĐK]]+Table1[[#This Row],[Giá Trị HD sau CK]]-Table1[[#This Row],[Số tiền đã thu]]</f>
        <v>0</v>
      </c>
      <c r="S721" s="6">
        <f>IF(Table1[[#This Row],[Ngày hóa đơn]]&lt;&gt;"",Table1[[#This Row],[Ngày hóa đơn]],IF(Table1[[#This Row],[Ngày hạch toán]]&lt;&gt;"",Table1[[#This Row],[Ngày hạch toán]],""))</f>
        <v>46120</v>
      </c>
      <c r="T721" s="7"/>
      <c r="U721" s="6">
        <f>IF(Table1[[#This Row],[Ngày tính CN]]="","",S721+T721)</f>
        <v>46120</v>
      </c>
      <c r="V721" s="32">
        <f ca="1">IF(Table1[[#This Row],[Hạn thanh toán]]="","",IF((U721-NOW())&lt;0,0,(U721-NOW())))</f>
        <v>0</v>
      </c>
      <c r="W721" s="32"/>
      <c r="X721" s="32" t="str">
        <f t="shared" ca="1" si="56"/>
        <v/>
      </c>
      <c r="Y721" s="2" t="str">
        <f t="shared" si="57"/>
        <v>Đã thanh toán</v>
      </c>
      <c r="Z721" s="42">
        <f t="shared" si="58"/>
        <v>46120</v>
      </c>
      <c r="AA721" s="42">
        <f t="shared" si="59"/>
        <v>46153</v>
      </c>
      <c r="AD721" s="2" t="str">
        <f>VLOOKUP($A721,MA_KH!$A:$Q,MA_KH!O$1,0)</f>
        <v>MEGA</v>
      </c>
      <c r="AE721" s="2" t="str">
        <f>VLOOKUP($A721,MA_KH!$A:$Q,MA_KH!P$1,0)</f>
        <v>CÔNG TY TNHH MM MEGA MARKET (VIỆT NAM)</v>
      </c>
      <c r="AG721" s="2" t="str">
        <f>(Table1[[#This Row],[Số hóa đơn]])&amp;IF(OR(Table1[[#This Row],[Phân loại]]="Hàng trả",Table1[[#This Row],[Phân loại]]="Giảm công nợ"),-Table1[[#This Row],[Tổng giá trị]],Table1[[#This Row],[Tổng giá trị]])</f>
        <v>000259981586110</v>
      </c>
      <c r="AH721" s="6" t="e">
        <f>_xlfn.XLOOKUP(Table1[[#This Row],[Column1]],'Chi tiết tt Mega gửi'!P:P,'Chi tiết tt Mega gửi'!N:N)</f>
        <v>#N/A</v>
      </c>
    </row>
    <row r="722" spans="1:34" ht="25.5" customHeight="1" x14ac:dyDescent="0.2">
      <c r="A722" s="58" t="s">
        <v>16303</v>
      </c>
      <c r="B722" s="58" t="s">
        <v>102</v>
      </c>
      <c r="C722" s="59">
        <v>46113</v>
      </c>
      <c r="D722" s="58" t="s">
        <v>17770</v>
      </c>
      <c r="E722" s="55">
        <v>46120</v>
      </c>
      <c r="F722" s="58" t="s">
        <v>17771</v>
      </c>
      <c r="G722" s="58" t="s">
        <v>17772</v>
      </c>
      <c r="H722" s="60">
        <v>1026170</v>
      </c>
      <c r="I722" s="63">
        <v>0</v>
      </c>
      <c r="J722" s="60">
        <v>82094</v>
      </c>
      <c r="K722" s="66">
        <v>1108264</v>
      </c>
      <c r="L722" s="64" t="s">
        <v>17236</v>
      </c>
      <c r="M722" s="6">
        <v>46153</v>
      </c>
      <c r="O722" s="32">
        <f>IF(Table1[[#This Row],[Phân loại]]="Tồn đầu kỳ",Table1[[#This Row],[Tổng giá trị]],0)</f>
        <v>0</v>
      </c>
      <c r="P722" s="7">
        <f>IF(Table1[[#This Row],[Số còn phải thu ĐK]]&lt;&gt;0,0,IF(Table1[[#This Row],[Phân loại]]="Bán hàng",Table1[[#This Row],[Tổng giá trị]],-Table1[[#This Row],[Tổng giá trị]]))</f>
        <v>1108264</v>
      </c>
      <c r="Q722" s="32">
        <f t="shared" si="55"/>
        <v>1108264</v>
      </c>
      <c r="R722" s="7">
        <f>Table1[[#This Row],[Số còn phải thu ĐK]]+Table1[[#This Row],[Giá Trị HD sau CK]]-Table1[[#This Row],[Số tiền đã thu]]</f>
        <v>0</v>
      </c>
      <c r="S722" s="6">
        <f>IF(Table1[[#This Row],[Ngày hóa đơn]]&lt;&gt;"",Table1[[#This Row],[Ngày hóa đơn]],IF(Table1[[#This Row],[Ngày hạch toán]]&lt;&gt;"",Table1[[#This Row],[Ngày hạch toán]],""))</f>
        <v>46120</v>
      </c>
      <c r="T722" s="7"/>
      <c r="U722" s="6">
        <f>IF(Table1[[#This Row],[Ngày tính CN]]="","",S722+T722)</f>
        <v>46120</v>
      </c>
      <c r="V722" s="32">
        <f ca="1">IF(Table1[[#This Row],[Hạn thanh toán]]="","",IF((U722-NOW())&lt;0,0,(U722-NOW())))</f>
        <v>0</v>
      </c>
      <c r="W722" s="32"/>
      <c r="X722" s="32" t="str">
        <f t="shared" ca="1" si="56"/>
        <v/>
      </c>
      <c r="Y722" s="2" t="str">
        <f t="shared" si="57"/>
        <v>Đã thanh toán</v>
      </c>
      <c r="Z722" s="42">
        <f t="shared" si="58"/>
        <v>46120</v>
      </c>
      <c r="AA722" s="42">
        <f t="shared" si="59"/>
        <v>46153</v>
      </c>
      <c r="AD722" s="2" t="str">
        <f>VLOOKUP($A722,MA_KH!$A:$Q,MA_KH!O$1,0)</f>
        <v>MEGA</v>
      </c>
      <c r="AE722" s="2" t="str">
        <f>VLOOKUP($A722,MA_KH!$A:$Q,MA_KH!P$1,0)</f>
        <v>CÔNG TY TNHH MM MEGA MARKET (VIỆT NAM)</v>
      </c>
      <c r="AG722" s="2" t="str">
        <f>(Table1[[#This Row],[Số hóa đơn]])&amp;IF(OR(Table1[[#This Row],[Phân loại]]="Hàng trả",Table1[[#This Row],[Phân loại]]="Giảm công nợ"),-Table1[[#This Row],[Tổng giá trị]],Table1[[#This Row],[Tổng giá trị]])</f>
        <v>000260001108264</v>
      </c>
      <c r="AH722" s="6" t="e">
        <f>_xlfn.XLOOKUP(Table1[[#This Row],[Column1]],'Chi tiết tt Mega gửi'!P:P,'Chi tiết tt Mega gửi'!N:N)</f>
        <v>#N/A</v>
      </c>
    </row>
    <row r="723" spans="1:34" ht="25.5" customHeight="1" x14ac:dyDescent="0.2">
      <c r="A723" s="54" t="s">
        <v>16308</v>
      </c>
      <c r="B723" s="54" t="s">
        <v>194</v>
      </c>
      <c r="C723" s="55">
        <v>46114</v>
      </c>
      <c r="D723" s="54" t="s">
        <v>17773</v>
      </c>
      <c r="E723" s="55">
        <v>46119</v>
      </c>
      <c r="F723" s="54" t="s">
        <v>17774</v>
      </c>
      <c r="G723" s="54" t="s">
        <v>17775</v>
      </c>
      <c r="H723" s="56">
        <v>6231260</v>
      </c>
      <c r="I723" s="63">
        <v>0</v>
      </c>
      <c r="J723" s="56">
        <v>498501</v>
      </c>
      <c r="K723" s="65">
        <v>6729761</v>
      </c>
      <c r="L723" s="64" t="s">
        <v>17236</v>
      </c>
      <c r="M723" s="6">
        <v>46153</v>
      </c>
      <c r="O723" s="32">
        <f>IF(Table1[[#This Row],[Phân loại]]="Tồn đầu kỳ",Table1[[#This Row],[Tổng giá trị]],0)</f>
        <v>0</v>
      </c>
      <c r="P723" s="7">
        <f>IF(Table1[[#This Row],[Số còn phải thu ĐK]]&lt;&gt;0,0,IF(Table1[[#This Row],[Phân loại]]="Bán hàng",Table1[[#This Row],[Tổng giá trị]],-Table1[[#This Row],[Tổng giá trị]]))</f>
        <v>6729761</v>
      </c>
      <c r="Q723" s="32">
        <f t="shared" si="55"/>
        <v>6729761</v>
      </c>
      <c r="R723" s="7">
        <f>Table1[[#This Row],[Số còn phải thu ĐK]]+Table1[[#This Row],[Giá Trị HD sau CK]]-Table1[[#This Row],[Số tiền đã thu]]</f>
        <v>0</v>
      </c>
      <c r="S723" s="6">
        <f>IF(Table1[[#This Row],[Ngày hóa đơn]]&lt;&gt;"",Table1[[#This Row],[Ngày hóa đơn]],IF(Table1[[#This Row],[Ngày hạch toán]]&lt;&gt;"",Table1[[#This Row],[Ngày hạch toán]],""))</f>
        <v>46119</v>
      </c>
      <c r="T723" s="7"/>
      <c r="U723" s="6">
        <f>IF(Table1[[#This Row],[Ngày tính CN]]="","",S723+T723)</f>
        <v>46119</v>
      </c>
      <c r="V723" s="32">
        <f ca="1">IF(Table1[[#This Row],[Hạn thanh toán]]="","",IF((U723-NOW())&lt;0,0,(U723-NOW())))</f>
        <v>0</v>
      </c>
      <c r="W723" s="32"/>
      <c r="X723" s="32" t="str">
        <f t="shared" ca="1" si="56"/>
        <v/>
      </c>
      <c r="Y723" s="2" t="str">
        <f t="shared" si="57"/>
        <v>Đã thanh toán</v>
      </c>
      <c r="Z723" s="42">
        <f t="shared" si="58"/>
        <v>46119</v>
      </c>
      <c r="AA723" s="42">
        <f t="shared" si="59"/>
        <v>46153</v>
      </c>
      <c r="AD723" s="2" t="str">
        <f>VLOOKUP($A723,MA_KH!$A:$Q,MA_KH!O$1,0)</f>
        <v>MEGA</v>
      </c>
      <c r="AE723" s="2" t="str">
        <f>VLOOKUP($A723,MA_KH!$A:$Q,MA_KH!P$1,0)</f>
        <v>CÔNG TY TNHH MM MEGA MARKET (VIỆT NAM)</v>
      </c>
      <c r="AG723" s="2" t="str">
        <f>(Table1[[#This Row],[Số hóa đơn]])&amp;IF(OR(Table1[[#This Row],[Phân loại]]="Hàng trả",Table1[[#This Row],[Phân loại]]="Giảm công nợ"),-Table1[[#This Row],[Tổng giá trị]],Table1[[#This Row],[Tổng giá trị]])</f>
        <v>000249956729761</v>
      </c>
      <c r="AH723" s="6" t="e">
        <f>_xlfn.XLOOKUP(Table1[[#This Row],[Column1]],'Chi tiết tt Mega gửi'!P:P,'Chi tiết tt Mega gửi'!N:N)</f>
        <v>#N/A</v>
      </c>
    </row>
    <row r="724" spans="1:34" ht="25.5" customHeight="1" x14ac:dyDescent="0.2">
      <c r="A724" s="54" t="s">
        <v>16310</v>
      </c>
      <c r="B724" s="54" t="s">
        <v>196</v>
      </c>
      <c r="C724" s="55">
        <v>46114</v>
      </c>
      <c r="D724" s="54" t="s">
        <v>17776</v>
      </c>
      <c r="E724" s="55">
        <v>46119</v>
      </c>
      <c r="F724" s="54" t="s">
        <v>17777</v>
      </c>
      <c r="G724" s="54" t="s">
        <v>17778</v>
      </c>
      <c r="H724" s="56">
        <v>1976200</v>
      </c>
      <c r="I724" s="63">
        <v>0</v>
      </c>
      <c r="J724" s="56">
        <v>158096</v>
      </c>
      <c r="K724" s="65">
        <v>2134296</v>
      </c>
      <c r="L724" s="64" t="s">
        <v>17236</v>
      </c>
      <c r="M724" s="6">
        <v>46167</v>
      </c>
      <c r="O724" s="32">
        <f>IF(Table1[[#This Row],[Phân loại]]="Tồn đầu kỳ",Table1[[#This Row],[Tổng giá trị]],0)</f>
        <v>0</v>
      </c>
      <c r="P724" s="7">
        <f>IF(Table1[[#This Row],[Số còn phải thu ĐK]]&lt;&gt;0,0,IF(Table1[[#This Row],[Phân loại]]="Bán hàng",Table1[[#This Row],[Tổng giá trị]],-Table1[[#This Row],[Tổng giá trị]]))</f>
        <v>2134296</v>
      </c>
      <c r="Q724" s="32">
        <f t="shared" si="55"/>
        <v>2134296</v>
      </c>
      <c r="R724" s="7">
        <f>Table1[[#This Row],[Số còn phải thu ĐK]]+Table1[[#This Row],[Giá Trị HD sau CK]]-Table1[[#This Row],[Số tiền đã thu]]</f>
        <v>0</v>
      </c>
      <c r="S724" s="6">
        <f>IF(Table1[[#This Row],[Ngày hóa đơn]]&lt;&gt;"",Table1[[#This Row],[Ngày hóa đơn]],IF(Table1[[#This Row],[Ngày hạch toán]]&lt;&gt;"",Table1[[#This Row],[Ngày hạch toán]],""))</f>
        <v>46119</v>
      </c>
      <c r="T724" s="7"/>
      <c r="U724" s="6">
        <f>IF(Table1[[#This Row],[Ngày tính CN]]="","",S724+T724)</f>
        <v>46119</v>
      </c>
      <c r="V724" s="32">
        <f ca="1">IF(Table1[[#This Row],[Hạn thanh toán]]="","",IF((U724-NOW())&lt;0,0,(U724-NOW())))</f>
        <v>0</v>
      </c>
      <c r="W724" s="32"/>
      <c r="X724" s="32" t="str">
        <f t="shared" ca="1" si="56"/>
        <v/>
      </c>
      <c r="Y724" s="2" t="str">
        <f t="shared" si="57"/>
        <v>Đã thanh toán</v>
      </c>
      <c r="Z724" s="42">
        <f t="shared" si="58"/>
        <v>46119</v>
      </c>
      <c r="AA724" s="42">
        <f t="shared" si="59"/>
        <v>46167</v>
      </c>
      <c r="AD724" s="2" t="str">
        <f>VLOOKUP($A724,MA_KH!$A:$Q,MA_KH!O$1,0)</f>
        <v>MEGA</v>
      </c>
      <c r="AE724" s="2" t="str">
        <f>VLOOKUP($A724,MA_KH!$A:$Q,MA_KH!P$1,0)</f>
        <v>CÔNG TY TNHH MM MEGA MARKET (VIỆT NAM)</v>
      </c>
      <c r="AG724" s="2" t="str">
        <f>(Table1[[#This Row],[Số hóa đơn]])&amp;IF(OR(Table1[[#This Row],[Phân loại]]="Hàng trả",Table1[[#This Row],[Phân loại]]="Giảm công nợ"),-Table1[[#This Row],[Tổng giá trị]],Table1[[#This Row],[Tổng giá trị]])</f>
        <v>000249962134296</v>
      </c>
      <c r="AH724" s="6" t="e">
        <f>_xlfn.XLOOKUP(Table1[[#This Row],[Column1]],'Chi tiết tt Mega gửi'!P:P,'Chi tiết tt Mega gửi'!N:N)</f>
        <v>#N/A</v>
      </c>
    </row>
    <row r="725" spans="1:34" ht="25.5" customHeight="1" x14ac:dyDescent="0.2">
      <c r="A725" s="54" t="s">
        <v>16287</v>
      </c>
      <c r="B725" s="54" t="s">
        <v>253</v>
      </c>
      <c r="C725" s="55">
        <v>46114</v>
      </c>
      <c r="D725" s="54" t="s">
        <v>17779</v>
      </c>
      <c r="E725" s="55">
        <v>46119</v>
      </c>
      <c r="F725" s="54" t="s">
        <v>17780</v>
      </c>
      <c r="G725" s="54" t="s">
        <v>17781</v>
      </c>
      <c r="H725" s="56">
        <v>1251200</v>
      </c>
      <c r="I725" s="63">
        <v>0</v>
      </c>
      <c r="J725" s="56">
        <v>100096</v>
      </c>
      <c r="K725" s="65">
        <v>1351296</v>
      </c>
      <c r="L725" s="64" t="s">
        <v>17236</v>
      </c>
      <c r="M725" s="6">
        <v>46153</v>
      </c>
      <c r="O725" s="32">
        <f>IF(Table1[[#This Row],[Phân loại]]="Tồn đầu kỳ",Table1[[#This Row],[Tổng giá trị]],0)</f>
        <v>0</v>
      </c>
      <c r="P725" s="7">
        <f>IF(Table1[[#This Row],[Số còn phải thu ĐK]]&lt;&gt;0,0,IF(Table1[[#This Row],[Phân loại]]="Bán hàng",Table1[[#This Row],[Tổng giá trị]],-Table1[[#This Row],[Tổng giá trị]]))</f>
        <v>1351296</v>
      </c>
      <c r="Q725" s="32">
        <f t="shared" si="55"/>
        <v>1351296</v>
      </c>
      <c r="R725" s="7">
        <f>Table1[[#This Row],[Số còn phải thu ĐK]]+Table1[[#This Row],[Giá Trị HD sau CK]]-Table1[[#This Row],[Số tiền đã thu]]</f>
        <v>0</v>
      </c>
      <c r="S725" s="6">
        <f>IF(Table1[[#This Row],[Ngày hóa đơn]]&lt;&gt;"",Table1[[#This Row],[Ngày hóa đơn]],IF(Table1[[#This Row],[Ngày hạch toán]]&lt;&gt;"",Table1[[#This Row],[Ngày hạch toán]],""))</f>
        <v>46119</v>
      </c>
      <c r="T725" s="7"/>
      <c r="U725" s="6">
        <f>IF(Table1[[#This Row],[Ngày tính CN]]="","",S725+T725)</f>
        <v>46119</v>
      </c>
      <c r="V725" s="32">
        <f ca="1">IF(Table1[[#This Row],[Hạn thanh toán]]="","",IF((U725-NOW())&lt;0,0,(U725-NOW())))</f>
        <v>0</v>
      </c>
      <c r="W725" s="32"/>
      <c r="X725" s="32" t="str">
        <f t="shared" ca="1" si="56"/>
        <v/>
      </c>
      <c r="Y725" s="2" t="str">
        <f t="shared" si="57"/>
        <v>Đã thanh toán</v>
      </c>
      <c r="Z725" s="42">
        <f t="shared" si="58"/>
        <v>46119</v>
      </c>
      <c r="AA725" s="42">
        <f t="shared" si="59"/>
        <v>46153</v>
      </c>
      <c r="AD725" s="2" t="str">
        <f>VLOOKUP($A725,MA_KH!$A:$Q,MA_KH!O$1,0)</f>
        <v>MEGA</v>
      </c>
      <c r="AE725" s="2" t="str">
        <f>VLOOKUP($A725,MA_KH!$A:$Q,MA_KH!P$1,0)</f>
        <v>CÔNG TY TNHH MM MEGA MARKET (VIỆT NAM)</v>
      </c>
      <c r="AG725" s="2" t="str">
        <f>(Table1[[#This Row],[Số hóa đơn]])&amp;IF(OR(Table1[[#This Row],[Phân loại]]="Hàng trả",Table1[[#This Row],[Phân loại]]="Giảm công nợ"),-Table1[[#This Row],[Tổng giá trị]],Table1[[#This Row],[Tổng giá trị]])</f>
        <v>000249971351296</v>
      </c>
      <c r="AH725" s="6" t="e">
        <f>_xlfn.XLOOKUP(Table1[[#This Row],[Column1]],'Chi tiết tt Mega gửi'!P:P,'Chi tiết tt Mega gửi'!N:N)</f>
        <v>#N/A</v>
      </c>
    </row>
    <row r="726" spans="1:34" ht="25.5" customHeight="1" x14ac:dyDescent="0.2">
      <c r="A726" s="54" t="s">
        <v>16307</v>
      </c>
      <c r="B726" s="54" t="s">
        <v>202</v>
      </c>
      <c r="C726" s="55">
        <v>46114</v>
      </c>
      <c r="D726" s="54" t="s">
        <v>17782</v>
      </c>
      <c r="E726" s="55">
        <v>46119</v>
      </c>
      <c r="F726" s="54" t="s">
        <v>17783</v>
      </c>
      <c r="G726" s="54" t="s">
        <v>17784</v>
      </c>
      <c r="H726" s="56">
        <v>2543405</v>
      </c>
      <c r="I726" s="63">
        <v>0</v>
      </c>
      <c r="J726" s="56">
        <v>203472</v>
      </c>
      <c r="K726" s="65">
        <v>2746877</v>
      </c>
      <c r="L726" s="64" t="s">
        <v>17236</v>
      </c>
      <c r="M726" s="6">
        <v>46167</v>
      </c>
      <c r="O726" s="32">
        <f>IF(Table1[[#This Row],[Phân loại]]="Tồn đầu kỳ",Table1[[#This Row],[Tổng giá trị]],0)</f>
        <v>0</v>
      </c>
      <c r="P726" s="7">
        <f>IF(Table1[[#This Row],[Số còn phải thu ĐK]]&lt;&gt;0,0,IF(Table1[[#This Row],[Phân loại]]="Bán hàng",Table1[[#This Row],[Tổng giá trị]],-Table1[[#This Row],[Tổng giá trị]]))</f>
        <v>2746877</v>
      </c>
      <c r="Q726" s="32">
        <f t="shared" si="55"/>
        <v>2746877</v>
      </c>
      <c r="R726" s="7">
        <f>Table1[[#This Row],[Số còn phải thu ĐK]]+Table1[[#This Row],[Giá Trị HD sau CK]]-Table1[[#This Row],[Số tiền đã thu]]</f>
        <v>0</v>
      </c>
      <c r="S726" s="6">
        <f>IF(Table1[[#This Row],[Ngày hóa đơn]]&lt;&gt;"",Table1[[#This Row],[Ngày hóa đơn]],IF(Table1[[#This Row],[Ngày hạch toán]]&lt;&gt;"",Table1[[#This Row],[Ngày hạch toán]],""))</f>
        <v>46119</v>
      </c>
      <c r="T726" s="7"/>
      <c r="U726" s="6">
        <f>IF(Table1[[#This Row],[Ngày tính CN]]="","",S726+T726)</f>
        <v>46119</v>
      </c>
      <c r="V726" s="32">
        <f ca="1">IF(Table1[[#This Row],[Hạn thanh toán]]="","",IF((U726-NOW())&lt;0,0,(U726-NOW())))</f>
        <v>0</v>
      </c>
      <c r="W726" s="32"/>
      <c r="X726" s="32" t="str">
        <f t="shared" ca="1" si="56"/>
        <v/>
      </c>
      <c r="Y726" s="2" t="str">
        <f t="shared" si="57"/>
        <v>Đã thanh toán</v>
      </c>
      <c r="Z726" s="42">
        <f t="shared" si="58"/>
        <v>46119</v>
      </c>
      <c r="AA726" s="42">
        <f t="shared" si="59"/>
        <v>46167</v>
      </c>
      <c r="AD726" s="2" t="str">
        <f>VLOOKUP($A726,MA_KH!$A:$Q,MA_KH!O$1,0)</f>
        <v>MEGA</v>
      </c>
      <c r="AE726" s="2" t="str">
        <f>VLOOKUP($A726,MA_KH!$A:$Q,MA_KH!P$1,0)</f>
        <v>CÔNG TY TNHH MM MEGA MARKET (VIỆT NAM)</v>
      </c>
      <c r="AG726" s="2" t="str">
        <f>(Table1[[#This Row],[Số hóa đơn]])&amp;IF(OR(Table1[[#This Row],[Phân loại]]="Hàng trả",Table1[[#This Row],[Phân loại]]="Giảm công nợ"),-Table1[[#This Row],[Tổng giá trị]],Table1[[#This Row],[Tổng giá trị]])</f>
        <v>000249982746877</v>
      </c>
      <c r="AH726" s="6" t="e">
        <f>_xlfn.XLOOKUP(Table1[[#This Row],[Column1]],'Chi tiết tt Mega gửi'!P:P,'Chi tiết tt Mega gửi'!N:N)</f>
        <v>#N/A</v>
      </c>
    </row>
    <row r="727" spans="1:34" ht="25.5" customHeight="1" x14ac:dyDescent="0.2">
      <c r="A727" s="54" t="s">
        <v>16307</v>
      </c>
      <c r="B727" s="54" t="s">
        <v>202</v>
      </c>
      <c r="C727" s="55">
        <v>46114</v>
      </c>
      <c r="D727" s="54" t="s">
        <v>17785</v>
      </c>
      <c r="E727" s="55">
        <v>46119</v>
      </c>
      <c r="F727" s="54" t="s">
        <v>17786</v>
      </c>
      <c r="G727" s="54" t="s">
        <v>17787</v>
      </c>
      <c r="H727" s="56">
        <v>5994040</v>
      </c>
      <c r="I727" s="63">
        <v>0</v>
      </c>
      <c r="J727" s="56">
        <v>479523</v>
      </c>
      <c r="K727" s="65">
        <v>6473563</v>
      </c>
      <c r="L727" s="64" t="s">
        <v>17236</v>
      </c>
      <c r="M727" s="6">
        <v>46167</v>
      </c>
      <c r="O727" s="32">
        <f>IF(Table1[[#This Row],[Phân loại]]="Tồn đầu kỳ",Table1[[#This Row],[Tổng giá trị]],0)</f>
        <v>0</v>
      </c>
      <c r="P727" s="7">
        <f>IF(Table1[[#This Row],[Số còn phải thu ĐK]]&lt;&gt;0,0,IF(Table1[[#This Row],[Phân loại]]="Bán hàng",Table1[[#This Row],[Tổng giá trị]],-Table1[[#This Row],[Tổng giá trị]]))</f>
        <v>6473563</v>
      </c>
      <c r="Q727" s="32">
        <f t="shared" si="55"/>
        <v>6473563</v>
      </c>
      <c r="R727" s="7">
        <f>Table1[[#This Row],[Số còn phải thu ĐK]]+Table1[[#This Row],[Giá Trị HD sau CK]]-Table1[[#This Row],[Số tiền đã thu]]</f>
        <v>0</v>
      </c>
      <c r="S727" s="6">
        <f>IF(Table1[[#This Row],[Ngày hóa đơn]]&lt;&gt;"",Table1[[#This Row],[Ngày hóa đơn]],IF(Table1[[#This Row],[Ngày hạch toán]]&lt;&gt;"",Table1[[#This Row],[Ngày hạch toán]],""))</f>
        <v>46119</v>
      </c>
      <c r="T727" s="7"/>
      <c r="U727" s="6">
        <f>IF(Table1[[#This Row],[Ngày tính CN]]="","",S727+T727)</f>
        <v>46119</v>
      </c>
      <c r="V727" s="32">
        <f ca="1">IF(Table1[[#This Row],[Hạn thanh toán]]="","",IF((U727-NOW())&lt;0,0,(U727-NOW())))</f>
        <v>0</v>
      </c>
      <c r="W727" s="32"/>
      <c r="X727" s="32" t="str">
        <f t="shared" ca="1" si="56"/>
        <v/>
      </c>
      <c r="Y727" s="2" t="str">
        <f t="shared" si="57"/>
        <v>Đã thanh toán</v>
      </c>
      <c r="Z727" s="42">
        <f t="shared" si="58"/>
        <v>46119</v>
      </c>
      <c r="AA727" s="42">
        <f t="shared" si="59"/>
        <v>46167</v>
      </c>
      <c r="AD727" s="2" t="str">
        <f>VLOOKUP($A727,MA_KH!$A:$Q,MA_KH!O$1,0)</f>
        <v>MEGA</v>
      </c>
      <c r="AE727" s="2" t="str">
        <f>VLOOKUP($A727,MA_KH!$A:$Q,MA_KH!P$1,0)</f>
        <v>CÔNG TY TNHH MM MEGA MARKET (VIỆT NAM)</v>
      </c>
      <c r="AG727" s="2" t="str">
        <f>(Table1[[#This Row],[Số hóa đơn]])&amp;IF(OR(Table1[[#This Row],[Phân loại]]="Hàng trả",Table1[[#This Row],[Phân loại]]="Giảm công nợ"),-Table1[[#This Row],[Tổng giá trị]],Table1[[#This Row],[Tổng giá trị]])</f>
        <v>000249996473563</v>
      </c>
      <c r="AH727" s="6" t="e">
        <f>_xlfn.XLOOKUP(Table1[[#This Row],[Column1]],'Chi tiết tt Mega gửi'!P:P,'Chi tiết tt Mega gửi'!N:N)</f>
        <v>#N/A</v>
      </c>
    </row>
    <row r="728" spans="1:34" ht="25.5" customHeight="1" x14ac:dyDescent="0.2">
      <c r="A728" s="54" t="s">
        <v>16291</v>
      </c>
      <c r="B728" s="54" t="s">
        <v>200</v>
      </c>
      <c r="C728" s="55">
        <v>46114</v>
      </c>
      <c r="D728" s="54" t="s">
        <v>17788</v>
      </c>
      <c r="E728" s="55">
        <v>46119</v>
      </c>
      <c r="F728" s="54" t="s">
        <v>17789</v>
      </c>
      <c r="G728" s="54" t="s">
        <v>17790</v>
      </c>
      <c r="H728" s="56">
        <v>2381320</v>
      </c>
      <c r="I728" s="63">
        <v>0</v>
      </c>
      <c r="J728" s="56">
        <v>190506</v>
      </c>
      <c r="K728" s="65">
        <v>2571826</v>
      </c>
      <c r="L728" s="64" t="s">
        <v>17236</v>
      </c>
      <c r="M728" s="6">
        <v>46153</v>
      </c>
      <c r="O728" s="32">
        <f>IF(Table1[[#This Row],[Phân loại]]="Tồn đầu kỳ",Table1[[#This Row],[Tổng giá trị]],0)</f>
        <v>0</v>
      </c>
      <c r="P728" s="7">
        <f>IF(Table1[[#This Row],[Số còn phải thu ĐK]]&lt;&gt;0,0,IF(Table1[[#This Row],[Phân loại]]="Bán hàng",Table1[[#This Row],[Tổng giá trị]],-Table1[[#This Row],[Tổng giá trị]]))</f>
        <v>2571826</v>
      </c>
      <c r="Q728" s="32">
        <f t="shared" si="55"/>
        <v>2571826</v>
      </c>
      <c r="R728" s="7">
        <f>Table1[[#This Row],[Số còn phải thu ĐK]]+Table1[[#This Row],[Giá Trị HD sau CK]]-Table1[[#This Row],[Số tiền đã thu]]</f>
        <v>0</v>
      </c>
      <c r="S728" s="6">
        <f>IF(Table1[[#This Row],[Ngày hóa đơn]]&lt;&gt;"",Table1[[#This Row],[Ngày hóa đơn]],IF(Table1[[#This Row],[Ngày hạch toán]]&lt;&gt;"",Table1[[#This Row],[Ngày hạch toán]],""))</f>
        <v>46119</v>
      </c>
      <c r="T728" s="7"/>
      <c r="U728" s="6">
        <f>IF(Table1[[#This Row],[Ngày tính CN]]="","",S728+T728)</f>
        <v>46119</v>
      </c>
      <c r="V728" s="32">
        <f ca="1">IF(Table1[[#This Row],[Hạn thanh toán]]="","",IF((U728-NOW())&lt;0,0,(U728-NOW())))</f>
        <v>0</v>
      </c>
      <c r="W728" s="32"/>
      <c r="X728" s="32" t="str">
        <f t="shared" ca="1" si="56"/>
        <v/>
      </c>
      <c r="Y728" s="2" t="str">
        <f t="shared" si="57"/>
        <v>Đã thanh toán</v>
      </c>
      <c r="Z728" s="42">
        <f t="shared" si="58"/>
        <v>46119</v>
      </c>
      <c r="AA728" s="42">
        <f t="shared" si="59"/>
        <v>46153</v>
      </c>
      <c r="AD728" s="2" t="str">
        <f>VLOOKUP($A728,MA_KH!$A:$Q,MA_KH!O$1,0)</f>
        <v>MEGA</v>
      </c>
      <c r="AE728" s="2" t="str">
        <f>VLOOKUP($A728,MA_KH!$A:$Q,MA_KH!P$1,0)</f>
        <v>CÔNG TY TNHH MM MEGA MARKET (VIỆT NAM)</v>
      </c>
      <c r="AG728" s="2" t="str">
        <f>(Table1[[#This Row],[Số hóa đơn]])&amp;IF(OR(Table1[[#This Row],[Phân loại]]="Hàng trả",Table1[[#This Row],[Phân loại]]="Giảm công nợ"),-Table1[[#This Row],[Tổng giá trị]],Table1[[#This Row],[Tổng giá trị]])</f>
        <v>000250002571826</v>
      </c>
      <c r="AH728" s="6" t="e">
        <f>_xlfn.XLOOKUP(Table1[[#This Row],[Column1]],'Chi tiết tt Mega gửi'!P:P,'Chi tiết tt Mega gửi'!N:N)</f>
        <v>#N/A</v>
      </c>
    </row>
    <row r="729" spans="1:34" ht="25.5" customHeight="1" x14ac:dyDescent="0.2">
      <c r="A729" s="54" t="s">
        <v>16291</v>
      </c>
      <c r="B729" s="54" t="s">
        <v>200</v>
      </c>
      <c r="C729" s="55">
        <v>46114</v>
      </c>
      <c r="D729" s="54" t="s">
        <v>17791</v>
      </c>
      <c r="E729" s="55">
        <v>46119</v>
      </c>
      <c r="F729" s="54" t="s">
        <v>17792</v>
      </c>
      <c r="G729" s="54" t="s">
        <v>17793</v>
      </c>
      <c r="H729" s="56">
        <v>3849940</v>
      </c>
      <c r="I729" s="63">
        <v>0</v>
      </c>
      <c r="J729" s="56">
        <v>307995</v>
      </c>
      <c r="K729" s="65">
        <v>4157935</v>
      </c>
      <c r="L729" s="64" t="s">
        <v>17236</v>
      </c>
      <c r="M729" s="6">
        <v>46153</v>
      </c>
      <c r="O729" s="32">
        <f>IF(Table1[[#This Row],[Phân loại]]="Tồn đầu kỳ",Table1[[#This Row],[Tổng giá trị]],0)</f>
        <v>0</v>
      </c>
      <c r="P729" s="7">
        <f>IF(Table1[[#This Row],[Số còn phải thu ĐK]]&lt;&gt;0,0,IF(Table1[[#This Row],[Phân loại]]="Bán hàng",Table1[[#This Row],[Tổng giá trị]],-Table1[[#This Row],[Tổng giá trị]]))</f>
        <v>4157935</v>
      </c>
      <c r="Q729" s="32">
        <f t="shared" si="55"/>
        <v>4157935</v>
      </c>
      <c r="R729" s="7">
        <f>Table1[[#This Row],[Số còn phải thu ĐK]]+Table1[[#This Row],[Giá Trị HD sau CK]]-Table1[[#This Row],[Số tiền đã thu]]</f>
        <v>0</v>
      </c>
      <c r="S729" s="6">
        <f>IF(Table1[[#This Row],[Ngày hóa đơn]]&lt;&gt;"",Table1[[#This Row],[Ngày hóa đơn]],IF(Table1[[#This Row],[Ngày hạch toán]]&lt;&gt;"",Table1[[#This Row],[Ngày hạch toán]],""))</f>
        <v>46119</v>
      </c>
      <c r="T729" s="7"/>
      <c r="U729" s="6">
        <f>IF(Table1[[#This Row],[Ngày tính CN]]="","",S729+T729)</f>
        <v>46119</v>
      </c>
      <c r="V729" s="32">
        <f ca="1">IF(Table1[[#This Row],[Hạn thanh toán]]="","",IF((U729-NOW())&lt;0,0,(U729-NOW())))</f>
        <v>0</v>
      </c>
      <c r="W729" s="32"/>
      <c r="X729" s="32" t="str">
        <f t="shared" ca="1" si="56"/>
        <v/>
      </c>
      <c r="Y729" s="2" t="str">
        <f t="shared" si="57"/>
        <v>Đã thanh toán</v>
      </c>
      <c r="Z729" s="42">
        <f t="shared" si="58"/>
        <v>46119</v>
      </c>
      <c r="AA729" s="42">
        <f t="shared" si="59"/>
        <v>46153</v>
      </c>
      <c r="AD729" s="2" t="str">
        <f>VLOOKUP($A729,MA_KH!$A:$Q,MA_KH!O$1,0)</f>
        <v>MEGA</v>
      </c>
      <c r="AE729" s="2" t="str">
        <f>VLOOKUP($A729,MA_KH!$A:$Q,MA_KH!P$1,0)</f>
        <v>CÔNG TY TNHH MM MEGA MARKET (VIỆT NAM)</v>
      </c>
      <c r="AG729" s="2" t="str">
        <f>(Table1[[#This Row],[Số hóa đơn]])&amp;IF(OR(Table1[[#This Row],[Phân loại]]="Hàng trả",Table1[[#This Row],[Phân loại]]="Giảm công nợ"),-Table1[[#This Row],[Tổng giá trị]],Table1[[#This Row],[Tổng giá trị]])</f>
        <v>000250014157935</v>
      </c>
      <c r="AH729" s="6" t="e">
        <f>_xlfn.XLOOKUP(Table1[[#This Row],[Column1]],'Chi tiết tt Mega gửi'!P:P,'Chi tiết tt Mega gửi'!N:N)</f>
        <v>#N/A</v>
      </c>
    </row>
    <row r="730" spans="1:34" ht="25.5" customHeight="1" x14ac:dyDescent="0.2">
      <c r="A730" s="58" t="s">
        <v>16289</v>
      </c>
      <c r="B730" s="58" t="s">
        <v>296</v>
      </c>
      <c r="C730" s="59">
        <v>46114</v>
      </c>
      <c r="D730" s="58" t="s">
        <v>17794</v>
      </c>
      <c r="E730" s="55">
        <v>46123</v>
      </c>
      <c r="F730" s="58" t="s">
        <v>17795</v>
      </c>
      <c r="G730" s="58" t="s">
        <v>17796</v>
      </c>
      <c r="H730" s="60">
        <v>6406835</v>
      </c>
      <c r="I730" s="63">
        <v>0</v>
      </c>
      <c r="J730" s="60">
        <v>512547</v>
      </c>
      <c r="K730" s="66">
        <v>6919382</v>
      </c>
      <c r="L730" s="64" t="s">
        <v>17236</v>
      </c>
      <c r="M730" s="6">
        <v>46153</v>
      </c>
      <c r="O730" s="32">
        <f>IF(Table1[[#This Row],[Phân loại]]="Tồn đầu kỳ",Table1[[#This Row],[Tổng giá trị]],0)</f>
        <v>0</v>
      </c>
      <c r="P730" s="7">
        <f>IF(Table1[[#This Row],[Số còn phải thu ĐK]]&lt;&gt;0,0,IF(Table1[[#This Row],[Phân loại]]="Bán hàng",Table1[[#This Row],[Tổng giá trị]],-Table1[[#This Row],[Tổng giá trị]]))</f>
        <v>6919382</v>
      </c>
      <c r="Q730" s="32">
        <f t="shared" si="55"/>
        <v>6919382</v>
      </c>
      <c r="R730" s="7">
        <f>Table1[[#This Row],[Số còn phải thu ĐK]]+Table1[[#This Row],[Giá Trị HD sau CK]]-Table1[[#This Row],[Số tiền đã thu]]</f>
        <v>0</v>
      </c>
      <c r="S730" s="6">
        <f>IF(Table1[[#This Row],[Ngày hóa đơn]]&lt;&gt;"",Table1[[#This Row],[Ngày hóa đơn]],IF(Table1[[#This Row],[Ngày hạch toán]]&lt;&gt;"",Table1[[#This Row],[Ngày hạch toán]],""))</f>
        <v>46123</v>
      </c>
      <c r="T730" s="7"/>
      <c r="U730" s="6">
        <f>IF(Table1[[#This Row],[Ngày tính CN]]="","",S730+T730)</f>
        <v>46123</v>
      </c>
      <c r="V730" s="32">
        <f ca="1">IF(Table1[[#This Row],[Hạn thanh toán]]="","",IF((U730-NOW())&lt;0,0,(U730-NOW())))</f>
        <v>0</v>
      </c>
      <c r="W730" s="32"/>
      <c r="X730" s="32" t="str">
        <f t="shared" ca="1" si="56"/>
        <v/>
      </c>
      <c r="Y730" s="2" t="str">
        <f t="shared" si="57"/>
        <v>Đã thanh toán</v>
      </c>
      <c r="Z730" s="42">
        <f t="shared" si="58"/>
        <v>46123</v>
      </c>
      <c r="AA730" s="42">
        <f t="shared" si="59"/>
        <v>46153</v>
      </c>
      <c r="AD730" s="2" t="str">
        <f>VLOOKUP($A730,MA_KH!$A:$Q,MA_KH!O$1,0)</f>
        <v>MEGA</v>
      </c>
      <c r="AE730" s="2" t="str">
        <f>VLOOKUP($A730,MA_KH!$A:$Q,MA_KH!P$1,0)</f>
        <v>CÔNG TY TNHH MM MEGA MARKET (VIỆT NAM)</v>
      </c>
      <c r="AG730" s="2" t="str">
        <f>(Table1[[#This Row],[Số hóa đơn]])&amp;IF(OR(Table1[[#This Row],[Phân loại]]="Hàng trả",Table1[[#This Row],[Phân loại]]="Giảm công nợ"),-Table1[[#This Row],[Tổng giá trị]],Table1[[#This Row],[Tổng giá trị]])</f>
        <v>000263736919382</v>
      </c>
      <c r="AH730" s="6" t="e">
        <f>_xlfn.XLOOKUP(Table1[[#This Row],[Column1]],'Chi tiết tt Mega gửi'!P:P,'Chi tiết tt Mega gửi'!N:N)</f>
        <v>#N/A</v>
      </c>
    </row>
    <row r="731" spans="1:34" ht="25.5" customHeight="1" x14ac:dyDescent="0.2">
      <c r="A731" s="54" t="s">
        <v>16299</v>
      </c>
      <c r="B731" s="54" t="s">
        <v>190</v>
      </c>
      <c r="C731" s="55">
        <v>46115</v>
      </c>
      <c r="D731" s="54" t="s">
        <v>17797</v>
      </c>
      <c r="E731" s="55">
        <v>46119</v>
      </c>
      <c r="F731" s="54" t="s">
        <v>17798</v>
      </c>
      <c r="G731" s="54" t="s">
        <v>17799</v>
      </c>
      <c r="H731" s="56">
        <v>10610420</v>
      </c>
      <c r="I731" s="63">
        <v>0</v>
      </c>
      <c r="J731" s="56">
        <v>848834</v>
      </c>
      <c r="K731" s="65">
        <v>11459254</v>
      </c>
      <c r="L731" s="64" t="s">
        <v>17236</v>
      </c>
      <c r="M731" s="6">
        <v>46153</v>
      </c>
      <c r="O731" s="32">
        <f>IF(Table1[[#This Row],[Phân loại]]="Tồn đầu kỳ",Table1[[#This Row],[Tổng giá trị]],0)</f>
        <v>0</v>
      </c>
      <c r="P731" s="7">
        <f>IF(Table1[[#This Row],[Số còn phải thu ĐK]]&lt;&gt;0,0,IF(Table1[[#This Row],[Phân loại]]="Bán hàng",Table1[[#This Row],[Tổng giá trị]],-Table1[[#This Row],[Tổng giá trị]]))</f>
        <v>11459254</v>
      </c>
      <c r="Q731" s="32">
        <f t="shared" si="55"/>
        <v>11459254</v>
      </c>
      <c r="R731" s="7">
        <f>Table1[[#This Row],[Số còn phải thu ĐK]]+Table1[[#This Row],[Giá Trị HD sau CK]]-Table1[[#This Row],[Số tiền đã thu]]</f>
        <v>0</v>
      </c>
      <c r="S731" s="6">
        <f>IF(Table1[[#This Row],[Ngày hóa đơn]]&lt;&gt;"",Table1[[#This Row],[Ngày hóa đơn]],IF(Table1[[#This Row],[Ngày hạch toán]]&lt;&gt;"",Table1[[#This Row],[Ngày hạch toán]],""))</f>
        <v>46119</v>
      </c>
      <c r="T731" s="7"/>
      <c r="U731" s="6">
        <f>IF(Table1[[#This Row],[Ngày tính CN]]="","",S731+T731)</f>
        <v>46119</v>
      </c>
      <c r="V731" s="32">
        <f ca="1">IF(Table1[[#This Row],[Hạn thanh toán]]="","",IF((U731-NOW())&lt;0,0,(U731-NOW())))</f>
        <v>0</v>
      </c>
      <c r="W731" s="32"/>
      <c r="X731" s="32" t="str">
        <f t="shared" ca="1" si="56"/>
        <v/>
      </c>
      <c r="Y731" s="2" t="str">
        <f t="shared" si="57"/>
        <v>Đã thanh toán</v>
      </c>
      <c r="Z731" s="42">
        <f t="shared" si="58"/>
        <v>46119</v>
      </c>
      <c r="AA731" s="42">
        <f t="shared" si="59"/>
        <v>46153</v>
      </c>
      <c r="AD731" s="2" t="str">
        <f>VLOOKUP($A731,MA_KH!$A:$Q,MA_KH!O$1,0)</f>
        <v>MEGA</v>
      </c>
      <c r="AE731" s="2" t="str">
        <f>VLOOKUP($A731,MA_KH!$A:$Q,MA_KH!P$1,0)</f>
        <v>CÔNG TY TNHH MM MEGA MARKET (VIỆT NAM)</v>
      </c>
      <c r="AG731" s="2" t="str">
        <f>(Table1[[#This Row],[Số hóa đơn]])&amp;IF(OR(Table1[[#This Row],[Phân loại]]="Hàng trả",Table1[[#This Row],[Phân loại]]="Giảm công nợ"),-Table1[[#This Row],[Tổng giá trị]],Table1[[#This Row],[Tổng giá trị]])</f>
        <v>0002500211459254</v>
      </c>
      <c r="AH731" s="6" t="e">
        <f>_xlfn.XLOOKUP(Table1[[#This Row],[Column1]],'Chi tiết tt Mega gửi'!P:P,'Chi tiết tt Mega gửi'!N:N)</f>
        <v>#N/A</v>
      </c>
    </row>
    <row r="732" spans="1:34" ht="25.5" customHeight="1" x14ac:dyDescent="0.2">
      <c r="A732" s="58" t="s">
        <v>16299</v>
      </c>
      <c r="B732" s="58" t="s">
        <v>190</v>
      </c>
      <c r="C732" s="59">
        <v>46115</v>
      </c>
      <c r="D732" s="58" t="s">
        <v>17800</v>
      </c>
      <c r="E732" s="55">
        <v>46119</v>
      </c>
      <c r="F732" s="58" t="s">
        <v>17801</v>
      </c>
      <c r="G732" s="58" t="s">
        <v>17802</v>
      </c>
      <c r="H732" s="60">
        <v>2052340</v>
      </c>
      <c r="I732" s="63">
        <v>0</v>
      </c>
      <c r="J732" s="60">
        <v>164187</v>
      </c>
      <c r="K732" s="66">
        <v>2216527</v>
      </c>
      <c r="L732" s="64" t="s">
        <v>17236</v>
      </c>
      <c r="M732" s="6">
        <v>46153</v>
      </c>
      <c r="O732" s="32">
        <f>IF(Table1[[#This Row],[Phân loại]]="Tồn đầu kỳ",Table1[[#This Row],[Tổng giá trị]],0)</f>
        <v>0</v>
      </c>
      <c r="P732" s="7">
        <f>IF(Table1[[#This Row],[Số còn phải thu ĐK]]&lt;&gt;0,0,IF(Table1[[#This Row],[Phân loại]]="Bán hàng",Table1[[#This Row],[Tổng giá trị]],-Table1[[#This Row],[Tổng giá trị]]))</f>
        <v>2216527</v>
      </c>
      <c r="Q732" s="32">
        <f t="shared" si="55"/>
        <v>2216527</v>
      </c>
      <c r="R732" s="7">
        <f>Table1[[#This Row],[Số còn phải thu ĐK]]+Table1[[#This Row],[Giá Trị HD sau CK]]-Table1[[#This Row],[Số tiền đã thu]]</f>
        <v>0</v>
      </c>
      <c r="S732" s="6">
        <f>IF(Table1[[#This Row],[Ngày hóa đơn]]&lt;&gt;"",Table1[[#This Row],[Ngày hóa đơn]],IF(Table1[[#This Row],[Ngày hạch toán]]&lt;&gt;"",Table1[[#This Row],[Ngày hạch toán]],""))</f>
        <v>46119</v>
      </c>
      <c r="T732" s="7"/>
      <c r="U732" s="6">
        <f>IF(Table1[[#This Row],[Ngày tính CN]]="","",S732+T732)</f>
        <v>46119</v>
      </c>
      <c r="V732" s="32">
        <f ca="1">IF(Table1[[#This Row],[Hạn thanh toán]]="","",IF((U732-NOW())&lt;0,0,(U732-NOW())))</f>
        <v>0</v>
      </c>
      <c r="W732" s="32"/>
      <c r="X732" s="32" t="str">
        <f t="shared" ca="1" si="56"/>
        <v/>
      </c>
      <c r="Y732" s="2" t="str">
        <f t="shared" si="57"/>
        <v>Đã thanh toán</v>
      </c>
      <c r="Z732" s="42">
        <f t="shared" si="58"/>
        <v>46119</v>
      </c>
      <c r="AA732" s="42">
        <f t="shared" si="59"/>
        <v>46153</v>
      </c>
      <c r="AD732" s="2" t="str">
        <f>VLOOKUP($A732,MA_KH!$A:$Q,MA_KH!O$1,0)</f>
        <v>MEGA</v>
      </c>
      <c r="AE732" s="2" t="str">
        <f>VLOOKUP($A732,MA_KH!$A:$Q,MA_KH!P$1,0)</f>
        <v>CÔNG TY TNHH MM MEGA MARKET (VIỆT NAM)</v>
      </c>
      <c r="AG732" s="2" t="str">
        <f>(Table1[[#This Row],[Số hóa đơn]])&amp;IF(OR(Table1[[#This Row],[Phân loại]]="Hàng trả",Table1[[#This Row],[Phân loại]]="Giảm công nợ"),-Table1[[#This Row],[Tổng giá trị]],Table1[[#This Row],[Tổng giá trị]])</f>
        <v>000250032216527</v>
      </c>
      <c r="AH732" s="6" t="e">
        <f>_xlfn.XLOOKUP(Table1[[#This Row],[Column1]],'Chi tiết tt Mega gửi'!P:P,'Chi tiết tt Mega gửi'!N:N)</f>
        <v>#N/A</v>
      </c>
    </row>
    <row r="733" spans="1:34" ht="25.5" customHeight="1" x14ac:dyDescent="0.2">
      <c r="A733" s="58" t="s">
        <v>16303</v>
      </c>
      <c r="B733" s="58" t="s">
        <v>102</v>
      </c>
      <c r="C733" s="59">
        <v>46115</v>
      </c>
      <c r="D733" s="58" t="s">
        <v>18091</v>
      </c>
      <c r="E733" s="55">
        <v>46115</v>
      </c>
      <c r="F733" s="58" t="s">
        <v>18092</v>
      </c>
      <c r="G733" s="58" t="s">
        <v>17169</v>
      </c>
      <c r="H733" s="60">
        <v>284595</v>
      </c>
      <c r="I733" s="63">
        <v>0</v>
      </c>
      <c r="J733" s="60">
        <v>22768</v>
      </c>
      <c r="K733" s="66">
        <v>307363</v>
      </c>
      <c r="L733" s="64" t="s">
        <v>17238</v>
      </c>
      <c r="M733" s="6">
        <v>46122</v>
      </c>
      <c r="O733" s="32">
        <f>IF(Table1[[#This Row],[Phân loại]]="Tồn đầu kỳ",Table1[[#This Row],[Tổng giá trị]],0)</f>
        <v>0</v>
      </c>
      <c r="P733" s="7">
        <f>IF(Table1[[#This Row],[Số còn phải thu ĐK]]&lt;&gt;0,0,IF(Table1[[#This Row],[Phân loại]]="Bán hàng",Table1[[#This Row],[Tổng giá trị]],-Table1[[#This Row],[Tổng giá trị]]))</f>
        <v>-307363</v>
      </c>
      <c r="Q733" s="32">
        <f t="shared" si="55"/>
        <v>-307363</v>
      </c>
      <c r="R733" s="7">
        <f>Table1[[#This Row],[Số còn phải thu ĐK]]+Table1[[#This Row],[Giá Trị HD sau CK]]-Table1[[#This Row],[Số tiền đã thu]]</f>
        <v>0</v>
      </c>
      <c r="S733" s="6">
        <f>IF(Table1[[#This Row],[Ngày hóa đơn]]&lt;&gt;"",Table1[[#This Row],[Ngày hóa đơn]],IF(Table1[[#This Row],[Ngày hạch toán]]&lt;&gt;"",Table1[[#This Row],[Ngày hạch toán]],""))</f>
        <v>46115</v>
      </c>
      <c r="T733" s="7"/>
      <c r="U733" s="6">
        <f>IF(Table1[[#This Row],[Ngày tính CN]]="","",S733+T733)</f>
        <v>46115</v>
      </c>
      <c r="V733" s="32">
        <f ca="1">IF(Table1[[#This Row],[Hạn thanh toán]]="","",IF((U733-NOW())&lt;0,0,(U733-NOW())))</f>
        <v>0</v>
      </c>
      <c r="W733" s="32"/>
      <c r="X733" s="32" t="str">
        <f t="shared" ca="1" si="56"/>
        <v/>
      </c>
      <c r="Y733" s="2" t="str">
        <f t="shared" si="57"/>
        <v>Đã thanh toán</v>
      </c>
      <c r="Z733" s="42">
        <f t="shared" si="58"/>
        <v>46115</v>
      </c>
      <c r="AA733" s="42">
        <f t="shared" si="59"/>
        <v>46122</v>
      </c>
      <c r="AD733" s="2" t="str">
        <f>VLOOKUP($A733,MA_KH!$A:$Q,MA_KH!O$1,0)</f>
        <v>MEGA</v>
      </c>
      <c r="AE733" s="2" t="str">
        <f>VLOOKUP($A733,MA_KH!$A:$Q,MA_KH!P$1,0)</f>
        <v>CÔNG TY TNHH MM MEGA MARKET (VIỆT NAM)</v>
      </c>
      <c r="AG733" s="2" t="str">
        <f>(Table1[[#This Row],[Số hóa đơn]])&amp;IF(OR(Table1[[#This Row],[Phân loại]]="Hàng trả",Table1[[#This Row],[Phân loại]]="Giảm công nợ"),-Table1[[#This Row],[Tổng giá trị]],Table1[[#This Row],[Tổng giá trị]])</f>
        <v>00000107-307363</v>
      </c>
      <c r="AH733" s="6" t="e">
        <f>_xlfn.XLOOKUP(Table1[[#This Row],[Column1]],'Chi tiết tt Mega gửi'!P:P,'Chi tiết tt Mega gửi'!N:N)</f>
        <v>#N/A</v>
      </c>
    </row>
    <row r="734" spans="1:34" ht="25.5" customHeight="1" x14ac:dyDescent="0.2">
      <c r="A734" s="54" t="s">
        <v>16289</v>
      </c>
      <c r="B734" s="54" t="s">
        <v>296</v>
      </c>
      <c r="C734" s="55">
        <v>46115</v>
      </c>
      <c r="D734" s="54" t="s">
        <v>18093</v>
      </c>
      <c r="E734" s="55">
        <v>46115</v>
      </c>
      <c r="F734" s="54" t="s">
        <v>18094</v>
      </c>
      <c r="G734" s="54" t="s">
        <v>16824</v>
      </c>
      <c r="H734" s="56">
        <v>1472000</v>
      </c>
      <c r="I734" s="63">
        <v>0</v>
      </c>
      <c r="J734" s="56">
        <v>117760</v>
      </c>
      <c r="K734" s="65">
        <v>1589760</v>
      </c>
      <c r="L734" s="64" t="s">
        <v>17238</v>
      </c>
      <c r="M734" s="6">
        <v>46122</v>
      </c>
      <c r="O734" s="32">
        <f>IF(Table1[[#This Row],[Phân loại]]="Tồn đầu kỳ",Table1[[#This Row],[Tổng giá trị]],0)</f>
        <v>0</v>
      </c>
      <c r="P734" s="7">
        <f>IF(Table1[[#This Row],[Số còn phải thu ĐK]]&lt;&gt;0,0,IF(Table1[[#This Row],[Phân loại]]="Bán hàng",Table1[[#This Row],[Tổng giá trị]],-Table1[[#This Row],[Tổng giá trị]]))</f>
        <v>-1589760</v>
      </c>
      <c r="Q734" s="32">
        <f t="shared" si="55"/>
        <v>-1589760</v>
      </c>
      <c r="R734" s="7">
        <f>Table1[[#This Row],[Số còn phải thu ĐK]]+Table1[[#This Row],[Giá Trị HD sau CK]]-Table1[[#This Row],[Số tiền đã thu]]</f>
        <v>0</v>
      </c>
      <c r="S734" s="6">
        <f>IF(Table1[[#This Row],[Ngày hóa đơn]]&lt;&gt;"",Table1[[#This Row],[Ngày hóa đơn]],IF(Table1[[#This Row],[Ngày hạch toán]]&lt;&gt;"",Table1[[#This Row],[Ngày hạch toán]],""))</f>
        <v>46115</v>
      </c>
      <c r="T734" s="7"/>
      <c r="U734" s="6">
        <f>IF(Table1[[#This Row],[Ngày tính CN]]="","",S734+T734)</f>
        <v>46115</v>
      </c>
      <c r="V734" s="32">
        <f ca="1">IF(Table1[[#This Row],[Hạn thanh toán]]="","",IF((U734-NOW())&lt;0,0,(U734-NOW())))</f>
        <v>0</v>
      </c>
      <c r="W734" s="32"/>
      <c r="X734" s="32" t="str">
        <f t="shared" ca="1" si="56"/>
        <v/>
      </c>
      <c r="Y734" s="2" t="str">
        <f t="shared" si="57"/>
        <v>Đã thanh toán</v>
      </c>
      <c r="Z734" s="42">
        <f t="shared" si="58"/>
        <v>46115</v>
      </c>
      <c r="AA734" s="42">
        <f t="shared" si="59"/>
        <v>46122</v>
      </c>
      <c r="AD734" s="2" t="str">
        <f>VLOOKUP($A734,MA_KH!$A:$Q,MA_KH!O$1,0)</f>
        <v>MEGA</v>
      </c>
      <c r="AE734" s="2" t="str">
        <f>VLOOKUP($A734,MA_KH!$A:$Q,MA_KH!P$1,0)</f>
        <v>CÔNG TY TNHH MM MEGA MARKET (VIỆT NAM)</v>
      </c>
      <c r="AG734" s="2" t="str">
        <f>(Table1[[#This Row],[Số hóa đơn]])&amp;IF(OR(Table1[[#This Row],[Phân loại]]="Hàng trả",Table1[[#This Row],[Phân loại]]="Giảm công nợ"),-Table1[[#This Row],[Tổng giá trị]],Table1[[#This Row],[Tổng giá trị]])</f>
        <v>00000202-1589760</v>
      </c>
      <c r="AH734" s="6" t="e">
        <f>_xlfn.XLOOKUP(Table1[[#This Row],[Column1]],'Chi tiết tt Mega gửi'!P:P,'Chi tiết tt Mega gửi'!N:N)</f>
        <v>#N/A</v>
      </c>
    </row>
    <row r="735" spans="1:34" ht="25.5" customHeight="1" x14ac:dyDescent="0.2">
      <c r="A735" s="54" t="s">
        <v>16289</v>
      </c>
      <c r="B735" s="54" t="s">
        <v>296</v>
      </c>
      <c r="C735" s="55">
        <v>46115</v>
      </c>
      <c r="D735" s="54" t="s">
        <v>18095</v>
      </c>
      <c r="E735" s="55">
        <v>46115</v>
      </c>
      <c r="F735" s="54" t="s">
        <v>18096</v>
      </c>
      <c r="G735" s="54" t="s">
        <v>16824</v>
      </c>
      <c r="H735" s="56">
        <v>1288000</v>
      </c>
      <c r="I735" s="63">
        <v>0</v>
      </c>
      <c r="J735" s="56">
        <v>103040</v>
      </c>
      <c r="K735" s="65">
        <v>1391040</v>
      </c>
      <c r="L735" s="64" t="s">
        <v>17238</v>
      </c>
      <c r="M735" s="6">
        <v>46122</v>
      </c>
      <c r="O735" s="32">
        <f>IF(Table1[[#This Row],[Phân loại]]="Tồn đầu kỳ",Table1[[#This Row],[Tổng giá trị]],0)</f>
        <v>0</v>
      </c>
      <c r="P735" s="7">
        <f>IF(Table1[[#This Row],[Số còn phải thu ĐK]]&lt;&gt;0,0,IF(Table1[[#This Row],[Phân loại]]="Bán hàng",Table1[[#This Row],[Tổng giá trị]],-Table1[[#This Row],[Tổng giá trị]]))</f>
        <v>-1391040</v>
      </c>
      <c r="Q735" s="32">
        <f t="shared" si="55"/>
        <v>-1391040</v>
      </c>
      <c r="R735" s="7">
        <f>Table1[[#This Row],[Số còn phải thu ĐK]]+Table1[[#This Row],[Giá Trị HD sau CK]]-Table1[[#This Row],[Số tiền đã thu]]</f>
        <v>0</v>
      </c>
      <c r="S735" s="6">
        <f>IF(Table1[[#This Row],[Ngày hóa đơn]]&lt;&gt;"",Table1[[#This Row],[Ngày hóa đơn]],IF(Table1[[#This Row],[Ngày hạch toán]]&lt;&gt;"",Table1[[#This Row],[Ngày hạch toán]],""))</f>
        <v>46115</v>
      </c>
      <c r="T735" s="7"/>
      <c r="U735" s="6">
        <f>IF(Table1[[#This Row],[Ngày tính CN]]="","",S735+T735)</f>
        <v>46115</v>
      </c>
      <c r="V735" s="32">
        <f ca="1">IF(Table1[[#This Row],[Hạn thanh toán]]="","",IF((U735-NOW())&lt;0,0,(U735-NOW())))</f>
        <v>0</v>
      </c>
      <c r="W735" s="32"/>
      <c r="X735" s="32" t="str">
        <f t="shared" ca="1" si="56"/>
        <v/>
      </c>
      <c r="Y735" s="2" t="str">
        <f t="shared" si="57"/>
        <v>Đã thanh toán</v>
      </c>
      <c r="Z735" s="42">
        <f t="shared" si="58"/>
        <v>46115</v>
      </c>
      <c r="AA735" s="42">
        <f t="shared" si="59"/>
        <v>46122</v>
      </c>
      <c r="AD735" s="2" t="str">
        <f>VLOOKUP($A735,MA_KH!$A:$Q,MA_KH!O$1,0)</f>
        <v>MEGA</v>
      </c>
      <c r="AE735" s="2" t="str">
        <f>VLOOKUP($A735,MA_KH!$A:$Q,MA_KH!P$1,0)</f>
        <v>CÔNG TY TNHH MM MEGA MARKET (VIỆT NAM)</v>
      </c>
      <c r="AG735" s="2" t="str">
        <f>(Table1[[#This Row],[Số hóa đơn]])&amp;IF(OR(Table1[[#This Row],[Phân loại]]="Hàng trả",Table1[[#This Row],[Phân loại]]="Giảm công nợ"),-Table1[[#This Row],[Tổng giá trị]],Table1[[#This Row],[Tổng giá trị]])</f>
        <v>00000207-1391040</v>
      </c>
      <c r="AH735" s="6" t="e">
        <f>_xlfn.XLOOKUP(Table1[[#This Row],[Column1]],'Chi tiết tt Mega gửi'!P:P,'Chi tiết tt Mega gửi'!N:N)</f>
        <v>#N/A</v>
      </c>
    </row>
    <row r="736" spans="1:34" ht="25.5" customHeight="1" x14ac:dyDescent="0.2">
      <c r="A736" s="54" t="s">
        <v>16291</v>
      </c>
      <c r="B736" s="54" t="s">
        <v>200</v>
      </c>
      <c r="C736" s="55">
        <v>46115</v>
      </c>
      <c r="D736" s="54" t="s">
        <v>18097</v>
      </c>
      <c r="E736" s="55">
        <v>46115</v>
      </c>
      <c r="F736" s="54" t="s">
        <v>18098</v>
      </c>
      <c r="G736" s="54" t="s">
        <v>17345</v>
      </c>
      <c r="H736" s="56">
        <v>1254073</v>
      </c>
      <c r="I736" s="63">
        <v>0</v>
      </c>
      <c r="J736" s="56">
        <v>100326</v>
      </c>
      <c r="K736" s="65">
        <v>1354399</v>
      </c>
      <c r="L736" s="64" t="s">
        <v>17238</v>
      </c>
      <c r="M736" s="6">
        <v>46122</v>
      </c>
      <c r="O736" s="32">
        <f>IF(Table1[[#This Row],[Phân loại]]="Tồn đầu kỳ",Table1[[#This Row],[Tổng giá trị]],0)</f>
        <v>0</v>
      </c>
      <c r="P736" s="7">
        <f>IF(Table1[[#This Row],[Số còn phải thu ĐK]]&lt;&gt;0,0,IF(Table1[[#This Row],[Phân loại]]="Bán hàng",Table1[[#This Row],[Tổng giá trị]],-Table1[[#This Row],[Tổng giá trị]]))</f>
        <v>-1354399</v>
      </c>
      <c r="Q736" s="32">
        <f t="shared" si="55"/>
        <v>-1354399</v>
      </c>
      <c r="R736" s="7">
        <f>Table1[[#This Row],[Số còn phải thu ĐK]]+Table1[[#This Row],[Giá Trị HD sau CK]]-Table1[[#This Row],[Số tiền đã thu]]</f>
        <v>0</v>
      </c>
      <c r="S736" s="6">
        <f>IF(Table1[[#This Row],[Ngày hóa đơn]]&lt;&gt;"",Table1[[#This Row],[Ngày hóa đơn]],IF(Table1[[#This Row],[Ngày hạch toán]]&lt;&gt;"",Table1[[#This Row],[Ngày hạch toán]],""))</f>
        <v>46115</v>
      </c>
      <c r="T736" s="7"/>
      <c r="U736" s="6">
        <f>IF(Table1[[#This Row],[Ngày tính CN]]="","",S736+T736)</f>
        <v>46115</v>
      </c>
      <c r="V736" s="32">
        <f ca="1">IF(Table1[[#This Row],[Hạn thanh toán]]="","",IF((U736-NOW())&lt;0,0,(U736-NOW())))</f>
        <v>0</v>
      </c>
      <c r="W736" s="32"/>
      <c r="X736" s="32" t="str">
        <f t="shared" ca="1" si="56"/>
        <v/>
      </c>
      <c r="Y736" s="2" t="str">
        <f t="shared" si="57"/>
        <v>Đã thanh toán</v>
      </c>
      <c r="Z736" s="42">
        <f t="shared" si="58"/>
        <v>46115</v>
      </c>
      <c r="AA736" s="42">
        <f t="shared" si="59"/>
        <v>46122</v>
      </c>
      <c r="AD736" s="2" t="str">
        <f>VLOOKUP($A736,MA_KH!$A:$Q,MA_KH!O$1,0)</f>
        <v>MEGA</v>
      </c>
      <c r="AE736" s="2" t="str">
        <f>VLOOKUP($A736,MA_KH!$A:$Q,MA_KH!P$1,0)</f>
        <v>CÔNG TY TNHH MM MEGA MARKET (VIỆT NAM)</v>
      </c>
      <c r="AG736" s="2" t="str">
        <f>(Table1[[#This Row],[Số hóa đơn]])&amp;IF(OR(Table1[[#This Row],[Phân loại]]="Hàng trả",Table1[[#This Row],[Phân loại]]="Giảm công nợ"),-Table1[[#This Row],[Tổng giá trị]],Table1[[#This Row],[Tổng giá trị]])</f>
        <v>00000660-1354399</v>
      </c>
      <c r="AH736" s="6" t="e">
        <f>_xlfn.XLOOKUP(Table1[[#This Row],[Column1]],'Chi tiết tt Mega gửi'!P:P,'Chi tiết tt Mega gửi'!N:N)</f>
        <v>#N/A</v>
      </c>
    </row>
    <row r="737" spans="1:34" ht="25.5" customHeight="1" x14ac:dyDescent="0.2">
      <c r="A737" s="54" t="s">
        <v>16291</v>
      </c>
      <c r="B737" s="54" t="s">
        <v>200</v>
      </c>
      <c r="C737" s="55">
        <v>46115</v>
      </c>
      <c r="D737" s="54" t="s">
        <v>18099</v>
      </c>
      <c r="E737" s="55">
        <v>46115</v>
      </c>
      <c r="F737" s="54" t="s">
        <v>18100</v>
      </c>
      <c r="G737" s="54" t="s">
        <v>17345</v>
      </c>
      <c r="H737" s="56">
        <v>1771754</v>
      </c>
      <c r="I737" s="63">
        <v>0</v>
      </c>
      <c r="J737" s="56">
        <v>141741</v>
      </c>
      <c r="K737" s="65">
        <v>1913495</v>
      </c>
      <c r="L737" s="64" t="s">
        <v>17238</v>
      </c>
      <c r="M737" s="6">
        <v>46122</v>
      </c>
      <c r="O737" s="32">
        <f>IF(Table1[[#This Row],[Phân loại]]="Tồn đầu kỳ",Table1[[#This Row],[Tổng giá trị]],0)</f>
        <v>0</v>
      </c>
      <c r="P737" s="7">
        <f>IF(Table1[[#This Row],[Số còn phải thu ĐK]]&lt;&gt;0,0,IF(Table1[[#This Row],[Phân loại]]="Bán hàng",Table1[[#This Row],[Tổng giá trị]],-Table1[[#This Row],[Tổng giá trị]]))</f>
        <v>-1913495</v>
      </c>
      <c r="Q737" s="32">
        <f t="shared" si="55"/>
        <v>-1913495</v>
      </c>
      <c r="R737" s="7">
        <f>Table1[[#This Row],[Số còn phải thu ĐK]]+Table1[[#This Row],[Giá Trị HD sau CK]]-Table1[[#This Row],[Số tiền đã thu]]</f>
        <v>0</v>
      </c>
      <c r="S737" s="6">
        <f>IF(Table1[[#This Row],[Ngày hóa đơn]]&lt;&gt;"",Table1[[#This Row],[Ngày hóa đơn]],IF(Table1[[#This Row],[Ngày hạch toán]]&lt;&gt;"",Table1[[#This Row],[Ngày hạch toán]],""))</f>
        <v>46115</v>
      </c>
      <c r="T737" s="7"/>
      <c r="U737" s="6">
        <f>IF(Table1[[#This Row],[Ngày tính CN]]="","",S737+T737)</f>
        <v>46115</v>
      </c>
      <c r="V737" s="32">
        <f ca="1">IF(Table1[[#This Row],[Hạn thanh toán]]="","",IF((U737-NOW())&lt;0,0,(U737-NOW())))</f>
        <v>0</v>
      </c>
      <c r="W737" s="32"/>
      <c r="X737" s="32" t="str">
        <f t="shared" ca="1" si="56"/>
        <v/>
      </c>
      <c r="Y737" s="2" t="str">
        <f t="shared" si="57"/>
        <v>Đã thanh toán</v>
      </c>
      <c r="Z737" s="42">
        <f t="shared" si="58"/>
        <v>46115</v>
      </c>
      <c r="AA737" s="42">
        <f t="shared" si="59"/>
        <v>46122</v>
      </c>
      <c r="AD737" s="2" t="str">
        <f>VLOOKUP($A737,MA_KH!$A:$Q,MA_KH!O$1,0)</f>
        <v>MEGA</v>
      </c>
      <c r="AE737" s="2" t="str">
        <f>VLOOKUP($A737,MA_KH!$A:$Q,MA_KH!P$1,0)</f>
        <v>CÔNG TY TNHH MM MEGA MARKET (VIỆT NAM)</v>
      </c>
      <c r="AG737" s="2" t="str">
        <f>(Table1[[#This Row],[Số hóa đơn]])&amp;IF(OR(Table1[[#This Row],[Phân loại]]="Hàng trả",Table1[[#This Row],[Phân loại]]="Giảm công nợ"),-Table1[[#This Row],[Tổng giá trị]],Table1[[#This Row],[Tổng giá trị]])</f>
        <v>00000662-1913495</v>
      </c>
      <c r="AH737" s="6" t="e">
        <f>_xlfn.XLOOKUP(Table1[[#This Row],[Column1]],'Chi tiết tt Mega gửi'!P:P,'Chi tiết tt Mega gửi'!N:N)</f>
        <v>#N/A</v>
      </c>
    </row>
    <row r="738" spans="1:34" ht="25.5" customHeight="1" x14ac:dyDescent="0.2">
      <c r="A738" s="54" t="s">
        <v>16291</v>
      </c>
      <c r="B738" s="54" t="s">
        <v>200</v>
      </c>
      <c r="C738" s="55">
        <v>46115</v>
      </c>
      <c r="D738" s="54" t="s">
        <v>18101</v>
      </c>
      <c r="E738" s="55">
        <v>46115</v>
      </c>
      <c r="F738" s="54" t="s">
        <v>18102</v>
      </c>
      <c r="G738" s="54" t="s">
        <v>17345</v>
      </c>
      <c r="H738" s="56">
        <v>1676889</v>
      </c>
      <c r="I738" s="63">
        <v>0</v>
      </c>
      <c r="J738" s="56">
        <v>134151</v>
      </c>
      <c r="K738" s="65">
        <v>1811040</v>
      </c>
      <c r="L738" s="64" t="s">
        <v>17238</v>
      </c>
      <c r="M738" s="6">
        <v>46122</v>
      </c>
      <c r="O738" s="32">
        <f>IF(Table1[[#This Row],[Phân loại]]="Tồn đầu kỳ",Table1[[#This Row],[Tổng giá trị]],0)</f>
        <v>0</v>
      </c>
      <c r="P738" s="7">
        <f>IF(Table1[[#This Row],[Số còn phải thu ĐK]]&lt;&gt;0,0,IF(Table1[[#This Row],[Phân loại]]="Bán hàng",Table1[[#This Row],[Tổng giá trị]],-Table1[[#This Row],[Tổng giá trị]]))</f>
        <v>-1811040</v>
      </c>
      <c r="Q738" s="32">
        <f t="shared" si="55"/>
        <v>-1811040</v>
      </c>
      <c r="R738" s="7">
        <f>Table1[[#This Row],[Số còn phải thu ĐK]]+Table1[[#This Row],[Giá Trị HD sau CK]]-Table1[[#This Row],[Số tiền đã thu]]</f>
        <v>0</v>
      </c>
      <c r="S738" s="6">
        <f>IF(Table1[[#This Row],[Ngày hóa đơn]]&lt;&gt;"",Table1[[#This Row],[Ngày hóa đơn]],IF(Table1[[#This Row],[Ngày hạch toán]]&lt;&gt;"",Table1[[#This Row],[Ngày hạch toán]],""))</f>
        <v>46115</v>
      </c>
      <c r="T738" s="7"/>
      <c r="U738" s="6">
        <f>IF(Table1[[#This Row],[Ngày tính CN]]="","",S738+T738)</f>
        <v>46115</v>
      </c>
      <c r="V738" s="32">
        <f ca="1">IF(Table1[[#This Row],[Hạn thanh toán]]="","",IF((U738-NOW())&lt;0,0,(U738-NOW())))</f>
        <v>0</v>
      </c>
      <c r="W738" s="32"/>
      <c r="X738" s="32" t="str">
        <f t="shared" ca="1" si="56"/>
        <v/>
      </c>
      <c r="Y738" s="2" t="str">
        <f t="shared" si="57"/>
        <v>Đã thanh toán</v>
      </c>
      <c r="Z738" s="42">
        <f t="shared" si="58"/>
        <v>46115</v>
      </c>
      <c r="AA738" s="42">
        <f t="shared" si="59"/>
        <v>46122</v>
      </c>
      <c r="AD738" s="2" t="str">
        <f>VLOOKUP($A738,MA_KH!$A:$Q,MA_KH!O$1,0)</f>
        <v>MEGA</v>
      </c>
      <c r="AE738" s="2" t="str">
        <f>VLOOKUP($A738,MA_KH!$A:$Q,MA_KH!P$1,0)</f>
        <v>CÔNG TY TNHH MM MEGA MARKET (VIỆT NAM)</v>
      </c>
      <c r="AG738" s="2" t="str">
        <f>(Table1[[#This Row],[Số hóa đơn]])&amp;IF(OR(Table1[[#This Row],[Phân loại]]="Hàng trả",Table1[[#This Row],[Phân loại]]="Giảm công nợ"),-Table1[[#This Row],[Tổng giá trị]],Table1[[#This Row],[Tổng giá trị]])</f>
        <v>00000663-1811040</v>
      </c>
      <c r="AH738" s="6" t="e">
        <f>_xlfn.XLOOKUP(Table1[[#This Row],[Column1]],'Chi tiết tt Mega gửi'!P:P,'Chi tiết tt Mega gửi'!N:N)</f>
        <v>#N/A</v>
      </c>
    </row>
    <row r="739" spans="1:34" ht="25.5" customHeight="1" x14ac:dyDescent="0.2">
      <c r="A739" s="54" t="s">
        <v>16288</v>
      </c>
      <c r="B739" s="54" t="s">
        <v>294</v>
      </c>
      <c r="C739" s="55">
        <v>46115</v>
      </c>
      <c r="D739" s="54" t="s">
        <v>18103</v>
      </c>
      <c r="E739" s="55">
        <v>46115</v>
      </c>
      <c r="F739" s="54" t="s">
        <v>18104</v>
      </c>
      <c r="G739" s="54" t="s">
        <v>17177</v>
      </c>
      <c r="H739" s="56">
        <v>1350216</v>
      </c>
      <c r="I739" s="63">
        <v>0</v>
      </c>
      <c r="J739" s="56">
        <v>108017</v>
      </c>
      <c r="K739" s="65">
        <v>1458233</v>
      </c>
      <c r="L739" s="64" t="s">
        <v>17238</v>
      </c>
      <c r="M739" s="6">
        <v>46122</v>
      </c>
      <c r="O739" s="32">
        <f>IF(Table1[[#This Row],[Phân loại]]="Tồn đầu kỳ",Table1[[#This Row],[Tổng giá trị]],0)</f>
        <v>0</v>
      </c>
      <c r="P739" s="7">
        <f>IF(Table1[[#This Row],[Số còn phải thu ĐK]]&lt;&gt;0,0,IF(Table1[[#This Row],[Phân loại]]="Bán hàng",Table1[[#This Row],[Tổng giá trị]],-Table1[[#This Row],[Tổng giá trị]]))</f>
        <v>-1458233</v>
      </c>
      <c r="Q739" s="32">
        <f t="shared" si="55"/>
        <v>-1458233</v>
      </c>
      <c r="R739" s="7">
        <f>Table1[[#This Row],[Số còn phải thu ĐK]]+Table1[[#This Row],[Giá Trị HD sau CK]]-Table1[[#This Row],[Số tiền đã thu]]</f>
        <v>0</v>
      </c>
      <c r="S739" s="6">
        <f>IF(Table1[[#This Row],[Ngày hóa đơn]]&lt;&gt;"",Table1[[#This Row],[Ngày hóa đơn]],IF(Table1[[#This Row],[Ngày hạch toán]]&lt;&gt;"",Table1[[#This Row],[Ngày hạch toán]],""))</f>
        <v>46115</v>
      </c>
      <c r="T739" s="7"/>
      <c r="U739" s="6">
        <f>IF(Table1[[#This Row],[Ngày tính CN]]="","",S739+T739)</f>
        <v>46115</v>
      </c>
      <c r="V739" s="32">
        <f ca="1">IF(Table1[[#This Row],[Hạn thanh toán]]="","",IF((U739-NOW())&lt;0,0,(U739-NOW())))</f>
        <v>0</v>
      </c>
      <c r="W739" s="32"/>
      <c r="X739" s="32" t="str">
        <f t="shared" ca="1" si="56"/>
        <v/>
      </c>
      <c r="Y739" s="2" t="str">
        <f t="shared" si="57"/>
        <v>Đã thanh toán</v>
      </c>
      <c r="Z739" s="42">
        <f t="shared" si="58"/>
        <v>46115</v>
      </c>
      <c r="AA739" s="42">
        <f t="shared" si="59"/>
        <v>46122</v>
      </c>
      <c r="AD739" s="2" t="str">
        <f>VLOOKUP($A739,MA_KH!$A:$Q,MA_KH!O$1,0)</f>
        <v>MEGA</v>
      </c>
      <c r="AE739" s="2" t="str">
        <f>VLOOKUP($A739,MA_KH!$A:$Q,MA_KH!P$1,0)</f>
        <v>CÔNG TY TNHH MM MEGA MARKET (VIỆT NAM)</v>
      </c>
      <c r="AG739" s="2" t="str">
        <f>(Table1[[#This Row],[Số hóa đơn]])&amp;IF(OR(Table1[[#This Row],[Phân loại]]="Hàng trả",Table1[[#This Row],[Phân loại]]="Giảm công nợ"),-Table1[[#This Row],[Tổng giá trị]],Table1[[#This Row],[Tổng giá trị]])</f>
        <v>00000163-1458233</v>
      </c>
      <c r="AH739" s="6" t="e">
        <f>_xlfn.XLOOKUP(Table1[[#This Row],[Column1]],'Chi tiết tt Mega gửi'!P:P,'Chi tiết tt Mega gửi'!N:N)</f>
        <v>#N/A</v>
      </c>
    </row>
    <row r="740" spans="1:34" ht="25.5" customHeight="1" x14ac:dyDescent="0.2">
      <c r="A740" s="58" t="s">
        <v>16299</v>
      </c>
      <c r="B740" s="58" t="s">
        <v>190</v>
      </c>
      <c r="C740" s="59">
        <v>46115</v>
      </c>
      <c r="D740" s="58" t="s">
        <v>18105</v>
      </c>
      <c r="E740" s="55">
        <v>46115</v>
      </c>
      <c r="F740" s="58" t="s">
        <v>18106</v>
      </c>
      <c r="G740" s="58" t="s">
        <v>17669</v>
      </c>
      <c r="H740" s="60">
        <v>3068610</v>
      </c>
      <c r="I740" s="63">
        <v>0</v>
      </c>
      <c r="J740" s="60">
        <v>245489</v>
      </c>
      <c r="K740" s="66">
        <v>3314099</v>
      </c>
      <c r="L740" s="64" t="s">
        <v>17238</v>
      </c>
      <c r="M740" s="6">
        <v>46122</v>
      </c>
      <c r="O740" s="32">
        <f>IF(Table1[[#This Row],[Phân loại]]="Tồn đầu kỳ",Table1[[#This Row],[Tổng giá trị]],0)</f>
        <v>0</v>
      </c>
      <c r="P740" s="7">
        <f>IF(Table1[[#This Row],[Số còn phải thu ĐK]]&lt;&gt;0,0,IF(Table1[[#This Row],[Phân loại]]="Bán hàng",Table1[[#This Row],[Tổng giá trị]],-Table1[[#This Row],[Tổng giá trị]]))</f>
        <v>-3314099</v>
      </c>
      <c r="Q740" s="32">
        <f t="shared" si="55"/>
        <v>-3314099</v>
      </c>
      <c r="R740" s="7">
        <f>Table1[[#This Row],[Số còn phải thu ĐK]]+Table1[[#This Row],[Giá Trị HD sau CK]]-Table1[[#This Row],[Số tiền đã thu]]</f>
        <v>0</v>
      </c>
      <c r="S740" s="6">
        <f>IF(Table1[[#This Row],[Ngày hóa đơn]]&lt;&gt;"",Table1[[#This Row],[Ngày hóa đơn]],IF(Table1[[#This Row],[Ngày hạch toán]]&lt;&gt;"",Table1[[#This Row],[Ngày hạch toán]],""))</f>
        <v>46115</v>
      </c>
      <c r="T740" s="7"/>
      <c r="U740" s="6">
        <f>IF(Table1[[#This Row],[Ngày tính CN]]="","",S740+T740)</f>
        <v>46115</v>
      </c>
      <c r="V740" s="32">
        <f ca="1">IF(Table1[[#This Row],[Hạn thanh toán]]="","",IF((U740-NOW())&lt;0,0,(U740-NOW())))</f>
        <v>0</v>
      </c>
      <c r="W740" s="32"/>
      <c r="X740" s="32" t="str">
        <f t="shared" ca="1" si="56"/>
        <v/>
      </c>
      <c r="Y740" s="2" t="str">
        <f t="shared" si="57"/>
        <v>Đã thanh toán</v>
      </c>
      <c r="Z740" s="42">
        <f t="shared" si="58"/>
        <v>46115</v>
      </c>
      <c r="AA740" s="42">
        <f t="shared" si="59"/>
        <v>46122</v>
      </c>
      <c r="AD740" s="2" t="str">
        <f>VLOOKUP($A740,MA_KH!$A:$Q,MA_KH!O$1,0)</f>
        <v>MEGA</v>
      </c>
      <c r="AE740" s="2" t="str">
        <f>VLOOKUP($A740,MA_KH!$A:$Q,MA_KH!P$1,0)</f>
        <v>CÔNG TY TNHH MM MEGA MARKET (VIỆT NAM)</v>
      </c>
      <c r="AG740" s="2" t="str">
        <f>(Table1[[#This Row],[Số hóa đơn]])&amp;IF(OR(Table1[[#This Row],[Phân loại]]="Hàng trả",Table1[[#This Row],[Phân loại]]="Giảm công nợ"),-Table1[[#This Row],[Tổng giá trị]],Table1[[#This Row],[Tổng giá trị]])</f>
        <v>00001373-3314099</v>
      </c>
      <c r="AH740" s="6" t="e">
        <f>_xlfn.XLOOKUP(Table1[[#This Row],[Column1]],'Chi tiết tt Mega gửi'!P:P,'Chi tiết tt Mega gửi'!N:N)</f>
        <v>#N/A</v>
      </c>
    </row>
    <row r="741" spans="1:34" ht="25.5" customHeight="1" x14ac:dyDescent="0.2">
      <c r="A741" s="54" t="s">
        <v>16292</v>
      </c>
      <c r="B741" s="54" t="s">
        <v>251</v>
      </c>
      <c r="C741" s="55">
        <v>46115</v>
      </c>
      <c r="D741" s="54" t="s">
        <v>18107</v>
      </c>
      <c r="E741" s="55">
        <v>46115</v>
      </c>
      <c r="F741" s="54" t="s">
        <v>18108</v>
      </c>
      <c r="G741" s="54" t="s">
        <v>18109</v>
      </c>
      <c r="H741" s="56">
        <v>1776800</v>
      </c>
      <c r="I741" s="63">
        <v>0</v>
      </c>
      <c r="J741" s="56">
        <v>142144</v>
      </c>
      <c r="K741" s="65">
        <v>1918944</v>
      </c>
      <c r="L741" s="64" t="s">
        <v>17238</v>
      </c>
      <c r="M741" s="6">
        <v>46122</v>
      </c>
      <c r="O741" s="32">
        <f>IF(Table1[[#This Row],[Phân loại]]="Tồn đầu kỳ",Table1[[#This Row],[Tổng giá trị]],0)</f>
        <v>0</v>
      </c>
      <c r="P741" s="7">
        <f>IF(Table1[[#This Row],[Số còn phải thu ĐK]]&lt;&gt;0,0,IF(Table1[[#This Row],[Phân loại]]="Bán hàng",Table1[[#This Row],[Tổng giá trị]],-Table1[[#This Row],[Tổng giá trị]]))</f>
        <v>-1918944</v>
      </c>
      <c r="Q741" s="32">
        <f t="shared" si="55"/>
        <v>-1918944</v>
      </c>
      <c r="R741" s="7">
        <f>Table1[[#This Row],[Số còn phải thu ĐK]]+Table1[[#This Row],[Giá Trị HD sau CK]]-Table1[[#This Row],[Số tiền đã thu]]</f>
        <v>0</v>
      </c>
      <c r="S741" s="6">
        <f>IF(Table1[[#This Row],[Ngày hóa đơn]]&lt;&gt;"",Table1[[#This Row],[Ngày hóa đơn]],IF(Table1[[#This Row],[Ngày hạch toán]]&lt;&gt;"",Table1[[#This Row],[Ngày hạch toán]],""))</f>
        <v>46115</v>
      </c>
      <c r="T741" s="7"/>
      <c r="U741" s="6">
        <f>IF(Table1[[#This Row],[Ngày tính CN]]="","",S741+T741)</f>
        <v>46115</v>
      </c>
      <c r="V741" s="32">
        <f ca="1">IF(Table1[[#This Row],[Hạn thanh toán]]="","",IF((U741-NOW())&lt;0,0,(U741-NOW())))</f>
        <v>0</v>
      </c>
      <c r="W741" s="32"/>
      <c r="X741" s="32" t="str">
        <f t="shared" ca="1" si="56"/>
        <v/>
      </c>
      <c r="Y741" s="2" t="str">
        <f t="shared" si="57"/>
        <v>Đã thanh toán</v>
      </c>
      <c r="Z741" s="42">
        <f t="shared" si="58"/>
        <v>46115</v>
      </c>
      <c r="AA741" s="42">
        <f t="shared" si="59"/>
        <v>46122</v>
      </c>
      <c r="AD741" s="2" t="str">
        <f>VLOOKUP($A741,MA_KH!$A:$Q,MA_KH!O$1,0)</f>
        <v>MEGA</v>
      </c>
      <c r="AE741" s="2" t="str">
        <f>VLOOKUP($A741,MA_KH!$A:$Q,MA_KH!P$1,0)</f>
        <v>CÔNG TY TNHH MM MEGA MARKET (VIỆT NAM)</v>
      </c>
      <c r="AG741" s="2" t="str">
        <f>(Table1[[#This Row],[Số hóa đơn]])&amp;IF(OR(Table1[[#This Row],[Phân loại]]="Hàng trả",Table1[[#This Row],[Phân loại]]="Giảm công nợ"),-Table1[[#This Row],[Tổng giá trị]],Table1[[#This Row],[Tổng giá trị]])</f>
        <v>00000108-1918944</v>
      </c>
      <c r="AH741" s="6" t="e">
        <f>_xlfn.XLOOKUP(Table1[[#This Row],[Column1]],'Chi tiết tt Mega gửi'!P:P,'Chi tiết tt Mega gửi'!N:N)</f>
        <v>#N/A</v>
      </c>
    </row>
    <row r="742" spans="1:34" ht="25.5" customHeight="1" x14ac:dyDescent="0.2">
      <c r="A742" s="58" t="s">
        <v>16299</v>
      </c>
      <c r="B742" s="58" t="s">
        <v>190</v>
      </c>
      <c r="C742" s="59">
        <v>46115</v>
      </c>
      <c r="D742" s="58" t="s">
        <v>18164</v>
      </c>
      <c r="E742" s="55">
        <v>46115</v>
      </c>
      <c r="F742" s="58" t="s">
        <v>19371</v>
      </c>
      <c r="G742" s="58" t="s">
        <v>16912</v>
      </c>
      <c r="H742" s="60">
        <v>13286454</v>
      </c>
      <c r="I742" s="63">
        <v>0</v>
      </c>
      <c r="J742" s="60">
        <v>1062916</v>
      </c>
      <c r="K742" s="66">
        <v>14349370</v>
      </c>
      <c r="L742" s="64" t="s">
        <v>17237</v>
      </c>
      <c r="M742" s="6">
        <v>46136</v>
      </c>
      <c r="O742" s="32">
        <f>IF(Table1[[#This Row],[Phân loại]]="Tồn đầu kỳ",Table1[[#This Row],[Tổng giá trị]],0)</f>
        <v>0</v>
      </c>
      <c r="P742" s="7">
        <f>IF(Table1[[#This Row],[Số còn phải thu ĐK]]&lt;&gt;0,0,IF(Table1[[#This Row],[Phân loại]]="Bán hàng",Table1[[#This Row],[Tổng giá trị]],-Table1[[#This Row],[Tổng giá trị]]))</f>
        <v>-14349370</v>
      </c>
      <c r="Q742" s="32">
        <f t="shared" si="55"/>
        <v>-14349370</v>
      </c>
      <c r="R742" s="7">
        <f>Table1[[#This Row],[Số còn phải thu ĐK]]+Table1[[#This Row],[Giá Trị HD sau CK]]-Table1[[#This Row],[Số tiền đã thu]]</f>
        <v>0</v>
      </c>
      <c r="S742" s="6">
        <f>IF(Table1[[#This Row],[Ngày hóa đơn]]&lt;&gt;"",Table1[[#This Row],[Ngày hóa đơn]],IF(Table1[[#This Row],[Ngày hạch toán]]&lt;&gt;"",Table1[[#This Row],[Ngày hạch toán]],""))</f>
        <v>46115</v>
      </c>
      <c r="T742" s="7"/>
      <c r="U742" s="6">
        <f>IF(Table1[[#This Row],[Ngày tính CN]]="","",S742+T742)</f>
        <v>46115</v>
      </c>
      <c r="V742" s="32">
        <f ca="1">IF(Table1[[#This Row],[Hạn thanh toán]]="","",IF((U742-NOW())&lt;0,0,(U742-NOW())))</f>
        <v>0</v>
      </c>
      <c r="W742" s="32"/>
      <c r="X742" s="32" t="str">
        <f t="shared" ca="1" si="56"/>
        <v/>
      </c>
      <c r="Y742" s="2" t="str">
        <f t="shared" si="57"/>
        <v>Đã thanh toán</v>
      </c>
      <c r="Z742" s="42">
        <f t="shared" si="58"/>
        <v>46115</v>
      </c>
      <c r="AA742" s="42">
        <f t="shared" si="59"/>
        <v>46136</v>
      </c>
      <c r="AD742" s="2" t="str">
        <f>VLOOKUP($A742,MA_KH!$A:$Q,MA_KH!O$1,0)</f>
        <v>MEGA</v>
      </c>
      <c r="AE742" s="2" t="str">
        <f>VLOOKUP($A742,MA_KH!$A:$Q,MA_KH!P$1,0)</f>
        <v>CÔNG TY TNHH MM MEGA MARKET (VIỆT NAM)</v>
      </c>
      <c r="AG742" s="2" t="str">
        <f>(Table1[[#This Row],[Số hóa đơn]])&amp;IF(OR(Table1[[#This Row],[Phân loại]]="Hàng trả",Table1[[#This Row],[Phân loại]]="Giảm công nợ"),-Table1[[#This Row],[Tổng giá trị]],Table1[[#This Row],[Tổng giá trị]])</f>
        <v>00019617-14349370</v>
      </c>
      <c r="AH742" s="6" t="e">
        <f>_xlfn.XLOOKUP(Table1[[#This Row],[Column1]],'Chi tiết tt Mega gửi'!P:P,'Chi tiết tt Mega gửi'!N:N)</f>
        <v>#N/A</v>
      </c>
    </row>
    <row r="743" spans="1:34" ht="25.5" customHeight="1" x14ac:dyDescent="0.2">
      <c r="A743" s="54" t="s">
        <v>16299</v>
      </c>
      <c r="B743" s="54" t="s">
        <v>190</v>
      </c>
      <c r="C743" s="55">
        <v>46115</v>
      </c>
      <c r="D743" s="54" t="s">
        <v>18164</v>
      </c>
      <c r="E743" s="55">
        <v>46115</v>
      </c>
      <c r="F743" s="54" t="s">
        <v>19372</v>
      </c>
      <c r="G743" s="54" t="s">
        <v>16911</v>
      </c>
      <c r="H743" s="56">
        <v>26572908</v>
      </c>
      <c r="I743" s="63">
        <v>0</v>
      </c>
      <c r="J743" s="56">
        <v>2125833</v>
      </c>
      <c r="K743" s="65">
        <v>28698741</v>
      </c>
      <c r="L743" s="64" t="s">
        <v>17237</v>
      </c>
      <c r="M743" s="6">
        <v>46136</v>
      </c>
      <c r="O743" s="32">
        <f>IF(Table1[[#This Row],[Phân loại]]="Tồn đầu kỳ",Table1[[#This Row],[Tổng giá trị]],0)</f>
        <v>0</v>
      </c>
      <c r="P743" s="7">
        <f>IF(Table1[[#This Row],[Số còn phải thu ĐK]]&lt;&gt;0,0,IF(Table1[[#This Row],[Phân loại]]="Bán hàng",Table1[[#This Row],[Tổng giá trị]],-Table1[[#This Row],[Tổng giá trị]]))</f>
        <v>-28698741</v>
      </c>
      <c r="Q743" s="32">
        <f t="shared" si="55"/>
        <v>-28698741</v>
      </c>
      <c r="R743" s="7">
        <f>Table1[[#This Row],[Số còn phải thu ĐK]]+Table1[[#This Row],[Giá Trị HD sau CK]]-Table1[[#This Row],[Số tiền đã thu]]</f>
        <v>0</v>
      </c>
      <c r="S743" s="6">
        <f>IF(Table1[[#This Row],[Ngày hóa đơn]]&lt;&gt;"",Table1[[#This Row],[Ngày hóa đơn]],IF(Table1[[#This Row],[Ngày hạch toán]]&lt;&gt;"",Table1[[#This Row],[Ngày hạch toán]],""))</f>
        <v>46115</v>
      </c>
      <c r="T743" s="7"/>
      <c r="U743" s="6">
        <f>IF(Table1[[#This Row],[Ngày tính CN]]="","",S743+T743)</f>
        <v>46115</v>
      </c>
      <c r="V743" s="32">
        <f ca="1">IF(Table1[[#This Row],[Hạn thanh toán]]="","",IF((U743-NOW())&lt;0,0,(U743-NOW())))</f>
        <v>0</v>
      </c>
      <c r="W743" s="32"/>
      <c r="X743" s="32" t="str">
        <f t="shared" ca="1" si="56"/>
        <v/>
      </c>
      <c r="Y743" s="2" t="str">
        <f t="shared" si="57"/>
        <v>Đã thanh toán</v>
      </c>
      <c r="Z743" s="42">
        <f t="shared" si="58"/>
        <v>46115</v>
      </c>
      <c r="AA743" s="42">
        <f t="shared" si="59"/>
        <v>46136</v>
      </c>
      <c r="AD743" s="2" t="str">
        <f>VLOOKUP($A743,MA_KH!$A:$Q,MA_KH!O$1,0)</f>
        <v>MEGA</v>
      </c>
      <c r="AE743" s="2" t="str">
        <f>VLOOKUP($A743,MA_KH!$A:$Q,MA_KH!P$1,0)</f>
        <v>CÔNG TY TNHH MM MEGA MARKET (VIỆT NAM)</v>
      </c>
      <c r="AG743" s="2" t="str">
        <f>(Table1[[#This Row],[Số hóa đơn]])&amp;IF(OR(Table1[[#This Row],[Phân loại]]="Hàng trả",Table1[[#This Row],[Phân loại]]="Giảm công nợ"),-Table1[[#This Row],[Tổng giá trị]],Table1[[#This Row],[Tổng giá trị]])</f>
        <v>00019755-28698741</v>
      </c>
      <c r="AH743" s="6" t="e">
        <f>_xlfn.XLOOKUP(Table1[[#This Row],[Column1]],'Chi tiết tt Mega gửi'!P:P,'Chi tiết tt Mega gửi'!N:N)</f>
        <v>#N/A</v>
      </c>
    </row>
    <row r="744" spans="1:34" ht="25.5" customHeight="1" x14ac:dyDescent="0.2">
      <c r="A744" s="58" t="s">
        <v>16299</v>
      </c>
      <c r="B744" s="58" t="s">
        <v>190</v>
      </c>
      <c r="C744" s="59">
        <v>46115</v>
      </c>
      <c r="D744" s="58" t="s">
        <v>18164</v>
      </c>
      <c r="E744" s="55">
        <v>46115</v>
      </c>
      <c r="F744" s="58" t="s">
        <v>19373</v>
      </c>
      <c r="G744" s="58" t="s">
        <v>16910</v>
      </c>
      <c r="H744" s="60">
        <v>15279422</v>
      </c>
      <c r="I744" s="63">
        <v>0</v>
      </c>
      <c r="J744" s="60">
        <v>1222354</v>
      </c>
      <c r="K744" s="66">
        <v>16501776</v>
      </c>
      <c r="L744" s="64" t="s">
        <v>17237</v>
      </c>
      <c r="M744" s="6">
        <v>46136</v>
      </c>
      <c r="O744" s="32">
        <f>IF(Table1[[#This Row],[Phân loại]]="Tồn đầu kỳ",Table1[[#This Row],[Tổng giá trị]],0)</f>
        <v>0</v>
      </c>
      <c r="P744" s="7">
        <f>IF(Table1[[#This Row],[Số còn phải thu ĐK]]&lt;&gt;0,0,IF(Table1[[#This Row],[Phân loại]]="Bán hàng",Table1[[#This Row],[Tổng giá trị]],-Table1[[#This Row],[Tổng giá trị]]))</f>
        <v>-16501776</v>
      </c>
      <c r="Q744" s="32">
        <f t="shared" si="55"/>
        <v>-16501776</v>
      </c>
      <c r="R744" s="7">
        <f>Table1[[#This Row],[Số còn phải thu ĐK]]+Table1[[#This Row],[Giá Trị HD sau CK]]-Table1[[#This Row],[Số tiền đã thu]]</f>
        <v>0</v>
      </c>
      <c r="S744" s="6">
        <f>IF(Table1[[#This Row],[Ngày hóa đơn]]&lt;&gt;"",Table1[[#This Row],[Ngày hóa đơn]],IF(Table1[[#This Row],[Ngày hạch toán]]&lt;&gt;"",Table1[[#This Row],[Ngày hạch toán]],""))</f>
        <v>46115</v>
      </c>
      <c r="T744" s="7"/>
      <c r="U744" s="6">
        <f>IF(Table1[[#This Row],[Ngày tính CN]]="","",S744+T744)</f>
        <v>46115</v>
      </c>
      <c r="V744" s="32">
        <f ca="1">IF(Table1[[#This Row],[Hạn thanh toán]]="","",IF((U744-NOW())&lt;0,0,(U744-NOW())))</f>
        <v>0</v>
      </c>
      <c r="W744" s="32"/>
      <c r="X744" s="32" t="str">
        <f t="shared" ca="1" si="56"/>
        <v/>
      </c>
      <c r="Y744" s="2" t="str">
        <f t="shared" si="57"/>
        <v>Đã thanh toán</v>
      </c>
      <c r="Z744" s="42">
        <f t="shared" si="58"/>
        <v>46115</v>
      </c>
      <c r="AA744" s="42">
        <f t="shared" si="59"/>
        <v>46136</v>
      </c>
      <c r="AD744" s="2" t="str">
        <f>VLOOKUP($A744,MA_KH!$A:$Q,MA_KH!O$1,0)</f>
        <v>MEGA</v>
      </c>
      <c r="AE744" s="2" t="str">
        <f>VLOOKUP($A744,MA_KH!$A:$Q,MA_KH!P$1,0)</f>
        <v>CÔNG TY TNHH MM MEGA MARKET (VIỆT NAM)</v>
      </c>
      <c r="AG744" s="2" t="str">
        <f>(Table1[[#This Row],[Số hóa đơn]])&amp;IF(OR(Table1[[#This Row],[Phân loại]]="Hàng trả",Table1[[#This Row],[Phân loại]]="Giảm công nợ"),-Table1[[#This Row],[Tổng giá trị]],Table1[[#This Row],[Tổng giá trị]])</f>
        <v>00019703-16501776</v>
      </c>
      <c r="AH744" s="6" t="e">
        <f>_xlfn.XLOOKUP(Table1[[#This Row],[Column1]],'Chi tiết tt Mega gửi'!P:P,'Chi tiết tt Mega gửi'!N:N)</f>
        <v>#N/A</v>
      </c>
    </row>
    <row r="745" spans="1:34" ht="25.5" customHeight="1" x14ac:dyDescent="0.2">
      <c r="A745" s="58" t="s">
        <v>16299</v>
      </c>
      <c r="B745" s="58" t="s">
        <v>190</v>
      </c>
      <c r="C745" s="59">
        <v>46115</v>
      </c>
      <c r="D745" s="58" t="s">
        <v>18164</v>
      </c>
      <c r="E745" s="55">
        <v>46115</v>
      </c>
      <c r="F745" s="58" t="s">
        <v>19374</v>
      </c>
      <c r="G745" s="58" t="s">
        <v>16909</v>
      </c>
      <c r="H745" s="60">
        <v>3321614</v>
      </c>
      <c r="I745" s="63">
        <v>0</v>
      </c>
      <c r="J745" s="60">
        <v>265729</v>
      </c>
      <c r="K745" s="66">
        <v>3587343</v>
      </c>
      <c r="L745" s="64" t="s">
        <v>17237</v>
      </c>
      <c r="M745" s="6">
        <v>46136</v>
      </c>
      <c r="O745" s="32">
        <f>IF(Table1[[#This Row],[Phân loại]]="Tồn đầu kỳ",Table1[[#This Row],[Tổng giá trị]],0)</f>
        <v>0</v>
      </c>
      <c r="P745" s="7">
        <f>IF(Table1[[#This Row],[Số còn phải thu ĐK]]&lt;&gt;0,0,IF(Table1[[#This Row],[Phân loại]]="Bán hàng",Table1[[#This Row],[Tổng giá trị]],-Table1[[#This Row],[Tổng giá trị]]))</f>
        <v>-3587343</v>
      </c>
      <c r="Q745" s="32">
        <f t="shared" si="55"/>
        <v>-3587343</v>
      </c>
      <c r="R745" s="7">
        <f>Table1[[#This Row],[Số còn phải thu ĐK]]+Table1[[#This Row],[Giá Trị HD sau CK]]-Table1[[#This Row],[Số tiền đã thu]]</f>
        <v>0</v>
      </c>
      <c r="S745" s="6">
        <f>IF(Table1[[#This Row],[Ngày hóa đơn]]&lt;&gt;"",Table1[[#This Row],[Ngày hóa đơn]],IF(Table1[[#This Row],[Ngày hạch toán]]&lt;&gt;"",Table1[[#This Row],[Ngày hạch toán]],""))</f>
        <v>46115</v>
      </c>
      <c r="T745" s="7"/>
      <c r="U745" s="6">
        <f>IF(Table1[[#This Row],[Ngày tính CN]]="","",S745+T745)</f>
        <v>46115</v>
      </c>
      <c r="V745" s="32">
        <f ca="1">IF(Table1[[#This Row],[Hạn thanh toán]]="","",IF((U745-NOW())&lt;0,0,(U745-NOW())))</f>
        <v>0</v>
      </c>
      <c r="W745" s="32"/>
      <c r="X745" s="32" t="str">
        <f t="shared" ca="1" si="56"/>
        <v/>
      </c>
      <c r="Y745" s="2" t="str">
        <f t="shared" si="57"/>
        <v>Đã thanh toán</v>
      </c>
      <c r="Z745" s="42">
        <f t="shared" si="58"/>
        <v>46115</v>
      </c>
      <c r="AA745" s="42">
        <f t="shared" si="59"/>
        <v>46136</v>
      </c>
      <c r="AD745" s="2" t="str">
        <f>VLOOKUP($A745,MA_KH!$A:$Q,MA_KH!O$1,0)</f>
        <v>MEGA</v>
      </c>
      <c r="AE745" s="2" t="str">
        <f>VLOOKUP($A745,MA_KH!$A:$Q,MA_KH!P$1,0)</f>
        <v>CÔNG TY TNHH MM MEGA MARKET (VIỆT NAM)</v>
      </c>
      <c r="AG745" s="2" t="str">
        <f>(Table1[[#This Row],[Số hóa đơn]])&amp;IF(OR(Table1[[#This Row],[Phân loại]]="Hàng trả",Table1[[#This Row],[Phân loại]]="Giảm công nợ"),-Table1[[#This Row],[Tổng giá trị]],Table1[[#This Row],[Tổng giá trị]])</f>
        <v>00019630-3587343</v>
      </c>
      <c r="AH745" s="6" t="e">
        <f>_xlfn.XLOOKUP(Table1[[#This Row],[Column1]],'Chi tiết tt Mega gửi'!P:P,'Chi tiết tt Mega gửi'!N:N)</f>
        <v>#N/A</v>
      </c>
    </row>
    <row r="746" spans="1:34" ht="25.5" customHeight="1" x14ac:dyDescent="0.2">
      <c r="A746" s="54" t="s">
        <v>16299</v>
      </c>
      <c r="B746" s="54" t="s">
        <v>190</v>
      </c>
      <c r="C746" s="55">
        <v>46115</v>
      </c>
      <c r="D746" s="54" t="s">
        <v>18164</v>
      </c>
      <c r="E746" s="55">
        <v>46115</v>
      </c>
      <c r="F746" s="54" t="s">
        <v>19375</v>
      </c>
      <c r="G746" s="54" t="s">
        <v>16908</v>
      </c>
      <c r="H746" s="56">
        <v>14947261</v>
      </c>
      <c r="I746" s="63">
        <v>0</v>
      </c>
      <c r="J746" s="56">
        <v>1195781</v>
      </c>
      <c r="K746" s="65">
        <v>16143042</v>
      </c>
      <c r="L746" s="64" t="s">
        <v>17237</v>
      </c>
      <c r="M746" s="6">
        <v>46136</v>
      </c>
      <c r="O746" s="32">
        <f>IF(Table1[[#This Row],[Phân loại]]="Tồn đầu kỳ",Table1[[#This Row],[Tổng giá trị]],0)</f>
        <v>0</v>
      </c>
      <c r="P746" s="7">
        <f>IF(Table1[[#This Row],[Số còn phải thu ĐK]]&lt;&gt;0,0,IF(Table1[[#This Row],[Phân loại]]="Bán hàng",Table1[[#This Row],[Tổng giá trị]],-Table1[[#This Row],[Tổng giá trị]]))</f>
        <v>-16143042</v>
      </c>
      <c r="Q746" s="32">
        <f t="shared" si="55"/>
        <v>-16143042</v>
      </c>
      <c r="R746" s="7">
        <f>Table1[[#This Row],[Số còn phải thu ĐK]]+Table1[[#This Row],[Giá Trị HD sau CK]]-Table1[[#This Row],[Số tiền đã thu]]</f>
        <v>0</v>
      </c>
      <c r="S746" s="6">
        <f>IF(Table1[[#This Row],[Ngày hóa đơn]]&lt;&gt;"",Table1[[#This Row],[Ngày hóa đơn]],IF(Table1[[#This Row],[Ngày hạch toán]]&lt;&gt;"",Table1[[#This Row],[Ngày hạch toán]],""))</f>
        <v>46115</v>
      </c>
      <c r="T746" s="7"/>
      <c r="U746" s="6">
        <f>IF(Table1[[#This Row],[Ngày tính CN]]="","",S746+T746)</f>
        <v>46115</v>
      </c>
      <c r="V746" s="32">
        <f ca="1">IF(Table1[[#This Row],[Hạn thanh toán]]="","",IF((U746-NOW())&lt;0,0,(U746-NOW())))</f>
        <v>0</v>
      </c>
      <c r="W746" s="32"/>
      <c r="X746" s="32" t="str">
        <f t="shared" ca="1" si="56"/>
        <v/>
      </c>
      <c r="Y746" s="2" t="str">
        <f t="shared" si="57"/>
        <v>Đã thanh toán</v>
      </c>
      <c r="Z746" s="42">
        <f t="shared" si="58"/>
        <v>46115</v>
      </c>
      <c r="AA746" s="42">
        <f t="shared" si="59"/>
        <v>46136</v>
      </c>
      <c r="AD746" s="2" t="str">
        <f>VLOOKUP($A746,MA_KH!$A:$Q,MA_KH!O$1,0)</f>
        <v>MEGA</v>
      </c>
      <c r="AE746" s="2" t="str">
        <f>VLOOKUP($A746,MA_KH!$A:$Q,MA_KH!P$1,0)</f>
        <v>CÔNG TY TNHH MM MEGA MARKET (VIỆT NAM)</v>
      </c>
      <c r="AG746" s="2" t="str">
        <f>(Table1[[#This Row],[Số hóa đơn]])&amp;IF(OR(Table1[[#This Row],[Phân loại]]="Hàng trả",Table1[[#This Row],[Phân loại]]="Giảm công nợ"),-Table1[[#This Row],[Tổng giá trị]],Table1[[#This Row],[Tổng giá trị]])</f>
        <v>00019702-16143042</v>
      </c>
      <c r="AH746" s="6" t="e">
        <f>_xlfn.XLOOKUP(Table1[[#This Row],[Column1]],'Chi tiết tt Mega gửi'!P:P,'Chi tiết tt Mega gửi'!N:N)</f>
        <v>#N/A</v>
      </c>
    </row>
    <row r="747" spans="1:34" ht="25.5" customHeight="1" x14ac:dyDescent="0.2">
      <c r="A747" s="58" t="s">
        <v>16299</v>
      </c>
      <c r="B747" s="58" t="s">
        <v>190</v>
      </c>
      <c r="C747" s="59">
        <v>46115</v>
      </c>
      <c r="D747" s="58" t="s">
        <v>18164</v>
      </c>
      <c r="E747" s="55">
        <v>46115</v>
      </c>
      <c r="F747" s="58" t="s">
        <v>19376</v>
      </c>
      <c r="G747" s="58" t="s">
        <v>16907</v>
      </c>
      <c r="H747" s="60">
        <v>6643227</v>
      </c>
      <c r="I747" s="63">
        <v>0</v>
      </c>
      <c r="J747" s="60">
        <v>531458</v>
      </c>
      <c r="K747" s="66">
        <v>7174685</v>
      </c>
      <c r="L747" s="64" t="s">
        <v>17237</v>
      </c>
      <c r="M747" s="6">
        <v>46136</v>
      </c>
      <c r="O747" s="32">
        <f>IF(Table1[[#This Row],[Phân loại]]="Tồn đầu kỳ",Table1[[#This Row],[Tổng giá trị]],0)</f>
        <v>0</v>
      </c>
      <c r="P747" s="7">
        <f>IF(Table1[[#This Row],[Số còn phải thu ĐK]]&lt;&gt;0,0,IF(Table1[[#This Row],[Phân loại]]="Bán hàng",Table1[[#This Row],[Tổng giá trị]],-Table1[[#This Row],[Tổng giá trị]]))</f>
        <v>-7174685</v>
      </c>
      <c r="Q747" s="32">
        <f t="shared" si="55"/>
        <v>-7174685</v>
      </c>
      <c r="R747" s="7">
        <f>Table1[[#This Row],[Số còn phải thu ĐK]]+Table1[[#This Row],[Giá Trị HD sau CK]]-Table1[[#This Row],[Số tiền đã thu]]</f>
        <v>0</v>
      </c>
      <c r="S747" s="6">
        <f>IF(Table1[[#This Row],[Ngày hóa đơn]]&lt;&gt;"",Table1[[#This Row],[Ngày hóa đơn]],IF(Table1[[#This Row],[Ngày hạch toán]]&lt;&gt;"",Table1[[#This Row],[Ngày hạch toán]],""))</f>
        <v>46115</v>
      </c>
      <c r="T747" s="7"/>
      <c r="U747" s="6">
        <f>IF(Table1[[#This Row],[Ngày tính CN]]="","",S747+T747)</f>
        <v>46115</v>
      </c>
      <c r="V747" s="32">
        <f ca="1">IF(Table1[[#This Row],[Hạn thanh toán]]="","",IF((U747-NOW())&lt;0,0,(U747-NOW())))</f>
        <v>0</v>
      </c>
      <c r="W747" s="32"/>
      <c r="X747" s="32" t="str">
        <f t="shared" ca="1" si="56"/>
        <v/>
      </c>
      <c r="Y747" s="2" t="str">
        <f t="shared" si="57"/>
        <v>Đã thanh toán</v>
      </c>
      <c r="Z747" s="42">
        <f t="shared" si="58"/>
        <v>46115</v>
      </c>
      <c r="AA747" s="42">
        <f t="shared" si="59"/>
        <v>46136</v>
      </c>
      <c r="AD747" s="2" t="str">
        <f>VLOOKUP($A747,MA_KH!$A:$Q,MA_KH!O$1,0)</f>
        <v>MEGA</v>
      </c>
      <c r="AE747" s="2" t="str">
        <f>VLOOKUP($A747,MA_KH!$A:$Q,MA_KH!P$1,0)</f>
        <v>CÔNG TY TNHH MM MEGA MARKET (VIỆT NAM)</v>
      </c>
      <c r="AG747" s="2" t="str">
        <f>(Table1[[#This Row],[Số hóa đơn]])&amp;IF(OR(Table1[[#This Row],[Phân loại]]="Hàng trả",Table1[[#This Row],[Phân loại]]="Giảm công nợ"),-Table1[[#This Row],[Tổng giá trị]],Table1[[#This Row],[Tổng giá trị]])</f>
        <v>00019616-7174685</v>
      </c>
      <c r="AH747" s="6" t="e">
        <f>_xlfn.XLOOKUP(Table1[[#This Row],[Column1]],'Chi tiết tt Mega gửi'!P:P,'Chi tiết tt Mega gửi'!N:N)</f>
        <v>#N/A</v>
      </c>
    </row>
    <row r="748" spans="1:34" ht="25.5" customHeight="1" x14ac:dyDescent="0.2">
      <c r="A748" s="58" t="s">
        <v>16302</v>
      </c>
      <c r="B748" s="58" t="s">
        <v>7251</v>
      </c>
      <c r="C748" s="59">
        <v>46116</v>
      </c>
      <c r="D748" s="58" t="s">
        <v>17803</v>
      </c>
      <c r="E748" s="55">
        <v>46122</v>
      </c>
      <c r="F748" s="58" t="s">
        <v>17804</v>
      </c>
      <c r="G748" s="58" t="s">
        <v>17805</v>
      </c>
      <c r="H748" s="60">
        <v>4158855</v>
      </c>
      <c r="I748" s="63">
        <v>0</v>
      </c>
      <c r="J748" s="60">
        <v>332708</v>
      </c>
      <c r="K748" s="66">
        <v>4491563</v>
      </c>
      <c r="L748" s="64" t="s">
        <v>17236</v>
      </c>
      <c r="M748" s="6">
        <v>46153</v>
      </c>
      <c r="O748" s="32">
        <f>IF(Table1[[#This Row],[Phân loại]]="Tồn đầu kỳ",Table1[[#This Row],[Tổng giá trị]],0)</f>
        <v>0</v>
      </c>
      <c r="P748" s="7">
        <f>IF(Table1[[#This Row],[Số còn phải thu ĐK]]&lt;&gt;0,0,IF(Table1[[#This Row],[Phân loại]]="Bán hàng",Table1[[#This Row],[Tổng giá trị]],-Table1[[#This Row],[Tổng giá trị]]))</f>
        <v>4491563</v>
      </c>
      <c r="Q748" s="32">
        <f t="shared" si="55"/>
        <v>4491563</v>
      </c>
      <c r="R748" s="7">
        <f>Table1[[#This Row],[Số còn phải thu ĐK]]+Table1[[#This Row],[Giá Trị HD sau CK]]-Table1[[#This Row],[Số tiền đã thu]]</f>
        <v>0</v>
      </c>
      <c r="S748" s="6">
        <f>IF(Table1[[#This Row],[Ngày hóa đơn]]&lt;&gt;"",Table1[[#This Row],[Ngày hóa đơn]],IF(Table1[[#This Row],[Ngày hạch toán]]&lt;&gt;"",Table1[[#This Row],[Ngày hạch toán]],""))</f>
        <v>46122</v>
      </c>
      <c r="T748" s="7"/>
      <c r="U748" s="6">
        <f>IF(Table1[[#This Row],[Ngày tính CN]]="","",S748+T748)</f>
        <v>46122</v>
      </c>
      <c r="V748" s="32">
        <f ca="1">IF(Table1[[#This Row],[Hạn thanh toán]]="","",IF((U748-NOW())&lt;0,0,(U748-NOW())))</f>
        <v>0</v>
      </c>
      <c r="W748" s="32"/>
      <c r="X748" s="32" t="str">
        <f t="shared" ca="1" si="56"/>
        <v/>
      </c>
      <c r="Y748" s="2" t="str">
        <f t="shared" si="57"/>
        <v>Đã thanh toán</v>
      </c>
      <c r="Z748" s="42">
        <f t="shared" si="58"/>
        <v>46122</v>
      </c>
      <c r="AA748" s="42">
        <f t="shared" si="59"/>
        <v>46153</v>
      </c>
      <c r="AD748" s="2" t="str">
        <f>VLOOKUP($A748,MA_KH!$A:$Q,MA_KH!O$1,0)</f>
        <v>MEGA</v>
      </c>
      <c r="AE748" s="2" t="str">
        <f>VLOOKUP($A748,MA_KH!$A:$Q,MA_KH!P$1,0)</f>
        <v>CÔNG TY TNHH MM MEGA MARKET (VIỆT NAM)</v>
      </c>
      <c r="AG748" s="2" t="str">
        <f>(Table1[[#This Row],[Số hóa đơn]])&amp;IF(OR(Table1[[#This Row],[Phân loại]]="Hàng trả",Table1[[#This Row],[Phân loại]]="Giảm công nợ"),-Table1[[#This Row],[Tổng giá trị]],Table1[[#This Row],[Tổng giá trị]])</f>
        <v>000263304491563</v>
      </c>
      <c r="AH748" s="6" t="e">
        <f>_xlfn.XLOOKUP(Table1[[#This Row],[Column1]],'Chi tiết tt Mega gửi'!P:P,'Chi tiết tt Mega gửi'!N:N)</f>
        <v>#N/A</v>
      </c>
    </row>
    <row r="749" spans="1:34" ht="25.5" customHeight="1" x14ac:dyDescent="0.2">
      <c r="A749" s="54" t="s">
        <v>16307</v>
      </c>
      <c r="B749" s="54" t="s">
        <v>202</v>
      </c>
      <c r="C749" s="55">
        <v>46118</v>
      </c>
      <c r="D749" s="54" t="s">
        <v>17806</v>
      </c>
      <c r="E749" s="55">
        <v>46123</v>
      </c>
      <c r="F749" s="54" t="s">
        <v>17807</v>
      </c>
      <c r="G749" s="54" t="s">
        <v>17808</v>
      </c>
      <c r="H749" s="56">
        <v>2632235</v>
      </c>
      <c r="I749" s="63">
        <v>0</v>
      </c>
      <c r="J749" s="56">
        <v>210579</v>
      </c>
      <c r="K749" s="65">
        <v>2842814</v>
      </c>
      <c r="L749" s="64" t="s">
        <v>17236</v>
      </c>
      <c r="M749" s="6">
        <v>46167</v>
      </c>
      <c r="O749" s="32">
        <f>IF(Table1[[#This Row],[Phân loại]]="Tồn đầu kỳ",Table1[[#This Row],[Tổng giá trị]],0)</f>
        <v>0</v>
      </c>
      <c r="P749" s="7">
        <f>IF(Table1[[#This Row],[Số còn phải thu ĐK]]&lt;&gt;0,0,IF(Table1[[#This Row],[Phân loại]]="Bán hàng",Table1[[#This Row],[Tổng giá trị]],-Table1[[#This Row],[Tổng giá trị]]))</f>
        <v>2842814</v>
      </c>
      <c r="Q749" s="32">
        <f t="shared" si="55"/>
        <v>2842814</v>
      </c>
      <c r="R749" s="7">
        <f>Table1[[#This Row],[Số còn phải thu ĐK]]+Table1[[#This Row],[Giá Trị HD sau CK]]-Table1[[#This Row],[Số tiền đã thu]]</f>
        <v>0</v>
      </c>
      <c r="S749" s="6">
        <f>IF(Table1[[#This Row],[Ngày hóa đơn]]&lt;&gt;"",Table1[[#This Row],[Ngày hóa đơn]],IF(Table1[[#This Row],[Ngày hạch toán]]&lt;&gt;"",Table1[[#This Row],[Ngày hạch toán]],""))</f>
        <v>46123</v>
      </c>
      <c r="T749" s="7"/>
      <c r="U749" s="6">
        <f>IF(Table1[[#This Row],[Ngày tính CN]]="","",S749+T749)</f>
        <v>46123</v>
      </c>
      <c r="V749" s="32">
        <f ca="1">IF(Table1[[#This Row],[Hạn thanh toán]]="","",IF((U749-NOW())&lt;0,0,(U749-NOW())))</f>
        <v>0</v>
      </c>
      <c r="W749" s="32"/>
      <c r="X749" s="32" t="str">
        <f t="shared" ca="1" si="56"/>
        <v/>
      </c>
      <c r="Y749" s="2" t="str">
        <f t="shared" si="57"/>
        <v>Đã thanh toán</v>
      </c>
      <c r="Z749" s="42">
        <f t="shared" si="58"/>
        <v>46123</v>
      </c>
      <c r="AA749" s="42">
        <f t="shared" si="59"/>
        <v>46167</v>
      </c>
      <c r="AD749" s="2" t="str">
        <f>VLOOKUP($A749,MA_KH!$A:$Q,MA_KH!O$1,0)</f>
        <v>MEGA</v>
      </c>
      <c r="AE749" s="2" t="str">
        <f>VLOOKUP($A749,MA_KH!$A:$Q,MA_KH!P$1,0)</f>
        <v>CÔNG TY TNHH MM MEGA MARKET (VIỆT NAM)</v>
      </c>
      <c r="AG749" s="2" t="str">
        <f>(Table1[[#This Row],[Số hóa đơn]])&amp;IF(OR(Table1[[#This Row],[Phân loại]]="Hàng trả",Table1[[#This Row],[Phân loại]]="Giảm công nợ"),-Table1[[#This Row],[Tổng giá trị]],Table1[[#This Row],[Tổng giá trị]])</f>
        <v>000263742842814</v>
      </c>
      <c r="AH749" s="6" t="e">
        <f>_xlfn.XLOOKUP(Table1[[#This Row],[Column1]],'Chi tiết tt Mega gửi'!P:P,'Chi tiết tt Mega gửi'!N:N)</f>
        <v>#N/A</v>
      </c>
    </row>
    <row r="750" spans="1:34" ht="25.5" customHeight="1" x14ac:dyDescent="0.2">
      <c r="A750" s="54" t="s">
        <v>16291</v>
      </c>
      <c r="B750" s="54" t="s">
        <v>200</v>
      </c>
      <c r="C750" s="55">
        <v>46118</v>
      </c>
      <c r="D750" s="54" t="s">
        <v>17809</v>
      </c>
      <c r="E750" s="55">
        <v>46123</v>
      </c>
      <c r="F750" s="54" t="s">
        <v>17810</v>
      </c>
      <c r="G750" s="54" t="s">
        <v>17811</v>
      </c>
      <c r="H750" s="56">
        <v>2008300</v>
      </c>
      <c r="I750" s="63">
        <v>0</v>
      </c>
      <c r="J750" s="56">
        <v>160664</v>
      </c>
      <c r="K750" s="65">
        <v>2168964</v>
      </c>
      <c r="L750" s="64" t="s">
        <v>17236</v>
      </c>
      <c r="M750" s="6">
        <v>46167</v>
      </c>
      <c r="O750" s="32">
        <f>IF(Table1[[#This Row],[Phân loại]]="Tồn đầu kỳ",Table1[[#This Row],[Tổng giá trị]],0)</f>
        <v>0</v>
      </c>
      <c r="P750" s="7">
        <f>IF(Table1[[#This Row],[Số còn phải thu ĐK]]&lt;&gt;0,0,IF(Table1[[#This Row],[Phân loại]]="Bán hàng",Table1[[#This Row],[Tổng giá trị]],-Table1[[#This Row],[Tổng giá trị]]))</f>
        <v>2168964</v>
      </c>
      <c r="Q750" s="32">
        <f t="shared" si="55"/>
        <v>2168964</v>
      </c>
      <c r="R750" s="7">
        <f>Table1[[#This Row],[Số còn phải thu ĐK]]+Table1[[#This Row],[Giá Trị HD sau CK]]-Table1[[#This Row],[Số tiền đã thu]]</f>
        <v>0</v>
      </c>
      <c r="S750" s="6">
        <f>IF(Table1[[#This Row],[Ngày hóa đơn]]&lt;&gt;"",Table1[[#This Row],[Ngày hóa đơn]],IF(Table1[[#This Row],[Ngày hạch toán]]&lt;&gt;"",Table1[[#This Row],[Ngày hạch toán]],""))</f>
        <v>46123</v>
      </c>
      <c r="T750" s="7"/>
      <c r="U750" s="6">
        <f>IF(Table1[[#This Row],[Ngày tính CN]]="","",S750+T750)</f>
        <v>46123</v>
      </c>
      <c r="V750" s="32">
        <f ca="1">IF(Table1[[#This Row],[Hạn thanh toán]]="","",IF((U750-NOW())&lt;0,0,(U750-NOW())))</f>
        <v>0</v>
      </c>
      <c r="W750" s="32"/>
      <c r="X750" s="32" t="str">
        <f t="shared" ca="1" si="56"/>
        <v/>
      </c>
      <c r="Y750" s="2" t="str">
        <f t="shared" si="57"/>
        <v>Đã thanh toán</v>
      </c>
      <c r="Z750" s="42">
        <f t="shared" si="58"/>
        <v>46123</v>
      </c>
      <c r="AA750" s="42">
        <f t="shared" si="59"/>
        <v>46167</v>
      </c>
      <c r="AD750" s="2" t="str">
        <f>VLOOKUP($A750,MA_KH!$A:$Q,MA_KH!O$1,0)</f>
        <v>MEGA</v>
      </c>
      <c r="AE750" s="2" t="str">
        <f>VLOOKUP($A750,MA_KH!$A:$Q,MA_KH!P$1,0)</f>
        <v>CÔNG TY TNHH MM MEGA MARKET (VIỆT NAM)</v>
      </c>
      <c r="AG750" s="2" t="str">
        <f>(Table1[[#This Row],[Số hóa đơn]])&amp;IF(OR(Table1[[#This Row],[Phân loại]]="Hàng trả",Table1[[#This Row],[Phân loại]]="Giảm công nợ"),-Table1[[#This Row],[Tổng giá trị]],Table1[[#This Row],[Tổng giá trị]])</f>
        <v>000263752168964</v>
      </c>
      <c r="AH750" s="6" t="e">
        <f>_xlfn.XLOOKUP(Table1[[#This Row],[Column1]],'Chi tiết tt Mega gửi'!P:P,'Chi tiết tt Mega gửi'!N:N)</f>
        <v>#N/A</v>
      </c>
    </row>
    <row r="751" spans="1:34" ht="25.5" customHeight="1" x14ac:dyDescent="0.2">
      <c r="A751" s="54" t="s">
        <v>16287</v>
      </c>
      <c r="B751" s="54" t="s">
        <v>253</v>
      </c>
      <c r="C751" s="55">
        <v>46118</v>
      </c>
      <c r="D751" s="54" t="s">
        <v>17812</v>
      </c>
      <c r="E751" s="55">
        <v>46123</v>
      </c>
      <c r="F751" s="54" t="s">
        <v>17813</v>
      </c>
      <c r="G751" s="54" t="s">
        <v>17814</v>
      </c>
      <c r="H751" s="56">
        <v>2431503</v>
      </c>
      <c r="I751" s="63">
        <v>0</v>
      </c>
      <c r="J751" s="56">
        <v>194520</v>
      </c>
      <c r="K751" s="65">
        <v>2626023</v>
      </c>
      <c r="L751" s="64" t="s">
        <v>17236</v>
      </c>
      <c r="M751" s="6">
        <v>46167</v>
      </c>
      <c r="O751" s="32">
        <f>IF(Table1[[#This Row],[Phân loại]]="Tồn đầu kỳ",Table1[[#This Row],[Tổng giá trị]],0)</f>
        <v>0</v>
      </c>
      <c r="P751" s="7">
        <f>IF(Table1[[#This Row],[Số còn phải thu ĐK]]&lt;&gt;0,0,IF(Table1[[#This Row],[Phân loại]]="Bán hàng",Table1[[#This Row],[Tổng giá trị]],-Table1[[#This Row],[Tổng giá trị]]))</f>
        <v>2626023</v>
      </c>
      <c r="Q751" s="32">
        <f t="shared" si="55"/>
        <v>2626023</v>
      </c>
      <c r="R751" s="7">
        <f>Table1[[#This Row],[Số còn phải thu ĐK]]+Table1[[#This Row],[Giá Trị HD sau CK]]-Table1[[#This Row],[Số tiền đã thu]]</f>
        <v>0</v>
      </c>
      <c r="S751" s="6">
        <f>IF(Table1[[#This Row],[Ngày hóa đơn]]&lt;&gt;"",Table1[[#This Row],[Ngày hóa đơn]],IF(Table1[[#This Row],[Ngày hạch toán]]&lt;&gt;"",Table1[[#This Row],[Ngày hạch toán]],""))</f>
        <v>46123</v>
      </c>
      <c r="T751" s="7"/>
      <c r="U751" s="6">
        <f>IF(Table1[[#This Row],[Ngày tính CN]]="","",S751+T751)</f>
        <v>46123</v>
      </c>
      <c r="V751" s="32">
        <f ca="1">IF(Table1[[#This Row],[Hạn thanh toán]]="","",IF((U751-NOW())&lt;0,0,(U751-NOW())))</f>
        <v>0</v>
      </c>
      <c r="W751" s="32"/>
      <c r="X751" s="32" t="str">
        <f t="shared" ca="1" si="56"/>
        <v/>
      </c>
      <c r="Y751" s="2" t="str">
        <f t="shared" si="57"/>
        <v>Đã thanh toán</v>
      </c>
      <c r="Z751" s="42">
        <f t="shared" si="58"/>
        <v>46123</v>
      </c>
      <c r="AA751" s="42">
        <f t="shared" si="59"/>
        <v>46167</v>
      </c>
      <c r="AD751" s="2" t="str">
        <f>VLOOKUP($A751,MA_KH!$A:$Q,MA_KH!O$1,0)</f>
        <v>MEGA</v>
      </c>
      <c r="AE751" s="2" t="str">
        <f>VLOOKUP($A751,MA_KH!$A:$Q,MA_KH!P$1,0)</f>
        <v>CÔNG TY TNHH MM MEGA MARKET (VIỆT NAM)</v>
      </c>
      <c r="AG751" s="2" t="str">
        <f>(Table1[[#This Row],[Số hóa đơn]])&amp;IF(OR(Table1[[#This Row],[Phân loại]]="Hàng trả",Table1[[#This Row],[Phân loại]]="Giảm công nợ"),-Table1[[#This Row],[Tổng giá trị]],Table1[[#This Row],[Tổng giá trị]])</f>
        <v>000263762626023</v>
      </c>
      <c r="AH751" s="6" t="e">
        <f>_xlfn.XLOOKUP(Table1[[#This Row],[Column1]],'Chi tiết tt Mega gửi'!P:P,'Chi tiết tt Mega gửi'!N:N)</f>
        <v>#N/A</v>
      </c>
    </row>
    <row r="752" spans="1:34" ht="25.5" customHeight="1" x14ac:dyDescent="0.2">
      <c r="A752" s="54" t="s">
        <v>16310</v>
      </c>
      <c r="B752" s="54" t="s">
        <v>196</v>
      </c>
      <c r="C752" s="55">
        <v>46118</v>
      </c>
      <c r="D752" s="54" t="s">
        <v>17815</v>
      </c>
      <c r="E752" s="55">
        <v>46123</v>
      </c>
      <c r="F752" s="54" t="s">
        <v>17816</v>
      </c>
      <c r="G752" s="54" t="s">
        <v>17817</v>
      </c>
      <c r="H752" s="56">
        <v>982130</v>
      </c>
      <c r="I752" s="63">
        <v>0</v>
      </c>
      <c r="J752" s="56">
        <v>78570</v>
      </c>
      <c r="K752" s="65">
        <v>1060700</v>
      </c>
      <c r="L752" s="64" t="s">
        <v>17236</v>
      </c>
      <c r="M752" s="6">
        <v>46197</v>
      </c>
      <c r="O752" s="32">
        <f>IF(Table1[[#This Row],[Phân loại]]="Tồn đầu kỳ",Table1[[#This Row],[Tổng giá trị]],0)</f>
        <v>0</v>
      </c>
      <c r="P752" s="7">
        <f>IF(Table1[[#This Row],[Số còn phải thu ĐK]]&lt;&gt;0,0,IF(Table1[[#This Row],[Phân loại]]="Bán hàng",Table1[[#This Row],[Tổng giá trị]],-Table1[[#This Row],[Tổng giá trị]]))</f>
        <v>1060700</v>
      </c>
      <c r="Q752" s="32">
        <f t="shared" si="55"/>
        <v>1060700</v>
      </c>
      <c r="R752" s="7">
        <f>Table1[[#This Row],[Số còn phải thu ĐK]]+Table1[[#This Row],[Giá Trị HD sau CK]]-Table1[[#This Row],[Số tiền đã thu]]</f>
        <v>0</v>
      </c>
      <c r="S752" s="6">
        <f>IF(Table1[[#This Row],[Ngày hóa đơn]]&lt;&gt;"",Table1[[#This Row],[Ngày hóa đơn]],IF(Table1[[#This Row],[Ngày hạch toán]]&lt;&gt;"",Table1[[#This Row],[Ngày hạch toán]],""))</f>
        <v>46123</v>
      </c>
      <c r="T752" s="7"/>
      <c r="U752" s="6">
        <f>IF(Table1[[#This Row],[Ngày tính CN]]="","",S752+T752)</f>
        <v>46123</v>
      </c>
      <c r="V752" s="32">
        <f ca="1">IF(Table1[[#This Row],[Hạn thanh toán]]="","",IF((U752-NOW())&lt;0,0,(U752-NOW())))</f>
        <v>0</v>
      </c>
      <c r="W752" s="32"/>
      <c r="X752" s="32" t="str">
        <f t="shared" ca="1" si="56"/>
        <v/>
      </c>
      <c r="Y752" s="2" t="str">
        <f t="shared" si="57"/>
        <v>Đã thanh toán</v>
      </c>
      <c r="Z752" s="42">
        <f t="shared" si="58"/>
        <v>46123</v>
      </c>
      <c r="AA752" s="42">
        <f t="shared" si="59"/>
        <v>46197</v>
      </c>
      <c r="AD752" s="2" t="str">
        <f>VLOOKUP($A752,MA_KH!$A:$Q,MA_KH!O$1,0)</f>
        <v>MEGA</v>
      </c>
      <c r="AE752" s="2" t="str">
        <f>VLOOKUP($A752,MA_KH!$A:$Q,MA_KH!P$1,0)</f>
        <v>CÔNG TY TNHH MM MEGA MARKET (VIỆT NAM)</v>
      </c>
      <c r="AG752" s="2" t="str">
        <f>(Table1[[#This Row],[Số hóa đơn]])&amp;IF(OR(Table1[[#This Row],[Phân loại]]="Hàng trả",Table1[[#This Row],[Phân loại]]="Giảm công nợ"),-Table1[[#This Row],[Tổng giá trị]],Table1[[#This Row],[Tổng giá trị]])</f>
        <v>000263771060700</v>
      </c>
      <c r="AH752" s="6" t="e">
        <f>_xlfn.XLOOKUP(Table1[[#This Row],[Column1]],'Chi tiết tt Mega gửi'!P:P,'Chi tiết tt Mega gửi'!N:N)</f>
        <v>#N/A</v>
      </c>
    </row>
    <row r="753" spans="1:34" ht="25.5" customHeight="1" x14ac:dyDescent="0.2">
      <c r="A753" s="54" t="s">
        <v>16310</v>
      </c>
      <c r="B753" s="54" t="s">
        <v>196</v>
      </c>
      <c r="C753" s="55">
        <v>46118</v>
      </c>
      <c r="D753" s="54" t="s">
        <v>17818</v>
      </c>
      <c r="E753" s="55">
        <v>46123</v>
      </c>
      <c r="F753" s="54" t="s">
        <v>17819</v>
      </c>
      <c r="G753" s="54" t="s">
        <v>17820</v>
      </c>
      <c r="H753" s="56">
        <v>2381320</v>
      </c>
      <c r="I753" s="63">
        <v>0</v>
      </c>
      <c r="J753" s="56">
        <v>190506</v>
      </c>
      <c r="K753" s="65">
        <v>2571826</v>
      </c>
      <c r="L753" s="64" t="s">
        <v>17236</v>
      </c>
      <c r="M753" s="6">
        <v>46197</v>
      </c>
      <c r="O753" s="32">
        <f>IF(Table1[[#This Row],[Phân loại]]="Tồn đầu kỳ",Table1[[#This Row],[Tổng giá trị]],0)</f>
        <v>0</v>
      </c>
      <c r="P753" s="7">
        <f>IF(Table1[[#This Row],[Số còn phải thu ĐK]]&lt;&gt;0,0,IF(Table1[[#This Row],[Phân loại]]="Bán hàng",Table1[[#This Row],[Tổng giá trị]],-Table1[[#This Row],[Tổng giá trị]]))</f>
        <v>2571826</v>
      </c>
      <c r="Q753" s="32">
        <f t="shared" si="55"/>
        <v>2571826</v>
      </c>
      <c r="R753" s="7">
        <f>Table1[[#This Row],[Số còn phải thu ĐK]]+Table1[[#This Row],[Giá Trị HD sau CK]]-Table1[[#This Row],[Số tiền đã thu]]</f>
        <v>0</v>
      </c>
      <c r="S753" s="6">
        <f>IF(Table1[[#This Row],[Ngày hóa đơn]]&lt;&gt;"",Table1[[#This Row],[Ngày hóa đơn]],IF(Table1[[#This Row],[Ngày hạch toán]]&lt;&gt;"",Table1[[#This Row],[Ngày hạch toán]],""))</f>
        <v>46123</v>
      </c>
      <c r="T753" s="7"/>
      <c r="U753" s="6">
        <f>IF(Table1[[#This Row],[Ngày tính CN]]="","",S753+T753)</f>
        <v>46123</v>
      </c>
      <c r="V753" s="32">
        <f ca="1">IF(Table1[[#This Row],[Hạn thanh toán]]="","",IF((U753-NOW())&lt;0,0,(U753-NOW())))</f>
        <v>0</v>
      </c>
      <c r="W753" s="32"/>
      <c r="X753" s="32" t="str">
        <f t="shared" ca="1" si="56"/>
        <v/>
      </c>
      <c r="Y753" s="2" t="str">
        <f t="shared" si="57"/>
        <v>Đã thanh toán</v>
      </c>
      <c r="Z753" s="42">
        <f t="shared" si="58"/>
        <v>46123</v>
      </c>
      <c r="AA753" s="42">
        <f t="shared" si="59"/>
        <v>46197</v>
      </c>
      <c r="AD753" s="2" t="str">
        <f>VLOOKUP($A753,MA_KH!$A:$Q,MA_KH!O$1,0)</f>
        <v>MEGA</v>
      </c>
      <c r="AE753" s="2" t="str">
        <f>VLOOKUP($A753,MA_KH!$A:$Q,MA_KH!P$1,0)</f>
        <v>CÔNG TY TNHH MM MEGA MARKET (VIỆT NAM)</v>
      </c>
      <c r="AG753" s="2" t="str">
        <f>(Table1[[#This Row],[Số hóa đơn]])&amp;IF(OR(Table1[[#This Row],[Phân loại]]="Hàng trả",Table1[[#This Row],[Phân loại]]="Giảm công nợ"),-Table1[[#This Row],[Tổng giá trị]],Table1[[#This Row],[Tổng giá trị]])</f>
        <v>000263782571826</v>
      </c>
      <c r="AH753" s="6" t="e">
        <f>_xlfn.XLOOKUP(Table1[[#This Row],[Column1]],'Chi tiết tt Mega gửi'!P:P,'Chi tiết tt Mega gửi'!N:N)</f>
        <v>#N/A</v>
      </c>
    </row>
    <row r="754" spans="1:34" ht="25.5" customHeight="1" x14ac:dyDescent="0.2">
      <c r="A754" s="54" t="s">
        <v>16288</v>
      </c>
      <c r="B754" s="54" t="s">
        <v>294</v>
      </c>
      <c r="C754" s="55">
        <v>46118</v>
      </c>
      <c r="D754" s="54" t="s">
        <v>17821</v>
      </c>
      <c r="E754" s="55">
        <v>46123</v>
      </c>
      <c r="F754" s="54" t="s">
        <v>17822</v>
      </c>
      <c r="G754" s="54" t="s">
        <v>17823</v>
      </c>
      <c r="H754" s="56">
        <v>1768150</v>
      </c>
      <c r="I754" s="63">
        <v>0</v>
      </c>
      <c r="J754" s="56">
        <v>141452</v>
      </c>
      <c r="K754" s="65">
        <v>1909602</v>
      </c>
      <c r="L754" s="64" t="s">
        <v>17236</v>
      </c>
      <c r="M754" s="6">
        <v>46167</v>
      </c>
      <c r="O754" s="32">
        <f>IF(Table1[[#This Row],[Phân loại]]="Tồn đầu kỳ",Table1[[#This Row],[Tổng giá trị]],0)</f>
        <v>0</v>
      </c>
      <c r="P754" s="7">
        <f>IF(Table1[[#This Row],[Số còn phải thu ĐK]]&lt;&gt;0,0,IF(Table1[[#This Row],[Phân loại]]="Bán hàng",Table1[[#This Row],[Tổng giá trị]],-Table1[[#This Row],[Tổng giá trị]]))</f>
        <v>1909602</v>
      </c>
      <c r="Q754" s="32">
        <f t="shared" si="55"/>
        <v>1909602</v>
      </c>
      <c r="R754" s="7">
        <f>Table1[[#This Row],[Số còn phải thu ĐK]]+Table1[[#This Row],[Giá Trị HD sau CK]]-Table1[[#This Row],[Số tiền đã thu]]</f>
        <v>0</v>
      </c>
      <c r="S754" s="6">
        <f>IF(Table1[[#This Row],[Ngày hóa đơn]]&lt;&gt;"",Table1[[#This Row],[Ngày hóa đơn]],IF(Table1[[#This Row],[Ngày hạch toán]]&lt;&gt;"",Table1[[#This Row],[Ngày hạch toán]],""))</f>
        <v>46123</v>
      </c>
      <c r="T754" s="7"/>
      <c r="U754" s="6">
        <f>IF(Table1[[#This Row],[Ngày tính CN]]="","",S754+T754)</f>
        <v>46123</v>
      </c>
      <c r="V754" s="32">
        <f ca="1">IF(Table1[[#This Row],[Hạn thanh toán]]="","",IF((U754-NOW())&lt;0,0,(U754-NOW())))</f>
        <v>0</v>
      </c>
      <c r="W754" s="32"/>
      <c r="X754" s="32" t="str">
        <f t="shared" ca="1" si="56"/>
        <v/>
      </c>
      <c r="Y754" s="2" t="str">
        <f t="shared" si="57"/>
        <v>Đã thanh toán</v>
      </c>
      <c r="Z754" s="42">
        <f t="shared" si="58"/>
        <v>46123</v>
      </c>
      <c r="AA754" s="42">
        <f t="shared" si="59"/>
        <v>46167</v>
      </c>
      <c r="AD754" s="2" t="str">
        <f>VLOOKUP($A754,MA_KH!$A:$Q,MA_KH!O$1,0)</f>
        <v>MEGA</v>
      </c>
      <c r="AE754" s="2" t="str">
        <f>VLOOKUP($A754,MA_KH!$A:$Q,MA_KH!P$1,0)</f>
        <v>CÔNG TY TNHH MM MEGA MARKET (VIỆT NAM)</v>
      </c>
      <c r="AG754" s="2" t="str">
        <f>(Table1[[#This Row],[Số hóa đơn]])&amp;IF(OR(Table1[[#This Row],[Phân loại]]="Hàng trả",Table1[[#This Row],[Phân loại]]="Giảm công nợ"),-Table1[[#This Row],[Tổng giá trị]],Table1[[#This Row],[Tổng giá trị]])</f>
        <v>000263791909602</v>
      </c>
      <c r="AH754" s="6" t="e">
        <f>_xlfn.XLOOKUP(Table1[[#This Row],[Column1]],'Chi tiết tt Mega gửi'!P:P,'Chi tiết tt Mega gửi'!N:N)</f>
        <v>#N/A</v>
      </c>
    </row>
    <row r="755" spans="1:34" ht="25.5" customHeight="1" x14ac:dyDescent="0.2">
      <c r="A755" s="54" t="s">
        <v>16291</v>
      </c>
      <c r="B755" s="54" t="s">
        <v>200</v>
      </c>
      <c r="C755" s="55">
        <v>46118</v>
      </c>
      <c r="D755" s="54" t="s">
        <v>17824</v>
      </c>
      <c r="E755" s="55">
        <v>46123</v>
      </c>
      <c r="F755" s="54" t="s">
        <v>17825</v>
      </c>
      <c r="G755" s="54" t="s">
        <v>17826</v>
      </c>
      <c r="H755" s="56">
        <v>1026170</v>
      </c>
      <c r="I755" s="63">
        <v>0</v>
      </c>
      <c r="J755" s="56">
        <v>82094</v>
      </c>
      <c r="K755" s="65">
        <v>1108264</v>
      </c>
      <c r="L755" s="64" t="s">
        <v>17236</v>
      </c>
      <c r="M755" s="6">
        <v>46167</v>
      </c>
      <c r="O755" s="32">
        <f>IF(Table1[[#This Row],[Phân loại]]="Tồn đầu kỳ",Table1[[#This Row],[Tổng giá trị]],0)</f>
        <v>0</v>
      </c>
      <c r="P755" s="7">
        <f>IF(Table1[[#This Row],[Số còn phải thu ĐK]]&lt;&gt;0,0,IF(Table1[[#This Row],[Phân loại]]="Bán hàng",Table1[[#This Row],[Tổng giá trị]],-Table1[[#This Row],[Tổng giá trị]]))</f>
        <v>1108264</v>
      </c>
      <c r="Q755" s="32">
        <f t="shared" si="55"/>
        <v>1108264</v>
      </c>
      <c r="R755" s="7">
        <f>Table1[[#This Row],[Số còn phải thu ĐK]]+Table1[[#This Row],[Giá Trị HD sau CK]]-Table1[[#This Row],[Số tiền đã thu]]</f>
        <v>0</v>
      </c>
      <c r="S755" s="6">
        <f>IF(Table1[[#This Row],[Ngày hóa đơn]]&lt;&gt;"",Table1[[#This Row],[Ngày hóa đơn]],IF(Table1[[#This Row],[Ngày hạch toán]]&lt;&gt;"",Table1[[#This Row],[Ngày hạch toán]],""))</f>
        <v>46123</v>
      </c>
      <c r="T755" s="7"/>
      <c r="U755" s="6">
        <f>IF(Table1[[#This Row],[Ngày tính CN]]="","",S755+T755)</f>
        <v>46123</v>
      </c>
      <c r="V755" s="32">
        <f ca="1">IF(Table1[[#This Row],[Hạn thanh toán]]="","",IF((U755-NOW())&lt;0,0,(U755-NOW())))</f>
        <v>0</v>
      </c>
      <c r="W755" s="32"/>
      <c r="X755" s="32" t="str">
        <f t="shared" ca="1" si="56"/>
        <v/>
      </c>
      <c r="Y755" s="2" t="str">
        <f t="shared" si="57"/>
        <v>Đã thanh toán</v>
      </c>
      <c r="Z755" s="42">
        <f t="shared" si="58"/>
        <v>46123</v>
      </c>
      <c r="AA755" s="42">
        <f t="shared" si="59"/>
        <v>46167</v>
      </c>
      <c r="AD755" s="2" t="str">
        <f>VLOOKUP($A755,MA_KH!$A:$Q,MA_KH!O$1,0)</f>
        <v>MEGA</v>
      </c>
      <c r="AE755" s="2" t="str">
        <f>VLOOKUP($A755,MA_KH!$A:$Q,MA_KH!P$1,0)</f>
        <v>CÔNG TY TNHH MM MEGA MARKET (VIỆT NAM)</v>
      </c>
      <c r="AG755" s="2" t="str">
        <f>(Table1[[#This Row],[Số hóa đơn]])&amp;IF(OR(Table1[[#This Row],[Phân loại]]="Hàng trả",Table1[[#This Row],[Phân loại]]="Giảm công nợ"),-Table1[[#This Row],[Tổng giá trị]],Table1[[#This Row],[Tổng giá trị]])</f>
        <v>000263801108264</v>
      </c>
      <c r="AH755" s="6" t="e">
        <f>_xlfn.XLOOKUP(Table1[[#This Row],[Column1]],'Chi tiết tt Mega gửi'!P:P,'Chi tiết tt Mega gửi'!N:N)</f>
        <v>#N/A</v>
      </c>
    </row>
    <row r="756" spans="1:34" ht="25.5" customHeight="1" x14ac:dyDescent="0.2">
      <c r="A756" s="54" t="s">
        <v>16291</v>
      </c>
      <c r="B756" s="54" t="s">
        <v>200</v>
      </c>
      <c r="C756" s="55">
        <v>46118</v>
      </c>
      <c r="D756" s="54" t="s">
        <v>18110</v>
      </c>
      <c r="E756" s="55">
        <v>46118</v>
      </c>
      <c r="F756" s="54" t="s">
        <v>18111</v>
      </c>
      <c r="G756" s="54" t="s">
        <v>17345</v>
      </c>
      <c r="H756" s="56">
        <v>1444531</v>
      </c>
      <c r="I756" s="63">
        <v>0</v>
      </c>
      <c r="J756" s="56">
        <v>115563</v>
      </c>
      <c r="K756" s="65">
        <v>1560094</v>
      </c>
      <c r="L756" s="64" t="s">
        <v>17238</v>
      </c>
      <c r="M756" s="6">
        <v>46122</v>
      </c>
      <c r="O756" s="32">
        <f>IF(Table1[[#This Row],[Phân loại]]="Tồn đầu kỳ",Table1[[#This Row],[Tổng giá trị]],0)</f>
        <v>0</v>
      </c>
      <c r="P756" s="7">
        <f>IF(Table1[[#This Row],[Số còn phải thu ĐK]]&lt;&gt;0,0,IF(Table1[[#This Row],[Phân loại]]="Bán hàng",Table1[[#This Row],[Tổng giá trị]],-Table1[[#This Row],[Tổng giá trị]]))</f>
        <v>-1560094</v>
      </c>
      <c r="Q756" s="32">
        <f t="shared" si="55"/>
        <v>-1560094</v>
      </c>
      <c r="R756" s="7">
        <f>Table1[[#This Row],[Số còn phải thu ĐK]]+Table1[[#This Row],[Giá Trị HD sau CK]]-Table1[[#This Row],[Số tiền đã thu]]</f>
        <v>0</v>
      </c>
      <c r="S756" s="6">
        <f>IF(Table1[[#This Row],[Ngày hóa đơn]]&lt;&gt;"",Table1[[#This Row],[Ngày hóa đơn]],IF(Table1[[#This Row],[Ngày hạch toán]]&lt;&gt;"",Table1[[#This Row],[Ngày hạch toán]],""))</f>
        <v>46118</v>
      </c>
      <c r="T756" s="7"/>
      <c r="U756" s="6">
        <f>IF(Table1[[#This Row],[Ngày tính CN]]="","",S756+T756)</f>
        <v>46118</v>
      </c>
      <c r="V756" s="32">
        <f ca="1">IF(Table1[[#This Row],[Hạn thanh toán]]="","",IF((U756-NOW())&lt;0,0,(U756-NOW())))</f>
        <v>0</v>
      </c>
      <c r="W756" s="32"/>
      <c r="X756" s="32" t="str">
        <f t="shared" ca="1" si="56"/>
        <v/>
      </c>
      <c r="Y756" s="2" t="str">
        <f t="shared" si="57"/>
        <v>Đã thanh toán</v>
      </c>
      <c r="Z756" s="42">
        <f t="shared" si="58"/>
        <v>46118</v>
      </c>
      <c r="AA756" s="42">
        <f t="shared" si="59"/>
        <v>46122</v>
      </c>
      <c r="AD756" s="2" t="str">
        <f>VLOOKUP($A756,MA_KH!$A:$Q,MA_KH!O$1,0)</f>
        <v>MEGA</v>
      </c>
      <c r="AE756" s="2" t="str">
        <f>VLOOKUP($A756,MA_KH!$A:$Q,MA_KH!P$1,0)</f>
        <v>CÔNG TY TNHH MM MEGA MARKET (VIỆT NAM)</v>
      </c>
      <c r="AG756" s="2" t="str">
        <f>(Table1[[#This Row],[Số hóa đơn]])&amp;IF(OR(Table1[[#This Row],[Phân loại]]="Hàng trả",Table1[[#This Row],[Phân loại]]="Giảm công nợ"),-Table1[[#This Row],[Tổng giá trị]],Table1[[#This Row],[Tổng giá trị]])</f>
        <v>00000156-1560094</v>
      </c>
      <c r="AH756" s="6" t="e">
        <f>_xlfn.XLOOKUP(Table1[[#This Row],[Column1]],'Chi tiết tt Mega gửi'!P:P,'Chi tiết tt Mega gửi'!N:N)</f>
        <v>#N/A</v>
      </c>
    </row>
    <row r="757" spans="1:34" ht="25.5" customHeight="1" x14ac:dyDescent="0.2">
      <c r="A757" s="54" t="s">
        <v>16294</v>
      </c>
      <c r="B757" s="54" t="s">
        <v>259</v>
      </c>
      <c r="C757" s="55">
        <v>46119</v>
      </c>
      <c r="D757" s="54" t="s">
        <v>17827</v>
      </c>
      <c r="E757" s="55">
        <v>46123</v>
      </c>
      <c r="F757" s="54" t="s">
        <v>17828</v>
      </c>
      <c r="G757" s="54" t="s">
        <v>17829</v>
      </c>
      <c r="H757" s="56">
        <v>1003660</v>
      </c>
      <c r="I757" s="63">
        <v>0</v>
      </c>
      <c r="J757" s="56">
        <v>80293</v>
      </c>
      <c r="K757" s="65">
        <v>1083953</v>
      </c>
      <c r="L757" s="64" t="s">
        <v>17236</v>
      </c>
      <c r="M757" s="6">
        <v>46167</v>
      </c>
      <c r="O757" s="32">
        <f>IF(Table1[[#This Row],[Phân loại]]="Tồn đầu kỳ",Table1[[#This Row],[Tổng giá trị]],0)</f>
        <v>0</v>
      </c>
      <c r="P757" s="7">
        <f>IF(Table1[[#This Row],[Số còn phải thu ĐK]]&lt;&gt;0,0,IF(Table1[[#This Row],[Phân loại]]="Bán hàng",Table1[[#This Row],[Tổng giá trị]],-Table1[[#This Row],[Tổng giá trị]]))</f>
        <v>1083953</v>
      </c>
      <c r="Q757" s="32">
        <f t="shared" si="55"/>
        <v>1083953</v>
      </c>
      <c r="R757" s="7">
        <f>Table1[[#This Row],[Số còn phải thu ĐK]]+Table1[[#This Row],[Giá Trị HD sau CK]]-Table1[[#This Row],[Số tiền đã thu]]</f>
        <v>0</v>
      </c>
      <c r="S757" s="6">
        <f>IF(Table1[[#This Row],[Ngày hóa đơn]]&lt;&gt;"",Table1[[#This Row],[Ngày hóa đơn]],IF(Table1[[#This Row],[Ngày hạch toán]]&lt;&gt;"",Table1[[#This Row],[Ngày hạch toán]],""))</f>
        <v>46123</v>
      </c>
      <c r="T757" s="7"/>
      <c r="U757" s="6">
        <f>IF(Table1[[#This Row],[Ngày tính CN]]="","",S757+T757)</f>
        <v>46123</v>
      </c>
      <c r="V757" s="32">
        <f ca="1">IF(Table1[[#This Row],[Hạn thanh toán]]="","",IF((U757-NOW())&lt;0,0,(U757-NOW())))</f>
        <v>0</v>
      </c>
      <c r="W757" s="32"/>
      <c r="X757" s="32" t="str">
        <f t="shared" ca="1" si="56"/>
        <v/>
      </c>
      <c r="Y757" s="2" t="str">
        <f t="shared" si="57"/>
        <v>Đã thanh toán</v>
      </c>
      <c r="Z757" s="42">
        <f t="shared" si="58"/>
        <v>46123</v>
      </c>
      <c r="AA757" s="42">
        <f t="shared" si="59"/>
        <v>46167</v>
      </c>
      <c r="AD757" s="2" t="str">
        <f>VLOOKUP($A757,MA_KH!$A:$Q,MA_KH!O$1,0)</f>
        <v>MEGA</v>
      </c>
      <c r="AE757" s="2" t="str">
        <f>VLOOKUP($A757,MA_KH!$A:$Q,MA_KH!P$1,0)</f>
        <v>CÔNG TY TNHH MM MEGA MARKET (VIỆT NAM)</v>
      </c>
      <c r="AG757" s="2" t="str">
        <f>(Table1[[#This Row],[Số hóa đơn]])&amp;IF(OR(Table1[[#This Row],[Phân loại]]="Hàng trả",Table1[[#This Row],[Phân loại]]="Giảm công nợ"),-Table1[[#This Row],[Tổng giá trị]],Table1[[#This Row],[Tổng giá trị]])</f>
        <v>000263861083953</v>
      </c>
      <c r="AH757" s="6" t="e">
        <f>_xlfn.XLOOKUP(Table1[[#This Row],[Column1]],'Chi tiết tt Mega gửi'!P:P,'Chi tiết tt Mega gửi'!N:N)</f>
        <v>#N/A</v>
      </c>
    </row>
    <row r="758" spans="1:34" ht="25.5" customHeight="1" x14ac:dyDescent="0.2">
      <c r="A758" s="58" t="s">
        <v>16299</v>
      </c>
      <c r="B758" s="58" t="s">
        <v>190</v>
      </c>
      <c r="C758" s="59">
        <v>46119</v>
      </c>
      <c r="D758" s="58" t="s">
        <v>17830</v>
      </c>
      <c r="E758" s="55">
        <v>46123</v>
      </c>
      <c r="F758" s="58" t="s">
        <v>17831</v>
      </c>
      <c r="G758" s="58" t="s">
        <v>17832</v>
      </c>
      <c r="H758" s="60">
        <v>1425000</v>
      </c>
      <c r="I758" s="63">
        <v>0</v>
      </c>
      <c r="J758" s="60">
        <v>114000</v>
      </c>
      <c r="K758" s="66">
        <v>1539000</v>
      </c>
      <c r="L758" s="64" t="s">
        <v>17236</v>
      </c>
      <c r="M758" s="6">
        <v>46167</v>
      </c>
      <c r="O758" s="32">
        <f>IF(Table1[[#This Row],[Phân loại]]="Tồn đầu kỳ",Table1[[#This Row],[Tổng giá trị]],0)</f>
        <v>0</v>
      </c>
      <c r="P758" s="7">
        <f>IF(Table1[[#This Row],[Số còn phải thu ĐK]]&lt;&gt;0,0,IF(Table1[[#This Row],[Phân loại]]="Bán hàng",Table1[[#This Row],[Tổng giá trị]],-Table1[[#This Row],[Tổng giá trị]]))</f>
        <v>1539000</v>
      </c>
      <c r="Q758" s="32">
        <f t="shared" si="55"/>
        <v>1539000</v>
      </c>
      <c r="R758" s="7">
        <f>Table1[[#This Row],[Số còn phải thu ĐK]]+Table1[[#This Row],[Giá Trị HD sau CK]]-Table1[[#This Row],[Số tiền đã thu]]</f>
        <v>0</v>
      </c>
      <c r="S758" s="6">
        <f>IF(Table1[[#This Row],[Ngày hóa đơn]]&lt;&gt;"",Table1[[#This Row],[Ngày hóa đơn]],IF(Table1[[#This Row],[Ngày hạch toán]]&lt;&gt;"",Table1[[#This Row],[Ngày hạch toán]],""))</f>
        <v>46123</v>
      </c>
      <c r="T758" s="7"/>
      <c r="U758" s="6">
        <f>IF(Table1[[#This Row],[Ngày tính CN]]="","",S758+T758)</f>
        <v>46123</v>
      </c>
      <c r="V758" s="32">
        <f ca="1">IF(Table1[[#This Row],[Hạn thanh toán]]="","",IF((U758-NOW())&lt;0,0,(U758-NOW())))</f>
        <v>0</v>
      </c>
      <c r="W758" s="32"/>
      <c r="X758" s="32" t="str">
        <f t="shared" ca="1" si="56"/>
        <v/>
      </c>
      <c r="Y758" s="2" t="str">
        <f t="shared" si="57"/>
        <v>Đã thanh toán</v>
      </c>
      <c r="Z758" s="42">
        <f t="shared" si="58"/>
        <v>46123</v>
      </c>
      <c r="AA758" s="42">
        <f t="shared" si="59"/>
        <v>46167</v>
      </c>
      <c r="AD758" s="2" t="str">
        <f>VLOOKUP($A758,MA_KH!$A:$Q,MA_KH!O$1,0)</f>
        <v>MEGA</v>
      </c>
      <c r="AE758" s="2" t="str">
        <f>VLOOKUP($A758,MA_KH!$A:$Q,MA_KH!P$1,0)</f>
        <v>CÔNG TY TNHH MM MEGA MARKET (VIỆT NAM)</v>
      </c>
      <c r="AG758" s="2" t="str">
        <f>(Table1[[#This Row],[Số hóa đơn]])&amp;IF(OR(Table1[[#This Row],[Phân loại]]="Hàng trả",Table1[[#This Row],[Phân loại]]="Giảm công nợ"),-Table1[[#This Row],[Tổng giá trị]],Table1[[#This Row],[Tổng giá trị]])</f>
        <v>000263871539000</v>
      </c>
      <c r="AH758" s="6" t="e">
        <f>_xlfn.XLOOKUP(Table1[[#This Row],[Column1]],'Chi tiết tt Mega gửi'!P:P,'Chi tiết tt Mega gửi'!N:N)</f>
        <v>#N/A</v>
      </c>
    </row>
    <row r="759" spans="1:34" ht="25.5" customHeight="1" x14ac:dyDescent="0.2">
      <c r="A759" s="54" t="s">
        <v>16305</v>
      </c>
      <c r="B759" s="54" t="s">
        <v>7247</v>
      </c>
      <c r="C759" s="55">
        <v>46119</v>
      </c>
      <c r="D759" s="54" t="s">
        <v>17833</v>
      </c>
      <c r="E759" s="55">
        <v>46122</v>
      </c>
      <c r="F759" s="54" t="s">
        <v>17834</v>
      </c>
      <c r="G759" s="54" t="s">
        <v>17835</v>
      </c>
      <c r="H759" s="56">
        <v>100366</v>
      </c>
      <c r="I759" s="63">
        <v>0</v>
      </c>
      <c r="J759" s="56">
        <v>8029</v>
      </c>
      <c r="K759" s="65">
        <v>108395</v>
      </c>
      <c r="L759" s="64" t="s">
        <v>17236</v>
      </c>
      <c r="M759" s="6">
        <v>46167</v>
      </c>
      <c r="O759" s="32">
        <f>IF(Table1[[#This Row],[Phân loại]]="Tồn đầu kỳ",Table1[[#This Row],[Tổng giá trị]],0)</f>
        <v>0</v>
      </c>
      <c r="P759" s="7">
        <f>IF(Table1[[#This Row],[Số còn phải thu ĐK]]&lt;&gt;0,0,IF(Table1[[#This Row],[Phân loại]]="Bán hàng",Table1[[#This Row],[Tổng giá trị]],-Table1[[#This Row],[Tổng giá trị]]))</f>
        <v>108395</v>
      </c>
      <c r="Q759" s="32">
        <f t="shared" si="55"/>
        <v>108395</v>
      </c>
      <c r="R759" s="7">
        <f>Table1[[#This Row],[Số còn phải thu ĐK]]+Table1[[#This Row],[Giá Trị HD sau CK]]-Table1[[#This Row],[Số tiền đã thu]]</f>
        <v>0</v>
      </c>
      <c r="S759" s="6">
        <f>IF(Table1[[#This Row],[Ngày hóa đơn]]&lt;&gt;"",Table1[[#This Row],[Ngày hóa đơn]],IF(Table1[[#This Row],[Ngày hạch toán]]&lt;&gt;"",Table1[[#This Row],[Ngày hạch toán]],""))</f>
        <v>46122</v>
      </c>
      <c r="T759" s="7"/>
      <c r="U759" s="6">
        <f>IF(Table1[[#This Row],[Ngày tính CN]]="","",S759+T759)</f>
        <v>46122</v>
      </c>
      <c r="V759" s="32">
        <f ca="1">IF(Table1[[#This Row],[Hạn thanh toán]]="","",IF((U759-NOW())&lt;0,0,(U759-NOW())))</f>
        <v>0</v>
      </c>
      <c r="W759" s="32"/>
      <c r="X759" s="32" t="str">
        <f t="shared" ca="1" si="56"/>
        <v/>
      </c>
      <c r="Y759" s="2" t="str">
        <f t="shared" si="57"/>
        <v>Đã thanh toán</v>
      </c>
      <c r="Z759" s="42">
        <f t="shared" si="58"/>
        <v>46122</v>
      </c>
      <c r="AA759" s="42">
        <f t="shared" si="59"/>
        <v>46167</v>
      </c>
      <c r="AD759" s="2" t="str">
        <f>VLOOKUP($A759,MA_KH!$A:$Q,MA_KH!O$1,0)</f>
        <v>MEGA</v>
      </c>
      <c r="AE759" s="2" t="str">
        <f>VLOOKUP($A759,MA_KH!$A:$Q,MA_KH!P$1,0)</f>
        <v>CÔNG TY TNHH MM MEGA MARKET (VIỆT NAM)</v>
      </c>
      <c r="AG759" s="2" t="str">
        <f>(Table1[[#This Row],[Số hóa đơn]])&amp;IF(OR(Table1[[#This Row],[Phân loại]]="Hàng trả",Table1[[#This Row],[Phân loại]]="Giảm công nợ"),-Table1[[#This Row],[Tổng giá trị]],Table1[[#This Row],[Tổng giá trị]])</f>
        <v>00026331108395</v>
      </c>
      <c r="AH759" s="6" t="e">
        <f>_xlfn.XLOOKUP(Table1[[#This Row],[Column1]],'Chi tiết tt Mega gửi'!P:P,'Chi tiết tt Mega gửi'!N:N)</f>
        <v>#N/A</v>
      </c>
    </row>
    <row r="760" spans="1:34" ht="25.5" customHeight="1" x14ac:dyDescent="0.2">
      <c r="A760" s="54" t="s">
        <v>16305</v>
      </c>
      <c r="B760" s="54" t="s">
        <v>7247</v>
      </c>
      <c r="C760" s="55">
        <v>46119</v>
      </c>
      <c r="D760" s="54" t="s">
        <v>17836</v>
      </c>
      <c r="E760" s="55">
        <v>46122</v>
      </c>
      <c r="F760" s="54" t="s">
        <v>17837</v>
      </c>
      <c r="G760" s="54" t="s">
        <v>17838</v>
      </c>
      <c r="H760" s="56">
        <v>5130850</v>
      </c>
      <c r="I760" s="63">
        <v>0</v>
      </c>
      <c r="J760" s="56">
        <v>410468</v>
      </c>
      <c r="K760" s="65">
        <v>5541318</v>
      </c>
      <c r="L760" s="64" t="s">
        <v>17236</v>
      </c>
      <c r="M760" s="6">
        <v>46167</v>
      </c>
      <c r="O760" s="32">
        <f>IF(Table1[[#This Row],[Phân loại]]="Tồn đầu kỳ",Table1[[#This Row],[Tổng giá trị]],0)</f>
        <v>0</v>
      </c>
      <c r="P760" s="7">
        <f>IF(Table1[[#This Row],[Số còn phải thu ĐK]]&lt;&gt;0,0,IF(Table1[[#This Row],[Phân loại]]="Bán hàng",Table1[[#This Row],[Tổng giá trị]],-Table1[[#This Row],[Tổng giá trị]]))</f>
        <v>5541318</v>
      </c>
      <c r="Q760" s="32">
        <f t="shared" si="55"/>
        <v>5541318</v>
      </c>
      <c r="R760" s="7">
        <f>Table1[[#This Row],[Số còn phải thu ĐK]]+Table1[[#This Row],[Giá Trị HD sau CK]]-Table1[[#This Row],[Số tiền đã thu]]</f>
        <v>0</v>
      </c>
      <c r="S760" s="6">
        <f>IF(Table1[[#This Row],[Ngày hóa đơn]]&lt;&gt;"",Table1[[#This Row],[Ngày hóa đơn]],IF(Table1[[#This Row],[Ngày hạch toán]]&lt;&gt;"",Table1[[#This Row],[Ngày hạch toán]],""))</f>
        <v>46122</v>
      </c>
      <c r="T760" s="7"/>
      <c r="U760" s="6">
        <f>IF(Table1[[#This Row],[Ngày tính CN]]="","",S760+T760)</f>
        <v>46122</v>
      </c>
      <c r="V760" s="32">
        <f ca="1">IF(Table1[[#This Row],[Hạn thanh toán]]="","",IF((U760-NOW())&lt;0,0,(U760-NOW())))</f>
        <v>0</v>
      </c>
      <c r="W760" s="32"/>
      <c r="X760" s="32" t="str">
        <f t="shared" ca="1" si="56"/>
        <v/>
      </c>
      <c r="Y760" s="2" t="str">
        <f t="shared" si="57"/>
        <v>Đã thanh toán</v>
      </c>
      <c r="Z760" s="42">
        <f t="shared" si="58"/>
        <v>46122</v>
      </c>
      <c r="AA760" s="42">
        <f t="shared" si="59"/>
        <v>46167</v>
      </c>
      <c r="AD760" s="2" t="str">
        <f>VLOOKUP($A760,MA_KH!$A:$Q,MA_KH!O$1,0)</f>
        <v>MEGA</v>
      </c>
      <c r="AE760" s="2" t="str">
        <f>VLOOKUP($A760,MA_KH!$A:$Q,MA_KH!P$1,0)</f>
        <v>CÔNG TY TNHH MM MEGA MARKET (VIỆT NAM)</v>
      </c>
      <c r="AG760" s="2" t="str">
        <f>(Table1[[#This Row],[Số hóa đơn]])&amp;IF(OR(Table1[[#This Row],[Phân loại]]="Hàng trả",Table1[[#This Row],[Phân loại]]="Giảm công nợ"),-Table1[[#This Row],[Tổng giá trị]],Table1[[#This Row],[Tổng giá trị]])</f>
        <v>000263325541318</v>
      </c>
      <c r="AH760" s="6" t="e">
        <f>_xlfn.XLOOKUP(Table1[[#This Row],[Column1]],'Chi tiết tt Mega gửi'!P:P,'Chi tiết tt Mega gửi'!N:N)</f>
        <v>#N/A</v>
      </c>
    </row>
    <row r="761" spans="1:34" ht="25.5" customHeight="1" x14ac:dyDescent="0.2">
      <c r="A761" s="54" t="s">
        <v>16296</v>
      </c>
      <c r="B761" s="54" t="s">
        <v>7244</v>
      </c>
      <c r="C761" s="55">
        <v>46120</v>
      </c>
      <c r="D761" s="54" t="s">
        <v>17839</v>
      </c>
      <c r="E761" s="55">
        <v>46120</v>
      </c>
      <c r="F761" s="54" t="s">
        <v>17840</v>
      </c>
      <c r="G761" s="54" t="s">
        <v>17841</v>
      </c>
      <c r="H761" s="56">
        <v>10803560</v>
      </c>
      <c r="I761" s="63">
        <v>0</v>
      </c>
      <c r="J761" s="56">
        <v>864285</v>
      </c>
      <c r="K761" s="65">
        <v>11667845</v>
      </c>
      <c r="L761" s="64" t="s">
        <v>17236</v>
      </c>
      <c r="O761" s="32">
        <f>IF(Table1[[#This Row],[Phân loại]]="Tồn đầu kỳ",Table1[[#This Row],[Tổng giá trị]],0)</f>
        <v>0</v>
      </c>
      <c r="P761" s="7">
        <f>IF(Table1[[#This Row],[Số còn phải thu ĐK]]&lt;&gt;0,0,IF(Table1[[#This Row],[Phân loại]]="Bán hàng",Table1[[#This Row],[Tổng giá trị]],-Table1[[#This Row],[Tổng giá trị]]))</f>
        <v>11667845</v>
      </c>
      <c r="Q761" s="32">
        <f t="shared" si="55"/>
        <v>0</v>
      </c>
      <c r="R761" s="7">
        <f>Table1[[#This Row],[Số còn phải thu ĐK]]+Table1[[#This Row],[Giá Trị HD sau CK]]-Table1[[#This Row],[Số tiền đã thu]]</f>
        <v>11667845</v>
      </c>
      <c r="S761" s="6">
        <f>IF(Table1[[#This Row],[Ngày hóa đơn]]&lt;&gt;"",Table1[[#This Row],[Ngày hóa đơn]],IF(Table1[[#This Row],[Ngày hạch toán]]&lt;&gt;"",Table1[[#This Row],[Ngày hạch toán]],""))</f>
        <v>46120</v>
      </c>
      <c r="T761" s="7"/>
      <c r="U761" s="6">
        <f>IF(Table1[[#This Row],[Ngày tính CN]]="","",S761+T761)</f>
        <v>46120</v>
      </c>
      <c r="V761" s="32">
        <f ca="1">IF(Table1[[#This Row],[Hạn thanh toán]]="","",IF((U761-NOW())&lt;0,0,(U761-NOW())))</f>
        <v>0</v>
      </c>
      <c r="W761" s="32"/>
      <c r="X761" s="32">
        <f t="shared" ca="1" si="56"/>
        <v>174.35975370370579</v>
      </c>
      <c r="Y761" s="2" t="str">
        <f t="shared" ca="1" si="57"/>
        <v>Nợ quá hạn hơn 120 ngày có khả năng mất thanh toán</v>
      </c>
      <c r="Z761" s="42">
        <f t="shared" si="58"/>
        <v>46120</v>
      </c>
      <c r="AA761" s="42" t="str">
        <f t="shared" si="59"/>
        <v/>
      </c>
      <c r="AD761" s="2" t="str">
        <f>VLOOKUP($A761,MA_KH!$A:$Q,MA_KH!O$1,0)</f>
        <v>MEGA</v>
      </c>
      <c r="AE761" s="2" t="str">
        <f>VLOOKUP($A761,MA_KH!$A:$Q,MA_KH!P$1,0)</f>
        <v>CÔNG TY TNHH MM MEGA MARKET (VIỆT NAM)</v>
      </c>
      <c r="AG761" s="2" t="str">
        <f>(Table1[[#This Row],[Số hóa đơn]])&amp;IF(OR(Table1[[#This Row],[Phân loại]]="Hàng trả",Table1[[#This Row],[Phân loại]]="Giảm công nợ"),-Table1[[#This Row],[Tổng giá trị]],Table1[[#This Row],[Tổng giá trị]])</f>
        <v>0002599711667845</v>
      </c>
      <c r="AH761" s="6" t="e">
        <f>_xlfn.XLOOKUP(Table1[[#This Row],[Column1]],'Chi tiết tt Mega gửi'!P:P,'Chi tiết tt Mega gửi'!N:N)</f>
        <v>#N/A</v>
      </c>
    </row>
    <row r="762" spans="1:34" ht="25.5" customHeight="1" x14ac:dyDescent="0.2">
      <c r="A762" s="54" t="s">
        <v>16299</v>
      </c>
      <c r="B762" s="54" t="s">
        <v>190</v>
      </c>
      <c r="C762" s="55">
        <v>46120</v>
      </c>
      <c r="D762" s="54" t="s">
        <v>17842</v>
      </c>
      <c r="E762" s="55">
        <v>46123</v>
      </c>
      <c r="F762" s="54" t="s">
        <v>17843</v>
      </c>
      <c r="G762" s="54" t="s">
        <v>17844</v>
      </c>
      <c r="H762" s="56">
        <v>782000</v>
      </c>
      <c r="I762" s="63">
        <v>0</v>
      </c>
      <c r="J762" s="56">
        <v>62560</v>
      </c>
      <c r="K762" s="65">
        <v>844560</v>
      </c>
      <c r="L762" s="64" t="s">
        <v>17236</v>
      </c>
      <c r="M762" s="6">
        <v>46167</v>
      </c>
      <c r="O762" s="32">
        <f>IF(Table1[[#This Row],[Phân loại]]="Tồn đầu kỳ",Table1[[#This Row],[Tổng giá trị]],0)</f>
        <v>0</v>
      </c>
      <c r="P762" s="7">
        <f>IF(Table1[[#This Row],[Số còn phải thu ĐK]]&lt;&gt;0,0,IF(Table1[[#This Row],[Phân loại]]="Bán hàng",Table1[[#This Row],[Tổng giá trị]],-Table1[[#This Row],[Tổng giá trị]]))</f>
        <v>844560</v>
      </c>
      <c r="Q762" s="32">
        <f t="shared" si="55"/>
        <v>844560</v>
      </c>
      <c r="R762" s="7">
        <f>Table1[[#This Row],[Số còn phải thu ĐK]]+Table1[[#This Row],[Giá Trị HD sau CK]]-Table1[[#This Row],[Số tiền đã thu]]</f>
        <v>0</v>
      </c>
      <c r="S762" s="6">
        <f>IF(Table1[[#This Row],[Ngày hóa đơn]]&lt;&gt;"",Table1[[#This Row],[Ngày hóa đơn]],IF(Table1[[#This Row],[Ngày hạch toán]]&lt;&gt;"",Table1[[#This Row],[Ngày hạch toán]],""))</f>
        <v>46123</v>
      </c>
      <c r="T762" s="7"/>
      <c r="U762" s="6">
        <f>IF(Table1[[#This Row],[Ngày tính CN]]="","",S762+T762)</f>
        <v>46123</v>
      </c>
      <c r="V762" s="32">
        <f ca="1">IF(Table1[[#This Row],[Hạn thanh toán]]="","",IF((U762-NOW())&lt;0,0,(U762-NOW())))</f>
        <v>0</v>
      </c>
      <c r="W762" s="32"/>
      <c r="X762" s="32" t="str">
        <f t="shared" ca="1" si="56"/>
        <v/>
      </c>
      <c r="Y762" s="2" t="str">
        <f t="shared" si="57"/>
        <v>Đã thanh toán</v>
      </c>
      <c r="Z762" s="42">
        <f t="shared" si="58"/>
        <v>46123</v>
      </c>
      <c r="AA762" s="42">
        <f t="shared" si="59"/>
        <v>46167</v>
      </c>
      <c r="AD762" s="2" t="str">
        <f>VLOOKUP($A762,MA_KH!$A:$Q,MA_KH!O$1,0)</f>
        <v>MEGA</v>
      </c>
      <c r="AE762" s="2" t="str">
        <f>VLOOKUP($A762,MA_KH!$A:$Q,MA_KH!P$1,0)</f>
        <v>CÔNG TY TNHH MM MEGA MARKET (VIỆT NAM)</v>
      </c>
      <c r="AG762" s="2" t="str">
        <f>(Table1[[#This Row],[Số hóa đơn]])&amp;IF(OR(Table1[[#This Row],[Phân loại]]="Hàng trả",Table1[[#This Row],[Phân loại]]="Giảm công nợ"),-Table1[[#This Row],[Tổng giá trị]],Table1[[#This Row],[Tổng giá trị]])</f>
        <v>00026384844560</v>
      </c>
      <c r="AH762" s="6" t="e">
        <f>_xlfn.XLOOKUP(Table1[[#This Row],[Column1]],'Chi tiết tt Mega gửi'!P:P,'Chi tiết tt Mega gửi'!N:N)</f>
        <v>#N/A</v>
      </c>
    </row>
    <row r="763" spans="1:34" ht="25.5" customHeight="1" x14ac:dyDescent="0.2">
      <c r="A763" s="58" t="s">
        <v>16299</v>
      </c>
      <c r="B763" s="58" t="s">
        <v>190</v>
      </c>
      <c r="C763" s="59">
        <v>46120</v>
      </c>
      <c r="D763" s="58" t="s">
        <v>17845</v>
      </c>
      <c r="E763" s="55">
        <v>46123</v>
      </c>
      <c r="F763" s="58" t="s">
        <v>17846</v>
      </c>
      <c r="G763" s="58" t="s">
        <v>17847</v>
      </c>
      <c r="H763" s="60">
        <v>3384980</v>
      </c>
      <c r="I763" s="63">
        <v>0</v>
      </c>
      <c r="J763" s="60">
        <v>270798</v>
      </c>
      <c r="K763" s="66">
        <v>3655778</v>
      </c>
      <c r="L763" s="64" t="s">
        <v>17236</v>
      </c>
      <c r="M763" s="6">
        <v>46167</v>
      </c>
      <c r="O763" s="32">
        <f>IF(Table1[[#This Row],[Phân loại]]="Tồn đầu kỳ",Table1[[#This Row],[Tổng giá trị]],0)</f>
        <v>0</v>
      </c>
      <c r="P763" s="7">
        <f>IF(Table1[[#This Row],[Số còn phải thu ĐK]]&lt;&gt;0,0,IF(Table1[[#This Row],[Phân loại]]="Bán hàng",Table1[[#This Row],[Tổng giá trị]],-Table1[[#This Row],[Tổng giá trị]]))</f>
        <v>3655778</v>
      </c>
      <c r="Q763" s="32">
        <f t="shared" si="55"/>
        <v>3655778</v>
      </c>
      <c r="R763" s="7">
        <f>Table1[[#This Row],[Số còn phải thu ĐK]]+Table1[[#This Row],[Giá Trị HD sau CK]]-Table1[[#This Row],[Số tiền đã thu]]</f>
        <v>0</v>
      </c>
      <c r="S763" s="6">
        <f>IF(Table1[[#This Row],[Ngày hóa đơn]]&lt;&gt;"",Table1[[#This Row],[Ngày hóa đơn]],IF(Table1[[#This Row],[Ngày hạch toán]]&lt;&gt;"",Table1[[#This Row],[Ngày hạch toán]],""))</f>
        <v>46123</v>
      </c>
      <c r="T763" s="7"/>
      <c r="U763" s="6">
        <f>IF(Table1[[#This Row],[Ngày tính CN]]="","",S763+T763)</f>
        <v>46123</v>
      </c>
      <c r="V763" s="32">
        <f ca="1">IF(Table1[[#This Row],[Hạn thanh toán]]="","",IF((U763-NOW())&lt;0,0,(U763-NOW())))</f>
        <v>0</v>
      </c>
      <c r="W763" s="32"/>
      <c r="X763" s="32" t="str">
        <f t="shared" ca="1" si="56"/>
        <v/>
      </c>
      <c r="Y763" s="2" t="str">
        <f t="shared" si="57"/>
        <v>Đã thanh toán</v>
      </c>
      <c r="Z763" s="42">
        <f t="shared" si="58"/>
        <v>46123</v>
      </c>
      <c r="AA763" s="42">
        <f t="shared" si="59"/>
        <v>46167</v>
      </c>
      <c r="AD763" s="2" t="str">
        <f>VLOOKUP($A763,MA_KH!$A:$Q,MA_KH!O$1,0)</f>
        <v>MEGA</v>
      </c>
      <c r="AE763" s="2" t="str">
        <f>VLOOKUP($A763,MA_KH!$A:$Q,MA_KH!P$1,0)</f>
        <v>CÔNG TY TNHH MM MEGA MARKET (VIỆT NAM)</v>
      </c>
      <c r="AG763" s="2" t="str">
        <f>(Table1[[#This Row],[Số hóa đơn]])&amp;IF(OR(Table1[[#This Row],[Phân loại]]="Hàng trả",Table1[[#This Row],[Phân loại]]="Giảm công nợ"),-Table1[[#This Row],[Tổng giá trị]],Table1[[#This Row],[Tổng giá trị]])</f>
        <v>000263853655778</v>
      </c>
      <c r="AH763" s="6" t="e">
        <f>_xlfn.XLOOKUP(Table1[[#This Row],[Column1]],'Chi tiết tt Mega gửi'!P:P,'Chi tiết tt Mega gửi'!N:N)</f>
        <v>#N/A</v>
      </c>
    </row>
    <row r="764" spans="1:34" ht="25.5" customHeight="1" x14ac:dyDescent="0.2">
      <c r="A764" s="58" t="s">
        <v>16303</v>
      </c>
      <c r="B764" s="58" t="s">
        <v>102</v>
      </c>
      <c r="C764" s="59">
        <v>46120</v>
      </c>
      <c r="D764" s="58" t="s">
        <v>17848</v>
      </c>
      <c r="E764" s="55">
        <v>46126</v>
      </c>
      <c r="F764" s="58" t="s">
        <v>17849</v>
      </c>
      <c r="G764" s="58" t="s">
        <v>17850</v>
      </c>
      <c r="H764" s="60">
        <v>982130</v>
      </c>
      <c r="I764" s="63">
        <v>0</v>
      </c>
      <c r="J764" s="60">
        <v>78570</v>
      </c>
      <c r="K764" s="66">
        <v>1060700</v>
      </c>
      <c r="L764" s="64" t="s">
        <v>17236</v>
      </c>
      <c r="M764" s="6">
        <v>46167</v>
      </c>
      <c r="O764" s="32">
        <f>IF(Table1[[#This Row],[Phân loại]]="Tồn đầu kỳ",Table1[[#This Row],[Tổng giá trị]],0)</f>
        <v>0</v>
      </c>
      <c r="P764" s="7">
        <f>IF(Table1[[#This Row],[Số còn phải thu ĐK]]&lt;&gt;0,0,IF(Table1[[#This Row],[Phân loại]]="Bán hàng",Table1[[#This Row],[Tổng giá trị]],-Table1[[#This Row],[Tổng giá trị]]))</f>
        <v>1060700</v>
      </c>
      <c r="Q764" s="32">
        <f t="shared" si="55"/>
        <v>1060700</v>
      </c>
      <c r="R764" s="7">
        <f>Table1[[#This Row],[Số còn phải thu ĐK]]+Table1[[#This Row],[Giá Trị HD sau CK]]-Table1[[#This Row],[Số tiền đã thu]]</f>
        <v>0</v>
      </c>
      <c r="S764" s="6">
        <f>IF(Table1[[#This Row],[Ngày hóa đơn]]&lt;&gt;"",Table1[[#This Row],[Ngày hóa đơn]],IF(Table1[[#This Row],[Ngày hạch toán]]&lt;&gt;"",Table1[[#This Row],[Ngày hạch toán]],""))</f>
        <v>46126</v>
      </c>
      <c r="T764" s="7"/>
      <c r="U764" s="6">
        <f>IF(Table1[[#This Row],[Ngày tính CN]]="","",S764+T764)</f>
        <v>46126</v>
      </c>
      <c r="V764" s="32">
        <f ca="1">IF(Table1[[#This Row],[Hạn thanh toán]]="","",IF((U764-NOW())&lt;0,0,(U764-NOW())))</f>
        <v>0</v>
      </c>
      <c r="W764" s="32"/>
      <c r="X764" s="32" t="str">
        <f t="shared" ca="1" si="56"/>
        <v/>
      </c>
      <c r="Y764" s="2" t="str">
        <f t="shared" si="57"/>
        <v>Đã thanh toán</v>
      </c>
      <c r="Z764" s="42">
        <f t="shared" si="58"/>
        <v>46126</v>
      </c>
      <c r="AA764" s="42">
        <f t="shared" si="59"/>
        <v>46167</v>
      </c>
      <c r="AD764" s="2" t="str">
        <f>VLOOKUP($A764,MA_KH!$A:$Q,MA_KH!O$1,0)</f>
        <v>MEGA</v>
      </c>
      <c r="AE764" s="2" t="str">
        <f>VLOOKUP($A764,MA_KH!$A:$Q,MA_KH!P$1,0)</f>
        <v>CÔNG TY TNHH MM MEGA MARKET (VIỆT NAM)</v>
      </c>
      <c r="AG764" s="2" t="str">
        <f>(Table1[[#This Row],[Số hóa đơn]])&amp;IF(OR(Table1[[#This Row],[Phân loại]]="Hàng trả",Table1[[#This Row],[Phân loại]]="Giảm công nợ"),-Table1[[#This Row],[Tổng giá trị]],Table1[[#This Row],[Tổng giá trị]])</f>
        <v>000265281060700</v>
      </c>
      <c r="AH764" s="6" t="e">
        <f>_xlfn.XLOOKUP(Table1[[#This Row],[Column1]],'Chi tiết tt Mega gửi'!P:P,'Chi tiết tt Mega gửi'!N:N)</f>
        <v>#N/A</v>
      </c>
    </row>
    <row r="765" spans="1:34" ht="25.5" customHeight="1" x14ac:dyDescent="0.2">
      <c r="A765" s="54" t="s">
        <v>16292</v>
      </c>
      <c r="B765" s="54" t="s">
        <v>251</v>
      </c>
      <c r="C765" s="55">
        <v>46121</v>
      </c>
      <c r="D765" s="54" t="s">
        <v>17851</v>
      </c>
      <c r="E765" s="55">
        <v>46123</v>
      </c>
      <c r="F765" s="54" t="s">
        <v>17852</v>
      </c>
      <c r="G765" s="54" t="s">
        <v>17853</v>
      </c>
      <c r="H765" s="56">
        <v>3924615</v>
      </c>
      <c r="I765" s="63">
        <v>0</v>
      </c>
      <c r="J765" s="56">
        <v>313969</v>
      </c>
      <c r="K765" s="65">
        <v>4238584</v>
      </c>
      <c r="L765" s="64" t="s">
        <v>17236</v>
      </c>
      <c r="M765" s="6">
        <v>46167</v>
      </c>
      <c r="O765" s="32">
        <f>IF(Table1[[#This Row],[Phân loại]]="Tồn đầu kỳ",Table1[[#This Row],[Tổng giá trị]],0)</f>
        <v>0</v>
      </c>
      <c r="P765" s="7">
        <f>IF(Table1[[#This Row],[Số còn phải thu ĐK]]&lt;&gt;0,0,IF(Table1[[#This Row],[Phân loại]]="Bán hàng",Table1[[#This Row],[Tổng giá trị]],-Table1[[#This Row],[Tổng giá trị]]))</f>
        <v>4238584</v>
      </c>
      <c r="Q765" s="32">
        <f t="shared" si="55"/>
        <v>4238584</v>
      </c>
      <c r="R765" s="7">
        <f>Table1[[#This Row],[Số còn phải thu ĐK]]+Table1[[#This Row],[Giá Trị HD sau CK]]-Table1[[#This Row],[Số tiền đã thu]]</f>
        <v>0</v>
      </c>
      <c r="S765" s="6">
        <f>IF(Table1[[#This Row],[Ngày hóa đơn]]&lt;&gt;"",Table1[[#This Row],[Ngày hóa đơn]],IF(Table1[[#This Row],[Ngày hạch toán]]&lt;&gt;"",Table1[[#This Row],[Ngày hạch toán]],""))</f>
        <v>46123</v>
      </c>
      <c r="T765" s="7"/>
      <c r="U765" s="6">
        <f>IF(Table1[[#This Row],[Ngày tính CN]]="","",S765+T765)</f>
        <v>46123</v>
      </c>
      <c r="V765" s="32">
        <f ca="1">IF(Table1[[#This Row],[Hạn thanh toán]]="","",IF((U765-NOW())&lt;0,0,(U765-NOW())))</f>
        <v>0</v>
      </c>
      <c r="W765" s="32"/>
      <c r="X765" s="32" t="str">
        <f t="shared" ca="1" si="56"/>
        <v/>
      </c>
      <c r="Y765" s="2" t="str">
        <f t="shared" si="57"/>
        <v>Đã thanh toán</v>
      </c>
      <c r="Z765" s="42">
        <f t="shared" si="58"/>
        <v>46123</v>
      </c>
      <c r="AA765" s="42">
        <f t="shared" si="59"/>
        <v>46167</v>
      </c>
      <c r="AD765" s="2" t="str">
        <f>VLOOKUP($A765,MA_KH!$A:$Q,MA_KH!O$1,0)</f>
        <v>MEGA</v>
      </c>
      <c r="AE765" s="2" t="str">
        <f>VLOOKUP($A765,MA_KH!$A:$Q,MA_KH!P$1,0)</f>
        <v>CÔNG TY TNHH MM MEGA MARKET (VIỆT NAM)</v>
      </c>
      <c r="AG765" s="2" t="str">
        <f>(Table1[[#This Row],[Số hóa đơn]])&amp;IF(OR(Table1[[#This Row],[Phân loại]]="Hàng trả",Table1[[#This Row],[Phân loại]]="Giảm công nợ"),-Table1[[#This Row],[Tổng giá trị]],Table1[[#This Row],[Tổng giá trị]])</f>
        <v>000263884238584</v>
      </c>
      <c r="AH765" s="6" t="e">
        <f>_xlfn.XLOOKUP(Table1[[#This Row],[Column1]],'Chi tiết tt Mega gửi'!P:P,'Chi tiết tt Mega gửi'!N:N)</f>
        <v>#N/A</v>
      </c>
    </row>
    <row r="766" spans="1:34" ht="25.5" customHeight="1" x14ac:dyDescent="0.2">
      <c r="A766" s="54" t="s">
        <v>16292</v>
      </c>
      <c r="B766" s="54" t="s">
        <v>251</v>
      </c>
      <c r="C766" s="55">
        <v>46121</v>
      </c>
      <c r="D766" s="54" t="s">
        <v>17854</v>
      </c>
      <c r="E766" s="55">
        <v>46123</v>
      </c>
      <c r="F766" s="54" t="s">
        <v>17855</v>
      </c>
      <c r="G766" s="54" t="s">
        <v>17856</v>
      </c>
      <c r="H766" s="56">
        <v>725000</v>
      </c>
      <c r="I766" s="63">
        <v>0</v>
      </c>
      <c r="J766" s="56">
        <v>58000</v>
      </c>
      <c r="K766" s="65">
        <v>783000</v>
      </c>
      <c r="L766" s="64" t="s">
        <v>17236</v>
      </c>
      <c r="M766" s="6">
        <v>46167</v>
      </c>
      <c r="O766" s="32">
        <f>IF(Table1[[#This Row],[Phân loại]]="Tồn đầu kỳ",Table1[[#This Row],[Tổng giá trị]],0)</f>
        <v>0</v>
      </c>
      <c r="P766" s="7">
        <f>IF(Table1[[#This Row],[Số còn phải thu ĐK]]&lt;&gt;0,0,IF(Table1[[#This Row],[Phân loại]]="Bán hàng",Table1[[#This Row],[Tổng giá trị]],-Table1[[#This Row],[Tổng giá trị]]))</f>
        <v>783000</v>
      </c>
      <c r="Q766" s="32">
        <f t="shared" si="55"/>
        <v>783000</v>
      </c>
      <c r="R766" s="7">
        <f>Table1[[#This Row],[Số còn phải thu ĐK]]+Table1[[#This Row],[Giá Trị HD sau CK]]-Table1[[#This Row],[Số tiền đã thu]]</f>
        <v>0</v>
      </c>
      <c r="S766" s="6">
        <f>IF(Table1[[#This Row],[Ngày hóa đơn]]&lt;&gt;"",Table1[[#This Row],[Ngày hóa đơn]],IF(Table1[[#This Row],[Ngày hạch toán]]&lt;&gt;"",Table1[[#This Row],[Ngày hạch toán]],""))</f>
        <v>46123</v>
      </c>
      <c r="T766" s="7"/>
      <c r="U766" s="6">
        <f>IF(Table1[[#This Row],[Ngày tính CN]]="","",S766+T766)</f>
        <v>46123</v>
      </c>
      <c r="V766" s="32">
        <f ca="1">IF(Table1[[#This Row],[Hạn thanh toán]]="","",IF((U766-NOW())&lt;0,0,(U766-NOW())))</f>
        <v>0</v>
      </c>
      <c r="W766" s="32"/>
      <c r="X766" s="32" t="str">
        <f t="shared" ca="1" si="56"/>
        <v/>
      </c>
      <c r="Y766" s="2" t="str">
        <f t="shared" si="57"/>
        <v>Đã thanh toán</v>
      </c>
      <c r="Z766" s="42">
        <f t="shared" si="58"/>
        <v>46123</v>
      </c>
      <c r="AA766" s="42">
        <f t="shared" si="59"/>
        <v>46167</v>
      </c>
      <c r="AD766" s="2" t="str">
        <f>VLOOKUP($A766,MA_KH!$A:$Q,MA_KH!O$1,0)</f>
        <v>MEGA</v>
      </c>
      <c r="AE766" s="2" t="str">
        <f>VLOOKUP($A766,MA_KH!$A:$Q,MA_KH!P$1,0)</f>
        <v>CÔNG TY TNHH MM MEGA MARKET (VIỆT NAM)</v>
      </c>
      <c r="AG766" s="2" t="str">
        <f>(Table1[[#This Row],[Số hóa đơn]])&amp;IF(OR(Table1[[#This Row],[Phân loại]]="Hàng trả",Table1[[#This Row],[Phân loại]]="Giảm công nợ"),-Table1[[#This Row],[Tổng giá trị]],Table1[[#This Row],[Tổng giá trị]])</f>
        <v>00026389783000</v>
      </c>
      <c r="AH766" s="6" t="e">
        <f>_xlfn.XLOOKUP(Table1[[#This Row],[Column1]],'Chi tiết tt Mega gửi'!P:P,'Chi tiết tt Mega gửi'!N:N)</f>
        <v>#N/A</v>
      </c>
    </row>
    <row r="767" spans="1:34" ht="25.5" customHeight="1" x14ac:dyDescent="0.2">
      <c r="A767" s="54" t="s">
        <v>16292</v>
      </c>
      <c r="B767" s="54" t="s">
        <v>251</v>
      </c>
      <c r="C767" s="55">
        <v>46121</v>
      </c>
      <c r="D767" s="54" t="s">
        <v>17857</v>
      </c>
      <c r="E767" s="55">
        <v>46123</v>
      </c>
      <c r="F767" s="54" t="s">
        <v>17858</v>
      </c>
      <c r="G767" s="54" t="s">
        <v>17859</v>
      </c>
      <c r="H767" s="56">
        <v>1026170</v>
      </c>
      <c r="I767" s="63">
        <v>0</v>
      </c>
      <c r="J767" s="56">
        <v>82094</v>
      </c>
      <c r="K767" s="65">
        <v>1108264</v>
      </c>
      <c r="L767" s="64" t="s">
        <v>17236</v>
      </c>
      <c r="M767" s="6">
        <v>46167</v>
      </c>
      <c r="O767" s="32">
        <f>IF(Table1[[#This Row],[Phân loại]]="Tồn đầu kỳ",Table1[[#This Row],[Tổng giá trị]],0)</f>
        <v>0</v>
      </c>
      <c r="P767" s="7">
        <f>IF(Table1[[#This Row],[Số còn phải thu ĐK]]&lt;&gt;0,0,IF(Table1[[#This Row],[Phân loại]]="Bán hàng",Table1[[#This Row],[Tổng giá trị]],-Table1[[#This Row],[Tổng giá trị]]))</f>
        <v>1108264</v>
      </c>
      <c r="Q767" s="32">
        <f t="shared" si="55"/>
        <v>1108264</v>
      </c>
      <c r="R767" s="7">
        <f>Table1[[#This Row],[Số còn phải thu ĐK]]+Table1[[#This Row],[Giá Trị HD sau CK]]-Table1[[#This Row],[Số tiền đã thu]]</f>
        <v>0</v>
      </c>
      <c r="S767" s="6">
        <f>IF(Table1[[#This Row],[Ngày hóa đơn]]&lt;&gt;"",Table1[[#This Row],[Ngày hóa đơn]],IF(Table1[[#This Row],[Ngày hạch toán]]&lt;&gt;"",Table1[[#This Row],[Ngày hạch toán]],""))</f>
        <v>46123</v>
      </c>
      <c r="T767" s="7"/>
      <c r="U767" s="6">
        <f>IF(Table1[[#This Row],[Ngày tính CN]]="","",S767+T767)</f>
        <v>46123</v>
      </c>
      <c r="V767" s="32">
        <f ca="1">IF(Table1[[#This Row],[Hạn thanh toán]]="","",IF((U767-NOW())&lt;0,0,(U767-NOW())))</f>
        <v>0</v>
      </c>
      <c r="W767" s="32"/>
      <c r="X767" s="32" t="str">
        <f t="shared" ca="1" si="56"/>
        <v/>
      </c>
      <c r="Y767" s="2" t="str">
        <f t="shared" si="57"/>
        <v>Đã thanh toán</v>
      </c>
      <c r="Z767" s="42">
        <f t="shared" si="58"/>
        <v>46123</v>
      </c>
      <c r="AA767" s="42">
        <f t="shared" si="59"/>
        <v>46167</v>
      </c>
      <c r="AD767" s="2" t="str">
        <f>VLOOKUP($A767,MA_KH!$A:$Q,MA_KH!O$1,0)</f>
        <v>MEGA</v>
      </c>
      <c r="AE767" s="2" t="str">
        <f>VLOOKUP($A767,MA_KH!$A:$Q,MA_KH!P$1,0)</f>
        <v>CÔNG TY TNHH MM MEGA MARKET (VIỆT NAM)</v>
      </c>
      <c r="AG767" s="2" t="str">
        <f>(Table1[[#This Row],[Số hóa đơn]])&amp;IF(OR(Table1[[#This Row],[Phân loại]]="Hàng trả",Table1[[#This Row],[Phân loại]]="Giảm công nợ"),-Table1[[#This Row],[Tổng giá trị]],Table1[[#This Row],[Tổng giá trị]])</f>
        <v>000263901108264</v>
      </c>
      <c r="AH767" s="6" t="e">
        <f>_xlfn.XLOOKUP(Table1[[#This Row],[Column1]],'Chi tiết tt Mega gửi'!P:P,'Chi tiết tt Mega gửi'!N:N)</f>
        <v>#N/A</v>
      </c>
    </row>
    <row r="768" spans="1:34" ht="25.5" customHeight="1" x14ac:dyDescent="0.2">
      <c r="A768" s="58" t="s">
        <v>16290</v>
      </c>
      <c r="B768" s="58" t="s">
        <v>192</v>
      </c>
      <c r="C768" s="59">
        <v>46121</v>
      </c>
      <c r="D768" s="58" t="s">
        <v>17860</v>
      </c>
      <c r="E768" s="55">
        <v>46126</v>
      </c>
      <c r="F768" s="58" t="s">
        <v>17861</v>
      </c>
      <c r="G768" s="58" t="s">
        <v>17862</v>
      </c>
      <c r="H768" s="60">
        <v>4418610</v>
      </c>
      <c r="I768" s="63">
        <v>0</v>
      </c>
      <c r="J768" s="60">
        <v>353489</v>
      </c>
      <c r="K768" s="66">
        <v>4772099</v>
      </c>
      <c r="L768" s="64" t="s">
        <v>17236</v>
      </c>
      <c r="M768" s="6">
        <v>46167</v>
      </c>
      <c r="O768" s="32">
        <f>IF(Table1[[#This Row],[Phân loại]]="Tồn đầu kỳ",Table1[[#This Row],[Tổng giá trị]],0)</f>
        <v>0</v>
      </c>
      <c r="P768" s="7">
        <f>IF(Table1[[#This Row],[Số còn phải thu ĐK]]&lt;&gt;0,0,IF(Table1[[#This Row],[Phân loại]]="Bán hàng",Table1[[#This Row],[Tổng giá trị]],-Table1[[#This Row],[Tổng giá trị]]))</f>
        <v>4772099</v>
      </c>
      <c r="Q768" s="32">
        <f t="shared" si="55"/>
        <v>4772099</v>
      </c>
      <c r="R768" s="7">
        <f>Table1[[#This Row],[Số còn phải thu ĐK]]+Table1[[#This Row],[Giá Trị HD sau CK]]-Table1[[#This Row],[Số tiền đã thu]]</f>
        <v>0</v>
      </c>
      <c r="S768" s="6">
        <f>IF(Table1[[#This Row],[Ngày hóa đơn]]&lt;&gt;"",Table1[[#This Row],[Ngày hóa đơn]],IF(Table1[[#This Row],[Ngày hạch toán]]&lt;&gt;"",Table1[[#This Row],[Ngày hạch toán]],""))</f>
        <v>46126</v>
      </c>
      <c r="T768" s="7"/>
      <c r="U768" s="6">
        <f>IF(Table1[[#This Row],[Ngày tính CN]]="","",S768+T768)</f>
        <v>46126</v>
      </c>
      <c r="V768" s="32">
        <f ca="1">IF(Table1[[#This Row],[Hạn thanh toán]]="","",IF((U768-NOW())&lt;0,0,(U768-NOW())))</f>
        <v>0</v>
      </c>
      <c r="W768" s="32"/>
      <c r="X768" s="32" t="str">
        <f t="shared" ca="1" si="56"/>
        <v/>
      </c>
      <c r="Y768" s="2" t="str">
        <f t="shared" si="57"/>
        <v>Đã thanh toán</v>
      </c>
      <c r="Z768" s="42">
        <f t="shared" si="58"/>
        <v>46126</v>
      </c>
      <c r="AA768" s="42">
        <f t="shared" si="59"/>
        <v>46167</v>
      </c>
      <c r="AD768" s="2" t="str">
        <f>VLOOKUP($A768,MA_KH!$A:$Q,MA_KH!O$1,0)</f>
        <v>MEGA</v>
      </c>
      <c r="AE768" s="2" t="str">
        <f>VLOOKUP($A768,MA_KH!$A:$Q,MA_KH!P$1,0)</f>
        <v>CÔNG TY TNHH MM MEGA MARKET (VIỆT NAM)</v>
      </c>
      <c r="AG768" s="2" t="str">
        <f>(Table1[[#This Row],[Số hóa đơn]])&amp;IF(OR(Table1[[#This Row],[Phân loại]]="Hàng trả",Table1[[#This Row],[Phân loại]]="Giảm công nợ"),-Table1[[#This Row],[Tổng giá trị]],Table1[[#This Row],[Tổng giá trị]])</f>
        <v>000265504772099</v>
      </c>
      <c r="AH768" s="6" t="e">
        <f>_xlfn.XLOOKUP(Table1[[#This Row],[Column1]],'Chi tiết tt Mega gửi'!P:P,'Chi tiết tt Mega gửi'!N:N)</f>
        <v>#N/A</v>
      </c>
    </row>
    <row r="769" spans="1:34" ht="25.5" customHeight="1" x14ac:dyDescent="0.2">
      <c r="A769" s="54" t="s">
        <v>16308</v>
      </c>
      <c r="B769" s="54" t="s">
        <v>194</v>
      </c>
      <c r="C769" s="55">
        <v>46121</v>
      </c>
      <c r="D769" s="54" t="s">
        <v>17863</v>
      </c>
      <c r="E769" s="55">
        <v>46126</v>
      </c>
      <c r="F769" s="54" t="s">
        <v>17864</v>
      </c>
      <c r="G769" s="54" t="s">
        <v>17865</v>
      </c>
      <c r="H769" s="56">
        <v>2590170</v>
      </c>
      <c r="I769" s="63">
        <v>0</v>
      </c>
      <c r="J769" s="56">
        <v>207214</v>
      </c>
      <c r="K769" s="65">
        <v>2797384</v>
      </c>
      <c r="L769" s="64" t="s">
        <v>17236</v>
      </c>
      <c r="M769" s="6">
        <v>46167</v>
      </c>
      <c r="O769" s="32">
        <f>IF(Table1[[#This Row],[Phân loại]]="Tồn đầu kỳ",Table1[[#This Row],[Tổng giá trị]],0)</f>
        <v>0</v>
      </c>
      <c r="P769" s="7">
        <f>IF(Table1[[#This Row],[Số còn phải thu ĐK]]&lt;&gt;0,0,IF(Table1[[#This Row],[Phân loại]]="Bán hàng",Table1[[#This Row],[Tổng giá trị]],-Table1[[#This Row],[Tổng giá trị]]))</f>
        <v>2797384</v>
      </c>
      <c r="Q769" s="32">
        <f t="shared" si="55"/>
        <v>2797384</v>
      </c>
      <c r="R769" s="7">
        <f>Table1[[#This Row],[Số còn phải thu ĐK]]+Table1[[#This Row],[Giá Trị HD sau CK]]-Table1[[#This Row],[Số tiền đã thu]]</f>
        <v>0</v>
      </c>
      <c r="S769" s="6">
        <f>IF(Table1[[#This Row],[Ngày hóa đơn]]&lt;&gt;"",Table1[[#This Row],[Ngày hóa đơn]],IF(Table1[[#This Row],[Ngày hạch toán]]&lt;&gt;"",Table1[[#This Row],[Ngày hạch toán]],""))</f>
        <v>46126</v>
      </c>
      <c r="T769" s="7"/>
      <c r="U769" s="6">
        <f>IF(Table1[[#This Row],[Ngày tính CN]]="","",S769+T769)</f>
        <v>46126</v>
      </c>
      <c r="V769" s="32">
        <f ca="1">IF(Table1[[#This Row],[Hạn thanh toán]]="","",IF((U769-NOW())&lt;0,0,(U769-NOW())))</f>
        <v>0</v>
      </c>
      <c r="W769" s="32"/>
      <c r="X769" s="32" t="str">
        <f t="shared" ca="1" si="56"/>
        <v/>
      </c>
      <c r="Y769" s="2" t="str">
        <f t="shared" si="57"/>
        <v>Đã thanh toán</v>
      </c>
      <c r="Z769" s="42">
        <f t="shared" si="58"/>
        <v>46126</v>
      </c>
      <c r="AA769" s="42">
        <f t="shared" si="59"/>
        <v>46167</v>
      </c>
      <c r="AD769" s="2" t="str">
        <f>VLOOKUP($A769,MA_KH!$A:$Q,MA_KH!O$1,0)</f>
        <v>MEGA</v>
      </c>
      <c r="AE769" s="2" t="str">
        <f>VLOOKUP($A769,MA_KH!$A:$Q,MA_KH!P$1,0)</f>
        <v>CÔNG TY TNHH MM MEGA MARKET (VIỆT NAM)</v>
      </c>
      <c r="AG769" s="2" t="str">
        <f>(Table1[[#This Row],[Số hóa đơn]])&amp;IF(OR(Table1[[#This Row],[Phân loại]]="Hàng trả",Table1[[#This Row],[Phân loại]]="Giảm công nợ"),-Table1[[#This Row],[Tổng giá trị]],Table1[[#This Row],[Tổng giá trị]])</f>
        <v>000265512797384</v>
      </c>
      <c r="AH769" s="6" t="e">
        <f>_xlfn.XLOOKUP(Table1[[#This Row],[Column1]],'Chi tiết tt Mega gửi'!P:P,'Chi tiết tt Mega gửi'!N:N)</f>
        <v>#N/A</v>
      </c>
    </row>
    <row r="770" spans="1:34" ht="25.5" customHeight="1" x14ac:dyDescent="0.2">
      <c r="A770" s="54" t="s">
        <v>16295</v>
      </c>
      <c r="B770" s="54" t="s">
        <v>198</v>
      </c>
      <c r="C770" s="55">
        <v>46121</v>
      </c>
      <c r="D770" s="54" t="s">
        <v>17866</v>
      </c>
      <c r="E770" s="55">
        <v>46126</v>
      </c>
      <c r="F770" s="54" t="s">
        <v>17867</v>
      </c>
      <c r="G770" s="54" t="s">
        <v>17868</v>
      </c>
      <c r="H770" s="56">
        <v>9462510</v>
      </c>
      <c r="I770" s="63">
        <v>0</v>
      </c>
      <c r="J770" s="56">
        <v>757001</v>
      </c>
      <c r="K770" s="65">
        <v>10219511</v>
      </c>
      <c r="L770" s="64" t="s">
        <v>17236</v>
      </c>
      <c r="M770" s="6">
        <v>46167</v>
      </c>
      <c r="O770" s="32">
        <f>IF(Table1[[#This Row],[Phân loại]]="Tồn đầu kỳ",Table1[[#This Row],[Tổng giá trị]],0)</f>
        <v>0</v>
      </c>
      <c r="P770" s="7">
        <f>IF(Table1[[#This Row],[Số còn phải thu ĐK]]&lt;&gt;0,0,IF(Table1[[#This Row],[Phân loại]]="Bán hàng",Table1[[#This Row],[Tổng giá trị]],-Table1[[#This Row],[Tổng giá trị]]))</f>
        <v>10219511</v>
      </c>
      <c r="Q770" s="32">
        <f t="shared" si="55"/>
        <v>10219511</v>
      </c>
      <c r="R770" s="7">
        <f>Table1[[#This Row],[Số còn phải thu ĐK]]+Table1[[#This Row],[Giá Trị HD sau CK]]-Table1[[#This Row],[Số tiền đã thu]]</f>
        <v>0</v>
      </c>
      <c r="S770" s="6">
        <f>IF(Table1[[#This Row],[Ngày hóa đơn]]&lt;&gt;"",Table1[[#This Row],[Ngày hóa đơn]],IF(Table1[[#This Row],[Ngày hạch toán]]&lt;&gt;"",Table1[[#This Row],[Ngày hạch toán]],""))</f>
        <v>46126</v>
      </c>
      <c r="T770" s="7"/>
      <c r="U770" s="6">
        <f>IF(Table1[[#This Row],[Ngày tính CN]]="","",S770+T770)</f>
        <v>46126</v>
      </c>
      <c r="V770" s="32">
        <f ca="1">IF(Table1[[#This Row],[Hạn thanh toán]]="","",IF((U770-NOW())&lt;0,0,(U770-NOW())))</f>
        <v>0</v>
      </c>
      <c r="W770" s="32"/>
      <c r="X770" s="32" t="str">
        <f t="shared" ca="1" si="56"/>
        <v/>
      </c>
      <c r="Y770" s="2" t="str">
        <f t="shared" si="57"/>
        <v>Đã thanh toán</v>
      </c>
      <c r="Z770" s="42">
        <f t="shared" si="58"/>
        <v>46126</v>
      </c>
      <c r="AA770" s="42">
        <f t="shared" si="59"/>
        <v>46167</v>
      </c>
      <c r="AD770" s="2" t="str">
        <f>VLOOKUP($A770,MA_KH!$A:$Q,MA_KH!O$1,0)</f>
        <v>MEGA</v>
      </c>
      <c r="AE770" s="2" t="str">
        <f>VLOOKUP($A770,MA_KH!$A:$Q,MA_KH!P$1,0)</f>
        <v>CÔNG TY TNHH MM MEGA MARKET (VIỆT NAM)</v>
      </c>
      <c r="AG770" s="2" t="str">
        <f>(Table1[[#This Row],[Số hóa đơn]])&amp;IF(OR(Table1[[#This Row],[Phân loại]]="Hàng trả",Table1[[#This Row],[Phân loại]]="Giảm công nợ"),-Table1[[#This Row],[Tổng giá trị]],Table1[[#This Row],[Tổng giá trị]])</f>
        <v>0002655210219511</v>
      </c>
      <c r="AH770" s="6" t="e">
        <f>_xlfn.XLOOKUP(Table1[[#This Row],[Column1]],'Chi tiết tt Mega gửi'!P:P,'Chi tiết tt Mega gửi'!N:N)</f>
        <v>#N/A</v>
      </c>
    </row>
    <row r="771" spans="1:34" ht="25.5" customHeight="1" x14ac:dyDescent="0.2">
      <c r="A771" s="54" t="s">
        <v>16307</v>
      </c>
      <c r="B771" s="54" t="s">
        <v>202</v>
      </c>
      <c r="C771" s="55">
        <v>46121</v>
      </c>
      <c r="D771" s="54" t="s">
        <v>17869</v>
      </c>
      <c r="E771" s="55">
        <v>46126</v>
      </c>
      <c r="F771" s="54" t="s">
        <v>17870</v>
      </c>
      <c r="G771" s="54" t="s">
        <v>17871</v>
      </c>
      <c r="H771" s="56">
        <v>7018420</v>
      </c>
      <c r="I771" s="63">
        <v>0</v>
      </c>
      <c r="J771" s="56">
        <v>561474</v>
      </c>
      <c r="K771" s="65">
        <v>7579894</v>
      </c>
      <c r="L771" s="64" t="s">
        <v>17236</v>
      </c>
      <c r="M771" s="6">
        <v>46167</v>
      </c>
      <c r="O771" s="32">
        <f>IF(Table1[[#This Row],[Phân loại]]="Tồn đầu kỳ",Table1[[#This Row],[Tổng giá trị]],0)</f>
        <v>0</v>
      </c>
      <c r="P771" s="7">
        <f>IF(Table1[[#This Row],[Số còn phải thu ĐK]]&lt;&gt;0,0,IF(Table1[[#This Row],[Phân loại]]="Bán hàng",Table1[[#This Row],[Tổng giá trị]],-Table1[[#This Row],[Tổng giá trị]]))</f>
        <v>7579894</v>
      </c>
      <c r="Q771" s="32">
        <f t="shared" si="55"/>
        <v>7579894</v>
      </c>
      <c r="R771" s="7">
        <f>Table1[[#This Row],[Số còn phải thu ĐK]]+Table1[[#This Row],[Giá Trị HD sau CK]]-Table1[[#This Row],[Số tiền đã thu]]</f>
        <v>0</v>
      </c>
      <c r="S771" s="6">
        <f>IF(Table1[[#This Row],[Ngày hóa đơn]]&lt;&gt;"",Table1[[#This Row],[Ngày hóa đơn]],IF(Table1[[#This Row],[Ngày hạch toán]]&lt;&gt;"",Table1[[#This Row],[Ngày hạch toán]],""))</f>
        <v>46126</v>
      </c>
      <c r="T771" s="7"/>
      <c r="U771" s="6">
        <f>IF(Table1[[#This Row],[Ngày tính CN]]="","",S771+T771)</f>
        <v>46126</v>
      </c>
      <c r="V771" s="32">
        <f ca="1">IF(Table1[[#This Row],[Hạn thanh toán]]="","",IF((U771-NOW())&lt;0,0,(U771-NOW())))</f>
        <v>0</v>
      </c>
      <c r="W771" s="32"/>
      <c r="X771" s="32" t="str">
        <f t="shared" ca="1" si="56"/>
        <v/>
      </c>
      <c r="Y771" s="2" t="str">
        <f t="shared" si="57"/>
        <v>Đã thanh toán</v>
      </c>
      <c r="Z771" s="42">
        <f t="shared" si="58"/>
        <v>46126</v>
      </c>
      <c r="AA771" s="42">
        <f t="shared" si="59"/>
        <v>46167</v>
      </c>
      <c r="AD771" s="2" t="str">
        <f>VLOOKUP($A771,MA_KH!$A:$Q,MA_KH!O$1,0)</f>
        <v>MEGA</v>
      </c>
      <c r="AE771" s="2" t="str">
        <f>VLOOKUP($A771,MA_KH!$A:$Q,MA_KH!P$1,0)</f>
        <v>CÔNG TY TNHH MM MEGA MARKET (VIỆT NAM)</v>
      </c>
      <c r="AG771" s="2" t="str">
        <f>(Table1[[#This Row],[Số hóa đơn]])&amp;IF(OR(Table1[[#This Row],[Phân loại]]="Hàng trả",Table1[[#This Row],[Phân loại]]="Giảm công nợ"),-Table1[[#This Row],[Tổng giá trị]],Table1[[#This Row],[Tổng giá trị]])</f>
        <v>000265537579894</v>
      </c>
      <c r="AH771" s="6" t="e">
        <f>_xlfn.XLOOKUP(Table1[[#This Row],[Column1]],'Chi tiết tt Mega gửi'!P:P,'Chi tiết tt Mega gửi'!N:N)</f>
        <v>#N/A</v>
      </c>
    </row>
    <row r="772" spans="1:34" ht="25.5" customHeight="1" x14ac:dyDescent="0.2">
      <c r="A772" s="54" t="s">
        <v>16307</v>
      </c>
      <c r="B772" s="54" t="s">
        <v>202</v>
      </c>
      <c r="C772" s="55">
        <v>46121</v>
      </c>
      <c r="D772" s="54" t="s">
        <v>17872</v>
      </c>
      <c r="E772" s="55">
        <v>46126</v>
      </c>
      <c r="F772" s="54" t="s">
        <v>17873</v>
      </c>
      <c r="G772" s="54" t="s">
        <v>17874</v>
      </c>
      <c r="H772" s="56">
        <v>1292380</v>
      </c>
      <c r="I772" s="63">
        <v>0</v>
      </c>
      <c r="J772" s="56">
        <v>103390</v>
      </c>
      <c r="K772" s="65">
        <v>1395770</v>
      </c>
      <c r="L772" s="64" t="s">
        <v>17236</v>
      </c>
      <c r="M772" s="6">
        <v>46167</v>
      </c>
      <c r="O772" s="32">
        <f>IF(Table1[[#This Row],[Phân loại]]="Tồn đầu kỳ",Table1[[#This Row],[Tổng giá trị]],0)</f>
        <v>0</v>
      </c>
      <c r="P772" s="7">
        <f>IF(Table1[[#This Row],[Số còn phải thu ĐK]]&lt;&gt;0,0,IF(Table1[[#This Row],[Phân loại]]="Bán hàng",Table1[[#This Row],[Tổng giá trị]],-Table1[[#This Row],[Tổng giá trị]]))</f>
        <v>1395770</v>
      </c>
      <c r="Q772" s="32">
        <f t="shared" ref="Q772:Q835" si="60">IF(M772&lt;&gt;"",IF(O772&lt;&gt;0,O772,P772),0)</f>
        <v>1395770</v>
      </c>
      <c r="R772" s="7">
        <f>Table1[[#This Row],[Số còn phải thu ĐK]]+Table1[[#This Row],[Giá Trị HD sau CK]]-Table1[[#This Row],[Số tiền đã thu]]</f>
        <v>0</v>
      </c>
      <c r="S772" s="6">
        <f>IF(Table1[[#This Row],[Ngày hóa đơn]]&lt;&gt;"",Table1[[#This Row],[Ngày hóa đơn]],IF(Table1[[#This Row],[Ngày hạch toán]]&lt;&gt;"",Table1[[#This Row],[Ngày hạch toán]],""))</f>
        <v>46126</v>
      </c>
      <c r="T772" s="7"/>
      <c r="U772" s="6">
        <f>IF(Table1[[#This Row],[Ngày tính CN]]="","",S772+T772)</f>
        <v>46126</v>
      </c>
      <c r="V772" s="32">
        <f ca="1">IF(Table1[[#This Row],[Hạn thanh toán]]="","",IF((U772-NOW())&lt;0,0,(U772-NOW())))</f>
        <v>0</v>
      </c>
      <c r="W772" s="32"/>
      <c r="X772" s="32" t="str">
        <f t="shared" ref="X772:X835" ca="1" si="61">IF(OR(U772="",R772=0),"",IF((U772-NOW())&lt;0,-(U772-NOW()),0))</f>
        <v/>
      </c>
      <c r="Y772" s="2" t="str">
        <f t="shared" ref="Y772:Y835" si="62">IF(R772=0,"Đã thanh toán",IF(X772="","",IF(X772&lt;=0,"Chưa đến hạn thanh toán",IF(X772&lt;=30,"Nợ quá hạn 30 ngày",IF(X772&lt;=60,"Nợ quá hạn từ 30 ngày đến 60 ngày",IF(X772&lt;=90,"Nợ quá hạn từ 60 ngày đến 90 ngày",IF(X772&lt;=120,"Nợ quá hạn từ 90 ngày đến 120 ngày","Nợ quá hạn hơn 120 ngày có khả năng mất thanh toán")))))))</f>
        <v>Đã thanh toán</v>
      </c>
      <c r="Z772" s="42">
        <f t="shared" ref="Z772:Z835" si="63">IF(S772="","",S772)</f>
        <v>46126</v>
      </c>
      <c r="AA772" s="42">
        <f t="shared" ref="AA772:AA835" si="64">IF(M772="","",M772)</f>
        <v>46167</v>
      </c>
      <c r="AD772" s="2" t="str">
        <f>VLOOKUP($A772,MA_KH!$A:$Q,MA_KH!O$1,0)</f>
        <v>MEGA</v>
      </c>
      <c r="AE772" s="2" t="str">
        <f>VLOOKUP($A772,MA_KH!$A:$Q,MA_KH!P$1,0)</f>
        <v>CÔNG TY TNHH MM MEGA MARKET (VIỆT NAM)</v>
      </c>
      <c r="AG772" s="2" t="str">
        <f>(Table1[[#This Row],[Số hóa đơn]])&amp;IF(OR(Table1[[#This Row],[Phân loại]]="Hàng trả",Table1[[#This Row],[Phân loại]]="Giảm công nợ"),-Table1[[#This Row],[Tổng giá trị]],Table1[[#This Row],[Tổng giá trị]])</f>
        <v>000265541395770</v>
      </c>
      <c r="AH772" s="6" t="e">
        <f>_xlfn.XLOOKUP(Table1[[#This Row],[Column1]],'Chi tiết tt Mega gửi'!P:P,'Chi tiết tt Mega gửi'!N:N)</f>
        <v>#N/A</v>
      </c>
    </row>
    <row r="773" spans="1:34" ht="25.5" customHeight="1" x14ac:dyDescent="0.2">
      <c r="A773" s="54" t="s">
        <v>16289</v>
      </c>
      <c r="B773" s="54" t="s">
        <v>296</v>
      </c>
      <c r="C773" s="55">
        <v>46121</v>
      </c>
      <c r="D773" s="54" t="s">
        <v>17875</v>
      </c>
      <c r="E773" s="55">
        <v>46126</v>
      </c>
      <c r="F773" s="54" t="s">
        <v>17876</v>
      </c>
      <c r="G773" s="54" t="s">
        <v>17877</v>
      </c>
      <c r="H773" s="56">
        <v>4115310</v>
      </c>
      <c r="I773" s="63">
        <v>0</v>
      </c>
      <c r="J773" s="56">
        <v>329225</v>
      </c>
      <c r="K773" s="65">
        <v>4444535</v>
      </c>
      <c r="L773" s="64" t="s">
        <v>17236</v>
      </c>
      <c r="M773" s="6">
        <v>46167</v>
      </c>
      <c r="O773" s="32">
        <f>IF(Table1[[#This Row],[Phân loại]]="Tồn đầu kỳ",Table1[[#This Row],[Tổng giá trị]],0)</f>
        <v>0</v>
      </c>
      <c r="P773" s="7">
        <f>IF(Table1[[#This Row],[Số còn phải thu ĐK]]&lt;&gt;0,0,IF(Table1[[#This Row],[Phân loại]]="Bán hàng",Table1[[#This Row],[Tổng giá trị]],-Table1[[#This Row],[Tổng giá trị]]))</f>
        <v>4444535</v>
      </c>
      <c r="Q773" s="32">
        <f t="shared" si="60"/>
        <v>4444535</v>
      </c>
      <c r="R773" s="7">
        <f>Table1[[#This Row],[Số còn phải thu ĐK]]+Table1[[#This Row],[Giá Trị HD sau CK]]-Table1[[#This Row],[Số tiền đã thu]]</f>
        <v>0</v>
      </c>
      <c r="S773" s="6">
        <f>IF(Table1[[#This Row],[Ngày hóa đơn]]&lt;&gt;"",Table1[[#This Row],[Ngày hóa đơn]],IF(Table1[[#This Row],[Ngày hạch toán]]&lt;&gt;"",Table1[[#This Row],[Ngày hạch toán]],""))</f>
        <v>46126</v>
      </c>
      <c r="T773" s="7"/>
      <c r="U773" s="6">
        <f>IF(Table1[[#This Row],[Ngày tính CN]]="","",S773+T773)</f>
        <v>46126</v>
      </c>
      <c r="V773" s="32">
        <f ca="1">IF(Table1[[#This Row],[Hạn thanh toán]]="","",IF((U773-NOW())&lt;0,0,(U773-NOW())))</f>
        <v>0</v>
      </c>
      <c r="W773" s="32"/>
      <c r="X773" s="32" t="str">
        <f t="shared" ca="1" si="61"/>
        <v/>
      </c>
      <c r="Y773" s="2" t="str">
        <f t="shared" si="62"/>
        <v>Đã thanh toán</v>
      </c>
      <c r="Z773" s="42">
        <f t="shared" si="63"/>
        <v>46126</v>
      </c>
      <c r="AA773" s="42">
        <f t="shared" si="64"/>
        <v>46167</v>
      </c>
      <c r="AD773" s="2" t="str">
        <f>VLOOKUP($A773,MA_KH!$A:$Q,MA_KH!O$1,0)</f>
        <v>MEGA</v>
      </c>
      <c r="AE773" s="2" t="str">
        <f>VLOOKUP($A773,MA_KH!$A:$Q,MA_KH!P$1,0)</f>
        <v>CÔNG TY TNHH MM MEGA MARKET (VIỆT NAM)</v>
      </c>
      <c r="AG773" s="2" t="str">
        <f>(Table1[[#This Row],[Số hóa đơn]])&amp;IF(OR(Table1[[#This Row],[Phân loại]]="Hàng trả",Table1[[#This Row],[Phân loại]]="Giảm công nợ"),-Table1[[#This Row],[Tổng giá trị]],Table1[[#This Row],[Tổng giá trị]])</f>
        <v>000265554444535</v>
      </c>
      <c r="AH773" s="6" t="e">
        <f>_xlfn.XLOOKUP(Table1[[#This Row],[Column1]],'Chi tiết tt Mega gửi'!P:P,'Chi tiết tt Mega gửi'!N:N)</f>
        <v>#N/A</v>
      </c>
    </row>
    <row r="774" spans="1:34" ht="25.5" customHeight="1" x14ac:dyDescent="0.2">
      <c r="A774" s="58" t="s">
        <v>16289</v>
      </c>
      <c r="B774" s="58" t="s">
        <v>296</v>
      </c>
      <c r="C774" s="59">
        <v>46121</v>
      </c>
      <c r="D774" s="58" t="s">
        <v>17878</v>
      </c>
      <c r="E774" s="55">
        <v>46126</v>
      </c>
      <c r="F774" s="58" t="s">
        <v>17879</v>
      </c>
      <c r="G774" s="58" t="s">
        <v>17880</v>
      </c>
      <c r="H774" s="60">
        <v>1026170</v>
      </c>
      <c r="I774" s="63">
        <v>0</v>
      </c>
      <c r="J774" s="60">
        <v>82094</v>
      </c>
      <c r="K774" s="66">
        <v>1108264</v>
      </c>
      <c r="L774" s="64" t="s">
        <v>17236</v>
      </c>
      <c r="M774" s="6">
        <v>46167</v>
      </c>
      <c r="O774" s="32">
        <f>IF(Table1[[#This Row],[Phân loại]]="Tồn đầu kỳ",Table1[[#This Row],[Tổng giá trị]],0)</f>
        <v>0</v>
      </c>
      <c r="P774" s="7">
        <f>IF(Table1[[#This Row],[Số còn phải thu ĐK]]&lt;&gt;0,0,IF(Table1[[#This Row],[Phân loại]]="Bán hàng",Table1[[#This Row],[Tổng giá trị]],-Table1[[#This Row],[Tổng giá trị]]))</f>
        <v>1108264</v>
      </c>
      <c r="Q774" s="32">
        <f t="shared" si="60"/>
        <v>1108264</v>
      </c>
      <c r="R774" s="7">
        <f>Table1[[#This Row],[Số còn phải thu ĐK]]+Table1[[#This Row],[Giá Trị HD sau CK]]-Table1[[#This Row],[Số tiền đã thu]]</f>
        <v>0</v>
      </c>
      <c r="S774" s="6">
        <f>IF(Table1[[#This Row],[Ngày hóa đơn]]&lt;&gt;"",Table1[[#This Row],[Ngày hóa đơn]],IF(Table1[[#This Row],[Ngày hạch toán]]&lt;&gt;"",Table1[[#This Row],[Ngày hạch toán]],""))</f>
        <v>46126</v>
      </c>
      <c r="T774" s="7"/>
      <c r="U774" s="6">
        <f>IF(Table1[[#This Row],[Ngày tính CN]]="","",S774+T774)</f>
        <v>46126</v>
      </c>
      <c r="V774" s="32">
        <f ca="1">IF(Table1[[#This Row],[Hạn thanh toán]]="","",IF((U774-NOW())&lt;0,0,(U774-NOW())))</f>
        <v>0</v>
      </c>
      <c r="W774" s="32"/>
      <c r="X774" s="32" t="str">
        <f t="shared" ca="1" si="61"/>
        <v/>
      </c>
      <c r="Y774" s="2" t="str">
        <f t="shared" si="62"/>
        <v>Đã thanh toán</v>
      </c>
      <c r="Z774" s="42">
        <f t="shared" si="63"/>
        <v>46126</v>
      </c>
      <c r="AA774" s="42">
        <f t="shared" si="64"/>
        <v>46167</v>
      </c>
      <c r="AD774" s="2" t="str">
        <f>VLOOKUP($A774,MA_KH!$A:$Q,MA_KH!O$1,0)</f>
        <v>MEGA</v>
      </c>
      <c r="AE774" s="2" t="str">
        <f>VLOOKUP($A774,MA_KH!$A:$Q,MA_KH!P$1,0)</f>
        <v>CÔNG TY TNHH MM MEGA MARKET (VIỆT NAM)</v>
      </c>
      <c r="AG774" s="2" t="str">
        <f>(Table1[[#This Row],[Số hóa đơn]])&amp;IF(OR(Table1[[#This Row],[Phân loại]]="Hàng trả",Table1[[#This Row],[Phân loại]]="Giảm công nợ"),-Table1[[#This Row],[Tổng giá trị]],Table1[[#This Row],[Tổng giá trị]])</f>
        <v>000265561108264</v>
      </c>
      <c r="AH774" s="6" t="e">
        <f>_xlfn.XLOOKUP(Table1[[#This Row],[Column1]],'Chi tiết tt Mega gửi'!P:P,'Chi tiết tt Mega gửi'!N:N)</f>
        <v>#N/A</v>
      </c>
    </row>
    <row r="775" spans="1:34" ht="25.5" customHeight="1" x14ac:dyDescent="0.2">
      <c r="A775" s="58" t="s">
        <v>16302</v>
      </c>
      <c r="B775" s="58" t="s">
        <v>7251</v>
      </c>
      <c r="C775" s="59">
        <v>46121</v>
      </c>
      <c r="D775" s="58" t="s">
        <v>18112</v>
      </c>
      <c r="E775" s="55">
        <v>46121</v>
      </c>
      <c r="F775" s="70" t="s">
        <v>18723</v>
      </c>
      <c r="G775" s="58" t="s">
        <v>18113</v>
      </c>
      <c r="H775" s="60">
        <v>1658222</v>
      </c>
      <c r="I775" s="63">
        <v>0</v>
      </c>
      <c r="J775" s="60">
        <v>132658</v>
      </c>
      <c r="K775" s="66">
        <v>1790880</v>
      </c>
      <c r="L775" s="64" t="s">
        <v>17238</v>
      </c>
      <c r="M775" s="6">
        <v>46167</v>
      </c>
      <c r="O775" s="32">
        <f>IF(Table1[[#This Row],[Phân loại]]="Tồn đầu kỳ",Table1[[#This Row],[Tổng giá trị]],0)</f>
        <v>0</v>
      </c>
      <c r="P775" s="7">
        <f>IF(Table1[[#This Row],[Số còn phải thu ĐK]]&lt;&gt;0,0,IF(Table1[[#This Row],[Phân loại]]="Bán hàng",Table1[[#This Row],[Tổng giá trị]],-Table1[[#This Row],[Tổng giá trị]]))</f>
        <v>-1790880</v>
      </c>
      <c r="Q775" s="32">
        <f t="shared" si="60"/>
        <v>-1790880</v>
      </c>
      <c r="R775" s="7">
        <f>Table1[[#This Row],[Số còn phải thu ĐK]]+Table1[[#This Row],[Giá Trị HD sau CK]]-Table1[[#This Row],[Số tiền đã thu]]</f>
        <v>0</v>
      </c>
      <c r="S775" s="6">
        <f>IF(Table1[[#This Row],[Ngày hóa đơn]]&lt;&gt;"",Table1[[#This Row],[Ngày hóa đơn]],IF(Table1[[#This Row],[Ngày hạch toán]]&lt;&gt;"",Table1[[#This Row],[Ngày hạch toán]],""))</f>
        <v>46121</v>
      </c>
      <c r="T775" s="7"/>
      <c r="U775" s="6">
        <f>IF(Table1[[#This Row],[Ngày tính CN]]="","",S775+T775)</f>
        <v>46121</v>
      </c>
      <c r="V775" s="32">
        <f ca="1">IF(Table1[[#This Row],[Hạn thanh toán]]="","",IF((U775-NOW())&lt;0,0,(U775-NOW())))</f>
        <v>0</v>
      </c>
      <c r="W775" s="32"/>
      <c r="X775" s="32" t="str">
        <f t="shared" ca="1" si="61"/>
        <v/>
      </c>
      <c r="Y775" s="2" t="str">
        <f t="shared" si="62"/>
        <v>Đã thanh toán</v>
      </c>
      <c r="Z775" s="42">
        <f t="shared" si="63"/>
        <v>46121</v>
      </c>
      <c r="AA775" s="42">
        <f t="shared" si="64"/>
        <v>46167</v>
      </c>
      <c r="AD775" s="2" t="str">
        <f>VLOOKUP($A775,MA_KH!$A:$Q,MA_KH!O$1,0)</f>
        <v>MEGA</v>
      </c>
      <c r="AE775" s="2" t="str">
        <f>VLOOKUP($A775,MA_KH!$A:$Q,MA_KH!P$1,0)</f>
        <v>CÔNG TY TNHH MM MEGA MARKET (VIỆT NAM)</v>
      </c>
      <c r="AG775" s="2" t="str">
        <f>(Table1[[#This Row],[Số hóa đơn]])&amp;IF(OR(Table1[[#This Row],[Phân loại]]="Hàng trả",Table1[[#This Row],[Phân loại]]="Giảm công nợ"),-Table1[[#This Row],[Tổng giá trị]],Table1[[#This Row],[Tổng giá trị]])</f>
        <v>00000199-1790880</v>
      </c>
      <c r="AH775" s="6" t="e">
        <f>_xlfn.XLOOKUP(Table1[[#This Row],[Column1]],'Chi tiết tt Mega gửi'!P:P,'Chi tiết tt Mega gửi'!N:N)</f>
        <v>#N/A</v>
      </c>
    </row>
    <row r="776" spans="1:34" ht="25.5" customHeight="1" x14ac:dyDescent="0.2">
      <c r="A776" s="54" t="s">
        <v>16299</v>
      </c>
      <c r="B776" s="54" t="s">
        <v>190</v>
      </c>
      <c r="C776" s="55">
        <v>46122</v>
      </c>
      <c r="D776" s="54" t="s">
        <v>17881</v>
      </c>
      <c r="E776" s="55">
        <v>46123</v>
      </c>
      <c r="F776" s="54" t="s">
        <v>17882</v>
      </c>
      <c r="G776" s="54" t="s">
        <v>17883</v>
      </c>
      <c r="H776" s="56">
        <v>5453860</v>
      </c>
      <c r="I776" s="63">
        <v>0</v>
      </c>
      <c r="J776" s="56">
        <v>436309</v>
      </c>
      <c r="K776" s="65">
        <v>5890169</v>
      </c>
      <c r="L776" s="64" t="s">
        <v>17236</v>
      </c>
      <c r="M776" s="6">
        <v>46167</v>
      </c>
      <c r="O776" s="32">
        <f>IF(Table1[[#This Row],[Phân loại]]="Tồn đầu kỳ",Table1[[#This Row],[Tổng giá trị]],0)</f>
        <v>0</v>
      </c>
      <c r="P776" s="7">
        <f>IF(Table1[[#This Row],[Số còn phải thu ĐK]]&lt;&gt;0,0,IF(Table1[[#This Row],[Phân loại]]="Bán hàng",Table1[[#This Row],[Tổng giá trị]],-Table1[[#This Row],[Tổng giá trị]]))</f>
        <v>5890169</v>
      </c>
      <c r="Q776" s="32">
        <f t="shared" si="60"/>
        <v>5890169</v>
      </c>
      <c r="R776" s="7">
        <f>Table1[[#This Row],[Số còn phải thu ĐK]]+Table1[[#This Row],[Giá Trị HD sau CK]]-Table1[[#This Row],[Số tiền đã thu]]</f>
        <v>0</v>
      </c>
      <c r="S776" s="6">
        <f>IF(Table1[[#This Row],[Ngày hóa đơn]]&lt;&gt;"",Table1[[#This Row],[Ngày hóa đơn]],IF(Table1[[#This Row],[Ngày hạch toán]]&lt;&gt;"",Table1[[#This Row],[Ngày hạch toán]],""))</f>
        <v>46123</v>
      </c>
      <c r="T776" s="7"/>
      <c r="U776" s="6">
        <f>IF(Table1[[#This Row],[Ngày tính CN]]="","",S776+T776)</f>
        <v>46123</v>
      </c>
      <c r="V776" s="32">
        <f ca="1">IF(Table1[[#This Row],[Hạn thanh toán]]="","",IF((U776-NOW())&lt;0,0,(U776-NOW())))</f>
        <v>0</v>
      </c>
      <c r="W776" s="32"/>
      <c r="X776" s="32" t="str">
        <f t="shared" ca="1" si="61"/>
        <v/>
      </c>
      <c r="Y776" s="2" t="str">
        <f t="shared" si="62"/>
        <v>Đã thanh toán</v>
      </c>
      <c r="Z776" s="42">
        <f t="shared" si="63"/>
        <v>46123</v>
      </c>
      <c r="AA776" s="42">
        <f t="shared" si="64"/>
        <v>46167</v>
      </c>
      <c r="AD776" s="2" t="str">
        <f>VLOOKUP($A776,MA_KH!$A:$Q,MA_KH!O$1,0)</f>
        <v>MEGA</v>
      </c>
      <c r="AE776" s="2" t="str">
        <f>VLOOKUP($A776,MA_KH!$A:$Q,MA_KH!P$1,0)</f>
        <v>CÔNG TY TNHH MM MEGA MARKET (VIỆT NAM)</v>
      </c>
      <c r="AG776" s="2" t="str">
        <f>(Table1[[#This Row],[Số hóa đơn]])&amp;IF(OR(Table1[[#This Row],[Phân loại]]="Hàng trả",Table1[[#This Row],[Phân loại]]="Giảm công nợ"),-Table1[[#This Row],[Tổng giá trị]],Table1[[#This Row],[Tổng giá trị]])</f>
        <v>000263915890169</v>
      </c>
      <c r="AH776" s="6" t="e">
        <f>_xlfn.XLOOKUP(Table1[[#This Row],[Column1]],'Chi tiết tt Mega gửi'!P:P,'Chi tiết tt Mega gửi'!N:N)</f>
        <v>#N/A</v>
      </c>
    </row>
    <row r="777" spans="1:34" ht="25.5" customHeight="1" x14ac:dyDescent="0.2">
      <c r="A777" s="58" t="s">
        <v>16299</v>
      </c>
      <c r="B777" s="58" t="s">
        <v>190</v>
      </c>
      <c r="C777" s="59">
        <v>46122</v>
      </c>
      <c r="D777" s="58" t="s">
        <v>17884</v>
      </c>
      <c r="E777" s="55">
        <v>46123</v>
      </c>
      <c r="F777" s="58" t="s">
        <v>17885</v>
      </c>
      <c r="G777" s="58" t="s">
        <v>17886</v>
      </c>
      <c r="H777" s="60">
        <v>16736350</v>
      </c>
      <c r="I777" s="63">
        <v>0</v>
      </c>
      <c r="J777" s="60">
        <v>1338908</v>
      </c>
      <c r="K777" s="66">
        <v>18075258</v>
      </c>
      <c r="L777" s="64" t="s">
        <v>17236</v>
      </c>
      <c r="M777" s="6">
        <v>46167</v>
      </c>
      <c r="O777" s="32">
        <f>IF(Table1[[#This Row],[Phân loại]]="Tồn đầu kỳ",Table1[[#This Row],[Tổng giá trị]],0)</f>
        <v>0</v>
      </c>
      <c r="P777" s="7">
        <f>IF(Table1[[#This Row],[Số còn phải thu ĐK]]&lt;&gt;0,0,IF(Table1[[#This Row],[Phân loại]]="Bán hàng",Table1[[#This Row],[Tổng giá trị]],-Table1[[#This Row],[Tổng giá trị]]))</f>
        <v>18075258</v>
      </c>
      <c r="Q777" s="32">
        <f t="shared" si="60"/>
        <v>18075258</v>
      </c>
      <c r="R777" s="7">
        <f>Table1[[#This Row],[Số còn phải thu ĐK]]+Table1[[#This Row],[Giá Trị HD sau CK]]-Table1[[#This Row],[Số tiền đã thu]]</f>
        <v>0</v>
      </c>
      <c r="S777" s="6">
        <f>IF(Table1[[#This Row],[Ngày hóa đơn]]&lt;&gt;"",Table1[[#This Row],[Ngày hóa đơn]],IF(Table1[[#This Row],[Ngày hạch toán]]&lt;&gt;"",Table1[[#This Row],[Ngày hạch toán]],""))</f>
        <v>46123</v>
      </c>
      <c r="T777" s="7"/>
      <c r="U777" s="6">
        <f>IF(Table1[[#This Row],[Ngày tính CN]]="","",S777+T777)</f>
        <v>46123</v>
      </c>
      <c r="V777" s="32">
        <f ca="1">IF(Table1[[#This Row],[Hạn thanh toán]]="","",IF((U777-NOW())&lt;0,0,(U777-NOW())))</f>
        <v>0</v>
      </c>
      <c r="W777" s="32"/>
      <c r="X777" s="32" t="str">
        <f t="shared" ca="1" si="61"/>
        <v/>
      </c>
      <c r="Y777" s="2" t="str">
        <f t="shared" si="62"/>
        <v>Đã thanh toán</v>
      </c>
      <c r="Z777" s="42">
        <f t="shared" si="63"/>
        <v>46123</v>
      </c>
      <c r="AA777" s="42">
        <f t="shared" si="64"/>
        <v>46167</v>
      </c>
      <c r="AD777" s="2" t="str">
        <f>VLOOKUP($A777,MA_KH!$A:$Q,MA_KH!O$1,0)</f>
        <v>MEGA</v>
      </c>
      <c r="AE777" s="2" t="str">
        <f>VLOOKUP($A777,MA_KH!$A:$Q,MA_KH!P$1,0)</f>
        <v>CÔNG TY TNHH MM MEGA MARKET (VIỆT NAM)</v>
      </c>
      <c r="AG777" s="2" t="str">
        <f>(Table1[[#This Row],[Số hóa đơn]])&amp;IF(OR(Table1[[#This Row],[Phân loại]]="Hàng trả",Table1[[#This Row],[Phân loại]]="Giảm công nợ"),-Table1[[#This Row],[Tổng giá trị]],Table1[[#This Row],[Tổng giá trị]])</f>
        <v>0002639218075258</v>
      </c>
      <c r="AH777" s="6" t="e">
        <f>_xlfn.XLOOKUP(Table1[[#This Row],[Column1]],'Chi tiết tt Mega gửi'!P:P,'Chi tiết tt Mega gửi'!N:N)</f>
        <v>#N/A</v>
      </c>
    </row>
    <row r="778" spans="1:34" ht="25.5" customHeight="1" x14ac:dyDescent="0.2">
      <c r="A778" s="54" t="s">
        <v>16299</v>
      </c>
      <c r="B778" s="54" t="s">
        <v>190</v>
      </c>
      <c r="C778" s="55">
        <v>46122</v>
      </c>
      <c r="D778" s="54" t="s">
        <v>17887</v>
      </c>
      <c r="E778" s="55">
        <v>46123</v>
      </c>
      <c r="F778" s="54" t="s">
        <v>17888</v>
      </c>
      <c r="G778" s="54" t="s">
        <v>17889</v>
      </c>
      <c r="H778" s="56">
        <v>700000</v>
      </c>
      <c r="I778" s="63">
        <v>0</v>
      </c>
      <c r="J778" s="56">
        <v>56000</v>
      </c>
      <c r="K778" s="65">
        <v>756000</v>
      </c>
      <c r="L778" s="64" t="s">
        <v>17236</v>
      </c>
      <c r="M778" s="6">
        <v>46167</v>
      </c>
      <c r="O778" s="32">
        <f>IF(Table1[[#This Row],[Phân loại]]="Tồn đầu kỳ",Table1[[#This Row],[Tổng giá trị]],0)</f>
        <v>0</v>
      </c>
      <c r="P778" s="7">
        <f>IF(Table1[[#This Row],[Số còn phải thu ĐK]]&lt;&gt;0,0,IF(Table1[[#This Row],[Phân loại]]="Bán hàng",Table1[[#This Row],[Tổng giá trị]],-Table1[[#This Row],[Tổng giá trị]]))</f>
        <v>756000</v>
      </c>
      <c r="Q778" s="32">
        <f t="shared" si="60"/>
        <v>756000</v>
      </c>
      <c r="R778" s="7">
        <f>Table1[[#This Row],[Số còn phải thu ĐK]]+Table1[[#This Row],[Giá Trị HD sau CK]]-Table1[[#This Row],[Số tiền đã thu]]</f>
        <v>0</v>
      </c>
      <c r="S778" s="6">
        <f>IF(Table1[[#This Row],[Ngày hóa đơn]]&lt;&gt;"",Table1[[#This Row],[Ngày hóa đơn]],IF(Table1[[#This Row],[Ngày hạch toán]]&lt;&gt;"",Table1[[#This Row],[Ngày hạch toán]],""))</f>
        <v>46123</v>
      </c>
      <c r="T778" s="7"/>
      <c r="U778" s="6">
        <f>IF(Table1[[#This Row],[Ngày tính CN]]="","",S778+T778)</f>
        <v>46123</v>
      </c>
      <c r="V778" s="32">
        <f ca="1">IF(Table1[[#This Row],[Hạn thanh toán]]="","",IF((U778-NOW())&lt;0,0,(U778-NOW())))</f>
        <v>0</v>
      </c>
      <c r="W778" s="32"/>
      <c r="X778" s="32" t="str">
        <f t="shared" ca="1" si="61"/>
        <v/>
      </c>
      <c r="Y778" s="2" t="str">
        <f t="shared" si="62"/>
        <v>Đã thanh toán</v>
      </c>
      <c r="Z778" s="42">
        <f t="shared" si="63"/>
        <v>46123</v>
      </c>
      <c r="AA778" s="42">
        <f t="shared" si="64"/>
        <v>46167</v>
      </c>
      <c r="AD778" s="2" t="str">
        <f>VLOOKUP($A778,MA_KH!$A:$Q,MA_KH!O$1,0)</f>
        <v>MEGA</v>
      </c>
      <c r="AE778" s="2" t="str">
        <f>VLOOKUP($A778,MA_KH!$A:$Q,MA_KH!P$1,0)</f>
        <v>CÔNG TY TNHH MM MEGA MARKET (VIỆT NAM)</v>
      </c>
      <c r="AG778" s="2" t="str">
        <f>(Table1[[#This Row],[Số hóa đơn]])&amp;IF(OR(Table1[[#This Row],[Phân loại]]="Hàng trả",Table1[[#This Row],[Phân loại]]="Giảm công nợ"),-Table1[[#This Row],[Tổng giá trị]],Table1[[#This Row],[Tổng giá trị]])</f>
        <v>00026393756000</v>
      </c>
      <c r="AH778" s="6" t="e">
        <f>_xlfn.XLOOKUP(Table1[[#This Row],[Column1]],'Chi tiết tt Mega gửi'!P:P,'Chi tiết tt Mega gửi'!N:N)</f>
        <v>#N/A</v>
      </c>
    </row>
    <row r="779" spans="1:34" ht="25.5" customHeight="1" x14ac:dyDescent="0.2">
      <c r="A779" s="54" t="s">
        <v>16299</v>
      </c>
      <c r="B779" s="54" t="s">
        <v>190</v>
      </c>
      <c r="C779" s="55">
        <v>46122</v>
      </c>
      <c r="D779" s="54" t="s">
        <v>17890</v>
      </c>
      <c r="E779" s="55">
        <v>46126</v>
      </c>
      <c r="F779" s="54" t="s">
        <v>17891</v>
      </c>
      <c r="G779" s="54" t="s">
        <v>17892</v>
      </c>
      <c r="H779" s="56">
        <v>2717380</v>
      </c>
      <c r="I779" s="63">
        <v>0</v>
      </c>
      <c r="J779" s="56">
        <v>217390</v>
      </c>
      <c r="K779" s="65">
        <v>2934770</v>
      </c>
      <c r="L779" s="64" t="s">
        <v>17236</v>
      </c>
      <c r="M779" s="6">
        <v>46167</v>
      </c>
      <c r="O779" s="32">
        <f>IF(Table1[[#This Row],[Phân loại]]="Tồn đầu kỳ",Table1[[#This Row],[Tổng giá trị]],0)</f>
        <v>0</v>
      </c>
      <c r="P779" s="7">
        <f>IF(Table1[[#This Row],[Số còn phải thu ĐK]]&lt;&gt;0,0,IF(Table1[[#This Row],[Phân loại]]="Bán hàng",Table1[[#This Row],[Tổng giá trị]],-Table1[[#This Row],[Tổng giá trị]]))</f>
        <v>2934770</v>
      </c>
      <c r="Q779" s="32">
        <f t="shared" si="60"/>
        <v>2934770</v>
      </c>
      <c r="R779" s="7">
        <f>Table1[[#This Row],[Số còn phải thu ĐK]]+Table1[[#This Row],[Giá Trị HD sau CK]]-Table1[[#This Row],[Số tiền đã thu]]</f>
        <v>0</v>
      </c>
      <c r="S779" s="6">
        <f>IF(Table1[[#This Row],[Ngày hóa đơn]]&lt;&gt;"",Table1[[#This Row],[Ngày hóa đơn]],IF(Table1[[#This Row],[Ngày hạch toán]]&lt;&gt;"",Table1[[#This Row],[Ngày hạch toán]],""))</f>
        <v>46126</v>
      </c>
      <c r="T779" s="7"/>
      <c r="U779" s="6">
        <f>IF(Table1[[#This Row],[Ngày tính CN]]="","",S779+T779)</f>
        <v>46126</v>
      </c>
      <c r="V779" s="32">
        <f ca="1">IF(Table1[[#This Row],[Hạn thanh toán]]="","",IF((U779-NOW())&lt;0,0,(U779-NOW())))</f>
        <v>0</v>
      </c>
      <c r="W779" s="32"/>
      <c r="X779" s="32" t="str">
        <f t="shared" ca="1" si="61"/>
        <v/>
      </c>
      <c r="Y779" s="2" t="str">
        <f t="shared" si="62"/>
        <v>Đã thanh toán</v>
      </c>
      <c r="Z779" s="42">
        <f t="shared" si="63"/>
        <v>46126</v>
      </c>
      <c r="AA779" s="42">
        <f t="shared" si="64"/>
        <v>46167</v>
      </c>
      <c r="AD779" s="2" t="str">
        <f>VLOOKUP($A779,MA_KH!$A:$Q,MA_KH!O$1,0)</f>
        <v>MEGA</v>
      </c>
      <c r="AE779" s="2" t="str">
        <f>VLOOKUP($A779,MA_KH!$A:$Q,MA_KH!P$1,0)</f>
        <v>CÔNG TY TNHH MM MEGA MARKET (VIỆT NAM)</v>
      </c>
      <c r="AG779" s="2" t="str">
        <f>(Table1[[#This Row],[Số hóa đơn]])&amp;IF(OR(Table1[[#This Row],[Phân loại]]="Hàng trả",Table1[[#This Row],[Phân loại]]="Giảm công nợ"),-Table1[[#This Row],[Tổng giá trị]],Table1[[#This Row],[Tổng giá trị]])</f>
        <v>000265572934770</v>
      </c>
      <c r="AH779" s="6" t="e">
        <f>_xlfn.XLOOKUP(Table1[[#This Row],[Column1]],'Chi tiết tt Mega gửi'!P:P,'Chi tiết tt Mega gửi'!N:N)</f>
        <v>#N/A</v>
      </c>
    </row>
    <row r="780" spans="1:34" ht="25.5" customHeight="1" x14ac:dyDescent="0.2">
      <c r="A780" s="58" t="s">
        <v>16299</v>
      </c>
      <c r="B780" s="58" t="s">
        <v>190</v>
      </c>
      <c r="C780" s="59">
        <v>46122</v>
      </c>
      <c r="D780" s="58" t="s">
        <v>17893</v>
      </c>
      <c r="E780" s="55">
        <v>46126</v>
      </c>
      <c r="F780" s="58" t="s">
        <v>17894</v>
      </c>
      <c r="G780" s="58" t="s">
        <v>17895</v>
      </c>
      <c r="H780" s="60">
        <v>1026170</v>
      </c>
      <c r="I780" s="63">
        <v>0</v>
      </c>
      <c r="J780" s="60">
        <v>82094</v>
      </c>
      <c r="K780" s="66">
        <v>1108264</v>
      </c>
      <c r="L780" s="64" t="s">
        <v>17236</v>
      </c>
      <c r="M780" s="6">
        <v>46167</v>
      </c>
      <c r="O780" s="32">
        <f>IF(Table1[[#This Row],[Phân loại]]="Tồn đầu kỳ",Table1[[#This Row],[Tổng giá trị]],0)</f>
        <v>0</v>
      </c>
      <c r="P780" s="7">
        <f>IF(Table1[[#This Row],[Số còn phải thu ĐK]]&lt;&gt;0,0,IF(Table1[[#This Row],[Phân loại]]="Bán hàng",Table1[[#This Row],[Tổng giá trị]],-Table1[[#This Row],[Tổng giá trị]]))</f>
        <v>1108264</v>
      </c>
      <c r="Q780" s="32">
        <f t="shared" si="60"/>
        <v>1108264</v>
      </c>
      <c r="R780" s="7">
        <f>Table1[[#This Row],[Số còn phải thu ĐK]]+Table1[[#This Row],[Giá Trị HD sau CK]]-Table1[[#This Row],[Số tiền đã thu]]</f>
        <v>0</v>
      </c>
      <c r="S780" s="6">
        <f>IF(Table1[[#This Row],[Ngày hóa đơn]]&lt;&gt;"",Table1[[#This Row],[Ngày hóa đơn]],IF(Table1[[#This Row],[Ngày hạch toán]]&lt;&gt;"",Table1[[#This Row],[Ngày hạch toán]],""))</f>
        <v>46126</v>
      </c>
      <c r="T780" s="7"/>
      <c r="U780" s="6">
        <f>IF(Table1[[#This Row],[Ngày tính CN]]="","",S780+T780)</f>
        <v>46126</v>
      </c>
      <c r="V780" s="32">
        <f ca="1">IF(Table1[[#This Row],[Hạn thanh toán]]="","",IF((U780-NOW())&lt;0,0,(U780-NOW())))</f>
        <v>0</v>
      </c>
      <c r="W780" s="32"/>
      <c r="X780" s="32" t="str">
        <f t="shared" ca="1" si="61"/>
        <v/>
      </c>
      <c r="Y780" s="2" t="str">
        <f t="shared" si="62"/>
        <v>Đã thanh toán</v>
      </c>
      <c r="Z780" s="42">
        <f t="shared" si="63"/>
        <v>46126</v>
      </c>
      <c r="AA780" s="42">
        <f t="shared" si="64"/>
        <v>46167</v>
      </c>
      <c r="AD780" s="2" t="str">
        <f>VLOOKUP($A780,MA_KH!$A:$Q,MA_KH!O$1,0)</f>
        <v>MEGA</v>
      </c>
      <c r="AE780" s="2" t="str">
        <f>VLOOKUP($A780,MA_KH!$A:$Q,MA_KH!P$1,0)</f>
        <v>CÔNG TY TNHH MM MEGA MARKET (VIỆT NAM)</v>
      </c>
      <c r="AG780" s="2" t="str">
        <f>(Table1[[#This Row],[Số hóa đơn]])&amp;IF(OR(Table1[[#This Row],[Phân loại]]="Hàng trả",Table1[[#This Row],[Phân loại]]="Giảm công nợ"),-Table1[[#This Row],[Tổng giá trị]],Table1[[#This Row],[Tổng giá trị]])</f>
        <v>000265581108264</v>
      </c>
      <c r="AH780" s="6" t="e">
        <f>_xlfn.XLOOKUP(Table1[[#This Row],[Column1]],'Chi tiết tt Mega gửi'!P:P,'Chi tiết tt Mega gửi'!N:N)</f>
        <v>#N/A</v>
      </c>
    </row>
    <row r="781" spans="1:34" ht="25.5" customHeight="1" x14ac:dyDescent="0.2">
      <c r="A781" s="54" t="s">
        <v>16299</v>
      </c>
      <c r="B781" s="54" t="s">
        <v>190</v>
      </c>
      <c r="C781" s="55">
        <v>46122</v>
      </c>
      <c r="D781" s="54" t="s">
        <v>18165</v>
      </c>
      <c r="E781" s="55">
        <v>46122</v>
      </c>
      <c r="F781" s="54" t="s">
        <v>18166</v>
      </c>
      <c r="G781" s="54" t="s">
        <v>20147</v>
      </c>
      <c r="H781" s="56">
        <v>21922649</v>
      </c>
      <c r="I781" s="63">
        <v>0</v>
      </c>
      <c r="J781" s="56">
        <v>0</v>
      </c>
      <c r="K781" s="65">
        <v>21922649</v>
      </c>
      <c r="L781" s="64" t="s">
        <v>17237</v>
      </c>
      <c r="O781" s="32">
        <f>IF(Table1[[#This Row],[Phân loại]]="Tồn đầu kỳ",Table1[[#This Row],[Tổng giá trị]],0)</f>
        <v>0</v>
      </c>
      <c r="P781" s="7">
        <f>IF(Table1[[#This Row],[Số còn phải thu ĐK]]&lt;&gt;0,0,IF(Table1[[#This Row],[Phân loại]]="Bán hàng",Table1[[#This Row],[Tổng giá trị]],-Table1[[#This Row],[Tổng giá trị]]))</f>
        <v>-21922649</v>
      </c>
      <c r="Q781" s="32">
        <f t="shared" si="60"/>
        <v>0</v>
      </c>
      <c r="R781" s="7">
        <f>Table1[[#This Row],[Số còn phải thu ĐK]]+Table1[[#This Row],[Giá Trị HD sau CK]]-Table1[[#This Row],[Số tiền đã thu]]</f>
        <v>-21922649</v>
      </c>
      <c r="S781" s="6">
        <f>IF(Table1[[#This Row],[Ngày hóa đơn]]&lt;&gt;"",Table1[[#This Row],[Ngày hóa đơn]],IF(Table1[[#This Row],[Ngày hạch toán]]&lt;&gt;"",Table1[[#This Row],[Ngày hạch toán]],""))</f>
        <v>46122</v>
      </c>
      <c r="T781" s="7"/>
      <c r="U781" s="6">
        <f>IF(Table1[[#This Row],[Ngày tính CN]]="","",S781+T781)</f>
        <v>46122</v>
      </c>
      <c r="V781" s="32">
        <f ca="1">IF(Table1[[#This Row],[Hạn thanh toán]]="","",IF((U781-NOW())&lt;0,0,(U781-NOW())))</f>
        <v>0</v>
      </c>
      <c r="W781" s="32"/>
      <c r="X781" s="32">
        <f t="shared" ca="1" si="61"/>
        <v>172.35975370370579</v>
      </c>
      <c r="Y781" s="2" t="str">
        <f t="shared" ca="1" si="62"/>
        <v>Nợ quá hạn hơn 120 ngày có khả năng mất thanh toán</v>
      </c>
      <c r="Z781" s="42">
        <f t="shared" si="63"/>
        <v>46122</v>
      </c>
      <c r="AA781" s="42" t="str">
        <f t="shared" si="64"/>
        <v/>
      </c>
      <c r="AD781" s="2" t="str">
        <f>VLOOKUP($A781,MA_KH!$A:$Q,MA_KH!O$1,0)</f>
        <v>MEGA</v>
      </c>
      <c r="AE781" s="2" t="str">
        <f>VLOOKUP($A781,MA_KH!$A:$Q,MA_KH!P$1,0)</f>
        <v>CÔNG TY TNHH MM MEGA MARKET (VIỆT NAM)</v>
      </c>
      <c r="AG781" s="2" t="str">
        <f>(Table1[[#This Row],[Số hóa đơn]])&amp;IF(OR(Table1[[#This Row],[Phân loại]]="Hàng trả",Table1[[#This Row],[Phân loại]]="Giảm công nợ"),-Table1[[#This Row],[Tổng giá trị]],Table1[[#This Row],[Tổng giá trị]])</f>
        <v>DN_42026T900419-21922649</v>
      </c>
      <c r="AH781" s="6" t="e">
        <f>_xlfn.XLOOKUP(Table1[[#This Row],[Column1]],'Chi tiết tt Mega gửi'!P:P,'Chi tiết tt Mega gửi'!N:N)</f>
        <v>#N/A</v>
      </c>
    </row>
    <row r="782" spans="1:34" ht="25.5" customHeight="1" x14ac:dyDescent="0.2">
      <c r="A782" s="58" t="s">
        <v>16294</v>
      </c>
      <c r="B782" s="58" t="s">
        <v>259</v>
      </c>
      <c r="C782" s="59">
        <v>46123</v>
      </c>
      <c r="D782" s="58" t="s">
        <v>17896</v>
      </c>
      <c r="E782" s="55">
        <v>46126</v>
      </c>
      <c r="F782" s="58" t="s">
        <v>17897</v>
      </c>
      <c r="G782" s="58" t="s">
        <v>17898</v>
      </c>
      <c r="H782" s="60">
        <v>1026170</v>
      </c>
      <c r="I782" s="63">
        <v>0</v>
      </c>
      <c r="J782" s="60">
        <v>82094</v>
      </c>
      <c r="K782" s="66">
        <v>1108264</v>
      </c>
      <c r="L782" s="64" t="s">
        <v>17236</v>
      </c>
      <c r="M782" s="6">
        <v>46167</v>
      </c>
      <c r="O782" s="32">
        <f>IF(Table1[[#This Row],[Phân loại]]="Tồn đầu kỳ",Table1[[#This Row],[Tổng giá trị]],0)</f>
        <v>0</v>
      </c>
      <c r="P782" s="7">
        <f>IF(Table1[[#This Row],[Số còn phải thu ĐK]]&lt;&gt;0,0,IF(Table1[[#This Row],[Phân loại]]="Bán hàng",Table1[[#This Row],[Tổng giá trị]],-Table1[[#This Row],[Tổng giá trị]]))</f>
        <v>1108264</v>
      </c>
      <c r="Q782" s="32">
        <f t="shared" si="60"/>
        <v>1108264</v>
      </c>
      <c r="R782" s="7">
        <f>Table1[[#This Row],[Số còn phải thu ĐK]]+Table1[[#This Row],[Giá Trị HD sau CK]]-Table1[[#This Row],[Số tiền đã thu]]</f>
        <v>0</v>
      </c>
      <c r="S782" s="6">
        <f>IF(Table1[[#This Row],[Ngày hóa đơn]]&lt;&gt;"",Table1[[#This Row],[Ngày hóa đơn]],IF(Table1[[#This Row],[Ngày hạch toán]]&lt;&gt;"",Table1[[#This Row],[Ngày hạch toán]],""))</f>
        <v>46126</v>
      </c>
      <c r="T782" s="7"/>
      <c r="U782" s="6">
        <f>IF(Table1[[#This Row],[Ngày tính CN]]="","",S782+T782)</f>
        <v>46126</v>
      </c>
      <c r="V782" s="32">
        <f ca="1">IF(Table1[[#This Row],[Hạn thanh toán]]="","",IF((U782-NOW())&lt;0,0,(U782-NOW())))</f>
        <v>0</v>
      </c>
      <c r="W782" s="32"/>
      <c r="X782" s="32" t="str">
        <f t="shared" ca="1" si="61"/>
        <v/>
      </c>
      <c r="Y782" s="2" t="str">
        <f t="shared" si="62"/>
        <v>Đã thanh toán</v>
      </c>
      <c r="Z782" s="42">
        <f t="shared" si="63"/>
        <v>46126</v>
      </c>
      <c r="AA782" s="42">
        <f t="shared" si="64"/>
        <v>46167</v>
      </c>
      <c r="AD782" s="2" t="str">
        <f>VLOOKUP($A782,MA_KH!$A:$Q,MA_KH!O$1,0)</f>
        <v>MEGA</v>
      </c>
      <c r="AE782" s="2" t="str">
        <f>VLOOKUP($A782,MA_KH!$A:$Q,MA_KH!P$1,0)</f>
        <v>CÔNG TY TNHH MM MEGA MARKET (VIỆT NAM)</v>
      </c>
      <c r="AG782" s="2" t="str">
        <f>(Table1[[#This Row],[Số hóa đơn]])&amp;IF(OR(Table1[[#This Row],[Phân loại]]="Hàng trả",Table1[[#This Row],[Phân loại]]="Giảm công nợ"),-Table1[[#This Row],[Tổng giá trị]],Table1[[#This Row],[Tổng giá trị]])</f>
        <v>000265591108264</v>
      </c>
      <c r="AH782" s="6" t="e">
        <f>_xlfn.XLOOKUP(Table1[[#This Row],[Column1]],'Chi tiết tt Mega gửi'!P:P,'Chi tiết tt Mega gửi'!N:N)</f>
        <v>#N/A</v>
      </c>
    </row>
    <row r="783" spans="1:34" ht="25.5" customHeight="1" x14ac:dyDescent="0.2">
      <c r="A783" s="54" t="s">
        <v>16306</v>
      </c>
      <c r="B783" s="54" t="s">
        <v>7257</v>
      </c>
      <c r="C783" s="55">
        <v>46123</v>
      </c>
      <c r="D783" s="54" t="s">
        <v>17899</v>
      </c>
      <c r="E783" s="55">
        <v>46136</v>
      </c>
      <c r="F783" s="54" t="s">
        <v>17900</v>
      </c>
      <c r="G783" s="54" t="s">
        <v>17901</v>
      </c>
      <c r="H783" s="56">
        <v>2778550</v>
      </c>
      <c r="I783" s="63">
        <v>0</v>
      </c>
      <c r="J783" s="56">
        <v>222284</v>
      </c>
      <c r="K783" s="65">
        <v>3000834</v>
      </c>
      <c r="L783" s="64" t="s">
        <v>17236</v>
      </c>
      <c r="M783" s="6">
        <v>46167</v>
      </c>
      <c r="O783" s="32">
        <f>IF(Table1[[#This Row],[Phân loại]]="Tồn đầu kỳ",Table1[[#This Row],[Tổng giá trị]],0)</f>
        <v>0</v>
      </c>
      <c r="P783" s="7">
        <f>IF(Table1[[#This Row],[Số còn phải thu ĐK]]&lt;&gt;0,0,IF(Table1[[#This Row],[Phân loại]]="Bán hàng",Table1[[#This Row],[Tổng giá trị]],-Table1[[#This Row],[Tổng giá trị]]))</f>
        <v>3000834</v>
      </c>
      <c r="Q783" s="32">
        <f t="shared" si="60"/>
        <v>3000834</v>
      </c>
      <c r="R783" s="7">
        <f>Table1[[#This Row],[Số còn phải thu ĐK]]+Table1[[#This Row],[Giá Trị HD sau CK]]-Table1[[#This Row],[Số tiền đã thu]]</f>
        <v>0</v>
      </c>
      <c r="S783" s="6">
        <f>IF(Table1[[#This Row],[Ngày hóa đơn]]&lt;&gt;"",Table1[[#This Row],[Ngày hóa đơn]],IF(Table1[[#This Row],[Ngày hạch toán]]&lt;&gt;"",Table1[[#This Row],[Ngày hạch toán]],""))</f>
        <v>46136</v>
      </c>
      <c r="T783" s="7"/>
      <c r="U783" s="6">
        <f>IF(Table1[[#This Row],[Ngày tính CN]]="","",S783+T783)</f>
        <v>46136</v>
      </c>
      <c r="V783" s="32">
        <f ca="1">IF(Table1[[#This Row],[Hạn thanh toán]]="","",IF((U783-NOW())&lt;0,0,(U783-NOW())))</f>
        <v>0</v>
      </c>
      <c r="W783" s="32"/>
      <c r="X783" s="32" t="str">
        <f t="shared" ca="1" si="61"/>
        <v/>
      </c>
      <c r="Y783" s="2" t="str">
        <f t="shared" si="62"/>
        <v>Đã thanh toán</v>
      </c>
      <c r="Z783" s="42">
        <f t="shared" si="63"/>
        <v>46136</v>
      </c>
      <c r="AA783" s="42">
        <f t="shared" si="64"/>
        <v>46167</v>
      </c>
      <c r="AD783" s="2" t="str">
        <f>VLOOKUP($A783,MA_KH!$A:$Q,MA_KH!O$1,0)</f>
        <v>MEGA</v>
      </c>
      <c r="AE783" s="2" t="str">
        <f>VLOOKUP($A783,MA_KH!$A:$Q,MA_KH!P$1,0)</f>
        <v>CÔNG TY TNHH MM MEGA MARKET (VIỆT NAM)</v>
      </c>
      <c r="AG783" s="2" t="str">
        <f>(Table1[[#This Row],[Số hóa đơn]])&amp;IF(OR(Table1[[#This Row],[Phân loại]]="Hàng trả",Table1[[#This Row],[Phân loại]]="Giảm công nợ"),-Table1[[#This Row],[Tổng giá trị]],Table1[[#This Row],[Tổng giá trị]])</f>
        <v>000300923000834</v>
      </c>
      <c r="AH783" s="6" t="e">
        <f>_xlfn.XLOOKUP(Table1[[#This Row],[Column1]],'Chi tiết tt Mega gửi'!P:P,'Chi tiết tt Mega gửi'!N:N)</f>
        <v>#N/A</v>
      </c>
    </row>
    <row r="784" spans="1:34" ht="25.5" customHeight="1" x14ac:dyDescent="0.2">
      <c r="A784" s="54" t="s">
        <v>16306</v>
      </c>
      <c r="B784" s="54" t="s">
        <v>7257</v>
      </c>
      <c r="C784" s="55">
        <v>46123</v>
      </c>
      <c r="D784" s="54" t="s">
        <v>17902</v>
      </c>
      <c r="E784" s="55">
        <v>46136</v>
      </c>
      <c r="F784" s="54" t="s">
        <v>17903</v>
      </c>
      <c r="G784" s="54" t="s">
        <v>17904</v>
      </c>
      <c r="H784" s="56">
        <v>1292380</v>
      </c>
      <c r="I784" s="63">
        <v>0</v>
      </c>
      <c r="J784" s="56">
        <v>103390</v>
      </c>
      <c r="K784" s="65">
        <v>1395770</v>
      </c>
      <c r="L784" s="64" t="s">
        <v>17236</v>
      </c>
      <c r="M784" s="6">
        <v>46167</v>
      </c>
      <c r="O784" s="32">
        <f>IF(Table1[[#This Row],[Phân loại]]="Tồn đầu kỳ",Table1[[#This Row],[Tổng giá trị]],0)</f>
        <v>0</v>
      </c>
      <c r="P784" s="7">
        <f>IF(Table1[[#This Row],[Số còn phải thu ĐK]]&lt;&gt;0,0,IF(Table1[[#This Row],[Phân loại]]="Bán hàng",Table1[[#This Row],[Tổng giá trị]],-Table1[[#This Row],[Tổng giá trị]]))</f>
        <v>1395770</v>
      </c>
      <c r="Q784" s="32">
        <f t="shared" si="60"/>
        <v>1395770</v>
      </c>
      <c r="R784" s="7">
        <f>Table1[[#This Row],[Số còn phải thu ĐK]]+Table1[[#This Row],[Giá Trị HD sau CK]]-Table1[[#This Row],[Số tiền đã thu]]</f>
        <v>0</v>
      </c>
      <c r="S784" s="6">
        <f>IF(Table1[[#This Row],[Ngày hóa đơn]]&lt;&gt;"",Table1[[#This Row],[Ngày hóa đơn]],IF(Table1[[#This Row],[Ngày hạch toán]]&lt;&gt;"",Table1[[#This Row],[Ngày hạch toán]],""))</f>
        <v>46136</v>
      </c>
      <c r="T784" s="7"/>
      <c r="U784" s="6">
        <f>IF(Table1[[#This Row],[Ngày tính CN]]="","",S784+T784)</f>
        <v>46136</v>
      </c>
      <c r="V784" s="32">
        <f ca="1">IF(Table1[[#This Row],[Hạn thanh toán]]="","",IF((U784-NOW())&lt;0,0,(U784-NOW())))</f>
        <v>0</v>
      </c>
      <c r="W784" s="32"/>
      <c r="X784" s="32" t="str">
        <f t="shared" ca="1" si="61"/>
        <v/>
      </c>
      <c r="Y784" s="2" t="str">
        <f t="shared" si="62"/>
        <v>Đã thanh toán</v>
      </c>
      <c r="Z784" s="42">
        <f t="shared" si="63"/>
        <v>46136</v>
      </c>
      <c r="AA784" s="42">
        <f t="shared" si="64"/>
        <v>46167</v>
      </c>
      <c r="AD784" s="2" t="str">
        <f>VLOOKUP($A784,MA_KH!$A:$Q,MA_KH!O$1,0)</f>
        <v>MEGA</v>
      </c>
      <c r="AE784" s="2" t="str">
        <f>VLOOKUP($A784,MA_KH!$A:$Q,MA_KH!P$1,0)</f>
        <v>CÔNG TY TNHH MM MEGA MARKET (VIỆT NAM)</v>
      </c>
      <c r="AG784" s="2" t="str">
        <f>(Table1[[#This Row],[Số hóa đơn]])&amp;IF(OR(Table1[[#This Row],[Phân loại]]="Hàng trả",Table1[[#This Row],[Phân loại]]="Giảm công nợ"),-Table1[[#This Row],[Tổng giá trị]],Table1[[#This Row],[Tổng giá trị]])</f>
        <v>000300911395770</v>
      </c>
      <c r="AH784" s="6" t="e">
        <f>_xlfn.XLOOKUP(Table1[[#This Row],[Column1]],'Chi tiết tt Mega gửi'!P:P,'Chi tiết tt Mega gửi'!N:N)</f>
        <v>#N/A</v>
      </c>
    </row>
    <row r="785" spans="1:34" ht="25.5" customHeight="1" x14ac:dyDescent="0.2">
      <c r="A785" s="58" t="s">
        <v>16302</v>
      </c>
      <c r="B785" s="58" t="s">
        <v>7251</v>
      </c>
      <c r="C785" s="59">
        <v>46123</v>
      </c>
      <c r="D785" s="58" t="s">
        <v>17905</v>
      </c>
      <c r="E785" s="55">
        <v>46136</v>
      </c>
      <c r="F785" s="58" t="s">
        <v>17906</v>
      </c>
      <c r="G785" s="58" t="s">
        <v>17907</v>
      </c>
      <c r="H785" s="60">
        <v>441610</v>
      </c>
      <c r="I785" s="63">
        <v>0</v>
      </c>
      <c r="J785" s="60">
        <v>35329</v>
      </c>
      <c r="K785" s="66">
        <v>476939</v>
      </c>
      <c r="L785" s="64" t="s">
        <v>17236</v>
      </c>
      <c r="M785" s="6">
        <v>46167</v>
      </c>
      <c r="O785" s="32">
        <f>IF(Table1[[#This Row],[Phân loại]]="Tồn đầu kỳ",Table1[[#This Row],[Tổng giá trị]],0)</f>
        <v>0</v>
      </c>
      <c r="P785" s="7">
        <f>IF(Table1[[#This Row],[Số còn phải thu ĐK]]&lt;&gt;0,0,IF(Table1[[#This Row],[Phân loại]]="Bán hàng",Table1[[#This Row],[Tổng giá trị]],-Table1[[#This Row],[Tổng giá trị]]))</f>
        <v>476939</v>
      </c>
      <c r="Q785" s="32">
        <f t="shared" si="60"/>
        <v>476939</v>
      </c>
      <c r="R785" s="7">
        <f>Table1[[#This Row],[Số còn phải thu ĐK]]+Table1[[#This Row],[Giá Trị HD sau CK]]-Table1[[#This Row],[Số tiền đã thu]]</f>
        <v>0</v>
      </c>
      <c r="S785" s="6">
        <f>IF(Table1[[#This Row],[Ngày hóa đơn]]&lt;&gt;"",Table1[[#This Row],[Ngày hóa đơn]],IF(Table1[[#This Row],[Ngày hạch toán]]&lt;&gt;"",Table1[[#This Row],[Ngày hạch toán]],""))</f>
        <v>46136</v>
      </c>
      <c r="T785" s="7"/>
      <c r="U785" s="6">
        <f>IF(Table1[[#This Row],[Ngày tính CN]]="","",S785+T785)</f>
        <v>46136</v>
      </c>
      <c r="V785" s="32">
        <f ca="1">IF(Table1[[#This Row],[Hạn thanh toán]]="","",IF((U785-NOW())&lt;0,0,(U785-NOW())))</f>
        <v>0</v>
      </c>
      <c r="W785" s="32"/>
      <c r="X785" s="32" t="str">
        <f t="shared" ca="1" si="61"/>
        <v/>
      </c>
      <c r="Y785" s="2" t="str">
        <f t="shared" si="62"/>
        <v>Đã thanh toán</v>
      </c>
      <c r="Z785" s="42">
        <f t="shared" si="63"/>
        <v>46136</v>
      </c>
      <c r="AA785" s="42">
        <f t="shared" si="64"/>
        <v>46167</v>
      </c>
      <c r="AD785" s="2" t="str">
        <f>VLOOKUP($A785,MA_KH!$A:$Q,MA_KH!O$1,0)</f>
        <v>MEGA</v>
      </c>
      <c r="AE785" s="2" t="str">
        <f>VLOOKUP($A785,MA_KH!$A:$Q,MA_KH!P$1,0)</f>
        <v>CÔNG TY TNHH MM MEGA MARKET (VIỆT NAM)</v>
      </c>
      <c r="AG785" s="2" t="str">
        <f>(Table1[[#This Row],[Số hóa đơn]])&amp;IF(OR(Table1[[#This Row],[Phân loại]]="Hàng trả",Table1[[#This Row],[Phân loại]]="Giảm công nợ"),-Table1[[#This Row],[Tổng giá trị]],Table1[[#This Row],[Tổng giá trị]])</f>
        <v>00030087476939</v>
      </c>
      <c r="AH785" s="6" t="e">
        <f>_xlfn.XLOOKUP(Table1[[#This Row],[Column1]],'Chi tiết tt Mega gửi'!P:P,'Chi tiết tt Mega gửi'!N:N)</f>
        <v>#N/A</v>
      </c>
    </row>
    <row r="786" spans="1:34" ht="25.5" customHeight="1" x14ac:dyDescent="0.2">
      <c r="A786" s="54" t="s">
        <v>16302</v>
      </c>
      <c r="B786" s="54" t="s">
        <v>7251</v>
      </c>
      <c r="C786" s="55">
        <v>46123</v>
      </c>
      <c r="D786" s="54" t="s">
        <v>17908</v>
      </c>
      <c r="E786" s="55">
        <v>46136</v>
      </c>
      <c r="F786" s="54" t="s">
        <v>17909</v>
      </c>
      <c r="G786" s="54" t="s">
        <v>17910</v>
      </c>
      <c r="H786" s="56">
        <v>1425000</v>
      </c>
      <c r="I786" s="63">
        <v>0</v>
      </c>
      <c r="J786" s="56">
        <v>114000</v>
      </c>
      <c r="K786" s="65">
        <v>1539000</v>
      </c>
      <c r="L786" s="64" t="s">
        <v>17236</v>
      </c>
      <c r="M786" s="6">
        <v>46167</v>
      </c>
      <c r="O786" s="32">
        <f>IF(Table1[[#This Row],[Phân loại]]="Tồn đầu kỳ",Table1[[#This Row],[Tổng giá trị]],0)</f>
        <v>0</v>
      </c>
      <c r="P786" s="7">
        <f>IF(Table1[[#This Row],[Số còn phải thu ĐK]]&lt;&gt;0,0,IF(Table1[[#This Row],[Phân loại]]="Bán hàng",Table1[[#This Row],[Tổng giá trị]],-Table1[[#This Row],[Tổng giá trị]]))</f>
        <v>1539000</v>
      </c>
      <c r="Q786" s="32">
        <f t="shared" si="60"/>
        <v>1539000</v>
      </c>
      <c r="R786" s="7">
        <f>Table1[[#This Row],[Số còn phải thu ĐK]]+Table1[[#This Row],[Giá Trị HD sau CK]]-Table1[[#This Row],[Số tiền đã thu]]</f>
        <v>0</v>
      </c>
      <c r="S786" s="6">
        <f>IF(Table1[[#This Row],[Ngày hóa đơn]]&lt;&gt;"",Table1[[#This Row],[Ngày hóa đơn]],IF(Table1[[#This Row],[Ngày hạch toán]]&lt;&gt;"",Table1[[#This Row],[Ngày hạch toán]],""))</f>
        <v>46136</v>
      </c>
      <c r="T786" s="7"/>
      <c r="U786" s="6">
        <f>IF(Table1[[#This Row],[Ngày tính CN]]="","",S786+T786)</f>
        <v>46136</v>
      </c>
      <c r="V786" s="32">
        <f ca="1">IF(Table1[[#This Row],[Hạn thanh toán]]="","",IF((U786-NOW())&lt;0,0,(U786-NOW())))</f>
        <v>0</v>
      </c>
      <c r="W786" s="32"/>
      <c r="X786" s="32" t="str">
        <f t="shared" ca="1" si="61"/>
        <v/>
      </c>
      <c r="Y786" s="2" t="str">
        <f t="shared" si="62"/>
        <v>Đã thanh toán</v>
      </c>
      <c r="Z786" s="42">
        <f t="shared" si="63"/>
        <v>46136</v>
      </c>
      <c r="AA786" s="42">
        <f t="shared" si="64"/>
        <v>46167</v>
      </c>
      <c r="AD786" s="2" t="str">
        <f>VLOOKUP($A786,MA_KH!$A:$Q,MA_KH!O$1,0)</f>
        <v>MEGA</v>
      </c>
      <c r="AE786" s="2" t="str">
        <f>VLOOKUP($A786,MA_KH!$A:$Q,MA_KH!P$1,0)</f>
        <v>CÔNG TY TNHH MM MEGA MARKET (VIỆT NAM)</v>
      </c>
      <c r="AG786" s="2" t="str">
        <f>(Table1[[#This Row],[Số hóa đơn]])&amp;IF(OR(Table1[[#This Row],[Phân loại]]="Hàng trả",Table1[[#This Row],[Phân loại]]="Giảm công nợ"),-Table1[[#This Row],[Tổng giá trị]],Table1[[#This Row],[Tổng giá trị]])</f>
        <v>000300861539000</v>
      </c>
      <c r="AH786" s="6" t="e">
        <f>_xlfn.XLOOKUP(Table1[[#This Row],[Column1]],'Chi tiết tt Mega gửi'!P:P,'Chi tiết tt Mega gửi'!N:N)</f>
        <v>#N/A</v>
      </c>
    </row>
    <row r="787" spans="1:34" ht="25.5" customHeight="1" x14ac:dyDescent="0.2">
      <c r="A787" s="58" t="s">
        <v>16290</v>
      </c>
      <c r="B787" s="58" t="s">
        <v>192</v>
      </c>
      <c r="C787" s="59">
        <v>46125</v>
      </c>
      <c r="D787" s="58" t="s">
        <v>17911</v>
      </c>
      <c r="E787" s="55">
        <v>46130</v>
      </c>
      <c r="F787" s="58" t="s">
        <v>17912</v>
      </c>
      <c r="G787" s="58" t="s">
        <v>17913</v>
      </c>
      <c r="H787" s="60">
        <v>4115310</v>
      </c>
      <c r="I787" s="63">
        <v>0</v>
      </c>
      <c r="J787" s="60">
        <v>329225</v>
      </c>
      <c r="K787" s="66">
        <v>4444535</v>
      </c>
      <c r="L787" s="64" t="s">
        <v>17236</v>
      </c>
      <c r="M787" s="6">
        <v>46167</v>
      </c>
      <c r="O787" s="32">
        <f>IF(Table1[[#This Row],[Phân loại]]="Tồn đầu kỳ",Table1[[#This Row],[Tổng giá trị]],0)</f>
        <v>0</v>
      </c>
      <c r="P787" s="7">
        <f>IF(Table1[[#This Row],[Số còn phải thu ĐK]]&lt;&gt;0,0,IF(Table1[[#This Row],[Phân loại]]="Bán hàng",Table1[[#This Row],[Tổng giá trị]],-Table1[[#This Row],[Tổng giá trị]]))</f>
        <v>4444535</v>
      </c>
      <c r="Q787" s="32">
        <f t="shared" si="60"/>
        <v>4444535</v>
      </c>
      <c r="R787" s="7">
        <f>Table1[[#This Row],[Số còn phải thu ĐK]]+Table1[[#This Row],[Giá Trị HD sau CK]]-Table1[[#This Row],[Số tiền đã thu]]</f>
        <v>0</v>
      </c>
      <c r="S787" s="6">
        <f>IF(Table1[[#This Row],[Ngày hóa đơn]]&lt;&gt;"",Table1[[#This Row],[Ngày hóa đơn]],IF(Table1[[#This Row],[Ngày hạch toán]]&lt;&gt;"",Table1[[#This Row],[Ngày hạch toán]],""))</f>
        <v>46130</v>
      </c>
      <c r="T787" s="7"/>
      <c r="U787" s="6">
        <f>IF(Table1[[#This Row],[Ngày tính CN]]="","",S787+T787)</f>
        <v>46130</v>
      </c>
      <c r="V787" s="32">
        <f ca="1">IF(Table1[[#This Row],[Hạn thanh toán]]="","",IF((U787-NOW())&lt;0,0,(U787-NOW())))</f>
        <v>0</v>
      </c>
      <c r="W787" s="32"/>
      <c r="X787" s="32" t="str">
        <f t="shared" ca="1" si="61"/>
        <v/>
      </c>
      <c r="Y787" s="2" t="str">
        <f t="shared" si="62"/>
        <v>Đã thanh toán</v>
      </c>
      <c r="Z787" s="42">
        <f t="shared" si="63"/>
        <v>46130</v>
      </c>
      <c r="AA787" s="42">
        <f t="shared" si="64"/>
        <v>46167</v>
      </c>
      <c r="AD787" s="2" t="str">
        <f>VLOOKUP($A787,MA_KH!$A:$Q,MA_KH!O$1,0)</f>
        <v>MEGA</v>
      </c>
      <c r="AE787" s="2" t="str">
        <f>VLOOKUP($A787,MA_KH!$A:$Q,MA_KH!P$1,0)</f>
        <v>CÔNG TY TNHH MM MEGA MARKET (VIỆT NAM)</v>
      </c>
      <c r="AG787" s="2" t="str">
        <f>(Table1[[#This Row],[Số hóa đơn]])&amp;IF(OR(Table1[[#This Row],[Phân loại]]="Hàng trả",Table1[[#This Row],[Phân loại]]="Giảm công nợ"),-Table1[[#This Row],[Tổng giá trị]],Table1[[#This Row],[Tổng giá trị]])</f>
        <v>000282394444535</v>
      </c>
      <c r="AH787" s="6" t="e">
        <f>_xlfn.XLOOKUP(Table1[[#This Row],[Column1]],'Chi tiết tt Mega gửi'!P:P,'Chi tiết tt Mega gửi'!N:N)</f>
        <v>#N/A</v>
      </c>
    </row>
    <row r="788" spans="1:34" ht="25.5" customHeight="1" x14ac:dyDescent="0.2">
      <c r="A788" s="54" t="s">
        <v>16295</v>
      </c>
      <c r="B788" s="54" t="s">
        <v>198</v>
      </c>
      <c r="C788" s="55">
        <v>46125</v>
      </c>
      <c r="D788" s="54" t="s">
        <v>17914</v>
      </c>
      <c r="E788" s="55">
        <v>46130</v>
      </c>
      <c r="F788" s="54" t="s">
        <v>17915</v>
      </c>
      <c r="G788" s="54" t="s">
        <v>17916</v>
      </c>
      <c r="H788" s="56">
        <v>558030</v>
      </c>
      <c r="I788" s="63">
        <v>0</v>
      </c>
      <c r="J788" s="56">
        <v>44642</v>
      </c>
      <c r="K788" s="65">
        <v>602672</v>
      </c>
      <c r="L788" s="64" t="s">
        <v>17236</v>
      </c>
      <c r="M788" s="6">
        <v>46167</v>
      </c>
      <c r="O788" s="32">
        <f>IF(Table1[[#This Row],[Phân loại]]="Tồn đầu kỳ",Table1[[#This Row],[Tổng giá trị]],0)</f>
        <v>0</v>
      </c>
      <c r="P788" s="7">
        <f>IF(Table1[[#This Row],[Số còn phải thu ĐK]]&lt;&gt;0,0,IF(Table1[[#This Row],[Phân loại]]="Bán hàng",Table1[[#This Row],[Tổng giá trị]],-Table1[[#This Row],[Tổng giá trị]]))</f>
        <v>602672</v>
      </c>
      <c r="Q788" s="32">
        <f t="shared" si="60"/>
        <v>602672</v>
      </c>
      <c r="R788" s="7">
        <f>Table1[[#This Row],[Số còn phải thu ĐK]]+Table1[[#This Row],[Giá Trị HD sau CK]]-Table1[[#This Row],[Số tiền đã thu]]</f>
        <v>0</v>
      </c>
      <c r="S788" s="6">
        <f>IF(Table1[[#This Row],[Ngày hóa đơn]]&lt;&gt;"",Table1[[#This Row],[Ngày hóa đơn]],IF(Table1[[#This Row],[Ngày hạch toán]]&lt;&gt;"",Table1[[#This Row],[Ngày hạch toán]],""))</f>
        <v>46130</v>
      </c>
      <c r="T788" s="7"/>
      <c r="U788" s="6">
        <f>IF(Table1[[#This Row],[Ngày tính CN]]="","",S788+T788)</f>
        <v>46130</v>
      </c>
      <c r="V788" s="32">
        <f ca="1">IF(Table1[[#This Row],[Hạn thanh toán]]="","",IF((U788-NOW())&lt;0,0,(U788-NOW())))</f>
        <v>0</v>
      </c>
      <c r="W788" s="32"/>
      <c r="X788" s="32" t="str">
        <f t="shared" ca="1" si="61"/>
        <v/>
      </c>
      <c r="Y788" s="2" t="str">
        <f t="shared" si="62"/>
        <v>Đã thanh toán</v>
      </c>
      <c r="Z788" s="42">
        <f t="shared" si="63"/>
        <v>46130</v>
      </c>
      <c r="AA788" s="42">
        <f t="shared" si="64"/>
        <v>46167</v>
      </c>
      <c r="AD788" s="2" t="str">
        <f>VLOOKUP($A788,MA_KH!$A:$Q,MA_KH!O$1,0)</f>
        <v>MEGA</v>
      </c>
      <c r="AE788" s="2" t="str">
        <f>VLOOKUP($A788,MA_KH!$A:$Q,MA_KH!P$1,0)</f>
        <v>CÔNG TY TNHH MM MEGA MARKET (VIỆT NAM)</v>
      </c>
      <c r="AG788" s="2" t="str">
        <f>(Table1[[#This Row],[Số hóa đơn]])&amp;IF(OR(Table1[[#This Row],[Phân loại]]="Hàng trả",Table1[[#This Row],[Phân loại]]="Giảm công nợ"),-Table1[[#This Row],[Tổng giá trị]],Table1[[#This Row],[Tổng giá trị]])</f>
        <v>00028240602672</v>
      </c>
      <c r="AH788" s="6" t="e">
        <f>_xlfn.XLOOKUP(Table1[[#This Row],[Column1]],'Chi tiết tt Mega gửi'!P:P,'Chi tiết tt Mega gửi'!N:N)</f>
        <v>#N/A</v>
      </c>
    </row>
    <row r="789" spans="1:34" ht="25.5" customHeight="1" x14ac:dyDescent="0.2">
      <c r="A789" s="54" t="s">
        <v>16291</v>
      </c>
      <c r="B789" s="54" t="s">
        <v>200</v>
      </c>
      <c r="C789" s="55">
        <v>46125</v>
      </c>
      <c r="D789" s="54" t="s">
        <v>17917</v>
      </c>
      <c r="E789" s="55">
        <v>46130</v>
      </c>
      <c r="F789" s="54" t="s">
        <v>17918</v>
      </c>
      <c r="G789" s="54" t="s">
        <v>17919</v>
      </c>
      <c r="H789" s="56">
        <v>1292380</v>
      </c>
      <c r="I789" s="63">
        <v>0</v>
      </c>
      <c r="J789" s="56">
        <v>103390</v>
      </c>
      <c r="K789" s="65">
        <v>1395770</v>
      </c>
      <c r="L789" s="64" t="s">
        <v>17236</v>
      </c>
      <c r="M789" s="6">
        <v>46167</v>
      </c>
      <c r="O789" s="32">
        <f>IF(Table1[[#This Row],[Phân loại]]="Tồn đầu kỳ",Table1[[#This Row],[Tổng giá trị]],0)</f>
        <v>0</v>
      </c>
      <c r="P789" s="7">
        <f>IF(Table1[[#This Row],[Số còn phải thu ĐK]]&lt;&gt;0,0,IF(Table1[[#This Row],[Phân loại]]="Bán hàng",Table1[[#This Row],[Tổng giá trị]],-Table1[[#This Row],[Tổng giá trị]]))</f>
        <v>1395770</v>
      </c>
      <c r="Q789" s="32">
        <f t="shared" si="60"/>
        <v>1395770</v>
      </c>
      <c r="R789" s="7">
        <f>Table1[[#This Row],[Số còn phải thu ĐK]]+Table1[[#This Row],[Giá Trị HD sau CK]]-Table1[[#This Row],[Số tiền đã thu]]</f>
        <v>0</v>
      </c>
      <c r="S789" s="6">
        <f>IF(Table1[[#This Row],[Ngày hóa đơn]]&lt;&gt;"",Table1[[#This Row],[Ngày hóa đơn]],IF(Table1[[#This Row],[Ngày hạch toán]]&lt;&gt;"",Table1[[#This Row],[Ngày hạch toán]],""))</f>
        <v>46130</v>
      </c>
      <c r="T789" s="7"/>
      <c r="U789" s="6">
        <f>IF(Table1[[#This Row],[Ngày tính CN]]="","",S789+T789)</f>
        <v>46130</v>
      </c>
      <c r="V789" s="32">
        <f ca="1">IF(Table1[[#This Row],[Hạn thanh toán]]="","",IF((U789-NOW())&lt;0,0,(U789-NOW())))</f>
        <v>0</v>
      </c>
      <c r="W789" s="32"/>
      <c r="X789" s="32" t="str">
        <f t="shared" ca="1" si="61"/>
        <v/>
      </c>
      <c r="Y789" s="2" t="str">
        <f t="shared" si="62"/>
        <v>Đã thanh toán</v>
      </c>
      <c r="Z789" s="42">
        <f t="shared" si="63"/>
        <v>46130</v>
      </c>
      <c r="AA789" s="42">
        <f t="shared" si="64"/>
        <v>46167</v>
      </c>
      <c r="AD789" s="2" t="str">
        <f>VLOOKUP($A789,MA_KH!$A:$Q,MA_KH!O$1,0)</f>
        <v>MEGA</v>
      </c>
      <c r="AE789" s="2" t="str">
        <f>VLOOKUP($A789,MA_KH!$A:$Q,MA_KH!P$1,0)</f>
        <v>CÔNG TY TNHH MM MEGA MARKET (VIỆT NAM)</v>
      </c>
      <c r="AG789" s="2" t="str">
        <f>(Table1[[#This Row],[Số hóa đơn]])&amp;IF(OR(Table1[[#This Row],[Phân loại]]="Hàng trả",Table1[[#This Row],[Phân loại]]="Giảm công nợ"),-Table1[[#This Row],[Tổng giá trị]],Table1[[#This Row],[Tổng giá trị]])</f>
        <v>000282411395770</v>
      </c>
      <c r="AH789" s="6" t="e">
        <f>_xlfn.XLOOKUP(Table1[[#This Row],[Column1]],'Chi tiết tt Mega gửi'!P:P,'Chi tiết tt Mega gửi'!N:N)</f>
        <v>#N/A</v>
      </c>
    </row>
    <row r="790" spans="1:34" ht="25.5" customHeight="1" x14ac:dyDescent="0.2">
      <c r="A790" s="54" t="s">
        <v>16291</v>
      </c>
      <c r="B790" s="54" t="s">
        <v>200</v>
      </c>
      <c r="C790" s="55">
        <v>46125</v>
      </c>
      <c r="D790" s="54" t="s">
        <v>17920</v>
      </c>
      <c r="E790" s="55">
        <v>46130</v>
      </c>
      <c r="F790" s="54" t="s">
        <v>17921</v>
      </c>
      <c r="G790" s="54" t="s">
        <v>17922</v>
      </c>
      <c r="H790" s="56">
        <v>2144100</v>
      </c>
      <c r="I790" s="63">
        <v>0</v>
      </c>
      <c r="J790" s="56">
        <v>171528</v>
      </c>
      <c r="K790" s="65">
        <v>2315628</v>
      </c>
      <c r="L790" s="64" t="s">
        <v>17236</v>
      </c>
      <c r="M790" s="6">
        <v>46167</v>
      </c>
      <c r="O790" s="32">
        <f>IF(Table1[[#This Row],[Phân loại]]="Tồn đầu kỳ",Table1[[#This Row],[Tổng giá trị]],0)</f>
        <v>0</v>
      </c>
      <c r="P790" s="7">
        <f>IF(Table1[[#This Row],[Số còn phải thu ĐK]]&lt;&gt;0,0,IF(Table1[[#This Row],[Phân loại]]="Bán hàng",Table1[[#This Row],[Tổng giá trị]],-Table1[[#This Row],[Tổng giá trị]]))</f>
        <v>2315628</v>
      </c>
      <c r="Q790" s="32">
        <f t="shared" si="60"/>
        <v>2315628</v>
      </c>
      <c r="R790" s="7">
        <f>Table1[[#This Row],[Số còn phải thu ĐK]]+Table1[[#This Row],[Giá Trị HD sau CK]]-Table1[[#This Row],[Số tiền đã thu]]</f>
        <v>0</v>
      </c>
      <c r="S790" s="6">
        <f>IF(Table1[[#This Row],[Ngày hóa đơn]]&lt;&gt;"",Table1[[#This Row],[Ngày hóa đơn]],IF(Table1[[#This Row],[Ngày hạch toán]]&lt;&gt;"",Table1[[#This Row],[Ngày hạch toán]],""))</f>
        <v>46130</v>
      </c>
      <c r="T790" s="7"/>
      <c r="U790" s="6">
        <f>IF(Table1[[#This Row],[Ngày tính CN]]="","",S790+T790)</f>
        <v>46130</v>
      </c>
      <c r="V790" s="32">
        <f ca="1">IF(Table1[[#This Row],[Hạn thanh toán]]="","",IF((U790-NOW())&lt;0,0,(U790-NOW())))</f>
        <v>0</v>
      </c>
      <c r="W790" s="32"/>
      <c r="X790" s="32" t="str">
        <f t="shared" ca="1" si="61"/>
        <v/>
      </c>
      <c r="Y790" s="2" t="str">
        <f t="shared" si="62"/>
        <v>Đã thanh toán</v>
      </c>
      <c r="Z790" s="42">
        <f t="shared" si="63"/>
        <v>46130</v>
      </c>
      <c r="AA790" s="42">
        <f t="shared" si="64"/>
        <v>46167</v>
      </c>
      <c r="AD790" s="2" t="str">
        <f>VLOOKUP($A790,MA_KH!$A:$Q,MA_KH!O$1,0)</f>
        <v>MEGA</v>
      </c>
      <c r="AE790" s="2" t="str">
        <f>VLOOKUP($A790,MA_KH!$A:$Q,MA_KH!P$1,0)</f>
        <v>CÔNG TY TNHH MM MEGA MARKET (VIỆT NAM)</v>
      </c>
      <c r="AG790" s="2" t="str">
        <f>(Table1[[#This Row],[Số hóa đơn]])&amp;IF(OR(Table1[[#This Row],[Phân loại]]="Hàng trả",Table1[[#This Row],[Phân loại]]="Giảm công nợ"),-Table1[[#This Row],[Tổng giá trị]],Table1[[#This Row],[Tổng giá trị]])</f>
        <v>000282422315628</v>
      </c>
      <c r="AH790" s="6" t="e">
        <f>_xlfn.XLOOKUP(Table1[[#This Row],[Column1]],'Chi tiết tt Mega gửi'!P:P,'Chi tiết tt Mega gửi'!N:N)</f>
        <v>#N/A</v>
      </c>
    </row>
    <row r="791" spans="1:34" ht="25.5" customHeight="1" x14ac:dyDescent="0.2">
      <c r="A791" s="54" t="s">
        <v>16310</v>
      </c>
      <c r="B791" s="54" t="s">
        <v>196</v>
      </c>
      <c r="C791" s="55">
        <v>46125</v>
      </c>
      <c r="D791" s="54" t="s">
        <v>17923</v>
      </c>
      <c r="E791" s="55">
        <v>46130</v>
      </c>
      <c r="F791" s="54" t="s">
        <v>17924</v>
      </c>
      <c r="G791" s="54" t="s">
        <v>17925</v>
      </c>
      <c r="H791" s="56">
        <v>2584760</v>
      </c>
      <c r="I791" s="63">
        <v>0</v>
      </c>
      <c r="J791" s="56">
        <v>206781</v>
      </c>
      <c r="K791" s="65">
        <v>2791541</v>
      </c>
      <c r="L791" s="64" t="s">
        <v>17236</v>
      </c>
      <c r="M791" s="6">
        <v>46167</v>
      </c>
      <c r="O791" s="32">
        <f>IF(Table1[[#This Row],[Phân loại]]="Tồn đầu kỳ",Table1[[#This Row],[Tổng giá trị]],0)</f>
        <v>0</v>
      </c>
      <c r="P791" s="7">
        <f>IF(Table1[[#This Row],[Số còn phải thu ĐK]]&lt;&gt;0,0,IF(Table1[[#This Row],[Phân loại]]="Bán hàng",Table1[[#This Row],[Tổng giá trị]],-Table1[[#This Row],[Tổng giá trị]]))</f>
        <v>2791541</v>
      </c>
      <c r="Q791" s="32">
        <f t="shared" si="60"/>
        <v>2791541</v>
      </c>
      <c r="R791" s="7">
        <f>Table1[[#This Row],[Số còn phải thu ĐK]]+Table1[[#This Row],[Giá Trị HD sau CK]]-Table1[[#This Row],[Số tiền đã thu]]</f>
        <v>0</v>
      </c>
      <c r="S791" s="6">
        <f>IF(Table1[[#This Row],[Ngày hóa đơn]]&lt;&gt;"",Table1[[#This Row],[Ngày hóa đơn]],IF(Table1[[#This Row],[Ngày hạch toán]]&lt;&gt;"",Table1[[#This Row],[Ngày hạch toán]],""))</f>
        <v>46130</v>
      </c>
      <c r="T791" s="7"/>
      <c r="U791" s="6">
        <f>IF(Table1[[#This Row],[Ngày tính CN]]="","",S791+T791)</f>
        <v>46130</v>
      </c>
      <c r="V791" s="32">
        <f ca="1">IF(Table1[[#This Row],[Hạn thanh toán]]="","",IF((U791-NOW())&lt;0,0,(U791-NOW())))</f>
        <v>0</v>
      </c>
      <c r="W791" s="32"/>
      <c r="X791" s="32" t="str">
        <f t="shared" ca="1" si="61"/>
        <v/>
      </c>
      <c r="Y791" s="2" t="str">
        <f t="shared" si="62"/>
        <v>Đã thanh toán</v>
      </c>
      <c r="Z791" s="42">
        <f t="shared" si="63"/>
        <v>46130</v>
      </c>
      <c r="AA791" s="42">
        <f t="shared" si="64"/>
        <v>46167</v>
      </c>
      <c r="AD791" s="2" t="str">
        <f>VLOOKUP($A791,MA_KH!$A:$Q,MA_KH!O$1,0)</f>
        <v>MEGA</v>
      </c>
      <c r="AE791" s="2" t="str">
        <f>VLOOKUP($A791,MA_KH!$A:$Q,MA_KH!P$1,0)</f>
        <v>CÔNG TY TNHH MM MEGA MARKET (VIỆT NAM)</v>
      </c>
      <c r="AG791" s="2" t="str">
        <f>(Table1[[#This Row],[Số hóa đơn]])&amp;IF(OR(Table1[[#This Row],[Phân loại]]="Hàng trả",Table1[[#This Row],[Phân loại]]="Giảm công nợ"),-Table1[[#This Row],[Tổng giá trị]],Table1[[#This Row],[Tổng giá trị]])</f>
        <v>000282432791541</v>
      </c>
      <c r="AH791" s="6" t="e">
        <f>_xlfn.XLOOKUP(Table1[[#This Row],[Column1]],'Chi tiết tt Mega gửi'!P:P,'Chi tiết tt Mega gửi'!N:N)</f>
        <v>#N/A</v>
      </c>
    </row>
    <row r="792" spans="1:34" ht="25.5" customHeight="1" x14ac:dyDescent="0.2">
      <c r="A792" s="58" t="s">
        <v>16309</v>
      </c>
      <c r="B792" s="58" t="s">
        <v>255</v>
      </c>
      <c r="C792" s="59">
        <v>46125</v>
      </c>
      <c r="D792" s="58" t="s">
        <v>17926</v>
      </c>
      <c r="E792" s="55">
        <v>46130</v>
      </c>
      <c r="F792" s="58" t="s">
        <v>17927</v>
      </c>
      <c r="G792" s="58" t="s">
        <v>17928</v>
      </c>
      <c r="H792" s="60">
        <v>1292380</v>
      </c>
      <c r="I792" s="63">
        <v>0</v>
      </c>
      <c r="J792" s="60">
        <v>103390</v>
      </c>
      <c r="K792" s="66">
        <v>1395770</v>
      </c>
      <c r="L792" s="64" t="s">
        <v>17236</v>
      </c>
      <c r="M792" s="6">
        <v>46167</v>
      </c>
      <c r="O792" s="32">
        <f>IF(Table1[[#This Row],[Phân loại]]="Tồn đầu kỳ",Table1[[#This Row],[Tổng giá trị]],0)</f>
        <v>0</v>
      </c>
      <c r="P792" s="7">
        <f>IF(Table1[[#This Row],[Số còn phải thu ĐK]]&lt;&gt;0,0,IF(Table1[[#This Row],[Phân loại]]="Bán hàng",Table1[[#This Row],[Tổng giá trị]],-Table1[[#This Row],[Tổng giá trị]]))</f>
        <v>1395770</v>
      </c>
      <c r="Q792" s="32">
        <f t="shared" si="60"/>
        <v>1395770</v>
      </c>
      <c r="R792" s="7">
        <f>Table1[[#This Row],[Số còn phải thu ĐK]]+Table1[[#This Row],[Giá Trị HD sau CK]]-Table1[[#This Row],[Số tiền đã thu]]</f>
        <v>0</v>
      </c>
      <c r="S792" s="6">
        <f>IF(Table1[[#This Row],[Ngày hóa đơn]]&lt;&gt;"",Table1[[#This Row],[Ngày hóa đơn]],IF(Table1[[#This Row],[Ngày hạch toán]]&lt;&gt;"",Table1[[#This Row],[Ngày hạch toán]],""))</f>
        <v>46130</v>
      </c>
      <c r="T792" s="7"/>
      <c r="U792" s="6">
        <f>IF(Table1[[#This Row],[Ngày tính CN]]="","",S792+T792)</f>
        <v>46130</v>
      </c>
      <c r="V792" s="32">
        <f ca="1">IF(Table1[[#This Row],[Hạn thanh toán]]="","",IF((U792-NOW())&lt;0,0,(U792-NOW())))</f>
        <v>0</v>
      </c>
      <c r="W792" s="32"/>
      <c r="X792" s="32" t="str">
        <f t="shared" ca="1" si="61"/>
        <v/>
      </c>
      <c r="Y792" s="2" t="str">
        <f t="shared" si="62"/>
        <v>Đã thanh toán</v>
      </c>
      <c r="Z792" s="42">
        <f t="shared" si="63"/>
        <v>46130</v>
      </c>
      <c r="AA792" s="42">
        <f t="shared" si="64"/>
        <v>46167</v>
      </c>
      <c r="AD792" s="2" t="str">
        <f>VLOOKUP($A792,MA_KH!$A:$Q,MA_KH!O$1,0)</f>
        <v>MEGA</v>
      </c>
      <c r="AE792" s="2" t="str">
        <f>VLOOKUP($A792,MA_KH!$A:$Q,MA_KH!P$1,0)</f>
        <v>CÔNG TY TNHH MM MEGA MARKET (VIỆT NAM)</v>
      </c>
      <c r="AG792" s="2" t="str">
        <f>(Table1[[#This Row],[Số hóa đơn]])&amp;IF(OR(Table1[[#This Row],[Phân loại]]="Hàng trả",Table1[[#This Row],[Phân loại]]="Giảm công nợ"),-Table1[[#This Row],[Tổng giá trị]],Table1[[#This Row],[Tổng giá trị]])</f>
        <v>000282441395770</v>
      </c>
      <c r="AH792" s="6" t="e">
        <f>_xlfn.XLOOKUP(Table1[[#This Row],[Column1]],'Chi tiết tt Mega gửi'!P:P,'Chi tiết tt Mega gửi'!N:N)</f>
        <v>#N/A</v>
      </c>
    </row>
    <row r="793" spans="1:34" ht="25.5" customHeight="1" x14ac:dyDescent="0.2">
      <c r="A793" s="54" t="s">
        <v>16292</v>
      </c>
      <c r="B793" s="54" t="s">
        <v>251</v>
      </c>
      <c r="C793" s="55">
        <v>46126</v>
      </c>
      <c r="D793" s="54" t="s">
        <v>17929</v>
      </c>
      <c r="E793" s="55">
        <v>46127</v>
      </c>
      <c r="F793" s="54" t="s">
        <v>17930</v>
      </c>
      <c r="G793" s="54" t="s">
        <v>17931</v>
      </c>
      <c r="H793" s="56">
        <v>4336115</v>
      </c>
      <c r="I793" s="63">
        <v>0</v>
      </c>
      <c r="J793" s="56">
        <v>346889</v>
      </c>
      <c r="K793" s="65">
        <v>4683004</v>
      </c>
      <c r="L793" s="64" t="s">
        <v>17236</v>
      </c>
      <c r="M793" s="6">
        <v>46167</v>
      </c>
      <c r="O793" s="32">
        <f>IF(Table1[[#This Row],[Phân loại]]="Tồn đầu kỳ",Table1[[#This Row],[Tổng giá trị]],0)</f>
        <v>0</v>
      </c>
      <c r="P793" s="7">
        <f>IF(Table1[[#This Row],[Số còn phải thu ĐK]]&lt;&gt;0,0,IF(Table1[[#This Row],[Phân loại]]="Bán hàng",Table1[[#This Row],[Tổng giá trị]],-Table1[[#This Row],[Tổng giá trị]]))</f>
        <v>4683004</v>
      </c>
      <c r="Q793" s="32">
        <f t="shared" si="60"/>
        <v>4683004</v>
      </c>
      <c r="R793" s="7">
        <f>Table1[[#This Row],[Số còn phải thu ĐK]]+Table1[[#This Row],[Giá Trị HD sau CK]]-Table1[[#This Row],[Số tiền đã thu]]</f>
        <v>0</v>
      </c>
      <c r="S793" s="6">
        <f>IF(Table1[[#This Row],[Ngày hóa đơn]]&lt;&gt;"",Table1[[#This Row],[Ngày hóa đơn]],IF(Table1[[#This Row],[Ngày hạch toán]]&lt;&gt;"",Table1[[#This Row],[Ngày hạch toán]],""))</f>
        <v>46127</v>
      </c>
      <c r="T793" s="7"/>
      <c r="U793" s="6">
        <f>IF(Table1[[#This Row],[Ngày tính CN]]="","",S793+T793)</f>
        <v>46127</v>
      </c>
      <c r="V793" s="32">
        <f ca="1">IF(Table1[[#This Row],[Hạn thanh toán]]="","",IF((U793-NOW())&lt;0,0,(U793-NOW())))</f>
        <v>0</v>
      </c>
      <c r="W793" s="32"/>
      <c r="X793" s="32" t="str">
        <f t="shared" ca="1" si="61"/>
        <v/>
      </c>
      <c r="Y793" s="2" t="str">
        <f t="shared" si="62"/>
        <v>Đã thanh toán</v>
      </c>
      <c r="Z793" s="42">
        <f t="shared" si="63"/>
        <v>46127</v>
      </c>
      <c r="AA793" s="42">
        <f t="shared" si="64"/>
        <v>46167</v>
      </c>
      <c r="AD793" s="2" t="str">
        <f>VLOOKUP($A793,MA_KH!$A:$Q,MA_KH!O$1,0)</f>
        <v>MEGA</v>
      </c>
      <c r="AE793" s="2" t="str">
        <f>VLOOKUP($A793,MA_KH!$A:$Q,MA_KH!P$1,0)</f>
        <v>CÔNG TY TNHH MM MEGA MARKET (VIỆT NAM)</v>
      </c>
      <c r="AG793" s="2" t="str">
        <f>(Table1[[#This Row],[Số hóa đơn]])&amp;IF(OR(Table1[[#This Row],[Phân loại]]="Hàng trả",Table1[[#This Row],[Phân loại]]="Giảm công nợ"),-Table1[[#This Row],[Tổng giá trị]],Table1[[#This Row],[Tổng giá trị]])</f>
        <v>000278584683004</v>
      </c>
      <c r="AH793" s="6" t="e">
        <f>_xlfn.XLOOKUP(Table1[[#This Row],[Column1]],'Chi tiết tt Mega gửi'!P:P,'Chi tiết tt Mega gửi'!N:N)</f>
        <v>#N/A</v>
      </c>
    </row>
    <row r="794" spans="1:34" ht="25.5" customHeight="1" x14ac:dyDescent="0.2">
      <c r="A794" s="58" t="s">
        <v>16299</v>
      </c>
      <c r="B794" s="58" t="s">
        <v>190</v>
      </c>
      <c r="C794" s="59">
        <v>46127</v>
      </c>
      <c r="D794" s="58" t="s">
        <v>17932</v>
      </c>
      <c r="E794" s="55">
        <v>46130</v>
      </c>
      <c r="F794" s="58" t="s">
        <v>17933</v>
      </c>
      <c r="G794" s="58" t="s">
        <v>17934</v>
      </c>
      <c r="H794" s="60">
        <v>1324830</v>
      </c>
      <c r="I794" s="63">
        <v>0</v>
      </c>
      <c r="J794" s="60">
        <v>105986</v>
      </c>
      <c r="K794" s="66">
        <v>1430816</v>
      </c>
      <c r="L794" s="64" t="s">
        <v>17236</v>
      </c>
      <c r="M794" s="6">
        <v>46167</v>
      </c>
      <c r="O794" s="32">
        <f>IF(Table1[[#This Row],[Phân loại]]="Tồn đầu kỳ",Table1[[#This Row],[Tổng giá trị]],0)</f>
        <v>0</v>
      </c>
      <c r="P794" s="7">
        <f>IF(Table1[[#This Row],[Số còn phải thu ĐK]]&lt;&gt;0,0,IF(Table1[[#This Row],[Phân loại]]="Bán hàng",Table1[[#This Row],[Tổng giá trị]],-Table1[[#This Row],[Tổng giá trị]]))</f>
        <v>1430816</v>
      </c>
      <c r="Q794" s="32">
        <f t="shared" si="60"/>
        <v>1430816</v>
      </c>
      <c r="R794" s="7">
        <f>Table1[[#This Row],[Số còn phải thu ĐK]]+Table1[[#This Row],[Giá Trị HD sau CK]]-Table1[[#This Row],[Số tiền đã thu]]</f>
        <v>0</v>
      </c>
      <c r="S794" s="6">
        <f>IF(Table1[[#This Row],[Ngày hóa đơn]]&lt;&gt;"",Table1[[#This Row],[Ngày hóa đơn]],IF(Table1[[#This Row],[Ngày hạch toán]]&lt;&gt;"",Table1[[#This Row],[Ngày hạch toán]],""))</f>
        <v>46130</v>
      </c>
      <c r="T794" s="7"/>
      <c r="U794" s="6">
        <f>IF(Table1[[#This Row],[Ngày tính CN]]="","",S794+T794)</f>
        <v>46130</v>
      </c>
      <c r="V794" s="32">
        <f ca="1">IF(Table1[[#This Row],[Hạn thanh toán]]="","",IF((U794-NOW())&lt;0,0,(U794-NOW())))</f>
        <v>0</v>
      </c>
      <c r="W794" s="32"/>
      <c r="X794" s="32" t="str">
        <f t="shared" ca="1" si="61"/>
        <v/>
      </c>
      <c r="Y794" s="2" t="str">
        <f t="shared" si="62"/>
        <v>Đã thanh toán</v>
      </c>
      <c r="Z794" s="42">
        <f t="shared" si="63"/>
        <v>46130</v>
      </c>
      <c r="AA794" s="42">
        <f t="shared" si="64"/>
        <v>46167</v>
      </c>
      <c r="AD794" s="2" t="str">
        <f>VLOOKUP($A794,MA_KH!$A:$Q,MA_KH!O$1,0)</f>
        <v>MEGA</v>
      </c>
      <c r="AE794" s="2" t="str">
        <f>VLOOKUP($A794,MA_KH!$A:$Q,MA_KH!P$1,0)</f>
        <v>CÔNG TY TNHH MM MEGA MARKET (VIỆT NAM)</v>
      </c>
      <c r="AG794" s="2" t="str">
        <f>(Table1[[#This Row],[Số hóa đơn]])&amp;IF(OR(Table1[[#This Row],[Phân loại]]="Hàng trả",Table1[[#This Row],[Phân loại]]="Giảm công nợ"),-Table1[[#This Row],[Tổng giá trị]],Table1[[#This Row],[Tổng giá trị]])</f>
        <v>000282591430816</v>
      </c>
      <c r="AH794" s="6" t="e">
        <f>_xlfn.XLOOKUP(Table1[[#This Row],[Column1]],'Chi tiết tt Mega gửi'!P:P,'Chi tiết tt Mega gửi'!N:N)</f>
        <v>#N/A</v>
      </c>
    </row>
    <row r="795" spans="1:34" ht="25.5" customHeight="1" x14ac:dyDescent="0.2">
      <c r="A795" s="54" t="s">
        <v>16299</v>
      </c>
      <c r="B795" s="54" t="s">
        <v>190</v>
      </c>
      <c r="C795" s="55">
        <v>46127</v>
      </c>
      <c r="D795" s="54" t="s">
        <v>17935</v>
      </c>
      <c r="E795" s="55">
        <v>46130</v>
      </c>
      <c r="F795" s="54" t="s">
        <v>17936</v>
      </c>
      <c r="G795" s="54" t="s">
        <v>17937</v>
      </c>
      <c r="H795" s="56">
        <v>9728720</v>
      </c>
      <c r="I795" s="63">
        <v>0</v>
      </c>
      <c r="J795" s="56">
        <v>778298</v>
      </c>
      <c r="K795" s="65">
        <v>10507018</v>
      </c>
      <c r="L795" s="64" t="s">
        <v>17236</v>
      </c>
      <c r="M795" s="6">
        <v>46167</v>
      </c>
      <c r="O795" s="32">
        <f>IF(Table1[[#This Row],[Phân loại]]="Tồn đầu kỳ",Table1[[#This Row],[Tổng giá trị]],0)</f>
        <v>0</v>
      </c>
      <c r="P795" s="7">
        <f>IF(Table1[[#This Row],[Số còn phải thu ĐK]]&lt;&gt;0,0,IF(Table1[[#This Row],[Phân loại]]="Bán hàng",Table1[[#This Row],[Tổng giá trị]],-Table1[[#This Row],[Tổng giá trị]]))</f>
        <v>10507018</v>
      </c>
      <c r="Q795" s="32">
        <f t="shared" si="60"/>
        <v>10507018</v>
      </c>
      <c r="R795" s="7">
        <f>Table1[[#This Row],[Số còn phải thu ĐK]]+Table1[[#This Row],[Giá Trị HD sau CK]]-Table1[[#This Row],[Số tiền đã thu]]</f>
        <v>0</v>
      </c>
      <c r="S795" s="6">
        <f>IF(Table1[[#This Row],[Ngày hóa đơn]]&lt;&gt;"",Table1[[#This Row],[Ngày hóa đơn]],IF(Table1[[#This Row],[Ngày hạch toán]]&lt;&gt;"",Table1[[#This Row],[Ngày hạch toán]],""))</f>
        <v>46130</v>
      </c>
      <c r="T795" s="7"/>
      <c r="U795" s="6">
        <f>IF(Table1[[#This Row],[Ngày tính CN]]="","",S795+T795)</f>
        <v>46130</v>
      </c>
      <c r="V795" s="32">
        <f ca="1">IF(Table1[[#This Row],[Hạn thanh toán]]="","",IF((U795-NOW())&lt;0,0,(U795-NOW())))</f>
        <v>0</v>
      </c>
      <c r="W795" s="32"/>
      <c r="X795" s="32" t="str">
        <f t="shared" ca="1" si="61"/>
        <v/>
      </c>
      <c r="Y795" s="2" t="str">
        <f t="shared" si="62"/>
        <v>Đã thanh toán</v>
      </c>
      <c r="Z795" s="42">
        <f t="shared" si="63"/>
        <v>46130</v>
      </c>
      <c r="AA795" s="42">
        <f t="shared" si="64"/>
        <v>46167</v>
      </c>
      <c r="AD795" s="2" t="str">
        <f>VLOOKUP($A795,MA_KH!$A:$Q,MA_KH!O$1,0)</f>
        <v>MEGA</v>
      </c>
      <c r="AE795" s="2" t="str">
        <f>VLOOKUP($A795,MA_KH!$A:$Q,MA_KH!P$1,0)</f>
        <v>CÔNG TY TNHH MM MEGA MARKET (VIỆT NAM)</v>
      </c>
      <c r="AG795" s="2" t="str">
        <f>(Table1[[#This Row],[Số hóa đơn]])&amp;IF(OR(Table1[[#This Row],[Phân loại]]="Hàng trả",Table1[[#This Row],[Phân loại]]="Giảm công nợ"),-Table1[[#This Row],[Tổng giá trị]],Table1[[#This Row],[Tổng giá trị]])</f>
        <v>0002826010507018</v>
      </c>
      <c r="AH795" s="6" t="e">
        <f>_xlfn.XLOOKUP(Table1[[#This Row],[Column1]],'Chi tiết tt Mega gửi'!P:P,'Chi tiết tt Mega gửi'!N:N)</f>
        <v>#N/A</v>
      </c>
    </row>
    <row r="796" spans="1:34" ht="25.5" customHeight="1" x14ac:dyDescent="0.2">
      <c r="A796" s="58" t="s">
        <v>16299</v>
      </c>
      <c r="B796" s="58" t="s">
        <v>190</v>
      </c>
      <c r="C796" s="59">
        <v>46128</v>
      </c>
      <c r="D796" s="58" t="s">
        <v>17938</v>
      </c>
      <c r="E796" s="55">
        <v>46130</v>
      </c>
      <c r="F796" s="58" t="s">
        <v>17939</v>
      </c>
      <c r="G796" s="58" t="s">
        <v>17940</v>
      </c>
      <c r="H796" s="60">
        <v>1026170</v>
      </c>
      <c r="I796" s="63">
        <v>0</v>
      </c>
      <c r="J796" s="60">
        <v>82094</v>
      </c>
      <c r="K796" s="66">
        <v>1108264</v>
      </c>
      <c r="L796" s="64" t="s">
        <v>17236</v>
      </c>
      <c r="M796" s="6">
        <v>46167</v>
      </c>
      <c r="O796" s="32">
        <f>IF(Table1[[#This Row],[Phân loại]]="Tồn đầu kỳ",Table1[[#This Row],[Tổng giá trị]],0)</f>
        <v>0</v>
      </c>
      <c r="P796" s="7">
        <f>IF(Table1[[#This Row],[Số còn phải thu ĐK]]&lt;&gt;0,0,IF(Table1[[#This Row],[Phân loại]]="Bán hàng",Table1[[#This Row],[Tổng giá trị]],-Table1[[#This Row],[Tổng giá trị]]))</f>
        <v>1108264</v>
      </c>
      <c r="Q796" s="32">
        <f t="shared" si="60"/>
        <v>1108264</v>
      </c>
      <c r="R796" s="7">
        <f>Table1[[#This Row],[Số còn phải thu ĐK]]+Table1[[#This Row],[Giá Trị HD sau CK]]-Table1[[#This Row],[Số tiền đã thu]]</f>
        <v>0</v>
      </c>
      <c r="S796" s="6">
        <f>IF(Table1[[#This Row],[Ngày hóa đơn]]&lt;&gt;"",Table1[[#This Row],[Ngày hóa đơn]],IF(Table1[[#This Row],[Ngày hạch toán]]&lt;&gt;"",Table1[[#This Row],[Ngày hạch toán]],""))</f>
        <v>46130</v>
      </c>
      <c r="T796" s="7"/>
      <c r="U796" s="6">
        <f>IF(Table1[[#This Row],[Ngày tính CN]]="","",S796+T796)</f>
        <v>46130</v>
      </c>
      <c r="V796" s="32">
        <f ca="1">IF(Table1[[#This Row],[Hạn thanh toán]]="","",IF((U796-NOW())&lt;0,0,(U796-NOW())))</f>
        <v>0</v>
      </c>
      <c r="W796" s="32"/>
      <c r="X796" s="32" t="str">
        <f t="shared" ca="1" si="61"/>
        <v/>
      </c>
      <c r="Y796" s="2" t="str">
        <f t="shared" si="62"/>
        <v>Đã thanh toán</v>
      </c>
      <c r="Z796" s="42">
        <f t="shared" si="63"/>
        <v>46130</v>
      </c>
      <c r="AA796" s="42">
        <f t="shared" si="64"/>
        <v>46167</v>
      </c>
      <c r="AD796" s="2" t="str">
        <f>VLOOKUP($A796,MA_KH!$A:$Q,MA_KH!O$1,0)</f>
        <v>MEGA</v>
      </c>
      <c r="AE796" s="2" t="str">
        <f>VLOOKUP($A796,MA_KH!$A:$Q,MA_KH!P$1,0)</f>
        <v>CÔNG TY TNHH MM MEGA MARKET (VIỆT NAM)</v>
      </c>
      <c r="AG796" s="2" t="str">
        <f>(Table1[[#This Row],[Số hóa đơn]])&amp;IF(OR(Table1[[#This Row],[Phân loại]]="Hàng trả",Table1[[#This Row],[Phân loại]]="Giảm công nợ"),-Table1[[#This Row],[Tổng giá trị]],Table1[[#This Row],[Tổng giá trị]])</f>
        <v>000282381108264</v>
      </c>
      <c r="AH796" s="6" t="e">
        <f>_xlfn.XLOOKUP(Table1[[#This Row],[Column1]],'Chi tiết tt Mega gửi'!P:P,'Chi tiết tt Mega gửi'!N:N)</f>
        <v>#N/A</v>
      </c>
    </row>
    <row r="797" spans="1:34" ht="25.5" customHeight="1" x14ac:dyDescent="0.2">
      <c r="A797" s="54" t="s">
        <v>16308</v>
      </c>
      <c r="B797" s="54" t="s">
        <v>194</v>
      </c>
      <c r="C797" s="55">
        <v>46128</v>
      </c>
      <c r="D797" s="54" t="s">
        <v>17941</v>
      </c>
      <c r="E797" s="55">
        <v>46136</v>
      </c>
      <c r="F797" s="54" t="s">
        <v>17942</v>
      </c>
      <c r="G797" s="54" t="s">
        <v>17943</v>
      </c>
      <c r="H797" s="56">
        <v>15560850</v>
      </c>
      <c r="I797" s="63">
        <v>0</v>
      </c>
      <c r="J797" s="56">
        <v>1244868</v>
      </c>
      <c r="K797" s="65">
        <v>16805718</v>
      </c>
      <c r="L797" s="64" t="s">
        <v>17236</v>
      </c>
      <c r="M797" s="6">
        <v>46167</v>
      </c>
      <c r="O797" s="32">
        <f>IF(Table1[[#This Row],[Phân loại]]="Tồn đầu kỳ",Table1[[#This Row],[Tổng giá trị]],0)</f>
        <v>0</v>
      </c>
      <c r="P797" s="7">
        <f>IF(Table1[[#This Row],[Số còn phải thu ĐK]]&lt;&gt;0,0,IF(Table1[[#This Row],[Phân loại]]="Bán hàng",Table1[[#This Row],[Tổng giá trị]],-Table1[[#This Row],[Tổng giá trị]]))</f>
        <v>16805718</v>
      </c>
      <c r="Q797" s="32">
        <f t="shared" si="60"/>
        <v>16805718</v>
      </c>
      <c r="R797" s="7">
        <f>Table1[[#This Row],[Số còn phải thu ĐK]]+Table1[[#This Row],[Giá Trị HD sau CK]]-Table1[[#This Row],[Số tiền đã thu]]</f>
        <v>0</v>
      </c>
      <c r="S797" s="6">
        <f>IF(Table1[[#This Row],[Ngày hóa đơn]]&lt;&gt;"",Table1[[#This Row],[Ngày hóa đơn]],IF(Table1[[#This Row],[Ngày hạch toán]]&lt;&gt;"",Table1[[#This Row],[Ngày hạch toán]],""))</f>
        <v>46136</v>
      </c>
      <c r="T797" s="7"/>
      <c r="U797" s="6">
        <f>IF(Table1[[#This Row],[Ngày tính CN]]="","",S797+T797)</f>
        <v>46136</v>
      </c>
      <c r="V797" s="32">
        <f ca="1">IF(Table1[[#This Row],[Hạn thanh toán]]="","",IF((U797-NOW())&lt;0,0,(U797-NOW())))</f>
        <v>0</v>
      </c>
      <c r="W797" s="32"/>
      <c r="X797" s="32" t="str">
        <f t="shared" ca="1" si="61"/>
        <v/>
      </c>
      <c r="Y797" s="2" t="str">
        <f t="shared" si="62"/>
        <v>Đã thanh toán</v>
      </c>
      <c r="Z797" s="42">
        <f t="shared" si="63"/>
        <v>46136</v>
      </c>
      <c r="AA797" s="42">
        <f t="shared" si="64"/>
        <v>46167</v>
      </c>
      <c r="AD797" s="2" t="str">
        <f>VLOOKUP($A797,MA_KH!$A:$Q,MA_KH!O$1,0)</f>
        <v>MEGA</v>
      </c>
      <c r="AE797" s="2" t="str">
        <f>VLOOKUP($A797,MA_KH!$A:$Q,MA_KH!P$1,0)</f>
        <v>CÔNG TY TNHH MM MEGA MARKET (VIỆT NAM)</v>
      </c>
      <c r="AG797" s="2" t="str">
        <f>(Table1[[#This Row],[Số hóa đơn]])&amp;IF(OR(Table1[[#This Row],[Phân loại]]="Hàng trả",Table1[[#This Row],[Phân loại]]="Giảm công nợ"),-Table1[[#This Row],[Tổng giá trị]],Table1[[#This Row],[Tổng giá trị]])</f>
        <v>0003007316805718</v>
      </c>
      <c r="AH797" s="6" t="e">
        <f>_xlfn.XLOOKUP(Table1[[#This Row],[Column1]],'Chi tiết tt Mega gửi'!P:P,'Chi tiết tt Mega gửi'!N:N)</f>
        <v>#N/A</v>
      </c>
    </row>
    <row r="798" spans="1:34" ht="25.5" customHeight="1" x14ac:dyDescent="0.2">
      <c r="A798" s="58" t="s">
        <v>16291</v>
      </c>
      <c r="B798" s="58" t="s">
        <v>200</v>
      </c>
      <c r="C798" s="59">
        <v>46128</v>
      </c>
      <c r="D798" s="58" t="s">
        <v>17944</v>
      </c>
      <c r="E798" s="55">
        <v>46136</v>
      </c>
      <c r="F798" s="58" t="s">
        <v>17945</v>
      </c>
      <c r="G798" s="58" t="s">
        <v>17946</v>
      </c>
      <c r="H798" s="60">
        <v>1971975</v>
      </c>
      <c r="I798" s="63">
        <v>0</v>
      </c>
      <c r="J798" s="60">
        <v>157758</v>
      </c>
      <c r="K798" s="66">
        <v>2129733</v>
      </c>
      <c r="L798" s="64" t="s">
        <v>17236</v>
      </c>
      <c r="M798" s="6">
        <v>46167</v>
      </c>
      <c r="O798" s="32">
        <f>IF(Table1[[#This Row],[Phân loại]]="Tồn đầu kỳ",Table1[[#This Row],[Tổng giá trị]],0)</f>
        <v>0</v>
      </c>
      <c r="P798" s="7">
        <f>IF(Table1[[#This Row],[Số còn phải thu ĐK]]&lt;&gt;0,0,IF(Table1[[#This Row],[Phân loại]]="Bán hàng",Table1[[#This Row],[Tổng giá trị]],-Table1[[#This Row],[Tổng giá trị]]))</f>
        <v>2129733</v>
      </c>
      <c r="Q798" s="32">
        <f t="shared" si="60"/>
        <v>2129733</v>
      </c>
      <c r="R798" s="7">
        <f>Table1[[#This Row],[Số còn phải thu ĐK]]+Table1[[#This Row],[Giá Trị HD sau CK]]-Table1[[#This Row],[Số tiền đã thu]]</f>
        <v>0</v>
      </c>
      <c r="S798" s="6">
        <f>IF(Table1[[#This Row],[Ngày hóa đơn]]&lt;&gt;"",Table1[[#This Row],[Ngày hóa đơn]],IF(Table1[[#This Row],[Ngày hạch toán]]&lt;&gt;"",Table1[[#This Row],[Ngày hạch toán]],""))</f>
        <v>46136</v>
      </c>
      <c r="T798" s="7"/>
      <c r="U798" s="6">
        <f>IF(Table1[[#This Row],[Ngày tính CN]]="","",S798+T798)</f>
        <v>46136</v>
      </c>
      <c r="V798" s="32">
        <f ca="1">IF(Table1[[#This Row],[Hạn thanh toán]]="","",IF((U798-NOW())&lt;0,0,(U798-NOW())))</f>
        <v>0</v>
      </c>
      <c r="W798" s="32"/>
      <c r="X798" s="32" t="str">
        <f t="shared" ca="1" si="61"/>
        <v/>
      </c>
      <c r="Y798" s="2" t="str">
        <f t="shared" si="62"/>
        <v>Đã thanh toán</v>
      </c>
      <c r="Z798" s="42">
        <f t="shared" si="63"/>
        <v>46136</v>
      </c>
      <c r="AA798" s="42">
        <f t="shared" si="64"/>
        <v>46167</v>
      </c>
      <c r="AD798" s="2" t="str">
        <f>VLOOKUP($A798,MA_KH!$A:$Q,MA_KH!O$1,0)</f>
        <v>MEGA</v>
      </c>
      <c r="AE798" s="2" t="str">
        <f>VLOOKUP($A798,MA_KH!$A:$Q,MA_KH!P$1,0)</f>
        <v>CÔNG TY TNHH MM MEGA MARKET (VIỆT NAM)</v>
      </c>
      <c r="AG798" s="2" t="str">
        <f>(Table1[[#This Row],[Số hóa đơn]])&amp;IF(OR(Table1[[#This Row],[Phân loại]]="Hàng trả",Table1[[#This Row],[Phân loại]]="Giảm công nợ"),-Table1[[#This Row],[Tổng giá trị]],Table1[[#This Row],[Tổng giá trị]])</f>
        <v>000300742129733</v>
      </c>
      <c r="AH798" s="6" t="e">
        <f>_xlfn.XLOOKUP(Table1[[#This Row],[Column1]],'Chi tiết tt Mega gửi'!P:P,'Chi tiết tt Mega gửi'!N:N)</f>
        <v>#N/A</v>
      </c>
    </row>
    <row r="799" spans="1:34" ht="25.5" customHeight="1" x14ac:dyDescent="0.2">
      <c r="A799" s="54" t="s">
        <v>16299</v>
      </c>
      <c r="B799" s="54" t="s">
        <v>190</v>
      </c>
      <c r="C799" s="55">
        <v>46128</v>
      </c>
      <c r="D799" s="54" t="s">
        <v>18114</v>
      </c>
      <c r="E799" s="55">
        <v>46128</v>
      </c>
      <c r="F799" s="54" t="s">
        <v>18115</v>
      </c>
      <c r="G799" s="54" t="s">
        <v>17731</v>
      </c>
      <c r="H799" s="56">
        <v>1868826</v>
      </c>
      <c r="I799" s="63">
        <v>0</v>
      </c>
      <c r="J799" s="56">
        <v>149506</v>
      </c>
      <c r="K799" s="65">
        <v>2018332</v>
      </c>
      <c r="L799" s="64" t="s">
        <v>17238</v>
      </c>
      <c r="M799" s="6">
        <v>46136</v>
      </c>
      <c r="O799" s="32">
        <f>IF(Table1[[#This Row],[Phân loại]]="Tồn đầu kỳ",Table1[[#This Row],[Tổng giá trị]],0)</f>
        <v>0</v>
      </c>
      <c r="P799" s="7">
        <f>IF(Table1[[#This Row],[Số còn phải thu ĐK]]&lt;&gt;0,0,IF(Table1[[#This Row],[Phân loại]]="Bán hàng",Table1[[#This Row],[Tổng giá trị]],-Table1[[#This Row],[Tổng giá trị]]))</f>
        <v>-2018332</v>
      </c>
      <c r="Q799" s="32">
        <f t="shared" si="60"/>
        <v>-2018332</v>
      </c>
      <c r="R799" s="7">
        <f>Table1[[#This Row],[Số còn phải thu ĐK]]+Table1[[#This Row],[Giá Trị HD sau CK]]-Table1[[#This Row],[Số tiền đã thu]]</f>
        <v>0</v>
      </c>
      <c r="S799" s="6">
        <f>IF(Table1[[#This Row],[Ngày hóa đơn]]&lt;&gt;"",Table1[[#This Row],[Ngày hóa đơn]],IF(Table1[[#This Row],[Ngày hạch toán]]&lt;&gt;"",Table1[[#This Row],[Ngày hạch toán]],""))</f>
        <v>46128</v>
      </c>
      <c r="T799" s="7"/>
      <c r="U799" s="6">
        <f>IF(Table1[[#This Row],[Ngày tính CN]]="","",S799+T799)</f>
        <v>46128</v>
      </c>
      <c r="V799" s="32">
        <f ca="1">IF(Table1[[#This Row],[Hạn thanh toán]]="","",IF((U799-NOW())&lt;0,0,(U799-NOW())))</f>
        <v>0</v>
      </c>
      <c r="W799" s="32"/>
      <c r="X799" s="32" t="str">
        <f t="shared" ca="1" si="61"/>
        <v/>
      </c>
      <c r="Y799" s="2" t="str">
        <f t="shared" si="62"/>
        <v>Đã thanh toán</v>
      </c>
      <c r="Z799" s="42">
        <f t="shared" si="63"/>
        <v>46128</v>
      </c>
      <c r="AA799" s="42">
        <f t="shared" si="64"/>
        <v>46136</v>
      </c>
      <c r="AD799" s="2" t="str">
        <f>VLOOKUP($A799,MA_KH!$A:$Q,MA_KH!O$1,0)</f>
        <v>MEGA</v>
      </c>
      <c r="AE799" s="2" t="str">
        <f>VLOOKUP($A799,MA_KH!$A:$Q,MA_KH!P$1,0)</f>
        <v>CÔNG TY TNHH MM MEGA MARKET (VIỆT NAM)</v>
      </c>
      <c r="AG799" s="2" t="str">
        <f>(Table1[[#This Row],[Số hóa đơn]])&amp;IF(OR(Table1[[#This Row],[Phân loại]]="Hàng trả",Table1[[#This Row],[Phân loại]]="Giảm công nợ"),-Table1[[#This Row],[Tổng giá trị]],Table1[[#This Row],[Tổng giá trị]])</f>
        <v>00000343-2018332</v>
      </c>
      <c r="AH799" s="6" t="e">
        <f>_xlfn.XLOOKUP(Table1[[#This Row],[Column1]],'Chi tiết tt Mega gửi'!P:P,'Chi tiết tt Mega gửi'!N:N)</f>
        <v>#N/A</v>
      </c>
    </row>
    <row r="800" spans="1:34" ht="25.5" customHeight="1" x14ac:dyDescent="0.2">
      <c r="A800" s="54" t="s">
        <v>16299</v>
      </c>
      <c r="B800" s="54" t="s">
        <v>190</v>
      </c>
      <c r="C800" s="55">
        <v>46129</v>
      </c>
      <c r="D800" s="54" t="s">
        <v>17947</v>
      </c>
      <c r="E800" s="55">
        <v>46130</v>
      </c>
      <c r="F800" s="54" t="s">
        <v>17948</v>
      </c>
      <c r="G800" s="54" t="s">
        <v>17949</v>
      </c>
      <c r="H800" s="56">
        <v>2144100</v>
      </c>
      <c r="I800" s="63">
        <v>0</v>
      </c>
      <c r="J800" s="56">
        <v>171528</v>
      </c>
      <c r="K800" s="65">
        <v>2315628</v>
      </c>
      <c r="L800" s="64" t="s">
        <v>17236</v>
      </c>
      <c r="M800" s="6">
        <v>46167</v>
      </c>
      <c r="O800" s="32">
        <f>IF(Table1[[#This Row],[Phân loại]]="Tồn đầu kỳ",Table1[[#This Row],[Tổng giá trị]],0)</f>
        <v>0</v>
      </c>
      <c r="P800" s="7">
        <f>IF(Table1[[#This Row],[Số còn phải thu ĐK]]&lt;&gt;0,0,IF(Table1[[#This Row],[Phân loại]]="Bán hàng",Table1[[#This Row],[Tổng giá trị]],-Table1[[#This Row],[Tổng giá trị]]))</f>
        <v>2315628</v>
      </c>
      <c r="Q800" s="32">
        <f t="shared" si="60"/>
        <v>2315628</v>
      </c>
      <c r="R800" s="7">
        <f>Table1[[#This Row],[Số còn phải thu ĐK]]+Table1[[#This Row],[Giá Trị HD sau CK]]-Table1[[#This Row],[Số tiền đã thu]]</f>
        <v>0</v>
      </c>
      <c r="S800" s="6">
        <f>IF(Table1[[#This Row],[Ngày hóa đơn]]&lt;&gt;"",Table1[[#This Row],[Ngày hóa đơn]],IF(Table1[[#This Row],[Ngày hạch toán]]&lt;&gt;"",Table1[[#This Row],[Ngày hạch toán]],""))</f>
        <v>46130</v>
      </c>
      <c r="T800" s="7"/>
      <c r="U800" s="6">
        <f>IF(Table1[[#This Row],[Ngày tính CN]]="","",S800+T800)</f>
        <v>46130</v>
      </c>
      <c r="V800" s="32">
        <f ca="1">IF(Table1[[#This Row],[Hạn thanh toán]]="","",IF((U800-NOW())&lt;0,0,(U800-NOW())))</f>
        <v>0</v>
      </c>
      <c r="W800" s="32"/>
      <c r="X800" s="32" t="str">
        <f t="shared" ca="1" si="61"/>
        <v/>
      </c>
      <c r="Y800" s="2" t="str">
        <f t="shared" si="62"/>
        <v>Đã thanh toán</v>
      </c>
      <c r="Z800" s="42">
        <f t="shared" si="63"/>
        <v>46130</v>
      </c>
      <c r="AA800" s="42">
        <f t="shared" si="64"/>
        <v>46167</v>
      </c>
      <c r="AD800" s="2" t="str">
        <f>VLOOKUP($A800,MA_KH!$A:$Q,MA_KH!O$1,0)</f>
        <v>MEGA</v>
      </c>
      <c r="AE800" s="2" t="str">
        <f>VLOOKUP($A800,MA_KH!$A:$Q,MA_KH!P$1,0)</f>
        <v>CÔNG TY TNHH MM MEGA MARKET (VIỆT NAM)</v>
      </c>
      <c r="AG800" s="2" t="str">
        <f>(Table1[[#This Row],[Số hóa đơn]])&amp;IF(OR(Table1[[#This Row],[Phân loại]]="Hàng trả",Table1[[#This Row],[Phân loại]]="Giảm công nợ"),-Table1[[#This Row],[Tổng giá trị]],Table1[[#This Row],[Tổng giá trị]])</f>
        <v>000282452315628</v>
      </c>
      <c r="AH800" s="6" t="e">
        <f>_xlfn.XLOOKUP(Table1[[#This Row],[Column1]],'Chi tiết tt Mega gửi'!P:P,'Chi tiết tt Mega gửi'!N:N)</f>
        <v>#N/A</v>
      </c>
    </row>
    <row r="801" spans="1:34" ht="25.5" customHeight="1" x14ac:dyDescent="0.2">
      <c r="A801" s="54" t="s">
        <v>16299</v>
      </c>
      <c r="B801" s="54" t="s">
        <v>190</v>
      </c>
      <c r="C801" s="55">
        <v>46129</v>
      </c>
      <c r="D801" s="54" t="s">
        <v>17950</v>
      </c>
      <c r="E801" s="55">
        <v>46130</v>
      </c>
      <c r="F801" s="54" t="s">
        <v>17951</v>
      </c>
      <c r="G801" s="54" t="s">
        <v>17952</v>
      </c>
      <c r="H801" s="56">
        <v>2584760</v>
      </c>
      <c r="I801" s="63">
        <v>0</v>
      </c>
      <c r="J801" s="56">
        <v>206781</v>
      </c>
      <c r="K801" s="65">
        <v>2791541</v>
      </c>
      <c r="L801" s="64" t="s">
        <v>17236</v>
      </c>
      <c r="M801" s="6">
        <v>46167</v>
      </c>
      <c r="O801" s="32">
        <f>IF(Table1[[#This Row],[Phân loại]]="Tồn đầu kỳ",Table1[[#This Row],[Tổng giá trị]],0)</f>
        <v>0</v>
      </c>
      <c r="P801" s="7">
        <f>IF(Table1[[#This Row],[Số còn phải thu ĐK]]&lt;&gt;0,0,IF(Table1[[#This Row],[Phân loại]]="Bán hàng",Table1[[#This Row],[Tổng giá trị]],-Table1[[#This Row],[Tổng giá trị]]))</f>
        <v>2791541</v>
      </c>
      <c r="Q801" s="32">
        <f t="shared" si="60"/>
        <v>2791541</v>
      </c>
      <c r="R801" s="7">
        <f>Table1[[#This Row],[Số còn phải thu ĐK]]+Table1[[#This Row],[Giá Trị HD sau CK]]-Table1[[#This Row],[Số tiền đã thu]]</f>
        <v>0</v>
      </c>
      <c r="S801" s="6">
        <f>IF(Table1[[#This Row],[Ngày hóa đơn]]&lt;&gt;"",Table1[[#This Row],[Ngày hóa đơn]],IF(Table1[[#This Row],[Ngày hạch toán]]&lt;&gt;"",Table1[[#This Row],[Ngày hạch toán]],""))</f>
        <v>46130</v>
      </c>
      <c r="T801" s="7"/>
      <c r="U801" s="6">
        <f>IF(Table1[[#This Row],[Ngày tính CN]]="","",S801+T801)</f>
        <v>46130</v>
      </c>
      <c r="V801" s="32">
        <f ca="1">IF(Table1[[#This Row],[Hạn thanh toán]]="","",IF((U801-NOW())&lt;0,0,(U801-NOW())))</f>
        <v>0</v>
      </c>
      <c r="W801" s="32"/>
      <c r="X801" s="32" t="str">
        <f t="shared" ca="1" si="61"/>
        <v/>
      </c>
      <c r="Y801" s="2" t="str">
        <f t="shared" si="62"/>
        <v>Đã thanh toán</v>
      </c>
      <c r="Z801" s="42">
        <f t="shared" si="63"/>
        <v>46130</v>
      </c>
      <c r="AA801" s="42">
        <f t="shared" si="64"/>
        <v>46167</v>
      </c>
      <c r="AD801" s="2" t="str">
        <f>VLOOKUP($A801,MA_KH!$A:$Q,MA_KH!O$1,0)</f>
        <v>MEGA</v>
      </c>
      <c r="AE801" s="2" t="str">
        <f>VLOOKUP($A801,MA_KH!$A:$Q,MA_KH!P$1,0)</f>
        <v>CÔNG TY TNHH MM MEGA MARKET (VIỆT NAM)</v>
      </c>
      <c r="AG801" s="2" t="str">
        <f>(Table1[[#This Row],[Số hóa đơn]])&amp;IF(OR(Table1[[#This Row],[Phân loại]]="Hàng trả",Table1[[#This Row],[Phân loại]]="Giảm công nợ"),-Table1[[#This Row],[Tổng giá trị]],Table1[[#This Row],[Tổng giá trị]])</f>
        <v>000282462791541</v>
      </c>
      <c r="AH801" s="6" t="e">
        <f>_xlfn.XLOOKUP(Table1[[#This Row],[Column1]],'Chi tiết tt Mega gửi'!P:P,'Chi tiết tt Mega gửi'!N:N)</f>
        <v>#N/A</v>
      </c>
    </row>
    <row r="802" spans="1:34" ht="25.5" customHeight="1" x14ac:dyDescent="0.2">
      <c r="A802" s="54" t="s">
        <v>16305</v>
      </c>
      <c r="B802" s="54" t="s">
        <v>7247</v>
      </c>
      <c r="C802" s="55">
        <v>46129</v>
      </c>
      <c r="D802" s="54" t="s">
        <v>17953</v>
      </c>
      <c r="E802" s="55">
        <v>46136</v>
      </c>
      <c r="F802" s="54" t="s">
        <v>17954</v>
      </c>
      <c r="G802" s="54" t="s">
        <v>17955</v>
      </c>
      <c r="H802" s="56">
        <v>5130850</v>
      </c>
      <c r="I802" s="63">
        <v>0</v>
      </c>
      <c r="J802" s="56">
        <v>410468</v>
      </c>
      <c r="K802" s="65">
        <v>5541318</v>
      </c>
      <c r="L802" s="64" t="s">
        <v>17236</v>
      </c>
      <c r="M802" s="6">
        <v>46167</v>
      </c>
      <c r="O802" s="32">
        <f>IF(Table1[[#This Row],[Phân loại]]="Tồn đầu kỳ",Table1[[#This Row],[Tổng giá trị]],0)</f>
        <v>0</v>
      </c>
      <c r="P802" s="7">
        <f>IF(Table1[[#This Row],[Số còn phải thu ĐK]]&lt;&gt;0,0,IF(Table1[[#This Row],[Phân loại]]="Bán hàng",Table1[[#This Row],[Tổng giá trị]],-Table1[[#This Row],[Tổng giá trị]]))</f>
        <v>5541318</v>
      </c>
      <c r="Q802" s="32">
        <f t="shared" si="60"/>
        <v>5541318</v>
      </c>
      <c r="R802" s="7">
        <f>Table1[[#This Row],[Số còn phải thu ĐK]]+Table1[[#This Row],[Giá Trị HD sau CK]]-Table1[[#This Row],[Số tiền đã thu]]</f>
        <v>0</v>
      </c>
      <c r="S802" s="6">
        <f>IF(Table1[[#This Row],[Ngày hóa đơn]]&lt;&gt;"",Table1[[#This Row],[Ngày hóa đơn]],IF(Table1[[#This Row],[Ngày hạch toán]]&lt;&gt;"",Table1[[#This Row],[Ngày hạch toán]],""))</f>
        <v>46136</v>
      </c>
      <c r="T802" s="7"/>
      <c r="U802" s="6">
        <f>IF(Table1[[#This Row],[Ngày tính CN]]="","",S802+T802)</f>
        <v>46136</v>
      </c>
      <c r="V802" s="32">
        <f ca="1">IF(Table1[[#This Row],[Hạn thanh toán]]="","",IF((U802-NOW())&lt;0,0,(U802-NOW())))</f>
        <v>0</v>
      </c>
      <c r="W802" s="32"/>
      <c r="X802" s="32" t="str">
        <f t="shared" ca="1" si="61"/>
        <v/>
      </c>
      <c r="Y802" s="2" t="str">
        <f t="shared" si="62"/>
        <v>Đã thanh toán</v>
      </c>
      <c r="Z802" s="42">
        <f t="shared" si="63"/>
        <v>46136</v>
      </c>
      <c r="AA802" s="42">
        <f t="shared" si="64"/>
        <v>46167</v>
      </c>
      <c r="AD802" s="2" t="str">
        <f>VLOOKUP($A802,MA_KH!$A:$Q,MA_KH!O$1,0)</f>
        <v>MEGA</v>
      </c>
      <c r="AE802" s="2" t="str">
        <f>VLOOKUP($A802,MA_KH!$A:$Q,MA_KH!P$1,0)</f>
        <v>CÔNG TY TNHH MM MEGA MARKET (VIỆT NAM)</v>
      </c>
      <c r="AG802" s="2" t="str">
        <f>(Table1[[#This Row],[Số hóa đơn]])&amp;IF(OR(Table1[[#This Row],[Phân loại]]="Hàng trả",Table1[[#This Row],[Phân loại]]="Giảm công nợ"),-Table1[[#This Row],[Tổng giá trị]],Table1[[#This Row],[Tổng giá trị]])</f>
        <v>000300885541318</v>
      </c>
      <c r="AH802" s="6" t="e">
        <f>_xlfn.XLOOKUP(Table1[[#This Row],[Column1]],'Chi tiết tt Mega gửi'!P:P,'Chi tiết tt Mega gửi'!N:N)</f>
        <v>#N/A</v>
      </c>
    </row>
    <row r="803" spans="1:34" ht="25.5" customHeight="1" x14ac:dyDescent="0.2">
      <c r="A803" s="54" t="s">
        <v>16302</v>
      </c>
      <c r="B803" s="54" t="s">
        <v>7251</v>
      </c>
      <c r="C803" s="55">
        <v>46129</v>
      </c>
      <c r="D803" s="54" t="s">
        <v>17956</v>
      </c>
      <c r="E803" s="55">
        <v>46136</v>
      </c>
      <c r="F803" s="54" t="s">
        <v>17957</v>
      </c>
      <c r="G803" s="54" t="s">
        <v>17958</v>
      </c>
      <c r="H803" s="56">
        <v>982449</v>
      </c>
      <c r="I803" s="63">
        <v>0</v>
      </c>
      <c r="J803" s="56">
        <v>78596</v>
      </c>
      <c r="K803" s="65">
        <v>1061045</v>
      </c>
      <c r="L803" s="64" t="s">
        <v>17236</v>
      </c>
      <c r="M803" s="6">
        <v>46167</v>
      </c>
      <c r="O803" s="32">
        <f>IF(Table1[[#This Row],[Phân loại]]="Tồn đầu kỳ",Table1[[#This Row],[Tổng giá trị]],0)</f>
        <v>0</v>
      </c>
      <c r="P803" s="7">
        <f>IF(Table1[[#This Row],[Số còn phải thu ĐK]]&lt;&gt;0,0,IF(Table1[[#This Row],[Phân loại]]="Bán hàng",Table1[[#This Row],[Tổng giá trị]],-Table1[[#This Row],[Tổng giá trị]]))</f>
        <v>1061045</v>
      </c>
      <c r="Q803" s="32">
        <f t="shared" si="60"/>
        <v>1061045</v>
      </c>
      <c r="R803" s="7">
        <f>Table1[[#This Row],[Số còn phải thu ĐK]]+Table1[[#This Row],[Giá Trị HD sau CK]]-Table1[[#This Row],[Số tiền đã thu]]</f>
        <v>0</v>
      </c>
      <c r="S803" s="6">
        <f>IF(Table1[[#This Row],[Ngày hóa đơn]]&lt;&gt;"",Table1[[#This Row],[Ngày hóa đơn]],IF(Table1[[#This Row],[Ngày hạch toán]]&lt;&gt;"",Table1[[#This Row],[Ngày hạch toán]],""))</f>
        <v>46136</v>
      </c>
      <c r="T803" s="7"/>
      <c r="U803" s="6">
        <f>IF(Table1[[#This Row],[Ngày tính CN]]="","",S803+T803)</f>
        <v>46136</v>
      </c>
      <c r="V803" s="32">
        <f ca="1">IF(Table1[[#This Row],[Hạn thanh toán]]="","",IF((U803-NOW())&lt;0,0,(U803-NOW())))</f>
        <v>0</v>
      </c>
      <c r="W803" s="32"/>
      <c r="X803" s="32" t="str">
        <f t="shared" ca="1" si="61"/>
        <v/>
      </c>
      <c r="Y803" s="2" t="str">
        <f t="shared" si="62"/>
        <v>Đã thanh toán</v>
      </c>
      <c r="Z803" s="42">
        <f t="shared" si="63"/>
        <v>46136</v>
      </c>
      <c r="AA803" s="42">
        <f t="shared" si="64"/>
        <v>46167</v>
      </c>
      <c r="AD803" s="2" t="str">
        <f>VLOOKUP($A803,MA_KH!$A:$Q,MA_KH!O$1,0)</f>
        <v>MEGA</v>
      </c>
      <c r="AE803" s="2" t="str">
        <f>VLOOKUP($A803,MA_KH!$A:$Q,MA_KH!P$1,0)</f>
        <v>CÔNG TY TNHH MM MEGA MARKET (VIỆT NAM)</v>
      </c>
      <c r="AG803" s="2" t="str">
        <f>(Table1[[#This Row],[Số hóa đơn]])&amp;IF(OR(Table1[[#This Row],[Phân loại]]="Hàng trả",Table1[[#This Row],[Phân loại]]="Giảm công nợ"),-Table1[[#This Row],[Tổng giá trị]],Table1[[#This Row],[Tổng giá trị]])</f>
        <v>000300891061045</v>
      </c>
      <c r="AH803" s="6" t="e">
        <f>_xlfn.XLOOKUP(Table1[[#This Row],[Column1]],'Chi tiết tt Mega gửi'!P:P,'Chi tiết tt Mega gửi'!N:N)</f>
        <v>#N/A</v>
      </c>
    </row>
    <row r="804" spans="1:34" ht="25.5" customHeight="1" x14ac:dyDescent="0.2">
      <c r="A804" s="54" t="s">
        <v>16302</v>
      </c>
      <c r="B804" s="54" t="s">
        <v>7251</v>
      </c>
      <c r="C804" s="55">
        <v>46129</v>
      </c>
      <c r="D804" s="54" t="s">
        <v>17959</v>
      </c>
      <c r="E804" s="55">
        <v>46136</v>
      </c>
      <c r="F804" s="54" t="s">
        <v>17960</v>
      </c>
      <c r="G804" s="54" t="s">
        <v>17961</v>
      </c>
      <c r="H804" s="56">
        <v>2318550</v>
      </c>
      <c r="I804" s="63">
        <v>0</v>
      </c>
      <c r="J804" s="56">
        <v>185484</v>
      </c>
      <c r="K804" s="65">
        <v>2504034</v>
      </c>
      <c r="L804" s="64" t="s">
        <v>17236</v>
      </c>
      <c r="M804" s="6">
        <v>46167</v>
      </c>
      <c r="O804" s="32">
        <f>IF(Table1[[#This Row],[Phân loại]]="Tồn đầu kỳ",Table1[[#This Row],[Tổng giá trị]],0)</f>
        <v>0</v>
      </c>
      <c r="P804" s="7">
        <f>IF(Table1[[#This Row],[Số còn phải thu ĐK]]&lt;&gt;0,0,IF(Table1[[#This Row],[Phân loại]]="Bán hàng",Table1[[#This Row],[Tổng giá trị]],-Table1[[#This Row],[Tổng giá trị]]))</f>
        <v>2504034</v>
      </c>
      <c r="Q804" s="32">
        <f t="shared" si="60"/>
        <v>2504034</v>
      </c>
      <c r="R804" s="7">
        <f>Table1[[#This Row],[Số còn phải thu ĐK]]+Table1[[#This Row],[Giá Trị HD sau CK]]-Table1[[#This Row],[Số tiền đã thu]]</f>
        <v>0</v>
      </c>
      <c r="S804" s="6">
        <f>IF(Table1[[#This Row],[Ngày hóa đơn]]&lt;&gt;"",Table1[[#This Row],[Ngày hóa đơn]],IF(Table1[[#This Row],[Ngày hạch toán]]&lt;&gt;"",Table1[[#This Row],[Ngày hạch toán]],""))</f>
        <v>46136</v>
      </c>
      <c r="T804" s="7"/>
      <c r="U804" s="6">
        <f>IF(Table1[[#This Row],[Ngày tính CN]]="","",S804+T804)</f>
        <v>46136</v>
      </c>
      <c r="V804" s="32">
        <f ca="1">IF(Table1[[#This Row],[Hạn thanh toán]]="","",IF((U804-NOW())&lt;0,0,(U804-NOW())))</f>
        <v>0</v>
      </c>
      <c r="W804" s="32"/>
      <c r="X804" s="32" t="str">
        <f t="shared" ca="1" si="61"/>
        <v/>
      </c>
      <c r="Y804" s="2" t="str">
        <f t="shared" si="62"/>
        <v>Đã thanh toán</v>
      </c>
      <c r="Z804" s="42">
        <f t="shared" si="63"/>
        <v>46136</v>
      </c>
      <c r="AA804" s="42">
        <f t="shared" si="64"/>
        <v>46167</v>
      </c>
      <c r="AD804" s="2" t="str">
        <f>VLOOKUP($A804,MA_KH!$A:$Q,MA_KH!O$1,0)</f>
        <v>MEGA</v>
      </c>
      <c r="AE804" s="2" t="str">
        <f>VLOOKUP($A804,MA_KH!$A:$Q,MA_KH!P$1,0)</f>
        <v>CÔNG TY TNHH MM MEGA MARKET (VIỆT NAM)</v>
      </c>
      <c r="AG804" s="2" t="str">
        <f>(Table1[[#This Row],[Số hóa đơn]])&amp;IF(OR(Table1[[#This Row],[Phân loại]]="Hàng trả",Table1[[#This Row],[Phân loại]]="Giảm công nợ"),-Table1[[#This Row],[Tổng giá trị]],Table1[[#This Row],[Tổng giá trị]])</f>
        <v>000300902504034</v>
      </c>
      <c r="AH804" s="6" t="e">
        <f>_xlfn.XLOOKUP(Table1[[#This Row],[Column1]],'Chi tiết tt Mega gửi'!P:P,'Chi tiết tt Mega gửi'!N:N)</f>
        <v>#N/A</v>
      </c>
    </row>
    <row r="805" spans="1:34" ht="25.5" customHeight="1" x14ac:dyDescent="0.2">
      <c r="A805" s="54" t="s">
        <v>16303</v>
      </c>
      <c r="B805" s="54" t="s">
        <v>102</v>
      </c>
      <c r="C805" s="55">
        <v>46129</v>
      </c>
      <c r="D805" s="54" t="s">
        <v>18116</v>
      </c>
      <c r="E805" s="55">
        <v>46129</v>
      </c>
      <c r="F805" s="54" t="s">
        <v>18117</v>
      </c>
      <c r="G805" s="54" t="s">
        <v>17169</v>
      </c>
      <c r="H805" s="56">
        <v>497500</v>
      </c>
      <c r="I805" s="63">
        <v>0</v>
      </c>
      <c r="J805" s="56">
        <v>39800</v>
      </c>
      <c r="K805" s="65">
        <v>537300</v>
      </c>
      <c r="L805" s="64" t="s">
        <v>17238</v>
      </c>
      <c r="M805" s="6">
        <v>46136</v>
      </c>
      <c r="O805" s="32">
        <f>IF(Table1[[#This Row],[Phân loại]]="Tồn đầu kỳ",Table1[[#This Row],[Tổng giá trị]],0)</f>
        <v>0</v>
      </c>
      <c r="P805" s="7">
        <f>IF(Table1[[#This Row],[Số còn phải thu ĐK]]&lt;&gt;0,0,IF(Table1[[#This Row],[Phân loại]]="Bán hàng",Table1[[#This Row],[Tổng giá trị]],-Table1[[#This Row],[Tổng giá trị]]))</f>
        <v>-537300</v>
      </c>
      <c r="Q805" s="32">
        <f t="shared" si="60"/>
        <v>-537300</v>
      </c>
      <c r="R805" s="7">
        <f>Table1[[#This Row],[Số còn phải thu ĐK]]+Table1[[#This Row],[Giá Trị HD sau CK]]-Table1[[#This Row],[Số tiền đã thu]]</f>
        <v>0</v>
      </c>
      <c r="S805" s="6">
        <f>IF(Table1[[#This Row],[Ngày hóa đơn]]&lt;&gt;"",Table1[[#This Row],[Ngày hóa đơn]],IF(Table1[[#This Row],[Ngày hạch toán]]&lt;&gt;"",Table1[[#This Row],[Ngày hạch toán]],""))</f>
        <v>46129</v>
      </c>
      <c r="T805" s="7"/>
      <c r="U805" s="6">
        <f>IF(Table1[[#This Row],[Ngày tính CN]]="","",S805+T805)</f>
        <v>46129</v>
      </c>
      <c r="V805" s="32">
        <f ca="1">IF(Table1[[#This Row],[Hạn thanh toán]]="","",IF((U805-NOW())&lt;0,0,(U805-NOW())))</f>
        <v>0</v>
      </c>
      <c r="W805" s="32"/>
      <c r="X805" s="32" t="str">
        <f t="shared" ca="1" si="61"/>
        <v/>
      </c>
      <c r="Y805" s="2" t="str">
        <f t="shared" si="62"/>
        <v>Đã thanh toán</v>
      </c>
      <c r="Z805" s="42">
        <f t="shared" si="63"/>
        <v>46129</v>
      </c>
      <c r="AA805" s="42">
        <f t="shared" si="64"/>
        <v>46136</v>
      </c>
      <c r="AD805" s="2" t="str">
        <f>VLOOKUP($A805,MA_KH!$A:$Q,MA_KH!O$1,0)</f>
        <v>MEGA</v>
      </c>
      <c r="AE805" s="2" t="str">
        <f>VLOOKUP($A805,MA_KH!$A:$Q,MA_KH!P$1,0)</f>
        <v>CÔNG TY TNHH MM MEGA MARKET (VIỆT NAM)</v>
      </c>
      <c r="AG805" s="2" t="str">
        <f>(Table1[[#This Row],[Số hóa đơn]])&amp;IF(OR(Table1[[#This Row],[Phân loại]]="Hàng trả",Table1[[#This Row],[Phân loại]]="Giảm công nợ"),-Table1[[#This Row],[Tổng giá trị]],Table1[[#This Row],[Tổng giá trị]])</f>
        <v>00000115-537300</v>
      </c>
      <c r="AH805" s="6" t="e">
        <f>_xlfn.XLOOKUP(Table1[[#This Row],[Column1]],'Chi tiết tt Mega gửi'!P:P,'Chi tiết tt Mega gửi'!N:N)</f>
        <v>#N/A</v>
      </c>
    </row>
    <row r="806" spans="1:34" ht="25.5" customHeight="1" x14ac:dyDescent="0.2">
      <c r="A806" s="54" t="s">
        <v>16303</v>
      </c>
      <c r="B806" s="54" t="s">
        <v>102</v>
      </c>
      <c r="C806" s="55">
        <v>46129</v>
      </c>
      <c r="D806" s="54" t="s">
        <v>18118</v>
      </c>
      <c r="E806" s="55">
        <v>46129</v>
      </c>
      <c r="F806" s="54" t="s">
        <v>18119</v>
      </c>
      <c r="G806" s="54" t="s">
        <v>17325</v>
      </c>
      <c r="H806" s="56">
        <v>482220</v>
      </c>
      <c r="I806" s="63">
        <v>0</v>
      </c>
      <c r="J806" s="56">
        <v>38578</v>
      </c>
      <c r="K806" s="65">
        <v>520798</v>
      </c>
      <c r="L806" s="64" t="s">
        <v>17238</v>
      </c>
      <c r="M806" s="6">
        <v>46136</v>
      </c>
      <c r="O806" s="32">
        <f>IF(Table1[[#This Row],[Phân loại]]="Tồn đầu kỳ",Table1[[#This Row],[Tổng giá trị]],0)</f>
        <v>0</v>
      </c>
      <c r="P806" s="7">
        <f>IF(Table1[[#This Row],[Số còn phải thu ĐK]]&lt;&gt;0,0,IF(Table1[[#This Row],[Phân loại]]="Bán hàng",Table1[[#This Row],[Tổng giá trị]],-Table1[[#This Row],[Tổng giá trị]]))</f>
        <v>-520798</v>
      </c>
      <c r="Q806" s="32">
        <f t="shared" si="60"/>
        <v>-520798</v>
      </c>
      <c r="R806" s="7">
        <f>Table1[[#This Row],[Số còn phải thu ĐK]]+Table1[[#This Row],[Giá Trị HD sau CK]]-Table1[[#This Row],[Số tiền đã thu]]</f>
        <v>0</v>
      </c>
      <c r="S806" s="6">
        <f>IF(Table1[[#This Row],[Ngày hóa đơn]]&lt;&gt;"",Table1[[#This Row],[Ngày hóa đơn]],IF(Table1[[#This Row],[Ngày hạch toán]]&lt;&gt;"",Table1[[#This Row],[Ngày hạch toán]],""))</f>
        <v>46129</v>
      </c>
      <c r="T806" s="7"/>
      <c r="U806" s="6">
        <f>IF(Table1[[#This Row],[Ngày tính CN]]="","",S806+T806)</f>
        <v>46129</v>
      </c>
      <c r="V806" s="32">
        <f ca="1">IF(Table1[[#This Row],[Hạn thanh toán]]="","",IF((U806-NOW())&lt;0,0,(U806-NOW())))</f>
        <v>0</v>
      </c>
      <c r="W806" s="32"/>
      <c r="X806" s="32" t="str">
        <f t="shared" ca="1" si="61"/>
        <v/>
      </c>
      <c r="Y806" s="2" t="str">
        <f t="shared" si="62"/>
        <v>Đã thanh toán</v>
      </c>
      <c r="Z806" s="42">
        <f t="shared" si="63"/>
        <v>46129</v>
      </c>
      <c r="AA806" s="42">
        <f t="shared" si="64"/>
        <v>46136</v>
      </c>
      <c r="AD806" s="2" t="str">
        <f>VLOOKUP($A806,MA_KH!$A:$Q,MA_KH!O$1,0)</f>
        <v>MEGA</v>
      </c>
      <c r="AE806" s="2" t="str">
        <f>VLOOKUP($A806,MA_KH!$A:$Q,MA_KH!P$1,0)</f>
        <v>CÔNG TY TNHH MM MEGA MARKET (VIỆT NAM)</v>
      </c>
      <c r="AG806" s="2" t="str">
        <f>(Table1[[#This Row],[Số hóa đơn]])&amp;IF(OR(Table1[[#This Row],[Phân loại]]="Hàng trả",Table1[[#This Row],[Phân loại]]="Giảm công nợ"),-Table1[[#This Row],[Tổng giá trị]],Table1[[#This Row],[Tổng giá trị]])</f>
        <v>00000130-520798</v>
      </c>
      <c r="AH806" s="6" t="e">
        <f>_xlfn.XLOOKUP(Table1[[#This Row],[Column1]],'Chi tiết tt Mega gửi'!P:P,'Chi tiết tt Mega gửi'!N:N)</f>
        <v>#N/A</v>
      </c>
    </row>
    <row r="807" spans="1:34" ht="25.5" customHeight="1" x14ac:dyDescent="0.2">
      <c r="A807" s="54" t="s">
        <v>16303</v>
      </c>
      <c r="B807" s="54" t="s">
        <v>102</v>
      </c>
      <c r="C807" s="55">
        <v>46129</v>
      </c>
      <c r="D807" s="54" t="s">
        <v>18120</v>
      </c>
      <c r="E807" s="55">
        <v>46129</v>
      </c>
      <c r="F807" s="54" t="s">
        <v>18121</v>
      </c>
      <c r="G807" s="54" t="s">
        <v>16988</v>
      </c>
      <c r="H807" s="56">
        <v>2411100</v>
      </c>
      <c r="I807" s="63">
        <v>0</v>
      </c>
      <c r="J807" s="56">
        <v>192888</v>
      </c>
      <c r="K807" s="65">
        <v>2603988</v>
      </c>
      <c r="L807" s="64" t="s">
        <v>17238</v>
      </c>
      <c r="M807" s="6">
        <v>46136</v>
      </c>
      <c r="O807" s="32">
        <f>IF(Table1[[#This Row],[Phân loại]]="Tồn đầu kỳ",Table1[[#This Row],[Tổng giá trị]],0)</f>
        <v>0</v>
      </c>
      <c r="P807" s="7">
        <f>IF(Table1[[#This Row],[Số còn phải thu ĐK]]&lt;&gt;0,0,IF(Table1[[#This Row],[Phân loại]]="Bán hàng",Table1[[#This Row],[Tổng giá trị]],-Table1[[#This Row],[Tổng giá trị]]))</f>
        <v>-2603988</v>
      </c>
      <c r="Q807" s="32">
        <f t="shared" si="60"/>
        <v>-2603988</v>
      </c>
      <c r="R807" s="7">
        <f>Table1[[#This Row],[Số còn phải thu ĐK]]+Table1[[#This Row],[Giá Trị HD sau CK]]-Table1[[#This Row],[Số tiền đã thu]]</f>
        <v>0</v>
      </c>
      <c r="S807" s="6">
        <f>IF(Table1[[#This Row],[Ngày hóa đơn]]&lt;&gt;"",Table1[[#This Row],[Ngày hóa đơn]],IF(Table1[[#This Row],[Ngày hạch toán]]&lt;&gt;"",Table1[[#This Row],[Ngày hạch toán]],""))</f>
        <v>46129</v>
      </c>
      <c r="T807" s="7"/>
      <c r="U807" s="6">
        <f>IF(Table1[[#This Row],[Ngày tính CN]]="","",S807+T807)</f>
        <v>46129</v>
      </c>
      <c r="V807" s="32">
        <f ca="1">IF(Table1[[#This Row],[Hạn thanh toán]]="","",IF((U807-NOW())&lt;0,0,(U807-NOW())))</f>
        <v>0</v>
      </c>
      <c r="W807" s="32"/>
      <c r="X807" s="32" t="str">
        <f t="shared" ca="1" si="61"/>
        <v/>
      </c>
      <c r="Y807" s="2" t="str">
        <f t="shared" si="62"/>
        <v>Đã thanh toán</v>
      </c>
      <c r="Z807" s="42">
        <f t="shared" si="63"/>
        <v>46129</v>
      </c>
      <c r="AA807" s="42">
        <f t="shared" si="64"/>
        <v>46136</v>
      </c>
      <c r="AD807" s="2" t="str">
        <f>VLOOKUP($A807,MA_KH!$A:$Q,MA_KH!O$1,0)</f>
        <v>MEGA</v>
      </c>
      <c r="AE807" s="2" t="str">
        <f>VLOOKUP($A807,MA_KH!$A:$Q,MA_KH!P$1,0)</f>
        <v>CÔNG TY TNHH MM MEGA MARKET (VIỆT NAM)</v>
      </c>
      <c r="AG807" s="2" t="str">
        <f>(Table1[[#This Row],[Số hóa đơn]])&amp;IF(OR(Table1[[#This Row],[Phân loại]]="Hàng trả",Table1[[#This Row],[Phân loại]]="Giảm công nợ"),-Table1[[#This Row],[Tổng giá trị]],Table1[[#This Row],[Tổng giá trị]])</f>
        <v>00000153-2603988</v>
      </c>
      <c r="AH807" s="6" t="e">
        <f>_xlfn.XLOOKUP(Table1[[#This Row],[Column1]],'Chi tiết tt Mega gửi'!P:P,'Chi tiết tt Mega gửi'!N:N)</f>
        <v>#N/A</v>
      </c>
    </row>
    <row r="808" spans="1:34" ht="25.5" customHeight="1" x14ac:dyDescent="0.2">
      <c r="A808" s="54" t="s">
        <v>16294</v>
      </c>
      <c r="B808" s="54" t="s">
        <v>259</v>
      </c>
      <c r="C808" s="55">
        <v>46129</v>
      </c>
      <c r="D808" s="54" t="s">
        <v>18122</v>
      </c>
      <c r="E808" s="55">
        <v>46129</v>
      </c>
      <c r="F808" s="54" t="s">
        <v>18123</v>
      </c>
      <c r="G808" s="54" t="s">
        <v>16821</v>
      </c>
      <c r="H808" s="56">
        <v>393692</v>
      </c>
      <c r="I808" s="63">
        <v>0</v>
      </c>
      <c r="J808" s="56">
        <v>31495</v>
      </c>
      <c r="K808" s="65">
        <v>425187</v>
      </c>
      <c r="L808" s="64" t="s">
        <v>17238</v>
      </c>
      <c r="M808" s="6">
        <v>46136</v>
      </c>
      <c r="O808" s="32">
        <f>IF(Table1[[#This Row],[Phân loại]]="Tồn đầu kỳ",Table1[[#This Row],[Tổng giá trị]],0)</f>
        <v>0</v>
      </c>
      <c r="P808" s="7">
        <f>IF(Table1[[#This Row],[Số còn phải thu ĐK]]&lt;&gt;0,0,IF(Table1[[#This Row],[Phân loại]]="Bán hàng",Table1[[#This Row],[Tổng giá trị]],-Table1[[#This Row],[Tổng giá trị]]))</f>
        <v>-425187</v>
      </c>
      <c r="Q808" s="32">
        <f t="shared" si="60"/>
        <v>-425187</v>
      </c>
      <c r="R808" s="7">
        <f>Table1[[#This Row],[Số còn phải thu ĐK]]+Table1[[#This Row],[Giá Trị HD sau CK]]-Table1[[#This Row],[Số tiền đã thu]]</f>
        <v>0</v>
      </c>
      <c r="S808" s="6">
        <f>IF(Table1[[#This Row],[Ngày hóa đơn]]&lt;&gt;"",Table1[[#This Row],[Ngày hóa đơn]],IF(Table1[[#This Row],[Ngày hạch toán]]&lt;&gt;"",Table1[[#This Row],[Ngày hạch toán]],""))</f>
        <v>46129</v>
      </c>
      <c r="T808" s="7"/>
      <c r="U808" s="6">
        <f>IF(Table1[[#This Row],[Ngày tính CN]]="","",S808+T808)</f>
        <v>46129</v>
      </c>
      <c r="V808" s="32">
        <f ca="1">IF(Table1[[#This Row],[Hạn thanh toán]]="","",IF((U808-NOW())&lt;0,0,(U808-NOW())))</f>
        <v>0</v>
      </c>
      <c r="W808" s="32"/>
      <c r="X808" s="32" t="str">
        <f t="shared" ca="1" si="61"/>
        <v/>
      </c>
      <c r="Y808" s="2" t="str">
        <f t="shared" si="62"/>
        <v>Đã thanh toán</v>
      </c>
      <c r="Z808" s="42">
        <f t="shared" si="63"/>
        <v>46129</v>
      </c>
      <c r="AA808" s="42">
        <f t="shared" si="64"/>
        <v>46136</v>
      </c>
      <c r="AD808" s="2" t="str">
        <f>VLOOKUP($A808,MA_KH!$A:$Q,MA_KH!O$1,0)</f>
        <v>MEGA</v>
      </c>
      <c r="AE808" s="2" t="str">
        <f>VLOOKUP($A808,MA_KH!$A:$Q,MA_KH!P$1,0)</f>
        <v>CÔNG TY TNHH MM MEGA MARKET (VIỆT NAM)</v>
      </c>
      <c r="AG808" s="2" t="str">
        <f>(Table1[[#This Row],[Số hóa đơn]])&amp;IF(OR(Table1[[#This Row],[Phân loại]]="Hàng trả",Table1[[#This Row],[Phân loại]]="Giảm công nợ"),-Table1[[#This Row],[Tổng giá trị]],Table1[[#This Row],[Tổng giá trị]])</f>
        <v>00000160-425187</v>
      </c>
      <c r="AH808" s="6" t="e">
        <f>_xlfn.XLOOKUP(Table1[[#This Row],[Column1]],'Chi tiết tt Mega gửi'!P:P,'Chi tiết tt Mega gửi'!N:N)</f>
        <v>#N/A</v>
      </c>
    </row>
    <row r="809" spans="1:34" ht="25.5" customHeight="1" x14ac:dyDescent="0.2">
      <c r="A809" s="58" t="s">
        <v>16289</v>
      </c>
      <c r="B809" s="58" t="s">
        <v>296</v>
      </c>
      <c r="C809" s="59">
        <v>46129</v>
      </c>
      <c r="D809" s="58" t="s">
        <v>18124</v>
      </c>
      <c r="E809" s="55">
        <v>46129</v>
      </c>
      <c r="F809" s="58" t="s">
        <v>18125</v>
      </c>
      <c r="G809" s="58" t="s">
        <v>16824</v>
      </c>
      <c r="H809" s="60">
        <v>1673500</v>
      </c>
      <c r="I809" s="63">
        <v>0</v>
      </c>
      <c r="J809" s="60">
        <v>133880</v>
      </c>
      <c r="K809" s="66">
        <v>1807380</v>
      </c>
      <c r="L809" s="64" t="s">
        <v>17238</v>
      </c>
      <c r="M809" s="6">
        <v>46136</v>
      </c>
      <c r="O809" s="32">
        <f>IF(Table1[[#This Row],[Phân loại]]="Tồn đầu kỳ",Table1[[#This Row],[Tổng giá trị]],0)</f>
        <v>0</v>
      </c>
      <c r="P809" s="7">
        <f>IF(Table1[[#This Row],[Số còn phải thu ĐK]]&lt;&gt;0,0,IF(Table1[[#This Row],[Phân loại]]="Bán hàng",Table1[[#This Row],[Tổng giá trị]],-Table1[[#This Row],[Tổng giá trị]]))</f>
        <v>-1807380</v>
      </c>
      <c r="Q809" s="32">
        <f t="shared" si="60"/>
        <v>-1807380</v>
      </c>
      <c r="R809" s="7">
        <f>Table1[[#This Row],[Số còn phải thu ĐK]]+Table1[[#This Row],[Giá Trị HD sau CK]]-Table1[[#This Row],[Số tiền đã thu]]</f>
        <v>0</v>
      </c>
      <c r="S809" s="6">
        <f>IF(Table1[[#This Row],[Ngày hóa đơn]]&lt;&gt;"",Table1[[#This Row],[Ngày hóa đơn]],IF(Table1[[#This Row],[Ngày hạch toán]]&lt;&gt;"",Table1[[#This Row],[Ngày hạch toán]],""))</f>
        <v>46129</v>
      </c>
      <c r="T809" s="7"/>
      <c r="U809" s="6">
        <f>IF(Table1[[#This Row],[Ngày tính CN]]="","",S809+T809)</f>
        <v>46129</v>
      </c>
      <c r="V809" s="32">
        <f ca="1">IF(Table1[[#This Row],[Hạn thanh toán]]="","",IF((U809-NOW())&lt;0,0,(U809-NOW())))</f>
        <v>0</v>
      </c>
      <c r="W809" s="32"/>
      <c r="X809" s="32" t="str">
        <f t="shared" ca="1" si="61"/>
        <v/>
      </c>
      <c r="Y809" s="2" t="str">
        <f t="shared" si="62"/>
        <v>Đã thanh toán</v>
      </c>
      <c r="Z809" s="42">
        <f t="shared" si="63"/>
        <v>46129</v>
      </c>
      <c r="AA809" s="42">
        <f t="shared" si="64"/>
        <v>46136</v>
      </c>
      <c r="AD809" s="2" t="str">
        <f>VLOOKUP($A809,MA_KH!$A:$Q,MA_KH!O$1,0)</f>
        <v>MEGA</v>
      </c>
      <c r="AE809" s="2" t="str">
        <f>VLOOKUP($A809,MA_KH!$A:$Q,MA_KH!P$1,0)</f>
        <v>CÔNG TY TNHH MM MEGA MARKET (VIỆT NAM)</v>
      </c>
      <c r="AG809" s="2" t="str">
        <f>(Table1[[#This Row],[Số hóa đơn]])&amp;IF(OR(Table1[[#This Row],[Phân loại]]="Hàng trả",Table1[[#This Row],[Phân loại]]="Giảm công nợ"),-Table1[[#This Row],[Tổng giá trị]],Table1[[#This Row],[Tổng giá trị]])</f>
        <v>00000231-1807380</v>
      </c>
      <c r="AH809" s="6" t="e">
        <f>_xlfn.XLOOKUP(Table1[[#This Row],[Column1]],'Chi tiết tt Mega gửi'!P:P,'Chi tiết tt Mega gửi'!N:N)</f>
        <v>#N/A</v>
      </c>
    </row>
    <row r="810" spans="1:34" ht="25.5" customHeight="1" x14ac:dyDescent="0.2">
      <c r="A810" s="54" t="s">
        <v>16307</v>
      </c>
      <c r="B810" s="54" t="s">
        <v>202</v>
      </c>
      <c r="C810" s="55">
        <v>46129</v>
      </c>
      <c r="D810" s="54" t="s">
        <v>18126</v>
      </c>
      <c r="E810" s="55">
        <v>46129</v>
      </c>
      <c r="F810" s="54" t="s">
        <v>18119</v>
      </c>
      <c r="G810" s="54" t="s">
        <v>17174</v>
      </c>
      <c r="H810" s="56">
        <v>582213</v>
      </c>
      <c r="I810" s="63">
        <v>0</v>
      </c>
      <c r="J810" s="56">
        <v>46577</v>
      </c>
      <c r="K810" s="65">
        <v>628790</v>
      </c>
      <c r="L810" s="64" t="s">
        <v>17238</v>
      </c>
      <c r="M810" s="6">
        <v>46136</v>
      </c>
      <c r="O810" s="32">
        <f>IF(Table1[[#This Row],[Phân loại]]="Tồn đầu kỳ",Table1[[#This Row],[Tổng giá trị]],0)</f>
        <v>0</v>
      </c>
      <c r="P810" s="7">
        <f>IF(Table1[[#This Row],[Số còn phải thu ĐK]]&lt;&gt;0,0,IF(Table1[[#This Row],[Phân loại]]="Bán hàng",Table1[[#This Row],[Tổng giá trị]],-Table1[[#This Row],[Tổng giá trị]]))</f>
        <v>-628790</v>
      </c>
      <c r="Q810" s="32">
        <f t="shared" si="60"/>
        <v>-628790</v>
      </c>
      <c r="R810" s="7">
        <f>Table1[[#This Row],[Số còn phải thu ĐK]]+Table1[[#This Row],[Giá Trị HD sau CK]]-Table1[[#This Row],[Số tiền đã thu]]</f>
        <v>0</v>
      </c>
      <c r="S810" s="6">
        <f>IF(Table1[[#This Row],[Ngày hóa đơn]]&lt;&gt;"",Table1[[#This Row],[Ngày hóa đơn]],IF(Table1[[#This Row],[Ngày hạch toán]]&lt;&gt;"",Table1[[#This Row],[Ngày hạch toán]],""))</f>
        <v>46129</v>
      </c>
      <c r="T810" s="7"/>
      <c r="U810" s="6">
        <f>IF(Table1[[#This Row],[Ngày tính CN]]="","",S810+T810)</f>
        <v>46129</v>
      </c>
      <c r="V810" s="32">
        <f ca="1">IF(Table1[[#This Row],[Hạn thanh toán]]="","",IF((U810-NOW())&lt;0,0,(U810-NOW())))</f>
        <v>0</v>
      </c>
      <c r="W810" s="32"/>
      <c r="X810" s="32" t="str">
        <f t="shared" ca="1" si="61"/>
        <v/>
      </c>
      <c r="Y810" s="2" t="str">
        <f t="shared" si="62"/>
        <v>Đã thanh toán</v>
      </c>
      <c r="Z810" s="42">
        <f t="shared" si="63"/>
        <v>46129</v>
      </c>
      <c r="AA810" s="42">
        <f t="shared" si="64"/>
        <v>46136</v>
      </c>
      <c r="AD810" s="2" t="str">
        <f>VLOOKUP($A810,MA_KH!$A:$Q,MA_KH!O$1,0)</f>
        <v>MEGA</v>
      </c>
      <c r="AE810" s="2" t="str">
        <f>VLOOKUP($A810,MA_KH!$A:$Q,MA_KH!P$1,0)</f>
        <v>CÔNG TY TNHH MM MEGA MARKET (VIỆT NAM)</v>
      </c>
      <c r="AG810" s="2" t="str">
        <f>(Table1[[#This Row],[Số hóa đơn]])&amp;IF(OR(Table1[[#This Row],[Phân loại]]="Hàng trả",Table1[[#This Row],[Phân loại]]="Giảm công nợ"),-Table1[[#This Row],[Tổng giá trị]],Table1[[#This Row],[Tổng giá trị]])</f>
        <v>00000130-628790</v>
      </c>
      <c r="AH810" s="6" t="e">
        <f>_xlfn.XLOOKUP(Table1[[#This Row],[Column1]],'Chi tiết tt Mega gửi'!P:P,'Chi tiết tt Mega gửi'!N:N)</f>
        <v>#N/A</v>
      </c>
    </row>
    <row r="811" spans="1:34" ht="25.5" customHeight="1" x14ac:dyDescent="0.2">
      <c r="A811" s="54" t="s">
        <v>16288</v>
      </c>
      <c r="B811" s="54" t="s">
        <v>294</v>
      </c>
      <c r="C811" s="55">
        <v>46129</v>
      </c>
      <c r="D811" s="54" t="s">
        <v>18127</v>
      </c>
      <c r="E811" s="55">
        <v>46129</v>
      </c>
      <c r="F811" s="54" t="s">
        <v>18128</v>
      </c>
      <c r="G811" s="54" t="s">
        <v>17177</v>
      </c>
      <c r="H811" s="56">
        <v>1842362</v>
      </c>
      <c r="I811" s="63">
        <v>0</v>
      </c>
      <c r="J811" s="56">
        <v>147389</v>
      </c>
      <c r="K811" s="65">
        <v>1989751</v>
      </c>
      <c r="L811" s="64" t="s">
        <v>17238</v>
      </c>
      <c r="M811" s="6">
        <v>46136</v>
      </c>
      <c r="O811" s="32">
        <f>IF(Table1[[#This Row],[Phân loại]]="Tồn đầu kỳ",Table1[[#This Row],[Tổng giá trị]],0)</f>
        <v>0</v>
      </c>
      <c r="P811" s="7">
        <f>IF(Table1[[#This Row],[Số còn phải thu ĐK]]&lt;&gt;0,0,IF(Table1[[#This Row],[Phân loại]]="Bán hàng",Table1[[#This Row],[Tổng giá trị]],-Table1[[#This Row],[Tổng giá trị]]))</f>
        <v>-1989751</v>
      </c>
      <c r="Q811" s="32">
        <f t="shared" si="60"/>
        <v>-1989751</v>
      </c>
      <c r="R811" s="7">
        <f>Table1[[#This Row],[Số còn phải thu ĐK]]+Table1[[#This Row],[Giá Trị HD sau CK]]-Table1[[#This Row],[Số tiền đã thu]]</f>
        <v>0</v>
      </c>
      <c r="S811" s="6">
        <f>IF(Table1[[#This Row],[Ngày hóa đơn]]&lt;&gt;"",Table1[[#This Row],[Ngày hóa đơn]],IF(Table1[[#This Row],[Ngày hạch toán]]&lt;&gt;"",Table1[[#This Row],[Ngày hạch toán]],""))</f>
        <v>46129</v>
      </c>
      <c r="T811" s="7"/>
      <c r="U811" s="6">
        <f>IF(Table1[[#This Row],[Ngày tính CN]]="","",S811+T811)</f>
        <v>46129</v>
      </c>
      <c r="V811" s="32">
        <f ca="1">IF(Table1[[#This Row],[Hạn thanh toán]]="","",IF((U811-NOW())&lt;0,0,(U811-NOW())))</f>
        <v>0</v>
      </c>
      <c r="W811" s="32"/>
      <c r="X811" s="32" t="str">
        <f t="shared" ca="1" si="61"/>
        <v/>
      </c>
      <c r="Y811" s="2" t="str">
        <f t="shared" si="62"/>
        <v>Đã thanh toán</v>
      </c>
      <c r="Z811" s="42">
        <f t="shared" si="63"/>
        <v>46129</v>
      </c>
      <c r="AA811" s="42">
        <f t="shared" si="64"/>
        <v>46136</v>
      </c>
      <c r="AD811" s="2" t="str">
        <f>VLOOKUP($A811,MA_KH!$A:$Q,MA_KH!O$1,0)</f>
        <v>MEGA</v>
      </c>
      <c r="AE811" s="2" t="str">
        <f>VLOOKUP($A811,MA_KH!$A:$Q,MA_KH!P$1,0)</f>
        <v>CÔNG TY TNHH MM MEGA MARKET (VIỆT NAM)</v>
      </c>
      <c r="AG811" s="2" t="str">
        <f>(Table1[[#This Row],[Số hóa đơn]])&amp;IF(OR(Table1[[#This Row],[Phân loại]]="Hàng trả",Table1[[#This Row],[Phân loại]]="Giảm công nợ"),-Table1[[#This Row],[Tổng giá trị]],Table1[[#This Row],[Tổng giá trị]])</f>
        <v>00000186-1989751</v>
      </c>
      <c r="AH811" s="6" t="e">
        <f>_xlfn.XLOOKUP(Table1[[#This Row],[Column1]],'Chi tiết tt Mega gửi'!P:P,'Chi tiết tt Mega gửi'!N:N)</f>
        <v>#N/A</v>
      </c>
    </row>
    <row r="812" spans="1:34" ht="25.5" customHeight="1" x14ac:dyDescent="0.2">
      <c r="A812" s="54" t="s">
        <v>16308</v>
      </c>
      <c r="B812" s="54" t="s">
        <v>194</v>
      </c>
      <c r="C812" s="55">
        <v>46129</v>
      </c>
      <c r="D812" s="54" t="s">
        <v>18129</v>
      </c>
      <c r="E812" s="55">
        <v>46129</v>
      </c>
      <c r="F812" s="54" t="s">
        <v>18130</v>
      </c>
      <c r="G812" s="54" t="s">
        <v>16886</v>
      </c>
      <c r="H812" s="56">
        <v>1934326</v>
      </c>
      <c r="I812" s="63">
        <v>0</v>
      </c>
      <c r="J812" s="56">
        <v>154746</v>
      </c>
      <c r="K812" s="65">
        <v>2089072</v>
      </c>
      <c r="L812" s="64" t="s">
        <v>17238</v>
      </c>
      <c r="M812" s="6">
        <v>46136</v>
      </c>
      <c r="O812" s="32">
        <f>IF(Table1[[#This Row],[Phân loại]]="Tồn đầu kỳ",Table1[[#This Row],[Tổng giá trị]],0)</f>
        <v>0</v>
      </c>
      <c r="P812" s="7">
        <f>IF(Table1[[#This Row],[Số còn phải thu ĐK]]&lt;&gt;0,0,IF(Table1[[#This Row],[Phân loại]]="Bán hàng",Table1[[#This Row],[Tổng giá trị]],-Table1[[#This Row],[Tổng giá trị]]))</f>
        <v>-2089072</v>
      </c>
      <c r="Q812" s="32">
        <f t="shared" si="60"/>
        <v>-2089072</v>
      </c>
      <c r="R812" s="7">
        <f>Table1[[#This Row],[Số còn phải thu ĐK]]+Table1[[#This Row],[Giá Trị HD sau CK]]-Table1[[#This Row],[Số tiền đã thu]]</f>
        <v>0</v>
      </c>
      <c r="S812" s="6">
        <f>IF(Table1[[#This Row],[Ngày hóa đơn]]&lt;&gt;"",Table1[[#This Row],[Ngày hóa đơn]],IF(Table1[[#This Row],[Ngày hạch toán]]&lt;&gt;"",Table1[[#This Row],[Ngày hạch toán]],""))</f>
        <v>46129</v>
      </c>
      <c r="T812" s="7"/>
      <c r="U812" s="6">
        <f>IF(Table1[[#This Row],[Ngày tính CN]]="","",S812+T812)</f>
        <v>46129</v>
      </c>
      <c r="V812" s="32">
        <f ca="1">IF(Table1[[#This Row],[Hạn thanh toán]]="","",IF((U812-NOW())&lt;0,0,(U812-NOW())))</f>
        <v>0</v>
      </c>
      <c r="W812" s="32"/>
      <c r="X812" s="32" t="str">
        <f t="shared" ca="1" si="61"/>
        <v/>
      </c>
      <c r="Y812" s="2" t="str">
        <f t="shared" si="62"/>
        <v>Đã thanh toán</v>
      </c>
      <c r="Z812" s="42">
        <f t="shared" si="63"/>
        <v>46129</v>
      </c>
      <c r="AA812" s="42">
        <f t="shared" si="64"/>
        <v>46136</v>
      </c>
      <c r="AD812" s="2" t="str">
        <f>VLOOKUP($A812,MA_KH!$A:$Q,MA_KH!O$1,0)</f>
        <v>MEGA</v>
      </c>
      <c r="AE812" s="2" t="str">
        <f>VLOOKUP($A812,MA_KH!$A:$Q,MA_KH!P$1,0)</f>
        <v>CÔNG TY TNHH MM MEGA MARKET (VIỆT NAM)</v>
      </c>
      <c r="AG812" s="2" t="str">
        <f>(Table1[[#This Row],[Số hóa đơn]])&amp;IF(OR(Table1[[#This Row],[Phân loại]]="Hàng trả",Table1[[#This Row],[Phân loại]]="Giảm công nợ"),-Table1[[#This Row],[Tổng giá trị]],Table1[[#This Row],[Tổng giá trị]])</f>
        <v>00000103-2089072</v>
      </c>
      <c r="AH812" s="6" t="e">
        <f>_xlfn.XLOOKUP(Table1[[#This Row],[Column1]],'Chi tiết tt Mega gửi'!P:P,'Chi tiết tt Mega gửi'!N:N)</f>
        <v>#N/A</v>
      </c>
    </row>
    <row r="813" spans="1:34" ht="25.5" customHeight="1" x14ac:dyDescent="0.2">
      <c r="A813" s="54" t="s">
        <v>16308</v>
      </c>
      <c r="B813" s="54" t="s">
        <v>194</v>
      </c>
      <c r="C813" s="55">
        <v>46129</v>
      </c>
      <c r="D813" s="54" t="s">
        <v>18131</v>
      </c>
      <c r="E813" s="55">
        <v>46129</v>
      </c>
      <c r="F813" s="54" t="s">
        <v>18132</v>
      </c>
      <c r="G813" s="54" t="s">
        <v>16886</v>
      </c>
      <c r="H813" s="56">
        <v>1350216</v>
      </c>
      <c r="I813" s="63">
        <v>0</v>
      </c>
      <c r="J813" s="56">
        <v>108017</v>
      </c>
      <c r="K813" s="65">
        <v>1458233</v>
      </c>
      <c r="L813" s="64" t="s">
        <v>17238</v>
      </c>
      <c r="M813" s="6">
        <v>46136</v>
      </c>
      <c r="O813" s="32">
        <f>IF(Table1[[#This Row],[Phân loại]]="Tồn đầu kỳ",Table1[[#This Row],[Tổng giá trị]],0)</f>
        <v>0</v>
      </c>
      <c r="P813" s="7">
        <f>IF(Table1[[#This Row],[Số còn phải thu ĐK]]&lt;&gt;0,0,IF(Table1[[#This Row],[Phân loại]]="Bán hàng",Table1[[#This Row],[Tổng giá trị]],-Table1[[#This Row],[Tổng giá trị]]))</f>
        <v>-1458233</v>
      </c>
      <c r="Q813" s="32">
        <f t="shared" si="60"/>
        <v>-1458233</v>
      </c>
      <c r="R813" s="7">
        <f>Table1[[#This Row],[Số còn phải thu ĐK]]+Table1[[#This Row],[Giá Trị HD sau CK]]-Table1[[#This Row],[Số tiền đã thu]]</f>
        <v>0</v>
      </c>
      <c r="S813" s="6">
        <f>IF(Table1[[#This Row],[Ngày hóa đơn]]&lt;&gt;"",Table1[[#This Row],[Ngày hóa đơn]],IF(Table1[[#This Row],[Ngày hạch toán]]&lt;&gt;"",Table1[[#This Row],[Ngày hạch toán]],""))</f>
        <v>46129</v>
      </c>
      <c r="T813" s="7"/>
      <c r="U813" s="6">
        <f>IF(Table1[[#This Row],[Ngày tính CN]]="","",S813+T813)</f>
        <v>46129</v>
      </c>
      <c r="V813" s="32">
        <f ca="1">IF(Table1[[#This Row],[Hạn thanh toán]]="","",IF((U813-NOW())&lt;0,0,(U813-NOW())))</f>
        <v>0</v>
      </c>
      <c r="W813" s="32"/>
      <c r="X813" s="32" t="str">
        <f t="shared" ca="1" si="61"/>
        <v/>
      </c>
      <c r="Y813" s="2" t="str">
        <f t="shared" si="62"/>
        <v>Đã thanh toán</v>
      </c>
      <c r="Z813" s="42">
        <f t="shared" si="63"/>
        <v>46129</v>
      </c>
      <c r="AA813" s="42">
        <f t="shared" si="64"/>
        <v>46136</v>
      </c>
      <c r="AD813" s="2" t="str">
        <f>VLOOKUP($A813,MA_KH!$A:$Q,MA_KH!O$1,0)</f>
        <v>MEGA</v>
      </c>
      <c r="AE813" s="2" t="str">
        <f>VLOOKUP($A813,MA_KH!$A:$Q,MA_KH!P$1,0)</f>
        <v>CÔNG TY TNHH MM MEGA MARKET (VIỆT NAM)</v>
      </c>
      <c r="AG813" s="2" t="str">
        <f>(Table1[[#This Row],[Số hóa đơn]])&amp;IF(OR(Table1[[#This Row],[Phân loại]]="Hàng trả",Table1[[#This Row],[Phân loại]]="Giảm công nợ"),-Table1[[#This Row],[Tổng giá trị]],Table1[[#This Row],[Tổng giá trị]])</f>
        <v>00000104-1458233</v>
      </c>
      <c r="AH813" s="6" t="e">
        <f>_xlfn.XLOOKUP(Table1[[#This Row],[Column1]],'Chi tiết tt Mega gửi'!P:P,'Chi tiết tt Mega gửi'!N:N)</f>
        <v>#N/A</v>
      </c>
    </row>
    <row r="814" spans="1:34" ht="25.5" customHeight="1" x14ac:dyDescent="0.2">
      <c r="A814" s="58" t="s">
        <v>16308</v>
      </c>
      <c r="B814" s="58" t="s">
        <v>194</v>
      </c>
      <c r="C814" s="59">
        <v>46129</v>
      </c>
      <c r="D814" s="58" t="s">
        <v>18133</v>
      </c>
      <c r="E814" s="55">
        <v>46129</v>
      </c>
      <c r="F814" s="58" t="s">
        <v>18134</v>
      </c>
      <c r="G814" s="58" t="s">
        <v>16886</v>
      </c>
      <c r="H814" s="60">
        <v>578664</v>
      </c>
      <c r="I814" s="63">
        <v>0</v>
      </c>
      <c r="J814" s="60">
        <v>46293</v>
      </c>
      <c r="K814" s="66">
        <v>624957</v>
      </c>
      <c r="L814" s="64" t="s">
        <v>17238</v>
      </c>
      <c r="M814" s="6">
        <v>46136</v>
      </c>
      <c r="O814" s="32">
        <f>IF(Table1[[#This Row],[Phân loại]]="Tồn đầu kỳ",Table1[[#This Row],[Tổng giá trị]],0)</f>
        <v>0</v>
      </c>
      <c r="P814" s="7">
        <f>IF(Table1[[#This Row],[Số còn phải thu ĐK]]&lt;&gt;0,0,IF(Table1[[#This Row],[Phân loại]]="Bán hàng",Table1[[#This Row],[Tổng giá trị]],-Table1[[#This Row],[Tổng giá trị]]))</f>
        <v>-624957</v>
      </c>
      <c r="Q814" s="32">
        <f t="shared" si="60"/>
        <v>-624957</v>
      </c>
      <c r="R814" s="7">
        <f>Table1[[#This Row],[Số còn phải thu ĐK]]+Table1[[#This Row],[Giá Trị HD sau CK]]-Table1[[#This Row],[Số tiền đã thu]]</f>
        <v>0</v>
      </c>
      <c r="S814" s="6">
        <f>IF(Table1[[#This Row],[Ngày hóa đơn]]&lt;&gt;"",Table1[[#This Row],[Ngày hóa đơn]],IF(Table1[[#This Row],[Ngày hạch toán]]&lt;&gt;"",Table1[[#This Row],[Ngày hạch toán]],""))</f>
        <v>46129</v>
      </c>
      <c r="T814" s="7"/>
      <c r="U814" s="6">
        <f>IF(Table1[[#This Row],[Ngày tính CN]]="","",S814+T814)</f>
        <v>46129</v>
      </c>
      <c r="V814" s="32">
        <f ca="1">IF(Table1[[#This Row],[Hạn thanh toán]]="","",IF((U814-NOW())&lt;0,0,(U814-NOW())))</f>
        <v>0</v>
      </c>
      <c r="W814" s="32"/>
      <c r="X814" s="32" t="str">
        <f t="shared" ca="1" si="61"/>
        <v/>
      </c>
      <c r="Y814" s="2" t="str">
        <f t="shared" si="62"/>
        <v>Đã thanh toán</v>
      </c>
      <c r="Z814" s="42">
        <f t="shared" si="63"/>
        <v>46129</v>
      </c>
      <c r="AA814" s="42">
        <f t="shared" si="64"/>
        <v>46136</v>
      </c>
      <c r="AD814" s="2" t="str">
        <f>VLOOKUP($A814,MA_KH!$A:$Q,MA_KH!O$1,0)</f>
        <v>MEGA</v>
      </c>
      <c r="AE814" s="2" t="str">
        <f>VLOOKUP($A814,MA_KH!$A:$Q,MA_KH!P$1,0)</f>
        <v>CÔNG TY TNHH MM MEGA MARKET (VIỆT NAM)</v>
      </c>
      <c r="AG814" s="2" t="str">
        <f>(Table1[[#This Row],[Số hóa đơn]])&amp;IF(OR(Table1[[#This Row],[Phân loại]]="Hàng trả",Table1[[#This Row],[Phân loại]]="Giảm công nợ"),-Table1[[#This Row],[Tổng giá trị]],Table1[[#This Row],[Tổng giá trị]])</f>
        <v>00000106-624957</v>
      </c>
      <c r="AH814" s="6" t="e">
        <f>_xlfn.XLOOKUP(Table1[[#This Row],[Column1]],'Chi tiết tt Mega gửi'!P:P,'Chi tiết tt Mega gửi'!N:N)</f>
        <v>#N/A</v>
      </c>
    </row>
    <row r="815" spans="1:34" ht="25.5" customHeight="1" x14ac:dyDescent="0.2">
      <c r="A815" s="58" t="s">
        <v>16310</v>
      </c>
      <c r="B815" s="58" t="s">
        <v>196</v>
      </c>
      <c r="C815" s="59">
        <v>46129</v>
      </c>
      <c r="D815" s="58" t="s">
        <v>18135</v>
      </c>
      <c r="E815" s="55">
        <v>46129</v>
      </c>
      <c r="F815" s="58" t="s">
        <v>18136</v>
      </c>
      <c r="G815" s="58" t="s">
        <v>18137</v>
      </c>
      <c r="H815" s="60">
        <v>1215000</v>
      </c>
      <c r="I815" s="63">
        <v>0</v>
      </c>
      <c r="J815" s="60">
        <v>97200</v>
      </c>
      <c r="K815" s="66">
        <v>1312200</v>
      </c>
      <c r="L815" s="64" t="s">
        <v>17238</v>
      </c>
      <c r="M815" s="6">
        <v>46136</v>
      </c>
      <c r="O815" s="32">
        <f>IF(Table1[[#This Row],[Phân loại]]="Tồn đầu kỳ",Table1[[#This Row],[Tổng giá trị]],0)</f>
        <v>0</v>
      </c>
      <c r="P815" s="7">
        <f>IF(Table1[[#This Row],[Số còn phải thu ĐK]]&lt;&gt;0,0,IF(Table1[[#This Row],[Phân loại]]="Bán hàng",Table1[[#This Row],[Tổng giá trị]],-Table1[[#This Row],[Tổng giá trị]]))</f>
        <v>-1312200</v>
      </c>
      <c r="Q815" s="32">
        <f t="shared" si="60"/>
        <v>-1312200</v>
      </c>
      <c r="R815" s="7">
        <f>Table1[[#This Row],[Số còn phải thu ĐK]]+Table1[[#This Row],[Giá Trị HD sau CK]]-Table1[[#This Row],[Số tiền đã thu]]</f>
        <v>0</v>
      </c>
      <c r="S815" s="6">
        <f>IF(Table1[[#This Row],[Ngày hóa đơn]]&lt;&gt;"",Table1[[#This Row],[Ngày hóa đơn]],IF(Table1[[#This Row],[Ngày hạch toán]]&lt;&gt;"",Table1[[#This Row],[Ngày hạch toán]],""))</f>
        <v>46129</v>
      </c>
      <c r="T815" s="7"/>
      <c r="U815" s="6">
        <f>IF(Table1[[#This Row],[Ngày tính CN]]="","",S815+T815)</f>
        <v>46129</v>
      </c>
      <c r="V815" s="32">
        <f ca="1">IF(Table1[[#This Row],[Hạn thanh toán]]="","",IF((U815-NOW())&lt;0,0,(U815-NOW())))</f>
        <v>0</v>
      </c>
      <c r="W815" s="32"/>
      <c r="X815" s="32" t="str">
        <f t="shared" ca="1" si="61"/>
        <v/>
      </c>
      <c r="Y815" s="2" t="str">
        <f t="shared" si="62"/>
        <v>Đã thanh toán</v>
      </c>
      <c r="Z815" s="42">
        <f t="shared" si="63"/>
        <v>46129</v>
      </c>
      <c r="AA815" s="42">
        <f t="shared" si="64"/>
        <v>46136</v>
      </c>
      <c r="AD815" s="2" t="str">
        <f>VLOOKUP($A815,MA_KH!$A:$Q,MA_KH!O$1,0)</f>
        <v>MEGA</v>
      </c>
      <c r="AE815" s="2" t="str">
        <f>VLOOKUP($A815,MA_KH!$A:$Q,MA_KH!P$1,0)</f>
        <v>CÔNG TY TNHH MM MEGA MARKET (VIỆT NAM)</v>
      </c>
      <c r="AG815" s="2" t="str">
        <f>(Table1[[#This Row],[Số hóa đơn]])&amp;IF(OR(Table1[[#This Row],[Phân loại]]="Hàng trả",Table1[[#This Row],[Phân loại]]="Giảm công nợ"),-Table1[[#This Row],[Tổng giá trị]],Table1[[#This Row],[Tổng giá trị]])</f>
        <v>00000069-1312200</v>
      </c>
      <c r="AH815" s="6" t="e">
        <f>_xlfn.XLOOKUP(Table1[[#This Row],[Column1]],'Chi tiết tt Mega gửi'!P:P,'Chi tiết tt Mega gửi'!N:N)</f>
        <v>#N/A</v>
      </c>
    </row>
    <row r="816" spans="1:34" ht="25.5" customHeight="1" x14ac:dyDescent="0.2">
      <c r="A816" s="54" t="s">
        <v>16295</v>
      </c>
      <c r="B816" s="54" t="s">
        <v>198</v>
      </c>
      <c r="C816" s="55">
        <v>46129</v>
      </c>
      <c r="D816" s="54" t="s">
        <v>18138</v>
      </c>
      <c r="E816" s="55">
        <v>46129</v>
      </c>
      <c r="F816" s="54" t="s">
        <v>18139</v>
      </c>
      <c r="G816" s="54" t="s">
        <v>16990</v>
      </c>
      <c r="H816" s="56">
        <v>866383</v>
      </c>
      <c r="I816" s="63">
        <v>0</v>
      </c>
      <c r="J816" s="56">
        <v>69311</v>
      </c>
      <c r="K816" s="65">
        <v>935694</v>
      </c>
      <c r="L816" s="64" t="s">
        <v>17238</v>
      </c>
      <c r="M816" s="6">
        <v>46136</v>
      </c>
      <c r="O816" s="32">
        <f>IF(Table1[[#This Row],[Phân loại]]="Tồn đầu kỳ",Table1[[#This Row],[Tổng giá trị]],0)</f>
        <v>0</v>
      </c>
      <c r="P816" s="7">
        <f>IF(Table1[[#This Row],[Số còn phải thu ĐK]]&lt;&gt;0,0,IF(Table1[[#This Row],[Phân loại]]="Bán hàng",Table1[[#This Row],[Tổng giá trị]],-Table1[[#This Row],[Tổng giá trị]]))</f>
        <v>-935694</v>
      </c>
      <c r="Q816" s="32">
        <f t="shared" si="60"/>
        <v>-935694</v>
      </c>
      <c r="R816" s="7">
        <f>Table1[[#This Row],[Số còn phải thu ĐK]]+Table1[[#This Row],[Giá Trị HD sau CK]]-Table1[[#This Row],[Số tiền đã thu]]</f>
        <v>0</v>
      </c>
      <c r="S816" s="6">
        <f>IF(Table1[[#This Row],[Ngày hóa đơn]]&lt;&gt;"",Table1[[#This Row],[Ngày hóa đơn]],IF(Table1[[#This Row],[Ngày hạch toán]]&lt;&gt;"",Table1[[#This Row],[Ngày hạch toán]],""))</f>
        <v>46129</v>
      </c>
      <c r="T816" s="7"/>
      <c r="U816" s="6">
        <f>IF(Table1[[#This Row],[Ngày tính CN]]="","",S816+T816)</f>
        <v>46129</v>
      </c>
      <c r="V816" s="32">
        <f ca="1">IF(Table1[[#This Row],[Hạn thanh toán]]="","",IF((U816-NOW())&lt;0,0,(U816-NOW())))</f>
        <v>0</v>
      </c>
      <c r="W816" s="32"/>
      <c r="X816" s="32" t="str">
        <f t="shared" ca="1" si="61"/>
        <v/>
      </c>
      <c r="Y816" s="2" t="str">
        <f t="shared" si="62"/>
        <v>Đã thanh toán</v>
      </c>
      <c r="Z816" s="42">
        <f t="shared" si="63"/>
        <v>46129</v>
      </c>
      <c r="AA816" s="42">
        <f t="shared" si="64"/>
        <v>46136</v>
      </c>
      <c r="AD816" s="2" t="str">
        <f>VLOOKUP($A816,MA_KH!$A:$Q,MA_KH!O$1,0)</f>
        <v>MEGA</v>
      </c>
      <c r="AE816" s="2" t="str">
        <f>VLOOKUP($A816,MA_KH!$A:$Q,MA_KH!P$1,0)</f>
        <v>CÔNG TY TNHH MM MEGA MARKET (VIỆT NAM)</v>
      </c>
      <c r="AG816" s="2" t="str">
        <f>(Table1[[#This Row],[Số hóa đơn]])&amp;IF(OR(Table1[[#This Row],[Phân loại]]="Hàng trả",Table1[[#This Row],[Phân loại]]="Giảm công nợ"),-Table1[[#This Row],[Tổng giá trị]],Table1[[#This Row],[Tổng giá trị]])</f>
        <v>00000135-935694</v>
      </c>
      <c r="AH816" s="6" t="e">
        <f>_xlfn.XLOOKUP(Table1[[#This Row],[Column1]],'Chi tiết tt Mega gửi'!P:P,'Chi tiết tt Mega gửi'!N:N)</f>
        <v>#N/A</v>
      </c>
    </row>
    <row r="817" spans="1:34" ht="25.5" customHeight="1" x14ac:dyDescent="0.2">
      <c r="A817" s="58" t="s">
        <v>16295</v>
      </c>
      <c r="B817" s="58" t="s">
        <v>198</v>
      </c>
      <c r="C817" s="59">
        <v>46129</v>
      </c>
      <c r="D817" s="58" t="s">
        <v>18140</v>
      </c>
      <c r="E817" s="55">
        <v>46129</v>
      </c>
      <c r="F817" s="58" t="s">
        <v>18141</v>
      </c>
      <c r="G817" s="58" t="s">
        <v>16990</v>
      </c>
      <c r="H817" s="60">
        <v>192888</v>
      </c>
      <c r="I817" s="63">
        <v>0</v>
      </c>
      <c r="J817" s="60">
        <v>15431</v>
      </c>
      <c r="K817" s="66">
        <v>208319</v>
      </c>
      <c r="L817" s="64" t="s">
        <v>17238</v>
      </c>
      <c r="M817" s="6">
        <v>46136</v>
      </c>
      <c r="O817" s="32">
        <f>IF(Table1[[#This Row],[Phân loại]]="Tồn đầu kỳ",Table1[[#This Row],[Tổng giá trị]],0)</f>
        <v>0</v>
      </c>
      <c r="P817" s="7">
        <f>IF(Table1[[#This Row],[Số còn phải thu ĐK]]&lt;&gt;0,0,IF(Table1[[#This Row],[Phân loại]]="Bán hàng",Table1[[#This Row],[Tổng giá trị]],-Table1[[#This Row],[Tổng giá trị]]))</f>
        <v>-208319</v>
      </c>
      <c r="Q817" s="32">
        <f t="shared" si="60"/>
        <v>-208319</v>
      </c>
      <c r="R817" s="7">
        <f>Table1[[#This Row],[Số còn phải thu ĐK]]+Table1[[#This Row],[Giá Trị HD sau CK]]-Table1[[#This Row],[Số tiền đã thu]]</f>
        <v>0</v>
      </c>
      <c r="S817" s="6">
        <f>IF(Table1[[#This Row],[Ngày hóa đơn]]&lt;&gt;"",Table1[[#This Row],[Ngày hóa đơn]],IF(Table1[[#This Row],[Ngày hạch toán]]&lt;&gt;"",Table1[[#This Row],[Ngày hạch toán]],""))</f>
        <v>46129</v>
      </c>
      <c r="T817" s="7"/>
      <c r="U817" s="6">
        <f>IF(Table1[[#This Row],[Ngày tính CN]]="","",S817+T817)</f>
        <v>46129</v>
      </c>
      <c r="V817" s="32">
        <f ca="1">IF(Table1[[#This Row],[Hạn thanh toán]]="","",IF((U817-NOW())&lt;0,0,(U817-NOW())))</f>
        <v>0</v>
      </c>
      <c r="W817" s="32"/>
      <c r="X817" s="32" t="str">
        <f t="shared" ca="1" si="61"/>
        <v/>
      </c>
      <c r="Y817" s="2" t="str">
        <f t="shared" si="62"/>
        <v>Đã thanh toán</v>
      </c>
      <c r="Z817" s="42">
        <f t="shared" si="63"/>
        <v>46129</v>
      </c>
      <c r="AA817" s="42">
        <f t="shared" si="64"/>
        <v>46136</v>
      </c>
      <c r="AD817" s="2" t="str">
        <f>VLOOKUP($A817,MA_KH!$A:$Q,MA_KH!O$1,0)</f>
        <v>MEGA</v>
      </c>
      <c r="AE817" s="2" t="str">
        <f>VLOOKUP($A817,MA_KH!$A:$Q,MA_KH!P$1,0)</f>
        <v>CÔNG TY TNHH MM MEGA MARKET (VIỆT NAM)</v>
      </c>
      <c r="AG817" s="2" t="str">
        <f>(Table1[[#This Row],[Số hóa đơn]])&amp;IF(OR(Table1[[#This Row],[Phân loại]]="Hàng trả",Table1[[#This Row],[Phân loại]]="Giảm công nợ"),-Table1[[#This Row],[Tổng giá trị]],Table1[[#This Row],[Tổng giá trị]])</f>
        <v>00000140-208319</v>
      </c>
      <c r="AH817" s="6" t="e">
        <f>_xlfn.XLOOKUP(Table1[[#This Row],[Column1]],'Chi tiết tt Mega gửi'!P:P,'Chi tiết tt Mega gửi'!N:N)</f>
        <v>#N/A</v>
      </c>
    </row>
    <row r="818" spans="1:34" ht="25.5" customHeight="1" x14ac:dyDescent="0.2">
      <c r="A818" s="54" t="s">
        <v>16305</v>
      </c>
      <c r="B818" s="54" t="s">
        <v>7247</v>
      </c>
      <c r="C818" s="55">
        <v>46130</v>
      </c>
      <c r="D818" s="54" t="s">
        <v>17962</v>
      </c>
      <c r="E818" s="55">
        <v>46136</v>
      </c>
      <c r="F818" s="54" t="s">
        <v>17963</v>
      </c>
      <c r="G818" s="54" t="s">
        <v>17964</v>
      </c>
      <c r="H818" s="56">
        <v>4433660</v>
      </c>
      <c r="I818" s="63">
        <v>0</v>
      </c>
      <c r="J818" s="56">
        <v>354693</v>
      </c>
      <c r="K818" s="65">
        <v>4788353</v>
      </c>
      <c r="L818" s="64" t="s">
        <v>17236</v>
      </c>
      <c r="M818" s="6">
        <v>46167</v>
      </c>
      <c r="O818" s="32">
        <f>IF(Table1[[#This Row],[Phân loại]]="Tồn đầu kỳ",Table1[[#This Row],[Tổng giá trị]],0)</f>
        <v>0</v>
      </c>
      <c r="P818" s="7">
        <f>IF(Table1[[#This Row],[Số còn phải thu ĐK]]&lt;&gt;0,0,IF(Table1[[#This Row],[Phân loại]]="Bán hàng",Table1[[#This Row],[Tổng giá trị]],-Table1[[#This Row],[Tổng giá trị]]))</f>
        <v>4788353</v>
      </c>
      <c r="Q818" s="32">
        <f t="shared" si="60"/>
        <v>4788353</v>
      </c>
      <c r="R818" s="7">
        <f>Table1[[#This Row],[Số còn phải thu ĐK]]+Table1[[#This Row],[Giá Trị HD sau CK]]-Table1[[#This Row],[Số tiền đã thu]]</f>
        <v>0</v>
      </c>
      <c r="S818" s="6">
        <f>IF(Table1[[#This Row],[Ngày hóa đơn]]&lt;&gt;"",Table1[[#This Row],[Ngày hóa đơn]],IF(Table1[[#This Row],[Ngày hạch toán]]&lt;&gt;"",Table1[[#This Row],[Ngày hạch toán]],""))</f>
        <v>46136</v>
      </c>
      <c r="T818" s="7"/>
      <c r="U818" s="6">
        <f>IF(Table1[[#This Row],[Ngày tính CN]]="","",S818+T818)</f>
        <v>46136</v>
      </c>
      <c r="V818" s="32">
        <f ca="1">IF(Table1[[#This Row],[Hạn thanh toán]]="","",IF((U818-NOW())&lt;0,0,(U818-NOW())))</f>
        <v>0</v>
      </c>
      <c r="W818" s="32"/>
      <c r="X818" s="32" t="str">
        <f t="shared" ca="1" si="61"/>
        <v/>
      </c>
      <c r="Y818" s="2" t="str">
        <f t="shared" si="62"/>
        <v>Đã thanh toán</v>
      </c>
      <c r="Z818" s="42">
        <f t="shared" si="63"/>
        <v>46136</v>
      </c>
      <c r="AA818" s="42">
        <f t="shared" si="64"/>
        <v>46167</v>
      </c>
      <c r="AD818" s="2" t="str">
        <f>VLOOKUP($A818,MA_KH!$A:$Q,MA_KH!O$1,0)</f>
        <v>MEGA</v>
      </c>
      <c r="AE818" s="2" t="str">
        <f>VLOOKUP($A818,MA_KH!$A:$Q,MA_KH!P$1,0)</f>
        <v>CÔNG TY TNHH MM MEGA MARKET (VIỆT NAM)</v>
      </c>
      <c r="AG818" s="2" t="str">
        <f>(Table1[[#This Row],[Số hóa đơn]])&amp;IF(OR(Table1[[#This Row],[Phân loại]]="Hàng trả",Table1[[#This Row],[Phân loại]]="Giảm công nợ"),-Table1[[#This Row],[Tổng giá trị]],Table1[[#This Row],[Tổng giá trị]])</f>
        <v>000300854788353</v>
      </c>
      <c r="AH818" s="6" t="e">
        <f>_xlfn.XLOOKUP(Table1[[#This Row],[Column1]],'Chi tiết tt Mega gửi'!P:P,'Chi tiết tt Mega gửi'!N:N)</f>
        <v>#N/A</v>
      </c>
    </row>
    <row r="819" spans="1:34" ht="25.5" customHeight="1" x14ac:dyDescent="0.2">
      <c r="A819" s="54" t="s">
        <v>16305</v>
      </c>
      <c r="B819" s="54" t="s">
        <v>7247</v>
      </c>
      <c r="C819" s="55">
        <v>46130</v>
      </c>
      <c r="D819" s="54" t="s">
        <v>17965</v>
      </c>
      <c r="E819" s="55">
        <v>46136</v>
      </c>
      <c r="F819" s="54" t="s">
        <v>17966</v>
      </c>
      <c r="G819" s="54" t="s">
        <v>17967</v>
      </c>
      <c r="H819" s="56">
        <v>1380702</v>
      </c>
      <c r="I819" s="63">
        <v>0</v>
      </c>
      <c r="J819" s="56">
        <v>110456</v>
      </c>
      <c r="K819" s="65">
        <v>1491158</v>
      </c>
      <c r="L819" s="64" t="s">
        <v>17236</v>
      </c>
      <c r="M819" s="6">
        <v>46167</v>
      </c>
      <c r="O819" s="32">
        <f>IF(Table1[[#This Row],[Phân loại]]="Tồn đầu kỳ",Table1[[#This Row],[Tổng giá trị]],0)</f>
        <v>0</v>
      </c>
      <c r="P819" s="7">
        <f>IF(Table1[[#This Row],[Số còn phải thu ĐK]]&lt;&gt;0,0,IF(Table1[[#This Row],[Phân loại]]="Bán hàng",Table1[[#This Row],[Tổng giá trị]],-Table1[[#This Row],[Tổng giá trị]]))</f>
        <v>1491158</v>
      </c>
      <c r="Q819" s="32">
        <f t="shared" si="60"/>
        <v>1491158</v>
      </c>
      <c r="R819" s="7">
        <f>Table1[[#This Row],[Số còn phải thu ĐK]]+Table1[[#This Row],[Giá Trị HD sau CK]]-Table1[[#This Row],[Số tiền đã thu]]</f>
        <v>0</v>
      </c>
      <c r="S819" s="6">
        <f>IF(Table1[[#This Row],[Ngày hóa đơn]]&lt;&gt;"",Table1[[#This Row],[Ngày hóa đơn]],IF(Table1[[#This Row],[Ngày hạch toán]]&lt;&gt;"",Table1[[#This Row],[Ngày hạch toán]],""))</f>
        <v>46136</v>
      </c>
      <c r="T819" s="7"/>
      <c r="U819" s="6">
        <f>IF(Table1[[#This Row],[Ngày tính CN]]="","",S819+T819)</f>
        <v>46136</v>
      </c>
      <c r="V819" s="32">
        <f ca="1">IF(Table1[[#This Row],[Hạn thanh toán]]="","",IF((U819-NOW())&lt;0,0,(U819-NOW())))</f>
        <v>0</v>
      </c>
      <c r="W819" s="32"/>
      <c r="X819" s="32" t="str">
        <f t="shared" ca="1" si="61"/>
        <v/>
      </c>
      <c r="Y819" s="2" t="str">
        <f t="shared" si="62"/>
        <v>Đã thanh toán</v>
      </c>
      <c r="Z819" s="42">
        <f t="shared" si="63"/>
        <v>46136</v>
      </c>
      <c r="AA819" s="42">
        <f t="shared" si="64"/>
        <v>46167</v>
      </c>
      <c r="AD819" s="2" t="str">
        <f>VLOOKUP($A819,MA_KH!$A:$Q,MA_KH!O$1,0)</f>
        <v>MEGA</v>
      </c>
      <c r="AE819" s="2" t="str">
        <f>VLOOKUP($A819,MA_KH!$A:$Q,MA_KH!P$1,0)</f>
        <v>CÔNG TY TNHH MM MEGA MARKET (VIỆT NAM)</v>
      </c>
      <c r="AG819" s="2" t="str">
        <f>(Table1[[#This Row],[Số hóa đơn]])&amp;IF(OR(Table1[[#This Row],[Phân loại]]="Hàng trả",Table1[[#This Row],[Phân loại]]="Giảm công nợ"),-Table1[[#This Row],[Tổng giá trị]],Table1[[#This Row],[Tổng giá trị]])</f>
        <v>000300841491158</v>
      </c>
      <c r="AH819" s="6" t="e">
        <f>_xlfn.XLOOKUP(Table1[[#This Row],[Column1]],'Chi tiết tt Mega gửi'!P:P,'Chi tiết tt Mega gửi'!N:N)</f>
        <v>#N/A</v>
      </c>
    </row>
    <row r="820" spans="1:34" ht="25.5" customHeight="1" x14ac:dyDescent="0.2">
      <c r="A820" s="58" t="s">
        <v>16290</v>
      </c>
      <c r="B820" s="58" t="s">
        <v>192</v>
      </c>
      <c r="C820" s="59">
        <v>46132</v>
      </c>
      <c r="D820" s="58" t="s">
        <v>17968</v>
      </c>
      <c r="E820" s="55">
        <v>46136</v>
      </c>
      <c r="F820" s="58" t="s">
        <v>17969</v>
      </c>
      <c r="G820" s="58" t="s">
        <v>17970</v>
      </c>
      <c r="H820" s="60">
        <v>1026170</v>
      </c>
      <c r="I820" s="63">
        <v>0</v>
      </c>
      <c r="J820" s="60">
        <v>82094</v>
      </c>
      <c r="K820" s="66">
        <v>1108264</v>
      </c>
      <c r="L820" s="64" t="s">
        <v>17236</v>
      </c>
      <c r="M820" s="6">
        <v>46183</v>
      </c>
      <c r="O820" s="32">
        <f>IF(Table1[[#This Row],[Phân loại]]="Tồn đầu kỳ",Table1[[#This Row],[Tổng giá trị]],0)</f>
        <v>0</v>
      </c>
      <c r="P820" s="7">
        <f>IF(Table1[[#This Row],[Số còn phải thu ĐK]]&lt;&gt;0,0,IF(Table1[[#This Row],[Phân loại]]="Bán hàng",Table1[[#This Row],[Tổng giá trị]],-Table1[[#This Row],[Tổng giá trị]]))</f>
        <v>1108264</v>
      </c>
      <c r="Q820" s="32">
        <f t="shared" si="60"/>
        <v>1108264</v>
      </c>
      <c r="R820" s="7">
        <f>Table1[[#This Row],[Số còn phải thu ĐK]]+Table1[[#This Row],[Giá Trị HD sau CK]]-Table1[[#This Row],[Số tiền đã thu]]</f>
        <v>0</v>
      </c>
      <c r="S820" s="6">
        <f>IF(Table1[[#This Row],[Ngày hóa đơn]]&lt;&gt;"",Table1[[#This Row],[Ngày hóa đơn]],IF(Table1[[#This Row],[Ngày hạch toán]]&lt;&gt;"",Table1[[#This Row],[Ngày hạch toán]],""))</f>
        <v>46136</v>
      </c>
      <c r="T820" s="7"/>
      <c r="U820" s="6">
        <f>IF(Table1[[#This Row],[Ngày tính CN]]="","",S820+T820)</f>
        <v>46136</v>
      </c>
      <c r="V820" s="32">
        <f ca="1">IF(Table1[[#This Row],[Hạn thanh toán]]="","",IF((U820-NOW())&lt;0,0,(U820-NOW())))</f>
        <v>0</v>
      </c>
      <c r="W820" s="32"/>
      <c r="X820" s="32" t="str">
        <f t="shared" ca="1" si="61"/>
        <v/>
      </c>
      <c r="Y820" s="2" t="str">
        <f t="shared" si="62"/>
        <v>Đã thanh toán</v>
      </c>
      <c r="Z820" s="42">
        <f t="shared" si="63"/>
        <v>46136</v>
      </c>
      <c r="AA820" s="42">
        <f t="shared" si="64"/>
        <v>46183</v>
      </c>
      <c r="AD820" s="2" t="str">
        <f>VLOOKUP($A820,MA_KH!$A:$Q,MA_KH!O$1,0)</f>
        <v>MEGA</v>
      </c>
      <c r="AE820" s="2" t="str">
        <f>VLOOKUP($A820,MA_KH!$A:$Q,MA_KH!P$1,0)</f>
        <v>CÔNG TY TNHH MM MEGA MARKET (VIỆT NAM)</v>
      </c>
      <c r="AG820" s="2" t="str">
        <f>(Table1[[#This Row],[Số hóa đơn]])&amp;IF(OR(Table1[[#This Row],[Phân loại]]="Hàng trả",Table1[[#This Row],[Phân loại]]="Giảm công nợ"),-Table1[[#This Row],[Tổng giá trị]],Table1[[#This Row],[Tổng giá trị]])</f>
        <v>000300751108264</v>
      </c>
      <c r="AH820" s="6" t="e">
        <f>_xlfn.XLOOKUP(Table1[[#This Row],[Column1]],'Chi tiết tt Mega gửi'!P:P,'Chi tiết tt Mega gửi'!N:N)</f>
        <v>#N/A</v>
      </c>
    </row>
    <row r="821" spans="1:34" ht="25.5" customHeight="1" x14ac:dyDescent="0.2">
      <c r="A821" s="54" t="s">
        <v>16295</v>
      </c>
      <c r="B821" s="54" t="s">
        <v>198</v>
      </c>
      <c r="C821" s="55">
        <v>46132</v>
      </c>
      <c r="D821" s="54" t="s">
        <v>17971</v>
      </c>
      <c r="E821" s="55">
        <v>46136</v>
      </c>
      <c r="F821" s="54" t="s">
        <v>17972</v>
      </c>
      <c r="G821" s="54" t="s">
        <v>17973</v>
      </c>
      <c r="H821" s="56">
        <v>1954795</v>
      </c>
      <c r="I821" s="63">
        <v>0</v>
      </c>
      <c r="J821" s="56">
        <v>156384</v>
      </c>
      <c r="K821" s="65">
        <v>2111179</v>
      </c>
      <c r="L821" s="64" t="s">
        <v>17236</v>
      </c>
      <c r="M821" s="6">
        <v>46183</v>
      </c>
      <c r="O821" s="32">
        <f>IF(Table1[[#This Row],[Phân loại]]="Tồn đầu kỳ",Table1[[#This Row],[Tổng giá trị]],0)</f>
        <v>0</v>
      </c>
      <c r="P821" s="7">
        <f>IF(Table1[[#This Row],[Số còn phải thu ĐK]]&lt;&gt;0,0,IF(Table1[[#This Row],[Phân loại]]="Bán hàng",Table1[[#This Row],[Tổng giá trị]],-Table1[[#This Row],[Tổng giá trị]]))</f>
        <v>2111179</v>
      </c>
      <c r="Q821" s="32">
        <f t="shared" si="60"/>
        <v>2111179</v>
      </c>
      <c r="R821" s="7">
        <f>Table1[[#This Row],[Số còn phải thu ĐK]]+Table1[[#This Row],[Giá Trị HD sau CK]]-Table1[[#This Row],[Số tiền đã thu]]</f>
        <v>0</v>
      </c>
      <c r="S821" s="6">
        <f>IF(Table1[[#This Row],[Ngày hóa đơn]]&lt;&gt;"",Table1[[#This Row],[Ngày hóa đơn]],IF(Table1[[#This Row],[Ngày hạch toán]]&lt;&gt;"",Table1[[#This Row],[Ngày hạch toán]],""))</f>
        <v>46136</v>
      </c>
      <c r="T821" s="7"/>
      <c r="U821" s="6">
        <f>IF(Table1[[#This Row],[Ngày tính CN]]="","",S821+T821)</f>
        <v>46136</v>
      </c>
      <c r="V821" s="32">
        <f ca="1">IF(Table1[[#This Row],[Hạn thanh toán]]="","",IF((U821-NOW())&lt;0,0,(U821-NOW())))</f>
        <v>0</v>
      </c>
      <c r="W821" s="32"/>
      <c r="X821" s="32" t="str">
        <f t="shared" ca="1" si="61"/>
        <v/>
      </c>
      <c r="Y821" s="2" t="str">
        <f t="shared" si="62"/>
        <v>Đã thanh toán</v>
      </c>
      <c r="Z821" s="42">
        <f t="shared" si="63"/>
        <v>46136</v>
      </c>
      <c r="AA821" s="42">
        <f t="shared" si="64"/>
        <v>46183</v>
      </c>
      <c r="AD821" s="2" t="str">
        <f>VLOOKUP($A821,MA_KH!$A:$Q,MA_KH!O$1,0)</f>
        <v>MEGA</v>
      </c>
      <c r="AE821" s="2" t="str">
        <f>VLOOKUP($A821,MA_KH!$A:$Q,MA_KH!P$1,0)</f>
        <v>CÔNG TY TNHH MM MEGA MARKET (VIỆT NAM)</v>
      </c>
      <c r="AG821" s="2" t="str">
        <f>(Table1[[#This Row],[Số hóa đơn]])&amp;IF(OR(Table1[[#This Row],[Phân loại]]="Hàng trả",Table1[[#This Row],[Phân loại]]="Giảm công nợ"),-Table1[[#This Row],[Tổng giá trị]],Table1[[#This Row],[Tổng giá trị]])</f>
        <v>000300762111179</v>
      </c>
      <c r="AH821" s="6" t="e">
        <f>_xlfn.XLOOKUP(Table1[[#This Row],[Column1]],'Chi tiết tt Mega gửi'!P:P,'Chi tiết tt Mega gửi'!N:N)</f>
        <v>#N/A</v>
      </c>
    </row>
    <row r="822" spans="1:34" ht="25.5" customHeight="1" x14ac:dyDescent="0.2">
      <c r="A822" s="58" t="s">
        <v>16287</v>
      </c>
      <c r="B822" s="58" t="s">
        <v>253</v>
      </c>
      <c r="C822" s="59">
        <v>46132</v>
      </c>
      <c r="D822" s="58" t="s">
        <v>17974</v>
      </c>
      <c r="E822" s="55">
        <v>46136</v>
      </c>
      <c r="F822" s="58" t="s">
        <v>17975</v>
      </c>
      <c r="G822" s="58" t="s">
        <v>17976</v>
      </c>
      <c r="H822" s="60">
        <v>3876220</v>
      </c>
      <c r="I822" s="63">
        <v>0</v>
      </c>
      <c r="J822" s="60">
        <v>310098</v>
      </c>
      <c r="K822" s="66">
        <v>4186318</v>
      </c>
      <c r="L822" s="64" t="s">
        <v>17236</v>
      </c>
      <c r="O822" s="32">
        <f>IF(Table1[[#This Row],[Phân loại]]="Tồn đầu kỳ",Table1[[#This Row],[Tổng giá trị]],0)</f>
        <v>0</v>
      </c>
      <c r="P822" s="7">
        <f>IF(Table1[[#This Row],[Số còn phải thu ĐK]]&lt;&gt;0,0,IF(Table1[[#This Row],[Phân loại]]="Bán hàng",Table1[[#This Row],[Tổng giá trị]],-Table1[[#This Row],[Tổng giá trị]]))</f>
        <v>4186318</v>
      </c>
      <c r="Q822" s="32">
        <f t="shared" si="60"/>
        <v>0</v>
      </c>
      <c r="R822" s="7">
        <f>Table1[[#This Row],[Số còn phải thu ĐK]]+Table1[[#This Row],[Giá Trị HD sau CK]]-Table1[[#This Row],[Số tiền đã thu]]</f>
        <v>4186318</v>
      </c>
      <c r="S822" s="6">
        <f>IF(Table1[[#This Row],[Ngày hóa đơn]]&lt;&gt;"",Table1[[#This Row],[Ngày hóa đơn]],IF(Table1[[#This Row],[Ngày hạch toán]]&lt;&gt;"",Table1[[#This Row],[Ngày hạch toán]],""))</f>
        <v>46136</v>
      </c>
      <c r="T822" s="7"/>
      <c r="U822" s="6">
        <f>IF(Table1[[#This Row],[Ngày tính CN]]="","",S822+T822)</f>
        <v>46136</v>
      </c>
      <c r="V822" s="32">
        <f ca="1">IF(Table1[[#This Row],[Hạn thanh toán]]="","",IF((U822-NOW())&lt;0,0,(U822-NOW())))</f>
        <v>0</v>
      </c>
      <c r="W822" s="32"/>
      <c r="X822" s="32">
        <f t="shared" ca="1" si="61"/>
        <v>158.35975370370579</v>
      </c>
      <c r="Y822" s="2" t="str">
        <f t="shared" ca="1" si="62"/>
        <v>Nợ quá hạn hơn 120 ngày có khả năng mất thanh toán</v>
      </c>
      <c r="Z822" s="42">
        <f t="shared" si="63"/>
        <v>46136</v>
      </c>
      <c r="AA822" s="42" t="str">
        <f t="shared" si="64"/>
        <v/>
      </c>
      <c r="AD822" s="2" t="str">
        <f>VLOOKUP($A822,MA_KH!$A:$Q,MA_KH!O$1,0)</f>
        <v>MEGA</v>
      </c>
      <c r="AE822" s="2" t="str">
        <f>VLOOKUP($A822,MA_KH!$A:$Q,MA_KH!P$1,0)</f>
        <v>CÔNG TY TNHH MM MEGA MARKET (VIỆT NAM)</v>
      </c>
      <c r="AG822" s="2" t="str">
        <f>(Table1[[#This Row],[Số hóa đơn]])&amp;IF(OR(Table1[[#This Row],[Phân loại]]="Hàng trả",Table1[[#This Row],[Phân loại]]="Giảm công nợ"),-Table1[[#This Row],[Tổng giá trị]],Table1[[#This Row],[Tổng giá trị]])</f>
        <v>000300774186318</v>
      </c>
      <c r="AH822" s="6" t="e">
        <f>_xlfn.XLOOKUP(Table1[[#This Row],[Column1]],'Chi tiết tt Mega gửi'!P:P,'Chi tiết tt Mega gửi'!N:N)</f>
        <v>#N/A</v>
      </c>
    </row>
    <row r="823" spans="1:34" ht="25.5" customHeight="1" x14ac:dyDescent="0.2">
      <c r="A823" s="54" t="s">
        <v>16291</v>
      </c>
      <c r="B823" s="54" t="s">
        <v>200</v>
      </c>
      <c r="C823" s="55">
        <v>46132</v>
      </c>
      <c r="D823" s="54" t="s">
        <v>17977</v>
      </c>
      <c r="E823" s="55">
        <v>46136</v>
      </c>
      <c r="F823" s="54" t="s">
        <v>17978</v>
      </c>
      <c r="G823" s="54" t="s">
        <v>17979</v>
      </c>
      <c r="H823" s="56">
        <v>2381320</v>
      </c>
      <c r="I823" s="63">
        <v>0</v>
      </c>
      <c r="J823" s="56">
        <v>190506</v>
      </c>
      <c r="K823" s="65">
        <v>2571826</v>
      </c>
      <c r="L823" s="64" t="s">
        <v>17236</v>
      </c>
      <c r="M823" s="6">
        <v>46183</v>
      </c>
      <c r="O823" s="32">
        <f>IF(Table1[[#This Row],[Phân loại]]="Tồn đầu kỳ",Table1[[#This Row],[Tổng giá trị]],0)</f>
        <v>0</v>
      </c>
      <c r="P823" s="7">
        <f>IF(Table1[[#This Row],[Số còn phải thu ĐK]]&lt;&gt;0,0,IF(Table1[[#This Row],[Phân loại]]="Bán hàng",Table1[[#This Row],[Tổng giá trị]],-Table1[[#This Row],[Tổng giá trị]]))</f>
        <v>2571826</v>
      </c>
      <c r="Q823" s="32">
        <f t="shared" si="60"/>
        <v>2571826</v>
      </c>
      <c r="R823" s="7">
        <f>Table1[[#This Row],[Số còn phải thu ĐK]]+Table1[[#This Row],[Giá Trị HD sau CK]]-Table1[[#This Row],[Số tiền đã thu]]</f>
        <v>0</v>
      </c>
      <c r="S823" s="6">
        <f>IF(Table1[[#This Row],[Ngày hóa đơn]]&lt;&gt;"",Table1[[#This Row],[Ngày hóa đơn]],IF(Table1[[#This Row],[Ngày hạch toán]]&lt;&gt;"",Table1[[#This Row],[Ngày hạch toán]],""))</f>
        <v>46136</v>
      </c>
      <c r="T823" s="7"/>
      <c r="U823" s="6">
        <f>IF(Table1[[#This Row],[Ngày tính CN]]="","",S823+T823)</f>
        <v>46136</v>
      </c>
      <c r="V823" s="32">
        <f ca="1">IF(Table1[[#This Row],[Hạn thanh toán]]="","",IF((U823-NOW())&lt;0,0,(U823-NOW())))</f>
        <v>0</v>
      </c>
      <c r="W823" s="32"/>
      <c r="X823" s="32" t="str">
        <f t="shared" ca="1" si="61"/>
        <v/>
      </c>
      <c r="Y823" s="2" t="str">
        <f t="shared" si="62"/>
        <v>Đã thanh toán</v>
      </c>
      <c r="Z823" s="42">
        <f t="shared" si="63"/>
        <v>46136</v>
      </c>
      <c r="AA823" s="42">
        <f t="shared" si="64"/>
        <v>46183</v>
      </c>
      <c r="AD823" s="2" t="str">
        <f>VLOOKUP($A823,MA_KH!$A:$Q,MA_KH!O$1,0)</f>
        <v>MEGA</v>
      </c>
      <c r="AE823" s="2" t="str">
        <f>VLOOKUP($A823,MA_KH!$A:$Q,MA_KH!P$1,0)</f>
        <v>CÔNG TY TNHH MM MEGA MARKET (VIỆT NAM)</v>
      </c>
      <c r="AG823" s="2" t="str">
        <f>(Table1[[#This Row],[Số hóa đơn]])&amp;IF(OR(Table1[[#This Row],[Phân loại]]="Hàng trả",Table1[[#This Row],[Phân loại]]="Giảm công nợ"),-Table1[[#This Row],[Tổng giá trị]],Table1[[#This Row],[Tổng giá trị]])</f>
        <v>000300782571826</v>
      </c>
      <c r="AH823" s="6" t="e">
        <f>_xlfn.XLOOKUP(Table1[[#This Row],[Column1]],'Chi tiết tt Mega gửi'!P:P,'Chi tiết tt Mega gửi'!N:N)</f>
        <v>#N/A</v>
      </c>
    </row>
    <row r="824" spans="1:34" ht="25.5" customHeight="1" x14ac:dyDescent="0.2">
      <c r="A824" s="58" t="s">
        <v>16289</v>
      </c>
      <c r="B824" s="58" t="s">
        <v>296</v>
      </c>
      <c r="C824" s="59">
        <v>46132</v>
      </c>
      <c r="D824" s="58" t="s">
        <v>17980</v>
      </c>
      <c r="E824" s="55">
        <v>46136</v>
      </c>
      <c r="F824" s="58" t="s">
        <v>17981</v>
      </c>
      <c r="G824" s="58" t="s">
        <v>17982</v>
      </c>
      <c r="H824" s="60">
        <v>1116060</v>
      </c>
      <c r="I824" s="63">
        <v>0</v>
      </c>
      <c r="J824" s="60">
        <v>89285</v>
      </c>
      <c r="K824" s="66">
        <v>1205345</v>
      </c>
      <c r="L824" s="64" t="s">
        <v>17236</v>
      </c>
      <c r="M824" s="6">
        <v>46183</v>
      </c>
      <c r="O824" s="32">
        <f>IF(Table1[[#This Row],[Phân loại]]="Tồn đầu kỳ",Table1[[#This Row],[Tổng giá trị]],0)</f>
        <v>0</v>
      </c>
      <c r="P824" s="7">
        <f>IF(Table1[[#This Row],[Số còn phải thu ĐK]]&lt;&gt;0,0,IF(Table1[[#This Row],[Phân loại]]="Bán hàng",Table1[[#This Row],[Tổng giá trị]],-Table1[[#This Row],[Tổng giá trị]]))</f>
        <v>1205345</v>
      </c>
      <c r="Q824" s="32">
        <f t="shared" si="60"/>
        <v>1205345</v>
      </c>
      <c r="R824" s="7">
        <f>Table1[[#This Row],[Số còn phải thu ĐK]]+Table1[[#This Row],[Giá Trị HD sau CK]]-Table1[[#This Row],[Số tiền đã thu]]</f>
        <v>0</v>
      </c>
      <c r="S824" s="6">
        <f>IF(Table1[[#This Row],[Ngày hóa đơn]]&lt;&gt;"",Table1[[#This Row],[Ngày hóa đơn]],IF(Table1[[#This Row],[Ngày hạch toán]]&lt;&gt;"",Table1[[#This Row],[Ngày hạch toán]],""))</f>
        <v>46136</v>
      </c>
      <c r="T824" s="7"/>
      <c r="U824" s="6">
        <f>IF(Table1[[#This Row],[Ngày tính CN]]="","",S824+T824)</f>
        <v>46136</v>
      </c>
      <c r="V824" s="32">
        <f ca="1">IF(Table1[[#This Row],[Hạn thanh toán]]="","",IF((U824-NOW())&lt;0,0,(U824-NOW())))</f>
        <v>0</v>
      </c>
      <c r="W824" s="32"/>
      <c r="X824" s="32" t="str">
        <f t="shared" ca="1" si="61"/>
        <v/>
      </c>
      <c r="Y824" s="2" t="str">
        <f t="shared" si="62"/>
        <v>Đã thanh toán</v>
      </c>
      <c r="Z824" s="42">
        <f t="shared" si="63"/>
        <v>46136</v>
      </c>
      <c r="AA824" s="42">
        <f t="shared" si="64"/>
        <v>46183</v>
      </c>
      <c r="AD824" s="2" t="str">
        <f>VLOOKUP($A824,MA_KH!$A:$Q,MA_KH!O$1,0)</f>
        <v>MEGA</v>
      </c>
      <c r="AE824" s="2" t="str">
        <f>VLOOKUP($A824,MA_KH!$A:$Q,MA_KH!P$1,0)</f>
        <v>CÔNG TY TNHH MM MEGA MARKET (VIỆT NAM)</v>
      </c>
      <c r="AG824" s="2" t="str">
        <f>(Table1[[#This Row],[Số hóa đơn]])&amp;IF(OR(Table1[[#This Row],[Phân loại]]="Hàng trả",Table1[[#This Row],[Phân loại]]="Giảm công nợ"),-Table1[[#This Row],[Tổng giá trị]],Table1[[#This Row],[Tổng giá trị]])</f>
        <v>000300791205345</v>
      </c>
      <c r="AH824" s="6" t="e">
        <f>_xlfn.XLOOKUP(Table1[[#This Row],[Column1]],'Chi tiết tt Mega gửi'!P:P,'Chi tiết tt Mega gửi'!N:N)</f>
        <v>#N/A</v>
      </c>
    </row>
    <row r="825" spans="1:34" ht="25.5" customHeight="1" x14ac:dyDescent="0.2">
      <c r="A825" s="54" t="s">
        <v>16289</v>
      </c>
      <c r="B825" s="54" t="s">
        <v>296</v>
      </c>
      <c r="C825" s="55">
        <v>46132</v>
      </c>
      <c r="D825" s="54" t="s">
        <v>18142</v>
      </c>
      <c r="E825" s="55">
        <v>46132</v>
      </c>
      <c r="F825" s="54" t="s">
        <v>18143</v>
      </c>
      <c r="G825" s="54" t="s">
        <v>16824</v>
      </c>
      <c r="H825" s="56">
        <v>2477576</v>
      </c>
      <c r="I825" s="63">
        <v>0</v>
      </c>
      <c r="J825" s="56">
        <v>198206</v>
      </c>
      <c r="K825" s="65">
        <v>2675782</v>
      </c>
      <c r="L825" s="64" t="s">
        <v>17238</v>
      </c>
      <c r="M825" s="6">
        <v>46136</v>
      </c>
      <c r="O825" s="32">
        <f>IF(Table1[[#This Row],[Phân loại]]="Tồn đầu kỳ",Table1[[#This Row],[Tổng giá trị]],0)</f>
        <v>0</v>
      </c>
      <c r="P825" s="7">
        <f>IF(Table1[[#This Row],[Số còn phải thu ĐK]]&lt;&gt;0,0,IF(Table1[[#This Row],[Phân loại]]="Bán hàng",Table1[[#This Row],[Tổng giá trị]],-Table1[[#This Row],[Tổng giá trị]]))</f>
        <v>-2675782</v>
      </c>
      <c r="Q825" s="32">
        <f t="shared" si="60"/>
        <v>-2675782</v>
      </c>
      <c r="R825" s="7">
        <f>Table1[[#This Row],[Số còn phải thu ĐK]]+Table1[[#This Row],[Giá Trị HD sau CK]]-Table1[[#This Row],[Số tiền đã thu]]</f>
        <v>0</v>
      </c>
      <c r="S825" s="6">
        <f>IF(Table1[[#This Row],[Ngày hóa đơn]]&lt;&gt;"",Table1[[#This Row],[Ngày hóa đơn]],IF(Table1[[#This Row],[Ngày hạch toán]]&lt;&gt;"",Table1[[#This Row],[Ngày hạch toán]],""))</f>
        <v>46132</v>
      </c>
      <c r="T825" s="7"/>
      <c r="U825" s="6">
        <f>IF(Table1[[#This Row],[Ngày tính CN]]="","",S825+T825)</f>
        <v>46132</v>
      </c>
      <c r="V825" s="32">
        <f ca="1">IF(Table1[[#This Row],[Hạn thanh toán]]="","",IF((U825-NOW())&lt;0,0,(U825-NOW())))</f>
        <v>0</v>
      </c>
      <c r="W825" s="32"/>
      <c r="X825" s="32" t="str">
        <f t="shared" ca="1" si="61"/>
        <v/>
      </c>
      <c r="Y825" s="2" t="str">
        <f t="shared" si="62"/>
        <v>Đã thanh toán</v>
      </c>
      <c r="Z825" s="42">
        <f t="shared" si="63"/>
        <v>46132</v>
      </c>
      <c r="AA825" s="42">
        <f t="shared" si="64"/>
        <v>46136</v>
      </c>
      <c r="AD825" s="2" t="str">
        <f>VLOOKUP($A825,MA_KH!$A:$Q,MA_KH!O$1,0)</f>
        <v>MEGA</v>
      </c>
      <c r="AE825" s="2" t="str">
        <f>VLOOKUP($A825,MA_KH!$A:$Q,MA_KH!P$1,0)</f>
        <v>CÔNG TY TNHH MM MEGA MARKET (VIỆT NAM)</v>
      </c>
      <c r="AG825" s="2" t="str">
        <f>(Table1[[#This Row],[Số hóa đơn]])&amp;IF(OR(Table1[[#This Row],[Phân loại]]="Hàng trả",Table1[[#This Row],[Phân loại]]="Giảm công nợ"),-Table1[[#This Row],[Tổng giá trị]],Table1[[#This Row],[Tổng giá trị]])</f>
        <v>00000234-2675782</v>
      </c>
      <c r="AH825" s="6" t="e">
        <f>_xlfn.XLOOKUP(Table1[[#This Row],[Column1]],'Chi tiết tt Mega gửi'!P:P,'Chi tiết tt Mega gửi'!N:N)</f>
        <v>#N/A</v>
      </c>
    </row>
    <row r="826" spans="1:34" ht="25.5" customHeight="1" x14ac:dyDescent="0.2">
      <c r="A826" s="54" t="s">
        <v>16290</v>
      </c>
      <c r="B826" s="54" t="s">
        <v>192</v>
      </c>
      <c r="C826" s="55">
        <v>46132</v>
      </c>
      <c r="D826" s="54" t="s">
        <v>18144</v>
      </c>
      <c r="E826" s="55">
        <v>46132</v>
      </c>
      <c r="F826" s="54" t="s">
        <v>18145</v>
      </c>
      <c r="G826" s="54" t="s">
        <v>17172</v>
      </c>
      <c r="H826" s="56">
        <v>98213</v>
      </c>
      <c r="I826" s="63">
        <v>0</v>
      </c>
      <c r="J826" s="56">
        <v>7857</v>
      </c>
      <c r="K826" s="65">
        <v>106070</v>
      </c>
      <c r="L826" s="64" t="s">
        <v>17238</v>
      </c>
      <c r="M826" s="6">
        <v>46136</v>
      </c>
      <c r="O826" s="32">
        <f>IF(Table1[[#This Row],[Phân loại]]="Tồn đầu kỳ",Table1[[#This Row],[Tổng giá trị]],0)</f>
        <v>0</v>
      </c>
      <c r="P826" s="7">
        <f>IF(Table1[[#This Row],[Số còn phải thu ĐK]]&lt;&gt;0,0,IF(Table1[[#This Row],[Phân loại]]="Bán hàng",Table1[[#This Row],[Tổng giá trị]],-Table1[[#This Row],[Tổng giá trị]]))</f>
        <v>-106070</v>
      </c>
      <c r="Q826" s="32">
        <f t="shared" si="60"/>
        <v>-106070</v>
      </c>
      <c r="R826" s="7">
        <f>Table1[[#This Row],[Số còn phải thu ĐK]]+Table1[[#This Row],[Giá Trị HD sau CK]]-Table1[[#This Row],[Số tiền đã thu]]</f>
        <v>0</v>
      </c>
      <c r="S826" s="6">
        <f>IF(Table1[[#This Row],[Ngày hóa đơn]]&lt;&gt;"",Table1[[#This Row],[Ngày hóa đơn]],IF(Table1[[#This Row],[Ngày hạch toán]]&lt;&gt;"",Table1[[#This Row],[Ngày hạch toán]],""))</f>
        <v>46132</v>
      </c>
      <c r="T826" s="7"/>
      <c r="U826" s="6">
        <f>IF(Table1[[#This Row],[Ngày tính CN]]="","",S826+T826)</f>
        <v>46132</v>
      </c>
      <c r="V826" s="32">
        <f ca="1">IF(Table1[[#This Row],[Hạn thanh toán]]="","",IF((U826-NOW())&lt;0,0,(U826-NOW())))</f>
        <v>0</v>
      </c>
      <c r="W826" s="32"/>
      <c r="X826" s="32" t="str">
        <f t="shared" ca="1" si="61"/>
        <v/>
      </c>
      <c r="Y826" s="2" t="str">
        <f t="shared" si="62"/>
        <v>Đã thanh toán</v>
      </c>
      <c r="Z826" s="42">
        <f t="shared" si="63"/>
        <v>46132</v>
      </c>
      <c r="AA826" s="42">
        <f t="shared" si="64"/>
        <v>46136</v>
      </c>
      <c r="AD826" s="2" t="str">
        <f>VLOOKUP($A826,MA_KH!$A:$Q,MA_KH!O$1,0)</f>
        <v>MEGA</v>
      </c>
      <c r="AE826" s="2" t="str">
        <f>VLOOKUP($A826,MA_KH!$A:$Q,MA_KH!P$1,0)</f>
        <v>CÔNG TY TNHH MM MEGA MARKET (VIỆT NAM)</v>
      </c>
      <c r="AG826" s="2" t="str">
        <f>(Table1[[#This Row],[Số hóa đơn]])&amp;IF(OR(Table1[[#This Row],[Phân loại]]="Hàng trả",Table1[[#This Row],[Phân loại]]="Giảm công nợ"),-Table1[[#This Row],[Tổng giá trị]],Table1[[#This Row],[Tổng giá trị]])</f>
        <v>00000097-106070</v>
      </c>
      <c r="AH826" s="6" t="e">
        <f>_xlfn.XLOOKUP(Table1[[#This Row],[Column1]],'Chi tiết tt Mega gửi'!P:P,'Chi tiết tt Mega gửi'!N:N)</f>
        <v>#N/A</v>
      </c>
    </row>
    <row r="827" spans="1:34" ht="25.5" customHeight="1" x14ac:dyDescent="0.2">
      <c r="A827" s="58" t="s">
        <v>16299</v>
      </c>
      <c r="B827" s="58" t="s">
        <v>190</v>
      </c>
      <c r="C827" s="59">
        <v>46132</v>
      </c>
      <c r="D827" s="58" t="s">
        <v>18167</v>
      </c>
      <c r="E827" s="55">
        <v>46132</v>
      </c>
      <c r="F827" s="58" t="s">
        <v>19377</v>
      </c>
      <c r="G827" s="58" t="s">
        <v>18168</v>
      </c>
      <c r="H827" s="60">
        <v>5176208</v>
      </c>
      <c r="I827" s="63">
        <v>0</v>
      </c>
      <c r="J827" s="60">
        <v>414096</v>
      </c>
      <c r="K827" s="66">
        <v>5590304</v>
      </c>
      <c r="L827" s="64" t="s">
        <v>17237</v>
      </c>
      <c r="M827" s="6">
        <v>46136</v>
      </c>
      <c r="O827" s="32">
        <f>IF(Table1[[#This Row],[Phân loại]]="Tồn đầu kỳ",Table1[[#This Row],[Tổng giá trị]],0)</f>
        <v>0</v>
      </c>
      <c r="P827" s="7">
        <f>IF(Table1[[#This Row],[Số còn phải thu ĐK]]&lt;&gt;0,0,IF(Table1[[#This Row],[Phân loại]]="Bán hàng",Table1[[#This Row],[Tổng giá trị]],-Table1[[#This Row],[Tổng giá trị]]))</f>
        <v>-5590304</v>
      </c>
      <c r="Q827" s="32">
        <f t="shared" si="60"/>
        <v>-5590304</v>
      </c>
      <c r="R827" s="7">
        <f>Table1[[#This Row],[Số còn phải thu ĐK]]+Table1[[#This Row],[Giá Trị HD sau CK]]-Table1[[#This Row],[Số tiền đã thu]]</f>
        <v>0</v>
      </c>
      <c r="S827" s="6">
        <f>IF(Table1[[#This Row],[Ngày hóa đơn]]&lt;&gt;"",Table1[[#This Row],[Ngày hóa đơn]],IF(Table1[[#This Row],[Ngày hạch toán]]&lt;&gt;"",Table1[[#This Row],[Ngày hạch toán]],""))</f>
        <v>46132</v>
      </c>
      <c r="T827" s="7"/>
      <c r="U827" s="6">
        <f>IF(Table1[[#This Row],[Ngày tính CN]]="","",S827+T827)</f>
        <v>46132</v>
      </c>
      <c r="V827" s="32">
        <f ca="1">IF(Table1[[#This Row],[Hạn thanh toán]]="","",IF((U827-NOW())&lt;0,0,(U827-NOW())))</f>
        <v>0</v>
      </c>
      <c r="W827" s="32"/>
      <c r="X827" s="32" t="str">
        <f t="shared" ca="1" si="61"/>
        <v/>
      </c>
      <c r="Y827" s="2" t="str">
        <f t="shared" si="62"/>
        <v>Đã thanh toán</v>
      </c>
      <c r="Z827" s="42">
        <f t="shared" si="63"/>
        <v>46132</v>
      </c>
      <c r="AA827" s="42">
        <f t="shared" si="64"/>
        <v>46136</v>
      </c>
      <c r="AD827" s="2" t="str">
        <f>VLOOKUP($A827,MA_KH!$A:$Q,MA_KH!O$1,0)</f>
        <v>MEGA</v>
      </c>
      <c r="AE827" s="2" t="str">
        <f>VLOOKUP($A827,MA_KH!$A:$Q,MA_KH!P$1,0)</f>
        <v>CÔNG TY TNHH MM MEGA MARKET (VIỆT NAM)</v>
      </c>
      <c r="AG827" s="2" t="str">
        <f>(Table1[[#This Row],[Số hóa đơn]])&amp;IF(OR(Table1[[#This Row],[Phân loại]]="Hàng trả",Table1[[#This Row],[Phân loại]]="Giảm công nợ"),-Table1[[#This Row],[Tổng giá trị]],Table1[[#This Row],[Tổng giá trị]])</f>
        <v>00003345-5590304</v>
      </c>
      <c r="AH827" s="6" t="e">
        <f>_xlfn.XLOOKUP(Table1[[#This Row],[Column1]],'Chi tiết tt Mega gửi'!P:P,'Chi tiết tt Mega gửi'!N:N)</f>
        <v>#N/A</v>
      </c>
    </row>
    <row r="828" spans="1:34" ht="25.5" customHeight="1" x14ac:dyDescent="0.2">
      <c r="A828" s="58" t="s">
        <v>16291</v>
      </c>
      <c r="B828" s="58" t="s">
        <v>200</v>
      </c>
      <c r="C828" s="59">
        <v>46133</v>
      </c>
      <c r="D828" s="58" t="s">
        <v>17983</v>
      </c>
      <c r="E828" s="55">
        <v>46133</v>
      </c>
      <c r="F828" s="58" t="s">
        <v>17984</v>
      </c>
      <c r="G828" s="58" t="s">
        <v>17985</v>
      </c>
      <c r="H828" s="60">
        <v>2358520</v>
      </c>
      <c r="I828" s="63">
        <v>0</v>
      </c>
      <c r="J828" s="60">
        <v>188682</v>
      </c>
      <c r="K828" s="66">
        <v>2547202</v>
      </c>
      <c r="L828" s="64" t="s">
        <v>17236</v>
      </c>
      <c r="O828" s="32">
        <f>IF(Table1[[#This Row],[Phân loại]]="Tồn đầu kỳ",Table1[[#This Row],[Tổng giá trị]],0)</f>
        <v>0</v>
      </c>
      <c r="P828" s="7">
        <f>IF(Table1[[#This Row],[Số còn phải thu ĐK]]&lt;&gt;0,0,IF(Table1[[#This Row],[Phân loại]]="Bán hàng",Table1[[#This Row],[Tổng giá trị]],-Table1[[#This Row],[Tổng giá trị]]))</f>
        <v>2547202</v>
      </c>
      <c r="Q828" s="32">
        <f t="shared" si="60"/>
        <v>0</v>
      </c>
      <c r="R828" s="7">
        <f>Table1[[#This Row],[Số còn phải thu ĐK]]+Table1[[#This Row],[Giá Trị HD sau CK]]-Table1[[#This Row],[Số tiền đã thu]]</f>
        <v>2547202</v>
      </c>
      <c r="S828" s="6">
        <f>IF(Table1[[#This Row],[Ngày hóa đơn]]&lt;&gt;"",Table1[[#This Row],[Ngày hóa đơn]],IF(Table1[[#This Row],[Ngày hạch toán]]&lt;&gt;"",Table1[[#This Row],[Ngày hạch toán]],""))</f>
        <v>46133</v>
      </c>
      <c r="T828" s="7"/>
      <c r="U828" s="6">
        <f>IF(Table1[[#This Row],[Ngày tính CN]]="","",S828+T828)</f>
        <v>46133</v>
      </c>
      <c r="V828" s="32">
        <f ca="1">IF(Table1[[#This Row],[Hạn thanh toán]]="","",IF((U828-NOW())&lt;0,0,(U828-NOW())))</f>
        <v>0</v>
      </c>
      <c r="W828" s="32"/>
      <c r="X828" s="32">
        <f t="shared" ca="1" si="61"/>
        <v>161.35975370370579</v>
      </c>
      <c r="Y828" s="2" t="str">
        <f t="shared" ca="1" si="62"/>
        <v>Nợ quá hạn hơn 120 ngày có khả năng mất thanh toán</v>
      </c>
      <c r="Z828" s="42">
        <f t="shared" si="63"/>
        <v>46133</v>
      </c>
      <c r="AA828" s="42" t="str">
        <f t="shared" si="64"/>
        <v/>
      </c>
      <c r="AD828" s="2" t="str">
        <f>VLOOKUP($A828,MA_KH!$A:$Q,MA_KH!O$1,0)</f>
        <v>MEGA</v>
      </c>
      <c r="AE828" s="2" t="str">
        <f>VLOOKUP($A828,MA_KH!$A:$Q,MA_KH!P$1,0)</f>
        <v>CÔNG TY TNHH MM MEGA MARKET (VIỆT NAM)</v>
      </c>
      <c r="AG828" s="2" t="str">
        <f>(Table1[[#This Row],[Số hóa đơn]])&amp;IF(OR(Table1[[#This Row],[Phân loại]]="Hàng trả",Table1[[#This Row],[Phân loại]]="Giảm công nợ"),-Table1[[#This Row],[Tổng giá trị]],Table1[[#This Row],[Tổng giá trị]])</f>
        <v>000283562547202</v>
      </c>
      <c r="AH828" s="6" t="e">
        <f>_xlfn.XLOOKUP(Table1[[#This Row],[Column1]],'Chi tiết tt Mega gửi'!P:P,'Chi tiết tt Mega gửi'!N:N)</f>
        <v>#N/A</v>
      </c>
    </row>
    <row r="829" spans="1:34" ht="25.5" customHeight="1" x14ac:dyDescent="0.2">
      <c r="A829" s="58" t="s">
        <v>16300</v>
      </c>
      <c r="B829" s="58" t="s">
        <v>7238</v>
      </c>
      <c r="C829" s="59">
        <v>46133</v>
      </c>
      <c r="D829" s="58" t="s">
        <v>17986</v>
      </c>
      <c r="E829" s="59">
        <v>46136</v>
      </c>
      <c r="F829" s="58" t="s">
        <v>17987</v>
      </c>
      <c r="G829" s="58" t="s">
        <v>17988</v>
      </c>
      <c r="H829" s="60">
        <v>6546490</v>
      </c>
      <c r="I829" s="63">
        <v>0</v>
      </c>
      <c r="J829" s="60">
        <v>523719</v>
      </c>
      <c r="K829" s="66">
        <v>7070209</v>
      </c>
      <c r="L829" s="64" t="s">
        <v>17236</v>
      </c>
      <c r="M829" s="6">
        <v>46183</v>
      </c>
      <c r="O829" s="32">
        <f>IF(Table1[[#This Row],[Phân loại]]="Tồn đầu kỳ",Table1[[#This Row],[Tổng giá trị]],0)</f>
        <v>0</v>
      </c>
      <c r="P829" s="7">
        <f>IF(Table1[[#This Row],[Số còn phải thu ĐK]]&lt;&gt;0,0,IF(Table1[[#This Row],[Phân loại]]="Bán hàng",Table1[[#This Row],[Tổng giá trị]],-Table1[[#This Row],[Tổng giá trị]]))</f>
        <v>7070209</v>
      </c>
      <c r="Q829" s="32">
        <f t="shared" si="60"/>
        <v>7070209</v>
      </c>
      <c r="R829" s="7">
        <f>Table1[[#This Row],[Số còn phải thu ĐK]]+Table1[[#This Row],[Giá Trị HD sau CK]]-Table1[[#This Row],[Số tiền đã thu]]</f>
        <v>0</v>
      </c>
      <c r="S829" s="6">
        <f>IF(Table1[[#This Row],[Ngày hóa đơn]]&lt;&gt;"",Table1[[#This Row],[Ngày hóa đơn]],IF(Table1[[#This Row],[Ngày hạch toán]]&lt;&gt;"",Table1[[#This Row],[Ngày hạch toán]],""))</f>
        <v>46136</v>
      </c>
      <c r="T829" s="7"/>
      <c r="U829" s="6">
        <f>IF(Table1[[#This Row],[Ngày tính CN]]="","",S829+T829)</f>
        <v>46136</v>
      </c>
      <c r="V829" s="32">
        <f ca="1">IF(Table1[[#This Row],[Hạn thanh toán]]="","",IF((U829-NOW())&lt;0,0,(U829-NOW())))</f>
        <v>0</v>
      </c>
      <c r="W829" s="32"/>
      <c r="X829" s="32" t="str">
        <f t="shared" ca="1" si="61"/>
        <v/>
      </c>
      <c r="Y829" s="2" t="str">
        <f t="shared" si="62"/>
        <v>Đã thanh toán</v>
      </c>
      <c r="Z829" s="42">
        <f t="shared" si="63"/>
        <v>46136</v>
      </c>
      <c r="AA829" s="42">
        <f t="shared" si="64"/>
        <v>46183</v>
      </c>
      <c r="AD829" s="2" t="str">
        <f>VLOOKUP($A829,MA_KH!$A:$Q,MA_KH!O$1,0)</f>
        <v>MEGA</v>
      </c>
      <c r="AE829" s="2" t="str">
        <f>VLOOKUP($A829,MA_KH!$A:$Q,MA_KH!P$1,0)</f>
        <v>CÔNG TY TNHH MM MEGA MARKET (VIỆT NAM)</v>
      </c>
      <c r="AG829" s="2" t="str">
        <f>(Table1[[#This Row],[Số hóa đơn]])&amp;IF(OR(Table1[[#This Row],[Phân loại]]="Hàng trả",Table1[[#This Row],[Phân loại]]="Giảm công nợ"),-Table1[[#This Row],[Tổng giá trị]],Table1[[#This Row],[Tổng giá trị]])</f>
        <v>000300807070209</v>
      </c>
      <c r="AH829" s="6" t="e">
        <f>_xlfn.XLOOKUP(Table1[[#This Row],[Column1]],'Chi tiết tt Mega gửi'!P:P,'Chi tiết tt Mega gửi'!N:N)</f>
        <v>#N/A</v>
      </c>
    </row>
    <row r="830" spans="1:34" ht="25.5" customHeight="1" x14ac:dyDescent="0.2">
      <c r="A830" s="54" t="s">
        <v>16293</v>
      </c>
      <c r="B830" s="54" t="s">
        <v>386</v>
      </c>
      <c r="C830" s="55">
        <v>46133</v>
      </c>
      <c r="D830" s="54" t="s">
        <v>18146</v>
      </c>
      <c r="E830" s="55">
        <v>46133</v>
      </c>
      <c r="F830" s="54" t="s">
        <v>18147</v>
      </c>
      <c r="G830" s="54" t="s">
        <v>16859</v>
      </c>
      <c r="H830" s="56">
        <v>725000</v>
      </c>
      <c r="I830" s="63">
        <v>0</v>
      </c>
      <c r="J830" s="56">
        <v>58000</v>
      </c>
      <c r="K830" s="65">
        <v>783000</v>
      </c>
      <c r="L830" s="64" t="s">
        <v>17238</v>
      </c>
      <c r="M830" s="6">
        <v>46136</v>
      </c>
      <c r="O830" s="32">
        <f>IF(Table1[[#This Row],[Phân loại]]="Tồn đầu kỳ",Table1[[#This Row],[Tổng giá trị]],0)</f>
        <v>0</v>
      </c>
      <c r="P830" s="7">
        <f>IF(Table1[[#This Row],[Số còn phải thu ĐK]]&lt;&gt;0,0,IF(Table1[[#This Row],[Phân loại]]="Bán hàng",Table1[[#This Row],[Tổng giá trị]],-Table1[[#This Row],[Tổng giá trị]]))</f>
        <v>-783000</v>
      </c>
      <c r="Q830" s="32">
        <f t="shared" si="60"/>
        <v>-783000</v>
      </c>
      <c r="R830" s="7">
        <f>Table1[[#This Row],[Số còn phải thu ĐK]]+Table1[[#This Row],[Giá Trị HD sau CK]]-Table1[[#This Row],[Số tiền đã thu]]</f>
        <v>0</v>
      </c>
      <c r="S830" s="6">
        <f>IF(Table1[[#This Row],[Ngày hóa đơn]]&lt;&gt;"",Table1[[#This Row],[Ngày hóa đơn]],IF(Table1[[#This Row],[Ngày hạch toán]]&lt;&gt;"",Table1[[#This Row],[Ngày hạch toán]],""))</f>
        <v>46133</v>
      </c>
      <c r="T830" s="7"/>
      <c r="U830" s="6">
        <f>IF(Table1[[#This Row],[Ngày tính CN]]="","",S830+T830)</f>
        <v>46133</v>
      </c>
      <c r="V830" s="32">
        <f ca="1">IF(Table1[[#This Row],[Hạn thanh toán]]="","",IF((U830-NOW())&lt;0,0,(U830-NOW())))</f>
        <v>0</v>
      </c>
      <c r="W830" s="32"/>
      <c r="X830" s="32" t="str">
        <f t="shared" ca="1" si="61"/>
        <v/>
      </c>
      <c r="Y830" s="2" t="str">
        <f t="shared" si="62"/>
        <v>Đã thanh toán</v>
      </c>
      <c r="Z830" s="42">
        <f t="shared" si="63"/>
        <v>46133</v>
      </c>
      <c r="AA830" s="42">
        <f t="shared" si="64"/>
        <v>46136</v>
      </c>
      <c r="AD830" s="2" t="str">
        <f>VLOOKUP($A830,MA_KH!$A:$Q,MA_KH!O$1,0)</f>
        <v>MEGA</v>
      </c>
      <c r="AE830" s="2" t="str">
        <f>VLOOKUP($A830,MA_KH!$A:$Q,MA_KH!P$1,0)</f>
        <v>CÔNG TY TNHH MM MEGA MARKET (VIỆT NAM)</v>
      </c>
      <c r="AG830" s="2" t="str">
        <f>(Table1[[#This Row],[Số hóa đơn]])&amp;IF(OR(Table1[[#This Row],[Phân loại]]="Hàng trả",Table1[[#This Row],[Phân loại]]="Giảm công nợ"),-Table1[[#This Row],[Tổng giá trị]],Table1[[#This Row],[Tổng giá trị]])</f>
        <v>00000073-783000</v>
      </c>
      <c r="AH830" s="6" t="e">
        <f>_xlfn.XLOOKUP(Table1[[#This Row],[Column1]],'Chi tiết tt Mega gửi'!P:P,'Chi tiết tt Mega gửi'!N:N)</f>
        <v>#N/A</v>
      </c>
    </row>
    <row r="831" spans="1:34" ht="25.5" customHeight="1" x14ac:dyDescent="0.2">
      <c r="A831" s="54" t="s">
        <v>16288</v>
      </c>
      <c r="B831" s="54" t="s">
        <v>294</v>
      </c>
      <c r="C831" s="55">
        <v>46133</v>
      </c>
      <c r="D831" s="54" t="s">
        <v>18148</v>
      </c>
      <c r="E831" s="55">
        <v>46133</v>
      </c>
      <c r="F831" s="54" t="s">
        <v>18149</v>
      </c>
      <c r="G831" s="54" t="s">
        <v>17177</v>
      </c>
      <c r="H831" s="56">
        <v>1036843</v>
      </c>
      <c r="I831" s="63">
        <v>0</v>
      </c>
      <c r="J831" s="56">
        <v>82947</v>
      </c>
      <c r="K831" s="65">
        <v>1119790</v>
      </c>
      <c r="L831" s="64" t="s">
        <v>17238</v>
      </c>
      <c r="M831" s="6">
        <v>46136</v>
      </c>
      <c r="O831" s="32">
        <f>IF(Table1[[#This Row],[Phân loại]]="Tồn đầu kỳ",Table1[[#This Row],[Tổng giá trị]],0)</f>
        <v>0</v>
      </c>
      <c r="P831" s="7">
        <f>IF(Table1[[#This Row],[Số còn phải thu ĐK]]&lt;&gt;0,0,IF(Table1[[#This Row],[Phân loại]]="Bán hàng",Table1[[#This Row],[Tổng giá trị]],-Table1[[#This Row],[Tổng giá trị]]))</f>
        <v>-1119790</v>
      </c>
      <c r="Q831" s="32">
        <f t="shared" si="60"/>
        <v>-1119790</v>
      </c>
      <c r="R831" s="7">
        <f>Table1[[#This Row],[Số còn phải thu ĐK]]+Table1[[#This Row],[Giá Trị HD sau CK]]-Table1[[#This Row],[Số tiền đã thu]]</f>
        <v>0</v>
      </c>
      <c r="S831" s="6">
        <f>IF(Table1[[#This Row],[Ngày hóa đơn]]&lt;&gt;"",Table1[[#This Row],[Ngày hóa đơn]],IF(Table1[[#This Row],[Ngày hạch toán]]&lt;&gt;"",Table1[[#This Row],[Ngày hạch toán]],""))</f>
        <v>46133</v>
      </c>
      <c r="T831" s="7"/>
      <c r="U831" s="6">
        <f>IF(Table1[[#This Row],[Ngày tính CN]]="","",S831+T831)</f>
        <v>46133</v>
      </c>
      <c r="V831" s="32">
        <f ca="1">IF(Table1[[#This Row],[Hạn thanh toán]]="","",IF((U831-NOW())&lt;0,0,(U831-NOW())))</f>
        <v>0</v>
      </c>
      <c r="W831" s="32"/>
      <c r="X831" s="32" t="str">
        <f t="shared" ca="1" si="61"/>
        <v/>
      </c>
      <c r="Y831" s="2" t="str">
        <f t="shared" si="62"/>
        <v>Đã thanh toán</v>
      </c>
      <c r="Z831" s="42">
        <f t="shared" si="63"/>
        <v>46133</v>
      </c>
      <c r="AA831" s="42">
        <f t="shared" si="64"/>
        <v>46136</v>
      </c>
      <c r="AD831" s="2" t="str">
        <f>VLOOKUP($A831,MA_KH!$A:$Q,MA_KH!O$1,0)</f>
        <v>MEGA</v>
      </c>
      <c r="AE831" s="2" t="str">
        <f>VLOOKUP($A831,MA_KH!$A:$Q,MA_KH!P$1,0)</f>
        <v>CÔNG TY TNHH MM MEGA MARKET (VIỆT NAM)</v>
      </c>
      <c r="AG831" s="2" t="str">
        <f>(Table1[[#This Row],[Số hóa đơn]])&amp;IF(OR(Table1[[#This Row],[Phân loại]]="Hàng trả",Table1[[#This Row],[Phân loại]]="Giảm công nợ"),-Table1[[#This Row],[Tổng giá trị]],Table1[[#This Row],[Tổng giá trị]])</f>
        <v>00000194-1119790</v>
      </c>
      <c r="AH831" s="6" t="e">
        <f>_xlfn.XLOOKUP(Table1[[#This Row],[Column1]],'Chi tiết tt Mega gửi'!P:P,'Chi tiết tt Mega gửi'!N:N)</f>
        <v>#N/A</v>
      </c>
    </row>
    <row r="832" spans="1:34" ht="25.5" customHeight="1" x14ac:dyDescent="0.2">
      <c r="A832" s="54" t="s">
        <v>16300</v>
      </c>
      <c r="B832" s="54" t="s">
        <v>7238</v>
      </c>
      <c r="C832" s="55">
        <v>46134</v>
      </c>
      <c r="D832" s="54" t="s">
        <v>17989</v>
      </c>
      <c r="E832" s="55">
        <v>46136</v>
      </c>
      <c r="F832" s="54" t="s">
        <v>17990</v>
      </c>
      <c r="G832" s="54" t="s">
        <v>17991</v>
      </c>
      <c r="H832" s="56">
        <v>4762640</v>
      </c>
      <c r="I832" s="63">
        <v>0</v>
      </c>
      <c r="J832" s="56">
        <v>381011</v>
      </c>
      <c r="K832" s="65">
        <v>5143651</v>
      </c>
      <c r="L832" s="64" t="s">
        <v>17236</v>
      </c>
      <c r="M832" s="6">
        <v>46183</v>
      </c>
      <c r="O832" s="32">
        <f>IF(Table1[[#This Row],[Phân loại]]="Tồn đầu kỳ",Table1[[#This Row],[Tổng giá trị]],0)</f>
        <v>0</v>
      </c>
      <c r="P832" s="7">
        <f>IF(Table1[[#This Row],[Số còn phải thu ĐK]]&lt;&gt;0,0,IF(Table1[[#This Row],[Phân loại]]="Bán hàng",Table1[[#This Row],[Tổng giá trị]],-Table1[[#This Row],[Tổng giá trị]]))</f>
        <v>5143651</v>
      </c>
      <c r="Q832" s="32">
        <f t="shared" si="60"/>
        <v>5143651</v>
      </c>
      <c r="R832" s="7">
        <f>Table1[[#This Row],[Số còn phải thu ĐK]]+Table1[[#This Row],[Giá Trị HD sau CK]]-Table1[[#This Row],[Số tiền đã thu]]</f>
        <v>0</v>
      </c>
      <c r="S832" s="6">
        <f>IF(Table1[[#This Row],[Ngày hóa đơn]]&lt;&gt;"",Table1[[#This Row],[Ngày hóa đơn]],IF(Table1[[#This Row],[Ngày hạch toán]]&lt;&gt;"",Table1[[#This Row],[Ngày hạch toán]],""))</f>
        <v>46136</v>
      </c>
      <c r="T832" s="7"/>
      <c r="U832" s="6">
        <f>IF(Table1[[#This Row],[Ngày tính CN]]="","",S832+T832)</f>
        <v>46136</v>
      </c>
      <c r="V832" s="32">
        <f ca="1">IF(Table1[[#This Row],[Hạn thanh toán]]="","",IF((U832-NOW())&lt;0,0,(U832-NOW())))</f>
        <v>0</v>
      </c>
      <c r="W832" s="32"/>
      <c r="X832" s="32" t="str">
        <f t="shared" ca="1" si="61"/>
        <v/>
      </c>
      <c r="Y832" s="2" t="str">
        <f t="shared" si="62"/>
        <v>Đã thanh toán</v>
      </c>
      <c r="Z832" s="42">
        <f t="shared" si="63"/>
        <v>46136</v>
      </c>
      <c r="AA832" s="42">
        <f t="shared" si="64"/>
        <v>46183</v>
      </c>
      <c r="AD832" s="2" t="str">
        <f>VLOOKUP($A832,MA_KH!$A:$Q,MA_KH!O$1,0)</f>
        <v>MEGA</v>
      </c>
      <c r="AE832" s="2" t="str">
        <f>VLOOKUP($A832,MA_KH!$A:$Q,MA_KH!P$1,0)</f>
        <v>CÔNG TY TNHH MM MEGA MARKET (VIỆT NAM)</v>
      </c>
      <c r="AG832" s="2" t="str">
        <f>(Table1[[#This Row],[Số hóa đơn]])&amp;IF(OR(Table1[[#This Row],[Phân loại]]="Hàng trả",Table1[[#This Row],[Phân loại]]="Giảm công nợ"),-Table1[[#This Row],[Tổng giá trị]],Table1[[#This Row],[Tổng giá trị]])</f>
        <v>000300815143651</v>
      </c>
      <c r="AH832" s="6" t="e">
        <f>_xlfn.XLOOKUP(Table1[[#This Row],[Column1]],'Chi tiết tt Mega gửi'!P:P,'Chi tiết tt Mega gửi'!N:N)</f>
        <v>#N/A</v>
      </c>
    </row>
    <row r="833" spans="1:34" ht="25.5" customHeight="1" x14ac:dyDescent="0.2">
      <c r="A833" s="54" t="s">
        <v>16294</v>
      </c>
      <c r="B833" s="54" t="s">
        <v>259</v>
      </c>
      <c r="C833" s="55">
        <v>46134</v>
      </c>
      <c r="D833" s="54" t="s">
        <v>17992</v>
      </c>
      <c r="E833" s="55">
        <v>46136</v>
      </c>
      <c r="F833" s="54" t="s">
        <v>17993</v>
      </c>
      <c r="G833" s="54" t="s">
        <v>17994</v>
      </c>
      <c r="H833" s="56">
        <v>2939350</v>
      </c>
      <c r="I833" s="63">
        <v>0</v>
      </c>
      <c r="J833" s="56">
        <v>235148</v>
      </c>
      <c r="K833" s="65">
        <v>3174498</v>
      </c>
      <c r="L833" s="64" t="s">
        <v>17236</v>
      </c>
      <c r="M833" s="6">
        <v>46183</v>
      </c>
      <c r="O833" s="32">
        <f>IF(Table1[[#This Row],[Phân loại]]="Tồn đầu kỳ",Table1[[#This Row],[Tổng giá trị]],0)</f>
        <v>0</v>
      </c>
      <c r="P833" s="7">
        <f>IF(Table1[[#This Row],[Số còn phải thu ĐK]]&lt;&gt;0,0,IF(Table1[[#This Row],[Phân loại]]="Bán hàng",Table1[[#This Row],[Tổng giá trị]],-Table1[[#This Row],[Tổng giá trị]]))</f>
        <v>3174498</v>
      </c>
      <c r="Q833" s="32">
        <f t="shared" si="60"/>
        <v>3174498</v>
      </c>
      <c r="R833" s="7">
        <f>Table1[[#This Row],[Số còn phải thu ĐK]]+Table1[[#This Row],[Giá Trị HD sau CK]]-Table1[[#This Row],[Số tiền đã thu]]</f>
        <v>0</v>
      </c>
      <c r="S833" s="6">
        <f>IF(Table1[[#This Row],[Ngày hóa đơn]]&lt;&gt;"",Table1[[#This Row],[Ngày hóa đơn]],IF(Table1[[#This Row],[Ngày hạch toán]]&lt;&gt;"",Table1[[#This Row],[Ngày hạch toán]],""))</f>
        <v>46136</v>
      </c>
      <c r="T833" s="7"/>
      <c r="U833" s="6">
        <f>IF(Table1[[#This Row],[Ngày tính CN]]="","",S833+T833)</f>
        <v>46136</v>
      </c>
      <c r="V833" s="32">
        <f ca="1">IF(Table1[[#This Row],[Hạn thanh toán]]="","",IF((U833-NOW())&lt;0,0,(U833-NOW())))</f>
        <v>0</v>
      </c>
      <c r="W833" s="32"/>
      <c r="X833" s="32" t="str">
        <f t="shared" ca="1" si="61"/>
        <v/>
      </c>
      <c r="Y833" s="2" t="str">
        <f t="shared" si="62"/>
        <v>Đã thanh toán</v>
      </c>
      <c r="Z833" s="42">
        <f t="shared" si="63"/>
        <v>46136</v>
      </c>
      <c r="AA833" s="42">
        <f t="shared" si="64"/>
        <v>46183</v>
      </c>
      <c r="AD833" s="2" t="str">
        <f>VLOOKUP($A833,MA_KH!$A:$Q,MA_KH!O$1,0)</f>
        <v>MEGA</v>
      </c>
      <c r="AE833" s="2" t="str">
        <f>VLOOKUP($A833,MA_KH!$A:$Q,MA_KH!P$1,0)</f>
        <v>CÔNG TY TNHH MM MEGA MARKET (VIỆT NAM)</v>
      </c>
      <c r="AG833" s="2" t="str">
        <f>(Table1[[#This Row],[Số hóa đơn]])&amp;IF(OR(Table1[[#This Row],[Phân loại]]="Hàng trả",Table1[[#This Row],[Phân loại]]="Giảm công nợ"),-Table1[[#This Row],[Tổng giá trị]],Table1[[#This Row],[Tổng giá trị]])</f>
        <v>000300823174498</v>
      </c>
      <c r="AH833" s="6" t="e">
        <f>_xlfn.XLOOKUP(Table1[[#This Row],[Column1]],'Chi tiết tt Mega gửi'!P:P,'Chi tiết tt Mega gửi'!N:N)</f>
        <v>#N/A</v>
      </c>
    </row>
    <row r="834" spans="1:34" ht="25.5" customHeight="1" x14ac:dyDescent="0.2">
      <c r="A834" s="54" t="s">
        <v>16304</v>
      </c>
      <c r="B834" s="54" t="s">
        <v>7254</v>
      </c>
      <c r="C834" s="55">
        <v>46134</v>
      </c>
      <c r="D834" s="54" t="s">
        <v>17995</v>
      </c>
      <c r="E834" s="55">
        <v>46141</v>
      </c>
      <c r="F834" s="54" t="s">
        <v>17996</v>
      </c>
      <c r="G834" s="54" t="s">
        <v>17997</v>
      </c>
      <c r="H834" s="56">
        <v>4762640</v>
      </c>
      <c r="I834" s="63">
        <v>0</v>
      </c>
      <c r="J834" s="56">
        <v>381011</v>
      </c>
      <c r="K834" s="65">
        <v>5143651</v>
      </c>
      <c r="L834" s="64" t="s">
        <v>17236</v>
      </c>
      <c r="M834" s="6">
        <v>46183</v>
      </c>
      <c r="O834" s="32">
        <f>IF(Table1[[#This Row],[Phân loại]]="Tồn đầu kỳ",Table1[[#This Row],[Tổng giá trị]],0)</f>
        <v>0</v>
      </c>
      <c r="P834" s="7">
        <f>IF(Table1[[#This Row],[Số còn phải thu ĐK]]&lt;&gt;0,0,IF(Table1[[#This Row],[Phân loại]]="Bán hàng",Table1[[#This Row],[Tổng giá trị]],-Table1[[#This Row],[Tổng giá trị]]))</f>
        <v>5143651</v>
      </c>
      <c r="Q834" s="32">
        <f t="shared" si="60"/>
        <v>5143651</v>
      </c>
      <c r="R834" s="7">
        <f>Table1[[#This Row],[Số còn phải thu ĐK]]+Table1[[#This Row],[Giá Trị HD sau CK]]-Table1[[#This Row],[Số tiền đã thu]]</f>
        <v>0</v>
      </c>
      <c r="S834" s="6">
        <f>IF(Table1[[#This Row],[Ngày hóa đơn]]&lt;&gt;"",Table1[[#This Row],[Ngày hóa đơn]],IF(Table1[[#This Row],[Ngày hạch toán]]&lt;&gt;"",Table1[[#This Row],[Ngày hạch toán]],""))</f>
        <v>46141</v>
      </c>
      <c r="T834" s="7"/>
      <c r="U834" s="6">
        <f>IF(Table1[[#This Row],[Ngày tính CN]]="","",S834+T834)</f>
        <v>46141</v>
      </c>
      <c r="V834" s="32">
        <f ca="1">IF(Table1[[#This Row],[Hạn thanh toán]]="","",IF((U834-NOW())&lt;0,0,(U834-NOW())))</f>
        <v>0</v>
      </c>
      <c r="W834" s="32"/>
      <c r="X834" s="32" t="str">
        <f t="shared" ca="1" si="61"/>
        <v/>
      </c>
      <c r="Y834" s="2" t="str">
        <f t="shared" si="62"/>
        <v>Đã thanh toán</v>
      </c>
      <c r="Z834" s="42">
        <f t="shared" si="63"/>
        <v>46141</v>
      </c>
      <c r="AA834" s="42">
        <f t="shared" si="64"/>
        <v>46183</v>
      </c>
      <c r="AD834" s="2" t="str">
        <f>VLOOKUP($A834,MA_KH!$A:$Q,MA_KH!O$1,0)</f>
        <v>MEGA</v>
      </c>
      <c r="AE834" s="2" t="str">
        <f>VLOOKUP($A834,MA_KH!$A:$Q,MA_KH!P$1,0)</f>
        <v>CÔNG TY TNHH MM MEGA MARKET (VIỆT NAM)</v>
      </c>
      <c r="AG834" s="2" t="str">
        <f>(Table1[[#This Row],[Số hóa đơn]])&amp;IF(OR(Table1[[#This Row],[Phân loại]]="Hàng trả",Table1[[#This Row],[Phân loại]]="Giảm công nợ"),-Table1[[#This Row],[Tổng giá trị]],Table1[[#This Row],[Tổng giá trị]])</f>
        <v>000304345143651</v>
      </c>
      <c r="AH834" s="6" t="e">
        <f>_xlfn.XLOOKUP(Table1[[#This Row],[Column1]],'Chi tiết tt Mega gửi'!P:P,'Chi tiết tt Mega gửi'!N:N)</f>
        <v>#N/A</v>
      </c>
    </row>
    <row r="835" spans="1:34" ht="25.5" customHeight="1" x14ac:dyDescent="0.2">
      <c r="A835" s="58" t="s">
        <v>16304</v>
      </c>
      <c r="B835" s="58" t="s">
        <v>7254</v>
      </c>
      <c r="C835" s="59">
        <v>46134</v>
      </c>
      <c r="D835" s="58" t="s">
        <v>17998</v>
      </c>
      <c r="E835" s="59">
        <v>46141</v>
      </c>
      <c r="F835" s="58" t="s">
        <v>17999</v>
      </c>
      <c r="G835" s="58" t="s">
        <v>18000</v>
      </c>
      <c r="H835" s="60">
        <v>1690135</v>
      </c>
      <c r="I835" s="63">
        <v>0</v>
      </c>
      <c r="J835" s="60">
        <v>135211</v>
      </c>
      <c r="K835" s="66">
        <v>1825346</v>
      </c>
      <c r="L835" s="64" t="s">
        <v>17236</v>
      </c>
      <c r="M835" s="6">
        <v>46183</v>
      </c>
      <c r="O835" s="32">
        <f>IF(Table1[[#This Row],[Phân loại]]="Tồn đầu kỳ",Table1[[#This Row],[Tổng giá trị]],0)</f>
        <v>0</v>
      </c>
      <c r="P835" s="7">
        <f>IF(Table1[[#This Row],[Số còn phải thu ĐK]]&lt;&gt;0,0,IF(Table1[[#This Row],[Phân loại]]="Bán hàng",Table1[[#This Row],[Tổng giá trị]],-Table1[[#This Row],[Tổng giá trị]]))</f>
        <v>1825346</v>
      </c>
      <c r="Q835" s="32">
        <f t="shared" si="60"/>
        <v>1825346</v>
      </c>
      <c r="R835" s="7">
        <f>Table1[[#This Row],[Số còn phải thu ĐK]]+Table1[[#This Row],[Giá Trị HD sau CK]]-Table1[[#This Row],[Số tiền đã thu]]</f>
        <v>0</v>
      </c>
      <c r="S835" s="6">
        <f>IF(Table1[[#This Row],[Ngày hóa đơn]]&lt;&gt;"",Table1[[#This Row],[Ngày hóa đơn]],IF(Table1[[#This Row],[Ngày hạch toán]]&lt;&gt;"",Table1[[#This Row],[Ngày hạch toán]],""))</f>
        <v>46141</v>
      </c>
      <c r="T835" s="7"/>
      <c r="U835" s="6">
        <f>IF(Table1[[#This Row],[Ngày tính CN]]="","",S835+T835)</f>
        <v>46141</v>
      </c>
      <c r="V835" s="32">
        <f ca="1">IF(Table1[[#This Row],[Hạn thanh toán]]="","",IF((U835-NOW())&lt;0,0,(U835-NOW())))</f>
        <v>0</v>
      </c>
      <c r="W835" s="32"/>
      <c r="X835" s="32" t="str">
        <f t="shared" ca="1" si="61"/>
        <v/>
      </c>
      <c r="Y835" s="2" t="str">
        <f t="shared" si="62"/>
        <v>Đã thanh toán</v>
      </c>
      <c r="Z835" s="42">
        <f t="shared" si="63"/>
        <v>46141</v>
      </c>
      <c r="AA835" s="42">
        <f t="shared" si="64"/>
        <v>46183</v>
      </c>
      <c r="AD835" s="2" t="str">
        <f>VLOOKUP($A835,MA_KH!$A:$Q,MA_KH!O$1,0)</f>
        <v>MEGA</v>
      </c>
      <c r="AE835" s="2" t="str">
        <f>VLOOKUP($A835,MA_KH!$A:$Q,MA_KH!P$1,0)</f>
        <v>CÔNG TY TNHH MM MEGA MARKET (VIỆT NAM)</v>
      </c>
      <c r="AG835" s="2" t="str">
        <f>(Table1[[#This Row],[Số hóa đơn]])&amp;IF(OR(Table1[[#This Row],[Phân loại]]="Hàng trả",Table1[[#This Row],[Phân loại]]="Giảm công nợ"),-Table1[[#This Row],[Tổng giá trị]],Table1[[#This Row],[Tổng giá trị]])</f>
        <v>000304351825346</v>
      </c>
      <c r="AH835" s="6" t="e">
        <f>_xlfn.XLOOKUP(Table1[[#This Row],[Column1]],'Chi tiết tt Mega gửi'!P:P,'Chi tiết tt Mega gửi'!N:N)</f>
        <v>#N/A</v>
      </c>
    </row>
    <row r="836" spans="1:34" ht="25.5" customHeight="1" x14ac:dyDescent="0.2">
      <c r="A836" s="54" t="s">
        <v>16309</v>
      </c>
      <c r="B836" s="54" t="s">
        <v>255</v>
      </c>
      <c r="C836" s="55">
        <v>46135</v>
      </c>
      <c r="D836" s="54" t="s">
        <v>18001</v>
      </c>
      <c r="E836" s="55">
        <v>46140</v>
      </c>
      <c r="F836" s="54" t="s">
        <v>18002</v>
      </c>
      <c r="G836" s="54" t="s">
        <v>18003</v>
      </c>
      <c r="H836" s="56">
        <v>1292380</v>
      </c>
      <c r="I836" s="63">
        <v>0</v>
      </c>
      <c r="J836" s="56">
        <v>103390</v>
      </c>
      <c r="K836" s="65">
        <v>1395770</v>
      </c>
      <c r="L836" s="64" t="s">
        <v>17236</v>
      </c>
      <c r="M836" s="6">
        <v>46183</v>
      </c>
      <c r="O836" s="32">
        <f>IF(Table1[[#This Row],[Phân loại]]="Tồn đầu kỳ",Table1[[#This Row],[Tổng giá trị]],0)</f>
        <v>0</v>
      </c>
      <c r="P836" s="7">
        <f>IF(Table1[[#This Row],[Số còn phải thu ĐK]]&lt;&gt;0,0,IF(Table1[[#This Row],[Phân loại]]="Bán hàng",Table1[[#This Row],[Tổng giá trị]],-Table1[[#This Row],[Tổng giá trị]]))</f>
        <v>1395770</v>
      </c>
      <c r="Q836" s="32">
        <f t="shared" ref="Q836:Q899" si="65">IF(M836&lt;&gt;"",IF(O836&lt;&gt;0,O836,P836),0)</f>
        <v>1395770</v>
      </c>
      <c r="R836" s="7">
        <f>Table1[[#This Row],[Số còn phải thu ĐK]]+Table1[[#This Row],[Giá Trị HD sau CK]]-Table1[[#This Row],[Số tiền đã thu]]</f>
        <v>0</v>
      </c>
      <c r="S836" s="6">
        <f>IF(Table1[[#This Row],[Ngày hóa đơn]]&lt;&gt;"",Table1[[#This Row],[Ngày hóa đơn]],IF(Table1[[#This Row],[Ngày hạch toán]]&lt;&gt;"",Table1[[#This Row],[Ngày hạch toán]],""))</f>
        <v>46140</v>
      </c>
      <c r="T836" s="7"/>
      <c r="U836" s="6">
        <f>IF(Table1[[#This Row],[Ngày tính CN]]="","",S836+T836)</f>
        <v>46140</v>
      </c>
      <c r="V836" s="32">
        <f ca="1">IF(Table1[[#This Row],[Hạn thanh toán]]="","",IF((U836-NOW())&lt;0,0,(U836-NOW())))</f>
        <v>0</v>
      </c>
      <c r="W836" s="32"/>
      <c r="X836" s="32" t="str">
        <f t="shared" ref="X836:X899" ca="1" si="66">IF(OR(U836="",R836=0),"",IF((U836-NOW())&lt;0,-(U836-NOW()),0))</f>
        <v/>
      </c>
      <c r="Y836" s="2" t="str">
        <f t="shared" ref="Y836:Y899" si="67">IF(R836=0,"Đã thanh toán",IF(X836="","",IF(X836&lt;=0,"Chưa đến hạn thanh toán",IF(X836&lt;=30,"Nợ quá hạn 30 ngày",IF(X836&lt;=60,"Nợ quá hạn từ 30 ngày đến 60 ngày",IF(X836&lt;=90,"Nợ quá hạn từ 60 ngày đến 90 ngày",IF(X836&lt;=120,"Nợ quá hạn từ 90 ngày đến 120 ngày","Nợ quá hạn hơn 120 ngày có khả năng mất thanh toán")))))))</f>
        <v>Đã thanh toán</v>
      </c>
      <c r="Z836" s="42">
        <f t="shared" ref="Z836:Z899" si="68">IF(S836="","",S836)</f>
        <v>46140</v>
      </c>
      <c r="AA836" s="42">
        <f t="shared" ref="AA836:AA899" si="69">IF(M836="","",M836)</f>
        <v>46183</v>
      </c>
      <c r="AD836" s="2" t="str">
        <f>VLOOKUP($A836,MA_KH!$A:$Q,MA_KH!O$1,0)</f>
        <v>MEGA</v>
      </c>
      <c r="AE836" s="2" t="str">
        <f>VLOOKUP($A836,MA_KH!$A:$Q,MA_KH!P$1,0)</f>
        <v>CÔNG TY TNHH MM MEGA MARKET (VIỆT NAM)</v>
      </c>
      <c r="AG836" s="2" t="str">
        <f>(Table1[[#This Row],[Số hóa đơn]])&amp;IF(OR(Table1[[#This Row],[Phân loại]]="Hàng trả",Table1[[#This Row],[Phân loại]]="Giảm công nợ"),-Table1[[#This Row],[Tổng giá trị]],Table1[[#This Row],[Tổng giá trị]])</f>
        <v>000302381395770</v>
      </c>
      <c r="AH836" s="6" t="e">
        <f>_xlfn.XLOOKUP(Table1[[#This Row],[Column1]],'Chi tiết tt Mega gửi'!P:P,'Chi tiết tt Mega gửi'!N:N)</f>
        <v>#N/A</v>
      </c>
    </row>
    <row r="837" spans="1:34" ht="25.5" customHeight="1" x14ac:dyDescent="0.2">
      <c r="A837" s="58" t="s">
        <v>16310</v>
      </c>
      <c r="B837" s="58" t="s">
        <v>196</v>
      </c>
      <c r="C837" s="59">
        <v>46135</v>
      </c>
      <c r="D837" s="58" t="s">
        <v>18004</v>
      </c>
      <c r="E837" s="59">
        <v>46140</v>
      </c>
      <c r="F837" s="58" t="s">
        <v>18005</v>
      </c>
      <c r="G837" s="58" t="s">
        <v>18006</v>
      </c>
      <c r="H837" s="60">
        <v>1026170</v>
      </c>
      <c r="I837" s="63">
        <v>0</v>
      </c>
      <c r="J837" s="60">
        <v>82094</v>
      </c>
      <c r="K837" s="66">
        <v>1108264</v>
      </c>
      <c r="L837" s="64" t="s">
        <v>17236</v>
      </c>
      <c r="M837" s="6">
        <v>46183</v>
      </c>
      <c r="O837" s="32">
        <f>IF(Table1[[#This Row],[Phân loại]]="Tồn đầu kỳ",Table1[[#This Row],[Tổng giá trị]],0)</f>
        <v>0</v>
      </c>
      <c r="P837" s="7">
        <f>IF(Table1[[#This Row],[Số còn phải thu ĐK]]&lt;&gt;0,0,IF(Table1[[#This Row],[Phân loại]]="Bán hàng",Table1[[#This Row],[Tổng giá trị]],-Table1[[#This Row],[Tổng giá trị]]))</f>
        <v>1108264</v>
      </c>
      <c r="Q837" s="32">
        <f t="shared" si="65"/>
        <v>1108264</v>
      </c>
      <c r="R837" s="7">
        <f>Table1[[#This Row],[Số còn phải thu ĐK]]+Table1[[#This Row],[Giá Trị HD sau CK]]-Table1[[#This Row],[Số tiền đã thu]]</f>
        <v>0</v>
      </c>
      <c r="S837" s="6">
        <f>IF(Table1[[#This Row],[Ngày hóa đơn]]&lt;&gt;"",Table1[[#This Row],[Ngày hóa đơn]],IF(Table1[[#This Row],[Ngày hạch toán]]&lt;&gt;"",Table1[[#This Row],[Ngày hạch toán]],""))</f>
        <v>46140</v>
      </c>
      <c r="T837" s="7"/>
      <c r="U837" s="6">
        <f>IF(Table1[[#This Row],[Ngày tính CN]]="","",S837+T837)</f>
        <v>46140</v>
      </c>
      <c r="V837" s="32">
        <f ca="1">IF(Table1[[#This Row],[Hạn thanh toán]]="","",IF((U837-NOW())&lt;0,0,(U837-NOW())))</f>
        <v>0</v>
      </c>
      <c r="W837" s="32"/>
      <c r="X837" s="32" t="str">
        <f t="shared" ca="1" si="66"/>
        <v/>
      </c>
      <c r="Y837" s="2" t="str">
        <f t="shared" si="67"/>
        <v>Đã thanh toán</v>
      </c>
      <c r="Z837" s="42">
        <f t="shared" si="68"/>
        <v>46140</v>
      </c>
      <c r="AA837" s="42">
        <f t="shared" si="69"/>
        <v>46183</v>
      </c>
      <c r="AD837" s="2" t="str">
        <f>VLOOKUP($A837,MA_KH!$A:$Q,MA_KH!O$1,0)</f>
        <v>MEGA</v>
      </c>
      <c r="AE837" s="2" t="str">
        <f>VLOOKUP($A837,MA_KH!$A:$Q,MA_KH!P$1,0)</f>
        <v>CÔNG TY TNHH MM MEGA MARKET (VIỆT NAM)</v>
      </c>
      <c r="AG837" s="2" t="str">
        <f>(Table1[[#This Row],[Số hóa đơn]])&amp;IF(OR(Table1[[#This Row],[Phân loại]]="Hàng trả",Table1[[#This Row],[Phân loại]]="Giảm công nợ"),-Table1[[#This Row],[Tổng giá trị]],Table1[[#This Row],[Tổng giá trị]])</f>
        <v>000302391108264</v>
      </c>
      <c r="AH837" s="6" t="e">
        <f>_xlfn.XLOOKUP(Table1[[#This Row],[Column1]],'Chi tiết tt Mega gửi'!P:P,'Chi tiết tt Mega gửi'!N:N)</f>
        <v>#N/A</v>
      </c>
    </row>
    <row r="838" spans="1:34" ht="25.5" customHeight="1" x14ac:dyDescent="0.2">
      <c r="A838" s="58" t="s">
        <v>16310</v>
      </c>
      <c r="B838" s="58" t="s">
        <v>196</v>
      </c>
      <c r="C838" s="59">
        <v>46135</v>
      </c>
      <c r="D838" s="58" t="s">
        <v>18007</v>
      </c>
      <c r="E838" s="59">
        <v>46140</v>
      </c>
      <c r="F838" s="58" t="s">
        <v>18008</v>
      </c>
      <c r="G838" s="58" t="s">
        <v>18009</v>
      </c>
      <c r="H838" s="60">
        <v>2381320</v>
      </c>
      <c r="I838" s="63">
        <v>0</v>
      </c>
      <c r="J838" s="60">
        <v>190506</v>
      </c>
      <c r="K838" s="66">
        <v>2571826</v>
      </c>
      <c r="L838" s="64" t="s">
        <v>17236</v>
      </c>
      <c r="M838" s="6">
        <v>46183</v>
      </c>
      <c r="O838" s="32">
        <f>IF(Table1[[#This Row],[Phân loại]]="Tồn đầu kỳ",Table1[[#This Row],[Tổng giá trị]],0)</f>
        <v>0</v>
      </c>
      <c r="P838" s="7">
        <f>IF(Table1[[#This Row],[Số còn phải thu ĐK]]&lt;&gt;0,0,IF(Table1[[#This Row],[Phân loại]]="Bán hàng",Table1[[#This Row],[Tổng giá trị]],-Table1[[#This Row],[Tổng giá trị]]))</f>
        <v>2571826</v>
      </c>
      <c r="Q838" s="32">
        <f t="shared" si="65"/>
        <v>2571826</v>
      </c>
      <c r="R838" s="7">
        <f>Table1[[#This Row],[Số còn phải thu ĐK]]+Table1[[#This Row],[Giá Trị HD sau CK]]-Table1[[#This Row],[Số tiền đã thu]]</f>
        <v>0</v>
      </c>
      <c r="S838" s="6">
        <f>IF(Table1[[#This Row],[Ngày hóa đơn]]&lt;&gt;"",Table1[[#This Row],[Ngày hóa đơn]],IF(Table1[[#This Row],[Ngày hạch toán]]&lt;&gt;"",Table1[[#This Row],[Ngày hạch toán]],""))</f>
        <v>46140</v>
      </c>
      <c r="T838" s="7"/>
      <c r="U838" s="6">
        <f>IF(Table1[[#This Row],[Ngày tính CN]]="","",S838+T838)</f>
        <v>46140</v>
      </c>
      <c r="V838" s="32">
        <f ca="1">IF(Table1[[#This Row],[Hạn thanh toán]]="","",IF((U838-NOW())&lt;0,0,(U838-NOW())))</f>
        <v>0</v>
      </c>
      <c r="W838" s="32"/>
      <c r="X838" s="32" t="str">
        <f t="shared" ca="1" si="66"/>
        <v/>
      </c>
      <c r="Y838" s="2" t="str">
        <f t="shared" si="67"/>
        <v>Đã thanh toán</v>
      </c>
      <c r="Z838" s="42">
        <f t="shared" si="68"/>
        <v>46140</v>
      </c>
      <c r="AA838" s="42">
        <f t="shared" si="69"/>
        <v>46183</v>
      </c>
      <c r="AD838" s="2" t="str">
        <f>VLOOKUP($A838,MA_KH!$A:$Q,MA_KH!O$1,0)</f>
        <v>MEGA</v>
      </c>
      <c r="AE838" s="2" t="str">
        <f>VLOOKUP($A838,MA_KH!$A:$Q,MA_KH!P$1,0)</f>
        <v>CÔNG TY TNHH MM MEGA MARKET (VIỆT NAM)</v>
      </c>
      <c r="AG838" s="2" t="str">
        <f>(Table1[[#This Row],[Số hóa đơn]])&amp;IF(OR(Table1[[#This Row],[Phân loại]]="Hàng trả",Table1[[#This Row],[Phân loại]]="Giảm công nợ"),-Table1[[#This Row],[Tổng giá trị]],Table1[[#This Row],[Tổng giá trị]])</f>
        <v>000302402571826</v>
      </c>
      <c r="AH838" s="6" t="e">
        <f>_xlfn.XLOOKUP(Table1[[#This Row],[Column1]],'Chi tiết tt Mega gửi'!P:P,'Chi tiết tt Mega gửi'!N:N)</f>
        <v>#N/A</v>
      </c>
    </row>
    <row r="839" spans="1:34" ht="25.5" customHeight="1" x14ac:dyDescent="0.2">
      <c r="A839" s="58" t="s">
        <v>16308</v>
      </c>
      <c r="B839" s="58" t="s">
        <v>194</v>
      </c>
      <c r="C839" s="59">
        <v>46135</v>
      </c>
      <c r="D839" s="58" t="s">
        <v>18010</v>
      </c>
      <c r="E839" s="59">
        <v>46140</v>
      </c>
      <c r="F839" s="58" t="s">
        <v>18011</v>
      </c>
      <c r="G839" s="58" t="s">
        <v>18012</v>
      </c>
      <c r="H839" s="60">
        <v>11906600</v>
      </c>
      <c r="I839" s="63">
        <v>0</v>
      </c>
      <c r="J839" s="60">
        <v>952528</v>
      </c>
      <c r="K839" s="66">
        <v>12859128</v>
      </c>
      <c r="L839" s="64" t="s">
        <v>17236</v>
      </c>
      <c r="M839" s="6">
        <v>46183</v>
      </c>
      <c r="O839" s="32">
        <f>IF(Table1[[#This Row],[Phân loại]]="Tồn đầu kỳ",Table1[[#This Row],[Tổng giá trị]],0)</f>
        <v>0</v>
      </c>
      <c r="P839" s="7">
        <f>IF(Table1[[#This Row],[Số còn phải thu ĐK]]&lt;&gt;0,0,IF(Table1[[#This Row],[Phân loại]]="Bán hàng",Table1[[#This Row],[Tổng giá trị]],-Table1[[#This Row],[Tổng giá trị]]))</f>
        <v>12859128</v>
      </c>
      <c r="Q839" s="32">
        <f t="shared" si="65"/>
        <v>12859128</v>
      </c>
      <c r="R839" s="7">
        <f>Table1[[#This Row],[Số còn phải thu ĐK]]+Table1[[#This Row],[Giá Trị HD sau CK]]-Table1[[#This Row],[Số tiền đã thu]]</f>
        <v>0</v>
      </c>
      <c r="S839" s="6">
        <f>IF(Table1[[#This Row],[Ngày hóa đơn]]&lt;&gt;"",Table1[[#This Row],[Ngày hóa đơn]],IF(Table1[[#This Row],[Ngày hạch toán]]&lt;&gt;"",Table1[[#This Row],[Ngày hạch toán]],""))</f>
        <v>46140</v>
      </c>
      <c r="T839" s="7"/>
      <c r="U839" s="6">
        <f>IF(Table1[[#This Row],[Ngày tính CN]]="","",S839+T839)</f>
        <v>46140</v>
      </c>
      <c r="V839" s="32">
        <f ca="1">IF(Table1[[#This Row],[Hạn thanh toán]]="","",IF((U839-NOW())&lt;0,0,(U839-NOW())))</f>
        <v>0</v>
      </c>
      <c r="W839" s="32"/>
      <c r="X839" s="32" t="str">
        <f t="shared" ca="1" si="66"/>
        <v/>
      </c>
      <c r="Y839" s="2" t="str">
        <f t="shared" si="67"/>
        <v>Đã thanh toán</v>
      </c>
      <c r="Z839" s="42">
        <f t="shared" si="68"/>
        <v>46140</v>
      </c>
      <c r="AA839" s="42">
        <f t="shared" si="69"/>
        <v>46183</v>
      </c>
      <c r="AD839" s="2" t="str">
        <f>VLOOKUP($A839,MA_KH!$A:$Q,MA_KH!O$1,0)</f>
        <v>MEGA</v>
      </c>
      <c r="AE839" s="2" t="str">
        <f>VLOOKUP($A839,MA_KH!$A:$Q,MA_KH!P$1,0)</f>
        <v>CÔNG TY TNHH MM MEGA MARKET (VIỆT NAM)</v>
      </c>
      <c r="AG839" s="2" t="str">
        <f>(Table1[[#This Row],[Số hóa đơn]])&amp;IF(OR(Table1[[#This Row],[Phân loại]]="Hàng trả",Table1[[#This Row],[Phân loại]]="Giảm công nợ"),-Table1[[#This Row],[Tổng giá trị]],Table1[[#This Row],[Tổng giá trị]])</f>
        <v>0003024112859128</v>
      </c>
      <c r="AH839" s="6" t="e">
        <f>_xlfn.XLOOKUP(Table1[[#This Row],[Column1]],'Chi tiết tt Mega gửi'!P:P,'Chi tiết tt Mega gửi'!N:N)</f>
        <v>#N/A</v>
      </c>
    </row>
    <row r="840" spans="1:34" ht="25.5" customHeight="1" x14ac:dyDescent="0.2">
      <c r="A840" s="58" t="s">
        <v>16290</v>
      </c>
      <c r="B840" s="58" t="s">
        <v>192</v>
      </c>
      <c r="C840" s="59">
        <v>46135</v>
      </c>
      <c r="D840" s="58" t="s">
        <v>18013</v>
      </c>
      <c r="E840" s="59">
        <v>46140</v>
      </c>
      <c r="F840" s="58" t="s">
        <v>18014</v>
      </c>
      <c r="G840" s="58" t="s">
        <v>18015</v>
      </c>
      <c r="H840" s="60">
        <v>2142230</v>
      </c>
      <c r="I840" s="63">
        <v>0</v>
      </c>
      <c r="J840" s="60">
        <v>171378</v>
      </c>
      <c r="K840" s="66">
        <v>2313608</v>
      </c>
      <c r="L840" s="64" t="s">
        <v>17236</v>
      </c>
      <c r="M840" s="6">
        <v>46183</v>
      </c>
      <c r="O840" s="32">
        <f>IF(Table1[[#This Row],[Phân loại]]="Tồn đầu kỳ",Table1[[#This Row],[Tổng giá trị]],0)</f>
        <v>0</v>
      </c>
      <c r="P840" s="7">
        <f>IF(Table1[[#This Row],[Số còn phải thu ĐK]]&lt;&gt;0,0,IF(Table1[[#This Row],[Phân loại]]="Bán hàng",Table1[[#This Row],[Tổng giá trị]],-Table1[[#This Row],[Tổng giá trị]]))</f>
        <v>2313608</v>
      </c>
      <c r="Q840" s="32">
        <f t="shared" si="65"/>
        <v>2313608</v>
      </c>
      <c r="R840" s="7">
        <f>Table1[[#This Row],[Số còn phải thu ĐK]]+Table1[[#This Row],[Giá Trị HD sau CK]]-Table1[[#This Row],[Số tiền đã thu]]</f>
        <v>0</v>
      </c>
      <c r="S840" s="6">
        <f>IF(Table1[[#This Row],[Ngày hóa đơn]]&lt;&gt;"",Table1[[#This Row],[Ngày hóa đơn]],IF(Table1[[#This Row],[Ngày hạch toán]]&lt;&gt;"",Table1[[#This Row],[Ngày hạch toán]],""))</f>
        <v>46140</v>
      </c>
      <c r="T840" s="7"/>
      <c r="U840" s="6">
        <f>IF(Table1[[#This Row],[Ngày tính CN]]="","",S840+T840)</f>
        <v>46140</v>
      </c>
      <c r="V840" s="32">
        <f ca="1">IF(Table1[[#This Row],[Hạn thanh toán]]="","",IF((U840-NOW())&lt;0,0,(U840-NOW())))</f>
        <v>0</v>
      </c>
      <c r="W840" s="32"/>
      <c r="X840" s="32" t="str">
        <f t="shared" ca="1" si="66"/>
        <v/>
      </c>
      <c r="Y840" s="2" t="str">
        <f t="shared" si="67"/>
        <v>Đã thanh toán</v>
      </c>
      <c r="Z840" s="42">
        <f t="shared" si="68"/>
        <v>46140</v>
      </c>
      <c r="AA840" s="42">
        <f t="shared" si="69"/>
        <v>46183</v>
      </c>
      <c r="AD840" s="2" t="str">
        <f>VLOOKUP($A840,MA_KH!$A:$Q,MA_KH!O$1,0)</f>
        <v>MEGA</v>
      </c>
      <c r="AE840" s="2" t="str">
        <f>VLOOKUP($A840,MA_KH!$A:$Q,MA_KH!P$1,0)</f>
        <v>CÔNG TY TNHH MM MEGA MARKET (VIỆT NAM)</v>
      </c>
      <c r="AG840" s="2" t="str">
        <f>(Table1[[#This Row],[Số hóa đơn]])&amp;IF(OR(Table1[[#This Row],[Phân loại]]="Hàng trả",Table1[[#This Row],[Phân loại]]="Giảm công nợ"),-Table1[[#This Row],[Tổng giá trị]],Table1[[#This Row],[Tổng giá trị]])</f>
        <v>000302422313608</v>
      </c>
      <c r="AH840" s="6" t="e">
        <f>_xlfn.XLOOKUP(Table1[[#This Row],[Column1]],'Chi tiết tt Mega gửi'!P:P,'Chi tiết tt Mega gửi'!N:N)</f>
        <v>#N/A</v>
      </c>
    </row>
    <row r="841" spans="1:34" ht="25.5" customHeight="1" x14ac:dyDescent="0.2">
      <c r="A841" s="54" t="s">
        <v>16288</v>
      </c>
      <c r="B841" s="54" t="s">
        <v>294</v>
      </c>
      <c r="C841" s="55">
        <v>46135</v>
      </c>
      <c r="D841" s="54" t="s">
        <v>18016</v>
      </c>
      <c r="E841" s="55">
        <v>46140</v>
      </c>
      <c r="F841" s="54" t="s">
        <v>18017</v>
      </c>
      <c r="G841" s="54" t="s">
        <v>18018</v>
      </c>
      <c r="H841" s="56">
        <v>6310225</v>
      </c>
      <c r="I841" s="63">
        <v>0</v>
      </c>
      <c r="J841" s="56">
        <v>504818</v>
      </c>
      <c r="K841" s="65">
        <v>6815043</v>
      </c>
      <c r="L841" s="64" t="s">
        <v>17236</v>
      </c>
      <c r="M841" s="6">
        <v>46183</v>
      </c>
      <c r="O841" s="32">
        <f>IF(Table1[[#This Row],[Phân loại]]="Tồn đầu kỳ",Table1[[#This Row],[Tổng giá trị]],0)</f>
        <v>0</v>
      </c>
      <c r="P841" s="7">
        <f>IF(Table1[[#This Row],[Số còn phải thu ĐK]]&lt;&gt;0,0,IF(Table1[[#This Row],[Phân loại]]="Bán hàng",Table1[[#This Row],[Tổng giá trị]],-Table1[[#This Row],[Tổng giá trị]]))</f>
        <v>6815043</v>
      </c>
      <c r="Q841" s="32">
        <f t="shared" si="65"/>
        <v>6815043</v>
      </c>
      <c r="R841" s="7">
        <f>Table1[[#This Row],[Số còn phải thu ĐK]]+Table1[[#This Row],[Giá Trị HD sau CK]]-Table1[[#This Row],[Số tiền đã thu]]</f>
        <v>0</v>
      </c>
      <c r="S841" s="6">
        <f>IF(Table1[[#This Row],[Ngày hóa đơn]]&lt;&gt;"",Table1[[#This Row],[Ngày hóa đơn]],IF(Table1[[#This Row],[Ngày hạch toán]]&lt;&gt;"",Table1[[#This Row],[Ngày hạch toán]],""))</f>
        <v>46140</v>
      </c>
      <c r="T841" s="7"/>
      <c r="U841" s="6">
        <f>IF(Table1[[#This Row],[Ngày tính CN]]="","",S841+T841)</f>
        <v>46140</v>
      </c>
      <c r="V841" s="32">
        <f ca="1">IF(Table1[[#This Row],[Hạn thanh toán]]="","",IF((U841-NOW())&lt;0,0,(U841-NOW())))</f>
        <v>0</v>
      </c>
      <c r="W841" s="32"/>
      <c r="X841" s="32" t="str">
        <f t="shared" ca="1" si="66"/>
        <v/>
      </c>
      <c r="Y841" s="2" t="str">
        <f t="shared" si="67"/>
        <v>Đã thanh toán</v>
      </c>
      <c r="Z841" s="42">
        <f t="shared" si="68"/>
        <v>46140</v>
      </c>
      <c r="AA841" s="42">
        <f t="shared" si="69"/>
        <v>46183</v>
      </c>
      <c r="AD841" s="2" t="str">
        <f>VLOOKUP($A841,MA_KH!$A:$Q,MA_KH!O$1,0)</f>
        <v>MEGA</v>
      </c>
      <c r="AE841" s="2" t="str">
        <f>VLOOKUP($A841,MA_KH!$A:$Q,MA_KH!P$1,0)</f>
        <v>CÔNG TY TNHH MM MEGA MARKET (VIỆT NAM)</v>
      </c>
      <c r="AG841" s="2" t="str">
        <f>(Table1[[#This Row],[Số hóa đơn]])&amp;IF(OR(Table1[[#This Row],[Phân loại]]="Hàng trả",Table1[[#This Row],[Phân loại]]="Giảm công nợ"),-Table1[[#This Row],[Tổng giá trị]],Table1[[#This Row],[Tổng giá trị]])</f>
        <v>000302436815043</v>
      </c>
      <c r="AH841" s="6" t="e">
        <f>_xlfn.XLOOKUP(Table1[[#This Row],[Column1]],'Chi tiết tt Mega gửi'!P:P,'Chi tiết tt Mega gửi'!N:N)</f>
        <v>#N/A</v>
      </c>
    </row>
    <row r="842" spans="1:34" ht="25.5" customHeight="1" x14ac:dyDescent="0.2">
      <c r="A842" s="54" t="s">
        <v>7306</v>
      </c>
      <c r="B842" s="54" t="s">
        <v>7307</v>
      </c>
      <c r="C842" s="55">
        <v>46135</v>
      </c>
      <c r="D842" s="54" t="s">
        <v>18019</v>
      </c>
      <c r="E842" s="55">
        <v>46140</v>
      </c>
      <c r="F842" s="54" t="s">
        <v>18020</v>
      </c>
      <c r="G842" s="54" t="s">
        <v>18021</v>
      </c>
      <c r="H842" s="56">
        <v>2714755</v>
      </c>
      <c r="I842" s="63">
        <v>0</v>
      </c>
      <c r="J842" s="56">
        <v>217180</v>
      </c>
      <c r="K842" s="65">
        <v>2931935</v>
      </c>
      <c r="L842" s="64" t="s">
        <v>17236</v>
      </c>
      <c r="M842" s="6">
        <v>46183</v>
      </c>
      <c r="O842" s="32">
        <f>IF(Table1[[#This Row],[Phân loại]]="Tồn đầu kỳ",Table1[[#This Row],[Tổng giá trị]],0)</f>
        <v>0</v>
      </c>
      <c r="P842" s="7">
        <f>IF(Table1[[#This Row],[Số còn phải thu ĐK]]&lt;&gt;0,0,IF(Table1[[#This Row],[Phân loại]]="Bán hàng",Table1[[#This Row],[Tổng giá trị]],-Table1[[#This Row],[Tổng giá trị]]))</f>
        <v>2931935</v>
      </c>
      <c r="Q842" s="32">
        <f t="shared" si="65"/>
        <v>2931935</v>
      </c>
      <c r="R842" s="7">
        <f>Table1[[#This Row],[Số còn phải thu ĐK]]+Table1[[#This Row],[Giá Trị HD sau CK]]-Table1[[#This Row],[Số tiền đã thu]]</f>
        <v>0</v>
      </c>
      <c r="S842" s="6">
        <f>IF(Table1[[#This Row],[Ngày hóa đơn]]&lt;&gt;"",Table1[[#This Row],[Ngày hóa đơn]],IF(Table1[[#This Row],[Ngày hạch toán]]&lt;&gt;"",Table1[[#This Row],[Ngày hạch toán]],""))</f>
        <v>46140</v>
      </c>
      <c r="T842" s="7"/>
      <c r="U842" s="6">
        <f>IF(Table1[[#This Row],[Ngày tính CN]]="","",S842+T842)</f>
        <v>46140</v>
      </c>
      <c r="V842" s="32">
        <f ca="1">IF(Table1[[#This Row],[Hạn thanh toán]]="","",IF((U842-NOW())&lt;0,0,(U842-NOW())))</f>
        <v>0</v>
      </c>
      <c r="W842" s="32"/>
      <c r="X842" s="32" t="str">
        <f t="shared" ca="1" si="66"/>
        <v/>
      </c>
      <c r="Y842" s="2" t="str">
        <f t="shared" si="67"/>
        <v>Đã thanh toán</v>
      </c>
      <c r="Z842" s="42">
        <f t="shared" si="68"/>
        <v>46140</v>
      </c>
      <c r="AA842" s="42">
        <f t="shared" si="69"/>
        <v>46183</v>
      </c>
      <c r="AD842" s="2" t="str">
        <f>VLOOKUP($A842,MA_KH!$A:$Q,MA_KH!O$1,0)</f>
        <v>MEGA</v>
      </c>
      <c r="AE842" s="2" t="str">
        <f>VLOOKUP($A842,MA_KH!$A:$Q,MA_KH!P$1,0)</f>
        <v>CÔNG TY TNHH MM MEGA MARKET (VIỆT NAM)</v>
      </c>
      <c r="AG842" s="2" t="str">
        <f>(Table1[[#This Row],[Số hóa đơn]])&amp;IF(OR(Table1[[#This Row],[Phân loại]]="Hàng trả",Table1[[#This Row],[Phân loại]]="Giảm công nợ"),-Table1[[#This Row],[Tổng giá trị]],Table1[[#This Row],[Tổng giá trị]])</f>
        <v>000302442931935</v>
      </c>
      <c r="AH842" s="6" t="e">
        <f>_xlfn.XLOOKUP(Table1[[#This Row],[Column1]],'Chi tiết tt Mega gửi'!P:P,'Chi tiết tt Mega gửi'!N:N)</f>
        <v>#N/A</v>
      </c>
    </row>
    <row r="843" spans="1:34" ht="25.5" customHeight="1" x14ac:dyDescent="0.2">
      <c r="A843" s="58" t="s">
        <v>7306</v>
      </c>
      <c r="B843" s="58" t="s">
        <v>7307</v>
      </c>
      <c r="C843" s="59">
        <v>46135</v>
      </c>
      <c r="D843" s="58" t="s">
        <v>18022</v>
      </c>
      <c r="E843" s="59">
        <v>46140</v>
      </c>
      <c r="F843" s="58" t="s">
        <v>18023</v>
      </c>
      <c r="G843" s="58" t="s">
        <v>18024</v>
      </c>
      <c r="H843" s="60">
        <v>2381320</v>
      </c>
      <c r="I843" s="63">
        <v>0</v>
      </c>
      <c r="J843" s="60">
        <v>190506</v>
      </c>
      <c r="K843" s="66">
        <v>2571826</v>
      </c>
      <c r="L843" s="64" t="s">
        <v>17236</v>
      </c>
      <c r="M843" s="6">
        <v>46183</v>
      </c>
      <c r="O843" s="32">
        <f>IF(Table1[[#This Row],[Phân loại]]="Tồn đầu kỳ",Table1[[#This Row],[Tổng giá trị]],0)</f>
        <v>0</v>
      </c>
      <c r="P843" s="7">
        <f>IF(Table1[[#This Row],[Số còn phải thu ĐK]]&lt;&gt;0,0,IF(Table1[[#This Row],[Phân loại]]="Bán hàng",Table1[[#This Row],[Tổng giá trị]],-Table1[[#This Row],[Tổng giá trị]]))</f>
        <v>2571826</v>
      </c>
      <c r="Q843" s="32">
        <f t="shared" si="65"/>
        <v>2571826</v>
      </c>
      <c r="R843" s="7">
        <f>Table1[[#This Row],[Số còn phải thu ĐK]]+Table1[[#This Row],[Giá Trị HD sau CK]]-Table1[[#This Row],[Số tiền đã thu]]</f>
        <v>0</v>
      </c>
      <c r="S843" s="6">
        <f>IF(Table1[[#This Row],[Ngày hóa đơn]]&lt;&gt;"",Table1[[#This Row],[Ngày hóa đơn]],IF(Table1[[#This Row],[Ngày hạch toán]]&lt;&gt;"",Table1[[#This Row],[Ngày hạch toán]],""))</f>
        <v>46140</v>
      </c>
      <c r="T843" s="7"/>
      <c r="U843" s="6">
        <f>IF(Table1[[#This Row],[Ngày tính CN]]="","",S843+T843)</f>
        <v>46140</v>
      </c>
      <c r="V843" s="32">
        <f ca="1">IF(Table1[[#This Row],[Hạn thanh toán]]="","",IF((U843-NOW())&lt;0,0,(U843-NOW())))</f>
        <v>0</v>
      </c>
      <c r="W843" s="32"/>
      <c r="X843" s="32" t="str">
        <f t="shared" ca="1" si="66"/>
        <v/>
      </c>
      <c r="Y843" s="2" t="str">
        <f t="shared" si="67"/>
        <v>Đã thanh toán</v>
      </c>
      <c r="Z843" s="42">
        <f t="shared" si="68"/>
        <v>46140</v>
      </c>
      <c r="AA843" s="42">
        <f t="shared" si="69"/>
        <v>46183</v>
      </c>
      <c r="AD843" s="2" t="str">
        <f>VLOOKUP($A843,MA_KH!$A:$Q,MA_KH!O$1,0)</f>
        <v>MEGA</v>
      </c>
      <c r="AE843" s="2" t="str">
        <f>VLOOKUP($A843,MA_KH!$A:$Q,MA_KH!P$1,0)</f>
        <v>CÔNG TY TNHH MM MEGA MARKET (VIỆT NAM)</v>
      </c>
      <c r="AG843" s="2" t="str">
        <f>(Table1[[#This Row],[Số hóa đơn]])&amp;IF(OR(Table1[[#This Row],[Phân loại]]="Hàng trả",Table1[[#This Row],[Phân loại]]="Giảm công nợ"),-Table1[[#This Row],[Tổng giá trị]],Table1[[#This Row],[Tổng giá trị]])</f>
        <v>000302452571826</v>
      </c>
      <c r="AH843" s="6" t="e">
        <f>_xlfn.XLOOKUP(Table1[[#This Row],[Column1]],'Chi tiết tt Mega gửi'!P:P,'Chi tiết tt Mega gửi'!N:N)</f>
        <v>#N/A</v>
      </c>
    </row>
    <row r="844" spans="1:34" ht="25.5" customHeight="1" x14ac:dyDescent="0.2">
      <c r="A844" s="54" t="s">
        <v>16295</v>
      </c>
      <c r="B844" s="54" t="s">
        <v>198</v>
      </c>
      <c r="C844" s="55">
        <v>46135</v>
      </c>
      <c r="D844" s="54" t="s">
        <v>18025</v>
      </c>
      <c r="E844" s="55">
        <v>46140</v>
      </c>
      <c r="F844" s="54" t="s">
        <v>18026</v>
      </c>
      <c r="G844" s="54" t="s">
        <v>18027</v>
      </c>
      <c r="H844" s="56">
        <v>2381320</v>
      </c>
      <c r="I844" s="63">
        <v>0</v>
      </c>
      <c r="J844" s="56">
        <v>190506</v>
      </c>
      <c r="K844" s="65">
        <v>2571826</v>
      </c>
      <c r="L844" s="64" t="s">
        <v>17236</v>
      </c>
      <c r="M844" s="6">
        <v>46183</v>
      </c>
      <c r="O844" s="32">
        <f>IF(Table1[[#This Row],[Phân loại]]="Tồn đầu kỳ",Table1[[#This Row],[Tổng giá trị]],0)</f>
        <v>0</v>
      </c>
      <c r="P844" s="7">
        <f>IF(Table1[[#This Row],[Số còn phải thu ĐK]]&lt;&gt;0,0,IF(Table1[[#This Row],[Phân loại]]="Bán hàng",Table1[[#This Row],[Tổng giá trị]],-Table1[[#This Row],[Tổng giá trị]]))</f>
        <v>2571826</v>
      </c>
      <c r="Q844" s="32">
        <f t="shared" si="65"/>
        <v>2571826</v>
      </c>
      <c r="R844" s="7">
        <f>Table1[[#This Row],[Số còn phải thu ĐK]]+Table1[[#This Row],[Giá Trị HD sau CK]]-Table1[[#This Row],[Số tiền đã thu]]</f>
        <v>0</v>
      </c>
      <c r="S844" s="6">
        <f>IF(Table1[[#This Row],[Ngày hóa đơn]]&lt;&gt;"",Table1[[#This Row],[Ngày hóa đơn]],IF(Table1[[#This Row],[Ngày hạch toán]]&lt;&gt;"",Table1[[#This Row],[Ngày hạch toán]],""))</f>
        <v>46140</v>
      </c>
      <c r="T844" s="7"/>
      <c r="U844" s="6">
        <f>IF(Table1[[#This Row],[Ngày tính CN]]="","",S844+T844)</f>
        <v>46140</v>
      </c>
      <c r="V844" s="32">
        <f ca="1">IF(Table1[[#This Row],[Hạn thanh toán]]="","",IF((U844-NOW())&lt;0,0,(U844-NOW())))</f>
        <v>0</v>
      </c>
      <c r="W844" s="32"/>
      <c r="X844" s="32" t="str">
        <f t="shared" ca="1" si="66"/>
        <v/>
      </c>
      <c r="Y844" s="2" t="str">
        <f t="shared" si="67"/>
        <v>Đã thanh toán</v>
      </c>
      <c r="Z844" s="42">
        <f t="shared" si="68"/>
        <v>46140</v>
      </c>
      <c r="AA844" s="42">
        <f t="shared" si="69"/>
        <v>46183</v>
      </c>
      <c r="AD844" s="2" t="str">
        <f>VLOOKUP($A844,MA_KH!$A:$Q,MA_KH!O$1,0)</f>
        <v>MEGA</v>
      </c>
      <c r="AE844" s="2" t="str">
        <f>VLOOKUP($A844,MA_KH!$A:$Q,MA_KH!P$1,0)</f>
        <v>CÔNG TY TNHH MM MEGA MARKET (VIỆT NAM)</v>
      </c>
      <c r="AG844" s="2" t="str">
        <f>(Table1[[#This Row],[Số hóa đơn]])&amp;IF(OR(Table1[[#This Row],[Phân loại]]="Hàng trả",Table1[[#This Row],[Phân loại]]="Giảm công nợ"),-Table1[[#This Row],[Tổng giá trị]],Table1[[#This Row],[Tổng giá trị]])</f>
        <v>000302462571826</v>
      </c>
      <c r="AH844" s="6" t="e">
        <f>_xlfn.XLOOKUP(Table1[[#This Row],[Column1]],'Chi tiết tt Mega gửi'!P:P,'Chi tiết tt Mega gửi'!N:N)</f>
        <v>#N/A</v>
      </c>
    </row>
    <row r="845" spans="1:34" ht="25.5" customHeight="1" x14ac:dyDescent="0.2">
      <c r="A845" s="54" t="s">
        <v>16289</v>
      </c>
      <c r="B845" s="54" t="s">
        <v>296</v>
      </c>
      <c r="C845" s="55">
        <v>46135</v>
      </c>
      <c r="D845" s="54" t="s">
        <v>18028</v>
      </c>
      <c r="E845" s="55">
        <v>46140</v>
      </c>
      <c r="F845" s="54" t="s">
        <v>18029</v>
      </c>
      <c r="G845" s="54" t="s">
        <v>18030</v>
      </c>
      <c r="H845" s="56">
        <v>4525420</v>
      </c>
      <c r="I845" s="63">
        <v>0</v>
      </c>
      <c r="J845" s="56">
        <v>362034</v>
      </c>
      <c r="K845" s="65">
        <v>4887454</v>
      </c>
      <c r="L845" s="64" t="s">
        <v>17236</v>
      </c>
      <c r="M845" s="6">
        <v>46183</v>
      </c>
      <c r="O845" s="32">
        <f>IF(Table1[[#This Row],[Phân loại]]="Tồn đầu kỳ",Table1[[#This Row],[Tổng giá trị]],0)</f>
        <v>0</v>
      </c>
      <c r="P845" s="7">
        <f>IF(Table1[[#This Row],[Số còn phải thu ĐK]]&lt;&gt;0,0,IF(Table1[[#This Row],[Phân loại]]="Bán hàng",Table1[[#This Row],[Tổng giá trị]],-Table1[[#This Row],[Tổng giá trị]]))</f>
        <v>4887454</v>
      </c>
      <c r="Q845" s="32">
        <f t="shared" si="65"/>
        <v>4887454</v>
      </c>
      <c r="R845" s="7">
        <f>Table1[[#This Row],[Số còn phải thu ĐK]]+Table1[[#This Row],[Giá Trị HD sau CK]]-Table1[[#This Row],[Số tiền đã thu]]</f>
        <v>0</v>
      </c>
      <c r="S845" s="6">
        <f>IF(Table1[[#This Row],[Ngày hóa đơn]]&lt;&gt;"",Table1[[#This Row],[Ngày hóa đơn]],IF(Table1[[#This Row],[Ngày hạch toán]]&lt;&gt;"",Table1[[#This Row],[Ngày hạch toán]],""))</f>
        <v>46140</v>
      </c>
      <c r="T845" s="7"/>
      <c r="U845" s="6">
        <f>IF(Table1[[#This Row],[Ngày tính CN]]="","",S845+T845)</f>
        <v>46140</v>
      </c>
      <c r="V845" s="32">
        <f ca="1">IF(Table1[[#This Row],[Hạn thanh toán]]="","",IF((U845-NOW())&lt;0,0,(U845-NOW())))</f>
        <v>0</v>
      </c>
      <c r="W845" s="32"/>
      <c r="X845" s="32" t="str">
        <f t="shared" ca="1" si="66"/>
        <v/>
      </c>
      <c r="Y845" s="2" t="str">
        <f t="shared" si="67"/>
        <v>Đã thanh toán</v>
      </c>
      <c r="Z845" s="42">
        <f t="shared" si="68"/>
        <v>46140</v>
      </c>
      <c r="AA845" s="42">
        <f t="shared" si="69"/>
        <v>46183</v>
      </c>
      <c r="AD845" s="2" t="str">
        <f>VLOOKUP($A845,MA_KH!$A:$Q,MA_KH!O$1,0)</f>
        <v>MEGA</v>
      </c>
      <c r="AE845" s="2" t="str">
        <f>VLOOKUP($A845,MA_KH!$A:$Q,MA_KH!P$1,0)</f>
        <v>CÔNG TY TNHH MM MEGA MARKET (VIỆT NAM)</v>
      </c>
      <c r="AG845" s="2" t="str">
        <f>(Table1[[#This Row],[Số hóa đơn]])&amp;IF(OR(Table1[[#This Row],[Phân loại]]="Hàng trả",Table1[[#This Row],[Phân loại]]="Giảm công nợ"),-Table1[[#This Row],[Tổng giá trị]],Table1[[#This Row],[Tổng giá trị]])</f>
        <v>000302474887454</v>
      </c>
      <c r="AH845" s="6" t="e">
        <f>_xlfn.XLOOKUP(Table1[[#This Row],[Column1]],'Chi tiết tt Mega gửi'!P:P,'Chi tiết tt Mega gửi'!N:N)</f>
        <v>#N/A</v>
      </c>
    </row>
    <row r="846" spans="1:34" ht="25.5" customHeight="1" x14ac:dyDescent="0.2">
      <c r="A846" s="54" t="s">
        <v>16289</v>
      </c>
      <c r="B846" s="54" t="s">
        <v>296</v>
      </c>
      <c r="C846" s="55">
        <v>46135</v>
      </c>
      <c r="D846" s="54" t="s">
        <v>18031</v>
      </c>
      <c r="E846" s="55">
        <v>46140</v>
      </c>
      <c r="F846" s="54" t="s">
        <v>18032</v>
      </c>
      <c r="G846" s="54" t="s">
        <v>18033</v>
      </c>
      <c r="H846" s="56">
        <v>1292380</v>
      </c>
      <c r="I846" s="63">
        <v>0</v>
      </c>
      <c r="J846" s="56">
        <v>103390</v>
      </c>
      <c r="K846" s="65">
        <v>1395770</v>
      </c>
      <c r="L846" s="64" t="s">
        <v>17236</v>
      </c>
      <c r="M846" s="6">
        <v>46183</v>
      </c>
      <c r="O846" s="32">
        <f>IF(Table1[[#This Row],[Phân loại]]="Tồn đầu kỳ",Table1[[#This Row],[Tổng giá trị]],0)</f>
        <v>0</v>
      </c>
      <c r="P846" s="7">
        <f>IF(Table1[[#This Row],[Số còn phải thu ĐK]]&lt;&gt;0,0,IF(Table1[[#This Row],[Phân loại]]="Bán hàng",Table1[[#This Row],[Tổng giá trị]],-Table1[[#This Row],[Tổng giá trị]]))</f>
        <v>1395770</v>
      </c>
      <c r="Q846" s="32">
        <f t="shared" si="65"/>
        <v>1395770</v>
      </c>
      <c r="R846" s="7">
        <f>Table1[[#This Row],[Số còn phải thu ĐK]]+Table1[[#This Row],[Giá Trị HD sau CK]]-Table1[[#This Row],[Số tiền đã thu]]</f>
        <v>0</v>
      </c>
      <c r="S846" s="6">
        <f>IF(Table1[[#This Row],[Ngày hóa đơn]]&lt;&gt;"",Table1[[#This Row],[Ngày hóa đơn]],IF(Table1[[#This Row],[Ngày hạch toán]]&lt;&gt;"",Table1[[#This Row],[Ngày hạch toán]],""))</f>
        <v>46140</v>
      </c>
      <c r="T846" s="7"/>
      <c r="U846" s="6">
        <f>IF(Table1[[#This Row],[Ngày tính CN]]="","",S846+T846)</f>
        <v>46140</v>
      </c>
      <c r="V846" s="32">
        <f ca="1">IF(Table1[[#This Row],[Hạn thanh toán]]="","",IF((U846-NOW())&lt;0,0,(U846-NOW())))</f>
        <v>0</v>
      </c>
      <c r="W846" s="32"/>
      <c r="X846" s="32" t="str">
        <f t="shared" ca="1" si="66"/>
        <v/>
      </c>
      <c r="Y846" s="2" t="str">
        <f t="shared" si="67"/>
        <v>Đã thanh toán</v>
      </c>
      <c r="Z846" s="42">
        <f t="shared" si="68"/>
        <v>46140</v>
      </c>
      <c r="AA846" s="42">
        <f t="shared" si="69"/>
        <v>46183</v>
      </c>
      <c r="AD846" s="2" t="str">
        <f>VLOOKUP($A846,MA_KH!$A:$Q,MA_KH!O$1,0)</f>
        <v>MEGA</v>
      </c>
      <c r="AE846" s="2" t="str">
        <f>VLOOKUP($A846,MA_KH!$A:$Q,MA_KH!P$1,0)</f>
        <v>CÔNG TY TNHH MM MEGA MARKET (VIỆT NAM)</v>
      </c>
      <c r="AG846" s="2" t="str">
        <f>(Table1[[#This Row],[Số hóa đơn]])&amp;IF(OR(Table1[[#This Row],[Phân loại]]="Hàng trả",Table1[[#This Row],[Phân loại]]="Giảm công nợ"),-Table1[[#This Row],[Tổng giá trị]],Table1[[#This Row],[Tổng giá trị]])</f>
        <v>000302481395770</v>
      </c>
      <c r="AH846" s="6" t="e">
        <f>_xlfn.XLOOKUP(Table1[[#This Row],[Column1]],'Chi tiết tt Mega gửi'!P:P,'Chi tiết tt Mega gửi'!N:N)</f>
        <v>#N/A</v>
      </c>
    </row>
    <row r="847" spans="1:34" ht="25.5" customHeight="1" x14ac:dyDescent="0.2">
      <c r="A847" s="54" t="s">
        <v>16301</v>
      </c>
      <c r="B847" s="54" t="s">
        <v>7241</v>
      </c>
      <c r="C847" s="55">
        <v>46136</v>
      </c>
      <c r="D847" s="54" t="s">
        <v>18034</v>
      </c>
      <c r="E847" s="55">
        <v>46140</v>
      </c>
      <c r="F847" s="54" t="s">
        <v>18035</v>
      </c>
      <c r="G847" s="54" t="s">
        <v>18036</v>
      </c>
      <c r="H847" s="56">
        <v>2585710</v>
      </c>
      <c r="I847" s="63">
        <v>0</v>
      </c>
      <c r="J847" s="56">
        <v>206857</v>
      </c>
      <c r="K847" s="65">
        <v>2792567</v>
      </c>
      <c r="L847" s="64" t="s">
        <v>17236</v>
      </c>
      <c r="M847" s="6">
        <v>46183</v>
      </c>
      <c r="O847" s="32">
        <f>IF(Table1[[#This Row],[Phân loại]]="Tồn đầu kỳ",Table1[[#This Row],[Tổng giá trị]],0)</f>
        <v>0</v>
      </c>
      <c r="P847" s="7">
        <f>IF(Table1[[#This Row],[Số còn phải thu ĐK]]&lt;&gt;0,0,IF(Table1[[#This Row],[Phân loại]]="Bán hàng",Table1[[#This Row],[Tổng giá trị]],-Table1[[#This Row],[Tổng giá trị]]))</f>
        <v>2792567</v>
      </c>
      <c r="Q847" s="32">
        <f t="shared" si="65"/>
        <v>2792567</v>
      </c>
      <c r="R847" s="7">
        <f>Table1[[#This Row],[Số còn phải thu ĐK]]+Table1[[#This Row],[Giá Trị HD sau CK]]-Table1[[#This Row],[Số tiền đã thu]]</f>
        <v>0</v>
      </c>
      <c r="S847" s="6">
        <f>IF(Table1[[#This Row],[Ngày hóa đơn]]&lt;&gt;"",Table1[[#This Row],[Ngày hóa đơn]],IF(Table1[[#This Row],[Ngày hạch toán]]&lt;&gt;"",Table1[[#This Row],[Ngày hạch toán]],""))</f>
        <v>46140</v>
      </c>
      <c r="T847" s="7"/>
      <c r="U847" s="6">
        <f>IF(Table1[[#This Row],[Ngày tính CN]]="","",S847+T847)</f>
        <v>46140</v>
      </c>
      <c r="V847" s="32">
        <f ca="1">IF(Table1[[#This Row],[Hạn thanh toán]]="","",IF((U847-NOW())&lt;0,0,(U847-NOW())))</f>
        <v>0</v>
      </c>
      <c r="W847" s="32"/>
      <c r="X847" s="32" t="str">
        <f t="shared" ca="1" si="66"/>
        <v/>
      </c>
      <c r="Y847" s="2" t="str">
        <f t="shared" si="67"/>
        <v>Đã thanh toán</v>
      </c>
      <c r="Z847" s="42">
        <f t="shared" si="68"/>
        <v>46140</v>
      </c>
      <c r="AA847" s="42">
        <f t="shared" si="69"/>
        <v>46183</v>
      </c>
      <c r="AD847" s="2" t="str">
        <f>VLOOKUP($A847,MA_KH!$A:$Q,MA_KH!O$1,0)</f>
        <v>MEGA</v>
      </c>
      <c r="AE847" s="2" t="str">
        <f>VLOOKUP($A847,MA_KH!$A:$Q,MA_KH!P$1,0)</f>
        <v>CÔNG TY TNHH MM MEGA MARKET (VIỆT NAM)</v>
      </c>
      <c r="AG847" s="2" t="str">
        <f>(Table1[[#This Row],[Số hóa đơn]])&amp;IF(OR(Table1[[#This Row],[Phân loại]]="Hàng trả",Table1[[#This Row],[Phân loại]]="Giảm công nợ"),-Table1[[#This Row],[Tổng giá trị]],Table1[[#This Row],[Tổng giá trị]])</f>
        <v>000302332792567</v>
      </c>
      <c r="AH847" s="6" t="e">
        <f>_xlfn.XLOOKUP(Table1[[#This Row],[Column1]],'Chi tiết tt Mega gửi'!P:P,'Chi tiết tt Mega gửi'!N:N)</f>
        <v>#N/A</v>
      </c>
    </row>
    <row r="848" spans="1:34" ht="25.5" customHeight="1" x14ac:dyDescent="0.2">
      <c r="A848" s="54" t="s">
        <v>16298</v>
      </c>
      <c r="B848" s="54" t="s">
        <v>7235</v>
      </c>
      <c r="C848" s="55">
        <v>46136</v>
      </c>
      <c r="D848" s="54" t="s">
        <v>18037</v>
      </c>
      <c r="E848" s="55">
        <v>46140</v>
      </c>
      <c r="F848" s="54" t="s">
        <v>18038</v>
      </c>
      <c r="G848" s="54" t="s">
        <v>18039</v>
      </c>
      <c r="H848" s="56">
        <v>5169520</v>
      </c>
      <c r="I848" s="63">
        <v>0</v>
      </c>
      <c r="J848" s="56">
        <v>413562</v>
      </c>
      <c r="K848" s="65">
        <v>5583082</v>
      </c>
      <c r="L848" s="64" t="s">
        <v>17236</v>
      </c>
      <c r="M848" s="6">
        <v>46183</v>
      </c>
      <c r="O848" s="32">
        <f>IF(Table1[[#This Row],[Phân loại]]="Tồn đầu kỳ",Table1[[#This Row],[Tổng giá trị]],0)</f>
        <v>0</v>
      </c>
      <c r="P848" s="7">
        <f>IF(Table1[[#This Row],[Số còn phải thu ĐK]]&lt;&gt;0,0,IF(Table1[[#This Row],[Phân loại]]="Bán hàng",Table1[[#This Row],[Tổng giá trị]],-Table1[[#This Row],[Tổng giá trị]]))</f>
        <v>5583082</v>
      </c>
      <c r="Q848" s="32">
        <f t="shared" si="65"/>
        <v>5583082</v>
      </c>
      <c r="R848" s="7">
        <f>Table1[[#This Row],[Số còn phải thu ĐK]]+Table1[[#This Row],[Giá Trị HD sau CK]]-Table1[[#This Row],[Số tiền đã thu]]</f>
        <v>0</v>
      </c>
      <c r="S848" s="6">
        <f>IF(Table1[[#This Row],[Ngày hóa đơn]]&lt;&gt;"",Table1[[#This Row],[Ngày hóa đơn]],IF(Table1[[#This Row],[Ngày hạch toán]]&lt;&gt;"",Table1[[#This Row],[Ngày hạch toán]],""))</f>
        <v>46140</v>
      </c>
      <c r="T848" s="7"/>
      <c r="U848" s="6">
        <f>IF(Table1[[#This Row],[Ngày tính CN]]="","",S848+T848)</f>
        <v>46140</v>
      </c>
      <c r="V848" s="32">
        <f ca="1">IF(Table1[[#This Row],[Hạn thanh toán]]="","",IF((U848-NOW())&lt;0,0,(U848-NOW())))</f>
        <v>0</v>
      </c>
      <c r="W848" s="32"/>
      <c r="X848" s="32" t="str">
        <f t="shared" ca="1" si="66"/>
        <v/>
      </c>
      <c r="Y848" s="2" t="str">
        <f t="shared" si="67"/>
        <v>Đã thanh toán</v>
      </c>
      <c r="Z848" s="42">
        <f t="shared" si="68"/>
        <v>46140</v>
      </c>
      <c r="AA848" s="42">
        <f t="shared" si="69"/>
        <v>46183</v>
      </c>
      <c r="AD848" s="2" t="str">
        <f>VLOOKUP($A848,MA_KH!$A:$Q,MA_KH!O$1,0)</f>
        <v>MEGA</v>
      </c>
      <c r="AE848" s="2" t="str">
        <f>VLOOKUP($A848,MA_KH!$A:$Q,MA_KH!P$1,0)</f>
        <v>CÔNG TY TNHH MM MEGA MARKET (VIỆT NAM)</v>
      </c>
      <c r="AG848" s="2" t="str">
        <f>(Table1[[#This Row],[Số hóa đơn]])&amp;IF(OR(Table1[[#This Row],[Phân loại]]="Hàng trả",Table1[[#This Row],[Phân loại]]="Giảm công nợ"),-Table1[[#This Row],[Tổng giá trị]],Table1[[#This Row],[Tổng giá trị]])</f>
        <v>000302345583082</v>
      </c>
      <c r="AH848" s="6" t="e">
        <f>_xlfn.XLOOKUP(Table1[[#This Row],[Column1]],'Chi tiết tt Mega gửi'!P:P,'Chi tiết tt Mega gửi'!N:N)</f>
        <v>#N/A</v>
      </c>
    </row>
    <row r="849" spans="1:34" ht="25.5" customHeight="1" x14ac:dyDescent="0.2">
      <c r="A849" s="54" t="s">
        <v>16294</v>
      </c>
      <c r="B849" s="54" t="s">
        <v>259</v>
      </c>
      <c r="C849" s="55">
        <v>46136</v>
      </c>
      <c r="D849" s="54" t="s">
        <v>18040</v>
      </c>
      <c r="E849" s="55">
        <v>46140</v>
      </c>
      <c r="F849" s="54" t="s">
        <v>18041</v>
      </c>
      <c r="G849" s="54" t="s">
        <v>18042</v>
      </c>
      <c r="H849" s="56">
        <v>725000</v>
      </c>
      <c r="I849" s="63">
        <v>0</v>
      </c>
      <c r="J849" s="56">
        <v>58000</v>
      </c>
      <c r="K849" s="65">
        <v>783000</v>
      </c>
      <c r="L849" s="64" t="s">
        <v>17236</v>
      </c>
      <c r="M849" s="6">
        <v>46183</v>
      </c>
      <c r="O849" s="32">
        <f>IF(Table1[[#This Row],[Phân loại]]="Tồn đầu kỳ",Table1[[#This Row],[Tổng giá trị]],0)</f>
        <v>0</v>
      </c>
      <c r="P849" s="7">
        <f>IF(Table1[[#This Row],[Số còn phải thu ĐK]]&lt;&gt;0,0,IF(Table1[[#This Row],[Phân loại]]="Bán hàng",Table1[[#This Row],[Tổng giá trị]],-Table1[[#This Row],[Tổng giá trị]]))</f>
        <v>783000</v>
      </c>
      <c r="Q849" s="32">
        <f t="shared" si="65"/>
        <v>783000</v>
      </c>
      <c r="R849" s="7">
        <f>Table1[[#This Row],[Số còn phải thu ĐK]]+Table1[[#This Row],[Giá Trị HD sau CK]]-Table1[[#This Row],[Số tiền đã thu]]</f>
        <v>0</v>
      </c>
      <c r="S849" s="6">
        <f>IF(Table1[[#This Row],[Ngày hóa đơn]]&lt;&gt;"",Table1[[#This Row],[Ngày hóa đơn]],IF(Table1[[#This Row],[Ngày hạch toán]]&lt;&gt;"",Table1[[#This Row],[Ngày hạch toán]],""))</f>
        <v>46140</v>
      </c>
      <c r="T849" s="7"/>
      <c r="U849" s="6">
        <f>IF(Table1[[#This Row],[Ngày tính CN]]="","",S849+T849)</f>
        <v>46140</v>
      </c>
      <c r="V849" s="32">
        <f ca="1">IF(Table1[[#This Row],[Hạn thanh toán]]="","",IF((U849-NOW())&lt;0,0,(U849-NOW())))</f>
        <v>0</v>
      </c>
      <c r="W849" s="32"/>
      <c r="X849" s="32" t="str">
        <f t="shared" ca="1" si="66"/>
        <v/>
      </c>
      <c r="Y849" s="2" t="str">
        <f t="shared" si="67"/>
        <v>Đã thanh toán</v>
      </c>
      <c r="Z849" s="42">
        <f t="shared" si="68"/>
        <v>46140</v>
      </c>
      <c r="AA849" s="42">
        <f t="shared" si="69"/>
        <v>46183</v>
      </c>
      <c r="AD849" s="2" t="str">
        <f>VLOOKUP($A849,MA_KH!$A:$Q,MA_KH!O$1,0)</f>
        <v>MEGA</v>
      </c>
      <c r="AE849" s="2" t="str">
        <f>VLOOKUP($A849,MA_KH!$A:$Q,MA_KH!P$1,0)</f>
        <v>CÔNG TY TNHH MM MEGA MARKET (VIỆT NAM)</v>
      </c>
      <c r="AG849" s="2" t="str">
        <f>(Table1[[#This Row],[Số hóa đơn]])&amp;IF(OR(Table1[[#This Row],[Phân loại]]="Hàng trả",Table1[[#This Row],[Phân loại]]="Giảm công nợ"),-Table1[[#This Row],[Tổng giá trị]],Table1[[#This Row],[Tổng giá trị]])</f>
        <v>00030235783000</v>
      </c>
      <c r="AH849" s="6" t="e">
        <f>_xlfn.XLOOKUP(Table1[[#This Row],[Column1]],'Chi tiết tt Mega gửi'!P:P,'Chi tiết tt Mega gửi'!N:N)</f>
        <v>#N/A</v>
      </c>
    </row>
    <row r="850" spans="1:34" ht="25.5" customHeight="1" x14ac:dyDescent="0.2">
      <c r="A850" s="54" t="s">
        <v>16294</v>
      </c>
      <c r="B850" s="54" t="s">
        <v>259</v>
      </c>
      <c r="C850" s="55">
        <v>46136</v>
      </c>
      <c r="D850" s="54" t="s">
        <v>18043</v>
      </c>
      <c r="E850" s="55">
        <v>46140</v>
      </c>
      <c r="F850" s="54" t="s">
        <v>18044</v>
      </c>
      <c r="G850" s="54" t="s">
        <v>18045</v>
      </c>
      <c r="H850" s="56">
        <v>4762640</v>
      </c>
      <c r="I850" s="63">
        <v>0</v>
      </c>
      <c r="J850" s="56">
        <v>381011</v>
      </c>
      <c r="K850" s="65">
        <v>5143651</v>
      </c>
      <c r="L850" s="64" t="s">
        <v>17236</v>
      </c>
      <c r="M850" s="6">
        <v>46183</v>
      </c>
      <c r="O850" s="32">
        <f>IF(Table1[[#This Row],[Phân loại]]="Tồn đầu kỳ",Table1[[#This Row],[Tổng giá trị]],0)</f>
        <v>0</v>
      </c>
      <c r="P850" s="7">
        <f>IF(Table1[[#This Row],[Số còn phải thu ĐK]]&lt;&gt;0,0,IF(Table1[[#This Row],[Phân loại]]="Bán hàng",Table1[[#This Row],[Tổng giá trị]],-Table1[[#This Row],[Tổng giá trị]]))</f>
        <v>5143651</v>
      </c>
      <c r="Q850" s="32">
        <f t="shared" si="65"/>
        <v>5143651</v>
      </c>
      <c r="R850" s="7">
        <f>Table1[[#This Row],[Số còn phải thu ĐK]]+Table1[[#This Row],[Giá Trị HD sau CK]]-Table1[[#This Row],[Số tiền đã thu]]</f>
        <v>0</v>
      </c>
      <c r="S850" s="6">
        <f>IF(Table1[[#This Row],[Ngày hóa đơn]]&lt;&gt;"",Table1[[#This Row],[Ngày hóa đơn]],IF(Table1[[#This Row],[Ngày hạch toán]]&lt;&gt;"",Table1[[#This Row],[Ngày hạch toán]],""))</f>
        <v>46140</v>
      </c>
      <c r="T850" s="7"/>
      <c r="U850" s="6">
        <f>IF(Table1[[#This Row],[Ngày tính CN]]="","",S850+T850)</f>
        <v>46140</v>
      </c>
      <c r="V850" s="32">
        <f ca="1">IF(Table1[[#This Row],[Hạn thanh toán]]="","",IF((U850-NOW())&lt;0,0,(U850-NOW())))</f>
        <v>0</v>
      </c>
      <c r="W850" s="32"/>
      <c r="X850" s="32" t="str">
        <f t="shared" ca="1" si="66"/>
        <v/>
      </c>
      <c r="Y850" s="2" t="str">
        <f t="shared" si="67"/>
        <v>Đã thanh toán</v>
      </c>
      <c r="Z850" s="42">
        <f t="shared" si="68"/>
        <v>46140</v>
      </c>
      <c r="AA850" s="42">
        <f t="shared" si="69"/>
        <v>46183</v>
      </c>
      <c r="AD850" s="2" t="str">
        <f>VLOOKUP($A850,MA_KH!$A:$Q,MA_KH!O$1,0)</f>
        <v>MEGA</v>
      </c>
      <c r="AE850" s="2" t="str">
        <f>VLOOKUP($A850,MA_KH!$A:$Q,MA_KH!P$1,0)</f>
        <v>CÔNG TY TNHH MM MEGA MARKET (VIỆT NAM)</v>
      </c>
      <c r="AG850" s="2" t="str">
        <f>(Table1[[#This Row],[Số hóa đơn]])&amp;IF(OR(Table1[[#This Row],[Phân loại]]="Hàng trả",Table1[[#This Row],[Phân loại]]="Giảm công nợ"),-Table1[[#This Row],[Tổng giá trị]],Table1[[#This Row],[Tổng giá trị]])</f>
        <v>000302365143651</v>
      </c>
      <c r="AH850" s="6" t="e">
        <f>_xlfn.XLOOKUP(Table1[[#This Row],[Column1]],'Chi tiết tt Mega gửi'!P:P,'Chi tiết tt Mega gửi'!N:N)</f>
        <v>#N/A</v>
      </c>
    </row>
    <row r="851" spans="1:34" ht="25.5" customHeight="1" x14ac:dyDescent="0.2">
      <c r="A851" s="54" t="s">
        <v>16294</v>
      </c>
      <c r="B851" s="54" t="s">
        <v>259</v>
      </c>
      <c r="C851" s="55">
        <v>46136</v>
      </c>
      <c r="D851" s="54" t="s">
        <v>18046</v>
      </c>
      <c r="E851" s="55">
        <v>46140</v>
      </c>
      <c r="F851" s="54" t="s">
        <v>18047</v>
      </c>
      <c r="G851" s="54" t="s">
        <v>18048</v>
      </c>
      <c r="H851" s="56">
        <v>2125000</v>
      </c>
      <c r="I851" s="63">
        <v>0</v>
      </c>
      <c r="J851" s="56">
        <v>170000</v>
      </c>
      <c r="K851" s="65">
        <v>2295000</v>
      </c>
      <c r="L851" s="64" t="s">
        <v>17236</v>
      </c>
      <c r="M851" s="6">
        <v>46183</v>
      </c>
      <c r="O851" s="32">
        <f>IF(Table1[[#This Row],[Phân loại]]="Tồn đầu kỳ",Table1[[#This Row],[Tổng giá trị]],0)</f>
        <v>0</v>
      </c>
      <c r="P851" s="7">
        <f>IF(Table1[[#This Row],[Số còn phải thu ĐK]]&lt;&gt;0,0,IF(Table1[[#This Row],[Phân loại]]="Bán hàng",Table1[[#This Row],[Tổng giá trị]],-Table1[[#This Row],[Tổng giá trị]]))</f>
        <v>2295000</v>
      </c>
      <c r="Q851" s="32">
        <f t="shared" si="65"/>
        <v>2295000</v>
      </c>
      <c r="R851" s="7">
        <f>Table1[[#This Row],[Số còn phải thu ĐK]]+Table1[[#This Row],[Giá Trị HD sau CK]]-Table1[[#This Row],[Số tiền đã thu]]</f>
        <v>0</v>
      </c>
      <c r="S851" s="6">
        <f>IF(Table1[[#This Row],[Ngày hóa đơn]]&lt;&gt;"",Table1[[#This Row],[Ngày hóa đơn]],IF(Table1[[#This Row],[Ngày hạch toán]]&lt;&gt;"",Table1[[#This Row],[Ngày hạch toán]],""))</f>
        <v>46140</v>
      </c>
      <c r="T851" s="7"/>
      <c r="U851" s="6">
        <f>IF(Table1[[#This Row],[Ngày tính CN]]="","",S851+T851)</f>
        <v>46140</v>
      </c>
      <c r="V851" s="32">
        <f ca="1">IF(Table1[[#This Row],[Hạn thanh toán]]="","",IF((U851-NOW())&lt;0,0,(U851-NOW())))</f>
        <v>0</v>
      </c>
      <c r="W851" s="32"/>
      <c r="X851" s="32" t="str">
        <f t="shared" ca="1" si="66"/>
        <v/>
      </c>
      <c r="Y851" s="2" t="str">
        <f t="shared" si="67"/>
        <v>Đã thanh toán</v>
      </c>
      <c r="Z851" s="42">
        <f t="shared" si="68"/>
        <v>46140</v>
      </c>
      <c r="AA851" s="42">
        <f t="shared" si="69"/>
        <v>46183</v>
      </c>
      <c r="AD851" s="2" t="str">
        <f>VLOOKUP($A851,MA_KH!$A:$Q,MA_KH!O$1,0)</f>
        <v>MEGA</v>
      </c>
      <c r="AE851" s="2" t="str">
        <f>VLOOKUP($A851,MA_KH!$A:$Q,MA_KH!P$1,0)</f>
        <v>CÔNG TY TNHH MM MEGA MARKET (VIỆT NAM)</v>
      </c>
      <c r="AG851" s="2" t="str">
        <f>(Table1[[#This Row],[Số hóa đơn]])&amp;IF(OR(Table1[[#This Row],[Phân loại]]="Hàng trả",Table1[[#This Row],[Phân loại]]="Giảm công nợ"),-Table1[[#This Row],[Tổng giá trị]],Table1[[#This Row],[Tổng giá trị]])</f>
        <v>000302372295000</v>
      </c>
      <c r="AH851" s="6" t="e">
        <f>_xlfn.XLOOKUP(Table1[[#This Row],[Column1]],'Chi tiết tt Mega gửi'!P:P,'Chi tiết tt Mega gửi'!N:N)</f>
        <v>#N/A</v>
      </c>
    </row>
    <row r="852" spans="1:34" ht="25.5" customHeight="1" x14ac:dyDescent="0.2">
      <c r="A852" s="54" t="s">
        <v>16306</v>
      </c>
      <c r="B852" s="54" t="s">
        <v>7257</v>
      </c>
      <c r="C852" s="55">
        <v>46136</v>
      </c>
      <c r="D852" s="54" t="s">
        <v>18049</v>
      </c>
      <c r="E852" s="55">
        <v>46144</v>
      </c>
      <c r="F852" s="54" t="s">
        <v>18050</v>
      </c>
      <c r="G852" s="54" t="s">
        <v>18051</v>
      </c>
      <c r="H852" s="56">
        <v>4423440</v>
      </c>
      <c r="I852" s="63">
        <v>0</v>
      </c>
      <c r="J852" s="56">
        <v>353875</v>
      </c>
      <c r="K852" s="65">
        <v>4777315</v>
      </c>
      <c r="L852" s="64" t="s">
        <v>17236</v>
      </c>
      <c r="M852" s="6">
        <v>46183</v>
      </c>
      <c r="O852" s="32">
        <f>IF(Table1[[#This Row],[Phân loại]]="Tồn đầu kỳ",Table1[[#This Row],[Tổng giá trị]],0)</f>
        <v>0</v>
      </c>
      <c r="P852" s="7">
        <f>IF(Table1[[#This Row],[Số còn phải thu ĐK]]&lt;&gt;0,0,IF(Table1[[#This Row],[Phân loại]]="Bán hàng",Table1[[#This Row],[Tổng giá trị]],-Table1[[#This Row],[Tổng giá trị]]))</f>
        <v>4777315</v>
      </c>
      <c r="Q852" s="32">
        <f t="shared" si="65"/>
        <v>4777315</v>
      </c>
      <c r="R852" s="7">
        <f>Table1[[#This Row],[Số còn phải thu ĐK]]+Table1[[#This Row],[Giá Trị HD sau CK]]-Table1[[#This Row],[Số tiền đã thu]]</f>
        <v>0</v>
      </c>
      <c r="S852" s="6">
        <f>IF(Table1[[#This Row],[Ngày hóa đơn]]&lt;&gt;"",Table1[[#This Row],[Ngày hóa đơn]],IF(Table1[[#This Row],[Ngày hạch toán]]&lt;&gt;"",Table1[[#This Row],[Ngày hạch toán]],""))</f>
        <v>46144</v>
      </c>
      <c r="T852" s="7"/>
      <c r="U852" s="6">
        <f>IF(Table1[[#This Row],[Ngày tính CN]]="","",S852+T852)</f>
        <v>46144</v>
      </c>
      <c r="V852" s="32">
        <f ca="1">IF(Table1[[#This Row],[Hạn thanh toán]]="","",IF((U852-NOW())&lt;0,0,(U852-NOW())))</f>
        <v>0</v>
      </c>
      <c r="W852" s="32"/>
      <c r="X852" s="32" t="str">
        <f t="shared" ca="1" si="66"/>
        <v/>
      </c>
      <c r="Y852" s="2" t="str">
        <f t="shared" si="67"/>
        <v>Đã thanh toán</v>
      </c>
      <c r="Z852" s="42">
        <f t="shared" si="68"/>
        <v>46144</v>
      </c>
      <c r="AA852" s="42">
        <f t="shared" si="69"/>
        <v>46183</v>
      </c>
      <c r="AD852" s="2" t="str">
        <f>VLOOKUP($A852,MA_KH!$A:$Q,MA_KH!O$1,0)</f>
        <v>MEGA</v>
      </c>
      <c r="AE852" s="2" t="str">
        <f>VLOOKUP($A852,MA_KH!$A:$Q,MA_KH!P$1,0)</f>
        <v>CÔNG TY TNHH MM MEGA MARKET (VIỆT NAM)</v>
      </c>
      <c r="AG852" s="2" t="str">
        <f>(Table1[[#This Row],[Số hóa đơn]])&amp;IF(OR(Table1[[#This Row],[Phân loại]]="Hàng trả",Table1[[#This Row],[Phân loại]]="Giảm công nợ"),-Table1[[#This Row],[Tổng giá trị]],Table1[[#This Row],[Tổng giá trị]])</f>
        <v>000314864777315</v>
      </c>
      <c r="AH852" s="6" t="e">
        <f>_xlfn.XLOOKUP(Table1[[#This Row],[Column1]],'Chi tiết tt Mega gửi'!P:P,'Chi tiết tt Mega gửi'!N:N)</f>
        <v>#N/A</v>
      </c>
    </row>
    <row r="853" spans="1:34" ht="25.5" customHeight="1" x14ac:dyDescent="0.2">
      <c r="A853" s="58" t="s">
        <v>16299</v>
      </c>
      <c r="B853" s="58" t="s">
        <v>190</v>
      </c>
      <c r="C853" s="59">
        <v>46136</v>
      </c>
      <c r="D853" s="58" t="s">
        <v>18150</v>
      </c>
      <c r="E853" s="59">
        <v>46136</v>
      </c>
      <c r="F853" s="58" t="s">
        <v>18151</v>
      </c>
      <c r="G853" s="58" t="s">
        <v>17669</v>
      </c>
      <c r="H853" s="60">
        <v>3263790</v>
      </c>
      <c r="I853" s="63">
        <v>0</v>
      </c>
      <c r="J853" s="60">
        <v>261103</v>
      </c>
      <c r="K853" s="66">
        <v>3524893</v>
      </c>
      <c r="L853" s="64" t="s">
        <v>17238</v>
      </c>
      <c r="M853" s="6">
        <v>46153</v>
      </c>
      <c r="O853" s="32">
        <f>IF(Table1[[#This Row],[Phân loại]]="Tồn đầu kỳ",Table1[[#This Row],[Tổng giá trị]],0)</f>
        <v>0</v>
      </c>
      <c r="P853" s="7">
        <f>IF(Table1[[#This Row],[Số còn phải thu ĐK]]&lt;&gt;0,0,IF(Table1[[#This Row],[Phân loại]]="Bán hàng",Table1[[#This Row],[Tổng giá trị]],-Table1[[#This Row],[Tổng giá trị]]))</f>
        <v>-3524893</v>
      </c>
      <c r="Q853" s="32">
        <f t="shared" si="65"/>
        <v>-3524893</v>
      </c>
      <c r="R853" s="7">
        <f>Table1[[#This Row],[Số còn phải thu ĐK]]+Table1[[#This Row],[Giá Trị HD sau CK]]-Table1[[#This Row],[Số tiền đã thu]]</f>
        <v>0</v>
      </c>
      <c r="S853" s="6">
        <f>IF(Table1[[#This Row],[Ngày hóa đơn]]&lt;&gt;"",Table1[[#This Row],[Ngày hóa đơn]],IF(Table1[[#This Row],[Ngày hạch toán]]&lt;&gt;"",Table1[[#This Row],[Ngày hạch toán]],""))</f>
        <v>46136</v>
      </c>
      <c r="T853" s="7"/>
      <c r="U853" s="6">
        <f>IF(Table1[[#This Row],[Ngày tính CN]]="","",S853+T853)</f>
        <v>46136</v>
      </c>
      <c r="V853" s="32">
        <f ca="1">IF(Table1[[#This Row],[Hạn thanh toán]]="","",IF((U853-NOW())&lt;0,0,(U853-NOW())))</f>
        <v>0</v>
      </c>
      <c r="W853" s="32"/>
      <c r="X853" s="32" t="str">
        <f t="shared" ca="1" si="66"/>
        <v/>
      </c>
      <c r="Y853" s="2" t="str">
        <f t="shared" si="67"/>
        <v>Đã thanh toán</v>
      </c>
      <c r="Z853" s="42">
        <f t="shared" si="68"/>
        <v>46136</v>
      </c>
      <c r="AA853" s="42">
        <f t="shared" si="69"/>
        <v>46153</v>
      </c>
      <c r="AD853" s="2" t="str">
        <f>VLOOKUP($A853,MA_KH!$A:$Q,MA_KH!O$1,0)</f>
        <v>MEGA</v>
      </c>
      <c r="AE853" s="2" t="str">
        <f>VLOOKUP($A853,MA_KH!$A:$Q,MA_KH!P$1,0)</f>
        <v>CÔNG TY TNHH MM MEGA MARKET (VIỆT NAM)</v>
      </c>
      <c r="AG853" s="2" t="str">
        <f>(Table1[[#This Row],[Số hóa đơn]])&amp;IF(OR(Table1[[#This Row],[Phân loại]]="Hàng trả",Table1[[#This Row],[Phân loại]]="Giảm công nợ"),-Table1[[#This Row],[Tổng giá trị]],Table1[[#This Row],[Tổng giá trị]])</f>
        <v>00001661-3524893</v>
      </c>
      <c r="AH853" s="6" t="e">
        <f>_xlfn.XLOOKUP(Table1[[#This Row],[Column1]],'Chi tiết tt Mega gửi'!P:P,'Chi tiết tt Mega gửi'!N:N)</f>
        <v>#N/A</v>
      </c>
    </row>
    <row r="854" spans="1:34" ht="25.5" customHeight="1" x14ac:dyDescent="0.2">
      <c r="A854" s="54" t="s">
        <v>16307</v>
      </c>
      <c r="B854" s="54" t="s">
        <v>202</v>
      </c>
      <c r="C854" s="55">
        <v>46139</v>
      </c>
      <c r="D854" s="54" t="s">
        <v>18052</v>
      </c>
      <c r="E854" s="55">
        <v>46140</v>
      </c>
      <c r="F854" s="54" t="s">
        <v>18053</v>
      </c>
      <c r="G854" s="54" t="s">
        <v>18054</v>
      </c>
      <c r="H854" s="56">
        <v>1116060</v>
      </c>
      <c r="I854" s="63">
        <v>0</v>
      </c>
      <c r="J854" s="56">
        <v>89285</v>
      </c>
      <c r="K854" s="65">
        <v>1205345</v>
      </c>
      <c r="L854" s="64" t="s">
        <v>17236</v>
      </c>
      <c r="M854" s="6">
        <v>46183</v>
      </c>
      <c r="O854" s="32">
        <f>IF(Table1[[#This Row],[Phân loại]]="Tồn đầu kỳ",Table1[[#This Row],[Tổng giá trị]],0)</f>
        <v>0</v>
      </c>
      <c r="P854" s="7">
        <f>IF(Table1[[#This Row],[Số còn phải thu ĐK]]&lt;&gt;0,0,IF(Table1[[#This Row],[Phân loại]]="Bán hàng",Table1[[#This Row],[Tổng giá trị]],-Table1[[#This Row],[Tổng giá trị]]))</f>
        <v>1205345</v>
      </c>
      <c r="Q854" s="32">
        <f t="shared" si="65"/>
        <v>1205345</v>
      </c>
      <c r="R854" s="7">
        <f>Table1[[#This Row],[Số còn phải thu ĐK]]+Table1[[#This Row],[Giá Trị HD sau CK]]-Table1[[#This Row],[Số tiền đã thu]]</f>
        <v>0</v>
      </c>
      <c r="S854" s="6">
        <f>IF(Table1[[#This Row],[Ngày hóa đơn]]&lt;&gt;"",Table1[[#This Row],[Ngày hóa đơn]],IF(Table1[[#This Row],[Ngày hạch toán]]&lt;&gt;"",Table1[[#This Row],[Ngày hạch toán]],""))</f>
        <v>46140</v>
      </c>
      <c r="T854" s="7"/>
      <c r="U854" s="6">
        <f>IF(Table1[[#This Row],[Ngày tính CN]]="","",S854+T854)</f>
        <v>46140</v>
      </c>
      <c r="V854" s="32">
        <f ca="1">IF(Table1[[#This Row],[Hạn thanh toán]]="","",IF((U854-NOW())&lt;0,0,(U854-NOW())))</f>
        <v>0</v>
      </c>
      <c r="W854" s="32"/>
      <c r="X854" s="32" t="str">
        <f t="shared" ca="1" si="66"/>
        <v/>
      </c>
      <c r="Y854" s="2" t="str">
        <f t="shared" si="67"/>
        <v>Đã thanh toán</v>
      </c>
      <c r="Z854" s="42">
        <f t="shared" si="68"/>
        <v>46140</v>
      </c>
      <c r="AA854" s="42">
        <f t="shared" si="69"/>
        <v>46183</v>
      </c>
      <c r="AD854" s="2" t="str">
        <f>VLOOKUP($A854,MA_KH!$A:$Q,MA_KH!O$1,0)</f>
        <v>MEGA</v>
      </c>
      <c r="AE854" s="2" t="str">
        <f>VLOOKUP($A854,MA_KH!$A:$Q,MA_KH!P$1,0)</f>
        <v>CÔNG TY TNHH MM MEGA MARKET (VIỆT NAM)</v>
      </c>
      <c r="AG854" s="2" t="str">
        <f>(Table1[[#This Row],[Số hóa đơn]])&amp;IF(OR(Table1[[#This Row],[Phân loại]]="Hàng trả",Table1[[#This Row],[Phân loại]]="Giảm công nợ"),-Table1[[#This Row],[Tổng giá trị]],Table1[[#This Row],[Tổng giá trị]])</f>
        <v>000302491205345</v>
      </c>
      <c r="AH854" s="6" t="e">
        <f>_xlfn.XLOOKUP(Table1[[#This Row],[Column1]],'Chi tiết tt Mega gửi'!P:P,'Chi tiết tt Mega gửi'!N:N)</f>
        <v>#N/A</v>
      </c>
    </row>
    <row r="855" spans="1:34" ht="25.5" customHeight="1" x14ac:dyDescent="0.2">
      <c r="A855" s="58" t="s">
        <v>16291</v>
      </c>
      <c r="B855" s="58" t="s">
        <v>200</v>
      </c>
      <c r="C855" s="59">
        <v>46139</v>
      </c>
      <c r="D855" s="58" t="s">
        <v>18055</v>
      </c>
      <c r="E855" s="59">
        <v>46140</v>
      </c>
      <c r="F855" s="58" t="s">
        <v>18056</v>
      </c>
      <c r="G855" s="58" t="s">
        <v>18057</v>
      </c>
      <c r="H855" s="60">
        <v>1513185</v>
      </c>
      <c r="I855" s="63">
        <v>0</v>
      </c>
      <c r="J855" s="60">
        <v>121055</v>
      </c>
      <c r="K855" s="66">
        <v>1634240</v>
      </c>
      <c r="L855" s="64" t="s">
        <v>17236</v>
      </c>
      <c r="M855" s="6">
        <v>46183</v>
      </c>
      <c r="O855" s="32">
        <f>IF(Table1[[#This Row],[Phân loại]]="Tồn đầu kỳ",Table1[[#This Row],[Tổng giá trị]],0)</f>
        <v>0</v>
      </c>
      <c r="P855" s="7">
        <f>IF(Table1[[#This Row],[Số còn phải thu ĐK]]&lt;&gt;0,0,IF(Table1[[#This Row],[Phân loại]]="Bán hàng",Table1[[#This Row],[Tổng giá trị]],-Table1[[#This Row],[Tổng giá trị]]))</f>
        <v>1634240</v>
      </c>
      <c r="Q855" s="32">
        <f t="shared" si="65"/>
        <v>1634240</v>
      </c>
      <c r="R855" s="7">
        <f>Table1[[#This Row],[Số còn phải thu ĐK]]+Table1[[#This Row],[Giá Trị HD sau CK]]-Table1[[#This Row],[Số tiền đã thu]]</f>
        <v>0</v>
      </c>
      <c r="S855" s="6">
        <f>IF(Table1[[#This Row],[Ngày hóa đơn]]&lt;&gt;"",Table1[[#This Row],[Ngày hóa đơn]],IF(Table1[[#This Row],[Ngày hạch toán]]&lt;&gt;"",Table1[[#This Row],[Ngày hạch toán]],""))</f>
        <v>46140</v>
      </c>
      <c r="T855" s="7"/>
      <c r="U855" s="6">
        <f>IF(Table1[[#This Row],[Ngày tính CN]]="","",S855+T855)</f>
        <v>46140</v>
      </c>
      <c r="V855" s="32">
        <f ca="1">IF(Table1[[#This Row],[Hạn thanh toán]]="","",IF((U855-NOW())&lt;0,0,(U855-NOW())))</f>
        <v>0</v>
      </c>
      <c r="W855" s="32"/>
      <c r="X855" s="32" t="str">
        <f t="shared" ca="1" si="66"/>
        <v/>
      </c>
      <c r="Y855" s="2" t="str">
        <f t="shared" si="67"/>
        <v>Đã thanh toán</v>
      </c>
      <c r="Z855" s="42">
        <f t="shared" si="68"/>
        <v>46140</v>
      </c>
      <c r="AA855" s="42">
        <f t="shared" si="69"/>
        <v>46183</v>
      </c>
      <c r="AD855" s="2" t="str">
        <f>VLOOKUP($A855,MA_KH!$A:$Q,MA_KH!O$1,0)</f>
        <v>MEGA</v>
      </c>
      <c r="AE855" s="2" t="str">
        <f>VLOOKUP($A855,MA_KH!$A:$Q,MA_KH!P$1,0)</f>
        <v>CÔNG TY TNHH MM MEGA MARKET (VIỆT NAM)</v>
      </c>
      <c r="AG855" s="2" t="str">
        <f>(Table1[[#This Row],[Số hóa đơn]])&amp;IF(OR(Table1[[#This Row],[Phân loại]]="Hàng trả",Table1[[#This Row],[Phân loại]]="Giảm công nợ"),-Table1[[#This Row],[Tổng giá trị]],Table1[[#This Row],[Tổng giá trị]])</f>
        <v>000302501634240</v>
      </c>
      <c r="AH855" s="6" t="e">
        <f>_xlfn.XLOOKUP(Table1[[#This Row],[Column1]],'Chi tiết tt Mega gửi'!P:P,'Chi tiết tt Mega gửi'!N:N)</f>
        <v>#N/A</v>
      </c>
    </row>
    <row r="856" spans="1:34" ht="25.5" customHeight="1" x14ac:dyDescent="0.2">
      <c r="A856" s="54" t="s">
        <v>16305</v>
      </c>
      <c r="B856" s="54" t="s">
        <v>7247</v>
      </c>
      <c r="C856" s="55">
        <v>46139</v>
      </c>
      <c r="D856" s="54" t="s">
        <v>18058</v>
      </c>
      <c r="E856" s="55">
        <v>46144</v>
      </c>
      <c r="F856" s="54" t="s">
        <v>18059</v>
      </c>
      <c r="G856" s="54" t="s">
        <v>18060</v>
      </c>
      <c r="H856" s="56">
        <v>3813780</v>
      </c>
      <c r="I856" s="63">
        <v>0</v>
      </c>
      <c r="J856" s="56">
        <v>305102</v>
      </c>
      <c r="K856" s="65">
        <v>4118882</v>
      </c>
      <c r="L856" s="64" t="s">
        <v>17236</v>
      </c>
      <c r="M856" s="6">
        <v>46183</v>
      </c>
      <c r="O856" s="32">
        <f>IF(Table1[[#This Row],[Phân loại]]="Tồn đầu kỳ",Table1[[#This Row],[Tổng giá trị]],0)</f>
        <v>0</v>
      </c>
      <c r="P856" s="7">
        <f>IF(Table1[[#This Row],[Số còn phải thu ĐK]]&lt;&gt;0,0,IF(Table1[[#This Row],[Phân loại]]="Bán hàng",Table1[[#This Row],[Tổng giá trị]],-Table1[[#This Row],[Tổng giá trị]]))</f>
        <v>4118882</v>
      </c>
      <c r="Q856" s="32">
        <f t="shared" si="65"/>
        <v>4118882</v>
      </c>
      <c r="R856" s="7">
        <f>Table1[[#This Row],[Số còn phải thu ĐK]]+Table1[[#This Row],[Giá Trị HD sau CK]]-Table1[[#This Row],[Số tiền đã thu]]</f>
        <v>0</v>
      </c>
      <c r="S856" s="6">
        <f>IF(Table1[[#This Row],[Ngày hóa đơn]]&lt;&gt;"",Table1[[#This Row],[Ngày hóa đơn]],IF(Table1[[#This Row],[Ngày hạch toán]]&lt;&gt;"",Table1[[#This Row],[Ngày hạch toán]],""))</f>
        <v>46144</v>
      </c>
      <c r="T856" s="7"/>
      <c r="U856" s="6">
        <f>IF(Table1[[#This Row],[Ngày tính CN]]="","",S856+T856)</f>
        <v>46144</v>
      </c>
      <c r="V856" s="32">
        <f ca="1">IF(Table1[[#This Row],[Hạn thanh toán]]="","",IF((U856-NOW())&lt;0,0,(U856-NOW())))</f>
        <v>0</v>
      </c>
      <c r="W856" s="32"/>
      <c r="X856" s="32" t="str">
        <f t="shared" ca="1" si="66"/>
        <v/>
      </c>
      <c r="Y856" s="2" t="str">
        <f t="shared" si="67"/>
        <v>Đã thanh toán</v>
      </c>
      <c r="Z856" s="42">
        <f t="shared" si="68"/>
        <v>46144</v>
      </c>
      <c r="AA856" s="42">
        <f t="shared" si="69"/>
        <v>46183</v>
      </c>
      <c r="AD856" s="2" t="str">
        <f>VLOOKUP($A856,MA_KH!$A:$Q,MA_KH!O$1,0)</f>
        <v>MEGA</v>
      </c>
      <c r="AE856" s="2" t="str">
        <f>VLOOKUP($A856,MA_KH!$A:$Q,MA_KH!P$1,0)</f>
        <v>CÔNG TY TNHH MM MEGA MARKET (VIỆT NAM)</v>
      </c>
      <c r="AG856" s="2" t="str">
        <f>(Table1[[#This Row],[Số hóa đơn]])&amp;IF(OR(Table1[[#This Row],[Phân loại]]="Hàng trả",Table1[[#This Row],[Phân loại]]="Giảm công nợ"),-Table1[[#This Row],[Tổng giá trị]],Table1[[#This Row],[Tổng giá trị]])</f>
        <v>000314874118882</v>
      </c>
      <c r="AH856" s="6" t="e">
        <f>_xlfn.XLOOKUP(Table1[[#This Row],[Column1]],'Chi tiết tt Mega gửi'!P:P,'Chi tiết tt Mega gửi'!N:N)</f>
        <v>#N/A</v>
      </c>
    </row>
    <row r="857" spans="1:34" ht="25.5" customHeight="1" x14ac:dyDescent="0.2">
      <c r="A857" s="58" t="s">
        <v>16305</v>
      </c>
      <c r="B857" s="58" t="s">
        <v>7247</v>
      </c>
      <c r="C857" s="59">
        <v>46139</v>
      </c>
      <c r="D857" s="58" t="s">
        <v>18061</v>
      </c>
      <c r="E857" s="59">
        <v>46144</v>
      </c>
      <c r="F857" s="58" t="s">
        <v>18062</v>
      </c>
      <c r="G857" s="58" t="s">
        <v>18063</v>
      </c>
      <c r="H857" s="60">
        <v>712500</v>
      </c>
      <c r="I857" s="63">
        <v>0</v>
      </c>
      <c r="J857" s="60">
        <v>57000</v>
      </c>
      <c r="K857" s="66">
        <v>769500</v>
      </c>
      <c r="L857" s="64" t="s">
        <v>17236</v>
      </c>
      <c r="M857" s="6">
        <v>46183</v>
      </c>
      <c r="O857" s="32">
        <f>IF(Table1[[#This Row],[Phân loại]]="Tồn đầu kỳ",Table1[[#This Row],[Tổng giá trị]],0)</f>
        <v>0</v>
      </c>
      <c r="P857" s="7">
        <f>IF(Table1[[#This Row],[Số còn phải thu ĐK]]&lt;&gt;0,0,IF(Table1[[#This Row],[Phân loại]]="Bán hàng",Table1[[#This Row],[Tổng giá trị]],-Table1[[#This Row],[Tổng giá trị]]))</f>
        <v>769500</v>
      </c>
      <c r="Q857" s="32">
        <f t="shared" si="65"/>
        <v>769500</v>
      </c>
      <c r="R857" s="7">
        <f>Table1[[#This Row],[Số còn phải thu ĐK]]+Table1[[#This Row],[Giá Trị HD sau CK]]-Table1[[#This Row],[Số tiền đã thu]]</f>
        <v>0</v>
      </c>
      <c r="S857" s="6">
        <f>IF(Table1[[#This Row],[Ngày hóa đơn]]&lt;&gt;"",Table1[[#This Row],[Ngày hóa đơn]],IF(Table1[[#This Row],[Ngày hạch toán]]&lt;&gt;"",Table1[[#This Row],[Ngày hạch toán]],""))</f>
        <v>46144</v>
      </c>
      <c r="T857" s="7"/>
      <c r="U857" s="6">
        <f>IF(Table1[[#This Row],[Ngày tính CN]]="","",S857+T857)</f>
        <v>46144</v>
      </c>
      <c r="V857" s="32">
        <f ca="1">IF(Table1[[#This Row],[Hạn thanh toán]]="","",IF((U857-NOW())&lt;0,0,(U857-NOW())))</f>
        <v>0</v>
      </c>
      <c r="W857" s="32"/>
      <c r="X857" s="32" t="str">
        <f t="shared" ca="1" si="66"/>
        <v/>
      </c>
      <c r="Y857" s="2" t="str">
        <f t="shared" si="67"/>
        <v>Đã thanh toán</v>
      </c>
      <c r="Z857" s="42">
        <f t="shared" si="68"/>
        <v>46144</v>
      </c>
      <c r="AA857" s="42">
        <f t="shared" si="69"/>
        <v>46183</v>
      </c>
      <c r="AD857" s="2" t="str">
        <f>VLOOKUP($A857,MA_KH!$A:$Q,MA_KH!O$1,0)</f>
        <v>MEGA</v>
      </c>
      <c r="AE857" s="2" t="str">
        <f>VLOOKUP($A857,MA_KH!$A:$Q,MA_KH!P$1,0)</f>
        <v>CÔNG TY TNHH MM MEGA MARKET (VIỆT NAM)</v>
      </c>
      <c r="AG857" s="2" t="str">
        <f>(Table1[[#This Row],[Số hóa đơn]])&amp;IF(OR(Table1[[#This Row],[Phân loại]]="Hàng trả",Table1[[#This Row],[Phân loại]]="Giảm công nợ"),-Table1[[#This Row],[Tổng giá trị]],Table1[[#This Row],[Tổng giá trị]])</f>
        <v>00031485769500</v>
      </c>
      <c r="AH857" s="6" t="e">
        <f>_xlfn.XLOOKUP(Table1[[#This Row],[Column1]],'Chi tiết tt Mega gửi'!P:P,'Chi tiết tt Mega gửi'!N:N)</f>
        <v>#N/A</v>
      </c>
    </row>
    <row r="858" spans="1:34" ht="25.5" customHeight="1" x14ac:dyDescent="0.2">
      <c r="A858" s="58" t="s">
        <v>16305</v>
      </c>
      <c r="B858" s="58" t="s">
        <v>7247</v>
      </c>
      <c r="C858" s="59">
        <v>46139</v>
      </c>
      <c r="D858" s="58" t="s">
        <v>18064</v>
      </c>
      <c r="E858" s="59">
        <v>46144</v>
      </c>
      <c r="F858" s="58" t="s">
        <v>18065</v>
      </c>
      <c r="G858" s="58" t="s">
        <v>18066</v>
      </c>
      <c r="H858" s="60">
        <v>3498330</v>
      </c>
      <c r="I858" s="63">
        <v>0</v>
      </c>
      <c r="J858" s="60">
        <v>279866</v>
      </c>
      <c r="K858" s="66">
        <v>3778196</v>
      </c>
      <c r="L858" s="64" t="s">
        <v>17236</v>
      </c>
      <c r="M858" s="6">
        <v>46183</v>
      </c>
      <c r="O858" s="32">
        <f>IF(Table1[[#This Row],[Phân loại]]="Tồn đầu kỳ",Table1[[#This Row],[Tổng giá trị]],0)</f>
        <v>0</v>
      </c>
      <c r="P858" s="7">
        <f>IF(Table1[[#This Row],[Số còn phải thu ĐK]]&lt;&gt;0,0,IF(Table1[[#This Row],[Phân loại]]="Bán hàng",Table1[[#This Row],[Tổng giá trị]],-Table1[[#This Row],[Tổng giá trị]]))</f>
        <v>3778196</v>
      </c>
      <c r="Q858" s="32">
        <f t="shared" si="65"/>
        <v>3778196</v>
      </c>
      <c r="R858" s="7">
        <f>Table1[[#This Row],[Số còn phải thu ĐK]]+Table1[[#This Row],[Giá Trị HD sau CK]]-Table1[[#This Row],[Số tiền đã thu]]</f>
        <v>0</v>
      </c>
      <c r="S858" s="6">
        <f>IF(Table1[[#This Row],[Ngày hóa đơn]]&lt;&gt;"",Table1[[#This Row],[Ngày hóa đơn]],IF(Table1[[#This Row],[Ngày hạch toán]]&lt;&gt;"",Table1[[#This Row],[Ngày hạch toán]],""))</f>
        <v>46144</v>
      </c>
      <c r="T858" s="7"/>
      <c r="U858" s="6">
        <f>IF(Table1[[#This Row],[Ngày tính CN]]="","",S858+T858)</f>
        <v>46144</v>
      </c>
      <c r="V858" s="32">
        <f ca="1">IF(Table1[[#This Row],[Hạn thanh toán]]="","",IF((U858-NOW())&lt;0,0,(U858-NOW())))</f>
        <v>0</v>
      </c>
      <c r="W858" s="32"/>
      <c r="X858" s="32" t="str">
        <f t="shared" ca="1" si="66"/>
        <v/>
      </c>
      <c r="Y858" s="2" t="str">
        <f t="shared" si="67"/>
        <v>Đã thanh toán</v>
      </c>
      <c r="Z858" s="42">
        <f t="shared" si="68"/>
        <v>46144</v>
      </c>
      <c r="AA858" s="42">
        <f t="shared" si="69"/>
        <v>46183</v>
      </c>
      <c r="AD858" s="2" t="str">
        <f>VLOOKUP($A858,MA_KH!$A:$Q,MA_KH!O$1,0)</f>
        <v>MEGA</v>
      </c>
      <c r="AE858" s="2" t="str">
        <f>VLOOKUP($A858,MA_KH!$A:$Q,MA_KH!P$1,0)</f>
        <v>CÔNG TY TNHH MM MEGA MARKET (VIỆT NAM)</v>
      </c>
      <c r="AG858" s="2" t="str">
        <f>(Table1[[#This Row],[Số hóa đơn]])&amp;IF(OR(Table1[[#This Row],[Phân loại]]="Hàng trả",Table1[[#This Row],[Phân loại]]="Giảm công nợ"),-Table1[[#This Row],[Tổng giá trị]],Table1[[#This Row],[Tổng giá trị]])</f>
        <v>000314843778196</v>
      </c>
      <c r="AH858" s="6" t="e">
        <f>_xlfn.XLOOKUP(Table1[[#This Row],[Column1]],'Chi tiết tt Mega gửi'!P:P,'Chi tiết tt Mega gửi'!N:N)</f>
        <v>#N/A</v>
      </c>
    </row>
    <row r="859" spans="1:34" ht="25.5" customHeight="1" x14ac:dyDescent="0.2">
      <c r="A859" s="54" t="s">
        <v>16294</v>
      </c>
      <c r="B859" s="54" t="s">
        <v>259</v>
      </c>
      <c r="C859" s="55">
        <v>46140</v>
      </c>
      <c r="D859" s="54" t="s">
        <v>18067</v>
      </c>
      <c r="E859" s="55">
        <v>46141</v>
      </c>
      <c r="F859" s="54" t="s">
        <v>18068</v>
      </c>
      <c r="G859" s="54" t="s">
        <v>18069</v>
      </c>
      <c r="H859" s="56">
        <v>1166110</v>
      </c>
      <c r="I859" s="63">
        <v>0</v>
      </c>
      <c r="J859" s="56">
        <v>93289</v>
      </c>
      <c r="K859" s="65">
        <v>1259399</v>
      </c>
      <c r="L859" s="64" t="s">
        <v>17236</v>
      </c>
      <c r="O859" s="32">
        <f>IF(Table1[[#This Row],[Phân loại]]="Tồn đầu kỳ",Table1[[#This Row],[Tổng giá trị]],0)</f>
        <v>0</v>
      </c>
      <c r="P859" s="7">
        <f>IF(Table1[[#This Row],[Số còn phải thu ĐK]]&lt;&gt;0,0,IF(Table1[[#This Row],[Phân loại]]="Bán hàng",Table1[[#This Row],[Tổng giá trị]],-Table1[[#This Row],[Tổng giá trị]]))</f>
        <v>1259399</v>
      </c>
      <c r="Q859" s="32">
        <f t="shared" si="65"/>
        <v>0</v>
      </c>
      <c r="R859" s="7">
        <f>Table1[[#This Row],[Số còn phải thu ĐK]]+Table1[[#This Row],[Giá Trị HD sau CK]]-Table1[[#This Row],[Số tiền đã thu]]</f>
        <v>1259399</v>
      </c>
      <c r="S859" s="6">
        <f>IF(Table1[[#This Row],[Ngày hóa đơn]]&lt;&gt;"",Table1[[#This Row],[Ngày hóa đơn]],IF(Table1[[#This Row],[Ngày hạch toán]]&lt;&gt;"",Table1[[#This Row],[Ngày hạch toán]],""))</f>
        <v>46141</v>
      </c>
      <c r="T859" s="7"/>
      <c r="U859" s="6">
        <f>IF(Table1[[#This Row],[Ngày tính CN]]="","",S859+T859)</f>
        <v>46141</v>
      </c>
      <c r="V859" s="32">
        <f ca="1">IF(Table1[[#This Row],[Hạn thanh toán]]="","",IF((U859-NOW())&lt;0,0,(U859-NOW())))</f>
        <v>0</v>
      </c>
      <c r="W859" s="32"/>
      <c r="X859" s="32">
        <f t="shared" ca="1" si="66"/>
        <v>153.35975370370579</v>
      </c>
      <c r="Y859" s="2" t="str">
        <f t="shared" ca="1" si="67"/>
        <v>Nợ quá hạn hơn 120 ngày có khả năng mất thanh toán</v>
      </c>
      <c r="Z859" s="42">
        <f t="shared" si="68"/>
        <v>46141</v>
      </c>
      <c r="AA859" s="42" t="str">
        <f t="shared" si="69"/>
        <v/>
      </c>
      <c r="AD859" s="2" t="str">
        <f>VLOOKUP($A859,MA_KH!$A:$Q,MA_KH!O$1,0)</f>
        <v>MEGA</v>
      </c>
      <c r="AE859" s="2" t="str">
        <f>VLOOKUP($A859,MA_KH!$A:$Q,MA_KH!P$1,0)</f>
        <v>CÔNG TY TNHH MM MEGA MARKET (VIỆT NAM)</v>
      </c>
      <c r="AG859" s="2" t="str">
        <f>(Table1[[#This Row],[Số hóa đơn]])&amp;IF(OR(Table1[[#This Row],[Phân loại]]="Hàng trả",Table1[[#This Row],[Phân loại]]="Giảm công nợ"),-Table1[[#This Row],[Tổng giá trị]],Table1[[#This Row],[Tổng giá trị]])</f>
        <v>000314411259399</v>
      </c>
      <c r="AH859" s="6" t="e">
        <f>_xlfn.XLOOKUP(Table1[[#This Row],[Column1]],'Chi tiết tt Mega gửi'!P:P,'Chi tiết tt Mega gửi'!N:N)</f>
        <v>#N/A</v>
      </c>
    </row>
    <row r="860" spans="1:34" ht="25.5" customHeight="1" x14ac:dyDescent="0.2">
      <c r="A860" s="54" t="s">
        <v>16294</v>
      </c>
      <c r="B860" s="54" t="s">
        <v>259</v>
      </c>
      <c r="C860" s="55">
        <v>46140</v>
      </c>
      <c r="D860" s="54" t="s">
        <v>18070</v>
      </c>
      <c r="E860" s="55">
        <v>46141</v>
      </c>
      <c r="F860" s="54" t="s">
        <v>18071</v>
      </c>
      <c r="G860" s="54" t="s">
        <v>18072</v>
      </c>
      <c r="H860" s="56">
        <v>883220</v>
      </c>
      <c r="I860" s="63">
        <v>0</v>
      </c>
      <c r="J860" s="56">
        <v>70658</v>
      </c>
      <c r="K860" s="65">
        <v>953878</v>
      </c>
      <c r="L860" s="64" t="s">
        <v>17236</v>
      </c>
      <c r="O860" s="32">
        <f>IF(Table1[[#This Row],[Phân loại]]="Tồn đầu kỳ",Table1[[#This Row],[Tổng giá trị]],0)</f>
        <v>0</v>
      </c>
      <c r="P860" s="7">
        <f>IF(Table1[[#This Row],[Số còn phải thu ĐK]]&lt;&gt;0,0,IF(Table1[[#This Row],[Phân loại]]="Bán hàng",Table1[[#This Row],[Tổng giá trị]],-Table1[[#This Row],[Tổng giá trị]]))</f>
        <v>953878</v>
      </c>
      <c r="Q860" s="32">
        <f t="shared" si="65"/>
        <v>0</v>
      </c>
      <c r="R860" s="7">
        <f>Table1[[#This Row],[Số còn phải thu ĐK]]+Table1[[#This Row],[Giá Trị HD sau CK]]-Table1[[#This Row],[Số tiền đã thu]]</f>
        <v>953878</v>
      </c>
      <c r="S860" s="6">
        <f>IF(Table1[[#This Row],[Ngày hóa đơn]]&lt;&gt;"",Table1[[#This Row],[Ngày hóa đơn]],IF(Table1[[#This Row],[Ngày hạch toán]]&lt;&gt;"",Table1[[#This Row],[Ngày hạch toán]],""))</f>
        <v>46141</v>
      </c>
      <c r="T860" s="7"/>
      <c r="U860" s="6">
        <f>IF(Table1[[#This Row],[Ngày tính CN]]="","",S860+T860)</f>
        <v>46141</v>
      </c>
      <c r="V860" s="32">
        <f ca="1">IF(Table1[[#This Row],[Hạn thanh toán]]="","",IF((U860-NOW())&lt;0,0,(U860-NOW())))</f>
        <v>0</v>
      </c>
      <c r="W860" s="32"/>
      <c r="X860" s="32">
        <f t="shared" ca="1" si="66"/>
        <v>153.35975324074388</v>
      </c>
      <c r="Y860" s="2" t="str">
        <f t="shared" ca="1" si="67"/>
        <v>Nợ quá hạn hơn 120 ngày có khả năng mất thanh toán</v>
      </c>
      <c r="Z860" s="42">
        <f t="shared" si="68"/>
        <v>46141</v>
      </c>
      <c r="AA860" s="42" t="str">
        <f t="shared" si="69"/>
        <v/>
      </c>
      <c r="AD860" s="2" t="str">
        <f>VLOOKUP($A860,MA_KH!$A:$Q,MA_KH!O$1,0)</f>
        <v>MEGA</v>
      </c>
      <c r="AE860" s="2" t="str">
        <f>VLOOKUP($A860,MA_KH!$A:$Q,MA_KH!P$1,0)</f>
        <v>CÔNG TY TNHH MM MEGA MARKET (VIỆT NAM)</v>
      </c>
      <c r="AG860" s="2" t="str">
        <f>(Table1[[#This Row],[Số hóa đơn]])&amp;IF(OR(Table1[[#This Row],[Phân loại]]="Hàng trả",Table1[[#This Row],[Phân loại]]="Giảm công nợ"),-Table1[[#This Row],[Tổng giá trị]],Table1[[#This Row],[Tổng giá trị]])</f>
        <v>00031442953878</v>
      </c>
      <c r="AH860" s="6" t="e">
        <f>_xlfn.XLOOKUP(Table1[[#This Row],[Column1]],'Chi tiết tt Mega gửi'!P:P,'Chi tiết tt Mega gửi'!N:N)</f>
        <v>#N/A</v>
      </c>
    </row>
    <row r="861" spans="1:34" ht="25.5" customHeight="1" x14ac:dyDescent="0.2">
      <c r="A861" s="58" t="s">
        <v>16304</v>
      </c>
      <c r="B861" s="58" t="s">
        <v>7254</v>
      </c>
      <c r="C861" s="59">
        <v>46140</v>
      </c>
      <c r="D861" s="58" t="s">
        <v>18073</v>
      </c>
      <c r="E861" s="59">
        <v>46150</v>
      </c>
      <c r="F861" s="58" t="s">
        <v>18074</v>
      </c>
      <c r="G861" s="58" t="s">
        <v>18075</v>
      </c>
      <c r="H861" s="60">
        <v>1292380</v>
      </c>
      <c r="I861" s="63">
        <v>0</v>
      </c>
      <c r="J861" s="60">
        <v>103390</v>
      </c>
      <c r="K861" s="66">
        <v>1395770</v>
      </c>
      <c r="L861" s="64" t="s">
        <v>17236</v>
      </c>
      <c r="M861" s="6">
        <v>46183</v>
      </c>
      <c r="O861" s="32">
        <f>IF(Table1[[#This Row],[Phân loại]]="Tồn đầu kỳ",Table1[[#This Row],[Tổng giá trị]],0)</f>
        <v>0</v>
      </c>
      <c r="P861" s="7">
        <f>IF(Table1[[#This Row],[Số còn phải thu ĐK]]&lt;&gt;0,0,IF(Table1[[#This Row],[Phân loại]]="Bán hàng",Table1[[#This Row],[Tổng giá trị]],-Table1[[#This Row],[Tổng giá trị]]))</f>
        <v>1395770</v>
      </c>
      <c r="Q861" s="32">
        <f t="shared" si="65"/>
        <v>1395770</v>
      </c>
      <c r="R861" s="7">
        <f>Table1[[#This Row],[Số còn phải thu ĐK]]+Table1[[#This Row],[Giá Trị HD sau CK]]-Table1[[#This Row],[Số tiền đã thu]]</f>
        <v>0</v>
      </c>
      <c r="S861" s="6">
        <f>IF(Table1[[#This Row],[Ngày hóa đơn]]&lt;&gt;"",Table1[[#This Row],[Ngày hóa đơn]],IF(Table1[[#This Row],[Ngày hạch toán]]&lt;&gt;"",Table1[[#This Row],[Ngày hạch toán]],""))</f>
        <v>46150</v>
      </c>
      <c r="T861" s="7"/>
      <c r="U861" s="6">
        <f>IF(Table1[[#This Row],[Ngày tính CN]]="","",S861+T861)</f>
        <v>46150</v>
      </c>
      <c r="V861" s="32">
        <f ca="1">IF(Table1[[#This Row],[Hạn thanh toán]]="","",IF((U861-NOW())&lt;0,0,(U861-NOW())))</f>
        <v>0</v>
      </c>
      <c r="W861" s="32"/>
      <c r="X861" s="32" t="str">
        <f t="shared" ca="1" si="66"/>
        <v/>
      </c>
      <c r="Y861" s="2" t="str">
        <f t="shared" si="67"/>
        <v>Đã thanh toán</v>
      </c>
      <c r="Z861" s="42">
        <f t="shared" si="68"/>
        <v>46150</v>
      </c>
      <c r="AA861" s="42">
        <f t="shared" si="69"/>
        <v>46183</v>
      </c>
      <c r="AD861" s="2" t="str">
        <f>VLOOKUP($A861,MA_KH!$A:$Q,MA_KH!O$1,0)</f>
        <v>MEGA</v>
      </c>
      <c r="AE861" s="2" t="str">
        <f>VLOOKUP($A861,MA_KH!$A:$Q,MA_KH!P$1,0)</f>
        <v>CÔNG TY TNHH MM MEGA MARKET (VIỆT NAM)</v>
      </c>
      <c r="AG861" s="2" t="str">
        <f>(Table1[[#This Row],[Số hóa đơn]])&amp;IF(OR(Table1[[#This Row],[Phân loại]]="Hàng trả",Table1[[#This Row],[Phân loại]]="Giảm công nợ"),-Table1[[#This Row],[Tổng giá trị]],Table1[[#This Row],[Tổng giá trị]])</f>
        <v>000329981395770</v>
      </c>
      <c r="AH861" s="6" t="e">
        <f>_xlfn.XLOOKUP(Table1[[#This Row],[Column1]],'Chi tiết tt Mega gửi'!P:P,'Chi tiết tt Mega gửi'!N:N)</f>
        <v>#N/A</v>
      </c>
    </row>
    <row r="862" spans="1:34" ht="25.5" customHeight="1" x14ac:dyDescent="0.2">
      <c r="A862" s="58" t="s">
        <v>16304</v>
      </c>
      <c r="B862" s="58" t="s">
        <v>7254</v>
      </c>
      <c r="C862" s="59">
        <v>46140</v>
      </c>
      <c r="D862" s="58" t="s">
        <v>18076</v>
      </c>
      <c r="E862" s="59">
        <v>46150</v>
      </c>
      <c r="F862" s="58" t="s">
        <v>18077</v>
      </c>
      <c r="G862" s="58" t="s">
        <v>18078</v>
      </c>
      <c r="H862" s="60">
        <v>2260165</v>
      </c>
      <c r="I862" s="63">
        <v>0</v>
      </c>
      <c r="J862" s="60">
        <v>180813</v>
      </c>
      <c r="K862" s="66">
        <v>2440978</v>
      </c>
      <c r="L862" s="64" t="s">
        <v>17236</v>
      </c>
      <c r="M862" s="6">
        <v>46183</v>
      </c>
      <c r="O862" s="32">
        <f>IF(Table1[[#This Row],[Phân loại]]="Tồn đầu kỳ",Table1[[#This Row],[Tổng giá trị]],0)</f>
        <v>0</v>
      </c>
      <c r="P862" s="7">
        <f>IF(Table1[[#This Row],[Số còn phải thu ĐK]]&lt;&gt;0,0,IF(Table1[[#This Row],[Phân loại]]="Bán hàng",Table1[[#This Row],[Tổng giá trị]],-Table1[[#This Row],[Tổng giá trị]]))</f>
        <v>2440978</v>
      </c>
      <c r="Q862" s="32">
        <f t="shared" si="65"/>
        <v>2440978</v>
      </c>
      <c r="R862" s="7">
        <f>Table1[[#This Row],[Số còn phải thu ĐK]]+Table1[[#This Row],[Giá Trị HD sau CK]]-Table1[[#This Row],[Số tiền đã thu]]</f>
        <v>0</v>
      </c>
      <c r="S862" s="6">
        <f>IF(Table1[[#This Row],[Ngày hóa đơn]]&lt;&gt;"",Table1[[#This Row],[Ngày hóa đơn]],IF(Table1[[#This Row],[Ngày hạch toán]]&lt;&gt;"",Table1[[#This Row],[Ngày hạch toán]],""))</f>
        <v>46150</v>
      </c>
      <c r="T862" s="7"/>
      <c r="U862" s="6">
        <f>IF(Table1[[#This Row],[Ngày tính CN]]="","",S862+T862)</f>
        <v>46150</v>
      </c>
      <c r="V862" s="32">
        <f ca="1">IF(Table1[[#This Row],[Hạn thanh toán]]="","",IF((U862-NOW())&lt;0,0,(U862-NOW())))</f>
        <v>0</v>
      </c>
      <c r="W862" s="32"/>
      <c r="X862" s="32" t="str">
        <f t="shared" ca="1" si="66"/>
        <v/>
      </c>
      <c r="Y862" s="2" t="str">
        <f t="shared" si="67"/>
        <v>Đã thanh toán</v>
      </c>
      <c r="Z862" s="42">
        <f t="shared" si="68"/>
        <v>46150</v>
      </c>
      <c r="AA862" s="42">
        <f t="shared" si="69"/>
        <v>46183</v>
      </c>
      <c r="AD862" s="2" t="str">
        <f>VLOOKUP($A862,MA_KH!$A:$Q,MA_KH!O$1,0)</f>
        <v>MEGA</v>
      </c>
      <c r="AE862" s="2" t="str">
        <f>VLOOKUP($A862,MA_KH!$A:$Q,MA_KH!P$1,0)</f>
        <v>CÔNG TY TNHH MM MEGA MARKET (VIỆT NAM)</v>
      </c>
      <c r="AG862" s="2" t="str">
        <f>(Table1[[#This Row],[Số hóa đơn]])&amp;IF(OR(Table1[[#This Row],[Phân loại]]="Hàng trả",Table1[[#This Row],[Phân loại]]="Giảm công nợ"),-Table1[[#This Row],[Tổng giá trị]],Table1[[#This Row],[Tổng giá trị]])</f>
        <v>000330002440978</v>
      </c>
      <c r="AH862" s="6" t="e">
        <f>_xlfn.XLOOKUP(Table1[[#This Row],[Column1]],'Chi tiết tt Mega gửi'!P:P,'Chi tiết tt Mega gửi'!N:N)</f>
        <v>#N/A</v>
      </c>
    </row>
    <row r="863" spans="1:34" ht="25.5" customHeight="1" x14ac:dyDescent="0.2">
      <c r="A863" s="54" t="s">
        <v>16303</v>
      </c>
      <c r="B863" s="54" t="s">
        <v>102</v>
      </c>
      <c r="C863" s="55">
        <v>46140</v>
      </c>
      <c r="D863" s="54" t="s">
        <v>18152</v>
      </c>
      <c r="E863" s="55">
        <v>46140</v>
      </c>
      <c r="F863" s="54" t="s">
        <v>18121</v>
      </c>
      <c r="G863" s="54" t="s">
        <v>17325</v>
      </c>
      <c r="H863" s="56">
        <v>360534</v>
      </c>
      <c r="I863" s="63">
        <v>0</v>
      </c>
      <c r="J863" s="56">
        <v>28843</v>
      </c>
      <c r="K863" s="65">
        <v>389377</v>
      </c>
      <c r="L863" s="64" t="s">
        <v>17238</v>
      </c>
      <c r="M863" s="6">
        <v>46153</v>
      </c>
      <c r="O863" s="32">
        <f>IF(Table1[[#This Row],[Phân loại]]="Tồn đầu kỳ",Table1[[#This Row],[Tổng giá trị]],0)</f>
        <v>0</v>
      </c>
      <c r="P863" s="7">
        <f>IF(Table1[[#This Row],[Số còn phải thu ĐK]]&lt;&gt;0,0,IF(Table1[[#This Row],[Phân loại]]="Bán hàng",Table1[[#This Row],[Tổng giá trị]],-Table1[[#This Row],[Tổng giá trị]]))</f>
        <v>-389377</v>
      </c>
      <c r="Q863" s="32">
        <f t="shared" si="65"/>
        <v>-389377</v>
      </c>
      <c r="R863" s="7">
        <f>Table1[[#This Row],[Số còn phải thu ĐK]]+Table1[[#This Row],[Giá Trị HD sau CK]]-Table1[[#This Row],[Số tiền đã thu]]</f>
        <v>0</v>
      </c>
      <c r="S863" s="6">
        <f>IF(Table1[[#This Row],[Ngày hóa đơn]]&lt;&gt;"",Table1[[#This Row],[Ngày hóa đơn]],IF(Table1[[#This Row],[Ngày hạch toán]]&lt;&gt;"",Table1[[#This Row],[Ngày hạch toán]],""))</f>
        <v>46140</v>
      </c>
      <c r="T863" s="7"/>
      <c r="U863" s="6">
        <f>IF(Table1[[#This Row],[Ngày tính CN]]="","",S863+T863)</f>
        <v>46140</v>
      </c>
      <c r="V863" s="32">
        <f ca="1">IF(Table1[[#This Row],[Hạn thanh toán]]="","",IF((U863-NOW())&lt;0,0,(U863-NOW())))</f>
        <v>0</v>
      </c>
      <c r="W863" s="32"/>
      <c r="X863" s="32" t="str">
        <f t="shared" ca="1" si="66"/>
        <v/>
      </c>
      <c r="Y863" s="2" t="str">
        <f t="shared" si="67"/>
        <v>Đã thanh toán</v>
      </c>
      <c r="Z863" s="42">
        <f t="shared" si="68"/>
        <v>46140</v>
      </c>
      <c r="AA863" s="42">
        <f t="shared" si="69"/>
        <v>46153</v>
      </c>
      <c r="AD863" s="2" t="str">
        <f>VLOOKUP($A863,MA_KH!$A:$Q,MA_KH!O$1,0)</f>
        <v>MEGA</v>
      </c>
      <c r="AE863" s="2" t="str">
        <f>VLOOKUP($A863,MA_KH!$A:$Q,MA_KH!P$1,0)</f>
        <v>CÔNG TY TNHH MM MEGA MARKET (VIỆT NAM)</v>
      </c>
      <c r="AG863" s="2" t="str">
        <f>(Table1[[#This Row],[Số hóa đơn]])&amp;IF(OR(Table1[[#This Row],[Phân loại]]="Hàng trả",Table1[[#This Row],[Phân loại]]="Giảm công nợ"),-Table1[[#This Row],[Tổng giá trị]],Table1[[#This Row],[Tổng giá trị]])</f>
        <v>00000153-389377</v>
      </c>
      <c r="AH863" s="6" t="e">
        <f>_xlfn.XLOOKUP(Table1[[#This Row],[Column1]],'Chi tiết tt Mega gửi'!P:P,'Chi tiết tt Mega gửi'!N:N)</f>
        <v>#N/A</v>
      </c>
    </row>
    <row r="864" spans="1:34" ht="25.5" customHeight="1" x14ac:dyDescent="0.2">
      <c r="A864" s="54" t="s">
        <v>16303</v>
      </c>
      <c r="B864" s="54" t="s">
        <v>102</v>
      </c>
      <c r="C864" s="55">
        <v>46140</v>
      </c>
      <c r="D864" s="54" t="s">
        <v>18153</v>
      </c>
      <c r="E864" s="55">
        <v>46140</v>
      </c>
      <c r="F864" s="54" t="s">
        <v>18154</v>
      </c>
      <c r="G864" s="54" t="s">
        <v>17325</v>
      </c>
      <c r="H864" s="56">
        <v>570000</v>
      </c>
      <c r="I864" s="63">
        <v>0</v>
      </c>
      <c r="J864" s="56">
        <v>45600</v>
      </c>
      <c r="K864" s="65">
        <v>615600</v>
      </c>
      <c r="L864" s="64" t="s">
        <v>17238</v>
      </c>
      <c r="M864" s="6">
        <v>46153</v>
      </c>
      <c r="O864" s="32">
        <f>IF(Table1[[#This Row],[Phân loại]]="Tồn đầu kỳ",Table1[[#This Row],[Tổng giá trị]],0)</f>
        <v>0</v>
      </c>
      <c r="P864" s="7">
        <f>IF(Table1[[#This Row],[Số còn phải thu ĐK]]&lt;&gt;0,0,IF(Table1[[#This Row],[Phân loại]]="Bán hàng",Table1[[#This Row],[Tổng giá trị]],-Table1[[#This Row],[Tổng giá trị]]))</f>
        <v>-615600</v>
      </c>
      <c r="Q864" s="32">
        <f t="shared" si="65"/>
        <v>-615600</v>
      </c>
      <c r="R864" s="7">
        <f>Table1[[#This Row],[Số còn phải thu ĐK]]+Table1[[#This Row],[Giá Trị HD sau CK]]-Table1[[#This Row],[Số tiền đã thu]]</f>
        <v>0</v>
      </c>
      <c r="S864" s="6">
        <f>IF(Table1[[#This Row],[Ngày hóa đơn]]&lt;&gt;"",Table1[[#This Row],[Ngày hóa đơn]],IF(Table1[[#This Row],[Ngày hạch toán]]&lt;&gt;"",Table1[[#This Row],[Ngày hạch toán]],""))</f>
        <v>46140</v>
      </c>
      <c r="T864" s="7"/>
      <c r="U864" s="6">
        <f>IF(Table1[[#This Row],[Ngày tính CN]]="","",S864+T864)</f>
        <v>46140</v>
      </c>
      <c r="V864" s="32">
        <f ca="1">IF(Table1[[#This Row],[Hạn thanh toán]]="","",IF((U864-NOW())&lt;0,0,(U864-NOW())))</f>
        <v>0</v>
      </c>
      <c r="W864" s="32"/>
      <c r="X864" s="32" t="str">
        <f t="shared" ca="1" si="66"/>
        <v/>
      </c>
      <c r="Y864" s="2" t="str">
        <f t="shared" si="67"/>
        <v>Đã thanh toán</v>
      </c>
      <c r="Z864" s="42">
        <f t="shared" si="68"/>
        <v>46140</v>
      </c>
      <c r="AA864" s="42">
        <f t="shared" si="69"/>
        <v>46153</v>
      </c>
      <c r="AD864" s="2" t="str">
        <f>VLOOKUP($A864,MA_KH!$A:$Q,MA_KH!O$1,0)</f>
        <v>MEGA</v>
      </c>
      <c r="AE864" s="2" t="str">
        <f>VLOOKUP($A864,MA_KH!$A:$Q,MA_KH!P$1,0)</f>
        <v>CÔNG TY TNHH MM MEGA MARKET (VIỆT NAM)</v>
      </c>
      <c r="AG864" s="2" t="str">
        <f>(Table1[[#This Row],[Số hóa đơn]])&amp;IF(OR(Table1[[#This Row],[Phân loại]]="Hàng trả",Table1[[#This Row],[Phân loại]]="Giảm công nợ"),-Table1[[#This Row],[Tổng giá trị]],Table1[[#This Row],[Tổng giá trị]])</f>
        <v>00000154-615600</v>
      </c>
      <c r="AH864" s="6" t="e">
        <f>_xlfn.XLOOKUP(Table1[[#This Row],[Column1]],'Chi tiết tt Mega gửi'!P:P,'Chi tiết tt Mega gửi'!N:N)</f>
        <v>#N/A</v>
      </c>
    </row>
    <row r="865" spans="1:34" ht="25.5" customHeight="1" x14ac:dyDescent="0.2">
      <c r="A865" s="58" t="s">
        <v>16303</v>
      </c>
      <c r="B865" s="58" t="s">
        <v>102</v>
      </c>
      <c r="C865" s="59">
        <v>46140</v>
      </c>
      <c r="D865" s="58" t="s">
        <v>18155</v>
      </c>
      <c r="E865" s="59">
        <v>46140</v>
      </c>
      <c r="F865" s="58" t="s">
        <v>18111</v>
      </c>
      <c r="G865" s="58" t="s">
        <v>17325</v>
      </c>
      <c r="H865" s="60">
        <v>145000</v>
      </c>
      <c r="I865" s="63">
        <v>0</v>
      </c>
      <c r="J865" s="60">
        <v>11600</v>
      </c>
      <c r="K865" s="66">
        <v>156600</v>
      </c>
      <c r="L865" s="64" t="s">
        <v>17238</v>
      </c>
      <c r="M865" s="6">
        <v>46153</v>
      </c>
      <c r="O865" s="32">
        <f>IF(Table1[[#This Row],[Phân loại]]="Tồn đầu kỳ",Table1[[#This Row],[Tổng giá trị]],0)</f>
        <v>0</v>
      </c>
      <c r="P865" s="7">
        <f>IF(Table1[[#This Row],[Số còn phải thu ĐK]]&lt;&gt;0,0,IF(Table1[[#This Row],[Phân loại]]="Bán hàng",Table1[[#This Row],[Tổng giá trị]],-Table1[[#This Row],[Tổng giá trị]]))</f>
        <v>-156600</v>
      </c>
      <c r="Q865" s="32">
        <f t="shared" si="65"/>
        <v>-156600</v>
      </c>
      <c r="R865" s="7">
        <f>Table1[[#This Row],[Số còn phải thu ĐK]]+Table1[[#This Row],[Giá Trị HD sau CK]]-Table1[[#This Row],[Số tiền đã thu]]</f>
        <v>0</v>
      </c>
      <c r="S865" s="6">
        <f>IF(Table1[[#This Row],[Ngày hóa đơn]]&lt;&gt;"",Table1[[#This Row],[Ngày hóa đơn]],IF(Table1[[#This Row],[Ngày hạch toán]]&lt;&gt;"",Table1[[#This Row],[Ngày hạch toán]],""))</f>
        <v>46140</v>
      </c>
      <c r="T865" s="7"/>
      <c r="U865" s="6">
        <f>IF(Table1[[#This Row],[Ngày tính CN]]="","",S865+T865)</f>
        <v>46140</v>
      </c>
      <c r="V865" s="32">
        <f ca="1">IF(Table1[[#This Row],[Hạn thanh toán]]="","",IF((U865-NOW())&lt;0,0,(U865-NOW())))</f>
        <v>0</v>
      </c>
      <c r="W865" s="32"/>
      <c r="X865" s="32" t="str">
        <f t="shared" ca="1" si="66"/>
        <v/>
      </c>
      <c r="Y865" s="2" t="str">
        <f t="shared" si="67"/>
        <v>Đã thanh toán</v>
      </c>
      <c r="Z865" s="42">
        <f t="shared" si="68"/>
        <v>46140</v>
      </c>
      <c r="AA865" s="42">
        <f t="shared" si="69"/>
        <v>46153</v>
      </c>
      <c r="AD865" s="2" t="str">
        <f>VLOOKUP($A865,MA_KH!$A:$Q,MA_KH!O$1,0)</f>
        <v>MEGA</v>
      </c>
      <c r="AE865" s="2" t="str">
        <f>VLOOKUP($A865,MA_KH!$A:$Q,MA_KH!P$1,0)</f>
        <v>CÔNG TY TNHH MM MEGA MARKET (VIỆT NAM)</v>
      </c>
      <c r="AG865" s="2" t="str">
        <f>(Table1[[#This Row],[Số hóa đơn]])&amp;IF(OR(Table1[[#This Row],[Phân loại]]="Hàng trả",Table1[[#This Row],[Phân loại]]="Giảm công nợ"),-Table1[[#This Row],[Tổng giá trị]],Table1[[#This Row],[Tổng giá trị]])</f>
        <v>00000156-156600</v>
      </c>
      <c r="AH865" s="6" t="e">
        <f>_xlfn.XLOOKUP(Table1[[#This Row],[Column1]],'Chi tiết tt Mega gửi'!P:P,'Chi tiết tt Mega gửi'!N:N)</f>
        <v>#N/A</v>
      </c>
    </row>
    <row r="866" spans="1:34" ht="25.5" customHeight="1" x14ac:dyDescent="0.2">
      <c r="A866" s="54" t="s">
        <v>16307</v>
      </c>
      <c r="B866" s="54" t="s">
        <v>202</v>
      </c>
      <c r="C866" s="55">
        <v>46140</v>
      </c>
      <c r="D866" s="54" t="s">
        <v>18156</v>
      </c>
      <c r="E866" s="55">
        <v>46140</v>
      </c>
      <c r="F866" s="54" t="s">
        <v>18157</v>
      </c>
      <c r="G866" s="54" t="s">
        <v>17174</v>
      </c>
      <c r="H866" s="56">
        <v>873213</v>
      </c>
      <c r="I866" s="63">
        <v>0</v>
      </c>
      <c r="J866" s="56">
        <v>69857</v>
      </c>
      <c r="K866" s="65">
        <v>943070</v>
      </c>
      <c r="L866" s="64" t="s">
        <v>17238</v>
      </c>
      <c r="M866" s="6">
        <v>46153</v>
      </c>
      <c r="O866" s="32">
        <f>IF(Table1[[#This Row],[Phân loại]]="Tồn đầu kỳ",Table1[[#This Row],[Tổng giá trị]],0)</f>
        <v>0</v>
      </c>
      <c r="P866" s="7">
        <f>IF(Table1[[#This Row],[Số còn phải thu ĐK]]&lt;&gt;0,0,IF(Table1[[#This Row],[Phân loại]]="Bán hàng",Table1[[#This Row],[Tổng giá trị]],-Table1[[#This Row],[Tổng giá trị]]))</f>
        <v>-943070</v>
      </c>
      <c r="Q866" s="32">
        <f t="shared" si="65"/>
        <v>-943070</v>
      </c>
      <c r="R866" s="7">
        <f>Table1[[#This Row],[Số còn phải thu ĐK]]+Table1[[#This Row],[Giá Trị HD sau CK]]-Table1[[#This Row],[Số tiền đã thu]]</f>
        <v>0</v>
      </c>
      <c r="S866" s="6">
        <f>IF(Table1[[#This Row],[Ngày hóa đơn]]&lt;&gt;"",Table1[[#This Row],[Ngày hóa đơn]],IF(Table1[[#This Row],[Ngày hạch toán]]&lt;&gt;"",Table1[[#This Row],[Ngày hạch toán]],""))</f>
        <v>46140</v>
      </c>
      <c r="T866" s="7"/>
      <c r="U866" s="6">
        <f>IF(Table1[[#This Row],[Ngày tính CN]]="","",S866+T866)</f>
        <v>46140</v>
      </c>
      <c r="V866" s="32">
        <f ca="1">IF(Table1[[#This Row],[Hạn thanh toán]]="","",IF((U866-NOW())&lt;0,0,(U866-NOW())))</f>
        <v>0</v>
      </c>
      <c r="W866" s="32"/>
      <c r="X866" s="32" t="str">
        <f t="shared" ca="1" si="66"/>
        <v/>
      </c>
      <c r="Y866" s="2" t="str">
        <f t="shared" si="67"/>
        <v>Đã thanh toán</v>
      </c>
      <c r="Z866" s="42">
        <f t="shared" si="68"/>
        <v>46140</v>
      </c>
      <c r="AA866" s="42">
        <f t="shared" si="69"/>
        <v>46153</v>
      </c>
      <c r="AD866" s="2" t="str">
        <f>VLOOKUP($A866,MA_KH!$A:$Q,MA_KH!O$1,0)</f>
        <v>MEGA</v>
      </c>
      <c r="AE866" s="2" t="str">
        <f>VLOOKUP($A866,MA_KH!$A:$Q,MA_KH!P$1,0)</f>
        <v>CÔNG TY TNHH MM MEGA MARKET (VIỆT NAM)</v>
      </c>
      <c r="AG866" s="2" t="str">
        <f>(Table1[[#This Row],[Số hóa đơn]])&amp;IF(OR(Table1[[#This Row],[Phân loại]]="Hàng trả",Table1[[#This Row],[Phân loại]]="Giảm công nợ"),-Table1[[#This Row],[Tổng giá trị]],Table1[[#This Row],[Tổng giá trị]])</f>
        <v>00000142-943070</v>
      </c>
      <c r="AH866" s="6" t="e">
        <f>_xlfn.XLOOKUP(Table1[[#This Row],[Column1]],'Chi tiết tt Mega gửi'!P:P,'Chi tiết tt Mega gửi'!N:N)</f>
        <v>#N/A</v>
      </c>
    </row>
    <row r="867" spans="1:34" ht="25.5" customHeight="1" x14ac:dyDescent="0.2">
      <c r="A867" s="54" t="s">
        <v>16292</v>
      </c>
      <c r="B867" s="54" t="s">
        <v>251</v>
      </c>
      <c r="C867" s="55">
        <v>46141</v>
      </c>
      <c r="D867" s="54" t="s">
        <v>18079</v>
      </c>
      <c r="E867" s="55">
        <v>46141</v>
      </c>
      <c r="F867" s="54" t="s">
        <v>18080</v>
      </c>
      <c r="G867" s="54" t="s">
        <v>18081</v>
      </c>
      <c r="H867" s="56">
        <v>558030</v>
      </c>
      <c r="I867" s="63">
        <v>0</v>
      </c>
      <c r="J867" s="56">
        <v>44642</v>
      </c>
      <c r="K867" s="65">
        <v>602672</v>
      </c>
      <c r="L867" s="64" t="s">
        <v>17236</v>
      </c>
      <c r="M867" s="6">
        <v>46183</v>
      </c>
      <c r="O867" s="32">
        <f>IF(Table1[[#This Row],[Phân loại]]="Tồn đầu kỳ",Table1[[#This Row],[Tổng giá trị]],0)</f>
        <v>0</v>
      </c>
      <c r="P867" s="7">
        <f>IF(Table1[[#This Row],[Số còn phải thu ĐK]]&lt;&gt;0,0,IF(Table1[[#This Row],[Phân loại]]="Bán hàng",Table1[[#This Row],[Tổng giá trị]],-Table1[[#This Row],[Tổng giá trị]]))</f>
        <v>602672</v>
      </c>
      <c r="Q867" s="32">
        <f t="shared" si="65"/>
        <v>602672</v>
      </c>
      <c r="R867" s="7">
        <f>Table1[[#This Row],[Số còn phải thu ĐK]]+Table1[[#This Row],[Giá Trị HD sau CK]]-Table1[[#This Row],[Số tiền đã thu]]</f>
        <v>0</v>
      </c>
      <c r="S867" s="6">
        <f>IF(Table1[[#This Row],[Ngày hóa đơn]]&lt;&gt;"",Table1[[#This Row],[Ngày hóa đơn]],IF(Table1[[#This Row],[Ngày hạch toán]]&lt;&gt;"",Table1[[#This Row],[Ngày hạch toán]],""))</f>
        <v>46141</v>
      </c>
      <c r="T867" s="7"/>
      <c r="U867" s="6">
        <f>IF(Table1[[#This Row],[Ngày tính CN]]="","",S867+T867)</f>
        <v>46141</v>
      </c>
      <c r="V867" s="32">
        <f ca="1">IF(Table1[[#This Row],[Hạn thanh toán]]="","",IF((U867-NOW())&lt;0,0,(U867-NOW())))</f>
        <v>0</v>
      </c>
      <c r="W867" s="32"/>
      <c r="X867" s="32" t="str">
        <f t="shared" ca="1" si="66"/>
        <v/>
      </c>
      <c r="Y867" s="2" t="str">
        <f t="shared" si="67"/>
        <v>Đã thanh toán</v>
      </c>
      <c r="Z867" s="42">
        <f t="shared" si="68"/>
        <v>46141</v>
      </c>
      <c r="AA867" s="42">
        <f t="shared" si="69"/>
        <v>46183</v>
      </c>
      <c r="AD867" s="2" t="str">
        <f>VLOOKUP($A867,MA_KH!$A:$Q,MA_KH!O$1,0)</f>
        <v>MEGA</v>
      </c>
      <c r="AE867" s="2" t="str">
        <f>VLOOKUP($A867,MA_KH!$A:$Q,MA_KH!P$1,0)</f>
        <v>CÔNG TY TNHH MM MEGA MARKET (VIỆT NAM)</v>
      </c>
      <c r="AG867" s="2" t="str">
        <f>(Table1[[#This Row],[Số hóa đơn]])&amp;IF(OR(Table1[[#This Row],[Phân loại]]="Hàng trả",Table1[[#This Row],[Phân loại]]="Giảm công nợ"),-Table1[[#This Row],[Tổng giá trị]],Table1[[#This Row],[Tổng giá trị]])</f>
        <v>00031438602672</v>
      </c>
      <c r="AH867" s="6" t="e">
        <f>_xlfn.XLOOKUP(Table1[[#This Row],[Column1]],'Chi tiết tt Mega gửi'!P:P,'Chi tiết tt Mega gửi'!N:N)</f>
        <v>#N/A</v>
      </c>
    </row>
    <row r="868" spans="1:34" ht="25.5" customHeight="1" x14ac:dyDescent="0.2">
      <c r="A868" s="54" t="s">
        <v>16298</v>
      </c>
      <c r="B868" s="54" t="s">
        <v>7235</v>
      </c>
      <c r="C868" s="55">
        <v>46141</v>
      </c>
      <c r="D868" s="54" t="s">
        <v>18082</v>
      </c>
      <c r="E868" s="55">
        <v>46141</v>
      </c>
      <c r="F868" s="54" t="s">
        <v>18083</v>
      </c>
      <c r="G868" s="54" t="s">
        <v>18084</v>
      </c>
      <c r="H868" s="56">
        <v>1292380</v>
      </c>
      <c r="I868" s="63">
        <v>0</v>
      </c>
      <c r="J868" s="56">
        <v>103390</v>
      </c>
      <c r="K868" s="65">
        <v>1395770</v>
      </c>
      <c r="L868" s="64" t="s">
        <v>17236</v>
      </c>
      <c r="M868" s="6">
        <v>46183</v>
      </c>
      <c r="O868" s="32">
        <f>IF(Table1[[#This Row],[Phân loại]]="Tồn đầu kỳ",Table1[[#This Row],[Tổng giá trị]],0)</f>
        <v>0</v>
      </c>
      <c r="P868" s="7">
        <f>IF(Table1[[#This Row],[Số còn phải thu ĐK]]&lt;&gt;0,0,IF(Table1[[#This Row],[Phân loại]]="Bán hàng",Table1[[#This Row],[Tổng giá trị]],-Table1[[#This Row],[Tổng giá trị]]))</f>
        <v>1395770</v>
      </c>
      <c r="Q868" s="32">
        <f t="shared" si="65"/>
        <v>1395770</v>
      </c>
      <c r="R868" s="7">
        <f>Table1[[#This Row],[Số còn phải thu ĐK]]+Table1[[#This Row],[Giá Trị HD sau CK]]-Table1[[#This Row],[Số tiền đã thu]]</f>
        <v>0</v>
      </c>
      <c r="S868" s="6">
        <f>IF(Table1[[#This Row],[Ngày hóa đơn]]&lt;&gt;"",Table1[[#This Row],[Ngày hóa đơn]],IF(Table1[[#This Row],[Ngày hạch toán]]&lt;&gt;"",Table1[[#This Row],[Ngày hạch toán]],""))</f>
        <v>46141</v>
      </c>
      <c r="T868" s="7"/>
      <c r="U868" s="6">
        <f>IF(Table1[[#This Row],[Ngày tính CN]]="","",S868+T868)</f>
        <v>46141</v>
      </c>
      <c r="V868" s="32">
        <f ca="1">IF(Table1[[#This Row],[Hạn thanh toán]]="","",IF((U868-NOW())&lt;0,0,(U868-NOW())))</f>
        <v>0</v>
      </c>
      <c r="W868" s="32"/>
      <c r="X868" s="32" t="str">
        <f t="shared" ca="1" si="66"/>
        <v/>
      </c>
      <c r="Y868" s="2" t="str">
        <f t="shared" si="67"/>
        <v>Đã thanh toán</v>
      </c>
      <c r="Z868" s="42">
        <f t="shared" si="68"/>
        <v>46141</v>
      </c>
      <c r="AA868" s="42">
        <f t="shared" si="69"/>
        <v>46183</v>
      </c>
      <c r="AD868" s="2" t="str">
        <f>VLOOKUP($A868,MA_KH!$A:$Q,MA_KH!O$1,0)</f>
        <v>MEGA</v>
      </c>
      <c r="AE868" s="2" t="str">
        <f>VLOOKUP($A868,MA_KH!$A:$Q,MA_KH!P$1,0)</f>
        <v>CÔNG TY TNHH MM MEGA MARKET (VIỆT NAM)</v>
      </c>
      <c r="AG868" s="2" t="str">
        <f>(Table1[[#This Row],[Số hóa đơn]])&amp;IF(OR(Table1[[#This Row],[Phân loại]]="Hàng trả",Table1[[#This Row],[Phân loại]]="Giảm công nợ"),-Table1[[#This Row],[Tổng giá trị]],Table1[[#This Row],[Tổng giá trị]])</f>
        <v>000314391395770</v>
      </c>
      <c r="AH868" s="6" t="e">
        <f>_xlfn.XLOOKUP(Table1[[#This Row],[Column1]],'Chi tiết tt Mega gửi'!P:P,'Chi tiết tt Mega gửi'!N:N)</f>
        <v>#N/A</v>
      </c>
    </row>
    <row r="869" spans="1:34" ht="25.5" customHeight="1" x14ac:dyDescent="0.2">
      <c r="A869" s="54" t="s">
        <v>16298</v>
      </c>
      <c r="B869" s="54" t="s">
        <v>7235</v>
      </c>
      <c r="C869" s="55">
        <v>46141</v>
      </c>
      <c r="D869" s="54" t="s">
        <v>18085</v>
      </c>
      <c r="E869" s="55">
        <v>46141</v>
      </c>
      <c r="F869" s="54" t="s">
        <v>18086</v>
      </c>
      <c r="G869" s="54" t="s">
        <v>18087</v>
      </c>
      <c r="H869" s="56">
        <v>8023750</v>
      </c>
      <c r="I869" s="63">
        <v>0</v>
      </c>
      <c r="J869" s="56">
        <v>641900</v>
      </c>
      <c r="K869" s="65">
        <v>8665650</v>
      </c>
      <c r="L869" s="64" t="s">
        <v>17236</v>
      </c>
      <c r="M869" s="6">
        <v>46183</v>
      </c>
      <c r="O869" s="32">
        <f>IF(Table1[[#This Row],[Phân loại]]="Tồn đầu kỳ",Table1[[#This Row],[Tổng giá trị]],0)</f>
        <v>0</v>
      </c>
      <c r="P869" s="7">
        <f>IF(Table1[[#This Row],[Số còn phải thu ĐK]]&lt;&gt;0,0,IF(Table1[[#This Row],[Phân loại]]="Bán hàng",Table1[[#This Row],[Tổng giá trị]],-Table1[[#This Row],[Tổng giá trị]]))</f>
        <v>8665650</v>
      </c>
      <c r="Q869" s="32">
        <f t="shared" si="65"/>
        <v>8665650</v>
      </c>
      <c r="R869" s="7">
        <f>Table1[[#This Row],[Số còn phải thu ĐK]]+Table1[[#This Row],[Giá Trị HD sau CK]]-Table1[[#This Row],[Số tiền đã thu]]</f>
        <v>0</v>
      </c>
      <c r="S869" s="6">
        <f>IF(Table1[[#This Row],[Ngày hóa đơn]]&lt;&gt;"",Table1[[#This Row],[Ngày hóa đơn]],IF(Table1[[#This Row],[Ngày hạch toán]]&lt;&gt;"",Table1[[#This Row],[Ngày hạch toán]],""))</f>
        <v>46141</v>
      </c>
      <c r="T869" s="7"/>
      <c r="U869" s="6">
        <f>IF(Table1[[#This Row],[Ngày tính CN]]="","",S869+T869)</f>
        <v>46141</v>
      </c>
      <c r="V869" s="32">
        <f ca="1">IF(Table1[[#This Row],[Hạn thanh toán]]="","",IF((U869-NOW())&lt;0,0,(U869-NOW())))</f>
        <v>0</v>
      </c>
      <c r="W869" s="32"/>
      <c r="X869" s="32" t="str">
        <f t="shared" ca="1" si="66"/>
        <v/>
      </c>
      <c r="Y869" s="2" t="str">
        <f t="shared" si="67"/>
        <v>Đã thanh toán</v>
      </c>
      <c r="Z869" s="42">
        <f t="shared" si="68"/>
        <v>46141</v>
      </c>
      <c r="AA869" s="42">
        <f t="shared" si="69"/>
        <v>46183</v>
      </c>
      <c r="AD869" s="2" t="str">
        <f>VLOOKUP($A869,MA_KH!$A:$Q,MA_KH!O$1,0)</f>
        <v>MEGA</v>
      </c>
      <c r="AE869" s="2" t="str">
        <f>VLOOKUP($A869,MA_KH!$A:$Q,MA_KH!P$1,0)</f>
        <v>CÔNG TY TNHH MM MEGA MARKET (VIỆT NAM)</v>
      </c>
      <c r="AG869" s="2" t="str">
        <f>(Table1[[#This Row],[Số hóa đơn]])&amp;IF(OR(Table1[[#This Row],[Phân loại]]="Hàng trả",Table1[[#This Row],[Phân loại]]="Giảm công nợ"),-Table1[[#This Row],[Tổng giá trị]],Table1[[#This Row],[Tổng giá trị]])</f>
        <v>000314408665650</v>
      </c>
      <c r="AH869" s="6" t="e">
        <f>_xlfn.XLOOKUP(Table1[[#This Row],[Column1]],'Chi tiết tt Mega gửi'!P:P,'Chi tiết tt Mega gửi'!N:N)</f>
        <v>#N/A</v>
      </c>
    </row>
    <row r="870" spans="1:34" ht="25.5" customHeight="1" x14ac:dyDescent="0.2">
      <c r="A870" s="54" t="s">
        <v>16302</v>
      </c>
      <c r="B870" s="54" t="s">
        <v>7251</v>
      </c>
      <c r="C870" s="55">
        <v>46141</v>
      </c>
      <c r="D870" s="54" t="s">
        <v>18088</v>
      </c>
      <c r="E870" s="55">
        <v>46150</v>
      </c>
      <c r="F870" s="54" t="s">
        <v>18089</v>
      </c>
      <c r="G870" s="54" t="s">
        <v>18090</v>
      </c>
      <c r="H870" s="56">
        <v>1292380</v>
      </c>
      <c r="I870" s="63">
        <v>0</v>
      </c>
      <c r="J870" s="56">
        <v>103390</v>
      </c>
      <c r="K870" s="65">
        <v>1395770</v>
      </c>
      <c r="L870" s="64" t="s">
        <v>17236</v>
      </c>
      <c r="M870" s="6">
        <v>46183</v>
      </c>
      <c r="O870" s="32">
        <f>IF(Table1[[#This Row],[Phân loại]]="Tồn đầu kỳ",Table1[[#This Row],[Tổng giá trị]],0)</f>
        <v>0</v>
      </c>
      <c r="P870" s="7">
        <f>IF(Table1[[#This Row],[Số còn phải thu ĐK]]&lt;&gt;0,0,IF(Table1[[#This Row],[Phân loại]]="Bán hàng",Table1[[#This Row],[Tổng giá trị]],-Table1[[#This Row],[Tổng giá trị]]))</f>
        <v>1395770</v>
      </c>
      <c r="Q870" s="32">
        <f t="shared" si="65"/>
        <v>1395770</v>
      </c>
      <c r="R870" s="7">
        <f>Table1[[#This Row],[Số còn phải thu ĐK]]+Table1[[#This Row],[Giá Trị HD sau CK]]-Table1[[#This Row],[Số tiền đã thu]]</f>
        <v>0</v>
      </c>
      <c r="S870" s="6">
        <f>IF(Table1[[#This Row],[Ngày hóa đơn]]&lt;&gt;"",Table1[[#This Row],[Ngày hóa đơn]],IF(Table1[[#This Row],[Ngày hạch toán]]&lt;&gt;"",Table1[[#This Row],[Ngày hạch toán]],""))</f>
        <v>46150</v>
      </c>
      <c r="T870" s="7"/>
      <c r="U870" s="6">
        <f>IF(Table1[[#This Row],[Ngày tính CN]]="","",S870+T870)</f>
        <v>46150</v>
      </c>
      <c r="V870" s="32">
        <f ca="1">IF(Table1[[#This Row],[Hạn thanh toán]]="","",IF((U870-NOW())&lt;0,0,(U870-NOW())))</f>
        <v>0</v>
      </c>
      <c r="W870" s="32"/>
      <c r="X870" s="32" t="str">
        <f t="shared" ca="1" si="66"/>
        <v/>
      </c>
      <c r="Y870" s="2" t="str">
        <f t="shared" si="67"/>
        <v>Đã thanh toán</v>
      </c>
      <c r="Z870" s="42">
        <f t="shared" si="68"/>
        <v>46150</v>
      </c>
      <c r="AA870" s="42">
        <f t="shared" si="69"/>
        <v>46183</v>
      </c>
      <c r="AD870" s="2" t="str">
        <f>VLOOKUP($A870,MA_KH!$A:$Q,MA_KH!O$1,0)</f>
        <v>MEGA</v>
      </c>
      <c r="AE870" s="2" t="str">
        <f>VLOOKUP($A870,MA_KH!$A:$Q,MA_KH!P$1,0)</f>
        <v>CÔNG TY TNHH MM MEGA MARKET (VIỆT NAM)</v>
      </c>
      <c r="AG870" s="2" t="str">
        <f>(Table1[[#This Row],[Số hóa đơn]])&amp;IF(OR(Table1[[#This Row],[Phân loại]]="Hàng trả",Table1[[#This Row],[Phân loại]]="Giảm công nợ"),-Table1[[#This Row],[Tổng giá trị]],Table1[[#This Row],[Tổng giá trị]])</f>
        <v>000329991395770</v>
      </c>
      <c r="AH870" s="6" t="e">
        <f>_xlfn.XLOOKUP(Table1[[#This Row],[Column1]],'Chi tiết tt Mega gửi'!P:P,'Chi tiết tt Mega gửi'!N:N)</f>
        <v>#N/A</v>
      </c>
    </row>
    <row r="871" spans="1:34" ht="25.5" customHeight="1" x14ac:dyDescent="0.2">
      <c r="A871" s="58" t="s">
        <v>16293</v>
      </c>
      <c r="B871" s="58" t="s">
        <v>386</v>
      </c>
      <c r="C871" s="59">
        <v>46141</v>
      </c>
      <c r="D871" s="58" t="s">
        <v>18158</v>
      </c>
      <c r="E871" s="59">
        <v>46141</v>
      </c>
      <c r="F871" s="58" t="s">
        <v>18159</v>
      </c>
      <c r="G871" s="58" t="s">
        <v>16859</v>
      </c>
      <c r="H871" s="60">
        <v>140000</v>
      </c>
      <c r="I871" s="63">
        <v>0</v>
      </c>
      <c r="J871" s="60">
        <v>11200</v>
      </c>
      <c r="K871" s="66">
        <v>151200</v>
      </c>
      <c r="L871" s="64" t="s">
        <v>17238</v>
      </c>
      <c r="M871" s="6">
        <v>46153</v>
      </c>
      <c r="O871" s="32">
        <f>IF(Table1[[#This Row],[Phân loại]]="Tồn đầu kỳ",Table1[[#This Row],[Tổng giá trị]],0)</f>
        <v>0</v>
      </c>
      <c r="P871" s="7">
        <f>IF(Table1[[#This Row],[Số còn phải thu ĐK]]&lt;&gt;0,0,IF(Table1[[#This Row],[Phân loại]]="Bán hàng",Table1[[#This Row],[Tổng giá trị]],-Table1[[#This Row],[Tổng giá trị]]))</f>
        <v>-151200</v>
      </c>
      <c r="Q871" s="32">
        <f t="shared" si="65"/>
        <v>-151200</v>
      </c>
      <c r="R871" s="7">
        <f>Table1[[#This Row],[Số còn phải thu ĐK]]+Table1[[#This Row],[Giá Trị HD sau CK]]-Table1[[#This Row],[Số tiền đã thu]]</f>
        <v>0</v>
      </c>
      <c r="S871" s="6">
        <f>IF(Table1[[#This Row],[Ngày hóa đơn]]&lt;&gt;"",Table1[[#This Row],[Ngày hóa đơn]],IF(Table1[[#This Row],[Ngày hạch toán]]&lt;&gt;"",Table1[[#This Row],[Ngày hạch toán]],""))</f>
        <v>46141</v>
      </c>
      <c r="T871" s="7"/>
      <c r="U871" s="6">
        <f>IF(Table1[[#This Row],[Ngày tính CN]]="","",S871+T871)</f>
        <v>46141</v>
      </c>
      <c r="V871" s="32">
        <f ca="1">IF(Table1[[#This Row],[Hạn thanh toán]]="","",IF((U871-NOW())&lt;0,0,(U871-NOW())))</f>
        <v>0</v>
      </c>
      <c r="W871" s="32"/>
      <c r="X871" s="32" t="str">
        <f t="shared" ca="1" si="66"/>
        <v/>
      </c>
      <c r="Y871" s="2" t="str">
        <f t="shared" si="67"/>
        <v>Đã thanh toán</v>
      </c>
      <c r="Z871" s="42">
        <f t="shared" si="68"/>
        <v>46141</v>
      </c>
      <c r="AA871" s="42">
        <f t="shared" si="69"/>
        <v>46153</v>
      </c>
      <c r="AD871" s="2" t="str">
        <f>VLOOKUP($A871,MA_KH!$A:$Q,MA_KH!O$1,0)</f>
        <v>MEGA</v>
      </c>
      <c r="AE871" s="2" t="str">
        <f>VLOOKUP($A871,MA_KH!$A:$Q,MA_KH!P$1,0)</f>
        <v>CÔNG TY TNHH MM MEGA MARKET (VIỆT NAM)</v>
      </c>
      <c r="AG871" s="2" t="str">
        <f>(Table1[[#This Row],[Số hóa đơn]])&amp;IF(OR(Table1[[#This Row],[Phân loại]]="Hàng trả",Table1[[#This Row],[Phân loại]]="Giảm công nợ"),-Table1[[#This Row],[Tổng giá trị]],Table1[[#This Row],[Tổng giá trị]])</f>
        <v>00000085-151200</v>
      </c>
      <c r="AH871" s="6" t="e">
        <f>_xlfn.XLOOKUP(Table1[[#This Row],[Column1]],'Chi tiết tt Mega gửi'!P:P,'Chi tiết tt Mega gửi'!N:N)</f>
        <v>#N/A</v>
      </c>
    </row>
    <row r="872" spans="1:34" ht="25.5" customHeight="1" x14ac:dyDescent="0.2">
      <c r="A872" s="58" t="s">
        <v>16293</v>
      </c>
      <c r="B872" s="58" t="s">
        <v>386</v>
      </c>
      <c r="C872" s="59">
        <v>46141</v>
      </c>
      <c r="D872" s="58" t="s">
        <v>18160</v>
      </c>
      <c r="E872" s="59">
        <v>46141</v>
      </c>
      <c r="F872" s="58" t="s">
        <v>18161</v>
      </c>
      <c r="G872" s="58" t="s">
        <v>16859</v>
      </c>
      <c r="H872" s="60">
        <v>560000</v>
      </c>
      <c r="I872" s="63">
        <v>0</v>
      </c>
      <c r="J872" s="60">
        <v>44800</v>
      </c>
      <c r="K872" s="66">
        <v>604800</v>
      </c>
      <c r="L872" s="64" t="s">
        <v>17238</v>
      </c>
      <c r="M872" s="6">
        <v>46153</v>
      </c>
      <c r="O872" s="32">
        <f>IF(Table1[[#This Row],[Phân loại]]="Tồn đầu kỳ",Table1[[#This Row],[Tổng giá trị]],0)</f>
        <v>0</v>
      </c>
      <c r="P872" s="7">
        <f>IF(Table1[[#This Row],[Số còn phải thu ĐK]]&lt;&gt;0,0,IF(Table1[[#This Row],[Phân loại]]="Bán hàng",Table1[[#This Row],[Tổng giá trị]],-Table1[[#This Row],[Tổng giá trị]]))</f>
        <v>-604800</v>
      </c>
      <c r="Q872" s="32">
        <f t="shared" si="65"/>
        <v>-604800</v>
      </c>
      <c r="R872" s="7">
        <f>Table1[[#This Row],[Số còn phải thu ĐK]]+Table1[[#This Row],[Giá Trị HD sau CK]]-Table1[[#This Row],[Số tiền đã thu]]</f>
        <v>0</v>
      </c>
      <c r="S872" s="6">
        <f>IF(Table1[[#This Row],[Ngày hóa đơn]]&lt;&gt;"",Table1[[#This Row],[Ngày hóa đơn]],IF(Table1[[#This Row],[Ngày hạch toán]]&lt;&gt;"",Table1[[#This Row],[Ngày hạch toán]],""))</f>
        <v>46141</v>
      </c>
      <c r="T872" s="7"/>
      <c r="U872" s="6">
        <f>IF(Table1[[#This Row],[Ngày tính CN]]="","",S872+T872)</f>
        <v>46141</v>
      </c>
      <c r="V872" s="32">
        <f ca="1">IF(Table1[[#This Row],[Hạn thanh toán]]="","",IF((U872-NOW())&lt;0,0,(U872-NOW())))</f>
        <v>0</v>
      </c>
      <c r="W872" s="32"/>
      <c r="X872" s="32" t="str">
        <f t="shared" ca="1" si="66"/>
        <v/>
      </c>
      <c r="Y872" s="2" t="str">
        <f t="shared" si="67"/>
        <v>Đã thanh toán</v>
      </c>
      <c r="Z872" s="42">
        <f t="shared" si="68"/>
        <v>46141</v>
      </c>
      <c r="AA872" s="42">
        <f t="shared" si="69"/>
        <v>46153</v>
      </c>
      <c r="AD872" s="2" t="str">
        <f>VLOOKUP($A872,MA_KH!$A:$Q,MA_KH!O$1,0)</f>
        <v>MEGA</v>
      </c>
      <c r="AE872" s="2" t="str">
        <f>VLOOKUP($A872,MA_KH!$A:$Q,MA_KH!P$1,0)</f>
        <v>CÔNG TY TNHH MM MEGA MARKET (VIỆT NAM)</v>
      </c>
      <c r="AG872" s="2" t="str">
        <f>(Table1[[#This Row],[Số hóa đơn]])&amp;IF(OR(Table1[[#This Row],[Phân loại]]="Hàng trả",Table1[[#This Row],[Phân loại]]="Giảm công nợ"),-Table1[[#This Row],[Tổng giá trị]],Table1[[#This Row],[Tổng giá trị]])</f>
        <v>00000086-604800</v>
      </c>
      <c r="AH872" s="6" t="e">
        <f>_xlfn.XLOOKUP(Table1[[#This Row],[Column1]],'Chi tiết tt Mega gửi'!P:P,'Chi tiết tt Mega gửi'!N:N)</f>
        <v>#N/A</v>
      </c>
    </row>
    <row r="873" spans="1:34" ht="25.5" customHeight="1" x14ac:dyDescent="0.2">
      <c r="A873" s="58" t="s">
        <v>16309</v>
      </c>
      <c r="B873" s="58" t="s">
        <v>255</v>
      </c>
      <c r="C873" s="59">
        <v>46141</v>
      </c>
      <c r="D873" s="58" t="s">
        <v>18162</v>
      </c>
      <c r="E873" s="59">
        <v>46141</v>
      </c>
      <c r="F873" s="58" t="s">
        <v>18163</v>
      </c>
      <c r="G873" s="58" t="s">
        <v>16884</v>
      </c>
      <c r="H873" s="60">
        <v>1285000</v>
      </c>
      <c r="I873" s="63">
        <v>0</v>
      </c>
      <c r="J873" s="60">
        <v>102800</v>
      </c>
      <c r="K873" s="66">
        <v>1387800</v>
      </c>
      <c r="L873" s="64" t="s">
        <v>17238</v>
      </c>
      <c r="M873" s="6">
        <v>46153</v>
      </c>
      <c r="O873" s="32">
        <f>IF(Table1[[#This Row],[Phân loại]]="Tồn đầu kỳ",Table1[[#This Row],[Tổng giá trị]],0)</f>
        <v>0</v>
      </c>
      <c r="P873" s="7">
        <f>IF(Table1[[#This Row],[Số còn phải thu ĐK]]&lt;&gt;0,0,IF(Table1[[#This Row],[Phân loại]]="Bán hàng",Table1[[#This Row],[Tổng giá trị]],-Table1[[#This Row],[Tổng giá trị]]))</f>
        <v>-1387800</v>
      </c>
      <c r="Q873" s="32">
        <f t="shared" si="65"/>
        <v>-1387800</v>
      </c>
      <c r="R873" s="7">
        <f>Table1[[#This Row],[Số còn phải thu ĐK]]+Table1[[#This Row],[Giá Trị HD sau CK]]-Table1[[#This Row],[Số tiền đã thu]]</f>
        <v>0</v>
      </c>
      <c r="S873" s="6">
        <f>IF(Table1[[#This Row],[Ngày hóa đơn]]&lt;&gt;"",Table1[[#This Row],[Ngày hóa đơn]],IF(Table1[[#This Row],[Ngày hạch toán]]&lt;&gt;"",Table1[[#This Row],[Ngày hạch toán]],""))</f>
        <v>46141</v>
      </c>
      <c r="T873" s="7"/>
      <c r="U873" s="6">
        <f>IF(Table1[[#This Row],[Ngày tính CN]]="","",S873+T873)</f>
        <v>46141</v>
      </c>
      <c r="V873" s="32">
        <f ca="1">IF(Table1[[#This Row],[Hạn thanh toán]]="","",IF((U873-NOW())&lt;0,0,(U873-NOW())))</f>
        <v>0</v>
      </c>
      <c r="W873" s="32"/>
      <c r="X873" s="32" t="str">
        <f t="shared" ca="1" si="66"/>
        <v/>
      </c>
      <c r="Y873" s="2" t="str">
        <f t="shared" si="67"/>
        <v>Đã thanh toán</v>
      </c>
      <c r="Z873" s="42">
        <f t="shared" si="68"/>
        <v>46141</v>
      </c>
      <c r="AA873" s="42">
        <f t="shared" si="69"/>
        <v>46153</v>
      </c>
      <c r="AD873" s="2" t="str">
        <f>VLOOKUP($A873,MA_KH!$A:$Q,MA_KH!O$1,0)</f>
        <v>MEGA</v>
      </c>
      <c r="AE873" s="2" t="str">
        <f>VLOOKUP($A873,MA_KH!$A:$Q,MA_KH!P$1,0)</f>
        <v>CÔNG TY TNHH MM MEGA MARKET (VIỆT NAM)</v>
      </c>
      <c r="AG873" s="2" t="str">
        <f>(Table1[[#This Row],[Số hóa đơn]])&amp;IF(OR(Table1[[#This Row],[Phân loại]]="Hàng trả",Table1[[#This Row],[Phân loại]]="Giảm công nợ"),-Table1[[#This Row],[Tổng giá trị]],Table1[[#This Row],[Tổng giá trị]])</f>
        <v>00000055-1387800</v>
      </c>
      <c r="AH873" s="6" t="e">
        <f>_xlfn.XLOOKUP(Table1[[#This Row],[Column1]],'Chi tiết tt Mega gửi'!P:P,'Chi tiết tt Mega gửi'!N:N)</f>
        <v>#N/A</v>
      </c>
    </row>
    <row r="874" spans="1:34" ht="25.5" customHeight="1" x14ac:dyDescent="0.2">
      <c r="A874" s="54" t="s">
        <v>16308</v>
      </c>
      <c r="B874" s="54" t="s">
        <v>194</v>
      </c>
      <c r="C874" s="55">
        <v>46146</v>
      </c>
      <c r="D874" s="54" t="s">
        <v>18169</v>
      </c>
      <c r="E874" s="55">
        <v>46149</v>
      </c>
      <c r="F874" s="54" t="s">
        <v>18170</v>
      </c>
      <c r="G874" s="54" t="s">
        <v>18171</v>
      </c>
      <c r="H874" s="56">
        <v>7701990</v>
      </c>
      <c r="I874" s="31">
        <v>0</v>
      </c>
      <c r="J874" s="31">
        <v>616159</v>
      </c>
      <c r="K874" s="31">
        <v>8318149</v>
      </c>
      <c r="L874" s="64" t="s">
        <v>17236</v>
      </c>
      <c r="M874" s="6">
        <v>46197</v>
      </c>
      <c r="O874" s="32">
        <f>IF(Table1[[#This Row],[Phân loại]]="Tồn đầu kỳ",Table1[[#This Row],[Tổng giá trị]],0)</f>
        <v>0</v>
      </c>
      <c r="P874" s="7">
        <f>IF(Table1[[#This Row],[Số còn phải thu ĐK]]&lt;&gt;0,0,IF(Table1[[#This Row],[Phân loại]]="Bán hàng",Table1[[#This Row],[Tổng giá trị]],-Table1[[#This Row],[Tổng giá trị]]))</f>
        <v>8318149</v>
      </c>
      <c r="Q874" s="32">
        <f t="shared" si="65"/>
        <v>8318149</v>
      </c>
      <c r="R874" s="7">
        <f>Table1[[#This Row],[Số còn phải thu ĐK]]+Table1[[#This Row],[Giá Trị HD sau CK]]-Table1[[#This Row],[Số tiền đã thu]]</f>
        <v>0</v>
      </c>
      <c r="S874" s="6">
        <f>IF(Table1[[#This Row],[Ngày hóa đơn]]&lt;&gt;"",Table1[[#This Row],[Ngày hóa đơn]],IF(Table1[[#This Row],[Ngày hạch toán]]&lt;&gt;"",Table1[[#This Row],[Ngày hạch toán]],""))</f>
        <v>46149</v>
      </c>
      <c r="T874" s="7"/>
      <c r="U874" s="6">
        <f>IF(Table1[[#This Row],[Ngày tính CN]]="","",S874+T874)</f>
        <v>46149</v>
      </c>
      <c r="V874" s="32">
        <f ca="1">IF(Table1[[#This Row],[Hạn thanh toán]]="","",IF((U874-NOW())&lt;0,0,(U874-NOW())))</f>
        <v>0</v>
      </c>
      <c r="W874" s="32"/>
      <c r="X874" s="32" t="str">
        <f t="shared" ca="1" si="66"/>
        <v/>
      </c>
      <c r="Y874" s="2" t="str">
        <f t="shared" si="67"/>
        <v>Đã thanh toán</v>
      </c>
      <c r="Z874" s="42">
        <f t="shared" si="68"/>
        <v>46149</v>
      </c>
      <c r="AA874" s="42">
        <f t="shared" si="69"/>
        <v>46197</v>
      </c>
      <c r="AD874" s="2" t="str">
        <f>VLOOKUP($A874,MA_KH!$A:$Q,MA_KH!O$1,0)</f>
        <v>MEGA</v>
      </c>
      <c r="AE874" s="2" t="str">
        <f>VLOOKUP($A874,MA_KH!$A:$Q,MA_KH!P$1,0)</f>
        <v>CÔNG TY TNHH MM MEGA MARKET (VIỆT NAM)</v>
      </c>
      <c r="AG874" s="2" t="str">
        <f>(Table1[[#This Row],[Số hóa đơn]])&amp;IF(OR(Table1[[#This Row],[Phân loại]]="Hàng trả",Table1[[#This Row],[Phân loại]]="Giảm công nợ"),-Table1[[#This Row],[Tổng giá trị]],Table1[[#This Row],[Tổng giá trị]])</f>
        <v>000328318318149</v>
      </c>
      <c r="AH874" s="6" t="e">
        <f>_xlfn.XLOOKUP(Table1[[#This Row],[Column1]],'Chi tiết tt Mega gửi'!P:P,'Chi tiết tt Mega gửi'!N:N)</f>
        <v>#N/A</v>
      </c>
    </row>
    <row r="875" spans="1:34" ht="25.5" customHeight="1" x14ac:dyDescent="0.2">
      <c r="A875" s="54" t="s">
        <v>16293</v>
      </c>
      <c r="B875" s="54" t="s">
        <v>386</v>
      </c>
      <c r="C875" s="55">
        <v>46146</v>
      </c>
      <c r="D875" s="54" t="s">
        <v>18172</v>
      </c>
      <c r="E875" s="55">
        <v>46149</v>
      </c>
      <c r="F875" s="54" t="s">
        <v>18173</v>
      </c>
      <c r="G875" s="54" t="s">
        <v>18174</v>
      </c>
      <c r="H875" s="56">
        <v>700000</v>
      </c>
      <c r="I875" s="31">
        <v>0</v>
      </c>
      <c r="J875" s="31">
        <v>56000</v>
      </c>
      <c r="K875" s="31">
        <v>756000</v>
      </c>
      <c r="L875" s="64" t="s">
        <v>17236</v>
      </c>
      <c r="M875" s="6">
        <v>46197</v>
      </c>
      <c r="O875" s="32">
        <f>IF(Table1[[#This Row],[Phân loại]]="Tồn đầu kỳ",Table1[[#This Row],[Tổng giá trị]],0)</f>
        <v>0</v>
      </c>
      <c r="P875" s="7">
        <f>IF(Table1[[#This Row],[Số còn phải thu ĐK]]&lt;&gt;0,0,IF(Table1[[#This Row],[Phân loại]]="Bán hàng",Table1[[#This Row],[Tổng giá trị]],-Table1[[#This Row],[Tổng giá trị]]))</f>
        <v>756000</v>
      </c>
      <c r="Q875" s="32">
        <f t="shared" si="65"/>
        <v>756000</v>
      </c>
      <c r="R875" s="7">
        <f>Table1[[#This Row],[Số còn phải thu ĐK]]+Table1[[#This Row],[Giá Trị HD sau CK]]-Table1[[#This Row],[Số tiền đã thu]]</f>
        <v>0</v>
      </c>
      <c r="S875" s="6">
        <f>IF(Table1[[#This Row],[Ngày hóa đơn]]&lt;&gt;"",Table1[[#This Row],[Ngày hóa đơn]],IF(Table1[[#This Row],[Ngày hạch toán]]&lt;&gt;"",Table1[[#This Row],[Ngày hạch toán]],""))</f>
        <v>46149</v>
      </c>
      <c r="T875" s="7"/>
      <c r="U875" s="6">
        <f>IF(Table1[[#This Row],[Ngày tính CN]]="","",S875+T875)</f>
        <v>46149</v>
      </c>
      <c r="V875" s="32">
        <f ca="1">IF(Table1[[#This Row],[Hạn thanh toán]]="","",IF((U875-NOW())&lt;0,0,(U875-NOW())))</f>
        <v>0</v>
      </c>
      <c r="W875" s="32"/>
      <c r="X875" s="32" t="str">
        <f t="shared" ca="1" si="66"/>
        <v/>
      </c>
      <c r="Y875" s="2" t="str">
        <f t="shared" si="67"/>
        <v>Đã thanh toán</v>
      </c>
      <c r="Z875" s="42">
        <f t="shared" si="68"/>
        <v>46149</v>
      </c>
      <c r="AA875" s="42">
        <f t="shared" si="69"/>
        <v>46197</v>
      </c>
      <c r="AD875" s="2" t="str">
        <f>VLOOKUP($A875,MA_KH!$A:$Q,MA_KH!O$1,0)</f>
        <v>MEGA</v>
      </c>
      <c r="AE875" s="2" t="str">
        <f>VLOOKUP($A875,MA_KH!$A:$Q,MA_KH!P$1,0)</f>
        <v>CÔNG TY TNHH MM MEGA MARKET (VIỆT NAM)</v>
      </c>
      <c r="AG875" s="2" t="str">
        <f>(Table1[[#This Row],[Số hóa đơn]])&amp;IF(OR(Table1[[#This Row],[Phân loại]]="Hàng trả",Table1[[#This Row],[Phân loại]]="Giảm công nợ"),-Table1[[#This Row],[Tổng giá trị]],Table1[[#This Row],[Tổng giá trị]])</f>
        <v>00032829756000</v>
      </c>
      <c r="AH875" s="6" t="e">
        <f>_xlfn.XLOOKUP(Table1[[#This Row],[Column1]],'Chi tiết tt Mega gửi'!P:P,'Chi tiết tt Mega gửi'!N:N)</f>
        <v>#N/A</v>
      </c>
    </row>
    <row r="876" spans="1:34" ht="25.5" customHeight="1" x14ac:dyDescent="0.2">
      <c r="A876" s="54" t="s">
        <v>16310</v>
      </c>
      <c r="B876" s="54" t="s">
        <v>196</v>
      </c>
      <c r="C876" s="55">
        <v>46146</v>
      </c>
      <c r="D876" s="54" t="s">
        <v>18175</v>
      </c>
      <c r="E876" s="55">
        <v>46149</v>
      </c>
      <c r="F876" s="54" t="s">
        <v>18176</v>
      </c>
      <c r="G876" s="54" t="s">
        <v>18177</v>
      </c>
      <c r="H876" s="56">
        <v>1292380</v>
      </c>
      <c r="I876" s="31">
        <v>0</v>
      </c>
      <c r="J876" s="31">
        <v>103390</v>
      </c>
      <c r="K876" s="31">
        <v>1395770</v>
      </c>
      <c r="L876" s="64" t="s">
        <v>17236</v>
      </c>
      <c r="M876" s="6">
        <v>46197</v>
      </c>
      <c r="O876" s="32">
        <f>IF(Table1[[#This Row],[Phân loại]]="Tồn đầu kỳ",Table1[[#This Row],[Tổng giá trị]],0)</f>
        <v>0</v>
      </c>
      <c r="P876" s="7">
        <f>IF(Table1[[#This Row],[Số còn phải thu ĐK]]&lt;&gt;0,0,IF(Table1[[#This Row],[Phân loại]]="Bán hàng",Table1[[#This Row],[Tổng giá trị]],-Table1[[#This Row],[Tổng giá trị]]))</f>
        <v>1395770</v>
      </c>
      <c r="Q876" s="32">
        <f t="shared" si="65"/>
        <v>1395770</v>
      </c>
      <c r="R876" s="7">
        <f>Table1[[#This Row],[Số còn phải thu ĐK]]+Table1[[#This Row],[Giá Trị HD sau CK]]-Table1[[#This Row],[Số tiền đã thu]]</f>
        <v>0</v>
      </c>
      <c r="S876" s="6">
        <f>IF(Table1[[#This Row],[Ngày hóa đơn]]&lt;&gt;"",Table1[[#This Row],[Ngày hóa đơn]],IF(Table1[[#This Row],[Ngày hạch toán]]&lt;&gt;"",Table1[[#This Row],[Ngày hạch toán]],""))</f>
        <v>46149</v>
      </c>
      <c r="T876" s="7"/>
      <c r="U876" s="6">
        <f>IF(Table1[[#This Row],[Ngày tính CN]]="","",S876+T876)</f>
        <v>46149</v>
      </c>
      <c r="V876" s="32">
        <f ca="1">IF(Table1[[#This Row],[Hạn thanh toán]]="","",IF((U876-NOW())&lt;0,0,(U876-NOW())))</f>
        <v>0</v>
      </c>
      <c r="W876" s="32"/>
      <c r="X876" s="32" t="str">
        <f t="shared" ca="1" si="66"/>
        <v/>
      </c>
      <c r="Y876" s="2" t="str">
        <f t="shared" si="67"/>
        <v>Đã thanh toán</v>
      </c>
      <c r="Z876" s="42">
        <f t="shared" si="68"/>
        <v>46149</v>
      </c>
      <c r="AA876" s="42">
        <f t="shared" si="69"/>
        <v>46197</v>
      </c>
      <c r="AD876" s="2" t="str">
        <f>VLOOKUP($A876,MA_KH!$A:$Q,MA_KH!O$1,0)</f>
        <v>MEGA</v>
      </c>
      <c r="AE876" s="2" t="str">
        <f>VLOOKUP($A876,MA_KH!$A:$Q,MA_KH!P$1,0)</f>
        <v>CÔNG TY TNHH MM MEGA MARKET (VIỆT NAM)</v>
      </c>
      <c r="AG876" s="2" t="str">
        <f>(Table1[[#This Row],[Số hóa đơn]])&amp;IF(OR(Table1[[#This Row],[Phân loại]]="Hàng trả",Table1[[#This Row],[Phân loại]]="Giảm công nợ"),-Table1[[#This Row],[Tổng giá trị]],Table1[[#This Row],[Tổng giá trị]])</f>
        <v>000328301395770</v>
      </c>
      <c r="AH876" s="6" t="e">
        <f>_xlfn.XLOOKUP(Table1[[#This Row],[Column1]],'Chi tiết tt Mega gửi'!P:P,'Chi tiết tt Mega gửi'!N:N)</f>
        <v>#N/A</v>
      </c>
    </row>
    <row r="877" spans="1:34" ht="25.5" customHeight="1" x14ac:dyDescent="0.2">
      <c r="A877" s="54" t="s">
        <v>16302</v>
      </c>
      <c r="B877" s="54" t="s">
        <v>7251</v>
      </c>
      <c r="C877" s="55">
        <v>46147</v>
      </c>
      <c r="D877" s="54" t="s">
        <v>18178</v>
      </c>
      <c r="E877" s="55">
        <v>46158</v>
      </c>
      <c r="F877" s="54" t="s">
        <v>18179</v>
      </c>
      <c r="G877" s="54" t="s">
        <v>18180</v>
      </c>
      <c r="H877" s="56">
        <v>4105460</v>
      </c>
      <c r="I877" s="31">
        <v>0</v>
      </c>
      <c r="J877" s="31">
        <v>328437</v>
      </c>
      <c r="K877" s="31">
        <v>4433897</v>
      </c>
      <c r="L877" s="64" t="s">
        <v>17236</v>
      </c>
      <c r="M877" s="6">
        <v>46183</v>
      </c>
      <c r="O877" s="32">
        <f>IF(Table1[[#This Row],[Phân loại]]="Tồn đầu kỳ",Table1[[#This Row],[Tổng giá trị]],0)</f>
        <v>0</v>
      </c>
      <c r="P877" s="7">
        <f>IF(Table1[[#This Row],[Số còn phải thu ĐK]]&lt;&gt;0,0,IF(Table1[[#This Row],[Phân loại]]="Bán hàng",Table1[[#This Row],[Tổng giá trị]],-Table1[[#This Row],[Tổng giá trị]]))</f>
        <v>4433897</v>
      </c>
      <c r="Q877" s="32">
        <f t="shared" si="65"/>
        <v>4433897</v>
      </c>
      <c r="R877" s="7">
        <f>Table1[[#This Row],[Số còn phải thu ĐK]]+Table1[[#This Row],[Giá Trị HD sau CK]]-Table1[[#This Row],[Số tiền đã thu]]</f>
        <v>0</v>
      </c>
      <c r="S877" s="6">
        <f>IF(Table1[[#This Row],[Ngày hóa đơn]]&lt;&gt;"",Table1[[#This Row],[Ngày hóa đơn]],IF(Table1[[#This Row],[Ngày hạch toán]]&lt;&gt;"",Table1[[#This Row],[Ngày hạch toán]],""))</f>
        <v>46158</v>
      </c>
      <c r="T877" s="7"/>
      <c r="U877" s="6">
        <f>IF(Table1[[#This Row],[Ngày tính CN]]="","",S877+T877)</f>
        <v>46158</v>
      </c>
      <c r="V877" s="32">
        <f ca="1">IF(Table1[[#This Row],[Hạn thanh toán]]="","",IF((U877-NOW())&lt;0,0,(U877-NOW())))</f>
        <v>0</v>
      </c>
      <c r="W877" s="32"/>
      <c r="X877" s="32" t="str">
        <f t="shared" ca="1" si="66"/>
        <v/>
      </c>
      <c r="Y877" s="2" t="str">
        <f t="shared" si="67"/>
        <v>Đã thanh toán</v>
      </c>
      <c r="Z877" s="42">
        <f t="shared" si="68"/>
        <v>46158</v>
      </c>
      <c r="AA877" s="42">
        <f t="shared" si="69"/>
        <v>46183</v>
      </c>
      <c r="AD877" s="2" t="str">
        <f>VLOOKUP($A877,MA_KH!$A:$Q,MA_KH!O$1,0)</f>
        <v>MEGA</v>
      </c>
      <c r="AE877" s="2" t="str">
        <f>VLOOKUP($A877,MA_KH!$A:$Q,MA_KH!P$1,0)</f>
        <v>CÔNG TY TNHH MM MEGA MARKET (VIỆT NAM)</v>
      </c>
      <c r="AG877" s="2" t="str">
        <f>(Table1[[#This Row],[Số hóa đơn]])&amp;IF(OR(Table1[[#This Row],[Phân loại]]="Hàng trả",Table1[[#This Row],[Phân loại]]="Giảm công nợ"),-Table1[[#This Row],[Tổng giá trị]],Table1[[#This Row],[Tổng giá trị]])</f>
        <v>000347914433897</v>
      </c>
      <c r="AH877" s="6" t="e">
        <f>_xlfn.XLOOKUP(Table1[[#This Row],[Column1]],'Chi tiết tt Mega gửi'!P:P,'Chi tiết tt Mega gửi'!N:N)</f>
        <v>#N/A</v>
      </c>
    </row>
    <row r="878" spans="1:34" ht="25.5" customHeight="1" x14ac:dyDescent="0.2">
      <c r="A878" s="54" t="s">
        <v>16296</v>
      </c>
      <c r="B878" s="54" t="s">
        <v>7244</v>
      </c>
      <c r="C878" s="55">
        <v>46147</v>
      </c>
      <c r="D878" s="54" t="s">
        <v>18181</v>
      </c>
      <c r="E878" s="55">
        <v>46149</v>
      </c>
      <c r="F878" s="54" t="s">
        <v>18182</v>
      </c>
      <c r="G878" s="54" t="s">
        <v>18183</v>
      </c>
      <c r="H878" s="56">
        <v>883220</v>
      </c>
      <c r="I878" s="31">
        <v>0</v>
      </c>
      <c r="J878" s="31">
        <v>70658</v>
      </c>
      <c r="K878" s="31">
        <v>953878</v>
      </c>
      <c r="L878" s="64" t="s">
        <v>17236</v>
      </c>
      <c r="M878" s="6">
        <v>46183</v>
      </c>
      <c r="O878" s="32">
        <f>IF(Table1[[#This Row],[Phân loại]]="Tồn đầu kỳ",Table1[[#This Row],[Tổng giá trị]],0)</f>
        <v>0</v>
      </c>
      <c r="P878" s="7">
        <f>IF(Table1[[#This Row],[Số còn phải thu ĐK]]&lt;&gt;0,0,IF(Table1[[#This Row],[Phân loại]]="Bán hàng",Table1[[#This Row],[Tổng giá trị]],-Table1[[#This Row],[Tổng giá trị]]))</f>
        <v>953878</v>
      </c>
      <c r="Q878" s="32">
        <f t="shared" si="65"/>
        <v>953878</v>
      </c>
      <c r="R878" s="7">
        <f>Table1[[#This Row],[Số còn phải thu ĐK]]+Table1[[#This Row],[Giá Trị HD sau CK]]-Table1[[#This Row],[Số tiền đã thu]]</f>
        <v>0</v>
      </c>
      <c r="S878" s="6">
        <f>IF(Table1[[#This Row],[Ngày hóa đơn]]&lt;&gt;"",Table1[[#This Row],[Ngày hóa đơn]],IF(Table1[[#This Row],[Ngày hạch toán]]&lt;&gt;"",Table1[[#This Row],[Ngày hạch toán]],""))</f>
        <v>46149</v>
      </c>
      <c r="T878" s="7"/>
      <c r="U878" s="6">
        <f>IF(Table1[[#This Row],[Ngày tính CN]]="","",S878+T878)</f>
        <v>46149</v>
      </c>
      <c r="V878" s="32">
        <f ca="1">IF(Table1[[#This Row],[Hạn thanh toán]]="","",IF((U878-NOW())&lt;0,0,(U878-NOW())))</f>
        <v>0</v>
      </c>
      <c r="W878" s="32"/>
      <c r="X878" s="32" t="str">
        <f t="shared" ca="1" si="66"/>
        <v/>
      </c>
      <c r="Y878" s="2" t="str">
        <f t="shared" si="67"/>
        <v>Đã thanh toán</v>
      </c>
      <c r="Z878" s="42">
        <f t="shared" si="68"/>
        <v>46149</v>
      </c>
      <c r="AA878" s="42">
        <f t="shared" si="69"/>
        <v>46183</v>
      </c>
      <c r="AD878" s="2" t="str">
        <f>VLOOKUP($A878,MA_KH!$A:$Q,MA_KH!O$1,0)</f>
        <v>MEGA</v>
      </c>
      <c r="AE878" s="2" t="str">
        <f>VLOOKUP($A878,MA_KH!$A:$Q,MA_KH!P$1,0)</f>
        <v>CÔNG TY TNHH MM MEGA MARKET (VIỆT NAM)</v>
      </c>
      <c r="AG878" s="2" t="str">
        <f>(Table1[[#This Row],[Số hóa đơn]])&amp;IF(OR(Table1[[#This Row],[Phân loại]]="Hàng trả",Table1[[#This Row],[Phân loại]]="Giảm công nợ"),-Table1[[#This Row],[Tổng giá trị]],Table1[[#This Row],[Tổng giá trị]])</f>
        <v>00032833953878</v>
      </c>
      <c r="AH878" s="6" t="e">
        <f>_xlfn.XLOOKUP(Table1[[#This Row],[Column1]],'Chi tiết tt Mega gửi'!P:P,'Chi tiết tt Mega gửi'!N:N)</f>
        <v>#N/A</v>
      </c>
    </row>
    <row r="879" spans="1:34" ht="25.5" customHeight="1" x14ac:dyDescent="0.2">
      <c r="A879" s="54" t="s">
        <v>16300</v>
      </c>
      <c r="B879" s="54" t="s">
        <v>7238</v>
      </c>
      <c r="C879" s="55">
        <v>46147</v>
      </c>
      <c r="D879" s="54" t="s">
        <v>18184</v>
      </c>
      <c r="E879" s="55">
        <v>46149</v>
      </c>
      <c r="F879" s="54" t="s">
        <v>18185</v>
      </c>
      <c r="G879" s="54" t="s">
        <v>18186</v>
      </c>
      <c r="H879" s="56">
        <v>3081320</v>
      </c>
      <c r="I879" s="31">
        <v>0</v>
      </c>
      <c r="J879" s="31">
        <v>246506</v>
      </c>
      <c r="K879" s="31">
        <v>3327826</v>
      </c>
      <c r="L879" s="64" t="s">
        <v>17236</v>
      </c>
      <c r="M879" s="6">
        <v>46183</v>
      </c>
      <c r="O879" s="32">
        <f>IF(Table1[[#This Row],[Phân loại]]="Tồn đầu kỳ",Table1[[#This Row],[Tổng giá trị]],0)</f>
        <v>0</v>
      </c>
      <c r="P879" s="7">
        <f>IF(Table1[[#This Row],[Số còn phải thu ĐK]]&lt;&gt;0,0,IF(Table1[[#This Row],[Phân loại]]="Bán hàng",Table1[[#This Row],[Tổng giá trị]],-Table1[[#This Row],[Tổng giá trị]]))</f>
        <v>3327826</v>
      </c>
      <c r="Q879" s="32">
        <f t="shared" si="65"/>
        <v>3327826</v>
      </c>
      <c r="R879" s="7">
        <f>Table1[[#This Row],[Số còn phải thu ĐK]]+Table1[[#This Row],[Giá Trị HD sau CK]]-Table1[[#This Row],[Số tiền đã thu]]</f>
        <v>0</v>
      </c>
      <c r="S879" s="6">
        <f>IF(Table1[[#This Row],[Ngày hóa đơn]]&lt;&gt;"",Table1[[#This Row],[Ngày hóa đơn]],IF(Table1[[#This Row],[Ngày hạch toán]]&lt;&gt;"",Table1[[#This Row],[Ngày hạch toán]],""))</f>
        <v>46149</v>
      </c>
      <c r="T879" s="7"/>
      <c r="U879" s="6">
        <f>IF(Table1[[#This Row],[Ngày tính CN]]="","",S879+T879)</f>
        <v>46149</v>
      </c>
      <c r="V879" s="32">
        <f ca="1">IF(Table1[[#This Row],[Hạn thanh toán]]="","",IF((U879-NOW())&lt;0,0,(U879-NOW())))</f>
        <v>0</v>
      </c>
      <c r="W879" s="32"/>
      <c r="X879" s="32" t="str">
        <f t="shared" ca="1" si="66"/>
        <v/>
      </c>
      <c r="Y879" s="2" t="str">
        <f t="shared" si="67"/>
        <v>Đã thanh toán</v>
      </c>
      <c r="Z879" s="42">
        <f t="shared" si="68"/>
        <v>46149</v>
      </c>
      <c r="AA879" s="42">
        <f t="shared" si="69"/>
        <v>46183</v>
      </c>
      <c r="AD879" s="2" t="str">
        <f>VLOOKUP($A879,MA_KH!$A:$Q,MA_KH!O$1,0)</f>
        <v>MEGA</v>
      </c>
      <c r="AE879" s="2" t="str">
        <f>VLOOKUP($A879,MA_KH!$A:$Q,MA_KH!P$1,0)</f>
        <v>CÔNG TY TNHH MM MEGA MARKET (VIỆT NAM)</v>
      </c>
      <c r="AG879" s="2" t="str">
        <f>(Table1[[#This Row],[Số hóa đơn]])&amp;IF(OR(Table1[[#This Row],[Phân loại]]="Hàng trả",Table1[[#This Row],[Phân loại]]="Giảm công nợ"),-Table1[[#This Row],[Tổng giá trị]],Table1[[#This Row],[Tổng giá trị]])</f>
        <v>000328323327826</v>
      </c>
      <c r="AH879" s="6" t="e">
        <f>_xlfn.XLOOKUP(Table1[[#This Row],[Column1]],'Chi tiết tt Mega gửi'!P:P,'Chi tiết tt Mega gửi'!N:N)</f>
        <v>#N/A</v>
      </c>
    </row>
    <row r="880" spans="1:34" ht="25.5" customHeight="1" x14ac:dyDescent="0.2">
      <c r="A880" s="54" t="s">
        <v>16296</v>
      </c>
      <c r="B880" s="54" t="s">
        <v>7244</v>
      </c>
      <c r="C880" s="55">
        <v>46147</v>
      </c>
      <c r="D880" s="54" t="s">
        <v>18187</v>
      </c>
      <c r="E880" s="55">
        <v>46149</v>
      </c>
      <c r="F880" s="54" t="s">
        <v>18188</v>
      </c>
      <c r="G880" s="54" t="s">
        <v>18189</v>
      </c>
      <c r="H880" s="56">
        <v>1400000</v>
      </c>
      <c r="I880" s="31">
        <v>0</v>
      </c>
      <c r="J880" s="31">
        <v>112000</v>
      </c>
      <c r="K880" s="31">
        <v>1512000</v>
      </c>
      <c r="L880" s="64" t="s">
        <v>17236</v>
      </c>
      <c r="M880" s="6">
        <v>46183</v>
      </c>
      <c r="O880" s="32">
        <f>IF(Table1[[#This Row],[Phân loại]]="Tồn đầu kỳ",Table1[[#This Row],[Tổng giá trị]],0)</f>
        <v>0</v>
      </c>
      <c r="P880" s="7">
        <f>IF(Table1[[#This Row],[Số còn phải thu ĐK]]&lt;&gt;0,0,IF(Table1[[#This Row],[Phân loại]]="Bán hàng",Table1[[#This Row],[Tổng giá trị]],-Table1[[#This Row],[Tổng giá trị]]))</f>
        <v>1512000</v>
      </c>
      <c r="Q880" s="32">
        <f t="shared" si="65"/>
        <v>1512000</v>
      </c>
      <c r="R880" s="7">
        <f>Table1[[#This Row],[Số còn phải thu ĐK]]+Table1[[#This Row],[Giá Trị HD sau CK]]-Table1[[#This Row],[Số tiền đã thu]]</f>
        <v>0</v>
      </c>
      <c r="S880" s="6">
        <f>IF(Table1[[#This Row],[Ngày hóa đơn]]&lt;&gt;"",Table1[[#This Row],[Ngày hóa đơn]],IF(Table1[[#This Row],[Ngày hạch toán]]&lt;&gt;"",Table1[[#This Row],[Ngày hạch toán]],""))</f>
        <v>46149</v>
      </c>
      <c r="T880" s="7"/>
      <c r="U880" s="6">
        <f>IF(Table1[[#This Row],[Ngày tính CN]]="","",S880+T880)</f>
        <v>46149</v>
      </c>
      <c r="V880" s="32">
        <f ca="1">IF(Table1[[#This Row],[Hạn thanh toán]]="","",IF((U880-NOW())&lt;0,0,(U880-NOW())))</f>
        <v>0</v>
      </c>
      <c r="W880" s="32"/>
      <c r="X880" s="32" t="str">
        <f t="shared" ca="1" si="66"/>
        <v/>
      </c>
      <c r="Y880" s="2" t="str">
        <f t="shared" si="67"/>
        <v>Đã thanh toán</v>
      </c>
      <c r="Z880" s="42">
        <f t="shared" si="68"/>
        <v>46149</v>
      </c>
      <c r="AA880" s="42">
        <f t="shared" si="69"/>
        <v>46183</v>
      </c>
      <c r="AD880" s="2" t="str">
        <f>VLOOKUP($A880,MA_KH!$A:$Q,MA_KH!O$1,0)</f>
        <v>MEGA</v>
      </c>
      <c r="AE880" s="2" t="str">
        <f>VLOOKUP($A880,MA_KH!$A:$Q,MA_KH!P$1,0)</f>
        <v>CÔNG TY TNHH MM MEGA MARKET (VIỆT NAM)</v>
      </c>
      <c r="AG880" s="2" t="str">
        <f>(Table1[[#This Row],[Số hóa đơn]])&amp;IF(OR(Table1[[#This Row],[Phân loại]]="Hàng trả",Table1[[#This Row],[Phân loại]]="Giảm công nợ"),-Table1[[#This Row],[Tổng giá trị]],Table1[[#This Row],[Tổng giá trị]])</f>
        <v>000328341512000</v>
      </c>
      <c r="AH880" s="6" t="e">
        <f>_xlfn.XLOOKUP(Table1[[#This Row],[Column1]],'Chi tiết tt Mega gửi'!P:P,'Chi tiết tt Mega gửi'!N:N)</f>
        <v>#N/A</v>
      </c>
    </row>
    <row r="881" spans="1:34" ht="25.5" customHeight="1" x14ac:dyDescent="0.2">
      <c r="A881" s="54" t="s">
        <v>16302</v>
      </c>
      <c r="B881" s="54" t="s">
        <v>7251</v>
      </c>
      <c r="C881" s="55">
        <v>46147</v>
      </c>
      <c r="D881" s="54" t="s">
        <v>18190</v>
      </c>
      <c r="E881" s="55">
        <v>46158</v>
      </c>
      <c r="F881" s="54" t="s">
        <v>18191</v>
      </c>
      <c r="G881" s="54" t="s">
        <v>18192</v>
      </c>
      <c r="H881" s="56">
        <v>220805</v>
      </c>
      <c r="I881" s="31">
        <v>0</v>
      </c>
      <c r="J881" s="31">
        <v>17664</v>
      </c>
      <c r="K881" s="31">
        <v>238469</v>
      </c>
      <c r="L881" s="64" t="s">
        <v>17236</v>
      </c>
      <c r="M881" s="6">
        <v>46183</v>
      </c>
      <c r="O881" s="32">
        <f>IF(Table1[[#This Row],[Phân loại]]="Tồn đầu kỳ",Table1[[#This Row],[Tổng giá trị]],0)</f>
        <v>0</v>
      </c>
      <c r="P881" s="7">
        <f>IF(Table1[[#This Row],[Số còn phải thu ĐK]]&lt;&gt;0,0,IF(Table1[[#This Row],[Phân loại]]="Bán hàng",Table1[[#This Row],[Tổng giá trị]],-Table1[[#This Row],[Tổng giá trị]]))</f>
        <v>238469</v>
      </c>
      <c r="Q881" s="32">
        <f t="shared" si="65"/>
        <v>238469</v>
      </c>
      <c r="R881" s="7">
        <f>Table1[[#This Row],[Số còn phải thu ĐK]]+Table1[[#This Row],[Giá Trị HD sau CK]]-Table1[[#This Row],[Số tiền đã thu]]</f>
        <v>0</v>
      </c>
      <c r="S881" s="6">
        <f>IF(Table1[[#This Row],[Ngày hóa đơn]]&lt;&gt;"",Table1[[#This Row],[Ngày hóa đơn]],IF(Table1[[#This Row],[Ngày hạch toán]]&lt;&gt;"",Table1[[#This Row],[Ngày hạch toán]],""))</f>
        <v>46158</v>
      </c>
      <c r="T881" s="7"/>
      <c r="U881" s="6">
        <f>IF(Table1[[#This Row],[Ngày tính CN]]="","",S881+T881)</f>
        <v>46158</v>
      </c>
      <c r="V881" s="32">
        <f ca="1">IF(Table1[[#This Row],[Hạn thanh toán]]="","",IF((U881-NOW())&lt;0,0,(U881-NOW())))</f>
        <v>0</v>
      </c>
      <c r="W881" s="32"/>
      <c r="X881" s="32" t="str">
        <f t="shared" ca="1" si="66"/>
        <v/>
      </c>
      <c r="Y881" s="2" t="str">
        <f t="shared" si="67"/>
        <v>Đã thanh toán</v>
      </c>
      <c r="Z881" s="42">
        <f t="shared" si="68"/>
        <v>46158</v>
      </c>
      <c r="AA881" s="42">
        <f t="shared" si="69"/>
        <v>46183</v>
      </c>
      <c r="AD881" s="2" t="str">
        <f>VLOOKUP($A881,MA_KH!$A:$Q,MA_KH!O$1,0)</f>
        <v>MEGA</v>
      </c>
      <c r="AE881" s="2" t="str">
        <f>VLOOKUP($A881,MA_KH!$A:$Q,MA_KH!P$1,0)</f>
        <v>CÔNG TY TNHH MM MEGA MARKET (VIỆT NAM)</v>
      </c>
      <c r="AG881" s="2" t="str">
        <f>(Table1[[#This Row],[Số hóa đơn]])&amp;IF(OR(Table1[[#This Row],[Phân loại]]="Hàng trả",Table1[[#This Row],[Phân loại]]="Giảm công nợ"),-Table1[[#This Row],[Tổng giá trị]],Table1[[#This Row],[Tổng giá trị]])</f>
        <v>00034790238469</v>
      </c>
      <c r="AH881" s="6" t="e">
        <f>_xlfn.XLOOKUP(Table1[[#This Row],[Column1]],'Chi tiết tt Mega gửi'!P:P,'Chi tiết tt Mega gửi'!N:N)</f>
        <v>#N/A</v>
      </c>
    </row>
    <row r="882" spans="1:34" ht="25.5" customHeight="1" x14ac:dyDescent="0.2">
      <c r="A882" s="54" t="s">
        <v>16299</v>
      </c>
      <c r="B882" s="54" t="s">
        <v>190</v>
      </c>
      <c r="C882" s="55">
        <v>46147</v>
      </c>
      <c r="D882" s="54" t="s">
        <v>18472</v>
      </c>
      <c r="E882" s="55">
        <v>46147</v>
      </c>
      <c r="F882" s="68" t="s">
        <v>18603</v>
      </c>
      <c r="G882" s="54" t="s">
        <v>18473</v>
      </c>
      <c r="H882" s="56">
        <v>847802</v>
      </c>
      <c r="I882" s="57">
        <v>0</v>
      </c>
      <c r="J882" s="56">
        <v>67824</v>
      </c>
      <c r="K882" s="56">
        <v>915626</v>
      </c>
      <c r="L882" s="64" t="s">
        <v>17238</v>
      </c>
      <c r="M882" s="6">
        <v>46153</v>
      </c>
      <c r="O882" s="32">
        <f>IF(Table1[[#This Row],[Phân loại]]="Tồn đầu kỳ",Table1[[#This Row],[Tổng giá trị]],0)</f>
        <v>0</v>
      </c>
      <c r="P882" s="7">
        <f>IF(Table1[[#This Row],[Số còn phải thu ĐK]]&lt;&gt;0,0,IF(Table1[[#This Row],[Phân loại]]="Bán hàng",Table1[[#This Row],[Tổng giá trị]],-Table1[[#This Row],[Tổng giá trị]]))</f>
        <v>-915626</v>
      </c>
      <c r="Q882" s="32">
        <f t="shared" si="65"/>
        <v>-915626</v>
      </c>
      <c r="R882" s="7">
        <f>Table1[[#This Row],[Số còn phải thu ĐK]]+Table1[[#This Row],[Giá Trị HD sau CK]]-Table1[[#This Row],[Số tiền đã thu]]</f>
        <v>0</v>
      </c>
      <c r="S882" s="6">
        <f>IF(Table1[[#This Row],[Ngày hóa đơn]]&lt;&gt;"",Table1[[#This Row],[Ngày hóa đơn]],IF(Table1[[#This Row],[Ngày hạch toán]]&lt;&gt;"",Table1[[#This Row],[Ngày hạch toán]],""))</f>
        <v>46147</v>
      </c>
      <c r="T882" s="7"/>
      <c r="U882" s="6">
        <f>IF(Table1[[#This Row],[Ngày tính CN]]="","",S882+T882)</f>
        <v>46147</v>
      </c>
      <c r="V882" s="32">
        <f ca="1">IF(Table1[[#This Row],[Hạn thanh toán]]="","",IF((U882-NOW())&lt;0,0,(U882-NOW())))</f>
        <v>0</v>
      </c>
      <c r="W882" s="32"/>
      <c r="X882" s="32" t="str">
        <f t="shared" ca="1" si="66"/>
        <v/>
      </c>
      <c r="Y882" s="2" t="str">
        <f t="shared" si="67"/>
        <v>Đã thanh toán</v>
      </c>
      <c r="Z882" s="42">
        <f t="shared" si="68"/>
        <v>46147</v>
      </c>
      <c r="AA882" s="42">
        <f t="shared" si="69"/>
        <v>46153</v>
      </c>
      <c r="AD882" s="2" t="str">
        <f>VLOOKUP($A882,MA_KH!$A:$Q,MA_KH!O$1,0)</f>
        <v>MEGA</v>
      </c>
      <c r="AE882" s="2" t="str">
        <f>VLOOKUP($A882,MA_KH!$A:$Q,MA_KH!P$1,0)</f>
        <v>CÔNG TY TNHH MM MEGA MARKET (VIỆT NAM)</v>
      </c>
      <c r="AG882" s="2" t="str">
        <f>(Table1[[#This Row],[Số hóa đơn]])&amp;IF(OR(Table1[[#This Row],[Phân loại]]="Hàng trả",Table1[[#This Row],[Phân loại]]="Giảm công nợ"),-Table1[[#This Row],[Tổng giá trị]],Table1[[#This Row],[Tổng giá trị]])</f>
        <v>00000340-915626</v>
      </c>
      <c r="AH882" s="6" t="e">
        <f>_xlfn.XLOOKUP(Table1[[#This Row],[Column1]],'Chi tiết tt Mega gửi'!P:P,'Chi tiết tt Mega gửi'!N:N)</f>
        <v>#N/A</v>
      </c>
    </row>
    <row r="883" spans="1:34" ht="25.5" customHeight="1" x14ac:dyDescent="0.2">
      <c r="A883" s="54" t="s">
        <v>16292</v>
      </c>
      <c r="B883" s="54" t="s">
        <v>251</v>
      </c>
      <c r="C883" s="55">
        <v>46148</v>
      </c>
      <c r="D883" s="54" t="s">
        <v>18193</v>
      </c>
      <c r="E883" s="55">
        <v>46149</v>
      </c>
      <c r="F883" s="54" t="s">
        <v>18194</v>
      </c>
      <c r="G883" s="54" t="s">
        <v>18195</v>
      </c>
      <c r="H883" s="56">
        <v>1166110</v>
      </c>
      <c r="I883" s="31">
        <v>0</v>
      </c>
      <c r="J883" s="31">
        <v>93289</v>
      </c>
      <c r="K883" s="31">
        <v>1259399</v>
      </c>
      <c r="L883" s="64" t="s">
        <v>17236</v>
      </c>
      <c r="M883" s="6">
        <v>46183</v>
      </c>
      <c r="O883" s="32">
        <f>IF(Table1[[#This Row],[Phân loại]]="Tồn đầu kỳ",Table1[[#This Row],[Tổng giá trị]],0)</f>
        <v>0</v>
      </c>
      <c r="P883" s="7">
        <f>IF(Table1[[#This Row],[Số còn phải thu ĐK]]&lt;&gt;0,0,IF(Table1[[#This Row],[Phân loại]]="Bán hàng",Table1[[#This Row],[Tổng giá trị]],-Table1[[#This Row],[Tổng giá trị]]))</f>
        <v>1259399</v>
      </c>
      <c r="Q883" s="32">
        <f t="shared" si="65"/>
        <v>1259399</v>
      </c>
      <c r="R883" s="7">
        <f>Table1[[#This Row],[Số còn phải thu ĐK]]+Table1[[#This Row],[Giá Trị HD sau CK]]-Table1[[#This Row],[Số tiền đã thu]]</f>
        <v>0</v>
      </c>
      <c r="S883" s="6">
        <f>IF(Table1[[#This Row],[Ngày hóa đơn]]&lt;&gt;"",Table1[[#This Row],[Ngày hóa đơn]],IF(Table1[[#This Row],[Ngày hạch toán]]&lt;&gt;"",Table1[[#This Row],[Ngày hạch toán]],""))</f>
        <v>46149</v>
      </c>
      <c r="T883" s="7"/>
      <c r="U883" s="6">
        <f>IF(Table1[[#This Row],[Ngày tính CN]]="","",S883+T883)</f>
        <v>46149</v>
      </c>
      <c r="V883" s="32">
        <f ca="1">IF(Table1[[#This Row],[Hạn thanh toán]]="","",IF((U883-NOW())&lt;0,0,(U883-NOW())))</f>
        <v>0</v>
      </c>
      <c r="W883" s="32"/>
      <c r="X883" s="32" t="str">
        <f t="shared" ca="1" si="66"/>
        <v/>
      </c>
      <c r="Y883" s="2" t="str">
        <f t="shared" si="67"/>
        <v>Đã thanh toán</v>
      </c>
      <c r="Z883" s="42">
        <f t="shared" si="68"/>
        <v>46149</v>
      </c>
      <c r="AA883" s="42">
        <f t="shared" si="69"/>
        <v>46183</v>
      </c>
      <c r="AD883" s="2" t="str">
        <f>VLOOKUP($A883,MA_KH!$A:$Q,MA_KH!O$1,0)</f>
        <v>MEGA</v>
      </c>
      <c r="AE883" s="2" t="str">
        <f>VLOOKUP($A883,MA_KH!$A:$Q,MA_KH!P$1,0)</f>
        <v>CÔNG TY TNHH MM MEGA MARKET (VIỆT NAM)</v>
      </c>
      <c r="AG883" s="2" t="str">
        <f>(Table1[[#This Row],[Số hóa đơn]])&amp;IF(OR(Table1[[#This Row],[Phân loại]]="Hàng trả",Table1[[#This Row],[Phân loại]]="Giảm công nợ"),-Table1[[#This Row],[Tổng giá trị]],Table1[[#This Row],[Tổng giá trị]])</f>
        <v>000328361259399</v>
      </c>
      <c r="AH883" s="6" t="e">
        <f>_xlfn.XLOOKUP(Table1[[#This Row],[Column1]],'Chi tiết tt Mega gửi'!P:P,'Chi tiết tt Mega gửi'!N:N)</f>
        <v>#N/A</v>
      </c>
    </row>
    <row r="884" spans="1:34" ht="25.5" customHeight="1" x14ac:dyDescent="0.2">
      <c r="A884" s="54" t="s">
        <v>16304</v>
      </c>
      <c r="B884" s="54" t="s">
        <v>7254</v>
      </c>
      <c r="C884" s="55">
        <v>46148</v>
      </c>
      <c r="D884" s="54" t="s">
        <v>18196</v>
      </c>
      <c r="E884" s="55">
        <v>46158</v>
      </c>
      <c r="F884" s="54" t="s">
        <v>18197</v>
      </c>
      <c r="G884" s="54" t="s">
        <v>18198</v>
      </c>
      <c r="H884" s="56">
        <v>1116060</v>
      </c>
      <c r="I884" s="31">
        <v>0</v>
      </c>
      <c r="J884" s="31">
        <v>89285</v>
      </c>
      <c r="K884" s="31">
        <v>1205345</v>
      </c>
      <c r="L884" s="64" t="s">
        <v>17236</v>
      </c>
      <c r="M884" s="6">
        <v>46183</v>
      </c>
      <c r="O884" s="32">
        <f>IF(Table1[[#This Row],[Phân loại]]="Tồn đầu kỳ",Table1[[#This Row],[Tổng giá trị]],0)</f>
        <v>0</v>
      </c>
      <c r="P884" s="7">
        <f>IF(Table1[[#This Row],[Số còn phải thu ĐK]]&lt;&gt;0,0,IF(Table1[[#This Row],[Phân loại]]="Bán hàng",Table1[[#This Row],[Tổng giá trị]],-Table1[[#This Row],[Tổng giá trị]]))</f>
        <v>1205345</v>
      </c>
      <c r="Q884" s="32">
        <f t="shared" si="65"/>
        <v>1205345</v>
      </c>
      <c r="R884" s="7">
        <f>Table1[[#This Row],[Số còn phải thu ĐK]]+Table1[[#This Row],[Giá Trị HD sau CK]]-Table1[[#This Row],[Số tiền đã thu]]</f>
        <v>0</v>
      </c>
      <c r="S884" s="6">
        <f>IF(Table1[[#This Row],[Ngày hóa đơn]]&lt;&gt;"",Table1[[#This Row],[Ngày hóa đơn]],IF(Table1[[#This Row],[Ngày hạch toán]]&lt;&gt;"",Table1[[#This Row],[Ngày hạch toán]],""))</f>
        <v>46158</v>
      </c>
      <c r="T884" s="7"/>
      <c r="U884" s="6">
        <f>IF(Table1[[#This Row],[Ngày tính CN]]="","",S884+T884)</f>
        <v>46158</v>
      </c>
      <c r="V884" s="32">
        <f ca="1">IF(Table1[[#This Row],[Hạn thanh toán]]="","",IF((U884-NOW())&lt;0,0,(U884-NOW())))</f>
        <v>0</v>
      </c>
      <c r="W884" s="32"/>
      <c r="X884" s="32" t="str">
        <f t="shared" ca="1" si="66"/>
        <v/>
      </c>
      <c r="Y884" s="2" t="str">
        <f t="shared" si="67"/>
        <v>Đã thanh toán</v>
      </c>
      <c r="Z884" s="42">
        <f t="shared" si="68"/>
        <v>46158</v>
      </c>
      <c r="AA884" s="42">
        <f t="shared" si="69"/>
        <v>46183</v>
      </c>
      <c r="AD884" s="2" t="str">
        <f>VLOOKUP($A884,MA_KH!$A:$Q,MA_KH!O$1,0)</f>
        <v>MEGA</v>
      </c>
      <c r="AE884" s="2" t="str">
        <f>VLOOKUP($A884,MA_KH!$A:$Q,MA_KH!P$1,0)</f>
        <v>CÔNG TY TNHH MM MEGA MARKET (VIỆT NAM)</v>
      </c>
      <c r="AG884" s="2" t="str">
        <f>(Table1[[#This Row],[Số hóa đơn]])&amp;IF(OR(Table1[[#This Row],[Phân loại]]="Hàng trả",Table1[[#This Row],[Phân loại]]="Giảm công nợ"),-Table1[[#This Row],[Tổng giá trị]],Table1[[#This Row],[Tổng giá trị]])</f>
        <v>000347891205345</v>
      </c>
      <c r="AH884" s="6" t="e">
        <f>_xlfn.XLOOKUP(Table1[[#This Row],[Column1]],'Chi tiết tt Mega gửi'!P:P,'Chi tiết tt Mega gửi'!N:N)</f>
        <v>#N/A</v>
      </c>
    </row>
    <row r="885" spans="1:34" ht="25.5" customHeight="1" x14ac:dyDescent="0.2">
      <c r="A885" s="54" t="s">
        <v>16292</v>
      </c>
      <c r="B885" s="54" t="s">
        <v>251</v>
      </c>
      <c r="C885" s="55">
        <v>46148</v>
      </c>
      <c r="D885" s="54" t="s">
        <v>18199</v>
      </c>
      <c r="E885" s="55">
        <v>46149</v>
      </c>
      <c r="F885" s="54" t="s">
        <v>18200</v>
      </c>
      <c r="G885" s="54" t="s">
        <v>18201</v>
      </c>
      <c r="H885" s="56">
        <v>1733990</v>
      </c>
      <c r="I885" s="31">
        <v>0</v>
      </c>
      <c r="J885" s="31">
        <v>138719</v>
      </c>
      <c r="K885" s="31">
        <v>1872709</v>
      </c>
      <c r="L885" s="64" t="s">
        <v>17236</v>
      </c>
      <c r="M885" s="6">
        <v>46183</v>
      </c>
      <c r="O885" s="32">
        <f>IF(Table1[[#This Row],[Phân loại]]="Tồn đầu kỳ",Table1[[#This Row],[Tổng giá trị]],0)</f>
        <v>0</v>
      </c>
      <c r="P885" s="7">
        <f>IF(Table1[[#This Row],[Số còn phải thu ĐK]]&lt;&gt;0,0,IF(Table1[[#This Row],[Phân loại]]="Bán hàng",Table1[[#This Row],[Tổng giá trị]],-Table1[[#This Row],[Tổng giá trị]]))</f>
        <v>1872709</v>
      </c>
      <c r="Q885" s="32">
        <f t="shared" si="65"/>
        <v>1872709</v>
      </c>
      <c r="R885" s="7">
        <f>Table1[[#This Row],[Số còn phải thu ĐK]]+Table1[[#This Row],[Giá Trị HD sau CK]]-Table1[[#This Row],[Số tiền đã thu]]</f>
        <v>0</v>
      </c>
      <c r="S885" s="6">
        <f>IF(Table1[[#This Row],[Ngày hóa đơn]]&lt;&gt;"",Table1[[#This Row],[Ngày hóa đơn]],IF(Table1[[#This Row],[Ngày hạch toán]]&lt;&gt;"",Table1[[#This Row],[Ngày hạch toán]],""))</f>
        <v>46149</v>
      </c>
      <c r="T885" s="7"/>
      <c r="U885" s="6">
        <f>IF(Table1[[#This Row],[Ngày tính CN]]="","",S885+T885)</f>
        <v>46149</v>
      </c>
      <c r="V885" s="32">
        <f ca="1">IF(Table1[[#This Row],[Hạn thanh toán]]="","",IF((U885-NOW())&lt;0,0,(U885-NOW())))</f>
        <v>0</v>
      </c>
      <c r="W885" s="32"/>
      <c r="X885" s="32" t="str">
        <f t="shared" ca="1" si="66"/>
        <v/>
      </c>
      <c r="Y885" s="2" t="str">
        <f t="shared" si="67"/>
        <v>Đã thanh toán</v>
      </c>
      <c r="Z885" s="42">
        <f t="shared" si="68"/>
        <v>46149</v>
      </c>
      <c r="AA885" s="42">
        <f t="shared" si="69"/>
        <v>46183</v>
      </c>
      <c r="AD885" s="2" t="str">
        <f>VLOOKUP($A885,MA_KH!$A:$Q,MA_KH!O$1,0)</f>
        <v>MEGA</v>
      </c>
      <c r="AE885" s="2" t="str">
        <f>VLOOKUP($A885,MA_KH!$A:$Q,MA_KH!P$1,0)</f>
        <v>CÔNG TY TNHH MM MEGA MARKET (VIỆT NAM)</v>
      </c>
      <c r="AG885" s="2" t="str">
        <f>(Table1[[#This Row],[Số hóa đơn]])&amp;IF(OR(Table1[[#This Row],[Phân loại]]="Hàng trả",Table1[[#This Row],[Phân loại]]="Giảm công nợ"),-Table1[[#This Row],[Tổng giá trị]],Table1[[#This Row],[Tổng giá trị]])</f>
        <v>000328351872709</v>
      </c>
      <c r="AH885" s="6" t="e">
        <f>_xlfn.XLOOKUP(Table1[[#This Row],[Column1]],'Chi tiết tt Mega gửi'!P:P,'Chi tiết tt Mega gửi'!N:N)</f>
        <v>#N/A</v>
      </c>
    </row>
    <row r="886" spans="1:34" ht="25.5" customHeight="1" x14ac:dyDescent="0.2">
      <c r="A886" s="54" t="s">
        <v>16294</v>
      </c>
      <c r="B886" s="54" t="s">
        <v>259</v>
      </c>
      <c r="C886" s="55">
        <v>46148</v>
      </c>
      <c r="D886" s="54" t="s">
        <v>18476</v>
      </c>
      <c r="E886" s="55">
        <v>46148</v>
      </c>
      <c r="F886" s="68" t="s">
        <v>18128</v>
      </c>
      <c r="G886" s="54" t="s">
        <v>16821</v>
      </c>
      <c r="H886" s="56">
        <v>4079160</v>
      </c>
      <c r="I886" s="57">
        <v>0</v>
      </c>
      <c r="J886" s="56">
        <v>326333</v>
      </c>
      <c r="K886" s="56">
        <v>4405493</v>
      </c>
      <c r="L886" s="64" t="s">
        <v>17238</v>
      </c>
      <c r="M886" s="6">
        <v>46153</v>
      </c>
      <c r="O886" s="32">
        <f>IF(Table1[[#This Row],[Phân loại]]="Tồn đầu kỳ",Table1[[#This Row],[Tổng giá trị]],0)</f>
        <v>0</v>
      </c>
      <c r="P886" s="7">
        <f>IF(Table1[[#This Row],[Số còn phải thu ĐK]]&lt;&gt;0,0,IF(Table1[[#This Row],[Phân loại]]="Bán hàng",Table1[[#This Row],[Tổng giá trị]],-Table1[[#This Row],[Tổng giá trị]]))</f>
        <v>-4405493</v>
      </c>
      <c r="Q886" s="32">
        <f t="shared" si="65"/>
        <v>-4405493</v>
      </c>
      <c r="R886" s="7">
        <f>Table1[[#This Row],[Số còn phải thu ĐK]]+Table1[[#This Row],[Giá Trị HD sau CK]]-Table1[[#This Row],[Số tiền đã thu]]</f>
        <v>0</v>
      </c>
      <c r="S886" s="6">
        <f>IF(Table1[[#This Row],[Ngày hóa đơn]]&lt;&gt;"",Table1[[#This Row],[Ngày hóa đơn]],IF(Table1[[#This Row],[Ngày hạch toán]]&lt;&gt;"",Table1[[#This Row],[Ngày hạch toán]],""))</f>
        <v>46148</v>
      </c>
      <c r="T886" s="7"/>
      <c r="U886" s="6">
        <f>IF(Table1[[#This Row],[Ngày tính CN]]="","",S886+T886)</f>
        <v>46148</v>
      </c>
      <c r="V886" s="32">
        <f ca="1">IF(Table1[[#This Row],[Hạn thanh toán]]="","",IF((U886-NOW())&lt;0,0,(U886-NOW())))</f>
        <v>0</v>
      </c>
      <c r="W886" s="32"/>
      <c r="X886" s="32" t="str">
        <f t="shared" ca="1" si="66"/>
        <v/>
      </c>
      <c r="Y886" s="2" t="str">
        <f t="shared" si="67"/>
        <v>Đã thanh toán</v>
      </c>
      <c r="Z886" s="42">
        <f t="shared" si="68"/>
        <v>46148</v>
      </c>
      <c r="AA886" s="42">
        <f t="shared" si="69"/>
        <v>46153</v>
      </c>
      <c r="AD886" s="2" t="str">
        <f>VLOOKUP($A886,MA_KH!$A:$Q,MA_KH!O$1,0)</f>
        <v>MEGA</v>
      </c>
      <c r="AE886" s="2" t="str">
        <f>VLOOKUP($A886,MA_KH!$A:$Q,MA_KH!P$1,0)</f>
        <v>CÔNG TY TNHH MM MEGA MARKET (VIỆT NAM)</v>
      </c>
      <c r="AG886" s="2" t="str">
        <f>(Table1[[#This Row],[Số hóa đơn]])&amp;IF(OR(Table1[[#This Row],[Phân loại]]="Hàng trả",Table1[[#This Row],[Phân loại]]="Giảm công nợ"),-Table1[[#This Row],[Tổng giá trị]],Table1[[#This Row],[Tổng giá trị]])</f>
        <v>00000186-4405493</v>
      </c>
      <c r="AH886" s="6" t="e">
        <f>_xlfn.XLOOKUP(Table1[[#This Row],[Column1]],'Chi tiết tt Mega gửi'!P:P,'Chi tiết tt Mega gửi'!N:N)</f>
        <v>#N/A</v>
      </c>
    </row>
    <row r="887" spans="1:34" ht="25.5" customHeight="1" x14ac:dyDescent="0.2">
      <c r="A887" s="54" t="s">
        <v>16290</v>
      </c>
      <c r="B887" s="54" t="s">
        <v>192</v>
      </c>
      <c r="C887" s="55">
        <v>46148</v>
      </c>
      <c r="D887" s="54" t="s">
        <v>18477</v>
      </c>
      <c r="E887" s="55">
        <v>46148</v>
      </c>
      <c r="F887" s="68" t="s">
        <v>18699</v>
      </c>
      <c r="G887" s="54" t="s">
        <v>17172</v>
      </c>
      <c r="H887" s="56">
        <v>1025117</v>
      </c>
      <c r="I887" s="57">
        <v>0</v>
      </c>
      <c r="J887" s="56">
        <v>82009</v>
      </c>
      <c r="K887" s="56">
        <v>1107126</v>
      </c>
      <c r="L887" s="64" t="s">
        <v>17238</v>
      </c>
      <c r="M887" s="6">
        <v>46153</v>
      </c>
      <c r="O887" s="32">
        <f>IF(Table1[[#This Row],[Phân loại]]="Tồn đầu kỳ",Table1[[#This Row],[Tổng giá trị]],0)</f>
        <v>0</v>
      </c>
      <c r="P887" s="7">
        <f>IF(Table1[[#This Row],[Số còn phải thu ĐK]]&lt;&gt;0,0,IF(Table1[[#This Row],[Phân loại]]="Bán hàng",Table1[[#This Row],[Tổng giá trị]],-Table1[[#This Row],[Tổng giá trị]]))</f>
        <v>-1107126</v>
      </c>
      <c r="Q887" s="32">
        <f t="shared" si="65"/>
        <v>-1107126</v>
      </c>
      <c r="R887" s="7">
        <f>Table1[[#This Row],[Số còn phải thu ĐK]]+Table1[[#This Row],[Giá Trị HD sau CK]]-Table1[[#This Row],[Số tiền đã thu]]</f>
        <v>0</v>
      </c>
      <c r="S887" s="6">
        <f>IF(Table1[[#This Row],[Ngày hóa đơn]]&lt;&gt;"",Table1[[#This Row],[Ngày hóa đơn]],IF(Table1[[#This Row],[Ngày hạch toán]]&lt;&gt;"",Table1[[#This Row],[Ngày hạch toán]],""))</f>
        <v>46148</v>
      </c>
      <c r="T887" s="7"/>
      <c r="U887" s="6">
        <f>IF(Table1[[#This Row],[Ngày tính CN]]="","",S887+T887)</f>
        <v>46148</v>
      </c>
      <c r="V887" s="32">
        <f ca="1">IF(Table1[[#This Row],[Hạn thanh toán]]="","",IF((U887-NOW())&lt;0,0,(U887-NOW())))</f>
        <v>0</v>
      </c>
      <c r="W887" s="32"/>
      <c r="X887" s="32" t="str">
        <f t="shared" ca="1" si="66"/>
        <v/>
      </c>
      <c r="Y887" s="2" t="str">
        <f t="shared" si="67"/>
        <v>Đã thanh toán</v>
      </c>
      <c r="Z887" s="42">
        <f t="shared" si="68"/>
        <v>46148</v>
      </c>
      <c r="AA887" s="42">
        <f t="shared" si="69"/>
        <v>46153</v>
      </c>
      <c r="AD887" s="2" t="str">
        <f>VLOOKUP($A887,MA_KH!$A:$Q,MA_KH!O$1,0)</f>
        <v>MEGA</v>
      </c>
      <c r="AE887" s="2" t="str">
        <f>VLOOKUP($A887,MA_KH!$A:$Q,MA_KH!P$1,0)</f>
        <v>CÔNG TY TNHH MM MEGA MARKET (VIỆT NAM)</v>
      </c>
      <c r="AG887" s="2" t="str">
        <f>(Table1[[#This Row],[Số hóa đơn]])&amp;IF(OR(Table1[[#This Row],[Phân loại]]="Hàng trả",Table1[[#This Row],[Phân loại]]="Giảm công nợ"),-Table1[[#This Row],[Tổng giá trị]],Table1[[#This Row],[Tổng giá trị]])</f>
        <v>00000114-1107126</v>
      </c>
      <c r="AH887" s="6" t="e">
        <f>_xlfn.XLOOKUP(Table1[[#This Row],[Column1]],'Chi tiết tt Mega gửi'!P:P,'Chi tiết tt Mega gửi'!N:N)</f>
        <v>#N/A</v>
      </c>
    </row>
    <row r="888" spans="1:34" ht="25.5" customHeight="1" x14ac:dyDescent="0.2">
      <c r="A888" s="54" t="s">
        <v>16295</v>
      </c>
      <c r="B888" s="54" t="s">
        <v>198</v>
      </c>
      <c r="C888" s="55">
        <v>46148</v>
      </c>
      <c r="D888" s="54" t="s">
        <v>18478</v>
      </c>
      <c r="E888" s="55">
        <v>46148</v>
      </c>
      <c r="F888" s="68" t="s">
        <v>18674</v>
      </c>
      <c r="G888" s="54" t="s">
        <v>16990</v>
      </c>
      <c r="H888" s="56">
        <v>864183</v>
      </c>
      <c r="I888" s="57">
        <v>0</v>
      </c>
      <c r="J888" s="56">
        <v>69134</v>
      </c>
      <c r="K888" s="56">
        <v>933317</v>
      </c>
      <c r="L888" s="64" t="s">
        <v>17238</v>
      </c>
      <c r="M888" s="6">
        <v>46153</v>
      </c>
      <c r="O888" s="32">
        <f>IF(Table1[[#This Row],[Phân loại]]="Tồn đầu kỳ",Table1[[#This Row],[Tổng giá trị]],0)</f>
        <v>0</v>
      </c>
      <c r="P888" s="7">
        <f>IF(Table1[[#This Row],[Số còn phải thu ĐK]]&lt;&gt;0,0,IF(Table1[[#This Row],[Phân loại]]="Bán hàng",Table1[[#This Row],[Tổng giá trị]],-Table1[[#This Row],[Tổng giá trị]]))</f>
        <v>-933317</v>
      </c>
      <c r="Q888" s="32">
        <f t="shared" si="65"/>
        <v>-933317</v>
      </c>
      <c r="R888" s="7">
        <f>Table1[[#This Row],[Số còn phải thu ĐK]]+Table1[[#This Row],[Giá Trị HD sau CK]]-Table1[[#This Row],[Số tiền đã thu]]</f>
        <v>0</v>
      </c>
      <c r="S888" s="6">
        <f>IF(Table1[[#This Row],[Ngày hóa đơn]]&lt;&gt;"",Table1[[#This Row],[Ngày hóa đơn]],IF(Table1[[#This Row],[Ngày hạch toán]]&lt;&gt;"",Table1[[#This Row],[Ngày hạch toán]],""))</f>
        <v>46148</v>
      </c>
      <c r="T888" s="7"/>
      <c r="U888" s="6">
        <f>IF(Table1[[#This Row],[Ngày tính CN]]="","",S888+T888)</f>
        <v>46148</v>
      </c>
      <c r="V888" s="32">
        <f ca="1">IF(Table1[[#This Row],[Hạn thanh toán]]="","",IF((U888-NOW())&lt;0,0,(U888-NOW())))</f>
        <v>0</v>
      </c>
      <c r="W888" s="32"/>
      <c r="X888" s="32" t="str">
        <f t="shared" ca="1" si="66"/>
        <v/>
      </c>
      <c r="Y888" s="2" t="str">
        <f t="shared" si="67"/>
        <v>Đã thanh toán</v>
      </c>
      <c r="Z888" s="42">
        <f t="shared" si="68"/>
        <v>46148</v>
      </c>
      <c r="AA888" s="42">
        <f t="shared" si="69"/>
        <v>46153</v>
      </c>
      <c r="AD888" s="2" t="str">
        <f>VLOOKUP($A888,MA_KH!$A:$Q,MA_KH!O$1,0)</f>
        <v>MEGA</v>
      </c>
      <c r="AE888" s="2" t="str">
        <f>VLOOKUP($A888,MA_KH!$A:$Q,MA_KH!P$1,0)</f>
        <v>CÔNG TY TNHH MM MEGA MARKET (VIỆT NAM)</v>
      </c>
      <c r="AG888" s="2" t="str">
        <f>(Table1[[#This Row],[Số hóa đơn]])&amp;IF(OR(Table1[[#This Row],[Phân loại]]="Hàng trả",Table1[[#This Row],[Phân loại]]="Giảm công nợ"),-Table1[[#This Row],[Tổng giá trị]],Table1[[#This Row],[Tổng giá trị]])</f>
        <v>00000155-933317</v>
      </c>
      <c r="AH888" s="6" t="e">
        <f>_xlfn.XLOOKUP(Table1[[#This Row],[Column1]],'Chi tiết tt Mega gửi'!P:P,'Chi tiết tt Mega gửi'!N:N)</f>
        <v>#N/A</v>
      </c>
    </row>
    <row r="889" spans="1:34" ht="25.5" customHeight="1" x14ac:dyDescent="0.2">
      <c r="A889" s="54" t="s">
        <v>16299</v>
      </c>
      <c r="B889" s="54" t="s">
        <v>190</v>
      </c>
      <c r="C889" s="55">
        <v>46148</v>
      </c>
      <c r="D889" s="54" t="s">
        <v>20159</v>
      </c>
      <c r="E889" s="55">
        <v>46148</v>
      </c>
      <c r="F889" s="68" t="s">
        <v>20077</v>
      </c>
      <c r="G889" s="54" t="s">
        <v>16912</v>
      </c>
      <c r="H889" s="56">
        <v>6355259</v>
      </c>
      <c r="I889" s="110">
        <v>0</v>
      </c>
      <c r="J889" s="56">
        <f>Table1[[#This Row],[Tiền hàng]]*8%</f>
        <v>508420.72000000003</v>
      </c>
      <c r="K889" s="56">
        <f>ROUND(Table1[[#This Row],[Tiền hàng]]+Table1[[#This Row],[Tiền VAT]]-Table1[[#This Row],[Tiền chiết khấu]],0)</f>
        <v>6863680</v>
      </c>
      <c r="L889" s="64" t="s">
        <v>17237</v>
      </c>
      <c r="M889" s="6">
        <v>46167</v>
      </c>
      <c r="O889" s="32">
        <f>IF(Table1[[#This Row],[Phân loại]]="Tồn đầu kỳ",Table1[[#This Row],[Tổng giá trị]],0)</f>
        <v>0</v>
      </c>
      <c r="P889" s="7">
        <f>IF(Table1[[#This Row],[Số còn phải thu ĐK]]&lt;&gt;0,0,IF(Table1[[#This Row],[Phân loại]]="Bán hàng",Table1[[#This Row],[Tổng giá trị]],-Table1[[#This Row],[Tổng giá trị]]))</f>
        <v>-6863680</v>
      </c>
      <c r="Q889" s="32">
        <f t="shared" si="65"/>
        <v>-6863680</v>
      </c>
      <c r="R889" s="7">
        <f>Table1[[#This Row],[Số còn phải thu ĐK]]+Table1[[#This Row],[Giá Trị HD sau CK]]-Table1[[#This Row],[Số tiền đã thu]]</f>
        <v>0</v>
      </c>
      <c r="S889" s="6">
        <f>IF(Table1[[#This Row],[Ngày hóa đơn]]&lt;&gt;"",Table1[[#This Row],[Ngày hóa đơn]],IF(Table1[[#This Row],[Ngày hạch toán]]&lt;&gt;"",Table1[[#This Row],[Ngày hạch toán]],""))</f>
        <v>46148</v>
      </c>
      <c r="T889" s="7"/>
      <c r="U889" s="6">
        <f>IF(Table1[[#This Row],[Ngày tính CN]]="","",S889+T889)</f>
        <v>46148</v>
      </c>
      <c r="V889" s="32">
        <f ca="1">IF(Table1[[#This Row],[Hạn thanh toán]]="","",IF((U889-NOW())&lt;0,0,(U889-NOW())))</f>
        <v>0</v>
      </c>
      <c r="W889" s="32"/>
      <c r="X889" s="32" t="str">
        <f t="shared" ca="1" si="66"/>
        <v/>
      </c>
      <c r="Y889" s="2" t="str">
        <f t="shared" si="67"/>
        <v>Đã thanh toán</v>
      </c>
      <c r="Z889" s="42">
        <f t="shared" si="68"/>
        <v>46148</v>
      </c>
      <c r="AA889" s="42">
        <f t="shared" si="69"/>
        <v>46167</v>
      </c>
      <c r="AD889" s="2" t="str">
        <f>VLOOKUP($A889,MA_KH!$A:$Q,MA_KH!O$1,0)</f>
        <v>MEGA</v>
      </c>
      <c r="AE889" s="2" t="str">
        <f>VLOOKUP($A889,MA_KH!$A:$Q,MA_KH!P$1,0)</f>
        <v>CÔNG TY TNHH MM MEGA MARKET (VIỆT NAM)</v>
      </c>
      <c r="AG889" s="2" t="str">
        <f>(Table1[[#This Row],[Số hóa đơn]])&amp;IF(OR(Table1[[#This Row],[Phân loại]]="Hàng trả",Table1[[#This Row],[Phân loại]]="Giảm công nợ"),-Table1[[#This Row],[Tổng giá trị]],Table1[[#This Row],[Tổng giá trị]])</f>
        <v>00029620-6863680</v>
      </c>
      <c r="AH889" s="6" t="e">
        <f>_xlfn.XLOOKUP(Table1[[#This Row],[Column1]],'Chi tiết tt Mega gửi'!P:P,'Chi tiết tt Mega gửi'!N:N)</f>
        <v>#N/A</v>
      </c>
    </row>
    <row r="890" spans="1:34" ht="25.5" customHeight="1" x14ac:dyDescent="0.2">
      <c r="A890" s="54" t="s">
        <v>16299</v>
      </c>
      <c r="B890" s="54" t="s">
        <v>190</v>
      </c>
      <c r="C890" s="55">
        <v>46148</v>
      </c>
      <c r="D890" s="54" t="s">
        <v>20159</v>
      </c>
      <c r="E890" s="55">
        <v>46148</v>
      </c>
      <c r="F890" s="68" t="s">
        <v>20079</v>
      </c>
      <c r="G890" s="54" t="s">
        <v>16911</v>
      </c>
      <c r="H890" s="56">
        <v>12710519</v>
      </c>
      <c r="I890" s="110">
        <v>0</v>
      </c>
      <c r="J890" s="56">
        <f>Table1[[#This Row],[Tiền hàng]]*8%</f>
        <v>1016841.52</v>
      </c>
      <c r="K890" s="56">
        <f>ROUND(Table1[[#This Row],[Tiền hàng]]+Table1[[#This Row],[Tiền VAT]]-Table1[[#This Row],[Tiền chiết khấu]],0)</f>
        <v>13727361</v>
      </c>
      <c r="L890" s="64" t="s">
        <v>17237</v>
      </c>
      <c r="M890" s="6">
        <v>46167</v>
      </c>
      <c r="O890" s="32">
        <f>IF(Table1[[#This Row],[Phân loại]]="Tồn đầu kỳ",Table1[[#This Row],[Tổng giá trị]],0)</f>
        <v>0</v>
      </c>
      <c r="P890" s="7">
        <f>IF(Table1[[#This Row],[Số còn phải thu ĐK]]&lt;&gt;0,0,IF(Table1[[#This Row],[Phân loại]]="Bán hàng",Table1[[#This Row],[Tổng giá trị]],-Table1[[#This Row],[Tổng giá trị]]))</f>
        <v>-13727361</v>
      </c>
      <c r="Q890" s="32">
        <f t="shared" si="65"/>
        <v>-13727361</v>
      </c>
      <c r="R890" s="7">
        <f>Table1[[#This Row],[Số còn phải thu ĐK]]+Table1[[#This Row],[Giá Trị HD sau CK]]-Table1[[#This Row],[Số tiền đã thu]]</f>
        <v>0</v>
      </c>
      <c r="S890" s="6">
        <f>IF(Table1[[#This Row],[Ngày hóa đơn]]&lt;&gt;"",Table1[[#This Row],[Ngày hóa đơn]],IF(Table1[[#This Row],[Ngày hạch toán]]&lt;&gt;"",Table1[[#This Row],[Ngày hạch toán]],""))</f>
        <v>46148</v>
      </c>
      <c r="T890" s="7"/>
      <c r="U890" s="6">
        <f>IF(Table1[[#This Row],[Ngày tính CN]]="","",S890+T890)</f>
        <v>46148</v>
      </c>
      <c r="V890" s="32">
        <f ca="1">IF(Table1[[#This Row],[Hạn thanh toán]]="","",IF((U890-NOW())&lt;0,0,(U890-NOW())))</f>
        <v>0</v>
      </c>
      <c r="W890" s="32"/>
      <c r="X890" s="32" t="str">
        <f t="shared" ca="1" si="66"/>
        <v/>
      </c>
      <c r="Y890" s="2" t="str">
        <f t="shared" si="67"/>
        <v>Đã thanh toán</v>
      </c>
      <c r="Z890" s="42">
        <f t="shared" si="68"/>
        <v>46148</v>
      </c>
      <c r="AA890" s="42">
        <f t="shared" si="69"/>
        <v>46167</v>
      </c>
      <c r="AD890" s="2" t="str">
        <f>VLOOKUP($A890,MA_KH!$A:$Q,MA_KH!O$1,0)</f>
        <v>MEGA</v>
      </c>
      <c r="AE890" s="2" t="str">
        <f>VLOOKUP($A890,MA_KH!$A:$Q,MA_KH!P$1,0)</f>
        <v>CÔNG TY TNHH MM MEGA MARKET (VIỆT NAM)</v>
      </c>
      <c r="AG890" s="2" t="str">
        <f>(Table1[[#This Row],[Số hóa đơn]])&amp;IF(OR(Table1[[#This Row],[Phân loại]]="Hàng trả",Table1[[#This Row],[Phân loại]]="Giảm công nợ"),-Table1[[#This Row],[Tổng giá trị]],Table1[[#This Row],[Tổng giá trị]])</f>
        <v>00029665-13727361</v>
      </c>
      <c r="AH890" s="6" t="e">
        <f>_xlfn.XLOOKUP(Table1[[#This Row],[Column1]],'Chi tiết tt Mega gửi'!P:P,'Chi tiết tt Mega gửi'!N:N)</f>
        <v>#N/A</v>
      </c>
    </row>
    <row r="891" spans="1:34" ht="25.5" customHeight="1" x14ac:dyDescent="0.2">
      <c r="A891" s="54" t="s">
        <v>16299</v>
      </c>
      <c r="B891" s="54" t="s">
        <v>190</v>
      </c>
      <c r="C891" s="55">
        <v>46148</v>
      </c>
      <c r="D891" s="54" t="s">
        <v>20159</v>
      </c>
      <c r="E891" s="55">
        <v>46148</v>
      </c>
      <c r="F891" s="68" t="s">
        <v>20080</v>
      </c>
      <c r="G891" s="54" t="s">
        <v>16910</v>
      </c>
      <c r="H891" s="56">
        <v>7308548</v>
      </c>
      <c r="I891" s="110">
        <v>0</v>
      </c>
      <c r="J891" s="56">
        <f>Table1[[#This Row],[Tiền hàng]]*8%</f>
        <v>584683.84</v>
      </c>
      <c r="K891" s="56">
        <f>ROUND(Table1[[#This Row],[Tiền hàng]]+Table1[[#This Row],[Tiền VAT]]-Table1[[#This Row],[Tiền chiết khấu]],0)</f>
        <v>7893232</v>
      </c>
      <c r="L891" s="64" t="s">
        <v>17237</v>
      </c>
      <c r="M891" s="6">
        <v>46167</v>
      </c>
      <c r="O891" s="32">
        <f>IF(Table1[[#This Row],[Phân loại]]="Tồn đầu kỳ",Table1[[#This Row],[Tổng giá trị]],0)</f>
        <v>0</v>
      </c>
      <c r="P891" s="7">
        <f>IF(Table1[[#This Row],[Số còn phải thu ĐK]]&lt;&gt;0,0,IF(Table1[[#This Row],[Phân loại]]="Bán hàng",Table1[[#This Row],[Tổng giá trị]],-Table1[[#This Row],[Tổng giá trị]]))</f>
        <v>-7893232</v>
      </c>
      <c r="Q891" s="32">
        <f t="shared" si="65"/>
        <v>-7893232</v>
      </c>
      <c r="R891" s="7">
        <f>Table1[[#This Row],[Số còn phải thu ĐK]]+Table1[[#This Row],[Giá Trị HD sau CK]]-Table1[[#This Row],[Số tiền đã thu]]</f>
        <v>0</v>
      </c>
      <c r="S891" s="6">
        <f>IF(Table1[[#This Row],[Ngày hóa đơn]]&lt;&gt;"",Table1[[#This Row],[Ngày hóa đơn]],IF(Table1[[#This Row],[Ngày hạch toán]]&lt;&gt;"",Table1[[#This Row],[Ngày hạch toán]],""))</f>
        <v>46148</v>
      </c>
      <c r="T891" s="7"/>
      <c r="U891" s="6">
        <f>IF(Table1[[#This Row],[Ngày tính CN]]="","",S891+T891)</f>
        <v>46148</v>
      </c>
      <c r="V891" s="32">
        <f ca="1">IF(Table1[[#This Row],[Hạn thanh toán]]="","",IF((U891-NOW())&lt;0,0,(U891-NOW())))</f>
        <v>0</v>
      </c>
      <c r="W891" s="32"/>
      <c r="X891" s="32" t="str">
        <f t="shared" ca="1" si="66"/>
        <v/>
      </c>
      <c r="Y891" s="2" t="str">
        <f t="shared" si="67"/>
        <v>Đã thanh toán</v>
      </c>
      <c r="Z891" s="42">
        <f t="shared" si="68"/>
        <v>46148</v>
      </c>
      <c r="AA891" s="42">
        <f t="shared" si="69"/>
        <v>46167</v>
      </c>
      <c r="AD891" s="2" t="str">
        <f>VLOOKUP($A891,MA_KH!$A:$Q,MA_KH!O$1,0)</f>
        <v>MEGA</v>
      </c>
      <c r="AE891" s="2" t="str">
        <f>VLOOKUP($A891,MA_KH!$A:$Q,MA_KH!P$1,0)</f>
        <v>CÔNG TY TNHH MM MEGA MARKET (VIỆT NAM)</v>
      </c>
      <c r="AG891" s="2" t="str">
        <f>(Table1[[#This Row],[Số hóa đơn]])&amp;IF(OR(Table1[[#This Row],[Phân loại]]="Hàng trả",Table1[[#This Row],[Phân loại]]="Giảm công nợ"),-Table1[[#This Row],[Tổng giá trị]],Table1[[#This Row],[Tổng giá trị]])</f>
        <v>00029753-7893232</v>
      </c>
      <c r="AH891" s="6" t="e">
        <f>_xlfn.XLOOKUP(Table1[[#This Row],[Column1]],'Chi tiết tt Mega gửi'!P:P,'Chi tiết tt Mega gửi'!N:N)</f>
        <v>#N/A</v>
      </c>
    </row>
    <row r="892" spans="1:34" ht="25.5" customHeight="1" x14ac:dyDescent="0.2">
      <c r="A892" s="54" t="s">
        <v>16299</v>
      </c>
      <c r="B892" s="54" t="s">
        <v>190</v>
      </c>
      <c r="C892" s="55">
        <v>46148</v>
      </c>
      <c r="D892" s="54" t="s">
        <v>20159</v>
      </c>
      <c r="E892" s="55">
        <v>46148</v>
      </c>
      <c r="F892" s="68" t="s">
        <v>20075</v>
      </c>
      <c r="G892" s="54" t="s">
        <v>16909</v>
      </c>
      <c r="H892" s="56">
        <v>1588815</v>
      </c>
      <c r="I892" s="110">
        <v>0</v>
      </c>
      <c r="J892" s="56">
        <f>Table1[[#This Row],[Tiền hàng]]*8%</f>
        <v>127105.2</v>
      </c>
      <c r="K892" s="56">
        <f>ROUND(Table1[[#This Row],[Tiền hàng]]+Table1[[#This Row],[Tiền VAT]]-Table1[[#This Row],[Tiền chiết khấu]],0)</f>
        <v>1715920</v>
      </c>
      <c r="L892" s="64" t="s">
        <v>17237</v>
      </c>
      <c r="M892" s="6">
        <v>46167</v>
      </c>
      <c r="O892" s="32">
        <f>IF(Table1[[#This Row],[Phân loại]]="Tồn đầu kỳ",Table1[[#This Row],[Tổng giá trị]],0)</f>
        <v>0</v>
      </c>
      <c r="P892" s="7">
        <f>IF(Table1[[#This Row],[Số còn phải thu ĐK]]&lt;&gt;0,0,IF(Table1[[#This Row],[Phân loại]]="Bán hàng",Table1[[#This Row],[Tổng giá trị]],-Table1[[#This Row],[Tổng giá trị]]))</f>
        <v>-1715920</v>
      </c>
      <c r="Q892" s="32">
        <f t="shared" si="65"/>
        <v>-1715920</v>
      </c>
      <c r="R892" s="7">
        <f>Table1[[#This Row],[Số còn phải thu ĐK]]+Table1[[#This Row],[Giá Trị HD sau CK]]-Table1[[#This Row],[Số tiền đã thu]]</f>
        <v>0</v>
      </c>
      <c r="S892" s="6">
        <f>IF(Table1[[#This Row],[Ngày hóa đơn]]&lt;&gt;"",Table1[[#This Row],[Ngày hóa đơn]],IF(Table1[[#This Row],[Ngày hạch toán]]&lt;&gt;"",Table1[[#This Row],[Ngày hạch toán]],""))</f>
        <v>46148</v>
      </c>
      <c r="T892" s="7"/>
      <c r="U892" s="6">
        <f>IF(Table1[[#This Row],[Ngày tính CN]]="","",S892+T892)</f>
        <v>46148</v>
      </c>
      <c r="V892" s="32">
        <f ca="1">IF(Table1[[#This Row],[Hạn thanh toán]]="","",IF((U892-NOW())&lt;0,0,(U892-NOW())))</f>
        <v>0</v>
      </c>
      <c r="W892" s="32"/>
      <c r="X892" s="32" t="str">
        <f t="shared" ca="1" si="66"/>
        <v/>
      </c>
      <c r="Y892" s="2" t="str">
        <f t="shared" si="67"/>
        <v>Đã thanh toán</v>
      </c>
      <c r="Z892" s="42">
        <f t="shared" si="68"/>
        <v>46148</v>
      </c>
      <c r="AA892" s="42">
        <f t="shared" si="69"/>
        <v>46167</v>
      </c>
      <c r="AD892" s="2" t="str">
        <f>VLOOKUP($A892,MA_KH!$A:$Q,MA_KH!O$1,0)</f>
        <v>MEGA</v>
      </c>
      <c r="AE892" s="2" t="str">
        <f>VLOOKUP($A892,MA_KH!$A:$Q,MA_KH!P$1,0)</f>
        <v>CÔNG TY TNHH MM MEGA MARKET (VIỆT NAM)</v>
      </c>
      <c r="AG892" s="2" t="str">
        <f>(Table1[[#This Row],[Số hóa đơn]])&amp;IF(OR(Table1[[#This Row],[Phân loại]]="Hàng trả",Table1[[#This Row],[Phân loại]]="Giảm công nợ"),-Table1[[#This Row],[Tổng giá trị]],Table1[[#This Row],[Tổng giá trị]])</f>
        <v>00029550-1715920</v>
      </c>
      <c r="AH892" s="6" t="e">
        <f>_xlfn.XLOOKUP(Table1[[#This Row],[Column1]],'Chi tiết tt Mega gửi'!P:P,'Chi tiết tt Mega gửi'!N:N)</f>
        <v>#N/A</v>
      </c>
    </row>
    <row r="893" spans="1:34" ht="25.5" customHeight="1" x14ac:dyDescent="0.2">
      <c r="A893" s="54" t="s">
        <v>16299</v>
      </c>
      <c r="B893" s="54" t="s">
        <v>190</v>
      </c>
      <c r="C893" s="55">
        <v>46148</v>
      </c>
      <c r="D893" s="54" t="s">
        <v>20159</v>
      </c>
      <c r="E893" s="55">
        <v>46148</v>
      </c>
      <c r="F893" s="68" t="s">
        <v>20078</v>
      </c>
      <c r="G893" s="54" t="s">
        <v>16908</v>
      </c>
      <c r="H893" s="56">
        <v>7149667</v>
      </c>
      <c r="I893" s="110">
        <v>0</v>
      </c>
      <c r="J893" s="56">
        <f>Table1[[#This Row],[Tiền hàng]]*8%</f>
        <v>571973.36</v>
      </c>
      <c r="K893" s="56">
        <f>ROUND(Table1[[#This Row],[Tiền hàng]]+Table1[[#This Row],[Tiền VAT]]-Table1[[#This Row],[Tiền chiết khấu]],0)</f>
        <v>7721640</v>
      </c>
      <c r="L893" s="64" t="s">
        <v>17237</v>
      </c>
      <c r="M893" s="6">
        <v>46167</v>
      </c>
      <c r="O893" s="32">
        <f>IF(Table1[[#This Row],[Phân loại]]="Tồn đầu kỳ",Table1[[#This Row],[Tổng giá trị]],0)</f>
        <v>0</v>
      </c>
      <c r="P893" s="7">
        <f>IF(Table1[[#This Row],[Số còn phải thu ĐK]]&lt;&gt;0,0,IF(Table1[[#This Row],[Phân loại]]="Bán hàng",Table1[[#This Row],[Tổng giá trị]],-Table1[[#This Row],[Tổng giá trị]]))</f>
        <v>-7721640</v>
      </c>
      <c r="Q893" s="32">
        <f t="shared" si="65"/>
        <v>-7721640</v>
      </c>
      <c r="R893" s="7">
        <f>Table1[[#This Row],[Số còn phải thu ĐK]]+Table1[[#This Row],[Giá Trị HD sau CK]]-Table1[[#This Row],[Số tiền đã thu]]</f>
        <v>0</v>
      </c>
      <c r="S893" s="6">
        <f>IF(Table1[[#This Row],[Ngày hóa đơn]]&lt;&gt;"",Table1[[#This Row],[Ngày hóa đơn]],IF(Table1[[#This Row],[Ngày hạch toán]]&lt;&gt;"",Table1[[#This Row],[Ngày hạch toán]],""))</f>
        <v>46148</v>
      </c>
      <c r="T893" s="7"/>
      <c r="U893" s="6">
        <f>IF(Table1[[#This Row],[Ngày tính CN]]="","",S893+T893)</f>
        <v>46148</v>
      </c>
      <c r="V893" s="32">
        <f ca="1">IF(Table1[[#This Row],[Hạn thanh toán]]="","",IF((U893-NOW())&lt;0,0,(U893-NOW())))</f>
        <v>0</v>
      </c>
      <c r="W893" s="32"/>
      <c r="X893" s="32" t="str">
        <f t="shared" ca="1" si="66"/>
        <v/>
      </c>
      <c r="Y893" s="2" t="str">
        <f t="shared" si="67"/>
        <v>Đã thanh toán</v>
      </c>
      <c r="Z893" s="42">
        <f t="shared" si="68"/>
        <v>46148</v>
      </c>
      <c r="AA893" s="42">
        <f t="shared" si="69"/>
        <v>46167</v>
      </c>
      <c r="AD893" s="2" t="str">
        <f>VLOOKUP($A893,MA_KH!$A:$Q,MA_KH!O$1,0)</f>
        <v>MEGA</v>
      </c>
      <c r="AE893" s="2" t="str">
        <f>VLOOKUP($A893,MA_KH!$A:$Q,MA_KH!P$1,0)</f>
        <v>CÔNG TY TNHH MM MEGA MARKET (VIỆT NAM)</v>
      </c>
      <c r="AG893" s="2" t="str">
        <f>(Table1[[#This Row],[Số hóa đơn]])&amp;IF(OR(Table1[[#This Row],[Phân loại]]="Hàng trả",Table1[[#This Row],[Phân loại]]="Giảm công nợ"),-Table1[[#This Row],[Tổng giá trị]],Table1[[#This Row],[Tổng giá trị]])</f>
        <v>00029658-7721640</v>
      </c>
      <c r="AH893" s="6" t="e">
        <f>_xlfn.XLOOKUP(Table1[[#This Row],[Column1]],'Chi tiết tt Mega gửi'!P:P,'Chi tiết tt Mega gửi'!N:N)</f>
        <v>#N/A</v>
      </c>
    </row>
    <row r="894" spans="1:34" ht="25.5" customHeight="1" x14ac:dyDescent="0.2">
      <c r="A894" s="54" t="s">
        <v>16299</v>
      </c>
      <c r="B894" s="54" t="s">
        <v>190</v>
      </c>
      <c r="C894" s="55">
        <v>46148</v>
      </c>
      <c r="D894" s="54" t="s">
        <v>20159</v>
      </c>
      <c r="E894" s="55">
        <v>46148</v>
      </c>
      <c r="F894" s="68" t="s">
        <v>20076</v>
      </c>
      <c r="G894" s="54" t="s">
        <v>16907</v>
      </c>
      <c r="H894" s="56">
        <v>3177630</v>
      </c>
      <c r="I894" s="110">
        <v>0</v>
      </c>
      <c r="J894" s="56">
        <f>Table1[[#This Row],[Tiền hàng]]*8%</f>
        <v>254210.4</v>
      </c>
      <c r="K894" s="56">
        <f>ROUND(Table1[[#This Row],[Tiền hàng]]+Table1[[#This Row],[Tiền VAT]]-Table1[[#This Row],[Tiền chiết khấu]],0)</f>
        <v>3431840</v>
      </c>
      <c r="L894" s="64" t="s">
        <v>17237</v>
      </c>
      <c r="M894" s="6">
        <v>46167</v>
      </c>
      <c r="O894" s="32">
        <f>IF(Table1[[#This Row],[Phân loại]]="Tồn đầu kỳ",Table1[[#This Row],[Tổng giá trị]],0)</f>
        <v>0</v>
      </c>
      <c r="P894" s="7">
        <f>IF(Table1[[#This Row],[Số còn phải thu ĐK]]&lt;&gt;0,0,IF(Table1[[#This Row],[Phân loại]]="Bán hàng",Table1[[#This Row],[Tổng giá trị]],-Table1[[#This Row],[Tổng giá trị]]))</f>
        <v>-3431840</v>
      </c>
      <c r="Q894" s="32">
        <f t="shared" si="65"/>
        <v>-3431840</v>
      </c>
      <c r="R894" s="7">
        <f>Table1[[#This Row],[Số còn phải thu ĐK]]+Table1[[#This Row],[Giá Trị HD sau CK]]-Table1[[#This Row],[Số tiền đã thu]]</f>
        <v>0</v>
      </c>
      <c r="S894" s="6">
        <f>IF(Table1[[#This Row],[Ngày hóa đơn]]&lt;&gt;"",Table1[[#This Row],[Ngày hóa đơn]],IF(Table1[[#This Row],[Ngày hạch toán]]&lt;&gt;"",Table1[[#This Row],[Ngày hạch toán]],""))</f>
        <v>46148</v>
      </c>
      <c r="T894" s="7"/>
      <c r="U894" s="6">
        <f>IF(Table1[[#This Row],[Ngày tính CN]]="","",S894+T894)</f>
        <v>46148</v>
      </c>
      <c r="V894" s="32">
        <f ca="1">IF(Table1[[#This Row],[Hạn thanh toán]]="","",IF((U894-NOW())&lt;0,0,(U894-NOW())))</f>
        <v>0</v>
      </c>
      <c r="W894" s="32"/>
      <c r="X894" s="32" t="str">
        <f t="shared" ca="1" si="66"/>
        <v/>
      </c>
      <c r="Y894" s="2" t="str">
        <f t="shared" si="67"/>
        <v>Đã thanh toán</v>
      </c>
      <c r="Z894" s="42">
        <f t="shared" si="68"/>
        <v>46148</v>
      </c>
      <c r="AA894" s="42">
        <f t="shared" si="69"/>
        <v>46167</v>
      </c>
      <c r="AD894" s="2" t="str">
        <f>VLOOKUP($A894,MA_KH!$A:$Q,MA_KH!O$1,0)</f>
        <v>MEGA</v>
      </c>
      <c r="AE894" s="2" t="str">
        <f>VLOOKUP($A894,MA_KH!$A:$Q,MA_KH!P$1,0)</f>
        <v>CÔNG TY TNHH MM MEGA MARKET (VIỆT NAM)</v>
      </c>
      <c r="AG894" s="2" t="str">
        <f>(Table1[[#This Row],[Số hóa đơn]])&amp;IF(OR(Table1[[#This Row],[Phân loại]]="Hàng trả",Table1[[#This Row],[Phân loại]]="Giảm công nợ"),-Table1[[#This Row],[Tổng giá trị]],Table1[[#This Row],[Tổng giá trị]])</f>
        <v>00029615-3431840</v>
      </c>
      <c r="AH894" s="6" t="e">
        <f>_xlfn.XLOOKUP(Table1[[#This Row],[Column1]],'Chi tiết tt Mega gửi'!P:P,'Chi tiết tt Mega gửi'!N:N)</f>
        <v>#N/A</v>
      </c>
    </row>
    <row r="895" spans="1:34" ht="25.5" customHeight="1" x14ac:dyDescent="0.2">
      <c r="A895" s="54" t="s">
        <v>7306</v>
      </c>
      <c r="B895" s="54" t="s">
        <v>7307</v>
      </c>
      <c r="C895" s="55">
        <v>46149</v>
      </c>
      <c r="D895" s="54" t="s">
        <v>18202</v>
      </c>
      <c r="E895" s="55">
        <v>46151</v>
      </c>
      <c r="F895" s="54" t="s">
        <v>18203</v>
      </c>
      <c r="G895" s="54" t="s">
        <v>18204</v>
      </c>
      <c r="H895" s="56">
        <v>5269490</v>
      </c>
      <c r="I895" s="31">
        <v>0</v>
      </c>
      <c r="J895" s="31">
        <v>421559</v>
      </c>
      <c r="K895" s="31">
        <v>5691049</v>
      </c>
      <c r="L895" s="64" t="s">
        <v>17236</v>
      </c>
      <c r="M895" s="6">
        <v>46197</v>
      </c>
      <c r="O895" s="32">
        <f>IF(Table1[[#This Row],[Phân loại]]="Tồn đầu kỳ",Table1[[#This Row],[Tổng giá trị]],0)</f>
        <v>0</v>
      </c>
      <c r="P895" s="7">
        <f>IF(Table1[[#This Row],[Số còn phải thu ĐK]]&lt;&gt;0,0,IF(Table1[[#This Row],[Phân loại]]="Bán hàng",Table1[[#This Row],[Tổng giá trị]],-Table1[[#This Row],[Tổng giá trị]]))</f>
        <v>5691049</v>
      </c>
      <c r="Q895" s="32">
        <f t="shared" si="65"/>
        <v>5691049</v>
      </c>
      <c r="R895" s="7">
        <f>Table1[[#This Row],[Số còn phải thu ĐK]]+Table1[[#This Row],[Giá Trị HD sau CK]]-Table1[[#This Row],[Số tiền đã thu]]</f>
        <v>0</v>
      </c>
      <c r="S895" s="6">
        <f>IF(Table1[[#This Row],[Ngày hóa đơn]]&lt;&gt;"",Table1[[#This Row],[Ngày hóa đơn]],IF(Table1[[#This Row],[Ngày hạch toán]]&lt;&gt;"",Table1[[#This Row],[Ngày hạch toán]],""))</f>
        <v>46151</v>
      </c>
      <c r="T895" s="7"/>
      <c r="U895" s="6">
        <f>IF(Table1[[#This Row],[Ngày tính CN]]="","",S895+T895)</f>
        <v>46151</v>
      </c>
      <c r="V895" s="32">
        <f ca="1">IF(Table1[[#This Row],[Hạn thanh toán]]="","",IF((U895-NOW())&lt;0,0,(U895-NOW())))</f>
        <v>0</v>
      </c>
      <c r="W895" s="32"/>
      <c r="X895" s="32" t="str">
        <f t="shared" ca="1" si="66"/>
        <v/>
      </c>
      <c r="Y895" s="2" t="str">
        <f t="shared" si="67"/>
        <v>Đã thanh toán</v>
      </c>
      <c r="Z895" s="42">
        <f t="shared" si="68"/>
        <v>46151</v>
      </c>
      <c r="AA895" s="42">
        <f t="shared" si="69"/>
        <v>46197</v>
      </c>
      <c r="AD895" s="2" t="str">
        <f>VLOOKUP($A895,MA_KH!$A:$Q,MA_KH!O$1,0)</f>
        <v>MEGA</v>
      </c>
      <c r="AE895" s="2" t="str">
        <f>VLOOKUP($A895,MA_KH!$A:$Q,MA_KH!P$1,0)</f>
        <v>CÔNG TY TNHH MM MEGA MARKET (VIỆT NAM)</v>
      </c>
      <c r="AG895" s="2" t="str">
        <f>(Table1[[#This Row],[Số hóa đơn]])&amp;IF(OR(Table1[[#This Row],[Phân loại]]="Hàng trả",Table1[[#This Row],[Phân loại]]="Giảm công nợ"),-Table1[[#This Row],[Tổng giá trị]],Table1[[#This Row],[Tổng giá trị]])</f>
        <v>000330435691049</v>
      </c>
      <c r="AH895" s="6" t="e">
        <f>_xlfn.XLOOKUP(Table1[[#This Row],[Column1]],'Chi tiết tt Mega gửi'!P:P,'Chi tiết tt Mega gửi'!N:N)</f>
        <v>#N/A</v>
      </c>
    </row>
    <row r="896" spans="1:34" ht="25.5" customHeight="1" x14ac:dyDescent="0.2">
      <c r="A896" s="54" t="s">
        <v>16291</v>
      </c>
      <c r="B896" s="54" t="s">
        <v>200</v>
      </c>
      <c r="C896" s="55">
        <v>46149</v>
      </c>
      <c r="D896" s="54" t="s">
        <v>18205</v>
      </c>
      <c r="E896" s="55">
        <v>46151</v>
      </c>
      <c r="F896" s="54" t="s">
        <v>18206</v>
      </c>
      <c r="G896" s="54" t="s">
        <v>18207</v>
      </c>
      <c r="H896" s="56">
        <v>4519295</v>
      </c>
      <c r="I896" s="31">
        <v>0</v>
      </c>
      <c r="J896" s="31">
        <v>361544</v>
      </c>
      <c r="K896" s="31">
        <v>4880839</v>
      </c>
      <c r="L896" s="64" t="s">
        <v>17236</v>
      </c>
      <c r="M896" s="6">
        <v>46197</v>
      </c>
      <c r="O896" s="32">
        <f>IF(Table1[[#This Row],[Phân loại]]="Tồn đầu kỳ",Table1[[#This Row],[Tổng giá trị]],0)</f>
        <v>0</v>
      </c>
      <c r="P896" s="7">
        <f>IF(Table1[[#This Row],[Số còn phải thu ĐK]]&lt;&gt;0,0,IF(Table1[[#This Row],[Phân loại]]="Bán hàng",Table1[[#This Row],[Tổng giá trị]],-Table1[[#This Row],[Tổng giá trị]]))</f>
        <v>4880839</v>
      </c>
      <c r="Q896" s="32">
        <f t="shared" si="65"/>
        <v>4880839</v>
      </c>
      <c r="R896" s="7">
        <f>Table1[[#This Row],[Số còn phải thu ĐK]]+Table1[[#This Row],[Giá Trị HD sau CK]]-Table1[[#This Row],[Số tiền đã thu]]</f>
        <v>0</v>
      </c>
      <c r="S896" s="6">
        <f>IF(Table1[[#This Row],[Ngày hóa đơn]]&lt;&gt;"",Table1[[#This Row],[Ngày hóa đơn]],IF(Table1[[#This Row],[Ngày hạch toán]]&lt;&gt;"",Table1[[#This Row],[Ngày hạch toán]],""))</f>
        <v>46151</v>
      </c>
      <c r="T896" s="7"/>
      <c r="U896" s="6">
        <f>IF(Table1[[#This Row],[Ngày tính CN]]="","",S896+T896)</f>
        <v>46151</v>
      </c>
      <c r="V896" s="32">
        <f ca="1">IF(Table1[[#This Row],[Hạn thanh toán]]="","",IF((U896-NOW())&lt;0,0,(U896-NOW())))</f>
        <v>0</v>
      </c>
      <c r="W896" s="32"/>
      <c r="X896" s="32" t="str">
        <f t="shared" ca="1" si="66"/>
        <v/>
      </c>
      <c r="Y896" s="2" t="str">
        <f t="shared" si="67"/>
        <v>Đã thanh toán</v>
      </c>
      <c r="Z896" s="42">
        <f t="shared" si="68"/>
        <v>46151</v>
      </c>
      <c r="AA896" s="42">
        <f t="shared" si="69"/>
        <v>46197</v>
      </c>
      <c r="AD896" s="2" t="str">
        <f>VLOOKUP($A896,MA_KH!$A:$Q,MA_KH!O$1,0)</f>
        <v>MEGA</v>
      </c>
      <c r="AE896" s="2" t="str">
        <f>VLOOKUP($A896,MA_KH!$A:$Q,MA_KH!P$1,0)</f>
        <v>CÔNG TY TNHH MM MEGA MARKET (VIỆT NAM)</v>
      </c>
      <c r="AG896" s="2" t="str">
        <f>(Table1[[#This Row],[Số hóa đơn]])&amp;IF(OR(Table1[[#This Row],[Phân loại]]="Hàng trả",Table1[[#This Row],[Phân loại]]="Giảm công nợ"),-Table1[[#This Row],[Tổng giá trị]],Table1[[#This Row],[Tổng giá trị]])</f>
        <v>000330534880839</v>
      </c>
      <c r="AH896" s="6" t="e">
        <f>_xlfn.XLOOKUP(Table1[[#This Row],[Column1]],'Chi tiết tt Mega gửi'!P:P,'Chi tiết tt Mega gửi'!N:N)</f>
        <v>#N/A</v>
      </c>
    </row>
    <row r="897" spans="1:34" ht="25.5" customHeight="1" x14ac:dyDescent="0.2">
      <c r="A897" s="54" t="s">
        <v>16289</v>
      </c>
      <c r="B897" s="54" t="s">
        <v>296</v>
      </c>
      <c r="C897" s="55">
        <v>46149</v>
      </c>
      <c r="D897" s="54" t="s">
        <v>18208</v>
      </c>
      <c r="E897" s="55">
        <v>46151</v>
      </c>
      <c r="F897" s="54" t="s">
        <v>18209</v>
      </c>
      <c r="G897" s="54" t="s">
        <v>18210</v>
      </c>
      <c r="H897" s="56">
        <v>2458490</v>
      </c>
      <c r="I897" s="31">
        <v>0</v>
      </c>
      <c r="J897" s="31">
        <v>196679</v>
      </c>
      <c r="K897" s="31">
        <v>2655169</v>
      </c>
      <c r="L897" s="64" t="s">
        <v>17236</v>
      </c>
      <c r="M897" s="6">
        <v>46197</v>
      </c>
      <c r="O897" s="32">
        <f>IF(Table1[[#This Row],[Phân loại]]="Tồn đầu kỳ",Table1[[#This Row],[Tổng giá trị]],0)</f>
        <v>0</v>
      </c>
      <c r="P897" s="7">
        <f>IF(Table1[[#This Row],[Số còn phải thu ĐK]]&lt;&gt;0,0,IF(Table1[[#This Row],[Phân loại]]="Bán hàng",Table1[[#This Row],[Tổng giá trị]],-Table1[[#This Row],[Tổng giá trị]]))</f>
        <v>2655169</v>
      </c>
      <c r="Q897" s="32">
        <f t="shared" si="65"/>
        <v>2655169</v>
      </c>
      <c r="R897" s="7">
        <f>Table1[[#This Row],[Số còn phải thu ĐK]]+Table1[[#This Row],[Giá Trị HD sau CK]]-Table1[[#This Row],[Số tiền đã thu]]</f>
        <v>0</v>
      </c>
      <c r="S897" s="6">
        <f>IF(Table1[[#This Row],[Ngày hóa đơn]]&lt;&gt;"",Table1[[#This Row],[Ngày hóa đơn]],IF(Table1[[#This Row],[Ngày hạch toán]]&lt;&gt;"",Table1[[#This Row],[Ngày hạch toán]],""))</f>
        <v>46151</v>
      </c>
      <c r="T897" s="7"/>
      <c r="U897" s="6">
        <f>IF(Table1[[#This Row],[Ngày tính CN]]="","",S897+T897)</f>
        <v>46151</v>
      </c>
      <c r="V897" s="32">
        <f ca="1">IF(Table1[[#This Row],[Hạn thanh toán]]="","",IF((U897-NOW())&lt;0,0,(U897-NOW())))</f>
        <v>0</v>
      </c>
      <c r="W897" s="32"/>
      <c r="X897" s="32" t="str">
        <f t="shared" ca="1" si="66"/>
        <v/>
      </c>
      <c r="Y897" s="2" t="str">
        <f t="shared" si="67"/>
        <v>Đã thanh toán</v>
      </c>
      <c r="Z897" s="42">
        <f t="shared" si="68"/>
        <v>46151</v>
      </c>
      <c r="AA897" s="42">
        <f t="shared" si="69"/>
        <v>46197</v>
      </c>
      <c r="AD897" s="2" t="str">
        <f>VLOOKUP($A897,MA_KH!$A:$Q,MA_KH!O$1,0)</f>
        <v>MEGA</v>
      </c>
      <c r="AE897" s="2" t="str">
        <f>VLOOKUP($A897,MA_KH!$A:$Q,MA_KH!P$1,0)</f>
        <v>CÔNG TY TNHH MM MEGA MARKET (VIỆT NAM)</v>
      </c>
      <c r="AG897" s="2" t="str">
        <f>(Table1[[#This Row],[Số hóa đơn]])&amp;IF(OR(Table1[[#This Row],[Phân loại]]="Hàng trả",Table1[[#This Row],[Phân loại]]="Giảm công nợ"),-Table1[[#This Row],[Tổng giá trị]],Table1[[#This Row],[Tổng giá trị]])</f>
        <v>000330552655169</v>
      </c>
      <c r="AH897" s="6" t="e">
        <f>_xlfn.XLOOKUP(Table1[[#This Row],[Column1]],'Chi tiết tt Mega gửi'!P:P,'Chi tiết tt Mega gửi'!N:N)</f>
        <v>#N/A</v>
      </c>
    </row>
    <row r="898" spans="1:34" ht="25.5" customHeight="1" x14ac:dyDescent="0.2">
      <c r="A898" s="54" t="s">
        <v>16310</v>
      </c>
      <c r="B898" s="54" t="s">
        <v>196</v>
      </c>
      <c r="C898" s="55">
        <v>46149</v>
      </c>
      <c r="D898" s="54" t="s">
        <v>18211</v>
      </c>
      <c r="E898" s="55">
        <v>46151</v>
      </c>
      <c r="F898" s="54" t="s">
        <v>18212</v>
      </c>
      <c r="G898" s="54" t="s">
        <v>18213</v>
      </c>
      <c r="H898" s="56">
        <v>1283030</v>
      </c>
      <c r="I898" s="31">
        <v>0</v>
      </c>
      <c r="J898" s="31">
        <v>102642</v>
      </c>
      <c r="K898" s="31">
        <v>1385672</v>
      </c>
      <c r="L898" s="64" t="s">
        <v>17236</v>
      </c>
      <c r="M898" s="6">
        <v>46197</v>
      </c>
      <c r="O898" s="32">
        <f>IF(Table1[[#This Row],[Phân loại]]="Tồn đầu kỳ",Table1[[#This Row],[Tổng giá trị]],0)</f>
        <v>0</v>
      </c>
      <c r="P898" s="7">
        <f>IF(Table1[[#This Row],[Số còn phải thu ĐK]]&lt;&gt;0,0,IF(Table1[[#This Row],[Phân loại]]="Bán hàng",Table1[[#This Row],[Tổng giá trị]],-Table1[[#This Row],[Tổng giá trị]]))</f>
        <v>1385672</v>
      </c>
      <c r="Q898" s="32">
        <f t="shared" si="65"/>
        <v>1385672</v>
      </c>
      <c r="R898" s="7">
        <f>Table1[[#This Row],[Số còn phải thu ĐK]]+Table1[[#This Row],[Giá Trị HD sau CK]]-Table1[[#This Row],[Số tiền đã thu]]</f>
        <v>0</v>
      </c>
      <c r="S898" s="6">
        <f>IF(Table1[[#This Row],[Ngày hóa đơn]]&lt;&gt;"",Table1[[#This Row],[Ngày hóa đơn]],IF(Table1[[#This Row],[Ngày hạch toán]]&lt;&gt;"",Table1[[#This Row],[Ngày hạch toán]],""))</f>
        <v>46151</v>
      </c>
      <c r="T898" s="7"/>
      <c r="U898" s="6">
        <f>IF(Table1[[#This Row],[Ngày tính CN]]="","",S898+T898)</f>
        <v>46151</v>
      </c>
      <c r="V898" s="32">
        <f ca="1">IF(Table1[[#This Row],[Hạn thanh toán]]="","",IF((U898-NOW())&lt;0,0,(U898-NOW())))</f>
        <v>0</v>
      </c>
      <c r="W898" s="32"/>
      <c r="X898" s="32" t="str">
        <f t="shared" ca="1" si="66"/>
        <v/>
      </c>
      <c r="Y898" s="2" t="str">
        <f t="shared" si="67"/>
        <v>Đã thanh toán</v>
      </c>
      <c r="Z898" s="42">
        <f t="shared" si="68"/>
        <v>46151</v>
      </c>
      <c r="AA898" s="42">
        <f t="shared" si="69"/>
        <v>46197</v>
      </c>
      <c r="AD898" s="2" t="str">
        <f>VLOOKUP($A898,MA_KH!$A:$Q,MA_KH!O$1,0)</f>
        <v>MEGA</v>
      </c>
      <c r="AE898" s="2" t="str">
        <f>VLOOKUP($A898,MA_KH!$A:$Q,MA_KH!P$1,0)</f>
        <v>CÔNG TY TNHH MM MEGA MARKET (VIỆT NAM)</v>
      </c>
      <c r="AG898" s="2" t="str">
        <f>(Table1[[#This Row],[Số hóa đơn]])&amp;IF(OR(Table1[[#This Row],[Phân loại]]="Hàng trả",Table1[[#This Row],[Phân loại]]="Giảm công nợ"),-Table1[[#This Row],[Tổng giá trị]],Table1[[#This Row],[Tổng giá trị]])</f>
        <v>000330471385672</v>
      </c>
      <c r="AH898" s="6" t="e">
        <f>_xlfn.XLOOKUP(Table1[[#This Row],[Column1]],'Chi tiết tt Mega gửi'!P:P,'Chi tiết tt Mega gửi'!N:N)</f>
        <v>#N/A</v>
      </c>
    </row>
    <row r="899" spans="1:34" ht="25.5" customHeight="1" x14ac:dyDescent="0.2">
      <c r="A899" s="54" t="s">
        <v>16291</v>
      </c>
      <c r="B899" s="54" t="s">
        <v>200</v>
      </c>
      <c r="C899" s="55">
        <v>46149</v>
      </c>
      <c r="D899" s="54" t="s">
        <v>18214</v>
      </c>
      <c r="E899" s="55">
        <v>46151</v>
      </c>
      <c r="F899" s="54" t="s">
        <v>18215</v>
      </c>
      <c r="G899" s="54" t="s">
        <v>18216</v>
      </c>
      <c r="H899" s="56">
        <v>1292380</v>
      </c>
      <c r="I899" s="31">
        <v>0</v>
      </c>
      <c r="J899" s="31">
        <v>103390</v>
      </c>
      <c r="K899" s="31">
        <v>1395770</v>
      </c>
      <c r="L899" s="64" t="s">
        <v>17236</v>
      </c>
      <c r="M899" s="6">
        <v>46197</v>
      </c>
      <c r="O899" s="32">
        <f>IF(Table1[[#This Row],[Phân loại]]="Tồn đầu kỳ",Table1[[#This Row],[Tổng giá trị]],0)</f>
        <v>0</v>
      </c>
      <c r="P899" s="7">
        <f>IF(Table1[[#This Row],[Số còn phải thu ĐK]]&lt;&gt;0,0,IF(Table1[[#This Row],[Phân loại]]="Bán hàng",Table1[[#This Row],[Tổng giá trị]],-Table1[[#This Row],[Tổng giá trị]]))</f>
        <v>1395770</v>
      </c>
      <c r="Q899" s="32">
        <f t="shared" si="65"/>
        <v>1395770</v>
      </c>
      <c r="R899" s="7">
        <f>Table1[[#This Row],[Số còn phải thu ĐK]]+Table1[[#This Row],[Giá Trị HD sau CK]]-Table1[[#This Row],[Số tiền đã thu]]</f>
        <v>0</v>
      </c>
      <c r="S899" s="6">
        <f>IF(Table1[[#This Row],[Ngày hóa đơn]]&lt;&gt;"",Table1[[#This Row],[Ngày hóa đơn]],IF(Table1[[#This Row],[Ngày hạch toán]]&lt;&gt;"",Table1[[#This Row],[Ngày hạch toán]],""))</f>
        <v>46151</v>
      </c>
      <c r="T899" s="7"/>
      <c r="U899" s="6">
        <f>IF(Table1[[#This Row],[Ngày tính CN]]="","",S899+T899)</f>
        <v>46151</v>
      </c>
      <c r="V899" s="32">
        <f ca="1">IF(Table1[[#This Row],[Hạn thanh toán]]="","",IF((U899-NOW())&lt;0,0,(U899-NOW())))</f>
        <v>0</v>
      </c>
      <c r="W899" s="32"/>
      <c r="X899" s="32" t="str">
        <f t="shared" ca="1" si="66"/>
        <v/>
      </c>
      <c r="Y899" s="2" t="str">
        <f t="shared" si="67"/>
        <v>Đã thanh toán</v>
      </c>
      <c r="Z899" s="42">
        <f t="shared" si="68"/>
        <v>46151</v>
      </c>
      <c r="AA899" s="42">
        <f t="shared" si="69"/>
        <v>46197</v>
      </c>
      <c r="AD899" s="2" t="str">
        <f>VLOOKUP($A899,MA_KH!$A:$Q,MA_KH!O$1,0)</f>
        <v>MEGA</v>
      </c>
      <c r="AE899" s="2" t="str">
        <f>VLOOKUP($A899,MA_KH!$A:$Q,MA_KH!P$1,0)</f>
        <v>CÔNG TY TNHH MM MEGA MARKET (VIỆT NAM)</v>
      </c>
      <c r="AG899" s="2" t="str">
        <f>(Table1[[#This Row],[Số hóa đơn]])&amp;IF(OR(Table1[[#This Row],[Phân loại]]="Hàng trả",Table1[[#This Row],[Phân loại]]="Giảm công nợ"),-Table1[[#This Row],[Tổng giá trị]],Table1[[#This Row],[Tổng giá trị]])</f>
        <v>000330521395770</v>
      </c>
      <c r="AH899" s="6" t="e">
        <f>_xlfn.XLOOKUP(Table1[[#This Row],[Column1]],'Chi tiết tt Mega gửi'!P:P,'Chi tiết tt Mega gửi'!N:N)</f>
        <v>#N/A</v>
      </c>
    </row>
    <row r="900" spans="1:34" ht="25.5" customHeight="1" x14ac:dyDescent="0.2">
      <c r="A900" s="54" t="s">
        <v>16293</v>
      </c>
      <c r="B900" s="54" t="s">
        <v>386</v>
      </c>
      <c r="C900" s="55">
        <v>46149</v>
      </c>
      <c r="D900" s="54" t="s">
        <v>18217</v>
      </c>
      <c r="E900" s="55">
        <v>46151</v>
      </c>
      <c r="F900" s="54" t="s">
        <v>18218</v>
      </c>
      <c r="G900" s="54" t="s">
        <v>18219</v>
      </c>
      <c r="H900" s="56">
        <v>1292380</v>
      </c>
      <c r="I900" s="31">
        <v>0</v>
      </c>
      <c r="J900" s="31">
        <v>103390</v>
      </c>
      <c r="K900" s="31">
        <v>1395770</v>
      </c>
      <c r="L900" s="64" t="s">
        <v>17236</v>
      </c>
      <c r="M900" s="6">
        <v>46197</v>
      </c>
      <c r="O900" s="32">
        <f>IF(Table1[[#This Row],[Phân loại]]="Tồn đầu kỳ",Table1[[#This Row],[Tổng giá trị]],0)</f>
        <v>0</v>
      </c>
      <c r="P900" s="7">
        <f>IF(Table1[[#This Row],[Số còn phải thu ĐK]]&lt;&gt;0,0,IF(Table1[[#This Row],[Phân loại]]="Bán hàng",Table1[[#This Row],[Tổng giá trị]],-Table1[[#This Row],[Tổng giá trị]]))</f>
        <v>1395770</v>
      </c>
      <c r="Q900" s="32">
        <f t="shared" ref="Q900:Q963" si="70">IF(M900&lt;&gt;"",IF(O900&lt;&gt;0,O900,P900),0)</f>
        <v>1395770</v>
      </c>
      <c r="R900" s="7">
        <f>Table1[[#This Row],[Số còn phải thu ĐK]]+Table1[[#This Row],[Giá Trị HD sau CK]]-Table1[[#This Row],[Số tiền đã thu]]</f>
        <v>0</v>
      </c>
      <c r="S900" s="6">
        <f>IF(Table1[[#This Row],[Ngày hóa đơn]]&lt;&gt;"",Table1[[#This Row],[Ngày hóa đơn]],IF(Table1[[#This Row],[Ngày hạch toán]]&lt;&gt;"",Table1[[#This Row],[Ngày hạch toán]],""))</f>
        <v>46151</v>
      </c>
      <c r="T900" s="7"/>
      <c r="U900" s="6">
        <f>IF(Table1[[#This Row],[Ngày tính CN]]="","",S900+T900)</f>
        <v>46151</v>
      </c>
      <c r="V900" s="32">
        <f ca="1">IF(Table1[[#This Row],[Hạn thanh toán]]="","",IF((U900-NOW())&lt;0,0,(U900-NOW())))</f>
        <v>0</v>
      </c>
      <c r="W900" s="32"/>
      <c r="X900" s="32" t="str">
        <f t="shared" ref="X900:X963" ca="1" si="71">IF(OR(U900="",R900=0),"",IF((U900-NOW())&lt;0,-(U900-NOW()),0))</f>
        <v/>
      </c>
      <c r="Y900" s="2" t="str">
        <f t="shared" ref="Y900:Y963" si="72">IF(R900=0,"Đã thanh toán",IF(X900="","",IF(X900&lt;=0,"Chưa đến hạn thanh toán",IF(X900&lt;=30,"Nợ quá hạn 30 ngày",IF(X900&lt;=60,"Nợ quá hạn từ 30 ngày đến 60 ngày",IF(X900&lt;=90,"Nợ quá hạn từ 60 ngày đến 90 ngày",IF(X900&lt;=120,"Nợ quá hạn từ 90 ngày đến 120 ngày","Nợ quá hạn hơn 120 ngày có khả năng mất thanh toán")))))))</f>
        <v>Đã thanh toán</v>
      </c>
      <c r="Z900" s="42">
        <f t="shared" ref="Z900:Z963" si="73">IF(S900="","",S900)</f>
        <v>46151</v>
      </c>
      <c r="AA900" s="42">
        <f t="shared" ref="AA900:AA963" si="74">IF(M900="","",M900)</f>
        <v>46197</v>
      </c>
      <c r="AD900" s="2" t="str">
        <f>VLOOKUP($A900,MA_KH!$A:$Q,MA_KH!O$1,0)</f>
        <v>MEGA</v>
      </c>
      <c r="AE900" s="2" t="str">
        <f>VLOOKUP($A900,MA_KH!$A:$Q,MA_KH!P$1,0)</f>
        <v>CÔNG TY TNHH MM MEGA MARKET (VIỆT NAM)</v>
      </c>
      <c r="AG900" s="2" t="str">
        <f>(Table1[[#This Row],[Số hóa đơn]])&amp;IF(OR(Table1[[#This Row],[Phân loại]]="Hàng trả",Table1[[#This Row],[Phân loại]]="Giảm công nợ"),-Table1[[#This Row],[Tổng giá trị]],Table1[[#This Row],[Tổng giá trị]])</f>
        <v>000330511395770</v>
      </c>
      <c r="AH900" s="6" t="e">
        <f>_xlfn.XLOOKUP(Table1[[#This Row],[Column1]],'Chi tiết tt Mega gửi'!P:P,'Chi tiết tt Mega gửi'!N:N)</f>
        <v>#N/A</v>
      </c>
    </row>
    <row r="901" spans="1:34" ht="25.5" customHeight="1" x14ac:dyDescent="0.2">
      <c r="A901" s="54" t="s">
        <v>16309</v>
      </c>
      <c r="B901" s="54" t="s">
        <v>255</v>
      </c>
      <c r="C901" s="55">
        <v>46149</v>
      </c>
      <c r="D901" s="54" t="s">
        <v>18220</v>
      </c>
      <c r="E901" s="55">
        <v>46151</v>
      </c>
      <c r="F901" s="54" t="s">
        <v>18221</v>
      </c>
      <c r="G901" s="54" t="s">
        <v>18222</v>
      </c>
      <c r="H901" s="56">
        <v>1425000</v>
      </c>
      <c r="I901" s="31">
        <v>0</v>
      </c>
      <c r="J901" s="31">
        <v>114000</v>
      </c>
      <c r="K901" s="31">
        <v>1539000</v>
      </c>
      <c r="L901" s="64" t="s">
        <v>17236</v>
      </c>
      <c r="M901" s="6">
        <v>46197</v>
      </c>
      <c r="O901" s="32">
        <f>IF(Table1[[#This Row],[Phân loại]]="Tồn đầu kỳ",Table1[[#This Row],[Tổng giá trị]],0)</f>
        <v>0</v>
      </c>
      <c r="P901" s="7">
        <f>IF(Table1[[#This Row],[Số còn phải thu ĐK]]&lt;&gt;0,0,IF(Table1[[#This Row],[Phân loại]]="Bán hàng",Table1[[#This Row],[Tổng giá trị]],-Table1[[#This Row],[Tổng giá trị]]))</f>
        <v>1539000</v>
      </c>
      <c r="Q901" s="32">
        <f t="shared" si="70"/>
        <v>1539000</v>
      </c>
      <c r="R901" s="7">
        <f>Table1[[#This Row],[Số còn phải thu ĐK]]+Table1[[#This Row],[Giá Trị HD sau CK]]-Table1[[#This Row],[Số tiền đã thu]]</f>
        <v>0</v>
      </c>
      <c r="S901" s="6">
        <f>IF(Table1[[#This Row],[Ngày hóa đơn]]&lt;&gt;"",Table1[[#This Row],[Ngày hóa đơn]],IF(Table1[[#This Row],[Ngày hạch toán]]&lt;&gt;"",Table1[[#This Row],[Ngày hạch toán]],""))</f>
        <v>46151</v>
      </c>
      <c r="T901" s="7"/>
      <c r="U901" s="6">
        <f>IF(Table1[[#This Row],[Ngày tính CN]]="","",S901+T901)</f>
        <v>46151</v>
      </c>
      <c r="V901" s="32">
        <f ca="1">IF(Table1[[#This Row],[Hạn thanh toán]]="","",IF((U901-NOW())&lt;0,0,(U901-NOW())))</f>
        <v>0</v>
      </c>
      <c r="W901" s="32"/>
      <c r="X901" s="32" t="str">
        <f t="shared" ca="1" si="71"/>
        <v/>
      </c>
      <c r="Y901" s="2" t="str">
        <f t="shared" si="72"/>
        <v>Đã thanh toán</v>
      </c>
      <c r="Z901" s="42">
        <f t="shared" si="73"/>
        <v>46151</v>
      </c>
      <c r="AA901" s="42">
        <f t="shared" si="74"/>
        <v>46197</v>
      </c>
      <c r="AD901" s="2" t="str">
        <f>VLOOKUP($A901,MA_KH!$A:$Q,MA_KH!O$1,0)</f>
        <v>MEGA</v>
      </c>
      <c r="AE901" s="2" t="str">
        <f>VLOOKUP($A901,MA_KH!$A:$Q,MA_KH!P$1,0)</f>
        <v>CÔNG TY TNHH MM MEGA MARKET (VIỆT NAM)</v>
      </c>
      <c r="AG901" s="2" t="str">
        <f>(Table1[[#This Row],[Số hóa đơn]])&amp;IF(OR(Table1[[#This Row],[Phân loại]]="Hàng trả",Table1[[#This Row],[Phân loại]]="Giảm công nợ"),-Table1[[#This Row],[Tổng giá trị]],Table1[[#This Row],[Tổng giá trị]])</f>
        <v>000330481539000</v>
      </c>
      <c r="AH901" s="6" t="e">
        <f>_xlfn.XLOOKUP(Table1[[#This Row],[Column1]],'Chi tiết tt Mega gửi'!P:P,'Chi tiết tt Mega gửi'!N:N)</f>
        <v>#N/A</v>
      </c>
    </row>
    <row r="902" spans="1:34" ht="25.5" customHeight="1" x14ac:dyDescent="0.2">
      <c r="A902" s="54" t="s">
        <v>16295</v>
      </c>
      <c r="B902" s="54" t="s">
        <v>198</v>
      </c>
      <c r="C902" s="55">
        <v>46149</v>
      </c>
      <c r="D902" s="54" t="s">
        <v>18223</v>
      </c>
      <c r="E902" s="55">
        <v>46151</v>
      </c>
      <c r="F902" s="54" t="s">
        <v>18224</v>
      </c>
      <c r="G902" s="54" t="s">
        <v>18225</v>
      </c>
      <c r="H902" s="56">
        <v>1425000</v>
      </c>
      <c r="I902" s="31">
        <v>0</v>
      </c>
      <c r="J902" s="31">
        <v>114000</v>
      </c>
      <c r="K902" s="31">
        <v>1539000</v>
      </c>
      <c r="L902" s="64" t="s">
        <v>17236</v>
      </c>
      <c r="M902" s="6">
        <v>46197</v>
      </c>
      <c r="O902" s="32">
        <f>IF(Table1[[#This Row],[Phân loại]]="Tồn đầu kỳ",Table1[[#This Row],[Tổng giá trị]],0)</f>
        <v>0</v>
      </c>
      <c r="P902" s="7">
        <f>IF(Table1[[#This Row],[Số còn phải thu ĐK]]&lt;&gt;0,0,IF(Table1[[#This Row],[Phân loại]]="Bán hàng",Table1[[#This Row],[Tổng giá trị]],-Table1[[#This Row],[Tổng giá trị]]))</f>
        <v>1539000</v>
      </c>
      <c r="Q902" s="32">
        <f t="shared" si="70"/>
        <v>1539000</v>
      </c>
      <c r="R902" s="7">
        <f>Table1[[#This Row],[Số còn phải thu ĐK]]+Table1[[#This Row],[Giá Trị HD sau CK]]-Table1[[#This Row],[Số tiền đã thu]]</f>
        <v>0</v>
      </c>
      <c r="S902" s="6">
        <f>IF(Table1[[#This Row],[Ngày hóa đơn]]&lt;&gt;"",Table1[[#This Row],[Ngày hóa đơn]],IF(Table1[[#This Row],[Ngày hạch toán]]&lt;&gt;"",Table1[[#This Row],[Ngày hạch toán]],""))</f>
        <v>46151</v>
      </c>
      <c r="T902" s="7"/>
      <c r="U902" s="6">
        <f>IF(Table1[[#This Row],[Ngày tính CN]]="","",S902+T902)</f>
        <v>46151</v>
      </c>
      <c r="V902" s="32">
        <f ca="1">IF(Table1[[#This Row],[Hạn thanh toán]]="","",IF((U902-NOW())&lt;0,0,(U902-NOW())))</f>
        <v>0</v>
      </c>
      <c r="W902" s="32"/>
      <c r="X902" s="32" t="str">
        <f t="shared" ca="1" si="71"/>
        <v/>
      </c>
      <c r="Y902" s="2" t="str">
        <f t="shared" si="72"/>
        <v>Đã thanh toán</v>
      </c>
      <c r="Z902" s="42">
        <f t="shared" si="73"/>
        <v>46151</v>
      </c>
      <c r="AA902" s="42">
        <f t="shared" si="74"/>
        <v>46197</v>
      </c>
      <c r="AD902" s="2" t="str">
        <f>VLOOKUP($A902,MA_KH!$A:$Q,MA_KH!O$1,0)</f>
        <v>MEGA</v>
      </c>
      <c r="AE902" s="2" t="str">
        <f>VLOOKUP($A902,MA_KH!$A:$Q,MA_KH!P$1,0)</f>
        <v>CÔNG TY TNHH MM MEGA MARKET (VIỆT NAM)</v>
      </c>
      <c r="AG902" s="2" t="str">
        <f>(Table1[[#This Row],[Số hóa đơn]])&amp;IF(OR(Table1[[#This Row],[Phân loại]]="Hàng trả",Table1[[#This Row],[Phân loại]]="Giảm công nợ"),-Table1[[#This Row],[Tổng giá trị]],Table1[[#This Row],[Tổng giá trị]])</f>
        <v>000330501539000</v>
      </c>
      <c r="AH902" s="6" t="e">
        <f>_xlfn.XLOOKUP(Table1[[#This Row],[Column1]],'Chi tiết tt Mega gửi'!P:P,'Chi tiết tt Mega gửi'!N:N)</f>
        <v>#N/A</v>
      </c>
    </row>
    <row r="903" spans="1:34" ht="25.5" customHeight="1" x14ac:dyDescent="0.2">
      <c r="A903" s="54" t="s">
        <v>16308</v>
      </c>
      <c r="B903" s="54" t="s">
        <v>194</v>
      </c>
      <c r="C903" s="55">
        <v>46149</v>
      </c>
      <c r="D903" s="54" t="s">
        <v>18226</v>
      </c>
      <c r="E903" s="55">
        <v>46151</v>
      </c>
      <c r="F903" s="54" t="s">
        <v>18227</v>
      </c>
      <c r="G903" s="54" t="s">
        <v>18228</v>
      </c>
      <c r="H903" s="56">
        <v>8905020</v>
      </c>
      <c r="I903" s="31">
        <v>0</v>
      </c>
      <c r="J903" s="31">
        <v>712402</v>
      </c>
      <c r="K903" s="31">
        <v>9617422</v>
      </c>
      <c r="L903" s="64" t="s">
        <v>17236</v>
      </c>
      <c r="M903" s="6">
        <v>46197</v>
      </c>
      <c r="O903" s="32">
        <f>IF(Table1[[#This Row],[Phân loại]]="Tồn đầu kỳ",Table1[[#This Row],[Tổng giá trị]],0)</f>
        <v>0</v>
      </c>
      <c r="P903" s="7">
        <f>IF(Table1[[#This Row],[Số còn phải thu ĐK]]&lt;&gt;0,0,IF(Table1[[#This Row],[Phân loại]]="Bán hàng",Table1[[#This Row],[Tổng giá trị]],-Table1[[#This Row],[Tổng giá trị]]))</f>
        <v>9617422</v>
      </c>
      <c r="Q903" s="32">
        <f t="shared" si="70"/>
        <v>9617422</v>
      </c>
      <c r="R903" s="7">
        <f>Table1[[#This Row],[Số còn phải thu ĐK]]+Table1[[#This Row],[Giá Trị HD sau CK]]-Table1[[#This Row],[Số tiền đã thu]]</f>
        <v>0</v>
      </c>
      <c r="S903" s="6">
        <f>IF(Table1[[#This Row],[Ngày hóa đơn]]&lt;&gt;"",Table1[[#This Row],[Ngày hóa đơn]],IF(Table1[[#This Row],[Ngày hạch toán]]&lt;&gt;"",Table1[[#This Row],[Ngày hạch toán]],""))</f>
        <v>46151</v>
      </c>
      <c r="T903" s="7"/>
      <c r="U903" s="6">
        <f>IF(Table1[[#This Row],[Ngày tính CN]]="","",S903+T903)</f>
        <v>46151</v>
      </c>
      <c r="V903" s="32">
        <f ca="1">IF(Table1[[#This Row],[Hạn thanh toán]]="","",IF((U903-NOW())&lt;0,0,(U903-NOW())))</f>
        <v>0</v>
      </c>
      <c r="W903" s="32"/>
      <c r="X903" s="32" t="str">
        <f t="shared" ca="1" si="71"/>
        <v/>
      </c>
      <c r="Y903" s="2" t="str">
        <f t="shared" si="72"/>
        <v>Đã thanh toán</v>
      </c>
      <c r="Z903" s="42">
        <f t="shared" si="73"/>
        <v>46151</v>
      </c>
      <c r="AA903" s="42">
        <f t="shared" si="74"/>
        <v>46197</v>
      </c>
      <c r="AD903" s="2" t="str">
        <f>VLOOKUP($A903,MA_KH!$A:$Q,MA_KH!O$1,0)</f>
        <v>MEGA</v>
      </c>
      <c r="AE903" s="2" t="str">
        <f>VLOOKUP($A903,MA_KH!$A:$Q,MA_KH!P$1,0)</f>
        <v>CÔNG TY TNHH MM MEGA MARKET (VIỆT NAM)</v>
      </c>
      <c r="AG903" s="2" t="str">
        <f>(Table1[[#This Row],[Số hóa đơn]])&amp;IF(OR(Table1[[#This Row],[Phân loại]]="Hàng trả",Table1[[#This Row],[Phân loại]]="Giảm công nợ"),-Table1[[#This Row],[Tổng giá trị]],Table1[[#This Row],[Tổng giá trị]])</f>
        <v>000330469617422</v>
      </c>
      <c r="AH903" s="6" t="e">
        <f>_xlfn.XLOOKUP(Table1[[#This Row],[Column1]],'Chi tiết tt Mega gửi'!P:P,'Chi tiết tt Mega gửi'!N:N)</f>
        <v>#N/A</v>
      </c>
    </row>
    <row r="904" spans="1:34" ht="25.5" customHeight="1" x14ac:dyDescent="0.2">
      <c r="A904" s="54" t="s">
        <v>16307</v>
      </c>
      <c r="B904" s="54" t="s">
        <v>202</v>
      </c>
      <c r="C904" s="55">
        <v>46149</v>
      </c>
      <c r="D904" s="54" t="s">
        <v>18229</v>
      </c>
      <c r="E904" s="55">
        <v>46151</v>
      </c>
      <c r="F904" s="54" t="s">
        <v>18230</v>
      </c>
      <c r="G904" s="54" t="s">
        <v>18231</v>
      </c>
      <c r="H904" s="56">
        <v>1425000</v>
      </c>
      <c r="I904" s="31">
        <v>0</v>
      </c>
      <c r="J904" s="31">
        <v>114000</v>
      </c>
      <c r="K904" s="31">
        <v>1539000</v>
      </c>
      <c r="L904" s="64" t="s">
        <v>17236</v>
      </c>
      <c r="M904" s="6">
        <v>46197</v>
      </c>
      <c r="O904" s="32">
        <f>IF(Table1[[#This Row],[Phân loại]]="Tồn đầu kỳ",Table1[[#This Row],[Tổng giá trị]],0)</f>
        <v>0</v>
      </c>
      <c r="P904" s="7">
        <f>IF(Table1[[#This Row],[Số còn phải thu ĐK]]&lt;&gt;0,0,IF(Table1[[#This Row],[Phân loại]]="Bán hàng",Table1[[#This Row],[Tổng giá trị]],-Table1[[#This Row],[Tổng giá trị]]))</f>
        <v>1539000</v>
      </c>
      <c r="Q904" s="32">
        <f t="shared" si="70"/>
        <v>1539000</v>
      </c>
      <c r="R904" s="7">
        <f>Table1[[#This Row],[Số còn phải thu ĐK]]+Table1[[#This Row],[Giá Trị HD sau CK]]-Table1[[#This Row],[Số tiền đã thu]]</f>
        <v>0</v>
      </c>
      <c r="S904" s="6">
        <f>IF(Table1[[#This Row],[Ngày hóa đơn]]&lt;&gt;"",Table1[[#This Row],[Ngày hóa đơn]],IF(Table1[[#This Row],[Ngày hạch toán]]&lt;&gt;"",Table1[[#This Row],[Ngày hạch toán]],""))</f>
        <v>46151</v>
      </c>
      <c r="T904" s="7"/>
      <c r="U904" s="6">
        <f>IF(Table1[[#This Row],[Ngày tính CN]]="","",S904+T904)</f>
        <v>46151</v>
      </c>
      <c r="V904" s="32">
        <f ca="1">IF(Table1[[#This Row],[Hạn thanh toán]]="","",IF((U904-NOW())&lt;0,0,(U904-NOW())))</f>
        <v>0</v>
      </c>
      <c r="W904" s="32"/>
      <c r="X904" s="32" t="str">
        <f t="shared" ca="1" si="71"/>
        <v/>
      </c>
      <c r="Y904" s="2" t="str">
        <f t="shared" si="72"/>
        <v>Đã thanh toán</v>
      </c>
      <c r="Z904" s="42">
        <f t="shared" si="73"/>
        <v>46151</v>
      </c>
      <c r="AA904" s="42">
        <f t="shared" si="74"/>
        <v>46197</v>
      </c>
      <c r="AD904" s="2" t="str">
        <f>VLOOKUP($A904,MA_KH!$A:$Q,MA_KH!O$1,0)</f>
        <v>MEGA</v>
      </c>
      <c r="AE904" s="2" t="str">
        <f>VLOOKUP($A904,MA_KH!$A:$Q,MA_KH!P$1,0)</f>
        <v>CÔNG TY TNHH MM MEGA MARKET (VIỆT NAM)</v>
      </c>
      <c r="AG904" s="2" t="str">
        <f>(Table1[[#This Row],[Số hóa đơn]])&amp;IF(OR(Table1[[#This Row],[Phân loại]]="Hàng trả",Table1[[#This Row],[Phân loại]]="Giảm công nợ"),-Table1[[#This Row],[Tổng giá trị]],Table1[[#This Row],[Tổng giá trị]])</f>
        <v>000330541539000</v>
      </c>
      <c r="AH904" s="6" t="e">
        <f>_xlfn.XLOOKUP(Table1[[#This Row],[Column1]],'Chi tiết tt Mega gửi'!P:P,'Chi tiết tt Mega gửi'!N:N)</f>
        <v>#N/A</v>
      </c>
    </row>
    <row r="905" spans="1:34" ht="25.5" customHeight="1" x14ac:dyDescent="0.2">
      <c r="A905" s="54" t="s">
        <v>7306</v>
      </c>
      <c r="B905" s="54" t="s">
        <v>7307</v>
      </c>
      <c r="C905" s="55">
        <v>46149</v>
      </c>
      <c r="D905" s="54" t="s">
        <v>18232</v>
      </c>
      <c r="E905" s="55">
        <v>46151</v>
      </c>
      <c r="F905" s="54" t="s">
        <v>18233</v>
      </c>
      <c r="G905" s="54" t="s">
        <v>18234</v>
      </c>
      <c r="H905" s="56">
        <v>1954795</v>
      </c>
      <c r="I905" s="31">
        <v>0</v>
      </c>
      <c r="J905" s="31">
        <v>156384</v>
      </c>
      <c r="K905" s="31">
        <v>2111179</v>
      </c>
      <c r="L905" s="64" t="s">
        <v>17236</v>
      </c>
      <c r="M905" s="6">
        <v>46197</v>
      </c>
      <c r="O905" s="32">
        <f>IF(Table1[[#This Row],[Phân loại]]="Tồn đầu kỳ",Table1[[#This Row],[Tổng giá trị]],0)</f>
        <v>0</v>
      </c>
      <c r="P905" s="7">
        <f>IF(Table1[[#This Row],[Số còn phải thu ĐK]]&lt;&gt;0,0,IF(Table1[[#This Row],[Phân loại]]="Bán hàng",Table1[[#This Row],[Tổng giá trị]],-Table1[[#This Row],[Tổng giá trị]]))</f>
        <v>2111179</v>
      </c>
      <c r="Q905" s="32">
        <f t="shared" si="70"/>
        <v>2111179</v>
      </c>
      <c r="R905" s="7">
        <f>Table1[[#This Row],[Số còn phải thu ĐK]]+Table1[[#This Row],[Giá Trị HD sau CK]]-Table1[[#This Row],[Số tiền đã thu]]</f>
        <v>0</v>
      </c>
      <c r="S905" s="6">
        <f>IF(Table1[[#This Row],[Ngày hóa đơn]]&lt;&gt;"",Table1[[#This Row],[Ngày hóa đơn]],IF(Table1[[#This Row],[Ngày hạch toán]]&lt;&gt;"",Table1[[#This Row],[Ngày hạch toán]],""))</f>
        <v>46151</v>
      </c>
      <c r="T905" s="7"/>
      <c r="U905" s="6">
        <f>IF(Table1[[#This Row],[Ngày tính CN]]="","",S905+T905)</f>
        <v>46151</v>
      </c>
      <c r="V905" s="32">
        <f ca="1">IF(Table1[[#This Row],[Hạn thanh toán]]="","",IF((U905-NOW())&lt;0,0,(U905-NOW())))</f>
        <v>0</v>
      </c>
      <c r="W905" s="32"/>
      <c r="X905" s="32" t="str">
        <f t="shared" ca="1" si="71"/>
        <v/>
      </c>
      <c r="Y905" s="2" t="str">
        <f t="shared" si="72"/>
        <v>Đã thanh toán</v>
      </c>
      <c r="Z905" s="42">
        <f t="shared" si="73"/>
        <v>46151</v>
      </c>
      <c r="AA905" s="42">
        <f t="shared" si="74"/>
        <v>46197</v>
      </c>
      <c r="AD905" s="2" t="str">
        <f>VLOOKUP($A905,MA_KH!$A:$Q,MA_KH!O$1,0)</f>
        <v>MEGA</v>
      </c>
      <c r="AE905" s="2" t="str">
        <f>VLOOKUP($A905,MA_KH!$A:$Q,MA_KH!P$1,0)</f>
        <v>CÔNG TY TNHH MM MEGA MARKET (VIỆT NAM)</v>
      </c>
      <c r="AG905" s="2" t="str">
        <f>(Table1[[#This Row],[Số hóa đơn]])&amp;IF(OR(Table1[[#This Row],[Phân loại]]="Hàng trả",Table1[[#This Row],[Phân loại]]="Giảm công nợ"),-Table1[[#This Row],[Tổng giá trị]],Table1[[#This Row],[Tổng giá trị]])</f>
        <v>000330442111179</v>
      </c>
      <c r="AH905" s="6" t="e">
        <f>_xlfn.XLOOKUP(Table1[[#This Row],[Column1]],'Chi tiết tt Mega gửi'!P:P,'Chi tiết tt Mega gửi'!N:N)</f>
        <v>#N/A</v>
      </c>
    </row>
    <row r="906" spans="1:34" ht="25.5" customHeight="1" x14ac:dyDescent="0.2">
      <c r="A906" s="54" t="s">
        <v>16296</v>
      </c>
      <c r="B906" s="54" t="s">
        <v>7244</v>
      </c>
      <c r="C906" s="55">
        <v>46149</v>
      </c>
      <c r="D906" s="54" t="s">
        <v>18235</v>
      </c>
      <c r="E906" s="55">
        <v>46151</v>
      </c>
      <c r="F906" s="54" t="s">
        <v>18236</v>
      </c>
      <c r="G906" s="54" t="s">
        <v>18237</v>
      </c>
      <c r="H906" s="56">
        <v>3650900</v>
      </c>
      <c r="I906" s="31">
        <v>0</v>
      </c>
      <c r="J906" s="31">
        <v>292072</v>
      </c>
      <c r="K906" s="31">
        <v>3942972</v>
      </c>
      <c r="L906" s="64" t="s">
        <v>17236</v>
      </c>
      <c r="M906" s="6">
        <v>46197</v>
      </c>
      <c r="O906" s="32">
        <f>IF(Table1[[#This Row],[Phân loại]]="Tồn đầu kỳ",Table1[[#This Row],[Tổng giá trị]],0)</f>
        <v>0</v>
      </c>
      <c r="P906" s="7">
        <f>IF(Table1[[#This Row],[Số còn phải thu ĐK]]&lt;&gt;0,0,IF(Table1[[#This Row],[Phân loại]]="Bán hàng",Table1[[#This Row],[Tổng giá trị]],-Table1[[#This Row],[Tổng giá trị]]))</f>
        <v>3942972</v>
      </c>
      <c r="Q906" s="32">
        <f t="shared" si="70"/>
        <v>3942972</v>
      </c>
      <c r="R906" s="7">
        <f>Table1[[#This Row],[Số còn phải thu ĐK]]+Table1[[#This Row],[Giá Trị HD sau CK]]-Table1[[#This Row],[Số tiền đã thu]]</f>
        <v>0</v>
      </c>
      <c r="S906" s="6">
        <f>IF(Table1[[#This Row],[Ngày hóa đơn]]&lt;&gt;"",Table1[[#This Row],[Ngày hóa đơn]],IF(Table1[[#This Row],[Ngày hạch toán]]&lt;&gt;"",Table1[[#This Row],[Ngày hạch toán]],""))</f>
        <v>46151</v>
      </c>
      <c r="T906" s="7"/>
      <c r="U906" s="6">
        <f>IF(Table1[[#This Row],[Ngày tính CN]]="","",S906+T906)</f>
        <v>46151</v>
      </c>
      <c r="V906" s="32">
        <f ca="1">IF(Table1[[#This Row],[Hạn thanh toán]]="","",IF((U906-NOW())&lt;0,0,(U906-NOW())))</f>
        <v>0</v>
      </c>
      <c r="W906" s="32"/>
      <c r="X906" s="32" t="str">
        <f t="shared" ca="1" si="71"/>
        <v/>
      </c>
      <c r="Y906" s="2" t="str">
        <f t="shared" si="72"/>
        <v>Đã thanh toán</v>
      </c>
      <c r="Z906" s="42">
        <f t="shared" si="73"/>
        <v>46151</v>
      </c>
      <c r="AA906" s="42">
        <f t="shared" si="74"/>
        <v>46197</v>
      </c>
      <c r="AD906" s="2" t="str">
        <f>VLOOKUP($A906,MA_KH!$A:$Q,MA_KH!O$1,0)</f>
        <v>MEGA</v>
      </c>
      <c r="AE906" s="2" t="str">
        <f>VLOOKUP($A906,MA_KH!$A:$Q,MA_KH!P$1,0)</f>
        <v>CÔNG TY TNHH MM MEGA MARKET (VIỆT NAM)</v>
      </c>
      <c r="AG906" s="2" t="str">
        <f>(Table1[[#This Row],[Số hóa đơn]])&amp;IF(OR(Table1[[#This Row],[Phân loại]]="Hàng trả",Table1[[#This Row],[Phân loại]]="Giảm công nợ"),-Table1[[#This Row],[Tổng giá trị]],Table1[[#This Row],[Tổng giá trị]])</f>
        <v>000330423942972</v>
      </c>
      <c r="AH906" s="6" t="e">
        <f>_xlfn.XLOOKUP(Table1[[#This Row],[Column1]],'Chi tiết tt Mega gửi'!P:P,'Chi tiết tt Mega gửi'!N:N)</f>
        <v>#N/A</v>
      </c>
    </row>
    <row r="907" spans="1:34" ht="25.5" customHeight="1" x14ac:dyDescent="0.2">
      <c r="A907" s="54" t="s">
        <v>16288</v>
      </c>
      <c r="B907" s="54" t="s">
        <v>294</v>
      </c>
      <c r="C907" s="55">
        <v>46149</v>
      </c>
      <c r="D907" s="54" t="s">
        <v>18238</v>
      </c>
      <c r="E907" s="55">
        <v>46151</v>
      </c>
      <c r="F907" s="54" t="s">
        <v>18239</v>
      </c>
      <c r="G907" s="54" t="s">
        <v>18240</v>
      </c>
      <c r="H907" s="56">
        <v>1292380</v>
      </c>
      <c r="I907" s="31">
        <v>0</v>
      </c>
      <c r="J907" s="31">
        <v>103390</v>
      </c>
      <c r="K907" s="31">
        <v>1395770</v>
      </c>
      <c r="L907" s="64" t="s">
        <v>17236</v>
      </c>
      <c r="M907" s="6">
        <v>46197</v>
      </c>
      <c r="O907" s="32">
        <f>IF(Table1[[#This Row],[Phân loại]]="Tồn đầu kỳ",Table1[[#This Row],[Tổng giá trị]],0)</f>
        <v>0</v>
      </c>
      <c r="P907" s="7">
        <f>IF(Table1[[#This Row],[Số còn phải thu ĐK]]&lt;&gt;0,0,IF(Table1[[#This Row],[Phân loại]]="Bán hàng",Table1[[#This Row],[Tổng giá trị]],-Table1[[#This Row],[Tổng giá trị]]))</f>
        <v>1395770</v>
      </c>
      <c r="Q907" s="32">
        <f t="shared" si="70"/>
        <v>1395770</v>
      </c>
      <c r="R907" s="7">
        <f>Table1[[#This Row],[Số còn phải thu ĐK]]+Table1[[#This Row],[Giá Trị HD sau CK]]-Table1[[#This Row],[Số tiền đã thu]]</f>
        <v>0</v>
      </c>
      <c r="S907" s="6">
        <f>IF(Table1[[#This Row],[Ngày hóa đơn]]&lt;&gt;"",Table1[[#This Row],[Ngày hóa đơn]],IF(Table1[[#This Row],[Ngày hạch toán]]&lt;&gt;"",Table1[[#This Row],[Ngày hạch toán]],""))</f>
        <v>46151</v>
      </c>
      <c r="T907" s="7"/>
      <c r="U907" s="6">
        <f>IF(Table1[[#This Row],[Ngày tính CN]]="","",S907+T907)</f>
        <v>46151</v>
      </c>
      <c r="V907" s="32">
        <f ca="1">IF(Table1[[#This Row],[Hạn thanh toán]]="","",IF((U907-NOW())&lt;0,0,(U907-NOW())))</f>
        <v>0</v>
      </c>
      <c r="W907" s="32"/>
      <c r="X907" s="32" t="str">
        <f t="shared" ca="1" si="71"/>
        <v/>
      </c>
      <c r="Y907" s="2" t="str">
        <f t="shared" si="72"/>
        <v>Đã thanh toán</v>
      </c>
      <c r="Z907" s="42">
        <f t="shared" si="73"/>
        <v>46151</v>
      </c>
      <c r="AA907" s="42">
        <f t="shared" si="74"/>
        <v>46197</v>
      </c>
      <c r="AD907" s="2" t="str">
        <f>VLOOKUP($A907,MA_KH!$A:$Q,MA_KH!O$1,0)</f>
        <v>MEGA</v>
      </c>
      <c r="AE907" s="2" t="str">
        <f>VLOOKUP($A907,MA_KH!$A:$Q,MA_KH!P$1,0)</f>
        <v>CÔNG TY TNHH MM MEGA MARKET (VIỆT NAM)</v>
      </c>
      <c r="AG907" s="2" t="str">
        <f>(Table1[[#This Row],[Số hóa đơn]])&amp;IF(OR(Table1[[#This Row],[Phân loại]]="Hàng trả",Table1[[#This Row],[Phân loại]]="Giảm công nợ"),-Table1[[#This Row],[Tổng giá trị]],Table1[[#This Row],[Tổng giá trị]])</f>
        <v>000330451395770</v>
      </c>
      <c r="AH907" s="6" t="e">
        <f>_xlfn.XLOOKUP(Table1[[#This Row],[Column1]],'Chi tiết tt Mega gửi'!P:P,'Chi tiết tt Mega gửi'!N:N)</f>
        <v>#N/A</v>
      </c>
    </row>
    <row r="908" spans="1:34" ht="25.5" customHeight="1" x14ac:dyDescent="0.2">
      <c r="A908" s="54" t="s">
        <v>16295</v>
      </c>
      <c r="B908" s="54" t="s">
        <v>198</v>
      </c>
      <c r="C908" s="55">
        <v>46149</v>
      </c>
      <c r="D908" s="54" t="s">
        <v>18241</v>
      </c>
      <c r="E908" s="55">
        <v>46151</v>
      </c>
      <c r="F908" s="54" t="s">
        <v>18242</v>
      </c>
      <c r="G908" s="54" t="s">
        <v>18243</v>
      </c>
      <c r="H908" s="56">
        <v>1615480</v>
      </c>
      <c r="I908" s="31">
        <v>0</v>
      </c>
      <c r="J908" s="31">
        <v>129238</v>
      </c>
      <c r="K908" s="31">
        <v>1744718</v>
      </c>
      <c r="L908" s="64" t="s">
        <v>17236</v>
      </c>
      <c r="M908" s="6">
        <v>46197</v>
      </c>
      <c r="O908" s="32">
        <f>IF(Table1[[#This Row],[Phân loại]]="Tồn đầu kỳ",Table1[[#This Row],[Tổng giá trị]],0)</f>
        <v>0</v>
      </c>
      <c r="P908" s="7">
        <f>IF(Table1[[#This Row],[Số còn phải thu ĐK]]&lt;&gt;0,0,IF(Table1[[#This Row],[Phân loại]]="Bán hàng",Table1[[#This Row],[Tổng giá trị]],-Table1[[#This Row],[Tổng giá trị]]))</f>
        <v>1744718</v>
      </c>
      <c r="Q908" s="32">
        <f t="shared" si="70"/>
        <v>1744718</v>
      </c>
      <c r="R908" s="7">
        <f>Table1[[#This Row],[Số còn phải thu ĐK]]+Table1[[#This Row],[Giá Trị HD sau CK]]-Table1[[#This Row],[Số tiền đã thu]]</f>
        <v>0</v>
      </c>
      <c r="S908" s="6">
        <f>IF(Table1[[#This Row],[Ngày hóa đơn]]&lt;&gt;"",Table1[[#This Row],[Ngày hóa đơn]],IF(Table1[[#This Row],[Ngày hạch toán]]&lt;&gt;"",Table1[[#This Row],[Ngày hạch toán]],""))</f>
        <v>46151</v>
      </c>
      <c r="T908" s="7"/>
      <c r="U908" s="6">
        <f>IF(Table1[[#This Row],[Ngày tính CN]]="","",S908+T908)</f>
        <v>46151</v>
      </c>
      <c r="V908" s="32">
        <f ca="1">IF(Table1[[#This Row],[Hạn thanh toán]]="","",IF((U908-NOW())&lt;0,0,(U908-NOW())))</f>
        <v>0</v>
      </c>
      <c r="W908" s="32"/>
      <c r="X908" s="32" t="str">
        <f t="shared" ca="1" si="71"/>
        <v/>
      </c>
      <c r="Y908" s="2" t="str">
        <f t="shared" si="72"/>
        <v>Đã thanh toán</v>
      </c>
      <c r="Z908" s="42">
        <f t="shared" si="73"/>
        <v>46151</v>
      </c>
      <c r="AA908" s="42">
        <f t="shared" si="74"/>
        <v>46197</v>
      </c>
      <c r="AD908" s="2" t="str">
        <f>VLOOKUP($A908,MA_KH!$A:$Q,MA_KH!O$1,0)</f>
        <v>MEGA</v>
      </c>
      <c r="AE908" s="2" t="str">
        <f>VLOOKUP($A908,MA_KH!$A:$Q,MA_KH!P$1,0)</f>
        <v>CÔNG TY TNHH MM MEGA MARKET (VIỆT NAM)</v>
      </c>
      <c r="AG908" s="2" t="str">
        <f>(Table1[[#This Row],[Số hóa đơn]])&amp;IF(OR(Table1[[#This Row],[Phân loại]]="Hàng trả",Table1[[#This Row],[Phân loại]]="Giảm công nợ"),-Table1[[#This Row],[Tổng giá trị]],Table1[[#This Row],[Tổng giá trị]])</f>
        <v>000330491744718</v>
      </c>
      <c r="AH908" s="6" t="e">
        <f>_xlfn.XLOOKUP(Table1[[#This Row],[Column1]],'Chi tiết tt Mega gửi'!P:P,'Chi tiết tt Mega gửi'!N:N)</f>
        <v>#N/A</v>
      </c>
    </row>
    <row r="909" spans="1:34" ht="25.5" customHeight="1" x14ac:dyDescent="0.2">
      <c r="A909" s="54" t="s">
        <v>16299</v>
      </c>
      <c r="B909" s="54" t="s">
        <v>190</v>
      </c>
      <c r="C909" s="55">
        <v>46149</v>
      </c>
      <c r="D909" s="54" t="s">
        <v>20145</v>
      </c>
      <c r="E909" s="55">
        <v>46149</v>
      </c>
      <c r="F909" s="54" t="s">
        <v>20081</v>
      </c>
      <c r="G909" s="54" t="s">
        <v>20146</v>
      </c>
      <c r="H909" s="56">
        <v>10486178</v>
      </c>
      <c r="I909" s="57">
        <v>0</v>
      </c>
      <c r="J909" s="57">
        <v>0</v>
      </c>
      <c r="K909" s="56">
        <f>Table1[[#This Row],[Tiền hàng]]+Table1[[#This Row],[Tiền VAT]]-Table1[[#This Row],[Tiền chiết khấu]]</f>
        <v>10486178</v>
      </c>
      <c r="L909" s="64" t="s">
        <v>17237</v>
      </c>
      <c r="O909" s="32">
        <f>IF(Table1[[#This Row],[Phân loại]]="Tồn đầu kỳ",Table1[[#This Row],[Tổng giá trị]],0)</f>
        <v>0</v>
      </c>
      <c r="P909" s="7">
        <f>IF(Table1[[#This Row],[Số còn phải thu ĐK]]&lt;&gt;0,0,IF(Table1[[#This Row],[Phân loại]]="Bán hàng",Table1[[#This Row],[Tổng giá trị]],-Table1[[#This Row],[Tổng giá trị]]))</f>
        <v>-10486178</v>
      </c>
      <c r="Q909" s="32">
        <f t="shared" si="70"/>
        <v>0</v>
      </c>
      <c r="R909" s="7">
        <f>Table1[[#This Row],[Số còn phải thu ĐK]]+Table1[[#This Row],[Giá Trị HD sau CK]]-Table1[[#This Row],[Số tiền đã thu]]</f>
        <v>-10486178</v>
      </c>
      <c r="S909" s="6">
        <f>IF(Table1[[#This Row],[Ngày hóa đơn]]&lt;&gt;"",Table1[[#This Row],[Ngày hóa đơn]],IF(Table1[[#This Row],[Ngày hạch toán]]&lt;&gt;"",Table1[[#This Row],[Ngày hạch toán]],""))</f>
        <v>46149</v>
      </c>
      <c r="T909" s="7"/>
      <c r="U909" s="6">
        <f>IF(Table1[[#This Row],[Ngày tính CN]]="","",S909+T909)</f>
        <v>46149</v>
      </c>
      <c r="V909" s="32">
        <f ca="1">IF(Table1[[#This Row],[Hạn thanh toán]]="","",IF((U909-NOW())&lt;0,0,(U909-NOW())))</f>
        <v>0</v>
      </c>
      <c r="W909" s="32"/>
      <c r="X909" s="32">
        <f t="shared" ca="1" si="71"/>
        <v>145.35975370370579</v>
      </c>
      <c r="Y909" s="2" t="str">
        <f t="shared" ca="1" si="72"/>
        <v>Nợ quá hạn hơn 120 ngày có khả năng mất thanh toán</v>
      </c>
      <c r="Z909" s="42">
        <f t="shared" si="73"/>
        <v>46149</v>
      </c>
      <c r="AA909" s="42" t="str">
        <f t="shared" si="74"/>
        <v/>
      </c>
      <c r="AD909" s="2" t="str">
        <f>VLOOKUP($A909,MA_KH!$A:$Q,MA_KH!O$1,0)</f>
        <v>MEGA</v>
      </c>
      <c r="AE909" s="2" t="str">
        <f>VLOOKUP($A909,MA_KH!$A:$Q,MA_KH!P$1,0)</f>
        <v>CÔNG TY TNHH MM MEGA MARKET (VIỆT NAM)</v>
      </c>
      <c r="AG909" s="2" t="str">
        <f>(Table1[[#This Row],[Số hóa đơn]])&amp;IF(OR(Table1[[#This Row],[Phân loại]]="Hàng trả",Table1[[#This Row],[Phân loại]]="Giảm công nợ"),-Table1[[#This Row],[Tổng giá trị]],Table1[[#This Row],[Tổng giá trị]])</f>
        <v>DN_52026T900412-10486178</v>
      </c>
      <c r="AH909" s="6" t="e">
        <f>_xlfn.XLOOKUP(Table1[[#This Row],[Column1]],'Chi tiết tt Mega gửi'!P:P,'Chi tiết tt Mega gửi'!N:N)</f>
        <v>#N/A</v>
      </c>
    </row>
    <row r="910" spans="1:34" ht="25.5" customHeight="1" x14ac:dyDescent="0.2">
      <c r="A910" s="54" t="s">
        <v>16298</v>
      </c>
      <c r="B910" s="54" t="s">
        <v>7235</v>
      </c>
      <c r="C910" s="55">
        <v>46150</v>
      </c>
      <c r="D910" s="54" t="s">
        <v>18244</v>
      </c>
      <c r="E910" s="55">
        <v>46153</v>
      </c>
      <c r="F910" s="54" t="s">
        <v>18245</v>
      </c>
      <c r="G910" s="54" t="s">
        <v>18246</v>
      </c>
      <c r="H910" s="56">
        <v>5387430</v>
      </c>
      <c r="I910" s="31">
        <v>0</v>
      </c>
      <c r="J910" s="31">
        <v>430994</v>
      </c>
      <c r="K910" s="31">
        <v>5818424</v>
      </c>
      <c r="L910" s="64" t="s">
        <v>17236</v>
      </c>
      <c r="M910" s="6">
        <v>46197</v>
      </c>
      <c r="O910" s="32">
        <f>IF(Table1[[#This Row],[Phân loại]]="Tồn đầu kỳ",Table1[[#This Row],[Tổng giá trị]],0)</f>
        <v>0</v>
      </c>
      <c r="P910" s="7">
        <f>IF(Table1[[#This Row],[Số còn phải thu ĐK]]&lt;&gt;0,0,IF(Table1[[#This Row],[Phân loại]]="Bán hàng",Table1[[#This Row],[Tổng giá trị]],-Table1[[#This Row],[Tổng giá trị]]))</f>
        <v>5818424</v>
      </c>
      <c r="Q910" s="32">
        <f t="shared" si="70"/>
        <v>5818424</v>
      </c>
      <c r="R910" s="7">
        <f>Table1[[#This Row],[Số còn phải thu ĐK]]+Table1[[#This Row],[Giá Trị HD sau CK]]-Table1[[#This Row],[Số tiền đã thu]]</f>
        <v>0</v>
      </c>
      <c r="S910" s="6">
        <f>IF(Table1[[#This Row],[Ngày hóa đơn]]&lt;&gt;"",Table1[[#This Row],[Ngày hóa đơn]],IF(Table1[[#This Row],[Ngày hạch toán]]&lt;&gt;"",Table1[[#This Row],[Ngày hạch toán]],""))</f>
        <v>46153</v>
      </c>
      <c r="T910" s="7"/>
      <c r="U910" s="6">
        <f>IF(Table1[[#This Row],[Ngày tính CN]]="","",S910+T910)</f>
        <v>46153</v>
      </c>
      <c r="V910" s="32">
        <f ca="1">IF(Table1[[#This Row],[Hạn thanh toán]]="","",IF((U910-NOW())&lt;0,0,(U910-NOW())))</f>
        <v>0</v>
      </c>
      <c r="W910" s="32"/>
      <c r="X910" s="32" t="str">
        <f t="shared" ca="1" si="71"/>
        <v/>
      </c>
      <c r="Y910" s="2" t="str">
        <f t="shared" si="72"/>
        <v>Đã thanh toán</v>
      </c>
      <c r="Z910" s="42">
        <f t="shared" si="73"/>
        <v>46153</v>
      </c>
      <c r="AA910" s="42">
        <f t="shared" si="74"/>
        <v>46197</v>
      </c>
      <c r="AD910" s="2" t="str">
        <f>VLOOKUP($A910,MA_KH!$A:$Q,MA_KH!O$1,0)</f>
        <v>MEGA</v>
      </c>
      <c r="AE910" s="2" t="str">
        <f>VLOOKUP($A910,MA_KH!$A:$Q,MA_KH!P$1,0)</f>
        <v>CÔNG TY TNHH MM MEGA MARKET (VIỆT NAM)</v>
      </c>
      <c r="AG910" s="2" t="str">
        <f>(Table1[[#This Row],[Số hóa đơn]])&amp;IF(OR(Table1[[#This Row],[Phân loại]]="Hàng trả",Table1[[#This Row],[Phân loại]]="Giảm công nợ"),-Table1[[#This Row],[Tổng giá trị]],Table1[[#This Row],[Tổng giá trị]])</f>
        <v>000330865818424</v>
      </c>
      <c r="AH910" s="6" t="e">
        <f>_xlfn.XLOOKUP(Table1[[#This Row],[Column1]],'Chi tiết tt Mega gửi'!P:P,'Chi tiết tt Mega gửi'!N:N)</f>
        <v>#N/A</v>
      </c>
    </row>
    <row r="911" spans="1:34" ht="25.5" customHeight="1" x14ac:dyDescent="0.2">
      <c r="A911" s="54" t="s">
        <v>16298</v>
      </c>
      <c r="B911" s="54" t="s">
        <v>7235</v>
      </c>
      <c r="C911" s="55">
        <v>46150</v>
      </c>
      <c r="D911" s="54" t="s">
        <v>18247</v>
      </c>
      <c r="E911" s="55">
        <v>46153</v>
      </c>
      <c r="F911" s="54" t="s">
        <v>18248</v>
      </c>
      <c r="G911" s="54" t="s">
        <v>18249</v>
      </c>
      <c r="H911" s="56">
        <v>4760360</v>
      </c>
      <c r="I911" s="31">
        <v>0</v>
      </c>
      <c r="J911" s="31">
        <v>380829</v>
      </c>
      <c r="K911" s="31">
        <v>5141189</v>
      </c>
      <c r="L911" s="64" t="s">
        <v>17236</v>
      </c>
      <c r="M911" s="6">
        <v>46197</v>
      </c>
      <c r="O911" s="32">
        <f>IF(Table1[[#This Row],[Phân loại]]="Tồn đầu kỳ",Table1[[#This Row],[Tổng giá trị]],0)</f>
        <v>0</v>
      </c>
      <c r="P911" s="7">
        <f>IF(Table1[[#This Row],[Số còn phải thu ĐK]]&lt;&gt;0,0,IF(Table1[[#This Row],[Phân loại]]="Bán hàng",Table1[[#This Row],[Tổng giá trị]],-Table1[[#This Row],[Tổng giá trị]]))</f>
        <v>5141189</v>
      </c>
      <c r="Q911" s="32">
        <f t="shared" si="70"/>
        <v>5141189</v>
      </c>
      <c r="R911" s="7">
        <f>Table1[[#This Row],[Số còn phải thu ĐK]]+Table1[[#This Row],[Giá Trị HD sau CK]]-Table1[[#This Row],[Số tiền đã thu]]</f>
        <v>0</v>
      </c>
      <c r="S911" s="6">
        <f>IF(Table1[[#This Row],[Ngày hóa đơn]]&lt;&gt;"",Table1[[#This Row],[Ngày hóa đơn]],IF(Table1[[#This Row],[Ngày hạch toán]]&lt;&gt;"",Table1[[#This Row],[Ngày hạch toán]],""))</f>
        <v>46153</v>
      </c>
      <c r="T911" s="7"/>
      <c r="U911" s="6">
        <f>IF(Table1[[#This Row],[Ngày tính CN]]="","",S911+T911)</f>
        <v>46153</v>
      </c>
      <c r="V911" s="32">
        <f ca="1">IF(Table1[[#This Row],[Hạn thanh toán]]="","",IF((U911-NOW())&lt;0,0,(U911-NOW())))</f>
        <v>0</v>
      </c>
      <c r="W911" s="32"/>
      <c r="X911" s="32" t="str">
        <f t="shared" ca="1" si="71"/>
        <v/>
      </c>
      <c r="Y911" s="2" t="str">
        <f t="shared" si="72"/>
        <v>Đã thanh toán</v>
      </c>
      <c r="Z911" s="42">
        <f t="shared" si="73"/>
        <v>46153</v>
      </c>
      <c r="AA911" s="42">
        <f t="shared" si="74"/>
        <v>46197</v>
      </c>
      <c r="AD911" s="2" t="str">
        <f>VLOOKUP($A911,MA_KH!$A:$Q,MA_KH!O$1,0)</f>
        <v>MEGA</v>
      </c>
      <c r="AE911" s="2" t="str">
        <f>VLOOKUP($A911,MA_KH!$A:$Q,MA_KH!P$1,0)</f>
        <v>CÔNG TY TNHH MM MEGA MARKET (VIỆT NAM)</v>
      </c>
      <c r="AG911" s="2" t="str">
        <f>(Table1[[#This Row],[Số hóa đơn]])&amp;IF(OR(Table1[[#This Row],[Phân loại]]="Hàng trả",Table1[[#This Row],[Phân loại]]="Giảm công nợ"),-Table1[[#This Row],[Tổng giá trị]],Table1[[#This Row],[Tổng giá trị]])</f>
        <v>000330835141189</v>
      </c>
      <c r="AH911" s="6" t="e">
        <f>_xlfn.XLOOKUP(Table1[[#This Row],[Column1]],'Chi tiết tt Mega gửi'!P:P,'Chi tiết tt Mega gửi'!N:N)</f>
        <v>#N/A</v>
      </c>
    </row>
    <row r="912" spans="1:34" ht="25.5" customHeight="1" x14ac:dyDescent="0.2">
      <c r="A912" s="54" t="s">
        <v>16298</v>
      </c>
      <c r="B912" s="54" t="s">
        <v>7235</v>
      </c>
      <c r="C912" s="55">
        <v>46150</v>
      </c>
      <c r="D912" s="54" t="s">
        <v>18250</v>
      </c>
      <c r="E912" s="55">
        <v>46153</v>
      </c>
      <c r="F912" s="54" t="s">
        <v>18251</v>
      </c>
      <c r="G912" s="54" t="s">
        <v>18252</v>
      </c>
      <c r="H912" s="56">
        <v>725000</v>
      </c>
      <c r="I912" s="31">
        <v>0</v>
      </c>
      <c r="J912" s="31">
        <v>58000</v>
      </c>
      <c r="K912" s="31">
        <v>783000</v>
      </c>
      <c r="L912" s="64" t="s">
        <v>17236</v>
      </c>
      <c r="M912" s="6">
        <v>46197</v>
      </c>
      <c r="O912" s="32">
        <f>IF(Table1[[#This Row],[Phân loại]]="Tồn đầu kỳ",Table1[[#This Row],[Tổng giá trị]],0)</f>
        <v>0</v>
      </c>
      <c r="P912" s="7">
        <f>IF(Table1[[#This Row],[Số còn phải thu ĐK]]&lt;&gt;0,0,IF(Table1[[#This Row],[Phân loại]]="Bán hàng",Table1[[#This Row],[Tổng giá trị]],-Table1[[#This Row],[Tổng giá trị]]))</f>
        <v>783000</v>
      </c>
      <c r="Q912" s="32">
        <f t="shared" si="70"/>
        <v>783000</v>
      </c>
      <c r="R912" s="7">
        <f>Table1[[#This Row],[Số còn phải thu ĐK]]+Table1[[#This Row],[Giá Trị HD sau CK]]-Table1[[#This Row],[Số tiền đã thu]]</f>
        <v>0</v>
      </c>
      <c r="S912" s="6">
        <f>IF(Table1[[#This Row],[Ngày hóa đơn]]&lt;&gt;"",Table1[[#This Row],[Ngày hóa đơn]],IF(Table1[[#This Row],[Ngày hạch toán]]&lt;&gt;"",Table1[[#This Row],[Ngày hạch toán]],""))</f>
        <v>46153</v>
      </c>
      <c r="T912" s="7"/>
      <c r="U912" s="6">
        <f>IF(Table1[[#This Row],[Ngày tính CN]]="","",S912+T912)</f>
        <v>46153</v>
      </c>
      <c r="V912" s="32">
        <f ca="1">IF(Table1[[#This Row],[Hạn thanh toán]]="","",IF((U912-NOW())&lt;0,0,(U912-NOW())))</f>
        <v>0</v>
      </c>
      <c r="W912" s="32"/>
      <c r="X912" s="32" t="str">
        <f t="shared" ca="1" si="71"/>
        <v/>
      </c>
      <c r="Y912" s="2" t="str">
        <f t="shared" si="72"/>
        <v>Đã thanh toán</v>
      </c>
      <c r="Z912" s="42">
        <f t="shared" si="73"/>
        <v>46153</v>
      </c>
      <c r="AA912" s="42">
        <f t="shared" si="74"/>
        <v>46197</v>
      </c>
      <c r="AD912" s="2" t="str">
        <f>VLOOKUP($A912,MA_KH!$A:$Q,MA_KH!O$1,0)</f>
        <v>MEGA</v>
      </c>
      <c r="AE912" s="2" t="str">
        <f>VLOOKUP($A912,MA_KH!$A:$Q,MA_KH!P$1,0)</f>
        <v>CÔNG TY TNHH MM MEGA MARKET (VIỆT NAM)</v>
      </c>
      <c r="AG912" s="2" t="str">
        <f>(Table1[[#This Row],[Số hóa đơn]])&amp;IF(OR(Table1[[#This Row],[Phân loại]]="Hàng trả",Table1[[#This Row],[Phân loại]]="Giảm công nợ"),-Table1[[#This Row],[Tổng giá trị]],Table1[[#This Row],[Tổng giá trị]])</f>
        <v>00033084783000</v>
      </c>
      <c r="AH912" s="6" t="e">
        <f>_xlfn.XLOOKUP(Table1[[#This Row],[Column1]],'Chi tiết tt Mega gửi'!P:P,'Chi tiết tt Mega gửi'!N:N)</f>
        <v>#N/A</v>
      </c>
    </row>
    <row r="913" spans="1:34" ht="25.5" customHeight="1" x14ac:dyDescent="0.2">
      <c r="A913" s="54" t="s">
        <v>16298</v>
      </c>
      <c r="B913" s="54" t="s">
        <v>7235</v>
      </c>
      <c r="C913" s="55">
        <v>46150</v>
      </c>
      <c r="D913" s="54" t="s">
        <v>18253</v>
      </c>
      <c r="E913" s="55">
        <v>46153</v>
      </c>
      <c r="F913" s="54" t="s">
        <v>18254</v>
      </c>
      <c r="G913" s="54" t="s">
        <v>18255</v>
      </c>
      <c r="H913" s="56">
        <v>1425000</v>
      </c>
      <c r="I913" s="31">
        <v>0</v>
      </c>
      <c r="J913" s="31">
        <v>114000</v>
      </c>
      <c r="K913" s="31">
        <v>1539000</v>
      </c>
      <c r="L913" s="64" t="s">
        <v>17236</v>
      </c>
      <c r="M913" s="6">
        <v>46197</v>
      </c>
      <c r="O913" s="32">
        <f>IF(Table1[[#This Row],[Phân loại]]="Tồn đầu kỳ",Table1[[#This Row],[Tổng giá trị]],0)</f>
        <v>0</v>
      </c>
      <c r="P913" s="7">
        <f>IF(Table1[[#This Row],[Số còn phải thu ĐK]]&lt;&gt;0,0,IF(Table1[[#This Row],[Phân loại]]="Bán hàng",Table1[[#This Row],[Tổng giá trị]],-Table1[[#This Row],[Tổng giá trị]]))</f>
        <v>1539000</v>
      </c>
      <c r="Q913" s="32">
        <f t="shared" si="70"/>
        <v>1539000</v>
      </c>
      <c r="R913" s="7">
        <f>Table1[[#This Row],[Số còn phải thu ĐK]]+Table1[[#This Row],[Giá Trị HD sau CK]]-Table1[[#This Row],[Số tiền đã thu]]</f>
        <v>0</v>
      </c>
      <c r="S913" s="6">
        <f>IF(Table1[[#This Row],[Ngày hóa đơn]]&lt;&gt;"",Table1[[#This Row],[Ngày hóa đơn]],IF(Table1[[#This Row],[Ngày hạch toán]]&lt;&gt;"",Table1[[#This Row],[Ngày hạch toán]],""))</f>
        <v>46153</v>
      </c>
      <c r="T913" s="7"/>
      <c r="U913" s="6">
        <f>IF(Table1[[#This Row],[Ngày tính CN]]="","",S913+T913)</f>
        <v>46153</v>
      </c>
      <c r="V913" s="32">
        <f ca="1">IF(Table1[[#This Row],[Hạn thanh toán]]="","",IF((U913-NOW())&lt;0,0,(U913-NOW())))</f>
        <v>0</v>
      </c>
      <c r="W913" s="32"/>
      <c r="X913" s="32" t="str">
        <f t="shared" ca="1" si="71"/>
        <v/>
      </c>
      <c r="Y913" s="2" t="str">
        <f t="shared" si="72"/>
        <v>Đã thanh toán</v>
      </c>
      <c r="Z913" s="42">
        <f t="shared" si="73"/>
        <v>46153</v>
      </c>
      <c r="AA913" s="42">
        <f t="shared" si="74"/>
        <v>46197</v>
      </c>
      <c r="AD913" s="2" t="str">
        <f>VLOOKUP($A913,MA_KH!$A:$Q,MA_KH!O$1,0)</f>
        <v>MEGA</v>
      </c>
      <c r="AE913" s="2" t="str">
        <f>VLOOKUP($A913,MA_KH!$A:$Q,MA_KH!P$1,0)</f>
        <v>CÔNG TY TNHH MM MEGA MARKET (VIỆT NAM)</v>
      </c>
      <c r="AG913" s="2" t="str">
        <f>(Table1[[#This Row],[Số hóa đơn]])&amp;IF(OR(Table1[[#This Row],[Phân loại]]="Hàng trả",Table1[[#This Row],[Phân loại]]="Giảm công nợ"),-Table1[[#This Row],[Tổng giá trị]],Table1[[#This Row],[Tổng giá trị]])</f>
        <v>000330851539000</v>
      </c>
      <c r="AH913" s="6" t="e">
        <f>_xlfn.XLOOKUP(Table1[[#This Row],[Column1]],'Chi tiết tt Mega gửi'!P:P,'Chi tiết tt Mega gửi'!N:N)</f>
        <v>#N/A</v>
      </c>
    </row>
    <row r="914" spans="1:34" ht="25.5" customHeight="1" x14ac:dyDescent="0.2">
      <c r="A914" s="54" t="s">
        <v>16302</v>
      </c>
      <c r="B914" s="54" t="s">
        <v>7251</v>
      </c>
      <c r="C914" s="55">
        <v>46153</v>
      </c>
      <c r="D914" s="54" t="s">
        <v>18256</v>
      </c>
      <c r="E914" s="55">
        <v>46161</v>
      </c>
      <c r="F914" s="54" t="s">
        <v>18257</v>
      </c>
      <c r="G914" s="54" t="s">
        <v>18258</v>
      </c>
      <c r="H914" s="56">
        <v>2205110</v>
      </c>
      <c r="I914" s="31">
        <v>0</v>
      </c>
      <c r="J914" s="31">
        <v>176409</v>
      </c>
      <c r="K914" s="31">
        <v>2381519</v>
      </c>
      <c r="L914" s="64" t="s">
        <v>17236</v>
      </c>
      <c r="M914" s="6">
        <v>46197</v>
      </c>
      <c r="O914" s="32">
        <f>IF(Table1[[#This Row],[Phân loại]]="Tồn đầu kỳ",Table1[[#This Row],[Tổng giá trị]],0)</f>
        <v>0</v>
      </c>
      <c r="P914" s="7">
        <f>IF(Table1[[#This Row],[Số còn phải thu ĐK]]&lt;&gt;0,0,IF(Table1[[#This Row],[Phân loại]]="Bán hàng",Table1[[#This Row],[Tổng giá trị]],-Table1[[#This Row],[Tổng giá trị]]))</f>
        <v>2381519</v>
      </c>
      <c r="Q914" s="32">
        <f t="shared" si="70"/>
        <v>2381519</v>
      </c>
      <c r="R914" s="7">
        <f>Table1[[#This Row],[Số còn phải thu ĐK]]+Table1[[#This Row],[Giá Trị HD sau CK]]-Table1[[#This Row],[Số tiền đã thu]]</f>
        <v>0</v>
      </c>
      <c r="S914" s="6">
        <f>IF(Table1[[#This Row],[Ngày hóa đơn]]&lt;&gt;"",Table1[[#This Row],[Ngày hóa đơn]],IF(Table1[[#This Row],[Ngày hạch toán]]&lt;&gt;"",Table1[[#This Row],[Ngày hạch toán]],""))</f>
        <v>46161</v>
      </c>
      <c r="T914" s="7"/>
      <c r="U914" s="6">
        <f>IF(Table1[[#This Row],[Ngày tính CN]]="","",S914+T914)</f>
        <v>46161</v>
      </c>
      <c r="V914" s="32">
        <f ca="1">IF(Table1[[#This Row],[Hạn thanh toán]]="","",IF((U914-NOW())&lt;0,0,(U914-NOW())))</f>
        <v>0</v>
      </c>
      <c r="W914" s="32"/>
      <c r="X914" s="32" t="str">
        <f t="shared" ca="1" si="71"/>
        <v/>
      </c>
      <c r="Y914" s="2" t="str">
        <f t="shared" si="72"/>
        <v>Đã thanh toán</v>
      </c>
      <c r="Z914" s="42">
        <f t="shared" si="73"/>
        <v>46161</v>
      </c>
      <c r="AA914" s="42">
        <f t="shared" si="74"/>
        <v>46197</v>
      </c>
      <c r="AD914" s="2" t="str">
        <f>VLOOKUP($A914,MA_KH!$A:$Q,MA_KH!O$1,0)</f>
        <v>MEGA</v>
      </c>
      <c r="AE914" s="2" t="str">
        <f>VLOOKUP($A914,MA_KH!$A:$Q,MA_KH!P$1,0)</f>
        <v>CÔNG TY TNHH MM MEGA MARKET (VIỆT NAM)</v>
      </c>
      <c r="AG914" s="2" t="str">
        <f>(Table1[[#This Row],[Số hóa đơn]])&amp;IF(OR(Table1[[#This Row],[Phân loại]]="Hàng trả",Table1[[#This Row],[Phân loại]]="Giảm công nợ"),-Table1[[#This Row],[Tổng giá trị]],Table1[[#This Row],[Tổng giá trị]])</f>
        <v>000349022381519</v>
      </c>
      <c r="AH914" s="6" t="e">
        <f>_xlfn.XLOOKUP(Table1[[#This Row],[Column1]],'Chi tiết tt Mega gửi'!P:P,'Chi tiết tt Mega gửi'!N:N)</f>
        <v>#N/A</v>
      </c>
    </row>
    <row r="915" spans="1:34" ht="25.5" customHeight="1" x14ac:dyDescent="0.2">
      <c r="A915" s="54" t="s">
        <v>16308</v>
      </c>
      <c r="B915" s="54" t="s">
        <v>194</v>
      </c>
      <c r="C915" s="55">
        <v>46153</v>
      </c>
      <c r="D915" s="54" t="s">
        <v>18259</v>
      </c>
      <c r="E915" s="55">
        <v>46155</v>
      </c>
      <c r="F915" s="54" t="s">
        <v>18260</v>
      </c>
      <c r="G915" s="54" t="s">
        <v>18261</v>
      </c>
      <c r="H915" s="56">
        <v>6829483</v>
      </c>
      <c r="I915" s="31">
        <v>0</v>
      </c>
      <c r="J915" s="31">
        <v>546359</v>
      </c>
      <c r="K915" s="31">
        <v>7375842</v>
      </c>
      <c r="L915" s="64" t="s">
        <v>17236</v>
      </c>
      <c r="O915" s="32">
        <f>IF(Table1[[#This Row],[Phân loại]]="Tồn đầu kỳ",Table1[[#This Row],[Tổng giá trị]],0)</f>
        <v>0</v>
      </c>
      <c r="P915" s="7">
        <f>IF(Table1[[#This Row],[Số còn phải thu ĐK]]&lt;&gt;0,0,IF(Table1[[#This Row],[Phân loại]]="Bán hàng",Table1[[#This Row],[Tổng giá trị]],-Table1[[#This Row],[Tổng giá trị]]))</f>
        <v>7375842</v>
      </c>
      <c r="Q915" s="32">
        <f t="shared" si="70"/>
        <v>0</v>
      </c>
      <c r="R915" s="7">
        <f>Table1[[#This Row],[Số còn phải thu ĐK]]+Table1[[#This Row],[Giá Trị HD sau CK]]-Table1[[#This Row],[Số tiền đã thu]]</f>
        <v>7375842</v>
      </c>
      <c r="S915" s="6">
        <f>IF(Table1[[#This Row],[Ngày hóa đơn]]&lt;&gt;"",Table1[[#This Row],[Ngày hóa đơn]],IF(Table1[[#This Row],[Ngày hạch toán]]&lt;&gt;"",Table1[[#This Row],[Ngày hạch toán]],""))</f>
        <v>46155</v>
      </c>
      <c r="T915" s="7"/>
      <c r="U915" s="6">
        <f>IF(Table1[[#This Row],[Ngày tính CN]]="","",S915+T915)</f>
        <v>46155</v>
      </c>
      <c r="V915" s="32">
        <f ca="1">IF(Table1[[#This Row],[Hạn thanh toán]]="","",IF((U915-NOW())&lt;0,0,(U915-NOW())))</f>
        <v>0</v>
      </c>
      <c r="W915" s="32"/>
      <c r="X915" s="32">
        <f t="shared" ca="1" si="71"/>
        <v>139.35975370370579</v>
      </c>
      <c r="Y915" s="2" t="str">
        <f t="shared" ca="1" si="72"/>
        <v>Nợ quá hạn hơn 120 ngày có khả năng mất thanh toán</v>
      </c>
      <c r="Z915" s="42">
        <f t="shared" si="73"/>
        <v>46155</v>
      </c>
      <c r="AA915" s="42" t="str">
        <f t="shared" si="74"/>
        <v/>
      </c>
      <c r="AD915" s="2" t="str">
        <f>VLOOKUP($A915,MA_KH!$A:$Q,MA_KH!O$1,0)</f>
        <v>MEGA</v>
      </c>
      <c r="AE915" s="2" t="str">
        <f>VLOOKUP($A915,MA_KH!$A:$Q,MA_KH!P$1,0)</f>
        <v>CÔNG TY TNHH MM MEGA MARKET (VIỆT NAM)</v>
      </c>
      <c r="AG915" s="2" t="str">
        <f>(Table1[[#This Row],[Số hóa đơn]])&amp;IF(OR(Table1[[#This Row],[Phân loại]]="Hàng trả",Table1[[#This Row],[Phân loại]]="Giảm công nợ"),-Table1[[#This Row],[Tổng giá trị]],Table1[[#This Row],[Tổng giá trị]])</f>
        <v>000340927375842</v>
      </c>
      <c r="AH915" s="6" t="e">
        <f>_xlfn.XLOOKUP(Table1[[#This Row],[Column1]],'Chi tiết tt Mega gửi'!P:P,'Chi tiết tt Mega gửi'!N:N)</f>
        <v>#N/A</v>
      </c>
    </row>
    <row r="916" spans="1:34" ht="25.5" customHeight="1" x14ac:dyDescent="0.2">
      <c r="A916" s="54" t="s">
        <v>16305</v>
      </c>
      <c r="B916" s="54" t="s">
        <v>7247</v>
      </c>
      <c r="C916" s="55">
        <v>46153</v>
      </c>
      <c r="D916" s="54" t="s">
        <v>18262</v>
      </c>
      <c r="E916" s="55">
        <v>46161</v>
      </c>
      <c r="F916" s="54" t="s">
        <v>18263</v>
      </c>
      <c r="G916" s="54" t="s">
        <v>18264</v>
      </c>
      <c r="H916" s="56">
        <v>1292380</v>
      </c>
      <c r="I916" s="31">
        <v>0</v>
      </c>
      <c r="J916" s="31">
        <v>103390</v>
      </c>
      <c r="K916" s="31">
        <v>1395770</v>
      </c>
      <c r="L916" s="64" t="s">
        <v>17236</v>
      </c>
      <c r="M916" s="6">
        <v>46197</v>
      </c>
      <c r="O916" s="32">
        <f>IF(Table1[[#This Row],[Phân loại]]="Tồn đầu kỳ",Table1[[#This Row],[Tổng giá trị]],0)</f>
        <v>0</v>
      </c>
      <c r="P916" s="7">
        <f>IF(Table1[[#This Row],[Số còn phải thu ĐK]]&lt;&gt;0,0,IF(Table1[[#This Row],[Phân loại]]="Bán hàng",Table1[[#This Row],[Tổng giá trị]],-Table1[[#This Row],[Tổng giá trị]]))</f>
        <v>1395770</v>
      </c>
      <c r="Q916" s="32">
        <f t="shared" si="70"/>
        <v>1395770</v>
      </c>
      <c r="R916" s="7">
        <f>Table1[[#This Row],[Số còn phải thu ĐK]]+Table1[[#This Row],[Giá Trị HD sau CK]]-Table1[[#This Row],[Số tiền đã thu]]</f>
        <v>0</v>
      </c>
      <c r="S916" s="6">
        <f>IF(Table1[[#This Row],[Ngày hóa đơn]]&lt;&gt;"",Table1[[#This Row],[Ngày hóa đơn]],IF(Table1[[#This Row],[Ngày hạch toán]]&lt;&gt;"",Table1[[#This Row],[Ngày hạch toán]],""))</f>
        <v>46161</v>
      </c>
      <c r="T916" s="7"/>
      <c r="U916" s="6">
        <f>IF(Table1[[#This Row],[Ngày tính CN]]="","",S916+T916)</f>
        <v>46161</v>
      </c>
      <c r="V916" s="32">
        <f ca="1">IF(Table1[[#This Row],[Hạn thanh toán]]="","",IF((U916-NOW())&lt;0,0,(U916-NOW())))</f>
        <v>0</v>
      </c>
      <c r="W916" s="32"/>
      <c r="X916" s="32" t="str">
        <f t="shared" ca="1" si="71"/>
        <v/>
      </c>
      <c r="Y916" s="2" t="str">
        <f t="shared" si="72"/>
        <v>Đã thanh toán</v>
      </c>
      <c r="Z916" s="42">
        <f t="shared" si="73"/>
        <v>46161</v>
      </c>
      <c r="AA916" s="42">
        <f t="shared" si="74"/>
        <v>46197</v>
      </c>
      <c r="AD916" s="2" t="str">
        <f>VLOOKUP($A916,MA_KH!$A:$Q,MA_KH!O$1,0)</f>
        <v>MEGA</v>
      </c>
      <c r="AE916" s="2" t="str">
        <f>VLOOKUP($A916,MA_KH!$A:$Q,MA_KH!P$1,0)</f>
        <v>CÔNG TY TNHH MM MEGA MARKET (VIỆT NAM)</v>
      </c>
      <c r="AG916" s="2" t="str">
        <f>(Table1[[#This Row],[Số hóa đơn]])&amp;IF(OR(Table1[[#This Row],[Phân loại]]="Hàng trả",Table1[[#This Row],[Phân loại]]="Giảm công nợ"),-Table1[[#This Row],[Tổng giá trị]],Table1[[#This Row],[Tổng giá trị]])</f>
        <v>000349041395770</v>
      </c>
      <c r="AH916" s="6" t="e">
        <f>_xlfn.XLOOKUP(Table1[[#This Row],[Column1]],'Chi tiết tt Mega gửi'!P:P,'Chi tiết tt Mega gửi'!N:N)</f>
        <v>#N/A</v>
      </c>
    </row>
    <row r="917" spans="1:34" ht="25.5" customHeight="1" x14ac:dyDescent="0.2">
      <c r="A917" s="54" t="s">
        <v>16289</v>
      </c>
      <c r="B917" s="54" t="s">
        <v>296</v>
      </c>
      <c r="C917" s="55">
        <v>46153</v>
      </c>
      <c r="D917" s="54" t="s">
        <v>18265</v>
      </c>
      <c r="E917" s="55">
        <v>46155</v>
      </c>
      <c r="F917" s="54" t="s">
        <v>18266</v>
      </c>
      <c r="G917" s="54" t="s">
        <v>18267</v>
      </c>
      <c r="H917" s="56">
        <v>1425000</v>
      </c>
      <c r="I917" s="31">
        <v>0</v>
      </c>
      <c r="J917" s="31">
        <v>114000</v>
      </c>
      <c r="K917" s="31">
        <v>1539000</v>
      </c>
      <c r="L917" s="64" t="s">
        <v>17236</v>
      </c>
      <c r="O917" s="32">
        <f>IF(Table1[[#This Row],[Phân loại]]="Tồn đầu kỳ",Table1[[#This Row],[Tổng giá trị]],0)</f>
        <v>0</v>
      </c>
      <c r="P917" s="7">
        <f>IF(Table1[[#This Row],[Số còn phải thu ĐK]]&lt;&gt;0,0,IF(Table1[[#This Row],[Phân loại]]="Bán hàng",Table1[[#This Row],[Tổng giá trị]],-Table1[[#This Row],[Tổng giá trị]]))</f>
        <v>1539000</v>
      </c>
      <c r="Q917" s="32">
        <f t="shared" si="70"/>
        <v>0</v>
      </c>
      <c r="R917" s="7">
        <f>Table1[[#This Row],[Số còn phải thu ĐK]]+Table1[[#This Row],[Giá Trị HD sau CK]]-Table1[[#This Row],[Số tiền đã thu]]</f>
        <v>1539000</v>
      </c>
      <c r="S917" s="6">
        <f>IF(Table1[[#This Row],[Ngày hóa đơn]]&lt;&gt;"",Table1[[#This Row],[Ngày hóa đơn]],IF(Table1[[#This Row],[Ngày hạch toán]]&lt;&gt;"",Table1[[#This Row],[Ngày hạch toán]],""))</f>
        <v>46155</v>
      </c>
      <c r="T917" s="7"/>
      <c r="U917" s="6">
        <f>IF(Table1[[#This Row],[Ngày tính CN]]="","",S917+T917)</f>
        <v>46155</v>
      </c>
      <c r="V917" s="32">
        <f ca="1">IF(Table1[[#This Row],[Hạn thanh toán]]="","",IF((U917-NOW())&lt;0,0,(U917-NOW())))</f>
        <v>0</v>
      </c>
      <c r="W917" s="32"/>
      <c r="X917" s="32">
        <f t="shared" ca="1" si="71"/>
        <v>139.35975358795986</v>
      </c>
      <c r="Y917" s="2" t="str">
        <f t="shared" ca="1" si="72"/>
        <v>Nợ quá hạn hơn 120 ngày có khả năng mất thanh toán</v>
      </c>
      <c r="Z917" s="42">
        <f t="shared" si="73"/>
        <v>46155</v>
      </c>
      <c r="AA917" s="42" t="str">
        <f t="shared" si="74"/>
        <v/>
      </c>
      <c r="AD917" s="2" t="str">
        <f>VLOOKUP($A917,MA_KH!$A:$Q,MA_KH!O$1,0)</f>
        <v>MEGA</v>
      </c>
      <c r="AE917" s="2" t="str">
        <f>VLOOKUP($A917,MA_KH!$A:$Q,MA_KH!P$1,0)</f>
        <v>CÔNG TY TNHH MM MEGA MARKET (VIỆT NAM)</v>
      </c>
      <c r="AG917" s="2" t="str">
        <f>(Table1[[#This Row],[Số hóa đơn]])&amp;IF(OR(Table1[[#This Row],[Phân loại]]="Hàng trả",Table1[[#This Row],[Phân loại]]="Giảm công nợ"),-Table1[[#This Row],[Tổng giá trị]],Table1[[#This Row],[Tổng giá trị]])</f>
        <v>000340951539000</v>
      </c>
      <c r="AH917" s="6" t="e">
        <f>_xlfn.XLOOKUP(Table1[[#This Row],[Column1]],'Chi tiết tt Mega gửi'!P:P,'Chi tiết tt Mega gửi'!N:N)</f>
        <v>#N/A</v>
      </c>
    </row>
    <row r="918" spans="1:34" ht="25.5" customHeight="1" x14ac:dyDescent="0.2">
      <c r="A918" s="54" t="s">
        <v>16290</v>
      </c>
      <c r="B918" s="54" t="s">
        <v>192</v>
      </c>
      <c r="C918" s="55">
        <v>46153</v>
      </c>
      <c r="D918" s="54" t="s">
        <v>18268</v>
      </c>
      <c r="E918" s="55">
        <v>46155</v>
      </c>
      <c r="F918" s="54" t="s">
        <v>18269</v>
      </c>
      <c r="G918" s="54" t="s">
        <v>18270</v>
      </c>
      <c r="H918" s="56">
        <v>1425000</v>
      </c>
      <c r="I918" s="31">
        <v>0</v>
      </c>
      <c r="J918" s="31">
        <v>114000</v>
      </c>
      <c r="K918" s="31">
        <v>1539000</v>
      </c>
      <c r="L918" s="64" t="s">
        <v>17236</v>
      </c>
      <c r="O918" s="32">
        <f>IF(Table1[[#This Row],[Phân loại]]="Tồn đầu kỳ",Table1[[#This Row],[Tổng giá trị]],0)</f>
        <v>0</v>
      </c>
      <c r="P918" s="7">
        <f>IF(Table1[[#This Row],[Số còn phải thu ĐK]]&lt;&gt;0,0,IF(Table1[[#This Row],[Phân loại]]="Bán hàng",Table1[[#This Row],[Tổng giá trị]],-Table1[[#This Row],[Tổng giá trị]]))</f>
        <v>1539000</v>
      </c>
      <c r="Q918" s="32">
        <f t="shared" si="70"/>
        <v>0</v>
      </c>
      <c r="R918" s="7">
        <f>Table1[[#This Row],[Số còn phải thu ĐK]]+Table1[[#This Row],[Giá Trị HD sau CK]]-Table1[[#This Row],[Số tiền đã thu]]</f>
        <v>1539000</v>
      </c>
      <c r="S918" s="6">
        <f>IF(Table1[[#This Row],[Ngày hóa đơn]]&lt;&gt;"",Table1[[#This Row],[Ngày hóa đơn]],IF(Table1[[#This Row],[Ngày hạch toán]]&lt;&gt;"",Table1[[#This Row],[Ngày hạch toán]],""))</f>
        <v>46155</v>
      </c>
      <c r="T918" s="7"/>
      <c r="U918" s="6">
        <f>IF(Table1[[#This Row],[Ngày tính CN]]="","",S918+T918)</f>
        <v>46155</v>
      </c>
      <c r="V918" s="32">
        <f ca="1">IF(Table1[[#This Row],[Hạn thanh toán]]="","",IF((U918-NOW())&lt;0,0,(U918-NOW())))</f>
        <v>0</v>
      </c>
      <c r="W918" s="32"/>
      <c r="X918" s="32">
        <f t="shared" ca="1" si="71"/>
        <v>139.35975358795986</v>
      </c>
      <c r="Y918" s="2" t="str">
        <f t="shared" ca="1" si="72"/>
        <v>Nợ quá hạn hơn 120 ngày có khả năng mất thanh toán</v>
      </c>
      <c r="Z918" s="42">
        <f t="shared" si="73"/>
        <v>46155</v>
      </c>
      <c r="AA918" s="42" t="str">
        <f t="shared" si="74"/>
        <v/>
      </c>
      <c r="AD918" s="2" t="str">
        <f>VLOOKUP($A918,MA_KH!$A:$Q,MA_KH!O$1,0)</f>
        <v>MEGA</v>
      </c>
      <c r="AE918" s="2" t="str">
        <f>VLOOKUP($A918,MA_KH!$A:$Q,MA_KH!P$1,0)</f>
        <v>CÔNG TY TNHH MM MEGA MARKET (VIỆT NAM)</v>
      </c>
      <c r="AG918" s="2" t="str">
        <f>(Table1[[#This Row],[Số hóa đơn]])&amp;IF(OR(Table1[[#This Row],[Phân loại]]="Hàng trả",Table1[[#This Row],[Phân loại]]="Giảm công nợ"),-Table1[[#This Row],[Tổng giá trị]],Table1[[#This Row],[Tổng giá trị]])</f>
        <v>000340911539000</v>
      </c>
      <c r="AH918" s="6" t="e">
        <f>_xlfn.XLOOKUP(Table1[[#This Row],[Column1]],'Chi tiết tt Mega gửi'!P:P,'Chi tiết tt Mega gửi'!N:N)</f>
        <v>#N/A</v>
      </c>
    </row>
    <row r="919" spans="1:34" ht="25.5" customHeight="1" x14ac:dyDescent="0.2">
      <c r="A919" s="54" t="s">
        <v>16287</v>
      </c>
      <c r="B919" s="54" t="s">
        <v>253</v>
      </c>
      <c r="C919" s="55">
        <v>46153</v>
      </c>
      <c r="D919" s="54" t="s">
        <v>18271</v>
      </c>
      <c r="E919" s="55">
        <v>46155</v>
      </c>
      <c r="F919" s="54" t="s">
        <v>18272</v>
      </c>
      <c r="G919" s="54" t="s">
        <v>18273</v>
      </c>
      <c r="H919" s="56">
        <v>1891485</v>
      </c>
      <c r="I919" s="31">
        <v>0</v>
      </c>
      <c r="J919" s="31">
        <v>151319</v>
      </c>
      <c r="K919" s="31">
        <v>2042804</v>
      </c>
      <c r="L919" s="64" t="s">
        <v>17236</v>
      </c>
      <c r="O919" s="32">
        <f>IF(Table1[[#This Row],[Phân loại]]="Tồn đầu kỳ",Table1[[#This Row],[Tổng giá trị]],0)</f>
        <v>0</v>
      </c>
      <c r="P919" s="7">
        <f>IF(Table1[[#This Row],[Số còn phải thu ĐK]]&lt;&gt;0,0,IF(Table1[[#This Row],[Phân loại]]="Bán hàng",Table1[[#This Row],[Tổng giá trị]],-Table1[[#This Row],[Tổng giá trị]]))</f>
        <v>2042804</v>
      </c>
      <c r="Q919" s="32">
        <f t="shared" si="70"/>
        <v>0</v>
      </c>
      <c r="R919" s="7">
        <f>Table1[[#This Row],[Số còn phải thu ĐK]]+Table1[[#This Row],[Giá Trị HD sau CK]]-Table1[[#This Row],[Số tiền đã thu]]</f>
        <v>2042804</v>
      </c>
      <c r="S919" s="6">
        <f>IF(Table1[[#This Row],[Ngày hóa đơn]]&lt;&gt;"",Table1[[#This Row],[Ngày hóa đơn]],IF(Table1[[#This Row],[Ngày hạch toán]]&lt;&gt;"",Table1[[#This Row],[Ngày hạch toán]],""))</f>
        <v>46155</v>
      </c>
      <c r="T919" s="7"/>
      <c r="U919" s="6">
        <f>IF(Table1[[#This Row],[Ngày tính CN]]="","",S919+T919)</f>
        <v>46155</v>
      </c>
      <c r="V919" s="32">
        <f ca="1">IF(Table1[[#This Row],[Hạn thanh toán]]="","",IF((U919-NOW())&lt;0,0,(U919-NOW())))</f>
        <v>0</v>
      </c>
      <c r="W919" s="32"/>
      <c r="X919" s="32">
        <f t="shared" ca="1" si="71"/>
        <v>139.35975358795986</v>
      </c>
      <c r="Y919" s="2" t="str">
        <f t="shared" ca="1" si="72"/>
        <v>Nợ quá hạn hơn 120 ngày có khả năng mất thanh toán</v>
      </c>
      <c r="Z919" s="42">
        <f t="shared" si="73"/>
        <v>46155</v>
      </c>
      <c r="AA919" s="42" t="str">
        <f t="shared" si="74"/>
        <v/>
      </c>
      <c r="AD919" s="2" t="str">
        <f>VLOOKUP($A919,MA_KH!$A:$Q,MA_KH!O$1,0)</f>
        <v>MEGA</v>
      </c>
      <c r="AE919" s="2" t="str">
        <f>VLOOKUP($A919,MA_KH!$A:$Q,MA_KH!P$1,0)</f>
        <v>CÔNG TY TNHH MM MEGA MARKET (VIỆT NAM)</v>
      </c>
      <c r="AG919" s="2" t="str">
        <f>(Table1[[#This Row],[Số hóa đơn]])&amp;IF(OR(Table1[[#This Row],[Phân loại]]="Hàng trả",Table1[[#This Row],[Phân loại]]="Giảm công nợ"),-Table1[[#This Row],[Tổng giá trị]],Table1[[#This Row],[Tổng giá trị]])</f>
        <v>000340942042804</v>
      </c>
      <c r="AH919" s="6" t="e">
        <f>_xlfn.XLOOKUP(Table1[[#This Row],[Column1]],'Chi tiết tt Mega gửi'!P:P,'Chi tiết tt Mega gửi'!N:N)</f>
        <v>#N/A</v>
      </c>
    </row>
    <row r="920" spans="1:34" ht="25.5" customHeight="1" x14ac:dyDescent="0.2">
      <c r="A920" s="54" t="s">
        <v>16310</v>
      </c>
      <c r="B920" s="54" t="s">
        <v>196</v>
      </c>
      <c r="C920" s="55">
        <v>46153</v>
      </c>
      <c r="D920" s="54" t="s">
        <v>18274</v>
      </c>
      <c r="E920" s="55">
        <v>46155</v>
      </c>
      <c r="F920" s="54" t="s">
        <v>18275</v>
      </c>
      <c r="G920" s="54" t="s">
        <v>18276</v>
      </c>
      <c r="H920" s="56">
        <v>1166110</v>
      </c>
      <c r="I920" s="31">
        <v>0</v>
      </c>
      <c r="J920" s="31">
        <v>93289</v>
      </c>
      <c r="K920" s="31">
        <v>1259399</v>
      </c>
      <c r="L920" s="64" t="s">
        <v>17236</v>
      </c>
      <c r="O920" s="32">
        <f>IF(Table1[[#This Row],[Phân loại]]="Tồn đầu kỳ",Table1[[#This Row],[Tổng giá trị]],0)</f>
        <v>0</v>
      </c>
      <c r="P920" s="7">
        <f>IF(Table1[[#This Row],[Số còn phải thu ĐK]]&lt;&gt;0,0,IF(Table1[[#This Row],[Phân loại]]="Bán hàng",Table1[[#This Row],[Tổng giá trị]],-Table1[[#This Row],[Tổng giá trị]]))</f>
        <v>1259399</v>
      </c>
      <c r="Q920" s="32">
        <f t="shared" si="70"/>
        <v>0</v>
      </c>
      <c r="R920" s="7">
        <f>Table1[[#This Row],[Số còn phải thu ĐK]]+Table1[[#This Row],[Giá Trị HD sau CK]]-Table1[[#This Row],[Số tiền đã thu]]</f>
        <v>1259399</v>
      </c>
      <c r="S920" s="6">
        <f>IF(Table1[[#This Row],[Ngày hóa đơn]]&lt;&gt;"",Table1[[#This Row],[Ngày hóa đơn]],IF(Table1[[#This Row],[Ngày hạch toán]]&lt;&gt;"",Table1[[#This Row],[Ngày hạch toán]],""))</f>
        <v>46155</v>
      </c>
      <c r="T920" s="7"/>
      <c r="U920" s="6">
        <f>IF(Table1[[#This Row],[Ngày tính CN]]="","",S920+T920)</f>
        <v>46155</v>
      </c>
      <c r="V920" s="32">
        <f ca="1">IF(Table1[[#This Row],[Hạn thanh toán]]="","",IF((U920-NOW())&lt;0,0,(U920-NOW())))</f>
        <v>0</v>
      </c>
      <c r="W920" s="32"/>
      <c r="X920" s="32">
        <f t="shared" ca="1" si="71"/>
        <v>139.35975358795986</v>
      </c>
      <c r="Y920" s="2" t="str">
        <f t="shared" ca="1" si="72"/>
        <v>Nợ quá hạn hơn 120 ngày có khả năng mất thanh toán</v>
      </c>
      <c r="Z920" s="42">
        <f t="shared" si="73"/>
        <v>46155</v>
      </c>
      <c r="AA920" s="42" t="str">
        <f t="shared" si="74"/>
        <v/>
      </c>
      <c r="AD920" s="2" t="str">
        <f>VLOOKUP($A920,MA_KH!$A:$Q,MA_KH!O$1,0)</f>
        <v>MEGA</v>
      </c>
      <c r="AE920" s="2" t="str">
        <f>VLOOKUP($A920,MA_KH!$A:$Q,MA_KH!P$1,0)</f>
        <v>CÔNG TY TNHH MM MEGA MARKET (VIỆT NAM)</v>
      </c>
      <c r="AG920" s="2" t="str">
        <f>(Table1[[#This Row],[Số hóa đơn]])&amp;IF(OR(Table1[[#This Row],[Phân loại]]="Hàng trả",Table1[[#This Row],[Phân loại]]="Giảm công nợ"),-Table1[[#This Row],[Tổng giá trị]],Table1[[#This Row],[Tổng giá trị]])</f>
        <v>000340931259399</v>
      </c>
      <c r="AH920" s="6" t="e">
        <f>_xlfn.XLOOKUP(Table1[[#This Row],[Column1]],'Chi tiết tt Mega gửi'!P:P,'Chi tiết tt Mega gửi'!N:N)</f>
        <v>#N/A</v>
      </c>
    </row>
    <row r="921" spans="1:34" ht="25.5" customHeight="1" x14ac:dyDescent="0.2">
      <c r="A921" s="54" t="s">
        <v>16288</v>
      </c>
      <c r="B921" s="54" t="s">
        <v>294</v>
      </c>
      <c r="C921" s="55">
        <v>46153</v>
      </c>
      <c r="D921" s="54" t="s">
        <v>18277</v>
      </c>
      <c r="E921" s="55">
        <v>46155</v>
      </c>
      <c r="F921" s="54" t="s">
        <v>18278</v>
      </c>
      <c r="G921" s="54" t="s">
        <v>18279</v>
      </c>
      <c r="H921" s="56">
        <v>3525205</v>
      </c>
      <c r="I921" s="31">
        <v>0</v>
      </c>
      <c r="J921" s="31">
        <v>282016</v>
      </c>
      <c r="K921" s="31">
        <v>3807221</v>
      </c>
      <c r="L921" s="64" t="s">
        <v>17236</v>
      </c>
      <c r="O921" s="32">
        <f>IF(Table1[[#This Row],[Phân loại]]="Tồn đầu kỳ",Table1[[#This Row],[Tổng giá trị]],0)</f>
        <v>0</v>
      </c>
      <c r="P921" s="7">
        <f>IF(Table1[[#This Row],[Số còn phải thu ĐK]]&lt;&gt;0,0,IF(Table1[[#This Row],[Phân loại]]="Bán hàng",Table1[[#This Row],[Tổng giá trị]],-Table1[[#This Row],[Tổng giá trị]]))</f>
        <v>3807221</v>
      </c>
      <c r="Q921" s="32">
        <f t="shared" si="70"/>
        <v>0</v>
      </c>
      <c r="R921" s="7">
        <f>Table1[[#This Row],[Số còn phải thu ĐK]]+Table1[[#This Row],[Giá Trị HD sau CK]]-Table1[[#This Row],[Số tiền đã thu]]</f>
        <v>3807221</v>
      </c>
      <c r="S921" s="6">
        <f>IF(Table1[[#This Row],[Ngày hóa đơn]]&lt;&gt;"",Table1[[#This Row],[Ngày hóa đơn]],IF(Table1[[#This Row],[Ngày hạch toán]]&lt;&gt;"",Table1[[#This Row],[Ngày hạch toán]],""))</f>
        <v>46155</v>
      </c>
      <c r="T921" s="7"/>
      <c r="U921" s="6">
        <f>IF(Table1[[#This Row],[Ngày tính CN]]="","",S921+T921)</f>
        <v>46155</v>
      </c>
      <c r="V921" s="32">
        <f ca="1">IF(Table1[[#This Row],[Hạn thanh toán]]="","",IF((U921-NOW())&lt;0,0,(U921-NOW())))</f>
        <v>0</v>
      </c>
      <c r="W921" s="32"/>
      <c r="X921" s="32">
        <f t="shared" ca="1" si="71"/>
        <v>139.35975370370579</v>
      </c>
      <c r="Y921" s="2" t="str">
        <f t="shared" ca="1" si="72"/>
        <v>Nợ quá hạn hơn 120 ngày có khả năng mất thanh toán</v>
      </c>
      <c r="Z921" s="42">
        <f t="shared" si="73"/>
        <v>46155</v>
      </c>
      <c r="AA921" s="42" t="str">
        <f t="shared" si="74"/>
        <v/>
      </c>
      <c r="AD921" s="2" t="str">
        <f>VLOOKUP($A921,MA_KH!$A:$Q,MA_KH!O$1,0)</f>
        <v>MEGA</v>
      </c>
      <c r="AE921" s="2" t="str">
        <f>VLOOKUP($A921,MA_KH!$A:$Q,MA_KH!P$1,0)</f>
        <v>CÔNG TY TNHH MM MEGA MARKET (VIỆT NAM)</v>
      </c>
      <c r="AG921" s="2" t="str">
        <f>(Table1[[#This Row],[Số hóa đơn]])&amp;IF(OR(Table1[[#This Row],[Phân loại]]="Hàng trả",Table1[[#This Row],[Phân loại]]="Giảm công nợ"),-Table1[[#This Row],[Tổng giá trị]],Table1[[#This Row],[Tổng giá trị]])</f>
        <v>000340903807221</v>
      </c>
      <c r="AH921" s="6" t="e">
        <f>_xlfn.XLOOKUP(Table1[[#This Row],[Column1]],'Chi tiết tt Mega gửi'!P:P,'Chi tiết tt Mega gửi'!N:N)</f>
        <v>#N/A</v>
      </c>
    </row>
    <row r="922" spans="1:34" ht="25.5" customHeight="1" x14ac:dyDescent="0.2">
      <c r="A922" s="54" t="s">
        <v>16302</v>
      </c>
      <c r="B922" s="54" t="s">
        <v>7251</v>
      </c>
      <c r="C922" s="55">
        <v>46153</v>
      </c>
      <c r="D922" s="54" t="s">
        <v>18280</v>
      </c>
      <c r="E922" s="55">
        <v>46161</v>
      </c>
      <c r="F922" s="54" t="s">
        <v>18281</v>
      </c>
      <c r="G922" s="54" t="s">
        <v>18282</v>
      </c>
      <c r="H922" s="56">
        <v>558030</v>
      </c>
      <c r="I922" s="31">
        <v>0</v>
      </c>
      <c r="J922" s="31">
        <v>44642</v>
      </c>
      <c r="K922" s="31">
        <v>602672</v>
      </c>
      <c r="L922" s="64" t="s">
        <v>17236</v>
      </c>
      <c r="M922" s="6">
        <v>46197</v>
      </c>
      <c r="O922" s="32">
        <f>IF(Table1[[#This Row],[Phân loại]]="Tồn đầu kỳ",Table1[[#This Row],[Tổng giá trị]],0)</f>
        <v>0</v>
      </c>
      <c r="P922" s="7">
        <f>IF(Table1[[#This Row],[Số còn phải thu ĐK]]&lt;&gt;0,0,IF(Table1[[#This Row],[Phân loại]]="Bán hàng",Table1[[#This Row],[Tổng giá trị]],-Table1[[#This Row],[Tổng giá trị]]))</f>
        <v>602672</v>
      </c>
      <c r="Q922" s="32">
        <f t="shared" si="70"/>
        <v>602672</v>
      </c>
      <c r="R922" s="7">
        <f>Table1[[#This Row],[Số còn phải thu ĐK]]+Table1[[#This Row],[Giá Trị HD sau CK]]-Table1[[#This Row],[Số tiền đã thu]]</f>
        <v>0</v>
      </c>
      <c r="S922" s="6">
        <f>IF(Table1[[#This Row],[Ngày hóa đơn]]&lt;&gt;"",Table1[[#This Row],[Ngày hóa đơn]],IF(Table1[[#This Row],[Ngày hạch toán]]&lt;&gt;"",Table1[[#This Row],[Ngày hạch toán]],""))</f>
        <v>46161</v>
      </c>
      <c r="T922" s="7"/>
      <c r="U922" s="6">
        <f>IF(Table1[[#This Row],[Ngày tính CN]]="","",S922+T922)</f>
        <v>46161</v>
      </c>
      <c r="V922" s="32">
        <f ca="1">IF(Table1[[#This Row],[Hạn thanh toán]]="","",IF((U922-NOW())&lt;0,0,(U922-NOW())))</f>
        <v>0</v>
      </c>
      <c r="W922" s="32"/>
      <c r="X922" s="32" t="str">
        <f t="shared" ca="1" si="71"/>
        <v/>
      </c>
      <c r="Y922" s="2" t="str">
        <f t="shared" si="72"/>
        <v>Đã thanh toán</v>
      </c>
      <c r="Z922" s="42">
        <f t="shared" si="73"/>
        <v>46161</v>
      </c>
      <c r="AA922" s="42">
        <f t="shared" si="74"/>
        <v>46197</v>
      </c>
      <c r="AD922" s="2" t="str">
        <f>VLOOKUP($A922,MA_KH!$A:$Q,MA_KH!O$1,0)</f>
        <v>MEGA</v>
      </c>
      <c r="AE922" s="2" t="str">
        <f>VLOOKUP($A922,MA_KH!$A:$Q,MA_KH!P$1,0)</f>
        <v>CÔNG TY TNHH MM MEGA MARKET (VIỆT NAM)</v>
      </c>
      <c r="AG922" s="2" t="str">
        <f>(Table1[[#This Row],[Số hóa đơn]])&amp;IF(OR(Table1[[#This Row],[Phân loại]]="Hàng trả",Table1[[#This Row],[Phân loại]]="Giảm công nợ"),-Table1[[#This Row],[Tổng giá trị]],Table1[[#This Row],[Tổng giá trị]])</f>
        <v>00034903602672</v>
      </c>
      <c r="AH922" s="6" t="e">
        <f>_xlfn.XLOOKUP(Table1[[#This Row],[Column1]],'Chi tiết tt Mega gửi'!P:P,'Chi tiết tt Mega gửi'!N:N)</f>
        <v>#N/A</v>
      </c>
    </row>
    <row r="923" spans="1:34" ht="25.5" customHeight="1" x14ac:dyDescent="0.2">
      <c r="A923" s="54" t="s">
        <v>16294</v>
      </c>
      <c r="B923" s="54" t="s">
        <v>259</v>
      </c>
      <c r="C923" s="55">
        <v>46153</v>
      </c>
      <c r="D923" s="54" t="s">
        <v>18283</v>
      </c>
      <c r="E923" s="55">
        <v>46155</v>
      </c>
      <c r="F923" s="54" t="s">
        <v>18284</v>
      </c>
      <c r="G923" s="54" t="s">
        <v>18285</v>
      </c>
      <c r="H923" s="56">
        <v>1822540</v>
      </c>
      <c r="I923" s="31">
        <v>0</v>
      </c>
      <c r="J923" s="31">
        <v>145803</v>
      </c>
      <c r="K923" s="31">
        <v>1968343</v>
      </c>
      <c r="L923" s="64" t="s">
        <v>17236</v>
      </c>
      <c r="O923" s="32">
        <f>IF(Table1[[#This Row],[Phân loại]]="Tồn đầu kỳ",Table1[[#This Row],[Tổng giá trị]],0)</f>
        <v>0</v>
      </c>
      <c r="P923" s="7">
        <f>IF(Table1[[#This Row],[Số còn phải thu ĐK]]&lt;&gt;0,0,IF(Table1[[#This Row],[Phân loại]]="Bán hàng",Table1[[#This Row],[Tổng giá trị]],-Table1[[#This Row],[Tổng giá trị]]))</f>
        <v>1968343</v>
      </c>
      <c r="Q923" s="32">
        <f t="shared" si="70"/>
        <v>0</v>
      </c>
      <c r="R923" s="7">
        <f>Table1[[#This Row],[Số còn phải thu ĐK]]+Table1[[#This Row],[Giá Trị HD sau CK]]-Table1[[#This Row],[Số tiền đã thu]]</f>
        <v>1968343</v>
      </c>
      <c r="S923" s="6">
        <f>IF(Table1[[#This Row],[Ngày hóa đơn]]&lt;&gt;"",Table1[[#This Row],[Ngày hóa đơn]],IF(Table1[[#This Row],[Ngày hạch toán]]&lt;&gt;"",Table1[[#This Row],[Ngày hạch toán]],""))</f>
        <v>46155</v>
      </c>
      <c r="T923" s="7"/>
      <c r="U923" s="6">
        <f>IF(Table1[[#This Row],[Ngày tính CN]]="","",S923+T923)</f>
        <v>46155</v>
      </c>
      <c r="V923" s="32">
        <f ca="1">IF(Table1[[#This Row],[Hạn thanh toán]]="","",IF((U923-NOW())&lt;0,0,(U923-NOW())))</f>
        <v>0</v>
      </c>
      <c r="W923" s="32"/>
      <c r="X923" s="32">
        <f t="shared" ca="1" si="71"/>
        <v>139.35975358795986</v>
      </c>
      <c r="Y923" s="2" t="str">
        <f t="shared" ca="1" si="72"/>
        <v>Nợ quá hạn hơn 120 ngày có khả năng mất thanh toán</v>
      </c>
      <c r="Z923" s="42">
        <f t="shared" si="73"/>
        <v>46155</v>
      </c>
      <c r="AA923" s="42" t="str">
        <f t="shared" si="74"/>
        <v/>
      </c>
      <c r="AD923" s="2" t="str">
        <f>VLOOKUP($A923,MA_KH!$A:$Q,MA_KH!O$1,0)</f>
        <v>MEGA</v>
      </c>
      <c r="AE923" s="2" t="str">
        <f>VLOOKUP($A923,MA_KH!$A:$Q,MA_KH!P$1,0)</f>
        <v>CÔNG TY TNHH MM MEGA MARKET (VIỆT NAM)</v>
      </c>
      <c r="AG923" s="2" t="str">
        <f>(Table1[[#This Row],[Số hóa đơn]])&amp;IF(OR(Table1[[#This Row],[Phân loại]]="Hàng trả",Table1[[#This Row],[Phân loại]]="Giảm công nợ"),-Table1[[#This Row],[Tổng giá trị]],Table1[[#This Row],[Tổng giá trị]])</f>
        <v>000340961968343</v>
      </c>
      <c r="AH923" s="6" t="e">
        <f>_xlfn.XLOOKUP(Table1[[#This Row],[Column1]],'Chi tiết tt Mega gửi'!P:P,'Chi tiết tt Mega gửi'!N:N)</f>
        <v>#N/A</v>
      </c>
    </row>
    <row r="924" spans="1:34" ht="25.5" customHeight="1" x14ac:dyDescent="0.2">
      <c r="A924" s="54" t="s">
        <v>16288</v>
      </c>
      <c r="B924" s="54" t="s">
        <v>294</v>
      </c>
      <c r="C924" s="55">
        <v>46153</v>
      </c>
      <c r="D924" s="54" t="s">
        <v>18481</v>
      </c>
      <c r="E924" s="55">
        <v>46153</v>
      </c>
      <c r="F924" s="68" t="s">
        <v>18717</v>
      </c>
      <c r="G924" s="54" t="s">
        <v>17177</v>
      </c>
      <c r="H924" s="56">
        <v>1056390</v>
      </c>
      <c r="I924" s="57">
        <v>0</v>
      </c>
      <c r="J924" s="56">
        <v>84511</v>
      </c>
      <c r="K924" s="56">
        <v>1140901</v>
      </c>
      <c r="L924" s="64" t="s">
        <v>17238</v>
      </c>
      <c r="M924" s="6">
        <v>46167</v>
      </c>
      <c r="O924" s="32">
        <f>IF(Table1[[#This Row],[Phân loại]]="Tồn đầu kỳ",Table1[[#This Row],[Tổng giá trị]],0)</f>
        <v>0</v>
      </c>
      <c r="P924" s="7">
        <f>IF(Table1[[#This Row],[Số còn phải thu ĐK]]&lt;&gt;0,0,IF(Table1[[#This Row],[Phân loại]]="Bán hàng",Table1[[#This Row],[Tổng giá trị]],-Table1[[#This Row],[Tổng giá trị]]))</f>
        <v>-1140901</v>
      </c>
      <c r="Q924" s="32">
        <f t="shared" si="70"/>
        <v>-1140901</v>
      </c>
      <c r="R924" s="7">
        <f>Table1[[#This Row],[Số còn phải thu ĐK]]+Table1[[#This Row],[Giá Trị HD sau CK]]-Table1[[#This Row],[Số tiền đã thu]]</f>
        <v>0</v>
      </c>
      <c r="S924" s="6">
        <f>IF(Table1[[#This Row],[Ngày hóa đơn]]&lt;&gt;"",Table1[[#This Row],[Ngày hóa đơn]],IF(Table1[[#This Row],[Ngày hạch toán]]&lt;&gt;"",Table1[[#This Row],[Ngày hạch toán]],""))</f>
        <v>46153</v>
      </c>
      <c r="T924" s="7"/>
      <c r="U924" s="6">
        <f>IF(Table1[[#This Row],[Ngày tính CN]]="","",S924+T924)</f>
        <v>46153</v>
      </c>
      <c r="V924" s="32">
        <f ca="1">IF(Table1[[#This Row],[Hạn thanh toán]]="","",IF((U924-NOW())&lt;0,0,(U924-NOW())))</f>
        <v>0</v>
      </c>
      <c r="W924" s="32"/>
      <c r="X924" s="32" t="str">
        <f t="shared" ca="1" si="71"/>
        <v/>
      </c>
      <c r="Y924" s="2" t="str">
        <f t="shared" si="72"/>
        <v>Đã thanh toán</v>
      </c>
      <c r="Z924" s="42">
        <f t="shared" si="73"/>
        <v>46153</v>
      </c>
      <c r="AA924" s="42">
        <f t="shared" si="74"/>
        <v>46167</v>
      </c>
      <c r="AD924" s="2" t="str">
        <f>VLOOKUP($A924,MA_KH!$A:$Q,MA_KH!O$1,0)</f>
        <v>MEGA</v>
      </c>
      <c r="AE924" s="2" t="str">
        <f>VLOOKUP($A924,MA_KH!$A:$Q,MA_KH!P$1,0)</f>
        <v>CÔNG TY TNHH MM MEGA MARKET (VIỆT NAM)</v>
      </c>
      <c r="AG924" s="2" t="str">
        <f>(Table1[[#This Row],[Số hóa đơn]])&amp;IF(OR(Table1[[#This Row],[Phân loại]]="Hàng trả",Table1[[#This Row],[Phân loại]]="Giảm công nợ"),-Table1[[#This Row],[Tổng giá trị]],Table1[[#This Row],[Tổng giá trị]])</f>
        <v>00000220-1140901</v>
      </c>
      <c r="AH924" s="6" t="e">
        <f>_xlfn.XLOOKUP(Table1[[#This Row],[Column1]],'Chi tiết tt Mega gửi'!P:P,'Chi tiết tt Mega gửi'!N:N)</f>
        <v>#N/A</v>
      </c>
    </row>
    <row r="925" spans="1:34" ht="25.5" customHeight="1" x14ac:dyDescent="0.2">
      <c r="A925" s="54" t="s">
        <v>16288</v>
      </c>
      <c r="B925" s="54" t="s">
        <v>294</v>
      </c>
      <c r="C925" s="55">
        <v>46153</v>
      </c>
      <c r="D925" s="54" t="s">
        <v>18482</v>
      </c>
      <c r="E925" s="55">
        <v>46153</v>
      </c>
      <c r="F925" s="68" t="s">
        <v>18716</v>
      </c>
      <c r="G925" s="54" t="s">
        <v>17177</v>
      </c>
      <c r="H925" s="56">
        <v>580000</v>
      </c>
      <c r="I925" s="57">
        <v>0</v>
      </c>
      <c r="J925" s="56">
        <v>46400</v>
      </c>
      <c r="K925" s="56">
        <v>626400</v>
      </c>
      <c r="L925" s="64" t="s">
        <v>17238</v>
      </c>
      <c r="M925" s="6">
        <v>46167</v>
      </c>
      <c r="O925" s="32">
        <f>IF(Table1[[#This Row],[Phân loại]]="Tồn đầu kỳ",Table1[[#This Row],[Tổng giá trị]],0)</f>
        <v>0</v>
      </c>
      <c r="P925" s="7">
        <f>IF(Table1[[#This Row],[Số còn phải thu ĐK]]&lt;&gt;0,0,IF(Table1[[#This Row],[Phân loại]]="Bán hàng",Table1[[#This Row],[Tổng giá trị]],-Table1[[#This Row],[Tổng giá trị]]))</f>
        <v>-626400</v>
      </c>
      <c r="Q925" s="32">
        <f t="shared" si="70"/>
        <v>-626400</v>
      </c>
      <c r="R925" s="7">
        <f>Table1[[#This Row],[Số còn phải thu ĐK]]+Table1[[#This Row],[Giá Trị HD sau CK]]-Table1[[#This Row],[Số tiền đã thu]]</f>
        <v>0</v>
      </c>
      <c r="S925" s="6">
        <f>IF(Table1[[#This Row],[Ngày hóa đơn]]&lt;&gt;"",Table1[[#This Row],[Ngày hóa đơn]],IF(Table1[[#This Row],[Ngày hạch toán]]&lt;&gt;"",Table1[[#This Row],[Ngày hạch toán]],""))</f>
        <v>46153</v>
      </c>
      <c r="T925" s="7"/>
      <c r="U925" s="6">
        <f>IF(Table1[[#This Row],[Ngày tính CN]]="","",S925+T925)</f>
        <v>46153</v>
      </c>
      <c r="V925" s="32">
        <f ca="1">IF(Table1[[#This Row],[Hạn thanh toán]]="","",IF((U925-NOW())&lt;0,0,(U925-NOW())))</f>
        <v>0</v>
      </c>
      <c r="W925" s="32"/>
      <c r="X925" s="32" t="str">
        <f t="shared" ca="1" si="71"/>
        <v/>
      </c>
      <c r="Y925" s="2" t="str">
        <f t="shared" si="72"/>
        <v>Đã thanh toán</v>
      </c>
      <c r="Z925" s="42">
        <f t="shared" si="73"/>
        <v>46153</v>
      </c>
      <c r="AA925" s="42">
        <f t="shared" si="74"/>
        <v>46167</v>
      </c>
      <c r="AD925" s="2" t="str">
        <f>VLOOKUP($A925,MA_KH!$A:$Q,MA_KH!O$1,0)</f>
        <v>MEGA</v>
      </c>
      <c r="AE925" s="2" t="str">
        <f>VLOOKUP($A925,MA_KH!$A:$Q,MA_KH!P$1,0)</f>
        <v>CÔNG TY TNHH MM MEGA MARKET (VIỆT NAM)</v>
      </c>
      <c r="AG925" s="2" t="str">
        <f>(Table1[[#This Row],[Số hóa đơn]])&amp;IF(OR(Table1[[#This Row],[Phân loại]]="Hàng trả",Table1[[#This Row],[Phân loại]]="Giảm công nợ"),-Table1[[#This Row],[Tổng giá trị]],Table1[[#This Row],[Tổng giá trị]])</f>
        <v>00000219-626400</v>
      </c>
      <c r="AH925" s="6" t="e">
        <f>_xlfn.XLOOKUP(Table1[[#This Row],[Column1]],'Chi tiết tt Mega gửi'!P:P,'Chi tiết tt Mega gửi'!N:N)</f>
        <v>#N/A</v>
      </c>
    </row>
    <row r="926" spans="1:34" ht="25.5" customHeight="1" x14ac:dyDescent="0.2">
      <c r="A926" s="54" t="s">
        <v>16287</v>
      </c>
      <c r="B926" s="54" t="s">
        <v>253</v>
      </c>
      <c r="C926" s="55">
        <v>46153</v>
      </c>
      <c r="D926" s="54" t="s">
        <v>18483</v>
      </c>
      <c r="E926" s="55">
        <v>46153</v>
      </c>
      <c r="F926" s="68" t="s">
        <v>18720</v>
      </c>
      <c r="G926" s="54" t="s">
        <v>17274</v>
      </c>
      <c r="H926" s="56">
        <v>1021018</v>
      </c>
      <c r="I926" s="57">
        <v>0</v>
      </c>
      <c r="J926" s="56">
        <v>81682</v>
      </c>
      <c r="K926" s="56">
        <v>1102700</v>
      </c>
      <c r="L926" s="64" t="s">
        <v>17238</v>
      </c>
      <c r="M926" s="6">
        <v>46167</v>
      </c>
      <c r="O926" s="32">
        <f>IF(Table1[[#This Row],[Phân loại]]="Tồn đầu kỳ",Table1[[#This Row],[Tổng giá trị]],0)</f>
        <v>0</v>
      </c>
      <c r="P926" s="7">
        <f>IF(Table1[[#This Row],[Số còn phải thu ĐK]]&lt;&gt;0,0,IF(Table1[[#This Row],[Phân loại]]="Bán hàng",Table1[[#This Row],[Tổng giá trị]],-Table1[[#This Row],[Tổng giá trị]]))</f>
        <v>-1102700</v>
      </c>
      <c r="Q926" s="32">
        <f t="shared" si="70"/>
        <v>-1102700</v>
      </c>
      <c r="R926" s="7">
        <f>Table1[[#This Row],[Số còn phải thu ĐK]]+Table1[[#This Row],[Giá Trị HD sau CK]]-Table1[[#This Row],[Số tiền đã thu]]</f>
        <v>0</v>
      </c>
      <c r="S926" s="6">
        <f>IF(Table1[[#This Row],[Ngày hóa đơn]]&lt;&gt;"",Table1[[#This Row],[Ngày hóa đơn]],IF(Table1[[#This Row],[Ngày hạch toán]]&lt;&gt;"",Table1[[#This Row],[Ngày hạch toán]],""))</f>
        <v>46153</v>
      </c>
      <c r="T926" s="7"/>
      <c r="U926" s="6">
        <f>IF(Table1[[#This Row],[Ngày tính CN]]="","",S926+T926)</f>
        <v>46153</v>
      </c>
      <c r="V926" s="32">
        <f ca="1">IF(Table1[[#This Row],[Hạn thanh toán]]="","",IF((U926-NOW())&lt;0,0,(U926-NOW())))</f>
        <v>0</v>
      </c>
      <c r="W926" s="32"/>
      <c r="X926" s="32" t="str">
        <f t="shared" ca="1" si="71"/>
        <v/>
      </c>
      <c r="Y926" s="2" t="str">
        <f t="shared" si="72"/>
        <v>Đã thanh toán</v>
      </c>
      <c r="Z926" s="42">
        <f t="shared" si="73"/>
        <v>46153</v>
      </c>
      <c r="AA926" s="42">
        <f t="shared" si="74"/>
        <v>46167</v>
      </c>
      <c r="AD926" s="2" t="str">
        <f>VLOOKUP($A926,MA_KH!$A:$Q,MA_KH!O$1,0)</f>
        <v>MEGA</v>
      </c>
      <c r="AE926" s="2" t="str">
        <f>VLOOKUP($A926,MA_KH!$A:$Q,MA_KH!P$1,0)</f>
        <v>CÔNG TY TNHH MM MEGA MARKET (VIỆT NAM)</v>
      </c>
      <c r="AG926" s="2" t="str">
        <f>(Table1[[#This Row],[Số hóa đơn]])&amp;IF(OR(Table1[[#This Row],[Phân loại]]="Hàng trả",Table1[[#This Row],[Phân loại]]="Giảm công nợ"),-Table1[[#This Row],[Tổng giá trị]],Table1[[#This Row],[Tổng giá trị]])</f>
        <v>00000218-1102700</v>
      </c>
      <c r="AH926" s="6" t="e">
        <f>_xlfn.XLOOKUP(Table1[[#This Row],[Column1]],'Chi tiết tt Mega gửi'!P:P,'Chi tiết tt Mega gửi'!N:N)</f>
        <v>#N/A</v>
      </c>
    </row>
    <row r="927" spans="1:34" ht="25.5" customHeight="1" x14ac:dyDescent="0.2">
      <c r="A927" s="54" t="s">
        <v>16300</v>
      </c>
      <c r="B927" s="54" t="s">
        <v>7238</v>
      </c>
      <c r="C927" s="55">
        <v>46154</v>
      </c>
      <c r="D927" s="54" t="s">
        <v>18286</v>
      </c>
      <c r="E927" s="55">
        <v>46156</v>
      </c>
      <c r="F927" s="54" t="s">
        <v>18287</v>
      </c>
      <c r="G927" s="54" t="s">
        <v>18288</v>
      </c>
      <c r="H927" s="56">
        <v>1478030</v>
      </c>
      <c r="I927" s="31">
        <v>0</v>
      </c>
      <c r="J927" s="31">
        <v>118242</v>
      </c>
      <c r="K927" s="31">
        <v>1596272</v>
      </c>
      <c r="L927" s="64" t="s">
        <v>17236</v>
      </c>
      <c r="M927" s="6">
        <v>46197</v>
      </c>
      <c r="O927" s="32">
        <f>IF(Table1[[#This Row],[Phân loại]]="Tồn đầu kỳ",Table1[[#This Row],[Tổng giá trị]],0)</f>
        <v>0</v>
      </c>
      <c r="P927" s="7">
        <f>IF(Table1[[#This Row],[Số còn phải thu ĐK]]&lt;&gt;0,0,IF(Table1[[#This Row],[Phân loại]]="Bán hàng",Table1[[#This Row],[Tổng giá trị]],-Table1[[#This Row],[Tổng giá trị]]))</f>
        <v>1596272</v>
      </c>
      <c r="Q927" s="32">
        <f t="shared" si="70"/>
        <v>1596272</v>
      </c>
      <c r="R927" s="7">
        <f>Table1[[#This Row],[Số còn phải thu ĐK]]+Table1[[#This Row],[Giá Trị HD sau CK]]-Table1[[#This Row],[Số tiền đã thu]]</f>
        <v>0</v>
      </c>
      <c r="S927" s="6">
        <f>IF(Table1[[#This Row],[Ngày hóa đơn]]&lt;&gt;"",Table1[[#This Row],[Ngày hóa đơn]],IF(Table1[[#This Row],[Ngày hạch toán]]&lt;&gt;"",Table1[[#This Row],[Ngày hạch toán]],""))</f>
        <v>46156</v>
      </c>
      <c r="T927" s="7"/>
      <c r="U927" s="6">
        <f>IF(Table1[[#This Row],[Ngày tính CN]]="","",S927+T927)</f>
        <v>46156</v>
      </c>
      <c r="V927" s="32">
        <f ca="1">IF(Table1[[#This Row],[Hạn thanh toán]]="","",IF((U927-NOW())&lt;0,0,(U927-NOW())))</f>
        <v>0</v>
      </c>
      <c r="W927" s="32"/>
      <c r="X927" s="32" t="str">
        <f t="shared" ca="1" si="71"/>
        <v/>
      </c>
      <c r="Y927" s="2" t="str">
        <f t="shared" si="72"/>
        <v>Đã thanh toán</v>
      </c>
      <c r="Z927" s="42">
        <f t="shared" si="73"/>
        <v>46156</v>
      </c>
      <c r="AA927" s="42">
        <f t="shared" si="74"/>
        <v>46197</v>
      </c>
      <c r="AD927" s="2" t="str">
        <f>VLOOKUP($A927,MA_KH!$A:$Q,MA_KH!O$1,0)</f>
        <v>MEGA</v>
      </c>
      <c r="AE927" s="2" t="str">
        <f>VLOOKUP($A927,MA_KH!$A:$Q,MA_KH!P$1,0)</f>
        <v>CÔNG TY TNHH MM MEGA MARKET (VIỆT NAM)</v>
      </c>
      <c r="AG927" s="2" t="str">
        <f>(Table1[[#This Row],[Số hóa đơn]])&amp;IF(OR(Table1[[#This Row],[Phân loại]]="Hàng trả",Table1[[#This Row],[Phân loại]]="Giảm công nợ"),-Table1[[#This Row],[Tổng giá trị]],Table1[[#This Row],[Tổng giá trị]])</f>
        <v>000346571596272</v>
      </c>
      <c r="AH927" s="6" t="e">
        <f>_xlfn.XLOOKUP(Table1[[#This Row],[Column1]],'Chi tiết tt Mega gửi'!P:P,'Chi tiết tt Mega gửi'!N:N)</f>
        <v>#N/A</v>
      </c>
    </row>
    <row r="928" spans="1:34" ht="25.5" customHeight="1" x14ac:dyDescent="0.2">
      <c r="A928" s="54" t="s">
        <v>16305</v>
      </c>
      <c r="B928" s="54" t="s">
        <v>7247</v>
      </c>
      <c r="C928" s="55">
        <v>46154</v>
      </c>
      <c r="D928" s="54" t="s">
        <v>18289</v>
      </c>
      <c r="E928" s="55">
        <v>46161</v>
      </c>
      <c r="F928" s="54" t="s">
        <v>18290</v>
      </c>
      <c r="G928" s="54" t="s">
        <v>18291</v>
      </c>
      <c r="H928" s="56">
        <v>920530</v>
      </c>
      <c r="I928" s="31">
        <v>0</v>
      </c>
      <c r="J928" s="31">
        <v>73642</v>
      </c>
      <c r="K928" s="31">
        <v>994172</v>
      </c>
      <c r="L928" s="64" t="s">
        <v>17236</v>
      </c>
      <c r="M928" s="6">
        <v>46197</v>
      </c>
      <c r="O928" s="32">
        <f>IF(Table1[[#This Row],[Phân loại]]="Tồn đầu kỳ",Table1[[#This Row],[Tổng giá trị]],0)</f>
        <v>0</v>
      </c>
      <c r="P928" s="7">
        <f>IF(Table1[[#This Row],[Số còn phải thu ĐK]]&lt;&gt;0,0,IF(Table1[[#This Row],[Phân loại]]="Bán hàng",Table1[[#This Row],[Tổng giá trị]],-Table1[[#This Row],[Tổng giá trị]]))</f>
        <v>994172</v>
      </c>
      <c r="Q928" s="32">
        <f t="shared" si="70"/>
        <v>994172</v>
      </c>
      <c r="R928" s="7">
        <f>Table1[[#This Row],[Số còn phải thu ĐK]]+Table1[[#This Row],[Giá Trị HD sau CK]]-Table1[[#This Row],[Số tiền đã thu]]</f>
        <v>0</v>
      </c>
      <c r="S928" s="6">
        <f>IF(Table1[[#This Row],[Ngày hóa đơn]]&lt;&gt;"",Table1[[#This Row],[Ngày hóa đơn]],IF(Table1[[#This Row],[Ngày hạch toán]]&lt;&gt;"",Table1[[#This Row],[Ngày hạch toán]],""))</f>
        <v>46161</v>
      </c>
      <c r="T928" s="7"/>
      <c r="U928" s="6">
        <f>IF(Table1[[#This Row],[Ngày tính CN]]="","",S928+T928)</f>
        <v>46161</v>
      </c>
      <c r="V928" s="32">
        <f ca="1">IF(Table1[[#This Row],[Hạn thanh toán]]="","",IF((U928-NOW())&lt;0,0,(U928-NOW())))</f>
        <v>0</v>
      </c>
      <c r="W928" s="32"/>
      <c r="X928" s="32" t="str">
        <f t="shared" ca="1" si="71"/>
        <v/>
      </c>
      <c r="Y928" s="2" t="str">
        <f t="shared" si="72"/>
        <v>Đã thanh toán</v>
      </c>
      <c r="Z928" s="42">
        <f t="shared" si="73"/>
        <v>46161</v>
      </c>
      <c r="AA928" s="42">
        <f t="shared" si="74"/>
        <v>46197</v>
      </c>
      <c r="AD928" s="2" t="str">
        <f>VLOOKUP($A928,MA_KH!$A:$Q,MA_KH!O$1,0)</f>
        <v>MEGA</v>
      </c>
      <c r="AE928" s="2" t="str">
        <f>VLOOKUP($A928,MA_KH!$A:$Q,MA_KH!P$1,0)</f>
        <v>CÔNG TY TNHH MM MEGA MARKET (VIỆT NAM)</v>
      </c>
      <c r="AG928" s="2" t="str">
        <f>(Table1[[#This Row],[Số hóa đơn]])&amp;IF(OR(Table1[[#This Row],[Phân loại]]="Hàng trả",Table1[[#This Row],[Phân loại]]="Giảm công nợ"),-Table1[[#This Row],[Tổng giá trị]],Table1[[#This Row],[Tổng giá trị]])</f>
        <v>00034901994172</v>
      </c>
      <c r="AH928" s="6" t="e">
        <f>_xlfn.XLOOKUP(Table1[[#This Row],[Column1]],'Chi tiết tt Mega gửi'!P:P,'Chi tiết tt Mega gửi'!N:N)</f>
        <v>#N/A</v>
      </c>
    </row>
    <row r="929" spans="1:34" ht="25.5" customHeight="1" x14ac:dyDescent="0.2">
      <c r="A929" s="54" t="s">
        <v>16292</v>
      </c>
      <c r="B929" s="54" t="s">
        <v>251</v>
      </c>
      <c r="C929" s="55">
        <v>46154</v>
      </c>
      <c r="D929" s="54" t="s">
        <v>18292</v>
      </c>
      <c r="E929" s="55">
        <v>46156</v>
      </c>
      <c r="F929" s="54" t="s">
        <v>18293</v>
      </c>
      <c r="G929" s="54" t="s">
        <v>18294</v>
      </c>
      <c r="H929" s="56">
        <v>640000</v>
      </c>
      <c r="I929" s="31">
        <v>0</v>
      </c>
      <c r="J929" s="31">
        <v>51200</v>
      </c>
      <c r="K929" s="31">
        <v>691200</v>
      </c>
      <c r="L929" s="64" t="s">
        <v>17236</v>
      </c>
      <c r="M929" s="6">
        <v>46197</v>
      </c>
      <c r="O929" s="32">
        <f>IF(Table1[[#This Row],[Phân loại]]="Tồn đầu kỳ",Table1[[#This Row],[Tổng giá trị]],0)</f>
        <v>0</v>
      </c>
      <c r="P929" s="7">
        <f>IF(Table1[[#This Row],[Số còn phải thu ĐK]]&lt;&gt;0,0,IF(Table1[[#This Row],[Phân loại]]="Bán hàng",Table1[[#This Row],[Tổng giá trị]],-Table1[[#This Row],[Tổng giá trị]]))</f>
        <v>691200</v>
      </c>
      <c r="Q929" s="32">
        <f t="shared" si="70"/>
        <v>691200</v>
      </c>
      <c r="R929" s="7">
        <f>Table1[[#This Row],[Số còn phải thu ĐK]]+Table1[[#This Row],[Giá Trị HD sau CK]]-Table1[[#This Row],[Số tiền đã thu]]</f>
        <v>0</v>
      </c>
      <c r="S929" s="6">
        <f>IF(Table1[[#This Row],[Ngày hóa đơn]]&lt;&gt;"",Table1[[#This Row],[Ngày hóa đơn]],IF(Table1[[#This Row],[Ngày hạch toán]]&lt;&gt;"",Table1[[#This Row],[Ngày hạch toán]],""))</f>
        <v>46156</v>
      </c>
      <c r="T929" s="7"/>
      <c r="U929" s="6">
        <f>IF(Table1[[#This Row],[Ngày tính CN]]="","",S929+T929)</f>
        <v>46156</v>
      </c>
      <c r="V929" s="32">
        <f ca="1">IF(Table1[[#This Row],[Hạn thanh toán]]="","",IF((U929-NOW())&lt;0,0,(U929-NOW())))</f>
        <v>0</v>
      </c>
      <c r="W929" s="32"/>
      <c r="X929" s="32" t="str">
        <f t="shared" ca="1" si="71"/>
        <v/>
      </c>
      <c r="Y929" s="2" t="str">
        <f t="shared" si="72"/>
        <v>Đã thanh toán</v>
      </c>
      <c r="Z929" s="42">
        <f t="shared" si="73"/>
        <v>46156</v>
      </c>
      <c r="AA929" s="42">
        <f t="shared" si="74"/>
        <v>46197</v>
      </c>
      <c r="AD929" s="2" t="str">
        <f>VLOOKUP($A929,MA_KH!$A:$Q,MA_KH!O$1,0)</f>
        <v>MEGA</v>
      </c>
      <c r="AE929" s="2" t="str">
        <f>VLOOKUP($A929,MA_KH!$A:$Q,MA_KH!P$1,0)</f>
        <v>CÔNG TY TNHH MM MEGA MARKET (VIỆT NAM)</v>
      </c>
      <c r="AG929" s="2" t="str">
        <f>(Table1[[#This Row],[Số hóa đơn]])&amp;IF(OR(Table1[[#This Row],[Phân loại]]="Hàng trả",Table1[[#This Row],[Phân loại]]="Giảm công nợ"),-Table1[[#This Row],[Tổng giá trị]],Table1[[#This Row],[Tổng giá trị]])</f>
        <v>00034656691200</v>
      </c>
      <c r="AH929" s="6" t="e">
        <f>_xlfn.XLOOKUP(Table1[[#This Row],[Column1]],'Chi tiết tt Mega gửi'!P:P,'Chi tiết tt Mega gửi'!N:N)</f>
        <v>#N/A</v>
      </c>
    </row>
    <row r="930" spans="1:34" ht="25.5" customHeight="1" x14ac:dyDescent="0.2">
      <c r="A930" s="54" t="s">
        <v>16306</v>
      </c>
      <c r="B930" s="54" t="s">
        <v>7257</v>
      </c>
      <c r="C930" s="55">
        <v>46154</v>
      </c>
      <c r="D930" s="54" t="s">
        <v>18295</v>
      </c>
      <c r="E930" s="55">
        <v>46161</v>
      </c>
      <c r="F930" s="54" t="s">
        <v>18296</v>
      </c>
      <c r="G930" s="54" t="s">
        <v>18297</v>
      </c>
      <c r="H930" s="56">
        <v>1425000</v>
      </c>
      <c r="I930" s="31">
        <v>0</v>
      </c>
      <c r="J930" s="31">
        <v>114000</v>
      </c>
      <c r="K930" s="31">
        <v>1539000</v>
      </c>
      <c r="L930" s="64" t="s">
        <v>17236</v>
      </c>
      <c r="M930" s="6">
        <v>46197</v>
      </c>
      <c r="O930" s="32">
        <f>IF(Table1[[#This Row],[Phân loại]]="Tồn đầu kỳ",Table1[[#This Row],[Tổng giá trị]],0)</f>
        <v>0</v>
      </c>
      <c r="P930" s="7">
        <f>IF(Table1[[#This Row],[Số còn phải thu ĐK]]&lt;&gt;0,0,IF(Table1[[#This Row],[Phân loại]]="Bán hàng",Table1[[#This Row],[Tổng giá trị]],-Table1[[#This Row],[Tổng giá trị]]))</f>
        <v>1539000</v>
      </c>
      <c r="Q930" s="32">
        <f t="shared" si="70"/>
        <v>1539000</v>
      </c>
      <c r="R930" s="7">
        <f>Table1[[#This Row],[Số còn phải thu ĐK]]+Table1[[#This Row],[Giá Trị HD sau CK]]-Table1[[#This Row],[Số tiền đã thu]]</f>
        <v>0</v>
      </c>
      <c r="S930" s="6">
        <f>IF(Table1[[#This Row],[Ngày hóa đơn]]&lt;&gt;"",Table1[[#This Row],[Ngày hóa đơn]],IF(Table1[[#This Row],[Ngày hạch toán]]&lt;&gt;"",Table1[[#This Row],[Ngày hạch toán]],""))</f>
        <v>46161</v>
      </c>
      <c r="T930" s="7"/>
      <c r="U930" s="6">
        <f>IF(Table1[[#This Row],[Ngày tính CN]]="","",S930+T930)</f>
        <v>46161</v>
      </c>
      <c r="V930" s="32">
        <f ca="1">IF(Table1[[#This Row],[Hạn thanh toán]]="","",IF((U930-NOW())&lt;0,0,(U930-NOW())))</f>
        <v>0</v>
      </c>
      <c r="W930" s="32"/>
      <c r="X930" s="32" t="str">
        <f t="shared" ca="1" si="71"/>
        <v/>
      </c>
      <c r="Y930" s="2" t="str">
        <f t="shared" si="72"/>
        <v>Đã thanh toán</v>
      </c>
      <c r="Z930" s="42">
        <f t="shared" si="73"/>
        <v>46161</v>
      </c>
      <c r="AA930" s="42">
        <f t="shared" si="74"/>
        <v>46197</v>
      </c>
      <c r="AD930" s="2" t="str">
        <f>VLOOKUP($A930,MA_KH!$A:$Q,MA_KH!O$1,0)</f>
        <v>MEGA</v>
      </c>
      <c r="AE930" s="2" t="str">
        <f>VLOOKUP($A930,MA_KH!$A:$Q,MA_KH!P$1,0)</f>
        <v>CÔNG TY TNHH MM MEGA MARKET (VIỆT NAM)</v>
      </c>
      <c r="AG930" s="2" t="str">
        <f>(Table1[[#This Row],[Số hóa đơn]])&amp;IF(OR(Table1[[#This Row],[Phân loại]]="Hàng trả",Table1[[#This Row],[Phân loại]]="Giảm công nợ"),-Table1[[#This Row],[Tổng giá trị]],Table1[[#This Row],[Tổng giá trị]])</f>
        <v>000349001539000</v>
      </c>
      <c r="AH930" s="6" t="e">
        <f>_xlfn.XLOOKUP(Table1[[#This Row],[Column1]],'Chi tiết tt Mega gửi'!P:P,'Chi tiết tt Mega gửi'!N:N)</f>
        <v>#N/A</v>
      </c>
    </row>
    <row r="931" spans="1:34" ht="25.5" customHeight="1" x14ac:dyDescent="0.2">
      <c r="A931" s="54" t="s">
        <v>16301</v>
      </c>
      <c r="B931" s="54" t="s">
        <v>7241</v>
      </c>
      <c r="C931" s="55">
        <v>46155</v>
      </c>
      <c r="D931" s="54" t="s">
        <v>18298</v>
      </c>
      <c r="E931" s="55">
        <v>46168</v>
      </c>
      <c r="F931" s="54" t="s">
        <v>18299</v>
      </c>
      <c r="G931" s="54" t="s">
        <v>18300</v>
      </c>
      <c r="H931" s="56">
        <v>1292380</v>
      </c>
      <c r="I931" s="31">
        <v>0</v>
      </c>
      <c r="J931" s="31">
        <v>103390</v>
      </c>
      <c r="K931" s="31">
        <v>1395770</v>
      </c>
      <c r="L931" s="64" t="s">
        <v>17236</v>
      </c>
      <c r="M931" s="6">
        <v>46197</v>
      </c>
      <c r="O931" s="32">
        <f>IF(Table1[[#This Row],[Phân loại]]="Tồn đầu kỳ",Table1[[#This Row],[Tổng giá trị]],0)</f>
        <v>0</v>
      </c>
      <c r="P931" s="7">
        <f>IF(Table1[[#This Row],[Số còn phải thu ĐK]]&lt;&gt;0,0,IF(Table1[[#This Row],[Phân loại]]="Bán hàng",Table1[[#This Row],[Tổng giá trị]],-Table1[[#This Row],[Tổng giá trị]]))</f>
        <v>1395770</v>
      </c>
      <c r="Q931" s="32">
        <f t="shared" si="70"/>
        <v>1395770</v>
      </c>
      <c r="R931" s="7">
        <f>Table1[[#This Row],[Số còn phải thu ĐK]]+Table1[[#This Row],[Giá Trị HD sau CK]]-Table1[[#This Row],[Số tiền đã thu]]</f>
        <v>0</v>
      </c>
      <c r="S931" s="6">
        <f>IF(Table1[[#This Row],[Ngày hóa đơn]]&lt;&gt;"",Table1[[#This Row],[Ngày hóa đơn]],IF(Table1[[#This Row],[Ngày hạch toán]]&lt;&gt;"",Table1[[#This Row],[Ngày hạch toán]],""))</f>
        <v>46168</v>
      </c>
      <c r="T931" s="7"/>
      <c r="U931" s="6">
        <f>IF(Table1[[#This Row],[Ngày tính CN]]="","",S931+T931)</f>
        <v>46168</v>
      </c>
      <c r="V931" s="32">
        <f ca="1">IF(Table1[[#This Row],[Hạn thanh toán]]="","",IF((U931-NOW())&lt;0,0,(U931-NOW())))</f>
        <v>0</v>
      </c>
      <c r="W931" s="32"/>
      <c r="X931" s="32" t="str">
        <f t="shared" ca="1" si="71"/>
        <v/>
      </c>
      <c r="Y931" s="2" t="str">
        <f t="shared" si="72"/>
        <v>Đã thanh toán</v>
      </c>
      <c r="Z931" s="42">
        <f t="shared" si="73"/>
        <v>46168</v>
      </c>
      <c r="AA931" s="42">
        <f t="shared" si="74"/>
        <v>46197</v>
      </c>
      <c r="AD931" s="2" t="str">
        <f>VLOOKUP($A931,MA_KH!$A:$Q,MA_KH!O$1,0)</f>
        <v>MEGA</v>
      </c>
      <c r="AE931" s="2" t="str">
        <f>VLOOKUP($A931,MA_KH!$A:$Q,MA_KH!P$1,0)</f>
        <v>CÔNG TY TNHH MM MEGA MARKET (VIỆT NAM)</v>
      </c>
      <c r="AG931" s="2" t="str">
        <f>(Table1[[#This Row],[Số hóa đơn]])&amp;IF(OR(Table1[[#This Row],[Phân loại]]="Hàng trả",Table1[[#This Row],[Phân loại]]="Giảm công nợ"),-Table1[[#This Row],[Tổng giá trị]],Table1[[#This Row],[Tổng giá trị]])</f>
        <v>000364911395770</v>
      </c>
      <c r="AH931" s="6" t="e">
        <f>_xlfn.XLOOKUP(Table1[[#This Row],[Column1]],'Chi tiết tt Mega gửi'!P:P,'Chi tiết tt Mega gửi'!N:N)</f>
        <v>#N/A</v>
      </c>
    </row>
    <row r="932" spans="1:34" ht="25.5" customHeight="1" x14ac:dyDescent="0.2">
      <c r="A932" s="54" t="s">
        <v>16295</v>
      </c>
      <c r="B932" s="54" t="s">
        <v>198</v>
      </c>
      <c r="C932" s="55">
        <v>46156</v>
      </c>
      <c r="D932" s="54" t="s">
        <v>18301</v>
      </c>
      <c r="E932" s="55">
        <v>46158</v>
      </c>
      <c r="F932" s="54" t="s">
        <v>18302</v>
      </c>
      <c r="G932" s="54" t="s">
        <v>18303</v>
      </c>
      <c r="H932" s="56">
        <v>1724140</v>
      </c>
      <c r="I932" s="31">
        <v>0</v>
      </c>
      <c r="J932" s="31">
        <v>137931</v>
      </c>
      <c r="K932" s="31">
        <v>1862071</v>
      </c>
      <c r="L932" s="64" t="s">
        <v>17236</v>
      </c>
      <c r="M932" s="6">
        <v>46197</v>
      </c>
      <c r="O932" s="32">
        <f>IF(Table1[[#This Row],[Phân loại]]="Tồn đầu kỳ",Table1[[#This Row],[Tổng giá trị]],0)</f>
        <v>0</v>
      </c>
      <c r="P932" s="7">
        <f>IF(Table1[[#This Row],[Số còn phải thu ĐK]]&lt;&gt;0,0,IF(Table1[[#This Row],[Phân loại]]="Bán hàng",Table1[[#This Row],[Tổng giá trị]],-Table1[[#This Row],[Tổng giá trị]]))</f>
        <v>1862071</v>
      </c>
      <c r="Q932" s="32">
        <f t="shared" si="70"/>
        <v>1862071</v>
      </c>
      <c r="R932" s="7">
        <f>Table1[[#This Row],[Số còn phải thu ĐK]]+Table1[[#This Row],[Giá Trị HD sau CK]]-Table1[[#This Row],[Số tiền đã thu]]</f>
        <v>0</v>
      </c>
      <c r="S932" s="6">
        <f>IF(Table1[[#This Row],[Ngày hóa đơn]]&lt;&gt;"",Table1[[#This Row],[Ngày hóa đơn]],IF(Table1[[#This Row],[Ngày hạch toán]]&lt;&gt;"",Table1[[#This Row],[Ngày hạch toán]],""))</f>
        <v>46158</v>
      </c>
      <c r="T932" s="7"/>
      <c r="U932" s="6">
        <f>IF(Table1[[#This Row],[Ngày tính CN]]="","",S932+T932)</f>
        <v>46158</v>
      </c>
      <c r="V932" s="32">
        <f ca="1">IF(Table1[[#This Row],[Hạn thanh toán]]="","",IF((U932-NOW())&lt;0,0,(U932-NOW())))</f>
        <v>0</v>
      </c>
      <c r="W932" s="32"/>
      <c r="X932" s="32" t="str">
        <f t="shared" ca="1" si="71"/>
        <v/>
      </c>
      <c r="Y932" s="2" t="str">
        <f t="shared" si="72"/>
        <v>Đã thanh toán</v>
      </c>
      <c r="Z932" s="42">
        <f t="shared" si="73"/>
        <v>46158</v>
      </c>
      <c r="AA932" s="42">
        <f t="shared" si="74"/>
        <v>46197</v>
      </c>
      <c r="AD932" s="2" t="str">
        <f>VLOOKUP($A932,MA_KH!$A:$Q,MA_KH!O$1,0)</f>
        <v>MEGA</v>
      </c>
      <c r="AE932" s="2" t="str">
        <f>VLOOKUP($A932,MA_KH!$A:$Q,MA_KH!P$1,0)</f>
        <v>CÔNG TY TNHH MM MEGA MARKET (VIỆT NAM)</v>
      </c>
      <c r="AG932" s="2" t="str">
        <f>(Table1[[#This Row],[Số hóa đơn]])&amp;IF(OR(Table1[[#This Row],[Phân loại]]="Hàng trả",Table1[[#This Row],[Phân loại]]="Giảm công nợ"),-Table1[[#This Row],[Tổng giá trị]],Table1[[#This Row],[Tổng giá trị]])</f>
        <v>000347781862071</v>
      </c>
      <c r="AH932" s="6" t="e">
        <f>_xlfn.XLOOKUP(Table1[[#This Row],[Column1]],'Chi tiết tt Mega gửi'!P:P,'Chi tiết tt Mega gửi'!N:N)</f>
        <v>#N/A</v>
      </c>
    </row>
    <row r="933" spans="1:34" ht="25.5" customHeight="1" x14ac:dyDescent="0.2">
      <c r="A933" s="54" t="s">
        <v>16300</v>
      </c>
      <c r="B933" s="54" t="s">
        <v>7238</v>
      </c>
      <c r="C933" s="55">
        <v>46156</v>
      </c>
      <c r="D933" s="54" t="s">
        <v>18304</v>
      </c>
      <c r="E933" s="55">
        <v>46158</v>
      </c>
      <c r="F933" s="54" t="s">
        <v>18305</v>
      </c>
      <c r="G933" s="54" t="s">
        <v>18306</v>
      </c>
      <c r="H933" s="56">
        <v>1116060</v>
      </c>
      <c r="I933" s="31">
        <v>0</v>
      </c>
      <c r="J933" s="31">
        <v>89285</v>
      </c>
      <c r="K933" s="31">
        <v>1205345</v>
      </c>
      <c r="L933" s="64" t="s">
        <v>17236</v>
      </c>
      <c r="M933" s="6">
        <v>46197</v>
      </c>
      <c r="O933" s="32">
        <f>IF(Table1[[#This Row],[Phân loại]]="Tồn đầu kỳ",Table1[[#This Row],[Tổng giá trị]],0)</f>
        <v>0</v>
      </c>
      <c r="P933" s="7">
        <f>IF(Table1[[#This Row],[Số còn phải thu ĐK]]&lt;&gt;0,0,IF(Table1[[#This Row],[Phân loại]]="Bán hàng",Table1[[#This Row],[Tổng giá trị]],-Table1[[#This Row],[Tổng giá trị]]))</f>
        <v>1205345</v>
      </c>
      <c r="Q933" s="32">
        <f t="shared" si="70"/>
        <v>1205345</v>
      </c>
      <c r="R933" s="7">
        <f>Table1[[#This Row],[Số còn phải thu ĐK]]+Table1[[#This Row],[Giá Trị HD sau CK]]-Table1[[#This Row],[Số tiền đã thu]]</f>
        <v>0</v>
      </c>
      <c r="S933" s="6">
        <f>IF(Table1[[#This Row],[Ngày hóa đơn]]&lt;&gt;"",Table1[[#This Row],[Ngày hóa đơn]],IF(Table1[[#This Row],[Ngày hạch toán]]&lt;&gt;"",Table1[[#This Row],[Ngày hạch toán]],""))</f>
        <v>46158</v>
      </c>
      <c r="T933" s="7"/>
      <c r="U933" s="6">
        <f>IF(Table1[[#This Row],[Ngày tính CN]]="","",S933+T933)</f>
        <v>46158</v>
      </c>
      <c r="V933" s="32">
        <f ca="1">IF(Table1[[#This Row],[Hạn thanh toán]]="","",IF((U933-NOW())&lt;0,0,(U933-NOW())))</f>
        <v>0</v>
      </c>
      <c r="W933" s="32"/>
      <c r="X933" s="32" t="str">
        <f t="shared" ca="1" si="71"/>
        <v/>
      </c>
      <c r="Y933" s="2" t="str">
        <f t="shared" si="72"/>
        <v>Đã thanh toán</v>
      </c>
      <c r="Z933" s="42">
        <f t="shared" si="73"/>
        <v>46158</v>
      </c>
      <c r="AA933" s="42">
        <f t="shared" si="74"/>
        <v>46197</v>
      </c>
      <c r="AD933" s="2" t="str">
        <f>VLOOKUP($A933,MA_KH!$A:$Q,MA_KH!O$1,0)</f>
        <v>MEGA</v>
      </c>
      <c r="AE933" s="2" t="str">
        <f>VLOOKUP($A933,MA_KH!$A:$Q,MA_KH!P$1,0)</f>
        <v>CÔNG TY TNHH MM MEGA MARKET (VIỆT NAM)</v>
      </c>
      <c r="AG933" s="2" t="str">
        <f>(Table1[[#This Row],[Số hóa đơn]])&amp;IF(OR(Table1[[#This Row],[Phân loại]]="Hàng trả",Table1[[#This Row],[Phân loại]]="Giảm công nợ"),-Table1[[#This Row],[Tổng giá trị]],Table1[[#This Row],[Tổng giá trị]])</f>
        <v>000347731205345</v>
      </c>
      <c r="AH933" s="6" t="e">
        <f>_xlfn.XLOOKUP(Table1[[#This Row],[Column1]],'Chi tiết tt Mega gửi'!P:P,'Chi tiết tt Mega gửi'!N:N)</f>
        <v>#N/A</v>
      </c>
    </row>
    <row r="934" spans="1:34" ht="25.5" customHeight="1" x14ac:dyDescent="0.2">
      <c r="A934" s="54" t="s">
        <v>16307</v>
      </c>
      <c r="B934" s="54" t="s">
        <v>202</v>
      </c>
      <c r="C934" s="55">
        <v>46156</v>
      </c>
      <c r="D934" s="54" t="s">
        <v>18307</v>
      </c>
      <c r="E934" s="55">
        <v>46158</v>
      </c>
      <c r="F934" s="54" t="s">
        <v>18308</v>
      </c>
      <c r="G934" s="54" t="s">
        <v>18309</v>
      </c>
      <c r="H934" s="56">
        <v>1840000</v>
      </c>
      <c r="I934" s="31">
        <v>0</v>
      </c>
      <c r="J934" s="31">
        <v>147200</v>
      </c>
      <c r="K934" s="31">
        <v>1987200</v>
      </c>
      <c r="L934" s="64" t="s">
        <v>17236</v>
      </c>
      <c r="M934" s="6">
        <v>46197</v>
      </c>
      <c r="O934" s="32">
        <f>IF(Table1[[#This Row],[Phân loại]]="Tồn đầu kỳ",Table1[[#This Row],[Tổng giá trị]],0)</f>
        <v>0</v>
      </c>
      <c r="P934" s="7">
        <f>IF(Table1[[#This Row],[Số còn phải thu ĐK]]&lt;&gt;0,0,IF(Table1[[#This Row],[Phân loại]]="Bán hàng",Table1[[#This Row],[Tổng giá trị]],-Table1[[#This Row],[Tổng giá trị]]))</f>
        <v>1987200</v>
      </c>
      <c r="Q934" s="32">
        <f t="shared" si="70"/>
        <v>1987200</v>
      </c>
      <c r="R934" s="7">
        <f>Table1[[#This Row],[Số còn phải thu ĐK]]+Table1[[#This Row],[Giá Trị HD sau CK]]-Table1[[#This Row],[Số tiền đã thu]]</f>
        <v>0</v>
      </c>
      <c r="S934" s="6">
        <f>IF(Table1[[#This Row],[Ngày hóa đơn]]&lt;&gt;"",Table1[[#This Row],[Ngày hóa đơn]],IF(Table1[[#This Row],[Ngày hạch toán]]&lt;&gt;"",Table1[[#This Row],[Ngày hạch toán]],""))</f>
        <v>46158</v>
      </c>
      <c r="T934" s="7"/>
      <c r="U934" s="6">
        <f>IF(Table1[[#This Row],[Ngày tính CN]]="","",S934+T934)</f>
        <v>46158</v>
      </c>
      <c r="V934" s="32">
        <f ca="1">IF(Table1[[#This Row],[Hạn thanh toán]]="","",IF((U934-NOW())&lt;0,0,(U934-NOW())))</f>
        <v>0</v>
      </c>
      <c r="W934" s="32"/>
      <c r="X934" s="32" t="str">
        <f t="shared" ca="1" si="71"/>
        <v/>
      </c>
      <c r="Y934" s="2" t="str">
        <f t="shared" si="72"/>
        <v>Đã thanh toán</v>
      </c>
      <c r="Z934" s="42">
        <f t="shared" si="73"/>
        <v>46158</v>
      </c>
      <c r="AA934" s="42">
        <f t="shared" si="74"/>
        <v>46197</v>
      </c>
      <c r="AD934" s="2" t="str">
        <f>VLOOKUP($A934,MA_KH!$A:$Q,MA_KH!O$1,0)</f>
        <v>MEGA</v>
      </c>
      <c r="AE934" s="2" t="str">
        <f>VLOOKUP($A934,MA_KH!$A:$Q,MA_KH!P$1,0)</f>
        <v>CÔNG TY TNHH MM MEGA MARKET (VIỆT NAM)</v>
      </c>
      <c r="AG934" s="2" t="str">
        <f>(Table1[[#This Row],[Số hóa đơn]])&amp;IF(OR(Table1[[#This Row],[Phân loại]]="Hàng trả",Table1[[#This Row],[Phân loại]]="Giảm công nợ"),-Table1[[#This Row],[Tổng giá trị]],Table1[[#This Row],[Tổng giá trị]])</f>
        <v>000347741987200</v>
      </c>
      <c r="AH934" s="6" t="e">
        <f>_xlfn.XLOOKUP(Table1[[#This Row],[Column1]],'Chi tiết tt Mega gửi'!P:P,'Chi tiết tt Mega gửi'!N:N)</f>
        <v>#N/A</v>
      </c>
    </row>
    <row r="935" spans="1:34" ht="25.5" customHeight="1" x14ac:dyDescent="0.2">
      <c r="A935" s="54" t="s">
        <v>16290</v>
      </c>
      <c r="B935" s="54" t="s">
        <v>192</v>
      </c>
      <c r="C935" s="55">
        <v>46156</v>
      </c>
      <c r="D935" s="54" t="s">
        <v>18310</v>
      </c>
      <c r="E935" s="55">
        <v>46158</v>
      </c>
      <c r="F935" s="54" t="s">
        <v>18311</v>
      </c>
      <c r="G935" s="54" t="s">
        <v>18312</v>
      </c>
      <c r="H935" s="56">
        <v>3396005</v>
      </c>
      <c r="I935" s="31">
        <v>0</v>
      </c>
      <c r="J935" s="31">
        <v>271680</v>
      </c>
      <c r="K935" s="31">
        <v>3667685</v>
      </c>
      <c r="L935" s="64" t="s">
        <v>17236</v>
      </c>
      <c r="M935" s="6">
        <v>46197</v>
      </c>
      <c r="O935" s="32">
        <f>IF(Table1[[#This Row],[Phân loại]]="Tồn đầu kỳ",Table1[[#This Row],[Tổng giá trị]],0)</f>
        <v>0</v>
      </c>
      <c r="P935" s="7">
        <f>IF(Table1[[#This Row],[Số còn phải thu ĐK]]&lt;&gt;0,0,IF(Table1[[#This Row],[Phân loại]]="Bán hàng",Table1[[#This Row],[Tổng giá trị]],-Table1[[#This Row],[Tổng giá trị]]))</f>
        <v>3667685</v>
      </c>
      <c r="Q935" s="32">
        <f t="shared" si="70"/>
        <v>3667685</v>
      </c>
      <c r="R935" s="7">
        <f>Table1[[#This Row],[Số còn phải thu ĐK]]+Table1[[#This Row],[Giá Trị HD sau CK]]-Table1[[#This Row],[Số tiền đã thu]]</f>
        <v>0</v>
      </c>
      <c r="S935" s="6">
        <f>IF(Table1[[#This Row],[Ngày hóa đơn]]&lt;&gt;"",Table1[[#This Row],[Ngày hóa đơn]],IF(Table1[[#This Row],[Ngày hạch toán]]&lt;&gt;"",Table1[[#This Row],[Ngày hạch toán]],""))</f>
        <v>46158</v>
      </c>
      <c r="T935" s="7"/>
      <c r="U935" s="6">
        <f>IF(Table1[[#This Row],[Ngày tính CN]]="","",S935+T935)</f>
        <v>46158</v>
      </c>
      <c r="V935" s="32">
        <f ca="1">IF(Table1[[#This Row],[Hạn thanh toán]]="","",IF((U935-NOW())&lt;0,0,(U935-NOW())))</f>
        <v>0</v>
      </c>
      <c r="W935" s="32"/>
      <c r="X935" s="32" t="str">
        <f t="shared" ca="1" si="71"/>
        <v/>
      </c>
      <c r="Y935" s="2" t="str">
        <f t="shared" si="72"/>
        <v>Đã thanh toán</v>
      </c>
      <c r="Z935" s="42">
        <f t="shared" si="73"/>
        <v>46158</v>
      </c>
      <c r="AA935" s="42">
        <f t="shared" si="74"/>
        <v>46197</v>
      </c>
      <c r="AD935" s="2" t="str">
        <f>VLOOKUP($A935,MA_KH!$A:$Q,MA_KH!O$1,0)</f>
        <v>MEGA</v>
      </c>
      <c r="AE935" s="2" t="str">
        <f>VLOOKUP($A935,MA_KH!$A:$Q,MA_KH!P$1,0)</f>
        <v>CÔNG TY TNHH MM MEGA MARKET (VIỆT NAM)</v>
      </c>
      <c r="AG935" s="2" t="str">
        <f>(Table1[[#This Row],[Số hóa đơn]])&amp;IF(OR(Table1[[#This Row],[Phân loại]]="Hàng trả",Table1[[#This Row],[Phân loại]]="Giảm công nợ"),-Table1[[#This Row],[Tổng giá trị]],Table1[[#This Row],[Tổng giá trị]])</f>
        <v>000347793667685</v>
      </c>
      <c r="AH935" s="6" t="e">
        <f>_xlfn.XLOOKUP(Table1[[#This Row],[Column1]],'Chi tiết tt Mega gửi'!P:P,'Chi tiết tt Mega gửi'!N:N)</f>
        <v>#N/A</v>
      </c>
    </row>
    <row r="936" spans="1:34" ht="25.5" customHeight="1" x14ac:dyDescent="0.2">
      <c r="A936" s="54" t="s">
        <v>16293</v>
      </c>
      <c r="B936" s="54" t="s">
        <v>386</v>
      </c>
      <c r="C936" s="55">
        <v>46156</v>
      </c>
      <c r="D936" s="54" t="s">
        <v>18313</v>
      </c>
      <c r="E936" s="55">
        <v>46158</v>
      </c>
      <c r="F936" s="54" t="s">
        <v>18314</v>
      </c>
      <c r="G936" s="54" t="s">
        <v>18315</v>
      </c>
      <c r="H936" s="56">
        <v>725000</v>
      </c>
      <c r="I936" s="31">
        <v>0</v>
      </c>
      <c r="J936" s="31">
        <v>58000</v>
      </c>
      <c r="K936" s="31">
        <v>783000</v>
      </c>
      <c r="L936" s="64" t="s">
        <v>17236</v>
      </c>
      <c r="M936" s="6">
        <v>46197</v>
      </c>
      <c r="O936" s="32">
        <f>IF(Table1[[#This Row],[Phân loại]]="Tồn đầu kỳ",Table1[[#This Row],[Tổng giá trị]],0)</f>
        <v>0</v>
      </c>
      <c r="P936" s="7">
        <f>IF(Table1[[#This Row],[Số còn phải thu ĐK]]&lt;&gt;0,0,IF(Table1[[#This Row],[Phân loại]]="Bán hàng",Table1[[#This Row],[Tổng giá trị]],-Table1[[#This Row],[Tổng giá trị]]))</f>
        <v>783000</v>
      </c>
      <c r="Q936" s="32">
        <f t="shared" si="70"/>
        <v>783000</v>
      </c>
      <c r="R936" s="7">
        <f>Table1[[#This Row],[Số còn phải thu ĐK]]+Table1[[#This Row],[Giá Trị HD sau CK]]-Table1[[#This Row],[Số tiền đã thu]]</f>
        <v>0</v>
      </c>
      <c r="S936" s="6">
        <f>IF(Table1[[#This Row],[Ngày hóa đơn]]&lt;&gt;"",Table1[[#This Row],[Ngày hóa đơn]],IF(Table1[[#This Row],[Ngày hạch toán]]&lt;&gt;"",Table1[[#This Row],[Ngày hạch toán]],""))</f>
        <v>46158</v>
      </c>
      <c r="T936" s="7"/>
      <c r="U936" s="6">
        <f>IF(Table1[[#This Row],[Ngày tính CN]]="","",S936+T936)</f>
        <v>46158</v>
      </c>
      <c r="V936" s="32">
        <f ca="1">IF(Table1[[#This Row],[Hạn thanh toán]]="","",IF((U936-NOW())&lt;0,0,(U936-NOW())))</f>
        <v>0</v>
      </c>
      <c r="W936" s="32"/>
      <c r="X936" s="32" t="str">
        <f t="shared" ca="1" si="71"/>
        <v/>
      </c>
      <c r="Y936" s="2" t="str">
        <f t="shared" si="72"/>
        <v>Đã thanh toán</v>
      </c>
      <c r="Z936" s="42">
        <f t="shared" si="73"/>
        <v>46158</v>
      </c>
      <c r="AA936" s="42">
        <f t="shared" si="74"/>
        <v>46197</v>
      </c>
      <c r="AD936" s="2" t="str">
        <f>VLOOKUP($A936,MA_KH!$A:$Q,MA_KH!O$1,0)</f>
        <v>MEGA</v>
      </c>
      <c r="AE936" s="2" t="str">
        <f>VLOOKUP($A936,MA_KH!$A:$Q,MA_KH!P$1,0)</f>
        <v>CÔNG TY TNHH MM MEGA MARKET (VIỆT NAM)</v>
      </c>
      <c r="AG936" s="2" t="str">
        <f>(Table1[[#This Row],[Số hóa đơn]])&amp;IF(OR(Table1[[#This Row],[Phân loại]]="Hàng trả",Table1[[#This Row],[Phân loại]]="Giảm công nợ"),-Table1[[#This Row],[Tổng giá trị]],Table1[[#This Row],[Tổng giá trị]])</f>
        <v>00034775783000</v>
      </c>
      <c r="AH936" s="6" t="e">
        <f>_xlfn.XLOOKUP(Table1[[#This Row],[Column1]],'Chi tiết tt Mega gửi'!P:P,'Chi tiết tt Mega gửi'!N:N)</f>
        <v>#N/A</v>
      </c>
    </row>
    <row r="937" spans="1:34" ht="25.5" customHeight="1" x14ac:dyDescent="0.2">
      <c r="A937" s="54" t="s">
        <v>16288</v>
      </c>
      <c r="B937" s="54" t="s">
        <v>294</v>
      </c>
      <c r="C937" s="55">
        <v>46156</v>
      </c>
      <c r="D937" s="54" t="s">
        <v>18316</v>
      </c>
      <c r="E937" s="55">
        <v>46158</v>
      </c>
      <c r="F937" s="54" t="s">
        <v>18317</v>
      </c>
      <c r="G937" s="54" t="s">
        <v>18318</v>
      </c>
      <c r="H937" s="56">
        <v>1166110</v>
      </c>
      <c r="I937" s="31">
        <v>0</v>
      </c>
      <c r="J937" s="31">
        <v>93289</v>
      </c>
      <c r="K937" s="31">
        <v>1259399</v>
      </c>
      <c r="L937" s="64" t="s">
        <v>17236</v>
      </c>
      <c r="M937" s="6">
        <v>46197</v>
      </c>
      <c r="O937" s="32">
        <f>IF(Table1[[#This Row],[Phân loại]]="Tồn đầu kỳ",Table1[[#This Row],[Tổng giá trị]],0)</f>
        <v>0</v>
      </c>
      <c r="P937" s="7">
        <f>IF(Table1[[#This Row],[Số còn phải thu ĐK]]&lt;&gt;0,0,IF(Table1[[#This Row],[Phân loại]]="Bán hàng",Table1[[#This Row],[Tổng giá trị]],-Table1[[#This Row],[Tổng giá trị]]))</f>
        <v>1259399</v>
      </c>
      <c r="Q937" s="32">
        <f t="shared" si="70"/>
        <v>1259399</v>
      </c>
      <c r="R937" s="7">
        <f>Table1[[#This Row],[Số còn phải thu ĐK]]+Table1[[#This Row],[Giá Trị HD sau CK]]-Table1[[#This Row],[Số tiền đã thu]]</f>
        <v>0</v>
      </c>
      <c r="S937" s="6">
        <f>IF(Table1[[#This Row],[Ngày hóa đơn]]&lt;&gt;"",Table1[[#This Row],[Ngày hóa đơn]],IF(Table1[[#This Row],[Ngày hạch toán]]&lt;&gt;"",Table1[[#This Row],[Ngày hạch toán]],""))</f>
        <v>46158</v>
      </c>
      <c r="T937" s="7"/>
      <c r="U937" s="6">
        <f>IF(Table1[[#This Row],[Ngày tính CN]]="","",S937+T937)</f>
        <v>46158</v>
      </c>
      <c r="V937" s="32">
        <f ca="1">IF(Table1[[#This Row],[Hạn thanh toán]]="","",IF((U937-NOW())&lt;0,0,(U937-NOW())))</f>
        <v>0</v>
      </c>
      <c r="W937" s="32"/>
      <c r="X937" s="32" t="str">
        <f t="shared" ca="1" si="71"/>
        <v/>
      </c>
      <c r="Y937" s="2" t="str">
        <f t="shared" si="72"/>
        <v>Đã thanh toán</v>
      </c>
      <c r="Z937" s="42">
        <f t="shared" si="73"/>
        <v>46158</v>
      </c>
      <c r="AA937" s="42">
        <f t="shared" si="74"/>
        <v>46197</v>
      </c>
      <c r="AD937" s="2" t="str">
        <f>VLOOKUP($A937,MA_KH!$A:$Q,MA_KH!O$1,0)</f>
        <v>MEGA</v>
      </c>
      <c r="AE937" s="2" t="str">
        <f>VLOOKUP($A937,MA_KH!$A:$Q,MA_KH!P$1,0)</f>
        <v>CÔNG TY TNHH MM MEGA MARKET (VIỆT NAM)</v>
      </c>
      <c r="AG937" s="2" t="str">
        <f>(Table1[[#This Row],[Số hóa đơn]])&amp;IF(OR(Table1[[#This Row],[Phân loại]]="Hàng trả",Table1[[#This Row],[Phân loại]]="Giảm công nợ"),-Table1[[#This Row],[Tổng giá trị]],Table1[[#This Row],[Tổng giá trị]])</f>
        <v>000347771259399</v>
      </c>
      <c r="AH937" s="6" t="e">
        <f>_xlfn.XLOOKUP(Table1[[#This Row],[Column1]],'Chi tiết tt Mega gửi'!P:P,'Chi tiết tt Mega gửi'!N:N)</f>
        <v>#N/A</v>
      </c>
    </row>
    <row r="938" spans="1:34" ht="25.5" customHeight="1" x14ac:dyDescent="0.2">
      <c r="A938" s="54" t="s">
        <v>16289</v>
      </c>
      <c r="B938" s="54" t="s">
        <v>296</v>
      </c>
      <c r="C938" s="55">
        <v>46156</v>
      </c>
      <c r="D938" s="54" t="s">
        <v>18319</v>
      </c>
      <c r="E938" s="55">
        <v>46158</v>
      </c>
      <c r="F938" s="54" t="s">
        <v>18320</v>
      </c>
      <c r="G938" s="54" t="s">
        <v>18321</v>
      </c>
      <c r="H938" s="56">
        <v>3731700</v>
      </c>
      <c r="I938" s="31">
        <v>0</v>
      </c>
      <c r="J938" s="31">
        <v>298536</v>
      </c>
      <c r="K938" s="31">
        <v>4030236</v>
      </c>
      <c r="L938" s="64" t="s">
        <v>17236</v>
      </c>
      <c r="M938" s="6">
        <v>46197</v>
      </c>
      <c r="O938" s="32">
        <f>IF(Table1[[#This Row],[Phân loại]]="Tồn đầu kỳ",Table1[[#This Row],[Tổng giá trị]],0)</f>
        <v>0</v>
      </c>
      <c r="P938" s="7">
        <f>IF(Table1[[#This Row],[Số còn phải thu ĐK]]&lt;&gt;0,0,IF(Table1[[#This Row],[Phân loại]]="Bán hàng",Table1[[#This Row],[Tổng giá trị]],-Table1[[#This Row],[Tổng giá trị]]))</f>
        <v>4030236</v>
      </c>
      <c r="Q938" s="32">
        <f t="shared" si="70"/>
        <v>4030236</v>
      </c>
      <c r="R938" s="7">
        <f>Table1[[#This Row],[Số còn phải thu ĐK]]+Table1[[#This Row],[Giá Trị HD sau CK]]-Table1[[#This Row],[Số tiền đã thu]]</f>
        <v>0</v>
      </c>
      <c r="S938" s="6">
        <f>IF(Table1[[#This Row],[Ngày hóa đơn]]&lt;&gt;"",Table1[[#This Row],[Ngày hóa đơn]],IF(Table1[[#This Row],[Ngày hạch toán]]&lt;&gt;"",Table1[[#This Row],[Ngày hạch toán]],""))</f>
        <v>46158</v>
      </c>
      <c r="T938" s="7"/>
      <c r="U938" s="6">
        <f>IF(Table1[[#This Row],[Ngày tính CN]]="","",S938+T938)</f>
        <v>46158</v>
      </c>
      <c r="V938" s="32">
        <f ca="1">IF(Table1[[#This Row],[Hạn thanh toán]]="","",IF((U938-NOW())&lt;0,0,(U938-NOW())))</f>
        <v>0</v>
      </c>
      <c r="W938" s="32"/>
      <c r="X938" s="32" t="str">
        <f t="shared" ca="1" si="71"/>
        <v/>
      </c>
      <c r="Y938" s="2" t="str">
        <f t="shared" si="72"/>
        <v>Đã thanh toán</v>
      </c>
      <c r="Z938" s="42">
        <f t="shared" si="73"/>
        <v>46158</v>
      </c>
      <c r="AA938" s="42">
        <f t="shared" si="74"/>
        <v>46197</v>
      </c>
      <c r="AD938" s="2" t="str">
        <f>VLOOKUP($A938,MA_KH!$A:$Q,MA_KH!O$1,0)</f>
        <v>MEGA</v>
      </c>
      <c r="AE938" s="2" t="str">
        <f>VLOOKUP($A938,MA_KH!$A:$Q,MA_KH!P$1,0)</f>
        <v>CÔNG TY TNHH MM MEGA MARKET (VIỆT NAM)</v>
      </c>
      <c r="AG938" s="2" t="str">
        <f>(Table1[[#This Row],[Số hóa đơn]])&amp;IF(OR(Table1[[#This Row],[Phân loại]]="Hàng trả",Table1[[#This Row],[Phân loại]]="Giảm công nợ"),-Table1[[#This Row],[Tổng giá trị]],Table1[[#This Row],[Tổng giá trị]])</f>
        <v>000347764030236</v>
      </c>
      <c r="AH938" s="6" t="e">
        <f>_xlfn.XLOOKUP(Table1[[#This Row],[Column1]],'Chi tiết tt Mega gửi'!P:P,'Chi tiết tt Mega gửi'!N:N)</f>
        <v>#N/A</v>
      </c>
    </row>
    <row r="939" spans="1:34" ht="25.5" customHeight="1" x14ac:dyDescent="0.2">
      <c r="A939" s="54" t="s">
        <v>16293</v>
      </c>
      <c r="B939" s="54" t="s">
        <v>386</v>
      </c>
      <c r="C939" s="55">
        <v>46156</v>
      </c>
      <c r="D939" s="54" t="s">
        <v>18322</v>
      </c>
      <c r="E939" s="55">
        <v>46170</v>
      </c>
      <c r="F939" s="54" t="s">
        <v>18323</v>
      </c>
      <c r="G939" s="54" t="s">
        <v>18324</v>
      </c>
      <c r="H939" s="56">
        <v>362500</v>
      </c>
      <c r="I939" s="31">
        <v>0</v>
      </c>
      <c r="J939" s="31">
        <v>29000</v>
      </c>
      <c r="K939" s="31">
        <v>391500</v>
      </c>
      <c r="L939" s="64" t="s">
        <v>17236</v>
      </c>
      <c r="M939" s="6">
        <v>46213</v>
      </c>
      <c r="O939" s="32">
        <f>IF(Table1[[#This Row],[Phân loại]]="Tồn đầu kỳ",Table1[[#This Row],[Tổng giá trị]],0)</f>
        <v>0</v>
      </c>
      <c r="P939" s="7">
        <f>IF(Table1[[#This Row],[Số còn phải thu ĐK]]&lt;&gt;0,0,IF(Table1[[#This Row],[Phân loại]]="Bán hàng",Table1[[#This Row],[Tổng giá trị]],-Table1[[#This Row],[Tổng giá trị]]))</f>
        <v>391500</v>
      </c>
      <c r="Q939" s="32">
        <f t="shared" si="70"/>
        <v>391500</v>
      </c>
      <c r="R939" s="7">
        <f>Table1[[#This Row],[Số còn phải thu ĐK]]+Table1[[#This Row],[Giá Trị HD sau CK]]-Table1[[#This Row],[Số tiền đã thu]]</f>
        <v>0</v>
      </c>
      <c r="S939" s="6">
        <f>IF(Table1[[#This Row],[Ngày hóa đơn]]&lt;&gt;"",Table1[[#This Row],[Ngày hóa đơn]],IF(Table1[[#This Row],[Ngày hạch toán]]&lt;&gt;"",Table1[[#This Row],[Ngày hạch toán]],""))</f>
        <v>46170</v>
      </c>
      <c r="T939" s="7"/>
      <c r="U939" s="6">
        <f>IF(Table1[[#This Row],[Ngày tính CN]]="","",S939+T939)</f>
        <v>46170</v>
      </c>
      <c r="V939" s="32">
        <f ca="1">IF(Table1[[#This Row],[Hạn thanh toán]]="","",IF((U939-NOW())&lt;0,0,(U939-NOW())))</f>
        <v>0</v>
      </c>
      <c r="W939" s="32"/>
      <c r="X939" s="32" t="str">
        <f t="shared" ca="1" si="71"/>
        <v/>
      </c>
      <c r="Y939" s="2" t="str">
        <f t="shared" si="72"/>
        <v>Đã thanh toán</v>
      </c>
      <c r="Z939" s="42">
        <f t="shared" si="73"/>
        <v>46170</v>
      </c>
      <c r="AA939" s="42">
        <f t="shared" si="74"/>
        <v>46213</v>
      </c>
      <c r="AD939" s="2" t="str">
        <f>VLOOKUP($A939,MA_KH!$A:$Q,MA_KH!O$1,0)</f>
        <v>MEGA</v>
      </c>
      <c r="AE939" s="2" t="str">
        <f>VLOOKUP($A939,MA_KH!$A:$Q,MA_KH!P$1,0)</f>
        <v>CÔNG TY TNHH MM MEGA MARKET (VIỆT NAM)</v>
      </c>
      <c r="AG939" s="2" t="str">
        <f>(Table1[[#This Row],[Số hóa đơn]])&amp;IF(OR(Table1[[#This Row],[Phân loại]]="Hàng trả",Table1[[#This Row],[Phân loại]]="Giảm công nợ"),-Table1[[#This Row],[Tổng giá trị]],Table1[[#This Row],[Tổng giá trị]])</f>
        <v>00037755391500</v>
      </c>
      <c r="AH939" s="6" t="e">
        <f>_xlfn.XLOOKUP(Table1[[#This Row],[Column1]],'Chi tiết tt Mega gửi'!P:P,'Chi tiết tt Mega gửi'!N:N)</f>
        <v>#N/A</v>
      </c>
    </row>
    <row r="940" spans="1:34" ht="25.5" customHeight="1" x14ac:dyDescent="0.2">
      <c r="A940" s="54" t="s">
        <v>16298</v>
      </c>
      <c r="B940" s="54" t="s">
        <v>7235</v>
      </c>
      <c r="C940" s="55">
        <v>46157</v>
      </c>
      <c r="D940" s="54" t="s">
        <v>18325</v>
      </c>
      <c r="E940" s="55">
        <v>46163</v>
      </c>
      <c r="F940" s="54" t="s">
        <v>18326</v>
      </c>
      <c r="G940" s="54" t="s">
        <v>18327</v>
      </c>
      <c r="H940" s="56">
        <v>13970530</v>
      </c>
      <c r="I940" s="31">
        <v>0</v>
      </c>
      <c r="J940" s="31">
        <v>1117642</v>
      </c>
      <c r="K940" s="31">
        <v>15088172</v>
      </c>
      <c r="L940" s="64" t="s">
        <v>17236</v>
      </c>
      <c r="M940" s="6">
        <v>46197</v>
      </c>
      <c r="O940" s="32">
        <f>IF(Table1[[#This Row],[Phân loại]]="Tồn đầu kỳ",Table1[[#This Row],[Tổng giá trị]],0)</f>
        <v>0</v>
      </c>
      <c r="P940" s="7">
        <f>IF(Table1[[#This Row],[Số còn phải thu ĐK]]&lt;&gt;0,0,IF(Table1[[#This Row],[Phân loại]]="Bán hàng",Table1[[#This Row],[Tổng giá trị]],-Table1[[#This Row],[Tổng giá trị]]))</f>
        <v>15088172</v>
      </c>
      <c r="Q940" s="32">
        <f t="shared" si="70"/>
        <v>15088172</v>
      </c>
      <c r="R940" s="7">
        <f>Table1[[#This Row],[Số còn phải thu ĐK]]+Table1[[#This Row],[Giá Trị HD sau CK]]-Table1[[#This Row],[Số tiền đã thu]]</f>
        <v>0</v>
      </c>
      <c r="S940" s="6">
        <f>IF(Table1[[#This Row],[Ngày hóa đơn]]&lt;&gt;"",Table1[[#This Row],[Ngày hóa đơn]],IF(Table1[[#This Row],[Ngày hạch toán]]&lt;&gt;"",Table1[[#This Row],[Ngày hạch toán]],""))</f>
        <v>46163</v>
      </c>
      <c r="T940" s="7"/>
      <c r="U940" s="6">
        <f>IF(Table1[[#This Row],[Ngày tính CN]]="","",S940+T940)</f>
        <v>46163</v>
      </c>
      <c r="V940" s="32">
        <f ca="1">IF(Table1[[#This Row],[Hạn thanh toán]]="","",IF((U940-NOW())&lt;0,0,(U940-NOW())))</f>
        <v>0</v>
      </c>
      <c r="W940" s="32"/>
      <c r="X940" s="32" t="str">
        <f t="shared" ca="1" si="71"/>
        <v/>
      </c>
      <c r="Y940" s="2" t="str">
        <f t="shared" si="72"/>
        <v>Đã thanh toán</v>
      </c>
      <c r="Z940" s="42">
        <f t="shared" si="73"/>
        <v>46163</v>
      </c>
      <c r="AA940" s="42">
        <f t="shared" si="74"/>
        <v>46197</v>
      </c>
      <c r="AD940" s="2" t="str">
        <f>VLOOKUP($A940,MA_KH!$A:$Q,MA_KH!O$1,0)</f>
        <v>MEGA</v>
      </c>
      <c r="AE940" s="2" t="str">
        <f>VLOOKUP($A940,MA_KH!$A:$Q,MA_KH!P$1,0)</f>
        <v>CÔNG TY TNHH MM MEGA MARKET (VIỆT NAM)</v>
      </c>
      <c r="AG940" s="2" t="str">
        <f>(Table1[[#This Row],[Số hóa đơn]])&amp;IF(OR(Table1[[#This Row],[Phân loại]]="Hàng trả",Table1[[#This Row],[Phân loại]]="Giảm công nợ"),-Table1[[#This Row],[Tổng giá trị]],Table1[[#This Row],[Tổng giá trị]])</f>
        <v>0003613915088172</v>
      </c>
      <c r="AH940" s="6" t="e">
        <f>_xlfn.XLOOKUP(Table1[[#This Row],[Column1]],'Chi tiết tt Mega gửi'!P:P,'Chi tiết tt Mega gửi'!N:N)</f>
        <v>#N/A</v>
      </c>
    </row>
    <row r="941" spans="1:34" ht="25.5" customHeight="1" x14ac:dyDescent="0.2">
      <c r="A941" s="54" t="s">
        <v>16307</v>
      </c>
      <c r="B941" s="54" t="s">
        <v>202</v>
      </c>
      <c r="C941" s="55">
        <v>46157</v>
      </c>
      <c r="D941" s="54" t="s">
        <v>18484</v>
      </c>
      <c r="E941" s="55">
        <v>46157</v>
      </c>
      <c r="F941" s="68" t="s">
        <v>18104</v>
      </c>
      <c r="G941" s="54" t="s">
        <v>17174</v>
      </c>
      <c r="H941" s="56">
        <v>417206</v>
      </c>
      <c r="I941" s="57">
        <v>0</v>
      </c>
      <c r="J941" s="56">
        <v>33376</v>
      </c>
      <c r="K941" s="56">
        <v>450582</v>
      </c>
      <c r="L941" s="64" t="s">
        <v>17238</v>
      </c>
      <c r="M941" s="6">
        <v>46167</v>
      </c>
      <c r="O941" s="32">
        <f>IF(Table1[[#This Row],[Phân loại]]="Tồn đầu kỳ",Table1[[#This Row],[Tổng giá trị]],0)</f>
        <v>0</v>
      </c>
      <c r="P941" s="7">
        <f>IF(Table1[[#This Row],[Số còn phải thu ĐK]]&lt;&gt;0,0,IF(Table1[[#This Row],[Phân loại]]="Bán hàng",Table1[[#This Row],[Tổng giá trị]],-Table1[[#This Row],[Tổng giá trị]]))</f>
        <v>-450582</v>
      </c>
      <c r="Q941" s="32">
        <f t="shared" si="70"/>
        <v>-450582</v>
      </c>
      <c r="R941" s="7">
        <f>Table1[[#This Row],[Số còn phải thu ĐK]]+Table1[[#This Row],[Giá Trị HD sau CK]]-Table1[[#This Row],[Số tiền đã thu]]</f>
        <v>0</v>
      </c>
      <c r="S941" s="6">
        <f>IF(Table1[[#This Row],[Ngày hóa đơn]]&lt;&gt;"",Table1[[#This Row],[Ngày hóa đơn]],IF(Table1[[#This Row],[Ngày hạch toán]]&lt;&gt;"",Table1[[#This Row],[Ngày hạch toán]],""))</f>
        <v>46157</v>
      </c>
      <c r="T941" s="7"/>
      <c r="U941" s="6">
        <f>IF(Table1[[#This Row],[Ngày tính CN]]="","",S941+T941)</f>
        <v>46157</v>
      </c>
      <c r="V941" s="32">
        <f ca="1">IF(Table1[[#This Row],[Hạn thanh toán]]="","",IF((U941-NOW())&lt;0,0,(U941-NOW())))</f>
        <v>0</v>
      </c>
      <c r="W941" s="32"/>
      <c r="X941" s="32" t="str">
        <f t="shared" ca="1" si="71"/>
        <v/>
      </c>
      <c r="Y941" s="2" t="str">
        <f t="shared" si="72"/>
        <v>Đã thanh toán</v>
      </c>
      <c r="Z941" s="42">
        <f t="shared" si="73"/>
        <v>46157</v>
      </c>
      <c r="AA941" s="42">
        <f t="shared" si="74"/>
        <v>46167</v>
      </c>
      <c r="AD941" s="2" t="str">
        <f>VLOOKUP($A941,MA_KH!$A:$Q,MA_KH!O$1,0)</f>
        <v>MEGA</v>
      </c>
      <c r="AE941" s="2" t="str">
        <f>VLOOKUP($A941,MA_KH!$A:$Q,MA_KH!P$1,0)</f>
        <v>CÔNG TY TNHH MM MEGA MARKET (VIỆT NAM)</v>
      </c>
      <c r="AG941" s="2" t="str">
        <f>(Table1[[#This Row],[Số hóa đơn]])&amp;IF(OR(Table1[[#This Row],[Phân loại]]="Hàng trả",Table1[[#This Row],[Phân loại]]="Giảm công nợ"),-Table1[[#This Row],[Tổng giá trị]],Table1[[#This Row],[Tổng giá trị]])</f>
        <v>00000163-450582</v>
      </c>
      <c r="AH941" s="6" t="e">
        <f>_xlfn.XLOOKUP(Table1[[#This Row],[Column1]],'Chi tiết tt Mega gửi'!P:P,'Chi tiết tt Mega gửi'!N:N)</f>
        <v>#N/A</v>
      </c>
    </row>
    <row r="942" spans="1:34" ht="25.5" customHeight="1" x14ac:dyDescent="0.2">
      <c r="A942" s="54" t="s">
        <v>16307</v>
      </c>
      <c r="B942" s="54" t="s">
        <v>202</v>
      </c>
      <c r="C942" s="55">
        <v>46157</v>
      </c>
      <c r="D942" s="54" t="s">
        <v>18485</v>
      </c>
      <c r="E942" s="55">
        <v>46157</v>
      </c>
      <c r="F942" s="68" t="s">
        <v>18721</v>
      </c>
      <c r="G942" s="54" t="s">
        <v>17174</v>
      </c>
      <c r="H942" s="56">
        <v>1459500</v>
      </c>
      <c r="I942" s="57">
        <v>0</v>
      </c>
      <c r="J942" s="56">
        <v>116760</v>
      </c>
      <c r="K942" s="56">
        <v>1576260</v>
      </c>
      <c r="L942" s="64" t="s">
        <v>17238</v>
      </c>
      <c r="M942" s="6">
        <v>46167</v>
      </c>
      <c r="O942" s="32">
        <f>IF(Table1[[#This Row],[Phân loại]]="Tồn đầu kỳ",Table1[[#This Row],[Tổng giá trị]],0)</f>
        <v>0</v>
      </c>
      <c r="P942" s="7">
        <f>IF(Table1[[#This Row],[Số còn phải thu ĐK]]&lt;&gt;0,0,IF(Table1[[#This Row],[Phân loại]]="Bán hàng",Table1[[#This Row],[Tổng giá trị]],-Table1[[#This Row],[Tổng giá trị]]))</f>
        <v>-1576260</v>
      </c>
      <c r="Q942" s="32">
        <f t="shared" si="70"/>
        <v>-1576260</v>
      </c>
      <c r="R942" s="7">
        <f>Table1[[#This Row],[Số còn phải thu ĐK]]+Table1[[#This Row],[Giá Trị HD sau CK]]-Table1[[#This Row],[Số tiền đã thu]]</f>
        <v>0</v>
      </c>
      <c r="S942" s="6">
        <f>IF(Table1[[#This Row],[Ngày hóa đơn]]&lt;&gt;"",Table1[[#This Row],[Ngày hóa đơn]],IF(Table1[[#This Row],[Ngày hạch toán]]&lt;&gt;"",Table1[[#This Row],[Ngày hạch toán]],""))</f>
        <v>46157</v>
      </c>
      <c r="T942" s="7"/>
      <c r="U942" s="6">
        <f>IF(Table1[[#This Row],[Ngày tính CN]]="","",S942+T942)</f>
        <v>46157</v>
      </c>
      <c r="V942" s="32">
        <f ca="1">IF(Table1[[#This Row],[Hạn thanh toán]]="","",IF((U942-NOW())&lt;0,0,(U942-NOW())))</f>
        <v>0</v>
      </c>
      <c r="W942" s="32"/>
      <c r="X942" s="32" t="str">
        <f t="shared" ca="1" si="71"/>
        <v/>
      </c>
      <c r="Y942" s="2" t="str">
        <f t="shared" si="72"/>
        <v>Đã thanh toán</v>
      </c>
      <c r="Z942" s="42">
        <f t="shared" si="73"/>
        <v>46157</v>
      </c>
      <c r="AA942" s="42">
        <f t="shared" si="74"/>
        <v>46167</v>
      </c>
      <c r="AD942" s="2" t="str">
        <f>VLOOKUP($A942,MA_KH!$A:$Q,MA_KH!O$1,0)</f>
        <v>MEGA</v>
      </c>
      <c r="AE942" s="2" t="str">
        <f>VLOOKUP($A942,MA_KH!$A:$Q,MA_KH!P$1,0)</f>
        <v>CÔNG TY TNHH MM MEGA MARKET (VIỆT NAM)</v>
      </c>
      <c r="AG942" s="2" t="str">
        <f>(Table1[[#This Row],[Số hóa đơn]])&amp;IF(OR(Table1[[#This Row],[Phân loại]]="Hàng trả",Table1[[#This Row],[Phân loại]]="Giảm công nợ"),-Table1[[#This Row],[Tổng giá trị]],Table1[[#This Row],[Tổng giá trị]])</f>
        <v>00000162-1576260</v>
      </c>
      <c r="AH942" s="6" t="e">
        <f>_xlfn.XLOOKUP(Table1[[#This Row],[Column1]],'Chi tiết tt Mega gửi'!P:P,'Chi tiết tt Mega gửi'!N:N)</f>
        <v>#N/A</v>
      </c>
    </row>
    <row r="943" spans="1:34" ht="25.5" customHeight="1" x14ac:dyDescent="0.2">
      <c r="A943" s="54" t="s">
        <v>16308</v>
      </c>
      <c r="B943" s="54" t="s">
        <v>194</v>
      </c>
      <c r="C943" s="55">
        <v>46157</v>
      </c>
      <c r="D943" s="54" t="s">
        <v>18486</v>
      </c>
      <c r="E943" s="55">
        <v>46157</v>
      </c>
      <c r="F943" s="68" t="s">
        <v>18718</v>
      </c>
      <c r="G943" s="54" t="s">
        <v>16886</v>
      </c>
      <c r="H943" s="56">
        <v>2471264</v>
      </c>
      <c r="I943" s="57">
        <v>0</v>
      </c>
      <c r="J943" s="56">
        <v>197701</v>
      </c>
      <c r="K943" s="56">
        <v>2668965</v>
      </c>
      <c r="L943" s="64" t="s">
        <v>17238</v>
      </c>
      <c r="M943" s="6">
        <v>46167</v>
      </c>
      <c r="O943" s="32">
        <f>IF(Table1[[#This Row],[Phân loại]]="Tồn đầu kỳ",Table1[[#This Row],[Tổng giá trị]],0)</f>
        <v>0</v>
      </c>
      <c r="P943" s="7">
        <f>IF(Table1[[#This Row],[Số còn phải thu ĐK]]&lt;&gt;0,0,IF(Table1[[#This Row],[Phân loại]]="Bán hàng",Table1[[#This Row],[Tổng giá trị]],-Table1[[#This Row],[Tổng giá trị]]))</f>
        <v>-2668965</v>
      </c>
      <c r="Q943" s="32">
        <f t="shared" si="70"/>
        <v>-2668965</v>
      </c>
      <c r="R943" s="7">
        <f>Table1[[#This Row],[Số còn phải thu ĐK]]+Table1[[#This Row],[Giá Trị HD sau CK]]-Table1[[#This Row],[Số tiền đã thu]]</f>
        <v>0</v>
      </c>
      <c r="S943" s="6">
        <f>IF(Table1[[#This Row],[Ngày hóa đơn]]&lt;&gt;"",Table1[[#This Row],[Ngày hóa đơn]],IF(Table1[[#This Row],[Ngày hạch toán]]&lt;&gt;"",Table1[[#This Row],[Ngày hạch toán]],""))</f>
        <v>46157</v>
      </c>
      <c r="T943" s="7"/>
      <c r="U943" s="6">
        <f>IF(Table1[[#This Row],[Ngày tính CN]]="","",S943+T943)</f>
        <v>46157</v>
      </c>
      <c r="V943" s="32">
        <f ca="1">IF(Table1[[#This Row],[Hạn thanh toán]]="","",IF((U943-NOW())&lt;0,0,(U943-NOW())))</f>
        <v>0</v>
      </c>
      <c r="W943" s="32"/>
      <c r="X943" s="32" t="str">
        <f t="shared" ca="1" si="71"/>
        <v/>
      </c>
      <c r="Y943" s="2" t="str">
        <f t="shared" si="72"/>
        <v>Đã thanh toán</v>
      </c>
      <c r="Z943" s="42">
        <f t="shared" si="73"/>
        <v>46157</v>
      </c>
      <c r="AA943" s="42">
        <f t="shared" si="74"/>
        <v>46167</v>
      </c>
      <c r="AD943" s="2" t="str">
        <f>VLOOKUP($A943,MA_KH!$A:$Q,MA_KH!O$1,0)</f>
        <v>MEGA</v>
      </c>
      <c r="AE943" s="2" t="str">
        <f>VLOOKUP($A943,MA_KH!$A:$Q,MA_KH!P$1,0)</f>
        <v>CÔNG TY TNHH MM MEGA MARKET (VIỆT NAM)</v>
      </c>
      <c r="AG943" s="2" t="str">
        <f>(Table1[[#This Row],[Số hóa đơn]])&amp;IF(OR(Table1[[#This Row],[Phân loại]]="Hàng trả",Table1[[#This Row],[Phân loại]]="Giảm công nợ"),-Table1[[#This Row],[Tổng giá trị]],Table1[[#This Row],[Tổng giá trị]])</f>
        <v>00000125-2668965</v>
      </c>
      <c r="AH943" s="6" t="e">
        <f>_xlfn.XLOOKUP(Table1[[#This Row],[Column1]],'Chi tiết tt Mega gửi'!P:P,'Chi tiết tt Mega gửi'!N:N)</f>
        <v>#N/A</v>
      </c>
    </row>
    <row r="944" spans="1:34" ht="25.5" customHeight="1" x14ac:dyDescent="0.2">
      <c r="A944" s="54" t="s">
        <v>16295</v>
      </c>
      <c r="B944" s="54" t="s">
        <v>198</v>
      </c>
      <c r="C944" s="55">
        <v>46157</v>
      </c>
      <c r="D944" s="54" t="s">
        <v>18487</v>
      </c>
      <c r="E944" s="55">
        <v>46157</v>
      </c>
      <c r="F944" s="68" t="s">
        <v>18719</v>
      </c>
      <c r="G944" s="54" t="s">
        <v>16990</v>
      </c>
      <c r="H944" s="56">
        <v>361001</v>
      </c>
      <c r="I944" s="57">
        <v>0</v>
      </c>
      <c r="J944" s="56">
        <v>28880</v>
      </c>
      <c r="K944" s="56">
        <v>389881</v>
      </c>
      <c r="L944" s="64" t="s">
        <v>17238</v>
      </c>
      <c r="M944" s="6">
        <v>46167</v>
      </c>
      <c r="O944" s="32">
        <f>IF(Table1[[#This Row],[Phân loại]]="Tồn đầu kỳ",Table1[[#This Row],[Tổng giá trị]],0)</f>
        <v>0</v>
      </c>
      <c r="P944" s="7">
        <f>IF(Table1[[#This Row],[Số còn phải thu ĐK]]&lt;&gt;0,0,IF(Table1[[#This Row],[Phân loại]]="Bán hàng",Table1[[#This Row],[Tổng giá trị]],-Table1[[#This Row],[Tổng giá trị]]))</f>
        <v>-389881</v>
      </c>
      <c r="Q944" s="32">
        <f t="shared" si="70"/>
        <v>-389881</v>
      </c>
      <c r="R944" s="7">
        <f>Table1[[#This Row],[Số còn phải thu ĐK]]+Table1[[#This Row],[Giá Trị HD sau CK]]-Table1[[#This Row],[Số tiền đã thu]]</f>
        <v>0</v>
      </c>
      <c r="S944" s="6">
        <f>IF(Table1[[#This Row],[Ngày hóa đơn]]&lt;&gt;"",Table1[[#This Row],[Ngày hóa đơn]],IF(Table1[[#This Row],[Ngày hạch toán]]&lt;&gt;"",Table1[[#This Row],[Ngày hạch toán]],""))</f>
        <v>46157</v>
      </c>
      <c r="T944" s="7"/>
      <c r="U944" s="6">
        <f>IF(Table1[[#This Row],[Ngày tính CN]]="","",S944+T944)</f>
        <v>46157</v>
      </c>
      <c r="V944" s="32">
        <f ca="1">IF(Table1[[#This Row],[Hạn thanh toán]]="","",IF((U944-NOW())&lt;0,0,(U944-NOW())))</f>
        <v>0</v>
      </c>
      <c r="W944" s="32"/>
      <c r="X944" s="32" t="str">
        <f t="shared" ca="1" si="71"/>
        <v/>
      </c>
      <c r="Y944" s="2" t="str">
        <f t="shared" si="72"/>
        <v>Đã thanh toán</v>
      </c>
      <c r="Z944" s="42">
        <f t="shared" si="73"/>
        <v>46157</v>
      </c>
      <c r="AA944" s="42">
        <f t="shared" si="74"/>
        <v>46167</v>
      </c>
      <c r="AD944" s="2" t="str">
        <f>VLOOKUP($A944,MA_KH!$A:$Q,MA_KH!O$1,0)</f>
        <v>MEGA</v>
      </c>
      <c r="AE944" s="2" t="str">
        <f>VLOOKUP($A944,MA_KH!$A:$Q,MA_KH!P$1,0)</f>
        <v>CÔNG TY TNHH MM MEGA MARKET (VIỆT NAM)</v>
      </c>
      <c r="AG944" s="2" t="str">
        <f>(Table1[[#This Row],[Số hóa đơn]])&amp;IF(OR(Table1[[#This Row],[Phân loại]]="Hàng trả",Table1[[#This Row],[Phân loại]]="Giảm công nợ"),-Table1[[#This Row],[Tổng giá trị]],Table1[[#This Row],[Tổng giá trị]])</f>
        <v>00000168-389881</v>
      </c>
      <c r="AH944" s="6" t="e">
        <f>_xlfn.XLOOKUP(Table1[[#This Row],[Column1]],'Chi tiết tt Mega gửi'!P:P,'Chi tiết tt Mega gửi'!N:N)</f>
        <v>#N/A</v>
      </c>
    </row>
    <row r="945" spans="1:34" ht="25.5" customHeight="1" x14ac:dyDescent="0.2">
      <c r="A945" s="54" t="s">
        <v>16299</v>
      </c>
      <c r="B945" s="54" t="s">
        <v>190</v>
      </c>
      <c r="C945" s="55">
        <v>46157</v>
      </c>
      <c r="D945" s="54" t="s">
        <v>18488</v>
      </c>
      <c r="E945" s="55">
        <v>46157</v>
      </c>
      <c r="F945" s="68" t="s">
        <v>18724</v>
      </c>
      <c r="G945" s="54" t="s">
        <v>18473</v>
      </c>
      <c r="H945" s="56">
        <v>1104804</v>
      </c>
      <c r="I945" s="57">
        <v>0</v>
      </c>
      <c r="J945" s="56">
        <v>88384</v>
      </c>
      <c r="K945" s="56">
        <v>1193188</v>
      </c>
      <c r="L945" s="64" t="s">
        <v>17238</v>
      </c>
      <c r="M945" s="6">
        <v>46167</v>
      </c>
      <c r="O945" s="32">
        <f>IF(Table1[[#This Row],[Phân loại]]="Tồn đầu kỳ",Table1[[#This Row],[Tổng giá trị]],0)</f>
        <v>0</v>
      </c>
      <c r="P945" s="7">
        <f>IF(Table1[[#This Row],[Số còn phải thu ĐK]]&lt;&gt;0,0,IF(Table1[[#This Row],[Phân loại]]="Bán hàng",Table1[[#This Row],[Tổng giá trị]],-Table1[[#This Row],[Tổng giá trị]]))</f>
        <v>-1193188</v>
      </c>
      <c r="Q945" s="32">
        <f t="shared" si="70"/>
        <v>-1193188</v>
      </c>
      <c r="R945" s="7">
        <f>Table1[[#This Row],[Số còn phải thu ĐK]]+Table1[[#This Row],[Giá Trị HD sau CK]]-Table1[[#This Row],[Số tiền đã thu]]</f>
        <v>0</v>
      </c>
      <c r="S945" s="6">
        <f>IF(Table1[[#This Row],[Ngày hóa đơn]]&lt;&gt;"",Table1[[#This Row],[Ngày hóa đơn]],IF(Table1[[#This Row],[Ngày hạch toán]]&lt;&gt;"",Table1[[#This Row],[Ngày hạch toán]],""))</f>
        <v>46157</v>
      </c>
      <c r="T945" s="7"/>
      <c r="U945" s="6">
        <f>IF(Table1[[#This Row],[Ngày tính CN]]="","",S945+T945)</f>
        <v>46157</v>
      </c>
      <c r="V945" s="32">
        <f ca="1">IF(Table1[[#This Row],[Hạn thanh toán]]="","",IF((U945-NOW())&lt;0,0,(U945-NOW())))</f>
        <v>0</v>
      </c>
      <c r="W945" s="32"/>
      <c r="X945" s="32" t="str">
        <f t="shared" ca="1" si="71"/>
        <v/>
      </c>
      <c r="Y945" s="2" t="str">
        <f t="shared" si="72"/>
        <v>Đã thanh toán</v>
      </c>
      <c r="Z945" s="42">
        <f t="shared" si="73"/>
        <v>46157</v>
      </c>
      <c r="AA945" s="42">
        <f t="shared" si="74"/>
        <v>46167</v>
      </c>
      <c r="AD945" s="2" t="str">
        <f>VLOOKUP($A945,MA_KH!$A:$Q,MA_KH!O$1,0)</f>
        <v>MEGA</v>
      </c>
      <c r="AE945" s="2" t="str">
        <f>VLOOKUP($A945,MA_KH!$A:$Q,MA_KH!P$1,0)</f>
        <v>CÔNG TY TNHH MM MEGA MARKET (VIỆT NAM)</v>
      </c>
      <c r="AG945" s="2" t="str">
        <f>(Table1[[#This Row],[Số hóa đơn]])&amp;IF(OR(Table1[[#This Row],[Phân loại]]="Hàng trả",Table1[[#This Row],[Phân loại]]="Giảm công nợ"),-Table1[[#This Row],[Tổng giá trị]],Table1[[#This Row],[Tổng giá trị]])</f>
        <v>00002039-1193188</v>
      </c>
      <c r="AH945" s="6" t="e">
        <f>_xlfn.XLOOKUP(Table1[[#This Row],[Column1]],'Chi tiết tt Mega gửi'!P:P,'Chi tiết tt Mega gửi'!N:N)</f>
        <v>#N/A</v>
      </c>
    </row>
    <row r="946" spans="1:34" ht="25.5" customHeight="1" x14ac:dyDescent="0.2">
      <c r="A946" s="54" t="s">
        <v>16303</v>
      </c>
      <c r="B946" s="54" t="s">
        <v>102</v>
      </c>
      <c r="C946" s="55">
        <v>46157</v>
      </c>
      <c r="D946" s="54" t="s">
        <v>18489</v>
      </c>
      <c r="E946" s="55">
        <v>46157</v>
      </c>
      <c r="F946" s="68" t="s">
        <v>18722</v>
      </c>
      <c r="G946" s="54" t="s">
        <v>18490</v>
      </c>
      <c r="H946" s="56">
        <v>500000</v>
      </c>
      <c r="I946" s="57">
        <v>0</v>
      </c>
      <c r="J946" s="56">
        <v>40000</v>
      </c>
      <c r="K946" s="56">
        <v>540000</v>
      </c>
      <c r="L946" s="64" t="s">
        <v>17238</v>
      </c>
      <c r="M946" s="6">
        <v>46167</v>
      </c>
      <c r="O946" s="32">
        <f>IF(Table1[[#This Row],[Phân loại]]="Tồn đầu kỳ",Table1[[#This Row],[Tổng giá trị]],0)</f>
        <v>0</v>
      </c>
      <c r="P946" s="7">
        <f>IF(Table1[[#This Row],[Số còn phải thu ĐK]]&lt;&gt;0,0,IF(Table1[[#This Row],[Phân loại]]="Bán hàng",Table1[[#This Row],[Tổng giá trị]],-Table1[[#This Row],[Tổng giá trị]]))</f>
        <v>-540000</v>
      </c>
      <c r="Q946" s="32">
        <f t="shared" si="70"/>
        <v>-540000</v>
      </c>
      <c r="R946" s="7">
        <f>Table1[[#This Row],[Số còn phải thu ĐK]]+Table1[[#This Row],[Giá Trị HD sau CK]]-Table1[[#This Row],[Số tiền đã thu]]</f>
        <v>0</v>
      </c>
      <c r="S946" s="6">
        <f>IF(Table1[[#This Row],[Ngày hóa đơn]]&lt;&gt;"",Table1[[#This Row],[Ngày hóa đơn]],IF(Table1[[#This Row],[Ngày hạch toán]]&lt;&gt;"",Table1[[#This Row],[Ngày hạch toán]],""))</f>
        <v>46157</v>
      </c>
      <c r="T946" s="7"/>
      <c r="U946" s="6">
        <f>IF(Table1[[#This Row],[Ngày tính CN]]="","",S946+T946)</f>
        <v>46157</v>
      </c>
      <c r="V946" s="32">
        <f ca="1">IF(Table1[[#This Row],[Hạn thanh toán]]="","",IF((U946-NOW())&lt;0,0,(U946-NOW())))</f>
        <v>0</v>
      </c>
      <c r="W946" s="32"/>
      <c r="X946" s="32" t="str">
        <f t="shared" ca="1" si="71"/>
        <v/>
      </c>
      <c r="Y946" s="2" t="str">
        <f t="shared" si="72"/>
        <v>Đã thanh toán</v>
      </c>
      <c r="Z946" s="42">
        <f t="shared" si="73"/>
        <v>46157</v>
      </c>
      <c r="AA946" s="42">
        <f t="shared" si="74"/>
        <v>46167</v>
      </c>
      <c r="AD946" s="2" t="str">
        <f>VLOOKUP($A946,MA_KH!$A:$Q,MA_KH!O$1,0)</f>
        <v>MEGA</v>
      </c>
      <c r="AE946" s="2" t="str">
        <f>VLOOKUP($A946,MA_KH!$A:$Q,MA_KH!P$1,0)</f>
        <v>CÔNG TY TNHH MM MEGA MARKET (VIỆT NAM)</v>
      </c>
      <c r="AG946" s="2" t="str">
        <f>(Table1[[#This Row],[Số hóa đơn]])&amp;IF(OR(Table1[[#This Row],[Phân loại]]="Hàng trả",Table1[[#This Row],[Phân loại]]="Giảm công nợ"),-Table1[[#This Row],[Tổng giá trị]],Table1[[#This Row],[Tổng giá trị]])</f>
        <v>00000200-540000</v>
      </c>
      <c r="AH946" s="6" t="e">
        <f>_xlfn.XLOOKUP(Table1[[#This Row],[Column1]],'Chi tiết tt Mega gửi'!P:P,'Chi tiết tt Mega gửi'!N:N)</f>
        <v>#N/A</v>
      </c>
    </row>
    <row r="947" spans="1:34" ht="25.5" customHeight="1" x14ac:dyDescent="0.2">
      <c r="A947" s="54" t="s">
        <v>16291</v>
      </c>
      <c r="B947" s="54" t="s">
        <v>200</v>
      </c>
      <c r="C947" s="55">
        <v>46160</v>
      </c>
      <c r="D947" s="54" t="s">
        <v>18328</v>
      </c>
      <c r="E947" s="55">
        <v>46163</v>
      </c>
      <c r="F947" s="54" t="s">
        <v>18329</v>
      </c>
      <c r="G947" s="54" t="s">
        <v>18330</v>
      </c>
      <c r="H947" s="56">
        <v>7749835</v>
      </c>
      <c r="I947" s="31">
        <v>0</v>
      </c>
      <c r="J947" s="31">
        <v>619987</v>
      </c>
      <c r="K947" s="31">
        <v>8369822</v>
      </c>
      <c r="L947" s="64" t="s">
        <v>17236</v>
      </c>
      <c r="M947" s="6">
        <v>46197</v>
      </c>
      <c r="O947" s="32">
        <f>IF(Table1[[#This Row],[Phân loại]]="Tồn đầu kỳ",Table1[[#This Row],[Tổng giá trị]],0)</f>
        <v>0</v>
      </c>
      <c r="P947" s="7">
        <f>IF(Table1[[#This Row],[Số còn phải thu ĐK]]&lt;&gt;0,0,IF(Table1[[#This Row],[Phân loại]]="Bán hàng",Table1[[#This Row],[Tổng giá trị]],-Table1[[#This Row],[Tổng giá trị]]))</f>
        <v>8369822</v>
      </c>
      <c r="Q947" s="32">
        <f t="shared" si="70"/>
        <v>8369822</v>
      </c>
      <c r="R947" s="7">
        <f>Table1[[#This Row],[Số còn phải thu ĐK]]+Table1[[#This Row],[Giá Trị HD sau CK]]-Table1[[#This Row],[Số tiền đã thu]]</f>
        <v>0</v>
      </c>
      <c r="S947" s="6">
        <f>IF(Table1[[#This Row],[Ngày hóa đơn]]&lt;&gt;"",Table1[[#This Row],[Ngày hóa đơn]],IF(Table1[[#This Row],[Ngày hạch toán]]&lt;&gt;"",Table1[[#This Row],[Ngày hạch toán]],""))</f>
        <v>46163</v>
      </c>
      <c r="T947" s="7"/>
      <c r="U947" s="6">
        <f>IF(Table1[[#This Row],[Ngày tính CN]]="","",S947+T947)</f>
        <v>46163</v>
      </c>
      <c r="V947" s="32">
        <f ca="1">IF(Table1[[#This Row],[Hạn thanh toán]]="","",IF((U947-NOW())&lt;0,0,(U947-NOW())))</f>
        <v>0</v>
      </c>
      <c r="W947" s="32"/>
      <c r="X947" s="32" t="str">
        <f t="shared" ca="1" si="71"/>
        <v/>
      </c>
      <c r="Y947" s="2" t="str">
        <f t="shared" si="72"/>
        <v>Đã thanh toán</v>
      </c>
      <c r="Z947" s="42">
        <f t="shared" si="73"/>
        <v>46163</v>
      </c>
      <c r="AA947" s="42">
        <f t="shared" si="74"/>
        <v>46197</v>
      </c>
      <c r="AD947" s="2" t="str">
        <f>VLOOKUP($A947,MA_KH!$A:$Q,MA_KH!O$1,0)</f>
        <v>MEGA</v>
      </c>
      <c r="AE947" s="2" t="str">
        <f>VLOOKUP($A947,MA_KH!$A:$Q,MA_KH!P$1,0)</f>
        <v>CÔNG TY TNHH MM MEGA MARKET (VIỆT NAM)</v>
      </c>
      <c r="AG947" s="2" t="str">
        <f>(Table1[[#This Row],[Số hóa đơn]])&amp;IF(OR(Table1[[#This Row],[Phân loại]]="Hàng trả",Table1[[#This Row],[Phân loại]]="Giảm công nợ"),-Table1[[#This Row],[Tổng giá trị]],Table1[[#This Row],[Tổng giá trị]])</f>
        <v>000361798369822</v>
      </c>
      <c r="AH947" s="6" t="e">
        <f>_xlfn.XLOOKUP(Table1[[#This Row],[Column1]],'Chi tiết tt Mega gửi'!P:P,'Chi tiết tt Mega gửi'!N:N)</f>
        <v>#N/A</v>
      </c>
    </row>
    <row r="948" spans="1:34" ht="25.5" customHeight="1" x14ac:dyDescent="0.2">
      <c r="A948" s="54" t="s">
        <v>16295</v>
      </c>
      <c r="B948" s="54" t="s">
        <v>198</v>
      </c>
      <c r="C948" s="55">
        <v>46160</v>
      </c>
      <c r="D948" s="54" t="s">
        <v>18331</v>
      </c>
      <c r="E948" s="55">
        <v>46163</v>
      </c>
      <c r="F948" s="54" t="s">
        <v>18332</v>
      </c>
      <c r="G948" s="54" t="s">
        <v>18333</v>
      </c>
      <c r="H948" s="56">
        <v>1615480</v>
      </c>
      <c r="I948" s="31">
        <v>0</v>
      </c>
      <c r="J948" s="31">
        <v>129238</v>
      </c>
      <c r="K948" s="31">
        <v>1744718</v>
      </c>
      <c r="L948" s="64" t="s">
        <v>17236</v>
      </c>
      <c r="M948" s="6">
        <v>46197</v>
      </c>
      <c r="O948" s="32">
        <f>IF(Table1[[#This Row],[Phân loại]]="Tồn đầu kỳ",Table1[[#This Row],[Tổng giá trị]],0)</f>
        <v>0</v>
      </c>
      <c r="P948" s="7">
        <f>IF(Table1[[#This Row],[Số còn phải thu ĐK]]&lt;&gt;0,0,IF(Table1[[#This Row],[Phân loại]]="Bán hàng",Table1[[#This Row],[Tổng giá trị]],-Table1[[#This Row],[Tổng giá trị]]))</f>
        <v>1744718</v>
      </c>
      <c r="Q948" s="32">
        <f t="shared" si="70"/>
        <v>1744718</v>
      </c>
      <c r="R948" s="7">
        <f>Table1[[#This Row],[Số còn phải thu ĐK]]+Table1[[#This Row],[Giá Trị HD sau CK]]-Table1[[#This Row],[Số tiền đã thu]]</f>
        <v>0</v>
      </c>
      <c r="S948" s="6">
        <f>IF(Table1[[#This Row],[Ngày hóa đơn]]&lt;&gt;"",Table1[[#This Row],[Ngày hóa đơn]],IF(Table1[[#This Row],[Ngày hạch toán]]&lt;&gt;"",Table1[[#This Row],[Ngày hạch toán]],""))</f>
        <v>46163</v>
      </c>
      <c r="T948" s="7"/>
      <c r="U948" s="6">
        <f>IF(Table1[[#This Row],[Ngày tính CN]]="","",S948+T948)</f>
        <v>46163</v>
      </c>
      <c r="V948" s="32">
        <f ca="1">IF(Table1[[#This Row],[Hạn thanh toán]]="","",IF((U948-NOW())&lt;0,0,(U948-NOW())))</f>
        <v>0</v>
      </c>
      <c r="W948" s="32"/>
      <c r="X948" s="32" t="str">
        <f t="shared" ca="1" si="71"/>
        <v/>
      </c>
      <c r="Y948" s="2" t="str">
        <f t="shared" si="72"/>
        <v>Đã thanh toán</v>
      </c>
      <c r="Z948" s="42">
        <f t="shared" si="73"/>
        <v>46163</v>
      </c>
      <c r="AA948" s="42">
        <f t="shared" si="74"/>
        <v>46197</v>
      </c>
      <c r="AD948" s="2" t="str">
        <f>VLOOKUP($A948,MA_KH!$A:$Q,MA_KH!O$1,0)</f>
        <v>MEGA</v>
      </c>
      <c r="AE948" s="2" t="str">
        <f>VLOOKUP($A948,MA_KH!$A:$Q,MA_KH!P$1,0)</f>
        <v>CÔNG TY TNHH MM MEGA MARKET (VIỆT NAM)</v>
      </c>
      <c r="AG948" s="2" t="str">
        <f>(Table1[[#This Row],[Số hóa đơn]])&amp;IF(OR(Table1[[#This Row],[Phân loại]]="Hàng trả",Table1[[#This Row],[Phân loại]]="Giảm công nợ"),-Table1[[#This Row],[Tổng giá trị]],Table1[[#This Row],[Tổng giá trị]])</f>
        <v>000361671744718</v>
      </c>
      <c r="AH948" s="6" t="e">
        <f>_xlfn.XLOOKUP(Table1[[#This Row],[Column1]],'Chi tiết tt Mega gửi'!P:P,'Chi tiết tt Mega gửi'!N:N)</f>
        <v>#N/A</v>
      </c>
    </row>
    <row r="949" spans="1:34" ht="25.5" customHeight="1" x14ac:dyDescent="0.2">
      <c r="A949" s="54" t="s">
        <v>16308</v>
      </c>
      <c r="B949" s="54" t="s">
        <v>194</v>
      </c>
      <c r="C949" s="55">
        <v>46160</v>
      </c>
      <c r="D949" s="54" t="s">
        <v>18334</v>
      </c>
      <c r="E949" s="55">
        <v>46163</v>
      </c>
      <c r="F949" s="54" t="s">
        <v>18335</v>
      </c>
      <c r="G949" s="54" t="s">
        <v>18336</v>
      </c>
      <c r="H949" s="56">
        <v>15960620</v>
      </c>
      <c r="I949" s="31">
        <v>0</v>
      </c>
      <c r="J949" s="31">
        <v>1276850</v>
      </c>
      <c r="K949" s="31">
        <v>17237470</v>
      </c>
      <c r="L949" s="64" t="s">
        <v>17236</v>
      </c>
      <c r="M949" s="6">
        <v>46197</v>
      </c>
      <c r="O949" s="32">
        <f>IF(Table1[[#This Row],[Phân loại]]="Tồn đầu kỳ",Table1[[#This Row],[Tổng giá trị]],0)</f>
        <v>0</v>
      </c>
      <c r="P949" s="7">
        <f>IF(Table1[[#This Row],[Số còn phải thu ĐK]]&lt;&gt;0,0,IF(Table1[[#This Row],[Phân loại]]="Bán hàng",Table1[[#This Row],[Tổng giá trị]],-Table1[[#This Row],[Tổng giá trị]]))</f>
        <v>17237470</v>
      </c>
      <c r="Q949" s="32">
        <f t="shared" si="70"/>
        <v>17237470</v>
      </c>
      <c r="R949" s="7">
        <f>Table1[[#This Row],[Số còn phải thu ĐK]]+Table1[[#This Row],[Giá Trị HD sau CK]]-Table1[[#This Row],[Số tiền đã thu]]</f>
        <v>0</v>
      </c>
      <c r="S949" s="6">
        <f>IF(Table1[[#This Row],[Ngày hóa đơn]]&lt;&gt;"",Table1[[#This Row],[Ngày hóa đơn]],IF(Table1[[#This Row],[Ngày hạch toán]]&lt;&gt;"",Table1[[#This Row],[Ngày hạch toán]],""))</f>
        <v>46163</v>
      </c>
      <c r="T949" s="7"/>
      <c r="U949" s="6">
        <f>IF(Table1[[#This Row],[Ngày tính CN]]="","",S949+T949)</f>
        <v>46163</v>
      </c>
      <c r="V949" s="32">
        <f ca="1">IF(Table1[[#This Row],[Hạn thanh toán]]="","",IF((U949-NOW())&lt;0,0,(U949-NOW())))</f>
        <v>0</v>
      </c>
      <c r="W949" s="32"/>
      <c r="X949" s="32" t="str">
        <f t="shared" ca="1" si="71"/>
        <v/>
      </c>
      <c r="Y949" s="2" t="str">
        <f t="shared" si="72"/>
        <v>Đã thanh toán</v>
      </c>
      <c r="Z949" s="42">
        <f t="shared" si="73"/>
        <v>46163</v>
      </c>
      <c r="AA949" s="42">
        <f t="shared" si="74"/>
        <v>46197</v>
      </c>
      <c r="AD949" s="2" t="str">
        <f>VLOOKUP($A949,MA_KH!$A:$Q,MA_KH!O$1,0)</f>
        <v>MEGA</v>
      </c>
      <c r="AE949" s="2" t="str">
        <f>VLOOKUP($A949,MA_KH!$A:$Q,MA_KH!P$1,0)</f>
        <v>CÔNG TY TNHH MM MEGA MARKET (VIỆT NAM)</v>
      </c>
      <c r="AG949" s="2" t="str">
        <f>(Table1[[#This Row],[Số hóa đơn]])&amp;IF(OR(Table1[[#This Row],[Phân loại]]="Hàng trả",Table1[[#This Row],[Phân loại]]="Giảm công nợ"),-Table1[[#This Row],[Tổng giá trị]],Table1[[#This Row],[Tổng giá trị]])</f>
        <v>0003616517237470</v>
      </c>
      <c r="AH949" s="6" t="e">
        <f>_xlfn.XLOOKUP(Table1[[#This Row],[Column1]],'Chi tiết tt Mega gửi'!P:P,'Chi tiết tt Mega gửi'!N:N)</f>
        <v>#N/A</v>
      </c>
    </row>
    <row r="950" spans="1:34" ht="25.5" customHeight="1" x14ac:dyDescent="0.2">
      <c r="A950" s="54" t="s">
        <v>16308</v>
      </c>
      <c r="B950" s="54" t="s">
        <v>194</v>
      </c>
      <c r="C950" s="55">
        <v>46160</v>
      </c>
      <c r="D950" s="54" t="s">
        <v>18337</v>
      </c>
      <c r="E950" s="55">
        <v>46163</v>
      </c>
      <c r="F950" s="54" t="s">
        <v>18338</v>
      </c>
      <c r="G950" s="54" t="s">
        <v>18339</v>
      </c>
      <c r="H950" s="56">
        <v>1331713</v>
      </c>
      <c r="I950" s="31">
        <v>0</v>
      </c>
      <c r="J950" s="31">
        <v>106537</v>
      </c>
      <c r="K950" s="31">
        <v>1438250</v>
      </c>
      <c r="L950" s="64" t="s">
        <v>17236</v>
      </c>
      <c r="M950" s="6">
        <v>46197</v>
      </c>
      <c r="O950" s="32">
        <f>IF(Table1[[#This Row],[Phân loại]]="Tồn đầu kỳ",Table1[[#This Row],[Tổng giá trị]],0)</f>
        <v>0</v>
      </c>
      <c r="P950" s="7">
        <f>IF(Table1[[#This Row],[Số còn phải thu ĐK]]&lt;&gt;0,0,IF(Table1[[#This Row],[Phân loại]]="Bán hàng",Table1[[#This Row],[Tổng giá trị]],-Table1[[#This Row],[Tổng giá trị]]))</f>
        <v>1438250</v>
      </c>
      <c r="Q950" s="32">
        <f t="shared" si="70"/>
        <v>1438250</v>
      </c>
      <c r="R950" s="7">
        <f>Table1[[#This Row],[Số còn phải thu ĐK]]+Table1[[#This Row],[Giá Trị HD sau CK]]-Table1[[#This Row],[Số tiền đã thu]]</f>
        <v>0</v>
      </c>
      <c r="S950" s="6">
        <f>IF(Table1[[#This Row],[Ngày hóa đơn]]&lt;&gt;"",Table1[[#This Row],[Ngày hóa đơn]],IF(Table1[[#This Row],[Ngày hạch toán]]&lt;&gt;"",Table1[[#This Row],[Ngày hạch toán]],""))</f>
        <v>46163</v>
      </c>
      <c r="T950" s="7"/>
      <c r="U950" s="6">
        <f>IF(Table1[[#This Row],[Ngày tính CN]]="","",S950+T950)</f>
        <v>46163</v>
      </c>
      <c r="V950" s="32">
        <f ca="1">IF(Table1[[#This Row],[Hạn thanh toán]]="","",IF((U950-NOW())&lt;0,0,(U950-NOW())))</f>
        <v>0</v>
      </c>
      <c r="W950" s="32"/>
      <c r="X950" s="32" t="str">
        <f t="shared" ca="1" si="71"/>
        <v/>
      </c>
      <c r="Y950" s="2" t="str">
        <f t="shared" si="72"/>
        <v>Đã thanh toán</v>
      </c>
      <c r="Z950" s="42">
        <f t="shared" si="73"/>
        <v>46163</v>
      </c>
      <c r="AA950" s="42">
        <f t="shared" si="74"/>
        <v>46197</v>
      </c>
      <c r="AD950" s="2" t="str">
        <f>VLOOKUP($A950,MA_KH!$A:$Q,MA_KH!O$1,0)</f>
        <v>MEGA</v>
      </c>
      <c r="AE950" s="2" t="str">
        <f>VLOOKUP($A950,MA_KH!$A:$Q,MA_KH!P$1,0)</f>
        <v>CÔNG TY TNHH MM MEGA MARKET (VIỆT NAM)</v>
      </c>
      <c r="AG950" s="2" t="str">
        <f>(Table1[[#This Row],[Số hóa đơn]])&amp;IF(OR(Table1[[#This Row],[Phân loại]]="Hàng trả",Table1[[#This Row],[Phân loại]]="Giảm công nợ"),-Table1[[#This Row],[Tổng giá trị]],Table1[[#This Row],[Tổng giá trị]])</f>
        <v>000361661438250</v>
      </c>
      <c r="AH950" s="6" t="e">
        <f>_xlfn.XLOOKUP(Table1[[#This Row],[Column1]],'Chi tiết tt Mega gửi'!P:P,'Chi tiết tt Mega gửi'!N:N)</f>
        <v>#N/A</v>
      </c>
    </row>
    <row r="951" spans="1:34" ht="25.5" customHeight="1" x14ac:dyDescent="0.2">
      <c r="A951" s="54" t="s">
        <v>16287</v>
      </c>
      <c r="B951" s="54" t="s">
        <v>253</v>
      </c>
      <c r="C951" s="55">
        <v>46160</v>
      </c>
      <c r="D951" s="54" t="s">
        <v>18340</v>
      </c>
      <c r="E951" s="55">
        <v>46163</v>
      </c>
      <c r="F951" s="54" t="s">
        <v>18341</v>
      </c>
      <c r="G951" s="54" t="s">
        <v>18342</v>
      </c>
      <c r="H951" s="56">
        <v>3265000</v>
      </c>
      <c r="I951" s="31">
        <v>0</v>
      </c>
      <c r="J951" s="31">
        <v>261200</v>
      </c>
      <c r="K951" s="31">
        <v>3526200</v>
      </c>
      <c r="L951" s="64" t="s">
        <v>17236</v>
      </c>
      <c r="M951" s="6">
        <v>46197</v>
      </c>
      <c r="O951" s="32">
        <f>IF(Table1[[#This Row],[Phân loại]]="Tồn đầu kỳ",Table1[[#This Row],[Tổng giá trị]],0)</f>
        <v>0</v>
      </c>
      <c r="P951" s="7">
        <f>IF(Table1[[#This Row],[Số còn phải thu ĐK]]&lt;&gt;0,0,IF(Table1[[#This Row],[Phân loại]]="Bán hàng",Table1[[#This Row],[Tổng giá trị]],-Table1[[#This Row],[Tổng giá trị]]))</f>
        <v>3526200</v>
      </c>
      <c r="Q951" s="32">
        <f t="shared" si="70"/>
        <v>3526200</v>
      </c>
      <c r="R951" s="7">
        <f>Table1[[#This Row],[Số còn phải thu ĐK]]+Table1[[#This Row],[Giá Trị HD sau CK]]-Table1[[#This Row],[Số tiền đã thu]]</f>
        <v>0</v>
      </c>
      <c r="S951" s="6">
        <f>IF(Table1[[#This Row],[Ngày hóa đơn]]&lt;&gt;"",Table1[[#This Row],[Ngày hóa đơn]],IF(Table1[[#This Row],[Ngày hạch toán]]&lt;&gt;"",Table1[[#This Row],[Ngày hạch toán]],""))</f>
        <v>46163</v>
      </c>
      <c r="T951" s="7"/>
      <c r="U951" s="6">
        <f>IF(Table1[[#This Row],[Ngày tính CN]]="","",S951+T951)</f>
        <v>46163</v>
      </c>
      <c r="V951" s="32">
        <f ca="1">IF(Table1[[#This Row],[Hạn thanh toán]]="","",IF((U951-NOW())&lt;0,0,(U951-NOW())))</f>
        <v>0</v>
      </c>
      <c r="W951" s="32"/>
      <c r="X951" s="32" t="str">
        <f t="shared" ca="1" si="71"/>
        <v/>
      </c>
      <c r="Y951" s="2" t="str">
        <f t="shared" si="72"/>
        <v>Đã thanh toán</v>
      </c>
      <c r="Z951" s="42">
        <f t="shared" si="73"/>
        <v>46163</v>
      </c>
      <c r="AA951" s="42">
        <f t="shared" si="74"/>
        <v>46197</v>
      </c>
      <c r="AD951" s="2" t="str">
        <f>VLOOKUP($A951,MA_KH!$A:$Q,MA_KH!O$1,0)</f>
        <v>MEGA</v>
      </c>
      <c r="AE951" s="2" t="str">
        <f>VLOOKUP($A951,MA_KH!$A:$Q,MA_KH!P$1,0)</f>
        <v>CÔNG TY TNHH MM MEGA MARKET (VIỆT NAM)</v>
      </c>
      <c r="AG951" s="2" t="str">
        <f>(Table1[[#This Row],[Số hóa đơn]])&amp;IF(OR(Table1[[#This Row],[Phân loại]]="Hàng trả",Table1[[#This Row],[Phân loại]]="Giảm công nợ"),-Table1[[#This Row],[Tổng giá trị]],Table1[[#This Row],[Tổng giá trị]])</f>
        <v>000361683526200</v>
      </c>
      <c r="AH951" s="6" t="e">
        <f>_xlfn.XLOOKUP(Table1[[#This Row],[Column1]],'Chi tiết tt Mega gửi'!P:P,'Chi tiết tt Mega gửi'!N:N)</f>
        <v>#N/A</v>
      </c>
    </row>
    <row r="952" spans="1:34" ht="25.5" customHeight="1" x14ac:dyDescent="0.2">
      <c r="A952" s="54" t="s">
        <v>16305</v>
      </c>
      <c r="B952" s="54" t="s">
        <v>7247</v>
      </c>
      <c r="C952" s="55">
        <v>46161</v>
      </c>
      <c r="D952" s="54" t="s">
        <v>18343</v>
      </c>
      <c r="E952" s="55">
        <v>46167</v>
      </c>
      <c r="F952" s="54" t="s">
        <v>18344</v>
      </c>
      <c r="G952" s="54" t="s">
        <v>18345</v>
      </c>
      <c r="H952" s="56">
        <v>1281663</v>
      </c>
      <c r="I952" s="31">
        <v>0</v>
      </c>
      <c r="J952" s="56">
        <v>102532</v>
      </c>
      <c r="K952" s="56">
        <v>1384195</v>
      </c>
      <c r="L952" s="64" t="s">
        <v>17236</v>
      </c>
      <c r="M952" s="6">
        <v>46161</v>
      </c>
      <c r="O952" s="32">
        <f>IF(Table1[[#This Row],[Phân loại]]="Tồn đầu kỳ",Table1[[#This Row],[Tổng giá trị]],0)</f>
        <v>0</v>
      </c>
      <c r="P952" s="7">
        <f>IF(Table1[[#This Row],[Số còn phải thu ĐK]]&lt;&gt;0,0,IF(Table1[[#This Row],[Phân loại]]="Bán hàng",Table1[[#This Row],[Tổng giá trị]],-Table1[[#This Row],[Tổng giá trị]]))</f>
        <v>1384195</v>
      </c>
      <c r="Q952" s="32">
        <f t="shared" si="70"/>
        <v>1384195</v>
      </c>
      <c r="R952" s="7">
        <f>Table1[[#This Row],[Số còn phải thu ĐK]]+Table1[[#This Row],[Giá Trị HD sau CK]]-Table1[[#This Row],[Số tiền đã thu]]</f>
        <v>0</v>
      </c>
      <c r="S952" s="6">
        <f>IF(Table1[[#This Row],[Ngày hóa đơn]]&lt;&gt;"",Table1[[#This Row],[Ngày hóa đơn]],IF(Table1[[#This Row],[Ngày hạch toán]]&lt;&gt;"",Table1[[#This Row],[Ngày hạch toán]],""))</f>
        <v>46167</v>
      </c>
      <c r="T952" s="7"/>
      <c r="U952" s="6">
        <f>IF(Table1[[#This Row],[Ngày tính CN]]="","",S952+T952)</f>
        <v>46167</v>
      </c>
      <c r="V952" s="32">
        <f ca="1">IF(Table1[[#This Row],[Hạn thanh toán]]="","",IF((U952-NOW())&lt;0,0,(U952-NOW())))</f>
        <v>0</v>
      </c>
      <c r="W952" s="32"/>
      <c r="X952" s="32" t="str">
        <f t="shared" ca="1" si="71"/>
        <v/>
      </c>
      <c r="Y952" s="2" t="str">
        <f t="shared" si="72"/>
        <v>Đã thanh toán</v>
      </c>
      <c r="Z952" s="42">
        <f t="shared" si="73"/>
        <v>46167</v>
      </c>
      <c r="AA952" s="42">
        <f t="shared" si="74"/>
        <v>46161</v>
      </c>
      <c r="AD952" s="2" t="str">
        <f>VLOOKUP($A952,MA_KH!$A:$Q,MA_KH!O$1,0)</f>
        <v>MEGA</v>
      </c>
      <c r="AE952" s="2" t="str">
        <f>VLOOKUP($A952,MA_KH!$A:$Q,MA_KH!P$1,0)</f>
        <v>CÔNG TY TNHH MM MEGA MARKET (VIỆT NAM)</v>
      </c>
      <c r="AG952" s="2" t="str">
        <f>(Table1[[#This Row],[Số hóa đơn]])&amp;IF(OR(Table1[[#This Row],[Phân loại]]="Hàng trả",Table1[[#This Row],[Phân loại]]="Giảm công nợ"),-Table1[[#This Row],[Tổng giá trị]],Table1[[#This Row],[Tổng giá trị]])</f>
        <v>000364271384195</v>
      </c>
      <c r="AH952" s="6" t="e">
        <f>_xlfn.XLOOKUP(Table1[[#This Row],[Column1]],'Chi tiết tt Mega gửi'!P:P,'Chi tiết tt Mega gửi'!N:N)</f>
        <v>#N/A</v>
      </c>
    </row>
    <row r="953" spans="1:34" ht="25.5" customHeight="1" x14ac:dyDescent="0.2">
      <c r="A953" s="54" t="s">
        <v>16298</v>
      </c>
      <c r="B953" s="54" t="s">
        <v>7235</v>
      </c>
      <c r="C953" s="55">
        <v>46161</v>
      </c>
      <c r="D953" s="54" t="s">
        <v>18346</v>
      </c>
      <c r="E953" s="55">
        <v>46168</v>
      </c>
      <c r="F953" s="54" t="s">
        <v>18347</v>
      </c>
      <c r="G953" s="54" t="s">
        <v>18348</v>
      </c>
      <c r="H953" s="56">
        <v>2524200</v>
      </c>
      <c r="I953" s="31">
        <v>0</v>
      </c>
      <c r="J953" s="31">
        <v>201936</v>
      </c>
      <c r="K953" s="31">
        <v>2726136</v>
      </c>
      <c r="L953" s="64" t="s">
        <v>17236</v>
      </c>
      <c r="M953" s="6">
        <v>46197</v>
      </c>
      <c r="O953" s="32">
        <f>IF(Table1[[#This Row],[Phân loại]]="Tồn đầu kỳ",Table1[[#This Row],[Tổng giá trị]],0)</f>
        <v>0</v>
      </c>
      <c r="P953" s="7">
        <f>IF(Table1[[#This Row],[Số còn phải thu ĐK]]&lt;&gt;0,0,IF(Table1[[#This Row],[Phân loại]]="Bán hàng",Table1[[#This Row],[Tổng giá trị]],-Table1[[#This Row],[Tổng giá trị]]))</f>
        <v>2726136</v>
      </c>
      <c r="Q953" s="32">
        <f t="shared" si="70"/>
        <v>2726136</v>
      </c>
      <c r="R953" s="7">
        <f>Table1[[#This Row],[Số còn phải thu ĐK]]+Table1[[#This Row],[Giá Trị HD sau CK]]-Table1[[#This Row],[Số tiền đã thu]]</f>
        <v>0</v>
      </c>
      <c r="S953" s="6">
        <f>IF(Table1[[#This Row],[Ngày hóa đơn]]&lt;&gt;"",Table1[[#This Row],[Ngày hóa đơn]],IF(Table1[[#This Row],[Ngày hạch toán]]&lt;&gt;"",Table1[[#This Row],[Ngày hạch toán]],""))</f>
        <v>46168</v>
      </c>
      <c r="T953" s="7"/>
      <c r="U953" s="6">
        <f>IF(Table1[[#This Row],[Ngày tính CN]]="","",S953+T953)</f>
        <v>46168</v>
      </c>
      <c r="V953" s="32">
        <f ca="1">IF(Table1[[#This Row],[Hạn thanh toán]]="","",IF((U953-NOW())&lt;0,0,(U953-NOW())))</f>
        <v>0</v>
      </c>
      <c r="W953" s="32"/>
      <c r="X953" s="32" t="str">
        <f t="shared" ca="1" si="71"/>
        <v/>
      </c>
      <c r="Y953" s="2" t="str">
        <f t="shared" si="72"/>
        <v>Đã thanh toán</v>
      </c>
      <c r="Z953" s="42">
        <f t="shared" si="73"/>
        <v>46168</v>
      </c>
      <c r="AA953" s="42">
        <f t="shared" si="74"/>
        <v>46197</v>
      </c>
      <c r="AD953" s="2" t="str">
        <f>VLOOKUP($A953,MA_KH!$A:$Q,MA_KH!O$1,0)</f>
        <v>MEGA</v>
      </c>
      <c r="AE953" s="2" t="str">
        <f>VLOOKUP($A953,MA_KH!$A:$Q,MA_KH!P$1,0)</f>
        <v>CÔNG TY TNHH MM MEGA MARKET (VIỆT NAM)</v>
      </c>
      <c r="AG953" s="2" t="str">
        <f>(Table1[[#This Row],[Số hóa đơn]])&amp;IF(OR(Table1[[#This Row],[Phân loại]]="Hàng trả",Table1[[#This Row],[Phân loại]]="Giảm công nợ"),-Table1[[#This Row],[Tổng giá trị]],Table1[[#This Row],[Tổng giá trị]])</f>
        <v>000364922726136</v>
      </c>
      <c r="AH953" s="6" t="e">
        <f>_xlfn.XLOOKUP(Table1[[#This Row],[Column1]],'Chi tiết tt Mega gửi'!P:P,'Chi tiết tt Mega gửi'!N:N)</f>
        <v>#N/A</v>
      </c>
    </row>
    <row r="954" spans="1:34" ht="25.5" customHeight="1" x14ac:dyDescent="0.2">
      <c r="A954" s="54" t="s">
        <v>16305</v>
      </c>
      <c r="B954" s="54" t="s">
        <v>7247</v>
      </c>
      <c r="C954" s="55">
        <v>46161</v>
      </c>
      <c r="D954" s="54" t="s">
        <v>18349</v>
      </c>
      <c r="E954" s="55">
        <v>46167</v>
      </c>
      <c r="F954" s="54" t="s">
        <v>18350</v>
      </c>
      <c r="G954" s="54" t="s">
        <v>18351</v>
      </c>
      <c r="H954" s="56">
        <v>1148152</v>
      </c>
      <c r="I954" s="31">
        <v>0</v>
      </c>
      <c r="J954" s="31">
        <v>91852</v>
      </c>
      <c r="K954" s="31">
        <v>1240004</v>
      </c>
      <c r="L954" s="64" t="s">
        <v>17236</v>
      </c>
      <c r="O954" s="32">
        <f>IF(Table1[[#This Row],[Phân loại]]="Tồn đầu kỳ",Table1[[#This Row],[Tổng giá trị]],0)</f>
        <v>0</v>
      </c>
      <c r="P954" s="7">
        <f>IF(Table1[[#This Row],[Số còn phải thu ĐK]]&lt;&gt;0,0,IF(Table1[[#This Row],[Phân loại]]="Bán hàng",Table1[[#This Row],[Tổng giá trị]],-Table1[[#This Row],[Tổng giá trị]]))</f>
        <v>1240004</v>
      </c>
      <c r="Q954" s="32">
        <f t="shared" si="70"/>
        <v>0</v>
      </c>
      <c r="R954" s="7">
        <f>Table1[[#This Row],[Số còn phải thu ĐK]]+Table1[[#This Row],[Giá Trị HD sau CK]]-Table1[[#This Row],[Số tiền đã thu]]</f>
        <v>1240004</v>
      </c>
      <c r="S954" s="6">
        <f>IF(Table1[[#This Row],[Ngày hóa đơn]]&lt;&gt;"",Table1[[#This Row],[Ngày hóa đơn]],IF(Table1[[#This Row],[Ngày hạch toán]]&lt;&gt;"",Table1[[#This Row],[Ngày hạch toán]],""))</f>
        <v>46167</v>
      </c>
      <c r="T954" s="7"/>
      <c r="U954" s="6">
        <f>IF(Table1[[#This Row],[Ngày tính CN]]="","",S954+T954)</f>
        <v>46167</v>
      </c>
      <c r="V954" s="32">
        <f ca="1">IF(Table1[[#This Row],[Hạn thanh toán]]="","",IF((U954-NOW())&lt;0,0,(U954-NOW())))</f>
        <v>0</v>
      </c>
      <c r="W954" s="32"/>
      <c r="X954" s="32">
        <f t="shared" ca="1" si="71"/>
        <v>127.35975370370579</v>
      </c>
      <c r="Y954" s="2" t="str">
        <f t="shared" ca="1" si="72"/>
        <v>Nợ quá hạn hơn 120 ngày có khả năng mất thanh toán</v>
      </c>
      <c r="Z954" s="42">
        <f t="shared" si="73"/>
        <v>46167</v>
      </c>
      <c r="AA954" s="42" t="str">
        <f t="shared" si="74"/>
        <v/>
      </c>
      <c r="AD954" s="2" t="str">
        <f>VLOOKUP($A954,MA_KH!$A:$Q,MA_KH!O$1,0)</f>
        <v>MEGA</v>
      </c>
      <c r="AE954" s="2" t="str">
        <f>VLOOKUP($A954,MA_KH!$A:$Q,MA_KH!P$1,0)</f>
        <v>CÔNG TY TNHH MM MEGA MARKET (VIỆT NAM)</v>
      </c>
      <c r="AG954" s="2" t="str">
        <f>(Table1[[#This Row],[Số hóa đơn]])&amp;IF(OR(Table1[[#This Row],[Phân loại]]="Hàng trả",Table1[[#This Row],[Phân loại]]="Giảm công nợ"),-Table1[[#This Row],[Tổng giá trị]],Table1[[#This Row],[Tổng giá trị]])</f>
        <v>000364241240004</v>
      </c>
      <c r="AH954" s="6" t="e">
        <f>_xlfn.XLOOKUP(Table1[[#This Row],[Column1]],'Chi tiết tt Mega gửi'!P:P,'Chi tiết tt Mega gửi'!N:N)</f>
        <v>#N/A</v>
      </c>
    </row>
    <row r="955" spans="1:34" ht="25.5" customHeight="1" x14ac:dyDescent="0.2">
      <c r="A955" s="54" t="s">
        <v>16299</v>
      </c>
      <c r="B955" s="54" t="s">
        <v>190</v>
      </c>
      <c r="C955" s="55">
        <v>46161</v>
      </c>
      <c r="D955" s="54" t="s">
        <v>20151</v>
      </c>
      <c r="E955" s="55">
        <v>46161</v>
      </c>
      <c r="F955" s="68" t="s">
        <v>20074</v>
      </c>
      <c r="G955" s="54" t="s">
        <v>20152</v>
      </c>
      <c r="H955" s="56">
        <v>7248174</v>
      </c>
      <c r="I955" s="110">
        <v>0</v>
      </c>
      <c r="J955" s="56">
        <f>Table1[[#This Row],[Tiền hàng]]*8%</f>
        <v>579853.92000000004</v>
      </c>
      <c r="K955" s="56">
        <f>ROUND(Table1[[#This Row],[Tiền hàng]]+Table1[[#This Row],[Tiền VAT]]-Table1[[#This Row],[Tiền chiết khấu]],0)</f>
        <v>7828028</v>
      </c>
      <c r="L955" s="64" t="s">
        <v>17237</v>
      </c>
      <c r="M955" s="6">
        <v>46167</v>
      </c>
      <c r="O955" s="32">
        <f>IF(Table1[[#This Row],[Phân loại]]="Tồn đầu kỳ",Table1[[#This Row],[Tổng giá trị]],0)</f>
        <v>0</v>
      </c>
      <c r="P955" s="7">
        <f>IF(Table1[[#This Row],[Số còn phải thu ĐK]]&lt;&gt;0,0,IF(Table1[[#This Row],[Phân loại]]="Bán hàng",Table1[[#This Row],[Tổng giá trị]],-Table1[[#This Row],[Tổng giá trị]]))</f>
        <v>-7828028</v>
      </c>
      <c r="Q955" s="32">
        <f t="shared" si="70"/>
        <v>-7828028</v>
      </c>
      <c r="R955" s="7">
        <f>Table1[[#This Row],[Số còn phải thu ĐK]]+Table1[[#This Row],[Giá Trị HD sau CK]]-Table1[[#This Row],[Số tiền đã thu]]</f>
        <v>0</v>
      </c>
      <c r="S955" s="6">
        <f>IF(Table1[[#This Row],[Ngày hóa đơn]]&lt;&gt;"",Table1[[#This Row],[Ngày hóa đơn]],IF(Table1[[#This Row],[Ngày hạch toán]]&lt;&gt;"",Table1[[#This Row],[Ngày hạch toán]],""))</f>
        <v>46161</v>
      </c>
      <c r="T955" s="7"/>
      <c r="U955" s="6">
        <f>IF(Table1[[#This Row],[Ngày tính CN]]="","",S955+T955)</f>
        <v>46161</v>
      </c>
      <c r="V955" s="32">
        <f ca="1">IF(Table1[[#This Row],[Hạn thanh toán]]="","",IF((U955-NOW())&lt;0,0,(U955-NOW())))</f>
        <v>0</v>
      </c>
      <c r="W955" s="32"/>
      <c r="X955" s="32" t="str">
        <f t="shared" ca="1" si="71"/>
        <v/>
      </c>
      <c r="Y955" s="2" t="str">
        <f t="shared" si="72"/>
        <v>Đã thanh toán</v>
      </c>
      <c r="Z955" s="42">
        <f t="shared" si="73"/>
        <v>46161</v>
      </c>
      <c r="AA955" s="42">
        <f t="shared" si="74"/>
        <v>46167</v>
      </c>
      <c r="AD955" s="2" t="str">
        <f>VLOOKUP($A955,MA_KH!$A:$Q,MA_KH!O$1,0)</f>
        <v>MEGA</v>
      </c>
      <c r="AE955" s="2" t="str">
        <f>VLOOKUP($A955,MA_KH!$A:$Q,MA_KH!P$1,0)</f>
        <v>CÔNG TY TNHH MM MEGA MARKET (VIỆT NAM)</v>
      </c>
      <c r="AG955" s="2" t="str">
        <f>(Table1[[#This Row],[Số hóa đơn]])&amp;IF(OR(Table1[[#This Row],[Phân loại]]="Hàng trả",Table1[[#This Row],[Phân loại]]="Giảm công nợ"),-Table1[[#This Row],[Tổng giá trị]],Table1[[#This Row],[Tổng giá trị]])</f>
        <v>00003944-7828028</v>
      </c>
      <c r="AH955" s="6" t="e">
        <f>_xlfn.XLOOKUP(Table1[[#This Row],[Column1]],'Chi tiết tt Mega gửi'!P:P,'Chi tiết tt Mega gửi'!N:N)</f>
        <v>#N/A</v>
      </c>
    </row>
    <row r="956" spans="1:34" ht="25.5" customHeight="1" x14ac:dyDescent="0.2">
      <c r="A956" s="54" t="s">
        <v>16304</v>
      </c>
      <c r="B956" s="54" t="s">
        <v>7254</v>
      </c>
      <c r="C956" s="55">
        <v>46162</v>
      </c>
      <c r="D956" s="54" t="s">
        <v>18352</v>
      </c>
      <c r="E956" s="55">
        <v>46167</v>
      </c>
      <c r="F956" s="54" t="s">
        <v>18353</v>
      </c>
      <c r="G956" s="54" t="s">
        <v>18354</v>
      </c>
      <c r="H956" s="56">
        <v>2080620</v>
      </c>
      <c r="I956" s="31">
        <v>0</v>
      </c>
      <c r="J956" s="31">
        <v>166450</v>
      </c>
      <c r="K956" s="31">
        <v>2247070</v>
      </c>
      <c r="L956" s="64" t="s">
        <v>17236</v>
      </c>
      <c r="M956" s="6">
        <v>46197</v>
      </c>
      <c r="O956" s="32">
        <f>IF(Table1[[#This Row],[Phân loại]]="Tồn đầu kỳ",Table1[[#This Row],[Tổng giá trị]],0)</f>
        <v>0</v>
      </c>
      <c r="P956" s="7">
        <f>IF(Table1[[#This Row],[Số còn phải thu ĐK]]&lt;&gt;0,0,IF(Table1[[#This Row],[Phân loại]]="Bán hàng",Table1[[#This Row],[Tổng giá trị]],-Table1[[#This Row],[Tổng giá trị]]))</f>
        <v>2247070</v>
      </c>
      <c r="Q956" s="32">
        <f t="shared" si="70"/>
        <v>2247070</v>
      </c>
      <c r="R956" s="7">
        <f>Table1[[#This Row],[Số còn phải thu ĐK]]+Table1[[#This Row],[Giá Trị HD sau CK]]-Table1[[#This Row],[Số tiền đã thu]]</f>
        <v>0</v>
      </c>
      <c r="S956" s="6">
        <f>IF(Table1[[#This Row],[Ngày hóa đơn]]&lt;&gt;"",Table1[[#This Row],[Ngày hóa đơn]],IF(Table1[[#This Row],[Ngày hạch toán]]&lt;&gt;"",Table1[[#This Row],[Ngày hạch toán]],""))</f>
        <v>46167</v>
      </c>
      <c r="T956" s="7"/>
      <c r="U956" s="6">
        <f>IF(Table1[[#This Row],[Ngày tính CN]]="","",S956+T956)</f>
        <v>46167</v>
      </c>
      <c r="V956" s="32">
        <f ca="1">IF(Table1[[#This Row],[Hạn thanh toán]]="","",IF((U956-NOW())&lt;0,0,(U956-NOW())))</f>
        <v>0</v>
      </c>
      <c r="W956" s="32"/>
      <c r="X956" s="32" t="str">
        <f t="shared" ca="1" si="71"/>
        <v/>
      </c>
      <c r="Y956" s="2" t="str">
        <f t="shared" si="72"/>
        <v>Đã thanh toán</v>
      </c>
      <c r="Z956" s="42">
        <f t="shared" si="73"/>
        <v>46167</v>
      </c>
      <c r="AA956" s="42">
        <f t="shared" si="74"/>
        <v>46197</v>
      </c>
      <c r="AD956" s="2" t="str">
        <f>VLOOKUP($A956,MA_KH!$A:$Q,MA_KH!O$1,0)</f>
        <v>MEGA</v>
      </c>
      <c r="AE956" s="2" t="str">
        <f>VLOOKUP($A956,MA_KH!$A:$Q,MA_KH!P$1,0)</f>
        <v>CÔNG TY TNHH MM MEGA MARKET (VIỆT NAM)</v>
      </c>
      <c r="AG956" s="2" t="str">
        <f>(Table1[[#This Row],[Số hóa đơn]])&amp;IF(OR(Table1[[#This Row],[Phân loại]]="Hàng trả",Table1[[#This Row],[Phân loại]]="Giảm công nợ"),-Table1[[#This Row],[Tổng giá trị]],Table1[[#This Row],[Tổng giá trị]])</f>
        <v>000364262247070</v>
      </c>
      <c r="AH956" s="6" t="e">
        <f>_xlfn.XLOOKUP(Table1[[#This Row],[Column1]],'Chi tiết tt Mega gửi'!P:P,'Chi tiết tt Mega gửi'!N:N)</f>
        <v>#N/A</v>
      </c>
    </row>
    <row r="957" spans="1:34" ht="25.5" customHeight="1" x14ac:dyDescent="0.2">
      <c r="A957" s="54" t="s">
        <v>16302</v>
      </c>
      <c r="B957" s="54" t="s">
        <v>7251</v>
      </c>
      <c r="C957" s="55">
        <v>46162</v>
      </c>
      <c r="D957" s="54" t="s">
        <v>18355</v>
      </c>
      <c r="E957" s="55">
        <v>46167</v>
      </c>
      <c r="F957" s="54" t="s">
        <v>18356</v>
      </c>
      <c r="G957" s="54" t="s">
        <v>18357</v>
      </c>
      <c r="H957" s="56">
        <v>988505</v>
      </c>
      <c r="I957" s="31">
        <v>0</v>
      </c>
      <c r="J957" s="31">
        <v>79080</v>
      </c>
      <c r="K957" s="31">
        <v>1067585</v>
      </c>
      <c r="L957" s="64" t="s">
        <v>17236</v>
      </c>
      <c r="O957" s="32">
        <f>IF(Table1[[#This Row],[Phân loại]]="Tồn đầu kỳ",Table1[[#This Row],[Tổng giá trị]],0)</f>
        <v>0</v>
      </c>
      <c r="P957" s="7">
        <f>IF(Table1[[#This Row],[Số còn phải thu ĐK]]&lt;&gt;0,0,IF(Table1[[#This Row],[Phân loại]]="Bán hàng",Table1[[#This Row],[Tổng giá trị]],-Table1[[#This Row],[Tổng giá trị]]))</f>
        <v>1067585</v>
      </c>
      <c r="Q957" s="32">
        <f t="shared" si="70"/>
        <v>0</v>
      </c>
      <c r="R957" s="7">
        <f>Table1[[#This Row],[Số còn phải thu ĐK]]+Table1[[#This Row],[Giá Trị HD sau CK]]-Table1[[#This Row],[Số tiền đã thu]]</f>
        <v>1067585</v>
      </c>
      <c r="S957" s="6">
        <f>IF(Table1[[#This Row],[Ngày hóa đơn]]&lt;&gt;"",Table1[[#This Row],[Ngày hóa đơn]],IF(Table1[[#This Row],[Ngày hạch toán]]&lt;&gt;"",Table1[[#This Row],[Ngày hạch toán]],""))</f>
        <v>46167</v>
      </c>
      <c r="T957" s="7"/>
      <c r="U957" s="6">
        <f>IF(Table1[[#This Row],[Ngày tính CN]]="","",S957+T957)</f>
        <v>46167</v>
      </c>
      <c r="V957" s="32">
        <f ca="1">IF(Table1[[#This Row],[Hạn thanh toán]]="","",IF((U957-NOW())&lt;0,0,(U957-NOW())))</f>
        <v>0</v>
      </c>
      <c r="W957" s="32"/>
      <c r="X957" s="32">
        <f t="shared" ca="1" si="71"/>
        <v>127.35975358795986</v>
      </c>
      <c r="Y957" s="2" t="str">
        <f t="shared" ca="1" si="72"/>
        <v>Nợ quá hạn hơn 120 ngày có khả năng mất thanh toán</v>
      </c>
      <c r="Z957" s="42">
        <f t="shared" si="73"/>
        <v>46167</v>
      </c>
      <c r="AA957" s="42" t="str">
        <f t="shared" si="74"/>
        <v/>
      </c>
      <c r="AD957" s="2" t="str">
        <f>VLOOKUP($A957,MA_KH!$A:$Q,MA_KH!O$1,0)</f>
        <v>MEGA</v>
      </c>
      <c r="AE957" s="2" t="str">
        <f>VLOOKUP($A957,MA_KH!$A:$Q,MA_KH!P$1,0)</f>
        <v>CÔNG TY TNHH MM MEGA MARKET (VIỆT NAM)</v>
      </c>
      <c r="AG957" s="2" t="str">
        <f>(Table1[[#This Row],[Số hóa đơn]])&amp;IF(OR(Table1[[#This Row],[Phân loại]]="Hàng trả",Table1[[#This Row],[Phân loại]]="Giảm công nợ"),-Table1[[#This Row],[Tổng giá trị]],Table1[[#This Row],[Tổng giá trị]])</f>
        <v>000364251067585</v>
      </c>
      <c r="AH957" s="6" t="e">
        <f>_xlfn.XLOOKUP(Table1[[#This Row],[Column1]],'Chi tiết tt Mega gửi'!P:P,'Chi tiết tt Mega gửi'!N:N)</f>
        <v>#N/A</v>
      </c>
    </row>
    <row r="958" spans="1:34" ht="25.5" customHeight="1" x14ac:dyDescent="0.2">
      <c r="A958" s="54" t="s">
        <v>16290</v>
      </c>
      <c r="B958" s="54" t="s">
        <v>192</v>
      </c>
      <c r="C958" s="55">
        <v>46163</v>
      </c>
      <c r="D958" s="54" t="s">
        <v>18358</v>
      </c>
      <c r="E958" s="55">
        <v>46168</v>
      </c>
      <c r="F958" s="54" t="s">
        <v>18359</v>
      </c>
      <c r="G958" s="54" t="s">
        <v>18360</v>
      </c>
      <c r="H958" s="56">
        <v>2781590</v>
      </c>
      <c r="I958" s="31">
        <v>0</v>
      </c>
      <c r="J958" s="31">
        <v>222527</v>
      </c>
      <c r="K958" s="31">
        <v>3004117</v>
      </c>
      <c r="L958" s="64" t="s">
        <v>17236</v>
      </c>
      <c r="M958" s="6">
        <v>46213</v>
      </c>
      <c r="O958" s="32">
        <f>IF(Table1[[#This Row],[Phân loại]]="Tồn đầu kỳ",Table1[[#This Row],[Tổng giá trị]],0)</f>
        <v>0</v>
      </c>
      <c r="P958" s="7">
        <f>IF(Table1[[#This Row],[Số còn phải thu ĐK]]&lt;&gt;0,0,IF(Table1[[#This Row],[Phân loại]]="Bán hàng",Table1[[#This Row],[Tổng giá trị]],-Table1[[#This Row],[Tổng giá trị]]))</f>
        <v>3004117</v>
      </c>
      <c r="Q958" s="32">
        <f t="shared" si="70"/>
        <v>3004117</v>
      </c>
      <c r="R958" s="7">
        <f>Table1[[#This Row],[Số còn phải thu ĐK]]+Table1[[#This Row],[Giá Trị HD sau CK]]-Table1[[#This Row],[Số tiền đã thu]]</f>
        <v>0</v>
      </c>
      <c r="S958" s="6">
        <f>IF(Table1[[#This Row],[Ngày hóa đơn]]&lt;&gt;"",Table1[[#This Row],[Ngày hóa đơn]],IF(Table1[[#This Row],[Ngày hạch toán]]&lt;&gt;"",Table1[[#This Row],[Ngày hạch toán]],""))</f>
        <v>46168</v>
      </c>
      <c r="T958" s="7"/>
      <c r="U958" s="6">
        <f>IF(Table1[[#This Row],[Ngày tính CN]]="","",S958+T958)</f>
        <v>46168</v>
      </c>
      <c r="V958" s="32">
        <f ca="1">IF(Table1[[#This Row],[Hạn thanh toán]]="","",IF((U958-NOW())&lt;0,0,(U958-NOW())))</f>
        <v>0</v>
      </c>
      <c r="W958" s="32"/>
      <c r="X958" s="32" t="str">
        <f t="shared" ca="1" si="71"/>
        <v/>
      </c>
      <c r="Y958" s="2" t="str">
        <f t="shared" si="72"/>
        <v>Đã thanh toán</v>
      </c>
      <c r="Z958" s="42">
        <f t="shared" si="73"/>
        <v>46168</v>
      </c>
      <c r="AA958" s="42">
        <f t="shared" si="74"/>
        <v>46213</v>
      </c>
      <c r="AD958" s="2" t="str">
        <f>VLOOKUP($A958,MA_KH!$A:$Q,MA_KH!O$1,0)</f>
        <v>MEGA</v>
      </c>
      <c r="AE958" s="2" t="str">
        <f>VLOOKUP($A958,MA_KH!$A:$Q,MA_KH!P$1,0)</f>
        <v>CÔNG TY TNHH MM MEGA MARKET (VIỆT NAM)</v>
      </c>
      <c r="AG958" s="2" t="str">
        <f>(Table1[[#This Row],[Số hóa đơn]])&amp;IF(OR(Table1[[#This Row],[Phân loại]]="Hàng trả",Table1[[#This Row],[Phân loại]]="Giảm công nợ"),-Table1[[#This Row],[Tổng giá trị]],Table1[[#This Row],[Tổng giá trị]])</f>
        <v>000364943004117</v>
      </c>
      <c r="AH958" s="6" t="e">
        <f>_xlfn.XLOOKUP(Table1[[#This Row],[Column1]],'Chi tiết tt Mega gửi'!P:P,'Chi tiết tt Mega gửi'!N:N)</f>
        <v>#N/A</v>
      </c>
    </row>
    <row r="959" spans="1:34" ht="25.5" customHeight="1" x14ac:dyDescent="0.2">
      <c r="A959" s="54" t="s">
        <v>16289</v>
      </c>
      <c r="B959" s="54" t="s">
        <v>296</v>
      </c>
      <c r="C959" s="55">
        <v>46163</v>
      </c>
      <c r="D959" s="54" t="s">
        <v>18361</v>
      </c>
      <c r="E959" s="55">
        <v>46168</v>
      </c>
      <c r="F959" s="54" t="s">
        <v>18362</v>
      </c>
      <c r="G959" s="54" t="s">
        <v>18363</v>
      </c>
      <c r="H959" s="56">
        <v>1166110</v>
      </c>
      <c r="I959" s="31">
        <v>0</v>
      </c>
      <c r="J959" s="31">
        <v>93289</v>
      </c>
      <c r="K959" s="31">
        <v>1259399</v>
      </c>
      <c r="L959" s="64" t="s">
        <v>17236</v>
      </c>
      <c r="M959" s="6">
        <v>46213</v>
      </c>
      <c r="O959" s="32">
        <f>IF(Table1[[#This Row],[Phân loại]]="Tồn đầu kỳ",Table1[[#This Row],[Tổng giá trị]],0)</f>
        <v>0</v>
      </c>
      <c r="P959" s="7">
        <f>IF(Table1[[#This Row],[Số còn phải thu ĐK]]&lt;&gt;0,0,IF(Table1[[#This Row],[Phân loại]]="Bán hàng",Table1[[#This Row],[Tổng giá trị]],-Table1[[#This Row],[Tổng giá trị]]))</f>
        <v>1259399</v>
      </c>
      <c r="Q959" s="32">
        <f t="shared" si="70"/>
        <v>1259399</v>
      </c>
      <c r="R959" s="7">
        <f>Table1[[#This Row],[Số còn phải thu ĐK]]+Table1[[#This Row],[Giá Trị HD sau CK]]-Table1[[#This Row],[Số tiền đã thu]]</f>
        <v>0</v>
      </c>
      <c r="S959" s="6">
        <f>IF(Table1[[#This Row],[Ngày hóa đơn]]&lt;&gt;"",Table1[[#This Row],[Ngày hóa đơn]],IF(Table1[[#This Row],[Ngày hạch toán]]&lt;&gt;"",Table1[[#This Row],[Ngày hạch toán]],""))</f>
        <v>46168</v>
      </c>
      <c r="T959" s="7"/>
      <c r="U959" s="6">
        <f>IF(Table1[[#This Row],[Ngày tính CN]]="","",S959+T959)</f>
        <v>46168</v>
      </c>
      <c r="V959" s="32">
        <f ca="1">IF(Table1[[#This Row],[Hạn thanh toán]]="","",IF((U959-NOW())&lt;0,0,(U959-NOW())))</f>
        <v>0</v>
      </c>
      <c r="W959" s="32"/>
      <c r="X959" s="32" t="str">
        <f t="shared" ca="1" si="71"/>
        <v/>
      </c>
      <c r="Y959" s="2" t="str">
        <f t="shared" si="72"/>
        <v>Đã thanh toán</v>
      </c>
      <c r="Z959" s="42">
        <f t="shared" si="73"/>
        <v>46168</v>
      </c>
      <c r="AA959" s="42">
        <f t="shared" si="74"/>
        <v>46213</v>
      </c>
      <c r="AD959" s="2" t="str">
        <f>VLOOKUP($A959,MA_KH!$A:$Q,MA_KH!O$1,0)</f>
        <v>MEGA</v>
      </c>
      <c r="AE959" s="2" t="str">
        <f>VLOOKUP($A959,MA_KH!$A:$Q,MA_KH!P$1,0)</f>
        <v>CÔNG TY TNHH MM MEGA MARKET (VIỆT NAM)</v>
      </c>
      <c r="AG959" s="2" t="str">
        <f>(Table1[[#This Row],[Số hóa đơn]])&amp;IF(OR(Table1[[#This Row],[Phân loại]]="Hàng trả",Table1[[#This Row],[Phân loại]]="Giảm công nợ"),-Table1[[#This Row],[Tổng giá trị]],Table1[[#This Row],[Tổng giá trị]])</f>
        <v>000364951259399</v>
      </c>
      <c r="AH959" s="6" t="e">
        <f>_xlfn.XLOOKUP(Table1[[#This Row],[Column1]],'Chi tiết tt Mega gửi'!P:P,'Chi tiết tt Mega gửi'!N:N)</f>
        <v>#N/A</v>
      </c>
    </row>
    <row r="960" spans="1:34" ht="25.5" customHeight="1" x14ac:dyDescent="0.2">
      <c r="A960" s="54" t="s">
        <v>16291</v>
      </c>
      <c r="B960" s="54" t="s">
        <v>200</v>
      </c>
      <c r="C960" s="55">
        <v>46163</v>
      </c>
      <c r="D960" s="54" t="s">
        <v>18364</v>
      </c>
      <c r="E960" s="55">
        <v>46168</v>
      </c>
      <c r="F960" s="54" t="s">
        <v>18365</v>
      </c>
      <c r="G960" s="54" t="s">
        <v>18366</v>
      </c>
      <c r="H960" s="56">
        <v>2524200</v>
      </c>
      <c r="I960" s="31">
        <v>0</v>
      </c>
      <c r="J960" s="31">
        <v>201936</v>
      </c>
      <c r="K960" s="31">
        <v>2726136</v>
      </c>
      <c r="L960" s="64" t="s">
        <v>17236</v>
      </c>
      <c r="M960" s="6">
        <v>46213</v>
      </c>
      <c r="O960" s="32">
        <f>IF(Table1[[#This Row],[Phân loại]]="Tồn đầu kỳ",Table1[[#This Row],[Tổng giá trị]],0)</f>
        <v>0</v>
      </c>
      <c r="P960" s="7">
        <f>IF(Table1[[#This Row],[Số còn phải thu ĐK]]&lt;&gt;0,0,IF(Table1[[#This Row],[Phân loại]]="Bán hàng",Table1[[#This Row],[Tổng giá trị]],-Table1[[#This Row],[Tổng giá trị]]))</f>
        <v>2726136</v>
      </c>
      <c r="Q960" s="32">
        <f t="shared" si="70"/>
        <v>2726136</v>
      </c>
      <c r="R960" s="7">
        <f>Table1[[#This Row],[Số còn phải thu ĐK]]+Table1[[#This Row],[Giá Trị HD sau CK]]-Table1[[#This Row],[Số tiền đã thu]]</f>
        <v>0</v>
      </c>
      <c r="S960" s="6">
        <f>IF(Table1[[#This Row],[Ngày hóa đơn]]&lt;&gt;"",Table1[[#This Row],[Ngày hóa đơn]],IF(Table1[[#This Row],[Ngày hạch toán]]&lt;&gt;"",Table1[[#This Row],[Ngày hạch toán]],""))</f>
        <v>46168</v>
      </c>
      <c r="T960" s="7"/>
      <c r="U960" s="6">
        <f>IF(Table1[[#This Row],[Ngày tính CN]]="","",S960+T960)</f>
        <v>46168</v>
      </c>
      <c r="V960" s="32">
        <f ca="1">IF(Table1[[#This Row],[Hạn thanh toán]]="","",IF((U960-NOW())&lt;0,0,(U960-NOW())))</f>
        <v>0</v>
      </c>
      <c r="W960" s="32"/>
      <c r="X960" s="32" t="str">
        <f t="shared" ca="1" si="71"/>
        <v/>
      </c>
      <c r="Y960" s="2" t="str">
        <f t="shared" si="72"/>
        <v>Đã thanh toán</v>
      </c>
      <c r="Z960" s="42">
        <f t="shared" si="73"/>
        <v>46168</v>
      </c>
      <c r="AA960" s="42">
        <f t="shared" si="74"/>
        <v>46213</v>
      </c>
      <c r="AD960" s="2" t="str">
        <f>VLOOKUP($A960,MA_KH!$A:$Q,MA_KH!O$1,0)</f>
        <v>MEGA</v>
      </c>
      <c r="AE960" s="2" t="str">
        <f>VLOOKUP($A960,MA_KH!$A:$Q,MA_KH!P$1,0)</f>
        <v>CÔNG TY TNHH MM MEGA MARKET (VIỆT NAM)</v>
      </c>
      <c r="AG960" s="2" t="str">
        <f>(Table1[[#This Row],[Số hóa đơn]])&amp;IF(OR(Table1[[#This Row],[Phân loại]]="Hàng trả",Table1[[#This Row],[Phân loại]]="Giảm công nợ"),-Table1[[#This Row],[Tổng giá trị]],Table1[[#This Row],[Tổng giá trị]])</f>
        <v>000364982726136</v>
      </c>
      <c r="AH960" s="6" t="e">
        <f>_xlfn.XLOOKUP(Table1[[#This Row],[Column1]],'Chi tiết tt Mega gửi'!P:P,'Chi tiết tt Mega gửi'!N:N)</f>
        <v>#N/A</v>
      </c>
    </row>
    <row r="961" spans="1:34" ht="25.5" customHeight="1" x14ac:dyDescent="0.2">
      <c r="A961" s="54" t="s">
        <v>16292</v>
      </c>
      <c r="B961" s="54" t="s">
        <v>251</v>
      </c>
      <c r="C961" s="55">
        <v>46163</v>
      </c>
      <c r="D961" s="54" t="s">
        <v>18367</v>
      </c>
      <c r="E961" s="55">
        <v>46168</v>
      </c>
      <c r="F961" s="54" t="s">
        <v>18368</v>
      </c>
      <c r="G961" s="54" t="s">
        <v>18369</v>
      </c>
      <c r="H961" s="56">
        <v>4139680</v>
      </c>
      <c r="I961" s="31">
        <v>0</v>
      </c>
      <c r="J961" s="31">
        <v>331174</v>
      </c>
      <c r="K961" s="31">
        <v>4470854</v>
      </c>
      <c r="L961" s="64" t="s">
        <v>17236</v>
      </c>
      <c r="M961" s="6">
        <v>46213</v>
      </c>
      <c r="O961" s="32">
        <f>IF(Table1[[#This Row],[Phân loại]]="Tồn đầu kỳ",Table1[[#This Row],[Tổng giá trị]],0)</f>
        <v>0</v>
      </c>
      <c r="P961" s="7">
        <f>IF(Table1[[#This Row],[Số còn phải thu ĐK]]&lt;&gt;0,0,IF(Table1[[#This Row],[Phân loại]]="Bán hàng",Table1[[#This Row],[Tổng giá trị]],-Table1[[#This Row],[Tổng giá trị]]))</f>
        <v>4470854</v>
      </c>
      <c r="Q961" s="32">
        <f t="shared" si="70"/>
        <v>4470854</v>
      </c>
      <c r="R961" s="7">
        <f>Table1[[#This Row],[Số còn phải thu ĐK]]+Table1[[#This Row],[Giá Trị HD sau CK]]-Table1[[#This Row],[Số tiền đã thu]]</f>
        <v>0</v>
      </c>
      <c r="S961" s="6">
        <f>IF(Table1[[#This Row],[Ngày hóa đơn]]&lt;&gt;"",Table1[[#This Row],[Ngày hóa đơn]],IF(Table1[[#This Row],[Ngày hạch toán]]&lt;&gt;"",Table1[[#This Row],[Ngày hạch toán]],""))</f>
        <v>46168</v>
      </c>
      <c r="T961" s="7"/>
      <c r="U961" s="6">
        <f>IF(Table1[[#This Row],[Ngày tính CN]]="","",S961+T961)</f>
        <v>46168</v>
      </c>
      <c r="V961" s="32">
        <f ca="1">IF(Table1[[#This Row],[Hạn thanh toán]]="","",IF((U961-NOW())&lt;0,0,(U961-NOW())))</f>
        <v>0</v>
      </c>
      <c r="W961" s="32"/>
      <c r="X961" s="32" t="str">
        <f t="shared" ca="1" si="71"/>
        <v/>
      </c>
      <c r="Y961" s="2" t="str">
        <f t="shared" si="72"/>
        <v>Đã thanh toán</v>
      </c>
      <c r="Z961" s="42">
        <f t="shared" si="73"/>
        <v>46168</v>
      </c>
      <c r="AA961" s="42">
        <f t="shared" si="74"/>
        <v>46213</v>
      </c>
      <c r="AD961" s="2" t="str">
        <f>VLOOKUP($A961,MA_KH!$A:$Q,MA_KH!O$1,0)</f>
        <v>MEGA</v>
      </c>
      <c r="AE961" s="2" t="str">
        <f>VLOOKUP($A961,MA_KH!$A:$Q,MA_KH!P$1,0)</f>
        <v>CÔNG TY TNHH MM MEGA MARKET (VIỆT NAM)</v>
      </c>
      <c r="AG961" s="2" t="str">
        <f>(Table1[[#This Row],[Số hóa đơn]])&amp;IF(OR(Table1[[#This Row],[Phân loại]]="Hàng trả",Table1[[#This Row],[Phân loại]]="Giảm công nợ"),-Table1[[#This Row],[Tổng giá trị]],Table1[[#This Row],[Tổng giá trị]])</f>
        <v>000364994470854</v>
      </c>
      <c r="AH961" s="6" t="e">
        <f>_xlfn.XLOOKUP(Table1[[#This Row],[Column1]],'Chi tiết tt Mega gửi'!P:P,'Chi tiết tt Mega gửi'!N:N)</f>
        <v>#N/A</v>
      </c>
    </row>
    <row r="962" spans="1:34" ht="25.5" customHeight="1" x14ac:dyDescent="0.2">
      <c r="A962" s="54" t="s">
        <v>16291</v>
      </c>
      <c r="B962" s="54" t="s">
        <v>200</v>
      </c>
      <c r="C962" s="55">
        <v>46163</v>
      </c>
      <c r="D962" s="54" t="s">
        <v>18370</v>
      </c>
      <c r="E962" s="55">
        <v>46168</v>
      </c>
      <c r="F962" s="54" t="s">
        <v>18371</v>
      </c>
      <c r="G962" s="54" t="s">
        <v>18372</v>
      </c>
      <c r="H962" s="56">
        <v>1116060</v>
      </c>
      <c r="I962" s="31">
        <v>0</v>
      </c>
      <c r="J962" s="31">
        <v>89285</v>
      </c>
      <c r="K962" s="31">
        <v>1205345</v>
      </c>
      <c r="L962" s="64" t="s">
        <v>17236</v>
      </c>
      <c r="M962" s="6">
        <v>46213</v>
      </c>
      <c r="O962" s="32">
        <f>IF(Table1[[#This Row],[Phân loại]]="Tồn đầu kỳ",Table1[[#This Row],[Tổng giá trị]],0)</f>
        <v>0</v>
      </c>
      <c r="P962" s="7">
        <f>IF(Table1[[#This Row],[Số còn phải thu ĐK]]&lt;&gt;0,0,IF(Table1[[#This Row],[Phân loại]]="Bán hàng",Table1[[#This Row],[Tổng giá trị]],-Table1[[#This Row],[Tổng giá trị]]))</f>
        <v>1205345</v>
      </c>
      <c r="Q962" s="32">
        <f t="shared" si="70"/>
        <v>1205345</v>
      </c>
      <c r="R962" s="7">
        <f>Table1[[#This Row],[Số còn phải thu ĐK]]+Table1[[#This Row],[Giá Trị HD sau CK]]-Table1[[#This Row],[Số tiền đã thu]]</f>
        <v>0</v>
      </c>
      <c r="S962" s="6">
        <f>IF(Table1[[#This Row],[Ngày hóa đơn]]&lt;&gt;"",Table1[[#This Row],[Ngày hóa đơn]],IF(Table1[[#This Row],[Ngày hạch toán]]&lt;&gt;"",Table1[[#This Row],[Ngày hạch toán]],""))</f>
        <v>46168</v>
      </c>
      <c r="T962" s="7"/>
      <c r="U962" s="6">
        <f>IF(Table1[[#This Row],[Ngày tính CN]]="","",S962+T962)</f>
        <v>46168</v>
      </c>
      <c r="V962" s="32">
        <f ca="1">IF(Table1[[#This Row],[Hạn thanh toán]]="","",IF((U962-NOW())&lt;0,0,(U962-NOW())))</f>
        <v>0</v>
      </c>
      <c r="W962" s="32"/>
      <c r="X962" s="32" t="str">
        <f t="shared" ca="1" si="71"/>
        <v/>
      </c>
      <c r="Y962" s="2" t="str">
        <f t="shared" si="72"/>
        <v>Đã thanh toán</v>
      </c>
      <c r="Z962" s="42">
        <f t="shared" si="73"/>
        <v>46168</v>
      </c>
      <c r="AA962" s="42">
        <f t="shared" si="74"/>
        <v>46213</v>
      </c>
      <c r="AD962" s="2" t="str">
        <f>VLOOKUP($A962,MA_KH!$A:$Q,MA_KH!O$1,0)</f>
        <v>MEGA</v>
      </c>
      <c r="AE962" s="2" t="str">
        <f>VLOOKUP($A962,MA_KH!$A:$Q,MA_KH!P$1,0)</f>
        <v>CÔNG TY TNHH MM MEGA MARKET (VIỆT NAM)</v>
      </c>
      <c r="AG962" s="2" t="str">
        <f>(Table1[[#This Row],[Số hóa đơn]])&amp;IF(OR(Table1[[#This Row],[Phân loại]]="Hàng trả",Table1[[#This Row],[Phân loại]]="Giảm công nợ"),-Table1[[#This Row],[Tổng giá trị]],Table1[[#This Row],[Tổng giá trị]])</f>
        <v>000364901205345</v>
      </c>
      <c r="AH962" s="6" t="e">
        <f>_xlfn.XLOOKUP(Table1[[#This Row],[Column1]],'Chi tiết tt Mega gửi'!P:P,'Chi tiết tt Mega gửi'!N:N)</f>
        <v>#N/A</v>
      </c>
    </row>
    <row r="963" spans="1:34" ht="25.5" customHeight="1" x14ac:dyDescent="0.2">
      <c r="A963" s="54" t="s">
        <v>7306</v>
      </c>
      <c r="B963" s="54" t="s">
        <v>7307</v>
      </c>
      <c r="C963" s="55">
        <v>46163</v>
      </c>
      <c r="D963" s="54" t="s">
        <v>18373</v>
      </c>
      <c r="E963" s="55">
        <v>46168</v>
      </c>
      <c r="F963" s="54" t="s">
        <v>18374</v>
      </c>
      <c r="G963" s="54" t="s">
        <v>18375</v>
      </c>
      <c r="H963" s="56">
        <v>3947700</v>
      </c>
      <c r="I963" s="31">
        <v>0</v>
      </c>
      <c r="J963" s="31">
        <v>315816</v>
      </c>
      <c r="K963" s="31">
        <v>4263516</v>
      </c>
      <c r="L963" s="64" t="s">
        <v>17236</v>
      </c>
      <c r="M963" s="6">
        <v>46213</v>
      </c>
      <c r="O963" s="32">
        <f>IF(Table1[[#This Row],[Phân loại]]="Tồn đầu kỳ",Table1[[#This Row],[Tổng giá trị]],0)</f>
        <v>0</v>
      </c>
      <c r="P963" s="7">
        <f>IF(Table1[[#This Row],[Số còn phải thu ĐK]]&lt;&gt;0,0,IF(Table1[[#This Row],[Phân loại]]="Bán hàng",Table1[[#This Row],[Tổng giá trị]],-Table1[[#This Row],[Tổng giá trị]]))</f>
        <v>4263516</v>
      </c>
      <c r="Q963" s="32">
        <f t="shared" si="70"/>
        <v>4263516</v>
      </c>
      <c r="R963" s="7">
        <f>Table1[[#This Row],[Số còn phải thu ĐK]]+Table1[[#This Row],[Giá Trị HD sau CK]]-Table1[[#This Row],[Số tiền đã thu]]</f>
        <v>0</v>
      </c>
      <c r="S963" s="6">
        <f>IF(Table1[[#This Row],[Ngày hóa đơn]]&lt;&gt;"",Table1[[#This Row],[Ngày hóa đơn]],IF(Table1[[#This Row],[Ngày hạch toán]]&lt;&gt;"",Table1[[#This Row],[Ngày hạch toán]],""))</f>
        <v>46168</v>
      </c>
      <c r="T963" s="7"/>
      <c r="U963" s="6">
        <f>IF(Table1[[#This Row],[Ngày tính CN]]="","",S963+T963)</f>
        <v>46168</v>
      </c>
      <c r="V963" s="32">
        <f ca="1">IF(Table1[[#This Row],[Hạn thanh toán]]="","",IF((U963-NOW())&lt;0,0,(U963-NOW())))</f>
        <v>0</v>
      </c>
      <c r="W963" s="32"/>
      <c r="X963" s="32" t="str">
        <f t="shared" ca="1" si="71"/>
        <v/>
      </c>
      <c r="Y963" s="2" t="str">
        <f t="shared" si="72"/>
        <v>Đã thanh toán</v>
      </c>
      <c r="Z963" s="42">
        <f t="shared" si="73"/>
        <v>46168</v>
      </c>
      <c r="AA963" s="42">
        <f t="shared" si="74"/>
        <v>46213</v>
      </c>
      <c r="AD963" s="2" t="str">
        <f>VLOOKUP($A963,MA_KH!$A:$Q,MA_KH!O$1,0)</f>
        <v>MEGA</v>
      </c>
      <c r="AE963" s="2" t="str">
        <f>VLOOKUP($A963,MA_KH!$A:$Q,MA_KH!P$1,0)</f>
        <v>CÔNG TY TNHH MM MEGA MARKET (VIỆT NAM)</v>
      </c>
      <c r="AG963" s="2" t="str">
        <f>(Table1[[#This Row],[Số hóa đơn]])&amp;IF(OR(Table1[[#This Row],[Phân loại]]="Hàng trả",Table1[[#This Row],[Phân loại]]="Giảm công nợ"),-Table1[[#This Row],[Tổng giá trị]],Table1[[#This Row],[Tổng giá trị]])</f>
        <v>000364974263516</v>
      </c>
      <c r="AH963" s="6" t="e">
        <f>_xlfn.XLOOKUP(Table1[[#This Row],[Column1]],'Chi tiết tt Mega gửi'!P:P,'Chi tiết tt Mega gửi'!N:N)</f>
        <v>#N/A</v>
      </c>
    </row>
    <row r="964" spans="1:34" ht="25.5" customHeight="1" x14ac:dyDescent="0.2">
      <c r="A964" s="54" t="s">
        <v>7306</v>
      </c>
      <c r="B964" s="54" t="s">
        <v>7307</v>
      </c>
      <c r="C964" s="55">
        <v>46163</v>
      </c>
      <c r="D964" s="54" t="s">
        <v>18376</v>
      </c>
      <c r="E964" s="55">
        <v>46168</v>
      </c>
      <c r="F964" s="54" t="s">
        <v>18377</v>
      </c>
      <c r="G964" s="54" t="s">
        <v>18378</v>
      </c>
      <c r="H964" s="56">
        <v>1166110</v>
      </c>
      <c r="I964" s="31">
        <v>0</v>
      </c>
      <c r="J964" s="31">
        <v>93289</v>
      </c>
      <c r="K964" s="31">
        <v>1259399</v>
      </c>
      <c r="L964" s="64" t="s">
        <v>17236</v>
      </c>
      <c r="M964" s="6">
        <v>46213</v>
      </c>
      <c r="O964" s="32">
        <f>IF(Table1[[#This Row],[Phân loại]]="Tồn đầu kỳ",Table1[[#This Row],[Tổng giá trị]],0)</f>
        <v>0</v>
      </c>
      <c r="P964" s="7">
        <f>IF(Table1[[#This Row],[Số còn phải thu ĐK]]&lt;&gt;0,0,IF(Table1[[#This Row],[Phân loại]]="Bán hàng",Table1[[#This Row],[Tổng giá trị]],-Table1[[#This Row],[Tổng giá trị]]))</f>
        <v>1259399</v>
      </c>
      <c r="Q964" s="32">
        <f t="shared" ref="Q964:Q1027" si="75">IF(M964&lt;&gt;"",IF(O964&lt;&gt;0,O964,P964),0)</f>
        <v>1259399</v>
      </c>
      <c r="R964" s="7">
        <f>Table1[[#This Row],[Số còn phải thu ĐK]]+Table1[[#This Row],[Giá Trị HD sau CK]]-Table1[[#This Row],[Số tiền đã thu]]</f>
        <v>0</v>
      </c>
      <c r="S964" s="6">
        <f>IF(Table1[[#This Row],[Ngày hóa đơn]]&lt;&gt;"",Table1[[#This Row],[Ngày hóa đơn]],IF(Table1[[#This Row],[Ngày hạch toán]]&lt;&gt;"",Table1[[#This Row],[Ngày hạch toán]],""))</f>
        <v>46168</v>
      </c>
      <c r="T964" s="7"/>
      <c r="U964" s="6">
        <f>IF(Table1[[#This Row],[Ngày tính CN]]="","",S964+T964)</f>
        <v>46168</v>
      </c>
      <c r="V964" s="32">
        <f ca="1">IF(Table1[[#This Row],[Hạn thanh toán]]="","",IF((U964-NOW())&lt;0,0,(U964-NOW())))</f>
        <v>0</v>
      </c>
      <c r="W964" s="32"/>
      <c r="X964" s="32" t="str">
        <f t="shared" ref="X964:X1027" ca="1" si="76">IF(OR(U964="",R964=0),"",IF((U964-NOW())&lt;0,-(U964-NOW()),0))</f>
        <v/>
      </c>
      <c r="Y964" s="2" t="str">
        <f t="shared" ref="Y964:Y1027" si="77">IF(R964=0,"Đã thanh toán",IF(X964="","",IF(X964&lt;=0,"Chưa đến hạn thanh toán",IF(X964&lt;=30,"Nợ quá hạn 30 ngày",IF(X964&lt;=60,"Nợ quá hạn từ 30 ngày đến 60 ngày",IF(X964&lt;=90,"Nợ quá hạn từ 60 ngày đến 90 ngày",IF(X964&lt;=120,"Nợ quá hạn từ 90 ngày đến 120 ngày","Nợ quá hạn hơn 120 ngày có khả năng mất thanh toán")))))))</f>
        <v>Đã thanh toán</v>
      </c>
      <c r="Z964" s="42">
        <f t="shared" ref="Z964:Z1027" si="78">IF(S964="","",S964)</f>
        <v>46168</v>
      </c>
      <c r="AA964" s="42">
        <f t="shared" ref="AA964:AA1027" si="79">IF(M964="","",M964)</f>
        <v>46213</v>
      </c>
      <c r="AD964" s="2" t="str">
        <f>VLOOKUP($A964,MA_KH!$A:$Q,MA_KH!O$1,0)</f>
        <v>MEGA</v>
      </c>
      <c r="AE964" s="2" t="str">
        <f>VLOOKUP($A964,MA_KH!$A:$Q,MA_KH!P$1,0)</f>
        <v>CÔNG TY TNHH MM MEGA MARKET (VIỆT NAM)</v>
      </c>
      <c r="AG964" s="2" t="str">
        <f>(Table1[[#This Row],[Số hóa đơn]])&amp;IF(OR(Table1[[#This Row],[Phân loại]]="Hàng trả",Table1[[#This Row],[Phân loại]]="Giảm công nợ"),-Table1[[#This Row],[Tổng giá trị]],Table1[[#This Row],[Tổng giá trị]])</f>
        <v>000364961259399</v>
      </c>
      <c r="AH964" s="6" t="e">
        <f>_xlfn.XLOOKUP(Table1[[#This Row],[Column1]],'Chi tiết tt Mega gửi'!P:P,'Chi tiết tt Mega gửi'!N:N)</f>
        <v>#N/A</v>
      </c>
    </row>
    <row r="965" spans="1:34" ht="25.5" customHeight="1" x14ac:dyDescent="0.2">
      <c r="A965" s="54" t="s">
        <v>16287</v>
      </c>
      <c r="B965" s="54" t="s">
        <v>253</v>
      </c>
      <c r="C965" s="55">
        <v>46163</v>
      </c>
      <c r="D965" s="54" t="s">
        <v>18379</v>
      </c>
      <c r="E965" s="55">
        <v>46168</v>
      </c>
      <c r="F965" s="54" t="s">
        <v>18380</v>
      </c>
      <c r="G965" s="54" t="s">
        <v>18381</v>
      </c>
      <c r="H965" s="56">
        <v>2075500</v>
      </c>
      <c r="I965" s="31">
        <v>0</v>
      </c>
      <c r="J965" s="31">
        <v>166040</v>
      </c>
      <c r="K965" s="31">
        <v>2241540</v>
      </c>
      <c r="L965" s="64" t="s">
        <v>17236</v>
      </c>
      <c r="M965" s="6">
        <v>46213</v>
      </c>
      <c r="O965" s="32">
        <f>IF(Table1[[#This Row],[Phân loại]]="Tồn đầu kỳ",Table1[[#This Row],[Tổng giá trị]],0)</f>
        <v>0</v>
      </c>
      <c r="P965" s="7">
        <f>IF(Table1[[#This Row],[Số còn phải thu ĐK]]&lt;&gt;0,0,IF(Table1[[#This Row],[Phân loại]]="Bán hàng",Table1[[#This Row],[Tổng giá trị]],-Table1[[#This Row],[Tổng giá trị]]))</f>
        <v>2241540</v>
      </c>
      <c r="Q965" s="32">
        <f t="shared" si="75"/>
        <v>2241540</v>
      </c>
      <c r="R965" s="7">
        <f>Table1[[#This Row],[Số còn phải thu ĐK]]+Table1[[#This Row],[Giá Trị HD sau CK]]-Table1[[#This Row],[Số tiền đã thu]]</f>
        <v>0</v>
      </c>
      <c r="S965" s="6">
        <f>IF(Table1[[#This Row],[Ngày hóa đơn]]&lt;&gt;"",Table1[[#This Row],[Ngày hóa đơn]],IF(Table1[[#This Row],[Ngày hạch toán]]&lt;&gt;"",Table1[[#This Row],[Ngày hạch toán]],""))</f>
        <v>46168</v>
      </c>
      <c r="T965" s="7"/>
      <c r="U965" s="6">
        <f>IF(Table1[[#This Row],[Ngày tính CN]]="","",S965+T965)</f>
        <v>46168</v>
      </c>
      <c r="V965" s="32">
        <f ca="1">IF(Table1[[#This Row],[Hạn thanh toán]]="","",IF((U965-NOW())&lt;0,0,(U965-NOW())))</f>
        <v>0</v>
      </c>
      <c r="W965" s="32"/>
      <c r="X965" s="32" t="str">
        <f t="shared" ca="1" si="76"/>
        <v/>
      </c>
      <c r="Y965" s="2" t="str">
        <f t="shared" si="77"/>
        <v>Đã thanh toán</v>
      </c>
      <c r="Z965" s="42">
        <f t="shared" si="78"/>
        <v>46168</v>
      </c>
      <c r="AA965" s="42">
        <f t="shared" si="79"/>
        <v>46213</v>
      </c>
      <c r="AD965" s="2" t="str">
        <f>VLOOKUP($A965,MA_KH!$A:$Q,MA_KH!O$1,0)</f>
        <v>MEGA</v>
      </c>
      <c r="AE965" s="2" t="str">
        <f>VLOOKUP($A965,MA_KH!$A:$Q,MA_KH!P$1,0)</f>
        <v>CÔNG TY TNHH MM MEGA MARKET (VIỆT NAM)</v>
      </c>
      <c r="AG965" s="2" t="str">
        <f>(Table1[[#This Row],[Số hóa đơn]])&amp;IF(OR(Table1[[#This Row],[Phân loại]]="Hàng trả",Table1[[#This Row],[Phân loại]]="Giảm công nợ"),-Table1[[#This Row],[Tổng giá trị]],Table1[[#This Row],[Tổng giá trị]])</f>
        <v>000364932241540</v>
      </c>
      <c r="AH965" s="6" t="e">
        <f>_xlfn.XLOOKUP(Table1[[#This Row],[Column1]],'Chi tiết tt Mega gửi'!P:P,'Chi tiết tt Mega gửi'!N:N)</f>
        <v>#N/A</v>
      </c>
    </row>
    <row r="966" spans="1:34" ht="25.5" customHeight="1" x14ac:dyDescent="0.2">
      <c r="A966" s="54" t="s">
        <v>16296</v>
      </c>
      <c r="B966" s="54" t="s">
        <v>7244</v>
      </c>
      <c r="C966" s="55">
        <v>46164</v>
      </c>
      <c r="D966" s="54" t="s">
        <v>18382</v>
      </c>
      <c r="E966" s="55">
        <v>46168</v>
      </c>
      <c r="F966" s="54" t="s">
        <v>18383</v>
      </c>
      <c r="G966" s="54" t="s">
        <v>18384</v>
      </c>
      <c r="H966" s="56">
        <v>3690310</v>
      </c>
      <c r="I966" s="31">
        <v>0</v>
      </c>
      <c r="J966" s="31">
        <v>295225</v>
      </c>
      <c r="K966" s="31">
        <v>3985535</v>
      </c>
      <c r="L966" s="64" t="s">
        <v>17236</v>
      </c>
      <c r="M966" s="6">
        <v>46213</v>
      </c>
      <c r="O966" s="32">
        <f>IF(Table1[[#This Row],[Phân loại]]="Tồn đầu kỳ",Table1[[#This Row],[Tổng giá trị]],0)</f>
        <v>0</v>
      </c>
      <c r="P966" s="7">
        <f>IF(Table1[[#This Row],[Số còn phải thu ĐK]]&lt;&gt;0,0,IF(Table1[[#This Row],[Phân loại]]="Bán hàng",Table1[[#This Row],[Tổng giá trị]],-Table1[[#This Row],[Tổng giá trị]]))</f>
        <v>3985535</v>
      </c>
      <c r="Q966" s="32">
        <f t="shared" si="75"/>
        <v>3985535</v>
      </c>
      <c r="R966" s="7">
        <f>Table1[[#This Row],[Số còn phải thu ĐK]]+Table1[[#This Row],[Giá Trị HD sau CK]]-Table1[[#This Row],[Số tiền đã thu]]</f>
        <v>0</v>
      </c>
      <c r="S966" s="6">
        <f>IF(Table1[[#This Row],[Ngày hóa đơn]]&lt;&gt;"",Table1[[#This Row],[Ngày hóa đơn]],IF(Table1[[#This Row],[Ngày hạch toán]]&lt;&gt;"",Table1[[#This Row],[Ngày hạch toán]],""))</f>
        <v>46168</v>
      </c>
      <c r="T966" s="7"/>
      <c r="U966" s="6">
        <f>IF(Table1[[#This Row],[Ngày tính CN]]="","",S966+T966)</f>
        <v>46168</v>
      </c>
      <c r="V966" s="32">
        <f ca="1">IF(Table1[[#This Row],[Hạn thanh toán]]="","",IF((U966-NOW())&lt;0,0,(U966-NOW())))</f>
        <v>0</v>
      </c>
      <c r="W966" s="32"/>
      <c r="X966" s="32" t="str">
        <f t="shared" ca="1" si="76"/>
        <v/>
      </c>
      <c r="Y966" s="2" t="str">
        <f t="shared" si="77"/>
        <v>Đã thanh toán</v>
      </c>
      <c r="Z966" s="42">
        <f t="shared" si="78"/>
        <v>46168</v>
      </c>
      <c r="AA966" s="42">
        <f t="shared" si="79"/>
        <v>46213</v>
      </c>
      <c r="AD966" s="2" t="str">
        <f>VLOOKUP($A966,MA_KH!$A:$Q,MA_KH!O$1,0)</f>
        <v>MEGA</v>
      </c>
      <c r="AE966" s="2" t="str">
        <f>VLOOKUP($A966,MA_KH!$A:$Q,MA_KH!P$1,0)</f>
        <v>CÔNG TY TNHH MM MEGA MARKET (VIỆT NAM)</v>
      </c>
      <c r="AG966" s="2" t="str">
        <f>(Table1[[#This Row],[Số hóa đơn]])&amp;IF(OR(Table1[[#This Row],[Phân loại]]="Hàng trả",Table1[[#This Row],[Phân loại]]="Giảm công nợ"),-Table1[[#This Row],[Tổng giá trị]],Table1[[#This Row],[Tổng giá trị]])</f>
        <v>000365023985535</v>
      </c>
      <c r="AH966" s="6" t="e">
        <f>_xlfn.XLOOKUP(Table1[[#This Row],[Column1]],'Chi tiết tt Mega gửi'!P:P,'Chi tiết tt Mega gửi'!N:N)</f>
        <v>#N/A</v>
      </c>
    </row>
    <row r="967" spans="1:34" ht="25.5" customHeight="1" x14ac:dyDescent="0.2">
      <c r="A967" s="54" t="s">
        <v>16301</v>
      </c>
      <c r="B967" s="54" t="s">
        <v>7241</v>
      </c>
      <c r="C967" s="55">
        <v>46164</v>
      </c>
      <c r="D967" s="54" t="s">
        <v>18385</v>
      </c>
      <c r="E967" s="55">
        <v>46168</v>
      </c>
      <c r="F967" s="54" t="s">
        <v>18386</v>
      </c>
      <c r="G967" s="54" t="s">
        <v>18387</v>
      </c>
      <c r="H967" s="56">
        <v>5667320</v>
      </c>
      <c r="I967" s="31">
        <v>0</v>
      </c>
      <c r="J967" s="31">
        <v>453386</v>
      </c>
      <c r="K967" s="31">
        <v>6120706</v>
      </c>
      <c r="L967" s="64" t="s">
        <v>17236</v>
      </c>
      <c r="M967" s="6">
        <v>46213</v>
      </c>
      <c r="O967" s="32">
        <f>IF(Table1[[#This Row],[Phân loại]]="Tồn đầu kỳ",Table1[[#This Row],[Tổng giá trị]],0)</f>
        <v>0</v>
      </c>
      <c r="P967" s="7">
        <f>IF(Table1[[#This Row],[Số còn phải thu ĐK]]&lt;&gt;0,0,IF(Table1[[#This Row],[Phân loại]]="Bán hàng",Table1[[#This Row],[Tổng giá trị]],-Table1[[#This Row],[Tổng giá trị]]))</f>
        <v>6120706</v>
      </c>
      <c r="Q967" s="32">
        <f t="shared" si="75"/>
        <v>6120706</v>
      </c>
      <c r="R967" s="7">
        <f>Table1[[#This Row],[Số còn phải thu ĐK]]+Table1[[#This Row],[Giá Trị HD sau CK]]-Table1[[#This Row],[Số tiền đã thu]]</f>
        <v>0</v>
      </c>
      <c r="S967" s="6">
        <f>IF(Table1[[#This Row],[Ngày hóa đơn]]&lt;&gt;"",Table1[[#This Row],[Ngày hóa đơn]],IF(Table1[[#This Row],[Ngày hạch toán]]&lt;&gt;"",Table1[[#This Row],[Ngày hạch toán]],""))</f>
        <v>46168</v>
      </c>
      <c r="T967" s="7"/>
      <c r="U967" s="6">
        <f>IF(Table1[[#This Row],[Ngày tính CN]]="","",S967+T967)</f>
        <v>46168</v>
      </c>
      <c r="V967" s="32">
        <f ca="1">IF(Table1[[#This Row],[Hạn thanh toán]]="","",IF((U967-NOW())&lt;0,0,(U967-NOW())))</f>
        <v>0</v>
      </c>
      <c r="W967" s="32"/>
      <c r="X967" s="32" t="str">
        <f t="shared" ca="1" si="76"/>
        <v/>
      </c>
      <c r="Y967" s="2" t="str">
        <f t="shared" si="77"/>
        <v>Đã thanh toán</v>
      </c>
      <c r="Z967" s="42">
        <f t="shared" si="78"/>
        <v>46168</v>
      </c>
      <c r="AA967" s="42">
        <f t="shared" si="79"/>
        <v>46213</v>
      </c>
      <c r="AD967" s="2" t="str">
        <f>VLOOKUP($A967,MA_KH!$A:$Q,MA_KH!O$1,0)</f>
        <v>MEGA</v>
      </c>
      <c r="AE967" s="2" t="str">
        <f>VLOOKUP($A967,MA_KH!$A:$Q,MA_KH!P$1,0)</f>
        <v>CÔNG TY TNHH MM MEGA MARKET (VIỆT NAM)</v>
      </c>
      <c r="AG967" s="2" t="str">
        <f>(Table1[[#This Row],[Số hóa đơn]])&amp;IF(OR(Table1[[#This Row],[Phân loại]]="Hàng trả",Table1[[#This Row],[Phân loại]]="Giảm công nợ"),-Table1[[#This Row],[Tổng giá trị]],Table1[[#This Row],[Tổng giá trị]])</f>
        <v>000365016120706</v>
      </c>
      <c r="AH967" s="6" t="e">
        <f>_xlfn.XLOOKUP(Table1[[#This Row],[Column1]],'Chi tiết tt Mega gửi'!P:P,'Chi tiết tt Mega gửi'!N:N)</f>
        <v>#N/A</v>
      </c>
    </row>
    <row r="968" spans="1:34" ht="25.5" customHeight="1" x14ac:dyDescent="0.2">
      <c r="A968" s="54" t="s">
        <v>16301</v>
      </c>
      <c r="B968" s="54" t="s">
        <v>7241</v>
      </c>
      <c r="C968" s="55">
        <v>46164</v>
      </c>
      <c r="D968" s="54" t="s">
        <v>18388</v>
      </c>
      <c r="E968" s="55">
        <v>46168</v>
      </c>
      <c r="F968" s="54" t="s">
        <v>18389</v>
      </c>
      <c r="G968" s="54" t="s">
        <v>18390</v>
      </c>
      <c r="H968" s="56">
        <v>5305790</v>
      </c>
      <c r="I968" s="31">
        <v>0</v>
      </c>
      <c r="J968" s="31">
        <v>424463</v>
      </c>
      <c r="K968" s="31">
        <v>5730253</v>
      </c>
      <c r="L968" s="64" t="s">
        <v>17236</v>
      </c>
      <c r="M968" s="6">
        <v>46213</v>
      </c>
      <c r="O968" s="32">
        <f>IF(Table1[[#This Row],[Phân loại]]="Tồn đầu kỳ",Table1[[#This Row],[Tổng giá trị]],0)</f>
        <v>0</v>
      </c>
      <c r="P968" s="7">
        <f>IF(Table1[[#This Row],[Số còn phải thu ĐK]]&lt;&gt;0,0,IF(Table1[[#This Row],[Phân loại]]="Bán hàng",Table1[[#This Row],[Tổng giá trị]],-Table1[[#This Row],[Tổng giá trị]]))</f>
        <v>5730253</v>
      </c>
      <c r="Q968" s="32">
        <f t="shared" si="75"/>
        <v>5730253</v>
      </c>
      <c r="R968" s="7">
        <f>Table1[[#This Row],[Số còn phải thu ĐK]]+Table1[[#This Row],[Giá Trị HD sau CK]]-Table1[[#This Row],[Số tiền đã thu]]</f>
        <v>0</v>
      </c>
      <c r="S968" s="6">
        <f>IF(Table1[[#This Row],[Ngày hóa đơn]]&lt;&gt;"",Table1[[#This Row],[Ngày hóa đơn]],IF(Table1[[#This Row],[Ngày hạch toán]]&lt;&gt;"",Table1[[#This Row],[Ngày hạch toán]],""))</f>
        <v>46168</v>
      </c>
      <c r="T968" s="7"/>
      <c r="U968" s="6">
        <f>IF(Table1[[#This Row],[Ngày tính CN]]="","",S968+T968)</f>
        <v>46168</v>
      </c>
      <c r="V968" s="32">
        <f ca="1">IF(Table1[[#This Row],[Hạn thanh toán]]="","",IF((U968-NOW())&lt;0,0,(U968-NOW())))</f>
        <v>0</v>
      </c>
      <c r="W968" s="32"/>
      <c r="X968" s="32" t="str">
        <f t="shared" ca="1" si="76"/>
        <v/>
      </c>
      <c r="Y968" s="2" t="str">
        <f t="shared" si="77"/>
        <v>Đã thanh toán</v>
      </c>
      <c r="Z968" s="42">
        <f t="shared" si="78"/>
        <v>46168</v>
      </c>
      <c r="AA968" s="42">
        <f t="shared" si="79"/>
        <v>46213</v>
      </c>
      <c r="AD968" s="2" t="str">
        <f>VLOOKUP($A968,MA_KH!$A:$Q,MA_KH!O$1,0)</f>
        <v>MEGA</v>
      </c>
      <c r="AE968" s="2" t="str">
        <f>VLOOKUP($A968,MA_KH!$A:$Q,MA_KH!P$1,0)</f>
        <v>CÔNG TY TNHH MM MEGA MARKET (VIỆT NAM)</v>
      </c>
      <c r="AG968" s="2" t="str">
        <f>(Table1[[#This Row],[Số hóa đơn]])&amp;IF(OR(Table1[[#This Row],[Phân loại]]="Hàng trả",Table1[[#This Row],[Phân loại]]="Giảm công nợ"),-Table1[[#This Row],[Tổng giá trị]],Table1[[#This Row],[Tổng giá trị]])</f>
        <v>000365005730253</v>
      </c>
      <c r="AH968" s="6" t="e">
        <f>_xlfn.XLOOKUP(Table1[[#This Row],[Column1]],'Chi tiết tt Mega gửi'!P:P,'Chi tiết tt Mega gửi'!N:N)</f>
        <v>#N/A</v>
      </c>
    </row>
    <row r="969" spans="1:34" ht="25.5" customHeight="1" x14ac:dyDescent="0.2">
      <c r="A969" s="54" t="s">
        <v>16298</v>
      </c>
      <c r="B969" s="54" t="s">
        <v>7235</v>
      </c>
      <c r="C969" s="55">
        <v>46165</v>
      </c>
      <c r="D969" s="54" t="s">
        <v>18391</v>
      </c>
      <c r="E969" s="55">
        <v>46170</v>
      </c>
      <c r="F969" s="54" t="s">
        <v>18392</v>
      </c>
      <c r="G969" s="54" t="s">
        <v>18393</v>
      </c>
      <c r="H969" s="56">
        <v>552010</v>
      </c>
      <c r="I969" s="31">
        <v>0</v>
      </c>
      <c r="J969" s="31">
        <v>44161</v>
      </c>
      <c r="K969" s="31">
        <v>596171</v>
      </c>
      <c r="L969" s="64" t="s">
        <v>17236</v>
      </c>
      <c r="M969" s="6">
        <v>46213</v>
      </c>
      <c r="O969" s="32">
        <f>IF(Table1[[#This Row],[Phân loại]]="Tồn đầu kỳ",Table1[[#This Row],[Tổng giá trị]],0)</f>
        <v>0</v>
      </c>
      <c r="P969" s="7">
        <f>IF(Table1[[#This Row],[Số còn phải thu ĐK]]&lt;&gt;0,0,IF(Table1[[#This Row],[Phân loại]]="Bán hàng",Table1[[#This Row],[Tổng giá trị]],-Table1[[#This Row],[Tổng giá trị]]))</f>
        <v>596171</v>
      </c>
      <c r="Q969" s="32">
        <f t="shared" si="75"/>
        <v>596171</v>
      </c>
      <c r="R969" s="7">
        <f>Table1[[#This Row],[Số còn phải thu ĐK]]+Table1[[#This Row],[Giá Trị HD sau CK]]-Table1[[#This Row],[Số tiền đã thu]]</f>
        <v>0</v>
      </c>
      <c r="S969" s="6">
        <f>IF(Table1[[#This Row],[Ngày hóa đơn]]&lt;&gt;"",Table1[[#This Row],[Ngày hóa đơn]],IF(Table1[[#This Row],[Ngày hạch toán]]&lt;&gt;"",Table1[[#This Row],[Ngày hạch toán]],""))</f>
        <v>46170</v>
      </c>
      <c r="T969" s="7"/>
      <c r="U969" s="6">
        <f>IF(Table1[[#This Row],[Ngày tính CN]]="","",S969+T969)</f>
        <v>46170</v>
      </c>
      <c r="V969" s="32">
        <f ca="1">IF(Table1[[#This Row],[Hạn thanh toán]]="","",IF((U969-NOW())&lt;0,0,(U969-NOW())))</f>
        <v>0</v>
      </c>
      <c r="W969" s="32"/>
      <c r="X969" s="32" t="str">
        <f t="shared" ca="1" si="76"/>
        <v/>
      </c>
      <c r="Y969" s="2" t="str">
        <f t="shared" si="77"/>
        <v>Đã thanh toán</v>
      </c>
      <c r="Z969" s="42">
        <f t="shared" si="78"/>
        <v>46170</v>
      </c>
      <c r="AA969" s="42">
        <f t="shared" si="79"/>
        <v>46213</v>
      </c>
      <c r="AD969" s="2" t="str">
        <f>VLOOKUP($A969,MA_KH!$A:$Q,MA_KH!O$1,0)</f>
        <v>MEGA</v>
      </c>
      <c r="AE969" s="2" t="str">
        <f>VLOOKUP($A969,MA_KH!$A:$Q,MA_KH!P$1,0)</f>
        <v>CÔNG TY TNHH MM MEGA MARKET (VIỆT NAM)</v>
      </c>
      <c r="AG969" s="2" t="str">
        <f>(Table1[[#This Row],[Số hóa đơn]])&amp;IF(OR(Table1[[#This Row],[Phân loại]]="Hàng trả",Table1[[#This Row],[Phân loại]]="Giảm công nợ"),-Table1[[#This Row],[Tổng giá trị]],Table1[[#This Row],[Tổng giá trị]])</f>
        <v>00037756596171</v>
      </c>
      <c r="AH969" s="6" t="e">
        <f>_xlfn.XLOOKUP(Table1[[#This Row],[Column1]],'Chi tiết tt Mega gửi'!P:P,'Chi tiết tt Mega gửi'!N:N)</f>
        <v>#N/A</v>
      </c>
    </row>
    <row r="970" spans="1:34" ht="25.5" customHeight="1" x14ac:dyDescent="0.2">
      <c r="A970" s="54" t="s">
        <v>7306</v>
      </c>
      <c r="B970" s="54" t="s">
        <v>7307</v>
      </c>
      <c r="C970" s="55">
        <v>46167</v>
      </c>
      <c r="D970" s="54" t="s">
        <v>18394</v>
      </c>
      <c r="E970" s="55">
        <v>46170</v>
      </c>
      <c r="F970" s="54" t="s">
        <v>18395</v>
      </c>
      <c r="G970" s="54" t="s">
        <v>18396</v>
      </c>
      <c r="H970" s="56">
        <v>3876060</v>
      </c>
      <c r="I970" s="31">
        <v>0</v>
      </c>
      <c r="J970" s="31">
        <v>310085</v>
      </c>
      <c r="K970" s="31">
        <v>4186145</v>
      </c>
      <c r="L970" s="64" t="s">
        <v>17236</v>
      </c>
      <c r="M970" s="6">
        <v>46213</v>
      </c>
      <c r="O970" s="32">
        <f>IF(Table1[[#This Row],[Phân loại]]="Tồn đầu kỳ",Table1[[#This Row],[Tổng giá trị]],0)</f>
        <v>0</v>
      </c>
      <c r="P970" s="7">
        <f>IF(Table1[[#This Row],[Số còn phải thu ĐK]]&lt;&gt;0,0,IF(Table1[[#This Row],[Phân loại]]="Bán hàng",Table1[[#This Row],[Tổng giá trị]],-Table1[[#This Row],[Tổng giá trị]]))</f>
        <v>4186145</v>
      </c>
      <c r="Q970" s="32">
        <f t="shared" si="75"/>
        <v>4186145</v>
      </c>
      <c r="R970" s="7">
        <f>Table1[[#This Row],[Số còn phải thu ĐK]]+Table1[[#This Row],[Giá Trị HD sau CK]]-Table1[[#This Row],[Số tiền đã thu]]</f>
        <v>0</v>
      </c>
      <c r="S970" s="6">
        <f>IF(Table1[[#This Row],[Ngày hóa đơn]]&lt;&gt;"",Table1[[#This Row],[Ngày hóa đơn]],IF(Table1[[#This Row],[Ngày hạch toán]]&lt;&gt;"",Table1[[#This Row],[Ngày hạch toán]],""))</f>
        <v>46170</v>
      </c>
      <c r="T970" s="7"/>
      <c r="U970" s="6">
        <f>IF(Table1[[#This Row],[Ngày tính CN]]="","",S970+T970)</f>
        <v>46170</v>
      </c>
      <c r="V970" s="32">
        <f ca="1">IF(Table1[[#This Row],[Hạn thanh toán]]="","",IF((U970-NOW())&lt;0,0,(U970-NOW())))</f>
        <v>0</v>
      </c>
      <c r="W970" s="32"/>
      <c r="X970" s="32" t="str">
        <f t="shared" ca="1" si="76"/>
        <v/>
      </c>
      <c r="Y970" s="2" t="str">
        <f t="shared" si="77"/>
        <v>Đã thanh toán</v>
      </c>
      <c r="Z970" s="42">
        <f t="shared" si="78"/>
        <v>46170</v>
      </c>
      <c r="AA970" s="42">
        <f t="shared" si="79"/>
        <v>46213</v>
      </c>
      <c r="AD970" s="2" t="str">
        <f>VLOOKUP($A970,MA_KH!$A:$Q,MA_KH!O$1,0)</f>
        <v>MEGA</v>
      </c>
      <c r="AE970" s="2" t="str">
        <f>VLOOKUP($A970,MA_KH!$A:$Q,MA_KH!P$1,0)</f>
        <v>CÔNG TY TNHH MM MEGA MARKET (VIỆT NAM)</v>
      </c>
      <c r="AG970" s="2" t="str">
        <f>(Table1[[#This Row],[Số hóa đơn]])&amp;IF(OR(Table1[[#This Row],[Phân loại]]="Hàng trả",Table1[[#This Row],[Phân loại]]="Giảm công nợ"),-Table1[[#This Row],[Tổng giá trị]],Table1[[#This Row],[Tổng giá trị]])</f>
        <v>000377544186145</v>
      </c>
      <c r="AH970" s="6" t="e">
        <f>_xlfn.XLOOKUP(Table1[[#This Row],[Column1]],'Chi tiết tt Mega gửi'!P:P,'Chi tiết tt Mega gửi'!N:N)</f>
        <v>#N/A</v>
      </c>
    </row>
    <row r="971" spans="1:34" ht="25.5" customHeight="1" x14ac:dyDescent="0.2">
      <c r="A971" s="54" t="s">
        <v>16291</v>
      </c>
      <c r="B971" s="54" t="s">
        <v>200</v>
      </c>
      <c r="C971" s="55">
        <v>46167</v>
      </c>
      <c r="D971" s="54" t="s">
        <v>18397</v>
      </c>
      <c r="E971" s="55">
        <v>46170</v>
      </c>
      <c r="F971" s="54" t="s">
        <v>18398</v>
      </c>
      <c r="G971" s="54" t="s">
        <v>18399</v>
      </c>
      <c r="H971" s="56">
        <v>1166110</v>
      </c>
      <c r="I971" s="31">
        <v>0</v>
      </c>
      <c r="J971" s="31">
        <v>93289</v>
      </c>
      <c r="K971" s="31">
        <v>1259399</v>
      </c>
      <c r="L971" s="64" t="s">
        <v>17236</v>
      </c>
      <c r="M971" s="6">
        <v>46213</v>
      </c>
      <c r="O971" s="32">
        <f>IF(Table1[[#This Row],[Phân loại]]="Tồn đầu kỳ",Table1[[#This Row],[Tổng giá trị]],0)</f>
        <v>0</v>
      </c>
      <c r="P971" s="7">
        <f>IF(Table1[[#This Row],[Số còn phải thu ĐK]]&lt;&gt;0,0,IF(Table1[[#This Row],[Phân loại]]="Bán hàng",Table1[[#This Row],[Tổng giá trị]],-Table1[[#This Row],[Tổng giá trị]]))</f>
        <v>1259399</v>
      </c>
      <c r="Q971" s="32">
        <f t="shared" si="75"/>
        <v>1259399</v>
      </c>
      <c r="R971" s="7">
        <f>Table1[[#This Row],[Số còn phải thu ĐK]]+Table1[[#This Row],[Giá Trị HD sau CK]]-Table1[[#This Row],[Số tiền đã thu]]</f>
        <v>0</v>
      </c>
      <c r="S971" s="6">
        <f>IF(Table1[[#This Row],[Ngày hóa đơn]]&lt;&gt;"",Table1[[#This Row],[Ngày hóa đơn]],IF(Table1[[#This Row],[Ngày hạch toán]]&lt;&gt;"",Table1[[#This Row],[Ngày hạch toán]],""))</f>
        <v>46170</v>
      </c>
      <c r="T971" s="7"/>
      <c r="U971" s="6">
        <f>IF(Table1[[#This Row],[Ngày tính CN]]="","",S971+T971)</f>
        <v>46170</v>
      </c>
      <c r="V971" s="32">
        <f ca="1">IF(Table1[[#This Row],[Hạn thanh toán]]="","",IF((U971-NOW())&lt;0,0,(U971-NOW())))</f>
        <v>0</v>
      </c>
      <c r="W971" s="32"/>
      <c r="X971" s="32" t="str">
        <f t="shared" ca="1" si="76"/>
        <v/>
      </c>
      <c r="Y971" s="2" t="str">
        <f t="shared" si="77"/>
        <v>Đã thanh toán</v>
      </c>
      <c r="Z971" s="42">
        <f t="shared" si="78"/>
        <v>46170</v>
      </c>
      <c r="AA971" s="42">
        <f t="shared" si="79"/>
        <v>46213</v>
      </c>
      <c r="AD971" s="2" t="str">
        <f>VLOOKUP($A971,MA_KH!$A:$Q,MA_KH!O$1,0)</f>
        <v>MEGA</v>
      </c>
      <c r="AE971" s="2" t="str">
        <f>VLOOKUP($A971,MA_KH!$A:$Q,MA_KH!P$1,0)</f>
        <v>CÔNG TY TNHH MM MEGA MARKET (VIỆT NAM)</v>
      </c>
      <c r="AG971" s="2" t="str">
        <f>(Table1[[#This Row],[Số hóa đơn]])&amp;IF(OR(Table1[[#This Row],[Phân loại]]="Hàng trả",Table1[[#This Row],[Phân loại]]="Giảm công nợ"),-Table1[[#This Row],[Tổng giá trị]],Table1[[#This Row],[Tổng giá trị]])</f>
        <v>000377591259399</v>
      </c>
      <c r="AH971" s="6" t="e">
        <f>_xlfn.XLOOKUP(Table1[[#This Row],[Column1]],'Chi tiết tt Mega gửi'!P:P,'Chi tiết tt Mega gửi'!N:N)</f>
        <v>#N/A</v>
      </c>
    </row>
    <row r="972" spans="1:34" ht="25.5" customHeight="1" x14ac:dyDescent="0.2">
      <c r="A972" s="54" t="s">
        <v>16307</v>
      </c>
      <c r="B972" s="54" t="s">
        <v>202</v>
      </c>
      <c r="C972" s="55">
        <v>46167</v>
      </c>
      <c r="D972" s="54" t="s">
        <v>18400</v>
      </c>
      <c r="E972" s="55">
        <v>46170</v>
      </c>
      <c r="F972" s="54" t="s">
        <v>18401</v>
      </c>
      <c r="G972" s="54" t="s">
        <v>18402</v>
      </c>
      <c r="H972" s="56">
        <v>2075500</v>
      </c>
      <c r="I972" s="31">
        <v>0</v>
      </c>
      <c r="J972" s="31">
        <v>166040</v>
      </c>
      <c r="K972" s="31">
        <v>2241540</v>
      </c>
      <c r="L972" s="64" t="s">
        <v>17236</v>
      </c>
      <c r="M972" s="6">
        <v>46213</v>
      </c>
      <c r="O972" s="32">
        <f>IF(Table1[[#This Row],[Phân loại]]="Tồn đầu kỳ",Table1[[#This Row],[Tổng giá trị]],0)</f>
        <v>0</v>
      </c>
      <c r="P972" s="7">
        <f>IF(Table1[[#This Row],[Số còn phải thu ĐK]]&lt;&gt;0,0,IF(Table1[[#This Row],[Phân loại]]="Bán hàng",Table1[[#This Row],[Tổng giá trị]],-Table1[[#This Row],[Tổng giá trị]]))</f>
        <v>2241540</v>
      </c>
      <c r="Q972" s="32">
        <f t="shared" si="75"/>
        <v>2241540</v>
      </c>
      <c r="R972" s="7">
        <f>Table1[[#This Row],[Số còn phải thu ĐK]]+Table1[[#This Row],[Giá Trị HD sau CK]]-Table1[[#This Row],[Số tiền đã thu]]</f>
        <v>0</v>
      </c>
      <c r="S972" s="6">
        <f>IF(Table1[[#This Row],[Ngày hóa đơn]]&lt;&gt;"",Table1[[#This Row],[Ngày hóa đơn]],IF(Table1[[#This Row],[Ngày hạch toán]]&lt;&gt;"",Table1[[#This Row],[Ngày hạch toán]],""))</f>
        <v>46170</v>
      </c>
      <c r="T972" s="7"/>
      <c r="U972" s="6">
        <f>IF(Table1[[#This Row],[Ngày tính CN]]="","",S972+T972)</f>
        <v>46170</v>
      </c>
      <c r="V972" s="32">
        <f ca="1">IF(Table1[[#This Row],[Hạn thanh toán]]="","",IF((U972-NOW())&lt;0,0,(U972-NOW())))</f>
        <v>0</v>
      </c>
      <c r="W972" s="32"/>
      <c r="X972" s="32" t="str">
        <f t="shared" ca="1" si="76"/>
        <v/>
      </c>
      <c r="Y972" s="2" t="str">
        <f t="shared" si="77"/>
        <v>Đã thanh toán</v>
      </c>
      <c r="Z972" s="42">
        <f t="shared" si="78"/>
        <v>46170</v>
      </c>
      <c r="AA972" s="42">
        <f t="shared" si="79"/>
        <v>46213</v>
      </c>
      <c r="AD972" s="2" t="str">
        <f>VLOOKUP($A972,MA_KH!$A:$Q,MA_KH!O$1,0)</f>
        <v>MEGA</v>
      </c>
      <c r="AE972" s="2" t="str">
        <f>VLOOKUP($A972,MA_KH!$A:$Q,MA_KH!P$1,0)</f>
        <v>CÔNG TY TNHH MM MEGA MARKET (VIỆT NAM)</v>
      </c>
      <c r="AG972" s="2" t="str">
        <f>(Table1[[#This Row],[Số hóa đơn]])&amp;IF(OR(Table1[[#This Row],[Phân loại]]="Hàng trả",Table1[[#This Row],[Phân loại]]="Giảm công nợ"),-Table1[[#This Row],[Tổng giá trị]],Table1[[#This Row],[Tổng giá trị]])</f>
        <v>000377602241540</v>
      </c>
      <c r="AH972" s="6" t="e">
        <f>_xlfn.XLOOKUP(Table1[[#This Row],[Column1]],'Chi tiết tt Mega gửi'!P:P,'Chi tiết tt Mega gửi'!N:N)</f>
        <v>#N/A</v>
      </c>
    </row>
    <row r="973" spans="1:34" ht="25.5" customHeight="1" x14ac:dyDescent="0.2">
      <c r="A973" s="54" t="s">
        <v>16308</v>
      </c>
      <c r="B973" s="54" t="s">
        <v>194</v>
      </c>
      <c r="C973" s="55">
        <v>46167</v>
      </c>
      <c r="D973" s="54" t="s">
        <v>18403</v>
      </c>
      <c r="E973" s="55">
        <v>46170</v>
      </c>
      <c r="F973" s="54" t="s">
        <v>18404</v>
      </c>
      <c r="G973" s="54" t="s">
        <v>18405</v>
      </c>
      <c r="H973" s="56">
        <v>5048400</v>
      </c>
      <c r="I973" s="31">
        <v>0</v>
      </c>
      <c r="J973" s="31">
        <v>403872</v>
      </c>
      <c r="K973" s="31">
        <v>5452272</v>
      </c>
      <c r="L973" s="64" t="s">
        <v>17236</v>
      </c>
      <c r="M973" s="6">
        <v>46213</v>
      </c>
      <c r="O973" s="32">
        <f>IF(Table1[[#This Row],[Phân loại]]="Tồn đầu kỳ",Table1[[#This Row],[Tổng giá trị]],0)</f>
        <v>0</v>
      </c>
      <c r="P973" s="7">
        <f>IF(Table1[[#This Row],[Số còn phải thu ĐK]]&lt;&gt;0,0,IF(Table1[[#This Row],[Phân loại]]="Bán hàng",Table1[[#This Row],[Tổng giá trị]],-Table1[[#This Row],[Tổng giá trị]]))</f>
        <v>5452272</v>
      </c>
      <c r="Q973" s="32">
        <f t="shared" si="75"/>
        <v>5452272</v>
      </c>
      <c r="R973" s="7">
        <f>Table1[[#This Row],[Số còn phải thu ĐK]]+Table1[[#This Row],[Giá Trị HD sau CK]]-Table1[[#This Row],[Số tiền đã thu]]</f>
        <v>0</v>
      </c>
      <c r="S973" s="6">
        <f>IF(Table1[[#This Row],[Ngày hóa đơn]]&lt;&gt;"",Table1[[#This Row],[Ngày hóa đơn]],IF(Table1[[#This Row],[Ngày hạch toán]]&lt;&gt;"",Table1[[#This Row],[Ngày hạch toán]],""))</f>
        <v>46170</v>
      </c>
      <c r="T973" s="7"/>
      <c r="U973" s="6">
        <f>IF(Table1[[#This Row],[Ngày tính CN]]="","",S973+T973)</f>
        <v>46170</v>
      </c>
      <c r="V973" s="32">
        <f ca="1">IF(Table1[[#This Row],[Hạn thanh toán]]="","",IF((U973-NOW())&lt;0,0,(U973-NOW())))</f>
        <v>0</v>
      </c>
      <c r="W973" s="32"/>
      <c r="X973" s="32" t="str">
        <f t="shared" ca="1" si="76"/>
        <v/>
      </c>
      <c r="Y973" s="2" t="str">
        <f t="shared" si="77"/>
        <v>Đã thanh toán</v>
      </c>
      <c r="Z973" s="42">
        <f t="shared" si="78"/>
        <v>46170</v>
      </c>
      <c r="AA973" s="42">
        <f t="shared" si="79"/>
        <v>46213</v>
      </c>
      <c r="AD973" s="2" t="str">
        <f>VLOOKUP($A973,MA_KH!$A:$Q,MA_KH!O$1,0)</f>
        <v>MEGA</v>
      </c>
      <c r="AE973" s="2" t="str">
        <f>VLOOKUP($A973,MA_KH!$A:$Q,MA_KH!P$1,0)</f>
        <v>CÔNG TY TNHH MM MEGA MARKET (VIỆT NAM)</v>
      </c>
      <c r="AG973" s="2" t="str">
        <f>(Table1[[#This Row],[Số hóa đơn]])&amp;IF(OR(Table1[[#This Row],[Phân loại]]="Hàng trả",Table1[[#This Row],[Phân loại]]="Giảm công nợ"),-Table1[[#This Row],[Tổng giá trị]],Table1[[#This Row],[Tổng giá trị]])</f>
        <v>000377575452272</v>
      </c>
      <c r="AH973" s="6" t="e">
        <f>_xlfn.XLOOKUP(Table1[[#This Row],[Column1]],'Chi tiết tt Mega gửi'!P:P,'Chi tiết tt Mega gửi'!N:N)</f>
        <v>#N/A</v>
      </c>
    </row>
    <row r="974" spans="1:34" ht="25.5" customHeight="1" x14ac:dyDescent="0.2">
      <c r="A974" s="58" t="s">
        <v>16310</v>
      </c>
      <c r="B974" s="58" t="s">
        <v>196</v>
      </c>
      <c r="C974" s="59">
        <v>46167</v>
      </c>
      <c r="D974" s="58" t="s">
        <v>18406</v>
      </c>
      <c r="E974" s="55">
        <v>46170</v>
      </c>
      <c r="F974" s="58" t="s">
        <v>18407</v>
      </c>
      <c r="G974" s="58" t="s">
        <v>18408</v>
      </c>
      <c r="H974" s="60">
        <v>1891485</v>
      </c>
      <c r="I974" s="31">
        <v>0</v>
      </c>
      <c r="J974" s="31">
        <v>151319</v>
      </c>
      <c r="K974" s="31">
        <v>2042804</v>
      </c>
      <c r="L974" s="64" t="s">
        <v>17236</v>
      </c>
      <c r="M974" s="6">
        <v>46213</v>
      </c>
      <c r="O974" s="32">
        <f>IF(Table1[[#This Row],[Phân loại]]="Tồn đầu kỳ",Table1[[#This Row],[Tổng giá trị]],0)</f>
        <v>0</v>
      </c>
      <c r="P974" s="7">
        <f>IF(Table1[[#This Row],[Số còn phải thu ĐK]]&lt;&gt;0,0,IF(Table1[[#This Row],[Phân loại]]="Bán hàng",Table1[[#This Row],[Tổng giá trị]],-Table1[[#This Row],[Tổng giá trị]]))</f>
        <v>2042804</v>
      </c>
      <c r="Q974" s="32">
        <f t="shared" si="75"/>
        <v>2042804</v>
      </c>
      <c r="R974" s="7">
        <f>Table1[[#This Row],[Số còn phải thu ĐK]]+Table1[[#This Row],[Giá Trị HD sau CK]]-Table1[[#This Row],[Số tiền đã thu]]</f>
        <v>0</v>
      </c>
      <c r="S974" s="6">
        <f>IF(Table1[[#This Row],[Ngày hóa đơn]]&lt;&gt;"",Table1[[#This Row],[Ngày hóa đơn]],IF(Table1[[#This Row],[Ngày hạch toán]]&lt;&gt;"",Table1[[#This Row],[Ngày hạch toán]],""))</f>
        <v>46170</v>
      </c>
      <c r="T974" s="7"/>
      <c r="U974" s="6">
        <f>IF(Table1[[#This Row],[Ngày tính CN]]="","",S974+T974)</f>
        <v>46170</v>
      </c>
      <c r="V974" s="32">
        <f ca="1">IF(Table1[[#This Row],[Hạn thanh toán]]="","",IF((U974-NOW())&lt;0,0,(U974-NOW())))</f>
        <v>0</v>
      </c>
      <c r="W974" s="32"/>
      <c r="X974" s="32" t="str">
        <f t="shared" ca="1" si="76"/>
        <v/>
      </c>
      <c r="Y974" s="2" t="str">
        <f t="shared" si="77"/>
        <v>Đã thanh toán</v>
      </c>
      <c r="Z974" s="42">
        <f t="shared" si="78"/>
        <v>46170</v>
      </c>
      <c r="AA974" s="42">
        <f t="shared" si="79"/>
        <v>46213</v>
      </c>
      <c r="AD974" s="2" t="str">
        <f>VLOOKUP($A974,MA_KH!$A:$Q,MA_KH!O$1,0)</f>
        <v>MEGA</v>
      </c>
      <c r="AE974" s="2" t="str">
        <f>VLOOKUP($A974,MA_KH!$A:$Q,MA_KH!P$1,0)</f>
        <v>CÔNG TY TNHH MM MEGA MARKET (VIỆT NAM)</v>
      </c>
      <c r="AG974" s="2" t="str">
        <f>(Table1[[#This Row],[Số hóa đơn]])&amp;IF(OR(Table1[[#This Row],[Phân loại]]="Hàng trả",Table1[[#This Row],[Phân loại]]="Giảm công nợ"),-Table1[[#This Row],[Tổng giá trị]],Table1[[#This Row],[Tổng giá trị]])</f>
        <v>000377582042804</v>
      </c>
      <c r="AH974" s="6" t="e">
        <f>_xlfn.XLOOKUP(Table1[[#This Row],[Column1]],'Chi tiết tt Mega gửi'!P:P,'Chi tiết tt Mega gửi'!N:N)</f>
        <v>#N/A</v>
      </c>
    </row>
    <row r="975" spans="1:34" ht="25.5" customHeight="1" x14ac:dyDescent="0.2">
      <c r="A975" s="54" t="s">
        <v>16302</v>
      </c>
      <c r="B975" s="54" t="s">
        <v>7251</v>
      </c>
      <c r="C975" s="55">
        <v>46167</v>
      </c>
      <c r="D975" s="54" t="s">
        <v>18409</v>
      </c>
      <c r="E975" s="55">
        <v>46171</v>
      </c>
      <c r="F975" s="54" t="s">
        <v>18410</v>
      </c>
      <c r="G975" s="54" t="s">
        <v>18411</v>
      </c>
      <c r="H975" s="56">
        <v>2460145</v>
      </c>
      <c r="I975" s="31">
        <v>0</v>
      </c>
      <c r="J975" s="31">
        <v>196812</v>
      </c>
      <c r="K975" s="113">
        <v>2656957</v>
      </c>
      <c r="L975" s="64" t="s">
        <v>17236</v>
      </c>
      <c r="M975" s="6">
        <v>46213</v>
      </c>
      <c r="O975" s="32">
        <f>IF(Table1[[#This Row],[Phân loại]]="Tồn đầu kỳ",Table1[[#This Row],[Tổng giá trị]],0)</f>
        <v>0</v>
      </c>
      <c r="P975" s="7">
        <f>IF(Table1[[#This Row],[Số còn phải thu ĐK]]&lt;&gt;0,0,IF(Table1[[#This Row],[Phân loại]]="Bán hàng",Table1[[#This Row],[Tổng giá trị]],-Table1[[#This Row],[Tổng giá trị]]))</f>
        <v>2656957</v>
      </c>
      <c r="Q975" s="32">
        <f t="shared" si="75"/>
        <v>2656957</v>
      </c>
      <c r="R975" s="7">
        <f>Table1[[#This Row],[Số còn phải thu ĐK]]+Table1[[#This Row],[Giá Trị HD sau CK]]-Table1[[#This Row],[Số tiền đã thu]]</f>
        <v>0</v>
      </c>
      <c r="S975" s="6">
        <f>IF(Table1[[#This Row],[Ngày hóa đơn]]&lt;&gt;"",Table1[[#This Row],[Ngày hóa đơn]],IF(Table1[[#This Row],[Ngày hạch toán]]&lt;&gt;"",Table1[[#This Row],[Ngày hạch toán]],""))</f>
        <v>46171</v>
      </c>
      <c r="T975" s="7"/>
      <c r="U975" s="6">
        <f>IF(Table1[[#This Row],[Ngày tính CN]]="","",S975+T975)</f>
        <v>46171</v>
      </c>
      <c r="V975" s="32">
        <f ca="1">IF(Table1[[#This Row],[Hạn thanh toán]]="","",IF((U975-NOW())&lt;0,0,(U975-NOW())))</f>
        <v>0</v>
      </c>
      <c r="W975" s="32"/>
      <c r="X975" s="32" t="str">
        <f t="shared" ca="1" si="76"/>
        <v/>
      </c>
      <c r="Y975" s="2" t="str">
        <f t="shared" si="77"/>
        <v>Đã thanh toán</v>
      </c>
      <c r="Z975" s="42">
        <f t="shared" si="78"/>
        <v>46171</v>
      </c>
      <c r="AA975" s="42">
        <f t="shared" si="79"/>
        <v>46213</v>
      </c>
      <c r="AD975" s="2" t="str">
        <f>VLOOKUP($A975,MA_KH!$A:$Q,MA_KH!O$1,0)</f>
        <v>MEGA</v>
      </c>
      <c r="AE975" s="2" t="str">
        <f>VLOOKUP($A975,MA_KH!$A:$Q,MA_KH!P$1,0)</f>
        <v>CÔNG TY TNHH MM MEGA MARKET (VIỆT NAM)</v>
      </c>
      <c r="AG975" s="2" t="str">
        <f>(Table1[[#This Row],[Số hóa đơn]])&amp;IF(OR(Table1[[#This Row],[Phân loại]]="Hàng trả",Table1[[#This Row],[Phân loại]]="Giảm công nợ"),-Table1[[#This Row],[Tổng giá trị]],Table1[[#This Row],[Tổng giá trị]])</f>
        <v>000378602656957</v>
      </c>
      <c r="AH975" s="6" t="e">
        <f>_xlfn.XLOOKUP(Table1[[#This Row],[Column1]],'Chi tiết tt Mega gửi'!P:P,'Chi tiết tt Mega gửi'!N:N)</f>
        <v>#N/A</v>
      </c>
    </row>
    <row r="976" spans="1:34" ht="25.5" customHeight="1" x14ac:dyDescent="0.2">
      <c r="A976" s="54" t="s">
        <v>16289</v>
      </c>
      <c r="B976" s="54" t="s">
        <v>296</v>
      </c>
      <c r="C976" s="55">
        <v>46167</v>
      </c>
      <c r="D976" s="54" t="s">
        <v>18412</v>
      </c>
      <c r="E976" s="55">
        <v>46170</v>
      </c>
      <c r="F976" s="54" t="s">
        <v>18413</v>
      </c>
      <c r="G976" s="54" t="s">
        <v>18414</v>
      </c>
      <c r="H976" s="56">
        <v>3006110</v>
      </c>
      <c r="I976" s="31">
        <v>0</v>
      </c>
      <c r="J976" s="31">
        <v>240489</v>
      </c>
      <c r="K976" s="113">
        <v>3246599</v>
      </c>
      <c r="L976" s="64" t="s">
        <v>17236</v>
      </c>
      <c r="M976" s="6">
        <v>46213</v>
      </c>
      <c r="O976" s="32">
        <f>IF(Table1[[#This Row],[Phân loại]]="Tồn đầu kỳ",Table1[[#This Row],[Tổng giá trị]],0)</f>
        <v>0</v>
      </c>
      <c r="P976" s="7">
        <f>IF(Table1[[#This Row],[Số còn phải thu ĐK]]&lt;&gt;0,0,IF(Table1[[#This Row],[Phân loại]]="Bán hàng",Table1[[#This Row],[Tổng giá trị]],-Table1[[#This Row],[Tổng giá trị]]))</f>
        <v>3246599</v>
      </c>
      <c r="Q976" s="32">
        <f t="shared" si="75"/>
        <v>3246599</v>
      </c>
      <c r="R976" s="7">
        <f>Table1[[#This Row],[Số còn phải thu ĐK]]+Table1[[#This Row],[Giá Trị HD sau CK]]-Table1[[#This Row],[Số tiền đã thu]]</f>
        <v>0</v>
      </c>
      <c r="S976" s="6">
        <f>IF(Table1[[#This Row],[Ngày hóa đơn]]&lt;&gt;"",Table1[[#This Row],[Ngày hóa đơn]],IF(Table1[[#This Row],[Ngày hạch toán]]&lt;&gt;"",Table1[[#This Row],[Ngày hạch toán]],""))</f>
        <v>46170</v>
      </c>
      <c r="T976" s="7"/>
      <c r="U976" s="6">
        <f>IF(Table1[[#This Row],[Ngày tính CN]]="","",S976+T976)</f>
        <v>46170</v>
      </c>
      <c r="V976" s="32">
        <f ca="1">IF(Table1[[#This Row],[Hạn thanh toán]]="","",IF((U976-NOW())&lt;0,0,(U976-NOW())))</f>
        <v>0</v>
      </c>
      <c r="W976" s="32"/>
      <c r="X976" s="32" t="str">
        <f t="shared" ca="1" si="76"/>
        <v/>
      </c>
      <c r="Y976" s="2" t="str">
        <f t="shared" si="77"/>
        <v>Đã thanh toán</v>
      </c>
      <c r="Z976" s="42">
        <f t="shared" si="78"/>
        <v>46170</v>
      </c>
      <c r="AA976" s="42">
        <f t="shared" si="79"/>
        <v>46213</v>
      </c>
      <c r="AD976" s="2" t="str">
        <f>VLOOKUP($A976,MA_KH!$A:$Q,MA_KH!O$1,0)</f>
        <v>MEGA</v>
      </c>
      <c r="AE976" s="2" t="str">
        <f>VLOOKUP($A976,MA_KH!$A:$Q,MA_KH!P$1,0)</f>
        <v>CÔNG TY TNHH MM MEGA MARKET (VIỆT NAM)</v>
      </c>
      <c r="AG976" s="2" t="str">
        <f>(Table1[[#This Row],[Số hóa đơn]])&amp;IF(OR(Table1[[#This Row],[Phân loại]]="Hàng trả",Table1[[#This Row],[Phân loại]]="Giảm công nợ"),-Table1[[#This Row],[Tổng giá trị]],Table1[[#This Row],[Tổng giá trị]])</f>
        <v>000377613246599</v>
      </c>
      <c r="AH976" s="6" t="e">
        <f>_xlfn.XLOOKUP(Table1[[#This Row],[Column1]],'Chi tiết tt Mega gửi'!P:P,'Chi tiết tt Mega gửi'!N:N)</f>
        <v>#N/A</v>
      </c>
    </row>
    <row r="977" spans="1:34" ht="25.5" customHeight="1" x14ac:dyDescent="0.2">
      <c r="A977" s="54" t="s">
        <v>16305</v>
      </c>
      <c r="B977" s="54" t="s">
        <v>7247</v>
      </c>
      <c r="C977" s="55">
        <v>46168</v>
      </c>
      <c r="D977" s="54" t="s">
        <v>18415</v>
      </c>
      <c r="E977" s="55">
        <v>46174</v>
      </c>
      <c r="F977" s="54" t="s">
        <v>18416</v>
      </c>
      <c r="G977" s="54" t="s">
        <v>18417</v>
      </c>
      <c r="H977" s="56">
        <v>5830550</v>
      </c>
      <c r="I977" s="31">
        <v>0</v>
      </c>
      <c r="J977" s="31">
        <v>466444</v>
      </c>
      <c r="K977" s="113">
        <v>6296994</v>
      </c>
      <c r="L977" s="64" t="s">
        <v>17236</v>
      </c>
      <c r="M977" s="6">
        <v>46213</v>
      </c>
      <c r="O977" s="32">
        <f>IF(Table1[[#This Row],[Phân loại]]="Tồn đầu kỳ",Table1[[#This Row],[Tổng giá trị]],0)</f>
        <v>0</v>
      </c>
      <c r="P977" s="7">
        <f>IF(Table1[[#This Row],[Số còn phải thu ĐK]]&lt;&gt;0,0,IF(Table1[[#This Row],[Phân loại]]="Bán hàng",Table1[[#This Row],[Tổng giá trị]],-Table1[[#This Row],[Tổng giá trị]]))</f>
        <v>6296994</v>
      </c>
      <c r="Q977" s="32">
        <f t="shared" si="75"/>
        <v>6296994</v>
      </c>
      <c r="R977" s="7">
        <f>Table1[[#This Row],[Số còn phải thu ĐK]]+Table1[[#This Row],[Giá Trị HD sau CK]]-Table1[[#This Row],[Số tiền đã thu]]</f>
        <v>0</v>
      </c>
      <c r="S977" s="6">
        <f>IF(Table1[[#This Row],[Ngày hóa đơn]]&lt;&gt;"",Table1[[#This Row],[Ngày hóa đơn]],IF(Table1[[#This Row],[Ngày hạch toán]]&lt;&gt;"",Table1[[#This Row],[Ngày hạch toán]],""))</f>
        <v>46174</v>
      </c>
      <c r="T977" s="7"/>
      <c r="U977" s="6">
        <f>IF(Table1[[#This Row],[Ngày tính CN]]="","",S977+T977)</f>
        <v>46174</v>
      </c>
      <c r="V977" s="32">
        <f ca="1">IF(Table1[[#This Row],[Hạn thanh toán]]="","",IF((U977-NOW())&lt;0,0,(U977-NOW())))</f>
        <v>0</v>
      </c>
      <c r="W977" s="32"/>
      <c r="X977" s="32" t="str">
        <f t="shared" ca="1" si="76"/>
        <v/>
      </c>
      <c r="Y977" s="2" t="str">
        <f t="shared" si="77"/>
        <v>Đã thanh toán</v>
      </c>
      <c r="Z977" s="42">
        <f t="shared" si="78"/>
        <v>46174</v>
      </c>
      <c r="AA977" s="42">
        <f t="shared" si="79"/>
        <v>46213</v>
      </c>
      <c r="AD977" s="2" t="str">
        <f>VLOOKUP($A977,MA_KH!$A:$Q,MA_KH!O$1,0)</f>
        <v>MEGA</v>
      </c>
      <c r="AE977" s="2" t="str">
        <f>VLOOKUP($A977,MA_KH!$A:$Q,MA_KH!P$1,0)</f>
        <v>CÔNG TY TNHH MM MEGA MARKET (VIỆT NAM)</v>
      </c>
      <c r="AG977" s="2" t="str">
        <f>(Table1[[#This Row],[Số hóa đơn]])&amp;IF(OR(Table1[[#This Row],[Phân loại]]="Hàng trả",Table1[[#This Row],[Phân loại]]="Giảm công nợ"),-Table1[[#This Row],[Tổng giá trị]],Table1[[#This Row],[Tổng giá trị]])</f>
        <v>000380076296994</v>
      </c>
      <c r="AH977" s="6" t="e">
        <f>_xlfn.XLOOKUP(Table1[[#This Row],[Column1]],'Chi tiết tt Mega gửi'!P:P,'Chi tiết tt Mega gửi'!N:N)</f>
        <v>#N/A</v>
      </c>
    </row>
    <row r="978" spans="1:34" ht="25.5" customHeight="1" x14ac:dyDescent="0.2">
      <c r="A978" s="54" t="s">
        <v>16305</v>
      </c>
      <c r="B978" s="54" t="s">
        <v>7247</v>
      </c>
      <c r="C978" s="55">
        <v>46168</v>
      </c>
      <c r="D978" s="54" t="s">
        <v>18418</v>
      </c>
      <c r="E978" s="55">
        <v>46174</v>
      </c>
      <c r="F978" s="54" t="s">
        <v>18419</v>
      </c>
      <c r="G978" s="54" t="s">
        <v>18420</v>
      </c>
      <c r="H978" s="56">
        <v>2332220</v>
      </c>
      <c r="I978" s="31">
        <v>0</v>
      </c>
      <c r="J978" s="31">
        <v>186578</v>
      </c>
      <c r="K978" s="113">
        <v>2518798</v>
      </c>
      <c r="L978" s="64" t="s">
        <v>17236</v>
      </c>
      <c r="M978" s="6">
        <v>46213</v>
      </c>
      <c r="O978" s="32">
        <f>IF(Table1[[#This Row],[Phân loại]]="Tồn đầu kỳ",Table1[[#This Row],[Tổng giá trị]],0)</f>
        <v>0</v>
      </c>
      <c r="P978" s="7">
        <f>IF(Table1[[#This Row],[Số còn phải thu ĐK]]&lt;&gt;0,0,IF(Table1[[#This Row],[Phân loại]]="Bán hàng",Table1[[#This Row],[Tổng giá trị]],-Table1[[#This Row],[Tổng giá trị]]))</f>
        <v>2518798</v>
      </c>
      <c r="Q978" s="32">
        <f t="shared" si="75"/>
        <v>2518798</v>
      </c>
      <c r="R978" s="7">
        <f>Table1[[#This Row],[Số còn phải thu ĐK]]+Table1[[#This Row],[Giá Trị HD sau CK]]-Table1[[#This Row],[Số tiền đã thu]]</f>
        <v>0</v>
      </c>
      <c r="S978" s="6">
        <f>IF(Table1[[#This Row],[Ngày hóa đơn]]&lt;&gt;"",Table1[[#This Row],[Ngày hóa đơn]],IF(Table1[[#This Row],[Ngày hạch toán]]&lt;&gt;"",Table1[[#This Row],[Ngày hạch toán]],""))</f>
        <v>46174</v>
      </c>
      <c r="T978" s="7"/>
      <c r="U978" s="6">
        <f>IF(Table1[[#This Row],[Ngày tính CN]]="","",S978+T978)</f>
        <v>46174</v>
      </c>
      <c r="V978" s="32">
        <f ca="1">IF(Table1[[#This Row],[Hạn thanh toán]]="","",IF((U978-NOW())&lt;0,0,(U978-NOW())))</f>
        <v>0</v>
      </c>
      <c r="W978" s="32"/>
      <c r="X978" s="32" t="str">
        <f t="shared" ca="1" si="76"/>
        <v/>
      </c>
      <c r="Y978" s="2" t="str">
        <f t="shared" si="77"/>
        <v>Đã thanh toán</v>
      </c>
      <c r="Z978" s="42">
        <f t="shared" si="78"/>
        <v>46174</v>
      </c>
      <c r="AA978" s="42">
        <f t="shared" si="79"/>
        <v>46213</v>
      </c>
      <c r="AD978" s="2" t="str">
        <f>VLOOKUP($A978,MA_KH!$A:$Q,MA_KH!O$1,0)</f>
        <v>MEGA</v>
      </c>
      <c r="AE978" s="2" t="str">
        <f>VLOOKUP($A978,MA_KH!$A:$Q,MA_KH!P$1,0)</f>
        <v>CÔNG TY TNHH MM MEGA MARKET (VIỆT NAM)</v>
      </c>
      <c r="AG978" s="2" t="str">
        <f>(Table1[[#This Row],[Số hóa đơn]])&amp;IF(OR(Table1[[#This Row],[Phân loại]]="Hàng trả",Table1[[#This Row],[Phân loại]]="Giảm công nợ"),-Table1[[#This Row],[Tổng giá trị]],Table1[[#This Row],[Tổng giá trị]])</f>
        <v>000380062518798</v>
      </c>
      <c r="AH978" s="6" t="e">
        <f>_xlfn.XLOOKUP(Table1[[#This Row],[Column1]],'Chi tiết tt Mega gửi'!P:P,'Chi tiết tt Mega gửi'!N:N)</f>
        <v>#N/A</v>
      </c>
    </row>
    <row r="979" spans="1:34" ht="25.5" customHeight="1" x14ac:dyDescent="0.2">
      <c r="A979" s="54" t="s">
        <v>16292</v>
      </c>
      <c r="B979" s="54" t="s">
        <v>251</v>
      </c>
      <c r="C979" s="55">
        <v>46169</v>
      </c>
      <c r="D979" s="54" t="s">
        <v>18421</v>
      </c>
      <c r="E979" s="55">
        <v>46172</v>
      </c>
      <c r="F979" s="54" t="s">
        <v>18422</v>
      </c>
      <c r="G979" s="54" t="s">
        <v>18423</v>
      </c>
      <c r="H979" s="56">
        <v>1037750</v>
      </c>
      <c r="I979" s="31">
        <v>0</v>
      </c>
      <c r="J979" s="31">
        <v>83020</v>
      </c>
      <c r="K979" s="113">
        <v>1120770</v>
      </c>
      <c r="L979" s="64" t="s">
        <v>17236</v>
      </c>
      <c r="M979" s="6">
        <v>46213</v>
      </c>
      <c r="O979" s="32">
        <f>IF(Table1[[#This Row],[Phân loại]]="Tồn đầu kỳ",Table1[[#This Row],[Tổng giá trị]],0)</f>
        <v>0</v>
      </c>
      <c r="P979" s="7">
        <f>IF(Table1[[#This Row],[Số còn phải thu ĐK]]&lt;&gt;0,0,IF(Table1[[#This Row],[Phân loại]]="Bán hàng",Table1[[#This Row],[Tổng giá trị]],-Table1[[#This Row],[Tổng giá trị]]))</f>
        <v>1120770</v>
      </c>
      <c r="Q979" s="32">
        <f t="shared" si="75"/>
        <v>1120770</v>
      </c>
      <c r="R979" s="7">
        <f>Table1[[#This Row],[Số còn phải thu ĐK]]+Table1[[#This Row],[Giá Trị HD sau CK]]-Table1[[#This Row],[Số tiền đã thu]]</f>
        <v>0</v>
      </c>
      <c r="S979" s="6">
        <f>IF(Table1[[#This Row],[Ngày hóa đơn]]&lt;&gt;"",Table1[[#This Row],[Ngày hóa đơn]],IF(Table1[[#This Row],[Ngày hạch toán]]&lt;&gt;"",Table1[[#This Row],[Ngày hạch toán]],""))</f>
        <v>46172</v>
      </c>
      <c r="T979" s="7"/>
      <c r="U979" s="6">
        <f>IF(Table1[[#This Row],[Ngày tính CN]]="","",S979+T979)</f>
        <v>46172</v>
      </c>
      <c r="V979" s="32">
        <f ca="1">IF(Table1[[#This Row],[Hạn thanh toán]]="","",IF((U979-NOW())&lt;0,0,(U979-NOW())))</f>
        <v>0</v>
      </c>
      <c r="W979" s="32"/>
      <c r="X979" s="32" t="str">
        <f t="shared" ca="1" si="76"/>
        <v/>
      </c>
      <c r="Y979" s="2" t="str">
        <f t="shared" si="77"/>
        <v>Đã thanh toán</v>
      </c>
      <c r="Z979" s="42">
        <f t="shared" si="78"/>
        <v>46172</v>
      </c>
      <c r="AA979" s="42">
        <f t="shared" si="79"/>
        <v>46213</v>
      </c>
      <c r="AD979" s="2" t="str">
        <f>VLOOKUP($A979,MA_KH!$A:$Q,MA_KH!O$1,0)</f>
        <v>MEGA</v>
      </c>
      <c r="AE979" s="2" t="str">
        <f>VLOOKUP($A979,MA_KH!$A:$Q,MA_KH!P$1,0)</f>
        <v>CÔNG TY TNHH MM MEGA MARKET (VIỆT NAM)</v>
      </c>
      <c r="AG979" s="2" t="str">
        <f>(Table1[[#This Row],[Số hóa đơn]])&amp;IF(OR(Table1[[#This Row],[Phân loại]]="Hàng trả",Table1[[#This Row],[Phân loại]]="Giảm công nợ"),-Table1[[#This Row],[Tổng giá trị]],Table1[[#This Row],[Tổng giá trị]])</f>
        <v>000379291120770</v>
      </c>
      <c r="AH979" s="6" t="e">
        <f>_xlfn.XLOOKUP(Table1[[#This Row],[Column1]],'Chi tiết tt Mega gửi'!P:P,'Chi tiết tt Mega gửi'!N:N)</f>
        <v>#N/A</v>
      </c>
    </row>
    <row r="980" spans="1:34" ht="25.5" customHeight="1" x14ac:dyDescent="0.2">
      <c r="A980" s="54" t="s">
        <v>16300</v>
      </c>
      <c r="B980" s="54" t="s">
        <v>7238</v>
      </c>
      <c r="C980" s="55">
        <v>46169</v>
      </c>
      <c r="D980" s="54" t="s">
        <v>18424</v>
      </c>
      <c r="E980" s="55">
        <v>46172</v>
      </c>
      <c r="F980" s="54" t="s">
        <v>18425</v>
      </c>
      <c r="G980" s="54" t="s">
        <v>18426</v>
      </c>
      <c r="H980" s="56">
        <v>1957750</v>
      </c>
      <c r="I980" s="31">
        <v>0</v>
      </c>
      <c r="J980" s="31">
        <v>156620</v>
      </c>
      <c r="K980" s="113">
        <v>2114370</v>
      </c>
      <c r="L980" s="64" t="s">
        <v>17236</v>
      </c>
      <c r="M980" s="6">
        <v>46213</v>
      </c>
      <c r="O980" s="32">
        <f>IF(Table1[[#This Row],[Phân loại]]="Tồn đầu kỳ",Table1[[#This Row],[Tổng giá trị]],0)</f>
        <v>0</v>
      </c>
      <c r="P980" s="7">
        <f>IF(Table1[[#This Row],[Số còn phải thu ĐK]]&lt;&gt;0,0,IF(Table1[[#This Row],[Phân loại]]="Bán hàng",Table1[[#This Row],[Tổng giá trị]],-Table1[[#This Row],[Tổng giá trị]]))</f>
        <v>2114370</v>
      </c>
      <c r="Q980" s="32">
        <f t="shared" si="75"/>
        <v>2114370</v>
      </c>
      <c r="R980" s="7">
        <f>Table1[[#This Row],[Số còn phải thu ĐK]]+Table1[[#This Row],[Giá Trị HD sau CK]]-Table1[[#This Row],[Số tiền đã thu]]</f>
        <v>0</v>
      </c>
      <c r="S980" s="6">
        <f>IF(Table1[[#This Row],[Ngày hóa đơn]]&lt;&gt;"",Table1[[#This Row],[Ngày hóa đơn]],IF(Table1[[#This Row],[Ngày hạch toán]]&lt;&gt;"",Table1[[#This Row],[Ngày hạch toán]],""))</f>
        <v>46172</v>
      </c>
      <c r="T980" s="7"/>
      <c r="U980" s="6">
        <f>IF(Table1[[#This Row],[Ngày tính CN]]="","",S980+T980)</f>
        <v>46172</v>
      </c>
      <c r="V980" s="32">
        <f ca="1">IF(Table1[[#This Row],[Hạn thanh toán]]="","",IF((U980-NOW())&lt;0,0,(U980-NOW())))</f>
        <v>0</v>
      </c>
      <c r="W980" s="32"/>
      <c r="X980" s="32" t="str">
        <f t="shared" ca="1" si="76"/>
        <v/>
      </c>
      <c r="Y980" s="2" t="str">
        <f t="shared" si="77"/>
        <v>Đã thanh toán</v>
      </c>
      <c r="Z980" s="42">
        <f t="shared" si="78"/>
        <v>46172</v>
      </c>
      <c r="AA980" s="42">
        <f t="shared" si="79"/>
        <v>46213</v>
      </c>
      <c r="AD980" s="2" t="str">
        <f>VLOOKUP($A980,MA_KH!$A:$Q,MA_KH!O$1,0)</f>
        <v>MEGA</v>
      </c>
      <c r="AE980" s="2" t="str">
        <f>VLOOKUP($A980,MA_KH!$A:$Q,MA_KH!P$1,0)</f>
        <v>CÔNG TY TNHH MM MEGA MARKET (VIỆT NAM)</v>
      </c>
      <c r="AG980" s="2" t="str">
        <f>(Table1[[#This Row],[Số hóa đơn]])&amp;IF(OR(Table1[[#This Row],[Phân loại]]="Hàng trả",Table1[[#This Row],[Phân loại]]="Giảm công nợ"),-Table1[[#This Row],[Tổng giá trị]],Table1[[#This Row],[Tổng giá trị]])</f>
        <v>000379272114370</v>
      </c>
      <c r="AH980" s="6" t="e">
        <f>_xlfn.XLOOKUP(Table1[[#This Row],[Column1]],'Chi tiết tt Mega gửi'!P:P,'Chi tiết tt Mega gửi'!N:N)</f>
        <v>#N/A</v>
      </c>
    </row>
    <row r="981" spans="1:34" ht="25.5" customHeight="1" x14ac:dyDescent="0.2">
      <c r="A981" s="54" t="s">
        <v>16292</v>
      </c>
      <c r="B981" s="54" t="s">
        <v>251</v>
      </c>
      <c r="C981" s="55">
        <v>46169</v>
      </c>
      <c r="D981" s="54" t="s">
        <v>18427</v>
      </c>
      <c r="E981" s="55">
        <v>46172</v>
      </c>
      <c r="F981" s="54" t="s">
        <v>18428</v>
      </c>
      <c r="G981" s="54" t="s">
        <v>18429</v>
      </c>
      <c r="H981" s="56">
        <v>4506100</v>
      </c>
      <c r="I981" s="31">
        <v>0</v>
      </c>
      <c r="J981" s="31">
        <v>360488</v>
      </c>
      <c r="K981" s="113">
        <v>4866588</v>
      </c>
      <c r="L981" s="64" t="s">
        <v>17236</v>
      </c>
      <c r="M981" s="6">
        <v>46213</v>
      </c>
      <c r="O981" s="32">
        <f>IF(Table1[[#This Row],[Phân loại]]="Tồn đầu kỳ",Table1[[#This Row],[Tổng giá trị]],0)</f>
        <v>0</v>
      </c>
      <c r="P981" s="7">
        <f>IF(Table1[[#This Row],[Số còn phải thu ĐK]]&lt;&gt;0,0,IF(Table1[[#This Row],[Phân loại]]="Bán hàng",Table1[[#This Row],[Tổng giá trị]],-Table1[[#This Row],[Tổng giá trị]]))</f>
        <v>4866588</v>
      </c>
      <c r="Q981" s="32">
        <f t="shared" si="75"/>
        <v>4866588</v>
      </c>
      <c r="R981" s="7">
        <f>Table1[[#This Row],[Số còn phải thu ĐK]]+Table1[[#This Row],[Giá Trị HD sau CK]]-Table1[[#This Row],[Số tiền đã thu]]</f>
        <v>0</v>
      </c>
      <c r="S981" s="6">
        <f>IF(Table1[[#This Row],[Ngày hóa đơn]]&lt;&gt;"",Table1[[#This Row],[Ngày hóa đơn]],IF(Table1[[#This Row],[Ngày hạch toán]]&lt;&gt;"",Table1[[#This Row],[Ngày hạch toán]],""))</f>
        <v>46172</v>
      </c>
      <c r="T981" s="7"/>
      <c r="U981" s="6">
        <f>IF(Table1[[#This Row],[Ngày tính CN]]="","",S981+T981)</f>
        <v>46172</v>
      </c>
      <c r="V981" s="32">
        <f ca="1">IF(Table1[[#This Row],[Hạn thanh toán]]="","",IF((U981-NOW())&lt;0,0,(U981-NOW())))</f>
        <v>0</v>
      </c>
      <c r="W981" s="32"/>
      <c r="X981" s="32" t="str">
        <f t="shared" ca="1" si="76"/>
        <v/>
      </c>
      <c r="Y981" s="2" t="str">
        <f t="shared" si="77"/>
        <v>Đã thanh toán</v>
      </c>
      <c r="Z981" s="42">
        <f t="shared" si="78"/>
        <v>46172</v>
      </c>
      <c r="AA981" s="42">
        <f t="shared" si="79"/>
        <v>46213</v>
      </c>
      <c r="AD981" s="2" t="str">
        <f>VLOOKUP($A981,MA_KH!$A:$Q,MA_KH!O$1,0)</f>
        <v>MEGA</v>
      </c>
      <c r="AE981" s="2" t="str">
        <f>VLOOKUP($A981,MA_KH!$A:$Q,MA_KH!P$1,0)</f>
        <v>CÔNG TY TNHH MM MEGA MARKET (VIỆT NAM)</v>
      </c>
      <c r="AG981" s="2" t="str">
        <f>(Table1[[#This Row],[Số hóa đơn]])&amp;IF(OR(Table1[[#This Row],[Phân loại]]="Hàng trả",Table1[[#This Row],[Phân loại]]="Giảm công nợ"),-Table1[[#This Row],[Tổng giá trị]],Table1[[#This Row],[Tổng giá trị]])</f>
        <v>000379304866588</v>
      </c>
      <c r="AH981" s="6" t="e">
        <f>_xlfn.XLOOKUP(Table1[[#This Row],[Column1]],'Chi tiết tt Mega gửi'!P:P,'Chi tiết tt Mega gửi'!N:N)</f>
        <v>#N/A</v>
      </c>
    </row>
    <row r="982" spans="1:34" ht="25.5" customHeight="1" x14ac:dyDescent="0.2">
      <c r="A982" s="54" t="s">
        <v>16300</v>
      </c>
      <c r="B982" s="54" t="s">
        <v>7238</v>
      </c>
      <c r="C982" s="55">
        <v>46169</v>
      </c>
      <c r="D982" s="54" t="s">
        <v>18430</v>
      </c>
      <c r="E982" s="55">
        <v>46172</v>
      </c>
      <c r="F982" s="54" t="s">
        <v>18431</v>
      </c>
      <c r="G982" s="54" t="s">
        <v>18432</v>
      </c>
      <c r="H982" s="56">
        <v>725000</v>
      </c>
      <c r="I982" s="31">
        <v>0</v>
      </c>
      <c r="J982" s="31">
        <v>58000</v>
      </c>
      <c r="K982" s="113">
        <v>783000</v>
      </c>
      <c r="L982" s="64" t="s">
        <v>17236</v>
      </c>
      <c r="M982" s="6">
        <v>46213</v>
      </c>
      <c r="O982" s="32">
        <f>IF(Table1[[#This Row],[Phân loại]]="Tồn đầu kỳ",Table1[[#This Row],[Tổng giá trị]],0)</f>
        <v>0</v>
      </c>
      <c r="P982" s="7">
        <f>IF(Table1[[#This Row],[Số còn phải thu ĐK]]&lt;&gt;0,0,IF(Table1[[#This Row],[Phân loại]]="Bán hàng",Table1[[#This Row],[Tổng giá trị]],-Table1[[#This Row],[Tổng giá trị]]))</f>
        <v>783000</v>
      </c>
      <c r="Q982" s="32">
        <f t="shared" si="75"/>
        <v>783000</v>
      </c>
      <c r="R982" s="7">
        <f>Table1[[#This Row],[Số còn phải thu ĐK]]+Table1[[#This Row],[Giá Trị HD sau CK]]-Table1[[#This Row],[Số tiền đã thu]]</f>
        <v>0</v>
      </c>
      <c r="S982" s="6">
        <f>IF(Table1[[#This Row],[Ngày hóa đơn]]&lt;&gt;"",Table1[[#This Row],[Ngày hóa đơn]],IF(Table1[[#This Row],[Ngày hạch toán]]&lt;&gt;"",Table1[[#This Row],[Ngày hạch toán]],""))</f>
        <v>46172</v>
      </c>
      <c r="T982" s="7"/>
      <c r="U982" s="6">
        <f>IF(Table1[[#This Row],[Ngày tính CN]]="","",S982+T982)</f>
        <v>46172</v>
      </c>
      <c r="V982" s="32">
        <f ca="1">IF(Table1[[#This Row],[Hạn thanh toán]]="","",IF((U982-NOW())&lt;0,0,(U982-NOW())))</f>
        <v>0</v>
      </c>
      <c r="W982" s="32"/>
      <c r="X982" s="32" t="str">
        <f t="shared" ca="1" si="76"/>
        <v/>
      </c>
      <c r="Y982" s="2" t="str">
        <f t="shared" si="77"/>
        <v>Đã thanh toán</v>
      </c>
      <c r="Z982" s="42">
        <f t="shared" si="78"/>
        <v>46172</v>
      </c>
      <c r="AA982" s="42">
        <f t="shared" si="79"/>
        <v>46213</v>
      </c>
      <c r="AD982" s="2" t="str">
        <f>VLOOKUP($A982,MA_KH!$A:$Q,MA_KH!O$1,0)</f>
        <v>MEGA</v>
      </c>
      <c r="AE982" s="2" t="str">
        <f>VLOOKUP($A982,MA_KH!$A:$Q,MA_KH!P$1,0)</f>
        <v>CÔNG TY TNHH MM MEGA MARKET (VIỆT NAM)</v>
      </c>
      <c r="AG982" s="2" t="str">
        <f>(Table1[[#This Row],[Số hóa đơn]])&amp;IF(OR(Table1[[#This Row],[Phân loại]]="Hàng trả",Table1[[#This Row],[Phân loại]]="Giảm công nợ"),-Table1[[#This Row],[Tổng giá trị]],Table1[[#This Row],[Tổng giá trị]])</f>
        <v>00037928783000</v>
      </c>
      <c r="AH982" s="6" t="e">
        <f>_xlfn.XLOOKUP(Table1[[#This Row],[Column1]],'Chi tiết tt Mega gửi'!P:P,'Chi tiết tt Mega gửi'!N:N)</f>
        <v>#N/A</v>
      </c>
    </row>
    <row r="983" spans="1:34" ht="25.5" customHeight="1" x14ac:dyDescent="0.2">
      <c r="A983" s="54" t="s">
        <v>16291</v>
      </c>
      <c r="B983" s="54" t="s">
        <v>200</v>
      </c>
      <c r="C983" s="55">
        <v>46169</v>
      </c>
      <c r="D983" s="54" t="s">
        <v>18491</v>
      </c>
      <c r="E983" s="55">
        <v>46169</v>
      </c>
      <c r="F983" s="54">
        <v>845</v>
      </c>
      <c r="G983" s="54" t="s">
        <v>17345</v>
      </c>
      <c r="H983" s="56">
        <v>5491531</v>
      </c>
      <c r="I983" s="57">
        <v>0</v>
      </c>
      <c r="J983" s="56">
        <v>439323</v>
      </c>
      <c r="K983" s="65">
        <v>5930854</v>
      </c>
      <c r="L983" s="64" t="s">
        <v>17238</v>
      </c>
      <c r="M983" s="6">
        <v>46183</v>
      </c>
      <c r="O983" s="32">
        <f>IF(Table1[[#This Row],[Phân loại]]="Tồn đầu kỳ",Table1[[#This Row],[Tổng giá trị]],0)</f>
        <v>0</v>
      </c>
      <c r="P983" s="7">
        <f>IF(Table1[[#This Row],[Số còn phải thu ĐK]]&lt;&gt;0,0,IF(Table1[[#This Row],[Phân loại]]="Bán hàng",Table1[[#This Row],[Tổng giá trị]],-Table1[[#This Row],[Tổng giá trị]]))</f>
        <v>-5930854</v>
      </c>
      <c r="Q983" s="32">
        <f t="shared" si="75"/>
        <v>-5930854</v>
      </c>
      <c r="R983" s="7">
        <f>Table1[[#This Row],[Số còn phải thu ĐK]]+Table1[[#This Row],[Giá Trị HD sau CK]]-Table1[[#This Row],[Số tiền đã thu]]</f>
        <v>0</v>
      </c>
      <c r="S983" s="6">
        <f>IF(Table1[[#This Row],[Ngày hóa đơn]]&lt;&gt;"",Table1[[#This Row],[Ngày hóa đơn]],IF(Table1[[#This Row],[Ngày hạch toán]]&lt;&gt;"",Table1[[#This Row],[Ngày hạch toán]],""))</f>
        <v>46169</v>
      </c>
      <c r="T983" s="7"/>
      <c r="U983" s="6">
        <f>IF(Table1[[#This Row],[Ngày tính CN]]="","",S983+T983)</f>
        <v>46169</v>
      </c>
      <c r="V983" s="32">
        <f ca="1">IF(Table1[[#This Row],[Hạn thanh toán]]="","",IF((U983-NOW())&lt;0,0,(U983-NOW())))</f>
        <v>0</v>
      </c>
      <c r="W983" s="32"/>
      <c r="X983" s="32" t="str">
        <f t="shared" ca="1" si="76"/>
        <v/>
      </c>
      <c r="Y983" s="2" t="str">
        <f t="shared" si="77"/>
        <v>Đã thanh toán</v>
      </c>
      <c r="Z983" s="42">
        <f t="shared" si="78"/>
        <v>46169</v>
      </c>
      <c r="AA983" s="42">
        <f t="shared" si="79"/>
        <v>46183</v>
      </c>
      <c r="AD983" s="2" t="str">
        <f>VLOOKUP($A983,MA_KH!$A:$Q,MA_KH!O$1,0)</f>
        <v>MEGA</v>
      </c>
      <c r="AE983" s="2" t="str">
        <f>VLOOKUP($A983,MA_KH!$A:$Q,MA_KH!P$1,0)</f>
        <v>CÔNG TY TNHH MM MEGA MARKET (VIỆT NAM)</v>
      </c>
      <c r="AG983" s="2" t="str">
        <f>(Table1[[#This Row],[Số hóa đơn]])&amp;IF(OR(Table1[[#This Row],[Phân loại]]="Hàng trả",Table1[[#This Row],[Phân loại]]="Giảm công nợ"),-Table1[[#This Row],[Tổng giá trị]],Table1[[#This Row],[Tổng giá trị]])</f>
        <v>845-5930854</v>
      </c>
      <c r="AH983" s="6">
        <f>_xlfn.XLOOKUP(Table1[[#This Row],[Column1]],'Chi tiết tt Mega gửi'!P:P,'Chi tiết tt Mega gửi'!N:N)</f>
        <v>46183</v>
      </c>
    </row>
    <row r="984" spans="1:34" ht="25.5" customHeight="1" x14ac:dyDescent="0.2">
      <c r="A984" s="54" t="s">
        <v>16291</v>
      </c>
      <c r="B984" s="54" t="s">
        <v>200</v>
      </c>
      <c r="C984" s="55">
        <v>46169</v>
      </c>
      <c r="D984" s="54" t="s">
        <v>18492</v>
      </c>
      <c r="E984" s="55">
        <v>46169</v>
      </c>
      <c r="F984" s="54">
        <v>199</v>
      </c>
      <c r="G984" s="54" t="s">
        <v>17345</v>
      </c>
      <c r="H984" s="56">
        <v>1136611</v>
      </c>
      <c r="I984" s="57">
        <v>0</v>
      </c>
      <c r="J984" s="56">
        <v>90929</v>
      </c>
      <c r="K984" s="65">
        <v>1227540</v>
      </c>
      <c r="L984" s="64" t="s">
        <v>17238</v>
      </c>
      <c r="M984" s="6">
        <v>46183</v>
      </c>
      <c r="O984" s="32">
        <f>IF(Table1[[#This Row],[Phân loại]]="Tồn đầu kỳ",Table1[[#This Row],[Tổng giá trị]],0)</f>
        <v>0</v>
      </c>
      <c r="P984" s="7">
        <f>IF(Table1[[#This Row],[Số còn phải thu ĐK]]&lt;&gt;0,0,IF(Table1[[#This Row],[Phân loại]]="Bán hàng",Table1[[#This Row],[Tổng giá trị]],-Table1[[#This Row],[Tổng giá trị]]))</f>
        <v>-1227540</v>
      </c>
      <c r="Q984" s="32">
        <f t="shared" si="75"/>
        <v>-1227540</v>
      </c>
      <c r="R984" s="7">
        <f>Table1[[#This Row],[Số còn phải thu ĐK]]+Table1[[#This Row],[Giá Trị HD sau CK]]-Table1[[#This Row],[Số tiền đã thu]]</f>
        <v>0</v>
      </c>
      <c r="S984" s="6">
        <f>IF(Table1[[#This Row],[Ngày hóa đơn]]&lt;&gt;"",Table1[[#This Row],[Ngày hóa đơn]],IF(Table1[[#This Row],[Ngày hạch toán]]&lt;&gt;"",Table1[[#This Row],[Ngày hạch toán]],""))</f>
        <v>46169</v>
      </c>
      <c r="T984" s="7"/>
      <c r="U984" s="6">
        <f>IF(Table1[[#This Row],[Ngày tính CN]]="","",S984+T984)</f>
        <v>46169</v>
      </c>
      <c r="V984" s="32">
        <f ca="1">IF(Table1[[#This Row],[Hạn thanh toán]]="","",IF((U984-NOW())&lt;0,0,(U984-NOW())))</f>
        <v>0</v>
      </c>
      <c r="W984" s="32"/>
      <c r="X984" s="32" t="str">
        <f t="shared" ca="1" si="76"/>
        <v/>
      </c>
      <c r="Y984" s="2" t="str">
        <f t="shared" si="77"/>
        <v>Đã thanh toán</v>
      </c>
      <c r="Z984" s="42">
        <f t="shared" si="78"/>
        <v>46169</v>
      </c>
      <c r="AA984" s="42">
        <f t="shared" si="79"/>
        <v>46183</v>
      </c>
      <c r="AD984" s="2" t="str">
        <f>VLOOKUP($A984,MA_KH!$A:$Q,MA_KH!O$1,0)</f>
        <v>MEGA</v>
      </c>
      <c r="AE984" s="2" t="str">
        <f>VLOOKUP($A984,MA_KH!$A:$Q,MA_KH!P$1,0)</f>
        <v>CÔNG TY TNHH MM MEGA MARKET (VIỆT NAM)</v>
      </c>
      <c r="AG984" s="2" t="str">
        <f>(Table1[[#This Row],[Số hóa đơn]])&amp;IF(OR(Table1[[#This Row],[Phân loại]]="Hàng trả",Table1[[#This Row],[Phân loại]]="Giảm công nợ"),-Table1[[#This Row],[Tổng giá trị]],Table1[[#This Row],[Tổng giá trị]])</f>
        <v>199-1227540</v>
      </c>
      <c r="AH984" s="6">
        <f>_xlfn.XLOOKUP(Table1[[#This Row],[Column1]],'Chi tiết tt Mega gửi'!P:P,'Chi tiết tt Mega gửi'!N:N)</f>
        <v>46183</v>
      </c>
    </row>
    <row r="985" spans="1:34" ht="25.5" customHeight="1" x14ac:dyDescent="0.2">
      <c r="A985" s="54" t="s">
        <v>16289</v>
      </c>
      <c r="B985" s="54" t="s">
        <v>296</v>
      </c>
      <c r="C985" s="55">
        <v>46169</v>
      </c>
      <c r="D985" s="54" t="s">
        <v>18493</v>
      </c>
      <c r="E985" s="55">
        <v>46169</v>
      </c>
      <c r="F985" s="54">
        <v>299</v>
      </c>
      <c r="G985" s="54" t="s">
        <v>16824</v>
      </c>
      <c r="H985" s="56">
        <v>1494500</v>
      </c>
      <c r="I985" s="57">
        <v>0</v>
      </c>
      <c r="J985" s="56">
        <v>119560</v>
      </c>
      <c r="K985" s="65">
        <v>1614060</v>
      </c>
      <c r="L985" s="64" t="s">
        <v>17238</v>
      </c>
      <c r="M985" s="6">
        <v>46183</v>
      </c>
      <c r="O985" s="32">
        <f>IF(Table1[[#This Row],[Phân loại]]="Tồn đầu kỳ",Table1[[#This Row],[Tổng giá trị]],0)</f>
        <v>0</v>
      </c>
      <c r="P985" s="7">
        <f>IF(Table1[[#This Row],[Số còn phải thu ĐK]]&lt;&gt;0,0,IF(Table1[[#This Row],[Phân loại]]="Bán hàng",Table1[[#This Row],[Tổng giá trị]],-Table1[[#This Row],[Tổng giá trị]]))</f>
        <v>-1614060</v>
      </c>
      <c r="Q985" s="32">
        <f t="shared" si="75"/>
        <v>-1614060</v>
      </c>
      <c r="R985" s="7">
        <f>Table1[[#This Row],[Số còn phải thu ĐK]]+Table1[[#This Row],[Giá Trị HD sau CK]]-Table1[[#This Row],[Số tiền đã thu]]</f>
        <v>0</v>
      </c>
      <c r="S985" s="6">
        <f>IF(Table1[[#This Row],[Ngày hóa đơn]]&lt;&gt;"",Table1[[#This Row],[Ngày hóa đơn]],IF(Table1[[#This Row],[Ngày hạch toán]]&lt;&gt;"",Table1[[#This Row],[Ngày hạch toán]],""))</f>
        <v>46169</v>
      </c>
      <c r="T985" s="7"/>
      <c r="U985" s="6">
        <f>IF(Table1[[#This Row],[Ngày tính CN]]="","",S985+T985)</f>
        <v>46169</v>
      </c>
      <c r="V985" s="32">
        <f ca="1">IF(Table1[[#This Row],[Hạn thanh toán]]="","",IF((U985-NOW())&lt;0,0,(U985-NOW())))</f>
        <v>0</v>
      </c>
      <c r="W985" s="32"/>
      <c r="X985" s="32" t="str">
        <f t="shared" ca="1" si="76"/>
        <v/>
      </c>
      <c r="Y985" s="2" t="str">
        <f t="shared" si="77"/>
        <v>Đã thanh toán</v>
      </c>
      <c r="Z985" s="42">
        <f t="shared" si="78"/>
        <v>46169</v>
      </c>
      <c r="AA985" s="42">
        <f t="shared" si="79"/>
        <v>46183</v>
      </c>
      <c r="AD985" s="2" t="str">
        <f>VLOOKUP($A985,MA_KH!$A:$Q,MA_KH!O$1,0)</f>
        <v>MEGA</v>
      </c>
      <c r="AE985" s="2" t="str">
        <f>VLOOKUP($A985,MA_KH!$A:$Q,MA_KH!P$1,0)</f>
        <v>CÔNG TY TNHH MM MEGA MARKET (VIỆT NAM)</v>
      </c>
      <c r="AG985" s="2" t="str">
        <f>(Table1[[#This Row],[Số hóa đơn]])&amp;IF(OR(Table1[[#This Row],[Phân loại]]="Hàng trả",Table1[[#This Row],[Phân loại]]="Giảm công nợ"),-Table1[[#This Row],[Tổng giá trị]],Table1[[#This Row],[Tổng giá trị]])</f>
        <v>299-1614060</v>
      </c>
      <c r="AH985" s="6">
        <f>_xlfn.XLOOKUP(Table1[[#This Row],[Column1]],'Chi tiết tt Mega gửi'!P:P,'Chi tiết tt Mega gửi'!N:N)</f>
        <v>46183</v>
      </c>
    </row>
    <row r="986" spans="1:34" ht="25.5" customHeight="1" x14ac:dyDescent="0.2">
      <c r="A986" s="54" t="s">
        <v>16299</v>
      </c>
      <c r="B986" s="54" t="s">
        <v>190</v>
      </c>
      <c r="C986" s="55">
        <v>46169</v>
      </c>
      <c r="D986" s="54" t="s">
        <v>18494</v>
      </c>
      <c r="E986" s="55">
        <v>46169</v>
      </c>
      <c r="F986" s="54">
        <v>438</v>
      </c>
      <c r="G986" s="54" t="s">
        <v>18473</v>
      </c>
      <c r="H986" s="56">
        <v>1825789</v>
      </c>
      <c r="I986" s="57">
        <v>0</v>
      </c>
      <c r="J986" s="56">
        <v>146063</v>
      </c>
      <c r="K986" s="65">
        <v>1971852</v>
      </c>
      <c r="L986" s="64" t="s">
        <v>17238</v>
      </c>
      <c r="M986" s="6">
        <v>46183</v>
      </c>
      <c r="O986" s="32">
        <f>IF(Table1[[#This Row],[Phân loại]]="Tồn đầu kỳ",Table1[[#This Row],[Tổng giá trị]],0)</f>
        <v>0</v>
      </c>
      <c r="P986" s="7">
        <f>IF(Table1[[#This Row],[Số còn phải thu ĐK]]&lt;&gt;0,0,IF(Table1[[#This Row],[Phân loại]]="Bán hàng",Table1[[#This Row],[Tổng giá trị]],-Table1[[#This Row],[Tổng giá trị]]))</f>
        <v>-1971852</v>
      </c>
      <c r="Q986" s="32">
        <f t="shared" si="75"/>
        <v>-1971852</v>
      </c>
      <c r="R986" s="7">
        <f>Table1[[#This Row],[Số còn phải thu ĐK]]+Table1[[#This Row],[Giá Trị HD sau CK]]-Table1[[#This Row],[Số tiền đã thu]]</f>
        <v>0</v>
      </c>
      <c r="S986" s="6">
        <f>IF(Table1[[#This Row],[Ngày hóa đơn]]&lt;&gt;"",Table1[[#This Row],[Ngày hóa đơn]],IF(Table1[[#This Row],[Ngày hạch toán]]&lt;&gt;"",Table1[[#This Row],[Ngày hạch toán]],""))</f>
        <v>46169</v>
      </c>
      <c r="T986" s="7"/>
      <c r="U986" s="6">
        <f>IF(Table1[[#This Row],[Ngày tính CN]]="","",S986+T986)</f>
        <v>46169</v>
      </c>
      <c r="V986" s="32">
        <f ca="1">IF(Table1[[#This Row],[Hạn thanh toán]]="","",IF((U986-NOW())&lt;0,0,(U986-NOW())))</f>
        <v>0</v>
      </c>
      <c r="W986" s="32"/>
      <c r="X986" s="32" t="str">
        <f t="shared" ca="1" si="76"/>
        <v/>
      </c>
      <c r="Y986" s="2" t="str">
        <f t="shared" si="77"/>
        <v>Đã thanh toán</v>
      </c>
      <c r="Z986" s="42">
        <f t="shared" si="78"/>
        <v>46169</v>
      </c>
      <c r="AA986" s="42">
        <f t="shared" si="79"/>
        <v>46183</v>
      </c>
      <c r="AD986" s="2" t="str">
        <f>VLOOKUP($A986,MA_KH!$A:$Q,MA_KH!O$1,0)</f>
        <v>MEGA</v>
      </c>
      <c r="AE986" s="2" t="str">
        <f>VLOOKUP($A986,MA_KH!$A:$Q,MA_KH!P$1,0)</f>
        <v>CÔNG TY TNHH MM MEGA MARKET (VIỆT NAM)</v>
      </c>
      <c r="AG986" s="2" t="str">
        <f>(Table1[[#This Row],[Số hóa đơn]])&amp;IF(OR(Table1[[#This Row],[Phân loại]]="Hàng trả",Table1[[#This Row],[Phân loại]]="Giảm công nợ"),-Table1[[#This Row],[Tổng giá trị]],Table1[[#This Row],[Tổng giá trị]])</f>
        <v>438-1971852</v>
      </c>
      <c r="AH986" s="6">
        <f>_xlfn.XLOOKUP(Table1[[#This Row],[Column1]],'Chi tiết tt Mega gửi'!P:P,'Chi tiết tt Mega gửi'!N:N)</f>
        <v>46183</v>
      </c>
    </row>
    <row r="987" spans="1:34" ht="25.5" customHeight="1" x14ac:dyDescent="0.2">
      <c r="A987" s="54" t="s">
        <v>16299</v>
      </c>
      <c r="B987" s="54" t="s">
        <v>190</v>
      </c>
      <c r="C987" s="55">
        <v>46169</v>
      </c>
      <c r="D987" s="54" t="s">
        <v>18495</v>
      </c>
      <c r="E987" s="55">
        <v>46169</v>
      </c>
      <c r="F987" s="54">
        <v>378</v>
      </c>
      <c r="G987" s="54" t="s">
        <v>18473</v>
      </c>
      <c r="H987" s="56">
        <v>3662448</v>
      </c>
      <c r="I987" s="57">
        <v>0</v>
      </c>
      <c r="J987" s="56">
        <v>292996</v>
      </c>
      <c r="K987" s="65">
        <v>3955444</v>
      </c>
      <c r="L987" s="64" t="s">
        <v>17238</v>
      </c>
      <c r="M987" s="6">
        <v>46183</v>
      </c>
      <c r="O987" s="32">
        <f>IF(Table1[[#This Row],[Phân loại]]="Tồn đầu kỳ",Table1[[#This Row],[Tổng giá trị]],0)</f>
        <v>0</v>
      </c>
      <c r="P987" s="7">
        <f>IF(Table1[[#This Row],[Số còn phải thu ĐK]]&lt;&gt;0,0,IF(Table1[[#This Row],[Phân loại]]="Bán hàng",Table1[[#This Row],[Tổng giá trị]],-Table1[[#This Row],[Tổng giá trị]]))</f>
        <v>-3955444</v>
      </c>
      <c r="Q987" s="32">
        <f t="shared" si="75"/>
        <v>-3955444</v>
      </c>
      <c r="R987" s="7">
        <f>Table1[[#This Row],[Số còn phải thu ĐK]]+Table1[[#This Row],[Giá Trị HD sau CK]]-Table1[[#This Row],[Số tiền đã thu]]</f>
        <v>0</v>
      </c>
      <c r="S987" s="6">
        <f>IF(Table1[[#This Row],[Ngày hóa đơn]]&lt;&gt;"",Table1[[#This Row],[Ngày hóa đơn]],IF(Table1[[#This Row],[Ngày hạch toán]]&lt;&gt;"",Table1[[#This Row],[Ngày hạch toán]],""))</f>
        <v>46169</v>
      </c>
      <c r="T987" s="7"/>
      <c r="U987" s="6">
        <f>IF(Table1[[#This Row],[Ngày tính CN]]="","",S987+T987)</f>
        <v>46169</v>
      </c>
      <c r="V987" s="32">
        <f ca="1">IF(Table1[[#This Row],[Hạn thanh toán]]="","",IF((U987-NOW())&lt;0,0,(U987-NOW())))</f>
        <v>0</v>
      </c>
      <c r="W987" s="32"/>
      <c r="X987" s="32" t="str">
        <f t="shared" ca="1" si="76"/>
        <v/>
      </c>
      <c r="Y987" s="2" t="str">
        <f t="shared" si="77"/>
        <v>Đã thanh toán</v>
      </c>
      <c r="Z987" s="42">
        <f t="shared" si="78"/>
        <v>46169</v>
      </c>
      <c r="AA987" s="42">
        <f t="shared" si="79"/>
        <v>46183</v>
      </c>
      <c r="AD987" s="2" t="str">
        <f>VLOOKUP($A987,MA_KH!$A:$Q,MA_KH!O$1,0)</f>
        <v>MEGA</v>
      </c>
      <c r="AE987" s="2" t="str">
        <f>VLOOKUP($A987,MA_KH!$A:$Q,MA_KH!P$1,0)</f>
        <v>CÔNG TY TNHH MM MEGA MARKET (VIỆT NAM)</v>
      </c>
      <c r="AG987" s="2" t="str">
        <f>(Table1[[#This Row],[Số hóa đơn]])&amp;IF(OR(Table1[[#This Row],[Phân loại]]="Hàng trả",Table1[[#This Row],[Phân loại]]="Giảm công nợ"),-Table1[[#This Row],[Tổng giá trị]],Table1[[#This Row],[Tổng giá trị]])</f>
        <v>378-3955444</v>
      </c>
      <c r="AH987" s="6">
        <f>_xlfn.XLOOKUP(Table1[[#This Row],[Column1]],'Chi tiết tt Mega gửi'!P:P,'Chi tiết tt Mega gửi'!N:N)</f>
        <v>46183</v>
      </c>
    </row>
    <row r="988" spans="1:34" ht="25.5" customHeight="1" x14ac:dyDescent="0.2">
      <c r="A988" s="54" t="s">
        <v>16299</v>
      </c>
      <c r="B988" s="54" t="s">
        <v>190</v>
      </c>
      <c r="C988" s="55">
        <v>46169</v>
      </c>
      <c r="D988" s="54" t="s">
        <v>18496</v>
      </c>
      <c r="E988" s="55">
        <v>46169</v>
      </c>
      <c r="F988" s="68" t="s">
        <v>18735</v>
      </c>
      <c r="G988" s="54" t="s">
        <v>18473</v>
      </c>
      <c r="H988" s="56">
        <v>2254885</v>
      </c>
      <c r="I988" s="57">
        <v>0</v>
      </c>
      <c r="J988" s="56">
        <v>180391</v>
      </c>
      <c r="K988" s="65">
        <v>2435276</v>
      </c>
      <c r="L988" s="64" t="s">
        <v>17238</v>
      </c>
      <c r="M988" s="6">
        <v>46183</v>
      </c>
      <c r="O988" s="32">
        <f>IF(Table1[[#This Row],[Phân loại]]="Tồn đầu kỳ",Table1[[#This Row],[Tổng giá trị]],0)</f>
        <v>0</v>
      </c>
      <c r="P988" s="7">
        <f>IF(Table1[[#This Row],[Số còn phải thu ĐK]]&lt;&gt;0,0,IF(Table1[[#This Row],[Phân loại]]="Bán hàng",Table1[[#This Row],[Tổng giá trị]],-Table1[[#This Row],[Tổng giá trị]]))</f>
        <v>-2435276</v>
      </c>
      <c r="Q988" s="32">
        <f t="shared" si="75"/>
        <v>-2435276</v>
      </c>
      <c r="R988" s="7">
        <f>Table1[[#This Row],[Số còn phải thu ĐK]]+Table1[[#This Row],[Giá Trị HD sau CK]]-Table1[[#This Row],[Số tiền đã thu]]</f>
        <v>0</v>
      </c>
      <c r="S988" s="6">
        <f>IF(Table1[[#This Row],[Ngày hóa đơn]]&lt;&gt;"",Table1[[#This Row],[Ngày hóa đơn]],IF(Table1[[#This Row],[Ngày hạch toán]]&lt;&gt;"",Table1[[#This Row],[Ngày hạch toán]],""))</f>
        <v>46169</v>
      </c>
      <c r="T988" s="7"/>
      <c r="U988" s="6">
        <f>IF(Table1[[#This Row],[Ngày tính CN]]="","",S988+T988)</f>
        <v>46169</v>
      </c>
      <c r="V988" s="32">
        <f ca="1">IF(Table1[[#This Row],[Hạn thanh toán]]="","",IF((U988-NOW())&lt;0,0,(U988-NOW())))</f>
        <v>0</v>
      </c>
      <c r="W988" s="32"/>
      <c r="X988" s="32" t="str">
        <f t="shared" ca="1" si="76"/>
        <v/>
      </c>
      <c r="Y988" s="2" t="str">
        <f t="shared" si="77"/>
        <v>Đã thanh toán</v>
      </c>
      <c r="Z988" s="42">
        <f t="shared" si="78"/>
        <v>46169</v>
      </c>
      <c r="AA988" s="42">
        <f t="shared" si="79"/>
        <v>46183</v>
      </c>
      <c r="AD988" s="2" t="str">
        <f>VLOOKUP($A988,MA_KH!$A:$Q,MA_KH!O$1,0)</f>
        <v>MEGA</v>
      </c>
      <c r="AE988" s="2" t="str">
        <f>VLOOKUP($A988,MA_KH!$A:$Q,MA_KH!P$1,0)</f>
        <v>CÔNG TY TNHH MM MEGA MARKET (VIỆT NAM)</v>
      </c>
      <c r="AG988" s="2" t="str">
        <f>(Table1[[#This Row],[Số hóa đơn]])&amp;IF(OR(Table1[[#This Row],[Phân loại]]="Hàng trả",Table1[[#This Row],[Phân loại]]="Giảm công nợ"),-Table1[[#This Row],[Tổng giá trị]],Table1[[#This Row],[Tổng giá trị]])</f>
        <v>00000050-2435276</v>
      </c>
      <c r="AH988" s="6" t="e">
        <f>_xlfn.XLOOKUP(Table1[[#This Row],[Column1]],'Chi tiết tt Mega gửi'!P:P,'Chi tiết tt Mega gửi'!N:N)</f>
        <v>#N/A</v>
      </c>
    </row>
    <row r="989" spans="1:34" ht="25.5" customHeight="1" x14ac:dyDescent="0.2">
      <c r="A989" s="54" t="s">
        <v>16299</v>
      </c>
      <c r="B989" s="54" t="s">
        <v>190</v>
      </c>
      <c r="C989" s="55">
        <v>46169</v>
      </c>
      <c r="D989" s="54" t="s">
        <v>18497</v>
      </c>
      <c r="E989" s="55">
        <v>46169</v>
      </c>
      <c r="F989" s="68" t="s">
        <v>18734</v>
      </c>
      <c r="G989" s="54" t="s">
        <v>18473</v>
      </c>
      <c r="H989" s="56">
        <v>1641492</v>
      </c>
      <c r="I989" s="57">
        <v>0</v>
      </c>
      <c r="J989" s="56">
        <v>131320</v>
      </c>
      <c r="K989" s="65">
        <v>1772812</v>
      </c>
      <c r="L989" s="64" t="s">
        <v>17238</v>
      </c>
      <c r="M989" s="6">
        <v>46183</v>
      </c>
      <c r="O989" s="32">
        <f>IF(Table1[[#This Row],[Phân loại]]="Tồn đầu kỳ",Table1[[#This Row],[Tổng giá trị]],0)</f>
        <v>0</v>
      </c>
      <c r="P989" s="7">
        <f>IF(Table1[[#This Row],[Số còn phải thu ĐK]]&lt;&gt;0,0,IF(Table1[[#This Row],[Phân loại]]="Bán hàng",Table1[[#This Row],[Tổng giá trị]],-Table1[[#This Row],[Tổng giá trị]]))</f>
        <v>-1772812</v>
      </c>
      <c r="Q989" s="32">
        <f t="shared" si="75"/>
        <v>-1772812</v>
      </c>
      <c r="R989" s="7">
        <f>Table1[[#This Row],[Số còn phải thu ĐK]]+Table1[[#This Row],[Giá Trị HD sau CK]]-Table1[[#This Row],[Số tiền đã thu]]</f>
        <v>0</v>
      </c>
      <c r="S989" s="6">
        <f>IF(Table1[[#This Row],[Ngày hóa đơn]]&lt;&gt;"",Table1[[#This Row],[Ngày hóa đơn]],IF(Table1[[#This Row],[Ngày hạch toán]]&lt;&gt;"",Table1[[#This Row],[Ngày hạch toán]],""))</f>
        <v>46169</v>
      </c>
      <c r="T989" s="7"/>
      <c r="U989" s="6">
        <f>IF(Table1[[#This Row],[Ngày tính CN]]="","",S989+T989)</f>
        <v>46169</v>
      </c>
      <c r="V989" s="32">
        <f ca="1">IF(Table1[[#This Row],[Hạn thanh toán]]="","",IF((U989-NOW())&lt;0,0,(U989-NOW())))</f>
        <v>0</v>
      </c>
      <c r="W989" s="32"/>
      <c r="X989" s="32" t="str">
        <f t="shared" ca="1" si="76"/>
        <v/>
      </c>
      <c r="Y989" s="2" t="str">
        <f t="shared" si="77"/>
        <v>Đã thanh toán</v>
      </c>
      <c r="Z989" s="42">
        <f t="shared" si="78"/>
        <v>46169</v>
      </c>
      <c r="AA989" s="42">
        <f t="shared" si="79"/>
        <v>46183</v>
      </c>
      <c r="AD989" s="2" t="str">
        <f>VLOOKUP($A989,MA_KH!$A:$Q,MA_KH!O$1,0)</f>
        <v>MEGA</v>
      </c>
      <c r="AE989" s="2" t="str">
        <f>VLOOKUP($A989,MA_KH!$A:$Q,MA_KH!P$1,0)</f>
        <v>CÔNG TY TNHH MM MEGA MARKET (VIỆT NAM)</v>
      </c>
      <c r="AG989" s="2" t="str">
        <f>(Table1[[#This Row],[Số hóa đơn]])&amp;IF(OR(Table1[[#This Row],[Phân loại]]="Hàng trả",Table1[[#This Row],[Phân loại]]="Giảm công nợ"),-Table1[[#This Row],[Tổng giá trị]],Table1[[#This Row],[Tổng giá trị]])</f>
        <v>00000048-1772812</v>
      </c>
      <c r="AH989" s="6" t="e">
        <f>_xlfn.XLOOKUP(Table1[[#This Row],[Column1]],'Chi tiết tt Mega gửi'!P:P,'Chi tiết tt Mega gửi'!N:N)</f>
        <v>#N/A</v>
      </c>
    </row>
    <row r="990" spans="1:34" ht="25.5" customHeight="1" x14ac:dyDescent="0.2">
      <c r="A990" s="54" t="s">
        <v>16309</v>
      </c>
      <c r="B990" s="54" t="s">
        <v>255</v>
      </c>
      <c r="C990" s="55">
        <v>46170</v>
      </c>
      <c r="D990" s="54" t="s">
        <v>18433</v>
      </c>
      <c r="E990" s="55">
        <v>46172</v>
      </c>
      <c r="F990" s="54" t="s">
        <v>18434</v>
      </c>
      <c r="G990" s="54" t="s">
        <v>18435</v>
      </c>
      <c r="H990" s="56">
        <v>1615480</v>
      </c>
      <c r="I990" s="31">
        <v>0</v>
      </c>
      <c r="J990" s="31">
        <v>129238</v>
      </c>
      <c r="K990" s="113">
        <v>1744718</v>
      </c>
      <c r="L990" s="64" t="s">
        <v>17236</v>
      </c>
      <c r="M990" s="6">
        <v>46213</v>
      </c>
      <c r="O990" s="32">
        <f>IF(Table1[[#This Row],[Phân loại]]="Tồn đầu kỳ",Table1[[#This Row],[Tổng giá trị]],0)</f>
        <v>0</v>
      </c>
      <c r="P990" s="7">
        <f>IF(Table1[[#This Row],[Số còn phải thu ĐK]]&lt;&gt;0,0,IF(Table1[[#This Row],[Phân loại]]="Bán hàng",Table1[[#This Row],[Tổng giá trị]],-Table1[[#This Row],[Tổng giá trị]]))</f>
        <v>1744718</v>
      </c>
      <c r="Q990" s="32">
        <f t="shared" si="75"/>
        <v>1744718</v>
      </c>
      <c r="R990" s="7">
        <f>Table1[[#This Row],[Số còn phải thu ĐK]]+Table1[[#This Row],[Giá Trị HD sau CK]]-Table1[[#This Row],[Số tiền đã thu]]</f>
        <v>0</v>
      </c>
      <c r="S990" s="6">
        <f>IF(Table1[[#This Row],[Ngày hóa đơn]]&lt;&gt;"",Table1[[#This Row],[Ngày hóa đơn]],IF(Table1[[#This Row],[Ngày hạch toán]]&lt;&gt;"",Table1[[#This Row],[Ngày hạch toán]],""))</f>
        <v>46172</v>
      </c>
      <c r="T990" s="7"/>
      <c r="U990" s="6">
        <f>IF(Table1[[#This Row],[Ngày tính CN]]="","",S990+T990)</f>
        <v>46172</v>
      </c>
      <c r="V990" s="32">
        <f ca="1">IF(Table1[[#This Row],[Hạn thanh toán]]="","",IF((U990-NOW())&lt;0,0,(U990-NOW())))</f>
        <v>0</v>
      </c>
      <c r="W990" s="32"/>
      <c r="X990" s="32" t="str">
        <f t="shared" ca="1" si="76"/>
        <v/>
      </c>
      <c r="Y990" s="2" t="str">
        <f t="shared" si="77"/>
        <v>Đã thanh toán</v>
      </c>
      <c r="Z990" s="42">
        <f t="shared" si="78"/>
        <v>46172</v>
      </c>
      <c r="AA990" s="42">
        <f t="shared" si="79"/>
        <v>46213</v>
      </c>
      <c r="AD990" s="2" t="str">
        <f>VLOOKUP($A990,MA_KH!$A:$Q,MA_KH!O$1,0)</f>
        <v>MEGA</v>
      </c>
      <c r="AE990" s="2" t="str">
        <f>VLOOKUP($A990,MA_KH!$A:$Q,MA_KH!P$1,0)</f>
        <v>CÔNG TY TNHH MM MEGA MARKET (VIỆT NAM)</v>
      </c>
      <c r="AG990" s="2" t="str">
        <f>(Table1[[#This Row],[Số hóa đơn]])&amp;IF(OR(Table1[[#This Row],[Phân loại]]="Hàng trả",Table1[[#This Row],[Phân loại]]="Giảm công nợ"),-Table1[[#This Row],[Tổng giá trị]],Table1[[#This Row],[Tổng giá trị]])</f>
        <v>000379331744718</v>
      </c>
      <c r="AH990" s="6" t="e">
        <f>_xlfn.XLOOKUP(Table1[[#This Row],[Column1]],'Chi tiết tt Mega gửi'!P:P,'Chi tiết tt Mega gửi'!N:N)</f>
        <v>#N/A</v>
      </c>
    </row>
    <row r="991" spans="1:34" ht="25.5" customHeight="1" x14ac:dyDescent="0.2">
      <c r="A991" s="54" t="s">
        <v>16308</v>
      </c>
      <c r="B991" s="54" t="s">
        <v>194</v>
      </c>
      <c r="C991" s="55">
        <v>46170</v>
      </c>
      <c r="D991" s="54" t="s">
        <v>18436</v>
      </c>
      <c r="E991" s="55">
        <v>46172</v>
      </c>
      <c r="F991" s="54" t="s">
        <v>18437</v>
      </c>
      <c r="G991" s="54" t="s">
        <v>18438</v>
      </c>
      <c r="H991" s="56">
        <v>11106500</v>
      </c>
      <c r="I991" s="31">
        <v>0</v>
      </c>
      <c r="J991" s="31">
        <v>888520</v>
      </c>
      <c r="K991" s="113">
        <v>11995020</v>
      </c>
      <c r="L991" s="64" t="s">
        <v>17236</v>
      </c>
      <c r="M991" s="6">
        <v>46213</v>
      </c>
      <c r="O991" s="32">
        <f>IF(Table1[[#This Row],[Phân loại]]="Tồn đầu kỳ",Table1[[#This Row],[Tổng giá trị]],0)</f>
        <v>0</v>
      </c>
      <c r="P991" s="7">
        <f>IF(Table1[[#This Row],[Số còn phải thu ĐK]]&lt;&gt;0,0,IF(Table1[[#This Row],[Phân loại]]="Bán hàng",Table1[[#This Row],[Tổng giá trị]],-Table1[[#This Row],[Tổng giá trị]]))</f>
        <v>11995020</v>
      </c>
      <c r="Q991" s="32">
        <f t="shared" si="75"/>
        <v>11995020</v>
      </c>
      <c r="R991" s="7">
        <f>Table1[[#This Row],[Số còn phải thu ĐK]]+Table1[[#This Row],[Giá Trị HD sau CK]]-Table1[[#This Row],[Số tiền đã thu]]</f>
        <v>0</v>
      </c>
      <c r="S991" s="6">
        <f>IF(Table1[[#This Row],[Ngày hóa đơn]]&lt;&gt;"",Table1[[#This Row],[Ngày hóa đơn]],IF(Table1[[#This Row],[Ngày hạch toán]]&lt;&gt;"",Table1[[#This Row],[Ngày hạch toán]],""))</f>
        <v>46172</v>
      </c>
      <c r="T991" s="7"/>
      <c r="U991" s="6">
        <f>IF(Table1[[#This Row],[Ngày tính CN]]="","",S991+T991)</f>
        <v>46172</v>
      </c>
      <c r="V991" s="32">
        <f ca="1">IF(Table1[[#This Row],[Hạn thanh toán]]="","",IF((U991-NOW())&lt;0,0,(U991-NOW())))</f>
        <v>0</v>
      </c>
      <c r="W991" s="32"/>
      <c r="X991" s="32" t="str">
        <f t="shared" ca="1" si="76"/>
        <v/>
      </c>
      <c r="Y991" s="2" t="str">
        <f t="shared" si="77"/>
        <v>Đã thanh toán</v>
      </c>
      <c r="Z991" s="42">
        <f t="shared" si="78"/>
        <v>46172</v>
      </c>
      <c r="AA991" s="42">
        <f t="shared" si="79"/>
        <v>46213</v>
      </c>
      <c r="AD991" s="2" t="str">
        <f>VLOOKUP($A991,MA_KH!$A:$Q,MA_KH!O$1,0)</f>
        <v>MEGA</v>
      </c>
      <c r="AE991" s="2" t="str">
        <f>VLOOKUP($A991,MA_KH!$A:$Q,MA_KH!P$1,0)</f>
        <v>CÔNG TY TNHH MM MEGA MARKET (VIỆT NAM)</v>
      </c>
      <c r="AG991" s="2" t="str">
        <f>(Table1[[#This Row],[Số hóa đơn]])&amp;IF(OR(Table1[[#This Row],[Phân loại]]="Hàng trả",Table1[[#This Row],[Phân loại]]="Giảm công nợ"),-Table1[[#This Row],[Tổng giá trị]],Table1[[#This Row],[Tổng giá trị]])</f>
        <v>0003793211995020</v>
      </c>
      <c r="AH991" s="6" t="e">
        <f>_xlfn.XLOOKUP(Table1[[#This Row],[Column1]],'Chi tiết tt Mega gửi'!P:P,'Chi tiết tt Mega gửi'!N:N)</f>
        <v>#N/A</v>
      </c>
    </row>
    <row r="992" spans="1:34" ht="25.5" customHeight="1" x14ac:dyDescent="0.2">
      <c r="A992" s="54" t="s">
        <v>7306</v>
      </c>
      <c r="B992" s="54" t="s">
        <v>7307</v>
      </c>
      <c r="C992" s="55">
        <v>46170</v>
      </c>
      <c r="D992" s="54" t="s">
        <v>18439</v>
      </c>
      <c r="E992" s="55">
        <v>46172</v>
      </c>
      <c r="F992" s="54" t="s">
        <v>18440</v>
      </c>
      <c r="G992" s="54" t="s">
        <v>18441</v>
      </c>
      <c r="H992" s="56">
        <v>3558164</v>
      </c>
      <c r="I992" s="31">
        <v>0</v>
      </c>
      <c r="J992" s="31">
        <v>284653</v>
      </c>
      <c r="K992" s="113">
        <v>3842817</v>
      </c>
      <c r="L992" s="64" t="s">
        <v>17236</v>
      </c>
      <c r="M992" s="6">
        <v>46213</v>
      </c>
      <c r="O992" s="32">
        <f>IF(Table1[[#This Row],[Phân loại]]="Tồn đầu kỳ",Table1[[#This Row],[Tổng giá trị]],0)</f>
        <v>0</v>
      </c>
      <c r="P992" s="7">
        <f>IF(Table1[[#This Row],[Số còn phải thu ĐK]]&lt;&gt;0,0,IF(Table1[[#This Row],[Phân loại]]="Bán hàng",Table1[[#This Row],[Tổng giá trị]],-Table1[[#This Row],[Tổng giá trị]]))</f>
        <v>3842817</v>
      </c>
      <c r="Q992" s="32">
        <f t="shared" si="75"/>
        <v>3842817</v>
      </c>
      <c r="R992" s="7">
        <f>Table1[[#This Row],[Số còn phải thu ĐK]]+Table1[[#This Row],[Giá Trị HD sau CK]]-Table1[[#This Row],[Số tiền đã thu]]</f>
        <v>0</v>
      </c>
      <c r="S992" s="6">
        <f>IF(Table1[[#This Row],[Ngày hóa đơn]]&lt;&gt;"",Table1[[#This Row],[Ngày hóa đơn]],IF(Table1[[#This Row],[Ngày hạch toán]]&lt;&gt;"",Table1[[#This Row],[Ngày hạch toán]],""))</f>
        <v>46172</v>
      </c>
      <c r="T992" s="7"/>
      <c r="U992" s="6">
        <f>IF(Table1[[#This Row],[Ngày tính CN]]="","",S992+T992)</f>
        <v>46172</v>
      </c>
      <c r="V992" s="32">
        <f ca="1">IF(Table1[[#This Row],[Hạn thanh toán]]="","",IF((U992-NOW())&lt;0,0,(U992-NOW())))</f>
        <v>0</v>
      </c>
      <c r="W992" s="32"/>
      <c r="X992" s="32" t="str">
        <f t="shared" ca="1" si="76"/>
        <v/>
      </c>
      <c r="Y992" s="2" t="str">
        <f t="shared" si="77"/>
        <v>Đã thanh toán</v>
      </c>
      <c r="Z992" s="42">
        <f t="shared" si="78"/>
        <v>46172</v>
      </c>
      <c r="AA992" s="42">
        <f t="shared" si="79"/>
        <v>46213</v>
      </c>
      <c r="AD992" s="2" t="str">
        <f>VLOOKUP($A992,MA_KH!$A:$Q,MA_KH!O$1,0)</f>
        <v>MEGA</v>
      </c>
      <c r="AE992" s="2" t="str">
        <f>VLOOKUP($A992,MA_KH!$A:$Q,MA_KH!P$1,0)</f>
        <v>CÔNG TY TNHH MM MEGA MARKET (VIỆT NAM)</v>
      </c>
      <c r="AG992" s="2" t="str">
        <f>(Table1[[#This Row],[Số hóa đơn]])&amp;IF(OR(Table1[[#This Row],[Phân loại]]="Hàng trả",Table1[[#This Row],[Phân loại]]="Giảm công nợ"),-Table1[[#This Row],[Tổng giá trị]],Table1[[#This Row],[Tổng giá trị]])</f>
        <v>000379353842817</v>
      </c>
      <c r="AH992" s="6" t="e">
        <f>_xlfn.XLOOKUP(Table1[[#This Row],[Column1]],'Chi tiết tt Mega gửi'!P:P,'Chi tiết tt Mega gửi'!N:N)</f>
        <v>#N/A</v>
      </c>
    </row>
    <row r="993" spans="1:34" ht="25.5" customHeight="1" x14ac:dyDescent="0.2">
      <c r="A993" s="54" t="s">
        <v>16295</v>
      </c>
      <c r="B993" s="54" t="s">
        <v>198</v>
      </c>
      <c r="C993" s="55">
        <v>46170</v>
      </c>
      <c r="D993" s="54" t="s">
        <v>18442</v>
      </c>
      <c r="E993" s="55">
        <v>46172</v>
      </c>
      <c r="F993" s="54" t="s">
        <v>18443</v>
      </c>
      <c r="G993" s="54" t="s">
        <v>18444</v>
      </c>
      <c r="H993" s="56">
        <v>2773310</v>
      </c>
      <c r="I993" s="31">
        <v>0</v>
      </c>
      <c r="J993" s="31">
        <v>221865</v>
      </c>
      <c r="K993" s="113">
        <v>2995175</v>
      </c>
      <c r="L993" s="64" t="s">
        <v>17236</v>
      </c>
      <c r="M993" s="6">
        <v>46213</v>
      </c>
      <c r="O993" s="32">
        <f>IF(Table1[[#This Row],[Phân loại]]="Tồn đầu kỳ",Table1[[#This Row],[Tổng giá trị]],0)</f>
        <v>0</v>
      </c>
      <c r="P993" s="7">
        <f>IF(Table1[[#This Row],[Số còn phải thu ĐK]]&lt;&gt;0,0,IF(Table1[[#This Row],[Phân loại]]="Bán hàng",Table1[[#This Row],[Tổng giá trị]],-Table1[[#This Row],[Tổng giá trị]]))</f>
        <v>2995175</v>
      </c>
      <c r="Q993" s="32">
        <f t="shared" si="75"/>
        <v>2995175</v>
      </c>
      <c r="R993" s="7">
        <f>Table1[[#This Row],[Số còn phải thu ĐK]]+Table1[[#This Row],[Giá Trị HD sau CK]]-Table1[[#This Row],[Số tiền đã thu]]</f>
        <v>0</v>
      </c>
      <c r="S993" s="6">
        <f>IF(Table1[[#This Row],[Ngày hóa đơn]]&lt;&gt;"",Table1[[#This Row],[Ngày hóa đơn]],IF(Table1[[#This Row],[Ngày hạch toán]]&lt;&gt;"",Table1[[#This Row],[Ngày hạch toán]],""))</f>
        <v>46172</v>
      </c>
      <c r="T993" s="7"/>
      <c r="U993" s="6">
        <f>IF(Table1[[#This Row],[Ngày tính CN]]="","",S993+T993)</f>
        <v>46172</v>
      </c>
      <c r="V993" s="32">
        <f ca="1">IF(Table1[[#This Row],[Hạn thanh toán]]="","",IF((U993-NOW())&lt;0,0,(U993-NOW())))</f>
        <v>0</v>
      </c>
      <c r="W993" s="32"/>
      <c r="X993" s="32" t="str">
        <f t="shared" ca="1" si="76"/>
        <v/>
      </c>
      <c r="Y993" s="2" t="str">
        <f t="shared" si="77"/>
        <v>Đã thanh toán</v>
      </c>
      <c r="Z993" s="42">
        <f t="shared" si="78"/>
        <v>46172</v>
      </c>
      <c r="AA993" s="42">
        <f t="shared" si="79"/>
        <v>46213</v>
      </c>
      <c r="AD993" s="2" t="str">
        <f>VLOOKUP($A993,MA_KH!$A:$Q,MA_KH!O$1,0)</f>
        <v>MEGA</v>
      </c>
      <c r="AE993" s="2" t="str">
        <f>VLOOKUP($A993,MA_KH!$A:$Q,MA_KH!P$1,0)</f>
        <v>CÔNG TY TNHH MM MEGA MARKET (VIỆT NAM)</v>
      </c>
      <c r="AG993" s="2" t="str">
        <f>(Table1[[#This Row],[Số hóa đơn]])&amp;IF(OR(Table1[[#This Row],[Phân loại]]="Hàng trả",Table1[[#This Row],[Phân loại]]="Giảm công nợ"),-Table1[[#This Row],[Tổng giá trị]],Table1[[#This Row],[Tổng giá trị]])</f>
        <v>000379342995175</v>
      </c>
      <c r="AH993" s="6" t="e">
        <f>_xlfn.XLOOKUP(Table1[[#This Row],[Column1]],'Chi tiết tt Mega gửi'!P:P,'Chi tiết tt Mega gửi'!N:N)</f>
        <v>#N/A</v>
      </c>
    </row>
    <row r="994" spans="1:34" ht="25.5" customHeight="1" x14ac:dyDescent="0.2">
      <c r="A994" s="54" t="s">
        <v>16290</v>
      </c>
      <c r="B994" s="54" t="s">
        <v>192</v>
      </c>
      <c r="C994" s="55">
        <v>46170</v>
      </c>
      <c r="D994" s="54" t="s">
        <v>18445</v>
      </c>
      <c r="E994" s="55">
        <v>46172</v>
      </c>
      <c r="F994" s="54" t="s">
        <v>18446</v>
      </c>
      <c r="G994" s="54" t="s">
        <v>18447</v>
      </c>
      <c r="H994" s="56">
        <v>2075500</v>
      </c>
      <c r="I994" s="31">
        <v>0</v>
      </c>
      <c r="J994" s="31">
        <v>166040</v>
      </c>
      <c r="K994" s="113">
        <v>2241540</v>
      </c>
      <c r="L994" s="64" t="s">
        <v>17236</v>
      </c>
      <c r="M994" s="6">
        <v>46213</v>
      </c>
      <c r="O994" s="32">
        <f>IF(Table1[[#This Row],[Phân loại]]="Tồn đầu kỳ",Table1[[#This Row],[Tổng giá trị]],0)</f>
        <v>0</v>
      </c>
      <c r="P994" s="7">
        <f>IF(Table1[[#This Row],[Số còn phải thu ĐK]]&lt;&gt;0,0,IF(Table1[[#This Row],[Phân loại]]="Bán hàng",Table1[[#This Row],[Tổng giá trị]],-Table1[[#This Row],[Tổng giá trị]]))</f>
        <v>2241540</v>
      </c>
      <c r="Q994" s="32">
        <f t="shared" si="75"/>
        <v>2241540</v>
      </c>
      <c r="R994" s="7">
        <f>Table1[[#This Row],[Số còn phải thu ĐK]]+Table1[[#This Row],[Giá Trị HD sau CK]]-Table1[[#This Row],[Số tiền đã thu]]</f>
        <v>0</v>
      </c>
      <c r="S994" s="6">
        <f>IF(Table1[[#This Row],[Ngày hóa đơn]]&lt;&gt;"",Table1[[#This Row],[Ngày hóa đơn]],IF(Table1[[#This Row],[Ngày hạch toán]]&lt;&gt;"",Table1[[#This Row],[Ngày hạch toán]],""))</f>
        <v>46172</v>
      </c>
      <c r="T994" s="7"/>
      <c r="U994" s="6">
        <f>IF(Table1[[#This Row],[Ngày tính CN]]="","",S994+T994)</f>
        <v>46172</v>
      </c>
      <c r="V994" s="32">
        <f ca="1">IF(Table1[[#This Row],[Hạn thanh toán]]="","",IF((U994-NOW())&lt;0,0,(U994-NOW())))</f>
        <v>0</v>
      </c>
      <c r="W994" s="32"/>
      <c r="X994" s="32" t="str">
        <f t="shared" ca="1" si="76"/>
        <v/>
      </c>
      <c r="Y994" s="2" t="str">
        <f t="shared" si="77"/>
        <v>Đã thanh toán</v>
      </c>
      <c r="Z994" s="42">
        <f t="shared" si="78"/>
        <v>46172</v>
      </c>
      <c r="AA994" s="42">
        <f t="shared" si="79"/>
        <v>46213</v>
      </c>
      <c r="AD994" s="2" t="str">
        <f>VLOOKUP($A994,MA_KH!$A:$Q,MA_KH!O$1,0)</f>
        <v>MEGA</v>
      </c>
      <c r="AE994" s="2" t="str">
        <f>VLOOKUP($A994,MA_KH!$A:$Q,MA_KH!P$1,0)</f>
        <v>CÔNG TY TNHH MM MEGA MARKET (VIỆT NAM)</v>
      </c>
      <c r="AG994" s="2" t="str">
        <f>(Table1[[#This Row],[Số hóa đơn]])&amp;IF(OR(Table1[[#This Row],[Phân loại]]="Hàng trả",Table1[[#This Row],[Phân loại]]="Giảm công nợ"),-Table1[[#This Row],[Tổng giá trị]],Table1[[#This Row],[Tổng giá trị]])</f>
        <v>000379312241540</v>
      </c>
      <c r="AH994" s="6" t="e">
        <f>_xlfn.XLOOKUP(Table1[[#This Row],[Column1]],'Chi tiết tt Mega gửi'!P:P,'Chi tiết tt Mega gửi'!N:N)</f>
        <v>#N/A</v>
      </c>
    </row>
    <row r="995" spans="1:34" ht="25.5" customHeight="1" x14ac:dyDescent="0.2">
      <c r="A995" s="54" t="s">
        <v>16287</v>
      </c>
      <c r="B995" s="54" t="s">
        <v>253</v>
      </c>
      <c r="C995" s="55">
        <v>46170</v>
      </c>
      <c r="D995" s="54" t="s">
        <v>18498</v>
      </c>
      <c r="E995" s="55">
        <v>46170</v>
      </c>
      <c r="F995" s="54">
        <v>228</v>
      </c>
      <c r="G995" s="54" t="s">
        <v>17274</v>
      </c>
      <c r="H995" s="56">
        <v>1318025</v>
      </c>
      <c r="I995" s="57">
        <v>0</v>
      </c>
      <c r="J995" s="56">
        <v>105442</v>
      </c>
      <c r="K995" s="65">
        <v>1423467</v>
      </c>
      <c r="L995" s="64" t="s">
        <v>17238</v>
      </c>
      <c r="M995" s="6">
        <v>46183</v>
      </c>
      <c r="O995" s="32">
        <f>IF(Table1[[#This Row],[Phân loại]]="Tồn đầu kỳ",Table1[[#This Row],[Tổng giá trị]],0)</f>
        <v>0</v>
      </c>
      <c r="P995" s="7">
        <f>IF(Table1[[#This Row],[Số còn phải thu ĐK]]&lt;&gt;0,0,IF(Table1[[#This Row],[Phân loại]]="Bán hàng",Table1[[#This Row],[Tổng giá trị]],-Table1[[#This Row],[Tổng giá trị]]))</f>
        <v>-1423467</v>
      </c>
      <c r="Q995" s="32">
        <f t="shared" si="75"/>
        <v>-1423467</v>
      </c>
      <c r="R995" s="7">
        <f>Table1[[#This Row],[Số còn phải thu ĐK]]+Table1[[#This Row],[Giá Trị HD sau CK]]-Table1[[#This Row],[Số tiền đã thu]]</f>
        <v>0</v>
      </c>
      <c r="S995" s="6">
        <f>IF(Table1[[#This Row],[Ngày hóa đơn]]&lt;&gt;"",Table1[[#This Row],[Ngày hóa đơn]],IF(Table1[[#This Row],[Ngày hạch toán]]&lt;&gt;"",Table1[[#This Row],[Ngày hạch toán]],""))</f>
        <v>46170</v>
      </c>
      <c r="T995" s="7"/>
      <c r="U995" s="6">
        <f>IF(Table1[[#This Row],[Ngày tính CN]]="","",S995+T995)</f>
        <v>46170</v>
      </c>
      <c r="V995" s="32">
        <f ca="1">IF(Table1[[#This Row],[Hạn thanh toán]]="","",IF((U995-NOW())&lt;0,0,(U995-NOW())))</f>
        <v>0</v>
      </c>
      <c r="W995" s="32"/>
      <c r="X995" s="32" t="str">
        <f t="shared" ca="1" si="76"/>
        <v/>
      </c>
      <c r="Y995" s="2" t="str">
        <f t="shared" si="77"/>
        <v>Đã thanh toán</v>
      </c>
      <c r="Z995" s="42">
        <f t="shared" si="78"/>
        <v>46170</v>
      </c>
      <c r="AA995" s="42">
        <f t="shared" si="79"/>
        <v>46183</v>
      </c>
      <c r="AD995" s="2" t="str">
        <f>VLOOKUP($A995,MA_KH!$A:$Q,MA_KH!O$1,0)</f>
        <v>MEGA</v>
      </c>
      <c r="AE995" s="2" t="str">
        <f>VLOOKUP($A995,MA_KH!$A:$Q,MA_KH!P$1,0)</f>
        <v>CÔNG TY TNHH MM MEGA MARKET (VIỆT NAM)</v>
      </c>
      <c r="AG995" s="2" t="str">
        <f>(Table1[[#This Row],[Số hóa đơn]])&amp;IF(OR(Table1[[#This Row],[Phân loại]]="Hàng trả",Table1[[#This Row],[Phân loại]]="Giảm công nợ"),-Table1[[#This Row],[Tổng giá trị]],Table1[[#This Row],[Tổng giá trị]])</f>
        <v>228-1423467</v>
      </c>
      <c r="AH995" s="6">
        <f>_xlfn.XLOOKUP(Table1[[#This Row],[Column1]],'Chi tiết tt Mega gửi'!P:P,'Chi tiết tt Mega gửi'!N:N)</f>
        <v>46183</v>
      </c>
    </row>
    <row r="996" spans="1:34" ht="25.5" customHeight="1" x14ac:dyDescent="0.2">
      <c r="A996" s="54" t="s">
        <v>16293</v>
      </c>
      <c r="B996" s="54" t="s">
        <v>386</v>
      </c>
      <c r="C996" s="55">
        <v>46170</v>
      </c>
      <c r="D996" s="54" t="s">
        <v>18499</v>
      </c>
      <c r="E996" s="55">
        <v>46170</v>
      </c>
      <c r="F996" s="54">
        <v>105</v>
      </c>
      <c r="G996" s="54" t="s">
        <v>16859</v>
      </c>
      <c r="H996" s="56">
        <v>1715280</v>
      </c>
      <c r="I996" s="57">
        <v>0</v>
      </c>
      <c r="J996" s="56">
        <v>137222</v>
      </c>
      <c r="K996" s="65">
        <v>1852502</v>
      </c>
      <c r="L996" s="64" t="s">
        <v>17238</v>
      </c>
      <c r="M996" s="6">
        <v>46183</v>
      </c>
      <c r="O996" s="32">
        <f>IF(Table1[[#This Row],[Phân loại]]="Tồn đầu kỳ",Table1[[#This Row],[Tổng giá trị]],0)</f>
        <v>0</v>
      </c>
      <c r="P996" s="7">
        <f>IF(Table1[[#This Row],[Số còn phải thu ĐK]]&lt;&gt;0,0,IF(Table1[[#This Row],[Phân loại]]="Bán hàng",Table1[[#This Row],[Tổng giá trị]],-Table1[[#This Row],[Tổng giá trị]]))</f>
        <v>-1852502</v>
      </c>
      <c r="Q996" s="32">
        <f t="shared" si="75"/>
        <v>-1852502</v>
      </c>
      <c r="R996" s="7">
        <f>Table1[[#This Row],[Số còn phải thu ĐK]]+Table1[[#This Row],[Giá Trị HD sau CK]]-Table1[[#This Row],[Số tiền đã thu]]</f>
        <v>0</v>
      </c>
      <c r="S996" s="6">
        <f>IF(Table1[[#This Row],[Ngày hóa đơn]]&lt;&gt;"",Table1[[#This Row],[Ngày hóa đơn]],IF(Table1[[#This Row],[Ngày hạch toán]]&lt;&gt;"",Table1[[#This Row],[Ngày hạch toán]],""))</f>
        <v>46170</v>
      </c>
      <c r="T996" s="7"/>
      <c r="U996" s="6">
        <f>IF(Table1[[#This Row],[Ngày tính CN]]="","",S996+T996)</f>
        <v>46170</v>
      </c>
      <c r="V996" s="32">
        <f ca="1">IF(Table1[[#This Row],[Hạn thanh toán]]="","",IF((U996-NOW())&lt;0,0,(U996-NOW())))</f>
        <v>0</v>
      </c>
      <c r="W996" s="32"/>
      <c r="X996" s="32" t="str">
        <f t="shared" ca="1" si="76"/>
        <v/>
      </c>
      <c r="Y996" s="2" t="str">
        <f t="shared" si="77"/>
        <v>Đã thanh toán</v>
      </c>
      <c r="Z996" s="42">
        <f t="shared" si="78"/>
        <v>46170</v>
      </c>
      <c r="AA996" s="42">
        <f t="shared" si="79"/>
        <v>46183</v>
      </c>
      <c r="AD996" s="2" t="str">
        <f>VLOOKUP($A996,MA_KH!$A:$Q,MA_KH!O$1,0)</f>
        <v>MEGA</v>
      </c>
      <c r="AE996" s="2" t="str">
        <f>VLOOKUP($A996,MA_KH!$A:$Q,MA_KH!P$1,0)</f>
        <v>CÔNG TY TNHH MM MEGA MARKET (VIỆT NAM)</v>
      </c>
      <c r="AG996" s="2" t="str">
        <f>(Table1[[#This Row],[Số hóa đơn]])&amp;IF(OR(Table1[[#This Row],[Phân loại]]="Hàng trả",Table1[[#This Row],[Phân loại]]="Giảm công nợ"),-Table1[[#This Row],[Tổng giá trị]],Table1[[#This Row],[Tổng giá trị]])</f>
        <v>105-1852502</v>
      </c>
      <c r="AH996" s="6">
        <f>_xlfn.XLOOKUP(Table1[[#This Row],[Column1]],'Chi tiết tt Mega gửi'!P:P,'Chi tiết tt Mega gửi'!N:N)</f>
        <v>46183</v>
      </c>
    </row>
    <row r="997" spans="1:34" ht="25.5" customHeight="1" x14ac:dyDescent="0.2">
      <c r="A997" s="54" t="s">
        <v>16296</v>
      </c>
      <c r="B997" s="54" t="s">
        <v>7244</v>
      </c>
      <c r="C997" s="55">
        <v>46171</v>
      </c>
      <c r="D997" s="54" t="s">
        <v>18448</v>
      </c>
      <c r="E997" s="55">
        <v>46172</v>
      </c>
      <c r="F997" s="54" t="s">
        <v>18449</v>
      </c>
      <c r="G997" s="54" t="s">
        <v>18450</v>
      </c>
      <c r="H997" s="56">
        <v>1615480</v>
      </c>
      <c r="I997" s="31">
        <v>0</v>
      </c>
      <c r="J997" s="31">
        <v>129238</v>
      </c>
      <c r="K997" s="113">
        <v>1744718</v>
      </c>
      <c r="L997" s="64" t="s">
        <v>17236</v>
      </c>
      <c r="M997" s="6">
        <v>46213</v>
      </c>
      <c r="O997" s="32">
        <f>IF(Table1[[#This Row],[Phân loại]]="Tồn đầu kỳ",Table1[[#This Row],[Tổng giá trị]],0)</f>
        <v>0</v>
      </c>
      <c r="P997" s="7">
        <f>IF(Table1[[#This Row],[Số còn phải thu ĐK]]&lt;&gt;0,0,IF(Table1[[#This Row],[Phân loại]]="Bán hàng",Table1[[#This Row],[Tổng giá trị]],-Table1[[#This Row],[Tổng giá trị]]))</f>
        <v>1744718</v>
      </c>
      <c r="Q997" s="32">
        <f t="shared" si="75"/>
        <v>1744718</v>
      </c>
      <c r="R997" s="7">
        <f>Table1[[#This Row],[Số còn phải thu ĐK]]+Table1[[#This Row],[Giá Trị HD sau CK]]-Table1[[#This Row],[Số tiền đã thu]]</f>
        <v>0</v>
      </c>
      <c r="S997" s="6">
        <f>IF(Table1[[#This Row],[Ngày hóa đơn]]&lt;&gt;"",Table1[[#This Row],[Ngày hóa đơn]],IF(Table1[[#This Row],[Ngày hạch toán]]&lt;&gt;"",Table1[[#This Row],[Ngày hạch toán]],""))</f>
        <v>46172</v>
      </c>
      <c r="T997" s="7"/>
      <c r="U997" s="6">
        <f>IF(Table1[[#This Row],[Ngày tính CN]]="","",S997+T997)</f>
        <v>46172</v>
      </c>
      <c r="V997" s="32">
        <f ca="1">IF(Table1[[#This Row],[Hạn thanh toán]]="","",IF((U997-NOW())&lt;0,0,(U997-NOW())))</f>
        <v>0</v>
      </c>
      <c r="W997" s="32"/>
      <c r="X997" s="32" t="str">
        <f t="shared" ca="1" si="76"/>
        <v/>
      </c>
      <c r="Y997" s="2" t="str">
        <f t="shared" si="77"/>
        <v>Đã thanh toán</v>
      </c>
      <c r="Z997" s="42">
        <f t="shared" si="78"/>
        <v>46172</v>
      </c>
      <c r="AA997" s="42">
        <f t="shared" si="79"/>
        <v>46213</v>
      </c>
      <c r="AD997" s="2" t="str">
        <f>VLOOKUP($A997,MA_KH!$A:$Q,MA_KH!O$1,0)</f>
        <v>MEGA</v>
      </c>
      <c r="AE997" s="2" t="str">
        <f>VLOOKUP($A997,MA_KH!$A:$Q,MA_KH!P$1,0)</f>
        <v>CÔNG TY TNHH MM MEGA MARKET (VIỆT NAM)</v>
      </c>
      <c r="AG997" s="2" t="str">
        <f>(Table1[[#This Row],[Số hóa đơn]])&amp;IF(OR(Table1[[#This Row],[Phân loại]]="Hàng trả",Table1[[#This Row],[Phân loại]]="Giảm công nợ"),-Table1[[#This Row],[Tổng giá trị]],Table1[[#This Row],[Tổng giá trị]])</f>
        <v>000379371744718</v>
      </c>
      <c r="AH997" s="6" t="e">
        <f>_xlfn.XLOOKUP(Table1[[#This Row],[Column1]],'Chi tiết tt Mega gửi'!P:P,'Chi tiết tt Mega gửi'!N:N)</f>
        <v>#N/A</v>
      </c>
    </row>
    <row r="998" spans="1:34" ht="25.5" customHeight="1" x14ac:dyDescent="0.2">
      <c r="A998" s="54" t="s">
        <v>16302</v>
      </c>
      <c r="B998" s="54" t="s">
        <v>7251</v>
      </c>
      <c r="C998" s="55">
        <v>46171</v>
      </c>
      <c r="D998" s="54" t="s">
        <v>18451</v>
      </c>
      <c r="E998" s="55">
        <v>46178</v>
      </c>
      <c r="F998" s="54" t="s">
        <v>18452</v>
      </c>
      <c r="G998" s="54" t="s">
        <v>18453</v>
      </c>
      <c r="H998" s="56">
        <v>518875</v>
      </c>
      <c r="I998" s="31">
        <v>0</v>
      </c>
      <c r="J998" s="31">
        <v>41510</v>
      </c>
      <c r="K998" s="113">
        <v>560385</v>
      </c>
      <c r="L998" s="64" t="s">
        <v>17236</v>
      </c>
      <c r="M998" s="6">
        <v>46213</v>
      </c>
      <c r="O998" s="32">
        <f>IF(Table1[[#This Row],[Phân loại]]="Tồn đầu kỳ",Table1[[#This Row],[Tổng giá trị]],0)</f>
        <v>0</v>
      </c>
      <c r="P998" s="7">
        <f>IF(Table1[[#This Row],[Số còn phải thu ĐK]]&lt;&gt;0,0,IF(Table1[[#This Row],[Phân loại]]="Bán hàng",Table1[[#This Row],[Tổng giá trị]],-Table1[[#This Row],[Tổng giá trị]]))</f>
        <v>560385</v>
      </c>
      <c r="Q998" s="32">
        <f t="shared" si="75"/>
        <v>560385</v>
      </c>
      <c r="R998" s="7">
        <f>Table1[[#This Row],[Số còn phải thu ĐK]]+Table1[[#This Row],[Giá Trị HD sau CK]]-Table1[[#This Row],[Số tiền đã thu]]</f>
        <v>0</v>
      </c>
      <c r="S998" s="6">
        <f>IF(Table1[[#This Row],[Ngày hóa đơn]]&lt;&gt;"",Table1[[#This Row],[Ngày hóa đơn]],IF(Table1[[#This Row],[Ngày hạch toán]]&lt;&gt;"",Table1[[#This Row],[Ngày hạch toán]],""))</f>
        <v>46178</v>
      </c>
      <c r="T998" s="7"/>
      <c r="U998" s="6">
        <f>IF(Table1[[#This Row],[Ngày tính CN]]="","",S998+T998)</f>
        <v>46178</v>
      </c>
      <c r="V998" s="32">
        <f ca="1">IF(Table1[[#This Row],[Hạn thanh toán]]="","",IF((U998-NOW())&lt;0,0,(U998-NOW())))</f>
        <v>0</v>
      </c>
      <c r="W998" s="32"/>
      <c r="X998" s="32" t="str">
        <f t="shared" ca="1" si="76"/>
        <v/>
      </c>
      <c r="Y998" s="2" t="str">
        <f t="shared" si="77"/>
        <v>Đã thanh toán</v>
      </c>
      <c r="Z998" s="42">
        <f t="shared" si="78"/>
        <v>46178</v>
      </c>
      <c r="AA998" s="42">
        <f t="shared" si="79"/>
        <v>46213</v>
      </c>
      <c r="AD998" s="2" t="str">
        <f>VLOOKUP($A998,MA_KH!$A:$Q,MA_KH!O$1,0)</f>
        <v>MEGA</v>
      </c>
      <c r="AE998" s="2" t="str">
        <f>VLOOKUP($A998,MA_KH!$A:$Q,MA_KH!P$1,0)</f>
        <v>CÔNG TY TNHH MM MEGA MARKET (VIỆT NAM)</v>
      </c>
      <c r="AG998" s="2" t="str">
        <f>(Table1[[#This Row],[Số hóa đơn]])&amp;IF(OR(Table1[[#This Row],[Phân loại]]="Hàng trả",Table1[[#This Row],[Phân loại]]="Giảm công nợ"),-Table1[[#This Row],[Tổng giá trị]],Table1[[#This Row],[Tổng giá trị]])</f>
        <v>00039533560385</v>
      </c>
      <c r="AH998" s="6" t="e">
        <f>_xlfn.XLOOKUP(Table1[[#This Row],[Column1]],'Chi tiết tt Mega gửi'!P:P,'Chi tiết tt Mega gửi'!N:N)</f>
        <v>#N/A</v>
      </c>
    </row>
    <row r="999" spans="1:34" ht="25.5" customHeight="1" x14ac:dyDescent="0.2">
      <c r="A999" s="54" t="s">
        <v>16296</v>
      </c>
      <c r="B999" s="54" t="s">
        <v>7244</v>
      </c>
      <c r="C999" s="55">
        <v>46171</v>
      </c>
      <c r="D999" s="54" t="s">
        <v>18454</v>
      </c>
      <c r="E999" s="55">
        <v>46172</v>
      </c>
      <c r="F999" s="54" t="s">
        <v>18455</v>
      </c>
      <c r="G999" s="54" t="s">
        <v>18456</v>
      </c>
      <c r="H999" s="56">
        <v>1277010</v>
      </c>
      <c r="I999" s="31">
        <v>0</v>
      </c>
      <c r="J999" s="31">
        <v>102161</v>
      </c>
      <c r="K999" s="113">
        <v>1379171</v>
      </c>
      <c r="L999" s="64" t="s">
        <v>17236</v>
      </c>
      <c r="M999" s="6">
        <v>46213</v>
      </c>
      <c r="O999" s="32">
        <f>IF(Table1[[#This Row],[Phân loại]]="Tồn đầu kỳ",Table1[[#This Row],[Tổng giá trị]],0)</f>
        <v>0</v>
      </c>
      <c r="P999" s="7">
        <f>IF(Table1[[#This Row],[Số còn phải thu ĐK]]&lt;&gt;0,0,IF(Table1[[#This Row],[Phân loại]]="Bán hàng",Table1[[#This Row],[Tổng giá trị]],-Table1[[#This Row],[Tổng giá trị]]))</f>
        <v>1379171</v>
      </c>
      <c r="Q999" s="32">
        <f t="shared" si="75"/>
        <v>1379171</v>
      </c>
      <c r="R999" s="7">
        <f>Table1[[#This Row],[Số còn phải thu ĐK]]+Table1[[#This Row],[Giá Trị HD sau CK]]-Table1[[#This Row],[Số tiền đã thu]]</f>
        <v>0</v>
      </c>
      <c r="S999" s="6">
        <f>IF(Table1[[#This Row],[Ngày hóa đơn]]&lt;&gt;"",Table1[[#This Row],[Ngày hóa đơn]],IF(Table1[[#This Row],[Ngày hạch toán]]&lt;&gt;"",Table1[[#This Row],[Ngày hạch toán]],""))</f>
        <v>46172</v>
      </c>
      <c r="T999" s="7"/>
      <c r="U999" s="6">
        <f>IF(Table1[[#This Row],[Ngày tính CN]]="","",S999+T999)</f>
        <v>46172</v>
      </c>
      <c r="V999" s="32">
        <f ca="1">IF(Table1[[#This Row],[Hạn thanh toán]]="","",IF((U999-NOW())&lt;0,0,(U999-NOW())))</f>
        <v>0</v>
      </c>
      <c r="W999" s="32"/>
      <c r="X999" s="32" t="str">
        <f t="shared" ca="1" si="76"/>
        <v/>
      </c>
      <c r="Y999" s="2" t="str">
        <f t="shared" si="77"/>
        <v>Đã thanh toán</v>
      </c>
      <c r="Z999" s="42">
        <f t="shared" si="78"/>
        <v>46172</v>
      </c>
      <c r="AA999" s="42">
        <f t="shared" si="79"/>
        <v>46213</v>
      </c>
      <c r="AD999" s="2" t="str">
        <f>VLOOKUP($A999,MA_KH!$A:$Q,MA_KH!O$1,0)</f>
        <v>MEGA</v>
      </c>
      <c r="AE999" s="2" t="str">
        <f>VLOOKUP($A999,MA_KH!$A:$Q,MA_KH!P$1,0)</f>
        <v>CÔNG TY TNHH MM MEGA MARKET (VIỆT NAM)</v>
      </c>
      <c r="AG999" s="2" t="str">
        <f>(Table1[[#This Row],[Số hóa đơn]])&amp;IF(OR(Table1[[#This Row],[Phân loại]]="Hàng trả",Table1[[#This Row],[Phân loại]]="Giảm công nợ"),-Table1[[#This Row],[Tổng giá trị]],Table1[[#This Row],[Tổng giá trị]])</f>
        <v>000379361379171</v>
      </c>
      <c r="AH999" s="6" t="e">
        <f>_xlfn.XLOOKUP(Table1[[#This Row],[Column1]],'Chi tiết tt Mega gửi'!P:P,'Chi tiết tt Mega gửi'!N:N)</f>
        <v>#N/A</v>
      </c>
    </row>
    <row r="1000" spans="1:34" ht="25.5" customHeight="1" x14ac:dyDescent="0.2">
      <c r="A1000" s="58" t="s">
        <v>16302</v>
      </c>
      <c r="B1000" s="58" t="s">
        <v>7251</v>
      </c>
      <c r="C1000" s="59">
        <v>46171</v>
      </c>
      <c r="D1000" s="58" t="s">
        <v>18457</v>
      </c>
      <c r="E1000" s="59">
        <v>46178</v>
      </c>
      <c r="F1000" s="58" t="s">
        <v>18458</v>
      </c>
      <c r="G1000" s="58" t="s">
        <v>18459</v>
      </c>
      <c r="H1000" s="60">
        <v>5560920</v>
      </c>
      <c r="I1000" s="105">
        <v>0</v>
      </c>
      <c r="J1000" s="105">
        <v>444874</v>
      </c>
      <c r="K1000" s="114">
        <v>6005794</v>
      </c>
      <c r="L1000" s="64" t="s">
        <v>17236</v>
      </c>
      <c r="M1000" s="6">
        <v>46213</v>
      </c>
      <c r="O1000" s="32">
        <f>IF(Table1[[#This Row],[Phân loại]]="Tồn đầu kỳ",Table1[[#This Row],[Tổng giá trị]],0)</f>
        <v>0</v>
      </c>
      <c r="P1000" s="7">
        <f>IF(Table1[[#This Row],[Số còn phải thu ĐK]]&lt;&gt;0,0,IF(Table1[[#This Row],[Phân loại]]="Bán hàng",Table1[[#This Row],[Tổng giá trị]],-Table1[[#This Row],[Tổng giá trị]]))</f>
        <v>6005794</v>
      </c>
      <c r="Q1000" s="32">
        <f t="shared" si="75"/>
        <v>6005794</v>
      </c>
      <c r="R1000" s="7">
        <f>Table1[[#This Row],[Số còn phải thu ĐK]]+Table1[[#This Row],[Giá Trị HD sau CK]]-Table1[[#This Row],[Số tiền đã thu]]</f>
        <v>0</v>
      </c>
      <c r="S1000" s="6">
        <f>IF(Table1[[#This Row],[Ngày hóa đơn]]&lt;&gt;"",Table1[[#This Row],[Ngày hóa đơn]],IF(Table1[[#This Row],[Ngày hạch toán]]&lt;&gt;"",Table1[[#This Row],[Ngày hạch toán]],""))</f>
        <v>46178</v>
      </c>
      <c r="T1000" s="7"/>
      <c r="U1000" s="6">
        <f>IF(Table1[[#This Row],[Ngày tính CN]]="","",S1000+T1000)</f>
        <v>46178</v>
      </c>
      <c r="V1000" s="32">
        <f ca="1">IF(Table1[[#This Row],[Hạn thanh toán]]="","",IF((U1000-NOW())&lt;0,0,(U1000-NOW())))</f>
        <v>0</v>
      </c>
      <c r="W1000" s="32"/>
      <c r="X1000" s="32" t="str">
        <f t="shared" ca="1" si="76"/>
        <v/>
      </c>
      <c r="Y1000" s="2" t="str">
        <f t="shared" si="77"/>
        <v>Đã thanh toán</v>
      </c>
      <c r="Z1000" s="42">
        <f t="shared" si="78"/>
        <v>46178</v>
      </c>
      <c r="AA1000" s="42">
        <f t="shared" si="79"/>
        <v>46213</v>
      </c>
      <c r="AD1000" s="2" t="str">
        <f>VLOOKUP($A1000,MA_KH!$A:$Q,MA_KH!O$1,0)</f>
        <v>MEGA</v>
      </c>
      <c r="AE1000" s="2" t="str">
        <f>VLOOKUP($A1000,MA_KH!$A:$Q,MA_KH!P$1,0)</f>
        <v>CÔNG TY TNHH MM MEGA MARKET (VIỆT NAM)</v>
      </c>
      <c r="AG1000" s="2" t="str">
        <f>(Table1[[#This Row],[Số hóa đơn]])&amp;IF(OR(Table1[[#This Row],[Phân loại]]="Hàng trả",Table1[[#This Row],[Phân loại]]="Giảm công nợ"),-Table1[[#This Row],[Tổng giá trị]],Table1[[#This Row],[Tổng giá trị]])</f>
        <v>000395376005794</v>
      </c>
      <c r="AH1000" s="6" t="e">
        <f>_xlfn.XLOOKUP(Table1[[#This Row],[Column1]],'Chi tiết tt Mega gửi'!P:P,'Chi tiết tt Mega gửi'!N:N)</f>
        <v>#N/A</v>
      </c>
    </row>
    <row r="1001" spans="1:34" ht="25.5" customHeight="1" x14ac:dyDescent="0.2">
      <c r="A1001" s="54" t="s">
        <v>16304</v>
      </c>
      <c r="B1001" s="54" t="s">
        <v>7254</v>
      </c>
      <c r="C1001" s="55">
        <v>46171</v>
      </c>
      <c r="D1001" s="54" t="s">
        <v>18460</v>
      </c>
      <c r="E1001" s="55">
        <v>46178</v>
      </c>
      <c r="F1001" s="54" t="s">
        <v>18461</v>
      </c>
      <c r="G1001" s="54" t="s">
        <v>18462</v>
      </c>
      <c r="H1001" s="56">
        <v>460000</v>
      </c>
      <c r="I1001" s="105">
        <v>0</v>
      </c>
      <c r="J1001" s="105">
        <v>36800</v>
      </c>
      <c r="K1001" s="114">
        <v>496800</v>
      </c>
      <c r="L1001" s="64" t="s">
        <v>17236</v>
      </c>
      <c r="M1001" s="6">
        <v>46213</v>
      </c>
      <c r="O1001" s="32">
        <f>IF(Table1[[#This Row],[Phân loại]]="Tồn đầu kỳ",Table1[[#This Row],[Tổng giá trị]],0)</f>
        <v>0</v>
      </c>
      <c r="P1001" s="7">
        <f>IF(Table1[[#This Row],[Số còn phải thu ĐK]]&lt;&gt;0,0,IF(Table1[[#This Row],[Phân loại]]="Bán hàng",Table1[[#This Row],[Tổng giá trị]],-Table1[[#This Row],[Tổng giá trị]]))</f>
        <v>496800</v>
      </c>
      <c r="Q1001" s="32">
        <f t="shared" si="75"/>
        <v>496800</v>
      </c>
      <c r="R1001" s="7">
        <f>Table1[[#This Row],[Số còn phải thu ĐK]]+Table1[[#This Row],[Giá Trị HD sau CK]]-Table1[[#This Row],[Số tiền đã thu]]</f>
        <v>0</v>
      </c>
      <c r="S1001" s="6">
        <f>IF(Table1[[#This Row],[Ngày hóa đơn]]&lt;&gt;"",Table1[[#This Row],[Ngày hóa đơn]],IF(Table1[[#This Row],[Ngày hạch toán]]&lt;&gt;"",Table1[[#This Row],[Ngày hạch toán]],""))</f>
        <v>46178</v>
      </c>
      <c r="T1001" s="7"/>
      <c r="U1001" s="6">
        <f>IF(Table1[[#This Row],[Ngày tính CN]]="","",S1001+T1001)</f>
        <v>46178</v>
      </c>
      <c r="V1001" s="32">
        <f ca="1">IF(Table1[[#This Row],[Hạn thanh toán]]="","",IF((U1001-NOW())&lt;0,0,(U1001-NOW())))</f>
        <v>0</v>
      </c>
      <c r="W1001" s="32"/>
      <c r="X1001" s="32" t="str">
        <f t="shared" ca="1" si="76"/>
        <v/>
      </c>
      <c r="Y1001" s="2" t="str">
        <f t="shared" si="77"/>
        <v>Đã thanh toán</v>
      </c>
      <c r="Z1001" s="42">
        <f t="shared" si="78"/>
        <v>46178</v>
      </c>
      <c r="AA1001" s="42">
        <f t="shared" si="79"/>
        <v>46213</v>
      </c>
      <c r="AD1001" s="2" t="str">
        <f>VLOOKUP($A1001,MA_KH!$A:$Q,MA_KH!O$1,0)</f>
        <v>MEGA</v>
      </c>
      <c r="AE1001" s="2" t="str">
        <f>VLOOKUP($A1001,MA_KH!$A:$Q,MA_KH!P$1,0)</f>
        <v>CÔNG TY TNHH MM MEGA MARKET (VIỆT NAM)</v>
      </c>
      <c r="AG1001" s="2" t="str">
        <f>(Table1[[#This Row],[Số hóa đơn]])&amp;IF(OR(Table1[[#This Row],[Phân loại]]="Hàng trả",Table1[[#This Row],[Phân loại]]="Giảm công nợ"),-Table1[[#This Row],[Tổng giá trị]],Table1[[#This Row],[Tổng giá trị]])</f>
        <v>00039534496800</v>
      </c>
      <c r="AH1001" s="6" t="e">
        <f>_xlfn.XLOOKUP(Table1[[#This Row],[Column1]],'Chi tiết tt Mega gửi'!P:P,'Chi tiết tt Mega gửi'!N:N)</f>
        <v>#N/A</v>
      </c>
    </row>
    <row r="1002" spans="1:34" ht="25.5" customHeight="1" x14ac:dyDescent="0.2">
      <c r="A1002" s="58" t="s">
        <v>16304</v>
      </c>
      <c r="B1002" s="54" t="s">
        <v>7254</v>
      </c>
      <c r="C1002" s="59">
        <v>46171</v>
      </c>
      <c r="D1002" s="58" t="s">
        <v>18463</v>
      </c>
      <c r="E1002" s="59">
        <v>46178</v>
      </c>
      <c r="F1002" s="58" t="s">
        <v>18464</v>
      </c>
      <c r="G1002" s="58" t="s">
        <v>18465</v>
      </c>
      <c r="H1002" s="60">
        <v>4046780</v>
      </c>
      <c r="I1002" s="111">
        <v>0</v>
      </c>
      <c r="J1002" s="105">
        <v>323742</v>
      </c>
      <c r="K1002" s="114">
        <v>4370522</v>
      </c>
      <c r="L1002" s="64" t="s">
        <v>17236</v>
      </c>
      <c r="M1002" s="6">
        <v>46213</v>
      </c>
      <c r="O1002" s="32">
        <f>IF(Table1[[#This Row],[Phân loại]]="Tồn đầu kỳ",Table1[[#This Row],[Tổng giá trị]],0)</f>
        <v>0</v>
      </c>
      <c r="P1002" s="7">
        <f>IF(Table1[[#This Row],[Số còn phải thu ĐK]]&lt;&gt;0,0,IF(Table1[[#This Row],[Phân loại]]="Bán hàng",Table1[[#This Row],[Tổng giá trị]],-Table1[[#This Row],[Tổng giá trị]]))</f>
        <v>4370522</v>
      </c>
      <c r="Q1002" s="32">
        <f t="shared" si="75"/>
        <v>4370522</v>
      </c>
      <c r="R1002" s="7">
        <f>Table1[[#This Row],[Số còn phải thu ĐK]]+Table1[[#This Row],[Giá Trị HD sau CK]]-Table1[[#This Row],[Số tiền đã thu]]</f>
        <v>0</v>
      </c>
      <c r="S1002" s="6">
        <f>IF(Table1[[#This Row],[Ngày hóa đơn]]&lt;&gt;"",Table1[[#This Row],[Ngày hóa đơn]],IF(Table1[[#This Row],[Ngày hạch toán]]&lt;&gt;"",Table1[[#This Row],[Ngày hạch toán]],""))</f>
        <v>46178</v>
      </c>
      <c r="T1002" s="7"/>
      <c r="U1002" s="6">
        <f>IF(Table1[[#This Row],[Ngày tính CN]]="","",S1002+T1002)</f>
        <v>46178</v>
      </c>
      <c r="V1002" s="32">
        <f ca="1">IF(Table1[[#This Row],[Hạn thanh toán]]="","",IF((U1002-NOW())&lt;0,0,(U1002-NOW())))</f>
        <v>0</v>
      </c>
      <c r="W1002" s="32"/>
      <c r="X1002" s="32" t="str">
        <f t="shared" ca="1" si="76"/>
        <v/>
      </c>
      <c r="Y1002" s="2" t="str">
        <f t="shared" si="77"/>
        <v>Đã thanh toán</v>
      </c>
      <c r="Z1002" s="42">
        <f t="shared" si="78"/>
        <v>46178</v>
      </c>
      <c r="AA1002" s="42">
        <f t="shared" si="79"/>
        <v>46213</v>
      </c>
      <c r="AD1002" s="2" t="str">
        <f>VLOOKUP($A1002,MA_KH!$A:$Q,MA_KH!O$1,0)</f>
        <v>MEGA</v>
      </c>
      <c r="AE1002" s="2" t="str">
        <f>VLOOKUP($A1002,MA_KH!$A:$Q,MA_KH!P$1,0)</f>
        <v>CÔNG TY TNHH MM MEGA MARKET (VIỆT NAM)</v>
      </c>
      <c r="AG1002" s="2" t="str">
        <f>(Table1[[#This Row],[Số hóa đơn]])&amp;IF(OR(Table1[[#This Row],[Phân loại]]="Hàng trả",Table1[[#This Row],[Phân loại]]="Giảm công nợ"),-Table1[[#This Row],[Tổng giá trị]],Table1[[#This Row],[Tổng giá trị]])</f>
        <v>000395364370522</v>
      </c>
      <c r="AH1002" s="6" t="e">
        <f>_xlfn.XLOOKUP(Table1[[#This Row],[Column1]],'Chi tiết tt Mega gửi'!P:P,'Chi tiết tt Mega gửi'!N:N)</f>
        <v>#N/A</v>
      </c>
    </row>
    <row r="1003" spans="1:34" ht="25.5" customHeight="1" x14ac:dyDescent="0.2">
      <c r="A1003" s="58" t="s">
        <v>16295</v>
      </c>
      <c r="B1003" s="54" t="s">
        <v>198</v>
      </c>
      <c r="C1003" s="59">
        <v>46171</v>
      </c>
      <c r="D1003" s="58" t="s">
        <v>18502</v>
      </c>
      <c r="E1003" s="59">
        <v>46171</v>
      </c>
      <c r="F1003" s="58">
        <v>178</v>
      </c>
      <c r="G1003" s="58" t="s">
        <v>16990</v>
      </c>
      <c r="H1003" s="60">
        <v>1652322</v>
      </c>
      <c r="I1003" s="108">
        <v>0</v>
      </c>
      <c r="J1003" s="60">
        <v>132186</v>
      </c>
      <c r="K1003" s="66">
        <v>1784508</v>
      </c>
      <c r="L1003" s="64" t="s">
        <v>17238</v>
      </c>
      <c r="M1003" s="6">
        <v>46183</v>
      </c>
      <c r="O1003" s="32">
        <f>IF(Table1[[#This Row],[Phân loại]]="Tồn đầu kỳ",Table1[[#This Row],[Tổng giá trị]],0)</f>
        <v>0</v>
      </c>
      <c r="P1003" s="7">
        <f>IF(Table1[[#This Row],[Số còn phải thu ĐK]]&lt;&gt;0,0,IF(Table1[[#This Row],[Phân loại]]="Bán hàng",Table1[[#This Row],[Tổng giá trị]],-Table1[[#This Row],[Tổng giá trị]]))</f>
        <v>-1784508</v>
      </c>
      <c r="Q1003" s="32">
        <f t="shared" si="75"/>
        <v>-1784508</v>
      </c>
      <c r="R1003" s="7">
        <f>Table1[[#This Row],[Số còn phải thu ĐK]]+Table1[[#This Row],[Giá Trị HD sau CK]]-Table1[[#This Row],[Số tiền đã thu]]</f>
        <v>0</v>
      </c>
      <c r="S1003" s="6">
        <f>IF(Table1[[#This Row],[Ngày hóa đơn]]&lt;&gt;"",Table1[[#This Row],[Ngày hóa đơn]],IF(Table1[[#This Row],[Ngày hạch toán]]&lt;&gt;"",Table1[[#This Row],[Ngày hạch toán]],""))</f>
        <v>46171</v>
      </c>
      <c r="T1003" s="7"/>
      <c r="U1003" s="6">
        <f>IF(Table1[[#This Row],[Ngày tính CN]]="","",S1003+T1003)</f>
        <v>46171</v>
      </c>
      <c r="V1003" s="32">
        <f ca="1">IF(Table1[[#This Row],[Hạn thanh toán]]="","",IF((U1003-NOW())&lt;0,0,(U1003-NOW())))</f>
        <v>0</v>
      </c>
      <c r="W1003" s="32"/>
      <c r="X1003" s="32" t="str">
        <f t="shared" ca="1" si="76"/>
        <v/>
      </c>
      <c r="Y1003" s="2" t="str">
        <f t="shared" si="77"/>
        <v>Đã thanh toán</v>
      </c>
      <c r="Z1003" s="42">
        <f t="shared" si="78"/>
        <v>46171</v>
      </c>
      <c r="AA1003" s="42">
        <f t="shared" si="79"/>
        <v>46183</v>
      </c>
      <c r="AD1003" s="2" t="str">
        <f>VLOOKUP($A1003,MA_KH!$A:$Q,MA_KH!O$1,0)</f>
        <v>MEGA</v>
      </c>
      <c r="AE1003" s="2" t="str">
        <f>VLOOKUP($A1003,MA_KH!$A:$Q,MA_KH!P$1,0)</f>
        <v>CÔNG TY TNHH MM MEGA MARKET (VIỆT NAM)</v>
      </c>
      <c r="AG1003" s="2" t="str">
        <f>(Table1[[#This Row],[Số hóa đơn]])&amp;IF(OR(Table1[[#This Row],[Phân loại]]="Hàng trả",Table1[[#This Row],[Phân loại]]="Giảm công nợ"),-Table1[[#This Row],[Tổng giá trị]],Table1[[#This Row],[Tổng giá trị]])</f>
        <v>178-1784508</v>
      </c>
      <c r="AH1003" s="6">
        <f>_xlfn.XLOOKUP(Table1[[#This Row],[Column1]],'Chi tiết tt Mega gửi'!P:P,'Chi tiết tt Mega gửi'!N:N)</f>
        <v>46183</v>
      </c>
    </row>
    <row r="1004" spans="1:34" ht="25.5" customHeight="1" x14ac:dyDescent="0.2">
      <c r="A1004" s="58" t="s">
        <v>16290</v>
      </c>
      <c r="B1004" s="54" t="s">
        <v>192</v>
      </c>
      <c r="C1004" s="59">
        <v>46171</v>
      </c>
      <c r="D1004" s="58" t="s">
        <v>18503</v>
      </c>
      <c r="E1004" s="59">
        <v>46171</v>
      </c>
      <c r="F1004" s="58">
        <v>121</v>
      </c>
      <c r="G1004" s="58" t="s">
        <v>17172</v>
      </c>
      <c r="H1004" s="60">
        <v>736000</v>
      </c>
      <c r="I1004" s="108">
        <v>0</v>
      </c>
      <c r="J1004" s="60">
        <v>58880</v>
      </c>
      <c r="K1004" s="66">
        <v>794880</v>
      </c>
      <c r="L1004" s="64" t="s">
        <v>17238</v>
      </c>
      <c r="M1004" s="6">
        <v>46183</v>
      </c>
      <c r="O1004" s="32">
        <f>IF(Table1[[#This Row],[Phân loại]]="Tồn đầu kỳ",Table1[[#This Row],[Tổng giá trị]],0)</f>
        <v>0</v>
      </c>
      <c r="P1004" s="7">
        <f>IF(Table1[[#This Row],[Số còn phải thu ĐK]]&lt;&gt;0,0,IF(Table1[[#This Row],[Phân loại]]="Bán hàng",Table1[[#This Row],[Tổng giá trị]],-Table1[[#This Row],[Tổng giá trị]]))</f>
        <v>-794880</v>
      </c>
      <c r="Q1004" s="32">
        <f t="shared" si="75"/>
        <v>-794880</v>
      </c>
      <c r="R1004" s="7">
        <f>Table1[[#This Row],[Số còn phải thu ĐK]]+Table1[[#This Row],[Giá Trị HD sau CK]]-Table1[[#This Row],[Số tiền đã thu]]</f>
        <v>0</v>
      </c>
      <c r="S1004" s="6">
        <f>IF(Table1[[#This Row],[Ngày hóa đơn]]&lt;&gt;"",Table1[[#This Row],[Ngày hóa đơn]],IF(Table1[[#This Row],[Ngày hạch toán]]&lt;&gt;"",Table1[[#This Row],[Ngày hạch toán]],""))</f>
        <v>46171</v>
      </c>
      <c r="T1004" s="7"/>
      <c r="U1004" s="6">
        <f>IF(Table1[[#This Row],[Ngày tính CN]]="","",S1004+T1004)</f>
        <v>46171</v>
      </c>
      <c r="V1004" s="32">
        <f ca="1">IF(Table1[[#This Row],[Hạn thanh toán]]="","",IF((U1004-NOW())&lt;0,0,(U1004-NOW())))</f>
        <v>0</v>
      </c>
      <c r="W1004" s="32"/>
      <c r="X1004" s="32" t="str">
        <f t="shared" ca="1" si="76"/>
        <v/>
      </c>
      <c r="Y1004" s="2" t="str">
        <f t="shared" si="77"/>
        <v>Đã thanh toán</v>
      </c>
      <c r="Z1004" s="42">
        <f t="shared" si="78"/>
        <v>46171</v>
      </c>
      <c r="AA1004" s="42">
        <f t="shared" si="79"/>
        <v>46183</v>
      </c>
      <c r="AD1004" s="2" t="str">
        <f>VLOOKUP($A1004,MA_KH!$A:$Q,MA_KH!O$1,0)</f>
        <v>MEGA</v>
      </c>
      <c r="AE1004" s="2" t="str">
        <f>VLOOKUP($A1004,MA_KH!$A:$Q,MA_KH!P$1,0)</f>
        <v>CÔNG TY TNHH MM MEGA MARKET (VIỆT NAM)</v>
      </c>
      <c r="AG1004" s="2" t="str">
        <f>(Table1[[#This Row],[Số hóa đơn]])&amp;IF(OR(Table1[[#This Row],[Phân loại]]="Hàng trả",Table1[[#This Row],[Phân loại]]="Giảm công nợ"),-Table1[[#This Row],[Tổng giá trị]],Table1[[#This Row],[Tổng giá trị]])</f>
        <v>121-794880</v>
      </c>
      <c r="AH1004" s="6">
        <f>_xlfn.XLOOKUP(Table1[[#This Row],[Column1]],'Chi tiết tt Mega gửi'!P:P,'Chi tiết tt Mega gửi'!N:N)</f>
        <v>46183</v>
      </c>
    </row>
    <row r="1005" spans="1:34" ht="25.5" customHeight="1" x14ac:dyDescent="0.2">
      <c r="A1005" s="58" t="s">
        <v>16298</v>
      </c>
      <c r="B1005" s="54" t="s">
        <v>7235</v>
      </c>
      <c r="C1005" s="59">
        <v>46172</v>
      </c>
      <c r="D1005" s="58" t="s">
        <v>18466</v>
      </c>
      <c r="E1005" s="59">
        <v>46172</v>
      </c>
      <c r="F1005" s="58" t="s">
        <v>18467</v>
      </c>
      <c r="G1005" s="58" t="s">
        <v>18468</v>
      </c>
      <c r="H1005" s="60">
        <v>2075500</v>
      </c>
      <c r="I1005" s="111">
        <v>0</v>
      </c>
      <c r="J1005" s="105">
        <v>166040</v>
      </c>
      <c r="K1005" s="114">
        <v>2241540</v>
      </c>
      <c r="L1005" s="64" t="s">
        <v>17236</v>
      </c>
      <c r="M1005" s="6">
        <v>46213</v>
      </c>
      <c r="O1005" s="32">
        <f>IF(Table1[[#This Row],[Phân loại]]="Tồn đầu kỳ",Table1[[#This Row],[Tổng giá trị]],0)</f>
        <v>0</v>
      </c>
      <c r="P1005" s="7">
        <f>IF(Table1[[#This Row],[Số còn phải thu ĐK]]&lt;&gt;0,0,IF(Table1[[#This Row],[Phân loại]]="Bán hàng",Table1[[#This Row],[Tổng giá trị]],-Table1[[#This Row],[Tổng giá trị]]))</f>
        <v>2241540</v>
      </c>
      <c r="Q1005" s="32">
        <f t="shared" si="75"/>
        <v>2241540</v>
      </c>
      <c r="R1005" s="7">
        <f>Table1[[#This Row],[Số còn phải thu ĐK]]+Table1[[#This Row],[Giá Trị HD sau CK]]-Table1[[#This Row],[Số tiền đã thu]]</f>
        <v>0</v>
      </c>
      <c r="S1005" s="6">
        <f>IF(Table1[[#This Row],[Ngày hóa đơn]]&lt;&gt;"",Table1[[#This Row],[Ngày hóa đơn]],IF(Table1[[#This Row],[Ngày hạch toán]]&lt;&gt;"",Table1[[#This Row],[Ngày hạch toán]],""))</f>
        <v>46172</v>
      </c>
      <c r="T1005" s="7"/>
      <c r="U1005" s="6">
        <f>IF(Table1[[#This Row],[Ngày tính CN]]="","",S1005+T1005)</f>
        <v>46172</v>
      </c>
      <c r="V1005" s="32">
        <f ca="1">IF(Table1[[#This Row],[Hạn thanh toán]]="","",IF((U1005-NOW())&lt;0,0,(U1005-NOW())))</f>
        <v>0</v>
      </c>
      <c r="W1005" s="32"/>
      <c r="X1005" s="32" t="str">
        <f t="shared" ca="1" si="76"/>
        <v/>
      </c>
      <c r="Y1005" s="2" t="str">
        <f t="shared" si="77"/>
        <v>Đã thanh toán</v>
      </c>
      <c r="Z1005" s="42">
        <f t="shared" si="78"/>
        <v>46172</v>
      </c>
      <c r="AA1005" s="42">
        <f t="shared" si="79"/>
        <v>46213</v>
      </c>
      <c r="AD1005" s="2" t="str">
        <f>VLOOKUP($A1005,MA_KH!$A:$Q,MA_KH!O$1,0)</f>
        <v>MEGA</v>
      </c>
      <c r="AE1005" s="2" t="str">
        <f>VLOOKUP($A1005,MA_KH!$A:$Q,MA_KH!P$1,0)</f>
        <v>CÔNG TY TNHH MM MEGA MARKET (VIỆT NAM)</v>
      </c>
      <c r="AG1005" s="2" t="str">
        <f>(Table1[[#This Row],[Số hóa đơn]])&amp;IF(OR(Table1[[#This Row],[Phân loại]]="Hàng trả",Table1[[#This Row],[Phân loại]]="Giảm công nợ"),-Table1[[#This Row],[Tổng giá trị]],Table1[[#This Row],[Tổng giá trị]])</f>
        <v>000379392241540</v>
      </c>
      <c r="AH1005" s="6" t="e">
        <f>_xlfn.XLOOKUP(Table1[[#This Row],[Column1]],'Chi tiết tt Mega gửi'!P:P,'Chi tiết tt Mega gửi'!N:N)</f>
        <v>#N/A</v>
      </c>
    </row>
    <row r="1006" spans="1:34" ht="25.5" customHeight="1" x14ac:dyDescent="0.2">
      <c r="A1006" s="58" t="s">
        <v>16298</v>
      </c>
      <c r="B1006" s="54" t="s">
        <v>7235</v>
      </c>
      <c r="C1006" s="59">
        <v>46172</v>
      </c>
      <c r="D1006" s="58" t="s">
        <v>18469</v>
      </c>
      <c r="E1006" s="59">
        <v>46172</v>
      </c>
      <c r="F1006" s="58" t="s">
        <v>18470</v>
      </c>
      <c r="G1006" s="58" t="s">
        <v>18471</v>
      </c>
      <c r="H1006" s="60">
        <v>7116570</v>
      </c>
      <c r="I1006" s="111">
        <v>0</v>
      </c>
      <c r="J1006" s="105">
        <v>569326</v>
      </c>
      <c r="K1006" s="114">
        <v>7685896</v>
      </c>
      <c r="L1006" s="64" t="s">
        <v>17236</v>
      </c>
      <c r="M1006" s="6">
        <v>46213</v>
      </c>
      <c r="O1006" s="32">
        <f>IF(Table1[[#This Row],[Phân loại]]="Tồn đầu kỳ",Table1[[#This Row],[Tổng giá trị]],0)</f>
        <v>0</v>
      </c>
      <c r="P1006" s="7">
        <f>IF(Table1[[#This Row],[Số còn phải thu ĐK]]&lt;&gt;0,0,IF(Table1[[#This Row],[Phân loại]]="Bán hàng",Table1[[#This Row],[Tổng giá trị]],-Table1[[#This Row],[Tổng giá trị]]))</f>
        <v>7685896</v>
      </c>
      <c r="Q1006" s="32">
        <f t="shared" si="75"/>
        <v>7685896</v>
      </c>
      <c r="R1006" s="7">
        <f>Table1[[#This Row],[Số còn phải thu ĐK]]+Table1[[#This Row],[Giá Trị HD sau CK]]-Table1[[#This Row],[Số tiền đã thu]]</f>
        <v>0</v>
      </c>
      <c r="S1006" s="6">
        <f>IF(Table1[[#This Row],[Ngày hóa đơn]]&lt;&gt;"",Table1[[#This Row],[Ngày hóa đơn]],IF(Table1[[#This Row],[Ngày hạch toán]]&lt;&gt;"",Table1[[#This Row],[Ngày hạch toán]],""))</f>
        <v>46172</v>
      </c>
      <c r="T1006" s="7"/>
      <c r="U1006" s="6">
        <f>IF(Table1[[#This Row],[Ngày tính CN]]="","",S1006+T1006)</f>
        <v>46172</v>
      </c>
      <c r="V1006" s="32">
        <f ca="1">IF(Table1[[#This Row],[Hạn thanh toán]]="","",IF((U1006-NOW())&lt;0,0,(U1006-NOW())))</f>
        <v>0</v>
      </c>
      <c r="W1006" s="32"/>
      <c r="X1006" s="32" t="str">
        <f t="shared" ca="1" si="76"/>
        <v/>
      </c>
      <c r="Y1006" s="2" t="str">
        <f t="shared" si="77"/>
        <v>Đã thanh toán</v>
      </c>
      <c r="Z1006" s="42">
        <f t="shared" si="78"/>
        <v>46172</v>
      </c>
      <c r="AA1006" s="42">
        <f t="shared" si="79"/>
        <v>46213</v>
      </c>
      <c r="AD1006" s="2" t="str">
        <f>VLOOKUP($A1006,MA_KH!$A:$Q,MA_KH!O$1,0)</f>
        <v>MEGA</v>
      </c>
      <c r="AE1006" s="2" t="str">
        <f>VLOOKUP($A1006,MA_KH!$A:$Q,MA_KH!P$1,0)</f>
        <v>CÔNG TY TNHH MM MEGA MARKET (VIỆT NAM)</v>
      </c>
      <c r="AG1006" s="2" t="str">
        <f>(Table1[[#This Row],[Số hóa đơn]])&amp;IF(OR(Table1[[#This Row],[Phân loại]]="Hàng trả",Table1[[#This Row],[Phân loại]]="Giảm công nợ"),-Table1[[#This Row],[Tổng giá trị]],Table1[[#This Row],[Tổng giá trị]])</f>
        <v>000379387685896</v>
      </c>
      <c r="AH1006" s="6" t="e">
        <f>_xlfn.XLOOKUP(Table1[[#This Row],[Column1]],'Chi tiết tt Mega gửi'!P:P,'Chi tiết tt Mega gửi'!N:N)</f>
        <v>#N/A</v>
      </c>
    </row>
    <row r="1007" spans="1:34" ht="25.5" customHeight="1" x14ac:dyDescent="0.2">
      <c r="A1007" s="58" t="s">
        <v>16302</v>
      </c>
      <c r="B1007" s="54" t="s">
        <v>7251</v>
      </c>
      <c r="C1007" s="59">
        <v>46173</v>
      </c>
      <c r="D1007" s="58" t="s">
        <v>18504</v>
      </c>
      <c r="E1007" s="59">
        <v>46173</v>
      </c>
      <c r="F1007" s="58" t="s">
        <v>18737</v>
      </c>
      <c r="G1007" s="58" t="s">
        <v>18505</v>
      </c>
      <c r="H1007" s="60">
        <v>116611</v>
      </c>
      <c r="I1007" s="108">
        <v>0</v>
      </c>
      <c r="J1007" s="60">
        <v>9329</v>
      </c>
      <c r="K1007" s="66">
        <v>125940</v>
      </c>
      <c r="L1007" s="64" t="s">
        <v>17238</v>
      </c>
      <c r="O1007" s="32">
        <f>IF(Table1[[#This Row],[Phân loại]]="Tồn đầu kỳ",Table1[[#This Row],[Tổng giá trị]],0)</f>
        <v>0</v>
      </c>
      <c r="P1007" s="7">
        <f>IF(Table1[[#This Row],[Số còn phải thu ĐK]]&lt;&gt;0,0,IF(Table1[[#This Row],[Phân loại]]="Bán hàng",Table1[[#This Row],[Tổng giá trị]],-Table1[[#This Row],[Tổng giá trị]]))</f>
        <v>-125940</v>
      </c>
      <c r="Q1007" s="32">
        <f t="shared" si="75"/>
        <v>0</v>
      </c>
      <c r="R1007" s="7">
        <f>Table1[[#This Row],[Số còn phải thu ĐK]]+Table1[[#This Row],[Giá Trị HD sau CK]]-Table1[[#This Row],[Số tiền đã thu]]</f>
        <v>-125940</v>
      </c>
      <c r="S1007" s="6">
        <f>IF(Table1[[#This Row],[Ngày hóa đơn]]&lt;&gt;"",Table1[[#This Row],[Ngày hóa đơn]],IF(Table1[[#This Row],[Ngày hạch toán]]&lt;&gt;"",Table1[[#This Row],[Ngày hạch toán]],""))</f>
        <v>46173</v>
      </c>
      <c r="T1007" s="7"/>
      <c r="U1007" s="6">
        <f>IF(Table1[[#This Row],[Ngày tính CN]]="","",S1007+T1007)</f>
        <v>46173</v>
      </c>
      <c r="V1007" s="32">
        <f ca="1">IF(Table1[[#This Row],[Hạn thanh toán]]="","",IF((U1007-NOW())&lt;0,0,(U1007-NOW())))</f>
        <v>0</v>
      </c>
      <c r="W1007" s="32"/>
      <c r="X1007" s="32">
        <f t="shared" ca="1" si="76"/>
        <v>121.35975370370579</v>
      </c>
      <c r="Y1007" s="2" t="str">
        <f t="shared" ca="1" si="77"/>
        <v>Nợ quá hạn hơn 120 ngày có khả năng mất thanh toán</v>
      </c>
      <c r="Z1007" s="42">
        <f t="shared" si="78"/>
        <v>46173</v>
      </c>
      <c r="AA1007" s="42" t="str">
        <f t="shared" si="79"/>
        <v/>
      </c>
      <c r="AD1007" s="2" t="str">
        <f>VLOOKUP($A1007,MA_KH!$A:$Q,MA_KH!O$1,0)</f>
        <v>MEGA</v>
      </c>
      <c r="AE1007" s="2" t="str">
        <f>VLOOKUP($A1007,MA_KH!$A:$Q,MA_KH!P$1,0)</f>
        <v>CÔNG TY TNHH MM MEGA MARKET (VIỆT NAM)</v>
      </c>
      <c r="AG1007" s="2" t="str">
        <f>(Table1[[#This Row],[Số hóa đơn]])&amp;IF(OR(Table1[[#This Row],[Phân loại]]="Hàng trả",Table1[[#This Row],[Phân loại]]="Giảm công nợ"),-Table1[[#This Row],[Tổng giá trị]],Table1[[#This Row],[Tổng giá trị]])</f>
        <v>00001111-125940</v>
      </c>
      <c r="AH1007" s="6" t="e">
        <f>_xlfn.XLOOKUP(Table1[[#This Row],[Column1]],'Chi tiết tt Mega gửi'!P:P,'Chi tiết tt Mega gửi'!N:N)</f>
        <v>#N/A</v>
      </c>
    </row>
    <row r="1008" spans="1:34" ht="25.5" customHeight="1" x14ac:dyDescent="0.2">
      <c r="A1008" s="58" t="s">
        <v>16288</v>
      </c>
      <c r="B1008" s="54" t="s">
        <v>294</v>
      </c>
      <c r="C1008" s="59">
        <v>46174</v>
      </c>
      <c r="D1008" s="58" t="s">
        <v>20227</v>
      </c>
      <c r="E1008" s="98">
        <v>46179</v>
      </c>
      <c r="F1008" s="58" t="s">
        <v>20228</v>
      </c>
      <c r="G1008" s="58" t="s">
        <v>20229</v>
      </c>
      <c r="H1008" s="60">
        <v>2221300</v>
      </c>
      <c r="I1008" s="108">
        <v>0</v>
      </c>
      <c r="J1008" s="60">
        <v>177704</v>
      </c>
      <c r="K1008" s="66">
        <v>2399004</v>
      </c>
      <c r="L1008" s="64" t="s">
        <v>17236</v>
      </c>
      <c r="M1008" s="6">
        <v>46213</v>
      </c>
      <c r="O1008" s="32">
        <f>IF(Table1[[#This Row],[Phân loại]]="Tồn đầu kỳ",Table1[[#This Row],[Tổng giá trị]],0)</f>
        <v>0</v>
      </c>
      <c r="P1008" s="7">
        <f>IF(Table1[[#This Row],[Số còn phải thu ĐK]]&lt;&gt;0,0,IF(Table1[[#This Row],[Phân loại]]="Bán hàng",Table1[[#This Row],[Tổng giá trị]],-Table1[[#This Row],[Tổng giá trị]]))</f>
        <v>2399004</v>
      </c>
      <c r="Q1008" s="32">
        <f t="shared" si="75"/>
        <v>2399004</v>
      </c>
      <c r="R1008" s="7">
        <f>Table1[[#This Row],[Số còn phải thu ĐK]]+Table1[[#This Row],[Giá Trị HD sau CK]]-Table1[[#This Row],[Số tiền đã thu]]</f>
        <v>0</v>
      </c>
      <c r="S1008" s="6">
        <f>IF(Table1[[#This Row],[Ngày hóa đơn]]&lt;&gt;"",Table1[[#This Row],[Ngày hóa đơn]],IF(Table1[[#This Row],[Ngày hạch toán]]&lt;&gt;"",Table1[[#This Row],[Ngày hạch toán]],""))</f>
        <v>46179</v>
      </c>
      <c r="T1008" s="7"/>
      <c r="U1008" s="6">
        <f>IF(Table1[[#This Row],[Ngày tính CN]]="","",S1008+T1008)</f>
        <v>46179</v>
      </c>
      <c r="V1008" s="32">
        <f ca="1">IF(Table1[[#This Row],[Hạn thanh toán]]="","",IF((U1008-NOW())&lt;0,0,(U1008-NOW())))</f>
        <v>0</v>
      </c>
      <c r="W1008" s="32"/>
      <c r="X1008" s="32" t="str">
        <f t="shared" ca="1" si="76"/>
        <v/>
      </c>
      <c r="Y1008" s="2" t="str">
        <f t="shared" si="77"/>
        <v>Đã thanh toán</v>
      </c>
      <c r="Z1008" s="42">
        <f t="shared" si="78"/>
        <v>46179</v>
      </c>
      <c r="AA1008" s="42">
        <f t="shared" si="79"/>
        <v>46213</v>
      </c>
      <c r="AD1008" s="2" t="str">
        <f>VLOOKUP($A1008,MA_KH!$A:$Q,MA_KH!O$1,0)</f>
        <v>MEGA</v>
      </c>
      <c r="AE1008" s="2" t="str">
        <f>VLOOKUP($A1008,MA_KH!$A:$Q,MA_KH!P$1,0)</f>
        <v>CÔNG TY TNHH MM MEGA MARKET (VIỆT NAM)</v>
      </c>
      <c r="AG1008" s="2" t="str">
        <f>(Table1[[#This Row],[Số hóa đơn]])&amp;IF(OR(Table1[[#This Row],[Phân loại]]="Hàng trả",Table1[[#This Row],[Phân loại]]="Giảm công nợ"),-Table1[[#This Row],[Tổng giá trị]],Table1[[#This Row],[Tổng giá trị]])</f>
        <v>000395852399004</v>
      </c>
      <c r="AH1008" s="6" t="e">
        <f>_xlfn.XLOOKUP(Table1[[#This Row],[Column1]],'Chi tiết tt Mega gửi'!P:P,'Chi tiết tt Mega gửi'!N:N)</f>
        <v>#N/A</v>
      </c>
    </row>
    <row r="1009" spans="1:34" ht="25.5" customHeight="1" x14ac:dyDescent="0.2">
      <c r="A1009" s="58" t="s">
        <v>16291</v>
      </c>
      <c r="B1009" s="54" t="s">
        <v>200</v>
      </c>
      <c r="C1009" s="59">
        <v>46174</v>
      </c>
      <c r="D1009" s="58" t="s">
        <v>20212</v>
      </c>
      <c r="E1009" s="98">
        <v>46179</v>
      </c>
      <c r="F1009" s="58" t="s">
        <v>20213</v>
      </c>
      <c r="G1009" s="58" t="s">
        <v>20214</v>
      </c>
      <c r="H1009" s="60">
        <v>2781590</v>
      </c>
      <c r="I1009" s="108">
        <v>0</v>
      </c>
      <c r="J1009" s="60">
        <v>222527</v>
      </c>
      <c r="K1009" s="66">
        <v>3004117</v>
      </c>
      <c r="L1009" s="64" t="s">
        <v>17236</v>
      </c>
      <c r="M1009" s="6">
        <v>46213</v>
      </c>
      <c r="O1009" s="32">
        <f>IF(Table1[[#This Row],[Phân loại]]="Tồn đầu kỳ",Table1[[#This Row],[Tổng giá trị]],0)</f>
        <v>0</v>
      </c>
      <c r="P1009" s="7">
        <f>IF(Table1[[#This Row],[Số còn phải thu ĐK]]&lt;&gt;0,0,IF(Table1[[#This Row],[Phân loại]]="Bán hàng",Table1[[#This Row],[Tổng giá trị]],-Table1[[#This Row],[Tổng giá trị]]))</f>
        <v>3004117</v>
      </c>
      <c r="Q1009" s="32">
        <f t="shared" si="75"/>
        <v>3004117</v>
      </c>
      <c r="R1009" s="7">
        <f>Table1[[#This Row],[Số còn phải thu ĐK]]+Table1[[#This Row],[Giá Trị HD sau CK]]-Table1[[#This Row],[Số tiền đã thu]]</f>
        <v>0</v>
      </c>
      <c r="S1009" s="6">
        <f>IF(Table1[[#This Row],[Ngày hóa đơn]]&lt;&gt;"",Table1[[#This Row],[Ngày hóa đơn]],IF(Table1[[#This Row],[Ngày hạch toán]]&lt;&gt;"",Table1[[#This Row],[Ngày hạch toán]],""))</f>
        <v>46179</v>
      </c>
      <c r="T1009" s="7"/>
      <c r="U1009" s="6">
        <f>IF(Table1[[#This Row],[Ngày tính CN]]="","",S1009+T1009)</f>
        <v>46179</v>
      </c>
      <c r="V1009" s="32">
        <f ca="1">IF(Table1[[#This Row],[Hạn thanh toán]]="","",IF((U1009-NOW())&lt;0,0,(U1009-NOW())))</f>
        <v>0</v>
      </c>
      <c r="W1009" s="32"/>
      <c r="X1009" s="32" t="str">
        <f t="shared" ca="1" si="76"/>
        <v/>
      </c>
      <c r="Y1009" s="2" t="str">
        <f t="shared" si="77"/>
        <v>Đã thanh toán</v>
      </c>
      <c r="Z1009" s="42">
        <f t="shared" si="78"/>
        <v>46179</v>
      </c>
      <c r="AA1009" s="42">
        <f t="shared" si="79"/>
        <v>46213</v>
      </c>
      <c r="AD1009" s="2" t="str">
        <f>VLOOKUP($A1009,MA_KH!$A:$Q,MA_KH!O$1,0)</f>
        <v>MEGA</v>
      </c>
      <c r="AE1009" s="2" t="str">
        <f>VLOOKUP($A1009,MA_KH!$A:$Q,MA_KH!P$1,0)</f>
        <v>CÔNG TY TNHH MM MEGA MARKET (VIỆT NAM)</v>
      </c>
      <c r="AG1009" s="2" t="str">
        <f>(Table1[[#This Row],[Số hóa đơn]])&amp;IF(OR(Table1[[#This Row],[Phân loại]]="Hàng trả",Table1[[#This Row],[Phân loại]]="Giảm công nợ"),-Table1[[#This Row],[Tổng giá trị]],Table1[[#This Row],[Tổng giá trị]])</f>
        <v>000395903004117</v>
      </c>
      <c r="AH1009" s="6" t="e">
        <f>_xlfn.XLOOKUP(Table1[[#This Row],[Column1]],'Chi tiết tt Mega gửi'!P:P,'Chi tiết tt Mega gửi'!N:N)</f>
        <v>#N/A</v>
      </c>
    </row>
    <row r="1010" spans="1:34" ht="25.5" customHeight="1" x14ac:dyDescent="0.2">
      <c r="A1010" s="54" t="s">
        <v>16291</v>
      </c>
      <c r="B1010" s="54" t="s">
        <v>200</v>
      </c>
      <c r="C1010" s="59">
        <v>46174</v>
      </c>
      <c r="D1010" s="58" t="s">
        <v>20233</v>
      </c>
      <c r="E1010" s="98">
        <v>46179</v>
      </c>
      <c r="F1010" s="54" t="s">
        <v>20234</v>
      </c>
      <c r="G1010" s="54" t="s">
        <v>20235</v>
      </c>
      <c r="H1010" s="56">
        <v>2221300</v>
      </c>
      <c r="I1010" s="108">
        <v>0</v>
      </c>
      <c r="J1010" s="60">
        <v>177704</v>
      </c>
      <c r="K1010" s="66">
        <v>2399004</v>
      </c>
      <c r="L1010" s="64" t="s">
        <v>17236</v>
      </c>
      <c r="M1010" s="6">
        <v>46213</v>
      </c>
      <c r="O1010" s="32">
        <f>IF(Table1[[#This Row],[Phân loại]]="Tồn đầu kỳ",Table1[[#This Row],[Tổng giá trị]],0)</f>
        <v>0</v>
      </c>
      <c r="P1010" s="7">
        <f>IF(Table1[[#This Row],[Số còn phải thu ĐK]]&lt;&gt;0,0,IF(Table1[[#This Row],[Phân loại]]="Bán hàng",Table1[[#This Row],[Tổng giá trị]],-Table1[[#This Row],[Tổng giá trị]]))</f>
        <v>2399004</v>
      </c>
      <c r="Q1010" s="32">
        <f t="shared" si="75"/>
        <v>2399004</v>
      </c>
      <c r="R1010" s="7">
        <f>Table1[[#This Row],[Số còn phải thu ĐK]]+Table1[[#This Row],[Giá Trị HD sau CK]]-Table1[[#This Row],[Số tiền đã thu]]</f>
        <v>0</v>
      </c>
      <c r="S1010" s="6">
        <f>IF(Table1[[#This Row],[Ngày hóa đơn]]&lt;&gt;"",Table1[[#This Row],[Ngày hóa đơn]],IF(Table1[[#This Row],[Ngày hạch toán]]&lt;&gt;"",Table1[[#This Row],[Ngày hạch toán]],""))</f>
        <v>46179</v>
      </c>
      <c r="T1010" s="7"/>
      <c r="U1010" s="6">
        <f>IF(Table1[[#This Row],[Ngày tính CN]]="","",S1010+T1010)</f>
        <v>46179</v>
      </c>
      <c r="V1010" s="32">
        <f ca="1">IF(Table1[[#This Row],[Hạn thanh toán]]="","",IF((U1010-NOW())&lt;0,0,(U1010-NOW())))</f>
        <v>0</v>
      </c>
      <c r="W1010" s="32"/>
      <c r="X1010" s="32" t="str">
        <f t="shared" ca="1" si="76"/>
        <v/>
      </c>
      <c r="Y1010" s="2" t="str">
        <f t="shared" si="77"/>
        <v>Đã thanh toán</v>
      </c>
      <c r="Z1010" s="42">
        <f t="shared" si="78"/>
        <v>46179</v>
      </c>
      <c r="AA1010" s="42">
        <f t="shared" si="79"/>
        <v>46213</v>
      </c>
      <c r="AD1010" s="2" t="str">
        <f>VLOOKUP($A1010,MA_KH!$A:$Q,MA_KH!O$1,0)</f>
        <v>MEGA</v>
      </c>
      <c r="AE1010" s="2" t="str">
        <f>VLOOKUP($A1010,MA_KH!$A:$Q,MA_KH!P$1,0)</f>
        <v>CÔNG TY TNHH MM MEGA MARKET (VIỆT NAM)</v>
      </c>
      <c r="AG1010" s="2" t="str">
        <f>(Table1[[#This Row],[Số hóa đơn]])&amp;IF(OR(Table1[[#This Row],[Phân loại]]="Hàng trả",Table1[[#This Row],[Phân loại]]="Giảm công nợ"),-Table1[[#This Row],[Tổng giá trị]],Table1[[#This Row],[Tổng giá trị]])</f>
        <v>000395912399004</v>
      </c>
      <c r="AH1010" s="6" t="e">
        <f>_xlfn.XLOOKUP(Table1[[#This Row],[Column1]],'Chi tiết tt Mega gửi'!P:P,'Chi tiết tt Mega gửi'!N:N)</f>
        <v>#N/A</v>
      </c>
    </row>
    <row r="1011" spans="1:34" ht="25.5" customHeight="1" x14ac:dyDescent="0.2">
      <c r="A1011" s="54" t="s">
        <v>16293</v>
      </c>
      <c r="B1011" s="54" t="s">
        <v>386</v>
      </c>
      <c r="C1011" s="59">
        <v>46174</v>
      </c>
      <c r="D1011" s="58" t="s">
        <v>20215</v>
      </c>
      <c r="E1011" s="98">
        <v>46179</v>
      </c>
      <c r="F1011" s="54" t="s">
        <v>20216</v>
      </c>
      <c r="G1011" s="54" t="s">
        <v>20217</v>
      </c>
      <c r="H1011" s="56">
        <v>3690980</v>
      </c>
      <c r="I1011" s="108">
        <v>0</v>
      </c>
      <c r="J1011" s="60">
        <v>295278</v>
      </c>
      <c r="K1011" s="66">
        <v>3986258</v>
      </c>
      <c r="L1011" s="64" t="s">
        <v>17236</v>
      </c>
      <c r="M1011" s="6">
        <v>46213</v>
      </c>
      <c r="O1011" s="32">
        <f>IF(Table1[[#This Row],[Phân loại]]="Tồn đầu kỳ",Table1[[#This Row],[Tổng giá trị]],0)</f>
        <v>0</v>
      </c>
      <c r="P1011" s="7">
        <f>IF(Table1[[#This Row],[Số còn phải thu ĐK]]&lt;&gt;0,0,IF(Table1[[#This Row],[Phân loại]]="Bán hàng",Table1[[#This Row],[Tổng giá trị]],-Table1[[#This Row],[Tổng giá trị]]))</f>
        <v>3986258</v>
      </c>
      <c r="Q1011" s="32">
        <f t="shared" si="75"/>
        <v>3986258</v>
      </c>
      <c r="R1011" s="7">
        <f>Table1[[#This Row],[Số còn phải thu ĐK]]+Table1[[#This Row],[Giá Trị HD sau CK]]-Table1[[#This Row],[Số tiền đã thu]]</f>
        <v>0</v>
      </c>
      <c r="S1011" s="6">
        <f>IF(Table1[[#This Row],[Ngày hóa đơn]]&lt;&gt;"",Table1[[#This Row],[Ngày hóa đơn]],IF(Table1[[#This Row],[Ngày hạch toán]]&lt;&gt;"",Table1[[#This Row],[Ngày hạch toán]],""))</f>
        <v>46179</v>
      </c>
      <c r="T1011" s="7"/>
      <c r="U1011" s="6">
        <f>IF(Table1[[#This Row],[Ngày tính CN]]="","",S1011+T1011)</f>
        <v>46179</v>
      </c>
      <c r="V1011" s="32">
        <f ca="1">IF(Table1[[#This Row],[Hạn thanh toán]]="","",IF((U1011-NOW())&lt;0,0,(U1011-NOW())))</f>
        <v>0</v>
      </c>
      <c r="W1011" s="32"/>
      <c r="X1011" s="32" t="str">
        <f t="shared" ca="1" si="76"/>
        <v/>
      </c>
      <c r="Y1011" s="2" t="str">
        <f t="shared" si="77"/>
        <v>Đã thanh toán</v>
      </c>
      <c r="Z1011" s="42">
        <f t="shared" si="78"/>
        <v>46179</v>
      </c>
      <c r="AA1011" s="42">
        <f t="shared" si="79"/>
        <v>46213</v>
      </c>
      <c r="AD1011" s="2" t="str">
        <f>VLOOKUP($A1011,MA_KH!$A:$Q,MA_KH!O$1,0)</f>
        <v>MEGA</v>
      </c>
      <c r="AE1011" s="2" t="str">
        <f>VLOOKUP($A1011,MA_KH!$A:$Q,MA_KH!P$1,0)</f>
        <v>CÔNG TY TNHH MM MEGA MARKET (VIỆT NAM)</v>
      </c>
      <c r="AG1011" s="2" t="str">
        <f>(Table1[[#This Row],[Số hóa đơn]])&amp;IF(OR(Table1[[#This Row],[Phân loại]]="Hàng trả",Table1[[#This Row],[Phân loại]]="Giảm công nợ"),-Table1[[#This Row],[Tổng giá trị]],Table1[[#This Row],[Tổng giá trị]])</f>
        <v>000395893986258</v>
      </c>
      <c r="AH1011" s="6" t="e">
        <f>_xlfn.XLOOKUP(Table1[[#This Row],[Column1]],'Chi tiết tt Mega gửi'!P:P,'Chi tiết tt Mega gửi'!N:N)</f>
        <v>#N/A</v>
      </c>
    </row>
    <row r="1012" spans="1:34" ht="25.5" customHeight="1" x14ac:dyDescent="0.2">
      <c r="A1012" s="54" t="s">
        <v>16295</v>
      </c>
      <c r="B1012" s="54" t="s">
        <v>198</v>
      </c>
      <c r="C1012" s="59">
        <v>46174</v>
      </c>
      <c r="D1012" s="58" t="s">
        <v>20224</v>
      </c>
      <c r="E1012" s="98">
        <v>46179</v>
      </c>
      <c r="F1012" s="54" t="s">
        <v>20225</v>
      </c>
      <c r="G1012" s="54" t="s">
        <v>20226</v>
      </c>
      <c r="H1012" s="56">
        <v>2781590</v>
      </c>
      <c r="I1012" s="108">
        <v>0</v>
      </c>
      <c r="J1012" s="60">
        <v>222527</v>
      </c>
      <c r="K1012" s="66">
        <v>3004117</v>
      </c>
      <c r="L1012" s="64" t="s">
        <v>17236</v>
      </c>
      <c r="M1012" s="6">
        <v>46213</v>
      </c>
      <c r="O1012" s="32">
        <f>IF(Table1[[#This Row],[Phân loại]]="Tồn đầu kỳ",Table1[[#This Row],[Tổng giá trị]],0)</f>
        <v>0</v>
      </c>
      <c r="P1012" s="7">
        <f>IF(Table1[[#This Row],[Số còn phải thu ĐK]]&lt;&gt;0,0,IF(Table1[[#This Row],[Phân loại]]="Bán hàng",Table1[[#This Row],[Tổng giá trị]],-Table1[[#This Row],[Tổng giá trị]]))</f>
        <v>3004117</v>
      </c>
      <c r="Q1012" s="32">
        <f t="shared" si="75"/>
        <v>3004117</v>
      </c>
      <c r="R1012" s="7">
        <f>Table1[[#This Row],[Số còn phải thu ĐK]]+Table1[[#This Row],[Giá Trị HD sau CK]]-Table1[[#This Row],[Số tiền đã thu]]</f>
        <v>0</v>
      </c>
      <c r="S1012" s="6">
        <f>IF(Table1[[#This Row],[Ngày hóa đơn]]&lt;&gt;"",Table1[[#This Row],[Ngày hóa đơn]],IF(Table1[[#This Row],[Ngày hạch toán]]&lt;&gt;"",Table1[[#This Row],[Ngày hạch toán]],""))</f>
        <v>46179</v>
      </c>
      <c r="T1012" s="7"/>
      <c r="U1012" s="6">
        <f>IF(Table1[[#This Row],[Ngày tính CN]]="","",S1012+T1012)</f>
        <v>46179</v>
      </c>
      <c r="V1012" s="32">
        <f ca="1">IF(Table1[[#This Row],[Hạn thanh toán]]="","",IF((U1012-NOW())&lt;0,0,(U1012-NOW())))</f>
        <v>0</v>
      </c>
      <c r="W1012" s="32"/>
      <c r="X1012" s="32" t="str">
        <f t="shared" ca="1" si="76"/>
        <v/>
      </c>
      <c r="Y1012" s="2" t="str">
        <f t="shared" si="77"/>
        <v>Đã thanh toán</v>
      </c>
      <c r="Z1012" s="42">
        <f t="shared" si="78"/>
        <v>46179</v>
      </c>
      <c r="AA1012" s="42">
        <f t="shared" si="79"/>
        <v>46213</v>
      </c>
      <c r="AD1012" s="2" t="str">
        <f>VLOOKUP($A1012,MA_KH!$A:$Q,MA_KH!O$1,0)</f>
        <v>MEGA</v>
      </c>
      <c r="AE1012" s="2" t="str">
        <f>VLOOKUP($A1012,MA_KH!$A:$Q,MA_KH!P$1,0)</f>
        <v>CÔNG TY TNHH MM MEGA MARKET (VIỆT NAM)</v>
      </c>
      <c r="AG1012" s="2" t="str">
        <f>(Table1[[#This Row],[Số hóa đơn]])&amp;IF(OR(Table1[[#This Row],[Phân loại]]="Hàng trả",Table1[[#This Row],[Phân loại]]="Giảm công nợ"),-Table1[[#This Row],[Tổng giá trị]],Table1[[#This Row],[Tổng giá trị]])</f>
        <v>000395883004117</v>
      </c>
      <c r="AH1012" s="6" t="e">
        <f>_xlfn.XLOOKUP(Table1[[#This Row],[Column1]],'Chi tiết tt Mega gửi'!P:P,'Chi tiết tt Mega gửi'!N:N)</f>
        <v>#N/A</v>
      </c>
    </row>
    <row r="1013" spans="1:34" ht="25.5" customHeight="1" x14ac:dyDescent="0.2">
      <c r="A1013" s="54" t="s">
        <v>16305</v>
      </c>
      <c r="B1013" s="54" t="s">
        <v>7247</v>
      </c>
      <c r="C1013" s="59">
        <v>46174</v>
      </c>
      <c r="D1013" s="58" t="s">
        <v>20221</v>
      </c>
      <c r="E1013" s="98">
        <v>46178</v>
      </c>
      <c r="F1013" s="54" t="s">
        <v>20222</v>
      </c>
      <c r="G1013" s="54" t="s">
        <v>20223</v>
      </c>
      <c r="H1013" s="56">
        <v>3337360</v>
      </c>
      <c r="I1013" s="108">
        <v>0</v>
      </c>
      <c r="J1013" s="60">
        <v>266989</v>
      </c>
      <c r="K1013" s="66">
        <v>3604349</v>
      </c>
      <c r="L1013" s="64" t="s">
        <v>17236</v>
      </c>
      <c r="M1013" s="6">
        <v>46213</v>
      </c>
      <c r="O1013" s="32">
        <f>IF(Table1[[#This Row],[Phân loại]]="Tồn đầu kỳ",Table1[[#This Row],[Tổng giá trị]],0)</f>
        <v>0</v>
      </c>
      <c r="P1013" s="7">
        <f>IF(Table1[[#This Row],[Số còn phải thu ĐK]]&lt;&gt;0,0,IF(Table1[[#This Row],[Phân loại]]="Bán hàng",Table1[[#This Row],[Tổng giá trị]],-Table1[[#This Row],[Tổng giá trị]]))</f>
        <v>3604349</v>
      </c>
      <c r="Q1013" s="32">
        <f t="shared" si="75"/>
        <v>3604349</v>
      </c>
      <c r="R1013" s="7">
        <f>Table1[[#This Row],[Số còn phải thu ĐK]]+Table1[[#This Row],[Giá Trị HD sau CK]]-Table1[[#This Row],[Số tiền đã thu]]</f>
        <v>0</v>
      </c>
      <c r="S1013" s="6">
        <f>IF(Table1[[#This Row],[Ngày hóa đơn]]&lt;&gt;"",Table1[[#This Row],[Ngày hóa đơn]],IF(Table1[[#This Row],[Ngày hạch toán]]&lt;&gt;"",Table1[[#This Row],[Ngày hạch toán]],""))</f>
        <v>46178</v>
      </c>
      <c r="T1013" s="7"/>
      <c r="U1013" s="6">
        <f>IF(Table1[[#This Row],[Ngày tính CN]]="","",S1013+T1013)</f>
        <v>46178</v>
      </c>
      <c r="V1013" s="32">
        <f ca="1">IF(Table1[[#This Row],[Hạn thanh toán]]="","",IF((U1013-NOW())&lt;0,0,(U1013-NOW())))</f>
        <v>0</v>
      </c>
      <c r="W1013" s="32"/>
      <c r="X1013" s="32" t="str">
        <f t="shared" ca="1" si="76"/>
        <v/>
      </c>
      <c r="Y1013" s="2" t="str">
        <f t="shared" si="77"/>
        <v>Đã thanh toán</v>
      </c>
      <c r="Z1013" s="42">
        <f t="shared" si="78"/>
        <v>46178</v>
      </c>
      <c r="AA1013" s="42">
        <f t="shared" si="79"/>
        <v>46213</v>
      </c>
      <c r="AD1013" s="2" t="str">
        <f>VLOOKUP($A1013,MA_KH!$A:$Q,MA_KH!O$1,0)</f>
        <v>MEGA</v>
      </c>
      <c r="AE1013" s="2" t="str">
        <f>VLOOKUP($A1013,MA_KH!$A:$Q,MA_KH!P$1,0)</f>
        <v>CÔNG TY TNHH MM MEGA MARKET (VIỆT NAM)</v>
      </c>
      <c r="AG1013" s="2" t="str">
        <f>(Table1[[#This Row],[Số hóa đơn]])&amp;IF(OR(Table1[[#This Row],[Phân loại]]="Hàng trả",Table1[[#This Row],[Phân loại]]="Giảm công nợ"),-Table1[[#This Row],[Tổng giá trị]],Table1[[#This Row],[Tổng giá trị]])</f>
        <v>000395353604349</v>
      </c>
      <c r="AH1013" s="6" t="e">
        <f>_xlfn.XLOOKUP(Table1[[#This Row],[Column1]],'Chi tiết tt Mega gửi'!P:P,'Chi tiết tt Mega gửi'!N:N)</f>
        <v>#N/A</v>
      </c>
    </row>
    <row r="1014" spans="1:34" ht="25.5" customHeight="1" x14ac:dyDescent="0.2">
      <c r="A1014" s="54" t="s">
        <v>16307</v>
      </c>
      <c r="B1014" s="54" t="s">
        <v>202</v>
      </c>
      <c r="C1014" s="59">
        <v>46174</v>
      </c>
      <c r="D1014" s="58" t="s">
        <v>20236</v>
      </c>
      <c r="E1014" s="98">
        <v>46179</v>
      </c>
      <c r="F1014" s="58" t="s">
        <v>20237</v>
      </c>
      <c r="G1014" s="58" t="s">
        <v>20238</v>
      </c>
      <c r="H1014" s="60">
        <v>2221300</v>
      </c>
      <c r="I1014" s="108">
        <v>0</v>
      </c>
      <c r="J1014" s="60">
        <v>177704</v>
      </c>
      <c r="K1014" s="66">
        <v>2399004</v>
      </c>
      <c r="L1014" s="64" t="s">
        <v>17236</v>
      </c>
      <c r="M1014" s="6">
        <v>46213</v>
      </c>
      <c r="O1014" s="32">
        <f>IF(Table1[[#This Row],[Phân loại]]="Tồn đầu kỳ",Table1[[#This Row],[Tổng giá trị]],0)</f>
        <v>0</v>
      </c>
      <c r="P1014" s="7">
        <f>IF(Table1[[#This Row],[Số còn phải thu ĐK]]&lt;&gt;0,0,IF(Table1[[#This Row],[Phân loại]]="Bán hàng",Table1[[#This Row],[Tổng giá trị]],-Table1[[#This Row],[Tổng giá trị]]))</f>
        <v>2399004</v>
      </c>
      <c r="Q1014" s="32">
        <f t="shared" si="75"/>
        <v>2399004</v>
      </c>
      <c r="R1014" s="7">
        <f>Table1[[#This Row],[Số còn phải thu ĐK]]+Table1[[#This Row],[Giá Trị HD sau CK]]-Table1[[#This Row],[Số tiền đã thu]]</f>
        <v>0</v>
      </c>
      <c r="S1014" s="6">
        <f>IF(Table1[[#This Row],[Ngày hóa đơn]]&lt;&gt;"",Table1[[#This Row],[Ngày hóa đơn]],IF(Table1[[#This Row],[Ngày hạch toán]]&lt;&gt;"",Table1[[#This Row],[Ngày hạch toán]],""))</f>
        <v>46179</v>
      </c>
      <c r="T1014" s="7"/>
      <c r="U1014" s="6">
        <f>IF(Table1[[#This Row],[Ngày tính CN]]="","",S1014+T1014)</f>
        <v>46179</v>
      </c>
      <c r="V1014" s="32">
        <f ca="1">IF(Table1[[#This Row],[Hạn thanh toán]]="","",IF((U1014-NOW())&lt;0,0,(U1014-NOW())))</f>
        <v>0</v>
      </c>
      <c r="W1014" s="32"/>
      <c r="X1014" s="32" t="str">
        <f t="shared" ca="1" si="76"/>
        <v/>
      </c>
      <c r="Y1014" s="2" t="str">
        <f t="shared" si="77"/>
        <v>Đã thanh toán</v>
      </c>
      <c r="Z1014" s="42">
        <f t="shared" si="78"/>
        <v>46179</v>
      </c>
      <c r="AA1014" s="42">
        <f t="shared" si="79"/>
        <v>46213</v>
      </c>
      <c r="AD1014" s="2" t="str">
        <f>VLOOKUP($A1014,MA_KH!$A:$Q,MA_KH!O$1,0)</f>
        <v>MEGA</v>
      </c>
      <c r="AE1014" s="2" t="str">
        <f>VLOOKUP($A1014,MA_KH!$A:$Q,MA_KH!P$1,0)</f>
        <v>CÔNG TY TNHH MM MEGA MARKET (VIỆT NAM)</v>
      </c>
      <c r="AG1014" s="2" t="str">
        <f>(Table1[[#This Row],[Số hóa đơn]])&amp;IF(OR(Table1[[#This Row],[Phân loại]]="Hàng trả",Table1[[#This Row],[Phân loại]]="Giảm công nợ"),-Table1[[#This Row],[Tổng giá trị]],Table1[[#This Row],[Tổng giá trị]])</f>
        <v>000395922399004</v>
      </c>
      <c r="AH1014" s="6" t="e">
        <f>_xlfn.XLOOKUP(Table1[[#This Row],[Column1]],'Chi tiết tt Mega gửi'!P:P,'Chi tiết tt Mega gửi'!N:N)</f>
        <v>#N/A</v>
      </c>
    </row>
    <row r="1015" spans="1:34" ht="25.5" customHeight="1" x14ac:dyDescent="0.2">
      <c r="A1015" s="54" t="s">
        <v>16308</v>
      </c>
      <c r="B1015" s="54" t="s">
        <v>194</v>
      </c>
      <c r="C1015" s="55">
        <v>46174</v>
      </c>
      <c r="D1015" s="54" t="s">
        <v>20230</v>
      </c>
      <c r="E1015" s="101">
        <v>46179</v>
      </c>
      <c r="F1015" s="54" t="s">
        <v>20231</v>
      </c>
      <c r="G1015" s="54" t="s">
        <v>20232</v>
      </c>
      <c r="H1015" s="56">
        <v>2221300</v>
      </c>
      <c r="I1015" s="57">
        <v>0</v>
      </c>
      <c r="J1015" s="56">
        <v>177704</v>
      </c>
      <c r="K1015" s="65">
        <v>2399004</v>
      </c>
      <c r="L1015" s="64" t="s">
        <v>17236</v>
      </c>
      <c r="M1015" s="6">
        <v>46213</v>
      </c>
      <c r="O1015" s="32">
        <f>IF(Table1[[#This Row],[Phân loại]]="Tồn đầu kỳ",Table1[[#This Row],[Tổng giá trị]],0)</f>
        <v>0</v>
      </c>
      <c r="P1015" s="7">
        <f>IF(Table1[[#This Row],[Số còn phải thu ĐK]]&lt;&gt;0,0,IF(Table1[[#This Row],[Phân loại]]="Bán hàng",Table1[[#This Row],[Tổng giá trị]],-Table1[[#This Row],[Tổng giá trị]]))</f>
        <v>2399004</v>
      </c>
      <c r="Q1015" s="32">
        <f t="shared" si="75"/>
        <v>2399004</v>
      </c>
      <c r="R1015" s="7">
        <f>Table1[[#This Row],[Số còn phải thu ĐK]]+Table1[[#This Row],[Giá Trị HD sau CK]]-Table1[[#This Row],[Số tiền đã thu]]</f>
        <v>0</v>
      </c>
      <c r="S1015" s="6">
        <f>IF(Table1[[#This Row],[Ngày hóa đơn]]&lt;&gt;"",Table1[[#This Row],[Ngày hóa đơn]],IF(Table1[[#This Row],[Ngày hạch toán]]&lt;&gt;"",Table1[[#This Row],[Ngày hạch toán]],""))</f>
        <v>46179</v>
      </c>
      <c r="T1015" s="7"/>
      <c r="U1015" s="6">
        <f>IF(Table1[[#This Row],[Ngày tính CN]]="","",S1015+T1015)</f>
        <v>46179</v>
      </c>
      <c r="V1015" s="32">
        <f ca="1">IF(Table1[[#This Row],[Hạn thanh toán]]="","",IF((U1015-NOW())&lt;0,0,(U1015-NOW())))</f>
        <v>0</v>
      </c>
      <c r="W1015" s="32"/>
      <c r="X1015" s="32" t="str">
        <f t="shared" ca="1" si="76"/>
        <v/>
      </c>
      <c r="Y1015" s="2" t="str">
        <f t="shared" si="77"/>
        <v>Đã thanh toán</v>
      </c>
      <c r="Z1015" s="42">
        <f t="shared" si="78"/>
        <v>46179</v>
      </c>
      <c r="AA1015" s="42">
        <f t="shared" si="79"/>
        <v>46213</v>
      </c>
      <c r="AD1015" s="2" t="str">
        <f>VLOOKUP($A1015,MA_KH!$A:$Q,MA_KH!O$1,0)</f>
        <v>MEGA</v>
      </c>
      <c r="AE1015" s="2" t="str">
        <f>VLOOKUP($A1015,MA_KH!$A:$Q,MA_KH!P$1,0)</f>
        <v>CÔNG TY TNHH MM MEGA MARKET (VIỆT NAM)</v>
      </c>
      <c r="AG1015" s="2" t="str">
        <f>(Table1[[#This Row],[Số hóa đơn]])&amp;IF(OR(Table1[[#This Row],[Phân loại]]="Hàng trả",Table1[[#This Row],[Phân loại]]="Giảm công nợ"),-Table1[[#This Row],[Tổng giá trị]],Table1[[#This Row],[Tổng giá trị]])</f>
        <v>000395862399004</v>
      </c>
      <c r="AH1015" s="6" t="e">
        <f>_xlfn.XLOOKUP(Table1[[#This Row],[Column1]],'Chi tiết tt Mega gửi'!P:P,'Chi tiết tt Mega gửi'!N:N)</f>
        <v>#N/A</v>
      </c>
    </row>
    <row r="1016" spans="1:34" ht="25.5" customHeight="1" x14ac:dyDescent="0.2">
      <c r="A1016" s="54" t="s">
        <v>16310</v>
      </c>
      <c r="B1016" s="54" t="s">
        <v>196</v>
      </c>
      <c r="C1016" s="55">
        <v>46174</v>
      </c>
      <c r="D1016" s="54" t="s">
        <v>20218</v>
      </c>
      <c r="E1016" s="101">
        <v>46179</v>
      </c>
      <c r="F1016" s="54" t="s">
        <v>20219</v>
      </c>
      <c r="G1016" s="54" t="s">
        <v>20220</v>
      </c>
      <c r="H1016" s="56">
        <v>920000</v>
      </c>
      <c r="I1016" s="57">
        <v>0</v>
      </c>
      <c r="J1016" s="56">
        <v>73600</v>
      </c>
      <c r="K1016" s="65">
        <v>993600</v>
      </c>
      <c r="L1016" s="64" t="s">
        <v>17236</v>
      </c>
      <c r="M1016" s="6">
        <v>46213</v>
      </c>
      <c r="O1016" s="32">
        <f>IF(Table1[[#This Row],[Phân loại]]="Tồn đầu kỳ",Table1[[#This Row],[Tổng giá trị]],0)</f>
        <v>0</v>
      </c>
      <c r="P1016" s="7">
        <f>IF(Table1[[#This Row],[Số còn phải thu ĐK]]&lt;&gt;0,0,IF(Table1[[#This Row],[Phân loại]]="Bán hàng",Table1[[#This Row],[Tổng giá trị]],-Table1[[#This Row],[Tổng giá trị]]))</f>
        <v>993600</v>
      </c>
      <c r="Q1016" s="32">
        <f t="shared" si="75"/>
        <v>993600</v>
      </c>
      <c r="R1016" s="7">
        <f>Table1[[#This Row],[Số còn phải thu ĐK]]+Table1[[#This Row],[Giá Trị HD sau CK]]-Table1[[#This Row],[Số tiền đã thu]]</f>
        <v>0</v>
      </c>
      <c r="S1016" s="6">
        <f>IF(Table1[[#This Row],[Ngày hóa đơn]]&lt;&gt;"",Table1[[#This Row],[Ngày hóa đơn]],IF(Table1[[#This Row],[Ngày hạch toán]]&lt;&gt;"",Table1[[#This Row],[Ngày hạch toán]],""))</f>
        <v>46179</v>
      </c>
      <c r="T1016" s="7"/>
      <c r="U1016" s="6">
        <f>IF(Table1[[#This Row],[Ngày tính CN]]="","",S1016+T1016)</f>
        <v>46179</v>
      </c>
      <c r="V1016" s="32">
        <f ca="1">IF(Table1[[#This Row],[Hạn thanh toán]]="","",IF((U1016-NOW())&lt;0,0,(U1016-NOW())))</f>
        <v>0</v>
      </c>
      <c r="W1016" s="32"/>
      <c r="X1016" s="32" t="str">
        <f t="shared" ca="1" si="76"/>
        <v/>
      </c>
      <c r="Y1016" s="2" t="str">
        <f t="shared" si="77"/>
        <v>Đã thanh toán</v>
      </c>
      <c r="Z1016" s="42">
        <f t="shared" si="78"/>
        <v>46179</v>
      </c>
      <c r="AA1016" s="42">
        <f t="shared" si="79"/>
        <v>46213</v>
      </c>
      <c r="AD1016" s="2" t="str">
        <f>VLOOKUP($A1016,MA_KH!$A:$Q,MA_KH!O$1,0)</f>
        <v>MEGA</v>
      </c>
      <c r="AE1016" s="2" t="str">
        <f>VLOOKUP($A1016,MA_KH!$A:$Q,MA_KH!P$1,0)</f>
        <v>CÔNG TY TNHH MM MEGA MARKET (VIỆT NAM)</v>
      </c>
      <c r="AG1016" s="2" t="str">
        <f>(Table1[[#This Row],[Số hóa đơn]])&amp;IF(OR(Table1[[#This Row],[Phân loại]]="Hàng trả",Table1[[#This Row],[Phân loại]]="Giảm công nợ"),-Table1[[#This Row],[Tổng giá trị]],Table1[[#This Row],[Tổng giá trị]])</f>
        <v>00039587993600</v>
      </c>
      <c r="AH1016" s="6" t="e">
        <f>_xlfn.XLOOKUP(Table1[[#This Row],[Column1]],'Chi tiết tt Mega gửi'!P:P,'Chi tiết tt Mega gửi'!N:N)</f>
        <v>#N/A</v>
      </c>
    </row>
    <row r="1017" spans="1:34" ht="25.5" customHeight="1" x14ac:dyDescent="0.2">
      <c r="A1017" s="54" t="s">
        <v>16294</v>
      </c>
      <c r="B1017" s="54" t="s">
        <v>259</v>
      </c>
      <c r="C1017" s="55">
        <v>46175</v>
      </c>
      <c r="D1017" s="54" t="s">
        <v>20242</v>
      </c>
      <c r="E1017" s="101">
        <v>46179</v>
      </c>
      <c r="F1017" s="54" t="s">
        <v>20243</v>
      </c>
      <c r="G1017" s="54" t="s">
        <v>20244</v>
      </c>
      <c r="H1017" s="56">
        <v>5009280</v>
      </c>
      <c r="I1017" s="57">
        <v>0</v>
      </c>
      <c r="J1017" s="56">
        <v>400742</v>
      </c>
      <c r="K1017" s="65">
        <v>5410022</v>
      </c>
      <c r="L1017" s="64" t="s">
        <v>17236</v>
      </c>
      <c r="M1017" s="6">
        <v>46213</v>
      </c>
      <c r="O1017" s="32">
        <f>IF(Table1[[#This Row],[Phân loại]]="Tồn đầu kỳ",Table1[[#This Row],[Tổng giá trị]],0)</f>
        <v>0</v>
      </c>
      <c r="P1017" s="7">
        <f>IF(Table1[[#This Row],[Số còn phải thu ĐK]]&lt;&gt;0,0,IF(Table1[[#This Row],[Phân loại]]="Bán hàng",Table1[[#This Row],[Tổng giá trị]],-Table1[[#This Row],[Tổng giá trị]]))</f>
        <v>5410022</v>
      </c>
      <c r="Q1017" s="32">
        <f t="shared" si="75"/>
        <v>5410022</v>
      </c>
      <c r="R1017" s="7">
        <f>Table1[[#This Row],[Số còn phải thu ĐK]]+Table1[[#This Row],[Giá Trị HD sau CK]]-Table1[[#This Row],[Số tiền đã thu]]</f>
        <v>0</v>
      </c>
      <c r="S1017" s="6">
        <f>IF(Table1[[#This Row],[Ngày hóa đơn]]&lt;&gt;"",Table1[[#This Row],[Ngày hóa đơn]],IF(Table1[[#This Row],[Ngày hạch toán]]&lt;&gt;"",Table1[[#This Row],[Ngày hạch toán]],""))</f>
        <v>46179</v>
      </c>
      <c r="T1017" s="7"/>
      <c r="U1017" s="6">
        <f>IF(Table1[[#This Row],[Ngày tính CN]]="","",S1017+T1017)</f>
        <v>46179</v>
      </c>
      <c r="V1017" s="32">
        <f ca="1">IF(Table1[[#This Row],[Hạn thanh toán]]="","",IF((U1017-NOW())&lt;0,0,(U1017-NOW())))</f>
        <v>0</v>
      </c>
      <c r="W1017" s="32"/>
      <c r="X1017" s="32" t="str">
        <f t="shared" ca="1" si="76"/>
        <v/>
      </c>
      <c r="Y1017" s="2" t="str">
        <f t="shared" si="77"/>
        <v>Đã thanh toán</v>
      </c>
      <c r="Z1017" s="42">
        <f t="shared" si="78"/>
        <v>46179</v>
      </c>
      <c r="AA1017" s="42">
        <f t="shared" si="79"/>
        <v>46213</v>
      </c>
      <c r="AD1017" s="2" t="str">
        <f>VLOOKUP($A1017,MA_KH!$A:$Q,MA_KH!O$1,0)</f>
        <v>MEGA</v>
      </c>
      <c r="AE1017" s="2" t="str">
        <f>VLOOKUP($A1017,MA_KH!$A:$Q,MA_KH!P$1,0)</f>
        <v>CÔNG TY TNHH MM MEGA MARKET (VIỆT NAM)</v>
      </c>
      <c r="AG1017" s="2" t="str">
        <f>(Table1[[#This Row],[Số hóa đơn]])&amp;IF(OR(Table1[[#This Row],[Phân loại]]="Hàng trả",Table1[[#This Row],[Phân loại]]="Giảm công nợ"),-Table1[[#This Row],[Tổng giá trị]],Table1[[#This Row],[Tổng giá trị]])</f>
        <v>000395945410022</v>
      </c>
      <c r="AH1017" s="6" t="e">
        <f>_xlfn.XLOOKUP(Table1[[#This Row],[Column1]],'Chi tiết tt Mega gửi'!P:P,'Chi tiết tt Mega gửi'!N:N)</f>
        <v>#N/A</v>
      </c>
    </row>
    <row r="1018" spans="1:34" ht="25.5" customHeight="1" x14ac:dyDescent="0.2">
      <c r="A1018" s="54" t="s">
        <v>16294</v>
      </c>
      <c r="B1018" s="54" t="s">
        <v>259</v>
      </c>
      <c r="C1018" s="55">
        <v>46175</v>
      </c>
      <c r="D1018" s="54" t="s">
        <v>20245</v>
      </c>
      <c r="E1018" s="101">
        <v>46179</v>
      </c>
      <c r="F1018" s="54" t="s">
        <v>20246</v>
      </c>
      <c r="G1018" s="54" t="s">
        <v>20247</v>
      </c>
      <c r="H1018" s="56">
        <v>2221300</v>
      </c>
      <c r="I1018" s="57">
        <v>0</v>
      </c>
      <c r="J1018" s="56">
        <v>177704</v>
      </c>
      <c r="K1018" s="65">
        <v>2399004</v>
      </c>
      <c r="L1018" s="64" t="s">
        <v>17236</v>
      </c>
      <c r="M1018" s="6">
        <v>46213</v>
      </c>
      <c r="O1018" s="32">
        <f>IF(Table1[[#This Row],[Phân loại]]="Tồn đầu kỳ",Table1[[#This Row],[Tổng giá trị]],0)</f>
        <v>0</v>
      </c>
      <c r="P1018" s="7">
        <f>IF(Table1[[#This Row],[Số còn phải thu ĐK]]&lt;&gt;0,0,IF(Table1[[#This Row],[Phân loại]]="Bán hàng",Table1[[#This Row],[Tổng giá trị]],-Table1[[#This Row],[Tổng giá trị]]))</f>
        <v>2399004</v>
      </c>
      <c r="Q1018" s="32">
        <f t="shared" si="75"/>
        <v>2399004</v>
      </c>
      <c r="R1018" s="7">
        <f>Table1[[#This Row],[Số còn phải thu ĐK]]+Table1[[#This Row],[Giá Trị HD sau CK]]-Table1[[#This Row],[Số tiền đã thu]]</f>
        <v>0</v>
      </c>
      <c r="S1018" s="6">
        <f>IF(Table1[[#This Row],[Ngày hóa đơn]]&lt;&gt;"",Table1[[#This Row],[Ngày hóa đơn]],IF(Table1[[#This Row],[Ngày hạch toán]]&lt;&gt;"",Table1[[#This Row],[Ngày hạch toán]],""))</f>
        <v>46179</v>
      </c>
      <c r="T1018" s="7"/>
      <c r="U1018" s="6">
        <f>IF(Table1[[#This Row],[Ngày tính CN]]="","",S1018+T1018)</f>
        <v>46179</v>
      </c>
      <c r="V1018" s="32">
        <f ca="1">IF(Table1[[#This Row],[Hạn thanh toán]]="","",IF((U1018-NOW())&lt;0,0,(U1018-NOW())))</f>
        <v>0</v>
      </c>
      <c r="W1018" s="32"/>
      <c r="X1018" s="32" t="str">
        <f t="shared" ca="1" si="76"/>
        <v/>
      </c>
      <c r="Y1018" s="2" t="str">
        <f t="shared" si="77"/>
        <v>Đã thanh toán</v>
      </c>
      <c r="Z1018" s="42">
        <f t="shared" si="78"/>
        <v>46179</v>
      </c>
      <c r="AA1018" s="42">
        <f t="shared" si="79"/>
        <v>46213</v>
      </c>
      <c r="AD1018" s="2" t="str">
        <f>VLOOKUP($A1018,MA_KH!$A:$Q,MA_KH!O$1,0)</f>
        <v>MEGA</v>
      </c>
      <c r="AE1018" s="2" t="str">
        <f>VLOOKUP($A1018,MA_KH!$A:$Q,MA_KH!P$1,0)</f>
        <v>CÔNG TY TNHH MM MEGA MARKET (VIỆT NAM)</v>
      </c>
      <c r="AG1018" s="2" t="str">
        <f>(Table1[[#This Row],[Số hóa đơn]])&amp;IF(OR(Table1[[#This Row],[Phân loại]]="Hàng trả",Table1[[#This Row],[Phân loại]]="Giảm công nợ"),-Table1[[#This Row],[Tổng giá trị]],Table1[[#This Row],[Tổng giá trị]])</f>
        <v>000395932399004</v>
      </c>
      <c r="AH1018" s="6" t="e">
        <f>_xlfn.XLOOKUP(Table1[[#This Row],[Column1]],'Chi tiết tt Mega gửi'!P:P,'Chi tiết tt Mega gửi'!N:N)</f>
        <v>#N/A</v>
      </c>
    </row>
    <row r="1019" spans="1:34" ht="25.5" customHeight="1" x14ac:dyDescent="0.2">
      <c r="A1019" s="54" t="s">
        <v>16294</v>
      </c>
      <c r="B1019" s="54" t="s">
        <v>259</v>
      </c>
      <c r="C1019" s="55">
        <v>46175</v>
      </c>
      <c r="D1019" s="54" t="s">
        <v>20254</v>
      </c>
      <c r="E1019" s="101">
        <v>46179</v>
      </c>
      <c r="F1019" s="54" t="s">
        <v>20255</v>
      </c>
      <c r="G1019" s="54" t="s">
        <v>20256</v>
      </c>
      <c r="H1019" s="56">
        <v>552010</v>
      </c>
      <c r="I1019" s="57">
        <v>0</v>
      </c>
      <c r="J1019" s="56">
        <v>44161</v>
      </c>
      <c r="K1019" s="65">
        <v>596171</v>
      </c>
      <c r="L1019" s="64" t="s">
        <v>17236</v>
      </c>
      <c r="M1019" s="6">
        <v>46213</v>
      </c>
      <c r="O1019" s="32">
        <f>IF(Table1[[#This Row],[Phân loại]]="Tồn đầu kỳ",Table1[[#This Row],[Tổng giá trị]],0)</f>
        <v>0</v>
      </c>
      <c r="P1019" s="7">
        <f>IF(Table1[[#This Row],[Số còn phải thu ĐK]]&lt;&gt;0,0,IF(Table1[[#This Row],[Phân loại]]="Bán hàng",Table1[[#This Row],[Tổng giá trị]],-Table1[[#This Row],[Tổng giá trị]]))</f>
        <v>596171</v>
      </c>
      <c r="Q1019" s="32">
        <f t="shared" si="75"/>
        <v>596171</v>
      </c>
      <c r="R1019" s="7">
        <f>Table1[[#This Row],[Số còn phải thu ĐK]]+Table1[[#This Row],[Giá Trị HD sau CK]]-Table1[[#This Row],[Số tiền đã thu]]</f>
        <v>0</v>
      </c>
      <c r="S1019" s="6">
        <f>IF(Table1[[#This Row],[Ngày hóa đơn]]&lt;&gt;"",Table1[[#This Row],[Ngày hóa đơn]],IF(Table1[[#This Row],[Ngày hạch toán]]&lt;&gt;"",Table1[[#This Row],[Ngày hạch toán]],""))</f>
        <v>46179</v>
      </c>
      <c r="T1019" s="7"/>
      <c r="U1019" s="6">
        <f>IF(Table1[[#This Row],[Ngày tính CN]]="","",S1019+T1019)</f>
        <v>46179</v>
      </c>
      <c r="V1019" s="32">
        <f ca="1">IF(Table1[[#This Row],[Hạn thanh toán]]="","",IF((U1019-NOW())&lt;0,0,(U1019-NOW())))</f>
        <v>0</v>
      </c>
      <c r="W1019" s="32"/>
      <c r="X1019" s="32" t="str">
        <f t="shared" ca="1" si="76"/>
        <v/>
      </c>
      <c r="Y1019" s="2" t="str">
        <f t="shared" si="77"/>
        <v>Đã thanh toán</v>
      </c>
      <c r="Z1019" s="42">
        <f t="shared" si="78"/>
        <v>46179</v>
      </c>
      <c r="AA1019" s="42">
        <f t="shared" si="79"/>
        <v>46213</v>
      </c>
      <c r="AD1019" s="2" t="str">
        <f>VLOOKUP($A1019,MA_KH!$A:$Q,MA_KH!O$1,0)</f>
        <v>MEGA</v>
      </c>
      <c r="AE1019" s="2" t="str">
        <f>VLOOKUP($A1019,MA_KH!$A:$Q,MA_KH!P$1,0)</f>
        <v>CÔNG TY TNHH MM MEGA MARKET (VIỆT NAM)</v>
      </c>
      <c r="AG1019" s="2" t="str">
        <f>(Table1[[#This Row],[Số hóa đơn]])&amp;IF(OR(Table1[[#This Row],[Phân loại]]="Hàng trả",Table1[[#This Row],[Phân loại]]="Giảm công nợ"),-Table1[[#This Row],[Tổng giá trị]],Table1[[#This Row],[Tổng giá trị]])</f>
        <v>00039595596171</v>
      </c>
      <c r="AH1019" s="6" t="e">
        <f>_xlfn.XLOOKUP(Table1[[#This Row],[Column1]],'Chi tiết tt Mega gửi'!P:P,'Chi tiết tt Mega gửi'!N:N)</f>
        <v>#N/A</v>
      </c>
    </row>
    <row r="1020" spans="1:34" ht="25.5" customHeight="1" x14ac:dyDescent="0.2">
      <c r="A1020" s="54" t="s">
        <v>16296</v>
      </c>
      <c r="B1020" s="54" t="s">
        <v>7244</v>
      </c>
      <c r="C1020" s="55">
        <v>46175</v>
      </c>
      <c r="D1020" s="54" t="s">
        <v>20239</v>
      </c>
      <c r="E1020" s="101">
        <v>46179</v>
      </c>
      <c r="F1020" s="54" t="s">
        <v>20240</v>
      </c>
      <c r="G1020" s="54" t="s">
        <v>20241</v>
      </c>
      <c r="H1020" s="56">
        <v>4442600</v>
      </c>
      <c r="I1020" s="57">
        <v>0</v>
      </c>
      <c r="J1020" s="56">
        <v>355408</v>
      </c>
      <c r="K1020" s="65">
        <v>4798008</v>
      </c>
      <c r="L1020" s="64" t="s">
        <v>17236</v>
      </c>
      <c r="M1020" s="6">
        <v>46213</v>
      </c>
      <c r="O1020" s="32">
        <f>IF(Table1[[#This Row],[Phân loại]]="Tồn đầu kỳ",Table1[[#This Row],[Tổng giá trị]],0)</f>
        <v>0</v>
      </c>
      <c r="P1020" s="7">
        <f>IF(Table1[[#This Row],[Số còn phải thu ĐK]]&lt;&gt;0,0,IF(Table1[[#This Row],[Phân loại]]="Bán hàng",Table1[[#This Row],[Tổng giá trị]],-Table1[[#This Row],[Tổng giá trị]]))</f>
        <v>4798008</v>
      </c>
      <c r="Q1020" s="32">
        <f t="shared" si="75"/>
        <v>4798008</v>
      </c>
      <c r="R1020" s="7">
        <f>Table1[[#This Row],[Số còn phải thu ĐK]]+Table1[[#This Row],[Giá Trị HD sau CK]]-Table1[[#This Row],[Số tiền đã thu]]</f>
        <v>0</v>
      </c>
      <c r="S1020" s="6">
        <f>IF(Table1[[#This Row],[Ngày hóa đơn]]&lt;&gt;"",Table1[[#This Row],[Ngày hóa đơn]],IF(Table1[[#This Row],[Ngày hạch toán]]&lt;&gt;"",Table1[[#This Row],[Ngày hạch toán]],""))</f>
        <v>46179</v>
      </c>
      <c r="T1020" s="7"/>
      <c r="U1020" s="6">
        <f>IF(Table1[[#This Row],[Ngày tính CN]]="","",S1020+T1020)</f>
        <v>46179</v>
      </c>
      <c r="V1020" s="32">
        <f ca="1">IF(Table1[[#This Row],[Hạn thanh toán]]="","",IF((U1020-NOW())&lt;0,0,(U1020-NOW())))</f>
        <v>0</v>
      </c>
      <c r="W1020" s="32"/>
      <c r="X1020" s="32" t="str">
        <f t="shared" ca="1" si="76"/>
        <v/>
      </c>
      <c r="Y1020" s="2" t="str">
        <f t="shared" si="77"/>
        <v>Đã thanh toán</v>
      </c>
      <c r="Z1020" s="42">
        <f t="shared" si="78"/>
        <v>46179</v>
      </c>
      <c r="AA1020" s="42">
        <f t="shared" si="79"/>
        <v>46213</v>
      </c>
      <c r="AD1020" s="2" t="str">
        <f>VLOOKUP($A1020,MA_KH!$A:$Q,MA_KH!O$1,0)</f>
        <v>MEGA</v>
      </c>
      <c r="AE1020" s="2" t="str">
        <f>VLOOKUP($A1020,MA_KH!$A:$Q,MA_KH!P$1,0)</f>
        <v>CÔNG TY TNHH MM MEGA MARKET (VIỆT NAM)</v>
      </c>
      <c r="AG1020" s="2" t="str">
        <f>(Table1[[#This Row],[Số hóa đơn]])&amp;IF(OR(Table1[[#This Row],[Phân loại]]="Hàng trả",Table1[[#This Row],[Phân loại]]="Giảm công nợ"),-Table1[[#This Row],[Tổng giá trị]],Table1[[#This Row],[Tổng giá trị]])</f>
        <v>000395984798008</v>
      </c>
      <c r="AH1020" s="6" t="e">
        <f>_xlfn.XLOOKUP(Table1[[#This Row],[Column1]],'Chi tiết tt Mega gửi'!P:P,'Chi tiết tt Mega gửi'!N:N)</f>
        <v>#N/A</v>
      </c>
    </row>
    <row r="1021" spans="1:34" ht="25.5" customHeight="1" x14ac:dyDescent="0.2">
      <c r="A1021" s="54" t="s">
        <v>16300</v>
      </c>
      <c r="B1021" s="54" t="s">
        <v>7238</v>
      </c>
      <c r="C1021" s="55">
        <v>46175</v>
      </c>
      <c r="D1021" s="54" t="s">
        <v>20251</v>
      </c>
      <c r="E1021" s="101">
        <v>46179</v>
      </c>
      <c r="F1021" s="54" t="s">
        <v>20252</v>
      </c>
      <c r="G1021" s="54" t="s">
        <v>20253</v>
      </c>
      <c r="H1021" s="56">
        <v>3259050</v>
      </c>
      <c r="I1021" s="57">
        <v>0</v>
      </c>
      <c r="J1021" s="56">
        <v>260724</v>
      </c>
      <c r="K1021" s="65">
        <v>3519774</v>
      </c>
      <c r="L1021" s="64" t="s">
        <v>17236</v>
      </c>
      <c r="M1021" s="6">
        <v>46213</v>
      </c>
      <c r="O1021" s="32">
        <f>IF(Table1[[#This Row],[Phân loại]]="Tồn đầu kỳ",Table1[[#This Row],[Tổng giá trị]],0)</f>
        <v>0</v>
      </c>
      <c r="P1021" s="7">
        <f>IF(Table1[[#This Row],[Số còn phải thu ĐK]]&lt;&gt;0,0,IF(Table1[[#This Row],[Phân loại]]="Bán hàng",Table1[[#This Row],[Tổng giá trị]],-Table1[[#This Row],[Tổng giá trị]]))</f>
        <v>3519774</v>
      </c>
      <c r="Q1021" s="32">
        <f t="shared" si="75"/>
        <v>3519774</v>
      </c>
      <c r="R1021" s="7">
        <f>Table1[[#This Row],[Số còn phải thu ĐK]]+Table1[[#This Row],[Giá Trị HD sau CK]]-Table1[[#This Row],[Số tiền đã thu]]</f>
        <v>0</v>
      </c>
      <c r="S1021" s="6">
        <f>IF(Table1[[#This Row],[Ngày hóa đơn]]&lt;&gt;"",Table1[[#This Row],[Ngày hóa đơn]],IF(Table1[[#This Row],[Ngày hạch toán]]&lt;&gt;"",Table1[[#This Row],[Ngày hạch toán]],""))</f>
        <v>46179</v>
      </c>
      <c r="T1021" s="7"/>
      <c r="U1021" s="6">
        <f>IF(Table1[[#This Row],[Ngày tính CN]]="","",S1021+T1021)</f>
        <v>46179</v>
      </c>
      <c r="V1021" s="32">
        <f ca="1">IF(Table1[[#This Row],[Hạn thanh toán]]="","",IF((U1021-NOW())&lt;0,0,(U1021-NOW())))</f>
        <v>0</v>
      </c>
      <c r="W1021" s="32"/>
      <c r="X1021" s="32" t="str">
        <f t="shared" ca="1" si="76"/>
        <v/>
      </c>
      <c r="Y1021" s="2" t="str">
        <f t="shared" si="77"/>
        <v>Đã thanh toán</v>
      </c>
      <c r="Z1021" s="42">
        <f t="shared" si="78"/>
        <v>46179</v>
      </c>
      <c r="AA1021" s="42">
        <f t="shared" si="79"/>
        <v>46213</v>
      </c>
      <c r="AD1021" s="2" t="str">
        <f>VLOOKUP($A1021,MA_KH!$A:$Q,MA_KH!O$1,0)</f>
        <v>MEGA</v>
      </c>
      <c r="AE1021" s="2" t="str">
        <f>VLOOKUP($A1021,MA_KH!$A:$Q,MA_KH!P$1,0)</f>
        <v>CÔNG TY TNHH MM MEGA MARKET (VIỆT NAM)</v>
      </c>
      <c r="AG1021" s="2" t="str">
        <f>(Table1[[#This Row],[Số hóa đơn]])&amp;IF(OR(Table1[[#This Row],[Phân loại]]="Hàng trả",Table1[[#This Row],[Phân loại]]="Giảm công nợ"),-Table1[[#This Row],[Tổng giá trị]],Table1[[#This Row],[Tổng giá trị]])</f>
        <v>000395963519774</v>
      </c>
      <c r="AH1021" s="6" t="e">
        <f>_xlfn.XLOOKUP(Table1[[#This Row],[Column1]],'Chi tiết tt Mega gửi'!P:P,'Chi tiết tt Mega gửi'!N:N)</f>
        <v>#N/A</v>
      </c>
    </row>
    <row r="1022" spans="1:34" ht="25.5" customHeight="1" x14ac:dyDescent="0.2">
      <c r="A1022" s="54" t="s">
        <v>16300</v>
      </c>
      <c r="B1022" s="54" t="s">
        <v>7238</v>
      </c>
      <c r="C1022" s="55">
        <v>46175</v>
      </c>
      <c r="D1022" s="54" t="s">
        <v>20248</v>
      </c>
      <c r="E1022" s="101">
        <v>46179</v>
      </c>
      <c r="F1022" s="54" t="s">
        <v>20249</v>
      </c>
      <c r="G1022" s="54" t="s">
        <v>20250</v>
      </c>
      <c r="H1022" s="56">
        <v>1620000</v>
      </c>
      <c r="I1022" s="57">
        <v>0</v>
      </c>
      <c r="J1022" s="56">
        <v>129600</v>
      </c>
      <c r="K1022" s="65">
        <v>1749600</v>
      </c>
      <c r="L1022" s="64" t="s">
        <v>17236</v>
      </c>
      <c r="M1022" s="6">
        <v>46213</v>
      </c>
      <c r="O1022" s="32">
        <f>IF(Table1[[#This Row],[Phân loại]]="Tồn đầu kỳ",Table1[[#This Row],[Tổng giá trị]],0)</f>
        <v>0</v>
      </c>
      <c r="P1022" s="7">
        <f>IF(Table1[[#This Row],[Số còn phải thu ĐK]]&lt;&gt;0,0,IF(Table1[[#This Row],[Phân loại]]="Bán hàng",Table1[[#This Row],[Tổng giá trị]],-Table1[[#This Row],[Tổng giá trị]]))</f>
        <v>1749600</v>
      </c>
      <c r="Q1022" s="32">
        <f t="shared" si="75"/>
        <v>1749600</v>
      </c>
      <c r="R1022" s="7">
        <f>Table1[[#This Row],[Số còn phải thu ĐK]]+Table1[[#This Row],[Giá Trị HD sau CK]]-Table1[[#This Row],[Số tiền đã thu]]</f>
        <v>0</v>
      </c>
      <c r="S1022" s="6">
        <f>IF(Table1[[#This Row],[Ngày hóa đơn]]&lt;&gt;"",Table1[[#This Row],[Ngày hóa đơn]],IF(Table1[[#This Row],[Ngày hạch toán]]&lt;&gt;"",Table1[[#This Row],[Ngày hạch toán]],""))</f>
        <v>46179</v>
      </c>
      <c r="T1022" s="7"/>
      <c r="U1022" s="6">
        <f>IF(Table1[[#This Row],[Ngày tính CN]]="","",S1022+T1022)</f>
        <v>46179</v>
      </c>
      <c r="V1022" s="32">
        <f ca="1">IF(Table1[[#This Row],[Hạn thanh toán]]="","",IF((U1022-NOW())&lt;0,0,(U1022-NOW())))</f>
        <v>0</v>
      </c>
      <c r="W1022" s="32"/>
      <c r="X1022" s="32" t="str">
        <f t="shared" ca="1" si="76"/>
        <v/>
      </c>
      <c r="Y1022" s="2" t="str">
        <f t="shared" si="77"/>
        <v>Đã thanh toán</v>
      </c>
      <c r="Z1022" s="42">
        <f t="shared" si="78"/>
        <v>46179</v>
      </c>
      <c r="AA1022" s="42">
        <f t="shared" si="79"/>
        <v>46213</v>
      </c>
      <c r="AD1022" s="2" t="str">
        <f>VLOOKUP($A1022,MA_KH!$A:$Q,MA_KH!O$1,0)</f>
        <v>MEGA</v>
      </c>
      <c r="AE1022" s="2" t="str">
        <f>VLOOKUP($A1022,MA_KH!$A:$Q,MA_KH!P$1,0)</f>
        <v>CÔNG TY TNHH MM MEGA MARKET (VIỆT NAM)</v>
      </c>
      <c r="AG1022" s="2" t="str">
        <f>(Table1[[#This Row],[Số hóa đơn]])&amp;IF(OR(Table1[[#This Row],[Phân loại]]="Hàng trả",Table1[[#This Row],[Phân loại]]="Giảm công nợ"),-Table1[[#This Row],[Tổng giá trị]],Table1[[#This Row],[Tổng giá trị]])</f>
        <v>000395971749600</v>
      </c>
      <c r="AH1022" s="6" t="e">
        <f>_xlfn.XLOOKUP(Table1[[#This Row],[Column1]],'Chi tiết tt Mega gửi'!P:P,'Chi tiết tt Mega gửi'!N:N)</f>
        <v>#N/A</v>
      </c>
    </row>
    <row r="1023" spans="1:34" ht="25.5" customHeight="1" x14ac:dyDescent="0.2">
      <c r="A1023" s="54" t="s">
        <v>16299</v>
      </c>
      <c r="B1023" s="54" t="s">
        <v>190</v>
      </c>
      <c r="C1023" s="55">
        <v>46176</v>
      </c>
      <c r="D1023" s="54" t="s">
        <v>20148</v>
      </c>
      <c r="E1023" s="55">
        <v>46176</v>
      </c>
      <c r="F1023" s="54" t="s">
        <v>20149</v>
      </c>
      <c r="G1023" s="54" t="s">
        <v>20150</v>
      </c>
      <c r="H1023" s="56">
        <v>7043206</v>
      </c>
      <c r="I1023" s="57">
        <v>0</v>
      </c>
      <c r="J1023" s="57">
        <v>0</v>
      </c>
      <c r="K1023" s="65">
        <f>Table1[[#This Row],[Tiền hàng]]+Table1[[#This Row],[Tiền VAT]]-Table1[[#This Row],[Tiền chiết khấu]]</f>
        <v>7043206</v>
      </c>
      <c r="L1023" s="64" t="s">
        <v>17237</v>
      </c>
      <c r="O1023" s="32">
        <f>IF(Table1[[#This Row],[Phân loại]]="Tồn đầu kỳ",Table1[[#This Row],[Tổng giá trị]],0)</f>
        <v>0</v>
      </c>
      <c r="P1023" s="7">
        <f>IF(Table1[[#This Row],[Số còn phải thu ĐK]]&lt;&gt;0,0,IF(Table1[[#This Row],[Phân loại]]="Bán hàng",Table1[[#This Row],[Tổng giá trị]],-Table1[[#This Row],[Tổng giá trị]]))</f>
        <v>-7043206</v>
      </c>
      <c r="Q1023" s="32">
        <f t="shared" si="75"/>
        <v>0</v>
      </c>
      <c r="R1023" s="7">
        <f>Table1[[#This Row],[Số còn phải thu ĐK]]+Table1[[#This Row],[Giá Trị HD sau CK]]-Table1[[#This Row],[Số tiền đã thu]]</f>
        <v>-7043206</v>
      </c>
      <c r="S1023" s="6">
        <f>IF(Table1[[#This Row],[Ngày hóa đơn]]&lt;&gt;"",Table1[[#This Row],[Ngày hóa đơn]],IF(Table1[[#This Row],[Ngày hạch toán]]&lt;&gt;"",Table1[[#This Row],[Ngày hạch toán]],""))</f>
        <v>46176</v>
      </c>
      <c r="T1023" s="7"/>
      <c r="U1023" s="6">
        <f>IF(Table1[[#This Row],[Ngày tính CN]]="","",S1023+T1023)</f>
        <v>46176</v>
      </c>
      <c r="V1023" s="32">
        <f ca="1">IF(Table1[[#This Row],[Hạn thanh toán]]="","",IF((U1023-NOW())&lt;0,0,(U1023-NOW())))</f>
        <v>0</v>
      </c>
      <c r="W1023" s="32"/>
      <c r="X1023" s="32">
        <f t="shared" ca="1" si="76"/>
        <v>118.35975358795986</v>
      </c>
      <c r="Y1023" s="2" t="str">
        <f t="shared" ca="1" si="77"/>
        <v>Nợ quá hạn từ 90 ngày đến 120 ngày</v>
      </c>
      <c r="Z1023" s="42">
        <f t="shared" si="78"/>
        <v>46176</v>
      </c>
      <c r="AA1023" s="42" t="str">
        <f t="shared" si="79"/>
        <v/>
      </c>
      <c r="AD1023" s="2" t="str">
        <f>VLOOKUP($A1023,MA_KH!$A:$Q,MA_KH!O$1,0)</f>
        <v>MEGA</v>
      </c>
      <c r="AE1023" s="2" t="str">
        <f>VLOOKUP($A1023,MA_KH!$A:$Q,MA_KH!P$1,0)</f>
        <v>CÔNG TY TNHH MM MEGA MARKET (VIỆT NAM)</v>
      </c>
      <c r="AG1023" s="2" t="str">
        <f>(Table1[[#This Row],[Số hóa đơn]])&amp;IF(OR(Table1[[#This Row],[Phân loại]]="Hàng trả",Table1[[#This Row],[Phân loại]]="Giảm công nợ"),-Table1[[#This Row],[Tổng giá trị]],Table1[[#This Row],[Tổng giá trị]])</f>
        <v>DN_62026T900421-7043206</v>
      </c>
      <c r="AH1023" s="6" t="e">
        <f>_xlfn.XLOOKUP(Table1[[#This Row],[Column1]],'Chi tiết tt Mega gửi'!P:P,'Chi tiết tt Mega gửi'!N:N)</f>
        <v>#N/A</v>
      </c>
    </row>
    <row r="1024" spans="1:34" ht="25.5" customHeight="1" x14ac:dyDescent="0.2">
      <c r="A1024" s="54" t="s">
        <v>16299</v>
      </c>
      <c r="B1024" s="54" t="s">
        <v>190</v>
      </c>
      <c r="C1024" s="55">
        <v>46176</v>
      </c>
      <c r="D1024" s="54" t="s">
        <v>20153</v>
      </c>
      <c r="E1024" s="55">
        <v>46176</v>
      </c>
      <c r="F1024" s="68" t="s">
        <v>20154</v>
      </c>
      <c r="G1024" s="54" t="s">
        <v>16912</v>
      </c>
      <c r="H1024" s="56">
        <v>4268610</v>
      </c>
      <c r="I1024" s="110">
        <v>0</v>
      </c>
      <c r="J1024" s="56">
        <f>Table1[[#This Row],[Tiền hàng]]*8%</f>
        <v>341488.8</v>
      </c>
      <c r="K1024" s="65">
        <f>ROUND(Table1[[#This Row],[Tiền hàng]]+Table1[[#This Row],[Tiền VAT]]-Table1[[#This Row],[Tiền chiết khấu]],0)</f>
        <v>4610099</v>
      </c>
      <c r="L1024" s="64" t="s">
        <v>17237</v>
      </c>
      <c r="M1024" s="6">
        <v>46197</v>
      </c>
      <c r="O1024" s="32">
        <f>IF(Table1[[#This Row],[Phân loại]]="Tồn đầu kỳ",Table1[[#This Row],[Tổng giá trị]],0)</f>
        <v>0</v>
      </c>
      <c r="P1024" s="7">
        <f>IF(Table1[[#This Row],[Số còn phải thu ĐK]]&lt;&gt;0,0,IF(Table1[[#This Row],[Phân loại]]="Bán hàng",Table1[[#This Row],[Tổng giá trị]],-Table1[[#This Row],[Tổng giá trị]]))</f>
        <v>-4610099</v>
      </c>
      <c r="Q1024" s="32">
        <f t="shared" si="75"/>
        <v>-4610099</v>
      </c>
      <c r="R1024" s="7">
        <f>Table1[[#This Row],[Số còn phải thu ĐK]]+Table1[[#This Row],[Giá Trị HD sau CK]]-Table1[[#This Row],[Số tiền đã thu]]</f>
        <v>0</v>
      </c>
      <c r="S1024" s="6">
        <f>IF(Table1[[#This Row],[Ngày hóa đơn]]&lt;&gt;"",Table1[[#This Row],[Ngày hóa đơn]],IF(Table1[[#This Row],[Ngày hạch toán]]&lt;&gt;"",Table1[[#This Row],[Ngày hạch toán]],""))</f>
        <v>46176</v>
      </c>
      <c r="T1024" s="7"/>
      <c r="U1024" s="6">
        <f>IF(Table1[[#This Row],[Ngày tính CN]]="","",S1024+T1024)</f>
        <v>46176</v>
      </c>
      <c r="V1024" s="32">
        <f ca="1">IF(Table1[[#This Row],[Hạn thanh toán]]="","",IF((U1024-NOW())&lt;0,0,(U1024-NOW())))</f>
        <v>0</v>
      </c>
      <c r="W1024" s="32"/>
      <c r="X1024" s="32" t="str">
        <f t="shared" ca="1" si="76"/>
        <v/>
      </c>
      <c r="Y1024" s="2" t="str">
        <f t="shared" si="77"/>
        <v>Đã thanh toán</v>
      </c>
      <c r="Z1024" s="42">
        <f t="shared" si="78"/>
        <v>46176</v>
      </c>
      <c r="AA1024" s="42">
        <f t="shared" si="79"/>
        <v>46197</v>
      </c>
      <c r="AD1024" s="2" t="str">
        <f>VLOOKUP($A1024,MA_KH!$A:$Q,MA_KH!O$1,0)</f>
        <v>MEGA</v>
      </c>
      <c r="AE1024" s="2" t="str">
        <f>VLOOKUP($A1024,MA_KH!$A:$Q,MA_KH!P$1,0)</f>
        <v>CÔNG TY TNHH MM MEGA MARKET (VIỆT NAM)</v>
      </c>
      <c r="AG1024" s="2" t="str">
        <f>(Table1[[#This Row],[Số hóa đơn]])&amp;IF(OR(Table1[[#This Row],[Phân loại]]="Hàng trả",Table1[[#This Row],[Phân loại]]="Giảm công nợ"),-Table1[[#This Row],[Tổng giá trị]],Table1[[#This Row],[Tổng giá trị]])</f>
        <v>00034949-4610099</v>
      </c>
      <c r="AH1024" s="6" t="e">
        <f>_xlfn.XLOOKUP(Table1[[#This Row],[Column1]],'Chi tiết tt Mega gửi'!P:P,'Chi tiết tt Mega gửi'!N:N)</f>
        <v>#N/A</v>
      </c>
    </row>
    <row r="1025" spans="1:34" ht="25.5" customHeight="1" x14ac:dyDescent="0.2">
      <c r="A1025" s="54" t="s">
        <v>16299</v>
      </c>
      <c r="B1025" s="54" t="s">
        <v>190</v>
      </c>
      <c r="C1025" s="55">
        <v>46176</v>
      </c>
      <c r="D1025" s="54" t="s">
        <v>20153</v>
      </c>
      <c r="E1025" s="55">
        <v>46176</v>
      </c>
      <c r="F1025" s="68" t="s">
        <v>18296</v>
      </c>
      <c r="G1025" s="54" t="s">
        <v>16911</v>
      </c>
      <c r="H1025" s="56">
        <v>8537219</v>
      </c>
      <c r="I1025" s="110">
        <v>0</v>
      </c>
      <c r="J1025" s="56">
        <f>Table1[[#This Row],[Tiền hàng]]*8%</f>
        <v>682977.52</v>
      </c>
      <c r="K1025" s="65">
        <f>ROUND(Table1[[#This Row],[Tiền hàng]]+Table1[[#This Row],[Tiền VAT]]-Table1[[#This Row],[Tiền chiết khấu]],0)</f>
        <v>9220197</v>
      </c>
      <c r="L1025" s="64" t="s">
        <v>17237</v>
      </c>
      <c r="M1025" s="6">
        <v>46197</v>
      </c>
      <c r="O1025" s="32">
        <f>IF(Table1[[#This Row],[Phân loại]]="Tồn đầu kỳ",Table1[[#This Row],[Tổng giá trị]],0)</f>
        <v>0</v>
      </c>
      <c r="P1025" s="7">
        <f>IF(Table1[[#This Row],[Số còn phải thu ĐK]]&lt;&gt;0,0,IF(Table1[[#This Row],[Phân loại]]="Bán hàng",Table1[[#This Row],[Tổng giá trị]],-Table1[[#This Row],[Tổng giá trị]]))</f>
        <v>-9220197</v>
      </c>
      <c r="Q1025" s="32">
        <f t="shared" si="75"/>
        <v>-9220197</v>
      </c>
      <c r="R1025" s="7">
        <f>Table1[[#This Row],[Số còn phải thu ĐK]]+Table1[[#This Row],[Giá Trị HD sau CK]]-Table1[[#This Row],[Số tiền đã thu]]</f>
        <v>0</v>
      </c>
      <c r="S1025" s="6">
        <f>IF(Table1[[#This Row],[Ngày hóa đơn]]&lt;&gt;"",Table1[[#This Row],[Ngày hóa đơn]],IF(Table1[[#This Row],[Ngày hạch toán]]&lt;&gt;"",Table1[[#This Row],[Ngày hạch toán]],""))</f>
        <v>46176</v>
      </c>
      <c r="T1025" s="7"/>
      <c r="U1025" s="6">
        <f>IF(Table1[[#This Row],[Ngày tính CN]]="","",S1025+T1025)</f>
        <v>46176</v>
      </c>
      <c r="V1025" s="32">
        <f ca="1">IF(Table1[[#This Row],[Hạn thanh toán]]="","",IF((U1025-NOW())&lt;0,0,(U1025-NOW())))</f>
        <v>0</v>
      </c>
      <c r="W1025" s="32"/>
      <c r="X1025" s="32" t="str">
        <f t="shared" ca="1" si="76"/>
        <v/>
      </c>
      <c r="Y1025" s="2" t="str">
        <f t="shared" si="77"/>
        <v>Đã thanh toán</v>
      </c>
      <c r="Z1025" s="42">
        <f t="shared" si="78"/>
        <v>46176</v>
      </c>
      <c r="AA1025" s="42">
        <f t="shared" si="79"/>
        <v>46197</v>
      </c>
      <c r="AD1025" s="2" t="str">
        <f>VLOOKUP($A1025,MA_KH!$A:$Q,MA_KH!O$1,0)</f>
        <v>MEGA</v>
      </c>
      <c r="AE1025" s="2" t="str">
        <f>VLOOKUP($A1025,MA_KH!$A:$Q,MA_KH!P$1,0)</f>
        <v>CÔNG TY TNHH MM MEGA MARKET (VIỆT NAM)</v>
      </c>
      <c r="AG1025" s="2" t="str">
        <f>(Table1[[#This Row],[Số hóa đơn]])&amp;IF(OR(Table1[[#This Row],[Phân loại]]="Hàng trả",Table1[[#This Row],[Phân loại]]="Giảm công nợ"),-Table1[[#This Row],[Tổng giá trị]],Table1[[#This Row],[Tổng giá trị]])</f>
        <v>00034900-9220197</v>
      </c>
      <c r="AH1025" s="6" t="e">
        <f>_xlfn.XLOOKUP(Table1[[#This Row],[Column1]],'Chi tiết tt Mega gửi'!P:P,'Chi tiết tt Mega gửi'!N:N)</f>
        <v>#N/A</v>
      </c>
    </row>
    <row r="1026" spans="1:34" ht="25.5" customHeight="1" x14ac:dyDescent="0.2">
      <c r="A1026" s="54" t="s">
        <v>16299</v>
      </c>
      <c r="B1026" s="54" t="s">
        <v>190</v>
      </c>
      <c r="C1026" s="55">
        <v>46176</v>
      </c>
      <c r="D1026" s="54" t="s">
        <v>20153</v>
      </c>
      <c r="E1026" s="55">
        <v>46176</v>
      </c>
      <c r="F1026" s="68" t="s">
        <v>20155</v>
      </c>
      <c r="G1026" s="54" t="s">
        <v>16910</v>
      </c>
      <c r="H1026" s="56">
        <v>4908901</v>
      </c>
      <c r="I1026" s="110">
        <v>0</v>
      </c>
      <c r="J1026" s="56">
        <f>Table1[[#This Row],[Tiền hàng]]*8%</f>
        <v>392712.08</v>
      </c>
      <c r="K1026" s="65">
        <f>ROUND(Table1[[#This Row],[Tiền hàng]]+Table1[[#This Row],[Tiền VAT]]-Table1[[#This Row],[Tiền chiết khấu]],0)</f>
        <v>5301613</v>
      </c>
      <c r="L1026" s="64" t="s">
        <v>17237</v>
      </c>
      <c r="M1026" s="6">
        <v>46197</v>
      </c>
      <c r="O1026" s="32">
        <f>IF(Table1[[#This Row],[Phân loại]]="Tồn đầu kỳ",Table1[[#This Row],[Tổng giá trị]],0)</f>
        <v>0</v>
      </c>
      <c r="P1026" s="7">
        <f>IF(Table1[[#This Row],[Số còn phải thu ĐK]]&lt;&gt;0,0,IF(Table1[[#This Row],[Phân loại]]="Bán hàng",Table1[[#This Row],[Tổng giá trị]],-Table1[[#This Row],[Tổng giá trị]]))</f>
        <v>-5301613</v>
      </c>
      <c r="Q1026" s="32">
        <f t="shared" si="75"/>
        <v>-5301613</v>
      </c>
      <c r="R1026" s="7">
        <f>Table1[[#This Row],[Số còn phải thu ĐK]]+Table1[[#This Row],[Giá Trị HD sau CK]]-Table1[[#This Row],[Số tiền đã thu]]</f>
        <v>0</v>
      </c>
      <c r="S1026" s="6">
        <f>IF(Table1[[#This Row],[Ngày hóa đơn]]&lt;&gt;"",Table1[[#This Row],[Ngày hóa đơn]],IF(Table1[[#This Row],[Ngày hạch toán]]&lt;&gt;"",Table1[[#This Row],[Ngày hạch toán]],""))</f>
        <v>46176</v>
      </c>
      <c r="T1026" s="7"/>
      <c r="U1026" s="6">
        <f>IF(Table1[[#This Row],[Ngày tính CN]]="","",S1026+T1026)</f>
        <v>46176</v>
      </c>
      <c r="V1026" s="32">
        <f ca="1">IF(Table1[[#This Row],[Hạn thanh toán]]="","",IF((U1026-NOW())&lt;0,0,(U1026-NOW())))</f>
        <v>0</v>
      </c>
      <c r="W1026" s="32"/>
      <c r="X1026" s="32" t="str">
        <f t="shared" ca="1" si="76"/>
        <v/>
      </c>
      <c r="Y1026" s="2" t="str">
        <f t="shared" si="77"/>
        <v>Đã thanh toán</v>
      </c>
      <c r="Z1026" s="42">
        <f t="shared" si="78"/>
        <v>46176</v>
      </c>
      <c r="AA1026" s="42">
        <f t="shared" si="79"/>
        <v>46197</v>
      </c>
      <c r="AD1026" s="2" t="str">
        <f>VLOOKUP($A1026,MA_KH!$A:$Q,MA_KH!O$1,0)</f>
        <v>MEGA</v>
      </c>
      <c r="AE1026" s="2" t="str">
        <f>VLOOKUP($A1026,MA_KH!$A:$Q,MA_KH!P$1,0)</f>
        <v>CÔNG TY TNHH MM MEGA MARKET (VIỆT NAM)</v>
      </c>
      <c r="AG1026" s="2" t="str">
        <f>(Table1[[#This Row],[Số hóa đơn]])&amp;IF(OR(Table1[[#This Row],[Phân loại]]="Hàng trả",Table1[[#This Row],[Phân loại]]="Giảm công nợ"),-Table1[[#This Row],[Tổng giá trị]],Table1[[#This Row],[Tổng giá trị]])</f>
        <v>00034930-5301613</v>
      </c>
      <c r="AH1026" s="6" t="e">
        <f>_xlfn.XLOOKUP(Table1[[#This Row],[Column1]],'Chi tiết tt Mega gửi'!P:P,'Chi tiết tt Mega gửi'!N:N)</f>
        <v>#N/A</v>
      </c>
    </row>
    <row r="1027" spans="1:34" ht="25.5" customHeight="1" x14ac:dyDescent="0.2">
      <c r="A1027" s="58" t="s">
        <v>16299</v>
      </c>
      <c r="B1027" s="58" t="s">
        <v>190</v>
      </c>
      <c r="C1027" s="59">
        <v>46176</v>
      </c>
      <c r="D1027" s="58" t="s">
        <v>20153</v>
      </c>
      <c r="E1027" s="59">
        <v>46176</v>
      </c>
      <c r="F1027" s="70" t="s">
        <v>20156</v>
      </c>
      <c r="G1027" s="58" t="s">
        <v>16909</v>
      </c>
      <c r="H1027" s="60">
        <v>1067152</v>
      </c>
      <c r="I1027" s="112">
        <v>0</v>
      </c>
      <c r="J1027" s="60">
        <f>Table1[[#This Row],[Tiền hàng]]*8%</f>
        <v>85372.160000000003</v>
      </c>
      <c r="K1027" s="66">
        <f>ROUND(Table1[[#This Row],[Tiền hàng]]+Table1[[#This Row],[Tiền VAT]]-Table1[[#This Row],[Tiền chiết khấu]],0)</f>
        <v>1152524</v>
      </c>
      <c r="L1027" s="64" t="s">
        <v>17237</v>
      </c>
      <c r="M1027" s="6">
        <v>46197</v>
      </c>
      <c r="O1027" s="32">
        <f>IF(Table1[[#This Row],[Phân loại]]="Tồn đầu kỳ",Table1[[#This Row],[Tổng giá trị]],0)</f>
        <v>0</v>
      </c>
      <c r="P1027" s="7">
        <f>IF(Table1[[#This Row],[Số còn phải thu ĐK]]&lt;&gt;0,0,IF(Table1[[#This Row],[Phân loại]]="Bán hàng",Table1[[#This Row],[Tổng giá trị]],-Table1[[#This Row],[Tổng giá trị]]))</f>
        <v>-1152524</v>
      </c>
      <c r="Q1027" s="32">
        <f t="shared" si="75"/>
        <v>-1152524</v>
      </c>
      <c r="R1027" s="7">
        <f>Table1[[#This Row],[Số còn phải thu ĐK]]+Table1[[#This Row],[Giá Trị HD sau CK]]-Table1[[#This Row],[Số tiền đã thu]]</f>
        <v>0</v>
      </c>
      <c r="S1027" s="6">
        <f>IF(Table1[[#This Row],[Ngày hóa đơn]]&lt;&gt;"",Table1[[#This Row],[Ngày hóa đơn]],IF(Table1[[#This Row],[Ngày hạch toán]]&lt;&gt;"",Table1[[#This Row],[Ngày hạch toán]],""))</f>
        <v>46176</v>
      </c>
      <c r="T1027" s="7"/>
      <c r="U1027" s="6">
        <f>IF(Table1[[#This Row],[Ngày tính CN]]="","",S1027+T1027)</f>
        <v>46176</v>
      </c>
      <c r="V1027" s="32">
        <f ca="1">IF(Table1[[#This Row],[Hạn thanh toán]]="","",IF((U1027-NOW())&lt;0,0,(U1027-NOW())))</f>
        <v>0</v>
      </c>
      <c r="W1027" s="32"/>
      <c r="X1027" s="32" t="str">
        <f t="shared" ca="1" si="76"/>
        <v/>
      </c>
      <c r="Y1027" s="2" t="str">
        <f t="shared" si="77"/>
        <v>Đã thanh toán</v>
      </c>
      <c r="Z1027" s="42">
        <f t="shared" si="78"/>
        <v>46176</v>
      </c>
      <c r="AA1027" s="42">
        <f t="shared" si="79"/>
        <v>46197</v>
      </c>
      <c r="AD1027" s="2" t="str">
        <f>VLOOKUP($A1027,MA_KH!$A:$Q,MA_KH!O$1,0)</f>
        <v>MEGA</v>
      </c>
      <c r="AE1027" s="2" t="str">
        <f>VLOOKUP($A1027,MA_KH!$A:$Q,MA_KH!P$1,0)</f>
        <v>CÔNG TY TNHH MM MEGA MARKET (VIỆT NAM)</v>
      </c>
      <c r="AG1027" s="2" t="str">
        <f>(Table1[[#This Row],[Số hóa đơn]])&amp;IF(OR(Table1[[#This Row],[Phân loại]]="Hàng trả",Table1[[#This Row],[Phân loại]]="Giảm công nợ"),-Table1[[#This Row],[Tổng giá trị]],Table1[[#This Row],[Tổng giá trị]])</f>
        <v>00034950-1152524</v>
      </c>
      <c r="AH1027" s="6" t="e">
        <f>_xlfn.XLOOKUP(Table1[[#This Row],[Column1]],'Chi tiết tt Mega gửi'!P:P,'Chi tiết tt Mega gửi'!N:N)</f>
        <v>#N/A</v>
      </c>
    </row>
    <row r="1028" spans="1:34" ht="25.5" customHeight="1" x14ac:dyDescent="0.2">
      <c r="A1028" s="58" t="s">
        <v>16299</v>
      </c>
      <c r="B1028" s="58" t="s">
        <v>190</v>
      </c>
      <c r="C1028" s="59">
        <v>46176</v>
      </c>
      <c r="D1028" s="58" t="s">
        <v>20153</v>
      </c>
      <c r="E1028" s="59">
        <v>46176</v>
      </c>
      <c r="F1028" s="70" t="s">
        <v>20157</v>
      </c>
      <c r="G1028" s="58" t="s">
        <v>16908</v>
      </c>
      <c r="H1028" s="60">
        <v>4802186</v>
      </c>
      <c r="I1028" s="112">
        <v>0</v>
      </c>
      <c r="J1028" s="60">
        <f>Table1[[#This Row],[Tiền hàng]]*8%</f>
        <v>384174.88</v>
      </c>
      <c r="K1028" s="66">
        <f>ROUND(Table1[[#This Row],[Tiền hàng]]+Table1[[#This Row],[Tiền VAT]]-Table1[[#This Row],[Tiền chiết khấu]],0)</f>
        <v>5186361</v>
      </c>
      <c r="L1028" s="64" t="s">
        <v>17237</v>
      </c>
      <c r="M1028" s="6">
        <v>46197</v>
      </c>
      <c r="O1028" s="32">
        <f>IF(Table1[[#This Row],[Phân loại]]="Tồn đầu kỳ",Table1[[#This Row],[Tổng giá trị]],0)</f>
        <v>0</v>
      </c>
      <c r="P1028" s="7">
        <f>IF(Table1[[#This Row],[Số còn phải thu ĐK]]&lt;&gt;0,0,IF(Table1[[#This Row],[Phân loại]]="Bán hàng",Table1[[#This Row],[Tổng giá trị]],-Table1[[#This Row],[Tổng giá trị]]))</f>
        <v>-5186361</v>
      </c>
      <c r="Q1028" s="32">
        <f t="shared" ref="Q1028:Q1091" si="80">IF(M1028&lt;&gt;"",IF(O1028&lt;&gt;0,O1028,P1028),0)</f>
        <v>-5186361</v>
      </c>
      <c r="R1028" s="7">
        <f>Table1[[#This Row],[Số còn phải thu ĐK]]+Table1[[#This Row],[Giá Trị HD sau CK]]-Table1[[#This Row],[Số tiền đã thu]]</f>
        <v>0</v>
      </c>
      <c r="S1028" s="6">
        <f>IF(Table1[[#This Row],[Ngày hóa đơn]]&lt;&gt;"",Table1[[#This Row],[Ngày hóa đơn]],IF(Table1[[#This Row],[Ngày hạch toán]]&lt;&gt;"",Table1[[#This Row],[Ngày hạch toán]],""))</f>
        <v>46176</v>
      </c>
      <c r="T1028" s="7"/>
      <c r="U1028" s="6">
        <f>IF(Table1[[#This Row],[Ngày tính CN]]="","",S1028+T1028)</f>
        <v>46176</v>
      </c>
      <c r="V1028" s="32">
        <f ca="1">IF(Table1[[#This Row],[Hạn thanh toán]]="","",IF((U1028-NOW())&lt;0,0,(U1028-NOW())))</f>
        <v>0</v>
      </c>
      <c r="W1028" s="32"/>
      <c r="X1028" s="32" t="str">
        <f t="shared" ref="X1028:X1091" ca="1" si="81">IF(OR(U1028="",R1028=0),"",IF((U1028-NOW())&lt;0,-(U1028-NOW()),0))</f>
        <v/>
      </c>
      <c r="Y1028" s="2" t="str">
        <f t="shared" ref="Y1028:Y1091" si="82">IF(R1028=0,"Đã thanh toán",IF(X1028="","",IF(X1028&lt;=0,"Chưa đến hạn thanh toán",IF(X1028&lt;=30,"Nợ quá hạn 30 ngày",IF(X1028&lt;=60,"Nợ quá hạn từ 30 ngày đến 60 ngày",IF(X1028&lt;=90,"Nợ quá hạn từ 60 ngày đến 90 ngày",IF(X1028&lt;=120,"Nợ quá hạn từ 90 ngày đến 120 ngày","Nợ quá hạn hơn 120 ngày có khả năng mất thanh toán")))))))</f>
        <v>Đã thanh toán</v>
      </c>
      <c r="Z1028" s="42">
        <f t="shared" ref="Z1028:Z1091" si="83">IF(S1028="","",S1028)</f>
        <v>46176</v>
      </c>
      <c r="AA1028" s="42">
        <f t="shared" ref="AA1028:AA1091" si="84">IF(M1028="","",M1028)</f>
        <v>46197</v>
      </c>
      <c r="AD1028" s="2" t="str">
        <f>VLOOKUP($A1028,MA_KH!$A:$Q,MA_KH!O$1,0)</f>
        <v>MEGA</v>
      </c>
      <c r="AE1028" s="2" t="str">
        <f>VLOOKUP($A1028,MA_KH!$A:$Q,MA_KH!P$1,0)</f>
        <v>CÔNG TY TNHH MM MEGA MARKET (VIỆT NAM)</v>
      </c>
      <c r="AG1028" s="2" t="str">
        <f>(Table1[[#This Row],[Số hóa đơn]])&amp;IF(OR(Table1[[#This Row],[Phân loại]]="Hàng trả",Table1[[#This Row],[Phân loại]]="Giảm công nợ"),-Table1[[#This Row],[Tổng giá trị]],Table1[[#This Row],[Tổng giá trị]])</f>
        <v>00032282-5186361</v>
      </c>
      <c r="AH1028" s="6" t="e">
        <f>_xlfn.XLOOKUP(Table1[[#This Row],[Column1]],'Chi tiết tt Mega gửi'!P:P,'Chi tiết tt Mega gửi'!N:N)</f>
        <v>#N/A</v>
      </c>
    </row>
    <row r="1029" spans="1:34" ht="25.5" customHeight="1" x14ac:dyDescent="0.2">
      <c r="A1029" s="54" t="s">
        <v>16299</v>
      </c>
      <c r="B1029" s="54" t="s">
        <v>190</v>
      </c>
      <c r="C1029" s="55">
        <v>46176</v>
      </c>
      <c r="D1029" s="54" t="s">
        <v>20153</v>
      </c>
      <c r="E1029" s="99">
        <v>46176</v>
      </c>
      <c r="F1029" s="68" t="s">
        <v>20158</v>
      </c>
      <c r="G1029" s="54" t="s">
        <v>16907</v>
      </c>
      <c r="H1029" s="56">
        <v>2134305</v>
      </c>
      <c r="I1029" s="110">
        <v>0</v>
      </c>
      <c r="J1029" s="56">
        <f>Table1[[#This Row],[Tiền hàng]]*8%</f>
        <v>170744.4</v>
      </c>
      <c r="K1029" s="65">
        <f>ROUND(Table1[[#This Row],[Tiền hàng]]+Table1[[#This Row],[Tiền VAT]]-Table1[[#This Row],[Tiền chiết khấu]],0)</f>
        <v>2305049</v>
      </c>
      <c r="L1029" s="64" t="s">
        <v>17237</v>
      </c>
      <c r="M1029" s="6">
        <v>46197</v>
      </c>
      <c r="O1029" s="32">
        <f>IF(Table1[[#This Row],[Phân loại]]="Tồn đầu kỳ",Table1[[#This Row],[Tổng giá trị]],0)</f>
        <v>0</v>
      </c>
      <c r="P1029" s="7">
        <f>IF(Table1[[#This Row],[Số còn phải thu ĐK]]&lt;&gt;0,0,IF(Table1[[#This Row],[Phân loại]]="Bán hàng",Table1[[#This Row],[Tổng giá trị]],-Table1[[#This Row],[Tổng giá trị]]))</f>
        <v>-2305049</v>
      </c>
      <c r="Q1029" s="32">
        <f t="shared" si="80"/>
        <v>-2305049</v>
      </c>
      <c r="R1029" s="7">
        <f>Table1[[#This Row],[Số còn phải thu ĐK]]+Table1[[#This Row],[Giá Trị HD sau CK]]-Table1[[#This Row],[Số tiền đã thu]]</f>
        <v>0</v>
      </c>
      <c r="S1029" s="6">
        <f>IF(Table1[[#This Row],[Ngày hóa đơn]]&lt;&gt;"",Table1[[#This Row],[Ngày hóa đơn]],IF(Table1[[#This Row],[Ngày hạch toán]]&lt;&gt;"",Table1[[#This Row],[Ngày hạch toán]],""))</f>
        <v>46176</v>
      </c>
      <c r="T1029" s="7"/>
      <c r="U1029" s="6">
        <f>IF(Table1[[#This Row],[Ngày tính CN]]="","",S1029+T1029)</f>
        <v>46176</v>
      </c>
      <c r="V1029" s="32">
        <f ca="1">IF(Table1[[#This Row],[Hạn thanh toán]]="","",IF((U1029-NOW())&lt;0,0,(U1029-NOW())))</f>
        <v>0</v>
      </c>
      <c r="W1029" s="32"/>
      <c r="X1029" s="32" t="str">
        <f t="shared" ca="1" si="81"/>
        <v/>
      </c>
      <c r="Y1029" s="2" t="str">
        <f t="shared" si="82"/>
        <v>Đã thanh toán</v>
      </c>
      <c r="Z1029" s="42">
        <f t="shared" si="83"/>
        <v>46176</v>
      </c>
      <c r="AA1029" s="42">
        <f t="shared" si="84"/>
        <v>46197</v>
      </c>
      <c r="AD1029" s="2" t="str">
        <f>VLOOKUP($A1029,MA_KH!$A:$Q,MA_KH!O$1,0)</f>
        <v>MEGA</v>
      </c>
      <c r="AE1029" s="2" t="str">
        <f>VLOOKUP($A1029,MA_KH!$A:$Q,MA_KH!P$1,0)</f>
        <v>CÔNG TY TNHH MM MEGA MARKET (VIỆT NAM)</v>
      </c>
      <c r="AG1029" s="2" t="str">
        <f>(Table1[[#This Row],[Số hóa đơn]])&amp;IF(OR(Table1[[#This Row],[Phân loại]]="Hàng trả",Table1[[#This Row],[Phân loại]]="Giảm công nợ"),-Table1[[#This Row],[Tổng giá trị]],Table1[[#This Row],[Tổng giá trị]])</f>
        <v>00032442-2305049</v>
      </c>
      <c r="AH1029" s="6" t="e">
        <f>_xlfn.XLOOKUP(Table1[[#This Row],[Column1]],'Chi tiết tt Mega gửi'!P:P,'Chi tiết tt Mega gửi'!N:N)</f>
        <v>#N/A</v>
      </c>
    </row>
    <row r="1030" spans="1:34" ht="25.5" customHeight="1" x14ac:dyDescent="0.2">
      <c r="A1030" s="54" t="s">
        <v>16292</v>
      </c>
      <c r="B1030" s="54" t="s">
        <v>251</v>
      </c>
      <c r="C1030" s="55">
        <v>46176</v>
      </c>
      <c r="D1030" s="54" t="s">
        <v>20257</v>
      </c>
      <c r="E1030" s="21">
        <v>46183</v>
      </c>
      <c r="F1030" s="54" t="s">
        <v>20258</v>
      </c>
      <c r="G1030" s="54" t="s">
        <v>20259</v>
      </c>
      <c r="H1030" s="56">
        <v>2221300</v>
      </c>
      <c r="I1030" s="57">
        <v>0</v>
      </c>
      <c r="J1030" s="56">
        <v>177704</v>
      </c>
      <c r="K1030" s="65">
        <v>2399004</v>
      </c>
      <c r="L1030" s="64" t="s">
        <v>17236</v>
      </c>
      <c r="M1030" s="6">
        <v>46213</v>
      </c>
      <c r="O1030" s="32">
        <f>IF(Table1[[#This Row],[Phân loại]]="Tồn đầu kỳ",Table1[[#This Row],[Tổng giá trị]],0)</f>
        <v>0</v>
      </c>
      <c r="P1030" s="7">
        <f>IF(Table1[[#This Row],[Số còn phải thu ĐK]]&lt;&gt;0,0,IF(Table1[[#This Row],[Phân loại]]="Bán hàng",Table1[[#This Row],[Tổng giá trị]],-Table1[[#This Row],[Tổng giá trị]]))</f>
        <v>2399004</v>
      </c>
      <c r="Q1030" s="32">
        <f t="shared" si="80"/>
        <v>2399004</v>
      </c>
      <c r="R1030" s="7">
        <f>Table1[[#This Row],[Số còn phải thu ĐK]]+Table1[[#This Row],[Giá Trị HD sau CK]]-Table1[[#This Row],[Số tiền đã thu]]</f>
        <v>0</v>
      </c>
      <c r="S1030" s="6">
        <f>IF(Table1[[#This Row],[Ngày hóa đơn]]&lt;&gt;"",Table1[[#This Row],[Ngày hóa đơn]],IF(Table1[[#This Row],[Ngày hạch toán]]&lt;&gt;"",Table1[[#This Row],[Ngày hạch toán]],""))</f>
        <v>46183</v>
      </c>
      <c r="T1030" s="7"/>
      <c r="U1030" s="6">
        <f>IF(Table1[[#This Row],[Ngày tính CN]]="","",S1030+T1030)</f>
        <v>46183</v>
      </c>
      <c r="V1030" s="32">
        <f ca="1">IF(Table1[[#This Row],[Hạn thanh toán]]="","",IF((U1030-NOW())&lt;0,0,(U1030-NOW())))</f>
        <v>0</v>
      </c>
      <c r="W1030" s="32"/>
      <c r="X1030" s="32" t="str">
        <f t="shared" ca="1" si="81"/>
        <v/>
      </c>
      <c r="Y1030" s="2" t="str">
        <f t="shared" si="82"/>
        <v>Đã thanh toán</v>
      </c>
      <c r="Z1030" s="42">
        <f t="shared" si="83"/>
        <v>46183</v>
      </c>
      <c r="AA1030" s="42">
        <f t="shared" si="84"/>
        <v>46213</v>
      </c>
      <c r="AD1030" s="2" t="str">
        <f>VLOOKUP($A1030,MA_KH!$A:$Q,MA_KH!O$1,0)</f>
        <v>MEGA</v>
      </c>
      <c r="AE1030" s="2" t="str">
        <f>VLOOKUP($A1030,MA_KH!$A:$Q,MA_KH!P$1,0)</f>
        <v>CÔNG TY TNHH MM MEGA MARKET (VIỆT NAM)</v>
      </c>
      <c r="AG1030" s="2" t="str">
        <f>(Table1[[#This Row],[Số hóa đơn]])&amp;IF(OR(Table1[[#This Row],[Phân loại]]="Hàng trả",Table1[[#This Row],[Phân loại]]="Giảm công nợ"),-Table1[[#This Row],[Tổng giá trị]],Table1[[#This Row],[Tổng giá trị]])</f>
        <v>000405702399004</v>
      </c>
      <c r="AH1030" s="6" t="e">
        <f>_xlfn.XLOOKUP(Table1[[#This Row],[Column1]],'Chi tiết tt Mega gửi'!P:P,'Chi tiết tt Mega gửi'!N:N)</f>
        <v>#N/A</v>
      </c>
    </row>
    <row r="1031" spans="1:34" ht="25.5" customHeight="1" x14ac:dyDescent="0.2">
      <c r="A1031" s="54" t="s">
        <v>16292</v>
      </c>
      <c r="B1031" s="54" t="s">
        <v>251</v>
      </c>
      <c r="C1031" s="55">
        <v>46176</v>
      </c>
      <c r="D1031" s="54" t="s">
        <v>20260</v>
      </c>
      <c r="E1031" s="21">
        <v>46183</v>
      </c>
      <c r="F1031" s="54" t="s">
        <v>20261</v>
      </c>
      <c r="G1031" s="54" t="s">
        <v>20262</v>
      </c>
      <c r="H1031" s="56">
        <v>552010</v>
      </c>
      <c r="I1031" s="57">
        <v>0</v>
      </c>
      <c r="J1031" s="56">
        <v>44161</v>
      </c>
      <c r="K1031" s="65">
        <v>596171</v>
      </c>
      <c r="L1031" s="64" t="s">
        <v>17236</v>
      </c>
      <c r="M1031" s="6">
        <v>46213</v>
      </c>
      <c r="O1031" s="32">
        <f>IF(Table1[[#This Row],[Phân loại]]="Tồn đầu kỳ",Table1[[#This Row],[Tổng giá trị]],0)</f>
        <v>0</v>
      </c>
      <c r="P1031" s="7">
        <f>IF(Table1[[#This Row],[Số còn phải thu ĐK]]&lt;&gt;0,0,IF(Table1[[#This Row],[Phân loại]]="Bán hàng",Table1[[#This Row],[Tổng giá trị]],-Table1[[#This Row],[Tổng giá trị]]))</f>
        <v>596171</v>
      </c>
      <c r="Q1031" s="32">
        <f t="shared" si="80"/>
        <v>596171</v>
      </c>
      <c r="R1031" s="7">
        <f>Table1[[#This Row],[Số còn phải thu ĐK]]+Table1[[#This Row],[Giá Trị HD sau CK]]-Table1[[#This Row],[Số tiền đã thu]]</f>
        <v>0</v>
      </c>
      <c r="S1031" s="6">
        <f>IF(Table1[[#This Row],[Ngày hóa đơn]]&lt;&gt;"",Table1[[#This Row],[Ngày hóa đơn]],IF(Table1[[#This Row],[Ngày hạch toán]]&lt;&gt;"",Table1[[#This Row],[Ngày hạch toán]],""))</f>
        <v>46183</v>
      </c>
      <c r="T1031" s="7"/>
      <c r="U1031" s="6">
        <f>IF(Table1[[#This Row],[Ngày tính CN]]="","",S1031+T1031)</f>
        <v>46183</v>
      </c>
      <c r="V1031" s="32">
        <f ca="1">IF(Table1[[#This Row],[Hạn thanh toán]]="","",IF((U1031-NOW())&lt;0,0,(U1031-NOW())))</f>
        <v>0</v>
      </c>
      <c r="W1031" s="32"/>
      <c r="X1031" s="32" t="str">
        <f t="shared" ca="1" si="81"/>
        <v/>
      </c>
      <c r="Y1031" s="2" t="str">
        <f t="shared" si="82"/>
        <v>Đã thanh toán</v>
      </c>
      <c r="Z1031" s="42">
        <f t="shared" si="83"/>
        <v>46183</v>
      </c>
      <c r="AA1031" s="42">
        <f t="shared" si="84"/>
        <v>46213</v>
      </c>
      <c r="AD1031" s="2" t="str">
        <f>VLOOKUP($A1031,MA_KH!$A:$Q,MA_KH!O$1,0)</f>
        <v>MEGA</v>
      </c>
      <c r="AE1031" s="2" t="str">
        <f>VLOOKUP($A1031,MA_KH!$A:$Q,MA_KH!P$1,0)</f>
        <v>CÔNG TY TNHH MM MEGA MARKET (VIỆT NAM)</v>
      </c>
      <c r="AG1031" s="2" t="str">
        <f>(Table1[[#This Row],[Số hóa đơn]])&amp;IF(OR(Table1[[#This Row],[Phân loại]]="Hàng trả",Table1[[#This Row],[Phân loại]]="Giảm công nợ"),-Table1[[#This Row],[Tổng giá trị]],Table1[[#This Row],[Tổng giá trị]])</f>
        <v>00040571596171</v>
      </c>
      <c r="AH1031" s="6" t="e">
        <f>_xlfn.XLOOKUP(Table1[[#This Row],[Column1]],'Chi tiết tt Mega gửi'!P:P,'Chi tiết tt Mega gửi'!N:N)</f>
        <v>#N/A</v>
      </c>
    </row>
    <row r="1032" spans="1:34" ht="25.5" customHeight="1" x14ac:dyDescent="0.2">
      <c r="A1032" s="54" t="s">
        <v>16289</v>
      </c>
      <c r="B1032" s="54" t="s">
        <v>296</v>
      </c>
      <c r="C1032" s="55">
        <v>46177</v>
      </c>
      <c r="D1032" s="54" t="s">
        <v>20278</v>
      </c>
      <c r="E1032" s="21">
        <v>46179</v>
      </c>
      <c r="F1032" s="54" t="s">
        <v>20279</v>
      </c>
      <c r="G1032" s="54" t="s">
        <v>20280</v>
      </c>
      <c r="H1032" s="56">
        <v>4296800</v>
      </c>
      <c r="I1032" s="57">
        <v>0</v>
      </c>
      <c r="J1032" s="56">
        <v>343744</v>
      </c>
      <c r="K1032" s="65">
        <v>4640544</v>
      </c>
      <c r="L1032" s="64" t="s">
        <v>17236</v>
      </c>
      <c r="M1032" s="6">
        <v>46213</v>
      </c>
      <c r="O1032" s="32">
        <f>IF(Table1[[#This Row],[Phân loại]]="Tồn đầu kỳ",Table1[[#This Row],[Tổng giá trị]],0)</f>
        <v>0</v>
      </c>
      <c r="P1032" s="7">
        <f>IF(Table1[[#This Row],[Số còn phải thu ĐK]]&lt;&gt;0,0,IF(Table1[[#This Row],[Phân loại]]="Bán hàng",Table1[[#This Row],[Tổng giá trị]],-Table1[[#This Row],[Tổng giá trị]]))</f>
        <v>4640544</v>
      </c>
      <c r="Q1032" s="32">
        <f t="shared" si="80"/>
        <v>4640544</v>
      </c>
      <c r="R1032" s="7">
        <f>Table1[[#This Row],[Số còn phải thu ĐK]]+Table1[[#This Row],[Giá Trị HD sau CK]]-Table1[[#This Row],[Số tiền đã thu]]</f>
        <v>0</v>
      </c>
      <c r="S1032" s="6">
        <f>IF(Table1[[#This Row],[Ngày hóa đơn]]&lt;&gt;"",Table1[[#This Row],[Ngày hóa đơn]],IF(Table1[[#This Row],[Ngày hạch toán]]&lt;&gt;"",Table1[[#This Row],[Ngày hạch toán]],""))</f>
        <v>46179</v>
      </c>
      <c r="T1032" s="7"/>
      <c r="U1032" s="6">
        <f>IF(Table1[[#This Row],[Ngày tính CN]]="","",S1032+T1032)</f>
        <v>46179</v>
      </c>
      <c r="V1032" s="32">
        <f ca="1">IF(Table1[[#This Row],[Hạn thanh toán]]="","",IF((U1032-NOW())&lt;0,0,(U1032-NOW())))</f>
        <v>0</v>
      </c>
      <c r="W1032" s="32"/>
      <c r="X1032" s="32" t="str">
        <f t="shared" ca="1" si="81"/>
        <v/>
      </c>
      <c r="Y1032" s="2" t="str">
        <f t="shared" si="82"/>
        <v>Đã thanh toán</v>
      </c>
      <c r="Z1032" s="42">
        <f t="shared" si="83"/>
        <v>46179</v>
      </c>
      <c r="AA1032" s="42">
        <f t="shared" si="84"/>
        <v>46213</v>
      </c>
      <c r="AD1032" s="2" t="str">
        <f>VLOOKUP($A1032,MA_KH!$A:$Q,MA_KH!O$1,0)</f>
        <v>MEGA</v>
      </c>
      <c r="AE1032" s="2" t="str">
        <f>VLOOKUP($A1032,MA_KH!$A:$Q,MA_KH!P$1,0)</f>
        <v>CÔNG TY TNHH MM MEGA MARKET (VIỆT NAM)</v>
      </c>
      <c r="AG1032" s="2" t="str">
        <f>(Table1[[#This Row],[Số hóa đơn]])&amp;IF(OR(Table1[[#This Row],[Phân loại]]="Hàng trả",Table1[[#This Row],[Phân loại]]="Giảm công nợ"),-Table1[[#This Row],[Tổng giá trị]],Table1[[#This Row],[Tổng giá trị]])</f>
        <v>000396064640544</v>
      </c>
      <c r="AH1032" s="6" t="e">
        <f>_xlfn.XLOOKUP(Table1[[#This Row],[Column1]],'Chi tiết tt Mega gửi'!P:P,'Chi tiết tt Mega gửi'!N:N)</f>
        <v>#N/A</v>
      </c>
    </row>
    <row r="1033" spans="1:34" ht="25.5" customHeight="1" x14ac:dyDescent="0.2">
      <c r="A1033" s="54" t="s">
        <v>16289</v>
      </c>
      <c r="B1033" s="54" t="s">
        <v>296</v>
      </c>
      <c r="C1033" s="55">
        <v>46177</v>
      </c>
      <c r="D1033" s="54" t="s">
        <v>20272</v>
      </c>
      <c r="E1033" s="21">
        <v>46179</v>
      </c>
      <c r="F1033" s="54" t="s">
        <v>20273</v>
      </c>
      <c r="G1033" s="54" t="s">
        <v>20274</v>
      </c>
      <c r="H1033" s="56">
        <v>5615770</v>
      </c>
      <c r="I1033" s="57">
        <v>0</v>
      </c>
      <c r="J1033" s="56">
        <v>449262</v>
      </c>
      <c r="K1033" s="65">
        <v>6065032</v>
      </c>
      <c r="L1033" s="64" t="s">
        <v>17236</v>
      </c>
      <c r="M1033" s="6">
        <v>46213</v>
      </c>
      <c r="O1033" s="32">
        <f>IF(Table1[[#This Row],[Phân loại]]="Tồn đầu kỳ",Table1[[#This Row],[Tổng giá trị]],0)</f>
        <v>0</v>
      </c>
      <c r="P1033" s="7">
        <f>IF(Table1[[#This Row],[Số còn phải thu ĐK]]&lt;&gt;0,0,IF(Table1[[#This Row],[Phân loại]]="Bán hàng",Table1[[#This Row],[Tổng giá trị]],-Table1[[#This Row],[Tổng giá trị]]))</f>
        <v>6065032</v>
      </c>
      <c r="Q1033" s="32">
        <f t="shared" si="80"/>
        <v>6065032</v>
      </c>
      <c r="R1033" s="7">
        <f>Table1[[#This Row],[Số còn phải thu ĐK]]+Table1[[#This Row],[Giá Trị HD sau CK]]-Table1[[#This Row],[Số tiền đã thu]]</f>
        <v>0</v>
      </c>
      <c r="S1033" s="6">
        <f>IF(Table1[[#This Row],[Ngày hóa đơn]]&lt;&gt;"",Table1[[#This Row],[Ngày hóa đơn]],IF(Table1[[#This Row],[Ngày hạch toán]]&lt;&gt;"",Table1[[#This Row],[Ngày hạch toán]],""))</f>
        <v>46179</v>
      </c>
      <c r="T1033" s="7"/>
      <c r="U1033" s="6">
        <f>IF(Table1[[#This Row],[Ngày tính CN]]="","",S1033+T1033)</f>
        <v>46179</v>
      </c>
      <c r="V1033" s="32">
        <f ca="1">IF(Table1[[#This Row],[Hạn thanh toán]]="","",IF((U1033-NOW())&lt;0,0,(U1033-NOW())))</f>
        <v>0</v>
      </c>
      <c r="W1033" s="32"/>
      <c r="X1033" s="32" t="str">
        <f t="shared" ca="1" si="81"/>
        <v/>
      </c>
      <c r="Y1033" s="2" t="str">
        <f t="shared" si="82"/>
        <v>Đã thanh toán</v>
      </c>
      <c r="Z1033" s="42">
        <f t="shared" si="83"/>
        <v>46179</v>
      </c>
      <c r="AA1033" s="42">
        <f t="shared" si="84"/>
        <v>46213</v>
      </c>
      <c r="AD1033" s="2" t="str">
        <f>VLOOKUP($A1033,MA_KH!$A:$Q,MA_KH!O$1,0)</f>
        <v>MEGA</v>
      </c>
      <c r="AE1033" s="2" t="str">
        <f>VLOOKUP($A1033,MA_KH!$A:$Q,MA_KH!P$1,0)</f>
        <v>CÔNG TY TNHH MM MEGA MARKET (VIỆT NAM)</v>
      </c>
      <c r="AG1033" s="2" t="str">
        <f>(Table1[[#This Row],[Số hóa đơn]])&amp;IF(OR(Table1[[#This Row],[Phân loại]]="Hàng trả",Table1[[#This Row],[Phân loại]]="Giảm công nợ"),-Table1[[#This Row],[Tổng giá trị]],Table1[[#This Row],[Tổng giá trị]])</f>
        <v>000396056065032</v>
      </c>
      <c r="AH1033" s="6" t="e">
        <f>_xlfn.XLOOKUP(Table1[[#This Row],[Column1]],'Chi tiết tt Mega gửi'!P:P,'Chi tiết tt Mega gửi'!N:N)</f>
        <v>#N/A</v>
      </c>
    </row>
    <row r="1034" spans="1:34" ht="25.5" customHeight="1" x14ac:dyDescent="0.2">
      <c r="A1034" s="54" t="s">
        <v>7306</v>
      </c>
      <c r="B1034" s="54" t="s">
        <v>7307</v>
      </c>
      <c r="C1034" s="55">
        <v>46177</v>
      </c>
      <c r="D1034" s="54" t="s">
        <v>20266</v>
      </c>
      <c r="E1034" s="21">
        <v>46179</v>
      </c>
      <c r="F1034" s="54" t="s">
        <v>20267</v>
      </c>
      <c r="G1034" s="54" t="s">
        <v>20268</v>
      </c>
      <c r="H1034" s="56">
        <v>3057595</v>
      </c>
      <c r="I1034" s="57">
        <v>0</v>
      </c>
      <c r="J1034" s="56">
        <v>244608</v>
      </c>
      <c r="K1034" s="65">
        <v>3302203</v>
      </c>
      <c r="L1034" s="64" t="s">
        <v>17236</v>
      </c>
      <c r="M1034" s="6">
        <v>46227</v>
      </c>
      <c r="O1034" s="32">
        <f>IF(Table1[[#This Row],[Phân loại]]="Tồn đầu kỳ",Table1[[#This Row],[Tổng giá trị]],0)</f>
        <v>0</v>
      </c>
      <c r="P1034" s="7">
        <f>IF(Table1[[#This Row],[Số còn phải thu ĐK]]&lt;&gt;0,0,IF(Table1[[#This Row],[Phân loại]]="Bán hàng",Table1[[#This Row],[Tổng giá trị]],-Table1[[#This Row],[Tổng giá trị]]))</f>
        <v>3302203</v>
      </c>
      <c r="Q1034" s="32">
        <f t="shared" si="80"/>
        <v>3302203</v>
      </c>
      <c r="R1034" s="7">
        <f>Table1[[#This Row],[Số còn phải thu ĐK]]+Table1[[#This Row],[Giá Trị HD sau CK]]-Table1[[#This Row],[Số tiền đã thu]]</f>
        <v>0</v>
      </c>
      <c r="S1034" s="6">
        <f>IF(Table1[[#This Row],[Ngày hóa đơn]]&lt;&gt;"",Table1[[#This Row],[Ngày hóa đơn]],IF(Table1[[#This Row],[Ngày hạch toán]]&lt;&gt;"",Table1[[#This Row],[Ngày hạch toán]],""))</f>
        <v>46179</v>
      </c>
      <c r="T1034" s="7"/>
      <c r="U1034" s="6">
        <f>IF(Table1[[#This Row],[Ngày tính CN]]="","",S1034+T1034)</f>
        <v>46179</v>
      </c>
      <c r="V1034" s="32">
        <f ca="1">IF(Table1[[#This Row],[Hạn thanh toán]]="","",IF((U1034-NOW())&lt;0,0,(U1034-NOW())))</f>
        <v>0</v>
      </c>
      <c r="W1034" s="32"/>
      <c r="X1034" s="32" t="str">
        <f t="shared" ca="1" si="81"/>
        <v/>
      </c>
      <c r="Y1034" s="2" t="str">
        <f t="shared" si="82"/>
        <v>Đã thanh toán</v>
      </c>
      <c r="Z1034" s="42">
        <f t="shared" si="83"/>
        <v>46179</v>
      </c>
      <c r="AA1034" s="42">
        <f t="shared" si="84"/>
        <v>46227</v>
      </c>
      <c r="AD1034" s="2" t="str">
        <f>VLOOKUP($A1034,MA_KH!$A:$Q,MA_KH!O$1,0)</f>
        <v>MEGA</v>
      </c>
      <c r="AE1034" s="2" t="str">
        <f>VLOOKUP($A1034,MA_KH!$A:$Q,MA_KH!P$1,0)</f>
        <v>CÔNG TY TNHH MM MEGA MARKET (VIỆT NAM)</v>
      </c>
      <c r="AG1034" s="2" t="str">
        <f>(Table1[[#This Row],[Số hóa đơn]])&amp;IF(OR(Table1[[#This Row],[Phân loại]]="Hàng trả",Table1[[#This Row],[Phân loại]]="Giảm công nợ"),-Table1[[#This Row],[Tổng giá trị]],Table1[[#This Row],[Tổng giá trị]])</f>
        <v>000395993302203</v>
      </c>
      <c r="AH1034" s="6" t="e">
        <f>_xlfn.XLOOKUP(Table1[[#This Row],[Column1]],'Chi tiết tt Mega gửi'!P:P,'Chi tiết tt Mega gửi'!N:N)</f>
        <v>#N/A</v>
      </c>
    </row>
    <row r="1035" spans="1:34" ht="25.5" customHeight="1" x14ac:dyDescent="0.2">
      <c r="A1035" s="54" t="s">
        <v>16295</v>
      </c>
      <c r="B1035" s="54" t="s">
        <v>198</v>
      </c>
      <c r="C1035" s="55">
        <v>46177</v>
      </c>
      <c r="D1035" s="54" t="s">
        <v>20269</v>
      </c>
      <c r="E1035" s="21">
        <v>46179</v>
      </c>
      <c r="F1035" s="54" t="s">
        <v>20270</v>
      </c>
      <c r="G1035" s="54" t="s">
        <v>20271</v>
      </c>
      <c r="H1035" s="56">
        <v>3836780</v>
      </c>
      <c r="I1035" s="57">
        <v>0</v>
      </c>
      <c r="J1035" s="56">
        <v>306942</v>
      </c>
      <c r="K1035" s="65">
        <v>4143722</v>
      </c>
      <c r="L1035" s="64" t="s">
        <v>17236</v>
      </c>
      <c r="M1035" s="6">
        <v>46227</v>
      </c>
      <c r="O1035" s="32">
        <f>IF(Table1[[#This Row],[Phân loại]]="Tồn đầu kỳ",Table1[[#This Row],[Tổng giá trị]],0)</f>
        <v>0</v>
      </c>
      <c r="P1035" s="7">
        <f>IF(Table1[[#This Row],[Số còn phải thu ĐK]]&lt;&gt;0,0,IF(Table1[[#This Row],[Phân loại]]="Bán hàng",Table1[[#This Row],[Tổng giá trị]],-Table1[[#This Row],[Tổng giá trị]]))</f>
        <v>4143722</v>
      </c>
      <c r="Q1035" s="32">
        <f t="shared" si="80"/>
        <v>4143722</v>
      </c>
      <c r="R1035" s="7">
        <f>Table1[[#This Row],[Số còn phải thu ĐK]]+Table1[[#This Row],[Giá Trị HD sau CK]]-Table1[[#This Row],[Số tiền đã thu]]</f>
        <v>0</v>
      </c>
      <c r="S1035" s="6">
        <f>IF(Table1[[#This Row],[Ngày hóa đơn]]&lt;&gt;"",Table1[[#This Row],[Ngày hóa đơn]],IF(Table1[[#This Row],[Ngày hạch toán]]&lt;&gt;"",Table1[[#This Row],[Ngày hạch toán]],""))</f>
        <v>46179</v>
      </c>
      <c r="T1035" s="7"/>
      <c r="U1035" s="6">
        <f>IF(Table1[[#This Row],[Ngày tính CN]]="","",S1035+T1035)</f>
        <v>46179</v>
      </c>
      <c r="V1035" s="32">
        <f ca="1">IF(Table1[[#This Row],[Hạn thanh toán]]="","",IF((U1035-NOW())&lt;0,0,(U1035-NOW())))</f>
        <v>0</v>
      </c>
      <c r="W1035" s="32"/>
      <c r="X1035" s="32" t="str">
        <f t="shared" ca="1" si="81"/>
        <v/>
      </c>
      <c r="Y1035" s="2" t="str">
        <f t="shared" si="82"/>
        <v>Đã thanh toán</v>
      </c>
      <c r="Z1035" s="42">
        <f t="shared" si="83"/>
        <v>46179</v>
      </c>
      <c r="AA1035" s="42">
        <f t="shared" si="84"/>
        <v>46227</v>
      </c>
      <c r="AD1035" s="2" t="str">
        <f>VLOOKUP($A1035,MA_KH!$A:$Q,MA_KH!O$1,0)</f>
        <v>MEGA</v>
      </c>
      <c r="AE1035" s="2" t="str">
        <f>VLOOKUP($A1035,MA_KH!$A:$Q,MA_KH!P$1,0)</f>
        <v>CÔNG TY TNHH MM MEGA MARKET (VIỆT NAM)</v>
      </c>
      <c r="AG1035" s="2" t="str">
        <f>(Table1[[#This Row],[Số hóa đơn]])&amp;IF(OR(Table1[[#This Row],[Phân loại]]="Hàng trả",Table1[[#This Row],[Phân loại]]="Giảm công nợ"),-Table1[[#This Row],[Tổng giá trị]],Table1[[#This Row],[Tổng giá trị]])</f>
        <v>000396044143722</v>
      </c>
      <c r="AH1035" s="6" t="e">
        <f>_xlfn.XLOOKUP(Table1[[#This Row],[Column1]],'Chi tiết tt Mega gửi'!P:P,'Chi tiết tt Mega gửi'!N:N)</f>
        <v>#N/A</v>
      </c>
    </row>
    <row r="1036" spans="1:34" ht="25.5" customHeight="1" x14ac:dyDescent="0.2">
      <c r="A1036" s="54" t="s">
        <v>16296</v>
      </c>
      <c r="B1036" s="54" t="s">
        <v>7244</v>
      </c>
      <c r="C1036" s="55">
        <v>46177</v>
      </c>
      <c r="D1036" s="54" t="s">
        <v>20287</v>
      </c>
      <c r="E1036" s="21">
        <v>46179</v>
      </c>
      <c r="F1036" s="54" t="s">
        <v>20288</v>
      </c>
      <c r="G1036" s="54" t="s">
        <v>20289</v>
      </c>
      <c r="H1036" s="56">
        <v>13423680</v>
      </c>
      <c r="I1036" s="57">
        <v>0</v>
      </c>
      <c r="J1036" s="56">
        <v>1073894</v>
      </c>
      <c r="K1036" s="65">
        <v>14497574</v>
      </c>
      <c r="L1036" s="64" t="s">
        <v>17236</v>
      </c>
      <c r="M1036" s="6">
        <v>46213</v>
      </c>
      <c r="O1036" s="32">
        <f>IF(Table1[[#This Row],[Phân loại]]="Tồn đầu kỳ",Table1[[#This Row],[Tổng giá trị]],0)</f>
        <v>0</v>
      </c>
      <c r="P1036" s="7">
        <f>IF(Table1[[#This Row],[Số còn phải thu ĐK]]&lt;&gt;0,0,IF(Table1[[#This Row],[Phân loại]]="Bán hàng",Table1[[#This Row],[Tổng giá trị]],-Table1[[#This Row],[Tổng giá trị]]))</f>
        <v>14497574</v>
      </c>
      <c r="Q1036" s="32">
        <f t="shared" si="80"/>
        <v>14497574</v>
      </c>
      <c r="R1036" s="7">
        <f>Table1[[#This Row],[Số còn phải thu ĐK]]+Table1[[#This Row],[Giá Trị HD sau CK]]-Table1[[#This Row],[Số tiền đã thu]]</f>
        <v>0</v>
      </c>
      <c r="S1036" s="6">
        <f>IF(Table1[[#This Row],[Ngày hóa đơn]]&lt;&gt;"",Table1[[#This Row],[Ngày hóa đơn]],IF(Table1[[#This Row],[Ngày hạch toán]]&lt;&gt;"",Table1[[#This Row],[Ngày hạch toán]],""))</f>
        <v>46179</v>
      </c>
      <c r="T1036" s="7"/>
      <c r="U1036" s="6">
        <f>IF(Table1[[#This Row],[Ngày tính CN]]="","",S1036+T1036)</f>
        <v>46179</v>
      </c>
      <c r="V1036" s="32">
        <f ca="1">IF(Table1[[#This Row],[Hạn thanh toán]]="","",IF((U1036-NOW())&lt;0,0,(U1036-NOW())))</f>
        <v>0</v>
      </c>
      <c r="W1036" s="32"/>
      <c r="X1036" s="32" t="str">
        <f t="shared" ca="1" si="81"/>
        <v/>
      </c>
      <c r="Y1036" s="2" t="str">
        <f t="shared" si="82"/>
        <v>Đã thanh toán</v>
      </c>
      <c r="Z1036" s="42">
        <f t="shared" si="83"/>
        <v>46179</v>
      </c>
      <c r="AA1036" s="42">
        <f t="shared" si="84"/>
        <v>46213</v>
      </c>
      <c r="AD1036" s="2" t="str">
        <f>VLOOKUP($A1036,MA_KH!$A:$Q,MA_KH!O$1,0)</f>
        <v>MEGA</v>
      </c>
      <c r="AE1036" s="2" t="str">
        <f>VLOOKUP($A1036,MA_KH!$A:$Q,MA_KH!P$1,0)</f>
        <v>CÔNG TY TNHH MM MEGA MARKET (VIỆT NAM)</v>
      </c>
      <c r="AG1036" s="2" t="str">
        <f>(Table1[[#This Row],[Số hóa đơn]])&amp;IF(OR(Table1[[#This Row],[Phân loại]]="Hàng trả",Table1[[#This Row],[Phân loại]]="Giảm công nợ"),-Table1[[#This Row],[Tổng giá trị]],Table1[[#This Row],[Tổng giá trị]])</f>
        <v>0003960714497574</v>
      </c>
      <c r="AH1036" s="6" t="e">
        <f>_xlfn.XLOOKUP(Table1[[#This Row],[Column1]],'Chi tiết tt Mega gửi'!P:P,'Chi tiết tt Mega gửi'!N:N)</f>
        <v>#N/A</v>
      </c>
    </row>
    <row r="1037" spans="1:34" ht="25.5" customHeight="1" x14ac:dyDescent="0.2">
      <c r="A1037" s="58" t="s">
        <v>16308</v>
      </c>
      <c r="B1037" s="58" t="s">
        <v>194</v>
      </c>
      <c r="C1037" s="59">
        <v>46177</v>
      </c>
      <c r="D1037" s="58" t="s">
        <v>20263</v>
      </c>
      <c r="E1037" s="21">
        <v>46179</v>
      </c>
      <c r="F1037" s="58" t="s">
        <v>20264</v>
      </c>
      <c r="G1037" s="58" t="s">
        <v>20265</v>
      </c>
      <c r="H1037" s="60">
        <v>1615480</v>
      </c>
      <c r="I1037" s="61">
        <v>0</v>
      </c>
      <c r="J1037" s="60">
        <v>129238</v>
      </c>
      <c r="K1037" s="66">
        <v>1744718</v>
      </c>
      <c r="L1037" s="64" t="s">
        <v>17236</v>
      </c>
      <c r="M1037" s="6">
        <v>46213</v>
      </c>
      <c r="O1037" s="32">
        <f>IF(Table1[[#This Row],[Phân loại]]="Tồn đầu kỳ",Table1[[#This Row],[Tổng giá trị]],0)</f>
        <v>0</v>
      </c>
      <c r="P1037" s="7">
        <f>IF(Table1[[#This Row],[Số còn phải thu ĐK]]&lt;&gt;0,0,IF(Table1[[#This Row],[Phân loại]]="Bán hàng",Table1[[#This Row],[Tổng giá trị]],-Table1[[#This Row],[Tổng giá trị]]))</f>
        <v>1744718</v>
      </c>
      <c r="Q1037" s="32">
        <f t="shared" si="80"/>
        <v>1744718</v>
      </c>
      <c r="R1037" s="7">
        <f>Table1[[#This Row],[Số còn phải thu ĐK]]+Table1[[#This Row],[Giá Trị HD sau CK]]-Table1[[#This Row],[Số tiền đã thu]]</f>
        <v>0</v>
      </c>
      <c r="S1037" s="6">
        <f>IF(Table1[[#This Row],[Ngày hóa đơn]]&lt;&gt;"",Table1[[#This Row],[Ngày hóa đơn]],IF(Table1[[#This Row],[Ngày hạch toán]]&lt;&gt;"",Table1[[#This Row],[Ngày hạch toán]],""))</f>
        <v>46179</v>
      </c>
      <c r="T1037" s="7"/>
      <c r="U1037" s="6">
        <f>IF(Table1[[#This Row],[Ngày tính CN]]="","",S1037+T1037)</f>
        <v>46179</v>
      </c>
      <c r="V1037" s="32">
        <f ca="1">IF(Table1[[#This Row],[Hạn thanh toán]]="","",IF((U1037-NOW())&lt;0,0,(U1037-NOW())))</f>
        <v>0</v>
      </c>
      <c r="W1037" s="32"/>
      <c r="X1037" s="32" t="str">
        <f t="shared" ca="1" si="81"/>
        <v/>
      </c>
      <c r="Y1037" s="2" t="str">
        <f t="shared" si="82"/>
        <v>Đã thanh toán</v>
      </c>
      <c r="Z1037" s="42">
        <f t="shared" si="83"/>
        <v>46179</v>
      </c>
      <c r="AA1037" s="42">
        <f t="shared" si="84"/>
        <v>46213</v>
      </c>
      <c r="AD1037" s="2" t="str">
        <f>VLOOKUP($A1037,MA_KH!$A:$Q,MA_KH!O$1,0)</f>
        <v>MEGA</v>
      </c>
      <c r="AE1037" s="2" t="str">
        <f>VLOOKUP($A1037,MA_KH!$A:$Q,MA_KH!P$1,0)</f>
        <v>CÔNG TY TNHH MM MEGA MARKET (VIỆT NAM)</v>
      </c>
      <c r="AG1037" s="2" t="str">
        <f>(Table1[[#This Row],[Số hóa đơn]])&amp;IF(OR(Table1[[#This Row],[Phân loại]]="Hàng trả",Table1[[#This Row],[Phân loại]]="Giảm công nợ"),-Table1[[#This Row],[Tổng giá trị]],Table1[[#This Row],[Tổng giá trị]])</f>
        <v>000396011744718</v>
      </c>
      <c r="AH1037" s="6" t="e">
        <f>_xlfn.XLOOKUP(Table1[[#This Row],[Column1]],'Chi tiết tt Mega gửi'!P:P,'Chi tiết tt Mega gửi'!N:N)</f>
        <v>#N/A</v>
      </c>
    </row>
    <row r="1038" spans="1:34" ht="25.5" customHeight="1" x14ac:dyDescent="0.2">
      <c r="A1038" s="54" t="s">
        <v>16308</v>
      </c>
      <c r="B1038" s="54" t="s">
        <v>194</v>
      </c>
      <c r="C1038" s="55">
        <v>46177</v>
      </c>
      <c r="D1038" s="54" t="s">
        <v>20284</v>
      </c>
      <c r="E1038" s="21">
        <v>46179</v>
      </c>
      <c r="F1038" s="54" t="s">
        <v>20285</v>
      </c>
      <c r="G1038" s="54" t="s">
        <v>20286</v>
      </c>
      <c r="H1038" s="56">
        <v>1840000</v>
      </c>
      <c r="I1038" s="57">
        <v>0</v>
      </c>
      <c r="J1038" s="56">
        <v>147200</v>
      </c>
      <c r="K1038" s="65">
        <v>1987200</v>
      </c>
      <c r="L1038" s="64" t="s">
        <v>17236</v>
      </c>
      <c r="M1038" s="6">
        <v>46213</v>
      </c>
      <c r="O1038" s="32">
        <f>IF(Table1[[#This Row],[Phân loại]]="Tồn đầu kỳ",Table1[[#This Row],[Tổng giá trị]],0)</f>
        <v>0</v>
      </c>
      <c r="P1038" s="7">
        <f>IF(Table1[[#This Row],[Số còn phải thu ĐK]]&lt;&gt;0,0,IF(Table1[[#This Row],[Phân loại]]="Bán hàng",Table1[[#This Row],[Tổng giá trị]],-Table1[[#This Row],[Tổng giá trị]]))</f>
        <v>1987200</v>
      </c>
      <c r="Q1038" s="32">
        <f t="shared" si="80"/>
        <v>1987200</v>
      </c>
      <c r="R1038" s="7">
        <f>Table1[[#This Row],[Số còn phải thu ĐK]]+Table1[[#This Row],[Giá Trị HD sau CK]]-Table1[[#This Row],[Số tiền đã thu]]</f>
        <v>0</v>
      </c>
      <c r="S1038" s="6">
        <f>IF(Table1[[#This Row],[Ngày hóa đơn]]&lt;&gt;"",Table1[[#This Row],[Ngày hóa đơn]],IF(Table1[[#This Row],[Ngày hạch toán]]&lt;&gt;"",Table1[[#This Row],[Ngày hạch toán]],""))</f>
        <v>46179</v>
      </c>
      <c r="T1038" s="7"/>
      <c r="U1038" s="6">
        <f>IF(Table1[[#This Row],[Ngày tính CN]]="","",S1038+T1038)</f>
        <v>46179</v>
      </c>
      <c r="V1038" s="32">
        <f ca="1">IF(Table1[[#This Row],[Hạn thanh toán]]="","",IF((U1038-NOW())&lt;0,0,(U1038-NOW())))</f>
        <v>0</v>
      </c>
      <c r="W1038" s="32"/>
      <c r="X1038" s="32" t="str">
        <f t="shared" ca="1" si="81"/>
        <v/>
      </c>
      <c r="Y1038" s="2" t="str">
        <f t="shared" si="82"/>
        <v>Đã thanh toán</v>
      </c>
      <c r="Z1038" s="42">
        <f t="shared" si="83"/>
        <v>46179</v>
      </c>
      <c r="AA1038" s="42">
        <f t="shared" si="84"/>
        <v>46213</v>
      </c>
      <c r="AD1038" s="2" t="str">
        <f>VLOOKUP($A1038,MA_KH!$A:$Q,MA_KH!O$1,0)</f>
        <v>MEGA</v>
      </c>
      <c r="AE1038" s="2" t="str">
        <f>VLOOKUP($A1038,MA_KH!$A:$Q,MA_KH!P$1,0)</f>
        <v>CÔNG TY TNHH MM MEGA MARKET (VIỆT NAM)</v>
      </c>
      <c r="AG1038" s="2" t="str">
        <f>(Table1[[#This Row],[Số hóa đơn]])&amp;IF(OR(Table1[[#This Row],[Phân loại]]="Hàng trả",Table1[[#This Row],[Phân loại]]="Giảm công nợ"),-Table1[[#This Row],[Tổng giá trị]],Table1[[#This Row],[Tổng giá trị]])</f>
        <v>000396001987200</v>
      </c>
      <c r="AH1038" s="6" t="e">
        <f>_xlfn.XLOOKUP(Table1[[#This Row],[Column1]],'Chi tiết tt Mega gửi'!P:P,'Chi tiết tt Mega gửi'!N:N)</f>
        <v>#N/A</v>
      </c>
    </row>
    <row r="1039" spans="1:34" ht="25.5" customHeight="1" x14ac:dyDescent="0.2">
      <c r="A1039" s="54" t="s">
        <v>16310</v>
      </c>
      <c r="B1039" s="54" t="s">
        <v>196</v>
      </c>
      <c r="C1039" s="55">
        <v>46177</v>
      </c>
      <c r="D1039" s="54" t="s">
        <v>20281</v>
      </c>
      <c r="E1039" s="21">
        <v>46179</v>
      </c>
      <c r="F1039" s="54" t="s">
        <v>20282</v>
      </c>
      <c r="G1039" s="54" t="s">
        <v>20283</v>
      </c>
      <c r="H1039" s="56">
        <v>2221300</v>
      </c>
      <c r="I1039" s="57">
        <v>0</v>
      </c>
      <c r="J1039" s="56">
        <v>177704</v>
      </c>
      <c r="K1039" s="65">
        <v>2399004</v>
      </c>
      <c r="L1039" s="64" t="s">
        <v>17236</v>
      </c>
      <c r="M1039" s="6">
        <v>46227</v>
      </c>
      <c r="O1039" s="32">
        <f>IF(Table1[[#This Row],[Phân loại]]="Tồn đầu kỳ",Table1[[#This Row],[Tổng giá trị]],0)</f>
        <v>0</v>
      </c>
      <c r="P1039" s="7">
        <f>IF(Table1[[#This Row],[Số còn phải thu ĐK]]&lt;&gt;0,0,IF(Table1[[#This Row],[Phân loại]]="Bán hàng",Table1[[#This Row],[Tổng giá trị]],-Table1[[#This Row],[Tổng giá trị]]))</f>
        <v>2399004</v>
      </c>
      <c r="Q1039" s="32">
        <f t="shared" si="80"/>
        <v>2399004</v>
      </c>
      <c r="R1039" s="7">
        <f>Table1[[#This Row],[Số còn phải thu ĐK]]+Table1[[#This Row],[Giá Trị HD sau CK]]-Table1[[#This Row],[Số tiền đã thu]]</f>
        <v>0</v>
      </c>
      <c r="S1039" s="6">
        <f>IF(Table1[[#This Row],[Ngày hóa đơn]]&lt;&gt;"",Table1[[#This Row],[Ngày hóa đơn]],IF(Table1[[#This Row],[Ngày hạch toán]]&lt;&gt;"",Table1[[#This Row],[Ngày hạch toán]],""))</f>
        <v>46179</v>
      </c>
      <c r="T1039" s="7"/>
      <c r="U1039" s="6">
        <f>IF(Table1[[#This Row],[Ngày tính CN]]="","",S1039+T1039)</f>
        <v>46179</v>
      </c>
      <c r="V1039" s="32">
        <f ca="1">IF(Table1[[#This Row],[Hạn thanh toán]]="","",IF((U1039-NOW())&lt;0,0,(U1039-NOW())))</f>
        <v>0</v>
      </c>
      <c r="W1039" s="32"/>
      <c r="X1039" s="32" t="str">
        <f t="shared" ca="1" si="81"/>
        <v/>
      </c>
      <c r="Y1039" s="2" t="str">
        <f t="shared" si="82"/>
        <v>Đã thanh toán</v>
      </c>
      <c r="Z1039" s="42">
        <f t="shared" si="83"/>
        <v>46179</v>
      </c>
      <c r="AA1039" s="42">
        <f t="shared" si="84"/>
        <v>46227</v>
      </c>
      <c r="AD1039" s="2" t="str">
        <f>VLOOKUP($A1039,MA_KH!$A:$Q,MA_KH!O$1,0)</f>
        <v>MEGA</v>
      </c>
      <c r="AE1039" s="2" t="str">
        <f>VLOOKUP($A1039,MA_KH!$A:$Q,MA_KH!P$1,0)</f>
        <v>CÔNG TY TNHH MM MEGA MARKET (VIỆT NAM)</v>
      </c>
      <c r="AG1039" s="2" t="str">
        <f>(Table1[[#This Row],[Số hóa đơn]])&amp;IF(OR(Table1[[#This Row],[Phân loại]]="Hàng trả",Table1[[#This Row],[Phân loại]]="Giảm công nợ"),-Table1[[#This Row],[Tổng giá trị]],Table1[[#This Row],[Tổng giá trị]])</f>
        <v>000396032399004</v>
      </c>
      <c r="AH1039" s="6" t="e">
        <f>_xlfn.XLOOKUP(Table1[[#This Row],[Column1]],'Chi tiết tt Mega gửi'!P:P,'Chi tiết tt Mega gửi'!N:N)</f>
        <v>#N/A</v>
      </c>
    </row>
    <row r="1040" spans="1:34" ht="25.5" customHeight="1" x14ac:dyDescent="0.2">
      <c r="A1040" s="54" t="s">
        <v>16310</v>
      </c>
      <c r="B1040" s="54" t="s">
        <v>196</v>
      </c>
      <c r="C1040" s="55">
        <v>46177</v>
      </c>
      <c r="D1040" s="54" t="s">
        <v>20275</v>
      </c>
      <c r="E1040" s="21">
        <v>46179</v>
      </c>
      <c r="F1040" s="54" t="s">
        <v>20276</v>
      </c>
      <c r="G1040" s="54" t="s">
        <v>20277</v>
      </c>
      <c r="H1040" s="56">
        <v>2167490</v>
      </c>
      <c r="I1040" s="57">
        <v>0</v>
      </c>
      <c r="J1040" s="56">
        <v>173399</v>
      </c>
      <c r="K1040" s="65">
        <v>2340889</v>
      </c>
      <c r="L1040" s="64" t="s">
        <v>17236</v>
      </c>
      <c r="M1040" s="6">
        <v>46227</v>
      </c>
      <c r="O1040" s="32">
        <f>IF(Table1[[#This Row],[Phân loại]]="Tồn đầu kỳ",Table1[[#This Row],[Tổng giá trị]],0)</f>
        <v>0</v>
      </c>
      <c r="P1040" s="7">
        <f>IF(Table1[[#This Row],[Số còn phải thu ĐK]]&lt;&gt;0,0,IF(Table1[[#This Row],[Phân loại]]="Bán hàng",Table1[[#This Row],[Tổng giá trị]],-Table1[[#This Row],[Tổng giá trị]]))</f>
        <v>2340889</v>
      </c>
      <c r="Q1040" s="32">
        <f t="shared" si="80"/>
        <v>2340889</v>
      </c>
      <c r="R1040" s="7">
        <f>Table1[[#This Row],[Số còn phải thu ĐK]]+Table1[[#This Row],[Giá Trị HD sau CK]]-Table1[[#This Row],[Số tiền đã thu]]</f>
        <v>0</v>
      </c>
      <c r="S1040" s="6">
        <f>IF(Table1[[#This Row],[Ngày hóa đơn]]&lt;&gt;"",Table1[[#This Row],[Ngày hóa đơn]],IF(Table1[[#This Row],[Ngày hạch toán]]&lt;&gt;"",Table1[[#This Row],[Ngày hạch toán]],""))</f>
        <v>46179</v>
      </c>
      <c r="T1040" s="7"/>
      <c r="U1040" s="6">
        <f>IF(Table1[[#This Row],[Ngày tính CN]]="","",S1040+T1040)</f>
        <v>46179</v>
      </c>
      <c r="V1040" s="32">
        <f ca="1">IF(Table1[[#This Row],[Hạn thanh toán]]="","",IF((U1040-NOW())&lt;0,0,(U1040-NOW())))</f>
        <v>0</v>
      </c>
      <c r="W1040" s="32"/>
      <c r="X1040" s="32" t="str">
        <f t="shared" ca="1" si="81"/>
        <v/>
      </c>
      <c r="Y1040" s="2" t="str">
        <f t="shared" si="82"/>
        <v>Đã thanh toán</v>
      </c>
      <c r="Z1040" s="42">
        <f t="shared" si="83"/>
        <v>46179</v>
      </c>
      <c r="AA1040" s="42">
        <f t="shared" si="84"/>
        <v>46227</v>
      </c>
      <c r="AD1040" s="2" t="str">
        <f>VLOOKUP($A1040,MA_KH!$A:$Q,MA_KH!O$1,0)</f>
        <v>MEGA</v>
      </c>
      <c r="AE1040" s="2" t="str">
        <f>VLOOKUP($A1040,MA_KH!$A:$Q,MA_KH!P$1,0)</f>
        <v>CÔNG TY TNHH MM MEGA MARKET (VIỆT NAM)</v>
      </c>
      <c r="AG1040" s="2" t="str">
        <f>(Table1[[#This Row],[Số hóa đơn]])&amp;IF(OR(Table1[[#This Row],[Phân loại]]="Hàng trả",Table1[[#This Row],[Phân loại]]="Giảm công nợ"),-Table1[[#This Row],[Tổng giá trị]],Table1[[#This Row],[Tổng giá trị]])</f>
        <v>000396022340889</v>
      </c>
      <c r="AH1040" s="6" t="e">
        <f>_xlfn.XLOOKUP(Table1[[#This Row],[Column1]],'Chi tiết tt Mega gửi'!P:P,'Chi tiết tt Mega gửi'!N:N)</f>
        <v>#N/A</v>
      </c>
    </row>
    <row r="1041" spans="1:34" ht="25.5" customHeight="1" x14ac:dyDescent="0.2">
      <c r="A1041" s="54" t="s">
        <v>16299</v>
      </c>
      <c r="B1041" s="54" t="s">
        <v>190</v>
      </c>
      <c r="C1041" s="55">
        <v>46178</v>
      </c>
      <c r="D1041" s="54" t="s">
        <v>20160</v>
      </c>
      <c r="E1041" s="99">
        <v>46178</v>
      </c>
      <c r="F1041" s="68" t="s">
        <v>20097</v>
      </c>
      <c r="G1041" s="54" t="s">
        <v>18473</v>
      </c>
      <c r="H1041" s="56">
        <v>2273786</v>
      </c>
      <c r="I1041" s="57">
        <v>0</v>
      </c>
      <c r="J1041" s="56">
        <v>181903</v>
      </c>
      <c r="K1041" s="65">
        <v>2455689</v>
      </c>
      <c r="L1041" s="64" t="s">
        <v>17238</v>
      </c>
      <c r="M1041" s="6">
        <v>46183</v>
      </c>
      <c r="O1041" s="32">
        <f>IF(Table1[[#This Row],[Phân loại]]="Tồn đầu kỳ",Table1[[#This Row],[Tổng giá trị]],0)</f>
        <v>0</v>
      </c>
      <c r="P1041" s="7">
        <f>IF(Table1[[#This Row],[Số còn phải thu ĐK]]&lt;&gt;0,0,IF(Table1[[#This Row],[Phân loại]]="Bán hàng",Table1[[#This Row],[Tổng giá trị]],-Table1[[#This Row],[Tổng giá trị]]))</f>
        <v>-2455689</v>
      </c>
      <c r="Q1041" s="32">
        <f t="shared" si="80"/>
        <v>-2455689</v>
      </c>
      <c r="R1041" s="7">
        <f>Table1[[#This Row],[Số còn phải thu ĐK]]+Table1[[#This Row],[Giá Trị HD sau CK]]-Table1[[#This Row],[Số tiền đã thu]]</f>
        <v>0</v>
      </c>
      <c r="S1041" s="6">
        <f>IF(Table1[[#This Row],[Ngày hóa đơn]]&lt;&gt;"",Table1[[#This Row],[Ngày hóa đơn]],IF(Table1[[#This Row],[Ngày hạch toán]]&lt;&gt;"",Table1[[#This Row],[Ngày hạch toán]],""))</f>
        <v>46178</v>
      </c>
      <c r="T1041" s="7"/>
      <c r="U1041" s="6">
        <f>IF(Table1[[#This Row],[Ngày tính CN]]="","",S1041+T1041)</f>
        <v>46178</v>
      </c>
      <c r="V1041" s="32">
        <f ca="1">IF(Table1[[#This Row],[Hạn thanh toán]]="","",IF((U1041-NOW())&lt;0,0,(U1041-NOW())))</f>
        <v>0</v>
      </c>
      <c r="W1041" s="32"/>
      <c r="X1041" s="32" t="str">
        <f t="shared" ca="1" si="81"/>
        <v/>
      </c>
      <c r="Y1041" s="2" t="str">
        <f t="shared" si="82"/>
        <v>Đã thanh toán</v>
      </c>
      <c r="Z1041" s="42">
        <f t="shared" si="83"/>
        <v>46178</v>
      </c>
      <c r="AA1041" s="42">
        <f t="shared" si="84"/>
        <v>46183</v>
      </c>
      <c r="AD1041" s="2" t="str">
        <f>VLOOKUP($A1041,MA_KH!$A:$Q,MA_KH!O$1,0)</f>
        <v>MEGA</v>
      </c>
      <c r="AE1041" s="2" t="str">
        <f>VLOOKUP($A1041,MA_KH!$A:$Q,MA_KH!P$1,0)</f>
        <v>CÔNG TY TNHH MM MEGA MARKET (VIỆT NAM)</v>
      </c>
      <c r="AG1041" s="2" t="str">
        <f>(Table1[[#This Row],[Số hóa đơn]])&amp;IF(OR(Table1[[#This Row],[Phân loại]]="Hàng trả",Table1[[#This Row],[Phân loại]]="Giảm công nợ"),-Table1[[#This Row],[Tổng giá trị]],Table1[[#This Row],[Tổng giá trị]])</f>
        <v>00000491-2455689</v>
      </c>
      <c r="AH1041" s="6" t="e">
        <f>_xlfn.XLOOKUP(Table1[[#This Row],[Column1]],'Chi tiết tt Mega gửi'!P:P,'Chi tiết tt Mega gửi'!N:N)</f>
        <v>#N/A</v>
      </c>
    </row>
    <row r="1042" spans="1:34" ht="25.5" customHeight="1" x14ac:dyDescent="0.2">
      <c r="A1042" s="54" t="s">
        <v>16299</v>
      </c>
      <c r="B1042" s="54" t="s">
        <v>190</v>
      </c>
      <c r="C1042" s="55">
        <v>46178</v>
      </c>
      <c r="D1042" s="54" t="s">
        <v>20161</v>
      </c>
      <c r="E1042" s="99">
        <v>46178</v>
      </c>
      <c r="F1042" s="68" t="s">
        <v>20180</v>
      </c>
      <c r="G1042" s="54" t="s">
        <v>18473</v>
      </c>
      <c r="H1042" s="56">
        <v>2632165</v>
      </c>
      <c r="I1042" s="57">
        <v>0</v>
      </c>
      <c r="J1042" s="56">
        <v>210574</v>
      </c>
      <c r="K1042" s="65">
        <v>2842739</v>
      </c>
      <c r="L1042" s="64" t="s">
        <v>17238</v>
      </c>
      <c r="M1042" s="6">
        <v>46183</v>
      </c>
      <c r="O1042" s="32">
        <f>IF(Table1[[#This Row],[Phân loại]]="Tồn đầu kỳ",Table1[[#This Row],[Tổng giá trị]],0)</f>
        <v>0</v>
      </c>
      <c r="P1042" s="7">
        <f>IF(Table1[[#This Row],[Số còn phải thu ĐK]]&lt;&gt;0,0,IF(Table1[[#This Row],[Phân loại]]="Bán hàng",Table1[[#This Row],[Tổng giá trị]],-Table1[[#This Row],[Tổng giá trị]]))</f>
        <v>-2842739</v>
      </c>
      <c r="Q1042" s="32">
        <f t="shared" si="80"/>
        <v>-2842739</v>
      </c>
      <c r="R1042" s="7">
        <f>Table1[[#This Row],[Số còn phải thu ĐK]]+Table1[[#This Row],[Giá Trị HD sau CK]]-Table1[[#This Row],[Số tiền đã thu]]</f>
        <v>0</v>
      </c>
      <c r="S1042" s="6">
        <f>IF(Table1[[#This Row],[Ngày hóa đơn]]&lt;&gt;"",Table1[[#This Row],[Ngày hóa đơn]],IF(Table1[[#This Row],[Ngày hạch toán]]&lt;&gt;"",Table1[[#This Row],[Ngày hạch toán]],""))</f>
        <v>46178</v>
      </c>
      <c r="T1042" s="7"/>
      <c r="U1042" s="6">
        <f>IF(Table1[[#This Row],[Ngày tính CN]]="","",S1042+T1042)</f>
        <v>46178</v>
      </c>
      <c r="V1042" s="32">
        <f ca="1">IF(Table1[[#This Row],[Hạn thanh toán]]="","",IF((U1042-NOW())&lt;0,0,(U1042-NOW())))</f>
        <v>0</v>
      </c>
      <c r="W1042" s="32"/>
      <c r="X1042" s="32" t="str">
        <f t="shared" ca="1" si="81"/>
        <v/>
      </c>
      <c r="Y1042" s="2" t="str">
        <f t="shared" si="82"/>
        <v>Đã thanh toán</v>
      </c>
      <c r="Z1042" s="42">
        <f t="shared" si="83"/>
        <v>46178</v>
      </c>
      <c r="AA1042" s="42">
        <f t="shared" si="84"/>
        <v>46183</v>
      </c>
      <c r="AD1042" s="2" t="str">
        <f>VLOOKUP($A1042,MA_KH!$A:$Q,MA_KH!O$1,0)</f>
        <v>MEGA</v>
      </c>
      <c r="AE1042" s="2" t="str">
        <f>VLOOKUP($A1042,MA_KH!$A:$Q,MA_KH!P$1,0)</f>
        <v>CÔNG TY TNHH MM MEGA MARKET (VIỆT NAM)</v>
      </c>
      <c r="AG1042" s="2" t="str">
        <f>(Table1[[#This Row],[Số hóa đơn]])&amp;IF(OR(Table1[[#This Row],[Phân loại]]="Hàng trả",Table1[[#This Row],[Phân loại]]="Giảm công nợ"),-Table1[[#This Row],[Tổng giá trị]],Table1[[#This Row],[Tổng giá trị]])</f>
        <v>000002385-2842739</v>
      </c>
      <c r="AH1042" s="6" t="e">
        <f>_xlfn.XLOOKUP(Table1[[#This Row],[Column1]],'Chi tiết tt Mega gửi'!P:P,'Chi tiết tt Mega gửi'!N:N)</f>
        <v>#N/A</v>
      </c>
    </row>
    <row r="1043" spans="1:34" ht="25.5" customHeight="1" x14ac:dyDescent="0.2">
      <c r="A1043" s="58" t="s">
        <v>16303</v>
      </c>
      <c r="B1043" s="58" t="s">
        <v>102</v>
      </c>
      <c r="C1043" s="59">
        <v>46178</v>
      </c>
      <c r="D1043" s="58" t="s">
        <v>20162</v>
      </c>
      <c r="E1043" s="99">
        <v>46178</v>
      </c>
      <c r="F1043" s="70" t="s">
        <v>20090</v>
      </c>
      <c r="G1043" s="58" t="s">
        <v>20163</v>
      </c>
      <c r="H1043" s="60">
        <v>212500</v>
      </c>
      <c r="I1043" s="61">
        <v>0</v>
      </c>
      <c r="J1043" s="60">
        <v>17000</v>
      </c>
      <c r="K1043" s="66">
        <v>229500</v>
      </c>
      <c r="L1043" s="64" t="s">
        <v>17238</v>
      </c>
      <c r="M1043" s="6">
        <v>46183</v>
      </c>
      <c r="O1043" s="32">
        <f>IF(Table1[[#This Row],[Phân loại]]="Tồn đầu kỳ",Table1[[#This Row],[Tổng giá trị]],0)</f>
        <v>0</v>
      </c>
      <c r="P1043" s="7">
        <f>IF(Table1[[#This Row],[Số còn phải thu ĐK]]&lt;&gt;0,0,IF(Table1[[#This Row],[Phân loại]]="Bán hàng",Table1[[#This Row],[Tổng giá trị]],-Table1[[#This Row],[Tổng giá trị]]))</f>
        <v>-229500</v>
      </c>
      <c r="Q1043" s="32">
        <f t="shared" si="80"/>
        <v>-229500</v>
      </c>
      <c r="R1043" s="7">
        <f>Table1[[#This Row],[Số còn phải thu ĐK]]+Table1[[#This Row],[Giá Trị HD sau CK]]-Table1[[#This Row],[Số tiền đã thu]]</f>
        <v>0</v>
      </c>
      <c r="S1043" s="6">
        <f>IF(Table1[[#This Row],[Ngày hóa đơn]]&lt;&gt;"",Table1[[#This Row],[Ngày hóa đơn]],IF(Table1[[#This Row],[Ngày hạch toán]]&lt;&gt;"",Table1[[#This Row],[Ngày hạch toán]],""))</f>
        <v>46178</v>
      </c>
      <c r="T1043" s="7"/>
      <c r="U1043" s="6">
        <f>IF(Table1[[#This Row],[Ngày tính CN]]="","",S1043+T1043)</f>
        <v>46178</v>
      </c>
      <c r="V1043" s="32">
        <f ca="1">IF(Table1[[#This Row],[Hạn thanh toán]]="","",IF((U1043-NOW())&lt;0,0,(U1043-NOW())))</f>
        <v>0</v>
      </c>
      <c r="W1043" s="32"/>
      <c r="X1043" s="32" t="str">
        <f t="shared" ca="1" si="81"/>
        <v/>
      </c>
      <c r="Y1043" s="2" t="str">
        <f t="shared" si="82"/>
        <v>Đã thanh toán</v>
      </c>
      <c r="Z1043" s="42">
        <f t="shared" si="83"/>
        <v>46178</v>
      </c>
      <c r="AA1043" s="42">
        <f t="shared" si="84"/>
        <v>46183</v>
      </c>
      <c r="AD1043" s="2" t="str">
        <f>VLOOKUP($A1043,MA_KH!$A:$Q,MA_KH!O$1,0)</f>
        <v>MEGA</v>
      </c>
      <c r="AE1043" s="2" t="str">
        <f>VLOOKUP($A1043,MA_KH!$A:$Q,MA_KH!P$1,0)</f>
        <v>CÔNG TY TNHH MM MEGA MARKET (VIỆT NAM)</v>
      </c>
      <c r="AG1043" s="2" t="str">
        <f>(Table1[[#This Row],[Số hóa đơn]])&amp;IF(OR(Table1[[#This Row],[Phân loại]]="Hàng trả",Table1[[#This Row],[Phân loại]]="Giảm công nợ"),-Table1[[#This Row],[Tổng giá trị]],Table1[[#This Row],[Tổng giá trị]])</f>
        <v>00000184-229500</v>
      </c>
      <c r="AH1043" s="6" t="e">
        <f>_xlfn.XLOOKUP(Table1[[#This Row],[Column1]],'Chi tiết tt Mega gửi'!P:P,'Chi tiết tt Mega gửi'!N:N)</f>
        <v>#N/A</v>
      </c>
    </row>
    <row r="1044" spans="1:34" ht="25.5" customHeight="1" x14ac:dyDescent="0.2">
      <c r="A1044" s="54" t="s">
        <v>16303</v>
      </c>
      <c r="B1044" s="54" t="s">
        <v>102</v>
      </c>
      <c r="C1044" s="55">
        <v>46178</v>
      </c>
      <c r="D1044" s="54" t="s">
        <v>20164</v>
      </c>
      <c r="E1044" s="99">
        <v>46178</v>
      </c>
      <c r="F1044" s="68" t="s">
        <v>20087</v>
      </c>
      <c r="G1044" s="54" t="s">
        <v>20163</v>
      </c>
      <c r="H1044" s="56">
        <v>321615</v>
      </c>
      <c r="I1044" s="57">
        <v>0</v>
      </c>
      <c r="J1044" s="56">
        <v>25729</v>
      </c>
      <c r="K1044" s="65">
        <v>347344</v>
      </c>
      <c r="L1044" s="64" t="s">
        <v>17238</v>
      </c>
      <c r="M1044" s="6">
        <v>46183</v>
      </c>
      <c r="O1044" s="32">
        <f>IF(Table1[[#This Row],[Phân loại]]="Tồn đầu kỳ",Table1[[#This Row],[Tổng giá trị]],0)</f>
        <v>0</v>
      </c>
      <c r="P1044" s="7">
        <f>IF(Table1[[#This Row],[Số còn phải thu ĐK]]&lt;&gt;0,0,IF(Table1[[#This Row],[Phân loại]]="Bán hàng",Table1[[#This Row],[Tổng giá trị]],-Table1[[#This Row],[Tổng giá trị]]))</f>
        <v>-347344</v>
      </c>
      <c r="Q1044" s="32">
        <f t="shared" si="80"/>
        <v>-347344</v>
      </c>
      <c r="R1044" s="7">
        <f>Table1[[#This Row],[Số còn phải thu ĐK]]+Table1[[#This Row],[Giá Trị HD sau CK]]-Table1[[#This Row],[Số tiền đã thu]]</f>
        <v>0</v>
      </c>
      <c r="S1044" s="6">
        <f>IF(Table1[[#This Row],[Ngày hóa đơn]]&lt;&gt;"",Table1[[#This Row],[Ngày hóa đơn]],IF(Table1[[#This Row],[Ngày hạch toán]]&lt;&gt;"",Table1[[#This Row],[Ngày hạch toán]],""))</f>
        <v>46178</v>
      </c>
      <c r="T1044" s="7"/>
      <c r="U1044" s="6">
        <f>IF(Table1[[#This Row],[Ngày tính CN]]="","",S1044+T1044)</f>
        <v>46178</v>
      </c>
      <c r="V1044" s="32">
        <f ca="1">IF(Table1[[#This Row],[Hạn thanh toán]]="","",IF((U1044-NOW())&lt;0,0,(U1044-NOW())))</f>
        <v>0</v>
      </c>
      <c r="W1044" s="32"/>
      <c r="X1044" s="32" t="str">
        <f t="shared" ca="1" si="81"/>
        <v/>
      </c>
      <c r="Y1044" s="2" t="str">
        <f t="shared" si="82"/>
        <v>Đã thanh toán</v>
      </c>
      <c r="Z1044" s="42">
        <f t="shared" si="83"/>
        <v>46178</v>
      </c>
      <c r="AA1044" s="42">
        <f t="shared" si="84"/>
        <v>46183</v>
      </c>
      <c r="AD1044" s="2" t="str">
        <f>VLOOKUP($A1044,MA_KH!$A:$Q,MA_KH!O$1,0)</f>
        <v>MEGA</v>
      </c>
      <c r="AE1044" s="2" t="str">
        <f>VLOOKUP($A1044,MA_KH!$A:$Q,MA_KH!P$1,0)</f>
        <v>CÔNG TY TNHH MM MEGA MARKET (VIỆT NAM)</v>
      </c>
      <c r="AG1044" s="2" t="str">
        <f>(Table1[[#This Row],[Số hóa đơn]])&amp;IF(OR(Table1[[#This Row],[Phân loại]]="Hàng trả",Table1[[#This Row],[Phân loại]]="Giảm công nợ"),-Table1[[#This Row],[Tổng giá trị]],Table1[[#This Row],[Tổng giá trị]])</f>
        <v>00000167-347344</v>
      </c>
      <c r="AH1044" s="6" t="e">
        <f>_xlfn.XLOOKUP(Table1[[#This Row],[Column1]],'Chi tiết tt Mega gửi'!P:P,'Chi tiết tt Mega gửi'!N:N)</f>
        <v>#N/A</v>
      </c>
    </row>
    <row r="1045" spans="1:34" ht="25.5" customHeight="1" x14ac:dyDescent="0.2">
      <c r="A1045" s="58" t="s">
        <v>16298</v>
      </c>
      <c r="B1045" s="58" t="s">
        <v>7235</v>
      </c>
      <c r="C1045" s="59">
        <v>46178</v>
      </c>
      <c r="D1045" s="58" t="s">
        <v>20293</v>
      </c>
      <c r="E1045" s="21">
        <v>46183</v>
      </c>
      <c r="F1045" s="58" t="s">
        <v>20294</v>
      </c>
      <c r="G1045" s="58" t="s">
        <v>20295</v>
      </c>
      <c r="H1045" s="60">
        <v>920000</v>
      </c>
      <c r="I1045" s="61">
        <v>0</v>
      </c>
      <c r="J1045" s="60">
        <v>73600</v>
      </c>
      <c r="K1045" s="66">
        <v>993600</v>
      </c>
      <c r="L1045" s="64" t="s">
        <v>17236</v>
      </c>
      <c r="M1045" s="6">
        <v>46213</v>
      </c>
      <c r="O1045" s="32">
        <f>IF(Table1[[#This Row],[Phân loại]]="Tồn đầu kỳ",Table1[[#This Row],[Tổng giá trị]],0)</f>
        <v>0</v>
      </c>
      <c r="P1045" s="7">
        <f>IF(Table1[[#This Row],[Số còn phải thu ĐK]]&lt;&gt;0,0,IF(Table1[[#This Row],[Phân loại]]="Bán hàng",Table1[[#This Row],[Tổng giá trị]],-Table1[[#This Row],[Tổng giá trị]]))</f>
        <v>993600</v>
      </c>
      <c r="Q1045" s="32">
        <f t="shared" si="80"/>
        <v>993600</v>
      </c>
      <c r="R1045" s="7">
        <f>Table1[[#This Row],[Số còn phải thu ĐK]]+Table1[[#This Row],[Giá Trị HD sau CK]]-Table1[[#This Row],[Số tiền đã thu]]</f>
        <v>0</v>
      </c>
      <c r="S1045" s="6">
        <f>IF(Table1[[#This Row],[Ngày hóa đơn]]&lt;&gt;"",Table1[[#This Row],[Ngày hóa đơn]],IF(Table1[[#This Row],[Ngày hạch toán]]&lt;&gt;"",Table1[[#This Row],[Ngày hạch toán]],""))</f>
        <v>46183</v>
      </c>
      <c r="T1045" s="7"/>
      <c r="U1045" s="6">
        <f>IF(Table1[[#This Row],[Ngày tính CN]]="","",S1045+T1045)</f>
        <v>46183</v>
      </c>
      <c r="V1045" s="32">
        <f ca="1">IF(Table1[[#This Row],[Hạn thanh toán]]="","",IF((U1045-NOW())&lt;0,0,(U1045-NOW())))</f>
        <v>0</v>
      </c>
      <c r="W1045" s="32"/>
      <c r="X1045" s="32" t="str">
        <f t="shared" ca="1" si="81"/>
        <v/>
      </c>
      <c r="Y1045" s="2" t="str">
        <f t="shared" si="82"/>
        <v>Đã thanh toán</v>
      </c>
      <c r="Z1045" s="42">
        <f t="shared" si="83"/>
        <v>46183</v>
      </c>
      <c r="AA1045" s="42">
        <f t="shared" si="84"/>
        <v>46213</v>
      </c>
      <c r="AD1045" s="2" t="str">
        <f>VLOOKUP($A1045,MA_KH!$A:$Q,MA_KH!O$1,0)</f>
        <v>MEGA</v>
      </c>
      <c r="AE1045" s="2" t="str">
        <f>VLOOKUP($A1045,MA_KH!$A:$Q,MA_KH!P$1,0)</f>
        <v>CÔNG TY TNHH MM MEGA MARKET (VIỆT NAM)</v>
      </c>
      <c r="AG1045" s="2" t="str">
        <f>(Table1[[#This Row],[Số hóa đơn]])&amp;IF(OR(Table1[[#This Row],[Phân loại]]="Hàng trả",Table1[[#This Row],[Phân loại]]="Giảm công nợ"),-Table1[[#This Row],[Tổng giá trị]],Table1[[#This Row],[Tổng giá trị]])</f>
        <v>00040574993600</v>
      </c>
      <c r="AH1045" s="6" t="e">
        <f>_xlfn.XLOOKUP(Table1[[#This Row],[Column1]],'Chi tiết tt Mega gửi'!P:P,'Chi tiết tt Mega gửi'!N:N)</f>
        <v>#N/A</v>
      </c>
    </row>
    <row r="1046" spans="1:34" ht="25.5" customHeight="1" x14ac:dyDescent="0.2">
      <c r="A1046" s="54" t="s">
        <v>16298</v>
      </c>
      <c r="B1046" s="54" t="s">
        <v>7235</v>
      </c>
      <c r="C1046" s="55">
        <v>46178</v>
      </c>
      <c r="D1046" s="54" t="s">
        <v>20296</v>
      </c>
      <c r="E1046" s="21">
        <v>46183</v>
      </c>
      <c r="F1046" s="54" t="s">
        <v>20297</v>
      </c>
      <c r="G1046" s="54" t="s">
        <v>20298</v>
      </c>
      <c r="H1046" s="56">
        <v>8286958</v>
      </c>
      <c r="I1046" s="57">
        <v>0</v>
      </c>
      <c r="J1046" s="56">
        <v>662957</v>
      </c>
      <c r="K1046" s="65">
        <v>8949915</v>
      </c>
      <c r="L1046" s="64" t="s">
        <v>17236</v>
      </c>
      <c r="M1046" s="6">
        <v>46213</v>
      </c>
      <c r="O1046" s="32">
        <f>IF(Table1[[#This Row],[Phân loại]]="Tồn đầu kỳ",Table1[[#This Row],[Tổng giá trị]],0)</f>
        <v>0</v>
      </c>
      <c r="P1046" s="7">
        <f>IF(Table1[[#This Row],[Số còn phải thu ĐK]]&lt;&gt;0,0,IF(Table1[[#This Row],[Phân loại]]="Bán hàng",Table1[[#This Row],[Tổng giá trị]],-Table1[[#This Row],[Tổng giá trị]]))</f>
        <v>8949915</v>
      </c>
      <c r="Q1046" s="32">
        <f t="shared" si="80"/>
        <v>8949915</v>
      </c>
      <c r="R1046" s="7">
        <f>Table1[[#This Row],[Số còn phải thu ĐK]]+Table1[[#This Row],[Giá Trị HD sau CK]]-Table1[[#This Row],[Số tiền đã thu]]</f>
        <v>0</v>
      </c>
      <c r="S1046" s="6">
        <f>IF(Table1[[#This Row],[Ngày hóa đơn]]&lt;&gt;"",Table1[[#This Row],[Ngày hóa đơn]],IF(Table1[[#This Row],[Ngày hạch toán]]&lt;&gt;"",Table1[[#This Row],[Ngày hạch toán]],""))</f>
        <v>46183</v>
      </c>
      <c r="T1046" s="7"/>
      <c r="U1046" s="6">
        <f>IF(Table1[[#This Row],[Ngày tính CN]]="","",S1046+T1046)</f>
        <v>46183</v>
      </c>
      <c r="V1046" s="32">
        <f ca="1">IF(Table1[[#This Row],[Hạn thanh toán]]="","",IF((U1046-NOW())&lt;0,0,(U1046-NOW())))</f>
        <v>0</v>
      </c>
      <c r="W1046" s="32"/>
      <c r="X1046" s="32" t="str">
        <f t="shared" ca="1" si="81"/>
        <v/>
      </c>
      <c r="Y1046" s="2" t="str">
        <f t="shared" si="82"/>
        <v>Đã thanh toán</v>
      </c>
      <c r="Z1046" s="42">
        <f t="shared" si="83"/>
        <v>46183</v>
      </c>
      <c r="AA1046" s="42">
        <f t="shared" si="84"/>
        <v>46213</v>
      </c>
      <c r="AD1046" s="2" t="str">
        <f>VLOOKUP($A1046,MA_KH!$A:$Q,MA_KH!O$1,0)</f>
        <v>MEGA</v>
      </c>
      <c r="AE1046" s="2" t="str">
        <f>VLOOKUP($A1046,MA_KH!$A:$Q,MA_KH!P$1,0)</f>
        <v>CÔNG TY TNHH MM MEGA MARKET (VIỆT NAM)</v>
      </c>
      <c r="AG1046" s="2" t="str">
        <f>(Table1[[#This Row],[Số hóa đơn]])&amp;IF(OR(Table1[[#This Row],[Phân loại]]="Hàng trả",Table1[[#This Row],[Phân loại]]="Giảm công nợ"),-Table1[[#This Row],[Tổng giá trị]],Table1[[#This Row],[Tổng giá trị]])</f>
        <v>000405728949915</v>
      </c>
      <c r="AH1046" s="6" t="e">
        <f>_xlfn.XLOOKUP(Table1[[#This Row],[Column1]],'Chi tiết tt Mega gửi'!P:P,'Chi tiết tt Mega gửi'!N:N)</f>
        <v>#N/A</v>
      </c>
    </row>
    <row r="1047" spans="1:34" ht="25.5" customHeight="1" x14ac:dyDescent="0.2">
      <c r="A1047" s="54" t="s">
        <v>16298</v>
      </c>
      <c r="B1047" s="54" t="s">
        <v>7235</v>
      </c>
      <c r="C1047" s="55">
        <v>46178</v>
      </c>
      <c r="D1047" s="54" t="s">
        <v>20290</v>
      </c>
      <c r="E1047" s="21">
        <v>46183</v>
      </c>
      <c r="F1047" s="54" t="s">
        <v>20291</v>
      </c>
      <c r="G1047" s="54" t="s">
        <v>20292</v>
      </c>
      <c r="H1047" s="56">
        <v>2075500</v>
      </c>
      <c r="I1047" s="57">
        <v>0</v>
      </c>
      <c r="J1047" s="56">
        <v>166040</v>
      </c>
      <c r="K1047" s="65">
        <v>2241540</v>
      </c>
      <c r="L1047" s="64" t="s">
        <v>17236</v>
      </c>
      <c r="M1047" s="6">
        <v>46213</v>
      </c>
      <c r="O1047" s="32">
        <f>IF(Table1[[#This Row],[Phân loại]]="Tồn đầu kỳ",Table1[[#This Row],[Tổng giá trị]],0)</f>
        <v>0</v>
      </c>
      <c r="P1047" s="7">
        <f>IF(Table1[[#This Row],[Số còn phải thu ĐK]]&lt;&gt;0,0,IF(Table1[[#This Row],[Phân loại]]="Bán hàng",Table1[[#This Row],[Tổng giá trị]],-Table1[[#This Row],[Tổng giá trị]]))</f>
        <v>2241540</v>
      </c>
      <c r="Q1047" s="32">
        <f t="shared" si="80"/>
        <v>2241540</v>
      </c>
      <c r="R1047" s="7">
        <f>Table1[[#This Row],[Số còn phải thu ĐK]]+Table1[[#This Row],[Giá Trị HD sau CK]]-Table1[[#This Row],[Số tiền đã thu]]</f>
        <v>0</v>
      </c>
      <c r="S1047" s="6">
        <f>IF(Table1[[#This Row],[Ngày hóa đơn]]&lt;&gt;"",Table1[[#This Row],[Ngày hóa đơn]],IF(Table1[[#This Row],[Ngày hạch toán]]&lt;&gt;"",Table1[[#This Row],[Ngày hạch toán]],""))</f>
        <v>46183</v>
      </c>
      <c r="T1047" s="7"/>
      <c r="U1047" s="6">
        <f>IF(Table1[[#This Row],[Ngày tính CN]]="","",S1047+T1047)</f>
        <v>46183</v>
      </c>
      <c r="V1047" s="32">
        <f ca="1">IF(Table1[[#This Row],[Hạn thanh toán]]="","",IF((U1047-NOW())&lt;0,0,(U1047-NOW())))</f>
        <v>0</v>
      </c>
      <c r="W1047" s="32"/>
      <c r="X1047" s="32" t="str">
        <f t="shared" ca="1" si="81"/>
        <v/>
      </c>
      <c r="Y1047" s="2" t="str">
        <f t="shared" si="82"/>
        <v>Đã thanh toán</v>
      </c>
      <c r="Z1047" s="42">
        <f t="shared" si="83"/>
        <v>46183</v>
      </c>
      <c r="AA1047" s="42">
        <f t="shared" si="84"/>
        <v>46213</v>
      </c>
      <c r="AD1047" s="2" t="str">
        <f>VLOOKUP($A1047,MA_KH!$A:$Q,MA_KH!O$1,0)</f>
        <v>MEGA</v>
      </c>
      <c r="AE1047" s="2" t="str">
        <f>VLOOKUP($A1047,MA_KH!$A:$Q,MA_KH!P$1,0)</f>
        <v>CÔNG TY TNHH MM MEGA MARKET (VIỆT NAM)</v>
      </c>
      <c r="AG1047" s="2" t="str">
        <f>(Table1[[#This Row],[Số hóa đơn]])&amp;IF(OR(Table1[[#This Row],[Phân loại]]="Hàng trả",Table1[[#This Row],[Phân loại]]="Giảm công nợ"),-Table1[[#This Row],[Tổng giá trị]],Table1[[#This Row],[Tổng giá trị]])</f>
        <v>000405732241540</v>
      </c>
      <c r="AH1047" s="6" t="e">
        <f>_xlfn.XLOOKUP(Table1[[#This Row],[Column1]],'Chi tiết tt Mega gửi'!P:P,'Chi tiết tt Mega gửi'!N:N)</f>
        <v>#N/A</v>
      </c>
    </row>
    <row r="1048" spans="1:34" ht="25.5" customHeight="1" x14ac:dyDescent="0.2">
      <c r="A1048" s="30" t="s">
        <v>16303</v>
      </c>
      <c r="B1048" s="30" t="s">
        <v>102</v>
      </c>
      <c r="C1048" s="71">
        <v>46178</v>
      </c>
      <c r="D1048" s="30" t="s">
        <v>20164</v>
      </c>
      <c r="E1048" s="100">
        <v>46178</v>
      </c>
      <c r="F1048" s="30" t="s">
        <v>20766</v>
      </c>
      <c r="G1048" s="30" t="s">
        <v>20163</v>
      </c>
      <c r="H1048" s="31">
        <v>321615</v>
      </c>
      <c r="I1048" s="31">
        <v>0</v>
      </c>
      <c r="J1048" s="31">
        <v>25729</v>
      </c>
      <c r="K1048" s="113">
        <v>347344</v>
      </c>
      <c r="L1048" s="64" t="s">
        <v>17238</v>
      </c>
      <c r="M1048" s="6">
        <v>46183</v>
      </c>
      <c r="O1048" s="32">
        <f>IF(Table1[[#This Row],[Phân loại]]="Tồn đầu kỳ",Table1[[#This Row],[Tổng giá trị]],0)</f>
        <v>0</v>
      </c>
      <c r="P1048" s="7">
        <f>IF(Table1[[#This Row],[Số còn phải thu ĐK]]&lt;&gt;0,0,IF(Table1[[#This Row],[Phân loại]]="Bán hàng",Table1[[#This Row],[Tổng giá trị]],-Table1[[#This Row],[Tổng giá trị]]))</f>
        <v>-347344</v>
      </c>
      <c r="Q1048" s="32">
        <f t="shared" si="80"/>
        <v>-347344</v>
      </c>
      <c r="R1048" s="7">
        <f>Table1[[#This Row],[Số còn phải thu ĐK]]+Table1[[#This Row],[Giá Trị HD sau CK]]-Table1[[#This Row],[Số tiền đã thu]]</f>
        <v>0</v>
      </c>
      <c r="S1048" s="6">
        <f>IF(Table1[[#This Row],[Ngày hóa đơn]]&lt;&gt;"",Table1[[#This Row],[Ngày hóa đơn]],IF(Table1[[#This Row],[Ngày hạch toán]]&lt;&gt;"",Table1[[#This Row],[Ngày hạch toán]],""))</f>
        <v>46178</v>
      </c>
      <c r="T1048" s="7"/>
      <c r="U1048" s="6">
        <f>IF(Table1[[#This Row],[Ngày tính CN]]="","",S1048+T1048)</f>
        <v>46178</v>
      </c>
      <c r="V1048" s="32">
        <f ca="1">IF(Table1[[#This Row],[Hạn thanh toán]]="","",IF((U1048-NOW())&lt;0,0,(U1048-NOW())))</f>
        <v>0</v>
      </c>
      <c r="W1048" s="32"/>
      <c r="X1048" s="32" t="str">
        <f t="shared" ca="1" si="81"/>
        <v/>
      </c>
      <c r="Y1048" s="2" t="str">
        <f t="shared" si="82"/>
        <v>Đã thanh toán</v>
      </c>
      <c r="Z1048" s="42">
        <f t="shared" si="83"/>
        <v>46178</v>
      </c>
      <c r="AA1048" s="42">
        <f t="shared" si="84"/>
        <v>46183</v>
      </c>
      <c r="AD1048" s="2" t="str">
        <f>VLOOKUP($A1048,MA_KH!$A:$Q,MA_KH!O$1,0)</f>
        <v>MEGA</v>
      </c>
      <c r="AE1048" s="2" t="str">
        <f>VLOOKUP($A1048,MA_KH!$A:$Q,MA_KH!P$1,0)</f>
        <v>CÔNG TY TNHH MM MEGA MARKET (VIỆT NAM)</v>
      </c>
      <c r="AG1048" s="2" t="str">
        <f>(Table1[[#This Row],[Số hóa đơn]])&amp;IF(OR(Table1[[#This Row],[Phân loại]]="Hàng trả",Table1[[#This Row],[Phân loại]]="Giảm công nợ"),-Table1[[#This Row],[Tổng giá trị]],Table1[[#This Row],[Tổng giá trị]])</f>
        <v>167-347344</v>
      </c>
      <c r="AH1048" s="6">
        <f>_xlfn.XLOOKUP(Table1[[#This Row],[Column1]],'Chi tiết tt Mega gửi'!P:P,'Chi tiết tt Mega gửi'!N:N)</f>
        <v>46183</v>
      </c>
    </row>
    <row r="1049" spans="1:34" ht="25.5" customHeight="1" x14ac:dyDescent="0.2">
      <c r="A1049" s="30" t="s">
        <v>16303</v>
      </c>
      <c r="B1049" s="30" t="s">
        <v>102</v>
      </c>
      <c r="C1049" s="71">
        <v>46178</v>
      </c>
      <c r="D1049" s="30" t="s">
        <v>20162</v>
      </c>
      <c r="E1049" s="100">
        <v>46178</v>
      </c>
      <c r="F1049" s="30" t="s">
        <v>20767</v>
      </c>
      <c r="G1049" s="30" t="s">
        <v>20163</v>
      </c>
      <c r="H1049" s="31">
        <v>212500</v>
      </c>
      <c r="I1049" s="31">
        <v>0</v>
      </c>
      <c r="J1049" s="31">
        <v>17000</v>
      </c>
      <c r="K1049" s="113">
        <v>229500</v>
      </c>
      <c r="L1049" s="64" t="s">
        <v>17238</v>
      </c>
      <c r="M1049" s="6">
        <v>46183</v>
      </c>
      <c r="O1049" s="32">
        <f>IF(Table1[[#This Row],[Phân loại]]="Tồn đầu kỳ",Table1[[#This Row],[Tổng giá trị]],0)</f>
        <v>0</v>
      </c>
      <c r="P1049" s="7">
        <f>IF(Table1[[#This Row],[Số còn phải thu ĐK]]&lt;&gt;0,0,IF(Table1[[#This Row],[Phân loại]]="Bán hàng",Table1[[#This Row],[Tổng giá trị]],-Table1[[#This Row],[Tổng giá trị]]))</f>
        <v>-229500</v>
      </c>
      <c r="Q1049" s="32">
        <f t="shared" si="80"/>
        <v>-229500</v>
      </c>
      <c r="R1049" s="7">
        <f>Table1[[#This Row],[Số còn phải thu ĐK]]+Table1[[#This Row],[Giá Trị HD sau CK]]-Table1[[#This Row],[Số tiền đã thu]]</f>
        <v>0</v>
      </c>
      <c r="S1049" s="6">
        <f>IF(Table1[[#This Row],[Ngày hóa đơn]]&lt;&gt;"",Table1[[#This Row],[Ngày hóa đơn]],IF(Table1[[#This Row],[Ngày hạch toán]]&lt;&gt;"",Table1[[#This Row],[Ngày hạch toán]],""))</f>
        <v>46178</v>
      </c>
      <c r="T1049" s="7"/>
      <c r="U1049" s="6">
        <f>IF(Table1[[#This Row],[Ngày tính CN]]="","",S1049+T1049)</f>
        <v>46178</v>
      </c>
      <c r="V1049" s="32">
        <f ca="1">IF(Table1[[#This Row],[Hạn thanh toán]]="","",IF((U1049-NOW())&lt;0,0,(U1049-NOW())))</f>
        <v>0</v>
      </c>
      <c r="W1049" s="32"/>
      <c r="X1049" s="32" t="str">
        <f t="shared" ca="1" si="81"/>
        <v/>
      </c>
      <c r="Y1049" s="2" t="str">
        <f t="shared" si="82"/>
        <v>Đã thanh toán</v>
      </c>
      <c r="Z1049" s="42">
        <f t="shared" si="83"/>
        <v>46178</v>
      </c>
      <c r="AA1049" s="42">
        <f t="shared" si="84"/>
        <v>46183</v>
      </c>
      <c r="AD1049" s="2" t="str">
        <f>VLOOKUP($A1049,MA_KH!$A:$Q,MA_KH!O$1,0)</f>
        <v>MEGA</v>
      </c>
      <c r="AE1049" s="2" t="str">
        <f>VLOOKUP($A1049,MA_KH!$A:$Q,MA_KH!P$1,0)</f>
        <v>CÔNG TY TNHH MM MEGA MARKET (VIỆT NAM)</v>
      </c>
      <c r="AG1049" s="2" t="str">
        <f>(Table1[[#This Row],[Số hóa đơn]])&amp;IF(OR(Table1[[#This Row],[Phân loại]]="Hàng trả",Table1[[#This Row],[Phân loại]]="Giảm công nợ"),-Table1[[#This Row],[Tổng giá trị]],Table1[[#This Row],[Tổng giá trị]])</f>
        <v>184-229500</v>
      </c>
      <c r="AH1049" s="6">
        <f>_xlfn.XLOOKUP(Table1[[#This Row],[Column1]],'Chi tiết tt Mega gửi'!P:P,'Chi tiết tt Mega gửi'!N:N)</f>
        <v>46183</v>
      </c>
    </row>
    <row r="1050" spans="1:34" ht="25.5" customHeight="1" x14ac:dyDescent="0.2">
      <c r="A1050" s="30" t="s">
        <v>16299</v>
      </c>
      <c r="B1050" s="30" t="s">
        <v>190</v>
      </c>
      <c r="C1050" s="71">
        <v>46178</v>
      </c>
      <c r="D1050" s="30" t="s">
        <v>20161</v>
      </c>
      <c r="E1050" s="100">
        <v>46178</v>
      </c>
      <c r="F1050" s="30" t="s">
        <v>20768</v>
      </c>
      <c r="G1050" s="30" t="s">
        <v>18473</v>
      </c>
      <c r="H1050" s="31">
        <v>2632165</v>
      </c>
      <c r="I1050" s="31">
        <v>0</v>
      </c>
      <c r="J1050" s="31">
        <v>210574</v>
      </c>
      <c r="K1050" s="113">
        <v>2842739</v>
      </c>
      <c r="L1050" s="64" t="s">
        <v>17238</v>
      </c>
      <c r="M1050" s="6">
        <v>46183</v>
      </c>
      <c r="O1050" s="32">
        <f>IF(Table1[[#This Row],[Phân loại]]="Tồn đầu kỳ",Table1[[#This Row],[Tổng giá trị]],0)</f>
        <v>0</v>
      </c>
      <c r="P1050" s="7">
        <f>IF(Table1[[#This Row],[Số còn phải thu ĐK]]&lt;&gt;0,0,IF(Table1[[#This Row],[Phân loại]]="Bán hàng",Table1[[#This Row],[Tổng giá trị]],-Table1[[#This Row],[Tổng giá trị]]))</f>
        <v>-2842739</v>
      </c>
      <c r="Q1050" s="32">
        <f t="shared" si="80"/>
        <v>-2842739</v>
      </c>
      <c r="R1050" s="7">
        <f>Table1[[#This Row],[Số còn phải thu ĐK]]+Table1[[#This Row],[Giá Trị HD sau CK]]-Table1[[#This Row],[Số tiền đã thu]]</f>
        <v>0</v>
      </c>
      <c r="S1050" s="6">
        <f>IF(Table1[[#This Row],[Ngày hóa đơn]]&lt;&gt;"",Table1[[#This Row],[Ngày hóa đơn]],IF(Table1[[#This Row],[Ngày hạch toán]]&lt;&gt;"",Table1[[#This Row],[Ngày hạch toán]],""))</f>
        <v>46178</v>
      </c>
      <c r="T1050" s="7"/>
      <c r="U1050" s="6">
        <f>IF(Table1[[#This Row],[Ngày tính CN]]="","",S1050+T1050)</f>
        <v>46178</v>
      </c>
      <c r="V1050" s="32">
        <f ca="1">IF(Table1[[#This Row],[Hạn thanh toán]]="","",IF((U1050-NOW())&lt;0,0,(U1050-NOW())))</f>
        <v>0</v>
      </c>
      <c r="W1050" s="32"/>
      <c r="X1050" s="32" t="str">
        <f t="shared" ca="1" si="81"/>
        <v/>
      </c>
      <c r="Y1050" s="2" t="str">
        <f t="shared" si="82"/>
        <v>Đã thanh toán</v>
      </c>
      <c r="Z1050" s="42">
        <f t="shared" si="83"/>
        <v>46178</v>
      </c>
      <c r="AA1050" s="42">
        <f t="shared" si="84"/>
        <v>46183</v>
      </c>
      <c r="AD1050" s="2" t="str">
        <f>VLOOKUP($A1050,MA_KH!$A:$Q,MA_KH!O$1,0)</f>
        <v>MEGA</v>
      </c>
      <c r="AE1050" s="2" t="str">
        <f>VLOOKUP($A1050,MA_KH!$A:$Q,MA_KH!P$1,0)</f>
        <v>CÔNG TY TNHH MM MEGA MARKET (VIỆT NAM)</v>
      </c>
      <c r="AG1050" s="2" t="str">
        <f>(Table1[[#This Row],[Số hóa đơn]])&amp;IF(OR(Table1[[#This Row],[Phân loại]]="Hàng trả",Table1[[#This Row],[Phân loại]]="Giảm công nợ"),-Table1[[#This Row],[Tổng giá trị]],Table1[[#This Row],[Tổng giá trị]])</f>
        <v>2385-2842739</v>
      </c>
      <c r="AH1050" s="6">
        <f>_xlfn.XLOOKUP(Table1[[#This Row],[Column1]],'Chi tiết tt Mega gửi'!P:P,'Chi tiết tt Mega gửi'!N:N)</f>
        <v>46183</v>
      </c>
    </row>
    <row r="1051" spans="1:34" ht="25.5" customHeight="1" x14ac:dyDescent="0.2">
      <c r="A1051" s="30" t="s">
        <v>16299</v>
      </c>
      <c r="B1051" s="30" t="s">
        <v>190</v>
      </c>
      <c r="C1051" s="71">
        <v>46178</v>
      </c>
      <c r="D1051" s="30" t="s">
        <v>20160</v>
      </c>
      <c r="E1051" s="100">
        <v>46178</v>
      </c>
      <c r="F1051" s="30" t="s">
        <v>20769</v>
      </c>
      <c r="G1051" s="30" t="s">
        <v>18473</v>
      </c>
      <c r="H1051" s="31">
        <v>2273786</v>
      </c>
      <c r="I1051" s="31">
        <v>0</v>
      </c>
      <c r="J1051" s="31">
        <v>181903</v>
      </c>
      <c r="K1051" s="113">
        <v>2455689</v>
      </c>
      <c r="L1051" s="64" t="s">
        <v>17238</v>
      </c>
      <c r="M1051" s="6">
        <v>46183</v>
      </c>
      <c r="O1051" s="32">
        <f>IF(Table1[[#This Row],[Phân loại]]="Tồn đầu kỳ",Table1[[#This Row],[Tổng giá trị]],0)</f>
        <v>0</v>
      </c>
      <c r="P1051" s="7">
        <f>IF(Table1[[#This Row],[Số còn phải thu ĐK]]&lt;&gt;0,0,IF(Table1[[#This Row],[Phân loại]]="Bán hàng",Table1[[#This Row],[Tổng giá trị]],-Table1[[#This Row],[Tổng giá trị]]))</f>
        <v>-2455689</v>
      </c>
      <c r="Q1051" s="32">
        <f t="shared" si="80"/>
        <v>-2455689</v>
      </c>
      <c r="R1051" s="7">
        <f>Table1[[#This Row],[Số còn phải thu ĐK]]+Table1[[#This Row],[Giá Trị HD sau CK]]-Table1[[#This Row],[Số tiền đã thu]]</f>
        <v>0</v>
      </c>
      <c r="S1051" s="6">
        <f>IF(Table1[[#This Row],[Ngày hóa đơn]]&lt;&gt;"",Table1[[#This Row],[Ngày hóa đơn]],IF(Table1[[#This Row],[Ngày hạch toán]]&lt;&gt;"",Table1[[#This Row],[Ngày hạch toán]],""))</f>
        <v>46178</v>
      </c>
      <c r="T1051" s="7"/>
      <c r="U1051" s="6">
        <f>IF(Table1[[#This Row],[Ngày tính CN]]="","",S1051+T1051)</f>
        <v>46178</v>
      </c>
      <c r="V1051" s="32">
        <f ca="1">IF(Table1[[#This Row],[Hạn thanh toán]]="","",IF((U1051-NOW())&lt;0,0,(U1051-NOW())))</f>
        <v>0</v>
      </c>
      <c r="W1051" s="32"/>
      <c r="X1051" s="32" t="str">
        <f t="shared" ca="1" si="81"/>
        <v/>
      </c>
      <c r="Y1051" s="2" t="str">
        <f t="shared" si="82"/>
        <v>Đã thanh toán</v>
      </c>
      <c r="Z1051" s="42">
        <f t="shared" si="83"/>
        <v>46178</v>
      </c>
      <c r="AA1051" s="42">
        <f t="shared" si="84"/>
        <v>46183</v>
      </c>
      <c r="AD1051" s="2" t="str">
        <f>VLOOKUP($A1051,MA_KH!$A:$Q,MA_KH!O$1,0)</f>
        <v>MEGA</v>
      </c>
      <c r="AE1051" s="2" t="str">
        <f>VLOOKUP($A1051,MA_KH!$A:$Q,MA_KH!P$1,0)</f>
        <v>CÔNG TY TNHH MM MEGA MARKET (VIỆT NAM)</v>
      </c>
      <c r="AG1051" s="2" t="str">
        <f>(Table1[[#This Row],[Số hóa đơn]])&amp;IF(OR(Table1[[#This Row],[Phân loại]]="Hàng trả",Table1[[#This Row],[Phân loại]]="Giảm công nợ"),-Table1[[#This Row],[Tổng giá trị]],Table1[[#This Row],[Tổng giá trị]])</f>
        <v>491-2455689</v>
      </c>
      <c r="AH1051" s="6">
        <f>_xlfn.XLOOKUP(Table1[[#This Row],[Column1]],'Chi tiết tt Mega gửi'!P:P,'Chi tiết tt Mega gửi'!N:N)</f>
        <v>46183</v>
      </c>
    </row>
    <row r="1052" spans="1:34" ht="25.5" customHeight="1" x14ac:dyDescent="0.2">
      <c r="A1052" s="54" t="s">
        <v>16305</v>
      </c>
      <c r="B1052" s="54" t="s">
        <v>7247</v>
      </c>
      <c r="C1052" s="55">
        <v>46179</v>
      </c>
      <c r="D1052" s="54" t="s">
        <v>20305</v>
      </c>
      <c r="E1052" s="21">
        <v>46185</v>
      </c>
      <c r="F1052" s="54" t="s">
        <v>20306</v>
      </c>
      <c r="G1052" s="54" t="s">
        <v>20307</v>
      </c>
      <c r="H1052" s="56">
        <v>2221300</v>
      </c>
      <c r="I1052" s="57">
        <v>0</v>
      </c>
      <c r="J1052" s="56">
        <v>177704</v>
      </c>
      <c r="K1052" s="65">
        <v>2399004</v>
      </c>
      <c r="L1052" s="64" t="s">
        <v>17236</v>
      </c>
      <c r="M1052" s="6">
        <v>46213</v>
      </c>
      <c r="O1052" s="32">
        <f>IF(Table1[[#This Row],[Phân loại]]="Tồn đầu kỳ",Table1[[#This Row],[Tổng giá trị]],0)</f>
        <v>0</v>
      </c>
      <c r="P1052" s="7">
        <f>IF(Table1[[#This Row],[Số còn phải thu ĐK]]&lt;&gt;0,0,IF(Table1[[#This Row],[Phân loại]]="Bán hàng",Table1[[#This Row],[Tổng giá trị]],-Table1[[#This Row],[Tổng giá trị]]))</f>
        <v>2399004</v>
      </c>
      <c r="Q1052" s="32">
        <f t="shared" si="80"/>
        <v>2399004</v>
      </c>
      <c r="R1052" s="7">
        <f>Table1[[#This Row],[Số còn phải thu ĐK]]+Table1[[#This Row],[Giá Trị HD sau CK]]-Table1[[#This Row],[Số tiền đã thu]]</f>
        <v>0</v>
      </c>
      <c r="S1052" s="6">
        <f>IF(Table1[[#This Row],[Ngày hóa đơn]]&lt;&gt;"",Table1[[#This Row],[Ngày hóa đơn]],IF(Table1[[#This Row],[Ngày hạch toán]]&lt;&gt;"",Table1[[#This Row],[Ngày hạch toán]],""))</f>
        <v>46185</v>
      </c>
      <c r="T1052" s="7"/>
      <c r="U1052" s="6">
        <f>IF(Table1[[#This Row],[Ngày tính CN]]="","",S1052+T1052)</f>
        <v>46185</v>
      </c>
      <c r="V1052" s="32">
        <f ca="1">IF(Table1[[#This Row],[Hạn thanh toán]]="","",IF((U1052-NOW())&lt;0,0,(U1052-NOW())))</f>
        <v>0</v>
      </c>
      <c r="W1052" s="32"/>
      <c r="X1052" s="32" t="str">
        <f t="shared" ca="1" si="81"/>
        <v/>
      </c>
      <c r="Y1052" s="2" t="str">
        <f t="shared" si="82"/>
        <v>Đã thanh toán</v>
      </c>
      <c r="Z1052" s="42">
        <f t="shared" si="83"/>
        <v>46185</v>
      </c>
      <c r="AA1052" s="42">
        <f t="shared" si="84"/>
        <v>46213</v>
      </c>
      <c r="AD1052" s="2" t="str">
        <f>VLOOKUP($A1052,MA_KH!$A:$Q,MA_KH!O$1,0)</f>
        <v>MEGA</v>
      </c>
      <c r="AE1052" s="2" t="str">
        <f>VLOOKUP($A1052,MA_KH!$A:$Q,MA_KH!P$1,0)</f>
        <v>CÔNG TY TNHH MM MEGA MARKET (VIỆT NAM)</v>
      </c>
      <c r="AG1052" s="2" t="str">
        <f>(Table1[[#This Row],[Số hóa đơn]])&amp;IF(OR(Table1[[#This Row],[Phân loại]]="Hàng trả",Table1[[#This Row],[Phân loại]]="Giảm công nợ"),-Table1[[#This Row],[Tổng giá trị]],Table1[[#This Row],[Tổng giá trị]])</f>
        <v>000410102399004</v>
      </c>
      <c r="AH1052" s="6" t="e">
        <f>_xlfn.XLOOKUP(Table1[[#This Row],[Column1]],'Chi tiết tt Mega gửi'!P:P,'Chi tiết tt Mega gửi'!N:N)</f>
        <v>#N/A</v>
      </c>
    </row>
    <row r="1053" spans="1:34" ht="25.5" customHeight="1" x14ac:dyDescent="0.2">
      <c r="A1053" s="54" t="s">
        <v>16305</v>
      </c>
      <c r="B1053" s="54" t="s">
        <v>7247</v>
      </c>
      <c r="C1053" s="55">
        <v>46179</v>
      </c>
      <c r="D1053" s="54" t="s">
        <v>20302</v>
      </c>
      <c r="E1053" s="21">
        <v>46185</v>
      </c>
      <c r="F1053" s="54" t="s">
        <v>20303</v>
      </c>
      <c r="G1053" s="54" t="s">
        <v>20304</v>
      </c>
      <c r="H1053" s="56">
        <v>2442622</v>
      </c>
      <c r="I1053" s="57">
        <v>0</v>
      </c>
      <c r="J1053" s="56">
        <v>195410</v>
      </c>
      <c r="K1053" s="65">
        <v>2638032</v>
      </c>
      <c r="L1053" s="64" t="s">
        <v>17236</v>
      </c>
      <c r="M1053" s="6">
        <v>46213</v>
      </c>
      <c r="O1053" s="32">
        <f>IF(Table1[[#This Row],[Phân loại]]="Tồn đầu kỳ",Table1[[#This Row],[Tổng giá trị]],0)</f>
        <v>0</v>
      </c>
      <c r="P1053" s="7">
        <f>IF(Table1[[#This Row],[Số còn phải thu ĐK]]&lt;&gt;0,0,IF(Table1[[#This Row],[Phân loại]]="Bán hàng",Table1[[#This Row],[Tổng giá trị]],-Table1[[#This Row],[Tổng giá trị]]))</f>
        <v>2638032</v>
      </c>
      <c r="Q1053" s="32">
        <f t="shared" si="80"/>
        <v>2638032</v>
      </c>
      <c r="R1053" s="7">
        <f>Table1[[#This Row],[Số còn phải thu ĐK]]+Table1[[#This Row],[Giá Trị HD sau CK]]-Table1[[#This Row],[Số tiền đã thu]]</f>
        <v>0</v>
      </c>
      <c r="S1053" s="6">
        <f>IF(Table1[[#This Row],[Ngày hóa đơn]]&lt;&gt;"",Table1[[#This Row],[Ngày hóa đơn]],IF(Table1[[#This Row],[Ngày hạch toán]]&lt;&gt;"",Table1[[#This Row],[Ngày hạch toán]],""))</f>
        <v>46185</v>
      </c>
      <c r="T1053" s="7"/>
      <c r="U1053" s="6">
        <f>IF(Table1[[#This Row],[Ngày tính CN]]="","",S1053+T1053)</f>
        <v>46185</v>
      </c>
      <c r="V1053" s="32">
        <f ca="1">IF(Table1[[#This Row],[Hạn thanh toán]]="","",IF((U1053-NOW())&lt;0,0,(U1053-NOW())))</f>
        <v>0</v>
      </c>
      <c r="W1053" s="32"/>
      <c r="X1053" s="32" t="str">
        <f t="shared" ca="1" si="81"/>
        <v/>
      </c>
      <c r="Y1053" s="2" t="str">
        <f t="shared" si="82"/>
        <v>Đã thanh toán</v>
      </c>
      <c r="Z1053" s="42">
        <f t="shared" si="83"/>
        <v>46185</v>
      </c>
      <c r="AA1053" s="42">
        <f t="shared" si="84"/>
        <v>46213</v>
      </c>
      <c r="AD1053" s="2" t="str">
        <f>VLOOKUP($A1053,MA_KH!$A:$Q,MA_KH!O$1,0)</f>
        <v>MEGA</v>
      </c>
      <c r="AE1053" s="2" t="str">
        <f>VLOOKUP($A1053,MA_KH!$A:$Q,MA_KH!P$1,0)</f>
        <v>CÔNG TY TNHH MM MEGA MARKET (VIỆT NAM)</v>
      </c>
      <c r="AG1053" s="2" t="str">
        <f>(Table1[[#This Row],[Số hóa đơn]])&amp;IF(OR(Table1[[#This Row],[Phân loại]]="Hàng trả",Table1[[#This Row],[Phân loại]]="Giảm công nợ"),-Table1[[#This Row],[Tổng giá trị]],Table1[[#This Row],[Tổng giá trị]])</f>
        <v>000410112638032</v>
      </c>
      <c r="AH1053" s="6" t="e">
        <f>_xlfn.XLOOKUP(Table1[[#This Row],[Column1]],'Chi tiết tt Mega gửi'!P:P,'Chi tiết tt Mega gửi'!N:N)</f>
        <v>#N/A</v>
      </c>
    </row>
    <row r="1054" spans="1:34" ht="25.5" customHeight="1" x14ac:dyDescent="0.2">
      <c r="A1054" s="58" t="s">
        <v>16305</v>
      </c>
      <c r="B1054" s="58" t="s">
        <v>7247</v>
      </c>
      <c r="C1054" s="59">
        <v>46179</v>
      </c>
      <c r="D1054" s="58" t="s">
        <v>20311</v>
      </c>
      <c r="E1054" s="21">
        <v>46185</v>
      </c>
      <c r="F1054" s="58" t="s">
        <v>20312</v>
      </c>
      <c r="G1054" s="58" t="s">
        <v>20313</v>
      </c>
      <c r="H1054" s="60">
        <v>1615480</v>
      </c>
      <c r="I1054" s="61">
        <v>0</v>
      </c>
      <c r="J1054" s="60">
        <v>129238</v>
      </c>
      <c r="K1054" s="66">
        <v>1744718</v>
      </c>
      <c r="L1054" s="64" t="s">
        <v>17236</v>
      </c>
      <c r="M1054" s="6">
        <v>46213</v>
      </c>
      <c r="O1054" s="32">
        <f>IF(Table1[[#This Row],[Phân loại]]="Tồn đầu kỳ",Table1[[#This Row],[Tổng giá trị]],0)</f>
        <v>0</v>
      </c>
      <c r="P1054" s="7">
        <f>IF(Table1[[#This Row],[Số còn phải thu ĐK]]&lt;&gt;0,0,IF(Table1[[#This Row],[Phân loại]]="Bán hàng",Table1[[#This Row],[Tổng giá trị]],-Table1[[#This Row],[Tổng giá trị]]))</f>
        <v>1744718</v>
      </c>
      <c r="Q1054" s="32">
        <f t="shared" si="80"/>
        <v>1744718</v>
      </c>
      <c r="R1054" s="7">
        <f>Table1[[#This Row],[Số còn phải thu ĐK]]+Table1[[#This Row],[Giá Trị HD sau CK]]-Table1[[#This Row],[Số tiền đã thu]]</f>
        <v>0</v>
      </c>
      <c r="S1054" s="6">
        <f>IF(Table1[[#This Row],[Ngày hóa đơn]]&lt;&gt;"",Table1[[#This Row],[Ngày hóa đơn]],IF(Table1[[#This Row],[Ngày hạch toán]]&lt;&gt;"",Table1[[#This Row],[Ngày hạch toán]],""))</f>
        <v>46185</v>
      </c>
      <c r="T1054" s="7"/>
      <c r="U1054" s="6">
        <f>IF(Table1[[#This Row],[Ngày tính CN]]="","",S1054+T1054)</f>
        <v>46185</v>
      </c>
      <c r="V1054" s="32">
        <f ca="1">IF(Table1[[#This Row],[Hạn thanh toán]]="","",IF((U1054-NOW())&lt;0,0,(U1054-NOW())))</f>
        <v>0</v>
      </c>
      <c r="W1054" s="32"/>
      <c r="X1054" s="32" t="str">
        <f t="shared" ca="1" si="81"/>
        <v/>
      </c>
      <c r="Y1054" s="2" t="str">
        <f t="shared" si="82"/>
        <v>Đã thanh toán</v>
      </c>
      <c r="Z1054" s="42">
        <f t="shared" si="83"/>
        <v>46185</v>
      </c>
      <c r="AA1054" s="42">
        <f t="shared" si="84"/>
        <v>46213</v>
      </c>
      <c r="AD1054" s="2" t="str">
        <f>VLOOKUP($A1054,MA_KH!$A:$Q,MA_KH!O$1,0)</f>
        <v>MEGA</v>
      </c>
      <c r="AE1054" s="2" t="str">
        <f>VLOOKUP($A1054,MA_KH!$A:$Q,MA_KH!P$1,0)</f>
        <v>CÔNG TY TNHH MM MEGA MARKET (VIỆT NAM)</v>
      </c>
      <c r="AG1054" s="2" t="str">
        <f>(Table1[[#This Row],[Số hóa đơn]])&amp;IF(OR(Table1[[#This Row],[Phân loại]]="Hàng trả",Table1[[#This Row],[Phân loại]]="Giảm công nợ"),-Table1[[#This Row],[Tổng giá trị]],Table1[[#This Row],[Tổng giá trị]])</f>
        <v>000410121744718</v>
      </c>
      <c r="AH1054" s="6" t="e">
        <f>_xlfn.XLOOKUP(Table1[[#This Row],[Column1]],'Chi tiết tt Mega gửi'!P:P,'Chi tiết tt Mega gửi'!N:N)</f>
        <v>#N/A</v>
      </c>
    </row>
    <row r="1055" spans="1:34" ht="25.5" customHeight="1" x14ac:dyDescent="0.2">
      <c r="A1055" s="54" t="s">
        <v>16306</v>
      </c>
      <c r="B1055" s="54" t="s">
        <v>7257</v>
      </c>
      <c r="C1055" s="55">
        <v>46179</v>
      </c>
      <c r="D1055" s="54" t="s">
        <v>20299</v>
      </c>
      <c r="E1055" s="21">
        <v>46185</v>
      </c>
      <c r="F1055" s="54" t="s">
        <v>20300</v>
      </c>
      <c r="G1055" s="54" t="s">
        <v>20301</v>
      </c>
      <c r="H1055" s="56">
        <v>2535480</v>
      </c>
      <c r="I1055" s="57">
        <v>0</v>
      </c>
      <c r="J1055" s="56">
        <v>202838</v>
      </c>
      <c r="K1055" s="65">
        <v>2738318</v>
      </c>
      <c r="L1055" s="64" t="s">
        <v>17236</v>
      </c>
      <c r="M1055" s="6">
        <v>46227</v>
      </c>
      <c r="O1055" s="32">
        <f>IF(Table1[[#This Row],[Phân loại]]="Tồn đầu kỳ",Table1[[#This Row],[Tổng giá trị]],0)</f>
        <v>0</v>
      </c>
      <c r="P1055" s="7">
        <f>IF(Table1[[#This Row],[Số còn phải thu ĐK]]&lt;&gt;0,0,IF(Table1[[#This Row],[Phân loại]]="Bán hàng",Table1[[#This Row],[Tổng giá trị]],-Table1[[#This Row],[Tổng giá trị]]))</f>
        <v>2738318</v>
      </c>
      <c r="Q1055" s="32">
        <f t="shared" si="80"/>
        <v>2738318</v>
      </c>
      <c r="R1055" s="7">
        <f>Table1[[#This Row],[Số còn phải thu ĐK]]+Table1[[#This Row],[Giá Trị HD sau CK]]-Table1[[#This Row],[Số tiền đã thu]]</f>
        <v>0</v>
      </c>
      <c r="S1055" s="6">
        <f>IF(Table1[[#This Row],[Ngày hóa đơn]]&lt;&gt;"",Table1[[#This Row],[Ngày hóa đơn]],IF(Table1[[#This Row],[Ngày hạch toán]]&lt;&gt;"",Table1[[#This Row],[Ngày hạch toán]],""))</f>
        <v>46185</v>
      </c>
      <c r="T1055" s="7"/>
      <c r="U1055" s="6">
        <f>IF(Table1[[#This Row],[Ngày tính CN]]="","",S1055+T1055)</f>
        <v>46185</v>
      </c>
      <c r="V1055" s="32">
        <f ca="1">IF(Table1[[#This Row],[Hạn thanh toán]]="","",IF((U1055-NOW())&lt;0,0,(U1055-NOW())))</f>
        <v>0</v>
      </c>
      <c r="W1055" s="32"/>
      <c r="X1055" s="32" t="str">
        <f t="shared" ca="1" si="81"/>
        <v/>
      </c>
      <c r="Y1055" s="2" t="str">
        <f t="shared" si="82"/>
        <v>Đã thanh toán</v>
      </c>
      <c r="Z1055" s="42">
        <f t="shared" si="83"/>
        <v>46185</v>
      </c>
      <c r="AA1055" s="42">
        <f t="shared" si="84"/>
        <v>46227</v>
      </c>
      <c r="AD1055" s="2" t="str">
        <f>VLOOKUP($A1055,MA_KH!$A:$Q,MA_KH!O$1,0)</f>
        <v>MEGA</v>
      </c>
      <c r="AE1055" s="2" t="str">
        <f>VLOOKUP($A1055,MA_KH!$A:$Q,MA_KH!P$1,0)</f>
        <v>CÔNG TY TNHH MM MEGA MARKET (VIỆT NAM)</v>
      </c>
      <c r="AG1055" s="2" t="str">
        <f>(Table1[[#This Row],[Số hóa đơn]])&amp;IF(OR(Table1[[#This Row],[Phân loại]]="Hàng trả",Table1[[#This Row],[Phân loại]]="Giảm công nợ"),-Table1[[#This Row],[Tổng giá trị]],Table1[[#This Row],[Tổng giá trị]])</f>
        <v>000410092738318</v>
      </c>
      <c r="AH1055" s="6" t="e">
        <f>_xlfn.XLOOKUP(Table1[[#This Row],[Column1]],'Chi tiết tt Mega gửi'!P:P,'Chi tiết tt Mega gửi'!N:N)</f>
        <v>#N/A</v>
      </c>
    </row>
    <row r="1056" spans="1:34" ht="25.5" customHeight="1" x14ac:dyDescent="0.2">
      <c r="A1056" s="54" t="s">
        <v>16306</v>
      </c>
      <c r="B1056" s="54" t="s">
        <v>7257</v>
      </c>
      <c r="C1056" s="55">
        <v>46179</v>
      </c>
      <c r="D1056" s="54" t="s">
        <v>20308</v>
      </c>
      <c r="E1056" s="21">
        <v>46185</v>
      </c>
      <c r="F1056" s="54" t="s">
        <v>20309</v>
      </c>
      <c r="G1056" s="54" t="s">
        <v>20310</v>
      </c>
      <c r="H1056" s="56">
        <v>1615480</v>
      </c>
      <c r="I1056" s="57">
        <v>0</v>
      </c>
      <c r="J1056" s="56">
        <v>129238</v>
      </c>
      <c r="K1056" s="65">
        <v>1744718</v>
      </c>
      <c r="L1056" s="64" t="s">
        <v>17236</v>
      </c>
      <c r="M1056" s="6">
        <v>46227</v>
      </c>
      <c r="O1056" s="32">
        <f>IF(Table1[[#This Row],[Phân loại]]="Tồn đầu kỳ",Table1[[#This Row],[Tổng giá trị]],0)</f>
        <v>0</v>
      </c>
      <c r="P1056" s="7">
        <f>IF(Table1[[#This Row],[Số còn phải thu ĐK]]&lt;&gt;0,0,IF(Table1[[#This Row],[Phân loại]]="Bán hàng",Table1[[#This Row],[Tổng giá trị]],-Table1[[#This Row],[Tổng giá trị]]))</f>
        <v>1744718</v>
      </c>
      <c r="Q1056" s="32">
        <f t="shared" si="80"/>
        <v>1744718</v>
      </c>
      <c r="R1056" s="7">
        <f>Table1[[#This Row],[Số còn phải thu ĐK]]+Table1[[#This Row],[Giá Trị HD sau CK]]-Table1[[#This Row],[Số tiền đã thu]]</f>
        <v>0</v>
      </c>
      <c r="S1056" s="6">
        <f>IF(Table1[[#This Row],[Ngày hóa đơn]]&lt;&gt;"",Table1[[#This Row],[Ngày hóa đơn]],IF(Table1[[#This Row],[Ngày hạch toán]]&lt;&gt;"",Table1[[#This Row],[Ngày hạch toán]],""))</f>
        <v>46185</v>
      </c>
      <c r="T1056" s="7"/>
      <c r="U1056" s="6">
        <f>IF(Table1[[#This Row],[Ngày tính CN]]="","",S1056+T1056)</f>
        <v>46185</v>
      </c>
      <c r="V1056" s="32">
        <f ca="1">IF(Table1[[#This Row],[Hạn thanh toán]]="","",IF((U1056-NOW())&lt;0,0,(U1056-NOW())))</f>
        <v>0</v>
      </c>
      <c r="W1056" s="32"/>
      <c r="X1056" s="32" t="str">
        <f t="shared" ca="1" si="81"/>
        <v/>
      </c>
      <c r="Y1056" s="2" t="str">
        <f t="shared" si="82"/>
        <v>Đã thanh toán</v>
      </c>
      <c r="Z1056" s="42">
        <f t="shared" si="83"/>
        <v>46185</v>
      </c>
      <c r="AA1056" s="42">
        <f t="shared" si="84"/>
        <v>46227</v>
      </c>
      <c r="AD1056" s="2" t="str">
        <f>VLOOKUP($A1056,MA_KH!$A:$Q,MA_KH!O$1,0)</f>
        <v>MEGA</v>
      </c>
      <c r="AE1056" s="2" t="str">
        <f>VLOOKUP($A1056,MA_KH!$A:$Q,MA_KH!P$1,0)</f>
        <v>CÔNG TY TNHH MM MEGA MARKET (VIỆT NAM)</v>
      </c>
      <c r="AG1056" s="2" t="str">
        <f>(Table1[[#This Row],[Số hóa đơn]])&amp;IF(OR(Table1[[#This Row],[Phân loại]]="Hàng trả",Table1[[#This Row],[Phân loại]]="Giảm công nợ"),-Table1[[#This Row],[Tổng giá trị]],Table1[[#This Row],[Tổng giá trị]])</f>
        <v>000410081744718</v>
      </c>
      <c r="AH1056" s="6" t="e">
        <f>_xlfn.XLOOKUP(Table1[[#This Row],[Column1]],'Chi tiết tt Mega gửi'!P:P,'Chi tiết tt Mega gửi'!N:N)</f>
        <v>#N/A</v>
      </c>
    </row>
    <row r="1057" spans="1:34" ht="25.5" customHeight="1" x14ac:dyDescent="0.2">
      <c r="A1057" s="58" t="s">
        <v>16307</v>
      </c>
      <c r="B1057" s="58" t="s">
        <v>202</v>
      </c>
      <c r="C1057" s="59">
        <v>46181</v>
      </c>
      <c r="D1057" s="58" t="s">
        <v>20165</v>
      </c>
      <c r="E1057" s="99">
        <v>46181</v>
      </c>
      <c r="F1057" s="70" t="s">
        <v>18128</v>
      </c>
      <c r="G1057" s="58" t="s">
        <v>20166</v>
      </c>
      <c r="H1057" s="60">
        <v>1480663</v>
      </c>
      <c r="I1057" s="61">
        <v>0</v>
      </c>
      <c r="J1057" s="60">
        <v>118453</v>
      </c>
      <c r="K1057" s="66">
        <v>1599116</v>
      </c>
      <c r="L1057" s="64" t="s">
        <v>17238</v>
      </c>
      <c r="M1057" s="6">
        <v>46197</v>
      </c>
      <c r="O1057" s="32">
        <f>IF(Table1[[#This Row],[Phân loại]]="Tồn đầu kỳ",Table1[[#This Row],[Tổng giá trị]],0)</f>
        <v>0</v>
      </c>
      <c r="P1057" s="7">
        <f>IF(Table1[[#This Row],[Số còn phải thu ĐK]]&lt;&gt;0,0,IF(Table1[[#This Row],[Phân loại]]="Bán hàng",Table1[[#This Row],[Tổng giá trị]],-Table1[[#This Row],[Tổng giá trị]]))</f>
        <v>-1599116</v>
      </c>
      <c r="Q1057" s="32">
        <f t="shared" si="80"/>
        <v>-1599116</v>
      </c>
      <c r="R1057" s="7">
        <f>Table1[[#This Row],[Số còn phải thu ĐK]]+Table1[[#This Row],[Giá Trị HD sau CK]]-Table1[[#This Row],[Số tiền đã thu]]</f>
        <v>0</v>
      </c>
      <c r="S1057" s="6">
        <f>IF(Table1[[#This Row],[Ngày hóa đơn]]&lt;&gt;"",Table1[[#This Row],[Ngày hóa đơn]],IF(Table1[[#This Row],[Ngày hạch toán]]&lt;&gt;"",Table1[[#This Row],[Ngày hạch toán]],""))</f>
        <v>46181</v>
      </c>
      <c r="T1057" s="7"/>
      <c r="U1057" s="6">
        <f>IF(Table1[[#This Row],[Ngày tính CN]]="","",S1057+T1057)</f>
        <v>46181</v>
      </c>
      <c r="V1057" s="32">
        <f ca="1">IF(Table1[[#This Row],[Hạn thanh toán]]="","",IF((U1057-NOW())&lt;0,0,(U1057-NOW())))</f>
        <v>0</v>
      </c>
      <c r="W1057" s="32"/>
      <c r="X1057" s="32" t="str">
        <f t="shared" ca="1" si="81"/>
        <v/>
      </c>
      <c r="Y1057" s="2" t="str">
        <f t="shared" si="82"/>
        <v>Đã thanh toán</v>
      </c>
      <c r="Z1057" s="42">
        <f t="shared" si="83"/>
        <v>46181</v>
      </c>
      <c r="AA1057" s="42">
        <f t="shared" si="84"/>
        <v>46197</v>
      </c>
      <c r="AD1057" s="2" t="str">
        <f>VLOOKUP($A1057,MA_KH!$A:$Q,MA_KH!O$1,0)</f>
        <v>MEGA</v>
      </c>
      <c r="AE1057" s="2" t="str">
        <f>VLOOKUP($A1057,MA_KH!$A:$Q,MA_KH!P$1,0)</f>
        <v>CÔNG TY TNHH MM MEGA MARKET (VIỆT NAM)</v>
      </c>
      <c r="AG1057" s="2" t="str">
        <f>(Table1[[#This Row],[Số hóa đơn]])&amp;IF(OR(Table1[[#This Row],[Phân loại]]="Hàng trả",Table1[[#This Row],[Phân loại]]="Giảm công nợ"),-Table1[[#This Row],[Tổng giá trị]],Table1[[#This Row],[Tổng giá trị]])</f>
        <v>00000186-1599116</v>
      </c>
      <c r="AH1057" s="6" t="e">
        <f>_xlfn.XLOOKUP(Table1[[#This Row],[Column1]],'Chi tiết tt Mega gửi'!P:P,'Chi tiết tt Mega gửi'!N:N)</f>
        <v>#N/A</v>
      </c>
    </row>
    <row r="1058" spans="1:34" ht="25.5" customHeight="1" x14ac:dyDescent="0.2">
      <c r="A1058" s="54" t="s">
        <v>16307</v>
      </c>
      <c r="B1058" s="54" t="s">
        <v>202</v>
      </c>
      <c r="C1058" s="55">
        <v>46181</v>
      </c>
      <c r="D1058" s="54" t="s">
        <v>20167</v>
      </c>
      <c r="E1058" s="99">
        <v>46181</v>
      </c>
      <c r="F1058" s="68" t="s">
        <v>20181</v>
      </c>
      <c r="G1058" s="54" t="s">
        <v>20168</v>
      </c>
      <c r="H1058" s="56">
        <v>205234</v>
      </c>
      <c r="I1058" s="57">
        <v>0</v>
      </c>
      <c r="J1058" s="56">
        <v>16419</v>
      </c>
      <c r="K1058" s="65">
        <v>221653</v>
      </c>
      <c r="L1058" s="64" t="s">
        <v>17238</v>
      </c>
      <c r="M1058" s="6">
        <v>46197</v>
      </c>
      <c r="O1058" s="32">
        <f>IF(Table1[[#This Row],[Phân loại]]="Tồn đầu kỳ",Table1[[#This Row],[Tổng giá trị]],0)</f>
        <v>0</v>
      </c>
      <c r="P1058" s="7">
        <f>IF(Table1[[#This Row],[Số còn phải thu ĐK]]&lt;&gt;0,0,IF(Table1[[#This Row],[Phân loại]]="Bán hàng",Table1[[#This Row],[Tổng giá trị]],-Table1[[#This Row],[Tổng giá trị]]))</f>
        <v>-221653</v>
      </c>
      <c r="Q1058" s="32">
        <f t="shared" si="80"/>
        <v>-221653</v>
      </c>
      <c r="R1058" s="7">
        <f>Table1[[#This Row],[Số còn phải thu ĐK]]+Table1[[#This Row],[Giá Trị HD sau CK]]-Table1[[#This Row],[Số tiền đã thu]]</f>
        <v>0</v>
      </c>
      <c r="S1058" s="6">
        <f>IF(Table1[[#This Row],[Ngày hóa đơn]]&lt;&gt;"",Table1[[#This Row],[Ngày hóa đơn]],IF(Table1[[#This Row],[Ngày hạch toán]]&lt;&gt;"",Table1[[#This Row],[Ngày hạch toán]],""))</f>
        <v>46181</v>
      </c>
      <c r="T1058" s="7"/>
      <c r="U1058" s="6">
        <f>IF(Table1[[#This Row],[Ngày tính CN]]="","",S1058+T1058)</f>
        <v>46181</v>
      </c>
      <c r="V1058" s="32">
        <f ca="1">IF(Table1[[#This Row],[Hạn thanh toán]]="","",IF((U1058-NOW())&lt;0,0,(U1058-NOW())))</f>
        <v>0</v>
      </c>
      <c r="W1058" s="32"/>
      <c r="X1058" s="32" t="str">
        <f t="shared" ca="1" si="81"/>
        <v/>
      </c>
      <c r="Y1058" s="2" t="str">
        <f t="shared" si="82"/>
        <v>Đã thanh toán</v>
      </c>
      <c r="Z1058" s="42">
        <f t="shared" si="83"/>
        <v>46181</v>
      </c>
      <c r="AA1058" s="42">
        <f t="shared" si="84"/>
        <v>46197</v>
      </c>
      <c r="AD1058" s="2" t="str">
        <f>VLOOKUP($A1058,MA_KH!$A:$Q,MA_KH!O$1,0)</f>
        <v>MEGA</v>
      </c>
      <c r="AE1058" s="2" t="str">
        <f>VLOOKUP($A1058,MA_KH!$A:$Q,MA_KH!P$1,0)</f>
        <v>CÔNG TY TNHH MM MEGA MARKET (VIỆT NAM)</v>
      </c>
      <c r="AG1058" s="2" t="str">
        <f>(Table1[[#This Row],[Số hóa đơn]])&amp;IF(OR(Table1[[#This Row],[Phân loại]]="Hàng trả",Table1[[#This Row],[Phân loại]]="Giảm công nợ"),-Table1[[#This Row],[Tổng giá trị]],Table1[[#This Row],[Tổng giá trị]])</f>
        <v>00000179-221653</v>
      </c>
      <c r="AH1058" s="6" t="e">
        <f>_xlfn.XLOOKUP(Table1[[#This Row],[Column1]],'Chi tiết tt Mega gửi'!P:P,'Chi tiết tt Mega gửi'!N:N)</f>
        <v>#N/A</v>
      </c>
    </row>
    <row r="1059" spans="1:34" ht="25.5" customHeight="1" x14ac:dyDescent="0.2">
      <c r="A1059" s="54" t="s">
        <v>16289</v>
      </c>
      <c r="B1059" s="54" t="s">
        <v>296</v>
      </c>
      <c r="C1059" s="55">
        <v>46181</v>
      </c>
      <c r="D1059" s="54" t="s">
        <v>20169</v>
      </c>
      <c r="E1059" s="99">
        <v>46181</v>
      </c>
      <c r="F1059" s="68" t="s">
        <v>20182</v>
      </c>
      <c r="G1059" s="54" t="s">
        <v>20170</v>
      </c>
      <c r="H1059" s="56">
        <v>1412500</v>
      </c>
      <c r="I1059" s="57">
        <v>0</v>
      </c>
      <c r="J1059" s="56">
        <v>113000</v>
      </c>
      <c r="K1059" s="65">
        <v>1525500</v>
      </c>
      <c r="L1059" s="64" t="s">
        <v>17238</v>
      </c>
      <c r="M1059" s="6">
        <v>46197</v>
      </c>
      <c r="O1059" s="32">
        <f>IF(Table1[[#This Row],[Phân loại]]="Tồn đầu kỳ",Table1[[#This Row],[Tổng giá trị]],0)</f>
        <v>0</v>
      </c>
      <c r="P1059" s="7">
        <f>IF(Table1[[#This Row],[Số còn phải thu ĐK]]&lt;&gt;0,0,IF(Table1[[#This Row],[Phân loại]]="Bán hàng",Table1[[#This Row],[Tổng giá trị]],-Table1[[#This Row],[Tổng giá trị]]))</f>
        <v>-1525500</v>
      </c>
      <c r="Q1059" s="32">
        <f t="shared" si="80"/>
        <v>-1525500</v>
      </c>
      <c r="R1059" s="7">
        <f>Table1[[#This Row],[Số còn phải thu ĐK]]+Table1[[#This Row],[Giá Trị HD sau CK]]-Table1[[#This Row],[Số tiền đã thu]]</f>
        <v>0</v>
      </c>
      <c r="S1059" s="6">
        <f>IF(Table1[[#This Row],[Ngày hóa đơn]]&lt;&gt;"",Table1[[#This Row],[Ngày hóa đơn]],IF(Table1[[#This Row],[Ngày hạch toán]]&lt;&gt;"",Table1[[#This Row],[Ngày hạch toán]],""))</f>
        <v>46181</v>
      </c>
      <c r="T1059" s="7"/>
      <c r="U1059" s="6">
        <f>IF(Table1[[#This Row],[Ngày tính CN]]="","",S1059+T1059)</f>
        <v>46181</v>
      </c>
      <c r="V1059" s="32">
        <f ca="1">IF(Table1[[#This Row],[Hạn thanh toán]]="","",IF((U1059-NOW())&lt;0,0,(U1059-NOW())))</f>
        <v>0</v>
      </c>
      <c r="W1059" s="32"/>
      <c r="X1059" s="32" t="str">
        <f t="shared" ca="1" si="81"/>
        <v/>
      </c>
      <c r="Y1059" s="2" t="str">
        <f t="shared" si="82"/>
        <v>Đã thanh toán</v>
      </c>
      <c r="Z1059" s="42">
        <f t="shared" si="83"/>
        <v>46181</v>
      </c>
      <c r="AA1059" s="42">
        <f t="shared" si="84"/>
        <v>46197</v>
      </c>
      <c r="AD1059" s="2" t="str">
        <f>VLOOKUP($A1059,MA_KH!$A:$Q,MA_KH!O$1,0)</f>
        <v>MEGA</v>
      </c>
      <c r="AE1059" s="2" t="str">
        <f>VLOOKUP($A1059,MA_KH!$A:$Q,MA_KH!P$1,0)</f>
        <v>CÔNG TY TNHH MM MEGA MARKET (VIỆT NAM)</v>
      </c>
      <c r="AG1059" s="2" t="str">
        <f>(Table1[[#This Row],[Số hóa đơn]])&amp;IF(OR(Table1[[#This Row],[Phân loại]]="Hàng trả",Table1[[#This Row],[Phân loại]]="Giảm công nợ"),-Table1[[#This Row],[Tổng giá trị]],Table1[[#This Row],[Tổng giá trị]])</f>
        <v>00000342-1525500</v>
      </c>
      <c r="AH1059" s="6" t="e">
        <f>_xlfn.XLOOKUP(Table1[[#This Row],[Column1]],'Chi tiết tt Mega gửi'!P:P,'Chi tiết tt Mega gửi'!N:N)</f>
        <v>#N/A</v>
      </c>
    </row>
    <row r="1060" spans="1:34" ht="25.5" customHeight="1" x14ac:dyDescent="0.2">
      <c r="A1060" s="54" t="s">
        <v>16289</v>
      </c>
      <c r="B1060" s="54" t="s">
        <v>296</v>
      </c>
      <c r="C1060" s="55">
        <v>46181</v>
      </c>
      <c r="D1060" s="54" t="s">
        <v>20171</v>
      </c>
      <c r="E1060" s="99">
        <v>46181</v>
      </c>
      <c r="F1060" s="68" t="s">
        <v>20183</v>
      </c>
      <c r="G1060" s="54" t="s">
        <v>20170</v>
      </c>
      <c r="H1060" s="56">
        <v>1278051</v>
      </c>
      <c r="I1060" s="57">
        <v>0</v>
      </c>
      <c r="J1060" s="56">
        <v>102244</v>
      </c>
      <c r="K1060" s="65">
        <v>1380295</v>
      </c>
      <c r="L1060" s="64" t="s">
        <v>17238</v>
      </c>
      <c r="M1060" s="6">
        <v>46197</v>
      </c>
      <c r="O1060" s="32">
        <f>IF(Table1[[#This Row],[Phân loại]]="Tồn đầu kỳ",Table1[[#This Row],[Tổng giá trị]],0)</f>
        <v>0</v>
      </c>
      <c r="P1060" s="7">
        <f>IF(Table1[[#This Row],[Số còn phải thu ĐK]]&lt;&gt;0,0,IF(Table1[[#This Row],[Phân loại]]="Bán hàng",Table1[[#This Row],[Tổng giá trị]],-Table1[[#This Row],[Tổng giá trị]]))</f>
        <v>-1380295</v>
      </c>
      <c r="Q1060" s="32">
        <f t="shared" si="80"/>
        <v>-1380295</v>
      </c>
      <c r="R1060" s="7">
        <f>Table1[[#This Row],[Số còn phải thu ĐK]]+Table1[[#This Row],[Giá Trị HD sau CK]]-Table1[[#This Row],[Số tiền đã thu]]</f>
        <v>0</v>
      </c>
      <c r="S1060" s="6">
        <f>IF(Table1[[#This Row],[Ngày hóa đơn]]&lt;&gt;"",Table1[[#This Row],[Ngày hóa đơn]],IF(Table1[[#This Row],[Ngày hạch toán]]&lt;&gt;"",Table1[[#This Row],[Ngày hạch toán]],""))</f>
        <v>46181</v>
      </c>
      <c r="T1060" s="7"/>
      <c r="U1060" s="6">
        <f>IF(Table1[[#This Row],[Ngày tính CN]]="","",S1060+T1060)</f>
        <v>46181</v>
      </c>
      <c r="V1060" s="32">
        <f ca="1">IF(Table1[[#This Row],[Hạn thanh toán]]="","",IF((U1060-NOW())&lt;0,0,(U1060-NOW())))</f>
        <v>0</v>
      </c>
      <c r="W1060" s="32"/>
      <c r="X1060" s="32" t="str">
        <f t="shared" ca="1" si="81"/>
        <v/>
      </c>
      <c r="Y1060" s="2" t="str">
        <f t="shared" si="82"/>
        <v>Đã thanh toán</v>
      </c>
      <c r="Z1060" s="42">
        <f t="shared" si="83"/>
        <v>46181</v>
      </c>
      <c r="AA1060" s="42">
        <f t="shared" si="84"/>
        <v>46197</v>
      </c>
      <c r="AD1060" s="2" t="str">
        <f>VLOOKUP($A1060,MA_KH!$A:$Q,MA_KH!O$1,0)</f>
        <v>MEGA</v>
      </c>
      <c r="AE1060" s="2" t="str">
        <f>VLOOKUP($A1060,MA_KH!$A:$Q,MA_KH!P$1,0)</f>
        <v>CÔNG TY TNHH MM MEGA MARKET (VIỆT NAM)</v>
      </c>
      <c r="AG1060" s="2" t="str">
        <f>(Table1[[#This Row],[Số hóa đơn]])&amp;IF(OR(Table1[[#This Row],[Phân loại]]="Hàng trả",Table1[[#This Row],[Phân loại]]="Giảm công nợ"),-Table1[[#This Row],[Tổng giá trị]],Table1[[#This Row],[Tổng giá trị]])</f>
        <v>00000339-1380295</v>
      </c>
      <c r="AH1060" s="6" t="e">
        <f>_xlfn.XLOOKUP(Table1[[#This Row],[Column1]],'Chi tiết tt Mega gửi'!P:P,'Chi tiết tt Mega gửi'!N:N)</f>
        <v>#N/A</v>
      </c>
    </row>
    <row r="1061" spans="1:34" ht="25.5" customHeight="1" x14ac:dyDescent="0.2">
      <c r="A1061" s="54" t="s">
        <v>16287</v>
      </c>
      <c r="B1061" s="54" t="s">
        <v>253</v>
      </c>
      <c r="C1061" s="55">
        <v>46181</v>
      </c>
      <c r="D1061" s="54" t="s">
        <v>20326</v>
      </c>
      <c r="E1061" s="21">
        <v>46183</v>
      </c>
      <c r="F1061" s="54" t="s">
        <v>20327</v>
      </c>
      <c r="G1061" s="54" t="s">
        <v>20328</v>
      </c>
      <c r="H1061" s="56">
        <v>1615480</v>
      </c>
      <c r="I1061" s="57">
        <v>0</v>
      </c>
      <c r="J1061" s="56">
        <v>129238</v>
      </c>
      <c r="K1061" s="65">
        <v>1744718</v>
      </c>
      <c r="L1061" s="64" t="s">
        <v>17236</v>
      </c>
      <c r="M1061" s="6">
        <v>46227</v>
      </c>
      <c r="O1061" s="32">
        <f>IF(Table1[[#This Row],[Phân loại]]="Tồn đầu kỳ",Table1[[#This Row],[Tổng giá trị]],0)</f>
        <v>0</v>
      </c>
      <c r="P1061" s="7">
        <f>IF(Table1[[#This Row],[Số còn phải thu ĐK]]&lt;&gt;0,0,IF(Table1[[#This Row],[Phân loại]]="Bán hàng",Table1[[#This Row],[Tổng giá trị]],-Table1[[#This Row],[Tổng giá trị]]))</f>
        <v>1744718</v>
      </c>
      <c r="Q1061" s="32">
        <f t="shared" si="80"/>
        <v>1744718</v>
      </c>
      <c r="R1061" s="7">
        <f>Table1[[#This Row],[Số còn phải thu ĐK]]+Table1[[#This Row],[Giá Trị HD sau CK]]-Table1[[#This Row],[Số tiền đã thu]]</f>
        <v>0</v>
      </c>
      <c r="S1061" s="6">
        <f>IF(Table1[[#This Row],[Ngày hóa đơn]]&lt;&gt;"",Table1[[#This Row],[Ngày hóa đơn]],IF(Table1[[#This Row],[Ngày hạch toán]]&lt;&gt;"",Table1[[#This Row],[Ngày hạch toán]],""))</f>
        <v>46183</v>
      </c>
      <c r="T1061" s="7"/>
      <c r="U1061" s="6">
        <f>IF(Table1[[#This Row],[Ngày tính CN]]="","",S1061+T1061)</f>
        <v>46183</v>
      </c>
      <c r="V1061" s="32">
        <f ca="1">IF(Table1[[#This Row],[Hạn thanh toán]]="","",IF((U1061-NOW())&lt;0,0,(U1061-NOW())))</f>
        <v>0</v>
      </c>
      <c r="W1061" s="32"/>
      <c r="X1061" s="32" t="str">
        <f t="shared" ca="1" si="81"/>
        <v/>
      </c>
      <c r="Y1061" s="2" t="str">
        <f t="shared" si="82"/>
        <v>Đã thanh toán</v>
      </c>
      <c r="Z1061" s="42">
        <f t="shared" si="83"/>
        <v>46183</v>
      </c>
      <c r="AA1061" s="42">
        <f t="shared" si="84"/>
        <v>46227</v>
      </c>
      <c r="AD1061" s="2" t="str">
        <f>VLOOKUP($A1061,MA_KH!$A:$Q,MA_KH!O$1,0)</f>
        <v>MEGA</v>
      </c>
      <c r="AE1061" s="2" t="str">
        <f>VLOOKUP($A1061,MA_KH!$A:$Q,MA_KH!P$1,0)</f>
        <v>CÔNG TY TNHH MM MEGA MARKET (VIỆT NAM)</v>
      </c>
      <c r="AG1061" s="2" t="str">
        <f>(Table1[[#This Row],[Số hóa đơn]])&amp;IF(OR(Table1[[#This Row],[Phân loại]]="Hàng trả",Table1[[#This Row],[Phân loại]]="Giảm công nợ"),-Table1[[#This Row],[Tổng giá trị]],Table1[[#This Row],[Tổng giá trị]])</f>
        <v>000405781744718</v>
      </c>
      <c r="AH1061" s="6" t="e">
        <f>_xlfn.XLOOKUP(Table1[[#This Row],[Column1]],'Chi tiết tt Mega gửi'!P:P,'Chi tiết tt Mega gửi'!N:N)</f>
        <v>#N/A</v>
      </c>
    </row>
    <row r="1062" spans="1:34" ht="25.5" customHeight="1" x14ac:dyDescent="0.2">
      <c r="A1062" s="58" t="s">
        <v>16291</v>
      </c>
      <c r="B1062" s="58" t="s">
        <v>200</v>
      </c>
      <c r="C1062" s="59">
        <v>46181</v>
      </c>
      <c r="D1062" s="58" t="s">
        <v>20323</v>
      </c>
      <c r="E1062" s="21">
        <v>46183</v>
      </c>
      <c r="F1062" s="58" t="s">
        <v>20324</v>
      </c>
      <c r="G1062" s="58" t="s">
        <v>20325</v>
      </c>
      <c r="H1062" s="60">
        <v>1392065</v>
      </c>
      <c r="I1062" s="61">
        <v>0</v>
      </c>
      <c r="J1062" s="60">
        <v>111365</v>
      </c>
      <c r="K1062" s="66">
        <v>1503430</v>
      </c>
      <c r="L1062" s="64" t="s">
        <v>17236</v>
      </c>
      <c r="M1062" s="6">
        <v>46227</v>
      </c>
      <c r="O1062" s="32">
        <f>IF(Table1[[#This Row],[Phân loại]]="Tồn đầu kỳ",Table1[[#This Row],[Tổng giá trị]],0)</f>
        <v>0</v>
      </c>
      <c r="P1062" s="7">
        <f>IF(Table1[[#This Row],[Số còn phải thu ĐK]]&lt;&gt;0,0,IF(Table1[[#This Row],[Phân loại]]="Bán hàng",Table1[[#This Row],[Tổng giá trị]],-Table1[[#This Row],[Tổng giá trị]]))</f>
        <v>1503430</v>
      </c>
      <c r="Q1062" s="32">
        <f t="shared" si="80"/>
        <v>1503430</v>
      </c>
      <c r="R1062" s="7">
        <f>Table1[[#This Row],[Số còn phải thu ĐK]]+Table1[[#This Row],[Giá Trị HD sau CK]]-Table1[[#This Row],[Số tiền đã thu]]</f>
        <v>0</v>
      </c>
      <c r="S1062" s="6">
        <f>IF(Table1[[#This Row],[Ngày hóa đơn]]&lt;&gt;"",Table1[[#This Row],[Ngày hóa đơn]],IF(Table1[[#This Row],[Ngày hạch toán]]&lt;&gt;"",Table1[[#This Row],[Ngày hạch toán]],""))</f>
        <v>46183</v>
      </c>
      <c r="T1062" s="7"/>
      <c r="U1062" s="6">
        <f>IF(Table1[[#This Row],[Ngày tính CN]]="","",S1062+T1062)</f>
        <v>46183</v>
      </c>
      <c r="V1062" s="32">
        <f ca="1">IF(Table1[[#This Row],[Hạn thanh toán]]="","",IF((U1062-NOW())&lt;0,0,(U1062-NOW())))</f>
        <v>0</v>
      </c>
      <c r="W1062" s="32"/>
      <c r="X1062" s="32" t="str">
        <f t="shared" ca="1" si="81"/>
        <v/>
      </c>
      <c r="Y1062" s="2" t="str">
        <f t="shared" si="82"/>
        <v>Đã thanh toán</v>
      </c>
      <c r="Z1062" s="42">
        <f t="shared" si="83"/>
        <v>46183</v>
      </c>
      <c r="AA1062" s="42">
        <f t="shared" si="84"/>
        <v>46227</v>
      </c>
      <c r="AD1062" s="2" t="str">
        <f>VLOOKUP($A1062,MA_KH!$A:$Q,MA_KH!O$1,0)</f>
        <v>MEGA</v>
      </c>
      <c r="AE1062" s="2" t="str">
        <f>VLOOKUP($A1062,MA_KH!$A:$Q,MA_KH!P$1,0)</f>
        <v>CÔNG TY TNHH MM MEGA MARKET (VIỆT NAM)</v>
      </c>
      <c r="AG1062" s="2" t="str">
        <f>(Table1[[#This Row],[Số hóa đơn]])&amp;IF(OR(Table1[[#This Row],[Phân loại]]="Hàng trả",Table1[[#This Row],[Phân loại]]="Giảm công nợ"),-Table1[[#This Row],[Tổng giá trị]],Table1[[#This Row],[Tổng giá trị]])</f>
        <v>000405771503430</v>
      </c>
      <c r="AH1062" s="6" t="e">
        <f>_xlfn.XLOOKUP(Table1[[#This Row],[Column1]],'Chi tiết tt Mega gửi'!P:P,'Chi tiết tt Mega gửi'!N:N)</f>
        <v>#N/A</v>
      </c>
    </row>
    <row r="1063" spans="1:34" ht="25.5" customHeight="1" x14ac:dyDescent="0.2">
      <c r="A1063" s="54" t="s">
        <v>16295</v>
      </c>
      <c r="B1063" s="54" t="s">
        <v>198</v>
      </c>
      <c r="C1063" s="55">
        <v>46181</v>
      </c>
      <c r="D1063" s="54" t="s">
        <v>20314</v>
      </c>
      <c r="E1063" s="21">
        <v>46183</v>
      </c>
      <c r="F1063" s="54" t="s">
        <v>20315</v>
      </c>
      <c r="G1063" s="54" t="s">
        <v>20316</v>
      </c>
      <c r="H1063" s="56">
        <v>2221300</v>
      </c>
      <c r="I1063" s="57">
        <v>0</v>
      </c>
      <c r="J1063" s="56">
        <v>177704</v>
      </c>
      <c r="K1063" s="65">
        <v>2399004</v>
      </c>
      <c r="L1063" s="64" t="s">
        <v>17236</v>
      </c>
      <c r="M1063" s="6">
        <v>46227</v>
      </c>
      <c r="O1063" s="32">
        <f>IF(Table1[[#This Row],[Phân loại]]="Tồn đầu kỳ",Table1[[#This Row],[Tổng giá trị]],0)</f>
        <v>0</v>
      </c>
      <c r="P1063" s="7">
        <f>IF(Table1[[#This Row],[Số còn phải thu ĐK]]&lt;&gt;0,0,IF(Table1[[#This Row],[Phân loại]]="Bán hàng",Table1[[#This Row],[Tổng giá trị]],-Table1[[#This Row],[Tổng giá trị]]))</f>
        <v>2399004</v>
      </c>
      <c r="Q1063" s="32">
        <f t="shared" si="80"/>
        <v>2399004</v>
      </c>
      <c r="R1063" s="7">
        <f>Table1[[#This Row],[Số còn phải thu ĐK]]+Table1[[#This Row],[Giá Trị HD sau CK]]-Table1[[#This Row],[Số tiền đã thu]]</f>
        <v>0</v>
      </c>
      <c r="S1063" s="6">
        <f>IF(Table1[[#This Row],[Ngày hóa đơn]]&lt;&gt;"",Table1[[#This Row],[Ngày hóa đơn]],IF(Table1[[#This Row],[Ngày hạch toán]]&lt;&gt;"",Table1[[#This Row],[Ngày hạch toán]],""))</f>
        <v>46183</v>
      </c>
      <c r="T1063" s="7"/>
      <c r="U1063" s="6">
        <f>IF(Table1[[#This Row],[Ngày tính CN]]="","",S1063+T1063)</f>
        <v>46183</v>
      </c>
      <c r="V1063" s="32">
        <f ca="1">IF(Table1[[#This Row],[Hạn thanh toán]]="","",IF((U1063-NOW())&lt;0,0,(U1063-NOW())))</f>
        <v>0</v>
      </c>
      <c r="W1063" s="32"/>
      <c r="X1063" s="32" t="str">
        <f t="shared" ca="1" si="81"/>
        <v/>
      </c>
      <c r="Y1063" s="2" t="str">
        <f t="shared" si="82"/>
        <v>Đã thanh toán</v>
      </c>
      <c r="Z1063" s="42">
        <f t="shared" si="83"/>
        <v>46183</v>
      </c>
      <c r="AA1063" s="42">
        <f t="shared" si="84"/>
        <v>46227</v>
      </c>
      <c r="AD1063" s="2" t="str">
        <f>VLOOKUP($A1063,MA_KH!$A:$Q,MA_KH!O$1,0)</f>
        <v>MEGA</v>
      </c>
      <c r="AE1063" s="2" t="str">
        <f>VLOOKUP($A1063,MA_KH!$A:$Q,MA_KH!P$1,0)</f>
        <v>CÔNG TY TNHH MM MEGA MARKET (VIỆT NAM)</v>
      </c>
      <c r="AG1063" s="2" t="str">
        <f>(Table1[[#This Row],[Số hóa đơn]])&amp;IF(OR(Table1[[#This Row],[Phân loại]]="Hàng trả",Table1[[#This Row],[Phân loại]]="Giảm công nợ"),-Table1[[#This Row],[Tổng giá trị]],Table1[[#This Row],[Tổng giá trị]])</f>
        <v>000405792399004</v>
      </c>
      <c r="AH1063" s="6" t="e">
        <f>_xlfn.XLOOKUP(Table1[[#This Row],[Column1]],'Chi tiết tt Mega gửi'!P:P,'Chi tiết tt Mega gửi'!N:N)</f>
        <v>#N/A</v>
      </c>
    </row>
    <row r="1064" spans="1:34" ht="25.5" customHeight="1" x14ac:dyDescent="0.2">
      <c r="A1064" s="54" t="s">
        <v>16307</v>
      </c>
      <c r="B1064" s="54" t="s">
        <v>202</v>
      </c>
      <c r="C1064" s="55">
        <v>46181</v>
      </c>
      <c r="D1064" s="54" t="s">
        <v>20320</v>
      </c>
      <c r="E1064" s="21">
        <v>46183</v>
      </c>
      <c r="F1064" s="54" t="s">
        <v>20321</v>
      </c>
      <c r="G1064" s="54" t="s">
        <v>20322</v>
      </c>
      <c r="H1064" s="56">
        <v>6396840</v>
      </c>
      <c r="I1064" s="57">
        <v>0</v>
      </c>
      <c r="J1064" s="56">
        <v>511747</v>
      </c>
      <c r="K1064" s="65">
        <v>6908587</v>
      </c>
      <c r="L1064" s="64" t="s">
        <v>17236</v>
      </c>
      <c r="M1064" s="6">
        <v>46227</v>
      </c>
      <c r="O1064" s="32">
        <f>IF(Table1[[#This Row],[Phân loại]]="Tồn đầu kỳ",Table1[[#This Row],[Tổng giá trị]],0)</f>
        <v>0</v>
      </c>
      <c r="P1064" s="7">
        <f>IF(Table1[[#This Row],[Số còn phải thu ĐK]]&lt;&gt;0,0,IF(Table1[[#This Row],[Phân loại]]="Bán hàng",Table1[[#This Row],[Tổng giá trị]],-Table1[[#This Row],[Tổng giá trị]]))</f>
        <v>6908587</v>
      </c>
      <c r="Q1064" s="32">
        <f t="shared" si="80"/>
        <v>6908587</v>
      </c>
      <c r="R1064" s="7">
        <f>Table1[[#This Row],[Số còn phải thu ĐK]]+Table1[[#This Row],[Giá Trị HD sau CK]]-Table1[[#This Row],[Số tiền đã thu]]</f>
        <v>0</v>
      </c>
      <c r="S1064" s="6">
        <f>IF(Table1[[#This Row],[Ngày hóa đơn]]&lt;&gt;"",Table1[[#This Row],[Ngày hóa đơn]],IF(Table1[[#This Row],[Ngày hạch toán]]&lt;&gt;"",Table1[[#This Row],[Ngày hạch toán]],""))</f>
        <v>46183</v>
      </c>
      <c r="T1064" s="7"/>
      <c r="U1064" s="6">
        <f>IF(Table1[[#This Row],[Ngày tính CN]]="","",S1064+T1064)</f>
        <v>46183</v>
      </c>
      <c r="V1064" s="32">
        <f ca="1">IF(Table1[[#This Row],[Hạn thanh toán]]="","",IF((U1064-NOW())&lt;0,0,(U1064-NOW())))</f>
        <v>0</v>
      </c>
      <c r="W1064" s="32"/>
      <c r="X1064" s="32" t="str">
        <f t="shared" ca="1" si="81"/>
        <v/>
      </c>
      <c r="Y1064" s="2" t="str">
        <f t="shared" si="82"/>
        <v>Đã thanh toán</v>
      </c>
      <c r="Z1064" s="42">
        <f t="shared" si="83"/>
        <v>46183</v>
      </c>
      <c r="AA1064" s="42">
        <f t="shared" si="84"/>
        <v>46227</v>
      </c>
      <c r="AD1064" s="2" t="str">
        <f>VLOOKUP($A1064,MA_KH!$A:$Q,MA_KH!O$1,0)</f>
        <v>MEGA</v>
      </c>
      <c r="AE1064" s="2" t="str">
        <f>VLOOKUP($A1064,MA_KH!$A:$Q,MA_KH!P$1,0)</f>
        <v>CÔNG TY TNHH MM MEGA MARKET (VIỆT NAM)</v>
      </c>
      <c r="AG1064" s="2" t="str">
        <f>(Table1[[#This Row],[Số hóa đơn]])&amp;IF(OR(Table1[[#This Row],[Phân loại]]="Hàng trả",Table1[[#This Row],[Phân loại]]="Giảm công nợ"),-Table1[[#This Row],[Tổng giá trị]],Table1[[#This Row],[Tổng giá trị]])</f>
        <v>000405766908587</v>
      </c>
      <c r="AH1064" s="6" t="e">
        <f>_xlfn.XLOOKUP(Table1[[#This Row],[Column1]],'Chi tiết tt Mega gửi'!P:P,'Chi tiết tt Mega gửi'!N:N)</f>
        <v>#N/A</v>
      </c>
    </row>
    <row r="1065" spans="1:34" ht="25.5" customHeight="1" x14ac:dyDescent="0.2">
      <c r="A1065" s="54" t="s">
        <v>16307</v>
      </c>
      <c r="B1065" s="54" t="s">
        <v>202</v>
      </c>
      <c r="C1065" s="55">
        <v>46181</v>
      </c>
      <c r="D1065" s="54" t="s">
        <v>20329</v>
      </c>
      <c r="E1065" s="21">
        <v>46183</v>
      </c>
      <c r="F1065" s="54" t="s">
        <v>20330</v>
      </c>
      <c r="G1065" s="54" t="s">
        <v>20331</v>
      </c>
      <c r="H1065" s="56">
        <v>2221300</v>
      </c>
      <c r="I1065" s="57">
        <v>0</v>
      </c>
      <c r="J1065" s="56">
        <v>177704</v>
      </c>
      <c r="K1065" s="65">
        <v>2399004</v>
      </c>
      <c r="L1065" s="64" t="s">
        <v>17236</v>
      </c>
      <c r="M1065" s="6">
        <v>46227</v>
      </c>
      <c r="O1065" s="32">
        <f>IF(Table1[[#This Row],[Phân loại]]="Tồn đầu kỳ",Table1[[#This Row],[Tổng giá trị]],0)</f>
        <v>0</v>
      </c>
      <c r="P1065" s="7">
        <f>IF(Table1[[#This Row],[Số còn phải thu ĐK]]&lt;&gt;0,0,IF(Table1[[#This Row],[Phân loại]]="Bán hàng",Table1[[#This Row],[Tổng giá trị]],-Table1[[#This Row],[Tổng giá trị]]))</f>
        <v>2399004</v>
      </c>
      <c r="Q1065" s="32">
        <f t="shared" si="80"/>
        <v>2399004</v>
      </c>
      <c r="R1065" s="7">
        <f>Table1[[#This Row],[Số còn phải thu ĐK]]+Table1[[#This Row],[Giá Trị HD sau CK]]-Table1[[#This Row],[Số tiền đã thu]]</f>
        <v>0</v>
      </c>
      <c r="S1065" s="6">
        <f>IF(Table1[[#This Row],[Ngày hóa đơn]]&lt;&gt;"",Table1[[#This Row],[Ngày hóa đơn]],IF(Table1[[#This Row],[Ngày hạch toán]]&lt;&gt;"",Table1[[#This Row],[Ngày hạch toán]],""))</f>
        <v>46183</v>
      </c>
      <c r="T1065" s="7"/>
      <c r="U1065" s="6">
        <f>IF(Table1[[#This Row],[Ngày tính CN]]="","",S1065+T1065)</f>
        <v>46183</v>
      </c>
      <c r="V1065" s="32">
        <f ca="1">IF(Table1[[#This Row],[Hạn thanh toán]]="","",IF((U1065-NOW())&lt;0,0,(U1065-NOW())))</f>
        <v>0</v>
      </c>
      <c r="W1065" s="32"/>
      <c r="X1065" s="32" t="str">
        <f t="shared" ca="1" si="81"/>
        <v/>
      </c>
      <c r="Y1065" s="2" t="str">
        <f t="shared" si="82"/>
        <v>Đã thanh toán</v>
      </c>
      <c r="Z1065" s="42">
        <f t="shared" si="83"/>
        <v>46183</v>
      </c>
      <c r="AA1065" s="42">
        <f t="shared" si="84"/>
        <v>46227</v>
      </c>
      <c r="AD1065" s="2" t="str">
        <f>VLOOKUP($A1065,MA_KH!$A:$Q,MA_KH!O$1,0)</f>
        <v>MEGA</v>
      </c>
      <c r="AE1065" s="2" t="str">
        <f>VLOOKUP($A1065,MA_KH!$A:$Q,MA_KH!P$1,0)</f>
        <v>CÔNG TY TNHH MM MEGA MARKET (VIỆT NAM)</v>
      </c>
      <c r="AG1065" s="2" t="str">
        <f>(Table1[[#This Row],[Số hóa đơn]])&amp;IF(OR(Table1[[#This Row],[Phân loại]]="Hàng trả",Table1[[#This Row],[Phân loại]]="Giảm công nợ"),-Table1[[#This Row],[Tổng giá trị]],Table1[[#This Row],[Tổng giá trị]])</f>
        <v>000405752399004</v>
      </c>
      <c r="AH1065" s="6" t="e">
        <f>_xlfn.XLOOKUP(Table1[[#This Row],[Column1]],'Chi tiết tt Mega gửi'!P:P,'Chi tiết tt Mega gửi'!N:N)</f>
        <v>#N/A</v>
      </c>
    </row>
    <row r="1066" spans="1:34" ht="25.5" customHeight="1" x14ac:dyDescent="0.2">
      <c r="A1066" s="54" t="s">
        <v>16310</v>
      </c>
      <c r="B1066" s="54" t="s">
        <v>196</v>
      </c>
      <c r="C1066" s="55">
        <v>46181</v>
      </c>
      <c r="D1066" s="54" t="s">
        <v>20317</v>
      </c>
      <c r="E1066" s="21">
        <v>46183</v>
      </c>
      <c r="F1066" s="54" t="s">
        <v>20318</v>
      </c>
      <c r="G1066" s="54" t="s">
        <v>20319</v>
      </c>
      <c r="H1066" s="56">
        <v>3007170</v>
      </c>
      <c r="I1066" s="57">
        <v>0</v>
      </c>
      <c r="J1066" s="56">
        <v>240574</v>
      </c>
      <c r="K1066" s="65">
        <v>3247744</v>
      </c>
      <c r="L1066" s="64" t="s">
        <v>17236</v>
      </c>
      <c r="M1066" s="6">
        <v>46227</v>
      </c>
      <c r="O1066" s="32">
        <f>IF(Table1[[#This Row],[Phân loại]]="Tồn đầu kỳ",Table1[[#This Row],[Tổng giá trị]],0)</f>
        <v>0</v>
      </c>
      <c r="P1066" s="7">
        <f>IF(Table1[[#This Row],[Số còn phải thu ĐK]]&lt;&gt;0,0,IF(Table1[[#This Row],[Phân loại]]="Bán hàng",Table1[[#This Row],[Tổng giá trị]],-Table1[[#This Row],[Tổng giá trị]]))</f>
        <v>3247744</v>
      </c>
      <c r="Q1066" s="32">
        <f t="shared" si="80"/>
        <v>3247744</v>
      </c>
      <c r="R1066" s="7">
        <f>Table1[[#This Row],[Số còn phải thu ĐK]]+Table1[[#This Row],[Giá Trị HD sau CK]]-Table1[[#This Row],[Số tiền đã thu]]</f>
        <v>0</v>
      </c>
      <c r="S1066" s="6">
        <f>IF(Table1[[#This Row],[Ngày hóa đơn]]&lt;&gt;"",Table1[[#This Row],[Ngày hóa đơn]],IF(Table1[[#This Row],[Ngày hạch toán]]&lt;&gt;"",Table1[[#This Row],[Ngày hạch toán]],""))</f>
        <v>46183</v>
      </c>
      <c r="T1066" s="7"/>
      <c r="U1066" s="6">
        <f>IF(Table1[[#This Row],[Ngày tính CN]]="","",S1066+T1066)</f>
        <v>46183</v>
      </c>
      <c r="V1066" s="32">
        <f ca="1">IF(Table1[[#This Row],[Hạn thanh toán]]="","",IF((U1066-NOW())&lt;0,0,(U1066-NOW())))</f>
        <v>0</v>
      </c>
      <c r="W1066" s="32"/>
      <c r="X1066" s="32" t="str">
        <f t="shared" ca="1" si="81"/>
        <v/>
      </c>
      <c r="Y1066" s="2" t="str">
        <f t="shared" si="82"/>
        <v>Đã thanh toán</v>
      </c>
      <c r="Z1066" s="42">
        <f t="shared" si="83"/>
        <v>46183</v>
      </c>
      <c r="AA1066" s="42">
        <f t="shared" si="84"/>
        <v>46227</v>
      </c>
      <c r="AD1066" s="2" t="str">
        <f>VLOOKUP($A1066,MA_KH!$A:$Q,MA_KH!O$1,0)</f>
        <v>MEGA</v>
      </c>
      <c r="AE1066" s="2" t="str">
        <f>VLOOKUP($A1066,MA_KH!$A:$Q,MA_KH!P$1,0)</f>
        <v>CÔNG TY TNHH MM MEGA MARKET (VIỆT NAM)</v>
      </c>
      <c r="AG1066" s="2" t="str">
        <f>(Table1[[#This Row],[Số hóa đơn]])&amp;IF(OR(Table1[[#This Row],[Phân loại]]="Hàng trả",Table1[[#This Row],[Phân loại]]="Giảm công nợ"),-Table1[[#This Row],[Tổng giá trị]],Table1[[#This Row],[Tổng giá trị]])</f>
        <v>000405803247744</v>
      </c>
      <c r="AH1066" s="6" t="e">
        <f>_xlfn.XLOOKUP(Table1[[#This Row],[Column1]],'Chi tiết tt Mega gửi'!P:P,'Chi tiết tt Mega gửi'!N:N)</f>
        <v>#N/A</v>
      </c>
    </row>
    <row r="1067" spans="1:34" ht="25.5" customHeight="1" x14ac:dyDescent="0.2">
      <c r="A1067" s="30" t="s">
        <v>16307</v>
      </c>
      <c r="B1067" s="30" t="s">
        <v>202</v>
      </c>
      <c r="C1067" s="71">
        <v>46181</v>
      </c>
      <c r="D1067" s="30" t="s">
        <v>20167</v>
      </c>
      <c r="E1067" s="100">
        <v>46181</v>
      </c>
      <c r="F1067" s="30" t="s">
        <v>20770</v>
      </c>
      <c r="G1067" s="30" t="s">
        <v>20168</v>
      </c>
      <c r="H1067" s="31">
        <v>205234</v>
      </c>
      <c r="I1067" s="31">
        <v>0</v>
      </c>
      <c r="J1067" s="31">
        <v>16419</v>
      </c>
      <c r="K1067" s="113">
        <v>221653</v>
      </c>
      <c r="L1067" s="64" t="s">
        <v>17238</v>
      </c>
      <c r="M1067" s="6">
        <v>46197</v>
      </c>
      <c r="O1067" s="32">
        <f>IF(Table1[[#This Row],[Phân loại]]="Tồn đầu kỳ",Table1[[#This Row],[Tổng giá trị]],0)</f>
        <v>0</v>
      </c>
      <c r="P1067" s="7">
        <f>IF(Table1[[#This Row],[Số còn phải thu ĐK]]&lt;&gt;0,0,IF(Table1[[#This Row],[Phân loại]]="Bán hàng",Table1[[#This Row],[Tổng giá trị]],-Table1[[#This Row],[Tổng giá trị]]))</f>
        <v>-221653</v>
      </c>
      <c r="Q1067" s="32">
        <f t="shared" si="80"/>
        <v>-221653</v>
      </c>
      <c r="R1067" s="7">
        <f>Table1[[#This Row],[Số còn phải thu ĐK]]+Table1[[#This Row],[Giá Trị HD sau CK]]-Table1[[#This Row],[Số tiền đã thu]]</f>
        <v>0</v>
      </c>
      <c r="S1067" s="6">
        <f>IF(Table1[[#This Row],[Ngày hóa đơn]]&lt;&gt;"",Table1[[#This Row],[Ngày hóa đơn]],IF(Table1[[#This Row],[Ngày hạch toán]]&lt;&gt;"",Table1[[#This Row],[Ngày hạch toán]],""))</f>
        <v>46181</v>
      </c>
      <c r="T1067" s="7"/>
      <c r="U1067" s="6">
        <f>IF(Table1[[#This Row],[Ngày tính CN]]="","",S1067+T1067)</f>
        <v>46181</v>
      </c>
      <c r="V1067" s="32">
        <f ca="1">IF(Table1[[#This Row],[Hạn thanh toán]]="","",IF((U1067-NOW())&lt;0,0,(U1067-NOW())))</f>
        <v>0</v>
      </c>
      <c r="W1067" s="32"/>
      <c r="X1067" s="32" t="str">
        <f t="shared" ca="1" si="81"/>
        <v/>
      </c>
      <c r="Y1067" s="2" t="str">
        <f t="shared" si="82"/>
        <v>Đã thanh toán</v>
      </c>
      <c r="Z1067" s="42">
        <f t="shared" si="83"/>
        <v>46181</v>
      </c>
      <c r="AA1067" s="42">
        <f t="shared" si="84"/>
        <v>46197</v>
      </c>
      <c r="AD1067" s="2" t="str">
        <f>VLOOKUP($A1067,MA_KH!$A:$Q,MA_KH!O$1,0)</f>
        <v>MEGA</v>
      </c>
      <c r="AE1067" s="2" t="str">
        <f>VLOOKUP($A1067,MA_KH!$A:$Q,MA_KH!P$1,0)</f>
        <v>CÔNG TY TNHH MM MEGA MARKET (VIỆT NAM)</v>
      </c>
      <c r="AG1067" s="2" t="str">
        <f>(Table1[[#This Row],[Số hóa đơn]])&amp;IF(OR(Table1[[#This Row],[Phân loại]]="Hàng trả",Table1[[#This Row],[Phân loại]]="Giảm công nợ"),-Table1[[#This Row],[Tổng giá trị]],Table1[[#This Row],[Tổng giá trị]])</f>
        <v>179-221653</v>
      </c>
      <c r="AH1067" s="6">
        <f>_xlfn.XLOOKUP(Table1[[#This Row],[Column1]],'Chi tiết tt Mega gửi'!P:P,'Chi tiết tt Mega gửi'!N:N)</f>
        <v>46197</v>
      </c>
    </row>
    <row r="1068" spans="1:34" ht="25.5" customHeight="1" x14ac:dyDescent="0.2">
      <c r="A1068" s="94" t="s">
        <v>16307</v>
      </c>
      <c r="B1068" s="94" t="s">
        <v>202</v>
      </c>
      <c r="C1068" s="96">
        <v>46181</v>
      </c>
      <c r="D1068" s="94" t="s">
        <v>20165</v>
      </c>
      <c r="E1068" s="100">
        <v>46181</v>
      </c>
      <c r="F1068" s="94" t="s">
        <v>20771</v>
      </c>
      <c r="G1068" s="94" t="s">
        <v>20166</v>
      </c>
      <c r="H1068" s="105">
        <v>1480663</v>
      </c>
      <c r="I1068" s="105">
        <v>0</v>
      </c>
      <c r="J1068" s="105">
        <v>118453</v>
      </c>
      <c r="K1068" s="114">
        <v>1599116</v>
      </c>
      <c r="L1068" s="64" t="s">
        <v>17238</v>
      </c>
      <c r="M1068" s="6">
        <v>46197</v>
      </c>
      <c r="O1068" s="32">
        <f>IF(Table1[[#This Row],[Phân loại]]="Tồn đầu kỳ",Table1[[#This Row],[Tổng giá trị]],0)</f>
        <v>0</v>
      </c>
      <c r="P1068" s="7">
        <f>IF(Table1[[#This Row],[Số còn phải thu ĐK]]&lt;&gt;0,0,IF(Table1[[#This Row],[Phân loại]]="Bán hàng",Table1[[#This Row],[Tổng giá trị]],-Table1[[#This Row],[Tổng giá trị]]))</f>
        <v>-1599116</v>
      </c>
      <c r="Q1068" s="32">
        <f t="shared" si="80"/>
        <v>-1599116</v>
      </c>
      <c r="R1068" s="7">
        <f>Table1[[#This Row],[Số còn phải thu ĐK]]+Table1[[#This Row],[Giá Trị HD sau CK]]-Table1[[#This Row],[Số tiền đã thu]]</f>
        <v>0</v>
      </c>
      <c r="S1068" s="6">
        <f>IF(Table1[[#This Row],[Ngày hóa đơn]]&lt;&gt;"",Table1[[#This Row],[Ngày hóa đơn]],IF(Table1[[#This Row],[Ngày hạch toán]]&lt;&gt;"",Table1[[#This Row],[Ngày hạch toán]],""))</f>
        <v>46181</v>
      </c>
      <c r="T1068" s="7"/>
      <c r="U1068" s="6">
        <f>IF(Table1[[#This Row],[Ngày tính CN]]="","",S1068+T1068)</f>
        <v>46181</v>
      </c>
      <c r="V1068" s="32">
        <f ca="1">IF(Table1[[#This Row],[Hạn thanh toán]]="","",IF((U1068-NOW())&lt;0,0,(U1068-NOW())))</f>
        <v>0</v>
      </c>
      <c r="W1068" s="32"/>
      <c r="X1068" s="32" t="str">
        <f t="shared" ca="1" si="81"/>
        <v/>
      </c>
      <c r="Y1068" s="2" t="str">
        <f t="shared" si="82"/>
        <v>Đã thanh toán</v>
      </c>
      <c r="Z1068" s="42">
        <f t="shared" si="83"/>
        <v>46181</v>
      </c>
      <c r="AA1068" s="42">
        <f t="shared" si="84"/>
        <v>46197</v>
      </c>
      <c r="AD1068" s="2" t="str">
        <f>VLOOKUP($A1068,MA_KH!$A:$Q,MA_KH!O$1,0)</f>
        <v>MEGA</v>
      </c>
      <c r="AE1068" s="2" t="str">
        <f>VLOOKUP($A1068,MA_KH!$A:$Q,MA_KH!P$1,0)</f>
        <v>CÔNG TY TNHH MM MEGA MARKET (VIỆT NAM)</v>
      </c>
      <c r="AG1068" s="2" t="str">
        <f>(Table1[[#This Row],[Số hóa đơn]])&amp;IF(OR(Table1[[#This Row],[Phân loại]]="Hàng trả",Table1[[#This Row],[Phân loại]]="Giảm công nợ"),-Table1[[#This Row],[Tổng giá trị]],Table1[[#This Row],[Tổng giá trị]])</f>
        <v>186-1599116</v>
      </c>
      <c r="AH1068" s="6">
        <f>_xlfn.XLOOKUP(Table1[[#This Row],[Column1]],'Chi tiết tt Mega gửi'!P:P,'Chi tiết tt Mega gửi'!N:N)</f>
        <v>46197</v>
      </c>
    </row>
    <row r="1069" spans="1:34" ht="25.5" customHeight="1" x14ac:dyDescent="0.2">
      <c r="A1069" s="30" t="s">
        <v>16289</v>
      </c>
      <c r="B1069" s="30" t="s">
        <v>296</v>
      </c>
      <c r="C1069" s="71">
        <v>46181</v>
      </c>
      <c r="D1069" s="30" t="s">
        <v>20171</v>
      </c>
      <c r="E1069" s="100">
        <v>46181</v>
      </c>
      <c r="F1069" s="30" t="s">
        <v>20772</v>
      </c>
      <c r="G1069" s="30" t="s">
        <v>20170</v>
      </c>
      <c r="H1069" s="31">
        <v>1278051</v>
      </c>
      <c r="I1069" s="31">
        <v>0</v>
      </c>
      <c r="J1069" s="31">
        <v>102244</v>
      </c>
      <c r="K1069" s="113">
        <v>1380295</v>
      </c>
      <c r="L1069" s="64" t="s">
        <v>17238</v>
      </c>
      <c r="M1069" s="6">
        <v>46197</v>
      </c>
      <c r="O1069" s="32">
        <f>IF(Table1[[#This Row],[Phân loại]]="Tồn đầu kỳ",Table1[[#This Row],[Tổng giá trị]],0)</f>
        <v>0</v>
      </c>
      <c r="P1069" s="7">
        <f>IF(Table1[[#This Row],[Số còn phải thu ĐK]]&lt;&gt;0,0,IF(Table1[[#This Row],[Phân loại]]="Bán hàng",Table1[[#This Row],[Tổng giá trị]],-Table1[[#This Row],[Tổng giá trị]]))</f>
        <v>-1380295</v>
      </c>
      <c r="Q1069" s="32">
        <f t="shared" si="80"/>
        <v>-1380295</v>
      </c>
      <c r="R1069" s="7">
        <f>Table1[[#This Row],[Số còn phải thu ĐK]]+Table1[[#This Row],[Giá Trị HD sau CK]]-Table1[[#This Row],[Số tiền đã thu]]</f>
        <v>0</v>
      </c>
      <c r="S1069" s="6">
        <f>IF(Table1[[#This Row],[Ngày hóa đơn]]&lt;&gt;"",Table1[[#This Row],[Ngày hóa đơn]],IF(Table1[[#This Row],[Ngày hạch toán]]&lt;&gt;"",Table1[[#This Row],[Ngày hạch toán]],""))</f>
        <v>46181</v>
      </c>
      <c r="T1069" s="7"/>
      <c r="U1069" s="6">
        <f>IF(Table1[[#This Row],[Ngày tính CN]]="","",S1069+T1069)</f>
        <v>46181</v>
      </c>
      <c r="V1069" s="32">
        <f ca="1">IF(Table1[[#This Row],[Hạn thanh toán]]="","",IF((U1069-NOW())&lt;0,0,(U1069-NOW())))</f>
        <v>0</v>
      </c>
      <c r="W1069" s="32"/>
      <c r="X1069" s="32" t="str">
        <f t="shared" ca="1" si="81"/>
        <v/>
      </c>
      <c r="Y1069" s="2" t="str">
        <f t="shared" si="82"/>
        <v>Đã thanh toán</v>
      </c>
      <c r="Z1069" s="42">
        <f t="shared" si="83"/>
        <v>46181</v>
      </c>
      <c r="AA1069" s="42">
        <f t="shared" si="84"/>
        <v>46197</v>
      </c>
      <c r="AD1069" s="2" t="str">
        <f>VLOOKUP($A1069,MA_KH!$A:$Q,MA_KH!O$1,0)</f>
        <v>MEGA</v>
      </c>
      <c r="AE1069" s="2" t="str">
        <f>VLOOKUP($A1069,MA_KH!$A:$Q,MA_KH!P$1,0)</f>
        <v>CÔNG TY TNHH MM MEGA MARKET (VIỆT NAM)</v>
      </c>
      <c r="AG1069" s="2" t="str">
        <f>(Table1[[#This Row],[Số hóa đơn]])&amp;IF(OR(Table1[[#This Row],[Phân loại]]="Hàng trả",Table1[[#This Row],[Phân loại]]="Giảm công nợ"),-Table1[[#This Row],[Tổng giá trị]],Table1[[#This Row],[Tổng giá trị]])</f>
        <v>339-1380295</v>
      </c>
      <c r="AH1069" s="6">
        <f>_xlfn.XLOOKUP(Table1[[#This Row],[Column1]],'Chi tiết tt Mega gửi'!P:P,'Chi tiết tt Mega gửi'!N:N)</f>
        <v>46197</v>
      </c>
    </row>
    <row r="1070" spans="1:34" ht="25.5" customHeight="1" x14ac:dyDescent="0.2">
      <c r="A1070" s="94" t="s">
        <v>16289</v>
      </c>
      <c r="B1070" s="94" t="s">
        <v>296</v>
      </c>
      <c r="C1070" s="96">
        <v>46181</v>
      </c>
      <c r="D1070" s="94" t="s">
        <v>20169</v>
      </c>
      <c r="E1070" s="100">
        <v>46181</v>
      </c>
      <c r="F1070" s="94" t="s">
        <v>20773</v>
      </c>
      <c r="G1070" s="94" t="s">
        <v>20170</v>
      </c>
      <c r="H1070" s="105">
        <v>1412500</v>
      </c>
      <c r="I1070" s="105">
        <v>0</v>
      </c>
      <c r="J1070" s="105">
        <v>113000</v>
      </c>
      <c r="K1070" s="114">
        <v>1525500</v>
      </c>
      <c r="L1070" s="64" t="s">
        <v>17238</v>
      </c>
      <c r="M1070" s="6">
        <v>46197</v>
      </c>
      <c r="O1070" s="32">
        <f>IF(Table1[[#This Row],[Phân loại]]="Tồn đầu kỳ",Table1[[#This Row],[Tổng giá trị]],0)</f>
        <v>0</v>
      </c>
      <c r="P1070" s="7">
        <f>IF(Table1[[#This Row],[Số còn phải thu ĐK]]&lt;&gt;0,0,IF(Table1[[#This Row],[Phân loại]]="Bán hàng",Table1[[#This Row],[Tổng giá trị]],-Table1[[#This Row],[Tổng giá trị]]))</f>
        <v>-1525500</v>
      </c>
      <c r="Q1070" s="32">
        <f t="shared" si="80"/>
        <v>-1525500</v>
      </c>
      <c r="R1070" s="7">
        <f>Table1[[#This Row],[Số còn phải thu ĐK]]+Table1[[#This Row],[Giá Trị HD sau CK]]-Table1[[#This Row],[Số tiền đã thu]]</f>
        <v>0</v>
      </c>
      <c r="S1070" s="6">
        <f>IF(Table1[[#This Row],[Ngày hóa đơn]]&lt;&gt;"",Table1[[#This Row],[Ngày hóa đơn]],IF(Table1[[#This Row],[Ngày hạch toán]]&lt;&gt;"",Table1[[#This Row],[Ngày hạch toán]],""))</f>
        <v>46181</v>
      </c>
      <c r="T1070" s="7"/>
      <c r="U1070" s="6">
        <f>IF(Table1[[#This Row],[Ngày tính CN]]="","",S1070+T1070)</f>
        <v>46181</v>
      </c>
      <c r="V1070" s="32">
        <f ca="1">IF(Table1[[#This Row],[Hạn thanh toán]]="","",IF((U1070-NOW())&lt;0,0,(U1070-NOW())))</f>
        <v>0</v>
      </c>
      <c r="W1070" s="32"/>
      <c r="X1070" s="32" t="str">
        <f t="shared" ca="1" si="81"/>
        <v/>
      </c>
      <c r="Y1070" s="2" t="str">
        <f t="shared" si="82"/>
        <v>Đã thanh toán</v>
      </c>
      <c r="Z1070" s="42">
        <f t="shared" si="83"/>
        <v>46181</v>
      </c>
      <c r="AA1070" s="42">
        <f t="shared" si="84"/>
        <v>46197</v>
      </c>
      <c r="AD1070" s="2" t="str">
        <f>VLOOKUP($A1070,MA_KH!$A:$Q,MA_KH!O$1,0)</f>
        <v>MEGA</v>
      </c>
      <c r="AE1070" s="2" t="str">
        <f>VLOOKUP($A1070,MA_KH!$A:$Q,MA_KH!P$1,0)</f>
        <v>CÔNG TY TNHH MM MEGA MARKET (VIỆT NAM)</v>
      </c>
      <c r="AG1070" s="2" t="str">
        <f>(Table1[[#This Row],[Số hóa đơn]])&amp;IF(OR(Table1[[#This Row],[Phân loại]]="Hàng trả",Table1[[#This Row],[Phân loại]]="Giảm công nợ"),-Table1[[#This Row],[Tổng giá trị]],Table1[[#This Row],[Tổng giá trị]])</f>
        <v>342-1525500</v>
      </c>
      <c r="AH1070" s="6">
        <f>_xlfn.XLOOKUP(Table1[[#This Row],[Column1]],'Chi tiết tt Mega gửi'!P:P,'Chi tiết tt Mega gửi'!N:N)</f>
        <v>46197</v>
      </c>
    </row>
    <row r="1071" spans="1:34" ht="25.5" customHeight="1" x14ac:dyDescent="0.2">
      <c r="A1071" s="54" t="s">
        <v>16288</v>
      </c>
      <c r="B1071" s="54" t="s">
        <v>294</v>
      </c>
      <c r="C1071" s="55">
        <v>46182</v>
      </c>
      <c r="D1071" s="54" t="s">
        <v>20172</v>
      </c>
      <c r="E1071" s="99">
        <v>46182</v>
      </c>
      <c r="F1071" s="68" t="s">
        <v>20184</v>
      </c>
      <c r="G1071" s="54" t="s">
        <v>20173</v>
      </c>
      <c r="H1071" s="56">
        <v>658213</v>
      </c>
      <c r="I1071" s="57">
        <v>0</v>
      </c>
      <c r="J1071" s="56">
        <v>52657</v>
      </c>
      <c r="K1071" s="65">
        <v>710870</v>
      </c>
      <c r="L1071" s="64" t="s">
        <v>17238</v>
      </c>
      <c r="M1071" s="6">
        <v>46197</v>
      </c>
      <c r="O1071" s="32">
        <f>IF(Table1[[#This Row],[Phân loại]]="Tồn đầu kỳ",Table1[[#This Row],[Tổng giá trị]],0)</f>
        <v>0</v>
      </c>
      <c r="P1071" s="7">
        <f>IF(Table1[[#This Row],[Số còn phải thu ĐK]]&lt;&gt;0,0,IF(Table1[[#This Row],[Phân loại]]="Bán hàng",Table1[[#This Row],[Tổng giá trị]],-Table1[[#This Row],[Tổng giá trị]]))</f>
        <v>-710870</v>
      </c>
      <c r="Q1071" s="32">
        <f t="shared" si="80"/>
        <v>-710870</v>
      </c>
      <c r="R1071" s="7">
        <f>Table1[[#This Row],[Số còn phải thu ĐK]]+Table1[[#This Row],[Giá Trị HD sau CK]]-Table1[[#This Row],[Số tiền đã thu]]</f>
        <v>0</v>
      </c>
      <c r="S1071" s="6">
        <f>IF(Table1[[#This Row],[Ngày hóa đơn]]&lt;&gt;"",Table1[[#This Row],[Ngày hóa đơn]],IF(Table1[[#This Row],[Ngày hạch toán]]&lt;&gt;"",Table1[[#This Row],[Ngày hạch toán]],""))</f>
        <v>46182</v>
      </c>
      <c r="T1071" s="7"/>
      <c r="U1071" s="6">
        <f>IF(Table1[[#This Row],[Ngày tính CN]]="","",S1071+T1071)</f>
        <v>46182</v>
      </c>
      <c r="V1071" s="32">
        <f ca="1">IF(Table1[[#This Row],[Hạn thanh toán]]="","",IF((U1071-NOW())&lt;0,0,(U1071-NOW())))</f>
        <v>0</v>
      </c>
      <c r="W1071" s="32"/>
      <c r="X1071" s="32" t="str">
        <f t="shared" ca="1" si="81"/>
        <v/>
      </c>
      <c r="Y1071" s="2" t="str">
        <f t="shared" si="82"/>
        <v>Đã thanh toán</v>
      </c>
      <c r="Z1071" s="42">
        <f t="shared" si="83"/>
        <v>46182</v>
      </c>
      <c r="AA1071" s="42">
        <f t="shared" si="84"/>
        <v>46197</v>
      </c>
      <c r="AD1071" s="2" t="str">
        <f>VLOOKUP($A1071,MA_KH!$A:$Q,MA_KH!O$1,0)</f>
        <v>MEGA</v>
      </c>
      <c r="AE1071" s="2" t="str">
        <f>VLOOKUP($A1071,MA_KH!$A:$Q,MA_KH!P$1,0)</f>
        <v>CÔNG TY TNHH MM MEGA MARKET (VIỆT NAM)</v>
      </c>
      <c r="AG1071" s="2" t="str">
        <f>(Table1[[#This Row],[Số hóa đơn]])&amp;IF(OR(Table1[[#This Row],[Phân loại]]="Hàng trả",Table1[[#This Row],[Phân loại]]="Giảm công nợ"),-Table1[[#This Row],[Tổng giá trị]],Table1[[#This Row],[Tổng giá trị]])</f>
        <v>00000264-710870</v>
      </c>
      <c r="AH1071" s="6" t="e">
        <f>_xlfn.XLOOKUP(Table1[[#This Row],[Column1]],'Chi tiết tt Mega gửi'!P:P,'Chi tiết tt Mega gửi'!N:N)</f>
        <v>#N/A</v>
      </c>
    </row>
    <row r="1072" spans="1:34" ht="25.5" customHeight="1" x14ac:dyDescent="0.2">
      <c r="A1072" s="54" t="s">
        <v>16290</v>
      </c>
      <c r="B1072" s="54" t="s">
        <v>192</v>
      </c>
      <c r="C1072" s="55">
        <v>46182</v>
      </c>
      <c r="D1072" s="54" t="s">
        <v>20174</v>
      </c>
      <c r="E1072" s="99">
        <v>46182</v>
      </c>
      <c r="F1072" s="68" t="s">
        <v>20185</v>
      </c>
      <c r="G1072" s="54" t="s">
        <v>20175</v>
      </c>
      <c r="H1072" s="56">
        <v>415221</v>
      </c>
      <c r="I1072" s="57">
        <v>0</v>
      </c>
      <c r="J1072" s="56">
        <v>33217</v>
      </c>
      <c r="K1072" s="65">
        <v>448438</v>
      </c>
      <c r="L1072" s="64" t="s">
        <v>17238</v>
      </c>
      <c r="M1072" s="6">
        <v>46197</v>
      </c>
      <c r="O1072" s="32">
        <f>IF(Table1[[#This Row],[Phân loại]]="Tồn đầu kỳ",Table1[[#This Row],[Tổng giá trị]],0)</f>
        <v>0</v>
      </c>
      <c r="P1072" s="7">
        <f>IF(Table1[[#This Row],[Số còn phải thu ĐK]]&lt;&gt;0,0,IF(Table1[[#This Row],[Phân loại]]="Bán hàng",Table1[[#This Row],[Tổng giá trị]],-Table1[[#This Row],[Tổng giá trị]]))</f>
        <v>-448438</v>
      </c>
      <c r="Q1072" s="32">
        <f t="shared" si="80"/>
        <v>-448438</v>
      </c>
      <c r="R1072" s="7">
        <f>Table1[[#This Row],[Số còn phải thu ĐK]]+Table1[[#This Row],[Giá Trị HD sau CK]]-Table1[[#This Row],[Số tiền đã thu]]</f>
        <v>0</v>
      </c>
      <c r="S1072" s="6">
        <f>IF(Table1[[#This Row],[Ngày hóa đơn]]&lt;&gt;"",Table1[[#This Row],[Ngày hóa đơn]],IF(Table1[[#This Row],[Ngày hạch toán]]&lt;&gt;"",Table1[[#This Row],[Ngày hạch toán]],""))</f>
        <v>46182</v>
      </c>
      <c r="T1072" s="7"/>
      <c r="U1072" s="6">
        <f>IF(Table1[[#This Row],[Ngày tính CN]]="","",S1072+T1072)</f>
        <v>46182</v>
      </c>
      <c r="V1072" s="32">
        <f ca="1">IF(Table1[[#This Row],[Hạn thanh toán]]="","",IF((U1072-NOW())&lt;0,0,(U1072-NOW())))</f>
        <v>0</v>
      </c>
      <c r="W1072" s="32"/>
      <c r="X1072" s="32" t="str">
        <f t="shared" ca="1" si="81"/>
        <v/>
      </c>
      <c r="Y1072" s="2" t="str">
        <f t="shared" si="82"/>
        <v>Đã thanh toán</v>
      </c>
      <c r="Z1072" s="42">
        <f t="shared" si="83"/>
        <v>46182</v>
      </c>
      <c r="AA1072" s="42">
        <f t="shared" si="84"/>
        <v>46197</v>
      </c>
      <c r="AD1072" s="2" t="str">
        <f>VLOOKUP($A1072,MA_KH!$A:$Q,MA_KH!O$1,0)</f>
        <v>MEGA</v>
      </c>
      <c r="AE1072" s="2" t="str">
        <f>VLOOKUP($A1072,MA_KH!$A:$Q,MA_KH!P$1,0)</f>
        <v>CÔNG TY TNHH MM MEGA MARKET (VIỆT NAM)</v>
      </c>
      <c r="AG1072" s="2" t="str">
        <f>(Table1[[#This Row],[Số hóa đơn]])&amp;IF(OR(Table1[[#This Row],[Phân loại]]="Hàng trả",Table1[[#This Row],[Phân loại]]="Giảm công nợ"),-Table1[[#This Row],[Tổng giá trị]],Table1[[#This Row],[Tổng giá trị]])</f>
        <v>00000144-448438</v>
      </c>
      <c r="AH1072" s="6" t="e">
        <f>_xlfn.XLOOKUP(Table1[[#This Row],[Column1]],'Chi tiết tt Mega gửi'!P:P,'Chi tiết tt Mega gửi'!N:N)</f>
        <v>#N/A</v>
      </c>
    </row>
    <row r="1073" spans="1:34" ht="25.5" customHeight="1" x14ac:dyDescent="0.2">
      <c r="A1073" s="54" t="s">
        <v>16290</v>
      </c>
      <c r="B1073" s="54" t="s">
        <v>192</v>
      </c>
      <c r="C1073" s="55">
        <v>46182</v>
      </c>
      <c r="D1073" s="54" t="s">
        <v>20176</v>
      </c>
      <c r="E1073" s="99">
        <v>46182</v>
      </c>
      <c r="F1073" s="68" t="s">
        <v>20186</v>
      </c>
      <c r="G1073" s="54" t="s">
        <v>20175</v>
      </c>
      <c r="H1073" s="56">
        <v>1279515</v>
      </c>
      <c r="I1073" s="57">
        <v>0</v>
      </c>
      <c r="J1073" s="56">
        <v>102361</v>
      </c>
      <c r="K1073" s="65">
        <v>1381876</v>
      </c>
      <c r="L1073" s="64" t="s">
        <v>17238</v>
      </c>
      <c r="M1073" s="6">
        <v>46197</v>
      </c>
      <c r="O1073" s="32">
        <f>IF(Table1[[#This Row],[Phân loại]]="Tồn đầu kỳ",Table1[[#This Row],[Tổng giá trị]],0)</f>
        <v>0</v>
      </c>
      <c r="P1073" s="7">
        <f>IF(Table1[[#This Row],[Số còn phải thu ĐK]]&lt;&gt;0,0,IF(Table1[[#This Row],[Phân loại]]="Bán hàng",Table1[[#This Row],[Tổng giá trị]],-Table1[[#This Row],[Tổng giá trị]]))</f>
        <v>-1381876</v>
      </c>
      <c r="Q1073" s="32">
        <f t="shared" si="80"/>
        <v>-1381876</v>
      </c>
      <c r="R1073" s="7">
        <f>Table1[[#This Row],[Số còn phải thu ĐK]]+Table1[[#This Row],[Giá Trị HD sau CK]]-Table1[[#This Row],[Số tiền đã thu]]</f>
        <v>0</v>
      </c>
      <c r="S1073" s="6">
        <f>IF(Table1[[#This Row],[Ngày hóa đơn]]&lt;&gt;"",Table1[[#This Row],[Ngày hóa đơn]],IF(Table1[[#This Row],[Ngày hạch toán]]&lt;&gt;"",Table1[[#This Row],[Ngày hạch toán]],""))</f>
        <v>46182</v>
      </c>
      <c r="T1073" s="7"/>
      <c r="U1073" s="6">
        <f>IF(Table1[[#This Row],[Ngày tính CN]]="","",S1073+T1073)</f>
        <v>46182</v>
      </c>
      <c r="V1073" s="32">
        <f ca="1">IF(Table1[[#This Row],[Hạn thanh toán]]="","",IF((U1073-NOW())&lt;0,0,(U1073-NOW())))</f>
        <v>0</v>
      </c>
      <c r="W1073" s="32"/>
      <c r="X1073" s="32" t="str">
        <f t="shared" ca="1" si="81"/>
        <v/>
      </c>
      <c r="Y1073" s="2" t="str">
        <f t="shared" si="82"/>
        <v>Đã thanh toán</v>
      </c>
      <c r="Z1073" s="42">
        <f t="shared" si="83"/>
        <v>46182</v>
      </c>
      <c r="AA1073" s="42">
        <f t="shared" si="84"/>
        <v>46197</v>
      </c>
      <c r="AD1073" s="2" t="str">
        <f>VLOOKUP($A1073,MA_KH!$A:$Q,MA_KH!O$1,0)</f>
        <v>MEGA</v>
      </c>
      <c r="AE1073" s="2" t="str">
        <f>VLOOKUP($A1073,MA_KH!$A:$Q,MA_KH!P$1,0)</f>
        <v>CÔNG TY TNHH MM MEGA MARKET (VIỆT NAM)</v>
      </c>
      <c r="AG1073" s="2" t="str">
        <f>(Table1[[#This Row],[Số hóa đơn]])&amp;IF(OR(Table1[[#This Row],[Phân loại]]="Hàng trả",Table1[[#This Row],[Phân loại]]="Giảm công nợ"),-Table1[[#This Row],[Tổng giá trị]],Table1[[#This Row],[Tổng giá trị]])</f>
        <v>00000145-1381876</v>
      </c>
      <c r="AH1073" s="6" t="e">
        <f>_xlfn.XLOOKUP(Table1[[#This Row],[Column1]],'Chi tiết tt Mega gửi'!P:P,'Chi tiết tt Mega gửi'!N:N)</f>
        <v>#N/A</v>
      </c>
    </row>
    <row r="1074" spans="1:34" ht="25.5" customHeight="1" x14ac:dyDescent="0.2">
      <c r="A1074" s="58" t="s">
        <v>16308</v>
      </c>
      <c r="B1074" s="58" t="s">
        <v>194</v>
      </c>
      <c r="C1074" s="59">
        <v>46182</v>
      </c>
      <c r="D1074" s="58" t="s">
        <v>20177</v>
      </c>
      <c r="E1074" s="99">
        <v>46182</v>
      </c>
      <c r="F1074" s="70" t="s">
        <v>20187</v>
      </c>
      <c r="G1074" s="58" t="s">
        <v>16886</v>
      </c>
      <c r="H1074" s="60">
        <v>1723342</v>
      </c>
      <c r="I1074" s="61">
        <v>0</v>
      </c>
      <c r="J1074" s="60">
        <v>137867</v>
      </c>
      <c r="K1074" s="66">
        <v>1861209</v>
      </c>
      <c r="L1074" s="64" t="s">
        <v>17238</v>
      </c>
      <c r="M1074" s="6">
        <v>46197</v>
      </c>
      <c r="O1074" s="32">
        <f>IF(Table1[[#This Row],[Phân loại]]="Tồn đầu kỳ",Table1[[#This Row],[Tổng giá trị]],0)</f>
        <v>0</v>
      </c>
      <c r="P1074" s="7">
        <f>IF(Table1[[#This Row],[Số còn phải thu ĐK]]&lt;&gt;0,0,IF(Table1[[#This Row],[Phân loại]]="Bán hàng",Table1[[#This Row],[Tổng giá trị]],-Table1[[#This Row],[Tổng giá trị]]))</f>
        <v>-1861209</v>
      </c>
      <c r="Q1074" s="32">
        <f t="shared" si="80"/>
        <v>-1861209</v>
      </c>
      <c r="R1074" s="7">
        <f>Table1[[#This Row],[Số còn phải thu ĐK]]+Table1[[#This Row],[Giá Trị HD sau CK]]-Table1[[#This Row],[Số tiền đã thu]]</f>
        <v>0</v>
      </c>
      <c r="S1074" s="6">
        <f>IF(Table1[[#This Row],[Ngày hóa đơn]]&lt;&gt;"",Table1[[#This Row],[Ngày hóa đơn]],IF(Table1[[#This Row],[Ngày hạch toán]]&lt;&gt;"",Table1[[#This Row],[Ngày hạch toán]],""))</f>
        <v>46182</v>
      </c>
      <c r="T1074" s="7"/>
      <c r="U1074" s="6">
        <f>IF(Table1[[#This Row],[Ngày tính CN]]="","",S1074+T1074)</f>
        <v>46182</v>
      </c>
      <c r="V1074" s="32">
        <f ca="1">IF(Table1[[#This Row],[Hạn thanh toán]]="","",IF((U1074-NOW())&lt;0,0,(U1074-NOW())))</f>
        <v>0</v>
      </c>
      <c r="W1074" s="32"/>
      <c r="X1074" s="32" t="str">
        <f t="shared" ca="1" si="81"/>
        <v/>
      </c>
      <c r="Y1074" s="2" t="str">
        <f t="shared" si="82"/>
        <v>Đã thanh toán</v>
      </c>
      <c r="Z1074" s="42">
        <f t="shared" si="83"/>
        <v>46182</v>
      </c>
      <c r="AA1074" s="42">
        <f t="shared" si="84"/>
        <v>46197</v>
      </c>
      <c r="AD1074" s="2" t="str">
        <f>VLOOKUP($A1074,MA_KH!$A:$Q,MA_KH!O$1,0)</f>
        <v>MEGA</v>
      </c>
      <c r="AE1074" s="2" t="str">
        <f>VLOOKUP($A1074,MA_KH!$A:$Q,MA_KH!P$1,0)</f>
        <v>CÔNG TY TNHH MM MEGA MARKET (VIỆT NAM)</v>
      </c>
      <c r="AG1074" s="2" t="str">
        <f>(Table1[[#This Row],[Số hóa đơn]])&amp;IF(OR(Table1[[#This Row],[Phân loại]]="Hàng trả",Table1[[#This Row],[Phân loại]]="Giảm công nợ"),-Table1[[#This Row],[Tổng giá trị]],Table1[[#This Row],[Tổng giá trị]])</f>
        <v>00000151-1861209</v>
      </c>
      <c r="AH1074" s="6" t="e">
        <f>_xlfn.XLOOKUP(Table1[[#This Row],[Column1]],'Chi tiết tt Mega gửi'!P:P,'Chi tiết tt Mega gửi'!N:N)</f>
        <v>#N/A</v>
      </c>
    </row>
    <row r="1075" spans="1:34" ht="25.5" customHeight="1" x14ac:dyDescent="0.2">
      <c r="A1075" s="54" t="s">
        <v>16292</v>
      </c>
      <c r="B1075" s="54" t="s">
        <v>251</v>
      </c>
      <c r="C1075" s="55">
        <v>46182</v>
      </c>
      <c r="D1075" s="54" t="s">
        <v>20178</v>
      </c>
      <c r="E1075" s="99">
        <v>46182</v>
      </c>
      <c r="F1075" s="68" t="s">
        <v>18719</v>
      </c>
      <c r="G1075" s="54" t="s">
        <v>20179</v>
      </c>
      <c r="H1075" s="56">
        <v>1187047</v>
      </c>
      <c r="I1075" s="57">
        <v>0</v>
      </c>
      <c r="J1075" s="56">
        <v>94964</v>
      </c>
      <c r="K1075" s="65">
        <v>1282011</v>
      </c>
      <c r="L1075" s="64" t="s">
        <v>17238</v>
      </c>
      <c r="M1075" s="6">
        <v>46197</v>
      </c>
      <c r="O1075" s="32">
        <f>IF(Table1[[#This Row],[Phân loại]]="Tồn đầu kỳ",Table1[[#This Row],[Tổng giá trị]],0)</f>
        <v>0</v>
      </c>
      <c r="P1075" s="7">
        <f>IF(Table1[[#This Row],[Số còn phải thu ĐK]]&lt;&gt;0,0,IF(Table1[[#This Row],[Phân loại]]="Bán hàng",Table1[[#This Row],[Tổng giá trị]],-Table1[[#This Row],[Tổng giá trị]]))</f>
        <v>-1282011</v>
      </c>
      <c r="Q1075" s="32">
        <f t="shared" si="80"/>
        <v>-1282011</v>
      </c>
      <c r="R1075" s="7">
        <f>Table1[[#This Row],[Số còn phải thu ĐK]]+Table1[[#This Row],[Giá Trị HD sau CK]]-Table1[[#This Row],[Số tiền đã thu]]</f>
        <v>0</v>
      </c>
      <c r="S1075" s="6">
        <f>IF(Table1[[#This Row],[Ngày hóa đơn]]&lt;&gt;"",Table1[[#This Row],[Ngày hóa đơn]],IF(Table1[[#This Row],[Ngày hạch toán]]&lt;&gt;"",Table1[[#This Row],[Ngày hạch toán]],""))</f>
        <v>46182</v>
      </c>
      <c r="T1075" s="7"/>
      <c r="U1075" s="6">
        <f>IF(Table1[[#This Row],[Ngày tính CN]]="","",S1075+T1075)</f>
        <v>46182</v>
      </c>
      <c r="V1075" s="32">
        <f ca="1">IF(Table1[[#This Row],[Hạn thanh toán]]="","",IF((U1075-NOW())&lt;0,0,(U1075-NOW())))</f>
        <v>0</v>
      </c>
      <c r="W1075" s="32"/>
      <c r="X1075" s="32" t="str">
        <f t="shared" ca="1" si="81"/>
        <v/>
      </c>
      <c r="Y1075" s="2" t="str">
        <f t="shared" si="82"/>
        <v>Đã thanh toán</v>
      </c>
      <c r="Z1075" s="42">
        <f t="shared" si="83"/>
        <v>46182</v>
      </c>
      <c r="AA1075" s="42">
        <f t="shared" si="84"/>
        <v>46197</v>
      </c>
      <c r="AD1075" s="2" t="str">
        <f>VLOOKUP($A1075,MA_KH!$A:$Q,MA_KH!O$1,0)</f>
        <v>MEGA</v>
      </c>
      <c r="AE1075" s="2" t="str">
        <f>VLOOKUP($A1075,MA_KH!$A:$Q,MA_KH!P$1,0)</f>
        <v>CÔNG TY TNHH MM MEGA MARKET (VIỆT NAM)</v>
      </c>
      <c r="AG1075" s="2" t="str">
        <f>(Table1[[#This Row],[Số hóa đơn]])&amp;IF(OR(Table1[[#This Row],[Phân loại]]="Hàng trả",Table1[[#This Row],[Phân loại]]="Giảm công nợ"),-Table1[[#This Row],[Tổng giá trị]],Table1[[#This Row],[Tổng giá trị]])</f>
        <v>00000168-1282011</v>
      </c>
      <c r="AH1075" s="6" t="e">
        <f>_xlfn.XLOOKUP(Table1[[#This Row],[Column1]],'Chi tiết tt Mega gửi'!P:P,'Chi tiết tt Mega gửi'!N:N)</f>
        <v>#N/A</v>
      </c>
    </row>
    <row r="1076" spans="1:34" ht="25.5" customHeight="1" x14ac:dyDescent="0.2">
      <c r="A1076" s="54" t="s">
        <v>16292</v>
      </c>
      <c r="B1076" s="54" t="s">
        <v>251</v>
      </c>
      <c r="C1076" s="55">
        <v>46182</v>
      </c>
      <c r="D1076" s="54" t="s">
        <v>20332</v>
      </c>
      <c r="E1076" s="21">
        <v>46183</v>
      </c>
      <c r="F1076" s="54" t="s">
        <v>20333</v>
      </c>
      <c r="G1076" s="54" t="s">
        <v>20334</v>
      </c>
      <c r="H1076" s="56">
        <v>2167490</v>
      </c>
      <c r="I1076" s="57">
        <v>0</v>
      </c>
      <c r="J1076" s="56">
        <v>173399</v>
      </c>
      <c r="K1076" s="65">
        <v>2340889</v>
      </c>
      <c r="L1076" s="64" t="s">
        <v>17236</v>
      </c>
      <c r="M1076" s="6">
        <v>46227</v>
      </c>
      <c r="O1076" s="32">
        <f>IF(Table1[[#This Row],[Phân loại]]="Tồn đầu kỳ",Table1[[#This Row],[Tổng giá trị]],0)</f>
        <v>0</v>
      </c>
      <c r="P1076" s="7">
        <f>IF(Table1[[#This Row],[Số còn phải thu ĐK]]&lt;&gt;0,0,IF(Table1[[#This Row],[Phân loại]]="Bán hàng",Table1[[#This Row],[Tổng giá trị]],-Table1[[#This Row],[Tổng giá trị]]))</f>
        <v>2340889</v>
      </c>
      <c r="Q1076" s="32">
        <f t="shared" si="80"/>
        <v>2340889</v>
      </c>
      <c r="R1076" s="7">
        <f>Table1[[#This Row],[Số còn phải thu ĐK]]+Table1[[#This Row],[Giá Trị HD sau CK]]-Table1[[#This Row],[Số tiền đã thu]]</f>
        <v>0</v>
      </c>
      <c r="S1076" s="6">
        <f>IF(Table1[[#This Row],[Ngày hóa đơn]]&lt;&gt;"",Table1[[#This Row],[Ngày hóa đơn]],IF(Table1[[#This Row],[Ngày hạch toán]]&lt;&gt;"",Table1[[#This Row],[Ngày hạch toán]],""))</f>
        <v>46183</v>
      </c>
      <c r="T1076" s="7"/>
      <c r="U1076" s="6">
        <f>IF(Table1[[#This Row],[Ngày tính CN]]="","",S1076+T1076)</f>
        <v>46183</v>
      </c>
      <c r="V1076" s="32">
        <f ca="1">IF(Table1[[#This Row],[Hạn thanh toán]]="","",IF((U1076-NOW())&lt;0,0,(U1076-NOW())))</f>
        <v>0</v>
      </c>
      <c r="W1076" s="32"/>
      <c r="X1076" s="32" t="str">
        <f t="shared" ca="1" si="81"/>
        <v/>
      </c>
      <c r="Y1076" s="2" t="str">
        <f t="shared" si="82"/>
        <v>Đã thanh toán</v>
      </c>
      <c r="Z1076" s="42">
        <f t="shared" si="83"/>
        <v>46183</v>
      </c>
      <c r="AA1076" s="42">
        <f t="shared" si="84"/>
        <v>46227</v>
      </c>
      <c r="AD1076" s="2" t="str">
        <f>VLOOKUP($A1076,MA_KH!$A:$Q,MA_KH!O$1,0)</f>
        <v>MEGA</v>
      </c>
      <c r="AE1076" s="2" t="str">
        <f>VLOOKUP($A1076,MA_KH!$A:$Q,MA_KH!P$1,0)</f>
        <v>CÔNG TY TNHH MM MEGA MARKET (VIỆT NAM)</v>
      </c>
      <c r="AG1076" s="2" t="str">
        <f>(Table1[[#This Row],[Số hóa đơn]])&amp;IF(OR(Table1[[#This Row],[Phân loại]]="Hàng trả",Table1[[#This Row],[Phân loại]]="Giảm công nợ"),-Table1[[#This Row],[Tổng giá trị]],Table1[[#This Row],[Tổng giá trị]])</f>
        <v>000405812340889</v>
      </c>
      <c r="AH1076" s="6" t="e">
        <f>_xlfn.XLOOKUP(Table1[[#This Row],[Column1]],'Chi tiết tt Mega gửi'!P:P,'Chi tiết tt Mega gửi'!N:N)</f>
        <v>#N/A</v>
      </c>
    </row>
    <row r="1077" spans="1:34" ht="25.5" customHeight="1" x14ac:dyDescent="0.2">
      <c r="A1077" s="54" t="s">
        <v>16292</v>
      </c>
      <c r="B1077" s="54" t="s">
        <v>251</v>
      </c>
      <c r="C1077" s="55">
        <v>46182</v>
      </c>
      <c r="D1077" s="54" t="s">
        <v>20335</v>
      </c>
      <c r="E1077" s="21">
        <v>46183</v>
      </c>
      <c r="F1077" s="54" t="s">
        <v>20336</v>
      </c>
      <c r="G1077" s="54" t="s">
        <v>20337</v>
      </c>
      <c r="H1077" s="56">
        <v>1037750</v>
      </c>
      <c r="I1077" s="57">
        <v>0</v>
      </c>
      <c r="J1077" s="56">
        <v>83020</v>
      </c>
      <c r="K1077" s="65">
        <v>1120770</v>
      </c>
      <c r="L1077" s="64" t="s">
        <v>17236</v>
      </c>
      <c r="M1077" s="6">
        <v>46227</v>
      </c>
      <c r="O1077" s="32">
        <f>IF(Table1[[#This Row],[Phân loại]]="Tồn đầu kỳ",Table1[[#This Row],[Tổng giá trị]],0)</f>
        <v>0</v>
      </c>
      <c r="P1077" s="7">
        <f>IF(Table1[[#This Row],[Số còn phải thu ĐK]]&lt;&gt;0,0,IF(Table1[[#This Row],[Phân loại]]="Bán hàng",Table1[[#This Row],[Tổng giá trị]],-Table1[[#This Row],[Tổng giá trị]]))</f>
        <v>1120770</v>
      </c>
      <c r="Q1077" s="32">
        <f t="shared" si="80"/>
        <v>1120770</v>
      </c>
      <c r="R1077" s="7">
        <f>Table1[[#This Row],[Số còn phải thu ĐK]]+Table1[[#This Row],[Giá Trị HD sau CK]]-Table1[[#This Row],[Số tiền đã thu]]</f>
        <v>0</v>
      </c>
      <c r="S1077" s="6">
        <f>IF(Table1[[#This Row],[Ngày hóa đơn]]&lt;&gt;"",Table1[[#This Row],[Ngày hóa đơn]],IF(Table1[[#This Row],[Ngày hạch toán]]&lt;&gt;"",Table1[[#This Row],[Ngày hạch toán]],""))</f>
        <v>46183</v>
      </c>
      <c r="T1077" s="7"/>
      <c r="U1077" s="6">
        <f>IF(Table1[[#This Row],[Ngày tính CN]]="","",S1077+T1077)</f>
        <v>46183</v>
      </c>
      <c r="V1077" s="32">
        <f ca="1">IF(Table1[[#This Row],[Hạn thanh toán]]="","",IF((U1077-NOW())&lt;0,0,(U1077-NOW())))</f>
        <v>0</v>
      </c>
      <c r="W1077" s="32"/>
      <c r="X1077" s="32" t="str">
        <f t="shared" ca="1" si="81"/>
        <v/>
      </c>
      <c r="Y1077" s="2" t="str">
        <f t="shared" si="82"/>
        <v>Đã thanh toán</v>
      </c>
      <c r="Z1077" s="42">
        <f t="shared" si="83"/>
        <v>46183</v>
      </c>
      <c r="AA1077" s="42">
        <f t="shared" si="84"/>
        <v>46227</v>
      </c>
      <c r="AD1077" s="2" t="str">
        <f>VLOOKUP($A1077,MA_KH!$A:$Q,MA_KH!O$1,0)</f>
        <v>MEGA</v>
      </c>
      <c r="AE1077" s="2" t="str">
        <f>VLOOKUP($A1077,MA_KH!$A:$Q,MA_KH!P$1,0)</f>
        <v>CÔNG TY TNHH MM MEGA MARKET (VIỆT NAM)</v>
      </c>
      <c r="AG1077" s="2" t="str">
        <f>(Table1[[#This Row],[Số hóa đơn]])&amp;IF(OR(Table1[[#This Row],[Phân loại]]="Hàng trả",Table1[[#This Row],[Phân loại]]="Giảm công nợ"),-Table1[[#This Row],[Tổng giá trị]],Table1[[#This Row],[Tổng giá trị]])</f>
        <v>000405821120770</v>
      </c>
      <c r="AH1077" s="6" t="e">
        <f>_xlfn.XLOOKUP(Table1[[#This Row],[Column1]],'Chi tiết tt Mega gửi'!P:P,'Chi tiết tt Mega gửi'!N:N)</f>
        <v>#N/A</v>
      </c>
    </row>
    <row r="1078" spans="1:34" ht="25.5" customHeight="1" x14ac:dyDescent="0.2">
      <c r="A1078" s="30" t="s">
        <v>16290</v>
      </c>
      <c r="B1078" s="30" t="s">
        <v>192</v>
      </c>
      <c r="C1078" s="71">
        <v>46182</v>
      </c>
      <c r="D1078" s="30" t="s">
        <v>20174</v>
      </c>
      <c r="E1078" s="100">
        <v>46182</v>
      </c>
      <c r="F1078" s="30" t="s">
        <v>20774</v>
      </c>
      <c r="G1078" s="30" t="s">
        <v>20175</v>
      </c>
      <c r="H1078" s="31">
        <v>415221</v>
      </c>
      <c r="I1078" s="31">
        <v>0</v>
      </c>
      <c r="J1078" s="31">
        <v>33217</v>
      </c>
      <c r="K1078" s="113">
        <v>448438</v>
      </c>
      <c r="L1078" s="64" t="s">
        <v>17238</v>
      </c>
      <c r="M1078" s="6">
        <v>46197</v>
      </c>
      <c r="O1078" s="32">
        <f>IF(Table1[[#This Row],[Phân loại]]="Tồn đầu kỳ",Table1[[#This Row],[Tổng giá trị]],0)</f>
        <v>0</v>
      </c>
      <c r="P1078" s="7">
        <f>IF(Table1[[#This Row],[Số còn phải thu ĐK]]&lt;&gt;0,0,IF(Table1[[#This Row],[Phân loại]]="Bán hàng",Table1[[#This Row],[Tổng giá trị]],-Table1[[#This Row],[Tổng giá trị]]))</f>
        <v>-448438</v>
      </c>
      <c r="Q1078" s="32">
        <f t="shared" si="80"/>
        <v>-448438</v>
      </c>
      <c r="R1078" s="7">
        <f>Table1[[#This Row],[Số còn phải thu ĐK]]+Table1[[#This Row],[Giá Trị HD sau CK]]-Table1[[#This Row],[Số tiền đã thu]]</f>
        <v>0</v>
      </c>
      <c r="S1078" s="6">
        <f>IF(Table1[[#This Row],[Ngày hóa đơn]]&lt;&gt;"",Table1[[#This Row],[Ngày hóa đơn]],IF(Table1[[#This Row],[Ngày hạch toán]]&lt;&gt;"",Table1[[#This Row],[Ngày hạch toán]],""))</f>
        <v>46182</v>
      </c>
      <c r="T1078" s="7"/>
      <c r="U1078" s="6">
        <f>IF(Table1[[#This Row],[Ngày tính CN]]="","",S1078+T1078)</f>
        <v>46182</v>
      </c>
      <c r="V1078" s="32">
        <f ca="1">IF(Table1[[#This Row],[Hạn thanh toán]]="","",IF((U1078-NOW())&lt;0,0,(U1078-NOW())))</f>
        <v>0</v>
      </c>
      <c r="W1078" s="32"/>
      <c r="X1078" s="32" t="str">
        <f t="shared" ca="1" si="81"/>
        <v/>
      </c>
      <c r="Y1078" s="2" t="str">
        <f t="shared" si="82"/>
        <v>Đã thanh toán</v>
      </c>
      <c r="Z1078" s="42">
        <f t="shared" si="83"/>
        <v>46182</v>
      </c>
      <c r="AA1078" s="42">
        <f t="shared" si="84"/>
        <v>46197</v>
      </c>
      <c r="AD1078" s="2" t="str">
        <f>VLOOKUP($A1078,MA_KH!$A:$Q,MA_KH!O$1,0)</f>
        <v>MEGA</v>
      </c>
      <c r="AE1078" s="2" t="str">
        <f>VLOOKUP($A1078,MA_KH!$A:$Q,MA_KH!P$1,0)</f>
        <v>CÔNG TY TNHH MM MEGA MARKET (VIỆT NAM)</v>
      </c>
      <c r="AG1078" s="2" t="str">
        <f>(Table1[[#This Row],[Số hóa đơn]])&amp;IF(OR(Table1[[#This Row],[Phân loại]]="Hàng trả",Table1[[#This Row],[Phân loại]]="Giảm công nợ"),-Table1[[#This Row],[Tổng giá trị]],Table1[[#This Row],[Tổng giá trị]])</f>
        <v>144-448438</v>
      </c>
      <c r="AH1078" s="6">
        <f>_xlfn.XLOOKUP(Table1[[#This Row],[Column1]],'Chi tiết tt Mega gửi'!P:P,'Chi tiết tt Mega gửi'!N:N)</f>
        <v>46197</v>
      </c>
    </row>
    <row r="1079" spans="1:34" ht="25.5" customHeight="1" x14ac:dyDescent="0.2">
      <c r="A1079" s="30" t="s">
        <v>16290</v>
      </c>
      <c r="B1079" s="30" t="s">
        <v>192</v>
      </c>
      <c r="C1079" s="71">
        <v>46182</v>
      </c>
      <c r="D1079" s="30" t="s">
        <v>20176</v>
      </c>
      <c r="E1079" s="100">
        <v>46182</v>
      </c>
      <c r="F1079" s="30" t="s">
        <v>20775</v>
      </c>
      <c r="G1079" s="30" t="s">
        <v>20175</v>
      </c>
      <c r="H1079" s="31">
        <v>1279515</v>
      </c>
      <c r="I1079" s="31">
        <v>0</v>
      </c>
      <c r="J1079" s="31">
        <v>102361</v>
      </c>
      <c r="K1079" s="113">
        <v>1381876</v>
      </c>
      <c r="L1079" s="64" t="s">
        <v>17238</v>
      </c>
      <c r="M1079" s="6">
        <v>46197</v>
      </c>
      <c r="O1079" s="32">
        <f>IF(Table1[[#This Row],[Phân loại]]="Tồn đầu kỳ",Table1[[#This Row],[Tổng giá trị]],0)</f>
        <v>0</v>
      </c>
      <c r="P1079" s="7">
        <f>IF(Table1[[#This Row],[Số còn phải thu ĐK]]&lt;&gt;0,0,IF(Table1[[#This Row],[Phân loại]]="Bán hàng",Table1[[#This Row],[Tổng giá trị]],-Table1[[#This Row],[Tổng giá trị]]))</f>
        <v>-1381876</v>
      </c>
      <c r="Q1079" s="32">
        <f t="shared" si="80"/>
        <v>-1381876</v>
      </c>
      <c r="R1079" s="7">
        <f>Table1[[#This Row],[Số còn phải thu ĐK]]+Table1[[#This Row],[Giá Trị HD sau CK]]-Table1[[#This Row],[Số tiền đã thu]]</f>
        <v>0</v>
      </c>
      <c r="S1079" s="6">
        <f>IF(Table1[[#This Row],[Ngày hóa đơn]]&lt;&gt;"",Table1[[#This Row],[Ngày hóa đơn]],IF(Table1[[#This Row],[Ngày hạch toán]]&lt;&gt;"",Table1[[#This Row],[Ngày hạch toán]],""))</f>
        <v>46182</v>
      </c>
      <c r="T1079" s="7"/>
      <c r="U1079" s="6">
        <f>IF(Table1[[#This Row],[Ngày tính CN]]="","",S1079+T1079)</f>
        <v>46182</v>
      </c>
      <c r="V1079" s="32">
        <f ca="1">IF(Table1[[#This Row],[Hạn thanh toán]]="","",IF((U1079-NOW())&lt;0,0,(U1079-NOW())))</f>
        <v>0</v>
      </c>
      <c r="W1079" s="32"/>
      <c r="X1079" s="32" t="str">
        <f t="shared" ca="1" si="81"/>
        <v/>
      </c>
      <c r="Y1079" s="2" t="str">
        <f t="shared" si="82"/>
        <v>Đã thanh toán</v>
      </c>
      <c r="Z1079" s="42">
        <f t="shared" si="83"/>
        <v>46182</v>
      </c>
      <c r="AA1079" s="42">
        <f t="shared" si="84"/>
        <v>46197</v>
      </c>
      <c r="AD1079" s="2" t="str">
        <f>VLOOKUP($A1079,MA_KH!$A:$Q,MA_KH!O$1,0)</f>
        <v>MEGA</v>
      </c>
      <c r="AE1079" s="2" t="str">
        <f>VLOOKUP($A1079,MA_KH!$A:$Q,MA_KH!P$1,0)</f>
        <v>CÔNG TY TNHH MM MEGA MARKET (VIỆT NAM)</v>
      </c>
      <c r="AG1079" s="2" t="str">
        <f>(Table1[[#This Row],[Số hóa đơn]])&amp;IF(OR(Table1[[#This Row],[Phân loại]]="Hàng trả",Table1[[#This Row],[Phân loại]]="Giảm công nợ"),-Table1[[#This Row],[Tổng giá trị]],Table1[[#This Row],[Tổng giá trị]])</f>
        <v>145-1381876</v>
      </c>
      <c r="AH1079" s="6">
        <f>_xlfn.XLOOKUP(Table1[[#This Row],[Column1]],'Chi tiết tt Mega gửi'!P:P,'Chi tiết tt Mega gửi'!N:N)</f>
        <v>46197</v>
      </c>
    </row>
    <row r="1080" spans="1:34" ht="25.5" customHeight="1" x14ac:dyDescent="0.2">
      <c r="A1080" s="30" t="s">
        <v>16308</v>
      </c>
      <c r="B1080" s="30" t="s">
        <v>194</v>
      </c>
      <c r="C1080" s="71">
        <v>46182</v>
      </c>
      <c r="D1080" s="30" t="s">
        <v>20177</v>
      </c>
      <c r="E1080" s="100">
        <v>46182</v>
      </c>
      <c r="F1080" s="30" t="s">
        <v>20776</v>
      </c>
      <c r="G1080" s="30" t="s">
        <v>16886</v>
      </c>
      <c r="H1080" s="31">
        <v>1723342</v>
      </c>
      <c r="I1080" s="31">
        <v>0</v>
      </c>
      <c r="J1080" s="31">
        <v>137867</v>
      </c>
      <c r="K1080" s="113">
        <v>1861209</v>
      </c>
      <c r="L1080" s="64" t="s">
        <v>17238</v>
      </c>
      <c r="M1080" s="6">
        <v>46197</v>
      </c>
      <c r="O1080" s="32">
        <f>IF(Table1[[#This Row],[Phân loại]]="Tồn đầu kỳ",Table1[[#This Row],[Tổng giá trị]],0)</f>
        <v>0</v>
      </c>
      <c r="P1080" s="7">
        <f>IF(Table1[[#This Row],[Số còn phải thu ĐK]]&lt;&gt;0,0,IF(Table1[[#This Row],[Phân loại]]="Bán hàng",Table1[[#This Row],[Tổng giá trị]],-Table1[[#This Row],[Tổng giá trị]]))</f>
        <v>-1861209</v>
      </c>
      <c r="Q1080" s="32">
        <f t="shared" si="80"/>
        <v>-1861209</v>
      </c>
      <c r="R1080" s="7">
        <f>Table1[[#This Row],[Số còn phải thu ĐK]]+Table1[[#This Row],[Giá Trị HD sau CK]]-Table1[[#This Row],[Số tiền đã thu]]</f>
        <v>0</v>
      </c>
      <c r="S1080" s="6">
        <f>IF(Table1[[#This Row],[Ngày hóa đơn]]&lt;&gt;"",Table1[[#This Row],[Ngày hóa đơn]],IF(Table1[[#This Row],[Ngày hạch toán]]&lt;&gt;"",Table1[[#This Row],[Ngày hạch toán]],""))</f>
        <v>46182</v>
      </c>
      <c r="T1080" s="7"/>
      <c r="U1080" s="6">
        <f>IF(Table1[[#This Row],[Ngày tính CN]]="","",S1080+T1080)</f>
        <v>46182</v>
      </c>
      <c r="V1080" s="32">
        <f ca="1">IF(Table1[[#This Row],[Hạn thanh toán]]="","",IF((U1080-NOW())&lt;0,0,(U1080-NOW())))</f>
        <v>0</v>
      </c>
      <c r="W1080" s="32"/>
      <c r="X1080" s="32" t="str">
        <f t="shared" ca="1" si="81"/>
        <v/>
      </c>
      <c r="Y1080" s="2" t="str">
        <f t="shared" si="82"/>
        <v>Đã thanh toán</v>
      </c>
      <c r="Z1080" s="42">
        <f t="shared" si="83"/>
        <v>46182</v>
      </c>
      <c r="AA1080" s="42">
        <f t="shared" si="84"/>
        <v>46197</v>
      </c>
      <c r="AD1080" s="2" t="str">
        <f>VLOOKUP($A1080,MA_KH!$A:$Q,MA_KH!O$1,0)</f>
        <v>MEGA</v>
      </c>
      <c r="AE1080" s="2" t="str">
        <f>VLOOKUP($A1080,MA_KH!$A:$Q,MA_KH!P$1,0)</f>
        <v>CÔNG TY TNHH MM MEGA MARKET (VIỆT NAM)</v>
      </c>
      <c r="AG1080" s="2" t="str">
        <f>(Table1[[#This Row],[Số hóa đơn]])&amp;IF(OR(Table1[[#This Row],[Phân loại]]="Hàng trả",Table1[[#This Row],[Phân loại]]="Giảm công nợ"),-Table1[[#This Row],[Tổng giá trị]],Table1[[#This Row],[Tổng giá trị]])</f>
        <v>151-1861209</v>
      </c>
      <c r="AH1080" s="6">
        <f>_xlfn.XLOOKUP(Table1[[#This Row],[Column1]],'Chi tiết tt Mega gửi'!P:P,'Chi tiết tt Mega gửi'!N:N)</f>
        <v>46197</v>
      </c>
    </row>
    <row r="1081" spans="1:34" ht="25.5" customHeight="1" x14ac:dyDescent="0.2">
      <c r="A1081" s="30" t="s">
        <v>16292</v>
      </c>
      <c r="B1081" s="30" t="s">
        <v>251</v>
      </c>
      <c r="C1081" s="71">
        <v>46182</v>
      </c>
      <c r="D1081" s="30" t="s">
        <v>20178</v>
      </c>
      <c r="E1081" s="100">
        <v>46182</v>
      </c>
      <c r="F1081" s="30" t="s">
        <v>20777</v>
      </c>
      <c r="G1081" s="30" t="s">
        <v>20179</v>
      </c>
      <c r="H1081" s="31">
        <v>1187047</v>
      </c>
      <c r="I1081" s="31">
        <v>0</v>
      </c>
      <c r="J1081" s="31">
        <v>94964</v>
      </c>
      <c r="K1081" s="113">
        <v>1282011</v>
      </c>
      <c r="L1081" s="64" t="s">
        <v>17238</v>
      </c>
      <c r="M1081" s="6">
        <v>46197</v>
      </c>
      <c r="O1081" s="32">
        <f>IF(Table1[[#This Row],[Phân loại]]="Tồn đầu kỳ",Table1[[#This Row],[Tổng giá trị]],0)</f>
        <v>0</v>
      </c>
      <c r="P1081" s="7">
        <f>IF(Table1[[#This Row],[Số còn phải thu ĐK]]&lt;&gt;0,0,IF(Table1[[#This Row],[Phân loại]]="Bán hàng",Table1[[#This Row],[Tổng giá trị]],-Table1[[#This Row],[Tổng giá trị]]))</f>
        <v>-1282011</v>
      </c>
      <c r="Q1081" s="32">
        <f t="shared" si="80"/>
        <v>-1282011</v>
      </c>
      <c r="R1081" s="7">
        <f>Table1[[#This Row],[Số còn phải thu ĐK]]+Table1[[#This Row],[Giá Trị HD sau CK]]-Table1[[#This Row],[Số tiền đã thu]]</f>
        <v>0</v>
      </c>
      <c r="S1081" s="6">
        <f>IF(Table1[[#This Row],[Ngày hóa đơn]]&lt;&gt;"",Table1[[#This Row],[Ngày hóa đơn]],IF(Table1[[#This Row],[Ngày hạch toán]]&lt;&gt;"",Table1[[#This Row],[Ngày hạch toán]],""))</f>
        <v>46182</v>
      </c>
      <c r="T1081" s="7"/>
      <c r="U1081" s="6">
        <f>IF(Table1[[#This Row],[Ngày tính CN]]="","",S1081+T1081)</f>
        <v>46182</v>
      </c>
      <c r="V1081" s="32">
        <f ca="1">IF(Table1[[#This Row],[Hạn thanh toán]]="","",IF((U1081-NOW())&lt;0,0,(U1081-NOW())))</f>
        <v>0</v>
      </c>
      <c r="W1081" s="32"/>
      <c r="X1081" s="32" t="str">
        <f t="shared" ca="1" si="81"/>
        <v/>
      </c>
      <c r="Y1081" s="2" t="str">
        <f t="shared" si="82"/>
        <v>Đã thanh toán</v>
      </c>
      <c r="Z1081" s="42">
        <f t="shared" si="83"/>
        <v>46182</v>
      </c>
      <c r="AA1081" s="42">
        <f t="shared" si="84"/>
        <v>46197</v>
      </c>
      <c r="AD1081" s="2" t="str">
        <f>VLOOKUP($A1081,MA_KH!$A:$Q,MA_KH!O$1,0)</f>
        <v>MEGA</v>
      </c>
      <c r="AE1081" s="2" t="str">
        <f>VLOOKUP($A1081,MA_KH!$A:$Q,MA_KH!P$1,0)</f>
        <v>CÔNG TY TNHH MM MEGA MARKET (VIỆT NAM)</v>
      </c>
      <c r="AG1081" s="2" t="str">
        <f>(Table1[[#This Row],[Số hóa đơn]])&amp;IF(OR(Table1[[#This Row],[Phân loại]]="Hàng trả",Table1[[#This Row],[Phân loại]]="Giảm công nợ"),-Table1[[#This Row],[Tổng giá trị]],Table1[[#This Row],[Tổng giá trị]])</f>
        <v>168-1282011</v>
      </c>
      <c r="AH1081" s="6">
        <f>_xlfn.XLOOKUP(Table1[[#This Row],[Column1]],'Chi tiết tt Mega gửi'!P:P,'Chi tiết tt Mega gửi'!N:N)</f>
        <v>46197</v>
      </c>
    </row>
    <row r="1082" spans="1:34" ht="25.5" customHeight="1" x14ac:dyDescent="0.2">
      <c r="A1082" s="30" t="s">
        <v>16288</v>
      </c>
      <c r="B1082" s="30" t="s">
        <v>294</v>
      </c>
      <c r="C1082" s="71">
        <v>46182</v>
      </c>
      <c r="D1082" s="30" t="s">
        <v>20172</v>
      </c>
      <c r="E1082" s="100">
        <v>46182</v>
      </c>
      <c r="F1082" s="30" t="s">
        <v>20778</v>
      </c>
      <c r="G1082" s="30" t="s">
        <v>20173</v>
      </c>
      <c r="H1082" s="31">
        <v>658213</v>
      </c>
      <c r="I1082" s="31">
        <v>0</v>
      </c>
      <c r="J1082" s="31">
        <v>52657</v>
      </c>
      <c r="K1082" s="113">
        <v>710870</v>
      </c>
      <c r="L1082" s="64" t="s">
        <v>17238</v>
      </c>
      <c r="M1082" s="6">
        <v>46197</v>
      </c>
      <c r="O1082" s="32">
        <f>IF(Table1[[#This Row],[Phân loại]]="Tồn đầu kỳ",Table1[[#This Row],[Tổng giá trị]],0)</f>
        <v>0</v>
      </c>
      <c r="P1082" s="7">
        <f>IF(Table1[[#This Row],[Số còn phải thu ĐK]]&lt;&gt;0,0,IF(Table1[[#This Row],[Phân loại]]="Bán hàng",Table1[[#This Row],[Tổng giá trị]],-Table1[[#This Row],[Tổng giá trị]]))</f>
        <v>-710870</v>
      </c>
      <c r="Q1082" s="32">
        <f t="shared" si="80"/>
        <v>-710870</v>
      </c>
      <c r="R1082" s="7">
        <f>Table1[[#This Row],[Số còn phải thu ĐK]]+Table1[[#This Row],[Giá Trị HD sau CK]]-Table1[[#This Row],[Số tiền đã thu]]</f>
        <v>0</v>
      </c>
      <c r="S1082" s="6">
        <f>IF(Table1[[#This Row],[Ngày hóa đơn]]&lt;&gt;"",Table1[[#This Row],[Ngày hóa đơn]],IF(Table1[[#This Row],[Ngày hạch toán]]&lt;&gt;"",Table1[[#This Row],[Ngày hạch toán]],""))</f>
        <v>46182</v>
      </c>
      <c r="T1082" s="7"/>
      <c r="U1082" s="6">
        <f>IF(Table1[[#This Row],[Ngày tính CN]]="","",S1082+T1082)</f>
        <v>46182</v>
      </c>
      <c r="V1082" s="32">
        <f ca="1">IF(Table1[[#This Row],[Hạn thanh toán]]="","",IF((U1082-NOW())&lt;0,0,(U1082-NOW())))</f>
        <v>0</v>
      </c>
      <c r="W1082" s="32"/>
      <c r="X1082" s="32" t="str">
        <f t="shared" ca="1" si="81"/>
        <v/>
      </c>
      <c r="Y1082" s="2" t="str">
        <f t="shared" si="82"/>
        <v>Đã thanh toán</v>
      </c>
      <c r="Z1082" s="42">
        <f t="shared" si="83"/>
        <v>46182</v>
      </c>
      <c r="AA1082" s="42">
        <f t="shared" si="84"/>
        <v>46197</v>
      </c>
      <c r="AD1082" s="2" t="str">
        <f>VLOOKUP($A1082,MA_KH!$A:$Q,MA_KH!O$1,0)</f>
        <v>MEGA</v>
      </c>
      <c r="AE1082" s="2" t="str">
        <f>VLOOKUP($A1082,MA_KH!$A:$Q,MA_KH!P$1,0)</f>
        <v>CÔNG TY TNHH MM MEGA MARKET (VIỆT NAM)</v>
      </c>
      <c r="AG1082" s="2" t="str">
        <f>(Table1[[#This Row],[Số hóa đơn]])&amp;IF(OR(Table1[[#This Row],[Phân loại]]="Hàng trả",Table1[[#This Row],[Phân loại]]="Giảm công nợ"),-Table1[[#This Row],[Tổng giá trị]],Table1[[#This Row],[Tổng giá trị]])</f>
        <v>264-710870</v>
      </c>
      <c r="AH1082" s="6">
        <f>_xlfn.XLOOKUP(Table1[[#This Row],[Column1]],'Chi tiết tt Mega gửi'!P:P,'Chi tiết tt Mega gửi'!N:N)</f>
        <v>46197</v>
      </c>
    </row>
    <row r="1083" spans="1:34" ht="25.5" customHeight="1" x14ac:dyDescent="0.2">
      <c r="A1083" s="54" t="s">
        <v>16294</v>
      </c>
      <c r="B1083" s="54" t="s">
        <v>259</v>
      </c>
      <c r="C1083" s="55">
        <v>46183</v>
      </c>
      <c r="D1083" s="54" t="s">
        <v>20341</v>
      </c>
      <c r="E1083" s="21">
        <v>46186</v>
      </c>
      <c r="F1083" s="54" t="s">
        <v>20342</v>
      </c>
      <c r="G1083" s="54" t="s">
        <v>20343</v>
      </c>
      <c r="H1083" s="56">
        <v>1037750</v>
      </c>
      <c r="I1083" s="57">
        <v>0</v>
      </c>
      <c r="J1083" s="56">
        <v>83020</v>
      </c>
      <c r="K1083" s="65">
        <v>1120770</v>
      </c>
      <c r="L1083" s="64" t="s">
        <v>17236</v>
      </c>
      <c r="M1083" s="6">
        <v>46227</v>
      </c>
      <c r="O1083" s="32">
        <f>IF(Table1[[#This Row],[Phân loại]]="Tồn đầu kỳ",Table1[[#This Row],[Tổng giá trị]],0)</f>
        <v>0</v>
      </c>
      <c r="P1083" s="7">
        <f>IF(Table1[[#This Row],[Số còn phải thu ĐK]]&lt;&gt;0,0,IF(Table1[[#This Row],[Phân loại]]="Bán hàng",Table1[[#This Row],[Tổng giá trị]],-Table1[[#This Row],[Tổng giá trị]]))</f>
        <v>1120770</v>
      </c>
      <c r="Q1083" s="32">
        <f t="shared" si="80"/>
        <v>1120770</v>
      </c>
      <c r="R1083" s="7">
        <f>Table1[[#This Row],[Số còn phải thu ĐK]]+Table1[[#This Row],[Giá Trị HD sau CK]]-Table1[[#This Row],[Số tiền đã thu]]</f>
        <v>0</v>
      </c>
      <c r="S1083" s="6">
        <f>IF(Table1[[#This Row],[Ngày hóa đơn]]&lt;&gt;"",Table1[[#This Row],[Ngày hóa đơn]],IF(Table1[[#This Row],[Ngày hạch toán]]&lt;&gt;"",Table1[[#This Row],[Ngày hạch toán]],""))</f>
        <v>46186</v>
      </c>
      <c r="T1083" s="7"/>
      <c r="U1083" s="6">
        <f>IF(Table1[[#This Row],[Ngày tính CN]]="","",S1083+T1083)</f>
        <v>46186</v>
      </c>
      <c r="V1083" s="32">
        <f ca="1">IF(Table1[[#This Row],[Hạn thanh toán]]="","",IF((U1083-NOW())&lt;0,0,(U1083-NOW())))</f>
        <v>0</v>
      </c>
      <c r="W1083" s="32"/>
      <c r="X1083" s="32" t="str">
        <f t="shared" ca="1" si="81"/>
        <v/>
      </c>
      <c r="Y1083" s="2" t="str">
        <f t="shared" si="82"/>
        <v>Đã thanh toán</v>
      </c>
      <c r="Z1083" s="42">
        <f t="shared" si="83"/>
        <v>46186</v>
      </c>
      <c r="AA1083" s="42">
        <f t="shared" si="84"/>
        <v>46227</v>
      </c>
      <c r="AD1083" s="2" t="str">
        <f>VLOOKUP($A1083,MA_KH!$A:$Q,MA_KH!O$1,0)</f>
        <v>MEGA</v>
      </c>
      <c r="AE1083" s="2" t="str">
        <f>VLOOKUP($A1083,MA_KH!$A:$Q,MA_KH!P$1,0)</f>
        <v>CÔNG TY TNHH MM MEGA MARKET (VIỆT NAM)</v>
      </c>
      <c r="AG1083" s="2" t="str">
        <f>(Table1[[#This Row],[Số hóa đơn]])&amp;IF(OR(Table1[[#This Row],[Phân loại]]="Hàng trả",Table1[[#This Row],[Phân loại]]="Giảm công nợ"),-Table1[[#This Row],[Tổng giá trị]],Table1[[#This Row],[Tổng giá trị]])</f>
        <v>000411761120770</v>
      </c>
      <c r="AH1083" s="6" t="e">
        <f>_xlfn.XLOOKUP(Table1[[#This Row],[Column1]],'Chi tiết tt Mega gửi'!P:P,'Chi tiết tt Mega gửi'!N:N)</f>
        <v>#N/A</v>
      </c>
    </row>
    <row r="1084" spans="1:34" ht="25.5" customHeight="1" x14ac:dyDescent="0.2">
      <c r="A1084" s="54" t="s">
        <v>16294</v>
      </c>
      <c r="B1084" s="54" t="s">
        <v>259</v>
      </c>
      <c r="C1084" s="55">
        <v>46183</v>
      </c>
      <c r="D1084" s="54" t="s">
        <v>20344</v>
      </c>
      <c r="E1084" s="21">
        <v>46186</v>
      </c>
      <c r="F1084" s="54" t="s">
        <v>20345</v>
      </c>
      <c r="G1084" s="54" t="s">
        <v>20346</v>
      </c>
      <c r="H1084" s="56">
        <v>2129590</v>
      </c>
      <c r="I1084" s="57">
        <v>0</v>
      </c>
      <c r="J1084" s="56">
        <v>170367</v>
      </c>
      <c r="K1084" s="65">
        <v>2299957</v>
      </c>
      <c r="L1084" s="64" t="s">
        <v>17236</v>
      </c>
      <c r="M1084" s="6">
        <v>46227</v>
      </c>
      <c r="O1084" s="32">
        <f>IF(Table1[[#This Row],[Phân loại]]="Tồn đầu kỳ",Table1[[#This Row],[Tổng giá trị]],0)</f>
        <v>0</v>
      </c>
      <c r="P1084" s="7">
        <f>IF(Table1[[#This Row],[Số còn phải thu ĐK]]&lt;&gt;0,0,IF(Table1[[#This Row],[Phân loại]]="Bán hàng",Table1[[#This Row],[Tổng giá trị]],-Table1[[#This Row],[Tổng giá trị]]))</f>
        <v>2299957</v>
      </c>
      <c r="Q1084" s="32">
        <f t="shared" si="80"/>
        <v>2299957</v>
      </c>
      <c r="R1084" s="7">
        <f>Table1[[#This Row],[Số còn phải thu ĐK]]+Table1[[#This Row],[Giá Trị HD sau CK]]-Table1[[#This Row],[Số tiền đã thu]]</f>
        <v>0</v>
      </c>
      <c r="S1084" s="6">
        <f>IF(Table1[[#This Row],[Ngày hóa đơn]]&lt;&gt;"",Table1[[#This Row],[Ngày hóa đơn]],IF(Table1[[#This Row],[Ngày hạch toán]]&lt;&gt;"",Table1[[#This Row],[Ngày hạch toán]],""))</f>
        <v>46186</v>
      </c>
      <c r="T1084" s="7"/>
      <c r="U1084" s="6">
        <f>IF(Table1[[#This Row],[Ngày tính CN]]="","",S1084+T1084)</f>
        <v>46186</v>
      </c>
      <c r="V1084" s="32">
        <f ca="1">IF(Table1[[#This Row],[Hạn thanh toán]]="","",IF((U1084-NOW())&lt;0,0,(U1084-NOW())))</f>
        <v>0</v>
      </c>
      <c r="W1084" s="32"/>
      <c r="X1084" s="32" t="str">
        <f t="shared" ca="1" si="81"/>
        <v/>
      </c>
      <c r="Y1084" s="2" t="str">
        <f t="shared" si="82"/>
        <v>Đã thanh toán</v>
      </c>
      <c r="Z1084" s="42">
        <f t="shared" si="83"/>
        <v>46186</v>
      </c>
      <c r="AA1084" s="42">
        <f t="shared" si="84"/>
        <v>46227</v>
      </c>
      <c r="AD1084" s="2" t="str">
        <f>VLOOKUP($A1084,MA_KH!$A:$Q,MA_KH!O$1,0)</f>
        <v>MEGA</v>
      </c>
      <c r="AE1084" s="2" t="str">
        <f>VLOOKUP($A1084,MA_KH!$A:$Q,MA_KH!P$1,0)</f>
        <v>CÔNG TY TNHH MM MEGA MARKET (VIỆT NAM)</v>
      </c>
      <c r="AG1084" s="2" t="str">
        <f>(Table1[[#This Row],[Số hóa đơn]])&amp;IF(OR(Table1[[#This Row],[Phân loại]]="Hàng trả",Table1[[#This Row],[Phân loại]]="Giảm công nợ"),-Table1[[#This Row],[Tổng giá trị]],Table1[[#This Row],[Tổng giá trị]])</f>
        <v>000411772299957</v>
      </c>
      <c r="AH1084" s="6" t="e">
        <f>_xlfn.XLOOKUP(Table1[[#This Row],[Column1]],'Chi tiết tt Mega gửi'!P:P,'Chi tiết tt Mega gửi'!N:N)</f>
        <v>#N/A</v>
      </c>
    </row>
    <row r="1085" spans="1:34" ht="25.5" customHeight="1" x14ac:dyDescent="0.2">
      <c r="A1085" s="54" t="s">
        <v>16300</v>
      </c>
      <c r="B1085" s="54" t="s">
        <v>7238</v>
      </c>
      <c r="C1085" s="55">
        <v>46183</v>
      </c>
      <c r="D1085" s="54" t="s">
        <v>20347</v>
      </c>
      <c r="E1085" s="21">
        <v>46186</v>
      </c>
      <c r="F1085" s="54" t="s">
        <v>20348</v>
      </c>
      <c r="G1085" s="54" t="s">
        <v>20349</v>
      </c>
      <c r="H1085" s="56">
        <v>8739400</v>
      </c>
      <c r="I1085" s="57">
        <v>0</v>
      </c>
      <c r="J1085" s="56">
        <v>699152</v>
      </c>
      <c r="K1085" s="65">
        <v>9438552</v>
      </c>
      <c r="L1085" s="64" t="s">
        <v>17236</v>
      </c>
      <c r="M1085" s="6">
        <v>46227</v>
      </c>
      <c r="O1085" s="32">
        <f>IF(Table1[[#This Row],[Phân loại]]="Tồn đầu kỳ",Table1[[#This Row],[Tổng giá trị]],0)</f>
        <v>0</v>
      </c>
      <c r="P1085" s="7">
        <f>IF(Table1[[#This Row],[Số còn phải thu ĐK]]&lt;&gt;0,0,IF(Table1[[#This Row],[Phân loại]]="Bán hàng",Table1[[#This Row],[Tổng giá trị]],-Table1[[#This Row],[Tổng giá trị]]))</f>
        <v>9438552</v>
      </c>
      <c r="Q1085" s="32">
        <f t="shared" si="80"/>
        <v>9438552</v>
      </c>
      <c r="R1085" s="7">
        <f>Table1[[#This Row],[Số còn phải thu ĐK]]+Table1[[#This Row],[Giá Trị HD sau CK]]-Table1[[#This Row],[Số tiền đã thu]]</f>
        <v>0</v>
      </c>
      <c r="S1085" s="6">
        <f>IF(Table1[[#This Row],[Ngày hóa đơn]]&lt;&gt;"",Table1[[#This Row],[Ngày hóa đơn]],IF(Table1[[#This Row],[Ngày hạch toán]]&lt;&gt;"",Table1[[#This Row],[Ngày hạch toán]],""))</f>
        <v>46186</v>
      </c>
      <c r="T1085" s="7"/>
      <c r="U1085" s="6">
        <f>IF(Table1[[#This Row],[Ngày tính CN]]="","",S1085+T1085)</f>
        <v>46186</v>
      </c>
      <c r="V1085" s="32">
        <f ca="1">IF(Table1[[#This Row],[Hạn thanh toán]]="","",IF((U1085-NOW())&lt;0,0,(U1085-NOW())))</f>
        <v>0</v>
      </c>
      <c r="W1085" s="32"/>
      <c r="X1085" s="32" t="str">
        <f t="shared" ca="1" si="81"/>
        <v/>
      </c>
      <c r="Y1085" s="2" t="str">
        <f t="shared" si="82"/>
        <v>Đã thanh toán</v>
      </c>
      <c r="Z1085" s="42">
        <f t="shared" si="83"/>
        <v>46186</v>
      </c>
      <c r="AA1085" s="42">
        <f t="shared" si="84"/>
        <v>46227</v>
      </c>
      <c r="AD1085" s="2" t="str">
        <f>VLOOKUP($A1085,MA_KH!$A:$Q,MA_KH!O$1,0)</f>
        <v>MEGA</v>
      </c>
      <c r="AE1085" s="2" t="str">
        <f>VLOOKUP($A1085,MA_KH!$A:$Q,MA_KH!P$1,0)</f>
        <v>CÔNG TY TNHH MM MEGA MARKET (VIỆT NAM)</v>
      </c>
      <c r="AG1085" s="2" t="str">
        <f>(Table1[[#This Row],[Số hóa đơn]])&amp;IF(OR(Table1[[#This Row],[Phân loại]]="Hàng trả",Table1[[#This Row],[Phân loại]]="Giảm công nợ"),-Table1[[#This Row],[Tổng giá trị]],Table1[[#This Row],[Tổng giá trị]])</f>
        <v>000411799438552</v>
      </c>
      <c r="AH1085" s="6" t="e">
        <f>_xlfn.XLOOKUP(Table1[[#This Row],[Column1]],'Chi tiết tt Mega gửi'!P:P,'Chi tiết tt Mega gửi'!N:N)</f>
        <v>#N/A</v>
      </c>
    </row>
    <row r="1086" spans="1:34" ht="25.5" customHeight="1" x14ac:dyDescent="0.2">
      <c r="A1086" s="54" t="s">
        <v>16300</v>
      </c>
      <c r="B1086" s="54" t="s">
        <v>7238</v>
      </c>
      <c r="C1086" s="55">
        <v>46183</v>
      </c>
      <c r="D1086" s="54" t="s">
        <v>20338</v>
      </c>
      <c r="E1086" s="21">
        <v>46186</v>
      </c>
      <c r="F1086" s="54" t="s">
        <v>20339</v>
      </c>
      <c r="G1086" s="54" t="s">
        <v>20340</v>
      </c>
      <c r="H1086" s="56">
        <v>6300460</v>
      </c>
      <c r="I1086" s="57">
        <v>0</v>
      </c>
      <c r="J1086" s="56">
        <v>504037</v>
      </c>
      <c r="K1086" s="65">
        <v>6804497</v>
      </c>
      <c r="L1086" s="64" t="s">
        <v>17236</v>
      </c>
      <c r="M1086" s="6">
        <v>46227</v>
      </c>
      <c r="O1086" s="32">
        <f>IF(Table1[[#This Row],[Phân loại]]="Tồn đầu kỳ",Table1[[#This Row],[Tổng giá trị]],0)</f>
        <v>0</v>
      </c>
      <c r="P1086" s="7">
        <f>IF(Table1[[#This Row],[Số còn phải thu ĐK]]&lt;&gt;0,0,IF(Table1[[#This Row],[Phân loại]]="Bán hàng",Table1[[#This Row],[Tổng giá trị]],-Table1[[#This Row],[Tổng giá trị]]))</f>
        <v>6804497</v>
      </c>
      <c r="Q1086" s="32">
        <f t="shared" si="80"/>
        <v>6804497</v>
      </c>
      <c r="R1086" s="7">
        <f>Table1[[#This Row],[Số còn phải thu ĐK]]+Table1[[#This Row],[Giá Trị HD sau CK]]-Table1[[#This Row],[Số tiền đã thu]]</f>
        <v>0</v>
      </c>
      <c r="S1086" s="6">
        <f>IF(Table1[[#This Row],[Ngày hóa đơn]]&lt;&gt;"",Table1[[#This Row],[Ngày hóa đơn]],IF(Table1[[#This Row],[Ngày hạch toán]]&lt;&gt;"",Table1[[#This Row],[Ngày hạch toán]],""))</f>
        <v>46186</v>
      </c>
      <c r="T1086" s="7"/>
      <c r="U1086" s="6">
        <f>IF(Table1[[#This Row],[Ngày tính CN]]="","",S1086+T1086)</f>
        <v>46186</v>
      </c>
      <c r="V1086" s="32">
        <f ca="1">IF(Table1[[#This Row],[Hạn thanh toán]]="","",IF((U1086-NOW())&lt;0,0,(U1086-NOW())))</f>
        <v>0</v>
      </c>
      <c r="W1086" s="32"/>
      <c r="X1086" s="32" t="str">
        <f t="shared" ca="1" si="81"/>
        <v/>
      </c>
      <c r="Y1086" s="2" t="str">
        <f t="shared" si="82"/>
        <v>Đã thanh toán</v>
      </c>
      <c r="Z1086" s="42">
        <f t="shared" si="83"/>
        <v>46186</v>
      </c>
      <c r="AA1086" s="42">
        <f t="shared" si="84"/>
        <v>46227</v>
      </c>
      <c r="AD1086" s="2" t="str">
        <f>VLOOKUP($A1086,MA_KH!$A:$Q,MA_KH!O$1,0)</f>
        <v>MEGA</v>
      </c>
      <c r="AE1086" s="2" t="str">
        <f>VLOOKUP($A1086,MA_KH!$A:$Q,MA_KH!P$1,0)</f>
        <v>CÔNG TY TNHH MM MEGA MARKET (VIỆT NAM)</v>
      </c>
      <c r="AG1086" s="2" t="str">
        <f>(Table1[[#This Row],[Số hóa đơn]])&amp;IF(OR(Table1[[#This Row],[Phân loại]]="Hàng trả",Table1[[#This Row],[Phân loại]]="Giảm công nợ"),-Table1[[#This Row],[Tổng giá trị]],Table1[[#This Row],[Tổng giá trị]])</f>
        <v>000411786804497</v>
      </c>
      <c r="AH1086" s="6" t="e">
        <f>_xlfn.XLOOKUP(Table1[[#This Row],[Column1]],'Chi tiết tt Mega gửi'!P:P,'Chi tiết tt Mega gửi'!N:N)</f>
        <v>#N/A</v>
      </c>
    </row>
    <row r="1087" spans="1:34" ht="25.5" customHeight="1" x14ac:dyDescent="0.2">
      <c r="A1087" s="54" t="s">
        <v>16287</v>
      </c>
      <c r="B1087" s="54" t="s">
        <v>253</v>
      </c>
      <c r="C1087" s="55">
        <v>46184</v>
      </c>
      <c r="D1087" s="54" t="s">
        <v>20387</v>
      </c>
      <c r="E1087" s="21">
        <v>46186</v>
      </c>
      <c r="F1087" s="54" t="s">
        <v>20388</v>
      </c>
      <c r="G1087" s="54" t="s">
        <v>20389</v>
      </c>
      <c r="H1087" s="56">
        <v>834035</v>
      </c>
      <c r="I1087" s="57">
        <v>0</v>
      </c>
      <c r="J1087" s="56">
        <v>66723</v>
      </c>
      <c r="K1087" s="65">
        <v>900758</v>
      </c>
      <c r="L1087" s="64" t="s">
        <v>17236</v>
      </c>
      <c r="M1087" s="6">
        <v>46227</v>
      </c>
      <c r="O1087" s="32">
        <f>IF(Table1[[#This Row],[Phân loại]]="Tồn đầu kỳ",Table1[[#This Row],[Tổng giá trị]],0)</f>
        <v>0</v>
      </c>
      <c r="P1087" s="7">
        <f>IF(Table1[[#This Row],[Số còn phải thu ĐK]]&lt;&gt;0,0,IF(Table1[[#This Row],[Phân loại]]="Bán hàng",Table1[[#This Row],[Tổng giá trị]],-Table1[[#This Row],[Tổng giá trị]]))</f>
        <v>900758</v>
      </c>
      <c r="Q1087" s="32">
        <f t="shared" si="80"/>
        <v>900758</v>
      </c>
      <c r="R1087" s="7">
        <f>Table1[[#This Row],[Số còn phải thu ĐK]]+Table1[[#This Row],[Giá Trị HD sau CK]]-Table1[[#This Row],[Số tiền đã thu]]</f>
        <v>0</v>
      </c>
      <c r="S1087" s="6">
        <f>IF(Table1[[#This Row],[Ngày hóa đơn]]&lt;&gt;"",Table1[[#This Row],[Ngày hóa đơn]],IF(Table1[[#This Row],[Ngày hạch toán]]&lt;&gt;"",Table1[[#This Row],[Ngày hạch toán]],""))</f>
        <v>46186</v>
      </c>
      <c r="T1087" s="7"/>
      <c r="U1087" s="6">
        <f>IF(Table1[[#This Row],[Ngày tính CN]]="","",S1087+T1087)</f>
        <v>46186</v>
      </c>
      <c r="V1087" s="32">
        <f ca="1">IF(Table1[[#This Row],[Hạn thanh toán]]="","",IF((U1087-NOW())&lt;0,0,(U1087-NOW())))</f>
        <v>0</v>
      </c>
      <c r="W1087" s="32"/>
      <c r="X1087" s="32" t="str">
        <f t="shared" ca="1" si="81"/>
        <v/>
      </c>
      <c r="Y1087" s="2" t="str">
        <f t="shared" si="82"/>
        <v>Đã thanh toán</v>
      </c>
      <c r="Z1087" s="42">
        <f t="shared" si="83"/>
        <v>46186</v>
      </c>
      <c r="AA1087" s="42">
        <f t="shared" si="84"/>
        <v>46227</v>
      </c>
      <c r="AD1087" s="2" t="str">
        <f>VLOOKUP($A1087,MA_KH!$A:$Q,MA_KH!O$1,0)</f>
        <v>MEGA</v>
      </c>
      <c r="AE1087" s="2" t="str">
        <f>VLOOKUP($A1087,MA_KH!$A:$Q,MA_KH!P$1,0)</f>
        <v>CÔNG TY TNHH MM MEGA MARKET (VIỆT NAM)</v>
      </c>
      <c r="AG1087" s="2" t="str">
        <f>(Table1[[#This Row],[Số hóa đơn]])&amp;IF(OR(Table1[[#This Row],[Phân loại]]="Hàng trả",Table1[[#This Row],[Phân loại]]="Giảm công nợ"),-Table1[[#This Row],[Tổng giá trị]],Table1[[#This Row],[Tổng giá trị]])</f>
        <v>00041186900758</v>
      </c>
      <c r="AH1087" s="6" t="e">
        <f>_xlfn.XLOOKUP(Table1[[#This Row],[Column1]],'Chi tiết tt Mega gửi'!P:P,'Chi tiết tt Mega gửi'!N:N)</f>
        <v>#N/A</v>
      </c>
    </row>
    <row r="1088" spans="1:34" ht="25.5" customHeight="1" x14ac:dyDescent="0.2">
      <c r="A1088" s="54" t="s">
        <v>16287</v>
      </c>
      <c r="B1088" s="54" t="s">
        <v>253</v>
      </c>
      <c r="C1088" s="55">
        <v>46184</v>
      </c>
      <c r="D1088" s="54" t="s">
        <v>20350</v>
      </c>
      <c r="E1088" s="21">
        <v>46186</v>
      </c>
      <c r="F1088" s="54" t="s">
        <v>20351</v>
      </c>
      <c r="G1088" s="54" t="s">
        <v>20352</v>
      </c>
      <c r="H1088" s="56">
        <v>2221300</v>
      </c>
      <c r="I1088" s="57">
        <v>0</v>
      </c>
      <c r="J1088" s="56">
        <v>177704</v>
      </c>
      <c r="K1088" s="65">
        <v>2399004</v>
      </c>
      <c r="L1088" s="64" t="s">
        <v>17236</v>
      </c>
      <c r="M1088" s="6">
        <v>46227</v>
      </c>
      <c r="O1088" s="32">
        <f>IF(Table1[[#This Row],[Phân loại]]="Tồn đầu kỳ",Table1[[#This Row],[Tổng giá trị]],0)</f>
        <v>0</v>
      </c>
      <c r="P1088" s="7">
        <f>IF(Table1[[#This Row],[Số còn phải thu ĐK]]&lt;&gt;0,0,IF(Table1[[#This Row],[Phân loại]]="Bán hàng",Table1[[#This Row],[Tổng giá trị]],-Table1[[#This Row],[Tổng giá trị]]))</f>
        <v>2399004</v>
      </c>
      <c r="Q1088" s="32">
        <f t="shared" si="80"/>
        <v>2399004</v>
      </c>
      <c r="R1088" s="7">
        <f>Table1[[#This Row],[Số còn phải thu ĐK]]+Table1[[#This Row],[Giá Trị HD sau CK]]-Table1[[#This Row],[Số tiền đã thu]]</f>
        <v>0</v>
      </c>
      <c r="S1088" s="6">
        <f>IF(Table1[[#This Row],[Ngày hóa đơn]]&lt;&gt;"",Table1[[#This Row],[Ngày hóa đơn]],IF(Table1[[#This Row],[Ngày hạch toán]]&lt;&gt;"",Table1[[#This Row],[Ngày hạch toán]],""))</f>
        <v>46186</v>
      </c>
      <c r="T1088" s="7"/>
      <c r="U1088" s="6">
        <f>IF(Table1[[#This Row],[Ngày tính CN]]="","",S1088+T1088)</f>
        <v>46186</v>
      </c>
      <c r="V1088" s="32">
        <f ca="1">IF(Table1[[#This Row],[Hạn thanh toán]]="","",IF((U1088-NOW())&lt;0,0,(U1088-NOW())))</f>
        <v>0</v>
      </c>
      <c r="W1088" s="32"/>
      <c r="X1088" s="32" t="str">
        <f t="shared" ca="1" si="81"/>
        <v/>
      </c>
      <c r="Y1088" s="2" t="str">
        <f t="shared" si="82"/>
        <v>Đã thanh toán</v>
      </c>
      <c r="Z1088" s="42">
        <f t="shared" si="83"/>
        <v>46186</v>
      </c>
      <c r="AA1088" s="42">
        <f t="shared" si="84"/>
        <v>46227</v>
      </c>
      <c r="AD1088" s="2" t="str">
        <f>VLOOKUP($A1088,MA_KH!$A:$Q,MA_KH!O$1,0)</f>
        <v>MEGA</v>
      </c>
      <c r="AE1088" s="2" t="str">
        <f>VLOOKUP($A1088,MA_KH!$A:$Q,MA_KH!P$1,0)</f>
        <v>CÔNG TY TNHH MM MEGA MARKET (VIỆT NAM)</v>
      </c>
      <c r="AG1088" s="2" t="str">
        <f>(Table1[[#This Row],[Số hóa đơn]])&amp;IF(OR(Table1[[#This Row],[Phân loại]]="Hàng trả",Table1[[#This Row],[Phân loại]]="Giảm công nợ"),-Table1[[#This Row],[Tổng giá trị]],Table1[[#This Row],[Tổng giá trị]])</f>
        <v>000411872399004</v>
      </c>
      <c r="AH1088" s="6" t="e">
        <f>_xlfn.XLOOKUP(Table1[[#This Row],[Column1]],'Chi tiết tt Mega gửi'!P:P,'Chi tiết tt Mega gửi'!N:N)</f>
        <v>#N/A</v>
      </c>
    </row>
    <row r="1089" spans="1:34" ht="25.5" customHeight="1" x14ac:dyDescent="0.2">
      <c r="A1089" s="58" t="s">
        <v>16289</v>
      </c>
      <c r="B1089" s="58" t="s">
        <v>296</v>
      </c>
      <c r="C1089" s="59">
        <v>46184</v>
      </c>
      <c r="D1089" s="58" t="s">
        <v>20366</v>
      </c>
      <c r="E1089" s="21">
        <v>46186</v>
      </c>
      <c r="F1089" s="58" t="s">
        <v>20367</v>
      </c>
      <c r="G1089" s="58" t="s">
        <v>20368</v>
      </c>
      <c r="H1089" s="60">
        <v>2221300</v>
      </c>
      <c r="I1089" s="61">
        <v>0</v>
      </c>
      <c r="J1089" s="60">
        <v>177704</v>
      </c>
      <c r="K1089" s="66">
        <v>2399004</v>
      </c>
      <c r="L1089" s="64" t="s">
        <v>17236</v>
      </c>
      <c r="M1089" s="6">
        <v>46227</v>
      </c>
      <c r="O1089" s="32">
        <f>IF(Table1[[#This Row],[Phân loại]]="Tồn đầu kỳ",Table1[[#This Row],[Tổng giá trị]],0)</f>
        <v>0</v>
      </c>
      <c r="P1089" s="7">
        <f>IF(Table1[[#This Row],[Số còn phải thu ĐK]]&lt;&gt;0,0,IF(Table1[[#This Row],[Phân loại]]="Bán hàng",Table1[[#This Row],[Tổng giá trị]],-Table1[[#This Row],[Tổng giá trị]]))</f>
        <v>2399004</v>
      </c>
      <c r="Q1089" s="32">
        <f t="shared" si="80"/>
        <v>2399004</v>
      </c>
      <c r="R1089" s="7">
        <f>Table1[[#This Row],[Số còn phải thu ĐK]]+Table1[[#This Row],[Giá Trị HD sau CK]]-Table1[[#This Row],[Số tiền đã thu]]</f>
        <v>0</v>
      </c>
      <c r="S1089" s="6">
        <f>IF(Table1[[#This Row],[Ngày hóa đơn]]&lt;&gt;"",Table1[[#This Row],[Ngày hóa đơn]],IF(Table1[[#This Row],[Ngày hạch toán]]&lt;&gt;"",Table1[[#This Row],[Ngày hạch toán]],""))</f>
        <v>46186</v>
      </c>
      <c r="T1089" s="7"/>
      <c r="U1089" s="6">
        <f>IF(Table1[[#This Row],[Ngày tính CN]]="","",S1089+T1089)</f>
        <v>46186</v>
      </c>
      <c r="V1089" s="32">
        <f ca="1">IF(Table1[[#This Row],[Hạn thanh toán]]="","",IF((U1089-NOW())&lt;0,0,(U1089-NOW())))</f>
        <v>0</v>
      </c>
      <c r="W1089" s="32"/>
      <c r="X1089" s="32" t="str">
        <f t="shared" ca="1" si="81"/>
        <v/>
      </c>
      <c r="Y1089" s="2" t="str">
        <f t="shared" si="82"/>
        <v>Đã thanh toán</v>
      </c>
      <c r="Z1089" s="42">
        <f t="shared" si="83"/>
        <v>46186</v>
      </c>
      <c r="AA1089" s="42">
        <f t="shared" si="84"/>
        <v>46227</v>
      </c>
      <c r="AD1089" s="2" t="str">
        <f>VLOOKUP($A1089,MA_KH!$A:$Q,MA_KH!O$1,0)</f>
        <v>MEGA</v>
      </c>
      <c r="AE1089" s="2" t="str">
        <f>VLOOKUP($A1089,MA_KH!$A:$Q,MA_KH!P$1,0)</f>
        <v>CÔNG TY TNHH MM MEGA MARKET (VIỆT NAM)</v>
      </c>
      <c r="AG1089" s="2" t="str">
        <f>(Table1[[#This Row],[Số hóa đơn]])&amp;IF(OR(Table1[[#This Row],[Phân loại]]="Hàng trả",Table1[[#This Row],[Phân loại]]="Giảm công nợ"),-Table1[[#This Row],[Tổng giá trị]],Table1[[#This Row],[Tổng giá trị]])</f>
        <v>000411912399004</v>
      </c>
      <c r="AH1089" s="6" t="e">
        <f>_xlfn.XLOOKUP(Table1[[#This Row],[Column1]],'Chi tiết tt Mega gửi'!P:P,'Chi tiết tt Mega gửi'!N:N)</f>
        <v>#N/A</v>
      </c>
    </row>
    <row r="1090" spans="1:34" ht="25.5" customHeight="1" x14ac:dyDescent="0.2">
      <c r="A1090" s="54" t="s">
        <v>16289</v>
      </c>
      <c r="B1090" s="54" t="s">
        <v>296</v>
      </c>
      <c r="C1090" s="55">
        <v>46184</v>
      </c>
      <c r="D1090" s="54" t="s">
        <v>20369</v>
      </c>
      <c r="E1090" s="21">
        <v>46186</v>
      </c>
      <c r="F1090" s="54" t="s">
        <v>20370</v>
      </c>
      <c r="G1090" s="54" t="s">
        <v>20371</v>
      </c>
      <c r="H1090" s="56">
        <v>700000</v>
      </c>
      <c r="I1090" s="57">
        <v>0</v>
      </c>
      <c r="J1090" s="56">
        <v>56000</v>
      </c>
      <c r="K1090" s="65">
        <v>756000</v>
      </c>
      <c r="L1090" s="64" t="s">
        <v>17236</v>
      </c>
      <c r="M1090" s="6">
        <v>46227</v>
      </c>
      <c r="O1090" s="32">
        <f>IF(Table1[[#This Row],[Phân loại]]="Tồn đầu kỳ",Table1[[#This Row],[Tổng giá trị]],0)</f>
        <v>0</v>
      </c>
      <c r="P1090" s="7">
        <f>IF(Table1[[#This Row],[Số còn phải thu ĐK]]&lt;&gt;0,0,IF(Table1[[#This Row],[Phân loại]]="Bán hàng",Table1[[#This Row],[Tổng giá trị]],-Table1[[#This Row],[Tổng giá trị]]))</f>
        <v>756000</v>
      </c>
      <c r="Q1090" s="32">
        <f t="shared" si="80"/>
        <v>756000</v>
      </c>
      <c r="R1090" s="7">
        <f>Table1[[#This Row],[Số còn phải thu ĐK]]+Table1[[#This Row],[Giá Trị HD sau CK]]-Table1[[#This Row],[Số tiền đã thu]]</f>
        <v>0</v>
      </c>
      <c r="S1090" s="6">
        <f>IF(Table1[[#This Row],[Ngày hóa đơn]]&lt;&gt;"",Table1[[#This Row],[Ngày hóa đơn]],IF(Table1[[#This Row],[Ngày hạch toán]]&lt;&gt;"",Table1[[#This Row],[Ngày hạch toán]],""))</f>
        <v>46186</v>
      </c>
      <c r="T1090" s="7"/>
      <c r="U1090" s="6">
        <f>IF(Table1[[#This Row],[Ngày tính CN]]="","",S1090+T1090)</f>
        <v>46186</v>
      </c>
      <c r="V1090" s="32">
        <f ca="1">IF(Table1[[#This Row],[Hạn thanh toán]]="","",IF((U1090-NOW())&lt;0,0,(U1090-NOW())))</f>
        <v>0</v>
      </c>
      <c r="W1090" s="32"/>
      <c r="X1090" s="32" t="str">
        <f t="shared" ca="1" si="81"/>
        <v/>
      </c>
      <c r="Y1090" s="2" t="str">
        <f t="shared" si="82"/>
        <v>Đã thanh toán</v>
      </c>
      <c r="Z1090" s="42">
        <f t="shared" si="83"/>
        <v>46186</v>
      </c>
      <c r="AA1090" s="42">
        <f t="shared" si="84"/>
        <v>46227</v>
      </c>
      <c r="AD1090" s="2" t="str">
        <f>VLOOKUP($A1090,MA_KH!$A:$Q,MA_KH!O$1,0)</f>
        <v>MEGA</v>
      </c>
      <c r="AE1090" s="2" t="str">
        <f>VLOOKUP($A1090,MA_KH!$A:$Q,MA_KH!P$1,0)</f>
        <v>CÔNG TY TNHH MM MEGA MARKET (VIỆT NAM)</v>
      </c>
      <c r="AG1090" s="2" t="str">
        <f>(Table1[[#This Row],[Số hóa đơn]])&amp;IF(OR(Table1[[#This Row],[Phân loại]]="Hàng trả",Table1[[#This Row],[Phân loại]]="Giảm công nợ"),-Table1[[#This Row],[Tổng giá trị]],Table1[[#This Row],[Tổng giá trị]])</f>
        <v>00041190756000</v>
      </c>
      <c r="AH1090" s="6" t="e">
        <f>_xlfn.XLOOKUP(Table1[[#This Row],[Column1]],'Chi tiết tt Mega gửi'!P:P,'Chi tiết tt Mega gửi'!N:N)</f>
        <v>#N/A</v>
      </c>
    </row>
    <row r="1091" spans="1:34" ht="25.5" customHeight="1" x14ac:dyDescent="0.2">
      <c r="A1091" s="58" t="s">
        <v>16290</v>
      </c>
      <c r="B1091" s="58" t="s">
        <v>192</v>
      </c>
      <c r="C1091" s="59">
        <v>46184</v>
      </c>
      <c r="D1091" s="58" t="s">
        <v>20375</v>
      </c>
      <c r="E1091" s="21">
        <v>46186</v>
      </c>
      <c r="F1091" s="58" t="s">
        <v>20376</v>
      </c>
      <c r="G1091" s="58" t="s">
        <v>20377</v>
      </c>
      <c r="H1091" s="60">
        <v>2221300</v>
      </c>
      <c r="I1091" s="61">
        <v>0</v>
      </c>
      <c r="J1091" s="60">
        <v>177704</v>
      </c>
      <c r="K1091" s="66">
        <v>2399004</v>
      </c>
      <c r="L1091" s="64" t="s">
        <v>17236</v>
      </c>
      <c r="M1091" s="6">
        <v>46227</v>
      </c>
      <c r="O1091" s="32">
        <f>IF(Table1[[#This Row],[Phân loại]]="Tồn đầu kỳ",Table1[[#This Row],[Tổng giá trị]],0)</f>
        <v>0</v>
      </c>
      <c r="P1091" s="7">
        <f>IF(Table1[[#This Row],[Số còn phải thu ĐK]]&lt;&gt;0,0,IF(Table1[[#This Row],[Phân loại]]="Bán hàng",Table1[[#This Row],[Tổng giá trị]],-Table1[[#This Row],[Tổng giá trị]]))</f>
        <v>2399004</v>
      </c>
      <c r="Q1091" s="32">
        <f t="shared" si="80"/>
        <v>2399004</v>
      </c>
      <c r="R1091" s="7">
        <f>Table1[[#This Row],[Số còn phải thu ĐK]]+Table1[[#This Row],[Giá Trị HD sau CK]]-Table1[[#This Row],[Số tiền đã thu]]</f>
        <v>0</v>
      </c>
      <c r="S1091" s="6">
        <f>IF(Table1[[#This Row],[Ngày hóa đơn]]&lt;&gt;"",Table1[[#This Row],[Ngày hóa đơn]],IF(Table1[[#This Row],[Ngày hạch toán]]&lt;&gt;"",Table1[[#This Row],[Ngày hạch toán]],""))</f>
        <v>46186</v>
      </c>
      <c r="T1091" s="7"/>
      <c r="U1091" s="6">
        <f>IF(Table1[[#This Row],[Ngày tính CN]]="","",S1091+T1091)</f>
        <v>46186</v>
      </c>
      <c r="V1091" s="32">
        <f ca="1">IF(Table1[[#This Row],[Hạn thanh toán]]="","",IF((U1091-NOW())&lt;0,0,(U1091-NOW())))</f>
        <v>0</v>
      </c>
      <c r="W1091" s="32"/>
      <c r="X1091" s="32" t="str">
        <f t="shared" ca="1" si="81"/>
        <v/>
      </c>
      <c r="Y1091" s="2" t="str">
        <f t="shared" si="82"/>
        <v>Đã thanh toán</v>
      </c>
      <c r="Z1091" s="42">
        <f t="shared" si="83"/>
        <v>46186</v>
      </c>
      <c r="AA1091" s="42">
        <f t="shared" si="84"/>
        <v>46227</v>
      </c>
      <c r="AD1091" s="2" t="str">
        <f>VLOOKUP($A1091,MA_KH!$A:$Q,MA_KH!O$1,0)</f>
        <v>MEGA</v>
      </c>
      <c r="AE1091" s="2" t="str">
        <f>VLOOKUP($A1091,MA_KH!$A:$Q,MA_KH!P$1,0)</f>
        <v>CÔNG TY TNHH MM MEGA MARKET (VIỆT NAM)</v>
      </c>
      <c r="AG1091" s="2" t="str">
        <f>(Table1[[#This Row],[Số hóa đơn]])&amp;IF(OR(Table1[[#This Row],[Phân loại]]="Hàng trả",Table1[[#This Row],[Phân loại]]="Giảm công nợ"),-Table1[[#This Row],[Tổng giá trị]],Table1[[#This Row],[Tổng giá trị]])</f>
        <v>000411832399004</v>
      </c>
      <c r="AH1091" s="6" t="e">
        <f>_xlfn.XLOOKUP(Table1[[#This Row],[Column1]],'Chi tiết tt Mega gửi'!P:P,'Chi tiết tt Mega gửi'!N:N)</f>
        <v>#N/A</v>
      </c>
    </row>
    <row r="1092" spans="1:34" ht="25.5" customHeight="1" x14ac:dyDescent="0.2">
      <c r="A1092" s="58" t="s">
        <v>16291</v>
      </c>
      <c r="B1092" s="58" t="s">
        <v>200</v>
      </c>
      <c r="C1092" s="59">
        <v>46184</v>
      </c>
      <c r="D1092" s="58" t="s">
        <v>20384</v>
      </c>
      <c r="E1092" s="21">
        <v>46186</v>
      </c>
      <c r="F1092" s="58" t="s">
        <v>20385</v>
      </c>
      <c r="G1092" s="58" t="s">
        <v>20386</v>
      </c>
      <c r="H1092" s="60">
        <v>1656000</v>
      </c>
      <c r="I1092" s="61">
        <v>0</v>
      </c>
      <c r="J1092" s="60">
        <v>132480</v>
      </c>
      <c r="K1092" s="66">
        <v>1788480</v>
      </c>
      <c r="L1092" s="64" t="s">
        <v>17236</v>
      </c>
      <c r="M1092" s="6">
        <v>46227</v>
      </c>
      <c r="O1092" s="32">
        <f>IF(Table1[[#This Row],[Phân loại]]="Tồn đầu kỳ",Table1[[#This Row],[Tổng giá trị]],0)</f>
        <v>0</v>
      </c>
      <c r="P1092" s="7">
        <f>IF(Table1[[#This Row],[Số còn phải thu ĐK]]&lt;&gt;0,0,IF(Table1[[#This Row],[Phân loại]]="Bán hàng",Table1[[#This Row],[Tổng giá trị]],-Table1[[#This Row],[Tổng giá trị]]))</f>
        <v>1788480</v>
      </c>
      <c r="Q1092" s="32">
        <f t="shared" ref="Q1092:Q1155" si="85">IF(M1092&lt;&gt;"",IF(O1092&lt;&gt;0,O1092,P1092),0)</f>
        <v>1788480</v>
      </c>
      <c r="R1092" s="7">
        <f>Table1[[#This Row],[Số còn phải thu ĐK]]+Table1[[#This Row],[Giá Trị HD sau CK]]-Table1[[#This Row],[Số tiền đã thu]]</f>
        <v>0</v>
      </c>
      <c r="S1092" s="6">
        <f>IF(Table1[[#This Row],[Ngày hóa đơn]]&lt;&gt;"",Table1[[#This Row],[Ngày hóa đơn]],IF(Table1[[#This Row],[Ngày hạch toán]]&lt;&gt;"",Table1[[#This Row],[Ngày hạch toán]],""))</f>
        <v>46186</v>
      </c>
      <c r="T1092" s="7"/>
      <c r="U1092" s="6">
        <f>IF(Table1[[#This Row],[Ngày tính CN]]="","",S1092+T1092)</f>
        <v>46186</v>
      </c>
      <c r="V1092" s="32">
        <f ca="1">IF(Table1[[#This Row],[Hạn thanh toán]]="","",IF((U1092-NOW())&lt;0,0,(U1092-NOW())))</f>
        <v>0</v>
      </c>
      <c r="W1092" s="32"/>
      <c r="X1092" s="32" t="str">
        <f t="shared" ref="X1092:X1155" ca="1" si="86">IF(OR(U1092="",R1092=0),"",IF((U1092-NOW())&lt;0,-(U1092-NOW()),0))</f>
        <v/>
      </c>
      <c r="Y1092" s="2" t="str">
        <f t="shared" ref="Y1092:Y1155" si="87">IF(R1092=0,"Đã thanh toán",IF(X1092="","",IF(X1092&lt;=0,"Chưa đến hạn thanh toán",IF(X1092&lt;=30,"Nợ quá hạn 30 ngày",IF(X1092&lt;=60,"Nợ quá hạn từ 30 ngày đến 60 ngày",IF(X1092&lt;=90,"Nợ quá hạn từ 60 ngày đến 90 ngày",IF(X1092&lt;=120,"Nợ quá hạn từ 90 ngày đến 120 ngày","Nợ quá hạn hơn 120 ngày có khả năng mất thanh toán")))))))</f>
        <v>Đã thanh toán</v>
      </c>
      <c r="Z1092" s="42">
        <f t="shared" ref="Z1092:Z1155" si="88">IF(S1092="","",S1092)</f>
        <v>46186</v>
      </c>
      <c r="AA1092" s="42">
        <f t="shared" ref="AA1092:AA1155" si="89">IF(M1092="","",M1092)</f>
        <v>46227</v>
      </c>
      <c r="AD1092" s="2" t="str">
        <f>VLOOKUP($A1092,MA_KH!$A:$Q,MA_KH!O$1,0)</f>
        <v>MEGA</v>
      </c>
      <c r="AE1092" s="2" t="str">
        <f>VLOOKUP($A1092,MA_KH!$A:$Q,MA_KH!P$1,0)</f>
        <v>CÔNG TY TNHH MM MEGA MARKET (VIỆT NAM)</v>
      </c>
      <c r="AG1092" s="2" t="str">
        <f>(Table1[[#This Row],[Số hóa đơn]])&amp;IF(OR(Table1[[#This Row],[Phân loại]]="Hàng trả",Table1[[#This Row],[Phân loại]]="Giảm công nợ"),-Table1[[#This Row],[Tổng giá trị]],Table1[[#This Row],[Tổng giá trị]])</f>
        <v>000411881788480</v>
      </c>
      <c r="AH1092" s="6" t="e">
        <f>_xlfn.XLOOKUP(Table1[[#This Row],[Column1]],'Chi tiết tt Mega gửi'!P:P,'Chi tiết tt Mega gửi'!N:N)</f>
        <v>#N/A</v>
      </c>
    </row>
    <row r="1093" spans="1:34" ht="25.5" customHeight="1" x14ac:dyDescent="0.2">
      <c r="A1093" s="54" t="s">
        <v>7306</v>
      </c>
      <c r="B1093" s="54" t="s">
        <v>7307</v>
      </c>
      <c r="C1093" s="55">
        <v>46184</v>
      </c>
      <c r="D1093" s="54" t="s">
        <v>20372</v>
      </c>
      <c r="E1093" s="21">
        <v>46186</v>
      </c>
      <c r="F1093" s="54" t="s">
        <v>20373</v>
      </c>
      <c r="G1093" s="54" t="s">
        <v>20374</v>
      </c>
      <c r="H1093" s="56">
        <v>3833443</v>
      </c>
      <c r="I1093" s="57">
        <v>0</v>
      </c>
      <c r="J1093" s="56">
        <v>306675</v>
      </c>
      <c r="K1093" s="65">
        <v>4140118</v>
      </c>
      <c r="L1093" s="64" t="s">
        <v>17236</v>
      </c>
      <c r="M1093" s="6">
        <v>46227</v>
      </c>
      <c r="O1093" s="32">
        <f>IF(Table1[[#This Row],[Phân loại]]="Tồn đầu kỳ",Table1[[#This Row],[Tổng giá trị]],0)</f>
        <v>0</v>
      </c>
      <c r="P1093" s="7">
        <f>IF(Table1[[#This Row],[Số còn phải thu ĐK]]&lt;&gt;0,0,IF(Table1[[#This Row],[Phân loại]]="Bán hàng",Table1[[#This Row],[Tổng giá trị]],-Table1[[#This Row],[Tổng giá trị]]))</f>
        <v>4140118</v>
      </c>
      <c r="Q1093" s="32">
        <f t="shared" si="85"/>
        <v>4140118</v>
      </c>
      <c r="R1093" s="7">
        <f>Table1[[#This Row],[Số còn phải thu ĐK]]+Table1[[#This Row],[Giá Trị HD sau CK]]-Table1[[#This Row],[Số tiền đã thu]]</f>
        <v>0</v>
      </c>
      <c r="S1093" s="6">
        <f>IF(Table1[[#This Row],[Ngày hóa đơn]]&lt;&gt;"",Table1[[#This Row],[Ngày hóa đơn]],IF(Table1[[#This Row],[Ngày hạch toán]]&lt;&gt;"",Table1[[#This Row],[Ngày hạch toán]],""))</f>
        <v>46186</v>
      </c>
      <c r="T1093" s="7"/>
      <c r="U1093" s="6">
        <f>IF(Table1[[#This Row],[Ngày tính CN]]="","",S1093+T1093)</f>
        <v>46186</v>
      </c>
      <c r="V1093" s="32">
        <f ca="1">IF(Table1[[#This Row],[Hạn thanh toán]]="","",IF((U1093-NOW())&lt;0,0,(U1093-NOW())))</f>
        <v>0</v>
      </c>
      <c r="W1093" s="32"/>
      <c r="X1093" s="32" t="str">
        <f t="shared" ca="1" si="86"/>
        <v/>
      </c>
      <c r="Y1093" s="2" t="str">
        <f t="shared" si="87"/>
        <v>Đã thanh toán</v>
      </c>
      <c r="Z1093" s="42">
        <f t="shared" si="88"/>
        <v>46186</v>
      </c>
      <c r="AA1093" s="42">
        <f t="shared" si="89"/>
        <v>46227</v>
      </c>
      <c r="AD1093" s="2" t="str">
        <f>VLOOKUP($A1093,MA_KH!$A:$Q,MA_KH!O$1,0)</f>
        <v>MEGA</v>
      </c>
      <c r="AE1093" s="2" t="str">
        <f>VLOOKUP($A1093,MA_KH!$A:$Q,MA_KH!P$1,0)</f>
        <v>CÔNG TY TNHH MM MEGA MARKET (VIỆT NAM)</v>
      </c>
      <c r="AG1093" s="2" t="str">
        <f>(Table1[[#This Row],[Số hóa đơn]])&amp;IF(OR(Table1[[#This Row],[Phân loại]]="Hàng trả",Table1[[#This Row],[Phân loại]]="Giảm công nợ"),-Table1[[#This Row],[Tổng giá trị]],Table1[[#This Row],[Tổng giá trị]])</f>
        <v>000411824140118</v>
      </c>
      <c r="AH1093" s="6" t="e">
        <f>_xlfn.XLOOKUP(Table1[[#This Row],[Column1]],'Chi tiết tt Mega gửi'!P:P,'Chi tiết tt Mega gửi'!N:N)</f>
        <v>#N/A</v>
      </c>
    </row>
    <row r="1094" spans="1:34" ht="25.5" customHeight="1" x14ac:dyDescent="0.2">
      <c r="A1094" s="54" t="s">
        <v>16295</v>
      </c>
      <c r="B1094" s="54" t="s">
        <v>198</v>
      </c>
      <c r="C1094" s="55">
        <v>46184</v>
      </c>
      <c r="D1094" s="54" t="s">
        <v>20355</v>
      </c>
      <c r="E1094" s="21">
        <v>46186</v>
      </c>
      <c r="F1094" s="54" t="s">
        <v>20356</v>
      </c>
      <c r="G1094" s="54" t="s">
        <v>20357</v>
      </c>
      <c r="H1094" s="56">
        <v>2075480</v>
      </c>
      <c r="I1094" s="57">
        <v>0</v>
      </c>
      <c r="J1094" s="56">
        <v>166038</v>
      </c>
      <c r="K1094" s="65">
        <v>2241518</v>
      </c>
      <c r="L1094" s="64" t="s">
        <v>17236</v>
      </c>
      <c r="M1094" s="6">
        <v>46227</v>
      </c>
      <c r="O1094" s="32">
        <f>IF(Table1[[#This Row],[Phân loại]]="Tồn đầu kỳ",Table1[[#This Row],[Tổng giá trị]],0)</f>
        <v>0</v>
      </c>
      <c r="P1094" s="7">
        <f>IF(Table1[[#This Row],[Số còn phải thu ĐK]]&lt;&gt;0,0,IF(Table1[[#This Row],[Phân loại]]="Bán hàng",Table1[[#This Row],[Tổng giá trị]],-Table1[[#This Row],[Tổng giá trị]]))</f>
        <v>2241518</v>
      </c>
      <c r="Q1094" s="32">
        <f t="shared" si="85"/>
        <v>2241518</v>
      </c>
      <c r="R1094" s="7">
        <f>Table1[[#This Row],[Số còn phải thu ĐK]]+Table1[[#This Row],[Giá Trị HD sau CK]]-Table1[[#This Row],[Số tiền đã thu]]</f>
        <v>0</v>
      </c>
      <c r="S1094" s="6">
        <f>IF(Table1[[#This Row],[Ngày hóa đơn]]&lt;&gt;"",Table1[[#This Row],[Ngày hóa đơn]],IF(Table1[[#This Row],[Ngày hạch toán]]&lt;&gt;"",Table1[[#This Row],[Ngày hạch toán]],""))</f>
        <v>46186</v>
      </c>
      <c r="T1094" s="7"/>
      <c r="U1094" s="6">
        <f>IF(Table1[[#This Row],[Ngày tính CN]]="","",S1094+T1094)</f>
        <v>46186</v>
      </c>
      <c r="V1094" s="32">
        <f ca="1">IF(Table1[[#This Row],[Hạn thanh toán]]="","",IF((U1094-NOW())&lt;0,0,(U1094-NOW())))</f>
        <v>0</v>
      </c>
      <c r="W1094" s="32"/>
      <c r="X1094" s="32" t="str">
        <f t="shared" ca="1" si="86"/>
        <v/>
      </c>
      <c r="Y1094" s="2" t="str">
        <f t="shared" si="87"/>
        <v>Đã thanh toán</v>
      </c>
      <c r="Z1094" s="42">
        <f t="shared" si="88"/>
        <v>46186</v>
      </c>
      <c r="AA1094" s="42">
        <f t="shared" si="89"/>
        <v>46227</v>
      </c>
      <c r="AD1094" s="2" t="str">
        <f>VLOOKUP($A1094,MA_KH!$A:$Q,MA_KH!O$1,0)</f>
        <v>MEGA</v>
      </c>
      <c r="AE1094" s="2" t="str">
        <f>VLOOKUP($A1094,MA_KH!$A:$Q,MA_KH!P$1,0)</f>
        <v>CÔNG TY TNHH MM MEGA MARKET (VIỆT NAM)</v>
      </c>
      <c r="AG1094" s="2" t="str">
        <f>(Table1[[#This Row],[Số hóa đơn]])&amp;IF(OR(Table1[[#This Row],[Phân loại]]="Hàng trả",Table1[[#This Row],[Phân loại]]="Giảm công nợ"),-Table1[[#This Row],[Tổng giá trị]],Table1[[#This Row],[Tổng giá trị]])</f>
        <v>000411852241518</v>
      </c>
      <c r="AH1094" s="6" t="e">
        <f>_xlfn.XLOOKUP(Table1[[#This Row],[Column1]],'Chi tiết tt Mega gửi'!P:P,'Chi tiết tt Mega gửi'!N:N)</f>
        <v>#N/A</v>
      </c>
    </row>
    <row r="1095" spans="1:34" ht="25.5" customHeight="1" x14ac:dyDescent="0.2">
      <c r="A1095" s="54" t="s">
        <v>16298</v>
      </c>
      <c r="B1095" s="54" t="s">
        <v>7235</v>
      </c>
      <c r="C1095" s="55">
        <v>46184</v>
      </c>
      <c r="D1095" s="54" t="s">
        <v>20378</v>
      </c>
      <c r="E1095" s="21">
        <v>46186</v>
      </c>
      <c r="F1095" s="54" t="s">
        <v>20379</v>
      </c>
      <c r="G1095" s="54" t="s">
        <v>20380</v>
      </c>
      <c r="H1095" s="56">
        <v>17808950</v>
      </c>
      <c r="I1095" s="57">
        <v>0</v>
      </c>
      <c r="J1095" s="56">
        <v>1424716</v>
      </c>
      <c r="K1095" s="65">
        <v>19233666</v>
      </c>
      <c r="L1095" s="64" t="s">
        <v>17236</v>
      </c>
      <c r="M1095" s="6">
        <v>46227</v>
      </c>
      <c r="O1095" s="32">
        <f>IF(Table1[[#This Row],[Phân loại]]="Tồn đầu kỳ",Table1[[#This Row],[Tổng giá trị]],0)</f>
        <v>0</v>
      </c>
      <c r="P1095" s="7">
        <f>IF(Table1[[#This Row],[Số còn phải thu ĐK]]&lt;&gt;0,0,IF(Table1[[#This Row],[Phân loại]]="Bán hàng",Table1[[#This Row],[Tổng giá trị]],-Table1[[#This Row],[Tổng giá trị]]))</f>
        <v>19233666</v>
      </c>
      <c r="Q1095" s="32">
        <f t="shared" si="85"/>
        <v>19233666</v>
      </c>
      <c r="R1095" s="7">
        <f>Table1[[#This Row],[Số còn phải thu ĐK]]+Table1[[#This Row],[Giá Trị HD sau CK]]-Table1[[#This Row],[Số tiền đã thu]]</f>
        <v>0</v>
      </c>
      <c r="S1095" s="6">
        <f>IF(Table1[[#This Row],[Ngày hóa đơn]]&lt;&gt;"",Table1[[#This Row],[Ngày hóa đơn]],IF(Table1[[#This Row],[Ngày hạch toán]]&lt;&gt;"",Table1[[#This Row],[Ngày hạch toán]],""))</f>
        <v>46186</v>
      </c>
      <c r="T1095" s="7"/>
      <c r="U1095" s="6">
        <f>IF(Table1[[#This Row],[Ngày tính CN]]="","",S1095+T1095)</f>
        <v>46186</v>
      </c>
      <c r="V1095" s="32">
        <f ca="1">IF(Table1[[#This Row],[Hạn thanh toán]]="","",IF((U1095-NOW())&lt;0,0,(U1095-NOW())))</f>
        <v>0</v>
      </c>
      <c r="W1095" s="32"/>
      <c r="X1095" s="32" t="str">
        <f t="shared" ca="1" si="86"/>
        <v/>
      </c>
      <c r="Y1095" s="2" t="str">
        <f t="shared" si="87"/>
        <v>Đã thanh toán</v>
      </c>
      <c r="Z1095" s="42">
        <f t="shared" si="88"/>
        <v>46186</v>
      </c>
      <c r="AA1095" s="42">
        <f t="shared" si="89"/>
        <v>46227</v>
      </c>
      <c r="AD1095" s="2" t="str">
        <f>VLOOKUP($A1095,MA_KH!$A:$Q,MA_KH!O$1,0)</f>
        <v>MEGA</v>
      </c>
      <c r="AE1095" s="2" t="str">
        <f>VLOOKUP($A1095,MA_KH!$A:$Q,MA_KH!P$1,0)</f>
        <v>CÔNG TY TNHH MM MEGA MARKET (VIỆT NAM)</v>
      </c>
      <c r="AG1095" s="2" t="str">
        <f>(Table1[[#This Row],[Số hóa đơn]])&amp;IF(OR(Table1[[#This Row],[Phân loại]]="Hàng trả",Table1[[#This Row],[Phân loại]]="Giảm công nợ"),-Table1[[#This Row],[Tổng giá trị]],Table1[[#This Row],[Tổng giá trị]])</f>
        <v>0004118119233666</v>
      </c>
      <c r="AH1095" s="6" t="e">
        <f>_xlfn.XLOOKUP(Table1[[#This Row],[Column1]],'Chi tiết tt Mega gửi'!P:P,'Chi tiết tt Mega gửi'!N:N)</f>
        <v>#N/A</v>
      </c>
    </row>
    <row r="1096" spans="1:34" ht="25.5" customHeight="1" x14ac:dyDescent="0.2">
      <c r="A1096" s="54" t="s">
        <v>16298</v>
      </c>
      <c r="B1096" s="54" t="s">
        <v>7235</v>
      </c>
      <c r="C1096" s="55">
        <v>46184</v>
      </c>
      <c r="D1096" s="54" t="s">
        <v>20362</v>
      </c>
      <c r="E1096" s="21">
        <v>46186</v>
      </c>
      <c r="F1096" s="54" t="s">
        <v>20363</v>
      </c>
      <c r="G1096" s="54" t="s">
        <v>20364</v>
      </c>
      <c r="H1096" s="56">
        <v>10814900</v>
      </c>
      <c r="I1096" s="57">
        <v>0</v>
      </c>
      <c r="J1096" s="56">
        <v>865192</v>
      </c>
      <c r="K1096" s="65">
        <v>11680092</v>
      </c>
      <c r="L1096" s="64" t="s">
        <v>17236</v>
      </c>
      <c r="M1096" s="6">
        <v>46227</v>
      </c>
      <c r="O1096" s="32">
        <f>IF(Table1[[#This Row],[Phân loại]]="Tồn đầu kỳ",Table1[[#This Row],[Tổng giá trị]],0)</f>
        <v>0</v>
      </c>
      <c r="P1096" s="7">
        <f>IF(Table1[[#This Row],[Số còn phải thu ĐK]]&lt;&gt;0,0,IF(Table1[[#This Row],[Phân loại]]="Bán hàng",Table1[[#This Row],[Tổng giá trị]],-Table1[[#This Row],[Tổng giá trị]]))</f>
        <v>11680092</v>
      </c>
      <c r="Q1096" s="32">
        <f t="shared" si="85"/>
        <v>11680092</v>
      </c>
      <c r="R1096" s="7">
        <f>Table1[[#This Row],[Số còn phải thu ĐK]]+Table1[[#This Row],[Giá Trị HD sau CK]]-Table1[[#This Row],[Số tiền đã thu]]</f>
        <v>0</v>
      </c>
      <c r="S1096" s="6">
        <f>IF(Table1[[#This Row],[Ngày hóa đơn]]&lt;&gt;"",Table1[[#This Row],[Ngày hóa đơn]],IF(Table1[[#This Row],[Ngày hạch toán]]&lt;&gt;"",Table1[[#This Row],[Ngày hạch toán]],""))</f>
        <v>46186</v>
      </c>
      <c r="T1096" s="7"/>
      <c r="U1096" s="6">
        <f>IF(Table1[[#This Row],[Ngày tính CN]]="","",S1096+T1096)</f>
        <v>46186</v>
      </c>
      <c r="V1096" s="32">
        <f ca="1">IF(Table1[[#This Row],[Hạn thanh toán]]="","",IF((U1096-NOW())&lt;0,0,(U1096-NOW())))</f>
        <v>0</v>
      </c>
      <c r="W1096" s="32"/>
      <c r="X1096" s="32" t="str">
        <f t="shared" ca="1" si="86"/>
        <v/>
      </c>
      <c r="Y1096" s="2" t="str">
        <f t="shared" si="87"/>
        <v>Đã thanh toán</v>
      </c>
      <c r="Z1096" s="42">
        <f t="shared" si="88"/>
        <v>46186</v>
      </c>
      <c r="AA1096" s="42">
        <f t="shared" si="89"/>
        <v>46227</v>
      </c>
      <c r="AD1096" s="2" t="str">
        <f>VLOOKUP($A1096,MA_KH!$A:$Q,MA_KH!O$1,0)</f>
        <v>MEGA</v>
      </c>
      <c r="AE1096" s="2" t="str">
        <f>VLOOKUP($A1096,MA_KH!$A:$Q,MA_KH!P$1,0)</f>
        <v>CÔNG TY TNHH MM MEGA MARKET (VIỆT NAM)</v>
      </c>
      <c r="AG1096" s="2" t="str">
        <f>(Table1[[#This Row],[Số hóa đơn]])&amp;IF(OR(Table1[[#This Row],[Phân loại]]="Hàng trả",Table1[[#This Row],[Phân loại]]="Giảm công nợ"),-Table1[[#This Row],[Tổng giá trị]],Table1[[#This Row],[Tổng giá trị]])</f>
        <v>0004118011680092</v>
      </c>
      <c r="AH1096" s="6" t="e">
        <f>_xlfn.XLOOKUP(Table1[[#This Row],[Column1]],'Chi tiết tt Mega gửi'!P:P,'Chi tiết tt Mega gửi'!N:N)</f>
        <v>#N/A</v>
      </c>
    </row>
    <row r="1097" spans="1:34" ht="25.5" customHeight="1" x14ac:dyDescent="0.2">
      <c r="A1097" s="54" t="s">
        <v>16304</v>
      </c>
      <c r="B1097" s="54" t="s">
        <v>7254</v>
      </c>
      <c r="C1097" s="55">
        <v>46184</v>
      </c>
      <c r="D1097" s="54" t="s">
        <v>20358</v>
      </c>
      <c r="E1097" s="21">
        <v>46191</v>
      </c>
      <c r="F1097" s="54" t="s">
        <v>20397</v>
      </c>
      <c r="G1097" s="54" t="s">
        <v>20398</v>
      </c>
      <c r="H1097" s="56">
        <v>2136220</v>
      </c>
      <c r="I1097" s="57">
        <v>0</v>
      </c>
      <c r="J1097" s="56">
        <v>170898</v>
      </c>
      <c r="K1097" s="65">
        <v>2307118</v>
      </c>
      <c r="L1097" s="64" t="s">
        <v>17236</v>
      </c>
      <c r="M1097" s="6">
        <v>46227</v>
      </c>
      <c r="O1097" s="32">
        <f>IF(Table1[[#This Row],[Phân loại]]="Tồn đầu kỳ",Table1[[#This Row],[Tổng giá trị]],0)</f>
        <v>0</v>
      </c>
      <c r="P1097" s="7">
        <f>IF(Table1[[#This Row],[Số còn phải thu ĐK]]&lt;&gt;0,0,IF(Table1[[#This Row],[Phân loại]]="Bán hàng",Table1[[#This Row],[Tổng giá trị]],-Table1[[#This Row],[Tổng giá trị]]))</f>
        <v>2307118</v>
      </c>
      <c r="Q1097" s="32">
        <f t="shared" si="85"/>
        <v>2307118</v>
      </c>
      <c r="R1097" s="7">
        <f>Table1[[#This Row],[Số còn phải thu ĐK]]+Table1[[#This Row],[Giá Trị HD sau CK]]-Table1[[#This Row],[Số tiền đã thu]]</f>
        <v>0</v>
      </c>
      <c r="S1097" s="6">
        <f>IF(Table1[[#This Row],[Ngày hóa đơn]]&lt;&gt;"",Table1[[#This Row],[Ngày hóa đơn]],IF(Table1[[#This Row],[Ngày hạch toán]]&lt;&gt;"",Table1[[#This Row],[Ngày hạch toán]],""))</f>
        <v>46191</v>
      </c>
      <c r="T1097" s="7"/>
      <c r="U1097" s="6">
        <f>IF(Table1[[#This Row],[Ngày tính CN]]="","",S1097+T1097)</f>
        <v>46191</v>
      </c>
      <c r="V1097" s="32">
        <f ca="1">IF(Table1[[#This Row],[Hạn thanh toán]]="","",IF((U1097-NOW())&lt;0,0,(U1097-NOW())))</f>
        <v>0</v>
      </c>
      <c r="W1097" s="32"/>
      <c r="X1097" s="32" t="str">
        <f t="shared" ca="1" si="86"/>
        <v/>
      </c>
      <c r="Y1097" s="2" t="str">
        <f t="shared" si="87"/>
        <v>Đã thanh toán</v>
      </c>
      <c r="Z1097" s="42">
        <f t="shared" si="88"/>
        <v>46191</v>
      </c>
      <c r="AA1097" s="42">
        <f t="shared" si="89"/>
        <v>46227</v>
      </c>
      <c r="AD1097" s="2" t="str">
        <f>VLOOKUP($A1097,MA_KH!$A:$Q,MA_KH!O$1,0)</f>
        <v>MEGA</v>
      </c>
      <c r="AE1097" s="2" t="str">
        <f>VLOOKUP($A1097,MA_KH!$A:$Q,MA_KH!P$1,0)</f>
        <v>CÔNG TY TNHH MM MEGA MARKET (VIỆT NAM)</v>
      </c>
      <c r="AG1097" s="2" t="str">
        <f>(Table1[[#This Row],[Số hóa đơn]])&amp;IF(OR(Table1[[#This Row],[Phân loại]]="Hàng trả",Table1[[#This Row],[Phân loại]]="Giảm công nợ"),-Table1[[#This Row],[Tổng giá trị]],Table1[[#This Row],[Tổng giá trị]])</f>
        <v>000419752307118</v>
      </c>
      <c r="AH1097" s="6" t="e">
        <f>_xlfn.XLOOKUP(Table1[[#This Row],[Column1]],'Chi tiết tt Mega gửi'!P:P,'Chi tiết tt Mega gửi'!N:N)</f>
        <v>#N/A</v>
      </c>
    </row>
    <row r="1098" spans="1:34" ht="25.5" customHeight="1" x14ac:dyDescent="0.2">
      <c r="A1098" s="54" t="s">
        <v>16304</v>
      </c>
      <c r="B1098" s="54" t="s">
        <v>7254</v>
      </c>
      <c r="C1098" s="55">
        <v>46184</v>
      </c>
      <c r="D1098" s="54" t="s">
        <v>20353</v>
      </c>
      <c r="E1098" s="21">
        <v>46191</v>
      </c>
      <c r="F1098" s="54" t="s">
        <v>20399</v>
      </c>
      <c r="G1098" s="54" t="s">
        <v>20400</v>
      </c>
      <c r="H1098" s="56">
        <v>2221300</v>
      </c>
      <c r="I1098" s="57">
        <v>0</v>
      </c>
      <c r="J1098" s="56">
        <v>177704</v>
      </c>
      <c r="K1098" s="65">
        <v>2399004</v>
      </c>
      <c r="L1098" s="64" t="s">
        <v>17236</v>
      </c>
      <c r="M1098" s="6">
        <v>46227</v>
      </c>
      <c r="O1098" s="32">
        <f>IF(Table1[[#This Row],[Phân loại]]="Tồn đầu kỳ",Table1[[#This Row],[Tổng giá trị]],0)</f>
        <v>0</v>
      </c>
      <c r="P1098" s="7">
        <f>IF(Table1[[#This Row],[Số còn phải thu ĐK]]&lt;&gt;0,0,IF(Table1[[#This Row],[Phân loại]]="Bán hàng",Table1[[#This Row],[Tổng giá trị]],-Table1[[#This Row],[Tổng giá trị]]))</f>
        <v>2399004</v>
      </c>
      <c r="Q1098" s="32">
        <f t="shared" si="85"/>
        <v>2399004</v>
      </c>
      <c r="R1098" s="7">
        <f>Table1[[#This Row],[Số còn phải thu ĐK]]+Table1[[#This Row],[Giá Trị HD sau CK]]-Table1[[#This Row],[Số tiền đã thu]]</f>
        <v>0</v>
      </c>
      <c r="S1098" s="6">
        <f>IF(Table1[[#This Row],[Ngày hóa đơn]]&lt;&gt;"",Table1[[#This Row],[Ngày hóa đơn]],IF(Table1[[#This Row],[Ngày hạch toán]]&lt;&gt;"",Table1[[#This Row],[Ngày hạch toán]],""))</f>
        <v>46191</v>
      </c>
      <c r="T1098" s="7"/>
      <c r="U1098" s="6">
        <f>IF(Table1[[#This Row],[Ngày tính CN]]="","",S1098+T1098)</f>
        <v>46191</v>
      </c>
      <c r="V1098" s="32">
        <f ca="1">IF(Table1[[#This Row],[Hạn thanh toán]]="","",IF((U1098-NOW())&lt;0,0,(U1098-NOW())))</f>
        <v>0</v>
      </c>
      <c r="W1098" s="32"/>
      <c r="X1098" s="32" t="str">
        <f t="shared" ca="1" si="86"/>
        <v/>
      </c>
      <c r="Y1098" s="2" t="str">
        <f t="shared" si="87"/>
        <v>Đã thanh toán</v>
      </c>
      <c r="Z1098" s="42">
        <f t="shared" si="88"/>
        <v>46191</v>
      </c>
      <c r="AA1098" s="42">
        <f t="shared" si="89"/>
        <v>46227</v>
      </c>
      <c r="AD1098" s="2" t="str">
        <f>VLOOKUP($A1098,MA_KH!$A:$Q,MA_KH!O$1,0)</f>
        <v>MEGA</v>
      </c>
      <c r="AE1098" s="2" t="str">
        <f>VLOOKUP($A1098,MA_KH!$A:$Q,MA_KH!P$1,0)</f>
        <v>CÔNG TY TNHH MM MEGA MARKET (VIỆT NAM)</v>
      </c>
      <c r="AG1098" s="2" t="str">
        <f>(Table1[[#This Row],[Số hóa đơn]])&amp;IF(OR(Table1[[#This Row],[Phân loại]]="Hàng trả",Table1[[#This Row],[Phân loại]]="Giảm công nợ"),-Table1[[#This Row],[Tổng giá trị]],Table1[[#This Row],[Tổng giá trị]])</f>
        <v>000419762399004</v>
      </c>
      <c r="AH1098" s="6" t="e">
        <f>_xlfn.XLOOKUP(Table1[[#This Row],[Column1]],'Chi tiết tt Mega gửi'!P:P,'Chi tiết tt Mega gửi'!N:N)</f>
        <v>#N/A</v>
      </c>
    </row>
    <row r="1099" spans="1:34" ht="25.5" customHeight="1" x14ac:dyDescent="0.2">
      <c r="A1099" s="54" t="s">
        <v>16304</v>
      </c>
      <c r="B1099" s="54" t="s">
        <v>7254</v>
      </c>
      <c r="C1099" s="55">
        <v>46184</v>
      </c>
      <c r="D1099" s="54" t="s">
        <v>20365</v>
      </c>
      <c r="E1099" s="21">
        <v>46191</v>
      </c>
      <c r="F1099" s="54" t="s">
        <v>20401</v>
      </c>
      <c r="G1099" s="54" t="s">
        <v>20402</v>
      </c>
      <c r="H1099" s="56">
        <v>518875</v>
      </c>
      <c r="I1099" s="57">
        <v>0</v>
      </c>
      <c r="J1099" s="56">
        <v>41510</v>
      </c>
      <c r="K1099" s="65">
        <v>560385</v>
      </c>
      <c r="L1099" s="64" t="s">
        <v>17236</v>
      </c>
      <c r="M1099" s="6">
        <v>46227</v>
      </c>
      <c r="O1099" s="32">
        <f>IF(Table1[[#This Row],[Phân loại]]="Tồn đầu kỳ",Table1[[#This Row],[Tổng giá trị]],0)</f>
        <v>0</v>
      </c>
      <c r="P1099" s="7">
        <f>IF(Table1[[#This Row],[Số còn phải thu ĐK]]&lt;&gt;0,0,IF(Table1[[#This Row],[Phân loại]]="Bán hàng",Table1[[#This Row],[Tổng giá trị]],-Table1[[#This Row],[Tổng giá trị]]))</f>
        <v>560385</v>
      </c>
      <c r="Q1099" s="32">
        <f t="shared" si="85"/>
        <v>560385</v>
      </c>
      <c r="R1099" s="7">
        <f>Table1[[#This Row],[Số còn phải thu ĐK]]+Table1[[#This Row],[Giá Trị HD sau CK]]-Table1[[#This Row],[Số tiền đã thu]]</f>
        <v>0</v>
      </c>
      <c r="S1099" s="6">
        <f>IF(Table1[[#This Row],[Ngày hóa đơn]]&lt;&gt;"",Table1[[#This Row],[Ngày hóa đơn]],IF(Table1[[#This Row],[Ngày hạch toán]]&lt;&gt;"",Table1[[#This Row],[Ngày hạch toán]],""))</f>
        <v>46191</v>
      </c>
      <c r="T1099" s="7"/>
      <c r="U1099" s="6">
        <f>IF(Table1[[#This Row],[Ngày tính CN]]="","",S1099+T1099)</f>
        <v>46191</v>
      </c>
      <c r="V1099" s="32">
        <f ca="1">IF(Table1[[#This Row],[Hạn thanh toán]]="","",IF((U1099-NOW())&lt;0,0,(U1099-NOW())))</f>
        <v>0</v>
      </c>
      <c r="W1099" s="32"/>
      <c r="X1099" s="32" t="str">
        <f t="shared" ca="1" si="86"/>
        <v/>
      </c>
      <c r="Y1099" s="2" t="str">
        <f t="shared" si="87"/>
        <v>Đã thanh toán</v>
      </c>
      <c r="Z1099" s="42">
        <f t="shared" si="88"/>
        <v>46191</v>
      </c>
      <c r="AA1099" s="42">
        <f t="shared" si="89"/>
        <v>46227</v>
      </c>
      <c r="AD1099" s="2" t="str">
        <f>VLOOKUP($A1099,MA_KH!$A:$Q,MA_KH!O$1,0)</f>
        <v>MEGA</v>
      </c>
      <c r="AE1099" s="2" t="str">
        <f>VLOOKUP($A1099,MA_KH!$A:$Q,MA_KH!P$1,0)</f>
        <v>CÔNG TY TNHH MM MEGA MARKET (VIỆT NAM)</v>
      </c>
      <c r="AG1099" s="2" t="str">
        <f>(Table1[[#This Row],[Số hóa đơn]])&amp;IF(OR(Table1[[#This Row],[Phân loại]]="Hàng trả",Table1[[#This Row],[Phân loại]]="Giảm công nợ"),-Table1[[#This Row],[Tổng giá trị]],Table1[[#This Row],[Tổng giá trị]])</f>
        <v>00041977560385</v>
      </c>
      <c r="AH1099" s="6" t="e">
        <f>_xlfn.XLOOKUP(Table1[[#This Row],[Column1]],'Chi tiết tt Mega gửi'!P:P,'Chi tiết tt Mega gửi'!N:N)</f>
        <v>#N/A</v>
      </c>
    </row>
    <row r="1100" spans="1:34" ht="25.5" customHeight="1" x14ac:dyDescent="0.2">
      <c r="A1100" s="58" t="s">
        <v>16307</v>
      </c>
      <c r="B1100" s="58" t="s">
        <v>202</v>
      </c>
      <c r="C1100" s="59">
        <v>46184</v>
      </c>
      <c r="D1100" s="58" t="s">
        <v>20359</v>
      </c>
      <c r="E1100" s="21">
        <v>46186</v>
      </c>
      <c r="F1100" s="58" t="s">
        <v>20360</v>
      </c>
      <c r="G1100" s="58" t="s">
        <v>20361</v>
      </c>
      <c r="H1100" s="60">
        <v>3092010</v>
      </c>
      <c r="I1100" s="61">
        <v>0</v>
      </c>
      <c r="J1100" s="60">
        <v>247361</v>
      </c>
      <c r="K1100" s="66">
        <v>3339371</v>
      </c>
      <c r="L1100" s="64" t="s">
        <v>17236</v>
      </c>
      <c r="M1100" s="6">
        <v>46227</v>
      </c>
      <c r="O1100" s="32">
        <f>IF(Table1[[#This Row],[Phân loại]]="Tồn đầu kỳ",Table1[[#This Row],[Tổng giá trị]],0)</f>
        <v>0</v>
      </c>
      <c r="P1100" s="7">
        <f>IF(Table1[[#This Row],[Số còn phải thu ĐK]]&lt;&gt;0,0,IF(Table1[[#This Row],[Phân loại]]="Bán hàng",Table1[[#This Row],[Tổng giá trị]],-Table1[[#This Row],[Tổng giá trị]]))</f>
        <v>3339371</v>
      </c>
      <c r="Q1100" s="32">
        <f t="shared" si="85"/>
        <v>3339371</v>
      </c>
      <c r="R1100" s="7">
        <f>Table1[[#This Row],[Số còn phải thu ĐK]]+Table1[[#This Row],[Giá Trị HD sau CK]]-Table1[[#This Row],[Số tiền đã thu]]</f>
        <v>0</v>
      </c>
      <c r="S1100" s="6">
        <f>IF(Table1[[#This Row],[Ngày hóa đơn]]&lt;&gt;"",Table1[[#This Row],[Ngày hóa đơn]],IF(Table1[[#This Row],[Ngày hạch toán]]&lt;&gt;"",Table1[[#This Row],[Ngày hạch toán]],""))</f>
        <v>46186</v>
      </c>
      <c r="T1100" s="7"/>
      <c r="U1100" s="6">
        <f>IF(Table1[[#This Row],[Ngày tính CN]]="","",S1100+T1100)</f>
        <v>46186</v>
      </c>
      <c r="V1100" s="32">
        <f ca="1">IF(Table1[[#This Row],[Hạn thanh toán]]="","",IF((U1100-NOW())&lt;0,0,(U1100-NOW())))</f>
        <v>0</v>
      </c>
      <c r="W1100" s="32"/>
      <c r="X1100" s="32" t="str">
        <f t="shared" ca="1" si="86"/>
        <v/>
      </c>
      <c r="Y1100" s="2" t="str">
        <f t="shared" si="87"/>
        <v>Đã thanh toán</v>
      </c>
      <c r="Z1100" s="42">
        <f t="shared" si="88"/>
        <v>46186</v>
      </c>
      <c r="AA1100" s="42">
        <f t="shared" si="89"/>
        <v>46227</v>
      </c>
      <c r="AD1100" s="2" t="str">
        <f>VLOOKUP($A1100,MA_KH!$A:$Q,MA_KH!O$1,0)</f>
        <v>MEGA</v>
      </c>
      <c r="AE1100" s="2" t="str">
        <f>VLOOKUP($A1100,MA_KH!$A:$Q,MA_KH!P$1,0)</f>
        <v>CÔNG TY TNHH MM MEGA MARKET (VIỆT NAM)</v>
      </c>
      <c r="AG1100" s="2" t="str">
        <f>(Table1[[#This Row],[Số hóa đơn]])&amp;IF(OR(Table1[[#This Row],[Phân loại]]="Hàng trả",Table1[[#This Row],[Phân loại]]="Giảm công nợ"),-Table1[[#This Row],[Tổng giá trị]],Table1[[#This Row],[Tổng giá trị]])</f>
        <v>000411893339371</v>
      </c>
      <c r="AH1100" s="6" t="e">
        <f>_xlfn.XLOOKUP(Table1[[#This Row],[Column1]],'Chi tiết tt Mega gửi'!P:P,'Chi tiết tt Mega gửi'!N:N)</f>
        <v>#N/A</v>
      </c>
    </row>
    <row r="1101" spans="1:34" ht="25.5" customHeight="1" x14ac:dyDescent="0.2">
      <c r="A1101" s="54" t="s">
        <v>16309</v>
      </c>
      <c r="B1101" s="54" t="s">
        <v>255</v>
      </c>
      <c r="C1101" s="55">
        <v>46184</v>
      </c>
      <c r="D1101" s="54" t="s">
        <v>20381</v>
      </c>
      <c r="E1101" s="21">
        <v>46186</v>
      </c>
      <c r="F1101" s="54" t="s">
        <v>20382</v>
      </c>
      <c r="G1101" s="54" t="s">
        <v>20383</v>
      </c>
      <c r="H1101" s="56">
        <v>1615480</v>
      </c>
      <c r="I1101" s="57">
        <v>0</v>
      </c>
      <c r="J1101" s="56">
        <v>129238</v>
      </c>
      <c r="K1101" s="65">
        <v>1744718</v>
      </c>
      <c r="L1101" s="64" t="s">
        <v>17236</v>
      </c>
      <c r="M1101" s="6">
        <v>46227</v>
      </c>
      <c r="O1101" s="32">
        <f>IF(Table1[[#This Row],[Phân loại]]="Tồn đầu kỳ",Table1[[#This Row],[Tổng giá trị]],0)</f>
        <v>0</v>
      </c>
      <c r="P1101" s="7">
        <f>IF(Table1[[#This Row],[Số còn phải thu ĐK]]&lt;&gt;0,0,IF(Table1[[#This Row],[Phân loại]]="Bán hàng",Table1[[#This Row],[Tổng giá trị]],-Table1[[#This Row],[Tổng giá trị]]))</f>
        <v>1744718</v>
      </c>
      <c r="Q1101" s="32">
        <f t="shared" si="85"/>
        <v>1744718</v>
      </c>
      <c r="R1101" s="7">
        <f>Table1[[#This Row],[Số còn phải thu ĐK]]+Table1[[#This Row],[Giá Trị HD sau CK]]-Table1[[#This Row],[Số tiền đã thu]]</f>
        <v>0</v>
      </c>
      <c r="S1101" s="6">
        <f>IF(Table1[[#This Row],[Ngày hóa đơn]]&lt;&gt;"",Table1[[#This Row],[Ngày hóa đơn]],IF(Table1[[#This Row],[Ngày hạch toán]]&lt;&gt;"",Table1[[#This Row],[Ngày hạch toán]],""))</f>
        <v>46186</v>
      </c>
      <c r="T1101" s="7"/>
      <c r="U1101" s="6">
        <f>IF(Table1[[#This Row],[Ngày tính CN]]="","",S1101+T1101)</f>
        <v>46186</v>
      </c>
      <c r="V1101" s="32">
        <f ca="1">IF(Table1[[#This Row],[Hạn thanh toán]]="","",IF((U1101-NOW())&lt;0,0,(U1101-NOW())))</f>
        <v>0</v>
      </c>
      <c r="W1101" s="32"/>
      <c r="X1101" s="32" t="str">
        <f t="shared" ca="1" si="86"/>
        <v/>
      </c>
      <c r="Y1101" s="2" t="str">
        <f t="shared" si="87"/>
        <v>Đã thanh toán</v>
      </c>
      <c r="Z1101" s="42">
        <f t="shared" si="88"/>
        <v>46186</v>
      </c>
      <c r="AA1101" s="42">
        <f t="shared" si="89"/>
        <v>46227</v>
      </c>
      <c r="AD1101" s="2" t="str">
        <f>VLOOKUP($A1101,MA_KH!$A:$Q,MA_KH!O$1,0)</f>
        <v>MEGA</v>
      </c>
      <c r="AE1101" s="2" t="str">
        <f>VLOOKUP($A1101,MA_KH!$A:$Q,MA_KH!P$1,0)</f>
        <v>CÔNG TY TNHH MM MEGA MARKET (VIỆT NAM)</v>
      </c>
      <c r="AG1101" s="2" t="str">
        <f>(Table1[[#This Row],[Số hóa đơn]])&amp;IF(OR(Table1[[#This Row],[Phân loại]]="Hàng trả",Table1[[#This Row],[Phân loại]]="Giảm công nợ"),-Table1[[#This Row],[Tổng giá trị]],Table1[[#This Row],[Tổng giá trị]])</f>
        <v>000411841744718</v>
      </c>
      <c r="AH1101" s="6" t="e">
        <f>_xlfn.XLOOKUP(Table1[[#This Row],[Column1]],'Chi tiết tt Mega gửi'!P:P,'Chi tiết tt Mega gửi'!N:N)</f>
        <v>#N/A</v>
      </c>
    </row>
    <row r="1102" spans="1:34" ht="25.5" customHeight="1" x14ac:dyDescent="0.2">
      <c r="A1102" s="58" t="s">
        <v>16302</v>
      </c>
      <c r="B1102" s="58" t="s">
        <v>7251</v>
      </c>
      <c r="C1102" s="59">
        <v>46185</v>
      </c>
      <c r="D1102" s="58" t="s">
        <v>20390</v>
      </c>
      <c r="E1102" s="21">
        <v>46192</v>
      </c>
      <c r="F1102" s="58" t="s">
        <v>20403</v>
      </c>
      <c r="G1102" s="58" t="s">
        <v>20404</v>
      </c>
      <c r="H1102" s="60">
        <v>518875</v>
      </c>
      <c r="I1102" s="61">
        <v>0</v>
      </c>
      <c r="J1102" s="60">
        <v>41510</v>
      </c>
      <c r="K1102" s="66">
        <v>560385</v>
      </c>
      <c r="L1102" s="64" t="s">
        <v>17236</v>
      </c>
      <c r="M1102" s="6">
        <v>46227</v>
      </c>
      <c r="O1102" s="32">
        <f>IF(Table1[[#This Row],[Phân loại]]="Tồn đầu kỳ",Table1[[#This Row],[Tổng giá trị]],0)</f>
        <v>0</v>
      </c>
      <c r="P1102" s="7">
        <f>IF(Table1[[#This Row],[Số còn phải thu ĐK]]&lt;&gt;0,0,IF(Table1[[#This Row],[Phân loại]]="Bán hàng",Table1[[#This Row],[Tổng giá trị]],-Table1[[#This Row],[Tổng giá trị]]))</f>
        <v>560385</v>
      </c>
      <c r="Q1102" s="32">
        <f t="shared" si="85"/>
        <v>560385</v>
      </c>
      <c r="R1102" s="7">
        <f>Table1[[#This Row],[Số còn phải thu ĐK]]+Table1[[#This Row],[Giá Trị HD sau CK]]-Table1[[#This Row],[Số tiền đã thu]]</f>
        <v>0</v>
      </c>
      <c r="S1102" s="6">
        <f>IF(Table1[[#This Row],[Ngày hóa đơn]]&lt;&gt;"",Table1[[#This Row],[Ngày hóa đơn]],IF(Table1[[#This Row],[Ngày hạch toán]]&lt;&gt;"",Table1[[#This Row],[Ngày hạch toán]],""))</f>
        <v>46192</v>
      </c>
      <c r="T1102" s="7"/>
      <c r="U1102" s="6">
        <f>IF(Table1[[#This Row],[Ngày tính CN]]="","",S1102+T1102)</f>
        <v>46192</v>
      </c>
      <c r="V1102" s="32">
        <f ca="1">IF(Table1[[#This Row],[Hạn thanh toán]]="","",IF((U1102-NOW())&lt;0,0,(U1102-NOW())))</f>
        <v>0</v>
      </c>
      <c r="W1102" s="32"/>
      <c r="X1102" s="32" t="str">
        <f t="shared" ca="1" si="86"/>
        <v/>
      </c>
      <c r="Y1102" s="2" t="str">
        <f t="shared" si="87"/>
        <v>Đã thanh toán</v>
      </c>
      <c r="Z1102" s="42">
        <f t="shared" si="88"/>
        <v>46192</v>
      </c>
      <c r="AA1102" s="42">
        <f t="shared" si="89"/>
        <v>46227</v>
      </c>
      <c r="AD1102" s="2" t="str">
        <f>VLOOKUP($A1102,MA_KH!$A:$Q,MA_KH!O$1,0)</f>
        <v>MEGA</v>
      </c>
      <c r="AE1102" s="2" t="str">
        <f>VLOOKUP($A1102,MA_KH!$A:$Q,MA_KH!P$1,0)</f>
        <v>CÔNG TY TNHH MM MEGA MARKET (VIỆT NAM)</v>
      </c>
      <c r="AG1102" s="2" t="str">
        <f>(Table1[[#This Row],[Số hóa đơn]])&amp;IF(OR(Table1[[#This Row],[Phân loại]]="Hàng trả",Table1[[#This Row],[Phân loại]]="Giảm công nợ"),-Table1[[#This Row],[Tổng giá trị]],Table1[[#This Row],[Tổng giá trị]])</f>
        <v>00042491560385</v>
      </c>
      <c r="AH1102" s="6" t="e">
        <f>_xlfn.XLOOKUP(Table1[[#This Row],[Column1]],'Chi tiết tt Mega gửi'!P:P,'Chi tiết tt Mega gửi'!N:N)</f>
        <v>#N/A</v>
      </c>
    </row>
    <row r="1103" spans="1:34" ht="25.5" customHeight="1" x14ac:dyDescent="0.2">
      <c r="A1103" s="54" t="s">
        <v>16302</v>
      </c>
      <c r="B1103" s="54" t="s">
        <v>7251</v>
      </c>
      <c r="C1103" s="55">
        <v>46185</v>
      </c>
      <c r="D1103" s="54" t="s">
        <v>20391</v>
      </c>
      <c r="E1103" s="21">
        <v>46192</v>
      </c>
      <c r="F1103" s="54" t="s">
        <v>20405</v>
      </c>
      <c r="G1103" s="54" t="s">
        <v>20406</v>
      </c>
      <c r="H1103" s="56">
        <v>3751700</v>
      </c>
      <c r="I1103" s="57">
        <v>0</v>
      </c>
      <c r="J1103" s="56">
        <v>300136</v>
      </c>
      <c r="K1103" s="65">
        <v>4051836</v>
      </c>
      <c r="L1103" s="64" t="s">
        <v>17236</v>
      </c>
      <c r="M1103" s="6">
        <v>46227</v>
      </c>
      <c r="O1103" s="32">
        <f>IF(Table1[[#This Row],[Phân loại]]="Tồn đầu kỳ",Table1[[#This Row],[Tổng giá trị]],0)</f>
        <v>0</v>
      </c>
      <c r="P1103" s="7">
        <f>IF(Table1[[#This Row],[Số còn phải thu ĐK]]&lt;&gt;0,0,IF(Table1[[#This Row],[Phân loại]]="Bán hàng",Table1[[#This Row],[Tổng giá trị]],-Table1[[#This Row],[Tổng giá trị]]))</f>
        <v>4051836</v>
      </c>
      <c r="Q1103" s="32">
        <f t="shared" si="85"/>
        <v>4051836</v>
      </c>
      <c r="R1103" s="7">
        <f>Table1[[#This Row],[Số còn phải thu ĐK]]+Table1[[#This Row],[Giá Trị HD sau CK]]-Table1[[#This Row],[Số tiền đã thu]]</f>
        <v>0</v>
      </c>
      <c r="S1103" s="6">
        <f>IF(Table1[[#This Row],[Ngày hóa đơn]]&lt;&gt;"",Table1[[#This Row],[Ngày hóa đơn]],IF(Table1[[#This Row],[Ngày hạch toán]]&lt;&gt;"",Table1[[#This Row],[Ngày hạch toán]],""))</f>
        <v>46192</v>
      </c>
      <c r="T1103" s="7"/>
      <c r="U1103" s="6">
        <f>IF(Table1[[#This Row],[Ngày tính CN]]="","",S1103+T1103)</f>
        <v>46192</v>
      </c>
      <c r="V1103" s="32">
        <f ca="1">IF(Table1[[#This Row],[Hạn thanh toán]]="","",IF((U1103-NOW())&lt;0,0,(U1103-NOW())))</f>
        <v>0</v>
      </c>
      <c r="W1103" s="32"/>
      <c r="X1103" s="32" t="str">
        <f t="shared" ca="1" si="86"/>
        <v/>
      </c>
      <c r="Y1103" s="2" t="str">
        <f t="shared" si="87"/>
        <v>Đã thanh toán</v>
      </c>
      <c r="Z1103" s="42">
        <f t="shared" si="88"/>
        <v>46192</v>
      </c>
      <c r="AA1103" s="42">
        <f t="shared" si="89"/>
        <v>46227</v>
      </c>
      <c r="AD1103" s="2" t="str">
        <f>VLOOKUP($A1103,MA_KH!$A:$Q,MA_KH!O$1,0)</f>
        <v>MEGA</v>
      </c>
      <c r="AE1103" s="2" t="str">
        <f>VLOOKUP($A1103,MA_KH!$A:$Q,MA_KH!P$1,0)</f>
        <v>CÔNG TY TNHH MM MEGA MARKET (VIỆT NAM)</v>
      </c>
      <c r="AG1103" s="2" t="str">
        <f>(Table1[[#This Row],[Số hóa đơn]])&amp;IF(OR(Table1[[#This Row],[Phân loại]]="Hàng trả",Table1[[#This Row],[Phân loại]]="Giảm công nợ"),-Table1[[#This Row],[Tổng giá trị]],Table1[[#This Row],[Tổng giá trị]])</f>
        <v>000424904051836</v>
      </c>
      <c r="AH1103" s="6" t="e">
        <f>_xlfn.XLOOKUP(Table1[[#This Row],[Column1]],'Chi tiết tt Mega gửi'!P:P,'Chi tiết tt Mega gửi'!N:N)</f>
        <v>#N/A</v>
      </c>
    </row>
    <row r="1104" spans="1:34" ht="25.5" customHeight="1" x14ac:dyDescent="0.2">
      <c r="A1104" s="54" t="s">
        <v>16305</v>
      </c>
      <c r="B1104" s="54" t="s">
        <v>7247</v>
      </c>
      <c r="C1104" s="55">
        <v>46186</v>
      </c>
      <c r="D1104" s="54" t="s">
        <v>20392</v>
      </c>
      <c r="E1104" s="21">
        <v>46192</v>
      </c>
      <c r="F1104" s="54" t="s">
        <v>20407</v>
      </c>
      <c r="G1104" s="54" t="s">
        <v>20408</v>
      </c>
      <c r="H1104" s="56">
        <v>3078540</v>
      </c>
      <c r="I1104" s="57">
        <v>0</v>
      </c>
      <c r="J1104" s="56">
        <v>246283</v>
      </c>
      <c r="K1104" s="65">
        <v>3324823</v>
      </c>
      <c r="L1104" s="64" t="s">
        <v>17236</v>
      </c>
      <c r="M1104" s="6">
        <v>46227</v>
      </c>
      <c r="O1104" s="32">
        <f>IF(Table1[[#This Row],[Phân loại]]="Tồn đầu kỳ",Table1[[#This Row],[Tổng giá trị]],0)</f>
        <v>0</v>
      </c>
      <c r="P1104" s="7">
        <f>IF(Table1[[#This Row],[Số còn phải thu ĐK]]&lt;&gt;0,0,IF(Table1[[#This Row],[Phân loại]]="Bán hàng",Table1[[#This Row],[Tổng giá trị]],-Table1[[#This Row],[Tổng giá trị]]))</f>
        <v>3324823</v>
      </c>
      <c r="Q1104" s="32">
        <f t="shared" si="85"/>
        <v>3324823</v>
      </c>
      <c r="R1104" s="7">
        <f>Table1[[#This Row],[Số còn phải thu ĐK]]+Table1[[#This Row],[Giá Trị HD sau CK]]-Table1[[#This Row],[Số tiền đã thu]]</f>
        <v>0</v>
      </c>
      <c r="S1104" s="6">
        <f>IF(Table1[[#This Row],[Ngày hóa đơn]]&lt;&gt;"",Table1[[#This Row],[Ngày hóa đơn]],IF(Table1[[#This Row],[Ngày hạch toán]]&lt;&gt;"",Table1[[#This Row],[Ngày hạch toán]],""))</f>
        <v>46192</v>
      </c>
      <c r="T1104" s="7"/>
      <c r="U1104" s="6">
        <f>IF(Table1[[#This Row],[Ngày tính CN]]="","",S1104+T1104)</f>
        <v>46192</v>
      </c>
      <c r="V1104" s="32">
        <f ca="1">IF(Table1[[#This Row],[Hạn thanh toán]]="","",IF((U1104-NOW())&lt;0,0,(U1104-NOW())))</f>
        <v>0</v>
      </c>
      <c r="W1104" s="32"/>
      <c r="X1104" s="32" t="str">
        <f t="shared" ca="1" si="86"/>
        <v/>
      </c>
      <c r="Y1104" s="2" t="str">
        <f t="shared" si="87"/>
        <v>Đã thanh toán</v>
      </c>
      <c r="Z1104" s="42">
        <f t="shared" si="88"/>
        <v>46192</v>
      </c>
      <c r="AA1104" s="42">
        <f t="shared" si="89"/>
        <v>46227</v>
      </c>
      <c r="AD1104" s="2" t="str">
        <f>VLOOKUP($A1104,MA_KH!$A:$Q,MA_KH!O$1,0)</f>
        <v>MEGA</v>
      </c>
      <c r="AE1104" s="2" t="str">
        <f>VLOOKUP($A1104,MA_KH!$A:$Q,MA_KH!P$1,0)</f>
        <v>CÔNG TY TNHH MM MEGA MARKET (VIỆT NAM)</v>
      </c>
      <c r="AG1104" s="2" t="str">
        <f>(Table1[[#This Row],[Số hóa đơn]])&amp;IF(OR(Table1[[#This Row],[Phân loại]]="Hàng trả",Table1[[#This Row],[Phân loại]]="Giảm công nợ"),-Table1[[#This Row],[Tổng giá trị]],Table1[[#This Row],[Tổng giá trị]])</f>
        <v>000424923324823</v>
      </c>
      <c r="AH1104" s="6" t="e">
        <f>_xlfn.XLOOKUP(Table1[[#This Row],[Column1]],'Chi tiết tt Mega gửi'!P:P,'Chi tiết tt Mega gửi'!N:N)</f>
        <v>#N/A</v>
      </c>
    </row>
    <row r="1105" spans="1:34" ht="25.5" customHeight="1" x14ac:dyDescent="0.2">
      <c r="A1105" s="54" t="s">
        <v>16290</v>
      </c>
      <c r="B1105" s="54" t="s">
        <v>192</v>
      </c>
      <c r="C1105" s="55">
        <v>46188</v>
      </c>
      <c r="D1105" s="54" t="s">
        <v>20409</v>
      </c>
      <c r="E1105" s="21">
        <v>46191</v>
      </c>
      <c r="F1105" s="54" t="s">
        <v>20410</v>
      </c>
      <c r="G1105" s="54" t="s">
        <v>20411</v>
      </c>
      <c r="H1105" s="56">
        <v>2731540</v>
      </c>
      <c r="I1105" s="57">
        <v>0</v>
      </c>
      <c r="J1105" s="56">
        <v>218523</v>
      </c>
      <c r="K1105" s="65">
        <v>2950063</v>
      </c>
      <c r="L1105" s="64" t="s">
        <v>17236</v>
      </c>
      <c r="M1105" s="6">
        <v>46227</v>
      </c>
      <c r="O1105" s="32">
        <f>IF(Table1[[#This Row],[Phân loại]]="Tồn đầu kỳ",Table1[[#This Row],[Tổng giá trị]],0)</f>
        <v>0</v>
      </c>
      <c r="P1105" s="7">
        <f>IF(Table1[[#This Row],[Số còn phải thu ĐK]]&lt;&gt;0,0,IF(Table1[[#This Row],[Phân loại]]="Bán hàng",Table1[[#This Row],[Tổng giá trị]],-Table1[[#This Row],[Tổng giá trị]]))</f>
        <v>2950063</v>
      </c>
      <c r="Q1105" s="32">
        <f t="shared" si="85"/>
        <v>2950063</v>
      </c>
      <c r="R1105" s="7">
        <f>Table1[[#This Row],[Số còn phải thu ĐK]]+Table1[[#This Row],[Giá Trị HD sau CK]]-Table1[[#This Row],[Số tiền đã thu]]</f>
        <v>0</v>
      </c>
      <c r="S1105" s="6">
        <f>IF(Table1[[#This Row],[Ngày hóa đơn]]&lt;&gt;"",Table1[[#This Row],[Ngày hóa đơn]],IF(Table1[[#This Row],[Ngày hạch toán]]&lt;&gt;"",Table1[[#This Row],[Ngày hạch toán]],""))</f>
        <v>46191</v>
      </c>
      <c r="T1105" s="7"/>
      <c r="U1105" s="6">
        <f>IF(Table1[[#This Row],[Ngày tính CN]]="","",S1105+T1105)</f>
        <v>46191</v>
      </c>
      <c r="V1105" s="32">
        <f ca="1">IF(Table1[[#This Row],[Hạn thanh toán]]="","",IF((U1105-NOW())&lt;0,0,(U1105-NOW())))</f>
        <v>0</v>
      </c>
      <c r="W1105" s="32"/>
      <c r="X1105" s="32" t="str">
        <f t="shared" ca="1" si="86"/>
        <v/>
      </c>
      <c r="Y1105" s="2" t="str">
        <f t="shared" si="87"/>
        <v>Đã thanh toán</v>
      </c>
      <c r="Z1105" s="42">
        <f t="shared" si="88"/>
        <v>46191</v>
      </c>
      <c r="AA1105" s="42">
        <f t="shared" si="89"/>
        <v>46227</v>
      </c>
      <c r="AD1105" s="2" t="str">
        <f>VLOOKUP($A1105,MA_KH!$A:$Q,MA_KH!O$1,0)</f>
        <v>MEGA</v>
      </c>
      <c r="AE1105" s="2" t="str">
        <f>VLOOKUP($A1105,MA_KH!$A:$Q,MA_KH!P$1,0)</f>
        <v>CÔNG TY TNHH MM MEGA MARKET (VIỆT NAM)</v>
      </c>
      <c r="AG1105" s="2" t="str">
        <f>(Table1[[#This Row],[Số hóa đơn]])&amp;IF(OR(Table1[[#This Row],[Phân loại]]="Hàng trả",Table1[[#This Row],[Phân loại]]="Giảm công nợ"),-Table1[[#This Row],[Tổng giá trị]],Table1[[#This Row],[Tổng giá trị]])</f>
        <v>000424112950063</v>
      </c>
      <c r="AH1105" s="6" t="e">
        <f>_xlfn.XLOOKUP(Table1[[#This Row],[Column1]],'Chi tiết tt Mega gửi'!P:P,'Chi tiết tt Mega gửi'!N:N)</f>
        <v>#N/A</v>
      </c>
    </row>
    <row r="1106" spans="1:34" ht="25.5" customHeight="1" x14ac:dyDescent="0.2">
      <c r="A1106" s="58" t="s">
        <v>16290</v>
      </c>
      <c r="B1106" s="58" t="s">
        <v>192</v>
      </c>
      <c r="C1106" s="59">
        <v>46188</v>
      </c>
      <c r="D1106" s="58" t="s">
        <v>20412</v>
      </c>
      <c r="E1106" s="21">
        <v>46191</v>
      </c>
      <c r="F1106" s="58" t="s">
        <v>20413</v>
      </c>
      <c r="G1106" s="58" t="s">
        <v>20414</v>
      </c>
      <c r="H1106" s="60">
        <v>1840000</v>
      </c>
      <c r="I1106" s="61">
        <v>0</v>
      </c>
      <c r="J1106" s="60">
        <v>147200</v>
      </c>
      <c r="K1106" s="66">
        <v>1987200</v>
      </c>
      <c r="L1106" s="64" t="s">
        <v>17236</v>
      </c>
      <c r="M1106" s="6">
        <v>46227</v>
      </c>
      <c r="O1106" s="32">
        <f>IF(Table1[[#This Row],[Phân loại]]="Tồn đầu kỳ",Table1[[#This Row],[Tổng giá trị]],0)</f>
        <v>0</v>
      </c>
      <c r="P1106" s="7">
        <f>IF(Table1[[#This Row],[Số còn phải thu ĐK]]&lt;&gt;0,0,IF(Table1[[#This Row],[Phân loại]]="Bán hàng",Table1[[#This Row],[Tổng giá trị]],-Table1[[#This Row],[Tổng giá trị]]))</f>
        <v>1987200</v>
      </c>
      <c r="Q1106" s="32">
        <f t="shared" si="85"/>
        <v>1987200</v>
      </c>
      <c r="R1106" s="7">
        <f>Table1[[#This Row],[Số còn phải thu ĐK]]+Table1[[#This Row],[Giá Trị HD sau CK]]-Table1[[#This Row],[Số tiền đã thu]]</f>
        <v>0</v>
      </c>
      <c r="S1106" s="6">
        <f>IF(Table1[[#This Row],[Ngày hóa đơn]]&lt;&gt;"",Table1[[#This Row],[Ngày hóa đơn]],IF(Table1[[#This Row],[Ngày hạch toán]]&lt;&gt;"",Table1[[#This Row],[Ngày hạch toán]],""))</f>
        <v>46191</v>
      </c>
      <c r="T1106" s="7"/>
      <c r="U1106" s="6">
        <f>IF(Table1[[#This Row],[Ngày tính CN]]="","",S1106+T1106)</f>
        <v>46191</v>
      </c>
      <c r="V1106" s="32">
        <f ca="1">IF(Table1[[#This Row],[Hạn thanh toán]]="","",IF((U1106-NOW())&lt;0,0,(U1106-NOW())))</f>
        <v>0</v>
      </c>
      <c r="W1106" s="32"/>
      <c r="X1106" s="32" t="str">
        <f t="shared" ca="1" si="86"/>
        <v/>
      </c>
      <c r="Y1106" s="2" t="str">
        <f t="shared" si="87"/>
        <v>Đã thanh toán</v>
      </c>
      <c r="Z1106" s="42">
        <f t="shared" si="88"/>
        <v>46191</v>
      </c>
      <c r="AA1106" s="42">
        <f t="shared" si="89"/>
        <v>46227</v>
      </c>
      <c r="AD1106" s="2" t="str">
        <f>VLOOKUP($A1106,MA_KH!$A:$Q,MA_KH!O$1,0)</f>
        <v>MEGA</v>
      </c>
      <c r="AE1106" s="2" t="str">
        <f>VLOOKUP($A1106,MA_KH!$A:$Q,MA_KH!P$1,0)</f>
        <v>CÔNG TY TNHH MM MEGA MARKET (VIỆT NAM)</v>
      </c>
      <c r="AG1106" s="2" t="str">
        <f>(Table1[[#This Row],[Số hóa đơn]])&amp;IF(OR(Table1[[#This Row],[Phân loại]]="Hàng trả",Table1[[#This Row],[Phân loại]]="Giảm công nợ"),-Table1[[#This Row],[Tổng giá trị]],Table1[[#This Row],[Tổng giá trị]])</f>
        <v>000424131987200</v>
      </c>
      <c r="AH1106" s="6" t="e">
        <f>_xlfn.XLOOKUP(Table1[[#This Row],[Column1]],'Chi tiết tt Mega gửi'!P:P,'Chi tiết tt Mega gửi'!N:N)</f>
        <v>#N/A</v>
      </c>
    </row>
    <row r="1107" spans="1:34" ht="25.5" customHeight="1" x14ac:dyDescent="0.2">
      <c r="A1107" s="54" t="s">
        <v>16290</v>
      </c>
      <c r="B1107" s="54" t="s">
        <v>192</v>
      </c>
      <c r="C1107" s="55">
        <v>46188</v>
      </c>
      <c r="D1107" s="54" t="s">
        <v>20415</v>
      </c>
      <c r="E1107" s="21">
        <v>46191</v>
      </c>
      <c r="F1107" s="54" t="s">
        <v>20416</v>
      </c>
      <c r="G1107" s="54" t="s">
        <v>20417</v>
      </c>
      <c r="H1107" s="56">
        <v>1026180</v>
      </c>
      <c r="I1107" s="57">
        <v>0</v>
      </c>
      <c r="J1107" s="56">
        <v>82094</v>
      </c>
      <c r="K1107" s="65">
        <v>1108274</v>
      </c>
      <c r="L1107" s="64" t="s">
        <v>17236</v>
      </c>
      <c r="M1107" s="6">
        <v>46227</v>
      </c>
      <c r="O1107" s="32">
        <f>IF(Table1[[#This Row],[Phân loại]]="Tồn đầu kỳ",Table1[[#This Row],[Tổng giá trị]],0)</f>
        <v>0</v>
      </c>
      <c r="P1107" s="7">
        <f>IF(Table1[[#This Row],[Số còn phải thu ĐK]]&lt;&gt;0,0,IF(Table1[[#This Row],[Phân loại]]="Bán hàng",Table1[[#This Row],[Tổng giá trị]],-Table1[[#This Row],[Tổng giá trị]]))</f>
        <v>1108274</v>
      </c>
      <c r="Q1107" s="32">
        <f t="shared" si="85"/>
        <v>1108274</v>
      </c>
      <c r="R1107" s="7">
        <f>Table1[[#This Row],[Số còn phải thu ĐK]]+Table1[[#This Row],[Giá Trị HD sau CK]]-Table1[[#This Row],[Số tiền đã thu]]</f>
        <v>0</v>
      </c>
      <c r="S1107" s="6">
        <f>IF(Table1[[#This Row],[Ngày hóa đơn]]&lt;&gt;"",Table1[[#This Row],[Ngày hóa đơn]],IF(Table1[[#This Row],[Ngày hạch toán]]&lt;&gt;"",Table1[[#This Row],[Ngày hạch toán]],""))</f>
        <v>46191</v>
      </c>
      <c r="T1107" s="7"/>
      <c r="U1107" s="6">
        <f>IF(Table1[[#This Row],[Ngày tính CN]]="","",S1107+T1107)</f>
        <v>46191</v>
      </c>
      <c r="V1107" s="32">
        <f ca="1">IF(Table1[[#This Row],[Hạn thanh toán]]="","",IF((U1107-NOW())&lt;0,0,(U1107-NOW())))</f>
        <v>0</v>
      </c>
      <c r="W1107" s="32"/>
      <c r="X1107" s="32" t="str">
        <f t="shared" ca="1" si="86"/>
        <v/>
      </c>
      <c r="Y1107" s="2" t="str">
        <f t="shared" si="87"/>
        <v>Đã thanh toán</v>
      </c>
      <c r="Z1107" s="42">
        <f t="shared" si="88"/>
        <v>46191</v>
      </c>
      <c r="AA1107" s="42">
        <f t="shared" si="89"/>
        <v>46227</v>
      </c>
      <c r="AD1107" s="2" t="str">
        <f>VLOOKUP($A1107,MA_KH!$A:$Q,MA_KH!O$1,0)</f>
        <v>MEGA</v>
      </c>
      <c r="AE1107" s="2" t="str">
        <f>VLOOKUP($A1107,MA_KH!$A:$Q,MA_KH!P$1,0)</f>
        <v>CÔNG TY TNHH MM MEGA MARKET (VIỆT NAM)</v>
      </c>
      <c r="AG1107" s="2" t="str">
        <f>(Table1[[#This Row],[Số hóa đơn]])&amp;IF(OR(Table1[[#This Row],[Phân loại]]="Hàng trả",Table1[[#This Row],[Phân loại]]="Giảm công nợ"),-Table1[[#This Row],[Tổng giá trị]],Table1[[#This Row],[Tổng giá trị]])</f>
        <v>000424121108274</v>
      </c>
      <c r="AH1107" s="6" t="e">
        <f>_xlfn.XLOOKUP(Table1[[#This Row],[Column1]],'Chi tiết tt Mega gửi'!P:P,'Chi tiết tt Mega gửi'!N:N)</f>
        <v>#N/A</v>
      </c>
    </row>
    <row r="1108" spans="1:34" ht="25.5" customHeight="1" x14ac:dyDescent="0.2">
      <c r="A1108" s="54" t="s">
        <v>16291</v>
      </c>
      <c r="B1108" s="54" t="s">
        <v>200</v>
      </c>
      <c r="C1108" s="55">
        <v>46188</v>
      </c>
      <c r="D1108" s="54" t="s">
        <v>20418</v>
      </c>
      <c r="E1108" s="21">
        <v>46191</v>
      </c>
      <c r="F1108" s="54" t="s">
        <v>20419</v>
      </c>
      <c r="G1108" s="54" t="s">
        <v>20420</v>
      </c>
      <c r="H1108" s="56">
        <v>3974000</v>
      </c>
      <c r="I1108" s="57">
        <v>0</v>
      </c>
      <c r="J1108" s="56">
        <v>317920</v>
      </c>
      <c r="K1108" s="65">
        <v>4291920</v>
      </c>
      <c r="L1108" s="64" t="s">
        <v>17236</v>
      </c>
      <c r="M1108" s="6">
        <v>46227</v>
      </c>
      <c r="O1108" s="32">
        <f>IF(Table1[[#This Row],[Phân loại]]="Tồn đầu kỳ",Table1[[#This Row],[Tổng giá trị]],0)</f>
        <v>0</v>
      </c>
      <c r="P1108" s="7">
        <f>IF(Table1[[#This Row],[Số còn phải thu ĐK]]&lt;&gt;0,0,IF(Table1[[#This Row],[Phân loại]]="Bán hàng",Table1[[#This Row],[Tổng giá trị]],-Table1[[#This Row],[Tổng giá trị]]))</f>
        <v>4291920</v>
      </c>
      <c r="Q1108" s="32">
        <f t="shared" si="85"/>
        <v>4291920</v>
      </c>
      <c r="R1108" s="7">
        <f>Table1[[#This Row],[Số còn phải thu ĐK]]+Table1[[#This Row],[Giá Trị HD sau CK]]-Table1[[#This Row],[Số tiền đã thu]]</f>
        <v>0</v>
      </c>
      <c r="S1108" s="6">
        <f>IF(Table1[[#This Row],[Ngày hóa đơn]]&lt;&gt;"",Table1[[#This Row],[Ngày hóa đơn]],IF(Table1[[#This Row],[Ngày hạch toán]]&lt;&gt;"",Table1[[#This Row],[Ngày hạch toán]],""))</f>
        <v>46191</v>
      </c>
      <c r="T1108" s="7"/>
      <c r="U1108" s="6">
        <f>IF(Table1[[#This Row],[Ngày tính CN]]="","",S1108+T1108)</f>
        <v>46191</v>
      </c>
      <c r="V1108" s="32">
        <f ca="1">IF(Table1[[#This Row],[Hạn thanh toán]]="","",IF((U1108-NOW())&lt;0,0,(U1108-NOW())))</f>
        <v>0</v>
      </c>
      <c r="W1108" s="32"/>
      <c r="X1108" s="32" t="str">
        <f t="shared" ca="1" si="86"/>
        <v/>
      </c>
      <c r="Y1108" s="2" t="str">
        <f t="shared" si="87"/>
        <v>Đã thanh toán</v>
      </c>
      <c r="Z1108" s="42">
        <f t="shared" si="88"/>
        <v>46191</v>
      </c>
      <c r="AA1108" s="42">
        <f t="shared" si="89"/>
        <v>46227</v>
      </c>
      <c r="AD1108" s="2" t="str">
        <f>VLOOKUP($A1108,MA_KH!$A:$Q,MA_KH!O$1,0)</f>
        <v>MEGA</v>
      </c>
      <c r="AE1108" s="2" t="str">
        <f>VLOOKUP($A1108,MA_KH!$A:$Q,MA_KH!P$1,0)</f>
        <v>CÔNG TY TNHH MM MEGA MARKET (VIỆT NAM)</v>
      </c>
      <c r="AG1108" s="2" t="str">
        <f>(Table1[[#This Row],[Số hóa đơn]])&amp;IF(OR(Table1[[#This Row],[Phân loại]]="Hàng trả",Table1[[#This Row],[Phân loại]]="Giảm công nợ"),-Table1[[#This Row],[Tổng giá trị]],Table1[[#This Row],[Tổng giá trị]])</f>
        <v>000424174291920</v>
      </c>
      <c r="AH1108" s="6" t="e">
        <f>_xlfn.XLOOKUP(Table1[[#This Row],[Column1]],'Chi tiết tt Mega gửi'!P:P,'Chi tiết tt Mega gửi'!N:N)</f>
        <v>#N/A</v>
      </c>
    </row>
    <row r="1109" spans="1:34" ht="25.5" customHeight="1" x14ac:dyDescent="0.2">
      <c r="A1109" s="54" t="s">
        <v>16307</v>
      </c>
      <c r="B1109" s="54" t="s">
        <v>202</v>
      </c>
      <c r="C1109" s="55">
        <v>46188</v>
      </c>
      <c r="D1109" s="54" t="s">
        <v>20421</v>
      </c>
      <c r="E1109" s="21">
        <v>46191</v>
      </c>
      <c r="F1109" s="54" t="s">
        <v>20422</v>
      </c>
      <c r="G1109" s="54" t="s">
        <v>20423</v>
      </c>
      <c r="H1109" s="56">
        <v>3247480</v>
      </c>
      <c r="I1109" s="57">
        <v>0</v>
      </c>
      <c r="J1109" s="56">
        <v>259798</v>
      </c>
      <c r="K1109" s="65">
        <v>3507278</v>
      </c>
      <c r="L1109" s="64" t="s">
        <v>17236</v>
      </c>
      <c r="M1109" s="6">
        <v>46227</v>
      </c>
      <c r="O1109" s="32">
        <f>IF(Table1[[#This Row],[Phân loại]]="Tồn đầu kỳ",Table1[[#This Row],[Tổng giá trị]],0)</f>
        <v>0</v>
      </c>
      <c r="P1109" s="7">
        <f>IF(Table1[[#This Row],[Số còn phải thu ĐK]]&lt;&gt;0,0,IF(Table1[[#This Row],[Phân loại]]="Bán hàng",Table1[[#This Row],[Tổng giá trị]],-Table1[[#This Row],[Tổng giá trị]]))</f>
        <v>3507278</v>
      </c>
      <c r="Q1109" s="32">
        <f t="shared" si="85"/>
        <v>3507278</v>
      </c>
      <c r="R1109" s="7">
        <f>Table1[[#This Row],[Số còn phải thu ĐK]]+Table1[[#This Row],[Giá Trị HD sau CK]]-Table1[[#This Row],[Số tiền đã thu]]</f>
        <v>0</v>
      </c>
      <c r="S1109" s="6">
        <f>IF(Table1[[#This Row],[Ngày hóa đơn]]&lt;&gt;"",Table1[[#This Row],[Ngày hóa đơn]],IF(Table1[[#This Row],[Ngày hạch toán]]&lt;&gt;"",Table1[[#This Row],[Ngày hạch toán]],""))</f>
        <v>46191</v>
      </c>
      <c r="T1109" s="7"/>
      <c r="U1109" s="6">
        <f>IF(Table1[[#This Row],[Ngày tính CN]]="","",S1109+T1109)</f>
        <v>46191</v>
      </c>
      <c r="V1109" s="32">
        <f ca="1">IF(Table1[[#This Row],[Hạn thanh toán]]="","",IF((U1109-NOW())&lt;0,0,(U1109-NOW())))</f>
        <v>0</v>
      </c>
      <c r="W1109" s="32"/>
      <c r="X1109" s="32" t="str">
        <f t="shared" ca="1" si="86"/>
        <v/>
      </c>
      <c r="Y1109" s="2" t="str">
        <f t="shared" si="87"/>
        <v>Đã thanh toán</v>
      </c>
      <c r="Z1109" s="42">
        <f t="shared" si="88"/>
        <v>46191</v>
      </c>
      <c r="AA1109" s="42">
        <f t="shared" si="89"/>
        <v>46227</v>
      </c>
      <c r="AD1109" s="2" t="str">
        <f>VLOOKUP($A1109,MA_KH!$A:$Q,MA_KH!O$1,0)</f>
        <v>MEGA</v>
      </c>
      <c r="AE1109" s="2" t="str">
        <f>VLOOKUP($A1109,MA_KH!$A:$Q,MA_KH!P$1,0)</f>
        <v>CÔNG TY TNHH MM MEGA MARKET (VIỆT NAM)</v>
      </c>
      <c r="AG1109" s="2" t="str">
        <f>(Table1[[#This Row],[Số hóa đơn]])&amp;IF(OR(Table1[[#This Row],[Phân loại]]="Hàng trả",Table1[[#This Row],[Phân loại]]="Giảm công nợ"),-Table1[[#This Row],[Tổng giá trị]],Table1[[#This Row],[Tổng giá trị]])</f>
        <v>000424183507278</v>
      </c>
      <c r="AH1109" s="6" t="e">
        <f>_xlfn.XLOOKUP(Table1[[#This Row],[Column1]],'Chi tiết tt Mega gửi'!P:P,'Chi tiết tt Mega gửi'!N:N)</f>
        <v>#N/A</v>
      </c>
    </row>
    <row r="1110" spans="1:34" ht="25.5" customHeight="1" x14ac:dyDescent="0.2">
      <c r="A1110" s="54" t="s">
        <v>16308</v>
      </c>
      <c r="B1110" s="54" t="s">
        <v>194</v>
      </c>
      <c r="C1110" s="55">
        <v>46188</v>
      </c>
      <c r="D1110" s="54" t="s">
        <v>20424</v>
      </c>
      <c r="E1110" s="21">
        <v>46191</v>
      </c>
      <c r="F1110" s="54" t="s">
        <v>20425</v>
      </c>
      <c r="G1110" s="54" t="s">
        <v>20426</v>
      </c>
      <c r="H1110" s="56">
        <v>1425000</v>
      </c>
      <c r="I1110" s="57">
        <v>0</v>
      </c>
      <c r="J1110" s="56">
        <v>114000</v>
      </c>
      <c r="K1110" s="65">
        <v>1539000</v>
      </c>
      <c r="L1110" s="64" t="s">
        <v>17236</v>
      </c>
      <c r="M1110" s="6">
        <v>46227</v>
      </c>
      <c r="O1110" s="32">
        <f>IF(Table1[[#This Row],[Phân loại]]="Tồn đầu kỳ",Table1[[#This Row],[Tổng giá trị]],0)</f>
        <v>0</v>
      </c>
      <c r="P1110" s="7">
        <f>IF(Table1[[#This Row],[Số còn phải thu ĐK]]&lt;&gt;0,0,IF(Table1[[#This Row],[Phân loại]]="Bán hàng",Table1[[#This Row],[Tổng giá trị]],-Table1[[#This Row],[Tổng giá trị]]))</f>
        <v>1539000</v>
      </c>
      <c r="Q1110" s="32">
        <f t="shared" si="85"/>
        <v>1539000</v>
      </c>
      <c r="R1110" s="7">
        <f>Table1[[#This Row],[Số còn phải thu ĐK]]+Table1[[#This Row],[Giá Trị HD sau CK]]-Table1[[#This Row],[Số tiền đã thu]]</f>
        <v>0</v>
      </c>
      <c r="S1110" s="6">
        <f>IF(Table1[[#This Row],[Ngày hóa đơn]]&lt;&gt;"",Table1[[#This Row],[Ngày hóa đơn]],IF(Table1[[#This Row],[Ngày hạch toán]]&lt;&gt;"",Table1[[#This Row],[Ngày hạch toán]],""))</f>
        <v>46191</v>
      </c>
      <c r="T1110" s="7"/>
      <c r="U1110" s="6">
        <f>IF(Table1[[#This Row],[Ngày tính CN]]="","",S1110+T1110)</f>
        <v>46191</v>
      </c>
      <c r="V1110" s="32">
        <f ca="1">IF(Table1[[#This Row],[Hạn thanh toán]]="","",IF((U1110-NOW())&lt;0,0,(U1110-NOW())))</f>
        <v>0</v>
      </c>
      <c r="W1110" s="32"/>
      <c r="X1110" s="32" t="str">
        <f t="shared" ca="1" si="86"/>
        <v/>
      </c>
      <c r="Y1110" s="2" t="str">
        <f t="shared" si="87"/>
        <v>Đã thanh toán</v>
      </c>
      <c r="Z1110" s="42">
        <f t="shared" si="88"/>
        <v>46191</v>
      </c>
      <c r="AA1110" s="42">
        <f t="shared" si="89"/>
        <v>46227</v>
      </c>
      <c r="AD1110" s="2" t="str">
        <f>VLOOKUP($A1110,MA_KH!$A:$Q,MA_KH!O$1,0)</f>
        <v>MEGA</v>
      </c>
      <c r="AE1110" s="2" t="str">
        <f>VLOOKUP($A1110,MA_KH!$A:$Q,MA_KH!P$1,0)</f>
        <v>CÔNG TY TNHH MM MEGA MARKET (VIỆT NAM)</v>
      </c>
      <c r="AG1110" s="2" t="str">
        <f>(Table1[[#This Row],[Số hóa đơn]])&amp;IF(OR(Table1[[#This Row],[Phân loại]]="Hàng trả",Table1[[#This Row],[Phân loại]]="Giảm công nợ"),-Table1[[#This Row],[Tổng giá trị]],Table1[[#This Row],[Tổng giá trị]])</f>
        <v>000424141539000</v>
      </c>
      <c r="AH1110" s="6" t="e">
        <f>_xlfn.XLOOKUP(Table1[[#This Row],[Column1]],'Chi tiết tt Mega gửi'!P:P,'Chi tiết tt Mega gửi'!N:N)</f>
        <v>#N/A</v>
      </c>
    </row>
    <row r="1111" spans="1:34" ht="25.5" customHeight="1" x14ac:dyDescent="0.2">
      <c r="A1111" s="54" t="s">
        <v>16308</v>
      </c>
      <c r="B1111" s="54" t="s">
        <v>194</v>
      </c>
      <c r="C1111" s="55">
        <v>46188</v>
      </c>
      <c r="D1111" s="54" t="s">
        <v>20427</v>
      </c>
      <c r="E1111" s="21">
        <v>46191</v>
      </c>
      <c r="F1111" s="54" t="s">
        <v>20428</v>
      </c>
      <c r="G1111" s="54" t="s">
        <v>20429</v>
      </c>
      <c r="H1111" s="56">
        <v>2221300</v>
      </c>
      <c r="I1111" s="57">
        <v>0</v>
      </c>
      <c r="J1111" s="56">
        <v>177704</v>
      </c>
      <c r="K1111" s="65">
        <v>2399004</v>
      </c>
      <c r="L1111" s="64" t="s">
        <v>17236</v>
      </c>
      <c r="M1111" s="6">
        <v>46227</v>
      </c>
      <c r="O1111" s="32">
        <f>IF(Table1[[#This Row],[Phân loại]]="Tồn đầu kỳ",Table1[[#This Row],[Tổng giá trị]],0)</f>
        <v>0</v>
      </c>
      <c r="P1111" s="7">
        <f>IF(Table1[[#This Row],[Số còn phải thu ĐK]]&lt;&gt;0,0,IF(Table1[[#This Row],[Phân loại]]="Bán hàng",Table1[[#This Row],[Tổng giá trị]],-Table1[[#This Row],[Tổng giá trị]]))</f>
        <v>2399004</v>
      </c>
      <c r="Q1111" s="32">
        <f t="shared" si="85"/>
        <v>2399004</v>
      </c>
      <c r="R1111" s="7">
        <f>Table1[[#This Row],[Số còn phải thu ĐK]]+Table1[[#This Row],[Giá Trị HD sau CK]]-Table1[[#This Row],[Số tiền đã thu]]</f>
        <v>0</v>
      </c>
      <c r="S1111" s="6">
        <f>IF(Table1[[#This Row],[Ngày hóa đơn]]&lt;&gt;"",Table1[[#This Row],[Ngày hóa đơn]],IF(Table1[[#This Row],[Ngày hạch toán]]&lt;&gt;"",Table1[[#This Row],[Ngày hạch toán]],""))</f>
        <v>46191</v>
      </c>
      <c r="T1111" s="7"/>
      <c r="U1111" s="6">
        <f>IF(Table1[[#This Row],[Ngày tính CN]]="","",S1111+T1111)</f>
        <v>46191</v>
      </c>
      <c r="V1111" s="32">
        <f ca="1">IF(Table1[[#This Row],[Hạn thanh toán]]="","",IF((U1111-NOW())&lt;0,0,(U1111-NOW())))</f>
        <v>0</v>
      </c>
      <c r="W1111" s="32"/>
      <c r="X1111" s="32" t="str">
        <f t="shared" ca="1" si="86"/>
        <v/>
      </c>
      <c r="Y1111" s="2" t="str">
        <f t="shared" si="87"/>
        <v>Đã thanh toán</v>
      </c>
      <c r="Z1111" s="42">
        <f t="shared" si="88"/>
        <v>46191</v>
      </c>
      <c r="AA1111" s="42">
        <f t="shared" si="89"/>
        <v>46227</v>
      </c>
      <c r="AD1111" s="2" t="str">
        <f>VLOOKUP($A1111,MA_KH!$A:$Q,MA_KH!O$1,0)</f>
        <v>MEGA</v>
      </c>
      <c r="AE1111" s="2" t="str">
        <f>VLOOKUP($A1111,MA_KH!$A:$Q,MA_KH!P$1,0)</f>
        <v>CÔNG TY TNHH MM MEGA MARKET (VIỆT NAM)</v>
      </c>
      <c r="AG1111" s="2" t="str">
        <f>(Table1[[#This Row],[Số hóa đơn]])&amp;IF(OR(Table1[[#This Row],[Phân loại]]="Hàng trả",Table1[[#This Row],[Phân loại]]="Giảm công nợ"),-Table1[[#This Row],[Tổng giá trị]],Table1[[#This Row],[Tổng giá trị]])</f>
        <v>000424152399004</v>
      </c>
      <c r="AH1111" s="6" t="e">
        <f>_xlfn.XLOOKUP(Table1[[#This Row],[Column1]],'Chi tiết tt Mega gửi'!P:P,'Chi tiết tt Mega gửi'!N:N)</f>
        <v>#N/A</v>
      </c>
    </row>
    <row r="1112" spans="1:34" ht="25.5" customHeight="1" x14ac:dyDescent="0.2">
      <c r="A1112" s="54" t="s">
        <v>16310</v>
      </c>
      <c r="B1112" s="54" t="s">
        <v>196</v>
      </c>
      <c r="C1112" s="55">
        <v>46188</v>
      </c>
      <c r="D1112" s="54" t="s">
        <v>20430</v>
      </c>
      <c r="E1112" s="21">
        <v>46191</v>
      </c>
      <c r="F1112" s="54" t="s">
        <v>20431</v>
      </c>
      <c r="G1112" s="54" t="s">
        <v>20432</v>
      </c>
      <c r="H1112" s="56">
        <v>3173148</v>
      </c>
      <c r="I1112" s="57">
        <v>0</v>
      </c>
      <c r="J1112" s="56">
        <v>253852</v>
      </c>
      <c r="K1112" s="65">
        <v>3427000</v>
      </c>
      <c r="L1112" s="64" t="s">
        <v>17236</v>
      </c>
      <c r="M1112" s="6">
        <v>46244</v>
      </c>
      <c r="O1112" s="32">
        <f>IF(Table1[[#This Row],[Phân loại]]="Tồn đầu kỳ",Table1[[#This Row],[Tổng giá trị]],0)</f>
        <v>0</v>
      </c>
      <c r="P1112" s="7">
        <f>IF(Table1[[#This Row],[Số còn phải thu ĐK]]&lt;&gt;0,0,IF(Table1[[#This Row],[Phân loại]]="Bán hàng",Table1[[#This Row],[Tổng giá trị]],-Table1[[#This Row],[Tổng giá trị]]))</f>
        <v>3427000</v>
      </c>
      <c r="Q1112" s="32">
        <f t="shared" si="85"/>
        <v>3427000</v>
      </c>
      <c r="R1112" s="7">
        <f>Table1[[#This Row],[Số còn phải thu ĐK]]+Table1[[#This Row],[Giá Trị HD sau CK]]-Table1[[#This Row],[Số tiền đã thu]]</f>
        <v>0</v>
      </c>
      <c r="S1112" s="6">
        <f>IF(Table1[[#This Row],[Ngày hóa đơn]]&lt;&gt;"",Table1[[#This Row],[Ngày hóa đơn]],IF(Table1[[#This Row],[Ngày hạch toán]]&lt;&gt;"",Table1[[#This Row],[Ngày hạch toán]],""))</f>
        <v>46191</v>
      </c>
      <c r="T1112" s="7"/>
      <c r="U1112" s="6">
        <f>IF(Table1[[#This Row],[Ngày tính CN]]="","",S1112+T1112)</f>
        <v>46191</v>
      </c>
      <c r="V1112" s="32">
        <f ca="1">IF(Table1[[#This Row],[Hạn thanh toán]]="","",IF((U1112-NOW())&lt;0,0,(U1112-NOW())))</f>
        <v>0</v>
      </c>
      <c r="W1112" s="32"/>
      <c r="X1112" s="32" t="str">
        <f t="shared" ca="1" si="86"/>
        <v/>
      </c>
      <c r="Y1112" s="2" t="str">
        <f t="shared" si="87"/>
        <v>Đã thanh toán</v>
      </c>
      <c r="Z1112" s="42">
        <f t="shared" si="88"/>
        <v>46191</v>
      </c>
      <c r="AA1112" s="42">
        <f t="shared" si="89"/>
        <v>46244</v>
      </c>
      <c r="AD1112" s="2" t="str">
        <f>VLOOKUP($A1112,MA_KH!$A:$Q,MA_KH!O$1,0)</f>
        <v>MEGA</v>
      </c>
      <c r="AE1112" s="2" t="str">
        <f>VLOOKUP($A1112,MA_KH!$A:$Q,MA_KH!P$1,0)</f>
        <v>CÔNG TY TNHH MM MEGA MARKET (VIỆT NAM)</v>
      </c>
      <c r="AG1112" s="2" t="str">
        <f>(Table1[[#This Row],[Số hóa đơn]])&amp;IF(OR(Table1[[#This Row],[Phân loại]]="Hàng trả",Table1[[#This Row],[Phân loại]]="Giảm công nợ"),-Table1[[#This Row],[Tổng giá trị]],Table1[[#This Row],[Tổng giá trị]])</f>
        <v>000424163427000</v>
      </c>
      <c r="AH1112" s="6" t="e">
        <f>_xlfn.XLOOKUP(Table1[[#This Row],[Column1]],'Chi tiết tt Mega gửi'!P:P,'Chi tiết tt Mega gửi'!N:N)</f>
        <v>#N/A</v>
      </c>
    </row>
    <row r="1113" spans="1:34" ht="25.5" customHeight="1" x14ac:dyDescent="0.2">
      <c r="A1113" s="54" t="s">
        <v>16300</v>
      </c>
      <c r="B1113" s="54" t="s">
        <v>7238</v>
      </c>
      <c r="C1113" s="55">
        <v>46189</v>
      </c>
      <c r="D1113" s="54" t="s">
        <v>20433</v>
      </c>
      <c r="E1113" s="21">
        <v>46191</v>
      </c>
      <c r="F1113" s="54" t="s">
        <v>20434</v>
      </c>
      <c r="G1113" s="54" t="s">
        <v>20435</v>
      </c>
      <c r="H1113" s="56">
        <v>4442600</v>
      </c>
      <c r="I1113" s="57">
        <v>0</v>
      </c>
      <c r="J1113" s="56">
        <v>355408</v>
      </c>
      <c r="K1113" s="65">
        <v>4798008</v>
      </c>
      <c r="L1113" s="64" t="s">
        <v>17236</v>
      </c>
      <c r="M1113" s="6">
        <v>46227</v>
      </c>
      <c r="O1113" s="32">
        <f>IF(Table1[[#This Row],[Phân loại]]="Tồn đầu kỳ",Table1[[#This Row],[Tổng giá trị]],0)</f>
        <v>0</v>
      </c>
      <c r="P1113" s="7">
        <f>IF(Table1[[#This Row],[Số còn phải thu ĐK]]&lt;&gt;0,0,IF(Table1[[#This Row],[Phân loại]]="Bán hàng",Table1[[#This Row],[Tổng giá trị]],-Table1[[#This Row],[Tổng giá trị]]))</f>
        <v>4798008</v>
      </c>
      <c r="Q1113" s="32">
        <f t="shared" si="85"/>
        <v>4798008</v>
      </c>
      <c r="R1113" s="7">
        <f>Table1[[#This Row],[Số còn phải thu ĐK]]+Table1[[#This Row],[Giá Trị HD sau CK]]-Table1[[#This Row],[Số tiền đã thu]]</f>
        <v>0</v>
      </c>
      <c r="S1113" s="6">
        <f>IF(Table1[[#This Row],[Ngày hóa đơn]]&lt;&gt;"",Table1[[#This Row],[Ngày hóa đơn]],IF(Table1[[#This Row],[Ngày hạch toán]]&lt;&gt;"",Table1[[#This Row],[Ngày hạch toán]],""))</f>
        <v>46191</v>
      </c>
      <c r="T1113" s="7"/>
      <c r="U1113" s="6">
        <f>IF(Table1[[#This Row],[Ngày tính CN]]="","",S1113+T1113)</f>
        <v>46191</v>
      </c>
      <c r="V1113" s="32">
        <f ca="1">IF(Table1[[#This Row],[Hạn thanh toán]]="","",IF((U1113-NOW())&lt;0,0,(U1113-NOW())))</f>
        <v>0</v>
      </c>
      <c r="W1113" s="32"/>
      <c r="X1113" s="32" t="str">
        <f t="shared" ca="1" si="86"/>
        <v/>
      </c>
      <c r="Y1113" s="2" t="str">
        <f t="shared" si="87"/>
        <v>Đã thanh toán</v>
      </c>
      <c r="Z1113" s="42">
        <f t="shared" si="88"/>
        <v>46191</v>
      </c>
      <c r="AA1113" s="42">
        <f t="shared" si="89"/>
        <v>46227</v>
      </c>
      <c r="AD1113" s="2" t="str">
        <f>VLOOKUP($A1113,MA_KH!$A:$Q,MA_KH!O$1,0)</f>
        <v>MEGA</v>
      </c>
      <c r="AE1113" s="2" t="str">
        <f>VLOOKUP($A1113,MA_KH!$A:$Q,MA_KH!P$1,0)</f>
        <v>CÔNG TY TNHH MM MEGA MARKET (VIỆT NAM)</v>
      </c>
      <c r="AG1113" s="2" t="str">
        <f>(Table1[[#This Row],[Số hóa đơn]])&amp;IF(OR(Table1[[#This Row],[Phân loại]]="Hàng trả",Table1[[#This Row],[Phân loại]]="Giảm công nợ"),-Table1[[#This Row],[Tổng giá trị]],Table1[[#This Row],[Tổng giá trị]])</f>
        <v>000424194798008</v>
      </c>
      <c r="AH1113" s="6" t="e">
        <f>_xlfn.XLOOKUP(Table1[[#This Row],[Column1]],'Chi tiết tt Mega gửi'!P:P,'Chi tiết tt Mega gửi'!N:N)</f>
        <v>#N/A</v>
      </c>
    </row>
    <row r="1114" spans="1:34" ht="25.5" customHeight="1" x14ac:dyDescent="0.2">
      <c r="A1114" s="58" t="s">
        <v>16300</v>
      </c>
      <c r="B1114" s="58" t="s">
        <v>7238</v>
      </c>
      <c r="C1114" s="59">
        <v>46189</v>
      </c>
      <c r="D1114" s="58" t="s">
        <v>20436</v>
      </c>
      <c r="E1114" s="21">
        <v>46191</v>
      </c>
      <c r="F1114" s="58" t="s">
        <v>20437</v>
      </c>
      <c r="G1114" s="58" t="s">
        <v>20438</v>
      </c>
      <c r="H1114" s="60">
        <v>3330120</v>
      </c>
      <c r="I1114" s="61">
        <v>0</v>
      </c>
      <c r="J1114" s="60">
        <v>266410</v>
      </c>
      <c r="K1114" s="66">
        <v>3596530</v>
      </c>
      <c r="L1114" s="64" t="s">
        <v>17236</v>
      </c>
      <c r="M1114" s="6">
        <v>46227</v>
      </c>
      <c r="O1114" s="32">
        <f>IF(Table1[[#This Row],[Phân loại]]="Tồn đầu kỳ",Table1[[#This Row],[Tổng giá trị]],0)</f>
        <v>0</v>
      </c>
      <c r="P1114" s="7">
        <f>IF(Table1[[#This Row],[Số còn phải thu ĐK]]&lt;&gt;0,0,IF(Table1[[#This Row],[Phân loại]]="Bán hàng",Table1[[#This Row],[Tổng giá trị]],-Table1[[#This Row],[Tổng giá trị]]))</f>
        <v>3596530</v>
      </c>
      <c r="Q1114" s="32">
        <f t="shared" si="85"/>
        <v>3596530</v>
      </c>
      <c r="R1114" s="7">
        <f>Table1[[#This Row],[Số còn phải thu ĐK]]+Table1[[#This Row],[Giá Trị HD sau CK]]-Table1[[#This Row],[Số tiền đã thu]]</f>
        <v>0</v>
      </c>
      <c r="S1114" s="6">
        <f>IF(Table1[[#This Row],[Ngày hóa đơn]]&lt;&gt;"",Table1[[#This Row],[Ngày hóa đơn]],IF(Table1[[#This Row],[Ngày hạch toán]]&lt;&gt;"",Table1[[#This Row],[Ngày hạch toán]],""))</f>
        <v>46191</v>
      </c>
      <c r="T1114" s="7"/>
      <c r="U1114" s="6">
        <f>IF(Table1[[#This Row],[Ngày tính CN]]="","",S1114+T1114)</f>
        <v>46191</v>
      </c>
      <c r="V1114" s="32">
        <f ca="1">IF(Table1[[#This Row],[Hạn thanh toán]]="","",IF((U1114-NOW())&lt;0,0,(U1114-NOW())))</f>
        <v>0</v>
      </c>
      <c r="W1114" s="32"/>
      <c r="X1114" s="32" t="str">
        <f t="shared" ca="1" si="86"/>
        <v/>
      </c>
      <c r="Y1114" s="2" t="str">
        <f t="shared" si="87"/>
        <v>Đã thanh toán</v>
      </c>
      <c r="Z1114" s="42">
        <f t="shared" si="88"/>
        <v>46191</v>
      </c>
      <c r="AA1114" s="42">
        <f t="shared" si="89"/>
        <v>46227</v>
      </c>
      <c r="AD1114" s="2" t="str">
        <f>VLOOKUP($A1114,MA_KH!$A:$Q,MA_KH!O$1,0)</f>
        <v>MEGA</v>
      </c>
      <c r="AE1114" s="2" t="str">
        <f>VLOOKUP($A1114,MA_KH!$A:$Q,MA_KH!P$1,0)</f>
        <v>CÔNG TY TNHH MM MEGA MARKET (VIỆT NAM)</v>
      </c>
      <c r="AG1114" s="2" t="str">
        <f>(Table1[[#This Row],[Số hóa đơn]])&amp;IF(OR(Table1[[#This Row],[Phân loại]]="Hàng trả",Table1[[#This Row],[Phân loại]]="Giảm công nợ"),-Table1[[#This Row],[Tổng giá trị]],Table1[[#This Row],[Tổng giá trị]])</f>
        <v>000424203596530</v>
      </c>
      <c r="AH1114" s="6" t="e">
        <f>_xlfn.XLOOKUP(Table1[[#This Row],[Column1]],'Chi tiết tt Mega gửi'!P:P,'Chi tiết tt Mega gửi'!N:N)</f>
        <v>#N/A</v>
      </c>
    </row>
    <row r="1115" spans="1:34" ht="25.5" customHeight="1" x14ac:dyDescent="0.2">
      <c r="A1115" s="54" t="s">
        <v>16292</v>
      </c>
      <c r="B1115" s="54" t="s">
        <v>251</v>
      </c>
      <c r="C1115" s="55">
        <v>46190</v>
      </c>
      <c r="D1115" s="54" t="s">
        <v>20439</v>
      </c>
      <c r="E1115" s="21">
        <v>46195</v>
      </c>
      <c r="F1115" s="54" t="s">
        <v>20440</v>
      </c>
      <c r="G1115" s="54" t="s">
        <v>20441</v>
      </c>
      <c r="H1115" s="56">
        <v>855000</v>
      </c>
      <c r="I1115" s="57">
        <v>0</v>
      </c>
      <c r="J1115" s="56">
        <v>68400</v>
      </c>
      <c r="K1115" s="65">
        <v>923400</v>
      </c>
      <c r="L1115" s="64" t="s">
        <v>17236</v>
      </c>
      <c r="M1115" s="6">
        <v>46227</v>
      </c>
      <c r="O1115" s="32">
        <f>IF(Table1[[#This Row],[Phân loại]]="Tồn đầu kỳ",Table1[[#This Row],[Tổng giá trị]],0)</f>
        <v>0</v>
      </c>
      <c r="P1115" s="7">
        <f>IF(Table1[[#This Row],[Số còn phải thu ĐK]]&lt;&gt;0,0,IF(Table1[[#This Row],[Phân loại]]="Bán hàng",Table1[[#This Row],[Tổng giá trị]],-Table1[[#This Row],[Tổng giá trị]]))</f>
        <v>923400</v>
      </c>
      <c r="Q1115" s="32">
        <f t="shared" si="85"/>
        <v>923400</v>
      </c>
      <c r="R1115" s="7">
        <f>Table1[[#This Row],[Số còn phải thu ĐK]]+Table1[[#This Row],[Giá Trị HD sau CK]]-Table1[[#This Row],[Số tiền đã thu]]</f>
        <v>0</v>
      </c>
      <c r="S1115" s="6">
        <f>IF(Table1[[#This Row],[Ngày hóa đơn]]&lt;&gt;"",Table1[[#This Row],[Ngày hóa đơn]],IF(Table1[[#This Row],[Ngày hạch toán]]&lt;&gt;"",Table1[[#This Row],[Ngày hạch toán]],""))</f>
        <v>46195</v>
      </c>
      <c r="T1115" s="7"/>
      <c r="U1115" s="6">
        <f>IF(Table1[[#This Row],[Ngày tính CN]]="","",S1115+T1115)</f>
        <v>46195</v>
      </c>
      <c r="V1115" s="32">
        <f ca="1">IF(Table1[[#This Row],[Hạn thanh toán]]="","",IF((U1115-NOW())&lt;0,0,(U1115-NOW())))</f>
        <v>0</v>
      </c>
      <c r="W1115" s="32"/>
      <c r="X1115" s="32" t="str">
        <f t="shared" ca="1" si="86"/>
        <v/>
      </c>
      <c r="Y1115" s="2" t="str">
        <f t="shared" si="87"/>
        <v>Đã thanh toán</v>
      </c>
      <c r="Z1115" s="42">
        <f t="shared" si="88"/>
        <v>46195</v>
      </c>
      <c r="AA1115" s="42">
        <f t="shared" si="89"/>
        <v>46227</v>
      </c>
      <c r="AD1115" s="2" t="str">
        <f>VLOOKUP($A1115,MA_KH!$A:$Q,MA_KH!O$1,0)</f>
        <v>MEGA</v>
      </c>
      <c r="AE1115" s="2" t="str">
        <f>VLOOKUP($A1115,MA_KH!$A:$Q,MA_KH!P$1,0)</f>
        <v>CÔNG TY TNHH MM MEGA MARKET (VIỆT NAM)</v>
      </c>
      <c r="AG1115" s="2" t="str">
        <f>(Table1[[#This Row],[Số hóa đơn]])&amp;IF(OR(Table1[[#This Row],[Phân loại]]="Hàng trả",Table1[[#This Row],[Phân loại]]="Giảm công nợ"),-Table1[[#This Row],[Tổng giá trị]],Table1[[#This Row],[Tổng giá trị]])</f>
        <v>00042582923400</v>
      </c>
      <c r="AH1115" s="6" t="e">
        <f>_xlfn.XLOOKUP(Table1[[#This Row],[Column1]],'Chi tiết tt Mega gửi'!P:P,'Chi tiết tt Mega gửi'!N:N)</f>
        <v>#N/A</v>
      </c>
    </row>
    <row r="1116" spans="1:34" ht="25.5" customHeight="1" x14ac:dyDescent="0.2">
      <c r="A1116" s="54" t="s">
        <v>16292</v>
      </c>
      <c r="B1116" s="54" t="s">
        <v>251</v>
      </c>
      <c r="C1116" s="55">
        <v>46190</v>
      </c>
      <c r="D1116" s="54" t="s">
        <v>20442</v>
      </c>
      <c r="E1116" s="21">
        <v>46195</v>
      </c>
      <c r="F1116" s="54" t="s">
        <v>20443</v>
      </c>
      <c r="G1116" s="54" t="s">
        <v>20444</v>
      </c>
      <c r="H1116" s="56">
        <v>1026180</v>
      </c>
      <c r="I1116" s="57">
        <v>0</v>
      </c>
      <c r="J1116" s="56">
        <v>82094</v>
      </c>
      <c r="K1116" s="65">
        <v>1108274</v>
      </c>
      <c r="L1116" s="64" t="s">
        <v>17236</v>
      </c>
      <c r="M1116" s="6">
        <v>46227</v>
      </c>
      <c r="O1116" s="32">
        <f>IF(Table1[[#This Row],[Phân loại]]="Tồn đầu kỳ",Table1[[#This Row],[Tổng giá trị]],0)</f>
        <v>0</v>
      </c>
      <c r="P1116" s="7">
        <f>IF(Table1[[#This Row],[Số còn phải thu ĐK]]&lt;&gt;0,0,IF(Table1[[#This Row],[Phân loại]]="Bán hàng",Table1[[#This Row],[Tổng giá trị]],-Table1[[#This Row],[Tổng giá trị]]))</f>
        <v>1108274</v>
      </c>
      <c r="Q1116" s="32">
        <f t="shared" si="85"/>
        <v>1108274</v>
      </c>
      <c r="R1116" s="7">
        <f>Table1[[#This Row],[Số còn phải thu ĐK]]+Table1[[#This Row],[Giá Trị HD sau CK]]-Table1[[#This Row],[Số tiền đã thu]]</f>
        <v>0</v>
      </c>
      <c r="S1116" s="6">
        <f>IF(Table1[[#This Row],[Ngày hóa đơn]]&lt;&gt;"",Table1[[#This Row],[Ngày hóa đơn]],IF(Table1[[#This Row],[Ngày hạch toán]]&lt;&gt;"",Table1[[#This Row],[Ngày hạch toán]],""))</f>
        <v>46195</v>
      </c>
      <c r="T1116" s="7"/>
      <c r="U1116" s="6">
        <f>IF(Table1[[#This Row],[Ngày tính CN]]="","",S1116+T1116)</f>
        <v>46195</v>
      </c>
      <c r="V1116" s="32">
        <f ca="1">IF(Table1[[#This Row],[Hạn thanh toán]]="","",IF((U1116-NOW())&lt;0,0,(U1116-NOW())))</f>
        <v>0</v>
      </c>
      <c r="W1116" s="32"/>
      <c r="X1116" s="32" t="str">
        <f t="shared" ca="1" si="86"/>
        <v/>
      </c>
      <c r="Y1116" s="2" t="str">
        <f t="shared" si="87"/>
        <v>Đã thanh toán</v>
      </c>
      <c r="Z1116" s="42">
        <f t="shared" si="88"/>
        <v>46195</v>
      </c>
      <c r="AA1116" s="42">
        <f t="shared" si="89"/>
        <v>46227</v>
      </c>
      <c r="AD1116" s="2" t="str">
        <f>VLOOKUP($A1116,MA_KH!$A:$Q,MA_KH!O$1,0)</f>
        <v>MEGA</v>
      </c>
      <c r="AE1116" s="2" t="str">
        <f>VLOOKUP($A1116,MA_KH!$A:$Q,MA_KH!P$1,0)</f>
        <v>CÔNG TY TNHH MM MEGA MARKET (VIỆT NAM)</v>
      </c>
      <c r="AG1116" s="2" t="str">
        <f>(Table1[[#This Row],[Số hóa đơn]])&amp;IF(OR(Table1[[#This Row],[Phân loại]]="Hàng trả",Table1[[#This Row],[Phân loại]]="Giảm công nợ"),-Table1[[#This Row],[Tổng giá trị]],Table1[[#This Row],[Tổng giá trị]])</f>
        <v>000425831108274</v>
      </c>
      <c r="AH1116" s="6" t="e">
        <f>_xlfn.XLOOKUP(Table1[[#This Row],[Column1]],'Chi tiết tt Mega gửi'!P:P,'Chi tiết tt Mega gửi'!N:N)</f>
        <v>#N/A</v>
      </c>
    </row>
    <row r="1117" spans="1:34" ht="25.5" customHeight="1" x14ac:dyDescent="0.2">
      <c r="A1117" s="54" t="s">
        <v>16294</v>
      </c>
      <c r="B1117" s="54" t="s">
        <v>259</v>
      </c>
      <c r="C1117" s="55">
        <v>46190</v>
      </c>
      <c r="D1117" s="54" t="s">
        <v>20445</v>
      </c>
      <c r="E1117" s="21">
        <v>46195</v>
      </c>
      <c r="F1117" s="54" t="s">
        <v>20446</v>
      </c>
      <c r="G1117" s="54" t="s">
        <v>20447</v>
      </c>
      <c r="H1117" s="56">
        <v>460000</v>
      </c>
      <c r="I1117" s="57">
        <v>0</v>
      </c>
      <c r="J1117" s="56">
        <v>36800</v>
      </c>
      <c r="K1117" s="65">
        <v>496800</v>
      </c>
      <c r="L1117" s="64" t="s">
        <v>17236</v>
      </c>
      <c r="M1117" s="6">
        <v>46227</v>
      </c>
      <c r="O1117" s="32">
        <f>IF(Table1[[#This Row],[Phân loại]]="Tồn đầu kỳ",Table1[[#This Row],[Tổng giá trị]],0)</f>
        <v>0</v>
      </c>
      <c r="P1117" s="7">
        <f>IF(Table1[[#This Row],[Số còn phải thu ĐK]]&lt;&gt;0,0,IF(Table1[[#This Row],[Phân loại]]="Bán hàng",Table1[[#This Row],[Tổng giá trị]],-Table1[[#This Row],[Tổng giá trị]]))</f>
        <v>496800</v>
      </c>
      <c r="Q1117" s="32">
        <f t="shared" si="85"/>
        <v>496800</v>
      </c>
      <c r="R1117" s="7">
        <f>Table1[[#This Row],[Số còn phải thu ĐK]]+Table1[[#This Row],[Giá Trị HD sau CK]]-Table1[[#This Row],[Số tiền đã thu]]</f>
        <v>0</v>
      </c>
      <c r="S1117" s="6">
        <f>IF(Table1[[#This Row],[Ngày hóa đơn]]&lt;&gt;"",Table1[[#This Row],[Ngày hóa đơn]],IF(Table1[[#This Row],[Ngày hạch toán]]&lt;&gt;"",Table1[[#This Row],[Ngày hạch toán]],""))</f>
        <v>46195</v>
      </c>
      <c r="T1117" s="7"/>
      <c r="U1117" s="6">
        <f>IF(Table1[[#This Row],[Ngày tính CN]]="","",S1117+T1117)</f>
        <v>46195</v>
      </c>
      <c r="V1117" s="32">
        <f ca="1">IF(Table1[[#This Row],[Hạn thanh toán]]="","",IF((U1117-NOW())&lt;0,0,(U1117-NOW())))</f>
        <v>0</v>
      </c>
      <c r="W1117" s="32"/>
      <c r="X1117" s="32" t="str">
        <f t="shared" ca="1" si="86"/>
        <v/>
      </c>
      <c r="Y1117" s="2" t="str">
        <f t="shared" si="87"/>
        <v>Đã thanh toán</v>
      </c>
      <c r="Z1117" s="42">
        <f t="shared" si="88"/>
        <v>46195</v>
      </c>
      <c r="AA1117" s="42">
        <f t="shared" si="89"/>
        <v>46227</v>
      </c>
      <c r="AD1117" s="2" t="str">
        <f>VLOOKUP($A1117,MA_KH!$A:$Q,MA_KH!O$1,0)</f>
        <v>MEGA</v>
      </c>
      <c r="AE1117" s="2" t="str">
        <f>VLOOKUP($A1117,MA_KH!$A:$Q,MA_KH!P$1,0)</f>
        <v>CÔNG TY TNHH MM MEGA MARKET (VIỆT NAM)</v>
      </c>
      <c r="AG1117" s="2" t="str">
        <f>(Table1[[#This Row],[Số hóa đơn]])&amp;IF(OR(Table1[[#This Row],[Phân loại]]="Hàng trả",Table1[[#This Row],[Phân loại]]="Giảm công nợ"),-Table1[[#This Row],[Tổng giá trị]],Table1[[#This Row],[Tổng giá trị]])</f>
        <v>00042581496800</v>
      </c>
      <c r="AH1117" s="6" t="e">
        <f>_xlfn.XLOOKUP(Table1[[#This Row],[Column1]],'Chi tiết tt Mega gửi'!P:P,'Chi tiết tt Mega gửi'!N:N)</f>
        <v>#N/A</v>
      </c>
    </row>
    <row r="1118" spans="1:34" ht="25.5" customHeight="1" x14ac:dyDescent="0.2">
      <c r="A1118" s="54" t="s">
        <v>16294</v>
      </c>
      <c r="B1118" s="54" t="s">
        <v>259</v>
      </c>
      <c r="C1118" s="55">
        <v>46190</v>
      </c>
      <c r="D1118" s="54" t="s">
        <v>20448</v>
      </c>
      <c r="E1118" s="21">
        <v>46195</v>
      </c>
      <c r="F1118" s="54" t="s">
        <v>20449</v>
      </c>
      <c r="G1118" s="54" t="s">
        <v>20450</v>
      </c>
      <c r="H1118" s="56">
        <v>2221300</v>
      </c>
      <c r="I1118" s="57">
        <v>0</v>
      </c>
      <c r="J1118" s="56">
        <v>177704</v>
      </c>
      <c r="K1118" s="65">
        <v>2399004</v>
      </c>
      <c r="L1118" s="64" t="s">
        <v>17236</v>
      </c>
      <c r="M1118" s="6">
        <v>46227</v>
      </c>
      <c r="O1118" s="32">
        <f>IF(Table1[[#This Row],[Phân loại]]="Tồn đầu kỳ",Table1[[#This Row],[Tổng giá trị]],0)</f>
        <v>0</v>
      </c>
      <c r="P1118" s="7">
        <f>IF(Table1[[#This Row],[Số còn phải thu ĐK]]&lt;&gt;0,0,IF(Table1[[#This Row],[Phân loại]]="Bán hàng",Table1[[#This Row],[Tổng giá trị]],-Table1[[#This Row],[Tổng giá trị]]))</f>
        <v>2399004</v>
      </c>
      <c r="Q1118" s="32">
        <f t="shared" si="85"/>
        <v>2399004</v>
      </c>
      <c r="R1118" s="7">
        <f>Table1[[#This Row],[Số còn phải thu ĐK]]+Table1[[#This Row],[Giá Trị HD sau CK]]-Table1[[#This Row],[Số tiền đã thu]]</f>
        <v>0</v>
      </c>
      <c r="S1118" s="6">
        <f>IF(Table1[[#This Row],[Ngày hóa đơn]]&lt;&gt;"",Table1[[#This Row],[Ngày hóa đơn]],IF(Table1[[#This Row],[Ngày hạch toán]]&lt;&gt;"",Table1[[#This Row],[Ngày hạch toán]],""))</f>
        <v>46195</v>
      </c>
      <c r="T1118" s="7"/>
      <c r="U1118" s="6">
        <f>IF(Table1[[#This Row],[Ngày tính CN]]="","",S1118+T1118)</f>
        <v>46195</v>
      </c>
      <c r="V1118" s="32">
        <f ca="1">IF(Table1[[#This Row],[Hạn thanh toán]]="","",IF((U1118-NOW())&lt;0,0,(U1118-NOW())))</f>
        <v>0</v>
      </c>
      <c r="W1118" s="32"/>
      <c r="X1118" s="32" t="str">
        <f t="shared" ca="1" si="86"/>
        <v/>
      </c>
      <c r="Y1118" s="2" t="str">
        <f t="shared" si="87"/>
        <v>Đã thanh toán</v>
      </c>
      <c r="Z1118" s="42">
        <f t="shared" si="88"/>
        <v>46195</v>
      </c>
      <c r="AA1118" s="42">
        <f t="shared" si="89"/>
        <v>46227</v>
      </c>
      <c r="AD1118" s="2" t="str">
        <f>VLOOKUP($A1118,MA_KH!$A:$Q,MA_KH!O$1,0)</f>
        <v>MEGA</v>
      </c>
      <c r="AE1118" s="2" t="str">
        <f>VLOOKUP($A1118,MA_KH!$A:$Q,MA_KH!P$1,0)</f>
        <v>CÔNG TY TNHH MM MEGA MARKET (VIỆT NAM)</v>
      </c>
      <c r="AG1118" s="2" t="str">
        <f>(Table1[[#This Row],[Số hóa đơn]])&amp;IF(OR(Table1[[#This Row],[Phân loại]]="Hàng trả",Table1[[#This Row],[Phân loại]]="Giảm công nợ"),-Table1[[#This Row],[Tổng giá trị]],Table1[[#This Row],[Tổng giá trị]])</f>
        <v>000425792399004</v>
      </c>
      <c r="AH1118" s="6" t="e">
        <f>_xlfn.XLOOKUP(Table1[[#This Row],[Column1]],'Chi tiết tt Mega gửi'!P:P,'Chi tiết tt Mega gửi'!N:N)</f>
        <v>#N/A</v>
      </c>
    </row>
    <row r="1119" spans="1:34" ht="25.5" customHeight="1" x14ac:dyDescent="0.2">
      <c r="A1119" s="85" t="s">
        <v>16293</v>
      </c>
      <c r="B1119" s="85" t="s">
        <v>386</v>
      </c>
      <c r="C1119" s="86">
        <v>46190</v>
      </c>
      <c r="D1119" s="85" t="s">
        <v>20779</v>
      </c>
      <c r="E1119" s="102">
        <v>46190</v>
      </c>
      <c r="F1119" s="85" t="s">
        <v>20780</v>
      </c>
      <c r="G1119" s="85" t="s">
        <v>20781</v>
      </c>
      <c r="H1119" s="87">
        <v>700000</v>
      </c>
      <c r="I1119" s="87">
        <v>0</v>
      </c>
      <c r="J1119" s="87">
        <v>56000</v>
      </c>
      <c r="K1119" s="115">
        <v>756000</v>
      </c>
      <c r="L1119" s="64" t="s">
        <v>17238</v>
      </c>
      <c r="M1119" s="6">
        <v>46197</v>
      </c>
      <c r="O1119" s="32">
        <f>IF(Table1[[#This Row],[Phân loại]]="Tồn đầu kỳ",Table1[[#This Row],[Tổng giá trị]],0)</f>
        <v>0</v>
      </c>
      <c r="P1119" s="7">
        <f>IF(Table1[[#This Row],[Số còn phải thu ĐK]]&lt;&gt;0,0,IF(Table1[[#This Row],[Phân loại]]="Bán hàng",Table1[[#This Row],[Tổng giá trị]],-Table1[[#This Row],[Tổng giá trị]]))</f>
        <v>-756000</v>
      </c>
      <c r="Q1119" s="32">
        <f t="shared" si="85"/>
        <v>-756000</v>
      </c>
      <c r="R1119" s="7">
        <f>Table1[[#This Row],[Số còn phải thu ĐK]]+Table1[[#This Row],[Giá Trị HD sau CK]]-Table1[[#This Row],[Số tiền đã thu]]</f>
        <v>0</v>
      </c>
      <c r="S1119" s="6">
        <f>IF(Table1[[#This Row],[Ngày hóa đơn]]&lt;&gt;"",Table1[[#This Row],[Ngày hóa đơn]],IF(Table1[[#This Row],[Ngày hạch toán]]&lt;&gt;"",Table1[[#This Row],[Ngày hạch toán]],""))</f>
        <v>46190</v>
      </c>
      <c r="T1119" s="7"/>
      <c r="U1119" s="6">
        <f>IF(Table1[[#This Row],[Ngày tính CN]]="","",S1119+T1119)</f>
        <v>46190</v>
      </c>
      <c r="V1119" s="32">
        <f ca="1">IF(Table1[[#This Row],[Hạn thanh toán]]="","",IF((U1119-NOW())&lt;0,0,(U1119-NOW())))</f>
        <v>0</v>
      </c>
      <c r="W1119" s="32"/>
      <c r="X1119" s="32" t="str">
        <f t="shared" ca="1" si="86"/>
        <v/>
      </c>
      <c r="Y1119" s="2" t="str">
        <f t="shared" si="87"/>
        <v>Đã thanh toán</v>
      </c>
      <c r="Z1119" s="42">
        <f t="shared" si="88"/>
        <v>46190</v>
      </c>
      <c r="AA1119" s="42">
        <f t="shared" si="89"/>
        <v>46197</v>
      </c>
      <c r="AD1119" s="2" t="str">
        <f>VLOOKUP($A1119,MA_KH!$A:$Q,MA_KH!O$1,0)</f>
        <v>MEGA</v>
      </c>
      <c r="AE1119" s="2" t="str">
        <f>VLOOKUP($A1119,MA_KH!$A:$Q,MA_KH!P$1,0)</f>
        <v>CÔNG TY TNHH MM MEGA MARKET (VIỆT NAM)</v>
      </c>
      <c r="AG1119" s="2" t="str">
        <f>(Table1[[#This Row],[Số hóa đơn]])&amp;IF(OR(Table1[[#This Row],[Phân loại]]="Hàng trả",Table1[[#This Row],[Phân loại]]="Giảm công nợ"),-Table1[[#This Row],[Tổng giá trị]],Table1[[#This Row],[Tổng giá trị]])</f>
        <v>109-756000</v>
      </c>
      <c r="AH1119" s="6">
        <f>_xlfn.XLOOKUP(Table1[[#This Row],[Column1]],'Chi tiết tt Mega gửi'!P:P,'Chi tiết tt Mega gửi'!N:N)</f>
        <v>46197</v>
      </c>
    </row>
    <row r="1120" spans="1:34" ht="25.5" customHeight="1" x14ac:dyDescent="0.2">
      <c r="A1120" s="95" t="s">
        <v>16303</v>
      </c>
      <c r="B1120" s="95" t="s">
        <v>102</v>
      </c>
      <c r="C1120" s="97">
        <v>46190</v>
      </c>
      <c r="D1120" s="95" t="s">
        <v>20782</v>
      </c>
      <c r="E1120" s="102">
        <v>46190</v>
      </c>
      <c r="F1120" s="95" t="s">
        <v>20783</v>
      </c>
      <c r="G1120" s="95" t="s">
        <v>20784</v>
      </c>
      <c r="H1120" s="106">
        <v>116611</v>
      </c>
      <c r="I1120" s="106">
        <v>0</v>
      </c>
      <c r="J1120" s="106">
        <v>9329</v>
      </c>
      <c r="K1120" s="116">
        <v>125940</v>
      </c>
      <c r="L1120" s="64" t="s">
        <v>17238</v>
      </c>
      <c r="M1120" s="6">
        <v>46197</v>
      </c>
      <c r="O1120" s="32">
        <f>IF(Table1[[#This Row],[Phân loại]]="Tồn đầu kỳ",Table1[[#This Row],[Tổng giá trị]],0)</f>
        <v>0</v>
      </c>
      <c r="P1120" s="7">
        <f>IF(Table1[[#This Row],[Số còn phải thu ĐK]]&lt;&gt;0,0,IF(Table1[[#This Row],[Phân loại]]="Bán hàng",Table1[[#This Row],[Tổng giá trị]],-Table1[[#This Row],[Tổng giá trị]]))</f>
        <v>-125940</v>
      </c>
      <c r="Q1120" s="32">
        <f t="shared" si="85"/>
        <v>-125940</v>
      </c>
      <c r="R1120" s="7">
        <f>Table1[[#This Row],[Số còn phải thu ĐK]]+Table1[[#This Row],[Giá Trị HD sau CK]]-Table1[[#This Row],[Số tiền đã thu]]</f>
        <v>0</v>
      </c>
      <c r="S1120" s="6">
        <f>IF(Table1[[#This Row],[Ngày hóa đơn]]&lt;&gt;"",Table1[[#This Row],[Ngày hóa đơn]],IF(Table1[[#This Row],[Ngày hạch toán]]&lt;&gt;"",Table1[[#This Row],[Ngày hạch toán]],""))</f>
        <v>46190</v>
      </c>
      <c r="T1120" s="7"/>
      <c r="U1120" s="6">
        <f>IF(Table1[[#This Row],[Ngày tính CN]]="","",S1120+T1120)</f>
        <v>46190</v>
      </c>
      <c r="V1120" s="32">
        <f ca="1">IF(Table1[[#This Row],[Hạn thanh toán]]="","",IF((U1120-NOW())&lt;0,0,(U1120-NOW())))</f>
        <v>0</v>
      </c>
      <c r="W1120" s="32"/>
      <c r="X1120" s="32" t="str">
        <f t="shared" ca="1" si="86"/>
        <v/>
      </c>
      <c r="Y1120" s="2" t="str">
        <f t="shared" si="87"/>
        <v>Đã thanh toán</v>
      </c>
      <c r="Z1120" s="42">
        <f t="shared" si="88"/>
        <v>46190</v>
      </c>
      <c r="AA1120" s="42">
        <f t="shared" si="89"/>
        <v>46197</v>
      </c>
      <c r="AD1120" s="2" t="str">
        <f>VLOOKUP($A1120,MA_KH!$A:$Q,MA_KH!O$1,0)</f>
        <v>MEGA</v>
      </c>
      <c r="AE1120" s="2" t="str">
        <f>VLOOKUP($A1120,MA_KH!$A:$Q,MA_KH!P$1,0)</f>
        <v>CÔNG TY TNHH MM MEGA MARKET (VIỆT NAM)</v>
      </c>
      <c r="AG1120" s="2" t="str">
        <f>(Table1[[#This Row],[Số hóa đơn]])&amp;IF(OR(Table1[[#This Row],[Phân loại]]="Hàng trả",Table1[[#This Row],[Phân loại]]="Giảm công nợ"),-Table1[[#This Row],[Tổng giá trị]],Table1[[#This Row],[Tổng giá trị]])</f>
        <v>194-125940</v>
      </c>
      <c r="AH1120" s="6">
        <f>_xlfn.XLOOKUP(Table1[[#This Row],[Column1]],'Chi tiết tt Mega gửi'!P:P,'Chi tiết tt Mega gửi'!N:N)</f>
        <v>46197</v>
      </c>
    </row>
    <row r="1121" spans="1:34" ht="25.5" customHeight="1" x14ac:dyDescent="0.2">
      <c r="A1121" s="85" t="s">
        <v>16307</v>
      </c>
      <c r="B1121" s="85" t="s">
        <v>202</v>
      </c>
      <c r="C1121" s="86">
        <v>46190</v>
      </c>
      <c r="D1121" s="85" t="s">
        <v>20785</v>
      </c>
      <c r="E1121" s="102">
        <v>46190</v>
      </c>
      <c r="F1121" s="85" t="s">
        <v>20786</v>
      </c>
      <c r="G1121" s="85" t="s">
        <v>20787</v>
      </c>
      <c r="H1121" s="87">
        <v>993509</v>
      </c>
      <c r="I1121" s="87">
        <v>0</v>
      </c>
      <c r="J1121" s="87">
        <v>79481</v>
      </c>
      <c r="K1121" s="115">
        <v>1072990</v>
      </c>
      <c r="L1121" s="64" t="s">
        <v>17238</v>
      </c>
      <c r="M1121" s="6">
        <v>46197</v>
      </c>
      <c r="O1121" s="32">
        <f>IF(Table1[[#This Row],[Phân loại]]="Tồn đầu kỳ",Table1[[#This Row],[Tổng giá trị]],0)</f>
        <v>0</v>
      </c>
      <c r="P1121" s="7">
        <f>IF(Table1[[#This Row],[Số còn phải thu ĐK]]&lt;&gt;0,0,IF(Table1[[#This Row],[Phân loại]]="Bán hàng",Table1[[#This Row],[Tổng giá trị]],-Table1[[#This Row],[Tổng giá trị]]))</f>
        <v>-1072990</v>
      </c>
      <c r="Q1121" s="32">
        <f t="shared" si="85"/>
        <v>-1072990</v>
      </c>
      <c r="R1121" s="7">
        <f>Table1[[#This Row],[Số còn phải thu ĐK]]+Table1[[#This Row],[Giá Trị HD sau CK]]-Table1[[#This Row],[Số tiền đã thu]]</f>
        <v>0</v>
      </c>
      <c r="S1121" s="6">
        <f>IF(Table1[[#This Row],[Ngày hóa đơn]]&lt;&gt;"",Table1[[#This Row],[Ngày hóa đơn]],IF(Table1[[#This Row],[Ngày hạch toán]]&lt;&gt;"",Table1[[#This Row],[Ngày hạch toán]],""))</f>
        <v>46190</v>
      </c>
      <c r="T1121" s="7"/>
      <c r="U1121" s="6">
        <f>IF(Table1[[#This Row],[Ngày tính CN]]="","",S1121+T1121)</f>
        <v>46190</v>
      </c>
      <c r="V1121" s="32">
        <f ca="1">IF(Table1[[#This Row],[Hạn thanh toán]]="","",IF((U1121-NOW())&lt;0,0,(U1121-NOW())))</f>
        <v>0</v>
      </c>
      <c r="W1121" s="32"/>
      <c r="X1121" s="32" t="str">
        <f t="shared" ca="1" si="86"/>
        <v/>
      </c>
      <c r="Y1121" s="2" t="str">
        <f t="shared" si="87"/>
        <v>Đã thanh toán</v>
      </c>
      <c r="Z1121" s="42">
        <f t="shared" si="88"/>
        <v>46190</v>
      </c>
      <c r="AA1121" s="42">
        <f t="shared" si="89"/>
        <v>46197</v>
      </c>
      <c r="AD1121" s="2" t="str">
        <f>VLOOKUP($A1121,MA_KH!$A:$Q,MA_KH!O$1,0)</f>
        <v>MEGA</v>
      </c>
      <c r="AE1121" s="2" t="str">
        <f>VLOOKUP($A1121,MA_KH!$A:$Q,MA_KH!P$1,0)</f>
        <v>CÔNG TY TNHH MM MEGA MARKET (VIỆT NAM)</v>
      </c>
      <c r="AG1121" s="2" t="str">
        <f>(Table1[[#This Row],[Số hóa đơn]])&amp;IF(OR(Table1[[#This Row],[Phân loại]]="Hàng trả",Table1[[#This Row],[Phân loại]]="Giảm công nợ"),-Table1[[#This Row],[Tổng giá trị]],Table1[[#This Row],[Tổng giá trị]])</f>
        <v>205-1072990</v>
      </c>
      <c r="AH1121" s="6">
        <f>_xlfn.XLOOKUP(Table1[[#This Row],[Column1]],'Chi tiết tt Mega gửi'!P:P,'Chi tiết tt Mega gửi'!N:N)</f>
        <v>46197</v>
      </c>
    </row>
    <row r="1122" spans="1:34" ht="25.5" customHeight="1" x14ac:dyDescent="0.2">
      <c r="A1122" s="95" t="s">
        <v>16294</v>
      </c>
      <c r="B1122" s="95" t="s">
        <v>259</v>
      </c>
      <c r="C1122" s="97">
        <v>46190</v>
      </c>
      <c r="D1122" s="95" t="s">
        <v>20788</v>
      </c>
      <c r="E1122" s="102">
        <v>46190</v>
      </c>
      <c r="F1122" s="95" t="s">
        <v>20789</v>
      </c>
      <c r="G1122" s="95" t="s">
        <v>20790</v>
      </c>
      <c r="H1122" s="106">
        <v>3104424</v>
      </c>
      <c r="I1122" s="106">
        <v>0</v>
      </c>
      <c r="J1122" s="106">
        <v>248354</v>
      </c>
      <c r="K1122" s="116">
        <v>3352778</v>
      </c>
      <c r="L1122" s="64" t="s">
        <v>17238</v>
      </c>
      <c r="M1122" s="6">
        <v>46197</v>
      </c>
      <c r="O1122" s="32">
        <f>IF(Table1[[#This Row],[Phân loại]]="Tồn đầu kỳ",Table1[[#This Row],[Tổng giá trị]],0)</f>
        <v>0</v>
      </c>
      <c r="P1122" s="7">
        <f>IF(Table1[[#This Row],[Số còn phải thu ĐK]]&lt;&gt;0,0,IF(Table1[[#This Row],[Phân loại]]="Bán hàng",Table1[[#This Row],[Tổng giá trị]],-Table1[[#This Row],[Tổng giá trị]]))</f>
        <v>-3352778</v>
      </c>
      <c r="Q1122" s="32">
        <f t="shared" si="85"/>
        <v>-3352778</v>
      </c>
      <c r="R1122" s="7">
        <f>Table1[[#This Row],[Số còn phải thu ĐK]]+Table1[[#This Row],[Giá Trị HD sau CK]]-Table1[[#This Row],[Số tiền đã thu]]</f>
        <v>0</v>
      </c>
      <c r="S1122" s="6">
        <f>IF(Table1[[#This Row],[Ngày hóa đơn]]&lt;&gt;"",Table1[[#This Row],[Ngày hóa đơn]],IF(Table1[[#This Row],[Ngày hạch toán]]&lt;&gt;"",Table1[[#This Row],[Ngày hạch toán]],""))</f>
        <v>46190</v>
      </c>
      <c r="T1122" s="7"/>
      <c r="U1122" s="6">
        <f>IF(Table1[[#This Row],[Ngày tính CN]]="","",S1122+T1122)</f>
        <v>46190</v>
      </c>
      <c r="V1122" s="32">
        <f ca="1">IF(Table1[[#This Row],[Hạn thanh toán]]="","",IF((U1122-NOW())&lt;0,0,(U1122-NOW())))</f>
        <v>0</v>
      </c>
      <c r="W1122" s="32"/>
      <c r="X1122" s="32" t="str">
        <f t="shared" ca="1" si="86"/>
        <v/>
      </c>
      <c r="Y1122" s="2" t="str">
        <f t="shared" si="87"/>
        <v>Đã thanh toán</v>
      </c>
      <c r="Z1122" s="42">
        <f t="shared" si="88"/>
        <v>46190</v>
      </c>
      <c r="AA1122" s="42">
        <f t="shared" si="89"/>
        <v>46197</v>
      </c>
      <c r="AD1122" s="2" t="str">
        <f>VLOOKUP($A1122,MA_KH!$A:$Q,MA_KH!O$1,0)</f>
        <v>MEGA</v>
      </c>
      <c r="AE1122" s="2" t="str">
        <f>VLOOKUP($A1122,MA_KH!$A:$Q,MA_KH!P$1,0)</f>
        <v>CÔNG TY TNHH MM MEGA MARKET (VIỆT NAM)</v>
      </c>
      <c r="AG1122" s="2" t="str">
        <f>(Table1[[#This Row],[Số hóa đơn]])&amp;IF(OR(Table1[[#This Row],[Phân loại]]="Hàng trả",Table1[[#This Row],[Phân loại]]="Giảm công nợ"),-Table1[[#This Row],[Tổng giá trị]],Table1[[#This Row],[Tổng giá trị]])</f>
        <v>234-3352778</v>
      </c>
      <c r="AH1122" s="6">
        <f>_xlfn.XLOOKUP(Table1[[#This Row],[Column1]],'Chi tiết tt Mega gửi'!P:P,'Chi tiết tt Mega gửi'!N:N)</f>
        <v>46197</v>
      </c>
    </row>
    <row r="1123" spans="1:34" ht="25.5" customHeight="1" x14ac:dyDescent="0.2">
      <c r="A1123" s="85" t="s">
        <v>16299</v>
      </c>
      <c r="B1123" s="85" t="s">
        <v>190</v>
      </c>
      <c r="C1123" s="86">
        <v>46190</v>
      </c>
      <c r="D1123" s="85" t="s">
        <v>20791</v>
      </c>
      <c r="E1123" s="102">
        <v>46190</v>
      </c>
      <c r="F1123" s="85" t="s">
        <v>20792</v>
      </c>
      <c r="G1123" s="85" t="s">
        <v>20793</v>
      </c>
      <c r="H1123" s="87">
        <v>2640413</v>
      </c>
      <c r="I1123" s="87">
        <v>0</v>
      </c>
      <c r="J1123" s="87">
        <v>211233</v>
      </c>
      <c r="K1123" s="115">
        <v>2851646</v>
      </c>
      <c r="L1123" s="64" t="s">
        <v>17238</v>
      </c>
      <c r="M1123" s="6">
        <v>46197</v>
      </c>
      <c r="O1123" s="32">
        <f>IF(Table1[[#This Row],[Phân loại]]="Tồn đầu kỳ",Table1[[#This Row],[Tổng giá trị]],0)</f>
        <v>0</v>
      </c>
      <c r="P1123" s="7">
        <f>IF(Table1[[#This Row],[Số còn phải thu ĐK]]&lt;&gt;0,0,IF(Table1[[#This Row],[Phân loại]]="Bán hàng",Table1[[#This Row],[Tổng giá trị]],-Table1[[#This Row],[Tổng giá trị]]))</f>
        <v>-2851646</v>
      </c>
      <c r="Q1123" s="32">
        <f t="shared" si="85"/>
        <v>-2851646</v>
      </c>
      <c r="R1123" s="7">
        <f>Table1[[#This Row],[Số còn phải thu ĐK]]+Table1[[#This Row],[Giá Trị HD sau CK]]-Table1[[#This Row],[Số tiền đã thu]]</f>
        <v>0</v>
      </c>
      <c r="S1123" s="6">
        <f>IF(Table1[[#This Row],[Ngày hóa đơn]]&lt;&gt;"",Table1[[#This Row],[Ngày hóa đơn]],IF(Table1[[#This Row],[Ngày hạch toán]]&lt;&gt;"",Table1[[#This Row],[Ngày hạch toán]],""))</f>
        <v>46190</v>
      </c>
      <c r="T1123" s="7"/>
      <c r="U1123" s="6">
        <f>IF(Table1[[#This Row],[Ngày tính CN]]="","",S1123+T1123)</f>
        <v>46190</v>
      </c>
      <c r="V1123" s="32">
        <f ca="1">IF(Table1[[#This Row],[Hạn thanh toán]]="","",IF((U1123-NOW())&lt;0,0,(U1123-NOW())))</f>
        <v>0</v>
      </c>
      <c r="W1123" s="32"/>
      <c r="X1123" s="32" t="str">
        <f t="shared" ca="1" si="86"/>
        <v/>
      </c>
      <c r="Y1123" s="2" t="str">
        <f t="shared" si="87"/>
        <v>Đã thanh toán</v>
      </c>
      <c r="Z1123" s="42">
        <f t="shared" si="88"/>
        <v>46190</v>
      </c>
      <c r="AA1123" s="42">
        <f t="shared" si="89"/>
        <v>46197</v>
      </c>
      <c r="AD1123" s="2" t="str">
        <f>VLOOKUP($A1123,MA_KH!$A:$Q,MA_KH!O$1,0)</f>
        <v>MEGA</v>
      </c>
      <c r="AE1123" s="2" t="str">
        <f>VLOOKUP($A1123,MA_KH!$A:$Q,MA_KH!P$1,0)</f>
        <v>CÔNG TY TNHH MM MEGA MARKET (VIỆT NAM)</v>
      </c>
      <c r="AG1123" s="2" t="str">
        <f>(Table1[[#This Row],[Số hóa đơn]])&amp;IF(OR(Table1[[#This Row],[Phân loại]]="Hàng trả",Table1[[#This Row],[Phân loại]]="Giảm công nợ"),-Table1[[#This Row],[Tổng giá trị]],Table1[[#This Row],[Tổng giá trị]])</f>
        <v>463-2851646</v>
      </c>
      <c r="AH1123" s="6">
        <f>_xlfn.XLOOKUP(Table1[[#This Row],[Column1]],'Chi tiết tt Mega gửi'!P:P,'Chi tiết tt Mega gửi'!N:N)</f>
        <v>46197</v>
      </c>
    </row>
    <row r="1124" spans="1:34" ht="25.5" customHeight="1" x14ac:dyDescent="0.2">
      <c r="A1124" s="85" t="s">
        <v>16299</v>
      </c>
      <c r="B1124" s="85" t="s">
        <v>190</v>
      </c>
      <c r="C1124" s="86">
        <v>46190</v>
      </c>
      <c r="D1124" s="85" t="s">
        <v>20794</v>
      </c>
      <c r="E1124" s="102">
        <v>46190</v>
      </c>
      <c r="F1124" s="85" t="s">
        <v>20795</v>
      </c>
      <c r="G1124" s="85" t="s">
        <v>20793</v>
      </c>
      <c r="H1124" s="87">
        <v>710809</v>
      </c>
      <c r="I1124" s="87">
        <v>0</v>
      </c>
      <c r="J1124" s="87">
        <v>56865</v>
      </c>
      <c r="K1124" s="115">
        <v>767674</v>
      </c>
      <c r="L1124" s="64" t="s">
        <v>17238</v>
      </c>
      <c r="M1124" s="6">
        <v>46197</v>
      </c>
      <c r="O1124" s="32">
        <f>IF(Table1[[#This Row],[Phân loại]]="Tồn đầu kỳ",Table1[[#This Row],[Tổng giá trị]],0)</f>
        <v>0</v>
      </c>
      <c r="P1124" s="7">
        <f>IF(Table1[[#This Row],[Số còn phải thu ĐK]]&lt;&gt;0,0,IF(Table1[[#This Row],[Phân loại]]="Bán hàng",Table1[[#This Row],[Tổng giá trị]],-Table1[[#This Row],[Tổng giá trị]]))</f>
        <v>-767674</v>
      </c>
      <c r="Q1124" s="32">
        <f t="shared" si="85"/>
        <v>-767674</v>
      </c>
      <c r="R1124" s="7">
        <f>Table1[[#This Row],[Số còn phải thu ĐK]]+Table1[[#This Row],[Giá Trị HD sau CK]]-Table1[[#This Row],[Số tiền đã thu]]</f>
        <v>0</v>
      </c>
      <c r="S1124" s="6">
        <f>IF(Table1[[#This Row],[Ngày hóa đơn]]&lt;&gt;"",Table1[[#This Row],[Ngày hóa đơn]],IF(Table1[[#This Row],[Ngày hạch toán]]&lt;&gt;"",Table1[[#This Row],[Ngày hạch toán]],""))</f>
        <v>46190</v>
      </c>
      <c r="T1124" s="7"/>
      <c r="U1124" s="6">
        <f>IF(Table1[[#This Row],[Ngày tính CN]]="","",S1124+T1124)</f>
        <v>46190</v>
      </c>
      <c r="V1124" s="32">
        <f ca="1">IF(Table1[[#This Row],[Hạn thanh toán]]="","",IF((U1124-NOW())&lt;0,0,(U1124-NOW())))</f>
        <v>0</v>
      </c>
      <c r="W1124" s="32"/>
      <c r="X1124" s="32" t="str">
        <f t="shared" ca="1" si="86"/>
        <v/>
      </c>
      <c r="Y1124" s="2" t="str">
        <f t="shared" si="87"/>
        <v>Đã thanh toán</v>
      </c>
      <c r="Z1124" s="42">
        <f t="shared" si="88"/>
        <v>46190</v>
      </c>
      <c r="AA1124" s="42">
        <f t="shared" si="89"/>
        <v>46197</v>
      </c>
      <c r="AD1124" s="2" t="str">
        <f>VLOOKUP($A1124,MA_KH!$A:$Q,MA_KH!O$1,0)</f>
        <v>MEGA</v>
      </c>
      <c r="AE1124" s="2" t="str">
        <f>VLOOKUP($A1124,MA_KH!$A:$Q,MA_KH!P$1,0)</f>
        <v>CÔNG TY TNHH MM MEGA MARKET (VIỆT NAM)</v>
      </c>
      <c r="AG1124" s="2" t="str">
        <f>(Table1[[#This Row],[Số hóa đơn]])&amp;IF(OR(Table1[[#This Row],[Phân loại]]="Hàng trả",Table1[[#This Row],[Phân loại]]="Giảm công nợ"),-Table1[[#This Row],[Tổng giá trị]],Table1[[#This Row],[Tổng giá trị]])</f>
        <v>544-767674</v>
      </c>
      <c r="AH1124" s="6">
        <f>_xlfn.XLOOKUP(Table1[[#This Row],[Column1]],'Chi tiết tt Mega gửi'!P:P,'Chi tiết tt Mega gửi'!N:N)</f>
        <v>46197</v>
      </c>
    </row>
    <row r="1125" spans="1:34" ht="25.5" customHeight="1" x14ac:dyDescent="0.2">
      <c r="A1125" s="54" t="s">
        <v>16299</v>
      </c>
      <c r="B1125" s="54" t="s">
        <v>190</v>
      </c>
      <c r="C1125" s="55">
        <v>46191</v>
      </c>
      <c r="D1125" s="54" t="s">
        <v>20394</v>
      </c>
      <c r="E1125" s="99">
        <v>46191</v>
      </c>
      <c r="F1125" s="68" t="s">
        <v>20395</v>
      </c>
      <c r="G1125" s="54" t="s">
        <v>20396</v>
      </c>
      <c r="H1125" s="56">
        <v>4309772</v>
      </c>
      <c r="I1125" s="57">
        <v>0</v>
      </c>
      <c r="J1125" s="56">
        <v>344783</v>
      </c>
      <c r="K1125" s="65">
        <f>ROUND(Table1[[#This Row],[Tiền hàng]]+Table1[[#This Row],[Tiền VAT]]-Table1[[#This Row],[Tiền chiết khấu]],0)</f>
        <v>4654555</v>
      </c>
      <c r="L1125" s="64" t="s">
        <v>17237</v>
      </c>
      <c r="M1125" s="6">
        <v>46197</v>
      </c>
      <c r="O1125" s="32">
        <f>IF(Table1[[#This Row],[Phân loại]]="Tồn đầu kỳ",Table1[[#This Row],[Tổng giá trị]],0)</f>
        <v>0</v>
      </c>
      <c r="P1125" s="7">
        <f>IF(Table1[[#This Row],[Số còn phải thu ĐK]]&lt;&gt;0,0,IF(Table1[[#This Row],[Phân loại]]="Bán hàng",Table1[[#This Row],[Tổng giá trị]],-Table1[[#This Row],[Tổng giá trị]]))</f>
        <v>-4654555</v>
      </c>
      <c r="Q1125" s="32">
        <f t="shared" si="85"/>
        <v>-4654555</v>
      </c>
      <c r="R1125" s="7">
        <f>Table1[[#This Row],[Số còn phải thu ĐK]]+Table1[[#This Row],[Giá Trị HD sau CK]]-Table1[[#This Row],[Số tiền đã thu]]</f>
        <v>0</v>
      </c>
      <c r="S1125" s="6">
        <f>IF(Table1[[#This Row],[Ngày hóa đơn]]&lt;&gt;"",Table1[[#This Row],[Ngày hóa đơn]],IF(Table1[[#This Row],[Ngày hạch toán]]&lt;&gt;"",Table1[[#This Row],[Ngày hạch toán]],""))</f>
        <v>46191</v>
      </c>
      <c r="T1125" s="7"/>
      <c r="U1125" s="6">
        <f>IF(Table1[[#This Row],[Ngày tính CN]]="","",S1125+T1125)</f>
        <v>46191</v>
      </c>
      <c r="V1125" s="32">
        <f ca="1">IF(Table1[[#This Row],[Hạn thanh toán]]="","",IF((U1125-NOW())&lt;0,0,(U1125-NOW())))</f>
        <v>0</v>
      </c>
      <c r="W1125" s="32"/>
      <c r="X1125" s="32" t="str">
        <f t="shared" ca="1" si="86"/>
        <v/>
      </c>
      <c r="Y1125" s="2" t="str">
        <f t="shared" si="87"/>
        <v>Đã thanh toán</v>
      </c>
      <c r="Z1125" s="42">
        <f t="shared" si="88"/>
        <v>46191</v>
      </c>
      <c r="AA1125" s="42">
        <f t="shared" si="89"/>
        <v>46197</v>
      </c>
      <c r="AD1125" s="2" t="str">
        <f>VLOOKUP($A1125,MA_KH!$A:$Q,MA_KH!O$1,0)</f>
        <v>MEGA</v>
      </c>
      <c r="AE1125" s="2" t="str">
        <f>VLOOKUP($A1125,MA_KH!$A:$Q,MA_KH!P$1,0)</f>
        <v>CÔNG TY TNHH MM MEGA MARKET (VIỆT NAM)</v>
      </c>
      <c r="AG1125" s="2" t="str">
        <f>(Table1[[#This Row],[Số hóa đơn]])&amp;IF(OR(Table1[[#This Row],[Phân loại]]="Hàng trả",Table1[[#This Row],[Phân loại]]="Giảm công nợ"),-Table1[[#This Row],[Tổng giá trị]],Table1[[#This Row],[Tổng giá trị]])</f>
        <v>00004924-4654555</v>
      </c>
      <c r="AH1125" s="6" t="e">
        <f>_xlfn.XLOOKUP(Table1[[#This Row],[Column1]],'Chi tiết tt Mega gửi'!P:P,'Chi tiết tt Mega gửi'!N:N)</f>
        <v>#N/A</v>
      </c>
    </row>
    <row r="1126" spans="1:34" ht="25.5" customHeight="1" x14ac:dyDescent="0.2">
      <c r="A1126" s="54" t="s">
        <v>16287</v>
      </c>
      <c r="B1126" s="54" t="s">
        <v>253</v>
      </c>
      <c r="C1126" s="55">
        <v>46191</v>
      </c>
      <c r="D1126" s="54" t="s">
        <v>20451</v>
      </c>
      <c r="E1126" s="21">
        <v>46195</v>
      </c>
      <c r="F1126" s="54" t="s">
        <v>20452</v>
      </c>
      <c r="G1126" s="54" t="s">
        <v>20453</v>
      </c>
      <c r="H1126" s="56">
        <v>1615480</v>
      </c>
      <c r="I1126" s="57">
        <v>0</v>
      </c>
      <c r="J1126" s="56">
        <v>129238</v>
      </c>
      <c r="K1126" s="65">
        <v>1744718</v>
      </c>
      <c r="L1126" s="64" t="s">
        <v>17236</v>
      </c>
      <c r="M1126" s="6">
        <v>46244</v>
      </c>
      <c r="O1126" s="32">
        <f>IF(Table1[[#This Row],[Phân loại]]="Tồn đầu kỳ",Table1[[#This Row],[Tổng giá trị]],0)</f>
        <v>0</v>
      </c>
      <c r="P1126" s="7">
        <f>IF(Table1[[#This Row],[Số còn phải thu ĐK]]&lt;&gt;0,0,IF(Table1[[#This Row],[Phân loại]]="Bán hàng",Table1[[#This Row],[Tổng giá trị]],-Table1[[#This Row],[Tổng giá trị]]))</f>
        <v>1744718</v>
      </c>
      <c r="Q1126" s="32">
        <f t="shared" si="85"/>
        <v>1744718</v>
      </c>
      <c r="R1126" s="7">
        <f>Table1[[#This Row],[Số còn phải thu ĐK]]+Table1[[#This Row],[Giá Trị HD sau CK]]-Table1[[#This Row],[Số tiền đã thu]]</f>
        <v>0</v>
      </c>
      <c r="S1126" s="6">
        <f>IF(Table1[[#This Row],[Ngày hóa đơn]]&lt;&gt;"",Table1[[#This Row],[Ngày hóa đơn]],IF(Table1[[#This Row],[Ngày hạch toán]]&lt;&gt;"",Table1[[#This Row],[Ngày hạch toán]],""))</f>
        <v>46195</v>
      </c>
      <c r="T1126" s="7"/>
      <c r="U1126" s="6">
        <f>IF(Table1[[#This Row],[Ngày tính CN]]="","",S1126+T1126)</f>
        <v>46195</v>
      </c>
      <c r="V1126" s="32">
        <f ca="1">IF(Table1[[#This Row],[Hạn thanh toán]]="","",IF((U1126-NOW())&lt;0,0,(U1126-NOW())))</f>
        <v>0</v>
      </c>
      <c r="W1126" s="32"/>
      <c r="X1126" s="32" t="str">
        <f t="shared" ca="1" si="86"/>
        <v/>
      </c>
      <c r="Y1126" s="2" t="str">
        <f t="shared" si="87"/>
        <v>Đã thanh toán</v>
      </c>
      <c r="Z1126" s="42">
        <f t="shared" si="88"/>
        <v>46195</v>
      </c>
      <c r="AA1126" s="42">
        <f t="shared" si="89"/>
        <v>46244</v>
      </c>
      <c r="AD1126" s="2" t="str">
        <f>VLOOKUP($A1126,MA_KH!$A:$Q,MA_KH!O$1,0)</f>
        <v>MEGA</v>
      </c>
      <c r="AE1126" s="2" t="str">
        <f>VLOOKUP($A1126,MA_KH!$A:$Q,MA_KH!P$1,0)</f>
        <v>CÔNG TY TNHH MM MEGA MARKET (VIỆT NAM)</v>
      </c>
      <c r="AG1126" s="2" t="str">
        <f>(Table1[[#This Row],[Số hóa đơn]])&amp;IF(OR(Table1[[#This Row],[Phân loại]]="Hàng trả",Table1[[#This Row],[Phân loại]]="Giảm công nợ"),-Table1[[#This Row],[Tổng giá trị]],Table1[[#This Row],[Tổng giá trị]])</f>
        <v>000425891744718</v>
      </c>
      <c r="AH1126" s="6" t="e">
        <f>_xlfn.XLOOKUP(Table1[[#This Row],[Column1]],'Chi tiết tt Mega gửi'!P:P,'Chi tiết tt Mega gửi'!N:N)</f>
        <v>#N/A</v>
      </c>
    </row>
    <row r="1127" spans="1:34" ht="25.5" customHeight="1" x14ac:dyDescent="0.2">
      <c r="A1127" s="54" t="s">
        <v>16293</v>
      </c>
      <c r="B1127" s="54" t="s">
        <v>386</v>
      </c>
      <c r="C1127" s="55">
        <v>46191</v>
      </c>
      <c r="D1127" s="54" t="s">
        <v>20454</v>
      </c>
      <c r="E1127" s="21">
        <v>46195</v>
      </c>
      <c r="F1127" s="54" t="s">
        <v>20455</v>
      </c>
      <c r="G1127" s="54" t="s">
        <v>20456</v>
      </c>
      <c r="H1127" s="56">
        <v>1615480</v>
      </c>
      <c r="I1127" s="57">
        <v>0</v>
      </c>
      <c r="J1127" s="56">
        <v>129238</v>
      </c>
      <c r="K1127" s="65">
        <v>1744718</v>
      </c>
      <c r="L1127" s="64" t="s">
        <v>17236</v>
      </c>
      <c r="M1127" s="6">
        <v>46244</v>
      </c>
      <c r="O1127" s="32">
        <f>IF(Table1[[#This Row],[Phân loại]]="Tồn đầu kỳ",Table1[[#This Row],[Tổng giá trị]],0)</f>
        <v>0</v>
      </c>
      <c r="P1127" s="7">
        <f>IF(Table1[[#This Row],[Số còn phải thu ĐK]]&lt;&gt;0,0,IF(Table1[[#This Row],[Phân loại]]="Bán hàng",Table1[[#This Row],[Tổng giá trị]],-Table1[[#This Row],[Tổng giá trị]]))</f>
        <v>1744718</v>
      </c>
      <c r="Q1127" s="32">
        <f t="shared" si="85"/>
        <v>1744718</v>
      </c>
      <c r="R1127" s="7">
        <f>Table1[[#This Row],[Số còn phải thu ĐK]]+Table1[[#This Row],[Giá Trị HD sau CK]]-Table1[[#This Row],[Số tiền đã thu]]</f>
        <v>0</v>
      </c>
      <c r="S1127" s="6">
        <f>IF(Table1[[#This Row],[Ngày hóa đơn]]&lt;&gt;"",Table1[[#This Row],[Ngày hóa đơn]],IF(Table1[[#This Row],[Ngày hạch toán]]&lt;&gt;"",Table1[[#This Row],[Ngày hạch toán]],""))</f>
        <v>46195</v>
      </c>
      <c r="T1127" s="7"/>
      <c r="U1127" s="6">
        <f>IF(Table1[[#This Row],[Ngày tính CN]]="","",S1127+T1127)</f>
        <v>46195</v>
      </c>
      <c r="V1127" s="32">
        <f ca="1">IF(Table1[[#This Row],[Hạn thanh toán]]="","",IF((U1127-NOW())&lt;0,0,(U1127-NOW())))</f>
        <v>0</v>
      </c>
      <c r="W1127" s="32"/>
      <c r="X1127" s="32" t="str">
        <f t="shared" ca="1" si="86"/>
        <v/>
      </c>
      <c r="Y1127" s="2" t="str">
        <f t="shared" si="87"/>
        <v>Đã thanh toán</v>
      </c>
      <c r="Z1127" s="42">
        <f t="shared" si="88"/>
        <v>46195</v>
      </c>
      <c r="AA1127" s="42">
        <f t="shared" si="89"/>
        <v>46244</v>
      </c>
      <c r="AD1127" s="2" t="str">
        <f>VLOOKUP($A1127,MA_KH!$A:$Q,MA_KH!O$1,0)</f>
        <v>MEGA</v>
      </c>
      <c r="AE1127" s="2" t="str">
        <f>VLOOKUP($A1127,MA_KH!$A:$Q,MA_KH!P$1,0)</f>
        <v>CÔNG TY TNHH MM MEGA MARKET (VIỆT NAM)</v>
      </c>
      <c r="AG1127" s="2" t="str">
        <f>(Table1[[#This Row],[Số hóa đơn]])&amp;IF(OR(Table1[[#This Row],[Phân loại]]="Hàng trả",Table1[[#This Row],[Phân loại]]="Giảm công nợ"),-Table1[[#This Row],[Tổng giá trị]],Table1[[#This Row],[Tổng giá trị]])</f>
        <v>000425881744718</v>
      </c>
      <c r="AH1127" s="6" t="e">
        <f>_xlfn.XLOOKUP(Table1[[#This Row],[Column1]],'Chi tiết tt Mega gửi'!P:P,'Chi tiết tt Mega gửi'!N:N)</f>
        <v>#N/A</v>
      </c>
    </row>
    <row r="1128" spans="1:34" ht="25.5" customHeight="1" x14ac:dyDescent="0.2">
      <c r="A1128" s="54" t="s">
        <v>16295</v>
      </c>
      <c r="B1128" s="54" t="s">
        <v>198</v>
      </c>
      <c r="C1128" s="55">
        <v>46191</v>
      </c>
      <c r="D1128" s="54" t="s">
        <v>20457</v>
      </c>
      <c r="E1128" s="21">
        <v>46195</v>
      </c>
      <c r="F1128" s="54" t="s">
        <v>20458</v>
      </c>
      <c r="G1128" s="54" t="s">
        <v>20459</v>
      </c>
      <c r="H1128" s="56">
        <v>6610090</v>
      </c>
      <c r="I1128" s="57">
        <v>0</v>
      </c>
      <c r="J1128" s="56">
        <v>528807</v>
      </c>
      <c r="K1128" s="65">
        <v>7138897</v>
      </c>
      <c r="L1128" s="64" t="s">
        <v>17236</v>
      </c>
      <c r="M1128" s="6">
        <v>46244</v>
      </c>
      <c r="O1128" s="32">
        <f>IF(Table1[[#This Row],[Phân loại]]="Tồn đầu kỳ",Table1[[#This Row],[Tổng giá trị]],0)</f>
        <v>0</v>
      </c>
      <c r="P1128" s="7">
        <f>IF(Table1[[#This Row],[Số còn phải thu ĐK]]&lt;&gt;0,0,IF(Table1[[#This Row],[Phân loại]]="Bán hàng",Table1[[#This Row],[Tổng giá trị]],-Table1[[#This Row],[Tổng giá trị]]))</f>
        <v>7138897</v>
      </c>
      <c r="Q1128" s="32">
        <f t="shared" si="85"/>
        <v>7138897</v>
      </c>
      <c r="R1128" s="7">
        <f>Table1[[#This Row],[Số còn phải thu ĐK]]+Table1[[#This Row],[Giá Trị HD sau CK]]-Table1[[#This Row],[Số tiền đã thu]]</f>
        <v>0</v>
      </c>
      <c r="S1128" s="6">
        <f>IF(Table1[[#This Row],[Ngày hóa đơn]]&lt;&gt;"",Table1[[#This Row],[Ngày hóa đơn]],IF(Table1[[#This Row],[Ngày hạch toán]]&lt;&gt;"",Table1[[#This Row],[Ngày hạch toán]],""))</f>
        <v>46195</v>
      </c>
      <c r="T1128" s="7"/>
      <c r="U1128" s="6">
        <f>IF(Table1[[#This Row],[Ngày tính CN]]="","",S1128+T1128)</f>
        <v>46195</v>
      </c>
      <c r="V1128" s="32">
        <f ca="1">IF(Table1[[#This Row],[Hạn thanh toán]]="","",IF((U1128-NOW())&lt;0,0,(U1128-NOW())))</f>
        <v>0</v>
      </c>
      <c r="W1128" s="32"/>
      <c r="X1128" s="32" t="str">
        <f t="shared" ca="1" si="86"/>
        <v/>
      </c>
      <c r="Y1128" s="2" t="str">
        <f t="shared" si="87"/>
        <v>Đã thanh toán</v>
      </c>
      <c r="Z1128" s="42">
        <f t="shared" si="88"/>
        <v>46195</v>
      </c>
      <c r="AA1128" s="42">
        <f t="shared" si="89"/>
        <v>46244</v>
      </c>
      <c r="AD1128" s="2" t="str">
        <f>VLOOKUP($A1128,MA_KH!$A:$Q,MA_KH!O$1,0)</f>
        <v>MEGA</v>
      </c>
      <c r="AE1128" s="2" t="str">
        <f>VLOOKUP($A1128,MA_KH!$A:$Q,MA_KH!P$1,0)</f>
        <v>CÔNG TY TNHH MM MEGA MARKET (VIỆT NAM)</v>
      </c>
      <c r="AG1128" s="2" t="str">
        <f>(Table1[[#This Row],[Số hóa đơn]])&amp;IF(OR(Table1[[#This Row],[Phân loại]]="Hàng trả",Table1[[#This Row],[Phân loại]]="Giảm công nợ"),-Table1[[#This Row],[Tổng giá trị]],Table1[[#This Row],[Tổng giá trị]])</f>
        <v>000425877138897</v>
      </c>
      <c r="AH1128" s="6" t="e">
        <f>_xlfn.XLOOKUP(Table1[[#This Row],[Column1]],'Chi tiết tt Mega gửi'!P:P,'Chi tiết tt Mega gửi'!N:N)</f>
        <v>#N/A</v>
      </c>
    </row>
    <row r="1129" spans="1:34" ht="25.5" customHeight="1" x14ac:dyDescent="0.2">
      <c r="A1129" s="54" t="s">
        <v>16304</v>
      </c>
      <c r="B1129" s="54" t="s">
        <v>7254</v>
      </c>
      <c r="C1129" s="55">
        <v>46191</v>
      </c>
      <c r="D1129" s="54" t="s">
        <v>20460</v>
      </c>
      <c r="E1129" s="21">
        <v>46197</v>
      </c>
      <c r="F1129" s="54" t="s">
        <v>20461</v>
      </c>
      <c r="G1129" s="54" t="s">
        <v>20462</v>
      </c>
      <c r="H1129" s="56">
        <v>460000</v>
      </c>
      <c r="I1129" s="57">
        <v>0</v>
      </c>
      <c r="J1129" s="56">
        <v>36800</v>
      </c>
      <c r="K1129" s="65">
        <v>496800</v>
      </c>
      <c r="L1129" s="64" t="s">
        <v>17236</v>
      </c>
      <c r="M1129" s="6">
        <v>46227</v>
      </c>
      <c r="O1129" s="32">
        <f>IF(Table1[[#This Row],[Phân loại]]="Tồn đầu kỳ",Table1[[#This Row],[Tổng giá trị]],0)</f>
        <v>0</v>
      </c>
      <c r="P1129" s="7">
        <f>IF(Table1[[#This Row],[Số còn phải thu ĐK]]&lt;&gt;0,0,IF(Table1[[#This Row],[Phân loại]]="Bán hàng",Table1[[#This Row],[Tổng giá trị]],-Table1[[#This Row],[Tổng giá trị]]))</f>
        <v>496800</v>
      </c>
      <c r="Q1129" s="32">
        <f t="shared" si="85"/>
        <v>496800</v>
      </c>
      <c r="R1129" s="7">
        <f>Table1[[#This Row],[Số còn phải thu ĐK]]+Table1[[#This Row],[Giá Trị HD sau CK]]-Table1[[#This Row],[Số tiền đã thu]]</f>
        <v>0</v>
      </c>
      <c r="S1129" s="6">
        <f>IF(Table1[[#This Row],[Ngày hóa đơn]]&lt;&gt;"",Table1[[#This Row],[Ngày hóa đơn]],IF(Table1[[#This Row],[Ngày hạch toán]]&lt;&gt;"",Table1[[#This Row],[Ngày hạch toán]],""))</f>
        <v>46197</v>
      </c>
      <c r="T1129" s="7"/>
      <c r="U1129" s="6">
        <f>IF(Table1[[#This Row],[Ngày tính CN]]="","",S1129+T1129)</f>
        <v>46197</v>
      </c>
      <c r="V1129" s="32">
        <f ca="1">IF(Table1[[#This Row],[Hạn thanh toán]]="","",IF((U1129-NOW())&lt;0,0,(U1129-NOW())))</f>
        <v>0</v>
      </c>
      <c r="W1129" s="32"/>
      <c r="X1129" s="32" t="str">
        <f t="shared" ca="1" si="86"/>
        <v/>
      </c>
      <c r="Y1129" s="2" t="str">
        <f t="shared" si="87"/>
        <v>Đã thanh toán</v>
      </c>
      <c r="Z1129" s="42">
        <f t="shared" si="88"/>
        <v>46197</v>
      </c>
      <c r="AA1129" s="42">
        <f t="shared" si="89"/>
        <v>46227</v>
      </c>
      <c r="AD1129" s="2" t="str">
        <f>VLOOKUP($A1129,MA_KH!$A:$Q,MA_KH!O$1,0)</f>
        <v>MEGA</v>
      </c>
      <c r="AE1129" s="2" t="str">
        <f>VLOOKUP($A1129,MA_KH!$A:$Q,MA_KH!P$1,0)</f>
        <v>CÔNG TY TNHH MM MEGA MARKET (VIỆT NAM)</v>
      </c>
      <c r="AG1129" s="2" t="str">
        <f>(Table1[[#This Row],[Số hóa đơn]])&amp;IF(OR(Table1[[#This Row],[Phân loại]]="Hàng trả",Table1[[#This Row],[Phân loại]]="Giảm công nợ"),-Table1[[#This Row],[Tổng giá trị]],Table1[[#This Row],[Tổng giá trị]])</f>
        <v>00043267496800</v>
      </c>
      <c r="AH1129" s="6" t="e">
        <f>_xlfn.XLOOKUP(Table1[[#This Row],[Column1]],'Chi tiết tt Mega gửi'!P:P,'Chi tiết tt Mega gửi'!N:N)</f>
        <v>#N/A</v>
      </c>
    </row>
    <row r="1130" spans="1:34" ht="25.5" customHeight="1" x14ac:dyDescent="0.2">
      <c r="A1130" s="58" t="s">
        <v>16307</v>
      </c>
      <c r="B1130" s="58" t="s">
        <v>202</v>
      </c>
      <c r="C1130" s="59">
        <v>46191</v>
      </c>
      <c r="D1130" s="58" t="s">
        <v>20463</v>
      </c>
      <c r="E1130" s="21">
        <v>46195</v>
      </c>
      <c r="F1130" s="58" t="s">
        <v>20464</v>
      </c>
      <c r="G1130" s="58" t="s">
        <v>20465</v>
      </c>
      <c r="H1130" s="60">
        <v>2221300</v>
      </c>
      <c r="I1130" s="61">
        <v>0</v>
      </c>
      <c r="J1130" s="60">
        <v>177704</v>
      </c>
      <c r="K1130" s="66">
        <v>2399004</v>
      </c>
      <c r="L1130" s="64" t="s">
        <v>17236</v>
      </c>
      <c r="M1130" s="6">
        <v>46244</v>
      </c>
      <c r="O1130" s="32">
        <f>IF(Table1[[#This Row],[Phân loại]]="Tồn đầu kỳ",Table1[[#This Row],[Tổng giá trị]],0)</f>
        <v>0</v>
      </c>
      <c r="P1130" s="7">
        <f>IF(Table1[[#This Row],[Số còn phải thu ĐK]]&lt;&gt;0,0,IF(Table1[[#This Row],[Phân loại]]="Bán hàng",Table1[[#This Row],[Tổng giá trị]],-Table1[[#This Row],[Tổng giá trị]]))</f>
        <v>2399004</v>
      </c>
      <c r="Q1130" s="32">
        <f t="shared" si="85"/>
        <v>2399004</v>
      </c>
      <c r="R1130" s="7">
        <f>Table1[[#This Row],[Số còn phải thu ĐK]]+Table1[[#This Row],[Giá Trị HD sau CK]]-Table1[[#This Row],[Số tiền đã thu]]</f>
        <v>0</v>
      </c>
      <c r="S1130" s="6">
        <f>IF(Table1[[#This Row],[Ngày hóa đơn]]&lt;&gt;"",Table1[[#This Row],[Ngày hóa đơn]],IF(Table1[[#This Row],[Ngày hạch toán]]&lt;&gt;"",Table1[[#This Row],[Ngày hạch toán]],""))</f>
        <v>46195</v>
      </c>
      <c r="T1130" s="7"/>
      <c r="U1130" s="6">
        <f>IF(Table1[[#This Row],[Ngày tính CN]]="","",S1130+T1130)</f>
        <v>46195</v>
      </c>
      <c r="V1130" s="32">
        <f ca="1">IF(Table1[[#This Row],[Hạn thanh toán]]="","",IF((U1130-NOW())&lt;0,0,(U1130-NOW())))</f>
        <v>0</v>
      </c>
      <c r="W1130" s="32"/>
      <c r="X1130" s="32" t="str">
        <f t="shared" ca="1" si="86"/>
        <v/>
      </c>
      <c r="Y1130" s="2" t="str">
        <f t="shared" si="87"/>
        <v>Đã thanh toán</v>
      </c>
      <c r="Z1130" s="42">
        <f t="shared" si="88"/>
        <v>46195</v>
      </c>
      <c r="AA1130" s="42">
        <f t="shared" si="89"/>
        <v>46244</v>
      </c>
      <c r="AD1130" s="2" t="str">
        <f>VLOOKUP($A1130,MA_KH!$A:$Q,MA_KH!O$1,0)</f>
        <v>MEGA</v>
      </c>
      <c r="AE1130" s="2" t="str">
        <f>VLOOKUP($A1130,MA_KH!$A:$Q,MA_KH!P$1,0)</f>
        <v>CÔNG TY TNHH MM MEGA MARKET (VIỆT NAM)</v>
      </c>
      <c r="AG1130" s="2" t="str">
        <f>(Table1[[#This Row],[Số hóa đơn]])&amp;IF(OR(Table1[[#This Row],[Phân loại]]="Hàng trả",Table1[[#This Row],[Phân loại]]="Giảm công nợ"),-Table1[[#This Row],[Tổng giá trị]],Table1[[#This Row],[Tổng giá trị]])</f>
        <v>000425842399004</v>
      </c>
      <c r="AH1130" s="6" t="e">
        <f>_xlfn.XLOOKUP(Table1[[#This Row],[Column1]],'Chi tiết tt Mega gửi'!P:P,'Chi tiết tt Mega gửi'!N:N)</f>
        <v>#N/A</v>
      </c>
    </row>
    <row r="1131" spans="1:34" ht="25.5" customHeight="1" x14ac:dyDescent="0.2">
      <c r="A1131" s="54" t="s">
        <v>16307</v>
      </c>
      <c r="B1131" s="54" t="s">
        <v>202</v>
      </c>
      <c r="C1131" s="55">
        <v>46191</v>
      </c>
      <c r="D1131" s="54" t="s">
        <v>20466</v>
      </c>
      <c r="E1131" s="21">
        <v>46195</v>
      </c>
      <c r="F1131" s="54" t="s">
        <v>20467</v>
      </c>
      <c r="G1131" s="54" t="s">
        <v>20468</v>
      </c>
      <c r="H1131" s="56">
        <v>3230960</v>
      </c>
      <c r="I1131" s="57">
        <v>0</v>
      </c>
      <c r="J1131" s="56">
        <v>258477</v>
      </c>
      <c r="K1131" s="65">
        <v>3489437</v>
      </c>
      <c r="L1131" s="64" t="s">
        <v>17236</v>
      </c>
      <c r="O1131" s="32">
        <f>IF(Table1[[#This Row],[Phân loại]]="Tồn đầu kỳ",Table1[[#This Row],[Tổng giá trị]],0)</f>
        <v>0</v>
      </c>
      <c r="P1131" s="7">
        <f>IF(Table1[[#This Row],[Số còn phải thu ĐK]]&lt;&gt;0,0,IF(Table1[[#This Row],[Phân loại]]="Bán hàng",Table1[[#This Row],[Tổng giá trị]],-Table1[[#This Row],[Tổng giá trị]]))</f>
        <v>3489437</v>
      </c>
      <c r="Q1131" s="32">
        <f t="shared" si="85"/>
        <v>0</v>
      </c>
      <c r="R1131" s="7">
        <f>Table1[[#This Row],[Số còn phải thu ĐK]]+Table1[[#This Row],[Giá Trị HD sau CK]]-Table1[[#This Row],[Số tiền đã thu]]</f>
        <v>3489437</v>
      </c>
      <c r="S1131" s="6">
        <f>IF(Table1[[#This Row],[Ngày hóa đơn]]&lt;&gt;"",Table1[[#This Row],[Ngày hóa đơn]],IF(Table1[[#This Row],[Ngày hạch toán]]&lt;&gt;"",Table1[[#This Row],[Ngày hạch toán]],""))</f>
        <v>46195</v>
      </c>
      <c r="T1131" s="7"/>
      <c r="U1131" s="6">
        <f>IF(Table1[[#This Row],[Ngày tính CN]]="","",S1131+T1131)</f>
        <v>46195</v>
      </c>
      <c r="V1131" s="32">
        <f ca="1">IF(Table1[[#This Row],[Hạn thanh toán]]="","",IF((U1131-NOW())&lt;0,0,(U1131-NOW())))</f>
        <v>0</v>
      </c>
      <c r="W1131" s="32"/>
      <c r="X1131" s="32">
        <f t="shared" ca="1" si="86"/>
        <v>99.359753240743885</v>
      </c>
      <c r="Y1131" s="2" t="str">
        <f t="shared" ca="1" si="87"/>
        <v>Nợ quá hạn từ 90 ngày đến 120 ngày</v>
      </c>
      <c r="Z1131" s="42">
        <f t="shared" si="88"/>
        <v>46195</v>
      </c>
      <c r="AA1131" s="42" t="str">
        <f t="shared" si="89"/>
        <v/>
      </c>
      <c r="AD1131" s="2" t="str">
        <f>VLOOKUP($A1131,MA_KH!$A:$Q,MA_KH!O$1,0)</f>
        <v>MEGA</v>
      </c>
      <c r="AE1131" s="2" t="str">
        <f>VLOOKUP($A1131,MA_KH!$A:$Q,MA_KH!P$1,0)</f>
        <v>CÔNG TY TNHH MM MEGA MARKET (VIỆT NAM)</v>
      </c>
      <c r="AG1131" s="2" t="str">
        <f>(Table1[[#This Row],[Số hóa đơn]])&amp;IF(OR(Table1[[#This Row],[Phân loại]]="Hàng trả",Table1[[#This Row],[Phân loại]]="Giảm công nợ"),-Table1[[#This Row],[Tổng giá trị]],Table1[[#This Row],[Tổng giá trị]])</f>
        <v>000425903489437</v>
      </c>
      <c r="AH1131" s="6" t="e">
        <f>_xlfn.XLOOKUP(Table1[[#This Row],[Column1]],'Chi tiết tt Mega gửi'!P:P,'Chi tiết tt Mega gửi'!N:N)</f>
        <v>#N/A</v>
      </c>
    </row>
    <row r="1132" spans="1:34" ht="25.5" customHeight="1" x14ac:dyDescent="0.2">
      <c r="A1132" s="54" t="s">
        <v>16309</v>
      </c>
      <c r="B1132" s="54" t="s">
        <v>255</v>
      </c>
      <c r="C1132" s="55">
        <v>46191</v>
      </c>
      <c r="D1132" s="54" t="s">
        <v>20469</v>
      </c>
      <c r="E1132" s="21">
        <v>46195</v>
      </c>
      <c r="F1132" s="54" t="s">
        <v>20470</v>
      </c>
      <c r="G1132" s="54" t="s">
        <v>20471</v>
      </c>
      <c r="H1132" s="56">
        <v>1615480</v>
      </c>
      <c r="I1132" s="57">
        <v>0</v>
      </c>
      <c r="J1132" s="56">
        <v>129238</v>
      </c>
      <c r="K1132" s="65">
        <v>1744718</v>
      </c>
      <c r="L1132" s="64" t="s">
        <v>17236</v>
      </c>
      <c r="M1132" s="6">
        <v>46244</v>
      </c>
      <c r="O1132" s="32">
        <f>IF(Table1[[#This Row],[Phân loại]]="Tồn đầu kỳ",Table1[[#This Row],[Tổng giá trị]],0)</f>
        <v>0</v>
      </c>
      <c r="P1132" s="7">
        <f>IF(Table1[[#This Row],[Số còn phải thu ĐK]]&lt;&gt;0,0,IF(Table1[[#This Row],[Phân loại]]="Bán hàng",Table1[[#This Row],[Tổng giá trị]],-Table1[[#This Row],[Tổng giá trị]]))</f>
        <v>1744718</v>
      </c>
      <c r="Q1132" s="32">
        <f t="shared" si="85"/>
        <v>1744718</v>
      </c>
      <c r="R1132" s="7">
        <f>Table1[[#This Row],[Số còn phải thu ĐK]]+Table1[[#This Row],[Giá Trị HD sau CK]]-Table1[[#This Row],[Số tiền đã thu]]</f>
        <v>0</v>
      </c>
      <c r="S1132" s="6">
        <f>IF(Table1[[#This Row],[Ngày hóa đơn]]&lt;&gt;"",Table1[[#This Row],[Ngày hóa đơn]],IF(Table1[[#This Row],[Ngày hạch toán]]&lt;&gt;"",Table1[[#This Row],[Ngày hạch toán]],""))</f>
        <v>46195</v>
      </c>
      <c r="T1132" s="7"/>
      <c r="U1132" s="6">
        <f>IF(Table1[[#This Row],[Ngày tính CN]]="","",S1132+T1132)</f>
        <v>46195</v>
      </c>
      <c r="V1132" s="32">
        <f ca="1">IF(Table1[[#This Row],[Hạn thanh toán]]="","",IF((U1132-NOW())&lt;0,0,(U1132-NOW())))</f>
        <v>0</v>
      </c>
      <c r="W1132" s="32"/>
      <c r="X1132" s="32" t="str">
        <f t="shared" ca="1" si="86"/>
        <v/>
      </c>
      <c r="Y1132" s="2" t="str">
        <f t="shared" si="87"/>
        <v>Đã thanh toán</v>
      </c>
      <c r="Z1132" s="42">
        <f t="shared" si="88"/>
        <v>46195</v>
      </c>
      <c r="AA1132" s="42">
        <f t="shared" si="89"/>
        <v>46244</v>
      </c>
      <c r="AD1132" s="2" t="str">
        <f>VLOOKUP($A1132,MA_KH!$A:$Q,MA_KH!O$1,0)</f>
        <v>MEGA</v>
      </c>
      <c r="AE1132" s="2" t="str">
        <f>VLOOKUP($A1132,MA_KH!$A:$Q,MA_KH!P$1,0)</f>
        <v>CÔNG TY TNHH MM MEGA MARKET (VIỆT NAM)</v>
      </c>
      <c r="AG1132" s="2" t="str">
        <f>(Table1[[#This Row],[Số hóa đơn]])&amp;IF(OR(Table1[[#This Row],[Phân loại]]="Hàng trả",Table1[[#This Row],[Phân loại]]="Giảm công nợ"),-Table1[[#This Row],[Tổng giá trị]],Table1[[#This Row],[Tổng giá trị]])</f>
        <v>000425861744718</v>
      </c>
      <c r="AH1132" s="6" t="e">
        <f>_xlfn.XLOOKUP(Table1[[#This Row],[Column1]],'Chi tiết tt Mega gửi'!P:P,'Chi tiết tt Mega gửi'!N:N)</f>
        <v>#N/A</v>
      </c>
    </row>
    <row r="1133" spans="1:34" ht="25.5" customHeight="1" x14ac:dyDescent="0.2">
      <c r="A1133" s="54" t="s">
        <v>16310</v>
      </c>
      <c r="B1133" s="54" t="s">
        <v>196</v>
      </c>
      <c r="C1133" s="55">
        <v>46191</v>
      </c>
      <c r="D1133" s="54" t="s">
        <v>20472</v>
      </c>
      <c r="E1133" s="21">
        <v>46195</v>
      </c>
      <c r="F1133" s="54" t="s">
        <v>20473</v>
      </c>
      <c r="G1133" s="54" t="s">
        <v>20474</v>
      </c>
      <c r="H1133" s="56">
        <v>3247480</v>
      </c>
      <c r="I1133" s="57">
        <v>0</v>
      </c>
      <c r="J1133" s="56">
        <v>259798</v>
      </c>
      <c r="K1133" s="65">
        <v>3507278</v>
      </c>
      <c r="L1133" s="64" t="s">
        <v>17236</v>
      </c>
      <c r="M1133" s="6">
        <v>46244</v>
      </c>
      <c r="O1133" s="32">
        <f>IF(Table1[[#This Row],[Phân loại]]="Tồn đầu kỳ",Table1[[#This Row],[Tổng giá trị]],0)</f>
        <v>0</v>
      </c>
      <c r="P1133" s="7">
        <f>IF(Table1[[#This Row],[Số còn phải thu ĐK]]&lt;&gt;0,0,IF(Table1[[#This Row],[Phân loại]]="Bán hàng",Table1[[#This Row],[Tổng giá trị]],-Table1[[#This Row],[Tổng giá trị]]))</f>
        <v>3507278</v>
      </c>
      <c r="Q1133" s="32">
        <f t="shared" si="85"/>
        <v>3507278</v>
      </c>
      <c r="R1133" s="7">
        <f>Table1[[#This Row],[Số còn phải thu ĐK]]+Table1[[#This Row],[Giá Trị HD sau CK]]-Table1[[#This Row],[Số tiền đã thu]]</f>
        <v>0</v>
      </c>
      <c r="S1133" s="6">
        <f>IF(Table1[[#This Row],[Ngày hóa đơn]]&lt;&gt;"",Table1[[#This Row],[Ngày hóa đơn]],IF(Table1[[#This Row],[Ngày hạch toán]]&lt;&gt;"",Table1[[#This Row],[Ngày hạch toán]],""))</f>
        <v>46195</v>
      </c>
      <c r="T1133" s="7"/>
      <c r="U1133" s="6">
        <f>IF(Table1[[#This Row],[Ngày tính CN]]="","",S1133+T1133)</f>
        <v>46195</v>
      </c>
      <c r="V1133" s="32">
        <f ca="1">IF(Table1[[#This Row],[Hạn thanh toán]]="","",IF((U1133-NOW())&lt;0,0,(U1133-NOW())))</f>
        <v>0</v>
      </c>
      <c r="W1133" s="32"/>
      <c r="X1133" s="32" t="str">
        <f t="shared" ca="1" si="86"/>
        <v/>
      </c>
      <c r="Y1133" s="2" t="str">
        <f t="shared" si="87"/>
        <v>Đã thanh toán</v>
      </c>
      <c r="Z1133" s="42">
        <f t="shared" si="88"/>
        <v>46195</v>
      </c>
      <c r="AA1133" s="42">
        <f t="shared" si="89"/>
        <v>46244</v>
      </c>
      <c r="AD1133" s="2" t="str">
        <f>VLOOKUP($A1133,MA_KH!$A:$Q,MA_KH!O$1,0)</f>
        <v>MEGA</v>
      </c>
      <c r="AE1133" s="2" t="str">
        <f>VLOOKUP($A1133,MA_KH!$A:$Q,MA_KH!P$1,0)</f>
        <v>CÔNG TY TNHH MM MEGA MARKET (VIỆT NAM)</v>
      </c>
      <c r="AG1133" s="2" t="str">
        <f>(Table1[[#This Row],[Số hóa đơn]])&amp;IF(OR(Table1[[#This Row],[Phân loại]]="Hàng trả",Table1[[#This Row],[Phân loại]]="Giảm công nợ"),-Table1[[#This Row],[Tổng giá trị]],Table1[[#This Row],[Tổng giá trị]])</f>
        <v>000425853507278</v>
      </c>
      <c r="AH1133" s="6" t="e">
        <f>_xlfn.XLOOKUP(Table1[[#This Row],[Column1]],'Chi tiết tt Mega gửi'!P:P,'Chi tiết tt Mega gửi'!N:N)</f>
        <v>#N/A</v>
      </c>
    </row>
    <row r="1134" spans="1:34" ht="25.5" customHeight="1" x14ac:dyDescent="0.2">
      <c r="A1134" s="54" t="s">
        <v>16298</v>
      </c>
      <c r="B1134" s="54" t="s">
        <v>7235</v>
      </c>
      <c r="C1134" s="55">
        <v>46192</v>
      </c>
      <c r="D1134" s="54" t="s">
        <v>20475</v>
      </c>
      <c r="E1134" s="21">
        <v>46195</v>
      </c>
      <c r="F1134" s="54" t="s">
        <v>20476</v>
      </c>
      <c r="G1134" s="54" t="s">
        <v>20477</v>
      </c>
      <c r="H1134" s="56">
        <v>6494960</v>
      </c>
      <c r="I1134" s="57">
        <v>0</v>
      </c>
      <c r="J1134" s="56">
        <v>519597</v>
      </c>
      <c r="K1134" s="65">
        <v>7014557</v>
      </c>
      <c r="L1134" s="64" t="s">
        <v>17236</v>
      </c>
      <c r="O1134" s="32">
        <f>IF(Table1[[#This Row],[Phân loại]]="Tồn đầu kỳ",Table1[[#This Row],[Tổng giá trị]],0)</f>
        <v>0</v>
      </c>
      <c r="P1134" s="7">
        <f>IF(Table1[[#This Row],[Số còn phải thu ĐK]]&lt;&gt;0,0,IF(Table1[[#This Row],[Phân loại]]="Bán hàng",Table1[[#This Row],[Tổng giá trị]],-Table1[[#This Row],[Tổng giá trị]]))</f>
        <v>7014557</v>
      </c>
      <c r="Q1134" s="32">
        <f t="shared" si="85"/>
        <v>0</v>
      </c>
      <c r="R1134" s="7">
        <f>Table1[[#This Row],[Số còn phải thu ĐK]]+Table1[[#This Row],[Giá Trị HD sau CK]]-Table1[[#This Row],[Số tiền đã thu]]</f>
        <v>7014557</v>
      </c>
      <c r="S1134" s="6">
        <f>IF(Table1[[#This Row],[Ngày hóa đơn]]&lt;&gt;"",Table1[[#This Row],[Ngày hóa đơn]],IF(Table1[[#This Row],[Ngày hạch toán]]&lt;&gt;"",Table1[[#This Row],[Ngày hạch toán]],""))</f>
        <v>46195</v>
      </c>
      <c r="T1134" s="7"/>
      <c r="U1134" s="6">
        <f>IF(Table1[[#This Row],[Ngày tính CN]]="","",S1134+T1134)</f>
        <v>46195</v>
      </c>
      <c r="V1134" s="32">
        <f ca="1">IF(Table1[[#This Row],[Hạn thanh toán]]="","",IF((U1134-NOW())&lt;0,0,(U1134-NOW())))</f>
        <v>0</v>
      </c>
      <c r="W1134" s="32"/>
      <c r="X1134" s="32">
        <f t="shared" ca="1" si="86"/>
        <v>99.359753240743885</v>
      </c>
      <c r="Y1134" s="2" t="str">
        <f t="shared" ca="1" si="87"/>
        <v>Nợ quá hạn từ 90 ngày đến 120 ngày</v>
      </c>
      <c r="Z1134" s="42">
        <f t="shared" si="88"/>
        <v>46195</v>
      </c>
      <c r="AA1134" s="42" t="str">
        <f t="shared" si="89"/>
        <v/>
      </c>
      <c r="AD1134" s="2" t="str">
        <f>VLOOKUP($A1134,MA_KH!$A:$Q,MA_KH!O$1,0)</f>
        <v>MEGA</v>
      </c>
      <c r="AE1134" s="2" t="str">
        <f>VLOOKUP($A1134,MA_KH!$A:$Q,MA_KH!P$1,0)</f>
        <v>CÔNG TY TNHH MM MEGA MARKET (VIỆT NAM)</v>
      </c>
      <c r="AG1134" s="2" t="str">
        <f>(Table1[[#This Row],[Số hóa đơn]])&amp;IF(OR(Table1[[#This Row],[Phân loại]]="Hàng trả",Table1[[#This Row],[Phân loại]]="Giảm công nợ"),-Table1[[#This Row],[Tổng giá trị]],Table1[[#This Row],[Tổng giá trị]])</f>
        <v>000425927014557</v>
      </c>
      <c r="AH1134" s="6" t="e">
        <f>_xlfn.XLOOKUP(Table1[[#This Row],[Column1]],'Chi tiết tt Mega gửi'!P:P,'Chi tiết tt Mega gửi'!N:N)</f>
        <v>#N/A</v>
      </c>
    </row>
    <row r="1135" spans="1:34" ht="25.5" customHeight="1" x14ac:dyDescent="0.2">
      <c r="A1135" s="54" t="s">
        <v>16298</v>
      </c>
      <c r="B1135" s="54" t="s">
        <v>7235</v>
      </c>
      <c r="C1135" s="55">
        <v>46192</v>
      </c>
      <c r="D1135" s="54" t="s">
        <v>20478</v>
      </c>
      <c r="E1135" s="21">
        <v>46195</v>
      </c>
      <c r="F1135" s="54" t="s">
        <v>20479</v>
      </c>
      <c r="G1135" s="54" t="s">
        <v>20480</v>
      </c>
      <c r="H1135" s="56">
        <v>9479226</v>
      </c>
      <c r="I1135" s="57">
        <v>0</v>
      </c>
      <c r="J1135" s="56">
        <v>758338</v>
      </c>
      <c r="K1135" s="65">
        <v>10237564</v>
      </c>
      <c r="L1135" s="64" t="s">
        <v>17236</v>
      </c>
      <c r="O1135" s="32">
        <f>IF(Table1[[#This Row],[Phân loại]]="Tồn đầu kỳ",Table1[[#This Row],[Tổng giá trị]],0)</f>
        <v>0</v>
      </c>
      <c r="P1135" s="7">
        <f>IF(Table1[[#This Row],[Số còn phải thu ĐK]]&lt;&gt;0,0,IF(Table1[[#This Row],[Phân loại]]="Bán hàng",Table1[[#This Row],[Tổng giá trị]],-Table1[[#This Row],[Tổng giá trị]]))</f>
        <v>10237564</v>
      </c>
      <c r="Q1135" s="32">
        <f t="shared" si="85"/>
        <v>0</v>
      </c>
      <c r="R1135" s="7">
        <f>Table1[[#This Row],[Số còn phải thu ĐK]]+Table1[[#This Row],[Giá Trị HD sau CK]]-Table1[[#This Row],[Số tiền đã thu]]</f>
        <v>10237564</v>
      </c>
      <c r="S1135" s="6">
        <f>IF(Table1[[#This Row],[Ngày hóa đơn]]&lt;&gt;"",Table1[[#This Row],[Ngày hóa đơn]],IF(Table1[[#This Row],[Ngày hạch toán]]&lt;&gt;"",Table1[[#This Row],[Ngày hạch toán]],""))</f>
        <v>46195</v>
      </c>
      <c r="T1135" s="7"/>
      <c r="U1135" s="6">
        <f>IF(Table1[[#This Row],[Ngày tính CN]]="","",S1135+T1135)</f>
        <v>46195</v>
      </c>
      <c r="V1135" s="32">
        <f ca="1">IF(Table1[[#This Row],[Hạn thanh toán]]="","",IF((U1135-NOW())&lt;0,0,(U1135-NOW())))</f>
        <v>0</v>
      </c>
      <c r="W1135" s="32"/>
      <c r="X1135" s="32">
        <f t="shared" ca="1" si="86"/>
        <v>99.359753240743885</v>
      </c>
      <c r="Y1135" s="2" t="str">
        <f t="shared" ca="1" si="87"/>
        <v>Nợ quá hạn từ 90 ngày đến 120 ngày</v>
      </c>
      <c r="Z1135" s="42">
        <f t="shared" si="88"/>
        <v>46195</v>
      </c>
      <c r="AA1135" s="42" t="str">
        <f t="shared" si="89"/>
        <v/>
      </c>
      <c r="AD1135" s="2" t="str">
        <f>VLOOKUP($A1135,MA_KH!$A:$Q,MA_KH!O$1,0)</f>
        <v>MEGA</v>
      </c>
      <c r="AE1135" s="2" t="str">
        <f>VLOOKUP($A1135,MA_KH!$A:$Q,MA_KH!P$1,0)</f>
        <v>CÔNG TY TNHH MM MEGA MARKET (VIỆT NAM)</v>
      </c>
      <c r="AG1135" s="2" t="str">
        <f>(Table1[[#This Row],[Số hóa đơn]])&amp;IF(OR(Table1[[#This Row],[Phân loại]]="Hàng trả",Table1[[#This Row],[Phân loại]]="Giảm công nợ"),-Table1[[#This Row],[Tổng giá trị]],Table1[[#This Row],[Tổng giá trị]])</f>
        <v>0004259310237564</v>
      </c>
      <c r="AH1135" s="6" t="e">
        <f>_xlfn.XLOOKUP(Table1[[#This Row],[Column1]],'Chi tiết tt Mega gửi'!P:P,'Chi tiết tt Mega gửi'!N:N)</f>
        <v>#N/A</v>
      </c>
    </row>
    <row r="1136" spans="1:34" ht="25.5" customHeight="1" x14ac:dyDescent="0.2">
      <c r="A1136" s="58" t="s">
        <v>16301</v>
      </c>
      <c r="B1136" s="58" t="s">
        <v>7241</v>
      </c>
      <c r="C1136" s="59">
        <v>46192</v>
      </c>
      <c r="D1136" s="58" t="s">
        <v>20481</v>
      </c>
      <c r="E1136" s="21">
        <v>46195</v>
      </c>
      <c r="F1136" s="58" t="s">
        <v>20482</v>
      </c>
      <c r="G1136" s="58" t="s">
        <v>20483</v>
      </c>
      <c r="H1136" s="60">
        <v>2167765</v>
      </c>
      <c r="I1136" s="61">
        <v>0</v>
      </c>
      <c r="J1136" s="60">
        <v>173421</v>
      </c>
      <c r="K1136" s="66">
        <v>2341186</v>
      </c>
      <c r="L1136" s="64" t="s">
        <v>17236</v>
      </c>
      <c r="O1136" s="32">
        <f>IF(Table1[[#This Row],[Phân loại]]="Tồn đầu kỳ",Table1[[#This Row],[Tổng giá trị]],0)</f>
        <v>0</v>
      </c>
      <c r="P1136" s="7">
        <f>IF(Table1[[#This Row],[Số còn phải thu ĐK]]&lt;&gt;0,0,IF(Table1[[#This Row],[Phân loại]]="Bán hàng",Table1[[#This Row],[Tổng giá trị]],-Table1[[#This Row],[Tổng giá trị]]))</f>
        <v>2341186</v>
      </c>
      <c r="Q1136" s="32">
        <f t="shared" si="85"/>
        <v>0</v>
      </c>
      <c r="R1136" s="7">
        <f>Table1[[#This Row],[Số còn phải thu ĐK]]+Table1[[#This Row],[Giá Trị HD sau CK]]-Table1[[#This Row],[Số tiền đã thu]]</f>
        <v>2341186</v>
      </c>
      <c r="S1136" s="6">
        <f>IF(Table1[[#This Row],[Ngày hóa đơn]]&lt;&gt;"",Table1[[#This Row],[Ngày hóa đơn]],IF(Table1[[#This Row],[Ngày hạch toán]]&lt;&gt;"",Table1[[#This Row],[Ngày hạch toán]],""))</f>
        <v>46195</v>
      </c>
      <c r="T1136" s="7"/>
      <c r="U1136" s="6">
        <f>IF(Table1[[#This Row],[Ngày tính CN]]="","",S1136+T1136)</f>
        <v>46195</v>
      </c>
      <c r="V1136" s="32">
        <f ca="1">IF(Table1[[#This Row],[Hạn thanh toán]]="","",IF((U1136-NOW())&lt;0,0,(U1136-NOW())))</f>
        <v>0</v>
      </c>
      <c r="W1136" s="32"/>
      <c r="X1136" s="32">
        <f t="shared" ca="1" si="86"/>
        <v>99.359753240743885</v>
      </c>
      <c r="Y1136" s="2" t="str">
        <f t="shared" ca="1" si="87"/>
        <v>Nợ quá hạn từ 90 ngày đến 120 ngày</v>
      </c>
      <c r="Z1136" s="42">
        <f t="shared" si="88"/>
        <v>46195</v>
      </c>
      <c r="AA1136" s="42" t="str">
        <f t="shared" si="89"/>
        <v/>
      </c>
      <c r="AD1136" s="2" t="str">
        <f>VLOOKUP($A1136,MA_KH!$A:$Q,MA_KH!O$1,0)</f>
        <v>MEGA</v>
      </c>
      <c r="AE1136" s="2" t="str">
        <f>VLOOKUP($A1136,MA_KH!$A:$Q,MA_KH!P$1,0)</f>
        <v>CÔNG TY TNHH MM MEGA MARKET (VIỆT NAM)</v>
      </c>
      <c r="AG1136" s="2" t="str">
        <f>(Table1[[#This Row],[Số hóa đơn]])&amp;IF(OR(Table1[[#This Row],[Phân loại]]="Hàng trả",Table1[[#This Row],[Phân loại]]="Giảm công nợ"),-Table1[[#This Row],[Tổng giá trị]],Table1[[#This Row],[Tổng giá trị]])</f>
        <v>000425912341186</v>
      </c>
      <c r="AH1136" s="6" t="e">
        <f>_xlfn.XLOOKUP(Table1[[#This Row],[Column1]],'Chi tiết tt Mega gửi'!P:P,'Chi tiết tt Mega gửi'!N:N)</f>
        <v>#N/A</v>
      </c>
    </row>
    <row r="1137" spans="1:34" ht="25.5" customHeight="1" x14ac:dyDescent="0.2">
      <c r="A1137" s="54" t="s">
        <v>16302</v>
      </c>
      <c r="B1137" s="54" t="s">
        <v>7251</v>
      </c>
      <c r="C1137" s="55">
        <v>46192</v>
      </c>
      <c r="D1137" s="54" t="s">
        <v>20484</v>
      </c>
      <c r="E1137" s="21">
        <v>46198</v>
      </c>
      <c r="F1137" s="54" t="s">
        <v>20485</v>
      </c>
      <c r="G1137" s="54" t="s">
        <v>20486</v>
      </c>
      <c r="H1137" s="56">
        <v>1615480</v>
      </c>
      <c r="I1137" s="57">
        <v>0</v>
      </c>
      <c r="J1137" s="56">
        <v>129238</v>
      </c>
      <c r="K1137" s="65">
        <v>1744718</v>
      </c>
      <c r="L1137" s="64" t="s">
        <v>17236</v>
      </c>
      <c r="M1137" s="6">
        <v>46244</v>
      </c>
      <c r="O1137" s="32">
        <f>IF(Table1[[#This Row],[Phân loại]]="Tồn đầu kỳ",Table1[[#This Row],[Tổng giá trị]],0)</f>
        <v>0</v>
      </c>
      <c r="P1137" s="7">
        <f>IF(Table1[[#This Row],[Số còn phải thu ĐK]]&lt;&gt;0,0,IF(Table1[[#This Row],[Phân loại]]="Bán hàng",Table1[[#This Row],[Tổng giá trị]],-Table1[[#This Row],[Tổng giá trị]]))</f>
        <v>1744718</v>
      </c>
      <c r="Q1137" s="32">
        <f t="shared" si="85"/>
        <v>1744718</v>
      </c>
      <c r="R1137" s="7">
        <f>Table1[[#This Row],[Số còn phải thu ĐK]]+Table1[[#This Row],[Giá Trị HD sau CK]]-Table1[[#This Row],[Số tiền đã thu]]</f>
        <v>0</v>
      </c>
      <c r="S1137" s="6">
        <f>IF(Table1[[#This Row],[Ngày hóa đơn]]&lt;&gt;"",Table1[[#This Row],[Ngày hóa đơn]],IF(Table1[[#This Row],[Ngày hạch toán]]&lt;&gt;"",Table1[[#This Row],[Ngày hạch toán]],""))</f>
        <v>46198</v>
      </c>
      <c r="T1137" s="7"/>
      <c r="U1137" s="6">
        <f>IF(Table1[[#This Row],[Ngày tính CN]]="","",S1137+T1137)</f>
        <v>46198</v>
      </c>
      <c r="V1137" s="32">
        <f ca="1">IF(Table1[[#This Row],[Hạn thanh toán]]="","",IF((U1137-NOW())&lt;0,0,(U1137-NOW())))</f>
        <v>0</v>
      </c>
      <c r="W1137" s="32"/>
      <c r="X1137" s="32" t="str">
        <f t="shared" ca="1" si="86"/>
        <v/>
      </c>
      <c r="Y1137" s="2" t="str">
        <f t="shared" si="87"/>
        <v>Đã thanh toán</v>
      </c>
      <c r="Z1137" s="42">
        <f t="shared" si="88"/>
        <v>46198</v>
      </c>
      <c r="AA1137" s="42">
        <f t="shared" si="89"/>
        <v>46244</v>
      </c>
      <c r="AD1137" s="2" t="str">
        <f>VLOOKUP($A1137,MA_KH!$A:$Q,MA_KH!O$1,0)</f>
        <v>MEGA</v>
      </c>
      <c r="AE1137" s="2" t="str">
        <f>VLOOKUP($A1137,MA_KH!$A:$Q,MA_KH!P$1,0)</f>
        <v>CÔNG TY TNHH MM MEGA MARKET (VIỆT NAM)</v>
      </c>
      <c r="AG1137" s="2" t="str">
        <f>(Table1[[#This Row],[Số hóa đơn]])&amp;IF(OR(Table1[[#This Row],[Phân loại]]="Hàng trả",Table1[[#This Row],[Phân loại]]="Giảm công nợ"),-Table1[[#This Row],[Tổng giá trị]],Table1[[#This Row],[Tổng giá trị]])</f>
        <v>000437221744718</v>
      </c>
      <c r="AH1137" s="6" t="e">
        <f>_xlfn.XLOOKUP(Table1[[#This Row],[Column1]],'Chi tiết tt Mega gửi'!P:P,'Chi tiết tt Mega gửi'!N:N)</f>
        <v>#N/A</v>
      </c>
    </row>
    <row r="1138" spans="1:34" ht="25.5" customHeight="1" x14ac:dyDescent="0.2">
      <c r="A1138" s="54" t="s">
        <v>16302</v>
      </c>
      <c r="B1138" s="54" t="s">
        <v>7251</v>
      </c>
      <c r="C1138" s="55">
        <v>46192</v>
      </c>
      <c r="D1138" s="54" t="s">
        <v>20487</v>
      </c>
      <c r="E1138" s="21">
        <v>46198</v>
      </c>
      <c r="F1138" s="54" t="s">
        <v>20488</v>
      </c>
      <c r="G1138" s="54" t="s">
        <v>20489</v>
      </c>
      <c r="H1138" s="56">
        <v>1026180</v>
      </c>
      <c r="I1138" s="57">
        <v>0</v>
      </c>
      <c r="J1138" s="56">
        <v>82094</v>
      </c>
      <c r="K1138" s="65">
        <v>1108274</v>
      </c>
      <c r="L1138" s="64" t="s">
        <v>17236</v>
      </c>
      <c r="M1138" s="6">
        <v>46244</v>
      </c>
      <c r="O1138" s="32">
        <f>IF(Table1[[#This Row],[Phân loại]]="Tồn đầu kỳ",Table1[[#This Row],[Tổng giá trị]],0)</f>
        <v>0</v>
      </c>
      <c r="P1138" s="7">
        <f>IF(Table1[[#This Row],[Số còn phải thu ĐK]]&lt;&gt;0,0,IF(Table1[[#This Row],[Phân loại]]="Bán hàng",Table1[[#This Row],[Tổng giá trị]],-Table1[[#This Row],[Tổng giá trị]]))</f>
        <v>1108274</v>
      </c>
      <c r="Q1138" s="32">
        <f t="shared" si="85"/>
        <v>1108274</v>
      </c>
      <c r="R1138" s="7">
        <f>Table1[[#This Row],[Số còn phải thu ĐK]]+Table1[[#This Row],[Giá Trị HD sau CK]]-Table1[[#This Row],[Số tiền đã thu]]</f>
        <v>0</v>
      </c>
      <c r="S1138" s="6">
        <f>IF(Table1[[#This Row],[Ngày hóa đơn]]&lt;&gt;"",Table1[[#This Row],[Ngày hóa đơn]],IF(Table1[[#This Row],[Ngày hạch toán]]&lt;&gt;"",Table1[[#This Row],[Ngày hạch toán]],""))</f>
        <v>46198</v>
      </c>
      <c r="T1138" s="7"/>
      <c r="U1138" s="6">
        <f>IF(Table1[[#This Row],[Ngày tính CN]]="","",S1138+T1138)</f>
        <v>46198</v>
      </c>
      <c r="V1138" s="32">
        <f ca="1">IF(Table1[[#This Row],[Hạn thanh toán]]="","",IF((U1138-NOW())&lt;0,0,(U1138-NOW())))</f>
        <v>0</v>
      </c>
      <c r="W1138" s="32"/>
      <c r="X1138" s="32" t="str">
        <f t="shared" ca="1" si="86"/>
        <v/>
      </c>
      <c r="Y1138" s="2" t="str">
        <f t="shared" si="87"/>
        <v>Đã thanh toán</v>
      </c>
      <c r="Z1138" s="42">
        <f t="shared" si="88"/>
        <v>46198</v>
      </c>
      <c r="AA1138" s="42">
        <f t="shared" si="89"/>
        <v>46244</v>
      </c>
      <c r="AD1138" s="2" t="str">
        <f>VLOOKUP($A1138,MA_KH!$A:$Q,MA_KH!O$1,0)</f>
        <v>MEGA</v>
      </c>
      <c r="AE1138" s="2" t="str">
        <f>VLOOKUP($A1138,MA_KH!$A:$Q,MA_KH!P$1,0)</f>
        <v>CÔNG TY TNHH MM MEGA MARKET (VIỆT NAM)</v>
      </c>
      <c r="AG1138" s="2" t="str">
        <f>(Table1[[#This Row],[Số hóa đơn]])&amp;IF(OR(Table1[[#This Row],[Phân loại]]="Hàng trả",Table1[[#This Row],[Phân loại]]="Giảm công nợ"),-Table1[[#This Row],[Tổng giá trị]],Table1[[#This Row],[Tổng giá trị]])</f>
        <v>000437241108274</v>
      </c>
      <c r="AH1138" s="6" t="e">
        <f>_xlfn.XLOOKUP(Table1[[#This Row],[Column1]],'Chi tiết tt Mega gửi'!P:P,'Chi tiết tt Mega gửi'!N:N)</f>
        <v>#N/A</v>
      </c>
    </row>
    <row r="1139" spans="1:34" ht="25.5" customHeight="1" x14ac:dyDescent="0.2">
      <c r="A1139" s="54" t="s">
        <v>16302</v>
      </c>
      <c r="B1139" s="54" t="s">
        <v>7251</v>
      </c>
      <c r="C1139" s="55">
        <v>46192</v>
      </c>
      <c r="D1139" s="54" t="s">
        <v>20490</v>
      </c>
      <c r="E1139" s="21">
        <v>46198</v>
      </c>
      <c r="F1139" s="54" t="s">
        <v>20491</v>
      </c>
      <c r="G1139" s="54" t="s">
        <v>20492</v>
      </c>
      <c r="H1139" s="56">
        <v>1026180</v>
      </c>
      <c r="I1139" s="57">
        <v>0</v>
      </c>
      <c r="J1139" s="56">
        <v>82094</v>
      </c>
      <c r="K1139" s="65">
        <v>1108274</v>
      </c>
      <c r="L1139" s="64" t="s">
        <v>17236</v>
      </c>
      <c r="M1139" s="6">
        <v>46244</v>
      </c>
      <c r="O1139" s="32">
        <f>IF(Table1[[#This Row],[Phân loại]]="Tồn đầu kỳ",Table1[[#This Row],[Tổng giá trị]],0)</f>
        <v>0</v>
      </c>
      <c r="P1139" s="7">
        <f>IF(Table1[[#This Row],[Số còn phải thu ĐK]]&lt;&gt;0,0,IF(Table1[[#This Row],[Phân loại]]="Bán hàng",Table1[[#This Row],[Tổng giá trị]],-Table1[[#This Row],[Tổng giá trị]]))</f>
        <v>1108274</v>
      </c>
      <c r="Q1139" s="32">
        <f t="shared" si="85"/>
        <v>1108274</v>
      </c>
      <c r="R1139" s="7">
        <f>Table1[[#This Row],[Số còn phải thu ĐK]]+Table1[[#This Row],[Giá Trị HD sau CK]]-Table1[[#This Row],[Số tiền đã thu]]</f>
        <v>0</v>
      </c>
      <c r="S1139" s="6">
        <f>IF(Table1[[#This Row],[Ngày hóa đơn]]&lt;&gt;"",Table1[[#This Row],[Ngày hóa đơn]],IF(Table1[[#This Row],[Ngày hạch toán]]&lt;&gt;"",Table1[[#This Row],[Ngày hạch toán]],""))</f>
        <v>46198</v>
      </c>
      <c r="T1139" s="7"/>
      <c r="U1139" s="6">
        <f>IF(Table1[[#This Row],[Ngày tính CN]]="","",S1139+T1139)</f>
        <v>46198</v>
      </c>
      <c r="V1139" s="32">
        <f ca="1">IF(Table1[[#This Row],[Hạn thanh toán]]="","",IF((U1139-NOW())&lt;0,0,(U1139-NOW())))</f>
        <v>0</v>
      </c>
      <c r="W1139" s="32"/>
      <c r="X1139" s="32" t="str">
        <f t="shared" ca="1" si="86"/>
        <v/>
      </c>
      <c r="Y1139" s="2" t="str">
        <f t="shared" si="87"/>
        <v>Đã thanh toán</v>
      </c>
      <c r="Z1139" s="42">
        <f t="shared" si="88"/>
        <v>46198</v>
      </c>
      <c r="AA1139" s="42">
        <f t="shared" si="89"/>
        <v>46244</v>
      </c>
      <c r="AD1139" s="2" t="str">
        <f>VLOOKUP($A1139,MA_KH!$A:$Q,MA_KH!O$1,0)</f>
        <v>MEGA</v>
      </c>
      <c r="AE1139" s="2" t="str">
        <f>VLOOKUP($A1139,MA_KH!$A:$Q,MA_KH!P$1,0)</f>
        <v>CÔNG TY TNHH MM MEGA MARKET (VIỆT NAM)</v>
      </c>
      <c r="AG1139" s="2" t="str">
        <f>(Table1[[#This Row],[Số hóa đơn]])&amp;IF(OR(Table1[[#This Row],[Phân loại]]="Hàng trả",Table1[[#This Row],[Phân loại]]="Giảm công nợ"),-Table1[[#This Row],[Tổng giá trị]],Table1[[#This Row],[Tổng giá trị]])</f>
        <v>000437231108274</v>
      </c>
      <c r="AH1139" s="6" t="e">
        <f>_xlfn.XLOOKUP(Table1[[#This Row],[Column1]],'Chi tiết tt Mega gửi'!P:P,'Chi tiết tt Mega gửi'!N:N)</f>
        <v>#N/A</v>
      </c>
    </row>
    <row r="1140" spans="1:34" ht="25.5" customHeight="1" x14ac:dyDescent="0.2">
      <c r="A1140" s="58" t="s">
        <v>16294</v>
      </c>
      <c r="B1140" s="58" t="s">
        <v>259</v>
      </c>
      <c r="C1140" s="59">
        <v>46193</v>
      </c>
      <c r="D1140" s="58" t="s">
        <v>20493</v>
      </c>
      <c r="E1140" s="21">
        <v>46199</v>
      </c>
      <c r="F1140" s="58" t="s">
        <v>20494</v>
      </c>
      <c r="G1140" s="58" t="s">
        <v>20495</v>
      </c>
      <c r="H1140" s="60">
        <v>2221300</v>
      </c>
      <c r="I1140" s="61">
        <v>0</v>
      </c>
      <c r="J1140" s="60">
        <v>177704</v>
      </c>
      <c r="K1140" s="66">
        <v>2399004</v>
      </c>
      <c r="L1140" s="64" t="s">
        <v>17236</v>
      </c>
      <c r="M1140" s="6">
        <v>46244</v>
      </c>
      <c r="O1140" s="32">
        <f>IF(Table1[[#This Row],[Phân loại]]="Tồn đầu kỳ",Table1[[#This Row],[Tổng giá trị]],0)</f>
        <v>0</v>
      </c>
      <c r="P1140" s="7">
        <f>IF(Table1[[#This Row],[Số còn phải thu ĐK]]&lt;&gt;0,0,IF(Table1[[#This Row],[Phân loại]]="Bán hàng",Table1[[#This Row],[Tổng giá trị]],-Table1[[#This Row],[Tổng giá trị]]))</f>
        <v>2399004</v>
      </c>
      <c r="Q1140" s="32">
        <f t="shared" si="85"/>
        <v>2399004</v>
      </c>
      <c r="R1140" s="7">
        <f>Table1[[#This Row],[Số còn phải thu ĐK]]+Table1[[#This Row],[Giá Trị HD sau CK]]-Table1[[#This Row],[Số tiền đã thu]]</f>
        <v>0</v>
      </c>
      <c r="S1140" s="6">
        <f>IF(Table1[[#This Row],[Ngày hóa đơn]]&lt;&gt;"",Table1[[#This Row],[Ngày hóa đơn]],IF(Table1[[#This Row],[Ngày hạch toán]]&lt;&gt;"",Table1[[#This Row],[Ngày hạch toán]],""))</f>
        <v>46199</v>
      </c>
      <c r="T1140" s="7"/>
      <c r="U1140" s="6">
        <f>IF(Table1[[#This Row],[Ngày tính CN]]="","",S1140+T1140)</f>
        <v>46199</v>
      </c>
      <c r="V1140" s="32">
        <f ca="1">IF(Table1[[#This Row],[Hạn thanh toán]]="","",IF((U1140-NOW())&lt;0,0,(U1140-NOW())))</f>
        <v>0</v>
      </c>
      <c r="W1140" s="32"/>
      <c r="X1140" s="32" t="str">
        <f t="shared" ca="1" si="86"/>
        <v/>
      </c>
      <c r="Y1140" s="2" t="str">
        <f t="shared" si="87"/>
        <v>Đã thanh toán</v>
      </c>
      <c r="Z1140" s="42">
        <f t="shared" si="88"/>
        <v>46199</v>
      </c>
      <c r="AA1140" s="42">
        <f t="shared" si="89"/>
        <v>46244</v>
      </c>
      <c r="AD1140" s="2" t="str">
        <f>VLOOKUP($A1140,MA_KH!$A:$Q,MA_KH!O$1,0)</f>
        <v>MEGA</v>
      </c>
      <c r="AE1140" s="2" t="str">
        <f>VLOOKUP($A1140,MA_KH!$A:$Q,MA_KH!P$1,0)</f>
        <v>CÔNG TY TNHH MM MEGA MARKET (VIỆT NAM)</v>
      </c>
      <c r="AG1140" s="2" t="str">
        <f>(Table1[[#This Row],[Số hóa đơn]])&amp;IF(OR(Table1[[#This Row],[Phân loại]]="Hàng trả",Table1[[#This Row],[Phân loại]]="Giảm công nợ"),-Table1[[#This Row],[Tổng giá trị]],Table1[[#This Row],[Tổng giá trị]])</f>
        <v>000441552399004</v>
      </c>
      <c r="AH1140" s="6" t="e">
        <f>_xlfn.XLOOKUP(Table1[[#This Row],[Column1]],'Chi tiết tt Mega gửi'!P:P,'Chi tiết tt Mega gửi'!N:N)</f>
        <v>#N/A</v>
      </c>
    </row>
    <row r="1141" spans="1:34" ht="25.5" customHeight="1" x14ac:dyDescent="0.2">
      <c r="A1141" s="54" t="s">
        <v>16294</v>
      </c>
      <c r="B1141" s="54" t="s">
        <v>259</v>
      </c>
      <c r="C1141" s="55">
        <v>46193</v>
      </c>
      <c r="D1141" s="54" t="s">
        <v>20496</v>
      </c>
      <c r="E1141" s="21">
        <v>46199</v>
      </c>
      <c r="F1141" s="54" t="s">
        <v>20497</v>
      </c>
      <c r="G1141" s="54" t="s">
        <v>20498</v>
      </c>
      <c r="H1141" s="56">
        <v>552010</v>
      </c>
      <c r="I1141" s="57">
        <v>0</v>
      </c>
      <c r="J1141" s="56">
        <v>44161</v>
      </c>
      <c r="K1141" s="65">
        <v>596171</v>
      </c>
      <c r="L1141" s="64" t="s">
        <v>17236</v>
      </c>
      <c r="M1141" s="6">
        <v>46244</v>
      </c>
      <c r="O1141" s="32">
        <f>IF(Table1[[#This Row],[Phân loại]]="Tồn đầu kỳ",Table1[[#This Row],[Tổng giá trị]],0)</f>
        <v>0</v>
      </c>
      <c r="P1141" s="7">
        <f>IF(Table1[[#This Row],[Số còn phải thu ĐK]]&lt;&gt;0,0,IF(Table1[[#This Row],[Phân loại]]="Bán hàng",Table1[[#This Row],[Tổng giá trị]],-Table1[[#This Row],[Tổng giá trị]]))</f>
        <v>596171</v>
      </c>
      <c r="Q1141" s="32">
        <f t="shared" si="85"/>
        <v>596171</v>
      </c>
      <c r="R1141" s="7">
        <f>Table1[[#This Row],[Số còn phải thu ĐK]]+Table1[[#This Row],[Giá Trị HD sau CK]]-Table1[[#This Row],[Số tiền đã thu]]</f>
        <v>0</v>
      </c>
      <c r="S1141" s="6">
        <f>IF(Table1[[#This Row],[Ngày hóa đơn]]&lt;&gt;"",Table1[[#This Row],[Ngày hóa đơn]],IF(Table1[[#This Row],[Ngày hạch toán]]&lt;&gt;"",Table1[[#This Row],[Ngày hạch toán]],""))</f>
        <v>46199</v>
      </c>
      <c r="T1141" s="7"/>
      <c r="U1141" s="6">
        <f>IF(Table1[[#This Row],[Ngày tính CN]]="","",S1141+T1141)</f>
        <v>46199</v>
      </c>
      <c r="V1141" s="32">
        <f ca="1">IF(Table1[[#This Row],[Hạn thanh toán]]="","",IF((U1141-NOW())&lt;0,0,(U1141-NOW())))</f>
        <v>0</v>
      </c>
      <c r="W1141" s="32"/>
      <c r="X1141" s="32" t="str">
        <f t="shared" ca="1" si="86"/>
        <v/>
      </c>
      <c r="Y1141" s="2" t="str">
        <f t="shared" si="87"/>
        <v>Đã thanh toán</v>
      </c>
      <c r="Z1141" s="42">
        <f t="shared" si="88"/>
        <v>46199</v>
      </c>
      <c r="AA1141" s="42">
        <f t="shared" si="89"/>
        <v>46244</v>
      </c>
      <c r="AD1141" s="2" t="str">
        <f>VLOOKUP($A1141,MA_KH!$A:$Q,MA_KH!O$1,0)</f>
        <v>MEGA</v>
      </c>
      <c r="AE1141" s="2" t="str">
        <f>VLOOKUP($A1141,MA_KH!$A:$Q,MA_KH!P$1,0)</f>
        <v>CÔNG TY TNHH MM MEGA MARKET (VIỆT NAM)</v>
      </c>
      <c r="AG1141" s="2" t="str">
        <f>(Table1[[#This Row],[Số hóa đơn]])&amp;IF(OR(Table1[[#This Row],[Phân loại]]="Hàng trả",Table1[[#This Row],[Phân loại]]="Giảm công nợ"),-Table1[[#This Row],[Tổng giá trị]],Table1[[#This Row],[Tổng giá trị]])</f>
        <v>00044154596171</v>
      </c>
      <c r="AH1141" s="6" t="e">
        <f>_xlfn.XLOOKUP(Table1[[#This Row],[Column1]],'Chi tiết tt Mega gửi'!P:P,'Chi tiết tt Mega gửi'!N:N)</f>
        <v>#N/A</v>
      </c>
    </row>
    <row r="1142" spans="1:34" ht="25.5" customHeight="1" x14ac:dyDescent="0.2">
      <c r="A1142" s="54" t="s">
        <v>16288</v>
      </c>
      <c r="B1142" s="54" t="s">
        <v>294</v>
      </c>
      <c r="C1142" s="55">
        <v>46195</v>
      </c>
      <c r="D1142" s="54" t="s">
        <v>20499</v>
      </c>
      <c r="E1142" s="21">
        <v>46199</v>
      </c>
      <c r="F1142" s="54" t="s">
        <v>20500</v>
      </c>
      <c r="G1142" s="54" t="s">
        <v>20501</v>
      </c>
      <c r="H1142" s="56">
        <v>1652185</v>
      </c>
      <c r="I1142" s="57">
        <v>0</v>
      </c>
      <c r="J1142" s="56">
        <v>132175</v>
      </c>
      <c r="K1142" s="65">
        <v>1784360</v>
      </c>
      <c r="L1142" s="64" t="s">
        <v>17236</v>
      </c>
      <c r="M1142" s="6">
        <v>46244</v>
      </c>
      <c r="O1142" s="32">
        <f>IF(Table1[[#This Row],[Phân loại]]="Tồn đầu kỳ",Table1[[#This Row],[Tổng giá trị]],0)</f>
        <v>0</v>
      </c>
      <c r="P1142" s="7">
        <f>IF(Table1[[#This Row],[Số còn phải thu ĐK]]&lt;&gt;0,0,IF(Table1[[#This Row],[Phân loại]]="Bán hàng",Table1[[#This Row],[Tổng giá trị]],-Table1[[#This Row],[Tổng giá trị]]))</f>
        <v>1784360</v>
      </c>
      <c r="Q1142" s="32">
        <f t="shared" si="85"/>
        <v>1784360</v>
      </c>
      <c r="R1142" s="7">
        <f>Table1[[#This Row],[Số còn phải thu ĐK]]+Table1[[#This Row],[Giá Trị HD sau CK]]-Table1[[#This Row],[Số tiền đã thu]]</f>
        <v>0</v>
      </c>
      <c r="S1142" s="6">
        <f>IF(Table1[[#This Row],[Ngày hóa đơn]]&lt;&gt;"",Table1[[#This Row],[Ngày hóa đơn]],IF(Table1[[#This Row],[Ngày hạch toán]]&lt;&gt;"",Table1[[#This Row],[Ngày hạch toán]],""))</f>
        <v>46199</v>
      </c>
      <c r="T1142" s="7"/>
      <c r="U1142" s="6">
        <f>IF(Table1[[#This Row],[Ngày tính CN]]="","",S1142+T1142)</f>
        <v>46199</v>
      </c>
      <c r="V1142" s="32">
        <f ca="1">IF(Table1[[#This Row],[Hạn thanh toán]]="","",IF((U1142-NOW())&lt;0,0,(U1142-NOW())))</f>
        <v>0</v>
      </c>
      <c r="W1142" s="32"/>
      <c r="X1142" s="32" t="str">
        <f t="shared" ca="1" si="86"/>
        <v/>
      </c>
      <c r="Y1142" s="2" t="str">
        <f t="shared" si="87"/>
        <v>Đã thanh toán</v>
      </c>
      <c r="Z1142" s="42">
        <f t="shared" si="88"/>
        <v>46199</v>
      </c>
      <c r="AA1142" s="42">
        <f t="shared" si="89"/>
        <v>46244</v>
      </c>
      <c r="AD1142" s="2" t="str">
        <f>VLOOKUP($A1142,MA_KH!$A:$Q,MA_KH!O$1,0)</f>
        <v>MEGA</v>
      </c>
      <c r="AE1142" s="2" t="str">
        <f>VLOOKUP($A1142,MA_KH!$A:$Q,MA_KH!P$1,0)</f>
        <v>CÔNG TY TNHH MM MEGA MARKET (VIỆT NAM)</v>
      </c>
      <c r="AG1142" s="2" t="str">
        <f>(Table1[[#This Row],[Số hóa đơn]])&amp;IF(OR(Table1[[#This Row],[Phân loại]]="Hàng trả",Table1[[#This Row],[Phân loại]]="Giảm công nợ"),-Table1[[#This Row],[Tổng giá trị]],Table1[[#This Row],[Tổng giá trị]])</f>
        <v>000441571784360</v>
      </c>
      <c r="AH1142" s="6" t="e">
        <f>_xlfn.XLOOKUP(Table1[[#This Row],[Column1]],'Chi tiết tt Mega gửi'!P:P,'Chi tiết tt Mega gửi'!N:N)</f>
        <v>#N/A</v>
      </c>
    </row>
    <row r="1143" spans="1:34" ht="25.5" customHeight="1" x14ac:dyDescent="0.2">
      <c r="A1143" s="54" t="s">
        <v>16290</v>
      </c>
      <c r="B1143" s="54" t="s">
        <v>192</v>
      </c>
      <c r="C1143" s="55">
        <v>46195</v>
      </c>
      <c r="D1143" s="54" t="s">
        <v>20502</v>
      </c>
      <c r="E1143" s="21">
        <v>46199</v>
      </c>
      <c r="F1143" s="54" t="s">
        <v>20503</v>
      </c>
      <c r="G1143" s="54" t="s">
        <v>20504</v>
      </c>
      <c r="H1143" s="56">
        <v>3768030</v>
      </c>
      <c r="I1143" s="57">
        <v>0</v>
      </c>
      <c r="J1143" s="56">
        <v>301442</v>
      </c>
      <c r="K1143" s="65">
        <v>4069472</v>
      </c>
      <c r="L1143" s="64" t="s">
        <v>17236</v>
      </c>
      <c r="M1143" s="6">
        <v>46244</v>
      </c>
      <c r="O1143" s="32">
        <f>IF(Table1[[#This Row],[Phân loại]]="Tồn đầu kỳ",Table1[[#This Row],[Tổng giá trị]],0)</f>
        <v>0</v>
      </c>
      <c r="P1143" s="7">
        <f>IF(Table1[[#This Row],[Số còn phải thu ĐK]]&lt;&gt;0,0,IF(Table1[[#This Row],[Phân loại]]="Bán hàng",Table1[[#This Row],[Tổng giá trị]],-Table1[[#This Row],[Tổng giá trị]]))</f>
        <v>4069472</v>
      </c>
      <c r="Q1143" s="32">
        <f t="shared" si="85"/>
        <v>4069472</v>
      </c>
      <c r="R1143" s="7">
        <f>Table1[[#This Row],[Số còn phải thu ĐK]]+Table1[[#This Row],[Giá Trị HD sau CK]]-Table1[[#This Row],[Số tiền đã thu]]</f>
        <v>0</v>
      </c>
      <c r="S1143" s="6">
        <f>IF(Table1[[#This Row],[Ngày hóa đơn]]&lt;&gt;"",Table1[[#This Row],[Ngày hóa đơn]],IF(Table1[[#This Row],[Ngày hạch toán]]&lt;&gt;"",Table1[[#This Row],[Ngày hạch toán]],""))</f>
        <v>46199</v>
      </c>
      <c r="T1143" s="7"/>
      <c r="U1143" s="6">
        <f>IF(Table1[[#This Row],[Ngày tính CN]]="","",S1143+T1143)</f>
        <v>46199</v>
      </c>
      <c r="V1143" s="32">
        <f ca="1">IF(Table1[[#This Row],[Hạn thanh toán]]="","",IF((U1143-NOW())&lt;0,0,(U1143-NOW())))</f>
        <v>0</v>
      </c>
      <c r="W1143" s="32"/>
      <c r="X1143" s="32" t="str">
        <f t="shared" ca="1" si="86"/>
        <v/>
      </c>
      <c r="Y1143" s="2" t="str">
        <f t="shared" si="87"/>
        <v>Đã thanh toán</v>
      </c>
      <c r="Z1143" s="42">
        <f t="shared" si="88"/>
        <v>46199</v>
      </c>
      <c r="AA1143" s="42">
        <f t="shared" si="89"/>
        <v>46244</v>
      </c>
      <c r="AD1143" s="2" t="str">
        <f>VLOOKUP($A1143,MA_KH!$A:$Q,MA_KH!O$1,0)</f>
        <v>MEGA</v>
      </c>
      <c r="AE1143" s="2" t="str">
        <f>VLOOKUP($A1143,MA_KH!$A:$Q,MA_KH!P$1,0)</f>
        <v>CÔNG TY TNHH MM MEGA MARKET (VIỆT NAM)</v>
      </c>
      <c r="AG1143" s="2" t="str">
        <f>(Table1[[#This Row],[Số hóa đơn]])&amp;IF(OR(Table1[[#This Row],[Phân loại]]="Hàng trả",Table1[[#This Row],[Phân loại]]="Giảm công nợ"),-Table1[[#This Row],[Tổng giá trị]],Table1[[#This Row],[Tổng giá trị]])</f>
        <v>000441584069472</v>
      </c>
      <c r="AH1143" s="6" t="e">
        <f>_xlfn.XLOOKUP(Table1[[#This Row],[Column1]],'Chi tiết tt Mega gửi'!P:P,'Chi tiết tt Mega gửi'!N:N)</f>
        <v>#N/A</v>
      </c>
    </row>
    <row r="1144" spans="1:34" ht="25.5" customHeight="1" x14ac:dyDescent="0.2">
      <c r="A1144" s="54" t="s">
        <v>16291</v>
      </c>
      <c r="B1144" s="54" t="s">
        <v>200</v>
      </c>
      <c r="C1144" s="55">
        <v>46195</v>
      </c>
      <c r="D1144" s="54" t="s">
        <v>20505</v>
      </c>
      <c r="E1144" s="21">
        <v>46199</v>
      </c>
      <c r="F1144" s="54" t="s">
        <v>20506</v>
      </c>
      <c r="G1144" s="54" t="s">
        <v>20507</v>
      </c>
      <c r="H1144" s="56">
        <v>3059330</v>
      </c>
      <c r="I1144" s="57">
        <v>0</v>
      </c>
      <c r="J1144" s="56">
        <v>244746</v>
      </c>
      <c r="K1144" s="65">
        <v>3304076</v>
      </c>
      <c r="L1144" s="64" t="s">
        <v>17236</v>
      </c>
      <c r="M1144" s="6">
        <v>46244</v>
      </c>
      <c r="O1144" s="32">
        <f>IF(Table1[[#This Row],[Phân loại]]="Tồn đầu kỳ",Table1[[#This Row],[Tổng giá trị]],0)</f>
        <v>0</v>
      </c>
      <c r="P1144" s="7">
        <f>IF(Table1[[#This Row],[Số còn phải thu ĐK]]&lt;&gt;0,0,IF(Table1[[#This Row],[Phân loại]]="Bán hàng",Table1[[#This Row],[Tổng giá trị]],-Table1[[#This Row],[Tổng giá trị]]))</f>
        <v>3304076</v>
      </c>
      <c r="Q1144" s="32">
        <f t="shared" si="85"/>
        <v>3304076</v>
      </c>
      <c r="R1144" s="7">
        <f>Table1[[#This Row],[Số còn phải thu ĐK]]+Table1[[#This Row],[Giá Trị HD sau CK]]-Table1[[#This Row],[Số tiền đã thu]]</f>
        <v>0</v>
      </c>
      <c r="S1144" s="6">
        <f>IF(Table1[[#This Row],[Ngày hóa đơn]]&lt;&gt;"",Table1[[#This Row],[Ngày hóa đơn]],IF(Table1[[#This Row],[Ngày hạch toán]]&lt;&gt;"",Table1[[#This Row],[Ngày hạch toán]],""))</f>
        <v>46199</v>
      </c>
      <c r="T1144" s="7"/>
      <c r="U1144" s="6">
        <f>IF(Table1[[#This Row],[Ngày tính CN]]="","",S1144+T1144)</f>
        <v>46199</v>
      </c>
      <c r="V1144" s="32">
        <f ca="1">IF(Table1[[#This Row],[Hạn thanh toán]]="","",IF((U1144-NOW())&lt;0,0,(U1144-NOW())))</f>
        <v>0</v>
      </c>
      <c r="W1144" s="32"/>
      <c r="X1144" s="32" t="str">
        <f t="shared" ca="1" si="86"/>
        <v/>
      </c>
      <c r="Y1144" s="2" t="str">
        <f t="shared" si="87"/>
        <v>Đã thanh toán</v>
      </c>
      <c r="Z1144" s="42">
        <f t="shared" si="88"/>
        <v>46199</v>
      </c>
      <c r="AA1144" s="42">
        <f t="shared" si="89"/>
        <v>46244</v>
      </c>
      <c r="AD1144" s="2" t="str">
        <f>VLOOKUP($A1144,MA_KH!$A:$Q,MA_KH!O$1,0)</f>
        <v>MEGA</v>
      </c>
      <c r="AE1144" s="2" t="str">
        <f>VLOOKUP($A1144,MA_KH!$A:$Q,MA_KH!P$1,0)</f>
        <v>CÔNG TY TNHH MM MEGA MARKET (VIỆT NAM)</v>
      </c>
      <c r="AG1144" s="2" t="str">
        <f>(Table1[[#This Row],[Số hóa đơn]])&amp;IF(OR(Table1[[#This Row],[Phân loại]]="Hàng trả",Table1[[#This Row],[Phân loại]]="Giảm công nợ"),-Table1[[#This Row],[Tổng giá trị]],Table1[[#This Row],[Tổng giá trị]])</f>
        <v>000441603304076</v>
      </c>
      <c r="AH1144" s="6" t="e">
        <f>_xlfn.XLOOKUP(Table1[[#This Row],[Column1]],'Chi tiết tt Mega gửi'!P:P,'Chi tiết tt Mega gửi'!N:N)</f>
        <v>#N/A</v>
      </c>
    </row>
    <row r="1145" spans="1:34" ht="25.5" customHeight="1" x14ac:dyDescent="0.2">
      <c r="A1145" s="54" t="s">
        <v>16291</v>
      </c>
      <c r="B1145" s="54" t="s">
        <v>200</v>
      </c>
      <c r="C1145" s="55">
        <v>46195</v>
      </c>
      <c r="D1145" s="54" t="s">
        <v>20508</v>
      </c>
      <c r="E1145" s="21">
        <v>46199</v>
      </c>
      <c r="F1145" s="54" t="s">
        <v>20509</v>
      </c>
      <c r="G1145" s="54" t="s">
        <v>20510</v>
      </c>
      <c r="H1145" s="56">
        <v>1809685</v>
      </c>
      <c r="I1145" s="57">
        <v>0</v>
      </c>
      <c r="J1145" s="56">
        <v>144775</v>
      </c>
      <c r="K1145" s="65">
        <v>1954460</v>
      </c>
      <c r="L1145" s="64" t="s">
        <v>17236</v>
      </c>
      <c r="M1145" s="6">
        <v>46244</v>
      </c>
      <c r="O1145" s="32">
        <f>IF(Table1[[#This Row],[Phân loại]]="Tồn đầu kỳ",Table1[[#This Row],[Tổng giá trị]],0)</f>
        <v>0</v>
      </c>
      <c r="P1145" s="7">
        <f>IF(Table1[[#This Row],[Số còn phải thu ĐK]]&lt;&gt;0,0,IF(Table1[[#This Row],[Phân loại]]="Bán hàng",Table1[[#This Row],[Tổng giá trị]],-Table1[[#This Row],[Tổng giá trị]]))</f>
        <v>1954460</v>
      </c>
      <c r="Q1145" s="32">
        <f t="shared" si="85"/>
        <v>1954460</v>
      </c>
      <c r="R1145" s="7">
        <f>Table1[[#This Row],[Số còn phải thu ĐK]]+Table1[[#This Row],[Giá Trị HD sau CK]]-Table1[[#This Row],[Số tiền đã thu]]</f>
        <v>0</v>
      </c>
      <c r="S1145" s="6">
        <f>IF(Table1[[#This Row],[Ngày hóa đơn]]&lt;&gt;"",Table1[[#This Row],[Ngày hóa đơn]],IF(Table1[[#This Row],[Ngày hạch toán]]&lt;&gt;"",Table1[[#This Row],[Ngày hạch toán]],""))</f>
        <v>46199</v>
      </c>
      <c r="T1145" s="7"/>
      <c r="U1145" s="6">
        <f>IF(Table1[[#This Row],[Ngày tính CN]]="","",S1145+T1145)</f>
        <v>46199</v>
      </c>
      <c r="V1145" s="32">
        <f ca="1">IF(Table1[[#This Row],[Hạn thanh toán]]="","",IF((U1145-NOW())&lt;0,0,(U1145-NOW())))</f>
        <v>0</v>
      </c>
      <c r="W1145" s="32"/>
      <c r="X1145" s="32" t="str">
        <f t="shared" ca="1" si="86"/>
        <v/>
      </c>
      <c r="Y1145" s="2" t="str">
        <f t="shared" si="87"/>
        <v>Đã thanh toán</v>
      </c>
      <c r="Z1145" s="42">
        <f t="shared" si="88"/>
        <v>46199</v>
      </c>
      <c r="AA1145" s="42">
        <f t="shared" si="89"/>
        <v>46244</v>
      </c>
      <c r="AD1145" s="2" t="str">
        <f>VLOOKUP($A1145,MA_KH!$A:$Q,MA_KH!O$1,0)</f>
        <v>MEGA</v>
      </c>
      <c r="AE1145" s="2" t="str">
        <f>VLOOKUP($A1145,MA_KH!$A:$Q,MA_KH!P$1,0)</f>
        <v>CÔNG TY TNHH MM MEGA MARKET (VIỆT NAM)</v>
      </c>
      <c r="AG1145" s="2" t="str">
        <f>(Table1[[#This Row],[Số hóa đơn]])&amp;IF(OR(Table1[[#This Row],[Phân loại]]="Hàng trả",Table1[[#This Row],[Phân loại]]="Giảm công nợ"),-Table1[[#This Row],[Tổng giá trị]],Table1[[#This Row],[Tổng giá trị]])</f>
        <v>000441611954460</v>
      </c>
      <c r="AH1145" s="6" t="e">
        <f>_xlfn.XLOOKUP(Table1[[#This Row],[Column1]],'Chi tiết tt Mega gửi'!P:P,'Chi tiết tt Mega gửi'!N:N)</f>
        <v>#N/A</v>
      </c>
    </row>
    <row r="1146" spans="1:34" ht="25.5" customHeight="1" x14ac:dyDescent="0.2">
      <c r="A1146" s="54" t="s">
        <v>7306</v>
      </c>
      <c r="B1146" s="54" t="s">
        <v>7307</v>
      </c>
      <c r="C1146" s="55">
        <v>46195</v>
      </c>
      <c r="D1146" s="54" t="s">
        <v>20511</v>
      </c>
      <c r="E1146" s="21">
        <v>46199</v>
      </c>
      <c r="F1146" s="54" t="s">
        <v>20512</v>
      </c>
      <c r="G1146" s="54" t="s">
        <v>20513</v>
      </c>
      <c r="H1146" s="56">
        <v>2052360</v>
      </c>
      <c r="I1146" s="57">
        <v>0</v>
      </c>
      <c r="J1146" s="56">
        <v>164189</v>
      </c>
      <c r="K1146" s="65">
        <v>2216549</v>
      </c>
      <c r="L1146" s="64" t="s">
        <v>17236</v>
      </c>
      <c r="O1146" s="32">
        <f>IF(Table1[[#This Row],[Phân loại]]="Tồn đầu kỳ",Table1[[#This Row],[Tổng giá trị]],0)</f>
        <v>0</v>
      </c>
      <c r="P1146" s="7">
        <f>IF(Table1[[#This Row],[Số còn phải thu ĐK]]&lt;&gt;0,0,IF(Table1[[#This Row],[Phân loại]]="Bán hàng",Table1[[#This Row],[Tổng giá trị]],-Table1[[#This Row],[Tổng giá trị]]))</f>
        <v>2216549</v>
      </c>
      <c r="Q1146" s="32">
        <f t="shared" si="85"/>
        <v>0</v>
      </c>
      <c r="R1146" s="7">
        <f>Table1[[#This Row],[Số còn phải thu ĐK]]+Table1[[#This Row],[Giá Trị HD sau CK]]-Table1[[#This Row],[Số tiền đã thu]]</f>
        <v>2216549</v>
      </c>
      <c r="S1146" s="6">
        <f>IF(Table1[[#This Row],[Ngày hóa đơn]]&lt;&gt;"",Table1[[#This Row],[Ngày hóa đơn]],IF(Table1[[#This Row],[Ngày hạch toán]]&lt;&gt;"",Table1[[#This Row],[Ngày hạch toán]],""))</f>
        <v>46199</v>
      </c>
      <c r="T1146" s="7"/>
      <c r="U1146" s="6">
        <f>IF(Table1[[#This Row],[Ngày tính CN]]="","",S1146+T1146)</f>
        <v>46199</v>
      </c>
      <c r="V1146" s="32">
        <f ca="1">IF(Table1[[#This Row],[Hạn thanh toán]]="","",IF((U1146-NOW())&lt;0,0,(U1146-NOW())))</f>
        <v>0</v>
      </c>
      <c r="W1146" s="32"/>
      <c r="X1146" s="32">
        <f t="shared" ca="1" si="86"/>
        <v>95.359753240743885</v>
      </c>
      <c r="Y1146" s="2" t="str">
        <f t="shared" ca="1" si="87"/>
        <v>Nợ quá hạn từ 90 ngày đến 120 ngày</v>
      </c>
      <c r="Z1146" s="42">
        <f t="shared" si="88"/>
        <v>46199</v>
      </c>
      <c r="AA1146" s="42" t="str">
        <f t="shared" si="89"/>
        <v/>
      </c>
      <c r="AD1146" s="2" t="str">
        <f>VLOOKUP($A1146,MA_KH!$A:$Q,MA_KH!O$1,0)</f>
        <v>MEGA</v>
      </c>
      <c r="AE1146" s="2" t="str">
        <f>VLOOKUP($A1146,MA_KH!$A:$Q,MA_KH!P$1,0)</f>
        <v>CÔNG TY TNHH MM MEGA MARKET (VIỆT NAM)</v>
      </c>
      <c r="AG1146" s="2" t="str">
        <f>(Table1[[#This Row],[Số hóa đơn]])&amp;IF(OR(Table1[[#This Row],[Phân loại]]="Hàng trả",Table1[[#This Row],[Phân loại]]="Giảm công nợ"),-Table1[[#This Row],[Tổng giá trị]],Table1[[#This Row],[Tổng giá trị]])</f>
        <v>000441562216549</v>
      </c>
      <c r="AH1146" s="6" t="e">
        <f>_xlfn.XLOOKUP(Table1[[#This Row],[Column1]],'Chi tiết tt Mega gửi'!P:P,'Chi tiết tt Mega gửi'!N:N)</f>
        <v>#N/A</v>
      </c>
    </row>
    <row r="1147" spans="1:34" ht="25.5" customHeight="1" x14ac:dyDescent="0.2">
      <c r="A1147" s="54" t="s">
        <v>16295</v>
      </c>
      <c r="B1147" s="54" t="s">
        <v>198</v>
      </c>
      <c r="C1147" s="55">
        <v>46195</v>
      </c>
      <c r="D1147" s="54" t="s">
        <v>20514</v>
      </c>
      <c r="E1147" s="21">
        <v>46199</v>
      </c>
      <c r="F1147" s="54" t="s">
        <v>20515</v>
      </c>
      <c r="G1147" s="54" t="s">
        <v>20516</v>
      </c>
      <c r="H1147" s="56">
        <v>1584210</v>
      </c>
      <c r="I1147" s="57">
        <v>0</v>
      </c>
      <c r="J1147" s="56">
        <v>126737</v>
      </c>
      <c r="K1147" s="65">
        <v>1710947</v>
      </c>
      <c r="L1147" s="64" t="s">
        <v>17236</v>
      </c>
      <c r="M1147" s="6">
        <v>46244</v>
      </c>
      <c r="O1147" s="32">
        <f>IF(Table1[[#This Row],[Phân loại]]="Tồn đầu kỳ",Table1[[#This Row],[Tổng giá trị]],0)</f>
        <v>0</v>
      </c>
      <c r="P1147" s="7">
        <f>IF(Table1[[#This Row],[Số còn phải thu ĐK]]&lt;&gt;0,0,IF(Table1[[#This Row],[Phân loại]]="Bán hàng",Table1[[#This Row],[Tổng giá trị]],-Table1[[#This Row],[Tổng giá trị]]))</f>
        <v>1710947</v>
      </c>
      <c r="Q1147" s="32">
        <f t="shared" si="85"/>
        <v>1710947</v>
      </c>
      <c r="R1147" s="7">
        <f>Table1[[#This Row],[Số còn phải thu ĐK]]+Table1[[#This Row],[Giá Trị HD sau CK]]-Table1[[#This Row],[Số tiền đã thu]]</f>
        <v>0</v>
      </c>
      <c r="S1147" s="6">
        <f>IF(Table1[[#This Row],[Ngày hóa đơn]]&lt;&gt;"",Table1[[#This Row],[Ngày hóa đơn]],IF(Table1[[#This Row],[Ngày hạch toán]]&lt;&gt;"",Table1[[#This Row],[Ngày hạch toán]],""))</f>
        <v>46199</v>
      </c>
      <c r="T1147" s="7"/>
      <c r="U1147" s="6">
        <f>IF(Table1[[#This Row],[Ngày tính CN]]="","",S1147+T1147)</f>
        <v>46199</v>
      </c>
      <c r="V1147" s="32">
        <f ca="1">IF(Table1[[#This Row],[Hạn thanh toán]]="","",IF((U1147-NOW())&lt;0,0,(U1147-NOW())))</f>
        <v>0</v>
      </c>
      <c r="W1147" s="32"/>
      <c r="X1147" s="32" t="str">
        <f t="shared" ca="1" si="86"/>
        <v/>
      </c>
      <c r="Y1147" s="2" t="str">
        <f t="shared" si="87"/>
        <v>Đã thanh toán</v>
      </c>
      <c r="Z1147" s="42">
        <f t="shared" si="88"/>
        <v>46199</v>
      </c>
      <c r="AA1147" s="42">
        <f t="shared" si="89"/>
        <v>46244</v>
      </c>
      <c r="AD1147" s="2" t="str">
        <f>VLOOKUP($A1147,MA_KH!$A:$Q,MA_KH!O$1,0)</f>
        <v>MEGA</v>
      </c>
      <c r="AE1147" s="2" t="str">
        <f>VLOOKUP($A1147,MA_KH!$A:$Q,MA_KH!P$1,0)</f>
        <v>CÔNG TY TNHH MM MEGA MARKET (VIỆT NAM)</v>
      </c>
      <c r="AG1147" s="2" t="str">
        <f>(Table1[[#This Row],[Số hóa đơn]])&amp;IF(OR(Table1[[#This Row],[Phân loại]]="Hàng trả",Table1[[#This Row],[Phân loại]]="Giảm công nợ"),-Table1[[#This Row],[Tổng giá trị]],Table1[[#This Row],[Tổng giá trị]])</f>
        <v>000441591710947</v>
      </c>
      <c r="AH1147" s="6" t="e">
        <f>_xlfn.XLOOKUP(Table1[[#This Row],[Column1]],'Chi tiết tt Mega gửi'!P:P,'Chi tiết tt Mega gửi'!N:N)</f>
        <v>#N/A</v>
      </c>
    </row>
    <row r="1148" spans="1:34" ht="25.5" customHeight="1" x14ac:dyDescent="0.2">
      <c r="A1148" s="54" t="s">
        <v>16304</v>
      </c>
      <c r="B1148" s="54" t="s">
        <v>7254</v>
      </c>
      <c r="C1148" s="55">
        <v>46195</v>
      </c>
      <c r="D1148" s="54" t="s">
        <v>20517</v>
      </c>
      <c r="E1148" s="21">
        <v>46199</v>
      </c>
      <c r="F1148" s="54" t="s">
        <v>20518</v>
      </c>
      <c r="G1148" s="54" t="s">
        <v>20519</v>
      </c>
      <c r="H1148" s="56">
        <v>2052360</v>
      </c>
      <c r="I1148" s="57">
        <v>0</v>
      </c>
      <c r="J1148" s="56">
        <v>164189</v>
      </c>
      <c r="K1148" s="65">
        <v>2216549</v>
      </c>
      <c r="L1148" s="64" t="s">
        <v>17236</v>
      </c>
      <c r="M1148" s="6">
        <v>46244</v>
      </c>
      <c r="O1148" s="32">
        <f>IF(Table1[[#This Row],[Phân loại]]="Tồn đầu kỳ",Table1[[#This Row],[Tổng giá trị]],0)</f>
        <v>0</v>
      </c>
      <c r="P1148" s="7">
        <f>IF(Table1[[#This Row],[Số còn phải thu ĐK]]&lt;&gt;0,0,IF(Table1[[#This Row],[Phân loại]]="Bán hàng",Table1[[#This Row],[Tổng giá trị]],-Table1[[#This Row],[Tổng giá trị]]))</f>
        <v>2216549</v>
      </c>
      <c r="Q1148" s="32">
        <f t="shared" si="85"/>
        <v>2216549</v>
      </c>
      <c r="R1148" s="7">
        <f>Table1[[#This Row],[Số còn phải thu ĐK]]+Table1[[#This Row],[Giá Trị HD sau CK]]-Table1[[#This Row],[Số tiền đã thu]]</f>
        <v>0</v>
      </c>
      <c r="S1148" s="6">
        <f>IF(Table1[[#This Row],[Ngày hóa đơn]]&lt;&gt;"",Table1[[#This Row],[Ngày hóa đơn]],IF(Table1[[#This Row],[Ngày hạch toán]]&lt;&gt;"",Table1[[#This Row],[Ngày hạch toán]],""))</f>
        <v>46199</v>
      </c>
      <c r="T1148" s="7"/>
      <c r="U1148" s="6">
        <f>IF(Table1[[#This Row],[Ngày tính CN]]="","",S1148+T1148)</f>
        <v>46199</v>
      </c>
      <c r="V1148" s="32">
        <f ca="1">IF(Table1[[#This Row],[Hạn thanh toán]]="","",IF((U1148-NOW())&lt;0,0,(U1148-NOW())))</f>
        <v>0</v>
      </c>
      <c r="W1148" s="32"/>
      <c r="X1148" s="32" t="str">
        <f t="shared" ca="1" si="86"/>
        <v/>
      </c>
      <c r="Y1148" s="2" t="str">
        <f t="shared" si="87"/>
        <v>Đã thanh toán</v>
      </c>
      <c r="Z1148" s="42">
        <f t="shared" si="88"/>
        <v>46199</v>
      </c>
      <c r="AA1148" s="42">
        <f t="shared" si="89"/>
        <v>46244</v>
      </c>
      <c r="AD1148" s="2" t="str">
        <f>VLOOKUP($A1148,MA_KH!$A:$Q,MA_KH!O$1,0)</f>
        <v>MEGA</v>
      </c>
      <c r="AE1148" s="2" t="str">
        <f>VLOOKUP($A1148,MA_KH!$A:$Q,MA_KH!P$1,0)</f>
        <v>CÔNG TY TNHH MM MEGA MARKET (VIỆT NAM)</v>
      </c>
      <c r="AG1148" s="2" t="str">
        <f>(Table1[[#This Row],[Số hóa đơn]])&amp;IF(OR(Table1[[#This Row],[Phân loại]]="Hàng trả",Table1[[#This Row],[Phân loại]]="Giảm công nợ"),-Table1[[#This Row],[Tổng giá trị]],Table1[[#This Row],[Tổng giá trị]])</f>
        <v>000441832216549</v>
      </c>
      <c r="AH1148" s="6" t="e">
        <f>_xlfn.XLOOKUP(Table1[[#This Row],[Column1]],'Chi tiết tt Mega gửi'!P:P,'Chi tiết tt Mega gửi'!N:N)</f>
        <v>#N/A</v>
      </c>
    </row>
    <row r="1149" spans="1:34" ht="25.5" customHeight="1" x14ac:dyDescent="0.2">
      <c r="A1149" s="54" t="s">
        <v>16304</v>
      </c>
      <c r="B1149" s="54" t="s">
        <v>7254</v>
      </c>
      <c r="C1149" s="55">
        <v>46195</v>
      </c>
      <c r="D1149" s="54" t="s">
        <v>20520</v>
      </c>
      <c r="E1149" s="21">
        <v>46200</v>
      </c>
      <c r="F1149" s="54" t="s">
        <v>20521</v>
      </c>
      <c r="G1149" s="54" t="s">
        <v>20522</v>
      </c>
      <c r="H1149" s="56">
        <v>3331950</v>
      </c>
      <c r="I1149" s="57">
        <v>0</v>
      </c>
      <c r="J1149" s="56">
        <v>266556</v>
      </c>
      <c r="K1149" s="65">
        <v>3598506</v>
      </c>
      <c r="L1149" s="64" t="s">
        <v>17236</v>
      </c>
      <c r="M1149" s="6">
        <v>46244</v>
      </c>
      <c r="O1149" s="32">
        <f>IF(Table1[[#This Row],[Phân loại]]="Tồn đầu kỳ",Table1[[#This Row],[Tổng giá trị]],0)</f>
        <v>0</v>
      </c>
      <c r="P1149" s="7">
        <f>IF(Table1[[#This Row],[Số còn phải thu ĐK]]&lt;&gt;0,0,IF(Table1[[#This Row],[Phân loại]]="Bán hàng",Table1[[#This Row],[Tổng giá trị]],-Table1[[#This Row],[Tổng giá trị]]))</f>
        <v>3598506</v>
      </c>
      <c r="Q1149" s="32">
        <f t="shared" si="85"/>
        <v>3598506</v>
      </c>
      <c r="R1149" s="7">
        <f>Table1[[#This Row],[Số còn phải thu ĐK]]+Table1[[#This Row],[Giá Trị HD sau CK]]-Table1[[#This Row],[Số tiền đã thu]]</f>
        <v>0</v>
      </c>
      <c r="S1149" s="6">
        <f>IF(Table1[[#This Row],[Ngày hóa đơn]]&lt;&gt;"",Table1[[#This Row],[Ngày hóa đơn]],IF(Table1[[#This Row],[Ngày hạch toán]]&lt;&gt;"",Table1[[#This Row],[Ngày hạch toán]],""))</f>
        <v>46200</v>
      </c>
      <c r="T1149" s="7"/>
      <c r="U1149" s="6">
        <f>IF(Table1[[#This Row],[Ngày tính CN]]="","",S1149+T1149)</f>
        <v>46200</v>
      </c>
      <c r="V1149" s="32">
        <f ca="1">IF(Table1[[#This Row],[Hạn thanh toán]]="","",IF((U1149-NOW())&lt;0,0,(U1149-NOW())))</f>
        <v>0</v>
      </c>
      <c r="W1149" s="32"/>
      <c r="X1149" s="32" t="str">
        <f t="shared" ca="1" si="86"/>
        <v/>
      </c>
      <c r="Y1149" s="2" t="str">
        <f t="shared" si="87"/>
        <v>Đã thanh toán</v>
      </c>
      <c r="Z1149" s="42">
        <f t="shared" si="88"/>
        <v>46200</v>
      </c>
      <c r="AA1149" s="42">
        <f t="shared" si="89"/>
        <v>46244</v>
      </c>
      <c r="AD1149" s="2" t="str">
        <f>VLOOKUP($A1149,MA_KH!$A:$Q,MA_KH!O$1,0)</f>
        <v>MEGA</v>
      </c>
      <c r="AE1149" s="2" t="str">
        <f>VLOOKUP($A1149,MA_KH!$A:$Q,MA_KH!P$1,0)</f>
        <v>CÔNG TY TNHH MM MEGA MARKET (VIỆT NAM)</v>
      </c>
      <c r="AG1149" s="2" t="str">
        <f>(Table1[[#This Row],[Số hóa đơn]])&amp;IF(OR(Table1[[#This Row],[Phân loại]]="Hàng trả",Table1[[#This Row],[Phân loại]]="Giảm công nợ"),-Table1[[#This Row],[Tổng giá trị]],Table1[[#This Row],[Tổng giá trị]])</f>
        <v>000445243598506</v>
      </c>
      <c r="AH1149" s="6" t="e">
        <f>_xlfn.XLOOKUP(Table1[[#This Row],[Column1]],'Chi tiết tt Mega gửi'!P:P,'Chi tiết tt Mega gửi'!N:N)</f>
        <v>#N/A</v>
      </c>
    </row>
    <row r="1150" spans="1:34" ht="25.5" customHeight="1" x14ac:dyDescent="0.2">
      <c r="A1150" s="85" t="s">
        <v>16299</v>
      </c>
      <c r="B1150" s="85" t="s">
        <v>190</v>
      </c>
      <c r="C1150" s="86">
        <v>46195</v>
      </c>
      <c r="D1150" s="85" t="s">
        <v>20796</v>
      </c>
      <c r="E1150" s="102">
        <v>46195</v>
      </c>
      <c r="F1150" s="85" t="s">
        <v>20797</v>
      </c>
      <c r="G1150" s="85" t="s">
        <v>20793</v>
      </c>
      <c r="H1150" s="87">
        <v>1952935</v>
      </c>
      <c r="I1150" s="87">
        <v>0</v>
      </c>
      <c r="J1150" s="87">
        <v>156235</v>
      </c>
      <c r="K1150" s="115">
        <v>2109170</v>
      </c>
      <c r="L1150" s="64" t="s">
        <v>17238</v>
      </c>
      <c r="M1150" s="6">
        <v>46213</v>
      </c>
      <c r="O1150" s="32">
        <f>IF(Table1[[#This Row],[Phân loại]]="Tồn đầu kỳ",Table1[[#This Row],[Tổng giá trị]],0)</f>
        <v>0</v>
      </c>
      <c r="P1150" s="7">
        <f>IF(Table1[[#This Row],[Số còn phải thu ĐK]]&lt;&gt;0,0,IF(Table1[[#This Row],[Phân loại]]="Bán hàng",Table1[[#This Row],[Tổng giá trị]],-Table1[[#This Row],[Tổng giá trị]]))</f>
        <v>-2109170</v>
      </c>
      <c r="Q1150" s="32">
        <f t="shared" si="85"/>
        <v>-2109170</v>
      </c>
      <c r="R1150" s="7">
        <f>Table1[[#This Row],[Số còn phải thu ĐK]]+Table1[[#This Row],[Giá Trị HD sau CK]]-Table1[[#This Row],[Số tiền đã thu]]</f>
        <v>0</v>
      </c>
      <c r="S1150" s="6">
        <f>IF(Table1[[#This Row],[Ngày hóa đơn]]&lt;&gt;"",Table1[[#This Row],[Ngày hóa đơn]],IF(Table1[[#This Row],[Ngày hạch toán]]&lt;&gt;"",Table1[[#This Row],[Ngày hạch toán]],""))</f>
        <v>46195</v>
      </c>
      <c r="T1150" s="7"/>
      <c r="U1150" s="6">
        <f>IF(Table1[[#This Row],[Ngày tính CN]]="","",S1150+T1150)</f>
        <v>46195</v>
      </c>
      <c r="V1150" s="32">
        <f ca="1">IF(Table1[[#This Row],[Hạn thanh toán]]="","",IF((U1150-NOW())&lt;0,0,(U1150-NOW())))</f>
        <v>0</v>
      </c>
      <c r="W1150" s="32"/>
      <c r="X1150" s="32" t="str">
        <f t="shared" ca="1" si="86"/>
        <v/>
      </c>
      <c r="Y1150" s="2" t="str">
        <f t="shared" si="87"/>
        <v>Đã thanh toán</v>
      </c>
      <c r="Z1150" s="42">
        <f t="shared" si="88"/>
        <v>46195</v>
      </c>
      <c r="AA1150" s="42">
        <f t="shared" si="89"/>
        <v>46213</v>
      </c>
      <c r="AD1150" s="2" t="str">
        <f>VLOOKUP($A1150,MA_KH!$A:$Q,MA_KH!O$1,0)</f>
        <v>MEGA</v>
      </c>
      <c r="AE1150" s="2" t="str">
        <f>VLOOKUP($A1150,MA_KH!$A:$Q,MA_KH!P$1,0)</f>
        <v>CÔNG TY TNHH MM MEGA MARKET (VIỆT NAM)</v>
      </c>
      <c r="AG1150" s="2" t="str">
        <f>(Table1[[#This Row],[Số hóa đơn]])&amp;IF(OR(Table1[[#This Row],[Phân loại]]="Hàng trả",Table1[[#This Row],[Phân loại]]="Giảm công nợ"),-Table1[[#This Row],[Tổng giá trị]],Table1[[#This Row],[Tổng giá trị]])</f>
        <v>65-2109170</v>
      </c>
      <c r="AH1150" s="6">
        <f>_xlfn.XLOOKUP(Table1[[#This Row],[Column1]],'Chi tiết tt Mega gửi'!P:P,'Chi tiết tt Mega gửi'!N:N)</f>
        <v>46213</v>
      </c>
    </row>
    <row r="1151" spans="1:34" ht="25.5" customHeight="1" x14ac:dyDescent="0.2">
      <c r="A1151" s="54" t="s">
        <v>16302</v>
      </c>
      <c r="B1151" s="54" t="s">
        <v>7251</v>
      </c>
      <c r="C1151" s="55">
        <v>46196</v>
      </c>
      <c r="D1151" s="54" t="s">
        <v>20523</v>
      </c>
      <c r="E1151" s="21">
        <v>46202</v>
      </c>
      <c r="F1151" s="54" t="s">
        <v>20524</v>
      </c>
      <c r="G1151" s="54" t="s">
        <v>20525</v>
      </c>
      <c r="H1151" s="56">
        <v>908030</v>
      </c>
      <c r="I1151" s="57">
        <v>0</v>
      </c>
      <c r="J1151" s="56">
        <v>72642</v>
      </c>
      <c r="K1151" s="65">
        <v>980672</v>
      </c>
      <c r="L1151" s="64" t="s">
        <v>17236</v>
      </c>
      <c r="M1151" s="6">
        <v>46244</v>
      </c>
      <c r="O1151" s="32">
        <f>IF(Table1[[#This Row],[Phân loại]]="Tồn đầu kỳ",Table1[[#This Row],[Tổng giá trị]],0)</f>
        <v>0</v>
      </c>
      <c r="P1151" s="7">
        <f>IF(Table1[[#This Row],[Số còn phải thu ĐK]]&lt;&gt;0,0,IF(Table1[[#This Row],[Phân loại]]="Bán hàng",Table1[[#This Row],[Tổng giá trị]],-Table1[[#This Row],[Tổng giá trị]]))</f>
        <v>980672</v>
      </c>
      <c r="Q1151" s="32">
        <f t="shared" si="85"/>
        <v>980672</v>
      </c>
      <c r="R1151" s="7">
        <f>Table1[[#This Row],[Số còn phải thu ĐK]]+Table1[[#This Row],[Giá Trị HD sau CK]]-Table1[[#This Row],[Số tiền đã thu]]</f>
        <v>0</v>
      </c>
      <c r="S1151" s="6">
        <f>IF(Table1[[#This Row],[Ngày hóa đơn]]&lt;&gt;"",Table1[[#This Row],[Ngày hóa đơn]],IF(Table1[[#This Row],[Ngày hạch toán]]&lt;&gt;"",Table1[[#This Row],[Ngày hạch toán]],""))</f>
        <v>46202</v>
      </c>
      <c r="T1151" s="7"/>
      <c r="U1151" s="6">
        <f>IF(Table1[[#This Row],[Ngày tính CN]]="","",S1151+T1151)</f>
        <v>46202</v>
      </c>
      <c r="V1151" s="32">
        <f ca="1">IF(Table1[[#This Row],[Hạn thanh toán]]="","",IF((U1151-NOW())&lt;0,0,(U1151-NOW())))</f>
        <v>0</v>
      </c>
      <c r="W1151" s="32"/>
      <c r="X1151" s="32" t="str">
        <f t="shared" ca="1" si="86"/>
        <v/>
      </c>
      <c r="Y1151" s="2" t="str">
        <f t="shared" si="87"/>
        <v>Đã thanh toán</v>
      </c>
      <c r="Z1151" s="42">
        <f t="shared" si="88"/>
        <v>46202</v>
      </c>
      <c r="AA1151" s="42">
        <f t="shared" si="89"/>
        <v>46244</v>
      </c>
      <c r="AD1151" s="2" t="str">
        <f>VLOOKUP($A1151,MA_KH!$A:$Q,MA_KH!O$1,0)</f>
        <v>MEGA</v>
      </c>
      <c r="AE1151" s="2" t="str">
        <f>VLOOKUP($A1151,MA_KH!$A:$Q,MA_KH!P$1,0)</f>
        <v>CÔNG TY TNHH MM MEGA MARKET (VIỆT NAM)</v>
      </c>
      <c r="AG1151" s="2" t="str">
        <f>(Table1[[#This Row],[Số hóa đơn]])&amp;IF(OR(Table1[[#This Row],[Phân loại]]="Hàng trả",Table1[[#This Row],[Phân loại]]="Giảm công nợ"),-Table1[[#This Row],[Tổng giá trị]],Table1[[#This Row],[Tổng giá trị]])</f>
        <v>00044563980672</v>
      </c>
      <c r="AH1151" s="6" t="e">
        <f>_xlfn.XLOOKUP(Table1[[#This Row],[Column1]],'Chi tiết tt Mega gửi'!P:P,'Chi tiết tt Mega gửi'!N:N)</f>
        <v>#N/A</v>
      </c>
    </row>
    <row r="1152" spans="1:34" ht="25.5" customHeight="1" x14ac:dyDescent="0.2">
      <c r="A1152" s="54" t="s">
        <v>16302</v>
      </c>
      <c r="B1152" s="54" t="s">
        <v>7251</v>
      </c>
      <c r="C1152" s="55">
        <v>46196</v>
      </c>
      <c r="D1152" s="54" t="s">
        <v>20526</v>
      </c>
      <c r="E1152" s="21">
        <v>46202</v>
      </c>
      <c r="F1152" s="54" t="s">
        <v>20527</v>
      </c>
      <c r="G1152" s="54" t="s">
        <v>20528</v>
      </c>
      <c r="H1152" s="56">
        <v>362500</v>
      </c>
      <c r="I1152" s="57">
        <v>0</v>
      </c>
      <c r="J1152" s="56">
        <v>29000</v>
      </c>
      <c r="K1152" s="65">
        <v>391500</v>
      </c>
      <c r="L1152" s="64" t="s">
        <v>17236</v>
      </c>
      <c r="M1152" s="6">
        <v>46244</v>
      </c>
      <c r="O1152" s="32">
        <f>IF(Table1[[#This Row],[Phân loại]]="Tồn đầu kỳ",Table1[[#This Row],[Tổng giá trị]],0)</f>
        <v>0</v>
      </c>
      <c r="P1152" s="7">
        <f>IF(Table1[[#This Row],[Số còn phải thu ĐK]]&lt;&gt;0,0,IF(Table1[[#This Row],[Phân loại]]="Bán hàng",Table1[[#This Row],[Tổng giá trị]],-Table1[[#This Row],[Tổng giá trị]]))</f>
        <v>391500</v>
      </c>
      <c r="Q1152" s="32">
        <f t="shared" si="85"/>
        <v>391500</v>
      </c>
      <c r="R1152" s="7">
        <f>Table1[[#This Row],[Số còn phải thu ĐK]]+Table1[[#This Row],[Giá Trị HD sau CK]]-Table1[[#This Row],[Số tiền đã thu]]</f>
        <v>0</v>
      </c>
      <c r="S1152" s="6">
        <f>IF(Table1[[#This Row],[Ngày hóa đơn]]&lt;&gt;"",Table1[[#This Row],[Ngày hóa đơn]],IF(Table1[[#This Row],[Ngày hạch toán]]&lt;&gt;"",Table1[[#This Row],[Ngày hạch toán]],""))</f>
        <v>46202</v>
      </c>
      <c r="T1152" s="7"/>
      <c r="U1152" s="6">
        <f>IF(Table1[[#This Row],[Ngày tính CN]]="","",S1152+T1152)</f>
        <v>46202</v>
      </c>
      <c r="V1152" s="32">
        <f ca="1">IF(Table1[[#This Row],[Hạn thanh toán]]="","",IF((U1152-NOW())&lt;0,0,(U1152-NOW())))</f>
        <v>0</v>
      </c>
      <c r="W1152" s="32"/>
      <c r="X1152" s="32" t="str">
        <f t="shared" ca="1" si="86"/>
        <v/>
      </c>
      <c r="Y1152" s="2" t="str">
        <f t="shared" si="87"/>
        <v>Đã thanh toán</v>
      </c>
      <c r="Z1152" s="42">
        <f t="shared" si="88"/>
        <v>46202</v>
      </c>
      <c r="AA1152" s="42">
        <f t="shared" si="89"/>
        <v>46244</v>
      </c>
      <c r="AD1152" s="2" t="str">
        <f>VLOOKUP($A1152,MA_KH!$A:$Q,MA_KH!O$1,0)</f>
        <v>MEGA</v>
      </c>
      <c r="AE1152" s="2" t="str">
        <f>VLOOKUP($A1152,MA_KH!$A:$Q,MA_KH!P$1,0)</f>
        <v>CÔNG TY TNHH MM MEGA MARKET (VIỆT NAM)</v>
      </c>
      <c r="AG1152" s="2" t="str">
        <f>(Table1[[#This Row],[Số hóa đơn]])&amp;IF(OR(Table1[[#This Row],[Phân loại]]="Hàng trả",Table1[[#This Row],[Phân loại]]="Giảm công nợ"),-Table1[[#This Row],[Tổng giá trị]],Table1[[#This Row],[Tổng giá trị]])</f>
        <v>00044565391500</v>
      </c>
      <c r="AH1152" s="6" t="e">
        <f>_xlfn.XLOOKUP(Table1[[#This Row],[Column1]],'Chi tiết tt Mega gửi'!P:P,'Chi tiết tt Mega gửi'!N:N)</f>
        <v>#N/A</v>
      </c>
    </row>
    <row r="1153" spans="1:34" ht="25.5" customHeight="1" x14ac:dyDescent="0.2">
      <c r="A1153" s="54" t="s">
        <v>16305</v>
      </c>
      <c r="B1153" s="54" t="s">
        <v>7247</v>
      </c>
      <c r="C1153" s="55">
        <v>46196</v>
      </c>
      <c r="D1153" s="54" t="s">
        <v>20529</v>
      </c>
      <c r="E1153" s="21">
        <v>46202</v>
      </c>
      <c r="F1153" s="54" t="s">
        <v>20530</v>
      </c>
      <c r="G1153" s="54" t="s">
        <v>20531</v>
      </c>
      <c r="H1153" s="56">
        <v>2052360</v>
      </c>
      <c r="I1153" s="57">
        <v>0</v>
      </c>
      <c r="J1153" s="56">
        <v>164189</v>
      </c>
      <c r="K1153" s="65">
        <v>2216549</v>
      </c>
      <c r="L1153" s="64" t="s">
        <v>17236</v>
      </c>
      <c r="M1153" s="6">
        <v>46244</v>
      </c>
      <c r="O1153" s="32">
        <f>IF(Table1[[#This Row],[Phân loại]]="Tồn đầu kỳ",Table1[[#This Row],[Tổng giá trị]],0)</f>
        <v>0</v>
      </c>
      <c r="P1153" s="7">
        <f>IF(Table1[[#This Row],[Số còn phải thu ĐK]]&lt;&gt;0,0,IF(Table1[[#This Row],[Phân loại]]="Bán hàng",Table1[[#This Row],[Tổng giá trị]],-Table1[[#This Row],[Tổng giá trị]]))</f>
        <v>2216549</v>
      </c>
      <c r="Q1153" s="32">
        <f t="shared" si="85"/>
        <v>2216549</v>
      </c>
      <c r="R1153" s="7">
        <f>Table1[[#This Row],[Số còn phải thu ĐK]]+Table1[[#This Row],[Giá Trị HD sau CK]]-Table1[[#This Row],[Số tiền đã thu]]</f>
        <v>0</v>
      </c>
      <c r="S1153" s="6">
        <f>IF(Table1[[#This Row],[Ngày hóa đơn]]&lt;&gt;"",Table1[[#This Row],[Ngày hóa đơn]],IF(Table1[[#This Row],[Ngày hạch toán]]&lt;&gt;"",Table1[[#This Row],[Ngày hạch toán]],""))</f>
        <v>46202</v>
      </c>
      <c r="T1153" s="7"/>
      <c r="U1153" s="6">
        <f>IF(Table1[[#This Row],[Ngày tính CN]]="","",S1153+T1153)</f>
        <v>46202</v>
      </c>
      <c r="V1153" s="32">
        <f ca="1">IF(Table1[[#This Row],[Hạn thanh toán]]="","",IF((U1153-NOW())&lt;0,0,(U1153-NOW())))</f>
        <v>0</v>
      </c>
      <c r="W1153" s="32"/>
      <c r="X1153" s="32" t="str">
        <f t="shared" ca="1" si="86"/>
        <v/>
      </c>
      <c r="Y1153" s="2" t="str">
        <f t="shared" si="87"/>
        <v>Đã thanh toán</v>
      </c>
      <c r="Z1153" s="42">
        <f t="shared" si="88"/>
        <v>46202</v>
      </c>
      <c r="AA1153" s="42">
        <f t="shared" si="89"/>
        <v>46244</v>
      </c>
      <c r="AD1153" s="2" t="str">
        <f>VLOOKUP($A1153,MA_KH!$A:$Q,MA_KH!O$1,0)</f>
        <v>MEGA</v>
      </c>
      <c r="AE1153" s="2" t="str">
        <f>VLOOKUP($A1153,MA_KH!$A:$Q,MA_KH!P$1,0)</f>
        <v>CÔNG TY TNHH MM MEGA MARKET (VIỆT NAM)</v>
      </c>
      <c r="AG1153" s="2" t="str">
        <f>(Table1[[#This Row],[Số hóa đơn]])&amp;IF(OR(Table1[[#This Row],[Phân loại]]="Hàng trả",Table1[[#This Row],[Phân loại]]="Giảm công nợ"),-Table1[[#This Row],[Tổng giá trị]],Table1[[#This Row],[Tổng giá trị]])</f>
        <v>000445622216549</v>
      </c>
      <c r="AH1153" s="6" t="e">
        <f>_xlfn.XLOOKUP(Table1[[#This Row],[Column1]],'Chi tiết tt Mega gửi'!P:P,'Chi tiết tt Mega gửi'!N:N)</f>
        <v>#N/A</v>
      </c>
    </row>
    <row r="1154" spans="1:34" ht="25.5" customHeight="1" x14ac:dyDescent="0.2">
      <c r="A1154" s="54" t="s">
        <v>16305</v>
      </c>
      <c r="B1154" s="54" t="s">
        <v>7247</v>
      </c>
      <c r="C1154" s="55">
        <v>46196</v>
      </c>
      <c r="D1154" s="54" t="s">
        <v>20532</v>
      </c>
      <c r="E1154" s="21">
        <v>46202</v>
      </c>
      <c r="F1154" s="54" t="s">
        <v>20533</v>
      </c>
      <c r="G1154" s="54" t="s">
        <v>20534</v>
      </c>
      <c r="H1154" s="56">
        <v>1656535</v>
      </c>
      <c r="I1154" s="57">
        <v>0</v>
      </c>
      <c r="J1154" s="56">
        <v>132523</v>
      </c>
      <c r="K1154" s="65">
        <v>1789058</v>
      </c>
      <c r="L1154" s="64" t="s">
        <v>17236</v>
      </c>
      <c r="M1154" s="6">
        <v>46244</v>
      </c>
      <c r="O1154" s="32">
        <f>IF(Table1[[#This Row],[Phân loại]]="Tồn đầu kỳ",Table1[[#This Row],[Tổng giá trị]],0)</f>
        <v>0</v>
      </c>
      <c r="P1154" s="7">
        <f>IF(Table1[[#This Row],[Số còn phải thu ĐK]]&lt;&gt;0,0,IF(Table1[[#This Row],[Phân loại]]="Bán hàng",Table1[[#This Row],[Tổng giá trị]],-Table1[[#This Row],[Tổng giá trị]]))</f>
        <v>1789058</v>
      </c>
      <c r="Q1154" s="32">
        <f t="shared" si="85"/>
        <v>1789058</v>
      </c>
      <c r="R1154" s="7">
        <f>Table1[[#This Row],[Số còn phải thu ĐK]]+Table1[[#This Row],[Giá Trị HD sau CK]]-Table1[[#This Row],[Số tiền đã thu]]</f>
        <v>0</v>
      </c>
      <c r="S1154" s="6">
        <f>IF(Table1[[#This Row],[Ngày hóa đơn]]&lt;&gt;"",Table1[[#This Row],[Ngày hóa đơn]],IF(Table1[[#This Row],[Ngày hạch toán]]&lt;&gt;"",Table1[[#This Row],[Ngày hạch toán]],""))</f>
        <v>46202</v>
      </c>
      <c r="T1154" s="7"/>
      <c r="U1154" s="6">
        <f>IF(Table1[[#This Row],[Ngày tính CN]]="","",S1154+T1154)</f>
        <v>46202</v>
      </c>
      <c r="V1154" s="32">
        <f ca="1">IF(Table1[[#This Row],[Hạn thanh toán]]="","",IF((U1154-NOW())&lt;0,0,(U1154-NOW())))</f>
        <v>0</v>
      </c>
      <c r="W1154" s="32"/>
      <c r="X1154" s="32" t="str">
        <f t="shared" ca="1" si="86"/>
        <v/>
      </c>
      <c r="Y1154" s="2" t="str">
        <f t="shared" si="87"/>
        <v>Đã thanh toán</v>
      </c>
      <c r="Z1154" s="42">
        <f t="shared" si="88"/>
        <v>46202</v>
      </c>
      <c r="AA1154" s="42">
        <f t="shared" si="89"/>
        <v>46244</v>
      </c>
      <c r="AD1154" s="2" t="str">
        <f>VLOOKUP($A1154,MA_KH!$A:$Q,MA_KH!O$1,0)</f>
        <v>MEGA</v>
      </c>
      <c r="AE1154" s="2" t="str">
        <f>VLOOKUP($A1154,MA_KH!$A:$Q,MA_KH!P$1,0)</f>
        <v>CÔNG TY TNHH MM MEGA MARKET (VIỆT NAM)</v>
      </c>
      <c r="AG1154" s="2" t="str">
        <f>(Table1[[#This Row],[Số hóa đơn]])&amp;IF(OR(Table1[[#This Row],[Phân loại]]="Hàng trả",Table1[[#This Row],[Phân loại]]="Giảm công nợ"),-Table1[[#This Row],[Tổng giá trị]],Table1[[#This Row],[Tổng giá trị]])</f>
        <v>000445671789058</v>
      </c>
      <c r="AH1154" s="6" t="e">
        <f>_xlfn.XLOOKUP(Table1[[#This Row],[Column1]],'Chi tiết tt Mega gửi'!P:P,'Chi tiết tt Mega gửi'!N:N)</f>
        <v>#N/A</v>
      </c>
    </row>
    <row r="1155" spans="1:34" ht="25.5" customHeight="1" x14ac:dyDescent="0.2">
      <c r="A1155" s="58" t="s">
        <v>16305</v>
      </c>
      <c r="B1155" s="58" t="s">
        <v>7247</v>
      </c>
      <c r="C1155" s="59">
        <v>46196</v>
      </c>
      <c r="D1155" s="58" t="s">
        <v>20535</v>
      </c>
      <c r="E1155" s="21">
        <v>46202</v>
      </c>
      <c r="F1155" s="58" t="s">
        <v>20536</v>
      </c>
      <c r="G1155" s="58" t="s">
        <v>20537</v>
      </c>
      <c r="H1155" s="60">
        <v>10261800</v>
      </c>
      <c r="I1155" s="61">
        <v>0</v>
      </c>
      <c r="J1155" s="60">
        <v>820944</v>
      </c>
      <c r="K1155" s="66">
        <v>11082744</v>
      </c>
      <c r="L1155" s="64" t="s">
        <v>17236</v>
      </c>
      <c r="M1155" s="6">
        <v>46227</v>
      </c>
      <c r="O1155" s="32">
        <f>IF(Table1[[#This Row],[Phân loại]]="Tồn đầu kỳ",Table1[[#This Row],[Tổng giá trị]],0)</f>
        <v>0</v>
      </c>
      <c r="P1155" s="7">
        <f>IF(Table1[[#This Row],[Số còn phải thu ĐK]]&lt;&gt;0,0,IF(Table1[[#This Row],[Phân loại]]="Bán hàng",Table1[[#This Row],[Tổng giá trị]],-Table1[[#This Row],[Tổng giá trị]]))</f>
        <v>11082744</v>
      </c>
      <c r="Q1155" s="32">
        <f t="shared" si="85"/>
        <v>11082744</v>
      </c>
      <c r="R1155" s="7">
        <f>Table1[[#This Row],[Số còn phải thu ĐK]]+Table1[[#This Row],[Giá Trị HD sau CK]]-Table1[[#This Row],[Số tiền đã thu]]</f>
        <v>0</v>
      </c>
      <c r="S1155" s="6">
        <f>IF(Table1[[#This Row],[Ngày hóa đơn]]&lt;&gt;"",Table1[[#This Row],[Ngày hóa đơn]],IF(Table1[[#This Row],[Ngày hạch toán]]&lt;&gt;"",Table1[[#This Row],[Ngày hạch toán]],""))</f>
        <v>46202</v>
      </c>
      <c r="T1155" s="7"/>
      <c r="U1155" s="6">
        <f>IF(Table1[[#This Row],[Ngày tính CN]]="","",S1155+T1155)</f>
        <v>46202</v>
      </c>
      <c r="V1155" s="32">
        <f ca="1">IF(Table1[[#This Row],[Hạn thanh toán]]="","",IF((U1155-NOW())&lt;0,0,(U1155-NOW())))</f>
        <v>0</v>
      </c>
      <c r="W1155" s="32"/>
      <c r="X1155" s="32" t="str">
        <f t="shared" ca="1" si="86"/>
        <v/>
      </c>
      <c r="Y1155" s="2" t="str">
        <f t="shared" si="87"/>
        <v>Đã thanh toán</v>
      </c>
      <c r="Z1155" s="42">
        <f t="shared" si="88"/>
        <v>46202</v>
      </c>
      <c r="AA1155" s="42">
        <f t="shared" si="89"/>
        <v>46227</v>
      </c>
      <c r="AD1155" s="2" t="str">
        <f>VLOOKUP($A1155,MA_KH!$A:$Q,MA_KH!O$1,0)</f>
        <v>MEGA</v>
      </c>
      <c r="AE1155" s="2" t="str">
        <f>VLOOKUP($A1155,MA_KH!$A:$Q,MA_KH!P$1,0)</f>
        <v>CÔNG TY TNHH MM MEGA MARKET (VIỆT NAM)</v>
      </c>
      <c r="AG1155" s="2" t="str">
        <f>(Table1[[#This Row],[Số hóa đơn]])&amp;IF(OR(Table1[[#This Row],[Phân loại]]="Hàng trả",Table1[[#This Row],[Phân loại]]="Giảm công nợ"),-Table1[[#This Row],[Tổng giá trị]],Table1[[#This Row],[Tổng giá trị]])</f>
        <v>0004456611082744</v>
      </c>
      <c r="AH1155" s="6" t="e">
        <f>_xlfn.XLOOKUP(Table1[[#This Row],[Column1]],'Chi tiết tt Mega gửi'!P:P,'Chi tiết tt Mega gửi'!N:N)</f>
        <v>#N/A</v>
      </c>
    </row>
    <row r="1156" spans="1:34" ht="25.5" customHeight="1" x14ac:dyDescent="0.2">
      <c r="A1156" s="54" t="s">
        <v>16305</v>
      </c>
      <c r="B1156" s="54" t="s">
        <v>7247</v>
      </c>
      <c r="C1156" s="55">
        <v>46196</v>
      </c>
      <c r="D1156" s="54" t="s">
        <v>20538</v>
      </c>
      <c r="E1156" s="21">
        <v>46202</v>
      </c>
      <c r="F1156" s="54" t="s">
        <v>20539</v>
      </c>
      <c r="G1156" s="54" t="s">
        <v>20540</v>
      </c>
      <c r="H1156" s="56">
        <v>1466060</v>
      </c>
      <c r="I1156" s="57">
        <v>0</v>
      </c>
      <c r="J1156" s="56">
        <v>117285</v>
      </c>
      <c r="K1156" s="65">
        <v>1583345</v>
      </c>
      <c r="L1156" s="64" t="s">
        <v>17236</v>
      </c>
      <c r="M1156" s="6">
        <v>46244</v>
      </c>
      <c r="O1156" s="32">
        <f>IF(Table1[[#This Row],[Phân loại]]="Tồn đầu kỳ",Table1[[#This Row],[Tổng giá trị]],0)</f>
        <v>0</v>
      </c>
      <c r="P1156" s="7">
        <f>IF(Table1[[#This Row],[Số còn phải thu ĐK]]&lt;&gt;0,0,IF(Table1[[#This Row],[Phân loại]]="Bán hàng",Table1[[#This Row],[Tổng giá trị]],-Table1[[#This Row],[Tổng giá trị]]))</f>
        <v>1583345</v>
      </c>
      <c r="Q1156" s="32">
        <f t="shared" ref="Q1156:Q1196" si="90">IF(M1156&lt;&gt;"",IF(O1156&lt;&gt;0,O1156,P1156),0)</f>
        <v>1583345</v>
      </c>
      <c r="R1156" s="7">
        <f>Table1[[#This Row],[Số còn phải thu ĐK]]+Table1[[#This Row],[Giá Trị HD sau CK]]-Table1[[#This Row],[Số tiền đã thu]]</f>
        <v>0</v>
      </c>
      <c r="S1156" s="6">
        <f>IF(Table1[[#This Row],[Ngày hóa đơn]]&lt;&gt;"",Table1[[#This Row],[Ngày hóa đơn]],IF(Table1[[#This Row],[Ngày hạch toán]]&lt;&gt;"",Table1[[#This Row],[Ngày hạch toán]],""))</f>
        <v>46202</v>
      </c>
      <c r="T1156" s="7"/>
      <c r="U1156" s="6">
        <f>IF(Table1[[#This Row],[Ngày tính CN]]="","",S1156+T1156)</f>
        <v>46202</v>
      </c>
      <c r="V1156" s="32">
        <f ca="1">IF(Table1[[#This Row],[Hạn thanh toán]]="","",IF((U1156-NOW())&lt;0,0,(U1156-NOW())))</f>
        <v>0</v>
      </c>
      <c r="W1156" s="32"/>
      <c r="X1156" s="32" t="str">
        <f t="shared" ref="X1156:X1196" ca="1" si="91">IF(OR(U1156="",R1156=0),"",IF((U1156-NOW())&lt;0,-(U1156-NOW()),0))</f>
        <v/>
      </c>
      <c r="Y1156" s="2" t="str">
        <f t="shared" ref="Y1156:Y1196" si="92">IF(R1156=0,"Đã thanh toán",IF(X1156="","",IF(X1156&lt;=0,"Chưa đến hạn thanh toán",IF(X1156&lt;=30,"Nợ quá hạn 30 ngày",IF(X1156&lt;=60,"Nợ quá hạn từ 30 ngày đến 60 ngày",IF(X1156&lt;=90,"Nợ quá hạn từ 60 ngày đến 90 ngày",IF(X1156&lt;=120,"Nợ quá hạn từ 90 ngày đến 120 ngày","Nợ quá hạn hơn 120 ngày có khả năng mất thanh toán")))))))</f>
        <v>Đã thanh toán</v>
      </c>
      <c r="Z1156" s="42">
        <f t="shared" ref="Z1156:Z1196" si="93">IF(S1156="","",S1156)</f>
        <v>46202</v>
      </c>
      <c r="AA1156" s="42">
        <f t="shared" ref="AA1156:AA1196" si="94">IF(M1156="","",M1156)</f>
        <v>46244</v>
      </c>
      <c r="AD1156" s="2" t="str">
        <f>VLOOKUP($A1156,MA_KH!$A:$Q,MA_KH!O$1,0)</f>
        <v>MEGA</v>
      </c>
      <c r="AE1156" s="2" t="str">
        <f>VLOOKUP($A1156,MA_KH!$A:$Q,MA_KH!P$1,0)</f>
        <v>CÔNG TY TNHH MM MEGA MARKET (VIỆT NAM)</v>
      </c>
      <c r="AG1156" s="2" t="str">
        <f>(Table1[[#This Row],[Số hóa đơn]])&amp;IF(OR(Table1[[#This Row],[Phân loại]]="Hàng trả",Table1[[#This Row],[Phân loại]]="Giảm công nợ"),-Table1[[#This Row],[Tổng giá trị]],Table1[[#This Row],[Tổng giá trị]])</f>
        <v>000445641583345</v>
      </c>
      <c r="AH1156" s="6" t="e">
        <f>_xlfn.XLOOKUP(Table1[[#This Row],[Column1]],'Chi tiết tt Mega gửi'!P:P,'Chi tiết tt Mega gửi'!N:N)</f>
        <v>#N/A</v>
      </c>
    </row>
    <row r="1157" spans="1:34" ht="25.5" customHeight="1" x14ac:dyDescent="0.2">
      <c r="A1157" s="58" t="s">
        <v>16292</v>
      </c>
      <c r="B1157" s="58" t="s">
        <v>251</v>
      </c>
      <c r="C1157" s="59">
        <v>46197</v>
      </c>
      <c r="D1157" s="58" t="s">
        <v>20541</v>
      </c>
      <c r="E1157" s="21">
        <v>46199</v>
      </c>
      <c r="F1157" s="58" t="s">
        <v>20542</v>
      </c>
      <c r="G1157" s="58" t="s">
        <v>20543</v>
      </c>
      <c r="H1157" s="60">
        <v>2075480</v>
      </c>
      <c r="I1157" s="61">
        <v>0</v>
      </c>
      <c r="J1157" s="60">
        <v>166038</v>
      </c>
      <c r="K1157" s="66">
        <v>2241518</v>
      </c>
      <c r="L1157" s="64" t="s">
        <v>17236</v>
      </c>
      <c r="M1157" s="6">
        <v>46244</v>
      </c>
      <c r="O1157" s="32">
        <f>IF(Table1[[#This Row],[Phân loại]]="Tồn đầu kỳ",Table1[[#This Row],[Tổng giá trị]],0)</f>
        <v>0</v>
      </c>
      <c r="P1157" s="7">
        <f>IF(Table1[[#This Row],[Số còn phải thu ĐK]]&lt;&gt;0,0,IF(Table1[[#This Row],[Phân loại]]="Bán hàng",Table1[[#This Row],[Tổng giá trị]],-Table1[[#This Row],[Tổng giá trị]]))</f>
        <v>2241518</v>
      </c>
      <c r="Q1157" s="32">
        <f t="shared" si="90"/>
        <v>2241518</v>
      </c>
      <c r="R1157" s="7">
        <f>Table1[[#This Row],[Số còn phải thu ĐK]]+Table1[[#This Row],[Giá Trị HD sau CK]]-Table1[[#This Row],[Số tiền đã thu]]</f>
        <v>0</v>
      </c>
      <c r="S1157" s="6">
        <f>IF(Table1[[#This Row],[Ngày hóa đơn]]&lt;&gt;"",Table1[[#This Row],[Ngày hóa đơn]],IF(Table1[[#This Row],[Ngày hạch toán]]&lt;&gt;"",Table1[[#This Row],[Ngày hạch toán]],""))</f>
        <v>46199</v>
      </c>
      <c r="T1157" s="7"/>
      <c r="U1157" s="6">
        <f>IF(Table1[[#This Row],[Ngày tính CN]]="","",S1157+T1157)</f>
        <v>46199</v>
      </c>
      <c r="V1157" s="32">
        <f ca="1">IF(Table1[[#This Row],[Hạn thanh toán]]="","",IF((U1157-NOW())&lt;0,0,(U1157-NOW())))</f>
        <v>0</v>
      </c>
      <c r="W1157" s="32"/>
      <c r="X1157" s="32" t="str">
        <f t="shared" ca="1" si="91"/>
        <v/>
      </c>
      <c r="Y1157" s="2" t="str">
        <f t="shared" si="92"/>
        <v>Đã thanh toán</v>
      </c>
      <c r="Z1157" s="42">
        <f t="shared" si="93"/>
        <v>46199</v>
      </c>
      <c r="AA1157" s="42">
        <f t="shared" si="94"/>
        <v>46244</v>
      </c>
      <c r="AD1157" s="2" t="str">
        <f>VLOOKUP($A1157,MA_KH!$A:$Q,MA_KH!O$1,0)</f>
        <v>MEGA</v>
      </c>
      <c r="AE1157" s="2" t="str">
        <f>VLOOKUP($A1157,MA_KH!$A:$Q,MA_KH!P$1,0)</f>
        <v>CÔNG TY TNHH MM MEGA MARKET (VIỆT NAM)</v>
      </c>
      <c r="AG1157" s="2" t="str">
        <f>(Table1[[#This Row],[Số hóa đơn]])&amp;IF(OR(Table1[[#This Row],[Phân loại]]="Hàng trả",Table1[[#This Row],[Phân loại]]="Giảm công nợ"),-Table1[[#This Row],[Tổng giá trị]],Table1[[#This Row],[Tổng giá trị]])</f>
        <v>000441662241518</v>
      </c>
      <c r="AH1157" s="6" t="e">
        <f>_xlfn.XLOOKUP(Table1[[#This Row],[Column1]],'Chi tiết tt Mega gửi'!P:P,'Chi tiết tt Mega gửi'!N:N)</f>
        <v>#N/A</v>
      </c>
    </row>
    <row r="1158" spans="1:34" ht="25.5" customHeight="1" x14ac:dyDescent="0.2">
      <c r="A1158" s="54" t="s">
        <v>16292</v>
      </c>
      <c r="B1158" s="54" t="s">
        <v>251</v>
      </c>
      <c r="C1158" s="55">
        <v>46197</v>
      </c>
      <c r="D1158" s="54" t="s">
        <v>20544</v>
      </c>
      <c r="E1158" s="21">
        <v>46199</v>
      </c>
      <c r="F1158" s="54" t="s">
        <v>20545</v>
      </c>
      <c r="G1158" s="54" t="s">
        <v>20546</v>
      </c>
      <c r="H1158" s="56">
        <v>1110040</v>
      </c>
      <c r="I1158" s="57">
        <v>0</v>
      </c>
      <c r="J1158" s="56">
        <v>88803</v>
      </c>
      <c r="K1158" s="65">
        <v>1198843</v>
      </c>
      <c r="L1158" s="64" t="s">
        <v>17236</v>
      </c>
      <c r="M1158" s="6">
        <v>46244</v>
      </c>
      <c r="O1158" s="32">
        <f>IF(Table1[[#This Row],[Phân loại]]="Tồn đầu kỳ",Table1[[#This Row],[Tổng giá trị]],0)</f>
        <v>0</v>
      </c>
      <c r="P1158" s="7">
        <f>IF(Table1[[#This Row],[Số còn phải thu ĐK]]&lt;&gt;0,0,IF(Table1[[#This Row],[Phân loại]]="Bán hàng",Table1[[#This Row],[Tổng giá trị]],-Table1[[#This Row],[Tổng giá trị]]))</f>
        <v>1198843</v>
      </c>
      <c r="Q1158" s="32">
        <f t="shared" si="90"/>
        <v>1198843</v>
      </c>
      <c r="R1158" s="7">
        <f>Table1[[#This Row],[Số còn phải thu ĐK]]+Table1[[#This Row],[Giá Trị HD sau CK]]-Table1[[#This Row],[Số tiền đã thu]]</f>
        <v>0</v>
      </c>
      <c r="S1158" s="6">
        <f>IF(Table1[[#This Row],[Ngày hóa đơn]]&lt;&gt;"",Table1[[#This Row],[Ngày hóa đơn]],IF(Table1[[#This Row],[Ngày hạch toán]]&lt;&gt;"",Table1[[#This Row],[Ngày hạch toán]],""))</f>
        <v>46199</v>
      </c>
      <c r="T1158" s="7"/>
      <c r="U1158" s="6">
        <f>IF(Table1[[#This Row],[Ngày tính CN]]="","",S1158+T1158)</f>
        <v>46199</v>
      </c>
      <c r="V1158" s="32">
        <f ca="1">IF(Table1[[#This Row],[Hạn thanh toán]]="","",IF((U1158-NOW())&lt;0,0,(U1158-NOW())))</f>
        <v>0</v>
      </c>
      <c r="W1158" s="32"/>
      <c r="X1158" s="32" t="str">
        <f t="shared" ca="1" si="91"/>
        <v/>
      </c>
      <c r="Y1158" s="2" t="str">
        <f t="shared" si="92"/>
        <v>Đã thanh toán</v>
      </c>
      <c r="Z1158" s="42">
        <f t="shared" si="93"/>
        <v>46199</v>
      </c>
      <c r="AA1158" s="42">
        <f t="shared" si="94"/>
        <v>46244</v>
      </c>
      <c r="AD1158" s="2" t="str">
        <f>VLOOKUP($A1158,MA_KH!$A:$Q,MA_KH!O$1,0)</f>
        <v>MEGA</v>
      </c>
      <c r="AE1158" s="2" t="str">
        <f>VLOOKUP($A1158,MA_KH!$A:$Q,MA_KH!P$1,0)</f>
        <v>CÔNG TY TNHH MM MEGA MARKET (VIỆT NAM)</v>
      </c>
      <c r="AG1158" s="2" t="str">
        <f>(Table1[[#This Row],[Số hóa đơn]])&amp;IF(OR(Table1[[#This Row],[Phân loại]]="Hàng trả",Table1[[#This Row],[Phân loại]]="Giảm công nợ"),-Table1[[#This Row],[Tổng giá trị]],Table1[[#This Row],[Tổng giá trị]])</f>
        <v>000441671198843</v>
      </c>
      <c r="AH1158" s="6" t="e">
        <f>_xlfn.XLOOKUP(Table1[[#This Row],[Column1]],'Chi tiết tt Mega gửi'!P:P,'Chi tiết tt Mega gửi'!N:N)</f>
        <v>#N/A</v>
      </c>
    </row>
    <row r="1159" spans="1:34" ht="25.5" customHeight="1" x14ac:dyDescent="0.2">
      <c r="A1159" s="58" t="s">
        <v>16300</v>
      </c>
      <c r="B1159" s="58" t="s">
        <v>7238</v>
      </c>
      <c r="C1159" s="59">
        <v>46197</v>
      </c>
      <c r="D1159" s="58" t="s">
        <v>20547</v>
      </c>
      <c r="E1159" s="21">
        <v>46199</v>
      </c>
      <c r="F1159" s="58" t="s">
        <v>20548</v>
      </c>
      <c r="G1159" s="58" t="s">
        <v>20549</v>
      </c>
      <c r="H1159" s="60">
        <v>3247480</v>
      </c>
      <c r="I1159" s="61">
        <v>0</v>
      </c>
      <c r="J1159" s="60">
        <v>259798</v>
      </c>
      <c r="K1159" s="66">
        <v>3507278</v>
      </c>
      <c r="L1159" s="64" t="s">
        <v>17236</v>
      </c>
      <c r="M1159" s="6">
        <v>46244</v>
      </c>
      <c r="O1159" s="32">
        <f>IF(Table1[[#This Row],[Phân loại]]="Tồn đầu kỳ",Table1[[#This Row],[Tổng giá trị]],0)</f>
        <v>0</v>
      </c>
      <c r="P1159" s="7">
        <f>IF(Table1[[#This Row],[Số còn phải thu ĐK]]&lt;&gt;0,0,IF(Table1[[#This Row],[Phân loại]]="Bán hàng",Table1[[#This Row],[Tổng giá trị]],-Table1[[#This Row],[Tổng giá trị]]))</f>
        <v>3507278</v>
      </c>
      <c r="Q1159" s="32">
        <f t="shared" si="90"/>
        <v>3507278</v>
      </c>
      <c r="R1159" s="7">
        <f>Table1[[#This Row],[Số còn phải thu ĐK]]+Table1[[#This Row],[Giá Trị HD sau CK]]-Table1[[#This Row],[Số tiền đã thu]]</f>
        <v>0</v>
      </c>
      <c r="S1159" s="6">
        <f>IF(Table1[[#This Row],[Ngày hóa đơn]]&lt;&gt;"",Table1[[#This Row],[Ngày hóa đơn]],IF(Table1[[#This Row],[Ngày hạch toán]]&lt;&gt;"",Table1[[#This Row],[Ngày hạch toán]],""))</f>
        <v>46199</v>
      </c>
      <c r="T1159" s="7"/>
      <c r="U1159" s="6">
        <f>IF(Table1[[#This Row],[Ngày tính CN]]="","",S1159+T1159)</f>
        <v>46199</v>
      </c>
      <c r="V1159" s="32">
        <f ca="1">IF(Table1[[#This Row],[Hạn thanh toán]]="","",IF((U1159-NOW())&lt;0,0,(U1159-NOW())))</f>
        <v>0</v>
      </c>
      <c r="W1159" s="32"/>
      <c r="X1159" s="32" t="str">
        <f t="shared" ca="1" si="91"/>
        <v/>
      </c>
      <c r="Y1159" s="2" t="str">
        <f t="shared" si="92"/>
        <v>Đã thanh toán</v>
      </c>
      <c r="Z1159" s="42">
        <f t="shared" si="93"/>
        <v>46199</v>
      </c>
      <c r="AA1159" s="42">
        <f t="shared" si="94"/>
        <v>46244</v>
      </c>
      <c r="AD1159" s="2" t="str">
        <f>VLOOKUP($A1159,MA_KH!$A:$Q,MA_KH!O$1,0)</f>
        <v>MEGA</v>
      </c>
      <c r="AE1159" s="2" t="str">
        <f>VLOOKUP($A1159,MA_KH!$A:$Q,MA_KH!P$1,0)</f>
        <v>CÔNG TY TNHH MM MEGA MARKET (VIỆT NAM)</v>
      </c>
      <c r="AG1159" s="2" t="str">
        <f>(Table1[[#This Row],[Số hóa đơn]])&amp;IF(OR(Table1[[#This Row],[Phân loại]]="Hàng trả",Table1[[#This Row],[Phân loại]]="Giảm công nợ"),-Table1[[#This Row],[Tổng giá trị]],Table1[[#This Row],[Tổng giá trị]])</f>
        <v>000441653507278</v>
      </c>
      <c r="AH1159" s="6" t="e">
        <f>_xlfn.XLOOKUP(Table1[[#This Row],[Column1]],'Chi tiết tt Mega gửi'!P:P,'Chi tiết tt Mega gửi'!N:N)</f>
        <v>#N/A</v>
      </c>
    </row>
    <row r="1160" spans="1:34" ht="25.5" customHeight="1" x14ac:dyDescent="0.2">
      <c r="A1160" s="54" t="s">
        <v>16300</v>
      </c>
      <c r="B1160" s="54" t="s">
        <v>7238</v>
      </c>
      <c r="C1160" s="55">
        <v>46197</v>
      </c>
      <c r="D1160" s="54" t="s">
        <v>20550</v>
      </c>
      <c r="E1160" s="21">
        <v>46199</v>
      </c>
      <c r="F1160" s="54" t="s">
        <v>20551</v>
      </c>
      <c r="G1160" s="54" t="s">
        <v>20552</v>
      </c>
      <c r="H1160" s="56">
        <v>5803020</v>
      </c>
      <c r="I1160" s="57">
        <v>0</v>
      </c>
      <c r="J1160" s="56">
        <v>464242</v>
      </c>
      <c r="K1160" s="65">
        <v>6267262</v>
      </c>
      <c r="L1160" s="64" t="s">
        <v>17236</v>
      </c>
      <c r="M1160" s="6">
        <v>46244</v>
      </c>
      <c r="O1160" s="32">
        <f>IF(Table1[[#This Row],[Phân loại]]="Tồn đầu kỳ",Table1[[#This Row],[Tổng giá trị]],0)</f>
        <v>0</v>
      </c>
      <c r="P1160" s="7">
        <f>IF(Table1[[#This Row],[Số còn phải thu ĐK]]&lt;&gt;0,0,IF(Table1[[#This Row],[Phân loại]]="Bán hàng",Table1[[#This Row],[Tổng giá trị]],-Table1[[#This Row],[Tổng giá trị]]))</f>
        <v>6267262</v>
      </c>
      <c r="Q1160" s="32">
        <f t="shared" si="90"/>
        <v>6267262</v>
      </c>
      <c r="R1160" s="7">
        <f>Table1[[#This Row],[Số còn phải thu ĐK]]+Table1[[#This Row],[Giá Trị HD sau CK]]-Table1[[#This Row],[Số tiền đã thu]]</f>
        <v>0</v>
      </c>
      <c r="S1160" s="6">
        <f>IF(Table1[[#This Row],[Ngày hóa đơn]]&lt;&gt;"",Table1[[#This Row],[Ngày hóa đơn]],IF(Table1[[#This Row],[Ngày hạch toán]]&lt;&gt;"",Table1[[#This Row],[Ngày hạch toán]],""))</f>
        <v>46199</v>
      </c>
      <c r="T1160" s="7"/>
      <c r="U1160" s="6">
        <f>IF(Table1[[#This Row],[Ngày tính CN]]="","",S1160+T1160)</f>
        <v>46199</v>
      </c>
      <c r="V1160" s="32">
        <f ca="1">IF(Table1[[#This Row],[Hạn thanh toán]]="","",IF((U1160-NOW())&lt;0,0,(U1160-NOW())))</f>
        <v>0</v>
      </c>
      <c r="W1160" s="32"/>
      <c r="X1160" s="32" t="str">
        <f t="shared" ca="1" si="91"/>
        <v/>
      </c>
      <c r="Y1160" s="2" t="str">
        <f t="shared" si="92"/>
        <v>Đã thanh toán</v>
      </c>
      <c r="Z1160" s="42">
        <f t="shared" si="93"/>
        <v>46199</v>
      </c>
      <c r="AA1160" s="42">
        <f t="shared" si="94"/>
        <v>46244</v>
      </c>
      <c r="AD1160" s="2" t="str">
        <f>VLOOKUP($A1160,MA_KH!$A:$Q,MA_KH!O$1,0)</f>
        <v>MEGA</v>
      </c>
      <c r="AE1160" s="2" t="str">
        <f>VLOOKUP($A1160,MA_KH!$A:$Q,MA_KH!P$1,0)</f>
        <v>CÔNG TY TNHH MM MEGA MARKET (VIỆT NAM)</v>
      </c>
      <c r="AG1160" s="2" t="str">
        <f>(Table1[[#This Row],[Số hóa đơn]])&amp;IF(OR(Table1[[#This Row],[Phân loại]]="Hàng trả",Table1[[#This Row],[Phân loại]]="Giảm công nợ"),-Table1[[#This Row],[Tổng giá trị]],Table1[[#This Row],[Tổng giá trị]])</f>
        <v>000441646267262</v>
      </c>
      <c r="AH1160" s="6" t="e">
        <f>_xlfn.XLOOKUP(Table1[[#This Row],[Column1]],'Chi tiết tt Mega gửi'!P:P,'Chi tiết tt Mega gửi'!N:N)</f>
        <v>#N/A</v>
      </c>
    </row>
    <row r="1161" spans="1:34" ht="25.5" customHeight="1" x14ac:dyDescent="0.2">
      <c r="A1161" s="85" t="s">
        <v>16303</v>
      </c>
      <c r="B1161" s="85" t="s">
        <v>102</v>
      </c>
      <c r="C1161" s="86">
        <v>46197</v>
      </c>
      <c r="D1161" s="85" t="s">
        <v>20798</v>
      </c>
      <c r="E1161" s="102">
        <v>46197</v>
      </c>
      <c r="F1161" s="85" t="s">
        <v>20799</v>
      </c>
      <c r="G1161" s="85" t="s">
        <v>20784</v>
      </c>
      <c r="H1161" s="87">
        <v>102618</v>
      </c>
      <c r="I1161" s="87">
        <v>0</v>
      </c>
      <c r="J1161" s="87">
        <v>8209</v>
      </c>
      <c r="K1161" s="115">
        <v>110827</v>
      </c>
      <c r="L1161" s="64" t="s">
        <v>17238</v>
      </c>
      <c r="M1161" s="6">
        <v>46213</v>
      </c>
      <c r="O1161" s="32">
        <f>IF(Table1[[#This Row],[Phân loại]]="Tồn đầu kỳ",Table1[[#This Row],[Tổng giá trị]],0)</f>
        <v>0</v>
      </c>
      <c r="P1161" s="7">
        <f>IF(Table1[[#This Row],[Số còn phải thu ĐK]]&lt;&gt;0,0,IF(Table1[[#This Row],[Phân loại]]="Bán hàng",Table1[[#This Row],[Tổng giá trị]],-Table1[[#This Row],[Tổng giá trị]]))</f>
        <v>-110827</v>
      </c>
      <c r="Q1161" s="32">
        <f t="shared" si="90"/>
        <v>-110827</v>
      </c>
      <c r="R1161" s="7">
        <f>Table1[[#This Row],[Số còn phải thu ĐK]]+Table1[[#This Row],[Giá Trị HD sau CK]]-Table1[[#This Row],[Số tiền đã thu]]</f>
        <v>0</v>
      </c>
      <c r="S1161" s="6">
        <f>IF(Table1[[#This Row],[Ngày hóa đơn]]&lt;&gt;"",Table1[[#This Row],[Ngày hóa đơn]],IF(Table1[[#This Row],[Ngày hạch toán]]&lt;&gt;"",Table1[[#This Row],[Ngày hạch toán]],""))</f>
        <v>46197</v>
      </c>
      <c r="T1161" s="7"/>
      <c r="U1161" s="6">
        <f>IF(Table1[[#This Row],[Ngày tính CN]]="","",S1161+T1161)</f>
        <v>46197</v>
      </c>
      <c r="V1161" s="32">
        <f ca="1">IF(Table1[[#This Row],[Hạn thanh toán]]="","",IF((U1161-NOW())&lt;0,0,(U1161-NOW())))</f>
        <v>0</v>
      </c>
      <c r="W1161" s="32"/>
      <c r="X1161" s="32" t="str">
        <f t="shared" ca="1" si="91"/>
        <v/>
      </c>
      <c r="Y1161" s="2" t="str">
        <f t="shared" si="92"/>
        <v>Đã thanh toán</v>
      </c>
      <c r="Z1161" s="42">
        <f t="shared" si="93"/>
        <v>46197</v>
      </c>
      <c r="AA1161" s="42">
        <f t="shared" si="94"/>
        <v>46213</v>
      </c>
      <c r="AD1161" s="2" t="str">
        <f>VLOOKUP($A1161,MA_KH!$A:$Q,MA_KH!O$1,0)</f>
        <v>MEGA</v>
      </c>
      <c r="AE1161" s="2" t="str">
        <f>VLOOKUP($A1161,MA_KH!$A:$Q,MA_KH!P$1,0)</f>
        <v>CÔNG TY TNHH MM MEGA MARKET (VIỆT NAM)</v>
      </c>
      <c r="AG1161" s="2" t="str">
        <f>(Table1[[#This Row],[Số hóa đơn]])&amp;IF(OR(Table1[[#This Row],[Phân loại]]="Hàng trả",Table1[[#This Row],[Phân loại]]="Giảm công nợ"),-Table1[[#This Row],[Tổng giá trị]],Table1[[#This Row],[Tổng giá trị]])</f>
        <v>200-110827</v>
      </c>
      <c r="AH1161" s="6">
        <f>_xlfn.XLOOKUP(Table1[[#This Row],[Column1]],'Chi tiết tt Mega gửi'!P:P,'Chi tiết tt Mega gửi'!N:N)</f>
        <v>46213</v>
      </c>
    </row>
    <row r="1162" spans="1:34" ht="25.5" customHeight="1" x14ac:dyDescent="0.2">
      <c r="A1162" s="85" t="s">
        <v>16291</v>
      </c>
      <c r="B1162" s="85" t="s">
        <v>200</v>
      </c>
      <c r="C1162" s="86">
        <v>46197</v>
      </c>
      <c r="D1162" s="85" t="s">
        <v>20800</v>
      </c>
      <c r="E1162" s="102">
        <v>46197</v>
      </c>
      <c r="F1162" s="85" t="s">
        <v>20801</v>
      </c>
      <c r="G1162" s="85" t="s">
        <v>20802</v>
      </c>
      <c r="H1162" s="87">
        <v>1361136</v>
      </c>
      <c r="I1162" s="87">
        <v>0</v>
      </c>
      <c r="J1162" s="87">
        <v>108891</v>
      </c>
      <c r="K1162" s="115">
        <v>1470027</v>
      </c>
      <c r="L1162" s="64" t="s">
        <v>17238</v>
      </c>
      <c r="M1162" s="6">
        <v>46213</v>
      </c>
      <c r="O1162" s="32">
        <f>IF(Table1[[#This Row],[Phân loại]]="Tồn đầu kỳ",Table1[[#This Row],[Tổng giá trị]],0)</f>
        <v>0</v>
      </c>
      <c r="P1162" s="7">
        <f>IF(Table1[[#This Row],[Số còn phải thu ĐK]]&lt;&gt;0,0,IF(Table1[[#This Row],[Phân loại]]="Bán hàng",Table1[[#This Row],[Tổng giá trị]],-Table1[[#This Row],[Tổng giá trị]]))</f>
        <v>-1470027</v>
      </c>
      <c r="Q1162" s="32">
        <f t="shared" si="90"/>
        <v>-1470027</v>
      </c>
      <c r="R1162" s="7">
        <f>Table1[[#This Row],[Số còn phải thu ĐK]]+Table1[[#This Row],[Giá Trị HD sau CK]]-Table1[[#This Row],[Số tiền đã thu]]</f>
        <v>0</v>
      </c>
      <c r="S1162" s="6">
        <f>IF(Table1[[#This Row],[Ngày hóa đơn]]&lt;&gt;"",Table1[[#This Row],[Ngày hóa đơn]],IF(Table1[[#This Row],[Ngày hạch toán]]&lt;&gt;"",Table1[[#This Row],[Ngày hạch toán]],""))</f>
        <v>46197</v>
      </c>
      <c r="T1162" s="7"/>
      <c r="U1162" s="6">
        <f>IF(Table1[[#This Row],[Ngày tính CN]]="","",S1162+T1162)</f>
        <v>46197</v>
      </c>
      <c r="V1162" s="32">
        <f ca="1">IF(Table1[[#This Row],[Hạn thanh toán]]="","",IF((U1162-NOW())&lt;0,0,(U1162-NOW())))</f>
        <v>0</v>
      </c>
      <c r="W1162" s="32"/>
      <c r="X1162" s="32" t="str">
        <f t="shared" ca="1" si="91"/>
        <v/>
      </c>
      <c r="Y1162" s="2" t="str">
        <f t="shared" si="92"/>
        <v>Đã thanh toán</v>
      </c>
      <c r="Z1162" s="42">
        <f t="shared" si="93"/>
        <v>46197</v>
      </c>
      <c r="AA1162" s="42">
        <f t="shared" si="94"/>
        <v>46213</v>
      </c>
      <c r="AD1162" s="2" t="str">
        <f>VLOOKUP($A1162,MA_KH!$A:$Q,MA_KH!O$1,0)</f>
        <v>MEGA</v>
      </c>
      <c r="AE1162" s="2" t="str">
        <f>VLOOKUP($A1162,MA_KH!$A:$Q,MA_KH!P$1,0)</f>
        <v>CÔNG TY TNHH MM MEGA MARKET (VIỆT NAM)</v>
      </c>
      <c r="AG1162" s="2" t="str">
        <f>(Table1[[#This Row],[Số hóa đơn]])&amp;IF(OR(Table1[[#This Row],[Phân loại]]="Hàng trả",Table1[[#This Row],[Phân loại]]="Giảm công nợ"),-Table1[[#This Row],[Tổng giá trị]],Table1[[#This Row],[Tổng giá trị]])</f>
        <v>241-1470027</v>
      </c>
      <c r="AH1162" s="6">
        <f>_xlfn.XLOOKUP(Table1[[#This Row],[Column1]],'Chi tiết tt Mega gửi'!P:P,'Chi tiết tt Mega gửi'!N:N)</f>
        <v>46213</v>
      </c>
    </row>
    <row r="1163" spans="1:34" ht="25.5" customHeight="1" x14ac:dyDescent="0.2">
      <c r="A1163" s="85" t="s">
        <v>16303</v>
      </c>
      <c r="B1163" s="85" t="s">
        <v>102</v>
      </c>
      <c r="C1163" s="86">
        <v>46197</v>
      </c>
      <c r="D1163" s="85" t="s">
        <v>20803</v>
      </c>
      <c r="E1163" s="102">
        <v>46197</v>
      </c>
      <c r="F1163" s="85" t="s">
        <v>20804</v>
      </c>
      <c r="G1163" s="85" t="s">
        <v>20784</v>
      </c>
      <c r="H1163" s="87">
        <v>116611</v>
      </c>
      <c r="I1163" s="87">
        <v>0</v>
      </c>
      <c r="J1163" s="87">
        <v>9329</v>
      </c>
      <c r="K1163" s="115">
        <v>125940</v>
      </c>
      <c r="L1163" s="64" t="s">
        <v>17238</v>
      </c>
      <c r="M1163" s="6">
        <v>46213</v>
      </c>
      <c r="O1163" s="32">
        <f>IF(Table1[[#This Row],[Phân loại]]="Tồn đầu kỳ",Table1[[#This Row],[Tổng giá trị]],0)</f>
        <v>0</v>
      </c>
      <c r="P1163" s="7">
        <f>IF(Table1[[#This Row],[Số còn phải thu ĐK]]&lt;&gt;0,0,IF(Table1[[#This Row],[Phân loại]]="Bán hàng",Table1[[#This Row],[Tổng giá trị]],-Table1[[#This Row],[Tổng giá trị]]))</f>
        <v>-125940</v>
      </c>
      <c r="Q1163" s="32">
        <f t="shared" si="90"/>
        <v>-125940</v>
      </c>
      <c r="R1163" s="7">
        <f>Table1[[#This Row],[Số còn phải thu ĐK]]+Table1[[#This Row],[Giá Trị HD sau CK]]-Table1[[#This Row],[Số tiền đã thu]]</f>
        <v>0</v>
      </c>
      <c r="S1163" s="6">
        <f>IF(Table1[[#This Row],[Ngày hóa đơn]]&lt;&gt;"",Table1[[#This Row],[Ngày hóa đơn]],IF(Table1[[#This Row],[Ngày hạch toán]]&lt;&gt;"",Table1[[#This Row],[Ngày hạch toán]],""))</f>
        <v>46197</v>
      </c>
      <c r="T1163" s="7"/>
      <c r="U1163" s="6">
        <f>IF(Table1[[#This Row],[Ngày tính CN]]="","",S1163+T1163)</f>
        <v>46197</v>
      </c>
      <c r="V1163" s="32">
        <f ca="1">IF(Table1[[#This Row],[Hạn thanh toán]]="","",IF((U1163-NOW())&lt;0,0,(U1163-NOW())))</f>
        <v>0</v>
      </c>
      <c r="W1163" s="32"/>
      <c r="X1163" s="32" t="str">
        <f t="shared" ca="1" si="91"/>
        <v/>
      </c>
      <c r="Y1163" s="2" t="str">
        <f t="shared" si="92"/>
        <v>Đã thanh toán</v>
      </c>
      <c r="Z1163" s="42">
        <f t="shared" si="93"/>
        <v>46197</v>
      </c>
      <c r="AA1163" s="42">
        <f t="shared" si="94"/>
        <v>46213</v>
      </c>
      <c r="AD1163" s="2" t="str">
        <f>VLOOKUP($A1163,MA_KH!$A:$Q,MA_KH!O$1,0)</f>
        <v>MEGA</v>
      </c>
      <c r="AE1163" s="2" t="str">
        <f>VLOOKUP($A1163,MA_KH!$A:$Q,MA_KH!P$1,0)</f>
        <v>CÔNG TY TNHH MM MEGA MARKET (VIỆT NAM)</v>
      </c>
      <c r="AG1163" s="2" t="str">
        <f>(Table1[[#This Row],[Số hóa đơn]])&amp;IF(OR(Table1[[#This Row],[Phân loại]]="Hàng trả",Table1[[#This Row],[Phân loại]]="Giảm công nợ"),-Table1[[#This Row],[Tổng giá trị]],Table1[[#This Row],[Tổng giá trị]])</f>
        <v>244-125940</v>
      </c>
      <c r="AH1163" s="6">
        <f>_xlfn.XLOOKUP(Table1[[#This Row],[Column1]],'Chi tiết tt Mega gửi'!P:P,'Chi tiết tt Mega gửi'!N:N)</f>
        <v>46213</v>
      </c>
    </row>
    <row r="1164" spans="1:34" ht="25.5" customHeight="1" x14ac:dyDescent="0.2">
      <c r="A1164" s="54" t="s">
        <v>16287</v>
      </c>
      <c r="B1164" s="54" t="s">
        <v>253</v>
      </c>
      <c r="C1164" s="55">
        <v>46198</v>
      </c>
      <c r="D1164" s="54" t="s">
        <v>20553</v>
      </c>
      <c r="E1164" s="21">
        <v>46202</v>
      </c>
      <c r="F1164" s="54" t="s">
        <v>20554</v>
      </c>
      <c r="G1164" s="54" t="s">
        <v>20555</v>
      </c>
      <c r="H1164" s="56">
        <v>1026180</v>
      </c>
      <c r="I1164" s="57">
        <v>0</v>
      </c>
      <c r="J1164" s="56">
        <v>82094</v>
      </c>
      <c r="K1164" s="65">
        <v>1108274</v>
      </c>
      <c r="L1164" s="64" t="s">
        <v>17236</v>
      </c>
      <c r="O1164" s="32">
        <f>IF(Table1[[#This Row],[Phân loại]]="Tồn đầu kỳ",Table1[[#This Row],[Tổng giá trị]],0)</f>
        <v>0</v>
      </c>
      <c r="P1164" s="7">
        <f>IF(Table1[[#This Row],[Số còn phải thu ĐK]]&lt;&gt;0,0,IF(Table1[[#This Row],[Phân loại]]="Bán hàng",Table1[[#This Row],[Tổng giá trị]],-Table1[[#This Row],[Tổng giá trị]]))</f>
        <v>1108274</v>
      </c>
      <c r="Q1164" s="32">
        <f t="shared" si="90"/>
        <v>0</v>
      </c>
      <c r="R1164" s="7">
        <f>Table1[[#This Row],[Số còn phải thu ĐK]]+Table1[[#This Row],[Giá Trị HD sau CK]]-Table1[[#This Row],[Số tiền đã thu]]</f>
        <v>1108274</v>
      </c>
      <c r="S1164" s="6">
        <f>IF(Table1[[#This Row],[Ngày hóa đơn]]&lt;&gt;"",Table1[[#This Row],[Ngày hóa đơn]],IF(Table1[[#This Row],[Ngày hạch toán]]&lt;&gt;"",Table1[[#This Row],[Ngày hạch toán]],""))</f>
        <v>46202</v>
      </c>
      <c r="T1164" s="7"/>
      <c r="U1164" s="6">
        <f>IF(Table1[[#This Row],[Ngày tính CN]]="","",S1164+T1164)</f>
        <v>46202</v>
      </c>
      <c r="V1164" s="32">
        <f ca="1">IF(Table1[[#This Row],[Hạn thanh toán]]="","",IF((U1164-NOW())&lt;0,0,(U1164-NOW())))</f>
        <v>0</v>
      </c>
      <c r="W1164" s="32"/>
      <c r="X1164" s="32">
        <f t="shared" ca="1" si="91"/>
        <v>92.359753240743885</v>
      </c>
      <c r="Y1164" s="2" t="str">
        <f t="shared" ca="1" si="92"/>
        <v>Nợ quá hạn từ 90 ngày đến 120 ngày</v>
      </c>
      <c r="Z1164" s="42">
        <f t="shared" si="93"/>
        <v>46202</v>
      </c>
      <c r="AA1164" s="42" t="str">
        <f t="shared" si="94"/>
        <v/>
      </c>
      <c r="AD1164" s="2" t="str">
        <f>VLOOKUP($A1164,MA_KH!$A:$Q,MA_KH!O$1,0)</f>
        <v>MEGA</v>
      </c>
      <c r="AE1164" s="2" t="str">
        <f>VLOOKUP($A1164,MA_KH!$A:$Q,MA_KH!P$1,0)</f>
        <v>CÔNG TY TNHH MM MEGA MARKET (VIỆT NAM)</v>
      </c>
      <c r="AG1164" s="2" t="str">
        <f>(Table1[[#This Row],[Số hóa đơn]])&amp;IF(OR(Table1[[#This Row],[Phân loại]]="Hàng trả",Table1[[#This Row],[Phân loại]]="Giảm công nợ"),-Table1[[#This Row],[Tổng giá trị]],Table1[[#This Row],[Tổng giá trị]])</f>
        <v>000445511108274</v>
      </c>
      <c r="AH1164" s="6" t="e">
        <f>_xlfn.XLOOKUP(Table1[[#This Row],[Column1]],'Chi tiết tt Mega gửi'!P:P,'Chi tiết tt Mega gửi'!N:N)</f>
        <v>#N/A</v>
      </c>
    </row>
    <row r="1165" spans="1:34" ht="25.5" customHeight="1" x14ac:dyDescent="0.2">
      <c r="A1165" s="54" t="s">
        <v>16289</v>
      </c>
      <c r="B1165" s="54" t="s">
        <v>296</v>
      </c>
      <c r="C1165" s="55">
        <v>46198</v>
      </c>
      <c r="D1165" s="54" t="s">
        <v>20556</v>
      </c>
      <c r="E1165" s="21">
        <v>46202</v>
      </c>
      <c r="F1165" s="54" t="s">
        <v>20557</v>
      </c>
      <c r="G1165" s="54" t="s">
        <v>20558</v>
      </c>
      <c r="H1165" s="56">
        <v>2221300</v>
      </c>
      <c r="I1165" s="57">
        <v>0</v>
      </c>
      <c r="J1165" s="56">
        <v>177704</v>
      </c>
      <c r="K1165" s="65">
        <v>2399004</v>
      </c>
      <c r="L1165" s="64" t="s">
        <v>17236</v>
      </c>
      <c r="O1165" s="32">
        <f>IF(Table1[[#This Row],[Phân loại]]="Tồn đầu kỳ",Table1[[#This Row],[Tổng giá trị]],0)</f>
        <v>0</v>
      </c>
      <c r="P1165" s="7">
        <f>IF(Table1[[#This Row],[Số còn phải thu ĐK]]&lt;&gt;0,0,IF(Table1[[#This Row],[Phân loại]]="Bán hàng",Table1[[#This Row],[Tổng giá trị]],-Table1[[#This Row],[Tổng giá trị]]))</f>
        <v>2399004</v>
      </c>
      <c r="Q1165" s="32">
        <f t="shared" si="90"/>
        <v>0</v>
      </c>
      <c r="R1165" s="7">
        <f>Table1[[#This Row],[Số còn phải thu ĐK]]+Table1[[#This Row],[Giá Trị HD sau CK]]-Table1[[#This Row],[Số tiền đã thu]]</f>
        <v>2399004</v>
      </c>
      <c r="S1165" s="6">
        <f>IF(Table1[[#This Row],[Ngày hóa đơn]]&lt;&gt;"",Table1[[#This Row],[Ngày hóa đơn]],IF(Table1[[#This Row],[Ngày hạch toán]]&lt;&gt;"",Table1[[#This Row],[Ngày hạch toán]],""))</f>
        <v>46202</v>
      </c>
      <c r="T1165" s="7"/>
      <c r="U1165" s="6">
        <f>IF(Table1[[#This Row],[Ngày tính CN]]="","",S1165+T1165)</f>
        <v>46202</v>
      </c>
      <c r="V1165" s="32">
        <f ca="1">IF(Table1[[#This Row],[Hạn thanh toán]]="","",IF((U1165-NOW())&lt;0,0,(U1165-NOW())))</f>
        <v>0</v>
      </c>
      <c r="W1165" s="32"/>
      <c r="X1165" s="32">
        <f t="shared" ca="1" si="91"/>
        <v>92.359753240743885</v>
      </c>
      <c r="Y1165" s="2" t="str">
        <f t="shared" ca="1" si="92"/>
        <v>Nợ quá hạn từ 90 ngày đến 120 ngày</v>
      </c>
      <c r="Z1165" s="42">
        <f t="shared" si="93"/>
        <v>46202</v>
      </c>
      <c r="AA1165" s="42" t="str">
        <f t="shared" si="94"/>
        <v/>
      </c>
      <c r="AD1165" s="2" t="str">
        <f>VLOOKUP($A1165,MA_KH!$A:$Q,MA_KH!O$1,0)</f>
        <v>MEGA</v>
      </c>
      <c r="AE1165" s="2" t="str">
        <f>VLOOKUP($A1165,MA_KH!$A:$Q,MA_KH!P$1,0)</f>
        <v>CÔNG TY TNHH MM MEGA MARKET (VIỆT NAM)</v>
      </c>
      <c r="AG1165" s="2" t="str">
        <f>(Table1[[#This Row],[Số hóa đơn]])&amp;IF(OR(Table1[[#This Row],[Phân loại]]="Hàng trả",Table1[[#This Row],[Phân loại]]="Giảm công nợ"),-Table1[[#This Row],[Tổng giá trị]],Table1[[#This Row],[Tổng giá trị]])</f>
        <v>000445552399004</v>
      </c>
      <c r="AH1165" s="6" t="e">
        <f>_xlfn.XLOOKUP(Table1[[#This Row],[Column1]],'Chi tiết tt Mega gửi'!P:P,'Chi tiết tt Mega gửi'!N:N)</f>
        <v>#N/A</v>
      </c>
    </row>
    <row r="1166" spans="1:34" ht="25.5" customHeight="1" x14ac:dyDescent="0.2">
      <c r="A1166" s="58" t="s">
        <v>16289</v>
      </c>
      <c r="B1166" s="58" t="s">
        <v>296</v>
      </c>
      <c r="C1166" s="59">
        <v>46198</v>
      </c>
      <c r="D1166" s="58" t="s">
        <v>20559</v>
      </c>
      <c r="E1166" s="21">
        <v>46202</v>
      </c>
      <c r="F1166" s="58" t="s">
        <v>20560</v>
      </c>
      <c r="G1166" s="58" t="s">
        <v>20561</v>
      </c>
      <c r="H1166" s="60">
        <v>2167490</v>
      </c>
      <c r="I1166" s="61">
        <v>0</v>
      </c>
      <c r="J1166" s="60">
        <v>173399</v>
      </c>
      <c r="K1166" s="66">
        <v>2340889</v>
      </c>
      <c r="L1166" s="64" t="s">
        <v>17236</v>
      </c>
      <c r="O1166" s="32">
        <f>IF(Table1[[#This Row],[Phân loại]]="Tồn đầu kỳ",Table1[[#This Row],[Tổng giá trị]],0)</f>
        <v>0</v>
      </c>
      <c r="P1166" s="7">
        <f>IF(Table1[[#This Row],[Số còn phải thu ĐK]]&lt;&gt;0,0,IF(Table1[[#This Row],[Phân loại]]="Bán hàng",Table1[[#This Row],[Tổng giá trị]],-Table1[[#This Row],[Tổng giá trị]]))</f>
        <v>2340889</v>
      </c>
      <c r="Q1166" s="32">
        <f t="shared" si="90"/>
        <v>0</v>
      </c>
      <c r="R1166" s="7">
        <f>Table1[[#This Row],[Số còn phải thu ĐK]]+Table1[[#This Row],[Giá Trị HD sau CK]]-Table1[[#This Row],[Số tiền đã thu]]</f>
        <v>2340889</v>
      </c>
      <c r="S1166" s="6">
        <f>IF(Table1[[#This Row],[Ngày hóa đơn]]&lt;&gt;"",Table1[[#This Row],[Ngày hóa đơn]],IF(Table1[[#This Row],[Ngày hạch toán]]&lt;&gt;"",Table1[[#This Row],[Ngày hạch toán]],""))</f>
        <v>46202</v>
      </c>
      <c r="T1166" s="7"/>
      <c r="U1166" s="6">
        <f>IF(Table1[[#This Row],[Ngày tính CN]]="","",S1166+T1166)</f>
        <v>46202</v>
      </c>
      <c r="V1166" s="32">
        <f ca="1">IF(Table1[[#This Row],[Hạn thanh toán]]="","",IF((U1166-NOW())&lt;0,0,(U1166-NOW())))</f>
        <v>0</v>
      </c>
      <c r="W1166" s="32"/>
      <c r="X1166" s="32">
        <f t="shared" ca="1" si="91"/>
        <v>92.359753240743885</v>
      </c>
      <c r="Y1166" s="2" t="str">
        <f t="shared" ca="1" si="92"/>
        <v>Nợ quá hạn từ 90 ngày đến 120 ngày</v>
      </c>
      <c r="Z1166" s="42">
        <f t="shared" si="93"/>
        <v>46202</v>
      </c>
      <c r="AA1166" s="42" t="str">
        <f t="shared" si="94"/>
        <v/>
      </c>
      <c r="AD1166" s="2" t="str">
        <f>VLOOKUP($A1166,MA_KH!$A:$Q,MA_KH!O$1,0)</f>
        <v>MEGA</v>
      </c>
      <c r="AE1166" s="2" t="str">
        <f>VLOOKUP($A1166,MA_KH!$A:$Q,MA_KH!P$1,0)</f>
        <v>CÔNG TY TNHH MM MEGA MARKET (VIỆT NAM)</v>
      </c>
      <c r="AG1166" s="2" t="str">
        <f>(Table1[[#This Row],[Số hóa đơn]])&amp;IF(OR(Table1[[#This Row],[Phân loại]]="Hàng trả",Table1[[#This Row],[Phân loại]]="Giảm công nợ"),-Table1[[#This Row],[Tổng giá trị]],Table1[[#This Row],[Tổng giá trị]])</f>
        <v>000445542340889</v>
      </c>
      <c r="AH1166" s="6" t="e">
        <f>_xlfn.XLOOKUP(Table1[[#This Row],[Column1]],'Chi tiết tt Mega gửi'!P:P,'Chi tiết tt Mega gửi'!N:N)</f>
        <v>#N/A</v>
      </c>
    </row>
    <row r="1167" spans="1:34" ht="25.5" customHeight="1" x14ac:dyDescent="0.2">
      <c r="A1167" s="54" t="s">
        <v>16290</v>
      </c>
      <c r="B1167" s="54" t="s">
        <v>192</v>
      </c>
      <c r="C1167" s="55">
        <v>46198</v>
      </c>
      <c r="D1167" s="54" t="s">
        <v>20562</v>
      </c>
      <c r="E1167" s="21">
        <v>46202</v>
      </c>
      <c r="F1167" s="54" t="s">
        <v>20563</v>
      </c>
      <c r="G1167" s="54" t="s">
        <v>20564</v>
      </c>
      <c r="H1167" s="56">
        <v>2221300</v>
      </c>
      <c r="I1167" s="57">
        <v>0</v>
      </c>
      <c r="J1167" s="56">
        <v>177704</v>
      </c>
      <c r="K1167" s="65">
        <v>2399004</v>
      </c>
      <c r="L1167" s="64" t="s">
        <v>17236</v>
      </c>
      <c r="O1167" s="32">
        <f>IF(Table1[[#This Row],[Phân loại]]="Tồn đầu kỳ",Table1[[#This Row],[Tổng giá trị]],0)</f>
        <v>0</v>
      </c>
      <c r="P1167" s="7">
        <f>IF(Table1[[#This Row],[Số còn phải thu ĐK]]&lt;&gt;0,0,IF(Table1[[#This Row],[Phân loại]]="Bán hàng",Table1[[#This Row],[Tổng giá trị]],-Table1[[#This Row],[Tổng giá trị]]))</f>
        <v>2399004</v>
      </c>
      <c r="Q1167" s="32">
        <f t="shared" si="90"/>
        <v>0</v>
      </c>
      <c r="R1167" s="7">
        <f>Table1[[#This Row],[Số còn phải thu ĐK]]+Table1[[#This Row],[Giá Trị HD sau CK]]-Table1[[#This Row],[Số tiền đã thu]]</f>
        <v>2399004</v>
      </c>
      <c r="S1167" s="6">
        <f>IF(Table1[[#This Row],[Ngày hóa đơn]]&lt;&gt;"",Table1[[#This Row],[Ngày hóa đơn]],IF(Table1[[#This Row],[Ngày hạch toán]]&lt;&gt;"",Table1[[#This Row],[Ngày hạch toán]],""))</f>
        <v>46202</v>
      </c>
      <c r="T1167" s="7"/>
      <c r="U1167" s="6">
        <f>IF(Table1[[#This Row],[Ngày tính CN]]="","",S1167+T1167)</f>
        <v>46202</v>
      </c>
      <c r="V1167" s="32">
        <f ca="1">IF(Table1[[#This Row],[Hạn thanh toán]]="","",IF((U1167-NOW())&lt;0,0,(U1167-NOW())))</f>
        <v>0</v>
      </c>
      <c r="W1167" s="32"/>
      <c r="X1167" s="32">
        <f t="shared" ca="1" si="91"/>
        <v>92.359753240743885</v>
      </c>
      <c r="Y1167" s="2" t="str">
        <f t="shared" ca="1" si="92"/>
        <v>Nợ quá hạn từ 90 ngày đến 120 ngày</v>
      </c>
      <c r="Z1167" s="42">
        <f t="shared" si="93"/>
        <v>46202</v>
      </c>
      <c r="AA1167" s="42" t="str">
        <f t="shared" si="94"/>
        <v/>
      </c>
      <c r="AD1167" s="2" t="str">
        <f>VLOOKUP($A1167,MA_KH!$A:$Q,MA_KH!O$1,0)</f>
        <v>MEGA</v>
      </c>
      <c r="AE1167" s="2" t="str">
        <f>VLOOKUP($A1167,MA_KH!$A:$Q,MA_KH!P$1,0)</f>
        <v>CÔNG TY TNHH MM MEGA MARKET (VIỆT NAM)</v>
      </c>
      <c r="AG1167" s="2" t="str">
        <f>(Table1[[#This Row],[Số hóa đơn]])&amp;IF(OR(Table1[[#This Row],[Phân loại]]="Hàng trả",Table1[[#This Row],[Phân loại]]="Giảm công nợ"),-Table1[[#This Row],[Tổng giá trị]],Table1[[#This Row],[Tổng giá trị]])</f>
        <v>000445462399004</v>
      </c>
      <c r="AH1167" s="6" t="e">
        <f>_xlfn.XLOOKUP(Table1[[#This Row],[Column1]],'Chi tiết tt Mega gửi'!P:P,'Chi tiết tt Mega gửi'!N:N)</f>
        <v>#N/A</v>
      </c>
    </row>
    <row r="1168" spans="1:34" ht="25.5" customHeight="1" x14ac:dyDescent="0.2">
      <c r="A1168" s="54" t="s">
        <v>16291</v>
      </c>
      <c r="B1168" s="54" t="s">
        <v>200</v>
      </c>
      <c r="C1168" s="55">
        <v>46198</v>
      </c>
      <c r="D1168" s="54" t="s">
        <v>20565</v>
      </c>
      <c r="E1168" s="21">
        <v>46202</v>
      </c>
      <c r="F1168" s="54" t="s">
        <v>20566</v>
      </c>
      <c r="G1168" s="54" t="s">
        <v>20567</v>
      </c>
      <c r="H1168" s="56">
        <v>1615480</v>
      </c>
      <c r="I1168" s="57">
        <v>0</v>
      </c>
      <c r="J1168" s="56">
        <v>129238</v>
      </c>
      <c r="K1168" s="65">
        <v>1744718</v>
      </c>
      <c r="L1168" s="64" t="s">
        <v>17236</v>
      </c>
      <c r="O1168" s="32">
        <f>IF(Table1[[#This Row],[Phân loại]]="Tồn đầu kỳ",Table1[[#This Row],[Tổng giá trị]],0)</f>
        <v>0</v>
      </c>
      <c r="P1168" s="7">
        <f>IF(Table1[[#This Row],[Số còn phải thu ĐK]]&lt;&gt;0,0,IF(Table1[[#This Row],[Phân loại]]="Bán hàng",Table1[[#This Row],[Tổng giá trị]],-Table1[[#This Row],[Tổng giá trị]]))</f>
        <v>1744718</v>
      </c>
      <c r="Q1168" s="32">
        <f t="shared" si="90"/>
        <v>0</v>
      </c>
      <c r="R1168" s="7">
        <f>Table1[[#This Row],[Số còn phải thu ĐK]]+Table1[[#This Row],[Giá Trị HD sau CK]]-Table1[[#This Row],[Số tiền đã thu]]</f>
        <v>1744718</v>
      </c>
      <c r="S1168" s="6">
        <f>IF(Table1[[#This Row],[Ngày hóa đơn]]&lt;&gt;"",Table1[[#This Row],[Ngày hóa đơn]],IF(Table1[[#This Row],[Ngày hạch toán]]&lt;&gt;"",Table1[[#This Row],[Ngày hạch toán]],""))</f>
        <v>46202</v>
      </c>
      <c r="T1168" s="7"/>
      <c r="U1168" s="6">
        <f>IF(Table1[[#This Row],[Ngày tính CN]]="","",S1168+T1168)</f>
        <v>46202</v>
      </c>
      <c r="V1168" s="32">
        <f ca="1">IF(Table1[[#This Row],[Hạn thanh toán]]="","",IF((U1168-NOW())&lt;0,0,(U1168-NOW())))</f>
        <v>0</v>
      </c>
      <c r="W1168" s="32"/>
      <c r="X1168" s="32">
        <f t="shared" ca="1" si="91"/>
        <v>92.359753240743885</v>
      </c>
      <c r="Y1168" s="2" t="str">
        <f t="shared" ca="1" si="92"/>
        <v>Nợ quá hạn từ 90 ngày đến 120 ngày</v>
      </c>
      <c r="Z1168" s="42">
        <f t="shared" si="93"/>
        <v>46202</v>
      </c>
      <c r="AA1168" s="42" t="str">
        <f t="shared" si="94"/>
        <v/>
      </c>
      <c r="AD1168" s="2" t="str">
        <f>VLOOKUP($A1168,MA_KH!$A:$Q,MA_KH!O$1,0)</f>
        <v>MEGA</v>
      </c>
      <c r="AE1168" s="2" t="str">
        <f>VLOOKUP($A1168,MA_KH!$A:$Q,MA_KH!P$1,0)</f>
        <v>CÔNG TY TNHH MM MEGA MARKET (VIỆT NAM)</v>
      </c>
      <c r="AG1168" s="2" t="str">
        <f>(Table1[[#This Row],[Số hóa đơn]])&amp;IF(OR(Table1[[#This Row],[Phân loại]]="Hàng trả",Table1[[#This Row],[Phân loại]]="Giảm công nợ"),-Table1[[#This Row],[Tổng giá trị]],Table1[[#This Row],[Tổng giá trị]])</f>
        <v>000445521744718</v>
      </c>
      <c r="AH1168" s="6" t="e">
        <f>_xlfn.XLOOKUP(Table1[[#This Row],[Column1]],'Chi tiết tt Mega gửi'!P:P,'Chi tiết tt Mega gửi'!N:N)</f>
        <v>#N/A</v>
      </c>
    </row>
    <row r="1169" spans="1:34" ht="25.5" customHeight="1" x14ac:dyDescent="0.2">
      <c r="A1169" s="58" t="s">
        <v>7306</v>
      </c>
      <c r="B1169" s="58" t="s">
        <v>7307</v>
      </c>
      <c r="C1169" s="59">
        <v>46198</v>
      </c>
      <c r="D1169" s="58" t="s">
        <v>20568</v>
      </c>
      <c r="E1169" s="21">
        <v>46202</v>
      </c>
      <c r="F1169" s="58" t="s">
        <v>20569</v>
      </c>
      <c r="G1169" s="58" t="s">
        <v>20570</v>
      </c>
      <c r="H1169" s="60">
        <v>4273660</v>
      </c>
      <c r="I1169" s="61">
        <v>0</v>
      </c>
      <c r="J1169" s="60">
        <v>341893</v>
      </c>
      <c r="K1169" s="66">
        <v>4615553</v>
      </c>
      <c r="L1169" s="64" t="s">
        <v>17236</v>
      </c>
      <c r="O1169" s="32">
        <f>IF(Table1[[#This Row],[Phân loại]]="Tồn đầu kỳ",Table1[[#This Row],[Tổng giá trị]],0)</f>
        <v>0</v>
      </c>
      <c r="P1169" s="7">
        <f>IF(Table1[[#This Row],[Số còn phải thu ĐK]]&lt;&gt;0,0,IF(Table1[[#This Row],[Phân loại]]="Bán hàng",Table1[[#This Row],[Tổng giá trị]],-Table1[[#This Row],[Tổng giá trị]]))</f>
        <v>4615553</v>
      </c>
      <c r="Q1169" s="32">
        <f t="shared" si="90"/>
        <v>0</v>
      </c>
      <c r="R1169" s="7">
        <f>Table1[[#This Row],[Số còn phải thu ĐK]]+Table1[[#This Row],[Giá Trị HD sau CK]]-Table1[[#This Row],[Số tiền đã thu]]</f>
        <v>4615553</v>
      </c>
      <c r="S1169" s="6">
        <f>IF(Table1[[#This Row],[Ngày hóa đơn]]&lt;&gt;"",Table1[[#This Row],[Ngày hóa đơn]],IF(Table1[[#This Row],[Ngày hạch toán]]&lt;&gt;"",Table1[[#This Row],[Ngày hạch toán]],""))</f>
        <v>46202</v>
      </c>
      <c r="T1169" s="7"/>
      <c r="U1169" s="6">
        <f>IF(Table1[[#This Row],[Ngày tính CN]]="","",S1169+T1169)</f>
        <v>46202</v>
      </c>
      <c r="V1169" s="32">
        <f ca="1">IF(Table1[[#This Row],[Hạn thanh toán]]="","",IF((U1169-NOW())&lt;0,0,(U1169-NOW())))</f>
        <v>0</v>
      </c>
      <c r="W1169" s="32"/>
      <c r="X1169" s="32">
        <f t="shared" ca="1" si="91"/>
        <v>92.359753240743885</v>
      </c>
      <c r="Y1169" s="2" t="str">
        <f t="shared" ca="1" si="92"/>
        <v>Nợ quá hạn từ 90 ngày đến 120 ngày</v>
      </c>
      <c r="Z1169" s="42">
        <f t="shared" si="93"/>
        <v>46202</v>
      </c>
      <c r="AA1169" s="42" t="str">
        <f t="shared" si="94"/>
        <v/>
      </c>
      <c r="AD1169" s="2" t="str">
        <f>VLOOKUP($A1169,MA_KH!$A:$Q,MA_KH!O$1,0)</f>
        <v>MEGA</v>
      </c>
      <c r="AE1169" s="2" t="str">
        <f>VLOOKUP($A1169,MA_KH!$A:$Q,MA_KH!P$1,0)</f>
        <v>CÔNG TY TNHH MM MEGA MARKET (VIỆT NAM)</v>
      </c>
      <c r="AG1169" s="2" t="str">
        <f>(Table1[[#This Row],[Số hóa đơn]])&amp;IF(OR(Table1[[#This Row],[Phân loại]]="Hàng trả",Table1[[#This Row],[Phân loại]]="Giảm công nợ"),-Table1[[#This Row],[Tổng giá trị]],Table1[[#This Row],[Tổng giá trị]])</f>
        <v>000445574615553</v>
      </c>
      <c r="AH1169" s="6" t="e">
        <f>_xlfn.XLOOKUP(Table1[[#This Row],[Column1]],'Chi tiết tt Mega gửi'!P:P,'Chi tiết tt Mega gửi'!N:N)</f>
        <v>#N/A</v>
      </c>
    </row>
    <row r="1170" spans="1:34" ht="25.5" customHeight="1" x14ac:dyDescent="0.2">
      <c r="A1170" s="54" t="s">
        <v>7306</v>
      </c>
      <c r="B1170" s="54" t="s">
        <v>7307</v>
      </c>
      <c r="C1170" s="55">
        <v>46198</v>
      </c>
      <c r="D1170" s="54" t="s">
        <v>20571</v>
      </c>
      <c r="E1170" s="101">
        <v>46202</v>
      </c>
      <c r="F1170" s="54" t="s">
        <v>20572</v>
      </c>
      <c r="G1170" s="54" t="s">
        <v>20573</v>
      </c>
      <c r="H1170" s="56">
        <v>2283912</v>
      </c>
      <c r="I1170" s="57">
        <v>0</v>
      </c>
      <c r="J1170" s="56">
        <v>182713</v>
      </c>
      <c r="K1170" s="56">
        <v>2466625</v>
      </c>
      <c r="L1170" s="64" t="s">
        <v>17236</v>
      </c>
      <c r="O1170" s="32">
        <f>IF(Table1[[#This Row],[Phân loại]]="Tồn đầu kỳ",Table1[[#This Row],[Tổng giá trị]],0)</f>
        <v>0</v>
      </c>
      <c r="P1170" s="7">
        <f>IF(Table1[[#This Row],[Số còn phải thu ĐK]]&lt;&gt;0,0,IF(Table1[[#This Row],[Phân loại]]="Bán hàng",Table1[[#This Row],[Tổng giá trị]],-Table1[[#This Row],[Tổng giá trị]]))</f>
        <v>2466625</v>
      </c>
      <c r="Q1170" s="32">
        <f t="shared" si="90"/>
        <v>0</v>
      </c>
      <c r="R1170" s="7">
        <f>Table1[[#This Row],[Số còn phải thu ĐK]]+Table1[[#This Row],[Giá Trị HD sau CK]]-Table1[[#This Row],[Số tiền đã thu]]</f>
        <v>2466625</v>
      </c>
      <c r="S1170" s="6">
        <f>IF(Table1[[#This Row],[Ngày hóa đơn]]&lt;&gt;"",Table1[[#This Row],[Ngày hóa đơn]],IF(Table1[[#This Row],[Ngày hạch toán]]&lt;&gt;"",Table1[[#This Row],[Ngày hạch toán]],""))</f>
        <v>46202</v>
      </c>
      <c r="T1170" s="7"/>
      <c r="U1170" s="6">
        <f>IF(Table1[[#This Row],[Ngày tính CN]]="","",S1170+T1170)</f>
        <v>46202</v>
      </c>
      <c r="V1170" s="32">
        <f ca="1">IF(Table1[[#This Row],[Hạn thanh toán]]="","",IF((U1170-NOW())&lt;0,0,(U1170-NOW())))</f>
        <v>0</v>
      </c>
      <c r="W1170" s="32"/>
      <c r="X1170" s="32">
        <f t="shared" ca="1" si="91"/>
        <v>92.359753240743885</v>
      </c>
      <c r="Y1170" s="2" t="str">
        <f t="shared" ca="1" si="92"/>
        <v>Nợ quá hạn từ 90 ngày đến 120 ngày</v>
      </c>
      <c r="Z1170" s="42">
        <f t="shared" si="93"/>
        <v>46202</v>
      </c>
      <c r="AA1170" s="42" t="str">
        <f t="shared" si="94"/>
        <v/>
      </c>
      <c r="AD1170" s="2" t="str">
        <f>VLOOKUP($A1170,MA_KH!$A:$Q,MA_KH!O$1,0)</f>
        <v>MEGA</v>
      </c>
      <c r="AE1170" s="2" t="str">
        <f>VLOOKUP($A1170,MA_KH!$A:$Q,MA_KH!P$1,0)</f>
        <v>CÔNG TY TNHH MM MEGA MARKET (VIỆT NAM)</v>
      </c>
      <c r="AG1170" s="2" t="str">
        <f>(Table1[[#This Row],[Số hóa đơn]])&amp;IF(OR(Table1[[#This Row],[Phân loại]]="Hàng trả",Table1[[#This Row],[Phân loại]]="Giảm công nợ"),-Table1[[#This Row],[Tổng giá trị]],Table1[[#This Row],[Tổng giá trị]])</f>
        <v>000445562466625</v>
      </c>
      <c r="AH1170" s="6" t="e">
        <f>_xlfn.XLOOKUP(Table1[[#This Row],[Column1]],'Chi tiết tt Mega gửi'!P:P,'Chi tiết tt Mega gửi'!N:N)</f>
        <v>#N/A</v>
      </c>
    </row>
    <row r="1171" spans="1:34" ht="25.5" customHeight="1" x14ac:dyDescent="0.2">
      <c r="A1171" s="54" t="s">
        <v>16296</v>
      </c>
      <c r="B1171" s="54" t="s">
        <v>7244</v>
      </c>
      <c r="C1171" s="55">
        <v>46198</v>
      </c>
      <c r="D1171" s="54" t="s">
        <v>20574</v>
      </c>
      <c r="E1171" s="101">
        <v>46202</v>
      </c>
      <c r="F1171" s="54" t="s">
        <v>20575</v>
      </c>
      <c r="G1171" s="54" t="s">
        <v>20576</v>
      </c>
      <c r="H1171" s="56">
        <v>2221300</v>
      </c>
      <c r="I1171" s="57">
        <v>0</v>
      </c>
      <c r="J1171" s="56">
        <v>177704</v>
      </c>
      <c r="K1171" s="56">
        <v>2399004</v>
      </c>
      <c r="L1171" s="64" t="s">
        <v>17236</v>
      </c>
      <c r="O1171" s="32">
        <f>IF(Table1[[#This Row],[Phân loại]]="Tồn đầu kỳ",Table1[[#This Row],[Tổng giá trị]],0)</f>
        <v>0</v>
      </c>
      <c r="P1171" s="7">
        <f>IF(Table1[[#This Row],[Số còn phải thu ĐK]]&lt;&gt;0,0,IF(Table1[[#This Row],[Phân loại]]="Bán hàng",Table1[[#This Row],[Tổng giá trị]],-Table1[[#This Row],[Tổng giá trị]]))</f>
        <v>2399004</v>
      </c>
      <c r="Q1171" s="32">
        <f t="shared" si="90"/>
        <v>0</v>
      </c>
      <c r="R1171" s="7">
        <f>Table1[[#This Row],[Số còn phải thu ĐK]]+Table1[[#This Row],[Giá Trị HD sau CK]]-Table1[[#This Row],[Số tiền đã thu]]</f>
        <v>2399004</v>
      </c>
      <c r="S1171" s="6">
        <f>IF(Table1[[#This Row],[Ngày hóa đơn]]&lt;&gt;"",Table1[[#This Row],[Ngày hóa đơn]],IF(Table1[[#This Row],[Ngày hạch toán]]&lt;&gt;"",Table1[[#This Row],[Ngày hạch toán]],""))</f>
        <v>46202</v>
      </c>
      <c r="T1171" s="7"/>
      <c r="U1171" s="6">
        <f>IF(Table1[[#This Row],[Ngày tính CN]]="","",S1171+T1171)</f>
        <v>46202</v>
      </c>
      <c r="V1171" s="32">
        <f ca="1">IF(Table1[[#This Row],[Hạn thanh toán]]="","",IF((U1171-NOW())&lt;0,0,(U1171-NOW())))</f>
        <v>0</v>
      </c>
      <c r="W1171" s="32"/>
      <c r="X1171" s="32">
        <f t="shared" ca="1" si="91"/>
        <v>92.359753240743885</v>
      </c>
      <c r="Y1171" s="2" t="str">
        <f t="shared" ca="1" si="92"/>
        <v>Nợ quá hạn từ 90 ngày đến 120 ngày</v>
      </c>
      <c r="Z1171" s="42">
        <f t="shared" si="93"/>
        <v>46202</v>
      </c>
      <c r="AA1171" s="42" t="str">
        <f t="shared" si="94"/>
        <v/>
      </c>
      <c r="AD1171" s="2" t="str">
        <f>VLOOKUP($A1171,MA_KH!$A:$Q,MA_KH!O$1,0)</f>
        <v>MEGA</v>
      </c>
      <c r="AE1171" s="2" t="str">
        <f>VLOOKUP($A1171,MA_KH!$A:$Q,MA_KH!P$1,0)</f>
        <v>CÔNG TY TNHH MM MEGA MARKET (VIỆT NAM)</v>
      </c>
      <c r="AG1171" s="2" t="str">
        <f>(Table1[[#This Row],[Số hóa đơn]])&amp;IF(OR(Table1[[#This Row],[Phân loại]]="Hàng trả",Table1[[#This Row],[Phân loại]]="Giảm công nợ"),-Table1[[#This Row],[Tổng giá trị]],Table1[[#This Row],[Tổng giá trị]])</f>
        <v>000445452399004</v>
      </c>
      <c r="AH1171" s="6" t="e">
        <f>_xlfn.XLOOKUP(Table1[[#This Row],[Column1]],'Chi tiết tt Mega gửi'!P:P,'Chi tiết tt Mega gửi'!N:N)</f>
        <v>#N/A</v>
      </c>
    </row>
    <row r="1172" spans="1:34" ht="25.5" customHeight="1" x14ac:dyDescent="0.2">
      <c r="A1172" s="54" t="s">
        <v>16296</v>
      </c>
      <c r="B1172" s="54" t="s">
        <v>7244</v>
      </c>
      <c r="C1172" s="55">
        <v>46198</v>
      </c>
      <c r="D1172" s="54" t="s">
        <v>20577</v>
      </c>
      <c r="E1172" s="101">
        <v>46202</v>
      </c>
      <c r="F1172" s="54" t="s">
        <v>20578</v>
      </c>
      <c r="G1172" s="54" t="s">
        <v>20579</v>
      </c>
      <c r="H1172" s="56">
        <v>2731540</v>
      </c>
      <c r="I1172" s="57">
        <v>0</v>
      </c>
      <c r="J1172" s="56">
        <v>218523</v>
      </c>
      <c r="K1172" s="56">
        <v>2950063</v>
      </c>
      <c r="L1172" s="64" t="s">
        <v>17236</v>
      </c>
      <c r="O1172" s="32">
        <f>IF(Table1[[#This Row],[Phân loại]]="Tồn đầu kỳ",Table1[[#This Row],[Tổng giá trị]],0)</f>
        <v>0</v>
      </c>
      <c r="P1172" s="7">
        <f>IF(Table1[[#This Row],[Số còn phải thu ĐK]]&lt;&gt;0,0,IF(Table1[[#This Row],[Phân loại]]="Bán hàng",Table1[[#This Row],[Tổng giá trị]],-Table1[[#This Row],[Tổng giá trị]]))</f>
        <v>2950063</v>
      </c>
      <c r="Q1172" s="32">
        <f t="shared" si="90"/>
        <v>0</v>
      </c>
      <c r="R1172" s="7">
        <f>Table1[[#This Row],[Số còn phải thu ĐK]]+Table1[[#This Row],[Giá Trị HD sau CK]]-Table1[[#This Row],[Số tiền đã thu]]</f>
        <v>2950063</v>
      </c>
      <c r="S1172" s="6">
        <f>IF(Table1[[#This Row],[Ngày hóa đơn]]&lt;&gt;"",Table1[[#This Row],[Ngày hóa đơn]],IF(Table1[[#This Row],[Ngày hạch toán]]&lt;&gt;"",Table1[[#This Row],[Ngày hạch toán]],""))</f>
        <v>46202</v>
      </c>
      <c r="T1172" s="7"/>
      <c r="U1172" s="6">
        <f>IF(Table1[[#This Row],[Ngày tính CN]]="","",S1172+T1172)</f>
        <v>46202</v>
      </c>
      <c r="V1172" s="32">
        <f ca="1">IF(Table1[[#This Row],[Hạn thanh toán]]="","",IF((U1172-NOW())&lt;0,0,(U1172-NOW())))</f>
        <v>0</v>
      </c>
      <c r="W1172" s="32"/>
      <c r="X1172" s="32">
        <f t="shared" ca="1" si="91"/>
        <v>92.359753240743885</v>
      </c>
      <c r="Y1172" s="2" t="str">
        <f t="shared" ca="1" si="92"/>
        <v>Nợ quá hạn từ 90 ngày đến 120 ngày</v>
      </c>
      <c r="Z1172" s="42">
        <f t="shared" si="93"/>
        <v>46202</v>
      </c>
      <c r="AA1172" s="42" t="str">
        <f t="shared" si="94"/>
        <v/>
      </c>
      <c r="AD1172" s="2" t="str">
        <f>VLOOKUP($A1172,MA_KH!$A:$Q,MA_KH!O$1,0)</f>
        <v>MEGA</v>
      </c>
      <c r="AE1172" s="2" t="str">
        <f>VLOOKUP($A1172,MA_KH!$A:$Q,MA_KH!P$1,0)</f>
        <v>CÔNG TY TNHH MM MEGA MARKET (VIỆT NAM)</v>
      </c>
      <c r="AG1172" s="2" t="str">
        <f>(Table1[[#This Row],[Số hóa đơn]])&amp;IF(OR(Table1[[#This Row],[Phân loại]]="Hàng trả",Table1[[#This Row],[Phân loại]]="Giảm công nợ"),-Table1[[#This Row],[Tổng giá trị]],Table1[[#This Row],[Tổng giá trị]])</f>
        <v>000445442950063</v>
      </c>
      <c r="AH1172" s="6" t="e">
        <f>_xlfn.XLOOKUP(Table1[[#This Row],[Column1]],'Chi tiết tt Mega gửi'!P:P,'Chi tiết tt Mega gửi'!N:N)</f>
        <v>#N/A</v>
      </c>
    </row>
    <row r="1173" spans="1:34" ht="25.5" customHeight="1" x14ac:dyDescent="0.2">
      <c r="A1173" s="54" t="s">
        <v>16304</v>
      </c>
      <c r="B1173" s="54" t="s">
        <v>7254</v>
      </c>
      <c r="C1173" s="55">
        <v>46198</v>
      </c>
      <c r="D1173" s="54" t="s">
        <v>20580</v>
      </c>
      <c r="E1173" s="101">
        <v>46202</v>
      </c>
      <c r="F1173" s="54" t="s">
        <v>20581</v>
      </c>
      <c r="G1173" s="54" t="s">
        <v>20582</v>
      </c>
      <c r="H1173" s="56">
        <v>1172500</v>
      </c>
      <c r="I1173" s="57">
        <v>0</v>
      </c>
      <c r="J1173" s="56">
        <v>93800</v>
      </c>
      <c r="K1173" s="56">
        <v>1266300</v>
      </c>
      <c r="L1173" s="64" t="s">
        <v>17236</v>
      </c>
      <c r="M1173" s="6">
        <v>46244</v>
      </c>
      <c r="O1173" s="32">
        <f>IF(Table1[[#This Row],[Phân loại]]="Tồn đầu kỳ",Table1[[#This Row],[Tổng giá trị]],0)</f>
        <v>0</v>
      </c>
      <c r="P1173" s="7">
        <f>IF(Table1[[#This Row],[Số còn phải thu ĐK]]&lt;&gt;0,0,IF(Table1[[#This Row],[Phân loại]]="Bán hàng",Table1[[#This Row],[Tổng giá trị]],-Table1[[#This Row],[Tổng giá trị]]))</f>
        <v>1266300</v>
      </c>
      <c r="Q1173" s="32">
        <f t="shared" si="90"/>
        <v>1266300</v>
      </c>
      <c r="R1173" s="7">
        <f>Table1[[#This Row],[Số còn phải thu ĐK]]+Table1[[#This Row],[Giá Trị HD sau CK]]-Table1[[#This Row],[Số tiền đã thu]]</f>
        <v>0</v>
      </c>
      <c r="S1173" s="6">
        <f>IF(Table1[[#This Row],[Ngày hóa đơn]]&lt;&gt;"",Table1[[#This Row],[Ngày hóa đơn]],IF(Table1[[#This Row],[Ngày hạch toán]]&lt;&gt;"",Table1[[#This Row],[Ngày hạch toán]],""))</f>
        <v>46202</v>
      </c>
      <c r="T1173" s="7"/>
      <c r="U1173" s="6">
        <f>IF(Table1[[#This Row],[Ngày tính CN]]="","",S1173+T1173)</f>
        <v>46202</v>
      </c>
      <c r="V1173" s="32">
        <f ca="1">IF(Table1[[#This Row],[Hạn thanh toán]]="","",IF((U1173-NOW())&lt;0,0,(U1173-NOW())))</f>
        <v>0</v>
      </c>
      <c r="W1173" s="32"/>
      <c r="X1173" s="32" t="str">
        <f t="shared" ca="1" si="91"/>
        <v/>
      </c>
      <c r="Y1173" s="2" t="str">
        <f t="shared" si="92"/>
        <v>Đã thanh toán</v>
      </c>
      <c r="Z1173" s="42">
        <f t="shared" si="93"/>
        <v>46202</v>
      </c>
      <c r="AA1173" s="42">
        <f t="shared" si="94"/>
        <v>46244</v>
      </c>
      <c r="AD1173" s="2" t="str">
        <f>VLOOKUP($A1173,MA_KH!$A:$Q,MA_KH!O$1,0)</f>
        <v>MEGA</v>
      </c>
      <c r="AE1173" s="2" t="str">
        <f>VLOOKUP($A1173,MA_KH!$A:$Q,MA_KH!P$1,0)</f>
        <v>CÔNG TY TNHH MM MEGA MARKET (VIỆT NAM)</v>
      </c>
      <c r="AG1173" s="2" t="str">
        <f>(Table1[[#This Row],[Số hóa đơn]])&amp;IF(OR(Table1[[#This Row],[Phân loại]]="Hàng trả",Table1[[#This Row],[Phân loại]]="Giảm công nợ"),-Table1[[#This Row],[Tổng giá trị]],Table1[[#This Row],[Tổng giá trị]])</f>
        <v>000445611266300</v>
      </c>
      <c r="AH1173" s="6" t="e">
        <f>_xlfn.XLOOKUP(Table1[[#This Row],[Column1]],'Chi tiết tt Mega gửi'!P:P,'Chi tiết tt Mega gửi'!N:N)</f>
        <v>#N/A</v>
      </c>
    </row>
    <row r="1174" spans="1:34" ht="25.5" customHeight="1" x14ac:dyDescent="0.2">
      <c r="A1174" s="54" t="s">
        <v>16307</v>
      </c>
      <c r="B1174" s="54" t="s">
        <v>202</v>
      </c>
      <c r="C1174" s="55">
        <v>46198</v>
      </c>
      <c r="D1174" s="54" t="s">
        <v>20583</v>
      </c>
      <c r="E1174" s="101">
        <v>46202</v>
      </c>
      <c r="F1174" s="54" t="s">
        <v>20584</v>
      </c>
      <c r="G1174" s="54" t="s">
        <v>20585</v>
      </c>
      <c r="H1174" s="56">
        <v>1283030</v>
      </c>
      <c r="I1174" s="57">
        <v>0</v>
      </c>
      <c r="J1174" s="56">
        <v>102642</v>
      </c>
      <c r="K1174" s="56">
        <v>1385672</v>
      </c>
      <c r="L1174" s="64" t="s">
        <v>17236</v>
      </c>
      <c r="O1174" s="32">
        <f>IF(Table1[[#This Row],[Phân loại]]="Tồn đầu kỳ",Table1[[#This Row],[Tổng giá trị]],0)</f>
        <v>0</v>
      </c>
      <c r="P1174" s="7">
        <f>IF(Table1[[#This Row],[Số còn phải thu ĐK]]&lt;&gt;0,0,IF(Table1[[#This Row],[Phân loại]]="Bán hàng",Table1[[#This Row],[Tổng giá trị]],-Table1[[#This Row],[Tổng giá trị]]))</f>
        <v>1385672</v>
      </c>
      <c r="Q1174" s="32">
        <f t="shared" si="90"/>
        <v>0</v>
      </c>
      <c r="R1174" s="7">
        <f>Table1[[#This Row],[Số còn phải thu ĐK]]+Table1[[#This Row],[Giá Trị HD sau CK]]-Table1[[#This Row],[Số tiền đã thu]]</f>
        <v>1385672</v>
      </c>
      <c r="S1174" s="6">
        <f>IF(Table1[[#This Row],[Ngày hóa đơn]]&lt;&gt;"",Table1[[#This Row],[Ngày hóa đơn]],IF(Table1[[#This Row],[Ngày hạch toán]]&lt;&gt;"",Table1[[#This Row],[Ngày hạch toán]],""))</f>
        <v>46202</v>
      </c>
      <c r="T1174" s="7"/>
      <c r="U1174" s="6">
        <f>IF(Table1[[#This Row],[Ngày tính CN]]="","",S1174+T1174)</f>
        <v>46202</v>
      </c>
      <c r="V1174" s="32">
        <f ca="1">IF(Table1[[#This Row],[Hạn thanh toán]]="","",IF((U1174-NOW())&lt;0,0,(U1174-NOW())))</f>
        <v>0</v>
      </c>
      <c r="W1174" s="32"/>
      <c r="X1174" s="32">
        <f t="shared" ca="1" si="91"/>
        <v>92.359753240743885</v>
      </c>
      <c r="Y1174" s="2" t="str">
        <f t="shared" ca="1" si="92"/>
        <v>Nợ quá hạn từ 90 ngày đến 120 ngày</v>
      </c>
      <c r="Z1174" s="42">
        <f t="shared" si="93"/>
        <v>46202</v>
      </c>
      <c r="AA1174" s="42" t="str">
        <f t="shared" si="94"/>
        <v/>
      </c>
      <c r="AD1174" s="2" t="str">
        <f>VLOOKUP($A1174,MA_KH!$A:$Q,MA_KH!O$1,0)</f>
        <v>MEGA</v>
      </c>
      <c r="AE1174" s="2" t="str">
        <f>VLOOKUP($A1174,MA_KH!$A:$Q,MA_KH!P$1,0)</f>
        <v>CÔNG TY TNHH MM MEGA MARKET (VIỆT NAM)</v>
      </c>
      <c r="AG1174" s="2" t="str">
        <f>(Table1[[#This Row],[Số hóa đơn]])&amp;IF(OR(Table1[[#This Row],[Phân loại]]="Hàng trả",Table1[[#This Row],[Phân loại]]="Giảm công nợ"),-Table1[[#This Row],[Tổng giá trị]],Table1[[#This Row],[Tổng giá trị]])</f>
        <v>000445531385672</v>
      </c>
      <c r="AH1174" s="6" t="e">
        <f>_xlfn.XLOOKUP(Table1[[#This Row],[Column1]],'Chi tiết tt Mega gửi'!P:P,'Chi tiết tt Mega gửi'!N:N)</f>
        <v>#N/A</v>
      </c>
    </row>
    <row r="1175" spans="1:34" ht="25.5" customHeight="1" x14ac:dyDescent="0.2">
      <c r="A1175" s="54" t="s">
        <v>16307</v>
      </c>
      <c r="B1175" s="54" t="s">
        <v>202</v>
      </c>
      <c r="C1175" s="55">
        <v>46198</v>
      </c>
      <c r="D1175" s="54" t="s">
        <v>20586</v>
      </c>
      <c r="E1175" s="101">
        <v>46202</v>
      </c>
      <c r="F1175" s="54" t="s">
        <v>20587</v>
      </c>
      <c r="G1175" s="54" t="s">
        <v>20588</v>
      </c>
      <c r="H1175" s="56">
        <v>1026180</v>
      </c>
      <c r="I1175" s="57">
        <v>0</v>
      </c>
      <c r="J1175" s="56">
        <v>82094</v>
      </c>
      <c r="K1175" s="56">
        <v>1108274</v>
      </c>
      <c r="L1175" s="64" t="s">
        <v>17236</v>
      </c>
      <c r="O1175" s="32">
        <f>IF(Table1[[#This Row],[Phân loại]]="Tồn đầu kỳ",Table1[[#This Row],[Tổng giá trị]],0)</f>
        <v>0</v>
      </c>
      <c r="P1175" s="7">
        <f>IF(Table1[[#This Row],[Số còn phải thu ĐK]]&lt;&gt;0,0,IF(Table1[[#This Row],[Phân loại]]="Bán hàng",Table1[[#This Row],[Tổng giá trị]],-Table1[[#This Row],[Tổng giá trị]]))</f>
        <v>1108274</v>
      </c>
      <c r="Q1175" s="32">
        <f t="shared" si="90"/>
        <v>0</v>
      </c>
      <c r="R1175" s="7">
        <f>Table1[[#This Row],[Số còn phải thu ĐK]]+Table1[[#This Row],[Giá Trị HD sau CK]]-Table1[[#This Row],[Số tiền đã thu]]</f>
        <v>1108274</v>
      </c>
      <c r="S1175" s="6">
        <f>IF(Table1[[#This Row],[Ngày hóa đơn]]&lt;&gt;"",Table1[[#This Row],[Ngày hóa đơn]],IF(Table1[[#This Row],[Ngày hạch toán]]&lt;&gt;"",Table1[[#This Row],[Ngày hạch toán]],""))</f>
        <v>46202</v>
      </c>
      <c r="T1175" s="7"/>
      <c r="U1175" s="6">
        <f>IF(Table1[[#This Row],[Ngày tính CN]]="","",S1175+T1175)</f>
        <v>46202</v>
      </c>
      <c r="V1175" s="32">
        <f ca="1">IF(Table1[[#This Row],[Hạn thanh toán]]="","",IF((U1175-NOW())&lt;0,0,(U1175-NOW())))</f>
        <v>0</v>
      </c>
      <c r="W1175" s="32"/>
      <c r="X1175" s="32">
        <f t="shared" ca="1" si="91"/>
        <v>92.359753240743885</v>
      </c>
      <c r="Y1175" s="2" t="str">
        <f t="shared" ca="1" si="92"/>
        <v>Nợ quá hạn từ 90 ngày đến 120 ngày</v>
      </c>
      <c r="Z1175" s="42">
        <f t="shared" si="93"/>
        <v>46202</v>
      </c>
      <c r="AA1175" s="42" t="str">
        <f t="shared" si="94"/>
        <v/>
      </c>
      <c r="AD1175" s="2" t="str">
        <f>VLOOKUP($A1175,MA_KH!$A:$Q,MA_KH!O$1,0)</f>
        <v>MEGA</v>
      </c>
      <c r="AE1175" s="2" t="str">
        <f>VLOOKUP($A1175,MA_KH!$A:$Q,MA_KH!P$1,0)</f>
        <v>CÔNG TY TNHH MM MEGA MARKET (VIỆT NAM)</v>
      </c>
      <c r="AG1175" s="2" t="str">
        <f>(Table1[[#This Row],[Số hóa đơn]])&amp;IF(OR(Table1[[#This Row],[Phân loại]]="Hàng trả",Table1[[#This Row],[Phân loại]]="Giảm công nợ"),-Table1[[#This Row],[Tổng giá trị]],Table1[[#This Row],[Tổng giá trị]])</f>
        <v>000445471108274</v>
      </c>
      <c r="AH1175" s="6" t="e">
        <f>_xlfn.XLOOKUP(Table1[[#This Row],[Column1]],'Chi tiết tt Mega gửi'!P:P,'Chi tiết tt Mega gửi'!N:N)</f>
        <v>#N/A</v>
      </c>
    </row>
    <row r="1176" spans="1:34" ht="25.5" customHeight="1" x14ac:dyDescent="0.2">
      <c r="A1176" s="54" t="s">
        <v>16308</v>
      </c>
      <c r="B1176" s="54" t="s">
        <v>194</v>
      </c>
      <c r="C1176" s="55">
        <v>46198</v>
      </c>
      <c r="D1176" s="54" t="s">
        <v>20589</v>
      </c>
      <c r="E1176" s="101">
        <v>46202</v>
      </c>
      <c r="F1176" s="54" t="s">
        <v>20590</v>
      </c>
      <c r="G1176" s="54" t="s">
        <v>20591</v>
      </c>
      <c r="H1176" s="56">
        <v>2221300</v>
      </c>
      <c r="I1176" s="57">
        <v>0</v>
      </c>
      <c r="J1176" s="56">
        <v>177704</v>
      </c>
      <c r="K1176" s="56">
        <v>2399004</v>
      </c>
      <c r="L1176" s="64" t="s">
        <v>17236</v>
      </c>
      <c r="O1176" s="32">
        <f>IF(Table1[[#This Row],[Phân loại]]="Tồn đầu kỳ",Table1[[#This Row],[Tổng giá trị]],0)</f>
        <v>0</v>
      </c>
      <c r="P1176" s="7">
        <f>IF(Table1[[#This Row],[Số còn phải thu ĐK]]&lt;&gt;0,0,IF(Table1[[#This Row],[Phân loại]]="Bán hàng",Table1[[#This Row],[Tổng giá trị]],-Table1[[#This Row],[Tổng giá trị]]))</f>
        <v>2399004</v>
      </c>
      <c r="Q1176" s="32">
        <f t="shared" si="90"/>
        <v>0</v>
      </c>
      <c r="R1176" s="7">
        <f>Table1[[#This Row],[Số còn phải thu ĐK]]+Table1[[#This Row],[Giá Trị HD sau CK]]-Table1[[#This Row],[Số tiền đã thu]]</f>
        <v>2399004</v>
      </c>
      <c r="S1176" s="6">
        <f>IF(Table1[[#This Row],[Ngày hóa đơn]]&lt;&gt;"",Table1[[#This Row],[Ngày hóa đơn]],IF(Table1[[#This Row],[Ngày hạch toán]]&lt;&gt;"",Table1[[#This Row],[Ngày hạch toán]],""))</f>
        <v>46202</v>
      </c>
      <c r="T1176" s="7"/>
      <c r="U1176" s="6">
        <f>IF(Table1[[#This Row],[Ngày tính CN]]="","",S1176+T1176)</f>
        <v>46202</v>
      </c>
      <c r="V1176" s="32">
        <f ca="1">IF(Table1[[#This Row],[Hạn thanh toán]]="","",IF((U1176-NOW())&lt;0,0,(U1176-NOW())))</f>
        <v>0</v>
      </c>
      <c r="W1176" s="32"/>
      <c r="X1176" s="32">
        <f t="shared" ca="1" si="91"/>
        <v>92.359753240743885</v>
      </c>
      <c r="Y1176" s="2" t="str">
        <f t="shared" ca="1" si="92"/>
        <v>Nợ quá hạn từ 90 ngày đến 120 ngày</v>
      </c>
      <c r="Z1176" s="42">
        <f t="shared" si="93"/>
        <v>46202</v>
      </c>
      <c r="AA1176" s="42" t="str">
        <f t="shared" si="94"/>
        <v/>
      </c>
      <c r="AD1176" s="2" t="str">
        <f>VLOOKUP($A1176,MA_KH!$A:$Q,MA_KH!O$1,0)</f>
        <v>MEGA</v>
      </c>
      <c r="AE1176" s="2" t="str">
        <f>VLOOKUP($A1176,MA_KH!$A:$Q,MA_KH!P$1,0)</f>
        <v>CÔNG TY TNHH MM MEGA MARKET (VIỆT NAM)</v>
      </c>
      <c r="AG1176" s="2" t="str">
        <f>(Table1[[#This Row],[Số hóa đơn]])&amp;IF(OR(Table1[[#This Row],[Phân loại]]="Hàng trả",Table1[[#This Row],[Phân loại]]="Giảm công nợ"),-Table1[[#This Row],[Tổng giá trị]],Table1[[#This Row],[Tổng giá trị]])</f>
        <v>000445482399004</v>
      </c>
      <c r="AH1176" s="6" t="e">
        <f>_xlfn.XLOOKUP(Table1[[#This Row],[Column1]],'Chi tiết tt Mega gửi'!P:P,'Chi tiết tt Mega gửi'!N:N)</f>
        <v>#N/A</v>
      </c>
    </row>
    <row r="1177" spans="1:34" ht="25.5" customHeight="1" x14ac:dyDescent="0.2">
      <c r="A1177" s="54" t="s">
        <v>16309</v>
      </c>
      <c r="B1177" s="54" t="s">
        <v>255</v>
      </c>
      <c r="C1177" s="55">
        <v>46198</v>
      </c>
      <c r="D1177" s="54" t="s">
        <v>20592</v>
      </c>
      <c r="E1177" s="101">
        <v>46202</v>
      </c>
      <c r="F1177" s="54" t="s">
        <v>20593</v>
      </c>
      <c r="G1177" s="54" t="s">
        <v>20594</v>
      </c>
      <c r="H1177" s="56">
        <v>1425000</v>
      </c>
      <c r="I1177" s="57">
        <v>0</v>
      </c>
      <c r="J1177" s="56">
        <v>114000</v>
      </c>
      <c r="K1177" s="56">
        <v>1539000</v>
      </c>
      <c r="L1177" s="64" t="s">
        <v>17236</v>
      </c>
      <c r="O1177" s="32">
        <f>IF(Table1[[#This Row],[Phân loại]]="Tồn đầu kỳ",Table1[[#This Row],[Tổng giá trị]],0)</f>
        <v>0</v>
      </c>
      <c r="P1177" s="7">
        <f>IF(Table1[[#This Row],[Số còn phải thu ĐK]]&lt;&gt;0,0,IF(Table1[[#This Row],[Phân loại]]="Bán hàng",Table1[[#This Row],[Tổng giá trị]],-Table1[[#This Row],[Tổng giá trị]]))</f>
        <v>1539000</v>
      </c>
      <c r="Q1177" s="32">
        <f t="shared" si="90"/>
        <v>0</v>
      </c>
      <c r="R1177" s="7">
        <f>Table1[[#This Row],[Số còn phải thu ĐK]]+Table1[[#This Row],[Giá Trị HD sau CK]]-Table1[[#This Row],[Số tiền đã thu]]</f>
        <v>1539000</v>
      </c>
      <c r="S1177" s="6">
        <f>IF(Table1[[#This Row],[Ngày hóa đơn]]&lt;&gt;"",Table1[[#This Row],[Ngày hóa đơn]],IF(Table1[[#This Row],[Ngày hạch toán]]&lt;&gt;"",Table1[[#This Row],[Ngày hạch toán]],""))</f>
        <v>46202</v>
      </c>
      <c r="T1177" s="7"/>
      <c r="U1177" s="6">
        <f>IF(Table1[[#This Row],[Ngày tính CN]]="","",S1177+T1177)</f>
        <v>46202</v>
      </c>
      <c r="V1177" s="32">
        <f ca="1">IF(Table1[[#This Row],[Hạn thanh toán]]="","",IF((U1177-NOW())&lt;0,0,(U1177-NOW())))</f>
        <v>0</v>
      </c>
      <c r="W1177" s="32"/>
      <c r="X1177" s="32">
        <f t="shared" ca="1" si="91"/>
        <v>92.359753240743885</v>
      </c>
      <c r="Y1177" s="2" t="str">
        <f t="shared" ca="1" si="92"/>
        <v>Nợ quá hạn từ 90 ngày đến 120 ngày</v>
      </c>
      <c r="Z1177" s="42">
        <f t="shared" si="93"/>
        <v>46202</v>
      </c>
      <c r="AA1177" s="42" t="str">
        <f t="shared" si="94"/>
        <v/>
      </c>
      <c r="AD1177" s="2" t="str">
        <f>VLOOKUP($A1177,MA_KH!$A:$Q,MA_KH!O$1,0)</f>
        <v>MEGA</v>
      </c>
      <c r="AE1177" s="2" t="str">
        <f>VLOOKUP($A1177,MA_KH!$A:$Q,MA_KH!P$1,0)</f>
        <v>CÔNG TY TNHH MM MEGA MARKET (VIỆT NAM)</v>
      </c>
      <c r="AG1177" s="2" t="str">
        <f>(Table1[[#This Row],[Số hóa đơn]])&amp;IF(OR(Table1[[#This Row],[Phân loại]]="Hàng trả",Table1[[#This Row],[Phân loại]]="Giảm công nợ"),-Table1[[#This Row],[Tổng giá trị]],Table1[[#This Row],[Tổng giá trị]])</f>
        <v>000445501539000</v>
      </c>
      <c r="AH1177" s="6" t="e">
        <f>_xlfn.XLOOKUP(Table1[[#This Row],[Column1]],'Chi tiết tt Mega gửi'!P:P,'Chi tiết tt Mega gửi'!N:N)</f>
        <v>#N/A</v>
      </c>
    </row>
    <row r="1178" spans="1:34" ht="25.5" customHeight="1" x14ac:dyDescent="0.2">
      <c r="A1178" s="54" t="s">
        <v>16310</v>
      </c>
      <c r="B1178" s="54" t="s">
        <v>196</v>
      </c>
      <c r="C1178" s="55">
        <v>46198</v>
      </c>
      <c r="D1178" s="54" t="s">
        <v>20595</v>
      </c>
      <c r="E1178" s="101">
        <v>46202</v>
      </c>
      <c r="F1178" s="54" t="s">
        <v>20596</v>
      </c>
      <c r="G1178" s="54" t="s">
        <v>20597</v>
      </c>
      <c r="H1178" s="56">
        <v>1840000</v>
      </c>
      <c r="I1178" s="57">
        <v>0</v>
      </c>
      <c r="J1178" s="56">
        <v>147200</v>
      </c>
      <c r="K1178" s="56">
        <v>1987200</v>
      </c>
      <c r="L1178" s="64" t="s">
        <v>17236</v>
      </c>
      <c r="O1178" s="32">
        <f>IF(Table1[[#This Row],[Phân loại]]="Tồn đầu kỳ",Table1[[#This Row],[Tổng giá trị]],0)</f>
        <v>0</v>
      </c>
      <c r="P1178" s="7">
        <f>IF(Table1[[#This Row],[Số còn phải thu ĐK]]&lt;&gt;0,0,IF(Table1[[#This Row],[Phân loại]]="Bán hàng",Table1[[#This Row],[Tổng giá trị]],-Table1[[#This Row],[Tổng giá trị]]))</f>
        <v>1987200</v>
      </c>
      <c r="Q1178" s="32">
        <f t="shared" si="90"/>
        <v>0</v>
      </c>
      <c r="R1178" s="7">
        <f>Table1[[#This Row],[Số còn phải thu ĐK]]+Table1[[#This Row],[Giá Trị HD sau CK]]-Table1[[#This Row],[Số tiền đã thu]]</f>
        <v>1987200</v>
      </c>
      <c r="S1178" s="6">
        <f>IF(Table1[[#This Row],[Ngày hóa đơn]]&lt;&gt;"",Table1[[#This Row],[Ngày hóa đơn]],IF(Table1[[#This Row],[Ngày hạch toán]]&lt;&gt;"",Table1[[#This Row],[Ngày hạch toán]],""))</f>
        <v>46202</v>
      </c>
      <c r="T1178" s="7"/>
      <c r="U1178" s="6">
        <f>IF(Table1[[#This Row],[Ngày tính CN]]="","",S1178+T1178)</f>
        <v>46202</v>
      </c>
      <c r="V1178" s="32">
        <f ca="1">IF(Table1[[#This Row],[Hạn thanh toán]]="","",IF((U1178-NOW())&lt;0,0,(U1178-NOW())))</f>
        <v>0</v>
      </c>
      <c r="W1178" s="32"/>
      <c r="X1178" s="32">
        <f t="shared" ca="1" si="91"/>
        <v>92.359753240743885</v>
      </c>
      <c r="Y1178" s="2" t="str">
        <f t="shared" ca="1" si="92"/>
        <v>Nợ quá hạn từ 90 ngày đến 120 ngày</v>
      </c>
      <c r="Z1178" s="42">
        <f t="shared" si="93"/>
        <v>46202</v>
      </c>
      <c r="AA1178" s="42" t="str">
        <f t="shared" si="94"/>
        <v/>
      </c>
      <c r="AD1178" s="2" t="str">
        <f>VLOOKUP($A1178,MA_KH!$A:$Q,MA_KH!O$1,0)</f>
        <v>MEGA</v>
      </c>
      <c r="AE1178" s="2" t="str">
        <f>VLOOKUP($A1178,MA_KH!$A:$Q,MA_KH!P$1,0)</f>
        <v>CÔNG TY TNHH MM MEGA MARKET (VIỆT NAM)</v>
      </c>
      <c r="AG1178" s="2" t="str">
        <f>(Table1[[#This Row],[Số hóa đơn]])&amp;IF(OR(Table1[[#This Row],[Phân loại]]="Hàng trả",Table1[[#This Row],[Phân loại]]="Giảm công nợ"),-Table1[[#This Row],[Tổng giá trị]],Table1[[#This Row],[Tổng giá trị]])</f>
        <v>000445491987200</v>
      </c>
      <c r="AH1178" s="6" t="e">
        <f>_xlfn.XLOOKUP(Table1[[#This Row],[Column1]],'Chi tiết tt Mega gửi'!P:P,'Chi tiết tt Mega gửi'!N:N)</f>
        <v>#N/A</v>
      </c>
    </row>
    <row r="1179" spans="1:34" ht="25.5" customHeight="1" x14ac:dyDescent="0.2">
      <c r="A1179" s="85" t="s">
        <v>16290</v>
      </c>
      <c r="B1179" s="85" t="s">
        <v>192</v>
      </c>
      <c r="C1179" s="86">
        <v>46198</v>
      </c>
      <c r="D1179" s="85" t="s">
        <v>20805</v>
      </c>
      <c r="E1179" s="86">
        <v>46198</v>
      </c>
      <c r="F1179" s="85" t="s">
        <v>20806</v>
      </c>
      <c r="G1179" s="85" t="s">
        <v>20807</v>
      </c>
      <c r="H1179" s="87">
        <v>1472000</v>
      </c>
      <c r="I1179" s="87">
        <v>0</v>
      </c>
      <c r="J1179" s="87">
        <v>117760</v>
      </c>
      <c r="K1179" s="87">
        <v>1589760</v>
      </c>
      <c r="L1179" s="64" t="s">
        <v>17238</v>
      </c>
      <c r="M1179" s="6">
        <v>46213</v>
      </c>
      <c r="O1179" s="32">
        <f>IF(Table1[[#This Row],[Phân loại]]="Tồn đầu kỳ",Table1[[#This Row],[Tổng giá trị]],0)</f>
        <v>0</v>
      </c>
      <c r="P1179" s="7">
        <f>IF(Table1[[#This Row],[Số còn phải thu ĐK]]&lt;&gt;0,0,IF(Table1[[#This Row],[Phân loại]]="Bán hàng",Table1[[#This Row],[Tổng giá trị]],-Table1[[#This Row],[Tổng giá trị]]))</f>
        <v>-1589760</v>
      </c>
      <c r="Q1179" s="32">
        <f t="shared" si="90"/>
        <v>-1589760</v>
      </c>
      <c r="R1179" s="7">
        <f>Table1[[#This Row],[Số còn phải thu ĐK]]+Table1[[#This Row],[Giá Trị HD sau CK]]-Table1[[#This Row],[Số tiền đã thu]]</f>
        <v>0</v>
      </c>
      <c r="S1179" s="6">
        <f>IF(Table1[[#This Row],[Ngày hóa đơn]]&lt;&gt;"",Table1[[#This Row],[Ngày hóa đơn]],IF(Table1[[#This Row],[Ngày hạch toán]]&lt;&gt;"",Table1[[#This Row],[Ngày hạch toán]],""))</f>
        <v>46198</v>
      </c>
      <c r="T1179" s="7"/>
      <c r="U1179" s="6">
        <f>IF(Table1[[#This Row],[Ngày tính CN]]="","",S1179+T1179)</f>
        <v>46198</v>
      </c>
      <c r="V1179" s="32">
        <f ca="1">IF(Table1[[#This Row],[Hạn thanh toán]]="","",IF((U1179-NOW())&lt;0,0,(U1179-NOW())))</f>
        <v>0</v>
      </c>
      <c r="W1179" s="32"/>
      <c r="X1179" s="32" t="str">
        <f t="shared" ca="1" si="91"/>
        <v/>
      </c>
      <c r="Y1179" s="2" t="str">
        <f t="shared" si="92"/>
        <v>Đã thanh toán</v>
      </c>
      <c r="Z1179" s="42">
        <f t="shared" si="93"/>
        <v>46198</v>
      </c>
      <c r="AA1179" s="42">
        <f t="shared" si="94"/>
        <v>46213</v>
      </c>
      <c r="AD1179" s="2" t="str">
        <f>VLOOKUP($A1179,MA_KH!$A:$Q,MA_KH!O$1,0)</f>
        <v>MEGA</v>
      </c>
      <c r="AE1179" s="2" t="str">
        <f>VLOOKUP($A1179,MA_KH!$A:$Q,MA_KH!P$1,0)</f>
        <v>CÔNG TY TNHH MM MEGA MARKET (VIỆT NAM)</v>
      </c>
      <c r="AG1179" s="2" t="str">
        <f>(Table1[[#This Row],[Số hóa đơn]])&amp;IF(OR(Table1[[#This Row],[Phân loại]]="Hàng trả",Table1[[#This Row],[Phân loại]]="Giảm công nợ"),-Table1[[#This Row],[Tổng giá trị]],Table1[[#This Row],[Tổng giá trị]])</f>
        <v>150-1589760</v>
      </c>
      <c r="AH1179" s="6">
        <f>_xlfn.XLOOKUP(Table1[[#This Row],[Column1]],'Chi tiết tt Mega gửi'!P:P,'Chi tiết tt Mega gửi'!N:N)</f>
        <v>46213</v>
      </c>
    </row>
    <row r="1180" spans="1:34" ht="25.5" customHeight="1" x14ac:dyDescent="0.2">
      <c r="A1180" s="85" t="s">
        <v>16290</v>
      </c>
      <c r="B1180" s="85" t="s">
        <v>192</v>
      </c>
      <c r="C1180" s="86">
        <v>46198</v>
      </c>
      <c r="D1180" s="85" t="s">
        <v>20808</v>
      </c>
      <c r="E1180" s="86">
        <v>46198</v>
      </c>
      <c r="F1180" s="85" t="s">
        <v>20776</v>
      </c>
      <c r="G1180" s="85" t="s">
        <v>20807</v>
      </c>
      <c r="H1180" s="87">
        <v>2799736</v>
      </c>
      <c r="I1180" s="87">
        <v>0</v>
      </c>
      <c r="J1180" s="87">
        <v>223979</v>
      </c>
      <c r="K1180" s="87">
        <v>3023715</v>
      </c>
      <c r="L1180" s="64" t="s">
        <v>17238</v>
      </c>
      <c r="M1180" s="6">
        <v>46213</v>
      </c>
      <c r="O1180" s="32">
        <f>IF(Table1[[#This Row],[Phân loại]]="Tồn đầu kỳ",Table1[[#This Row],[Tổng giá trị]],0)</f>
        <v>0</v>
      </c>
      <c r="P1180" s="7">
        <f>IF(Table1[[#This Row],[Số còn phải thu ĐK]]&lt;&gt;0,0,IF(Table1[[#This Row],[Phân loại]]="Bán hàng",Table1[[#This Row],[Tổng giá trị]],-Table1[[#This Row],[Tổng giá trị]]))</f>
        <v>-3023715</v>
      </c>
      <c r="Q1180" s="32">
        <f t="shared" si="90"/>
        <v>-3023715</v>
      </c>
      <c r="R1180" s="7">
        <f>Table1[[#This Row],[Số còn phải thu ĐK]]+Table1[[#This Row],[Giá Trị HD sau CK]]-Table1[[#This Row],[Số tiền đã thu]]</f>
        <v>0</v>
      </c>
      <c r="S1180" s="6">
        <f>IF(Table1[[#This Row],[Ngày hóa đơn]]&lt;&gt;"",Table1[[#This Row],[Ngày hóa đơn]],IF(Table1[[#This Row],[Ngày hạch toán]]&lt;&gt;"",Table1[[#This Row],[Ngày hạch toán]],""))</f>
        <v>46198</v>
      </c>
      <c r="T1180" s="7"/>
      <c r="U1180" s="6">
        <f>IF(Table1[[#This Row],[Ngày tính CN]]="","",S1180+T1180)</f>
        <v>46198</v>
      </c>
      <c r="V1180" s="32">
        <f ca="1">IF(Table1[[#This Row],[Hạn thanh toán]]="","",IF((U1180-NOW())&lt;0,0,(U1180-NOW())))</f>
        <v>0</v>
      </c>
      <c r="W1180" s="32"/>
      <c r="X1180" s="32" t="str">
        <f t="shared" ca="1" si="91"/>
        <v/>
      </c>
      <c r="Y1180" s="2" t="str">
        <f t="shared" si="92"/>
        <v>Đã thanh toán</v>
      </c>
      <c r="Z1180" s="42">
        <f t="shared" si="93"/>
        <v>46198</v>
      </c>
      <c r="AA1180" s="42">
        <f t="shared" si="94"/>
        <v>46213</v>
      </c>
      <c r="AD1180" s="2" t="str">
        <f>VLOOKUP($A1180,MA_KH!$A:$Q,MA_KH!O$1,0)</f>
        <v>MEGA</v>
      </c>
      <c r="AE1180" s="2" t="str">
        <f>VLOOKUP($A1180,MA_KH!$A:$Q,MA_KH!P$1,0)</f>
        <v>CÔNG TY TNHH MM MEGA MARKET (VIỆT NAM)</v>
      </c>
      <c r="AG1180" s="2" t="str">
        <f>(Table1[[#This Row],[Số hóa đơn]])&amp;IF(OR(Table1[[#This Row],[Phân loại]]="Hàng trả",Table1[[#This Row],[Phân loại]]="Giảm công nợ"),-Table1[[#This Row],[Tổng giá trị]],Table1[[#This Row],[Tổng giá trị]])</f>
        <v>151-3023715</v>
      </c>
      <c r="AH1180" s="6">
        <f>_xlfn.XLOOKUP(Table1[[#This Row],[Column1]],'Chi tiết tt Mega gửi'!P:P,'Chi tiết tt Mega gửi'!N:N)</f>
        <v>46213</v>
      </c>
    </row>
    <row r="1181" spans="1:34" ht="25.5" customHeight="1" x14ac:dyDescent="0.2">
      <c r="A1181" s="85" t="s">
        <v>16308</v>
      </c>
      <c r="B1181" s="85" t="s">
        <v>194</v>
      </c>
      <c r="C1181" s="86">
        <v>46198</v>
      </c>
      <c r="D1181" s="85" t="s">
        <v>20809</v>
      </c>
      <c r="E1181" s="86">
        <v>46198</v>
      </c>
      <c r="F1181" s="85" t="s">
        <v>20777</v>
      </c>
      <c r="G1181" s="85" t="s">
        <v>20810</v>
      </c>
      <c r="H1181" s="87">
        <v>2237735</v>
      </c>
      <c r="I1181" s="87">
        <v>0</v>
      </c>
      <c r="J1181" s="87">
        <v>179019</v>
      </c>
      <c r="K1181" s="87">
        <v>2416754</v>
      </c>
      <c r="L1181" s="64" t="s">
        <v>17238</v>
      </c>
      <c r="M1181" s="6">
        <v>46213</v>
      </c>
      <c r="N1181" s="140"/>
      <c r="O1181" s="32">
        <f>IF(Table1[[#This Row],[Phân loại]]="Tồn đầu kỳ",Table1[[#This Row],[Tổng giá trị]],0)</f>
        <v>0</v>
      </c>
      <c r="P1181" s="7">
        <f>IF(Table1[[#This Row],[Số còn phải thu ĐK]]&lt;&gt;0,0,IF(Table1[[#This Row],[Phân loại]]="Bán hàng",Table1[[#This Row],[Tổng giá trị]],-Table1[[#This Row],[Tổng giá trị]]))</f>
        <v>-2416754</v>
      </c>
      <c r="Q1181" s="32">
        <f t="shared" si="90"/>
        <v>-2416754</v>
      </c>
      <c r="R1181" s="7">
        <f>Table1[[#This Row],[Số còn phải thu ĐK]]+Table1[[#This Row],[Giá Trị HD sau CK]]-Table1[[#This Row],[Số tiền đã thu]]</f>
        <v>0</v>
      </c>
      <c r="S1181" s="6">
        <f>IF(Table1[[#This Row],[Ngày hóa đơn]]&lt;&gt;"",Table1[[#This Row],[Ngày hóa đơn]],IF(Table1[[#This Row],[Ngày hạch toán]]&lt;&gt;"",Table1[[#This Row],[Ngày hạch toán]],""))</f>
        <v>46198</v>
      </c>
      <c r="T1181" s="7"/>
      <c r="U1181" s="6">
        <f>IF(Table1[[#This Row],[Ngày tính CN]]="","",S1181+T1181)</f>
        <v>46198</v>
      </c>
      <c r="V1181" s="32">
        <f ca="1">IF(Table1[[#This Row],[Hạn thanh toán]]="","",IF((U1181-NOW())&lt;0,0,(U1181-NOW())))</f>
        <v>0</v>
      </c>
      <c r="W1181" s="32"/>
      <c r="X1181" s="32" t="str">
        <f t="shared" ca="1" si="91"/>
        <v/>
      </c>
      <c r="Y1181" s="2" t="str">
        <f t="shared" si="92"/>
        <v>Đã thanh toán</v>
      </c>
      <c r="Z1181" s="42">
        <f t="shared" si="93"/>
        <v>46198</v>
      </c>
      <c r="AA1181" s="42">
        <f t="shared" si="94"/>
        <v>46213</v>
      </c>
      <c r="AD1181" s="2" t="str">
        <f>VLOOKUP($A1181,MA_KH!$A:$Q,MA_KH!O$1,0)</f>
        <v>MEGA</v>
      </c>
      <c r="AE1181" s="2" t="str">
        <f>VLOOKUP($A1181,MA_KH!$A:$Q,MA_KH!P$1,0)</f>
        <v>CÔNG TY TNHH MM MEGA MARKET (VIỆT NAM)</v>
      </c>
      <c r="AG1181" s="2" t="str">
        <f>(Table1[[#This Row],[Số hóa đơn]])&amp;IF(OR(Table1[[#This Row],[Phân loại]]="Hàng trả",Table1[[#This Row],[Phân loại]]="Giảm công nợ"),-Table1[[#This Row],[Tổng giá trị]],Table1[[#This Row],[Tổng giá trị]])</f>
        <v>168-2416754</v>
      </c>
      <c r="AH1181" s="6">
        <f>_xlfn.XLOOKUP(Table1[[#This Row],[Column1]],'Chi tiết tt Mega gửi'!P:P,'Chi tiết tt Mega gửi'!N:N)</f>
        <v>46213</v>
      </c>
    </row>
    <row r="1182" spans="1:34" ht="25.5" customHeight="1" x14ac:dyDescent="0.2">
      <c r="A1182" s="54" t="s">
        <v>16305</v>
      </c>
      <c r="B1182" s="54" t="s">
        <v>7247</v>
      </c>
      <c r="C1182" s="55">
        <v>46199</v>
      </c>
      <c r="D1182" s="54" t="s">
        <v>20598</v>
      </c>
      <c r="E1182" s="101">
        <v>46202</v>
      </c>
      <c r="F1182" s="54" t="s">
        <v>20599</v>
      </c>
      <c r="G1182" s="54" t="s">
        <v>20600</v>
      </c>
      <c r="H1182" s="56">
        <v>2110235</v>
      </c>
      <c r="I1182" s="57">
        <v>0</v>
      </c>
      <c r="J1182" s="56">
        <v>168819</v>
      </c>
      <c r="K1182" s="56">
        <v>2279054</v>
      </c>
      <c r="L1182" s="64" t="s">
        <v>17236</v>
      </c>
      <c r="M1182" s="6">
        <v>46244</v>
      </c>
      <c r="N1182" s="140"/>
      <c r="O1182" s="32">
        <f>IF(Table1[[#This Row],[Phân loại]]="Tồn đầu kỳ",Table1[[#This Row],[Tổng giá trị]],0)</f>
        <v>0</v>
      </c>
      <c r="P1182" s="7">
        <f>IF(Table1[[#This Row],[Số còn phải thu ĐK]]&lt;&gt;0,0,IF(Table1[[#This Row],[Phân loại]]="Bán hàng",Table1[[#This Row],[Tổng giá trị]],-Table1[[#This Row],[Tổng giá trị]]))</f>
        <v>2279054</v>
      </c>
      <c r="Q1182" s="32">
        <f t="shared" si="90"/>
        <v>2279054</v>
      </c>
      <c r="R1182" s="7">
        <f>Table1[[#This Row],[Số còn phải thu ĐK]]+Table1[[#This Row],[Giá Trị HD sau CK]]-Table1[[#This Row],[Số tiền đã thu]]</f>
        <v>0</v>
      </c>
      <c r="S1182" s="6">
        <f>IF(Table1[[#This Row],[Ngày hóa đơn]]&lt;&gt;"",Table1[[#This Row],[Ngày hóa đơn]],IF(Table1[[#This Row],[Ngày hạch toán]]&lt;&gt;"",Table1[[#This Row],[Ngày hạch toán]],""))</f>
        <v>46202</v>
      </c>
      <c r="T1182" s="7"/>
      <c r="U1182" s="6">
        <f>IF(Table1[[#This Row],[Ngày tính CN]]="","",S1182+T1182)</f>
        <v>46202</v>
      </c>
      <c r="V1182" s="32">
        <f ca="1">IF(Table1[[#This Row],[Hạn thanh toán]]="","",IF((U1182-NOW())&lt;0,0,(U1182-NOW())))</f>
        <v>0</v>
      </c>
      <c r="W1182" s="32"/>
      <c r="X1182" s="32" t="str">
        <f t="shared" ca="1" si="91"/>
        <v/>
      </c>
      <c r="Y1182" s="2" t="str">
        <f t="shared" si="92"/>
        <v>Đã thanh toán</v>
      </c>
      <c r="Z1182" s="42">
        <f t="shared" si="93"/>
        <v>46202</v>
      </c>
      <c r="AA1182" s="42">
        <f t="shared" si="94"/>
        <v>46244</v>
      </c>
      <c r="AD1182" s="2" t="str">
        <f>VLOOKUP($A1182,MA_KH!$A:$Q,MA_KH!O$1,0)</f>
        <v>MEGA</v>
      </c>
      <c r="AE1182" s="2" t="str">
        <f>VLOOKUP($A1182,MA_KH!$A:$Q,MA_KH!P$1,0)</f>
        <v>CÔNG TY TNHH MM MEGA MARKET (VIỆT NAM)</v>
      </c>
      <c r="AG1182" s="2" t="str">
        <f>(Table1[[#This Row],[Số hóa đơn]])&amp;IF(OR(Table1[[#This Row],[Phân loại]]="Hàng trả",Table1[[#This Row],[Phân loại]]="Giảm công nợ"),-Table1[[#This Row],[Tổng giá trị]],Table1[[#This Row],[Tổng giá trị]])</f>
        <v>000445682279054</v>
      </c>
      <c r="AH1182" s="6" t="e">
        <f>_xlfn.XLOOKUP(Table1[[#This Row],[Column1]],'Chi tiết tt Mega gửi'!P:P,'Chi tiết tt Mega gửi'!N:N)</f>
        <v>#N/A</v>
      </c>
    </row>
    <row r="1183" spans="1:34" ht="25.5" customHeight="1" x14ac:dyDescent="0.2">
      <c r="A1183" s="54" t="s">
        <v>16305</v>
      </c>
      <c r="B1183" s="54" t="s">
        <v>7247</v>
      </c>
      <c r="C1183" s="55">
        <v>46199</v>
      </c>
      <c r="D1183" s="54" t="s">
        <v>20601</v>
      </c>
      <c r="E1183" s="101">
        <v>46202</v>
      </c>
      <c r="F1183" s="54" t="s">
        <v>20602</v>
      </c>
      <c r="G1183" s="54" t="s">
        <v>20603</v>
      </c>
      <c r="H1183" s="56">
        <v>1615480</v>
      </c>
      <c r="I1183" s="57">
        <v>0</v>
      </c>
      <c r="J1183" s="56">
        <v>129238</v>
      </c>
      <c r="K1183" s="56">
        <v>1744718</v>
      </c>
      <c r="L1183" s="64" t="s">
        <v>17236</v>
      </c>
      <c r="M1183" s="6">
        <v>46244</v>
      </c>
      <c r="N1183" s="140"/>
      <c r="O1183" s="32">
        <f>IF(Table1[[#This Row],[Phân loại]]="Tồn đầu kỳ",Table1[[#This Row],[Tổng giá trị]],0)</f>
        <v>0</v>
      </c>
      <c r="P1183" s="7">
        <f>IF(Table1[[#This Row],[Số còn phải thu ĐK]]&lt;&gt;0,0,IF(Table1[[#This Row],[Phân loại]]="Bán hàng",Table1[[#This Row],[Tổng giá trị]],-Table1[[#This Row],[Tổng giá trị]]))</f>
        <v>1744718</v>
      </c>
      <c r="Q1183" s="32">
        <f t="shared" si="90"/>
        <v>1744718</v>
      </c>
      <c r="R1183" s="7">
        <f>Table1[[#This Row],[Số còn phải thu ĐK]]+Table1[[#This Row],[Giá Trị HD sau CK]]-Table1[[#This Row],[Số tiền đã thu]]</f>
        <v>0</v>
      </c>
      <c r="S1183" s="6">
        <f>IF(Table1[[#This Row],[Ngày hóa đơn]]&lt;&gt;"",Table1[[#This Row],[Ngày hóa đơn]],IF(Table1[[#This Row],[Ngày hạch toán]]&lt;&gt;"",Table1[[#This Row],[Ngày hạch toán]],""))</f>
        <v>46202</v>
      </c>
      <c r="T1183" s="7"/>
      <c r="U1183" s="6">
        <f>IF(Table1[[#This Row],[Ngày tính CN]]="","",S1183+T1183)</f>
        <v>46202</v>
      </c>
      <c r="V1183" s="32">
        <f ca="1">IF(Table1[[#This Row],[Hạn thanh toán]]="","",IF((U1183-NOW())&lt;0,0,(U1183-NOW())))</f>
        <v>0</v>
      </c>
      <c r="W1183" s="32"/>
      <c r="X1183" s="32" t="str">
        <f t="shared" ca="1" si="91"/>
        <v/>
      </c>
      <c r="Y1183" s="2" t="str">
        <f t="shared" si="92"/>
        <v>Đã thanh toán</v>
      </c>
      <c r="Z1183" s="42">
        <f t="shared" si="93"/>
        <v>46202</v>
      </c>
      <c r="AA1183" s="42">
        <f t="shared" si="94"/>
        <v>46244</v>
      </c>
      <c r="AD1183" s="2" t="str">
        <f>VLOOKUP($A1183,MA_KH!$A:$Q,MA_KH!O$1,0)</f>
        <v>MEGA</v>
      </c>
      <c r="AE1183" s="2" t="str">
        <f>VLOOKUP($A1183,MA_KH!$A:$Q,MA_KH!P$1,0)</f>
        <v>CÔNG TY TNHH MM MEGA MARKET (VIỆT NAM)</v>
      </c>
      <c r="AG1183" s="2" t="str">
        <f>(Table1[[#This Row],[Số hóa đơn]])&amp;IF(OR(Table1[[#This Row],[Phân loại]]="Hàng trả",Table1[[#This Row],[Phân loại]]="Giảm công nợ"),-Table1[[#This Row],[Tổng giá trị]],Table1[[#This Row],[Tổng giá trị]])</f>
        <v>000445691744718</v>
      </c>
      <c r="AH1183" s="6" t="e">
        <f>_xlfn.XLOOKUP(Table1[[#This Row],[Column1]],'Chi tiết tt Mega gửi'!P:P,'Chi tiết tt Mega gửi'!N:N)</f>
        <v>#N/A</v>
      </c>
    </row>
    <row r="1184" spans="1:34" ht="25.5" customHeight="1" x14ac:dyDescent="0.2">
      <c r="A1184" s="54" t="s">
        <v>16298</v>
      </c>
      <c r="B1184" s="54" t="s">
        <v>7235</v>
      </c>
      <c r="C1184" s="55">
        <v>46200</v>
      </c>
      <c r="D1184" s="54" t="s">
        <v>20604</v>
      </c>
      <c r="E1184" s="101">
        <v>46203</v>
      </c>
      <c r="F1184" s="54" t="s">
        <v>20605</v>
      </c>
      <c r="G1184" s="54" t="s">
        <v>20606</v>
      </c>
      <c r="H1184" s="56">
        <v>7218010</v>
      </c>
      <c r="I1184" s="57">
        <v>0</v>
      </c>
      <c r="J1184" s="56">
        <v>577441</v>
      </c>
      <c r="K1184" s="56">
        <v>7795451</v>
      </c>
      <c r="L1184" s="64" t="s">
        <v>17236</v>
      </c>
      <c r="M1184" s="6">
        <v>46244</v>
      </c>
      <c r="N1184" s="140"/>
      <c r="O1184" s="32">
        <f>IF(Table1[[#This Row],[Phân loại]]="Tồn đầu kỳ",Table1[[#This Row],[Tổng giá trị]],0)</f>
        <v>0</v>
      </c>
      <c r="P1184" s="7">
        <f>IF(Table1[[#This Row],[Số còn phải thu ĐK]]&lt;&gt;0,0,IF(Table1[[#This Row],[Phân loại]]="Bán hàng",Table1[[#This Row],[Tổng giá trị]],-Table1[[#This Row],[Tổng giá trị]]))</f>
        <v>7795451</v>
      </c>
      <c r="Q1184" s="32">
        <f t="shared" si="90"/>
        <v>7795451</v>
      </c>
      <c r="R1184" s="7">
        <f>Table1[[#This Row],[Số còn phải thu ĐK]]+Table1[[#This Row],[Giá Trị HD sau CK]]-Table1[[#This Row],[Số tiền đã thu]]</f>
        <v>0</v>
      </c>
      <c r="S1184" s="6">
        <f>IF(Table1[[#This Row],[Ngày hóa đơn]]&lt;&gt;"",Table1[[#This Row],[Ngày hóa đơn]],IF(Table1[[#This Row],[Ngày hạch toán]]&lt;&gt;"",Table1[[#This Row],[Ngày hạch toán]],""))</f>
        <v>46203</v>
      </c>
      <c r="T1184" s="7"/>
      <c r="U1184" s="6">
        <f>IF(Table1[[#This Row],[Ngày tính CN]]="","",S1184+T1184)</f>
        <v>46203</v>
      </c>
      <c r="V1184" s="32">
        <f ca="1">IF(Table1[[#This Row],[Hạn thanh toán]]="","",IF((U1184-NOW())&lt;0,0,(U1184-NOW())))</f>
        <v>0</v>
      </c>
      <c r="W1184" s="32"/>
      <c r="X1184" s="32" t="str">
        <f t="shared" ca="1" si="91"/>
        <v/>
      </c>
      <c r="Y1184" s="2" t="str">
        <f t="shared" si="92"/>
        <v>Đã thanh toán</v>
      </c>
      <c r="Z1184" s="42">
        <f t="shared" si="93"/>
        <v>46203</v>
      </c>
      <c r="AA1184" s="42">
        <f t="shared" si="94"/>
        <v>46244</v>
      </c>
      <c r="AD1184" s="2" t="str">
        <f>VLOOKUP($A1184,MA_KH!$A:$Q,MA_KH!O$1,0)</f>
        <v>MEGA</v>
      </c>
      <c r="AE1184" s="2" t="str">
        <f>VLOOKUP($A1184,MA_KH!$A:$Q,MA_KH!P$1,0)</f>
        <v>CÔNG TY TNHH MM MEGA MARKET (VIỆT NAM)</v>
      </c>
      <c r="AG1184" s="2" t="str">
        <f>(Table1[[#This Row],[Số hóa đơn]])&amp;IF(OR(Table1[[#This Row],[Phân loại]]="Hàng trả",Table1[[#This Row],[Phân loại]]="Giảm công nợ"),-Table1[[#This Row],[Tổng giá trị]],Table1[[#This Row],[Tổng giá trị]])</f>
        <v>000451717795451</v>
      </c>
      <c r="AH1184" s="6" t="e">
        <f>_xlfn.XLOOKUP(Table1[[#This Row],[Column1]],'Chi tiết tt Mega gửi'!P:P,'Chi tiết tt Mega gửi'!N:N)</f>
        <v>#N/A</v>
      </c>
    </row>
    <row r="1185" spans="1:34" ht="25.5" customHeight="1" x14ac:dyDescent="0.2">
      <c r="A1185" s="54" t="s">
        <v>16298</v>
      </c>
      <c r="B1185" s="54" t="s">
        <v>7235</v>
      </c>
      <c r="C1185" s="55">
        <v>46200</v>
      </c>
      <c r="D1185" s="54" t="s">
        <v>20607</v>
      </c>
      <c r="E1185" s="101">
        <v>46203</v>
      </c>
      <c r="F1185" s="54" t="s">
        <v>20608</v>
      </c>
      <c r="G1185" s="54" t="s">
        <v>20609</v>
      </c>
      <c r="H1185" s="56">
        <v>6326020</v>
      </c>
      <c r="I1185" s="57">
        <v>0</v>
      </c>
      <c r="J1185" s="56">
        <v>506082</v>
      </c>
      <c r="K1185" s="56">
        <v>6832102</v>
      </c>
      <c r="L1185" s="64" t="s">
        <v>17236</v>
      </c>
      <c r="M1185" s="6">
        <v>46244</v>
      </c>
      <c r="N1185" s="140"/>
      <c r="O1185" s="32">
        <f>IF(Table1[[#This Row],[Phân loại]]="Tồn đầu kỳ",Table1[[#This Row],[Tổng giá trị]],0)</f>
        <v>0</v>
      </c>
      <c r="P1185" s="7">
        <f>IF(Table1[[#This Row],[Số còn phải thu ĐK]]&lt;&gt;0,0,IF(Table1[[#This Row],[Phân loại]]="Bán hàng",Table1[[#This Row],[Tổng giá trị]],-Table1[[#This Row],[Tổng giá trị]]))</f>
        <v>6832102</v>
      </c>
      <c r="Q1185" s="32">
        <f t="shared" si="90"/>
        <v>6832102</v>
      </c>
      <c r="R1185" s="7">
        <f>Table1[[#This Row],[Số còn phải thu ĐK]]+Table1[[#This Row],[Giá Trị HD sau CK]]-Table1[[#This Row],[Số tiền đã thu]]</f>
        <v>0</v>
      </c>
      <c r="S1185" s="6">
        <f>IF(Table1[[#This Row],[Ngày hóa đơn]]&lt;&gt;"",Table1[[#This Row],[Ngày hóa đơn]],IF(Table1[[#This Row],[Ngày hạch toán]]&lt;&gt;"",Table1[[#This Row],[Ngày hạch toán]],""))</f>
        <v>46203</v>
      </c>
      <c r="T1185" s="7"/>
      <c r="U1185" s="6">
        <f>IF(Table1[[#This Row],[Ngày tính CN]]="","",S1185+T1185)</f>
        <v>46203</v>
      </c>
      <c r="V1185" s="32">
        <f ca="1">IF(Table1[[#This Row],[Hạn thanh toán]]="","",IF((U1185-NOW())&lt;0,0,(U1185-NOW())))</f>
        <v>0</v>
      </c>
      <c r="W1185" s="32"/>
      <c r="X1185" s="32" t="str">
        <f t="shared" ca="1" si="91"/>
        <v/>
      </c>
      <c r="Y1185" s="2" t="str">
        <f t="shared" si="92"/>
        <v>Đã thanh toán</v>
      </c>
      <c r="Z1185" s="42">
        <f t="shared" si="93"/>
        <v>46203</v>
      </c>
      <c r="AA1185" s="42">
        <f t="shared" si="94"/>
        <v>46244</v>
      </c>
      <c r="AD1185" s="2" t="str">
        <f>VLOOKUP($A1185,MA_KH!$A:$Q,MA_KH!O$1,0)</f>
        <v>MEGA</v>
      </c>
      <c r="AE1185" s="2" t="str">
        <f>VLOOKUP($A1185,MA_KH!$A:$Q,MA_KH!P$1,0)</f>
        <v>CÔNG TY TNHH MM MEGA MARKET (VIỆT NAM)</v>
      </c>
      <c r="AG1185" s="2" t="str">
        <f>(Table1[[#This Row],[Số hóa đơn]])&amp;IF(OR(Table1[[#This Row],[Phân loại]]="Hàng trả",Table1[[#This Row],[Phân loại]]="Giảm công nợ"),-Table1[[#This Row],[Tổng giá trị]],Table1[[#This Row],[Tổng giá trị]])</f>
        <v>000451556832102</v>
      </c>
      <c r="AH1185" s="6" t="e">
        <f>_xlfn.XLOOKUP(Table1[[#This Row],[Column1]],'Chi tiết tt Mega gửi'!P:P,'Chi tiết tt Mega gửi'!N:N)</f>
        <v>#N/A</v>
      </c>
    </row>
    <row r="1186" spans="1:34" ht="25.5" customHeight="1" x14ac:dyDescent="0.2">
      <c r="A1186" s="54" t="s">
        <v>16295</v>
      </c>
      <c r="B1186" s="54" t="s">
        <v>198</v>
      </c>
      <c r="C1186" s="55">
        <v>46202</v>
      </c>
      <c r="D1186" s="54" t="s">
        <v>20610</v>
      </c>
      <c r="E1186" s="101">
        <v>46203</v>
      </c>
      <c r="F1186" s="54" t="s">
        <v>20611</v>
      </c>
      <c r="G1186" s="54" t="s">
        <v>20612</v>
      </c>
      <c r="H1186" s="56">
        <v>2524200</v>
      </c>
      <c r="I1186" s="57">
        <v>0</v>
      </c>
      <c r="J1186" s="56">
        <v>201936</v>
      </c>
      <c r="K1186" s="56">
        <v>2726136</v>
      </c>
      <c r="L1186" s="64" t="s">
        <v>17236</v>
      </c>
      <c r="M1186" s="6">
        <v>46244</v>
      </c>
      <c r="N1186" s="140"/>
      <c r="O1186" s="32">
        <f>IF(Table1[[#This Row],[Phân loại]]="Tồn đầu kỳ",Table1[[#This Row],[Tổng giá trị]],0)</f>
        <v>0</v>
      </c>
      <c r="P1186" s="7">
        <f>IF(Table1[[#This Row],[Số còn phải thu ĐK]]&lt;&gt;0,0,IF(Table1[[#This Row],[Phân loại]]="Bán hàng",Table1[[#This Row],[Tổng giá trị]],-Table1[[#This Row],[Tổng giá trị]]))</f>
        <v>2726136</v>
      </c>
      <c r="Q1186" s="32">
        <f t="shared" si="90"/>
        <v>2726136</v>
      </c>
      <c r="R1186" s="7">
        <f>Table1[[#This Row],[Số còn phải thu ĐK]]+Table1[[#This Row],[Giá Trị HD sau CK]]-Table1[[#This Row],[Số tiền đã thu]]</f>
        <v>0</v>
      </c>
      <c r="S1186" s="6">
        <f>IF(Table1[[#This Row],[Ngày hóa đơn]]&lt;&gt;"",Table1[[#This Row],[Ngày hóa đơn]],IF(Table1[[#This Row],[Ngày hạch toán]]&lt;&gt;"",Table1[[#This Row],[Ngày hạch toán]],""))</f>
        <v>46203</v>
      </c>
      <c r="T1186" s="7"/>
      <c r="U1186" s="6">
        <f>IF(Table1[[#This Row],[Ngày tính CN]]="","",S1186+T1186)</f>
        <v>46203</v>
      </c>
      <c r="V1186" s="32">
        <f ca="1">IF(Table1[[#This Row],[Hạn thanh toán]]="","",IF((U1186-NOW())&lt;0,0,(U1186-NOW())))</f>
        <v>0</v>
      </c>
      <c r="W1186" s="32"/>
      <c r="X1186" s="32" t="str">
        <f t="shared" ca="1" si="91"/>
        <v/>
      </c>
      <c r="Y1186" s="2" t="str">
        <f t="shared" si="92"/>
        <v>Đã thanh toán</v>
      </c>
      <c r="Z1186" s="42">
        <f t="shared" si="93"/>
        <v>46203</v>
      </c>
      <c r="AA1186" s="42">
        <f t="shared" si="94"/>
        <v>46244</v>
      </c>
      <c r="AD1186" s="2" t="str">
        <f>VLOOKUP($A1186,MA_KH!$A:$Q,MA_KH!O$1,0)</f>
        <v>MEGA</v>
      </c>
      <c r="AE1186" s="2" t="str">
        <f>VLOOKUP($A1186,MA_KH!$A:$Q,MA_KH!P$1,0)</f>
        <v>CÔNG TY TNHH MM MEGA MARKET (VIỆT NAM)</v>
      </c>
      <c r="AG1186" s="2" t="str">
        <f>(Table1[[#This Row],[Số hóa đơn]])&amp;IF(OR(Table1[[#This Row],[Phân loại]]="Hàng trả",Table1[[#This Row],[Phân loại]]="Giảm công nợ"),-Table1[[#This Row],[Tổng giá trị]],Table1[[#This Row],[Tổng giá trị]])</f>
        <v>000451742726136</v>
      </c>
      <c r="AH1186" s="6" t="e">
        <f>_xlfn.XLOOKUP(Table1[[#This Row],[Column1]],'Chi tiết tt Mega gửi'!P:P,'Chi tiết tt Mega gửi'!N:N)</f>
        <v>#N/A</v>
      </c>
    </row>
    <row r="1187" spans="1:34" ht="25.5" customHeight="1" x14ac:dyDescent="0.2">
      <c r="A1187" s="54" t="s">
        <v>16302</v>
      </c>
      <c r="B1187" s="54" t="s">
        <v>7251</v>
      </c>
      <c r="C1187" s="55">
        <v>46202</v>
      </c>
      <c r="D1187" s="54" t="s">
        <v>20613</v>
      </c>
      <c r="E1187" s="101">
        <v>46210</v>
      </c>
      <c r="F1187" s="54" t="s">
        <v>20614</v>
      </c>
      <c r="G1187" s="54" t="s">
        <v>20615</v>
      </c>
      <c r="H1187" s="56">
        <v>1018030</v>
      </c>
      <c r="I1187" s="57">
        <v>0</v>
      </c>
      <c r="J1187" s="56">
        <v>81442</v>
      </c>
      <c r="K1187" s="56">
        <v>1099472</v>
      </c>
      <c r="L1187" s="64" t="s">
        <v>17236</v>
      </c>
      <c r="M1187" s="6">
        <v>46244</v>
      </c>
      <c r="N1187" s="140"/>
      <c r="O1187" s="32">
        <f>IF(Table1[[#This Row],[Phân loại]]="Tồn đầu kỳ",Table1[[#This Row],[Tổng giá trị]],0)</f>
        <v>0</v>
      </c>
      <c r="P1187" s="7">
        <f>IF(Table1[[#This Row],[Số còn phải thu ĐK]]&lt;&gt;0,0,IF(Table1[[#This Row],[Phân loại]]="Bán hàng",Table1[[#This Row],[Tổng giá trị]],-Table1[[#This Row],[Tổng giá trị]]))</f>
        <v>1099472</v>
      </c>
      <c r="Q1187" s="32">
        <f t="shared" si="90"/>
        <v>1099472</v>
      </c>
      <c r="R1187" s="7">
        <f>Table1[[#This Row],[Số còn phải thu ĐK]]+Table1[[#This Row],[Giá Trị HD sau CK]]-Table1[[#This Row],[Số tiền đã thu]]</f>
        <v>0</v>
      </c>
      <c r="S1187" s="6">
        <f>IF(Table1[[#This Row],[Ngày hóa đơn]]&lt;&gt;"",Table1[[#This Row],[Ngày hóa đơn]],IF(Table1[[#This Row],[Ngày hạch toán]]&lt;&gt;"",Table1[[#This Row],[Ngày hạch toán]],""))</f>
        <v>46210</v>
      </c>
      <c r="T1187" s="7"/>
      <c r="U1187" s="6">
        <f>IF(Table1[[#This Row],[Ngày tính CN]]="","",S1187+T1187)</f>
        <v>46210</v>
      </c>
      <c r="V1187" s="32">
        <f ca="1">IF(Table1[[#This Row],[Hạn thanh toán]]="","",IF((U1187-NOW())&lt;0,0,(U1187-NOW())))</f>
        <v>0</v>
      </c>
      <c r="W1187" s="32"/>
      <c r="X1187" s="32" t="str">
        <f t="shared" ca="1" si="91"/>
        <v/>
      </c>
      <c r="Y1187" s="2" t="str">
        <f t="shared" si="92"/>
        <v>Đã thanh toán</v>
      </c>
      <c r="Z1187" s="42">
        <f t="shared" si="93"/>
        <v>46210</v>
      </c>
      <c r="AA1187" s="42">
        <f t="shared" si="94"/>
        <v>46244</v>
      </c>
      <c r="AD1187" s="2" t="str">
        <f>VLOOKUP($A1187,MA_KH!$A:$Q,MA_KH!O$1,0)</f>
        <v>MEGA</v>
      </c>
      <c r="AE1187" s="2" t="str">
        <f>VLOOKUP($A1187,MA_KH!$A:$Q,MA_KH!P$1,0)</f>
        <v>CÔNG TY TNHH MM MEGA MARKET (VIỆT NAM)</v>
      </c>
      <c r="AG1187" s="2" t="str">
        <f>(Table1[[#This Row],[Số hóa đơn]])&amp;IF(OR(Table1[[#This Row],[Phân loại]]="Hàng trả",Table1[[#This Row],[Phân loại]]="Giảm công nợ"),-Table1[[#This Row],[Tổng giá trị]],Table1[[#This Row],[Tổng giá trị]])</f>
        <v>000466311099472</v>
      </c>
      <c r="AH1187" s="6" t="e">
        <f>_xlfn.XLOOKUP(Table1[[#This Row],[Column1]],'Chi tiết tt Mega gửi'!P:P,'Chi tiết tt Mega gửi'!N:N)</f>
        <v>#N/A</v>
      </c>
    </row>
    <row r="1188" spans="1:34" ht="25.5" customHeight="1" x14ac:dyDescent="0.2">
      <c r="A1188" s="54" t="s">
        <v>16304</v>
      </c>
      <c r="B1188" s="54" t="s">
        <v>7254</v>
      </c>
      <c r="C1188" s="55">
        <v>46202</v>
      </c>
      <c r="D1188" s="54" t="s">
        <v>20616</v>
      </c>
      <c r="E1188" s="101">
        <v>46210</v>
      </c>
      <c r="F1188" s="54" t="s">
        <v>20617</v>
      </c>
      <c r="G1188" s="54" t="s">
        <v>20618</v>
      </c>
      <c r="H1188" s="56">
        <v>5305790</v>
      </c>
      <c r="I1188" s="57">
        <v>0</v>
      </c>
      <c r="J1188" s="56">
        <v>424463</v>
      </c>
      <c r="K1188" s="56">
        <v>5730253</v>
      </c>
      <c r="L1188" s="64" t="s">
        <v>17236</v>
      </c>
      <c r="M1188" s="6">
        <v>46244</v>
      </c>
      <c r="N1188" s="140"/>
      <c r="O1188" s="32">
        <f>IF(Table1[[#This Row],[Phân loại]]="Tồn đầu kỳ",Table1[[#This Row],[Tổng giá trị]],0)</f>
        <v>0</v>
      </c>
      <c r="P1188" s="7">
        <f>IF(Table1[[#This Row],[Số còn phải thu ĐK]]&lt;&gt;0,0,IF(Table1[[#This Row],[Phân loại]]="Bán hàng",Table1[[#This Row],[Tổng giá trị]],-Table1[[#This Row],[Tổng giá trị]]))</f>
        <v>5730253</v>
      </c>
      <c r="Q1188" s="32">
        <f t="shared" si="90"/>
        <v>5730253</v>
      </c>
      <c r="R1188" s="7">
        <f>Table1[[#This Row],[Số còn phải thu ĐK]]+Table1[[#This Row],[Giá Trị HD sau CK]]-Table1[[#This Row],[Số tiền đã thu]]</f>
        <v>0</v>
      </c>
      <c r="S1188" s="6">
        <f>IF(Table1[[#This Row],[Ngày hóa đơn]]&lt;&gt;"",Table1[[#This Row],[Ngày hóa đơn]],IF(Table1[[#This Row],[Ngày hạch toán]]&lt;&gt;"",Table1[[#This Row],[Ngày hạch toán]],""))</f>
        <v>46210</v>
      </c>
      <c r="T1188" s="7"/>
      <c r="U1188" s="6">
        <f>IF(Table1[[#This Row],[Ngày tính CN]]="","",S1188+T1188)</f>
        <v>46210</v>
      </c>
      <c r="V1188" s="32">
        <f ca="1">IF(Table1[[#This Row],[Hạn thanh toán]]="","",IF((U1188-NOW())&lt;0,0,(U1188-NOW())))</f>
        <v>0</v>
      </c>
      <c r="W1188" s="32"/>
      <c r="X1188" s="32" t="str">
        <f t="shared" ca="1" si="91"/>
        <v/>
      </c>
      <c r="Y1188" s="2" t="str">
        <f t="shared" si="92"/>
        <v>Đã thanh toán</v>
      </c>
      <c r="Z1188" s="42">
        <f t="shared" si="93"/>
        <v>46210</v>
      </c>
      <c r="AA1188" s="42">
        <f t="shared" si="94"/>
        <v>46244</v>
      </c>
      <c r="AD1188" s="2" t="str">
        <f>VLOOKUP($A1188,MA_KH!$A:$Q,MA_KH!O$1,0)</f>
        <v>MEGA</v>
      </c>
      <c r="AE1188" s="2" t="str">
        <f>VLOOKUP($A1188,MA_KH!$A:$Q,MA_KH!P$1,0)</f>
        <v>CÔNG TY TNHH MM MEGA MARKET (VIỆT NAM)</v>
      </c>
      <c r="AG1188" s="2" t="str">
        <f>(Table1[[#This Row],[Số hóa đơn]])&amp;IF(OR(Table1[[#This Row],[Phân loại]]="Hàng trả",Table1[[#This Row],[Phân loại]]="Giảm công nợ"),-Table1[[#This Row],[Tổng giá trị]],Table1[[#This Row],[Tổng giá trị]])</f>
        <v>000466325730253</v>
      </c>
      <c r="AH1188" s="6" t="e">
        <f>_xlfn.XLOOKUP(Table1[[#This Row],[Column1]],'Chi tiết tt Mega gửi'!P:P,'Chi tiết tt Mega gửi'!N:N)</f>
        <v>#N/A</v>
      </c>
    </row>
    <row r="1189" spans="1:34" ht="25.5" customHeight="1" x14ac:dyDescent="0.2">
      <c r="A1189" s="54" t="s">
        <v>16307</v>
      </c>
      <c r="B1189" s="54" t="s">
        <v>202</v>
      </c>
      <c r="C1189" s="55">
        <v>46202</v>
      </c>
      <c r="D1189" s="54" t="s">
        <v>20619</v>
      </c>
      <c r="E1189" s="101">
        <v>46203</v>
      </c>
      <c r="F1189" s="54" t="s">
        <v>20620</v>
      </c>
      <c r="G1189" s="54" t="s">
        <v>20621</v>
      </c>
      <c r="H1189" s="56">
        <v>3224200</v>
      </c>
      <c r="I1189" s="57">
        <v>0</v>
      </c>
      <c r="J1189" s="56">
        <v>257936</v>
      </c>
      <c r="K1189" s="56">
        <v>3482136</v>
      </c>
      <c r="L1189" s="64" t="s">
        <v>17236</v>
      </c>
      <c r="M1189" s="6">
        <v>46244</v>
      </c>
      <c r="N1189" s="140"/>
      <c r="O1189" s="32">
        <f>IF(Table1[[#This Row],[Phân loại]]="Tồn đầu kỳ",Table1[[#This Row],[Tổng giá trị]],0)</f>
        <v>0</v>
      </c>
      <c r="P1189" s="7">
        <f>IF(Table1[[#This Row],[Số còn phải thu ĐK]]&lt;&gt;0,0,IF(Table1[[#This Row],[Phân loại]]="Bán hàng",Table1[[#This Row],[Tổng giá trị]],-Table1[[#This Row],[Tổng giá trị]]))</f>
        <v>3482136</v>
      </c>
      <c r="Q1189" s="32">
        <f t="shared" si="90"/>
        <v>3482136</v>
      </c>
      <c r="R1189" s="7">
        <f>Table1[[#This Row],[Số còn phải thu ĐK]]+Table1[[#This Row],[Giá Trị HD sau CK]]-Table1[[#This Row],[Số tiền đã thu]]</f>
        <v>0</v>
      </c>
      <c r="S1189" s="6">
        <f>IF(Table1[[#This Row],[Ngày hóa đơn]]&lt;&gt;"",Table1[[#This Row],[Ngày hóa đơn]],IF(Table1[[#This Row],[Ngày hạch toán]]&lt;&gt;"",Table1[[#This Row],[Ngày hạch toán]],""))</f>
        <v>46203</v>
      </c>
      <c r="T1189" s="7"/>
      <c r="U1189" s="6">
        <f>IF(Table1[[#This Row],[Ngày tính CN]]="","",S1189+T1189)</f>
        <v>46203</v>
      </c>
      <c r="V1189" s="32">
        <f ca="1">IF(Table1[[#This Row],[Hạn thanh toán]]="","",IF((U1189-NOW())&lt;0,0,(U1189-NOW())))</f>
        <v>0</v>
      </c>
      <c r="W1189" s="32"/>
      <c r="X1189" s="32" t="str">
        <f t="shared" ca="1" si="91"/>
        <v/>
      </c>
      <c r="Y1189" s="2" t="str">
        <f t="shared" si="92"/>
        <v>Đã thanh toán</v>
      </c>
      <c r="Z1189" s="42">
        <f t="shared" si="93"/>
        <v>46203</v>
      </c>
      <c r="AA1189" s="42">
        <f t="shared" si="94"/>
        <v>46244</v>
      </c>
      <c r="AD1189" s="2" t="str">
        <f>VLOOKUP($A1189,MA_KH!$A:$Q,MA_KH!O$1,0)</f>
        <v>MEGA</v>
      </c>
      <c r="AE1189" s="2" t="str">
        <f>VLOOKUP($A1189,MA_KH!$A:$Q,MA_KH!P$1,0)</f>
        <v>CÔNG TY TNHH MM MEGA MARKET (VIỆT NAM)</v>
      </c>
      <c r="AG1189" s="2" t="str">
        <f>(Table1[[#This Row],[Số hóa đơn]])&amp;IF(OR(Table1[[#This Row],[Phân loại]]="Hàng trả",Table1[[#This Row],[Phân loại]]="Giảm công nợ"),-Table1[[#This Row],[Tổng giá trị]],Table1[[#This Row],[Tổng giá trị]])</f>
        <v>000451733482136</v>
      </c>
      <c r="AH1189" s="6" t="e">
        <f>_xlfn.XLOOKUP(Table1[[#This Row],[Column1]],'Chi tiết tt Mega gửi'!P:P,'Chi tiết tt Mega gửi'!N:N)</f>
        <v>#N/A</v>
      </c>
    </row>
    <row r="1190" spans="1:34" ht="25.5" customHeight="1" x14ac:dyDescent="0.2">
      <c r="A1190" s="54" t="s">
        <v>16307</v>
      </c>
      <c r="B1190" s="54" t="s">
        <v>202</v>
      </c>
      <c r="C1190" s="55">
        <v>46202</v>
      </c>
      <c r="D1190" s="54" t="s">
        <v>20622</v>
      </c>
      <c r="E1190" s="101">
        <v>46203</v>
      </c>
      <c r="F1190" s="54" t="s">
        <v>20623</v>
      </c>
      <c r="G1190" s="54" t="s">
        <v>20624</v>
      </c>
      <c r="H1190" s="56">
        <v>4127860</v>
      </c>
      <c r="I1190" s="57">
        <v>0</v>
      </c>
      <c r="J1190" s="56">
        <v>330229</v>
      </c>
      <c r="K1190" s="56">
        <v>4458089</v>
      </c>
      <c r="L1190" s="64" t="s">
        <v>17236</v>
      </c>
      <c r="M1190" s="6">
        <v>46244</v>
      </c>
      <c r="N1190" s="140"/>
      <c r="O1190" s="32">
        <f>IF(Table1[[#This Row],[Phân loại]]="Tồn đầu kỳ",Table1[[#This Row],[Tổng giá trị]],0)</f>
        <v>0</v>
      </c>
      <c r="P1190" s="7">
        <f>IF(Table1[[#This Row],[Số còn phải thu ĐK]]&lt;&gt;0,0,IF(Table1[[#This Row],[Phân loại]]="Bán hàng",Table1[[#This Row],[Tổng giá trị]],-Table1[[#This Row],[Tổng giá trị]]))</f>
        <v>4458089</v>
      </c>
      <c r="Q1190" s="32">
        <f t="shared" si="90"/>
        <v>4458089</v>
      </c>
      <c r="R1190" s="7">
        <f>Table1[[#This Row],[Số còn phải thu ĐK]]+Table1[[#This Row],[Giá Trị HD sau CK]]-Table1[[#This Row],[Số tiền đã thu]]</f>
        <v>0</v>
      </c>
      <c r="S1190" s="6">
        <f>IF(Table1[[#This Row],[Ngày hóa đơn]]&lt;&gt;"",Table1[[#This Row],[Ngày hóa đơn]],IF(Table1[[#This Row],[Ngày hạch toán]]&lt;&gt;"",Table1[[#This Row],[Ngày hạch toán]],""))</f>
        <v>46203</v>
      </c>
      <c r="T1190" s="7"/>
      <c r="U1190" s="6">
        <f>IF(Table1[[#This Row],[Ngày tính CN]]="","",S1190+T1190)</f>
        <v>46203</v>
      </c>
      <c r="V1190" s="32">
        <f ca="1">IF(Table1[[#This Row],[Hạn thanh toán]]="","",IF((U1190-NOW())&lt;0,0,(U1190-NOW())))</f>
        <v>0</v>
      </c>
      <c r="W1190" s="32"/>
      <c r="X1190" s="32" t="str">
        <f t="shared" ca="1" si="91"/>
        <v/>
      </c>
      <c r="Y1190" s="2" t="str">
        <f t="shared" si="92"/>
        <v>Đã thanh toán</v>
      </c>
      <c r="Z1190" s="42">
        <f t="shared" si="93"/>
        <v>46203</v>
      </c>
      <c r="AA1190" s="42">
        <f t="shared" si="94"/>
        <v>46244</v>
      </c>
      <c r="AD1190" s="2" t="str">
        <f>VLOOKUP($A1190,MA_KH!$A:$Q,MA_KH!O$1,0)</f>
        <v>MEGA</v>
      </c>
      <c r="AE1190" s="2" t="str">
        <f>VLOOKUP($A1190,MA_KH!$A:$Q,MA_KH!P$1,0)</f>
        <v>CÔNG TY TNHH MM MEGA MARKET (VIỆT NAM)</v>
      </c>
      <c r="AG1190" s="2" t="str">
        <f>(Table1[[#This Row],[Số hóa đơn]])&amp;IF(OR(Table1[[#This Row],[Phân loại]]="Hàng trả",Table1[[#This Row],[Phân loại]]="Giảm công nợ"),-Table1[[#This Row],[Tổng giá trị]],Table1[[#This Row],[Tổng giá trị]])</f>
        <v>000451724458089</v>
      </c>
      <c r="AH1190" s="6" t="e">
        <f>_xlfn.XLOOKUP(Table1[[#This Row],[Column1]],'Chi tiết tt Mega gửi'!P:P,'Chi tiết tt Mega gửi'!N:N)</f>
        <v>#N/A</v>
      </c>
    </row>
    <row r="1191" spans="1:34" ht="25.5" customHeight="1" x14ac:dyDescent="0.2">
      <c r="A1191" s="54" t="s">
        <v>16308</v>
      </c>
      <c r="B1191" s="54" t="s">
        <v>194</v>
      </c>
      <c r="C1191" s="55">
        <v>46202</v>
      </c>
      <c r="D1191" s="54" t="s">
        <v>20625</v>
      </c>
      <c r="E1191" s="101">
        <v>46203</v>
      </c>
      <c r="F1191" s="54" t="s">
        <v>20626</v>
      </c>
      <c r="G1191" s="54" t="s">
        <v>20627</v>
      </c>
      <c r="H1191" s="56">
        <v>14236480</v>
      </c>
      <c r="I1191" s="57">
        <v>0</v>
      </c>
      <c r="J1191" s="56">
        <v>1138918</v>
      </c>
      <c r="K1191" s="56">
        <v>15375398</v>
      </c>
      <c r="L1191" s="64" t="s">
        <v>17236</v>
      </c>
      <c r="M1191" s="6">
        <v>46244</v>
      </c>
      <c r="N1191" s="140"/>
      <c r="O1191" s="32">
        <f>IF(Table1[[#This Row],[Phân loại]]="Tồn đầu kỳ",Table1[[#This Row],[Tổng giá trị]],0)</f>
        <v>0</v>
      </c>
      <c r="P1191" s="7">
        <f>IF(Table1[[#This Row],[Số còn phải thu ĐK]]&lt;&gt;0,0,IF(Table1[[#This Row],[Phân loại]]="Bán hàng",Table1[[#This Row],[Tổng giá trị]],-Table1[[#This Row],[Tổng giá trị]]))</f>
        <v>15375398</v>
      </c>
      <c r="Q1191" s="32">
        <f t="shared" si="90"/>
        <v>15375398</v>
      </c>
      <c r="R1191" s="7">
        <f>Table1[[#This Row],[Số còn phải thu ĐK]]+Table1[[#This Row],[Giá Trị HD sau CK]]-Table1[[#This Row],[Số tiền đã thu]]</f>
        <v>0</v>
      </c>
      <c r="S1191" s="6">
        <f>IF(Table1[[#This Row],[Ngày hóa đơn]]&lt;&gt;"",Table1[[#This Row],[Ngày hóa đơn]],IF(Table1[[#This Row],[Ngày hạch toán]]&lt;&gt;"",Table1[[#This Row],[Ngày hạch toán]],""))</f>
        <v>46203</v>
      </c>
      <c r="T1191" s="7"/>
      <c r="U1191" s="6">
        <f>IF(Table1[[#This Row],[Ngày tính CN]]="","",S1191+T1191)</f>
        <v>46203</v>
      </c>
      <c r="V1191" s="32">
        <f ca="1">IF(Table1[[#This Row],[Hạn thanh toán]]="","",IF((U1191-NOW())&lt;0,0,(U1191-NOW())))</f>
        <v>0</v>
      </c>
      <c r="W1191" s="32"/>
      <c r="X1191" s="32" t="str">
        <f t="shared" ca="1" si="91"/>
        <v/>
      </c>
      <c r="Y1191" s="2" t="str">
        <f t="shared" si="92"/>
        <v>Đã thanh toán</v>
      </c>
      <c r="Z1191" s="42">
        <f t="shared" si="93"/>
        <v>46203</v>
      </c>
      <c r="AA1191" s="42">
        <f t="shared" si="94"/>
        <v>46244</v>
      </c>
      <c r="AD1191" s="2" t="str">
        <f>VLOOKUP($A1191,MA_KH!$A:$Q,MA_KH!O$1,0)</f>
        <v>MEGA</v>
      </c>
      <c r="AE1191" s="2" t="str">
        <f>VLOOKUP($A1191,MA_KH!$A:$Q,MA_KH!P$1,0)</f>
        <v>CÔNG TY TNHH MM MEGA MARKET (VIỆT NAM)</v>
      </c>
      <c r="AG1191" s="2" t="str">
        <f>(Table1[[#This Row],[Số hóa đơn]])&amp;IF(OR(Table1[[#This Row],[Phân loại]]="Hàng trả",Table1[[#This Row],[Phân loại]]="Giảm công nợ"),-Table1[[#This Row],[Tổng giá trị]],Table1[[#This Row],[Tổng giá trị]])</f>
        <v>0004517615375398</v>
      </c>
      <c r="AH1191" s="6" t="e">
        <f>_xlfn.XLOOKUP(Table1[[#This Row],[Column1]],'Chi tiết tt Mega gửi'!P:P,'Chi tiết tt Mega gửi'!N:N)</f>
        <v>#N/A</v>
      </c>
    </row>
    <row r="1192" spans="1:34" ht="25.5" customHeight="1" x14ac:dyDescent="0.2">
      <c r="A1192" s="54" t="s">
        <v>16310</v>
      </c>
      <c r="B1192" s="54" t="s">
        <v>196</v>
      </c>
      <c r="C1192" s="55">
        <v>46202</v>
      </c>
      <c r="D1192" s="54" t="s">
        <v>20628</v>
      </c>
      <c r="E1192" s="101">
        <v>46203</v>
      </c>
      <c r="F1192" s="54" t="s">
        <v>20629</v>
      </c>
      <c r="G1192" s="54" t="s">
        <v>20630</v>
      </c>
      <c r="H1192" s="56">
        <v>1615480</v>
      </c>
      <c r="I1192" s="57">
        <v>0</v>
      </c>
      <c r="J1192" s="56">
        <v>129238</v>
      </c>
      <c r="K1192" s="56">
        <v>1744718</v>
      </c>
      <c r="L1192" s="64" t="s">
        <v>17236</v>
      </c>
      <c r="M1192" s="6">
        <v>46244</v>
      </c>
      <c r="N1192" s="140"/>
      <c r="O1192" s="32">
        <f>IF(Table1[[#This Row],[Phân loại]]="Tồn đầu kỳ",Table1[[#This Row],[Tổng giá trị]],0)</f>
        <v>0</v>
      </c>
      <c r="P1192" s="7">
        <f>IF(Table1[[#This Row],[Số còn phải thu ĐK]]&lt;&gt;0,0,IF(Table1[[#This Row],[Phân loại]]="Bán hàng",Table1[[#This Row],[Tổng giá trị]],-Table1[[#This Row],[Tổng giá trị]]))</f>
        <v>1744718</v>
      </c>
      <c r="Q1192" s="32">
        <f t="shared" si="90"/>
        <v>1744718</v>
      </c>
      <c r="R1192" s="7">
        <f>Table1[[#This Row],[Số còn phải thu ĐK]]+Table1[[#This Row],[Giá Trị HD sau CK]]-Table1[[#This Row],[Số tiền đã thu]]</f>
        <v>0</v>
      </c>
      <c r="S1192" s="6">
        <f>IF(Table1[[#This Row],[Ngày hóa đơn]]&lt;&gt;"",Table1[[#This Row],[Ngày hóa đơn]],IF(Table1[[#This Row],[Ngày hạch toán]]&lt;&gt;"",Table1[[#This Row],[Ngày hạch toán]],""))</f>
        <v>46203</v>
      </c>
      <c r="T1192" s="7"/>
      <c r="U1192" s="6">
        <f>IF(Table1[[#This Row],[Ngày tính CN]]="","",S1192+T1192)</f>
        <v>46203</v>
      </c>
      <c r="V1192" s="32">
        <f ca="1">IF(Table1[[#This Row],[Hạn thanh toán]]="","",IF((U1192-NOW())&lt;0,0,(U1192-NOW())))</f>
        <v>0</v>
      </c>
      <c r="W1192" s="32"/>
      <c r="X1192" s="32" t="str">
        <f t="shared" ca="1" si="91"/>
        <v/>
      </c>
      <c r="Y1192" s="2" t="str">
        <f t="shared" si="92"/>
        <v>Đã thanh toán</v>
      </c>
      <c r="Z1192" s="42">
        <f t="shared" si="93"/>
        <v>46203</v>
      </c>
      <c r="AA1192" s="42">
        <f t="shared" si="94"/>
        <v>46244</v>
      </c>
      <c r="AD1192" s="2" t="str">
        <f>VLOOKUP($A1192,MA_KH!$A:$Q,MA_KH!O$1,0)</f>
        <v>MEGA</v>
      </c>
      <c r="AE1192" s="2" t="str">
        <f>VLOOKUP($A1192,MA_KH!$A:$Q,MA_KH!P$1,0)</f>
        <v>CÔNG TY TNHH MM MEGA MARKET (VIỆT NAM)</v>
      </c>
      <c r="AG1192" s="2" t="str">
        <f>(Table1[[#This Row],[Số hóa đơn]])&amp;IF(OR(Table1[[#This Row],[Phân loại]]="Hàng trả",Table1[[#This Row],[Phân loại]]="Giảm công nợ"),-Table1[[#This Row],[Tổng giá trị]],Table1[[#This Row],[Tổng giá trị]])</f>
        <v>000451751744718</v>
      </c>
      <c r="AH1192" s="6" t="e">
        <f>_xlfn.XLOOKUP(Table1[[#This Row],[Column1]],'Chi tiết tt Mega gửi'!P:P,'Chi tiết tt Mega gửi'!N:N)</f>
        <v>#N/A</v>
      </c>
    </row>
    <row r="1193" spans="1:34" ht="25.5" customHeight="1" x14ac:dyDescent="0.2">
      <c r="A1193" s="85" t="s">
        <v>16303</v>
      </c>
      <c r="B1193" s="85" t="s">
        <v>102</v>
      </c>
      <c r="C1193" s="86">
        <v>46202</v>
      </c>
      <c r="D1193" s="85" t="s">
        <v>20962</v>
      </c>
      <c r="E1193" s="86">
        <v>46202</v>
      </c>
      <c r="F1193" s="85" t="s">
        <v>20963</v>
      </c>
      <c r="G1193" s="85" t="s">
        <v>20784</v>
      </c>
      <c r="H1193" s="87">
        <v>205234</v>
      </c>
      <c r="I1193" s="87">
        <v>0</v>
      </c>
      <c r="J1193" s="87">
        <v>16419</v>
      </c>
      <c r="K1193" s="87">
        <v>221653</v>
      </c>
      <c r="L1193" s="64" t="s">
        <v>17238</v>
      </c>
      <c r="M1193" s="6">
        <v>46213</v>
      </c>
      <c r="N1193" s="140"/>
      <c r="O1193" s="32">
        <f>IF(Table1[[#This Row],[Phân loại]]="Tồn đầu kỳ",Table1[[#This Row],[Tổng giá trị]],0)</f>
        <v>0</v>
      </c>
      <c r="P1193" s="7">
        <f>IF(Table1[[#This Row],[Số còn phải thu ĐK]]&lt;&gt;0,0,IF(Table1[[#This Row],[Phân loại]]="Bán hàng",Table1[[#This Row],[Tổng giá trị]],-Table1[[#This Row],[Tổng giá trị]]))</f>
        <v>-221653</v>
      </c>
      <c r="Q1193" s="32">
        <f t="shared" si="90"/>
        <v>-221653</v>
      </c>
      <c r="R1193" s="7">
        <f>Table1[[#This Row],[Số còn phải thu ĐK]]+Table1[[#This Row],[Giá Trị HD sau CK]]-Table1[[#This Row],[Số tiền đã thu]]</f>
        <v>0</v>
      </c>
      <c r="S1193" s="6">
        <f>IF(Table1[[#This Row],[Ngày hóa đơn]]&lt;&gt;"",Table1[[#This Row],[Ngày hóa đơn]],IF(Table1[[#This Row],[Ngày hạch toán]]&lt;&gt;"",Table1[[#This Row],[Ngày hạch toán]],""))</f>
        <v>46202</v>
      </c>
      <c r="T1193" s="7"/>
      <c r="U1193" s="6">
        <f>IF(Table1[[#This Row],[Ngày tính CN]]="","",S1193+T1193)</f>
        <v>46202</v>
      </c>
      <c r="V1193" s="32">
        <f ca="1">IF(Table1[[#This Row],[Hạn thanh toán]]="","",IF((U1193-NOW())&lt;0,0,(U1193-NOW())))</f>
        <v>0</v>
      </c>
      <c r="W1193" s="32"/>
      <c r="X1193" s="32" t="str">
        <f t="shared" ca="1" si="91"/>
        <v/>
      </c>
      <c r="Y1193" s="2" t="str">
        <f t="shared" si="92"/>
        <v>Đã thanh toán</v>
      </c>
      <c r="Z1193" s="42">
        <f t="shared" si="93"/>
        <v>46202</v>
      </c>
      <c r="AA1193" s="42">
        <f t="shared" si="94"/>
        <v>46213</v>
      </c>
      <c r="AD1193" s="2" t="str">
        <f>VLOOKUP($A1193,MA_KH!$A:$Q,MA_KH!O$1,0)</f>
        <v>MEGA</v>
      </c>
      <c r="AE1193" s="2" t="str">
        <f>VLOOKUP($A1193,MA_KH!$A:$Q,MA_KH!P$1,0)</f>
        <v>CÔNG TY TNHH MM MEGA MARKET (VIỆT NAM)</v>
      </c>
      <c r="AG1193" s="2" t="str">
        <f>(Table1[[#This Row],[Số hóa đơn]])&amp;IF(OR(Table1[[#This Row],[Phân loại]]="Hàng trả",Table1[[#This Row],[Phân loại]]="Giảm công nợ"),-Table1[[#This Row],[Tổng giá trị]],Table1[[#This Row],[Tổng giá trị]])</f>
        <v>95-221653</v>
      </c>
      <c r="AH1193" s="6">
        <f>_xlfn.XLOOKUP(Table1[[#This Row],[Column1]],'Chi tiết tt Mega gửi'!P:P,'Chi tiết tt Mega gửi'!N:N)</f>
        <v>46213</v>
      </c>
    </row>
    <row r="1194" spans="1:34" ht="25.5" customHeight="1" x14ac:dyDescent="0.2">
      <c r="A1194" s="54" t="s">
        <v>16302</v>
      </c>
      <c r="B1194" s="54" t="s">
        <v>7251</v>
      </c>
      <c r="C1194" s="55">
        <v>46203</v>
      </c>
      <c r="D1194" s="54" t="s">
        <v>20631</v>
      </c>
      <c r="E1194" s="101">
        <v>46210</v>
      </c>
      <c r="F1194" s="54" t="s">
        <v>20632</v>
      </c>
      <c r="G1194" s="54" t="s">
        <v>20633</v>
      </c>
      <c r="H1194" s="56">
        <v>4139680</v>
      </c>
      <c r="I1194" s="57">
        <v>0</v>
      </c>
      <c r="J1194" s="56">
        <v>331174</v>
      </c>
      <c r="K1194" s="56">
        <v>4470854</v>
      </c>
      <c r="L1194" s="64" t="s">
        <v>17236</v>
      </c>
      <c r="M1194" s="6">
        <v>46244</v>
      </c>
      <c r="N1194" s="140"/>
      <c r="O1194" s="32">
        <f>IF(Table1[[#This Row],[Phân loại]]="Tồn đầu kỳ",Table1[[#This Row],[Tổng giá trị]],0)</f>
        <v>0</v>
      </c>
      <c r="P1194" s="7">
        <f>IF(Table1[[#This Row],[Số còn phải thu ĐK]]&lt;&gt;0,0,IF(Table1[[#This Row],[Phân loại]]="Bán hàng",Table1[[#This Row],[Tổng giá trị]],-Table1[[#This Row],[Tổng giá trị]]))</f>
        <v>4470854</v>
      </c>
      <c r="Q1194" s="32">
        <f t="shared" si="90"/>
        <v>4470854</v>
      </c>
      <c r="R1194" s="7">
        <f>Table1[[#This Row],[Số còn phải thu ĐK]]+Table1[[#This Row],[Giá Trị HD sau CK]]-Table1[[#This Row],[Số tiền đã thu]]</f>
        <v>0</v>
      </c>
      <c r="S1194" s="6">
        <f>IF(Table1[[#This Row],[Ngày hóa đơn]]&lt;&gt;"",Table1[[#This Row],[Ngày hóa đơn]],IF(Table1[[#This Row],[Ngày hạch toán]]&lt;&gt;"",Table1[[#This Row],[Ngày hạch toán]],""))</f>
        <v>46210</v>
      </c>
      <c r="T1194" s="7"/>
      <c r="U1194" s="6">
        <f>IF(Table1[[#This Row],[Ngày tính CN]]="","",S1194+T1194)</f>
        <v>46210</v>
      </c>
      <c r="V1194" s="32">
        <f ca="1">IF(Table1[[#This Row],[Hạn thanh toán]]="","",IF((U1194-NOW())&lt;0,0,(U1194-NOW())))</f>
        <v>0</v>
      </c>
      <c r="W1194" s="32"/>
      <c r="X1194" s="32" t="str">
        <f t="shared" ca="1" si="91"/>
        <v/>
      </c>
      <c r="Y1194" s="2" t="str">
        <f t="shared" si="92"/>
        <v>Đã thanh toán</v>
      </c>
      <c r="Z1194" s="42">
        <f t="shared" si="93"/>
        <v>46210</v>
      </c>
      <c r="AA1194" s="42">
        <f t="shared" si="94"/>
        <v>46244</v>
      </c>
      <c r="AD1194" s="2" t="str">
        <f>VLOOKUP($A1194,MA_KH!$A:$Q,MA_KH!O$1,0)</f>
        <v>MEGA</v>
      </c>
      <c r="AE1194" s="2" t="str">
        <f>VLOOKUP($A1194,MA_KH!$A:$Q,MA_KH!P$1,0)</f>
        <v>CÔNG TY TNHH MM MEGA MARKET (VIỆT NAM)</v>
      </c>
      <c r="AG1194" s="2" t="str">
        <f>(Table1[[#This Row],[Số hóa đơn]])&amp;IF(OR(Table1[[#This Row],[Phân loại]]="Hàng trả",Table1[[#This Row],[Phân loại]]="Giảm công nợ"),-Table1[[#This Row],[Tổng giá trị]],Table1[[#This Row],[Tổng giá trị]])</f>
        <v>000466344470854</v>
      </c>
      <c r="AH1194" s="6" t="e">
        <f>_xlfn.XLOOKUP(Table1[[#This Row],[Column1]],'Chi tiết tt Mega gửi'!P:P,'Chi tiết tt Mega gửi'!N:N)</f>
        <v>#N/A</v>
      </c>
    </row>
    <row r="1195" spans="1:34" ht="25.5" customHeight="1" x14ac:dyDescent="0.2">
      <c r="A1195" s="54" t="s">
        <v>16302</v>
      </c>
      <c r="B1195" s="54" t="s">
        <v>7251</v>
      </c>
      <c r="C1195" s="55">
        <v>46203</v>
      </c>
      <c r="D1195" s="54" t="s">
        <v>20634</v>
      </c>
      <c r="E1195" s="101">
        <v>46210</v>
      </c>
      <c r="F1195" s="54" t="s">
        <v>20635</v>
      </c>
      <c r="G1195" s="54" t="s">
        <v>20636</v>
      </c>
      <c r="H1195" s="56">
        <v>1026180</v>
      </c>
      <c r="I1195" s="57">
        <v>0</v>
      </c>
      <c r="J1195" s="56">
        <v>82094</v>
      </c>
      <c r="K1195" s="56">
        <v>1108274</v>
      </c>
      <c r="L1195" s="64" t="s">
        <v>17236</v>
      </c>
      <c r="M1195" s="6">
        <v>46244</v>
      </c>
      <c r="N1195" s="140"/>
      <c r="O1195" s="32">
        <f>IF(Table1[[#This Row],[Phân loại]]="Tồn đầu kỳ",Table1[[#This Row],[Tổng giá trị]],0)</f>
        <v>0</v>
      </c>
      <c r="P1195" s="7">
        <f>IF(Table1[[#This Row],[Số còn phải thu ĐK]]&lt;&gt;0,0,IF(Table1[[#This Row],[Phân loại]]="Bán hàng",Table1[[#This Row],[Tổng giá trị]],-Table1[[#This Row],[Tổng giá trị]]))</f>
        <v>1108274</v>
      </c>
      <c r="Q1195" s="32">
        <f t="shared" si="90"/>
        <v>1108274</v>
      </c>
      <c r="R1195" s="7">
        <f>Table1[[#This Row],[Số còn phải thu ĐK]]+Table1[[#This Row],[Giá Trị HD sau CK]]-Table1[[#This Row],[Số tiền đã thu]]</f>
        <v>0</v>
      </c>
      <c r="S1195" s="6">
        <f>IF(Table1[[#This Row],[Ngày hóa đơn]]&lt;&gt;"",Table1[[#This Row],[Ngày hóa đơn]],IF(Table1[[#This Row],[Ngày hạch toán]]&lt;&gt;"",Table1[[#This Row],[Ngày hạch toán]],""))</f>
        <v>46210</v>
      </c>
      <c r="T1195" s="7"/>
      <c r="U1195" s="6">
        <f>IF(Table1[[#This Row],[Ngày tính CN]]="","",S1195+T1195)</f>
        <v>46210</v>
      </c>
      <c r="V1195" s="32">
        <f ca="1">IF(Table1[[#This Row],[Hạn thanh toán]]="","",IF((U1195-NOW())&lt;0,0,(U1195-NOW())))</f>
        <v>0</v>
      </c>
      <c r="W1195" s="32"/>
      <c r="X1195" s="32" t="str">
        <f t="shared" ca="1" si="91"/>
        <v/>
      </c>
      <c r="Y1195" s="2" t="str">
        <f t="shared" si="92"/>
        <v>Đã thanh toán</v>
      </c>
      <c r="Z1195" s="42">
        <f t="shared" si="93"/>
        <v>46210</v>
      </c>
      <c r="AA1195" s="42">
        <f t="shared" si="94"/>
        <v>46244</v>
      </c>
      <c r="AD1195" s="2" t="str">
        <f>VLOOKUP($A1195,MA_KH!$A:$Q,MA_KH!O$1,0)</f>
        <v>MEGA</v>
      </c>
      <c r="AE1195" s="2" t="str">
        <f>VLOOKUP($A1195,MA_KH!$A:$Q,MA_KH!P$1,0)</f>
        <v>CÔNG TY TNHH MM MEGA MARKET (VIỆT NAM)</v>
      </c>
      <c r="AG1195" s="2" t="str">
        <f>(Table1[[#This Row],[Số hóa đơn]])&amp;IF(OR(Table1[[#This Row],[Phân loại]]="Hàng trả",Table1[[#This Row],[Phân loại]]="Giảm công nợ"),-Table1[[#This Row],[Tổng giá trị]],Table1[[#This Row],[Tổng giá trị]])</f>
        <v>000466331108274</v>
      </c>
      <c r="AH1195" s="6" t="e">
        <f>_xlfn.XLOOKUP(Table1[[#This Row],[Column1]],'Chi tiết tt Mega gửi'!P:P,'Chi tiết tt Mega gửi'!N:N)</f>
        <v>#N/A</v>
      </c>
    </row>
    <row r="1196" spans="1:34" ht="25.5" customHeight="1" x14ac:dyDescent="0.2">
      <c r="A1196" s="54" t="s">
        <v>16306</v>
      </c>
      <c r="B1196" s="54" t="s">
        <v>7257</v>
      </c>
      <c r="C1196" s="55">
        <v>46203</v>
      </c>
      <c r="D1196" s="54" t="s">
        <v>20637</v>
      </c>
      <c r="E1196" s="101">
        <v>46210</v>
      </c>
      <c r="F1196" s="54" t="s">
        <v>20638</v>
      </c>
      <c r="G1196" s="54" t="s">
        <v>20639</v>
      </c>
      <c r="H1196" s="56">
        <v>712500</v>
      </c>
      <c r="I1196" s="57">
        <v>0</v>
      </c>
      <c r="J1196" s="56">
        <v>57000</v>
      </c>
      <c r="K1196" s="56">
        <v>769500</v>
      </c>
      <c r="L1196" s="64" t="s">
        <v>17236</v>
      </c>
      <c r="M1196" s="6">
        <v>46244</v>
      </c>
      <c r="N1196" s="140"/>
      <c r="O1196" s="32">
        <f>IF(Table1[[#This Row],[Phân loại]]="Tồn đầu kỳ",Table1[[#This Row],[Tổng giá trị]],0)</f>
        <v>0</v>
      </c>
      <c r="P1196" s="7">
        <f>IF(Table1[[#This Row],[Số còn phải thu ĐK]]&lt;&gt;0,0,IF(Table1[[#This Row],[Phân loại]]="Bán hàng",Table1[[#This Row],[Tổng giá trị]],-Table1[[#This Row],[Tổng giá trị]]))</f>
        <v>769500</v>
      </c>
      <c r="Q1196" s="32">
        <f t="shared" si="90"/>
        <v>769500</v>
      </c>
      <c r="R1196" s="7">
        <f>Table1[[#This Row],[Số còn phải thu ĐK]]+Table1[[#This Row],[Giá Trị HD sau CK]]-Table1[[#This Row],[Số tiền đã thu]]</f>
        <v>0</v>
      </c>
      <c r="S1196" s="6">
        <f>IF(Table1[[#This Row],[Ngày hóa đơn]]&lt;&gt;"",Table1[[#This Row],[Ngày hóa đơn]],IF(Table1[[#This Row],[Ngày hạch toán]]&lt;&gt;"",Table1[[#This Row],[Ngày hạch toán]],""))</f>
        <v>46210</v>
      </c>
      <c r="T1196" s="7"/>
      <c r="U1196" s="6">
        <f>IF(Table1[[#This Row],[Ngày tính CN]]="","",S1196+T1196)</f>
        <v>46210</v>
      </c>
      <c r="V1196" s="32">
        <f ca="1">IF(Table1[[#This Row],[Hạn thanh toán]]="","",IF((U1196-NOW())&lt;0,0,(U1196-NOW())))</f>
        <v>0</v>
      </c>
      <c r="W1196" s="32"/>
      <c r="X1196" s="32" t="str">
        <f t="shared" ca="1" si="91"/>
        <v/>
      </c>
      <c r="Y1196" s="2" t="str">
        <f t="shared" si="92"/>
        <v>Đã thanh toán</v>
      </c>
      <c r="Z1196" s="42">
        <f t="shared" si="93"/>
        <v>46210</v>
      </c>
      <c r="AA1196" s="42">
        <f t="shared" si="94"/>
        <v>46244</v>
      </c>
      <c r="AD1196" s="2" t="str">
        <f>VLOOKUP($A1196,MA_KH!$A:$Q,MA_KH!O$1,0)</f>
        <v>MEGA</v>
      </c>
      <c r="AE1196" s="2" t="str">
        <f>VLOOKUP($A1196,MA_KH!$A:$Q,MA_KH!P$1,0)</f>
        <v>CÔNG TY TNHH MM MEGA MARKET (VIỆT NAM)</v>
      </c>
      <c r="AG1196" s="2" t="str">
        <f>(Table1[[#This Row],[Số hóa đơn]])&amp;IF(OR(Table1[[#This Row],[Phân loại]]="Hàng trả",Table1[[#This Row],[Phân loại]]="Giảm công nợ"),-Table1[[#This Row],[Tổng giá trị]],Table1[[#This Row],[Tổng giá trị]])</f>
        <v>00046635769500</v>
      </c>
      <c r="AH1196" s="6" t="e">
        <f>_xlfn.XLOOKUP(Table1[[#This Row],[Column1]],'Chi tiết tt Mega gửi'!P:P,'Chi tiết tt Mega gửi'!N:N)</f>
        <v>#N/A</v>
      </c>
    </row>
    <row r="1197" spans="1:34" ht="25.5" customHeight="1" x14ac:dyDescent="0.2">
      <c r="A1197" s="58" t="s">
        <v>16300</v>
      </c>
      <c r="B1197" s="58" t="s">
        <v>7238</v>
      </c>
      <c r="C1197" s="59">
        <v>46204</v>
      </c>
      <c r="D1197" s="58" t="s">
        <v>20646</v>
      </c>
      <c r="E1197" s="59">
        <v>46204</v>
      </c>
      <c r="F1197" s="58" t="s">
        <v>20647</v>
      </c>
      <c r="G1197" s="58" t="s">
        <v>20648</v>
      </c>
      <c r="H1197" s="130">
        <v>1749165</v>
      </c>
      <c r="I1197" s="131">
        <v>0</v>
      </c>
      <c r="J1197" s="130">
        <v>139933</v>
      </c>
      <c r="K1197" s="132">
        <v>1889098</v>
      </c>
      <c r="L1197" s="64" t="s">
        <v>17236</v>
      </c>
      <c r="N1197" s="140"/>
      <c r="O1197" s="32">
        <f>IF(Table1[[#This Row],[Phân loại]]="Tồn đầu kỳ",Table1[[#This Row],[Tổng giá trị]],0)</f>
        <v>0</v>
      </c>
      <c r="P1197" s="7">
        <f>IF(Table1[[#This Row],[Số còn phải thu ĐK]]&lt;&gt;0,0,IF(Table1[[#This Row],[Phân loại]]="Bán hàng",Table1[[#This Row],[Tổng giá trị]],-Table1[[#This Row],[Tổng giá trị]]))</f>
        <v>1889098</v>
      </c>
      <c r="Q1197" s="32">
        <f>IF(M1197&lt;&gt;"",IF(O1197&lt;&gt;0,O1197,P1197),0)</f>
        <v>0</v>
      </c>
      <c r="R1197" s="7">
        <f>Table1[[#This Row],[Số còn phải thu ĐK]]+Table1[[#This Row],[Giá Trị HD sau CK]]-Table1[[#This Row],[Số tiền đã thu]]</f>
        <v>1889098</v>
      </c>
      <c r="S1197" s="6">
        <f>IF(Table1[[#This Row],[Ngày hóa đơn]]&lt;&gt;"",Table1[[#This Row],[Ngày hóa đơn]],IF(Table1[[#This Row],[Ngày hạch toán]]&lt;&gt;"",Table1[[#This Row],[Ngày hạch toán]],""))</f>
        <v>46204</v>
      </c>
      <c r="T1197" s="7"/>
      <c r="U1197" s="6">
        <f>IF(Table1[[#This Row],[Ngày tính CN]]="","",S1197+T1197)</f>
        <v>46204</v>
      </c>
      <c r="V1197" s="32">
        <f ca="1">IF(Table1[[#This Row],[Hạn thanh toán]]="","",IF((U1197-NOW())&lt;0,0,(U1197-NOW())))</f>
        <v>0</v>
      </c>
      <c r="W1197" s="32"/>
      <c r="X1197" s="32">
        <f ca="1">IF(OR(U1197="",R1197=0),"",IF((U1197-NOW())&lt;0,-(U1197-NOW()),0))</f>
        <v>90.359753240743885</v>
      </c>
      <c r="Y1197" s="2" t="str">
        <f ca="1">IF(R1197=0,"Đã thanh toán",IF(X1197="","",IF(X1197&lt;=0,"Chưa đến hạn thanh toán",IF(X1197&lt;=30,"Nợ quá hạn 30 ngày",IF(X1197&lt;=60,"Nợ quá hạn từ 30 ngày đến 60 ngày",IF(X1197&lt;=90,"Nợ quá hạn từ 60 ngày đến 90 ngày",IF(X1197&lt;=120,"Nợ quá hạn từ 90 ngày đến 120 ngày","Nợ quá hạn hơn 120 ngày có khả năng mất thanh toán")))))))</f>
        <v>Nợ quá hạn từ 90 ngày đến 120 ngày</v>
      </c>
      <c r="Z1197" s="42">
        <f>IF(S1197="","",S1197)</f>
        <v>46204</v>
      </c>
      <c r="AA1197" s="42" t="str">
        <f>IF(M1197="","",M1197)</f>
        <v/>
      </c>
      <c r="AD1197" s="2" t="str">
        <f>VLOOKUP($A1197,MA_KH!$A:$Q,MA_KH!O$1,0)</f>
        <v>MEGA</v>
      </c>
      <c r="AE1197" s="2" t="str">
        <f>VLOOKUP($A1197,MA_KH!$A:$Q,MA_KH!P$1,0)</f>
        <v>CÔNG TY TNHH MM MEGA MARKET (VIỆT NAM)</v>
      </c>
      <c r="AG1197" s="2" t="str">
        <f>(Table1[[#This Row],[Số hóa đơn]])&amp;IF(OR(Table1[[#This Row],[Phân loại]]="Hàng trả",Table1[[#This Row],[Phân loại]]="Giảm công nợ"),-Table1[[#This Row],[Tổng giá trị]],Table1[[#This Row],[Tổng giá trị]])</f>
        <v>000454841889098</v>
      </c>
      <c r="AH1197" s="6" t="e">
        <f>_xlfn.XLOOKUP(Table1[[#This Row],[Column1]],'Chi tiết tt Mega gửi'!P:P,'Chi tiết tt Mega gửi'!N:N)</f>
        <v>#N/A</v>
      </c>
    </row>
    <row r="1198" spans="1:34" ht="25.5" customHeight="1" x14ac:dyDescent="0.2">
      <c r="A1198" s="54" t="s">
        <v>16292</v>
      </c>
      <c r="B1198" s="54" t="s">
        <v>251</v>
      </c>
      <c r="C1198" s="55">
        <v>46204</v>
      </c>
      <c r="D1198" s="54" t="s">
        <v>20643</v>
      </c>
      <c r="E1198" s="55">
        <v>46207</v>
      </c>
      <c r="F1198" s="54" t="s">
        <v>20644</v>
      </c>
      <c r="G1198" s="54" t="s">
        <v>20645</v>
      </c>
      <c r="H1198" s="128">
        <v>822500</v>
      </c>
      <c r="I1198" s="131">
        <v>0</v>
      </c>
      <c r="J1198" s="128">
        <v>65800</v>
      </c>
      <c r="K1198" s="129">
        <v>888300</v>
      </c>
      <c r="L1198" s="64" t="s">
        <v>17236</v>
      </c>
      <c r="M1198" s="6">
        <v>46244</v>
      </c>
      <c r="N1198" s="140"/>
      <c r="O1198" s="32">
        <f>IF(Table1[[#This Row],[Phân loại]]="Tồn đầu kỳ",Table1[[#This Row],[Tổng giá trị]],0)</f>
        <v>0</v>
      </c>
      <c r="P1198" s="7">
        <f>IF(Table1[[#This Row],[Số còn phải thu ĐK]]&lt;&gt;0,0,IF(Table1[[#This Row],[Phân loại]]="Bán hàng",Table1[[#This Row],[Tổng giá trị]],-Table1[[#This Row],[Tổng giá trị]]))</f>
        <v>888300</v>
      </c>
      <c r="Q1198" s="32">
        <f t="shared" ref="Q1198:Q1199" si="95">IF(M1198&lt;&gt;"",IF(O1198&lt;&gt;0,O1198,P1198),0)</f>
        <v>888300</v>
      </c>
      <c r="R1198" s="7">
        <f>Table1[[#This Row],[Số còn phải thu ĐK]]+Table1[[#This Row],[Giá Trị HD sau CK]]-Table1[[#This Row],[Số tiền đã thu]]</f>
        <v>0</v>
      </c>
      <c r="S1198" s="6">
        <f>IF(Table1[[#This Row],[Ngày hóa đơn]]&lt;&gt;"",Table1[[#This Row],[Ngày hóa đơn]],IF(Table1[[#This Row],[Ngày hạch toán]]&lt;&gt;"",Table1[[#This Row],[Ngày hạch toán]],""))</f>
        <v>46207</v>
      </c>
      <c r="T1198" s="7"/>
      <c r="U1198" s="6">
        <f>IF(Table1[[#This Row],[Ngày tính CN]]="","",S1198+T1198)</f>
        <v>46207</v>
      </c>
      <c r="V1198" s="32">
        <f ca="1">IF(Table1[[#This Row],[Hạn thanh toán]]="","",IF((U1198-NOW())&lt;0,0,(U1198-NOW())))</f>
        <v>0</v>
      </c>
      <c r="W1198" s="32"/>
      <c r="X1198" s="32" t="str">
        <f t="shared" ref="X1198:X1199" ca="1" si="96">IF(OR(U1198="",R1198=0),"",IF((U1198-NOW())&lt;0,-(U1198-NOW()),0))</f>
        <v/>
      </c>
      <c r="Y1198" s="2" t="str">
        <f t="shared" ref="Y1198:Y1199" si="97">IF(R1198=0,"Đã thanh toán",IF(X1198="","",IF(X1198&lt;=0,"Chưa đến hạn thanh toán",IF(X1198&lt;=30,"Nợ quá hạn 30 ngày",IF(X1198&lt;=60,"Nợ quá hạn từ 30 ngày đến 60 ngày",IF(X1198&lt;=90,"Nợ quá hạn từ 60 ngày đến 90 ngày",IF(X1198&lt;=120,"Nợ quá hạn từ 90 ngày đến 120 ngày","Nợ quá hạn hơn 120 ngày có khả năng mất thanh toán")))))))</f>
        <v>Đã thanh toán</v>
      </c>
      <c r="Z1198" s="42">
        <f t="shared" ref="Z1198:Z1199" si="98">IF(S1198="","",S1198)</f>
        <v>46207</v>
      </c>
      <c r="AA1198" s="42">
        <f t="shared" ref="AA1198:AA1199" si="99">IF(M1198="","",M1198)</f>
        <v>46244</v>
      </c>
      <c r="AD1198" s="2" t="str">
        <f>VLOOKUP($A1198,MA_KH!$A:$Q,MA_KH!O$1,0)</f>
        <v>MEGA</v>
      </c>
      <c r="AE1198" s="2" t="str">
        <f>VLOOKUP($A1198,MA_KH!$A:$Q,MA_KH!P$1,0)</f>
        <v>CÔNG TY TNHH MM MEGA MARKET (VIỆT NAM)</v>
      </c>
      <c r="AG1198" s="2" t="str">
        <f>(Table1[[#This Row],[Số hóa đơn]])&amp;IF(OR(Table1[[#This Row],[Phân loại]]="Hàng trả",Table1[[#This Row],[Phân loại]]="Giảm công nợ"),-Table1[[#This Row],[Tổng giá trị]],Table1[[#This Row],[Tổng giá trị]])</f>
        <v>00046489888300</v>
      </c>
      <c r="AH1198" s="6" t="e">
        <f>_xlfn.XLOOKUP(Table1[[#This Row],[Column1]],'Chi tiết tt Mega gửi'!P:P,'Chi tiết tt Mega gửi'!N:N)</f>
        <v>#N/A</v>
      </c>
    </row>
    <row r="1199" spans="1:34" ht="25.5" customHeight="1" x14ac:dyDescent="0.2">
      <c r="A1199" s="58" t="s">
        <v>16292</v>
      </c>
      <c r="B1199" s="58" t="s">
        <v>251</v>
      </c>
      <c r="C1199" s="59">
        <v>46204</v>
      </c>
      <c r="D1199" s="58" t="s">
        <v>20640</v>
      </c>
      <c r="E1199" s="59">
        <v>46207</v>
      </c>
      <c r="F1199" s="58" t="s">
        <v>20641</v>
      </c>
      <c r="G1199" s="58" t="s">
        <v>20642</v>
      </c>
      <c r="H1199" s="130">
        <v>2524200</v>
      </c>
      <c r="I1199" s="131">
        <v>0</v>
      </c>
      <c r="J1199" s="130">
        <v>201936</v>
      </c>
      <c r="K1199" s="132">
        <v>2726136</v>
      </c>
      <c r="L1199" s="64" t="s">
        <v>17236</v>
      </c>
      <c r="M1199" s="6">
        <v>46244</v>
      </c>
      <c r="N1199" s="140"/>
      <c r="O1199" s="32">
        <f>IF(Table1[[#This Row],[Phân loại]]="Tồn đầu kỳ",Table1[[#This Row],[Tổng giá trị]],0)</f>
        <v>0</v>
      </c>
      <c r="P1199" s="7">
        <f>IF(Table1[[#This Row],[Số còn phải thu ĐK]]&lt;&gt;0,0,IF(Table1[[#This Row],[Phân loại]]="Bán hàng",Table1[[#This Row],[Tổng giá trị]],-Table1[[#This Row],[Tổng giá trị]]))</f>
        <v>2726136</v>
      </c>
      <c r="Q1199" s="32">
        <f t="shared" si="95"/>
        <v>2726136</v>
      </c>
      <c r="R1199" s="7">
        <f>Table1[[#This Row],[Số còn phải thu ĐK]]+Table1[[#This Row],[Giá Trị HD sau CK]]-Table1[[#This Row],[Số tiền đã thu]]</f>
        <v>0</v>
      </c>
      <c r="S1199" s="6">
        <f>IF(Table1[[#This Row],[Ngày hóa đơn]]&lt;&gt;"",Table1[[#This Row],[Ngày hóa đơn]],IF(Table1[[#This Row],[Ngày hạch toán]]&lt;&gt;"",Table1[[#This Row],[Ngày hạch toán]],""))</f>
        <v>46207</v>
      </c>
      <c r="T1199" s="7"/>
      <c r="U1199" s="6">
        <f>IF(Table1[[#This Row],[Ngày tính CN]]="","",S1199+T1199)</f>
        <v>46207</v>
      </c>
      <c r="V1199" s="32">
        <f ca="1">IF(Table1[[#This Row],[Hạn thanh toán]]="","",IF((U1199-NOW())&lt;0,0,(U1199-NOW())))</f>
        <v>0</v>
      </c>
      <c r="W1199" s="32"/>
      <c r="X1199" s="32" t="str">
        <f t="shared" ca="1" si="96"/>
        <v/>
      </c>
      <c r="Y1199" s="2" t="str">
        <f t="shared" si="97"/>
        <v>Đã thanh toán</v>
      </c>
      <c r="Z1199" s="42">
        <f t="shared" si="98"/>
        <v>46207</v>
      </c>
      <c r="AA1199" s="42">
        <f t="shared" si="99"/>
        <v>46244</v>
      </c>
      <c r="AD1199" s="2" t="str">
        <f>VLOOKUP($A1199,MA_KH!$A:$Q,MA_KH!O$1,0)</f>
        <v>MEGA</v>
      </c>
      <c r="AE1199" s="2" t="str">
        <f>VLOOKUP($A1199,MA_KH!$A:$Q,MA_KH!P$1,0)</f>
        <v>CÔNG TY TNHH MM MEGA MARKET (VIỆT NAM)</v>
      </c>
      <c r="AG1199" s="2" t="str">
        <f>(Table1[[#This Row],[Số hóa đơn]])&amp;IF(OR(Table1[[#This Row],[Phân loại]]="Hàng trả",Table1[[#This Row],[Phân loại]]="Giảm công nợ"),-Table1[[#This Row],[Tổng giá trị]],Table1[[#This Row],[Tổng giá trị]])</f>
        <v>000464902726136</v>
      </c>
      <c r="AH1199" s="6" t="e">
        <f>_xlfn.XLOOKUP(Table1[[#This Row],[Column1]],'Chi tiết tt Mega gửi'!P:P,'Chi tiết tt Mega gửi'!N:N)</f>
        <v>#N/A</v>
      </c>
    </row>
    <row r="1200" spans="1:34" ht="25.5" customHeight="1" x14ac:dyDescent="0.2">
      <c r="A1200" s="54" t="s">
        <v>16290</v>
      </c>
      <c r="B1200" s="54" t="s">
        <v>192</v>
      </c>
      <c r="C1200" s="55">
        <v>46205</v>
      </c>
      <c r="D1200" s="54" t="s">
        <v>20655</v>
      </c>
      <c r="E1200" s="55">
        <v>46207</v>
      </c>
      <c r="F1200" s="54" t="s">
        <v>20656</v>
      </c>
      <c r="G1200" s="54" t="s">
        <v>20657</v>
      </c>
      <c r="H1200" s="128">
        <v>2641660</v>
      </c>
      <c r="I1200" s="131">
        <v>0</v>
      </c>
      <c r="J1200" s="128">
        <v>211333</v>
      </c>
      <c r="K1200" s="129">
        <v>2852993</v>
      </c>
      <c r="L1200" s="64" t="s">
        <v>17236</v>
      </c>
      <c r="M1200" s="6">
        <v>46244</v>
      </c>
      <c r="N1200" s="140"/>
      <c r="O1200" s="32">
        <f>IF(Table1[[#This Row],[Phân loại]]="Tồn đầu kỳ",Table1[[#This Row],[Tổng giá trị]],0)</f>
        <v>0</v>
      </c>
      <c r="P1200" s="7">
        <f>IF(Table1[[#This Row],[Số còn phải thu ĐK]]&lt;&gt;0,0,IF(Table1[[#This Row],[Phân loại]]="Bán hàng",Table1[[#This Row],[Tổng giá trị]],-Table1[[#This Row],[Tổng giá trị]]))</f>
        <v>2852993</v>
      </c>
      <c r="Q1200" s="32">
        <f t="shared" ref="Q1200:Q1209" si="100">IF(M1200&lt;&gt;"",IF(O1200&lt;&gt;0,O1200,P1200),0)</f>
        <v>2852993</v>
      </c>
      <c r="R1200" s="7">
        <f>Table1[[#This Row],[Số còn phải thu ĐK]]+Table1[[#This Row],[Giá Trị HD sau CK]]-Table1[[#This Row],[Số tiền đã thu]]</f>
        <v>0</v>
      </c>
      <c r="S1200" s="6">
        <f>IF(Table1[[#This Row],[Ngày hóa đơn]]&lt;&gt;"",Table1[[#This Row],[Ngày hóa đơn]],IF(Table1[[#This Row],[Ngày hạch toán]]&lt;&gt;"",Table1[[#This Row],[Ngày hạch toán]],""))</f>
        <v>46207</v>
      </c>
      <c r="T1200" s="7"/>
      <c r="U1200" s="6">
        <f>IF(Table1[[#This Row],[Ngày tính CN]]="","",S1200+T1200)</f>
        <v>46207</v>
      </c>
      <c r="V1200" s="32">
        <f ca="1">IF(Table1[[#This Row],[Hạn thanh toán]]="","",IF((U1200-NOW())&lt;0,0,(U1200-NOW())))</f>
        <v>0</v>
      </c>
      <c r="W1200" s="32"/>
      <c r="X1200" s="32" t="str">
        <f t="shared" ref="X1200:X1209" ca="1" si="101">IF(OR(U1200="",R1200=0),"",IF((U1200-NOW())&lt;0,-(U1200-NOW()),0))</f>
        <v/>
      </c>
      <c r="Y1200" s="2" t="str">
        <f t="shared" ref="Y1200:Y1209" si="102">IF(R1200=0,"Đã thanh toán",IF(X1200="","",IF(X1200&lt;=0,"Chưa đến hạn thanh toán",IF(X1200&lt;=30,"Nợ quá hạn 30 ngày",IF(X1200&lt;=60,"Nợ quá hạn từ 30 ngày đến 60 ngày",IF(X1200&lt;=90,"Nợ quá hạn từ 60 ngày đến 90 ngày",IF(X1200&lt;=120,"Nợ quá hạn từ 90 ngày đến 120 ngày","Nợ quá hạn hơn 120 ngày có khả năng mất thanh toán")))))))</f>
        <v>Đã thanh toán</v>
      </c>
      <c r="Z1200" s="42">
        <f t="shared" ref="Z1200:Z1209" si="103">IF(S1200="","",S1200)</f>
        <v>46207</v>
      </c>
      <c r="AA1200" s="42">
        <f t="shared" ref="AA1200:AA1209" si="104">IF(M1200="","",M1200)</f>
        <v>46244</v>
      </c>
      <c r="AD1200" s="2" t="str">
        <f>VLOOKUP($A1200,MA_KH!$A:$Q,MA_KH!O$1,0)</f>
        <v>MEGA</v>
      </c>
      <c r="AE1200" s="2" t="str">
        <f>VLOOKUP($A1200,MA_KH!$A:$Q,MA_KH!P$1,0)</f>
        <v>CÔNG TY TNHH MM MEGA MARKET (VIỆT NAM)</v>
      </c>
      <c r="AG1200" s="2" t="str">
        <f>(Table1[[#This Row],[Số hóa đơn]])&amp;IF(OR(Table1[[#This Row],[Phân loại]]="Hàng trả",Table1[[#This Row],[Phân loại]]="Giảm công nợ"),-Table1[[#This Row],[Tổng giá trị]],Table1[[#This Row],[Tổng giá trị]])</f>
        <v>000464912852993</v>
      </c>
      <c r="AH1200" s="6" t="e">
        <f>_xlfn.XLOOKUP(Table1[[#This Row],[Column1]],'Chi tiết tt Mega gửi'!P:P,'Chi tiết tt Mega gửi'!N:N)</f>
        <v>#N/A</v>
      </c>
    </row>
    <row r="1201" spans="1:34" ht="25.5" customHeight="1" x14ac:dyDescent="0.2">
      <c r="A1201" s="54" t="s">
        <v>16308</v>
      </c>
      <c r="B1201" s="54" t="s">
        <v>194</v>
      </c>
      <c r="C1201" s="55">
        <v>46205</v>
      </c>
      <c r="D1201" s="54" t="s">
        <v>20676</v>
      </c>
      <c r="E1201" s="55">
        <v>46207</v>
      </c>
      <c r="F1201" s="54" t="s">
        <v>20677</v>
      </c>
      <c r="G1201" s="54" t="s">
        <v>20678</v>
      </c>
      <c r="H1201" s="128">
        <v>7946935</v>
      </c>
      <c r="I1201" s="131">
        <v>0</v>
      </c>
      <c r="J1201" s="128">
        <v>635755</v>
      </c>
      <c r="K1201" s="129">
        <v>8582690</v>
      </c>
      <c r="L1201" s="64" t="s">
        <v>17236</v>
      </c>
      <c r="M1201" s="6">
        <v>46244</v>
      </c>
      <c r="O1201" s="32">
        <f>IF(Table1[[#This Row],[Phân loại]]="Tồn đầu kỳ",Table1[[#This Row],[Tổng giá trị]],0)</f>
        <v>0</v>
      </c>
      <c r="P1201" s="7">
        <f>IF(Table1[[#This Row],[Số còn phải thu ĐK]]&lt;&gt;0,0,IF(Table1[[#This Row],[Phân loại]]="Bán hàng",Table1[[#This Row],[Tổng giá trị]],-Table1[[#This Row],[Tổng giá trị]]))</f>
        <v>8582690</v>
      </c>
      <c r="Q1201" s="32">
        <f t="shared" si="100"/>
        <v>8582690</v>
      </c>
      <c r="R1201" s="7">
        <f>Table1[[#This Row],[Số còn phải thu ĐK]]+Table1[[#This Row],[Giá Trị HD sau CK]]-Table1[[#This Row],[Số tiền đã thu]]</f>
        <v>0</v>
      </c>
      <c r="S1201" s="6">
        <f>IF(Table1[[#This Row],[Ngày hóa đơn]]&lt;&gt;"",Table1[[#This Row],[Ngày hóa đơn]],IF(Table1[[#This Row],[Ngày hạch toán]]&lt;&gt;"",Table1[[#This Row],[Ngày hạch toán]],""))</f>
        <v>46207</v>
      </c>
      <c r="T1201" s="7"/>
      <c r="U1201" s="6">
        <f>IF(Table1[[#This Row],[Ngày tính CN]]="","",S1201+T1201)</f>
        <v>46207</v>
      </c>
      <c r="V1201" s="32">
        <f ca="1">IF(Table1[[#This Row],[Hạn thanh toán]]="","",IF((U1201-NOW())&lt;0,0,(U1201-NOW())))</f>
        <v>0</v>
      </c>
      <c r="W1201" s="32"/>
      <c r="X1201" s="32" t="str">
        <f t="shared" ca="1" si="101"/>
        <v/>
      </c>
      <c r="Y1201" s="2" t="str">
        <f t="shared" si="102"/>
        <v>Đã thanh toán</v>
      </c>
      <c r="Z1201" s="42">
        <f t="shared" si="103"/>
        <v>46207</v>
      </c>
      <c r="AA1201" s="42">
        <f t="shared" si="104"/>
        <v>46244</v>
      </c>
      <c r="AD1201" s="2" t="str">
        <f>VLOOKUP($A1201,MA_KH!$A:$Q,MA_KH!O$1,0)</f>
        <v>MEGA</v>
      </c>
      <c r="AE1201" s="2" t="str">
        <f>VLOOKUP($A1201,MA_KH!$A:$Q,MA_KH!P$1,0)</f>
        <v>CÔNG TY TNHH MM MEGA MARKET (VIỆT NAM)</v>
      </c>
      <c r="AG1201" s="2" t="str">
        <f>(Table1[[#This Row],[Số hóa đơn]])&amp;IF(OR(Table1[[#This Row],[Phân loại]]="Hàng trả",Table1[[#This Row],[Phân loại]]="Giảm công nợ"),-Table1[[#This Row],[Tổng giá trị]],Table1[[#This Row],[Tổng giá trị]])</f>
        <v>000464928582690</v>
      </c>
      <c r="AH1201" s="6" t="e">
        <f>_xlfn.XLOOKUP(Table1[[#This Row],[Column1]],'Chi tiết tt Mega gửi'!P:P,'Chi tiết tt Mega gửi'!N:N)</f>
        <v>#N/A</v>
      </c>
    </row>
    <row r="1202" spans="1:34" ht="25.5" customHeight="1" x14ac:dyDescent="0.2">
      <c r="A1202" s="54" t="s">
        <v>16295</v>
      </c>
      <c r="B1202" s="54" t="s">
        <v>198</v>
      </c>
      <c r="C1202" s="55">
        <v>46205</v>
      </c>
      <c r="D1202" s="54" t="s">
        <v>20667</v>
      </c>
      <c r="E1202" s="55">
        <v>46207</v>
      </c>
      <c r="F1202" s="54" t="s">
        <v>20668</v>
      </c>
      <c r="G1202" s="54" t="s">
        <v>20669</v>
      </c>
      <c r="H1202" s="128">
        <v>2524200</v>
      </c>
      <c r="I1202" s="131">
        <v>0</v>
      </c>
      <c r="J1202" s="128">
        <v>201936</v>
      </c>
      <c r="K1202" s="129">
        <v>2726136</v>
      </c>
      <c r="L1202" s="64" t="s">
        <v>17236</v>
      </c>
      <c r="M1202" s="6">
        <v>46244</v>
      </c>
      <c r="O1202" s="32">
        <f>IF(Table1[[#This Row],[Phân loại]]="Tồn đầu kỳ",Table1[[#This Row],[Tổng giá trị]],0)</f>
        <v>0</v>
      </c>
      <c r="P1202" s="7">
        <f>IF(Table1[[#This Row],[Số còn phải thu ĐK]]&lt;&gt;0,0,IF(Table1[[#This Row],[Phân loại]]="Bán hàng",Table1[[#This Row],[Tổng giá trị]],-Table1[[#This Row],[Tổng giá trị]]))</f>
        <v>2726136</v>
      </c>
      <c r="Q1202" s="32">
        <f t="shared" si="100"/>
        <v>2726136</v>
      </c>
      <c r="R1202" s="7">
        <f>Table1[[#This Row],[Số còn phải thu ĐK]]+Table1[[#This Row],[Giá Trị HD sau CK]]-Table1[[#This Row],[Số tiền đã thu]]</f>
        <v>0</v>
      </c>
      <c r="S1202" s="6">
        <f>IF(Table1[[#This Row],[Ngày hóa đơn]]&lt;&gt;"",Table1[[#This Row],[Ngày hóa đơn]],IF(Table1[[#This Row],[Ngày hạch toán]]&lt;&gt;"",Table1[[#This Row],[Ngày hạch toán]],""))</f>
        <v>46207</v>
      </c>
      <c r="T1202" s="7"/>
      <c r="U1202" s="6">
        <f>IF(Table1[[#This Row],[Ngày tính CN]]="","",S1202+T1202)</f>
        <v>46207</v>
      </c>
      <c r="V1202" s="32">
        <f ca="1">IF(Table1[[#This Row],[Hạn thanh toán]]="","",IF((U1202-NOW())&lt;0,0,(U1202-NOW())))</f>
        <v>0</v>
      </c>
      <c r="W1202" s="32"/>
      <c r="X1202" s="32" t="str">
        <f t="shared" ca="1" si="101"/>
        <v/>
      </c>
      <c r="Y1202" s="2" t="str">
        <f t="shared" si="102"/>
        <v>Đã thanh toán</v>
      </c>
      <c r="Z1202" s="42">
        <f t="shared" si="103"/>
        <v>46207</v>
      </c>
      <c r="AA1202" s="42">
        <f t="shared" si="104"/>
        <v>46244</v>
      </c>
      <c r="AD1202" s="2" t="str">
        <f>VLOOKUP($A1202,MA_KH!$A:$Q,MA_KH!O$1,0)</f>
        <v>MEGA</v>
      </c>
      <c r="AE1202" s="2" t="str">
        <f>VLOOKUP($A1202,MA_KH!$A:$Q,MA_KH!P$1,0)</f>
        <v>CÔNG TY TNHH MM MEGA MARKET (VIỆT NAM)</v>
      </c>
      <c r="AG1202" s="2" t="str">
        <f>(Table1[[#This Row],[Số hóa đơn]])&amp;IF(OR(Table1[[#This Row],[Phân loại]]="Hàng trả",Table1[[#This Row],[Phân loại]]="Giảm công nợ"),-Table1[[#This Row],[Tổng giá trị]],Table1[[#This Row],[Tổng giá trị]])</f>
        <v>000464932726136</v>
      </c>
      <c r="AH1202" s="6" t="e">
        <f>_xlfn.XLOOKUP(Table1[[#This Row],[Column1]],'Chi tiết tt Mega gửi'!P:P,'Chi tiết tt Mega gửi'!N:N)</f>
        <v>#N/A</v>
      </c>
    </row>
    <row r="1203" spans="1:34" ht="25.5" customHeight="1" x14ac:dyDescent="0.2">
      <c r="A1203" s="54" t="s">
        <v>16295</v>
      </c>
      <c r="B1203" s="54" t="s">
        <v>198</v>
      </c>
      <c r="C1203" s="55">
        <v>46205</v>
      </c>
      <c r="D1203" s="54" t="s">
        <v>20670</v>
      </c>
      <c r="E1203" s="55">
        <v>46207</v>
      </c>
      <c r="F1203" s="54" t="s">
        <v>20671</v>
      </c>
      <c r="G1203" s="54" t="s">
        <v>20672</v>
      </c>
      <c r="H1203" s="128">
        <v>2524200</v>
      </c>
      <c r="I1203" s="131">
        <v>0</v>
      </c>
      <c r="J1203" s="128">
        <v>201936</v>
      </c>
      <c r="K1203" s="129">
        <v>2726136</v>
      </c>
      <c r="L1203" s="64" t="s">
        <v>17236</v>
      </c>
      <c r="M1203" s="6">
        <v>46244</v>
      </c>
      <c r="O1203" s="32">
        <f>IF(Table1[[#This Row],[Phân loại]]="Tồn đầu kỳ",Table1[[#This Row],[Tổng giá trị]],0)</f>
        <v>0</v>
      </c>
      <c r="P1203" s="7">
        <f>IF(Table1[[#This Row],[Số còn phải thu ĐK]]&lt;&gt;0,0,IF(Table1[[#This Row],[Phân loại]]="Bán hàng",Table1[[#This Row],[Tổng giá trị]],-Table1[[#This Row],[Tổng giá trị]]))</f>
        <v>2726136</v>
      </c>
      <c r="Q1203" s="32">
        <f t="shared" si="100"/>
        <v>2726136</v>
      </c>
      <c r="R1203" s="7">
        <f>Table1[[#This Row],[Số còn phải thu ĐK]]+Table1[[#This Row],[Giá Trị HD sau CK]]-Table1[[#This Row],[Số tiền đã thu]]</f>
        <v>0</v>
      </c>
      <c r="S1203" s="6">
        <f>IF(Table1[[#This Row],[Ngày hóa đơn]]&lt;&gt;"",Table1[[#This Row],[Ngày hóa đơn]],IF(Table1[[#This Row],[Ngày hạch toán]]&lt;&gt;"",Table1[[#This Row],[Ngày hạch toán]],""))</f>
        <v>46207</v>
      </c>
      <c r="T1203" s="7"/>
      <c r="U1203" s="6">
        <f>IF(Table1[[#This Row],[Ngày tính CN]]="","",S1203+T1203)</f>
        <v>46207</v>
      </c>
      <c r="V1203" s="32">
        <f ca="1">IF(Table1[[#This Row],[Hạn thanh toán]]="","",IF((U1203-NOW())&lt;0,0,(U1203-NOW())))</f>
        <v>0</v>
      </c>
      <c r="W1203" s="32"/>
      <c r="X1203" s="32" t="str">
        <f t="shared" ca="1" si="101"/>
        <v/>
      </c>
      <c r="Y1203" s="2" t="str">
        <f t="shared" si="102"/>
        <v>Đã thanh toán</v>
      </c>
      <c r="Z1203" s="42">
        <f t="shared" si="103"/>
        <v>46207</v>
      </c>
      <c r="AA1203" s="42">
        <f t="shared" si="104"/>
        <v>46244</v>
      </c>
      <c r="AD1203" s="2" t="str">
        <f>VLOOKUP($A1203,MA_KH!$A:$Q,MA_KH!O$1,0)</f>
        <v>MEGA</v>
      </c>
      <c r="AE1203" s="2" t="str">
        <f>VLOOKUP($A1203,MA_KH!$A:$Q,MA_KH!P$1,0)</f>
        <v>CÔNG TY TNHH MM MEGA MARKET (VIỆT NAM)</v>
      </c>
      <c r="AG1203" s="2" t="str">
        <f>(Table1[[#This Row],[Số hóa đơn]])&amp;IF(OR(Table1[[#This Row],[Phân loại]]="Hàng trả",Table1[[#This Row],[Phân loại]]="Giảm công nợ"),-Table1[[#This Row],[Tổng giá trị]],Table1[[#This Row],[Tổng giá trị]])</f>
        <v>000464942726136</v>
      </c>
      <c r="AH1203" s="6" t="e">
        <f>_xlfn.XLOOKUP(Table1[[#This Row],[Column1]],'Chi tiết tt Mega gửi'!P:P,'Chi tiết tt Mega gửi'!N:N)</f>
        <v>#N/A</v>
      </c>
    </row>
    <row r="1204" spans="1:34" ht="25.5" customHeight="1" x14ac:dyDescent="0.2">
      <c r="A1204" s="54" t="s">
        <v>16287</v>
      </c>
      <c r="B1204" s="54" t="s">
        <v>253</v>
      </c>
      <c r="C1204" s="55">
        <v>46205</v>
      </c>
      <c r="D1204" s="54" t="s">
        <v>20649</v>
      </c>
      <c r="E1204" s="55">
        <v>46207</v>
      </c>
      <c r="F1204" s="54" t="s">
        <v>20650</v>
      </c>
      <c r="G1204" s="54" t="s">
        <v>20651</v>
      </c>
      <c r="H1204" s="128">
        <v>2075500</v>
      </c>
      <c r="I1204" s="131">
        <v>0</v>
      </c>
      <c r="J1204" s="128">
        <v>166040</v>
      </c>
      <c r="K1204" s="129">
        <v>2241540</v>
      </c>
      <c r="L1204" s="64" t="s">
        <v>17236</v>
      </c>
      <c r="M1204" s="6">
        <v>46244</v>
      </c>
      <c r="O1204" s="32">
        <f>IF(Table1[[#This Row],[Phân loại]]="Tồn đầu kỳ",Table1[[#This Row],[Tổng giá trị]],0)</f>
        <v>0</v>
      </c>
      <c r="P1204" s="7">
        <f>IF(Table1[[#This Row],[Số còn phải thu ĐK]]&lt;&gt;0,0,IF(Table1[[#This Row],[Phân loại]]="Bán hàng",Table1[[#This Row],[Tổng giá trị]],-Table1[[#This Row],[Tổng giá trị]]))</f>
        <v>2241540</v>
      </c>
      <c r="Q1204" s="32">
        <f t="shared" si="100"/>
        <v>2241540</v>
      </c>
      <c r="R1204" s="7">
        <f>Table1[[#This Row],[Số còn phải thu ĐK]]+Table1[[#This Row],[Giá Trị HD sau CK]]-Table1[[#This Row],[Số tiền đã thu]]</f>
        <v>0</v>
      </c>
      <c r="S1204" s="6">
        <f>IF(Table1[[#This Row],[Ngày hóa đơn]]&lt;&gt;"",Table1[[#This Row],[Ngày hóa đơn]],IF(Table1[[#This Row],[Ngày hạch toán]]&lt;&gt;"",Table1[[#This Row],[Ngày hạch toán]],""))</f>
        <v>46207</v>
      </c>
      <c r="T1204" s="7"/>
      <c r="U1204" s="6">
        <f>IF(Table1[[#This Row],[Ngày tính CN]]="","",S1204+T1204)</f>
        <v>46207</v>
      </c>
      <c r="V1204" s="32">
        <f ca="1">IF(Table1[[#This Row],[Hạn thanh toán]]="","",IF((U1204-NOW())&lt;0,0,(U1204-NOW())))</f>
        <v>0</v>
      </c>
      <c r="W1204" s="32"/>
      <c r="X1204" s="32" t="str">
        <f t="shared" ca="1" si="101"/>
        <v/>
      </c>
      <c r="Y1204" s="2" t="str">
        <f t="shared" si="102"/>
        <v>Đã thanh toán</v>
      </c>
      <c r="Z1204" s="42">
        <f t="shared" si="103"/>
        <v>46207</v>
      </c>
      <c r="AA1204" s="42">
        <f t="shared" si="104"/>
        <v>46244</v>
      </c>
      <c r="AD1204" s="2" t="str">
        <f>VLOOKUP($A1204,MA_KH!$A:$Q,MA_KH!O$1,0)</f>
        <v>MEGA</v>
      </c>
      <c r="AE1204" s="2" t="str">
        <f>VLOOKUP($A1204,MA_KH!$A:$Q,MA_KH!P$1,0)</f>
        <v>CÔNG TY TNHH MM MEGA MARKET (VIỆT NAM)</v>
      </c>
      <c r="AG1204" s="2" t="str">
        <f>(Table1[[#This Row],[Số hóa đơn]])&amp;IF(OR(Table1[[#This Row],[Phân loại]]="Hàng trả",Table1[[#This Row],[Phân loại]]="Giảm công nợ"),-Table1[[#This Row],[Tổng giá trị]],Table1[[#This Row],[Tổng giá trị]])</f>
        <v>000464952241540</v>
      </c>
      <c r="AH1204" s="6" t="e">
        <f>_xlfn.XLOOKUP(Table1[[#This Row],[Column1]],'Chi tiết tt Mega gửi'!P:P,'Chi tiết tt Mega gửi'!N:N)</f>
        <v>#N/A</v>
      </c>
    </row>
    <row r="1205" spans="1:34" ht="25.5" customHeight="1" x14ac:dyDescent="0.2">
      <c r="A1205" s="54" t="s">
        <v>16291</v>
      </c>
      <c r="B1205" s="54" t="s">
        <v>200</v>
      </c>
      <c r="C1205" s="55">
        <v>46205</v>
      </c>
      <c r="D1205" s="54" t="s">
        <v>20664</v>
      </c>
      <c r="E1205" s="55">
        <v>46207</v>
      </c>
      <c r="F1205" s="54" t="s">
        <v>20665</v>
      </c>
      <c r="G1205" s="54" t="s">
        <v>20666</v>
      </c>
      <c r="H1205" s="128">
        <v>1578190</v>
      </c>
      <c r="I1205" s="131">
        <v>0</v>
      </c>
      <c r="J1205" s="128">
        <v>126255</v>
      </c>
      <c r="K1205" s="129">
        <v>1704445</v>
      </c>
      <c r="L1205" s="64" t="s">
        <v>17236</v>
      </c>
      <c r="M1205" s="6">
        <v>46244</v>
      </c>
      <c r="O1205" s="32">
        <f>IF(Table1[[#This Row],[Phân loại]]="Tồn đầu kỳ",Table1[[#This Row],[Tổng giá trị]],0)</f>
        <v>0</v>
      </c>
      <c r="P1205" s="7">
        <f>IF(Table1[[#This Row],[Số còn phải thu ĐK]]&lt;&gt;0,0,IF(Table1[[#This Row],[Phân loại]]="Bán hàng",Table1[[#This Row],[Tổng giá trị]],-Table1[[#This Row],[Tổng giá trị]]))</f>
        <v>1704445</v>
      </c>
      <c r="Q1205" s="32">
        <f t="shared" si="100"/>
        <v>1704445</v>
      </c>
      <c r="R1205" s="7">
        <f>Table1[[#This Row],[Số còn phải thu ĐK]]+Table1[[#This Row],[Giá Trị HD sau CK]]-Table1[[#This Row],[Số tiền đã thu]]</f>
        <v>0</v>
      </c>
      <c r="S1205" s="6">
        <f>IF(Table1[[#This Row],[Ngày hóa đơn]]&lt;&gt;"",Table1[[#This Row],[Ngày hóa đơn]],IF(Table1[[#This Row],[Ngày hạch toán]]&lt;&gt;"",Table1[[#This Row],[Ngày hạch toán]],""))</f>
        <v>46207</v>
      </c>
      <c r="T1205" s="7"/>
      <c r="U1205" s="6">
        <f>IF(Table1[[#This Row],[Ngày tính CN]]="","",S1205+T1205)</f>
        <v>46207</v>
      </c>
      <c r="V1205" s="32">
        <f ca="1">IF(Table1[[#This Row],[Hạn thanh toán]]="","",IF((U1205-NOW())&lt;0,0,(U1205-NOW())))</f>
        <v>0</v>
      </c>
      <c r="W1205" s="32"/>
      <c r="X1205" s="32" t="str">
        <f t="shared" ca="1" si="101"/>
        <v/>
      </c>
      <c r="Y1205" s="2" t="str">
        <f t="shared" si="102"/>
        <v>Đã thanh toán</v>
      </c>
      <c r="Z1205" s="42">
        <f t="shared" si="103"/>
        <v>46207</v>
      </c>
      <c r="AA1205" s="42">
        <f t="shared" si="104"/>
        <v>46244</v>
      </c>
      <c r="AD1205" s="2" t="str">
        <f>VLOOKUP($A1205,MA_KH!$A:$Q,MA_KH!O$1,0)</f>
        <v>MEGA</v>
      </c>
      <c r="AE1205" s="2" t="str">
        <f>VLOOKUP($A1205,MA_KH!$A:$Q,MA_KH!P$1,0)</f>
        <v>CÔNG TY TNHH MM MEGA MARKET (VIỆT NAM)</v>
      </c>
      <c r="AG1205" s="2" t="str">
        <f>(Table1[[#This Row],[Số hóa đơn]])&amp;IF(OR(Table1[[#This Row],[Phân loại]]="Hàng trả",Table1[[#This Row],[Phân loại]]="Giảm công nợ"),-Table1[[#This Row],[Tổng giá trị]],Table1[[#This Row],[Tổng giá trị]])</f>
        <v>000464961704445</v>
      </c>
      <c r="AH1205" s="6" t="e">
        <f>_xlfn.XLOOKUP(Table1[[#This Row],[Column1]],'Chi tiết tt Mega gửi'!P:P,'Chi tiết tt Mega gửi'!N:N)</f>
        <v>#N/A</v>
      </c>
    </row>
    <row r="1206" spans="1:34" ht="25.5" customHeight="1" x14ac:dyDescent="0.2">
      <c r="A1206" s="54" t="s">
        <v>16291</v>
      </c>
      <c r="B1206" s="54" t="s">
        <v>200</v>
      </c>
      <c r="C1206" s="55">
        <v>46205</v>
      </c>
      <c r="D1206" s="54" t="s">
        <v>20661</v>
      </c>
      <c r="E1206" s="55">
        <v>46207</v>
      </c>
      <c r="F1206" s="54" t="s">
        <v>20662</v>
      </c>
      <c r="G1206" s="54" t="s">
        <v>20663</v>
      </c>
      <c r="H1206" s="128">
        <v>2524200</v>
      </c>
      <c r="I1206" s="131">
        <v>0</v>
      </c>
      <c r="J1206" s="128">
        <v>201936</v>
      </c>
      <c r="K1206" s="129">
        <v>2726136</v>
      </c>
      <c r="L1206" s="64" t="s">
        <v>17236</v>
      </c>
      <c r="M1206" s="6">
        <v>46244</v>
      </c>
      <c r="O1206" s="32">
        <f>IF(Table1[[#This Row],[Phân loại]]="Tồn đầu kỳ",Table1[[#This Row],[Tổng giá trị]],0)</f>
        <v>0</v>
      </c>
      <c r="P1206" s="7">
        <f>IF(Table1[[#This Row],[Số còn phải thu ĐK]]&lt;&gt;0,0,IF(Table1[[#This Row],[Phân loại]]="Bán hàng",Table1[[#This Row],[Tổng giá trị]],-Table1[[#This Row],[Tổng giá trị]]))</f>
        <v>2726136</v>
      </c>
      <c r="Q1206" s="32">
        <f t="shared" si="100"/>
        <v>2726136</v>
      </c>
      <c r="R1206" s="7">
        <f>Table1[[#This Row],[Số còn phải thu ĐK]]+Table1[[#This Row],[Giá Trị HD sau CK]]-Table1[[#This Row],[Số tiền đã thu]]</f>
        <v>0</v>
      </c>
      <c r="S1206" s="6">
        <f>IF(Table1[[#This Row],[Ngày hóa đơn]]&lt;&gt;"",Table1[[#This Row],[Ngày hóa đơn]],IF(Table1[[#This Row],[Ngày hạch toán]]&lt;&gt;"",Table1[[#This Row],[Ngày hạch toán]],""))</f>
        <v>46207</v>
      </c>
      <c r="T1206" s="7"/>
      <c r="U1206" s="6">
        <f>IF(Table1[[#This Row],[Ngày tính CN]]="","",S1206+T1206)</f>
        <v>46207</v>
      </c>
      <c r="V1206" s="32">
        <f ca="1">IF(Table1[[#This Row],[Hạn thanh toán]]="","",IF((U1206-NOW())&lt;0,0,(U1206-NOW())))</f>
        <v>0</v>
      </c>
      <c r="W1206" s="32"/>
      <c r="X1206" s="32" t="str">
        <f t="shared" ca="1" si="101"/>
        <v/>
      </c>
      <c r="Y1206" s="2" t="str">
        <f t="shared" si="102"/>
        <v>Đã thanh toán</v>
      </c>
      <c r="Z1206" s="42">
        <f t="shared" si="103"/>
        <v>46207</v>
      </c>
      <c r="AA1206" s="42">
        <f t="shared" si="104"/>
        <v>46244</v>
      </c>
      <c r="AD1206" s="2" t="str">
        <f>VLOOKUP($A1206,MA_KH!$A:$Q,MA_KH!O$1,0)</f>
        <v>MEGA</v>
      </c>
      <c r="AE1206" s="2" t="str">
        <f>VLOOKUP($A1206,MA_KH!$A:$Q,MA_KH!P$1,0)</f>
        <v>CÔNG TY TNHH MM MEGA MARKET (VIỆT NAM)</v>
      </c>
      <c r="AG1206" s="2" t="str">
        <f>(Table1[[#This Row],[Số hóa đơn]])&amp;IF(OR(Table1[[#This Row],[Phân loại]]="Hàng trả",Table1[[#This Row],[Phân loại]]="Giảm công nợ"),-Table1[[#This Row],[Tổng giá trị]],Table1[[#This Row],[Tổng giá trị]])</f>
        <v>000464972726136</v>
      </c>
      <c r="AH1206" s="6" t="e">
        <f>_xlfn.XLOOKUP(Table1[[#This Row],[Column1]],'Chi tiết tt Mega gửi'!P:P,'Chi tiết tt Mega gửi'!N:N)</f>
        <v>#N/A</v>
      </c>
    </row>
    <row r="1207" spans="1:34" ht="25.5" customHeight="1" x14ac:dyDescent="0.2">
      <c r="A1207" s="54" t="s">
        <v>16291</v>
      </c>
      <c r="B1207" s="54" t="s">
        <v>200</v>
      </c>
      <c r="C1207" s="55">
        <v>46205</v>
      </c>
      <c r="D1207" s="54" t="s">
        <v>20658</v>
      </c>
      <c r="E1207" s="55">
        <v>46207</v>
      </c>
      <c r="F1207" s="54" t="s">
        <v>20659</v>
      </c>
      <c r="G1207" s="54" t="s">
        <v>20660</v>
      </c>
      <c r="H1207" s="128">
        <v>3550380</v>
      </c>
      <c r="I1207" s="131">
        <v>0</v>
      </c>
      <c r="J1207" s="128">
        <v>284030</v>
      </c>
      <c r="K1207" s="129">
        <v>3834410</v>
      </c>
      <c r="L1207" s="64" t="s">
        <v>17236</v>
      </c>
      <c r="M1207" s="6">
        <v>46244</v>
      </c>
      <c r="O1207" s="32">
        <f>IF(Table1[[#This Row],[Phân loại]]="Tồn đầu kỳ",Table1[[#This Row],[Tổng giá trị]],0)</f>
        <v>0</v>
      </c>
      <c r="P1207" s="7">
        <f>IF(Table1[[#This Row],[Số còn phải thu ĐK]]&lt;&gt;0,0,IF(Table1[[#This Row],[Phân loại]]="Bán hàng",Table1[[#This Row],[Tổng giá trị]],-Table1[[#This Row],[Tổng giá trị]]))</f>
        <v>3834410</v>
      </c>
      <c r="Q1207" s="32">
        <f t="shared" si="100"/>
        <v>3834410</v>
      </c>
      <c r="R1207" s="7">
        <f>Table1[[#This Row],[Số còn phải thu ĐK]]+Table1[[#This Row],[Giá Trị HD sau CK]]-Table1[[#This Row],[Số tiền đã thu]]</f>
        <v>0</v>
      </c>
      <c r="S1207" s="6">
        <f>IF(Table1[[#This Row],[Ngày hóa đơn]]&lt;&gt;"",Table1[[#This Row],[Ngày hóa đơn]],IF(Table1[[#This Row],[Ngày hạch toán]]&lt;&gt;"",Table1[[#This Row],[Ngày hạch toán]],""))</f>
        <v>46207</v>
      </c>
      <c r="T1207" s="7"/>
      <c r="U1207" s="6">
        <f>IF(Table1[[#This Row],[Ngày tính CN]]="","",S1207+T1207)</f>
        <v>46207</v>
      </c>
      <c r="V1207" s="32">
        <f ca="1">IF(Table1[[#This Row],[Hạn thanh toán]]="","",IF((U1207-NOW())&lt;0,0,(U1207-NOW())))</f>
        <v>0</v>
      </c>
      <c r="W1207" s="32"/>
      <c r="X1207" s="32" t="str">
        <f t="shared" ca="1" si="101"/>
        <v/>
      </c>
      <c r="Y1207" s="2" t="str">
        <f t="shared" si="102"/>
        <v>Đã thanh toán</v>
      </c>
      <c r="Z1207" s="42">
        <f t="shared" si="103"/>
        <v>46207</v>
      </c>
      <c r="AA1207" s="42">
        <f t="shared" si="104"/>
        <v>46244</v>
      </c>
      <c r="AD1207" s="2" t="str">
        <f>VLOOKUP($A1207,MA_KH!$A:$Q,MA_KH!O$1,0)</f>
        <v>MEGA</v>
      </c>
      <c r="AE1207" s="2" t="str">
        <f>VLOOKUP($A1207,MA_KH!$A:$Q,MA_KH!P$1,0)</f>
        <v>CÔNG TY TNHH MM MEGA MARKET (VIỆT NAM)</v>
      </c>
      <c r="AG1207" s="2" t="str">
        <f>(Table1[[#This Row],[Số hóa đơn]])&amp;IF(OR(Table1[[#This Row],[Phân loại]]="Hàng trả",Table1[[#This Row],[Phân loại]]="Giảm công nợ"),-Table1[[#This Row],[Tổng giá trị]],Table1[[#This Row],[Tổng giá trị]])</f>
        <v>000464983834410</v>
      </c>
      <c r="AH1207" s="6" t="e">
        <f>_xlfn.XLOOKUP(Table1[[#This Row],[Column1]],'Chi tiết tt Mega gửi'!P:P,'Chi tiết tt Mega gửi'!N:N)</f>
        <v>#N/A</v>
      </c>
    </row>
    <row r="1208" spans="1:34" ht="25.5" customHeight="1" x14ac:dyDescent="0.2">
      <c r="A1208" s="54" t="s">
        <v>16307</v>
      </c>
      <c r="B1208" s="54" t="s">
        <v>202</v>
      </c>
      <c r="C1208" s="55">
        <v>46205</v>
      </c>
      <c r="D1208" s="54" t="s">
        <v>20673</v>
      </c>
      <c r="E1208" s="55">
        <v>46207</v>
      </c>
      <c r="F1208" s="54" t="s">
        <v>20674</v>
      </c>
      <c r="G1208" s="54" t="s">
        <v>20675</v>
      </c>
      <c r="H1208" s="128">
        <v>2474540</v>
      </c>
      <c r="I1208" s="131">
        <v>0</v>
      </c>
      <c r="J1208" s="128">
        <v>197963</v>
      </c>
      <c r="K1208" s="129">
        <v>2672503</v>
      </c>
      <c r="L1208" s="64" t="s">
        <v>17236</v>
      </c>
      <c r="M1208" s="6">
        <v>46244</v>
      </c>
      <c r="O1208" s="32">
        <f>IF(Table1[[#This Row],[Phân loại]]="Tồn đầu kỳ",Table1[[#This Row],[Tổng giá trị]],0)</f>
        <v>0</v>
      </c>
      <c r="P1208" s="7">
        <f>IF(Table1[[#This Row],[Số còn phải thu ĐK]]&lt;&gt;0,0,IF(Table1[[#This Row],[Phân loại]]="Bán hàng",Table1[[#This Row],[Tổng giá trị]],-Table1[[#This Row],[Tổng giá trị]]))</f>
        <v>2672503</v>
      </c>
      <c r="Q1208" s="32">
        <f t="shared" si="100"/>
        <v>2672503</v>
      </c>
      <c r="R1208" s="7">
        <f>Table1[[#This Row],[Số còn phải thu ĐK]]+Table1[[#This Row],[Giá Trị HD sau CK]]-Table1[[#This Row],[Số tiền đã thu]]</f>
        <v>0</v>
      </c>
      <c r="S1208" s="6">
        <f>IF(Table1[[#This Row],[Ngày hóa đơn]]&lt;&gt;"",Table1[[#This Row],[Ngày hóa đơn]],IF(Table1[[#This Row],[Ngày hạch toán]]&lt;&gt;"",Table1[[#This Row],[Ngày hạch toán]],""))</f>
        <v>46207</v>
      </c>
      <c r="T1208" s="7"/>
      <c r="U1208" s="6">
        <f>IF(Table1[[#This Row],[Ngày tính CN]]="","",S1208+T1208)</f>
        <v>46207</v>
      </c>
      <c r="V1208" s="32">
        <f ca="1">IF(Table1[[#This Row],[Hạn thanh toán]]="","",IF((U1208-NOW())&lt;0,0,(U1208-NOW())))</f>
        <v>0</v>
      </c>
      <c r="W1208" s="32"/>
      <c r="X1208" s="32" t="str">
        <f t="shared" ca="1" si="101"/>
        <v/>
      </c>
      <c r="Y1208" s="2" t="str">
        <f t="shared" si="102"/>
        <v>Đã thanh toán</v>
      </c>
      <c r="Z1208" s="42">
        <f t="shared" si="103"/>
        <v>46207</v>
      </c>
      <c r="AA1208" s="42">
        <f t="shared" si="104"/>
        <v>46244</v>
      </c>
      <c r="AD1208" s="2" t="str">
        <f>VLOOKUP($A1208,MA_KH!$A:$Q,MA_KH!O$1,0)</f>
        <v>MEGA</v>
      </c>
      <c r="AE1208" s="2" t="str">
        <f>VLOOKUP($A1208,MA_KH!$A:$Q,MA_KH!P$1,0)</f>
        <v>CÔNG TY TNHH MM MEGA MARKET (VIỆT NAM)</v>
      </c>
      <c r="AG1208" s="2" t="str">
        <f>(Table1[[#This Row],[Số hóa đơn]])&amp;IF(OR(Table1[[#This Row],[Phân loại]]="Hàng trả",Table1[[#This Row],[Phân loại]]="Giảm công nợ"),-Table1[[#This Row],[Tổng giá trị]],Table1[[#This Row],[Tổng giá trị]])</f>
        <v>000464992672503</v>
      </c>
      <c r="AH1208" s="6" t="e">
        <f>_xlfn.XLOOKUP(Table1[[#This Row],[Column1]],'Chi tiết tt Mega gửi'!P:P,'Chi tiết tt Mega gửi'!N:N)</f>
        <v>#N/A</v>
      </c>
    </row>
    <row r="1209" spans="1:34" ht="25.5" customHeight="1" x14ac:dyDescent="0.2">
      <c r="A1209" s="58" t="s">
        <v>16289</v>
      </c>
      <c r="B1209" s="58" t="s">
        <v>296</v>
      </c>
      <c r="C1209" s="59">
        <v>46205</v>
      </c>
      <c r="D1209" s="58" t="s">
        <v>20652</v>
      </c>
      <c r="E1209" s="59">
        <v>46207</v>
      </c>
      <c r="F1209" s="58" t="s">
        <v>20653</v>
      </c>
      <c r="G1209" s="58" t="s">
        <v>20654</v>
      </c>
      <c r="H1209" s="130">
        <v>1104020</v>
      </c>
      <c r="I1209" s="131">
        <v>0</v>
      </c>
      <c r="J1209" s="130">
        <v>88322</v>
      </c>
      <c r="K1209" s="132">
        <v>1192342</v>
      </c>
      <c r="L1209" s="64" t="s">
        <v>17236</v>
      </c>
      <c r="M1209" s="6">
        <v>46244</v>
      </c>
      <c r="O1209" s="32">
        <f>IF(Table1[[#This Row],[Phân loại]]="Tồn đầu kỳ",Table1[[#This Row],[Tổng giá trị]],0)</f>
        <v>0</v>
      </c>
      <c r="P1209" s="7">
        <f>IF(Table1[[#This Row],[Số còn phải thu ĐK]]&lt;&gt;0,0,IF(Table1[[#This Row],[Phân loại]]="Bán hàng",Table1[[#This Row],[Tổng giá trị]],-Table1[[#This Row],[Tổng giá trị]]))</f>
        <v>1192342</v>
      </c>
      <c r="Q1209" s="32">
        <f t="shared" si="100"/>
        <v>1192342</v>
      </c>
      <c r="R1209" s="7">
        <f>Table1[[#This Row],[Số còn phải thu ĐK]]+Table1[[#This Row],[Giá Trị HD sau CK]]-Table1[[#This Row],[Số tiền đã thu]]</f>
        <v>0</v>
      </c>
      <c r="S1209" s="6">
        <f>IF(Table1[[#This Row],[Ngày hóa đơn]]&lt;&gt;"",Table1[[#This Row],[Ngày hóa đơn]],IF(Table1[[#This Row],[Ngày hạch toán]]&lt;&gt;"",Table1[[#This Row],[Ngày hạch toán]],""))</f>
        <v>46207</v>
      </c>
      <c r="T1209" s="7"/>
      <c r="U1209" s="6">
        <f>IF(Table1[[#This Row],[Ngày tính CN]]="","",S1209+T1209)</f>
        <v>46207</v>
      </c>
      <c r="V1209" s="32">
        <f ca="1">IF(Table1[[#This Row],[Hạn thanh toán]]="","",IF((U1209-NOW())&lt;0,0,(U1209-NOW())))</f>
        <v>0</v>
      </c>
      <c r="W1209" s="32"/>
      <c r="X1209" s="32" t="str">
        <f t="shared" ca="1" si="101"/>
        <v/>
      </c>
      <c r="Y1209" s="2" t="str">
        <f t="shared" si="102"/>
        <v>Đã thanh toán</v>
      </c>
      <c r="Z1209" s="42">
        <f t="shared" si="103"/>
        <v>46207</v>
      </c>
      <c r="AA1209" s="42">
        <f t="shared" si="104"/>
        <v>46244</v>
      </c>
      <c r="AD1209" s="2" t="str">
        <f>VLOOKUP($A1209,MA_KH!$A:$Q,MA_KH!O$1,0)</f>
        <v>MEGA</v>
      </c>
      <c r="AE1209" s="2" t="str">
        <f>VLOOKUP($A1209,MA_KH!$A:$Q,MA_KH!P$1,0)</f>
        <v>CÔNG TY TNHH MM MEGA MARKET (VIỆT NAM)</v>
      </c>
      <c r="AG1209" s="2" t="str">
        <f>(Table1[[#This Row],[Số hóa đơn]])&amp;IF(OR(Table1[[#This Row],[Phân loại]]="Hàng trả",Table1[[#This Row],[Phân loại]]="Giảm công nợ"),-Table1[[#This Row],[Tổng giá trị]],Table1[[#This Row],[Tổng giá trị]])</f>
        <v>000465001192342</v>
      </c>
      <c r="AH1209" s="6" t="e">
        <f>_xlfn.XLOOKUP(Table1[[#This Row],[Column1]],'Chi tiết tt Mega gửi'!P:P,'Chi tiết tt Mega gửi'!N:N)</f>
        <v>#N/A</v>
      </c>
    </row>
    <row r="1210" spans="1:34" ht="25.5" customHeight="1" x14ac:dyDescent="0.2">
      <c r="A1210" s="54" t="s">
        <v>16298</v>
      </c>
      <c r="B1210" s="54" t="s">
        <v>7235</v>
      </c>
      <c r="C1210" s="55">
        <v>46206</v>
      </c>
      <c r="D1210" s="54" t="s">
        <v>20682</v>
      </c>
      <c r="E1210" s="55">
        <v>46207</v>
      </c>
      <c r="F1210" s="54" t="s">
        <v>20683</v>
      </c>
      <c r="G1210" s="54" t="s">
        <v>20684</v>
      </c>
      <c r="H1210" s="128">
        <v>5907460</v>
      </c>
      <c r="I1210" s="131">
        <v>0</v>
      </c>
      <c r="J1210" s="128">
        <v>472597</v>
      </c>
      <c r="K1210" s="129">
        <v>6380057</v>
      </c>
      <c r="L1210" s="64" t="s">
        <v>17236</v>
      </c>
      <c r="M1210" s="6">
        <v>46244</v>
      </c>
      <c r="O1210" s="32">
        <f>IF(Table1[[#This Row],[Phân loại]]="Tồn đầu kỳ",Table1[[#This Row],[Tổng giá trị]],0)</f>
        <v>0</v>
      </c>
      <c r="P1210" s="7">
        <f>IF(Table1[[#This Row],[Số còn phải thu ĐK]]&lt;&gt;0,0,IF(Table1[[#This Row],[Phân loại]]="Bán hàng",Table1[[#This Row],[Tổng giá trị]],-Table1[[#This Row],[Tổng giá trị]]))</f>
        <v>6380057</v>
      </c>
      <c r="Q1210" s="32">
        <f t="shared" ref="Q1210:Q1211" si="105">IF(M1210&lt;&gt;"",IF(O1210&lt;&gt;0,O1210,P1210),0)</f>
        <v>6380057</v>
      </c>
      <c r="R1210" s="7">
        <f>Table1[[#This Row],[Số còn phải thu ĐK]]+Table1[[#This Row],[Giá Trị HD sau CK]]-Table1[[#This Row],[Số tiền đã thu]]</f>
        <v>0</v>
      </c>
      <c r="S1210" s="6">
        <f>IF(Table1[[#This Row],[Ngày hóa đơn]]&lt;&gt;"",Table1[[#This Row],[Ngày hóa đơn]],IF(Table1[[#This Row],[Ngày hạch toán]]&lt;&gt;"",Table1[[#This Row],[Ngày hạch toán]],""))</f>
        <v>46207</v>
      </c>
      <c r="T1210" s="7"/>
      <c r="U1210" s="6">
        <f>IF(Table1[[#This Row],[Ngày tính CN]]="","",S1210+T1210)</f>
        <v>46207</v>
      </c>
      <c r="V1210" s="32">
        <f ca="1">IF(Table1[[#This Row],[Hạn thanh toán]]="","",IF((U1210-NOW())&lt;0,0,(U1210-NOW())))</f>
        <v>0</v>
      </c>
      <c r="W1210" s="32"/>
      <c r="X1210" s="32" t="str">
        <f t="shared" ref="X1210:X1211" ca="1" si="106">IF(OR(U1210="",R1210=0),"",IF((U1210-NOW())&lt;0,-(U1210-NOW()),0))</f>
        <v/>
      </c>
      <c r="Y1210" s="2" t="str">
        <f t="shared" ref="Y1210:Y1211" si="107">IF(R1210=0,"Đã thanh toán",IF(X1210="","",IF(X1210&lt;=0,"Chưa đến hạn thanh toán",IF(X1210&lt;=30,"Nợ quá hạn 30 ngày",IF(X1210&lt;=60,"Nợ quá hạn từ 30 ngày đến 60 ngày",IF(X1210&lt;=90,"Nợ quá hạn từ 60 ngày đến 90 ngày",IF(X1210&lt;=120,"Nợ quá hạn từ 90 ngày đến 120 ngày","Nợ quá hạn hơn 120 ngày có khả năng mất thanh toán")))))))</f>
        <v>Đã thanh toán</v>
      </c>
      <c r="Z1210" s="42">
        <f t="shared" ref="Z1210:Z1211" si="108">IF(S1210="","",S1210)</f>
        <v>46207</v>
      </c>
      <c r="AA1210" s="42">
        <f t="shared" ref="AA1210:AA1211" si="109">IF(M1210="","",M1210)</f>
        <v>46244</v>
      </c>
      <c r="AD1210" s="2" t="str">
        <f>VLOOKUP($A1210,MA_KH!$A:$Q,MA_KH!O$1,0)</f>
        <v>MEGA</v>
      </c>
      <c r="AE1210" s="2" t="str">
        <f>VLOOKUP($A1210,MA_KH!$A:$Q,MA_KH!P$1,0)</f>
        <v>CÔNG TY TNHH MM MEGA MARKET (VIỆT NAM)</v>
      </c>
      <c r="AG1210" s="2" t="str">
        <f>(Table1[[#This Row],[Số hóa đơn]])&amp;IF(OR(Table1[[#This Row],[Phân loại]]="Hàng trả",Table1[[#This Row],[Phân loại]]="Giảm công nợ"),-Table1[[#This Row],[Tổng giá trị]],Table1[[#This Row],[Tổng giá trị]])</f>
        <v>000465016380057</v>
      </c>
      <c r="AH1210" s="6" t="e">
        <f>_xlfn.XLOOKUP(Table1[[#This Row],[Column1]],'Chi tiết tt Mega gửi'!P:P,'Chi tiết tt Mega gửi'!N:N)</f>
        <v>#N/A</v>
      </c>
    </row>
    <row r="1211" spans="1:34" ht="25.5" customHeight="1" x14ac:dyDescent="0.2">
      <c r="A1211" s="58" t="s">
        <v>16298</v>
      </c>
      <c r="B1211" s="58" t="s">
        <v>7235</v>
      </c>
      <c r="C1211" s="59">
        <v>46206</v>
      </c>
      <c r="D1211" s="58" t="s">
        <v>20679</v>
      </c>
      <c r="E1211" s="59">
        <v>46207</v>
      </c>
      <c r="F1211" s="58" t="s">
        <v>20680</v>
      </c>
      <c r="G1211" s="58" t="s">
        <v>20681</v>
      </c>
      <c r="H1211" s="130">
        <v>4127860</v>
      </c>
      <c r="I1211" s="131">
        <v>0</v>
      </c>
      <c r="J1211" s="130">
        <v>330229</v>
      </c>
      <c r="K1211" s="132">
        <v>4458089</v>
      </c>
      <c r="L1211" s="64" t="s">
        <v>17236</v>
      </c>
      <c r="M1211" s="6">
        <v>46244</v>
      </c>
      <c r="O1211" s="32">
        <f>IF(Table1[[#This Row],[Phân loại]]="Tồn đầu kỳ",Table1[[#This Row],[Tổng giá trị]],0)</f>
        <v>0</v>
      </c>
      <c r="P1211" s="7">
        <f>IF(Table1[[#This Row],[Số còn phải thu ĐK]]&lt;&gt;0,0,IF(Table1[[#This Row],[Phân loại]]="Bán hàng",Table1[[#This Row],[Tổng giá trị]],-Table1[[#This Row],[Tổng giá trị]]))</f>
        <v>4458089</v>
      </c>
      <c r="Q1211" s="32">
        <f t="shared" si="105"/>
        <v>4458089</v>
      </c>
      <c r="R1211" s="7">
        <f>Table1[[#This Row],[Số còn phải thu ĐK]]+Table1[[#This Row],[Giá Trị HD sau CK]]-Table1[[#This Row],[Số tiền đã thu]]</f>
        <v>0</v>
      </c>
      <c r="S1211" s="6">
        <f>IF(Table1[[#This Row],[Ngày hóa đơn]]&lt;&gt;"",Table1[[#This Row],[Ngày hóa đơn]],IF(Table1[[#This Row],[Ngày hạch toán]]&lt;&gt;"",Table1[[#This Row],[Ngày hạch toán]],""))</f>
        <v>46207</v>
      </c>
      <c r="T1211" s="7"/>
      <c r="U1211" s="6">
        <f>IF(Table1[[#This Row],[Ngày tính CN]]="","",S1211+T1211)</f>
        <v>46207</v>
      </c>
      <c r="V1211" s="32">
        <f ca="1">IF(Table1[[#This Row],[Hạn thanh toán]]="","",IF((U1211-NOW())&lt;0,0,(U1211-NOW())))</f>
        <v>0</v>
      </c>
      <c r="W1211" s="32"/>
      <c r="X1211" s="32" t="str">
        <f t="shared" ca="1" si="106"/>
        <v/>
      </c>
      <c r="Y1211" s="2" t="str">
        <f t="shared" si="107"/>
        <v>Đã thanh toán</v>
      </c>
      <c r="Z1211" s="42">
        <f t="shared" si="108"/>
        <v>46207</v>
      </c>
      <c r="AA1211" s="42">
        <f t="shared" si="109"/>
        <v>46244</v>
      </c>
      <c r="AD1211" s="2" t="str">
        <f>VLOOKUP($A1211,MA_KH!$A:$Q,MA_KH!O$1,0)</f>
        <v>MEGA</v>
      </c>
      <c r="AE1211" s="2" t="str">
        <f>VLOOKUP($A1211,MA_KH!$A:$Q,MA_KH!P$1,0)</f>
        <v>CÔNG TY TNHH MM MEGA MARKET (VIỆT NAM)</v>
      </c>
      <c r="AG1211" s="2" t="str">
        <f>(Table1[[#This Row],[Số hóa đơn]])&amp;IF(OR(Table1[[#This Row],[Phân loại]]="Hàng trả",Table1[[#This Row],[Phân loại]]="Giảm công nợ"),-Table1[[#This Row],[Tổng giá trị]],Table1[[#This Row],[Tổng giá trị]])</f>
        <v>000465024458089</v>
      </c>
      <c r="AH1211" s="6" t="e">
        <f>_xlfn.XLOOKUP(Table1[[#This Row],[Column1]],'Chi tiết tt Mega gửi'!P:P,'Chi tiết tt Mega gửi'!N:N)</f>
        <v>#N/A</v>
      </c>
    </row>
    <row r="1212" spans="1:34" ht="25.5" customHeight="1" x14ac:dyDescent="0.2">
      <c r="A1212" s="30" t="s">
        <v>16299</v>
      </c>
      <c r="B1212" s="30" t="s">
        <v>190</v>
      </c>
      <c r="C1212" s="71">
        <v>46206</v>
      </c>
      <c r="D1212" s="30" t="s">
        <v>21916</v>
      </c>
      <c r="E1212" s="71">
        <v>46206</v>
      </c>
      <c r="F1212" s="30" t="s">
        <v>21915</v>
      </c>
      <c r="G1212" s="30" t="s">
        <v>21917</v>
      </c>
      <c r="H1212" s="31">
        <v>10388708</v>
      </c>
      <c r="I1212" s="131"/>
      <c r="J1212" s="130"/>
      <c r="K1212" s="31">
        <v>10388708</v>
      </c>
      <c r="L1212" s="64" t="s">
        <v>17237</v>
      </c>
      <c r="O1212" s="32">
        <f>IF(Table1[[#This Row],[Phân loại]]="Tồn đầu kỳ",Table1[[#This Row],[Tổng giá trị]],0)</f>
        <v>0</v>
      </c>
      <c r="P1212" s="7">
        <f>IF(Table1[[#This Row],[Số còn phải thu ĐK]]&lt;&gt;0,0,IF(Table1[[#This Row],[Phân loại]]="Bán hàng",Table1[[#This Row],[Tổng giá trị]],-Table1[[#This Row],[Tổng giá trị]]))</f>
        <v>-10388708</v>
      </c>
      <c r="Q1212" s="32">
        <f t="shared" ref="Q1212:Q1218" si="110">IF(M1212&lt;&gt;"",IF(O1212&lt;&gt;0,O1212,P1212),0)</f>
        <v>0</v>
      </c>
      <c r="R1212" s="7">
        <f>Table1[[#This Row],[Số còn phải thu ĐK]]+Table1[[#This Row],[Giá Trị HD sau CK]]-Table1[[#This Row],[Số tiền đã thu]]</f>
        <v>-10388708</v>
      </c>
      <c r="S1212" s="6">
        <f>IF(Table1[[#This Row],[Ngày hóa đơn]]&lt;&gt;"",Table1[[#This Row],[Ngày hóa đơn]],IF(Table1[[#This Row],[Ngày hạch toán]]&lt;&gt;"",Table1[[#This Row],[Ngày hạch toán]],""))</f>
        <v>46206</v>
      </c>
      <c r="T1212" s="7"/>
      <c r="U1212" s="6">
        <f>IF(Table1[[#This Row],[Ngày tính CN]]="","",S1212+T1212)</f>
        <v>46206</v>
      </c>
      <c r="V1212" s="32">
        <f ca="1">IF(Table1[[#This Row],[Hạn thanh toán]]="","",IF((U1212-NOW())&lt;0,0,(U1212-NOW())))</f>
        <v>0</v>
      </c>
      <c r="W1212" s="32"/>
      <c r="X1212" s="32">
        <f t="shared" ref="X1212:X1218" ca="1" si="111">IF(OR(U1212="",R1212=0),"",IF((U1212-NOW())&lt;0,-(U1212-NOW()),0))</f>
        <v>88.359753240743885</v>
      </c>
      <c r="Y1212" s="2" t="str">
        <f t="shared" ref="Y1212:Y1218" ca="1" si="112">IF(R1212=0,"Đã thanh toán",IF(X1212="","",IF(X1212&lt;=0,"Chưa đến hạn thanh toán",IF(X1212&lt;=30,"Nợ quá hạn 30 ngày",IF(X1212&lt;=60,"Nợ quá hạn từ 30 ngày đến 60 ngày",IF(X1212&lt;=90,"Nợ quá hạn từ 60 ngày đến 90 ngày",IF(X1212&lt;=120,"Nợ quá hạn từ 90 ngày đến 120 ngày","Nợ quá hạn hơn 120 ngày có khả năng mất thanh toán")))))))</f>
        <v>Nợ quá hạn từ 60 ngày đến 90 ngày</v>
      </c>
      <c r="Z1212" s="42">
        <f t="shared" ref="Z1212:Z1218" si="113">IF(S1212="","",S1212)</f>
        <v>46206</v>
      </c>
      <c r="AA1212" s="42" t="str">
        <f t="shared" ref="AA1212:AA1218" si="114">IF(M1212="","",M1212)</f>
        <v/>
      </c>
      <c r="AD1212" s="2" t="str">
        <f>VLOOKUP($A1212,MA_KH!$A:$Q,MA_KH!O$1,0)</f>
        <v>MEGA</v>
      </c>
      <c r="AE1212" s="2" t="str">
        <f>VLOOKUP($A1212,MA_KH!$A:$Q,MA_KH!P$1,0)</f>
        <v>CÔNG TY TNHH MM MEGA MARKET (VIỆT NAM)</v>
      </c>
      <c r="AG1212" s="2" t="str">
        <f>(Table1[[#This Row],[Số hóa đơn]])&amp;IF(OR(Table1[[#This Row],[Phân loại]]="Hàng trả",Table1[[#This Row],[Phân loại]]="Giảm công nợ"),-Table1[[#This Row],[Tổng giá trị]],Table1[[#This Row],[Tổng giá trị]])</f>
        <v>DN_72026T900345-10388708</v>
      </c>
      <c r="AH1212" s="6" t="e">
        <f>_xlfn.XLOOKUP(Table1[[#This Row],[Column1]],'Chi tiết tt Mega gửi'!P:P,'Chi tiết tt Mega gửi'!N:N)</f>
        <v>#N/A</v>
      </c>
    </row>
    <row r="1213" spans="1:34" ht="25.5" customHeight="1" x14ac:dyDescent="0.2">
      <c r="A1213" s="30" t="s">
        <v>16299</v>
      </c>
      <c r="B1213" s="30" t="s">
        <v>190</v>
      </c>
      <c r="C1213" s="71">
        <v>46206</v>
      </c>
      <c r="D1213" s="30" t="s">
        <v>21918</v>
      </c>
      <c r="E1213" s="71">
        <v>46206</v>
      </c>
      <c r="F1213" s="94">
        <v>42991</v>
      </c>
      <c r="G1213" s="94" t="s">
        <v>16912</v>
      </c>
      <c r="H1213" s="105">
        <v>6296187</v>
      </c>
      <c r="I1213" s="131"/>
      <c r="J1213" s="130">
        <v>503695</v>
      </c>
      <c r="K1213" s="114">
        <f>Table1[[#This Row],[Tiền hàng]]+Table1[[#This Row],[Tiền VAT]]</f>
        <v>6799882</v>
      </c>
      <c r="L1213" s="64" t="s">
        <v>17237</v>
      </c>
      <c r="O1213" s="32">
        <f>IF(Table1[[#This Row],[Phân loại]]="Tồn đầu kỳ",Table1[[#This Row],[Tổng giá trị]],0)</f>
        <v>0</v>
      </c>
      <c r="P1213" s="7">
        <f>IF(Table1[[#This Row],[Số còn phải thu ĐK]]&lt;&gt;0,0,IF(Table1[[#This Row],[Phân loại]]="Bán hàng",Table1[[#This Row],[Tổng giá trị]],-Table1[[#This Row],[Tổng giá trị]]))</f>
        <v>-6799882</v>
      </c>
      <c r="Q1213" s="32">
        <f t="shared" si="110"/>
        <v>0</v>
      </c>
      <c r="R1213" s="7">
        <f>Table1[[#This Row],[Số còn phải thu ĐK]]+Table1[[#This Row],[Giá Trị HD sau CK]]-Table1[[#This Row],[Số tiền đã thu]]</f>
        <v>-6799882</v>
      </c>
      <c r="S1213" s="6">
        <f>IF(Table1[[#This Row],[Ngày hóa đơn]]&lt;&gt;"",Table1[[#This Row],[Ngày hóa đơn]],IF(Table1[[#This Row],[Ngày hạch toán]]&lt;&gt;"",Table1[[#This Row],[Ngày hạch toán]],""))</f>
        <v>46206</v>
      </c>
      <c r="T1213" s="7"/>
      <c r="U1213" s="6">
        <f>IF(Table1[[#This Row],[Ngày tính CN]]="","",S1213+T1213)</f>
        <v>46206</v>
      </c>
      <c r="V1213" s="32">
        <f ca="1">IF(Table1[[#This Row],[Hạn thanh toán]]="","",IF((U1213-NOW())&lt;0,0,(U1213-NOW())))</f>
        <v>0</v>
      </c>
      <c r="W1213" s="32"/>
      <c r="X1213" s="32">
        <f t="shared" ca="1" si="111"/>
        <v>88.359753240743885</v>
      </c>
      <c r="Y1213" s="2" t="str">
        <f t="shared" ca="1" si="112"/>
        <v>Nợ quá hạn từ 60 ngày đến 90 ngày</v>
      </c>
      <c r="Z1213" s="42">
        <f t="shared" si="113"/>
        <v>46206</v>
      </c>
      <c r="AA1213" s="42" t="str">
        <f t="shared" si="114"/>
        <v/>
      </c>
      <c r="AD1213" s="2" t="str">
        <f>VLOOKUP($A1213,MA_KH!$A:$Q,MA_KH!O$1,0)</f>
        <v>MEGA</v>
      </c>
      <c r="AE1213" s="2" t="str">
        <f>VLOOKUP($A1213,MA_KH!$A:$Q,MA_KH!P$1,0)</f>
        <v>CÔNG TY TNHH MM MEGA MARKET (VIỆT NAM)</v>
      </c>
      <c r="AG1213" s="2" t="str">
        <f>(Table1[[#This Row],[Số hóa đơn]])&amp;IF(OR(Table1[[#This Row],[Phân loại]]="Hàng trả",Table1[[#This Row],[Phân loại]]="Giảm công nợ"),-Table1[[#This Row],[Tổng giá trị]],Table1[[#This Row],[Tổng giá trị]])</f>
        <v>42991-6799882</v>
      </c>
      <c r="AH1213" s="6" t="e">
        <f>_xlfn.XLOOKUP(Table1[[#This Row],[Column1]],'Chi tiết tt Mega gửi'!P:P,'Chi tiết tt Mega gửi'!N:N)</f>
        <v>#N/A</v>
      </c>
    </row>
    <row r="1214" spans="1:34" ht="25.5" customHeight="1" x14ac:dyDescent="0.2">
      <c r="A1214" s="30" t="s">
        <v>16299</v>
      </c>
      <c r="B1214" s="30" t="s">
        <v>190</v>
      </c>
      <c r="C1214" s="71">
        <v>46206</v>
      </c>
      <c r="D1214" s="30" t="s">
        <v>21918</v>
      </c>
      <c r="E1214" s="71">
        <v>46206</v>
      </c>
      <c r="F1214" s="94">
        <v>42975</v>
      </c>
      <c r="G1214" s="94" t="s">
        <v>16910</v>
      </c>
      <c r="H1214" s="105">
        <v>7240615</v>
      </c>
      <c r="I1214" s="131"/>
      <c r="J1214" s="130">
        <v>579249</v>
      </c>
      <c r="K1214" s="114">
        <f>Table1[[#This Row],[Tiền hàng]]+Table1[[#This Row],[Tiền VAT]]</f>
        <v>7819864</v>
      </c>
      <c r="L1214" s="64" t="s">
        <v>17237</v>
      </c>
      <c r="O1214" s="32">
        <f>IF(Table1[[#This Row],[Phân loại]]="Tồn đầu kỳ",Table1[[#This Row],[Tổng giá trị]],0)</f>
        <v>0</v>
      </c>
      <c r="P1214" s="7">
        <f>IF(Table1[[#This Row],[Số còn phải thu ĐK]]&lt;&gt;0,0,IF(Table1[[#This Row],[Phân loại]]="Bán hàng",Table1[[#This Row],[Tổng giá trị]],-Table1[[#This Row],[Tổng giá trị]]))</f>
        <v>-7819864</v>
      </c>
      <c r="Q1214" s="32">
        <f t="shared" si="110"/>
        <v>0</v>
      </c>
      <c r="R1214" s="7">
        <f>Table1[[#This Row],[Số còn phải thu ĐK]]+Table1[[#This Row],[Giá Trị HD sau CK]]-Table1[[#This Row],[Số tiền đã thu]]</f>
        <v>-7819864</v>
      </c>
      <c r="S1214" s="6">
        <f>IF(Table1[[#This Row],[Ngày hóa đơn]]&lt;&gt;"",Table1[[#This Row],[Ngày hóa đơn]],IF(Table1[[#This Row],[Ngày hạch toán]]&lt;&gt;"",Table1[[#This Row],[Ngày hạch toán]],""))</f>
        <v>46206</v>
      </c>
      <c r="T1214" s="7"/>
      <c r="U1214" s="6">
        <f>IF(Table1[[#This Row],[Ngày tính CN]]="","",S1214+T1214)</f>
        <v>46206</v>
      </c>
      <c r="V1214" s="32">
        <f ca="1">IF(Table1[[#This Row],[Hạn thanh toán]]="","",IF((U1214-NOW())&lt;0,0,(U1214-NOW())))</f>
        <v>0</v>
      </c>
      <c r="W1214" s="32"/>
      <c r="X1214" s="32">
        <f t="shared" ca="1" si="111"/>
        <v>88.359753240743885</v>
      </c>
      <c r="Y1214" s="2" t="str">
        <f t="shared" ca="1" si="112"/>
        <v>Nợ quá hạn từ 60 ngày đến 90 ngày</v>
      </c>
      <c r="Z1214" s="42">
        <f t="shared" si="113"/>
        <v>46206</v>
      </c>
      <c r="AA1214" s="42" t="str">
        <f t="shared" si="114"/>
        <v/>
      </c>
      <c r="AD1214" s="2" t="str">
        <f>VLOOKUP($A1214,MA_KH!$A:$Q,MA_KH!O$1,0)</f>
        <v>MEGA</v>
      </c>
      <c r="AE1214" s="2" t="str">
        <f>VLOOKUP($A1214,MA_KH!$A:$Q,MA_KH!P$1,0)</f>
        <v>CÔNG TY TNHH MM MEGA MARKET (VIỆT NAM)</v>
      </c>
      <c r="AG1214" s="2" t="str">
        <f>(Table1[[#This Row],[Số hóa đơn]])&amp;IF(OR(Table1[[#This Row],[Phân loại]]="Hàng trả",Table1[[#This Row],[Phân loại]]="Giảm công nợ"),-Table1[[#This Row],[Tổng giá trị]],Table1[[#This Row],[Tổng giá trị]])</f>
        <v>42975-7819864</v>
      </c>
      <c r="AH1214" s="6" t="e">
        <f>_xlfn.XLOOKUP(Table1[[#This Row],[Column1]],'Chi tiết tt Mega gửi'!P:P,'Chi tiết tt Mega gửi'!N:N)</f>
        <v>#N/A</v>
      </c>
    </row>
    <row r="1215" spans="1:34" ht="25.5" customHeight="1" x14ac:dyDescent="0.2">
      <c r="A1215" s="30" t="s">
        <v>16299</v>
      </c>
      <c r="B1215" s="30" t="s">
        <v>190</v>
      </c>
      <c r="C1215" s="71">
        <v>46206</v>
      </c>
      <c r="D1215" s="30" t="s">
        <v>21918</v>
      </c>
      <c r="E1215" s="71">
        <v>46206</v>
      </c>
      <c r="F1215" s="94">
        <v>42989</v>
      </c>
      <c r="G1215" s="94" t="s">
        <v>16909</v>
      </c>
      <c r="H1215" s="105">
        <v>1574047</v>
      </c>
      <c r="I1215" s="131"/>
      <c r="J1215" s="130">
        <v>125924</v>
      </c>
      <c r="K1215" s="114">
        <f>Table1[[#This Row],[Tiền hàng]]+Table1[[#This Row],[Tiền VAT]]</f>
        <v>1699971</v>
      </c>
      <c r="L1215" s="64" t="s">
        <v>17237</v>
      </c>
      <c r="O1215" s="32">
        <f>IF(Table1[[#This Row],[Phân loại]]="Tồn đầu kỳ",Table1[[#This Row],[Tổng giá trị]],0)</f>
        <v>0</v>
      </c>
      <c r="P1215" s="7">
        <f>IF(Table1[[#This Row],[Số còn phải thu ĐK]]&lt;&gt;0,0,IF(Table1[[#This Row],[Phân loại]]="Bán hàng",Table1[[#This Row],[Tổng giá trị]],-Table1[[#This Row],[Tổng giá trị]]))</f>
        <v>-1699971</v>
      </c>
      <c r="Q1215" s="32">
        <f t="shared" si="110"/>
        <v>0</v>
      </c>
      <c r="R1215" s="7">
        <f>Table1[[#This Row],[Số còn phải thu ĐK]]+Table1[[#This Row],[Giá Trị HD sau CK]]-Table1[[#This Row],[Số tiền đã thu]]</f>
        <v>-1699971</v>
      </c>
      <c r="S1215" s="6">
        <f>IF(Table1[[#This Row],[Ngày hóa đơn]]&lt;&gt;"",Table1[[#This Row],[Ngày hóa đơn]],IF(Table1[[#This Row],[Ngày hạch toán]]&lt;&gt;"",Table1[[#This Row],[Ngày hạch toán]],""))</f>
        <v>46206</v>
      </c>
      <c r="T1215" s="7"/>
      <c r="U1215" s="6">
        <f>IF(Table1[[#This Row],[Ngày tính CN]]="","",S1215+T1215)</f>
        <v>46206</v>
      </c>
      <c r="V1215" s="32">
        <f ca="1">IF(Table1[[#This Row],[Hạn thanh toán]]="","",IF((U1215-NOW())&lt;0,0,(U1215-NOW())))</f>
        <v>0</v>
      </c>
      <c r="W1215" s="32"/>
      <c r="X1215" s="32">
        <f t="shared" ca="1" si="111"/>
        <v>88.359753240743885</v>
      </c>
      <c r="Y1215" s="2" t="str">
        <f t="shared" ca="1" si="112"/>
        <v>Nợ quá hạn từ 60 ngày đến 90 ngày</v>
      </c>
      <c r="Z1215" s="42">
        <f t="shared" si="113"/>
        <v>46206</v>
      </c>
      <c r="AA1215" s="42" t="str">
        <f t="shared" si="114"/>
        <v/>
      </c>
      <c r="AD1215" s="2" t="str">
        <f>VLOOKUP($A1215,MA_KH!$A:$Q,MA_KH!O$1,0)</f>
        <v>MEGA</v>
      </c>
      <c r="AE1215" s="2" t="str">
        <f>VLOOKUP($A1215,MA_KH!$A:$Q,MA_KH!P$1,0)</f>
        <v>CÔNG TY TNHH MM MEGA MARKET (VIỆT NAM)</v>
      </c>
      <c r="AG1215" s="2" t="str">
        <f>(Table1[[#This Row],[Số hóa đơn]])&amp;IF(OR(Table1[[#This Row],[Phân loại]]="Hàng trả",Table1[[#This Row],[Phân loại]]="Giảm công nợ"),-Table1[[#This Row],[Tổng giá trị]],Table1[[#This Row],[Tổng giá trị]])</f>
        <v>42989-1699971</v>
      </c>
      <c r="AH1215" s="6" t="e">
        <f>_xlfn.XLOOKUP(Table1[[#This Row],[Column1]],'Chi tiết tt Mega gửi'!P:P,'Chi tiết tt Mega gửi'!N:N)</f>
        <v>#N/A</v>
      </c>
    </row>
    <row r="1216" spans="1:34" ht="25.5" customHeight="1" x14ac:dyDescent="0.2">
      <c r="A1216" s="30" t="s">
        <v>16299</v>
      </c>
      <c r="B1216" s="30" t="s">
        <v>190</v>
      </c>
      <c r="C1216" s="71">
        <v>46206</v>
      </c>
      <c r="D1216" s="30" t="s">
        <v>21918</v>
      </c>
      <c r="E1216" s="71">
        <v>46206</v>
      </c>
      <c r="F1216" s="94">
        <v>42948</v>
      </c>
      <c r="G1216" s="94" t="s">
        <v>16908</v>
      </c>
      <c r="H1216" s="105">
        <v>7083210</v>
      </c>
      <c r="I1216" s="131"/>
      <c r="J1216" s="130">
        <v>566657</v>
      </c>
      <c r="K1216" s="114">
        <f>Table1[[#This Row],[Tiền hàng]]+Table1[[#This Row],[Tiền VAT]]</f>
        <v>7649867</v>
      </c>
      <c r="L1216" s="64" t="s">
        <v>17237</v>
      </c>
      <c r="O1216" s="32">
        <f>IF(Table1[[#This Row],[Phân loại]]="Tồn đầu kỳ",Table1[[#This Row],[Tổng giá trị]],0)</f>
        <v>0</v>
      </c>
      <c r="P1216" s="7">
        <f>IF(Table1[[#This Row],[Số còn phải thu ĐK]]&lt;&gt;0,0,IF(Table1[[#This Row],[Phân loại]]="Bán hàng",Table1[[#This Row],[Tổng giá trị]],-Table1[[#This Row],[Tổng giá trị]]))</f>
        <v>-7649867</v>
      </c>
      <c r="Q1216" s="32">
        <f t="shared" si="110"/>
        <v>0</v>
      </c>
      <c r="R1216" s="7">
        <f>Table1[[#This Row],[Số còn phải thu ĐK]]+Table1[[#This Row],[Giá Trị HD sau CK]]-Table1[[#This Row],[Số tiền đã thu]]</f>
        <v>-7649867</v>
      </c>
      <c r="S1216" s="6">
        <f>IF(Table1[[#This Row],[Ngày hóa đơn]]&lt;&gt;"",Table1[[#This Row],[Ngày hóa đơn]],IF(Table1[[#This Row],[Ngày hạch toán]]&lt;&gt;"",Table1[[#This Row],[Ngày hạch toán]],""))</f>
        <v>46206</v>
      </c>
      <c r="T1216" s="7"/>
      <c r="U1216" s="6">
        <f>IF(Table1[[#This Row],[Ngày tính CN]]="","",S1216+T1216)</f>
        <v>46206</v>
      </c>
      <c r="V1216" s="32">
        <f ca="1">IF(Table1[[#This Row],[Hạn thanh toán]]="","",IF((U1216-NOW())&lt;0,0,(U1216-NOW())))</f>
        <v>0</v>
      </c>
      <c r="W1216" s="32"/>
      <c r="X1216" s="32">
        <f t="shared" ca="1" si="111"/>
        <v>88.359753240743885</v>
      </c>
      <c r="Y1216" s="2" t="str">
        <f t="shared" ca="1" si="112"/>
        <v>Nợ quá hạn từ 60 ngày đến 90 ngày</v>
      </c>
      <c r="Z1216" s="42">
        <f t="shared" si="113"/>
        <v>46206</v>
      </c>
      <c r="AA1216" s="42" t="str">
        <f t="shared" si="114"/>
        <v/>
      </c>
      <c r="AD1216" s="2" t="str">
        <f>VLOOKUP($A1216,MA_KH!$A:$Q,MA_KH!O$1,0)</f>
        <v>MEGA</v>
      </c>
      <c r="AE1216" s="2" t="str">
        <f>VLOOKUP($A1216,MA_KH!$A:$Q,MA_KH!P$1,0)</f>
        <v>CÔNG TY TNHH MM MEGA MARKET (VIỆT NAM)</v>
      </c>
      <c r="AG1216" s="2" t="str">
        <f>(Table1[[#This Row],[Số hóa đơn]])&amp;IF(OR(Table1[[#This Row],[Phân loại]]="Hàng trả",Table1[[#This Row],[Phân loại]]="Giảm công nợ"),-Table1[[#This Row],[Tổng giá trị]],Table1[[#This Row],[Tổng giá trị]])</f>
        <v>42948-7649867</v>
      </c>
      <c r="AH1216" s="6" t="e">
        <f>_xlfn.XLOOKUP(Table1[[#This Row],[Column1]],'Chi tiết tt Mega gửi'!P:P,'Chi tiết tt Mega gửi'!N:N)</f>
        <v>#N/A</v>
      </c>
    </row>
    <row r="1217" spans="1:34" ht="25.5" customHeight="1" x14ac:dyDescent="0.2">
      <c r="A1217" s="30" t="s">
        <v>16299</v>
      </c>
      <c r="B1217" s="30" t="s">
        <v>190</v>
      </c>
      <c r="C1217" s="71">
        <v>46206</v>
      </c>
      <c r="D1217" s="30" t="s">
        <v>21918</v>
      </c>
      <c r="E1217" s="71">
        <v>46206</v>
      </c>
      <c r="F1217" s="94">
        <v>43101</v>
      </c>
      <c r="G1217" s="94" t="s">
        <v>16907</v>
      </c>
      <c r="H1217" s="105">
        <v>3148093</v>
      </c>
      <c r="I1217" s="131"/>
      <c r="J1217" s="130">
        <v>251847</v>
      </c>
      <c r="K1217" s="114">
        <f>Table1[[#This Row],[Tiền hàng]]+Table1[[#This Row],[Tiền VAT]]</f>
        <v>3399940</v>
      </c>
      <c r="L1217" s="64" t="s">
        <v>17237</v>
      </c>
      <c r="O1217" s="32">
        <f>IF(Table1[[#This Row],[Phân loại]]="Tồn đầu kỳ",Table1[[#This Row],[Tổng giá trị]],0)</f>
        <v>0</v>
      </c>
      <c r="P1217" s="7">
        <f>IF(Table1[[#This Row],[Số còn phải thu ĐK]]&lt;&gt;0,0,IF(Table1[[#This Row],[Phân loại]]="Bán hàng",Table1[[#This Row],[Tổng giá trị]],-Table1[[#This Row],[Tổng giá trị]]))</f>
        <v>-3399940</v>
      </c>
      <c r="Q1217" s="32">
        <f t="shared" si="110"/>
        <v>0</v>
      </c>
      <c r="R1217" s="7">
        <f>Table1[[#This Row],[Số còn phải thu ĐK]]+Table1[[#This Row],[Giá Trị HD sau CK]]-Table1[[#This Row],[Số tiền đã thu]]</f>
        <v>-3399940</v>
      </c>
      <c r="S1217" s="6">
        <f>IF(Table1[[#This Row],[Ngày hóa đơn]]&lt;&gt;"",Table1[[#This Row],[Ngày hóa đơn]],IF(Table1[[#This Row],[Ngày hạch toán]]&lt;&gt;"",Table1[[#This Row],[Ngày hạch toán]],""))</f>
        <v>46206</v>
      </c>
      <c r="T1217" s="7"/>
      <c r="U1217" s="6">
        <f>IF(Table1[[#This Row],[Ngày tính CN]]="","",S1217+T1217)</f>
        <v>46206</v>
      </c>
      <c r="V1217" s="32">
        <f ca="1">IF(Table1[[#This Row],[Hạn thanh toán]]="","",IF((U1217-NOW())&lt;0,0,(U1217-NOW())))</f>
        <v>0</v>
      </c>
      <c r="W1217" s="32"/>
      <c r="X1217" s="32">
        <f t="shared" ca="1" si="111"/>
        <v>88.359753240743885</v>
      </c>
      <c r="Y1217" s="2" t="str">
        <f t="shared" ca="1" si="112"/>
        <v>Nợ quá hạn từ 60 ngày đến 90 ngày</v>
      </c>
      <c r="Z1217" s="42">
        <f t="shared" si="113"/>
        <v>46206</v>
      </c>
      <c r="AA1217" s="42" t="str">
        <f t="shared" si="114"/>
        <v/>
      </c>
      <c r="AD1217" s="2" t="str">
        <f>VLOOKUP($A1217,MA_KH!$A:$Q,MA_KH!O$1,0)</f>
        <v>MEGA</v>
      </c>
      <c r="AE1217" s="2" t="str">
        <f>VLOOKUP($A1217,MA_KH!$A:$Q,MA_KH!P$1,0)</f>
        <v>CÔNG TY TNHH MM MEGA MARKET (VIỆT NAM)</v>
      </c>
      <c r="AG1217" s="2" t="str">
        <f>(Table1[[#This Row],[Số hóa đơn]])&amp;IF(OR(Table1[[#This Row],[Phân loại]]="Hàng trả",Table1[[#This Row],[Phân loại]]="Giảm công nợ"),-Table1[[#This Row],[Tổng giá trị]],Table1[[#This Row],[Tổng giá trị]])</f>
        <v>43101-3399940</v>
      </c>
      <c r="AH1217" s="6" t="e">
        <f>_xlfn.XLOOKUP(Table1[[#This Row],[Column1]],'Chi tiết tt Mega gửi'!P:P,'Chi tiết tt Mega gửi'!N:N)</f>
        <v>#N/A</v>
      </c>
    </row>
    <row r="1218" spans="1:34" ht="25.5" customHeight="1" x14ac:dyDescent="0.2">
      <c r="A1218" s="30" t="s">
        <v>16299</v>
      </c>
      <c r="B1218" s="30" t="s">
        <v>190</v>
      </c>
      <c r="C1218" s="71">
        <v>46206</v>
      </c>
      <c r="D1218" s="30" t="s">
        <v>21918</v>
      </c>
      <c r="E1218" s="71">
        <v>46206</v>
      </c>
      <c r="F1218" s="58">
        <v>42972</v>
      </c>
      <c r="G1218" s="58" t="s">
        <v>16911</v>
      </c>
      <c r="H1218" s="130">
        <v>12592373</v>
      </c>
      <c r="I1218" s="131"/>
      <c r="J1218" s="130">
        <v>1007390</v>
      </c>
      <c r="K1218" s="114">
        <f>Table1[[#This Row],[Tiền hàng]]+Table1[[#This Row],[Tiền VAT]]</f>
        <v>13599763</v>
      </c>
      <c r="L1218" s="64" t="s">
        <v>17237</v>
      </c>
      <c r="O1218" s="32">
        <f>IF(Table1[[#This Row],[Phân loại]]="Tồn đầu kỳ",Table1[[#This Row],[Tổng giá trị]],0)</f>
        <v>0</v>
      </c>
      <c r="P1218" s="7">
        <f>IF(Table1[[#This Row],[Số còn phải thu ĐK]]&lt;&gt;0,0,IF(Table1[[#This Row],[Phân loại]]="Bán hàng",Table1[[#This Row],[Tổng giá trị]],-Table1[[#This Row],[Tổng giá trị]]))</f>
        <v>-13599763</v>
      </c>
      <c r="Q1218" s="32">
        <f t="shared" si="110"/>
        <v>0</v>
      </c>
      <c r="R1218" s="7">
        <f>Table1[[#This Row],[Số còn phải thu ĐK]]+Table1[[#This Row],[Giá Trị HD sau CK]]-Table1[[#This Row],[Số tiền đã thu]]</f>
        <v>-13599763</v>
      </c>
      <c r="S1218" s="6">
        <f>IF(Table1[[#This Row],[Ngày hóa đơn]]&lt;&gt;"",Table1[[#This Row],[Ngày hóa đơn]],IF(Table1[[#This Row],[Ngày hạch toán]]&lt;&gt;"",Table1[[#This Row],[Ngày hạch toán]],""))</f>
        <v>46206</v>
      </c>
      <c r="T1218" s="7"/>
      <c r="U1218" s="6">
        <f>IF(Table1[[#This Row],[Ngày tính CN]]="","",S1218+T1218)</f>
        <v>46206</v>
      </c>
      <c r="V1218" s="32">
        <f ca="1">IF(Table1[[#This Row],[Hạn thanh toán]]="","",IF((U1218-NOW())&lt;0,0,(U1218-NOW())))</f>
        <v>0</v>
      </c>
      <c r="W1218" s="32"/>
      <c r="X1218" s="32">
        <f t="shared" ca="1" si="111"/>
        <v>88.359753240743885</v>
      </c>
      <c r="Y1218" s="2" t="str">
        <f t="shared" ca="1" si="112"/>
        <v>Nợ quá hạn từ 60 ngày đến 90 ngày</v>
      </c>
      <c r="Z1218" s="42">
        <f t="shared" si="113"/>
        <v>46206</v>
      </c>
      <c r="AA1218" s="42" t="str">
        <f t="shared" si="114"/>
        <v/>
      </c>
      <c r="AD1218" s="2" t="str">
        <f>VLOOKUP($A1218,MA_KH!$A:$Q,MA_KH!O$1,0)</f>
        <v>MEGA</v>
      </c>
      <c r="AE1218" s="2" t="str">
        <f>VLOOKUP($A1218,MA_KH!$A:$Q,MA_KH!P$1,0)</f>
        <v>CÔNG TY TNHH MM MEGA MARKET (VIỆT NAM)</v>
      </c>
      <c r="AG1218" s="2" t="str">
        <f>(Table1[[#This Row],[Số hóa đơn]])&amp;IF(OR(Table1[[#This Row],[Phân loại]]="Hàng trả",Table1[[#This Row],[Phân loại]]="Giảm công nợ"),-Table1[[#This Row],[Tổng giá trị]],Table1[[#This Row],[Tổng giá trị]])</f>
        <v>42972-13599763</v>
      </c>
      <c r="AH1218" s="6" t="e">
        <f>_xlfn.XLOOKUP(Table1[[#This Row],[Column1]],'Chi tiết tt Mega gửi'!P:P,'Chi tiết tt Mega gửi'!N:N)</f>
        <v>#N/A</v>
      </c>
    </row>
    <row r="1219" spans="1:34" ht="25.5" customHeight="1" x14ac:dyDescent="0.2">
      <c r="A1219" s="54" t="s">
        <v>16310</v>
      </c>
      <c r="B1219" s="54" t="s">
        <v>196</v>
      </c>
      <c r="C1219" s="55">
        <v>46209</v>
      </c>
      <c r="D1219" s="54" t="s">
        <v>20688</v>
      </c>
      <c r="E1219" s="55">
        <v>46210</v>
      </c>
      <c r="F1219" s="54" t="s">
        <v>20689</v>
      </c>
      <c r="G1219" s="54" t="s">
        <v>20690</v>
      </c>
      <c r="H1219" s="128">
        <v>1026180</v>
      </c>
      <c r="I1219" s="131">
        <v>0</v>
      </c>
      <c r="J1219" s="128">
        <v>82094</v>
      </c>
      <c r="K1219" s="129">
        <v>1108274</v>
      </c>
      <c r="L1219" s="64" t="s">
        <v>17236</v>
      </c>
      <c r="M1219" s="6">
        <v>46258</v>
      </c>
      <c r="O1219" s="32">
        <f>IF(Table1[[#This Row],[Phân loại]]="Tồn đầu kỳ",Table1[[#This Row],[Tổng giá trị]],0)</f>
        <v>0</v>
      </c>
      <c r="P1219" s="7">
        <f>IF(Table1[[#This Row],[Số còn phải thu ĐK]]&lt;&gt;0,0,IF(Table1[[#This Row],[Phân loại]]="Bán hàng",Table1[[#This Row],[Tổng giá trị]],-Table1[[#This Row],[Tổng giá trị]]))</f>
        <v>1108274</v>
      </c>
      <c r="Q1219" s="32">
        <f t="shared" ref="Q1219:Q1220" si="115">IF(M1219&lt;&gt;"",IF(O1219&lt;&gt;0,O1219,P1219),0)</f>
        <v>1108274</v>
      </c>
      <c r="R1219" s="7">
        <f>Table1[[#This Row],[Số còn phải thu ĐK]]+Table1[[#This Row],[Giá Trị HD sau CK]]-Table1[[#This Row],[Số tiền đã thu]]</f>
        <v>0</v>
      </c>
      <c r="S1219" s="6">
        <f>IF(Table1[[#This Row],[Ngày hóa đơn]]&lt;&gt;"",Table1[[#This Row],[Ngày hóa đơn]],IF(Table1[[#This Row],[Ngày hạch toán]]&lt;&gt;"",Table1[[#This Row],[Ngày hạch toán]],""))</f>
        <v>46210</v>
      </c>
      <c r="T1219" s="7"/>
      <c r="U1219" s="6">
        <f>IF(Table1[[#This Row],[Ngày tính CN]]="","",S1219+T1219)</f>
        <v>46210</v>
      </c>
      <c r="V1219" s="32">
        <f ca="1">IF(Table1[[#This Row],[Hạn thanh toán]]="","",IF((U1219-NOW())&lt;0,0,(U1219-NOW())))</f>
        <v>0</v>
      </c>
      <c r="W1219" s="32"/>
      <c r="X1219" s="32" t="str">
        <f t="shared" ref="X1219:X1220" ca="1" si="116">IF(OR(U1219="",R1219=0),"",IF((U1219-NOW())&lt;0,-(U1219-NOW()),0))</f>
        <v/>
      </c>
      <c r="Y1219" s="2" t="str">
        <f t="shared" ref="Y1219:Y1220" si="117">IF(R1219=0,"Đã thanh toán",IF(X1219="","",IF(X1219&lt;=0,"Chưa đến hạn thanh toán",IF(X1219&lt;=30,"Nợ quá hạn 30 ngày",IF(X1219&lt;=60,"Nợ quá hạn từ 30 ngày đến 60 ngày",IF(X1219&lt;=90,"Nợ quá hạn từ 60 ngày đến 90 ngày",IF(X1219&lt;=120,"Nợ quá hạn từ 90 ngày đến 120 ngày","Nợ quá hạn hơn 120 ngày có khả năng mất thanh toán")))))))</f>
        <v>Đã thanh toán</v>
      </c>
      <c r="Z1219" s="42">
        <f t="shared" ref="Z1219:Z1220" si="118">IF(S1219="","",S1219)</f>
        <v>46210</v>
      </c>
      <c r="AA1219" s="42">
        <f t="shared" ref="AA1219:AA1220" si="119">IF(M1219="","",M1219)</f>
        <v>46258</v>
      </c>
      <c r="AD1219" s="2" t="str">
        <f>VLOOKUP($A1219,MA_KH!$A:$Q,MA_KH!O$1,0)</f>
        <v>MEGA</v>
      </c>
      <c r="AE1219" s="2" t="str">
        <f>VLOOKUP($A1219,MA_KH!$A:$Q,MA_KH!P$1,0)</f>
        <v>CÔNG TY TNHH MM MEGA MARKET (VIỆT NAM)</v>
      </c>
      <c r="AG1219" s="2" t="str">
        <f>(Table1[[#This Row],[Số hóa đơn]])&amp;IF(OR(Table1[[#This Row],[Phân loại]]="Hàng trả",Table1[[#This Row],[Phân loại]]="Giảm công nợ"),-Table1[[#This Row],[Tổng giá trị]],Table1[[#This Row],[Tổng giá trị]])</f>
        <v>000466451108274</v>
      </c>
      <c r="AH1219" s="6" t="e">
        <f>_xlfn.XLOOKUP(Table1[[#This Row],[Column1]],'Chi tiết tt Mega gửi'!P:P,'Chi tiết tt Mega gửi'!N:N)</f>
        <v>#N/A</v>
      </c>
    </row>
    <row r="1220" spans="1:34" ht="25.5" customHeight="1" x14ac:dyDescent="0.2">
      <c r="A1220" s="58" t="s">
        <v>16308</v>
      </c>
      <c r="B1220" s="58" t="s">
        <v>194</v>
      </c>
      <c r="C1220" s="59">
        <v>46209</v>
      </c>
      <c r="D1220" s="58" t="s">
        <v>20685</v>
      </c>
      <c r="E1220" s="59">
        <v>46210</v>
      </c>
      <c r="F1220" s="58" t="s">
        <v>20686</v>
      </c>
      <c r="G1220" s="58" t="s">
        <v>20687</v>
      </c>
      <c r="H1220" s="130">
        <v>10096800</v>
      </c>
      <c r="I1220" s="131">
        <v>0</v>
      </c>
      <c r="J1220" s="130">
        <v>807744</v>
      </c>
      <c r="K1220" s="132">
        <v>10904544</v>
      </c>
      <c r="L1220" s="64" t="s">
        <v>17236</v>
      </c>
      <c r="M1220" s="6">
        <v>46258</v>
      </c>
      <c r="O1220" s="32">
        <f>IF(Table1[[#This Row],[Phân loại]]="Tồn đầu kỳ",Table1[[#This Row],[Tổng giá trị]],0)</f>
        <v>0</v>
      </c>
      <c r="P1220" s="7">
        <f>IF(Table1[[#This Row],[Số còn phải thu ĐK]]&lt;&gt;0,0,IF(Table1[[#This Row],[Phân loại]]="Bán hàng",Table1[[#This Row],[Tổng giá trị]],-Table1[[#This Row],[Tổng giá trị]]))</f>
        <v>10904544</v>
      </c>
      <c r="Q1220" s="32">
        <f t="shared" si="115"/>
        <v>10904544</v>
      </c>
      <c r="R1220" s="7">
        <f>Table1[[#This Row],[Số còn phải thu ĐK]]+Table1[[#This Row],[Giá Trị HD sau CK]]-Table1[[#This Row],[Số tiền đã thu]]</f>
        <v>0</v>
      </c>
      <c r="S1220" s="6">
        <f>IF(Table1[[#This Row],[Ngày hóa đơn]]&lt;&gt;"",Table1[[#This Row],[Ngày hóa đơn]],IF(Table1[[#This Row],[Ngày hạch toán]]&lt;&gt;"",Table1[[#This Row],[Ngày hạch toán]],""))</f>
        <v>46210</v>
      </c>
      <c r="T1220" s="7"/>
      <c r="U1220" s="6">
        <f>IF(Table1[[#This Row],[Ngày tính CN]]="","",S1220+T1220)</f>
        <v>46210</v>
      </c>
      <c r="V1220" s="32">
        <f ca="1">IF(Table1[[#This Row],[Hạn thanh toán]]="","",IF((U1220-NOW())&lt;0,0,(U1220-NOW())))</f>
        <v>0</v>
      </c>
      <c r="W1220" s="32"/>
      <c r="X1220" s="32" t="str">
        <f t="shared" ca="1" si="116"/>
        <v/>
      </c>
      <c r="Y1220" s="2" t="str">
        <f t="shared" si="117"/>
        <v>Đã thanh toán</v>
      </c>
      <c r="Z1220" s="42">
        <f t="shared" si="118"/>
        <v>46210</v>
      </c>
      <c r="AA1220" s="42">
        <f t="shared" si="119"/>
        <v>46258</v>
      </c>
      <c r="AD1220" s="2" t="str">
        <f>VLOOKUP($A1220,MA_KH!$A:$Q,MA_KH!O$1,0)</f>
        <v>MEGA</v>
      </c>
      <c r="AE1220" s="2" t="str">
        <f>VLOOKUP($A1220,MA_KH!$A:$Q,MA_KH!P$1,0)</f>
        <v>CÔNG TY TNHH MM MEGA MARKET (VIỆT NAM)</v>
      </c>
      <c r="AG1220" s="2" t="str">
        <f>(Table1[[#This Row],[Số hóa đơn]])&amp;IF(OR(Table1[[#This Row],[Phân loại]]="Hàng trả",Table1[[#This Row],[Phân loại]]="Giảm công nợ"),-Table1[[#This Row],[Tổng giá trị]],Table1[[#This Row],[Tổng giá trị]])</f>
        <v>0004664610904544</v>
      </c>
      <c r="AH1220" s="6" t="e">
        <f>_xlfn.XLOOKUP(Table1[[#This Row],[Column1]],'Chi tiết tt Mega gửi'!P:P,'Chi tiết tt Mega gửi'!N:N)</f>
        <v>#N/A</v>
      </c>
    </row>
    <row r="1221" spans="1:34" ht="25.5" customHeight="1" x14ac:dyDescent="0.2">
      <c r="A1221" s="58" t="s">
        <v>16299</v>
      </c>
      <c r="B1221" s="58" t="s">
        <v>190</v>
      </c>
      <c r="C1221" s="59">
        <v>46210</v>
      </c>
      <c r="D1221" s="58" t="s">
        <v>20964</v>
      </c>
      <c r="E1221" s="59">
        <v>46210</v>
      </c>
      <c r="F1221" s="58" t="s">
        <v>20965</v>
      </c>
      <c r="G1221" s="58" t="s">
        <v>20793</v>
      </c>
      <c r="H1221" s="130">
        <v>1383680</v>
      </c>
      <c r="I1221" s="131">
        <v>0</v>
      </c>
      <c r="J1221" s="130">
        <v>110694</v>
      </c>
      <c r="K1221" s="132">
        <v>1494374</v>
      </c>
      <c r="L1221" s="64" t="s">
        <v>17238</v>
      </c>
      <c r="M1221" s="6">
        <v>46213</v>
      </c>
      <c r="O1221" s="32">
        <f>IF(Table1[[#This Row],[Phân loại]]="Tồn đầu kỳ",Table1[[#This Row],[Tổng giá trị]],0)</f>
        <v>0</v>
      </c>
      <c r="P1221" s="7">
        <f>IF(Table1[[#This Row],[Số còn phải thu ĐK]]&lt;&gt;0,0,IF(Table1[[#This Row],[Phân loại]]="Bán hàng",Table1[[#This Row],[Tổng giá trị]],-Table1[[#This Row],[Tổng giá trị]]))</f>
        <v>-1494374</v>
      </c>
      <c r="Q1221" s="32">
        <f>IF(M1221&lt;&gt;"",IF(O1221&lt;&gt;0,O1221,P1221),0)</f>
        <v>-1494374</v>
      </c>
      <c r="R1221" s="7">
        <f>Table1[[#This Row],[Số còn phải thu ĐK]]+Table1[[#This Row],[Giá Trị HD sau CK]]-Table1[[#This Row],[Số tiền đã thu]]</f>
        <v>0</v>
      </c>
      <c r="S1221" s="6">
        <f>IF(Table1[[#This Row],[Ngày hóa đơn]]&lt;&gt;"",Table1[[#This Row],[Ngày hóa đơn]],IF(Table1[[#This Row],[Ngày hạch toán]]&lt;&gt;"",Table1[[#This Row],[Ngày hạch toán]],""))</f>
        <v>46210</v>
      </c>
      <c r="T1221" s="7"/>
      <c r="U1221" s="6">
        <f>IF(Table1[[#This Row],[Ngày tính CN]]="","",S1221+T1221)</f>
        <v>46210</v>
      </c>
      <c r="V1221" s="32">
        <f ca="1">IF(Table1[[#This Row],[Hạn thanh toán]]="","",IF((U1221-NOW())&lt;0,0,(U1221-NOW())))</f>
        <v>0</v>
      </c>
      <c r="W1221" s="32"/>
      <c r="X1221" s="32" t="str">
        <f ca="1">IF(OR(U1221="",R1221=0),"",IF((U1221-NOW())&lt;0,-(U1221-NOW()),0))</f>
        <v/>
      </c>
      <c r="Y1221" s="2" t="str">
        <f>IF(R1221=0,"Đã thanh toán",IF(X1221="","",IF(X1221&lt;=0,"Chưa đến hạn thanh toán",IF(X1221&lt;=30,"Nợ quá hạn 30 ngày",IF(X1221&lt;=60,"Nợ quá hạn từ 30 ngày đến 60 ngày",IF(X1221&lt;=90,"Nợ quá hạn từ 60 ngày đến 90 ngày",IF(X1221&lt;=120,"Nợ quá hạn từ 90 ngày đến 120 ngày","Nợ quá hạn hơn 120 ngày có khả năng mất thanh toán")))))))</f>
        <v>Đã thanh toán</v>
      </c>
      <c r="Z1221" s="42">
        <f>IF(S1221="","",S1221)</f>
        <v>46210</v>
      </c>
      <c r="AA1221" s="42">
        <f>IF(M1221="","",M1221)</f>
        <v>46213</v>
      </c>
      <c r="AD1221" s="2" t="str">
        <f>VLOOKUP($A1221,MA_KH!$A:$Q,MA_KH!O$1,0)</f>
        <v>MEGA</v>
      </c>
      <c r="AE1221" s="2" t="str">
        <f>VLOOKUP($A1221,MA_KH!$A:$Q,MA_KH!P$1,0)</f>
        <v>CÔNG TY TNHH MM MEGA MARKET (VIỆT NAM)</v>
      </c>
      <c r="AG1221" s="2" t="str">
        <f>(Table1[[#This Row],[Số hóa đơn]])&amp;IF(OR(Table1[[#This Row],[Phân loại]]="Hàng trả",Table1[[#This Row],[Phân loại]]="Giảm công nợ"),-Table1[[#This Row],[Tổng giá trị]],Table1[[#This Row],[Tổng giá trị]])</f>
        <v>621-1494374</v>
      </c>
      <c r="AH1221" s="6">
        <f>_xlfn.XLOOKUP(Table1[[#This Row],[Column1]],'Chi tiết tt Mega gửi'!P:P,'Chi tiết tt Mega gửi'!N:N)</f>
        <v>46213</v>
      </c>
    </row>
    <row r="1222" spans="1:34" ht="25.5" customHeight="1" x14ac:dyDescent="0.2">
      <c r="A1222" s="54" t="s">
        <v>16300</v>
      </c>
      <c r="B1222" s="54" t="s">
        <v>7238</v>
      </c>
      <c r="C1222" s="55">
        <v>46210</v>
      </c>
      <c r="D1222" s="54" t="s">
        <v>20694</v>
      </c>
      <c r="E1222" s="55">
        <v>46216</v>
      </c>
      <c r="F1222" s="54" t="s">
        <v>20695</v>
      </c>
      <c r="G1222" s="54" t="s">
        <v>20696</v>
      </c>
      <c r="H1222" s="128">
        <v>2052360</v>
      </c>
      <c r="I1222" s="131">
        <v>0</v>
      </c>
      <c r="J1222" s="128">
        <v>164189</v>
      </c>
      <c r="K1222" s="129">
        <v>2216549</v>
      </c>
      <c r="L1222" s="64" t="s">
        <v>17236</v>
      </c>
      <c r="M1222" s="6">
        <v>46258</v>
      </c>
      <c r="O1222" s="32">
        <f>IF(Table1[[#This Row],[Phân loại]]="Tồn đầu kỳ",Table1[[#This Row],[Tổng giá trị]],0)</f>
        <v>0</v>
      </c>
      <c r="P1222" s="7">
        <f>IF(Table1[[#This Row],[Số còn phải thu ĐK]]&lt;&gt;0,0,IF(Table1[[#This Row],[Phân loại]]="Bán hàng",Table1[[#This Row],[Tổng giá trị]],-Table1[[#This Row],[Tổng giá trị]]))</f>
        <v>2216549</v>
      </c>
      <c r="Q1222" s="32">
        <f t="shared" ref="Q1222:Q1223" si="120">IF(M1222&lt;&gt;"",IF(O1222&lt;&gt;0,O1222,P1222),0)</f>
        <v>2216549</v>
      </c>
      <c r="R1222" s="7">
        <f>Table1[[#This Row],[Số còn phải thu ĐK]]+Table1[[#This Row],[Giá Trị HD sau CK]]-Table1[[#This Row],[Số tiền đã thu]]</f>
        <v>0</v>
      </c>
      <c r="S1222" s="6">
        <f>IF(Table1[[#This Row],[Ngày hóa đơn]]&lt;&gt;"",Table1[[#This Row],[Ngày hóa đơn]],IF(Table1[[#This Row],[Ngày hạch toán]]&lt;&gt;"",Table1[[#This Row],[Ngày hạch toán]],""))</f>
        <v>46216</v>
      </c>
      <c r="T1222" s="7"/>
      <c r="U1222" s="6">
        <f>IF(Table1[[#This Row],[Ngày tính CN]]="","",S1222+T1222)</f>
        <v>46216</v>
      </c>
      <c r="V1222" s="32">
        <f ca="1">IF(Table1[[#This Row],[Hạn thanh toán]]="","",IF((U1222-NOW())&lt;0,0,(U1222-NOW())))</f>
        <v>0</v>
      </c>
      <c r="W1222" s="32"/>
      <c r="X1222" s="32" t="str">
        <f t="shared" ref="X1222:X1223" ca="1" si="121">IF(OR(U1222="",R1222=0),"",IF((U1222-NOW())&lt;0,-(U1222-NOW()),0))</f>
        <v/>
      </c>
      <c r="Y1222" s="2" t="str">
        <f t="shared" ref="Y1222:Y1223" si="122">IF(R1222=0,"Đã thanh toán",IF(X1222="","",IF(X1222&lt;=0,"Chưa đến hạn thanh toán",IF(X1222&lt;=30,"Nợ quá hạn 30 ngày",IF(X1222&lt;=60,"Nợ quá hạn từ 30 ngày đến 60 ngày",IF(X1222&lt;=90,"Nợ quá hạn từ 60 ngày đến 90 ngày",IF(X1222&lt;=120,"Nợ quá hạn từ 90 ngày đến 120 ngày","Nợ quá hạn hơn 120 ngày có khả năng mất thanh toán")))))))</f>
        <v>Đã thanh toán</v>
      </c>
      <c r="Z1222" s="42">
        <f t="shared" ref="Z1222:Z1223" si="123">IF(S1222="","",S1222)</f>
        <v>46216</v>
      </c>
      <c r="AA1222" s="42">
        <f t="shared" ref="AA1222:AA1223" si="124">IF(M1222="","",M1222)</f>
        <v>46258</v>
      </c>
      <c r="AD1222" s="2" t="str">
        <f>VLOOKUP($A1222,MA_KH!$A:$Q,MA_KH!O$1,0)</f>
        <v>MEGA</v>
      </c>
      <c r="AE1222" s="2" t="str">
        <f>VLOOKUP($A1222,MA_KH!$A:$Q,MA_KH!P$1,0)</f>
        <v>CÔNG TY TNHH MM MEGA MARKET (VIỆT NAM)</v>
      </c>
      <c r="AG1222" s="2" t="str">
        <f>(Table1[[#This Row],[Số hóa đơn]])&amp;IF(OR(Table1[[#This Row],[Phân loại]]="Hàng trả",Table1[[#This Row],[Phân loại]]="Giảm công nợ"),-Table1[[#This Row],[Tổng giá trị]],Table1[[#This Row],[Tổng giá trị]])</f>
        <v>000484412216549</v>
      </c>
      <c r="AH1222" s="6" t="e">
        <f>_xlfn.XLOOKUP(Table1[[#This Row],[Column1]],'Chi tiết tt Mega gửi'!P:P,'Chi tiết tt Mega gửi'!N:N)</f>
        <v>#N/A</v>
      </c>
    </row>
    <row r="1223" spans="1:34" ht="25.5" customHeight="1" x14ac:dyDescent="0.2">
      <c r="A1223" s="58" t="s">
        <v>16300</v>
      </c>
      <c r="B1223" s="58" t="s">
        <v>7238</v>
      </c>
      <c r="C1223" s="59">
        <v>46210</v>
      </c>
      <c r="D1223" s="58" t="s">
        <v>20691</v>
      </c>
      <c r="E1223" s="59">
        <v>46216</v>
      </c>
      <c r="F1223" s="58" t="s">
        <v>20692</v>
      </c>
      <c r="G1223" s="58" t="s">
        <v>20693</v>
      </c>
      <c r="H1223" s="130">
        <v>2524200</v>
      </c>
      <c r="I1223" s="131">
        <v>0</v>
      </c>
      <c r="J1223" s="130">
        <v>201936</v>
      </c>
      <c r="K1223" s="132">
        <v>2726136</v>
      </c>
      <c r="L1223" s="64" t="s">
        <v>17236</v>
      </c>
      <c r="M1223" s="6">
        <v>46258</v>
      </c>
      <c r="O1223" s="32">
        <f>IF(Table1[[#This Row],[Phân loại]]="Tồn đầu kỳ",Table1[[#This Row],[Tổng giá trị]],0)</f>
        <v>0</v>
      </c>
      <c r="P1223" s="7">
        <f>IF(Table1[[#This Row],[Số còn phải thu ĐK]]&lt;&gt;0,0,IF(Table1[[#This Row],[Phân loại]]="Bán hàng",Table1[[#This Row],[Tổng giá trị]],-Table1[[#This Row],[Tổng giá trị]]))</f>
        <v>2726136</v>
      </c>
      <c r="Q1223" s="32">
        <f t="shared" si="120"/>
        <v>2726136</v>
      </c>
      <c r="R1223" s="7">
        <f>Table1[[#This Row],[Số còn phải thu ĐK]]+Table1[[#This Row],[Giá Trị HD sau CK]]-Table1[[#This Row],[Số tiền đã thu]]</f>
        <v>0</v>
      </c>
      <c r="S1223" s="6">
        <f>IF(Table1[[#This Row],[Ngày hóa đơn]]&lt;&gt;"",Table1[[#This Row],[Ngày hóa đơn]],IF(Table1[[#This Row],[Ngày hạch toán]]&lt;&gt;"",Table1[[#This Row],[Ngày hạch toán]],""))</f>
        <v>46216</v>
      </c>
      <c r="T1223" s="7"/>
      <c r="U1223" s="6">
        <f>IF(Table1[[#This Row],[Ngày tính CN]]="","",S1223+T1223)</f>
        <v>46216</v>
      </c>
      <c r="V1223" s="32">
        <f ca="1">IF(Table1[[#This Row],[Hạn thanh toán]]="","",IF((U1223-NOW())&lt;0,0,(U1223-NOW())))</f>
        <v>0</v>
      </c>
      <c r="W1223" s="32"/>
      <c r="X1223" s="32" t="str">
        <f t="shared" ca="1" si="121"/>
        <v/>
      </c>
      <c r="Y1223" s="2" t="str">
        <f t="shared" si="122"/>
        <v>Đã thanh toán</v>
      </c>
      <c r="Z1223" s="42">
        <f t="shared" si="123"/>
        <v>46216</v>
      </c>
      <c r="AA1223" s="42">
        <f t="shared" si="124"/>
        <v>46258</v>
      </c>
      <c r="AD1223" s="2" t="str">
        <f>VLOOKUP($A1223,MA_KH!$A:$Q,MA_KH!O$1,0)</f>
        <v>MEGA</v>
      </c>
      <c r="AE1223" s="2" t="str">
        <f>VLOOKUP($A1223,MA_KH!$A:$Q,MA_KH!P$1,0)</f>
        <v>CÔNG TY TNHH MM MEGA MARKET (VIỆT NAM)</v>
      </c>
      <c r="AG1223" s="2" t="str">
        <f>(Table1[[#This Row],[Số hóa đơn]])&amp;IF(OR(Table1[[#This Row],[Phân loại]]="Hàng trả",Table1[[#This Row],[Phân loại]]="Giảm công nợ"),-Table1[[#This Row],[Tổng giá trị]],Table1[[#This Row],[Tổng giá trị]])</f>
        <v>000484422726136</v>
      </c>
      <c r="AH1223" s="6" t="e">
        <f>_xlfn.XLOOKUP(Table1[[#This Row],[Column1]],'Chi tiết tt Mega gửi'!P:P,'Chi tiết tt Mega gửi'!N:N)</f>
        <v>#N/A</v>
      </c>
    </row>
    <row r="1224" spans="1:34" ht="25.5" customHeight="1" x14ac:dyDescent="0.2">
      <c r="A1224" s="58" t="s">
        <v>16305</v>
      </c>
      <c r="B1224" s="58" t="s">
        <v>7247</v>
      </c>
      <c r="C1224" s="59">
        <v>46210</v>
      </c>
      <c r="D1224" s="58" t="s">
        <v>20697</v>
      </c>
      <c r="E1224" s="59">
        <v>46217</v>
      </c>
      <c r="F1224" s="58" t="s">
        <v>20698</v>
      </c>
      <c r="G1224" s="58" t="s">
        <v>20699</v>
      </c>
      <c r="H1224" s="130">
        <v>1615480</v>
      </c>
      <c r="I1224" s="131">
        <v>0</v>
      </c>
      <c r="J1224" s="130">
        <v>129238</v>
      </c>
      <c r="K1224" s="132">
        <v>1744718</v>
      </c>
      <c r="L1224" s="64" t="s">
        <v>17236</v>
      </c>
      <c r="M1224" s="6">
        <v>46258</v>
      </c>
      <c r="O1224" s="32">
        <f>IF(Table1[[#This Row],[Phân loại]]="Tồn đầu kỳ",Table1[[#This Row],[Tổng giá trị]],0)</f>
        <v>0</v>
      </c>
      <c r="P1224" s="7">
        <f>IF(Table1[[#This Row],[Số còn phải thu ĐK]]&lt;&gt;0,0,IF(Table1[[#This Row],[Phân loại]]="Bán hàng",Table1[[#This Row],[Tổng giá trị]],-Table1[[#This Row],[Tổng giá trị]]))</f>
        <v>1744718</v>
      </c>
      <c r="Q1224" s="32">
        <f>IF(M1224&lt;&gt;"",IF(O1224&lt;&gt;0,O1224,P1224),0)</f>
        <v>1744718</v>
      </c>
      <c r="R1224" s="7">
        <f>Table1[[#This Row],[Số còn phải thu ĐK]]+Table1[[#This Row],[Giá Trị HD sau CK]]-Table1[[#This Row],[Số tiền đã thu]]</f>
        <v>0</v>
      </c>
      <c r="S1224" s="6">
        <f>IF(Table1[[#This Row],[Ngày hóa đơn]]&lt;&gt;"",Table1[[#This Row],[Ngày hóa đơn]],IF(Table1[[#This Row],[Ngày hạch toán]]&lt;&gt;"",Table1[[#This Row],[Ngày hạch toán]],""))</f>
        <v>46217</v>
      </c>
      <c r="T1224" s="7"/>
      <c r="U1224" s="6">
        <f>IF(Table1[[#This Row],[Ngày tính CN]]="","",S1224+T1224)</f>
        <v>46217</v>
      </c>
      <c r="V1224" s="32">
        <f ca="1">IF(Table1[[#This Row],[Hạn thanh toán]]="","",IF((U1224-NOW())&lt;0,0,(U1224-NOW())))</f>
        <v>0</v>
      </c>
      <c r="W1224" s="32"/>
      <c r="X1224" s="32" t="str">
        <f ca="1">IF(OR(U1224="",R1224=0),"",IF((U1224-NOW())&lt;0,-(U1224-NOW()),0))</f>
        <v/>
      </c>
      <c r="Y1224" s="2" t="str">
        <f>IF(R1224=0,"Đã thanh toán",IF(X1224="","",IF(X1224&lt;=0,"Chưa đến hạn thanh toán",IF(X1224&lt;=30,"Nợ quá hạn 30 ngày",IF(X1224&lt;=60,"Nợ quá hạn từ 30 ngày đến 60 ngày",IF(X1224&lt;=90,"Nợ quá hạn từ 60 ngày đến 90 ngày",IF(X1224&lt;=120,"Nợ quá hạn từ 90 ngày đến 120 ngày","Nợ quá hạn hơn 120 ngày có khả năng mất thanh toán")))))))</f>
        <v>Đã thanh toán</v>
      </c>
      <c r="Z1224" s="42">
        <f>IF(S1224="","",S1224)</f>
        <v>46217</v>
      </c>
      <c r="AA1224" s="42">
        <f>IF(M1224="","",M1224)</f>
        <v>46258</v>
      </c>
      <c r="AD1224" s="2" t="str">
        <f>VLOOKUP($A1224,MA_KH!$A:$Q,MA_KH!O$1,0)</f>
        <v>MEGA</v>
      </c>
      <c r="AE1224" s="2" t="str">
        <f>VLOOKUP($A1224,MA_KH!$A:$Q,MA_KH!P$1,0)</f>
        <v>CÔNG TY TNHH MM MEGA MARKET (VIỆT NAM)</v>
      </c>
      <c r="AG1224" s="2" t="str">
        <f>(Table1[[#This Row],[Số hóa đơn]])&amp;IF(OR(Table1[[#This Row],[Phân loại]]="Hàng trả",Table1[[#This Row],[Phân loại]]="Giảm công nợ"),-Table1[[#This Row],[Tổng giá trị]],Table1[[#This Row],[Tổng giá trị]])</f>
        <v>000485621744718</v>
      </c>
      <c r="AH1224" s="6" t="e">
        <f>_xlfn.XLOOKUP(Table1[[#This Row],[Column1]],'Chi tiết tt Mega gửi'!P:P,'Chi tiết tt Mega gửi'!N:N)</f>
        <v>#N/A</v>
      </c>
    </row>
    <row r="1225" spans="1:34" ht="25.5" customHeight="1" x14ac:dyDescent="0.2">
      <c r="A1225" s="58" t="s">
        <v>16305</v>
      </c>
      <c r="B1225" s="58" t="s">
        <v>7247</v>
      </c>
      <c r="C1225" s="59">
        <v>46211</v>
      </c>
      <c r="D1225" s="58" t="s">
        <v>21275</v>
      </c>
      <c r="E1225" s="59">
        <v>46210</v>
      </c>
      <c r="F1225" s="58" t="s">
        <v>74</v>
      </c>
      <c r="G1225" s="58" t="s">
        <v>21276</v>
      </c>
      <c r="H1225" s="130">
        <v>329321</v>
      </c>
      <c r="I1225" s="131">
        <v>0</v>
      </c>
      <c r="J1225" s="130">
        <v>26345</v>
      </c>
      <c r="K1225" s="132">
        <v>355666</v>
      </c>
      <c r="L1225" s="64" t="s">
        <v>17238</v>
      </c>
      <c r="O1225" s="32">
        <f>IF(Table1[[#This Row],[Phân loại]]="Tồn đầu kỳ",Table1[[#This Row],[Tổng giá trị]],0)</f>
        <v>0</v>
      </c>
      <c r="P1225" s="7">
        <f>IF(Table1[[#This Row],[Số còn phải thu ĐK]]&lt;&gt;0,0,IF(Table1[[#This Row],[Phân loại]]="Bán hàng",Table1[[#This Row],[Tổng giá trị]],-Table1[[#This Row],[Tổng giá trị]]))</f>
        <v>-355666</v>
      </c>
      <c r="Q1225" s="32">
        <f>IF(M1225&lt;&gt;"",IF(O1225&lt;&gt;0,O1225,P1225),0)</f>
        <v>0</v>
      </c>
      <c r="R1225" s="7">
        <f>Table1[[#This Row],[Số còn phải thu ĐK]]+Table1[[#This Row],[Giá Trị HD sau CK]]-Table1[[#This Row],[Số tiền đã thu]]</f>
        <v>-355666</v>
      </c>
      <c r="S1225" s="6">
        <f>IF(Table1[[#This Row],[Ngày hóa đơn]]&lt;&gt;"",Table1[[#This Row],[Ngày hóa đơn]],IF(Table1[[#This Row],[Ngày hạch toán]]&lt;&gt;"",Table1[[#This Row],[Ngày hạch toán]],""))</f>
        <v>46210</v>
      </c>
      <c r="T1225" s="7"/>
      <c r="U1225" s="6">
        <f>IF(Table1[[#This Row],[Ngày tính CN]]="","",S1225+T1225)</f>
        <v>46210</v>
      </c>
      <c r="V1225" s="32">
        <f ca="1">IF(Table1[[#This Row],[Hạn thanh toán]]="","",IF((U1225-NOW())&lt;0,0,(U1225-NOW())))</f>
        <v>0</v>
      </c>
      <c r="W1225" s="32"/>
      <c r="X1225" s="32">
        <f ca="1">IF(OR(U1225="",R1225=0),"",IF((U1225-NOW())&lt;0,-(U1225-NOW()),0))</f>
        <v>84.359753240743885</v>
      </c>
      <c r="Y1225" s="2" t="str">
        <f ca="1">IF(R1225=0,"Đã thanh toán",IF(X1225="","",IF(X1225&lt;=0,"Chưa đến hạn thanh toán",IF(X1225&lt;=30,"Nợ quá hạn 30 ngày",IF(X1225&lt;=60,"Nợ quá hạn từ 30 ngày đến 60 ngày",IF(X1225&lt;=90,"Nợ quá hạn từ 60 ngày đến 90 ngày",IF(X1225&lt;=120,"Nợ quá hạn từ 90 ngày đến 120 ngày","Nợ quá hạn hơn 120 ngày có khả năng mất thanh toán")))))))</f>
        <v>Nợ quá hạn từ 60 ngày đến 90 ngày</v>
      </c>
      <c r="Z1225" s="42">
        <f>IF(S1225="","",S1225)</f>
        <v>46210</v>
      </c>
      <c r="AA1225" s="42" t="str">
        <f>IF(M1225="","",M1225)</f>
        <v/>
      </c>
      <c r="AD1225" s="2" t="str">
        <f>VLOOKUP($A1225,MA_KH!$A:$Q,MA_KH!O$1,0)</f>
        <v>MEGA</v>
      </c>
      <c r="AE1225" s="2" t="str">
        <f>VLOOKUP($A1225,MA_KH!$A:$Q,MA_KH!P$1,0)</f>
        <v>CÔNG TY TNHH MM MEGA MARKET (VIỆT NAM)</v>
      </c>
      <c r="AG1225" s="2" t="str">
        <f>(Table1[[#This Row],[Số hóa đơn]])&amp;IF(OR(Table1[[#This Row],[Phân loại]]="Hàng trả",Table1[[#This Row],[Phân loại]]="Giảm công nợ"),-Table1[[#This Row],[Tổng giá trị]],Table1[[#This Row],[Tổng giá trị]])</f>
        <v>-355666</v>
      </c>
      <c r="AH1225" s="6" t="e">
        <f>_xlfn.XLOOKUP(Table1[[#This Row],[Column1]],'Chi tiết tt Mega gửi'!P:P,'Chi tiết tt Mega gửi'!N:N)</f>
        <v>#N/A</v>
      </c>
    </row>
    <row r="1226" spans="1:34" ht="25.5" customHeight="1" x14ac:dyDescent="0.2">
      <c r="A1226" s="54" t="s">
        <v>16303</v>
      </c>
      <c r="B1226" s="54" t="s">
        <v>102</v>
      </c>
      <c r="C1226" s="55">
        <v>46211</v>
      </c>
      <c r="D1226" s="54" t="s">
        <v>20968</v>
      </c>
      <c r="E1226" s="55">
        <v>46211</v>
      </c>
      <c r="F1226" s="54" t="s">
        <v>20969</v>
      </c>
      <c r="G1226" s="54" t="s">
        <v>20784</v>
      </c>
      <c r="H1226" s="128">
        <v>102618</v>
      </c>
      <c r="I1226" s="131">
        <v>0</v>
      </c>
      <c r="J1226" s="128">
        <v>8209</v>
      </c>
      <c r="K1226" s="129">
        <v>110827</v>
      </c>
      <c r="L1226" s="64" t="s">
        <v>17238</v>
      </c>
      <c r="M1226" s="6">
        <v>46213</v>
      </c>
      <c r="O1226" s="32">
        <f>IF(Table1[[#This Row],[Phân loại]]="Tồn đầu kỳ",Table1[[#This Row],[Tổng giá trị]],0)</f>
        <v>0</v>
      </c>
      <c r="P1226" s="7">
        <f>IF(Table1[[#This Row],[Số còn phải thu ĐK]]&lt;&gt;0,0,IF(Table1[[#This Row],[Phân loại]]="Bán hàng",Table1[[#This Row],[Tổng giá trị]],-Table1[[#This Row],[Tổng giá trị]]))</f>
        <v>-110827</v>
      </c>
      <c r="Q1226" s="32">
        <f t="shared" ref="Q1226:Q1229" si="125">IF(M1226&lt;&gt;"",IF(O1226&lt;&gt;0,O1226,P1226),0)</f>
        <v>-110827</v>
      </c>
      <c r="R1226" s="7">
        <f>Table1[[#This Row],[Số còn phải thu ĐK]]+Table1[[#This Row],[Giá Trị HD sau CK]]-Table1[[#This Row],[Số tiền đã thu]]</f>
        <v>0</v>
      </c>
      <c r="S1226" s="6">
        <f>IF(Table1[[#This Row],[Ngày hóa đơn]]&lt;&gt;"",Table1[[#This Row],[Ngày hóa đơn]],IF(Table1[[#This Row],[Ngày hạch toán]]&lt;&gt;"",Table1[[#This Row],[Ngày hạch toán]],""))</f>
        <v>46211</v>
      </c>
      <c r="T1226" s="7"/>
      <c r="U1226" s="6">
        <f>IF(Table1[[#This Row],[Ngày tính CN]]="","",S1226+T1226)</f>
        <v>46211</v>
      </c>
      <c r="V1226" s="32">
        <f ca="1">IF(Table1[[#This Row],[Hạn thanh toán]]="","",IF((U1226-NOW())&lt;0,0,(U1226-NOW())))</f>
        <v>0</v>
      </c>
      <c r="W1226" s="32"/>
      <c r="X1226" s="32" t="str">
        <f t="shared" ref="X1226:X1229" ca="1" si="126">IF(OR(U1226="",R1226=0),"",IF((U1226-NOW())&lt;0,-(U1226-NOW()),0))</f>
        <v/>
      </c>
      <c r="Y1226" s="2" t="str">
        <f t="shared" ref="Y1226:Y1229" si="127">IF(R1226=0,"Đã thanh toán",IF(X1226="","",IF(X1226&lt;=0,"Chưa đến hạn thanh toán",IF(X1226&lt;=30,"Nợ quá hạn 30 ngày",IF(X1226&lt;=60,"Nợ quá hạn từ 30 ngày đến 60 ngày",IF(X1226&lt;=90,"Nợ quá hạn từ 60 ngày đến 90 ngày",IF(X1226&lt;=120,"Nợ quá hạn từ 90 ngày đến 120 ngày","Nợ quá hạn hơn 120 ngày có khả năng mất thanh toán")))))))</f>
        <v>Đã thanh toán</v>
      </c>
      <c r="Z1226" s="42">
        <f t="shared" ref="Z1226:Z1229" si="128">IF(S1226="","",S1226)</f>
        <v>46211</v>
      </c>
      <c r="AA1226" s="42">
        <f t="shared" ref="AA1226:AA1229" si="129">IF(M1226="","",M1226)</f>
        <v>46213</v>
      </c>
      <c r="AD1226" s="2" t="str">
        <f>VLOOKUP($A1226,MA_KH!$A:$Q,MA_KH!O$1,0)</f>
        <v>MEGA</v>
      </c>
      <c r="AE1226" s="2" t="str">
        <f>VLOOKUP($A1226,MA_KH!$A:$Q,MA_KH!P$1,0)</f>
        <v>CÔNG TY TNHH MM MEGA MARKET (VIỆT NAM)</v>
      </c>
      <c r="AG1226" s="2" t="str">
        <f>(Table1[[#This Row],[Số hóa đơn]])&amp;IF(OR(Table1[[#This Row],[Phân loại]]="Hàng trả",Table1[[#This Row],[Phân loại]]="Giảm công nợ"),-Table1[[#This Row],[Tổng giá trị]],Table1[[#This Row],[Tổng giá trị]])</f>
        <v>213-110827</v>
      </c>
      <c r="AH1226" s="6">
        <f>_xlfn.XLOOKUP(Table1[[#This Row],[Column1]],'Chi tiết tt Mega gửi'!P:P,'Chi tiết tt Mega gửi'!N:N)</f>
        <v>46213</v>
      </c>
    </row>
    <row r="1227" spans="1:34" ht="25.5" customHeight="1" x14ac:dyDescent="0.2">
      <c r="A1227" s="54" t="s">
        <v>16303</v>
      </c>
      <c r="B1227" s="54" t="s">
        <v>102</v>
      </c>
      <c r="C1227" s="55">
        <v>46211</v>
      </c>
      <c r="D1227" s="54" t="s">
        <v>20970</v>
      </c>
      <c r="E1227" s="55">
        <v>46211</v>
      </c>
      <c r="F1227" s="54" t="s">
        <v>20971</v>
      </c>
      <c r="G1227" s="54" t="s">
        <v>20784</v>
      </c>
      <c r="H1227" s="128">
        <v>353778</v>
      </c>
      <c r="I1227" s="131">
        <v>0</v>
      </c>
      <c r="J1227" s="128">
        <v>28302</v>
      </c>
      <c r="K1227" s="129">
        <v>382080</v>
      </c>
      <c r="L1227" s="64" t="s">
        <v>17238</v>
      </c>
      <c r="M1227" s="6">
        <v>46213</v>
      </c>
      <c r="O1227" s="32">
        <f>IF(Table1[[#This Row],[Phân loại]]="Tồn đầu kỳ",Table1[[#This Row],[Tổng giá trị]],0)</f>
        <v>0</v>
      </c>
      <c r="P1227" s="7">
        <f>IF(Table1[[#This Row],[Số còn phải thu ĐK]]&lt;&gt;0,0,IF(Table1[[#This Row],[Phân loại]]="Bán hàng",Table1[[#This Row],[Tổng giá trị]],-Table1[[#This Row],[Tổng giá trị]]))</f>
        <v>-382080</v>
      </c>
      <c r="Q1227" s="32">
        <f t="shared" si="125"/>
        <v>-382080</v>
      </c>
      <c r="R1227" s="7">
        <f>Table1[[#This Row],[Số còn phải thu ĐK]]+Table1[[#This Row],[Giá Trị HD sau CK]]-Table1[[#This Row],[Số tiền đã thu]]</f>
        <v>0</v>
      </c>
      <c r="S1227" s="6">
        <f>IF(Table1[[#This Row],[Ngày hóa đơn]]&lt;&gt;"",Table1[[#This Row],[Ngày hóa đơn]],IF(Table1[[#This Row],[Ngày hạch toán]]&lt;&gt;"",Table1[[#This Row],[Ngày hạch toán]],""))</f>
        <v>46211</v>
      </c>
      <c r="T1227" s="7"/>
      <c r="U1227" s="6">
        <f>IF(Table1[[#This Row],[Ngày tính CN]]="","",S1227+T1227)</f>
        <v>46211</v>
      </c>
      <c r="V1227" s="32">
        <f ca="1">IF(Table1[[#This Row],[Hạn thanh toán]]="","",IF((U1227-NOW())&lt;0,0,(U1227-NOW())))</f>
        <v>0</v>
      </c>
      <c r="W1227" s="32"/>
      <c r="X1227" s="32" t="str">
        <f t="shared" ca="1" si="126"/>
        <v/>
      </c>
      <c r="Y1227" s="2" t="str">
        <f t="shared" si="127"/>
        <v>Đã thanh toán</v>
      </c>
      <c r="Z1227" s="42">
        <f t="shared" si="128"/>
        <v>46211</v>
      </c>
      <c r="AA1227" s="42">
        <f t="shared" si="129"/>
        <v>46213</v>
      </c>
      <c r="AD1227" s="2" t="str">
        <f>VLOOKUP($A1227,MA_KH!$A:$Q,MA_KH!O$1,0)</f>
        <v>MEGA</v>
      </c>
      <c r="AE1227" s="2" t="str">
        <f>VLOOKUP($A1227,MA_KH!$A:$Q,MA_KH!P$1,0)</f>
        <v>CÔNG TY TNHH MM MEGA MARKET (VIỆT NAM)</v>
      </c>
      <c r="AG1227" s="2" t="str">
        <f>(Table1[[#This Row],[Số hóa đơn]])&amp;IF(OR(Table1[[#This Row],[Phân loại]]="Hàng trả",Table1[[#This Row],[Phân loại]]="Giảm công nợ"),-Table1[[#This Row],[Tổng giá trị]],Table1[[#This Row],[Tổng giá trị]])</f>
        <v>225-382080</v>
      </c>
      <c r="AH1227" s="6">
        <f>_xlfn.XLOOKUP(Table1[[#This Row],[Column1]],'Chi tiết tt Mega gửi'!P:P,'Chi tiết tt Mega gửi'!N:N)</f>
        <v>46213</v>
      </c>
    </row>
    <row r="1228" spans="1:34" ht="25.5" customHeight="1" x14ac:dyDescent="0.2">
      <c r="A1228" s="54" t="s">
        <v>16287</v>
      </c>
      <c r="B1228" s="54" t="s">
        <v>253</v>
      </c>
      <c r="C1228" s="55">
        <v>46211</v>
      </c>
      <c r="D1228" s="54" t="s">
        <v>20972</v>
      </c>
      <c r="E1228" s="55">
        <v>46211</v>
      </c>
      <c r="F1228" s="54" t="s">
        <v>20973</v>
      </c>
      <c r="G1228" s="54" t="s">
        <v>20974</v>
      </c>
      <c r="H1228" s="128">
        <v>1177484</v>
      </c>
      <c r="I1228" s="131">
        <v>0</v>
      </c>
      <c r="J1228" s="128">
        <v>94198</v>
      </c>
      <c r="K1228" s="129">
        <v>1271682</v>
      </c>
      <c r="L1228" s="64" t="s">
        <v>17238</v>
      </c>
      <c r="M1228" s="6">
        <v>46213</v>
      </c>
      <c r="O1228" s="32">
        <f>IF(Table1[[#This Row],[Phân loại]]="Tồn đầu kỳ",Table1[[#This Row],[Tổng giá trị]],0)</f>
        <v>0</v>
      </c>
      <c r="P1228" s="7">
        <f>IF(Table1[[#This Row],[Số còn phải thu ĐK]]&lt;&gt;0,0,IF(Table1[[#This Row],[Phân loại]]="Bán hàng",Table1[[#This Row],[Tổng giá trị]],-Table1[[#This Row],[Tổng giá trị]]))</f>
        <v>-1271682</v>
      </c>
      <c r="Q1228" s="32">
        <f t="shared" si="125"/>
        <v>-1271682</v>
      </c>
      <c r="R1228" s="7">
        <f>Table1[[#This Row],[Số còn phải thu ĐK]]+Table1[[#This Row],[Giá Trị HD sau CK]]-Table1[[#This Row],[Số tiền đã thu]]</f>
        <v>0</v>
      </c>
      <c r="S1228" s="6">
        <f>IF(Table1[[#This Row],[Ngày hóa đơn]]&lt;&gt;"",Table1[[#This Row],[Ngày hóa đơn]],IF(Table1[[#This Row],[Ngày hạch toán]]&lt;&gt;"",Table1[[#This Row],[Ngày hạch toán]],""))</f>
        <v>46211</v>
      </c>
      <c r="T1228" s="7"/>
      <c r="U1228" s="6">
        <f>IF(Table1[[#This Row],[Ngày tính CN]]="","",S1228+T1228)</f>
        <v>46211</v>
      </c>
      <c r="V1228" s="32">
        <f ca="1">IF(Table1[[#This Row],[Hạn thanh toán]]="","",IF((U1228-NOW())&lt;0,0,(U1228-NOW())))</f>
        <v>0</v>
      </c>
      <c r="W1228" s="32"/>
      <c r="X1228" s="32" t="str">
        <f t="shared" ca="1" si="126"/>
        <v/>
      </c>
      <c r="Y1228" s="2" t="str">
        <f t="shared" si="127"/>
        <v>Đã thanh toán</v>
      </c>
      <c r="Z1228" s="42">
        <f t="shared" si="128"/>
        <v>46211</v>
      </c>
      <c r="AA1228" s="42">
        <f t="shared" si="129"/>
        <v>46213</v>
      </c>
      <c r="AD1228" s="2" t="str">
        <f>VLOOKUP($A1228,MA_KH!$A:$Q,MA_KH!O$1,0)</f>
        <v>MEGA</v>
      </c>
      <c r="AE1228" s="2" t="str">
        <f>VLOOKUP($A1228,MA_KH!$A:$Q,MA_KH!P$1,0)</f>
        <v>CÔNG TY TNHH MM MEGA MARKET (VIỆT NAM)</v>
      </c>
      <c r="AG1228" s="2" t="str">
        <f>(Table1[[#This Row],[Số hóa đơn]])&amp;IF(OR(Table1[[#This Row],[Phân loại]]="Hàng trả",Table1[[#This Row],[Phân loại]]="Giảm công nợ"),-Table1[[#This Row],[Tổng giá trị]],Table1[[#This Row],[Tổng giá trị]])</f>
        <v>304-1271682</v>
      </c>
      <c r="AH1228" s="6">
        <f>_xlfn.XLOOKUP(Table1[[#This Row],[Column1]],'Chi tiết tt Mega gửi'!P:P,'Chi tiết tt Mega gửi'!N:N)</f>
        <v>46213</v>
      </c>
    </row>
    <row r="1229" spans="1:34" ht="25.5" customHeight="1" x14ac:dyDescent="0.2">
      <c r="A1229" s="58" t="s">
        <v>16290</v>
      </c>
      <c r="B1229" s="58" t="s">
        <v>192</v>
      </c>
      <c r="C1229" s="59">
        <v>46211</v>
      </c>
      <c r="D1229" s="58" t="s">
        <v>20966</v>
      </c>
      <c r="E1229" s="59">
        <v>46211</v>
      </c>
      <c r="F1229" s="58" t="s">
        <v>20967</v>
      </c>
      <c r="G1229" s="58" t="s">
        <v>20807</v>
      </c>
      <c r="H1229" s="130">
        <v>1155114</v>
      </c>
      <c r="I1229" s="131">
        <v>0</v>
      </c>
      <c r="J1229" s="130">
        <v>92409</v>
      </c>
      <c r="K1229" s="132">
        <v>1247523</v>
      </c>
      <c r="L1229" s="64" t="s">
        <v>17238</v>
      </c>
      <c r="M1229" s="6">
        <v>46213</v>
      </c>
      <c r="O1229" s="32">
        <f>IF(Table1[[#This Row],[Phân loại]]="Tồn đầu kỳ",Table1[[#This Row],[Tổng giá trị]],0)</f>
        <v>0</v>
      </c>
      <c r="P1229" s="7">
        <f>IF(Table1[[#This Row],[Số còn phải thu ĐK]]&lt;&gt;0,0,IF(Table1[[#This Row],[Phân loại]]="Bán hàng",Table1[[#This Row],[Tổng giá trị]],-Table1[[#This Row],[Tổng giá trị]]))</f>
        <v>-1247523</v>
      </c>
      <c r="Q1229" s="32">
        <f t="shared" si="125"/>
        <v>-1247523</v>
      </c>
      <c r="R1229" s="7">
        <f>Table1[[#This Row],[Số còn phải thu ĐK]]+Table1[[#This Row],[Giá Trị HD sau CK]]-Table1[[#This Row],[Số tiền đã thu]]</f>
        <v>0</v>
      </c>
      <c r="S1229" s="6">
        <f>IF(Table1[[#This Row],[Ngày hóa đơn]]&lt;&gt;"",Table1[[#This Row],[Ngày hóa đơn]],IF(Table1[[#This Row],[Ngày hạch toán]]&lt;&gt;"",Table1[[#This Row],[Ngày hạch toán]],""))</f>
        <v>46211</v>
      </c>
      <c r="T1229" s="7"/>
      <c r="U1229" s="6">
        <f>IF(Table1[[#This Row],[Ngày tính CN]]="","",S1229+T1229)</f>
        <v>46211</v>
      </c>
      <c r="V1229" s="32">
        <f ca="1">IF(Table1[[#This Row],[Hạn thanh toán]]="","",IF((U1229-NOW())&lt;0,0,(U1229-NOW())))</f>
        <v>0</v>
      </c>
      <c r="W1229" s="32"/>
      <c r="X1229" s="32" t="str">
        <f t="shared" ca="1" si="126"/>
        <v/>
      </c>
      <c r="Y1229" s="2" t="str">
        <f t="shared" si="127"/>
        <v>Đã thanh toán</v>
      </c>
      <c r="Z1229" s="42">
        <f t="shared" si="128"/>
        <v>46211</v>
      </c>
      <c r="AA1229" s="42">
        <f t="shared" si="129"/>
        <v>46213</v>
      </c>
      <c r="AD1229" s="2" t="str">
        <f>VLOOKUP($A1229,MA_KH!$A:$Q,MA_KH!O$1,0)</f>
        <v>MEGA</v>
      </c>
      <c r="AE1229" s="2" t="str">
        <f>VLOOKUP($A1229,MA_KH!$A:$Q,MA_KH!P$1,0)</f>
        <v>CÔNG TY TNHH MM MEGA MARKET (VIỆT NAM)</v>
      </c>
      <c r="AG1229" s="2" t="str">
        <f>(Table1[[#This Row],[Số hóa đơn]])&amp;IF(OR(Table1[[#This Row],[Phân loại]]="Hàng trả",Table1[[#This Row],[Phân loại]]="Giảm công nợ"),-Table1[[#This Row],[Tổng giá trị]],Table1[[#This Row],[Tổng giá trị]])</f>
        <v>165-1247523</v>
      </c>
      <c r="AH1229" s="6">
        <f>_xlfn.XLOOKUP(Table1[[#This Row],[Column1]],'Chi tiết tt Mega gửi'!P:P,'Chi tiết tt Mega gửi'!N:N)</f>
        <v>46213</v>
      </c>
    </row>
    <row r="1230" spans="1:34" ht="25.5" customHeight="1" x14ac:dyDescent="0.2">
      <c r="A1230" s="54" t="s">
        <v>16304</v>
      </c>
      <c r="B1230" s="54" t="s">
        <v>7254</v>
      </c>
      <c r="C1230" s="55">
        <v>46211</v>
      </c>
      <c r="D1230" s="54" t="s">
        <v>20700</v>
      </c>
      <c r="E1230" s="55">
        <v>46217</v>
      </c>
      <c r="F1230" s="54" t="s">
        <v>20701</v>
      </c>
      <c r="G1230" s="54" t="s">
        <v>20702</v>
      </c>
      <c r="H1230" s="128">
        <v>1545055</v>
      </c>
      <c r="I1230" s="131">
        <v>0</v>
      </c>
      <c r="J1230" s="128">
        <v>123604</v>
      </c>
      <c r="K1230" s="129">
        <v>1668659</v>
      </c>
      <c r="L1230" s="64" t="s">
        <v>17236</v>
      </c>
      <c r="M1230" s="6">
        <v>46258</v>
      </c>
      <c r="O1230" s="32">
        <f>IF(Table1[[#This Row],[Phân loại]]="Tồn đầu kỳ",Table1[[#This Row],[Tổng giá trị]],0)</f>
        <v>0</v>
      </c>
      <c r="P1230" s="7">
        <f>IF(Table1[[#This Row],[Số còn phải thu ĐK]]&lt;&gt;0,0,IF(Table1[[#This Row],[Phân loại]]="Bán hàng",Table1[[#This Row],[Tổng giá trị]],-Table1[[#This Row],[Tổng giá trị]]))</f>
        <v>1668659</v>
      </c>
      <c r="Q1230" s="32">
        <f t="shared" ref="Q1230:Q1233" si="130">IF(M1230&lt;&gt;"",IF(O1230&lt;&gt;0,O1230,P1230),0)</f>
        <v>1668659</v>
      </c>
      <c r="R1230" s="7">
        <f>Table1[[#This Row],[Số còn phải thu ĐK]]+Table1[[#This Row],[Giá Trị HD sau CK]]-Table1[[#This Row],[Số tiền đã thu]]</f>
        <v>0</v>
      </c>
      <c r="S1230" s="6">
        <f>IF(Table1[[#This Row],[Ngày hóa đơn]]&lt;&gt;"",Table1[[#This Row],[Ngày hóa đơn]],IF(Table1[[#This Row],[Ngày hạch toán]]&lt;&gt;"",Table1[[#This Row],[Ngày hạch toán]],""))</f>
        <v>46217</v>
      </c>
      <c r="T1230" s="7"/>
      <c r="U1230" s="6">
        <f>IF(Table1[[#This Row],[Ngày tính CN]]="","",S1230+T1230)</f>
        <v>46217</v>
      </c>
      <c r="V1230" s="32">
        <f ca="1">IF(Table1[[#This Row],[Hạn thanh toán]]="","",IF((U1230-NOW())&lt;0,0,(U1230-NOW())))</f>
        <v>0</v>
      </c>
      <c r="W1230" s="32"/>
      <c r="X1230" s="32" t="str">
        <f t="shared" ref="X1230:X1233" ca="1" si="131">IF(OR(U1230="",R1230=0),"",IF((U1230-NOW())&lt;0,-(U1230-NOW()),0))</f>
        <v/>
      </c>
      <c r="Y1230" s="2" t="str">
        <f t="shared" ref="Y1230:Y1233" si="132">IF(R1230=0,"Đã thanh toán",IF(X1230="","",IF(X1230&lt;=0,"Chưa đến hạn thanh toán",IF(X1230&lt;=30,"Nợ quá hạn 30 ngày",IF(X1230&lt;=60,"Nợ quá hạn từ 30 ngày đến 60 ngày",IF(X1230&lt;=90,"Nợ quá hạn từ 60 ngày đến 90 ngày",IF(X1230&lt;=120,"Nợ quá hạn từ 90 ngày đến 120 ngày","Nợ quá hạn hơn 120 ngày có khả năng mất thanh toán")))))))</f>
        <v>Đã thanh toán</v>
      </c>
      <c r="Z1230" s="42">
        <f t="shared" ref="Z1230:Z1233" si="133">IF(S1230="","",S1230)</f>
        <v>46217</v>
      </c>
      <c r="AA1230" s="42">
        <f t="shared" ref="AA1230:AA1233" si="134">IF(M1230="","",M1230)</f>
        <v>46258</v>
      </c>
      <c r="AD1230" s="2" t="str">
        <f>VLOOKUP($A1230,MA_KH!$A:$Q,MA_KH!O$1,0)</f>
        <v>MEGA</v>
      </c>
      <c r="AE1230" s="2" t="str">
        <f>VLOOKUP($A1230,MA_KH!$A:$Q,MA_KH!P$1,0)</f>
        <v>CÔNG TY TNHH MM MEGA MARKET (VIỆT NAM)</v>
      </c>
      <c r="AG1230" s="2" t="str">
        <f>(Table1[[#This Row],[Số hóa đơn]])&amp;IF(OR(Table1[[#This Row],[Phân loại]]="Hàng trả",Table1[[#This Row],[Phân loại]]="Giảm công nợ"),-Table1[[#This Row],[Tổng giá trị]],Table1[[#This Row],[Tổng giá trị]])</f>
        <v>000485651668659</v>
      </c>
      <c r="AH1230" s="6" t="e">
        <f>_xlfn.XLOOKUP(Table1[[#This Row],[Column1]],'Chi tiết tt Mega gửi'!P:P,'Chi tiết tt Mega gửi'!N:N)</f>
        <v>#N/A</v>
      </c>
    </row>
    <row r="1231" spans="1:34" ht="25.5" customHeight="1" x14ac:dyDescent="0.2">
      <c r="A1231" s="54" t="s">
        <v>16305</v>
      </c>
      <c r="B1231" s="54" t="s">
        <v>7247</v>
      </c>
      <c r="C1231" s="55">
        <v>46211</v>
      </c>
      <c r="D1231" s="54" t="s">
        <v>20709</v>
      </c>
      <c r="E1231" s="55">
        <v>46217</v>
      </c>
      <c r="F1231" s="54" t="s">
        <v>20710</v>
      </c>
      <c r="G1231" s="54" t="s">
        <v>20711</v>
      </c>
      <c r="H1231" s="128">
        <v>1262100</v>
      </c>
      <c r="I1231" s="131">
        <v>0</v>
      </c>
      <c r="J1231" s="128">
        <v>100968</v>
      </c>
      <c r="K1231" s="129">
        <v>1363068</v>
      </c>
      <c r="L1231" s="64" t="s">
        <v>17236</v>
      </c>
      <c r="M1231" s="6">
        <v>46258</v>
      </c>
      <c r="O1231" s="32">
        <f>IF(Table1[[#This Row],[Phân loại]]="Tồn đầu kỳ",Table1[[#This Row],[Tổng giá trị]],0)</f>
        <v>0</v>
      </c>
      <c r="P1231" s="7">
        <f>IF(Table1[[#This Row],[Số còn phải thu ĐK]]&lt;&gt;0,0,IF(Table1[[#This Row],[Phân loại]]="Bán hàng",Table1[[#This Row],[Tổng giá trị]],-Table1[[#This Row],[Tổng giá trị]]))</f>
        <v>1363068</v>
      </c>
      <c r="Q1231" s="32">
        <f t="shared" si="130"/>
        <v>1363068</v>
      </c>
      <c r="R1231" s="7">
        <f>Table1[[#This Row],[Số còn phải thu ĐK]]+Table1[[#This Row],[Giá Trị HD sau CK]]-Table1[[#This Row],[Số tiền đã thu]]</f>
        <v>0</v>
      </c>
      <c r="S1231" s="6">
        <f>IF(Table1[[#This Row],[Ngày hóa đơn]]&lt;&gt;"",Table1[[#This Row],[Ngày hóa đơn]],IF(Table1[[#This Row],[Ngày hạch toán]]&lt;&gt;"",Table1[[#This Row],[Ngày hạch toán]],""))</f>
        <v>46217</v>
      </c>
      <c r="T1231" s="7"/>
      <c r="U1231" s="6">
        <f>IF(Table1[[#This Row],[Ngày tính CN]]="","",S1231+T1231)</f>
        <v>46217</v>
      </c>
      <c r="V1231" s="32">
        <f ca="1">IF(Table1[[#This Row],[Hạn thanh toán]]="","",IF((U1231-NOW())&lt;0,0,(U1231-NOW())))</f>
        <v>0</v>
      </c>
      <c r="W1231" s="32"/>
      <c r="X1231" s="32" t="str">
        <f t="shared" ca="1" si="131"/>
        <v/>
      </c>
      <c r="Y1231" s="2" t="str">
        <f t="shared" si="132"/>
        <v>Đã thanh toán</v>
      </c>
      <c r="Z1231" s="42">
        <f t="shared" si="133"/>
        <v>46217</v>
      </c>
      <c r="AA1231" s="42">
        <f t="shared" si="134"/>
        <v>46258</v>
      </c>
      <c r="AD1231" s="2" t="str">
        <f>VLOOKUP($A1231,MA_KH!$A:$Q,MA_KH!O$1,0)</f>
        <v>MEGA</v>
      </c>
      <c r="AE1231" s="2" t="str">
        <f>VLOOKUP($A1231,MA_KH!$A:$Q,MA_KH!P$1,0)</f>
        <v>CÔNG TY TNHH MM MEGA MARKET (VIỆT NAM)</v>
      </c>
      <c r="AG1231" s="2" t="str">
        <f>(Table1[[#This Row],[Số hóa đơn]])&amp;IF(OR(Table1[[#This Row],[Phân loại]]="Hàng trả",Table1[[#This Row],[Phân loại]]="Giảm công nợ"),-Table1[[#This Row],[Tổng giá trị]],Table1[[#This Row],[Tổng giá trị]])</f>
        <v>000485641363068</v>
      </c>
      <c r="AH1231" s="6" t="e">
        <f>_xlfn.XLOOKUP(Table1[[#This Row],[Column1]],'Chi tiết tt Mega gửi'!P:P,'Chi tiết tt Mega gửi'!N:N)</f>
        <v>#N/A</v>
      </c>
    </row>
    <row r="1232" spans="1:34" ht="25.5" customHeight="1" x14ac:dyDescent="0.2">
      <c r="A1232" s="54" t="s">
        <v>16305</v>
      </c>
      <c r="B1232" s="54" t="s">
        <v>7247</v>
      </c>
      <c r="C1232" s="55">
        <v>46211</v>
      </c>
      <c r="D1232" s="54" t="s">
        <v>20703</v>
      </c>
      <c r="E1232" s="55">
        <v>46217</v>
      </c>
      <c r="F1232" s="54" t="s">
        <v>20704</v>
      </c>
      <c r="G1232" s="54" t="s">
        <v>20705</v>
      </c>
      <c r="H1232" s="128">
        <v>518875</v>
      </c>
      <c r="I1232" s="131">
        <v>0</v>
      </c>
      <c r="J1232" s="128">
        <v>41510</v>
      </c>
      <c r="K1232" s="129">
        <v>560385</v>
      </c>
      <c r="L1232" s="64" t="s">
        <v>17236</v>
      </c>
      <c r="M1232" s="6">
        <v>46258</v>
      </c>
      <c r="O1232" s="32">
        <f>IF(Table1[[#This Row],[Phân loại]]="Tồn đầu kỳ",Table1[[#This Row],[Tổng giá trị]],0)</f>
        <v>0</v>
      </c>
      <c r="P1232" s="7">
        <f>IF(Table1[[#This Row],[Số còn phải thu ĐK]]&lt;&gt;0,0,IF(Table1[[#This Row],[Phân loại]]="Bán hàng",Table1[[#This Row],[Tổng giá trị]],-Table1[[#This Row],[Tổng giá trị]]))</f>
        <v>560385</v>
      </c>
      <c r="Q1232" s="32">
        <f t="shared" si="130"/>
        <v>560385</v>
      </c>
      <c r="R1232" s="7">
        <f>Table1[[#This Row],[Số còn phải thu ĐK]]+Table1[[#This Row],[Giá Trị HD sau CK]]-Table1[[#This Row],[Số tiền đã thu]]</f>
        <v>0</v>
      </c>
      <c r="S1232" s="6">
        <f>IF(Table1[[#This Row],[Ngày hóa đơn]]&lt;&gt;"",Table1[[#This Row],[Ngày hóa đơn]],IF(Table1[[#This Row],[Ngày hạch toán]]&lt;&gt;"",Table1[[#This Row],[Ngày hạch toán]],""))</f>
        <v>46217</v>
      </c>
      <c r="T1232" s="7"/>
      <c r="U1232" s="6">
        <f>IF(Table1[[#This Row],[Ngày tính CN]]="","",S1232+T1232)</f>
        <v>46217</v>
      </c>
      <c r="V1232" s="32">
        <f ca="1">IF(Table1[[#This Row],[Hạn thanh toán]]="","",IF((U1232-NOW())&lt;0,0,(U1232-NOW())))</f>
        <v>0</v>
      </c>
      <c r="W1232" s="32"/>
      <c r="X1232" s="32" t="str">
        <f t="shared" ca="1" si="131"/>
        <v/>
      </c>
      <c r="Y1232" s="2" t="str">
        <f t="shared" si="132"/>
        <v>Đã thanh toán</v>
      </c>
      <c r="Z1232" s="42">
        <f t="shared" si="133"/>
        <v>46217</v>
      </c>
      <c r="AA1232" s="42">
        <f t="shared" si="134"/>
        <v>46258</v>
      </c>
      <c r="AD1232" s="2" t="str">
        <f>VLOOKUP($A1232,MA_KH!$A:$Q,MA_KH!O$1,0)</f>
        <v>MEGA</v>
      </c>
      <c r="AE1232" s="2" t="str">
        <f>VLOOKUP($A1232,MA_KH!$A:$Q,MA_KH!P$1,0)</f>
        <v>CÔNG TY TNHH MM MEGA MARKET (VIỆT NAM)</v>
      </c>
      <c r="AG1232" s="2" t="str">
        <f>(Table1[[#This Row],[Số hóa đơn]])&amp;IF(OR(Table1[[#This Row],[Phân loại]]="Hàng trả",Table1[[#This Row],[Phân loại]]="Giảm công nợ"),-Table1[[#This Row],[Tổng giá trị]],Table1[[#This Row],[Tổng giá trị]])</f>
        <v>00048563560385</v>
      </c>
      <c r="AH1232" s="6" t="e">
        <f>_xlfn.XLOOKUP(Table1[[#This Row],[Column1]],'Chi tiết tt Mega gửi'!P:P,'Chi tiết tt Mega gửi'!N:N)</f>
        <v>#N/A</v>
      </c>
    </row>
    <row r="1233" spans="1:34" ht="25.5" customHeight="1" x14ac:dyDescent="0.2">
      <c r="A1233" s="58" t="s">
        <v>16305</v>
      </c>
      <c r="B1233" s="58" t="s">
        <v>7247</v>
      </c>
      <c r="C1233" s="59">
        <v>46211</v>
      </c>
      <c r="D1233" s="58" t="s">
        <v>20706</v>
      </c>
      <c r="E1233" s="59">
        <v>46217</v>
      </c>
      <c r="F1233" s="58" t="s">
        <v>20707</v>
      </c>
      <c r="G1233" s="58" t="s">
        <v>20708</v>
      </c>
      <c r="H1233" s="130">
        <v>10261800</v>
      </c>
      <c r="I1233" s="131">
        <v>0</v>
      </c>
      <c r="J1233" s="130">
        <v>820944</v>
      </c>
      <c r="K1233" s="132">
        <v>11082744</v>
      </c>
      <c r="L1233" s="64" t="s">
        <v>17236</v>
      </c>
      <c r="M1233" s="6">
        <v>46258</v>
      </c>
      <c r="O1233" s="32">
        <f>IF(Table1[[#This Row],[Phân loại]]="Tồn đầu kỳ",Table1[[#This Row],[Tổng giá trị]],0)</f>
        <v>0</v>
      </c>
      <c r="P1233" s="7">
        <f>IF(Table1[[#This Row],[Số còn phải thu ĐK]]&lt;&gt;0,0,IF(Table1[[#This Row],[Phân loại]]="Bán hàng",Table1[[#This Row],[Tổng giá trị]],-Table1[[#This Row],[Tổng giá trị]]))</f>
        <v>11082744</v>
      </c>
      <c r="Q1233" s="32">
        <f t="shared" si="130"/>
        <v>11082744</v>
      </c>
      <c r="R1233" s="7">
        <f>Table1[[#This Row],[Số còn phải thu ĐK]]+Table1[[#This Row],[Giá Trị HD sau CK]]-Table1[[#This Row],[Số tiền đã thu]]</f>
        <v>0</v>
      </c>
      <c r="S1233" s="6">
        <f>IF(Table1[[#This Row],[Ngày hóa đơn]]&lt;&gt;"",Table1[[#This Row],[Ngày hóa đơn]],IF(Table1[[#This Row],[Ngày hạch toán]]&lt;&gt;"",Table1[[#This Row],[Ngày hạch toán]],""))</f>
        <v>46217</v>
      </c>
      <c r="T1233" s="7"/>
      <c r="U1233" s="6">
        <f>IF(Table1[[#This Row],[Ngày tính CN]]="","",S1233+T1233)</f>
        <v>46217</v>
      </c>
      <c r="V1233" s="32">
        <f ca="1">IF(Table1[[#This Row],[Hạn thanh toán]]="","",IF((U1233-NOW())&lt;0,0,(U1233-NOW())))</f>
        <v>0</v>
      </c>
      <c r="W1233" s="32"/>
      <c r="X1233" s="32" t="str">
        <f t="shared" ca="1" si="131"/>
        <v/>
      </c>
      <c r="Y1233" s="2" t="str">
        <f t="shared" si="132"/>
        <v>Đã thanh toán</v>
      </c>
      <c r="Z1233" s="42">
        <f t="shared" si="133"/>
        <v>46217</v>
      </c>
      <c r="AA1233" s="42">
        <f t="shared" si="134"/>
        <v>46258</v>
      </c>
      <c r="AD1233" s="2" t="str">
        <f>VLOOKUP($A1233,MA_KH!$A:$Q,MA_KH!O$1,0)</f>
        <v>MEGA</v>
      </c>
      <c r="AE1233" s="2" t="str">
        <f>VLOOKUP($A1233,MA_KH!$A:$Q,MA_KH!P$1,0)</f>
        <v>CÔNG TY TNHH MM MEGA MARKET (VIỆT NAM)</v>
      </c>
      <c r="AG1233" s="2" t="str">
        <f>(Table1[[#This Row],[Số hóa đơn]])&amp;IF(OR(Table1[[#This Row],[Phân loại]]="Hàng trả",Table1[[#This Row],[Phân loại]]="Giảm công nợ"),-Table1[[#This Row],[Tổng giá trị]],Table1[[#This Row],[Tổng giá trị]])</f>
        <v>0004856611082744</v>
      </c>
      <c r="AH1233" s="6" t="e">
        <f>_xlfn.XLOOKUP(Table1[[#This Row],[Column1]],'Chi tiết tt Mega gửi'!P:P,'Chi tiết tt Mega gửi'!N:N)</f>
        <v>#N/A</v>
      </c>
    </row>
    <row r="1234" spans="1:34" ht="25.5" customHeight="1" x14ac:dyDescent="0.2">
      <c r="A1234" s="54" t="s">
        <v>16296</v>
      </c>
      <c r="B1234" s="54" t="s">
        <v>7244</v>
      </c>
      <c r="C1234" s="55">
        <v>46212</v>
      </c>
      <c r="D1234" s="54" t="s">
        <v>20736</v>
      </c>
      <c r="E1234" s="55">
        <v>46216</v>
      </c>
      <c r="F1234" s="54" t="s">
        <v>20737</v>
      </c>
      <c r="G1234" s="54" t="s">
        <v>20738</v>
      </c>
      <c r="H1234" s="128">
        <v>920000</v>
      </c>
      <c r="I1234" s="131">
        <v>0</v>
      </c>
      <c r="J1234" s="128">
        <v>73600</v>
      </c>
      <c r="K1234" s="129">
        <v>993600</v>
      </c>
      <c r="L1234" s="64" t="s">
        <v>17236</v>
      </c>
      <c r="M1234" s="6">
        <v>46258</v>
      </c>
      <c r="O1234" s="32">
        <f>IF(Table1[[#This Row],[Phân loại]]="Tồn đầu kỳ",Table1[[#This Row],[Tổng giá trị]],0)</f>
        <v>0</v>
      </c>
      <c r="P1234" s="7">
        <f>IF(Table1[[#This Row],[Số còn phải thu ĐK]]&lt;&gt;0,0,IF(Table1[[#This Row],[Phân loại]]="Bán hàng",Table1[[#This Row],[Tổng giá trị]],-Table1[[#This Row],[Tổng giá trị]]))</f>
        <v>993600</v>
      </c>
      <c r="Q1234" s="32">
        <f t="shared" ref="Q1234:Q1244" si="135">IF(M1234&lt;&gt;"",IF(O1234&lt;&gt;0,O1234,P1234),0)</f>
        <v>993600</v>
      </c>
      <c r="R1234" s="7">
        <f>Table1[[#This Row],[Số còn phải thu ĐK]]+Table1[[#This Row],[Giá Trị HD sau CK]]-Table1[[#This Row],[Số tiền đã thu]]</f>
        <v>0</v>
      </c>
      <c r="S1234" s="6">
        <f>IF(Table1[[#This Row],[Ngày hóa đơn]]&lt;&gt;"",Table1[[#This Row],[Ngày hóa đơn]],IF(Table1[[#This Row],[Ngày hạch toán]]&lt;&gt;"",Table1[[#This Row],[Ngày hạch toán]],""))</f>
        <v>46216</v>
      </c>
      <c r="T1234" s="7"/>
      <c r="U1234" s="6">
        <f>IF(Table1[[#This Row],[Ngày tính CN]]="","",S1234+T1234)</f>
        <v>46216</v>
      </c>
      <c r="V1234" s="32">
        <f ca="1">IF(Table1[[#This Row],[Hạn thanh toán]]="","",IF((U1234-NOW())&lt;0,0,(U1234-NOW())))</f>
        <v>0</v>
      </c>
      <c r="W1234" s="32"/>
      <c r="X1234" s="32" t="str">
        <f t="shared" ref="X1234:X1244" ca="1" si="136">IF(OR(U1234="",R1234=0),"",IF((U1234-NOW())&lt;0,-(U1234-NOW()),0))</f>
        <v/>
      </c>
      <c r="Y1234" s="2" t="str">
        <f t="shared" ref="Y1234:Y1244" si="137">IF(R1234=0,"Đã thanh toán",IF(X1234="","",IF(X1234&lt;=0,"Chưa đến hạn thanh toán",IF(X1234&lt;=30,"Nợ quá hạn 30 ngày",IF(X1234&lt;=60,"Nợ quá hạn từ 30 ngày đến 60 ngày",IF(X1234&lt;=90,"Nợ quá hạn từ 60 ngày đến 90 ngày",IF(X1234&lt;=120,"Nợ quá hạn từ 90 ngày đến 120 ngày","Nợ quá hạn hơn 120 ngày có khả năng mất thanh toán")))))))</f>
        <v>Đã thanh toán</v>
      </c>
      <c r="Z1234" s="42">
        <f t="shared" ref="Z1234:Z1244" si="138">IF(S1234="","",S1234)</f>
        <v>46216</v>
      </c>
      <c r="AA1234" s="42">
        <f t="shared" ref="AA1234:AA1244" si="139">IF(M1234="","",M1234)</f>
        <v>46258</v>
      </c>
      <c r="AD1234" s="2" t="str">
        <f>VLOOKUP($A1234,MA_KH!$A:$Q,MA_KH!O$1,0)</f>
        <v>MEGA</v>
      </c>
      <c r="AE1234" s="2" t="str">
        <f>VLOOKUP($A1234,MA_KH!$A:$Q,MA_KH!P$1,0)</f>
        <v>CÔNG TY TNHH MM MEGA MARKET (VIỆT NAM)</v>
      </c>
      <c r="AG1234" s="2" t="str">
        <f>(Table1[[#This Row],[Số hóa đơn]])&amp;IF(OR(Table1[[#This Row],[Phân loại]]="Hàng trả",Table1[[#This Row],[Phân loại]]="Giảm công nợ"),-Table1[[#This Row],[Tổng giá trị]],Table1[[#This Row],[Tổng giá trị]])</f>
        <v>00048443993600</v>
      </c>
      <c r="AH1234" s="6" t="e">
        <f>_xlfn.XLOOKUP(Table1[[#This Row],[Column1]],'Chi tiết tt Mega gửi'!P:P,'Chi tiết tt Mega gửi'!N:N)</f>
        <v>#N/A</v>
      </c>
    </row>
    <row r="1235" spans="1:34" ht="25.5" customHeight="1" x14ac:dyDescent="0.2">
      <c r="A1235" s="54" t="s">
        <v>16292</v>
      </c>
      <c r="B1235" s="54" t="s">
        <v>251</v>
      </c>
      <c r="C1235" s="55">
        <v>46212</v>
      </c>
      <c r="D1235" s="54" t="s">
        <v>20724</v>
      </c>
      <c r="E1235" s="55">
        <v>46216</v>
      </c>
      <c r="F1235" s="54" t="s">
        <v>20725</v>
      </c>
      <c r="G1235" s="54" t="s">
        <v>20726</v>
      </c>
      <c r="H1235" s="128">
        <v>2052360</v>
      </c>
      <c r="I1235" s="131">
        <v>0</v>
      </c>
      <c r="J1235" s="128">
        <v>164189</v>
      </c>
      <c r="K1235" s="129">
        <v>2216549</v>
      </c>
      <c r="L1235" s="64" t="s">
        <v>17236</v>
      </c>
      <c r="M1235" s="6">
        <v>46258</v>
      </c>
      <c r="O1235" s="32">
        <f>IF(Table1[[#This Row],[Phân loại]]="Tồn đầu kỳ",Table1[[#This Row],[Tổng giá trị]],0)</f>
        <v>0</v>
      </c>
      <c r="P1235" s="7">
        <f>IF(Table1[[#This Row],[Số còn phải thu ĐK]]&lt;&gt;0,0,IF(Table1[[#This Row],[Phân loại]]="Bán hàng",Table1[[#This Row],[Tổng giá trị]],-Table1[[#This Row],[Tổng giá trị]]))</f>
        <v>2216549</v>
      </c>
      <c r="Q1235" s="32">
        <f t="shared" si="135"/>
        <v>2216549</v>
      </c>
      <c r="R1235" s="7">
        <f>Table1[[#This Row],[Số còn phải thu ĐK]]+Table1[[#This Row],[Giá Trị HD sau CK]]-Table1[[#This Row],[Số tiền đã thu]]</f>
        <v>0</v>
      </c>
      <c r="S1235" s="6">
        <f>IF(Table1[[#This Row],[Ngày hóa đơn]]&lt;&gt;"",Table1[[#This Row],[Ngày hóa đơn]],IF(Table1[[#This Row],[Ngày hạch toán]]&lt;&gt;"",Table1[[#This Row],[Ngày hạch toán]],""))</f>
        <v>46216</v>
      </c>
      <c r="T1235" s="7"/>
      <c r="U1235" s="6">
        <f>IF(Table1[[#This Row],[Ngày tính CN]]="","",S1235+T1235)</f>
        <v>46216</v>
      </c>
      <c r="V1235" s="32">
        <f ca="1">IF(Table1[[#This Row],[Hạn thanh toán]]="","",IF((U1235-NOW())&lt;0,0,(U1235-NOW())))</f>
        <v>0</v>
      </c>
      <c r="W1235" s="32"/>
      <c r="X1235" s="32" t="str">
        <f t="shared" ca="1" si="136"/>
        <v/>
      </c>
      <c r="Y1235" s="2" t="str">
        <f t="shared" si="137"/>
        <v>Đã thanh toán</v>
      </c>
      <c r="Z1235" s="42">
        <f t="shared" si="138"/>
        <v>46216</v>
      </c>
      <c r="AA1235" s="42">
        <f t="shared" si="139"/>
        <v>46258</v>
      </c>
      <c r="AD1235" s="2" t="str">
        <f>VLOOKUP($A1235,MA_KH!$A:$Q,MA_KH!O$1,0)</f>
        <v>MEGA</v>
      </c>
      <c r="AE1235" s="2" t="str">
        <f>VLOOKUP($A1235,MA_KH!$A:$Q,MA_KH!P$1,0)</f>
        <v>CÔNG TY TNHH MM MEGA MARKET (VIỆT NAM)</v>
      </c>
      <c r="AG1235" s="2" t="str">
        <f>(Table1[[#This Row],[Số hóa đơn]])&amp;IF(OR(Table1[[#This Row],[Phân loại]]="Hàng trả",Table1[[#This Row],[Phân loại]]="Giảm công nợ"),-Table1[[#This Row],[Tổng giá trị]],Table1[[#This Row],[Tổng giá trị]])</f>
        <v>000484442216549</v>
      </c>
      <c r="AH1235" s="6" t="e">
        <f>_xlfn.XLOOKUP(Table1[[#This Row],[Column1]],'Chi tiết tt Mega gửi'!P:P,'Chi tiết tt Mega gửi'!N:N)</f>
        <v>#N/A</v>
      </c>
    </row>
    <row r="1236" spans="1:34" ht="25.5" customHeight="1" x14ac:dyDescent="0.2">
      <c r="A1236" s="54" t="s">
        <v>16292</v>
      </c>
      <c r="B1236" s="54" t="s">
        <v>251</v>
      </c>
      <c r="C1236" s="55">
        <v>46212</v>
      </c>
      <c r="D1236" s="54" t="s">
        <v>20727</v>
      </c>
      <c r="E1236" s="55">
        <v>46216</v>
      </c>
      <c r="F1236" s="54" t="s">
        <v>20728</v>
      </c>
      <c r="G1236" s="54" t="s">
        <v>20729</v>
      </c>
      <c r="H1236" s="128">
        <v>2437980</v>
      </c>
      <c r="I1236" s="131">
        <v>0</v>
      </c>
      <c r="J1236" s="128">
        <v>195038</v>
      </c>
      <c r="K1236" s="129">
        <v>2633018</v>
      </c>
      <c r="L1236" s="64" t="s">
        <v>17236</v>
      </c>
      <c r="M1236" s="6">
        <v>46258</v>
      </c>
      <c r="O1236" s="32">
        <f>IF(Table1[[#This Row],[Phân loại]]="Tồn đầu kỳ",Table1[[#This Row],[Tổng giá trị]],0)</f>
        <v>0</v>
      </c>
      <c r="P1236" s="7">
        <f>IF(Table1[[#This Row],[Số còn phải thu ĐK]]&lt;&gt;0,0,IF(Table1[[#This Row],[Phân loại]]="Bán hàng",Table1[[#This Row],[Tổng giá trị]],-Table1[[#This Row],[Tổng giá trị]]))</f>
        <v>2633018</v>
      </c>
      <c r="Q1236" s="32">
        <f t="shared" si="135"/>
        <v>2633018</v>
      </c>
      <c r="R1236" s="7">
        <f>Table1[[#This Row],[Số còn phải thu ĐK]]+Table1[[#This Row],[Giá Trị HD sau CK]]-Table1[[#This Row],[Số tiền đã thu]]</f>
        <v>0</v>
      </c>
      <c r="S1236" s="6">
        <f>IF(Table1[[#This Row],[Ngày hóa đơn]]&lt;&gt;"",Table1[[#This Row],[Ngày hóa đơn]],IF(Table1[[#This Row],[Ngày hạch toán]]&lt;&gt;"",Table1[[#This Row],[Ngày hạch toán]],""))</f>
        <v>46216</v>
      </c>
      <c r="T1236" s="7"/>
      <c r="U1236" s="6">
        <f>IF(Table1[[#This Row],[Ngày tính CN]]="","",S1236+T1236)</f>
        <v>46216</v>
      </c>
      <c r="V1236" s="32">
        <f ca="1">IF(Table1[[#This Row],[Hạn thanh toán]]="","",IF((U1236-NOW())&lt;0,0,(U1236-NOW())))</f>
        <v>0</v>
      </c>
      <c r="W1236" s="32"/>
      <c r="X1236" s="32" t="str">
        <f t="shared" ca="1" si="136"/>
        <v/>
      </c>
      <c r="Y1236" s="2" t="str">
        <f t="shared" si="137"/>
        <v>Đã thanh toán</v>
      </c>
      <c r="Z1236" s="42">
        <f t="shared" si="138"/>
        <v>46216</v>
      </c>
      <c r="AA1236" s="42">
        <f t="shared" si="139"/>
        <v>46258</v>
      </c>
      <c r="AD1236" s="2" t="str">
        <f>VLOOKUP($A1236,MA_KH!$A:$Q,MA_KH!O$1,0)</f>
        <v>MEGA</v>
      </c>
      <c r="AE1236" s="2" t="str">
        <f>VLOOKUP($A1236,MA_KH!$A:$Q,MA_KH!P$1,0)</f>
        <v>CÔNG TY TNHH MM MEGA MARKET (VIỆT NAM)</v>
      </c>
      <c r="AG1236" s="2" t="str">
        <f>(Table1[[#This Row],[Số hóa đơn]])&amp;IF(OR(Table1[[#This Row],[Phân loại]]="Hàng trả",Table1[[#This Row],[Phân loại]]="Giảm công nợ"),-Table1[[#This Row],[Tổng giá trị]],Table1[[#This Row],[Tổng giá trị]])</f>
        <v>000484452633018</v>
      </c>
      <c r="AH1236" s="6" t="e">
        <f>_xlfn.XLOOKUP(Table1[[#This Row],[Column1]],'Chi tiết tt Mega gửi'!P:P,'Chi tiết tt Mega gửi'!N:N)</f>
        <v>#N/A</v>
      </c>
    </row>
    <row r="1237" spans="1:34" ht="25.5" customHeight="1" x14ac:dyDescent="0.2">
      <c r="A1237" s="54" t="s">
        <v>16292</v>
      </c>
      <c r="B1237" s="54" t="s">
        <v>251</v>
      </c>
      <c r="C1237" s="55">
        <v>46212</v>
      </c>
      <c r="D1237" s="54" t="s">
        <v>20721</v>
      </c>
      <c r="E1237" s="55">
        <v>46216</v>
      </c>
      <c r="F1237" s="54" t="s">
        <v>20722</v>
      </c>
      <c r="G1237" s="54" t="s">
        <v>20723</v>
      </c>
      <c r="H1237" s="128">
        <v>1037750</v>
      </c>
      <c r="I1237" s="131">
        <v>0</v>
      </c>
      <c r="J1237" s="128">
        <v>83020</v>
      </c>
      <c r="K1237" s="129">
        <v>1120770</v>
      </c>
      <c r="L1237" s="64" t="s">
        <v>17236</v>
      </c>
      <c r="M1237" s="6">
        <v>46258</v>
      </c>
      <c r="O1237" s="32">
        <f>IF(Table1[[#This Row],[Phân loại]]="Tồn đầu kỳ",Table1[[#This Row],[Tổng giá trị]],0)</f>
        <v>0</v>
      </c>
      <c r="P1237" s="7">
        <f>IF(Table1[[#This Row],[Số còn phải thu ĐK]]&lt;&gt;0,0,IF(Table1[[#This Row],[Phân loại]]="Bán hàng",Table1[[#This Row],[Tổng giá trị]],-Table1[[#This Row],[Tổng giá trị]]))</f>
        <v>1120770</v>
      </c>
      <c r="Q1237" s="32">
        <f t="shared" si="135"/>
        <v>1120770</v>
      </c>
      <c r="R1237" s="7">
        <f>Table1[[#This Row],[Số còn phải thu ĐK]]+Table1[[#This Row],[Giá Trị HD sau CK]]-Table1[[#This Row],[Số tiền đã thu]]</f>
        <v>0</v>
      </c>
      <c r="S1237" s="6">
        <f>IF(Table1[[#This Row],[Ngày hóa đơn]]&lt;&gt;"",Table1[[#This Row],[Ngày hóa đơn]],IF(Table1[[#This Row],[Ngày hạch toán]]&lt;&gt;"",Table1[[#This Row],[Ngày hạch toán]],""))</f>
        <v>46216</v>
      </c>
      <c r="T1237" s="7"/>
      <c r="U1237" s="6">
        <f>IF(Table1[[#This Row],[Ngày tính CN]]="","",S1237+T1237)</f>
        <v>46216</v>
      </c>
      <c r="V1237" s="32">
        <f ca="1">IF(Table1[[#This Row],[Hạn thanh toán]]="","",IF((U1237-NOW())&lt;0,0,(U1237-NOW())))</f>
        <v>0</v>
      </c>
      <c r="W1237" s="32"/>
      <c r="X1237" s="32" t="str">
        <f t="shared" ca="1" si="136"/>
        <v/>
      </c>
      <c r="Y1237" s="2" t="str">
        <f t="shared" si="137"/>
        <v>Đã thanh toán</v>
      </c>
      <c r="Z1237" s="42">
        <f t="shared" si="138"/>
        <v>46216</v>
      </c>
      <c r="AA1237" s="42">
        <f t="shared" si="139"/>
        <v>46258</v>
      </c>
      <c r="AD1237" s="2" t="str">
        <f>VLOOKUP($A1237,MA_KH!$A:$Q,MA_KH!O$1,0)</f>
        <v>MEGA</v>
      </c>
      <c r="AE1237" s="2" t="str">
        <f>VLOOKUP($A1237,MA_KH!$A:$Q,MA_KH!P$1,0)</f>
        <v>CÔNG TY TNHH MM MEGA MARKET (VIỆT NAM)</v>
      </c>
      <c r="AG1237" s="2" t="str">
        <f>(Table1[[#This Row],[Số hóa đơn]])&amp;IF(OR(Table1[[#This Row],[Phân loại]]="Hàng trả",Table1[[#This Row],[Phân loại]]="Giảm công nợ"),-Table1[[#This Row],[Tổng giá trị]],Table1[[#This Row],[Tổng giá trị]])</f>
        <v>000484461120770</v>
      </c>
      <c r="AH1237" s="6" t="e">
        <f>_xlfn.XLOOKUP(Table1[[#This Row],[Column1]],'Chi tiết tt Mega gửi'!P:P,'Chi tiết tt Mega gửi'!N:N)</f>
        <v>#N/A</v>
      </c>
    </row>
    <row r="1238" spans="1:34" ht="25.5" customHeight="1" x14ac:dyDescent="0.2">
      <c r="A1238" s="54" t="s">
        <v>16292</v>
      </c>
      <c r="B1238" s="54" t="s">
        <v>251</v>
      </c>
      <c r="C1238" s="55">
        <v>46212</v>
      </c>
      <c r="D1238" s="54" t="s">
        <v>20730</v>
      </c>
      <c r="E1238" s="55">
        <v>46216</v>
      </c>
      <c r="F1238" s="54" t="s">
        <v>20731</v>
      </c>
      <c r="G1238" s="54" t="s">
        <v>20732</v>
      </c>
      <c r="H1238" s="128">
        <v>541206</v>
      </c>
      <c r="I1238" s="131">
        <v>0</v>
      </c>
      <c r="J1238" s="128">
        <v>43296</v>
      </c>
      <c r="K1238" s="129">
        <v>584502</v>
      </c>
      <c r="L1238" s="64" t="s">
        <v>17236</v>
      </c>
      <c r="M1238" s="6">
        <v>46258</v>
      </c>
      <c r="O1238" s="32">
        <f>IF(Table1[[#This Row],[Phân loại]]="Tồn đầu kỳ",Table1[[#This Row],[Tổng giá trị]],0)</f>
        <v>0</v>
      </c>
      <c r="P1238" s="7">
        <f>IF(Table1[[#This Row],[Số còn phải thu ĐK]]&lt;&gt;0,0,IF(Table1[[#This Row],[Phân loại]]="Bán hàng",Table1[[#This Row],[Tổng giá trị]],-Table1[[#This Row],[Tổng giá trị]]))</f>
        <v>584502</v>
      </c>
      <c r="Q1238" s="32">
        <f t="shared" si="135"/>
        <v>584502</v>
      </c>
      <c r="R1238" s="7">
        <f>Table1[[#This Row],[Số còn phải thu ĐK]]+Table1[[#This Row],[Giá Trị HD sau CK]]-Table1[[#This Row],[Số tiền đã thu]]</f>
        <v>0</v>
      </c>
      <c r="S1238" s="6">
        <f>IF(Table1[[#This Row],[Ngày hóa đơn]]&lt;&gt;"",Table1[[#This Row],[Ngày hóa đơn]],IF(Table1[[#This Row],[Ngày hạch toán]]&lt;&gt;"",Table1[[#This Row],[Ngày hạch toán]],""))</f>
        <v>46216</v>
      </c>
      <c r="T1238" s="7"/>
      <c r="U1238" s="6">
        <f>IF(Table1[[#This Row],[Ngày tính CN]]="","",S1238+T1238)</f>
        <v>46216</v>
      </c>
      <c r="V1238" s="32">
        <f ca="1">IF(Table1[[#This Row],[Hạn thanh toán]]="","",IF((U1238-NOW())&lt;0,0,(U1238-NOW())))</f>
        <v>0</v>
      </c>
      <c r="W1238" s="32"/>
      <c r="X1238" s="32" t="str">
        <f t="shared" ca="1" si="136"/>
        <v/>
      </c>
      <c r="Y1238" s="2" t="str">
        <f t="shared" si="137"/>
        <v>Đã thanh toán</v>
      </c>
      <c r="Z1238" s="42">
        <f t="shared" si="138"/>
        <v>46216</v>
      </c>
      <c r="AA1238" s="42">
        <f t="shared" si="139"/>
        <v>46258</v>
      </c>
      <c r="AD1238" s="2" t="str">
        <f>VLOOKUP($A1238,MA_KH!$A:$Q,MA_KH!O$1,0)</f>
        <v>MEGA</v>
      </c>
      <c r="AE1238" s="2" t="str">
        <f>VLOOKUP($A1238,MA_KH!$A:$Q,MA_KH!P$1,0)</f>
        <v>CÔNG TY TNHH MM MEGA MARKET (VIỆT NAM)</v>
      </c>
      <c r="AG1238" s="2" t="str">
        <f>(Table1[[#This Row],[Số hóa đơn]])&amp;IF(OR(Table1[[#This Row],[Phân loại]]="Hàng trả",Table1[[#This Row],[Phân loại]]="Giảm công nợ"),-Table1[[#This Row],[Tổng giá trị]],Table1[[#This Row],[Tổng giá trị]])</f>
        <v>00048447584502</v>
      </c>
      <c r="AH1238" s="6" t="e">
        <f>_xlfn.XLOOKUP(Table1[[#This Row],[Column1]],'Chi tiết tt Mega gửi'!P:P,'Chi tiết tt Mega gửi'!N:N)</f>
        <v>#N/A</v>
      </c>
    </row>
    <row r="1239" spans="1:34" ht="25.5" customHeight="1" x14ac:dyDescent="0.2">
      <c r="A1239" s="54" t="s">
        <v>7306</v>
      </c>
      <c r="B1239" s="54" t="s">
        <v>7307</v>
      </c>
      <c r="C1239" s="55">
        <v>46212</v>
      </c>
      <c r="D1239" s="54" t="s">
        <v>20733</v>
      </c>
      <c r="E1239" s="55">
        <v>46216</v>
      </c>
      <c r="F1239" s="54" t="s">
        <v>20734</v>
      </c>
      <c r="G1239" s="54" t="s">
        <v>20735</v>
      </c>
      <c r="H1239" s="128">
        <v>5028360</v>
      </c>
      <c r="I1239" s="131">
        <v>0</v>
      </c>
      <c r="J1239" s="128">
        <v>402269</v>
      </c>
      <c r="K1239" s="129">
        <v>5430629</v>
      </c>
      <c r="L1239" s="64" t="s">
        <v>17236</v>
      </c>
      <c r="M1239" s="6">
        <v>46258</v>
      </c>
      <c r="O1239" s="32">
        <f>IF(Table1[[#This Row],[Phân loại]]="Tồn đầu kỳ",Table1[[#This Row],[Tổng giá trị]],0)</f>
        <v>0</v>
      </c>
      <c r="P1239" s="7">
        <f>IF(Table1[[#This Row],[Số còn phải thu ĐK]]&lt;&gt;0,0,IF(Table1[[#This Row],[Phân loại]]="Bán hàng",Table1[[#This Row],[Tổng giá trị]],-Table1[[#This Row],[Tổng giá trị]]))</f>
        <v>5430629</v>
      </c>
      <c r="Q1239" s="32">
        <f t="shared" si="135"/>
        <v>5430629</v>
      </c>
      <c r="R1239" s="7">
        <f>Table1[[#This Row],[Số còn phải thu ĐK]]+Table1[[#This Row],[Giá Trị HD sau CK]]-Table1[[#This Row],[Số tiền đã thu]]</f>
        <v>0</v>
      </c>
      <c r="S1239" s="6">
        <f>IF(Table1[[#This Row],[Ngày hóa đơn]]&lt;&gt;"",Table1[[#This Row],[Ngày hóa đơn]],IF(Table1[[#This Row],[Ngày hạch toán]]&lt;&gt;"",Table1[[#This Row],[Ngày hạch toán]],""))</f>
        <v>46216</v>
      </c>
      <c r="T1239" s="7"/>
      <c r="U1239" s="6">
        <f>IF(Table1[[#This Row],[Ngày tính CN]]="","",S1239+T1239)</f>
        <v>46216</v>
      </c>
      <c r="V1239" s="32">
        <f ca="1">IF(Table1[[#This Row],[Hạn thanh toán]]="","",IF((U1239-NOW())&lt;0,0,(U1239-NOW())))</f>
        <v>0</v>
      </c>
      <c r="W1239" s="32"/>
      <c r="X1239" s="32" t="str">
        <f t="shared" ca="1" si="136"/>
        <v/>
      </c>
      <c r="Y1239" s="2" t="str">
        <f t="shared" si="137"/>
        <v>Đã thanh toán</v>
      </c>
      <c r="Z1239" s="42">
        <f t="shared" si="138"/>
        <v>46216</v>
      </c>
      <c r="AA1239" s="42">
        <f t="shared" si="139"/>
        <v>46258</v>
      </c>
      <c r="AD1239" s="2" t="str">
        <f>VLOOKUP($A1239,MA_KH!$A:$Q,MA_KH!O$1,0)</f>
        <v>MEGA</v>
      </c>
      <c r="AE1239" s="2" t="str">
        <f>VLOOKUP($A1239,MA_KH!$A:$Q,MA_KH!P$1,0)</f>
        <v>CÔNG TY TNHH MM MEGA MARKET (VIỆT NAM)</v>
      </c>
      <c r="AG1239" s="2" t="str">
        <f>(Table1[[#This Row],[Số hóa đơn]])&amp;IF(OR(Table1[[#This Row],[Phân loại]]="Hàng trả",Table1[[#This Row],[Phân loại]]="Giảm công nợ"),-Table1[[#This Row],[Tổng giá trị]],Table1[[#This Row],[Tổng giá trị]])</f>
        <v>000484485430629</v>
      </c>
      <c r="AH1239" s="6" t="e">
        <f>_xlfn.XLOOKUP(Table1[[#This Row],[Column1]],'Chi tiết tt Mega gửi'!P:P,'Chi tiết tt Mega gửi'!N:N)</f>
        <v>#N/A</v>
      </c>
    </row>
    <row r="1240" spans="1:34" ht="25.5" customHeight="1" x14ac:dyDescent="0.2">
      <c r="A1240" s="54" t="s">
        <v>16288</v>
      </c>
      <c r="B1240" s="54" t="s">
        <v>294</v>
      </c>
      <c r="C1240" s="55">
        <v>46212</v>
      </c>
      <c r="D1240" s="54" t="s">
        <v>20715</v>
      </c>
      <c r="E1240" s="55">
        <v>46216</v>
      </c>
      <c r="F1240" s="54" t="s">
        <v>20716</v>
      </c>
      <c r="G1240" s="54" t="s">
        <v>20717</v>
      </c>
      <c r="H1240" s="128">
        <v>859060</v>
      </c>
      <c r="I1240" s="131">
        <v>0</v>
      </c>
      <c r="J1240" s="128">
        <v>68725</v>
      </c>
      <c r="K1240" s="129">
        <v>927785</v>
      </c>
      <c r="L1240" s="64" t="s">
        <v>17236</v>
      </c>
      <c r="M1240" s="6">
        <v>46258</v>
      </c>
      <c r="O1240" s="32">
        <f>IF(Table1[[#This Row],[Phân loại]]="Tồn đầu kỳ",Table1[[#This Row],[Tổng giá trị]],0)</f>
        <v>0</v>
      </c>
      <c r="P1240" s="7">
        <f>IF(Table1[[#This Row],[Số còn phải thu ĐK]]&lt;&gt;0,0,IF(Table1[[#This Row],[Phân loại]]="Bán hàng",Table1[[#This Row],[Tổng giá trị]],-Table1[[#This Row],[Tổng giá trị]]))</f>
        <v>927785</v>
      </c>
      <c r="Q1240" s="32">
        <f t="shared" si="135"/>
        <v>927785</v>
      </c>
      <c r="R1240" s="7">
        <f>Table1[[#This Row],[Số còn phải thu ĐK]]+Table1[[#This Row],[Giá Trị HD sau CK]]-Table1[[#This Row],[Số tiền đã thu]]</f>
        <v>0</v>
      </c>
      <c r="S1240" s="6">
        <f>IF(Table1[[#This Row],[Ngày hóa đơn]]&lt;&gt;"",Table1[[#This Row],[Ngày hóa đơn]],IF(Table1[[#This Row],[Ngày hạch toán]]&lt;&gt;"",Table1[[#This Row],[Ngày hạch toán]],""))</f>
        <v>46216</v>
      </c>
      <c r="T1240" s="7"/>
      <c r="U1240" s="6">
        <f>IF(Table1[[#This Row],[Ngày tính CN]]="","",S1240+T1240)</f>
        <v>46216</v>
      </c>
      <c r="V1240" s="32">
        <f ca="1">IF(Table1[[#This Row],[Hạn thanh toán]]="","",IF((U1240-NOW())&lt;0,0,(U1240-NOW())))</f>
        <v>0</v>
      </c>
      <c r="W1240" s="32"/>
      <c r="X1240" s="32" t="str">
        <f t="shared" ca="1" si="136"/>
        <v/>
      </c>
      <c r="Y1240" s="2" t="str">
        <f t="shared" si="137"/>
        <v>Đã thanh toán</v>
      </c>
      <c r="Z1240" s="42">
        <f t="shared" si="138"/>
        <v>46216</v>
      </c>
      <c r="AA1240" s="42">
        <f t="shared" si="139"/>
        <v>46258</v>
      </c>
      <c r="AD1240" s="2" t="str">
        <f>VLOOKUP($A1240,MA_KH!$A:$Q,MA_KH!O$1,0)</f>
        <v>MEGA</v>
      </c>
      <c r="AE1240" s="2" t="str">
        <f>VLOOKUP($A1240,MA_KH!$A:$Q,MA_KH!P$1,0)</f>
        <v>CÔNG TY TNHH MM MEGA MARKET (VIỆT NAM)</v>
      </c>
      <c r="AG1240" s="2" t="str">
        <f>(Table1[[#This Row],[Số hóa đơn]])&amp;IF(OR(Table1[[#This Row],[Phân loại]]="Hàng trả",Table1[[#This Row],[Phân loại]]="Giảm công nợ"),-Table1[[#This Row],[Tổng giá trị]],Table1[[#This Row],[Tổng giá trị]])</f>
        <v>00048449927785</v>
      </c>
      <c r="AH1240" s="6" t="e">
        <f>_xlfn.XLOOKUP(Table1[[#This Row],[Column1]],'Chi tiết tt Mega gửi'!P:P,'Chi tiết tt Mega gửi'!N:N)</f>
        <v>#N/A</v>
      </c>
    </row>
    <row r="1241" spans="1:34" ht="25.5" customHeight="1" x14ac:dyDescent="0.2">
      <c r="A1241" s="54" t="s">
        <v>16308</v>
      </c>
      <c r="B1241" s="54" t="s">
        <v>194</v>
      </c>
      <c r="C1241" s="55">
        <v>46212</v>
      </c>
      <c r="D1241" s="54" t="s">
        <v>20742</v>
      </c>
      <c r="E1241" s="55">
        <v>46216</v>
      </c>
      <c r="F1241" s="54" t="s">
        <v>20743</v>
      </c>
      <c r="G1241" s="54" t="s">
        <v>20744</v>
      </c>
      <c r="H1241" s="128">
        <v>7215890</v>
      </c>
      <c r="I1241" s="131">
        <v>0</v>
      </c>
      <c r="J1241" s="128">
        <v>577271</v>
      </c>
      <c r="K1241" s="129">
        <v>7793161</v>
      </c>
      <c r="L1241" s="64" t="s">
        <v>17236</v>
      </c>
      <c r="M1241" s="6">
        <v>46258</v>
      </c>
      <c r="O1241" s="32">
        <f>IF(Table1[[#This Row],[Phân loại]]="Tồn đầu kỳ",Table1[[#This Row],[Tổng giá trị]],0)</f>
        <v>0</v>
      </c>
      <c r="P1241" s="7">
        <f>IF(Table1[[#This Row],[Số còn phải thu ĐK]]&lt;&gt;0,0,IF(Table1[[#This Row],[Phân loại]]="Bán hàng",Table1[[#This Row],[Tổng giá trị]],-Table1[[#This Row],[Tổng giá trị]]))</f>
        <v>7793161</v>
      </c>
      <c r="Q1241" s="32">
        <f t="shared" si="135"/>
        <v>7793161</v>
      </c>
      <c r="R1241" s="7">
        <f>Table1[[#This Row],[Số còn phải thu ĐK]]+Table1[[#This Row],[Giá Trị HD sau CK]]-Table1[[#This Row],[Số tiền đã thu]]</f>
        <v>0</v>
      </c>
      <c r="S1241" s="6">
        <f>IF(Table1[[#This Row],[Ngày hóa đơn]]&lt;&gt;"",Table1[[#This Row],[Ngày hóa đơn]],IF(Table1[[#This Row],[Ngày hạch toán]]&lt;&gt;"",Table1[[#This Row],[Ngày hạch toán]],""))</f>
        <v>46216</v>
      </c>
      <c r="T1241" s="7"/>
      <c r="U1241" s="6">
        <f>IF(Table1[[#This Row],[Ngày tính CN]]="","",S1241+T1241)</f>
        <v>46216</v>
      </c>
      <c r="V1241" s="32">
        <f ca="1">IF(Table1[[#This Row],[Hạn thanh toán]]="","",IF((U1241-NOW())&lt;0,0,(U1241-NOW())))</f>
        <v>0</v>
      </c>
      <c r="W1241" s="32"/>
      <c r="X1241" s="32" t="str">
        <f t="shared" ca="1" si="136"/>
        <v/>
      </c>
      <c r="Y1241" s="2" t="str">
        <f t="shared" si="137"/>
        <v>Đã thanh toán</v>
      </c>
      <c r="Z1241" s="42">
        <f t="shared" si="138"/>
        <v>46216</v>
      </c>
      <c r="AA1241" s="42">
        <f t="shared" si="139"/>
        <v>46258</v>
      </c>
      <c r="AD1241" s="2" t="str">
        <f>VLOOKUP($A1241,MA_KH!$A:$Q,MA_KH!O$1,0)</f>
        <v>MEGA</v>
      </c>
      <c r="AE1241" s="2" t="str">
        <f>VLOOKUP($A1241,MA_KH!$A:$Q,MA_KH!P$1,0)</f>
        <v>CÔNG TY TNHH MM MEGA MARKET (VIỆT NAM)</v>
      </c>
      <c r="AG1241" s="2" t="str">
        <f>(Table1[[#This Row],[Số hóa đơn]])&amp;IF(OR(Table1[[#This Row],[Phân loại]]="Hàng trả",Table1[[#This Row],[Phân loại]]="Giảm công nợ"),-Table1[[#This Row],[Tổng giá trị]],Table1[[#This Row],[Tổng giá trị]])</f>
        <v>000484507793161</v>
      </c>
      <c r="AH1241" s="6" t="e">
        <f>_xlfn.XLOOKUP(Table1[[#This Row],[Column1]],'Chi tiết tt Mega gửi'!P:P,'Chi tiết tt Mega gửi'!N:N)</f>
        <v>#N/A</v>
      </c>
    </row>
    <row r="1242" spans="1:34" ht="25.5" customHeight="1" x14ac:dyDescent="0.2">
      <c r="A1242" s="54" t="s">
        <v>16287</v>
      </c>
      <c r="B1242" s="54" t="s">
        <v>253</v>
      </c>
      <c r="C1242" s="55">
        <v>46212</v>
      </c>
      <c r="D1242" s="54" t="s">
        <v>20712</v>
      </c>
      <c r="E1242" s="55">
        <v>46216</v>
      </c>
      <c r="F1242" s="54" t="s">
        <v>20713</v>
      </c>
      <c r="G1242" s="54" t="s">
        <v>20714</v>
      </c>
      <c r="H1242" s="128">
        <v>4102390</v>
      </c>
      <c r="I1242" s="131">
        <v>0</v>
      </c>
      <c r="J1242" s="128">
        <v>328191</v>
      </c>
      <c r="K1242" s="129">
        <v>4430581</v>
      </c>
      <c r="L1242" s="64" t="s">
        <v>17236</v>
      </c>
      <c r="M1242" s="6">
        <v>46258</v>
      </c>
      <c r="O1242" s="32">
        <f>IF(Table1[[#This Row],[Phân loại]]="Tồn đầu kỳ",Table1[[#This Row],[Tổng giá trị]],0)</f>
        <v>0</v>
      </c>
      <c r="P1242" s="7">
        <f>IF(Table1[[#This Row],[Số còn phải thu ĐK]]&lt;&gt;0,0,IF(Table1[[#This Row],[Phân loại]]="Bán hàng",Table1[[#This Row],[Tổng giá trị]],-Table1[[#This Row],[Tổng giá trị]]))</f>
        <v>4430581</v>
      </c>
      <c r="Q1242" s="32">
        <f t="shared" si="135"/>
        <v>4430581</v>
      </c>
      <c r="R1242" s="7">
        <f>Table1[[#This Row],[Số còn phải thu ĐK]]+Table1[[#This Row],[Giá Trị HD sau CK]]-Table1[[#This Row],[Số tiền đã thu]]</f>
        <v>0</v>
      </c>
      <c r="S1242" s="6">
        <f>IF(Table1[[#This Row],[Ngày hóa đơn]]&lt;&gt;"",Table1[[#This Row],[Ngày hóa đơn]],IF(Table1[[#This Row],[Ngày hạch toán]]&lt;&gt;"",Table1[[#This Row],[Ngày hạch toán]],""))</f>
        <v>46216</v>
      </c>
      <c r="T1242" s="7"/>
      <c r="U1242" s="6">
        <f>IF(Table1[[#This Row],[Ngày tính CN]]="","",S1242+T1242)</f>
        <v>46216</v>
      </c>
      <c r="V1242" s="32">
        <f ca="1">IF(Table1[[#This Row],[Hạn thanh toán]]="","",IF((U1242-NOW())&lt;0,0,(U1242-NOW())))</f>
        <v>0</v>
      </c>
      <c r="W1242" s="32"/>
      <c r="X1242" s="32" t="str">
        <f t="shared" ca="1" si="136"/>
        <v/>
      </c>
      <c r="Y1242" s="2" t="str">
        <f t="shared" si="137"/>
        <v>Đã thanh toán</v>
      </c>
      <c r="Z1242" s="42">
        <f t="shared" si="138"/>
        <v>46216</v>
      </c>
      <c r="AA1242" s="42">
        <f t="shared" si="139"/>
        <v>46258</v>
      </c>
      <c r="AD1242" s="2" t="str">
        <f>VLOOKUP($A1242,MA_KH!$A:$Q,MA_KH!O$1,0)</f>
        <v>MEGA</v>
      </c>
      <c r="AE1242" s="2" t="str">
        <f>VLOOKUP($A1242,MA_KH!$A:$Q,MA_KH!P$1,0)</f>
        <v>CÔNG TY TNHH MM MEGA MARKET (VIỆT NAM)</v>
      </c>
      <c r="AG1242" s="2" t="str">
        <f>(Table1[[#This Row],[Số hóa đơn]])&amp;IF(OR(Table1[[#This Row],[Phân loại]]="Hàng trả",Table1[[#This Row],[Phân loại]]="Giảm công nợ"),-Table1[[#This Row],[Tổng giá trị]],Table1[[#This Row],[Tổng giá trị]])</f>
        <v>000484514430581</v>
      </c>
      <c r="AH1242" s="6" t="e">
        <f>_xlfn.XLOOKUP(Table1[[#This Row],[Column1]],'Chi tiết tt Mega gửi'!P:P,'Chi tiết tt Mega gửi'!N:N)</f>
        <v>#N/A</v>
      </c>
    </row>
    <row r="1243" spans="1:34" ht="25.5" customHeight="1" x14ac:dyDescent="0.2">
      <c r="A1243" s="54" t="s">
        <v>16289</v>
      </c>
      <c r="B1243" s="54" t="s">
        <v>296</v>
      </c>
      <c r="C1243" s="55">
        <v>46212</v>
      </c>
      <c r="D1243" s="54" t="s">
        <v>20718</v>
      </c>
      <c r="E1243" s="55">
        <v>46216</v>
      </c>
      <c r="F1243" s="54" t="s">
        <v>20719</v>
      </c>
      <c r="G1243" s="54" t="s">
        <v>20720</v>
      </c>
      <c r="H1243" s="128">
        <v>1425000</v>
      </c>
      <c r="I1243" s="131">
        <v>0</v>
      </c>
      <c r="J1243" s="128">
        <v>114000</v>
      </c>
      <c r="K1243" s="129">
        <v>1539000</v>
      </c>
      <c r="L1243" s="64" t="s">
        <v>17236</v>
      </c>
      <c r="M1243" s="6">
        <v>46258</v>
      </c>
      <c r="O1243" s="32">
        <f>IF(Table1[[#This Row],[Phân loại]]="Tồn đầu kỳ",Table1[[#This Row],[Tổng giá trị]],0)</f>
        <v>0</v>
      </c>
      <c r="P1243" s="7">
        <f>IF(Table1[[#This Row],[Số còn phải thu ĐK]]&lt;&gt;0,0,IF(Table1[[#This Row],[Phân loại]]="Bán hàng",Table1[[#This Row],[Tổng giá trị]],-Table1[[#This Row],[Tổng giá trị]]))</f>
        <v>1539000</v>
      </c>
      <c r="Q1243" s="32">
        <f t="shared" si="135"/>
        <v>1539000</v>
      </c>
      <c r="R1243" s="7">
        <f>Table1[[#This Row],[Số còn phải thu ĐK]]+Table1[[#This Row],[Giá Trị HD sau CK]]-Table1[[#This Row],[Số tiền đã thu]]</f>
        <v>0</v>
      </c>
      <c r="S1243" s="6">
        <f>IF(Table1[[#This Row],[Ngày hóa đơn]]&lt;&gt;"",Table1[[#This Row],[Ngày hóa đơn]],IF(Table1[[#This Row],[Ngày hạch toán]]&lt;&gt;"",Table1[[#This Row],[Ngày hạch toán]],""))</f>
        <v>46216</v>
      </c>
      <c r="T1243" s="7"/>
      <c r="U1243" s="6">
        <f>IF(Table1[[#This Row],[Ngày tính CN]]="","",S1243+T1243)</f>
        <v>46216</v>
      </c>
      <c r="V1243" s="32">
        <f ca="1">IF(Table1[[#This Row],[Hạn thanh toán]]="","",IF((U1243-NOW())&lt;0,0,(U1243-NOW())))</f>
        <v>0</v>
      </c>
      <c r="W1243" s="32"/>
      <c r="X1243" s="32" t="str">
        <f t="shared" ca="1" si="136"/>
        <v/>
      </c>
      <c r="Y1243" s="2" t="str">
        <f t="shared" si="137"/>
        <v>Đã thanh toán</v>
      </c>
      <c r="Z1243" s="42">
        <f t="shared" si="138"/>
        <v>46216</v>
      </c>
      <c r="AA1243" s="42">
        <f t="shared" si="139"/>
        <v>46258</v>
      </c>
      <c r="AD1243" s="2" t="str">
        <f>VLOOKUP($A1243,MA_KH!$A:$Q,MA_KH!O$1,0)</f>
        <v>MEGA</v>
      </c>
      <c r="AE1243" s="2" t="str">
        <f>VLOOKUP($A1243,MA_KH!$A:$Q,MA_KH!P$1,0)</f>
        <v>CÔNG TY TNHH MM MEGA MARKET (VIỆT NAM)</v>
      </c>
      <c r="AG1243" s="2" t="str">
        <f>(Table1[[#This Row],[Số hóa đơn]])&amp;IF(OR(Table1[[#This Row],[Phân loại]]="Hàng trả",Table1[[#This Row],[Phân loại]]="Giảm công nợ"),-Table1[[#This Row],[Tổng giá trị]],Table1[[#This Row],[Tổng giá trị]])</f>
        <v>000484521539000</v>
      </c>
      <c r="AH1243" s="6" t="e">
        <f>_xlfn.XLOOKUP(Table1[[#This Row],[Column1]],'Chi tiết tt Mega gửi'!P:P,'Chi tiết tt Mega gửi'!N:N)</f>
        <v>#N/A</v>
      </c>
    </row>
    <row r="1244" spans="1:34" ht="25.5" customHeight="1" x14ac:dyDescent="0.2">
      <c r="A1244" s="58" t="s">
        <v>16307</v>
      </c>
      <c r="B1244" s="58" t="s">
        <v>202</v>
      </c>
      <c r="C1244" s="59">
        <v>46212</v>
      </c>
      <c r="D1244" s="58" t="s">
        <v>20739</v>
      </c>
      <c r="E1244" s="59">
        <v>46216</v>
      </c>
      <c r="F1244" s="58" t="s">
        <v>20740</v>
      </c>
      <c r="G1244" s="58" t="s">
        <v>20741</v>
      </c>
      <c r="H1244" s="130">
        <v>1001005</v>
      </c>
      <c r="I1244" s="131">
        <v>0</v>
      </c>
      <c r="J1244" s="130">
        <v>80080</v>
      </c>
      <c r="K1244" s="132">
        <v>1081085</v>
      </c>
      <c r="L1244" s="64" t="s">
        <v>17236</v>
      </c>
      <c r="M1244" s="6">
        <v>46258</v>
      </c>
      <c r="O1244" s="32">
        <f>IF(Table1[[#This Row],[Phân loại]]="Tồn đầu kỳ",Table1[[#This Row],[Tổng giá trị]],0)</f>
        <v>0</v>
      </c>
      <c r="P1244" s="7">
        <f>IF(Table1[[#This Row],[Số còn phải thu ĐK]]&lt;&gt;0,0,IF(Table1[[#This Row],[Phân loại]]="Bán hàng",Table1[[#This Row],[Tổng giá trị]],-Table1[[#This Row],[Tổng giá trị]]))</f>
        <v>1081085</v>
      </c>
      <c r="Q1244" s="32">
        <f t="shared" si="135"/>
        <v>1081085</v>
      </c>
      <c r="R1244" s="7">
        <f>Table1[[#This Row],[Số còn phải thu ĐK]]+Table1[[#This Row],[Giá Trị HD sau CK]]-Table1[[#This Row],[Số tiền đã thu]]</f>
        <v>0</v>
      </c>
      <c r="S1244" s="6">
        <f>IF(Table1[[#This Row],[Ngày hóa đơn]]&lt;&gt;"",Table1[[#This Row],[Ngày hóa đơn]],IF(Table1[[#This Row],[Ngày hạch toán]]&lt;&gt;"",Table1[[#This Row],[Ngày hạch toán]],""))</f>
        <v>46216</v>
      </c>
      <c r="T1244" s="7"/>
      <c r="U1244" s="6">
        <f>IF(Table1[[#This Row],[Ngày tính CN]]="","",S1244+T1244)</f>
        <v>46216</v>
      </c>
      <c r="V1244" s="32">
        <f ca="1">IF(Table1[[#This Row],[Hạn thanh toán]]="","",IF((U1244-NOW())&lt;0,0,(U1244-NOW())))</f>
        <v>0</v>
      </c>
      <c r="W1244" s="32"/>
      <c r="X1244" s="32" t="str">
        <f t="shared" ca="1" si="136"/>
        <v/>
      </c>
      <c r="Y1244" s="2" t="str">
        <f t="shared" si="137"/>
        <v>Đã thanh toán</v>
      </c>
      <c r="Z1244" s="42">
        <f t="shared" si="138"/>
        <v>46216</v>
      </c>
      <c r="AA1244" s="42">
        <f t="shared" si="139"/>
        <v>46258</v>
      </c>
      <c r="AD1244" s="2" t="str">
        <f>VLOOKUP($A1244,MA_KH!$A:$Q,MA_KH!O$1,0)</f>
        <v>MEGA</v>
      </c>
      <c r="AE1244" s="2" t="str">
        <f>VLOOKUP($A1244,MA_KH!$A:$Q,MA_KH!P$1,0)</f>
        <v>CÔNG TY TNHH MM MEGA MARKET (VIỆT NAM)</v>
      </c>
      <c r="AG1244" s="2" t="str">
        <f>(Table1[[#This Row],[Số hóa đơn]])&amp;IF(OR(Table1[[#This Row],[Phân loại]]="Hàng trả",Table1[[#This Row],[Phân loại]]="Giảm công nợ"),-Table1[[#This Row],[Tổng giá trị]],Table1[[#This Row],[Tổng giá trị]])</f>
        <v>000484531081085</v>
      </c>
      <c r="AH1244" s="6" t="e">
        <f>_xlfn.XLOOKUP(Table1[[#This Row],[Column1]],'Chi tiết tt Mega gửi'!P:P,'Chi tiết tt Mega gửi'!N:N)</f>
        <v>#N/A</v>
      </c>
    </row>
    <row r="1245" spans="1:34" ht="25.5" customHeight="1" x14ac:dyDescent="0.2">
      <c r="A1245" s="54" t="s">
        <v>16298</v>
      </c>
      <c r="B1245" s="54" t="s">
        <v>7235</v>
      </c>
      <c r="C1245" s="55">
        <v>46213</v>
      </c>
      <c r="D1245" s="54" t="s">
        <v>20745</v>
      </c>
      <c r="E1245" s="55">
        <v>46216</v>
      </c>
      <c r="F1245" s="54" t="s">
        <v>20746</v>
      </c>
      <c r="G1245" s="54" t="s">
        <v>20747</v>
      </c>
      <c r="H1245" s="128">
        <v>2253985</v>
      </c>
      <c r="I1245" s="131">
        <v>0</v>
      </c>
      <c r="J1245" s="128">
        <v>180319</v>
      </c>
      <c r="K1245" s="129">
        <v>2434304</v>
      </c>
      <c r="L1245" s="64" t="s">
        <v>17236</v>
      </c>
      <c r="M1245" s="6">
        <v>46258</v>
      </c>
      <c r="O1245" s="32">
        <f>IF(Table1[[#This Row],[Phân loại]]="Tồn đầu kỳ",Table1[[#This Row],[Tổng giá trị]],0)</f>
        <v>0</v>
      </c>
      <c r="P1245" s="7">
        <f>IF(Table1[[#This Row],[Số còn phải thu ĐK]]&lt;&gt;0,0,IF(Table1[[#This Row],[Phân loại]]="Bán hàng",Table1[[#This Row],[Tổng giá trị]],-Table1[[#This Row],[Tổng giá trị]]))</f>
        <v>2434304</v>
      </c>
      <c r="Q1245" s="32">
        <f t="shared" ref="Q1245:Q1246" si="140">IF(M1245&lt;&gt;"",IF(O1245&lt;&gt;0,O1245,P1245),0)</f>
        <v>2434304</v>
      </c>
      <c r="R1245" s="7">
        <f>Table1[[#This Row],[Số còn phải thu ĐK]]+Table1[[#This Row],[Giá Trị HD sau CK]]-Table1[[#This Row],[Số tiền đã thu]]</f>
        <v>0</v>
      </c>
      <c r="S1245" s="6">
        <f>IF(Table1[[#This Row],[Ngày hóa đơn]]&lt;&gt;"",Table1[[#This Row],[Ngày hóa đơn]],IF(Table1[[#This Row],[Ngày hạch toán]]&lt;&gt;"",Table1[[#This Row],[Ngày hạch toán]],""))</f>
        <v>46216</v>
      </c>
      <c r="T1245" s="7"/>
      <c r="U1245" s="6">
        <f>IF(Table1[[#This Row],[Ngày tính CN]]="","",S1245+T1245)</f>
        <v>46216</v>
      </c>
      <c r="V1245" s="32">
        <f ca="1">IF(Table1[[#This Row],[Hạn thanh toán]]="","",IF((U1245-NOW())&lt;0,0,(U1245-NOW())))</f>
        <v>0</v>
      </c>
      <c r="W1245" s="32"/>
      <c r="X1245" s="32" t="str">
        <f t="shared" ref="X1245:X1246" ca="1" si="141">IF(OR(U1245="",R1245=0),"",IF((U1245-NOW())&lt;0,-(U1245-NOW()),0))</f>
        <v/>
      </c>
      <c r="Y1245" s="2" t="str">
        <f t="shared" ref="Y1245:Y1246" si="142">IF(R1245=0,"Đã thanh toán",IF(X1245="","",IF(X1245&lt;=0,"Chưa đến hạn thanh toán",IF(X1245&lt;=30,"Nợ quá hạn 30 ngày",IF(X1245&lt;=60,"Nợ quá hạn từ 30 ngày đến 60 ngày",IF(X1245&lt;=90,"Nợ quá hạn từ 60 ngày đến 90 ngày",IF(X1245&lt;=120,"Nợ quá hạn từ 90 ngày đến 120 ngày","Nợ quá hạn hơn 120 ngày có khả năng mất thanh toán")))))))</f>
        <v>Đã thanh toán</v>
      </c>
      <c r="Z1245" s="42">
        <f t="shared" ref="Z1245:Z1246" si="143">IF(S1245="","",S1245)</f>
        <v>46216</v>
      </c>
      <c r="AA1245" s="42">
        <f t="shared" ref="AA1245:AA1246" si="144">IF(M1245="","",M1245)</f>
        <v>46258</v>
      </c>
      <c r="AD1245" s="2" t="str">
        <f>VLOOKUP($A1245,MA_KH!$A:$Q,MA_KH!O$1,0)</f>
        <v>MEGA</v>
      </c>
      <c r="AE1245" s="2" t="str">
        <f>VLOOKUP($A1245,MA_KH!$A:$Q,MA_KH!P$1,0)</f>
        <v>CÔNG TY TNHH MM MEGA MARKET (VIỆT NAM)</v>
      </c>
      <c r="AG1245" s="2" t="str">
        <f>(Table1[[#This Row],[Số hóa đơn]])&amp;IF(OR(Table1[[#This Row],[Phân loại]]="Hàng trả",Table1[[#This Row],[Phân loại]]="Giảm công nợ"),-Table1[[#This Row],[Tổng giá trị]],Table1[[#This Row],[Tổng giá trị]])</f>
        <v>000484542434304</v>
      </c>
      <c r="AH1245" s="6" t="e">
        <f>_xlfn.XLOOKUP(Table1[[#This Row],[Column1]],'Chi tiết tt Mega gửi'!P:P,'Chi tiết tt Mega gửi'!N:N)</f>
        <v>#N/A</v>
      </c>
    </row>
    <row r="1246" spans="1:34" ht="25.5" customHeight="1" x14ac:dyDescent="0.2">
      <c r="A1246" s="58" t="s">
        <v>16298</v>
      </c>
      <c r="B1246" s="58" t="s">
        <v>7235</v>
      </c>
      <c r="C1246" s="59">
        <v>46213</v>
      </c>
      <c r="D1246" s="58" t="s">
        <v>20748</v>
      </c>
      <c r="E1246" s="59">
        <v>46216</v>
      </c>
      <c r="F1246" s="58" t="s">
        <v>20749</v>
      </c>
      <c r="G1246" s="58" t="s">
        <v>20750</v>
      </c>
      <c r="H1246" s="130">
        <v>2052360</v>
      </c>
      <c r="I1246" s="131">
        <v>0</v>
      </c>
      <c r="J1246" s="130">
        <v>164189</v>
      </c>
      <c r="K1246" s="132">
        <v>2216549</v>
      </c>
      <c r="L1246" s="64" t="s">
        <v>17236</v>
      </c>
      <c r="M1246" s="6">
        <v>46258</v>
      </c>
      <c r="O1246" s="32">
        <f>IF(Table1[[#This Row],[Phân loại]]="Tồn đầu kỳ",Table1[[#This Row],[Tổng giá trị]],0)</f>
        <v>0</v>
      </c>
      <c r="P1246" s="7">
        <f>IF(Table1[[#This Row],[Số còn phải thu ĐK]]&lt;&gt;0,0,IF(Table1[[#This Row],[Phân loại]]="Bán hàng",Table1[[#This Row],[Tổng giá trị]],-Table1[[#This Row],[Tổng giá trị]]))</f>
        <v>2216549</v>
      </c>
      <c r="Q1246" s="32">
        <f t="shared" si="140"/>
        <v>2216549</v>
      </c>
      <c r="R1246" s="7">
        <f>Table1[[#This Row],[Số còn phải thu ĐK]]+Table1[[#This Row],[Giá Trị HD sau CK]]-Table1[[#This Row],[Số tiền đã thu]]</f>
        <v>0</v>
      </c>
      <c r="S1246" s="6">
        <f>IF(Table1[[#This Row],[Ngày hóa đơn]]&lt;&gt;"",Table1[[#This Row],[Ngày hóa đơn]],IF(Table1[[#This Row],[Ngày hạch toán]]&lt;&gt;"",Table1[[#This Row],[Ngày hạch toán]],""))</f>
        <v>46216</v>
      </c>
      <c r="T1246" s="7"/>
      <c r="U1246" s="6">
        <f>IF(Table1[[#This Row],[Ngày tính CN]]="","",S1246+T1246)</f>
        <v>46216</v>
      </c>
      <c r="V1246" s="32">
        <f ca="1">IF(Table1[[#This Row],[Hạn thanh toán]]="","",IF((U1246-NOW())&lt;0,0,(U1246-NOW())))</f>
        <v>0</v>
      </c>
      <c r="W1246" s="32"/>
      <c r="X1246" s="32" t="str">
        <f t="shared" ca="1" si="141"/>
        <v/>
      </c>
      <c r="Y1246" s="2" t="str">
        <f t="shared" si="142"/>
        <v>Đã thanh toán</v>
      </c>
      <c r="Z1246" s="42">
        <f t="shared" si="143"/>
        <v>46216</v>
      </c>
      <c r="AA1246" s="42">
        <f t="shared" si="144"/>
        <v>46258</v>
      </c>
      <c r="AD1246" s="2" t="str">
        <f>VLOOKUP($A1246,MA_KH!$A:$Q,MA_KH!O$1,0)</f>
        <v>MEGA</v>
      </c>
      <c r="AE1246" s="2" t="str">
        <f>VLOOKUP($A1246,MA_KH!$A:$Q,MA_KH!P$1,0)</f>
        <v>CÔNG TY TNHH MM MEGA MARKET (VIỆT NAM)</v>
      </c>
      <c r="AG1246" s="2" t="str">
        <f>(Table1[[#This Row],[Số hóa đơn]])&amp;IF(OR(Table1[[#This Row],[Phân loại]]="Hàng trả",Table1[[#This Row],[Phân loại]]="Giảm công nợ"),-Table1[[#This Row],[Tổng giá trị]],Table1[[#This Row],[Tổng giá trị]])</f>
        <v>000484552216549</v>
      </c>
      <c r="AH1246" s="6" t="e">
        <f>_xlfn.XLOOKUP(Table1[[#This Row],[Column1]],'Chi tiết tt Mega gửi'!P:P,'Chi tiết tt Mega gửi'!N:N)</f>
        <v>#N/A</v>
      </c>
    </row>
    <row r="1247" spans="1:34" ht="25.5" customHeight="1" x14ac:dyDescent="0.2">
      <c r="A1247" s="54" t="s">
        <v>7306</v>
      </c>
      <c r="B1247" s="54" t="s">
        <v>7307</v>
      </c>
      <c r="C1247" s="55">
        <v>46216</v>
      </c>
      <c r="D1247" s="54" t="s">
        <v>20757</v>
      </c>
      <c r="E1247" s="55">
        <v>46219</v>
      </c>
      <c r="F1247" s="54" t="s">
        <v>20758</v>
      </c>
      <c r="G1247" s="54" t="s">
        <v>20759</v>
      </c>
      <c r="H1247" s="128">
        <v>2332220</v>
      </c>
      <c r="I1247" s="131">
        <v>0</v>
      </c>
      <c r="J1247" s="128">
        <v>186578</v>
      </c>
      <c r="K1247" s="129">
        <v>2518798</v>
      </c>
      <c r="L1247" s="64" t="s">
        <v>17236</v>
      </c>
      <c r="M1247" s="6">
        <v>46258</v>
      </c>
      <c r="O1247" s="32">
        <f>IF(Table1[[#This Row],[Phân loại]]="Tồn đầu kỳ",Table1[[#This Row],[Tổng giá trị]],0)</f>
        <v>0</v>
      </c>
      <c r="P1247" s="7">
        <f>IF(Table1[[#This Row],[Số còn phải thu ĐK]]&lt;&gt;0,0,IF(Table1[[#This Row],[Phân loại]]="Bán hàng",Table1[[#This Row],[Tổng giá trị]],-Table1[[#This Row],[Tổng giá trị]]))</f>
        <v>2518798</v>
      </c>
      <c r="Q1247" s="32">
        <f t="shared" ref="Q1247:Q1249" si="145">IF(M1247&lt;&gt;"",IF(O1247&lt;&gt;0,O1247,P1247),0)</f>
        <v>2518798</v>
      </c>
      <c r="R1247" s="7">
        <f>Table1[[#This Row],[Số còn phải thu ĐK]]+Table1[[#This Row],[Giá Trị HD sau CK]]-Table1[[#This Row],[Số tiền đã thu]]</f>
        <v>0</v>
      </c>
      <c r="S1247" s="6">
        <f>IF(Table1[[#This Row],[Ngày hóa đơn]]&lt;&gt;"",Table1[[#This Row],[Ngày hóa đơn]],IF(Table1[[#This Row],[Ngày hạch toán]]&lt;&gt;"",Table1[[#This Row],[Ngày hạch toán]],""))</f>
        <v>46219</v>
      </c>
      <c r="T1247" s="7"/>
      <c r="U1247" s="6">
        <f>IF(Table1[[#This Row],[Ngày tính CN]]="","",S1247+T1247)</f>
        <v>46219</v>
      </c>
      <c r="V1247" s="32">
        <f ca="1">IF(Table1[[#This Row],[Hạn thanh toán]]="","",IF((U1247-NOW())&lt;0,0,(U1247-NOW())))</f>
        <v>0</v>
      </c>
      <c r="W1247" s="32"/>
      <c r="X1247" s="32" t="str">
        <f t="shared" ref="X1247:X1249" ca="1" si="146">IF(OR(U1247="",R1247=0),"",IF((U1247-NOW())&lt;0,-(U1247-NOW()),0))</f>
        <v/>
      </c>
      <c r="Y1247" s="2" t="str">
        <f t="shared" ref="Y1247:Y1249" si="147">IF(R1247=0,"Đã thanh toán",IF(X1247="","",IF(X1247&lt;=0,"Chưa đến hạn thanh toán",IF(X1247&lt;=30,"Nợ quá hạn 30 ngày",IF(X1247&lt;=60,"Nợ quá hạn từ 30 ngày đến 60 ngày",IF(X1247&lt;=90,"Nợ quá hạn từ 60 ngày đến 90 ngày",IF(X1247&lt;=120,"Nợ quá hạn từ 90 ngày đến 120 ngày","Nợ quá hạn hơn 120 ngày có khả năng mất thanh toán")))))))</f>
        <v>Đã thanh toán</v>
      </c>
      <c r="Z1247" s="42">
        <f t="shared" ref="Z1247:Z1249" si="148">IF(S1247="","",S1247)</f>
        <v>46219</v>
      </c>
      <c r="AA1247" s="42">
        <f t="shared" ref="AA1247:AA1249" si="149">IF(M1247="","",M1247)</f>
        <v>46258</v>
      </c>
      <c r="AD1247" s="2" t="str">
        <f>VLOOKUP($A1247,MA_KH!$A:$Q,MA_KH!O$1,0)</f>
        <v>MEGA</v>
      </c>
      <c r="AE1247" s="2" t="str">
        <f>VLOOKUP($A1247,MA_KH!$A:$Q,MA_KH!P$1,0)</f>
        <v>CÔNG TY TNHH MM MEGA MARKET (VIỆT NAM)</v>
      </c>
      <c r="AG1247" s="2" t="str">
        <f>(Table1[[#This Row],[Số hóa đơn]])&amp;IF(OR(Table1[[#This Row],[Phân loại]]="Hàng trả",Table1[[#This Row],[Phân loại]]="Giảm công nợ"),-Table1[[#This Row],[Tổng giá trị]],Table1[[#This Row],[Tổng giá trị]])</f>
        <v>000493442518798</v>
      </c>
      <c r="AH1247" s="6" t="e">
        <f>_xlfn.XLOOKUP(Table1[[#This Row],[Column1]],'Chi tiết tt Mega gửi'!P:P,'Chi tiết tt Mega gửi'!N:N)</f>
        <v>#N/A</v>
      </c>
    </row>
    <row r="1248" spans="1:34" ht="25.5" customHeight="1" x14ac:dyDescent="0.2">
      <c r="A1248" s="54" t="s">
        <v>16290</v>
      </c>
      <c r="B1248" s="54" t="s">
        <v>192</v>
      </c>
      <c r="C1248" s="55">
        <v>46216</v>
      </c>
      <c r="D1248" s="54" t="s">
        <v>20751</v>
      </c>
      <c r="E1248" s="55">
        <v>46219</v>
      </c>
      <c r="F1248" s="54" t="s">
        <v>20752</v>
      </c>
      <c r="G1248" s="54" t="s">
        <v>20753</v>
      </c>
      <c r="H1248" s="128">
        <v>3143120</v>
      </c>
      <c r="I1248" s="131">
        <v>0</v>
      </c>
      <c r="J1248" s="128">
        <v>251450</v>
      </c>
      <c r="K1248" s="129">
        <v>3394570</v>
      </c>
      <c r="L1248" s="64" t="s">
        <v>17236</v>
      </c>
      <c r="M1248" s="6">
        <v>46258</v>
      </c>
      <c r="O1248" s="32">
        <f>IF(Table1[[#This Row],[Phân loại]]="Tồn đầu kỳ",Table1[[#This Row],[Tổng giá trị]],0)</f>
        <v>0</v>
      </c>
      <c r="P1248" s="7">
        <f>IF(Table1[[#This Row],[Số còn phải thu ĐK]]&lt;&gt;0,0,IF(Table1[[#This Row],[Phân loại]]="Bán hàng",Table1[[#This Row],[Tổng giá trị]],-Table1[[#This Row],[Tổng giá trị]]))</f>
        <v>3394570</v>
      </c>
      <c r="Q1248" s="32">
        <f t="shared" si="145"/>
        <v>3394570</v>
      </c>
      <c r="R1248" s="7">
        <f>Table1[[#This Row],[Số còn phải thu ĐK]]+Table1[[#This Row],[Giá Trị HD sau CK]]-Table1[[#This Row],[Số tiền đã thu]]</f>
        <v>0</v>
      </c>
      <c r="S1248" s="6">
        <f>IF(Table1[[#This Row],[Ngày hóa đơn]]&lt;&gt;"",Table1[[#This Row],[Ngày hóa đơn]],IF(Table1[[#This Row],[Ngày hạch toán]]&lt;&gt;"",Table1[[#This Row],[Ngày hạch toán]],""))</f>
        <v>46219</v>
      </c>
      <c r="T1248" s="7"/>
      <c r="U1248" s="6">
        <f>IF(Table1[[#This Row],[Ngày tính CN]]="","",S1248+T1248)</f>
        <v>46219</v>
      </c>
      <c r="V1248" s="32">
        <f ca="1">IF(Table1[[#This Row],[Hạn thanh toán]]="","",IF((U1248-NOW())&lt;0,0,(U1248-NOW())))</f>
        <v>0</v>
      </c>
      <c r="W1248" s="32"/>
      <c r="X1248" s="32" t="str">
        <f t="shared" ca="1" si="146"/>
        <v/>
      </c>
      <c r="Y1248" s="2" t="str">
        <f t="shared" si="147"/>
        <v>Đã thanh toán</v>
      </c>
      <c r="Z1248" s="42">
        <f t="shared" si="148"/>
        <v>46219</v>
      </c>
      <c r="AA1248" s="42">
        <f t="shared" si="149"/>
        <v>46258</v>
      </c>
      <c r="AD1248" s="2" t="str">
        <f>VLOOKUP($A1248,MA_KH!$A:$Q,MA_KH!O$1,0)</f>
        <v>MEGA</v>
      </c>
      <c r="AE1248" s="2" t="str">
        <f>VLOOKUP($A1248,MA_KH!$A:$Q,MA_KH!P$1,0)</f>
        <v>CÔNG TY TNHH MM MEGA MARKET (VIỆT NAM)</v>
      </c>
      <c r="AG1248" s="2" t="str">
        <f>(Table1[[#This Row],[Số hóa đơn]])&amp;IF(OR(Table1[[#This Row],[Phân loại]]="Hàng trả",Table1[[#This Row],[Phân loại]]="Giảm công nợ"),-Table1[[#This Row],[Tổng giá trị]],Table1[[#This Row],[Tổng giá trị]])</f>
        <v>000493453394570</v>
      </c>
      <c r="AH1248" s="6" t="e">
        <f>_xlfn.XLOOKUP(Table1[[#This Row],[Column1]],'Chi tiết tt Mega gửi'!P:P,'Chi tiết tt Mega gửi'!N:N)</f>
        <v>#N/A</v>
      </c>
    </row>
    <row r="1249" spans="1:34" ht="25.5" customHeight="1" x14ac:dyDescent="0.2">
      <c r="A1249" s="58" t="s">
        <v>16291</v>
      </c>
      <c r="B1249" s="58" t="s">
        <v>200</v>
      </c>
      <c r="C1249" s="59">
        <v>46216</v>
      </c>
      <c r="D1249" s="58" t="s">
        <v>20754</v>
      </c>
      <c r="E1249" s="59">
        <v>46219</v>
      </c>
      <c r="F1249" s="58" t="s">
        <v>20755</v>
      </c>
      <c r="G1249" s="58" t="s">
        <v>20756</v>
      </c>
      <c r="H1249" s="130">
        <v>3966315</v>
      </c>
      <c r="I1249" s="131">
        <v>0</v>
      </c>
      <c r="J1249" s="130">
        <v>317305</v>
      </c>
      <c r="K1249" s="132">
        <v>4283620</v>
      </c>
      <c r="L1249" s="64" t="s">
        <v>17236</v>
      </c>
      <c r="M1249" s="6">
        <v>46258</v>
      </c>
      <c r="O1249" s="32">
        <f>IF(Table1[[#This Row],[Phân loại]]="Tồn đầu kỳ",Table1[[#This Row],[Tổng giá trị]],0)</f>
        <v>0</v>
      </c>
      <c r="P1249" s="7">
        <f>IF(Table1[[#This Row],[Số còn phải thu ĐK]]&lt;&gt;0,0,IF(Table1[[#This Row],[Phân loại]]="Bán hàng",Table1[[#This Row],[Tổng giá trị]],-Table1[[#This Row],[Tổng giá trị]]))</f>
        <v>4283620</v>
      </c>
      <c r="Q1249" s="32">
        <f t="shared" si="145"/>
        <v>4283620</v>
      </c>
      <c r="R1249" s="7">
        <f>Table1[[#This Row],[Số còn phải thu ĐK]]+Table1[[#This Row],[Giá Trị HD sau CK]]-Table1[[#This Row],[Số tiền đã thu]]</f>
        <v>0</v>
      </c>
      <c r="S1249" s="6">
        <f>IF(Table1[[#This Row],[Ngày hóa đơn]]&lt;&gt;"",Table1[[#This Row],[Ngày hóa đơn]],IF(Table1[[#This Row],[Ngày hạch toán]]&lt;&gt;"",Table1[[#This Row],[Ngày hạch toán]],""))</f>
        <v>46219</v>
      </c>
      <c r="T1249" s="7"/>
      <c r="U1249" s="6">
        <f>IF(Table1[[#This Row],[Ngày tính CN]]="","",S1249+T1249)</f>
        <v>46219</v>
      </c>
      <c r="V1249" s="32">
        <f ca="1">IF(Table1[[#This Row],[Hạn thanh toán]]="","",IF((U1249-NOW())&lt;0,0,(U1249-NOW())))</f>
        <v>0</v>
      </c>
      <c r="W1249" s="32"/>
      <c r="X1249" s="32" t="str">
        <f t="shared" ca="1" si="146"/>
        <v/>
      </c>
      <c r="Y1249" s="2" t="str">
        <f t="shared" si="147"/>
        <v>Đã thanh toán</v>
      </c>
      <c r="Z1249" s="42">
        <f t="shared" si="148"/>
        <v>46219</v>
      </c>
      <c r="AA1249" s="42">
        <f t="shared" si="149"/>
        <v>46258</v>
      </c>
      <c r="AD1249" s="2" t="str">
        <f>VLOOKUP($A1249,MA_KH!$A:$Q,MA_KH!O$1,0)</f>
        <v>MEGA</v>
      </c>
      <c r="AE1249" s="2" t="str">
        <f>VLOOKUP($A1249,MA_KH!$A:$Q,MA_KH!P$1,0)</f>
        <v>CÔNG TY TNHH MM MEGA MARKET (VIỆT NAM)</v>
      </c>
      <c r="AG1249" s="2" t="str">
        <f>(Table1[[#This Row],[Số hóa đơn]])&amp;IF(OR(Table1[[#This Row],[Phân loại]]="Hàng trả",Table1[[#This Row],[Phân loại]]="Giảm công nợ"),-Table1[[#This Row],[Tổng giá trị]],Table1[[#This Row],[Tổng giá trị]])</f>
        <v>000493464283620</v>
      </c>
      <c r="AH1249" s="6" t="e">
        <f>_xlfn.XLOOKUP(Table1[[#This Row],[Column1]],'Chi tiết tt Mega gửi'!P:P,'Chi tiết tt Mega gửi'!N:N)</f>
        <v>#N/A</v>
      </c>
    </row>
    <row r="1250" spans="1:34" ht="25.5" customHeight="1" x14ac:dyDescent="0.2">
      <c r="A1250" s="54" t="s">
        <v>16305</v>
      </c>
      <c r="B1250" s="54" t="s">
        <v>7247</v>
      </c>
      <c r="C1250" s="55">
        <v>46216</v>
      </c>
      <c r="D1250" s="54" t="s">
        <v>20763</v>
      </c>
      <c r="E1250" s="55">
        <v>46220</v>
      </c>
      <c r="F1250" s="54" t="s">
        <v>20764</v>
      </c>
      <c r="G1250" s="54" t="s">
        <v>20765</v>
      </c>
      <c r="H1250" s="128">
        <v>1295555</v>
      </c>
      <c r="I1250" s="131">
        <v>0</v>
      </c>
      <c r="J1250" s="128">
        <v>103644</v>
      </c>
      <c r="K1250" s="129">
        <v>1399199</v>
      </c>
      <c r="L1250" s="64" t="s">
        <v>17236</v>
      </c>
      <c r="M1250" s="6">
        <v>46258</v>
      </c>
      <c r="O1250" s="32">
        <f>IF(Table1[[#This Row],[Phân loại]]="Tồn đầu kỳ",Table1[[#This Row],[Tổng giá trị]],0)</f>
        <v>0</v>
      </c>
      <c r="P1250" s="7">
        <f>IF(Table1[[#This Row],[Số còn phải thu ĐK]]&lt;&gt;0,0,IF(Table1[[#This Row],[Phân loại]]="Bán hàng",Table1[[#This Row],[Tổng giá trị]],-Table1[[#This Row],[Tổng giá trị]]))</f>
        <v>1399199</v>
      </c>
      <c r="Q1250" s="32">
        <f t="shared" ref="Q1250:Q1251" si="150">IF(M1250&lt;&gt;"",IF(O1250&lt;&gt;0,O1250,P1250),0)</f>
        <v>1399199</v>
      </c>
      <c r="R1250" s="7">
        <f>Table1[[#This Row],[Số còn phải thu ĐK]]+Table1[[#This Row],[Giá Trị HD sau CK]]-Table1[[#This Row],[Số tiền đã thu]]</f>
        <v>0</v>
      </c>
      <c r="S1250" s="6">
        <f>IF(Table1[[#This Row],[Ngày hóa đơn]]&lt;&gt;"",Table1[[#This Row],[Ngày hóa đơn]],IF(Table1[[#This Row],[Ngày hạch toán]]&lt;&gt;"",Table1[[#This Row],[Ngày hạch toán]],""))</f>
        <v>46220</v>
      </c>
      <c r="T1250" s="7"/>
      <c r="U1250" s="6">
        <f>IF(Table1[[#This Row],[Ngày tính CN]]="","",S1250+T1250)</f>
        <v>46220</v>
      </c>
      <c r="V1250" s="32">
        <f ca="1">IF(Table1[[#This Row],[Hạn thanh toán]]="","",IF((U1250-NOW())&lt;0,0,(U1250-NOW())))</f>
        <v>0</v>
      </c>
      <c r="W1250" s="32"/>
      <c r="X1250" s="32" t="str">
        <f t="shared" ref="X1250:X1251" ca="1" si="151">IF(OR(U1250="",R1250=0),"",IF((U1250-NOW())&lt;0,-(U1250-NOW()),0))</f>
        <v/>
      </c>
      <c r="Y1250" s="2" t="str">
        <f t="shared" ref="Y1250:Y1251" si="152">IF(R1250=0,"Đã thanh toán",IF(X1250="","",IF(X1250&lt;=0,"Chưa đến hạn thanh toán",IF(X1250&lt;=30,"Nợ quá hạn 30 ngày",IF(X1250&lt;=60,"Nợ quá hạn từ 30 ngày đến 60 ngày",IF(X1250&lt;=90,"Nợ quá hạn từ 60 ngày đến 90 ngày",IF(X1250&lt;=120,"Nợ quá hạn từ 90 ngày đến 120 ngày","Nợ quá hạn hơn 120 ngày có khả năng mất thanh toán")))))))</f>
        <v>Đã thanh toán</v>
      </c>
      <c r="Z1250" s="42">
        <f t="shared" ref="Z1250:Z1251" si="153">IF(S1250="","",S1250)</f>
        <v>46220</v>
      </c>
      <c r="AA1250" s="42">
        <f t="shared" ref="AA1250:AA1251" si="154">IF(M1250="","",M1250)</f>
        <v>46258</v>
      </c>
      <c r="AD1250" s="2" t="str">
        <f>VLOOKUP($A1250,MA_KH!$A:$Q,MA_KH!O$1,0)</f>
        <v>MEGA</v>
      </c>
      <c r="AE1250" s="2" t="str">
        <f>VLOOKUP($A1250,MA_KH!$A:$Q,MA_KH!P$1,0)</f>
        <v>CÔNG TY TNHH MM MEGA MARKET (VIỆT NAM)</v>
      </c>
      <c r="AG1250" s="2" t="str">
        <f>(Table1[[#This Row],[Số hóa đơn]])&amp;IF(OR(Table1[[#This Row],[Phân loại]]="Hàng trả",Table1[[#This Row],[Phân loại]]="Giảm công nợ"),-Table1[[#This Row],[Tổng giá trị]],Table1[[#This Row],[Tổng giá trị]])</f>
        <v>000496011399199</v>
      </c>
      <c r="AH1250" s="6" t="e">
        <f>_xlfn.XLOOKUP(Table1[[#This Row],[Column1]],'Chi tiết tt Mega gửi'!P:P,'Chi tiết tt Mega gửi'!N:N)</f>
        <v>#N/A</v>
      </c>
    </row>
    <row r="1251" spans="1:34" ht="25.5" customHeight="1" x14ac:dyDescent="0.2">
      <c r="A1251" s="58" t="s">
        <v>16304</v>
      </c>
      <c r="B1251" s="58" t="s">
        <v>7254</v>
      </c>
      <c r="C1251" s="59">
        <v>46216</v>
      </c>
      <c r="D1251" s="58" t="s">
        <v>20760</v>
      </c>
      <c r="E1251" s="59">
        <v>46220</v>
      </c>
      <c r="F1251" s="58" t="s">
        <v>20761</v>
      </c>
      <c r="G1251" s="58" t="s">
        <v>20762</v>
      </c>
      <c r="H1251" s="130">
        <v>362500</v>
      </c>
      <c r="I1251" s="131">
        <v>0</v>
      </c>
      <c r="J1251" s="130">
        <v>29000</v>
      </c>
      <c r="K1251" s="132">
        <v>391500</v>
      </c>
      <c r="L1251" s="64" t="s">
        <v>17236</v>
      </c>
      <c r="M1251" s="6">
        <v>46258</v>
      </c>
      <c r="O1251" s="32">
        <f>IF(Table1[[#This Row],[Phân loại]]="Tồn đầu kỳ",Table1[[#This Row],[Tổng giá trị]],0)</f>
        <v>0</v>
      </c>
      <c r="P1251" s="7">
        <f>IF(Table1[[#This Row],[Số còn phải thu ĐK]]&lt;&gt;0,0,IF(Table1[[#This Row],[Phân loại]]="Bán hàng",Table1[[#This Row],[Tổng giá trị]],-Table1[[#This Row],[Tổng giá trị]]))</f>
        <v>391500</v>
      </c>
      <c r="Q1251" s="32">
        <f t="shared" si="150"/>
        <v>391500</v>
      </c>
      <c r="R1251" s="7">
        <f>Table1[[#This Row],[Số còn phải thu ĐK]]+Table1[[#This Row],[Giá Trị HD sau CK]]-Table1[[#This Row],[Số tiền đã thu]]</f>
        <v>0</v>
      </c>
      <c r="S1251" s="6">
        <f>IF(Table1[[#This Row],[Ngày hóa đơn]]&lt;&gt;"",Table1[[#This Row],[Ngày hóa đơn]],IF(Table1[[#This Row],[Ngày hạch toán]]&lt;&gt;"",Table1[[#This Row],[Ngày hạch toán]],""))</f>
        <v>46220</v>
      </c>
      <c r="T1251" s="7"/>
      <c r="U1251" s="6">
        <f>IF(Table1[[#This Row],[Ngày tính CN]]="","",S1251+T1251)</f>
        <v>46220</v>
      </c>
      <c r="V1251" s="32">
        <f ca="1">IF(Table1[[#This Row],[Hạn thanh toán]]="","",IF((U1251-NOW())&lt;0,0,(U1251-NOW())))</f>
        <v>0</v>
      </c>
      <c r="W1251" s="32"/>
      <c r="X1251" s="32" t="str">
        <f t="shared" ca="1" si="151"/>
        <v/>
      </c>
      <c r="Y1251" s="2" t="str">
        <f t="shared" si="152"/>
        <v>Đã thanh toán</v>
      </c>
      <c r="Z1251" s="42">
        <f t="shared" si="153"/>
        <v>46220</v>
      </c>
      <c r="AA1251" s="42">
        <f t="shared" si="154"/>
        <v>46258</v>
      </c>
      <c r="AD1251" s="2" t="str">
        <f>VLOOKUP($A1251,MA_KH!$A:$Q,MA_KH!O$1,0)</f>
        <v>MEGA</v>
      </c>
      <c r="AE1251" s="2" t="str">
        <f>VLOOKUP($A1251,MA_KH!$A:$Q,MA_KH!P$1,0)</f>
        <v>CÔNG TY TNHH MM MEGA MARKET (VIỆT NAM)</v>
      </c>
      <c r="AG1251" s="2" t="str">
        <f>(Table1[[#This Row],[Số hóa đơn]])&amp;IF(OR(Table1[[#This Row],[Phân loại]]="Hàng trả",Table1[[#This Row],[Phân loại]]="Giảm công nợ"),-Table1[[#This Row],[Tổng giá trị]],Table1[[#This Row],[Tổng giá trị]])</f>
        <v>00049613391500</v>
      </c>
      <c r="AH1251" s="6" t="e">
        <f>_xlfn.XLOOKUP(Table1[[#This Row],[Column1]],'Chi tiết tt Mega gửi'!P:P,'Chi tiết tt Mega gửi'!N:N)</f>
        <v>#N/A</v>
      </c>
    </row>
    <row r="1252" spans="1:34" ht="25.5" customHeight="1" x14ac:dyDescent="0.2">
      <c r="A1252" s="58" t="s">
        <v>16294</v>
      </c>
      <c r="B1252" s="58" t="s">
        <v>259</v>
      </c>
      <c r="C1252" s="59">
        <v>46217</v>
      </c>
      <c r="D1252" s="58" t="s">
        <v>21277</v>
      </c>
      <c r="E1252" s="59">
        <v>46223</v>
      </c>
      <c r="F1252" s="58" t="s">
        <v>21278</v>
      </c>
      <c r="G1252" s="58" t="s">
        <v>21279</v>
      </c>
      <c r="H1252" s="130">
        <v>3438710</v>
      </c>
      <c r="I1252" s="131">
        <v>0</v>
      </c>
      <c r="J1252" s="130">
        <v>275097</v>
      </c>
      <c r="K1252" s="132">
        <v>3713807</v>
      </c>
      <c r="L1252" s="64" t="s">
        <v>17236</v>
      </c>
      <c r="M1252" s="6">
        <v>46258</v>
      </c>
      <c r="O1252" s="32">
        <f>IF(Table1[[#This Row],[Phân loại]]="Tồn đầu kỳ",Table1[[#This Row],[Tổng giá trị]],0)</f>
        <v>0</v>
      </c>
      <c r="P1252" s="7">
        <f>IF(Table1[[#This Row],[Số còn phải thu ĐK]]&lt;&gt;0,0,IF(Table1[[#This Row],[Phân loại]]="Bán hàng",Table1[[#This Row],[Tổng giá trị]],-Table1[[#This Row],[Tổng giá trị]]))</f>
        <v>3713807</v>
      </c>
      <c r="Q1252" s="32">
        <f>IF(M1252&lt;&gt;"",IF(O1252&lt;&gt;0,O1252,P1252),0)</f>
        <v>3713807</v>
      </c>
      <c r="R1252" s="7">
        <f>Table1[[#This Row],[Số còn phải thu ĐK]]+Table1[[#This Row],[Giá Trị HD sau CK]]-Table1[[#This Row],[Số tiền đã thu]]</f>
        <v>0</v>
      </c>
      <c r="S1252" s="6">
        <f>IF(Table1[[#This Row],[Ngày hóa đơn]]&lt;&gt;"",Table1[[#This Row],[Ngày hóa đơn]],IF(Table1[[#This Row],[Ngày hạch toán]]&lt;&gt;"",Table1[[#This Row],[Ngày hạch toán]],""))</f>
        <v>46223</v>
      </c>
      <c r="T1252" s="7"/>
      <c r="U1252" s="6">
        <f>IF(Table1[[#This Row],[Ngày tính CN]]="","",S1252+T1252)</f>
        <v>46223</v>
      </c>
      <c r="V1252" s="32">
        <f ca="1">IF(Table1[[#This Row],[Hạn thanh toán]]="","",IF((U1252-NOW())&lt;0,0,(U1252-NOW())))</f>
        <v>0</v>
      </c>
      <c r="W1252" s="32"/>
      <c r="X1252" s="32" t="str">
        <f ca="1">IF(OR(U1252="",R1252=0),"",IF((U1252-NOW())&lt;0,-(U1252-NOW()),0))</f>
        <v/>
      </c>
      <c r="Y1252" s="2" t="str">
        <f>IF(R1252=0,"Đã thanh toán",IF(X1252="","",IF(X1252&lt;=0,"Chưa đến hạn thanh toán",IF(X1252&lt;=30,"Nợ quá hạn 30 ngày",IF(X1252&lt;=60,"Nợ quá hạn từ 30 ngày đến 60 ngày",IF(X1252&lt;=90,"Nợ quá hạn từ 60 ngày đến 90 ngày",IF(X1252&lt;=120,"Nợ quá hạn từ 90 ngày đến 120 ngày","Nợ quá hạn hơn 120 ngày có khả năng mất thanh toán")))))))</f>
        <v>Đã thanh toán</v>
      </c>
      <c r="Z1252" s="42">
        <f>IF(S1252="","",S1252)</f>
        <v>46223</v>
      </c>
      <c r="AA1252" s="42">
        <f>IF(M1252="","",M1252)</f>
        <v>46258</v>
      </c>
      <c r="AD1252" s="2" t="str">
        <f>VLOOKUP($A1252,MA_KH!$A:$Q,MA_KH!O$1,0)</f>
        <v>MEGA</v>
      </c>
      <c r="AE1252" s="2" t="str">
        <f>VLOOKUP($A1252,MA_KH!$A:$Q,MA_KH!P$1,0)</f>
        <v>CÔNG TY TNHH MM MEGA MARKET (VIỆT NAM)</v>
      </c>
      <c r="AG1252" s="2" t="str">
        <f>(Table1[[#This Row],[Số hóa đơn]])&amp;IF(OR(Table1[[#This Row],[Phân loại]]="Hàng trả",Table1[[#This Row],[Phân loại]]="Giảm công nợ"),-Table1[[#This Row],[Tổng giá trị]],Table1[[#This Row],[Tổng giá trị]])</f>
        <v>000501163713807</v>
      </c>
      <c r="AH1252" s="6" t="e">
        <f>_xlfn.XLOOKUP(Table1[[#This Row],[Column1]],'Chi tiết tt Mega gửi'!P:P,'Chi tiết tt Mega gửi'!N:N)</f>
        <v>#N/A</v>
      </c>
    </row>
    <row r="1253" spans="1:34" ht="25.5" customHeight="1" x14ac:dyDescent="0.2">
      <c r="A1253" s="58" t="s">
        <v>16299</v>
      </c>
      <c r="B1253" s="58" t="s">
        <v>190</v>
      </c>
      <c r="C1253" s="59">
        <v>46219</v>
      </c>
      <c r="D1253" s="58" t="s">
        <v>20975</v>
      </c>
      <c r="E1253" s="59">
        <v>46219</v>
      </c>
      <c r="F1253" s="58" t="s">
        <v>20976</v>
      </c>
      <c r="G1253" s="58" t="s">
        <v>21280</v>
      </c>
      <c r="H1253" s="130">
        <v>754250</v>
      </c>
      <c r="I1253" s="131">
        <v>0</v>
      </c>
      <c r="J1253" s="130">
        <v>60340</v>
      </c>
      <c r="K1253" s="132">
        <v>814590</v>
      </c>
      <c r="L1253" s="64" t="s">
        <v>17238</v>
      </c>
      <c r="M1253" s="6">
        <v>46227</v>
      </c>
      <c r="O1253" s="32">
        <f>IF(Table1[[#This Row],[Phân loại]]="Tồn đầu kỳ",Table1[[#This Row],[Tổng giá trị]],0)</f>
        <v>0</v>
      </c>
      <c r="P1253" s="7">
        <f>IF(Table1[[#This Row],[Số còn phải thu ĐK]]&lt;&gt;0,0,IF(Table1[[#This Row],[Phân loại]]="Bán hàng",Table1[[#This Row],[Tổng giá trị]],-Table1[[#This Row],[Tổng giá trị]]))</f>
        <v>-814590</v>
      </c>
      <c r="Q1253" s="32">
        <f>IF(M1253&lt;&gt;"",IF(O1253&lt;&gt;0,O1253,P1253),0)</f>
        <v>-814590</v>
      </c>
      <c r="R1253" s="7">
        <f>Table1[[#This Row],[Số còn phải thu ĐK]]+Table1[[#This Row],[Giá Trị HD sau CK]]-Table1[[#This Row],[Số tiền đã thu]]</f>
        <v>0</v>
      </c>
      <c r="S1253" s="6">
        <f>IF(Table1[[#This Row],[Ngày hóa đơn]]&lt;&gt;"",Table1[[#This Row],[Ngày hóa đơn]],IF(Table1[[#This Row],[Ngày hạch toán]]&lt;&gt;"",Table1[[#This Row],[Ngày hạch toán]],""))</f>
        <v>46219</v>
      </c>
      <c r="T1253" s="7"/>
      <c r="U1253" s="6">
        <f>IF(Table1[[#This Row],[Ngày tính CN]]="","",S1253+T1253)</f>
        <v>46219</v>
      </c>
      <c r="V1253" s="32">
        <f ca="1">IF(Table1[[#This Row],[Hạn thanh toán]]="","",IF((U1253-NOW())&lt;0,0,(U1253-NOW())))</f>
        <v>0</v>
      </c>
      <c r="W1253" s="32"/>
      <c r="X1253" s="32" t="str">
        <f ca="1">IF(OR(U1253="",R1253=0),"",IF((U1253-NOW())&lt;0,-(U1253-NOW()),0))</f>
        <v/>
      </c>
      <c r="Y1253" s="2" t="str">
        <f>IF(R1253=0,"Đã thanh toán",IF(X1253="","",IF(X1253&lt;=0,"Chưa đến hạn thanh toán",IF(X1253&lt;=30,"Nợ quá hạn 30 ngày",IF(X1253&lt;=60,"Nợ quá hạn từ 30 ngày đến 60 ngày",IF(X1253&lt;=90,"Nợ quá hạn từ 60 ngày đến 90 ngày",IF(X1253&lt;=120,"Nợ quá hạn từ 90 ngày đến 120 ngày","Nợ quá hạn hơn 120 ngày có khả năng mất thanh toán")))))))</f>
        <v>Đã thanh toán</v>
      </c>
      <c r="Z1253" s="42">
        <f>IF(S1253="","",S1253)</f>
        <v>46219</v>
      </c>
      <c r="AA1253" s="42">
        <f>IF(M1253="","",M1253)</f>
        <v>46227</v>
      </c>
      <c r="AD1253" s="2" t="str">
        <f>VLOOKUP($A1253,MA_KH!$A:$Q,MA_KH!O$1,0)</f>
        <v>MEGA</v>
      </c>
      <c r="AE1253" s="2" t="str">
        <f>VLOOKUP($A1253,MA_KH!$A:$Q,MA_KH!P$1,0)</f>
        <v>CÔNG TY TNHH MM MEGA MARKET (VIỆT NAM)</v>
      </c>
      <c r="AG1253" s="2" t="str">
        <f>(Table1[[#This Row],[Số hóa đơn]])&amp;IF(OR(Table1[[#This Row],[Phân loại]]="Hàng trả",Table1[[#This Row],[Phân loại]]="Giảm công nợ"),-Table1[[#This Row],[Tổng giá trị]],Table1[[#This Row],[Tổng giá trị]])</f>
        <v>3438-814590</v>
      </c>
      <c r="AH1253" s="6">
        <f>_xlfn.XLOOKUP(Table1[[#This Row],[Column1]],'Chi tiết tt Mega gửi'!P:P,'Chi tiết tt Mega gửi'!N:N)</f>
        <v>46227</v>
      </c>
    </row>
    <row r="1254" spans="1:34" ht="25.5" customHeight="1" x14ac:dyDescent="0.2">
      <c r="A1254" s="54" t="s">
        <v>16310</v>
      </c>
      <c r="B1254" s="54" t="s">
        <v>196</v>
      </c>
      <c r="C1254" s="55">
        <v>46219</v>
      </c>
      <c r="D1254" s="54" t="s">
        <v>21281</v>
      </c>
      <c r="E1254" s="55">
        <v>46223</v>
      </c>
      <c r="F1254" s="54" t="s">
        <v>21282</v>
      </c>
      <c r="G1254" s="54" t="s">
        <v>21283</v>
      </c>
      <c r="H1254" s="128">
        <v>4242320</v>
      </c>
      <c r="I1254" s="131">
        <v>0</v>
      </c>
      <c r="J1254" s="128">
        <v>339386</v>
      </c>
      <c r="K1254" s="129">
        <v>4581706</v>
      </c>
      <c r="L1254" s="64" t="s">
        <v>17236</v>
      </c>
      <c r="M1254" s="6">
        <v>46258</v>
      </c>
      <c r="O1254" s="32">
        <f>IF(Table1[[#This Row],[Phân loại]]="Tồn đầu kỳ",Table1[[#This Row],[Tổng giá trị]],0)</f>
        <v>0</v>
      </c>
      <c r="P1254" s="7">
        <f>IF(Table1[[#This Row],[Số còn phải thu ĐK]]&lt;&gt;0,0,IF(Table1[[#This Row],[Phân loại]]="Bán hàng",Table1[[#This Row],[Tổng giá trị]],-Table1[[#This Row],[Tổng giá trị]]))</f>
        <v>4581706</v>
      </c>
      <c r="Q1254" s="32">
        <f t="shared" ref="Q1254:Q1261" si="155">IF(M1254&lt;&gt;"",IF(O1254&lt;&gt;0,O1254,P1254),0)</f>
        <v>4581706</v>
      </c>
      <c r="R1254" s="7">
        <f>Table1[[#This Row],[Số còn phải thu ĐK]]+Table1[[#This Row],[Giá Trị HD sau CK]]-Table1[[#This Row],[Số tiền đã thu]]</f>
        <v>0</v>
      </c>
      <c r="S1254" s="6">
        <f>IF(Table1[[#This Row],[Ngày hóa đơn]]&lt;&gt;"",Table1[[#This Row],[Ngày hóa đơn]],IF(Table1[[#This Row],[Ngày hạch toán]]&lt;&gt;"",Table1[[#This Row],[Ngày hạch toán]],""))</f>
        <v>46223</v>
      </c>
      <c r="T1254" s="7"/>
      <c r="U1254" s="6">
        <f>IF(Table1[[#This Row],[Ngày tính CN]]="","",S1254+T1254)</f>
        <v>46223</v>
      </c>
      <c r="V1254" s="32">
        <f ca="1">IF(Table1[[#This Row],[Hạn thanh toán]]="","",IF((U1254-NOW())&lt;0,0,(U1254-NOW())))</f>
        <v>0</v>
      </c>
      <c r="W1254" s="32"/>
      <c r="X1254" s="32" t="str">
        <f t="shared" ref="X1254:X1261" ca="1" si="156">IF(OR(U1254="",R1254=0),"",IF((U1254-NOW())&lt;0,-(U1254-NOW()),0))</f>
        <v/>
      </c>
      <c r="Y1254" s="2" t="str">
        <f t="shared" ref="Y1254:Y1261" si="157">IF(R1254=0,"Đã thanh toán",IF(X1254="","",IF(X1254&lt;=0,"Chưa đến hạn thanh toán",IF(X1254&lt;=30,"Nợ quá hạn 30 ngày",IF(X1254&lt;=60,"Nợ quá hạn từ 30 ngày đến 60 ngày",IF(X1254&lt;=90,"Nợ quá hạn từ 60 ngày đến 90 ngày",IF(X1254&lt;=120,"Nợ quá hạn từ 90 ngày đến 120 ngày","Nợ quá hạn hơn 120 ngày có khả năng mất thanh toán")))))))</f>
        <v>Đã thanh toán</v>
      </c>
      <c r="Z1254" s="42">
        <f t="shared" ref="Z1254:Z1261" si="158">IF(S1254="","",S1254)</f>
        <v>46223</v>
      </c>
      <c r="AA1254" s="42">
        <f t="shared" ref="AA1254:AA1261" si="159">IF(M1254="","",M1254)</f>
        <v>46258</v>
      </c>
      <c r="AD1254" s="2" t="str">
        <f>VLOOKUP($A1254,MA_KH!$A:$Q,MA_KH!O$1,0)</f>
        <v>MEGA</v>
      </c>
      <c r="AE1254" s="2" t="str">
        <f>VLOOKUP($A1254,MA_KH!$A:$Q,MA_KH!P$1,0)</f>
        <v>CÔNG TY TNHH MM MEGA MARKET (VIỆT NAM)</v>
      </c>
      <c r="AG1254" s="2" t="str">
        <f>(Table1[[#This Row],[Số hóa đơn]])&amp;IF(OR(Table1[[#This Row],[Phân loại]]="Hàng trả",Table1[[#This Row],[Phân loại]]="Giảm công nợ"),-Table1[[#This Row],[Tổng giá trị]],Table1[[#This Row],[Tổng giá trị]])</f>
        <v>000501174581706</v>
      </c>
      <c r="AH1254" s="6" t="e">
        <f>_xlfn.XLOOKUP(Table1[[#This Row],[Column1]],'Chi tiết tt Mega gửi'!P:P,'Chi tiết tt Mega gửi'!N:N)</f>
        <v>#N/A</v>
      </c>
    </row>
    <row r="1255" spans="1:34" ht="25.5" customHeight="1" x14ac:dyDescent="0.2">
      <c r="A1255" s="54" t="s">
        <v>16308</v>
      </c>
      <c r="B1255" s="54" t="s">
        <v>194</v>
      </c>
      <c r="C1255" s="55">
        <v>46219</v>
      </c>
      <c r="D1255" s="54" t="s">
        <v>21284</v>
      </c>
      <c r="E1255" s="55">
        <v>46223</v>
      </c>
      <c r="F1255" s="54" t="s">
        <v>21285</v>
      </c>
      <c r="G1255" s="54" t="s">
        <v>21286</v>
      </c>
      <c r="H1255" s="128">
        <v>725000</v>
      </c>
      <c r="I1255" s="131">
        <v>0</v>
      </c>
      <c r="J1255" s="128">
        <v>58000</v>
      </c>
      <c r="K1255" s="129">
        <v>783000</v>
      </c>
      <c r="L1255" s="64" t="s">
        <v>17236</v>
      </c>
      <c r="M1255" s="6">
        <v>46258</v>
      </c>
      <c r="O1255" s="32">
        <f>IF(Table1[[#This Row],[Phân loại]]="Tồn đầu kỳ",Table1[[#This Row],[Tổng giá trị]],0)</f>
        <v>0</v>
      </c>
      <c r="P1255" s="7">
        <f>IF(Table1[[#This Row],[Số còn phải thu ĐK]]&lt;&gt;0,0,IF(Table1[[#This Row],[Phân loại]]="Bán hàng",Table1[[#This Row],[Tổng giá trị]],-Table1[[#This Row],[Tổng giá trị]]))</f>
        <v>783000</v>
      </c>
      <c r="Q1255" s="32">
        <f t="shared" si="155"/>
        <v>783000</v>
      </c>
      <c r="R1255" s="7">
        <f>Table1[[#This Row],[Số còn phải thu ĐK]]+Table1[[#This Row],[Giá Trị HD sau CK]]-Table1[[#This Row],[Số tiền đã thu]]</f>
        <v>0</v>
      </c>
      <c r="S1255" s="6">
        <f>IF(Table1[[#This Row],[Ngày hóa đơn]]&lt;&gt;"",Table1[[#This Row],[Ngày hóa đơn]],IF(Table1[[#This Row],[Ngày hạch toán]]&lt;&gt;"",Table1[[#This Row],[Ngày hạch toán]],""))</f>
        <v>46223</v>
      </c>
      <c r="T1255" s="7"/>
      <c r="U1255" s="6">
        <f>IF(Table1[[#This Row],[Ngày tính CN]]="","",S1255+T1255)</f>
        <v>46223</v>
      </c>
      <c r="V1255" s="32">
        <f ca="1">IF(Table1[[#This Row],[Hạn thanh toán]]="","",IF((U1255-NOW())&lt;0,0,(U1255-NOW())))</f>
        <v>0</v>
      </c>
      <c r="W1255" s="32"/>
      <c r="X1255" s="32" t="str">
        <f t="shared" ca="1" si="156"/>
        <v/>
      </c>
      <c r="Y1255" s="2" t="str">
        <f t="shared" si="157"/>
        <v>Đã thanh toán</v>
      </c>
      <c r="Z1255" s="42">
        <f t="shared" si="158"/>
        <v>46223</v>
      </c>
      <c r="AA1255" s="42">
        <f t="shared" si="159"/>
        <v>46258</v>
      </c>
      <c r="AD1255" s="2" t="str">
        <f>VLOOKUP($A1255,MA_KH!$A:$Q,MA_KH!O$1,0)</f>
        <v>MEGA</v>
      </c>
      <c r="AE1255" s="2" t="str">
        <f>VLOOKUP($A1255,MA_KH!$A:$Q,MA_KH!P$1,0)</f>
        <v>CÔNG TY TNHH MM MEGA MARKET (VIỆT NAM)</v>
      </c>
      <c r="AG1255" s="2" t="str">
        <f>(Table1[[#This Row],[Số hóa đơn]])&amp;IF(OR(Table1[[#This Row],[Phân loại]]="Hàng trả",Table1[[#This Row],[Phân loại]]="Giảm công nợ"),-Table1[[#This Row],[Tổng giá trị]],Table1[[#This Row],[Tổng giá trị]])</f>
        <v>00050118783000</v>
      </c>
      <c r="AH1255" s="6" t="e">
        <f>_xlfn.XLOOKUP(Table1[[#This Row],[Column1]],'Chi tiết tt Mega gửi'!P:P,'Chi tiết tt Mega gửi'!N:N)</f>
        <v>#N/A</v>
      </c>
    </row>
    <row r="1256" spans="1:34" ht="25.5" customHeight="1" x14ac:dyDescent="0.2">
      <c r="A1256" s="54" t="s">
        <v>16295</v>
      </c>
      <c r="B1256" s="54" t="s">
        <v>198</v>
      </c>
      <c r="C1256" s="55">
        <v>46219</v>
      </c>
      <c r="D1256" s="54" t="s">
        <v>21287</v>
      </c>
      <c r="E1256" s="55">
        <v>46223</v>
      </c>
      <c r="F1256" s="54" t="s">
        <v>21288</v>
      </c>
      <c r="G1256" s="54" t="s">
        <v>21289</v>
      </c>
      <c r="H1256" s="128">
        <v>4852180</v>
      </c>
      <c r="I1256" s="131">
        <v>0</v>
      </c>
      <c r="J1256" s="128">
        <v>388174</v>
      </c>
      <c r="K1256" s="129">
        <v>5240354</v>
      </c>
      <c r="L1256" s="64" t="s">
        <v>17236</v>
      </c>
      <c r="M1256" s="6">
        <v>46258</v>
      </c>
      <c r="O1256" s="32">
        <f>IF(Table1[[#This Row],[Phân loại]]="Tồn đầu kỳ",Table1[[#This Row],[Tổng giá trị]],0)</f>
        <v>0</v>
      </c>
      <c r="P1256" s="7">
        <f>IF(Table1[[#This Row],[Số còn phải thu ĐK]]&lt;&gt;0,0,IF(Table1[[#This Row],[Phân loại]]="Bán hàng",Table1[[#This Row],[Tổng giá trị]],-Table1[[#This Row],[Tổng giá trị]]))</f>
        <v>5240354</v>
      </c>
      <c r="Q1256" s="32">
        <f t="shared" si="155"/>
        <v>5240354</v>
      </c>
      <c r="R1256" s="7">
        <f>Table1[[#This Row],[Số còn phải thu ĐK]]+Table1[[#This Row],[Giá Trị HD sau CK]]-Table1[[#This Row],[Số tiền đã thu]]</f>
        <v>0</v>
      </c>
      <c r="S1256" s="6">
        <f>IF(Table1[[#This Row],[Ngày hóa đơn]]&lt;&gt;"",Table1[[#This Row],[Ngày hóa đơn]],IF(Table1[[#This Row],[Ngày hạch toán]]&lt;&gt;"",Table1[[#This Row],[Ngày hạch toán]],""))</f>
        <v>46223</v>
      </c>
      <c r="T1256" s="7"/>
      <c r="U1256" s="6">
        <f>IF(Table1[[#This Row],[Ngày tính CN]]="","",S1256+T1256)</f>
        <v>46223</v>
      </c>
      <c r="V1256" s="32">
        <f ca="1">IF(Table1[[#This Row],[Hạn thanh toán]]="","",IF((U1256-NOW())&lt;0,0,(U1256-NOW())))</f>
        <v>0</v>
      </c>
      <c r="W1256" s="32"/>
      <c r="X1256" s="32" t="str">
        <f t="shared" ca="1" si="156"/>
        <v/>
      </c>
      <c r="Y1256" s="2" t="str">
        <f t="shared" si="157"/>
        <v>Đã thanh toán</v>
      </c>
      <c r="Z1256" s="42">
        <f t="shared" si="158"/>
        <v>46223</v>
      </c>
      <c r="AA1256" s="42">
        <f t="shared" si="159"/>
        <v>46258</v>
      </c>
      <c r="AD1256" s="2" t="str">
        <f>VLOOKUP($A1256,MA_KH!$A:$Q,MA_KH!O$1,0)</f>
        <v>MEGA</v>
      </c>
      <c r="AE1256" s="2" t="str">
        <f>VLOOKUP($A1256,MA_KH!$A:$Q,MA_KH!P$1,0)</f>
        <v>CÔNG TY TNHH MM MEGA MARKET (VIỆT NAM)</v>
      </c>
      <c r="AG1256" s="2" t="str">
        <f>(Table1[[#This Row],[Số hóa đơn]])&amp;IF(OR(Table1[[#This Row],[Phân loại]]="Hàng trả",Table1[[#This Row],[Phân loại]]="Giảm công nợ"),-Table1[[#This Row],[Tổng giá trị]],Table1[[#This Row],[Tổng giá trị]])</f>
        <v>000501195240354</v>
      </c>
      <c r="AH1256" s="6" t="e">
        <f>_xlfn.XLOOKUP(Table1[[#This Row],[Column1]],'Chi tiết tt Mega gửi'!P:P,'Chi tiết tt Mega gửi'!N:N)</f>
        <v>#N/A</v>
      </c>
    </row>
    <row r="1257" spans="1:34" ht="25.5" customHeight="1" x14ac:dyDescent="0.2">
      <c r="A1257" s="54" t="s">
        <v>16293</v>
      </c>
      <c r="B1257" s="54" t="s">
        <v>386</v>
      </c>
      <c r="C1257" s="55">
        <v>46219</v>
      </c>
      <c r="D1257" s="54" t="s">
        <v>21290</v>
      </c>
      <c r="E1257" s="55">
        <v>46223</v>
      </c>
      <c r="F1257" s="54" t="s">
        <v>21291</v>
      </c>
      <c r="G1257" s="54" t="s">
        <v>21292</v>
      </c>
      <c r="H1257" s="128">
        <v>700000</v>
      </c>
      <c r="I1257" s="131">
        <v>0</v>
      </c>
      <c r="J1257" s="128">
        <v>56000</v>
      </c>
      <c r="K1257" s="129">
        <v>756000</v>
      </c>
      <c r="L1257" s="64" t="s">
        <v>17236</v>
      </c>
      <c r="M1257" s="6">
        <v>46258</v>
      </c>
      <c r="O1257" s="32">
        <f>IF(Table1[[#This Row],[Phân loại]]="Tồn đầu kỳ",Table1[[#This Row],[Tổng giá trị]],0)</f>
        <v>0</v>
      </c>
      <c r="P1257" s="7">
        <f>IF(Table1[[#This Row],[Số còn phải thu ĐK]]&lt;&gt;0,0,IF(Table1[[#This Row],[Phân loại]]="Bán hàng",Table1[[#This Row],[Tổng giá trị]],-Table1[[#This Row],[Tổng giá trị]]))</f>
        <v>756000</v>
      </c>
      <c r="Q1257" s="32">
        <f t="shared" si="155"/>
        <v>756000</v>
      </c>
      <c r="R1257" s="7">
        <f>Table1[[#This Row],[Số còn phải thu ĐK]]+Table1[[#This Row],[Giá Trị HD sau CK]]-Table1[[#This Row],[Số tiền đã thu]]</f>
        <v>0</v>
      </c>
      <c r="S1257" s="6">
        <f>IF(Table1[[#This Row],[Ngày hóa đơn]]&lt;&gt;"",Table1[[#This Row],[Ngày hóa đơn]],IF(Table1[[#This Row],[Ngày hạch toán]]&lt;&gt;"",Table1[[#This Row],[Ngày hạch toán]],""))</f>
        <v>46223</v>
      </c>
      <c r="T1257" s="7"/>
      <c r="U1257" s="6">
        <f>IF(Table1[[#This Row],[Ngày tính CN]]="","",S1257+T1257)</f>
        <v>46223</v>
      </c>
      <c r="V1257" s="32">
        <f ca="1">IF(Table1[[#This Row],[Hạn thanh toán]]="","",IF((U1257-NOW())&lt;0,0,(U1257-NOW())))</f>
        <v>0</v>
      </c>
      <c r="W1257" s="32"/>
      <c r="X1257" s="32" t="str">
        <f t="shared" ca="1" si="156"/>
        <v/>
      </c>
      <c r="Y1257" s="2" t="str">
        <f t="shared" si="157"/>
        <v>Đã thanh toán</v>
      </c>
      <c r="Z1257" s="42">
        <f t="shared" si="158"/>
        <v>46223</v>
      </c>
      <c r="AA1257" s="42">
        <f t="shared" si="159"/>
        <v>46258</v>
      </c>
      <c r="AD1257" s="2" t="str">
        <f>VLOOKUP($A1257,MA_KH!$A:$Q,MA_KH!O$1,0)</f>
        <v>MEGA</v>
      </c>
      <c r="AE1257" s="2" t="str">
        <f>VLOOKUP($A1257,MA_KH!$A:$Q,MA_KH!P$1,0)</f>
        <v>CÔNG TY TNHH MM MEGA MARKET (VIỆT NAM)</v>
      </c>
      <c r="AG1257" s="2" t="str">
        <f>(Table1[[#This Row],[Số hóa đơn]])&amp;IF(OR(Table1[[#This Row],[Phân loại]]="Hàng trả",Table1[[#This Row],[Phân loại]]="Giảm công nợ"),-Table1[[#This Row],[Tổng giá trị]],Table1[[#This Row],[Tổng giá trị]])</f>
        <v>00050120756000</v>
      </c>
      <c r="AH1257" s="6" t="e">
        <f>_xlfn.XLOOKUP(Table1[[#This Row],[Column1]],'Chi tiết tt Mega gửi'!P:P,'Chi tiết tt Mega gửi'!N:N)</f>
        <v>#N/A</v>
      </c>
    </row>
    <row r="1258" spans="1:34" ht="25.5" customHeight="1" x14ac:dyDescent="0.2">
      <c r="A1258" s="54" t="s">
        <v>16287</v>
      </c>
      <c r="B1258" s="54" t="s">
        <v>253</v>
      </c>
      <c r="C1258" s="55">
        <v>46219</v>
      </c>
      <c r="D1258" s="54" t="s">
        <v>21293</v>
      </c>
      <c r="E1258" s="55">
        <v>46223</v>
      </c>
      <c r="F1258" s="54" t="s">
        <v>21294</v>
      </c>
      <c r="G1258" s="54" t="s">
        <v>21295</v>
      </c>
      <c r="H1258" s="128">
        <v>1632500</v>
      </c>
      <c r="I1258" s="131">
        <v>0</v>
      </c>
      <c r="J1258" s="128">
        <v>130600</v>
      </c>
      <c r="K1258" s="129">
        <v>1763100</v>
      </c>
      <c r="L1258" s="64" t="s">
        <v>17236</v>
      </c>
      <c r="M1258" s="6">
        <v>46258</v>
      </c>
      <c r="O1258" s="32">
        <f>IF(Table1[[#This Row],[Phân loại]]="Tồn đầu kỳ",Table1[[#This Row],[Tổng giá trị]],0)</f>
        <v>0</v>
      </c>
      <c r="P1258" s="7">
        <f>IF(Table1[[#This Row],[Số còn phải thu ĐK]]&lt;&gt;0,0,IF(Table1[[#This Row],[Phân loại]]="Bán hàng",Table1[[#This Row],[Tổng giá trị]],-Table1[[#This Row],[Tổng giá trị]]))</f>
        <v>1763100</v>
      </c>
      <c r="Q1258" s="32">
        <f t="shared" si="155"/>
        <v>1763100</v>
      </c>
      <c r="R1258" s="7">
        <f>Table1[[#This Row],[Số còn phải thu ĐK]]+Table1[[#This Row],[Giá Trị HD sau CK]]-Table1[[#This Row],[Số tiền đã thu]]</f>
        <v>0</v>
      </c>
      <c r="S1258" s="6">
        <f>IF(Table1[[#This Row],[Ngày hóa đơn]]&lt;&gt;"",Table1[[#This Row],[Ngày hóa đơn]],IF(Table1[[#This Row],[Ngày hạch toán]]&lt;&gt;"",Table1[[#This Row],[Ngày hạch toán]],""))</f>
        <v>46223</v>
      </c>
      <c r="T1258" s="7"/>
      <c r="U1258" s="6">
        <f>IF(Table1[[#This Row],[Ngày tính CN]]="","",S1258+T1258)</f>
        <v>46223</v>
      </c>
      <c r="V1258" s="32">
        <f ca="1">IF(Table1[[#This Row],[Hạn thanh toán]]="","",IF((U1258-NOW())&lt;0,0,(U1258-NOW())))</f>
        <v>0</v>
      </c>
      <c r="W1258" s="32"/>
      <c r="X1258" s="32" t="str">
        <f t="shared" ca="1" si="156"/>
        <v/>
      </c>
      <c r="Y1258" s="2" t="str">
        <f t="shared" si="157"/>
        <v>Đã thanh toán</v>
      </c>
      <c r="Z1258" s="42">
        <f t="shared" si="158"/>
        <v>46223</v>
      </c>
      <c r="AA1258" s="42">
        <f t="shared" si="159"/>
        <v>46258</v>
      </c>
      <c r="AD1258" s="2" t="str">
        <f>VLOOKUP($A1258,MA_KH!$A:$Q,MA_KH!O$1,0)</f>
        <v>MEGA</v>
      </c>
      <c r="AE1258" s="2" t="str">
        <f>VLOOKUP($A1258,MA_KH!$A:$Q,MA_KH!P$1,0)</f>
        <v>CÔNG TY TNHH MM MEGA MARKET (VIỆT NAM)</v>
      </c>
      <c r="AG1258" s="2" t="str">
        <f>(Table1[[#This Row],[Số hóa đơn]])&amp;IF(OR(Table1[[#This Row],[Phân loại]]="Hàng trả",Table1[[#This Row],[Phân loại]]="Giảm công nợ"),-Table1[[#This Row],[Tổng giá trị]],Table1[[#This Row],[Tổng giá trị]])</f>
        <v>000501211763100</v>
      </c>
      <c r="AH1258" s="6" t="e">
        <f>_xlfn.XLOOKUP(Table1[[#This Row],[Column1]],'Chi tiết tt Mega gửi'!P:P,'Chi tiết tt Mega gửi'!N:N)</f>
        <v>#N/A</v>
      </c>
    </row>
    <row r="1259" spans="1:34" ht="25.5" customHeight="1" x14ac:dyDescent="0.2">
      <c r="A1259" s="54" t="s">
        <v>16291</v>
      </c>
      <c r="B1259" s="54" t="s">
        <v>200</v>
      </c>
      <c r="C1259" s="55">
        <v>46219</v>
      </c>
      <c r="D1259" s="54" t="s">
        <v>21296</v>
      </c>
      <c r="E1259" s="55">
        <v>46223</v>
      </c>
      <c r="F1259" s="54" t="s">
        <v>21297</v>
      </c>
      <c r="G1259" s="54" t="s">
        <v>21298</v>
      </c>
      <c r="H1259" s="128">
        <v>700000</v>
      </c>
      <c r="I1259" s="131">
        <v>0</v>
      </c>
      <c r="J1259" s="128">
        <v>56000</v>
      </c>
      <c r="K1259" s="129">
        <v>756000</v>
      </c>
      <c r="L1259" s="64" t="s">
        <v>17236</v>
      </c>
      <c r="M1259" s="6">
        <v>46258</v>
      </c>
      <c r="O1259" s="32">
        <f>IF(Table1[[#This Row],[Phân loại]]="Tồn đầu kỳ",Table1[[#This Row],[Tổng giá trị]],0)</f>
        <v>0</v>
      </c>
      <c r="P1259" s="7">
        <f>IF(Table1[[#This Row],[Số còn phải thu ĐK]]&lt;&gt;0,0,IF(Table1[[#This Row],[Phân loại]]="Bán hàng",Table1[[#This Row],[Tổng giá trị]],-Table1[[#This Row],[Tổng giá trị]]))</f>
        <v>756000</v>
      </c>
      <c r="Q1259" s="32">
        <f t="shared" si="155"/>
        <v>756000</v>
      </c>
      <c r="R1259" s="7">
        <f>Table1[[#This Row],[Số còn phải thu ĐK]]+Table1[[#This Row],[Giá Trị HD sau CK]]-Table1[[#This Row],[Số tiền đã thu]]</f>
        <v>0</v>
      </c>
      <c r="S1259" s="6">
        <f>IF(Table1[[#This Row],[Ngày hóa đơn]]&lt;&gt;"",Table1[[#This Row],[Ngày hóa đơn]],IF(Table1[[#This Row],[Ngày hạch toán]]&lt;&gt;"",Table1[[#This Row],[Ngày hạch toán]],""))</f>
        <v>46223</v>
      </c>
      <c r="T1259" s="7"/>
      <c r="U1259" s="6">
        <f>IF(Table1[[#This Row],[Ngày tính CN]]="","",S1259+T1259)</f>
        <v>46223</v>
      </c>
      <c r="V1259" s="32">
        <f ca="1">IF(Table1[[#This Row],[Hạn thanh toán]]="","",IF((U1259-NOW())&lt;0,0,(U1259-NOW())))</f>
        <v>0</v>
      </c>
      <c r="W1259" s="32"/>
      <c r="X1259" s="32" t="str">
        <f t="shared" ca="1" si="156"/>
        <v/>
      </c>
      <c r="Y1259" s="2" t="str">
        <f t="shared" si="157"/>
        <v>Đã thanh toán</v>
      </c>
      <c r="Z1259" s="42">
        <f t="shared" si="158"/>
        <v>46223</v>
      </c>
      <c r="AA1259" s="42">
        <f t="shared" si="159"/>
        <v>46258</v>
      </c>
      <c r="AD1259" s="2" t="str">
        <f>VLOOKUP($A1259,MA_KH!$A:$Q,MA_KH!O$1,0)</f>
        <v>MEGA</v>
      </c>
      <c r="AE1259" s="2" t="str">
        <f>VLOOKUP($A1259,MA_KH!$A:$Q,MA_KH!P$1,0)</f>
        <v>CÔNG TY TNHH MM MEGA MARKET (VIỆT NAM)</v>
      </c>
      <c r="AG1259" s="2" t="str">
        <f>(Table1[[#This Row],[Số hóa đơn]])&amp;IF(OR(Table1[[#This Row],[Phân loại]]="Hàng trả",Table1[[#This Row],[Phân loại]]="Giảm công nợ"),-Table1[[#This Row],[Tổng giá trị]],Table1[[#This Row],[Tổng giá trị]])</f>
        <v>00050122756000</v>
      </c>
      <c r="AH1259" s="6" t="e">
        <f>_xlfn.XLOOKUP(Table1[[#This Row],[Column1]],'Chi tiết tt Mega gửi'!P:P,'Chi tiết tt Mega gửi'!N:N)</f>
        <v>#N/A</v>
      </c>
    </row>
    <row r="1260" spans="1:34" ht="25.5" customHeight="1" x14ac:dyDescent="0.2">
      <c r="A1260" s="54" t="s">
        <v>16307</v>
      </c>
      <c r="B1260" s="54" t="s">
        <v>202</v>
      </c>
      <c r="C1260" s="55">
        <v>46219</v>
      </c>
      <c r="D1260" s="54" t="s">
        <v>21299</v>
      </c>
      <c r="E1260" s="55">
        <v>46223</v>
      </c>
      <c r="F1260" s="54" t="s">
        <v>21300</v>
      </c>
      <c r="G1260" s="54" t="s">
        <v>21301</v>
      </c>
      <c r="H1260" s="128">
        <v>4139680</v>
      </c>
      <c r="I1260" s="131">
        <v>0</v>
      </c>
      <c r="J1260" s="128">
        <v>331174</v>
      </c>
      <c r="K1260" s="129">
        <v>4470854</v>
      </c>
      <c r="L1260" s="64" t="s">
        <v>17236</v>
      </c>
      <c r="M1260" s="6">
        <v>46258</v>
      </c>
      <c r="O1260" s="32">
        <f>IF(Table1[[#This Row],[Phân loại]]="Tồn đầu kỳ",Table1[[#This Row],[Tổng giá trị]],0)</f>
        <v>0</v>
      </c>
      <c r="P1260" s="7">
        <f>IF(Table1[[#This Row],[Số còn phải thu ĐK]]&lt;&gt;0,0,IF(Table1[[#This Row],[Phân loại]]="Bán hàng",Table1[[#This Row],[Tổng giá trị]],-Table1[[#This Row],[Tổng giá trị]]))</f>
        <v>4470854</v>
      </c>
      <c r="Q1260" s="32">
        <f t="shared" si="155"/>
        <v>4470854</v>
      </c>
      <c r="R1260" s="7">
        <f>Table1[[#This Row],[Số còn phải thu ĐK]]+Table1[[#This Row],[Giá Trị HD sau CK]]-Table1[[#This Row],[Số tiền đã thu]]</f>
        <v>0</v>
      </c>
      <c r="S1260" s="6">
        <f>IF(Table1[[#This Row],[Ngày hóa đơn]]&lt;&gt;"",Table1[[#This Row],[Ngày hóa đơn]],IF(Table1[[#This Row],[Ngày hạch toán]]&lt;&gt;"",Table1[[#This Row],[Ngày hạch toán]],""))</f>
        <v>46223</v>
      </c>
      <c r="T1260" s="7"/>
      <c r="U1260" s="6">
        <f>IF(Table1[[#This Row],[Ngày tính CN]]="","",S1260+T1260)</f>
        <v>46223</v>
      </c>
      <c r="V1260" s="32">
        <f ca="1">IF(Table1[[#This Row],[Hạn thanh toán]]="","",IF((U1260-NOW())&lt;0,0,(U1260-NOW())))</f>
        <v>0</v>
      </c>
      <c r="W1260" s="32"/>
      <c r="X1260" s="32" t="str">
        <f t="shared" ca="1" si="156"/>
        <v/>
      </c>
      <c r="Y1260" s="2" t="str">
        <f t="shared" si="157"/>
        <v>Đã thanh toán</v>
      </c>
      <c r="Z1260" s="42">
        <f t="shared" si="158"/>
        <v>46223</v>
      </c>
      <c r="AA1260" s="42">
        <f t="shared" si="159"/>
        <v>46258</v>
      </c>
      <c r="AD1260" s="2" t="str">
        <f>VLOOKUP($A1260,MA_KH!$A:$Q,MA_KH!O$1,0)</f>
        <v>MEGA</v>
      </c>
      <c r="AE1260" s="2" t="str">
        <f>VLOOKUP($A1260,MA_KH!$A:$Q,MA_KH!P$1,0)</f>
        <v>CÔNG TY TNHH MM MEGA MARKET (VIỆT NAM)</v>
      </c>
      <c r="AG1260" s="2" t="str">
        <f>(Table1[[#This Row],[Số hóa đơn]])&amp;IF(OR(Table1[[#This Row],[Phân loại]]="Hàng trả",Table1[[#This Row],[Phân loại]]="Giảm công nợ"),-Table1[[#This Row],[Tổng giá trị]],Table1[[#This Row],[Tổng giá trị]])</f>
        <v>000501234470854</v>
      </c>
      <c r="AH1260" s="6" t="e">
        <f>_xlfn.XLOOKUP(Table1[[#This Row],[Column1]],'Chi tiết tt Mega gửi'!P:P,'Chi tiết tt Mega gửi'!N:N)</f>
        <v>#N/A</v>
      </c>
    </row>
    <row r="1261" spans="1:34" ht="25.5" customHeight="1" x14ac:dyDescent="0.2">
      <c r="A1261" s="58" t="s">
        <v>16289</v>
      </c>
      <c r="B1261" s="58" t="s">
        <v>296</v>
      </c>
      <c r="C1261" s="59">
        <v>46219</v>
      </c>
      <c r="D1261" s="58" t="s">
        <v>21302</v>
      </c>
      <c r="E1261" s="59">
        <v>46223</v>
      </c>
      <c r="F1261" s="58" t="s">
        <v>21303</v>
      </c>
      <c r="G1261" s="58" t="s">
        <v>21304</v>
      </c>
      <c r="H1261" s="130">
        <v>5888845</v>
      </c>
      <c r="I1261" s="131">
        <v>0</v>
      </c>
      <c r="J1261" s="130">
        <v>471108</v>
      </c>
      <c r="K1261" s="132">
        <v>6359953</v>
      </c>
      <c r="L1261" s="64" t="s">
        <v>17236</v>
      </c>
      <c r="M1261" s="6">
        <v>46258</v>
      </c>
      <c r="O1261" s="32">
        <f>IF(Table1[[#This Row],[Phân loại]]="Tồn đầu kỳ",Table1[[#This Row],[Tổng giá trị]],0)</f>
        <v>0</v>
      </c>
      <c r="P1261" s="7">
        <f>IF(Table1[[#This Row],[Số còn phải thu ĐK]]&lt;&gt;0,0,IF(Table1[[#This Row],[Phân loại]]="Bán hàng",Table1[[#This Row],[Tổng giá trị]],-Table1[[#This Row],[Tổng giá trị]]))</f>
        <v>6359953</v>
      </c>
      <c r="Q1261" s="32">
        <f t="shared" si="155"/>
        <v>6359953</v>
      </c>
      <c r="R1261" s="7">
        <f>Table1[[#This Row],[Số còn phải thu ĐK]]+Table1[[#This Row],[Giá Trị HD sau CK]]-Table1[[#This Row],[Số tiền đã thu]]</f>
        <v>0</v>
      </c>
      <c r="S1261" s="6">
        <f>IF(Table1[[#This Row],[Ngày hóa đơn]]&lt;&gt;"",Table1[[#This Row],[Ngày hóa đơn]],IF(Table1[[#This Row],[Ngày hạch toán]]&lt;&gt;"",Table1[[#This Row],[Ngày hạch toán]],""))</f>
        <v>46223</v>
      </c>
      <c r="T1261" s="7"/>
      <c r="U1261" s="6">
        <f>IF(Table1[[#This Row],[Ngày tính CN]]="","",S1261+T1261)</f>
        <v>46223</v>
      </c>
      <c r="V1261" s="32">
        <f ca="1">IF(Table1[[#This Row],[Hạn thanh toán]]="","",IF((U1261-NOW())&lt;0,0,(U1261-NOW())))</f>
        <v>0</v>
      </c>
      <c r="W1261" s="32"/>
      <c r="X1261" s="32" t="str">
        <f t="shared" ca="1" si="156"/>
        <v/>
      </c>
      <c r="Y1261" s="2" t="str">
        <f t="shared" si="157"/>
        <v>Đã thanh toán</v>
      </c>
      <c r="Z1261" s="42">
        <f t="shared" si="158"/>
        <v>46223</v>
      </c>
      <c r="AA1261" s="42">
        <f t="shared" si="159"/>
        <v>46258</v>
      </c>
      <c r="AD1261" s="2" t="str">
        <f>VLOOKUP($A1261,MA_KH!$A:$Q,MA_KH!O$1,0)</f>
        <v>MEGA</v>
      </c>
      <c r="AE1261" s="2" t="str">
        <f>VLOOKUP($A1261,MA_KH!$A:$Q,MA_KH!P$1,0)</f>
        <v>CÔNG TY TNHH MM MEGA MARKET (VIỆT NAM)</v>
      </c>
      <c r="AG1261" s="2" t="str">
        <f>(Table1[[#This Row],[Số hóa đơn]])&amp;IF(OR(Table1[[#This Row],[Phân loại]]="Hàng trả",Table1[[#This Row],[Phân loại]]="Giảm công nợ"),-Table1[[#This Row],[Tổng giá trị]],Table1[[#This Row],[Tổng giá trị]])</f>
        <v>000501246359953</v>
      </c>
      <c r="AH1261" s="6" t="e">
        <f>_xlfn.XLOOKUP(Table1[[#This Row],[Column1]],'Chi tiết tt Mega gửi'!P:P,'Chi tiết tt Mega gửi'!N:N)</f>
        <v>#N/A</v>
      </c>
    </row>
    <row r="1262" spans="1:34" ht="25.5" customHeight="1" x14ac:dyDescent="0.2">
      <c r="A1262" s="54" t="s">
        <v>16289</v>
      </c>
      <c r="B1262" s="54" t="s">
        <v>296</v>
      </c>
      <c r="C1262" s="55">
        <v>46220</v>
      </c>
      <c r="D1262" s="54" t="s">
        <v>21305</v>
      </c>
      <c r="E1262" s="55">
        <v>46220</v>
      </c>
      <c r="F1262" s="54" t="s">
        <v>21306</v>
      </c>
      <c r="G1262" s="54" t="s">
        <v>21307</v>
      </c>
      <c r="H1262" s="128">
        <v>605808</v>
      </c>
      <c r="I1262" s="131">
        <v>0</v>
      </c>
      <c r="J1262" s="128">
        <v>48465</v>
      </c>
      <c r="K1262" s="129">
        <v>654273</v>
      </c>
      <c r="L1262" s="64" t="s">
        <v>17238</v>
      </c>
      <c r="M1262" s="6">
        <v>46227</v>
      </c>
      <c r="O1262" s="32">
        <f>IF(Table1[[#This Row],[Phân loại]]="Tồn đầu kỳ",Table1[[#This Row],[Tổng giá trị]],0)</f>
        <v>0</v>
      </c>
      <c r="P1262" s="7">
        <f>IF(Table1[[#This Row],[Số còn phải thu ĐK]]&lt;&gt;0,0,IF(Table1[[#This Row],[Phân loại]]="Bán hàng",Table1[[#This Row],[Tổng giá trị]],-Table1[[#This Row],[Tổng giá trị]]))</f>
        <v>-654273</v>
      </c>
      <c r="Q1262" s="32">
        <f t="shared" ref="Q1262:Q1265" si="160">IF(M1262&lt;&gt;"",IF(O1262&lt;&gt;0,O1262,P1262),0)</f>
        <v>-654273</v>
      </c>
      <c r="R1262" s="7">
        <f>Table1[[#This Row],[Số còn phải thu ĐK]]+Table1[[#This Row],[Giá Trị HD sau CK]]-Table1[[#This Row],[Số tiền đã thu]]</f>
        <v>0</v>
      </c>
      <c r="S1262" s="6">
        <f>IF(Table1[[#This Row],[Ngày hóa đơn]]&lt;&gt;"",Table1[[#This Row],[Ngày hóa đơn]],IF(Table1[[#This Row],[Ngày hạch toán]]&lt;&gt;"",Table1[[#This Row],[Ngày hạch toán]],""))</f>
        <v>46220</v>
      </c>
      <c r="T1262" s="7"/>
      <c r="U1262" s="6">
        <f>IF(Table1[[#This Row],[Ngày tính CN]]="","",S1262+T1262)</f>
        <v>46220</v>
      </c>
      <c r="V1262" s="32">
        <f ca="1">IF(Table1[[#This Row],[Hạn thanh toán]]="","",IF((U1262-NOW())&lt;0,0,(U1262-NOW())))</f>
        <v>0</v>
      </c>
      <c r="W1262" s="32"/>
      <c r="X1262" s="32" t="str">
        <f t="shared" ref="X1262:X1265" ca="1" si="161">IF(OR(U1262="",R1262=0),"",IF((U1262-NOW())&lt;0,-(U1262-NOW()),0))</f>
        <v/>
      </c>
      <c r="Y1262" s="2" t="str">
        <f t="shared" ref="Y1262:Y1265" si="162">IF(R1262=0,"Đã thanh toán",IF(X1262="","",IF(X1262&lt;=0,"Chưa đến hạn thanh toán",IF(X1262&lt;=30,"Nợ quá hạn 30 ngày",IF(X1262&lt;=60,"Nợ quá hạn từ 30 ngày đến 60 ngày",IF(X1262&lt;=90,"Nợ quá hạn từ 60 ngày đến 90 ngày",IF(X1262&lt;=120,"Nợ quá hạn từ 90 ngày đến 120 ngày","Nợ quá hạn hơn 120 ngày có khả năng mất thanh toán")))))))</f>
        <v>Đã thanh toán</v>
      </c>
      <c r="Z1262" s="42">
        <f t="shared" ref="Z1262:Z1265" si="163">IF(S1262="","",S1262)</f>
        <v>46220</v>
      </c>
      <c r="AA1262" s="42">
        <f t="shared" ref="AA1262:AA1265" si="164">IF(M1262="","",M1262)</f>
        <v>46227</v>
      </c>
      <c r="AD1262" s="2" t="str">
        <f>VLOOKUP($A1262,MA_KH!$A:$Q,MA_KH!O$1,0)</f>
        <v>MEGA</v>
      </c>
      <c r="AE1262" s="2" t="str">
        <f>VLOOKUP($A1262,MA_KH!$A:$Q,MA_KH!P$1,0)</f>
        <v>CÔNG TY TNHH MM MEGA MARKET (VIỆT NAM)</v>
      </c>
      <c r="AG1262" s="2" t="str">
        <f>(Table1[[#This Row],[Số hóa đơn]])&amp;IF(OR(Table1[[#This Row],[Phân loại]]="Hàng trả",Table1[[#This Row],[Phân loại]]="Giảm công nợ"),-Table1[[#This Row],[Tổng giá trị]],Table1[[#This Row],[Tổng giá trị]])</f>
        <v>384-654273</v>
      </c>
      <c r="AH1262" s="6">
        <f>_xlfn.XLOOKUP(Table1[[#This Row],[Column1]],'Chi tiết tt Mega gửi'!P:P,'Chi tiết tt Mega gửi'!N:N)</f>
        <v>46227</v>
      </c>
    </row>
    <row r="1263" spans="1:34" ht="25.5" customHeight="1" x14ac:dyDescent="0.2">
      <c r="A1263" s="54" t="s">
        <v>16307</v>
      </c>
      <c r="B1263" s="54" t="s">
        <v>202</v>
      </c>
      <c r="C1263" s="55">
        <v>46220</v>
      </c>
      <c r="D1263" s="54" t="s">
        <v>21308</v>
      </c>
      <c r="E1263" s="55">
        <v>46220</v>
      </c>
      <c r="F1263" s="54" t="s">
        <v>21309</v>
      </c>
      <c r="G1263" s="54" t="s">
        <v>20787</v>
      </c>
      <c r="H1263" s="128">
        <v>423446</v>
      </c>
      <c r="I1263" s="131">
        <v>0</v>
      </c>
      <c r="J1263" s="128">
        <v>33876</v>
      </c>
      <c r="K1263" s="129">
        <v>457322</v>
      </c>
      <c r="L1263" s="64" t="s">
        <v>17238</v>
      </c>
      <c r="M1263" s="6">
        <v>46227</v>
      </c>
      <c r="O1263" s="32">
        <f>IF(Table1[[#This Row],[Phân loại]]="Tồn đầu kỳ",Table1[[#This Row],[Tổng giá trị]],0)</f>
        <v>0</v>
      </c>
      <c r="P1263" s="7">
        <f>IF(Table1[[#This Row],[Số còn phải thu ĐK]]&lt;&gt;0,0,IF(Table1[[#This Row],[Phân loại]]="Bán hàng",Table1[[#This Row],[Tổng giá trị]],-Table1[[#This Row],[Tổng giá trị]]))</f>
        <v>-457322</v>
      </c>
      <c r="Q1263" s="32">
        <f t="shared" si="160"/>
        <v>-457322</v>
      </c>
      <c r="R1263" s="7">
        <f>Table1[[#This Row],[Số còn phải thu ĐK]]+Table1[[#This Row],[Giá Trị HD sau CK]]-Table1[[#This Row],[Số tiền đã thu]]</f>
        <v>0</v>
      </c>
      <c r="S1263" s="6">
        <f>IF(Table1[[#This Row],[Ngày hóa đơn]]&lt;&gt;"",Table1[[#This Row],[Ngày hóa đơn]],IF(Table1[[#This Row],[Ngày hạch toán]]&lt;&gt;"",Table1[[#This Row],[Ngày hạch toán]],""))</f>
        <v>46220</v>
      </c>
      <c r="T1263" s="7"/>
      <c r="U1263" s="6">
        <f>IF(Table1[[#This Row],[Ngày tính CN]]="","",S1263+T1263)</f>
        <v>46220</v>
      </c>
      <c r="V1263" s="32">
        <f ca="1">IF(Table1[[#This Row],[Hạn thanh toán]]="","",IF((U1263-NOW())&lt;0,0,(U1263-NOW())))</f>
        <v>0</v>
      </c>
      <c r="W1263" s="32"/>
      <c r="X1263" s="32" t="str">
        <f t="shared" ca="1" si="161"/>
        <v/>
      </c>
      <c r="Y1263" s="2" t="str">
        <f t="shared" si="162"/>
        <v>Đã thanh toán</v>
      </c>
      <c r="Z1263" s="42">
        <f t="shared" si="163"/>
        <v>46220</v>
      </c>
      <c r="AA1263" s="42">
        <f t="shared" si="164"/>
        <v>46227</v>
      </c>
      <c r="AD1263" s="2" t="str">
        <f>VLOOKUP($A1263,MA_KH!$A:$Q,MA_KH!O$1,0)</f>
        <v>MEGA</v>
      </c>
      <c r="AE1263" s="2" t="str">
        <f>VLOOKUP($A1263,MA_KH!$A:$Q,MA_KH!P$1,0)</f>
        <v>CÔNG TY TNHH MM MEGA MARKET (VIỆT NAM)</v>
      </c>
      <c r="AG1263" s="2" t="str">
        <f>(Table1[[#This Row],[Số hóa đơn]])&amp;IF(OR(Table1[[#This Row],[Phân loại]]="Hàng trả",Table1[[#This Row],[Phân loại]]="Giảm công nợ"),-Table1[[#This Row],[Tổng giá trị]],Table1[[#This Row],[Tổng giá trị]])</f>
        <v>231-457322</v>
      </c>
      <c r="AH1263" s="6">
        <f>_xlfn.XLOOKUP(Table1[[#This Row],[Column1]],'Chi tiết tt Mega gửi'!P:P,'Chi tiết tt Mega gửi'!N:N)</f>
        <v>46227</v>
      </c>
    </row>
    <row r="1264" spans="1:34" ht="25.5" customHeight="1" x14ac:dyDescent="0.2">
      <c r="A1264" s="54" t="s">
        <v>16295</v>
      </c>
      <c r="B1264" s="54" t="s">
        <v>198</v>
      </c>
      <c r="C1264" s="55">
        <v>46220</v>
      </c>
      <c r="D1264" s="54" t="s">
        <v>21310</v>
      </c>
      <c r="E1264" s="55">
        <v>46220</v>
      </c>
      <c r="F1264" s="54" t="s">
        <v>21311</v>
      </c>
      <c r="G1264" s="54" t="s">
        <v>21312</v>
      </c>
      <c r="H1264" s="128">
        <v>1807095</v>
      </c>
      <c r="I1264" s="131">
        <v>0</v>
      </c>
      <c r="J1264" s="128">
        <v>144567</v>
      </c>
      <c r="K1264" s="129">
        <v>1951662</v>
      </c>
      <c r="L1264" s="64" t="s">
        <v>17238</v>
      </c>
      <c r="M1264" s="6">
        <v>46227</v>
      </c>
      <c r="O1264" s="32">
        <f>IF(Table1[[#This Row],[Phân loại]]="Tồn đầu kỳ",Table1[[#This Row],[Tổng giá trị]],0)</f>
        <v>0</v>
      </c>
      <c r="P1264" s="7">
        <f>IF(Table1[[#This Row],[Số còn phải thu ĐK]]&lt;&gt;0,0,IF(Table1[[#This Row],[Phân loại]]="Bán hàng",Table1[[#This Row],[Tổng giá trị]],-Table1[[#This Row],[Tổng giá trị]]))</f>
        <v>-1951662</v>
      </c>
      <c r="Q1264" s="32">
        <f t="shared" si="160"/>
        <v>-1951662</v>
      </c>
      <c r="R1264" s="7">
        <f>Table1[[#This Row],[Số còn phải thu ĐK]]+Table1[[#This Row],[Giá Trị HD sau CK]]-Table1[[#This Row],[Số tiền đã thu]]</f>
        <v>0</v>
      </c>
      <c r="S1264" s="6">
        <f>IF(Table1[[#This Row],[Ngày hóa đơn]]&lt;&gt;"",Table1[[#This Row],[Ngày hóa đơn]],IF(Table1[[#This Row],[Ngày hạch toán]]&lt;&gt;"",Table1[[#This Row],[Ngày hạch toán]],""))</f>
        <v>46220</v>
      </c>
      <c r="T1264" s="7"/>
      <c r="U1264" s="6">
        <f>IF(Table1[[#This Row],[Ngày tính CN]]="","",S1264+T1264)</f>
        <v>46220</v>
      </c>
      <c r="V1264" s="32">
        <f ca="1">IF(Table1[[#This Row],[Hạn thanh toán]]="","",IF((U1264-NOW())&lt;0,0,(U1264-NOW())))</f>
        <v>0</v>
      </c>
      <c r="W1264" s="32"/>
      <c r="X1264" s="32" t="str">
        <f t="shared" ca="1" si="161"/>
        <v/>
      </c>
      <c r="Y1264" s="2" t="str">
        <f t="shared" si="162"/>
        <v>Đã thanh toán</v>
      </c>
      <c r="Z1264" s="42">
        <f t="shared" si="163"/>
        <v>46220</v>
      </c>
      <c r="AA1264" s="42">
        <f t="shared" si="164"/>
        <v>46227</v>
      </c>
      <c r="AD1264" s="2" t="str">
        <f>VLOOKUP($A1264,MA_KH!$A:$Q,MA_KH!O$1,0)</f>
        <v>MEGA</v>
      </c>
      <c r="AE1264" s="2" t="str">
        <f>VLOOKUP($A1264,MA_KH!$A:$Q,MA_KH!P$1,0)</f>
        <v>CÔNG TY TNHH MM MEGA MARKET (VIỆT NAM)</v>
      </c>
      <c r="AG1264" s="2" t="str">
        <f>(Table1[[#This Row],[Số hóa đơn]])&amp;IF(OR(Table1[[#This Row],[Phân loại]]="Hàng trả",Table1[[#This Row],[Phân loại]]="Giảm công nợ"),-Table1[[#This Row],[Tổng giá trị]],Table1[[#This Row],[Tổng giá trị]])</f>
        <v>219-1951662</v>
      </c>
      <c r="AH1264" s="6">
        <f>_xlfn.XLOOKUP(Table1[[#This Row],[Column1]],'Chi tiết tt Mega gửi'!P:P,'Chi tiết tt Mega gửi'!N:N)</f>
        <v>46227</v>
      </c>
    </row>
    <row r="1265" spans="1:34" ht="25.5" customHeight="1" x14ac:dyDescent="0.2">
      <c r="A1265" s="58" t="s">
        <v>16288</v>
      </c>
      <c r="B1265" s="58" t="s">
        <v>294</v>
      </c>
      <c r="C1265" s="59">
        <v>46220</v>
      </c>
      <c r="D1265" s="58" t="s">
        <v>21313</v>
      </c>
      <c r="E1265" s="59">
        <v>46220</v>
      </c>
      <c r="F1265" s="58" t="s">
        <v>21314</v>
      </c>
      <c r="G1265" s="58" t="s">
        <v>21315</v>
      </c>
      <c r="H1265" s="130">
        <v>1470429</v>
      </c>
      <c r="I1265" s="131">
        <v>0</v>
      </c>
      <c r="J1265" s="130">
        <v>117634</v>
      </c>
      <c r="K1265" s="132">
        <v>1588063</v>
      </c>
      <c r="L1265" s="64" t="s">
        <v>17238</v>
      </c>
      <c r="M1265" s="6">
        <v>46227</v>
      </c>
      <c r="O1265" s="32">
        <f>IF(Table1[[#This Row],[Phân loại]]="Tồn đầu kỳ",Table1[[#This Row],[Tổng giá trị]],0)</f>
        <v>0</v>
      </c>
      <c r="P1265" s="7">
        <f>IF(Table1[[#This Row],[Số còn phải thu ĐK]]&lt;&gt;0,0,IF(Table1[[#This Row],[Phân loại]]="Bán hàng",Table1[[#This Row],[Tổng giá trị]],-Table1[[#This Row],[Tổng giá trị]]))</f>
        <v>-1588063</v>
      </c>
      <c r="Q1265" s="32">
        <f t="shared" si="160"/>
        <v>-1588063</v>
      </c>
      <c r="R1265" s="7">
        <f>Table1[[#This Row],[Số còn phải thu ĐK]]+Table1[[#This Row],[Giá Trị HD sau CK]]-Table1[[#This Row],[Số tiền đã thu]]</f>
        <v>0</v>
      </c>
      <c r="S1265" s="6">
        <f>IF(Table1[[#This Row],[Ngày hóa đơn]]&lt;&gt;"",Table1[[#This Row],[Ngày hóa đơn]],IF(Table1[[#This Row],[Ngày hạch toán]]&lt;&gt;"",Table1[[#This Row],[Ngày hạch toán]],""))</f>
        <v>46220</v>
      </c>
      <c r="T1265" s="7"/>
      <c r="U1265" s="6">
        <f>IF(Table1[[#This Row],[Ngày tính CN]]="","",S1265+T1265)</f>
        <v>46220</v>
      </c>
      <c r="V1265" s="32">
        <f ca="1">IF(Table1[[#This Row],[Hạn thanh toán]]="","",IF((U1265-NOW())&lt;0,0,(U1265-NOW())))</f>
        <v>0</v>
      </c>
      <c r="W1265" s="32"/>
      <c r="X1265" s="32" t="str">
        <f t="shared" ca="1" si="161"/>
        <v/>
      </c>
      <c r="Y1265" s="2" t="str">
        <f t="shared" si="162"/>
        <v>Đã thanh toán</v>
      </c>
      <c r="Z1265" s="42">
        <f t="shared" si="163"/>
        <v>46220</v>
      </c>
      <c r="AA1265" s="42">
        <f t="shared" si="164"/>
        <v>46227</v>
      </c>
      <c r="AD1265" s="2" t="str">
        <f>VLOOKUP($A1265,MA_KH!$A:$Q,MA_KH!O$1,0)</f>
        <v>MEGA</v>
      </c>
      <c r="AE1265" s="2" t="str">
        <f>VLOOKUP($A1265,MA_KH!$A:$Q,MA_KH!P$1,0)</f>
        <v>CÔNG TY TNHH MM MEGA MARKET (VIỆT NAM)</v>
      </c>
      <c r="AG1265" s="2" t="str">
        <f>(Table1[[#This Row],[Số hóa đơn]])&amp;IF(OR(Table1[[#This Row],[Phân loại]]="Hàng trả",Table1[[#This Row],[Phân loại]]="Giảm công nợ"),-Table1[[#This Row],[Tổng giá trị]],Table1[[#This Row],[Tổng giá trị]])</f>
        <v>315-1588063</v>
      </c>
      <c r="AH1265" s="6">
        <f>_xlfn.XLOOKUP(Table1[[#This Row],[Column1]],'Chi tiết tt Mega gửi'!P:P,'Chi tiết tt Mega gửi'!N:N)</f>
        <v>46227</v>
      </c>
    </row>
    <row r="1266" spans="1:34" ht="25.5" customHeight="1" x14ac:dyDescent="0.2">
      <c r="A1266" s="54" t="s">
        <v>16298</v>
      </c>
      <c r="B1266" s="54" t="s">
        <v>7235</v>
      </c>
      <c r="C1266" s="55">
        <v>46220</v>
      </c>
      <c r="D1266" s="54" t="s">
        <v>21316</v>
      </c>
      <c r="E1266" s="55">
        <v>46223</v>
      </c>
      <c r="F1266" s="54" t="s">
        <v>21317</v>
      </c>
      <c r="G1266" s="54" t="s">
        <v>21318</v>
      </c>
      <c r="H1266" s="128">
        <v>12656090</v>
      </c>
      <c r="I1266" s="131">
        <v>0</v>
      </c>
      <c r="J1266" s="128">
        <v>1012487</v>
      </c>
      <c r="K1266" s="129">
        <v>13668577</v>
      </c>
      <c r="L1266" s="64" t="s">
        <v>17236</v>
      </c>
      <c r="M1266" s="6">
        <v>46258</v>
      </c>
      <c r="O1266" s="32">
        <f>IF(Table1[[#This Row],[Phân loại]]="Tồn đầu kỳ",Table1[[#This Row],[Tổng giá trị]],0)</f>
        <v>0</v>
      </c>
      <c r="P1266" s="7">
        <f>IF(Table1[[#This Row],[Số còn phải thu ĐK]]&lt;&gt;0,0,IF(Table1[[#This Row],[Phân loại]]="Bán hàng",Table1[[#This Row],[Tổng giá trị]],-Table1[[#This Row],[Tổng giá trị]]))</f>
        <v>13668577</v>
      </c>
      <c r="Q1266" s="32">
        <f t="shared" ref="Q1266:Q1267" si="165">IF(M1266&lt;&gt;"",IF(O1266&lt;&gt;0,O1266,P1266),0)</f>
        <v>13668577</v>
      </c>
      <c r="R1266" s="7">
        <f>Table1[[#This Row],[Số còn phải thu ĐK]]+Table1[[#This Row],[Giá Trị HD sau CK]]-Table1[[#This Row],[Số tiền đã thu]]</f>
        <v>0</v>
      </c>
      <c r="S1266" s="6">
        <f>IF(Table1[[#This Row],[Ngày hóa đơn]]&lt;&gt;"",Table1[[#This Row],[Ngày hóa đơn]],IF(Table1[[#This Row],[Ngày hạch toán]]&lt;&gt;"",Table1[[#This Row],[Ngày hạch toán]],""))</f>
        <v>46223</v>
      </c>
      <c r="T1266" s="7"/>
      <c r="U1266" s="6">
        <f>IF(Table1[[#This Row],[Ngày tính CN]]="","",S1266+T1266)</f>
        <v>46223</v>
      </c>
      <c r="V1266" s="32">
        <f ca="1">IF(Table1[[#This Row],[Hạn thanh toán]]="","",IF((U1266-NOW())&lt;0,0,(U1266-NOW())))</f>
        <v>0</v>
      </c>
      <c r="W1266" s="32"/>
      <c r="X1266" s="32" t="str">
        <f t="shared" ref="X1266:X1267" ca="1" si="166">IF(OR(U1266="",R1266=0),"",IF((U1266-NOW())&lt;0,-(U1266-NOW()),0))</f>
        <v/>
      </c>
      <c r="Y1266" s="2" t="str">
        <f t="shared" ref="Y1266:Y1267" si="167">IF(R1266=0,"Đã thanh toán",IF(X1266="","",IF(X1266&lt;=0,"Chưa đến hạn thanh toán",IF(X1266&lt;=30,"Nợ quá hạn 30 ngày",IF(X1266&lt;=60,"Nợ quá hạn từ 30 ngày đến 60 ngày",IF(X1266&lt;=90,"Nợ quá hạn từ 60 ngày đến 90 ngày",IF(X1266&lt;=120,"Nợ quá hạn từ 90 ngày đến 120 ngày","Nợ quá hạn hơn 120 ngày có khả năng mất thanh toán")))))))</f>
        <v>Đã thanh toán</v>
      </c>
      <c r="Z1266" s="42">
        <f t="shared" ref="Z1266:Z1267" si="168">IF(S1266="","",S1266)</f>
        <v>46223</v>
      </c>
      <c r="AA1266" s="42">
        <f t="shared" ref="AA1266:AA1267" si="169">IF(M1266="","",M1266)</f>
        <v>46258</v>
      </c>
      <c r="AD1266" s="2" t="str">
        <f>VLOOKUP($A1266,MA_KH!$A:$Q,MA_KH!O$1,0)</f>
        <v>MEGA</v>
      </c>
      <c r="AE1266" s="2" t="str">
        <f>VLOOKUP($A1266,MA_KH!$A:$Q,MA_KH!P$1,0)</f>
        <v>CÔNG TY TNHH MM MEGA MARKET (VIỆT NAM)</v>
      </c>
      <c r="AG1266" s="2" t="str">
        <f>(Table1[[#This Row],[Số hóa đơn]])&amp;IF(OR(Table1[[#This Row],[Phân loại]]="Hàng trả",Table1[[#This Row],[Phân loại]]="Giảm công nợ"),-Table1[[#This Row],[Tổng giá trị]],Table1[[#This Row],[Tổng giá trị]])</f>
        <v>0005012513668577</v>
      </c>
      <c r="AH1266" s="6" t="e">
        <f>_xlfn.XLOOKUP(Table1[[#This Row],[Column1]],'Chi tiết tt Mega gửi'!P:P,'Chi tiết tt Mega gửi'!N:N)</f>
        <v>#N/A</v>
      </c>
    </row>
    <row r="1267" spans="1:34" ht="25.5" customHeight="1" x14ac:dyDescent="0.2">
      <c r="A1267" s="58" t="s">
        <v>16298</v>
      </c>
      <c r="B1267" s="58" t="s">
        <v>7235</v>
      </c>
      <c r="C1267" s="59">
        <v>46220</v>
      </c>
      <c r="D1267" s="58" t="s">
        <v>21319</v>
      </c>
      <c r="E1267" s="59">
        <v>46223</v>
      </c>
      <c r="F1267" s="58" t="s">
        <v>21320</v>
      </c>
      <c r="G1267" s="58" t="s">
        <v>21321</v>
      </c>
      <c r="H1267" s="130">
        <v>140000</v>
      </c>
      <c r="I1267" s="131">
        <v>0</v>
      </c>
      <c r="J1267" s="130">
        <v>11200</v>
      </c>
      <c r="K1267" s="132">
        <v>151200</v>
      </c>
      <c r="L1267" s="64" t="s">
        <v>17236</v>
      </c>
      <c r="M1267" s="6">
        <v>46258</v>
      </c>
      <c r="O1267" s="32">
        <f>IF(Table1[[#This Row],[Phân loại]]="Tồn đầu kỳ",Table1[[#This Row],[Tổng giá trị]],0)</f>
        <v>0</v>
      </c>
      <c r="P1267" s="7">
        <f>IF(Table1[[#This Row],[Số còn phải thu ĐK]]&lt;&gt;0,0,IF(Table1[[#This Row],[Phân loại]]="Bán hàng",Table1[[#This Row],[Tổng giá trị]],-Table1[[#This Row],[Tổng giá trị]]))</f>
        <v>151200</v>
      </c>
      <c r="Q1267" s="32">
        <f t="shared" si="165"/>
        <v>151200</v>
      </c>
      <c r="R1267" s="7">
        <f>Table1[[#This Row],[Số còn phải thu ĐK]]+Table1[[#This Row],[Giá Trị HD sau CK]]-Table1[[#This Row],[Số tiền đã thu]]</f>
        <v>0</v>
      </c>
      <c r="S1267" s="6">
        <f>IF(Table1[[#This Row],[Ngày hóa đơn]]&lt;&gt;"",Table1[[#This Row],[Ngày hóa đơn]],IF(Table1[[#This Row],[Ngày hạch toán]]&lt;&gt;"",Table1[[#This Row],[Ngày hạch toán]],""))</f>
        <v>46223</v>
      </c>
      <c r="T1267" s="7"/>
      <c r="U1267" s="6">
        <f>IF(Table1[[#This Row],[Ngày tính CN]]="","",S1267+T1267)</f>
        <v>46223</v>
      </c>
      <c r="V1267" s="32">
        <f ca="1">IF(Table1[[#This Row],[Hạn thanh toán]]="","",IF((U1267-NOW())&lt;0,0,(U1267-NOW())))</f>
        <v>0</v>
      </c>
      <c r="W1267" s="32"/>
      <c r="X1267" s="32" t="str">
        <f t="shared" ca="1" si="166"/>
        <v/>
      </c>
      <c r="Y1267" s="2" t="str">
        <f t="shared" si="167"/>
        <v>Đã thanh toán</v>
      </c>
      <c r="Z1267" s="42">
        <f t="shared" si="168"/>
        <v>46223</v>
      </c>
      <c r="AA1267" s="42">
        <f t="shared" si="169"/>
        <v>46258</v>
      </c>
      <c r="AD1267" s="2" t="str">
        <f>VLOOKUP($A1267,MA_KH!$A:$Q,MA_KH!O$1,0)</f>
        <v>MEGA</v>
      </c>
      <c r="AE1267" s="2" t="str">
        <f>VLOOKUP($A1267,MA_KH!$A:$Q,MA_KH!P$1,0)</f>
        <v>CÔNG TY TNHH MM MEGA MARKET (VIỆT NAM)</v>
      </c>
      <c r="AG1267" s="2" t="str">
        <f>(Table1[[#This Row],[Số hóa đơn]])&amp;IF(OR(Table1[[#This Row],[Phân loại]]="Hàng trả",Table1[[#This Row],[Phân loại]]="Giảm công nợ"),-Table1[[#This Row],[Tổng giá trị]],Table1[[#This Row],[Tổng giá trị]])</f>
        <v>00050126151200</v>
      </c>
      <c r="AH1267" s="6" t="e">
        <f>_xlfn.XLOOKUP(Table1[[#This Row],[Column1]],'Chi tiết tt Mega gửi'!P:P,'Chi tiết tt Mega gửi'!N:N)</f>
        <v>#N/A</v>
      </c>
    </row>
    <row r="1268" spans="1:34" ht="25.5" customHeight="1" x14ac:dyDescent="0.2">
      <c r="A1268" s="30" t="s">
        <v>16299</v>
      </c>
      <c r="B1268" s="30" t="s">
        <v>190</v>
      </c>
      <c r="C1268" s="71">
        <v>46223</v>
      </c>
      <c r="D1268" s="30" t="s">
        <v>21349</v>
      </c>
      <c r="E1268" s="71">
        <v>46223</v>
      </c>
      <c r="F1268" s="30" t="s">
        <v>21350</v>
      </c>
      <c r="G1268" s="30" t="s">
        <v>21919</v>
      </c>
      <c r="H1268" s="31">
        <v>6107096</v>
      </c>
      <c r="I1268" s="131"/>
      <c r="J1268" s="31">
        <v>488569</v>
      </c>
      <c r="K1268" s="139">
        <v>6595665</v>
      </c>
      <c r="L1268" s="64" t="s">
        <v>17237</v>
      </c>
      <c r="O1268" s="32">
        <f>IF(Table1[[#This Row],[Phân loại]]="Tồn đầu kỳ",Table1[[#This Row],[Tổng giá trị]],0)</f>
        <v>0</v>
      </c>
      <c r="P1268" s="7">
        <f>IF(Table1[[#This Row],[Số còn phải thu ĐK]]&lt;&gt;0,0,IF(Table1[[#This Row],[Phân loại]]="Bán hàng",Table1[[#This Row],[Tổng giá trị]],-Table1[[#This Row],[Tổng giá trị]]))</f>
        <v>-6595665</v>
      </c>
      <c r="Q1268" s="32">
        <f>IF(M1268&lt;&gt;"",IF(O1268&lt;&gt;0,O1268,P1268),0)</f>
        <v>0</v>
      </c>
      <c r="R1268" s="7">
        <f>Table1[[#This Row],[Số còn phải thu ĐK]]+Table1[[#This Row],[Giá Trị HD sau CK]]-Table1[[#This Row],[Số tiền đã thu]]</f>
        <v>-6595665</v>
      </c>
      <c r="S1268" s="6">
        <f>IF(Table1[[#This Row],[Ngày hóa đơn]]&lt;&gt;"",Table1[[#This Row],[Ngày hóa đơn]],IF(Table1[[#This Row],[Ngày hạch toán]]&lt;&gt;"",Table1[[#This Row],[Ngày hạch toán]],""))</f>
        <v>46223</v>
      </c>
      <c r="T1268" s="7"/>
      <c r="U1268" s="6">
        <f>IF(Table1[[#This Row],[Ngày tính CN]]="","",S1268+T1268)</f>
        <v>46223</v>
      </c>
      <c r="V1268" s="32">
        <f ca="1">IF(Table1[[#This Row],[Hạn thanh toán]]="","",IF((U1268-NOW())&lt;0,0,(U1268-NOW())))</f>
        <v>0</v>
      </c>
      <c r="W1268" s="32"/>
      <c r="X1268" s="32">
        <f ca="1">IF(OR(U1268="",R1268=0),"",IF((U1268-NOW())&lt;0,-(U1268-NOW()),0))</f>
        <v>71.359753240743885</v>
      </c>
      <c r="Y1268" s="2" t="str">
        <f ca="1">IF(R1268=0,"Đã thanh toán",IF(X1268="","",IF(X1268&lt;=0,"Chưa đến hạn thanh toán",IF(X1268&lt;=30,"Nợ quá hạn 30 ngày",IF(X1268&lt;=60,"Nợ quá hạn từ 30 ngày đến 60 ngày",IF(X1268&lt;=90,"Nợ quá hạn từ 60 ngày đến 90 ngày",IF(X1268&lt;=120,"Nợ quá hạn từ 90 ngày đến 120 ngày","Nợ quá hạn hơn 120 ngày có khả năng mất thanh toán")))))))</f>
        <v>Nợ quá hạn từ 60 ngày đến 90 ngày</v>
      </c>
      <c r="Z1268" s="42">
        <f>IF(S1268="","",S1268)</f>
        <v>46223</v>
      </c>
      <c r="AA1268" s="42" t="str">
        <f>IF(M1268="","",M1268)</f>
        <v/>
      </c>
      <c r="AD1268" s="2" t="str">
        <f>VLOOKUP($A1268,MA_KH!$A:$Q,MA_KH!O$1,0)</f>
        <v>MEGA</v>
      </c>
      <c r="AE1268" s="2" t="str">
        <f>VLOOKUP($A1268,MA_KH!$A:$Q,MA_KH!P$1,0)</f>
        <v>CÔNG TY TNHH MM MEGA MARKET (VIỆT NAM)</v>
      </c>
      <c r="AG1268" s="2" t="str">
        <f>(Table1[[#This Row],[Số hóa đơn]])&amp;IF(OR(Table1[[#This Row],[Phân loại]]="Hàng trả",Table1[[#This Row],[Phân loại]]="Giảm công nợ"),-Table1[[#This Row],[Tổng giá trị]],Table1[[#This Row],[Tổng giá trị]])</f>
        <v>5854-6595665</v>
      </c>
      <c r="AH1268" s="6">
        <f>_xlfn.XLOOKUP(Table1[[#This Row],[Column1]],'Chi tiết tt Mega gửi'!P:P,'Chi tiết tt Mega gửi'!N:N)</f>
        <v>46227</v>
      </c>
    </row>
    <row r="1269" spans="1:34" ht="25.5" customHeight="1" x14ac:dyDescent="0.2">
      <c r="A1269" s="54" t="s">
        <v>16288</v>
      </c>
      <c r="B1269" s="54" t="s">
        <v>294</v>
      </c>
      <c r="C1269" s="55">
        <v>46223</v>
      </c>
      <c r="D1269" s="54" t="s">
        <v>21322</v>
      </c>
      <c r="E1269" s="55">
        <v>46226</v>
      </c>
      <c r="F1269" s="54" t="s">
        <v>21323</v>
      </c>
      <c r="G1269" s="54" t="s">
        <v>21324</v>
      </c>
      <c r="H1269" s="128">
        <v>2841005</v>
      </c>
      <c r="I1269" s="131">
        <v>0</v>
      </c>
      <c r="J1269" s="128">
        <v>227280</v>
      </c>
      <c r="K1269" s="129">
        <v>3068285</v>
      </c>
      <c r="L1269" s="64" t="s">
        <v>17236</v>
      </c>
      <c r="M1269" s="155">
        <v>46275</v>
      </c>
      <c r="O1269" s="32">
        <f>IF(Table1[[#This Row],[Phân loại]]="Tồn đầu kỳ",Table1[[#This Row],[Tổng giá trị]],0)</f>
        <v>0</v>
      </c>
      <c r="P1269" s="7">
        <f>IF(Table1[[#This Row],[Số còn phải thu ĐK]]&lt;&gt;0,0,IF(Table1[[#This Row],[Phân loại]]="Bán hàng",Table1[[#This Row],[Tổng giá trị]],-Table1[[#This Row],[Tổng giá trị]]))</f>
        <v>3068285</v>
      </c>
      <c r="Q1269" s="32">
        <f t="shared" ref="Q1269:Q1274" si="170">IF(M1269&lt;&gt;"",IF(O1269&lt;&gt;0,O1269,P1269),0)</f>
        <v>3068285</v>
      </c>
      <c r="R1269" s="7">
        <f>Table1[[#This Row],[Số còn phải thu ĐK]]+Table1[[#This Row],[Giá Trị HD sau CK]]-Table1[[#This Row],[Số tiền đã thu]]</f>
        <v>0</v>
      </c>
      <c r="S1269" s="6">
        <f>IF(Table1[[#This Row],[Ngày hóa đơn]]&lt;&gt;"",Table1[[#This Row],[Ngày hóa đơn]],IF(Table1[[#This Row],[Ngày hạch toán]]&lt;&gt;"",Table1[[#This Row],[Ngày hạch toán]],""))</f>
        <v>46226</v>
      </c>
      <c r="T1269" s="7"/>
      <c r="U1269" s="6">
        <f>IF(Table1[[#This Row],[Ngày tính CN]]="","",S1269+T1269)</f>
        <v>46226</v>
      </c>
      <c r="V1269" s="32">
        <f ca="1">IF(Table1[[#This Row],[Hạn thanh toán]]="","",IF((U1269-NOW())&lt;0,0,(U1269-NOW())))</f>
        <v>0</v>
      </c>
      <c r="W1269" s="32"/>
      <c r="X1269" s="32" t="str">
        <f t="shared" ref="X1269:X1274" ca="1" si="171">IF(OR(U1269="",R1269=0),"",IF((U1269-NOW())&lt;0,-(U1269-NOW()),0))</f>
        <v/>
      </c>
      <c r="Y1269" s="2" t="str">
        <f t="shared" ref="Y1269:Y1274" si="172">IF(R1269=0,"Đã thanh toán",IF(X1269="","",IF(X1269&lt;=0,"Chưa đến hạn thanh toán",IF(X1269&lt;=30,"Nợ quá hạn 30 ngày",IF(X1269&lt;=60,"Nợ quá hạn từ 30 ngày đến 60 ngày",IF(X1269&lt;=90,"Nợ quá hạn từ 60 ngày đến 90 ngày",IF(X1269&lt;=120,"Nợ quá hạn từ 90 ngày đến 120 ngày","Nợ quá hạn hơn 120 ngày có khả năng mất thanh toán")))))))</f>
        <v>Đã thanh toán</v>
      </c>
      <c r="Z1269" s="42">
        <f t="shared" ref="Z1269:Z1274" si="173">IF(S1269="","",S1269)</f>
        <v>46226</v>
      </c>
      <c r="AA1269" s="42">
        <f t="shared" ref="AA1269:AA1274" si="174">IF(M1269="","",M1269)</f>
        <v>46275</v>
      </c>
      <c r="AD1269" s="2" t="str">
        <f>VLOOKUP($A1269,MA_KH!$A:$Q,MA_KH!O$1,0)</f>
        <v>MEGA</v>
      </c>
      <c r="AE1269" s="2" t="str">
        <f>VLOOKUP($A1269,MA_KH!$A:$Q,MA_KH!P$1,0)</f>
        <v>CÔNG TY TNHH MM MEGA MARKET (VIỆT NAM)</v>
      </c>
      <c r="AG1269" s="2" t="str">
        <f>(Table1[[#This Row],[Số hóa đơn]])&amp;IF(OR(Table1[[#This Row],[Phân loại]]="Hàng trả",Table1[[#This Row],[Phân loại]]="Giảm công nợ"),-Table1[[#This Row],[Tổng giá trị]],Table1[[#This Row],[Tổng giá trị]])</f>
        <v>000507043068285</v>
      </c>
      <c r="AH1269" s="6" t="e">
        <f>_xlfn.XLOOKUP(Table1[[#This Row],[Column1]],'Chi tiết tt Mega gửi'!P:P,'Chi tiết tt Mega gửi'!N:N)</f>
        <v>#N/A</v>
      </c>
    </row>
    <row r="1270" spans="1:34" ht="25.5" customHeight="1" x14ac:dyDescent="0.2">
      <c r="A1270" s="54" t="s">
        <v>16290</v>
      </c>
      <c r="B1270" s="54" t="s">
        <v>192</v>
      </c>
      <c r="C1270" s="55">
        <v>46223</v>
      </c>
      <c r="D1270" s="54" t="s">
        <v>21325</v>
      </c>
      <c r="E1270" s="55">
        <v>46226</v>
      </c>
      <c r="F1270" s="54" t="s">
        <v>21326</v>
      </c>
      <c r="G1270" s="54" t="s">
        <v>21327</v>
      </c>
      <c r="H1270" s="128">
        <v>1615480</v>
      </c>
      <c r="I1270" s="131">
        <v>0</v>
      </c>
      <c r="J1270" s="128">
        <v>129238</v>
      </c>
      <c r="K1270" s="129">
        <v>1744718</v>
      </c>
      <c r="L1270" s="64" t="s">
        <v>17236</v>
      </c>
      <c r="M1270" s="6">
        <v>46275</v>
      </c>
      <c r="O1270" s="32">
        <f>IF(Table1[[#This Row],[Phân loại]]="Tồn đầu kỳ",Table1[[#This Row],[Tổng giá trị]],0)</f>
        <v>0</v>
      </c>
      <c r="P1270" s="7">
        <f>IF(Table1[[#This Row],[Số còn phải thu ĐK]]&lt;&gt;0,0,IF(Table1[[#This Row],[Phân loại]]="Bán hàng",Table1[[#This Row],[Tổng giá trị]],-Table1[[#This Row],[Tổng giá trị]]))</f>
        <v>1744718</v>
      </c>
      <c r="Q1270" s="32">
        <f t="shared" si="170"/>
        <v>1744718</v>
      </c>
      <c r="R1270" s="7">
        <f>Table1[[#This Row],[Số còn phải thu ĐK]]+Table1[[#This Row],[Giá Trị HD sau CK]]-Table1[[#This Row],[Số tiền đã thu]]</f>
        <v>0</v>
      </c>
      <c r="S1270" s="6">
        <f>IF(Table1[[#This Row],[Ngày hóa đơn]]&lt;&gt;"",Table1[[#This Row],[Ngày hóa đơn]],IF(Table1[[#This Row],[Ngày hạch toán]]&lt;&gt;"",Table1[[#This Row],[Ngày hạch toán]],""))</f>
        <v>46226</v>
      </c>
      <c r="T1270" s="7"/>
      <c r="U1270" s="6">
        <f>IF(Table1[[#This Row],[Ngày tính CN]]="","",S1270+T1270)</f>
        <v>46226</v>
      </c>
      <c r="V1270" s="32">
        <f ca="1">IF(Table1[[#This Row],[Hạn thanh toán]]="","",IF((U1270-NOW())&lt;0,0,(U1270-NOW())))</f>
        <v>0</v>
      </c>
      <c r="W1270" s="32"/>
      <c r="X1270" s="32" t="str">
        <f t="shared" ca="1" si="171"/>
        <v/>
      </c>
      <c r="Y1270" s="2" t="str">
        <f t="shared" si="172"/>
        <v>Đã thanh toán</v>
      </c>
      <c r="Z1270" s="42">
        <f t="shared" si="173"/>
        <v>46226</v>
      </c>
      <c r="AA1270" s="42">
        <f t="shared" si="174"/>
        <v>46275</v>
      </c>
      <c r="AD1270" s="2" t="str">
        <f>VLOOKUP($A1270,MA_KH!$A:$Q,MA_KH!O$1,0)</f>
        <v>MEGA</v>
      </c>
      <c r="AE1270" s="2" t="str">
        <f>VLOOKUP($A1270,MA_KH!$A:$Q,MA_KH!P$1,0)</f>
        <v>CÔNG TY TNHH MM MEGA MARKET (VIỆT NAM)</v>
      </c>
      <c r="AG1270" s="2" t="str">
        <f>(Table1[[#This Row],[Số hóa đơn]])&amp;IF(OR(Table1[[#This Row],[Phân loại]]="Hàng trả",Table1[[#This Row],[Phân loại]]="Giảm công nợ"),-Table1[[#This Row],[Tổng giá trị]],Table1[[#This Row],[Tổng giá trị]])</f>
        <v>000507051744718</v>
      </c>
      <c r="AH1270" s="6" t="e">
        <f>_xlfn.XLOOKUP(Table1[[#This Row],[Column1]],'Chi tiết tt Mega gửi'!P:P,'Chi tiết tt Mega gửi'!N:N)</f>
        <v>#N/A</v>
      </c>
    </row>
    <row r="1271" spans="1:34" ht="25.5" customHeight="1" x14ac:dyDescent="0.2">
      <c r="A1271" s="54" t="s">
        <v>16308</v>
      </c>
      <c r="B1271" s="54" t="s">
        <v>194</v>
      </c>
      <c r="C1271" s="55">
        <v>46223</v>
      </c>
      <c r="D1271" s="54" t="s">
        <v>21328</v>
      </c>
      <c r="E1271" s="55">
        <v>46226</v>
      </c>
      <c r="F1271" s="54" t="s">
        <v>21329</v>
      </c>
      <c r="G1271" s="54" t="s">
        <v>21330</v>
      </c>
      <c r="H1271" s="128">
        <v>2781590</v>
      </c>
      <c r="I1271" s="131">
        <v>0</v>
      </c>
      <c r="J1271" s="128">
        <v>222527</v>
      </c>
      <c r="K1271" s="129">
        <v>3004117</v>
      </c>
      <c r="L1271" s="64" t="s">
        <v>17236</v>
      </c>
      <c r="M1271" s="6">
        <v>46275</v>
      </c>
      <c r="O1271" s="32">
        <f>IF(Table1[[#This Row],[Phân loại]]="Tồn đầu kỳ",Table1[[#This Row],[Tổng giá trị]],0)</f>
        <v>0</v>
      </c>
      <c r="P1271" s="7">
        <f>IF(Table1[[#This Row],[Số còn phải thu ĐK]]&lt;&gt;0,0,IF(Table1[[#This Row],[Phân loại]]="Bán hàng",Table1[[#This Row],[Tổng giá trị]],-Table1[[#This Row],[Tổng giá trị]]))</f>
        <v>3004117</v>
      </c>
      <c r="Q1271" s="32">
        <f t="shared" si="170"/>
        <v>3004117</v>
      </c>
      <c r="R1271" s="7">
        <f>Table1[[#This Row],[Số còn phải thu ĐK]]+Table1[[#This Row],[Giá Trị HD sau CK]]-Table1[[#This Row],[Số tiền đã thu]]</f>
        <v>0</v>
      </c>
      <c r="S1271" s="6">
        <f>IF(Table1[[#This Row],[Ngày hóa đơn]]&lt;&gt;"",Table1[[#This Row],[Ngày hóa đơn]],IF(Table1[[#This Row],[Ngày hạch toán]]&lt;&gt;"",Table1[[#This Row],[Ngày hạch toán]],""))</f>
        <v>46226</v>
      </c>
      <c r="T1271" s="7"/>
      <c r="U1271" s="6">
        <f>IF(Table1[[#This Row],[Ngày tính CN]]="","",S1271+T1271)</f>
        <v>46226</v>
      </c>
      <c r="V1271" s="32">
        <f ca="1">IF(Table1[[#This Row],[Hạn thanh toán]]="","",IF((U1271-NOW())&lt;0,0,(U1271-NOW())))</f>
        <v>0</v>
      </c>
      <c r="W1271" s="32"/>
      <c r="X1271" s="32" t="str">
        <f t="shared" ca="1" si="171"/>
        <v/>
      </c>
      <c r="Y1271" s="2" t="str">
        <f t="shared" si="172"/>
        <v>Đã thanh toán</v>
      </c>
      <c r="Z1271" s="42">
        <f t="shared" si="173"/>
        <v>46226</v>
      </c>
      <c r="AA1271" s="42">
        <f t="shared" si="174"/>
        <v>46275</v>
      </c>
      <c r="AD1271" s="2" t="str">
        <f>VLOOKUP($A1271,MA_KH!$A:$Q,MA_KH!O$1,0)</f>
        <v>MEGA</v>
      </c>
      <c r="AE1271" s="2" t="str">
        <f>VLOOKUP($A1271,MA_KH!$A:$Q,MA_KH!P$1,0)</f>
        <v>CÔNG TY TNHH MM MEGA MARKET (VIỆT NAM)</v>
      </c>
      <c r="AG1271" s="2" t="str">
        <f>(Table1[[#This Row],[Số hóa đơn]])&amp;IF(OR(Table1[[#This Row],[Phân loại]]="Hàng trả",Table1[[#This Row],[Phân loại]]="Giảm công nợ"),-Table1[[#This Row],[Tổng giá trị]],Table1[[#This Row],[Tổng giá trị]])</f>
        <v>000507063004117</v>
      </c>
      <c r="AH1271" s="6" t="e">
        <f>_xlfn.XLOOKUP(Table1[[#This Row],[Column1]],'Chi tiết tt Mega gửi'!P:P,'Chi tiết tt Mega gửi'!N:N)</f>
        <v>#N/A</v>
      </c>
    </row>
    <row r="1272" spans="1:34" ht="25.5" customHeight="1" x14ac:dyDescent="0.2">
      <c r="A1272" s="54" t="s">
        <v>16295</v>
      </c>
      <c r="B1272" s="54" t="s">
        <v>198</v>
      </c>
      <c r="C1272" s="55">
        <v>46223</v>
      </c>
      <c r="D1272" s="54" t="s">
        <v>21331</v>
      </c>
      <c r="E1272" s="55">
        <v>46226</v>
      </c>
      <c r="F1272" s="54" t="s">
        <v>21332</v>
      </c>
      <c r="G1272" s="54" t="s">
        <v>21333</v>
      </c>
      <c r="H1272" s="128">
        <v>2524200</v>
      </c>
      <c r="I1272" s="131">
        <v>0</v>
      </c>
      <c r="J1272" s="128">
        <v>201936</v>
      </c>
      <c r="K1272" s="129">
        <v>2726136</v>
      </c>
      <c r="L1272" s="64" t="s">
        <v>17236</v>
      </c>
      <c r="M1272" s="6">
        <v>46275</v>
      </c>
      <c r="O1272" s="32">
        <f>IF(Table1[[#This Row],[Phân loại]]="Tồn đầu kỳ",Table1[[#This Row],[Tổng giá trị]],0)</f>
        <v>0</v>
      </c>
      <c r="P1272" s="7">
        <f>IF(Table1[[#This Row],[Số còn phải thu ĐK]]&lt;&gt;0,0,IF(Table1[[#This Row],[Phân loại]]="Bán hàng",Table1[[#This Row],[Tổng giá trị]],-Table1[[#This Row],[Tổng giá trị]]))</f>
        <v>2726136</v>
      </c>
      <c r="Q1272" s="32">
        <f t="shared" si="170"/>
        <v>2726136</v>
      </c>
      <c r="R1272" s="7">
        <f>Table1[[#This Row],[Số còn phải thu ĐK]]+Table1[[#This Row],[Giá Trị HD sau CK]]-Table1[[#This Row],[Số tiền đã thu]]</f>
        <v>0</v>
      </c>
      <c r="S1272" s="6">
        <f>IF(Table1[[#This Row],[Ngày hóa đơn]]&lt;&gt;"",Table1[[#This Row],[Ngày hóa đơn]],IF(Table1[[#This Row],[Ngày hạch toán]]&lt;&gt;"",Table1[[#This Row],[Ngày hạch toán]],""))</f>
        <v>46226</v>
      </c>
      <c r="T1272" s="7"/>
      <c r="U1272" s="6">
        <f>IF(Table1[[#This Row],[Ngày tính CN]]="","",S1272+T1272)</f>
        <v>46226</v>
      </c>
      <c r="V1272" s="32">
        <f ca="1">IF(Table1[[#This Row],[Hạn thanh toán]]="","",IF((U1272-NOW())&lt;0,0,(U1272-NOW())))</f>
        <v>0</v>
      </c>
      <c r="W1272" s="32"/>
      <c r="X1272" s="32" t="str">
        <f t="shared" ca="1" si="171"/>
        <v/>
      </c>
      <c r="Y1272" s="2" t="str">
        <f t="shared" si="172"/>
        <v>Đã thanh toán</v>
      </c>
      <c r="Z1272" s="42">
        <f t="shared" si="173"/>
        <v>46226</v>
      </c>
      <c r="AA1272" s="42">
        <f t="shared" si="174"/>
        <v>46275</v>
      </c>
      <c r="AD1272" s="2" t="str">
        <f>VLOOKUP($A1272,MA_KH!$A:$Q,MA_KH!O$1,0)</f>
        <v>MEGA</v>
      </c>
      <c r="AE1272" s="2" t="str">
        <f>VLOOKUP($A1272,MA_KH!$A:$Q,MA_KH!P$1,0)</f>
        <v>CÔNG TY TNHH MM MEGA MARKET (VIỆT NAM)</v>
      </c>
      <c r="AG1272" s="2" t="str">
        <f>(Table1[[#This Row],[Số hóa đơn]])&amp;IF(OR(Table1[[#This Row],[Phân loại]]="Hàng trả",Table1[[#This Row],[Phân loại]]="Giảm công nợ"),-Table1[[#This Row],[Tổng giá trị]],Table1[[#This Row],[Tổng giá trị]])</f>
        <v>000507072726136</v>
      </c>
      <c r="AH1272" s="6" t="e">
        <f>_xlfn.XLOOKUP(Table1[[#This Row],[Column1]],'Chi tiết tt Mega gửi'!P:P,'Chi tiết tt Mega gửi'!N:N)</f>
        <v>#N/A</v>
      </c>
    </row>
    <row r="1273" spans="1:34" ht="25.5" customHeight="1" x14ac:dyDescent="0.2">
      <c r="A1273" s="54" t="s">
        <v>16307</v>
      </c>
      <c r="B1273" s="54" t="s">
        <v>202</v>
      </c>
      <c r="C1273" s="55">
        <v>46223</v>
      </c>
      <c r="D1273" s="54" t="s">
        <v>21334</v>
      </c>
      <c r="E1273" s="55">
        <v>46226</v>
      </c>
      <c r="F1273" s="54" t="s">
        <v>21335</v>
      </c>
      <c r="G1273" s="54" t="s">
        <v>21336</v>
      </c>
      <c r="H1273" s="128">
        <v>2524200</v>
      </c>
      <c r="I1273" s="131">
        <v>0</v>
      </c>
      <c r="J1273" s="128">
        <v>201936</v>
      </c>
      <c r="K1273" s="129">
        <v>2726136</v>
      </c>
      <c r="L1273" s="64" t="s">
        <v>17236</v>
      </c>
      <c r="M1273" s="6">
        <v>46275</v>
      </c>
      <c r="O1273" s="32">
        <f>IF(Table1[[#This Row],[Phân loại]]="Tồn đầu kỳ",Table1[[#This Row],[Tổng giá trị]],0)</f>
        <v>0</v>
      </c>
      <c r="P1273" s="7">
        <f>IF(Table1[[#This Row],[Số còn phải thu ĐK]]&lt;&gt;0,0,IF(Table1[[#This Row],[Phân loại]]="Bán hàng",Table1[[#This Row],[Tổng giá trị]],-Table1[[#This Row],[Tổng giá trị]]))</f>
        <v>2726136</v>
      </c>
      <c r="Q1273" s="32">
        <f t="shared" si="170"/>
        <v>2726136</v>
      </c>
      <c r="R1273" s="7">
        <f>Table1[[#This Row],[Số còn phải thu ĐK]]+Table1[[#This Row],[Giá Trị HD sau CK]]-Table1[[#This Row],[Số tiền đã thu]]</f>
        <v>0</v>
      </c>
      <c r="S1273" s="6">
        <f>IF(Table1[[#This Row],[Ngày hóa đơn]]&lt;&gt;"",Table1[[#This Row],[Ngày hóa đơn]],IF(Table1[[#This Row],[Ngày hạch toán]]&lt;&gt;"",Table1[[#This Row],[Ngày hạch toán]],""))</f>
        <v>46226</v>
      </c>
      <c r="T1273" s="7"/>
      <c r="U1273" s="6">
        <f>IF(Table1[[#This Row],[Ngày tính CN]]="","",S1273+T1273)</f>
        <v>46226</v>
      </c>
      <c r="V1273" s="32">
        <f ca="1">IF(Table1[[#This Row],[Hạn thanh toán]]="","",IF((U1273-NOW())&lt;0,0,(U1273-NOW())))</f>
        <v>0</v>
      </c>
      <c r="W1273" s="32"/>
      <c r="X1273" s="32" t="str">
        <f t="shared" ca="1" si="171"/>
        <v/>
      </c>
      <c r="Y1273" s="2" t="str">
        <f t="shared" si="172"/>
        <v>Đã thanh toán</v>
      </c>
      <c r="Z1273" s="42">
        <f t="shared" si="173"/>
        <v>46226</v>
      </c>
      <c r="AA1273" s="42">
        <f t="shared" si="174"/>
        <v>46275</v>
      </c>
      <c r="AD1273" s="2" t="str">
        <f>VLOOKUP($A1273,MA_KH!$A:$Q,MA_KH!O$1,0)</f>
        <v>MEGA</v>
      </c>
      <c r="AE1273" s="2" t="str">
        <f>VLOOKUP($A1273,MA_KH!$A:$Q,MA_KH!P$1,0)</f>
        <v>CÔNG TY TNHH MM MEGA MARKET (VIỆT NAM)</v>
      </c>
      <c r="AG1273" s="2" t="str">
        <f>(Table1[[#This Row],[Số hóa đơn]])&amp;IF(OR(Table1[[#This Row],[Phân loại]]="Hàng trả",Table1[[#This Row],[Phân loại]]="Giảm công nợ"),-Table1[[#This Row],[Tổng giá trị]],Table1[[#This Row],[Tổng giá trị]])</f>
        <v>000507082726136</v>
      </c>
      <c r="AH1273" s="6" t="e">
        <f>_xlfn.XLOOKUP(Table1[[#This Row],[Column1]],'Chi tiết tt Mega gửi'!P:P,'Chi tiết tt Mega gửi'!N:N)</f>
        <v>#N/A</v>
      </c>
    </row>
    <row r="1274" spans="1:34" ht="25.5" customHeight="1" x14ac:dyDescent="0.2">
      <c r="A1274" s="58" t="s">
        <v>16294</v>
      </c>
      <c r="B1274" s="58" t="s">
        <v>259</v>
      </c>
      <c r="C1274" s="59">
        <v>46223</v>
      </c>
      <c r="D1274" s="58" t="s">
        <v>21337</v>
      </c>
      <c r="E1274" s="59">
        <v>46226</v>
      </c>
      <c r="F1274" s="58" t="s">
        <v>21338</v>
      </c>
      <c r="G1274" s="58" t="s">
        <v>21339</v>
      </c>
      <c r="H1274" s="130">
        <v>3604090</v>
      </c>
      <c r="I1274" s="131">
        <v>0</v>
      </c>
      <c r="J1274" s="130">
        <v>288327</v>
      </c>
      <c r="K1274" s="132">
        <v>3892417</v>
      </c>
      <c r="L1274" s="64" t="s">
        <v>17236</v>
      </c>
      <c r="M1274" s="6">
        <v>46258</v>
      </c>
      <c r="O1274" s="32">
        <f>IF(Table1[[#This Row],[Phân loại]]="Tồn đầu kỳ",Table1[[#This Row],[Tổng giá trị]],0)</f>
        <v>0</v>
      </c>
      <c r="P1274" s="7">
        <f>IF(Table1[[#This Row],[Số còn phải thu ĐK]]&lt;&gt;0,0,IF(Table1[[#This Row],[Phân loại]]="Bán hàng",Table1[[#This Row],[Tổng giá trị]],-Table1[[#This Row],[Tổng giá trị]]))</f>
        <v>3892417</v>
      </c>
      <c r="Q1274" s="32">
        <f t="shared" si="170"/>
        <v>3892417</v>
      </c>
      <c r="R1274" s="7">
        <f>Table1[[#This Row],[Số còn phải thu ĐK]]+Table1[[#This Row],[Giá Trị HD sau CK]]-Table1[[#This Row],[Số tiền đã thu]]</f>
        <v>0</v>
      </c>
      <c r="S1274" s="6">
        <f>IF(Table1[[#This Row],[Ngày hóa đơn]]&lt;&gt;"",Table1[[#This Row],[Ngày hóa đơn]],IF(Table1[[#This Row],[Ngày hạch toán]]&lt;&gt;"",Table1[[#This Row],[Ngày hạch toán]],""))</f>
        <v>46226</v>
      </c>
      <c r="T1274" s="7"/>
      <c r="U1274" s="6">
        <f>IF(Table1[[#This Row],[Ngày tính CN]]="","",S1274+T1274)</f>
        <v>46226</v>
      </c>
      <c r="V1274" s="32">
        <f ca="1">IF(Table1[[#This Row],[Hạn thanh toán]]="","",IF((U1274-NOW())&lt;0,0,(U1274-NOW())))</f>
        <v>0</v>
      </c>
      <c r="W1274" s="32"/>
      <c r="X1274" s="32" t="str">
        <f t="shared" ca="1" si="171"/>
        <v/>
      </c>
      <c r="Y1274" s="2" t="str">
        <f t="shared" si="172"/>
        <v>Đã thanh toán</v>
      </c>
      <c r="Z1274" s="42">
        <f t="shared" si="173"/>
        <v>46226</v>
      </c>
      <c r="AA1274" s="42">
        <f t="shared" si="174"/>
        <v>46258</v>
      </c>
      <c r="AD1274" s="2" t="str">
        <f>VLOOKUP($A1274,MA_KH!$A:$Q,MA_KH!O$1,0)</f>
        <v>MEGA</v>
      </c>
      <c r="AE1274" s="2" t="str">
        <f>VLOOKUP($A1274,MA_KH!$A:$Q,MA_KH!P$1,0)</f>
        <v>CÔNG TY TNHH MM MEGA MARKET (VIỆT NAM)</v>
      </c>
      <c r="AG1274" s="2" t="str">
        <f>(Table1[[#This Row],[Số hóa đơn]])&amp;IF(OR(Table1[[#This Row],[Phân loại]]="Hàng trả",Table1[[#This Row],[Phân loại]]="Giảm công nợ"),-Table1[[#This Row],[Tổng giá trị]],Table1[[#This Row],[Tổng giá trị]])</f>
        <v>000507093892417</v>
      </c>
      <c r="AH1274" s="6" t="e">
        <f>_xlfn.XLOOKUP(Table1[[#This Row],[Column1]],'Chi tiết tt Mega gửi'!P:P,'Chi tiết tt Mega gửi'!N:N)</f>
        <v>#N/A</v>
      </c>
    </row>
    <row r="1275" spans="1:34" ht="25.5" customHeight="1" x14ac:dyDescent="0.2">
      <c r="A1275" s="54" t="s">
        <v>16305</v>
      </c>
      <c r="B1275" s="54" t="s">
        <v>7247</v>
      </c>
      <c r="C1275" s="55">
        <v>46223</v>
      </c>
      <c r="D1275" s="54" t="s">
        <v>21340</v>
      </c>
      <c r="E1275" s="55">
        <v>46230</v>
      </c>
      <c r="F1275" s="54" t="s">
        <v>21341</v>
      </c>
      <c r="G1275" s="54" t="s">
        <v>21342</v>
      </c>
      <c r="H1275" s="128">
        <v>3947700</v>
      </c>
      <c r="I1275" s="131">
        <v>0</v>
      </c>
      <c r="J1275" s="128">
        <v>315816</v>
      </c>
      <c r="K1275" s="129">
        <v>4263516</v>
      </c>
      <c r="L1275" s="64" t="s">
        <v>17236</v>
      </c>
      <c r="M1275" s="6">
        <v>46258</v>
      </c>
      <c r="O1275" s="32">
        <f>IF(Table1[[#This Row],[Phân loại]]="Tồn đầu kỳ",Table1[[#This Row],[Tổng giá trị]],0)</f>
        <v>0</v>
      </c>
      <c r="P1275" s="7">
        <f>IF(Table1[[#This Row],[Số còn phải thu ĐK]]&lt;&gt;0,0,IF(Table1[[#This Row],[Phân loại]]="Bán hàng",Table1[[#This Row],[Tổng giá trị]],-Table1[[#This Row],[Tổng giá trị]]))</f>
        <v>4263516</v>
      </c>
      <c r="Q1275" s="32">
        <f t="shared" ref="Q1275:Q1278" si="175">IF(M1275&lt;&gt;"",IF(O1275&lt;&gt;0,O1275,P1275),0)</f>
        <v>4263516</v>
      </c>
      <c r="R1275" s="7">
        <f>Table1[[#This Row],[Số còn phải thu ĐK]]+Table1[[#This Row],[Giá Trị HD sau CK]]-Table1[[#This Row],[Số tiền đã thu]]</f>
        <v>0</v>
      </c>
      <c r="S1275" s="6">
        <f>IF(Table1[[#This Row],[Ngày hóa đơn]]&lt;&gt;"",Table1[[#This Row],[Ngày hóa đơn]],IF(Table1[[#This Row],[Ngày hạch toán]]&lt;&gt;"",Table1[[#This Row],[Ngày hạch toán]],""))</f>
        <v>46230</v>
      </c>
      <c r="T1275" s="7"/>
      <c r="U1275" s="6">
        <f>IF(Table1[[#This Row],[Ngày tính CN]]="","",S1275+T1275)</f>
        <v>46230</v>
      </c>
      <c r="V1275" s="32">
        <f ca="1">IF(Table1[[#This Row],[Hạn thanh toán]]="","",IF((U1275-NOW())&lt;0,0,(U1275-NOW())))</f>
        <v>0</v>
      </c>
      <c r="W1275" s="32"/>
      <c r="X1275" s="32" t="str">
        <f t="shared" ref="X1275:X1278" ca="1" si="176">IF(OR(U1275="",R1275=0),"",IF((U1275-NOW())&lt;0,-(U1275-NOW()),0))</f>
        <v/>
      </c>
      <c r="Y1275" s="2" t="str">
        <f t="shared" ref="Y1275:Y1278" si="177">IF(R1275=0,"Đã thanh toán",IF(X1275="","",IF(X1275&lt;=0,"Chưa đến hạn thanh toán",IF(X1275&lt;=30,"Nợ quá hạn 30 ngày",IF(X1275&lt;=60,"Nợ quá hạn từ 30 ngày đến 60 ngày",IF(X1275&lt;=90,"Nợ quá hạn từ 60 ngày đến 90 ngày",IF(X1275&lt;=120,"Nợ quá hạn từ 90 ngày đến 120 ngày","Nợ quá hạn hơn 120 ngày có khả năng mất thanh toán")))))))</f>
        <v>Đã thanh toán</v>
      </c>
      <c r="Z1275" s="42">
        <f t="shared" ref="Z1275:Z1278" si="178">IF(S1275="","",S1275)</f>
        <v>46230</v>
      </c>
      <c r="AA1275" s="42">
        <f t="shared" ref="AA1275:AA1278" si="179">IF(M1275="","",M1275)</f>
        <v>46258</v>
      </c>
      <c r="AD1275" s="2" t="str">
        <f>VLOOKUP($A1275,MA_KH!$A:$Q,MA_KH!O$1,0)</f>
        <v>MEGA</v>
      </c>
      <c r="AE1275" s="2" t="str">
        <f>VLOOKUP($A1275,MA_KH!$A:$Q,MA_KH!P$1,0)</f>
        <v>CÔNG TY TNHH MM MEGA MARKET (VIỆT NAM)</v>
      </c>
      <c r="AG1275" s="2" t="str">
        <f>(Table1[[#This Row],[Số hóa đơn]])&amp;IF(OR(Table1[[#This Row],[Phân loại]]="Hàng trả",Table1[[#This Row],[Phân loại]]="Giảm công nợ"),-Table1[[#This Row],[Tổng giá trị]],Table1[[#This Row],[Tổng giá trị]])</f>
        <v>000522894263516</v>
      </c>
      <c r="AH1275" s="6" t="e">
        <f>_xlfn.XLOOKUP(Table1[[#This Row],[Column1]],'Chi tiết tt Mega gửi'!P:P,'Chi tiết tt Mega gửi'!N:N)</f>
        <v>#N/A</v>
      </c>
    </row>
    <row r="1276" spans="1:34" ht="25.5" customHeight="1" x14ac:dyDescent="0.2">
      <c r="A1276" s="54" t="s">
        <v>16305</v>
      </c>
      <c r="B1276" s="54" t="s">
        <v>7247</v>
      </c>
      <c r="C1276" s="55">
        <v>46223</v>
      </c>
      <c r="D1276" s="54" t="s">
        <v>21343</v>
      </c>
      <c r="E1276" s="55">
        <v>46230</v>
      </c>
      <c r="F1276" s="54" t="s">
        <v>21344</v>
      </c>
      <c r="G1276" s="54" t="s">
        <v>21345</v>
      </c>
      <c r="H1276" s="128">
        <v>3383260</v>
      </c>
      <c r="I1276" s="131">
        <v>0</v>
      </c>
      <c r="J1276" s="128">
        <v>270661</v>
      </c>
      <c r="K1276" s="129">
        <v>3653921</v>
      </c>
      <c r="L1276" s="64" t="s">
        <v>17236</v>
      </c>
      <c r="M1276" s="6">
        <v>46258</v>
      </c>
      <c r="O1276" s="32">
        <f>IF(Table1[[#This Row],[Phân loại]]="Tồn đầu kỳ",Table1[[#This Row],[Tổng giá trị]],0)</f>
        <v>0</v>
      </c>
      <c r="P1276" s="7">
        <f>IF(Table1[[#This Row],[Số còn phải thu ĐK]]&lt;&gt;0,0,IF(Table1[[#This Row],[Phân loại]]="Bán hàng",Table1[[#This Row],[Tổng giá trị]],-Table1[[#This Row],[Tổng giá trị]]))</f>
        <v>3653921</v>
      </c>
      <c r="Q1276" s="32">
        <f t="shared" si="175"/>
        <v>3653921</v>
      </c>
      <c r="R1276" s="7">
        <f>Table1[[#This Row],[Số còn phải thu ĐK]]+Table1[[#This Row],[Giá Trị HD sau CK]]-Table1[[#This Row],[Số tiền đã thu]]</f>
        <v>0</v>
      </c>
      <c r="S1276" s="6">
        <f>IF(Table1[[#This Row],[Ngày hóa đơn]]&lt;&gt;"",Table1[[#This Row],[Ngày hóa đơn]],IF(Table1[[#This Row],[Ngày hạch toán]]&lt;&gt;"",Table1[[#This Row],[Ngày hạch toán]],""))</f>
        <v>46230</v>
      </c>
      <c r="T1276" s="7"/>
      <c r="U1276" s="6">
        <f>IF(Table1[[#This Row],[Ngày tính CN]]="","",S1276+T1276)</f>
        <v>46230</v>
      </c>
      <c r="V1276" s="32">
        <f ca="1">IF(Table1[[#This Row],[Hạn thanh toán]]="","",IF((U1276-NOW())&lt;0,0,(U1276-NOW())))</f>
        <v>0</v>
      </c>
      <c r="W1276" s="32"/>
      <c r="X1276" s="32" t="str">
        <f t="shared" ca="1" si="176"/>
        <v/>
      </c>
      <c r="Y1276" s="2" t="str">
        <f t="shared" si="177"/>
        <v>Đã thanh toán</v>
      </c>
      <c r="Z1276" s="42">
        <f t="shared" si="178"/>
        <v>46230</v>
      </c>
      <c r="AA1276" s="42">
        <f t="shared" si="179"/>
        <v>46258</v>
      </c>
      <c r="AD1276" s="2" t="str">
        <f>VLOOKUP($A1276,MA_KH!$A:$Q,MA_KH!O$1,0)</f>
        <v>MEGA</v>
      </c>
      <c r="AE1276" s="2" t="str">
        <f>VLOOKUP($A1276,MA_KH!$A:$Q,MA_KH!P$1,0)</f>
        <v>CÔNG TY TNHH MM MEGA MARKET (VIỆT NAM)</v>
      </c>
      <c r="AG1276" s="2" t="str">
        <f>(Table1[[#This Row],[Số hóa đơn]])&amp;IF(OR(Table1[[#This Row],[Phân loại]]="Hàng trả",Table1[[#This Row],[Phân loại]]="Giảm công nợ"),-Table1[[#This Row],[Tổng giá trị]],Table1[[#This Row],[Tổng giá trị]])</f>
        <v>000522943653921</v>
      </c>
      <c r="AH1276" s="6" t="e">
        <f>_xlfn.XLOOKUP(Table1[[#This Row],[Column1]],'Chi tiết tt Mega gửi'!P:P,'Chi tiết tt Mega gửi'!N:N)</f>
        <v>#N/A</v>
      </c>
    </row>
    <row r="1277" spans="1:34" ht="25.5" customHeight="1" x14ac:dyDescent="0.2">
      <c r="A1277" s="54" t="s">
        <v>16302</v>
      </c>
      <c r="B1277" s="54" t="s">
        <v>7251</v>
      </c>
      <c r="C1277" s="55">
        <v>46223</v>
      </c>
      <c r="D1277" s="54" t="s">
        <v>21346</v>
      </c>
      <c r="E1277" s="55">
        <v>46230</v>
      </c>
      <c r="F1277" s="54" t="s">
        <v>21347</v>
      </c>
      <c r="G1277" s="54" t="s">
        <v>21348</v>
      </c>
      <c r="H1277" s="128">
        <v>3494090</v>
      </c>
      <c r="I1277" s="131">
        <v>0</v>
      </c>
      <c r="J1277" s="128">
        <v>279527</v>
      </c>
      <c r="K1277" s="129">
        <v>3773617</v>
      </c>
      <c r="L1277" s="64" t="s">
        <v>17236</v>
      </c>
      <c r="M1277" s="6">
        <v>46258</v>
      </c>
      <c r="O1277" s="32">
        <f>IF(Table1[[#This Row],[Phân loại]]="Tồn đầu kỳ",Table1[[#This Row],[Tổng giá trị]],0)</f>
        <v>0</v>
      </c>
      <c r="P1277" s="7">
        <f>IF(Table1[[#This Row],[Số còn phải thu ĐK]]&lt;&gt;0,0,IF(Table1[[#This Row],[Phân loại]]="Bán hàng",Table1[[#This Row],[Tổng giá trị]],-Table1[[#This Row],[Tổng giá trị]]))</f>
        <v>3773617</v>
      </c>
      <c r="Q1277" s="32">
        <f t="shared" si="175"/>
        <v>3773617</v>
      </c>
      <c r="R1277" s="7">
        <f>Table1[[#This Row],[Số còn phải thu ĐK]]+Table1[[#This Row],[Giá Trị HD sau CK]]-Table1[[#This Row],[Số tiền đã thu]]</f>
        <v>0</v>
      </c>
      <c r="S1277" s="6">
        <f>IF(Table1[[#This Row],[Ngày hóa đơn]]&lt;&gt;"",Table1[[#This Row],[Ngày hóa đơn]],IF(Table1[[#This Row],[Ngày hạch toán]]&lt;&gt;"",Table1[[#This Row],[Ngày hạch toán]],""))</f>
        <v>46230</v>
      </c>
      <c r="T1277" s="7"/>
      <c r="U1277" s="6">
        <f>IF(Table1[[#This Row],[Ngày tính CN]]="","",S1277+T1277)</f>
        <v>46230</v>
      </c>
      <c r="V1277" s="32">
        <f ca="1">IF(Table1[[#This Row],[Hạn thanh toán]]="","",IF((U1277-NOW())&lt;0,0,(U1277-NOW())))</f>
        <v>0</v>
      </c>
      <c r="W1277" s="32"/>
      <c r="X1277" s="32" t="str">
        <f t="shared" ca="1" si="176"/>
        <v/>
      </c>
      <c r="Y1277" s="2" t="str">
        <f t="shared" si="177"/>
        <v>Đã thanh toán</v>
      </c>
      <c r="Z1277" s="42">
        <f t="shared" si="178"/>
        <v>46230</v>
      </c>
      <c r="AA1277" s="42">
        <f t="shared" si="179"/>
        <v>46258</v>
      </c>
      <c r="AD1277" s="2" t="str">
        <f>VLOOKUP($A1277,MA_KH!$A:$Q,MA_KH!O$1,0)</f>
        <v>MEGA</v>
      </c>
      <c r="AE1277" s="2" t="str">
        <f>VLOOKUP($A1277,MA_KH!$A:$Q,MA_KH!P$1,0)</f>
        <v>CÔNG TY TNHH MM MEGA MARKET (VIỆT NAM)</v>
      </c>
      <c r="AG1277" s="2" t="str">
        <f>(Table1[[#This Row],[Số hóa đơn]])&amp;IF(OR(Table1[[#This Row],[Phân loại]]="Hàng trả",Table1[[#This Row],[Phân loại]]="Giảm công nợ"),-Table1[[#This Row],[Tổng giá trị]],Table1[[#This Row],[Tổng giá trị]])</f>
        <v>000522953773617</v>
      </c>
      <c r="AH1277" s="6" t="e">
        <f>_xlfn.XLOOKUP(Table1[[#This Row],[Column1]],'Chi tiết tt Mega gửi'!P:P,'Chi tiết tt Mega gửi'!N:N)</f>
        <v>#N/A</v>
      </c>
    </row>
    <row r="1278" spans="1:34" ht="25.5" customHeight="1" x14ac:dyDescent="0.2">
      <c r="A1278" s="58" t="s">
        <v>16299</v>
      </c>
      <c r="B1278" s="58" t="s">
        <v>190</v>
      </c>
      <c r="C1278" s="59">
        <v>46223</v>
      </c>
      <c r="D1278" s="58" t="s">
        <v>21349</v>
      </c>
      <c r="E1278" s="59">
        <v>46223</v>
      </c>
      <c r="F1278" s="58" t="s">
        <v>21350</v>
      </c>
      <c r="G1278" s="58" t="s">
        <v>20396</v>
      </c>
      <c r="H1278" s="130">
        <v>6107096</v>
      </c>
      <c r="I1278" s="131">
        <v>0</v>
      </c>
      <c r="J1278" s="130">
        <v>488569</v>
      </c>
      <c r="K1278" s="132">
        <v>6595665</v>
      </c>
      <c r="L1278" s="64" t="s">
        <v>17237</v>
      </c>
      <c r="M1278" s="6">
        <v>46227</v>
      </c>
      <c r="O1278" s="32">
        <f>IF(Table1[[#This Row],[Phân loại]]="Tồn đầu kỳ",Table1[[#This Row],[Tổng giá trị]],0)</f>
        <v>0</v>
      </c>
      <c r="P1278" s="7">
        <f>IF(Table1[[#This Row],[Số còn phải thu ĐK]]&lt;&gt;0,0,IF(Table1[[#This Row],[Phân loại]]="Bán hàng",Table1[[#This Row],[Tổng giá trị]],-Table1[[#This Row],[Tổng giá trị]]))</f>
        <v>-6595665</v>
      </c>
      <c r="Q1278" s="32">
        <f t="shared" si="175"/>
        <v>-6595665</v>
      </c>
      <c r="R1278" s="7">
        <f>Table1[[#This Row],[Số còn phải thu ĐK]]+Table1[[#This Row],[Giá Trị HD sau CK]]-Table1[[#This Row],[Số tiền đã thu]]</f>
        <v>0</v>
      </c>
      <c r="S1278" s="6">
        <f>IF(Table1[[#This Row],[Ngày hóa đơn]]&lt;&gt;"",Table1[[#This Row],[Ngày hóa đơn]],IF(Table1[[#This Row],[Ngày hạch toán]]&lt;&gt;"",Table1[[#This Row],[Ngày hạch toán]],""))</f>
        <v>46223</v>
      </c>
      <c r="T1278" s="7"/>
      <c r="U1278" s="6">
        <f>IF(Table1[[#This Row],[Ngày tính CN]]="","",S1278+T1278)</f>
        <v>46223</v>
      </c>
      <c r="V1278" s="32">
        <f ca="1">IF(Table1[[#This Row],[Hạn thanh toán]]="","",IF((U1278-NOW())&lt;0,0,(U1278-NOW())))</f>
        <v>0</v>
      </c>
      <c r="W1278" s="32"/>
      <c r="X1278" s="32" t="str">
        <f t="shared" ca="1" si="176"/>
        <v/>
      </c>
      <c r="Y1278" s="2" t="str">
        <f t="shared" si="177"/>
        <v>Đã thanh toán</v>
      </c>
      <c r="Z1278" s="42">
        <f t="shared" si="178"/>
        <v>46223</v>
      </c>
      <c r="AA1278" s="42">
        <f t="shared" si="179"/>
        <v>46227</v>
      </c>
      <c r="AD1278" s="2" t="str">
        <f>VLOOKUP($A1278,MA_KH!$A:$Q,MA_KH!O$1,0)</f>
        <v>MEGA</v>
      </c>
      <c r="AE1278" s="2" t="str">
        <f>VLOOKUP($A1278,MA_KH!$A:$Q,MA_KH!P$1,0)</f>
        <v>CÔNG TY TNHH MM MEGA MARKET (VIỆT NAM)</v>
      </c>
      <c r="AG1278" s="2" t="str">
        <f>(Table1[[#This Row],[Số hóa đơn]])&amp;IF(OR(Table1[[#This Row],[Phân loại]]="Hàng trả",Table1[[#This Row],[Phân loại]]="Giảm công nợ"),-Table1[[#This Row],[Tổng giá trị]],Table1[[#This Row],[Tổng giá trị]])</f>
        <v>5854-6595665</v>
      </c>
      <c r="AH1278" s="6">
        <f>_xlfn.XLOOKUP(Table1[[#This Row],[Column1]],'Chi tiết tt Mega gửi'!P:P,'Chi tiết tt Mega gửi'!N:N)</f>
        <v>46227</v>
      </c>
    </row>
    <row r="1279" spans="1:34" ht="25.5" customHeight="1" x14ac:dyDescent="0.2">
      <c r="A1279" s="58" t="s">
        <v>16300</v>
      </c>
      <c r="B1279" s="58" t="s">
        <v>7238</v>
      </c>
      <c r="C1279" s="59">
        <v>46224</v>
      </c>
      <c r="D1279" s="58" t="s">
        <v>21351</v>
      </c>
      <c r="E1279" s="59">
        <v>46226</v>
      </c>
      <c r="F1279" s="58" t="s">
        <v>21352</v>
      </c>
      <c r="G1279" s="58" t="s">
        <v>21353</v>
      </c>
      <c r="H1279" s="130">
        <v>3426200</v>
      </c>
      <c r="I1279" s="131">
        <v>0</v>
      </c>
      <c r="J1279" s="130">
        <v>274096</v>
      </c>
      <c r="K1279" s="132">
        <v>3700296</v>
      </c>
      <c r="L1279" s="64" t="s">
        <v>17236</v>
      </c>
      <c r="M1279" s="6">
        <v>46275</v>
      </c>
      <c r="O1279" s="32">
        <f>IF(Table1[[#This Row],[Phân loại]]="Tồn đầu kỳ",Table1[[#This Row],[Tổng giá trị]],0)</f>
        <v>0</v>
      </c>
      <c r="P1279" s="7">
        <f>IF(Table1[[#This Row],[Số còn phải thu ĐK]]&lt;&gt;0,0,IF(Table1[[#This Row],[Phân loại]]="Bán hàng",Table1[[#This Row],[Tổng giá trị]],-Table1[[#This Row],[Tổng giá trị]]))</f>
        <v>3700296</v>
      </c>
      <c r="Q1279" s="32">
        <f>IF(M1279&lt;&gt;"",IF(O1279&lt;&gt;0,O1279,P1279),0)</f>
        <v>3700296</v>
      </c>
      <c r="R1279" s="7">
        <f>Table1[[#This Row],[Số còn phải thu ĐK]]+Table1[[#This Row],[Giá Trị HD sau CK]]-Table1[[#This Row],[Số tiền đã thu]]</f>
        <v>0</v>
      </c>
      <c r="S1279" s="6">
        <f>IF(Table1[[#This Row],[Ngày hóa đơn]]&lt;&gt;"",Table1[[#This Row],[Ngày hóa đơn]],IF(Table1[[#This Row],[Ngày hạch toán]]&lt;&gt;"",Table1[[#This Row],[Ngày hạch toán]],""))</f>
        <v>46226</v>
      </c>
      <c r="T1279" s="7"/>
      <c r="U1279" s="6">
        <f>IF(Table1[[#This Row],[Ngày tính CN]]="","",S1279+T1279)</f>
        <v>46226</v>
      </c>
      <c r="V1279" s="32">
        <f ca="1">IF(Table1[[#This Row],[Hạn thanh toán]]="","",IF((U1279-NOW())&lt;0,0,(U1279-NOW())))</f>
        <v>0</v>
      </c>
      <c r="W1279" s="32"/>
      <c r="X1279" s="32" t="str">
        <f ca="1">IF(OR(U1279="",R1279=0),"",IF((U1279-NOW())&lt;0,-(U1279-NOW()),0))</f>
        <v/>
      </c>
      <c r="Y1279" s="2" t="str">
        <f>IF(R1279=0,"Đã thanh toán",IF(X1279="","",IF(X1279&lt;=0,"Chưa đến hạn thanh toán",IF(X1279&lt;=30,"Nợ quá hạn 30 ngày",IF(X1279&lt;=60,"Nợ quá hạn từ 30 ngày đến 60 ngày",IF(X1279&lt;=90,"Nợ quá hạn từ 60 ngày đến 90 ngày",IF(X1279&lt;=120,"Nợ quá hạn từ 90 ngày đến 120 ngày","Nợ quá hạn hơn 120 ngày có khả năng mất thanh toán")))))))</f>
        <v>Đã thanh toán</v>
      </c>
      <c r="Z1279" s="42">
        <f>IF(S1279="","",S1279)</f>
        <v>46226</v>
      </c>
      <c r="AA1279" s="42">
        <f>IF(M1279="","",M1279)</f>
        <v>46275</v>
      </c>
      <c r="AD1279" s="2" t="str">
        <f>VLOOKUP($A1279,MA_KH!$A:$Q,MA_KH!O$1,0)</f>
        <v>MEGA</v>
      </c>
      <c r="AE1279" s="2" t="str">
        <f>VLOOKUP($A1279,MA_KH!$A:$Q,MA_KH!P$1,0)</f>
        <v>CÔNG TY TNHH MM MEGA MARKET (VIỆT NAM)</v>
      </c>
      <c r="AG1279" s="2" t="str">
        <f>(Table1[[#This Row],[Số hóa đơn]])&amp;IF(OR(Table1[[#This Row],[Phân loại]]="Hàng trả",Table1[[#This Row],[Phân loại]]="Giảm công nợ"),-Table1[[#This Row],[Tổng giá trị]],Table1[[#This Row],[Tổng giá trị]])</f>
        <v>000507103700296</v>
      </c>
      <c r="AH1279" s="6" t="e">
        <f>_xlfn.XLOOKUP(Table1[[#This Row],[Column1]],'Chi tiết tt Mega gửi'!P:P,'Chi tiết tt Mega gửi'!N:N)</f>
        <v>#N/A</v>
      </c>
    </row>
    <row r="1280" spans="1:34" ht="25.5" customHeight="1" x14ac:dyDescent="0.2">
      <c r="A1280" s="58" t="s">
        <v>16306</v>
      </c>
      <c r="B1280" s="58" t="s">
        <v>7257</v>
      </c>
      <c r="C1280" s="59">
        <v>46224</v>
      </c>
      <c r="D1280" s="58" t="s">
        <v>21354</v>
      </c>
      <c r="E1280" s="59">
        <v>46230</v>
      </c>
      <c r="F1280" s="58" t="s">
        <v>21355</v>
      </c>
      <c r="G1280" s="58" t="s">
        <v>21356</v>
      </c>
      <c r="H1280" s="130">
        <v>4610310</v>
      </c>
      <c r="I1280" s="131">
        <v>0</v>
      </c>
      <c r="J1280" s="130">
        <v>368825</v>
      </c>
      <c r="K1280" s="132">
        <v>4979135</v>
      </c>
      <c r="L1280" s="64" t="s">
        <v>17236</v>
      </c>
      <c r="O1280" s="32">
        <f>IF(Table1[[#This Row],[Phân loại]]="Tồn đầu kỳ",Table1[[#This Row],[Tổng giá trị]],0)</f>
        <v>0</v>
      </c>
      <c r="P1280" s="7">
        <f>IF(Table1[[#This Row],[Số còn phải thu ĐK]]&lt;&gt;0,0,IF(Table1[[#This Row],[Phân loại]]="Bán hàng",Table1[[#This Row],[Tổng giá trị]],-Table1[[#This Row],[Tổng giá trị]]))</f>
        <v>4979135</v>
      </c>
      <c r="Q1280" s="32">
        <f>IF(M1280&lt;&gt;"",IF(O1280&lt;&gt;0,O1280,P1280),0)</f>
        <v>0</v>
      </c>
      <c r="R1280" s="7">
        <f>Table1[[#This Row],[Số còn phải thu ĐK]]+Table1[[#This Row],[Giá Trị HD sau CK]]-Table1[[#This Row],[Số tiền đã thu]]</f>
        <v>4979135</v>
      </c>
      <c r="S1280" s="6">
        <f>IF(Table1[[#This Row],[Ngày hóa đơn]]&lt;&gt;"",Table1[[#This Row],[Ngày hóa đơn]],IF(Table1[[#This Row],[Ngày hạch toán]]&lt;&gt;"",Table1[[#This Row],[Ngày hạch toán]],""))</f>
        <v>46230</v>
      </c>
      <c r="T1280" s="7"/>
      <c r="U1280" s="6">
        <f>IF(Table1[[#This Row],[Ngày tính CN]]="","",S1280+T1280)</f>
        <v>46230</v>
      </c>
      <c r="V1280" s="32">
        <f ca="1">IF(Table1[[#This Row],[Hạn thanh toán]]="","",IF((U1280-NOW())&lt;0,0,(U1280-NOW())))</f>
        <v>0</v>
      </c>
      <c r="W1280" s="32"/>
      <c r="X1280" s="32">
        <f ca="1">IF(OR(U1280="",R1280=0),"",IF((U1280-NOW())&lt;0,-(U1280-NOW()),0))</f>
        <v>64.359753240743885</v>
      </c>
      <c r="Y1280" s="2" t="str">
        <f ca="1">IF(R1280=0,"Đã thanh toán",IF(X1280="","",IF(X1280&lt;=0,"Chưa đến hạn thanh toán",IF(X1280&lt;=30,"Nợ quá hạn 30 ngày",IF(X1280&lt;=60,"Nợ quá hạn từ 30 ngày đến 60 ngày",IF(X1280&lt;=90,"Nợ quá hạn từ 60 ngày đến 90 ngày",IF(X1280&lt;=120,"Nợ quá hạn từ 90 ngày đến 120 ngày","Nợ quá hạn hơn 120 ngày có khả năng mất thanh toán")))))))</f>
        <v>Nợ quá hạn từ 60 ngày đến 90 ngày</v>
      </c>
      <c r="Z1280" s="42">
        <f>IF(S1280="","",S1280)</f>
        <v>46230</v>
      </c>
      <c r="AA1280" s="42" t="str">
        <f>IF(M1280="","",M1280)</f>
        <v/>
      </c>
      <c r="AD1280" s="2" t="str">
        <f>VLOOKUP($A1280,MA_KH!$A:$Q,MA_KH!O$1,0)</f>
        <v>MEGA</v>
      </c>
      <c r="AE1280" s="2" t="str">
        <f>VLOOKUP($A1280,MA_KH!$A:$Q,MA_KH!P$1,0)</f>
        <v>CÔNG TY TNHH MM MEGA MARKET (VIỆT NAM)</v>
      </c>
      <c r="AG1280" s="2" t="str">
        <f>(Table1[[#This Row],[Số hóa đơn]])&amp;IF(OR(Table1[[#This Row],[Phân loại]]="Hàng trả",Table1[[#This Row],[Phân loại]]="Giảm công nợ"),-Table1[[#This Row],[Tổng giá trị]],Table1[[#This Row],[Tổng giá trị]])</f>
        <v>000523504979135</v>
      </c>
      <c r="AH1280" s="6" t="e">
        <f>_xlfn.XLOOKUP(Table1[[#This Row],[Column1]],'Chi tiết tt Mega gửi'!P:P,'Chi tiết tt Mega gửi'!N:N)</f>
        <v>#N/A</v>
      </c>
    </row>
    <row r="1281" spans="1:34" ht="25.5" customHeight="1" x14ac:dyDescent="0.2">
      <c r="A1281" s="54" t="s">
        <v>16308</v>
      </c>
      <c r="B1281" s="54" t="s">
        <v>194</v>
      </c>
      <c r="C1281" s="55">
        <v>46226</v>
      </c>
      <c r="D1281" s="54" t="s">
        <v>21357</v>
      </c>
      <c r="E1281" s="55">
        <v>46231</v>
      </c>
      <c r="F1281" s="54" t="s">
        <v>21358</v>
      </c>
      <c r="G1281" s="54" t="s">
        <v>21359</v>
      </c>
      <c r="H1281" s="128">
        <v>7572600</v>
      </c>
      <c r="I1281" s="131">
        <v>0</v>
      </c>
      <c r="J1281" s="128">
        <v>605808</v>
      </c>
      <c r="K1281" s="129">
        <v>8178408</v>
      </c>
      <c r="L1281" s="64" t="s">
        <v>17236</v>
      </c>
      <c r="M1281" s="6">
        <v>46275</v>
      </c>
      <c r="O1281" s="32">
        <f>IF(Table1[[#This Row],[Phân loại]]="Tồn đầu kỳ",Table1[[#This Row],[Tổng giá trị]],0)</f>
        <v>0</v>
      </c>
      <c r="P1281" s="7">
        <f>IF(Table1[[#This Row],[Số còn phải thu ĐK]]&lt;&gt;0,0,IF(Table1[[#This Row],[Phân loại]]="Bán hàng",Table1[[#This Row],[Tổng giá trị]],-Table1[[#This Row],[Tổng giá trị]]))</f>
        <v>8178408</v>
      </c>
      <c r="Q1281" s="32">
        <f t="shared" ref="Q1281:Q1288" si="180">IF(M1281&lt;&gt;"",IF(O1281&lt;&gt;0,O1281,P1281),0)</f>
        <v>8178408</v>
      </c>
      <c r="R1281" s="7">
        <f>Table1[[#This Row],[Số còn phải thu ĐK]]+Table1[[#This Row],[Giá Trị HD sau CK]]-Table1[[#This Row],[Số tiền đã thu]]</f>
        <v>0</v>
      </c>
      <c r="S1281" s="6">
        <f>IF(Table1[[#This Row],[Ngày hóa đơn]]&lt;&gt;"",Table1[[#This Row],[Ngày hóa đơn]],IF(Table1[[#This Row],[Ngày hạch toán]]&lt;&gt;"",Table1[[#This Row],[Ngày hạch toán]],""))</f>
        <v>46231</v>
      </c>
      <c r="T1281" s="7"/>
      <c r="U1281" s="6">
        <f>IF(Table1[[#This Row],[Ngày tính CN]]="","",S1281+T1281)</f>
        <v>46231</v>
      </c>
      <c r="V1281" s="32">
        <f ca="1">IF(Table1[[#This Row],[Hạn thanh toán]]="","",IF((U1281-NOW())&lt;0,0,(U1281-NOW())))</f>
        <v>0</v>
      </c>
      <c r="W1281" s="32"/>
      <c r="X1281" s="32" t="str">
        <f t="shared" ref="X1281:X1288" ca="1" si="181">IF(OR(U1281="",R1281=0),"",IF((U1281-NOW())&lt;0,-(U1281-NOW()),0))</f>
        <v/>
      </c>
      <c r="Y1281" s="2" t="str">
        <f t="shared" ref="Y1281:Y1288" si="182">IF(R1281=0,"Đã thanh toán",IF(X1281="","",IF(X1281&lt;=0,"Chưa đến hạn thanh toán",IF(X1281&lt;=30,"Nợ quá hạn 30 ngày",IF(X1281&lt;=60,"Nợ quá hạn từ 30 ngày đến 60 ngày",IF(X1281&lt;=90,"Nợ quá hạn từ 60 ngày đến 90 ngày",IF(X1281&lt;=120,"Nợ quá hạn từ 90 ngày đến 120 ngày","Nợ quá hạn hơn 120 ngày có khả năng mất thanh toán")))))))</f>
        <v>Đã thanh toán</v>
      </c>
      <c r="Z1281" s="42">
        <f t="shared" ref="Z1281:Z1288" si="183">IF(S1281="","",S1281)</f>
        <v>46231</v>
      </c>
      <c r="AA1281" s="42">
        <f t="shared" ref="AA1281:AA1288" si="184">IF(M1281="","",M1281)</f>
        <v>46275</v>
      </c>
      <c r="AD1281" s="2" t="str">
        <f>VLOOKUP($A1281,MA_KH!$A:$Q,MA_KH!O$1,0)</f>
        <v>MEGA</v>
      </c>
      <c r="AE1281" s="2" t="str">
        <f>VLOOKUP($A1281,MA_KH!$A:$Q,MA_KH!P$1,0)</f>
        <v>CÔNG TY TNHH MM MEGA MARKET (VIỆT NAM)</v>
      </c>
      <c r="AG1281" s="2" t="str">
        <f>(Table1[[#This Row],[Số hóa đơn]])&amp;IF(OR(Table1[[#This Row],[Phân loại]]="Hàng trả",Table1[[#This Row],[Phân loại]]="Giảm công nợ"),-Table1[[#This Row],[Tổng giá trị]],Table1[[#This Row],[Tổng giá trị]])</f>
        <v>000524158178408</v>
      </c>
      <c r="AH1281" s="6" t="e">
        <f>_xlfn.XLOOKUP(Table1[[#This Row],[Column1]],'Chi tiết tt Mega gửi'!P:P,'Chi tiết tt Mega gửi'!N:N)</f>
        <v>#N/A</v>
      </c>
    </row>
    <row r="1282" spans="1:34" ht="25.5" customHeight="1" x14ac:dyDescent="0.2">
      <c r="A1282" s="54" t="s">
        <v>16310</v>
      </c>
      <c r="B1282" s="54" t="s">
        <v>196</v>
      </c>
      <c r="C1282" s="55">
        <v>46226</v>
      </c>
      <c r="D1282" s="54" t="s">
        <v>21360</v>
      </c>
      <c r="E1282" s="55">
        <v>46231</v>
      </c>
      <c r="F1282" s="54" t="s">
        <v>21361</v>
      </c>
      <c r="G1282" s="54" t="s">
        <v>21362</v>
      </c>
      <c r="H1282" s="128">
        <v>725000</v>
      </c>
      <c r="I1282" s="131">
        <v>0</v>
      </c>
      <c r="J1282" s="128">
        <v>58000</v>
      </c>
      <c r="K1282" s="129">
        <v>783000</v>
      </c>
      <c r="L1282" s="64" t="s">
        <v>17236</v>
      </c>
      <c r="M1282" s="6">
        <v>46275</v>
      </c>
      <c r="O1282" s="32">
        <f>IF(Table1[[#This Row],[Phân loại]]="Tồn đầu kỳ",Table1[[#This Row],[Tổng giá trị]],0)</f>
        <v>0</v>
      </c>
      <c r="P1282" s="7">
        <f>IF(Table1[[#This Row],[Số còn phải thu ĐK]]&lt;&gt;0,0,IF(Table1[[#This Row],[Phân loại]]="Bán hàng",Table1[[#This Row],[Tổng giá trị]],-Table1[[#This Row],[Tổng giá trị]]))</f>
        <v>783000</v>
      </c>
      <c r="Q1282" s="32">
        <f t="shared" si="180"/>
        <v>783000</v>
      </c>
      <c r="R1282" s="7">
        <f>Table1[[#This Row],[Số còn phải thu ĐK]]+Table1[[#This Row],[Giá Trị HD sau CK]]-Table1[[#This Row],[Số tiền đã thu]]</f>
        <v>0</v>
      </c>
      <c r="S1282" s="6">
        <f>IF(Table1[[#This Row],[Ngày hóa đơn]]&lt;&gt;"",Table1[[#This Row],[Ngày hóa đơn]],IF(Table1[[#This Row],[Ngày hạch toán]]&lt;&gt;"",Table1[[#This Row],[Ngày hạch toán]],""))</f>
        <v>46231</v>
      </c>
      <c r="T1282" s="7"/>
      <c r="U1282" s="6">
        <f>IF(Table1[[#This Row],[Ngày tính CN]]="","",S1282+T1282)</f>
        <v>46231</v>
      </c>
      <c r="V1282" s="32">
        <f ca="1">IF(Table1[[#This Row],[Hạn thanh toán]]="","",IF((U1282-NOW())&lt;0,0,(U1282-NOW())))</f>
        <v>0</v>
      </c>
      <c r="W1282" s="32"/>
      <c r="X1282" s="32" t="str">
        <f t="shared" ca="1" si="181"/>
        <v/>
      </c>
      <c r="Y1282" s="2" t="str">
        <f t="shared" si="182"/>
        <v>Đã thanh toán</v>
      </c>
      <c r="Z1282" s="42">
        <f t="shared" si="183"/>
        <v>46231</v>
      </c>
      <c r="AA1282" s="42">
        <f t="shared" si="184"/>
        <v>46275</v>
      </c>
      <c r="AD1282" s="2" t="str">
        <f>VLOOKUP($A1282,MA_KH!$A:$Q,MA_KH!O$1,0)</f>
        <v>MEGA</v>
      </c>
      <c r="AE1282" s="2" t="str">
        <f>VLOOKUP($A1282,MA_KH!$A:$Q,MA_KH!P$1,0)</f>
        <v>CÔNG TY TNHH MM MEGA MARKET (VIỆT NAM)</v>
      </c>
      <c r="AG1282" s="2" t="str">
        <f>(Table1[[#This Row],[Số hóa đơn]])&amp;IF(OR(Table1[[#This Row],[Phân loại]]="Hàng trả",Table1[[#This Row],[Phân loại]]="Giảm công nợ"),-Table1[[#This Row],[Tổng giá trị]],Table1[[#This Row],[Tổng giá trị]])</f>
        <v>00052416783000</v>
      </c>
      <c r="AH1282" s="6" t="e">
        <f>_xlfn.XLOOKUP(Table1[[#This Row],[Column1]],'Chi tiết tt Mega gửi'!P:P,'Chi tiết tt Mega gửi'!N:N)</f>
        <v>#N/A</v>
      </c>
    </row>
    <row r="1283" spans="1:34" ht="25.5" customHeight="1" x14ac:dyDescent="0.2">
      <c r="A1283" s="54" t="s">
        <v>16295</v>
      </c>
      <c r="B1283" s="54" t="s">
        <v>198</v>
      </c>
      <c r="C1283" s="55">
        <v>46226</v>
      </c>
      <c r="D1283" s="54" t="s">
        <v>21363</v>
      </c>
      <c r="E1283" s="55">
        <v>46231</v>
      </c>
      <c r="F1283" s="54" t="s">
        <v>21364</v>
      </c>
      <c r="G1283" s="54" t="s">
        <v>21365</v>
      </c>
      <c r="H1283" s="128">
        <v>4722735</v>
      </c>
      <c r="I1283" s="131">
        <v>0</v>
      </c>
      <c r="J1283" s="128">
        <v>377819</v>
      </c>
      <c r="K1283" s="129">
        <v>5100554</v>
      </c>
      <c r="L1283" s="64" t="s">
        <v>17236</v>
      </c>
      <c r="M1283" s="6">
        <v>46275</v>
      </c>
      <c r="O1283" s="32">
        <f>IF(Table1[[#This Row],[Phân loại]]="Tồn đầu kỳ",Table1[[#This Row],[Tổng giá trị]],0)</f>
        <v>0</v>
      </c>
      <c r="P1283" s="7">
        <f>IF(Table1[[#This Row],[Số còn phải thu ĐK]]&lt;&gt;0,0,IF(Table1[[#This Row],[Phân loại]]="Bán hàng",Table1[[#This Row],[Tổng giá trị]],-Table1[[#This Row],[Tổng giá trị]]))</f>
        <v>5100554</v>
      </c>
      <c r="Q1283" s="32">
        <f t="shared" si="180"/>
        <v>5100554</v>
      </c>
      <c r="R1283" s="7">
        <f>Table1[[#This Row],[Số còn phải thu ĐK]]+Table1[[#This Row],[Giá Trị HD sau CK]]-Table1[[#This Row],[Số tiền đã thu]]</f>
        <v>0</v>
      </c>
      <c r="S1283" s="6">
        <f>IF(Table1[[#This Row],[Ngày hóa đơn]]&lt;&gt;"",Table1[[#This Row],[Ngày hóa đơn]],IF(Table1[[#This Row],[Ngày hạch toán]]&lt;&gt;"",Table1[[#This Row],[Ngày hạch toán]],""))</f>
        <v>46231</v>
      </c>
      <c r="T1283" s="7"/>
      <c r="U1283" s="6">
        <f>IF(Table1[[#This Row],[Ngày tính CN]]="","",S1283+T1283)</f>
        <v>46231</v>
      </c>
      <c r="V1283" s="32">
        <f ca="1">IF(Table1[[#This Row],[Hạn thanh toán]]="","",IF((U1283-NOW())&lt;0,0,(U1283-NOW())))</f>
        <v>0</v>
      </c>
      <c r="W1283" s="32"/>
      <c r="X1283" s="32" t="str">
        <f t="shared" ca="1" si="181"/>
        <v/>
      </c>
      <c r="Y1283" s="2" t="str">
        <f t="shared" si="182"/>
        <v>Đã thanh toán</v>
      </c>
      <c r="Z1283" s="42">
        <f t="shared" si="183"/>
        <v>46231</v>
      </c>
      <c r="AA1283" s="42">
        <f t="shared" si="184"/>
        <v>46275</v>
      </c>
      <c r="AD1283" s="2" t="str">
        <f>VLOOKUP($A1283,MA_KH!$A:$Q,MA_KH!O$1,0)</f>
        <v>MEGA</v>
      </c>
      <c r="AE1283" s="2" t="str">
        <f>VLOOKUP($A1283,MA_KH!$A:$Q,MA_KH!P$1,0)</f>
        <v>CÔNG TY TNHH MM MEGA MARKET (VIỆT NAM)</v>
      </c>
      <c r="AG1283" s="2" t="str">
        <f>(Table1[[#This Row],[Số hóa đơn]])&amp;IF(OR(Table1[[#This Row],[Phân loại]]="Hàng trả",Table1[[#This Row],[Phân loại]]="Giảm công nợ"),-Table1[[#This Row],[Tổng giá trị]],Table1[[#This Row],[Tổng giá trị]])</f>
        <v>000524175100554</v>
      </c>
      <c r="AH1283" s="6" t="e">
        <f>_xlfn.XLOOKUP(Table1[[#This Row],[Column1]],'Chi tiết tt Mega gửi'!P:P,'Chi tiết tt Mega gửi'!N:N)</f>
        <v>#N/A</v>
      </c>
    </row>
    <row r="1284" spans="1:34" ht="25.5" customHeight="1" x14ac:dyDescent="0.2">
      <c r="A1284" s="54" t="s">
        <v>16293</v>
      </c>
      <c r="B1284" s="54" t="s">
        <v>386</v>
      </c>
      <c r="C1284" s="55">
        <v>46226</v>
      </c>
      <c r="D1284" s="54" t="s">
        <v>21366</v>
      </c>
      <c r="E1284" s="55">
        <v>46231</v>
      </c>
      <c r="F1284" s="54" t="s">
        <v>21367</v>
      </c>
      <c r="G1284" s="54" t="s">
        <v>21368</v>
      </c>
      <c r="H1284" s="128">
        <v>1615480</v>
      </c>
      <c r="I1284" s="131">
        <v>0</v>
      </c>
      <c r="J1284" s="128">
        <v>129238</v>
      </c>
      <c r="K1284" s="129">
        <v>1744718</v>
      </c>
      <c r="L1284" s="64" t="s">
        <v>17236</v>
      </c>
      <c r="M1284" s="6">
        <v>46275</v>
      </c>
      <c r="O1284" s="32">
        <f>IF(Table1[[#This Row],[Phân loại]]="Tồn đầu kỳ",Table1[[#This Row],[Tổng giá trị]],0)</f>
        <v>0</v>
      </c>
      <c r="P1284" s="7">
        <f>IF(Table1[[#This Row],[Số còn phải thu ĐK]]&lt;&gt;0,0,IF(Table1[[#This Row],[Phân loại]]="Bán hàng",Table1[[#This Row],[Tổng giá trị]],-Table1[[#This Row],[Tổng giá trị]]))</f>
        <v>1744718</v>
      </c>
      <c r="Q1284" s="32">
        <f t="shared" si="180"/>
        <v>1744718</v>
      </c>
      <c r="R1284" s="7">
        <f>Table1[[#This Row],[Số còn phải thu ĐK]]+Table1[[#This Row],[Giá Trị HD sau CK]]-Table1[[#This Row],[Số tiền đã thu]]</f>
        <v>0</v>
      </c>
      <c r="S1284" s="6">
        <f>IF(Table1[[#This Row],[Ngày hóa đơn]]&lt;&gt;"",Table1[[#This Row],[Ngày hóa đơn]],IF(Table1[[#This Row],[Ngày hạch toán]]&lt;&gt;"",Table1[[#This Row],[Ngày hạch toán]],""))</f>
        <v>46231</v>
      </c>
      <c r="T1284" s="7"/>
      <c r="U1284" s="6">
        <f>IF(Table1[[#This Row],[Ngày tính CN]]="","",S1284+T1284)</f>
        <v>46231</v>
      </c>
      <c r="V1284" s="32">
        <f ca="1">IF(Table1[[#This Row],[Hạn thanh toán]]="","",IF((U1284-NOW())&lt;0,0,(U1284-NOW())))</f>
        <v>0</v>
      </c>
      <c r="W1284" s="32"/>
      <c r="X1284" s="32" t="str">
        <f t="shared" ca="1" si="181"/>
        <v/>
      </c>
      <c r="Y1284" s="2" t="str">
        <f t="shared" si="182"/>
        <v>Đã thanh toán</v>
      </c>
      <c r="Z1284" s="42">
        <f t="shared" si="183"/>
        <v>46231</v>
      </c>
      <c r="AA1284" s="42">
        <f t="shared" si="184"/>
        <v>46275</v>
      </c>
      <c r="AD1284" s="2" t="str">
        <f>VLOOKUP($A1284,MA_KH!$A:$Q,MA_KH!O$1,0)</f>
        <v>MEGA</v>
      </c>
      <c r="AE1284" s="2" t="str">
        <f>VLOOKUP($A1284,MA_KH!$A:$Q,MA_KH!P$1,0)</f>
        <v>CÔNG TY TNHH MM MEGA MARKET (VIỆT NAM)</v>
      </c>
      <c r="AG1284" s="2" t="str">
        <f>(Table1[[#This Row],[Số hóa đơn]])&amp;IF(OR(Table1[[#This Row],[Phân loại]]="Hàng trả",Table1[[#This Row],[Phân loại]]="Giảm công nợ"),-Table1[[#This Row],[Tổng giá trị]],Table1[[#This Row],[Tổng giá trị]])</f>
        <v>000524181744718</v>
      </c>
      <c r="AH1284" s="6" t="e">
        <f>_xlfn.XLOOKUP(Table1[[#This Row],[Column1]],'Chi tiết tt Mega gửi'!P:P,'Chi tiết tt Mega gửi'!N:N)</f>
        <v>#N/A</v>
      </c>
    </row>
    <row r="1285" spans="1:34" ht="25.5" customHeight="1" x14ac:dyDescent="0.2">
      <c r="A1285" s="54" t="s">
        <v>16291</v>
      </c>
      <c r="B1285" s="54" t="s">
        <v>200</v>
      </c>
      <c r="C1285" s="55">
        <v>46226</v>
      </c>
      <c r="D1285" s="54" t="s">
        <v>21369</v>
      </c>
      <c r="E1285" s="55">
        <v>46231</v>
      </c>
      <c r="F1285" s="54" t="s">
        <v>21370</v>
      </c>
      <c r="G1285" s="54" t="s">
        <v>21371</v>
      </c>
      <c r="H1285" s="128">
        <v>5305790</v>
      </c>
      <c r="I1285" s="131">
        <v>0</v>
      </c>
      <c r="J1285" s="128">
        <v>424463</v>
      </c>
      <c r="K1285" s="129">
        <v>5730253</v>
      </c>
      <c r="L1285" s="64" t="s">
        <v>17236</v>
      </c>
      <c r="M1285" s="6">
        <v>46275</v>
      </c>
      <c r="O1285" s="32">
        <f>IF(Table1[[#This Row],[Phân loại]]="Tồn đầu kỳ",Table1[[#This Row],[Tổng giá trị]],0)</f>
        <v>0</v>
      </c>
      <c r="P1285" s="7">
        <f>IF(Table1[[#This Row],[Số còn phải thu ĐK]]&lt;&gt;0,0,IF(Table1[[#This Row],[Phân loại]]="Bán hàng",Table1[[#This Row],[Tổng giá trị]],-Table1[[#This Row],[Tổng giá trị]]))</f>
        <v>5730253</v>
      </c>
      <c r="Q1285" s="32">
        <f t="shared" si="180"/>
        <v>5730253</v>
      </c>
      <c r="R1285" s="7">
        <f>Table1[[#This Row],[Số còn phải thu ĐK]]+Table1[[#This Row],[Giá Trị HD sau CK]]-Table1[[#This Row],[Số tiền đã thu]]</f>
        <v>0</v>
      </c>
      <c r="S1285" s="6">
        <f>IF(Table1[[#This Row],[Ngày hóa đơn]]&lt;&gt;"",Table1[[#This Row],[Ngày hóa đơn]],IF(Table1[[#This Row],[Ngày hạch toán]]&lt;&gt;"",Table1[[#This Row],[Ngày hạch toán]],""))</f>
        <v>46231</v>
      </c>
      <c r="T1285" s="7"/>
      <c r="U1285" s="6">
        <f>IF(Table1[[#This Row],[Ngày tính CN]]="","",S1285+T1285)</f>
        <v>46231</v>
      </c>
      <c r="V1285" s="32">
        <f ca="1">IF(Table1[[#This Row],[Hạn thanh toán]]="","",IF((U1285-NOW())&lt;0,0,(U1285-NOW())))</f>
        <v>0</v>
      </c>
      <c r="W1285" s="32"/>
      <c r="X1285" s="32" t="str">
        <f t="shared" ca="1" si="181"/>
        <v/>
      </c>
      <c r="Y1285" s="2" t="str">
        <f t="shared" si="182"/>
        <v>Đã thanh toán</v>
      </c>
      <c r="Z1285" s="42">
        <f t="shared" si="183"/>
        <v>46231</v>
      </c>
      <c r="AA1285" s="42">
        <f t="shared" si="184"/>
        <v>46275</v>
      </c>
      <c r="AD1285" s="2" t="str">
        <f>VLOOKUP($A1285,MA_KH!$A:$Q,MA_KH!O$1,0)</f>
        <v>MEGA</v>
      </c>
      <c r="AE1285" s="2" t="str">
        <f>VLOOKUP($A1285,MA_KH!$A:$Q,MA_KH!P$1,0)</f>
        <v>CÔNG TY TNHH MM MEGA MARKET (VIỆT NAM)</v>
      </c>
      <c r="AG1285" s="2" t="str">
        <f>(Table1[[#This Row],[Số hóa đơn]])&amp;IF(OR(Table1[[#This Row],[Phân loại]]="Hàng trả",Table1[[#This Row],[Phân loại]]="Giảm công nợ"),-Table1[[#This Row],[Tổng giá trị]],Table1[[#This Row],[Tổng giá trị]])</f>
        <v>000524195730253</v>
      </c>
      <c r="AH1285" s="6" t="e">
        <f>_xlfn.XLOOKUP(Table1[[#This Row],[Column1]],'Chi tiết tt Mega gửi'!P:P,'Chi tiết tt Mega gửi'!N:N)</f>
        <v>#N/A</v>
      </c>
    </row>
    <row r="1286" spans="1:34" ht="25.5" customHeight="1" x14ac:dyDescent="0.2">
      <c r="A1286" s="54" t="s">
        <v>16307</v>
      </c>
      <c r="B1286" s="54" t="s">
        <v>202</v>
      </c>
      <c r="C1286" s="55">
        <v>46226</v>
      </c>
      <c r="D1286" s="54" t="s">
        <v>21372</v>
      </c>
      <c r="E1286" s="55">
        <v>46231</v>
      </c>
      <c r="F1286" s="54" t="s">
        <v>21373</v>
      </c>
      <c r="G1286" s="54" t="s">
        <v>21374</v>
      </c>
      <c r="H1286" s="128">
        <v>1891485</v>
      </c>
      <c r="I1286" s="131">
        <v>0</v>
      </c>
      <c r="J1286" s="128">
        <v>151319</v>
      </c>
      <c r="K1286" s="129">
        <v>2042804</v>
      </c>
      <c r="L1286" s="64" t="s">
        <v>17236</v>
      </c>
      <c r="M1286" s="6">
        <v>46275</v>
      </c>
      <c r="O1286" s="32">
        <f>IF(Table1[[#This Row],[Phân loại]]="Tồn đầu kỳ",Table1[[#This Row],[Tổng giá trị]],0)</f>
        <v>0</v>
      </c>
      <c r="P1286" s="7">
        <f>IF(Table1[[#This Row],[Số còn phải thu ĐK]]&lt;&gt;0,0,IF(Table1[[#This Row],[Phân loại]]="Bán hàng",Table1[[#This Row],[Tổng giá trị]],-Table1[[#This Row],[Tổng giá trị]]))</f>
        <v>2042804</v>
      </c>
      <c r="Q1286" s="32">
        <f t="shared" si="180"/>
        <v>2042804</v>
      </c>
      <c r="R1286" s="7">
        <f>Table1[[#This Row],[Số còn phải thu ĐK]]+Table1[[#This Row],[Giá Trị HD sau CK]]-Table1[[#This Row],[Số tiền đã thu]]</f>
        <v>0</v>
      </c>
      <c r="S1286" s="6">
        <f>IF(Table1[[#This Row],[Ngày hóa đơn]]&lt;&gt;"",Table1[[#This Row],[Ngày hóa đơn]],IF(Table1[[#This Row],[Ngày hạch toán]]&lt;&gt;"",Table1[[#This Row],[Ngày hạch toán]],""))</f>
        <v>46231</v>
      </c>
      <c r="T1286" s="7"/>
      <c r="U1286" s="6">
        <f>IF(Table1[[#This Row],[Ngày tính CN]]="","",S1286+T1286)</f>
        <v>46231</v>
      </c>
      <c r="V1286" s="32">
        <f ca="1">IF(Table1[[#This Row],[Hạn thanh toán]]="","",IF((U1286-NOW())&lt;0,0,(U1286-NOW())))</f>
        <v>0</v>
      </c>
      <c r="W1286" s="32"/>
      <c r="X1286" s="32" t="str">
        <f t="shared" ca="1" si="181"/>
        <v/>
      </c>
      <c r="Y1286" s="2" t="str">
        <f t="shared" si="182"/>
        <v>Đã thanh toán</v>
      </c>
      <c r="Z1286" s="42">
        <f t="shared" si="183"/>
        <v>46231</v>
      </c>
      <c r="AA1286" s="42">
        <f t="shared" si="184"/>
        <v>46275</v>
      </c>
      <c r="AD1286" s="2" t="str">
        <f>VLOOKUP($A1286,MA_KH!$A:$Q,MA_KH!O$1,0)</f>
        <v>MEGA</v>
      </c>
      <c r="AE1286" s="2" t="str">
        <f>VLOOKUP($A1286,MA_KH!$A:$Q,MA_KH!P$1,0)</f>
        <v>CÔNG TY TNHH MM MEGA MARKET (VIỆT NAM)</v>
      </c>
      <c r="AG1286" s="2" t="str">
        <f>(Table1[[#This Row],[Số hóa đơn]])&amp;IF(OR(Table1[[#This Row],[Phân loại]]="Hàng trả",Table1[[#This Row],[Phân loại]]="Giảm công nợ"),-Table1[[#This Row],[Tổng giá trị]],Table1[[#This Row],[Tổng giá trị]])</f>
        <v>000524202042804</v>
      </c>
      <c r="AH1286" s="6" t="e">
        <f>_xlfn.XLOOKUP(Table1[[#This Row],[Column1]],'Chi tiết tt Mega gửi'!P:P,'Chi tiết tt Mega gửi'!N:N)</f>
        <v>#N/A</v>
      </c>
    </row>
    <row r="1287" spans="1:34" ht="25.5" customHeight="1" x14ac:dyDescent="0.2">
      <c r="A1287" s="54" t="s">
        <v>16289</v>
      </c>
      <c r="B1287" s="54" t="s">
        <v>296</v>
      </c>
      <c r="C1287" s="55">
        <v>46226</v>
      </c>
      <c r="D1287" s="54" t="s">
        <v>21375</v>
      </c>
      <c r="E1287" s="55">
        <v>46231</v>
      </c>
      <c r="F1287" s="54" t="s">
        <v>21376</v>
      </c>
      <c r="G1287" s="54" t="s">
        <v>21377</v>
      </c>
      <c r="H1287" s="128">
        <v>3498330</v>
      </c>
      <c r="I1287" s="131">
        <v>0</v>
      </c>
      <c r="J1287" s="128">
        <v>279866</v>
      </c>
      <c r="K1287" s="129">
        <v>3778196</v>
      </c>
      <c r="L1287" s="64" t="s">
        <v>17236</v>
      </c>
      <c r="M1287" s="6">
        <v>46275</v>
      </c>
      <c r="O1287" s="32">
        <f>IF(Table1[[#This Row],[Phân loại]]="Tồn đầu kỳ",Table1[[#This Row],[Tổng giá trị]],0)</f>
        <v>0</v>
      </c>
      <c r="P1287" s="7">
        <f>IF(Table1[[#This Row],[Số còn phải thu ĐK]]&lt;&gt;0,0,IF(Table1[[#This Row],[Phân loại]]="Bán hàng",Table1[[#This Row],[Tổng giá trị]],-Table1[[#This Row],[Tổng giá trị]]))</f>
        <v>3778196</v>
      </c>
      <c r="Q1287" s="32">
        <f t="shared" si="180"/>
        <v>3778196</v>
      </c>
      <c r="R1287" s="7">
        <f>Table1[[#This Row],[Số còn phải thu ĐK]]+Table1[[#This Row],[Giá Trị HD sau CK]]-Table1[[#This Row],[Số tiền đã thu]]</f>
        <v>0</v>
      </c>
      <c r="S1287" s="6">
        <f>IF(Table1[[#This Row],[Ngày hóa đơn]]&lt;&gt;"",Table1[[#This Row],[Ngày hóa đơn]],IF(Table1[[#This Row],[Ngày hạch toán]]&lt;&gt;"",Table1[[#This Row],[Ngày hạch toán]],""))</f>
        <v>46231</v>
      </c>
      <c r="T1287" s="7"/>
      <c r="U1287" s="6">
        <f>IF(Table1[[#This Row],[Ngày tính CN]]="","",S1287+T1287)</f>
        <v>46231</v>
      </c>
      <c r="V1287" s="32">
        <f ca="1">IF(Table1[[#This Row],[Hạn thanh toán]]="","",IF((U1287-NOW())&lt;0,0,(U1287-NOW())))</f>
        <v>0</v>
      </c>
      <c r="W1287" s="32"/>
      <c r="X1287" s="32" t="str">
        <f t="shared" ca="1" si="181"/>
        <v/>
      </c>
      <c r="Y1287" s="2" t="str">
        <f t="shared" si="182"/>
        <v>Đã thanh toán</v>
      </c>
      <c r="Z1287" s="42">
        <f t="shared" si="183"/>
        <v>46231</v>
      </c>
      <c r="AA1287" s="42">
        <f t="shared" si="184"/>
        <v>46275</v>
      </c>
      <c r="AD1287" s="2" t="str">
        <f>VLOOKUP($A1287,MA_KH!$A:$Q,MA_KH!O$1,0)</f>
        <v>MEGA</v>
      </c>
      <c r="AE1287" s="2" t="str">
        <f>VLOOKUP($A1287,MA_KH!$A:$Q,MA_KH!P$1,0)</f>
        <v>CÔNG TY TNHH MM MEGA MARKET (VIỆT NAM)</v>
      </c>
      <c r="AG1287" s="2" t="str">
        <f>(Table1[[#This Row],[Số hóa đơn]])&amp;IF(OR(Table1[[#This Row],[Phân loại]]="Hàng trả",Table1[[#This Row],[Phân loại]]="Giảm công nợ"),-Table1[[#This Row],[Tổng giá trị]],Table1[[#This Row],[Tổng giá trị]])</f>
        <v>000524213778196</v>
      </c>
      <c r="AH1287" s="6" t="e">
        <f>_xlfn.XLOOKUP(Table1[[#This Row],[Column1]],'Chi tiết tt Mega gửi'!P:P,'Chi tiết tt Mega gửi'!N:N)</f>
        <v>#N/A</v>
      </c>
    </row>
    <row r="1288" spans="1:34" ht="25.5" customHeight="1" x14ac:dyDescent="0.2">
      <c r="A1288" s="58" t="s">
        <v>16289</v>
      </c>
      <c r="B1288" s="58" t="s">
        <v>296</v>
      </c>
      <c r="C1288" s="59">
        <v>46226</v>
      </c>
      <c r="D1288" s="58" t="s">
        <v>21378</v>
      </c>
      <c r="E1288" s="59">
        <v>46231</v>
      </c>
      <c r="F1288" s="58" t="s">
        <v>21379</v>
      </c>
      <c r="G1288" s="58" t="s">
        <v>21380</v>
      </c>
      <c r="H1288" s="130">
        <v>4364200</v>
      </c>
      <c r="I1288" s="131">
        <v>0</v>
      </c>
      <c r="J1288" s="130">
        <v>349136</v>
      </c>
      <c r="K1288" s="132">
        <v>4713336</v>
      </c>
      <c r="L1288" s="64" t="s">
        <v>17236</v>
      </c>
      <c r="M1288" s="6">
        <v>46275</v>
      </c>
      <c r="O1288" s="32">
        <f>IF(Table1[[#This Row],[Phân loại]]="Tồn đầu kỳ",Table1[[#This Row],[Tổng giá trị]],0)</f>
        <v>0</v>
      </c>
      <c r="P1288" s="7">
        <f>IF(Table1[[#This Row],[Số còn phải thu ĐK]]&lt;&gt;0,0,IF(Table1[[#This Row],[Phân loại]]="Bán hàng",Table1[[#This Row],[Tổng giá trị]],-Table1[[#This Row],[Tổng giá trị]]))</f>
        <v>4713336</v>
      </c>
      <c r="Q1288" s="32">
        <f t="shared" si="180"/>
        <v>4713336</v>
      </c>
      <c r="R1288" s="7">
        <f>Table1[[#This Row],[Số còn phải thu ĐK]]+Table1[[#This Row],[Giá Trị HD sau CK]]-Table1[[#This Row],[Số tiền đã thu]]</f>
        <v>0</v>
      </c>
      <c r="S1288" s="6">
        <f>IF(Table1[[#This Row],[Ngày hóa đơn]]&lt;&gt;"",Table1[[#This Row],[Ngày hóa đơn]],IF(Table1[[#This Row],[Ngày hạch toán]]&lt;&gt;"",Table1[[#This Row],[Ngày hạch toán]],""))</f>
        <v>46231</v>
      </c>
      <c r="T1288" s="7"/>
      <c r="U1288" s="6">
        <f>IF(Table1[[#This Row],[Ngày tính CN]]="","",S1288+T1288)</f>
        <v>46231</v>
      </c>
      <c r="V1288" s="32">
        <f ca="1">IF(Table1[[#This Row],[Hạn thanh toán]]="","",IF((U1288-NOW())&lt;0,0,(U1288-NOW())))</f>
        <v>0</v>
      </c>
      <c r="W1288" s="32"/>
      <c r="X1288" s="32" t="str">
        <f t="shared" ca="1" si="181"/>
        <v/>
      </c>
      <c r="Y1288" s="2" t="str">
        <f t="shared" si="182"/>
        <v>Đã thanh toán</v>
      </c>
      <c r="Z1288" s="42">
        <f t="shared" si="183"/>
        <v>46231</v>
      </c>
      <c r="AA1288" s="42">
        <f t="shared" si="184"/>
        <v>46275</v>
      </c>
      <c r="AD1288" s="2" t="str">
        <f>VLOOKUP($A1288,MA_KH!$A:$Q,MA_KH!O$1,0)</f>
        <v>MEGA</v>
      </c>
      <c r="AE1288" s="2" t="str">
        <f>VLOOKUP($A1288,MA_KH!$A:$Q,MA_KH!P$1,0)</f>
        <v>CÔNG TY TNHH MM MEGA MARKET (VIỆT NAM)</v>
      </c>
      <c r="AG1288" s="2" t="str">
        <f>(Table1[[#This Row],[Số hóa đơn]])&amp;IF(OR(Table1[[#This Row],[Phân loại]]="Hàng trả",Table1[[#This Row],[Phân loại]]="Giảm công nợ"),-Table1[[#This Row],[Tổng giá trị]],Table1[[#This Row],[Tổng giá trị]])</f>
        <v>000524224713336</v>
      </c>
      <c r="AH1288" s="6" t="e">
        <f>_xlfn.XLOOKUP(Table1[[#This Row],[Column1]],'Chi tiết tt Mega gửi'!P:P,'Chi tiết tt Mega gửi'!N:N)</f>
        <v>#N/A</v>
      </c>
    </row>
    <row r="1289" spans="1:34" ht="25.5" customHeight="1" x14ac:dyDescent="0.2">
      <c r="A1289" s="54" t="s">
        <v>16292</v>
      </c>
      <c r="B1289" s="54" t="s">
        <v>251</v>
      </c>
      <c r="C1289" s="55">
        <v>46227</v>
      </c>
      <c r="D1289" s="54" t="s">
        <v>21381</v>
      </c>
      <c r="E1289" s="55">
        <v>46231</v>
      </c>
      <c r="F1289" s="54" t="s">
        <v>21382</v>
      </c>
      <c r="G1289" s="54" t="s">
        <v>21383</v>
      </c>
      <c r="H1289" s="128">
        <v>1037750</v>
      </c>
      <c r="I1289" s="131">
        <v>0</v>
      </c>
      <c r="J1289" s="128">
        <v>83020</v>
      </c>
      <c r="K1289" s="129">
        <v>1120770</v>
      </c>
      <c r="L1289" s="64" t="s">
        <v>17236</v>
      </c>
      <c r="M1289" s="6">
        <v>46275</v>
      </c>
      <c r="O1289" s="32">
        <f>IF(Table1[[#This Row],[Phân loại]]="Tồn đầu kỳ",Table1[[#This Row],[Tổng giá trị]],0)</f>
        <v>0</v>
      </c>
      <c r="P1289" s="7">
        <f>IF(Table1[[#This Row],[Số còn phải thu ĐK]]&lt;&gt;0,0,IF(Table1[[#This Row],[Phân loại]]="Bán hàng",Table1[[#This Row],[Tổng giá trị]],-Table1[[#This Row],[Tổng giá trị]]))</f>
        <v>1120770</v>
      </c>
      <c r="Q1289" s="32">
        <f t="shared" ref="Q1289:Q1292" si="185">IF(M1289&lt;&gt;"",IF(O1289&lt;&gt;0,O1289,P1289),0)</f>
        <v>1120770</v>
      </c>
      <c r="R1289" s="7">
        <f>Table1[[#This Row],[Số còn phải thu ĐK]]+Table1[[#This Row],[Giá Trị HD sau CK]]-Table1[[#This Row],[Số tiền đã thu]]</f>
        <v>0</v>
      </c>
      <c r="S1289" s="6">
        <f>IF(Table1[[#This Row],[Ngày hóa đơn]]&lt;&gt;"",Table1[[#This Row],[Ngày hóa đơn]],IF(Table1[[#This Row],[Ngày hạch toán]]&lt;&gt;"",Table1[[#This Row],[Ngày hạch toán]],""))</f>
        <v>46231</v>
      </c>
      <c r="T1289" s="7"/>
      <c r="U1289" s="6">
        <f>IF(Table1[[#This Row],[Ngày tính CN]]="","",S1289+T1289)</f>
        <v>46231</v>
      </c>
      <c r="V1289" s="32">
        <f ca="1">IF(Table1[[#This Row],[Hạn thanh toán]]="","",IF((U1289-NOW())&lt;0,0,(U1289-NOW())))</f>
        <v>0</v>
      </c>
      <c r="W1289" s="32"/>
      <c r="X1289" s="32" t="str">
        <f t="shared" ref="X1289:X1292" ca="1" si="186">IF(OR(U1289="",R1289=0),"",IF((U1289-NOW())&lt;0,-(U1289-NOW()),0))</f>
        <v/>
      </c>
      <c r="Y1289" s="2" t="str">
        <f t="shared" ref="Y1289:Y1292" si="187">IF(R1289=0,"Đã thanh toán",IF(X1289="","",IF(X1289&lt;=0,"Chưa đến hạn thanh toán",IF(X1289&lt;=30,"Nợ quá hạn 30 ngày",IF(X1289&lt;=60,"Nợ quá hạn từ 30 ngày đến 60 ngày",IF(X1289&lt;=90,"Nợ quá hạn từ 60 ngày đến 90 ngày",IF(X1289&lt;=120,"Nợ quá hạn từ 90 ngày đến 120 ngày","Nợ quá hạn hơn 120 ngày có khả năng mất thanh toán")))))))</f>
        <v>Đã thanh toán</v>
      </c>
      <c r="Z1289" s="42">
        <f t="shared" ref="Z1289:Z1292" si="188">IF(S1289="","",S1289)</f>
        <v>46231</v>
      </c>
      <c r="AA1289" s="42">
        <f t="shared" ref="AA1289:AA1292" si="189">IF(M1289="","",M1289)</f>
        <v>46275</v>
      </c>
      <c r="AD1289" s="2" t="str">
        <f>VLOOKUP($A1289,MA_KH!$A:$Q,MA_KH!O$1,0)</f>
        <v>MEGA</v>
      </c>
      <c r="AE1289" s="2" t="str">
        <f>VLOOKUP($A1289,MA_KH!$A:$Q,MA_KH!P$1,0)</f>
        <v>CÔNG TY TNHH MM MEGA MARKET (VIỆT NAM)</v>
      </c>
      <c r="AG1289" s="2" t="str">
        <f>(Table1[[#This Row],[Số hóa đơn]])&amp;IF(OR(Table1[[#This Row],[Phân loại]]="Hàng trả",Table1[[#This Row],[Phân loại]]="Giảm công nợ"),-Table1[[#This Row],[Tổng giá trị]],Table1[[#This Row],[Tổng giá trị]])</f>
        <v>000524231120770</v>
      </c>
      <c r="AH1289" s="6" t="e">
        <f>_xlfn.XLOOKUP(Table1[[#This Row],[Column1]],'Chi tiết tt Mega gửi'!P:P,'Chi tiết tt Mega gửi'!N:N)</f>
        <v>#N/A</v>
      </c>
    </row>
    <row r="1290" spans="1:34" ht="25.5" customHeight="1" x14ac:dyDescent="0.2">
      <c r="A1290" s="54" t="s">
        <v>16294</v>
      </c>
      <c r="B1290" s="54" t="s">
        <v>259</v>
      </c>
      <c r="C1290" s="55">
        <v>46227</v>
      </c>
      <c r="D1290" s="54" t="s">
        <v>21384</v>
      </c>
      <c r="E1290" s="55">
        <v>46231</v>
      </c>
      <c r="F1290" s="54" t="s">
        <v>21385</v>
      </c>
      <c r="G1290" s="54" t="s">
        <v>21386</v>
      </c>
      <c r="H1290" s="128">
        <v>1761070</v>
      </c>
      <c r="I1290" s="131">
        <v>0</v>
      </c>
      <c r="J1290" s="128">
        <v>140886</v>
      </c>
      <c r="K1290" s="129">
        <v>1901956</v>
      </c>
      <c r="L1290" s="64" t="s">
        <v>17236</v>
      </c>
      <c r="M1290" s="6">
        <v>46275</v>
      </c>
      <c r="O1290" s="32">
        <f>IF(Table1[[#This Row],[Phân loại]]="Tồn đầu kỳ",Table1[[#This Row],[Tổng giá trị]],0)</f>
        <v>0</v>
      </c>
      <c r="P1290" s="7">
        <f>IF(Table1[[#This Row],[Số còn phải thu ĐK]]&lt;&gt;0,0,IF(Table1[[#This Row],[Phân loại]]="Bán hàng",Table1[[#This Row],[Tổng giá trị]],-Table1[[#This Row],[Tổng giá trị]]))</f>
        <v>1901956</v>
      </c>
      <c r="Q1290" s="32">
        <f t="shared" si="185"/>
        <v>1901956</v>
      </c>
      <c r="R1290" s="7">
        <f>Table1[[#This Row],[Số còn phải thu ĐK]]+Table1[[#This Row],[Giá Trị HD sau CK]]-Table1[[#This Row],[Số tiền đã thu]]</f>
        <v>0</v>
      </c>
      <c r="S1290" s="6">
        <f>IF(Table1[[#This Row],[Ngày hóa đơn]]&lt;&gt;"",Table1[[#This Row],[Ngày hóa đơn]],IF(Table1[[#This Row],[Ngày hạch toán]]&lt;&gt;"",Table1[[#This Row],[Ngày hạch toán]],""))</f>
        <v>46231</v>
      </c>
      <c r="T1290" s="7"/>
      <c r="U1290" s="6">
        <f>IF(Table1[[#This Row],[Ngày tính CN]]="","",S1290+T1290)</f>
        <v>46231</v>
      </c>
      <c r="V1290" s="32">
        <f ca="1">IF(Table1[[#This Row],[Hạn thanh toán]]="","",IF((U1290-NOW())&lt;0,0,(U1290-NOW())))</f>
        <v>0</v>
      </c>
      <c r="W1290" s="32"/>
      <c r="X1290" s="32" t="str">
        <f t="shared" ca="1" si="186"/>
        <v/>
      </c>
      <c r="Y1290" s="2" t="str">
        <f t="shared" si="187"/>
        <v>Đã thanh toán</v>
      </c>
      <c r="Z1290" s="42">
        <f t="shared" si="188"/>
        <v>46231</v>
      </c>
      <c r="AA1290" s="42">
        <f t="shared" si="189"/>
        <v>46275</v>
      </c>
      <c r="AD1290" s="2" t="str">
        <f>VLOOKUP($A1290,MA_KH!$A:$Q,MA_KH!O$1,0)</f>
        <v>MEGA</v>
      </c>
      <c r="AE1290" s="2" t="str">
        <f>VLOOKUP($A1290,MA_KH!$A:$Q,MA_KH!P$1,0)</f>
        <v>CÔNG TY TNHH MM MEGA MARKET (VIỆT NAM)</v>
      </c>
      <c r="AG1290" s="2" t="str">
        <f>(Table1[[#This Row],[Số hóa đơn]])&amp;IF(OR(Table1[[#This Row],[Phân loại]]="Hàng trả",Table1[[#This Row],[Phân loại]]="Giảm công nợ"),-Table1[[#This Row],[Tổng giá trị]],Table1[[#This Row],[Tổng giá trị]])</f>
        <v>000524241901956</v>
      </c>
      <c r="AH1290" s="6" t="e">
        <f>_xlfn.XLOOKUP(Table1[[#This Row],[Column1]],'Chi tiết tt Mega gửi'!P:P,'Chi tiết tt Mega gửi'!N:N)</f>
        <v>#N/A</v>
      </c>
    </row>
    <row r="1291" spans="1:34" ht="25.5" customHeight="1" x14ac:dyDescent="0.2">
      <c r="A1291" s="54" t="s">
        <v>16298</v>
      </c>
      <c r="B1291" s="54" t="s">
        <v>7235</v>
      </c>
      <c r="C1291" s="55">
        <v>46227</v>
      </c>
      <c r="D1291" s="54" t="s">
        <v>21387</v>
      </c>
      <c r="E1291" s="55">
        <v>46231</v>
      </c>
      <c r="F1291" s="54" t="s">
        <v>21388</v>
      </c>
      <c r="G1291" s="54" t="s">
        <v>21389</v>
      </c>
      <c r="H1291" s="128">
        <v>2075500</v>
      </c>
      <c r="I1291" s="131">
        <v>0</v>
      </c>
      <c r="J1291" s="128">
        <v>166040</v>
      </c>
      <c r="K1291" s="129">
        <v>2241540</v>
      </c>
      <c r="L1291" s="64" t="s">
        <v>17236</v>
      </c>
      <c r="M1291" s="6">
        <v>46275</v>
      </c>
      <c r="O1291" s="32">
        <f>IF(Table1[[#This Row],[Phân loại]]="Tồn đầu kỳ",Table1[[#This Row],[Tổng giá trị]],0)</f>
        <v>0</v>
      </c>
      <c r="P1291" s="7">
        <f>IF(Table1[[#This Row],[Số còn phải thu ĐK]]&lt;&gt;0,0,IF(Table1[[#This Row],[Phân loại]]="Bán hàng",Table1[[#This Row],[Tổng giá trị]],-Table1[[#This Row],[Tổng giá trị]]))</f>
        <v>2241540</v>
      </c>
      <c r="Q1291" s="32">
        <f t="shared" si="185"/>
        <v>2241540</v>
      </c>
      <c r="R1291" s="7">
        <f>Table1[[#This Row],[Số còn phải thu ĐK]]+Table1[[#This Row],[Giá Trị HD sau CK]]-Table1[[#This Row],[Số tiền đã thu]]</f>
        <v>0</v>
      </c>
      <c r="S1291" s="6">
        <f>IF(Table1[[#This Row],[Ngày hóa đơn]]&lt;&gt;"",Table1[[#This Row],[Ngày hóa đơn]],IF(Table1[[#This Row],[Ngày hạch toán]]&lt;&gt;"",Table1[[#This Row],[Ngày hạch toán]],""))</f>
        <v>46231</v>
      </c>
      <c r="T1291" s="7"/>
      <c r="U1291" s="6">
        <f>IF(Table1[[#This Row],[Ngày tính CN]]="","",S1291+T1291)</f>
        <v>46231</v>
      </c>
      <c r="V1291" s="32">
        <f ca="1">IF(Table1[[#This Row],[Hạn thanh toán]]="","",IF((U1291-NOW())&lt;0,0,(U1291-NOW())))</f>
        <v>0</v>
      </c>
      <c r="W1291" s="32"/>
      <c r="X1291" s="32" t="str">
        <f t="shared" ca="1" si="186"/>
        <v/>
      </c>
      <c r="Y1291" s="2" t="str">
        <f t="shared" si="187"/>
        <v>Đã thanh toán</v>
      </c>
      <c r="Z1291" s="42">
        <f t="shared" si="188"/>
        <v>46231</v>
      </c>
      <c r="AA1291" s="42">
        <f t="shared" si="189"/>
        <v>46275</v>
      </c>
      <c r="AD1291" s="2" t="str">
        <f>VLOOKUP($A1291,MA_KH!$A:$Q,MA_KH!O$1,0)</f>
        <v>MEGA</v>
      </c>
      <c r="AE1291" s="2" t="str">
        <f>VLOOKUP($A1291,MA_KH!$A:$Q,MA_KH!P$1,0)</f>
        <v>CÔNG TY TNHH MM MEGA MARKET (VIỆT NAM)</v>
      </c>
      <c r="AG1291" s="2" t="str">
        <f>(Table1[[#This Row],[Số hóa đơn]])&amp;IF(OR(Table1[[#This Row],[Phân loại]]="Hàng trả",Table1[[#This Row],[Phân loại]]="Giảm công nợ"),-Table1[[#This Row],[Tổng giá trị]],Table1[[#This Row],[Tổng giá trị]])</f>
        <v>000524272241540</v>
      </c>
      <c r="AH1291" s="6" t="e">
        <f>_xlfn.XLOOKUP(Table1[[#This Row],[Column1]],'Chi tiết tt Mega gửi'!P:P,'Chi tiết tt Mega gửi'!N:N)</f>
        <v>#N/A</v>
      </c>
    </row>
    <row r="1292" spans="1:34" ht="25.5" customHeight="1" x14ac:dyDescent="0.2">
      <c r="A1292" s="58" t="s">
        <v>16298</v>
      </c>
      <c r="B1292" s="58" t="s">
        <v>7235</v>
      </c>
      <c r="C1292" s="59">
        <v>46227</v>
      </c>
      <c r="D1292" s="58" t="s">
        <v>21390</v>
      </c>
      <c r="E1292" s="59">
        <v>46231</v>
      </c>
      <c r="F1292" s="58" t="s">
        <v>21391</v>
      </c>
      <c r="G1292" s="58" t="s">
        <v>21392</v>
      </c>
      <c r="H1292" s="130">
        <v>3885610</v>
      </c>
      <c r="I1292" s="131">
        <v>0</v>
      </c>
      <c r="J1292" s="130">
        <v>310849</v>
      </c>
      <c r="K1292" s="132">
        <v>4196459</v>
      </c>
      <c r="L1292" s="64" t="s">
        <v>17236</v>
      </c>
      <c r="M1292" s="6">
        <v>46275</v>
      </c>
      <c r="O1292" s="32">
        <f>IF(Table1[[#This Row],[Phân loại]]="Tồn đầu kỳ",Table1[[#This Row],[Tổng giá trị]],0)</f>
        <v>0</v>
      </c>
      <c r="P1292" s="7">
        <f>IF(Table1[[#This Row],[Số còn phải thu ĐK]]&lt;&gt;0,0,IF(Table1[[#This Row],[Phân loại]]="Bán hàng",Table1[[#This Row],[Tổng giá trị]],-Table1[[#This Row],[Tổng giá trị]]))</f>
        <v>4196459</v>
      </c>
      <c r="Q1292" s="32">
        <f t="shared" si="185"/>
        <v>4196459</v>
      </c>
      <c r="R1292" s="7">
        <f>Table1[[#This Row],[Số còn phải thu ĐK]]+Table1[[#This Row],[Giá Trị HD sau CK]]-Table1[[#This Row],[Số tiền đã thu]]</f>
        <v>0</v>
      </c>
      <c r="S1292" s="6">
        <f>IF(Table1[[#This Row],[Ngày hóa đơn]]&lt;&gt;"",Table1[[#This Row],[Ngày hóa đơn]],IF(Table1[[#This Row],[Ngày hạch toán]]&lt;&gt;"",Table1[[#This Row],[Ngày hạch toán]],""))</f>
        <v>46231</v>
      </c>
      <c r="T1292" s="7"/>
      <c r="U1292" s="6">
        <f>IF(Table1[[#This Row],[Ngày tính CN]]="","",S1292+T1292)</f>
        <v>46231</v>
      </c>
      <c r="V1292" s="32">
        <f ca="1">IF(Table1[[#This Row],[Hạn thanh toán]]="","",IF((U1292-NOW())&lt;0,0,(U1292-NOW())))</f>
        <v>0</v>
      </c>
      <c r="W1292" s="32"/>
      <c r="X1292" s="32" t="str">
        <f t="shared" ca="1" si="186"/>
        <v/>
      </c>
      <c r="Y1292" s="2" t="str">
        <f t="shared" si="187"/>
        <v>Đã thanh toán</v>
      </c>
      <c r="Z1292" s="42">
        <f t="shared" si="188"/>
        <v>46231</v>
      </c>
      <c r="AA1292" s="42">
        <f t="shared" si="189"/>
        <v>46275</v>
      </c>
      <c r="AD1292" s="2" t="str">
        <f>VLOOKUP($A1292,MA_KH!$A:$Q,MA_KH!O$1,0)</f>
        <v>MEGA</v>
      </c>
      <c r="AE1292" s="2" t="str">
        <f>VLOOKUP($A1292,MA_KH!$A:$Q,MA_KH!P$1,0)</f>
        <v>CÔNG TY TNHH MM MEGA MARKET (VIỆT NAM)</v>
      </c>
      <c r="AG1292" s="2" t="str">
        <f>(Table1[[#This Row],[Số hóa đơn]])&amp;IF(OR(Table1[[#This Row],[Phân loại]]="Hàng trả",Table1[[#This Row],[Phân loại]]="Giảm công nợ"),-Table1[[#This Row],[Tổng giá trị]],Table1[[#This Row],[Tổng giá trị]])</f>
        <v>000524284196459</v>
      </c>
      <c r="AH1292" s="6" t="e">
        <f>_xlfn.XLOOKUP(Table1[[#This Row],[Column1]],'Chi tiết tt Mega gửi'!P:P,'Chi tiết tt Mega gửi'!N:N)</f>
        <v>#N/A</v>
      </c>
    </row>
    <row r="1293" spans="1:34" ht="25.5" customHeight="1" x14ac:dyDescent="0.2">
      <c r="A1293" s="58" t="s">
        <v>16304</v>
      </c>
      <c r="B1293" s="58" t="s">
        <v>7254</v>
      </c>
      <c r="C1293" s="59">
        <v>46227</v>
      </c>
      <c r="D1293" s="58" t="s">
        <v>21393</v>
      </c>
      <c r="E1293" s="59">
        <v>46230</v>
      </c>
      <c r="F1293" s="58" t="s">
        <v>21394</v>
      </c>
      <c r="G1293" s="58" t="s">
        <v>21395</v>
      </c>
      <c r="H1293" s="130">
        <v>4052810</v>
      </c>
      <c r="I1293" s="131">
        <v>0</v>
      </c>
      <c r="J1293" s="130">
        <v>324225</v>
      </c>
      <c r="K1293" s="132">
        <v>4377035</v>
      </c>
      <c r="L1293" s="64" t="s">
        <v>17236</v>
      </c>
      <c r="O1293" s="32">
        <f>IF(Table1[[#This Row],[Phân loại]]="Tồn đầu kỳ",Table1[[#This Row],[Tổng giá trị]],0)</f>
        <v>0</v>
      </c>
      <c r="P1293" s="7">
        <f>IF(Table1[[#This Row],[Số còn phải thu ĐK]]&lt;&gt;0,0,IF(Table1[[#This Row],[Phân loại]]="Bán hàng",Table1[[#This Row],[Tổng giá trị]],-Table1[[#This Row],[Tổng giá trị]]))</f>
        <v>4377035</v>
      </c>
      <c r="Q1293" s="32">
        <f>IF(M1293&lt;&gt;"",IF(O1293&lt;&gt;0,O1293,P1293),0)</f>
        <v>0</v>
      </c>
      <c r="R1293" s="7">
        <f>Table1[[#This Row],[Số còn phải thu ĐK]]+Table1[[#This Row],[Giá Trị HD sau CK]]-Table1[[#This Row],[Số tiền đã thu]]</f>
        <v>4377035</v>
      </c>
      <c r="S1293" s="6">
        <f>IF(Table1[[#This Row],[Ngày hóa đơn]]&lt;&gt;"",Table1[[#This Row],[Ngày hóa đơn]],IF(Table1[[#This Row],[Ngày hạch toán]]&lt;&gt;"",Table1[[#This Row],[Ngày hạch toán]],""))</f>
        <v>46230</v>
      </c>
      <c r="T1293" s="7"/>
      <c r="U1293" s="6">
        <f>IF(Table1[[#This Row],[Ngày tính CN]]="","",S1293+T1293)</f>
        <v>46230</v>
      </c>
      <c r="V1293" s="32">
        <f ca="1">IF(Table1[[#This Row],[Hạn thanh toán]]="","",IF((U1293-NOW())&lt;0,0,(U1293-NOW())))</f>
        <v>0</v>
      </c>
      <c r="W1293" s="32"/>
      <c r="X1293" s="32">
        <f ca="1">IF(OR(U1293="",R1293=0),"",IF((U1293-NOW())&lt;0,-(U1293-NOW()),0))</f>
        <v>64.359753240743885</v>
      </c>
      <c r="Y1293" s="2" t="str">
        <f ca="1">IF(R1293=0,"Đã thanh toán",IF(X1293="","",IF(X1293&lt;=0,"Chưa đến hạn thanh toán",IF(X1293&lt;=30,"Nợ quá hạn 30 ngày",IF(X1293&lt;=60,"Nợ quá hạn từ 30 ngày đến 60 ngày",IF(X1293&lt;=90,"Nợ quá hạn từ 60 ngày đến 90 ngày",IF(X1293&lt;=120,"Nợ quá hạn từ 90 ngày đến 120 ngày","Nợ quá hạn hơn 120 ngày có khả năng mất thanh toán")))))))</f>
        <v>Nợ quá hạn từ 60 ngày đến 90 ngày</v>
      </c>
      <c r="Z1293" s="42">
        <f>IF(S1293="","",S1293)</f>
        <v>46230</v>
      </c>
      <c r="AA1293" s="42" t="str">
        <f>IF(M1293="","",M1293)</f>
        <v/>
      </c>
      <c r="AD1293" s="2" t="str">
        <f>VLOOKUP($A1293,MA_KH!$A:$Q,MA_KH!O$1,0)</f>
        <v>MEGA</v>
      </c>
      <c r="AE1293" s="2" t="str">
        <f>VLOOKUP($A1293,MA_KH!$A:$Q,MA_KH!P$1,0)</f>
        <v>CÔNG TY TNHH MM MEGA MARKET (VIỆT NAM)</v>
      </c>
      <c r="AG1293" s="2" t="str">
        <f>(Table1[[#This Row],[Số hóa đơn]])&amp;IF(OR(Table1[[#This Row],[Phân loại]]="Hàng trả",Table1[[#This Row],[Phân loại]]="Giảm công nợ"),-Table1[[#This Row],[Tổng giá trị]],Table1[[#This Row],[Tổng giá trị]])</f>
        <v>000523514377035</v>
      </c>
      <c r="AH1293" s="6" t="e">
        <f>_xlfn.XLOOKUP(Table1[[#This Row],[Column1]],'Chi tiết tt Mega gửi'!P:P,'Chi tiết tt Mega gửi'!N:N)</f>
        <v>#N/A</v>
      </c>
    </row>
    <row r="1294" spans="1:34" ht="25.5" customHeight="1" x14ac:dyDescent="0.2">
      <c r="A1294" s="58" t="s">
        <v>16305</v>
      </c>
      <c r="B1294" s="58" t="s">
        <v>7247</v>
      </c>
      <c r="C1294" s="59">
        <v>46228</v>
      </c>
      <c r="D1294" s="58" t="s">
        <v>21396</v>
      </c>
      <c r="E1294" s="59">
        <v>46226</v>
      </c>
      <c r="F1294" s="58" t="s">
        <v>74</v>
      </c>
      <c r="G1294" s="58" t="s">
        <v>21397</v>
      </c>
      <c r="H1294" s="130">
        <v>430000</v>
      </c>
      <c r="I1294" s="131">
        <v>0</v>
      </c>
      <c r="J1294" s="130">
        <v>34400</v>
      </c>
      <c r="K1294" s="132">
        <v>464400</v>
      </c>
      <c r="L1294" s="64" t="s">
        <v>17238</v>
      </c>
      <c r="O1294" s="32">
        <f>IF(Table1[[#This Row],[Phân loại]]="Tồn đầu kỳ",Table1[[#This Row],[Tổng giá trị]],0)</f>
        <v>0</v>
      </c>
      <c r="P1294" s="7">
        <f>IF(Table1[[#This Row],[Số còn phải thu ĐK]]&lt;&gt;0,0,IF(Table1[[#This Row],[Phân loại]]="Bán hàng",Table1[[#This Row],[Tổng giá trị]],-Table1[[#This Row],[Tổng giá trị]]))</f>
        <v>-464400</v>
      </c>
      <c r="Q1294" s="32">
        <f>IF(M1294&lt;&gt;"",IF(O1294&lt;&gt;0,O1294,P1294),0)</f>
        <v>0</v>
      </c>
      <c r="R1294" s="7">
        <f>Table1[[#This Row],[Số còn phải thu ĐK]]+Table1[[#This Row],[Giá Trị HD sau CK]]-Table1[[#This Row],[Số tiền đã thu]]</f>
        <v>-464400</v>
      </c>
      <c r="S1294" s="6">
        <f>IF(Table1[[#This Row],[Ngày hóa đơn]]&lt;&gt;"",Table1[[#This Row],[Ngày hóa đơn]],IF(Table1[[#This Row],[Ngày hạch toán]]&lt;&gt;"",Table1[[#This Row],[Ngày hạch toán]],""))</f>
        <v>46226</v>
      </c>
      <c r="T1294" s="7"/>
      <c r="U1294" s="6">
        <f>IF(Table1[[#This Row],[Ngày tính CN]]="","",S1294+T1294)</f>
        <v>46226</v>
      </c>
      <c r="V1294" s="32">
        <f ca="1">IF(Table1[[#This Row],[Hạn thanh toán]]="","",IF((U1294-NOW())&lt;0,0,(U1294-NOW())))</f>
        <v>0</v>
      </c>
      <c r="W1294" s="32"/>
      <c r="X1294" s="32">
        <f ca="1">IF(OR(U1294="",R1294=0),"",IF((U1294-NOW())&lt;0,-(U1294-NOW()),0))</f>
        <v>68.359753240743885</v>
      </c>
      <c r="Y1294" s="2" t="str">
        <f ca="1">IF(R1294=0,"Đã thanh toán",IF(X1294="","",IF(X1294&lt;=0,"Chưa đến hạn thanh toán",IF(X1294&lt;=30,"Nợ quá hạn 30 ngày",IF(X1294&lt;=60,"Nợ quá hạn từ 30 ngày đến 60 ngày",IF(X1294&lt;=90,"Nợ quá hạn từ 60 ngày đến 90 ngày",IF(X1294&lt;=120,"Nợ quá hạn từ 90 ngày đến 120 ngày","Nợ quá hạn hơn 120 ngày có khả năng mất thanh toán")))))))</f>
        <v>Nợ quá hạn từ 60 ngày đến 90 ngày</v>
      </c>
      <c r="Z1294" s="42">
        <f>IF(S1294="","",S1294)</f>
        <v>46226</v>
      </c>
      <c r="AA1294" s="42" t="str">
        <f>IF(M1294="","",M1294)</f>
        <v/>
      </c>
      <c r="AD1294" s="2" t="str">
        <f>VLOOKUP($A1294,MA_KH!$A:$Q,MA_KH!O$1,0)</f>
        <v>MEGA</v>
      </c>
      <c r="AE1294" s="2" t="str">
        <f>VLOOKUP($A1294,MA_KH!$A:$Q,MA_KH!P$1,0)</f>
        <v>CÔNG TY TNHH MM MEGA MARKET (VIỆT NAM)</v>
      </c>
      <c r="AG1294" s="2" t="str">
        <f>(Table1[[#This Row],[Số hóa đơn]])&amp;IF(OR(Table1[[#This Row],[Phân loại]]="Hàng trả",Table1[[#This Row],[Phân loại]]="Giảm công nợ"),-Table1[[#This Row],[Tổng giá trị]],Table1[[#This Row],[Tổng giá trị]])</f>
        <v>-464400</v>
      </c>
      <c r="AH1294" s="6" t="e">
        <f>_xlfn.XLOOKUP(Table1[[#This Row],[Column1]],'Chi tiết tt Mega gửi'!P:P,'Chi tiết tt Mega gửi'!N:N)</f>
        <v>#N/A</v>
      </c>
    </row>
    <row r="1295" spans="1:34" ht="25.5" customHeight="1" x14ac:dyDescent="0.2">
      <c r="A1295" s="54" t="s">
        <v>16296</v>
      </c>
      <c r="B1295" s="54" t="s">
        <v>7244</v>
      </c>
      <c r="C1295" s="55">
        <v>46228</v>
      </c>
      <c r="D1295" s="54" t="s">
        <v>21398</v>
      </c>
      <c r="E1295" s="55">
        <v>46231</v>
      </c>
      <c r="F1295" s="54" t="s">
        <v>21399</v>
      </c>
      <c r="G1295" s="54" t="s">
        <v>21400</v>
      </c>
      <c r="H1295" s="128">
        <v>10611580</v>
      </c>
      <c r="I1295" s="131">
        <v>0</v>
      </c>
      <c r="J1295" s="128">
        <v>848926</v>
      </c>
      <c r="K1295" s="129">
        <v>11460506</v>
      </c>
      <c r="L1295" s="64" t="s">
        <v>17236</v>
      </c>
      <c r="M1295" s="6">
        <v>46275</v>
      </c>
      <c r="O1295" s="32">
        <f>IF(Table1[[#This Row],[Phân loại]]="Tồn đầu kỳ",Table1[[#This Row],[Tổng giá trị]],0)</f>
        <v>0</v>
      </c>
      <c r="P1295" s="7">
        <f>IF(Table1[[#This Row],[Số còn phải thu ĐK]]&lt;&gt;0,0,IF(Table1[[#This Row],[Phân loại]]="Bán hàng",Table1[[#This Row],[Tổng giá trị]],-Table1[[#This Row],[Tổng giá trị]]))</f>
        <v>11460506</v>
      </c>
      <c r="Q1295" s="32">
        <f t="shared" ref="Q1295:Q1296" si="190">IF(M1295&lt;&gt;"",IF(O1295&lt;&gt;0,O1295,P1295),0)</f>
        <v>11460506</v>
      </c>
      <c r="R1295" s="7">
        <f>Table1[[#This Row],[Số còn phải thu ĐK]]+Table1[[#This Row],[Giá Trị HD sau CK]]-Table1[[#This Row],[Số tiền đã thu]]</f>
        <v>0</v>
      </c>
      <c r="S1295" s="6">
        <f>IF(Table1[[#This Row],[Ngày hóa đơn]]&lt;&gt;"",Table1[[#This Row],[Ngày hóa đơn]],IF(Table1[[#This Row],[Ngày hạch toán]]&lt;&gt;"",Table1[[#This Row],[Ngày hạch toán]],""))</f>
        <v>46231</v>
      </c>
      <c r="T1295" s="7"/>
      <c r="U1295" s="6">
        <f>IF(Table1[[#This Row],[Ngày tính CN]]="","",S1295+T1295)</f>
        <v>46231</v>
      </c>
      <c r="V1295" s="32">
        <f ca="1">IF(Table1[[#This Row],[Hạn thanh toán]]="","",IF((U1295-NOW())&lt;0,0,(U1295-NOW())))</f>
        <v>0</v>
      </c>
      <c r="W1295" s="32"/>
      <c r="X1295" s="32" t="str">
        <f t="shared" ref="X1295:X1296" ca="1" si="191">IF(OR(U1295="",R1295=0),"",IF((U1295-NOW())&lt;0,-(U1295-NOW()),0))</f>
        <v/>
      </c>
      <c r="Y1295" s="2" t="str">
        <f t="shared" ref="Y1295:Y1296" si="192">IF(R1295=0,"Đã thanh toán",IF(X1295="","",IF(X1295&lt;=0,"Chưa đến hạn thanh toán",IF(X1295&lt;=30,"Nợ quá hạn 30 ngày",IF(X1295&lt;=60,"Nợ quá hạn từ 30 ngày đến 60 ngày",IF(X1295&lt;=90,"Nợ quá hạn từ 60 ngày đến 90 ngày",IF(X1295&lt;=120,"Nợ quá hạn từ 90 ngày đến 120 ngày","Nợ quá hạn hơn 120 ngày có khả năng mất thanh toán")))))))</f>
        <v>Đã thanh toán</v>
      </c>
      <c r="Z1295" s="42">
        <f t="shared" ref="Z1295:Z1296" si="193">IF(S1295="","",S1295)</f>
        <v>46231</v>
      </c>
      <c r="AA1295" s="42">
        <f t="shared" ref="AA1295:AA1296" si="194">IF(M1295="","",M1295)</f>
        <v>46275</v>
      </c>
      <c r="AD1295" s="2" t="str">
        <f>VLOOKUP($A1295,MA_KH!$A:$Q,MA_KH!O$1,0)</f>
        <v>MEGA</v>
      </c>
      <c r="AE1295" s="2" t="str">
        <f>VLOOKUP($A1295,MA_KH!$A:$Q,MA_KH!P$1,0)</f>
        <v>CÔNG TY TNHH MM MEGA MARKET (VIỆT NAM)</v>
      </c>
      <c r="AG1295" s="2" t="str">
        <f>(Table1[[#This Row],[Số hóa đơn]])&amp;IF(OR(Table1[[#This Row],[Phân loại]]="Hàng trả",Table1[[#This Row],[Phân loại]]="Giảm công nợ"),-Table1[[#This Row],[Tổng giá trị]],Table1[[#This Row],[Tổng giá trị]])</f>
        <v>0005242511460506</v>
      </c>
      <c r="AH1295" s="6" t="e">
        <f>_xlfn.XLOOKUP(Table1[[#This Row],[Column1]],'Chi tiết tt Mega gửi'!P:P,'Chi tiết tt Mega gửi'!N:N)</f>
        <v>#N/A</v>
      </c>
    </row>
    <row r="1296" spans="1:34" ht="25.5" customHeight="1" x14ac:dyDescent="0.2">
      <c r="A1296" s="58" t="s">
        <v>16301</v>
      </c>
      <c r="B1296" s="58" t="s">
        <v>7241</v>
      </c>
      <c r="C1296" s="59">
        <v>46228</v>
      </c>
      <c r="D1296" s="58" t="s">
        <v>21401</v>
      </c>
      <c r="E1296" s="59">
        <v>46231</v>
      </c>
      <c r="F1296" s="58" t="s">
        <v>21402</v>
      </c>
      <c r="G1296" s="58" t="s">
        <v>21403</v>
      </c>
      <c r="H1296" s="130">
        <v>3238360</v>
      </c>
      <c r="I1296" s="131">
        <v>0</v>
      </c>
      <c r="J1296" s="130">
        <v>259069</v>
      </c>
      <c r="K1296" s="132">
        <v>3497429</v>
      </c>
      <c r="L1296" s="64" t="s">
        <v>17236</v>
      </c>
      <c r="M1296" s="6">
        <v>46275</v>
      </c>
      <c r="O1296" s="32">
        <f>IF(Table1[[#This Row],[Phân loại]]="Tồn đầu kỳ",Table1[[#This Row],[Tổng giá trị]],0)</f>
        <v>0</v>
      </c>
      <c r="P1296" s="7">
        <f>IF(Table1[[#This Row],[Số còn phải thu ĐK]]&lt;&gt;0,0,IF(Table1[[#This Row],[Phân loại]]="Bán hàng",Table1[[#This Row],[Tổng giá trị]],-Table1[[#This Row],[Tổng giá trị]]))</f>
        <v>3497429</v>
      </c>
      <c r="Q1296" s="32">
        <f t="shared" si="190"/>
        <v>3497429</v>
      </c>
      <c r="R1296" s="7">
        <f>Table1[[#This Row],[Số còn phải thu ĐK]]+Table1[[#This Row],[Giá Trị HD sau CK]]-Table1[[#This Row],[Số tiền đã thu]]</f>
        <v>0</v>
      </c>
      <c r="S1296" s="6">
        <f>IF(Table1[[#This Row],[Ngày hóa đơn]]&lt;&gt;"",Table1[[#This Row],[Ngày hóa đơn]],IF(Table1[[#This Row],[Ngày hạch toán]]&lt;&gt;"",Table1[[#This Row],[Ngày hạch toán]],""))</f>
        <v>46231</v>
      </c>
      <c r="T1296" s="7"/>
      <c r="U1296" s="6">
        <f>IF(Table1[[#This Row],[Ngày tính CN]]="","",S1296+T1296)</f>
        <v>46231</v>
      </c>
      <c r="V1296" s="32">
        <f ca="1">IF(Table1[[#This Row],[Hạn thanh toán]]="","",IF((U1296-NOW())&lt;0,0,(U1296-NOW())))</f>
        <v>0</v>
      </c>
      <c r="W1296" s="32"/>
      <c r="X1296" s="32" t="str">
        <f t="shared" ca="1" si="191"/>
        <v/>
      </c>
      <c r="Y1296" s="2" t="str">
        <f t="shared" si="192"/>
        <v>Đã thanh toán</v>
      </c>
      <c r="Z1296" s="42">
        <f t="shared" si="193"/>
        <v>46231</v>
      </c>
      <c r="AA1296" s="42">
        <f t="shared" si="194"/>
        <v>46275</v>
      </c>
      <c r="AD1296" s="2" t="str">
        <f>VLOOKUP($A1296,MA_KH!$A:$Q,MA_KH!O$1,0)</f>
        <v>MEGA</v>
      </c>
      <c r="AE1296" s="2" t="str">
        <f>VLOOKUP($A1296,MA_KH!$A:$Q,MA_KH!P$1,0)</f>
        <v>CÔNG TY TNHH MM MEGA MARKET (VIỆT NAM)</v>
      </c>
      <c r="AG1296" s="2" t="str">
        <f>(Table1[[#This Row],[Số hóa đơn]])&amp;IF(OR(Table1[[#This Row],[Phân loại]]="Hàng trả",Table1[[#This Row],[Phân loại]]="Giảm công nợ"),-Table1[[#This Row],[Tổng giá trị]],Table1[[#This Row],[Tổng giá trị]])</f>
        <v>000524263497429</v>
      </c>
      <c r="AH1296" s="6" t="e">
        <f>_xlfn.XLOOKUP(Table1[[#This Row],[Column1]],'Chi tiết tt Mega gửi'!P:P,'Chi tiết tt Mega gửi'!N:N)</f>
        <v>#N/A</v>
      </c>
    </row>
    <row r="1297" spans="1:34" ht="25.5" customHeight="1" x14ac:dyDescent="0.2">
      <c r="A1297" s="54" t="s">
        <v>16287</v>
      </c>
      <c r="B1297" s="54" t="s">
        <v>253</v>
      </c>
      <c r="C1297" s="55">
        <v>46230</v>
      </c>
      <c r="D1297" s="54" t="s">
        <v>21404</v>
      </c>
      <c r="E1297" s="55">
        <v>46231</v>
      </c>
      <c r="F1297" s="54" t="s">
        <v>21405</v>
      </c>
      <c r="G1297" s="54" t="s">
        <v>21406</v>
      </c>
      <c r="H1297" s="128">
        <v>3383260</v>
      </c>
      <c r="I1297" s="131">
        <v>0</v>
      </c>
      <c r="J1297" s="128">
        <v>270661</v>
      </c>
      <c r="K1297" s="129">
        <v>3653921</v>
      </c>
      <c r="L1297" s="64" t="s">
        <v>17236</v>
      </c>
      <c r="M1297" s="6">
        <v>46275</v>
      </c>
      <c r="O1297" s="32">
        <f>IF(Table1[[#This Row],[Phân loại]]="Tồn đầu kỳ",Table1[[#This Row],[Tổng giá trị]],0)</f>
        <v>0</v>
      </c>
      <c r="P1297" s="7">
        <f>IF(Table1[[#This Row],[Số còn phải thu ĐK]]&lt;&gt;0,0,IF(Table1[[#This Row],[Phân loại]]="Bán hàng",Table1[[#This Row],[Tổng giá trị]],-Table1[[#This Row],[Tổng giá trị]]))</f>
        <v>3653921</v>
      </c>
      <c r="Q1297" s="32">
        <f t="shared" ref="Q1297:Q1299" si="195">IF(M1297&lt;&gt;"",IF(O1297&lt;&gt;0,O1297,P1297),0)</f>
        <v>3653921</v>
      </c>
      <c r="R1297" s="7">
        <f>Table1[[#This Row],[Số còn phải thu ĐK]]+Table1[[#This Row],[Giá Trị HD sau CK]]-Table1[[#This Row],[Số tiền đã thu]]</f>
        <v>0</v>
      </c>
      <c r="S1297" s="6">
        <f>IF(Table1[[#This Row],[Ngày hóa đơn]]&lt;&gt;"",Table1[[#This Row],[Ngày hóa đơn]],IF(Table1[[#This Row],[Ngày hạch toán]]&lt;&gt;"",Table1[[#This Row],[Ngày hạch toán]],""))</f>
        <v>46231</v>
      </c>
      <c r="T1297" s="7"/>
      <c r="U1297" s="6">
        <f>IF(Table1[[#This Row],[Ngày tính CN]]="","",S1297+T1297)</f>
        <v>46231</v>
      </c>
      <c r="V1297" s="32">
        <f ca="1">IF(Table1[[#This Row],[Hạn thanh toán]]="","",IF((U1297-NOW())&lt;0,0,(U1297-NOW())))</f>
        <v>0</v>
      </c>
      <c r="W1297" s="32"/>
      <c r="X1297" s="32" t="str">
        <f t="shared" ref="X1297:X1299" ca="1" si="196">IF(OR(U1297="",R1297=0),"",IF((U1297-NOW())&lt;0,-(U1297-NOW()),0))</f>
        <v/>
      </c>
      <c r="Y1297" s="2" t="str">
        <f t="shared" ref="Y1297:Y1299" si="197">IF(R1297=0,"Đã thanh toán",IF(X1297="","",IF(X1297&lt;=0,"Chưa đến hạn thanh toán",IF(X1297&lt;=30,"Nợ quá hạn 30 ngày",IF(X1297&lt;=60,"Nợ quá hạn từ 30 ngày đến 60 ngày",IF(X1297&lt;=90,"Nợ quá hạn từ 60 ngày đến 90 ngày",IF(X1297&lt;=120,"Nợ quá hạn từ 90 ngày đến 120 ngày","Nợ quá hạn hơn 120 ngày có khả năng mất thanh toán")))))))</f>
        <v>Đã thanh toán</v>
      </c>
      <c r="Z1297" s="42">
        <f t="shared" ref="Z1297:Z1299" si="198">IF(S1297="","",S1297)</f>
        <v>46231</v>
      </c>
      <c r="AA1297" s="42">
        <f t="shared" ref="AA1297:AA1299" si="199">IF(M1297="","",M1297)</f>
        <v>46275</v>
      </c>
      <c r="AD1297" s="2" t="str">
        <f>VLOOKUP($A1297,MA_KH!$A:$Q,MA_KH!O$1,0)</f>
        <v>MEGA</v>
      </c>
      <c r="AE1297" s="2" t="str">
        <f>VLOOKUP($A1297,MA_KH!$A:$Q,MA_KH!P$1,0)</f>
        <v>CÔNG TY TNHH MM MEGA MARKET (VIỆT NAM)</v>
      </c>
      <c r="AG1297" s="2" t="str">
        <f>(Table1[[#This Row],[Số hóa đơn]])&amp;IF(OR(Table1[[#This Row],[Phân loại]]="Hàng trả",Table1[[#This Row],[Phân loại]]="Giảm công nợ"),-Table1[[#This Row],[Tổng giá trị]],Table1[[#This Row],[Tổng giá trị]])</f>
        <v>000524293653921</v>
      </c>
      <c r="AH1297" s="6" t="e">
        <f>_xlfn.XLOOKUP(Table1[[#This Row],[Column1]],'Chi tiết tt Mega gửi'!P:P,'Chi tiết tt Mega gửi'!N:N)</f>
        <v>#N/A</v>
      </c>
    </row>
    <row r="1298" spans="1:34" ht="25.5" customHeight="1" x14ac:dyDescent="0.2">
      <c r="A1298" s="54" t="s">
        <v>16291</v>
      </c>
      <c r="B1298" s="54" t="s">
        <v>200</v>
      </c>
      <c r="C1298" s="55">
        <v>46230</v>
      </c>
      <c r="D1298" s="54" t="s">
        <v>21407</v>
      </c>
      <c r="E1298" s="55">
        <v>46231</v>
      </c>
      <c r="F1298" s="54" t="s">
        <v>21408</v>
      </c>
      <c r="G1298" s="54" t="s">
        <v>21409</v>
      </c>
      <c r="H1298" s="128">
        <v>1442115</v>
      </c>
      <c r="I1298" s="131">
        <v>0</v>
      </c>
      <c r="J1298" s="128">
        <v>115369</v>
      </c>
      <c r="K1298" s="129">
        <v>1557484</v>
      </c>
      <c r="L1298" s="64" t="s">
        <v>17236</v>
      </c>
      <c r="M1298" s="6">
        <v>46275</v>
      </c>
      <c r="O1298" s="32">
        <f>IF(Table1[[#This Row],[Phân loại]]="Tồn đầu kỳ",Table1[[#This Row],[Tổng giá trị]],0)</f>
        <v>0</v>
      </c>
      <c r="P1298" s="7">
        <f>IF(Table1[[#This Row],[Số còn phải thu ĐK]]&lt;&gt;0,0,IF(Table1[[#This Row],[Phân loại]]="Bán hàng",Table1[[#This Row],[Tổng giá trị]],-Table1[[#This Row],[Tổng giá trị]]))</f>
        <v>1557484</v>
      </c>
      <c r="Q1298" s="32">
        <f t="shared" si="195"/>
        <v>1557484</v>
      </c>
      <c r="R1298" s="7">
        <f>Table1[[#This Row],[Số còn phải thu ĐK]]+Table1[[#This Row],[Giá Trị HD sau CK]]-Table1[[#This Row],[Số tiền đã thu]]</f>
        <v>0</v>
      </c>
      <c r="S1298" s="6">
        <f>IF(Table1[[#This Row],[Ngày hóa đơn]]&lt;&gt;"",Table1[[#This Row],[Ngày hóa đơn]],IF(Table1[[#This Row],[Ngày hạch toán]]&lt;&gt;"",Table1[[#This Row],[Ngày hạch toán]],""))</f>
        <v>46231</v>
      </c>
      <c r="T1298" s="7"/>
      <c r="U1298" s="6">
        <f>IF(Table1[[#This Row],[Ngày tính CN]]="","",S1298+T1298)</f>
        <v>46231</v>
      </c>
      <c r="V1298" s="32">
        <f ca="1">IF(Table1[[#This Row],[Hạn thanh toán]]="","",IF((U1298-NOW())&lt;0,0,(U1298-NOW())))</f>
        <v>0</v>
      </c>
      <c r="W1298" s="32"/>
      <c r="X1298" s="32" t="str">
        <f t="shared" ca="1" si="196"/>
        <v/>
      </c>
      <c r="Y1298" s="2" t="str">
        <f t="shared" si="197"/>
        <v>Đã thanh toán</v>
      </c>
      <c r="Z1298" s="42">
        <f t="shared" si="198"/>
        <v>46231</v>
      </c>
      <c r="AA1298" s="42">
        <f t="shared" si="199"/>
        <v>46275</v>
      </c>
      <c r="AD1298" s="2" t="str">
        <f>VLOOKUP($A1298,MA_KH!$A:$Q,MA_KH!O$1,0)</f>
        <v>MEGA</v>
      </c>
      <c r="AE1298" s="2" t="str">
        <f>VLOOKUP($A1298,MA_KH!$A:$Q,MA_KH!P$1,0)</f>
        <v>CÔNG TY TNHH MM MEGA MARKET (VIỆT NAM)</v>
      </c>
      <c r="AG1298" s="2" t="str">
        <f>(Table1[[#This Row],[Số hóa đơn]])&amp;IF(OR(Table1[[#This Row],[Phân loại]]="Hàng trả",Table1[[#This Row],[Phân loại]]="Giảm công nợ"),-Table1[[#This Row],[Tổng giá trị]],Table1[[#This Row],[Tổng giá trị]])</f>
        <v>000524301557484</v>
      </c>
      <c r="AH1298" s="6" t="e">
        <f>_xlfn.XLOOKUP(Table1[[#This Row],[Column1]],'Chi tiết tt Mega gửi'!P:P,'Chi tiết tt Mega gửi'!N:N)</f>
        <v>#N/A</v>
      </c>
    </row>
    <row r="1299" spans="1:34" ht="25.5" customHeight="1" x14ac:dyDescent="0.2">
      <c r="A1299" s="58" t="s">
        <v>16289</v>
      </c>
      <c r="B1299" s="58" t="s">
        <v>296</v>
      </c>
      <c r="C1299" s="59">
        <v>46230</v>
      </c>
      <c r="D1299" s="58" t="s">
        <v>21410</v>
      </c>
      <c r="E1299" s="59">
        <v>46231</v>
      </c>
      <c r="F1299" s="58" t="s">
        <v>21411</v>
      </c>
      <c r="G1299" s="58" t="s">
        <v>21412</v>
      </c>
      <c r="H1299" s="130">
        <v>1425000</v>
      </c>
      <c r="I1299" s="131">
        <v>0</v>
      </c>
      <c r="J1299" s="130">
        <v>114000</v>
      </c>
      <c r="K1299" s="132">
        <v>1539000</v>
      </c>
      <c r="L1299" s="64" t="s">
        <v>17236</v>
      </c>
      <c r="M1299" s="6">
        <v>46275</v>
      </c>
      <c r="O1299" s="32">
        <f>IF(Table1[[#This Row],[Phân loại]]="Tồn đầu kỳ",Table1[[#This Row],[Tổng giá trị]],0)</f>
        <v>0</v>
      </c>
      <c r="P1299" s="7">
        <f>IF(Table1[[#This Row],[Số còn phải thu ĐK]]&lt;&gt;0,0,IF(Table1[[#This Row],[Phân loại]]="Bán hàng",Table1[[#This Row],[Tổng giá trị]],-Table1[[#This Row],[Tổng giá trị]]))</f>
        <v>1539000</v>
      </c>
      <c r="Q1299" s="32">
        <f t="shared" si="195"/>
        <v>1539000</v>
      </c>
      <c r="R1299" s="7">
        <f>Table1[[#This Row],[Số còn phải thu ĐK]]+Table1[[#This Row],[Giá Trị HD sau CK]]-Table1[[#This Row],[Số tiền đã thu]]</f>
        <v>0</v>
      </c>
      <c r="S1299" s="6">
        <f>IF(Table1[[#This Row],[Ngày hóa đơn]]&lt;&gt;"",Table1[[#This Row],[Ngày hóa đơn]],IF(Table1[[#This Row],[Ngày hạch toán]]&lt;&gt;"",Table1[[#This Row],[Ngày hạch toán]],""))</f>
        <v>46231</v>
      </c>
      <c r="T1299" s="7"/>
      <c r="U1299" s="6">
        <f>IF(Table1[[#This Row],[Ngày tính CN]]="","",S1299+T1299)</f>
        <v>46231</v>
      </c>
      <c r="V1299" s="32">
        <f ca="1">IF(Table1[[#This Row],[Hạn thanh toán]]="","",IF((U1299-NOW())&lt;0,0,(U1299-NOW())))</f>
        <v>0</v>
      </c>
      <c r="W1299" s="32"/>
      <c r="X1299" s="32" t="str">
        <f t="shared" ca="1" si="196"/>
        <v/>
      </c>
      <c r="Y1299" s="2" t="str">
        <f t="shared" si="197"/>
        <v>Đã thanh toán</v>
      </c>
      <c r="Z1299" s="42">
        <f t="shared" si="198"/>
        <v>46231</v>
      </c>
      <c r="AA1299" s="42">
        <f t="shared" si="199"/>
        <v>46275</v>
      </c>
      <c r="AD1299" s="2" t="str">
        <f>VLOOKUP($A1299,MA_KH!$A:$Q,MA_KH!O$1,0)</f>
        <v>MEGA</v>
      </c>
      <c r="AE1299" s="2" t="str">
        <f>VLOOKUP($A1299,MA_KH!$A:$Q,MA_KH!P$1,0)</f>
        <v>CÔNG TY TNHH MM MEGA MARKET (VIỆT NAM)</v>
      </c>
      <c r="AG1299" s="2" t="str">
        <f>(Table1[[#This Row],[Số hóa đơn]])&amp;IF(OR(Table1[[#This Row],[Phân loại]]="Hàng trả",Table1[[#This Row],[Phân loại]]="Giảm công nợ"),-Table1[[#This Row],[Tổng giá trị]],Table1[[#This Row],[Tổng giá trị]])</f>
        <v>000524311539000</v>
      </c>
      <c r="AH1299" s="6" t="e">
        <f>_xlfn.XLOOKUP(Table1[[#This Row],[Column1]],'Chi tiết tt Mega gửi'!P:P,'Chi tiết tt Mega gửi'!N:N)</f>
        <v>#N/A</v>
      </c>
    </row>
    <row r="1300" spans="1:34" ht="25.5" customHeight="1" x14ac:dyDescent="0.2">
      <c r="A1300" s="54" t="s">
        <v>16305</v>
      </c>
      <c r="B1300" s="54" t="s">
        <v>7247</v>
      </c>
      <c r="C1300" s="55">
        <v>46230</v>
      </c>
      <c r="D1300" s="54" t="s">
        <v>21413</v>
      </c>
      <c r="E1300" s="55">
        <v>46234</v>
      </c>
      <c r="F1300" s="54" t="s">
        <v>21414</v>
      </c>
      <c r="G1300" s="54" t="s">
        <v>21415</v>
      </c>
      <c r="H1300" s="128">
        <v>518875</v>
      </c>
      <c r="I1300" s="131">
        <v>0</v>
      </c>
      <c r="J1300" s="128">
        <v>41510</v>
      </c>
      <c r="K1300" s="129">
        <v>560385</v>
      </c>
      <c r="L1300" s="64" t="s">
        <v>17236</v>
      </c>
      <c r="M1300" s="6">
        <v>46275</v>
      </c>
      <c r="O1300" s="32">
        <f>IF(Table1[[#This Row],[Phân loại]]="Tồn đầu kỳ",Table1[[#This Row],[Tổng giá trị]],0)</f>
        <v>0</v>
      </c>
      <c r="P1300" s="7">
        <f>IF(Table1[[#This Row],[Số còn phải thu ĐK]]&lt;&gt;0,0,IF(Table1[[#This Row],[Phân loại]]="Bán hàng",Table1[[#This Row],[Tổng giá trị]],-Table1[[#This Row],[Tổng giá trị]]))</f>
        <v>560385</v>
      </c>
      <c r="Q1300" s="32">
        <f t="shared" ref="Q1300:Q1301" si="200">IF(M1300&lt;&gt;"",IF(O1300&lt;&gt;0,O1300,P1300),0)</f>
        <v>560385</v>
      </c>
      <c r="R1300" s="7">
        <f>Table1[[#This Row],[Số còn phải thu ĐK]]+Table1[[#This Row],[Giá Trị HD sau CK]]-Table1[[#This Row],[Số tiền đã thu]]</f>
        <v>0</v>
      </c>
      <c r="S1300" s="6">
        <f>IF(Table1[[#This Row],[Ngày hóa đơn]]&lt;&gt;"",Table1[[#This Row],[Ngày hóa đơn]],IF(Table1[[#This Row],[Ngày hạch toán]]&lt;&gt;"",Table1[[#This Row],[Ngày hạch toán]],""))</f>
        <v>46234</v>
      </c>
      <c r="T1300" s="7"/>
      <c r="U1300" s="6">
        <f>IF(Table1[[#This Row],[Ngày tính CN]]="","",S1300+T1300)</f>
        <v>46234</v>
      </c>
      <c r="V1300" s="32">
        <f ca="1">IF(Table1[[#This Row],[Hạn thanh toán]]="","",IF((U1300-NOW())&lt;0,0,(U1300-NOW())))</f>
        <v>0</v>
      </c>
      <c r="W1300" s="32"/>
      <c r="X1300" s="32" t="str">
        <f t="shared" ref="X1300:X1301" ca="1" si="201">IF(OR(U1300="",R1300=0),"",IF((U1300-NOW())&lt;0,-(U1300-NOW()),0))</f>
        <v/>
      </c>
      <c r="Y1300" s="2" t="str">
        <f t="shared" ref="Y1300:Y1301" si="202">IF(R1300=0,"Đã thanh toán",IF(X1300="","",IF(X1300&lt;=0,"Chưa đến hạn thanh toán",IF(X1300&lt;=30,"Nợ quá hạn 30 ngày",IF(X1300&lt;=60,"Nợ quá hạn từ 30 ngày đến 60 ngày",IF(X1300&lt;=90,"Nợ quá hạn từ 60 ngày đến 90 ngày",IF(X1300&lt;=120,"Nợ quá hạn từ 90 ngày đến 120 ngày","Nợ quá hạn hơn 120 ngày có khả năng mất thanh toán")))))))</f>
        <v>Đã thanh toán</v>
      </c>
      <c r="Z1300" s="42">
        <f t="shared" ref="Z1300:Z1301" si="203">IF(S1300="","",S1300)</f>
        <v>46234</v>
      </c>
      <c r="AA1300" s="42">
        <f t="shared" ref="AA1300:AA1301" si="204">IF(M1300="","",M1300)</f>
        <v>46275</v>
      </c>
      <c r="AD1300" s="2" t="str">
        <f>VLOOKUP($A1300,MA_KH!$A:$Q,MA_KH!O$1,0)</f>
        <v>MEGA</v>
      </c>
      <c r="AE1300" s="2" t="str">
        <f>VLOOKUP($A1300,MA_KH!$A:$Q,MA_KH!P$1,0)</f>
        <v>CÔNG TY TNHH MM MEGA MARKET (VIỆT NAM)</v>
      </c>
      <c r="AG1300" s="2" t="str">
        <f>(Table1[[#This Row],[Số hóa đơn]])&amp;IF(OR(Table1[[#This Row],[Phân loại]]="Hàng trả",Table1[[#This Row],[Phân loại]]="Giảm công nợ"),-Table1[[#This Row],[Tổng giá trị]],Table1[[#This Row],[Tổng giá trị]])</f>
        <v>00053825560385</v>
      </c>
      <c r="AH1300" s="6" t="e">
        <f>_xlfn.XLOOKUP(Table1[[#This Row],[Column1]],'Chi tiết tt Mega gửi'!P:P,'Chi tiết tt Mega gửi'!N:N)</f>
        <v>#N/A</v>
      </c>
    </row>
    <row r="1301" spans="1:34" ht="25.5" customHeight="1" x14ac:dyDescent="0.2">
      <c r="A1301" s="58" t="s">
        <v>16305</v>
      </c>
      <c r="B1301" s="58" t="s">
        <v>7247</v>
      </c>
      <c r="C1301" s="59">
        <v>46230</v>
      </c>
      <c r="D1301" s="58" t="s">
        <v>21416</v>
      </c>
      <c r="E1301" s="59">
        <v>46234</v>
      </c>
      <c r="F1301" s="58" t="s">
        <v>21417</v>
      </c>
      <c r="G1301" s="58" t="s">
        <v>21418</v>
      </c>
      <c r="H1301" s="130">
        <v>5830550</v>
      </c>
      <c r="I1301" s="131">
        <v>0</v>
      </c>
      <c r="J1301" s="130">
        <v>466444</v>
      </c>
      <c r="K1301" s="132">
        <v>6296994</v>
      </c>
      <c r="L1301" s="64" t="s">
        <v>17236</v>
      </c>
      <c r="M1301" s="6">
        <v>46275</v>
      </c>
      <c r="O1301" s="32">
        <f>IF(Table1[[#This Row],[Phân loại]]="Tồn đầu kỳ",Table1[[#This Row],[Tổng giá trị]],0)</f>
        <v>0</v>
      </c>
      <c r="P1301" s="7">
        <f>IF(Table1[[#This Row],[Số còn phải thu ĐK]]&lt;&gt;0,0,IF(Table1[[#This Row],[Phân loại]]="Bán hàng",Table1[[#This Row],[Tổng giá trị]],-Table1[[#This Row],[Tổng giá trị]]))</f>
        <v>6296994</v>
      </c>
      <c r="Q1301" s="32">
        <f t="shared" si="200"/>
        <v>6296994</v>
      </c>
      <c r="R1301" s="7">
        <f>Table1[[#This Row],[Số còn phải thu ĐK]]+Table1[[#This Row],[Giá Trị HD sau CK]]-Table1[[#This Row],[Số tiền đã thu]]</f>
        <v>0</v>
      </c>
      <c r="S1301" s="6">
        <f>IF(Table1[[#This Row],[Ngày hóa đơn]]&lt;&gt;"",Table1[[#This Row],[Ngày hóa đơn]],IF(Table1[[#This Row],[Ngày hạch toán]]&lt;&gt;"",Table1[[#This Row],[Ngày hạch toán]],""))</f>
        <v>46234</v>
      </c>
      <c r="T1301" s="7"/>
      <c r="U1301" s="6">
        <f>IF(Table1[[#This Row],[Ngày tính CN]]="","",S1301+T1301)</f>
        <v>46234</v>
      </c>
      <c r="V1301" s="32">
        <f ca="1">IF(Table1[[#This Row],[Hạn thanh toán]]="","",IF((U1301-NOW())&lt;0,0,(U1301-NOW())))</f>
        <v>0</v>
      </c>
      <c r="W1301" s="32"/>
      <c r="X1301" s="32" t="str">
        <f t="shared" ca="1" si="201"/>
        <v/>
      </c>
      <c r="Y1301" s="2" t="str">
        <f t="shared" si="202"/>
        <v>Đã thanh toán</v>
      </c>
      <c r="Z1301" s="42">
        <f t="shared" si="203"/>
        <v>46234</v>
      </c>
      <c r="AA1301" s="42">
        <f t="shared" si="204"/>
        <v>46275</v>
      </c>
      <c r="AD1301" s="2" t="str">
        <f>VLOOKUP($A1301,MA_KH!$A:$Q,MA_KH!O$1,0)</f>
        <v>MEGA</v>
      </c>
      <c r="AE1301" s="2" t="str">
        <f>VLOOKUP($A1301,MA_KH!$A:$Q,MA_KH!P$1,0)</f>
        <v>CÔNG TY TNHH MM MEGA MARKET (VIỆT NAM)</v>
      </c>
      <c r="AG1301" s="2" t="str">
        <f>(Table1[[#This Row],[Số hóa đơn]])&amp;IF(OR(Table1[[#This Row],[Phân loại]]="Hàng trả",Table1[[#This Row],[Phân loại]]="Giảm công nợ"),-Table1[[#This Row],[Tổng giá trị]],Table1[[#This Row],[Tổng giá trị]])</f>
        <v>000538266296994</v>
      </c>
      <c r="AH1301" s="6" t="e">
        <f>_xlfn.XLOOKUP(Table1[[#This Row],[Column1]],'Chi tiết tt Mega gửi'!P:P,'Chi tiết tt Mega gửi'!N:N)</f>
        <v>#N/A</v>
      </c>
    </row>
    <row r="1302" spans="1:34" ht="25.5" customHeight="1" x14ac:dyDescent="0.2">
      <c r="A1302" s="54" t="s">
        <v>16296</v>
      </c>
      <c r="B1302" s="54" t="s">
        <v>7244</v>
      </c>
      <c r="C1302" s="55">
        <v>46231</v>
      </c>
      <c r="D1302" s="54" t="s">
        <v>21419</v>
      </c>
      <c r="E1302" s="55">
        <v>46233</v>
      </c>
      <c r="F1302" s="54" t="s">
        <v>21420</v>
      </c>
      <c r="G1302" s="54" t="s">
        <v>21421</v>
      </c>
      <c r="H1302" s="128">
        <v>1829020</v>
      </c>
      <c r="I1302" s="131">
        <v>0</v>
      </c>
      <c r="J1302" s="128">
        <v>146322</v>
      </c>
      <c r="K1302" s="129">
        <v>1975342</v>
      </c>
      <c r="L1302" s="64" t="s">
        <v>17236</v>
      </c>
      <c r="M1302" s="6">
        <v>46275</v>
      </c>
      <c r="O1302" s="32">
        <f>IF(Table1[[#This Row],[Phân loại]]="Tồn đầu kỳ",Table1[[#This Row],[Tổng giá trị]],0)</f>
        <v>0</v>
      </c>
      <c r="P1302" s="7">
        <f>IF(Table1[[#This Row],[Số còn phải thu ĐK]]&lt;&gt;0,0,IF(Table1[[#This Row],[Phân loại]]="Bán hàng",Table1[[#This Row],[Tổng giá trị]],-Table1[[#This Row],[Tổng giá trị]]))</f>
        <v>1975342</v>
      </c>
      <c r="Q1302" s="32">
        <f t="shared" ref="Q1302:Q1304" si="205">IF(M1302&lt;&gt;"",IF(O1302&lt;&gt;0,O1302,P1302),0)</f>
        <v>1975342</v>
      </c>
      <c r="R1302" s="7">
        <f>Table1[[#This Row],[Số còn phải thu ĐK]]+Table1[[#This Row],[Giá Trị HD sau CK]]-Table1[[#This Row],[Số tiền đã thu]]</f>
        <v>0</v>
      </c>
      <c r="S1302" s="6">
        <f>IF(Table1[[#This Row],[Ngày hóa đơn]]&lt;&gt;"",Table1[[#This Row],[Ngày hóa đơn]],IF(Table1[[#This Row],[Ngày hạch toán]]&lt;&gt;"",Table1[[#This Row],[Ngày hạch toán]],""))</f>
        <v>46233</v>
      </c>
      <c r="T1302" s="7"/>
      <c r="U1302" s="6">
        <f>IF(Table1[[#This Row],[Ngày tính CN]]="","",S1302+T1302)</f>
        <v>46233</v>
      </c>
      <c r="V1302" s="32">
        <f ca="1">IF(Table1[[#This Row],[Hạn thanh toán]]="","",IF((U1302-NOW())&lt;0,0,(U1302-NOW())))</f>
        <v>0</v>
      </c>
      <c r="W1302" s="32"/>
      <c r="X1302" s="32" t="str">
        <f t="shared" ref="X1302:X1304" ca="1" si="206">IF(OR(U1302="",R1302=0),"",IF((U1302-NOW())&lt;0,-(U1302-NOW()),0))</f>
        <v/>
      </c>
      <c r="Y1302" s="2" t="str">
        <f t="shared" ref="Y1302:Y1304" si="207">IF(R1302=0,"Đã thanh toán",IF(X1302="","",IF(X1302&lt;=0,"Chưa đến hạn thanh toán",IF(X1302&lt;=30,"Nợ quá hạn 30 ngày",IF(X1302&lt;=60,"Nợ quá hạn từ 30 ngày đến 60 ngày",IF(X1302&lt;=90,"Nợ quá hạn từ 60 ngày đến 90 ngày",IF(X1302&lt;=120,"Nợ quá hạn từ 90 ngày đến 120 ngày","Nợ quá hạn hơn 120 ngày có khả năng mất thanh toán")))))))</f>
        <v>Đã thanh toán</v>
      </c>
      <c r="Z1302" s="42">
        <f t="shared" ref="Z1302:Z1304" si="208">IF(S1302="","",S1302)</f>
        <v>46233</v>
      </c>
      <c r="AA1302" s="42">
        <f t="shared" ref="AA1302:AA1304" si="209">IF(M1302="","",M1302)</f>
        <v>46275</v>
      </c>
      <c r="AD1302" s="2" t="str">
        <f>VLOOKUP($A1302,MA_KH!$A:$Q,MA_KH!O$1,0)</f>
        <v>MEGA</v>
      </c>
      <c r="AE1302" s="2" t="str">
        <f>VLOOKUP($A1302,MA_KH!$A:$Q,MA_KH!P$1,0)</f>
        <v>CÔNG TY TNHH MM MEGA MARKET (VIỆT NAM)</v>
      </c>
      <c r="AG1302" s="2" t="str">
        <f>(Table1[[#This Row],[Số hóa đơn]])&amp;IF(OR(Table1[[#This Row],[Phân loại]]="Hàng trả",Table1[[#This Row],[Phân loại]]="Giảm công nợ"),-Table1[[#This Row],[Tổng giá trị]],Table1[[#This Row],[Tổng giá trị]])</f>
        <v>000534361975342</v>
      </c>
      <c r="AH1302" s="6" t="e">
        <f>_xlfn.XLOOKUP(Table1[[#This Row],[Column1]],'Chi tiết tt Mega gửi'!P:P,'Chi tiết tt Mega gửi'!N:N)</f>
        <v>#N/A</v>
      </c>
    </row>
    <row r="1303" spans="1:34" ht="25.5" customHeight="1" x14ac:dyDescent="0.2">
      <c r="A1303" s="54" t="s">
        <v>16296</v>
      </c>
      <c r="B1303" s="54" t="s">
        <v>7244</v>
      </c>
      <c r="C1303" s="55">
        <v>46231</v>
      </c>
      <c r="D1303" s="54" t="s">
        <v>21422</v>
      </c>
      <c r="E1303" s="55">
        <v>46233</v>
      </c>
      <c r="F1303" s="54" t="s">
        <v>21423</v>
      </c>
      <c r="G1303" s="54" t="s">
        <v>21424</v>
      </c>
      <c r="H1303" s="128">
        <v>700000</v>
      </c>
      <c r="I1303" s="131">
        <v>0</v>
      </c>
      <c r="J1303" s="128">
        <v>56000</v>
      </c>
      <c r="K1303" s="129">
        <v>756000</v>
      </c>
      <c r="L1303" s="64" t="s">
        <v>17236</v>
      </c>
      <c r="M1303" s="6">
        <v>46275</v>
      </c>
      <c r="O1303" s="32">
        <f>IF(Table1[[#This Row],[Phân loại]]="Tồn đầu kỳ",Table1[[#This Row],[Tổng giá trị]],0)</f>
        <v>0</v>
      </c>
      <c r="P1303" s="7">
        <f>IF(Table1[[#This Row],[Số còn phải thu ĐK]]&lt;&gt;0,0,IF(Table1[[#This Row],[Phân loại]]="Bán hàng",Table1[[#This Row],[Tổng giá trị]],-Table1[[#This Row],[Tổng giá trị]]))</f>
        <v>756000</v>
      </c>
      <c r="Q1303" s="32">
        <f t="shared" si="205"/>
        <v>756000</v>
      </c>
      <c r="R1303" s="7">
        <f>Table1[[#This Row],[Số còn phải thu ĐK]]+Table1[[#This Row],[Giá Trị HD sau CK]]-Table1[[#This Row],[Số tiền đã thu]]</f>
        <v>0</v>
      </c>
      <c r="S1303" s="6">
        <f>IF(Table1[[#This Row],[Ngày hóa đơn]]&lt;&gt;"",Table1[[#This Row],[Ngày hóa đơn]],IF(Table1[[#This Row],[Ngày hạch toán]]&lt;&gt;"",Table1[[#This Row],[Ngày hạch toán]],""))</f>
        <v>46233</v>
      </c>
      <c r="T1303" s="7"/>
      <c r="U1303" s="6">
        <f>IF(Table1[[#This Row],[Ngày tính CN]]="","",S1303+T1303)</f>
        <v>46233</v>
      </c>
      <c r="V1303" s="32">
        <f ca="1">IF(Table1[[#This Row],[Hạn thanh toán]]="","",IF((U1303-NOW())&lt;0,0,(U1303-NOW())))</f>
        <v>0</v>
      </c>
      <c r="W1303" s="32"/>
      <c r="X1303" s="32" t="str">
        <f t="shared" ca="1" si="206"/>
        <v/>
      </c>
      <c r="Y1303" s="2" t="str">
        <f t="shared" si="207"/>
        <v>Đã thanh toán</v>
      </c>
      <c r="Z1303" s="42">
        <f t="shared" si="208"/>
        <v>46233</v>
      </c>
      <c r="AA1303" s="42">
        <f t="shared" si="209"/>
        <v>46275</v>
      </c>
      <c r="AD1303" s="2" t="str">
        <f>VLOOKUP($A1303,MA_KH!$A:$Q,MA_KH!O$1,0)</f>
        <v>MEGA</v>
      </c>
      <c r="AE1303" s="2" t="str">
        <f>VLOOKUP($A1303,MA_KH!$A:$Q,MA_KH!P$1,0)</f>
        <v>CÔNG TY TNHH MM MEGA MARKET (VIỆT NAM)</v>
      </c>
      <c r="AG1303" s="2" t="str">
        <f>(Table1[[#This Row],[Số hóa đơn]])&amp;IF(OR(Table1[[#This Row],[Phân loại]]="Hàng trả",Table1[[#This Row],[Phân loại]]="Giảm công nợ"),-Table1[[#This Row],[Tổng giá trị]],Table1[[#This Row],[Tổng giá trị]])</f>
        <v>00053437756000</v>
      </c>
      <c r="AH1303" s="6" t="e">
        <f>_xlfn.XLOOKUP(Table1[[#This Row],[Column1]],'Chi tiết tt Mega gửi'!P:P,'Chi tiết tt Mega gửi'!N:N)</f>
        <v>#N/A</v>
      </c>
    </row>
    <row r="1304" spans="1:34" ht="25.5" customHeight="1" x14ac:dyDescent="0.2">
      <c r="A1304" s="58" t="s">
        <v>16300</v>
      </c>
      <c r="B1304" s="58" t="s">
        <v>7238</v>
      </c>
      <c r="C1304" s="59">
        <v>46231</v>
      </c>
      <c r="D1304" s="58" t="s">
        <v>21425</v>
      </c>
      <c r="E1304" s="59">
        <v>46233</v>
      </c>
      <c r="F1304" s="58" t="s">
        <v>21426</v>
      </c>
      <c r="G1304" s="58" t="s">
        <v>21427</v>
      </c>
      <c r="H1304" s="130">
        <v>2332220</v>
      </c>
      <c r="I1304" s="131">
        <v>0</v>
      </c>
      <c r="J1304" s="130">
        <v>186578</v>
      </c>
      <c r="K1304" s="132">
        <v>2518798</v>
      </c>
      <c r="L1304" s="64" t="s">
        <v>17236</v>
      </c>
      <c r="M1304" s="6">
        <v>46275</v>
      </c>
      <c r="O1304" s="32">
        <f>IF(Table1[[#This Row],[Phân loại]]="Tồn đầu kỳ",Table1[[#This Row],[Tổng giá trị]],0)</f>
        <v>0</v>
      </c>
      <c r="P1304" s="7">
        <f>IF(Table1[[#This Row],[Số còn phải thu ĐK]]&lt;&gt;0,0,IF(Table1[[#This Row],[Phân loại]]="Bán hàng",Table1[[#This Row],[Tổng giá trị]],-Table1[[#This Row],[Tổng giá trị]]))</f>
        <v>2518798</v>
      </c>
      <c r="Q1304" s="32">
        <f t="shared" si="205"/>
        <v>2518798</v>
      </c>
      <c r="R1304" s="7">
        <f>Table1[[#This Row],[Số còn phải thu ĐK]]+Table1[[#This Row],[Giá Trị HD sau CK]]-Table1[[#This Row],[Số tiền đã thu]]</f>
        <v>0</v>
      </c>
      <c r="S1304" s="6">
        <f>IF(Table1[[#This Row],[Ngày hóa đơn]]&lt;&gt;"",Table1[[#This Row],[Ngày hóa đơn]],IF(Table1[[#This Row],[Ngày hạch toán]]&lt;&gt;"",Table1[[#This Row],[Ngày hạch toán]],""))</f>
        <v>46233</v>
      </c>
      <c r="T1304" s="7"/>
      <c r="U1304" s="6">
        <f>IF(Table1[[#This Row],[Ngày tính CN]]="","",S1304+T1304)</f>
        <v>46233</v>
      </c>
      <c r="V1304" s="32">
        <f ca="1">IF(Table1[[#This Row],[Hạn thanh toán]]="","",IF((U1304-NOW())&lt;0,0,(U1304-NOW())))</f>
        <v>0</v>
      </c>
      <c r="W1304" s="32"/>
      <c r="X1304" s="32" t="str">
        <f t="shared" ca="1" si="206"/>
        <v/>
      </c>
      <c r="Y1304" s="2" t="str">
        <f t="shared" si="207"/>
        <v>Đã thanh toán</v>
      </c>
      <c r="Z1304" s="42">
        <f t="shared" si="208"/>
        <v>46233</v>
      </c>
      <c r="AA1304" s="42">
        <f t="shared" si="209"/>
        <v>46275</v>
      </c>
      <c r="AD1304" s="2" t="str">
        <f>VLOOKUP($A1304,MA_KH!$A:$Q,MA_KH!O$1,0)</f>
        <v>MEGA</v>
      </c>
      <c r="AE1304" s="2" t="str">
        <f>VLOOKUP($A1304,MA_KH!$A:$Q,MA_KH!P$1,0)</f>
        <v>CÔNG TY TNHH MM MEGA MARKET (VIỆT NAM)</v>
      </c>
      <c r="AG1304" s="2" t="str">
        <f>(Table1[[#This Row],[Số hóa đơn]])&amp;IF(OR(Table1[[#This Row],[Phân loại]]="Hàng trả",Table1[[#This Row],[Phân loại]]="Giảm công nợ"),-Table1[[#This Row],[Tổng giá trị]],Table1[[#This Row],[Tổng giá trị]])</f>
        <v>000534382518798</v>
      </c>
      <c r="AH1304" s="6" t="e">
        <f>_xlfn.XLOOKUP(Table1[[#This Row],[Column1]],'Chi tiết tt Mega gửi'!P:P,'Chi tiết tt Mega gửi'!N:N)</f>
        <v>#N/A</v>
      </c>
    </row>
    <row r="1305" spans="1:34" ht="25.5" customHeight="1" x14ac:dyDescent="0.2">
      <c r="A1305" s="54" t="s">
        <v>16303</v>
      </c>
      <c r="B1305" s="54" t="s">
        <v>102</v>
      </c>
      <c r="C1305" s="55">
        <v>46232</v>
      </c>
      <c r="D1305" s="54" t="s">
        <v>21428</v>
      </c>
      <c r="E1305" s="55">
        <v>46232</v>
      </c>
      <c r="F1305" s="54" t="s">
        <v>21429</v>
      </c>
      <c r="G1305" s="54" t="s">
        <v>20784</v>
      </c>
      <c r="H1305" s="128">
        <v>309011</v>
      </c>
      <c r="I1305" s="131">
        <v>0</v>
      </c>
      <c r="J1305" s="128">
        <v>24721</v>
      </c>
      <c r="K1305" s="129">
        <v>333732</v>
      </c>
      <c r="L1305" s="64" t="s">
        <v>17238</v>
      </c>
      <c r="M1305" s="6">
        <v>46244</v>
      </c>
      <c r="O1305" s="32">
        <f>IF(Table1[[#This Row],[Phân loại]]="Tồn đầu kỳ",Table1[[#This Row],[Tổng giá trị]],0)</f>
        <v>0</v>
      </c>
      <c r="P1305" s="7">
        <f>IF(Table1[[#This Row],[Số còn phải thu ĐK]]&lt;&gt;0,0,IF(Table1[[#This Row],[Phân loại]]="Bán hàng",Table1[[#This Row],[Tổng giá trị]],-Table1[[#This Row],[Tổng giá trị]]))</f>
        <v>-333732</v>
      </c>
      <c r="Q1305" s="32">
        <f t="shared" ref="Q1305:Q1308" si="210">IF(M1305&lt;&gt;"",IF(O1305&lt;&gt;0,O1305,P1305),0)</f>
        <v>-333732</v>
      </c>
      <c r="R1305" s="7">
        <f>Table1[[#This Row],[Số còn phải thu ĐK]]+Table1[[#This Row],[Giá Trị HD sau CK]]-Table1[[#This Row],[Số tiền đã thu]]</f>
        <v>0</v>
      </c>
      <c r="S1305" s="6">
        <f>IF(Table1[[#This Row],[Ngày hóa đơn]]&lt;&gt;"",Table1[[#This Row],[Ngày hóa đơn]],IF(Table1[[#This Row],[Ngày hạch toán]]&lt;&gt;"",Table1[[#This Row],[Ngày hạch toán]],""))</f>
        <v>46232</v>
      </c>
      <c r="T1305" s="7"/>
      <c r="U1305" s="6">
        <f>IF(Table1[[#This Row],[Ngày tính CN]]="","",S1305+T1305)</f>
        <v>46232</v>
      </c>
      <c r="V1305" s="32">
        <f ca="1">IF(Table1[[#This Row],[Hạn thanh toán]]="","",IF((U1305-NOW())&lt;0,0,(U1305-NOW())))</f>
        <v>0</v>
      </c>
      <c r="W1305" s="32"/>
      <c r="X1305" s="32" t="str">
        <f t="shared" ref="X1305:X1308" ca="1" si="211">IF(OR(U1305="",R1305=0),"",IF((U1305-NOW())&lt;0,-(U1305-NOW()),0))</f>
        <v/>
      </c>
      <c r="Y1305" s="2" t="str">
        <f t="shared" ref="Y1305:Y1308" si="212">IF(R1305=0,"Đã thanh toán",IF(X1305="","",IF(X1305&lt;=0,"Chưa đến hạn thanh toán",IF(X1305&lt;=30,"Nợ quá hạn 30 ngày",IF(X1305&lt;=60,"Nợ quá hạn từ 30 ngày đến 60 ngày",IF(X1305&lt;=90,"Nợ quá hạn từ 60 ngày đến 90 ngày",IF(X1305&lt;=120,"Nợ quá hạn từ 90 ngày đến 120 ngày","Nợ quá hạn hơn 120 ngày có khả năng mất thanh toán")))))))</f>
        <v>Đã thanh toán</v>
      </c>
      <c r="Z1305" s="42">
        <f t="shared" ref="Z1305:Z1308" si="213">IF(S1305="","",S1305)</f>
        <v>46232</v>
      </c>
      <c r="AA1305" s="42">
        <f t="shared" ref="AA1305:AA1308" si="214">IF(M1305="","",M1305)</f>
        <v>46244</v>
      </c>
      <c r="AD1305" s="2" t="str">
        <f>VLOOKUP($A1305,MA_KH!$A:$Q,MA_KH!O$1,0)</f>
        <v>MEGA</v>
      </c>
      <c r="AE1305" s="2" t="str">
        <f>VLOOKUP($A1305,MA_KH!$A:$Q,MA_KH!P$1,0)</f>
        <v>CÔNG TY TNHH MM MEGA MARKET (VIỆT NAM)</v>
      </c>
      <c r="AG1305" s="2" t="str">
        <f>(Table1[[#This Row],[Số hóa đơn]])&amp;IF(OR(Table1[[#This Row],[Phân loại]]="Hàng trả",Table1[[#This Row],[Phân loại]]="Giảm công nợ"),-Table1[[#This Row],[Tổng giá trị]],Table1[[#This Row],[Tổng giá trị]])</f>
        <v>233-333732</v>
      </c>
      <c r="AH1305" s="6">
        <f>_xlfn.XLOOKUP(Table1[[#This Row],[Column1]],'Chi tiết tt Mega gửi'!P:P,'Chi tiết tt Mega gửi'!N:N)</f>
        <v>46244</v>
      </c>
    </row>
    <row r="1306" spans="1:34" ht="25.5" customHeight="1" x14ac:dyDescent="0.2">
      <c r="A1306" s="54" t="s">
        <v>16299</v>
      </c>
      <c r="B1306" s="54" t="s">
        <v>190</v>
      </c>
      <c r="C1306" s="55">
        <v>46232</v>
      </c>
      <c r="D1306" s="54" t="s">
        <v>21430</v>
      </c>
      <c r="E1306" s="55">
        <v>46232</v>
      </c>
      <c r="F1306" s="54" t="s">
        <v>21431</v>
      </c>
      <c r="G1306" s="54" t="s">
        <v>20793</v>
      </c>
      <c r="H1306" s="128">
        <v>3659711</v>
      </c>
      <c r="I1306" s="131">
        <v>0</v>
      </c>
      <c r="J1306" s="128">
        <v>292777</v>
      </c>
      <c r="K1306" s="129">
        <v>3952488</v>
      </c>
      <c r="L1306" s="64" t="s">
        <v>17238</v>
      </c>
      <c r="O1306" s="32">
        <f>IF(Table1[[#This Row],[Phân loại]]="Tồn đầu kỳ",Table1[[#This Row],[Tổng giá trị]],0)</f>
        <v>0</v>
      </c>
      <c r="P1306" s="7">
        <f>IF(Table1[[#This Row],[Số còn phải thu ĐK]]&lt;&gt;0,0,IF(Table1[[#This Row],[Phân loại]]="Bán hàng",Table1[[#This Row],[Tổng giá trị]],-Table1[[#This Row],[Tổng giá trị]]))</f>
        <v>-3952488</v>
      </c>
      <c r="Q1306" s="32">
        <f t="shared" si="210"/>
        <v>0</v>
      </c>
      <c r="R1306" s="7">
        <f>Table1[[#This Row],[Số còn phải thu ĐK]]+Table1[[#This Row],[Giá Trị HD sau CK]]-Table1[[#This Row],[Số tiền đã thu]]</f>
        <v>-3952488</v>
      </c>
      <c r="S1306" s="6">
        <f>IF(Table1[[#This Row],[Ngày hóa đơn]]&lt;&gt;"",Table1[[#This Row],[Ngày hóa đơn]],IF(Table1[[#This Row],[Ngày hạch toán]]&lt;&gt;"",Table1[[#This Row],[Ngày hạch toán]],""))</f>
        <v>46232</v>
      </c>
      <c r="T1306" s="7"/>
      <c r="U1306" s="6">
        <f>IF(Table1[[#This Row],[Ngày tính CN]]="","",S1306+T1306)</f>
        <v>46232</v>
      </c>
      <c r="V1306" s="32">
        <f ca="1">IF(Table1[[#This Row],[Hạn thanh toán]]="","",IF((U1306-NOW())&lt;0,0,(U1306-NOW())))</f>
        <v>0</v>
      </c>
      <c r="W1306" s="32"/>
      <c r="X1306" s="32">
        <f t="shared" ca="1" si="211"/>
        <v>62.359753240743885</v>
      </c>
      <c r="Y1306" s="2" t="str">
        <f t="shared" ca="1" si="212"/>
        <v>Nợ quá hạn từ 60 ngày đến 90 ngày</v>
      </c>
      <c r="Z1306" s="42">
        <f t="shared" si="213"/>
        <v>46232</v>
      </c>
      <c r="AA1306" s="42" t="str">
        <f t="shared" si="214"/>
        <v/>
      </c>
      <c r="AD1306" s="2" t="str">
        <f>VLOOKUP($A1306,MA_KH!$A:$Q,MA_KH!O$1,0)</f>
        <v>MEGA</v>
      </c>
      <c r="AE1306" s="2" t="str">
        <f>VLOOKUP($A1306,MA_KH!$A:$Q,MA_KH!P$1,0)</f>
        <v>CÔNG TY TNHH MM MEGA MARKET (VIỆT NAM)</v>
      </c>
      <c r="AG1306" s="2" t="str">
        <f>(Table1[[#This Row],[Số hóa đơn]])&amp;IF(OR(Table1[[#This Row],[Phân loại]]="Hàng trả",Table1[[#This Row],[Phân loại]]="Giảm công nợ"),-Table1[[#This Row],[Tổng giá trị]],Table1[[#This Row],[Tổng giá trị]])</f>
        <v>556-3952488</v>
      </c>
      <c r="AH1306" s="6">
        <f>_xlfn.XLOOKUP(Table1[[#This Row],[Column1]],'Chi tiết tt Mega gửi'!P:P,'Chi tiết tt Mega gửi'!N:N)</f>
        <v>46244</v>
      </c>
    </row>
    <row r="1307" spans="1:34" ht="25.5" customHeight="1" x14ac:dyDescent="0.2">
      <c r="A1307" s="54" t="s">
        <v>16299</v>
      </c>
      <c r="B1307" s="54" t="s">
        <v>190</v>
      </c>
      <c r="C1307" s="55">
        <v>46232</v>
      </c>
      <c r="D1307" s="54" t="s">
        <v>21432</v>
      </c>
      <c r="E1307" s="55">
        <v>46232</v>
      </c>
      <c r="F1307" s="54" t="s">
        <v>21433</v>
      </c>
      <c r="G1307" s="54" t="s">
        <v>20793</v>
      </c>
      <c r="H1307" s="128">
        <v>802618</v>
      </c>
      <c r="I1307" s="131">
        <v>0</v>
      </c>
      <c r="J1307" s="128">
        <v>64209</v>
      </c>
      <c r="K1307" s="129">
        <v>866827</v>
      </c>
      <c r="L1307" s="64" t="s">
        <v>17238</v>
      </c>
      <c r="M1307" s="6">
        <v>46244</v>
      </c>
      <c r="O1307" s="32">
        <f>IF(Table1[[#This Row],[Phân loại]]="Tồn đầu kỳ",Table1[[#This Row],[Tổng giá trị]],0)</f>
        <v>0</v>
      </c>
      <c r="P1307" s="7">
        <f>IF(Table1[[#This Row],[Số còn phải thu ĐK]]&lt;&gt;0,0,IF(Table1[[#This Row],[Phân loại]]="Bán hàng",Table1[[#This Row],[Tổng giá trị]],-Table1[[#This Row],[Tổng giá trị]]))</f>
        <v>-866827</v>
      </c>
      <c r="Q1307" s="32">
        <f t="shared" si="210"/>
        <v>-866827</v>
      </c>
      <c r="R1307" s="7">
        <f>Table1[[#This Row],[Số còn phải thu ĐK]]+Table1[[#This Row],[Giá Trị HD sau CK]]-Table1[[#This Row],[Số tiền đã thu]]</f>
        <v>0</v>
      </c>
      <c r="S1307" s="6">
        <f>IF(Table1[[#This Row],[Ngày hóa đơn]]&lt;&gt;"",Table1[[#This Row],[Ngày hóa đơn]],IF(Table1[[#This Row],[Ngày hạch toán]]&lt;&gt;"",Table1[[#This Row],[Ngày hạch toán]],""))</f>
        <v>46232</v>
      </c>
      <c r="T1307" s="7"/>
      <c r="U1307" s="6">
        <f>IF(Table1[[#This Row],[Ngày tính CN]]="","",S1307+T1307)</f>
        <v>46232</v>
      </c>
      <c r="V1307" s="32">
        <f ca="1">IF(Table1[[#This Row],[Hạn thanh toán]]="","",IF((U1307-NOW())&lt;0,0,(U1307-NOW())))</f>
        <v>0</v>
      </c>
      <c r="W1307" s="32"/>
      <c r="X1307" s="32" t="str">
        <f t="shared" ca="1" si="211"/>
        <v/>
      </c>
      <c r="Y1307" s="2" t="str">
        <f t="shared" si="212"/>
        <v>Đã thanh toán</v>
      </c>
      <c r="Z1307" s="42">
        <f t="shared" si="213"/>
        <v>46232</v>
      </c>
      <c r="AA1307" s="42">
        <f t="shared" si="214"/>
        <v>46244</v>
      </c>
      <c r="AD1307" s="2" t="str">
        <f>VLOOKUP($A1307,MA_KH!$A:$Q,MA_KH!O$1,0)</f>
        <v>MEGA</v>
      </c>
      <c r="AE1307" s="2" t="str">
        <f>VLOOKUP($A1307,MA_KH!$A:$Q,MA_KH!P$1,0)</f>
        <v>CÔNG TY TNHH MM MEGA MARKET (VIỆT NAM)</v>
      </c>
      <c r="AG1307" s="2" t="str">
        <f>(Table1[[#This Row],[Số hóa đơn]])&amp;IF(OR(Table1[[#This Row],[Phân loại]]="Hàng trả",Table1[[#This Row],[Phân loại]]="Giảm công nợ"),-Table1[[#This Row],[Tổng giá trị]],Table1[[#This Row],[Tổng giá trị]])</f>
        <v>646-866827</v>
      </c>
      <c r="AH1307" s="6">
        <f>_xlfn.XLOOKUP(Table1[[#This Row],[Column1]],'Chi tiết tt Mega gửi'!P:P,'Chi tiết tt Mega gửi'!N:N)</f>
        <v>46244</v>
      </c>
    </row>
    <row r="1308" spans="1:34" ht="25.5" customHeight="1" x14ac:dyDescent="0.2">
      <c r="A1308" s="58" t="s">
        <v>16299</v>
      </c>
      <c r="B1308" s="58" t="s">
        <v>190</v>
      </c>
      <c r="C1308" s="59">
        <v>46232</v>
      </c>
      <c r="D1308" s="58" t="s">
        <v>21434</v>
      </c>
      <c r="E1308" s="59">
        <v>46232</v>
      </c>
      <c r="F1308" s="58" t="s">
        <v>21435</v>
      </c>
      <c r="G1308" s="58" t="s">
        <v>20793</v>
      </c>
      <c r="H1308" s="130">
        <v>2346438</v>
      </c>
      <c r="I1308" s="131">
        <v>0</v>
      </c>
      <c r="J1308" s="130">
        <v>187715</v>
      </c>
      <c r="K1308" s="132">
        <v>2534153</v>
      </c>
      <c r="L1308" s="64" t="s">
        <v>17238</v>
      </c>
      <c r="M1308" s="6">
        <v>46244</v>
      </c>
      <c r="O1308" s="32">
        <f>IF(Table1[[#This Row],[Phân loại]]="Tồn đầu kỳ",Table1[[#This Row],[Tổng giá trị]],0)</f>
        <v>0</v>
      </c>
      <c r="P1308" s="7">
        <f>IF(Table1[[#This Row],[Số còn phải thu ĐK]]&lt;&gt;0,0,IF(Table1[[#This Row],[Phân loại]]="Bán hàng",Table1[[#This Row],[Tổng giá trị]],-Table1[[#This Row],[Tổng giá trị]]))</f>
        <v>-2534153</v>
      </c>
      <c r="Q1308" s="32">
        <f t="shared" si="210"/>
        <v>-2534153</v>
      </c>
      <c r="R1308" s="7">
        <f>Table1[[#This Row],[Số còn phải thu ĐK]]+Table1[[#This Row],[Giá Trị HD sau CK]]-Table1[[#This Row],[Số tiền đã thu]]</f>
        <v>0</v>
      </c>
      <c r="S1308" s="6">
        <f>IF(Table1[[#This Row],[Ngày hóa đơn]]&lt;&gt;"",Table1[[#This Row],[Ngày hóa đơn]],IF(Table1[[#This Row],[Ngày hạch toán]]&lt;&gt;"",Table1[[#This Row],[Ngày hạch toán]],""))</f>
        <v>46232</v>
      </c>
      <c r="T1308" s="7"/>
      <c r="U1308" s="6">
        <f>IF(Table1[[#This Row],[Ngày tính CN]]="","",S1308+T1308)</f>
        <v>46232</v>
      </c>
      <c r="V1308" s="32">
        <f ca="1">IF(Table1[[#This Row],[Hạn thanh toán]]="","",IF((U1308-NOW())&lt;0,0,(U1308-NOW())))</f>
        <v>0</v>
      </c>
      <c r="W1308" s="32"/>
      <c r="X1308" s="32" t="str">
        <f t="shared" ca="1" si="211"/>
        <v/>
      </c>
      <c r="Y1308" s="2" t="str">
        <f t="shared" si="212"/>
        <v>Đã thanh toán</v>
      </c>
      <c r="Z1308" s="42">
        <f t="shared" si="213"/>
        <v>46232</v>
      </c>
      <c r="AA1308" s="42">
        <f t="shared" si="214"/>
        <v>46244</v>
      </c>
      <c r="AD1308" s="2" t="str">
        <f>VLOOKUP($A1308,MA_KH!$A:$Q,MA_KH!O$1,0)</f>
        <v>MEGA</v>
      </c>
      <c r="AE1308" s="2" t="str">
        <f>VLOOKUP($A1308,MA_KH!$A:$Q,MA_KH!P$1,0)</f>
        <v>CÔNG TY TNHH MM MEGA MARKET (VIỆT NAM)</v>
      </c>
      <c r="AG1308" s="2" t="str">
        <f>(Table1[[#This Row],[Số hóa đơn]])&amp;IF(OR(Table1[[#This Row],[Phân loại]]="Hàng trả",Table1[[#This Row],[Phân loại]]="Giảm công nợ"),-Table1[[#This Row],[Tổng giá trị]],Table1[[#This Row],[Tổng giá trị]])</f>
        <v>79-2534153</v>
      </c>
      <c r="AH1308" s="6">
        <f>_xlfn.XLOOKUP(Table1[[#This Row],[Column1]],'Chi tiết tt Mega gửi'!P:P,'Chi tiết tt Mega gửi'!N:N)</f>
        <v>46244</v>
      </c>
    </row>
    <row r="1309" spans="1:34" ht="25.5" customHeight="1" x14ac:dyDescent="0.2">
      <c r="A1309" s="54" t="s">
        <v>16292</v>
      </c>
      <c r="B1309" s="54" t="s">
        <v>251</v>
      </c>
      <c r="C1309" s="55">
        <v>46232</v>
      </c>
      <c r="D1309" s="54" t="s">
        <v>21436</v>
      </c>
      <c r="E1309" s="55">
        <v>46233</v>
      </c>
      <c r="F1309" s="54" t="s">
        <v>21437</v>
      </c>
      <c r="G1309" s="54" t="s">
        <v>21438</v>
      </c>
      <c r="H1309" s="128">
        <v>4236210</v>
      </c>
      <c r="I1309" s="131">
        <v>0</v>
      </c>
      <c r="J1309" s="128">
        <v>338897</v>
      </c>
      <c r="K1309" s="129">
        <v>4575107</v>
      </c>
      <c r="L1309" s="64" t="s">
        <v>17236</v>
      </c>
      <c r="M1309" s="6">
        <v>46275</v>
      </c>
      <c r="O1309" s="32">
        <f>IF(Table1[[#This Row],[Phân loại]]="Tồn đầu kỳ",Table1[[#This Row],[Tổng giá trị]],0)</f>
        <v>0</v>
      </c>
      <c r="P1309" s="7">
        <f>IF(Table1[[#This Row],[Số còn phải thu ĐK]]&lt;&gt;0,0,IF(Table1[[#This Row],[Phân loại]]="Bán hàng",Table1[[#This Row],[Tổng giá trị]],-Table1[[#This Row],[Tổng giá trị]]))</f>
        <v>4575107</v>
      </c>
      <c r="Q1309" s="32">
        <f t="shared" ref="Q1309:Q1311" si="215">IF(M1309&lt;&gt;"",IF(O1309&lt;&gt;0,O1309,P1309),0)</f>
        <v>4575107</v>
      </c>
      <c r="R1309" s="7">
        <f>Table1[[#This Row],[Số còn phải thu ĐK]]+Table1[[#This Row],[Giá Trị HD sau CK]]-Table1[[#This Row],[Số tiền đã thu]]</f>
        <v>0</v>
      </c>
      <c r="S1309" s="6">
        <f>IF(Table1[[#This Row],[Ngày hóa đơn]]&lt;&gt;"",Table1[[#This Row],[Ngày hóa đơn]],IF(Table1[[#This Row],[Ngày hạch toán]]&lt;&gt;"",Table1[[#This Row],[Ngày hạch toán]],""))</f>
        <v>46233</v>
      </c>
      <c r="T1309" s="7"/>
      <c r="U1309" s="6">
        <f>IF(Table1[[#This Row],[Ngày tính CN]]="","",S1309+T1309)</f>
        <v>46233</v>
      </c>
      <c r="V1309" s="32">
        <f ca="1">IF(Table1[[#This Row],[Hạn thanh toán]]="","",IF((U1309-NOW())&lt;0,0,(U1309-NOW())))</f>
        <v>0</v>
      </c>
      <c r="W1309" s="32"/>
      <c r="X1309" s="32" t="str">
        <f t="shared" ref="X1309:X1311" ca="1" si="216">IF(OR(U1309="",R1309=0),"",IF((U1309-NOW())&lt;0,-(U1309-NOW()),0))</f>
        <v/>
      </c>
      <c r="Y1309" s="2" t="str">
        <f t="shared" ref="Y1309:Y1311" si="217">IF(R1309=0,"Đã thanh toán",IF(X1309="","",IF(X1309&lt;=0,"Chưa đến hạn thanh toán",IF(X1309&lt;=30,"Nợ quá hạn 30 ngày",IF(X1309&lt;=60,"Nợ quá hạn từ 30 ngày đến 60 ngày",IF(X1309&lt;=90,"Nợ quá hạn từ 60 ngày đến 90 ngày",IF(X1309&lt;=120,"Nợ quá hạn từ 90 ngày đến 120 ngày","Nợ quá hạn hơn 120 ngày có khả năng mất thanh toán")))))))</f>
        <v>Đã thanh toán</v>
      </c>
      <c r="Z1309" s="42">
        <f t="shared" ref="Z1309:Z1311" si="218">IF(S1309="","",S1309)</f>
        <v>46233</v>
      </c>
      <c r="AA1309" s="42">
        <f t="shared" ref="AA1309:AA1311" si="219">IF(M1309="","",M1309)</f>
        <v>46275</v>
      </c>
      <c r="AD1309" s="2" t="str">
        <f>VLOOKUP($A1309,MA_KH!$A:$Q,MA_KH!O$1,0)</f>
        <v>MEGA</v>
      </c>
      <c r="AE1309" s="2" t="str">
        <f>VLOOKUP($A1309,MA_KH!$A:$Q,MA_KH!P$1,0)</f>
        <v>CÔNG TY TNHH MM MEGA MARKET (VIỆT NAM)</v>
      </c>
      <c r="AG1309" s="2" t="str">
        <f>(Table1[[#This Row],[Số hóa đơn]])&amp;IF(OR(Table1[[#This Row],[Phân loại]]="Hàng trả",Table1[[#This Row],[Phân loại]]="Giảm công nợ"),-Table1[[#This Row],[Tổng giá trị]],Table1[[#This Row],[Tổng giá trị]])</f>
        <v>000534394575107</v>
      </c>
      <c r="AH1309" s="6" t="e">
        <f>_xlfn.XLOOKUP(Table1[[#This Row],[Column1]],'Chi tiết tt Mega gửi'!P:P,'Chi tiết tt Mega gửi'!N:N)</f>
        <v>#N/A</v>
      </c>
    </row>
    <row r="1310" spans="1:34" ht="25.5" customHeight="1" x14ac:dyDescent="0.2">
      <c r="A1310" s="54" t="s">
        <v>16292</v>
      </c>
      <c r="B1310" s="54" t="s">
        <v>251</v>
      </c>
      <c r="C1310" s="55">
        <v>46232</v>
      </c>
      <c r="D1310" s="54" t="s">
        <v>21439</v>
      </c>
      <c r="E1310" s="55">
        <v>46233</v>
      </c>
      <c r="F1310" s="54" t="s">
        <v>21440</v>
      </c>
      <c r="G1310" s="54" t="s">
        <v>21441</v>
      </c>
      <c r="H1310" s="128">
        <v>1977980</v>
      </c>
      <c r="I1310" s="131">
        <v>0</v>
      </c>
      <c r="J1310" s="128">
        <v>158238</v>
      </c>
      <c r="K1310" s="129">
        <v>2136218</v>
      </c>
      <c r="L1310" s="64" t="s">
        <v>17236</v>
      </c>
      <c r="M1310" s="6">
        <v>46275</v>
      </c>
      <c r="O1310" s="32">
        <f>IF(Table1[[#This Row],[Phân loại]]="Tồn đầu kỳ",Table1[[#This Row],[Tổng giá trị]],0)</f>
        <v>0</v>
      </c>
      <c r="P1310" s="7">
        <f>IF(Table1[[#This Row],[Số còn phải thu ĐK]]&lt;&gt;0,0,IF(Table1[[#This Row],[Phân loại]]="Bán hàng",Table1[[#This Row],[Tổng giá trị]],-Table1[[#This Row],[Tổng giá trị]]))</f>
        <v>2136218</v>
      </c>
      <c r="Q1310" s="32">
        <f t="shared" si="215"/>
        <v>2136218</v>
      </c>
      <c r="R1310" s="7">
        <f>Table1[[#This Row],[Số còn phải thu ĐK]]+Table1[[#This Row],[Giá Trị HD sau CK]]-Table1[[#This Row],[Số tiền đã thu]]</f>
        <v>0</v>
      </c>
      <c r="S1310" s="6">
        <f>IF(Table1[[#This Row],[Ngày hóa đơn]]&lt;&gt;"",Table1[[#This Row],[Ngày hóa đơn]],IF(Table1[[#This Row],[Ngày hạch toán]]&lt;&gt;"",Table1[[#This Row],[Ngày hạch toán]],""))</f>
        <v>46233</v>
      </c>
      <c r="T1310" s="7"/>
      <c r="U1310" s="6">
        <f>IF(Table1[[#This Row],[Ngày tính CN]]="","",S1310+T1310)</f>
        <v>46233</v>
      </c>
      <c r="V1310" s="32">
        <f ca="1">IF(Table1[[#This Row],[Hạn thanh toán]]="","",IF((U1310-NOW())&lt;0,0,(U1310-NOW())))</f>
        <v>0</v>
      </c>
      <c r="W1310" s="32"/>
      <c r="X1310" s="32" t="str">
        <f t="shared" ca="1" si="216"/>
        <v/>
      </c>
      <c r="Y1310" s="2" t="str">
        <f t="shared" si="217"/>
        <v>Đã thanh toán</v>
      </c>
      <c r="Z1310" s="42">
        <f t="shared" si="218"/>
        <v>46233</v>
      </c>
      <c r="AA1310" s="42">
        <f t="shared" si="219"/>
        <v>46275</v>
      </c>
      <c r="AD1310" s="2" t="str">
        <f>VLOOKUP($A1310,MA_KH!$A:$Q,MA_KH!O$1,0)</f>
        <v>MEGA</v>
      </c>
      <c r="AE1310" s="2" t="str">
        <f>VLOOKUP($A1310,MA_KH!$A:$Q,MA_KH!P$1,0)</f>
        <v>CÔNG TY TNHH MM MEGA MARKET (VIỆT NAM)</v>
      </c>
      <c r="AG1310" s="2" t="str">
        <f>(Table1[[#This Row],[Số hóa đơn]])&amp;IF(OR(Table1[[#This Row],[Phân loại]]="Hàng trả",Table1[[#This Row],[Phân loại]]="Giảm công nợ"),-Table1[[#This Row],[Tổng giá trị]],Table1[[#This Row],[Tổng giá trị]])</f>
        <v>000534402136218</v>
      </c>
      <c r="AH1310" s="6" t="e">
        <f>_xlfn.XLOOKUP(Table1[[#This Row],[Column1]],'Chi tiết tt Mega gửi'!P:P,'Chi tiết tt Mega gửi'!N:N)</f>
        <v>#N/A</v>
      </c>
    </row>
    <row r="1311" spans="1:34" ht="25.5" customHeight="1" x14ac:dyDescent="0.2">
      <c r="A1311" s="58" t="s">
        <v>16294</v>
      </c>
      <c r="B1311" s="58" t="s">
        <v>259</v>
      </c>
      <c r="C1311" s="59">
        <v>46232</v>
      </c>
      <c r="D1311" s="58" t="s">
        <v>21442</v>
      </c>
      <c r="E1311" s="59">
        <v>46233</v>
      </c>
      <c r="F1311" s="58" t="s">
        <v>21443</v>
      </c>
      <c r="G1311" s="58" t="s">
        <v>21444</v>
      </c>
      <c r="H1311" s="130">
        <v>2874200</v>
      </c>
      <c r="I1311" s="131">
        <v>0</v>
      </c>
      <c r="J1311" s="130">
        <v>229936</v>
      </c>
      <c r="K1311" s="132">
        <v>3104136</v>
      </c>
      <c r="L1311" s="64" t="s">
        <v>17236</v>
      </c>
      <c r="M1311" s="6">
        <v>46275</v>
      </c>
      <c r="O1311" s="32">
        <f>IF(Table1[[#This Row],[Phân loại]]="Tồn đầu kỳ",Table1[[#This Row],[Tổng giá trị]],0)</f>
        <v>0</v>
      </c>
      <c r="P1311" s="7">
        <f>IF(Table1[[#This Row],[Số còn phải thu ĐK]]&lt;&gt;0,0,IF(Table1[[#This Row],[Phân loại]]="Bán hàng",Table1[[#This Row],[Tổng giá trị]],-Table1[[#This Row],[Tổng giá trị]]))</f>
        <v>3104136</v>
      </c>
      <c r="Q1311" s="32">
        <f t="shared" si="215"/>
        <v>3104136</v>
      </c>
      <c r="R1311" s="7">
        <f>Table1[[#This Row],[Số còn phải thu ĐK]]+Table1[[#This Row],[Giá Trị HD sau CK]]-Table1[[#This Row],[Số tiền đã thu]]</f>
        <v>0</v>
      </c>
      <c r="S1311" s="6">
        <f>IF(Table1[[#This Row],[Ngày hóa đơn]]&lt;&gt;"",Table1[[#This Row],[Ngày hóa đơn]],IF(Table1[[#This Row],[Ngày hạch toán]]&lt;&gt;"",Table1[[#This Row],[Ngày hạch toán]],""))</f>
        <v>46233</v>
      </c>
      <c r="T1311" s="7"/>
      <c r="U1311" s="6">
        <f>IF(Table1[[#This Row],[Ngày tính CN]]="","",S1311+T1311)</f>
        <v>46233</v>
      </c>
      <c r="V1311" s="32">
        <f ca="1">IF(Table1[[#This Row],[Hạn thanh toán]]="","",IF((U1311-NOW())&lt;0,0,(U1311-NOW())))</f>
        <v>0</v>
      </c>
      <c r="W1311" s="32"/>
      <c r="X1311" s="32" t="str">
        <f t="shared" ca="1" si="216"/>
        <v/>
      </c>
      <c r="Y1311" s="2" t="str">
        <f t="shared" si="217"/>
        <v>Đã thanh toán</v>
      </c>
      <c r="Z1311" s="42">
        <f t="shared" si="218"/>
        <v>46233</v>
      </c>
      <c r="AA1311" s="42">
        <f t="shared" si="219"/>
        <v>46275</v>
      </c>
      <c r="AD1311" s="2" t="str">
        <f>VLOOKUP($A1311,MA_KH!$A:$Q,MA_KH!O$1,0)</f>
        <v>MEGA</v>
      </c>
      <c r="AE1311" s="2" t="str">
        <f>VLOOKUP($A1311,MA_KH!$A:$Q,MA_KH!P$1,0)</f>
        <v>CÔNG TY TNHH MM MEGA MARKET (VIỆT NAM)</v>
      </c>
      <c r="AG1311" s="2" t="str">
        <f>(Table1[[#This Row],[Số hóa đơn]])&amp;IF(OR(Table1[[#This Row],[Phân loại]]="Hàng trả",Table1[[#This Row],[Phân loại]]="Giảm công nợ"),-Table1[[#This Row],[Tổng giá trị]],Table1[[#This Row],[Tổng giá trị]])</f>
        <v>000534413104136</v>
      </c>
      <c r="AH1311" s="6" t="e">
        <f>_xlfn.XLOOKUP(Table1[[#This Row],[Column1]],'Chi tiết tt Mega gửi'!P:P,'Chi tiết tt Mega gửi'!N:N)</f>
        <v>#N/A</v>
      </c>
    </row>
    <row r="1312" spans="1:34" ht="25.5" customHeight="1" x14ac:dyDescent="0.2">
      <c r="A1312" s="54" t="s">
        <v>16305</v>
      </c>
      <c r="B1312" s="54" t="s">
        <v>7247</v>
      </c>
      <c r="C1312" s="55">
        <v>46232</v>
      </c>
      <c r="D1312" s="54" t="s">
        <v>21445</v>
      </c>
      <c r="E1312" s="55">
        <v>46238</v>
      </c>
      <c r="F1312" s="54" t="s">
        <v>21446</v>
      </c>
      <c r="G1312" s="54" t="s">
        <v>21447</v>
      </c>
      <c r="H1312" s="128">
        <v>859060</v>
      </c>
      <c r="I1312" s="131">
        <v>0</v>
      </c>
      <c r="J1312" s="128">
        <v>68725</v>
      </c>
      <c r="K1312" s="129">
        <v>927785</v>
      </c>
      <c r="L1312" s="64" t="s">
        <v>17236</v>
      </c>
      <c r="M1312" s="6">
        <v>46275</v>
      </c>
      <c r="O1312" s="32">
        <f>IF(Table1[[#This Row],[Phân loại]]="Tồn đầu kỳ",Table1[[#This Row],[Tổng giá trị]],0)</f>
        <v>0</v>
      </c>
      <c r="P1312" s="7">
        <f>IF(Table1[[#This Row],[Số còn phải thu ĐK]]&lt;&gt;0,0,IF(Table1[[#This Row],[Phân loại]]="Bán hàng",Table1[[#This Row],[Tổng giá trị]],-Table1[[#This Row],[Tổng giá trị]]))</f>
        <v>927785</v>
      </c>
      <c r="Q1312" s="32">
        <f t="shared" ref="Q1312:Q1313" si="220">IF(M1312&lt;&gt;"",IF(O1312&lt;&gt;0,O1312,P1312),0)</f>
        <v>927785</v>
      </c>
      <c r="R1312" s="7">
        <f>Table1[[#This Row],[Số còn phải thu ĐK]]+Table1[[#This Row],[Giá Trị HD sau CK]]-Table1[[#This Row],[Số tiền đã thu]]</f>
        <v>0</v>
      </c>
      <c r="S1312" s="6">
        <f>IF(Table1[[#This Row],[Ngày hóa đơn]]&lt;&gt;"",Table1[[#This Row],[Ngày hóa đơn]],IF(Table1[[#This Row],[Ngày hạch toán]]&lt;&gt;"",Table1[[#This Row],[Ngày hạch toán]],""))</f>
        <v>46238</v>
      </c>
      <c r="T1312" s="7"/>
      <c r="U1312" s="6">
        <f>IF(Table1[[#This Row],[Ngày tính CN]]="","",S1312+T1312)</f>
        <v>46238</v>
      </c>
      <c r="V1312" s="32">
        <f ca="1">IF(Table1[[#This Row],[Hạn thanh toán]]="","",IF((U1312-NOW())&lt;0,0,(U1312-NOW())))</f>
        <v>0</v>
      </c>
      <c r="W1312" s="32"/>
      <c r="X1312" s="32" t="str">
        <f t="shared" ref="X1312:X1313" ca="1" si="221">IF(OR(U1312="",R1312=0),"",IF((U1312-NOW())&lt;0,-(U1312-NOW()),0))</f>
        <v/>
      </c>
      <c r="Y1312" s="2" t="str">
        <f t="shared" ref="Y1312:Y1313" si="222">IF(R1312=0,"Đã thanh toán",IF(X1312="","",IF(X1312&lt;=0,"Chưa đến hạn thanh toán",IF(X1312&lt;=30,"Nợ quá hạn 30 ngày",IF(X1312&lt;=60,"Nợ quá hạn từ 30 ngày đến 60 ngày",IF(X1312&lt;=90,"Nợ quá hạn từ 60 ngày đến 90 ngày",IF(X1312&lt;=120,"Nợ quá hạn từ 90 ngày đến 120 ngày","Nợ quá hạn hơn 120 ngày có khả năng mất thanh toán")))))))</f>
        <v>Đã thanh toán</v>
      </c>
      <c r="Z1312" s="42">
        <f t="shared" ref="Z1312:Z1313" si="223">IF(S1312="","",S1312)</f>
        <v>46238</v>
      </c>
      <c r="AA1312" s="42">
        <f t="shared" ref="AA1312:AA1313" si="224">IF(M1312="","",M1312)</f>
        <v>46275</v>
      </c>
      <c r="AD1312" s="2" t="str">
        <f>VLOOKUP($A1312,MA_KH!$A:$Q,MA_KH!O$1,0)</f>
        <v>MEGA</v>
      </c>
      <c r="AE1312" s="2" t="str">
        <f>VLOOKUP($A1312,MA_KH!$A:$Q,MA_KH!P$1,0)</f>
        <v>CÔNG TY TNHH MM MEGA MARKET (VIỆT NAM)</v>
      </c>
      <c r="AG1312" s="2" t="str">
        <f>(Table1[[#This Row],[Số hóa đơn]])&amp;IF(OR(Table1[[#This Row],[Phân loại]]="Hàng trả",Table1[[#This Row],[Phân loại]]="Giảm công nợ"),-Table1[[#This Row],[Tổng giá trị]],Table1[[#This Row],[Tổng giá trị]])</f>
        <v>00054295927785</v>
      </c>
      <c r="AH1312" s="6" t="e">
        <f>_xlfn.XLOOKUP(Table1[[#This Row],[Column1]],'Chi tiết tt Mega gửi'!P:P,'Chi tiết tt Mega gửi'!N:N)</f>
        <v>#N/A</v>
      </c>
    </row>
    <row r="1313" spans="1:34" ht="25.5" customHeight="1" x14ac:dyDescent="0.2">
      <c r="A1313" s="58" t="s">
        <v>16305</v>
      </c>
      <c r="B1313" s="58" t="s">
        <v>7247</v>
      </c>
      <c r="C1313" s="59">
        <v>46232</v>
      </c>
      <c r="D1313" s="58" t="s">
        <v>21448</v>
      </c>
      <c r="E1313" s="59">
        <v>46238</v>
      </c>
      <c r="F1313" s="58" t="s">
        <v>21449</v>
      </c>
      <c r="G1313" s="58" t="s">
        <v>21450</v>
      </c>
      <c r="H1313" s="130">
        <v>3107255</v>
      </c>
      <c r="I1313" s="131">
        <v>0</v>
      </c>
      <c r="J1313" s="130">
        <v>248580</v>
      </c>
      <c r="K1313" s="132">
        <v>3355835</v>
      </c>
      <c r="L1313" s="64" t="s">
        <v>17236</v>
      </c>
      <c r="M1313" s="6">
        <v>46275</v>
      </c>
      <c r="O1313" s="32">
        <f>IF(Table1[[#This Row],[Phân loại]]="Tồn đầu kỳ",Table1[[#This Row],[Tổng giá trị]],0)</f>
        <v>0</v>
      </c>
      <c r="P1313" s="7">
        <f>IF(Table1[[#This Row],[Số còn phải thu ĐK]]&lt;&gt;0,0,IF(Table1[[#This Row],[Phân loại]]="Bán hàng",Table1[[#This Row],[Tổng giá trị]],-Table1[[#This Row],[Tổng giá trị]]))</f>
        <v>3355835</v>
      </c>
      <c r="Q1313" s="32">
        <f t="shared" si="220"/>
        <v>3355835</v>
      </c>
      <c r="R1313" s="7">
        <f>Table1[[#This Row],[Số còn phải thu ĐK]]+Table1[[#This Row],[Giá Trị HD sau CK]]-Table1[[#This Row],[Số tiền đã thu]]</f>
        <v>0</v>
      </c>
      <c r="S1313" s="6">
        <f>IF(Table1[[#This Row],[Ngày hóa đơn]]&lt;&gt;"",Table1[[#This Row],[Ngày hóa đơn]],IF(Table1[[#This Row],[Ngày hạch toán]]&lt;&gt;"",Table1[[#This Row],[Ngày hạch toán]],""))</f>
        <v>46238</v>
      </c>
      <c r="T1313" s="7"/>
      <c r="U1313" s="6">
        <f>IF(Table1[[#This Row],[Ngày tính CN]]="","",S1313+T1313)</f>
        <v>46238</v>
      </c>
      <c r="V1313" s="32">
        <f ca="1">IF(Table1[[#This Row],[Hạn thanh toán]]="","",IF((U1313-NOW())&lt;0,0,(U1313-NOW())))</f>
        <v>0</v>
      </c>
      <c r="W1313" s="32"/>
      <c r="X1313" s="32" t="str">
        <f t="shared" ca="1" si="221"/>
        <v/>
      </c>
      <c r="Y1313" s="2" t="str">
        <f t="shared" si="222"/>
        <v>Đã thanh toán</v>
      </c>
      <c r="Z1313" s="42">
        <f t="shared" si="223"/>
        <v>46238</v>
      </c>
      <c r="AA1313" s="42">
        <f t="shared" si="224"/>
        <v>46275</v>
      </c>
      <c r="AD1313" s="2" t="str">
        <f>VLOOKUP($A1313,MA_KH!$A:$Q,MA_KH!O$1,0)</f>
        <v>MEGA</v>
      </c>
      <c r="AE1313" s="2" t="str">
        <f>VLOOKUP($A1313,MA_KH!$A:$Q,MA_KH!P$1,0)</f>
        <v>CÔNG TY TNHH MM MEGA MARKET (VIỆT NAM)</v>
      </c>
      <c r="AG1313" s="2" t="str">
        <f>(Table1[[#This Row],[Số hóa đơn]])&amp;IF(OR(Table1[[#This Row],[Phân loại]]="Hàng trả",Table1[[#This Row],[Phân loại]]="Giảm công nợ"),-Table1[[#This Row],[Tổng giá trị]],Table1[[#This Row],[Tổng giá trị]])</f>
        <v>000542943355835</v>
      </c>
      <c r="AH1313" s="6" t="e">
        <f>_xlfn.XLOOKUP(Table1[[#This Row],[Column1]],'Chi tiết tt Mega gửi'!P:P,'Chi tiết tt Mega gửi'!N:N)</f>
        <v>#N/A</v>
      </c>
    </row>
    <row r="1314" spans="1:34" ht="25.5" customHeight="1" x14ac:dyDescent="0.2">
      <c r="A1314" s="54" t="s">
        <v>16289</v>
      </c>
      <c r="B1314" s="54" t="s">
        <v>296</v>
      </c>
      <c r="C1314" s="55">
        <v>46233</v>
      </c>
      <c r="D1314" s="54" t="s">
        <v>21451</v>
      </c>
      <c r="E1314" s="55">
        <v>46233</v>
      </c>
      <c r="F1314" s="54" t="s">
        <v>21452</v>
      </c>
      <c r="G1314" s="54" t="s">
        <v>21307</v>
      </c>
      <c r="H1314" s="128">
        <v>810000</v>
      </c>
      <c r="I1314" s="131">
        <v>0</v>
      </c>
      <c r="J1314" s="128">
        <v>64800</v>
      </c>
      <c r="K1314" s="129">
        <v>874800</v>
      </c>
      <c r="L1314" s="64" t="s">
        <v>17238</v>
      </c>
      <c r="O1314" s="32">
        <f>IF(Table1[[#This Row],[Phân loại]]="Tồn đầu kỳ",Table1[[#This Row],[Tổng giá trị]],0)</f>
        <v>0</v>
      </c>
      <c r="P1314" s="7">
        <f>IF(Table1[[#This Row],[Số còn phải thu ĐK]]&lt;&gt;0,0,IF(Table1[[#This Row],[Phân loại]]="Bán hàng",Table1[[#This Row],[Tổng giá trị]],-Table1[[#This Row],[Tổng giá trị]]))</f>
        <v>-874800</v>
      </c>
      <c r="Q1314" s="32">
        <f t="shared" ref="Q1314:Q1322" si="225">IF(M1314&lt;&gt;"",IF(O1314&lt;&gt;0,O1314,P1314),0)</f>
        <v>0</v>
      </c>
      <c r="R1314" s="7">
        <f>Table1[[#This Row],[Số còn phải thu ĐK]]+Table1[[#This Row],[Giá Trị HD sau CK]]-Table1[[#This Row],[Số tiền đã thu]]</f>
        <v>-874800</v>
      </c>
      <c r="S1314" s="6">
        <f>IF(Table1[[#This Row],[Ngày hóa đơn]]&lt;&gt;"",Table1[[#This Row],[Ngày hóa đơn]],IF(Table1[[#This Row],[Ngày hạch toán]]&lt;&gt;"",Table1[[#This Row],[Ngày hạch toán]],""))</f>
        <v>46233</v>
      </c>
      <c r="T1314" s="7"/>
      <c r="U1314" s="6">
        <f>IF(Table1[[#This Row],[Ngày tính CN]]="","",S1314+T1314)</f>
        <v>46233</v>
      </c>
      <c r="V1314" s="32">
        <f ca="1">IF(Table1[[#This Row],[Hạn thanh toán]]="","",IF((U1314-NOW())&lt;0,0,(U1314-NOW())))</f>
        <v>0</v>
      </c>
      <c r="W1314" s="32"/>
      <c r="X1314" s="32">
        <f t="shared" ref="X1314:X1322" ca="1" si="226">IF(OR(U1314="",R1314=0),"",IF((U1314-NOW())&lt;0,-(U1314-NOW()),0))</f>
        <v>61.359753240743885</v>
      </c>
      <c r="Y1314" s="2" t="str">
        <f t="shared" ref="Y1314:Y1322" ca="1" si="227">IF(R1314=0,"Đã thanh toán",IF(X1314="","",IF(X1314&lt;=0,"Chưa đến hạn thanh toán",IF(X1314&lt;=30,"Nợ quá hạn 30 ngày",IF(X1314&lt;=60,"Nợ quá hạn từ 30 ngày đến 60 ngày",IF(X1314&lt;=90,"Nợ quá hạn từ 60 ngày đến 90 ngày",IF(X1314&lt;=120,"Nợ quá hạn từ 90 ngày đến 120 ngày","Nợ quá hạn hơn 120 ngày có khả năng mất thanh toán")))))))</f>
        <v>Nợ quá hạn từ 60 ngày đến 90 ngày</v>
      </c>
      <c r="Z1314" s="42">
        <f t="shared" ref="Z1314:Z1322" si="228">IF(S1314="","",S1314)</f>
        <v>46233</v>
      </c>
      <c r="AA1314" s="42" t="str">
        <f t="shared" ref="AA1314:AA1322" si="229">IF(M1314="","",M1314)</f>
        <v/>
      </c>
      <c r="AD1314" s="2" t="str">
        <f>VLOOKUP($A1314,MA_KH!$A:$Q,MA_KH!O$1,0)</f>
        <v>MEGA</v>
      </c>
      <c r="AE1314" s="2" t="str">
        <f>VLOOKUP($A1314,MA_KH!$A:$Q,MA_KH!P$1,0)</f>
        <v>CÔNG TY TNHH MM MEGA MARKET (VIỆT NAM)</v>
      </c>
      <c r="AG1314" s="2" t="str">
        <f>(Table1[[#This Row],[Số hóa đơn]])&amp;IF(OR(Table1[[#This Row],[Phân loại]]="Hàng trả",Table1[[#This Row],[Phân loại]]="Giảm công nợ"),-Table1[[#This Row],[Tổng giá trị]],Table1[[#This Row],[Tổng giá trị]])</f>
        <v>414-874800</v>
      </c>
      <c r="AH1314" s="6">
        <f>_xlfn.XLOOKUP(Table1[[#This Row],[Column1]],'Chi tiết tt Mega gửi'!P:P,'Chi tiết tt Mega gửi'!N:N)</f>
        <v>46244</v>
      </c>
    </row>
    <row r="1315" spans="1:34" ht="25.5" customHeight="1" x14ac:dyDescent="0.2">
      <c r="A1315" s="54" t="s">
        <v>16289</v>
      </c>
      <c r="B1315" s="54" t="s">
        <v>296</v>
      </c>
      <c r="C1315" s="55">
        <v>46233</v>
      </c>
      <c r="D1315" s="54" t="s">
        <v>21453</v>
      </c>
      <c r="E1315" s="55">
        <v>46233</v>
      </c>
      <c r="F1315" s="54" t="s">
        <v>21454</v>
      </c>
      <c r="G1315" s="54" t="s">
        <v>21307</v>
      </c>
      <c r="H1315" s="128">
        <v>1262100</v>
      </c>
      <c r="I1315" s="131">
        <v>0</v>
      </c>
      <c r="J1315" s="128">
        <v>100968</v>
      </c>
      <c r="K1315" s="129">
        <v>1363068</v>
      </c>
      <c r="L1315" s="64" t="s">
        <v>17238</v>
      </c>
      <c r="M1315" s="6">
        <v>46244</v>
      </c>
      <c r="O1315" s="32">
        <f>IF(Table1[[#This Row],[Phân loại]]="Tồn đầu kỳ",Table1[[#This Row],[Tổng giá trị]],0)</f>
        <v>0</v>
      </c>
      <c r="P1315" s="7">
        <f>IF(Table1[[#This Row],[Số còn phải thu ĐK]]&lt;&gt;0,0,IF(Table1[[#This Row],[Phân loại]]="Bán hàng",Table1[[#This Row],[Tổng giá trị]],-Table1[[#This Row],[Tổng giá trị]]))</f>
        <v>-1363068</v>
      </c>
      <c r="Q1315" s="32">
        <f t="shared" si="225"/>
        <v>-1363068</v>
      </c>
      <c r="R1315" s="7">
        <f>Table1[[#This Row],[Số còn phải thu ĐK]]+Table1[[#This Row],[Giá Trị HD sau CK]]-Table1[[#This Row],[Số tiền đã thu]]</f>
        <v>0</v>
      </c>
      <c r="S1315" s="6">
        <f>IF(Table1[[#This Row],[Ngày hóa đơn]]&lt;&gt;"",Table1[[#This Row],[Ngày hóa đơn]],IF(Table1[[#This Row],[Ngày hạch toán]]&lt;&gt;"",Table1[[#This Row],[Ngày hạch toán]],""))</f>
        <v>46233</v>
      </c>
      <c r="T1315" s="7"/>
      <c r="U1315" s="6">
        <f>IF(Table1[[#This Row],[Ngày tính CN]]="","",S1315+T1315)</f>
        <v>46233</v>
      </c>
      <c r="V1315" s="32">
        <f ca="1">IF(Table1[[#This Row],[Hạn thanh toán]]="","",IF((U1315-NOW())&lt;0,0,(U1315-NOW())))</f>
        <v>0</v>
      </c>
      <c r="W1315" s="32"/>
      <c r="X1315" s="32" t="str">
        <f t="shared" ca="1" si="226"/>
        <v/>
      </c>
      <c r="Y1315" s="2" t="str">
        <f t="shared" si="227"/>
        <v>Đã thanh toán</v>
      </c>
      <c r="Z1315" s="42">
        <f t="shared" si="228"/>
        <v>46233</v>
      </c>
      <c r="AA1315" s="42">
        <f t="shared" si="229"/>
        <v>46244</v>
      </c>
      <c r="AD1315" s="2" t="str">
        <f>VLOOKUP($A1315,MA_KH!$A:$Q,MA_KH!O$1,0)</f>
        <v>MEGA</v>
      </c>
      <c r="AE1315" s="2" t="str">
        <f>VLOOKUP($A1315,MA_KH!$A:$Q,MA_KH!P$1,0)</f>
        <v>CÔNG TY TNHH MM MEGA MARKET (VIỆT NAM)</v>
      </c>
      <c r="AG1315" s="2" t="str">
        <f>(Table1[[#This Row],[Số hóa đơn]])&amp;IF(OR(Table1[[#This Row],[Phân loại]]="Hàng trả",Table1[[#This Row],[Phân loại]]="Giảm công nợ"),-Table1[[#This Row],[Tổng giá trị]],Table1[[#This Row],[Tổng giá trị]])</f>
        <v>415-1363068</v>
      </c>
      <c r="AH1315" s="6">
        <f>_xlfn.XLOOKUP(Table1[[#This Row],[Column1]],'Chi tiết tt Mega gửi'!P:P,'Chi tiết tt Mega gửi'!N:N)</f>
        <v>46244</v>
      </c>
    </row>
    <row r="1316" spans="1:34" ht="25.5" customHeight="1" x14ac:dyDescent="0.2">
      <c r="A1316" s="54" t="s">
        <v>16307</v>
      </c>
      <c r="B1316" s="54" t="s">
        <v>202</v>
      </c>
      <c r="C1316" s="55">
        <v>46233</v>
      </c>
      <c r="D1316" s="54" t="s">
        <v>21455</v>
      </c>
      <c r="E1316" s="55">
        <v>46233</v>
      </c>
      <c r="F1316" s="54" t="s">
        <v>21456</v>
      </c>
      <c r="G1316" s="54" t="s">
        <v>20787</v>
      </c>
      <c r="H1316" s="128">
        <v>309011</v>
      </c>
      <c r="I1316" s="131">
        <v>0</v>
      </c>
      <c r="J1316" s="128">
        <v>24721</v>
      </c>
      <c r="K1316" s="129">
        <v>333732</v>
      </c>
      <c r="L1316" s="64" t="s">
        <v>17238</v>
      </c>
      <c r="M1316" s="6">
        <v>46244</v>
      </c>
      <c r="O1316" s="32">
        <f>IF(Table1[[#This Row],[Phân loại]]="Tồn đầu kỳ",Table1[[#This Row],[Tổng giá trị]],0)</f>
        <v>0</v>
      </c>
      <c r="P1316" s="7">
        <f>IF(Table1[[#This Row],[Số còn phải thu ĐK]]&lt;&gt;0,0,IF(Table1[[#This Row],[Phân loại]]="Bán hàng",Table1[[#This Row],[Tổng giá trị]],-Table1[[#This Row],[Tổng giá trị]]))</f>
        <v>-333732</v>
      </c>
      <c r="Q1316" s="32">
        <f t="shared" si="225"/>
        <v>-333732</v>
      </c>
      <c r="R1316" s="7">
        <f>Table1[[#This Row],[Số còn phải thu ĐK]]+Table1[[#This Row],[Giá Trị HD sau CK]]-Table1[[#This Row],[Số tiền đã thu]]</f>
        <v>0</v>
      </c>
      <c r="S1316" s="6">
        <f>IF(Table1[[#This Row],[Ngày hóa đơn]]&lt;&gt;"",Table1[[#This Row],[Ngày hóa đơn]],IF(Table1[[#This Row],[Ngày hạch toán]]&lt;&gt;"",Table1[[#This Row],[Ngày hạch toán]],""))</f>
        <v>46233</v>
      </c>
      <c r="T1316" s="7"/>
      <c r="U1316" s="6">
        <f>IF(Table1[[#This Row],[Ngày tính CN]]="","",S1316+T1316)</f>
        <v>46233</v>
      </c>
      <c r="V1316" s="32">
        <f ca="1">IF(Table1[[#This Row],[Hạn thanh toán]]="","",IF((U1316-NOW())&lt;0,0,(U1316-NOW())))</f>
        <v>0</v>
      </c>
      <c r="W1316" s="32"/>
      <c r="X1316" s="32" t="str">
        <f t="shared" ca="1" si="226"/>
        <v/>
      </c>
      <c r="Y1316" s="2" t="str">
        <f t="shared" si="227"/>
        <v>Đã thanh toán</v>
      </c>
      <c r="Z1316" s="42">
        <f t="shared" si="228"/>
        <v>46233</v>
      </c>
      <c r="AA1316" s="42">
        <f t="shared" si="229"/>
        <v>46244</v>
      </c>
      <c r="AD1316" s="2" t="str">
        <f>VLOOKUP($A1316,MA_KH!$A:$Q,MA_KH!O$1,0)</f>
        <v>MEGA</v>
      </c>
      <c r="AE1316" s="2" t="str">
        <f>VLOOKUP($A1316,MA_KH!$A:$Q,MA_KH!P$1,0)</f>
        <v>CÔNG TY TNHH MM MEGA MARKET (VIỆT NAM)</v>
      </c>
      <c r="AG1316" s="2" t="str">
        <f>(Table1[[#This Row],[Số hóa đơn]])&amp;IF(OR(Table1[[#This Row],[Phân loại]]="Hàng trả",Table1[[#This Row],[Phân loại]]="Giảm công nợ"),-Table1[[#This Row],[Tổng giá trị]],Table1[[#This Row],[Tổng giá trị]])</f>
        <v>261-333732</v>
      </c>
      <c r="AH1316" s="6">
        <f>_xlfn.XLOOKUP(Table1[[#This Row],[Column1]],'Chi tiết tt Mega gửi'!P:P,'Chi tiết tt Mega gửi'!N:N)</f>
        <v>46244</v>
      </c>
    </row>
    <row r="1317" spans="1:34" ht="25.5" customHeight="1" x14ac:dyDescent="0.2">
      <c r="A1317" s="54" t="s">
        <v>16307</v>
      </c>
      <c r="B1317" s="54" t="s">
        <v>202</v>
      </c>
      <c r="C1317" s="55">
        <v>46233</v>
      </c>
      <c r="D1317" s="54" t="s">
        <v>21457</v>
      </c>
      <c r="E1317" s="55">
        <v>46233</v>
      </c>
      <c r="F1317" s="54" t="s">
        <v>21458</v>
      </c>
      <c r="G1317" s="54" t="s">
        <v>20787</v>
      </c>
      <c r="H1317" s="128">
        <v>302000</v>
      </c>
      <c r="I1317" s="131">
        <v>0</v>
      </c>
      <c r="J1317" s="128">
        <v>24160</v>
      </c>
      <c r="K1317" s="129">
        <v>326160</v>
      </c>
      <c r="L1317" s="64" t="s">
        <v>17238</v>
      </c>
      <c r="M1317" s="6">
        <v>46244</v>
      </c>
      <c r="O1317" s="32">
        <f>IF(Table1[[#This Row],[Phân loại]]="Tồn đầu kỳ",Table1[[#This Row],[Tổng giá trị]],0)</f>
        <v>0</v>
      </c>
      <c r="P1317" s="7">
        <f>IF(Table1[[#This Row],[Số còn phải thu ĐK]]&lt;&gt;0,0,IF(Table1[[#This Row],[Phân loại]]="Bán hàng",Table1[[#This Row],[Tổng giá trị]],-Table1[[#This Row],[Tổng giá trị]]))</f>
        <v>-326160</v>
      </c>
      <c r="Q1317" s="32">
        <f t="shared" si="225"/>
        <v>-326160</v>
      </c>
      <c r="R1317" s="7">
        <f>Table1[[#This Row],[Số còn phải thu ĐK]]+Table1[[#This Row],[Giá Trị HD sau CK]]-Table1[[#This Row],[Số tiền đã thu]]</f>
        <v>0</v>
      </c>
      <c r="S1317" s="6">
        <f>IF(Table1[[#This Row],[Ngày hóa đơn]]&lt;&gt;"",Table1[[#This Row],[Ngày hóa đơn]],IF(Table1[[#This Row],[Ngày hạch toán]]&lt;&gt;"",Table1[[#This Row],[Ngày hạch toán]],""))</f>
        <v>46233</v>
      </c>
      <c r="T1317" s="7"/>
      <c r="U1317" s="6">
        <f>IF(Table1[[#This Row],[Ngày tính CN]]="","",S1317+T1317)</f>
        <v>46233</v>
      </c>
      <c r="V1317" s="32">
        <f ca="1">IF(Table1[[#This Row],[Hạn thanh toán]]="","",IF((U1317-NOW())&lt;0,0,(U1317-NOW())))</f>
        <v>0</v>
      </c>
      <c r="W1317" s="32"/>
      <c r="X1317" s="32" t="str">
        <f t="shared" ca="1" si="226"/>
        <v/>
      </c>
      <c r="Y1317" s="2" t="str">
        <f t="shared" si="227"/>
        <v>Đã thanh toán</v>
      </c>
      <c r="Z1317" s="42">
        <f t="shared" si="228"/>
        <v>46233</v>
      </c>
      <c r="AA1317" s="42">
        <f t="shared" si="229"/>
        <v>46244</v>
      </c>
      <c r="AD1317" s="2" t="str">
        <f>VLOOKUP($A1317,MA_KH!$A:$Q,MA_KH!O$1,0)</f>
        <v>MEGA</v>
      </c>
      <c r="AE1317" s="2" t="str">
        <f>VLOOKUP($A1317,MA_KH!$A:$Q,MA_KH!P$1,0)</f>
        <v>CÔNG TY TNHH MM MEGA MARKET (VIỆT NAM)</v>
      </c>
      <c r="AG1317" s="2" t="str">
        <f>(Table1[[#This Row],[Số hóa đơn]])&amp;IF(OR(Table1[[#This Row],[Phân loại]]="Hàng trả",Table1[[#This Row],[Phân loại]]="Giảm công nợ"),-Table1[[#This Row],[Tổng giá trị]],Table1[[#This Row],[Tổng giá trị]])</f>
        <v>262-326160</v>
      </c>
      <c r="AH1317" s="6">
        <f>_xlfn.XLOOKUP(Table1[[#This Row],[Column1]],'Chi tiết tt Mega gửi'!P:P,'Chi tiết tt Mega gửi'!N:N)</f>
        <v>46244</v>
      </c>
    </row>
    <row r="1318" spans="1:34" ht="25.5" customHeight="1" x14ac:dyDescent="0.2">
      <c r="A1318" s="54" t="s">
        <v>16291</v>
      </c>
      <c r="B1318" s="54" t="s">
        <v>200</v>
      </c>
      <c r="C1318" s="55">
        <v>46233</v>
      </c>
      <c r="D1318" s="54" t="s">
        <v>21459</v>
      </c>
      <c r="E1318" s="55">
        <v>46233</v>
      </c>
      <c r="F1318" s="54" t="s">
        <v>21460</v>
      </c>
      <c r="G1318" s="54" t="s">
        <v>20802</v>
      </c>
      <c r="H1318" s="128">
        <v>357500</v>
      </c>
      <c r="I1318" s="131">
        <v>0</v>
      </c>
      <c r="J1318" s="128">
        <v>28600</v>
      </c>
      <c r="K1318" s="129">
        <v>386100</v>
      </c>
      <c r="L1318" s="64" t="s">
        <v>17238</v>
      </c>
      <c r="M1318" s="6">
        <v>46244</v>
      </c>
      <c r="O1318" s="32">
        <f>IF(Table1[[#This Row],[Phân loại]]="Tồn đầu kỳ",Table1[[#This Row],[Tổng giá trị]],0)</f>
        <v>0</v>
      </c>
      <c r="P1318" s="7">
        <f>IF(Table1[[#This Row],[Số còn phải thu ĐK]]&lt;&gt;0,0,IF(Table1[[#This Row],[Phân loại]]="Bán hàng",Table1[[#This Row],[Tổng giá trị]],-Table1[[#This Row],[Tổng giá trị]]))</f>
        <v>-386100</v>
      </c>
      <c r="Q1318" s="32">
        <f t="shared" si="225"/>
        <v>-386100</v>
      </c>
      <c r="R1318" s="7">
        <f>Table1[[#This Row],[Số còn phải thu ĐK]]+Table1[[#This Row],[Giá Trị HD sau CK]]-Table1[[#This Row],[Số tiền đã thu]]</f>
        <v>0</v>
      </c>
      <c r="S1318" s="6">
        <f>IF(Table1[[#This Row],[Ngày hóa đơn]]&lt;&gt;"",Table1[[#This Row],[Ngày hóa đơn]],IF(Table1[[#This Row],[Ngày hạch toán]]&lt;&gt;"",Table1[[#This Row],[Ngày hạch toán]],""))</f>
        <v>46233</v>
      </c>
      <c r="T1318" s="7"/>
      <c r="U1318" s="6">
        <f>IF(Table1[[#This Row],[Ngày tính CN]]="","",S1318+T1318)</f>
        <v>46233</v>
      </c>
      <c r="V1318" s="32">
        <f ca="1">IF(Table1[[#This Row],[Hạn thanh toán]]="","",IF((U1318-NOW())&lt;0,0,(U1318-NOW())))</f>
        <v>0</v>
      </c>
      <c r="W1318" s="32"/>
      <c r="X1318" s="32" t="str">
        <f t="shared" ca="1" si="226"/>
        <v/>
      </c>
      <c r="Y1318" s="2" t="str">
        <f t="shared" si="227"/>
        <v>Đã thanh toán</v>
      </c>
      <c r="Z1318" s="42">
        <f t="shared" si="228"/>
        <v>46233</v>
      </c>
      <c r="AA1318" s="42">
        <f t="shared" si="229"/>
        <v>46244</v>
      </c>
      <c r="AD1318" s="2" t="str">
        <f>VLOOKUP($A1318,MA_KH!$A:$Q,MA_KH!O$1,0)</f>
        <v>MEGA</v>
      </c>
      <c r="AE1318" s="2" t="str">
        <f>VLOOKUP($A1318,MA_KH!$A:$Q,MA_KH!P$1,0)</f>
        <v>CÔNG TY TNHH MM MEGA MARKET (VIỆT NAM)</v>
      </c>
      <c r="AG1318" s="2" t="str">
        <f>(Table1[[#This Row],[Số hóa đơn]])&amp;IF(OR(Table1[[#This Row],[Phân loại]]="Hàng trả",Table1[[#This Row],[Phân loại]]="Giảm công nợ"),-Table1[[#This Row],[Tổng giá trị]],Table1[[#This Row],[Tổng giá trị]])</f>
        <v>282-386100</v>
      </c>
      <c r="AH1318" s="6">
        <f>_xlfn.XLOOKUP(Table1[[#This Row],[Column1]],'Chi tiết tt Mega gửi'!P:P,'Chi tiết tt Mega gửi'!N:N)</f>
        <v>46244</v>
      </c>
    </row>
    <row r="1319" spans="1:34" ht="25.5" customHeight="1" x14ac:dyDescent="0.2">
      <c r="A1319" s="54" t="s">
        <v>16292</v>
      </c>
      <c r="B1319" s="54" t="s">
        <v>251</v>
      </c>
      <c r="C1319" s="55">
        <v>46233</v>
      </c>
      <c r="D1319" s="54" t="s">
        <v>21461</v>
      </c>
      <c r="E1319" s="55">
        <v>46233</v>
      </c>
      <c r="F1319" s="54" t="s">
        <v>21462</v>
      </c>
      <c r="G1319" s="54" t="s">
        <v>21463</v>
      </c>
      <c r="H1319" s="128">
        <v>266210</v>
      </c>
      <c r="I1319" s="131">
        <v>0</v>
      </c>
      <c r="J1319" s="128">
        <v>21297</v>
      </c>
      <c r="K1319" s="129">
        <v>287507</v>
      </c>
      <c r="L1319" s="64" t="s">
        <v>17238</v>
      </c>
      <c r="M1319" s="6">
        <v>46244</v>
      </c>
      <c r="O1319" s="32">
        <f>IF(Table1[[#This Row],[Phân loại]]="Tồn đầu kỳ",Table1[[#This Row],[Tổng giá trị]],0)</f>
        <v>0</v>
      </c>
      <c r="P1319" s="7">
        <f>IF(Table1[[#This Row],[Số còn phải thu ĐK]]&lt;&gt;0,0,IF(Table1[[#This Row],[Phân loại]]="Bán hàng",Table1[[#This Row],[Tổng giá trị]],-Table1[[#This Row],[Tổng giá trị]]))</f>
        <v>-287507</v>
      </c>
      <c r="Q1319" s="32">
        <f t="shared" si="225"/>
        <v>-287507</v>
      </c>
      <c r="R1319" s="7">
        <f>Table1[[#This Row],[Số còn phải thu ĐK]]+Table1[[#This Row],[Giá Trị HD sau CK]]-Table1[[#This Row],[Số tiền đã thu]]</f>
        <v>0</v>
      </c>
      <c r="S1319" s="6">
        <f>IF(Table1[[#This Row],[Ngày hóa đơn]]&lt;&gt;"",Table1[[#This Row],[Ngày hóa đơn]],IF(Table1[[#This Row],[Ngày hạch toán]]&lt;&gt;"",Table1[[#This Row],[Ngày hạch toán]],""))</f>
        <v>46233</v>
      </c>
      <c r="T1319" s="7"/>
      <c r="U1319" s="6">
        <f>IF(Table1[[#This Row],[Ngày tính CN]]="","",S1319+T1319)</f>
        <v>46233</v>
      </c>
      <c r="V1319" s="32">
        <f ca="1">IF(Table1[[#This Row],[Hạn thanh toán]]="","",IF((U1319-NOW())&lt;0,0,(U1319-NOW())))</f>
        <v>0</v>
      </c>
      <c r="W1319" s="32"/>
      <c r="X1319" s="32" t="str">
        <f t="shared" ca="1" si="226"/>
        <v/>
      </c>
      <c r="Y1319" s="2" t="str">
        <f t="shared" si="227"/>
        <v>Đã thanh toán</v>
      </c>
      <c r="Z1319" s="42">
        <f t="shared" si="228"/>
        <v>46233</v>
      </c>
      <c r="AA1319" s="42">
        <f t="shared" si="229"/>
        <v>46244</v>
      </c>
      <c r="AD1319" s="2" t="str">
        <f>VLOOKUP($A1319,MA_KH!$A:$Q,MA_KH!O$1,0)</f>
        <v>MEGA</v>
      </c>
      <c r="AE1319" s="2" t="str">
        <f>VLOOKUP($A1319,MA_KH!$A:$Q,MA_KH!P$1,0)</f>
        <v>CÔNG TY TNHH MM MEGA MARKET (VIỆT NAM)</v>
      </c>
      <c r="AG1319" s="2" t="str">
        <f>(Table1[[#This Row],[Số hóa đơn]])&amp;IF(OR(Table1[[#This Row],[Phân loại]]="Hàng trả",Table1[[#This Row],[Phân loại]]="Giảm công nợ"),-Table1[[#This Row],[Tổng giá trị]],Table1[[#This Row],[Tổng giá trị]])</f>
        <v>226-287507</v>
      </c>
      <c r="AH1319" s="6">
        <f>_xlfn.XLOOKUP(Table1[[#This Row],[Column1]],'Chi tiết tt Mega gửi'!P:P,'Chi tiết tt Mega gửi'!N:N)</f>
        <v>46244</v>
      </c>
    </row>
    <row r="1320" spans="1:34" ht="25.5" customHeight="1" x14ac:dyDescent="0.2">
      <c r="A1320" s="54" t="s">
        <v>16294</v>
      </c>
      <c r="B1320" s="54" t="s">
        <v>259</v>
      </c>
      <c r="C1320" s="55">
        <v>46233</v>
      </c>
      <c r="D1320" s="54" t="s">
        <v>21464</v>
      </c>
      <c r="E1320" s="55">
        <v>46233</v>
      </c>
      <c r="F1320" s="54" t="s">
        <v>21465</v>
      </c>
      <c r="G1320" s="54" t="s">
        <v>20790</v>
      </c>
      <c r="H1320" s="128">
        <v>2459796</v>
      </c>
      <c r="I1320" s="131">
        <v>0</v>
      </c>
      <c r="J1320" s="128">
        <v>196783</v>
      </c>
      <c r="K1320" s="129">
        <v>2656579</v>
      </c>
      <c r="L1320" s="64" t="s">
        <v>17238</v>
      </c>
      <c r="M1320" s="6">
        <v>46244</v>
      </c>
      <c r="O1320" s="32">
        <f>IF(Table1[[#This Row],[Phân loại]]="Tồn đầu kỳ",Table1[[#This Row],[Tổng giá trị]],0)</f>
        <v>0</v>
      </c>
      <c r="P1320" s="7">
        <f>IF(Table1[[#This Row],[Số còn phải thu ĐK]]&lt;&gt;0,0,IF(Table1[[#This Row],[Phân loại]]="Bán hàng",Table1[[#This Row],[Tổng giá trị]],-Table1[[#This Row],[Tổng giá trị]]))</f>
        <v>-2656579</v>
      </c>
      <c r="Q1320" s="32">
        <f t="shared" si="225"/>
        <v>-2656579</v>
      </c>
      <c r="R1320" s="7">
        <f>Table1[[#This Row],[Số còn phải thu ĐK]]+Table1[[#This Row],[Giá Trị HD sau CK]]-Table1[[#This Row],[Số tiền đã thu]]</f>
        <v>0</v>
      </c>
      <c r="S1320" s="6">
        <f>IF(Table1[[#This Row],[Ngày hóa đơn]]&lt;&gt;"",Table1[[#This Row],[Ngày hóa đơn]],IF(Table1[[#This Row],[Ngày hạch toán]]&lt;&gt;"",Table1[[#This Row],[Ngày hạch toán]],""))</f>
        <v>46233</v>
      </c>
      <c r="T1320" s="7"/>
      <c r="U1320" s="6">
        <f>IF(Table1[[#This Row],[Ngày tính CN]]="","",S1320+T1320)</f>
        <v>46233</v>
      </c>
      <c r="V1320" s="32">
        <f ca="1">IF(Table1[[#This Row],[Hạn thanh toán]]="","",IF((U1320-NOW())&lt;0,0,(U1320-NOW())))</f>
        <v>0</v>
      </c>
      <c r="W1320" s="32"/>
      <c r="X1320" s="32" t="str">
        <f t="shared" ca="1" si="226"/>
        <v/>
      </c>
      <c r="Y1320" s="2" t="str">
        <f t="shared" si="227"/>
        <v>Đã thanh toán</v>
      </c>
      <c r="Z1320" s="42">
        <f t="shared" si="228"/>
        <v>46233</v>
      </c>
      <c r="AA1320" s="42">
        <f t="shared" si="229"/>
        <v>46244</v>
      </c>
      <c r="AD1320" s="2" t="str">
        <f>VLOOKUP($A1320,MA_KH!$A:$Q,MA_KH!O$1,0)</f>
        <v>MEGA</v>
      </c>
      <c r="AE1320" s="2" t="str">
        <f>VLOOKUP($A1320,MA_KH!$A:$Q,MA_KH!P$1,0)</f>
        <v>CÔNG TY TNHH MM MEGA MARKET (VIỆT NAM)</v>
      </c>
      <c r="AG1320" s="2" t="str">
        <f>(Table1[[#This Row],[Số hóa đơn]])&amp;IF(OR(Table1[[#This Row],[Phân loại]]="Hàng trả",Table1[[#This Row],[Phân loại]]="Giảm công nợ"),-Table1[[#This Row],[Tổng giá trị]],Table1[[#This Row],[Tổng giá trị]])</f>
        <v>302-2656579</v>
      </c>
      <c r="AH1320" s="6">
        <f>_xlfn.XLOOKUP(Table1[[#This Row],[Column1]],'Chi tiết tt Mega gửi'!P:P,'Chi tiết tt Mega gửi'!N:N)</f>
        <v>46244</v>
      </c>
    </row>
    <row r="1321" spans="1:34" ht="25.5" customHeight="1" x14ac:dyDescent="0.2">
      <c r="A1321" s="54" t="s">
        <v>16295</v>
      </c>
      <c r="B1321" s="54" t="s">
        <v>198</v>
      </c>
      <c r="C1321" s="55">
        <v>46233</v>
      </c>
      <c r="D1321" s="54" t="s">
        <v>21466</v>
      </c>
      <c r="E1321" s="55">
        <v>46233</v>
      </c>
      <c r="F1321" s="54" t="s">
        <v>21467</v>
      </c>
      <c r="G1321" s="54" t="s">
        <v>21312</v>
      </c>
      <c r="H1321" s="128">
        <v>233222</v>
      </c>
      <c r="I1321" s="131">
        <v>0</v>
      </c>
      <c r="J1321" s="128">
        <v>18658</v>
      </c>
      <c r="K1321" s="129">
        <v>251880</v>
      </c>
      <c r="L1321" s="64" t="s">
        <v>17238</v>
      </c>
      <c r="M1321" s="6">
        <v>46244</v>
      </c>
      <c r="O1321" s="32">
        <f>IF(Table1[[#This Row],[Phân loại]]="Tồn đầu kỳ",Table1[[#This Row],[Tổng giá trị]],0)</f>
        <v>0</v>
      </c>
      <c r="P1321" s="7">
        <f>IF(Table1[[#This Row],[Số còn phải thu ĐK]]&lt;&gt;0,0,IF(Table1[[#This Row],[Phân loại]]="Bán hàng",Table1[[#This Row],[Tổng giá trị]],-Table1[[#This Row],[Tổng giá trị]]))</f>
        <v>-251880</v>
      </c>
      <c r="Q1321" s="32">
        <f t="shared" si="225"/>
        <v>-251880</v>
      </c>
      <c r="R1321" s="7">
        <f>Table1[[#This Row],[Số còn phải thu ĐK]]+Table1[[#This Row],[Giá Trị HD sau CK]]-Table1[[#This Row],[Số tiền đã thu]]</f>
        <v>0</v>
      </c>
      <c r="S1321" s="6">
        <f>IF(Table1[[#This Row],[Ngày hóa đơn]]&lt;&gt;"",Table1[[#This Row],[Ngày hóa đơn]],IF(Table1[[#This Row],[Ngày hạch toán]]&lt;&gt;"",Table1[[#This Row],[Ngày hạch toán]],""))</f>
        <v>46233</v>
      </c>
      <c r="T1321" s="7"/>
      <c r="U1321" s="6">
        <f>IF(Table1[[#This Row],[Ngày tính CN]]="","",S1321+T1321)</f>
        <v>46233</v>
      </c>
      <c r="V1321" s="32">
        <f ca="1">IF(Table1[[#This Row],[Hạn thanh toán]]="","",IF((U1321-NOW())&lt;0,0,(U1321-NOW())))</f>
        <v>0</v>
      </c>
      <c r="W1321" s="32"/>
      <c r="X1321" s="32" t="str">
        <f t="shared" ca="1" si="226"/>
        <v/>
      </c>
      <c r="Y1321" s="2" t="str">
        <f t="shared" si="227"/>
        <v>Đã thanh toán</v>
      </c>
      <c r="Z1321" s="42">
        <f t="shared" si="228"/>
        <v>46233</v>
      </c>
      <c r="AA1321" s="42">
        <f t="shared" si="229"/>
        <v>46244</v>
      </c>
      <c r="AD1321" s="2" t="str">
        <f>VLOOKUP($A1321,MA_KH!$A:$Q,MA_KH!O$1,0)</f>
        <v>MEGA</v>
      </c>
      <c r="AE1321" s="2" t="str">
        <f>VLOOKUP($A1321,MA_KH!$A:$Q,MA_KH!P$1,0)</f>
        <v>CÔNG TY TNHH MM MEGA MARKET (VIỆT NAM)</v>
      </c>
      <c r="AG1321" s="2" t="str">
        <f>(Table1[[#This Row],[Số hóa đơn]])&amp;IF(OR(Table1[[#This Row],[Phân loại]]="Hàng trả",Table1[[#This Row],[Phân loại]]="Giảm công nợ"),-Table1[[#This Row],[Tổng giá trị]],Table1[[#This Row],[Tổng giá trị]])</f>
        <v>238-251880</v>
      </c>
      <c r="AH1321" s="6">
        <f>_xlfn.XLOOKUP(Table1[[#This Row],[Column1]],'Chi tiết tt Mega gửi'!P:P,'Chi tiết tt Mega gửi'!N:N)</f>
        <v>46244</v>
      </c>
    </row>
    <row r="1322" spans="1:34" ht="25.5" customHeight="1" x14ac:dyDescent="0.2">
      <c r="A1322" s="58" t="s">
        <v>16308</v>
      </c>
      <c r="B1322" s="58" t="s">
        <v>194</v>
      </c>
      <c r="C1322" s="59">
        <v>46233</v>
      </c>
      <c r="D1322" s="58" t="s">
        <v>21468</v>
      </c>
      <c r="E1322" s="59">
        <v>46233</v>
      </c>
      <c r="F1322" s="58" t="s">
        <v>21469</v>
      </c>
      <c r="G1322" s="58" t="s">
        <v>20810</v>
      </c>
      <c r="H1322" s="130">
        <v>1115694</v>
      </c>
      <c r="I1322" s="131">
        <v>0</v>
      </c>
      <c r="J1322" s="130">
        <v>89256</v>
      </c>
      <c r="K1322" s="132">
        <v>1204950</v>
      </c>
      <c r="L1322" s="64" t="s">
        <v>17238</v>
      </c>
      <c r="M1322" s="6">
        <v>46244</v>
      </c>
      <c r="O1322" s="32">
        <f>IF(Table1[[#This Row],[Phân loại]]="Tồn đầu kỳ",Table1[[#This Row],[Tổng giá trị]],0)</f>
        <v>0</v>
      </c>
      <c r="P1322" s="7">
        <f>IF(Table1[[#This Row],[Số còn phải thu ĐK]]&lt;&gt;0,0,IF(Table1[[#This Row],[Phân loại]]="Bán hàng",Table1[[#This Row],[Tổng giá trị]],-Table1[[#This Row],[Tổng giá trị]]))</f>
        <v>-1204950</v>
      </c>
      <c r="Q1322" s="32">
        <f t="shared" si="225"/>
        <v>-1204950</v>
      </c>
      <c r="R1322" s="7">
        <f>Table1[[#This Row],[Số còn phải thu ĐK]]+Table1[[#This Row],[Giá Trị HD sau CK]]-Table1[[#This Row],[Số tiền đã thu]]</f>
        <v>0</v>
      </c>
      <c r="S1322" s="6">
        <f>IF(Table1[[#This Row],[Ngày hóa đơn]]&lt;&gt;"",Table1[[#This Row],[Ngày hóa đơn]],IF(Table1[[#This Row],[Ngày hạch toán]]&lt;&gt;"",Table1[[#This Row],[Ngày hạch toán]],""))</f>
        <v>46233</v>
      </c>
      <c r="T1322" s="7"/>
      <c r="U1322" s="6">
        <f>IF(Table1[[#This Row],[Ngày tính CN]]="","",S1322+T1322)</f>
        <v>46233</v>
      </c>
      <c r="V1322" s="32">
        <f ca="1">IF(Table1[[#This Row],[Hạn thanh toán]]="","",IF((U1322-NOW())&lt;0,0,(U1322-NOW())))</f>
        <v>0</v>
      </c>
      <c r="W1322" s="32"/>
      <c r="X1322" s="32" t="str">
        <f t="shared" ca="1" si="226"/>
        <v/>
      </c>
      <c r="Y1322" s="2" t="str">
        <f t="shared" si="227"/>
        <v>Đã thanh toán</v>
      </c>
      <c r="Z1322" s="42">
        <f t="shared" si="228"/>
        <v>46233</v>
      </c>
      <c r="AA1322" s="42">
        <f t="shared" si="229"/>
        <v>46244</v>
      </c>
      <c r="AD1322" s="2" t="str">
        <f>VLOOKUP($A1322,MA_KH!$A:$Q,MA_KH!O$1,0)</f>
        <v>MEGA</v>
      </c>
      <c r="AE1322" s="2" t="str">
        <f>VLOOKUP($A1322,MA_KH!$A:$Q,MA_KH!P$1,0)</f>
        <v>CÔNG TY TNHH MM MEGA MARKET (VIỆT NAM)</v>
      </c>
      <c r="AG1322" s="2" t="str">
        <f>(Table1[[#This Row],[Số hóa đơn]])&amp;IF(OR(Table1[[#This Row],[Phân loại]]="Hàng trả",Table1[[#This Row],[Phân loại]]="Giảm công nợ"),-Table1[[#This Row],[Tổng giá trị]],Table1[[#This Row],[Tổng giá trị]])</f>
        <v>187-1204950</v>
      </c>
      <c r="AH1322" s="6">
        <f>_xlfn.XLOOKUP(Table1[[#This Row],[Column1]],'Chi tiết tt Mega gửi'!P:P,'Chi tiết tt Mega gửi'!N:N)</f>
        <v>46244</v>
      </c>
    </row>
    <row r="1323" spans="1:34" ht="25.5" customHeight="1" x14ac:dyDescent="0.2">
      <c r="A1323" s="54" t="s">
        <v>16296</v>
      </c>
      <c r="B1323" s="54" t="s">
        <v>7244</v>
      </c>
      <c r="C1323" s="55">
        <v>46233</v>
      </c>
      <c r="D1323" s="54" t="s">
        <v>21470</v>
      </c>
      <c r="E1323" s="55">
        <v>46234</v>
      </c>
      <c r="F1323" s="54" t="s">
        <v>21471</v>
      </c>
      <c r="G1323" s="54" t="s">
        <v>21472</v>
      </c>
      <c r="H1323" s="128">
        <v>2358520</v>
      </c>
      <c r="I1323" s="131">
        <v>0</v>
      </c>
      <c r="J1323" s="128">
        <v>188682</v>
      </c>
      <c r="K1323" s="129">
        <v>2547202</v>
      </c>
      <c r="L1323" s="64" t="s">
        <v>17236</v>
      </c>
      <c r="M1323" s="6">
        <v>46275</v>
      </c>
      <c r="O1323" s="32">
        <f>IF(Table1[[#This Row],[Phân loại]]="Tồn đầu kỳ",Table1[[#This Row],[Tổng giá trị]],0)</f>
        <v>0</v>
      </c>
      <c r="P1323" s="7">
        <f>IF(Table1[[#This Row],[Số còn phải thu ĐK]]&lt;&gt;0,0,IF(Table1[[#This Row],[Phân loại]]="Bán hàng",Table1[[#This Row],[Tổng giá trị]],-Table1[[#This Row],[Tổng giá trị]]))</f>
        <v>2547202</v>
      </c>
      <c r="Q1323" s="32">
        <f t="shared" ref="Q1323:Q1330" si="230">IF(M1323&lt;&gt;"",IF(O1323&lt;&gt;0,O1323,P1323),0)</f>
        <v>2547202</v>
      </c>
      <c r="R1323" s="7">
        <f>Table1[[#This Row],[Số còn phải thu ĐK]]+Table1[[#This Row],[Giá Trị HD sau CK]]-Table1[[#This Row],[Số tiền đã thu]]</f>
        <v>0</v>
      </c>
      <c r="S1323" s="6">
        <f>IF(Table1[[#This Row],[Ngày hóa đơn]]&lt;&gt;"",Table1[[#This Row],[Ngày hóa đơn]],IF(Table1[[#This Row],[Ngày hạch toán]]&lt;&gt;"",Table1[[#This Row],[Ngày hạch toán]],""))</f>
        <v>46234</v>
      </c>
      <c r="T1323" s="7"/>
      <c r="U1323" s="6">
        <f>IF(Table1[[#This Row],[Ngày tính CN]]="","",S1323+T1323)</f>
        <v>46234</v>
      </c>
      <c r="V1323" s="32">
        <f ca="1">IF(Table1[[#This Row],[Hạn thanh toán]]="","",IF((U1323-NOW())&lt;0,0,(U1323-NOW())))</f>
        <v>0</v>
      </c>
      <c r="W1323" s="32"/>
      <c r="X1323" s="32" t="str">
        <f t="shared" ref="X1323:X1330" ca="1" si="231">IF(OR(U1323="",R1323=0),"",IF((U1323-NOW())&lt;0,-(U1323-NOW()),0))</f>
        <v/>
      </c>
      <c r="Y1323" s="2" t="str">
        <f t="shared" ref="Y1323:Y1330" si="232">IF(R1323=0,"Đã thanh toán",IF(X1323="","",IF(X1323&lt;=0,"Chưa đến hạn thanh toán",IF(X1323&lt;=30,"Nợ quá hạn 30 ngày",IF(X1323&lt;=60,"Nợ quá hạn từ 30 ngày đến 60 ngày",IF(X1323&lt;=90,"Nợ quá hạn từ 60 ngày đến 90 ngày",IF(X1323&lt;=120,"Nợ quá hạn từ 90 ngày đến 120 ngày","Nợ quá hạn hơn 120 ngày có khả năng mất thanh toán")))))))</f>
        <v>Đã thanh toán</v>
      </c>
      <c r="Z1323" s="42">
        <f t="shared" ref="Z1323:Z1330" si="233">IF(S1323="","",S1323)</f>
        <v>46234</v>
      </c>
      <c r="AA1323" s="42">
        <f t="shared" ref="AA1323:AA1330" si="234">IF(M1323="","",M1323)</f>
        <v>46275</v>
      </c>
      <c r="AD1323" s="2" t="str">
        <f>VLOOKUP($A1323,MA_KH!$A:$Q,MA_KH!O$1,0)</f>
        <v>MEGA</v>
      </c>
      <c r="AE1323" s="2" t="str">
        <f>VLOOKUP($A1323,MA_KH!$A:$Q,MA_KH!P$1,0)</f>
        <v>CÔNG TY TNHH MM MEGA MARKET (VIỆT NAM)</v>
      </c>
      <c r="AG1323" s="2" t="str">
        <f>(Table1[[#This Row],[Số hóa đơn]])&amp;IF(OR(Table1[[#This Row],[Phân loại]]="Hàng trả",Table1[[#This Row],[Phân loại]]="Giảm công nợ"),-Table1[[#This Row],[Tổng giá trị]],Table1[[#This Row],[Tổng giá trị]])</f>
        <v>000541082547202</v>
      </c>
      <c r="AH1323" s="6" t="e">
        <f>_xlfn.XLOOKUP(Table1[[#This Row],[Column1]],'Chi tiết tt Mega gửi'!P:P,'Chi tiết tt Mega gửi'!N:N)</f>
        <v>#N/A</v>
      </c>
    </row>
    <row r="1324" spans="1:34" ht="25.5" customHeight="1" x14ac:dyDescent="0.2">
      <c r="A1324" s="54" t="s">
        <v>16307</v>
      </c>
      <c r="B1324" s="54" t="s">
        <v>202</v>
      </c>
      <c r="C1324" s="55">
        <v>46233</v>
      </c>
      <c r="D1324" s="54" t="s">
        <v>21473</v>
      </c>
      <c r="E1324" s="55">
        <v>46234</v>
      </c>
      <c r="F1324" s="54" t="s">
        <v>21474</v>
      </c>
      <c r="G1324" s="54" t="s">
        <v>21475</v>
      </c>
      <c r="H1324" s="128">
        <v>8105995</v>
      </c>
      <c r="I1324" s="131">
        <v>0</v>
      </c>
      <c r="J1324" s="128">
        <v>648480</v>
      </c>
      <c r="K1324" s="129">
        <v>8754475</v>
      </c>
      <c r="L1324" s="64" t="s">
        <v>17236</v>
      </c>
      <c r="M1324" s="6">
        <v>46275</v>
      </c>
      <c r="O1324" s="32">
        <f>IF(Table1[[#This Row],[Phân loại]]="Tồn đầu kỳ",Table1[[#This Row],[Tổng giá trị]],0)</f>
        <v>0</v>
      </c>
      <c r="P1324" s="7">
        <f>IF(Table1[[#This Row],[Số còn phải thu ĐK]]&lt;&gt;0,0,IF(Table1[[#This Row],[Phân loại]]="Bán hàng",Table1[[#This Row],[Tổng giá trị]],-Table1[[#This Row],[Tổng giá trị]]))</f>
        <v>8754475</v>
      </c>
      <c r="Q1324" s="32">
        <f t="shared" si="230"/>
        <v>8754475</v>
      </c>
      <c r="R1324" s="7">
        <f>Table1[[#This Row],[Số còn phải thu ĐK]]+Table1[[#This Row],[Giá Trị HD sau CK]]-Table1[[#This Row],[Số tiền đã thu]]</f>
        <v>0</v>
      </c>
      <c r="S1324" s="6">
        <f>IF(Table1[[#This Row],[Ngày hóa đơn]]&lt;&gt;"",Table1[[#This Row],[Ngày hóa đơn]],IF(Table1[[#This Row],[Ngày hạch toán]]&lt;&gt;"",Table1[[#This Row],[Ngày hạch toán]],""))</f>
        <v>46234</v>
      </c>
      <c r="T1324" s="7"/>
      <c r="U1324" s="6">
        <f>IF(Table1[[#This Row],[Ngày tính CN]]="","",S1324+T1324)</f>
        <v>46234</v>
      </c>
      <c r="V1324" s="32">
        <f ca="1">IF(Table1[[#This Row],[Hạn thanh toán]]="","",IF((U1324-NOW())&lt;0,0,(U1324-NOW())))</f>
        <v>0</v>
      </c>
      <c r="W1324" s="32"/>
      <c r="X1324" s="32" t="str">
        <f t="shared" ca="1" si="231"/>
        <v/>
      </c>
      <c r="Y1324" s="2" t="str">
        <f t="shared" si="232"/>
        <v>Đã thanh toán</v>
      </c>
      <c r="Z1324" s="42">
        <f t="shared" si="233"/>
        <v>46234</v>
      </c>
      <c r="AA1324" s="42">
        <f t="shared" si="234"/>
        <v>46275</v>
      </c>
      <c r="AD1324" s="2" t="str">
        <f>VLOOKUP($A1324,MA_KH!$A:$Q,MA_KH!O$1,0)</f>
        <v>MEGA</v>
      </c>
      <c r="AE1324" s="2" t="str">
        <f>VLOOKUP($A1324,MA_KH!$A:$Q,MA_KH!P$1,0)</f>
        <v>CÔNG TY TNHH MM MEGA MARKET (VIỆT NAM)</v>
      </c>
      <c r="AG1324" s="2" t="str">
        <f>(Table1[[#This Row],[Số hóa đơn]])&amp;IF(OR(Table1[[#This Row],[Phân loại]]="Hàng trả",Table1[[#This Row],[Phân loại]]="Giảm công nợ"),-Table1[[#This Row],[Tổng giá trị]],Table1[[#This Row],[Tổng giá trị]])</f>
        <v>000541098754475</v>
      </c>
      <c r="AH1324" s="6" t="e">
        <f>_xlfn.XLOOKUP(Table1[[#This Row],[Column1]],'Chi tiết tt Mega gửi'!P:P,'Chi tiết tt Mega gửi'!N:N)</f>
        <v>#N/A</v>
      </c>
    </row>
    <row r="1325" spans="1:34" ht="25.5" customHeight="1" x14ac:dyDescent="0.2">
      <c r="A1325" s="54" t="s">
        <v>16291</v>
      </c>
      <c r="B1325" s="54" t="s">
        <v>200</v>
      </c>
      <c r="C1325" s="55">
        <v>46233</v>
      </c>
      <c r="D1325" s="54" t="s">
        <v>21476</v>
      </c>
      <c r="E1325" s="55">
        <v>46234</v>
      </c>
      <c r="F1325" s="54" t="s">
        <v>21477</v>
      </c>
      <c r="G1325" s="54" t="s">
        <v>21478</v>
      </c>
      <c r="H1325" s="128">
        <v>3525205</v>
      </c>
      <c r="I1325" s="131">
        <v>0</v>
      </c>
      <c r="J1325" s="128">
        <v>282016</v>
      </c>
      <c r="K1325" s="129">
        <v>3807221</v>
      </c>
      <c r="L1325" s="64" t="s">
        <v>17236</v>
      </c>
      <c r="M1325" s="6">
        <v>46275</v>
      </c>
      <c r="O1325" s="32">
        <f>IF(Table1[[#This Row],[Phân loại]]="Tồn đầu kỳ",Table1[[#This Row],[Tổng giá trị]],0)</f>
        <v>0</v>
      </c>
      <c r="P1325" s="7">
        <f>IF(Table1[[#This Row],[Số còn phải thu ĐK]]&lt;&gt;0,0,IF(Table1[[#This Row],[Phân loại]]="Bán hàng",Table1[[#This Row],[Tổng giá trị]],-Table1[[#This Row],[Tổng giá trị]]))</f>
        <v>3807221</v>
      </c>
      <c r="Q1325" s="32">
        <f t="shared" si="230"/>
        <v>3807221</v>
      </c>
      <c r="R1325" s="7">
        <f>Table1[[#This Row],[Số còn phải thu ĐK]]+Table1[[#This Row],[Giá Trị HD sau CK]]-Table1[[#This Row],[Số tiền đã thu]]</f>
        <v>0</v>
      </c>
      <c r="S1325" s="6">
        <f>IF(Table1[[#This Row],[Ngày hóa đơn]]&lt;&gt;"",Table1[[#This Row],[Ngày hóa đơn]],IF(Table1[[#This Row],[Ngày hạch toán]]&lt;&gt;"",Table1[[#This Row],[Ngày hạch toán]],""))</f>
        <v>46234</v>
      </c>
      <c r="T1325" s="7"/>
      <c r="U1325" s="6">
        <f>IF(Table1[[#This Row],[Ngày tính CN]]="","",S1325+T1325)</f>
        <v>46234</v>
      </c>
      <c r="V1325" s="32">
        <f ca="1">IF(Table1[[#This Row],[Hạn thanh toán]]="","",IF((U1325-NOW())&lt;0,0,(U1325-NOW())))</f>
        <v>0</v>
      </c>
      <c r="W1325" s="32"/>
      <c r="X1325" s="32" t="str">
        <f t="shared" ca="1" si="231"/>
        <v/>
      </c>
      <c r="Y1325" s="2" t="str">
        <f t="shared" si="232"/>
        <v>Đã thanh toán</v>
      </c>
      <c r="Z1325" s="42">
        <f t="shared" si="233"/>
        <v>46234</v>
      </c>
      <c r="AA1325" s="42">
        <f t="shared" si="234"/>
        <v>46275</v>
      </c>
      <c r="AD1325" s="2" t="str">
        <f>VLOOKUP($A1325,MA_KH!$A:$Q,MA_KH!O$1,0)</f>
        <v>MEGA</v>
      </c>
      <c r="AE1325" s="2" t="str">
        <f>VLOOKUP($A1325,MA_KH!$A:$Q,MA_KH!P$1,0)</f>
        <v>CÔNG TY TNHH MM MEGA MARKET (VIỆT NAM)</v>
      </c>
      <c r="AG1325" s="2" t="str">
        <f>(Table1[[#This Row],[Số hóa đơn]])&amp;IF(OR(Table1[[#This Row],[Phân loại]]="Hàng trả",Table1[[#This Row],[Phân loại]]="Giảm công nợ"),-Table1[[#This Row],[Tổng giá trị]],Table1[[#This Row],[Tổng giá trị]])</f>
        <v>000541103807221</v>
      </c>
      <c r="AH1325" s="6" t="e">
        <f>_xlfn.XLOOKUP(Table1[[#This Row],[Column1]],'Chi tiết tt Mega gửi'!P:P,'Chi tiết tt Mega gửi'!N:N)</f>
        <v>#N/A</v>
      </c>
    </row>
    <row r="1326" spans="1:34" ht="25.5" customHeight="1" x14ac:dyDescent="0.2">
      <c r="A1326" s="54" t="s">
        <v>16308</v>
      </c>
      <c r="B1326" s="54" t="s">
        <v>194</v>
      </c>
      <c r="C1326" s="55">
        <v>46233</v>
      </c>
      <c r="D1326" s="54" t="s">
        <v>21479</v>
      </c>
      <c r="E1326" s="55">
        <v>46234</v>
      </c>
      <c r="F1326" s="54" t="s">
        <v>21480</v>
      </c>
      <c r="G1326" s="54" t="s">
        <v>21481</v>
      </c>
      <c r="H1326" s="128">
        <v>7829990</v>
      </c>
      <c r="I1326" s="131">
        <v>0</v>
      </c>
      <c r="J1326" s="128">
        <v>626399</v>
      </c>
      <c r="K1326" s="129">
        <v>8456389</v>
      </c>
      <c r="L1326" s="64" t="s">
        <v>17236</v>
      </c>
      <c r="M1326" s="6">
        <v>46275</v>
      </c>
      <c r="O1326" s="32">
        <f>IF(Table1[[#This Row],[Phân loại]]="Tồn đầu kỳ",Table1[[#This Row],[Tổng giá trị]],0)</f>
        <v>0</v>
      </c>
      <c r="P1326" s="7">
        <f>IF(Table1[[#This Row],[Số còn phải thu ĐK]]&lt;&gt;0,0,IF(Table1[[#This Row],[Phân loại]]="Bán hàng",Table1[[#This Row],[Tổng giá trị]],-Table1[[#This Row],[Tổng giá trị]]))</f>
        <v>8456389</v>
      </c>
      <c r="Q1326" s="32">
        <f t="shared" si="230"/>
        <v>8456389</v>
      </c>
      <c r="R1326" s="7">
        <f>Table1[[#This Row],[Số còn phải thu ĐK]]+Table1[[#This Row],[Giá Trị HD sau CK]]-Table1[[#This Row],[Số tiền đã thu]]</f>
        <v>0</v>
      </c>
      <c r="S1326" s="6">
        <f>IF(Table1[[#This Row],[Ngày hóa đơn]]&lt;&gt;"",Table1[[#This Row],[Ngày hóa đơn]],IF(Table1[[#This Row],[Ngày hạch toán]]&lt;&gt;"",Table1[[#This Row],[Ngày hạch toán]],""))</f>
        <v>46234</v>
      </c>
      <c r="T1326" s="7"/>
      <c r="U1326" s="6">
        <f>IF(Table1[[#This Row],[Ngày tính CN]]="","",S1326+T1326)</f>
        <v>46234</v>
      </c>
      <c r="V1326" s="32">
        <f ca="1">IF(Table1[[#This Row],[Hạn thanh toán]]="","",IF((U1326-NOW())&lt;0,0,(U1326-NOW())))</f>
        <v>0</v>
      </c>
      <c r="W1326" s="32"/>
      <c r="X1326" s="32" t="str">
        <f t="shared" ca="1" si="231"/>
        <v/>
      </c>
      <c r="Y1326" s="2" t="str">
        <f t="shared" si="232"/>
        <v>Đã thanh toán</v>
      </c>
      <c r="Z1326" s="42">
        <f t="shared" si="233"/>
        <v>46234</v>
      </c>
      <c r="AA1326" s="42">
        <f t="shared" si="234"/>
        <v>46275</v>
      </c>
      <c r="AD1326" s="2" t="str">
        <f>VLOOKUP($A1326,MA_KH!$A:$Q,MA_KH!O$1,0)</f>
        <v>MEGA</v>
      </c>
      <c r="AE1326" s="2" t="str">
        <f>VLOOKUP($A1326,MA_KH!$A:$Q,MA_KH!P$1,0)</f>
        <v>CÔNG TY TNHH MM MEGA MARKET (VIỆT NAM)</v>
      </c>
      <c r="AG1326" s="2" t="str">
        <f>(Table1[[#This Row],[Số hóa đơn]])&amp;IF(OR(Table1[[#This Row],[Phân loại]]="Hàng trả",Table1[[#This Row],[Phân loại]]="Giảm công nợ"),-Table1[[#This Row],[Tổng giá trị]],Table1[[#This Row],[Tổng giá trị]])</f>
        <v>000541118456389</v>
      </c>
      <c r="AH1326" s="6" t="e">
        <f>_xlfn.XLOOKUP(Table1[[#This Row],[Column1]],'Chi tiết tt Mega gửi'!P:P,'Chi tiết tt Mega gửi'!N:N)</f>
        <v>#N/A</v>
      </c>
    </row>
    <row r="1327" spans="1:34" ht="25.5" customHeight="1" x14ac:dyDescent="0.2">
      <c r="A1327" s="54" t="s">
        <v>16308</v>
      </c>
      <c r="B1327" s="54" t="s">
        <v>194</v>
      </c>
      <c r="C1327" s="55">
        <v>46233</v>
      </c>
      <c r="D1327" s="54" t="s">
        <v>21482</v>
      </c>
      <c r="E1327" s="55">
        <v>46234</v>
      </c>
      <c r="F1327" s="54" t="s">
        <v>21483</v>
      </c>
      <c r="G1327" s="54" t="s">
        <v>21484</v>
      </c>
      <c r="H1327" s="128">
        <v>5787700</v>
      </c>
      <c r="I1327" s="131">
        <v>0</v>
      </c>
      <c r="J1327" s="128">
        <v>463016</v>
      </c>
      <c r="K1327" s="129">
        <v>6250716</v>
      </c>
      <c r="L1327" s="64" t="s">
        <v>17236</v>
      </c>
      <c r="M1327" s="6">
        <v>46275</v>
      </c>
      <c r="O1327" s="32">
        <f>IF(Table1[[#This Row],[Phân loại]]="Tồn đầu kỳ",Table1[[#This Row],[Tổng giá trị]],0)</f>
        <v>0</v>
      </c>
      <c r="P1327" s="7">
        <f>IF(Table1[[#This Row],[Số còn phải thu ĐK]]&lt;&gt;0,0,IF(Table1[[#This Row],[Phân loại]]="Bán hàng",Table1[[#This Row],[Tổng giá trị]],-Table1[[#This Row],[Tổng giá trị]]))</f>
        <v>6250716</v>
      </c>
      <c r="Q1327" s="32">
        <f t="shared" si="230"/>
        <v>6250716</v>
      </c>
      <c r="R1327" s="7">
        <f>Table1[[#This Row],[Số còn phải thu ĐK]]+Table1[[#This Row],[Giá Trị HD sau CK]]-Table1[[#This Row],[Số tiền đã thu]]</f>
        <v>0</v>
      </c>
      <c r="S1327" s="6">
        <f>IF(Table1[[#This Row],[Ngày hóa đơn]]&lt;&gt;"",Table1[[#This Row],[Ngày hóa đơn]],IF(Table1[[#This Row],[Ngày hạch toán]]&lt;&gt;"",Table1[[#This Row],[Ngày hạch toán]],""))</f>
        <v>46234</v>
      </c>
      <c r="T1327" s="7"/>
      <c r="U1327" s="6">
        <f>IF(Table1[[#This Row],[Ngày tính CN]]="","",S1327+T1327)</f>
        <v>46234</v>
      </c>
      <c r="V1327" s="32">
        <f ca="1">IF(Table1[[#This Row],[Hạn thanh toán]]="","",IF((U1327-NOW())&lt;0,0,(U1327-NOW())))</f>
        <v>0</v>
      </c>
      <c r="W1327" s="32"/>
      <c r="X1327" s="32" t="str">
        <f t="shared" ca="1" si="231"/>
        <v/>
      </c>
      <c r="Y1327" s="2" t="str">
        <f t="shared" si="232"/>
        <v>Đã thanh toán</v>
      </c>
      <c r="Z1327" s="42">
        <f t="shared" si="233"/>
        <v>46234</v>
      </c>
      <c r="AA1327" s="42">
        <f t="shared" si="234"/>
        <v>46275</v>
      </c>
      <c r="AD1327" s="2" t="str">
        <f>VLOOKUP($A1327,MA_KH!$A:$Q,MA_KH!O$1,0)</f>
        <v>MEGA</v>
      </c>
      <c r="AE1327" s="2" t="str">
        <f>VLOOKUP($A1327,MA_KH!$A:$Q,MA_KH!P$1,0)</f>
        <v>CÔNG TY TNHH MM MEGA MARKET (VIỆT NAM)</v>
      </c>
      <c r="AG1327" s="2" t="str">
        <f>(Table1[[#This Row],[Số hóa đơn]])&amp;IF(OR(Table1[[#This Row],[Phân loại]]="Hàng trả",Table1[[#This Row],[Phân loại]]="Giảm công nợ"),-Table1[[#This Row],[Tổng giá trị]],Table1[[#This Row],[Tổng giá trị]])</f>
        <v>000541126250716</v>
      </c>
      <c r="AH1327" s="6" t="e">
        <f>_xlfn.XLOOKUP(Table1[[#This Row],[Column1]],'Chi tiết tt Mega gửi'!P:P,'Chi tiết tt Mega gửi'!N:N)</f>
        <v>#N/A</v>
      </c>
    </row>
    <row r="1328" spans="1:34" ht="25.5" customHeight="1" x14ac:dyDescent="0.2">
      <c r="A1328" s="54" t="s">
        <v>16290</v>
      </c>
      <c r="B1328" s="54" t="s">
        <v>192</v>
      </c>
      <c r="C1328" s="55">
        <v>46233</v>
      </c>
      <c r="D1328" s="54" t="s">
        <v>21485</v>
      </c>
      <c r="E1328" s="55">
        <v>46234</v>
      </c>
      <c r="F1328" s="54" t="s">
        <v>21486</v>
      </c>
      <c r="G1328" s="54" t="s">
        <v>21487</v>
      </c>
      <c r="H1328" s="128">
        <v>6017785</v>
      </c>
      <c r="I1328" s="131">
        <v>0</v>
      </c>
      <c r="J1328" s="128">
        <v>481423</v>
      </c>
      <c r="K1328" s="129">
        <v>6499208</v>
      </c>
      <c r="L1328" s="64" t="s">
        <v>17236</v>
      </c>
      <c r="M1328" s="6">
        <v>46275</v>
      </c>
      <c r="O1328" s="32">
        <f>IF(Table1[[#This Row],[Phân loại]]="Tồn đầu kỳ",Table1[[#This Row],[Tổng giá trị]],0)</f>
        <v>0</v>
      </c>
      <c r="P1328" s="7">
        <f>IF(Table1[[#This Row],[Số còn phải thu ĐK]]&lt;&gt;0,0,IF(Table1[[#This Row],[Phân loại]]="Bán hàng",Table1[[#This Row],[Tổng giá trị]],-Table1[[#This Row],[Tổng giá trị]]))</f>
        <v>6499208</v>
      </c>
      <c r="Q1328" s="32">
        <f t="shared" si="230"/>
        <v>6499208</v>
      </c>
      <c r="R1328" s="7">
        <f>Table1[[#This Row],[Số còn phải thu ĐK]]+Table1[[#This Row],[Giá Trị HD sau CK]]-Table1[[#This Row],[Số tiền đã thu]]</f>
        <v>0</v>
      </c>
      <c r="S1328" s="6">
        <f>IF(Table1[[#This Row],[Ngày hóa đơn]]&lt;&gt;"",Table1[[#This Row],[Ngày hóa đơn]],IF(Table1[[#This Row],[Ngày hạch toán]]&lt;&gt;"",Table1[[#This Row],[Ngày hạch toán]],""))</f>
        <v>46234</v>
      </c>
      <c r="T1328" s="7"/>
      <c r="U1328" s="6">
        <f>IF(Table1[[#This Row],[Ngày tính CN]]="","",S1328+T1328)</f>
        <v>46234</v>
      </c>
      <c r="V1328" s="32">
        <f ca="1">IF(Table1[[#This Row],[Hạn thanh toán]]="","",IF((U1328-NOW())&lt;0,0,(U1328-NOW())))</f>
        <v>0</v>
      </c>
      <c r="W1328" s="32"/>
      <c r="X1328" s="32" t="str">
        <f t="shared" ca="1" si="231"/>
        <v/>
      </c>
      <c r="Y1328" s="2" t="str">
        <f t="shared" si="232"/>
        <v>Đã thanh toán</v>
      </c>
      <c r="Z1328" s="42">
        <f t="shared" si="233"/>
        <v>46234</v>
      </c>
      <c r="AA1328" s="42">
        <f t="shared" si="234"/>
        <v>46275</v>
      </c>
      <c r="AD1328" s="2" t="str">
        <f>VLOOKUP($A1328,MA_KH!$A:$Q,MA_KH!O$1,0)</f>
        <v>MEGA</v>
      </c>
      <c r="AE1328" s="2" t="str">
        <f>VLOOKUP($A1328,MA_KH!$A:$Q,MA_KH!P$1,0)</f>
        <v>CÔNG TY TNHH MM MEGA MARKET (VIỆT NAM)</v>
      </c>
      <c r="AG1328" s="2" t="str">
        <f>(Table1[[#This Row],[Số hóa đơn]])&amp;IF(OR(Table1[[#This Row],[Phân loại]]="Hàng trả",Table1[[#This Row],[Phân loại]]="Giảm công nợ"),-Table1[[#This Row],[Tổng giá trị]],Table1[[#This Row],[Tổng giá trị]])</f>
        <v>000541136499208</v>
      </c>
      <c r="AH1328" s="6" t="e">
        <f>_xlfn.XLOOKUP(Table1[[#This Row],[Column1]],'Chi tiết tt Mega gửi'!P:P,'Chi tiết tt Mega gửi'!N:N)</f>
        <v>#N/A</v>
      </c>
    </row>
    <row r="1329" spans="1:34" ht="25.5" customHeight="1" x14ac:dyDescent="0.2">
      <c r="A1329" s="54" t="s">
        <v>16288</v>
      </c>
      <c r="B1329" s="54" t="s">
        <v>294</v>
      </c>
      <c r="C1329" s="55">
        <v>46233</v>
      </c>
      <c r="D1329" s="54" t="s">
        <v>21488</v>
      </c>
      <c r="E1329" s="55">
        <v>46234</v>
      </c>
      <c r="F1329" s="54" t="s">
        <v>21489</v>
      </c>
      <c r="G1329" s="54" t="s">
        <v>21490</v>
      </c>
      <c r="H1329" s="128">
        <v>6423165</v>
      </c>
      <c r="I1329" s="131">
        <v>0</v>
      </c>
      <c r="J1329" s="128">
        <v>513853</v>
      </c>
      <c r="K1329" s="129">
        <v>6937018</v>
      </c>
      <c r="L1329" s="64" t="s">
        <v>17236</v>
      </c>
      <c r="M1329" s="6">
        <v>46275</v>
      </c>
      <c r="O1329" s="32">
        <f>IF(Table1[[#This Row],[Phân loại]]="Tồn đầu kỳ",Table1[[#This Row],[Tổng giá trị]],0)</f>
        <v>0</v>
      </c>
      <c r="P1329" s="7">
        <f>IF(Table1[[#This Row],[Số còn phải thu ĐK]]&lt;&gt;0,0,IF(Table1[[#This Row],[Phân loại]]="Bán hàng",Table1[[#This Row],[Tổng giá trị]],-Table1[[#This Row],[Tổng giá trị]]))</f>
        <v>6937018</v>
      </c>
      <c r="Q1329" s="32">
        <f t="shared" si="230"/>
        <v>6937018</v>
      </c>
      <c r="R1329" s="7">
        <f>Table1[[#This Row],[Số còn phải thu ĐK]]+Table1[[#This Row],[Giá Trị HD sau CK]]-Table1[[#This Row],[Số tiền đã thu]]</f>
        <v>0</v>
      </c>
      <c r="S1329" s="6">
        <f>IF(Table1[[#This Row],[Ngày hóa đơn]]&lt;&gt;"",Table1[[#This Row],[Ngày hóa đơn]],IF(Table1[[#This Row],[Ngày hạch toán]]&lt;&gt;"",Table1[[#This Row],[Ngày hạch toán]],""))</f>
        <v>46234</v>
      </c>
      <c r="T1329" s="7"/>
      <c r="U1329" s="6">
        <f>IF(Table1[[#This Row],[Ngày tính CN]]="","",S1329+T1329)</f>
        <v>46234</v>
      </c>
      <c r="V1329" s="32">
        <f ca="1">IF(Table1[[#This Row],[Hạn thanh toán]]="","",IF((U1329-NOW())&lt;0,0,(U1329-NOW())))</f>
        <v>0</v>
      </c>
      <c r="W1329" s="32"/>
      <c r="X1329" s="32" t="str">
        <f t="shared" ca="1" si="231"/>
        <v/>
      </c>
      <c r="Y1329" s="2" t="str">
        <f t="shared" si="232"/>
        <v>Đã thanh toán</v>
      </c>
      <c r="Z1329" s="42">
        <f t="shared" si="233"/>
        <v>46234</v>
      </c>
      <c r="AA1329" s="42">
        <f t="shared" si="234"/>
        <v>46275</v>
      </c>
      <c r="AD1329" s="2" t="str">
        <f>VLOOKUP($A1329,MA_KH!$A:$Q,MA_KH!O$1,0)</f>
        <v>MEGA</v>
      </c>
      <c r="AE1329" s="2" t="str">
        <f>VLOOKUP($A1329,MA_KH!$A:$Q,MA_KH!P$1,0)</f>
        <v>CÔNG TY TNHH MM MEGA MARKET (VIỆT NAM)</v>
      </c>
      <c r="AG1329" s="2" t="str">
        <f>(Table1[[#This Row],[Số hóa đơn]])&amp;IF(OR(Table1[[#This Row],[Phân loại]]="Hàng trả",Table1[[#This Row],[Phân loại]]="Giảm công nợ"),-Table1[[#This Row],[Tổng giá trị]],Table1[[#This Row],[Tổng giá trị]])</f>
        <v>000541146937018</v>
      </c>
      <c r="AH1329" s="6" t="e">
        <f>_xlfn.XLOOKUP(Table1[[#This Row],[Column1]],'Chi tiết tt Mega gửi'!P:P,'Chi tiết tt Mega gửi'!N:N)</f>
        <v>#N/A</v>
      </c>
    </row>
    <row r="1330" spans="1:34" ht="25.5" customHeight="1" x14ac:dyDescent="0.2">
      <c r="A1330" s="58" t="s">
        <v>7306</v>
      </c>
      <c r="B1330" s="58" t="s">
        <v>7307</v>
      </c>
      <c r="C1330" s="59">
        <v>46233</v>
      </c>
      <c r="D1330" s="58" t="s">
        <v>21491</v>
      </c>
      <c r="E1330" s="59">
        <v>46234</v>
      </c>
      <c r="F1330" s="58" t="s">
        <v>21492</v>
      </c>
      <c r="G1330" s="58" t="s">
        <v>21493</v>
      </c>
      <c r="H1330" s="130">
        <v>8190020</v>
      </c>
      <c r="I1330" s="131">
        <v>0</v>
      </c>
      <c r="J1330" s="130">
        <v>655202</v>
      </c>
      <c r="K1330" s="132">
        <v>8845222</v>
      </c>
      <c r="L1330" s="64" t="s">
        <v>17236</v>
      </c>
      <c r="M1330" s="6">
        <v>46275</v>
      </c>
      <c r="O1330" s="32">
        <f>IF(Table1[[#This Row],[Phân loại]]="Tồn đầu kỳ",Table1[[#This Row],[Tổng giá trị]],0)</f>
        <v>0</v>
      </c>
      <c r="P1330" s="7">
        <f>IF(Table1[[#This Row],[Số còn phải thu ĐK]]&lt;&gt;0,0,IF(Table1[[#This Row],[Phân loại]]="Bán hàng",Table1[[#This Row],[Tổng giá trị]],-Table1[[#This Row],[Tổng giá trị]]))</f>
        <v>8845222</v>
      </c>
      <c r="Q1330" s="32">
        <f t="shared" si="230"/>
        <v>8845222</v>
      </c>
      <c r="R1330" s="7">
        <f>Table1[[#This Row],[Số còn phải thu ĐK]]+Table1[[#This Row],[Giá Trị HD sau CK]]-Table1[[#This Row],[Số tiền đã thu]]</f>
        <v>0</v>
      </c>
      <c r="S1330" s="6">
        <f>IF(Table1[[#This Row],[Ngày hóa đơn]]&lt;&gt;"",Table1[[#This Row],[Ngày hóa đơn]],IF(Table1[[#This Row],[Ngày hạch toán]]&lt;&gt;"",Table1[[#This Row],[Ngày hạch toán]],""))</f>
        <v>46234</v>
      </c>
      <c r="T1330" s="7"/>
      <c r="U1330" s="6">
        <f>IF(Table1[[#This Row],[Ngày tính CN]]="","",S1330+T1330)</f>
        <v>46234</v>
      </c>
      <c r="V1330" s="32">
        <f ca="1">IF(Table1[[#This Row],[Hạn thanh toán]]="","",IF((U1330-NOW())&lt;0,0,(U1330-NOW())))</f>
        <v>0</v>
      </c>
      <c r="W1330" s="32"/>
      <c r="X1330" s="32" t="str">
        <f t="shared" ca="1" si="231"/>
        <v/>
      </c>
      <c r="Y1330" s="2" t="str">
        <f t="shared" si="232"/>
        <v>Đã thanh toán</v>
      </c>
      <c r="Z1330" s="42">
        <f t="shared" si="233"/>
        <v>46234</v>
      </c>
      <c r="AA1330" s="42">
        <f t="shared" si="234"/>
        <v>46275</v>
      </c>
      <c r="AD1330" s="2" t="str">
        <f>VLOOKUP($A1330,MA_KH!$A:$Q,MA_KH!O$1,0)</f>
        <v>MEGA</v>
      </c>
      <c r="AE1330" s="2" t="str">
        <f>VLOOKUP($A1330,MA_KH!$A:$Q,MA_KH!P$1,0)</f>
        <v>CÔNG TY TNHH MM MEGA MARKET (VIỆT NAM)</v>
      </c>
      <c r="AG1330" s="2" t="str">
        <f>(Table1[[#This Row],[Số hóa đơn]])&amp;IF(OR(Table1[[#This Row],[Phân loại]]="Hàng trả",Table1[[#This Row],[Phân loại]]="Giảm công nợ"),-Table1[[#This Row],[Tổng giá trị]],Table1[[#This Row],[Tổng giá trị]])</f>
        <v>000541158845222</v>
      </c>
      <c r="AH1330" s="6" t="e">
        <f>_xlfn.XLOOKUP(Table1[[#This Row],[Column1]],'Chi tiết tt Mega gửi'!P:P,'Chi tiết tt Mega gửi'!N:N)</f>
        <v>#N/A</v>
      </c>
    </row>
    <row r="1331" spans="1:34" ht="25.5" customHeight="1" x14ac:dyDescent="0.2">
      <c r="A1331" s="54" t="s">
        <v>16298</v>
      </c>
      <c r="B1331" s="54" t="s">
        <v>7235</v>
      </c>
      <c r="C1331" s="55">
        <v>46234</v>
      </c>
      <c r="D1331" s="54" t="s">
        <v>21494</v>
      </c>
      <c r="E1331" s="55">
        <v>46234</v>
      </c>
      <c r="F1331" s="54" t="s">
        <v>21495</v>
      </c>
      <c r="G1331" s="54" t="s">
        <v>21496</v>
      </c>
      <c r="H1331" s="128">
        <v>9325085</v>
      </c>
      <c r="I1331" s="131">
        <v>0</v>
      </c>
      <c r="J1331" s="128">
        <v>746007</v>
      </c>
      <c r="K1331" s="129">
        <v>10071092</v>
      </c>
      <c r="L1331" s="64" t="s">
        <v>17236</v>
      </c>
      <c r="M1331" s="6">
        <v>46275</v>
      </c>
      <c r="O1331" s="32">
        <f>IF(Table1[[#This Row],[Phân loại]]="Tồn đầu kỳ",Table1[[#This Row],[Tổng giá trị]],0)</f>
        <v>0</v>
      </c>
      <c r="P1331" s="7">
        <f>IF(Table1[[#This Row],[Số còn phải thu ĐK]]&lt;&gt;0,0,IF(Table1[[#This Row],[Phân loại]]="Bán hàng",Table1[[#This Row],[Tổng giá trị]],-Table1[[#This Row],[Tổng giá trị]]))</f>
        <v>10071092</v>
      </c>
      <c r="Q1331" s="32">
        <f t="shared" ref="Q1331:Q1333" si="235">IF(M1331&lt;&gt;"",IF(O1331&lt;&gt;0,O1331,P1331),0)</f>
        <v>10071092</v>
      </c>
      <c r="R1331" s="7">
        <f>Table1[[#This Row],[Số còn phải thu ĐK]]+Table1[[#This Row],[Giá Trị HD sau CK]]-Table1[[#This Row],[Số tiền đã thu]]</f>
        <v>0</v>
      </c>
      <c r="S1331" s="6">
        <f>IF(Table1[[#This Row],[Ngày hóa đơn]]&lt;&gt;"",Table1[[#This Row],[Ngày hóa đơn]],IF(Table1[[#This Row],[Ngày hạch toán]]&lt;&gt;"",Table1[[#This Row],[Ngày hạch toán]],""))</f>
        <v>46234</v>
      </c>
      <c r="T1331" s="7"/>
      <c r="U1331" s="6">
        <f>IF(Table1[[#This Row],[Ngày tính CN]]="","",S1331+T1331)</f>
        <v>46234</v>
      </c>
      <c r="V1331" s="32">
        <f ca="1">IF(Table1[[#This Row],[Hạn thanh toán]]="","",IF((U1331-NOW())&lt;0,0,(U1331-NOW())))</f>
        <v>0</v>
      </c>
      <c r="W1331" s="32"/>
      <c r="X1331" s="32" t="str">
        <f t="shared" ref="X1331:X1333" ca="1" si="236">IF(OR(U1331="",R1331=0),"",IF((U1331-NOW())&lt;0,-(U1331-NOW()),0))</f>
        <v/>
      </c>
      <c r="Y1331" s="2" t="str">
        <f t="shared" ref="Y1331:Y1333" si="237">IF(R1331=0,"Đã thanh toán",IF(X1331="","",IF(X1331&lt;=0,"Chưa đến hạn thanh toán",IF(X1331&lt;=30,"Nợ quá hạn 30 ngày",IF(X1331&lt;=60,"Nợ quá hạn từ 30 ngày đến 60 ngày",IF(X1331&lt;=90,"Nợ quá hạn từ 60 ngày đến 90 ngày",IF(X1331&lt;=120,"Nợ quá hạn từ 90 ngày đến 120 ngày","Nợ quá hạn hơn 120 ngày có khả năng mất thanh toán")))))))</f>
        <v>Đã thanh toán</v>
      </c>
      <c r="Z1331" s="42">
        <f t="shared" ref="Z1331:Z1333" si="238">IF(S1331="","",S1331)</f>
        <v>46234</v>
      </c>
      <c r="AA1331" s="42">
        <f t="shared" ref="AA1331:AA1333" si="239">IF(M1331="","",M1331)</f>
        <v>46275</v>
      </c>
      <c r="AD1331" s="2" t="str">
        <f>VLOOKUP($A1331,MA_KH!$A:$Q,MA_KH!O$1,0)</f>
        <v>MEGA</v>
      </c>
      <c r="AE1331" s="2" t="str">
        <f>VLOOKUP($A1331,MA_KH!$A:$Q,MA_KH!P$1,0)</f>
        <v>CÔNG TY TNHH MM MEGA MARKET (VIỆT NAM)</v>
      </c>
      <c r="AG1331" s="2" t="str">
        <f>(Table1[[#This Row],[Số hóa đơn]])&amp;IF(OR(Table1[[#This Row],[Phân loại]]="Hàng trả",Table1[[#This Row],[Phân loại]]="Giảm công nợ"),-Table1[[#This Row],[Tổng giá trị]],Table1[[#This Row],[Tổng giá trị]])</f>
        <v>0005411610071092</v>
      </c>
      <c r="AH1331" s="6" t="e">
        <f>_xlfn.XLOOKUP(Table1[[#This Row],[Column1]],'Chi tiết tt Mega gửi'!P:P,'Chi tiết tt Mega gửi'!N:N)</f>
        <v>#N/A</v>
      </c>
    </row>
    <row r="1332" spans="1:34" ht="25.5" customHeight="1" x14ac:dyDescent="0.2">
      <c r="A1332" s="54" t="s">
        <v>16306</v>
      </c>
      <c r="B1332" s="54" t="s">
        <v>7257</v>
      </c>
      <c r="C1332" s="55">
        <v>46234</v>
      </c>
      <c r="D1332" s="54" t="s">
        <v>21497</v>
      </c>
      <c r="E1332" s="55">
        <v>46234</v>
      </c>
      <c r="F1332" s="154" t="s">
        <v>22116</v>
      </c>
      <c r="G1332" s="54" t="s">
        <v>16306</v>
      </c>
      <c r="H1332" s="128">
        <v>350000</v>
      </c>
      <c r="I1332" s="131">
        <v>0</v>
      </c>
      <c r="J1332" s="128">
        <v>28000</v>
      </c>
      <c r="K1332" s="129">
        <v>378000</v>
      </c>
      <c r="L1332" s="64" t="s">
        <v>17236</v>
      </c>
      <c r="M1332" s="6">
        <v>46275</v>
      </c>
      <c r="O1332" s="32">
        <f>IF(Table1[[#This Row],[Phân loại]]="Tồn đầu kỳ",Table1[[#This Row],[Tổng giá trị]],0)</f>
        <v>0</v>
      </c>
      <c r="P1332" s="7">
        <f>IF(Table1[[#This Row],[Số còn phải thu ĐK]]&lt;&gt;0,0,IF(Table1[[#This Row],[Phân loại]]="Bán hàng",Table1[[#This Row],[Tổng giá trị]],-Table1[[#This Row],[Tổng giá trị]]))</f>
        <v>378000</v>
      </c>
      <c r="Q1332" s="32">
        <f t="shared" si="235"/>
        <v>378000</v>
      </c>
      <c r="R1332" s="7">
        <f>Table1[[#This Row],[Số còn phải thu ĐK]]+Table1[[#This Row],[Giá Trị HD sau CK]]-Table1[[#This Row],[Số tiền đã thu]]</f>
        <v>0</v>
      </c>
      <c r="S1332" s="6">
        <f>IF(Table1[[#This Row],[Ngày hóa đơn]]&lt;&gt;"",Table1[[#This Row],[Ngày hóa đơn]],IF(Table1[[#This Row],[Ngày hạch toán]]&lt;&gt;"",Table1[[#This Row],[Ngày hạch toán]],""))</f>
        <v>46234</v>
      </c>
      <c r="T1332" s="7"/>
      <c r="U1332" s="6">
        <f>IF(Table1[[#This Row],[Ngày tính CN]]="","",S1332+T1332)</f>
        <v>46234</v>
      </c>
      <c r="V1332" s="32">
        <f ca="1">IF(Table1[[#This Row],[Hạn thanh toán]]="","",IF((U1332-NOW())&lt;0,0,(U1332-NOW())))</f>
        <v>0</v>
      </c>
      <c r="W1332" s="32"/>
      <c r="X1332" s="32" t="str">
        <f t="shared" ca="1" si="236"/>
        <v/>
      </c>
      <c r="Y1332" s="2" t="str">
        <f t="shared" si="237"/>
        <v>Đã thanh toán</v>
      </c>
      <c r="Z1332" s="42">
        <f t="shared" si="238"/>
        <v>46234</v>
      </c>
      <c r="AA1332" s="42">
        <f t="shared" si="239"/>
        <v>46275</v>
      </c>
      <c r="AD1332" s="2" t="str">
        <f>VLOOKUP($A1332,MA_KH!$A:$Q,MA_KH!O$1,0)</f>
        <v>MEGA</v>
      </c>
      <c r="AE1332" s="2" t="str">
        <f>VLOOKUP($A1332,MA_KH!$A:$Q,MA_KH!P$1,0)</f>
        <v>CÔNG TY TNHH MM MEGA MARKET (VIỆT NAM)</v>
      </c>
      <c r="AG1332" s="2" t="str">
        <f>(Table1[[#This Row],[Số hóa đơn]])&amp;IF(OR(Table1[[#This Row],[Phân loại]]="Hàng trả",Table1[[#This Row],[Phân loại]]="Giảm công nợ"),-Table1[[#This Row],[Tổng giá trị]],Table1[[#This Row],[Tổng giá trị]])</f>
        <v>00055573378000</v>
      </c>
      <c r="AH1332" s="6" t="e">
        <f>_xlfn.XLOOKUP(Table1[[#This Row],[Column1]],'Chi tiết tt Mega gửi'!P:P,'Chi tiết tt Mega gửi'!N:N)</f>
        <v>#N/A</v>
      </c>
    </row>
    <row r="1333" spans="1:34" ht="25.5" customHeight="1" x14ac:dyDescent="0.2">
      <c r="A1333" s="58" t="s">
        <v>16306</v>
      </c>
      <c r="B1333" s="58" t="s">
        <v>7257</v>
      </c>
      <c r="C1333" s="59">
        <v>46234</v>
      </c>
      <c r="D1333" s="58" t="s">
        <v>21498</v>
      </c>
      <c r="E1333" s="59">
        <v>46234</v>
      </c>
      <c r="F1333" s="154" t="s">
        <v>22117</v>
      </c>
      <c r="G1333" s="58" t="s">
        <v>16306</v>
      </c>
      <c r="H1333" s="130">
        <v>362500</v>
      </c>
      <c r="I1333" s="131">
        <v>0</v>
      </c>
      <c r="J1333" s="130">
        <v>29000</v>
      </c>
      <c r="K1333" s="132">
        <v>391500</v>
      </c>
      <c r="L1333" s="64" t="s">
        <v>17236</v>
      </c>
      <c r="M1333" s="6">
        <v>46275</v>
      </c>
      <c r="O1333" s="32">
        <f>IF(Table1[[#This Row],[Phân loại]]="Tồn đầu kỳ",Table1[[#This Row],[Tổng giá trị]],0)</f>
        <v>0</v>
      </c>
      <c r="P1333" s="7">
        <f>IF(Table1[[#This Row],[Số còn phải thu ĐK]]&lt;&gt;0,0,IF(Table1[[#This Row],[Phân loại]]="Bán hàng",Table1[[#This Row],[Tổng giá trị]],-Table1[[#This Row],[Tổng giá trị]]))</f>
        <v>391500</v>
      </c>
      <c r="Q1333" s="32">
        <f t="shared" si="235"/>
        <v>391500</v>
      </c>
      <c r="R1333" s="7">
        <f>Table1[[#This Row],[Số còn phải thu ĐK]]+Table1[[#This Row],[Giá Trị HD sau CK]]-Table1[[#This Row],[Số tiền đã thu]]</f>
        <v>0</v>
      </c>
      <c r="S1333" s="6">
        <f>IF(Table1[[#This Row],[Ngày hóa đơn]]&lt;&gt;"",Table1[[#This Row],[Ngày hóa đơn]],IF(Table1[[#This Row],[Ngày hạch toán]]&lt;&gt;"",Table1[[#This Row],[Ngày hạch toán]],""))</f>
        <v>46234</v>
      </c>
      <c r="T1333" s="7"/>
      <c r="U1333" s="6">
        <f>IF(Table1[[#This Row],[Ngày tính CN]]="","",S1333+T1333)</f>
        <v>46234</v>
      </c>
      <c r="V1333" s="32">
        <f ca="1">IF(Table1[[#This Row],[Hạn thanh toán]]="","",IF((U1333-NOW())&lt;0,0,(U1333-NOW())))</f>
        <v>0</v>
      </c>
      <c r="W1333" s="32"/>
      <c r="X1333" s="32" t="str">
        <f t="shared" ca="1" si="236"/>
        <v/>
      </c>
      <c r="Y1333" s="2" t="str">
        <f t="shared" si="237"/>
        <v>Đã thanh toán</v>
      </c>
      <c r="Z1333" s="42">
        <f t="shared" si="238"/>
        <v>46234</v>
      </c>
      <c r="AA1333" s="42">
        <f t="shared" si="239"/>
        <v>46275</v>
      </c>
      <c r="AD1333" s="2" t="str">
        <f>VLOOKUP($A1333,MA_KH!$A:$Q,MA_KH!O$1,0)</f>
        <v>MEGA</v>
      </c>
      <c r="AE1333" s="2" t="str">
        <f>VLOOKUP($A1333,MA_KH!$A:$Q,MA_KH!P$1,0)</f>
        <v>CÔNG TY TNHH MM MEGA MARKET (VIỆT NAM)</v>
      </c>
      <c r="AG1333" s="2" t="str">
        <f>(Table1[[#This Row],[Số hóa đơn]])&amp;IF(OR(Table1[[#This Row],[Phân loại]]="Hàng trả",Table1[[#This Row],[Phân loại]]="Giảm công nợ"),-Table1[[#This Row],[Tổng giá trị]],Table1[[#This Row],[Tổng giá trị]])</f>
        <v>00055572391500</v>
      </c>
      <c r="AH1333" s="6" t="e">
        <f>_xlfn.XLOOKUP(Table1[[#This Row],[Column1]],'Chi tiết tt Mega gửi'!P:P,'Chi tiết tt Mega gửi'!N:N)</f>
        <v>#N/A</v>
      </c>
    </row>
    <row r="1334" spans="1:34" ht="25.5" customHeight="1" x14ac:dyDescent="0.2">
      <c r="A1334" s="54" t="s">
        <v>16307</v>
      </c>
      <c r="B1334" s="54" t="s">
        <v>202</v>
      </c>
      <c r="C1334" s="55">
        <v>46237</v>
      </c>
      <c r="D1334" s="54" t="s">
        <v>21571</v>
      </c>
      <c r="E1334" s="55">
        <v>46237</v>
      </c>
      <c r="F1334" s="54" t="s">
        <v>21572</v>
      </c>
      <c r="G1334" s="54" t="s">
        <v>21573</v>
      </c>
      <c r="H1334" s="56">
        <v>700000</v>
      </c>
      <c r="I1334" s="57">
        <v>0</v>
      </c>
      <c r="J1334" s="56">
        <v>56000</v>
      </c>
      <c r="K1334" s="65">
        <v>756000</v>
      </c>
      <c r="L1334" s="64" t="s">
        <v>17236</v>
      </c>
      <c r="M1334" s="164">
        <v>46289</v>
      </c>
      <c r="O1334" s="32">
        <f>IF(Table1[[#This Row],[Phân loại]]="Tồn đầu kỳ",Table1[[#This Row],[Tổng giá trị]],0)</f>
        <v>0</v>
      </c>
      <c r="P1334" s="138">
        <f>IF(Table1[[#This Row],[Số còn phải thu ĐK]]&lt;&gt;0,0,IF(Table1[[#This Row],[Phân loại]]="Bán hàng",Table1[[#This Row],[Tổng giá trị]],-Table1[[#This Row],[Tổng giá trị]]))</f>
        <v>756000</v>
      </c>
      <c r="Q1334" s="32">
        <f t="shared" ref="Q1334:Q1374" si="240">IF(M1334&lt;&gt;"",IF(O1334&lt;&gt;0,O1334,P1334),0)</f>
        <v>756000</v>
      </c>
      <c r="R1334" s="138">
        <f>Table1[[#This Row],[Số còn phải thu ĐK]]+Table1[[#This Row],[Giá Trị HD sau CK]]-Table1[[#This Row],[Số tiền đã thu]]</f>
        <v>0</v>
      </c>
      <c r="S1334" s="6">
        <f>IF(Table1[[#This Row],[Ngày hóa đơn]]&lt;&gt;"",Table1[[#This Row],[Ngày hóa đơn]],IF(Table1[[#This Row],[Ngày hạch toán]]&lt;&gt;"",Table1[[#This Row],[Ngày hạch toán]],""))</f>
        <v>46237</v>
      </c>
      <c r="T1334" s="138"/>
      <c r="U1334" s="6">
        <f>IF(Table1[[#This Row],[Ngày tính CN]]="","",S1334+T1334)</f>
        <v>46237</v>
      </c>
      <c r="V1334" s="32">
        <f ca="1">IF(Table1[[#This Row],[Hạn thanh toán]]="","",IF((U1334-NOW())&lt;0,0,(U1334-NOW())))</f>
        <v>0</v>
      </c>
      <c r="W1334" s="32"/>
      <c r="X1334" s="32" t="str">
        <f t="shared" ref="X1334:X1374" ca="1" si="241">IF(OR(U1334="",R1334=0),"",IF((U1334-NOW())&lt;0,-(U1334-NOW()),0))</f>
        <v/>
      </c>
      <c r="Y1334" s="2" t="str">
        <f t="shared" ref="Y1334:Y1374" si="242">IF(R1334=0,"Đã thanh toán",IF(X1334="","",IF(X1334&lt;=0,"Chưa đến hạn thanh toán",IF(X1334&lt;=30,"Nợ quá hạn 30 ngày",IF(X1334&lt;=60,"Nợ quá hạn từ 30 ngày đến 60 ngày",IF(X1334&lt;=90,"Nợ quá hạn từ 60 ngày đến 90 ngày",IF(X1334&lt;=120,"Nợ quá hạn từ 90 ngày đến 120 ngày","Nợ quá hạn hơn 120 ngày có khả năng mất thanh toán")))))))</f>
        <v>Đã thanh toán</v>
      </c>
      <c r="Z1334" s="42">
        <f t="shared" ref="Z1334:Z1374" si="243">IF(S1334="","",S1334)</f>
        <v>46237</v>
      </c>
      <c r="AA1334" s="42">
        <f t="shared" ref="AA1334:AA1374" si="244">IF(M1334="","",M1334)</f>
        <v>46289</v>
      </c>
      <c r="AD1334" s="2" t="str">
        <f>VLOOKUP($A1334,MA_KH!$A:$Q,MA_KH!O$1,0)</f>
        <v>MEGA</v>
      </c>
      <c r="AE1334" s="2" t="str">
        <f>VLOOKUP($A1334,MA_KH!$A:$Q,MA_KH!P$1,0)</f>
        <v>CÔNG TY TNHH MM MEGA MARKET (VIỆT NAM)</v>
      </c>
      <c r="AG1334" s="2" t="str">
        <f>(Table1[[#This Row],[Số hóa đơn]])&amp;IF(OR(Table1[[#This Row],[Phân loại]]="Hàng trả",Table1[[#This Row],[Phân loại]]="Giảm công nợ"),-Table1[[#This Row],[Tổng giá trị]],Table1[[#This Row],[Tổng giá trị]])</f>
        <v>00055199756000</v>
      </c>
      <c r="AH1334" s="6" t="e">
        <f>_xlfn.XLOOKUP(Table1[[#This Row],[Column1]],'Chi tiết tt Mega gửi'!P:P,'Chi tiết tt Mega gửi'!N:N)</f>
        <v>#N/A</v>
      </c>
    </row>
    <row r="1335" spans="1:34" ht="25.5" customHeight="1" x14ac:dyDescent="0.2">
      <c r="A1335" s="54" t="s">
        <v>16302</v>
      </c>
      <c r="B1335" s="54" t="s">
        <v>7251</v>
      </c>
      <c r="C1335" s="55">
        <v>46237</v>
      </c>
      <c r="D1335" s="54" t="s">
        <v>21574</v>
      </c>
      <c r="E1335" s="55">
        <v>46237</v>
      </c>
      <c r="F1335" s="54" t="s">
        <v>21575</v>
      </c>
      <c r="G1335" s="54" t="s">
        <v>21576</v>
      </c>
      <c r="H1335" s="56">
        <v>5895420</v>
      </c>
      <c r="I1335" s="57">
        <v>0</v>
      </c>
      <c r="J1335" s="56">
        <v>471634</v>
      </c>
      <c r="K1335" s="65">
        <v>6367054</v>
      </c>
      <c r="L1335" s="64" t="s">
        <v>17236</v>
      </c>
      <c r="M1335" s="6">
        <v>46275</v>
      </c>
      <c r="O1335" s="32">
        <f>IF(Table1[[#This Row],[Phân loại]]="Tồn đầu kỳ",Table1[[#This Row],[Tổng giá trị]],0)</f>
        <v>0</v>
      </c>
      <c r="P1335" s="138">
        <f>IF(Table1[[#This Row],[Số còn phải thu ĐK]]&lt;&gt;0,0,IF(Table1[[#This Row],[Phân loại]]="Bán hàng",Table1[[#This Row],[Tổng giá trị]],-Table1[[#This Row],[Tổng giá trị]]))</f>
        <v>6367054</v>
      </c>
      <c r="Q1335" s="32">
        <f t="shared" si="240"/>
        <v>6367054</v>
      </c>
      <c r="R1335" s="138">
        <f>Table1[[#This Row],[Số còn phải thu ĐK]]+Table1[[#This Row],[Giá Trị HD sau CK]]-Table1[[#This Row],[Số tiền đã thu]]</f>
        <v>0</v>
      </c>
      <c r="S1335" s="6">
        <f>IF(Table1[[#This Row],[Ngày hóa đơn]]&lt;&gt;"",Table1[[#This Row],[Ngày hóa đơn]],IF(Table1[[#This Row],[Ngày hạch toán]]&lt;&gt;"",Table1[[#This Row],[Ngày hạch toán]],""))</f>
        <v>46237</v>
      </c>
      <c r="T1335" s="138"/>
      <c r="U1335" s="6">
        <f>IF(Table1[[#This Row],[Ngày tính CN]]="","",S1335+T1335)</f>
        <v>46237</v>
      </c>
      <c r="V1335" s="32">
        <f ca="1">IF(Table1[[#This Row],[Hạn thanh toán]]="","",IF((U1335-NOW())&lt;0,0,(U1335-NOW())))</f>
        <v>0</v>
      </c>
      <c r="W1335" s="32"/>
      <c r="X1335" s="32" t="str">
        <f t="shared" ca="1" si="241"/>
        <v/>
      </c>
      <c r="Y1335" s="2" t="str">
        <f t="shared" si="242"/>
        <v>Đã thanh toán</v>
      </c>
      <c r="Z1335" s="42">
        <f t="shared" si="243"/>
        <v>46237</v>
      </c>
      <c r="AA1335" s="42">
        <f t="shared" si="244"/>
        <v>46275</v>
      </c>
      <c r="AD1335" s="2" t="str">
        <f>VLOOKUP($A1335,MA_KH!$A:$Q,MA_KH!O$1,0)</f>
        <v>MEGA</v>
      </c>
      <c r="AE1335" s="2" t="str">
        <f>VLOOKUP($A1335,MA_KH!$A:$Q,MA_KH!P$1,0)</f>
        <v>CÔNG TY TNHH MM MEGA MARKET (VIỆT NAM)</v>
      </c>
      <c r="AG1335" s="2" t="str">
        <f>(Table1[[#This Row],[Số hóa đơn]])&amp;IF(OR(Table1[[#This Row],[Phân loại]]="Hàng trả",Table1[[#This Row],[Phân loại]]="Giảm công nợ"),-Table1[[#This Row],[Tổng giá trị]],Table1[[#This Row],[Tổng giá trị]])</f>
        <v>000555746367054</v>
      </c>
      <c r="AH1335" s="6" t="e">
        <f>_xlfn.XLOOKUP(Table1[[#This Row],[Column1]],'Chi tiết tt Mega gửi'!P:P,'Chi tiết tt Mega gửi'!N:N)</f>
        <v>#N/A</v>
      </c>
    </row>
    <row r="1336" spans="1:34" ht="25.5" customHeight="1" x14ac:dyDescent="0.2">
      <c r="A1336" s="54" t="s">
        <v>16308</v>
      </c>
      <c r="B1336" s="54" t="s">
        <v>194</v>
      </c>
      <c r="C1336" s="55">
        <v>46237</v>
      </c>
      <c r="D1336" s="54" t="s">
        <v>21577</v>
      </c>
      <c r="E1336" s="55">
        <v>46237</v>
      </c>
      <c r="F1336" s="54" t="s">
        <v>21578</v>
      </c>
      <c r="G1336" s="54" t="s">
        <v>21579</v>
      </c>
      <c r="H1336" s="56">
        <v>15145200</v>
      </c>
      <c r="I1336" s="57">
        <v>0</v>
      </c>
      <c r="J1336" s="56">
        <v>1211616</v>
      </c>
      <c r="K1336" s="65">
        <v>16356816</v>
      </c>
      <c r="L1336" s="64" t="s">
        <v>17236</v>
      </c>
      <c r="M1336" s="6">
        <v>46275</v>
      </c>
      <c r="O1336" s="32">
        <f>IF(Table1[[#This Row],[Phân loại]]="Tồn đầu kỳ",Table1[[#This Row],[Tổng giá trị]],0)</f>
        <v>0</v>
      </c>
      <c r="P1336" s="138">
        <f>IF(Table1[[#This Row],[Số còn phải thu ĐK]]&lt;&gt;0,0,IF(Table1[[#This Row],[Phân loại]]="Bán hàng",Table1[[#This Row],[Tổng giá trị]],-Table1[[#This Row],[Tổng giá trị]]))</f>
        <v>16356816</v>
      </c>
      <c r="Q1336" s="32">
        <f t="shared" si="240"/>
        <v>16356816</v>
      </c>
      <c r="R1336" s="138">
        <f>Table1[[#This Row],[Số còn phải thu ĐK]]+Table1[[#This Row],[Giá Trị HD sau CK]]-Table1[[#This Row],[Số tiền đã thu]]</f>
        <v>0</v>
      </c>
      <c r="S1336" s="6">
        <f>IF(Table1[[#This Row],[Ngày hóa đơn]]&lt;&gt;"",Table1[[#This Row],[Ngày hóa đơn]],IF(Table1[[#This Row],[Ngày hạch toán]]&lt;&gt;"",Table1[[#This Row],[Ngày hạch toán]],""))</f>
        <v>46237</v>
      </c>
      <c r="T1336" s="138"/>
      <c r="U1336" s="6">
        <f>IF(Table1[[#This Row],[Ngày tính CN]]="","",S1336+T1336)</f>
        <v>46237</v>
      </c>
      <c r="V1336" s="32">
        <f ca="1">IF(Table1[[#This Row],[Hạn thanh toán]]="","",IF((U1336-NOW())&lt;0,0,(U1336-NOW())))</f>
        <v>0</v>
      </c>
      <c r="W1336" s="32"/>
      <c r="X1336" s="32" t="str">
        <f t="shared" ca="1" si="241"/>
        <v/>
      </c>
      <c r="Y1336" s="2" t="str">
        <f t="shared" si="242"/>
        <v>Đã thanh toán</v>
      </c>
      <c r="Z1336" s="42">
        <f t="shared" si="243"/>
        <v>46237</v>
      </c>
      <c r="AA1336" s="42">
        <f t="shared" si="244"/>
        <v>46275</v>
      </c>
      <c r="AD1336" s="2" t="str">
        <f>VLOOKUP($A1336,MA_KH!$A:$Q,MA_KH!O$1,0)</f>
        <v>MEGA</v>
      </c>
      <c r="AE1336" s="2" t="str">
        <f>VLOOKUP($A1336,MA_KH!$A:$Q,MA_KH!P$1,0)</f>
        <v>CÔNG TY TNHH MM MEGA MARKET (VIỆT NAM)</v>
      </c>
      <c r="AG1336" s="2" t="str">
        <f>(Table1[[#This Row],[Số hóa đơn]])&amp;IF(OR(Table1[[#This Row],[Phân loại]]="Hàng trả",Table1[[#This Row],[Phân loại]]="Giảm công nợ"),-Table1[[#This Row],[Tổng giá trị]],Table1[[#This Row],[Tổng giá trị]])</f>
        <v>0005519616356816</v>
      </c>
      <c r="AH1336" s="6" t="e">
        <f>_xlfn.XLOOKUP(Table1[[#This Row],[Column1]],'Chi tiết tt Mega gửi'!P:P,'Chi tiết tt Mega gửi'!N:N)</f>
        <v>#N/A</v>
      </c>
    </row>
    <row r="1337" spans="1:34" ht="25.5" customHeight="1" x14ac:dyDescent="0.2">
      <c r="A1337" s="54" t="s">
        <v>16310</v>
      </c>
      <c r="B1337" s="54" t="s">
        <v>196</v>
      </c>
      <c r="C1337" s="55">
        <v>46237</v>
      </c>
      <c r="D1337" s="54" t="s">
        <v>21580</v>
      </c>
      <c r="E1337" s="55">
        <v>46237</v>
      </c>
      <c r="F1337" s="54" t="s">
        <v>21581</v>
      </c>
      <c r="G1337" s="54" t="s">
        <v>21582</v>
      </c>
      <c r="H1337" s="56">
        <v>3364645</v>
      </c>
      <c r="I1337" s="57">
        <v>0</v>
      </c>
      <c r="J1337" s="56">
        <v>269172</v>
      </c>
      <c r="K1337" s="65">
        <v>3633817</v>
      </c>
      <c r="L1337" s="64" t="s">
        <v>17236</v>
      </c>
      <c r="M1337" s="164">
        <v>46289</v>
      </c>
      <c r="N1337" s="163" t="s">
        <v>22521</v>
      </c>
      <c r="O1337" s="32">
        <f>IF(Table1[[#This Row],[Phân loại]]="Tồn đầu kỳ",Table1[[#This Row],[Tổng giá trị]],0)</f>
        <v>0</v>
      </c>
      <c r="P1337" s="138">
        <f>IF(Table1[[#This Row],[Số còn phải thu ĐK]]&lt;&gt;0,0,IF(Table1[[#This Row],[Phân loại]]="Bán hàng",Table1[[#This Row],[Tổng giá trị]],-Table1[[#This Row],[Tổng giá trị]]))</f>
        <v>3633817</v>
      </c>
      <c r="Q1337" s="32">
        <f t="shared" si="240"/>
        <v>3633817</v>
      </c>
      <c r="R1337" s="138">
        <f>Table1[[#This Row],[Số còn phải thu ĐK]]+Table1[[#This Row],[Giá Trị HD sau CK]]-Table1[[#This Row],[Số tiền đã thu]]</f>
        <v>0</v>
      </c>
      <c r="S1337" s="6">
        <f>IF(Table1[[#This Row],[Ngày hóa đơn]]&lt;&gt;"",Table1[[#This Row],[Ngày hóa đơn]],IF(Table1[[#This Row],[Ngày hạch toán]]&lt;&gt;"",Table1[[#This Row],[Ngày hạch toán]],""))</f>
        <v>46237</v>
      </c>
      <c r="T1337" s="138"/>
      <c r="U1337" s="6">
        <f>IF(Table1[[#This Row],[Ngày tính CN]]="","",S1337+T1337)</f>
        <v>46237</v>
      </c>
      <c r="V1337" s="32">
        <f ca="1">IF(Table1[[#This Row],[Hạn thanh toán]]="","",IF((U1337-NOW())&lt;0,0,(U1337-NOW())))</f>
        <v>0</v>
      </c>
      <c r="W1337" s="32"/>
      <c r="X1337" s="32" t="str">
        <f t="shared" ca="1" si="241"/>
        <v/>
      </c>
      <c r="Y1337" s="2" t="str">
        <f t="shared" si="242"/>
        <v>Đã thanh toán</v>
      </c>
      <c r="Z1337" s="42">
        <f t="shared" si="243"/>
        <v>46237</v>
      </c>
      <c r="AA1337" s="42">
        <f t="shared" si="244"/>
        <v>46289</v>
      </c>
      <c r="AD1337" s="2" t="str">
        <f>VLOOKUP($A1337,MA_KH!$A:$Q,MA_KH!O$1,0)</f>
        <v>MEGA</v>
      </c>
      <c r="AE1337" s="2" t="str">
        <f>VLOOKUP($A1337,MA_KH!$A:$Q,MA_KH!P$1,0)</f>
        <v>CÔNG TY TNHH MM MEGA MARKET (VIỆT NAM)</v>
      </c>
      <c r="AG1337" s="2" t="str">
        <f>(Table1[[#This Row],[Số hóa đơn]])&amp;IF(OR(Table1[[#This Row],[Phân loại]]="Hàng trả",Table1[[#This Row],[Phân loại]]="Giảm công nợ"),-Table1[[#This Row],[Tổng giá trị]],Table1[[#This Row],[Tổng giá trị]])</f>
        <v>000551973633817</v>
      </c>
      <c r="AH1337" s="6" t="e">
        <f>_xlfn.XLOOKUP(Table1[[#This Row],[Column1]],'Chi tiết tt Mega gửi'!P:P,'Chi tiết tt Mega gửi'!N:N)</f>
        <v>#N/A</v>
      </c>
    </row>
    <row r="1338" spans="1:34" ht="25.5" customHeight="1" x14ac:dyDescent="0.2">
      <c r="A1338" s="54" t="s">
        <v>16309</v>
      </c>
      <c r="B1338" s="54" t="s">
        <v>255</v>
      </c>
      <c r="C1338" s="55">
        <v>46237</v>
      </c>
      <c r="D1338" s="54" t="s">
        <v>21583</v>
      </c>
      <c r="E1338" s="55">
        <v>46237</v>
      </c>
      <c r="F1338" s="54" t="s">
        <v>21584</v>
      </c>
      <c r="G1338" s="54" t="s">
        <v>21585</v>
      </c>
      <c r="H1338" s="56">
        <v>1615480</v>
      </c>
      <c r="I1338" s="57">
        <v>0</v>
      </c>
      <c r="J1338" s="56">
        <v>129238</v>
      </c>
      <c r="K1338" s="65">
        <v>1744718</v>
      </c>
      <c r="L1338" s="64" t="s">
        <v>17236</v>
      </c>
      <c r="M1338" s="6">
        <v>46275</v>
      </c>
      <c r="O1338" s="32">
        <f>IF(Table1[[#This Row],[Phân loại]]="Tồn đầu kỳ",Table1[[#This Row],[Tổng giá trị]],0)</f>
        <v>0</v>
      </c>
      <c r="P1338" s="138">
        <f>IF(Table1[[#This Row],[Số còn phải thu ĐK]]&lt;&gt;0,0,IF(Table1[[#This Row],[Phân loại]]="Bán hàng",Table1[[#This Row],[Tổng giá trị]],-Table1[[#This Row],[Tổng giá trị]]))</f>
        <v>1744718</v>
      </c>
      <c r="Q1338" s="32">
        <f t="shared" si="240"/>
        <v>1744718</v>
      </c>
      <c r="R1338" s="138">
        <f>Table1[[#This Row],[Số còn phải thu ĐK]]+Table1[[#This Row],[Giá Trị HD sau CK]]-Table1[[#This Row],[Số tiền đã thu]]</f>
        <v>0</v>
      </c>
      <c r="S1338" s="6">
        <f>IF(Table1[[#This Row],[Ngày hóa đơn]]&lt;&gt;"",Table1[[#This Row],[Ngày hóa đơn]],IF(Table1[[#This Row],[Ngày hạch toán]]&lt;&gt;"",Table1[[#This Row],[Ngày hạch toán]],""))</f>
        <v>46237</v>
      </c>
      <c r="T1338" s="138"/>
      <c r="U1338" s="6">
        <f>IF(Table1[[#This Row],[Ngày tính CN]]="","",S1338+T1338)</f>
        <v>46237</v>
      </c>
      <c r="V1338" s="32">
        <f ca="1">IF(Table1[[#This Row],[Hạn thanh toán]]="","",IF((U1338-NOW())&lt;0,0,(U1338-NOW())))</f>
        <v>0</v>
      </c>
      <c r="W1338" s="32"/>
      <c r="X1338" s="32" t="str">
        <f t="shared" ca="1" si="241"/>
        <v/>
      </c>
      <c r="Y1338" s="2" t="str">
        <f t="shared" si="242"/>
        <v>Đã thanh toán</v>
      </c>
      <c r="Z1338" s="42">
        <f t="shared" si="243"/>
        <v>46237</v>
      </c>
      <c r="AA1338" s="42">
        <f t="shared" si="244"/>
        <v>46275</v>
      </c>
      <c r="AD1338" s="2" t="str">
        <f>VLOOKUP($A1338,MA_KH!$A:$Q,MA_KH!O$1,0)</f>
        <v>MEGA</v>
      </c>
      <c r="AE1338" s="2" t="str">
        <f>VLOOKUP($A1338,MA_KH!$A:$Q,MA_KH!P$1,0)</f>
        <v>CÔNG TY TNHH MM MEGA MARKET (VIỆT NAM)</v>
      </c>
      <c r="AG1338" s="2" t="str">
        <f>(Table1[[#This Row],[Số hóa đơn]])&amp;IF(OR(Table1[[#This Row],[Phân loại]]="Hàng trả",Table1[[#This Row],[Phân loại]]="Giảm công nợ"),-Table1[[#This Row],[Tổng giá trị]],Table1[[#This Row],[Tổng giá trị]])</f>
        <v>000551981744718</v>
      </c>
      <c r="AH1338" s="6" t="e">
        <f>_xlfn.XLOOKUP(Table1[[#This Row],[Column1]],'Chi tiết tt Mega gửi'!P:P,'Chi tiết tt Mega gửi'!N:N)</f>
        <v>#N/A</v>
      </c>
    </row>
    <row r="1339" spans="1:34" ht="25.5" customHeight="1" x14ac:dyDescent="0.2">
      <c r="A1339" s="54" t="s">
        <v>16307</v>
      </c>
      <c r="B1339" s="54" t="s">
        <v>202</v>
      </c>
      <c r="C1339" s="55">
        <v>46237</v>
      </c>
      <c r="D1339" s="54" t="s">
        <v>21586</v>
      </c>
      <c r="E1339" s="55">
        <v>46237</v>
      </c>
      <c r="F1339" s="54" t="s">
        <v>21587</v>
      </c>
      <c r="G1339" s="54" t="s">
        <v>21588</v>
      </c>
      <c r="H1339" s="56">
        <v>7226795</v>
      </c>
      <c r="I1339" s="57">
        <v>0</v>
      </c>
      <c r="J1339" s="56">
        <v>578144</v>
      </c>
      <c r="K1339" s="65">
        <v>7804939</v>
      </c>
      <c r="L1339" s="64" t="s">
        <v>17236</v>
      </c>
      <c r="M1339" s="164">
        <v>46289</v>
      </c>
      <c r="N1339" s="163" t="s">
        <v>22521</v>
      </c>
      <c r="O1339" s="32">
        <f>IF(Table1[[#This Row],[Phân loại]]="Tồn đầu kỳ",Table1[[#This Row],[Tổng giá trị]],0)</f>
        <v>0</v>
      </c>
      <c r="P1339" s="138">
        <f>IF(Table1[[#This Row],[Số còn phải thu ĐK]]&lt;&gt;0,0,IF(Table1[[#This Row],[Phân loại]]="Bán hàng",Table1[[#This Row],[Tổng giá trị]],-Table1[[#This Row],[Tổng giá trị]]))</f>
        <v>7804939</v>
      </c>
      <c r="Q1339" s="32">
        <f t="shared" si="240"/>
        <v>7804939</v>
      </c>
      <c r="R1339" s="138">
        <f>Table1[[#This Row],[Số còn phải thu ĐK]]+Table1[[#This Row],[Giá Trị HD sau CK]]-Table1[[#This Row],[Số tiền đã thu]]</f>
        <v>0</v>
      </c>
      <c r="S1339" s="6">
        <f>IF(Table1[[#This Row],[Ngày hóa đơn]]&lt;&gt;"",Table1[[#This Row],[Ngày hóa đơn]],IF(Table1[[#This Row],[Ngày hạch toán]]&lt;&gt;"",Table1[[#This Row],[Ngày hạch toán]],""))</f>
        <v>46237</v>
      </c>
      <c r="T1339" s="138"/>
      <c r="U1339" s="6">
        <f>IF(Table1[[#This Row],[Ngày tính CN]]="","",S1339+T1339)</f>
        <v>46237</v>
      </c>
      <c r="V1339" s="32">
        <f ca="1">IF(Table1[[#This Row],[Hạn thanh toán]]="","",IF((U1339-NOW())&lt;0,0,(U1339-NOW())))</f>
        <v>0</v>
      </c>
      <c r="W1339" s="32"/>
      <c r="X1339" s="32" t="str">
        <f t="shared" ca="1" si="241"/>
        <v/>
      </c>
      <c r="Y1339" s="2" t="str">
        <f t="shared" si="242"/>
        <v>Đã thanh toán</v>
      </c>
      <c r="Z1339" s="42">
        <f t="shared" si="243"/>
        <v>46237</v>
      </c>
      <c r="AA1339" s="42">
        <f t="shared" si="244"/>
        <v>46289</v>
      </c>
      <c r="AD1339" s="2" t="str">
        <f>VLOOKUP($A1339,MA_KH!$A:$Q,MA_KH!O$1,0)</f>
        <v>MEGA</v>
      </c>
      <c r="AE1339" s="2" t="str">
        <f>VLOOKUP($A1339,MA_KH!$A:$Q,MA_KH!P$1,0)</f>
        <v>CÔNG TY TNHH MM MEGA MARKET (VIỆT NAM)</v>
      </c>
      <c r="AG1339" s="2" t="str">
        <f>(Table1[[#This Row],[Số hóa đơn]])&amp;IF(OR(Table1[[#This Row],[Phân loại]]="Hàng trả",Table1[[#This Row],[Phân loại]]="Giảm công nợ"),-Table1[[#This Row],[Tổng giá trị]],Table1[[#This Row],[Tổng giá trị]])</f>
        <v>000552007804939</v>
      </c>
      <c r="AH1339" s="6" t="e">
        <f>_xlfn.XLOOKUP(Table1[[#This Row],[Column1]],'Chi tiết tt Mega gửi'!P:P,'Chi tiết tt Mega gửi'!N:N)</f>
        <v>#N/A</v>
      </c>
    </row>
    <row r="1340" spans="1:34" ht="25.5" customHeight="1" x14ac:dyDescent="0.2">
      <c r="A1340" s="54" t="s">
        <v>16294</v>
      </c>
      <c r="B1340" s="54" t="s">
        <v>259</v>
      </c>
      <c r="C1340" s="55">
        <v>46238</v>
      </c>
      <c r="D1340" s="54" t="s">
        <v>21589</v>
      </c>
      <c r="E1340" s="55">
        <v>46238</v>
      </c>
      <c r="F1340" s="54" t="s">
        <v>21590</v>
      </c>
      <c r="G1340" s="54" t="s">
        <v>21591</v>
      </c>
      <c r="H1340" s="56">
        <v>2081270</v>
      </c>
      <c r="I1340" s="57">
        <v>0</v>
      </c>
      <c r="J1340" s="56">
        <v>166502</v>
      </c>
      <c r="K1340" s="65">
        <v>2247772</v>
      </c>
      <c r="L1340" s="64" t="s">
        <v>17236</v>
      </c>
      <c r="M1340" s="6">
        <v>46275</v>
      </c>
      <c r="O1340" s="32">
        <f>IF(Table1[[#This Row],[Phân loại]]="Tồn đầu kỳ",Table1[[#This Row],[Tổng giá trị]],0)</f>
        <v>0</v>
      </c>
      <c r="P1340" s="138">
        <f>IF(Table1[[#This Row],[Số còn phải thu ĐK]]&lt;&gt;0,0,IF(Table1[[#This Row],[Phân loại]]="Bán hàng",Table1[[#This Row],[Tổng giá trị]],-Table1[[#This Row],[Tổng giá trị]]))</f>
        <v>2247772</v>
      </c>
      <c r="Q1340" s="32">
        <f t="shared" si="240"/>
        <v>2247772</v>
      </c>
      <c r="R1340" s="138">
        <f>Table1[[#This Row],[Số còn phải thu ĐK]]+Table1[[#This Row],[Giá Trị HD sau CK]]-Table1[[#This Row],[Số tiền đã thu]]</f>
        <v>0</v>
      </c>
      <c r="S1340" s="6">
        <f>IF(Table1[[#This Row],[Ngày hóa đơn]]&lt;&gt;"",Table1[[#This Row],[Ngày hóa đơn]],IF(Table1[[#This Row],[Ngày hạch toán]]&lt;&gt;"",Table1[[#This Row],[Ngày hạch toán]],""))</f>
        <v>46238</v>
      </c>
      <c r="T1340" s="138"/>
      <c r="U1340" s="6">
        <f>IF(Table1[[#This Row],[Ngày tính CN]]="","",S1340+T1340)</f>
        <v>46238</v>
      </c>
      <c r="V1340" s="32">
        <f ca="1">IF(Table1[[#This Row],[Hạn thanh toán]]="","",IF((U1340-NOW())&lt;0,0,(U1340-NOW())))</f>
        <v>0</v>
      </c>
      <c r="W1340" s="32"/>
      <c r="X1340" s="32" t="str">
        <f t="shared" ca="1" si="241"/>
        <v/>
      </c>
      <c r="Y1340" s="2" t="str">
        <f t="shared" si="242"/>
        <v>Đã thanh toán</v>
      </c>
      <c r="Z1340" s="42">
        <f t="shared" si="243"/>
        <v>46238</v>
      </c>
      <c r="AA1340" s="42">
        <f t="shared" si="244"/>
        <v>46275</v>
      </c>
      <c r="AD1340" s="2" t="str">
        <f>VLOOKUP($A1340,MA_KH!$A:$Q,MA_KH!O$1,0)</f>
        <v>MEGA</v>
      </c>
      <c r="AE1340" s="2" t="str">
        <f>VLOOKUP($A1340,MA_KH!$A:$Q,MA_KH!P$1,0)</f>
        <v>CÔNG TY TNHH MM MEGA MARKET (VIỆT NAM)</v>
      </c>
      <c r="AG1340" s="2" t="str">
        <f>(Table1[[#This Row],[Số hóa đơn]])&amp;IF(OR(Table1[[#This Row],[Phân loại]]="Hàng trả",Table1[[#This Row],[Phân loại]]="Giảm công nợ"),-Table1[[#This Row],[Tổng giá trị]],Table1[[#This Row],[Tổng giá trị]])</f>
        <v>000552012247772</v>
      </c>
      <c r="AH1340" s="6" t="e">
        <f>_xlfn.XLOOKUP(Table1[[#This Row],[Column1]],'Chi tiết tt Mega gửi'!P:P,'Chi tiết tt Mega gửi'!N:N)</f>
        <v>#N/A</v>
      </c>
    </row>
    <row r="1341" spans="1:34" ht="25.5" customHeight="1" x14ac:dyDescent="0.2">
      <c r="A1341" s="54" t="s">
        <v>16302</v>
      </c>
      <c r="B1341" s="54" t="s">
        <v>7251</v>
      </c>
      <c r="C1341" s="55">
        <v>46238</v>
      </c>
      <c r="D1341" s="54" t="s">
        <v>21592</v>
      </c>
      <c r="E1341" s="55">
        <v>46238</v>
      </c>
      <c r="F1341" s="54" t="s">
        <v>21593</v>
      </c>
      <c r="G1341" s="54" t="s">
        <v>21594</v>
      </c>
      <c r="H1341" s="56">
        <v>2031560</v>
      </c>
      <c r="I1341" s="57">
        <v>0</v>
      </c>
      <c r="J1341" s="56">
        <v>162525</v>
      </c>
      <c r="K1341" s="65">
        <v>2194085</v>
      </c>
      <c r="L1341" s="64" t="s">
        <v>17236</v>
      </c>
      <c r="O1341" s="32">
        <f>IF(Table1[[#This Row],[Phân loại]]="Tồn đầu kỳ",Table1[[#This Row],[Tổng giá trị]],0)</f>
        <v>0</v>
      </c>
      <c r="P1341" s="138">
        <f>IF(Table1[[#This Row],[Số còn phải thu ĐK]]&lt;&gt;0,0,IF(Table1[[#This Row],[Phân loại]]="Bán hàng",Table1[[#This Row],[Tổng giá trị]],-Table1[[#This Row],[Tổng giá trị]]))</f>
        <v>2194085</v>
      </c>
      <c r="Q1341" s="32">
        <f t="shared" si="240"/>
        <v>0</v>
      </c>
      <c r="R1341" s="138">
        <f>Table1[[#This Row],[Số còn phải thu ĐK]]+Table1[[#This Row],[Giá Trị HD sau CK]]-Table1[[#This Row],[Số tiền đã thu]]</f>
        <v>2194085</v>
      </c>
      <c r="S1341" s="6">
        <f>IF(Table1[[#This Row],[Ngày hóa đơn]]&lt;&gt;"",Table1[[#This Row],[Ngày hóa đơn]],IF(Table1[[#This Row],[Ngày hạch toán]]&lt;&gt;"",Table1[[#This Row],[Ngày hạch toán]],""))</f>
        <v>46238</v>
      </c>
      <c r="T1341" s="138"/>
      <c r="U1341" s="6">
        <f>IF(Table1[[#This Row],[Ngày tính CN]]="","",S1341+T1341)</f>
        <v>46238</v>
      </c>
      <c r="V1341" s="32">
        <f ca="1">IF(Table1[[#This Row],[Hạn thanh toán]]="","",IF((U1341-NOW())&lt;0,0,(U1341-NOW())))</f>
        <v>0</v>
      </c>
      <c r="W1341" s="32"/>
      <c r="X1341" s="32">
        <f t="shared" ca="1" si="241"/>
        <v>56.359753240743885</v>
      </c>
      <c r="Y1341" s="2" t="str">
        <f t="shared" ca="1" si="242"/>
        <v>Nợ quá hạn từ 30 ngày đến 60 ngày</v>
      </c>
      <c r="Z1341" s="42">
        <f t="shared" si="243"/>
        <v>46238</v>
      </c>
      <c r="AA1341" s="42" t="str">
        <f t="shared" si="244"/>
        <v/>
      </c>
      <c r="AD1341" s="2" t="str">
        <f>VLOOKUP($A1341,MA_KH!$A:$Q,MA_KH!O$1,0)</f>
        <v>MEGA</v>
      </c>
      <c r="AE1341" s="2" t="str">
        <f>VLOOKUP($A1341,MA_KH!$A:$Q,MA_KH!P$1,0)</f>
        <v>CÔNG TY TNHH MM MEGA MARKET (VIỆT NAM)</v>
      </c>
      <c r="AG1341" s="2" t="str">
        <f>(Table1[[#This Row],[Số hóa đơn]])&amp;IF(OR(Table1[[#This Row],[Phân loại]]="Hàng trả",Table1[[#This Row],[Phân loại]]="Giảm công nợ"),-Table1[[#This Row],[Tổng giá trị]],Table1[[#This Row],[Tổng giá trị]])</f>
        <v>000556512194085</v>
      </c>
      <c r="AH1341" s="6" t="e">
        <f>_xlfn.XLOOKUP(Table1[[#This Row],[Column1]],'Chi tiết tt Mega gửi'!P:P,'Chi tiết tt Mega gửi'!N:N)</f>
        <v>#N/A</v>
      </c>
    </row>
    <row r="1342" spans="1:34" ht="25.5" customHeight="1" x14ac:dyDescent="0.2">
      <c r="A1342" s="54" t="s">
        <v>16300</v>
      </c>
      <c r="B1342" s="54" t="s">
        <v>7238</v>
      </c>
      <c r="C1342" s="55">
        <v>46238</v>
      </c>
      <c r="D1342" s="54" t="s">
        <v>21595</v>
      </c>
      <c r="E1342" s="55">
        <v>46238</v>
      </c>
      <c r="F1342" s="54" t="s">
        <v>21596</v>
      </c>
      <c r="G1342" s="54" t="s">
        <v>21597</v>
      </c>
      <c r="H1342" s="56">
        <v>3076210</v>
      </c>
      <c r="I1342" s="57">
        <v>0</v>
      </c>
      <c r="J1342" s="56">
        <v>246097</v>
      </c>
      <c r="K1342" s="65">
        <v>3322307</v>
      </c>
      <c r="L1342" s="64" t="s">
        <v>17236</v>
      </c>
      <c r="M1342" s="6">
        <v>46275</v>
      </c>
      <c r="O1342" s="32">
        <f>IF(Table1[[#This Row],[Phân loại]]="Tồn đầu kỳ",Table1[[#This Row],[Tổng giá trị]],0)</f>
        <v>0</v>
      </c>
      <c r="P1342" s="138">
        <f>IF(Table1[[#This Row],[Số còn phải thu ĐK]]&lt;&gt;0,0,IF(Table1[[#This Row],[Phân loại]]="Bán hàng",Table1[[#This Row],[Tổng giá trị]],-Table1[[#This Row],[Tổng giá trị]]))</f>
        <v>3322307</v>
      </c>
      <c r="Q1342" s="32">
        <f t="shared" si="240"/>
        <v>3322307</v>
      </c>
      <c r="R1342" s="138">
        <f>Table1[[#This Row],[Số còn phải thu ĐK]]+Table1[[#This Row],[Giá Trị HD sau CK]]-Table1[[#This Row],[Số tiền đã thu]]</f>
        <v>0</v>
      </c>
      <c r="S1342" s="6">
        <f>IF(Table1[[#This Row],[Ngày hóa đơn]]&lt;&gt;"",Table1[[#This Row],[Ngày hóa đơn]],IF(Table1[[#This Row],[Ngày hạch toán]]&lt;&gt;"",Table1[[#This Row],[Ngày hạch toán]],""))</f>
        <v>46238</v>
      </c>
      <c r="T1342" s="138"/>
      <c r="U1342" s="6">
        <f>IF(Table1[[#This Row],[Ngày tính CN]]="","",S1342+T1342)</f>
        <v>46238</v>
      </c>
      <c r="V1342" s="32">
        <f ca="1">IF(Table1[[#This Row],[Hạn thanh toán]]="","",IF((U1342-NOW())&lt;0,0,(U1342-NOW())))</f>
        <v>0</v>
      </c>
      <c r="W1342" s="32"/>
      <c r="X1342" s="32" t="str">
        <f t="shared" ca="1" si="241"/>
        <v/>
      </c>
      <c r="Y1342" s="2" t="str">
        <f t="shared" si="242"/>
        <v>Đã thanh toán</v>
      </c>
      <c r="Z1342" s="42">
        <f t="shared" si="243"/>
        <v>46238</v>
      </c>
      <c r="AA1342" s="42">
        <f t="shared" si="244"/>
        <v>46275</v>
      </c>
      <c r="AD1342" s="2" t="str">
        <f>VLOOKUP($A1342,MA_KH!$A:$Q,MA_KH!O$1,0)</f>
        <v>MEGA</v>
      </c>
      <c r="AE1342" s="2" t="str">
        <f>VLOOKUP($A1342,MA_KH!$A:$Q,MA_KH!P$1,0)</f>
        <v>CÔNG TY TNHH MM MEGA MARKET (VIỆT NAM)</v>
      </c>
      <c r="AG1342" s="2" t="str">
        <f>(Table1[[#This Row],[Số hóa đơn]])&amp;IF(OR(Table1[[#This Row],[Phân loại]]="Hàng trả",Table1[[#This Row],[Phân loại]]="Giảm công nợ"),-Table1[[#This Row],[Tổng giá trị]],Table1[[#This Row],[Tổng giá trị]])</f>
        <v>000556123322307</v>
      </c>
      <c r="AH1342" s="6" t="e">
        <f>_xlfn.XLOOKUP(Table1[[#This Row],[Column1]],'Chi tiết tt Mega gửi'!P:P,'Chi tiết tt Mega gửi'!N:N)</f>
        <v>#N/A</v>
      </c>
    </row>
    <row r="1343" spans="1:34" ht="25.5" customHeight="1" x14ac:dyDescent="0.2">
      <c r="A1343" s="54" t="s">
        <v>16292</v>
      </c>
      <c r="B1343" s="54" t="s">
        <v>251</v>
      </c>
      <c r="C1343" s="55">
        <v>46239</v>
      </c>
      <c r="D1343" s="54" t="s">
        <v>21598</v>
      </c>
      <c r="E1343" s="55">
        <v>46239</v>
      </c>
      <c r="F1343" s="54" t="s">
        <v>21599</v>
      </c>
      <c r="G1343" s="54" t="s">
        <v>21600</v>
      </c>
      <c r="H1343" s="56">
        <v>6447430</v>
      </c>
      <c r="I1343" s="57">
        <v>0</v>
      </c>
      <c r="J1343" s="56">
        <v>515794</v>
      </c>
      <c r="K1343" s="65">
        <v>6963224</v>
      </c>
      <c r="L1343" s="64" t="s">
        <v>17236</v>
      </c>
      <c r="M1343" s="6">
        <v>46275</v>
      </c>
      <c r="O1343" s="32">
        <f>IF(Table1[[#This Row],[Phân loại]]="Tồn đầu kỳ",Table1[[#This Row],[Tổng giá trị]],0)</f>
        <v>0</v>
      </c>
      <c r="P1343" s="138">
        <f>IF(Table1[[#This Row],[Số còn phải thu ĐK]]&lt;&gt;0,0,IF(Table1[[#This Row],[Phân loại]]="Bán hàng",Table1[[#This Row],[Tổng giá trị]],-Table1[[#This Row],[Tổng giá trị]]))</f>
        <v>6963224</v>
      </c>
      <c r="Q1343" s="32">
        <f t="shared" si="240"/>
        <v>6963224</v>
      </c>
      <c r="R1343" s="138">
        <f>Table1[[#This Row],[Số còn phải thu ĐK]]+Table1[[#This Row],[Giá Trị HD sau CK]]-Table1[[#This Row],[Số tiền đã thu]]</f>
        <v>0</v>
      </c>
      <c r="S1343" s="6">
        <f>IF(Table1[[#This Row],[Ngày hóa đơn]]&lt;&gt;"",Table1[[#This Row],[Ngày hóa đơn]],IF(Table1[[#This Row],[Ngày hạch toán]]&lt;&gt;"",Table1[[#This Row],[Ngày hạch toán]],""))</f>
        <v>46239</v>
      </c>
      <c r="T1343" s="138"/>
      <c r="U1343" s="6">
        <f>IF(Table1[[#This Row],[Ngày tính CN]]="","",S1343+T1343)</f>
        <v>46239</v>
      </c>
      <c r="V1343" s="32">
        <f ca="1">IF(Table1[[#This Row],[Hạn thanh toán]]="","",IF((U1343-NOW())&lt;0,0,(U1343-NOW())))</f>
        <v>0</v>
      </c>
      <c r="W1343" s="32"/>
      <c r="X1343" s="32" t="str">
        <f t="shared" ca="1" si="241"/>
        <v/>
      </c>
      <c r="Y1343" s="2" t="str">
        <f t="shared" si="242"/>
        <v>Đã thanh toán</v>
      </c>
      <c r="Z1343" s="42">
        <f t="shared" si="243"/>
        <v>46239</v>
      </c>
      <c r="AA1343" s="42">
        <f t="shared" si="244"/>
        <v>46275</v>
      </c>
      <c r="AD1343" s="2" t="str">
        <f>VLOOKUP($A1343,MA_KH!$A:$Q,MA_KH!O$1,0)</f>
        <v>MEGA</v>
      </c>
      <c r="AE1343" s="2" t="str">
        <f>VLOOKUP($A1343,MA_KH!$A:$Q,MA_KH!P$1,0)</f>
        <v>CÔNG TY TNHH MM MEGA MARKET (VIỆT NAM)</v>
      </c>
      <c r="AG1343" s="2" t="str">
        <f>(Table1[[#This Row],[Số hóa đơn]])&amp;IF(OR(Table1[[#This Row],[Phân loại]]="Hàng trả",Table1[[#This Row],[Phân loại]]="Giảm công nợ"),-Table1[[#This Row],[Tổng giá trị]],Table1[[#This Row],[Tổng giá trị]])</f>
        <v>000552036963224</v>
      </c>
      <c r="AH1343" s="6" t="e">
        <f>_xlfn.XLOOKUP(Table1[[#This Row],[Column1]],'Chi tiết tt Mega gửi'!P:P,'Chi tiết tt Mega gửi'!N:N)</f>
        <v>#N/A</v>
      </c>
    </row>
    <row r="1344" spans="1:34" ht="25.5" customHeight="1" x14ac:dyDescent="0.2">
      <c r="A1344" s="54" t="s">
        <v>16292</v>
      </c>
      <c r="B1344" s="54" t="s">
        <v>251</v>
      </c>
      <c r="C1344" s="55">
        <v>46239</v>
      </c>
      <c r="D1344" s="54" t="s">
        <v>21601</v>
      </c>
      <c r="E1344" s="55">
        <v>46239</v>
      </c>
      <c r="F1344" s="54" t="s">
        <v>21602</v>
      </c>
      <c r="G1344" s="54" t="s">
        <v>21603</v>
      </c>
      <c r="H1344" s="56">
        <v>583055</v>
      </c>
      <c r="I1344" s="57">
        <v>0</v>
      </c>
      <c r="J1344" s="56">
        <v>46644</v>
      </c>
      <c r="K1344" s="65">
        <v>629699</v>
      </c>
      <c r="L1344" s="64" t="s">
        <v>17236</v>
      </c>
      <c r="M1344" s="6">
        <v>46275</v>
      </c>
      <c r="O1344" s="32">
        <f>IF(Table1[[#This Row],[Phân loại]]="Tồn đầu kỳ",Table1[[#This Row],[Tổng giá trị]],0)</f>
        <v>0</v>
      </c>
      <c r="P1344" s="138">
        <f>IF(Table1[[#This Row],[Số còn phải thu ĐK]]&lt;&gt;0,0,IF(Table1[[#This Row],[Phân loại]]="Bán hàng",Table1[[#This Row],[Tổng giá trị]],-Table1[[#This Row],[Tổng giá trị]]))</f>
        <v>629699</v>
      </c>
      <c r="Q1344" s="32">
        <f t="shared" si="240"/>
        <v>629699</v>
      </c>
      <c r="R1344" s="138">
        <f>Table1[[#This Row],[Số còn phải thu ĐK]]+Table1[[#This Row],[Giá Trị HD sau CK]]-Table1[[#This Row],[Số tiền đã thu]]</f>
        <v>0</v>
      </c>
      <c r="S1344" s="6">
        <f>IF(Table1[[#This Row],[Ngày hóa đơn]]&lt;&gt;"",Table1[[#This Row],[Ngày hóa đơn]],IF(Table1[[#This Row],[Ngày hạch toán]]&lt;&gt;"",Table1[[#This Row],[Ngày hạch toán]],""))</f>
        <v>46239</v>
      </c>
      <c r="T1344" s="138"/>
      <c r="U1344" s="6">
        <f>IF(Table1[[#This Row],[Ngày tính CN]]="","",S1344+T1344)</f>
        <v>46239</v>
      </c>
      <c r="V1344" s="32">
        <f ca="1">IF(Table1[[#This Row],[Hạn thanh toán]]="","",IF((U1344-NOW())&lt;0,0,(U1344-NOW())))</f>
        <v>0</v>
      </c>
      <c r="W1344" s="32"/>
      <c r="X1344" s="32" t="str">
        <f t="shared" ca="1" si="241"/>
        <v/>
      </c>
      <c r="Y1344" s="2" t="str">
        <f t="shared" si="242"/>
        <v>Đã thanh toán</v>
      </c>
      <c r="Z1344" s="42">
        <f t="shared" si="243"/>
        <v>46239</v>
      </c>
      <c r="AA1344" s="42">
        <f t="shared" si="244"/>
        <v>46275</v>
      </c>
      <c r="AD1344" s="2" t="str">
        <f>VLOOKUP($A1344,MA_KH!$A:$Q,MA_KH!O$1,0)</f>
        <v>MEGA</v>
      </c>
      <c r="AE1344" s="2" t="str">
        <f>VLOOKUP($A1344,MA_KH!$A:$Q,MA_KH!P$1,0)</f>
        <v>CÔNG TY TNHH MM MEGA MARKET (VIỆT NAM)</v>
      </c>
      <c r="AG1344" s="2" t="str">
        <f>(Table1[[#This Row],[Số hóa đơn]])&amp;IF(OR(Table1[[#This Row],[Phân loại]]="Hàng trả",Table1[[#This Row],[Phân loại]]="Giảm công nợ"),-Table1[[#This Row],[Tổng giá trị]],Table1[[#This Row],[Tổng giá trị]])</f>
        <v>00055202629699</v>
      </c>
      <c r="AH1344" s="6" t="e">
        <f>_xlfn.XLOOKUP(Table1[[#This Row],[Column1]],'Chi tiết tt Mega gửi'!P:P,'Chi tiết tt Mega gửi'!N:N)</f>
        <v>#N/A</v>
      </c>
    </row>
    <row r="1345" spans="1:34" ht="25.5" customHeight="1" x14ac:dyDescent="0.2">
      <c r="A1345" s="54" t="s">
        <v>16290</v>
      </c>
      <c r="B1345" s="54" t="s">
        <v>192</v>
      </c>
      <c r="C1345" s="55">
        <v>46240</v>
      </c>
      <c r="D1345" s="54" t="s">
        <v>21604</v>
      </c>
      <c r="E1345" s="55">
        <v>46240</v>
      </c>
      <c r="F1345" s="54" t="s">
        <v>21605</v>
      </c>
      <c r="G1345" s="54" t="s">
        <v>21606</v>
      </c>
      <c r="H1345" s="56">
        <v>1615480</v>
      </c>
      <c r="I1345" s="57">
        <v>0</v>
      </c>
      <c r="J1345" s="56">
        <v>129238</v>
      </c>
      <c r="K1345" s="65">
        <v>1744718</v>
      </c>
      <c r="L1345" s="64" t="s">
        <v>17236</v>
      </c>
      <c r="M1345" s="164">
        <v>46289</v>
      </c>
      <c r="N1345" s="163" t="s">
        <v>22522</v>
      </c>
      <c r="O1345" s="32">
        <f>IF(Table1[[#This Row],[Phân loại]]="Tồn đầu kỳ",Table1[[#This Row],[Tổng giá trị]],0)</f>
        <v>0</v>
      </c>
      <c r="P1345" s="138">
        <f>IF(Table1[[#This Row],[Số còn phải thu ĐK]]&lt;&gt;0,0,IF(Table1[[#This Row],[Phân loại]]="Bán hàng",Table1[[#This Row],[Tổng giá trị]],-Table1[[#This Row],[Tổng giá trị]]))</f>
        <v>1744718</v>
      </c>
      <c r="Q1345" s="32">
        <f t="shared" si="240"/>
        <v>1744718</v>
      </c>
      <c r="R1345" s="138">
        <f>Table1[[#This Row],[Số còn phải thu ĐK]]+Table1[[#This Row],[Giá Trị HD sau CK]]-Table1[[#This Row],[Số tiền đã thu]]</f>
        <v>0</v>
      </c>
      <c r="S1345" s="6">
        <f>IF(Table1[[#This Row],[Ngày hóa đơn]]&lt;&gt;"",Table1[[#This Row],[Ngày hóa đơn]],IF(Table1[[#This Row],[Ngày hạch toán]]&lt;&gt;"",Table1[[#This Row],[Ngày hạch toán]],""))</f>
        <v>46240</v>
      </c>
      <c r="T1345" s="138"/>
      <c r="U1345" s="6">
        <f>IF(Table1[[#This Row],[Ngày tính CN]]="","",S1345+T1345)</f>
        <v>46240</v>
      </c>
      <c r="V1345" s="32">
        <f ca="1">IF(Table1[[#This Row],[Hạn thanh toán]]="","",IF((U1345-NOW())&lt;0,0,(U1345-NOW())))</f>
        <v>0</v>
      </c>
      <c r="W1345" s="32"/>
      <c r="X1345" s="32" t="str">
        <f t="shared" ca="1" si="241"/>
        <v/>
      </c>
      <c r="Y1345" s="2" t="str">
        <f t="shared" si="242"/>
        <v>Đã thanh toán</v>
      </c>
      <c r="Z1345" s="42">
        <f t="shared" si="243"/>
        <v>46240</v>
      </c>
      <c r="AA1345" s="42">
        <f t="shared" si="244"/>
        <v>46289</v>
      </c>
      <c r="AD1345" s="2" t="str">
        <f>VLOOKUP($A1345,MA_KH!$A:$Q,MA_KH!O$1,0)</f>
        <v>MEGA</v>
      </c>
      <c r="AE1345" s="2" t="str">
        <f>VLOOKUP($A1345,MA_KH!$A:$Q,MA_KH!P$1,0)</f>
        <v>CÔNG TY TNHH MM MEGA MARKET (VIỆT NAM)</v>
      </c>
      <c r="AG1345" s="2" t="str">
        <f>(Table1[[#This Row],[Số hóa đơn]])&amp;IF(OR(Table1[[#This Row],[Phân loại]]="Hàng trả",Table1[[#This Row],[Phân loại]]="Giảm công nợ"),-Table1[[#This Row],[Tổng giá trị]],Table1[[#This Row],[Tổng giá trị]])</f>
        <v>000556201744718</v>
      </c>
      <c r="AH1345" s="6" t="e">
        <f>_xlfn.XLOOKUP(Table1[[#This Row],[Column1]],'Chi tiết tt Mega gửi'!P:P,'Chi tiết tt Mega gửi'!N:N)</f>
        <v>#N/A</v>
      </c>
    </row>
    <row r="1346" spans="1:34" ht="25.5" customHeight="1" x14ac:dyDescent="0.2">
      <c r="A1346" s="54" t="s">
        <v>7306</v>
      </c>
      <c r="B1346" s="54" t="s">
        <v>7307</v>
      </c>
      <c r="C1346" s="55">
        <v>46240</v>
      </c>
      <c r="D1346" s="54" t="s">
        <v>21607</v>
      </c>
      <c r="E1346" s="55">
        <v>46240</v>
      </c>
      <c r="F1346" s="54" t="s">
        <v>21608</v>
      </c>
      <c r="G1346" s="54" t="s">
        <v>21609</v>
      </c>
      <c r="H1346" s="56">
        <v>1607718</v>
      </c>
      <c r="I1346" s="57">
        <v>0</v>
      </c>
      <c r="J1346" s="56">
        <v>128617</v>
      </c>
      <c r="K1346" s="65">
        <v>1736335</v>
      </c>
      <c r="L1346" s="64" t="s">
        <v>17236</v>
      </c>
      <c r="M1346" s="164">
        <v>46289</v>
      </c>
      <c r="N1346" s="163" t="s">
        <v>22522</v>
      </c>
      <c r="O1346" s="32">
        <f>IF(Table1[[#This Row],[Phân loại]]="Tồn đầu kỳ",Table1[[#This Row],[Tổng giá trị]],0)</f>
        <v>0</v>
      </c>
      <c r="P1346" s="138">
        <f>IF(Table1[[#This Row],[Số còn phải thu ĐK]]&lt;&gt;0,0,IF(Table1[[#This Row],[Phân loại]]="Bán hàng",Table1[[#This Row],[Tổng giá trị]],-Table1[[#This Row],[Tổng giá trị]]))</f>
        <v>1736335</v>
      </c>
      <c r="Q1346" s="32">
        <f t="shared" si="240"/>
        <v>1736335</v>
      </c>
      <c r="R1346" s="138">
        <f>Table1[[#This Row],[Số còn phải thu ĐK]]+Table1[[#This Row],[Giá Trị HD sau CK]]-Table1[[#This Row],[Số tiền đã thu]]</f>
        <v>0</v>
      </c>
      <c r="S1346" s="6">
        <f>IF(Table1[[#This Row],[Ngày hóa đơn]]&lt;&gt;"",Table1[[#This Row],[Ngày hóa đơn]],IF(Table1[[#This Row],[Ngày hạch toán]]&lt;&gt;"",Table1[[#This Row],[Ngày hạch toán]],""))</f>
        <v>46240</v>
      </c>
      <c r="T1346" s="138"/>
      <c r="U1346" s="6">
        <f>IF(Table1[[#This Row],[Ngày tính CN]]="","",S1346+T1346)</f>
        <v>46240</v>
      </c>
      <c r="V1346" s="32">
        <f ca="1">IF(Table1[[#This Row],[Hạn thanh toán]]="","",IF((U1346-NOW())&lt;0,0,(U1346-NOW())))</f>
        <v>0</v>
      </c>
      <c r="W1346" s="32"/>
      <c r="X1346" s="32" t="str">
        <f t="shared" ca="1" si="241"/>
        <v/>
      </c>
      <c r="Y1346" s="2" t="str">
        <f t="shared" si="242"/>
        <v>Đã thanh toán</v>
      </c>
      <c r="Z1346" s="42">
        <f t="shared" si="243"/>
        <v>46240</v>
      </c>
      <c r="AA1346" s="42">
        <f t="shared" si="244"/>
        <v>46289</v>
      </c>
      <c r="AD1346" s="2" t="str">
        <f>VLOOKUP($A1346,MA_KH!$A:$Q,MA_KH!O$1,0)</f>
        <v>MEGA</v>
      </c>
      <c r="AE1346" s="2" t="str">
        <f>VLOOKUP($A1346,MA_KH!$A:$Q,MA_KH!P$1,0)</f>
        <v>CÔNG TY TNHH MM MEGA MARKET (VIỆT NAM)</v>
      </c>
      <c r="AG1346" s="2" t="str">
        <f>(Table1[[#This Row],[Số hóa đơn]])&amp;IF(OR(Table1[[#This Row],[Phân loại]]="Hàng trả",Table1[[#This Row],[Phân loại]]="Giảm công nợ"),-Table1[[#This Row],[Tổng giá trị]],Table1[[#This Row],[Tổng giá trị]])</f>
        <v>000556221736335</v>
      </c>
      <c r="AH1346" s="6" t="e">
        <f>_xlfn.XLOOKUP(Table1[[#This Row],[Column1]],'Chi tiết tt Mega gửi'!P:P,'Chi tiết tt Mega gửi'!N:N)</f>
        <v>#N/A</v>
      </c>
    </row>
    <row r="1347" spans="1:34" ht="25.5" customHeight="1" x14ac:dyDescent="0.2">
      <c r="A1347" s="54" t="s">
        <v>16308</v>
      </c>
      <c r="B1347" s="54" t="s">
        <v>194</v>
      </c>
      <c r="C1347" s="55">
        <v>46240</v>
      </c>
      <c r="D1347" s="54" t="s">
        <v>21610</v>
      </c>
      <c r="E1347" s="55">
        <v>46240</v>
      </c>
      <c r="F1347" s="54" t="s">
        <v>21611</v>
      </c>
      <c r="G1347" s="54" t="s">
        <v>21612</v>
      </c>
      <c r="H1347" s="56">
        <v>3949200</v>
      </c>
      <c r="I1347" s="57">
        <v>0</v>
      </c>
      <c r="J1347" s="56">
        <v>315936</v>
      </c>
      <c r="K1347" s="65">
        <v>4265136</v>
      </c>
      <c r="L1347" s="64" t="s">
        <v>17236</v>
      </c>
      <c r="M1347" s="164">
        <v>46289</v>
      </c>
      <c r="O1347" s="32">
        <f>IF(Table1[[#This Row],[Phân loại]]="Tồn đầu kỳ",Table1[[#This Row],[Tổng giá trị]],0)</f>
        <v>0</v>
      </c>
      <c r="P1347" s="138">
        <f>IF(Table1[[#This Row],[Số còn phải thu ĐK]]&lt;&gt;0,0,IF(Table1[[#This Row],[Phân loại]]="Bán hàng",Table1[[#This Row],[Tổng giá trị]],-Table1[[#This Row],[Tổng giá trị]]))</f>
        <v>4265136</v>
      </c>
      <c r="Q1347" s="32">
        <f t="shared" si="240"/>
        <v>4265136</v>
      </c>
      <c r="R1347" s="138">
        <f>Table1[[#This Row],[Số còn phải thu ĐK]]+Table1[[#This Row],[Giá Trị HD sau CK]]-Table1[[#This Row],[Số tiền đã thu]]</f>
        <v>0</v>
      </c>
      <c r="S1347" s="6">
        <f>IF(Table1[[#This Row],[Ngày hóa đơn]]&lt;&gt;"",Table1[[#This Row],[Ngày hóa đơn]],IF(Table1[[#This Row],[Ngày hạch toán]]&lt;&gt;"",Table1[[#This Row],[Ngày hạch toán]],""))</f>
        <v>46240</v>
      </c>
      <c r="T1347" s="138"/>
      <c r="U1347" s="6">
        <f>IF(Table1[[#This Row],[Ngày tính CN]]="","",S1347+T1347)</f>
        <v>46240</v>
      </c>
      <c r="V1347" s="32">
        <f ca="1">IF(Table1[[#This Row],[Hạn thanh toán]]="","",IF((U1347-NOW())&lt;0,0,(U1347-NOW())))</f>
        <v>0</v>
      </c>
      <c r="W1347" s="32"/>
      <c r="X1347" s="32" t="str">
        <f t="shared" ca="1" si="241"/>
        <v/>
      </c>
      <c r="Y1347" s="2" t="str">
        <f t="shared" si="242"/>
        <v>Đã thanh toán</v>
      </c>
      <c r="Z1347" s="42">
        <f t="shared" si="243"/>
        <v>46240</v>
      </c>
      <c r="AA1347" s="42">
        <f t="shared" si="244"/>
        <v>46289</v>
      </c>
      <c r="AD1347" s="2" t="str">
        <f>VLOOKUP($A1347,MA_KH!$A:$Q,MA_KH!O$1,0)</f>
        <v>MEGA</v>
      </c>
      <c r="AE1347" s="2" t="str">
        <f>VLOOKUP($A1347,MA_KH!$A:$Q,MA_KH!P$1,0)</f>
        <v>CÔNG TY TNHH MM MEGA MARKET (VIỆT NAM)</v>
      </c>
      <c r="AG1347" s="2" t="str">
        <f>(Table1[[#This Row],[Số hóa đơn]])&amp;IF(OR(Table1[[#This Row],[Phân loại]]="Hàng trả",Table1[[#This Row],[Phân loại]]="Giảm công nợ"),-Table1[[#This Row],[Tổng giá trị]],Table1[[#This Row],[Tổng giá trị]])</f>
        <v>000556134265136</v>
      </c>
      <c r="AH1347" s="6" t="e">
        <f>_xlfn.XLOOKUP(Table1[[#This Row],[Column1]],'Chi tiết tt Mega gửi'!P:P,'Chi tiết tt Mega gửi'!N:N)</f>
        <v>#N/A</v>
      </c>
    </row>
    <row r="1348" spans="1:34" ht="25.5" customHeight="1" x14ac:dyDescent="0.2">
      <c r="A1348" s="54" t="s">
        <v>16287</v>
      </c>
      <c r="B1348" s="54" t="s">
        <v>253</v>
      </c>
      <c r="C1348" s="55">
        <v>46240</v>
      </c>
      <c r="D1348" s="54" t="s">
        <v>21613</v>
      </c>
      <c r="E1348" s="55">
        <v>46240</v>
      </c>
      <c r="F1348" s="54" t="s">
        <v>21614</v>
      </c>
      <c r="G1348" s="54" t="s">
        <v>21615</v>
      </c>
      <c r="H1348" s="56">
        <v>4139680</v>
      </c>
      <c r="I1348" s="57">
        <v>0</v>
      </c>
      <c r="J1348" s="56">
        <v>331174</v>
      </c>
      <c r="K1348" s="65">
        <v>4470854</v>
      </c>
      <c r="L1348" s="64" t="s">
        <v>17236</v>
      </c>
      <c r="M1348" s="164">
        <v>46289</v>
      </c>
      <c r="N1348" s="163" t="s">
        <v>22522</v>
      </c>
      <c r="O1348" s="32">
        <f>IF(Table1[[#This Row],[Phân loại]]="Tồn đầu kỳ",Table1[[#This Row],[Tổng giá trị]],0)</f>
        <v>0</v>
      </c>
      <c r="P1348" s="138">
        <f>IF(Table1[[#This Row],[Số còn phải thu ĐK]]&lt;&gt;0,0,IF(Table1[[#This Row],[Phân loại]]="Bán hàng",Table1[[#This Row],[Tổng giá trị]],-Table1[[#This Row],[Tổng giá trị]]))</f>
        <v>4470854</v>
      </c>
      <c r="Q1348" s="32">
        <f t="shared" si="240"/>
        <v>4470854</v>
      </c>
      <c r="R1348" s="138">
        <f>Table1[[#This Row],[Số còn phải thu ĐK]]+Table1[[#This Row],[Giá Trị HD sau CK]]-Table1[[#This Row],[Số tiền đã thu]]</f>
        <v>0</v>
      </c>
      <c r="S1348" s="6">
        <f>IF(Table1[[#This Row],[Ngày hóa đơn]]&lt;&gt;"",Table1[[#This Row],[Ngày hóa đơn]],IF(Table1[[#This Row],[Ngày hạch toán]]&lt;&gt;"",Table1[[#This Row],[Ngày hạch toán]],""))</f>
        <v>46240</v>
      </c>
      <c r="T1348" s="138"/>
      <c r="U1348" s="6">
        <f>IF(Table1[[#This Row],[Ngày tính CN]]="","",S1348+T1348)</f>
        <v>46240</v>
      </c>
      <c r="V1348" s="32">
        <f ca="1">IF(Table1[[#This Row],[Hạn thanh toán]]="","",IF((U1348-NOW())&lt;0,0,(U1348-NOW())))</f>
        <v>0</v>
      </c>
      <c r="W1348" s="32"/>
      <c r="X1348" s="32" t="str">
        <f t="shared" ca="1" si="241"/>
        <v/>
      </c>
      <c r="Y1348" s="2" t="str">
        <f t="shared" si="242"/>
        <v>Đã thanh toán</v>
      </c>
      <c r="Z1348" s="42">
        <f t="shared" si="243"/>
        <v>46240</v>
      </c>
      <c r="AA1348" s="42">
        <f t="shared" si="244"/>
        <v>46289</v>
      </c>
      <c r="AD1348" s="2" t="str">
        <f>VLOOKUP($A1348,MA_KH!$A:$Q,MA_KH!O$1,0)</f>
        <v>MEGA</v>
      </c>
      <c r="AE1348" s="2" t="str">
        <f>VLOOKUP($A1348,MA_KH!$A:$Q,MA_KH!P$1,0)</f>
        <v>CÔNG TY TNHH MM MEGA MARKET (VIỆT NAM)</v>
      </c>
      <c r="AG1348" s="2" t="str">
        <f>(Table1[[#This Row],[Số hóa đơn]])&amp;IF(OR(Table1[[#This Row],[Phân loại]]="Hàng trả",Table1[[#This Row],[Phân loại]]="Giảm công nợ"),-Table1[[#This Row],[Tổng giá trị]],Table1[[#This Row],[Tổng giá trị]])</f>
        <v>000556164470854</v>
      </c>
      <c r="AH1348" s="6" t="e">
        <f>_xlfn.XLOOKUP(Table1[[#This Row],[Column1]],'Chi tiết tt Mega gửi'!P:P,'Chi tiết tt Mega gửi'!N:N)</f>
        <v>#N/A</v>
      </c>
    </row>
    <row r="1349" spans="1:34" ht="25.5" customHeight="1" x14ac:dyDescent="0.2">
      <c r="A1349" s="54" t="s">
        <v>16291</v>
      </c>
      <c r="B1349" s="54" t="s">
        <v>200</v>
      </c>
      <c r="C1349" s="55">
        <v>46240</v>
      </c>
      <c r="D1349" s="54" t="s">
        <v>21616</v>
      </c>
      <c r="E1349" s="55">
        <v>46240</v>
      </c>
      <c r="F1349" s="54" t="s">
        <v>21617</v>
      </c>
      <c r="G1349" s="54" t="s">
        <v>21618</v>
      </c>
      <c r="H1349" s="56">
        <v>3334525</v>
      </c>
      <c r="I1349" s="57">
        <v>0</v>
      </c>
      <c r="J1349" s="56">
        <v>266762</v>
      </c>
      <c r="K1349" s="65">
        <v>3601287</v>
      </c>
      <c r="L1349" s="64" t="s">
        <v>17236</v>
      </c>
      <c r="M1349" s="164">
        <v>46289</v>
      </c>
      <c r="N1349" s="149"/>
      <c r="O1349" s="32">
        <f>IF(Table1[[#This Row],[Phân loại]]="Tồn đầu kỳ",Table1[[#This Row],[Tổng giá trị]],0)</f>
        <v>0</v>
      </c>
      <c r="P1349" s="138">
        <f>IF(Table1[[#This Row],[Số còn phải thu ĐK]]&lt;&gt;0,0,IF(Table1[[#This Row],[Phân loại]]="Bán hàng",Table1[[#This Row],[Tổng giá trị]],-Table1[[#This Row],[Tổng giá trị]]))</f>
        <v>3601287</v>
      </c>
      <c r="Q1349" s="32">
        <f t="shared" si="240"/>
        <v>3601287</v>
      </c>
      <c r="R1349" s="138">
        <f>Table1[[#This Row],[Số còn phải thu ĐK]]+Table1[[#This Row],[Giá Trị HD sau CK]]-Table1[[#This Row],[Số tiền đã thu]]</f>
        <v>0</v>
      </c>
      <c r="S1349" s="6">
        <f>IF(Table1[[#This Row],[Ngày hóa đơn]]&lt;&gt;"",Table1[[#This Row],[Ngày hóa đơn]],IF(Table1[[#This Row],[Ngày hạch toán]]&lt;&gt;"",Table1[[#This Row],[Ngày hạch toán]],""))</f>
        <v>46240</v>
      </c>
      <c r="T1349" s="138"/>
      <c r="U1349" s="6">
        <f>IF(Table1[[#This Row],[Ngày tính CN]]="","",S1349+T1349)</f>
        <v>46240</v>
      </c>
      <c r="V1349" s="32">
        <f ca="1">IF(Table1[[#This Row],[Hạn thanh toán]]="","",IF((U1349-NOW())&lt;0,0,(U1349-NOW())))</f>
        <v>0</v>
      </c>
      <c r="W1349" s="32"/>
      <c r="X1349" s="32" t="str">
        <f t="shared" ca="1" si="241"/>
        <v/>
      </c>
      <c r="Y1349" s="2" t="str">
        <f t="shared" si="242"/>
        <v>Đã thanh toán</v>
      </c>
      <c r="Z1349" s="42">
        <f t="shared" si="243"/>
        <v>46240</v>
      </c>
      <c r="AA1349" s="42">
        <f t="shared" si="244"/>
        <v>46289</v>
      </c>
      <c r="AD1349" s="2" t="str">
        <f>VLOOKUP($A1349,MA_KH!$A:$Q,MA_KH!O$1,0)</f>
        <v>MEGA</v>
      </c>
      <c r="AE1349" s="2" t="str">
        <f>VLOOKUP($A1349,MA_KH!$A:$Q,MA_KH!P$1,0)</f>
        <v>CÔNG TY TNHH MM MEGA MARKET (VIỆT NAM)</v>
      </c>
      <c r="AG1349" s="2" t="str">
        <f>(Table1[[#This Row],[Số hóa đơn]])&amp;IF(OR(Table1[[#This Row],[Phân loại]]="Hàng trả",Table1[[#This Row],[Phân loại]]="Giảm công nợ"),-Table1[[#This Row],[Tổng giá trị]],Table1[[#This Row],[Tổng giá trị]])</f>
        <v>000556183601287</v>
      </c>
      <c r="AH1349" s="6" t="e">
        <f>_xlfn.XLOOKUP(Table1[[#This Row],[Column1]],'Chi tiết tt Mega gửi'!P:P,'Chi tiết tt Mega gửi'!N:N)</f>
        <v>#N/A</v>
      </c>
    </row>
    <row r="1350" spans="1:34" ht="25.5" customHeight="1" x14ac:dyDescent="0.2">
      <c r="A1350" s="54" t="s">
        <v>16310</v>
      </c>
      <c r="B1350" s="54" t="s">
        <v>196</v>
      </c>
      <c r="C1350" s="55">
        <v>46240</v>
      </c>
      <c r="D1350" s="54" t="s">
        <v>21619</v>
      </c>
      <c r="E1350" s="55">
        <v>46240</v>
      </c>
      <c r="F1350" s="54" t="s">
        <v>21620</v>
      </c>
      <c r="G1350" s="54" t="s">
        <v>21621</v>
      </c>
      <c r="H1350" s="56">
        <v>4604571</v>
      </c>
      <c r="I1350" s="57">
        <v>0</v>
      </c>
      <c r="J1350" s="56">
        <v>368366</v>
      </c>
      <c r="K1350" s="65">
        <v>4972937</v>
      </c>
      <c r="L1350" s="64" t="s">
        <v>17236</v>
      </c>
      <c r="M1350" s="164">
        <v>46289</v>
      </c>
      <c r="N1350" s="163" t="s">
        <v>22527</v>
      </c>
      <c r="O1350" s="32">
        <f>IF(Table1[[#This Row],[Phân loại]]="Tồn đầu kỳ",Table1[[#This Row],[Tổng giá trị]],0)</f>
        <v>0</v>
      </c>
      <c r="P1350" s="138">
        <f>IF(Table1[[#This Row],[Số còn phải thu ĐK]]&lt;&gt;0,0,IF(Table1[[#This Row],[Phân loại]]="Bán hàng",Table1[[#This Row],[Tổng giá trị]],-Table1[[#This Row],[Tổng giá trị]]))</f>
        <v>4972937</v>
      </c>
      <c r="Q1350" s="32">
        <f t="shared" si="240"/>
        <v>4972937</v>
      </c>
      <c r="R1350" s="138">
        <f>Table1[[#This Row],[Số còn phải thu ĐK]]+Table1[[#This Row],[Giá Trị HD sau CK]]-Table1[[#This Row],[Số tiền đã thu]]</f>
        <v>0</v>
      </c>
      <c r="S1350" s="6">
        <f>IF(Table1[[#This Row],[Ngày hóa đơn]]&lt;&gt;"",Table1[[#This Row],[Ngày hóa đơn]],IF(Table1[[#This Row],[Ngày hạch toán]]&lt;&gt;"",Table1[[#This Row],[Ngày hạch toán]],""))</f>
        <v>46240</v>
      </c>
      <c r="T1350" s="138"/>
      <c r="U1350" s="6">
        <f>IF(Table1[[#This Row],[Ngày tính CN]]="","",S1350+T1350)</f>
        <v>46240</v>
      </c>
      <c r="V1350" s="32">
        <f ca="1">IF(Table1[[#This Row],[Hạn thanh toán]]="","",IF((U1350-NOW())&lt;0,0,(U1350-NOW())))</f>
        <v>0</v>
      </c>
      <c r="W1350" s="32"/>
      <c r="X1350" s="32" t="str">
        <f t="shared" ca="1" si="241"/>
        <v/>
      </c>
      <c r="Y1350" s="2" t="str">
        <f t="shared" si="242"/>
        <v>Đã thanh toán</v>
      </c>
      <c r="Z1350" s="42">
        <f t="shared" si="243"/>
        <v>46240</v>
      </c>
      <c r="AA1350" s="42">
        <f t="shared" si="244"/>
        <v>46289</v>
      </c>
      <c r="AD1350" s="2" t="str">
        <f>VLOOKUP($A1350,MA_KH!$A:$Q,MA_KH!O$1,0)</f>
        <v>MEGA</v>
      </c>
      <c r="AE1350" s="2" t="str">
        <f>VLOOKUP($A1350,MA_KH!$A:$Q,MA_KH!P$1,0)</f>
        <v>CÔNG TY TNHH MM MEGA MARKET (VIỆT NAM)</v>
      </c>
      <c r="AG1350" s="2" t="str">
        <f>(Table1[[#This Row],[Số hóa đơn]])&amp;IF(OR(Table1[[#This Row],[Phân loại]]="Hàng trả",Table1[[#This Row],[Phân loại]]="Giảm công nợ"),-Table1[[#This Row],[Tổng giá trị]],Table1[[#This Row],[Tổng giá trị]])</f>
        <v>000556144972937</v>
      </c>
      <c r="AH1350" s="6" t="e">
        <f>_xlfn.XLOOKUP(Table1[[#This Row],[Column1]],'Chi tiết tt Mega gửi'!P:P,'Chi tiết tt Mega gửi'!N:N)</f>
        <v>#N/A</v>
      </c>
    </row>
    <row r="1351" spans="1:34" ht="25.5" customHeight="1" x14ac:dyDescent="0.2">
      <c r="A1351" s="54" t="s">
        <v>16289</v>
      </c>
      <c r="B1351" s="54" t="s">
        <v>296</v>
      </c>
      <c r="C1351" s="55">
        <v>46240</v>
      </c>
      <c r="D1351" s="54" t="s">
        <v>21622</v>
      </c>
      <c r="E1351" s="55">
        <v>46240</v>
      </c>
      <c r="F1351" s="54" t="s">
        <v>21623</v>
      </c>
      <c r="G1351" s="54" t="s">
        <v>21624</v>
      </c>
      <c r="H1351" s="56">
        <v>1718120</v>
      </c>
      <c r="I1351" s="57">
        <v>0</v>
      </c>
      <c r="J1351" s="56">
        <v>137450</v>
      </c>
      <c r="K1351" s="65">
        <v>1855570</v>
      </c>
      <c r="L1351" s="64" t="s">
        <v>17236</v>
      </c>
      <c r="M1351" s="164">
        <v>46289</v>
      </c>
      <c r="N1351" s="163" t="s">
        <v>22521</v>
      </c>
      <c r="O1351" s="32">
        <f>IF(Table1[[#This Row],[Phân loại]]="Tồn đầu kỳ",Table1[[#This Row],[Tổng giá trị]],0)</f>
        <v>0</v>
      </c>
      <c r="P1351" s="138">
        <f>IF(Table1[[#This Row],[Số còn phải thu ĐK]]&lt;&gt;0,0,IF(Table1[[#This Row],[Phân loại]]="Bán hàng",Table1[[#This Row],[Tổng giá trị]],-Table1[[#This Row],[Tổng giá trị]]))</f>
        <v>1855570</v>
      </c>
      <c r="Q1351" s="32">
        <f t="shared" si="240"/>
        <v>1855570</v>
      </c>
      <c r="R1351" s="138">
        <f>Table1[[#This Row],[Số còn phải thu ĐK]]+Table1[[#This Row],[Giá Trị HD sau CK]]-Table1[[#This Row],[Số tiền đã thu]]</f>
        <v>0</v>
      </c>
      <c r="S1351" s="6">
        <f>IF(Table1[[#This Row],[Ngày hóa đơn]]&lt;&gt;"",Table1[[#This Row],[Ngày hóa đơn]],IF(Table1[[#This Row],[Ngày hạch toán]]&lt;&gt;"",Table1[[#This Row],[Ngày hạch toán]],""))</f>
        <v>46240</v>
      </c>
      <c r="T1351" s="138"/>
      <c r="U1351" s="6">
        <f>IF(Table1[[#This Row],[Ngày tính CN]]="","",S1351+T1351)</f>
        <v>46240</v>
      </c>
      <c r="V1351" s="32">
        <f ca="1">IF(Table1[[#This Row],[Hạn thanh toán]]="","",IF((U1351-NOW())&lt;0,0,(U1351-NOW())))</f>
        <v>0</v>
      </c>
      <c r="W1351" s="32"/>
      <c r="X1351" s="32" t="str">
        <f t="shared" ca="1" si="241"/>
        <v/>
      </c>
      <c r="Y1351" s="2" t="str">
        <f t="shared" si="242"/>
        <v>Đã thanh toán</v>
      </c>
      <c r="Z1351" s="42">
        <f t="shared" si="243"/>
        <v>46240</v>
      </c>
      <c r="AA1351" s="42">
        <f t="shared" si="244"/>
        <v>46289</v>
      </c>
      <c r="AD1351" s="2" t="str">
        <f>VLOOKUP($A1351,MA_KH!$A:$Q,MA_KH!O$1,0)</f>
        <v>MEGA</v>
      </c>
      <c r="AE1351" s="2" t="str">
        <f>VLOOKUP($A1351,MA_KH!$A:$Q,MA_KH!P$1,0)</f>
        <v>CÔNG TY TNHH MM MEGA MARKET (VIỆT NAM)</v>
      </c>
      <c r="AG1351" s="2" t="str">
        <f>(Table1[[#This Row],[Số hóa đơn]])&amp;IF(OR(Table1[[#This Row],[Phân loại]]="Hàng trả",Table1[[#This Row],[Phân loại]]="Giảm công nợ"),-Table1[[#This Row],[Tổng giá trị]],Table1[[#This Row],[Tổng giá trị]])</f>
        <v>000556191855570</v>
      </c>
      <c r="AH1351" s="6" t="e">
        <f>_xlfn.XLOOKUP(Table1[[#This Row],[Column1]],'Chi tiết tt Mega gửi'!P:P,'Chi tiết tt Mega gửi'!N:N)</f>
        <v>#N/A</v>
      </c>
    </row>
    <row r="1352" spans="1:34" ht="25.5" customHeight="1" x14ac:dyDescent="0.2">
      <c r="A1352" s="54" t="s">
        <v>16305</v>
      </c>
      <c r="B1352" s="54" t="s">
        <v>7247</v>
      </c>
      <c r="C1352" s="55">
        <v>46240</v>
      </c>
      <c r="D1352" s="54" t="s">
        <v>21625</v>
      </c>
      <c r="E1352" s="55">
        <v>46240</v>
      </c>
      <c r="F1352" s="54" t="s">
        <v>21626</v>
      </c>
      <c r="G1352" s="54" t="s">
        <v>21627</v>
      </c>
      <c r="H1352" s="56">
        <v>2915275</v>
      </c>
      <c r="I1352" s="57">
        <v>0</v>
      </c>
      <c r="J1352" s="56">
        <v>233222</v>
      </c>
      <c r="K1352" s="65">
        <v>3148497</v>
      </c>
      <c r="L1352" s="64" t="s">
        <v>17236</v>
      </c>
      <c r="M1352" s="6">
        <v>46275</v>
      </c>
      <c r="O1352" s="32">
        <f>IF(Table1[[#This Row],[Phân loại]]="Tồn đầu kỳ",Table1[[#This Row],[Tổng giá trị]],0)</f>
        <v>0</v>
      </c>
      <c r="P1352" s="138">
        <f>IF(Table1[[#This Row],[Số còn phải thu ĐK]]&lt;&gt;0,0,IF(Table1[[#This Row],[Phân loại]]="Bán hàng",Table1[[#This Row],[Tổng giá trị]],-Table1[[#This Row],[Tổng giá trị]]))</f>
        <v>3148497</v>
      </c>
      <c r="Q1352" s="32">
        <f t="shared" si="240"/>
        <v>3148497</v>
      </c>
      <c r="R1352" s="138">
        <f>Table1[[#This Row],[Số còn phải thu ĐK]]+Table1[[#This Row],[Giá Trị HD sau CK]]-Table1[[#This Row],[Số tiền đã thu]]</f>
        <v>0</v>
      </c>
      <c r="S1352" s="6">
        <f>IF(Table1[[#This Row],[Ngày hóa đơn]]&lt;&gt;"",Table1[[#This Row],[Ngày hóa đơn]],IF(Table1[[#This Row],[Ngày hạch toán]]&lt;&gt;"",Table1[[#This Row],[Ngày hạch toán]],""))</f>
        <v>46240</v>
      </c>
      <c r="T1352" s="138"/>
      <c r="U1352" s="6">
        <f>IF(Table1[[#This Row],[Ngày tính CN]]="","",S1352+T1352)</f>
        <v>46240</v>
      </c>
      <c r="V1352" s="32">
        <f ca="1">IF(Table1[[#This Row],[Hạn thanh toán]]="","",IF((U1352-NOW())&lt;0,0,(U1352-NOW())))</f>
        <v>0</v>
      </c>
      <c r="W1352" s="32"/>
      <c r="X1352" s="32" t="str">
        <f t="shared" ca="1" si="241"/>
        <v/>
      </c>
      <c r="Y1352" s="2" t="str">
        <f t="shared" si="242"/>
        <v>Đã thanh toán</v>
      </c>
      <c r="Z1352" s="42">
        <f t="shared" si="243"/>
        <v>46240</v>
      </c>
      <c r="AA1352" s="42">
        <f t="shared" si="244"/>
        <v>46275</v>
      </c>
      <c r="AD1352" s="2" t="str">
        <f>VLOOKUP($A1352,MA_KH!$A:$Q,MA_KH!O$1,0)</f>
        <v>MEGA</v>
      </c>
      <c r="AE1352" s="2" t="str">
        <f>VLOOKUP($A1352,MA_KH!$A:$Q,MA_KH!P$1,0)</f>
        <v>CÔNG TY TNHH MM MEGA MARKET (VIỆT NAM)</v>
      </c>
      <c r="AG1352" s="2" t="str">
        <f>(Table1[[#This Row],[Số hóa đơn]])&amp;IF(OR(Table1[[#This Row],[Phân loại]]="Hàng trả",Table1[[#This Row],[Phân loại]]="Giảm công nợ"),-Table1[[#This Row],[Tổng giá trị]],Table1[[#This Row],[Tổng giá trị]])</f>
        <v>000556503148497</v>
      </c>
      <c r="AH1352" s="6" t="e">
        <f>_xlfn.XLOOKUP(Table1[[#This Row],[Column1]],'Chi tiết tt Mega gửi'!P:P,'Chi tiết tt Mega gửi'!N:N)</f>
        <v>#N/A</v>
      </c>
    </row>
    <row r="1353" spans="1:34" ht="25.5" customHeight="1" x14ac:dyDescent="0.2">
      <c r="A1353" s="54" t="s">
        <v>16291</v>
      </c>
      <c r="B1353" s="54" t="s">
        <v>200</v>
      </c>
      <c r="C1353" s="55">
        <v>46240</v>
      </c>
      <c r="D1353" s="54" t="s">
        <v>21628</v>
      </c>
      <c r="E1353" s="55">
        <v>46240</v>
      </c>
      <c r="F1353" s="54" t="s">
        <v>21629</v>
      </c>
      <c r="G1353" s="54" t="s">
        <v>21630</v>
      </c>
      <c r="H1353" s="56">
        <v>4364200</v>
      </c>
      <c r="I1353" s="57">
        <v>0</v>
      </c>
      <c r="J1353" s="56">
        <v>349136</v>
      </c>
      <c r="K1353" s="65">
        <v>4713336</v>
      </c>
      <c r="L1353" s="64" t="s">
        <v>17236</v>
      </c>
      <c r="M1353" s="164">
        <v>46289</v>
      </c>
      <c r="O1353" s="32">
        <f>IF(Table1[[#This Row],[Phân loại]]="Tồn đầu kỳ",Table1[[#This Row],[Tổng giá trị]],0)</f>
        <v>0</v>
      </c>
      <c r="P1353" s="138">
        <f>IF(Table1[[#This Row],[Số còn phải thu ĐK]]&lt;&gt;0,0,IF(Table1[[#This Row],[Phân loại]]="Bán hàng",Table1[[#This Row],[Tổng giá trị]],-Table1[[#This Row],[Tổng giá trị]]))</f>
        <v>4713336</v>
      </c>
      <c r="Q1353" s="32">
        <f t="shared" si="240"/>
        <v>4713336</v>
      </c>
      <c r="R1353" s="138">
        <f>Table1[[#This Row],[Số còn phải thu ĐK]]+Table1[[#This Row],[Giá Trị HD sau CK]]-Table1[[#This Row],[Số tiền đã thu]]</f>
        <v>0</v>
      </c>
      <c r="S1353" s="6">
        <f>IF(Table1[[#This Row],[Ngày hóa đơn]]&lt;&gt;"",Table1[[#This Row],[Ngày hóa đơn]],IF(Table1[[#This Row],[Ngày hạch toán]]&lt;&gt;"",Table1[[#This Row],[Ngày hạch toán]],""))</f>
        <v>46240</v>
      </c>
      <c r="T1353" s="138"/>
      <c r="U1353" s="6">
        <f>IF(Table1[[#This Row],[Ngày tính CN]]="","",S1353+T1353)</f>
        <v>46240</v>
      </c>
      <c r="V1353" s="32">
        <f ca="1">IF(Table1[[#This Row],[Hạn thanh toán]]="","",IF((U1353-NOW())&lt;0,0,(U1353-NOW())))</f>
        <v>0</v>
      </c>
      <c r="W1353" s="32"/>
      <c r="X1353" s="32" t="str">
        <f t="shared" ca="1" si="241"/>
        <v/>
      </c>
      <c r="Y1353" s="2" t="str">
        <f t="shared" si="242"/>
        <v>Đã thanh toán</v>
      </c>
      <c r="Z1353" s="42">
        <f t="shared" si="243"/>
        <v>46240</v>
      </c>
      <c r="AA1353" s="42">
        <f t="shared" si="244"/>
        <v>46289</v>
      </c>
      <c r="AD1353" s="2" t="str">
        <f>VLOOKUP($A1353,MA_KH!$A:$Q,MA_KH!O$1,0)</f>
        <v>MEGA</v>
      </c>
      <c r="AE1353" s="2" t="str">
        <f>VLOOKUP($A1353,MA_KH!$A:$Q,MA_KH!P$1,0)</f>
        <v>CÔNG TY TNHH MM MEGA MARKET (VIỆT NAM)</v>
      </c>
      <c r="AG1353" s="2" t="str">
        <f>(Table1[[#This Row],[Số hóa đơn]])&amp;IF(OR(Table1[[#This Row],[Phân loại]]="Hàng trả",Table1[[#This Row],[Phân loại]]="Giảm công nợ"),-Table1[[#This Row],[Tổng giá trị]],Table1[[#This Row],[Tổng giá trị]])</f>
        <v>000556174713336</v>
      </c>
      <c r="AH1353" s="6" t="e">
        <f>_xlfn.XLOOKUP(Table1[[#This Row],[Column1]],'Chi tiết tt Mega gửi'!P:P,'Chi tiết tt Mega gửi'!N:N)</f>
        <v>#N/A</v>
      </c>
    </row>
    <row r="1354" spans="1:34" ht="25.5" customHeight="1" x14ac:dyDescent="0.2">
      <c r="A1354" s="54" t="s">
        <v>16295</v>
      </c>
      <c r="B1354" s="54" t="s">
        <v>198</v>
      </c>
      <c r="C1354" s="55">
        <v>46240</v>
      </c>
      <c r="D1354" s="54" t="s">
        <v>21631</v>
      </c>
      <c r="E1354" s="55">
        <v>46240</v>
      </c>
      <c r="F1354" s="54" t="s">
        <v>21632</v>
      </c>
      <c r="G1354" s="54" t="s">
        <v>21633</v>
      </c>
      <c r="H1354" s="56">
        <v>2524200</v>
      </c>
      <c r="I1354" s="57">
        <v>0</v>
      </c>
      <c r="J1354" s="56">
        <v>201936</v>
      </c>
      <c r="K1354" s="65">
        <v>2726136</v>
      </c>
      <c r="L1354" s="64" t="s">
        <v>17236</v>
      </c>
      <c r="M1354" s="164">
        <v>46289</v>
      </c>
      <c r="O1354" s="32">
        <f>IF(Table1[[#This Row],[Phân loại]]="Tồn đầu kỳ",Table1[[#This Row],[Tổng giá trị]],0)</f>
        <v>0</v>
      </c>
      <c r="P1354" s="138">
        <f>IF(Table1[[#This Row],[Số còn phải thu ĐK]]&lt;&gt;0,0,IF(Table1[[#This Row],[Phân loại]]="Bán hàng",Table1[[#This Row],[Tổng giá trị]],-Table1[[#This Row],[Tổng giá trị]]))</f>
        <v>2726136</v>
      </c>
      <c r="Q1354" s="32">
        <f t="shared" si="240"/>
        <v>2726136</v>
      </c>
      <c r="R1354" s="138">
        <f>Table1[[#This Row],[Số còn phải thu ĐK]]+Table1[[#This Row],[Giá Trị HD sau CK]]-Table1[[#This Row],[Số tiền đã thu]]</f>
        <v>0</v>
      </c>
      <c r="S1354" s="6">
        <f>IF(Table1[[#This Row],[Ngày hóa đơn]]&lt;&gt;"",Table1[[#This Row],[Ngày hóa đơn]],IF(Table1[[#This Row],[Ngày hạch toán]]&lt;&gt;"",Table1[[#This Row],[Ngày hạch toán]],""))</f>
        <v>46240</v>
      </c>
      <c r="T1354" s="138"/>
      <c r="U1354" s="6">
        <f>IF(Table1[[#This Row],[Ngày tính CN]]="","",S1354+T1354)</f>
        <v>46240</v>
      </c>
      <c r="V1354" s="32">
        <f ca="1">IF(Table1[[#This Row],[Hạn thanh toán]]="","",IF((U1354-NOW())&lt;0,0,(U1354-NOW())))</f>
        <v>0</v>
      </c>
      <c r="W1354" s="32"/>
      <c r="X1354" s="32" t="str">
        <f t="shared" ca="1" si="241"/>
        <v/>
      </c>
      <c r="Y1354" s="2" t="str">
        <f t="shared" si="242"/>
        <v>Đã thanh toán</v>
      </c>
      <c r="Z1354" s="42">
        <f t="shared" si="243"/>
        <v>46240</v>
      </c>
      <c r="AA1354" s="42">
        <f t="shared" si="244"/>
        <v>46289</v>
      </c>
      <c r="AD1354" s="2" t="str">
        <f>VLOOKUP($A1354,MA_KH!$A:$Q,MA_KH!O$1,0)</f>
        <v>MEGA</v>
      </c>
      <c r="AE1354" s="2" t="str">
        <f>VLOOKUP($A1354,MA_KH!$A:$Q,MA_KH!P$1,0)</f>
        <v>CÔNG TY TNHH MM MEGA MARKET (VIỆT NAM)</v>
      </c>
      <c r="AG1354" s="2" t="str">
        <f>(Table1[[#This Row],[Số hóa đơn]])&amp;IF(OR(Table1[[#This Row],[Phân loại]]="Hàng trả",Table1[[#This Row],[Phân loại]]="Giảm công nợ"),-Table1[[#This Row],[Tổng giá trị]],Table1[[#This Row],[Tổng giá trị]])</f>
        <v>000556152726136</v>
      </c>
      <c r="AH1354" s="6" t="e">
        <f>_xlfn.XLOOKUP(Table1[[#This Row],[Column1]],'Chi tiết tt Mega gửi'!P:P,'Chi tiết tt Mega gửi'!N:N)</f>
        <v>#N/A</v>
      </c>
    </row>
    <row r="1355" spans="1:34" ht="25.5" customHeight="1" x14ac:dyDescent="0.2">
      <c r="A1355" s="54" t="s">
        <v>7306</v>
      </c>
      <c r="B1355" s="54" t="s">
        <v>7307</v>
      </c>
      <c r="C1355" s="55">
        <v>46240</v>
      </c>
      <c r="D1355" s="54" t="s">
        <v>21634</v>
      </c>
      <c r="E1355" s="55">
        <v>46240</v>
      </c>
      <c r="F1355" s="54" t="s">
        <v>21635</v>
      </c>
      <c r="G1355" s="54" t="s">
        <v>21636</v>
      </c>
      <c r="H1355" s="56">
        <v>2760000</v>
      </c>
      <c r="I1355" s="57">
        <v>0</v>
      </c>
      <c r="J1355" s="56">
        <v>220800</v>
      </c>
      <c r="K1355" s="65">
        <v>2980800</v>
      </c>
      <c r="L1355" s="64" t="s">
        <v>17236</v>
      </c>
      <c r="O1355" s="32">
        <f>IF(Table1[[#This Row],[Phân loại]]="Tồn đầu kỳ",Table1[[#This Row],[Tổng giá trị]],0)</f>
        <v>0</v>
      </c>
      <c r="P1355" s="138">
        <f>IF(Table1[[#This Row],[Số còn phải thu ĐK]]&lt;&gt;0,0,IF(Table1[[#This Row],[Phân loại]]="Bán hàng",Table1[[#This Row],[Tổng giá trị]],-Table1[[#This Row],[Tổng giá trị]]))</f>
        <v>2980800</v>
      </c>
      <c r="Q1355" s="32">
        <f t="shared" si="240"/>
        <v>0</v>
      </c>
      <c r="R1355" s="138">
        <f>Table1[[#This Row],[Số còn phải thu ĐK]]+Table1[[#This Row],[Giá Trị HD sau CK]]-Table1[[#This Row],[Số tiền đã thu]]</f>
        <v>2980800</v>
      </c>
      <c r="S1355" s="6">
        <f>IF(Table1[[#This Row],[Ngày hóa đơn]]&lt;&gt;"",Table1[[#This Row],[Ngày hóa đơn]],IF(Table1[[#This Row],[Ngày hạch toán]]&lt;&gt;"",Table1[[#This Row],[Ngày hạch toán]],""))</f>
        <v>46240</v>
      </c>
      <c r="T1355" s="138"/>
      <c r="U1355" s="6">
        <f>IF(Table1[[#This Row],[Ngày tính CN]]="","",S1355+T1355)</f>
        <v>46240</v>
      </c>
      <c r="V1355" s="32">
        <f ca="1">IF(Table1[[#This Row],[Hạn thanh toán]]="","",IF((U1355-NOW())&lt;0,0,(U1355-NOW())))</f>
        <v>0</v>
      </c>
      <c r="W1355" s="32"/>
      <c r="X1355" s="32">
        <f t="shared" ca="1" si="241"/>
        <v>54.359753240743885</v>
      </c>
      <c r="Y1355" s="2" t="str">
        <f t="shared" ca="1" si="242"/>
        <v>Nợ quá hạn từ 30 ngày đến 60 ngày</v>
      </c>
      <c r="Z1355" s="42">
        <f t="shared" si="243"/>
        <v>46240</v>
      </c>
      <c r="AA1355" s="42" t="str">
        <f t="shared" si="244"/>
        <v/>
      </c>
      <c r="AD1355" s="2" t="str">
        <f>VLOOKUP($A1355,MA_KH!$A:$Q,MA_KH!O$1,0)</f>
        <v>MEGA</v>
      </c>
      <c r="AE1355" s="2" t="str">
        <f>VLOOKUP($A1355,MA_KH!$A:$Q,MA_KH!P$1,0)</f>
        <v>CÔNG TY TNHH MM MEGA MARKET (VIỆT NAM)</v>
      </c>
      <c r="AG1355" s="2" t="str">
        <f>(Table1[[#This Row],[Số hóa đơn]])&amp;IF(OR(Table1[[#This Row],[Phân loại]]="Hàng trả",Table1[[#This Row],[Phân loại]]="Giảm công nợ"),-Table1[[#This Row],[Tổng giá trị]],Table1[[#This Row],[Tổng giá trị]])</f>
        <v>000556212980800</v>
      </c>
      <c r="AH1355" s="6" t="e">
        <f>_xlfn.XLOOKUP(Table1[[#This Row],[Column1]],'Chi tiết tt Mega gửi'!P:P,'Chi tiết tt Mega gửi'!N:N)</f>
        <v>#N/A</v>
      </c>
    </row>
    <row r="1356" spans="1:34" ht="25.5" customHeight="1" x14ac:dyDescent="0.2">
      <c r="A1356" s="30" t="s">
        <v>16299</v>
      </c>
      <c r="B1356" s="30" t="s">
        <v>190</v>
      </c>
      <c r="C1356" s="71">
        <v>46240</v>
      </c>
      <c r="D1356" s="30" t="s">
        <v>21920</v>
      </c>
      <c r="E1356" s="71">
        <v>46240</v>
      </c>
      <c r="F1356" s="30" t="s">
        <v>21927</v>
      </c>
      <c r="G1356" s="30" t="s">
        <v>21934</v>
      </c>
      <c r="H1356" s="31">
        <v>6701630</v>
      </c>
      <c r="I1356" s="57"/>
      <c r="J1356" s="31">
        <v>536130</v>
      </c>
      <c r="K1356" s="31">
        <v>7237760</v>
      </c>
      <c r="L1356" s="64" t="s">
        <v>17237</v>
      </c>
      <c r="M1356" s="6">
        <v>46258</v>
      </c>
      <c r="N1356" s="140"/>
      <c r="O1356" s="32">
        <f>IF(Table1[[#This Row],[Phân loại]]="Tồn đầu kỳ",Table1[[#This Row],[Tổng giá trị]],0)</f>
        <v>0</v>
      </c>
      <c r="P1356" s="138">
        <f>IF(Table1[[#This Row],[Số còn phải thu ĐK]]&lt;&gt;0,0,IF(Table1[[#This Row],[Phân loại]]="Bán hàng",Table1[[#This Row],[Tổng giá trị]],-Table1[[#This Row],[Tổng giá trị]]))</f>
        <v>-7237760</v>
      </c>
      <c r="Q1356" s="32">
        <f t="shared" ref="Q1356:Q1362" si="245">IF(M1356&lt;&gt;"",IF(O1356&lt;&gt;0,O1356,P1356),0)</f>
        <v>-7237760</v>
      </c>
      <c r="R1356" s="138">
        <f>Table1[[#This Row],[Số còn phải thu ĐK]]+Table1[[#This Row],[Giá Trị HD sau CK]]-Table1[[#This Row],[Số tiền đã thu]]</f>
        <v>0</v>
      </c>
      <c r="S1356" s="6">
        <f>IF(Table1[[#This Row],[Ngày hóa đơn]]&lt;&gt;"",Table1[[#This Row],[Ngày hóa đơn]],IF(Table1[[#This Row],[Ngày hạch toán]]&lt;&gt;"",Table1[[#This Row],[Ngày hạch toán]],""))</f>
        <v>46240</v>
      </c>
      <c r="T1356" s="138"/>
      <c r="U1356" s="6">
        <f>IF(Table1[[#This Row],[Ngày tính CN]]="","",S1356+T1356)</f>
        <v>46240</v>
      </c>
      <c r="V1356" s="32">
        <f ca="1">IF(Table1[[#This Row],[Hạn thanh toán]]="","",IF((U1356-NOW())&lt;0,0,(U1356-NOW())))</f>
        <v>0</v>
      </c>
      <c r="W1356" s="32"/>
      <c r="X1356" s="32" t="str">
        <f t="shared" ref="X1356:X1362" ca="1" si="246">IF(OR(U1356="",R1356=0),"",IF((U1356-NOW())&lt;0,-(U1356-NOW()),0))</f>
        <v/>
      </c>
      <c r="Y1356" s="2" t="str">
        <f t="shared" ref="Y1356:Y1362" si="247">IF(R1356=0,"Đã thanh toán",IF(X1356="","",IF(X1356&lt;=0,"Chưa đến hạn thanh toán",IF(X1356&lt;=30,"Nợ quá hạn 30 ngày",IF(X1356&lt;=60,"Nợ quá hạn từ 30 ngày đến 60 ngày",IF(X1356&lt;=90,"Nợ quá hạn từ 60 ngày đến 90 ngày",IF(X1356&lt;=120,"Nợ quá hạn từ 90 ngày đến 120 ngày","Nợ quá hạn hơn 120 ngày có khả năng mất thanh toán")))))))</f>
        <v>Đã thanh toán</v>
      </c>
      <c r="Z1356" s="42">
        <f t="shared" ref="Z1356:Z1362" si="248">IF(S1356="","",S1356)</f>
        <v>46240</v>
      </c>
      <c r="AA1356" s="42">
        <f t="shared" ref="AA1356:AA1362" si="249">IF(M1356="","",M1356)</f>
        <v>46258</v>
      </c>
      <c r="AD1356" s="2" t="str">
        <f>VLOOKUP($A1356,MA_KH!$A:$Q,MA_KH!O$1,0)</f>
        <v>MEGA</v>
      </c>
      <c r="AE1356" s="2" t="str">
        <f>VLOOKUP($A1356,MA_KH!$A:$Q,MA_KH!P$1,0)</f>
        <v>CÔNG TY TNHH MM MEGA MARKET (VIỆT NAM)</v>
      </c>
      <c r="AG1356" s="2" t="str">
        <f>(Table1[[#This Row],[Số hóa đơn]])&amp;IF(OR(Table1[[#This Row],[Phân loại]]="Hàng trả",Table1[[#This Row],[Phân loại]]="Giảm công nợ"),-Table1[[#This Row],[Tổng giá trị]],Table1[[#This Row],[Tổng giá trị]])</f>
        <v>46238-7237760</v>
      </c>
      <c r="AH1356" s="6" t="e">
        <f>_xlfn.XLOOKUP(Table1[[#This Row],[Column1]],'Chi tiết tt Mega gửi'!P:P,'Chi tiết tt Mega gửi'!N:N)</f>
        <v>#N/A</v>
      </c>
    </row>
    <row r="1357" spans="1:34" ht="25.5" customHeight="1" x14ac:dyDescent="0.2">
      <c r="A1357" s="30" t="s">
        <v>16299</v>
      </c>
      <c r="B1357" s="30" t="s">
        <v>190</v>
      </c>
      <c r="C1357" s="71">
        <v>46240</v>
      </c>
      <c r="D1357" s="30" t="s">
        <v>21921</v>
      </c>
      <c r="E1357" s="71">
        <v>46240</v>
      </c>
      <c r="F1357" s="30" t="s">
        <v>21928</v>
      </c>
      <c r="G1357" s="30" t="s">
        <v>21935</v>
      </c>
      <c r="H1357" s="31">
        <v>5827504</v>
      </c>
      <c r="I1357" s="57"/>
      <c r="J1357" s="31">
        <v>466200</v>
      </c>
      <c r="K1357" s="84">
        <v>6293704</v>
      </c>
      <c r="L1357" s="64" t="s">
        <v>17237</v>
      </c>
      <c r="M1357" s="6">
        <v>46258</v>
      </c>
      <c r="N1357" s="140"/>
      <c r="O1357" s="32">
        <f>IF(Table1[[#This Row],[Phân loại]]="Tồn đầu kỳ",Table1[[#This Row],[Tổng giá trị]],0)</f>
        <v>0</v>
      </c>
      <c r="P1357" s="138">
        <f>IF(Table1[[#This Row],[Số còn phải thu ĐK]]&lt;&gt;0,0,IF(Table1[[#This Row],[Phân loại]]="Bán hàng",Table1[[#This Row],[Tổng giá trị]],-Table1[[#This Row],[Tổng giá trị]]))</f>
        <v>-6293704</v>
      </c>
      <c r="Q1357" s="32">
        <f t="shared" si="245"/>
        <v>-6293704</v>
      </c>
      <c r="R1357" s="138">
        <f>Table1[[#This Row],[Số còn phải thu ĐK]]+Table1[[#This Row],[Giá Trị HD sau CK]]-Table1[[#This Row],[Số tiền đã thu]]</f>
        <v>0</v>
      </c>
      <c r="S1357" s="6">
        <f>IF(Table1[[#This Row],[Ngày hóa đơn]]&lt;&gt;"",Table1[[#This Row],[Ngày hóa đơn]],IF(Table1[[#This Row],[Ngày hạch toán]]&lt;&gt;"",Table1[[#This Row],[Ngày hạch toán]],""))</f>
        <v>46240</v>
      </c>
      <c r="T1357" s="138"/>
      <c r="U1357" s="6">
        <f>IF(Table1[[#This Row],[Ngày tính CN]]="","",S1357+T1357)</f>
        <v>46240</v>
      </c>
      <c r="V1357" s="32">
        <f ca="1">IF(Table1[[#This Row],[Hạn thanh toán]]="","",IF((U1357-NOW())&lt;0,0,(U1357-NOW())))</f>
        <v>0</v>
      </c>
      <c r="W1357" s="32"/>
      <c r="X1357" s="32" t="str">
        <f t="shared" ca="1" si="246"/>
        <v/>
      </c>
      <c r="Y1357" s="2" t="str">
        <f t="shared" si="247"/>
        <v>Đã thanh toán</v>
      </c>
      <c r="Z1357" s="42">
        <f t="shared" si="248"/>
        <v>46240</v>
      </c>
      <c r="AA1357" s="42">
        <f t="shared" si="249"/>
        <v>46258</v>
      </c>
      <c r="AD1357" s="2" t="str">
        <f>VLOOKUP($A1357,MA_KH!$A:$Q,MA_KH!O$1,0)</f>
        <v>MEGA</v>
      </c>
      <c r="AE1357" s="2" t="str">
        <f>VLOOKUP($A1357,MA_KH!$A:$Q,MA_KH!P$1,0)</f>
        <v>CÔNG TY TNHH MM MEGA MARKET (VIỆT NAM)</v>
      </c>
      <c r="AG1357" s="2" t="str">
        <f>(Table1[[#This Row],[Số hóa đơn]])&amp;IF(OR(Table1[[#This Row],[Phân loại]]="Hàng trả",Table1[[#This Row],[Phân loại]]="Giảm công nợ"),-Table1[[#This Row],[Tổng giá trị]],Table1[[#This Row],[Tổng giá trị]])</f>
        <v>46234-6293704</v>
      </c>
      <c r="AH1357" s="6" t="e">
        <f>_xlfn.XLOOKUP(Table1[[#This Row],[Column1]],'Chi tiết tt Mega gửi'!P:P,'Chi tiết tt Mega gửi'!N:N)</f>
        <v>#N/A</v>
      </c>
    </row>
    <row r="1358" spans="1:34" ht="25.5" customHeight="1" x14ac:dyDescent="0.2">
      <c r="A1358" s="30" t="s">
        <v>16299</v>
      </c>
      <c r="B1358" s="30" t="s">
        <v>190</v>
      </c>
      <c r="C1358" s="71">
        <v>46240</v>
      </c>
      <c r="D1358" s="30" t="s">
        <v>21922</v>
      </c>
      <c r="E1358" s="71">
        <v>46240</v>
      </c>
      <c r="F1358" s="30" t="s">
        <v>21929</v>
      </c>
      <c r="G1358" s="30" t="s">
        <v>21936</v>
      </c>
      <c r="H1358" s="31">
        <v>40000000</v>
      </c>
      <c r="I1358" s="57"/>
      <c r="J1358" s="31">
        <v>3200000</v>
      </c>
      <c r="K1358" s="84">
        <v>43200000</v>
      </c>
      <c r="L1358" s="64" t="s">
        <v>17237</v>
      </c>
      <c r="M1358" s="6">
        <v>46258</v>
      </c>
      <c r="N1358" s="140"/>
      <c r="O1358" s="32">
        <f>IF(Table1[[#This Row],[Phân loại]]="Tồn đầu kỳ",Table1[[#This Row],[Tổng giá trị]],0)</f>
        <v>0</v>
      </c>
      <c r="P1358" s="138">
        <f>IF(Table1[[#This Row],[Số còn phải thu ĐK]]&lt;&gt;0,0,IF(Table1[[#This Row],[Phân loại]]="Bán hàng",Table1[[#This Row],[Tổng giá trị]],-Table1[[#This Row],[Tổng giá trị]]))</f>
        <v>-43200000</v>
      </c>
      <c r="Q1358" s="32">
        <f t="shared" si="245"/>
        <v>-43200000</v>
      </c>
      <c r="R1358" s="138">
        <f>Table1[[#This Row],[Số còn phải thu ĐK]]+Table1[[#This Row],[Giá Trị HD sau CK]]-Table1[[#This Row],[Số tiền đã thu]]</f>
        <v>0</v>
      </c>
      <c r="S1358" s="6">
        <f>IF(Table1[[#This Row],[Ngày hóa đơn]]&lt;&gt;"",Table1[[#This Row],[Ngày hóa đơn]],IF(Table1[[#This Row],[Ngày hạch toán]]&lt;&gt;"",Table1[[#This Row],[Ngày hạch toán]],""))</f>
        <v>46240</v>
      </c>
      <c r="T1358" s="138"/>
      <c r="U1358" s="6">
        <f>IF(Table1[[#This Row],[Ngày tính CN]]="","",S1358+T1358)</f>
        <v>46240</v>
      </c>
      <c r="V1358" s="32">
        <f ca="1">IF(Table1[[#This Row],[Hạn thanh toán]]="","",IF((U1358-NOW())&lt;0,0,(U1358-NOW())))</f>
        <v>0</v>
      </c>
      <c r="W1358" s="32"/>
      <c r="X1358" s="32" t="str">
        <f t="shared" ca="1" si="246"/>
        <v/>
      </c>
      <c r="Y1358" s="2" t="str">
        <f t="shared" si="247"/>
        <v>Đã thanh toán</v>
      </c>
      <c r="Z1358" s="42">
        <f t="shared" si="248"/>
        <v>46240</v>
      </c>
      <c r="AA1358" s="42">
        <f t="shared" si="249"/>
        <v>46258</v>
      </c>
      <c r="AD1358" s="2" t="str">
        <f>VLOOKUP($A1358,MA_KH!$A:$Q,MA_KH!O$1,0)</f>
        <v>MEGA</v>
      </c>
      <c r="AE1358" s="2" t="str">
        <f>VLOOKUP($A1358,MA_KH!$A:$Q,MA_KH!P$1,0)</f>
        <v>CÔNG TY TNHH MM MEGA MARKET (VIỆT NAM)</v>
      </c>
      <c r="AG1358" s="2" t="str">
        <f>(Table1[[#This Row],[Số hóa đơn]])&amp;IF(OR(Table1[[#This Row],[Phân loại]]="Hàng trả",Table1[[#This Row],[Phân loại]]="Giảm công nợ"),-Table1[[#This Row],[Tổng giá trị]],Table1[[#This Row],[Tổng giá trị]])</f>
        <v>50077-43200000</v>
      </c>
      <c r="AH1358" s="6" t="e">
        <f>_xlfn.XLOOKUP(Table1[[#This Row],[Column1]],'Chi tiết tt Mega gửi'!P:P,'Chi tiết tt Mega gửi'!N:N)</f>
        <v>#N/A</v>
      </c>
    </row>
    <row r="1359" spans="1:34" ht="25.5" customHeight="1" x14ac:dyDescent="0.2">
      <c r="A1359" s="30" t="s">
        <v>16299</v>
      </c>
      <c r="B1359" s="30" t="s">
        <v>190</v>
      </c>
      <c r="C1359" s="71">
        <v>46240</v>
      </c>
      <c r="D1359" s="30" t="s">
        <v>21923</v>
      </c>
      <c r="E1359" s="71">
        <v>46240</v>
      </c>
      <c r="F1359" s="30" t="s">
        <v>21930</v>
      </c>
      <c r="G1359" s="30" t="s">
        <v>21937</v>
      </c>
      <c r="H1359" s="31">
        <v>2913752</v>
      </c>
      <c r="I1359" s="57"/>
      <c r="J1359" s="31">
        <v>233100</v>
      </c>
      <c r="K1359" s="84">
        <v>3146852</v>
      </c>
      <c r="L1359" s="64" t="s">
        <v>17237</v>
      </c>
      <c r="M1359" s="6">
        <v>46258</v>
      </c>
      <c r="N1359" s="140"/>
      <c r="O1359" s="32">
        <f>IF(Table1[[#This Row],[Phân loại]]="Tồn đầu kỳ",Table1[[#This Row],[Tổng giá trị]],0)</f>
        <v>0</v>
      </c>
      <c r="P1359" s="138">
        <f>IF(Table1[[#This Row],[Số còn phải thu ĐK]]&lt;&gt;0,0,IF(Table1[[#This Row],[Phân loại]]="Bán hàng",Table1[[#This Row],[Tổng giá trị]],-Table1[[#This Row],[Tổng giá trị]]))</f>
        <v>-3146852</v>
      </c>
      <c r="Q1359" s="32">
        <f t="shared" si="245"/>
        <v>-3146852</v>
      </c>
      <c r="R1359" s="138">
        <f>Table1[[#This Row],[Số còn phải thu ĐK]]+Table1[[#This Row],[Giá Trị HD sau CK]]-Table1[[#This Row],[Số tiền đã thu]]</f>
        <v>0</v>
      </c>
      <c r="S1359" s="6">
        <f>IF(Table1[[#This Row],[Ngày hóa đơn]]&lt;&gt;"",Table1[[#This Row],[Ngày hóa đơn]],IF(Table1[[#This Row],[Ngày hạch toán]]&lt;&gt;"",Table1[[#This Row],[Ngày hạch toán]],""))</f>
        <v>46240</v>
      </c>
      <c r="T1359" s="138"/>
      <c r="U1359" s="6">
        <f>IF(Table1[[#This Row],[Ngày tính CN]]="","",S1359+T1359)</f>
        <v>46240</v>
      </c>
      <c r="V1359" s="32">
        <f ca="1">IF(Table1[[#This Row],[Hạn thanh toán]]="","",IF((U1359-NOW())&lt;0,0,(U1359-NOW())))</f>
        <v>0</v>
      </c>
      <c r="W1359" s="32"/>
      <c r="X1359" s="32" t="str">
        <f t="shared" ca="1" si="246"/>
        <v/>
      </c>
      <c r="Y1359" s="2" t="str">
        <f t="shared" si="247"/>
        <v>Đã thanh toán</v>
      </c>
      <c r="Z1359" s="42">
        <f t="shared" si="248"/>
        <v>46240</v>
      </c>
      <c r="AA1359" s="42">
        <f t="shared" si="249"/>
        <v>46258</v>
      </c>
      <c r="AD1359" s="2" t="str">
        <f>VLOOKUP($A1359,MA_KH!$A:$Q,MA_KH!O$1,0)</f>
        <v>MEGA</v>
      </c>
      <c r="AE1359" s="2" t="str">
        <f>VLOOKUP($A1359,MA_KH!$A:$Q,MA_KH!P$1,0)</f>
        <v>CÔNG TY TNHH MM MEGA MARKET (VIỆT NAM)</v>
      </c>
      <c r="AG1359" s="2" t="str">
        <f>(Table1[[#This Row],[Số hóa đơn]])&amp;IF(OR(Table1[[#This Row],[Phân loại]]="Hàng trả",Table1[[#This Row],[Phân loại]]="Giảm công nợ"),-Table1[[#This Row],[Tổng giá trị]],Table1[[#This Row],[Tổng giá trị]])</f>
        <v>46233-3146852</v>
      </c>
      <c r="AH1359" s="6" t="e">
        <f>_xlfn.XLOOKUP(Table1[[#This Row],[Column1]],'Chi tiết tt Mega gửi'!P:P,'Chi tiết tt Mega gửi'!N:N)</f>
        <v>#N/A</v>
      </c>
    </row>
    <row r="1360" spans="1:34" ht="25.5" customHeight="1" x14ac:dyDescent="0.2">
      <c r="A1360" s="30" t="s">
        <v>16299</v>
      </c>
      <c r="B1360" s="30" t="s">
        <v>190</v>
      </c>
      <c r="C1360" s="71">
        <v>46240</v>
      </c>
      <c r="D1360" s="30" t="s">
        <v>21924</v>
      </c>
      <c r="E1360" s="71">
        <v>46240</v>
      </c>
      <c r="F1360" s="30" t="s">
        <v>21931</v>
      </c>
      <c r="G1360" s="30" t="s">
        <v>21938</v>
      </c>
      <c r="H1360" s="31">
        <v>11655008</v>
      </c>
      <c r="I1360" s="57"/>
      <c r="J1360" s="31">
        <v>932401</v>
      </c>
      <c r="K1360" s="84">
        <v>12587409</v>
      </c>
      <c r="L1360" s="64" t="s">
        <v>17237</v>
      </c>
      <c r="M1360" s="6">
        <v>46258</v>
      </c>
      <c r="N1360" s="140"/>
      <c r="O1360" s="32">
        <f>IF(Table1[[#This Row],[Phân loại]]="Tồn đầu kỳ",Table1[[#This Row],[Tổng giá trị]],0)</f>
        <v>0</v>
      </c>
      <c r="P1360" s="138">
        <f>IF(Table1[[#This Row],[Số còn phải thu ĐK]]&lt;&gt;0,0,IF(Table1[[#This Row],[Phân loại]]="Bán hàng",Table1[[#This Row],[Tổng giá trị]],-Table1[[#This Row],[Tổng giá trị]]))</f>
        <v>-12587409</v>
      </c>
      <c r="Q1360" s="32">
        <f t="shared" si="245"/>
        <v>-12587409</v>
      </c>
      <c r="R1360" s="138">
        <f>Table1[[#This Row],[Số còn phải thu ĐK]]+Table1[[#This Row],[Giá Trị HD sau CK]]-Table1[[#This Row],[Số tiền đã thu]]</f>
        <v>0</v>
      </c>
      <c r="S1360" s="6">
        <f>IF(Table1[[#This Row],[Ngày hóa đơn]]&lt;&gt;"",Table1[[#This Row],[Ngày hóa đơn]],IF(Table1[[#This Row],[Ngày hạch toán]]&lt;&gt;"",Table1[[#This Row],[Ngày hạch toán]],""))</f>
        <v>46240</v>
      </c>
      <c r="T1360" s="138"/>
      <c r="U1360" s="6">
        <f>IF(Table1[[#This Row],[Ngày tính CN]]="","",S1360+T1360)</f>
        <v>46240</v>
      </c>
      <c r="V1360" s="32">
        <f ca="1">IF(Table1[[#This Row],[Hạn thanh toán]]="","",IF((U1360-NOW())&lt;0,0,(U1360-NOW())))</f>
        <v>0</v>
      </c>
      <c r="W1360" s="32"/>
      <c r="X1360" s="32" t="str">
        <f t="shared" ca="1" si="246"/>
        <v/>
      </c>
      <c r="Y1360" s="2" t="str">
        <f t="shared" si="247"/>
        <v>Đã thanh toán</v>
      </c>
      <c r="Z1360" s="42">
        <f t="shared" si="248"/>
        <v>46240</v>
      </c>
      <c r="AA1360" s="42">
        <f t="shared" si="249"/>
        <v>46258</v>
      </c>
      <c r="AD1360" s="2" t="str">
        <f>VLOOKUP($A1360,MA_KH!$A:$Q,MA_KH!O$1,0)</f>
        <v>MEGA</v>
      </c>
      <c r="AE1360" s="2" t="str">
        <f>VLOOKUP($A1360,MA_KH!$A:$Q,MA_KH!P$1,0)</f>
        <v>CÔNG TY TNHH MM MEGA MARKET (VIỆT NAM)</v>
      </c>
      <c r="AG1360" s="2" t="str">
        <f>(Table1[[#This Row],[Số hóa đơn]])&amp;IF(OR(Table1[[#This Row],[Phân loại]]="Hàng trả",Table1[[#This Row],[Phân loại]]="Giảm công nợ"),-Table1[[#This Row],[Tổng giá trị]],Table1[[#This Row],[Tổng giá trị]])</f>
        <v>46236-12587409</v>
      </c>
      <c r="AH1360" s="6" t="e">
        <f>_xlfn.XLOOKUP(Table1[[#This Row],[Column1]],'Chi tiết tt Mega gửi'!P:P,'Chi tiết tt Mega gửi'!N:N)</f>
        <v>#N/A</v>
      </c>
    </row>
    <row r="1361" spans="1:34" ht="25.5" customHeight="1" x14ac:dyDescent="0.2">
      <c r="A1361" s="30" t="s">
        <v>16299</v>
      </c>
      <c r="B1361" s="30" t="s">
        <v>190</v>
      </c>
      <c r="C1361" s="71">
        <v>46240</v>
      </c>
      <c r="D1361" s="30" t="s">
        <v>21925</v>
      </c>
      <c r="E1361" s="71">
        <v>46240</v>
      </c>
      <c r="F1361" s="30" t="s">
        <v>21932</v>
      </c>
      <c r="G1361" s="30" t="s">
        <v>21939</v>
      </c>
      <c r="H1361" s="31">
        <v>1456876</v>
      </c>
      <c r="I1361" s="57"/>
      <c r="J1361" s="31">
        <v>116550</v>
      </c>
      <c r="K1361" s="31">
        <v>1573426</v>
      </c>
      <c r="L1361" s="64" t="s">
        <v>17237</v>
      </c>
      <c r="M1361" s="6">
        <v>46258</v>
      </c>
      <c r="N1361" s="140"/>
      <c r="O1361" s="32">
        <f>IF(Table1[[#This Row],[Phân loại]]="Tồn đầu kỳ",Table1[[#This Row],[Tổng giá trị]],0)</f>
        <v>0</v>
      </c>
      <c r="P1361" s="138">
        <f>IF(Table1[[#This Row],[Số còn phải thu ĐK]]&lt;&gt;0,0,IF(Table1[[#This Row],[Phân loại]]="Bán hàng",Table1[[#This Row],[Tổng giá trị]],-Table1[[#This Row],[Tổng giá trị]]))</f>
        <v>-1573426</v>
      </c>
      <c r="Q1361" s="32">
        <f t="shared" si="245"/>
        <v>-1573426</v>
      </c>
      <c r="R1361" s="138">
        <f>Table1[[#This Row],[Số còn phải thu ĐK]]+Table1[[#This Row],[Giá Trị HD sau CK]]-Table1[[#This Row],[Số tiền đã thu]]</f>
        <v>0</v>
      </c>
      <c r="S1361" s="6">
        <f>IF(Table1[[#This Row],[Ngày hóa đơn]]&lt;&gt;"",Table1[[#This Row],[Ngày hóa đơn]],IF(Table1[[#This Row],[Ngày hạch toán]]&lt;&gt;"",Table1[[#This Row],[Ngày hạch toán]],""))</f>
        <v>46240</v>
      </c>
      <c r="T1361" s="138"/>
      <c r="U1361" s="6">
        <f>IF(Table1[[#This Row],[Ngày tính CN]]="","",S1361+T1361)</f>
        <v>46240</v>
      </c>
      <c r="V1361" s="32">
        <f ca="1">IF(Table1[[#This Row],[Hạn thanh toán]]="","",IF((U1361-NOW())&lt;0,0,(U1361-NOW())))</f>
        <v>0</v>
      </c>
      <c r="W1361" s="32"/>
      <c r="X1361" s="32" t="str">
        <f t="shared" ca="1" si="246"/>
        <v/>
      </c>
      <c r="Y1361" s="2" t="str">
        <f t="shared" si="247"/>
        <v>Đã thanh toán</v>
      </c>
      <c r="Z1361" s="42">
        <f t="shared" si="248"/>
        <v>46240</v>
      </c>
      <c r="AA1361" s="42">
        <f t="shared" si="249"/>
        <v>46258</v>
      </c>
      <c r="AD1361" s="2" t="str">
        <f>VLOOKUP($A1361,MA_KH!$A:$Q,MA_KH!O$1,0)</f>
        <v>MEGA</v>
      </c>
      <c r="AE1361" s="2" t="str">
        <f>VLOOKUP($A1361,MA_KH!$A:$Q,MA_KH!P$1,0)</f>
        <v>CÔNG TY TNHH MM MEGA MARKET (VIỆT NAM)</v>
      </c>
      <c r="AG1361" s="2" t="str">
        <f>(Table1[[#This Row],[Số hóa đơn]])&amp;IF(OR(Table1[[#This Row],[Phân loại]]="Hàng trả",Table1[[#This Row],[Phân loại]]="Giảm công nợ"),-Table1[[#This Row],[Tổng giá trị]],Table1[[#This Row],[Tổng giá trị]])</f>
        <v>46237-1573426</v>
      </c>
      <c r="AH1361" s="6" t="e">
        <f>_xlfn.XLOOKUP(Table1[[#This Row],[Column1]],'Chi tiết tt Mega gửi'!P:P,'Chi tiết tt Mega gửi'!N:N)</f>
        <v>#N/A</v>
      </c>
    </row>
    <row r="1362" spans="1:34" ht="25.5" customHeight="1" x14ac:dyDescent="0.2">
      <c r="A1362" s="30" t="s">
        <v>16299</v>
      </c>
      <c r="B1362" s="30" t="s">
        <v>190</v>
      </c>
      <c r="C1362" s="71">
        <v>46240</v>
      </c>
      <c r="D1362" s="30" t="s">
        <v>21926</v>
      </c>
      <c r="E1362" s="71">
        <v>46240</v>
      </c>
      <c r="F1362" s="30" t="s">
        <v>21933</v>
      </c>
      <c r="G1362" s="30" t="s">
        <v>21940</v>
      </c>
      <c r="H1362" s="31">
        <v>6555942</v>
      </c>
      <c r="I1362" s="57"/>
      <c r="J1362" s="31">
        <v>524475</v>
      </c>
      <c r="K1362" s="84">
        <v>7080417</v>
      </c>
      <c r="L1362" s="64" t="s">
        <v>17237</v>
      </c>
      <c r="M1362" s="6">
        <v>46258</v>
      </c>
      <c r="N1362" s="140"/>
      <c r="O1362" s="32">
        <f>IF(Table1[[#This Row],[Phân loại]]="Tồn đầu kỳ",Table1[[#This Row],[Tổng giá trị]],0)</f>
        <v>0</v>
      </c>
      <c r="P1362" s="138">
        <f>IF(Table1[[#This Row],[Số còn phải thu ĐK]]&lt;&gt;0,0,IF(Table1[[#This Row],[Phân loại]]="Bán hàng",Table1[[#This Row],[Tổng giá trị]],-Table1[[#This Row],[Tổng giá trị]]))</f>
        <v>-7080417</v>
      </c>
      <c r="Q1362" s="32">
        <f t="shared" si="245"/>
        <v>-7080417</v>
      </c>
      <c r="R1362" s="138">
        <f>Table1[[#This Row],[Số còn phải thu ĐK]]+Table1[[#This Row],[Giá Trị HD sau CK]]-Table1[[#This Row],[Số tiền đã thu]]</f>
        <v>0</v>
      </c>
      <c r="S1362" s="6">
        <f>IF(Table1[[#This Row],[Ngày hóa đơn]]&lt;&gt;"",Table1[[#This Row],[Ngày hóa đơn]],IF(Table1[[#This Row],[Ngày hạch toán]]&lt;&gt;"",Table1[[#This Row],[Ngày hạch toán]],""))</f>
        <v>46240</v>
      </c>
      <c r="T1362" s="138"/>
      <c r="U1362" s="6">
        <f>IF(Table1[[#This Row],[Ngày tính CN]]="","",S1362+T1362)</f>
        <v>46240</v>
      </c>
      <c r="V1362" s="32">
        <f ca="1">IF(Table1[[#This Row],[Hạn thanh toán]]="","",IF((U1362-NOW())&lt;0,0,(U1362-NOW())))</f>
        <v>0</v>
      </c>
      <c r="W1362" s="32"/>
      <c r="X1362" s="32" t="str">
        <f t="shared" ca="1" si="246"/>
        <v/>
      </c>
      <c r="Y1362" s="2" t="str">
        <f t="shared" si="247"/>
        <v>Đã thanh toán</v>
      </c>
      <c r="Z1362" s="42">
        <f t="shared" si="248"/>
        <v>46240</v>
      </c>
      <c r="AA1362" s="42">
        <f t="shared" si="249"/>
        <v>46258</v>
      </c>
      <c r="AD1362" s="2" t="str">
        <f>VLOOKUP($A1362,MA_KH!$A:$Q,MA_KH!O$1,0)</f>
        <v>MEGA</v>
      </c>
      <c r="AE1362" s="2" t="str">
        <f>VLOOKUP($A1362,MA_KH!$A:$Q,MA_KH!P$1,0)</f>
        <v>CÔNG TY TNHH MM MEGA MARKET (VIỆT NAM)</v>
      </c>
      <c r="AG1362" s="2" t="str">
        <f>(Table1[[#This Row],[Số hóa đơn]])&amp;IF(OR(Table1[[#This Row],[Phân loại]]="Hàng trả",Table1[[#This Row],[Phân loại]]="Giảm công nợ"),-Table1[[#This Row],[Tổng giá trị]],Table1[[#This Row],[Tổng giá trị]])</f>
        <v>46267-7080417</v>
      </c>
      <c r="AH1362" s="6" t="e">
        <f>_xlfn.XLOOKUP(Table1[[#This Row],[Column1]],'Chi tiết tt Mega gửi'!P:P,'Chi tiết tt Mega gửi'!N:N)</f>
        <v>#N/A</v>
      </c>
    </row>
    <row r="1363" spans="1:34" ht="25.5" customHeight="1" x14ac:dyDescent="0.2">
      <c r="A1363" s="54" t="s">
        <v>16298</v>
      </c>
      <c r="B1363" s="54" t="s">
        <v>7235</v>
      </c>
      <c r="C1363" s="55">
        <v>46241</v>
      </c>
      <c r="D1363" s="54" t="s">
        <v>21637</v>
      </c>
      <c r="E1363" s="55">
        <v>46241</v>
      </c>
      <c r="F1363" s="54" t="s">
        <v>21638</v>
      </c>
      <c r="G1363" s="54" t="s">
        <v>21639</v>
      </c>
      <c r="H1363" s="56">
        <v>8959360</v>
      </c>
      <c r="I1363" s="57">
        <v>0</v>
      </c>
      <c r="J1363" s="56">
        <v>716749</v>
      </c>
      <c r="K1363" s="65">
        <v>9676109</v>
      </c>
      <c r="L1363" s="64" t="s">
        <v>17236</v>
      </c>
      <c r="M1363" s="164">
        <v>46289</v>
      </c>
      <c r="N1363" s="163" t="s">
        <v>22523</v>
      </c>
      <c r="O1363" s="32">
        <f>IF(Table1[[#This Row],[Phân loại]]="Tồn đầu kỳ",Table1[[#This Row],[Tổng giá trị]],0)</f>
        <v>0</v>
      </c>
      <c r="P1363" s="138">
        <f>IF(Table1[[#This Row],[Số còn phải thu ĐK]]&lt;&gt;0,0,IF(Table1[[#This Row],[Phân loại]]="Bán hàng",Table1[[#This Row],[Tổng giá trị]],-Table1[[#This Row],[Tổng giá trị]]))</f>
        <v>9676109</v>
      </c>
      <c r="Q1363" s="32">
        <f t="shared" si="240"/>
        <v>9676109</v>
      </c>
      <c r="R1363" s="138">
        <f>Table1[[#This Row],[Số còn phải thu ĐK]]+Table1[[#This Row],[Giá Trị HD sau CK]]-Table1[[#This Row],[Số tiền đã thu]]</f>
        <v>0</v>
      </c>
      <c r="S1363" s="6">
        <f>IF(Table1[[#This Row],[Ngày hóa đơn]]&lt;&gt;"",Table1[[#This Row],[Ngày hóa đơn]],IF(Table1[[#This Row],[Ngày hạch toán]]&lt;&gt;"",Table1[[#This Row],[Ngày hạch toán]],""))</f>
        <v>46241</v>
      </c>
      <c r="T1363" s="138"/>
      <c r="U1363" s="6">
        <f>IF(Table1[[#This Row],[Ngày tính CN]]="","",S1363+T1363)</f>
        <v>46241</v>
      </c>
      <c r="V1363" s="32">
        <f ca="1">IF(Table1[[#This Row],[Hạn thanh toán]]="","",IF((U1363-NOW())&lt;0,0,(U1363-NOW())))</f>
        <v>0</v>
      </c>
      <c r="W1363" s="32"/>
      <c r="X1363" s="32" t="str">
        <f t="shared" ca="1" si="241"/>
        <v/>
      </c>
      <c r="Y1363" s="2" t="str">
        <f t="shared" si="242"/>
        <v>Đã thanh toán</v>
      </c>
      <c r="Z1363" s="42">
        <f t="shared" si="243"/>
        <v>46241</v>
      </c>
      <c r="AA1363" s="42">
        <f t="shared" si="244"/>
        <v>46289</v>
      </c>
      <c r="AD1363" s="2" t="str">
        <f>VLOOKUP($A1363,MA_KH!$A:$Q,MA_KH!O$1,0)</f>
        <v>MEGA</v>
      </c>
      <c r="AE1363" s="2" t="str">
        <f>VLOOKUP($A1363,MA_KH!$A:$Q,MA_KH!P$1,0)</f>
        <v>CÔNG TY TNHH MM MEGA MARKET (VIỆT NAM)</v>
      </c>
      <c r="AG1363" s="2" t="str">
        <f>(Table1[[#This Row],[Số hóa đơn]])&amp;IF(OR(Table1[[#This Row],[Phân loại]]="Hàng trả",Table1[[#This Row],[Phân loại]]="Giảm công nợ"),-Table1[[#This Row],[Tổng giá trị]],Table1[[#This Row],[Tổng giá trị]])</f>
        <v>000556489676109</v>
      </c>
      <c r="AH1363" s="6" t="e">
        <f>_xlfn.XLOOKUP(Table1[[#This Row],[Column1]],'Chi tiết tt Mega gửi'!P:P,'Chi tiết tt Mega gửi'!N:N)</f>
        <v>#N/A</v>
      </c>
    </row>
    <row r="1364" spans="1:34" ht="25.5" customHeight="1" x14ac:dyDescent="0.2">
      <c r="A1364" s="54" t="s">
        <v>16302</v>
      </c>
      <c r="B1364" s="54" t="s">
        <v>7251</v>
      </c>
      <c r="C1364" s="55">
        <v>46242</v>
      </c>
      <c r="D1364" s="54" t="s">
        <v>21640</v>
      </c>
      <c r="E1364" s="55">
        <v>46242</v>
      </c>
      <c r="F1364" s="54" t="s">
        <v>21641</v>
      </c>
      <c r="G1364" s="54" t="s">
        <v>21642</v>
      </c>
      <c r="H1364" s="56">
        <v>2884230</v>
      </c>
      <c r="I1364" s="57">
        <v>0</v>
      </c>
      <c r="J1364" s="56">
        <v>230738</v>
      </c>
      <c r="K1364" s="65">
        <v>3114968</v>
      </c>
      <c r="L1364" s="64" t="s">
        <v>17236</v>
      </c>
      <c r="M1364" s="164">
        <v>46289</v>
      </c>
      <c r="N1364" s="163" t="s">
        <v>22522</v>
      </c>
      <c r="O1364" s="32">
        <f>IF(Table1[[#This Row],[Phân loại]]="Tồn đầu kỳ",Table1[[#This Row],[Tổng giá trị]],0)</f>
        <v>0</v>
      </c>
      <c r="P1364" s="138">
        <f>IF(Table1[[#This Row],[Số còn phải thu ĐK]]&lt;&gt;0,0,IF(Table1[[#This Row],[Phân loại]]="Bán hàng",Table1[[#This Row],[Tổng giá trị]],-Table1[[#This Row],[Tổng giá trị]]))</f>
        <v>3114968</v>
      </c>
      <c r="Q1364" s="32">
        <f t="shared" si="240"/>
        <v>3114968</v>
      </c>
      <c r="R1364" s="138">
        <f>Table1[[#This Row],[Số còn phải thu ĐK]]+Table1[[#This Row],[Giá Trị HD sau CK]]-Table1[[#This Row],[Số tiền đã thu]]</f>
        <v>0</v>
      </c>
      <c r="S1364" s="6">
        <f>IF(Table1[[#This Row],[Ngày hóa đơn]]&lt;&gt;"",Table1[[#This Row],[Ngày hóa đơn]],IF(Table1[[#This Row],[Ngày hạch toán]]&lt;&gt;"",Table1[[#This Row],[Ngày hạch toán]],""))</f>
        <v>46242</v>
      </c>
      <c r="T1364" s="138"/>
      <c r="U1364" s="6">
        <f>IF(Table1[[#This Row],[Ngày tính CN]]="","",S1364+T1364)</f>
        <v>46242</v>
      </c>
      <c r="V1364" s="32">
        <f ca="1">IF(Table1[[#This Row],[Hạn thanh toán]]="","",IF((U1364-NOW())&lt;0,0,(U1364-NOW())))</f>
        <v>0</v>
      </c>
      <c r="W1364" s="32"/>
      <c r="X1364" s="32" t="str">
        <f t="shared" ca="1" si="241"/>
        <v/>
      </c>
      <c r="Y1364" s="2" t="str">
        <f t="shared" si="242"/>
        <v>Đã thanh toán</v>
      </c>
      <c r="Z1364" s="42">
        <f t="shared" si="243"/>
        <v>46242</v>
      </c>
      <c r="AA1364" s="42">
        <f t="shared" si="244"/>
        <v>46289</v>
      </c>
      <c r="AD1364" s="2" t="str">
        <f>VLOOKUP($A1364,MA_KH!$A:$Q,MA_KH!O$1,0)</f>
        <v>MEGA</v>
      </c>
      <c r="AE1364" s="2" t="str">
        <f>VLOOKUP($A1364,MA_KH!$A:$Q,MA_KH!P$1,0)</f>
        <v>CÔNG TY TNHH MM MEGA MARKET (VIỆT NAM)</v>
      </c>
      <c r="AG1364" s="2" t="str">
        <f>(Table1[[#This Row],[Số hóa đơn]])&amp;IF(OR(Table1[[#This Row],[Phân loại]]="Hàng trả",Table1[[#This Row],[Phân loại]]="Giảm công nợ"),-Table1[[#This Row],[Tổng giá trị]],Table1[[#This Row],[Tổng giá trị]])</f>
        <v>000567673114968</v>
      </c>
      <c r="AH1364" s="6" t="e">
        <f>_xlfn.XLOOKUP(Table1[[#This Row],[Column1]],'Chi tiết tt Mega gửi'!P:P,'Chi tiết tt Mega gửi'!N:N)</f>
        <v>#N/A</v>
      </c>
    </row>
    <row r="1365" spans="1:34" ht="25.5" customHeight="1" x14ac:dyDescent="0.2">
      <c r="A1365" s="54" t="s">
        <v>16295</v>
      </c>
      <c r="B1365" s="54" t="s">
        <v>198</v>
      </c>
      <c r="C1365" s="55">
        <v>46244</v>
      </c>
      <c r="D1365" s="54" t="s">
        <v>21643</v>
      </c>
      <c r="E1365" s="55">
        <v>46244</v>
      </c>
      <c r="F1365" s="54" t="s">
        <v>21644</v>
      </c>
      <c r="G1365" s="54" t="s">
        <v>21645</v>
      </c>
      <c r="H1365" s="56">
        <v>4139680</v>
      </c>
      <c r="I1365" s="57">
        <v>0</v>
      </c>
      <c r="J1365" s="56">
        <v>331174</v>
      </c>
      <c r="K1365" s="65">
        <v>4470854</v>
      </c>
      <c r="L1365" s="64" t="s">
        <v>17236</v>
      </c>
      <c r="M1365" s="164">
        <v>46289</v>
      </c>
      <c r="N1365" s="163" t="s">
        <v>22522</v>
      </c>
      <c r="O1365" s="32">
        <f>IF(Table1[[#This Row],[Phân loại]]="Tồn đầu kỳ",Table1[[#This Row],[Tổng giá trị]],0)</f>
        <v>0</v>
      </c>
      <c r="P1365" s="138">
        <f>IF(Table1[[#This Row],[Số còn phải thu ĐK]]&lt;&gt;0,0,IF(Table1[[#This Row],[Phân loại]]="Bán hàng",Table1[[#This Row],[Tổng giá trị]],-Table1[[#This Row],[Tổng giá trị]]))</f>
        <v>4470854</v>
      </c>
      <c r="Q1365" s="32">
        <f t="shared" si="240"/>
        <v>4470854</v>
      </c>
      <c r="R1365" s="138">
        <f>Table1[[#This Row],[Số còn phải thu ĐK]]+Table1[[#This Row],[Giá Trị HD sau CK]]-Table1[[#This Row],[Số tiền đã thu]]</f>
        <v>0</v>
      </c>
      <c r="S1365" s="6">
        <f>IF(Table1[[#This Row],[Ngày hóa đơn]]&lt;&gt;"",Table1[[#This Row],[Ngày hóa đơn]],IF(Table1[[#This Row],[Ngày hạch toán]]&lt;&gt;"",Table1[[#This Row],[Ngày hạch toán]],""))</f>
        <v>46244</v>
      </c>
      <c r="T1365" s="138"/>
      <c r="U1365" s="6">
        <f>IF(Table1[[#This Row],[Ngày tính CN]]="","",S1365+T1365)</f>
        <v>46244</v>
      </c>
      <c r="V1365" s="32">
        <f ca="1">IF(Table1[[#This Row],[Hạn thanh toán]]="","",IF((U1365-NOW())&lt;0,0,(U1365-NOW())))</f>
        <v>0</v>
      </c>
      <c r="W1365" s="32"/>
      <c r="X1365" s="32" t="str">
        <f t="shared" ca="1" si="241"/>
        <v/>
      </c>
      <c r="Y1365" s="2" t="str">
        <f t="shared" si="242"/>
        <v>Đã thanh toán</v>
      </c>
      <c r="Z1365" s="42">
        <f t="shared" si="243"/>
        <v>46244</v>
      </c>
      <c r="AA1365" s="42">
        <f t="shared" si="244"/>
        <v>46289</v>
      </c>
      <c r="AD1365" s="2" t="str">
        <f>VLOOKUP($A1365,MA_KH!$A:$Q,MA_KH!O$1,0)</f>
        <v>MEGA</v>
      </c>
      <c r="AE1365" s="2" t="str">
        <f>VLOOKUP($A1365,MA_KH!$A:$Q,MA_KH!P$1,0)</f>
        <v>CÔNG TY TNHH MM MEGA MARKET (VIỆT NAM)</v>
      </c>
      <c r="AG1365" s="2" t="str">
        <f>(Table1[[#This Row],[Số hóa đơn]])&amp;IF(OR(Table1[[#This Row],[Phân loại]]="Hàng trả",Table1[[#This Row],[Phân loại]]="Giảm công nợ"),-Table1[[#This Row],[Tổng giá trị]],Table1[[#This Row],[Tổng giá trị]])</f>
        <v>000566734470854</v>
      </c>
      <c r="AH1365" s="6" t="e">
        <f>_xlfn.XLOOKUP(Table1[[#This Row],[Column1]],'Chi tiết tt Mega gửi'!P:P,'Chi tiết tt Mega gửi'!N:N)</f>
        <v>#N/A</v>
      </c>
    </row>
    <row r="1366" spans="1:34" ht="25.5" customHeight="1" x14ac:dyDescent="0.2">
      <c r="A1366" s="54" t="s">
        <v>16304</v>
      </c>
      <c r="B1366" s="54" t="s">
        <v>7254</v>
      </c>
      <c r="C1366" s="55">
        <v>46244</v>
      </c>
      <c r="D1366" s="54" t="s">
        <v>21646</v>
      </c>
      <c r="E1366" s="55">
        <v>46244</v>
      </c>
      <c r="F1366" s="54" t="s">
        <v>21647</v>
      </c>
      <c r="G1366" s="54" t="s">
        <v>21648</v>
      </c>
      <c r="H1366" s="56">
        <v>4813335</v>
      </c>
      <c r="I1366" s="57">
        <v>0</v>
      </c>
      <c r="J1366" s="56">
        <v>385067</v>
      </c>
      <c r="K1366" s="65">
        <v>5198402</v>
      </c>
      <c r="L1366" s="64" t="s">
        <v>17236</v>
      </c>
      <c r="M1366" s="164">
        <v>46289</v>
      </c>
      <c r="N1366" s="163" t="s">
        <v>22523</v>
      </c>
      <c r="O1366" s="32">
        <f>IF(Table1[[#This Row],[Phân loại]]="Tồn đầu kỳ",Table1[[#This Row],[Tổng giá trị]],0)</f>
        <v>0</v>
      </c>
      <c r="P1366" s="138">
        <f>IF(Table1[[#This Row],[Số còn phải thu ĐK]]&lt;&gt;0,0,IF(Table1[[#This Row],[Phân loại]]="Bán hàng",Table1[[#This Row],[Tổng giá trị]],-Table1[[#This Row],[Tổng giá trị]]))</f>
        <v>5198402</v>
      </c>
      <c r="Q1366" s="32">
        <f t="shared" si="240"/>
        <v>5198402</v>
      </c>
      <c r="R1366" s="138">
        <f>Table1[[#This Row],[Số còn phải thu ĐK]]+Table1[[#This Row],[Giá Trị HD sau CK]]-Table1[[#This Row],[Số tiền đã thu]]</f>
        <v>0</v>
      </c>
      <c r="S1366" s="6">
        <f>IF(Table1[[#This Row],[Ngày hóa đơn]]&lt;&gt;"",Table1[[#This Row],[Ngày hóa đơn]],IF(Table1[[#This Row],[Ngày hạch toán]]&lt;&gt;"",Table1[[#This Row],[Ngày hạch toán]],""))</f>
        <v>46244</v>
      </c>
      <c r="T1366" s="138"/>
      <c r="U1366" s="6">
        <f>IF(Table1[[#This Row],[Ngày tính CN]]="","",S1366+T1366)</f>
        <v>46244</v>
      </c>
      <c r="V1366" s="32">
        <f ca="1">IF(Table1[[#This Row],[Hạn thanh toán]]="","",IF((U1366-NOW())&lt;0,0,(U1366-NOW())))</f>
        <v>0</v>
      </c>
      <c r="W1366" s="32"/>
      <c r="X1366" s="32" t="str">
        <f t="shared" ca="1" si="241"/>
        <v/>
      </c>
      <c r="Y1366" s="2" t="str">
        <f t="shared" si="242"/>
        <v>Đã thanh toán</v>
      </c>
      <c r="Z1366" s="42">
        <f t="shared" si="243"/>
        <v>46244</v>
      </c>
      <c r="AA1366" s="42">
        <f t="shared" si="244"/>
        <v>46289</v>
      </c>
      <c r="AD1366" s="2" t="str">
        <f>VLOOKUP($A1366,MA_KH!$A:$Q,MA_KH!O$1,0)</f>
        <v>MEGA</v>
      </c>
      <c r="AE1366" s="2" t="str">
        <f>VLOOKUP($A1366,MA_KH!$A:$Q,MA_KH!P$1,0)</f>
        <v>CÔNG TY TNHH MM MEGA MARKET (VIỆT NAM)</v>
      </c>
      <c r="AG1366" s="2" t="str">
        <f>(Table1[[#This Row],[Số hóa đơn]])&amp;IF(OR(Table1[[#This Row],[Phân loại]]="Hàng trả",Table1[[#This Row],[Phân loại]]="Giảm công nợ"),-Table1[[#This Row],[Tổng giá trị]],Table1[[#This Row],[Tổng giá trị]])</f>
        <v>000567685198402</v>
      </c>
      <c r="AH1366" s="6" t="e">
        <f>_xlfn.XLOOKUP(Table1[[#This Row],[Column1]],'Chi tiết tt Mega gửi'!P:P,'Chi tiết tt Mega gửi'!N:N)</f>
        <v>#N/A</v>
      </c>
    </row>
    <row r="1367" spans="1:34" ht="25.5" customHeight="1" x14ac:dyDescent="0.2">
      <c r="A1367" s="54" t="s">
        <v>16304</v>
      </c>
      <c r="B1367" s="54" t="s">
        <v>7254</v>
      </c>
      <c r="C1367" s="55">
        <v>46244</v>
      </c>
      <c r="D1367" s="54" t="s">
        <v>21649</v>
      </c>
      <c r="E1367" s="55">
        <v>46244</v>
      </c>
      <c r="F1367" s="54" t="s">
        <v>21650</v>
      </c>
      <c r="G1367" s="54" t="s">
        <v>21651</v>
      </c>
      <c r="H1367" s="56">
        <v>350000</v>
      </c>
      <c r="I1367" s="57">
        <v>0</v>
      </c>
      <c r="J1367" s="56">
        <v>28000</v>
      </c>
      <c r="K1367" s="65">
        <v>378000</v>
      </c>
      <c r="L1367" s="64" t="s">
        <v>17236</v>
      </c>
      <c r="M1367" s="164">
        <v>46289</v>
      </c>
      <c r="O1367" s="32">
        <f>IF(Table1[[#This Row],[Phân loại]]="Tồn đầu kỳ",Table1[[#This Row],[Tổng giá trị]],0)</f>
        <v>0</v>
      </c>
      <c r="P1367" s="138">
        <f>IF(Table1[[#This Row],[Số còn phải thu ĐK]]&lt;&gt;0,0,IF(Table1[[#This Row],[Phân loại]]="Bán hàng",Table1[[#This Row],[Tổng giá trị]],-Table1[[#This Row],[Tổng giá trị]]))</f>
        <v>378000</v>
      </c>
      <c r="Q1367" s="32">
        <f t="shared" si="240"/>
        <v>378000</v>
      </c>
      <c r="R1367" s="138">
        <f>Table1[[#This Row],[Số còn phải thu ĐK]]+Table1[[#This Row],[Giá Trị HD sau CK]]-Table1[[#This Row],[Số tiền đã thu]]</f>
        <v>0</v>
      </c>
      <c r="S1367" s="6">
        <f>IF(Table1[[#This Row],[Ngày hóa đơn]]&lt;&gt;"",Table1[[#This Row],[Ngày hóa đơn]],IF(Table1[[#This Row],[Ngày hạch toán]]&lt;&gt;"",Table1[[#This Row],[Ngày hạch toán]],""))</f>
        <v>46244</v>
      </c>
      <c r="T1367" s="138"/>
      <c r="U1367" s="6">
        <f>IF(Table1[[#This Row],[Ngày tính CN]]="","",S1367+T1367)</f>
        <v>46244</v>
      </c>
      <c r="V1367" s="32">
        <f ca="1">IF(Table1[[#This Row],[Hạn thanh toán]]="","",IF((U1367-NOW())&lt;0,0,(U1367-NOW())))</f>
        <v>0</v>
      </c>
      <c r="W1367" s="32"/>
      <c r="X1367" s="32" t="str">
        <f t="shared" ca="1" si="241"/>
        <v/>
      </c>
      <c r="Y1367" s="2" t="str">
        <f t="shared" si="242"/>
        <v>Đã thanh toán</v>
      </c>
      <c r="Z1367" s="42">
        <f t="shared" si="243"/>
        <v>46244</v>
      </c>
      <c r="AA1367" s="42">
        <f t="shared" si="244"/>
        <v>46289</v>
      </c>
      <c r="AD1367" s="2" t="str">
        <f>VLOOKUP($A1367,MA_KH!$A:$Q,MA_KH!O$1,0)</f>
        <v>MEGA</v>
      </c>
      <c r="AE1367" s="2" t="str">
        <f>VLOOKUP($A1367,MA_KH!$A:$Q,MA_KH!P$1,0)</f>
        <v>CÔNG TY TNHH MM MEGA MARKET (VIỆT NAM)</v>
      </c>
      <c r="AG1367" s="2" t="str">
        <f>(Table1[[#This Row],[Số hóa đơn]])&amp;IF(OR(Table1[[#This Row],[Phân loại]]="Hàng trả",Table1[[#This Row],[Phân loại]]="Giảm công nợ"),-Table1[[#This Row],[Tổng giá trị]],Table1[[#This Row],[Tổng giá trị]])</f>
        <v>00056769378000</v>
      </c>
      <c r="AH1367" s="6" t="e">
        <f>_xlfn.XLOOKUP(Table1[[#This Row],[Column1]],'Chi tiết tt Mega gửi'!P:P,'Chi tiết tt Mega gửi'!N:N)</f>
        <v>#N/A</v>
      </c>
    </row>
    <row r="1368" spans="1:34" ht="25.5" customHeight="1" x14ac:dyDescent="0.2">
      <c r="A1368" s="85" t="s">
        <v>16289</v>
      </c>
      <c r="B1368" s="85" t="s">
        <v>296</v>
      </c>
      <c r="C1368" s="86">
        <v>46244</v>
      </c>
      <c r="D1368" s="85" t="s">
        <v>21865</v>
      </c>
      <c r="E1368" s="86">
        <v>46244</v>
      </c>
      <c r="F1368" s="85" t="s">
        <v>21866</v>
      </c>
      <c r="G1368" s="85" t="s">
        <v>21867</v>
      </c>
      <c r="H1368" s="87">
        <v>1137500</v>
      </c>
      <c r="I1368" s="87">
        <v>0</v>
      </c>
      <c r="J1368" s="87">
        <v>91000</v>
      </c>
      <c r="K1368" s="87">
        <v>1228500</v>
      </c>
      <c r="L1368" s="64" t="s">
        <v>17238</v>
      </c>
      <c r="M1368" s="6">
        <v>46258</v>
      </c>
      <c r="O1368" s="32">
        <f>IF(Table1[[#This Row],[Phân loại]]="Tồn đầu kỳ",Table1[[#This Row],[Tổng giá trị]],0)</f>
        <v>0</v>
      </c>
      <c r="P1368" s="138">
        <f>IF(Table1[[#This Row],[Số còn phải thu ĐK]]&lt;&gt;0,0,IF(Table1[[#This Row],[Phân loại]]="Bán hàng",Table1[[#This Row],[Tổng giá trị]],-Table1[[#This Row],[Tổng giá trị]]))</f>
        <v>-1228500</v>
      </c>
      <c r="Q1368" s="32">
        <f>IF(M1368&lt;&gt;"",IF(O1368&lt;&gt;0,O1368,P1368),0)</f>
        <v>-1228500</v>
      </c>
      <c r="R1368" s="138">
        <f>Table1[[#This Row],[Số còn phải thu ĐK]]+Table1[[#This Row],[Giá Trị HD sau CK]]-Table1[[#This Row],[Số tiền đã thu]]</f>
        <v>0</v>
      </c>
      <c r="S1368" s="6">
        <f>IF(Table1[[#This Row],[Ngày hóa đơn]]&lt;&gt;"",Table1[[#This Row],[Ngày hóa đơn]],IF(Table1[[#This Row],[Ngày hạch toán]]&lt;&gt;"",Table1[[#This Row],[Ngày hạch toán]],""))</f>
        <v>46244</v>
      </c>
      <c r="T1368" s="138"/>
      <c r="U1368" s="6">
        <f>IF(Table1[[#This Row],[Ngày tính CN]]="","",S1368+T1368)</f>
        <v>46244</v>
      </c>
      <c r="V1368" s="32">
        <f ca="1">IF(Table1[[#This Row],[Hạn thanh toán]]="","",IF((U1368-NOW())&lt;0,0,(U1368-NOW())))</f>
        <v>0</v>
      </c>
      <c r="W1368" s="32"/>
      <c r="X1368" s="32" t="str">
        <f ca="1">IF(OR(U1368="",R1368=0),"",IF((U1368-NOW())&lt;0,-(U1368-NOW()),0))</f>
        <v/>
      </c>
      <c r="Y1368" s="2" t="str">
        <f>IF(R1368=0,"Đã thanh toán",IF(X1368="","",IF(X1368&lt;=0,"Chưa đến hạn thanh toán",IF(X1368&lt;=30,"Nợ quá hạn 30 ngày",IF(X1368&lt;=60,"Nợ quá hạn từ 30 ngày đến 60 ngày",IF(X1368&lt;=90,"Nợ quá hạn từ 60 ngày đến 90 ngày",IF(X1368&lt;=120,"Nợ quá hạn từ 90 ngày đến 120 ngày","Nợ quá hạn hơn 120 ngày có khả năng mất thanh toán")))))))</f>
        <v>Đã thanh toán</v>
      </c>
      <c r="Z1368" s="42">
        <f>IF(S1368="","",S1368)</f>
        <v>46244</v>
      </c>
      <c r="AA1368" s="42">
        <f>IF(M1368="","",M1368)</f>
        <v>46258</v>
      </c>
      <c r="AD1368" s="2" t="str">
        <f>VLOOKUP($A1368,MA_KH!$A:$Q,MA_KH!O$1,0)</f>
        <v>MEGA</v>
      </c>
      <c r="AE1368" s="2" t="str">
        <f>VLOOKUP($A1368,MA_KH!$A:$Q,MA_KH!P$1,0)</f>
        <v>CÔNG TY TNHH MM MEGA MARKET (VIỆT NAM)</v>
      </c>
      <c r="AG1368" s="2" t="str">
        <f>(Table1[[#This Row],[Số hóa đơn]])&amp;IF(OR(Table1[[#This Row],[Phân loại]]="Hàng trả",Table1[[#This Row],[Phân loại]]="Giảm công nợ"),-Table1[[#This Row],[Tổng giá trị]],Table1[[#This Row],[Tổng giá trị]])</f>
        <v>444-1228500</v>
      </c>
      <c r="AH1368" s="6">
        <f>_xlfn.XLOOKUP(Table1[[#This Row],[Column1]],'Chi tiết tt Mega gửi'!P:P,'Chi tiết tt Mega gửi'!N:N)</f>
        <v>46258</v>
      </c>
    </row>
    <row r="1369" spans="1:34" ht="25.5" customHeight="1" x14ac:dyDescent="0.2">
      <c r="A1369" s="85" t="s">
        <v>16307</v>
      </c>
      <c r="B1369" s="85" t="s">
        <v>202</v>
      </c>
      <c r="C1369" s="86">
        <v>46244</v>
      </c>
      <c r="D1369" s="85" t="s">
        <v>21868</v>
      </c>
      <c r="E1369" s="86">
        <v>46244</v>
      </c>
      <c r="F1369" s="85" t="s">
        <v>21869</v>
      </c>
      <c r="G1369" s="85" t="s">
        <v>21870</v>
      </c>
      <c r="H1369" s="87">
        <v>560000</v>
      </c>
      <c r="I1369" s="87">
        <v>0</v>
      </c>
      <c r="J1369" s="87">
        <v>44800</v>
      </c>
      <c r="K1369" s="87">
        <v>604800</v>
      </c>
      <c r="L1369" s="64" t="s">
        <v>17238</v>
      </c>
      <c r="M1369" s="6">
        <v>46258</v>
      </c>
      <c r="O1369" s="32">
        <f>IF(Table1[[#This Row],[Phân loại]]="Tồn đầu kỳ",Table1[[#This Row],[Tổng giá trị]],0)</f>
        <v>0</v>
      </c>
      <c r="P1369" s="138">
        <f>IF(Table1[[#This Row],[Số còn phải thu ĐK]]&lt;&gt;0,0,IF(Table1[[#This Row],[Phân loại]]="Bán hàng",Table1[[#This Row],[Tổng giá trị]],-Table1[[#This Row],[Tổng giá trị]]))</f>
        <v>-604800</v>
      </c>
      <c r="Q1369" s="32">
        <f>IF(M1369&lt;&gt;"",IF(O1369&lt;&gt;0,O1369,P1369),0)</f>
        <v>-604800</v>
      </c>
      <c r="R1369" s="138">
        <f>Table1[[#This Row],[Số còn phải thu ĐK]]+Table1[[#This Row],[Giá Trị HD sau CK]]-Table1[[#This Row],[Số tiền đã thu]]</f>
        <v>0</v>
      </c>
      <c r="S1369" s="6">
        <f>IF(Table1[[#This Row],[Ngày hóa đơn]]&lt;&gt;"",Table1[[#This Row],[Ngày hóa đơn]],IF(Table1[[#This Row],[Ngày hạch toán]]&lt;&gt;"",Table1[[#This Row],[Ngày hạch toán]],""))</f>
        <v>46244</v>
      </c>
      <c r="T1369" s="138"/>
      <c r="U1369" s="6">
        <f>IF(Table1[[#This Row],[Ngày tính CN]]="","",S1369+T1369)</f>
        <v>46244</v>
      </c>
      <c r="V1369" s="32">
        <f ca="1">IF(Table1[[#This Row],[Hạn thanh toán]]="","",IF((U1369-NOW())&lt;0,0,(U1369-NOW())))</f>
        <v>0</v>
      </c>
      <c r="W1369" s="32"/>
      <c r="X1369" s="32" t="str">
        <f ca="1">IF(OR(U1369="",R1369=0),"",IF((U1369-NOW())&lt;0,-(U1369-NOW()),0))</f>
        <v/>
      </c>
      <c r="Y1369" s="2" t="str">
        <f>IF(R1369=0,"Đã thanh toán",IF(X1369="","",IF(X1369&lt;=0,"Chưa đến hạn thanh toán",IF(X1369&lt;=30,"Nợ quá hạn 30 ngày",IF(X1369&lt;=60,"Nợ quá hạn từ 30 ngày đến 60 ngày",IF(X1369&lt;=90,"Nợ quá hạn từ 60 ngày đến 90 ngày",IF(X1369&lt;=120,"Nợ quá hạn từ 90 ngày đến 120 ngày","Nợ quá hạn hơn 120 ngày có khả năng mất thanh toán")))))))</f>
        <v>Đã thanh toán</v>
      </c>
      <c r="Z1369" s="42">
        <f>IF(S1369="","",S1369)</f>
        <v>46244</v>
      </c>
      <c r="AA1369" s="42">
        <f>IF(M1369="","",M1369)</f>
        <v>46258</v>
      </c>
      <c r="AD1369" s="2" t="str">
        <f>VLOOKUP($A1369,MA_KH!$A:$Q,MA_KH!O$1,0)</f>
        <v>MEGA</v>
      </c>
      <c r="AE1369" s="2" t="str">
        <f>VLOOKUP($A1369,MA_KH!$A:$Q,MA_KH!P$1,0)</f>
        <v>CÔNG TY TNHH MM MEGA MARKET (VIỆT NAM)</v>
      </c>
      <c r="AG1369" s="2" t="str">
        <f>(Table1[[#This Row],[Số hóa đơn]])&amp;IF(OR(Table1[[#This Row],[Phân loại]]="Hàng trả",Table1[[#This Row],[Phân loại]]="Giảm công nợ"),-Table1[[#This Row],[Tổng giá trị]],Table1[[#This Row],[Tổng giá trị]])</f>
        <v>267-604800</v>
      </c>
      <c r="AH1369" s="6">
        <f>_xlfn.XLOOKUP(Table1[[#This Row],[Column1]],'Chi tiết tt Mega gửi'!P:P,'Chi tiết tt Mega gửi'!N:N)</f>
        <v>46258</v>
      </c>
    </row>
    <row r="1370" spans="1:34" ht="25.5" customHeight="1" x14ac:dyDescent="0.2">
      <c r="A1370" s="54" t="s">
        <v>16300</v>
      </c>
      <c r="B1370" s="54" t="s">
        <v>7238</v>
      </c>
      <c r="C1370" s="55">
        <v>46246</v>
      </c>
      <c r="D1370" s="54" t="s">
        <v>21652</v>
      </c>
      <c r="E1370" s="55">
        <v>46246</v>
      </c>
      <c r="F1370" s="54" t="s">
        <v>21653</v>
      </c>
      <c r="G1370" s="54" t="s">
        <v>21654</v>
      </c>
      <c r="H1370" s="56">
        <v>3469755</v>
      </c>
      <c r="I1370" s="57">
        <v>0</v>
      </c>
      <c r="J1370" s="56">
        <v>277580</v>
      </c>
      <c r="K1370" s="65">
        <v>3747335</v>
      </c>
      <c r="L1370" s="64" t="s">
        <v>17236</v>
      </c>
      <c r="M1370" s="164">
        <v>46289</v>
      </c>
      <c r="N1370" s="163" t="s">
        <v>22521</v>
      </c>
      <c r="O1370" s="32">
        <f>IF(Table1[[#This Row],[Phân loại]]="Tồn đầu kỳ",Table1[[#This Row],[Tổng giá trị]],0)</f>
        <v>0</v>
      </c>
      <c r="P1370" s="138">
        <f>IF(Table1[[#This Row],[Số còn phải thu ĐK]]&lt;&gt;0,0,IF(Table1[[#This Row],[Phân loại]]="Bán hàng",Table1[[#This Row],[Tổng giá trị]],-Table1[[#This Row],[Tổng giá trị]]))</f>
        <v>3747335</v>
      </c>
      <c r="Q1370" s="32">
        <f t="shared" si="240"/>
        <v>3747335</v>
      </c>
      <c r="R1370" s="138">
        <f>Table1[[#This Row],[Số còn phải thu ĐK]]+Table1[[#This Row],[Giá Trị HD sau CK]]-Table1[[#This Row],[Số tiền đã thu]]</f>
        <v>0</v>
      </c>
      <c r="S1370" s="6">
        <f>IF(Table1[[#This Row],[Ngày hóa đơn]]&lt;&gt;"",Table1[[#This Row],[Ngày hóa đơn]],IF(Table1[[#This Row],[Ngày hạch toán]]&lt;&gt;"",Table1[[#This Row],[Ngày hạch toán]],""))</f>
        <v>46246</v>
      </c>
      <c r="T1370" s="138"/>
      <c r="U1370" s="6">
        <f>IF(Table1[[#This Row],[Ngày tính CN]]="","",S1370+T1370)</f>
        <v>46246</v>
      </c>
      <c r="V1370" s="32">
        <f ca="1">IF(Table1[[#This Row],[Hạn thanh toán]]="","",IF((U1370-NOW())&lt;0,0,(U1370-NOW())))</f>
        <v>0</v>
      </c>
      <c r="W1370" s="32"/>
      <c r="X1370" s="32" t="str">
        <f t="shared" ca="1" si="241"/>
        <v/>
      </c>
      <c r="Y1370" s="2" t="str">
        <f t="shared" si="242"/>
        <v>Đã thanh toán</v>
      </c>
      <c r="Z1370" s="42">
        <f t="shared" si="243"/>
        <v>46246</v>
      </c>
      <c r="AA1370" s="42">
        <f t="shared" si="244"/>
        <v>46289</v>
      </c>
      <c r="AD1370" s="2" t="str">
        <f>VLOOKUP($A1370,MA_KH!$A:$Q,MA_KH!O$1,0)</f>
        <v>MEGA</v>
      </c>
      <c r="AE1370" s="2" t="str">
        <f>VLOOKUP($A1370,MA_KH!$A:$Q,MA_KH!P$1,0)</f>
        <v>CÔNG TY TNHH MM MEGA MARKET (VIỆT NAM)</v>
      </c>
      <c r="AG1370" s="2" t="str">
        <f>(Table1[[#This Row],[Số hóa đơn]])&amp;IF(OR(Table1[[#This Row],[Phân loại]]="Hàng trả",Table1[[#This Row],[Phân loại]]="Giảm công nợ"),-Table1[[#This Row],[Tổng giá trị]],Table1[[#This Row],[Tổng giá trị]])</f>
        <v>000566753747335</v>
      </c>
      <c r="AH1370" s="6" t="e">
        <f>_xlfn.XLOOKUP(Table1[[#This Row],[Column1]],'Chi tiết tt Mega gửi'!P:P,'Chi tiết tt Mega gửi'!N:N)</f>
        <v>#N/A</v>
      </c>
    </row>
    <row r="1371" spans="1:34" ht="25.5" customHeight="1" x14ac:dyDescent="0.2">
      <c r="A1371" s="54" t="s">
        <v>16300</v>
      </c>
      <c r="B1371" s="54" t="s">
        <v>7238</v>
      </c>
      <c r="C1371" s="55">
        <v>46246</v>
      </c>
      <c r="D1371" s="54" t="s">
        <v>21655</v>
      </c>
      <c r="E1371" s="55">
        <v>46246</v>
      </c>
      <c r="F1371" s="54" t="s">
        <v>21656</v>
      </c>
      <c r="G1371" s="54" t="s">
        <v>21657</v>
      </c>
      <c r="H1371" s="56">
        <v>1252010</v>
      </c>
      <c r="I1371" s="57">
        <v>0</v>
      </c>
      <c r="J1371" s="56">
        <v>100161</v>
      </c>
      <c r="K1371" s="65">
        <v>1352171</v>
      </c>
      <c r="L1371" s="64" t="s">
        <v>17236</v>
      </c>
      <c r="M1371" s="164">
        <v>46289</v>
      </c>
      <c r="N1371" s="7" t="s">
        <v>22523</v>
      </c>
      <c r="O1371" s="32">
        <f>IF(Table1[[#This Row],[Phân loại]]="Tồn đầu kỳ",Table1[[#This Row],[Tổng giá trị]],0)</f>
        <v>0</v>
      </c>
      <c r="P1371" s="138">
        <f>IF(Table1[[#This Row],[Số còn phải thu ĐK]]&lt;&gt;0,0,IF(Table1[[#This Row],[Phân loại]]="Bán hàng",Table1[[#This Row],[Tổng giá trị]],-Table1[[#This Row],[Tổng giá trị]]))</f>
        <v>1352171</v>
      </c>
      <c r="Q1371" s="32">
        <f t="shared" si="240"/>
        <v>1352171</v>
      </c>
      <c r="R1371" s="138">
        <f>Table1[[#This Row],[Số còn phải thu ĐK]]+Table1[[#This Row],[Giá Trị HD sau CK]]-Table1[[#This Row],[Số tiền đã thu]]</f>
        <v>0</v>
      </c>
      <c r="S1371" s="6">
        <f>IF(Table1[[#This Row],[Ngày hóa đơn]]&lt;&gt;"",Table1[[#This Row],[Ngày hóa đơn]],IF(Table1[[#This Row],[Ngày hạch toán]]&lt;&gt;"",Table1[[#This Row],[Ngày hạch toán]],""))</f>
        <v>46246</v>
      </c>
      <c r="T1371" s="138"/>
      <c r="U1371" s="6">
        <f>IF(Table1[[#This Row],[Ngày tính CN]]="","",S1371+T1371)</f>
        <v>46246</v>
      </c>
      <c r="V1371" s="32">
        <f ca="1">IF(Table1[[#This Row],[Hạn thanh toán]]="","",IF((U1371-NOW())&lt;0,0,(U1371-NOW())))</f>
        <v>0</v>
      </c>
      <c r="W1371" s="32"/>
      <c r="X1371" s="32" t="str">
        <f t="shared" ca="1" si="241"/>
        <v/>
      </c>
      <c r="Y1371" s="2" t="str">
        <f t="shared" si="242"/>
        <v>Đã thanh toán</v>
      </c>
      <c r="Z1371" s="42">
        <f t="shared" si="243"/>
        <v>46246</v>
      </c>
      <c r="AA1371" s="42">
        <f t="shared" si="244"/>
        <v>46289</v>
      </c>
      <c r="AD1371" s="2" t="str">
        <f>VLOOKUP($A1371,MA_KH!$A:$Q,MA_KH!O$1,0)</f>
        <v>MEGA</v>
      </c>
      <c r="AE1371" s="2" t="str">
        <f>VLOOKUP($A1371,MA_KH!$A:$Q,MA_KH!P$1,0)</f>
        <v>CÔNG TY TNHH MM MEGA MARKET (VIỆT NAM)</v>
      </c>
      <c r="AG1371" s="2" t="str">
        <f>(Table1[[#This Row],[Số hóa đơn]])&amp;IF(OR(Table1[[#This Row],[Phân loại]]="Hàng trả",Table1[[#This Row],[Phân loại]]="Giảm công nợ"),-Table1[[#This Row],[Tổng giá trị]],Table1[[#This Row],[Tổng giá trị]])</f>
        <v>000566741352171</v>
      </c>
      <c r="AH1371" s="6" t="e">
        <f>_xlfn.XLOOKUP(Table1[[#This Row],[Column1]],'Chi tiết tt Mega gửi'!P:P,'Chi tiết tt Mega gửi'!N:N)</f>
        <v>#N/A</v>
      </c>
    </row>
    <row r="1372" spans="1:34" ht="25.5" customHeight="1" x14ac:dyDescent="0.2">
      <c r="A1372" s="54" t="s">
        <v>16296</v>
      </c>
      <c r="B1372" s="54" t="s">
        <v>7244</v>
      </c>
      <c r="C1372" s="55">
        <v>46246</v>
      </c>
      <c r="D1372" s="54" t="s">
        <v>21658</v>
      </c>
      <c r="E1372" s="55">
        <v>46246</v>
      </c>
      <c r="F1372" s="54" t="s">
        <v>21659</v>
      </c>
      <c r="G1372" s="54" t="s">
        <v>21660</v>
      </c>
      <c r="H1372" s="56">
        <v>2276520</v>
      </c>
      <c r="I1372" s="57">
        <v>0</v>
      </c>
      <c r="J1372" s="56">
        <v>182122</v>
      </c>
      <c r="K1372" s="65">
        <v>2458642</v>
      </c>
      <c r="L1372" s="64" t="s">
        <v>17236</v>
      </c>
      <c r="M1372" s="164">
        <v>46289</v>
      </c>
      <c r="N1372" s="7" t="s">
        <v>22521</v>
      </c>
      <c r="O1372" s="32">
        <f>IF(Table1[[#This Row],[Phân loại]]="Tồn đầu kỳ",Table1[[#This Row],[Tổng giá trị]],0)</f>
        <v>0</v>
      </c>
      <c r="P1372" s="138">
        <f>IF(Table1[[#This Row],[Số còn phải thu ĐK]]&lt;&gt;0,0,IF(Table1[[#This Row],[Phân loại]]="Bán hàng",Table1[[#This Row],[Tổng giá trị]],-Table1[[#This Row],[Tổng giá trị]]))</f>
        <v>2458642</v>
      </c>
      <c r="Q1372" s="32">
        <f t="shared" si="240"/>
        <v>2458642</v>
      </c>
      <c r="R1372" s="138">
        <f>Table1[[#This Row],[Số còn phải thu ĐK]]+Table1[[#This Row],[Giá Trị HD sau CK]]-Table1[[#This Row],[Số tiền đã thu]]</f>
        <v>0</v>
      </c>
      <c r="S1372" s="6">
        <f>IF(Table1[[#This Row],[Ngày hóa đơn]]&lt;&gt;"",Table1[[#This Row],[Ngày hóa đơn]],IF(Table1[[#This Row],[Ngày hạch toán]]&lt;&gt;"",Table1[[#This Row],[Ngày hạch toán]],""))</f>
        <v>46246</v>
      </c>
      <c r="T1372" s="138"/>
      <c r="U1372" s="6">
        <f>IF(Table1[[#This Row],[Ngày tính CN]]="","",S1372+T1372)</f>
        <v>46246</v>
      </c>
      <c r="V1372" s="32">
        <f ca="1">IF(Table1[[#This Row],[Hạn thanh toán]]="","",IF((U1372-NOW())&lt;0,0,(U1372-NOW())))</f>
        <v>0</v>
      </c>
      <c r="W1372" s="32"/>
      <c r="X1372" s="32" t="str">
        <f t="shared" ca="1" si="241"/>
        <v/>
      </c>
      <c r="Y1372" s="2" t="str">
        <f t="shared" si="242"/>
        <v>Đã thanh toán</v>
      </c>
      <c r="Z1372" s="42">
        <f t="shared" si="243"/>
        <v>46246</v>
      </c>
      <c r="AA1372" s="42">
        <f t="shared" si="244"/>
        <v>46289</v>
      </c>
      <c r="AD1372" s="2" t="str">
        <f>VLOOKUP($A1372,MA_KH!$A:$Q,MA_KH!O$1,0)</f>
        <v>MEGA</v>
      </c>
      <c r="AE1372" s="2" t="str">
        <f>VLOOKUP($A1372,MA_KH!$A:$Q,MA_KH!P$1,0)</f>
        <v>CÔNG TY TNHH MM MEGA MARKET (VIỆT NAM)</v>
      </c>
      <c r="AG1372" s="2" t="str">
        <f>(Table1[[#This Row],[Số hóa đơn]])&amp;IF(OR(Table1[[#This Row],[Phân loại]]="Hàng trả",Table1[[#This Row],[Phân loại]]="Giảm công nợ"),-Table1[[#This Row],[Tổng giá trị]],Table1[[#This Row],[Tổng giá trị]])</f>
        <v>000566762458642</v>
      </c>
      <c r="AH1372" s="6" t="e">
        <f>_xlfn.XLOOKUP(Table1[[#This Row],[Column1]],'Chi tiết tt Mega gửi'!P:P,'Chi tiết tt Mega gửi'!N:N)</f>
        <v>#N/A</v>
      </c>
    </row>
    <row r="1373" spans="1:34" ht="25.5" customHeight="1" x14ac:dyDescent="0.2">
      <c r="A1373" s="54" t="s">
        <v>16289</v>
      </c>
      <c r="B1373" s="54" t="s">
        <v>296</v>
      </c>
      <c r="C1373" s="55">
        <v>46247</v>
      </c>
      <c r="D1373" s="54" t="s">
        <v>21661</v>
      </c>
      <c r="E1373" s="55">
        <v>46247</v>
      </c>
      <c r="F1373" s="54" t="s">
        <v>21662</v>
      </c>
      <c r="G1373" s="54" t="s">
        <v>21663</v>
      </c>
      <c r="H1373" s="56">
        <v>5434730</v>
      </c>
      <c r="I1373" s="57">
        <v>0</v>
      </c>
      <c r="J1373" s="56">
        <v>434778</v>
      </c>
      <c r="K1373" s="65">
        <v>5869508</v>
      </c>
      <c r="L1373" s="64" t="s">
        <v>17236</v>
      </c>
      <c r="M1373" s="164">
        <v>46289</v>
      </c>
      <c r="N1373" s="163" t="s">
        <v>22522</v>
      </c>
      <c r="O1373" s="32">
        <f>IF(Table1[[#This Row],[Phân loại]]="Tồn đầu kỳ",Table1[[#This Row],[Tổng giá trị]],0)</f>
        <v>0</v>
      </c>
      <c r="P1373" s="138">
        <f>IF(Table1[[#This Row],[Số còn phải thu ĐK]]&lt;&gt;0,0,IF(Table1[[#This Row],[Phân loại]]="Bán hàng",Table1[[#This Row],[Tổng giá trị]],-Table1[[#This Row],[Tổng giá trị]]))</f>
        <v>5869508</v>
      </c>
      <c r="Q1373" s="32">
        <f t="shared" si="240"/>
        <v>5869508</v>
      </c>
      <c r="R1373" s="138">
        <f>Table1[[#This Row],[Số còn phải thu ĐK]]+Table1[[#This Row],[Giá Trị HD sau CK]]-Table1[[#This Row],[Số tiền đã thu]]</f>
        <v>0</v>
      </c>
      <c r="S1373" s="6">
        <f>IF(Table1[[#This Row],[Ngày hóa đơn]]&lt;&gt;"",Table1[[#This Row],[Ngày hóa đơn]],IF(Table1[[#This Row],[Ngày hạch toán]]&lt;&gt;"",Table1[[#This Row],[Ngày hạch toán]],""))</f>
        <v>46247</v>
      </c>
      <c r="T1373" s="138"/>
      <c r="U1373" s="6">
        <f>IF(Table1[[#This Row],[Ngày tính CN]]="","",S1373+T1373)</f>
        <v>46247</v>
      </c>
      <c r="V1373" s="32">
        <f ca="1">IF(Table1[[#This Row],[Hạn thanh toán]]="","",IF((U1373-NOW())&lt;0,0,(U1373-NOW())))</f>
        <v>0</v>
      </c>
      <c r="W1373" s="32"/>
      <c r="X1373" s="32" t="str">
        <f t="shared" ca="1" si="241"/>
        <v/>
      </c>
      <c r="Y1373" s="2" t="str">
        <f t="shared" si="242"/>
        <v>Đã thanh toán</v>
      </c>
      <c r="Z1373" s="42">
        <f t="shared" si="243"/>
        <v>46247</v>
      </c>
      <c r="AA1373" s="42">
        <f t="shared" si="244"/>
        <v>46289</v>
      </c>
      <c r="AD1373" s="2" t="str">
        <f>VLOOKUP($A1373,MA_KH!$A:$Q,MA_KH!O$1,0)</f>
        <v>MEGA</v>
      </c>
      <c r="AE1373" s="2" t="str">
        <f>VLOOKUP($A1373,MA_KH!$A:$Q,MA_KH!P$1,0)</f>
        <v>CÔNG TY TNHH MM MEGA MARKET (VIỆT NAM)</v>
      </c>
      <c r="AG1373" s="2" t="str">
        <f>(Table1[[#This Row],[Số hóa đơn]])&amp;IF(OR(Table1[[#This Row],[Phân loại]]="Hàng trả",Table1[[#This Row],[Phân loại]]="Giảm công nợ"),-Table1[[#This Row],[Tổng giá trị]],Table1[[#This Row],[Tổng giá trị]])</f>
        <v>000566835869508</v>
      </c>
      <c r="AH1373" s="6" t="e">
        <f>_xlfn.XLOOKUP(Table1[[#This Row],[Column1]],'Chi tiết tt Mega gửi'!P:P,'Chi tiết tt Mega gửi'!N:N)</f>
        <v>#N/A</v>
      </c>
    </row>
    <row r="1374" spans="1:34" ht="25.5" customHeight="1" x14ac:dyDescent="0.2">
      <c r="A1374" s="54" t="s">
        <v>16289</v>
      </c>
      <c r="B1374" s="54" t="s">
        <v>296</v>
      </c>
      <c r="C1374" s="55">
        <v>46247</v>
      </c>
      <c r="D1374" s="54" t="s">
        <v>21664</v>
      </c>
      <c r="E1374" s="55">
        <v>46247</v>
      </c>
      <c r="F1374" s="54" t="s">
        <v>21665</v>
      </c>
      <c r="G1374" s="54" t="s">
        <v>21666</v>
      </c>
      <c r="H1374" s="56">
        <v>700000</v>
      </c>
      <c r="I1374" s="57">
        <v>0</v>
      </c>
      <c r="J1374" s="56">
        <v>56000</v>
      </c>
      <c r="K1374" s="65">
        <v>756000</v>
      </c>
      <c r="L1374" s="64" t="s">
        <v>17236</v>
      </c>
      <c r="M1374" s="164">
        <v>46289</v>
      </c>
      <c r="O1374" s="32">
        <f>IF(Table1[[#This Row],[Phân loại]]="Tồn đầu kỳ",Table1[[#This Row],[Tổng giá trị]],0)</f>
        <v>0</v>
      </c>
      <c r="P1374" s="138">
        <f>IF(Table1[[#This Row],[Số còn phải thu ĐK]]&lt;&gt;0,0,IF(Table1[[#This Row],[Phân loại]]="Bán hàng",Table1[[#This Row],[Tổng giá trị]],-Table1[[#This Row],[Tổng giá trị]]))</f>
        <v>756000</v>
      </c>
      <c r="Q1374" s="32">
        <f t="shared" si="240"/>
        <v>756000</v>
      </c>
      <c r="R1374" s="138">
        <f>Table1[[#This Row],[Số còn phải thu ĐK]]+Table1[[#This Row],[Giá Trị HD sau CK]]-Table1[[#This Row],[Số tiền đã thu]]</f>
        <v>0</v>
      </c>
      <c r="S1374" s="6">
        <f>IF(Table1[[#This Row],[Ngày hóa đơn]]&lt;&gt;"",Table1[[#This Row],[Ngày hóa đơn]],IF(Table1[[#This Row],[Ngày hạch toán]]&lt;&gt;"",Table1[[#This Row],[Ngày hạch toán]],""))</f>
        <v>46247</v>
      </c>
      <c r="T1374" s="138"/>
      <c r="U1374" s="6">
        <f>IF(Table1[[#This Row],[Ngày tính CN]]="","",S1374+T1374)</f>
        <v>46247</v>
      </c>
      <c r="V1374" s="32">
        <f ca="1">IF(Table1[[#This Row],[Hạn thanh toán]]="","",IF((U1374-NOW())&lt;0,0,(U1374-NOW())))</f>
        <v>0</v>
      </c>
      <c r="W1374" s="32"/>
      <c r="X1374" s="32" t="str">
        <f t="shared" ca="1" si="241"/>
        <v/>
      </c>
      <c r="Y1374" s="2" t="str">
        <f t="shared" si="242"/>
        <v>Đã thanh toán</v>
      </c>
      <c r="Z1374" s="42">
        <f t="shared" si="243"/>
        <v>46247</v>
      </c>
      <c r="AA1374" s="42">
        <f t="shared" si="244"/>
        <v>46289</v>
      </c>
      <c r="AD1374" s="2" t="str">
        <f>VLOOKUP($A1374,MA_KH!$A:$Q,MA_KH!O$1,0)</f>
        <v>MEGA</v>
      </c>
      <c r="AE1374" s="2" t="str">
        <f>VLOOKUP($A1374,MA_KH!$A:$Q,MA_KH!P$1,0)</f>
        <v>CÔNG TY TNHH MM MEGA MARKET (VIỆT NAM)</v>
      </c>
      <c r="AG1374" s="2" t="str">
        <f>(Table1[[#This Row],[Số hóa đơn]])&amp;IF(OR(Table1[[#This Row],[Phân loại]]="Hàng trả",Table1[[#This Row],[Phân loại]]="Giảm công nợ"),-Table1[[#This Row],[Tổng giá trị]],Table1[[#This Row],[Tổng giá trị]])</f>
        <v>00056682756000</v>
      </c>
      <c r="AH1374" s="6" t="e">
        <f>_xlfn.XLOOKUP(Table1[[#This Row],[Column1]],'Chi tiết tt Mega gửi'!P:P,'Chi tiết tt Mega gửi'!N:N)</f>
        <v>#N/A</v>
      </c>
    </row>
    <row r="1375" spans="1:34" ht="25.5" customHeight="1" x14ac:dyDescent="0.2">
      <c r="A1375" s="54" t="s">
        <v>16305</v>
      </c>
      <c r="B1375" s="54" t="s">
        <v>7247</v>
      </c>
      <c r="C1375" s="55">
        <v>46247</v>
      </c>
      <c r="D1375" s="54" t="s">
        <v>21667</v>
      </c>
      <c r="E1375" s="55">
        <v>46247</v>
      </c>
      <c r="F1375" s="54" t="s">
        <v>21668</v>
      </c>
      <c r="G1375" s="54" t="s">
        <v>21669</v>
      </c>
      <c r="H1375" s="56">
        <v>11661100</v>
      </c>
      <c r="I1375" s="57">
        <v>0</v>
      </c>
      <c r="J1375" s="56">
        <v>932888</v>
      </c>
      <c r="K1375" s="65">
        <v>12593988</v>
      </c>
      <c r="L1375" s="64" t="s">
        <v>17236</v>
      </c>
      <c r="M1375" s="164">
        <v>46289</v>
      </c>
      <c r="O1375" s="32">
        <f>IF(Table1[[#This Row],[Phân loại]]="Tồn đầu kỳ",Table1[[#This Row],[Tổng giá trị]],0)</f>
        <v>0</v>
      </c>
      <c r="P1375" s="138">
        <f>IF(Table1[[#This Row],[Số còn phải thu ĐK]]&lt;&gt;0,0,IF(Table1[[#This Row],[Phân loại]]="Bán hàng",Table1[[#This Row],[Tổng giá trị]],-Table1[[#This Row],[Tổng giá trị]]))</f>
        <v>12593988</v>
      </c>
      <c r="Q1375" s="32">
        <f t="shared" ref="Q1375:Q1421" si="250">IF(M1375&lt;&gt;"",IF(O1375&lt;&gt;0,O1375,P1375),0)</f>
        <v>12593988</v>
      </c>
      <c r="R1375" s="138">
        <f>Table1[[#This Row],[Số còn phải thu ĐK]]+Table1[[#This Row],[Giá Trị HD sau CK]]-Table1[[#This Row],[Số tiền đã thu]]</f>
        <v>0</v>
      </c>
      <c r="S1375" s="6">
        <f>IF(Table1[[#This Row],[Ngày hóa đơn]]&lt;&gt;"",Table1[[#This Row],[Ngày hóa đơn]],IF(Table1[[#This Row],[Ngày hạch toán]]&lt;&gt;"",Table1[[#This Row],[Ngày hạch toán]],""))</f>
        <v>46247</v>
      </c>
      <c r="T1375" s="138"/>
      <c r="U1375" s="6">
        <f>IF(Table1[[#This Row],[Ngày tính CN]]="","",S1375+T1375)</f>
        <v>46247</v>
      </c>
      <c r="V1375" s="32">
        <f ca="1">IF(Table1[[#This Row],[Hạn thanh toán]]="","",IF((U1375-NOW())&lt;0,0,(U1375-NOW())))</f>
        <v>0</v>
      </c>
      <c r="W1375" s="32"/>
      <c r="X1375" s="32" t="str">
        <f t="shared" ref="X1375:X1421" ca="1" si="251">IF(OR(U1375="",R1375=0),"",IF((U1375-NOW())&lt;0,-(U1375-NOW()),0))</f>
        <v/>
      </c>
      <c r="Y1375" s="2" t="str">
        <f t="shared" ref="Y1375:Y1421" si="252">IF(R1375=0,"Đã thanh toán",IF(X1375="","",IF(X1375&lt;=0,"Chưa đến hạn thanh toán",IF(X1375&lt;=30,"Nợ quá hạn 30 ngày",IF(X1375&lt;=60,"Nợ quá hạn từ 30 ngày đến 60 ngày",IF(X1375&lt;=90,"Nợ quá hạn từ 60 ngày đến 90 ngày",IF(X1375&lt;=120,"Nợ quá hạn từ 90 ngày đến 120 ngày","Nợ quá hạn hơn 120 ngày có khả năng mất thanh toán")))))))</f>
        <v>Đã thanh toán</v>
      </c>
      <c r="Z1375" s="42">
        <f t="shared" ref="Z1375:Z1421" si="253">IF(S1375="","",S1375)</f>
        <v>46247</v>
      </c>
      <c r="AA1375" s="42">
        <f t="shared" ref="AA1375:AA1421" si="254">IF(M1375="","",M1375)</f>
        <v>46289</v>
      </c>
      <c r="AD1375" s="2" t="str">
        <f>VLOOKUP($A1375,MA_KH!$A:$Q,MA_KH!O$1,0)</f>
        <v>MEGA</v>
      </c>
      <c r="AE1375" s="2" t="str">
        <f>VLOOKUP($A1375,MA_KH!$A:$Q,MA_KH!P$1,0)</f>
        <v>CÔNG TY TNHH MM MEGA MARKET (VIỆT NAM)</v>
      </c>
      <c r="AG1375" s="2" t="str">
        <f>(Table1[[#This Row],[Số hóa đơn]])&amp;IF(OR(Table1[[#This Row],[Phân loại]]="Hàng trả",Table1[[#This Row],[Phân loại]]="Giảm công nợ"),-Table1[[#This Row],[Tổng giá trị]],Table1[[#This Row],[Tổng giá trị]])</f>
        <v>0005836912593988</v>
      </c>
      <c r="AH1375" s="6" t="e">
        <f>_xlfn.XLOOKUP(Table1[[#This Row],[Column1]],'Chi tiết tt Mega gửi'!P:P,'Chi tiết tt Mega gửi'!N:N)</f>
        <v>#N/A</v>
      </c>
    </row>
    <row r="1376" spans="1:34" ht="25.5" customHeight="1" x14ac:dyDescent="0.2">
      <c r="A1376" s="54" t="s">
        <v>16290</v>
      </c>
      <c r="B1376" s="54" t="s">
        <v>192</v>
      </c>
      <c r="C1376" s="55">
        <v>46247</v>
      </c>
      <c r="D1376" s="54" t="s">
        <v>21670</v>
      </c>
      <c r="E1376" s="55">
        <v>46247</v>
      </c>
      <c r="F1376" s="54" t="s">
        <v>21671</v>
      </c>
      <c r="G1376" s="54" t="s">
        <v>21672</v>
      </c>
      <c r="H1376" s="56">
        <v>700000</v>
      </c>
      <c r="I1376" s="57">
        <v>0</v>
      </c>
      <c r="J1376" s="56">
        <v>56000</v>
      </c>
      <c r="K1376" s="65">
        <v>756000</v>
      </c>
      <c r="L1376" s="64" t="s">
        <v>17236</v>
      </c>
      <c r="M1376" s="164">
        <v>46289</v>
      </c>
      <c r="O1376" s="32">
        <f>IF(Table1[[#This Row],[Phân loại]]="Tồn đầu kỳ",Table1[[#This Row],[Tổng giá trị]],0)</f>
        <v>0</v>
      </c>
      <c r="P1376" s="138">
        <f>IF(Table1[[#This Row],[Số còn phải thu ĐK]]&lt;&gt;0,0,IF(Table1[[#This Row],[Phân loại]]="Bán hàng",Table1[[#This Row],[Tổng giá trị]],-Table1[[#This Row],[Tổng giá trị]]))</f>
        <v>756000</v>
      </c>
      <c r="Q1376" s="32">
        <f t="shared" si="250"/>
        <v>756000</v>
      </c>
      <c r="R1376" s="138">
        <f>Table1[[#This Row],[Số còn phải thu ĐK]]+Table1[[#This Row],[Giá Trị HD sau CK]]-Table1[[#This Row],[Số tiền đã thu]]</f>
        <v>0</v>
      </c>
      <c r="S1376" s="6">
        <f>IF(Table1[[#This Row],[Ngày hóa đơn]]&lt;&gt;"",Table1[[#This Row],[Ngày hóa đơn]],IF(Table1[[#This Row],[Ngày hạch toán]]&lt;&gt;"",Table1[[#This Row],[Ngày hạch toán]],""))</f>
        <v>46247</v>
      </c>
      <c r="T1376" s="138"/>
      <c r="U1376" s="6">
        <f>IF(Table1[[#This Row],[Ngày tính CN]]="","",S1376+T1376)</f>
        <v>46247</v>
      </c>
      <c r="V1376" s="32">
        <f ca="1">IF(Table1[[#This Row],[Hạn thanh toán]]="","",IF((U1376-NOW())&lt;0,0,(U1376-NOW())))</f>
        <v>0</v>
      </c>
      <c r="W1376" s="32"/>
      <c r="X1376" s="32" t="str">
        <f t="shared" ca="1" si="251"/>
        <v/>
      </c>
      <c r="Y1376" s="2" t="str">
        <f t="shared" si="252"/>
        <v>Đã thanh toán</v>
      </c>
      <c r="Z1376" s="42">
        <f t="shared" si="253"/>
        <v>46247</v>
      </c>
      <c r="AA1376" s="42">
        <f t="shared" si="254"/>
        <v>46289</v>
      </c>
      <c r="AD1376" s="2" t="str">
        <f>VLOOKUP($A1376,MA_KH!$A:$Q,MA_KH!O$1,0)</f>
        <v>MEGA</v>
      </c>
      <c r="AE1376" s="2" t="str">
        <f>VLOOKUP($A1376,MA_KH!$A:$Q,MA_KH!P$1,0)</f>
        <v>CÔNG TY TNHH MM MEGA MARKET (VIỆT NAM)</v>
      </c>
      <c r="AG1376" s="2" t="str">
        <f>(Table1[[#This Row],[Số hóa đơn]])&amp;IF(OR(Table1[[#This Row],[Phân loại]]="Hàng trả",Table1[[#This Row],[Phân loại]]="Giảm công nợ"),-Table1[[#This Row],[Tổng giá trị]],Table1[[#This Row],[Tổng giá trị]])</f>
        <v>00056677756000</v>
      </c>
      <c r="AH1376" s="6" t="e">
        <f>_xlfn.XLOOKUP(Table1[[#This Row],[Column1]],'Chi tiết tt Mega gửi'!P:P,'Chi tiết tt Mega gửi'!N:N)</f>
        <v>#N/A</v>
      </c>
    </row>
    <row r="1377" spans="1:34" ht="25.5" customHeight="1" x14ac:dyDescent="0.2">
      <c r="A1377" s="54" t="s">
        <v>16293</v>
      </c>
      <c r="B1377" s="54" t="s">
        <v>386</v>
      </c>
      <c r="C1377" s="55">
        <v>46247</v>
      </c>
      <c r="D1377" s="54" t="s">
        <v>21673</v>
      </c>
      <c r="E1377" s="55">
        <v>46247</v>
      </c>
      <c r="F1377" s="54" t="s">
        <v>21674</v>
      </c>
      <c r="G1377" s="54" t="s">
        <v>21675</v>
      </c>
      <c r="H1377" s="56">
        <v>725000</v>
      </c>
      <c r="I1377" s="57">
        <v>0</v>
      </c>
      <c r="J1377" s="56">
        <v>58000</v>
      </c>
      <c r="K1377" s="65">
        <v>783000</v>
      </c>
      <c r="L1377" s="64" t="s">
        <v>17236</v>
      </c>
      <c r="M1377" s="164">
        <v>46289</v>
      </c>
      <c r="O1377" s="32">
        <f>IF(Table1[[#This Row],[Phân loại]]="Tồn đầu kỳ",Table1[[#This Row],[Tổng giá trị]],0)</f>
        <v>0</v>
      </c>
      <c r="P1377" s="138">
        <f>IF(Table1[[#This Row],[Số còn phải thu ĐK]]&lt;&gt;0,0,IF(Table1[[#This Row],[Phân loại]]="Bán hàng",Table1[[#This Row],[Tổng giá trị]],-Table1[[#This Row],[Tổng giá trị]]))</f>
        <v>783000</v>
      </c>
      <c r="Q1377" s="32">
        <f t="shared" si="250"/>
        <v>783000</v>
      </c>
      <c r="R1377" s="138">
        <f>Table1[[#This Row],[Số còn phải thu ĐK]]+Table1[[#This Row],[Giá Trị HD sau CK]]-Table1[[#This Row],[Số tiền đã thu]]</f>
        <v>0</v>
      </c>
      <c r="S1377" s="6">
        <f>IF(Table1[[#This Row],[Ngày hóa đơn]]&lt;&gt;"",Table1[[#This Row],[Ngày hóa đơn]],IF(Table1[[#This Row],[Ngày hạch toán]]&lt;&gt;"",Table1[[#This Row],[Ngày hạch toán]],""))</f>
        <v>46247</v>
      </c>
      <c r="T1377" s="138"/>
      <c r="U1377" s="6">
        <f>IF(Table1[[#This Row],[Ngày tính CN]]="","",S1377+T1377)</f>
        <v>46247</v>
      </c>
      <c r="V1377" s="32">
        <f ca="1">IF(Table1[[#This Row],[Hạn thanh toán]]="","",IF((U1377-NOW())&lt;0,0,(U1377-NOW())))</f>
        <v>0</v>
      </c>
      <c r="W1377" s="32"/>
      <c r="X1377" s="32" t="str">
        <f t="shared" ca="1" si="251"/>
        <v/>
      </c>
      <c r="Y1377" s="2" t="str">
        <f t="shared" si="252"/>
        <v>Đã thanh toán</v>
      </c>
      <c r="Z1377" s="42">
        <f t="shared" si="253"/>
        <v>46247</v>
      </c>
      <c r="AA1377" s="42">
        <f t="shared" si="254"/>
        <v>46289</v>
      </c>
      <c r="AD1377" s="2" t="str">
        <f>VLOOKUP($A1377,MA_KH!$A:$Q,MA_KH!O$1,0)</f>
        <v>MEGA</v>
      </c>
      <c r="AE1377" s="2" t="str">
        <f>VLOOKUP($A1377,MA_KH!$A:$Q,MA_KH!P$1,0)</f>
        <v>CÔNG TY TNHH MM MEGA MARKET (VIỆT NAM)</v>
      </c>
      <c r="AG1377" s="2" t="str">
        <f>(Table1[[#This Row],[Số hóa đơn]])&amp;IF(OR(Table1[[#This Row],[Phân loại]]="Hàng trả",Table1[[#This Row],[Phân loại]]="Giảm công nợ"),-Table1[[#This Row],[Tổng giá trị]],Table1[[#This Row],[Tổng giá trị]])</f>
        <v>00056680783000</v>
      </c>
      <c r="AH1377" s="6" t="e">
        <f>_xlfn.XLOOKUP(Table1[[#This Row],[Column1]],'Chi tiết tt Mega gửi'!P:P,'Chi tiết tt Mega gửi'!N:N)</f>
        <v>#N/A</v>
      </c>
    </row>
    <row r="1378" spans="1:34" ht="25.5" customHeight="1" x14ac:dyDescent="0.2">
      <c r="A1378" s="54" t="s">
        <v>16307</v>
      </c>
      <c r="B1378" s="54" t="s">
        <v>202</v>
      </c>
      <c r="C1378" s="55">
        <v>46247</v>
      </c>
      <c r="D1378" s="54" t="s">
        <v>21676</v>
      </c>
      <c r="E1378" s="55">
        <v>46247</v>
      </c>
      <c r="F1378" s="54" t="s">
        <v>21677</v>
      </c>
      <c r="G1378" s="54" t="s">
        <v>21678</v>
      </c>
      <c r="H1378" s="56">
        <v>3107255</v>
      </c>
      <c r="I1378" s="57">
        <v>0</v>
      </c>
      <c r="J1378" s="56">
        <v>248580</v>
      </c>
      <c r="K1378" s="65">
        <v>3355835</v>
      </c>
      <c r="L1378" s="64" t="s">
        <v>17236</v>
      </c>
      <c r="M1378" s="164">
        <v>46289</v>
      </c>
      <c r="N1378" s="163" t="s">
        <v>22522</v>
      </c>
      <c r="O1378" s="32">
        <f>IF(Table1[[#This Row],[Phân loại]]="Tồn đầu kỳ",Table1[[#This Row],[Tổng giá trị]],0)</f>
        <v>0</v>
      </c>
      <c r="P1378" s="138">
        <f>IF(Table1[[#This Row],[Số còn phải thu ĐK]]&lt;&gt;0,0,IF(Table1[[#This Row],[Phân loại]]="Bán hàng",Table1[[#This Row],[Tổng giá trị]],-Table1[[#This Row],[Tổng giá trị]]))</f>
        <v>3355835</v>
      </c>
      <c r="Q1378" s="32">
        <f t="shared" si="250"/>
        <v>3355835</v>
      </c>
      <c r="R1378" s="138">
        <f>Table1[[#This Row],[Số còn phải thu ĐK]]+Table1[[#This Row],[Giá Trị HD sau CK]]-Table1[[#This Row],[Số tiền đã thu]]</f>
        <v>0</v>
      </c>
      <c r="S1378" s="6">
        <f>IF(Table1[[#This Row],[Ngày hóa đơn]]&lt;&gt;"",Table1[[#This Row],[Ngày hóa đơn]],IF(Table1[[#This Row],[Ngày hạch toán]]&lt;&gt;"",Table1[[#This Row],[Ngày hạch toán]],""))</f>
        <v>46247</v>
      </c>
      <c r="T1378" s="138"/>
      <c r="U1378" s="6">
        <f>IF(Table1[[#This Row],[Ngày tính CN]]="","",S1378+T1378)</f>
        <v>46247</v>
      </c>
      <c r="V1378" s="32">
        <f ca="1">IF(Table1[[#This Row],[Hạn thanh toán]]="","",IF((U1378-NOW())&lt;0,0,(U1378-NOW())))</f>
        <v>0</v>
      </c>
      <c r="W1378" s="32"/>
      <c r="X1378" s="32" t="str">
        <f t="shared" ca="1" si="251"/>
        <v/>
      </c>
      <c r="Y1378" s="2" t="str">
        <f t="shared" si="252"/>
        <v>Đã thanh toán</v>
      </c>
      <c r="Z1378" s="42">
        <f t="shared" si="253"/>
        <v>46247</v>
      </c>
      <c r="AA1378" s="42">
        <f t="shared" si="254"/>
        <v>46289</v>
      </c>
      <c r="AD1378" s="2" t="str">
        <f>VLOOKUP($A1378,MA_KH!$A:$Q,MA_KH!O$1,0)</f>
        <v>MEGA</v>
      </c>
      <c r="AE1378" s="2" t="str">
        <f>VLOOKUP($A1378,MA_KH!$A:$Q,MA_KH!P$1,0)</f>
        <v>CÔNG TY TNHH MM MEGA MARKET (VIỆT NAM)</v>
      </c>
      <c r="AG1378" s="2" t="str">
        <f>(Table1[[#This Row],[Số hóa đơn]])&amp;IF(OR(Table1[[#This Row],[Phân loại]]="Hàng trả",Table1[[#This Row],[Phân loại]]="Giảm công nợ"),-Table1[[#This Row],[Tổng giá trị]],Table1[[#This Row],[Tổng giá trị]])</f>
        <v>000566813355835</v>
      </c>
      <c r="AH1378" s="6" t="e">
        <f>_xlfn.XLOOKUP(Table1[[#This Row],[Column1]],'Chi tiết tt Mega gửi'!P:P,'Chi tiết tt Mega gửi'!N:N)</f>
        <v>#N/A</v>
      </c>
    </row>
    <row r="1379" spans="1:34" ht="25.5" customHeight="1" x14ac:dyDescent="0.2">
      <c r="A1379" s="54" t="s">
        <v>16308</v>
      </c>
      <c r="B1379" s="54" t="s">
        <v>194</v>
      </c>
      <c r="C1379" s="55">
        <v>46247</v>
      </c>
      <c r="D1379" s="54" t="s">
        <v>21679</v>
      </c>
      <c r="E1379" s="55">
        <v>46247</v>
      </c>
      <c r="F1379" s="54" t="s">
        <v>21680</v>
      </c>
      <c r="G1379" s="54" t="s">
        <v>21681</v>
      </c>
      <c r="H1379" s="56">
        <v>10648810</v>
      </c>
      <c r="I1379" s="57">
        <v>0</v>
      </c>
      <c r="J1379" s="56">
        <v>851905</v>
      </c>
      <c r="K1379" s="65">
        <v>11500715</v>
      </c>
      <c r="L1379" s="64" t="s">
        <v>17236</v>
      </c>
      <c r="M1379" s="164">
        <v>46289</v>
      </c>
      <c r="N1379" s="163" t="s">
        <v>22521</v>
      </c>
      <c r="O1379" s="32">
        <f>IF(Table1[[#This Row],[Phân loại]]="Tồn đầu kỳ",Table1[[#This Row],[Tổng giá trị]],0)</f>
        <v>0</v>
      </c>
      <c r="P1379" s="138">
        <f>IF(Table1[[#This Row],[Số còn phải thu ĐK]]&lt;&gt;0,0,IF(Table1[[#This Row],[Phân loại]]="Bán hàng",Table1[[#This Row],[Tổng giá trị]],-Table1[[#This Row],[Tổng giá trị]]))</f>
        <v>11500715</v>
      </c>
      <c r="Q1379" s="32">
        <f t="shared" si="250"/>
        <v>11500715</v>
      </c>
      <c r="R1379" s="138">
        <f>Table1[[#This Row],[Số còn phải thu ĐK]]+Table1[[#This Row],[Giá Trị HD sau CK]]-Table1[[#This Row],[Số tiền đã thu]]</f>
        <v>0</v>
      </c>
      <c r="S1379" s="6">
        <f>IF(Table1[[#This Row],[Ngày hóa đơn]]&lt;&gt;"",Table1[[#This Row],[Ngày hóa đơn]],IF(Table1[[#This Row],[Ngày hạch toán]]&lt;&gt;"",Table1[[#This Row],[Ngày hạch toán]],""))</f>
        <v>46247</v>
      </c>
      <c r="T1379" s="138"/>
      <c r="U1379" s="6">
        <f>IF(Table1[[#This Row],[Ngày tính CN]]="","",S1379+T1379)</f>
        <v>46247</v>
      </c>
      <c r="V1379" s="32">
        <f ca="1">IF(Table1[[#This Row],[Hạn thanh toán]]="","",IF((U1379-NOW())&lt;0,0,(U1379-NOW())))</f>
        <v>0</v>
      </c>
      <c r="W1379" s="32"/>
      <c r="X1379" s="32" t="str">
        <f t="shared" ca="1" si="251"/>
        <v/>
      </c>
      <c r="Y1379" s="2" t="str">
        <f t="shared" si="252"/>
        <v>Đã thanh toán</v>
      </c>
      <c r="Z1379" s="42">
        <f t="shared" si="253"/>
        <v>46247</v>
      </c>
      <c r="AA1379" s="42">
        <f t="shared" si="254"/>
        <v>46289</v>
      </c>
      <c r="AD1379" s="2" t="str">
        <f>VLOOKUP($A1379,MA_KH!$A:$Q,MA_KH!O$1,0)</f>
        <v>MEGA</v>
      </c>
      <c r="AE1379" s="2" t="str">
        <f>VLOOKUP($A1379,MA_KH!$A:$Q,MA_KH!P$1,0)</f>
        <v>CÔNG TY TNHH MM MEGA MARKET (VIỆT NAM)</v>
      </c>
      <c r="AG1379" s="2" t="str">
        <f>(Table1[[#This Row],[Số hóa đơn]])&amp;IF(OR(Table1[[#This Row],[Phân loại]]="Hàng trả",Table1[[#This Row],[Phân loại]]="Giảm công nợ"),-Table1[[#This Row],[Tổng giá trị]],Table1[[#This Row],[Tổng giá trị]])</f>
        <v>0005667911500715</v>
      </c>
      <c r="AH1379" s="6" t="e">
        <f>_xlfn.XLOOKUP(Table1[[#This Row],[Column1]],'Chi tiết tt Mega gửi'!P:P,'Chi tiết tt Mega gửi'!N:N)</f>
        <v>#N/A</v>
      </c>
    </row>
    <row r="1380" spans="1:34" ht="25.5" customHeight="1" x14ac:dyDescent="0.2">
      <c r="A1380" s="54" t="s">
        <v>16290</v>
      </c>
      <c r="B1380" s="54" t="s">
        <v>192</v>
      </c>
      <c r="C1380" s="55">
        <v>46247</v>
      </c>
      <c r="D1380" s="54" t="s">
        <v>21682</v>
      </c>
      <c r="E1380" s="55">
        <v>46247</v>
      </c>
      <c r="F1380" s="54" t="s">
        <v>21683</v>
      </c>
      <c r="G1380" s="54" t="s">
        <v>21684</v>
      </c>
      <c r="H1380" s="56">
        <v>1645000</v>
      </c>
      <c r="I1380" s="57">
        <v>0</v>
      </c>
      <c r="J1380" s="56">
        <v>131600</v>
      </c>
      <c r="K1380" s="65">
        <v>1776600</v>
      </c>
      <c r="L1380" s="64" t="s">
        <v>17236</v>
      </c>
      <c r="M1380" s="164">
        <v>46289</v>
      </c>
      <c r="O1380" s="32">
        <f>IF(Table1[[#This Row],[Phân loại]]="Tồn đầu kỳ",Table1[[#This Row],[Tổng giá trị]],0)</f>
        <v>0</v>
      </c>
      <c r="P1380" s="138">
        <f>IF(Table1[[#This Row],[Số còn phải thu ĐK]]&lt;&gt;0,0,IF(Table1[[#This Row],[Phân loại]]="Bán hàng",Table1[[#This Row],[Tổng giá trị]],-Table1[[#This Row],[Tổng giá trị]]))</f>
        <v>1776600</v>
      </c>
      <c r="Q1380" s="32">
        <f t="shared" si="250"/>
        <v>1776600</v>
      </c>
      <c r="R1380" s="138">
        <f>Table1[[#This Row],[Số còn phải thu ĐK]]+Table1[[#This Row],[Giá Trị HD sau CK]]-Table1[[#This Row],[Số tiền đã thu]]</f>
        <v>0</v>
      </c>
      <c r="S1380" s="6">
        <f>IF(Table1[[#This Row],[Ngày hóa đơn]]&lt;&gt;"",Table1[[#This Row],[Ngày hóa đơn]],IF(Table1[[#This Row],[Ngày hạch toán]]&lt;&gt;"",Table1[[#This Row],[Ngày hạch toán]],""))</f>
        <v>46247</v>
      </c>
      <c r="T1380" s="138"/>
      <c r="U1380" s="6">
        <f>IF(Table1[[#This Row],[Ngày tính CN]]="","",S1380+T1380)</f>
        <v>46247</v>
      </c>
      <c r="V1380" s="32">
        <f ca="1">IF(Table1[[#This Row],[Hạn thanh toán]]="","",IF((U1380-NOW())&lt;0,0,(U1380-NOW())))</f>
        <v>0</v>
      </c>
      <c r="W1380" s="32"/>
      <c r="X1380" s="32" t="str">
        <f t="shared" ca="1" si="251"/>
        <v/>
      </c>
      <c r="Y1380" s="2" t="str">
        <f t="shared" si="252"/>
        <v>Đã thanh toán</v>
      </c>
      <c r="Z1380" s="42">
        <f t="shared" si="253"/>
        <v>46247</v>
      </c>
      <c r="AA1380" s="42">
        <f t="shared" si="254"/>
        <v>46289</v>
      </c>
      <c r="AD1380" s="2" t="str">
        <f>VLOOKUP($A1380,MA_KH!$A:$Q,MA_KH!O$1,0)</f>
        <v>MEGA</v>
      </c>
      <c r="AE1380" s="2" t="str">
        <f>VLOOKUP($A1380,MA_KH!$A:$Q,MA_KH!P$1,0)</f>
        <v>CÔNG TY TNHH MM MEGA MARKET (VIỆT NAM)</v>
      </c>
      <c r="AG1380" s="2" t="str">
        <f>(Table1[[#This Row],[Số hóa đơn]])&amp;IF(OR(Table1[[#This Row],[Phân loại]]="Hàng trả",Table1[[#This Row],[Phân loại]]="Giảm công nợ"),-Table1[[#This Row],[Tổng giá trị]],Table1[[#This Row],[Tổng giá trị]])</f>
        <v>000566781776600</v>
      </c>
      <c r="AH1380" s="6" t="e">
        <f>_xlfn.XLOOKUP(Table1[[#This Row],[Column1]],'Chi tiết tt Mega gửi'!P:P,'Chi tiết tt Mega gửi'!N:N)</f>
        <v>#N/A</v>
      </c>
    </row>
    <row r="1381" spans="1:34" ht="25.5" customHeight="1" x14ac:dyDescent="0.2">
      <c r="A1381" s="54" t="s">
        <v>16292</v>
      </c>
      <c r="B1381" s="54" t="s">
        <v>251</v>
      </c>
      <c r="C1381" s="55">
        <v>46247</v>
      </c>
      <c r="D1381" s="54" t="s">
        <v>21685</v>
      </c>
      <c r="E1381" s="55">
        <v>46247</v>
      </c>
      <c r="F1381" s="54" t="s">
        <v>21686</v>
      </c>
      <c r="G1381" s="54" t="s">
        <v>21687</v>
      </c>
      <c r="H1381" s="56">
        <v>1615480</v>
      </c>
      <c r="I1381" s="57">
        <v>0</v>
      </c>
      <c r="J1381" s="56">
        <v>129238</v>
      </c>
      <c r="K1381" s="65">
        <v>1744718</v>
      </c>
      <c r="L1381" s="64" t="s">
        <v>17236</v>
      </c>
      <c r="M1381" s="164">
        <v>46289</v>
      </c>
      <c r="N1381" s="163" t="s">
        <v>22522</v>
      </c>
      <c r="O1381" s="32">
        <f>IF(Table1[[#This Row],[Phân loại]]="Tồn đầu kỳ",Table1[[#This Row],[Tổng giá trị]],0)</f>
        <v>0</v>
      </c>
      <c r="P1381" s="138">
        <f>IF(Table1[[#This Row],[Số còn phải thu ĐK]]&lt;&gt;0,0,IF(Table1[[#This Row],[Phân loại]]="Bán hàng",Table1[[#This Row],[Tổng giá trị]],-Table1[[#This Row],[Tổng giá trị]]))</f>
        <v>1744718</v>
      </c>
      <c r="Q1381" s="32">
        <f t="shared" si="250"/>
        <v>1744718</v>
      </c>
      <c r="R1381" s="138">
        <f>Table1[[#This Row],[Số còn phải thu ĐK]]+Table1[[#This Row],[Giá Trị HD sau CK]]-Table1[[#This Row],[Số tiền đã thu]]</f>
        <v>0</v>
      </c>
      <c r="S1381" s="6">
        <f>IF(Table1[[#This Row],[Ngày hóa đơn]]&lt;&gt;"",Table1[[#This Row],[Ngày hóa đơn]],IF(Table1[[#This Row],[Ngày hạch toán]]&lt;&gt;"",Table1[[#This Row],[Ngày hạch toán]],""))</f>
        <v>46247</v>
      </c>
      <c r="T1381" s="138"/>
      <c r="U1381" s="6">
        <f>IF(Table1[[#This Row],[Ngày tính CN]]="","",S1381+T1381)</f>
        <v>46247</v>
      </c>
      <c r="V1381" s="32">
        <f ca="1">IF(Table1[[#This Row],[Hạn thanh toán]]="","",IF((U1381-NOW())&lt;0,0,(U1381-NOW())))</f>
        <v>0</v>
      </c>
      <c r="W1381" s="32"/>
      <c r="X1381" s="32" t="str">
        <f t="shared" ca="1" si="251"/>
        <v/>
      </c>
      <c r="Y1381" s="2" t="str">
        <f t="shared" si="252"/>
        <v>Đã thanh toán</v>
      </c>
      <c r="Z1381" s="42">
        <f t="shared" si="253"/>
        <v>46247</v>
      </c>
      <c r="AA1381" s="42">
        <f t="shared" si="254"/>
        <v>46289</v>
      </c>
      <c r="AD1381" s="2" t="str">
        <f>VLOOKUP($A1381,MA_KH!$A:$Q,MA_KH!O$1,0)</f>
        <v>MEGA</v>
      </c>
      <c r="AE1381" s="2" t="str">
        <f>VLOOKUP($A1381,MA_KH!$A:$Q,MA_KH!P$1,0)</f>
        <v>CÔNG TY TNHH MM MEGA MARKET (VIỆT NAM)</v>
      </c>
      <c r="AG1381" s="2" t="str">
        <f>(Table1[[#This Row],[Số hóa đơn]])&amp;IF(OR(Table1[[#This Row],[Phân loại]]="Hàng trả",Table1[[#This Row],[Phân loại]]="Giảm công nợ"),-Table1[[#This Row],[Tổng giá trị]],Table1[[#This Row],[Tổng giá trị]])</f>
        <v>000578481744718</v>
      </c>
      <c r="AH1381" s="6" t="e">
        <f>_xlfn.XLOOKUP(Table1[[#This Row],[Column1]],'Chi tiết tt Mega gửi'!P:P,'Chi tiết tt Mega gửi'!N:N)</f>
        <v>#N/A</v>
      </c>
    </row>
    <row r="1382" spans="1:34" ht="25.5" customHeight="1" x14ac:dyDescent="0.2">
      <c r="A1382" s="54" t="s">
        <v>16298</v>
      </c>
      <c r="B1382" s="54" t="s">
        <v>7235</v>
      </c>
      <c r="C1382" s="55">
        <v>46248</v>
      </c>
      <c r="D1382" s="54" t="s">
        <v>21688</v>
      </c>
      <c r="E1382" s="55">
        <v>46248</v>
      </c>
      <c r="F1382" s="54" t="s">
        <v>21689</v>
      </c>
      <c r="G1382" s="54" t="s">
        <v>21690</v>
      </c>
      <c r="H1382" s="56">
        <v>3378608</v>
      </c>
      <c r="I1382" s="57">
        <v>0</v>
      </c>
      <c r="J1382" s="56">
        <v>270289</v>
      </c>
      <c r="K1382" s="65">
        <v>3648897</v>
      </c>
      <c r="L1382" s="64" t="s">
        <v>17236</v>
      </c>
      <c r="M1382" s="164">
        <v>46289</v>
      </c>
      <c r="N1382" s="7" t="s">
        <v>22524</v>
      </c>
      <c r="O1382" s="32">
        <f>IF(Table1[[#This Row],[Phân loại]]="Tồn đầu kỳ",Table1[[#This Row],[Tổng giá trị]],0)</f>
        <v>0</v>
      </c>
      <c r="P1382" s="138">
        <f>IF(Table1[[#This Row],[Số còn phải thu ĐK]]&lt;&gt;0,0,IF(Table1[[#This Row],[Phân loại]]="Bán hàng",Table1[[#This Row],[Tổng giá trị]],-Table1[[#This Row],[Tổng giá trị]]))</f>
        <v>3648897</v>
      </c>
      <c r="Q1382" s="32">
        <f t="shared" si="250"/>
        <v>3648897</v>
      </c>
      <c r="R1382" s="138">
        <f>Table1[[#This Row],[Số còn phải thu ĐK]]+Table1[[#This Row],[Giá Trị HD sau CK]]-Table1[[#This Row],[Số tiền đã thu]]</f>
        <v>0</v>
      </c>
      <c r="S1382" s="6">
        <f>IF(Table1[[#This Row],[Ngày hóa đơn]]&lt;&gt;"",Table1[[#This Row],[Ngày hóa đơn]],IF(Table1[[#This Row],[Ngày hạch toán]]&lt;&gt;"",Table1[[#This Row],[Ngày hạch toán]],""))</f>
        <v>46248</v>
      </c>
      <c r="T1382" s="138"/>
      <c r="U1382" s="6">
        <f>IF(Table1[[#This Row],[Ngày tính CN]]="","",S1382+T1382)</f>
        <v>46248</v>
      </c>
      <c r="V1382" s="32">
        <f ca="1">IF(Table1[[#This Row],[Hạn thanh toán]]="","",IF((U1382-NOW())&lt;0,0,(U1382-NOW())))</f>
        <v>0</v>
      </c>
      <c r="W1382" s="32"/>
      <c r="X1382" s="32" t="str">
        <f t="shared" ca="1" si="251"/>
        <v/>
      </c>
      <c r="Y1382" s="2" t="str">
        <f t="shared" si="252"/>
        <v>Đã thanh toán</v>
      </c>
      <c r="Z1382" s="42">
        <f t="shared" si="253"/>
        <v>46248</v>
      </c>
      <c r="AA1382" s="42">
        <f t="shared" si="254"/>
        <v>46289</v>
      </c>
      <c r="AD1382" s="2" t="str">
        <f>VLOOKUP($A1382,MA_KH!$A:$Q,MA_KH!O$1,0)</f>
        <v>MEGA</v>
      </c>
      <c r="AE1382" s="2" t="str">
        <f>VLOOKUP($A1382,MA_KH!$A:$Q,MA_KH!P$1,0)</f>
        <v>CÔNG TY TNHH MM MEGA MARKET (VIỆT NAM)</v>
      </c>
      <c r="AG1382" s="2" t="str">
        <f>(Table1[[#This Row],[Số hóa đơn]])&amp;IF(OR(Table1[[#This Row],[Phân loại]]="Hàng trả",Table1[[#This Row],[Phân loại]]="Giảm công nợ"),-Table1[[#This Row],[Tổng giá trị]],Table1[[#This Row],[Tổng giá trị]])</f>
        <v>000578493648897</v>
      </c>
      <c r="AH1382" s="6" t="e">
        <f>_xlfn.XLOOKUP(Table1[[#This Row],[Column1]],'Chi tiết tt Mega gửi'!P:P,'Chi tiết tt Mega gửi'!N:N)</f>
        <v>#N/A</v>
      </c>
    </row>
    <row r="1383" spans="1:34" ht="25.5" customHeight="1" x14ac:dyDescent="0.2">
      <c r="A1383" s="54" t="s">
        <v>16305</v>
      </c>
      <c r="B1383" s="54" t="s">
        <v>7247</v>
      </c>
      <c r="C1383" s="55">
        <v>46249</v>
      </c>
      <c r="D1383" s="54" t="s">
        <v>21691</v>
      </c>
      <c r="E1383" s="55">
        <v>46249</v>
      </c>
      <c r="F1383" s="54" t="s">
        <v>21692</v>
      </c>
      <c r="G1383" s="54" t="s">
        <v>21693</v>
      </c>
      <c r="H1383" s="56">
        <v>1615480</v>
      </c>
      <c r="I1383" s="57">
        <v>0</v>
      </c>
      <c r="J1383" s="56">
        <v>129238</v>
      </c>
      <c r="K1383" s="65">
        <v>1744718</v>
      </c>
      <c r="L1383" s="64" t="s">
        <v>17236</v>
      </c>
      <c r="M1383" s="164">
        <v>46289</v>
      </c>
      <c r="N1383" s="163" t="s">
        <v>22522</v>
      </c>
      <c r="O1383" s="32">
        <f>IF(Table1[[#This Row],[Phân loại]]="Tồn đầu kỳ",Table1[[#This Row],[Tổng giá trị]],0)</f>
        <v>0</v>
      </c>
      <c r="P1383" s="138">
        <f>IF(Table1[[#This Row],[Số còn phải thu ĐK]]&lt;&gt;0,0,IF(Table1[[#This Row],[Phân loại]]="Bán hàng",Table1[[#This Row],[Tổng giá trị]],-Table1[[#This Row],[Tổng giá trị]]))</f>
        <v>1744718</v>
      </c>
      <c r="Q1383" s="32">
        <f t="shared" si="250"/>
        <v>1744718</v>
      </c>
      <c r="R1383" s="138">
        <f>Table1[[#This Row],[Số còn phải thu ĐK]]+Table1[[#This Row],[Giá Trị HD sau CK]]-Table1[[#This Row],[Số tiền đã thu]]</f>
        <v>0</v>
      </c>
      <c r="S1383" s="6">
        <f>IF(Table1[[#This Row],[Ngày hóa đơn]]&lt;&gt;"",Table1[[#This Row],[Ngày hóa đơn]],IF(Table1[[#This Row],[Ngày hạch toán]]&lt;&gt;"",Table1[[#This Row],[Ngày hạch toán]],""))</f>
        <v>46249</v>
      </c>
      <c r="T1383" s="138"/>
      <c r="U1383" s="6">
        <f>IF(Table1[[#This Row],[Ngày tính CN]]="","",S1383+T1383)</f>
        <v>46249</v>
      </c>
      <c r="V1383" s="32">
        <f ca="1">IF(Table1[[#This Row],[Hạn thanh toán]]="","",IF((U1383-NOW())&lt;0,0,(U1383-NOW())))</f>
        <v>0</v>
      </c>
      <c r="W1383" s="32"/>
      <c r="X1383" s="32" t="str">
        <f t="shared" ca="1" si="251"/>
        <v/>
      </c>
      <c r="Y1383" s="2" t="str">
        <f t="shared" si="252"/>
        <v>Đã thanh toán</v>
      </c>
      <c r="Z1383" s="42">
        <f t="shared" si="253"/>
        <v>46249</v>
      </c>
      <c r="AA1383" s="42">
        <f t="shared" si="254"/>
        <v>46289</v>
      </c>
      <c r="AD1383" s="2" t="str">
        <f>VLOOKUP($A1383,MA_KH!$A:$Q,MA_KH!O$1,0)</f>
        <v>MEGA</v>
      </c>
      <c r="AE1383" s="2" t="str">
        <f>VLOOKUP($A1383,MA_KH!$A:$Q,MA_KH!P$1,0)</f>
        <v>CÔNG TY TNHH MM MEGA MARKET (VIỆT NAM)</v>
      </c>
      <c r="AG1383" s="2" t="str">
        <f>(Table1[[#This Row],[Số hóa đơn]])&amp;IF(OR(Table1[[#This Row],[Phân loại]]="Hàng trả",Table1[[#This Row],[Phân loại]]="Giảm công nợ"),-Table1[[#This Row],[Tổng giá trị]],Table1[[#This Row],[Tổng giá trị]])</f>
        <v>000583701744718</v>
      </c>
      <c r="AH1383" s="6" t="e">
        <f>_xlfn.XLOOKUP(Table1[[#This Row],[Column1]],'Chi tiết tt Mega gửi'!P:P,'Chi tiết tt Mega gửi'!N:N)</f>
        <v>#N/A</v>
      </c>
    </row>
    <row r="1384" spans="1:34" ht="25.5" customHeight="1" x14ac:dyDescent="0.2">
      <c r="A1384" s="54" t="s">
        <v>16307</v>
      </c>
      <c r="B1384" s="54" t="s">
        <v>202</v>
      </c>
      <c r="C1384" s="55">
        <v>46251</v>
      </c>
      <c r="D1384" s="54" t="s">
        <v>21694</v>
      </c>
      <c r="E1384" s="55">
        <v>46251</v>
      </c>
      <c r="F1384" s="54" t="s">
        <v>21695</v>
      </c>
      <c r="G1384" s="54" t="s">
        <v>21696</v>
      </c>
      <c r="H1384" s="56">
        <v>11336580</v>
      </c>
      <c r="I1384" s="57">
        <v>0</v>
      </c>
      <c r="J1384" s="56">
        <v>906926</v>
      </c>
      <c r="K1384" s="65">
        <v>12243506</v>
      </c>
      <c r="L1384" s="64" t="s">
        <v>17236</v>
      </c>
      <c r="O1384" s="32">
        <f>IF(Table1[[#This Row],[Phân loại]]="Tồn đầu kỳ",Table1[[#This Row],[Tổng giá trị]],0)</f>
        <v>0</v>
      </c>
      <c r="P1384" s="138">
        <f>IF(Table1[[#This Row],[Số còn phải thu ĐK]]&lt;&gt;0,0,IF(Table1[[#This Row],[Phân loại]]="Bán hàng",Table1[[#This Row],[Tổng giá trị]],-Table1[[#This Row],[Tổng giá trị]]))</f>
        <v>12243506</v>
      </c>
      <c r="Q1384" s="32">
        <f t="shared" si="250"/>
        <v>0</v>
      </c>
      <c r="R1384" s="138">
        <f>Table1[[#This Row],[Số còn phải thu ĐK]]+Table1[[#This Row],[Giá Trị HD sau CK]]-Table1[[#This Row],[Số tiền đã thu]]</f>
        <v>12243506</v>
      </c>
      <c r="S1384" s="6">
        <f>IF(Table1[[#This Row],[Ngày hóa đơn]]&lt;&gt;"",Table1[[#This Row],[Ngày hóa đơn]],IF(Table1[[#This Row],[Ngày hạch toán]]&lt;&gt;"",Table1[[#This Row],[Ngày hạch toán]],""))</f>
        <v>46251</v>
      </c>
      <c r="T1384" s="138"/>
      <c r="U1384" s="6">
        <f>IF(Table1[[#This Row],[Ngày tính CN]]="","",S1384+T1384)</f>
        <v>46251</v>
      </c>
      <c r="V1384" s="32">
        <f ca="1">IF(Table1[[#This Row],[Hạn thanh toán]]="","",IF((U1384-NOW())&lt;0,0,(U1384-NOW())))</f>
        <v>0</v>
      </c>
      <c r="W1384" s="32"/>
      <c r="X1384" s="32">
        <f t="shared" ca="1" si="251"/>
        <v>43.359753240743885</v>
      </c>
      <c r="Y1384" s="2" t="str">
        <f t="shared" ca="1" si="252"/>
        <v>Nợ quá hạn từ 30 ngày đến 60 ngày</v>
      </c>
      <c r="Z1384" s="42">
        <f t="shared" si="253"/>
        <v>46251</v>
      </c>
      <c r="AA1384" s="42" t="str">
        <f t="shared" si="254"/>
        <v/>
      </c>
      <c r="AD1384" s="2" t="str">
        <f>VLOOKUP($A1384,MA_KH!$A:$Q,MA_KH!O$1,0)</f>
        <v>MEGA</v>
      </c>
      <c r="AE1384" s="2" t="str">
        <f>VLOOKUP($A1384,MA_KH!$A:$Q,MA_KH!P$1,0)</f>
        <v>CÔNG TY TNHH MM MEGA MARKET (VIỆT NAM)</v>
      </c>
      <c r="AG1384" s="2" t="str">
        <f>(Table1[[#This Row],[Số hóa đơn]])&amp;IF(OR(Table1[[#This Row],[Phân loại]]="Hàng trả",Table1[[#This Row],[Phân loại]]="Giảm công nợ"),-Table1[[#This Row],[Tổng giá trị]],Table1[[#This Row],[Tổng giá trị]])</f>
        <v>0005785312243506</v>
      </c>
      <c r="AH1384" s="6" t="e">
        <f>_xlfn.XLOOKUP(Table1[[#This Row],[Column1]],'Chi tiết tt Mega gửi'!P:P,'Chi tiết tt Mega gửi'!N:N)</f>
        <v>#N/A</v>
      </c>
    </row>
    <row r="1385" spans="1:34" ht="25.5" customHeight="1" x14ac:dyDescent="0.2">
      <c r="A1385" s="54" t="s">
        <v>16310</v>
      </c>
      <c r="B1385" s="54" t="s">
        <v>196</v>
      </c>
      <c r="C1385" s="55">
        <v>46251</v>
      </c>
      <c r="D1385" s="54" t="s">
        <v>21697</v>
      </c>
      <c r="E1385" s="55">
        <v>46251</v>
      </c>
      <c r="F1385" s="54" t="s">
        <v>21698</v>
      </c>
      <c r="G1385" s="54" t="s">
        <v>21699</v>
      </c>
      <c r="H1385" s="56">
        <v>3364645</v>
      </c>
      <c r="I1385" s="57">
        <v>0</v>
      </c>
      <c r="J1385" s="56">
        <v>269172</v>
      </c>
      <c r="K1385" s="65">
        <v>3633817</v>
      </c>
      <c r="L1385" s="64" t="s">
        <v>17236</v>
      </c>
      <c r="O1385" s="32">
        <f>IF(Table1[[#This Row],[Phân loại]]="Tồn đầu kỳ",Table1[[#This Row],[Tổng giá trị]],0)</f>
        <v>0</v>
      </c>
      <c r="P1385" s="138">
        <f>IF(Table1[[#This Row],[Số còn phải thu ĐK]]&lt;&gt;0,0,IF(Table1[[#This Row],[Phân loại]]="Bán hàng",Table1[[#This Row],[Tổng giá trị]],-Table1[[#This Row],[Tổng giá trị]]))</f>
        <v>3633817</v>
      </c>
      <c r="Q1385" s="32">
        <f t="shared" si="250"/>
        <v>0</v>
      </c>
      <c r="R1385" s="138">
        <f>Table1[[#This Row],[Số còn phải thu ĐK]]+Table1[[#This Row],[Giá Trị HD sau CK]]-Table1[[#This Row],[Số tiền đã thu]]</f>
        <v>3633817</v>
      </c>
      <c r="S1385" s="6">
        <f>IF(Table1[[#This Row],[Ngày hóa đơn]]&lt;&gt;"",Table1[[#This Row],[Ngày hóa đơn]],IF(Table1[[#This Row],[Ngày hạch toán]]&lt;&gt;"",Table1[[#This Row],[Ngày hạch toán]],""))</f>
        <v>46251</v>
      </c>
      <c r="T1385" s="138"/>
      <c r="U1385" s="6">
        <f>IF(Table1[[#This Row],[Ngày tính CN]]="","",S1385+T1385)</f>
        <v>46251</v>
      </c>
      <c r="V1385" s="32">
        <f ca="1">IF(Table1[[#This Row],[Hạn thanh toán]]="","",IF((U1385-NOW())&lt;0,0,(U1385-NOW())))</f>
        <v>0</v>
      </c>
      <c r="W1385" s="32"/>
      <c r="X1385" s="32">
        <f t="shared" ca="1" si="251"/>
        <v>43.359753240743885</v>
      </c>
      <c r="Y1385" s="2" t="str">
        <f t="shared" ca="1" si="252"/>
        <v>Nợ quá hạn từ 30 ngày đến 60 ngày</v>
      </c>
      <c r="Z1385" s="42">
        <f t="shared" si="253"/>
        <v>46251</v>
      </c>
      <c r="AA1385" s="42" t="str">
        <f t="shared" si="254"/>
        <v/>
      </c>
      <c r="AD1385" s="2" t="str">
        <f>VLOOKUP($A1385,MA_KH!$A:$Q,MA_KH!O$1,0)</f>
        <v>MEGA</v>
      </c>
      <c r="AE1385" s="2" t="str">
        <f>VLOOKUP($A1385,MA_KH!$A:$Q,MA_KH!P$1,0)</f>
        <v>CÔNG TY TNHH MM MEGA MARKET (VIỆT NAM)</v>
      </c>
      <c r="AG1385" s="2" t="str">
        <f>(Table1[[#This Row],[Số hóa đơn]])&amp;IF(OR(Table1[[#This Row],[Phân loại]]="Hàng trả",Table1[[#This Row],[Phân loại]]="Giảm công nợ"),-Table1[[#This Row],[Tổng giá trị]],Table1[[#This Row],[Tổng giá trị]])</f>
        <v>000578503633817</v>
      </c>
      <c r="AH1385" s="6" t="e">
        <f>_xlfn.XLOOKUP(Table1[[#This Row],[Column1]],'Chi tiết tt Mega gửi'!P:P,'Chi tiết tt Mega gửi'!N:N)</f>
        <v>#N/A</v>
      </c>
    </row>
    <row r="1386" spans="1:34" ht="25.5" customHeight="1" x14ac:dyDescent="0.2">
      <c r="A1386" s="54" t="s">
        <v>16295</v>
      </c>
      <c r="B1386" s="54" t="s">
        <v>198</v>
      </c>
      <c r="C1386" s="55">
        <v>46251</v>
      </c>
      <c r="D1386" s="54" t="s">
        <v>21700</v>
      </c>
      <c r="E1386" s="55">
        <v>46251</v>
      </c>
      <c r="F1386" s="54" t="s">
        <v>21701</v>
      </c>
      <c r="G1386" s="54" t="s">
        <v>21702</v>
      </c>
      <c r="H1386" s="56">
        <v>4139680</v>
      </c>
      <c r="I1386" s="57">
        <v>0</v>
      </c>
      <c r="J1386" s="56">
        <v>331174</v>
      </c>
      <c r="K1386" s="65">
        <v>4470854</v>
      </c>
      <c r="L1386" s="64" t="s">
        <v>17236</v>
      </c>
      <c r="M1386" s="164">
        <v>46289</v>
      </c>
      <c r="N1386" s="163" t="s">
        <v>22522</v>
      </c>
      <c r="O1386" s="32">
        <f>IF(Table1[[#This Row],[Phân loại]]="Tồn đầu kỳ",Table1[[#This Row],[Tổng giá trị]],0)</f>
        <v>0</v>
      </c>
      <c r="P1386" s="138">
        <f>IF(Table1[[#This Row],[Số còn phải thu ĐK]]&lt;&gt;0,0,IF(Table1[[#This Row],[Phân loại]]="Bán hàng",Table1[[#This Row],[Tổng giá trị]],-Table1[[#This Row],[Tổng giá trị]]))</f>
        <v>4470854</v>
      </c>
      <c r="Q1386" s="32">
        <f t="shared" si="250"/>
        <v>4470854</v>
      </c>
      <c r="R1386" s="138">
        <f>Table1[[#This Row],[Số còn phải thu ĐK]]+Table1[[#This Row],[Giá Trị HD sau CK]]-Table1[[#This Row],[Số tiền đã thu]]</f>
        <v>0</v>
      </c>
      <c r="S1386" s="6">
        <f>IF(Table1[[#This Row],[Ngày hóa đơn]]&lt;&gt;"",Table1[[#This Row],[Ngày hóa đơn]],IF(Table1[[#This Row],[Ngày hạch toán]]&lt;&gt;"",Table1[[#This Row],[Ngày hạch toán]],""))</f>
        <v>46251</v>
      </c>
      <c r="T1386" s="138"/>
      <c r="U1386" s="6">
        <f>IF(Table1[[#This Row],[Ngày tính CN]]="","",S1386+T1386)</f>
        <v>46251</v>
      </c>
      <c r="V1386" s="32">
        <f ca="1">IF(Table1[[#This Row],[Hạn thanh toán]]="","",IF((U1386-NOW())&lt;0,0,(U1386-NOW())))</f>
        <v>0</v>
      </c>
      <c r="W1386" s="32"/>
      <c r="X1386" s="32" t="str">
        <f t="shared" ca="1" si="251"/>
        <v/>
      </c>
      <c r="Y1386" s="2" t="str">
        <f t="shared" si="252"/>
        <v>Đã thanh toán</v>
      </c>
      <c r="Z1386" s="42">
        <f t="shared" si="253"/>
        <v>46251</v>
      </c>
      <c r="AA1386" s="42">
        <f t="shared" si="254"/>
        <v>46289</v>
      </c>
      <c r="AD1386" s="2" t="str">
        <f>VLOOKUP($A1386,MA_KH!$A:$Q,MA_KH!O$1,0)</f>
        <v>MEGA</v>
      </c>
      <c r="AE1386" s="2" t="str">
        <f>VLOOKUP($A1386,MA_KH!$A:$Q,MA_KH!P$1,0)</f>
        <v>CÔNG TY TNHH MM MEGA MARKET (VIỆT NAM)</v>
      </c>
      <c r="AG1386" s="2" t="str">
        <f>(Table1[[#This Row],[Số hóa đơn]])&amp;IF(OR(Table1[[#This Row],[Phân loại]]="Hàng trả",Table1[[#This Row],[Phân loại]]="Giảm công nợ"),-Table1[[#This Row],[Tổng giá trị]],Table1[[#This Row],[Tổng giá trị]])</f>
        <v>000578514470854</v>
      </c>
      <c r="AH1386" s="6" t="e">
        <f>_xlfn.XLOOKUP(Table1[[#This Row],[Column1]],'Chi tiết tt Mega gửi'!P:P,'Chi tiết tt Mega gửi'!N:N)</f>
        <v>#N/A</v>
      </c>
    </row>
    <row r="1387" spans="1:34" ht="25.5" customHeight="1" x14ac:dyDescent="0.2">
      <c r="A1387" s="54" t="s">
        <v>16291</v>
      </c>
      <c r="B1387" s="54" t="s">
        <v>200</v>
      </c>
      <c r="C1387" s="55">
        <v>46251</v>
      </c>
      <c r="D1387" s="54" t="s">
        <v>21703</v>
      </c>
      <c r="E1387" s="55">
        <v>46251</v>
      </c>
      <c r="F1387" s="54" t="s">
        <v>21704</v>
      </c>
      <c r="G1387" s="54" t="s">
        <v>21705</v>
      </c>
      <c r="H1387" s="56">
        <v>6164850</v>
      </c>
      <c r="I1387" s="57">
        <v>0</v>
      </c>
      <c r="J1387" s="56">
        <v>493188</v>
      </c>
      <c r="K1387" s="65">
        <v>6658038</v>
      </c>
      <c r="L1387" s="64" t="s">
        <v>17236</v>
      </c>
      <c r="M1387" s="164">
        <v>46289</v>
      </c>
      <c r="O1387" s="32">
        <f>IF(Table1[[#This Row],[Phân loại]]="Tồn đầu kỳ",Table1[[#This Row],[Tổng giá trị]],0)</f>
        <v>0</v>
      </c>
      <c r="P1387" s="138">
        <f>IF(Table1[[#This Row],[Số còn phải thu ĐK]]&lt;&gt;0,0,IF(Table1[[#This Row],[Phân loại]]="Bán hàng",Table1[[#This Row],[Tổng giá trị]],-Table1[[#This Row],[Tổng giá trị]]))</f>
        <v>6658038</v>
      </c>
      <c r="Q1387" s="32">
        <f t="shared" si="250"/>
        <v>6658038</v>
      </c>
      <c r="R1387" s="138">
        <f>Table1[[#This Row],[Số còn phải thu ĐK]]+Table1[[#This Row],[Giá Trị HD sau CK]]-Table1[[#This Row],[Số tiền đã thu]]</f>
        <v>0</v>
      </c>
      <c r="S1387" s="6">
        <f>IF(Table1[[#This Row],[Ngày hóa đơn]]&lt;&gt;"",Table1[[#This Row],[Ngày hóa đơn]],IF(Table1[[#This Row],[Ngày hạch toán]]&lt;&gt;"",Table1[[#This Row],[Ngày hạch toán]],""))</f>
        <v>46251</v>
      </c>
      <c r="T1387" s="138"/>
      <c r="U1387" s="6">
        <f>IF(Table1[[#This Row],[Ngày tính CN]]="","",S1387+T1387)</f>
        <v>46251</v>
      </c>
      <c r="V1387" s="32">
        <f ca="1">IF(Table1[[#This Row],[Hạn thanh toán]]="","",IF((U1387-NOW())&lt;0,0,(U1387-NOW())))</f>
        <v>0</v>
      </c>
      <c r="W1387" s="32"/>
      <c r="X1387" s="32" t="str">
        <f t="shared" ca="1" si="251"/>
        <v/>
      </c>
      <c r="Y1387" s="2" t="str">
        <f t="shared" si="252"/>
        <v>Đã thanh toán</v>
      </c>
      <c r="Z1387" s="42">
        <f t="shared" si="253"/>
        <v>46251</v>
      </c>
      <c r="AA1387" s="42">
        <f t="shared" si="254"/>
        <v>46289</v>
      </c>
      <c r="AD1387" s="2" t="str">
        <f>VLOOKUP($A1387,MA_KH!$A:$Q,MA_KH!O$1,0)</f>
        <v>MEGA</v>
      </c>
      <c r="AE1387" s="2" t="str">
        <f>VLOOKUP($A1387,MA_KH!$A:$Q,MA_KH!P$1,0)</f>
        <v>CÔNG TY TNHH MM MEGA MARKET (VIỆT NAM)</v>
      </c>
      <c r="AG1387" s="2" t="str">
        <f>(Table1[[#This Row],[Số hóa đơn]])&amp;IF(OR(Table1[[#This Row],[Phân loại]]="Hàng trả",Table1[[#This Row],[Phân loại]]="Giảm công nợ"),-Table1[[#This Row],[Tổng giá trị]],Table1[[#This Row],[Tổng giá trị]])</f>
        <v>000578526658038</v>
      </c>
      <c r="AH1387" s="6" t="e">
        <f>_xlfn.XLOOKUP(Table1[[#This Row],[Column1]],'Chi tiết tt Mega gửi'!P:P,'Chi tiết tt Mega gửi'!N:N)</f>
        <v>#N/A</v>
      </c>
    </row>
    <row r="1388" spans="1:34" ht="25.5" customHeight="1" x14ac:dyDescent="0.2">
      <c r="A1388" s="30" t="s">
        <v>16299</v>
      </c>
      <c r="B1388" s="30" t="s">
        <v>190</v>
      </c>
      <c r="C1388" s="71">
        <v>46252</v>
      </c>
      <c r="D1388" s="30" t="s">
        <v>21941</v>
      </c>
      <c r="E1388" s="71">
        <v>46252</v>
      </c>
      <c r="F1388" s="30" t="s">
        <v>21942</v>
      </c>
      <c r="G1388" s="30" t="s">
        <v>21943</v>
      </c>
      <c r="H1388" s="31">
        <v>5615036</v>
      </c>
      <c r="I1388" s="57"/>
      <c r="J1388" s="31">
        <v>449203</v>
      </c>
      <c r="K1388" s="31">
        <v>6064239</v>
      </c>
      <c r="L1388" s="64" t="s">
        <v>17237</v>
      </c>
      <c r="M1388" s="6">
        <v>46275</v>
      </c>
      <c r="O1388" s="32">
        <f>IF(Table1[[#This Row],[Phân loại]]="Tồn đầu kỳ",Table1[[#This Row],[Tổng giá trị]],0)</f>
        <v>0</v>
      </c>
      <c r="P1388" s="138">
        <f>IF(Table1[[#This Row],[Số còn phải thu ĐK]]&lt;&gt;0,0,IF(Table1[[#This Row],[Phân loại]]="Bán hàng",Table1[[#This Row],[Tổng giá trị]],-Table1[[#This Row],[Tổng giá trị]]))</f>
        <v>-6064239</v>
      </c>
      <c r="Q1388" s="32">
        <f>IF(M1388&lt;&gt;"",IF(O1388&lt;&gt;0,O1388,P1388),0)</f>
        <v>-6064239</v>
      </c>
      <c r="R1388" s="138">
        <f>Table1[[#This Row],[Số còn phải thu ĐK]]+Table1[[#This Row],[Giá Trị HD sau CK]]-Table1[[#This Row],[Số tiền đã thu]]</f>
        <v>0</v>
      </c>
      <c r="S1388" s="6">
        <f>IF(Table1[[#This Row],[Ngày hóa đơn]]&lt;&gt;"",Table1[[#This Row],[Ngày hóa đơn]],IF(Table1[[#This Row],[Ngày hạch toán]]&lt;&gt;"",Table1[[#This Row],[Ngày hạch toán]],""))</f>
        <v>46252</v>
      </c>
      <c r="T1388" s="138"/>
      <c r="U1388" s="6">
        <f>IF(Table1[[#This Row],[Ngày tính CN]]="","",S1388+T1388)</f>
        <v>46252</v>
      </c>
      <c r="V1388" s="32">
        <f ca="1">IF(Table1[[#This Row],[Hạn thanh toán]]="","",IF((U1388-NOW())&lt;0,0,(U1388-NOW())))</f>
        <v>0</v>
      </c>
      <c r="W1388" s="32"/>
      <c r="X1388" s="32" t="str">
        <f ca="1">IF(OR(U1388="",R1388=0),"",IF((U1388-NOW())&lt;0,-(U1388-NOW()),0))</f>
        <v/>
      </c>
      <c r="Y1388" s="2" t="str">
        <f>IF(R1388=0,"Đã thanh toán",IF(X1388="","",IF(X1388&lt;=0,"Chưa đến hạn thanh toán",IF(X1388&lt;=30,"Nợ quá hạn 30 ngày",IF(X1388&lt;=60,"Nợ quá hạn từ 30 ngày đến 60 ngày",IF(X1388&lt;=90,"Nợ quá hạn từ 60 ngày đến 90 ngày",IF(X1388&lt;=120,"Nợ quá hạn từ 90 ngày đến 120 ngày","Nợ quá hạn hơn 120 ngày có khả năng mất thanh toán")))))))</f>
        <v>Đã thanh toán</v>
      </c>
      <c r="Z1388" s="42">
        <f>IF(S1388="","",S1388)</f>
        <v>46252</v>
      </c>
      <c r="AA1388" s="42">
        <f>IF(M1388="","",M1388)</f>
        <v>46275</v>
      </c>
      <c r="AD1388" s="2" t="str">
        <f>VLOOKUP($A1388,MA_KH!$A:$Q,MA_KH!O$1,0)</f>
        <v>MEGA</v>
      </c>
      <c r="AE1388" s="2" t="str">
        <f>VLOOKUP($A1388,MA_KH!$A:$Q,MA_KH!P$1,0)</f>
        <v>CÔNG TY TNHH MM MEGA MARKET (VIỆT NAM)</v>
      </c>
      <c r="AG1388" s="2" t="str">
        <f>(Table1[[#This Row],[Số hóa đơn]])&amp;IF(OR(Table1[[#This Row],[Phân loại]]="Hàng trả",Table1[[#This Row],[Phân loại]]="Giảm công nợ"),-Table1[[#This Row],[Tổng giá trị]],Table1[[#This Row],[Tổng giá trị]])</f>
        <v>6976-6064239</v>
      </c>
      <c r="AH1388" s="6" t="e">
        <f>_xlfn.XLOOKUP(Table1[[#This Row],[Column1]],'Chi tiết tt Mega gửi'!P:P,'Chi tiết tt Mega gửi'!N:N)</f>
        <v>#N/A</v>
      </c>
    </row>
    <row r="1389" spans="1:34" ht="25.5" customHeight="1" x14ac:dyDescent="0.2">
      <c r="A1389" s="54" t="s">
        <v>16292</v>
      </c>
      <c r="B1389" s="54" t="s">
        <v>251</v>
      </c>
      <c r="C1389" s="55">
        <v>46253</v>
      </c>
      <c r="D1389" s="54" t="s">
        <v>21706</v>
      </c>
      <c r="E1389" s="55">
        <v>46253</v>
      </c>
      <c r="F1389" s="54" t="s">
        <v>21707</v>
      </c>
      <c r="G1389" s="54" t="s">
        <v>21708</v>
      </c>
      <c r="H1389" s="56">
        <v>712500</v>
      </c>
      <c r="I1389" s="57">
        <v>0</v>
      </c>
      <c r="J1389" s="56">
        <v>57000</v>
      </c>
      <c r="K1389" s="65">
        <v>769500</v>
      </c>
      <c r="L1389" s="64" t="s">
        <v>17236</v>
      </c>
      <c r="M1389" s="164">
        <v>46289</v>
      </c>
      <c r="O1389" s="32">
        <f>IF(Table1[[#This Row],[Phân loại]]="Tồn đầu kỳ",Table1[[#This Row],[Tổng giá trị]],0)</f>
        <v>0</v>
      </c>
      <c r="P1389" s="138">
        <f>IF(Table1[[#This Row],[Số còn phải thu ĐK]]&lt;&gt;0,0,IF(Table1[[#This Row],[Phân loại]]="Bán hàng",Table1[[#This Row],[Tổng giá trị]],-Table1[[#This Row],[Tổng giá trị]]))</f>
        <v>769500</v>
      </c>
      <c r="Q1389" s="32">
        <f t="shared" si="250"/>
        <v>769500</v>
      </c>
      <c r="R1389" s="138">
        <f>Table1[[#This Row],[Số còn phải thu ĐK]]+Table1[[#This Row],[Giá Trị HD sau CK]]-Table1[[#This Row],[Số tiền đã thu]]</f>
        <v>0</v>
      </c>
      <c r="S1389" s="6">
        <f>IF(Table1[[#This Row],[Ngày hóa đơn]]&lt;&gt;"",Table1[[#This Row],[Ngày hóa đơn]],IF(Table1[[#This Row],[Ngày hạch toán]]&lt;&gt;"",Table1[[#This Row],[Ngày hạch toán]],""))</f>
        <v>46253</v>
      </c>
      <c r="T1389" s="138"/>
      <c r="U1389" s="6">
        <f>IF(Table1[[#This Row],[Ngày tính CN]]="","",S1389+T1389)</f>
        <v>46253</v>
      </c>
      <c r="V1389" s="32">
        <f ca="1">IF(Table1[[#This Row],[Hạn thanh toán]]="","",IF((U1389-NOW())&lt;0,0,(U1389-NOW())))</f>
        <v>0</v>
      </c>
      <c r="W1389" s="32"/>
      <c r="X1389" s="32" t="str">
        <f t="shared" ca="1" si="251"/>
        <v/>
      </c>
      <c r="Y1389" s="2" t="str">
        <f t="shared" si="252"/>
        <v>Đã thanh toán</v>
      </c>
      <c r="Z1389" s="42">
        <f t="shared" si="253"/>
        <v>46253</v>
      </c>
      <c r="AA1389" s="42">
        <f t="shared" si="254"/>
        <v>46289</v>
      </c>
      <c r="AD1389" s="2" t="str">
        <f>VLOOKUP($A1389,MA_KH!$A:$Q,MA_KH!O$1,0)</f>
        <v>MEGA</v>
      </c>
      <c r="AE1389" s="2" t="str">
        <f>VLOOKUP($A1389,MA_KH!$A:$Q,MA_KH!P$1,0)</f>
        <v>CÔNG TY TNHH MM MEGA MARKET (VIỆT NAM)</v>
      </c>
      <c r="AG1389" s="2" t="str">
        <f>(Table1[[#This Row],[Số hóa đơn]])&amp;IF(OR(Table1[[#This Row],[Phân loại]]="Hàng trả",Table1[[#This Row],[Phân loại]]="Giảm công nợ"),-Table1[[#This Row],[Tổng giá trị]],Table1[[#This Row],[Tổng giá trị]])</f>
        <v>00057855769500</v>
      </c>
      <c r="AH1389" s="6" t="e">
        <f>_xlfn.XLOOKUP(Table1[[#This Row],[Column1]],'Chi tiết tt Mega gửi'!P:P,'Chi tiết tt Mega gửi'!N:N)</f>
        <v>#N/A</v>
      </c>
    </row>
    <row r="1390" spans="1:34" ht="25.5" customHeight="1" x14ac:dyDescent="0.2">
      <c r="A1390" s="85" t="s">
        <v>16293</v>
      </c>
      <c r="B1390" s="85" t="s">
        <v>386</v>
      </c>
      <c r="C1390" s="86">
        <v>46253</v>
      </c>
      <c r="D1390" s="85" t="s">
        <v>21871</v>
      </c>
      <c r="E1390" s="86">
        <v>46253</v>
      </c>
      <c r="F1390" s="85" t="s">
        <v>21872</v>
      </c>
      <c r="G1390" s="85" t="s">
        <v>21873</v>
      </c>
      <c r="H1390" s="87">
        <v>490000</v>
      </c>
      <c r="I1390" s="87">
        <v>0</v>
      </c>
      <c r="J1390" s="87">
        <v>39200</v>
      </c>
      <c r="K1390" s="87">
        <v>529200</v>
      </c>
      <c r="L1390" s="64" t="s">
        <v>17238</v>
      </c>
      <c r="M1390" s="6">
        <v>46275</v>
      </c>
      <c r="O1390" s="32">
        <f>IF(Table1[[#This Row],[Phân loại]]="Tồn đầu kỳ",Table1[[#This Row],[Tổng giá trị]],0)</f>
        <v>0</v>
      </c>
      <c r="P1390" s="138">
        <f>IF(Table1[[#This Row],[Số còn phải thu ĐK]]&lt;&gt;0,0,IF(Table1[[#This Row],[Phân loại]]="Bán hàng",Table1[[#This Row],[Tổng giá trị]],-Table1[[#This Row],[Tổng giá trị]]))</f>
        <v>-529200</v>
      </c>
      <c r="Q1390" s="32">
        <f t="shared" ref="Q1390:Q1402" si="255">IF(M1390&lt;&gt;"",IF(O1390&lt;&gt;0,O1390,P1390),0)</f>
        <v>-529200</v>
      </c>
      <c r="R1390" s="138">
        <f>Table1[[#This Row],[Số còn phải thu ĐK]]+Table1[[#This Row],[Giá Trị HD sau CK]]-Table1[[#This Row],[Số tiền đã thu]]</f>
        <v>0</v>
      </c>
      <c r="S1390" s="6">
        <f>IF(Table1[[#This Row],[Ngày hóa đơn]]&lt;&gt;"",Table1[[#This Row],[Ngày hóa đơn]],IF(Table1[[#This Row],[Ngày hạch toán]]&lt;&gt;"",Table1[[#This Row],[Ngày hạch toán]],""))</f>
        <v>46253</v>
      </c>
      <c r="T1390" s="138"/>
      <c r="U1390" s="6">
        <f>IF(Table1[[#This Row],[Ngày tính CN]]="","",S1390+T1390)</f>
        <v>46253</v>
      </c>
      <c r="V1390" s="32">
        <f ca="1">IF(Table1[[#This Row],[Hạn thanh toán]]="","",IF((U1390-NOW())&lt;0,0,(U1390-NOW())))</f>
        <v>0</v>
      </c>
      <c r="W1390" s="32"/>
      <c r="X1390" s="32" t="str">
        <f t="shared" ref="X1390:X1402" ca="1" si="256">IF(OR(U1390="",R1390=0),"",IF((U1390-NOW())&lt;0,-(U1390-NOW()),0))</f>
        <v/>
      </c>
      <c r="Y1390" s="2" t="str">
        <f t="shared" ref="Y1390:Y1402" si="257">IF(R1390=0,"Đã thanh toán",IF(X1390="","",IF(X1390&lt;=0,"Chưa đến hạn thanh toán",IF(X1390&lt;=30,"Nợ quá hạn 30 ngày",IF(X1390&lt;=60,"Nợ quá hạn từ 30 ngày đến 60 ngày",IF(X1390&lt;=90,"Nợ quá hạn từ 60 ngày đến 90 ngày",IF(X1390&lt;=120,"Nợ quá hạn từ 90 ngày đến 120 ngày","Nợ quá hạn hơn 120 ngày có khả năng mất thanh toán")))))))</f>
        <v>Đã thanh toán</v>
      </c>
      <c r="Z1390" s="42">
        <f t="shared" ref="Z1390:Z1402" si="258">IF(S1390="","",S1390)</f>
        <v>46253</v>
      </c>
      <c r="AA1390" s="42">
        <f t="shared" ref="AA1390:AA1402" si="259">IF(M1390="","",M1390)</f>
        <v>46275</v>
      </c>
      <c r="AD1390" s="2" t="str">
        <f>VLOOKUP($A1390,MA_KH!$A:$Q,MA_KH!O$1,0)</f>
        <v>MEGA</v>
      </c>
      <c r="AE1390" s="2" t="str">
        <f>VLOOKUP($A1390,MA_KH!$A:$Q,MA_KH!P$1,0)</f>
        <v>CÔNG TY TNHH MM MEGA MARKET (VIỆT NAM)</v>
      </c>
      <c r="AG1390" s="2" t="str">
        <f>(Table1[[#This Row],[Số hóa đơn]])&amp;IF(OR(Table1[[#This Row],[Phân loại]]="Hàng trả",Table1[[#This Row],[Phân loại]]="Giảm công nợ"),-Table1[[#This Row],[Tổng giá trị]],Table1[[#This Row],[Tổng giá trị]])</f>
        <v>136-529200</v>
      </c>
      <c r="AH1390" s="6">
        <f>_xlfn.XLOOKUP(Table1[[#This Row],[Column1]],'Chi tiết tt Mega gửi'!P:P,'Chi tiết tt Mega gửi'!N:N)</f>
        <v>46275</v>
      </c>
    </row>
    <row r="1391" spans="1:34" ht="25.5" customHeight="1" x14ac:dyDescent="0.2">
      <c r="A1391" s="85" t="s">
        <v>16290</v>
      </c>
      <c r="B1391" s="85" t="s">
        <v>192</v>
      </c>
      <c r="C1391" s="86">
        <v>46253</v>
      </c>
      <c r="D1391" s="85" t="s">
        <v>21874</v>
      </c>
      <c r="E1391" s="86">
        <v>46253</v>
      </c>
      <c r="F1391" s="85" t="s">
        <v>20783</v>
      </c>
      <c r="G1391" s="85" t="s">
        <v>21875</v>
      </c>
      <c r="H1391" s="87">
        <v>855000</v>
      </c>
      <c r="I1391" s="87">
        <v>0</v>
      </c>
      <c r="J1391" s="87">
        <v>68400</v>
      </c>
      <c r="K1391" s="87">
        <v>923400</v>
      </c>
      <c r="L1391" s="64" t="s">
        <v>17238</v>
      </c>
      <c r="M1391" s="6">
        <v>46258</v>
      </c>
      <c r="O1391" s="32">
        <f>IF(Table1[[#This Row],[Phân loại]]="Tồn đầu kỳ",Table1[[#This Row],[Tổng giá trị]],0)</f>
        <v>0</v>
      </c>
      <c r="P1391" s="138">
        <f>IF(Table1[[#This Row],[Số còn phải thu ĐK]]&lt;&gt;0,0,IF(Table1[[#This Row],[Phân loại]]="Bán hàng",Table1[[#This Row],[Tổng giá trị]],-Table1[[#This Row],[Tổng giá trị]]))</f>
        <v>-923400</v>
      </c>
      <c r="Q1391" s="32">
        <f t="shared" si="255"/>
        <v>-923400</v>
      </c>
      <c r="R1391" s="138">
        <f>Table1[[#This Row],[Số còn phải thu ĐK]]+Table1[[#This Row],[Giá Trị HD sau CK]]-Table1[[#This Row],[Số tiền đã thu]]</f>
        <v>0</v>
      </c>
      <c r="S1391" s="6">
        <f>IF(Table1[[#This Row],[Ngày hóa đơn]]&lt;&gt;"",Table1[[#This Row],[Ngày hóa đơn]],IF(Table1[[#This Row],[Ngày hạch toán]]&lt;&gt;"",Table1[[#This Row],[Ngày hạch toán]],""))</f>
        <v>46253</v>
      </c>
      <c r="T1391" s="138"/>
      <c r="U1391" s="6">
        <f>IF(Table1[[#This Row],[Ngày tính CN]]="","",S1391+T1391)</f>
        <v>46253</v>
      </c>
      <c r="V1391" s="32">
        <f ca="1">IF(Table1[[#This Row],[Hạn thanh toán]]="","",IF((U1391-NOW())&lt;0,0,(U1391-NOW())))</f>
        <v>0</v>
      </c>
      <c r="W1391" s="32"/>
      <c r="X1391" s="32" t="str">
        <f t="shared" ca="1" si="256"/>
        <v/>
      </c>
      <c r="Y1391" s="2" t="str">
        <f t="shared" si="257"/>
        <v>Đã thanh toán</v>
      </c>
      <c r="Z1391" s="42">
        <f t="shared" si="258"/>
        <v>46253</v>
      </c>
      <c r="AA1391" s="42">
        <f t="shared" si="259"/>
        <v>46258</v>
      </c>
      <c r="AD1391" s="2" t="str">
        <f>VLOOKUP($A1391,MA_KH!$A:$Q,MA_KH!O$1,0)</f>
        <v>MEGA</v>
      </c>
      <c r="AE1391" s="2" t="str">
        <f>VLOOKUP($A1391,MA_KH!$A:$Q,MA_KH!P$1,0)</f>
        <v>CÔNG TY TNHH MM MEGA MARKET (VIỆT NAM)</v>
      </c>
      <c r="AG1391" s="2" t="str">
        <f>(Table1[[#This Row],[Số hóa đơn]])&amp;IF(OR(Table1[[#This Row],[Phân loại]]="Hàng trả",Table1[[#This Row],[Phân loại]]="Giảm công nợ"),-Table1[[#This Row],[Tổng giá trị]],Table1[[#This Row],[Tổng giá trị]])</f>
        <v>194-923400</v>
      </c>
      <c r="AH1391" s="6">
        <f>_xlfn.XLOOKUP(Table1[[#This Row],[Column1]],'Chi tiết tt Mega gửi'!P:P,'Chi tiết tt Mega gửi'!N:N)</f>
        <v>46258</v>
      </c>
    </row>
    <row r="1392" spans="1:34" ht="25.5" customHeight="1" x14ac:dyDescent="0.2">
      <c r="A1392" s="85" t="s">
        <v>16291</v>
      </c>
      <c r="B1392" s="85" t="s">
        <v>200</v>
      </c>
      <c r="C1392" s="86">
        <v>46253</v>
      </c>
      <c r="D1392" s="85" t="s">
        <v>21876</v>
      </c>
      <c r="E1392" s="86">
        <v>46253</v>
      </c>
      <c r="F1392" s="85" t="s">
        <v>21877</v>
      </c>
      <c r="G1392" s="85" t="s">
        <v>21878</v>
      </c>
      <c r="H1392" s="87">
        <v>1222273</v>
      </c>
      <c r="I1392" s="87">
        <v>0</v>
      </c>
      <c r="J1392" s="87">
        <v>97782</v>
      </c>
      <c r="K1392" s="87">
        <v>1320055</v>
      </c>
      <c r="L1392" s="64" t="s">
        <v>17238</v>
      </c>
      <c r="M1392" s="6">
        <v>46258</v>
      </c>
      <c r="O1392" s="32">
        <f>IF(Table1[[#This Row],[Phân loại]]="Tồn đầu kỳ",Table1[[#This Row],[Tổng giá trị]],0)</f>
        <v>0</v>
      </c>
      <c r="P1392" s="138">
        <f>IF(Table1[[#This Row],[Số còn phải thu ĐK]]&lt;&gt;0,0,IF(Table1[[#This Row],[Phân loại]]="Bán hàng",Table1[[#This Row],[Tổng giá trị]],-Table1[[#This Row],[Tổng giá trị]]))</f>
        <v>-1320055</v>
      </c>
      <c r="Q1392" s="32">
        <f t="shared" si="255"/>
        <v>-1320055</v>
      </c>
      <c r="R1392" s="138">
        <f>Table1[[#This Row],[Số còn phải thu ĐK]]+Table1[[#This Row],[Giá Trị HD sau CK]]-Table1[[#This Row],[Số tiền đã thu]]</f>
        <v>0</v>
      </c>
      <c r="S1392" s="6">
        <f>IF(Table1[[#This Row],[Ngày hóa đơn]]&lt;&gt;"",Table1[[#This Row],[Ngày hóa đơn]],IF(Table1[[#This Row],[Ngày hạch toán]]&lt;&gt;"",Table1[[#This Row],[Ngày hạch toán]],""))</f>
        <v>46253</v>
      </c>
      <c r="T1392" s="138"/>
      <c r="U1392" s="6">
        <f>IF(Table1[[#This Row],[Ngày tính CN]]="","",S1392+T1392)</f>
        <v>46253</v>
      </c>
      <c r="V1392" s="32">
        <f ca="1">IF(Table1[[#This Row],[Hạn thanh toán]]="","",IF((U1392-NOW())&lt;0,0,(U1392-NOW())))</f>
        <v>0</v>
      </c>
      <c r="W1392" s="32"/>
      <c r="X1392" s="32" t="str">
        <f t="shared" ca="1" si="256"/>
        <v/>
      </c>
      <c r="Y1392" s="2" t="str">
        <f t="shared" si="257"/>
        <v>Đã thanh toán</v>
      </c>
      <c r="Z1392" s="42">
        <f t="shared" si="258"/>
        <v>46253</v>
      </c>
      <c r="AA1392" s="42">
        <f t="shared" si="259"/>
        <v>46258</v>
      </c>
      <c r="AD1392" s="2" t="str">
        <f>VLOOKUP($A1392,MA_KH!$A:$Q,MA_KH!O$1,0)</f>
        <v>MEGA</v>
      </c>
      <c r="AE1392" s="2" t="str">
        <f>VLOOKUP($A1392,MA_KH!$A:$Q,MA_KH!P$1,0)</f>
        <v>CÔNG TY TNHH MM MEGA MARKET (VIỆT NAM)</v>
      </c>
      <c r="AG1392" s="2" t="str">
        <f>(Table1[[#This Row],[Số hóa đơn]])&amp;IF(OR(Table1[[#This Row],[Phân loại]]="Hàng trả",Table1[[#This Row],[Phân loại]]="Giảm công nợ"),-Table1[[#This Row],[Tổng giá trị]],Table1[[#This Row],[Tổng giá trị]])</f>
        <v>317-1320055</v>
      </c>
      <c r="AH1392" s="6">
        <f>_xlfn.XLOOKUP(Table1[[#This Row],[Column1]],'Chi tiết tt Mega gửi'!P:P,'Chi tiết tt Mega gửi'!N:N)</f>
        <v>46258</v>
      </c>
    </row>
    <row r="1393" spans="1:34" ht="25.5" customHeight="1" x14ac:dyDescent="0.2">
      <c r="A1393" s="85" t="s">
        <v>16289</v>
      </c>
      <c r="B1393" s="85" t="s">
        <v>296</v>
      </c>
      <c r="C1393" s="86">
        <v>46253</v>
      </c>
      <c r="D1393" s="85" t="s">
        <v>21879</v>
      </c>
      <c r="E1393" s="86">
        <v>46253</v>
      </c>
      <c r="F1393" s="85" t="s">
        <v>21880</v>
      </c>
      <c r="G1393" s="85" t="s">
        <v>21867</v>
      </c>
      <c r="H1393" s="87">
        <v>1917556</v>
      </c>
      <c r="I1393" s="87">
        <v>0</v>
      </c>
      <c r="J1393" s="87">
        <v>153404</v>
      </c>
      <c r="K1393" s="87">
        <v>2070960</v>
      </c>
      <c r="L1393" s="64" t="s">
        <v>17238</v>
      </c>
      <c r="M1393" s="6">
        <v>46258</v>
      </c>
      <c r="O1393" s="32">
        <f>IF(Table1[[#This Row],[Phân loại]]="Tồn đầu kỳ",Table1[[#This Row],[Tổng giá trị]],0)</f>
        <v>0</v>
      </c>
      <c r="P1393" s="138">
        <f>IF(Table1[[#This Row],[Số còn phải thu ĐK]]&lt;&gt;0,0,IF(Table1[[#This Row],[Phân loại]]="Bán hàng",Table1[[#This Row],[Tổng giá trị]],-Table1[[#This Row],[Tổng giá trị]]))</f>
        <v>-2070960</v>
      </c>
      <c r="Q1393" s="32">
        <f t="shared" si="255"/>
        <v>-2070960</v>
      </c>
      <c r="R1393" s="138">
        <f>Table1[[#This Row],[Số còn phải thu ĐK]]+Table1[[#This Row],[Giá Trị HD sau CK]]-Table1[[#This Row],[Số tiền đã thu]]</f>
        <v>0</v>
      </c>
      <c r="S1393" s="6">
        <f>IF(Table1[[#This Row],[Ngày hóa đơn]]&lt;&gt;"",Table1[[#This Row],[Ngày hóa đơn]],IF(Table1[[#This Row],[Ngày hạch toán]]&lt;&gt;"",Table1[[#This Row],[Ngày hạch toán]],""))</f>
        <v>46253</v>
      </c>
      <c r="T1393" s="138"/>
      <c r="U1393" s="6">
        <f>IF(Table1[[#This Row],[Ngày tính CN]]="","",S1393+T1393)</f>
        <v>46253</v>
      </c>
      <c r="V1393" s="32">
        <f ca="1">IF(Table1[[#This Row],[Hạn thanh toán]]="","",IF((U1393-NOW())&lt;0,0,(U1393-NOW())))</f>
        <v>0</v>
      </c>
      <c r="W1393" s="32"/>
      <c r="X1393" s="32" t="str">
        <f t="shared" ca="1" si="256"/>
        <v/>
      </c>
      <c r="Y1393" s="2" t="str">
        <f t="shared" si="257"/>
        <v>Đã thanh toán</v>
      </c>
      <c r="Z1393" s="42">
        <f t="shared" si="258"/>
        <v>46253</v>
      </c>
      <c r="AA1393" s="42">
        <f t="shared" si="259"/>
        <v>46258</v>
      </c>
      <c r="AD1393" s="2" t="str">
        <f>VLOOKUP($A1393,MA_KH!$A:$Q,MA_KH!O$1,0)</f>
        <v>MEGA</v>
      </c>
      <c r="AE1393" s="2" t="str">
        <f>VLOOKUP($A1393,MA_KH!$A:$Q,MA_KH!P$1,0)</f>
        <v>CÔNG TY TNHH MM MEGA MARKET (VIỆT NAM)</v>
      </c>
      <c r="AG1393" s="2" t="str">
        <f>(Table1[[#This Row],[Số hóa đơn]])&amp;IF(OR(Table1[[#This Row],[Phân loại]]="Hàng trả",Table1[[#This Row],[Phân loại]]="Giảm công nợ"),-Table1[[#This Row],[Tổng giá trị]],Table1[[#This Row],[Tổng giá trị]])</f>
        <v>467-2070960</v>
      </c>
      <c r="AH1393" s="6">
        <f>_xlfn.XLOOKUP(Table1[[#This Row],[Column1]],'Chi tiết tt Mega gửi'!P:P,'Chi tiết tt Mega gửi'!N:N)</f>
        <v>46258</v>
      </c>
    </row>
    <row r="1394" spans="1:34" ht="25.5" customHeight="1" x14ac:dyDescent="0.2">
      <c r="A1394" s="85" t="s">
        <v>16289</v>
      </c>
      <c r="B1394" s="85" t="s">
        <v>296</v>
      </c>
      <c r="C1394" s="86">
        <v>46253</v>
      </c>
      <c r="D1394" s="85" t="s">
        <v>21881</v>
      </c>
      <c r="E1394" s="86">
        <v>46253</v>
      </c>
      <c r="F1394" s="85" t="s">
        <v>21882</v>
      </c>
      <c r="G1394" s="85" t="s">
        <v>21867</v>
      </c>
      <c r="H1394" s="87">
        <v>466444</v>
      </c>
      <c r="I1394" s="87">
        <v>0</v>
      </c>
      <c r="J1394" s="87">
        <v>37316</v>
      </c>
      <c r="K1394" s="87">
        <v>503760</v>
      </c>
      <c r="L1394" s="64" t="s">
        <v>17238</v>
      </c>
      <c r="M1394" s="6">
        <v>46258</v>
      </c>
      <c r="O1394" s="32">
        <f>IF(Table1[[#This Row],[Phân loại]]="Tồn đầu kỳ",Table1[[#This Row],[Tổng giá trị]],0)</f>
        <v>0</v>
      </c>
      <c r="P1394" s="138">
        <f>IF(Table1[[#This Row],[Số còn phải thu ĐK]]&lt;&gt;0,0,IF(Table1[[#This Row],[Phân loại]]="Bán hàng",Table1[[#This Row],[Tổng giá trị]],-Table1[[#This Row],[Tổng giá trị]]))</f>
        <v>-503760</v>
      </c>
      <c r="Q1394" s="32">
        <f t="shared" si="255"/>
        <v>-503760</v>
      </c>
      <c r="R1394" s="138">
        <f>Table1[[#This Row],[Số còn phải thu ĐK]]+Table1[[#This Row],[Giá Trị HD sau CK]]-Table1[[#This Row],[Số tiền đã thu]]</f>
        <v>0</v>
      </c>
      <c r="S1394" s="6">
        <f>IF(Table1[[#This Row],[Ngày hóa đơn]]&lt;&gt;"",Table1[[#This Row],[Ngày hóa đơn]],IF(Table1[[#This Row],[Ngày hạch toán]]&lt;&gt;"",Table1[[#This Row],[Ngày hạch toán]],""))</f>
        <v>46253</v>
      </c>
      <c r="T1394" s="138"/>
      <c r="U1394" s="6">
        <f>IF(Table1[[#This Row],[Ngày tính CN]]="","",S1394+T1394)</f>
        <v>46253</v>
      </c>
      <c r="V1394" s="32">
        <f ca="1">IF(Table1[[#This Row],[Hạn thanh toán]]="","",IF((U1394-NOW())&lt;0,0,(U1394-NOW())))</f>
        <v>0</v>
      </c>
      <c r="W1394" s="32"/>
      <c r="X1394" s="32" t="str">
        <f t="shared" ca="1" si="256"/>
        <v/>
      </c>
      <c r="Y1394" s="2" t="str">
        <f t="shared" si="257"/>
        <v>Đã thanh toán</v>
      </c>
      <c r="Z1394" s="42">
        <f t="shared" si="258"/>
        <v>46253</v>
      </c>
      <c r="AA1394" s="42">
        <f t="shared" si="259"/>
        <v>46258</v>
      </c>
      <c r="AD1394" s="2" t="str">
        <f>VLOOKUP($A1394,MA_KH!$A:$Q,MA_KH!O$1,0)</f>
        <v>MEGA</v>
      </c>
      <c r="AE1394" s="2" t="str">
        <f>VLOOKUP($A1394,MA_KH!$A:$Q,MA_KH!P$1,0)</f>
        <v>CÔNG TY TNHH MM MEGA MARKET (VIỆT NAM)</v>
      </c>
      <c r="AG1394" s="2" t="str">
        <f>(Table1[[#This Row],[Số hóa đơn]])&amp;IF(OR(Table1[[#This Row],[Phân loại]]="Hàng trả",Table1[[#This Row],[Phân loại]]="Giảm công nợ"),-Table1[[#This Row],[Tổng giá trị]],Table1[[#This Row],[Tổng giá trị]])</f>
        <v>461-503760</v>
      </c>
      <c r="AH1394" s="6">
        <f>_xlfn.XLOOKUP(Table1[[#This Row],[Column1]],'Chi tiết tt Mega gửi'!P:P,'Chi tiết tt Mega gửi'!N:N)</f>
        <v>46258</v>
      </c>
    </row>
    <row r="1395" spans="1:34" ht="25.5" customHeight="1" x14ac:dyDescent="0.2">
      <c r="A1395" s="85" t="s">
        <v>16294</v>
      </c>
      <c r="B1395" s="85" t="s">
        <v>259</v>
      </c>
      <c r="C1395" s="86">
        <v>46253</v>
      </c>
      <c r="D1395" s="85" t="s">
        <v>21883</v>
      </c>
      <c r="E1395" s="86">
        <v>46253</v>
      </c>
      <c r="F1395" s="85" t="s">
        <v>21884</v>
      </c>
      <c r="G1395" s="85" t="s">
        <v>21885</v>
      </c>
      <c r="H1395" s="87">
        <v>2035419</v>
      </c>
      <c r="I1395" s="87">
        <v>0</v>
      </c>
      <c r="J1395" s="87">
        <v>162834</v>
      </c>
      <c r="K1395" s="87">
        <v>2198253</v>
      </c>
      <c r="L1395" s="64" t="s">
        <v>17238</v>
      </c>
      <c r="M1395" s="6">
        <v>46258</v>
      </c>
      <c r="O1395" s="32">
        <f>IF(Table1[[#This Row],[Phân loại]]="Tồn đầu kỳ",Table1[[#This Row],[Tổng giá trị]],0)</f>
        <v>0</v>
      </c>
      <c r="P1395" s="138">
        <f>IF(Table1[[#This Row],[Số còn phải thu ĐK]]&lt;&gt;0,0,IF(Table1[[#This Row],[Phân loại]]="Bán hàng",Table1[[#This Row],[Tổng giá trị]],-Table1[[#This Row],[Tổng giá trị]]))</f>
        <v>-2198253</v>
      </c>
      <c r="Q1395" s="32">
        <f t="shared" si="255"/>
        <v>-2198253</v>
      </c>
      <c r="R1395" s="138">
        <f>Table1[[#This Row],[Số còn phải thu ĐK]]+Table1[[#This Row],[Giá Trị HD sau CK]]-Table1[[#This Row],[Số tiền đã thu]]</f>
        <v>0</v>
      </c>
      <c r="S1395" s="6">
        <f>IF(Table1[[#This Row],[Ngày hóa đơn]]&lt;&gt;"",Table1[[#This Row],[Ngày hóa đơn]],IF(Table1[[#This Row],[Ngày hạch toán]]&lt;&gt;"",Table1[[#This Row],[Ngày hạch toán]],""))</f>
        <v>46253</v>
      </c>
      <c r="T1395" s="138"/>
      <c r="U1395" s="6">
        <f>IF(Table1[[#This Row],[Ngày tính CN]]="","",S1395+T1395)</f>
        <v>46253</v>
      </c>
      <c r="V1395" s="32">
        <f ca="1">IF(Table1[[#This Row],[Hạn thanh toán]]="","",IF((U1395-NOW())&lt;0,0,(U1395-NOW())))</f>
        <v>0</v>
      </c>
      <c r="W1395" s="32"/>
      <c r="X1395" s="32" t="str">
        <f t="shared" ca="1" si="256"/>
        <v/>
      </c>
      <c r="Y1395" s="2" t="str">
        <f t="shared" si="257"/>
        <v>Đã thanh toán</v>
      </c>
      <c r="Z1395" s="42">
        <f t="shared" si="258"/>
        <v>46253</v>
      </c>
      <c r="AA1395" s="42">
        <f t="shared" si="259"/>
        <v>46258</v>
      </c>
      <c r="AD1395" s="2" t="str">
        <f>VLOOKUP($A1395,MA_KH!$A:$Q,MA_KH!O$1,0)</f>
        <v>MEGA</v>
      </c>
      <c r="AE1395" s="2" t="str">
        <f>VLOOKUP($A1395,MA_KH!$A:$Q,MA_KH!P$1,0)</f>
        <v>CÔNG TY TNHH MM MEGA MARKET (VIỆT NAM)</v>
      </c>
      <c r="AG1395" s="2" t="str">
        <f>(Table1[[#This Row],[Số hóa đơn]])&amp;IF(OR(Table1[[#This Row],[Phân loại]]="Hàng trả",Table1[[#This Row],[Phân loại]]="Giảm công nợ"),-Table1[[#This Row],[Tổng giá trị]],Table1[[#This Row],[Tổng giá trị]])</f>
        <v>331-2198253</v>
      </c>
      <c r="AH1395" s="6">
        <f>_xlfn.XLOOKUP(Table1[[#This Row],[Column1]],'Chi tiết tt Mega gửi'!P:P,'Chi tiết tt Mega gửi'!N:N)</f>
        <v>46258</v>
      </c>
    </row>
    <row r="1396" spans="1:34" ht="25.5" customHeight="1" x14ac:dyDescent="0.2">
      <c r="A1396" s="85" t="s">
        <v>16290</v>
      </c>
      <c r="B1396" s="85" t="s">
        <v>192</v>
      </c>
      <c r="C1396" s="86">
        <v>46253</v>
      </c>
      <c r="D1396" s="85" t="s">
        <v>21886</v>
      </c>
      <c r="E1396" s="86">
        <v>46253</v>
      </c>
      <c r="F1396" s="85" t="s">
        <v>21887</v>
      </c>
      <c r="G1396" s="85" t="s">
        <v>21875</v>
      </c>
      <c r="H1396" s="87">
        <v>1665074</v>
      </c>
      <c r="I1396" s="87">
        <v>0</v>
      </c>
      <c r="J1396" s="87">
        <v>133206</v>
      </c>
      <c r="K1396" s="87">
        <v>1798280</v>
      </c>
      <c r="L1396" s="64" t="s">
        <v>17238</v>
      </c>
      <c r="M1396" s="6">
        <v>46258</v>
      </c>
      <c r="O1396" s="32">
        <f>IF(Table1[[#This Row],[Phân loại]]="Tồn đầu kỳ",Table1[[#This Row],[Tổng giá trị]],0)</f>
        <v>0</v>
      </c>
      <c r="P1396" s="138">
        <f>IF(Table1[[#This Row],[Số còn phải thu ĐK]]&lt;&gt;0,0,IF(Table1[[#This Row],[Phân loại]]="Bán hàng",Table1[[#This Row],[Tổng giá trị]],-Table1[[#This Row],[Tổng giá trị]]))</f>
        <v>-1798280</v>
      </c>
      <c r="Q1396" s="32">
        <f t="shared" si="255"/>
        <v>-1798280</v>
      </c>
      <c r="R1396" s="138">
        <f>Table1[[#This Row],[Số còn phải thu ĐK]]+Table1[[#This Row],[Giá Trị HD sau CK]]-Table1[[#This Row],[Số tiền đã thu]]</f>
        <v>0</v>
      </c>
      <c r="S1396" s="6">
        <f>IF(Table1[[#This Row],[Ngày hóa đơn]]&lt;&gt;"",Table1[[#This Row],[Ngày hóa đơn]],IF(Table1[[#This Row],[Ngày hạch toán]]&lt;&gt;"",Table1[[#This Row],[Ngày hạch toán]],""))</f>
        <v>46253</v>
      </c>
      <c r="T1396" s="138"/>
      <c r="U1396" s="6">
        <f>IF(Table1[[#This Row],[Ngày tính CN]]="","",S1396+T1396)</f>
        <v>46253</v>
      </c>
      <c r="V1396" s="32">
        <f ca="1">IF(Table1[[#This Row],[Hạn thanh toán]]="","",IF((U1396-NOW())&lt;0,0,(U1396-NOW())))</f>
        <v>0</v>
      </c>
      <c r="W1396" s="32"/>
      <c r="X1396" s="32" t="str">
        <f t="shared" ca="1" si="256"/>
        <v/>
      </c>
      <c r="Y1396" s="2" t="str">
        <f t="shared" si="257"/>
        <v>Đã thanh toán</v>
      </c>
      <c r="Z1396" s="42">
        <f t="shared" si="258"/>
        <v>46253</v>
      </c>
      <c r="AA1396" s="42">
        <f t="shared" si="259"/>
        <v>46258</v>
      </c>
      <c r="AD1396" s="2" t="str">
        <f>VLOOKUP($A1396,MA_KH!$A:$Q,MA_KH!O$1,0)</f>
        <v>MEGA</v>
      </c>
      <c r="AE1396" s="2" t="str">
        <f>VLOOKUP($A1396,MA_KH!$A:$Q,MA_KH!P$1,0)</f>
        <v>CÔNG TY TNHH MM MEGA MARKET (VIỆT NAM)</v>
      </c>
      <c r="AG1396" s="2" t="str">
        <f>(Table1[[#This Row],[Số hóa đơn]])&amp;IF(OR(Table1[[#This Row],[Phân loại]]="Hàng trả",Table1[[#This Row],[Phân loại]]="Giảm công nợ"),-Table1[[#This Row],[Tổng giá trị]],Table1[[#This Row],[Tổng giá trị]])</f>
        <v>195-1798280</v>
      </c>
      <c r="AH1396" s="6">
        <f>_xlfn.XLOOKUP(Table1[[#This Row],[Column1]],'Chi tiết tt Mega gửi'!P:P,'Chi tiết tt Mega gửi'!N:N)</f>
        <v>46258</v>
      </c>
    </row>
    <row r="1397" spans="1:34" ht="25.5" customHeight="1" x14ac:dyDescent="0.2">
      <c r="A1397" s="85" t="s">
        <v>16293</v>
      </c>
      <c r="B1397" s="85" t="s">
        <v>386</v>
      </c>
      <c r="C1397" s="86">
        <v>46253</v>
      </c>
      <c r="D1397" s="85" t="s">
        <v>21888</v>
      </c>
      <c r="E1397" s="86">
        <v>46253</v>
      </c>
      <c r="F1397" s="85" t="s">
        <v>21889</v>
      </c>
      <c r="G1397" s="85" t="s">
        <v>21873</v>
      </c>
      <c r="H1397" s="87">
        <v>580000</v>
      </c>
      <c r="I1397" s="87">
        <v>0</v>
      </c>
      <c r="J1397" s="87">
        <v>46400</v>
      </c>
      <c r="K1397" s="87">
        <v>626400</v>
      </c>
      <c r="L1397" s="64" t="s">
        <v>17238</v>
      </c>
      <c r="M1397" s="6">
        <v>46258</v>
      </c>
      <c r="O1397" s="32">
        <f>IF(Table1[[#This Row],[Phân loại]]="Tồn đầu kỳ",Table1[[#This Row],[Tổng giá trị]],0)</f>
        <v>0</v>
      </c>
      <c r="P1397" s="138">
        <f>IF(Table1[[#This Row],[Số còn phải thu ĐK]]&lt;&gt;0,0,IF(Table1[[#This Row],[Phân loại]]="Bán hàng",Table1[[#This Row],[Tổng giá trị]],-Table1[[#This Row],[Tổng giá trị]]))</f>
        <v>-626400</v>
      </c>
      <c r="Q1397" s="32">
        <f t="shared" si="255"/>
        <v>-626400</v>
      </c>
      <c r="R1397" s="138">
        <f>Table1[[#This Row],[Số còn phải thu ĐK]]+Table1[[#This Row],[Giá Trị HD sau CK]]-Table1[[#This Row],[Số tiền đã thu]]</f>
        <v>0</v>
      </c>
      <c r="S1397" s="6">
        <f>IF(Table1[[#This Row],[Ngày hóa đơn]]&lt;&gt;"",Table1[[#This Row],[Ngày hóa đơn]],IF(Table1[[#This Row],[Ngày hạch toán]]&lt;&gt;"",Table1[[#This Row],[Ngày hạch toán]],""))</f>
        <v>46253</v>
      </c>
      <c r="T1397" s="138"/>
      <c r="U1397" s="6">
        <f>IF(Table1[[#This Row],[Ngày tính CN]]="","",S1397+T1397)</f>
        <v>46253</v>
      </c>
      <c r="V1397" s="32">
        <f ca="1">IF(Table1[[#This Row],[Hạn thanh toán]]="","",IF((U1397-NOW())&lt;0,0,(U1397-NOW())))</f>
        <v>0</v>
      </c>
      <c r="W1397" s="32"/>
      <c r="X1397" s="32" t="str">
        <f t="shared" ca="1" si="256"/>
        <v/>
      </c>
      <c r="Y1397" s="2" t="str">
        <f t="shared" si="257"/>
        <v>Đã thanh toán</v>
      </c>
      <c r="Z1397" s="42">
        <f t="shared" si="258"/>
        <v>46253</v>
      </c>
      <c r="AA1397" s="42">
        <f t="shared" si="259"/>
        <v>46258</v>
      </c>
      <c r="AD1397" s="2" t="str">
        <f>VLOOKUP($A1397,MA_KH!$A:$Q,MA_KH!O$1,0)</f>
        <v>MEGA</v>
      </c>
      <c r="AE1397" s="2" t="str">
        <f>VLOOKUP($A1397,MA_KH!$A:$Q,MA_KH!P$1,0)</f>
        <v>CÔNG TY TNHH MM MEGA MARKET (VIỆT NAM)</v>
      </c>
      <c r="AG1397" s="2" t="str">
        <f>(Table1[[#This Row],[Số hóa đơn]])&amp;IF(OR(Table1[[#This Row],[Phân loại]]="Hàng trả",Table1[[#This Row],[Phân loại]]="Giảm công nợ"),-Table1[[#This Row],[Tổng giá trị]],Table1[[#This Row],[Tổng giá trị]])</f>
        <v>137-626400</v>
      </c>
      <c r="AH1397" s="6">
        <f>_xlfn.XLOOKUP(Table1[[#This Row],[Column1]],'Chi tiết tt Mega gửi'!P:P,'Chi tiết tt Mega gửi'!N:N)</f>
        <v>46258</v>
      </c>
    </row>
    <row r="1398" spans="1:34" ht="25.5" customHeight="1" x14ac:dyDescent="0.2">
      <c r="A1398" s="85" t="s">
        <v>16299</v>
      </c>
      <c r="B1398" s="85" t="s">
        <v>190</v>
      </c>
      <c r="C1398" s="86">
        <v>46253</v>
      </c>
      <c r="D1398" s="85" t="s">
        <v>21890</v>
      </c>
      <c r="E1398" s="86">
        <v>46253</v>
      </c>
      <c r="F1398" s="85" t="s">
        <v>21891</v>
      </c>
      <c r="G1398" s="85" t="s">
        <v>21892</v>
      </c>
      <c r="H1398" s="87">
        <v>1556999</v>
      </c>
      <c r="I1398" s="87">
        <v>0</v>
      </c>
      <c r="J1398" s="87">
        <v>124560</v>
      </c>
      <c r="K1398" s="87">
        <v>1681559</v>
      </c>
      <c r="L1398" s="64" t="s">
        <v>17238</v>
      </c>
      <c r="M1398" s="6">
        <v>46258</v>
      </c>
      <c r="O1398" s="32">
        <f>IF(Table1[[#This Row],[Phân loại]]="Tồn đầu kỳ",Table1[[#This Row],[Tổng giá trị]],0)</f>
        <v>0</v>
      </c>
      <c r="P1398" s="138">
        <f>IF(Table1[[#This Row],[Số còn phải thu ĐK]]&lt;&gt;0,0,IF(Table1[[#This Row],[Phân loại]]="Bán hàng",Table1[[#This Row],[Tổng giá trị]],-Table1[[#This Row],[Tổng giá trị]]))</f>
        <v>-1681559</v>
      </c>
      <c r="Q1398" s="32">
        <f t="shared" si="255"/>
        <v>-1681559</v>
      </c>
      <c r="R1398" s="138">
        <f>Table1[[#This Row],[Số còn phải thu ĐK]]+Table1[[#This Row],[Giá Trị HD sau CK]]-Table1[[#This Row],[Số tiền đã thu]]</f>
        <v>0</v>
      </c>
      <c r="S1398" s="6">
        <f>IF(Table1[[#This Row],[Ngày hóa đơn]]&lt;&gt;"",Table1[[#This Row],[Ngày hóa đơn]],IF(Table1[[#This Row],[Ngày hạch toán]]&lt;&gt;"",Table1[[#This Row],[Ngày hạch toán]],""))</f>
        <v>46253</v>
      </c>
      <c r="T1398" s="138"/>
      <c r="U1398" s="6">
        <f>IF(Table1[[#This Row],[Ngày tính CN]]="","",S1398+T1398)</f>
        <v>46253</v>
      </c>
      <c r="V1398" s="32">
        <f ca="1">IF(Table1[[#This Row],[Hạn thanh toán]]="","",IF((U1398-NOW())&lt;0,0,(U1398-NOW())))</f>
        <v>0</v>
      </c>
      <c r="W1398" s="32"/>
      <c r="X1398" s="32" t="str">
        <f t="shared" ca="1" si="256"/>
        <v/>
      </c>
      <c r="Y1398" s="2" t="str">
        <f t="shared" si="257"/>
        <v>Đã thanh toán</v>
      </c>
      <c r="Z1398" s="42">
        <f t="shared" si="258"/>
        <v>46253</v>
      </c>
      <c r="AA1398" s="42">
        <f t="shared" si="259"/>
        <v>46258</v>
      </c>
      <c r="AD1398" s="2" t="str">
        <f>VLOOKUP($A1398,MA_KH!$A:$Q,MA_KH!O$1,0)</f>
        <v>MEGA</v>
      </c>
      <c r="AE1398" s="2" t="str">
        <f>VLOOKUP($A1398,MA_KH!$A:$Q,MA_KH!P$1,0)</f>
        <v>CÔNG TY TNHH MM MEGA MARKET (VIỆT NAM)</v>
      </c>
      <c r="AG1398" s="2" t="str">
        <f>(Table1[[#This Row],[Số hóa đơn]])&amp;IF(OR(Table1[[#This Row],[Phân loại]]="Hàng trả",Table1[[#This Row],[Phân loại]]="Giảm công nợ"),-Table1[[#This Row],[Tổng giá trị]],Table1[[#This Row],[Tổng giá trị]])</f>
        <v>731-1681559</v>
      </c>
      <c r="AH1398" s="6">
        <f>_xlfn.XLOOKUP(Table1[[#This Row],[Column1]],'Chi tiết tt Mega gửi'!P:P,'Chi tiết tt Mega gửi'!N:N)</f>
        <v>46258</v>
      </c>
    </row>
    <row r="1399" spans="1:34" ht="25.5" customHeight="1" x14ac:dyDescent="0.2">
      <c r="A1399" s="30" t="s">
        <v>16303</v>
      </c>
      <c r="B1399" s="30" t="s">
        <v>102</v>
      </c>
      <c r="C1399" s="71">
        <v>46253</v>
      </c>
      <c r="D1399" s="30" t="s">
        <v>21893</v>
      </c>
      <c r="E1399" s="71">
        <v>46253</v>
      </c>
      <c r="F1399" s="30" t="s">
        <v>21894</v>
      </c>
      <c r="G1399" s="30" t="s">
        <v>21895</v>
      </c>
      <c r="H1399" s="31">
        <v>425000</v>
      </c>
      <c r="I1399" s="31">
        <v>0</v>
      </c>
      <c r="J1399" s="31">
        <v>34000</v>
      </c>
      <c r="K1399" s="31">
        <v>459000</v>
      </c>
      <c r="L1399" s="64" t="s">
        <v>17238</v>
      </c>
      <c r="M1399" s="6">
        <v>46275</v>
      </c>
      <c r="O1399" s="32">
        <f>IF(Table1[[#This Row],[Phân loại]]="Tồn đầu kỳ",Table1[[#This Row],[Tổng giá trị]],0)</f>
        <v>0</v>
      </c>
      <c r="P1399" s="138">
        <f>IF(Table1[[#This Row],[Số còn phải thu ĐK]]&lt;&gt;0,0,IF(Table1[[#This Row],[Phân loại]]="Bán hàng",Table1[[#This Row],[Tổng giá trị]],-Table1[[#This Row],[Tổng giá trị]]))</f>
        <v>-459000</v>
      </c>
      <c r="Q1399" s="32">
        <f t="shared" si="255"/>
        <v>-459000</v>
      </c>
      <c r="R1399" s="138">
        <f>Table1[[#This Row],[Số còn phải thu ĐK]]+Table1[[#This Row],[Giá Trị HD sau CK]]-Table1[[#This Row],[Số tiền đã thu]]</f>
        <v>0</v>
      </c>
      <c r="S1399" s="6">
        <f>IF(Table1[[#This Row],[Ngày hóa đơn]]&lt;&gt;"",Table1[[#This Row],[Ngày hóa đơn]],IF(Table1[[#This Row],[Ngày hạch toán]]&lt;&gt;"",Table1[[#This Row],[Ngày hạch toán]],""))</f>
        <v>46253</v>
      </c>
      <c r="T1399" s="138"/>
      <c r="U1399" s="6">
        <f>IF(Table1[[#This Row],[Ngày tính CN]]="","",S1399+T1399)</f>
        <v>46253</v>
      </c>
      <c r="V1399" s="32">
        <f ca="1">IF(Table1[[#This Row],[Hạn thanh toán]]="","",IF((U1399-NOW())&lt;0,0,(U1399-NOW())))</f>
        <v>0</v>
      </c>
      <c r="W1399" s="32"/>
      <c r="X1399" s="32" t="str">
        <f t="shared" ca="1" si="256"/>
        <v/>
      </c>
      <c r="Y1399" s="2" t="str">
        <f t="shared" si="257"/>
        <v>Đã thanh toán</v>
      </c>
      <c r="Z1399" s="42">
        <f t="shared" si="258"/>
        <v>46253</v>
      </c>
      <c r="AA1399" s="42">
        <f t="shared" si="259"/>
        <v>46275</v>
      </c>
      <c r="AD1399" s="2" t="str">
        <f>VLOOKUP($A1399,MA_KH!$A:$Q,MA_KH!O$1,0)</f>
        <v>MEGA</v>
      </c>
      <c r="AE1399" s="2" t="str">
        <f>VLOOKUP($A1399,MA_KH!$A:$Q,MA_KH!P$1,0)</f>
        <v>CÔNG TY TNHH MM MEGA MARKET (VIỆT NAM)</v>
      </c>
      <c r="AG1399" s="2" t="str">
        <f>(Table1[[#This Row],[Số hóa đơn]])&amp;IF(OR(Table1[[#This Row],[Phân loại]]="Hàng trả",Table1[[#This Row],[Phân loại]]="Giảm công nợ"),-Table1[[#This Row],[Tổng giá trị]],Table1[[#This Row],[Tổng giá trị]])</f>
        <v>251-459000</v>
      </c>
      <c r="AH1399" s="6">
        <f>_xlfn.XLOOKUP(Table1[[#This Row],[Column1]],'Chi tiết tt Mega gửi'!P:P,'Chi tiết tt Mega gửi'!N:N)</f>
        <v>46275</v>
      </c>
    </row>
    <row r="1400" spans="1:34" ht="25.5" customHeight="1" x14ac:dyDescent="0.2">
      <c r="A1400" s="85" t="s">
        <v>16308</v>
      </c>
      <c r="B1400" s="85" t="s">
        <v>194</v>
      </c>
      <c r="C1400" s="86">
        <v>46253</v>
      </c>
      <c r="D1400" s="85" t="s">
        <v>21896</v>
      </c>
      <c r="E1400" s="86">
        <v>46253</v>
      </c>
      <c r="F1400" s="85" t="s">
        <v>21897</v>
      </c>
      <c r="G1400" s="85" t="s">
        <v>21898</v>
      </c>
      <c r="H1400" s="87">
        <v>2253499</v>
      </c>
      <c r="I1400" s="87">
        <v>0</v>
      </c>
      <c r="J1400" s="87">
        <v>180280</v>
      </c>
      <c r="K1400" s="87">
        <v>2433779</v>
      </c>
      <c r="L1400" s="64" t="s">
        <v>17238</v>
      </c>
      <c r="M1400" s="6">
        <v>46275</v>
      </c>
      <c r="O1400" s="32">
        <f>IF(Table1[[#This Row],[Phân loại]]="Tồn đầu kỳ",Table1[[#This Row],[Tổng giá trị]],0)</f>
        <v>0</v>
      </c>
      <c r="P1400" s="138">
        <f>IF(Table1[[#This Row],[Số còn phải thu ĐK]]&lt;&gt;0,0,IF(Table1[[#This Row],[Phân loại]]="Bán hàng",Table1[[#This Row],[Tổng giá trị]],-Table1[[#This Row],[Tổng giá trị]]))</f>
        <v>-2433779</v>
      </c>
      <c r="Q1400" s="32">
        <f t="shared" si="255"/>
        <v>-2433779</v>
      </c>
      <c r="R1400" s="138">
        <f>Table1[[#This Row],[Số còn phải thu ĐK]]+Table1[[#This Row],[Giá Trị HD sau CK]]-Table1[[#This Row],[Số tiền đã thu]]</f>
        <v>0</v>
      </c>
      <c r="S1400" s="6">
        <f>IF(Table1[[#This Row],[Ngày hóa đơn]]&lt;&gt;"",Table1[[#This Row],[Ngày hóa đơn]],IF(Table1[[#This Row],[Ngày hạch toán]]&lt;&gt;"",Table1[[#This Row],[Ngày hạch toán]],""))</f>
        <v>46253</v>
      </c>
      <c r="T1400" s="138"/>
      <c r="U1400" s="6">
        <f>IF(Table1[[#This Row],[Ngày tính CN]]="","",S1400+T1400)</f>
        <v>46253</v>
      </c>
      <c r="V1400" s="32">
        <f ca="1">IF(Table1[[#This Row],[Hạn thanh toán]]="","",IF((U1400-NOW())&lt;0,0,(U1400-NOW())))</f>
        <v>0</v>
      </c>
      <c r="W1400" s="32"/>
      <c r="X1400" s="32" t="str">
        <f t="shared" ca="1" si="256"/>
        <v/>
      </c>
      <c r="Y1400" s="2" t="str">
        <f t="shared" si="257"/>
        <v>Đã thanh toán</v>
      </c>
      <c r="Z1400" s="42">
        <f t="shared" si="258"/>
        <v>46253</v>
      </c>
      <c r="AA1400" s="42">
        <f t="shared" si="259"/>
        <v>46275</v>
      </c>
      <c r="AD1400" s="2" t="str">
        <f>VLOOKUP($A1400,MA_KH!$A:$Q,MA_KH!O$1,0)</f>
        <v>MEGA</v>
      </c>
      <c r="AE1400" s="2" t="str">
        <f>VLOOKUP($A1400,MA_KH!$A:$Q,MA_KH!P$1,0)</f>
        <v>CÔNG TY TNHH MM MEGA MARKET (VIỆT NAM)</v>
      </c>
      <c r="AG1400" s="2" t="str">
        <f>(Table1[[#This Row],[Số hóa đơn]])&amp;IF(OR(Table1[[#This Row],[Phân loại]]="Hàng trả",Table1[[#This Row],[Phân loại]]="Giảm công nợ"),-Table1[[#This Row],[Tổng giá trị]],Table1[[#This Row],[Tổng giá trị]])</f>
        <v>203-2433779</v>
      </c>
      <c r="AH1400" s="6">
        <f>_xlfn.XLOOKUP(Table1[[#This Row],[Column1]],'Chi tiết tt Mega gửi'!P:P,'Chi tiết tt Mega gửi'!N:N)</f>
        <v>46275</v>
      </c>
    </row>
    <row r="1401" spans="1:34" ht="25.5" customHeight="1" x14ac:dyDescent="0.2">
      <c r="A1401" s="85" t="s">
        <v>16307</v>
      </c>
      <c r="B1401" s="85" t="s">
        <v>202</v>
      </c>
      <c r="C1401" s="86">
        <v>46253</v>
      </c>
      <c r="D1401" s="85" t="s">
        <v>21899</v>
      </c>
      <c r="E1401" s="86">
        <v>46253</v>
      </c>
      <c r="F1401" s="85" t="s">
        <v>21900</v>
      </c>
      <c r="G1401" s="85" t="s">
        <v>21870</v>
      </c>
      <c r="H1401" s="87">
        <v>368000</v>
      </c>
      <c r="I1401" s="87">
        <v>0</v>
      </c>
      <c r="J1401" s="87">
        <v>29440</v>
      </c>
      <c r="K1401" s="87">
        <v>397440</v>
      </c>
      <c r="L1401" s="64" t="s">
        <v>17238</v>
      </c>
      <c r="M1401" s="6">
        <v>46258</v>
      </c>
      <c r="O1401" s="32">
        <f>IF(Table1[[#This Row],[Phân loại]]="Tồn đầu kỳ",Table1[[#This Row],[Tổng giá trị]],0)</f>
        <v>0</v>
      </c>
      <c r="P1401" s="138">
        <f>IF(Table1[[#This Row],[Số còn phải thu ĐK]]&lt;&gt;0,0,IF(Table1[[#This Row],[Phân loại]]="Bán hàng",Table1[[#This Row],[Tổng giá trị]],-Table1[[#This Row],[Tổng giá trị]]))</f>
        <v>-397440</v>
      </c>
      <c r="Q1401" s="32">
        <f t="shared" si="255"/>
        <v>-397440</v>
      </c>
      <c r="R1401" s="138">
        <f>Table1[[#This Row],[Số còn phải thu ĐK]]+Table1[[#This Row],[Giá Trị HD sau CK]]-Table1[[#This Row],[Số tiền đã thu]]</f>
        <v>0</v>
      </c>
      <c r="S1401" s="6">
        <f>IF(Table1[[#This Row],[Ngày hóa đơn]]&lt;&gt;"",Table1[[#This Row],[Ngày hóa đơn]],IF(Table1[[#This Row],[Ngày hạch toán]]&lt;&gt;"",Table1[[#This Row],[Ngày hạch toán]],""))</f>
        <v>46253</v>
      </c>
      <c r="T1401" s="138"/>
      <c r="U1401" s="6">
        <f>IF(Table1[[#This Row],[Ngày tính CN]]="","",S1401+T1401)</f>
        <v>46253</v>
      </c>
      <c r="V1401" s="32">
        <f ca="1">IF(Table1[[#This Row],[Hạn thanh toán]]="","",IF((U1401-NOW())&lt;0,0,(U1401-NOW())))</f>
        <v>0</v>
      </c>
      <c r="W1401" s="32"/>
      <c r="X1401" s="32" t="str">
        <f t="shared" ca="1" si="256"/>
        <v/>
      </c>
      <c r="Y1401" s="2" t="str">
        <f t="shared" si="257"/>
        <v>Đã thanh toán</v>
      </c>
      <c r="Z1401" s="42">
        <f t="shared" si="258"/>
        <v>46253</v>
      </c>
      <c r="AA1401" s="42">
        <f t="shared" si="259"/>
        <v>46258</v>
      </c>
      <c r="AD1401" s="2" t="str">
        <f>VLOOKUP($A1401,MA_KH!$A:$Q,MA_KH!O$1,0)</f>
        <v>MEGA</v>
      </c>
      <c r="AE1401" s="2" t="str">
        <f>VLOOKUP($A1401,MA_KH!$A:$Q,MA_KH!P$1,0)</f>
        <v>CÔNG TY TNHH MM MEGA MARKET (VIỆT NAM)</v>
      </c>
      <c r="AG1401" s="2" t="str">
        <f>(Table1[[#This Row],[Số hóa đơn]])&amp;IF(OR(Table1[[#This Row],[Phân loại]]="Hàng trả",Table1[[#This Row],[Phân loại]]="Giảm công nợ"),-Table1[[#This Row],[Tổng giá trị]],Table1[[#This Row],[Tổng giá trị]])</f>
        <v>269-397440</v>
      </c>
      <c r="AH1401" s="6">
        <f>_xlfn.XLOOKUP(Table1[[#This Row],[Column1]],'Chi tiết tt Mega gửi'!P:P,'Chi tiết tt Mega gửi'!N:N)</f>
        <v>46258</v>
      </c>
    </row>
    <row r="1402" spans="1:34" ht="25.5" customHeight="1" x14ac:dyDescent="0.2">
      <c r="A1402" s="85" t="s">
        <v>16303</v>
      </c>
      <c r="B1402" s="85" t="s">
        <v>102</v>
      </c>
      <c r="C1402" s="86">
        <v>46253</v>
      </c>
      <c r="D1402" s="85" t="s">
        <v>21901</v>
      </c>
      <c r="E1402" s="86">
        <v>46253</v>
      </c>
      <c r="F1402" s="85" t="s">
        <v>21902</v>
      </c>
      <c r="G1402" s="85" t="s">
        <v>21903</v>
      </c>
      <c r="H1402" s="87">
        <v>886296</v>
      </c>
      <c r="I1402" s="87">
        <v>0</v>
      </c>
      <c r="J1402" s="87">
        <v>70904</v>
      </c>
      <c r="K1402" s="87">
        <v>957200</v>
      </c>
      <c r="L1402" s="64" t="s">
        <v>17238</v>
      </c>
      <c r="M1402" s="6">
        <v>46275</v>
      </c>
      <c r="O1402" s="32">
        <f>IF(Table1[[#This Row],[Phân loại]]="Tồn đầu kỳ",Table1[[#This Row],[Tổng giá trị]],0)</f>
        <v>0</v>
      </c>
      <c r="P1402" s="138">
        <f>IF(Table1[[#This Row],[Số còn phải thu ĐK]]&lt;&gt;0,0,IF(Table1[[#This Row],[Phân loại]]="Bán hàng",Table1[[#This Row],[Tổng giá trị]],-Table1[[#This Row],[Tổng giá trị]]))</f>
        <v>-957200</v>
      </c>
      <c r="Q1402" s="32">
        <f t="shared" si="255"/>
        <v>-957200</v>
      </c>
      <c r="R1402" s="138">
        <f>Table1[[#This Row],[Số còn phải thu ĐK]]+Table1[[#This Row],[Giá Trị HD sau CK]]-Table1[[#This Row],[Số tiền đã thu]]</f>
        <v>0</v>
      </c>
      <c r="S1402" s="6">
        <f>IF(Table1[[#This Row],[Ngày hóa đơn]]&lt;&gt;"",Table1[[#This Row],[Ngày hóa đơn]],IF(Table1[[#This Row],[Ngày hạch toán]]&lt;&gt;"",Table1[[#This Row],[Ngày hạch toán]],""))</f>
        <v>46253</v>
      </c>
      <c r="T1402" s="138"/>
      <c r="U1402" s="6">
        <f>IF(Table1[[#This Row],[Ngày tính CN]]="","",S1402+T1402)</f>
        <v>46253</v>
      </c>
      <c r="V1402" s="32">
        <f ca="1">IF(Table1[[#This Row],[Hạn thanh toán]]="","",IF((U1402-NOW())&lt;0,0,(U1402-NOW())))</f>
        <v>0</v>
      </c>
      <c r="W1402" s="32"/>
      <c r="X1402" s="32" t="str">
        <f t="shared" ca="1" si="256"/>
        <v/>
      </c>
      <c r="Y1402" s="2" t="str">
        <f t="shared" si="257"/>
        <v>Đã thanh toán</v>
      </c>
      <c r="Z1402" s="42">
        <f t="shared" si="258"/>
        <v>46253</v>
      </c>
      <c r="AA1402" s="42">
        <f t="shared" si="259"/>
        <v>46275</v>
      </c>
      <c r="AD1402" s="2" t="str">
        <f>VLOOKUP($A1402,MA_KH!$A:$Q,MA_KH!O$1,0)</f>
        <v>MEGA</v>
      </c>
      <c r="AE1402" s="2" t="str">
        <f>VLOOKUP($A1402,MA_KH!$A:$Q,MA_KH!P$1,0)</f>
        <v>CÔNG TY TNHH MM MEGA MARKET (VIỆT NAM)</v>
      </c>
      <c r="AG1402" s="2" t="str">
        <f>(Table1[[#This Row],[Số hóa đơn]])&amp;IF(OR(Table1[[#This Row],[Phân loại]]="Hàng trả",Table1[[#This Row],[Phân loại]]="Giảm công nợ"),-Table1[[#This Row],[Tổng giá trị]],Table1[[#This Row],[Tổng giá trị]])</f>
        <v>230-957200</v>
      </c>
      <c r="AH1402" s="6">
        <f>_xlfn.XLOOKUP(Table1[[#This Row],[Column1]],'Chi tiết tt Mega gửi'!P:P,'Chi tiết tt Mega gửi'!N:N)</f>
        <v>46275</v>
      </c>
    </row>
    <row r="1403" spans="1:34" ht="25.5" customHeight="1" x14ac:dyDescent="0.2">
      <c r="A1403" s="30" t="s">
        <v>16299</v>
      </c>
      <c r="B1403" s="30" t="s">
        <v>190</v>
      </c>
      <c r="C1403" s="71">
        <v>46254</v>
      </c>
      <c r="D1403" s="30" t="s">
        <v>21945</v>
      </c>
      <c r="E1403" s="71">
        <v>46254</v>
      </c>
      <c r="F1403" s="30" t="s">
        <v>21946</v>
      </c>
      <c r="G1403" s="30" t="s">
        <v>21944</v>
      </c>
      <c r="H1403" s="31">
        <v>9615382</v>
      </c>
      <c r="I1403" s="87"/>
      <c r="J1403" s="31">
        <v>0</v>
      </c>
      <c r="K1403" s="31">
        <v>9615382</v>
      </c>
      <c r="L1403" s="64" t="s">
        <v>17237</v>
      </c>
      <c r="M1403" s="6">
        <v>46258</v>
      </c>
      <c r="O1403" s="32">
        <f>IF(Table1[[#This Row],[Phân loại]]="Tồn đầu kỳ",Table1[[#This Row],[Tổng giá trị]],0)</f>
        <v>0</v>
      </c>
      <c r="P1403" s="138">
        <f>IF(Table1[[#This Row],[Số còn phải thu ĐK]]&lt;&gt;0,0,IF(Table1[[#This Row],[Phân loại]]="Bán hàng",Table1[[#This Row],[Tổng giá trị]],-Table1[[#This Row],[Tổng giá trị]]))</f>
        <v>-9615382</v>
      </c>
      <c r="Q1403" s="32">
        <f>IF(M1403&lt;&gt;"",IF(O1403&lt;&gt;0,O1403,P1403),0)</f>
        <v>-9615382</v>
      </c>
      <c r="R1403" s="138">
        <f>Table1[[#This Row],[Số còn phải thu ĐK]]+Table1[[#This Row],[Giá Trị HD sau CK]]-Table1[[#This Row],[Số tiền đã thu]]</f>
        <v>0</v>
      </c>
      <c r="S1403" s="6">
        <f>IF(Table1[[#This Row],[Ngày hóa đơn]]&lt;&gt;"",Table1[[#This Row],[Ngày hóa đơn]],IF(Table1[[#This Row],[Ngày hạch toán]]&lt;&gt;"",Table1[[#This Row],[Ngày hạch toán]],""))</f>
        <v>46254</v>
      </c>
      <c r="T1403" s="138"/>
      <c r="U1403" s="6">
        <f>IF(Table1[[#This Row],[Ngày tính CN]]="","",S1403+T1403)</f>
        <v>46254</v>
      </c>
      <c r="V1403" s="32">
        <f ca="1">IF(Table1[[#This Row],[Hạn thanh toán]]="","",IF((U1403-NOW())&lt;0,0,(U1403-NOW())))</f>
        <v>0</v>
      </c>
      <c r="W1403" s="32"/>
      <c r="X1403" s="32" t="str">
        <f ca="1">IF(OR(U1403="",R1403=0),"",IF((U1403-NOW())&lt;0,-(U1403-NOW()),0))</f>
        <v/>
      </c>
      <c r="Y1403" s="2" t="str">
        <f>IF(R1403=0,"Đã thanh toán",IF(X1403="","",IF(X1403&lt;=0,"Chưa đến hạn thanh toán",IF(X1403&lt;=30,"Nợ quá hạn 30 ngày",IF(X1403&lt;=60,"Nợ quá hạn từ 30 ngày đến 60 ngày",IF(X1403&lt;=90,"Nợ quá hạn từ 60 ngày đến 90 ngày",IF(X1403&lt;=120,"Nợ quá hạn từ 90 ngày đến 120 ngày","Nợ quá hạn hơn 120 ngày có khả năng mất thanh toán")))))))</f>
        <v>Đã thanh toán</v>
      </c>
      <c r="Z1403" s="42">
        <f>IF(S1403="","",S1403)</f>
        <v>46254</v>
      </c>
      <c r="AA1403" s="42">
        <f>IF(M1403="","",M1403)</f>
        <v>46258</v>
      </c>
      <c r="AD1403" s="2" t="str">
        <f>VLOOKUP($A1403,MA_KH!$A:$Q,MA_KH!O$1,0)</f>
        <v>MEGA</v>
      </c>
      <c r="AE1403" s="2" t="str">
        <f>VLOOKUP($A1403,MA_KH!$A:$Q,MA_KH!P$1,0)</f>
        <v>CÔNG TY TNHH MM MEGA MARKET (VIỆT NAM)</v>
      </c>
      <c r="AG1403" s="2" t="str">
        <f>(Table1[[#This Row],[Số hóa đơn]])&amp;IF(OR(Table1[[#This Row],[Phân loại]]="Hàng trả",Table1[[#This Row],[Phân loại]]="Giảm công nợ"),-Table1[[#This Row],[Tổng giá trị]],Table1[[#This Row],[Tổng giá trị]])</f>
        <v>DN_82026T900551-9615382</v>
      </c>
      <c r="AH1403" s="6" t="e">
        <f>_xlfn.XLOOKUP(Table1[[#This Row],[Column1]],'Chi tiết tt Mega gửi'!P:P,'Chi tiết tt Mega gửi'!N:N)</f>
        <v>#N/A</v>
      </c>
    </row>
    <row r="1404" spans="1:34" ht="25.5" customHeight="1" x14ac:dyDescent="0.2">
      <c r="A1404" s="54" t="s">
        <v>16308</v>
      </c>
      <c r="B1404" s="54" t="s">
        <v>194</v>
      </c>
      <c r="C1404" s="55">
        <v>46254</v>
      </c>
      <c r="D1404" s="54" t="s">
        <v>21709</v>
      </c>
      <c r="E1404" s="55">
        <v>46254</v>
      </c>
      <c r="F1404" s="54" t="s">
        <v>21710</v>
      </c>
      <c r="G1404" s="54" t="s">
        <v>21711</v>
      </c>
      <c r="H1404" s="56">
        <v>700000</v>
      </c>
      <c r="I1404" s="57">
        <v>0</v>
      </c>
      <c r="J1404" s="56">
        <v>56000</v>
      </c>
      <c r="K1404" s="65">
        <v>756000</v>
      </c>
      <c r="L1404" s="64" t="s">
        <v>17236</v>
      </c>
      <c r="O1404" s="32">
        <f>IF(Table1[[#This Row],[Phân loại]]="Tồn đầu kỳ",Table1[[#This Row],[Tổng giá trị]],0)</f>
        <v>0</v>
      </c>
      <c r="P1404" s="138">
        <f>IF(Table1[[#This Row],[Số còn phải thu ĐK]]&lt;&gt;0,0,IF(Table1[[#This Row],[Phân loại]]="Bán hàng",Table1[[#This Row],[Tổng giá trị]],-Table1[[#This Row],[Tổng giá trị]]))</f>
        <v>756000</v>
      </c>
      <c r="Q1404" s="32">
        <f t="shared" si="250"/>
        <v>0</v>
      </c>
      <c r="R1404" s="138">
        <f>Table1[[#This Row],[Số còn phải thu ĐK]]+Table1[[#This Row],[Giá Trị HD sau CK]]-Table1[[#This Row],[Số tiền đã thu]]</f>
        <v>756000</v>
      </c>
      <c r="S1404" s="6">
        <f>IF(Table1[[#This Row],[Ngày hóa đơn]]&lt;&gt;"",Table1[[#This Row],[Ngày hóa đơn]],IF(Table1[[#This Row],[Ngày hạch toán]]&lt;&gt;"",Table1[[#This Row],[Ngày hạch toán]],""))</f>
        <v>46254</v>
      </c>
      <c r="T1404" s="138"/>
      <c r="U1404" s="6">
        <f>IF(Table1[[#This Row],[Ngày tính CN]]="","",S1404+T1404)</f>
        <v>46254</v>
      </c>
      <c r="V1404" s="32">
        <f ca="1">IF(Table1[[#This Row],[Hạn thanh toán]]="","",IF((U1404-NOW())&lt;0,0,(U1404-NOW())))</f>
        <v>0</v>
      </c>
      <c r="W1404" s="32"/>
      <c r="X1404" s="32">
        <f t="shared" ca="1" si="251"/>
        <v>40.359753240743885</v>
      </c>
      <c r="Y1404" s="2" t="str">
        <f t="shared" ca="1" si="252"/>
        <v>Nợ quá hạn từ 30 ngày đến 60 ngày</v>
      </c>
      <c r="Z1404" s="42">
        <f t="shared" si="253"/>
        <v>46254</v>
      </c>
      <c r="AA1404" s="42" t="str">
        <f t="shared" si="254"/>
        <v/>
      </c>
      <c r="AD1404" s="2" t="str">
        <f>VLOOKUP($A1404,MA_KH!$A:$Q,MA_KH!O$1,0)</f>
        <v>MEGA</v>
      </c>
      <c r="AE1404" s="2" t="str">
        <f>VLOOKUP($A1404,MA_KH!$A:$Q,MA_KH!P$1,0)</f>
        <v>CÔNG TY TNHH MM MEGA MARKET (VIỆT NAM)</v>
      </c>
      <c r="AG1404" s="2" t="str">
        <f>(Table1[[#This Row],[Số hóa đơn]])&amp;IF(OR(Table1[[#This Row],[Phân loại]]="Hàng trả",Table1[[#This Row],[Phân loại]]="Giảm công nợ"),-Table1[[#This Row],[Tổng giá trị]],Table1[[#This Row],[Tổng giá trị]])</f>
        <v>00058483756000</v>
      </c>
      <c r="AH1404" s="6" t="e">
        <f>_xlfn.XLOOKUP(Table1[[#This Row],[Column1]],'Chi tiết tt Mega gửi'!P:P,'Chi tiết tt Mega gửi'!N:N)</f>
        <v>#N/A</v>
      </c>
    </row>
    <row r="1405" spans="1:34" ht="25.5" customHeight="1" x14ac:dyDescent="0.2">
      <c r="A1405" s="54" t="s">
        <v>16287</v>
      </c>
      <c r="B1405" s="54" t="s">
        <v>253</v>
      </c>
      <c r="C1405" s="55">
        <v>46254</v>
      </c>
      <c r="D1405" s="54" t="s">
        <v>21712</v>
      </c>
      <c r="E1405" s="55">
        <v>46254</v>
      </c>
      <c r="F1405" s="54" t="s">
        <v>21713</v>
      </c>
      <c r="G1405" s="54" t="s">
        <v>21714</v>
      </c>
      <c r="H1405" s="56">
        <v>700000</v>
      </c>
      <c r="I1405" s="57">
        <v>0</v>
      </c>
      <c r="J1405" s="56">
        <v>56000</v>
      </c>
      <c r="K1405" s="65">
        <v>756000</v>
      </c>
      <c r="L1405" s="64" t="s">
        <v>17236</v>
      </c>
      <c r="O1405" s="32">
        <f>IF(Table1[[#This Row],[Phân loại]]="Tồn đầu kỳ",Table1[[#This Row],[Tổng giá trị]],0)</f>
        <v>0</v>
      </c>
      <c r="P1405" s="138">
        <f>IF(Table1[[#This Row],[Số còn phải thu ĐK]]&lt;&gt;0,0,IF(Table1[[#This Row],[Phân loại]]="Bán hàng",Table1[[#This Row],[Tổng giá trị]],-Table1[[#This Row],[Tổng giá trị]]))</f>
        <v>756000</v>
      </c>
      <c r="Q1405" s="32">
        <f t="shared" si="250"/>
        <v>0</v>
      </c>
      <c r="R1405" s="138">
        <f>Table1[[#This Row],[Số còn phải thu ĐK]]+Table1[[#This Row],[Giá Trị HD sau CK]]-Table1[[#This Row],[Số tiền đã thu]]</f>
        <v>756000</v>
      </c>
      <c r="S1405" s="6">
        <f>IF(Table1[[#This Row],[Ngày hóa đơn]]&lt;&gt;"",Table1[[#This Row],[Ngày hóa đơn]],IF(Table1[[#This Row],[Ngày hạch toán]]&lt;&gt;"",Table1[[#This Row],[Ngày hạch toán]],""))</f>
        <v>46254</v>
      </c>
      <c r="T1405" s="138"/>
      <c r="U1405" s="6">
        <f>IF(Table1[[#This Row],[Ngày tính CN]]="","",S1405+T1405)</f>
        <v>46254</v>
      </c>
      <c r="V1405" s="32">
        <f ca="1">IF(Table1[[#This Row],[Hạn thanh toán]]="","",IF((U1405-NOW())&lt;0,0,(U1405-NOW())))</f>
        <v>0</v>
      </c>
      <c r="W1405" s="32"/>
      <c r="X1405" s="32">
        <f t="shared" ca="1" si="251"/>
        <v>40.359753240743885</v>
      </c>
      <c r="Y1405" s="2" t="str">
        <f t="shared" ca="1" si="252"/>
        <v>Nợ quá hạn từ 30 ngày đến 60 ngày</v>
      </c>
      <c r="Z1405" s="42">
        <f t="shared" si="253"/>
        <v>46254</v>
      </c>
      <c r="AA1405" s="42" t="str">
        <f t="shared" si="254"/>
        <v/>
      </c>
      <c r="AD1405" s="2" t="str">
        <f>VLOOKUP($A1405,MA_KH!$A:$Q,MA_KH!O$1,0)</f>
        <v>MEGA</v>
      </c>
      <c r="AE1405" s="2" t="str">
        <f>VLOOKUP($A1405,MA_KH!$A:$Q,MA_KH!P$1,0)</f>
        <v>CÔNG TY TNHH MM MEGA MARKET (VIỆT NAM)</v>
      </c>
      <c r="AG1405" s="2" t="str">
        <f>(Table1[[#This Row],[Số hóa đơn]])&amp;IF(OR(Table1[[#This Row],[Phân loại]]="Hàng trả",Table1[[#This Row],[Phân loại]]="Giảm công nợ"),-Table1[[#This Row],[Tổng giá trị]],Table1[[#This Row],[Tổng giá trị]])</f>
        <v>00058487756000</v>
      </c>
      <c r="AH1405" s="6" t="e">
        <f>_xlfn.XLOOKUP(Table1[[#This Row],[Column1]],'Chi tiết tt Mega gửi'!P:P,'Chi tiết tt Mega gửi'!N:N)</f>
        <v>#N/A</v>
      </c>
    </row>
    <row r="1406" spans="1:34" ht="25.5" customHeight="1" x14ac:dyDescent="0.2">
      <c r="A1406" s="54" t="s">
        <v>16307</v>
      </c>
      <c r="B1406" s="54" t="s">
        <v>202</v>
      </c>
      <c r="C1406" s="55">
        <v>46254</v>
      </c>
      <c r="D1406" s="54" t="s">
        <v>21715</v>
      </c>
      <c r="E1406" s="55">
        <v>46254</v>
      </c>
      <c r="F1406" s="54" t="s">
        <v>21716</v>
      </c>
      <c r="G1406" s="54" t="s">
        <v>21717</v>
      </c>
      <c r="H1406" s="56">
        <v>4415685</v>
      </c>
      <c r="I1406" s="57">
        <v>0</v>
      </c>
      <c r="J1406" s="56">
        <v>353255</v>
      </c>
      <c r="K1406" s="65">
        <v>4768940</v>
      </c>
      <c r="L1406" s="64" t="s">
        <v>17236</v>
      </c>
      <c r="O1406" s="32">
        <f>IF(Table1[[#This Row],[Phân loại]]="Tồn đầu kỳ",Table1[[#This Row],[Tổng giá trị]],0)</f>
        <v>0</v>
      </c>
      <c r="P1406" s="138">
        <f>IF(Table1[[#This Row],[Số còn phải thu ĐK]]&lt;&gt;0,0,IF(Table1[[#This Row],[Phân loại]]="Bán hàng",Table1[[#This Row],[Tổng giá trị]],-Table1[[#This Row],[Tổng giá trị]]))</f>
        <v>4768940</v>
      </c>
      <c r="Q1406" s="32">
        <f t="shared" si="250"/>
        <v>0</v>
      </c>
      <c r="R1406" s="138">
        <f>Table1[[#This Row],[Số còn phải thu ĐK]]+Table1[[#This Row],[Giá Trị HD sau CK]]-Table1[[#This Row],[Số tiền đã thu]]</f>
        <v>4768940</v>
      </c>
      <c r="S1406" s="6">
        <f>IF(Table1[[#This Row],[Ngày hóa đơn]]&lt;&gt;"",Table1[[#This Row],[Ngày hóa đơn]],IF(Table1[[#This Row],[Ngày hạch toán]]&lt;&gt;"",Table1[[#This Row],[Ngày hạch toán]],""))</f>
        <v>46254</v>
      </c>
      <c r="T1406" s="138"/>
      <c r="U1406" s="6">
        <f>IF(Table1[[#This Row],[Ngày tính CN]]="","",S1406+T1406)</f>
        <v>46254</v>
      </c>
      <c r="V1406" s="32">
        <f ca="1">IF(Table1[[#This Row],[Hạn thanh toán]]="","",IF((U1406-NOW())&lt;0,0,(U1406-NOW())))</f>
        <v>0</v>
      </c>
      <c r="W1406" s="32"/>
      <c r="X1406" s="32">
        <f t="shared" ca="1" si="251"/>
        <v>40.359753240743885</v>
      </c>
      <c r="Y1406" s="2" t="str">
        <f t="shared" ca="1" si="252"/>
        <v>Nợ quá hạn từ 30 ngày đến 60 ngày</v>
      </c>
      <c r="Z1406" s="42">
        <f t="shared" si="253"/>
        <v>46254</v>
      </c>
      <c r="AA1406" s="42" t="str">
        <f t="shared" si="254"/>
        <v/>
      </c>
      <c r="AD1406" s="2" t="str">
        <f>VLOOKUP($A1406,MA_KH!$A:$Q,MA_KH!O$1,0)</f>
        <v>MEGA</v>
      </c>
      <c r="AE1406" s="2" t="str">
        <f>VLOOKUP($A1406,MA_KH!$A:$Q,MA_KH!P$1,0)</f>
        <v>CÔNG TY TNHH MM MEGA MARKET (VIỆT NAM)</v>
      </c>
      <c r="AG1406" s="2" t="str">
        <f>(Table1[[#This Row],[Số hóa đơn]])&amp;IF(OR(Table1[[#This Row],[Phân loại]]="Hàng trả",Table1[[#This Row],[Phân loại]]="Giảm công nợ"),-Table1[[#This Row],[Tổng giá trị]],Table1[[#This Row],[Tổng giá trị]])</f>
        <v>000584894768940</v>
      </c>
      <c r="AH1406" s="6" t="e">
        <f>_xlfn.XLOOKUP(Table1[[#This Row],[Column1]],'Chi tiết tt Mega gửi'!P:P,'Chi tiết tt Mega gửi'!N:N)</f>
        <v>#N/A</v>
      </c>
    </row>
    <row r="1407" spans="1:34" ht="25.5" customHeight="1" x14ac:dyDescent="0.2">
      <c r="A1407" s="54" t="s">
        <v>16308</v>
      </c>
      <c r="B1407" s="54" t="s">
        <v>194</v>
      </c>
      <c r="C1407" s="55">
        <v>46254</v>
      </c>
      <c r="D1407" s="54" t="s">
        <v>21718</v>
      </c>
      <c r="E1407" s="55">
        <v>46254</v>
      </c>
      <c r="F1407" s="54" t="s">
        <v>21719</v>
      </c>
      <c r="G1407" s="54" t="s">
        <v>21720</v>
      </c>
      <c r="H1407" s="56">
        <v>2524200</v>
      </c>
      <c r="I1407" s="57">
        <v>0</v>
      </c>
      <c r="J1407" s="56">
        <v>201936</v>
      </c>
      <c r="K1407" s="65">
        <v>2726136</v>
      </c>
      <c r="L1407" s="64" t="s">
        <v>17236</v>
      </c>
      <c r="O1407" s="32">
        <f>IF(Table1[[#This Row],[Phân loại]]="Tồn đầu kỳ",Table1[[#This Row],[Tổng giá trị]],0)</f>
        <v>0</v>
      </c>
      <c r="P1407" s="138">
        <f>IF(Table1[[#This Row],[Số còn phải thu ĐK]]&lt;&gt;0,0,IF(Table1[[#This Row],[Phân loại]]="Bán hàng",Table1[[#This Row],[Tổng giá trị]],-Table1[[#This Row],[Tổng giá trị]]))</f>
        <v>2726136</v>
      </c>
      <c r="Q1407" s="32">
        <f t="shared" si="250"/>
        <v>0</v>
      </c>
      <c r="R1407" s="138">
        <f>Table1[[#This Row],[Số còn phải thu ĐK]]+Table1[[#This Row],[Giá Trị HD sau CK]]-Table1[[#This Row],[Số tiền đã thu]]</f>
        <v>2726136</v>
      </c>
      <c r="S1407" s="6">
        <f>IF(Table1[[#This Row],[Ngày hóa đơn]]&lt;&gt;"",Table1[[#This Row],[Ngày hóa đơn]],IF(Table1[[#This Row],[Ngày hạch toán]]&lt;&gt;"",Table1[[#This Row],[Ngày hạch toán]],""))</f>
        <v>46254</v>
      </c>
      <c r="T1407" s="138"/>
      <c r="U1407" s="6">
        <f>IF(Table1[[#This Row],[Ngày tính CN]]="","",S1407+T1407)</f>
        <v>46254</v>
      </c>
      <c r="V1407" s="32">
        <f ca="1">IF(Table1[[#This Row],[Hạn thanh toán]]="","",IF((U1407-NOW())&lt;0,0,(U1407-NOW())))</f>
        <v>0</v>
      </c>
      <c r="W1407" s="32"/>
      <c r="X1407" s="32">
        <f t="shared" ca="1" si="251"/>
        <v>40.359753240743885</v>
      </c>
      <c r="Y1407" s="2" t="str">
        <f t="shared" ca="1" si="252"/>
        <v>Nợ quá hạn từ 30 ngày đến 60 ngày</v>
      </c>
      <c r="Z1407" s="42">
        <f t="shared" si="253"/>
        <v>46254</v>
      </c>
      <c r="AA1407" s="42" t="str">
        <f t="shared" si="254"/>
        <v/>
      </c>
      <c r="AD1407" s="2" t="str">
        <f>VLOOKUP($A1407,MA_KH!$A:$Q,MA_KH!O$1,0)</f>
        <v>MEGA</v>
      </c>
      <c r="AE1407" s="2" t="str">
        <f>VLOOKUP($A1407,MA_KH!$A:$Q,MA_KH!P$1,0)</f>
        <v>CÔNG TY TNHH MM MEGA MARKET (VIỆT NAM)</v>
      </c>
      <c r="AG1407" s="2" t="str">
        <f>(Table1[[#This Row],[Số hóa đơn]])&amp;IF(OR(Table1[[#This Row],[Phân loại]]="Hàng trả",Table1[[#This Row],[Phân loại]]="Giảm công nợ"),-Table1[[#This Row],[Tổng giá trị]],Table1[[#This Row],[Tổng giá trị]])</f>
        <v>000584842726136</v>
      </c>
      <c r="AH1407" s="6" t="e">
        <f>_xlfn.XLOOKUP(Table1[[#This Row],[Column1]],'Chi tiết tt Mega gửi'!P:P,'Chi tiết tt Mega gửi'!N:N)</f>
        <v>#N/A</v>
      </c>
    </row>
    <row r="1408" spans="1:34" ht="25.5" customHeight="1" x14ac:dyDescent="0.2">
      <c r="A1408" s="54" t="s">
        <v>16289</v>
      </c>
      <c r="B1408" s="54" t="s">
        <v>296</v>
      </c>
      <c r="C1408" s="55">
        <v>46254</v>
      </c>
      <c r="D1408" s="54" t="s">
        <v>21721</v>
      </c>
      <c r="E1408" s="55">
        <v>46254</v>
      </c>
      <c r="F1408" s="54" t="s">
        <v>21722</v>
      </c>
      <c r="G1408" s="54" t="s">
        <v>21723</v>
      </c>
      <c r="H1408" s="56">
        <v>3498330</v>
      </c>
      <c r="I1408" s="57">
        <v>0</v>
      </c>
      <c r="J1408" s="56">
        <v>279866</v>
      </c>
      <c r="K1408" s="65">
        <v>3778196</v>
      </c>
      <c r="L1408" s="64" t="s">
        <v>17236</v>
      </c>
      <c r="O1408" s="32">
        <f>IF(Table1[[#This Row],[Phân loại]]="Tồn đầu kỳ",Table1[[#This Row],[Tổng giá trị]],0)</f>
        <v>0</v>
      </c>
      <c r="P1408" s="138">
        <f>IF(Table1[[#This Row],[Số còn phải thu ĐK]]&lt;&gt;0,0,IF(Table1[[#This Row],[Phân loại]]="Bán hàng",Table1[[#This Row],[Tổng giá trị]],-Table1[[#This Row],[Tổng giá trị]]))</f>
        <v>3778196</v>
      </c>
      <c r="Q1408" s="32">
        <f t="shared" si="250"/>
        <v>0</v>
      </c>
      <c r="R1408" s="138">
        <f>Table1[[#This Row],[Số còn phải thu ĐK]]+Table1[[#This Row],[Giá Trị HD sau CK]]-Table1[[#This Row],[Số tiền đã thu]]</f>
        <v>3778196</v>
      </c>
      <c r="S1408" s="6">
        <f>IF(Table1[[#This Row],[Ngày hóa đơn]]&lt;&gt;"",Table1[[#This Row],[Ngày hóa đơn]],IF(Table1[[#This Row],[Ngày hạch toán]]&lt;&gt;"",Table1[[#This Row],[Ngày hạch toán]],""))</f>
        <v>46254</v>
      </c>
      <c r="T1408" s="138"/>
      <c r="U1408" s="6">
        <f>IF(Table1[[#This Row],[Ngày tính CN]]="","",S1408+T1408)</f>
        <v>46254</v>
      </c>
      <c r="V1408" s="32">
        <f ca="1">IF(Table1[[#This Row],[Hạn thanh toán]]="","",IF((U1408-NOW())&lt;0,0,(U1408-NOW())))</f>
        <v>0</v>
      </c>
      <c r="W1408" s="32"/>
      <c r="X1408" s="32">
        <f t="shared" ca="1" si="251"/>
        <v>40.359753240743885</v>
      </c>
      <c r="Y1408" s="2" t="str">
        <f t="shared" ca="1" si="252"/>
        <v>Nợ quá hạn từ 30 ngày đến 60 ngày</v>
      </c>
      <c r="Z1408" s="42">
        <f t="shared" si="253"/>
        <v>46254</v>
      </c>
      <c r="AA1408" s="42" t="str">
        <f t="shared" si="254"/>
        <v/>
      </c>
      <c r="AD1408" s="2" t="str">
        <f>VLOOKUP($A1408,MA_KH!$A:$Q,MA_KH!O$1,0)</f>
        <v>MEGA</v>
      </c>
      <c r="AE1408" s="2" t="str">
        <f>VLOOKUP($A1408,MA_KH!$A:$Q,MA_KH!P$1,0)</f>
        <v>CÔNG TY TNHH MM MEGA MARKET (VIỆT NAM)</v>
      </c>
      <c r="AG1408" s="2" t="str">
        <f>(Table1[[#This Row],[Số hóa đơn]])&amp;IF(OR(Table1[[#This Row],[Phân loại]]="Hàng trả",Table1[[#This Row],[Phân loại]]="Giảm công nợ"),-Table1[[#This Row],[Tổng giá trị]],Table1[[#This Row],[Tổng giá trị]])</f>
        <v>000584913778196</v>
      </c>
      <c r="AH1408" s="6" t="e">
        <f>_xlfn.XLOOKUP(Table1[[#This Row],[Column1]],'Chi tiết tt Mega gửi'!P:P,'Chi tiết tt Mega gửi'!N:N)</f>
        <v>#N/A</v>
      </c>
    </row>
    <row r="1409" spans="1:34" ht="25.5" customHeight="1" x14ac:dyDescent="0.2">
      <c r="A1409" s="54" t="s">
        <v>16293</v>
      </c>
      <c r="B1409" s="54" t="s">
        <v>386</v>
      </c>
      <c r="C1409" s="55">
        <v>46254</v>
      </c>
      <c r="D1409" s="54" t="s">
        <v>21724</v>
      </c>
      <c r="E1409" s="55">
        <v>46254</v>
      </c>
      <c r="F1409" s="54" t="s">
        <v>21725</v>
      </c>
      <c r="G1409" s="54" t="s">
        <v>21726</v>
      </c>
      <c r="H1409" s="56">
        <v>1615480</v>
      </c>
      <c r="I1409" s="57">
        <v>0</v>
      </c>
      <c r="J1409" s="56">
        <v>129238</v>
      </c>
      <c r="K1409" s="65">
        <v>1744718</v>
      </c>
      <c r="L1409" s="64" t="s">
        <v>17236</v>
      </c>
      <c r="O1409" s="32">
        <f>IF(Table1[[#This Row],[Phân loại]]="Tồn đầu kỳ",Table1[[#This Row],[Tổng giá trị]],0)</f>
        <v>0</v>
      </c>
      <c r="P1409" s="138">
        <f>IF(Table1[[#This Row],[Số còn phải thu ĐK]]&lt;&gt;0,0,IF(Table1[[#This Row],[Phân loại]]="Bán hàng",Table1[[#This Row],[Tổng giá trị]],-Table1[[#This Row],[Tổng giá trị]]))</f>
        <v>1744718</v>
      </c>
      <c r="Q1409" s="32">
        <f t="shared" si="250"/>
        <v>0</v>
      </c>
      <c r="R1409" s="138">
        <f>Table1[[#This Row],[Số còn phải thu ĐK]]+Table1[[#This Row],[Giá Trị HD sau CK]]-Table1[[#This Row],[Số tiền đã thu]]</f>
        <v>1744718</v>
      </c>
      <c r="S1409" s="6">
        <f>IF(Table1[[#This Row],[Ngày hóa đơn]]&lt;&gt;"",Table1[[#This Row],[Ngày hóa đơn]],IF(Table1[[#This Row],[Ngày hạch toán]]&lt;&gt;"",Table1[[#This Row],[Ngày hạch toán]],""))</f>
        <v>46254</v>
      </c>
      <c r="T1409" s="138"/>
      <c r="U1409" s="6">
        <f>IF(Table1[[#This Row],[Ngày tính CN]]="","",S1409+T1409)</f>
        <v>46254</v>
      </c>
      <c r="V1409" s="32">
        <f ca="1">IF(Table1[[#This Row],[Hạn thanh toán]]="","",IF((U1409-NOW())&lt;0,0,(U1409-NOW())))</f>
        <v>0</v>
      </c>
      <c r="W1409" s="32"/>
      <c r="X1409" s="32">
        <f t="shared" ca="1" si="251"/>
        <v>40.359753240743885</v>
      </c>
      <c r="Y1409" s="2" t="str">
        <f t="shared" ca="1" si="252"/>
        <v>Nợ quá hạn từ 30 ngày đến 60 ngày</v>
      </c>
      <c r="Z1409" s="42">
        <f t="shared" si="253"/>
        <v>46254</v>
      </c>
      <c r="AA1409" s="42" t="str">
        <f t="shared" si="254"/>
        <v/>
      </c>
      <c r="AD1409" s="2" t="str">
        <f>VLOOKUP($A1409,MA_KH!$A:$Q,MA_KH!O$1,0)</f>
        <v>MEGA</v>
      </c>
      <c r="AE1409" s="2" t="str">
        <f>VLOOKUP($A1409,MA_KH!$A:$Q,MA_KH!P$1,0)</f>
        <v>CÔNG TY TNHH MM MEGA MARKET (VIỆT NAM)</v>
      </c>
      <c r="AG1409" s="2" t="str">
        <f>(Table1[[#This Row],[Số hóa đơn]])&amp;IF(OR(Table1[[#This Row],[Phân loại]]="Hàng trả",Table1[[#This Row],[Phân loại]]="Giảm công nợ"),-Table1[[#This Row],[Tổng giá trị]],Table1[[#This Row],[Tổng giá trị]])</f>
        <v>000584861744718</v>
      </c>
      <c r="AH1409" s="6" t="e">
        <f>_xlfn.XLOOKUP(Table1[[#This Row],[Column1]],'Chi tiết tt Mega gửi'!P:P,'Chi tiết tt Mega gửi'!N:N)</f>
        <v>#N/A</v>
      </c>
    </row>
    <row r="1410" spans="1:34" ht="25.5" customHeight="1" x14ac:dyDescent="0.2">
      <c r="A1410" s="54" t="s">
        <v>16310</v>
      </c>
      <c r="B1410" s="54" t="s">
        <v>196</v>
      </c>
      <c r="C1410" s="55">
        <v>46254</v>
      </c>
      <c r="D1410" s="54" t="s">
        <v>21727</v>
      </c>
      <c r="E1410" s="55">
        <v>46254</v>
      </c>
      <c r="F1410" s="54" t="s">
        <v>21728</v>
      </c>
      <c r="G1410" s="54" t="s">
        <v>21729</v>
      </c>
      <c r="H1410" s="56">
        <v>2524200</v>
      </c>
      <c r="I1410" s="57">
        <v>0</v>
      </c>
      <c r="J1410" s="56">
        <v>201936</v>
      </c>
      <c r="K1410" s="65">
        <v>2726136</v>
      </c>
      <c r="L1410" s="64" t="s">
        <v>17236</v>
      </c>
      <c r="O1410" s="32">
        <f>IF(Table1[[#This Row],[Phân loại]]="Tồn đầu kỳ",Table1[[#This Row],[Tổng giá trị]],0)</f>
        <v>0</v>
      </c>
      <c r="P1410" s="138">
        <f>IF(Table1[[#This Row],[Số còn phải thu ĐK]]&lt;&gt;0,0,IF(Table1[[#This Row],[Phân loại]]="Bán hàng",Table1[[#This Row],[Tổng giá trị]],-Table1[[#This Row],[Tổng giá trị]]))</f>
        <v>2726136</v>
      </c>
      <c r="Q1410" s="32">
        <f t="shared" si="250"/>
        <v>0</v>
      </c>
      <c r="R1410" s="138">
        <f>Table1[[#This Row],[Số còn phải thu ĐK]]+Table1[[#This Row],[Giá Trị HD sau CK]]-Table1[[#This Row],[Số tiền đã thu]]</f>
        <v>2726136</v>
      </c>
      <c r="S1410" s="6">
        <f>IF(Table1[[#This Row],[Ngày hóa đơn]]&lt;&gt;"",Table1[[#This Row],[Ngày hóa đơn]],IF(Table1[[#This Row],[Ngày hạch toán]]&lt;&gt;"",Table1[[#This Row],[Ngày hạch toán]],""))</f>
        <v>46254</v>
      </c>
      <c r="T1410" s="138"/>
      <c r="U1410" s="6">
        <f>IF(Table1[[#This Row],[Ngày tính CN]]="","",S1410+T1410)</f>
        <v>46254</v>
      </c>
      <c r="V1410" s="32">
        <f ca="1">IF(Table1[[#This Row],[Hạn thanh toán]]="","",IF((U1410-NOW())&lt;0,0,(U1410-NOW())))</f>
        <v>0</v>
      </c>
      <c r="W1410" s="32"/>
      <c r="X1410" s="32">
        <f t="shared" ca="1" si="251"/>
        <v>40.359753240743885</v>
      </c>
      <c r="Y1410" s="2" t="str">
        <f t="shared" ca="1" si="252"/>
        <v>Nợ quá hạn từ 30 ngày đến 60 ngày</v>
      </c>
      <c r="Z1410" s="42">
        <f t="shared" si="253"/>
        <v>46254</v>
      </c>
      <c r="AA1410" s="42" t="str">
        <f t="shared" si="254"/>
        <v/>
      </c>
      <c r="AD1410" s="2" t="str">
        <f>VLOOKUP($A1410,MA_KH!$A:$Q,MA_KH!O$1,0)</f>
        <v>MEGA</v>
      </c>
      <c r="AE1410" s="2" t="str">
        <f>VLOOKUP($A1410,MA_KH!$A:$Q,MA_KH!P$1,0)</f>
        <v>CÔNG TY TNHH MM MEGA MARKET (VIỆT NAM)</v>
      </c>
      <c r="AG1410" s="2" t="str">
        <f>(Table1[[#This Row],[Số hóa đơn]])&amp;IF(OR(Table1[[#This Row],[Phân loại]]="Hàng trả",Table1[[#This Row],[Phân loại]]="Giảm công nợ"),-Table1[[#This Row],[Tổng giá trị]],Table1[[#This Row],[Tổng giá trị]])</f>
        <v>000584852726136</v>
      </c>
      <c r="AH1410" s="6" t="e">
        <f>_xlfn.XLOOKUP(Table1[[#This Row],[Column1]],'Chi tiết tt Mega gửi'!P:P,'Chi tiết tt Mega gửi'!N:N)</f>
        <v>#N/A</v>
      </c>
    </row>
    <row r="1411" spans="1:34" ht="25.5" customHeight="1" x14ac:dyDescent="0.2">
      <c r="A1411" s="54" t="s">
        <v>16294</v>
      </c>
      <c r="B1411" s="54" t="s">
        <v>259</v>
      </c>
      <c r="C1411" s="55">
        <v>46254</v>
      </c>
      <c r="D1411" s="54" t="s">
        <v>21730</v>
      </c>
      <c r="E1411" s="55">
        <v>46254</v>
      </c>
      <c r="F1411" s="54" t="s">
        <v>21731</v>
      </c>
      <c r="G1411" s="54" t="s">
        <v>21732</v>
      </c>
      <c r="H1411" s="56">
        <v>7337350</v>
      </c>
      <c r="I1411" s="57">
        <v>0</v>
      </c>
      <c r="J1411" s="56">
        <v>586988</v>
      </c>
      <c r="K1411" s="65">
        <v>7924338</v>
      </c>
      <c r="L1411" s="64" t="s">
        <v>17236</v>
      </c>
      <c r="M1411" s="164">
        <v>46289</v>
      </c>
      <c r="O1411" s="32">
        <f>IF(Table1[[#This Row],[Phân loại]]="Tồn đầu kỳ",Table1[[#This Row],[Tổng giá trị]],0)</f>
        <v>0</v>
      </c>
      <c r="P1411" s="138">
        <f>IF(Table1[[#This Row],[Số còn phải thu ĐK]]&lt;&gt;0,0,IF(Table1[[#This Row],[Phân loại]]="Bán hàng",Table1[[#This Row],[Tổng giá trị]],-Table1[[#This Row],[Tổng giá trị]]))</f>
        <v>7924338</v>
      </c>
      <c r="Q1411" s="32">
        <f t="shared" si="250"/>
        <v>7924338</v>
      </c>
      <c r="R1411" s="138">
        <f>Table1[[#This Row],[Số còn phải thu ĐK]]+Table1[[#This Row],[Giá Trị HD sau CK]]-Table1[[#This Row],[Số tiền đã thu]]</f>
        <v>0</v>
      </c>
      <c r="S1411" s="6">
        <f>IF(Table1[[#This Row],[Ngày hóa đơn]]&lt;&gt;"",Table1[[#This Row],[Ngày hóa đơn]],IF(Table1[[#This Row],[Ngày hạch toán]]&lt;&gt;"",Table1[[#This Row],[Ngày hạch toán]],""))</f>
        <v>46254</v>
      </c>
      <c r="T1411" s="138"/>
      <c r="U1411" s="6">
        <f>IF(Table1[[#This Row],[Ngày tính CN]]="","",S1411+T1411)</f>
        <v>46254</v>
      </c>
      <c r="V1411" s="32">
        <f ca="1">IF(Table1[[#This Row],[Hạn thanh toán]]="","",IF((U1411-NOW())&lt;0,0,(U1411-NOW())))</f>
        <v>0</v>
      </c>
      <c r="W1411" s="32"/>
      <c r="X1411" s="32" t="str">
        <f t="shared" ca="1" si="251"/>
        <v/>
      </c>
      <c r="Y1411" s="2" t="str">
        <f t="shared" si="252"/>
        <v>Đã thanh toán</v>
      </c>
      <c r="Z1411" s="42">
        <f t="shared" si="253"/>
        <v>46254</v>
      </c>
      <c r="AA1411" s="42">
        <f t="shared" si="254"/>
        <v>46289</v>
      </c>
      <c r="AD1411" s="2" t="str">
        <f>VLOOKUP($A1411,MA_KH!$A:$Q,MA_KH!O$1,0)</f>
        <v>MEGA</v>
      </c>
      <c r="AE1411" s="2" t="str">
        <f>VLOOKUP($A1411,MA_KH!$A:$Q,MA_KH!P$1,0)</f>
        <v>CÔNG TY TNHH MM MEGA MARKET (VIỆT NAM)</v>
      </c>
      <c r="AG1411" s="2" t="str">
        <f>(Table1[[#This Row],[Số hóa đơn]])&amp;IF(OR(Table1[[#This Row],[Phân loại]]="Hàng trả",Table1[[#This Row],[Phân loại]]="Giảm công nợ"),-Table1[[#This Row],[Tổng giá trị]],Table1[[#This Row],[Tổng giá trị]])</f>
        <v>000584927924338</v>
      </c>
      <c r="AH1411" s="6" t="e">
        <f>_xlfn.XLOOKUP(Table1[[#This Row],[Column1]],'Chi tiết tt Mega gửi'!P:P,'Chi tiết tt Mega gửi'!N:N)</f>
        <v>#N/A</v>
      </c>
    </row>
    <row r="1412" spans="1:34" ht="25.5" customHeight="1" x14ac:dyDescent="0.2">
      <c r="A1412" s="54" t="s">
        <v>7306</v>
      </c>
      <c r="B1412" s="54" t="s">
        <v>7307</v>
      </c>
      <c r="C1412" s="55">
        <v>46254</v>
      </c>
      <c r="D1412" s="54" t="s">
        <v>21733</v>
      </c>
      <c r="E1412" s="55">
        <v>46254</v>
      </c>
      <c r="F1412" s="54" t="s">
        <v>21734</v>
      </c>
      <c r="G1412" s="54" t="s">
        <v>21735</v>
      </c>
      <c r="H1412" s="56">
        <v>5564680</v>
      </c>
      <c r="I1412" s="57">
        <v>0</v>
      </c>
      <c r="J1412" s="56">
        <v>445174</v>
      </c>
      <c r="K1412" s="65">
        <v>6009854</v>
      </c>
      <c r="L1412" s="64" t="s">
        <v>17236</v>
      </c>
      <c r="O1412" s="32">
        <f>IF(Table1[[#This Row],[Phân loại]]="Tồn đầu kỳ",Table1[[#This Row],[Tổng giá trị]],0)</f>
        <v>0</v>
      </c>
      <c r="P1412" s="138">
        <f>IF(Table1[[#This Row],[Số còn phải thu ĐK]]&lt;&gt;0,0,IF(Table1[[#This Row],[Phân loại]]="Bán hàng",Table1[[#This Row],[Tổng giá trị]],-Table1[[#This Row],[Tổng giá trị]]))</f>
        <v>6009854</v>
      </c>
      <c r="Q1412" s="32">
        <f t="shared" si="250"/>
        <v>0</v>
      </c>
      <c r="R1412" s="138">
        <f>Table1[[#This Row],[Số còn phải thu ĐK]]+Table1[[#This Row],[Giá Trị HD sau CK]]-Table1[[#This Row],[Số tiền đã thu]]</f>
        <v>6009854</v>
      </c>
      <c r="S1412" s="6">
        <f>IF(Table1[[#This Row],[Ngày hóa đơn]]&lt;&gt;"",Table1[[#This Row],[Ngày hóa đơn]],IF(Table1[[#This Row],[Ngày hạch toán]]&lt;&gt;"",Table1[[#This Row],[Ngày hạch toán]],""))</f>
        <v>46254</v>
      </c>
      <c r="T1412" s="138"/>
      <c r="U1412" s="6">
        <f>IF(Table1[[#This Row],[Ngày tính CN]]="","",S1412+T1412)</f>
        <v>46254</v>
      </c>
      <c r="V1412" s="32">
        <f ca="1">IF(Table1[[#This Row],[Hạn thanh toán]]="","",IF((U1412-NOW())&lt;0,0,(U1412-NOW())))</f>
        <v>0</v>
      </c>
      <c r="W1412" s="32"/>
      <c r="X1412" s="32">
        <f t="shared" ca="1" si="251"/>
        <v>40.359753240743885</v>
      </c>
      <c r="Y1412" s="2" t="str">
        <f t="shared" ca="1" si="252"/>
        <v>Nợ quá hạn từ 30 ngày đến 60 ngày</v>
      </c>
      <c r="Z1412" s="42">
        <f t="shared" si="253"/>
        <v>46254</v>
      </c>
      <c r="AA1412" s="42" t="str">
        <f t="shared" si="254"/>
        <v/>
      </c>
      <c r="AD1412" s="2" t="str">
        <f>VLOOKUP($A1412,MA_KH!$A:$Q,MA_KH!O$1,0)</f>
        <v>MEGA</v>
      </c>
      <c r="AE1412" s="2" t="str">
        <f>VLOOKUP($A1412,MA_KH!$A:$Q,MA_KH!P$1,0)</f>
        <v>CÔNG TY TNHH MM MEGA MARKET (VIỆT NAM)</v>
      </c>
      <c r="AG1412" s="2" t="str">
        <f>(Table1[[#This Row],[Số hóa đơn]])&amp;IF(OR(Table1[[#This Row],[Phân loại]]="Hàng trả",Table1[[#This Row],[Phân loại]]="Giảm công nợ"),-Table1[[#This Row],[Tổng giá trị]],Table1[[#This Row],[Tổng giá trị]])</f>
        <v>000584826009854</v>
      </c>
      <c r="AH1412" s="6" t="e">
        <f>_xlfn.XLOOKUP(Table1[[#This Row],[Column1]],'Chi tiết tt Mega gửi'!P:P,'Chi tiết tt Mega gửi'!N:N)</f>
        <v>#N/A</v>
      </c>
    </row>
    <row r="1413" spans="1:34" ht="25.5" customHeight="1" x14ac:dyDescent="0.2">
      <c r="A1413" s="54" t="s">
        <v>16289</v>
      </c>
      <c r="B1413" s="54" t="s">
        <v>296</v>
      </c>
      <c r="C1413" s="55">
        <v>46254</v>
      </c>
      <c r="D1413" s="54" t="s">
        <v>21736</v>
      </c>
      <c r="E1413" s="55">
        <v>46254</v>
      </c>
      <c r="F1413" s="54" t="s">
        <v>21737</v>
      </c>
      <c r="G1413" s="54" t="s">
        <v>21738</v>
      </c>
      <c r="H1413" s="56">
        <v>725000</v>
      </c>
      <c r="I1413" s="57">
        <v>0</v>
      </c>
      <c r="J1413" s="56">
        <v>58000</v>
      </c>
      <c r="K1413" s="65">
        <v>783000</v>
      </c>
      <c r="L1413" s="64" t="s">
        <v>17236</v>
      </c>
      <c r="O1413" s="32">
        <f>IF(Table1[[#This Row],[Phân loại]]="Tồn đầu kỳ",Table1[[#This Row],[Tổng giá trị]],0)</f>
        <v>0</v>
      </c>
      <c r="P1413" s="138">
        <f>IF(Table1[[#This Row],[Số còn phải thu ĐK]]&lt;&gt;0,0,IF(Table1[[#This Row],[Phân loại]]="Bán hàng",Table1[[#This Row],[Tổng giá trị]],-Table1[[#This Row],[Tổng giá trị]]))</f>
        <v>783000</v>
      </c>
      <c r="Q1413" s="32">
        <f t="shared" si="250"/>
        <v>0</v>
      </c>
      <c r="R1413" s="138">
        <f>Table1[[#This Row],[Số còn phải thu ĐK]]+Table1[[#This Row],[Giá Trị HD sau CK]]-Table1[[#This Row],[Số tiền đã thu]]</f>
        <v>783000</v>
      </c>
      <c r="S1413" s="6">
        <f>IF(Table1[[#This Row],[Ngày hóa đơn]]&lt;&gt;"",Table1[[#This Row],[Ngày hóa đơn]],IF(Table1[[#This Row],[Ngày hạch toán]]&lt;&gt;"",Table1[[#This Row],[Ngày hạch toán]],""))</f>
        <v>46254</v>
      </c>
      <c r="T1413" s="138"/>
      <c r="U1413" s="6">
        <f>IF(Table1[[#This Row],[Ngày tính CN]]="","",S1413+T1413)</f>
        <v>46254</v>
      </c>
      <c r="V1413" s="32">
        <f ca="1">IF(Table1[[#This Row],[Hạn thanh toán]]="","",IF((U1413-NOW())&lt;0,0,(U1413-NOW())))</f>
        <v>0</v>
      </c>
      <c r="W1413" s="32"/>
      <c r="X1413" s="32">
        <f t="shared" ca="1" si="251"/>
        <v>40.359753240743885</v>
      </c>
      <c r="Y1413" s="2" t="str">
        <f t="shared" ca="1" si="252"/>
        <v>Nợ quá hạn từ 30 ngày đến 60 ngày</v>
      </c>
      <c r="Z1413" s="42">
        <f t="shared" si="253"/>
        <v>46254</v>
      </c>
      <c r="AA1413" s="42" t="str">
        <f t="shared" si="254"/>
        <v/>
      </c>
      <c r="AD1413" s="2" t="str">
        <f>VLOOKUP($A1413,MA_KH!$A:$Q,MA_KH!O$1,0)</f>
        <v>MEGA</v>
      </c>
      <c r="AE1413" s="2" t="str">
        <f>VLOOKUP($A1413,MA_KH!$A:$Q,MA_KH!P$1,0)</f>
        <v>CÔNG TY TNHH MM MEGA MARKET (VIỆT NAM)</v>
      </c>
      <c r="AG1413" s="2" t="str">
        <f>(Table1[[#This Row],[Số hóa đơn]])&amp;IF(OR(Table1[[#This Row],[Phân loại]]="Hàng trả",Table1[[#This Row],[Phân loại]]="Giảm công nợ"),-Table1[[#This Row],[Tổng giá trị]],Table1[[#This Row],[Tổng giá trị]])</f>
        <v>00058490783000</v>
      </c>
      <c r="AH1413" s="6" t="e">
        <f>_xlfn.XLOOKUP(Table1[[#This Row],[Column1]],'Chi tiết tt Mega gửi'!P:P,'Chi tiết tt Mega gửi'!N:N)</f>
        <v>#N/A</v>
      </c>
    </row>
    <row r="1414" spans="1:34" ht="25.5" customHeight="1" x14ac:dyDescent="0.2">
      <c r="A1414" s="54" t="s">
        <v>16291</v>
      </c>
      <c r="B1414" s="54" t="s">
        <v>200</v>
      </c>
      <c r="C1414" s="55">
        <v>46254</v>
      </c>
      <c r="D1414" s="54" t="s">
        <v>21739</v>
      </c>
      <c r="E1414" s="55">
        <v>46254</v>
      </c>
      <c r="F1414" s="54" t="s">
        <v>21740</v>
      </c>
      <c r="G1414" s="54" t="s">
        <v>21741</v>
      </c>
      <c r="H1414" s="56">
        <v>6471900</v>
      </c>
      <c r="I1414" s="57">
        <v>0</v>
      </c>
      <c r="J1414" s="56">
        <v>517752</v>
      </c>
      <c r="K1414" s="65">
        <v>6989652</v>
      </c>
      <c r="L1414" s="64" t="s">
        <v>17236</v>
      </c>
      <c r="O1414" s="32">
        <f>IF(Table1[[#This Row],[Phân loại]]="Tồn đầu kỳ",Table1[[#This Row],[Tổng giá trị]],0)</f>
        <v>0</v>
      </c>
      <c r="P1414" s="138">
        <f>IF(Table1[[#This Row],[Số còn phải thu ĐK]]&lt;&gt;0,0,IF(Table1[[#This Row],[Phân loại]]="Bán hàng",Table1[[#This Row],[Tổng giá trị]],-Table1[[#This Row],[Tổng giá trị]]))</f>
        <v>6989652</v>
      </c>
      <c r="Q1414" s="32">
        <f t="shared" si="250"/>
        <v>0</v>
      </c>
      <c r="R1414" s="138">
        <f>Table1[[#This Row],[Số còn phải thu ĐK]]+Table1[[#This Row],[Giá Trị HD sau CK]]-Table1[[#This Row],[Số tiền đã thu]]</f>
        <v>6989652</v>
      </c>
      <c r="S1414" s="6">
        <f>IF(Table1[[#This Row],[Ngày hóa đơn]]&lt;&gt;"",Table1[[#This Row],[Ngày hóa đơn]],IF(Table1[[#This Row],[Ngày hạch toán]]&lt;&gt;"",Table1[[#This Row],[Ngày hạch toán]],""))</f>
        <v>46254</v>
      </c>
      <c r="T1414" s="138"/>
      <c r="U1414" s="6">
        <f>IF(Table1[[#This Row],[Ngày tính CN]]="","",S1414+T1414)</f>
        <v>46254</v>
      </c>
      <c r="V1414" s="32">
        <f ca="1">IF(Table1[[#This Row],[Hạn thanh toán]]="","",IF((U1414-NOW())&lt;0,0,(U1414-NOW())))</f>
        <v>0</v>
      </c>
      <c r="W1414" s="32"/>
      <c r="X1414" s="32">
        <f t="shared" ca="1" si="251"/>
        <v>40.359753240743885</v>
      </c>
      <c r="Y1414" s="2" t="str">
        <f t="shared" ca="1" si="252"/>
        <v>Nợ quá hạn từ 30 ngày đến 60 ngày</v>
      </c>
      <c r="Z1414" s="42">
        <f t="shared" si="253"/>
        <v>46254</v>
      </c>
      <c r="AA1414" s="42" t="str">
        <f t="shared" si="254"/>
        <v/>
      </c>
      <c r="AD1414" s="2" t="str">
        <f>VLOOKUP($A1414,MA_KH!$A:$Q,MA_KH!O$1,0)</f>
        <v>MEGA</v>
      </c>
      <c r="AE1414" s="2" t="str">
        <f>VLOOKUP($A1414,MA_KH!$A:$Q,MA_KH!P$1,0)</f>
        <v>CÔNG TY TNHH MM MEGA MARKET (VIỆT NAM)</v>
      </c>
      <c r="AG1414" s="2" t="str">
        <f>(Table1[[#This Row],[Số hóa đơn]])&amp;IF(OR(Table1[[#This Row],[Phân loại]]="Hàng trả",Table1[[#This Row],[Phân loại]]="Giảm công nợ"),-Table1[[#This Row],[Tổng giá trị]],Table1[[#This Row],[Tổng giá trị]])</f>
        <v>000584886989652</v>
      </c>
      <c r="AH1414" s="6" t="e">
        <f>_xlfn.XLOOKUP(Table1[[#This Row],[Column1]],'Chi tiết tt Mega gửi'!P:P,'Chi tiết tt Mega gửi'!N:N)</f>
        <v>#N/A</v>
      </c>
    </row>
    <row r="1415" spans="1:34" ht="25.5" customHeight="1" x14ac:dyDescent="0.2">
      <c r="A1415" s="54" t="s">
        <v>16300</v>
      </c>
      <c r="B1415" s="54" t="s">
        <v>7238</v>
      </c>
      <c r="C1415" s="55">
        <v>46255</v>
      </c>
      <c r="D1415" s="54" t="s">
        <v>21742</v>
      </c>
      <c r="E1415" s="55">
        <v>46255</v>
      </c>
      <c r="F1415" s="54" t="s">
        <v>21743</v>
      </c>
      <c r="G1415" s="54" t="s">
        <v>21744</v>
      </c>
      <c r="H1415" s="56">
        <v>1085603</v>
      </c>
      <c r="I1415" s="57">
        <v>0</v>
      </c>
      <c r="J1415" s="56">
        <v>86848</v>
      </c>
      <c r="K1415" s="65">
        <v>1172451</v>
      </c>
      <c r="L1415" s="64" t="s">
        <v>17236</v>
      </c>
      <c r="O1415" s="32">
        <f>IF(Table1[[#This Row],[Phân loại]]="Tồn đầu kỳ",Table1[[#This Row],[Tổng giá trị]],0)</f>
        <v>0</v>
      </c>
      <c r="P1415" s="138">
        <f>IF(Table1[[#This Row],[Số còn phải thu ĐK]]&lt;&gt;0,0,IF(Table1[[#This Row],[Phân loại]]="Bán hàng",Table1[[#This Row],[Tổng giá trị]],-Table1[[#This Row],[Tổng giá trị]]))</f>
        <v>1172451</v>
      </c>
      <c r="Q1415" s="32">
        <f t="shared" si="250"/>
        <v>0</v>
      </c>
      <c r="R1415" s="138">
        <f>Table1[[#This Row],[Số còn phải thu ĐK]]+Table1[[#This Row],[Giá Trị HD sau CK]]-Table1[[#This Row],[Số tiền đã thu]]</f>
        <v>1172451</v>
      </c>
      <c r="S1415" s="6">
        <f>IF(Table1[[#This Row],[Ngày hóa đơn]]&lt;&gt;"",Table1[[#This Row],[Ngày hóa đơn]],IF(Table1[[#This Row],[Ngày hạch toán]]&lt;&gt;"",Table1[[#This Row],[Ngày hạch toán]],""))</f>
        <v>46255</v>
      </c>
      <c r="T1415" s="138"/>
      <c r="U1415" s="6">
        <f>IF(Table1[[#This Row],[Ngày tính CN]]="","",S1415+T1415)</f>
        <v>46255</v>
      </c>
      <c r="V1415" s="32">
        <f ca="1">IF(Table1[[#This Row],[Hạn thanh toán]]="","",IF((U1415-NOW())&lt;0,0,(U1415-NOW())))</f>
        <v>0</v>
      </c>
      <c r="W1415" s="32"/>
      <c r="X1415" s="32">
        <f t="shared" ca="1" si="251"/>
        <v>39.359753240743885</v>
      </c>
      <c r="Y1415" s="2" t="str">
        <f t="shared" ca="1" si="252"/>
        <v>Nợ quá hạn từ 30 ngày đến 60 ngày</v>
      </c>
      <c r="Z1415" s="42">
        <f t="shared" si="253"/>
        <v>46255</v>
      </c>
      <c r="AA1415" s="42" t="str">
        <f t="shared" si="254"/>
        <v/>
      </c>
      <c r="AD1415" s="2" t="str">
        <f>VLOOKUP($A1415,MA_KH!$A:$Q,MA_KH!O$1,0)</f>
        <v>MEGA</v>
      </c>
      <c r="AE1415" s="2" t="str">
        <f>VLOOKUP($A1415,MA_KH!$A:$Q,MA_KH!P$1,0)</f>
        <v>CÔNG TY TNHH MM MEGA MARKET (VIỆT NAM)</v>
      </c>
      <c r="AG1415" s="2" t="str">
        <f>(Table1[[#This Row],[Số hóa đơn]])&amp;IF(OR(Table1[[#This Row],[Phân loại]]="Hàng trả",Table1[[#This Row],[Phân loại]]="Giảm công nợ"),-Table1[[#This Row],[Tổng giá trị]],Table1[[#This Row],[Tổng giá trị]])</f>
        <v>000584931172451</v>
      </c>
      <c r="AH1415" s="6" t="e">
        <f>_xlfn.XLOOKUP(Table1[[#This Row],[Column1]],'Chi tiết tt Mega gửi'!P:P,'Chi tiết tt Mega gửi'!N:N)</f>
        <v>#N/A</v>
      </c>
    </row>
    <row r="1416" spans="1:34" ht="25.5" customHeight="1" x14ac:dyDescent="0.2">
      <c r="A1416" s="54" t="s">
        <v>16298</v>
      </c>
      <c r="B1416" s="54" t="s">
        <v>7235</v>
      </c>
      <c r="C1416" s="55">
        <v>46255</v>
      </c>
      <c r="D1416" s="54" t="s">
        <v>21745</v>
      </c>
      <c r="E1416" s="55">
        <v>46255</v>
      </c>
      <c r="F1416" s="54" t="s">
        <v>21746</v>
      </c>
      <c r="G1416" s="54" t="s">
        <v>21747</v>
      </c>
      <c r="H1416" s="56">
        <v>8867520</v>
      </c>
      <c r="I1416" s="57">
        <v>0</v>
      </c>
      <c r="J1416" s="56">
        <v>709402</v>
      </c>
      <c r="K1416" s="65">
        <v>9576922</v>
      </c>
      <c r="L1416" s="64" t="s">
        <v>17236</v>
      </c>
      <c r="O1416" s="32">
        <f>IF(Table1[[#This Row],[Phân loại]]="Tồn đầu kỳ",Table1[[#This Row],[Tổng giá trị]],0)</f>
        <v>0</v>
      </c>
      <c r="P1416" s="138">
        <f>IF(Table1[[#This Row],[Số còn phải thu ĐK]]&lt;&gt;0,0,IF(Table1[[#This Row],[Phân loại]]="Bán hàng",Table1[[#This Row],[Tổng giá trị]],-Table1[[#This Row],[Tổng giá trị]]))</f>
        <v>9576922</v>
      </c>
      <c r="Q1416" s="32">
        <f t="shared" si="250"/>
        <v>0</v>
      </c>
      <c r="R1416" s="138">
        <f>Table1[[#This Row],[Số còn phải thu ĐK]]+Table1[[#This Row],[Giá Trị HD sau CK]]-Table1[[#This Row],[Số tiền đã thu]]</f>
        <v>9576922</v>
      </c>
      <c r="S1416" s="6">
        <f>IF(Table1[[#This Row],[Ngày hóa đơn]]&lt;&gt;"",Table1[[#This Row],[Ngày hóa đơn]],IF(Table1[[#This Row],[Ngày hạch toán]]&lt;&gt;"",Table1[[#This Row],[Ngày hạch toán]],""))</f>
        <v>46255</v>
      </c>
      <c r="T1416" s="138"/>
      <c r="U1416" s="6">
        <f>IF(Table1[[#This Row],[Ngày tính CN]]="","",S1416+T1416)</f>
        <v>46255</v>
      </c>
      <c r="V1416" s="32">
        <f ca="1">IF(Table1[[#This Row],[Hạn thanh toán]]="","",IF((U1416-NOW())&lt;0,0,(U1416-NOW())))</f>
        <v>0</v>
      </c>
      <c r="W1416" s="32"/>
      <c r="X1416" s="32">
        <f t="shared" ca="1" si="251"/>
        <v>39.359753240743885</v>
      </c>
      <c r="Y1416" s="2" t="str">
        <f t="shared" ca="1" si="252"/>
        <v>Nợ quá hạn từ 30 ngày đến 60 ngày</v>
      </c>
      <c r="Z1416" s="42">
        <f t="shared" si="253"/>
        <v>46255</v>
      </c>
      <c r="AA1416" s="42" t="str">
        <f t="shared" si="254"/>
        <v/>
      </c>
      <c r="AD1416" s="2" t="str">
        <f>VLOOKUP($A1416,MA_KH!$A:$Q,MA_KH!O$1,0)</f>
        <v>MEGA</v>
      </c>
      <c r="AE1416" s="2" t="str">
        <f>VLOOKUP($A1416,MA_KH!$A:$Q,MA_KH!P$1,0)</f>
        <v>CÔNG TY TNHH MM MEGA MARKET (VIỆT NAM)</v>
      </c>
      <c r="AG1416" s="2" t="str">
        <f>(Table1[[#This Row],[Số hóa đơn]])&amp;IF(OR(Table1[[#This Row],[Phân loại]]="Hàng trả",Table1[[#This Row],[Phân loại]]="Giảm công nợ"),-Table1[[#This Row],[Tổng giá trị]],Table1[[#This Row],[Tổng giá trị]])</f>
        <v>000584959576922</v>
      </c>
      <c r="AH1416" s="6" t="e">
        <f>_xlfn.XLOOKUP(Table1[[#This Row],[Column1]],'Chi tiết tt Mega gửi'!P:P,'Chi tiết tt Mega gửi'!N:N)</f>
        <v>#N/A</v>
      </c>
    </row>
    <row r="1417" spans="1:34" ht="25.5" customHeight="1" x14ac:dyDescent="0.2">
      <c r="A1417" s="54" t="s">
        <v>16300</v>
      </c>
      <c r="B1417" s="54" t="s">
        <v>7238</v>
      </c>
      <c r="C1417" s="55">
        <v>46255</v>
      </c>
      <c r="D1417" s="54" t="s">
        <v>21748</v>
      </c>
      <c r="E1417" s="55">
        <v>46255</v>
      </c>
      <c r="F1417" s="54" t="s">
        <v>21749</v>
      </c>
      <c r="G1417" s="54" t="s">
        <v>21750</v>
      </c>
      <c r="H1417" s="56">
        <v>1166110</v>
      </c>
      <c r="I1417" s="57">
        <v>0</v>
      </c>
      <c r="J1417" s="56">
        <v>93289</v>
      </c>
      <c r="K1417" s="65">
        <v>1259399</v>
      </c>
      <c r="L1417" s="64" t="s">
        <v>17236</v>
      </c>
      <c r="O1417" s="32">
        <f>IF(Table1[[#This Row],[Phân loại]]="Tồn đầu kỳ",Table1[[#This Row],[Tổng giá trị]],0)</f>
        <v>0</v>
      </c>
      <c r="P1417" s="138">
        <f>IF(Table1[[#This Row],[Số còn phải thu ĐK]]&lt;&gt;0,0,IF(Table1[[#This Row],[Phân loại]]="Bán hàng",Table1[[#This Row],[Tổng giá trị]],-Table1[[#This Row],[Tổng giá trị]]))</f>
        <v>1259399</v>
      </c>
      <c r="Q1417" s="32">
        <f t="shared" si="250"/>
        <v>0</v>
      </c>
      <c r="R1417" s="138">
        <f>Table1[[#This Row],[Số còn phải thu ĐK]]+Table1[[#This Row],[Giá Trị HD sau CK]]-Table1[[#This Row],[Số tiền đã thu]]</f>
        <v>1259399</v>
      </c>
      <c r="S1417" s="6">
        <f>IF(Table1[[#This Row],[Ngày hóa đơn]]&lt;&gt;"",Table1[[#This Row],[Ngày hóa đơn]],IF(Table1[[#This Row],[Ngày hạch toán]]&lt;&gt;"",Table1[[#This Row],[Ngày hạch toán]],""))</f>
        <v>46255</v>
      </c>
      <c r="T1417" s="138"/>
      <c r="U1417" s="6">
        <f>IF(Table1[[#This Row],[Ngày tính CN]]="","",S1417+T1417)</f>
        <v>46255</v>
      </c>
      <c r="V1417" s="32">
        <f ca="1">IF(Table1[[#This Row],[Hạn thanh toán]]="","",IF((U1417-NOW())&lt;0,0,(U1417-NOW())))</f>
        <v>0</v>
      </c>
      <c r="W1417" s="32"/>
      <c r="X1417" s="32">
        <f t="shared" ca="1" si="251"/>
        <v>39.359753240743885</v>
      </c>
      <c r="Y1417" s="2" t="str">
        <f t="shared" ca="1" si="252"/>
        <v>Nợ quá hạn từ 30 ngày đến 60 ngày</v>
      </c>
      <c r="Z1417" s="42">
        <f t="shared" si="253"/>
        <v>46255</v>
      </c>
      <c r="AA1417" s="42" t="str">
        <f t="shared" si="254"/>
        <v/>
      </c>
      <c r="AD1417" s="2" t="str">
        <f>VLOOKUP($A1417,MA_KH!$A:$Q,MA_KH!O$1,0)</f>
        <v>MEGA</v>
      </c>
      <c r="AE1417" s="2" t="str">
        <f>VLOOKUP($A1417,MA_KH!$A:$Q,MA_KH!P$1,0)</f>
        <v>CÔNG TY TNHH MM MEGA MARKET (VIỆT NAM)</v>
      </c>
      <c r="AG1417" s="2" t="str">
        <f>(Table1[[#This Row],[Số hóa đơn]])&amp;IF(OR(Table1[[#This Row],[Phân loại]]="Hàng trả",Table1[[#This Row],[Phân loại]]="Giảm công nợ"),-Table1[[#This Row],[Tổng giá trị]],Table1[[#This Row],[Tổng giá trị]])</f>
        <v>000584941259399</v>
      </c>
      <c r="AH1417" s="6" t="e">
        <f>_xlfn.XLOOKUP(Table1[[#This Row],[Column1]],'Chi tiết tt Mega gửi'!P:P,'Chi tiết tt Mega gửi'!N:N)</f>
        <v>#N/A</v>
      </c>
    </row>
    <row r="1418" spans="1:34" ht="25.5" customHeight="1" x14ac:dyDescent="0.2">
      <c r="A1418" s="54" t="s">
        <v>16296</v>
      </c>
      <c r="B1418" s="54" t="s">
        <v>7244</v>
      </c>
      <c r="C1418" s="55">
        <v>46256</v>
      </c>
      <c r="D1418" s="54" t="s">
        <v>21751</v>
      </c>
      <c r="E1418" s="55">
        <v>46256</v>
      </c>
      <c r="F1418" s="54" t="s">
        <v>21752</v>
      </c>
      <c r="G1418" s="54" t="s">
        <v>21753</v>
      </c>
      <c r="H1418" s="56">
        <v>1166110</v>
      </c>
      <c r="I1418" s="57">
        <v>0</v>
      </c>
      <c r="J1418" s="56">
        <v>93289</v>
      </c>
      <c r="K1418" s="65">
        <v>1259399</v>
      </c>
      <c r="L1418" s="64" t="s">
        <v>17236</v>
      </c>
      <c r="O1418" s="32">
        <f>IF(Table1[[#This Row],[Phân loại]]="Tồn đầu kỳ",Table1[[#This Row],[Tổng giá trị]],0)</f>
        <v>0</v>
      </c>
      <c r="P1418" s="138">
        <f>IF(Table1[[#This Row],[Số còn phải thu ĐK]]&lt;&gt;0,0,IF(Table1[[#This Row],[Phân loại]]="Bán hàng",Table1[[#This Row],[Tổng giá trị]],-Table1[[#This Row],[Tổng giá trị]]))</f>
        <v>1259399</v>
      </c>
      <c r="Q1418" s="32">
        <f t="shared" si="250"/>
        <v>0</v>
      </c>
      <c r="R1418" s="138">
        <f>Table1[[#This Row],[Số còn phải thu ĐK]]+Table1[[#This Row],[Giá Trị HD sau CK]]-Table1[[#This Row],[Số tiền đã thu]]</f>
        <v>1259399</v>
      </c>
      <c r="S1418" s="6">
        <f>IF(Table1[[#This Row],[Ngày hóa đơn]]&lt;&gt;"",Table1[[#This Row],[Ngày hóa đơn]],IF(Table1[[#This Row],[Ngày hạch toán]]&lt;&gt;"",Table1[[#This Row],[Ngày hạch toán]],""))</f>
        <v>46256</v>
      </c>
      <c r="T1418" s="138"/>
      <c r="U1418" s="6">
        <f>IF(Table1[[#This Row],[Ngày tính CN]]="","",S1418+T1418)</f>
        <v>46256</v>
      </c>
      <c r="V1418" s="32">
        <f ca="1">IF(Table1[[#This Row],[Hạn thanh toán]]="","",IF((U1418-NOW())&lt;0,0,(U1418-NOW())))</f>
        <v>0</v>
      </c>
      <c r="W1418" s="32"/>
      <c r="X1418" s="32">
        <f t="shared" ca="1" si="251"/>
        <v>38.359753240743885</v>
      </c>
      <c r="Y1418" s="2" t="str">
        <f t="shared" ca="1" si="252"/>
        <v>Nợ quá hạn từ 30 ngày đến 60 ngày</v>
      </c>
      <c r="Z1418" s="42">
        <f t="shared" si="253"/>
        <v>46256</v>
      </c>
      <c r="AA1418" s="42" t="str">
        <f t="shared" si="254"/>
        <v/>
      </c>
      <c r="AD1418" s="2" t="str">
        <f>VLOOKUP($A1418,MA_KH!$A:$Q,MA_KH!O$1,0)</f>
        <v>MEGA</v>
      </c>
      <c r="AE1418" s="2" t="str">
        <f>VLOOKUP($A1418,MA_KH!$A:$Q,MA_KH!P$1,0)</f>
        <v>CÔNG TY TNHH MM MEGA MARKET (VIỆT NAM)</v>
      </c>
      <c r="AG1418" s="2" t="str">
        <f>(Table1[[#This Row],[Số hóa đơn]])&amp;IF(OR(Table1[[#This Row],[Phân loại]]="Hàng trả",Table1[[#This Row],[Phân loại]]="Giảm công nợ"),-Table1[[#This Row],[Tổng giá trị]],Table1[[#This Row],[Tổng giá trị]])</f>
        <v>000584961259399</v>
      </c>
      <c r="AH1418" s="6" t="e">
        <f>_xlfn.XLOOKUP(Table1[[#This Row],[Column1]],'Chi tiết tt Mega gửi'!P:P,'Chi tiết tt Mega gửi'!N:N)</f>
        <v>#N/A</v>
      </c>
    </row>
    <row r="1419" spans="1:34" ht="25.5" customHeight="1" x14ac:dyDescent="0.2">
      <c r="A1419" s="54" t="s">
        <v>16296</v>
      </c>
      <c r="B1419" s="54" t="s">
        <v>7244</v>
      </c>
      <c r="C1419" s="55">
        <v>46256</v>
      </c>
      <c r="D1419" s="54" t="s">
        <v>21754</v>
      </c>
      <c r="E1419" s="55">
        <v>46256</v>
      </c>
      <c r="F1419" s="54" t="s">
        <v>21755</v>
      </c>
      <c r="G1419" s="54" t="s">
        <v>21756</v>
      </c>
      <c r="H1419" s="56">
        <v>3498330</v>
      </c>
      <c r="I1419" s="57">
        <v>0</v>
      </c>
      <c r="J1419" s="56">
        <v>279866</v>
      </c>
      <c r="K1419" s="65">
        <v>3778196</v>
      </c>
      <c r="L1419" s="64" t="s">
        <v>17236</v>
      </c>
      <c r="O1419" s="32">
        <f>IF(Table1[[#This Row],[Phân loại]]="Tồn đầu kỳ",Table1[[#This Row],[Tổng giá trị]],0)</f>
        <v>0</v>
      </c>
      <c r="P1419" s="138">
        <f>IF(Table1[[#This Row],[Số còn phải thu ĐK]]&lt;&gt;0,0,IF(Table1[[#This Row],[Phân loại]]="Bán hàng",Table1[[#This Row],[Tổng giá trị]],-Table1[[#This Row],[Tổng giá trị]]))</f>
        <v>3778196</v>
      </c>
      <c r="Q1419" s="32">
        <f t="shared" si="250"/>
        <v>0</v>
      </c>
      <c r="R1419" s="138">
        <f>Table1[[#This Row],[Số còn phải thu ĐK]]+Table1[[#This Row],[Giá Trị HD sau CK]]-Table1[[#This Row],[Số tiền đã thu]]</f>
        <v>3778196</v>
      </c>
      <c r="S1419" s="6">
        <f>IF(Table1[[#This Row],[Ngày hóa đơn]]&lt;&gt;"",Table1[[#This Row],[Ngày hóa đơn]],IF(Table1[[#This Row],[Ngày hạch toán]]&lt;&gt;"",Table1[[#This Row],[Ngày hạch toán]],""))</f>
        <v>46256</v>
      </c>
      <c r="T1419" s="138"/>
      <c r="U1419" s="6">
        <f>IF(Table1[[#This Row],[Ngày tính CN]]="","",S1419+T1419)</f>
        <v>46256</v>
      </c>
      <c r="V1419" s="32">
        <f ca="1">IF(Table1[[#This Row],[Hạn thanh toán]]="","",IF((U1419-NOW())&lt;0,0,(U1419-NOW())))</f>
        <v>0</v>
      </c>
      <c r="W1419" s="32"/>
      <c r="X1419" s="32">
        <f t="shared" ca="1" si="251"/>
        <v>38.359753240743885</v>
      </c>
      <c r="Y1419" s="2" t="str">
        <f t="shared" ca="1" si="252"/>
        <v>Nợ quá hạn từ 30 ngày đến 60 ngày</v>
      </c>
      <c r="Z1419" s="42">
        <f t="shared" si="253"/>
        <v>46256</v>
      </c>
      <c r="AA1419" s="42" t="str">
        <f t="shared" si="254"/>
        <v/>
      </c>
      <c r="AD1419" s="2" t="str">
        <f>VLOOKUP($A1419,MA_KH!$A:$Q,MA_KH!O$1,0)</f>
        <v>MEGA</v>
      </c>
      <c r="AE1419" s="2" t="str">
        <f>VLOOKUP($A1419,MA_KH!$A:$Q,MA_KH!P$1,0)</f>
        <v>CÔNG TY TNHH MM MEGA MARKET (VIỆT NAM)</v>
      </c>
      <c r="AG1419" s="2" t="str">
        <f>(Table1[[#This Row],[Số hóa đơn]])&amp;IF(OR(Table1[[#This Row],[Phân loại]]="Hàng trả",Table1[[#This Row],[Phân loại]]="Giảm công nợ"),-Table1[[#This Row],[Tổng giá trị]],Table1[[#This Row],[Tổng giá trị]])</f>
        <v>000584973778196</v>
      </c>
      <c r="AH1419" s="6" t="e">
        <f>_xlfn.XLOOKUP(Table1[[#This Row],[Column1]],'Chi tiết tt Mega gửi'!P:P,'Chi tiết tt Mega gửi'!N:N)</f>
        <v>#N/A</v>
      </c>
    </row>
    <row r="1420" spans="1:34" ht="25.5" customHeight="1" x14ac:dyDescent="0.2">
      <c r="A1420" s="54" t="s">
        <v>16308</v>
      </c>
      <c r="B1420" s="54" t="s">
        <v>194</v>
      </c>
      <c r="C1420" s="55">
        <v>46258</v>
      </c>
      <c r="D1420" s="54" t="s">
        <v>21757</v>
      </c>
      <c r="E1420" s="55">
        <v>46258</v>
      </c>
      <c r="F1420" s="54" t="s">
        <v>21758</v>
      </c>
      <c r="G1420" s="54" t="s">
        <v>21759</v>
      </c>
      <c r="H1420" s="56">
        <v>10114050</v>
      </c>
      <c r="I1420" s="57">
        <v>0</v>
      </c>
      <c r="J1420" s="56">
        <v>809124</v>
      </c>
      <c r="K1420" s="65">
        <v>10923174</v>
      </c>
      <c r="L1420" s="64" t="s">
        <v>17236</v>
      </c>
      <c r="O1420" s="32">
        <f>IF(Table1[[#This Row],[Phân loại]]="Tồn đầu kỳ",Table1[[#This Row],[Tổng giá trị]],0)</f>
        <v>0</v>
      </c>
      <c r="P1420" s="138">
        <f>IF(Table1[[#This Row],[Số còn phải thu ĐK]]&lt;&gt;0,0,IF(Table1[[#This Row],[Phân loại]]="Bán hàng",Table1[[#This Row],[Tổng giá trị]],-Table1[[#This Row],[Tổng giá trị]]))</f>
        <v>10923174</v>
      </c>
      <c r="Q1420" s="32">
        <f t="shared" si="250"/>
        <v>0</v>
      </c>
      <c r="R1420" s="138">
        <f>Table1[[#This Row],[Số còn phải thu ĐK]]+Table1[[#This Row],[Giá Trị HD sau CK]]-Table1[[#This Row],[Số tiền đã thu]]</f>
        <v>10923174</v>
      </c>
      <c r="S1420" s="6">
        <f>IF(Table1[[#This Row],[Ngày hóa đơn]]&lt;&gt;"",Table1[[#This Row],[Ngày hóa đơn]],IF(Table1[[#This Row],[Ngày hạch toán]]&lt;&gt;"",Table1[[#This Row],[Ngày hạch toán]],""))</f>
        <v>46258</v>
      </c>
      <c r="T1420" s="138"/>
      <c r="U1420" s="6">
        <f>IF(Table1[[#This Row],[Ngày tính CN]]="","",S1420+T1420)</f>
        <v>46258</v>
      </c>
      <c r="V1420" s="32">
        <f ca="1">IF(Table1[[#This Row],[Hạn thanh toán]]="","",IF((U1420-NOW())&lt;0,0,(U1420-NOW())))</f>
        <v>0</v>
      </c>
      <c r="W1420" s="32"/>
      <c r="X1420" s="32">
        <f t="shared" ca="1" si="251"/>
        <v>36.359753240743885</v>
      </c>
      <c r="Y1420" s="2" t="str">
        <f t="shared" ca="1" si="252"/>
        <v>Nợ quá hạn từ 30 ngày đến 60 ngày</v>
      </c>
      <c r="Z1420" s="42">
        <f t="shared" si="253"/>
        <v>46258</v>
      </c>
      <c r="AA1420" s="42" t="str">
        <f t="shared" si="254"/>
        <v/>
      </c>
      <c r="AD1420" s="2" t="str">
        <f>VLOOKUP($A1420,MA_KH!$A:$Q,MA_KH!O$1,0)</f>
        <v>MEGA</v>
      </c>
      <c r="AE1420" s="2" t="str">
        <f>VLOOKUP($A1420,MA_KH!$A:$Q,MA_KH!P$1,0)</f>
        <v>CÔNG TY TNHH MM MEGA MARKET (VIỆT NAM)</v>
      </c>
      <c r="AG1420" s="2" t="str">
        <f>(Table1[[#This Row],[Số hóa đơn]])&amp;IF(OR(Table1[[#This Row],[Phân loại]]="Hàng trả",Table1[[#This Row],[Phân loại]]="Giảm công nợ"),-Table1[[#This Row],[Tổng giá trị]],Table1[[#This Row],[Tổng giá trị]])</f>
        <v>0005849910923174</v>
      </c>
      <c r="AH1420" s="6" t="e">
        <f>_xlfn.XLOOKUP(Table1[[#This Row],[Column1]],'Chi tiết tt Mega gửi'!P:P,'Chi tiết tt Mega gửi'!N:N)</f>
        <v>#N/A</v>
      </c>
    </row>
    <row r="1421" spans="1:34" ht="25.5" customHeight="1" x14ac:dyDescent="0.2">
      <c r="A1421" s="54" t="s">
        <v>16295</v>
      </c>
      <c r="B1421" s="54" t="s">
        <v>198</v>
      </c>
      <c r="C1421" s="55">
        <v>46258</v>
      </c>
      <c r="D1421" s="54" t="s">
        <v>21760</v>
      </c>
      <c r="E1421" s="55">
        <v>46258</v>
      </c>
      <c r="F1421" s="54" t="s">
        <v>21761</v>
      </c>
      <c r="G1421" s="54" t="s">
        <v>21762</v>
      </c>
      <c r="H1421" s="56">
        <v>2984200</v>
      </c>
      <c r="I1421" s="57">
        <v>0</v>
      </c>
      <c r="J1421" s="56">
        <v>238736</v>
      </c>
      <c r="K1421" s="65">
        <v>3222936</v>
      </c>
      <c r="L1421" s="64" t="s">
        <v>17236</v>
      </c>
      <c r="O1421" s="32">
        <f>IF(Table1[[#This Row],[Phân loại]]="Tồn đầu kỳ",Table1[[#This Row],[Tổng giá trị]],0)</f>
        <v>0</v>
      </c>
      <c r="P1421" s="138">
        <f>IF(Table1[[#This Row],[Số còn phải thu ĐK]]&lt;&gt;0,0,IF(Table1[[#This Row],[Phân loại]]="Bán hàng",Table1[[#This Row],[Tổng giá trị]],-Table1[[#This Row],[Tổng giá trị]]))</f>
        <v>3222936</v>
      </c>
      <c r="Q1421" s="32">
        <f t="shared" si="250"/>
        <v>0</v>
      </c>
      <c r="R1421" s="138">
        <f>Table1[[#This Row],[Số còn phải thu ĐK]]+Table1[[#This Row],[Giá Trị HD sau CK]]-Table1[[#This Row],[Số tiền đã thu]]</f>
        <v>3222936</v>
      </c>
      <c r="S1421" s="6">
        <f>IF(Table1[[#This Row],[Ngày hóa đơn]]&lt;&gt;"",Table1[[#This Row],[Ngày hóa đơn]],IF(Table1[[#This Row],[Ngày hạch toán]]&lt;&gt;"",Table1[[#This Row],[Ngày hạch toán]],""))</f>
        <v>46258</v>
      </c>
      <c r="T1421" s="138"/>
      <c r="U1421" s="6">
        <f>IF(Table1[[#This Row],[Ngày tính CN]]="","",S1421+T1421)</f>
        <v>46258</v>
      </c>
      <c r="V1421" s="32">
        <f ca="1">IF(Table1[[#This Row],[Hạn thanh toán]]="","",IF((U1421-NOW())&lt;0,0,(U1421-NOW())))</f>
        <v>0</v>
      </c>
      <c r="W1421" s="32"/>
      <c r="X1421" s="32">
        <f t="shared" ca="1" si="251"/>
        <v>36.359753240743885</v>
      </c>
      <c r="Y1421" s="2" t="str">
        <f t="shared" ca="1" si="252"/>
        <v>Nợ quá hạn từ 30 ngày đến 60 ngày</v>
      </c>
      <c r="Z1421" s="42">
        <f t="shared" si="253"/>
        <v>46258</v>
      </c>
      <c r="AA1421" s="42" t="str">
        <f t="shared" si="254"/>
        <v/>
      </c>
      <c r="AD1421" s="2" t="str">
        <f>VLOOKUP($A1421,MA_KH!$A:$Q,MA_KH!O$1,0)</f>
        <v>MEGA</v>
      </c>
      <c r="AE1421" s="2" t="str">
        <f>VLOOKUP($A1421,MA_KH!$A:$Q,MA_KH!P$1,0)</f>
        <v>CÔNG TY TNHH MM MEGA MARKET (VIỆT NAM)</v>
      </c>
      <c r="AG1421" s="2" t="str">
        <f>(Table1[[#This Row],[Số hóa đơn]])&amp;IF(OR(Table1[[#This Row],[Phân loại]]="Hàng trả",Table1[[#This Row],[Phân loại]]="Giảm công nợ"),-Table1[[#This Row],[Tổng giá trị]],Table1[[#This Row],[Tổng giá trị]])</f>
        <v>000585023222936</v>
      </c>
      <c r="AH1421" s="6" t="e">
        <f>_xlfn.XLOOKUP(Table1[[#This Row],[Column1]],'Chi tiết tt Mega gửi'!P:P,'Chi tiết tt Mega gửi'!N:N)</f>
        <v>#N/A</v>
      </c>
    </row>
    <row r="1422" spans="1:34" ht="25.5" customHeight="1" x14ac:dyDescent="0.2">
      <c r="A1422" s="54" t="s">
        <v>16295</v>
      </c>
      <c r="B1422" s="54" t="s">
        <v>198</v>
      </c>
      <c r="C1422" s="55">
        <v>46258</v>
      </c>
      <c r="D1422" s="54" t="s">
        <v>21763</v>
      </c>
      <c r="E1422" s="55">
        <v>46258</v>
      </c>
      <c r="F1422" s="54" t="s">
        <v>21764</v>
      </c>
      <c r="G1422" s="54" t="s">
        <v>21765</v>
      </c>
      <c r="H1422" s="56">
        <v>4139680</v>
      </c>
      <c r="I1422" s="57">
        <v>0</v>
      </c>
      <c r="J1422" s="56">
        <v>331174</v>
      </c>
      <c r="K1422" s="65">
        <v>4470854</v>
      </c>
      <c r="L1422" s="64" t="s">
        <v>17236</v>
      </c>
      <c r="O1422" s="32">
        <f>IF(Table1[[#This Row],[Phân loại]]="Tồn đầu kỳ",Table1[[#This Row],[Tổng giá trị]],0)</f>
        <v>0</v>
      </c>
      <c r="P1422" s="138">
        <f>IF(Table1[[#This Row],[Số còn phải thu ĐK]]&lt;&gt;0,0,IF(Table1[[#This Row],[Phân loại]]="Bán hàng",Table1[[#This Row],[Tổng giá trị]],-Table1[[#This Row],[Tổng giá trị]]))</f>
        <v>4470854</v>
      </c>
      <c r="Q1422" s="32">
        <f t="shared" ref="Q1422:Q1457" si="260">IF(M1422&lt;&gt;"",IF(O1422&lt;&gt;0,O1422,P1422),0)</f>
        <v>0</v>
      </c>
      <c r="R1422" s="138">
        <f>Table1[[#This Row],[Số còn phải thu ĐK]]+Table1[[#This Row],[Giá Trị HD sau CK]]-Table1[[#This Row],[Số tiền đã thu]]</f>
        <v>4470854</v>
      </c>
      <c r="S1422" s="6">
        <f>IF(Table1[[#This Row],[Ngày hóa đơn]]&lt;&gt;"",Table1[[#This Row],[Ngày hóa đơn]],IF(Table1[[#This Row],[Ngày hạch toán]]&lt;&gt;"",Table1[[#This Row],[Ngày hạch toán]],""))</f>
        <v>46258</v>
      </c>
      <c r="T1422" s="138"/>
      <c r="U1422" s="6">
        <f>IF(Table1[[#This Row],[Ngày tính CN]]="","",S1422+T1422)</f>
        <v>46258</v>
      </c>
      <c r="V1422" s="32">
        <f ca="1">IF(Table1[[#This Row],[Hạn thanh toán]]="","",IF((U1422-NOW())&lt;0,0,(U1422-NOW())))</f>
        <v>0</v>
      </c>
      <c r="W1422" s="32"/>
      <c r="X1422" s="32">
        <f t="shared" ref="X1422:X1461" ca="1" si="261">IF(OR(U1422="",R1422=0),"",IF((U1422-NOW())&lt;0,-(U1422-NOW()),0))</f>
        <v>36.359753240743885</v>
      </c>
      <c r="Y1422" s="2" t="str">
        <f t="shared" ref="Y1422:Y1457" ca="1" si="262">IF(R1422=0,"Đã thanh toán",IF(X1422="","",IF(X1422&lt;=0,"Chưa đến hạn thanh toán",IF(X1422&lt;=30,"Nợ quá hạn 30 ngày",IF(X1422&lt;=60,"Nợ quá hạn từ 30 ngày đến 60 ngày",IF(X1422&lt;=90,"Nợ quá hạn từ 60 ngày đến 90 ngày",IF(X1422&lt;=120,"Nợ quá hạn từ 90 ngày đến 120 ngày","Nợ quá hạn hơn 120 ngày có khả năng mất thanh toán")))))))</f>
        <v>Nợ quá hạn từ 30 ngày đến 60 ngày</v>
      </c>
      <c r="Z1422" s="42">
        <f t="shared" ref="Z1422:Z1461" si="263">IF(S1422="","",S1422)</f>
        <v>46258</v>
      </c>
      <c r="AA1422" s="42" t="str">
        <f t="shared" ref="AA1422:AA1461" si="264">IF(M1422="","",M1422)</f>
        <v/>
      </c>
      <c r="AD1422" s="2" t="str">
        <f>VLOOKUP($A1422,MA_KH!$A:$Q,MA_KH!O$1,0)</f>
        <v>MEGA</v>
      </c>
      <c r="AE1422" s="2" t="str">
        <f>VLOOKUP($A1422,MA_KH!$A:$Q,MA_KH!P$1,0)</f>
        <v>CÔNG TY TNHH MM MEGA MARKET (VIỆT NAM)</v>
      </c>
      <c r="AG1422" s="2" t="str">
        <f>(Table1[[#This Row],[Số hóa đơn]])&amp;IF(OR(Table1[[#This Row],[Phân loại]]="Hàng trả",Table1[[#This Row],[Phân loại]]="Giảm công nợ"),-Table1[[#This Row],[Tổng giá trị]],Table1[[#This Row],[Tổng giá trị]])</f>
        <v>000585014470854</v>
      </c>
      <c r="AH1422" s="6" t="e">
        <f>_xlfn.XLOOKUP(Table1[[#This Row],[Column1]],'Chi tiết tt Mega gửi'!P:P,'Chi tiết tt Mega gửi'!N:N)</f>
        <v>#N/A</v>
      </c>
    </row>
    <row r="1423" spans="1:34" ht="25.5" customHeight="1" x14ac:dyDescent="0.2">
      <c r="A1423" s="54" t="s">
        <v>16291</v>
      </c>
      <c r="B1423" s="54" t="s">
        <v>200</v>
      </c>
      <c r="C1423" s="55">
        <v>46258</v>
      </c>
      <c r="D1423" s="54" t="s">
        <v>21766</v>
      </c>
      <c r="E1423" s="55">
        <v>46258</v>
      </c>
      <c r="F1423" s="54" t="s">
        <v>21767</v>
      </c>
      <c r="G1423" s="54" t="s">
        <v>21768</v>
      </c>
      <c r="H1423" s="56">
        <v>8216320</v>
      </c>
      <c r="I1423" s="57">
        <v>0</v>
      </c>
      <c r="J1423" s="56">
        <v>657306</v>
      </c>
      <c r="K1423" s="65">
        <v>8873626</v>
      </c>
      <c r="L1423" s="64" t="s">
        <v>17236</v>
      </c>
      <c r="O1423" s="32">
        <f>IF(Table1[[#This Row],[Phân loại]]="Tồn đầu kỳ",Table1[[#This Row],[Tổng giá trị]],0)</f>
        <v>0</v>
      </c>
      <c r="P1423" s="138">
        <f>IF(Table1[[#This Row],[Số còn phải thu ĐK]]&lt;&gt;0,0,IF(Table1[[#This Row],[Phân loại]]="Bán hàng",Table1[[#This Row],[Tổng giá trị]],-Table1[[#This Row],[Tổng giá trị]]))</f>
        <v>8873626</v>
      </c>
      <c r="Q1423" s="32">
        <f t="shared" si="260"/>
        <v>0</v>
      </c>
      <c r="R1423" s="138">
        <f>Table1[[#This Row],[Số còn phải thu ĐK]]+Table1[[#This Row],[Giá Trị HD sau CK]]-Table1[[#This Row],[Số tiền đã thu]]</f>
        <v>8873626</v>
      </c>
      <c r="S1423" s="6">
        <f>IF(Table1[[#This Row],[Ngày hóa đơn]]&lt;&gt;"",Table1[[#This Row],[Ngày hóa đơn]],IF(Table1[[#This Row],[Ngày hạch toán]]&lt;&gt;"",Table1[[#This Row],[Ngày hạch toán]],""))</f>
        <v>46258</v>
      </c>
      <c r="T1423" s="138"/>
      <c r="U1423" s="6">
        <f>IF(Table1[[#This Row],[Ngày tính CN]]="","",S1423+T1423)</f>
        <v>46258</v>
      </c>
      <c r="V1423" s="32">
        <f ca="1">IF(Table1[[#This Row],[Hạn thanh toán]]="","",IF((U1423-NOW())&lt;0,0,(U1423-NOW())))</f>
        <v>0</v>
      </c>
      <c r="W1423" s="32"/>
      <c r="X1423" s="32">
        <f t="shared" ca="1" si="261"/>
        <v>36.359753240743885</v>
      </c>
      <c r="Y1423" s="2" t="str">
        <f t="shared" ca="1" si="262"/>
        <v>Nợ quá hạn từ 30 ngày đến 60 ngày</v>
      </c>
      <c r="Z1423" s="42">
        <f t="shared" si="263"/>
        <v>46258</v>
      </c>
      <c r="AA1423" s="42" t="str">
        <f t="shared" si="264"/>
        <v/>
      </c>
      <c r="AD1423" s="2" t="str">
        <f>VLOOKUP($A1423,MA_KH!$A:$Q,MA_KH!O$1,0)</f>
        <v>MEGA</v>
      </c>
      <c r="AE1423" s="2" t="str">
        <f>VLOOKUP($A1423,MA_KH!$A:$Q,MA_KH!P$1,0)</f>
        <v>CÔNG TY TNHH MM MEGA MARKET (VIỆT NAM)</v>
      </c>
      <c r="AG1423" s="2" t="str">
        <f>(Table1[[#This Row],[Số hóa đơn]])&amp;IF(OR(Table1[[#This Row],[Phân loại]]="Hàng trả",Table1[[#This Row],[Phân loại]]="Giảm công nợ"),-Table1[[#This Row],[Tổng giá trị]],Table1[[#This Row],[Tổng giá trị]])</f>
        <v>000585038873626</v>
      </c>
      <c r="AH1423" s="6" t="e">
        <f>_xlfn.XLOOKUP(Table1[[#This Row],[Column1]],'Chi tiết tt Mega gửi'!P:P,'Chi tiết tt Mega gửi'!N:N)</f>
        <v>#N/A</v>
      </c>
    </row>
    <row r="1424" spans="1:34" ht="25.5" customHeight="1" x14ac:dyDescent="0.2">
      <c r="A1424" s="54" t="s">
        <v>16290</v>
      </c>
      <c r="B1424" s="54" t="s">
        <v>192</v>
      </c>
      <c r="C1424" s="55">
        <v>46258</v>
      </c>
      <c r="D1424" s="54" t="s">
        <v>21769</v>
      </c>
      <c r="E1424" s="55">
        <v>46258</v>
      </c>
      <c r="F1424" s="54" t="s">
        <v>21770</v>
      </c>
      <c r="G1424" s="54" t="s">
        <v>21771</v>
      </c>
      <c r="H1424" s="56">
        <v>4856420</v>
      </c>
      <c r="I1424" s="57">
        <v>0</v>
      </c>
      <c r="J1424" s="56">
        <v>388514</v>
      </c>
      <c r="K1424" s="65">
        <v>5244934</v>
      </c>
      <c r="L1424" s="64" t="s">
        <v>17236</v>
      </c>
      <c r="O1424" s="32">
        <f>IF(Table1[[#This Row],[Phân loại]]="Tồn đầu kỳ",Table1[[#This Row],[Tổng giá trị]],0)</f>
        <v>0</v>
      </c>
      <c r="P1424" s="138">
        <f>IF(Table1[[#This Row],[Số còn phải thu ĐK]]&lt;&gt;0,0,IF(Table1[[#This Row],[Phân loại]]="Bán hàng",Table1[[#This Row],[Tổng giá trị]],-Table1[[#This Row],[Tổng giá trị]]))</f>
        <v>5244934</v>
      </c>
      <c r="Q1424" s="32">
        <f t="shared" si="260"/>
        <v>0</v>
      </c>
      <c r="R1424" s="138">
        <f>Table1[[#This Row],[Số còn phải thu ĐK]]+Table1[[#This Row],[Giá Trị HD sau CK]]-Table1[[#This Row],[Số tiền đã thu]]</f>
        <v>5244934</v>
      </c>
      <c r="S1424" s="6">
        <f>IF(Table1[[#This Row],[Ngày hóa đơn]]&lt;&gt;"",Table1[[#This Row],[Ngày hóa đơn]],IF(Table1[[#This Row],[Ngày hạch toán]]&lt;&gt;"",Table1[[#This Row],[Ngày hạch toán]],""))</f>
        <v>46258</v>
      </c>
      <c r="T1424" s="138"/>
      <c r="U1424" s="6">
        <f>IF(Table1[[#This Row],[Ngày tính CN]]="","",S1424+T1424)</f>
        <v>46258</v>
      </c>
      <c r="V1424" s="32">
        <f ca="1">IF(Table1[[#This Row],[Hạn thanh toán]]="","",IF((U1424-NOW())&lt;0,0,(U1424-NOW())))</f>
        <v>0</v>
      </c>
      <c r="W1424" s="32"/>
      <c r="X1424" s="32">
        <f t="shared" ca="1" si="261"/>
        <v>36.359753240743885</v>
      </c>
      <c r="Y1424" s="2" t="str">
        <f t="shared" ca="1" si="262"/>
        <v>Nợ quá hạn từ 30 ngày đến 60 ngày</v>
      </c>
      <c r="Z1424" s="42">
        <f t="shared" si="263"/>
        <v>46258</v>
      </c>
      <c r="AA1424" s="42" t="str">
        <f t="shared" si="264"/>
        <v/>
      </c>
      <c r="AD1424" s="2" t="str">
        <f>VLOOKUP($A1424,MA_KH!$A:$Q,MA_KH!O$1,0)</f>
        <v>MEGA</v>
      </c>
      <c r="AE1424" s="2" t="str">
        <f>VLOOKUP($A1424,MA_KH!$A:$Q,MA_KH!P$1,0)</f>
        <v>CÔNG TY TNHH MM MEGA MARKET (VIỆT NAM)</v>
      </c>
      <c r="AG1424" s="2" t="str">
        <f>(Table1[[#This Row],[Số hóa đơn]])&amp;IF(OR(Table1[[#This Row],[Phân loại]]="Hàng trả",Table1[[#This Row],[Phân loại]]="Giảm công nợ"),-Table1[[#This Row],[Tổng giá trị]],Table1[[#This Row],[Tổng giá trị]])</f>
        <v>000584985244934</v>
      </c>
      <c r="AH1424" s="6" t="e">
        <f>_xlfn.XLOOKUP(Table1[[#This Row],[Column1]],'Chi tiết tt Mega gửi'!P:P,'Chi tiết tt Mega gửi'!N:N)</f>
        <v>#N/A</v>
      </c>
    </row>
    <row r="1425" spans="1:34" ht="25.5" customHeight="1" x14ac:dyDescent="0.2">
      <c r="A1425" s="54" t="s">
        <v>16310</v>
      </c>
      <c r="B1425" s="54" t="s">
        <v>196</v>
      </c>
      <c r="C1425" s="55">
        <v>46258</v>
      </c>
      <c r="D1425" s="54" t="s">
        <v>21772</v>
      </c>
      <c r="E1425" s="55">
        <v>46258</v>
      </c>
      <c r="F1425" s="54" t="s">
        <v>21773</v>
      </c>
      <c r="G1425" s="54" t="s">
        <v>21774</v>
      </c>
      <c r="H1425" s="56">
        <v>700000</v>
      </c>
      <c r="I1425" s="57">
        <v>0</v>
      </c>
      <c r="J1425" s="56">
        <v>56000</v>
      </c>
      <c r="K1425" s="65">
        <v>756000</v>
      </c>
      <c r="L1425" s="64" t="s">
        <v>17236</v>
      </c>
      <c r="O1425" s="32">
        <f>IF(Table1[[#This Row],[Phân loại]]="Tồn đầu kỳ",Table1[[#This Row],[Tổng giá trị]],0)</f>
        <v>0</v>
      </c>
      <c r="P1425" s="138">
        <f>IF(Table1[[#This Row],[Số còn phải thu ĐK]]&lt;&gt;0,0,IF(Table1[[#This Row],[Phân loại]]="Bán hàng",Table1[[#This Row],[Tổng giá trị]],-Table1[[#This Row],[Tổng giá trị]]))</f>
        <v>756000</v>
      </c>
      <c r="Q1425" s="32">
        <f t="shared" si="260"/>
        <v>0</v>
      </c>
      <c r="R1425" s="138">
        <f>Table1[[#This Row],[Số còn phải thu ĐK]]+Table1[[#This Row],[Giá Trị HD sau CK]]-Table1[[#This Row],[Số tiền đã thu]]</f>
        <v>756000</v>
      </c>
      <c r="S1425" s="6">
        <f>IF(Table1[[#This Row],[Ngày hóa đơn]]&lt;&gt;"",Table1[[#This Row],[Ngày hóa đơn]],IF(Table1[[#This Row],[Ngày hạch toán]]&lt;&gt;"",Table1[[#This Row],[Ngày hạch toán]],""))</f>
        <v>46258</v>
      </c>
      <c r="T1425" s="138"/>
      <c r="U1425" s="6">
        <f>IF(Table1[[#This Row],[Ngày tính CN]]="","",S1425+T1425)</f>
        <v>46258</v>
      </c>
      <c r="V1425" s="32">
        <f ca="1">IF(Table1[[#This Row],[Hạn thanh toán]]="","",IF((U1425-NOW())&lt;0,0,(U1425-NOW())))</f>
        <v>0</v>
      </c>
      <c r="W1425" s="32"/>
      <c r="X1425" s="32">
        <f t="shared" ca="1" si="261"/>
        <v>36.359753240743885</v>
      </c>
      <c r="Y1425" s="2" t="str">
        <f t="shared" ca="1" si="262"/>
        <v>Nợ quá hạn từ 30 ngày đến 60 ngày</v>
      </c>
      <c r="Z1425" s="42">
        <f t="shared" si="263"/>
        <v>46258</v>
      </c>
      <c r="AA1425" s="42" t="str">
        <f t="shared" si="264"/>
        <v/>
      </c>
      <c r="AD1425" s="2" t="str">
        <f>VLOOKUP($A1425,MA_KH!$A:$Q,MA_KH!O$1,0)</f>
        <v>MEGA</v>
      </c>
      <c r="AE1425" s="2" t="str">
        <f>VLOOKUP($A1425,MA_KH!$A:$Q,MA_KH!P$1,0)</f>
        <v>CÔNG TY TNHH MM MEGA MARKET (VIỆT NAM)</v>
      </c>
      <c r="AG1425" s="2" t="str">
        <f>(Table1[[#This Row],[Số hóa đơn]])&amp;IF(OR(Table1[[#This Row],[Phân loại]]="Hàng trả",Table1[[#This Row],[Phân loại]]="Giảm công nợ"),-Table1[[#This Row],[Tổng giá trị]],Table1[[#This Row],[Tổng giá trị]])</f>
        <v>00058500756000</v>
      </c>
      <c r="AH1425" s="6" t="e">
        <f>_xlfn.XLOOKUP(Table1[[#This Row],[Column1]],'Chi tiết tt Mega gửi'!P:P,'Chi tiết tt Mega gửi'!N:N)</f>
        <v>#N/A</v>
      </c>
    </row>
    <row r="1426" spans="1:34" ht="25.5" customHeight="1" x14ac:dyDescent="0.2">
      <c r="A1426" s="54" t="s">
        <v>16305</v>
      </c>
      <c r="B1426" s="54" t="s">
        <v>7247</v>
      </c>
      <c r="C1426" s="55">
        <v>46259</v>
      </c>
      <c r="D1426" s="54" t="s">
        <v>21775</v>
      </c>
      <c r="E1426" s="55">
        <v>46259</v>
      </c>
      <c r="F1426" s="54" t="s">
        <v>21776</v>
      </c>
      <c r="G1426" s="54" t="s">
        <v>21777</v>
      </c>
      <c r="H1426" s="56">
        <v>110402</v>
      </c>
      <c r="I1426" s="57">
        <v>0</v>
      </c>
      <c r="J1426" s="56">
        <v>8832</v>
      </c>
      <c r="K1426" s="65">
        <v>119234</v>
      </c>
      <c r="L1426" s="64" t="s">
        <v>17236</v>
      </c>
      <c r="O1426" s="32">
        <f>IF(Table1[[#This Row],[Phân loại]]="Tồn đầu kỳ",Table1[[#This Row],[Tổng giá trị]],0)</f>
        <v>0</v>
      </c>
      <c r="P1426" s="138">
        <f>IF(Table1[[#This Row],[Số còn phải thu ĐK]]&lt;&gt;0,0,IF(Table1[[#This Row],[Phân loại]]="Bán hàng",Table1[[#This Row],[Tổng giá trị]],-Table1[[#This Row],[Tổng giá trị]]))</f>
        <v>119234</v>
      </c>
      <c r="Q1426" s="32">
        <f t="shared" si="260"/>
        <v>0</v>
      </c>
      <c r="R1426" s="138">
        <f>Table1[[#This Row],[Số còn phải thu ĐK]]+Table1[[#This Row],[Giá Trị HD sau CK]]-Table1[[#This Row],[Số tiền đã thu]]</f>
        <v>119234</v>
      </c>
      <c r="S1426" s="6">
        <f>IF(Table1[[#This Row],[Ngày hóa đơn]]&lt;&gt;"",Table1[[#This Row],[Ngày hóa đơn]],IF(Table1[[#This Row],[Ngày hạch toán]]&lt;&gt;"",Table1[[#This Row],[Ngày hạch toán]],""))</f>
        <v>46259</v>
      </c>
      <c r="T1426" s="138"/>
      <c r="U1426" s="6">
        <f>IF(Table1[[#This Row],[Ngày tính CN]]="","",S1426+T1426)</f>
        <v>46259</v>
      </c>
      <c r="V1426" s="32">
        <f ca="1">IF(Table1[[#This Row],[Hạn thanh toán]]="","",IF((U1426-NOW())&lt;0,0,(U1426-NOW())))</f>
        <v>0</v>
      </c>
      <c r="W1426" s="32"/>
      <c r="X1426" s="32">
        <f t="shared" ca="1" si="261"/>
        <v>35.359753240743885</v>
      </c>
      <c r="Y1426" s="2" t="str">
        <f t="shared" ca="1" si="262"/>
        <v>Nợ quá hạn từ 30 ngày đến 60 ngày</v>
      </c>
      <c r="Z1426" s="42">
        <f t="shared" si="263"/>
        <v>46259</v>
      </c>
      <c r="AA1426" s="42" t="str">
        <f t="shared" si="264"/>
        <v/>
      </c>
      <c r="AD1426" s="2" t="str">
        <f>VLOOKUP($A1426,MA_KH!$A:$Q,MA_KH!O$1,0)</f>
        <v>MEGA</v>
      </c>
      <c r="AE1426" s="2" t="str">
        <f>VLOOKUP($A1426,MA_KH!$A:$Q,MA_KH!P$1,0)</f>
        <v>CÔNG TY TNHH MM MEGA MARKET (VIỆT NAM)</v>
      </c>
      <c r="AG1426" s="2" t="str">
        <f>(Table1[[#This Row],[Số hóa đơn]])&amp;IF(OR(Table1[[#This Row],[Phân loại]]="Hàng trả",Table1[[#This Row],[Phân loại]]="Giảm công nợ"),-Table1[[#This Row],[Tổng giá trị]],Table1[[#This Row],[Tổng giá trị]])</f>
        <v>00060683119234</v>
      </c>
      <c r="AH1426" s="6" t="e">
        <f>_xlfn.XLOOKUP(Table1[[#This Row],[Column1]],'Chi tiết tt Mega gửi'!P:P,'Chi tiết tt Mega gửi'!N:N)</f>
        <v>#N/A</v>
      </c>
    </row>
    <row r="1427" spans="1:34" ht="25.5" customHeight="1" x14ac:dyDescent="0.2">
      <c r="A1427" s="54" t="s">
        <v>16305</v>
      </c>
      <c r="B1427" s="54" t="s">
        <v>7247</v>
      </c>
      <c r="C1427" s="55">
        <v>46259</v>
      </c>
      <c r="D1427" s="54" t="s">
        <v>21778</v>
      </c>
      <c r="E1427" s="55">
        <v>46259</v>
      </c>
      <c r="F1427" s="54" t="s">
        <v>21779</v>
      </c>
      <c r="G1427" s="54" t="s">
        <v>21780</v>
      </c>
      <c r="H1427" s="56">
        <v>355000</v>
      </c>
      <c r="I1427" s="57">
        <v>0</v>
      </c>
      <c r="J1427" s="56">
        <v>28400</v>
      </c>
      <c r="K1427" s="65">
        <v>383400</v>
      </c>
      <c r="L1427" s="64" t="s">
        <v>17236</v>
      </c>
      <c r="O1427" s="32">
        <f>IF(Table1[[#This Row],[Phân loại]]="Tồn đầu kỳ",Table1[[#This Row],[Tổng giá trị]],0)</f>
        <v>0</v>
      </c>
      <c r="P1427" s="138">
        <f>IF(Table1[[#This Row],[Số còn phải thu ĐK]]&lt;&gt;0,0,IF(Table1[[#This Row],[Phân loại]]="Bán hàng",Table1[[#This Row],[Tổng giá trị]],-Table1[[#This Row],[Tổng giá trị]]))</f>
        <v>383400</v>
      </c>
      <c r="Q1427" s="32">
        <f t="shared" si="260"/>
        <v>0</v>
      </c>
      <c r="R1427" s="138">
        <f>Table1[[#This Row],[Số còn phải thu ĐK]]+Table1[[#This Row],[Giá Trị HD sau CK]]-Table1[[#This Row],[Số tiền đã thu]]</f>
        <v>383400</v>
      </c>
      <c r="S1427" s="6">
        <f>IF(Table1[[#This Row],[Ngày hóa đơn]]&lt;&gt;"",Table1[[#This Row],[Ngày hóa đơn]],IF(Table1[[#This Row],[Ngày hạch toán]]&lt;&gt;"",Table1[[#This Row],[Ngày hạch toán]],""))</f>
        <v>46259</v>
      </c>
      <c r="T1427" s="138"/>
      <c r="U1427" s="6">
        <f>IF(Table1[[#This Row],[Ngày tính CN]]="","",S1427+T1427)</f>
        <v>46259</v>
      </c>
      <c r="V1427" s="32">
        <f ca="1">IF(Table1[[#This Row],[Hạn thanh toán]]="","",IF((U1427-NOW())&lt;0,0,(U1427-NOW())))</f>
        <v>0</v>
      </c>
      <c r="W1427" s="32"/>
      <c r="X1427" s="32">
        <f t="shared" ca="1" si="261"/>
        <v>35.359753240743885</v>
      </c>
      <c r="Y1427" s="2" t="str">
        <f t="shared" ca="1" si="262"/>
        <v>Nợ quá hạn từ 30 ngày đến 60 ngày</v>
      </c>
      <c r="Z1427" s="42">
        <f t="shared" si="263"/>
        <v>46259</v>
      </c>
      <c r="AA1427" s="42" t="str">
        <f t="shared" si="264"/>
        <v/>
      </c>
      <c r="AD1427" s="2" t="str">
        <f>VLOOKUP($A1427,MA_KH!$A:$Q,MA_KH!O$1,0)</f>
        <v>MEGA</v>
      </c>
      <c r="AE1427" s="2" t="str">
        <f>VLOOKUP($A1427,MA_KH!$A:$Q,MA_KH!P$1,0)</f>
        <v>CÔNG TY TNHH MM MEGA MARKET (VIỆT NAM)</v>
      </c>
      <c r="AG1427" s="2" t="str">
        <f>(Table1[[#This Row],[Số hóa đơn]])&amp;IF(OR(Table1[[#This Row],[Phân loại]]="Hàng trả",Table1[[#This Row],[Phân loại]]="Giảm công nợ"),-Table1[[#This Row],[Tổng giá trị]],Table1[[#This Row],[Tổng giá trị]])</f>
        <v>00060684383400</v>
      </c>
      <c r="AH1427" s="6" t="e">
        <f>_xlfn.XLOOKUP(Table1[[#This Row],[Column1]],'Chi tiết tt Mega gửi'!P:P,'Chi tiết tt Mega gửi'!N:N)</f>
        <v>#N/A</v>
      </c>
    </row>
    <row r="1428" spans="1:34" ht="25.5" customHeight="1" x14ac:dyDescent="0.2">
      <c r="A1428" s="54" t="s">
        <v>16305</v>
      </c>
      <c r="B1428" s="54" t="s">
        <v>7247</v>
      </c>
      <c r="C1428" s="55">
        <v>46259</v>
      </c>
      <c r="D1428" s="54" t="s">
        <v>21781</v>
      </c>
      <c r="E1428" s="55">
        <v>46259</v>
      </c>
      <c r="F1428" s="54" t="s">
        <v>21782</v>
      </c>
      <c r="G1428" s="54" t="s">
        <v>21783</v>
      </c>
      <c r="H1428" s="56">
        <v>357500</v>
      </c>
      <c r="I1428" s="57">
        <v>0</v>
      </c>
      <c r="J1428" s="56">
        <v>28600</v>
      </c>
      <c r="K1428" s="65">
        <v>386100</v>
      </c>
      <c r="L1428" s="64" t="s">
        <v>17236</v>
      </c>
      <c r="O1428" s="32">
        <f>IF(Table1[[#This Row],[Phân loại]]="Tồn đầu kỳ",Table1[[#This Row],[Tổng giá trị]],0)</f>
        <v>0</v>
      </c>
      <c r="P1428" s="138">
        <f>IF(Table1[[#This Row],[Số còn phải thu ĐK]]&lt;&gt;0,0,IF(Table1[[#This Row],[Phân loại]]="Bán hàng",Table1[[#This Row],[Tổng giá trị]],-Table1[[#This Row],[Tổng giá trị]]))</f>
        <v>386100</v>
      </c>
      <c r="Q1428" s="32">
        <f t="shared" si="260"/>
        <v>0</v>
      </c>
      <c r="R1428" s="138">
        <f>Table1[[#This Row],[Số còn phải thu ĐK]]+Table1[[#This Row],[Giá Trị HD sau CK]]-Table1[[#This Row],[Số tiền đã thu]]</f>
        <v>386100</v>
      </c>
      <c r="S1428" s="6">
        <f>IF(Table1[[#This Row],[Ngày hóa đơn]]&lt;&gt;"",Table1[[#This Row],[Ngày hóa đơn]],IF(Table1[[#This Row],[Ngày hạch toán]]&lt;&gt;"",Table1[[#This Row],[Ngày hạch toán]],""))</f>
        <v>46259</v>
      </c>
      <c r="T1428" s="138"/>
      <c r="U1428" s="6">
        <f>IF(Table1[[#This Row],[Ngày tính CN]]="","",S1428+T1428)</f>
        <v>46259</v>
      </c>
      <c r="V1428" s="32">
        <f ca="1">IF(Table1[[#This Row],[Hạn thanh toán]]="","",IF((U1428-NOW())&lt;0,0,(U1428-NOW())))</f>
        <v>0</v>
      </c>
      <c r="W1428" s="32"/>
      <c r="X1428" s="32">
        <f t="shared" ca="1" si="261"/>
        <v>35.359753240743885</v>
      </c>
      <c r="Y1428" s="2" t="str">
        <f t="shared" ca="1" si="262"/>
        <v>Nợ quá hạn từ 30 ngày đến 60 ngày</v>
      </c>
      <c r="Z1428" s="42">
        <f t="shared" si="263"/>
        <v>46259</v>
      </c>
      <c r="AA1428" s="42" t="str">
        <f t="shared" si="264"/>
        <v/>
      </c>
      <c r="AD1428" s="2" t="str">
        <f>VLOOKUP($A1428,MA_KH!$A:$Q,MA_KH!O$1,0)</f>
        <v>MEGA</v>
      </c>
      <c r="AE1428" s="2" t="str">
        <f>VLOOKUP($A1428,MA_KH!$A:$Q,MA_KH!P$1,0)</f>
        <v>CÔNG TY TNHH MM MEGA MARKET (VIỆT NAM)</v>
      </c>
      <c r="AG1428" s="2" t="str">
        <f>(Table1[[#This Row],[Số hóa đơn]])&amp;IF(OR(Table1[[#This Row],[Phân loại]]="Hàng trả",Table1[[#This Row],[Phân loại]]="Giảm công nợ"),-Table1[[#This Row],[Tổng giá trị]],Table1[[#This Row],[Tổng giá trị]])</f>
        <v>00060685386100</v>
      </c>
      <c r="AH1428" s="6" t="e">
        <f>_xlfn.XLOOKUP(Table1[[#This Row],[Column1]],'Chi tiết tt Mega gửi'!P:P,'Chi tiết tt Mega gửi'!N:N)</f>
        <v>#N/A</v>
      </c>
    </row>
    <row r="1429" spans="1:34" ht="25.5" customHeight="1" x14ac:dyDescent="0.2">
      <c r="A1429" s="54" t="s">
        <v>16294</v>
      </c>
      <c r="B1429" s="54" t="s">
        <v>259</v>
      </c>
      <c r="C1429" s="55">
        <v>46259</v>
      </c>
      <c r="D1429" s="54" t="s">
        <v>21784</v>
      </c>
      <c r="E1429" s="55">
        <v>46259</v>
      </c>
      <c r="F1429" s="54" t="s">
        <v>21785</v>
      </c>
      <c r="G1429" s="54" t="s">
        <v>21786</v>
      </c>
      <c r="H1429" s="56">
        <v>5035375</v>
      </c>
      <c r="I1429" s="57">
        <v>0</v>
      </c>
      <c r="J1429" s="56">
        <v>402830</v>
      </c>
      <c r="K1429" s="65">
        <v>5438205</v>
      </c>
      <c r="L1429" s="64" t="s">
        <v>17236</v>
      </c>
      <c r="O1429" s="32">
        <f>IF(Table1[[#This Row],[Phân loại]]="Tồn đầu kỳ",Table1[[#This Row],[Tổng giá trị]],0)</f>
        <v>0</v>
      </c>
      <c r="P1429" s="138">
        <f>IF(Table1[[#This Row],[Số còn phải thu ĐK]]&lt;&gt;0,0,IF(Table1[[#This Row],[Phân loại]]="Bán hàng",Table1[[#This Row],[Tổng giá trị]],-Table1[[#This Row],[Tổng giá trị]]))</f>
        <v>5438205</v>
      </c>
      <c r="Q1429" s="32">
        <f t="shared" si="260"/>
        <v>0</v>
      </c>
      <c r="R1429" s="138">
        <f>Table1[[#This Row],[Số còn phải thu ĐK]]+Table1[[#This Row],[Giá Trị HD sau CK]]-Table1[[#This Row],[Số tiền đã thu]]</f>
        <v>5438205</v>
      </c>
      <c r="S1429" s="6">
        <f>IF(Table1[[#This Row],[Ngày hóa đơn]]&lt;&gt;"",Table1[[#This Row],[Ngày hóa đơn]],IF(Table1[[#This Row],[Ngày hạch toán]]&lt;&gt;"",Table1[[#This Row],[Ngày hạch toán]],""))</f>
        <v>46259</v>
      </c>
      <c r="T1429" s="138"/>
      <c r="U1429" s="6">
        <f>IF(Table1[[#This Row],[Ngày tính CN]]="","",S1429+T1429)</f>
        <v>46259</v>
      </c>
      <c r="V1429" s="32">
        <f ca="1">IF(Table1[[#This Row],[Hạn thanh toán]]="","",IF((U1429-NOW())&lt;0,0,(U1429-NOW())))</f>
        <v>0</v>
      </c>
      <c r="W1429" s="32"/>
      <c r="X1429" s="32">
        <f t="shared" ca="1" si="261"/>
        <v>35.359753240743885</v>
      </c>
      <c r="Y1429" s="2" t="str">
        <f t="shared" ca="1" si="262"/>
        <v>Nợ quá hạn từ 30 ngày đến 60 ngày</v>
      </c>
      <c r="Z1429" s="42">
        <f t="shared" si="263"/>
        <v>46259</v>
      </c>
      <c r="AA1429" s="42" t="str">
        <f t="shared" si="264"/>
        <v/>
      </c>
      <c r="AD1429" s="2" t="str">
        <f>VLOOKUP($A1429,MA_KH!$A:$Q,MA_KH!O$1,0)</f>
        <v>MEGA</v>
      </c>
      <c r="AE1429" s="2" t="str">
        <f>VLOOKUP($A1429,MA_KH!$A:$Q,MA_KH!P$1,0)</f>
        <v>CÔNG TY TNHH MM MEGA MARKET (VIỆT NAM)</v>
      </c>
      <c r="AG1429" s="2" t="str">
        <f>(Table1[[#This Row],[Số hóa đơn]])&amp;IF(OR(Table1[[#This Row],[Phân loại]]="Hàng trả",Table1[[#This Row],[Phân loại]]="Giảm công nợ"),-Table1[[#This Row],[Tổng giá trị]],Table1[[#This Row],[Tổng giá trị]])</f>
        <v>000597065438205</v>
      </c>
      <c r="AH1429" s="6" t="e">
        <f>_xlfn.XLOOKUP(Table1[[#This Row],[Column1]],'Chi tiết tt Mega gửi'!P:P,'Chi tiết tt Mega gửi'!N:N)</f>
        <v>#N/A</v>
      </c>
    </row>
    <row r="1430" spans="1:34" ht="25.5" customHeight="1" x14ac:dyDescent="0.2">
      <c r="A1430" s="54" t="s">
        <v>16296</v>
      </c>
      <c r="B1430" s="54" t="s">
        <v>7244</v>
      </c>
      <c r="C1430" s="55">
        <v>46260</v>
      </c>
      <c r="D1430" s="54" t="s">
        <v>21787</v>
      </c>
      <c r="E1430" s="55">
        <v>46260</v>
      </c>
      <c r="F1430" s="54" t="s">
        <v>21788</v>
      </c>
      <c r="G1430" s="54" t="s">
        <v>21789</v>
      </c>
      <c r="H1430" s="56">
        <v>712500</v>
      </c>
      <c r="I1430" s="57">
        <v>0</v>
      </c>
      <c r="J1430" s="56">
        <v>57000</v>
      </c>
      <c r="K1430" s="65">
        <v>769500</v>
      </c>
      <c r="L1430" s="64" t="s">
        <v>17236</v>
      </c>
      <c r="O1430" s="32">
        <f>IF(Table1[[#This Row],[Phân loại]]="Tồn đầu kỳ",Table1[[#This Row],[Tổng giá trị]],0)</f>
        <v>0</v>
      </c>
      <c r="P1430" s="138">
        <f>IF(Table1[[#This Row],[Số còn phải thu ĐK]]&lt;&gt;0,0,IF(Table1[[#This Row],[Phân loại]]="Bán hàng",Table1[[#This Row],[Tổng giá trị]],-Table1[[#This Row],[Tổng giá trị]]))</f>
        <v>769500</v>
      </c>
      <c r="Q1430" s="32">
        <f t="shared" si="260"/>
        <v>0</v>
      </c>
      <c r="R1430" s="138">
        <f>Table1[[#This Row],[Số còn phải thu ĐK]]+Table1[[#This Row],[Giá Trị HD sau CK]]-Table1[[#This Row],[Số tiền đã thu]]</f>
        <v>769500</v>
      </c>
      <c r="S1430" s="6">
        <f>IF(Table1[[#This Row],[Ngày hóa đơn]]&lt;&gt;"",Table1[[#This Row],[Ngày hóa đơn]],IF(Table1[[#This Row],[Ngày hạch toán]]&lt;&gt;"",Table1[[#This Row],[Ngày hạch toán]],""))</f>
        <v>46260</v>
      </c>
      <c r="T1430" s="138"/>
      <c r="U1430" s="6">
        <f>IF(Table1[[#This Row],[Ngày tính CN]]="","",S1430+T1430)</f>
        <v>46260</v>
      </c>
      <c r="V1430" s="32">
        <f ca="1">IF(Table1[[#This Row],[Hạn thanh toán]]="","",IF((U1430-NOW())&lt;0,0,(U1430-NOW())))</f>
        <v>0</v>
      </c>
      <c r="W1430" s="32"/>
      <c r="X1430" s="32">
        <f t="shared" ca="1" si="261"/>
        <v>34.359753240743885</v>
      </c>
      <c r="Y1430" s="2" t="str">
        <f t="shared" ca="1" si="262"/>
        <v>Nợ quá hạn từ 30 ngày đến 60 ngày</v>
      </c>
      <c r="Z1430" s="42">
        <f t="shared" si="263"/>
        <v>46260</v>
      </c>
      <c r="AA1430" s="42" t="str">
        <f t="shared" si="264"/>
        <v/>
      </c>
      <c r="AD1430" s="2" t="str">
        <f>VLOOKUP($A1430,MA_KH!$A:$Q,MA_KH!O$1,0)</f>
        <v>MEGA</v>
      </c>
      <c r="AE1430" s="2" t="str">
        <f>VLOOKUP($A1430,MA_KH!$A:$Q,MA_KH!P$1,0)</f>
        <v>CÔNG TY TNHH MM MEGA MARKET (VIỆT NAM)</v>
      </c>
      <c r="AG1430" s="2" t="str">
        <f>(Table1[[#This Row],[Số hóa đơn]])&amp;IF(OR(Table1[[#This Row],[Phân loại]]="Hàng trả",Table1[[#This Row],[Phân loại]]="Giảm công nợ"),-Table1[[#This Row],[Tổng giá trị]],Table1[[#This Row],[Tổng giá trị]])</f>
        <v>00059707769500</v>
      </c>
      <c r="AH1430" s="6" t="e">
        <f>_xlfn.XLOOKUP(Table1[[#This Row],[Column1]],'Chi tiết tt Mega gửi'!P:P,'Chi tiết tt Mega gửi'!N:N)</f>
        <v>#N/A</v>
      </c>
    </row>
    <row r="1431" spans="1:34" ht="25.5" customHeight="1" x14ac:dyDescent="0.2">
      <c r="A1431" s="54" t="s">
        <v>16302</v>
      </c>
      <c r="B1431" s="54" t="s">
        <v>7251</v>
      </c>
      <c r="C1431" s="55">
        <v>46260</v>
      </c>
      <c r="D1431" s="54" t="s">
        <v>21790</v>
      </c>
      <c r="E1431" s="55">
        <v>46260</v>
      </c>
      <c r="F1431" s="54" t="s">
        <v>21791</v>
      </c>
      <c r="G1431" s="54" t="s">
        <v>21792</v>
      </c>
      <c r="H1431" s="56">
        <v>3647040</v>
      </c>
      <c r="I1431" s="57">
        <v>0</v>
      </c>
      <c r="J1431" s="56">
        <v>291763</v>
      </c>
      <c r="K1431" s="65">
        <v>3938803</v>
      </c>
      <c r="L1431" s="64" t="s">
        <v>17236</v>
      </c>
      <c r="O1431" s="32">
        <f>IF(Table1[[#This Row],[Phân loại]]="Tồn đầu kỳ",Table1[[#This Row],[Tổng giá trị]],0)</f>
        <v>0</v>
      </c>
      <c r="P1431" s="138">
        <f>IF(Table1[[#This Row],[Số còn phải thu ĐK]]&lt;&gt;0,0,IF(Table1[[#This Row],[Phân loại]]="Bán hàng",Table1[[#This Row],[Tổng giá trị]],-Table1[[#This Row],[Tổng giá trị]]))</f>
        <v>3938803</v>
      </c>
      <c r="Q1431" s="32">
        <f t="shared" si="260"/>
        <v>0</v>
      </c>
      <c r="R1431" s="138">
        <f>Table1[[#This Row],[Số còn phải thu ĐK]]+Table1[[#This Row],[Giá Trị HD sau CK]]-Table1[[#This Row],[Số tiền đã thu]]</f>
        <v>3938803</v>
      </c>
      <c r="S1431" s="6">
        <f>IF(Table1[[#This Row],[Ngày hóa đơn]]&lt;&gt;"",Table1[[#This Row],[Ngày hóa đơn]],IF(Table1[[#This Row],[Ngày hạch toán]]&lt;&gt;"",Table1[[#This Row],[Ngày hạch toán]],""))</f>
        <v>46260</v>
      </c>
      <c r="T1431" s="138"/>
      <c r="U1431" s="6">
        <f>IF(Table1[[#This Row],[Ngày tính CN]]="","",S1431+T1431)</f>
        <v>46260</v>
      </c>
      <c r="V1431" s="32">
        <f ca="1">IF(Table1[[#This Row],[Hạn thanh toán]]="","",IF((U1431-NOW())&lt;0,0,(U1431-NOW())))</f>
        <v>0</v>
      </c>
      <c r="W1431" s="32"/>
      <c r="X1431" s="32">
        <f t="shared" ca="1" si="261"/>
        <v>34.359753240743885</v>
      </c>
      <c r="Y1431" s="2" t="str">
        <f t="shared" ca="1" si="262"/>
        <v>Nợ quá hạn từ 30 ngày đến 60 ngày</v>
      </c>
      <c r="Z1431" s="42">
        <f t="shared" si="263"/>
        <v>46260</v>
      </c>
      <c r="AA1431" s="42" t="str">
        <f t="shared" si="264"/>
        <v/>
      </c>
      <c r="AD1431" s="2" t="str">
        <f>VLOOKUP($A1431,MA_KH!$A:$Q,MA_KH!O$1,0)</f>
        <v>MEGA</v>
      </c>
      <c r="AE1431" s="2" t="str">
        <f>VLOOKUP($A1431,MA_KH!$A:$Q,MA_KH!P$1,0)</f>
        <v>CÔNG TY TNHH MM MEGA MARKET (VIỆT NAM)</v>
      </c>
      <c r="AG1431" s="2" t="str">
        <f>(Table1[[#This Row],[Số hóa đơn]])&amp;IF(OR(Table1[[#This Row],[Phân loại]]="Hàng trả",Table1[[#This Row],[Phân loại]]="Giảm công nợ"),-Table1[[#This Row],[Tổng giá trị]],Table1[[#This Row],[Tổng giá trị]])</f>
        <v>000606863938803</v>
      </c>
      <c r="AH1431" s="6" t="e">
        <f>_xlfn.XLOOKUP(Table1[[#This Row],[Column1]],'Chi tiết tt Mega gửi'!P:P,'Chi tiết tt Mega gửi'!N:N)</f>
        <v>#N/A</v>
      </c>
    </row>
    <row r="1432" spans="1:34" ht="25.5" customHeight="1" x14ac:dyDescent="0.2">
      <c r="A1432" s="54" t="s">
        <v>16292</v>
      </c>
      <c r="B1432" s="54" t="s">
        <v>251</v>
      </c>
      <c r="C1432" s="55">
        <v>46260</v>
      </c>
      <c r="D1432" s="54" t="s">
        <v>21793</v>
      </c>
      <c r="E1432" s="55">
        <v>46260</v>
      </c>
      <c r="F1432" s="54" t="s">
        <v>21794</v>
      </c>
      <c r="G1432" s="54" t="s">
        <v>21795</v>
      </c>
      <c r="H1432" s="56">
        <v>1948770</v>
      </c>
      <c r="I1432" s="57">
        <v>0</v>
      </c>
      <c r="J1432" s="56">
        <v>155902</v>
      </c>
      <c r="K1432" s="65">
        <v>2104672</v>
      </c>
      <c r="L1432" s="64" t="s">
        <v>17236</v>
      </c>
      <c r="O1432" s="32">
        <f>IF(Table1[[#This Row],[Phân loại]]="Tồn đầu kỳ",Table1[[#This Row],[Tổng giá trị]],0)</f>
        <v>0</v>
      </c>
      <c r="P1432" s="138">
        <f>IF(Table1[[#This Row],[Số còn phải thu ĐK]]&lt;&gt;0,0,IF(Table1[[#This Row],[Phân loại]]="Bán hàng",Table1[[#This Row],[Tổng giá trị]],-Table1[[#This Row],[Tổng giá trị]]))</f>
        <v>2104672</v>
      </c>
      <c r="Q1432" s="32">
        <f t="shared" si="260"/>
        <v>0</v>
      </c>
      <c r="R1432" s="138">
        <f>Table1[[#This Row],[Số còn phải thu ĐK]]+Table1[[#This Row],[Giá Trị HD sau CK]]-Table1[[#This Row],[Số tiền đã thu]]</f>
        <v>2104672</v>
      </c>
      <c r="S1432" s="6">
        <f>IF(Table1[[#This Row],[Ngày hóa đơn]]&lt;&gt;"",Table1[[#This Row],[Ngày hóa đơn]],IF(Table1[[#This Row],[Ngày hạch toán]]&lt;&gt;"",Table1[[#This Row],[Ngày hạch toán]],""))</f>
        <v>46260</v>
      </c>
      <c r="T1432" s="138"/>
      <c r="U1432" s="6">
        <f>IF(Table1[[#This Row],[Ngày tính CN]]="","",S1432+T1432)</f>
        <v>46260</v>
      </c>
      <c r="V1432" s="32">
        <f ca="1">IF(Table1[[#This Row],[Hạn thanh toán]]="","",IF((U1432-NOW())&lt;0,0,(U1432-NOW())))</f>
        <v>0</v>
      </c>
      <c r="W1432" s="32"/>
      <c r="X1432" s="32">
        <f t="shared" ca="1" si="261"/>
        <v>34.359753240743885</v>
      </c>
      <c r="Y1432" s="2" t="str">
        <f t="shared" ca="1" si="262"/>
        <v>Nợ quá hạn từ 30 ngày đến 60 ngày</v>
      </c>
      <c r="Z1432" s="42">
        <f t="shared" si="263"/>
        <v>46260</v>
      </c>
      <c r="AA1432" s="42" t="str">
        <f t="shared" si="264"/>
        <v/>
      </c>
      <c r="AD1432" s="2" t="str">
        <f>VLOOKUP($A1432,MA_KH!$A:$Q,MA_KH!O$1,0)</f>
        <v>MEGA</v>
      </c>
      <c r="AE1432" s="2" t="str">
        <f>VLOOKUP($A1432,MA_KH!$A:$Q,MA_KH!P$1,0)</f>
        <v>CÔNG TY TNHH MM MEGA MARKET (VIỆT NAM)</v>
      </c>
      <c r="AG1432" s="2" t="str">
        <f>(Table1[[#This Row],[Số hóa đơn]])&amp;IF(OR(Table1[[#This Row],[Phân loại]]="Hàng trả",Table1[[#This Row],[Phân loại]]="Giảm công nợ"),-Table1[[#This Row],[Tổng giá trị]],Table1[[#This Row],[Tổng giá trị]])</f>
        <v>000597092104672</v>
      </c>
      <c r="AH1432" s="6" t="e">
        <f>_xlfn.XLOOKUP(Table1[[#This Row],[Column1]],'Chi tiết tt Mega gửi'!P:P,'Chi tiết tt Mega gửi'!N:N)</f>
        <v>#N/A</v>
      </c>
    </row>
    <row r="1433" spans="1:34" ht="25.5" customHeight="1" x14ac:dyDescent="0.2">
      <c r="A1433" s="54" t="s">
        <v>16292</v>
      </c>
      <c r="B1433" s="54" t="s">
        <v>251</v>
      </c>
      <c r="C1433" s="55">
        <v>46260</v>
      </c>
      <c r="D1433" s="54" t="s">
        <v>21796</v>
      </c>
      <c r="E1433" s="55">
        <v>46260</v>
      </c>
      <c r="F1433" s="54" t="s">
        <v>21797</v>
      </c>
      <c r="G1433" s="54" t="s">
        <v>21798</v>
      </c>
      <c r="H1433" s="56">
        <v>4139680</v>
      </c>
      <c r="I1433" s="57">
        <v>0</v>
      </c>
      <c r="J1433" s="56">
        <v>331174</v>
      </c>
      <c r="K1433" s="65">
        <v>4470854</v>
      </c>
      <c r="L1433" s="64" t="s">
        <v>17236</v>
      </c>
      <c r="O1433" s="32">
        <f>IF(Table1[[#This Row],[Phân loại]]="Tồn đầu kỳ",Table1[[#This Row],[Tổng giá trị]],0)</f>
        <v>0</v>
      </c>
      <c r="P1433" s="138">
        <f>IF(Table1[[#This Row],[Số còn phải thu ĐK]]&lt;&gt;0,0,IF(Table1[[#This Row],[Phân loại]]="Bán hàng",Table1[[#This Row],[Tổng giá trị]],-Table1[[#This Row],[Tổng giá trị]]))</f>
        <v>4470854</v>
      </c>
      <c r="Q1433" s="32">
        <f t="shared" si="260"/>
        <v>0</v>
      </c>
      <c r="R1433" s="138">
        <f>Table1[[#This Row],[Số còn phải thu ĐK]]+Table1[[#This Row],[Giá Trị HD sau CK]]-Table1[[#This Row],[Số tiền đã thu]]</f>
        <v>4470854</v>
      </c>
      <c r="S1433" s="6">
        <f>IF(Table1[[#This Row],[Ngày hóa đơn]]&lt;&gt;"",Table1[[#This Row],[Ngày hóa đơn]],IF(Table1[[#This Row],[Ngày hạch toán]]&lt;&gt;"",Table1[[#This Row],[Ngày hạch toán]],""))</f>
        <v>46260</v>
      </c>
      <c r="T1433" s="138"/>
      <c r="U1433" s="6">
        <f>IF(Table1[[#This Row],[Ngày tính CN]]="","",S1433+T1433)</f>
        <v>46260</v>
      </c>
      <c r="V1433" s="32">
        <f ca="1">IF(Table1[[#This Row],[Hạn thanh toán]]="","",IF((U1433-NOW())&lt;0,0,(U1433-NOW())))</f>
        <v>0</v>
      </c>
      <c r="W1433" s="32"/>
      <c r="X1433" s="32">
        <f t="shared" ca="1" si="261"/>
        <v>34.359753240743885</v>
      </c>
      <c r="Y1433" s="2" t="str">
        <f t="shared" ca="1" si="262"/>
        <v>Nợ quá hạn từ 30 ngày đến 60 ngày</v>
      </c>
      <c r="Z1433" s="42">
        <f t="shared" si="263"/>
        <v>46260</v>
      </c>
      <c r="AA1433" s="42" t="str">
        <f t="shared" si="264"/>
        <v/>
      </c>
      <c r="AD1433" s="2" t="str">
        <f>VLOOKUP($A1433,MA_KH!$A:$Q,MA_KH!O$1,0)</f>
        <v>MEGA</v>
      </c>
      <c r="AE1433" s="2" t="str">
        <f>VLOOKUP($A1433,MA_KH!$A:$Q,MA_KH!P$1,0)</f>
        <v>CÔNG TY TNHH MM MEGA MARKET (VIỆT NAM)</v>
      </c>
      <c r="AG1433" s="2" t="str">
        <f>(Table1[[#This Row],[Số hóa đơn]])&amp;IF(OR(Table1[[#This Row],[Phân loại]]="Hàng trả",Table1[[#This Row],[Phân loại]]="Giảm công nợ"),-Table1[[#This Row],[Tổng giá trị]],Table1[[#This Row],[Tổng giá trị]])</f>
        <v>000597084470854</v>
      </c>
      <c r="AH1433" s="6" t="e">
        <f>_xlfn.XLOOKUP(Table1[[#This Row],[Column1]],'Chi tiết tt Mega gửi'!P:P,'Chi tiết tt Mega gửi'!N:N)</f>
        <v>#N/A</v>
      </c>
    </row>
    <row r="1434" spans="1:34" ht="25.5" customHeight="1" x14ac:dyDescent="0.2">
      <c r="A1434" s="54" t="s">
        <v>16302</v>
      </c>
      <c r="B1434" s="54" t="s">
        <v>7251</v>
      </c>
      <c r="C1434" s="55">
        <v>46260</v>
      </c>
      <c r="D1434" s="54" t="s">
        <v>21799</v>
      </c>
      <c r="E1434" s="55">
        <v>46260</v>
      </c>
      <c r="F1434" s="54" t="s">
        <v>21800</v>
      </c>
      <c r="G1434" s="54" t="s">
        <v>21801</v>
      </c>
      <c r="H1434" s="56">
        <v>5143150</v>
      </c>
      <c r="I1434" s="57">
        <v>0</v>
      </c>
      <c r="J1434" s="56">
        <v>411452</v>
      </c>
      <c r="K1434" s="65">
        <v>5554602</v>
      </c>
      <c r="L1434" s="64" t="s">
        <v>17236</v>
      </c>
      <c r="O1434" s="32">
        <f>IF(Table1[[#This Row],[Phân loại]]="Tồn đầu kỳ",Table1[[#This Row],[Tổng giá trị]],0)</f>
        <v>0</v>
      </c>
      <c r="P1434" s="138">
        <f>IF(Table1[[#This Row],[Số còn phải thu ĐK]]&lt;&gt;0,0,IF(Table1[[#This Row],[Phân loại]]="Bán hàng",Table1[[#This Row],[Tổng giá trị]],-Table1[[#This Row],[Tổng giá trị]]))</f>
        <v>5554602</v>
      </c>
      <c r="Q1434" s="32">
        <f t="shared" si="260"/>
        <v>0</v>
      </c>
      <c r="R1434" s="138">
        <f>Table1[[#This Row],[Số còn phải thu ĐK]]+Table1[[#This Row],[Giá Trị HD sau CK]]-Table1[[#This Row],[Số tiền đã thu]]</f>
        <v>5554602</v>
      </c>
      <c r="S1434" s="6">
        <f>IF(Table1[[#This Row],[Ngày hóa đơn]]&lt;&gt;"",Table1[[#This Row],[Ngày hóa đơn]],IF(Table1[[#This Row],[Ngày hạch toán]]&lt;&gt;"",Table1[[#This Row],[Ngày hạch toán]],""))</f>
        <v>46260</v>
      </c>
      <c r="T1434" s="138"/>
      <c r="U1434" s="6">
        <f>IF(Table1[[#This Row],[Ngày tính CN]]="","",S1434+T1434)</f>
        <v>46260</v>
      </c>
      <c r="V1434" s="32">
        <f ca="1">IF(Table1[[#This Row],[Hạn thanh toán]]="","",IF((U1434-NOW())&lt;0,0,(U1434-NOW())))</f>
        <v>0</v>
      </c>
      <c r="W1434" s="32"/>
      <c r="X1434" s="32">
        <f t="shared" ca="1" si="261"/>
        <v>34.359753240743885</v>
      </c>
      <c r="Y1434" s="2" t="str">
        <f t="shared" ca="1" si="262"/>
        <v>Nợ quá hạn từ 30 ngày đến 60 ngày</v>
      </c>
      <c r="Z1434" s="42">
        <f t="shared" si="263"/>
        <v>46260</v>
      </c>
      <c r="AA1434" s="42" t="str">
        <f t="shared" si="264"/>
        <v/>
      </c>
      <c r="AD1434" s="2" t="str">
        <f>VLOOKUP($A1434,MA_KH!$A:$Q,MA_KH!O$1,0)</f>
        <v>MEGA</v>
      </c>
      <c r="AE1434" s="2" t="str">
        <f>VLOOKUP($A1434,MA_KH!$A:$Q,MA_KH!P$1,0)</f>
        <v>CÔNG TY TNHH MM MEGA MARKET (VIỆT NAM)</v>
      </c>
      <c r="AG1434" s="2" t="str">
        <f>(Table1[[#This Row],[Số hóa đơn]])&amp;IF(OR(Table1[[#This Row],[Phân loại]]="Hàng trả",Table1[[#This Row],[Phân loại]]="Giảm công nợ"),-Table1[[#This Row],[Tổng giá trị]],Table1[[#This Row],[Tổng giá trị]])</f>
        <v>000606875554602</v>
      </c>
      <c r="AH1434" s="6" t="e">
        <f>_xlfn.XLOOKUP(Table1[[#This Row],[Column1]],'Chi tiết tt Mega gửi'!P:P,'Chi tiết tt Mega gửi'!N:N)</f>
        <v>#N/A</v>
      </c>
    </row>
    <row r="1435" spans="1:34" ht="25.5" customHeight="1" x14ac:dyDescent="0.2">
      <c r="A1435" s="54" t="s">
        <v>16301</v>
      </c>
      <c r="B1435" s="54" t="s">
        <v>7241</v>
      </c>
      <c r="C1435" s="55">
        <v>46261</v>
      </c>
      <c r="D1435" s="54" t="s">
        <v>21802</v>
      </c>
      <c r="E1435" s="55">
        <v>46261</v>
      </c>
      <c r="F1435" s="54" t="s">
        <v>21803</v>
      </c>
      <c r="G1435" s="54" t="s">
        <v>21804</v>
      </c>
      <c r="H1435" s="56">
        <v>2794740</v>
      </c>
      <c r="I1435" s="57">
        <v>0</v>
      </c>
      <c r="J1435" s="56">
        <v>223579</v>
      </c>
      <c r="K1435" s="65">
        <v>3018319</v>
      </c>
      <c r="L1435" s="64" t="s">
        <v>17236</v>
      </c>
      <c r="O1435" s="32">
        <f>IF(Table1[[#This Row],[Phân loại]]="Tồn đầu kỳ",Table1[[#This Row],[Tổng giá trị]],0)</f>
        <v>0</v>
      </c>
      <c r="P1435" s="138">
        <f>IF(Table1[[#This Row],[Số còn phải thu ĐK]]&lt;&gt;0,0,IF(Table1[[#This Row],[Phân loại]]="Bán hàng",Table1[[#This Row],[Tổng giá trị]],-Table1[[#This Row],[Tổng giá trị]]))</f>
        <v>3018319</v>
      </c>
      <c r="Q1435" s="32">
        <f t="shared" si="260"/>
        <v>0</v>
      </c>
      <c r="R1435" s="138">
        <f>Table1[[#This Row],[Số còn phải thu ĐK]]+Table1[[#This Row],[Giá Trị HD sau CK]]-Table1[[#This Row],[Số tiền đã thu]]</f>
        <v>3018319</v>
      </c>
      <c r="S1435" s="6">
        <f>IF(Table1[[#This Row],[Ngày hóa đơn]]&lt;&gt;"",Table1[[#This Row],[Ngày hóa đơn]],IF(Table1[[#This Row],[Ngày hạch toán]]&lt;&gt;"",Table1[[#This Row],[Ngày hạch toán]],""))</f>
        <v>46261</v>
      </c>
      <c r="T1435" s="138"/>
      <c r="U1435" s="6">
        <f>IF(Table1[[#This Row],[Ngày tính CN]]="","",S1435+T1435)</f>
        <v>46261</v>
      </c>
      <c r="V1435" s="32">
        <f ca="1">IF(Table1[[#This Row],[Hạn thanh toán]]="","",IF((U1435-NOW())&lt;0,0,(U1435-NOW())))</f>
        <v>0</v>
      </c>
      <c r="W1435" s="32"/>
      <c r="X1435" s="32">
        <f t="shared" ca="1" si="261"/>
        <v>33.359753240743885</v>
      </c>
      <c r="Y1435" s="2" t="str">
        <f t="shared" ca="1" si="262"/>
        <v>Nợ quá hạn từ 30 ngày đến 60 ngày</v>
      </c>
      <c r="Z1435" s="42">
        <f t="shared" si="263"/>
        <v>46261</v>
      </c>
      <c r="AA1435" s="42" t="str">
        <f t="shared" si="264"/>
        <v/>
      </c>
      <c r="AD1435" s="2" t="str">
        <f>VLOOKUP($A1435,MA_KH!$A:$Q,MA_KH!O$1,0)</f>
        <v>MEGA</v>
      </c>
      <c r="AE1435" s="2" t="str">
        <f>VLOOKUP($A1435,MA_KH!$A:$Q,MA_KH!P$1,0)</f>
        <v>CÔNG TY TNHH MM MEGA MARKET (VIỆT NAM)</v>
      </c>
      <c r="AG1435" s="2" t="str">
        <f>(Table1[[#This Row],[Số hóa đơn]])&amp;IF(OR(Table1[[#This Row],[Phân loại]]="Hàng trả",Table1[[#This Row],[Phân loại]]="Giảm công nợ"),-Table1[[#This Row],[Tổng giá trị]],Table1[[#This Row],[Tổng giá trị]])</f>
        <v>000606893018319</v>
      </c>
      <c r="AH1435" s="6" t="e">
        <f>_xlfn.XLOOKUP(Table1[[#This Row],[Column1]],'Chi tiết tt Mega gửi'!P:P,'Chi tiết tt Mega gửi'!N:N)</f>
        <v>#N/A</v>
      </c>
    </row>
    <row r="1436" spans="1:34" ht="25.5" customHeight="1" x14ac:dyDescent="0.2">
      <c r="A1436" s="54" t="s">
        <v>16301</v>
      </c>
      <c r="B1436" s="54" t="s">
        <v>7241</v>
      </c>
      <c r="C1436" s="55">
        <v>46261</v>
      </c>
      <c r="D1436" s="54" t="s">
        <v>21805</v>
      </c>
      <c r="E1436" s="55">
        <v>46261</v>
      </c>
      <c r="F1436" s="54" t="s">
        <v>21806</v>
      </c>
      <c r="G1436" s="54" t="s">
        <v>21807</v>
      </c>
      <c r="H1436" s="56">
        <v>1823150</v>
      </c>
      <c r="I1436" s="57">
        <v>0</v>
      </c>
      <c r="J1436" s="56">
        <v>145852</v>
      </c>
      <c r="K1436" s="65">
        <v>1969002</v>
      </c>
      <c r="L1436" s="64" t="s">
        <v>17236</v>
      </c>
      <c r="O1436" s="32">
        <f>IF(Table1[[#This Row],[Phân loại]]="Tồn đầu kỳ",Table1[[#This Row],[Tổng giá trị]],0)</f>
        <v>0</v>
      </c>
      <c r="P1436" s="138">
        <f>IF(Table1[[#This Row],[Số còn phải thu ĐK]]&lt;&gt;0,0,IF(Table1[[#This Row],[Phân loại]]="Bán hàng",Table1[[#This Row],[Tổng giá trị]],-Table1[[#This Row],[Tổng giá trị]]))</f>
        <v>1969002</v>
      </c>
      <c r="Q1436" s="32">
        <f t="shared" si="260"/>
        <v>0</v>
      </c>
      <c r="R1436" s="138">
        <f>Table1[[#This Row],[Số còn phải thu ĐK]]+Table1[[#This Row],[Giá Trị HD sau CK]]-Table1[[#This Row],[Số tiền đã thu]]</f>
        <v>1969002</v>
      </c>
      <c r="S1436" s="6">
        <f>IF(Table1[[#This Row],[Ngày hóa đơn]]&lt;&gt;"",Table1[[#This Row],[Ngày hóa đơn]],IF(Table1[[#This Row],[Ngày hạch toán]]&lt;&gt;"",Table1[[#This Row],[Ngày hạch toán]],""))</f>
        <v>46261</v>
      </c>
      <c r="T1436" s="138"/>
      <c r="U1436" s="6">
        <f>IF(Table1[[#This Row],[Ngày tính CN]]="","",S1436+T1436)</f>
        <v>46261</v>
      </c>
      <c r="V1436" s="32">
        <f ca="1">IF(Table1[[#This Row],[Hạn thanh toán]]="","",IF((U1436-NOW())&lt;0,0,(U1436-NOW())))</f>
        <v>0</v>
      </c>
      <c r="W1436" s="32"/>
      <c r="X1436" s="32">
        <f t="shared" ca="1" si="261"/>
        <v>33.359753240743885</v>
      </c>
      <c r="Y1436" s="2" t="str">
        <f t="shared" ca="1" si="262"/>
        <v>Nợ quá hạn từ 30 ngày đến 60 ngày</v>
      </c>
      <c r="Z1436" s="42">
        <f t="shared" si="263"/>
        <v>46261</v>
      </c>
      <c r="AA1436" s="42" t="str">
        <f t="shared" si="264"/>
        <v/>
      </c>
      <c r="AD1436" s="2" t="str">
        <f>VLOOKUP($A1436,MA_KH!$A:$Q,MA_KH!O$1,0)</f>
        <v>MEGA</v>
      </c>
      <c r="AE1436" s="2" t="str">
        <f>VLOOKUP($A1436,MA_KH!$A:$Q,MA_KH!P$1,0)</f>
        <v>CÔNG TY TNHH MM MEGA MARKET (VIỆT NAM)</v>
      </c>
      <c r="AG1436" s="2" t="str">
        <f>(Table1[[#This Row],[Số hóa đơn]])&amp;IF(OR(Table1[[#This Row],[Phân loại]]="Hàng trả",Table1[[#This Row],[Phân loại]]="Giảm công nợ"),-Table1[[#This Row],[Tổng giá trị]],Table1[[#This Row],[Tổng giá trị]])</f>
        <v>000606881969002</v>
      </c>
      <c r="AH1436" s="6" t="e">
        <f>_xlfn.XLOOKUP(Table1[[#This Row],[Column1]],'Chi tiết tt Mega gửi'!P:P,'Chi tiết tt Mega gửi'!N:N)</f>
        <v>#N/A</v>
      </c>
    </row>
    <row r="1437" spans="1:34" ht="25.5" customHeight="1" x14ac:dyDescent="0.2">
      <c r="A1437" s="54" t="s">
        <v>16300</v>
      </c>
      <c r="B1437" s="54" t="s">
        <v>7238</v>
      </c>
      <c r="C1437" s="55">
        <v>46261</v>
      </c>
      <c r="D1437" s="54" t="s">
        <v>21808</v>
      </c>
      <c r="E1437" s="55">
        <v>46261</v>
      </c>
      <c r="F1437" s="54" t="s">
        <v>21809</v>
      </c>
      <c r="G1437" s="54" t="s">
        <v>21810</v>
      </c>
      <c r="H1437" s="56">
        <v>2853185</v>
      </c>
      <c r="I1437" s="57">
        <v>0</v>
      </c>
      <c r="J1437" s="56">
        <v>228255</v>
      </c>
      <c r="K1437" s="65">
        <v>3081440</v>
      </c>
      <c r="L1437" s="64" t="s">
        <v>17236</v>
      </c>
      <c r="O1437" s="32">
        <f>IF(Table1[[#This Row],[Phân loại]]="Tồn đầu kỳ",Table1[[#This Row],[Tổng giá trị]],0)</f>
        <v>0</v>
      </c>
      <c r="P1437" s="138">
        <f>IF(Table1[[#This Row],[Số còn phải thu ĐK]]&lt;&gt;0,0,IF(Table1[[#This Row],[Phân loại]]="Bán hàng",Table1[[#This Row],[Tổng giá trị]],-Table1[[#This Row],[Tổng giá trị]]))</f>
        <v>3081440</v>
      </c>
      <c r="Q1437" s="32">
        <f t="shared" si="260"/>
        <v>0</v>
      </c>
      <c r="R1437" s="138">
        <f>Table1[[#This Row],[Số còn phải thu ĐK]]+Table1[[#This Row],[Giá Trị HD sau CK]]-Table1[[#This Row],[Số tiền đã thu]]</f>
        <v>3081440</v>
      </c>
      <c r="S1437" s="6">
        <f>IF(Table1[[#This Row],[Ngày hóa đơn]]&lt;&gt;"",Table1[[#This Row],[Ngày hóa đơn]],IF(Table1[[#This Row],[Ngày hạch toán]]&lt;&gt;"",Table1[[#This Row],[Ngày hạch toán]],""))</f>
        <v>46261</v>
      </c>
      <c r="T1437" s="138"/>
      <c r="U1437" s="6">
        <f>IF(Table1[[#This Row],[Ngày tính CN]]="","",S1437+T1437)</f>
        <v>46261</v>
      </c>
      <c r="V1437" s="32">
        <f ca="1">IF(Table1[[#This Row],[Hạn thanh toán]]="","",IF((U1437-NOW())&lt;0,0,(U1437-NOW())))</f>
        <v>0</v>
      </c>
      <c r="W1437" s="32"/>
      <c r="X1437" s="32">
        <f t="shared" ca="1" si="261"/>
        <v>33.359753240743885</v>
      </c>
      <c r="Y1437" s="2" t="str">
        <f t="shared" ca="1" si="262"/>
        <v>Nợ quá hạn từ 30 ngày đến 60 ngày</v>
      </c>
      <c r="Z1437" s="42">
        <f t="shared" si="263"/>
        <v>46261</v>
      </c>
      <c r="AA1437" s="42" t="str">
        <f t="shared" si="264"/>
        <v/>
      </c>
      <c r="AD1437" s="2" t="str">
        <f>VLOOKUP($A1437,MA_KH!$A:$Q,MA_KH!O$1,0)</f>
        <v>MEGA</v>
      </c>
      <c r="AE1437" s="2" t="str">
        <f>VLOOKUP($A1437,MA_KH!$A:$Q,MA_KH!P$1,0)</f>
        <v>CÔNG TY TNHH MM MEGA MARKET (VIỆT NAM)</v>
      </c>
      <c r="AG1437" s="2" t="str">
        <f>(Table1[[#This Row],[Số hóa đơn]])&amp;IF(OR(Table1[[#This Row],[Phân loại]]="Hàng trả",Table1[[#This Row],[Phân loại]]="Giảm công nợ"),-Table1[[#This Row],[Tổng giá trị]],Table1[[#This Row],[Tổng giá trị]])</f>
        <v>000606913081440</v>
      </c>
      <c r="AH1437" s="6" t="e">
        <f>_xlfn.XLOOKUP(Table1[[#This Row],[Column1]],'Chi tiết tt Mega gửi'!P:P,'Chi tiết tt Mega gửi'!N:N)</f>
        <v>#N/A</v>
      </c>
    </row>
    <row r="1438" spans="1:34" ht="25.5" customHeight="1" x14ac:dyDescent="0.2">
      <c r="A1438" s="54" t="s">
        <v>16300</v>
      </c>
      <c r="B1438" s="54" t="s">
        <v>7238</v>
      </c>
      <c r="C1438" s="55">
        <v>46261</v>
      </c>
      <c r="D1438" s="54" t="s">
        <v>21811</v>
      </c>
      <c r="E1438" s="55">
        <v>46261</v>
      </c>
      <c r="F1438" s="54" t="s">
        <v>21812</v>
      </c>
      <c r="G1438" s="54" t="s">
        <v>21813</v>
      </c>
      <c r="H1438" s="56">
        <v>9289040</v>
      </c>
      <c r="I1438" s="57">
        <v>0</v>
      </c>
      <c r="J1438" s="56">
        <v>743123</v>
      </c>
      <c r="K1438" s="65">
        <v>10032163</v>
      </c>
      <c r="L1438" s="64" t="s">
        <v>17236</v>
      </c>
      <c r="O1438" s="32">
        <f>IF(Table1[[#This Row],[Phân loại]]="Tồn đầu kỳ",Table1[[#This Row],[Tổng giá trị]],0)</f>
        <v>0</v>
      </c>
      <c r="P1438" s="138">
        <f>IF(Table1[[#This Row],[Số còn phải thu ĐK]]&lt;&gt;0,0,IF(Table1[[#This Row],[Phân loại]]="Bán hàng",Table1[[#This Row],[Tổng giá trị]],-Table1[[#This Row],[Tổng giá trị]]))</f>
        <v>10032163</v>
      </c>
      <c r="Q1438" s="32">
        <f t="shared" si="260"/>
        <v>0</v>
      </c>
      <c r="R1438" s="138">
        <f>Table1[[#This Row],[Số còn phải thu ĐK]]+Table1[[#This Row],[Giá Trị HD sau CK]]-Table1[[#This Row],[Số tiền đã thu]]</f>
        <v>10032163</v>
      </c>
      <c r="S1438" s="6">
        <f>IF(Table1[[#This Row],[Ngày hóa đơn]]&lt;&gt;"",Table1[[#This Row],[Ngày hóa đơn]],IF(Table1[[#This Row],[Ngày hạch toán]]&lt;&gt;"",Table1[[#This Row],[Ngày hạch toán]],""))</f>
        <v>46261</v>
      </c>
      <c r="T1438" s="138"/>
      <c r="U1438" s="6">
        <f>IF(Table1[[#This Row],[Ngày tính CN]]="","",S1438+T1438)</f>
        <v>46261</v>
      </c>
      <c r="V1438" s="32">
        <f ca="1">IF(Table1[[#This Row],[Hạn thanh toán]]="","",IF((U1438-NOW())&lt;0,0,(U1438-NOW())))</f>
        <v>0</v>
      </c>
      <c r="W1438" s="32"/>
      <c r="X1438" s="32">
        <f t="shared" ca="1" si="261"/>
        <v>33.359753240743885</v>
      </c>
      <c r="Y1438" s="2" t="str">
        <f t="shared" ca="1" si="262"/>
        <v>Nợ quá hạn từ 30 ngày đến 60 ngày</v>
      </c>
      <c r="Z1438" s="42">
        <f t="shared" si="263"/>
        <v>46261</v>
      </c>
      <c r="AA1438" s="42" t="str">
        <f t="shared" si="264"/>
        <v/>
      </c>
      <c r="AD1438" s="2" t="str">
        <f>VLOOKUP($A1438,MA_KH!$A:$Q,MA_KH!O$1,0)</f>
        <v>MEGA</v>
      </c>
      <c r="AE1438" s="2" t="str">
        <f>VLOOKUP($A1438,MA_KH!$A:$Q,MA_KH!P$1,0)</f>
        <v>CÔNG TY TNHH MM MEGA MARKET (VIỆT NAM)</v>
      </c>
      <c r="AG1438" s="2" t="str">
        <f>(Table1[[#This Row],[Số hóa đơn]])&amp;IF(OR(Table1[[#This Row],[Phân loại]]="Hàng trả",Table1[[#This Row],[Phân loại]]="Giảm công nợ"),-Table1[[#This Row],[Tổng giá trị]],Table1[[#This Row],[Tổng giá trị]])</f>
        <v>0006069010032163</v>
      </c>
      <c r="AH1438" s="6" t="e">
        <f>_xlfn.XLOOKUP(Table1[[#This Row],[Column1]],'Chi tiết tt Mega gửi'!P:P,'Chi tiết tt Mega gửi'!N:N)</f>
        <v>#N/A</v>
      </c>
    </row>
    <row r="1439" spans="1:34" ht="25.5" customHeight="1" x14ac:dyDescent="0.2">
      <c r="A1439" s="54" t="s">
        <v>16300</v>
      </c>
      <c r="B1439" s="54" t="s">
        <v>7238</v>
      </c>
      <c r="C1439" s="55">
        <v>46261</v>
      </c>
      <c r="D1439" s="54" t="s">
        <v>21814</v>
      </c>
      <c r="E1439" s="55">
        <v>46261</v>
      </c>
      <c r="F1439" s="54" t="s">
        <v>21815</v>
      </c>
      <c r="G1439" s="54" t="s">
        <v>21816</v>
      </c>
      <c r="H1439" s="56">
        <v>2221300</v>
      </c>
      <c r="I1439" s="57">
        <v>0</v>
      </c>
      <c r="J1439" s="56">
        <v>177704</v>
      </c>
      <c r="K1439" s="65">
        <v>2399004</v>
      </c>
      <c r="L1439" s="64" t="s">
        <v>17236</v>
      </c>
      <c r="O1439" s="32">
        <f>IF(Table1[[#This Row],[Phân loại]]="Tồn đầu kỳ",Table1[[#This Row],[Tổng giá trị]],0)</f>
        <v>0</v>
      </c>
      <c r="P1439" s="138">
        <f>IF(Table1[[#This Row],[Số còn phải thu ĐK]]&lt;&gt;0,0,IF(Table1[[#This Row],[Phân loại]]="Bán hàng",Table1[[#This Row],[Tổng giá trị]],-Table1[[#This Row],[Tổng giá trị]]))</f>
        <v>2399004</v>
      </c>
      <c r="Q1439" s="32">
        <f t="shared" si="260"/>
        <v>0</v>
      </c>
      <c r="R1439" s="138">
        <f>Table1[[#This Row],[Số còn phải thu ĐK]]+Table1[[#This Row],[Giá Trị HD sau CK]]-Table1[[#This Row],[Số tiền đã thu]]</f>
        <v>2399004</v>
      </c>
      <c r="S1439" s="6">
        <f>IF(Table1[[#This Row],[Ngày hóa đơn]]&lt;&gt;"",Table1[[#This Row],[Ngày hóa đơn]],IF(Table1[[#This Row],[Ngày hạch toán]]&lt;&gt;"",Table1[[#This Row],[Ngày hạch toán]],""))</f>
        <v>46261</v>
      </c>
      <c r="T1439" s="138"/>
      <c r="U1439" s="6">
        <f>IF(Table1[[#This Row],[Ngày tính CN]]="","",S1439+T1439)</f>
        <v>46261</v>
      </c>
      <c r="V1439" s="32">
        <f ca="1">IF(Table1[[#This Row],[Hạn thanh toán]]="","",IF((U1439-NOW())&lt;0,0,(U1439-NOW())))</f>
        <v>0</v>
      </c>
      <c r="W1439" s="32"/>
      <c r="X1439" s="32">
        <f t="shared" ca="1" si="261"/>
        <v>33.359753240743885</v>
      </c>
      <c r="Y1439" s="2" t="str">
        <f t="shared" ca="1" si="262"/>
        <v>Nợ quá hạn từ 30 ngày đến 60 ngày</v>
      </c>
      <c r="Z1439" s="42">
        <f t="shared" si="263"/>
        <v>46261</v>
      </c>
      <c r="AA1439" s="42" t="str">
        <f t="shared" si="264"/>
        <v/>
      </c>
      <c r="AD1439" s="2" t="str">
        <f>VLOOKUP($A1439,MA_KH!$A:$Q,MA_KH!O$1,0)</f>
        <v>MEGA</v>
      </c>
      <c r="AE1439" s="2" t="str">
        <f>VLOOKUP($A1439,MA_KH!$A:$Q,MA_KH!P$1,0)</f>
        <v>CÔNG TY TNHH MM MEGA MARKET (VIỆT NAM)</v>
      </c>
      <c r="AG1439" s="2" t="str">
        <f>(Table1[[#This Row],[Số hóa đơn]])&amp;IF(OR(Table1[[#This Row],[Phân loại]]="Hàng trả",Table1[[#This Row],[Phân loại]]="Giảm công nợ"),-Table1[[#This Row],[Tổng giá trị]],Table1[[#This Row],[Tổng giá trị]])</f>
        <v>000606932399004</v>
      </c>
      <c r="AH1439" s="6" t="e">
        <f>_xlfn.XLOOKUP(Table1[[#This Row],[Column1]],'Chi tiết tt Mega gửi'!P:P,'Chi tiết tt Mega gửi'!N:N)</f>
        <v>#N/A</v>
      </c>
    </row>
    <row r="1440" spans="1:34" ht="25.5" customHeight="1" x14ac:dyDescent="0.2">
      <c r="A1440" s="54" t="s">
        <v>16293</v>
      </c>
      <c r="B1440" s="54" t="s">
        <v>386</v>
      </c>
      <c r="C1440" s="55">
        <v>46261</v>
      </c>
      <c r="D1440" s="54" t="s">
        <v>21817</v>
      </c>
      <c r="E1440" s="55">
        <v>46261</v>
      </c>
      <c r="F1440" s="54" t="s">
        <v>21818</v>
      </c>
      <c r="G1440" s="54" t="s">
        <v>21819</v>
      </c>
      <c r="H1440" s="56">
        <v>3058520</v>
      </c>
      <c r="I1440" s="57">
        <v>0</v>
      </c>
      <c r="J1440" s="56">
        <v>244682</v>
      </c>
      <c r="K1440" s="65">
        <v>3303202</v>
      </c>
      <c r="L1440" s="64" t="s">
        <v>17236</v>
      </c>
      <c r="O1440" s="32">
        <f>IF(Table1[[#This Row],[Phân loại]]="Tồn đầu kỳ",Table1[[#This Row],[Tổng giá trị]],0)</f>
        <v>0</v>
      </c>
      <c r="P1440" s="138">
        <f>IF(Table1[[#This Row],[Số còn phải thu ĐK]]&lt;&gt;0,0,IF(Table1[[#This Row],[Phân loại]]="Bán hàng",Table1[[#This Row],[Tổng giá trị]],-Table1[[#This Row],[Tổng giá trị]]))</f>
        <v>3303202</v>
      </c>
      <c r="Q1440" s="32">
        <f t="shared" si="260"/>
        <v>0</v>
      </c>
      <c r="R1440" s="138">
        <f>Table1[[#This Row],[Số còn phải thu ĐK]]+Table1[[#This Row],[Giá Trị HD sau CK]]-Table1[[#This Row],[Số tiền đã thu]]</f>
        <v>3303202</v>
      </c>
      <c r="S1440" s="6">
        <f>IF(Table1[[#This Row],[Ngày hóa đơn]]&lt;&gt;"",Table1[[#This Row],[Ngày hóa đơn]],IF(Table1[[#This Row],[Ngày hạch toán]]&lt;&gt;"",Table1[[#This Row],[Ngày hạch toán]],""))</f>
        <v>46261</v>
      </c>
      <c r="T1440" s="138"/>
      <c r="U1440" s="6">
        <f>IF(Table1[[#This Row],[Ngày tính CN]]="","",S1440+T1440)</f>
        <v>46261</v>
      </c>
      <c r="V1440" s="32">
        <f ca="1">IF(Table1[[#This Row],[Hạn thanh toán]]="","",IF((U1440-NOW())&lt;0,0,(U1440-NOW())))</f>
        <v>0</v>
      </c>
      <c r="W1440" s="32"/>
      <c r="X1440" s="32">
        <f t="shared" ca="1" si="261"/>
        <v>33.359753240743885</v>
      </c>
      <c r="Y1440" s="2" t="str">
        <f t="shared" ca="1" si="262"/>
        <v>Nợ quá hạn từ 30 ngày đến 60 ngày</v>
      </c>
      <c r="Z1440" s="42">
        <f t="shared" si="263"/>
        <v>46261</v>
      </c>
      <c r="AA1440" s="42" t="str">
        <f t="shared" si="264"/>
        <v/>
      </c>
      <c r="AD1440" s="2" t="str">
        <f>VLOOKUP($A1440,MA_KH!$A:$Q,MA_KH!O$1,0)</f>
        <v>MEGA</v>
      </c>
      <c r="AE1440" s="2" t="str">
        <f>VLOOKUP($A1440,MA_KH!$A:$Q,MA_KH!P$1,0)</f>
        <v>CÔNG TY TNHH MM MEGA MARKET (VIỆT NAM)</v>
      </c>
      <c r="AG1440" s="2" t="str">
        <f>(Table1[[#This Row],[Số hóa đơn]])&amp;IF(OR(Table1[[#This Row],[Phân loại]]="Hàng trả",Table1[[#This Row],[Phân loại]]="Giảm công nợ"),-Table1[[#This Row],[Tổng giá trị]],Table1[[#This Row],[Tổng giá trị]])</f>
        <v>000597153303202</v>
      </c>
      <c r="AH1440" s="6" t="e">
        <f>_xlfn.XLOOKUP(Table1[[#This Row],[Column1]],'Chi tiết tt Mega gửi'!P:P,'Chi tiết tt Mega gửi'!N:N)</f>
        <v>#N/A</v>
      </c>
    </row>
    <row r="1441" spans="1:34" ht="25.5" customHeight="1" x14ac:dyDescent="0.2">
      <c r="A1441" s="54" t="s">
        <v>16288</v>
      </c>
      <c r="B1441" s="54" t="s">
        <v>294</v>
      </c>
      <c r="C1441" s="55">
        <v>46261</v>
      </c>
      <c r="D1441" s="54" t="s">
        <v>21820</v>
      </c>
      <c r="E1441" s="55">
        <v>46261</v>
      </c>
      <c r="F1441" s="54" t="s">
        <v>21821</v>
      </c>
      <c r="G1441" s="54" t="s">
        <v>21822</v>
      </c>
      <c r="H1441" s="56">
        <v>5305790</v>
      </c>
      <c r="I1441" s="57">
        <v>0</v>
      </c>
      <c r="J1441" s="56">
        <v>424463</v>
      </c>
      <c r="K1441" s="65">
        <v>5730253</v>
      </c>
      <c r="L1441" s="64" t="s">
        <v>17236</v>
      </c>
      <c r="O1441" s="32">
        <f>IF(Table1[[#This Row],[Phân loại]]="Tồn đầu kỳ",Table1[[#This Row],[Tổng giá trị]],0)</f>
        <v>0</v>
      </c>
      <c r="P1441" s="138">
        <f>IF(Table1[[#This Row],[Số còn phải thu ĐK]]&lt;&gt;0,0,IF(Table1[[#This Row],[Phân loại]]="Bán hàng",Table1[[#This Row],[Tổng giá trị]],-Table1[[#This Row],[Tổng giá trị]]))</f>
        <v>5730253</v>
      </c>
      <c r="Q1441" s="32">
        <f t="shared" si="260"/>
        <v>0</v>
      </c>
      <c r="R1441" s="138">
        <f>Table1[[#This Row],[Số còn phải thu ĐK]]+Table1[[#This Row],[Giá Trị HD sau CK]]-Table1[[#This Row],[Số tiền đã thu]]</f>
        <v>5730253</v>
      </c>
      <c r="S1441" s="6">
        <f>IF(Table1[[#This Row],[Ngày hóa đơn]]&lt;&gt;"",Table1[[#This Row],[Ngày hóa đơn]],IF(Table1[[#This Row],[Ngày hạch toán]]&lt;&gt;"",Table1[[#This Row],[Ngày hạch toán]],""))</f>
        <v>46261</v>
      </c>
      <c r="T1441" s="138"/>
      <c r="U1441" s="6">
        <f>IF(Table1[[#This Row],[Ngày tính CN]]="","",S1441+T1441)</f>
        <v>46261</v>
      </c>
      <c r="V1441" s="32">
        <f ca="1">IF(Table1[[#This Row],[Hạn thanh toán]]="","",IF((U1441-NOW())&lt;0,0,(U1441-NOW())))</f>
        <v>0</v>
      </c>
      <c r="W1441" s="32"/>
      <c r="X1441" s="32">
        <f t="shared" ca="1" si="261"/>
        <v>33.359753240743885</v>
      </c>
      <c r="Y1441" s="2" t="str">
        <f t="shared" ca="1" si="262"/>
        <v>Nợ quá hạn từ 30 ngày đến 60 ngày</v>
      </c>
      <c r="Z1441" s="42">
        <f t="shared" si="263"/>
        <v>46261</v>
      </c>
      <c r="AA1441" s="42" t="str">
        <f t="shared" si="264"/>
        <v/>
      </c>
      <c r="AD1441" s="2" t="str">
        <f>VLOOKUP($A1441,MA_KH!$A:$Q,MA_KH!O$1,0)</f>
        <v>MEGA</v>
      </c>
      <c r="AE1441" s="2" t="str">
        <f>VLOOKUP($A1441,MA_KH!$A:$Q,MA_KH!P$1,0)</f>
        <v>CÔNG TY TNHH MM MEGA MARKET (VIỆT NAM)</v>
      </c>
      <c r="AG1441" s="2" t="str">
        <f>(Table1[[#This Row],[Số hóa đơn]])&amp;IF(OR(Table1[[#This Row],[Phân loại]]="Hàng trả",Table1[[#This Row],[Phân loại]]="Giảm công nợ"),-Table1[[#This Row],[Tổng giá trị]],Table1[[#This Row],[Tổng giá trị]])</f>
        <v>000597125730253</v>
      </c>
      <c r="AH1441" s="6" t="e">
        <f>_xlfn.XLOOKUP(Table1[[#This Row],[Column1]],'Chi tiết tt Mega gửi'!P:P,'Chi tiết tt Mega gửi'!N:N)</f>
        <v>#N/A</v>
      </c>
    </row>
    <row r="1442" spans="1:34" ht="25.5" customHeight="1" x14ac:dyDescent="0.2">
      <c r="A1442" s="54" t="s">
        <v>16309</v>
      </c>
      <c r="B1442" s="54" t="s">
        <v>255</v>
      </c>
      <c r="C1442" s="55">
        <v>46261</v>
      </c>
      <c r="D1442" s="54" t="s">
        <v>21823</v>
      </c>
      <c r="E1442" s="55">
        <v>46261</v>
      </c>
      <c r="F1442" s="54" t="s">
        <v>21824</v>
      </c>
      <c r="G1442" s="54" t="s">
        <v>21825</v>
      </c>
      <c r="H1442" s="56">
        <v>1615480</v>
      </c>
      <c r="I1442" s="57">
        <v>0</v>
      </c>
      <c r="J1442" s="56">
        <v>129238</v>
      </c>
      <c r="K1442" s="65">
        <v>1744718</v>
      </c>
      <c r="L1442" s="64" t="s">
        <v>17236</v>
      </c>
      <c r="O1442" s="32">
        <f>IF(Table1[[#This Row],[Phân loại]]="Tồn đầu kỳ",Table1[[#This Row],[Tổng giá trị]],0)</f>
        <v>0</v>
      </c>
      <c r="P1442" s="138">
        <f>IF(Table1[[#This Row],[Số còn phải thu ĐK]]&lt;&gt;0,0,IF(Table1[[#This Row],[Phân loại]]="Bán hàng",Table1[[#This Row],[Tổng giá trị]],-Table1[[#This Row],[Tổng giá trị]]))</f>
        <v>1744718</v>
      </c>
      <c r="Q1442" s="32">
        <f t="shared" si="260"/>
        <v>0</v>
      </c>
      <c r="R1442" s="138">
        <f>Table1[[#This Row],[Số còn phải thu ĐK]]+Table1[[#This Row],[Giá Trị HD sau CK]]-Table1[[#This Row],[Số tiền đã thu]]</f>
        <v>1744718</v>
      </c>
      <c r="S1442" s="6">
        <f>IF(Table1[[#This Row],[Ngày hóa đơn]]&lt;&gt;"",Table1[[#This Row],[Ngày hóa đơn]],IF(Table1[[#This Row],[Ngày hạch toán]]&lt;&gt;"",Table1[[#This Row],[Ngày hạch toán]],""))</f>
        <v>46261</v>
      </c>
      <c r="T1442" s="138"/>
      <c r="U1442" s="6">
        <f>IF(Table1[[#This Row],[Ngày tính CN]]="","",S1442+T1442)</f>
        <v>46261</v>
      </c>
      <c r="V1442" s="32">
        <f ca="1">IF(Table1[[#This Row],[Hạn thanh toán]]="","",IF((U1442-NOW())&lt;0,0,(U1442-NOW())))</f>
        <v>0</v>
      </c>
      <c r="W1442" s="32"/>
      <c r="X1442" s="32">
        <f t="shared" ca="1" si="261"/>
        <v>33.359753240743885</v>
      </c>
      <c r="Y1442" s="2" t="str">
        <f t="shared" ca="1" si="262"/>
        <v>Nợ quá hạn từ 30 ngày đến 60 ngày</v>
      </c>
      <c r="Z1442" s="42">
        <f t="shared" si="263"/>
        <v>46261</v>
      </c>
      <c r="AA1442" s="42" t="str">
        <f t="shared" si="264"/>
        <v/>
      </c>
      <c r="AD1442" s="2" t="str">
        <f>VLOOKUP($A1442,MA_KH!$A:$Q,MA_KH!O$1,0)</f>
        <v>MEGA</v>
      </c>
      <c r="AE1442" s="2" t="str">
        <f>VLOOKUP($A1442,MA_KH!$A:$Q,MA_KH!P$1,0)</f>
        <v>CÔNG TY TNHH MM MEGA MARKET (VIỆT NAM)</v>
      </c>
      <c r="AG1442" s="2" t="str">
        <f>(Table1[[#This Row],[Số hóa đơn]])&amp;IF(OR(Table1[[#This Row],[Phân loại]]="Hàng trả",Table1[[#This Row],[Phân loại]]="Giảm công nợ"),-Table1[[#This Row],[Tổng giá trị]],Table1[[#This Row],[Tổng giá trị]])</f>
        <v>000597131744718</v>
      </c>
      <c r="AH1442" s="6" t="e">
        <f>_xlfn.XLOOKUP(Table1[[#This Row],[Column1]],'Chi tiết tt Mega gửi'!P:P,'Chi tiết tt Mega gửi'!N:N)</f>
        <v>#N/A</v>
      </c>
    </row>
    <row r="1443" spans="1:34" ht="25.5" customHeight="1" x14ac:dyDescent="0.2">
      <c r="A1443" s="54" t="s">
        <v>16307</v>
      </c>
      <c r="B1443" s="54" t="s">
        <v>202</v>
      </c>
      <c r="C1443" s="55">
        <v>46261</v>
      </c>
      <c r="D1443" s="54" t="s">
        <v>21826</v>
      </c>
      <c r="E1443" s="55">
        <v>46261</v>
      </c>
      <c r="F1443" s="54" t="s">
        <v>21827</v>
      </c>
      <c r="G1443" s="54" t="s">
        <v>21828</v>
      </c>
      <c r="H1443" s="56">
        <v>13751375</v>
      </c>
      <c r="I1443" s="57">
        <v>0</v>
      </c>
      <c r="J1443" s="56">
        <v>1100110</v>
      </c>
      <c r="K1443" s="65">
        <v>14851485</v>
      </c>
      <c r="L1443" s="64" t="s">
        <v>17236</v>
      </c>
      <c r="O1443" s="32">
        <f>IF(Table1[[#This Row],[Phân loại]]="Tồn đầu kỳ",Table1[[#This Row],[Tổng giá trị]],0)</f>
        <v>0</v>
      </c>
      <c r="P1443" s="138">
        <f>IF(Table1[[#This Row],[Số còn phải thu ĐK]]&lt;&gt;0,0,IF(Table1[[#This Row],[Phân loại]]="Bán hàng",Table1[[#This Row],[Tổng giá trị]],-Table1[[#This Row],[Tổng giá trị]]))</f>
        <v>14851485</v>
      </c>
      <c r="Q1443" s="32">
        <f t="shared" si="260"/>
        <v>0</v>
      </c>
      <c r="R1443" s="138">
        <f>Table1[[#This Row],[Số còn phải thu ĐK]]+Table1[[#This Row],[Giá Trị HD sau CK]]-Table1[[#This Row],[Số tiền đã thu]]</f>
        <v>14851485</v>
      </c>
      <c r="S1443" s="6">
        <f>IF(Table1[[#This Row],[Ngày hóa đơn]]&lt;&gt;"",Table1[[#This Row],[Ngày hóa đơn]],IF(Table1[[#This Row],[Ngày hạch toán]]&lt;&gt;"",Table1[[#This Row],[Ngày hạch toán]],""))</f>
        <v>46261</v>
      </c>
      <c r="T1443" s="138"/>
      <c r="U1443" s="6">
        <f>IF(Table1[[#This Row],[Ngày tính CN]]="","",S1443+T1443)</f>
        <v>46261</v>
      </c>
      <c r="V1443" s="32">
        <f ca="1">IF(Table1[[#This Row],[Hạn thanh toán]]="","",IF((U1443-NOW())&lt;0,0,(U1443-NOW())))</f>
        <v>0</v>
      </c>
      <c r="W1443" s="32"/>
      <c r="X1443" s="32">
        <f t="shared" ca="1" si="261"/>
        <v>33.359753240743885</v>
      </c>
      <c r="Y1443" s="2" t="str">
        <f t="shared" ca="1" si="262"/>
        <v>Nợ quá hạn từ 30 ngày đến 60 ngày</v>
      </c>
      <c r="Z1443" s="42">
        <f t="shared" si="263"/>
        <v>46261</v>
      </c>
      <c r="AA1443" s="42" t="str">
        <f t="shared" si="264"/>
        <v/>
      </c>
      <c r="AD1443" s="2" t="str">
        <f>VLOOKUP($A1443,MA_KH!$A:$Q,MA_KH!O$1,0)</f>
        <v>MEGA</v>
      </c>
      <c r="AE1443" s="2" t="str">
        <f>VLOOKUP($A1443,MA_KH!$A:$Q,MA_KH!P$1,0)</f>
        <v>CÔNG TY TNHH MM MEGA MARKET (VIỆT NAM)</v>
      </c>
      <c r="AG1443" s="2" t="str">
        <f>(Table1[[#This Row],[Số hóa đơn]])&amp;IF(OR(Table1[[#This Row],[Phân loại]]="Hàng trả",Table1[[#This Row],[Phân loại]]="Giảm công nợ"),-Table1[[#This Row],[Tổng giá trị]],Table1[[#This Row],[Tổng giá trị]])</f>
        <v>0005971114851485</v>
      </c>
      <c r="AH1443" s="6" t="e">
        <f>_xlfn.XLOOKUP(Table1[[#This Row],[Column1]],'Chi tiết tt Mega gửi'!P:P,'Chi tiết tt Mega gửi'!N:N)</f>
        <v>#N/A</v>
      </c>
    </row>
    <row r="1444" spans="1:34" ht="25.5" customHeight="1" x14ac:dyDescent="0.2">
      <c r="A1444" s="54" t="s">
        <v>16295</v>
      </c>
      <c r="B1444" s="54" t="s">
        <v>198</v>
      </c>
      <c r="C1444" s="55">
        <v>46261</v>
      </c>
      <c r="D1444" s="54" t="s">
        <v>21829</v>
      </c>
      <c r="E1444" s="55">
        <v>46261</v>
      </c>
      <c r="F1444" s="54" t="s">
        <v>21830</v>
      </c>
      <c r="G1444" s="54" t="s">
        <v>21831</v>
      </c>
      <c r="H1444" s="56">
        <v>4817861</v>
      </c>
      <c r="I1444" s="57">
        <v>0</v>
      </c>
      <c r="J1444" s="56">
        <v>385429</v>
      </c>
      <c r="K1444" s="65">
        <v>5203290</v>
      </c>
      <c r="L1444" s="64" t="s">
        <v>17236</v>
      </c>
      <c r="O1444" s="32">
        <f>IF(Table1[[#This Row],[Phân loại]]="Tồn đầu kỳ",Table1[[#This Row],[Tổng giá trị]],0)</f>
        <v>0</v>
      </c>
      <c r="P1444" s="138">
        <f>IF(Table1[[#This Row],[Số còn phải thu ĐK]]&lt;&gt;0,0,IF(Table1[[#This Row],[Phân loại]]="Bán hàng",Table1[[#This Row],[Tổng giá trị]],-Table1[[#This Row],[Tổng giá trị]]))</f>
        <v>5203290</v>
      </c>
      <c r="Q1444" s="32">
        <f t="shared" si="260"/>
        <v>0</v>
      </c>
      <c r="R1444" s="138">
        <f>Table1[[#This Row],[Số còn phải thu ĐK]]+Table1[[#This Row],[Giá Trị HD sau CK]]-Table1[[#This Row],[Số tiền đã thu]]</f>
        <v>5203290</v>
      </c>
      <c r="S1444" s="6">
        <f>IF(Table1[[#This Row],[Ngày hóa đơn]]&lt;&gt;"",Table1[[#This Row],[Ngày hóa đơn]],IF(Table1[[#This Row],[Ngày hạch toán]]&lt;&gt;"",Table1[[#This Row],[Ngày hạch toán]],""))</f>
        <v>46261</v>
      </c>
      <c r="T1444" s="138"/>
      <c r="U1444" s="6">
        <f>IF(Table1[[#This Row],[Ngày tính CN]]="","",S1444+T1444)</f>
        <v>46261</v>
      </c>
      <c r="V1444" s="32">
        <f ca="1">IF(Table1[[#This Row],[Hạn thanh toán]]="","",IF((U1444-NOW())&lt;0,0,(U1444-NOW())))</f>
        <v>0</v>
      </c>
      <c r="W1444" s="32"/>
      <c r="X1444" s="32">
        <f t="shared" ca="1" si="261"/>
        <v>33.359753240743885</v>
      </c>
      <c r="Y1444" s="2" t="str">
        <f t="shared" ca="1" si="262"/>
        <v>Nợ quá hạn từ 30 ngày đến 60 ngày</v>
      </c>
      <c r="Z1444" s="42">
        <f t="shared" si="263"/>
        <v>46261</v>
      </c>
      <c r="AA1444" s="42" t="str">
        <f t="shared" si="264"/>
        <v/>
      </c>
      <c r="AD1444" s="2" t="str">
        <f>VLOOKUP($A1444,MA_KH!$A:$Q,MA_KH!O$1,0)</f>
        <v>MEGA</v>
      </c>
      <c r="AE1444" s="2" t="str">
        <f>VLOOKUP($A1444,MA_KH!$A:$Q,MA_KH!P$1,0)</f>
        <v>CÔNG TY TNHH MM MEGA MARKET (VIỆT NAM)</v>
      </c>
      <c r="AG1444" s="2" t="str">
        <f>(Table1[[#This Row],[Số hóa đơn]])&amp;IF(OR(Table1[[#This Row],[Phân loại]]="Hàng trả",Table1[[#This Row],[Phân loại]]="Giảm công nợ"),-Table1[[#This Row],[Tổng giá trị]],Table1[[#This Row],[Tổng giá trị]])</f>
        <v>000597145203290</v>
      </c>
      <c r="AH1444" s="6" t="e">
        <f>_xlfn.XLOOKUP(Table1[[#This Row],[Column1]],'Chi tiết tt Mega gửi'!P:P,'Chi tiết tt Mega gửi'!N:N)</f>
        <v>#N/A</v>
      </c>
    </row>
    <row r="1445" spans="1:34" ht="25.5" customHeight="1" x14ac:dyDescent="0.2">
      <c r="A1445" s="54" t="s">
        <v>16300</v>
      </c>
      <c r="B1445" s="54" t="s">
        <v>7238</v>
      </c>
      <c r="C1445" s="55">
        <v>46261</v>
      </c>
      <c r="D1445" s="54" t="s">
        <v>21832</v>
      </c>
      <c r="E1445" s="55">
        <v>46261</v>
      </c>
      <c r="F1445" s="54" t="s">
        <v>21833</v>
      </c>
      <c r="G1445" s="54" t="s">
        <v>21834</v>
      </c>
      <c r="H1445" s="56">
        <v>362500</v>
      </c>
      <c r="I1445" s="57">
        <v>0</v>
      </c>
      <c r="J1445" s="56">
        <v>29000</v>
      </c>
      <c r="K1445" s="65">
        <v>391500</v>
      </c>
      <c r="L1445" s="64" t="s">
        <v>17236</v>
      </c>
      <c r="O1445" s="32">
        <f>IF(Table1[[#This Row],[Phân loại]]="Tồn đầu kỳ",Table1[[#This Row],[Tổng giá trị]],0)</f>
        <v>0</v>
      </c>
      <c r="P1445" s="138">
        <f>IF(Table1[[#This Row],[Số còn phải thu ĐK]]&lt;&gt;0,0,IF(Table1[[#This Row],[Phân loại]]="Bán hàng",Table1[[#This Row],[Tổng giá trị]],-Table1[[#This Row],[Tổng giá trị]]))</f>
        <v>391500</v>
      </c>
      <c r="Q1445" s="32">
        <f t="shared" si="260"/>
        <v>0</v>
      </c>
      <c r="R1445" s="138">
        <f>Table1[[#This Row],[Số còn phải thu ĐK]]+Table1[[#This Row],[Giá Trị HD sau CK]]-Table1[[#This Row],[Số tiền đã thu]]</f>
        <v>391500</v>
      </c>
      <c r="S1445" s="6">
        <f>IF(Table1[[#This Row],[Ngày hóa đơn]]&lt;&gt;"",Table1[[#This Row],[Ngày hóa đơn]],IF(Table1[[#This Row],[Ngày hạch toán]]&lt;&gt;"",Table1[[#This Row],[Ngày hạch toán]],""))</f>
        <v>46261</v>
      </c>
      <c r="T1445" s="138"/>
      <c r="U1445" s="6">
        <f>IF(Table1[[#This Row],[Ngày tính CN]]="","",S1445+T1445)</f>
        <v>46261</v>
      </c>
      <c r="V1445" s="32">
        <f ca="1">IF(Table1[[#This Row],[Hạn thanh toán]]="","",IF((U1445-NOW())&lt;0,0,(U1445-NOW())))</f>
        <v>0</v>
      </c>
      <c r="W1445" s="32"/>
      <c r="X1445" s="32">
        <f t="shared" ca="1" si="261"/>
        <v>33.359753240743885</v>
      </c>
      <c r="Y1445" s="2" t="str">
        <f t="shared" ca="1" si="262"/>
        <v>Nợ quá hạn từ 30 ngày đến 60 ngày</v>
      </c>
      <c r="Z1445" s="42">
        <f t="shared" si="263"/>
        <v>46261</v>
      </c>
      <c r="AA1445" s="42" t="str">
        <f t="shared" si="264"/>
        <v/>
      </c>
      <c r="AD1445" s="2" t="str">
        <f>VLOOKUP($A1445,MA_KH!$A:$Q,MA_KH!O$1,0)</f>
        <v>MEGA</v>
      </c>
      <c r="AE1445" s="2" t="str">
        <f>VLOOKUP($A1445,MA_KH!$A:$Q,MA_KH!P$1,0)</f>
        <v>CÔNG TY TNHH MM MEGA MARKET (VIỆT NAM)</v>
      </c>
      <c r="AG1445" s="2" t="str">
        <f>(Table1[[#This Row],[Số hóa đơn]])&amp;IF(OR(Table1[[#This Row],[Phân loại]]="Hàng trả",Table1[[#This Row],[Phân loại]]="Giảm công nợ"),-Table1[[#This Row],[Tổng giá trị]],Table1[[#This Row],[Tổng giá trị]])</f>
        <v>00060692391500</v>
      </c>
      <c r="AH1445" s="6" t="e">
        <f>_xlfn.XLOOKUP(Table1[[#This Row],[Column1]],'Chi tiết tt Mega gửi'!P:P,'Chi tiết tt Mega gửi'!N:N)</f>
        <v>#N/A</v>
      </c>
    </row>
    <row r="1446" spans="1:34" ht="25.5" customHeight="1" x14ac:dyDescent="0.2">
      <c r="A1446" s="54" t="s">
        <v>16287</v>
      </c>
      <c r="B1446" s="54" t="s">
        <v>253</v>
      </c>
      <c r="C1446" s="55">
        <v>46261</v>
      </c>
      <c r="D1446" s="54" t="s">
        <v>21835</v>
      </c>
      <c r="E1446" s="55">
        <v>46261</v>
      </c>
      <c r="F1446" s="54" t="s">
        <v>21836</v>
      </c>
      <c r="G1446" s="54" t="s">
        <v>21837</v>
      </c>
      <c r="H1446" s="56">
        <v>828000</v>
      </c>
      <c r="I1446" s="57">
        <v>0</v>
      </c>
      <c r="J1446" s="56">
        <v>66240</v>
      </c>
      <c r="K1446" s="65">
        <v>894240</v>
      </c>
      <c r="L1446" s="64" t="s">
        <v>17236</v>
      </c>
      <c r="O1446" s="32">
        <f>IF(Table1[[#This Row],[Phân loại]]="Tồn đầu kỳ",Table1[[#This Row],[Tổng giá trị]],0)</f>
        <v>0</v>
      </c>
      <c r="P1446" s="138">
        <f>IF(Table1[[#This Row],[Số còn phải thu ĐK]]&lt;&gt;0,0,IF(Table1[[#This Row],[Phân loại]]="Bán hàng",Table1[[#This Row],[Tổng giá trị]],-Table1[[#This Row],[Tổng giá trị]]))</f>
        <v>894240</v>
      </c>
      <c r="Q1446" s="32">
        <f t="shared" si="260"/>
        <v>0</v>
      </c>
      <c r="R1446" s="138">
        <f>Table1[[#This Row],[Số còn phải thu ĐK]]+Table1[[#This Row],[Giá Trị HD sau CK]]-Table1[[#This Row],[Số tiền đã thu]]</f>
        <v>894240</v>
      </c>
      <c r="S1446" s="6">
        <f>IF(Table1[[#This Row],[Ngày hóa đơn]]&lt;&gt;"",Table1[[#This Row],[Ngày hóa đơn]],IF(Table1[[#This Row],[Ngày hạch toán]]&lt;&gt;"",Table1[[#This Row],[Ngày hạch toán]],""))</f>
        <v>46261</v>
      </c>
      <c r="T1446" s="138"/>
      <c r="U1446" s="6">
        <f>IF(Table1[[#This Row],[Ngày tính CN]]="","",S1446+T1446)</f>
        <v>46261</v>
      </c>
      <c r="V1446" s="32">
        <f ca="1">IF(Table1[[#This Row],[Hạn thanh toán]]="","",IF((U1446-NOW())&lt;0,0,(U1446-NOW())))</f>
        <v>0</v>
      </c>
      <c r="W1446" s="32"/>
      <c r="X1446" s="32">
        <f t="shared" ca="1" si="261"/>
        <v>33.359753240743885</v>
      </c>
      <c r="Y1446" s="2" t="str">
        <f t="shared" ca="1" si="262"/>
        <v>Nợ quá hạn từ 30 ngày đến 60 ngày</v>
      </c>
      <c r="Z1446" s="42">
        <f t="shared" si="263"/>
        <v>46261</v>
      </c>
      <c r="AA1446" s="42" t="str">
        <f t="shared" si="264"/>
        <v/>
      </c>
      <c r="AD1446" s="2" t="str">
        <f>VLOOKUP($A1446,MA_KH!$A:$Q,MA_KH!O$1,0)</f>
        <v>MEGA</v>
      </c>
      <c r="AE1446" s="2" t="str">
        <f>VLOOKUP($A1446,MA_KH!$A:$Q,MA_KH!P$1,0)</f>
        <v>CÔNG TY TNHH MM MEGA MARKET (VIỆT NAM)</v>
      </c>
      <c r="AG1446" s="2" t="str">
        <f>(Table1[[#This Row],[Số hóa đơn]])&amp;IF(OR(Table1[[#This Row],[Phân loại]]="Hàng trả",Table1[[#This Row],[Phân loại]]="Giảm công nợ"),-Table1[[#This Row],[Tổng giá trị]],Table1[[#This Row],[Tổng giá trị]])</f>
        <v>00059710894240</v>
      </c>
      <c r="AH1446" s="6" t="e">
        <f>_xlfn.XLOOKUP(Table1[[#This Row],[Column1]],'Chi tiết tt Mega gửi'!P:P,'Chi tiết tt Mega gửi'!N:N)</f>
        <v>#N/A</v>
      </c>
    </row>
    <row r="1447" spans="1:34" ht="25.5" customHeight="1" x14ac:dyDescent="0.2">
      <c r="A1447" s="85" t="s">
        <v>16295</v>
      </c>
      <c r="B1447" s="85" t="s">
        <v>198</v>
      </c>
      <c r="C1447" s="86">
        <v>46261</v>
      </c>
      <c r="D1447" s="85" t="s">
        <v>21904</v>
      </c>
      <c r="E1447" s="86">
        <v>46261</v>
      </c>
      <c r="F1447" s="85" t="s">
        <v>21458</v>
      </c>
      <c r="G1447" s="85" t="s">
        <v>21905</v>
      </c>
      <c r="H1447" s="87">
        <v>654010</v>
      </c>
      <c r="I1447" s="87">
        <v>0</v>
      </c>
      <c r="J1447" s="87">
        <v>52321</v>
      </c>
      <c r="K1447" s="87">
        <v>706331</v>
      </c>
      <c r="L1447" s="64" t="s">
        <v>17238</v>
      </c>
      <c r="M1447" s="6">
        <v>46275</v>
      </c>
      <c r="O1447" s="32">
        <f>IF(Table1[[#This Row],[Phân loại]]="Tồn đầu kỳ",Table1[[#This Row],[Tổng giá trị]],0)</f>
        <v>0</v>
      </c>
      <c r="P1447" s="138">
        <f>IF(Table1[[#This Row],[Số còn phải thu ĐK]]&lt;&gt;0,0,IF(Table1[[#This Row],[Phân loại]]="Bán hàng",Table1[[#This Row],[Tổng giá trị]],-Table1[[#This Row],[Tổng giá trị]]))</f>
        <v>-706331</v>
      </c>
      <c r="Q1447" s="32">
        <f t="shared" ref="Q1447:Q1452" si="265">IF(M1447&lt;&gt;"",IF(O1447&lt;&gt;0,O1447,P1447),0)</f>
        <v>-706331</v>
      </c>
      <c r="R1447" s="138">
        <f>Table1[[#This Row],[Số còn phải thu ĐK]]+Table1[[#This Row],[Giá Trị HD sau CK]]-Table1[[#This Row],[Số tiền đã thu]]</f>
        <v>0</v>
      </c>
      <c r="S1447" s="6">
        <f>IF(Table1[[#This Row],[Ngày hóa đơn]]&lt;&gt;"",Table1[[#This Row],[Ngày hóa đơn]],IF(Table1[[#This Row],[Ngày hạch toán]]&lt;&gt;"",Table1[[#This Row],[Ngày hạch toán]],""))</f>
        <v>46261</v>
      </c>
      <c r="T1447" s="138"/>
      <c r="U1447" s="6">
        <f>IF(Table1[[#This Row],[Ngày tính CN]]="","",S1447+T1447)</f>
        <v>46261</v>
      </c>
      <c r="V1447" s="32">
        <f ca="1">IF(Table1[[#This Row],[Hạn thanh toán]]="","",IF((U1447-NOW())&lt;0,0,(U1447-NOW())))</f>
        <v>0</v>
      </c>
      <c r="W1447" s="32"/>
      <c r="X1447" s="32" t="str">
        <f t="shared" ref="X1447:X1452" ca="1" si="266">IF(OR(U1447="",R1447=0),"",IF((U1447-NOW())&lt;0,-(U1447-NOW()),0))</f>
        <v/>
      </c>
      <c r="Y1447" s="2" t="str">
        <f t="shared" ref="Y1447:Y1452" si="267">IF(R1447=0,"Đã thanh toán",IF(X1447="","",IF(X1447&lt;=0,"Chưa đến hạn thanh toán",IF(X1447&lt;=30,"Nợ quá hạn 30 ngày",IF(X1447&lt;=60,"Nợ quá hạn từ 30 ngày đến 60 ngày",IF(X1447&lt;=90,"Nợ quá hạn từ 60 ngày đến 90 ngày",IF(X1447&lt;=120,"Nợ quá hạn từ 90 ngày đến 120 ngày","Nợ quá hạn hơn 120 ngày có khả năng mất thanh toán")))))))</f>
        <v>Đã thanh toán</v>
      </c>
      <c r="Z1447" s="42">
        <f t="shared" ref="Z1447:Z1452" si="268">IF(S1447="","",S1447)</f>
        <v>46261</v>
      </c>
      <c r="AA1447" s="42">
        <f t="shared" ref="AA1447:AA1452" si="269">IF(M1447="","",M1447)</f>
        <v>46275</v>
      </c>
      <c r="AD1447" s="2" t="str">
        <f>VLOOKUP($A1447,MA_KH!$A:$Q,MA_KH!O$1,0)</f>
        <v>MEGA</v>
      </c>
      <c r="AE1447" s="2" t="str">
        <f>VLOOKUP($A1447,MA_KH!$A:$Q,MA_KH!P$1,0)</f>
        <v>CÔNG TY TNHH MM MEGA MARKET (VIỆT NAM)</v>
      </c>
      <c r="AG1447" s="2" t="str">
        <f>(Table1[[#This Row],[Số hóa đơn]])&amp;IF(OR(Table1[[#This Row],[Phân loại]]="Hàng trả",Table1[[#This Row],[Phân loại]]="Giảm công nợ"),-Table1[[#This Row],[Tổng giá trị]],Table1[[#This Row],[Tổng giá trị]])</f>
        <v>262-706331</v>
      </c>
      <c r="AH1447" s="6">
        <f>_xlfn.XLOOKUP(Table1[[#This Row],[Column1]],'Chi tiết tt Mega gửi'!P:P,'Chi tiết tt Mega gửi'!N:N)</f>
        <v>46275</v>
      </c>
    </row>
    <row r="1448" spans="1:34" ht="25.5" customHeight="1" x14ac:dyDescent="0.2">
      <c r="A1448" s="85" t="s">
        <v>16293</v>
      </c>
      <c r="B1448" s="85" t="s">
        <v>386</v>
      </c>
      <c r="C1448" s="86">
        <v>46261</v>
      </c>
      <c r="D1448" s="85" t="s">
        <v>21906</v>
      </c>
      <c r="E1448" s="86">
        <v>46261</v>
      </c>
      <c r="F1448" s="85" t="s">
        <v>21907</v>
      </c>
      <c r="G1448" s="85" t="s">
        <v>21873</v>
      </c>
      <c r="H1448" s="87">
        <v>1385300</v>
      </c>
      <c r="I1448" s="87">
        <v>0</v>
      </c>
      <c r="J1448" s="87">
        <v>110824</v>
      </c>
      <c r="K1448" s="87">
        <v>1496124</v>
      </c>
      <c r="L1448" s="64" t="s">
        <v>17238</v>
      </c>
      <c r="M1448" s="6">
        <v>46275</v>
      </c>
      <c r="O1448" s="32">
        <f>IF(Table1[[#This Row],[Phân loại]]="Tồn đầu kỳ",Table1[[#This Row],[Tổng giá trị]],0)</f>
        <v>0</v>
      </c>
      <c r="P1448" s="138">
        <f>IF(Table1[[#This Row],[Số còn phải thu ĐK]]&lt;&gt;0,0,IF(Table1[[#This Row],[Phân loại]]="Bán hàng",Table1[[#This Row],[Tổng giá trị]],-Table1[[#This Row],[Tổng giá trị]]))</f>
        <v>-1496124</v>
      </c>
      <c r="Q1448" s="32">
        <f t="shared" si="265"/>
        <v>-1496124</v>
      </c>
      <c r="R1448" s="138">
        <f>Table1[[#This Row],[Số còn phải thu ĐK]]+Table1[[#This Row],[Giá Trị HD sau CK]]-Table1[[#This Row],[Số tiền đã thu]]</f>
        <v>0</v>
      </c>
      <c r="S1448" s="6">
        <f>IF(Table1[[#This Row],[Ngày hóa đơn]]&lt;&gt;"",Table1[[#This Row],[Ngày hóa đơn]],IF(Table1[[#This Row],[Ngày hạch toán]]&lt;&gt;"",Table1[[#This Row],[Ngày hạch toán]],""))</f>
        <v>46261</v>
      </c>
      <c r="T1448" s="138"/>
      <c r="U1448" s="6">
        <f>IF(Table1[[#This Row],[Ngày tính CN]]="","",S1448+T1448)</f>
        <v>46261</v>
      </c>
      <c r="V1448" s="32">
        <f ca="1">IF(Table1[[#This Row],[Hạn thanh toán]]="","",IF((U1448-NOW())&lt;0,0,(U1448-NOW())))</f>
        <v>0</v>
      </c>
      <c r="W1448" s="32"/>
      <c r="X1448" s="32" t="str">
        <f t="shared" ca="1" si="266"/>
        <v/>
      </c>
      <c r="Y1448" s="2" t="str">
        <f t="shared" si="267"/>
        <v>Đã thanh toán</v>
      </c>
      <c r="Z1448" s="42">
        <f t="shared" si="268"/>
        <v>46261</v>
      </c>
      <c r="AA1448" s="42">
        <f t="shared" si="269"/>
        <v>46275</v>
      </c>
      <c r="AD1448" s="2" t="str">
        <f>VLOOKUP($A1448,MA_KH!$A:$Q,MA_KH!O$1,0)</f>
        <v>MEGA</v>
      </c>
      <c r="AE1448" s="2" t="str">
        <f>VLOOKUP($A1448,MA_KH!$A:$Q,MA_KH!P$1,0)</f>
        <v>CÔNG TY TNHH MM MEGA MARKET (VIỆT NAM)</v>
      </c>
      <c r="AG1448" s="2" t="str">
        <f>(Table1[[#This Row],[Số hóa đơn]])&amp;IF(OR(Table1[[#This Row],[Phân loại]]="Hàng trả",Table1[[#This Row],[Phân loại]]="Giảm công nợ"),-Table1[[#This Row],[Tổng giá trị]],Table1[[#This Row],[Tổng giá trị]])</f>
        <v>143-1496124</v>
      </c>
      <c r="AH1448" s="6">
        <f>_xlfn.XLOOKUP(Table1[[#This Row],[Column1]],'Chi tiết tt Mega gửi'!P:P,'Chi tiết tt Mega gửi'!N:N)</f>
        <v>46275</v>
      </c>
    </row>
    <row r="1449" spans="1:34" ht="25.5" customHeight="1" x14ac:dyDescent="0.2">
      <c r="A1449" s="85" t="s">
        <v>16295</v>
      </c>
      <c r="B1449" s="85" t="s">
        <v>198</v>
      </c>
      <c r="C1449" s="86">
        <v>46261</v>
      </c>
      <c r="D1449" s="85" t="s">
        <v>21908</v>
      </c>
      <c r="E1449" s="86">
        <v>46261</v>
      </c>
      <c r="F1449" s="85" t="s">
        <v>21456</v>
      </c>
      <c r="G1449" s="85" t="s">
        <v>21905</v>
      </c>
      <c r="H1449" s="87">
        <v>1066809</v>
      </c>
      <c r="I1449" s="87">
        <v>0</v>
      </c>
      <c r="J1449" s="87">
        <v>85345</v>
      </c>
      <c r="K1449" s="87">
        <v>1152154</v>
      </c>
      <c r="L1449" s="64" t="s">
        <v>17238</v>
      </c>
      <c r="M1449" s="6">
        <v>46275</v>
      </c>
      <c r="O1449" s="32">
        <f>IF(Table1[[#This Row],[Phân loại]]="Tồn đầu kỳ",Table1[[#This Row],[Tổng giá trị]],0)</f>
        <v>0</v>
      </c>
      <c r="P1449" s="138">
        <f>IF(Table1[[#This Row],[Số còn phải thu ĐK]]&lt;&gt;0,0,IF(Table1[[#This Row],[Phân loại]]="Bán hàng",Table1[[#This Row],[Tổng giá trị]],-Table1[[#This Row],[Tổng giá trị]]))</f>
        <v>-1152154</v>
      </c>
      <c r="Q1449" s="32">
        <f t="shared" si="265"/>
        <v>-1152154</v>
      </c>
      <c r="R1449" s="138">
        <f>Table1[[#This Row],[Số còn phải thu ĐK]]+Table1[[#This Row],[Giá Trị HD sau CK]]-Table1[[#This Row],[Số tiền đã thu]]</f>
        <v>0</v>
      </c>
      <c r="S1449" s="6">
        <f>IF(Table1[[#This Row],[Ngày hóa đơn]]&lt;&gt;"",Table1[[#This Row],[Ngày hóa đơn]],IF(Table1[[#This Row],[Ngày hạch toán]]&lt;&gt;"",Table1[[#This Row],[Ngày hạch toán]],""))</f>
        <v>46261</v>
      </c>
      <c r="T1449" s="138"/>
      <c r="U1449" s="6">
        <f>IF(Table1[[#This Row],[Ngày tính CN]]="","",S1449+T1449)</f>
        <v>46261</v>
      </c>
      <c r="V1449" s="32">
        <f ca="1">IF(Table1[[#This Row],[Hạn thanh toán]]="","",IF((U1449-NOW())&lt;0,0,(U1449-NOW())))</f>
        <v>0</v>
      </c>
      <c r="W1449" s="32"/>
      <c r="X1449" s="32" t="str">
        <f t="shared" ca="1" si="266"/>
        <v/>
      </c>
      <c r="Y1449" s="2" t="str">
        <f t="shared" si="267"/>
        <v>Đã thanh toán</v>
      </c>
      <c r="Z1449" s="42">
        <f t="shared" si="268"/>
        <v>46261</v>
      </c>
      <c r="AA1449" s="42">
        <f t="shared" si="269"/>
        <v>46275</v>
      </c>
      <c r="AD1449" s="2" t="str">
        <f>VLOOKUP($A1449,MA_KH!$A:$Q,MA_KH!O$1,0)</f>
        <v>MEGA</v>
      </c>
      <c r="AE1449" s="2" t="str">
        <f>VLOOKUP($A1449,MA_KH!$A:$Q,MA_KH!P$1,0)</f>
        <v>CÔNG TY TNHH MM MEGA MARKET (VIỆT NAM)</v>
      </c>
      <c r="AG1449" s="2" t="str">
        <f>(Table1[[#This Row],[Số hóa đơn]])&amp;IF(OR(Table1[[#This Row],[Phân loại]]="Hàng trả",Table1[[#This Row],[Phân loại]]="Giảm công nợ"),-Table1[[#This Row],[Tổng giá trị]],Table1[[#This Row],[Tổng giá trị]])</f>
        <v>261-1152154</v>
      </c>
      <c r="AH1449" s="6">
        <f>_xlfn.XLOOKUP(Table1[[#This Row],[Column1]],'Chi tiết tt Mega gửi'!P:P,'Chi tiết tt Mega gửi'!N:N)</f>
        <v>46275</v>
      </c>
    </row>
    <row r="1450" spans="1:34" ht="25.5" customHeight="1" x14ac:dyDescent="0.2">
      <c r="A1450" s="85" t="s">
        <v>16308</v>
      </c>
      <c r="B1450" s="85" t="s">
        <v>194</v>
      </c>
      <c r="C1450" s="86">
        <v>46261</v>
      </c>
      <c r="D1450" s="85" t="s">
        <v>21909</v>
      </c>
      <c r="E1450" s="86">
        <v>46261</v>
      </c>
      <c r="F1450" s="85" t="s">
        <v>21910</v>
      </c>
      <c r="G1450" s="85" t="s">
        <v>21898</v>
      </c>
      <c r="H1450" s="87">
        <v>2425053</v>
      </c>
      <c r="I1450" s="87">
        <v>0</v>
      </c>
      <c r="J1450" s="87">
        <v>194004</v>
      </c>
      <c r="K1450" s="87">
        <v>2619057</v>
      </c>
      <c r="L1450" s="64" t="s">
        <v>17238</v>
      </c>
      <c r="M1450" s="6">
        <v>46275</v>
      </c>
      <c r="O1450" s="32">
        <f>IF(Table1[[#This Row],[Phân loại]]="Tồn đầu kỳ",Table1[[#This Row],[Tổng giá trị]],0)</f>
        <v>0</v>
      </c>
      <c r="P1450" s="138">
        <f>IF(Table1[[#This Row],[Số còn phải thu ĐK]]&lt;&gt;0,0,IF(Table1[[#This Row],[Phân loại]]="Bán hàng",Table1[[#This Row],[Tổng giá trị]],-Table1[[#This Row],[Tổng giá trị]]))</f>
        <v>-2619057</v>
      </c>
      <c r="Q1450" s="32">
        <f t="shared" si="265"/>
        <v>-2619057</v>
      </c>
      <c r="R1450" s="138">
        <f>Table1[[#This Row],[Số còn phải thu ĐK]]+Table1[[#This Row],[Giá Trị HD sau CK]]-Table1[[#This Row],[Số tiền đã thu]]</f>
        <v>0</v>
      </c>
      <c r="S1450" s="6">
        <f>IF(Table1[[#This Row],[Ngày hóa đơn]]&lt;&gt;"",Table1[[#This Row],[Ngày hóa đơn]],IF(Table1[[#This Row],[Ngày hạch toán]]&lt;&gt;"",Table1[[#This Row],[Ngày hạch toán]],""))</f>
        <v>46261</v>
      </c>
      <c r="T1450" s="138"/>
      <c r="U1450" s="6">
        <f>IF(Table1[[#This Row],[Ngày tính CN]]="","",S1450+T1450)</f>
        <v>46261</v>
      </c>
      <c r="V1450" s="32">
        <f ca="1">IF(Table1[[#This Row],[Hạn thanh toán]]="","",IF((U1450-NOW())&lt;0,0,(U1450-NOW())))</f>
        <v>0</v>
      </c>
      <c r="W1450" s="32"/>
      <c r="X1450" s="32" t="str">
        <f t="shared" ca="1" si="266"/>
        <v/>
      </c>
      <c r="Y1450" s="2" t="str">
        <f t="shared" si="267"/>
        <v>Đã thanh toán</v>
      </c>
      <c r="Z1450" s="42">
        <f t="shared" si="268"/>
        <v>46261</v>
      </c>
      <c r="AA1450" s="42">
        <f t="shared" si="269"/>
        <v>46275</v>
      </c>
      <c r="AD1450" s="2" t="str">
        <f>VLOOKUP($A1450,MA_KH!$A:$Q,MA_KH!O$1,0)</f>
        <v>MEGA</v>
      </c>
      <c r="AE1450" s="2" t="str">
        <f>VLOOKUP($A1450,MA_KH!$A:$Q,MA_KH!P$1,0)</f>
        <v>CÔNG TY TNHH MM MEGA MARKET (VIỆT NAM)</v>
      </c>
      <c r="AG1450" s="2" t="str">
        <f>(Table1[[#This Row],[Số hóa đơn]])&amp;IF(OR(Table1[[#This Row],[Phân loại]]="Hàng trả",Table1[[#This Row],[Phân loại]]="Giảm công nợ"),-Table1[[#This Row],[Tổng giá trị]],Table1[[#This Row],[Tổng giá trị]])</f>
        <v>212-2619057</v>
      </c>
      <c r="AH1450" s="6">
        <f>_xlfn.XLOOKUP(Table1[[#This Row],[Column1]],'Chi tiết tt Mega gửi'!P:P,'Chi tiết tt Mega gửi'!N:N)</f>
        <v>46275</v>
      </c>
    </row>
    <row r="1451" spans="1:34" ht="25.5" customHeight="1" x14ac:dyDescent="0.2">
      <c r="A1451" s="85" t="s">
        <v>16307</v>
      </c>
      <c r="B1451" s="85" t="s">
        <v>202</v>
      </c>
      <c r="C1451" s="86">
        <v>46261</v>
      </c>
      <c r="D1451" s="85" t="s">
        <v>21911</v>
      </c>
      <c r="E1451" s="86">
        <v>46261</v>
      </c>
      <c r="F1451" s="85" t="s">
        <v>21912</v>
      </c>
      <c r="G1451" s="85" t="s">
        <v>21870</v>
      </c>
      <c r="H1451" s="87">
        <v>233222</v>
      </c>
      <c r="I1451" s="87">
        <v>0</v>
      </c>
      <c r="J1451" s="87">
        <v>18658</v>
      </c>
      <c r="K1451" s="87">
        <v>251880</v>
      </c>
      <c r="L1451" s="64" t="s">
        <v>17238</v>
      </c>
      <c r="M1451" s="6">
        <v>46275</v>
      </c>
      <c r="O1451" s="32">
        <f>IF(Table1[[#This Row],[Phân loại]]="Tồn đầu kỳ",Table1[[#This Row],[Tổng giá trị]],0)</f>
        <v>0</v>
      </c>
      <c r="P1451" s="138">
        <f>IF(Table1[[#This Row],[Số còn phải thu ĐK]]&lt;&gt;0,0,IF(Table1[[#This Row],[Phân loại]]="Bán hàng",Table1[[#This Row],[Tổng giá trị]],-Table1[[#This Row],[Tổng giá trị]]))</f>
        <v>-251880</v>
      </c>
      <c r="Q1451" s="32">
        <f t="shared" si="265"/>
        <v>-251880</v>
      </c>
      <c r="R1451" s="138">
        <f>Table1[[#This Row],[Số còn phải thu ĐK]]+Table1[[#This Row],[Giá Trị HD sau CK]]-Table1[[#This Row],[Số tiền đã thu]]</f>
        <v>0</v>
      </c>
      <c r="S1451" s="6">
        <f>IF(Table1[[#This Row],[Ngày hóa đơn]]&lt;&gt;"",Table1[[#This Row],[Ngày hóa đơn]],IF(Table1[[#This Row],[Ngày hạch toán]]&lt;&gt;"",Table1[[#This Row],[Ngày hạch toán]],""))</f>
        <v>46261</v>
      </c>
      <c r="T1451" s="138"/>
      <c r="U1451" s="6">
        <f>IF(Table1[[#This Row],[Ngày tính CN]]="","",S1451+T1451)</f>
        <v>46261</v>
      </c>
      <c r="V1451" s="32">
        <f ca="1">IF(Table1[[#This Row],[Hạn thanh toán]]="","",IF((U1451-NOW())&lt;0,0,(U1451-NOW())))</f>
        <v>0</v>
      </c>
      <c r="W1451" s="32"/>
      <c r="X1451" s="32" t="str">
        <f t="shared" ca="1" si="266"/>
        <v/>
      </c>
      <c r="Y1451" s="2" t="str">
        <f t="shared" si="267"/>
        <v>Đã thanh toán</v>
      </c>
      <c r="Z1451" s="42">
        <f t="shared" si="268"/>
        <v>46261</v>
      </c>
      <c r="AA1451" s="42">
        <f t="shared" si="269"/>
        <v>46275</v>
      </c>
      <c r="AD1451" s="2" t="str">
        <f>VLOOKUP($A1451,MA_KH!$A:$Q,MA_KH!O$1,0)</f>
        <v>MEGA</v>
      </c>
      <c r="AE1451" s="2" t="str">
        <f>VLOOKUP($A1451,MA_KH!$A:$Q,MA_KH!P$1,0)</f>
        <v>CÔNG TY TNHH MM MEGA MARKET (VIỆT NAM)</v>
      </c>
      <c r="AG1451" s="2" t="str">
        <f>(Table1[[#This Row],[Số hóa đơn]])&amp;IF(OR(Table1[[#This Row],[Phân loại]]="Hàng trả",Table1[[#This Row],[Phân loại]]="Giảm công nợ"),-Table1[[#This Row],[Tổng giá trị]],Table1[[#This Row],[Tổng giá trị]])</f>
        <v>289-251880</v>
      </c>
      <c r="AH1451" s="6">
        <f>_xlfn.XLOOKUP(Table1[[#This Row],[Column1]],'Chi tiết tt Mega gửi'!P:P,'Chi tiết tt Mega gửi'!N:N)</f>
        <v>46275</v>
      </c>
    </row>
    <row r="1452" spans="1:34" ht="25.5" customHeight="1" x14ac:dyDescent="0.2">
      <c r="A1452" s="85" t="s">
        <v>16307</v>
      </c>
      <c r="B1452" s="85" t="s">
        <v>202</v>
      </c>
      <c r="C1452" s="86">
        <v>46261</v>
      </c>
      <c r="D1452" s="85" t="s">
        <v>21913</v>
      </c>
      <c r="E1452" s="86">
        <v>46261</v>
      </c>
      <c r="F1452" s="85" t="s">
        <v>21914</v>
      </c>
      <c r="G1452" s="85" t="s">
        <v>21870</v>
      </c>
      <c r="H1452" s="87">
        <v>233222</v>
      </c>
      <c r="I1452" s="87">
        <v>0</v>
      </c>
      <c r="J1452" s="87">
        <v>18658</v>
      </c>
      <c r="K1452" s="87">
        <v>251880</v>
      </c>
      <c r="L1452" s="64" t="s">
        <v>17238</v>
      </c>
      <c r="M1452" s="6">
        <v>46275</v>
      </c>
      <c r="O1452" s="32">
        <f>IF(Table1[[#This Row],[Phân loại]]="Tồn đầu kỳ",Table1[[#This Row],[Tổng giá trị]],0)</f>
        <v>0</v>
      </c>
      <c r="P1452" s="138">
        <f>IF(Table1[[#This Row],[Số còn phải thu ĐK]]&lt;&gt;0,0,IF(Table1[[#This Row],[Phân loại]]="Bán hàng",Table1[[#This Row],[Tổng giá trị]],-Table1[[#This Row],[Tổng giá trị]]))</f>
        <v>-251880</v>
      </c>
      <c r="Q1452" s="32">
        <f t="shared" si="265"/>
        <v>-251880</v>
      </c>
      <c r="R1452" s="138">
        <f>Table1[[#This Row],[Số còn phải thu ĐK]]+Table1[[#This Row],[Giá Trị HD sau CK]]-Table1[[#This Row],[Số tiền đã thu]]</f>
        <v>0</v>
      </c>
      <c r="S1452" s="6">
        <f>IF(Table1[[#This Row],[Ngày hóa đơn]]&lt;&gt;"",Table1[[#This Row],[Ngày hóa đơn]],IF(Table1[[#This Row],[Ngày hạch toán]]&lt;&gt;"",Table1[[#This Row],[Ngày hạch toán]],""))</f>
        <v>46261</v>
      </c>
      <c r="T1452" s="138"/>
      <c r="U1452" s="6">
        <f>IF(Table1[[#This Row],[Ngày tính CN]]="","",S1452+T1452)</f>
        <v>46261</v>
      </c>
      <c r="V1452" s="32">
        <f ca="1">IF(Table1[[#This Row],[Hạn thanh toán]]="","",IF((U1452-NOW())&lt;0,0,(U1452-NOW())))</f>
        <v>0</v>
      </c>
      <c r="W1452" s="32"/>
      <c r="X1452" s="32" t="str">
        <f t="shared" ca="1" si="266"/>
        <v/>
      </c>
      <c r="Y1452" s="2" t="str">
        <f t="shared" si="267"/>
        <v>Đã thanh toán</v>
      </c>
      <c r="Z1452" s="42">
        <f t="shared" si="268"/>
        <v>46261</v>
      </c>
      <c r="AA1452" s="42">
        <f t="shared" si="269"/>
        <v>46275</v>
      </c>
      <c r="AD1452" s="2" t="str">
        <f>VLOOKUP($A1452,MA_KH!$A:$Q,MA_KH!O$1,0)</f>
        <v>MEGA</v>
      </c>
      <c r="AE1452" s="2" t="str">
        <f>VLOOKUP($A1452,MA_KH!$A:$Q,MA_KH!P$1,0)</f>
        <v>CÔNG TY TNHH MM MEGA MARKET (VIỆT NAM)</v>
      </c>
      <c r="AG1452" s="2" t="str">
        <f>(Table1[[#This Row],[Số hóa đơn]])&amp;IF(OR(Table1[[#This Row],[Phân loại]]="Hàng trả",Table1[[#This Row],[Phân loại]]="Giảm công nợ"),-Table1[[#This Row],[Tổng giá trị]],Table1[[#This Row],[Tổng giá trị]])</f>
        <v>290-251880</v>
      </c>
      <c r="AH1452" s="6">
        <f>_xlfn.XLOOKUP(Table1[[#This Row],[Column1]],'Chi tiết tt Mega gửi'!P:P,'Chi tiết tt Mega gửi'!N:N)</f>
        <v>46275</v>
      </c>
    </row>
    <row r="1453" spans="1:34" ht="25.5" customHeight="1" x14ac:dyDescent="0.2">
      <c r="A1453" s="54" t="s">
        <v>16300</v>
      </c>
      <c r="B1453" s="54" t="s">
        <v>7238</v>
      </c>
      <c r="C1453" s="55">
        <v>46262</v>
      </c>
      <c r="D1453" s="54" t="s">
        <v>21838</v>
      </c>
      <c r="E1453" s="55">
        <v>46262</v>
      </c>
      <c r="F1453" s="54" t="s">
        <v>21839</v>
      </c>
      <c r="G1453" s="54" t="s">
        <v>21840</v>
      </c>
      <c r="H1453" s="56">
        <v>2221300</v>
      </c>
      <c r="I1453" s="57">
        <v>0</v>
      </c>
      <c r="J1453" s="56">
        <v>177704</v>
      </c>
      <c r="K1453" s="65">
        <v>2399004</v>
      </c>
      <c r="L1453" s="64" t="s">
        <v>17236</v>
      </c>
      <c r="O1453" s="32">
        <f>IF(Table1[[#This Row],[Phân loại]]="Tồn đầu kỳ",Table1[[#This Row],[Tổng giá trị]],0)</f>
        <v>0</v>
      </c>
      <c r="P1453" s="138">
        <f>IF(Table1[[#This Row],[Số còn phải thu ĐK]]&lt;&gt;0,0,IF(Table1[[#This Row],[Phân loại]]="Bán hàng",Table1[[#This Row],[Tổng giá trị]],-Table1[[#This Row],[Tổng giá trị]]))</f>
        <v>2399004</v>
      </c>
      <c r="Q1453" s="32">
        <f t="shared" si="260"/>
        <v>0</v>
      </c>
      <c r="R1453" s="138">
        <f>Table1[[#This Row],[Số còn phải thu ĐK]]+Table1[[#This Row],[Giá Trị HD sau CK]]-Table1[[#This Row],[Số tiền đã thu]]</f>
        <v>2399004</v>
      </c>
      <c r="S1453" s="6">
        <f>IF(Table1[[#This Row],[Ngày hóa đơn]]&lt;&gt;"",Table1[[#This Row],[Ngày hóa đơn]],IF(Table1[[#This Row],[Ngày hạch toán]]&lt;&gt;"",Table1[[#This Row],[Ngày hạch toán]],""))</f>
        <v>46262</v>
      </c>
      <c r="T1453" s="138"/>
      <c r="U1453" s="6">
        <f>IF(Table1[[#This Row],[Ngày tính CN]]="","",S1453+T1453)</f>
        <v>46262</v>
      </c>
      <c r="V1453" s="32">
        <f ca="1">IF(Table1[[#This Row],[Hạn thanh toán]]="","",IF((U1453-NOW())&lt;0,0,(U1453-NOW())))</f>
        <v>0</v>
      </c>
      <c r="W1453" s="32"/>
      <c r="X1453" s="32">
        <f t="shared" ca="1" si="261"/>
        <v>32.359753240743885</v>
      </c>
      <c r="Y1453" s="2" t="str">
        <f t="shared" ca="1" si="262"/>
        <v>Nợ quá hạn từ 30 ngày đến 60 ngày</v>
      </c>
      <c r="Z1453" s="42">
        <f t="shared" si="263"/>
        <v>46262</v>
      </c>
      <c r="AA1453" s="42" t="str">
        <f t="shared" si="264"/>
        <v/>
      </c>
      <c r="AD1453" s="2" t="str">
        <f>VLOOKUP($A1453,MA_KH!$A:$Q,MA_KH!O$1,0)</f>
        <v>MEGA</v>
      </c>
      <c r="AE1453" s="2" t="str">
        <f>VLOOKUP($A1453,MA_KH!$A:$Q,MA_KH!P$1,0)</f>
        <v>CÔNG TY TNHH MM MEGA MARKET (VIỆT NAM)</v>
      </c>
      <c r="AG1453" s="2" t="str">
        <f>(Table1[[#This Row],[Số hóa đơn]])&amp;IF(OR(Table1[[#This Row],[Phân loại]]="Hàng trả",Table1[[#This Row],[Phân loại]]="Giảm công nợ"),-Table1[[#This Row],[Tổng giá trị]],Table1[[#This Row],[Tổng giá trị]])</f>
        <v>000606942399004</v>
      </c>
      <c r="AH1453" s="6" t="e">
        <f>_xlfn.XLOOKUP(Table1[[#This Row],[Column1]],'Chi tiết tt Mega gửi'!P:P,'Chi tiết tt Mega gửi'!N:N)</f>
        <v>#N/A</v>
      </c>
    </row>
    <row r="1454" spans="1:34" ht="25.5" customHeight="1" x14ac:dyDescent="0.2">
      <c r="A1454" s="54" t="s">
        <v>16294</v>
      </c>
      <c r="B1454" s="54" t="s">
        <v>259</v>
      </c>
      <c r="C1454" s="55">
        <v>46262</v>
      </c>
      <c r="D1454" s="54" t="s">
        <v>21841</v>
      </c>
      <c r="E1454" s="55">
        <v>46262</v>
      </c>
      <c r="F1454" s="54" t="s">
        <v>21842</v>
      </c>
      <c r="G1454" s="54" t="s">
        <v>21843</v>
      </c>
      <c r="H1454" s="56">
        <v>4442600</v>
      </c>
      <c r="I1454" s="57">
        <v>0</v>
      </c>
      <c r="J1454" s="56">
        <v>355408</v>
      </c>
      <c r="K1454" s="65">
        <v>4798008</v>
      </c>
      <c r="L1454" s="64" t="s">
        <v>17236</v>
      </c>
      <c r="O1454" s="32">
        <f>IF(Table1[[#This Row],[Phân loại]]="Tồn đầu kỳ",Table1[[#This Row],[Tổng giá trị]],0)</f>
        <v>0</v>
      </c>
      <c r="P1454" s="138">
        <f>IF(Table1[[#This Row],[Số còn phải thu ĐK]]&lt;&gt;0,0,IF(Table1[[#This Row],[Phân loại]]="Bán hàng",Table1[[#This Row],[Tổng giá trị]],-Table1[[#This Row],[Tổng giá trị]]))</f>
        <v>4798008</v>
      </c>
      <c r="Q1454" s="32">
        <f t="shared" si="260"/>
        <v>0</v>
      </c>
      <c r="R1454" s="138">
        <f>Table1[[#This Row],[Số còn phải thu ĐK]]+Table1[[#This Row],[Giá Trị HD sau CK]]-Table1[[#This Row],[Số tiền đã thu]]</f>
        <v>4798008</v>
      </c>
      <c r="S1454" s="6">
        <f>IF(Table1[[#This Row],[Ngày hóa đơn]]&lt;&gt;"",Table1[[#This Row],[Ngày hóa đơn]],IF(Table1[[#This Row],[Ngày hạch toán]]&lt;&gt;"",Table1[[#This Row],[Ngày hạch toán]],""))</f>
        <v>46262</v>
      </c>
      <c r="T1454" s="138"/>
      <c r="U1454" s="6">
        <f>IF(Table1[[#This Row],[Ngày tính CN]]="","",S1454+T1454)</f>
        <v>46262</v>
      </c>
      <c r="V1454" s="32">
        <f ca="1">IF(Table1[[#This Row],[Hạn thanh toán]]="","",IF((U1454-NOW())&lt;0,0,(U1454-NOW())))</f>
        <v>0</v>
      </c>
      <c r="W1454" s="32"/>
      <c r="X1454" s="32">
        <f t="shared" ca="1" si="261"/>
        <v>32.359753240743885</v>
      </c>
      <c r="Y1454" s="2" t="str">
        <f t="shared" ca="1" si="262"/>
        <v>Nợ quá hạn từ 30 ngày đến 60 ngày</v>
      </c>
      <c r="Z1454" s="42">
        <f t="shared" si="263"/>
        <v>46262</v>
      </c>
      <c r="AA1454" s="42" t="str">
        <f t="shared" si="264"/>
        <v/>
      </c>
      <c r="AD1454" s="2" t="str">
        <f>VLOOKUP($A1454,MA_KH!$A:$Q,MA_KH!O$1,0)</f>
        <v>MEGA</v>
      </c>
      <c r="AE1454" s="2" t="str">
        <f>VLOOKUP($A1454,MA_KH!$A:$Q,MA_KH!P$1,0)</f>
        <v>CÔNG TY TNHH MM MEGA MARKET (VIỆT NAM)</v>
      </c>
      <c r="AG1454" s="2" t="str">
        <f>(Table1[[#This Row],[Số hóa đơn]])&amp;IF(OR(Table1[[#This Row],[Phân loại]]="Hàng trả",Table1[[#This Row],[Phân loại]]="Giảm công nợ"),-Table1[[#This Row],[Tổng giá trị]],Table1[[#This Row],[Tổng giá trị]])</f>
        <v>000606964798008</v>
      </c>
      <c r="AH1454" s="6" t="e">
        <f>_xlfn.XLOOKUP(Table1[[#This Row],[Column1]],'Chi tiết tt Mega gửi'!P:P,'Chi tiết tt Mega gửi'!N:N)</f>
        <v>#N/A</v>
      </c>
    </row>
    <row r="1455" spans="1:34" ht="25.5" customHeight="1" x14ac:dyDescent="0.2">
      <c r="A1455" s="54" t="s">
        <v>16300</v>
      </c>
      <c r="B1455" s="54" t="s">
        <v>7238</v>
      </c>
      <c r="C1455" s="55">
        <v>46262</v>
      </c>
      <c r="D1455" s="54" t="s">
        <v>21844</v>
      </c>
      <c r="E1455" s="55">
        <v>46262</v>
      </c>
      <c r="F1455" s="54" t="s">
        <v>21845</v>
      </c>
      <c r="G1455" s="54" t="s">
        <v>21846</v>
      </c>
      <c r="H1455" s="56">
        <v>1060000</v>
      </c>
      <c r="I1455" s="57">
        <v>0</v>
      </c>
      <c r="J1455" s="56">
        <v>84800</v>
      </c>
      <c r="K1455" s="65">
        <v>1144800</v>
      </c>
      <c r="L1455" s="64" t="s">
        <v>17236</v>
      </c>
      <c r="O1455" s="32">
        <f>IF(Table1[[#This Row],[Phân loại]]="Tồn đầu kỳ",Table1[[#This Row],[Tổng giá trị]],0)</f>
        <v>0</v>
      </c>
      <c r="P1455" s="138">
        <f>IF(Table1[[#This Row],[Số còn phải thu ĐK]]&lt;&gt;0,0,IF(Table1[[#This Row],[Phân loại]]="Bán hàng",Table1[[#This Row],[Tổng giá trị]],-Table1[[#This Row],[Tổng giá trị]]))</f>
        <v>1144800</v>
      </c>
      <c r="Q1455" s="32">
        <f t="shared" si="260"/>
        <v>0</v>
      </c>
      <c r="R1455" s="138">
        <f>Table1[[#This Row],[Số còn phải thu ĐK]]+Table1[[#This Row],[Giá Trị HD sau CK]]-Table1[[#This Row],[Số tiền đã thu]]</f>
        <v>1144800</v>
      </c>
      <c r="S1455" s="6">
        <f>IF(Table1[[#This Row],[Ngày hóa đơn]]&lt;&gt;"",Table1[[#This Row],[Ngày hóa đơn]],IF(Table1[[#This Row],[Ngày hạch toán]]&lt;&gt;"",Table1[[#This Row],[Ngày hạch toán]],""))</f>
        <v>46262</v>
      </c>
      <c r="T1455" s="138"/>
      <c r="U1455" s="6">
        <f>IF(Table1[[#This Row],[Ngày tính CN]]="","",S1455+T1455)</f>
        <v>46262</v>
      </c>
      <c r="V1455" s="32">
        <f ca="1">IF(Table1[[#This Row],[Hạn thanh toán]]="","",IF((U1455-NOW())&lt;0,0,(U1455-NOW())))</f>
        <v>0</v>
      </c>
      <c r="W1455" s="32"/>
      <c r="X1455" s="32">
        <f t="shared" ca="1" si="261"/>
        <v>32.359753240743885</v>
      </c>
      <c r="Y1455" s="2" t="str">
        <f t="shared" ca="1" si="262"/>
        <v>Nợ quá hạn từ 30 ngày đến 60 ngày</v>
      </c>
      <c r="Z1455" s="42">
        <f t="shared" si="263"/>
        <v>46262</v>
      </c>
      <c r="AA1455" s="42" t="str">
        <f t="shared" si="264"/>
        <v/>
      </c>
      <c r="AD1455" s="2" t="str">
        <f>VLOOKUP($A1455,MA_KH!$A:$Q,MA_KH!O$1,0)</f>
        <v>MEGA</v>
      </c>
      <c r="AE1455" s="2" t="str">
        <f>VLOOKUP($A1455,MA_KH!$A:$Q,MA_KH!P$1,0)</f>
        <v>CÔNG TY TNHH MM MEGA MARKET (VIỆT NAM)</v>
      </c>
      <c r="AG1455" s="2" t="str">
        <f>(Table1[[#This Row],[Số hóa đơn]])&amp;IF(OR(Table1[[#This Row],[Phân loại]]="Hàng trả",Table1[[#This Row],[Phân loại]]="Giảm công nợ"),-Table1[[#This Row],[Tổng giá trị]],Table1[[#This Row],[Tổng giá trị]])</f>
        <v>000606951144800</v>
      </c>
      <c r="AH1455" s="6" t="e">
        <f>_xlfn.XLOOKUP(Table1[[#This Row],[Column1]],'Chi tiết tt Mega gửi'!P:P,'Chi tiết tt Mega gửi'!N:N)</f>
        <v>#N/A</v>
      </c>
    </row>
    <row r="1456" spans="1:34" ht="25.5" customHeight="1" x14ac:dyDescent="0.2">
      <c r="A1456" s="54" t="s">
        <v>16298</v>
      </c>
      <c r="B1456" s="54" t="s">
        <v>7235</v>
      </c>
      <c r="C1456" s="55">
        <v>46263</v>
      </c>
      <c r="D1456" s="54" t="s">
        <v>21847</v>
      </c>
      <c r="E1456" s="55">
        <v>46263</v>
      </c>
      <c r="F1456" s="54" t="s">
        <v>21848</v>
      </c>
      <c r="G1456" s="54" t="s">
        <v>21849</v>
      </c>
      <c r="H1456" s="56">
        <v>10868375</v>
      </c>
      <c r="I1456" s="57">
        <v>0</v>
      </c>
      <c r="J1456" s="56">
        <v>869470</v>
      </c>
      <c r="K1456" s="65">
        <v>11737845</v>
      </c>
      <c r="L1456" s="64" t="s">
        <v>17236</v>
      </c>
      <c r="O1456" s="32">
        <f>IF(Table1[[#This Row],[Phân loại]]="Tồn đầu kỳ",Table1[[#This Row],[Tổng giá trị]],0)</f>
        <v>0</v>
      </c>
      <c r="P1456" s="138">
        <f>IF(Table1[[#This Row],[Số còn phải thu ĐK]]&lt;&gt;0,0,IF(Table1[[#This Row],[Phân loại]]="Bán hàng",Table1[[#This Row],[Tổng giá trị]],-Table1[[#This Row],[Tổng giá trị]]))</f>
        <v>11737845</v>
      </c>
      <c r="Q1456" s="32">
        <f t="shared" si="260"/>
        <v>0</v>
      </c>
      <c r="R1456" s="138">
        <f>Table1[[#This Row],[Số còn phải thu ĐK]]+Table1[[#This Row],[Giá Trị HD sau CK]]-Table1[[#This Row],[Số tiền đã thu]]</f>
        <v>11737845</v>
      </c>
      <c r="S1456" s="6">
        <f>IF(Table1[[#This Row],[Ngày hóa đơn]]&lt;&gt;"",Table1[[#This Row],[Ngày hóa đơn]],IF(Table1[[#This Row],[Ngày hạch toán]]&lt;&gt;"",Table1[[#This Row],[Ngày hạch toán]],""))</f>
        <v>46263</v>
      </c>
      <c r="T1456" s="138"/>
      <c r="U1456" s="6">
        <f>IF(Table1[[#This Row],[Ngày tính CN]]="","",S1456+T1456)</f>
        <v>46263</v>
      </c>
      <c r="V1456" s="32">
        <f ca="1">IF(Table1[[#This Row],[Hạn thanh toán]]="","",IF((U1456-NOW())&lt;0,0,(U1456-NOW())))</f>
        <v>0</v>
      </c>
      <c r="W1456" s="32"/>
      <c r="X1456" s="32">
        <f t="shared" ca="1" si="261"/>
        <v>31.359753240743885</v>
      </c>
      <c r="Y1456" s="2" t="str">
        <f t="shared" ca="1" si="262"/>
        <v>Nợ quá hạn từ 30 ngày đến 60 ngày</v>
      </c>
      <c r="Z1456" s="42">
        <f t="shared" si="263"/>
        <v>46263</v>
      </c>
      <c r="AA1456" s="42" t="str">
        <f t="shared" si="264"/>
        <v/>
      </c>
      <c r="AD1456" s="2" t="str">
        <f>VLOOKUP($A1456,MA_KH!$A:$Q,MA_KH!O$1,0)</f>
        <v>MEGA</v>
      </c>
      <c r="AE1456" s="2" t="str">
        <f>VLOOKUP($A1456,MA_KH!$A:$Q,MA_KH!P$1,0)</f>
        <v>CÔNG TY TNHH MM MEGA MARKET (VIỆT NAM)</v>
      </c>
      <c r="AG1456" s="2" t="str">
        <f>(Table1[[#This Row],[Số hóa đơn]])&amp;IF(OR(Table1[[#This Row],[Phân loại]]="Hàng trả",Table1[[#This Row],[Phân loại]]="Giảm công nợ"),-Table1[[#This Row],[Tổng giá trị]],Table1[[#This Row],[Tổng giá trị]])</f>
        <v>0006069811737845</v>
      </c>
      <c r="AH1456" s="6" t="e">
        <f>_xlfn.XLOOKUP(Table1[[#This Row],[Column1]],'Chi tiết tt Mega gửi'!P:P,'Chi tiết tt Mega gửi'!N:N)</f>
        <v>#N/A</v>
      </c>
    </row>
    <row r="1457" spans="1:34" ht="25.5" customHeight="1" x14ac:dyDescent="0.2">
      <c r="A1457" s="54" t="s">
        <v>16296</v>
      </c>
      <c r="B1457" s="54" t="s">
        <v>7244</v>
      </c>
      <c r="C1457" s="55">
        <v>46263</v>
      </c>
      <c r="D1457" s="54" t="s">
        <v>21850</v>
      </c>
      <c r="E1457" s="55">
        <v>46263</v>
      </c>
      <c r="F1457" s="54" t="s">
        <v>21851</v>
      </c>
      <c r="G1457" s="54" t="s">
        <v>21852</v>
      </c>
      <c r="H1457" s="56">
        <v>8885200</v>
      </c>
      <c r="I1457" s="57">
        <v>0</v>
      </c>
      <c r="J1457" s="56">
        <v>710816</v>
      </c>
      <c r="K1457" s="65">
        <v>9596016</v>
      </c>
      <c r="L1457" s="64" t="s">
        <v>17236</v>
      </c>
      <c r="O1457" s="32">
        <f>IF(Table1[[#This Row],[Phân loại]]="Tồn đầu kỳ",Table1[[#This Row],[Tổng giá trị]],0)</f>
        <v>0</v>
      </c>
      <c r="P1457" s="138">
        <f>IF(Table1[[#This Row],[Số còn phải thu ĐK]]&lt;&gt;0,0,IF(Table1[[#This Row],[Phân loại]]="Bán hàng",Table1[[#This Row],[Tổng giá trị]],-Table1[[#This Row],[Tổng giá trị]]))</f>
        <v>9596016</v>
      </c>
      <c r="Q1457" s="32">
        <f t="shared" si="260"/>
        <v>0</v>
      </c>
      <c r="R1457" s="138">
        <f>Table1[[#This Row],[Số còn phải thu ĐK]]+Table1[[#This Row],[Giá Trị HD sau CK]]-Table1[[#This Row],[Số tiền đã thu]]</f>
        <v>9596016</v>
      </c>
      <c r="S1457" s="6">
        <f>IF(Table1[[#This Row],[Ngày hóa đơn]]&lt;&gt;"",Table1[[#This Row],[Ngày hóa đơn]],IF(Table1[[#This Row],[Ngày hạch toán]]&lt;&gt;"",Table1[[#This Row],[Ngày hạch toán]],""))</f>
        <v>46263</v>
      </c>
      <c r="T1457" s="138"/>
      <c r="U1457" s="6">
        <f>IF(Table1[[#This Row],[Ngày tính CN]]="","",S1457+T1457)</f>
        <v>46263</v>
      </c>
      <c r="V1457" s="32">
        <f ca="1">IF(Table1[[#This Row],[Hạn thanh toán]]="","",IF((U1457-NOW())&lt;0,0,(U1457-NOW())))</f>
        <v>0</v>
      </c>
      <c r="W1457" s="32"/>
      <c r="X1457" s="32">
        <f t="shared" ca="1" si="261"/>
        <v>31.359753240743885</v>
      </c>
      <c r="Y1457" s="2" t="str">
        <f t="shared" ca="1" si="262"/>
        <v>Nợ quá hạn từ 30 ngày đến 60 ngày</v>
      </c>
      <c r="Z1457" s="42">
        <f t="shared" si="263"/>
        <v>46263</v>
      </c>
      <c r="AA1457" s="42" t="str">
        <f t="shared" si="264"/>
        <v/>
      </c>
      <c r="AD1457" s="2" t="str">
        <f>VLOOKUP($A1457,MA_KH!$A:$Q,MA_KH!O$1,0)</f>
        <v>MEGA</v>
      </c>
      <c r="AE1457" s="2" t="str">
        <f>VLOOKUP($A1457,MA_KH!$A:$Q,MA_KH!P$1,0)</f>
        <v>CÔNG TY TNHH MM MEGA MARKET (VIỆT NAM)</v>
      </c>
      <c r="AG1457" s="2" t="str">
        <f>(Table1[[#This Row],[Số hóa đơn]])&amp;IF(OR(Table1[[#This Row],[Phân loại]]="Hàng trả",Table1[[#This Row],[Phân loại]]="Giảm công nợ"),-Table1[[#This Row],[Tổng giá trị]],Table1[[#This Row],[Tổng giá trị]])</f>
        <v>000607009596016</v>
      </c>
      <c r="AH1457" s="6" t="e">
        <f>_xlfn.XLOOKUP(Table1[[#This Row],[Column1]],'Chi tiết tt Mega gửi'!P:P,'Chi tiết tt Mega gửi'!N:N)</f>
        <v>#N/A</v>
      </c>
    </row>
    <row r="1458" spans="1:34" ht="25.5" customHeight="1" x14ac:dyDescent="0.2">
      <c r="A1458" s="54" t="s">
        <v>16298</v>
      </c>
      <c r="B1458" s="54" t="s">
        <v>7235</v>
      </c>
      <c r="C1458" s="55">
        <v>46263</v>
      </c>
      <c r="D1458" s="54" t="s">
        <v>21853</v>
      </c>
      <c r="E1458" s="55">
        <v>46263</v>
      </c>
      <c r="F1458" s="54" t="s">
        <v>21854</v>
      </c>
      <c r="G1458" s="54" t="s">
        <v>21855</v>
      </c>
      <c r="H1458" s="56">
        <v>8885200</v>
      </c>
      <c r="I1458" s="57">
        <v>0</v>
      </c>
      <c r="J1458" s="56">
        <v>710816</v>
      </c>
      <c r="K1458" s="65">
        <v>9596016</v>
      </c>
      <c r="L1458" s="64" t="s">
        <v>17236</v>
      </c>
      <c r="O1458" s="32">
        <f>IF(Table1[[#This Row],[Phân loại]]="Tồn đầu kỳ",Table1[[#This Row],[Tổng giá trị]],0)</f>
        <v>0</v>
      </c>
      <c r="P1458" s="138">
        <f>IF(Table1[[#This Row],[Số còn phải thu ĐK]]&lt;&gt;0,0,IF(Table1[[#This Row],[Phân loại]]="Bán hàng",Table1[[#This Row],[Tổng giá trị]],-Table1[[#This Row],[Tổng giá trị]]))</f>
        <v>9596016</v>
      </c>
      <c r="Q1458" s="32">
        <f t="shared" ref="Q1458:Q1461" si="270">IF(M1458&lt;&gt;"",IF(O1458&lt;&gt;0,O1458,P1458),0)</f>
        <v>0</v>
      </c>
      <c r="R1458" s="138">
        <f>Table1[[#This Row],[Số còn phải thu ĐK]]+Table1[[#This Row],[Giá Trị HD sau CK]]-Table1[[#This Row],[Số tiền đã thu]]</f>
        <v>9596016</v>
      </c>
      <c r="S1458" s="6">
        <f>IF(Table1[[#This Row],[Ngày hóa đơn]]&lt;&gt;"",Table1[[#This Row],[Ngày hóa đơn]],IF(Table1[[#This Row],[Ngày hạch toán]]&lt;&gt;"",Table1[[#This Row],[Ngày hạch toán]],""))</f>
        <v>46263</v>
      </c>
      <c r="T1458" s="138"/>
      <c r="U1458" s="6">
        <f>IF(Table1[[#This Row],[Ngày tính CN]]="","",S1458+T1458)</f>
        <v>46263</v>
      </c>
      <c r="V1458" s="32">
        <f ca="1">IF(Table1[[#This Row],[Hạn thanh toán]]="","",IF((U1458-NOW())&lt;0,0,(U1458-NOW())))</f>
        <v>0</v>
      </c>
      <c r="W1458" s="32"/>
      <c r="X1458" s="32">
        <f t="shared" ca="1" si="261"/>
        <v>31.359753240743885</v>
      </c>
      <c r="Y1458" s="2" t="str">
        <f t="shared" ref="Y1458:Y1461" ca="1" si="271">IF(R1458=0,"Đã thanh toán",IF(X1458="","",IF(X1458&lt;=0,"Chưa đến hạn thanh toán",IF(X1458&lt;=30,"Nợ quá hạn 30 ngày",IF(X1458&lt;=60,"Nợ quá hạn từ 30 ngày đến 60 ngày",IF(X1458&lt;=90,"Nợ quá hạn từ 60 ngày đến 90 ngày",IF(X1458&lt;=120,"Nợ quá hạn từ 90 ngày đến 120 ngày","Nợ quá hạn hơn 120 ngày có khả năng mất thanh toán")))))))</f>
        <v>Nợ quá hạn từ 30 ngày đến 60 ngày</v>
      </c>
      <c r="Z1458" s="42">
        <f t="shared" si="263"/>
        <v>46263</v>
      </c>
      <c r="AA1458" s="42" t="str">
        <f t="shared" si="264"/>
        <v/>
      </c>
      <c r="AD1458" s="2" t="str">
        <f>VLOOKUP($A1458,MA_KH!$A:$Q,MA_KH!O$1,0)</f>
        <v>MEGA</v>
      </c>
      <c r="AE1458" s="2" t="str">
        <f>VLOOKUP($A1458,MA_KH!$A:$Q,MA_KH!P$1,0)</f>
        <v>CÔNG TY TNHH MM MEGA MARKET (VIỆT NAM)</v>
      </c>
      <c r="AG1458" s="2" t="str">
        <f>(Table1[[#This Row],[Số hóa đơn]])&amp;IF(OR(Table1[[#This Row],[Phân loại]]="Hàng trả",Table1[[#This Row],[Phân loại]]="Giảm công nợ"),-Table1[[#This Row],[Tổng giá trị]],Table1[[#This Row],[Tổng giá trị]])</f>
        <v>000606999596016</v>
      </c>
      <c r="AH1458" s="6" t="e">
        <f>_xlfn.XLOOKUP(Table1[[#This Row],[Column1]],'Chi tiết tt Mega gửi'!P:P,'Chi tiết tt Mega gửi'!N:N)</f>
        <v>#N/A</v>
      </c>
    </row>
    <row r="1459" spans="1:34" ht="25.5" customHeight="1" x14ac:dyDescent="0.2">
      <c r="A1459" s="54" t="s">
        <v>16292</v>
      </c>
      <c r="B1459" s="54" t="s">
        <v>251</v>
      </c>
      <c r="C1459" s="55">
        <v>46263</v>
      </c>
      <c r="D1459" s="54" t="s">
        <v>21856</v>
      </c>
      <c r="E1459" s="55">
        <v>46263</v>
      </c>
      <c r="F1459" s="54" t="s">
        <v>21857</v>
      </c>
      <c r="G1459" s="54" t="s">
        <v>21858</v>
      </c>
      <c r="H1459" s="56">
        <v>2221300</v>
      </c>
      <c r="I1459" s="57">
        <v>0</v>
      </c>
      <c r="J1459" s="56">
        <v>177704</v>
      </c>
      <c r="K1459" s="65">
        <v>2399004</v>
      </c>
      <c r="L1459" s="64" t="s">
        <v>17236</v>
      </c>
      <c r="O1459" s="32">
        <f>IF(Table1[[#This Row],[Phân loại]]="Tồn đầu kỳ",Table1[[#This Row],[Tổng giá trị]],0)</f>
        <v>0</v>
      </c>
      <c r="P1459" s="138">
        <f>IF(Table1[[#This Row],[Số còn phải thu ĐK]]&lt;&gt;0,0,IF(Table1[[#This Row],[Phân loại]]="Bán hàng",Table1[[#This Row],[Tổng giá trị]],-Table1[[#This Row],[Tổng giá trị]]))</f>
        <v>2399004</v>
      </c>
      <c r="Q1459" s="32">
        <f t="shared" si="270"/>
        <v>0</v>
      </c>
      <c r="R1459" s="138">
        <f>Table1[[#This Row],[Số còn phải thu ĐK]]+Table1[[#This Row],[Giá Trị HD sau CK]]-Table1[[#This Row],[Số tiền đã thu]]</f>
        <v>2399004</v>
      </c>
      <c r="S1459" s="6">
        <f>IF(Table1[[#This Row],[Ngày hóa đơn]]&lt;&gt;"",Table1[[#This Row],[Ngày hóa đơn]],IF(Table1[[#This Row],[Ngày hạch toán]]&lt;&gt;"",Table1[[#This Row],[Ngày hạch toán]],""))</f>
        <v>46263</v>
      </c>
      <c r="T1459" s="138"/>
      <c r="U1459" s="6">
        <f>IF(Table1[[#This Row],[Ngày tính CN]]="","",S1459+T1459)</f>
        <v>46263</v>
      </c>
      <c r="V1459" s="32">
        <f ca="1">IF(Table1[[#This Row],[Hạn thanh toán]]="","",IF((U1459-NOW())&lt;0,0,(U1459-NOW())))</f>
        <v>0</v>
      </c>
      <c r="W1459" s="32"/>
      <c r="X1459" s="32">
        <f t="shared" ca="1" si="261"/>
        <v>31.359753240743885</v>
      </c>
      <c r="Y1459" s="2" t="str">
        <f t="shared" ca="1" si="271"/>
        <v>Nợ quá hạn từ 30 ngày đến 60 ngày</v>
      </c>
      <c r="Z1459" s="42">
        <f t="shared" si="263"/>
        <v>46263</v>
      </c>
      <c r="AA1459" s="42" t="str">
        <f t="shared" si="264"/>
        <v/>
      </c>
      <c r="AD1459" s="2" t="str">
        <f>VLOOKUP($A1459,MA_KH!$A:$Q,MA_KH!O$1,0)</f>
        <v>MEGA</v>
      </c>
      <c r="AE1459" s="2" t="str">
        <f>VLOOKUP($A1459,MA_KH!$A:$Q,MA_KH!P$1,0)</f>
        <v>CÔNG TY TNHH MM MEGA MARKET (VIỆT NAM)</v>
      </c>
      <c r="AG1459" s="2" t="str">
        <f>(Table1[[#This Row],[Số hóa đơn]])&amp;IF(OR(Table1[[#This Row],[Phân loại]]="Hàng trả",Table1[[#This Row],[Phân loại]]="Giảm công nợ"),-Table1[[#This Row],[Tổng giá trị]],Table1[[#This Row],[Tổng giá trị]])</f>
        <v>000606972399004</v>
      </c>
      <c r="AH1459" s="6" t="e">
        <f>_xlfn.XLOOKUP(Table1[[#This Row],[Column1]],'Chi tiết tt Mega gửi'!P:P,'Chi tiết tt Mega gửi'!N:N)</f>
        <v>#N/A</v>
      </c>
    </row>
    <row r="1460" spans="1:34" ht="25.5" customHeight="1" x14ac:dyDescent="0.2">
      <c r="A1460" s="54" t="s">
        <v>16294</v>
      </c>
      <c r="B1460" s="54" t="s">
        <v>259</v>
      </c>
      <c r="C1460" s="55">
        <v>46265</v>
      </c>
      <c r="D1460" s="54" t="s">
        <v>21859</v>
      </c>
      <c r="E1460" s="55">
        <v>46265</v>
      </c>
      <c r="F1460" s="54" t="s">
        <v>21860</v>
      </c>
      <c r="G1460" s="54" t="s">
        <v>21861</v>
      </c>
      <c r="H1460" s="56">
        <v>3340175</v>
      </c>
      <c r="I1460" s="57">
        <v>0</v>
      </c>
      <c r="J1460" s="56">
        <v>267214</v>
      </c>
      <c r="K1460" s="65">
        <v>3607389</v>
      </c>
      <c r="L1460" s="64" t="s">
        <v>17236</v>
      </c>
      <c r="O1460" s="32">
        <f>IF(Table1[[#This Row],[Phân loại]]="Tồn đầu kỳ",Table1[[#This Row],[Tổng giá trị]],0)</f>
        <v>0</v>
      </c>
      <c r="P1460" s="138">
        <f>IF(Table1[[#This Row],[Số còn phải thu ĐK]]&lt;&gt;0,0,IF(Table1[[#This Row],[Phân loại]]="Bán hàng",Table1[[#This Row],[Tổng giá trị]],-Table1[[#This Row],[Tổng giá trị]]))</f>
        <v>3607389</v>
      </c>
      <c r="Q1460" s="32">
        <f t="shared" si="270"/>
        <v>0</v>
      </c>
      <c r="R1460" s="138">
        <f>Table1[[#This Row],[Số còn phải thu ĐK]]+Table1[[#This Row],[Giá Trị HD sau CK]]-Table1[[#This Row],[Số tiền đã thu]]</f>
        <v>3607389</v>
      </c>
      <c r="S1460" s="6">
        <f>IF(Table1[[#This Row],[Ngày hóa đơn]]&lt;&gt;"",Table1[[#This Row],[Ngày hóa đơn]],IF(Table1[[#This Row],[Ngày hạch toán]]&lt;&gt;"",Table1[[#This Row],[Ngày hạch toán]],""))</f>
        <v>46265</v>
      </c>
      <c r="T1460" s="138"/>
      <c r="U1460" s="6">
        <f>IF(Table1[[#This Row],[Ngày tính CN]]="","",S1460+T1460)</f>
        <v>46265</v>
      </c>
      <c r="V1460" s="32">
        <f ca="1">IF(Table1[[#This Row],[Hạn thanh toán]]="","",IF((U1460-NOW())&lt;0,0,(U1460-NOW())))</f>
        <v>0</v>
      </c>
      <c r="W1460" s="32"/>
      <c r="X1460" s="32">
        <f t="shared" ca="1" si="261"/>
        <v>29.359753240743885</v>
      </c>
      <c r="Y1460" s="2" t="str">
        <f t="shared" ca="1" si="271"/>
        <v>Nợ quá hạn 30 ngày</v>
      </c>
      <c r="Z1460" s="42">
        <f t="shared" si="263"/>
        <v>46265</v>
      </c>
      <c r="AA1460" s="42" t="str">
        <f t="shared" si="264"/>
        <v/>
      </c>
      <c r="AD1460" s="2" t="str">
        <f>VLOOKUP($A1460,MA_KH!$A:$Q,MA_KH!O$1,0)</f>
        <v>MEGA</v>
      </c>
      <c r="AE1460" s="2" t="str">
        <f>VLOOKUP($A1460,MA_KH!$A:$Q,MA_KH!P$1,0)</f>
        <v>CÔNG TY TNHH MM MEGA MARKET (VIỆT NAM)</v>
      </c>
      <c r="AG1460" s="2" t="str">
        <f>(Table1[[#This Row],[Số hóa đơn]])&amp;IF(OR(Table1[[#This Row],[Phân loại]]="Hàng trả",Table1[[#This Row],[Phân loại]]="Giảm công nợ"),-Table1[[#This Row],[Tổng giá trị]],Table1[[#This Row],[Tổng giá trị]])</f>
        <v>000607013607389</v>
      </c>
      <c r="AH1460" s="6" t="e">
        <f>_xlfn.XLOOKUP(Table1[[#This Row],[Column1]],'Chi tiết tt Mega gửi'!P:P,'Chi tiết tt Mega gửi'!N:N)</f>
        <v>#N/A</v>
      </c>
    </row>
    <row r="1461" spans="1:34" ht="25.5" customHeight="1" x14ac:dyDescent="0.2">
      <c r="A1461" s="58" t="s">
        <v>16295</v>
      </c>
      <c r="B1461" s="58" t="s">
        <v>198</v>
      </c>
      <c r="C1461" s="59">
        <v>46265</v>
      </c>
      <c r="D1461" s="58" t="s">
        <v>21862</v>
      </c>
      <c r="E1461" s="59">
        <v>46265</v>
      </c>
      <c r="F1461" s="58" t="s">
        <v>21863</v>
      </c>
      <c r="G1461" s="58" t="s">
        <v>21864</v>
      </c>
      <c r="H1461" s="60">
        <v>6663900</v>
      </c>
      <c r="I1461" s="61">
        <v>0</v>
      </c>
      <c r="J1461" s="60">
        <v>533112</v>
      </c>
      <c r="K1461" s="66">
        <v>7197012</v>
      </c>
      <c r="L1461" s="64" t="s">
        <v>17236</v>
      </c>
      <c r="O1461" s="32">
        <f>IF(Table1[[#This Row],[Phân loại]]="Tồn đầu kỳ",Table1[[#This Row],[Tổng giá trị]],0)</f>
        <v>0</v>
      </c>
      <c r="P1461" s="138">
        <f>IF(Table1[[#This Row],[Số còn phải thu ĐK]]&lt;&gt;0,0,IF(Table1[[#This Row],[Phân loại]]="Bán hàng",Table1[[#This Row],[Tổng giá trị]],-Table1[[#This Row],[Tổng giá trị]]))</f>
        <v>7197012</v>
      </c>
      <c r="Q1461" s="32">
        <f t="shared" si="270"/>
        <v>0</v>
      </c>
      <c r="R1461" s="138">
        <f>Table1[[#This Row],[Số còn phải thu ĐK]]+Table1[[#This Row],[Giá Trị HD sau CK]]-Table1[[#This Row],[Số tiền đã thu]]</f>
        <v>7197012</v>
      </c>
      <c r="S1461" s="6">
        <f>IF(Table1[[#This Row],[Ngày hóa đơn]]&lt;&gt;"",Table1[[#This Row],[Ngày hóa đơn]],IF(Table1[[#This Row],[Ngày hạch toán]]&lt;&gt;"",Table1[[#This Row],[Ngày hạch toán]],""))</f>
        <v>46265</v>
      </c>
      <c r="T1461" s="138"/>
      <c r="U1461" s="6">
        <f>IF(Table1[[#This Row],[Ngày tính CN]]="","",S1461+T1461)</f>
        <v>46265</v>
      </c>
      <c r="V1461" s="32">
        <f ca="1">IF(Table1[[#This Row],[Hạn thanh toán]]="","",IF((U1461-NOW())&lt;0,0,(U1461-NOW())))</f>
        <v>0</v>
      </c>
      <c r="W1461" s="32"/>
      <c r="X1461" s="32">
        <f t="shared" ca="1" si="261"/>
        <v>29.359753240743885</v>
      </c>
      <c r="Y1461" s="2" t="str">
        <f t="shared" ca="1" si="271"/>
        <v>Nợ quá hạn 30 ngày</v>
      </c>
      <c r="Z1461" s="42">
        <f t="shared" si="263"/>
        <v>46265</v>
      </c>
      <c r="AA1461" s="42" t="str">
        <f t="shared" si="264"/>
        <v/>
      </c>
      <c r="AD1461" s="2" t="str">
        <f>VLOOKUP($A1461,MA_KH!$A:$Q,MA_KH!O$1,0)</f>
        <v>MEGA</v>
      </c>
      <c r="AE1461" s="2" t="str">
        <f>VLOOKUP($A1461,MA_KH!$A:$Q,MA_KH!P$1,0)</f>
        <v>CÔNG TY TNHH MM MEGA MARKET (VIỆT NAM)</v>
      </c>
      <c r="AG1461" s="2" t="str">
        <f>(Table1[[#This Row],[Số hóa đơn]])&amp;IF(OR(Table1[[#This Row],[Phân loại]]="Hàng trả",Table1[[#This Row],[Phân loại]]="Giảm công nợ"),-Table1[[#This Row],[Tổng giá trị]],Table1[[#This Row],[Tổng giá trị]])</f>
        <v>000607027197012</v>
      </c>
      <c r="AH1461" s="6" t="e">
        <f>_xlfn.XLOOKUP(Table1[[#This Row],[Column1]],'Chi tiết tt Mega gửi'!P:P,'Chi tiết tt Mega gửi'!N:N)</f>
        <v>#N/A</v>
      </c>
    </row>
    <row r="1462" spans="1:34" ht="25.5" customHeight="1" x14ac:dyDescent="0.2">
      <c r="A1462" s="58" t="s">
        <v>16289</v>
      </c>
      <c r="B1462" s="58" t="s">
        <v>296</v>
      </c>
      <c r="C1462" s="59">
        <v>46273</v>
      </c>
      <c r="D1462" s="58" t="s">
        <v>22118</v>
      </c>
      <c r="E1462" s="59">
        <v>46273</v>
      </c>
      <c r="F1462" s="58">
        <v>497</v>
      </c>
      <c r="G1462" s="58" t="s">
        <v>21867</v>
      </c>
      <c r="H1462" s="60" t="s">
        <v>22119</v>
      </c>
      <c r="J1462" s="60">
        <v>94670</v>
      </c>
      <c r="K1462" s="66">
        <v>1278043</v>
      </c>
      <c r="L1462" s="64" t="s">
        <v>17238</v>
      </c>
      <c r="M1462" s="6">
        <v>46275</v>
      </c>
      <c r="O1462" s="32">
        <f>IF(Table1[[#This Row],[Phân loại]]="Tồn đầu kỳ",Table1[[#This Row],[Tổng giá trị]],0)</f>
        <v>0</v>
      </c>
      <c r="P1462" s="138">
        <f>IF(Table1[[#This Row],[Số còn phải thu ĐK]]&lt;&gt;0,0,IF(Table1[[#This Row],[Phân loại]]="Bán hàng",Table1[[#This Row],[Tổng giá trị]],-Table1[[#This Row],[Tổng giá trị]]))</f>
        <v>-1278043</v>
      </c>
      <c r="Q1462" s="32">
        <f>IF(M1462&lt;&gt;"",IF(O1462&lt;&gt;0,O1462,P1462),0)</f>
        <v>-1278043</v>
      </c>
      <c r="R1462" s="138">
        <f>Table1[[#This Row],[Số còn phải thu ĐK]]+Table1[[#This Row],[Giá Trị HD sau CK]]-Table1[[#This Row],[Số tiền đã thu]]</f>
        <v>0</v>
      </c>
      <c r="S1462" s="6">
        <f>IF(Table1[[#This Row],[Ngày hóa đơn]]&lt;&gt;"",Table1[[#This Row],[Ngày hóa đơn]],IF(Table1[[#This Row],[Ngày hạch toán]]&lt;&gt;"",Table1[[#This Row],[Ngày hạch toán]],""))</f>
        <v>46273</v>
      </c>
      <c r="T1462" s="138"/>
      <c r="U1462" s="6">
        <f>IF(Table1[[#This Row],[Ngày tính CN]]="","",S1462+T1462)</f>
        <v>46273</v>
      </c>
      <c r="V1462" s="32">
        <f ca="1">IF(Table1[[#This Row],[Hạn thanh toán]]="","",IF((U1462-NOW())&lt;0,0,(U1462-NOW())))</f>
        <v>0</v>
      </c>
      <c r="W1462" s="32"/>
      <c r="X1462" s="32" t="str">
        <f ca="1">IF(OR(U1462="",R1462=0),"",IF((U1462-NOW())&lt;0,-(U1462-NOW()),0))</f>
        <v/>
      </c>
      <c r="Y1462" s="2" t="str">
        <f>IF(R1462=0,"Đã thanh toán",IF(X1462="","",IF(X1462&lt;=0,"Chưa đến hạn thanh toán",IF(X1462&lt;=30,"Nợ quá hạn 30 ngày",IF(X1462&lt;=60,"Nợ quá hạn từ 30 ngày đến 60 ngày",IF(X1462&lt;=90,"Nợ quá hạn từ 60 ngày đến 90 ngày",IF(X1462&lt;=120,"Nợ quá hạn từ 90 ngày đến 120 ngày","Nợ quá hạn hơn 120 ngày có khả năng mất thanh toán")))))))</f>
        <v>Đã thanh toán</v>
      </c>
      <c r="Z1462" s="42">
        <f>IF(S1462="","",S1462)</f>
        <v>46273</v>
      </c>
      <c r="AA1462" s="42">
        <f>IF(M1462="","",M1462)</f>
        <v>46275</v>
      </c>
      <c r="AD1462" s="2" t="str">
        <f>VLOOKUP($A1462,MA_KH!$A:$Q,MA_KH!O$1,0)</f>
        <v>MEGA</v>
      </c>
      <c r="AE1462" s="2" t="str">
        <f>VLOOKUP($A1462,MA_KH!$A:$Q,MA_KH!P$1,0)</f>
        <v>CÔNG TY TNHH MM MEGA MARKET (VIỆT NAM)</v>
      </c>
      <c r="AG1462" s="2" t="str">
        <f>(Table1[[#This Row],[Số hóa đơn]])&amp;IF(OR(Table1[[#This Row],[Phân loại]]="Hàng trả",Table1[[#This Row],[Phân loại]]="Giảm công nợ"),-Table1[[#This Row],[Tổng giá trị]],Table1[[#This Row],[Tổng giá trị]])</f>
        <v>497-1278043</v>
      </c>
      <c r="AH1462" s="6">
        <f>_xlfn.XLOOKUP(Table1[[#This Row],[Column1]],'Chi tiết tt Mega gửi'!P:P,'Chi tiết tt Mega gửi'!N:N)</f>
        <v>46275</v>
      </c>
    </row>
    <row r="1463" spans="1:34" ht="25.5" customHeight="1" x14ac:dyDescent="0.2">
      <c r="A1463" s="58" t="s">
        <v>16303</v>
      </c>
      <c r="B1463" s="58" t="s">
        <v>102</v>
      </c>
      <c r="C1463" s="59">
        <v>46273</v>
      </c>
      <c r="D1463" s="58" t="s">
        <v>22120</v>
      </c>
      <c r="E1463" s="59">
        <v>46273</v>
      </c>
      <c r="F1463" s="58">
        <v>360</v>
      </c>
      <c r="G1463" s="58" t="s">
        <v>22121</v>
      </c>
      <c r="H1463" s="60">
        <v>596044</v>
      </c>
      <c r="J1463" s="60">
        <v>47684</v>
      </c>
      <c r="K1463" s="66">
        <v>643728</v>
      </c>
      <c r="L1463" s="64" t="s">
        <v>17238</v>
      </c>
      <c r="M1463" s="6">
        <v>46275</v>
      </c>
      <c r="O1463" s="32">
        <f>IF(Table1[[#This Row],[Phân loại]]="Tồn đầu kỳ",Table1[[#This Row],[Tổng giá trị]],0)</f>
        <v>0</v>
      </c>
      <c r="P1463" s="138">
        <f>IF(Table1[[#This Row],[Số còn phải thu ĐK]]&lt;&gt;0,0,IF(Table1[[#This Row],[Phân loại]]="Bán hàng",Table1[[#This Row],[Tổng giá trị]],-Table1[[#This Row],[Tổng giá trị]]))</f>
        <v>-643728</v>
      </c>
      <c r="Q1463" s="32">
        <f>IF(M1463&lt;&gt;"",IF(O1463&lt;&gt;0,O1463,P1463),0)</f>
        <v>-643728</v>
      </c>
      <c r="R1463" s="138">
        <f>Table1[[#This Row],[Số còn phải thu ĐK]]+Table1[[#This Row],[Giá Trị HD sau CK]]-Table1[[#This Row],[Số tiền đã thu]]</f>
        <v>0</v>
      </c>
      <c r="S1463" s="6">
        <f>IF(Table1[[#This Row],[Ngày hóa đơn]]&lt;&gt;"",Table1[[#This Row],[Ngày hóa đơn]],IF(Table1[[#This Row],[Ngày hạch toán]]&lt;&gt;"",Table1[[#This Row],[Ngày hạch toán]],""))</f>
        <v>46273</v>
      </c>
      <c r="T1463" s="138"/>
      <c r="U1463" s="6">
        <f>IF(Table1[[#This Row],[Ngày tính CN]]="","",S1463+T1463)</f>
        <v>46273</v>
      </c>
      <c r="V1463" s="32">
        <f ca="1">IF(Table1[[#This Row],[Hạn thanh toán]]="","",IF((U1463-NOW())&lt;0,0,(U1463-NOW())))</f>
        <v>0</v>
      </c>
      <c r="W1463" s="32"/>
      <c r="X1463" s="32" t="str">
        <f ca="1">IF(OR(U1463="",R1463=0),"",IF((U1463-NOW())&lt;0,-(U1463-NOW()),0))</f>
        <v/>
      </c>
      <c r="Y1463" s="2" t="str">
        <f>IF(R1463=0,"Đã thanh toán",IF(X1463="","",IF(X1463&lt;=0,"Chưa đến hạn thanh toán",IF(X1463&lt;=30,"Nợ quá hạn 30 ngày",IF(X1463&lt;=60,"Nợ quá hạn từ 30 ngày đến 60 ngày",IF(X1463&lt;=90,"Nợ quá hạn từ 60 ngày đến 90 ngày",IF(X1463&lt;=120,"Nợ quá hạn từ 90 ngày đến 120 ngày","Nợ quá hạn hơn 120 ngày có khả năng mất thanh toán")))))))</f>
        <v>Đã thanh toán</v>
      </c>
      <c r="Z1463" s="42">
        <f>IF(S1463="","",S1463)</f>
        <v>46273</v>
      </c>
      <c r="AA1463" s="42">
        <f>IF(M1463="","",M1463)</f>
        <v>46275</v>
      </c>
      <c r="AD1463" s="2" t="str">
        <f>VLOOKUP($A1463,MA_KH!$A:$Q,MA_KH!O$1,0)</f>
        <v>MEGA</v>
      </c>
      <c r="AE1463" s="2" t="str">
        <f>VLOOKUP($A1463,MA_KH!$A:$Q,MA_KH!P$1,0)</f>
        <v>CÔNG TY TNHH MM MEGA MARKET (VIỆT NAM)</v>
      </c>
      <c r="AG1463" s="2" t="str">
        <f>(Table1[[#This Row],[Số hóa đơn]])&amp;IF(OR(Table1[[#This Row],[Phân loại]]="Hàng trả",Table1[[#This Row],[Phân loại]]="Giảm công nợ"),-Table1[[#This Row],[Tổng giá trị]],Table1[[#This Row],[Tổng giá trị]])</f>
        <v>360-643728</v>
      </c>
      <c r="AH1463" s="6">
        <f>_xlfn.XLOOKUP(Table1[[#This Row],[Column1]],'Chi tiết tt Mega gửi'!P:P,'Chi tiết tt Mega gửi'!N:N)</f>
        <v>46275</v>
      </c>
    </row>
    <row r="1464" spans="1:34" ht="25.5" customHeight="1" x14ac:dyDescent="0.2">
      <c r="A1464" s="58" t="s">
        <v>16292</v>
      </c>
      <c r="B1464" s="58" t="s">
        <v>251</v>
      </c>
      <c r="C1464" s="59">
        <v>46273</v>
      </c>
      <c r="D1464" s="58" t="s">
        <v>22123</v>
      </c>
      <c r="E1464" s="59">
        <v>46273</v>
      </c>
      <c r="F1464" s="58">
        <v>273</v>
      </c>
      <c r="G1464" s="58" t="s">
        <v>22122</v>
      </c>
      <c r="H1464" s="60">
        <v>1361571</v>
      </c>
      <c r="J1464" s="60">
        <v>108926</v>
      </c>
      <c r="K1464" s="66">
        <v>1470497</v>
      </c>
      <c r="L1464" s="64" t="s">
        <v>17238</v>
      </c>
      <c r="M1464" s="6">
        <v>46275</v>
      </c>
      <c r="O1464" s="32">
        <f>IF(Table1[[#This Row],[Phân loại]]="Tồn đầu kỳ",Table1[[#This Row],[Tổng giá trị]],0)</f>
        <v>0</v>
      </c>
      <c r="P1464" s="138">
        <f>IF(Table1[[#This Row],[Số còn phải thu ĐK]]&lt;&gt;0,0,IF(Table1[[#This Row],[Phân loại]]="Bán hàng",Table1[[#This Row],[Tổng giá trị]],-Table1[[#This Row],[Tổng giá trị]]))</f>
        <v>-1470497</v>
      </c>
      <c r="Q1464" s="32">
        <f>IF(M1464&lt;&gt;"",IF(O1464&lt;&gt;0,O1464,P1464),0)</f>
        <v>-1470497</v>
      </c>
      <c r="R1464" s="138">
        <f>Table1[[#This Row],[Số còn phải thu ĐK]]+Table1[[#This Row],[Giá Trị HD sau CK]]-Table1[[#This Row],[Số tiền đã thu]]</f>
        <v>0</v>
      </c>
      <c r="S1464" s="6">
        <f>IF(Table1[[#This Row],[Ngày hóa đơn]]&lt;&gt;"",Table1[[#This Row],[Ngày hóa đơn]],IF(Table1[[#This Row],[Ngày hạch toán]]&lt;&gt;"",Table1[[#This Row],[Ngày hạch toán]],""))</f>
        <v>46273</v>
      </c>
      <c r="T1464" s="138"/>
      <c r="U1464" s="6">
        <f>IF(Table1[[#This Row],[Ngày tính CN]]="","",S1464+T1464)</f>
        <v>46273</v>
      </c>
      <c r="V1464" s="32">
        <f ca="1">IF(Table1[[#This Row],[Hạn thanh toán]]="","",IF((U1464-NOW())&lt;0,0,(U1464-NOW())))</f>
        <v>0</v>
      </c>
      <c r="W1464" s="32"/>
      <c r="X1464" s="32" t="str">
        <f ca="1">IF(OR(U1464="",R1464=0),"",IF((U1464-NOW())&lt;0,-(U1464-NOW()),0))</f>
        <v/>
      </c>
      <c r="Y1464" s="2" t="str">
        <f>IF(R1464=0,"Đã thanh toán",IF(X1464="","",IF(X1464&lt;=0,"Chưa đến hạn thanh toán",IF(X1464&lt;=30,"Nợ quá hạn 30 ngày",IF(X1464&lt;=60,"Nợ quá hạn từ 30 ngày đến 60 ngày",IF(X1464&lt;=90,"Nợ quá hạn từ 60 ngày đến 90 ngày",IF(X1464&lt;=120,"Nợ quá hạn từ 90 ngày đến 120 ngày","Nợ quá hạn hơn 120 ngày có khả năng mất thanh toán")))))))</f>
        <v>Đã thanh toán</v>
      </c>
      <c r="Z1464" s="42">
        <f>IF(S1464="","",S1464)</f>
        <v>46273</v>
      </c>
      <c r="AA1464" s="42">
        <f>IF(M1464="","",M1464)</f>
        <v>46275</v>
      </c>
      <c r="AD1464" s="2" t="str">
        <f>VLOOKUP($A1464,MA_KH!$A:$Q,MA_KH!O$1,0)</f>
        <v>MEGA</v>
      </c>
      <c r="AE1464" s="2" t="str">
        <f>VLOOKUP($A1464,MA_KH!$A:$Q,MA_KH!P$1,0)</f>
        <v>CÔNG TY TNHH MM MEGA MARKET (VIỆT NAM)</v>
      </c>
      <c r="AG1464" s="2" t="str">
        <f>(Table1[[#This Row],[Số hóa đơn]])&amp;IF(OR(Table1[[#This Row],[Phân loại]]="Hàng trả",Table1[[#This Row],[Phân loại]]="Giảm công nợ"),-Table1[[#This Row],[Tổng giá trị]],Table1[[#This Row],[Tổng giá trị]])</f>
        <v>273-1470497</v>
      </c>
      <c r="AH1464" s="6">
        <f>_xlfn.XLOOKUP(Table1[[#This Row],[Column1]],'Chi tiết tt Mega gửi'!P:P,'Chi tiết tt Mega gửi'!N:N)</f>
        <v>46275</v>
      </c>
    </row>
    <row r="1465" spans="1:34" ht="25.5" customHeight="1" x14ac:dyDescent="0.2">
      <c r="A1465" s="54" t="s">
        <v>16300</v>
      </c>
      <c r="B1465" s="54" t="s">
        <v>7238</v>
      </c>
      <c r="C1465" s="55">
        <v>46268</v>
      </c>
      <c r="D1465" s="54" t="s">
        <v>22176</v>
      </c>
      <c r="E1465" s="55">
        <v>46268</v>
      </c>
      <c r="F1465" s="54" t="s">
        <v>22177</v>
      </c>
      <c r="G1465" s="54" t="s">
        <v>22178</v>
      </c>
      <c r="H1465" s="56">
        <v>1593610</v>
      </c>
      <c r="I1465" s="57">
        <v>0</v>
      </c>
      <c r="J1465" s="56">
        <v>127489</v>
      </c>
      <c r="K1465" s="65">
        <v>1721099</v>
      </c>
      <c r="L1465" s="64" t="s">
        <v>17236</v>
      </c>
      <c r="O1465" s="32">
        <f>IF(Table1[[#This Row],[Phân loại]]="Tồn đầu kỳ",Table1[[#This Row],[Tổng giá trị]],0)</f>
        <v>0</v>
      </c>
      <c r="P1465" s="138">
        <f>IF(Table1[[#This Row],[Số còn phải thu ĐK]]&lt;&gt;0,0,IF(Table1[[#This Row],[Phân loại]]="Bán hàng",Table1[[#This Row],[Tổng giá trị]],-Table1[[#This Row],[Tổng giá trị]]))</f>
        <v>1721099</v>
      </c>
      <c r="Q1465" s="32">
        <f t="shared" ref="Q1465:Q1504" si="272">IF(M1465&lt;&gt;"",IF(O1465&lt;&gt;0,O1465,P1465),0)</f>
        <v>0</v>
      </c>
      <c r="R1465" s="138">
        <f>Table1[[#This Row],[Số còn phải thu ĐK]]+Table1[[#This Row],[Giá Trị HD sau CK]]-Table1[[#This Row],[Số tiền đã thu]]</f>
        <v>1721099</v>
      </c>
      <c r="S1465" s="6">
        <f>IF(Table1[[#This Row],[Ngày hóa đơn]]&lt;&gt;"",Table1[[#This Row],[Ngày hóa đơn]],IF(Table1[[#This Row],[Ngày hạch toán]]&lt;&gt;"",Table1[[#This Row],[Ngày hạch toán]],""))</f>
        <v>46268</v>
      </c>
      <c r="T1465" s="138"/>
      <c r="U1465" s="6">
        <f>IF(Table1[[#This Row],[Ngày tính CN]]="","",S1465+T1465)</f>
        <v>46268</v>
      </c>
      <c r="V1465" s="32">
        <f ca="1">IF(Table1[[#This Row],[Hạn thanh toán]]="","",IF((U1465-NOW())&lt;0,0,(U1465-NOW())))</f>
        <v>0</v>
      </c>
      <c r="W1465" s="32"/>
      <c r="X1465" s="32">
        <f t="shared" ref="X1465:X1504" ca="1" si="273">IF(OR(U1465="",R1465=0),"",IF((U1465-NOW())&lt;0,-(U1465-NOW()),0))</f>
        <v>26.359753240743885</v>
      </c>
      <c r="Y1465" s="2" t="str">
        <f t="shared" ref="Y1465:Y1504" ca="1" si="274">IF(R1465=0,"Đã thanh toán",IF(X1465="","",IF(X1465&lt;=0,"Chưa đến hạn thanh toán",IF(X1465&lt;=30,"Nợ quá hạn 30 ngày",IF(X1465&lt;=60,"Nợ quá hạn từ 30 ngày đến 60 ngày",IF(X1465&lt;=90,"Nợ quá hạn từ 60 ngày đến 90 ngày",IF(X1465&lt;=120,"Nợ quá hạn từ 90 ngày đến 120 ngày","Nợ quá hạn hơn 120 ngày có khả năng mất thanh toán")))))))</f>
        <v>Nợ quá hạn 30 ngày</v>
      </c>
      <c r="Z1465" s="42">
        <f t="shared" ref="Z1465:Z1504" si="275">IF(S1465="","",S1465)</f>
        <v>46268</v>
      </c>
      <c r="AA1465" s="42" t="str">
        <f t="shared" ref="AA1465:AA1504" si="276">IF(M1465="","",M1465)</f>
        <v/>
      </c>
      <c r="AD1465" s="2" t="str">
        <f>VLOOKUP($A1465,MA_KH!$A:$Q,MA_KH!O$1,0)</f>
        <v>MEGA</v>
      </c>
      <c r="AE1465" s="2" t="str">
        <f>VLOOKUP($A1465,MA_KH!$A:$Q,MA_KH!P$1,0)</f>
        <v>CÔNG TY TNHH MM MEGA MARKET (VIỆT NAM)</v>
      </c>
      <c r="AG1465" s="2" t="str">
        <f>(Table1[[#This Row],[Số hóa đơn]])&amp;IF(OR(Table1[[#This Row],[Phân loại]]="Hàng trả",Table1[[#This Row],[Phân loại]]="Giảm công nợ"),-Table1[[#This Row],[Tổng giá trị]],Table1[[#This Row],[Tổng giá trị]])</f>
        <v>000618021721099</v>
      </c>
      <c r="AH1465" s="6" t="e">
        <f>_xlfn.XLOOKUP(Table1[[#This Row],[Column1]],'Chi tiết tt Mega gửi'!P:P,'Chi tiết tt Mega gửi'!N:N)</f>
        <v>#N/A</v>
      </c>
    </row>
    <row r="1466" spans="1:34" ht="25.5" customHeight="1" x14ac:dyDescent="0.2">
      <c r="A1466" s="54" t="s">
        <v>16292</v>
      </c>
      <c r="B1466" s="54" t="s">
        <v>251</v>
      </c>
      <c r="C1466" s="55">
        <v>46269</v>
      </c>
      <c r="D1466" s="54" t="s">
        <v>22179</v>
      </c>
      <c r="E1466" s="55">
        <v>46269</v>
      </c>
      <c r="F1466" s="54" t="s">
        <v>22180</v>
      </c>
      <c r="G1466" s="54" t="s">
        <v>22181</v>
      </c>
      <c r="H1466" s="56">
        <v>1615480</v>
      </c>
      <c r="I1466" s="57">
        <v>0</v>
      </c>
      <c r="J1466" s="56">
        <v>129238</v>
      </c>
      <c r="K1466" s="65">
        <v>1744718</v>
      </c>
      <c r="L1466" s="64" t="s">
        <v>17236</v>
      </c>
      <c r="O1466" s="32">
        <f>IF(Table1[[#This Row],[Phân loại]]="Tồn đầu kỳ",Table1[[#This Row],[Tổng giá trị]],0)</f>
        <v>0</v>
      </c>
      <c r="P1466" s="138">
        <f>IF(Table1[[#This Row],[Số còn phải thu ĐK]]&lt;&gt;0,0,IF(Table1[[#This Row],[Phân loại]]="Bán hàng",Table1[[#This Row],[Tổng giá trị]],-Table1[[#This Row],[Tổng giá trị]]))</f>
        <v>1744718</v>
      </c>
      <c r="Q1466" s="32">
        <f t="shared" si="272"/>
        <v>0</v>
      </c>
      <c r="R1466" s="138">
        <f>Table1[[#This Row],[Số còn phải thu ĐK]]+Table1[[#This Row],[Giá Trị HD sau CK]]-Table1[[#This Row],[Số tiền đã thu]]</f>
        <v>1744718</v>
      </c>
      <c r="S1466" s="6">
        <f>IF(Table1[[#This Row],[Ngày hóa đơn]]&lt;&gt;"",Table1[[#This Row],[Ngày hóa đơn]],IF(Table1[[#This Row],[Ngày hạch toán]]&lt;&gt;"",Table1[[#This Row],[Ngày hạch toán]],""))</f>
        <v>46269</v>
      </c>
      <c r="T1466" s="138"/>
      <c r="U1466" s="6">
        <f>IF(Table1[[#This Row],[Ngày tính CN]]="","",S1466+T1466)</f>
        <v>46269</v>
      </c>
      <c r="V1466" s="32">
        <f ca="1">IF(Table1[[#This Row],[Hạn thanh toán]]="","",IF((U1466-NOW())&lt;0,0,(U1466-NOW())))</f>
        <v>0</v>
      </c>
      <c r="W1466" s="32"/>
      <c r="X1466" s="32">
        <f t="shared" ca="1" si="273"/>
        <v>25.359753240743885</v>
      </c>
      <c r="Y1466" s="2" t="str">
        <f t="shared" ca="1" si="274"/>
        <v>Nợ quá hạn 30 ngày</v>
      </c>
      <c r="Z1466" s="42">
        <f t="shared" si="275"/>
        <v>46269</v>
      </c>
      <c r="AA1466" s="42" t="str">
        <f t="shared" si="276"/>
        <v/>
      </c>
      <c r="AD1466" s="2" t="str">
        <f>VLOOKUP($A1466,MA_KH!$A:$Q,MA_KH!O$1,0)</f>
        <v>MEGA</v>
      </c>
      <c r="AE1466" s="2" t="str">
        <f>VLOOKUP($A1466,MA_KH!$A:$Q,MA_KH!P$1,0)</f>
        <v>CÔNG TY TNHH MM MEGA MARKET (VIỆT NAM)</v>
      </c>
      <c r="AG1466" s="2" t="str">
        <f>(Table1[[#This Row],[Số hóa đơn]])&amp;IF(OR(Table1[[#This Row],[Phân loại]]="Hàng trả",Table1[[#This Row],[Phân loại]]="Giảm công nợ"),-Table1[[#This Row],[Tổng giá trị]],Table1[[#This Row],[Tổng giá trị]])</f>
        <v>000618041744718</v>
      </c>
      <c r="AH1466" s="6" t="e">
        <f>_xlfn.XLOOKUP(Table1[[#This Row],[Column1]],'Chi tiết tt Mega gửi'!P:P,'Chi tiết tt Mega gửi'!N:N)</f>
        <v>#N/A</v>
      </c>
    </row>
    <row r="1467" spans="1:34" ht="25.5" customHeight="1" x14ac:dyDescent="0.2">
      <c r="A1467" s="54" t="s">
        <v>16304</v>
      </c>
      <c r="B1467" s="54" t="s">
        <v>7254</v>
      </c>
      <c r="C1467" s="55">
        <v>46269</v>
      </c>
      <c r="D1467" s="54" t="s">
        <v>22182</v>
      </c>
      <c r="E1467" s="55">
        <v>46269</v>
      </c>
      <c r="F1467" s="54" t="s">
        <v>22183</v>
      </c>
      <c r="G1467" s="54" t="s">
        <v>22184</v>
      </c>
      <c r="H1467" s="56">
        <v>2781590</v>
      </c>
      <c r="I1467" s="57">
        <v>0</v>
      </c>
      <c r="J1467" s="56">
        <v>222527</v>
      </c>
      <c r="K1467" s="65">
        <v>3004117</v>
      </c>
      <c r="L1467" s="64" t="s">
        <v>17236</v>
      </c>
      <c r="O1467" s="32">
        <f>IF(Table1[[#This Row],[Phân loại]]="Tồn đầu kỳ",Table1[[#This Row],[Tổng giá trị]],0)</f>
        <v>0</v>
      </c>
      <c r="P1467" s="138">
        <f>IF(Table1[[#This Row],[Số còn phải thu ĐK]]&lt;&gt;0,0,IF(Table1[[#This Row],[Phân loại]]="Bán hàng",Table1[[#This Row],[Tổng giá trị]],-Table1[[#This Row],[Tổng giá trị]]))</f>
        <v>3004117</v>
      </c>
      <c r="Q1467" s="32">
        <f t="shared" si="272"/>
        <v>0</v>
      </c>
      <c r="R1467" s="138">
        <f>Table1[[#This Row],[Số còn phải thu ĐK]]+Table1[[#This Row],[Giá Trị HD sau CK]]-Table1[[#This Row],[Số tiền đã thu]]</f>
        <v>3004117</v>
      </c>
      <c r="S1467" s="6">
        <f>IF(Table1[[#This Row],[Ngày hóa đơn]]&lt;&gt;"",Table1[[#This Row],[Ngày hóa đơn]],IF(Table1[[#This Row],[Ngày hạch toán]]&lt;&gt;"",Table1[[#This Row],[Ngày hạch toán]],""))</f>
        <v>46269</v>
      </c>
      <c r="T1467" s="138"/>
      <c r="U1467" s="6">
        <f>IF(Table1[[#This Row],[Ngày tính CN]]="","",S1467+T1467)</f>
        <v>46269</v>
      </c>
      <c r="V1467" s="32">
        <f ca="1">IF(Table1[[#This Row],[Hạn thanh toán]]="","",IF((U1467-NOW())&lt;0,0,(U1467-NOW())))</f>
        <v>0</v>
      </c>
      <c r="W1467" s="32"/>
      <c r="X1467" s="32">
        <f t="shared" ca="1" si="273"/>
        <v>25.359753240743885</v>
      </c>
      <c r="Y1467" s="2" t="str">
        <f t="shared" ca="1" si="274"/>
        <v>Nợ quá hạn 30 ngày</v>
      </c>
      <c r="Z1467" s="42">
        <f t="shared" si="275"/>
        <v>46269</v>
      </c>
      <c r="AA1467" s="42" t="str">
        <f t="shared" si="276"/>
        <v/>
      </c>
      <c r="AD1467" s="2" t="str">
        <f>VLOOKUP($A1467,MA_KH!$A:$Q,MA_KH!O$1,0)</f>
        <v>MEGA</v>
      </c>
      <c r="AE1467" s="2" t="str">
        <f>VLOOKUP($A1467,MA_KH!$A:$Q,MA_KH!P$1,0)</f>
        <v>CÔNG TY TNHH MM MEGA MARKET (VIỆT NAM)</v>
      </c>
      <c r="AG1467" s="2" t="str">
        <f>(Table1[[#This Row],[Số hóa đơn]])&amp;IF(OR(Table1[[#This Row],[Phân loại]]="Hàng trả",Table1[[#This Row],[Phân loại]]="Giảm công nợ"),-Table1[[#This Row],[Tổng giá trị]],Table1[[#This Row],[Tổng giá trị]])</f>
        <v>000634343004117</v>
      </c>
      <c r="AH1467" s="6" t="e">
        <f>_xlfn.XLOOKUP(Table1[[#This Row],[Column1]],'Chi tiết tt Mega gửi'!P:P,'Chi tiết tt Mega gửi'!N:N)</f>
        <v>#N/A</v>
      </c>
    </row>
    <row r="1468" spans="1:34" ht="25.5" customHeight="1" x14ac:dyDescent="0.2">
      <c r="A1468" s="54" t="s">
        <v>16306</v>
      </c>
      <c r="B1468" s="54" t="s">
        <v>7257</v>
      </c>
      <c r="C1468" s="55">
        <v>46269</v>
      </c>
      <c r="D1468" s="54" t="s">
        <v>22185</v>
      </c>
      <c r="E1468" s="55">
        <v>46269</v>
      </c>
      <c r="F1468" s="54" t="s">
        <v>22186</v>
      </c>
      <c r="G1468" s="54" t="s">
        <v>22187</v>
      </c>
      <c r="H1468" s="56">
        <v>920000</v>
      </c>
      <c r="I1468" s="57">
        <v>0</v>
      </c>
      <c r="J1468" s="56">
        <v>73600</v>
      </c>
      <c r="K1468" s="65">
        <v>993600</v>
      </c>
      <c r="L1468" s="64" t="s">
        <v>17236</v>
      </c>
      <c r="O1468" s="32">
        <f>IF(Table1[[#This Row],[Phân loại]]="Tồn đầu kỳ",Table1[[#This Row],[Tổng giá trị]],0)</f>
        <v>0</v>
      </c>
      <c r="P1468" s="138">
        <f>IF(Table1[[#This Row],[Số còn phải thu ĐK]]&lt;&gt;0,0,IF(Table1[[#This Row],[Phân loại]]="Bán hàng",Table1[[#This Row],[Tổng giá trị]],-Table1[[#This Row],[Tổng giá trị]]))</f>
        <v>993600</v>
      </c>
      <c r="Q1468" s="32">
        <f t="shared" si="272"/>
        <v>0</v>
      </c>
      <c r="R1468" s="138">
        <f>Table1[[#This Row],[Số còn phải thu ĐK]]+Table1[[#This Row],[Giá Trị HD sau CK]]-Table1[[#This Row],[Số tiền đã thu]]</f>
        <v>993600</v>
      </c>
      <c r="S1468" s="6">
        <f>IF(Table1[[#This Row],[Ngày hóa đơn]]&lt;&gt;"",Table1[[#This Row],[Ngày hóa đơn]],IF(Table1[[#This Row],[Ngày hạch toán]]&lt;&gt;"",Table1[[#This Row],[Ngày hạch toán]],""))</f>
        <v>46269</v>
      </c>
      <c r="T1468" s="138"/>
      <c r="U1468" s="6">
        <f>IF(Table1[[#This Row],[Ngày tính CN]]="","",S1468+T1468)</f>
        <v>46269</v>
      </c>
      <c r="V1468" s="32">
        <f ca="1">IF(Table1[[#This Row],[Hạn thanh toán]]="","",IF((U1468-NOW())&lt;0,0,(U1468-NOW())))</f>
        <v>0</v>
      </c>
      <c r="W1468" s="32"/>
      <c r="X1468" s="32">
        <f t="shared" ca="1" si="273"/>
        <v>25.359753240743885</v>
      </c>
      <c r="Y1468" s="2" t="str">
        <f t="shared" ca="1" si="274"/>
        <v>Nợ quá hạn 30 ngày</v>
      </c>
      <c r="Z1468" s="42">
        <f t="shared" si="275"/>
        <v>46269</v>
      </c>
      <c r="AA1468" s="42" t="str">
        <f t="shared" si="276"/>
        <v/>
      </c>
      <c r="AD1468" s="2" t="str">
        <f>VLOOKUP($A1468,MA_KH!$A:$Q,MA_KH!O$1,0)</f>
        <v>MEGA</v>
      </c>
      <c r="AE1468" s="2" t="str">
        <f>VLOOKUP($A1468,MA_KH!$A:$Q,MA_KH!P$1,0)</f>
        <v>CÔNG TY TNHH MM MEGA MARKET (VIỆT NAM)</v>
      </c>
      <c r="AG1468" s="2" t="str">
        <f>(Table1[[#This Row],[Số hóa đơn]])&amp;IF(OR(Table1[[#This Row],[Phân loại]]="Hàng trả",Table1[[#This Row],[Phân loại]]="Giảm công nợ"),-Table1[[#This Row],[Tổng giá trị]],Table1[[#This Row],[Tổng giá trị]])</f>
        <v>00063432993600</v>
      </c>
      <c r="AH1468" s="6" t="e">
        <f>_xlfn.XLOOKUP(Table1[[#This Row],[Column1]],'Chi tiết tt Mega gửi'!P:P,'Chi tiết tt Mega gửi'!N:N)</f>
        <v>#N/A</v>
      </c>
    </row>
    <row r="1469" spans="1:34" ht="25.5" customHeight="1" x14ac:dyDescent="0.2">
      <c r="A1469" s="54" t="s">
        <v>16306</v>
      </c>
      <c r="B1469" s="54" t="s">
        <v>7257</v>
      </c>
      <c r="C1469" s="55">
        <v>46269</v>
      </c>
      <c r="D1469" s="54" t="s">
        <v>22188</v>
      </c>
      <c r="E1469" s="55">
        <v>46269</v>
      </c>
      <c r="F1469" s="54" t="s">
        <v>22189</v>
      </c>
      <c r="G1469" s="54" t="s">
        <v>22190</v>
      </c>
      <c r="H1469" s="56">
        <v>1166110</v>
      </c>
      <c r="I1469" s="57">
        <v>0</v>
      </c>
      <c r="J1469" s="56">
        <v>93289</v>
      </c>
      <c r="K1469" s="65">
        <v>1259399</v>
      </c>
      <c r="L1469" s="64" t="s">
        <v>17236</v>
      </c>
      <c r="O1469" s="32">
        <f>IF(Table1[[#This Row],[Phân loại]]="Tồn đầu kỳ",Table1[[#This Row],[Tổng giá trị]],0)</f>
        <v>0</v>
      </c>
      <c r="P1469" s="138">
        <f>IF(Table1[[#This Row],[Số còn phải thu ĐK]]&lt;&gt;0,0,IF(Table1[[#This Row],[Phân loại]]="Bán hàng",Table1[[#This Row],[Tổng giá trị]],-Table1[[#This Row],[Tổng giá trị]]))</f>
        <v>1259399</v>
      </c>
      <c r="Q1469" s="32">
        <f t="shared" si="272"/>
        <v>0</v>
      </c>
      <c r="R1469" s="138">
        <f>Table1[[#This Row],[Số còn phải thu ĐK]]+Table1[[#This Row],[Giá Trị HD sau CK]]-Table1[[#This Row],[Số tiền đã thu]]</f>
        <v>1259399</v>
      </c>
      <c r="S1469" s="6">
        <f>IF(Table1[[#This Row],[Ngày hóa đơn]]&lt;&gt;"",Table1[[#This Row],[Ngày hóa đơn]],IF(Table1[[#This Row],[Ngày hạch toán]]&lt;&gt;"",Table1[[#This Row],[Ngày hạch toán]],""))</f>
        <v>46269</v>
      </c>
      <c r="T1469" s="138"/>
      <c r="U1469" s="6">
        <f>IF(Table1[[#This Row],[Ngày tính CN]]="","",S1469+T1469)</f>
        <v>46269</v>
      </c>
      <c r="V1469" s="32">
        <f ca="1">IF(Table1[[#This Row],[Hạn thanh toán]]="","",IF((U1469-NOW())&lt;0,0,(U1469-NOW())))</f>
        <v>0</v>
      </c>
      <c r="W1469" s="32"/>
      <c r="X1469" s="32">
        <f t="shared" ca="1" si="273"/>
        <v>25.359753240743885</v>
      </c>
      <c r="Y1469" s="2" t="str">
        <f t="shared" ca="1" si="274"/>
        <v>Nợ quá hạn 30 ngày</v>
      </c>
      <c r="Z1469" s="42">
        <f t="shared" si="275"/>
        <v>46269</v>
      </c>
      <c r="AA1469" s="42" t="str">
        <f t="shared" si="276"/>
        <v/>
      </c>
      <c r="AD1469" s="2" t="str">
        <f>VLOOKUP($A1469,MA_KH!$A:$Q,MA_KH!O$1,0)</f>
        <v>MEGA</v>
      </c>
      <c r="AE1469" s="2" t="str">
        <f>VLOOKUP($A1469,MA_KH!$A:$Q,MA_KH!P$1,0)</f>
        <v>CÔNG TY TNHH MM MEGA MARKET (VIỆT NAM)</v>
      </c>
      <c r="AG1469" s="2" t="str">
        <f>(Table1[[#This Row],[Số hóa đơn]])&amp;IF(OR(Table1[[#This Row],[Phân loại]]="Hàng trả",Table1[[#This Row],[Phân loại]]="Giảm công nợ"),-Table1[[#This Row],[Tổng giá trị]],Table1[[#This Row],[Tổng giá trị]])</f>
        <v>000634331259399</v>
      </c>
      <c r="AH1469" s="6" t="e">
        <f>_xlfn.XLOOKUP(Table1[[#This Row],[Column1]],'Chi tiết tt Mega gửi'!P:P,'Chi tiết tt Mega gửi'!N:N)</f>
        <v>#N/A</v>
      </c>
    </row>
    <row r="1470" spans="1:34" ht="25.5" customHeight="1" x14ac:dyDescent="0.2">
      <c r="A1470" s="54" t="s">
        <v>16306</v>
      </c>
      <c r="B1470" s="54" t="s">
        <v>7257</v>
      </c>
      <c r="C1470" s="55">
        <v>46269</v>
      </c>
      <c r="D1470" s="54" t="s">
        <v>22191</v>
      </c>
      <c r="E1470" s="55">
        <v>46269</v>
      </c>
      <c r="F1470" s="54" t="s">
        <v>22192</v>
      </c>
      <c r="G1470" s="54" t="s">
        <v>22193</v>
      </c>
      <c r="H1470" s="56">
        <v>217500</v>
      </c>
      <c r="I1470" s="57">
        <v>0</v>
      </c>
      <c r="J1470" s="56">
        <v>17400</v>
      </c>
      <c r="K1470" s="65">
        <v>234900</v>
      </c>
      <c r="L1470" s="64" t="s">
        <v>17236</v>
      </c>
      <c r="O1470" s="32">
        <f>IF(Table1[[#This Row],[Phân loại]]="Tồn đầu kỳ",Table1[[#This Row],[Tổng giá trị]],0)</f>
        <v>0</v>
      </c>
      <c r="P1470" s="138">
        <f>IF(Table1[[#This Row],[Số còn phải thu ĐK]]&lt;&gt;0,0,IF(Table1[[#This Row],[Phân loại]]="Bán hàng",Table1[[#This Row],[Tổng giá trị]],-Table1[[#This Row],[Tổng giá trị]]))</f>
        <v>234900</v>
      </c>
      <c r="Q1470" s="32">
        <f t="shared" si="272"/>
        <v>0</v>
      </c>
      <c r="R1470" s="138">
        <f>Table1[[#This Row],[Số còn phải thu ĐK]]+Table1[[#This Row],[Giá Trị HD sau CK]]-Table1[[#This Row],[Số tiền đã thu]]</f>
        <v>234900</v>
      </c>
      <c r="S1470" s="6">
        <f>IF(Table1[[#This Row],[Ngày hóa đơn]]&lt;&gt;"",Table1[[#This Row],[Ngày hóa đơn]],IF(Table1[[#This Row],[Ngày hạch toán]]&lt;&gt;"",Table1[[#This Row],[Ngày hạch toán]],""))</f>
        <v>46269</v>
      </c>
      <c r="T1470" s="138"/>
      <c r="U1470" s="6">
        <f>IF(Table1[[#This Row],[Ngày tính CN]]="","",S1470+T1470)</f>
        <v>46269</v>
      </c>
      <c r="V1470" s="32">
        <f ca="1">IF(Table1[[#This Row],[Hạn thanh toán]]="","",IF((U1470-NOW())&lt;0,0,(U1470-NOW())))</f>
        <v>0</v>
      </c>
      <c r="W1470" s="32"/>
      <c r="X1470" s="32">
        <f t="shared" ca="1" si="273"/>
        <v>25.359753240743885</v>
      </c>
      <c r="Y1470" s="2" t="str">
        <f t="shared" ca="1" si="274"/>
        <v>Nợ quá hạn 30 ngày</v>
      </c>
      <c r="Z1470" s="42">
        <f t="shared" si="275"/>
        <v>46269</v>
      </c>
      <c r="AA1470" s="42" t="str">
        <f t="shared" si="276"/>
        <v/>
      </c>
      <c r="AD1470" s="2" t="str">
        <f>VLOOKUP($A1470,MA_KH!$A:$Q,MA_KH!O$1,0)</f>
        <v>MEGA</v>
      </c>
      <c r="AE1470" s="2" t="str">
        <f>VLOOKUP($A1470,MA_KH!$A:$Q,MA_KH!P$1,0)</f>
        <v>CÔNG TY TNHH MM MEGA MARKET (VIỆT NAM)</v>
      </c>
      <c r="AG1470" s="2" t="str">
        <f>(Table1[[#This Row],[Số hóa đơn]])&amp;IF(OR(Table1[[#This Row],[Phân loại]]="Hàng trả",Table1[[#This Row],[Phân loại]]="Giảm công nợ"),-Table1[[#This Row],[Tổng giá trị]],Table1[[#This Row],[Tổng giá trị]])</f>
        <v>00063431234900</v>
      </c>
      <c r="AH1470" s="6" t="e">
        <f>_xlfn.XLOOKUP(Table1[[#This Row],[Column1]],'Chi tiết tt Mega gửi'!P:P,'Chi tiết tt Mega gửi'!N:N)</f>
        <v>#N/A</v>
      </c>
    </row>
    <row r="1471" spans="1:34" ht="25.5" customHeight="1" x14ac:dyDescent="0.2">
      <c r="A1471" s="54" t="s">
        <v>16304</v>
      </c>
      <c r="B1471" s="54" t="s">
        <v>7254</v>
      </c>
      <c r="C1471" s="55">
        <v>46269</v>
      </c>
      <c r="D1471" s="54" t="s">
        <v>22194</v>
      </c>
      <c r="E1471" s="55">
        <v>46269</v>
      </c>
      <c r="F1471" s="54" t="s">
        <v>22195</v>
      </c>
      <c r="G1471" s="54" t="s">
        <v>22196</v>
      </c>
      <c r="H1471" s="56">
        <v>1110650</v>
      </c>
      <c r="I1471" s="57">
        <v>0</v>
      </c>
      <c r="J1471" s="56">
        <v>88852</v>
      </c>
      <c r="K1471" s="65">
        <v>1199502</v>
      </c>
      <c r="L1471" s="64" t="s">
        <v>17236</v>
      </c>
      <c r="O1471" s="32">
        <f>IF(Table1[[#This Row],[Phân loại]]="Tồn đầu kỳ",Table1[[#This Row],[Tổng giá trị]],0)</f>
        <v>0</v>
      </c>
      <c r="P1471" s="138">
        <f>IF(Table1[[#This Row],[Số còn phải thu ĐK]]&lt;&gt;0,0,IF(Table1[[#This Row],[Phân loại]]="Bán hàng",Table1[[#This Row],[Tổng giá trị]],-Table1[[#This Row],[Tổng giá trị]]))</f>
        <v>1199502</v>
      </c>
      <c r="Q1471" s="32">
        <f t="shared" si="272"/>
        <v>0</v>
      </c>
      <c r="R1471" s="138">
        <f>Table1[[#This Row],[Số còn phải thu ĐK]]+Table1[[#This Row],[Giá Trị HD sau CK]]-Table1[[#This Row],[Số tiền đã thu]]</f>
        <v>1199502</v>
      </c>
      <c r="S1471" s="6">
        <f>IF(Table1[[#This Row],[Ngày hóa đơn]]&lt;&gt;"",Table1[[#This Row],[Ngày hóa đơn]],IF(Table1[[#This Row],[Ngày hạch toán]]&lt;&gt;"",Table1[[#This Row],[Ngày hạch toán]],""))</f>
        <v>46269</v>
      </c>
      <c r="T1471" s="138"/>
      <c r="U1471" s="6">
        <f>IF(Table1[[#This Row],[Ngày tính CN]]="","",S1471+T1471)</f>
        <v>46269</v>
      </c>
      <c r="V1471" s="32">
        <f ca="1">IF(Table1[[#This Row],[Hạn thanh toán]]="","",IF((U1471-NOW())&lt;0,0,(U1471-NOW())))</f>
        <v>0</v>
      </c>
      <c r="W1471" s="32"/>
      <c r="X1471" s="32">
        <f t="shared" ca="1" si="273"/>
        <v>25.359753240743885</v>
      </c>
      <c r="Y1471" s="2" t="str">
        <f t="shared" ca="1" si="274"/>
        <v>Nợ quá hạn 30 ngày</v>
      </c>
      <c r="Z1471" s="42">
        <f t="shared" si="275"/>
        <v>46269</v>
      </c>
      <c r="AA1471" s="42" t="str">
        <f t="shared" si="276"/>
        <v/>
      </c>
      <c r="AD1471" s="2" t="str">
        <f>VLOOKUP($A1471,MA_KH!$A:$Q,MA_KH!O$1,0)</f>
        <v>MEGA</v>
      </c>
      <c r="AE1471" s="2" t="str">
        <f>VLOOKUP($A1471,MA_KH!$A:$Q,MA_KH!P$1,0)</f>
        <v>CÔNG TY TNHH MM MEGA MARKET (VIỆT NAM)</v>
      </c>
      <c r="AG1471" s="2" t="str">
        <f>(Table1[[#This Row],[Số hóa đơn]])&amp;IF(OR(Table1[[#This Row],[Phân loại]]="Hàng trả",Table1[[#This Row],[Phân loại]]="Giảm công nợ"),-Table1[[#This Row],[Tổng giá trị]],Table1[[#This Row],[Tổng giá trị]])</f>
        <v>000634361199502</v>
      </c>
      <c r="AH1471" s="6" t="e">
        <f>_xlfn.XLOOKUP(Table1[[#This Row],[Column1]],'Chi tiết tt Mega gửi'!P:P,'Chi tiết tt Mega gửi'!N:N)</f>
        <v>#N/A</v>
      </c>
    </row>
    <row r="1472" spans="1:34" ht="25.5" customHeight="1" x14ac:dyDescent="0.2">
      <c r="A1472" s="54" t="s">
        <v>16298</v>
      </c>
      <c r="B1472" s="54" t="s">
        <v>7235</v>
      </c>
      <c r="C1472" s="55">
        <v>46269</v>
      </c>
      <c r="D1472" s="54" t="s">
        <v>22197</v>
      </c>
      <c r="E1472" s="55">
        <v>46269</v>
      </c>
      <c r="F1472" s="54" t="s">
        <v>22198</v>
      </c>
      <c r="G1472" s="54" t="s">
        <v>22199</v>
      </c>
      <c r="H1472" s="56">
        <v>5471316</v>
      </c>
      <c r="I1472" s="57">
        <v>0</v>
      </c>
      <c r="J1472" s="56">
        <v>437705</v>
      </c>
      <c r="K1472" s="65">
        <v>5909021</v>
      </c>
      <c r="L1472" s="64" t="s">
        <v>17236</v>
      </c>
      <c r="O1472" s="32">
        <f>IF(Table1[[#This Row],[Phân loại]]="Tồn đầu kỳ",Table1[[#This Row],[Tổng giá trị]],0)</f>
        <v>0</v>
      </c>
      <c r="P1472" s="138">
        <f>IF(Table1[[#This Row],[Số còn phải thu ĐK]]&lt;&gt;0,0,IF(Table1[[#This Row],[Phân loại]]="Bán hàng",Table1[[#This Row],[Tổng giá trị]],-Table1[[#This Row],[Tổng giá trị]]))</f>
        <v>5909021</v>
      </c>
      <c r="Q1472" s="32">
        <f t="shared" si="272"/>
        <v>0</v>
      </c>
      <c r="R1472" s="138">
        <f>Table1[[#This Row],[Số còn phải thu ĐK]]+Table1[[#This Row],[Giá Trị HD sau CK]]-Table1[[#This Row],[Số tiền đã thu]]</f>
        <v>5909021</v>
      </c>
      <c r="S1472" s="6">
        <f>IF(Table1[[#This Row],[Ngày hóa đơn]]&lt;&gt;"",Table1[[#This Row],[Ngày hóa đơn]],IF(Table1[[#This Row],[Ngày hạch toán]]&lt;&gt;"",Table1[[#This Row],[Ngày hạch toán]],""))</f>
        <v>46269</v>
      </c>
      <c r="T1472" s="138"/>
      <c r="U1472" s="6">
        <f>IF(Table1[[#This Row],[Ngày tính CN]]="","",S1472+T1472)</f>
        <v>46269</v>
      </c>
      <c r="V1472" s="32">
        <f ca="1">IF(Table1[[#This Row],[Hạn thanh toán]]="","",IF((U1472-NOW())&lt;0,0,(U1472-NOW())))</f>
        <v>0</v>
      </c>
      <c r="W1472" s="32"/>
      <c r="X1472" s="32">
        <f t="shared" ca="1" si="273"/>
        <v>25.359753240743885</v>
      </c>
      <c r="Y1472" s="2" t="str">
        <f t="shared" ca="1" si="274"/>
        <v>Nợ quá hạn 30 ngày</v>
      </c>
      <c r="Z1472" s="42">
        <f t="shared" si="275"/>
        <v>46269</v>
      </c>
      <c r="AA1472" s="42" t="str">
        <f t="shared" si="276"/>
        <v/>
      </c>
      <c r="AD1472" s="2" t="str">
        <f>VLOOKUP($A1472,MA_KH!$A:$Q,MA_KH!O$1,0)</f>
        <v>MEGA</v>
      </c>
      <c r="AE1472" s="2" t="str">
        <f>VLOOKUP($A1472,MA_KH!$A:$Q,MA_KH!P$1,0)</f>
        <v>CÔNG TY TNHH MM MEGA MARKET (VIỆT NAM)</v>
      </c>
      <c r="AG1472" s="2" t="str">
        <f>(Table1[[#This Row],[Số hóa đơn]])&amp;IF(OR(Table1[[#This Row],[Phân loại]]="Hàng trả",Table1[[#This Row],[Phân loại]]="Giảm công nợ"),-Table1[[#This Row],[Tổng giá trị]],Table1[[#This Row],[Tổng giá trị]])</f>
        <v>000618035909021</v>
      </c>
      <c r="AH1472" s="6" t="e">
        <f>_xlfn.XLOOKUP(Table1[[#This Row],[Column1]],'Chi tiết tt Mega gửi'!P:P,'Chi tiết tt Mega gửi'!N:N)</f>
        <v>#N/A</v>
      </c>
    </row>
    <row r="1473" spans="1:34" ht="25.5" customHeight="1" x14ac:dyDescent="0.2">
      <c r="A1473" s="54" t="s">
        <v>16304</v>
      </c>
      <c r="B1473" s="54" t="s">
        <v>7254</v>
      </c>
      <c r="C1473" s="55">
        <v>46269</v>
      </c>
      <c r="D1473" s="54" t="s">
        <v>22200</v>
      </c>
      <c r="E1473" s="55">
        <v>46269</v>
      </c>
      <c r="F1473" s="54" t="s">
        <v>22201</v>
      </c>
      <c r="G1473" s="54" t="s">
        <v>22202</v>
      </c>
      <c r="H1473" s="56">
        <v>2221300</v>
      </c>
      <c r="I1473" s="57">
        <v>0</v>
      </c>
      <c r="J1473" s="56">
        <v>177704</v>
      </c>
      <c r="K1473" s="65">
        <v>2399004</v>
      </c>
      <c r="L1473" s="64" t="s">
        <v>17236</v>
      </c>
      <c r="O1473" s="32">
        <f>IF(Table1[[#This Row],[Phân loại]]="Tồn đầu kỳ",Table1[[#This Row],[Tổng giá trị]],0)</f>
        <v>0</v>
      </c>
      <c r="P1473" s="138">
        <f>IF(Table1[[#This Row],[Số còn phải thu ĐK]]&lt;&gt;0,0,IF(Table1[[#This Row],[Phân loại]]="Bán hàng",Table1[[#This Row],[Tổng giá trị]],-Table1[[#This Row],[Tổng giá trị]]))</f>
        <v>2399004</v>
      </c>
      <c r="Q1473" s="32">
        <f t="shared" si="272"/>
        <v>0</v>
      </c>
      <c r="R1473" s="138">
        <f>Table1[[#This Row],[Số còn phải thu ĐK]]+Table1[[#This Row],[Giá Trị HD sau CK]]-Table1[[#This Row],[Số tiền đã thu]]</f>
        <v>2399004</v>
      </c>
      <c r="S1473" s="6">
        <f>IF(Table1[[#This Row],[Ngày hóa đơn]]&lt;&gt;"",Table1[[#This Row],[Ngày hóa đơn]],IF(Table1[[#This Row],[Ngày hạch toán]]&lt;&gt;"",Table1[[#This Row],[Ngày hạch toán]],""))</f>
        <v>46269</v>
      </c>
      <c r="T1473" s="138"/>
      <c r="U1473" s="6">
        <f>IF(Table1[[#This Row],[Ngày tính CN]]="","",S1473+T1473)</f>
        <v>46269</v>
      </c>
      <c r="V1473" s="32">
        <f ca="1">IF(Table1[[#This Row],[Hạn thanh toán]]="","",IF((U1473-NOW())&lt;0,0,(U1473-NOW())))</f>
        <v>0</v>
      </c>
      <c r="W1473" s="32"/>
      <c r="X1473" s="32">
        <f t="shared" ca="1" si="273"/>
        <v>25.359753240743885</v>
      </c>
      <c r="Y1473" s="2" t="str">
        <f t="shared" ca="1" si="274"/>
        <v>Nợ quá hạn 30 ngày</v>
      </c>
      <c r="Z1473" s="42">
        <f t="shared" si="275"/>
        <v>46269</v>
      </c>
      <c r="AA1473" s="42" t="str">
        <f t="shared" si="276"/>
        <v/>
      </c>
      <c r="AD1473" s="2" t="str">
        <f>VLOOKUP($A1473,MA_KH!$A:$Q,MA_KH!O$1,0)</f>
        <v>MEGA</v>
      </c>
      <c r="AE1473" s="2" t="str">
        <f>VLOOKUP($A1473,MA_KH!$A:$Q,MA_KH!P$1,0)</f>
        <v>CÔNG TY TNHH MM MEGA MARKET (VIỆT NAM)</v>
      </c>
      <c r="AG1473" s="2" t="str">
        <f>(Table1[[#This Row],[Số hóa đơn]])&amp;IF(OR(Table1[[#This Row],[Phân loại]]="Hàng trả",Table1[[#This Row],[Phân loại]]="Giảm công nợ"),-Table1[[#This Row],[Tổng giá trị]],Table1[[#This Row],[Tổng giá trị]])</f>
        <v>000634352399004</v>
      </c>
      <c r="AH1473" s="6" t="e">
        <f>_xlfn.XLOOKUP(Table1[[#This Row],[Column1]],'Chi tiết tt Mega gửi'!P:P,'Chi tiết tt Mega gửi'!N:N)</f>
        <v>#N/A</v>
      </c>
    </row>
    <row r="1474" spans="1:34" ht="25.5" customHeight="1" x14ac:dyDescent="0.2">
      <c r="A1474" s="54" t="s">
        <v>16296</v>
      </c>
      <c r="B1474" s="54" t="s">
        <v>7244</v>
      </c>
      <c r="C1474" s="55">
        <v>46270</v>
      </c>
      <c r="D1474" s="54" t="s">
        <v>22203</v>
      </c>
      <c r="E1474" s="55">
        <v>46270</v>
      </c>
      <c r="F1474" s="54" t="s">
        <v>22204</v>
      </c>
      <c r="G1474" s="54" t="s">
        <v>22205</v>
      </c>
      <c r="H1474" s="56">
        <v>7472330</v>
      </c>
      <c r="I1474" s="57">
        <v>0</v>
      </c>
      <c r="J1474" s="56">
        <v>597786</v>
      </c>
      <c r="K1474" s="65">
        <v>8070116</v>
      </c>
      <c r="L1474" s="64" t="s">
        <v>17236</v>
      </c>
      <c r="O1474" s="32">
        <f>IF(Table1[[#This Row],[Phân loại]]="Tồn đầu kỳ",Table1[[#This Row],[Tổng giá trị]],0)</f>
        <v>0</v>
      </c>
      <c r="P1474" s="138">
        <f>IF(Table1[[#This Row],[Số còn phải thu ĐK]]&lt;&gt;0,0,IF(Table1[[#This Row],[Phân loại]]="Bán hàng",Table1[[#This Row],[Tổng giá trị]],-Table1[[#This Row],[Tổng giá trị]]))</f>
        <v>8070116</v>
      </c>
      <c r="Q1474" s="32">
        <f t="shared" si="272"/>
        <v>0</v>
      </c>
      <c r="R1474" s="138">
        <f>Table1[[#This Row],[Số còn phải thu ĐK]]+Table1[[#This Row],[Giá Trị HD sau CK]]-Table1[[#This Row],[Số tiền đã thu]]</f>
        <v>8070116</v>
      </c>
      <c r="S1474" s="6">
        <f>IF(Table1[[#This Row],[Ngày hóa đơn]]&lt;&gt;"",Table1[[#This Row],[Ngày hóa đơn]],IF(Table1[[#This Row],[Ngày hạch toán]]&lt;&gt;"",Table1[[#This Row],[Ngày hạch toán]],""))</f>
        <v>46270</v>
      </c>
      <c r="T1474" s="138"/>
      <c r="U1474" s="6">
        <f>IF(Table1[[#This Row],[Ngày tính CN]]="","",S1474+T1474)</f>
        <v>46270</v>
      </c>
      <c r="V1474" s="32">
        <f ca="1">IF(Table1[[#This Row],[Hạn thanh toán]]="","",IF((U1474-NOW())&lt;0,0,(U1474-NOW())))</f>
        <v>0</v>
      </c>
      <c r="W1474" s="32"/>
      <c r="X1474" s="32">
        <f t="shared" ca="1" si="273"/>
        <v>24.359753240743885</v>
      </c>
      <c r="Y1474" s="2" t="str">
        <f t="shared" ca="1" si="274"/>
        <v>Nợ quá hạn 30 ngày</v>
      </c>
      <c r="Z1474" s="42">
        <f t="shared" si="275"/>
        <v>46270</v>
      </c>
      <c r="AA1474" s="42" t="str">
        <f t="shared" si="276"/>
        <v/>
      </c>
      <c r="AD1474" s="2" t="str">
        <f>VLOOKUP($A1474,MA_KH!$A:$Q,MA_KH!O$1,0)</f>
        <v>MEGA</v>
      </c>
      <c r="AE1474" s="2" t="str">
        <f>VLOOKUP($A1474,MA_KH!$A:$Q,MA_KH!P$1,0)</f>
        <v>CÔNG TY TNHH MM MEGA MARKET (VIỆT NAM)</v>
      </c>
      <c r="AG1474" s="2" t="str">
        <f>(Table1[[#This Row],[Số hóa đơn]])&amp;IF(OR(Table1[[#This Row],[Phân loại]]="Hàng trả",Table1[[#This Row],[Phân loại]]="Giảm công nợ"),-Table1[[#This Row],[Tổng giá trị]],Table1[[#This Row],[Tổng giá trị]])</f>
        <v>000618058070116</v>
      </c>
      <c r="AH1474" s="6" t="e">
        <f>_xlfn.XLOOKUP(Table1[[#This Row],[Column1]],'Chi tiết tt Mega gửi'!P:P,'Chi tiết tt Mega gửi'!N:N)</f>
        <v>#N/A</v>
      </c>
    </row>
    <row r="1475" spans="1:34" ht="25.5" customHeight="1" x14ac:dyDescent="0.2">
      <c r="A1475" s="54" t="s">
        <v>16291</v>
      </c>
      <c r="B1475" s="54" t="s">
        <v>200</v>
      </c>
      <c r="C1475" s="55">
        <v>46272</v>
      </c>
      <c r="D1475" s="54" t="s">
        <v>22206</v>
      </c>
      <c r="E1475" s="55">
        <v>46272</v>
      </c>
      <c r="F1475" s="54" t="s">
        <v>22207</v>
      </c>
      <c r="G1475" s="54" t="s">
        <v>22208</v>
      </c>
      <c r="H1475" s="56">
        <v>3640650</v>
      </c>
      <c r="I1475" s="57">
        <v>0</v>
      </c>
      <c r="J1475" s="56">
        <v>291252</v>
      </c>
      <c r="K1475" s="65">
        <v>3931902</v>
      </c>
      <c r="L1475" s="64" t="s">
        <v>17236</v>
      </c>
      <c r="O1475" s="32">
        <f>IF(Table1[[#This Row],[Phân loại]]="Tồn đầu kỳ",Table1[[#This Row],[Tổng giá trị]],0)</f>
        <v>0</v>
      </c>
      <c r="P1475" s="138">
        <f>IF(Table1[[#This Row],[Số còn phải thu ĐK]]&lt;&gt;0,0,IF(Table1[[#This Row],[Phân loại]]="Bán hàng",Table1[[#This Row],[Tổng giá trị]],-Table1[[#This Row],[Tổng giá trị]]))</f>
        <v>3931902</v>
      </c>
      <c r="Q1475" s="32">
        <f t="shared" si="272"/>
        <v>0</v>
      </c>
      <c r="R1475" s="138">
        <f>Table1[[#This Row],[Số còn phải thu ĐK]]+Table1[[#This Row],[Giá Trị HD sau CK]]-Table1[[#This Row],[Số tiền đã thu]]</f>
        <v>3931902</v>
      </c>
      <c r="S1475" s="6">
        <f>IF(Table1[[#This Row],[Ngày hóa đơn]]&lt;&gt;"",Table1[[#This Row],[Ngày hóa đơn]],IF(Table1[[#This Row],[Ngày hạch toán]]&lt;&gt;"",Table1[[#This Row],[Ngày hạch toán]],""))</f>
        <v>46272</v>
      </c>
      <c r="T1475" s="138"/>
      <c r="U1475" s="6">
        <f>IF(Table1[[#This Row],[Ngày tính CN]]="","",S1475+T1475)</f>
        <v>46272</v>
      </c>
      <c r="V1475" s="32">
        <f ca="1">IF(Table1[[#This Row],[Hạn thanh toán]]="","",IF((U1475-NOW())&lt;0,0,(U1475-NOW())))</f>
        <v>0</v>
      </c>
      <c r="W1475" s="32"/>
      <c r="X1475" s="32">
        <f t="shared" ca="1" si="273"/>
        <v>22.359753240743885</v>
      </c>
      <c r="Y1475" s="2" t="str">
        <f t="shared" ca="1" si="274"/>
        <v>Nợ quá hạn 30 ngày</v>
      </c>
      <c r="Z1475" s="42">
        <f t="shared" si="275"/>
        <v>46272</v>
      </c>
      <c r="AA1475" s="42" t="str">
        <f t="shared" si="276"/>
        <v/>
      </c>
      <c r="AD1475" s="2" t="str">
        <f>VLOOKUP($A1475,MA_KH!$A:$Q,MA_KH!O$1,0)</f>
        <v>MEGA</v>
      </c>
      <c r="AE1475" s="2" t="str">
        <f>VLOOKUP($A1475,MA_KH!$A:$Q,MA_KH!P$1,0)</f>
        <v>CÔNG TY TNHH MM MEGA MARKET (VIỆT NAM)</v>
      </c>
      <c r="AG1475" s="2" t="str">
        <f>(Table1[[#This Row],[Số hóa đơn]])&amp;IF(OR(Table1[[#This Row],[Phân loại]]="Hàng trả",Table1[[#This Row],[Phân loại]]="Giảm công nợ"),-Table1[[#This Row],[Tổng giá trị]],Table1[[#This Row],[Tổng giá trị]])</f>
        <v>000618103931902</v>
      </c>
      <c r="AH1475" s="6" t="e">
        <f>_xlfn.XLOOKUP(Table1[[#This Row],[Column1]],'Chi tiết tt Mega gửi'!P:P,'Chi tiết tt Mega gửi'!N:N)</f>
        <v>#N/A</v>
      </c>
    </row>
    <row r="1476" spans="1:34" ht="25.5" customHeight="1" x14ac:dyDescent="0.2">
      <c r="A1476" s="54" t="s">
        <v>16295</v>
      </c>
      <c r="B1476" s="54" t="s">
        <v>198</v>
      </c>
      <c r="C1476" s="55">
        <v>46272</v>
      </c>
      <c r="D1476" s="54" t="s">
        <v>22209</v>
      </c>
      <c r="E1476" s="55">
        <v>46272</v>
      </c>
      <c r="F1476" s="54" t="s">
        <v>22210</v>
      </c>
      <c r="G1476" s="54" t="s">
        <v>22211</v>
      </c>
      <c r="H1476" s="56">
        <v>1615480</v>
      </c>
      <c r="I1476" s="57">
        <v>0</v>
      </c>
      <c r="J1476" s="56">
        <v>129238</v>
      </c>
      <c r="K1476" s="65">
        <v>1744718</v>
      </c>
      <c r="L1476" s="64" t="s">
        <v>17236</v>
      </c>
      <c r="O1476" s="32">
        <f>IF(Table1[[#This Row],[Phân loại]]="Tồn đầu kỳ",Table1[[#This Row],[Tổng giá trị]],0)</f>
        <v>0</v>
      </c>
      <c r="P1476" s="138">
        <f>IF(Table1[[#This Row],[Số còn phải thu ĐK]]&lt;&gt;0,0,IF(Table1[[#This Row],[Phân loại]]="Bán hàng",Table1[[#This Row],[Tổng giá trị]],-Table1[[#This Row],[Tổng giá trị]]))</f>
        <v>1744718</v>
      </c>
      <c r="Q1476" s="32">
        <f t="shared" si="272"/>
        <v>0</v>
      </c>
      <c r="R1476" s="138">
        <f>Table1[[#This Row],[Số còn phải thu ĐK]]+Table1[[#This Row],[Giá Trị HD sau CK]]-Table1[[#This Row],[Số tiền đã thu]]</f>
        <v>1744718</v>
      </c>
      <c r="S1476" s="6">
        <f>IF(Table1[[#This Row],[Ngày hóa đơn]]&lt;&gt;"",Table1[[#This Row],[Ngày hóa đơn]],IF(Table1[[#This Row],[Ngày hạch toán]]&lt;&gt;"",Table1[[#This Row],[Ngày hạch toán]],""))</f>
        <v>46272</v>
      </c>
      <c r="T1476" s="138"/>
      <c r="U1476" s="6">
        <f>IF(Table1[[#This Row],[Ngày tính CN]]="","",S1476+T1476)</f>
        <v>46272</v>
      </c>
      <c r="V1476" s="32">
        <f ca="1">IF(Table1[[#This Row],[Hạn thanh toán]]="","",IF((U1476-NOW())&lt;0,0,(U1476-NOW())))</f>
        <v>0</v>
      </c>
      <c r="W1476" s="32"/>
      <c r="X1476" s="32">
        <f t="shared" ca="1" si="273"/>
        <v>22.359753240743885</v>
      </c>
      <c r="Y1476" s="2" t="str">
        <f t="shared" ca="1" si="274"/>
        <v>Nợ quá hạn 30 ngày</v>
      </c>
      <c r="Z1476" s="42">
        <f t="shared" si="275"/>
        <v>46272</v>
      </c>
      <c r="AA1476" s="42" t="str">
        <f t="shared" si="276"/>
        <v/>
      </c>
      <c r="AD1476" s="2" t="str">
        <f>VLOOKUP($A1476,MA_KH!$A:$Q,MA_KH!O$1,0)</f>
        <v>MEGA</v>
      </c>
      <c r="AE1476" s="2" t="str">
        <f>VLOOKUP($A1476,MA_KH!$A:$Q,MA_KH!P$1,0)</f>
        <v>CÔNG TY TNHH MM MEGA MARKET (VIỆT NAM)</v>
      </c>
      <c r="AG1476" s="2" t="str">
        <f>(Table1[[#This Row],[Số hóa đơn]])&amp;IF(OR(Table1[[#This Row],[Phân loại]]="Hàng trả",Table1[[#This Row],[Phân loại]]="Giảm công nợ"),-Table1[[#This Row],[Tổng giá trị]],Table1[[#This Row],[Tổng giá trị]])</f>
        <v>000618071744718</v>
      </c>
      <c r="AH1476" s="6" t="e">
        <f>_xlfn.XLOOKUP(Table1[[#This Row],[Column1]],'Chi tiết tt Mega gửi'!P:P,'Chi tiết tt Mega gửi'!N:N)</f>
        <v>#N/A</v>
      </c>
    </row>
    <row r="1477" spans="1:34" ht="25.5" customHeight="1" x14ac:dyDescent="0.2">
      <c r="A1477" s="54" t="s">
        <v>16295</v>
      </c>
      <c r="B1477" s="54" t="s">
        <v>198</v>
      </c>
      <c r="C1477" s="55">
        <v>46272</v>
      </c>
      <c r="D1477" s="54" t="s">
        <v>22212</v>
      </c>
      <c r="E1477" s="55">
        <v>46272</v>
      </c>
      <c r="F1477" s="54" t="s">
        <v>22213</v>
      </c>
      <c r="G1477" s="54" t="s">
        <v>22214</v>
      </c>
      <c r="H1477" s="56">
        <v>902010</v>
      </c>
      <c r="I1477" s="57">
        <v>0</v>
      </c>
      <c r="J1477" s="56">
        <v>72161</v>
      </c>
      <c r="K1477" s="65">
        <v>974171</v>
      </c>
      <c r="L1477" s="64" t="s">
        <v>17236</v>
      </c>
      <c r="O1477" s="32">
        <f>IF(Table1[[#This Row],[Phân loại]]="Tồn đầu kỳ",Table1[[#This Row],[Tổng giá trị]],0)</f>
        <v>0</v>
      </c>
      <c r="P1477" s="138">
        <f>IF(Table1[[#This Row],[Số còn phải thu ĐK]]&lt;&gt;0,0,IF(Table1[[#This Row],[Phân loại]]="Bán hàng",Table1[[#This Row],[Tổng giá trị]],-Table1[[#This Row],[Tổng giá trị]]))</f>
        <v>974171</v>
      </c>
      <c r="Q1477" s="32">
        <f t="shared" si="272"/>
        <v>0</v>
      </c>
      <c r="R1477" s="138">
        <f>Table1[[#This Row],[Số còn phải thu ĐK]]+Table1[[#This Row],[Giá Trị HD sau CK]]-Table1[[#This Row],[Số tiền đã thu]]</f>
        <v>974171</v>
      </c>
      <c r="S1477" s="6">
        <f>IF(Table1[[#This Row],[Ngày hóa đơn]]&lt;&gt;"",Table1[[#This Row],[Ngày hóa đơn]],IF(Table1[[#This Row],[Ngày hạch toán]]&lt;&gt;"",Table1[[#This Row],[Ngày hạch toán]],""))</f>
        <v>46272</v>
      </c>
      <c r="T1477" s="138"/>
      <c r="U1477" s="6">
        <f>IF(Table1[[#This Row],[Ngày tính CN]]="","",S1477+T1477)</f>
        <v>46272</v>
      </c>
      <c r="V1477" s="32">
        <f ca="1">IF(Table1[[#This Row],[Hạn thanh toán]]="","",IF((U1477-NOW())&lt;0,0,(U1477-NOW())))</f>
        <v>0</v>
      </c>
      <c r="W1477" s="32"/>
      <c r="X1477" s="32">
        <f t="shared" ca="1" si="273"/>
        <v>22.359753240743885</v>
      </c>
      <c r="Y1477" s="2" t="str">
        <f t="shared" ca="1" si="274"/>
        <v>Nợ quá hạn 30 ngày</v>
      </c>
      <c r="Z1477" s="42">
        <f t="shared" si="275"/>
        <v>46272</v>
      </c>
      <c r="AA1477" s="42" t="str">
        <f t="shared" si="276"/>
        <v/>
      </c>
      <c r="AD1477" s="2" t="str">
        <f>VLOOKUP($A1477,MA_KH!$A:$Q,MA_KH!O$1,0)</f>
        <v>MEGA</v>
      </c>
      <c r="AE1477" s="2" t="str">
        <f>VLOOKUP($A1477,MA_KH!$A:$Q,MA_KH!P$1,0)</f>
        <v>CÔNG TY TNHH MM MEGA MARKET (VIỆT NAM)</v>
      </c>
      <c r="AG1477" s="2" t="str">
        <f>(Table1[[#This Row],[Số hóa đơn]])&amp;IF(OR(Table1[[#This Row],[Phân loại]]="Hàng trả",Table1[[#This Row],[Phân loại]]="Giảm công nợ"),-Table1[[#This Row],[Tổng giá trị]],Table1[[#This Row],[Tổng giá trị]])</f>
        <v>00061808974171</v>
      </c>
      <c r="AH1477" s="6" t="e">
        <f>_xlfn.XLOOKUP(Table1[[#This Row],[Column1]],'Chi tiết tt Mega gửi'!P:P,'Chi tiết tt Mega gửi'!N:N)</f>
        <v>#N/A</v>
      </c>
    </row>
    <row r="1478" spans="1:34" ht="25.5" customHeight="1" x14ac:dyDescent="0.2">
      <c r="A1478" s="54" t="s">
        <v>16308</v>
      </c>
      <c r="B1478" s="54" t="s">
        <v>194</v>
      </c>
      <c r="C1478" s="55">
        <v>46272</v>
      </c>
      <c r="D1478" s="54" t="s">
        <v>22215</v>
      </c>
      <c r="E1478" s="55">
        <v>46272</v>
      </c>
      <c r="F1478" s="54" t="s">
        <v>22216</v>
      </c>
      <c r="G1478" s="54" t="s">
        <v>22217</v>
      </c>
      <c r="H1478" s="56">
        <v>2772888</v>
      </c>
      <c r="I1478" s="57">
        <v>0</v>
      </c>
      <c r="J1478" s="56">
        <v>221831</v>
      </c>
      <c r="K1478" s="65">
        <v>2994719</v>
      </c>
      <c r="L1478" s="64" t="s">
        <v>17236</v>
      </c>
      <c r="O1478" s="32">
        <f>IF(Table1[[#This Row],[Phân loại]]="Tồn đầu kỳ",Table1[[#This Row],[Tổng giá trị]],0)</f>
        <v>0</v>
      </c>
      <c r="P1478" s="138">
        <f>IF(Table1[[#This Row],[Số còn phải thu ĐK]]&lt;&gt;0,0,IF(Table1[[#This Row],[Phân loại]]="Bán hàng",Table1[[#This Row],[Tổng giá trị]],-Table1[[#This Row],[Tổng giá trị]]))</f>
        <v>2994719</v>
      </c>
      <c r="Q1478" s="32">
        <f t="shared" si="272"/>
        <v>0</v>
      </c>
      <c r="R1478" s="138">
        <f>Table1[[#This Row],[Số còn phải thu ĐK]]+Table1[[#This Row],[Giá Trị HD sau CK]]-Table1[[#This Row],[Số tiền đã thu]]</f>
        <v>2994719</v>
      </c>
      <c r="S1478" s="6">
        <f>IF(Table1[[#This Row],[Ngày hóa đơn]]&lt;&gt;"",Table1[[#This Row],[Ngày hóa đơn]],IF(Table1[[#This Row],[Ngày hạch toán]]&lt;&gt;"",Table1[[#This Row],[Ngày hạch toán]],""))</f>
        <v>46272</v>
      </c>
      <c r="T1478" s="138"/>
      <c r="U1478" s="6">
        <f>IF(Table1[[#This Row],[Ngày tính CN]]="","",S1478+T1478)</f>
        <v>46272</v>
      </c>
      <c r="V1478" s="32">
        <f ca="1">IF(Table1[[#This Row],[Hạn thanh toán]]="","",IF((U1478-NOW())&lt;0,0,(U1478-NOW())))</f>
        <v>0</v>
      </c>
      <c r="W1478" s="32"/>
      <c r="X1478" s="32">
        <f t="shared" ca="1" si="273"/>
        <v>22.359753240743885</v>
      </c>
      <c r="Y1478" s="2" t="str">
        <f t="shared" ca="1" si="274"/>
        <v>Nợ quá hạn 30 ngày</v>
      </c>
      <c r="Z1478" s="42">
        <f t="shared" si="275"/>
        <v>46272</v>
      </c>
      <c r="AA1478" s="42" t="str">
        <f t="shared" si="276"/>
        <v/>
      </c>
      <c r="AD1478" s="2" t="str">
        <f>VLOOKUP($A1478,MA_KH!$A:$Q,MA_KH!O$1,0)</f>
        <v>MEGA</v>
      </c>
      <c r="AE1478" s="2" t="str">
        <f>VLOOKUP($A1478,MA_KH!$A:$Q,MA_KH!P$1,0)</f>
        <v>CÔNG TY TNHH MM MEGA MARKET (VIỆT NAM)</v>
      </c>
      <c r="AG1478" s="2" t="str">
        <f>(Table1[[#This Row],[Số hóa đơn]])&amp;IF(OR(Table1[[#This Row],[Phân loại]]="Hàng trả",Table1[[#This Row],[Phân loại]]="Giảm công nợ"),-Table1[[#This Row],[Tổng giá trị]],Table1[[#This Row],[Tổng giá trị]])</f>
        <v>000629272994719</v>
      </c>
      <c r="AH1478" s="6" t="e">
        <f>_xlfn.XLOOKUP(Table1[[#This Row],[Column1]],'Chi tiết tt Mega gửi'!P:P,'Chi tiết tt Mega gửi'!N:N)</f>
        <v>#N/A</v>
      </c>
    </row>
    <row r="1479" spans="1:34" ht="25.5" customHeight="1" x14ac:dyDescent="0.2">
      <c r="A1479" s="54" t="s">
        <v>16307</v>
      </c>
      <c r="B1479" s="54" t="s">
        <v>202</v>
      </c>
      <c r="C1479" s="55">
        <v>46272</v>
      </c>
      <c r="D1479" s="54" t="s">
        <v>22218</v>
      </c>
      <c r="E1479" s="55">
        <v>46272</v>
      </c>
      <c r="F1479" s="54" t="s">
        <v>22219</v>
      </c>
      <c r="G1479" s="54" t="s">
        <v>22220</v>
      </c>
      <c r="H1479" s="56">
        <v>2867490</v>
      </c>
      <c r="I1479" s="57">
        <v>0</v>
      </c>
      <c r="J1479" s="56">
        <v>229399</v>
      </c>
      <c r="K1479" s="65">
        <v>3096889</v>
      </c>
      <c r="L1479" s="64" t="s">
        <v>17236</v>
      </c>
      <c r="O1479" s="32">
        <f>IF(Table1[[#This Row],[Phân loại]]="Tồn đầu kỳ",Table1[[#This Row],[Tổng giá trị]],0)</f>
        <v>0</v>
      </c>
      <c r="P1479" s="138">
        <f>IF(Table1[[#This Row],[Số còn phải thu ĐK]]&lt;&gt;0,0,IF(Table1[[#This Row],[Phân loại]]="Bán hàng",Table1[[#This Row],[Tổng giá trị]],-Table1[[#This Row],[Tổng giá trị]]))</f>
        <v>3096889</v>
      </c>
      <c r="Q1479" s="32">
        <f t="shared" si="272"/>
        <v>0</v>
      </c>
      <c r="R1479" s="138">
        <f>Table1[[#This Row],[Số còn phải thu ĐK]]+Table1[[#This Row],[Giá Trị HD sau CK]]-Table1[[#This Row],[Số tiền đã thu]]</f>
        <v>3096889</v>
      </c>
      <c r="S1479" s="6">
        <f>IF(Table1[[#This Row],[Ngày hóa đơn]]&lt;&gt;"",Table1[[#This Row],[Ngày hóa đơn]],IF(Table1[[#This Row],[Ngày hạch toán]]&lt;&gt;"",Table1[[#This Row],[Ngày hạch toán]],""))</f>
        <v>46272</v>
      </c>
      <c r="T1479" s="138"/>
      <c r="U1479" s="6">
        <f>IF(Table1[[#This Row],[Ngày tính CN]]="","",S1479+T1479)</f>
        <v>46272</v>
      </c>
      <c r="V1479" s="32">
        <f ca="1">IF(Table1[[#This Row],[Hạn thanh toán]]="","",IF((U1479-NOW())&lt;0,0,(U1479-NOW())))</f>
        <v>0</v>
      </c>
      <c r="W1479" s="32"/>
      <c r="X1479" s="32">
        <f t="shared" ca="1" si="273"/>
        <v>22.359753240743885</v>
      </c>
      <c r="Y1479" s="2" t="str">
        <f t="shared" ca="1" si="274"/>
        <v>Nợ quá hạn 30 ngày</v>
      </c>
      <c r="Z1479" s="42">
        <f t="shared" si="275"/>
        <v>46272</v>
      </c>
      <c r="AA1479" s="42" t="str">
        <f t="shared" si="276"/>
        <v/>
      </c>
      <c r="AD1479" s="2" t="str">
        <f>VLOOKUP($A1479,MA_KH!$A:$Q,MA_KH!O$1,0)</f>
        <v>MEGA</v>
      </c>
      <c r="AE1479" s="2" t="str">
        <f>VLOOKUP($A1479,MA_KH!$A:$Q,MA_KH!P$1,0)</f>
        <v>CÔNG TY TNHH MM MEGA MARKET (VIỆT NAM)</v>
      </c>
      <c r="AG1479" s="2" t="str">
        <f>(Table1[[#This Row],[Số hóa đơn]])&amp;IF(OR(Table1[[#This Row],[Phân loại]]="Hàng trả",Table1[[#This Row],[Phân loại]]="Giảm công nợ"),-Table1[[#This Row],[Tổng giá trị]],Table1[[#This Row],[Tổng giá trị]])</f>
        <v>000618113096889</v>
      </c>
      <c r="AH1479" s="6" t="e">
        <f>_xlfn.XLOOKUP(Table1[[#This Row],[Column1]],'Chi tiết tt Mega gửi'!P:P,'Chi tiết tt Mega gửi'!N:N)</f>
        <v>#N/A</v>
      </c>
    </row>
    <row r="1480" spans="1:34" ht="25.5" customHeight="1" x14ac:dyDescent="0.2">
      <c r="A1480" s="54" t="s">
        <v>16293</v>
      </c>
      <c r="B1480" s="54" t="s">
        <v>386</v>
      </c>
      <c r="C1480" s="55">
        <v>46272</v>
      </c>
      <c r="D1480" s="54" t="s">
        <v>22221</v>
      </c>
      <c r="E1480" s="55">
        <v>46272</v>
      </c>
      <c r="F1480" s="54" t="s">
        <v>22222</v>
      </c>
      <c r="G1480" s="54" t="s">
        <v>22223</v>
      </c>
      <c r="H1480" s="56">
        <v>1615480</v>
      </c>
      <c r="I1480" s="57">
        <v>0</v>
      </c>
      <c r="J1480" s="56">
        <v>129238</v>
      </c>
      <c r="K1480" s="65">
        <v>1744718</v>
      </c>
      <c r="L1480" s="64" t="s">
        <v>17236</v>
      </c>
      <c r="O1480" s="32">
        <f>IF(Table1[[#This Row],[Phân loại]]="Tồn đầu kỳ",Table1[[#This Row],[Tổng giá trị]],0)</f>
        <v>0</v>
      </c>
      <c r="P1480" s="138">
        <f>IF(Table1[[#This Row],[Số còn phải thu ĐK]]&lt;&gt;0,0,IF(Table1[[#This Row],[Phân loại]]="Bán hàng",Table1[[#This Row],[Tổng giá trị]],-Table1[[#This Row],[Tổng giá trị]]))</f>
        <v>1744718</v>
      </c>
      <c r="Q1480" s="32">
        <f t="shared" si="272"/>
        <v>0</v>
      </c>
      <c r="R1480" s="138">
        <f>Table1[[#This Row],[Số còn phải thu ĐK]]+Table1[[#This Row],[Giá Trị HD sau CK]]-Table1[[#This Row],[Số tiền đã thu]]</f>
        <v>1744718</v>
      </c>
      <c r="S1480" s="6">
        <f>IF(Table1[[#This Row],[Ngày hóa đơn]]&lt;&gt;"",Table1[[#This Row],[Ngày hóa đơn]],IF(Table1[[#This Row],[Ngày hạch toán]]&lt;&gt;"",Table1[[#This Row],[Ngày hạch toán]],""))</f>
        <v>46272</v>
      </c>
      <c r="T1480" s="138"/>
      <c r="U1480" s="6">
        <f>IF(Table1[[#This Row],[Ngày tính CN]]="","",S1480+T1480)</f>
        <v>46272</v>
      </c>
      <c r="V1480" s="32">
        <f ca="1">IF(Table1[[#This Row],[Hạn thanh toán]]="","",IF((U1480-NOW())&lt;0,0,(U1480-NOW())))</f>
        <v>0</v>
      </c>
      <c r="W1480" s="32"/>
      <c r="X1480" s="32">
        <f t="shared" ca="1" si="273"/>
        <v>22.359753240743885</v>
      </c>
      <c r="Y1480" s="2" t="str">
        <f t="shared" ca="1" si="274"/>
        <v>Nợ quá hạn 30 ngày</v>
      </c>
      <c r="Z1480" s="42">
        <f t="shared" si="275"/>
        <v>46272</v>
      </c>
      <c r="AA1480" s="42" t="str">
        <f t="shared" si="276"/>
        <v/>
      </c>
      <c r="AD1480" s="2" t="str">
        <f>VLOOKUP($A1480,MA_KH!$A:$Q,MA_KH!O$1,0)</f>
        <v>MEGA</v>
      </c>
      <c r="AE1480" s="2" t="str">
        <f>VLOOKUP($A1480,MA_KH!$A:$Q,MA_KH!P$1,0)</f>
        <v>CÔNG TY TNHH MM MEGA MARKET (VIỆT NAM)</v>
      </c>
      <c r="AG1480" s="2" t="str">
        <f>(Table1[[#This Row],[Số hóa đơn]])&amp;IF(OR(Table1[[#This Row],[Phân loại]]="Hàng trả",Table1[[#This Row],[Phân loại]]="Giảm công nợ"),-Table1[[#This Row],[Tổng giá trị]],Table1[[#This Row],[Tổng giá trị]])</f>
        <v>000618091744718</v>
      </c>
      <c r="AH1480" s="6" t="e">
        <f>_xlfn.XLOOKUP(Table1[[#This Row],[Column1]],'Chi tiết tt Mega gửi'!P:P,'Chi tiết tt Mega gửi'!N:N)</f>
        <v>#N/A</v>
      </c>
    </row>
    <row r="1481" spans="1:34" ht="25.5" customHeight="1" x14ac:dyDescent="0.2">
      <c r="A1481" s="30" t="s">
        <v>16299</v>
      </c>
      <c r="B1481" s="30" t="s">
        <v>190</v>
      </c>
      <c r="C1481" s="55">
        <v>46272</v>
      </c>
      <c r="D1481" s="54" t="s">
        <v>21947</v>
      </c>
      <c r="E1481" s="55">
        <v>46272</v>
      </c>
      <c r="F1481" s="30" t="s">
        <v>21955</v>
      </c>
      <c r="G1481" s="30" t="s">
        <v>21963</v>
      </c>
      <c r="H1481" s="31">
        <v>7537383</v>
      </c>
      <c r="I1481" s="61"/>
      <c r="J1481" s="31">
        <v>602991</v>
      </c>
      <c r="K1481" s="31">
        <v>8140374</v>
      </c>
      <c r="L1481" s="64" t="s">
        <v>17237</v>
      </c>
      <c r="M1481" s="164">
        <v>46289</v>
      </c>
      <c r="O1481" s="32">
        <f>IF(Table1[[#This Row],[Phân loại]]="Tồn đầu kỳ",Table1[[#This Row],[Tổng giá trị]],0)</f>
        <v>0</v>
      </c>
      <c r="P1481" s="138">
        <f>IF(Table1[[#This Row],[Số còn phải thu ĐK]]&lt;&gt;0,0,IF(Table1[[#This Row],[Phân loại]]="Bán hàng",Table1[[#This Row],[Tổng giá trị]],-Table1[[#This Row],[Tổng giá trị]]))</f>
        <v>-8140374</v>
      </c>
      <c r="Q1481" s="32">
        <f t="shared" si="272"/>
        <v>-8140374</v>
      </c>
      <c r="R1481" s="138">
        <f>Table1[[#This Row],[Số còn phải thu ĐK]]+Table1[[#This Row],[Giá Trị HD sau CK]]-Table1[[#This Row],[Số tiền đã thu]]</f>
        <v>0</v>
      </c>
      <c r="S1481" s="6">
        <f>IF(Table1[[#This Row],[Ngày hóa đơn]]&lt;&gt;"",Table1[[#This Row],[Ngày hóa đơn]],IF(Table1[[#This Row],[Ngày hạch toán]]&lt;&gt;"",Table1[[#This Row],[Ngày hạch toán]],""))</f>
        <v>46272</v>
      </c>
      <c r="T1481" s="138"/>
      <c r="U1481" s="6">
        <f>IF(Table1[[#This Row],[Ngày tính CN]]="","",S1481+T1481)</f>
        <v>46272</v>
      </c>
      <c r="V1481" s="32">
        <f ca="1">IF(Table1[[#This Row],[Hạn thanh toán]]="","",IF((U1481-NOW())&lt;0,0,(U1481-NOW())))</f>
        <v>0</v>
      </c>
      <c r="W1481" s="32"/>
      <c r="X1481" s="32" t="str">
        <f t="shared" ca="1" si="273"/>
        <v/>
      </c>
      <c r="Y1481" s="2" t="str">
        <f t="shared" si="274"/>
        <v>Đã thanh toán</v>
      </c>
      <c r="Z1481" s="42">
        <f t="shared" si="275"/>
        <v>46272</v>
      </c>
      <c r="AA1481" s="42">
        <f t="shared" si="276"/>
        <v>46289</v>
      </c>
      <c r="AD1481" s="2" t="str">
        <f>VLOOKUP($A1481,MA_KH!$A:$Q,MA_KH!O$1,0)</f>
        <v>MEGA</v>
      </c>
      <c r="AE1481" s="2" t="str">
        <f>VLOOKUP($A1481,MA_KH!$A:$Q,MA_KH!P$1,0)</f>
        <v>CÔNG TY TNHH MM MEGA MARKET (VIỆT NAM)</v>
      </c>
      <c r="AG1481" s="2" t="str">
        <f>(Table1[[#This Row],[Số hóa đơn]])&amp;IF(OR(Table1[[#This Row],[Phân loại]]="Hàng trả",Table1[[#This Row],[Phân loại]]="Giảm công nợ"),-Table1[[#This Row],[Tổng giá trị]],Table1[[#This Row],[Tổng giá trị]])</f>
        <v>52874-8140374</v>
      </c>
      <c r="AH1481" s="6" t="e">
        <f>_xlfn.XLOOKUP(Table1[[#This Row],[Column1]],'Chi tiết tt Mega gửi'!P:P,'Chi tiết tt Mega gửi'!N:N)</f>
        <v>#N/A</v>
      </c>
    </row>
    <row r="1482" spans="1:34" ht="25.5" customHeight="1" x14ac:dyDescent="0.2">
      <c r="A1482" s="30" t="s">
        <v>16299</v>
      </c>
      <c r="B1482" s="30" t="s">
        <v>190</v>
      </c>
      <c r="C1482" s="55">
        <v>46272</v>
      </c>
      <c r="D1482" s="54" t="s">
        <v>21948</v>
      </c>
      <c r="E1482" s="55">
        <v>46272</v>
      </c>
      <c r="F1482" s="30" t="s">
        <v>21956</v>
      </c>
      <c r="G1482" s="30" t="s">
        <v>21964</v>
      </c>
      <c r="H1482" s="31">
        <v>1884346</v>
      </c>
      <c r="J1482" s="31">
        <v>150748</v>
      </c>
      <c r="K1482" s="31">
        <v>2035094</v>
      </c>
      <c r="L1482" s="64" t="s">
        <v>17237</v>
      </c>
      <c r="M1482" s="164">
        <v>46289</v>
      </c>
      <c r="O1482" s="32">
        <f>IF(Table1[[#This Row],[Phân loại]]="Tồn đầu kỳ",Table1[[#This Row],[Tổng giá trị]],0)</f>
        <v>0</v>
      </c>
      <c r="P1482" s="138">
        <f>IF(Table1[[#This Row],[Số còn phải thu ĐK]]&lt;&gt;0,0,IF(Table1[[#This Row],[Phân loại]]="Bán hàng",Table1[[#This Row],[Tổng giá trị]],-Table1[[#This Row],[Tổng giá trị]]))</f>
        <v>-2035094</v>
      </c>
      <c r="Q1482" s="32">
        <f t="shared" si="272"/>
        <v>-2035094</v>
      </c>
      <c r="R1482" s="138">
        <f>Table1[[#This Row],[Số còn phải thu ĐK]]+Table1[[#This Row],[Giá Trị HD sau CK]]-Table1[[#This Row],[Số tiền đã thu]]</f>
        <v>0</v>
      </c>
      <c r="S1482" s="6">
        <f>IF(Table1[[#This Row],[Ngày hóa đơn]]&lt;&gt;"",Table1[[#This Row],[Ngày hóa đơn]],IF(Table1[[#This Row],[Ngày hạch toán]]&lt;&gt;"",Table1[[#This Row],[Ngày hạch toán]],""))</f>
        <v>46272</v>
      </c>
      <c r="T1482" s="138"/>
      <c r="U1482" s="6">
        <f>IF(Table1[[#This Row],[Ngày tính CN]]="","",S1482+T1482)</f>
        <v>46272</v>
      </c>
      <c r="V1482" s="32">
        <f ca="1">IF(Table1[[#This Row],[Hạn thanh toán]]="","",IF((U1482-NOW())&lt;0,0,(U1482-NOW())))</f>
        <v>0</v>
      </c>
      <c r="W1482" s="32"/>
      <c r="X1482" s="32" t="str">
        <f t="shared" ca="1" si="273"/>
        <v/>
      </c>
      <c r="Y1482" s="2" t="str">
        <f t="shared" si="274"/>
        <v>Đã thanh toán</v>
      </c>
      <c r="Z1482" s="42">
        <f t="shared" si="275"/>
        <v>46272</v>
      </c>
      <c r="AA1482" s="42">
        <f t="shared" si="276"/>
        <v>46289</v>
      </c>
      <c r="AD1482" s="2" t="str">
        <f>VLOOKUP($A1482,MA_KH!$A:$Q,MA_KH!O$1,0)</f>
        <v>MEGA</v>
      </c>
      <c r="AE1482" s="2" t="str">
        <f>VLOOKUP($A1482,MA_KH!$A:$Q,MA_KH!P$1,0)</f>
        <v>CÔNG TY TNHH MM MEGA MARKET (VIỆT NAM)</v>
      </c>
      <c r="AG1482" s="2" t="str">
        <f>(Table1[[#This Row],[Số hóa đơn]])&amp;IF(OR(Table1[[#This Row],[Phân loại]]="Hàng trả",Table1[[#This Row],[Phân loại]]="Giảm công nợ"),-Table1[[#This Row],[Tổng giá trị]],Table1[[#This Row],[Tổng giá trị]])</f>
        <v>52921-2035094</v>
      </c>
      <c r="AH1482" s="6" t="e">
        <f>_xlfn.XLOOKUP(Table1[[#This Row],[Column1]],'Chi tiết tt Mega gửi'!P:P,'Chi tiết tt Mega gửi'!N:N)</f>
        <v>#N/A</v>
      </c>
    </row>
    <row r="1483" spans="1:34" ht="25.5" customHeight="1" x14ac:dyDescent="0.2">
      <c r="A1483" s="30" t="s">
        <v>16299</v>
      </c>
      <c r="B1483" s="30" t="s">
        <v>190</v>
      </c>
      <c r="C1483" s="55">
        <v>46272</v>
      </c>
      <c r="D1483" s="54" t="s">
        <v>21949</v>
      </c>
      <c r="E1483" s="55">
        <v>46272</v>
      </c>
      <c r="F1483" s="30" t="s">
        <v>21957</v>
      </c>
      <c r="G1483" s="30" t="s">
        <v>21965</v>
      </c>
      <c r="H1483" s="31">
        <v>15074766</v>
      </c>
      <c r="J1483" s="31">
        <v>1205981</v>
      </c>
      <c r="K1483" s="31">
        <v>16280747</v>
      </c>
      <c r="L1483" s="64" t="s">
        <v>17237</v>
      </c>
      <c r="M1483" s="164">
        <v>46289</v>
      </c>
      <c r="O1483" s="32">
        <f>IF(Table1[[#This Row],[Phân loại]]="Tồn đầu kỳ",Table1[[#This Row],[Tổng giá trị]],0)</f>
        <v>0</v>
      </c>
      <c r="P1483" s="138">
        <f>IF(Table1[[#This Row],[Số còn phải thu ĐK]]&lt;&gt;0,0,IF(Table1[[#This Row],[Phân loại]]="Bán hàng",Table1[[#This Row],[Tổng giá trị]],-Table1[[#This Row],[Tổng giá trị]]))</f>
        <v>-16280747</v>
      </c>
      <c r="Q1483" s="32">
        <f t="shared" si="272"/>
        <v>-16280747</v>
      </c>
      <c r="R1483" s="138">
        <f>Table1[[#This Row],[Số còn phải thu ĐK]]+Table1[[#This Row],[Giá Trị HD sau CK]]-Table1[[#This Row],[Số tiền đã thu]]</f>
        <v>0</v>
      </c>
      <c r="S1483" s="6">
        <f>IF(Table1[[#This Row],[Ngày hóa đơn]]&lt;&gt;"",Table1[[#This Row],[Ngày hóa đơn]],IF(Table1[[#This Row],[Ngày hạch toán]]&lt;&gt;"",Table1[[#This Row],[Ngày hạch toán]],""))</f>
        <v>46272</v>
      </c>
      <c r="T1483" s="138"/>
      <c r="U1483" s="6">
        <f>IF(Table1[[#This Row],[Ngày tính CN]]="","",S1483+T1483)</f>
        <v>46272</v>
      </c>
      <c r="V1483" s="32">
        <f ca="1">IF(Table1[[#This Row],[Hạn thanh toán]]="","",IF((U1483-NOW())&lt;0,0,(U1483-NOW())))</f>
        <v>0</v>
      </c>
      <c r="W1483" s="32"/>
      <c r="X1483" s="32" t="str">
        <f t="shared" ca="1" si="273"/>
        <v/>
      </c>
      <c r="Y1483" s="2" t="str">
        <f t="shared" si="274"/>
        <v>Đã thanh toán</v>
      </c>
      <c r="Z1483" s="42">
        <f t="shared" si="275"/>
        <v>46272</v>
      </c>
      <c r="AA1483" s="42">
        <f t="shared" si="276"/>
        <v>46289</v>
      </c>
      <c r="AD1483" s="2" t="str">
        <f>VLOOKUP($A1483,MA_KH!$A:$Q,MA_KH!O$1,0)</f>
        <v>MEGA</v>
      </c>
      <c r="AE1483" s="2" t="str">
        <f>VLOOKUP($A1483,MA_KH!$A:$Q,MA_KH!P$1,0)</f>
        <v>CÔNG TY TNHH MM MEGA MARKET (VIỆT NAM)</v>
      </c>
      <c r="AG1483" s="2" t="str">
        <f>(Table1[[#This Row],[Số hóa đơn]])&amp;IF(OR(Table1[[#This Row],[Phân loại]]="Hàng trả",Table1[[#This Row],[Phân loại]]="Giảm công nợ"),-Table1[[#This Row],[Tổng giá trị]],Table1[[#This Row],[Tổng giá trị]])</f>
        <v>52950-16280747</v>
      </c>
      <c r="AH1483" s="6" t="e">
        <f>_xlfn.XLOOKUP(Table1[[#This Row],[Column1]],'Chi tiết tt Mega gửi'!P:P,'Chi tiết tt Mega gửi'!N:N)</f>
        <v>#N/A</v>
      </c>
    </row>
    <row r="1484" spans="1:34" ht="25.5" customHeight="1" x14ac:dyDescent="0.2">
      <c r="A1484" s="30" t="s">
        <v>16299</v>
      </c>
      <c r="B1484" s="30" t="s">
        <v>190</v>
      </c>
      <c r="C1484" s="55">
        <v>46272</v>
      </c>
      <c r="D1484" s="54" t="s">
        <v>21950</v>
      </c>
      <c r="E1484" s="55">
        <v>46272</v>
      </c>
      <c r="F1484" s="30" t="s">
        <v>21958</v>
      </c>
      <c r="G1484" s="30" t="s">
        <v>21966</v>
      </c>
      <c r="H1484" s="31">
        <v>8479556</v>
      </c>
      <c r="J1484" s="31">
        <v>678364</v>
      </c>
      <c r="K1484" s="31">
        <v>9157920</v>
      </c>
      <c r="L1484" s="64" t="s">
        <v>17237</v>
      </c>
      <c r="M1484" s="164">
        <v>46289</v>
      </c>
      <c r="O1484" s="32">
        <f>IF(Table1[[#This Row],[Phân loại]]="Tồn đầu kỳ",Table1[[#This Row],[Tổng giá trị]],0)</f>
        <v>0</v>
      </c>
      <c r="P1484" s="138">
        <f>IF(Table1[[#This Row],[Số còn phải thu ĐK]]&lt;&gt;0,0,IF(Table1[[#This Row],[Phân loại]]="Bán hàng",Table1[[#This Row],[Tổng giá trị]],-Table1[[#This Row],[Tổng giá trị]]))</f>
        <v>-9157920</v>
      </c>
      <c r="Q1484" s="32">
        <f t="shared" si="272"/>
        <v>-9157920</v>
      </c>
      <c r="R1484" s="138">
        <f>Table1[[#This Row],[Số còn phải thu ĐK]]+Table1[[#This Row],[Giá Trị HD sau CK]]-Table1[[#This Row],[Số tiền đã thu]]</f>
        <v>0</v>
      </c>
      <c r="S1484" s="6">
        <f>IF(Table1[[#This Row],[Ngày hóa đơn]]&lt;&gt;"",Table1[[#This Row],[Ngày hóa đơn]],IF(Table1[[#This Row],[Ngày hạch toán]]&lt;&gt;"",Table1[[#This Row],[Ngày hạch toán]],""))</f>
        <v>46272</v>
      </c>
      <c r="T1484" s="138"/>
      <c r="U1484" s="6">
        <f>IF(Table1[[#This Row],[Ngày tính CN]]="","",S1484+T1484)</f>
        <v>46272</v>
      </c>
      <c r="V1484" s="32">
        <f ca="1">IF(Table1[[#This Row],[Hạn thanh toán]]="","",IF((U1484-NOW())&lt;0,0,(U1484-NOW())))</f>
        <v>0</v>
      </c>
      <c r="W1484" s="32"/>
      <c r="X1484" s="32" t="str">
        <f t="shared" ca="1" si="273"/>
        <v/>
      </c>
      <c r="Y1484" s="2" t="str">
        <f t="shared" si="274"/>
        <v>Đã thanh toán</v>
      </c>
      <c r="Z1484" s="42">
        <f t="shared" si="275"/>
        <v>46272</v>
      </c>
      <c r="AA1484" s="42">
        <f t="shared" si="276"/>
        <v>46289</v>
      </c>
      <c r="AD1484" s="2" t="str">
        <f>VLOOKUP($A1484,MA_KH!$A:$Q,MA_KH!O$1,0)</f>
        <v>MEGA</v>
      </c>
      <c r="AE1484" s="2" t="str">
        <f>VLOOKUP($A1484,MA_KH!$A:$Q,MA_KH!P$1,0)</f>
        <v>CÔNG TY TNHH MM MEGA MARKET (VIỆT NAM)</v>
      </c>
      <c r="AG1484" s="2" t="str">
        <f>(Table1[[#This Row],[Số hóa đơn]])&amp;IF(OR(Table1[[#This Row],[Phân loại]]="Hàng trả",Table1[[#This Row],[Phân loại]]="Giảm công nợ"),-Table1[[#This Row],[Tổng giá trị]],Table1[[#This Row],[Tổng giá trị]])</f>
        <v>52918-9157920</v>
      </c>
      <c r="AH1484" s="6" t="e">
        <f>_xlfn.XLOOKUP(Table1[[#This Row],[Column1]],'Chi tiết tt Mega gửi'!P:P,'Chi tiết tt Mega gửi'!N:N)</f>
        <v>#N/A</v>
      </c>
    </row>
    <row r="1485" spans="1:34" ht="25.5" customHeight="1" x14ac:dyDescent="0.2">
      <c r="A1485" s="30" t="s">
        <v>16299</v>
      </c>
      <c r="B1485" s="30" t="s">
        <v>190</v>
      </c>
      <c r="C1485" s="55">
        <v>46272</v>
      </c>
      <c r="D1485" s="54" t="s">
        <v>21951</v>
      </c>
      <c r="E1485" s="55">
        <v>46272</v>
      </c>
      <c r="F1485" s="30" t="s">
        <v>21959</v>
      </c>
      <c r="G1485" s="30" t="s">
        <v>21967</v>
      </c>
      <c r="H1485" s="31">
        <v>8667991</v>
      </c>
      <c r="J1485" s="31">
        <v>693439</v>
      </c>
      <c r="K1485" s="31">
        <v>9361430</v>
      </c>
      <c r="L1485" s="64" t="s">
        <v>17237</v>
      </c>
      <c r="M1485" s="164">
        <v>46289</v>
      </c>
      <c r="O1485" s="32">
        <f>IF(Table1[[#This Row],[Phân loại]]="Tồn đầu kỳ",Table1[[#This Row],[Tổng giá trị]],0)</f>
        <v>0</v>
      </c>
      <c r="P1485" s="138">
        <f>IF(Table1[[#This Row],[Số còn phải thu ĐK]]&lt;&gt;0,0,IF(Table1[[#This Row],[Phân loại]]="Bán hàng",Table1[[#This Row],[Tổng giá trị]],-Table1[[#This Row],[Tổng giá trị]]))</f>
        <v>-9361430</v>
      </c>
      <c r="Q1485" s="32">
        <f t="shared" si="272"/>
        <v>-9361430</v>
      </c>
      <c r="R1485" s="138">
        <f>Table1[[#This Row],[Số còn phải thu ĐK]]+Table1[[#This Row],[Giá Trị HD sau CK]]-Table1[[#This Row],[Số tiền đã thu]]</f>
        <v>0</v>
      </c>
      <c r="S1485" s="6">
        <f>IF(Table1[[#This Row],[Ngày hóa đơn]]&lt;&gt;"",Table1[[#This Row],[Ngày hóa đơn]],IF(Table1[[#This Row],[Ngày hạch toán]]&lt;&gt;"",Table1[[#This Row],[Ngày hạch toán]],""))</f>
        <v>46272</v>
      </c>
      <c r="T1485" s="138"/>
      <c r="U1485" s="6">
        <f>IF(Table1[[#This Row],[Ngày tính CN]]="","",S1485+T1485)</f>
        <v>46272</v>
      </c>
      <c r="V1485" s="32">
        <f ca="1">IF(Table1[[#This Row],[Hạn thanh toán]]="","",IF((U1485-NOW())&lt;0,0,(U1485-NOW())))</f>
        <v>0</v>
      </c>
      <c r="W1485" s="32"/>
      <c r="X1485" s="32" t="str">
        <f t="shared" ca="1" si="273"/>
        <v/>
      </c>
      <c r="Y1485" s="2" t="str">
        <f t="shared" si="274"/>
        <v>Đã thanh toán</v>
      </c>
      <c r="Z1485" s="42">
        <f t="shared" si="275"/>
        <v>46272</v>
      </c>
      <c r="AA1485" s="42">
        <f t="shared" si="276"/>
        <v>46289</v>
      </c>
      <c r="AD1485" s="2" t="str">
        <f>VLOOKUP($A1485,MA_KH!$A:$Q,MA_KH!O$1,0)</f>
        <v>MEGA</v>
      </c>
      <c r="AE1485" s="2" t="str">
        <f>VLOOKUP($A1485,MA_KH!$A:$Q,MA_KH!P$1,0)</f>
        <v>CÔNG TY TNHH MM MEGA MARKET (VIỆT NAM)</v>
      </c>
      <c r="AG1485" s="2" t="str">
        <f>(Table1[[#This Row],[Số hóa đơn]])&amp;IF(OR(Table1[[#This Row],[Phân loại]]="Hàng trả",Table1[[#This Row],[Phân loại]]="Giảm công nợ"),-Table1[[#This Row],[Tổng giá trị]],Table1[[#This Row],[Tổng giá trị]])</f>
        <v>52851-9361430</v>
      </c>
      <c r="AH1485" s="6" t="e">
        <f>_xlfn.XLOOKUP(Table1[[#This Row],[Column1]],'Chi tiết tt Mega gửi'!P:P,'Chi tiết tt Mega gửi'!N:N)</f>
        <v>#N/A</v>
      </c>
    </row>
    <row r="1486" spans="1:34" ht="25.5" customHeight="1" x14ac:dyDescent="0.2">
      <c r="A1486" s="30" t="s">
        <v>16299</v>
      </c>
      <c r="B1486" s="30" t="s">
        <v>190</v>
      </c>
      <c r="C1486" s="55">
        <v>46272</v>
      </c>
      <c r="D1486" s="54" t="s">
        <v>21952</v>
      </c>
      <c r="E1486" s="55">
        <v>46272</v>
      </c>
      <c r="F1486" s="30" t="s">
        <v>21960</v>
      </c>
      <c r="G1486" s="30" t="s">
        <v>21968</v>
      </c>
      <c r="H1486" s="31">
        <v>3768692</v>
      </c>
      <c r="J1486" s="31">
        <v>301495</v>
      </c>
      <c r="K1486" s="31">
        <v>4070187</v>
      </c>
      <c r="L1486" s="64" t="s">
        <v>17237</v>
      </c>
      <c r="M1486" s="164">
        <v>46289</v>
      </c>
      <c r="O1486" s="32">
        <f>IF(Table1[[#This Row],[Phân loại]]="Tồn đầu kỳ",Table1[[#This Row],[Tổng giá trị]],0)</f>
        <v>0</v>
      </c>
      <c r="P1486" s="138">
        <f>IF(Table1[[#This Row],[Số còn phải thu ĐK]]&lt;&gt;0,0,IF(Table1[[#This Row],[Phân loại]]="Bán hàng",Table1[[#This Row],[Tổng giá trị]],-Table1[[#This Row],[Tổng giá trị]]))</f>
        <v>-4070187</v>
      </c>
      <c r="Q1486" s="32">
        <f t="shared" si="272"/>
        <v>-4070187</v>
      </c>
      <c r="R1486" s="138">
        <f>Table1[[#This Row],[Số còn phải thu ĐK]]+Table1[[#This Row],[Giá Trị HD sau CK]]-Table1[[#This Row],[Số tiền đã thu]]</f>
        <v>0</v>
      </c>
      <c r="S1486" s="6">
        <f>IF(Table1[[#This Row],[Ngày hóa đơn]]&lt;&gt;"",Table1[[#This Row],[Ngày hóa đơn]],IF(Table1[[#This Row],[Ngày hạch toán]]&lt;&gt;"",Table1[[#This Row],[Ngày hạch toán]],""))</f>
        <v>46272</v>
      </c>
      <c r="T1486" s="138"/>
      <c r="U1486" s="6">
        <f>IF(Table1[[#This Row],[Ngày tính CN]]="","",S1486+T1486)</f>
        <v>46272</v>
      </c>
      <c r="V1486" s="32">
        <f ca="1">IF(Table1[[#This Row],[Hạn thanh toán]]="","",IF((U1486-NOW())&lt;0,0,(U1486-NOW())))</f>
        <v>0</v>
      </c>
      <c r="W1486" s="32"/>
      <c r="X1486" s="32" t="str">
        <f t="shared" ca="1" si="273"/>
        <v/>
      </c>
      <c r="Y1486" s="2" t="str">
        <f t="shared" si="274"/>
        <v>Đã thanh toán</v>
      </c>
      <c r="Z1486" s="42">
        <f t="shared" si="275"/>
        <v>46272</v>
      </c>
      <c r="AA1486" s="42">
        <f t="shared" si="276"/>
        <v>46289</v>
      </c>
      <c r="AD1486" s="2" t="str">
        <f>VLOOKUP($A1486,MA_KH!$A:$Q,MA_KH!O$1,0)</f>
        <v>MEGA</v>
      </c>
      <c r="AE1486" s="2" t="str">
        <f>VLOOKUP($A1486,MA_KH!$A:$Q,MA_KH!P$1,0)</f>
        <v>CÔNG TY TNHH MM MEGA MARKET (VIỆT NAM)</v>
      </c>
      <c r="AG1486" s="2" t="str">
        <f>(Table1[[#This Row],[Số hóa đơn]])&amp;IF(OR(Table1[[#This Row],[Phân loại]]="Hàng trả",Table1[[#This Row],[Phân loại]]="Giảm công nợ"),-Table1[[#This Row],[Tổng giá trị]],Table1[[#This Row],[Tổng giá trị]])</f>
        <v>52944-4070187</v>
      </c>
      <c r="AH1486" s="6" t="e">
        <f>_xlfn.XLOOKUP(Table1[[#This Row],[Column1]],'Chi tiết tt Mega gửi'!P:P,'Chi tiết tt Mega gửi'!N:N)</f>
        <v>#N/A</v>
      </c>
    </row>
    <row r="1487" spans="1:34" ht="25.5" customHeight="1" x14ac:dyDescent="0.2">
      <c r="A1487" s="30" t="s">
        <v>16299</v>
      </c>
      <c r="B1487" s="30" t="s">
        <v>190</v>
      </c>
      <c r="C1487" s="55">
        <v>46273</v>
      </c>
      <c r="D1487" s="54" t="s">
        <v>21953</v>
      </c>
      <c r="E1487" s="55">
        <v>46273</v>
      </c>
      <c r="F1487" s="30" t="s">
        <v>21961</v>
      </c>
      <c r="G1487" s="30" t="s">
        <v>21969</v>
      </c>
      <c r="H1487" s="31">
        <v>3000000</v>
      </c>
      <c r="J1487" s="31">
        <v>240000</v>
      </c>
      <c r="K1487" s="31">
        <v>3240000</v>
      </c>
      <c r="L1487" s="64" t="s">
        <v>17237</v>
      </c>
      <c r="M1487" s="164">
        <v>46289</v>
      </c>
      <c r="O1487" s="32">
        <f>IF(Table1[[#This Row],[Phân loại]]="Tồn đầu kỳ",Table1[[#This Row],[Tổng giá trị]],0)</f>
        <v>0</v>
      </c>
      <c r="P1487" s="138">
        <f>IF(Table1[[#This Row],[Số còn phải thu ĐK]]&lt;&gt;0,0,IF(Table1[[#This Row],[Phân loại]]="Bán hàng",Table1[[#This Row],[Tổng giá trị]],-Table1[[#This Row],[Tổng giá trị]]))</f>
        <v>-3240000</v>
      </c>
      <c r="Q1487" s="32">
        <f t="shared" si="272"/>
        <v>-3240000</v>
      </c>
      <c r="R1487" s="138">
        <f>Table1[[#This Row],[Số còn phải thu ĐK]]+Table1[[#This Row],[Giá Trị HD sau CK]]-Table1[[#This Row],[Số tiền đã thu]]</f>
        <v>0</v>
      </c>
      <c r="S1487" s="6">
        <f>IF(Table1[[#This Row],[Ngày hóa đơn]]&lt;&gt;"",Table1[[#This Row],[Ngày hóa đơn]],IF(Table1[[#This Row],[Ngày hạch toán]]&lt;&gt;"",Table1[[#This Row],[Ngày hạch toán]],""))</f>
        <v>46273</v>
      </c>
      <c r="T1487" s="138"/>
      <c r="U1487" s="6">
        <f>IF(Table1[[#This Row],[Ngày tính CN]]="","",S1487+T1487)</f>
        <v>46273</v>
      </c>
      <c r="V1487" s="32">
        <f ca="1">IF(Table1[[#This Row],[Hạn thanh toán]]="","",IF((U1487-NOW())&lt;0,0,(U1487-NOW())))</f>
        <v>0</v>
      </c>
      <c r="W1487" s="32"/>
      <c r="X1487" s="32" t="str">
        <f t="shared" ca="1" si="273"/>
        <v/>
      </c>
      <c r="Y1487" s="2" t="str">
        <f t="shared" si="274"/>
        <v>Đã thanh toán</v>
      </c>
      <c r="Z1487" s="42">
        <f t="shared" si="275"/>
        <v>46273</v>
      </c>
      <c r="AA1487" s="42">
        <f t="shared" si="276"/>
        <v>46289</v>
      </c>
      <c r="AD1487" s="2" t="str">
        <f>VLOOKUP($A1487,MA_KH!$A:$Q,MA_KH!O$1,0)</f>
        <v>MEGA</v>
      </c>
      <c r="AE1487" s="2" t="str">
        <f>VLOOKUP($A1487,MA_KH!$A:$Q,MA_KH!P$1,0)</f>
        <v>CÔNG TY TNHH MM MEGA MARKET (VIỆT NAM)</v>
      </c>
      <c r="AG1487" s="2" t="str">
        <f>(Table1[[#This Row],[Số hóa đơn]])&amp;IF(OR(Table1[[#This Row],[Phân loại]]="Hàng trả",Table1[[#This Row],[Phân loại]]="Giảm công nợ"),-Table1[[#This Row],[Tổng giá trị]],Table1[[#This Row],[Tổng giá trị]])</f>
        <v>56755-3240000</v>
      </c>
      <c r="AH1487" s="6" t="e">
        <f>_xlfn.XLOOKUP(Table1[[#This Row],[Column1]],'Chi tiết tt Mega gửi'!P:P,'Chi tiết tt Mega gửi'!N:N)</f>
        <v>#N/A</v>
      </c>
    </row>
    <row r="1488" spans="1:34" ht="25.5" customHeight="1" x14ac:dyDescent="0.2">
      <c r="A1488" s="30" t="s">
        <v>16299</v>
      </c>
      <c r="B1488" s="30" t="s">
        <v>190</v>
      </c>
      <c r="C1488" s="59">
        <v>46273</v>
      </c>
      <c r="D1488" s="58" t="s">
        <v>21954</v>
      </c>
      <c r="E1488" s="59">
        <v>46273</v>
      </c>
      <c r="F1488" s="30" t="s">
        <v>21962</v>
      </c>
      <c r="G1488" s="30" t="s">
        <v>21970</v>
      </c>
      <c r="H1488" s="31">
        <v>22000000</v>
      </c>
      <c r="J1488" s="31">
        <v>1760000</v>
      </c>
      <c r="K1488" s="31">
        <v>23760000</v>
      </c>
      <c r="L1488" s="64" t="s">
        <v>17237</v>
      </c>
      <c r="M1488" s="164">
        <v>46289</v>
      </c>
      <c r="O1488" s="32">
        <f>IF(Table1[[#This Row],[Phân loại]]="Tồn đầu kỳ",Table1[[#This Row],[Tổng giá trị]],0)</f>
        <v>0</v>
      </c>
      <c r="P1488" s="138">
        <f>IF(Table1[[#This Row],[Số còn phải thu ĐK]]&lt;&gt;0,0,IF(Table1[[#This Row],[Phân loại]]="Bán hàng",Table1[[#This Row],[Tổng giá trị]],-Table1[[#This Row],[Tổng giá trị]]))</f>
        <v>-23760000</v>
      </c>
      <c r="Q1488" s="32">
        <f t="shared" si="272"/>
        <v>-23760000</v>
      </c>
      <c r="R1488" s="138">
        <f>Table1[[#This Row],[Số còn phải thu ĐK]]+Table1[[#This Row],[Giá Trị HD sau CK]]-Table1[[#This Row],[Số tiền đã thu]]</f>
        <v>0</v>
      </c>
      <c r="S1488" s="6">
        <f>IF(Table1[[#This Row],[Ngày hóa đơn]]&lt;&gt;"",Table1[[#This Row],[Ngày hóa đơn]],IF(Table1[[#This Row],[Ngày hạch toán]]&lt;&gt;"",Table1[[#This Row],[Ngày hạch toán]],""))</f>
        <v>46273</v>
      </c>
      <c r="T1488" s="138"/>
      <c r="U1488" s="6">
        <f>IF(Table1[[#This Row],[Ngày tính CN]]="","",S1488+T1488)</f>
        <v>46273</v>
      </c>
      <c r="V1488" s="32">
        <f ca="1">IF(Table1[[#This Row],[Hạn thanh toán]]="","",IF((U1488-NOW())&lt;0,0,(U1488-NOW())))</f>
        <v>0</v>
      </c>
      <c r="W1488" s="32"/>
      <c r="X1488" s="32" t="str">
        <f t="shared" ca="1" si="273"/>
        <v/>
      </c>
      <c r="Y1488" s="2" t="str">
        <f t="shared" si="274"/>
        <v>Đã thanh toán</v>
      </c>
      <c r="Z1488" s="42">
        <f t="shared" si="275"/>
        <v>46273</v>
      </c>
      <c r="AA1488" s="42">
        <f t="shared" si="276"/>
        <v>46289</v>
      </c>
      <c r="AD1488" s="2" t="str">
        <f>VLOOKUP($A1488,MA_KH!$A:$Q,MA_KH!O$1,0)</f>
        <v>MEGA</v>
      </c>
      <c r="AE1488" s="2" t="str">
        <f>VLOOKUP($A1488,MA_KH!$A:$Q,MA_KH!P$1,0)</f>
        <v>CÔNG TY TNHH MM MEGA MARKET (VIỆT NAM)</v>
      </c>
      <c r="AG1488" s="2" t="str">
        <f>(Table1[[#This Row],[Số hóa đơn]])&amp;IF(OR(Table1[[#This Row],[Phân loại]]="Hàng trả",Table1[[#This Row],[Phân loại]]="Giảm công nợ"),-Table1[[#This Row],[Tổng giá trị]],Table1[[#This Row],[Tổng giá trị]])</f>
        <v>56754-23760000</v>
      </c>
      <c r="AH1488" s="6" t="e">
        <f>_xlfn.XLOOKUP(Table1[[#This Row],[Column1]],'Chi tiết tt Mega gửi'!P:P,'Chi tiết tt Mega gửi'!N:N)</f>
        <v>#N/A</v>
      </c>
    </row>
    <row r="1489" spans="1:34" ht="25.5" customHeight="1" x14ac:dyDescent="0.2">
      <c r="A1489" s="54" t="s">
        <v>16292</v>
      </c>
      <c r="B1489" s="54" t="s">
        <v>251</v>
      </c>
      <c r="C1489" s="55">
        <v>46274</v>
      </c>
      <c r="D1489" s="54" t="s">
        <v>22224</v>
      </c>
      <c r="E1489" s="55">
        <v>46274</v>
      </c>
      <c r="F1489" s="54" t="s">
        <v>22225</v>
      </c>
      <c r="G1489" s="54" t="s">
        <v>22226</v>
      </c>
      <c r="H1489" s="56">
        <v>3084740</v>
      </c>
      <c r="I1489" s="57">
        <v>0</v>
      </c>
      <c r="J1489" s="56">
        <v>246779</v>
      </c>
      <c r="K1489" s="65">
        <v>3331519</v>
      </c>
      <c r="L1489" s="64" t="s">
        <v>17236</v>
      </c>
      <c r="O1489" s="32">
        <f>IF(Table1[[#This Row],[Phân loại]]="Tồn đầu kỳ",Table1[[#This Row],[Tổng giá trị]],0)</f>
        <v>0</v>
      </c>
      <c r="P1489" s="138">
        <f>IF(Table1[[#This Row],[Số còn phải thu ĐK]]&lt;&gt;0,0,IF(Table1[[#This Row],[Phân loại]]="Bán hàng",Table1[[#This Row],[Tổng giá trị]],-Table1[[#This Row],[Tổng giá trị]]))</f>
        <v>3331519</v>
      </c>
      <c r="Q1489" s="32">
        <f t="shared" si="272"/>
        <v>0</v>
      </c>
      <c r="R1489" s="138">
        <f>Table1[[#This Row],[Số còn phải thu ĐK]]+Table1[[#This Row],[Giá Trị HD sau CK]]-Table1[[#This Row],[Số tiền đã thu]]</f>
        <v>3331519</v>
      </c>
      <c r="S1489" s="6">
        <f>IF(Table1[[#This Row],[Ngày hóa đơn]]&lt;&gt;"",Table1[[#This Row],[Ngày hóa đơn]],IF(Table1[[#This Row],[Ngày hạch toán]]&lt;&gt;"",Table1[[#This Row],[Ngày hạch toán]],""))</f>
        <v>46274</v>
      </c>
      <c r="T1489" s="138"/>
      <c r="U1489" s="6">
        <f>IF(Table1[[#This Row],[Ngày tính CN]]="","",S1489+T1489)</f>
        <v>46274</v>
      </c>
      <c r="V1489" s="32">
        <f ca="1">IF(Table1[[#This Row],[Hạn thanh toán]]="","",IF((U1489-NOW())&lt;0,0,(U1489-NOW())))</f>
        <v>0</v>
      </c>
      <c r="W1489" s="32"/>
      <c r="X1489" s="32">
        <f t="shared" ca="1" si="273"/>
        <v>20.359753240743885</v>
      </c>
      <c r="Y1489" s="2" t="str">
        <f t="shared" ca="1" si="274"/>
        <v>Nợ quá hạn 30 ngày</v>
      </c>
      <c r="Z1489" s="42">
        <f t="shared" si="275"/>
        <v>46274</v>
      </c>
      <c r="AA1489" s="42" t="str">
        <f t="shared" si="276"/>
        <v/>
      </c>
      <c r="AD1489" s="2" t="str">
        <f>VLOOKUP($A1489,MA_KH!$A:$Q,MA_KH!O$1,0)</f>
        <v>MEGA</v>
      </c>
      <c r="AE1489" s="2" t="str">
        <f>VLOOKUP($A1489,MA_KH!$A:$Q,MA_KH!P$1,0)</f>
        <v>CÔNG TY TNHH MM MEGA MARKET (VIỆT NAM)</v>
      </c>
      <c r="AG1489" s="2" t="str">
        <f>(Table1[[#This Row],[Số hóa đơn]])&amp;IF(OR(Table1[[#This Row],[Phân loại]]="Hàng trả",Table1[[#This Row],[Phân loại]]="Giảm công nợ"),-Table1[[#This Row],[Tổng giá trị]],Table1[[#This Row],[Tổng giá trị]])</f>
        <v>000635583331519</v>
      </c>
      <c r="AH1489" s="6" t="e">
        <f>_xlfn.XLOOKUP(Table1[[#This Row],[Column1]],'Chi tiết tt Mega gửi'!P:P,'Chi tiết tt Mega gửi'!N:N)</f>
        <v>#N/A</v>
      </c>
    </row>
    <row r="1490" spans="1:34" ht="25.5" customHeight="1" x14ac:dyDescent="0.2">
      <c r="A1490" s="54" t="s">
        <v>16292</v>
      </c>
      <c r="B1490" s="54" t="s">
        <v>251</v>
      </c>
      <c r="C1490" s="55">
        <v>46274</v>
      </c>
      <c r="D1490" s="54" t="s">
        <v>22227</v>
      </c>
      <c r="E1490" s="55">
        <v>46274</v>
      </c>
      <c r="F1490" s="54" t="s">
        <v>22228</v>
      </c>
      <c r="G1490" s="54" t="s">
        <v>22229</v>
      </c>
      <c r="H1490" s="56">
        <v>1718120</v>
      </c>
      <c r="I1490" s="57">
        <v>0</v>
      </c>
      <c r="J1490" s="56">
        <v>137450</v>
      </c>
      <c r="K1490" s="65">
        <v>1855570</v>
      </c>
      <c r="L1490" s="64" t="s">
        <v>17236</v>
      </c>
      <c r="O1490" s="32">
        <f>IF(Table1[[#This Row],[Phân loại]]="Tồn đầu kỳ",Table1[[#This Row],[Tổng giá trị]],0)</f>
        <v>0</v>
      </c>
      <c r="P1490" s="138">
        <f>IF(Table1[[#This Row],[Số còn phải thu ĐK]]&lt;&gt;0,0,IF(Table1[[#This Row],[Phân loại]]="Bán hàng",Table1[[#This Row],[Tổng giá trị]],-Table1[[#This Row],[Tổng giá trị]]))</f>
        <v>1855570</v>
      </c>
      <c r="Q1490" s="32">
        <f t="shared" si="272"/>
        <v>0</v>
      </c>
      <c r="R1490" s="138">
        <f>Table1[[#This Row],[Số còn phải thu ĐK]]+Table1[[#This Row],[Giá Trị HD sau CK]]-Table1[[#This Row],[Số tiền đã thu]]</f>
        <v>1855570</v>
      </c>
      <c r="S1490" s="6">
        <f>IF(Table1[[#This Row],[Ngày hóa đơn]]&lt;&gt;"",Table1[[#This Row],[Ngày hóa đơn]],IF(Table1[[#This Row],[Ngày hạch toán]]&lt;&gt;"",Table1[[#This Row],[Ngày hạch toán]],""))</f>
        <v>46274</v>
      </c>
      <c r="T1490" s="138"/>
      <c r="U1490" s="6">
        <f>IF(Table1[[#This Row],[Ngày tính CN]]="","",S1490+T1490)</f>
        <v>46274</v>
      </c>
      <c r="V1490" s="32">
        <f ca="1">IF(Table1[[#This Row],[Hạn thanh toán]]="","",IF((U1490-NOW())&lt;0,0,(U1490-NOW())))</f>
        <v>0</v>
      </c>
      <c r="W1490" s="32"/>
      <c r="X1490" s="32">
        <f t="shared" ca="1" si="273"/>
        <v>20.359753240743885</v>
      </c>
      <c r="Y1490" s="2" t="str">
        <f t="shared" ca="1" si="274"/>
        <v>Nợ quá hạn 30 ngày</v>
      </c>
      <c r="Z1490" s="42">
        <f t="shared" si="275"/>
        <v>46274</v>
      </c>
      <c r="AA1490" s="42" t="str">
        <f t="shared" si="276"/>
        <v/>
      </c>
      <c r="AD1490" s="2" t="str">
        <f>VLOOKUP($A1490,MA_KH!$A:$Q,MA_KH!O$1,0)</f>
        <v>MEGA</v>
      </c>
      <c r="AE1490" s="2" t="str">
        <f>VLOOKUP($A1490,MA_KH!$A:$Q,MA_KH!P$1,0)</f>
        <v>CÔNG TY TNHH MM MEGA MARKET (VIỆT NAM)</v>
      </c>
      <c r="AG1490" s="2" t="str">
        <f>(Table1[[#This Row],[Số hóa đơn]])&amp;IF(OR(Table1[[#This Row],[Phân loại]]="Hàng trả",Table1[[#This Row],[Phân loại]]="Giảm công nợ"),-Table1[[#This Row],[Tổng giá trị]],Table1[[#This Row],[Tổng giá trị]])</f>
        <v>000635611855570</v>
      </c>
      <c r="AH1490" s="6" t="e">
        <f>_xlfn.XLOOKUP(Table1[[#This Row],[Column1]],'Chi tiết tt Mega gửi'!P:P,'Chi tiết tt Mega gửi'!N:N)</f>
        <v>#N/A</v>
      </c>
    </row>
    <row r="1491" spans="1:34" ht="25.5" customHeight="1" x14ac:dyDescent="0.2">
      <c r="A1491" s="54" t="s">
        <v>16292</v>
      </c>
      <c r="B1491" s="54" t="s">
        <v>251</v>
      </c>
      <c r="C1491" s="55">
        <v>46274</v>
      </c>
      <c r="D1491" s="54" t="s">
        <v>22230</v>
      </c>
      <c r="E1491" s="55">
        <v>46274</v>
      </c>
      <c r="F1491" s="54" t="s">
        <v>22231</v>
      </c>
      <c r="G1491" s="54" t="s">
        <v>22232</v>
      </c>
      <c r="H1491" s="56">
        <v>2221300</v>
      </c>
      <c r="I1491" s="57">
        <v>0</v>
      </c>
      <c r="J1491" s="56">
        <v>177704</v>
      </c>
      <c r="K1491" s="65">
        <v>2399004</v>
      </c>
      <c r="L1491" s="64" t="s">
        <v>17236</v>
      </c>
      <c r="O1491" s="32">
        <f>IF(Table1[[#This Row],[Phân loại]]="Tồn đầu kỳ",Table1[[#This Row],[Tổng giá trị]],0)</f>
        <v>0</v>
      </c>
      <c r="P1491" s="138">
        <f>IF(Table1[[#This Row],[Số còn phải thu ĐK]]&lt;&gt;0,0,IF(Table1[[#This Row],[Phân loại]]="Bán hàng",Table1[[#This Row],[Tổng giá trị]],-Table1[[#This Row],[Tổng giá trị]]))</f>
        <v>2399004</v>
      </c>
      <c r="Q1491" s="32">
        <f t="shared" si="272"/>
        <v>0</v>
      </c>
      <c r="R1491" s="138">
        <f>Table1[[#This Row],[Số còn phải thu ĐK]]+Table1[[#This Row],[Giá Trị HD sau CK]]-Table1[[#This Row],[Số tiền đã thu]]</f>
        <v>2399004</v>
      </c>
      <c r="S1491" s="6">
        <f>IF(Table1[[#This Row],[Ngày hóa đơn]]&lt;&gt;"",Table1[[#This Row],[Ngày hóa đơn]],IF(Table1[[#This Row],[Ngày hạch toán]]&lt;&gt;"",Table1[[#This Row],[Ngày hạch toán]],""))</f>
        <v>46274</v>
      </c>
      <c r="T1491" s="138"/>
      <c r="U1491" s="6">
        <f>IF(Table1[[#This Row],[Ngày tính CN]]="","",S1491+T1491)</f>
        <v>46274</v>
      </c>
      <c r="V1491" s="32">
        <f ca="1">IF(Table1[[#This Row],[Hạn thanh toán]]="","",IF((U1491-NOW())&lt;0,0,(U1491-NOW())))</f>
        <v>0</v>
      </c>
      <c r="W1491" s="32"/>
      <c r="X1491" s="32">
        <f t="shared" ca="1" si="273"/>
        <v>20.359753240743885</v>
      </c>
      <c r="Y1491" s="2" t="str">
        <f t="shared" ca="1" si="274"/>
        <v>Nợ quá hạn 30 ngày</v>
      </c>
      <c r="Z1491" s="42">
        <f t="shared" si="275"/>
        <v>46274</v>
      </c>
      <c r="AA1491" s="42" t="str">
        <f t="shared" si="276"/>
        <v/>
      </c>
      <c r="AD1491" s="2" t="str">
        <f>VLOOKUP($A1491,MA_KH!$A:$Q,MA_KH!O$1,0)</f>
        <v>MEGA</v>
      </c>
      <c r="AE1491" s="2" t="str">
        <f>VLOOKUP($A1491,MA_KH!$A:$Q,MA_KH!P$1,0)</f>
        <v>CÔNG TY TNHH MM MEGA MARKET (VIỆT NAM)</v>
      </c>
      <c r="AG1491" s="2" t="str">
        <f>(Table1[[#This Row],[Số hóa đơn]])&amp;IF(OR(Table1[[#This Row],[Phân loại]]="Hàng trả",Table1[[#This Row],[Phân loại]]="Giảm công nợ"),-Table1[[#This Row],[Tổng giá trị]],Table1[[#This Row],[Tổng giá trị]])</f>
        <v>000635602399004</v>
      </c>
      <c r="AH1491" s="6" t="e">
        <f>_xlfn.XLOOKUP(Table1[[#This Row],[Column1]],'Chi tiết tt Mega gửi'!P:P,'Chi tiết tt Mega gửi'!N:N)</f>
        <v>#N/A</v>
      </c>
    </row>
    <row r="1492" spans="1:34" ht="25.5" customHeight="1" x14ac:dyDescent="0.2">
      <c r="A1492" s="54" t="s">
        <v>16292</v>
      </c>
      <c r="B1492" s="54" t="s">
        <v>251</v>
      </c>
      <c r="C1492" s="55">
        <v>46274</v>
      </c>
      <c r="D1492" s="54" t="s">
        <v>22233</v>
      </c>
      <c r="E1492" s="55">
        <v>46274</v>
      </c>
      <c r="F1492" s="54" t="s">
        <v>22234</v>
      </c>
      <c r="G1492" s="54" t="s">
        <v>22235</v>
      </c>
      <c r="H1492" s="56">
        <v>350000</v>
      </c>
      <c r="I1492" s="57">
        <v>0</v>
      </c>
      <c r="J1492" s="56">
        <v>28000</v>
      </c>
      <c r="K1492" s="65">
        <v>378000</v>
      </c>
      <c r="L1492" s="64" t="s">
        <v>17236</v>
      </c>
      <c r="O1492" s="32">
        <f>IF(Table1[[#This Row],[Phân loại]]="Tồn đầu kỳ",Table1[[#This Row],[Tổng giá trị]],0)</f>
        <v>0</v>
      </c>
      <c r="P1492" s="138">
        <f>IF(Table1[[#This Row],[Số còn phải thu ĐK]]&lt;&gt;0,0,IF(Table1[[#This Row],[Phân loại]]="Bán hàng",Table1[[#This Row],[Tổng giá trị]],-Table1[[#This Row],[Tổng giá trị]]))</f>
        <v>378000</v>
      </c>
      <c r="Q1492" s="32">
        <f t="shared" si="272"/>
        <v>0</v>
      </c>
      <c r="R1492" s="138">
        <f>Table1[[#This Row],[Số còn phải thu ĐK]]+Table1[[#This Row],[Giá Trị HD sau CK]]-Table1[[#This Row],[Số tiền đã thu]]</f>
        <v>378000</v>
      </c>
      <c r="S1492" s="6">
        <f>IF(Table1[[#This Row],[Ngày hóa đơn]]&lt;&gt;"",Table1[[#This Row],[Ngày hóa đơn]],IF(Table1[[#This Row],[Ngày hạch toán]]&lt;&gt;"",Table1[[#This Row],[Ngày hạch toán]],""))</f>
        <v>46274</v>
      </c>
      <c r="T1492" s="138"/>
      <c r="U1492" s="6">
        <f>IF(Table1[[#This Row],[Ngày tính CN]]="","",S1492+T1492)</f>
        <v>46274</v>
      </c>
      <c r="V1492" s="32">
        <f ca="1">IF(Table1[[#This Row],[Hạn thanh toán]]="","",IF((U1492-NOW())&lt;0,0,(U1492-NOW())))</f>
        <v>0</v>
      </c>
      <c r="W1492" s="32"/>
      <c r="X1492" s="32">
        <f t="shared" ca="1" si="273"/>
        <v>20.359753240743885</v>
      </c>
      <c r="Y1492" s="2" t="str">
        <f t="shared" ca="1" si="274"/>
        <v>Nợ quá hạn 30 ngày</v>
      </c>
      <c r="Z1492" s="42">
        <f t="shared" si="275"/>
        <v>46274</v>
      </c>
      <c r="AA1492" s="42" t="str">
        <f t="shared" si="276"/>
        <v/>
      </c>
      <c r="AD1492" s="2" t="str">
        <f>VLOOKUP($A1492,MA_KH!$A:$Q,MA_KH!O$1,0)</f>
        <v>MEGA</v>
      </c>
      <c r="AE1492" s="2" t="str">
        <f>VLOOKUP($A1492,MA_KH!$A:$Q,MA_KH!P$1,0)</f>
        <v>CÔNG TY TNHH MM MEGA MARKET (VIỆT NAM)</v>
      </c>
      <c r="AG1492" s="2" t="str">
        <f>(Table1[[#This Row],[Số hóa đơn]])&amp;IF(OR(Table1[[#This Row],[Phân loại]]="Hàng trả",Table1[[#This Row],[Phân loại]]="Giảm công nợ"),-Table1[[#This Row],[Tổng giá trị]],Table1[[#This Row],[Tổng giá trị]])</f>
        <v>00063559378000</v>
      </c>
      <c r="AH1492" s="6" t="e">
        <f>_xlfn.XLOOKUP(Table1[[#This Row],[Column1]],'Chi tiết tt Mega gửi'!P:P,'Chi tiết tt Mega gửi'!N:N)</f>
        <v>#N/A</v>
      </c>
    </row>
    <row r="1493" spans="1:34" ht="25.5" customHeight="1" x14ac:dyDescent="0.2">
      <c r="A1493" s="54" t="s">
        <v>16290</v>
      </c>
      <c r="B1493" s="54" t="s">
        <v>192</v>
      </c>
      <c r="C1493" s="55">
        <v>46275</v>
      </c>
      <c r="D1493" s="54" t="s">
        <v>22236</v>
      </c>
      <c r="E1493" s="55">
        <v>46275</v>
      </c>
      <c r="F1493" s="54" t="s">
        <v>22237</v>
      </c>
      <c r="G1493" s="54" t="s">
        <v>22238</v>
      </c>
      <c r="H1493" s="56">
        <v>2221300</v>
      </c>
      <c r="I1493" s="57">
        <v>0</v>
      </c>
      <c r="J1493" s="56">
        <v>177704</v>
      </c>
      <c r="K1493" s="65">
        <v>2399004</v>
      </c>
      <c r="L1493" s="64" t="s">
        <v>17236</v>
      </c>
      <c r="O1493" s="32">
        <f>IF(Table1[[#This Row],[Phân loại]]="Tồn đầu kỳ",Table1[[#This Row],[Tổng giá trị]],0)</f>
        <v>0</v>
      </c>
      <c r="P1493" s="138">
        <f>IF(Table1[[#This Row],[Số còn phải thu ĐK]]&lt;&gt;0,0,IF(Table1[[#This Row],[Phân loại]]="Bán hàng",Table1[[#This Row],[Tổng giá trị]],-Table1[[#This Row],[Tổng giá trị]]))</f>
        <v>2399004</v>
      </c>
      <c r="Q1493" s="32">
        <f t="shared" si="272"/>
        <v>0</v>
      </c>
      <c r="R1493" s="138">
        <f>Table1[[#This Row],[Số còn phải thu ĐK]]+Table1[[#This Row],[Giá Trị HD sau CK]]-Table1[[#This Row],[Số tiền đã thu]]</f>
        <v>2399004</v>
      </c>
      <c r="S1493" s="6">
        <f>IF(Table1[[#This Row],[Ngày hóa đơn]]&lt;&gt;"",Table1[[#This Row],[Ngày hóa đơn]],IF(Table1[[#This Row],[Ngày hạch toán]]&lt;&gt;"",Table1[[#This Row],[Ngày hạch toán]],""))</f>
        <v>46275</v>
      </c>
      <c r="T1493" s="138"/>
      <c r="U1493" s="6">
        <f>IF(Table1[[#This Row],[Ngày tính CN]]="","",S1493+T1493)</f>
        <v>46275</v>
      </c>
      <c r="V1493" s="32">
        <f ca="1">IF(Table1[[#This Row],[Hạn thanh toán]]="","",IF((U1493-NOW())&lt;0,0,(U1493-NOW())))</f>
        <v>0</v>
      </c>
      <c r="W1493" s="32"/>
      <c r="X1493" s="32">
        <f t="shared" ca="1" si="273"/>
        <v>19.359753240743885</v>
      </c>
      <c r="Y1493" s="2" t="str">
        <f t="shared" ca="1" si="274"/>
        <v>Nợ quá hạn 30 ngày</v>
      </c>
      <c r="Z1493" s="42">
        <f t="shared" si="275"/>
        <v>46275</v>
      </c>
      <c r="AA1493" s="42" t="str">
        <f t="shared" si="276"/>
        <v/>
      </c>
      <c r="AD1493" s="2" t="str">
        <f>VLOOKUP($A1493,MA_KH!$A:$Q,MA_KH!O$1,0)</f>
        <v>MEGA</v>
      </c>
      <c r="AE1493" s="2" t="str">
        <f>VLOOKUP($A1493,MA_KH!$A:$Q,MA_KH!P$1,0)</f>
        <v>CÔNG TY TNHH MM MEGA MARKET (VIỆT NAM)</v>
      </c>
      <c r="AG1493" s="2" t="str">
        <f>(Table1[[#This Row],[Số hóa đơn]])&amp;IF(OR(Table1[[#This Row],[Phân loại]]="Hàng trả",Table1[[#This Row],[Phân loại]]="Giảm công nợ"),-Table1[[#This Row],[Tổng giá trị]],Table1[[#This Row],[Tổng giá trị]])</f>
        <v>000635622399004</v>
      </c>
      <c r="AH1493" s="6" t="e">
        <f>_xlfn.XLOOKUP(Table1[[#This Row],[Column1]],'Chi tiết tt Mega gửi'!P:P,'Chi tiết tt Mega gửi'!N:N)</f>
        <v>#N/A</v>
      </c>
    </row>
    <row r="1494" spans="1:34" ht="25.5" customHeight="1" x14ac:dyDescent="0.2">
      <c r="A1494" s="54" t="s">
        <v>16304</v>
      </c>
      <c r="B1494" s="54" t="s">
        <v>7254</v>
      </c>
      <c r="C1494" s="55">
        <v>46275</v>
      </c>
      <c r="D1494" s="54" t="s">
        <v>22239</v>
      </c>
      <c r="E1494" s="55">
        <v>46275</v>
      </c>
      <c r="F1494" s="54" t="s">
        <v>22240</v>
      </c>
      <c r="G1494" s="54" t="s">
        <v>22241</v>
      </c>
      <c r="H1494" s="56">
        <v>2750545</v>
      </c>
      <c r="I1494" s="57">
        <v>0</v>
      </c>
      <c r="J1494" s="56">
        <v>220044</v>
      </c>
      <c r="K1494" s="65">
        <v>2970589</v>
      </c>
      <c r="L1494" s="64" t="s">
        <v>17236</v>
      </c>
      <c r="O1494" s="32">
        <f>IF(Table1[[#This Row],[Phân loại]]="Tồn đầu kỳ",Table1[[#This Row],[Tổng giá trị]],0)</f>
        <v>0</v>
      </c>
      <c r="P1494" s="138">
        <f>IF(Table1[[#This Row],[Số còn phải thu ĐK]]&lt;&gt;0,0,IF(Table1[[#This Row],[Phân loại]]="Bán hàng",Table1[[#This Row],[Tổng giá trị]],-Table1[[#This Row],[Tổng giá trị]]))</f>
        <v>2970589</v>
      </c>
      <c r="Q1494" s="32">
        <f t="shared" si="272"/>
        <v>0</v>
      </c>
      <c r="R1494" s="138">
        <f>Table1[[#This Row],[Số còn phải thu ĐK]]+Table1[[#This Row],[Giá Trị HD sau CK]]-Table1[[#This Row],[Số tiền đã thu]]</f>
        <v>2970589</v>
      </c>
      <c r="S1494" s="6">
        <f>IF(Table1[[#This Row],[Ngày hóa đơn]]&lt;&gt;"",Table1[[#This Row],[Ngày hóa đơn]],IF(Table1[[#This Row],[Ngày hạch toán]]&lt;&gt;"",Table1[[#This Row],[Ngày hạch toán]],""))</f>
        <v>46275</v>
      </c>
      <c r="T1494" s="138"/>
      <c r="U1494" s="6">
        <f>IF(Table1[[#This Row],[Ngày tính CN]]="","",S1494+T1494)</f>
        <v>46275</v>
      </c>
      <c r="V1494" s="32">
        <f ca="1">IF(Table1[[#This Row],[Hạn thanh toán]]="","",IF((U1494-NOW())&lt;0,0,(U1494-NOW())))</f>
        <v>0</v>
      </c>
      <c r="W1494" s="32"/>
      <c r="X1494" s="32">
        <f t="shared" ca="1" si="273"/>
        <v>19.359753240743885</v>
      </c>
      <c r="Y1494" s="2" t="str">
        <f t="shared" ca="1" si="274"/>
        <v>Nợ quá hạn 30 ngày</v>
      </c>
      <c r="Z1494" s="42">
        <f t="shared" si="275"/>
        <v>46275</v>
      </c>
      <c r="AA1494" s="42" t="str">
        <f t="shared" si="276"/>
        <v/>
      </c>
      <c r="AD1494" s="2" t="str">
        <f>VLOOKUP($A1494,MA_KH!$A:$Q,MA_KH!O$1,0)</f>
        <v>MEGA</v>
      </c>
      <c r="AE1494" s="2" t="str">
        <f>VLOOKUP($A1494,MA_KH!$A:$Q,MA_KH!P$1,0)</f>
        <v>CÔNG TY TNHH MM MEGA MARKET (VIỆT NAM)</v>
      </c>
      <c r="AG1494" s="2" t="str">
        <f>(Table1[[#This Row],[Số hóa đơn]])&amp;IF(OR(Table1[[#This Row],[Phân loại]]="Hàng trả",Table1[[#This Row],[Phân loại]]="Giảm công nợ"),-Table1[[#This Row],[Tổng giá trị]],Table1[[#This Row],[Tổng giá trị]])</f>
        <v>000635552970589</v>
      </c>
      <c r="AH1494" s="6" t="e">
        <f>_xlfn.XLOOKUP(Table1[[#This Row],[Column1]],'Chi tiết tt Mega gửi'!P:P,'Chi tiết tt Mega gửi'!N:N)</f>
        <v>#N/A</v>
      </c>
    </row>
    <row r="1495" spans="1:34" ht="25.5" customHeight="1" x14ac:dyDescent="0.2">
      <c r="A1495" s="54" t="s">
        <v>16308</v>
      </c>
      <c r="B1495" s="54" t="s">
        <v>194</v>
      </c>
      <c r="C1495" s="55">
        <v>46275</v>
      </c>
      <c r="D1495" s="54" t="s">
        <v>22242</v>
      </c>
      <c r="E1495" s="55">
        <v>46275</v>
      </c>
      <c r="F1495" s="54" t="s">
        <v>22243</v>
      </c>
      <c r="G1495" s="54" t="s">
        <v>22244</v>
      </c>
      <c r="H1495" s="56">
        <v>1615480</v>
      </c>
      <c r="I1495" s="57">
        <v>0</v>
      </c>
      <c r="J1495" s="56">
        <v>129238</v>
      </c>
      <c r="K1495" s="65">
        <v>1744718</v>
      </c>
      <c r="L1495" s="64" t="s">
        <v>17236</v>
      </c>
      <c r="O1495" s="32">
        <f>IF(Table1[[#This Row],[Phân loại]]="Tồn đầu kỳ",Table1[[#This Row],[Tổng giá trị]],0)</f>
        <v>0</v>
      </c>
      <c r="P1495" s="138">
        <f>IF(Table1[[#This Row],[Số còn phải thu ĐK]]&lt;&gt;0,0,IF(Table1[[#This Row],[Phân loại]]="Bán hàng",Table1[[#This Row],[Tổng giá trị]],-Table1[[#This Row],[Tổng giá trị]]))</f>
        <v>1744718</v>
      </c>
      <c r="Q1495" s="32">
        <f t="shared" si="272"/>
        <v>0</v>
      </c>
      <c r="R1495" s="138">
        <f>Table1[[#This Row],[Số còn phải thu ĐK]]+Table1[[#This Row],[Giá Trị HD sau CK]]-Table1[[#This Row],[Số tiền đã thu]]</f>
        <v>1744718</v>
      </c>
      <c r="S1495" s="6">
        <f>IF(Table1[[#This Row],[Ngày hóa đơn]]&lt;&gt;"",Table1[[#This Row],[Ngày hóa đơn]],IF(Table1[[#This Row],[Ngày hạch toán]]&lt;&gt;"",Table1[[#This Row],[Ngày hạch toán]],""))</f>
        <v>46275</v>
      </c>
      <c r="T1495" s="138"/>
      <c r="U1495" s="6">
        <f>IF(Table1[[#This Row],[Ngày tính CN]]="","",S1495+T1495)</f>
        <v>46275</v>
      </c>
      <c r="V1495" s="32">
        <f ca="1">IF(Table1[[#This Row],[Hạn thanh toán]]="","",IF((U1495-NOW())&lt;0,0,(U1495-NOW())))</f>
        <v>0</v>
      </c>
      <c r="W1495" s="32"/>
      <c r="X1495" s="32">
        <f t="shared" ca="1" si="273"/>
        <v>19.359753240743885</v>
      </c>
      <c r="Y1495" s="2" t="str">
        <f t="shared" ca="1" si="274"/>
        <v>Nợ quá hạn 30 ngày</v>
      </c>
      <c r="Z1495" s="42">
        <f t="shared" si="275"/>
        <v>46275</v>
      </c>
      <c r="AA1495" s="42" t="str">
        <f t="shared" si="276"/>
        <v/>
      </c>
      <c r="AD1495" s="2" t="str">
        <f>VLOOKUP($A1495,MA_KH!$A:$Q,MA_KH!O$1,0)</f>
        <v>MEGA</v>
      </c>
      <c r="AE1495" s="2" t="str">
        <f>VLOOKUP($A1495,MA_KH!$A:$Q,MA_KH!P$1,0)</f>
        <v>CÔNG TY TNHH MM MEGA MARKET (VIỆT NAM)</v>
      </c>
      <c r="AG1495" s="2" t="str">
        <f>(Table1[[#This Row],[Số hóa đơn]])&amp;IF(OR(Table1[[#This Row],[Phân loại]]="Hàng trả",Table1[[#This Row],[Phân loại]]="Giảm công nợ"),-Table1[[#This Row],[Tổng giá trị]],Table1[[#This Row],[Tổng giá trị]])</f>
        <v>000635631744718</v>
      </c>
      <c r="AH1495" s="6" t="e">
        <f>_xlfn.XLOOKUP(Table1[[#This Row],[Column1]],'Chi tiết tt Mega gửi'!P:P,'Chi tiết tt Mega gửi'!N:N)</f>
        <v>#N/A</v>
      </c>
    </row>
    <row r="1496" spans="1:34" ht="25.5" customHeight="1" x14ac:dyDescent="0.2">
      <c r="A1496" s="54" t="s">
        <v>16302</v>
      </c>
      <c r="B1496" s="54" t="s">
        <v>7251</v>
      </c>
      <c r="C1496" s="55">
        <v>46275</v>
      </c>
      <c r="D1496" s="54" t="s">
        <v>22245</v>
      </c>
      <c r="E1496" s="55">
        <v>46275</v>
      </c>
      <c r="F1496" s="54" t="s">
        <v>22246</v>
      </c>
      <c r="G1496" s="54" t="s">
        <v>22247</v>
      </c>
      <c r="H1496" s="56">
        <v>3960665</v>
      </c>
      <c r="I1496" s="57">
        <v>0</v>
      </c>
      <c r="J1496" s="56">
        <v>316853</v>
      </c>
      <c r="K1496" s="65">
        <v>4277518</v>
      </c>
      <c r="L1496" s="64" t="s">
        <v>17236</v>
      </c>
      <c r="O1496" s="32">
        <f>IF(Table1[[#This Row],[Phân loại]]="Tồn đầu kỳ",Table1[[#This Row],[Tổng giá trị]],0)</f>
        <v>0</v>
      </c>
      <c r="P1496" s="138">
        <f>IF(Table1[[#This Row],[Số còn phải thu ĐK]]&lt;&gt;0,0,IF(Table1[[#This Row],[Phân loại]]="Bán hàng",Table1[[#This Row],[Tổng giá trị]],-Table1[[#This Row],[Tổng giá trị]]))</f>
        <v>4277518</v>
      </c>
      <c r="Q1496" s="32">
        <f t="shared" si="272"/>
        <v>0</v>
      </c>
      <c r="R1496" s="138">
        <f>Table1[[#This Row],[Số còn phải thu ĐK]]+Table1[[#This Row],[Giá Trị HD sau CK]]-Table1[[#This Row],[Số tiền đã thu]]</f>
        <v>4277518</v>
      </c>
      <c r="S1496" s="6">
        <f>IF(Table1[[#This Row],[Ngày hóa đơn]]&lt;&gt;"",Table1[[#This Row],[Ngày hóa đơn]],IF(Table1[[#This Row],[Ngày hạch toán]]&lt;&gt;"",Table1[[#This Row],[Ngày hạch toán]],""))</f>
        <v>46275</v>
      </c>
      <c r="T1496" s="138"/>
      <c r="U1496" s="6">
        <f>IF(Table1[[#This Row],[Ngày tính CN]]="","",S1496+T1496)</f>
        <v>46275</v>
      </c>
      <c r="V1496" s="32">
        <f ca="1">IF(Table1[[#This Row],[Hạn thanh toán]]="","",IF((U1496-NOW())&lt;0,0,(U1496-NOW())))</f>
        <v>0</v>
      </c>
      <c r="W1496" s="32"/>
      <c r="X1496" s="32">
        <f t="shared" ca="1" si="273"/>
        <v>19.359753240743885</v>
      </c>
      <c r="Y1496" s="2" t="str">
        <f t="shared" ca="1" si="274"/>
        <v>Nợ quá hạn 30 ngày</v>
      </c>
      <c r="Z1496" s="42">
        <f t="shared" si="275"/>
        <v>46275</v>
      </c>
      <c r="AA1496" s="42" t="str">
        <f t="shared" si="276"/>
        <v/>
      </c>
      <c r="AD1496" s="2" t="str">
        <f>VLOOKUP($A1496,MA_KH!$A:$Q,MA_KH!O$1,0)</f>
        <v>MEGA</v>
      </c>
      <c r="AE1496" s="2" t="str">
        <f>VLOOKUP($A1496,MA_KH!$A:$Q,MA_KH!P$1,0)</f>
        <v>CÔNG TY TNHH MM MEGA MARKET (VIỆT NAM)</v>
      </c>
      <c r="AG1496" s="2" t="str">
        <f>(Table1[[#This Row],[Số hóa đơn]])&amp;IF(OR(Table1[[#This Row],[Phân loại]]="Hàng trả",Table1[[#This Row],[Phân loại]]="Giảm công nợ"),-Table1[[#This Row],[Tổng giá trị]],Table1[[#This Row],[Tổng giá trị]])</f>
        <v>000636564277518</v>
      </c>
      <c r="AH1496" s="6" t="e">
        <f>_xlfn.XLOOKUP(Table1[[#This Row],[Column1]],'Chi tiết tt Mega gửi'!P:P,'Chi tiết tt Mega gửi'!N:N)</f>
        <v>#N/A</v>
      </c>
    </row>
    <row r="1497" spans="1:34" ht="25.5" customHeight="1" x14ac:dyDescent="0.2">
      <c r="A1497" s="54" t="s">
        <v>16305</v>
      </c>
      <c r="B1497" s="54" t="s">
        <v>7247</v>
      </c>
      <c r="C1497" s="55">
        <v>46275</v>
      </c>
      <c r="D1497" s="54" t="s">
        <v>22248</v>
      </c>
      <c r="E1497" s="55">
        <v>46275</v>
      </c>
      <c r="F1497" s="54" t="s">
        <v>22249</v>
      </c>
      <c r="G1497" s="54" t="s">
        <v>22250</v>
      </c>
      <c r="H1497" s="56">
        <v>4442600</v>
      </c>
      <c r="I1497" s="57">
        <v>0</v>
      </c>
      <c r="J1497" s="56">
        <v>355408</v>
      </c>
      <c r="K1497" s="65">
        <v>4798008</v>
      </c>
      <c r="L1497" s="64" t="s">
        <v>17236</v>
      </c>
      <c r="O1497" s="32">
        <f>IF(Table1[[#This Row],[Phân loại]]="Tồn đầu kỳ",Table1[[#This Row],[Tổng giá trị]],0)</f>
        <v>0</v>
      </c>
      <c r="P1497" s="138">
        <f>IF(Table1[[#This Row],[Số còn phải thu ĐK]]&lt;&gt;0,0,IF(Table1[[#This Row],[Phân loại]]="Bán hàng",Table1[[#This Row],[Tổng giá trị]],-Table1[[#This Row],[Tổng giá trị]]))</f>
        <v>4798008</v>
      </c>
      <c r="Q1497" s="32">
        <f t="shared" si="272"/>
        <v>0</v>
      </c>
      <c r="R1497" s="138">
        <f>Table1[[#This Row],[Số còn phải thu ĐK]]+Table1[[#This Row],[Giá Trị HD sau CK]]-Table1[[#This Row],[Số tiền đã thu]]</f>
        <v>4798008</v>
      </c>
      <c r="S1497" s="6">
        <f>IF(Table1[[#This Row],[Ngày hóa đơn]]&lt;&gt;"",Table1[[#This Row],[Ngày hóa đơn]],IF(Table1[[#This Row],[Ngày hạch toán]]&lt;&gt;"",Table1[[#This Row],[Ngày hạch toán]],""))</f>
        <v>46275</v>
      </c>
      <c r="T1497" s="138"/>
      <c r="U1497" s="6">
        <f>IF(Table1[[#This Row],[Ngày tính CN]]="","",S1497+T1497)</f>
        <v>46275</v>
      </c>
      <c r="V1497" s="32">
        <f ca="1">IF(Table1[[#This Row],[Hạn thanh toán]]="","",IF((U1497-NOW())&lt;0,0,(U1497-NOW())))</f>
        <v>0</v>
      </c>
      <c r="W1497" s="32"/>
      <c r="X1497" s="32">
        <f t="shared" ca="1" si="273"/>
        <v>19.359753240743885</v>
      </c>
      <c r="Y1497" s="2" t="str">
        <f t="shared" ca="1" si="274"/>
        <v>Nợ quá hạn 30 ngày</v>
      </c>
      <c r="Z1497" s="42">
        <f t="shared" si="275"/>
        <v>46275</v>
      </c>
      <c r="AA1497" s="42" t="str">
        <f t="shared" si="276"/>
        <v/>
      </c>
      <c r="AD1497" s="2" t="str">
        <f>VLOOKUP($A1497,MA_KH!$A:$Q,MA_KH!O$1,0)</f>
        <v>MEGA</v>
      </c>
      <c r="AE1497" s="2" t="str">
        <f>VLOOKUP($A1497,MA_KH!$A:$Q,MA_KH!P$1,0)</f>
        <v>CÔNG TY TNHH MM MEGA MARKET (VIỆT NAM)</v>
      </c>
      <c r="AG1497" s="2" t="str">
        <f>(Table1[[#This Row],[Số hóa đơn]])&amp;IF(OR(Table1[[#This Row],[Phân loại]]="Hàng trả",Table1[[#This Row],[Phân loại]]="Giảm công nợ"),-Table1[[#This Row],[Tổng giá trị]],Table1[[#This Row],[Tổng giá trị]])</f>
        <v>000635524798008</v>
      </c>
      <c r="AH1497" s="6" t="e">
        <f>_xlfn.XLOOKUP(Table1[[#This Row],[Column1]],'Chi tiết tt Mega gửi'!P:P,'Chi tiết tt Mega gửi'!N:N)</f>
        <v>#N/A</v>
      </c>
    </row>
    <row r="1498" spans="1:34" ht="25.5" customHeight="1" x14ac:dyDescent="0.2">
      <c r="A1498" s="54" t="s">
        <v>16287</v>
      </c>
      <c r="B1498" s="54" t="s">
        <v>253</v>
      </c>
      <c r="C1498" s="55">
        <v>46275</v>
      </c>
      <c r="D1498" s="54" t="s">
        <v>22251</v>
      </c>
      <c r="E1498" s="55">
        <v>46275</v>
      </c>
      <c r="F1498" s="54" t="s">
        <v>22252</v>
      </c>
      <c r="G1498" s="54" t="s">
        <v>22253</v>
      </c>
      <c r="H1498" s="56">
        <v>2221300</v>
      </c>
      <c r="I1498" s="57">
        <v>0</v>
      </c>
      <c r="J1498" s="56">
        <v>177704</v>
      </c>
      <c r="K1498" s="65">
        <v>2399004</v>
      </c>
      <c r="L1498" s="64" t="s">
        <v>17236</v>
      </c>
      <c r="O1498" s="32">
        <f>IF(Table1[[#This Row],[Phân loại]]="Tồn đầu kỳ",Table1[[#This Row],[Tổng giá trị]],0)</f>
        <v>0</v>
      </c>
      <c r="P1498" s="138">
        <f>IF(Table1[[#This Row],[Số còn phải thu ĐK]]&lt;&gt;0,0,IF(Table1[[#This Row],[Phân loại]]="Bán hàng",Table1[[#This Row],[Tổng giá trị]],-Table1[[#This Row],[Tổng giá trị]]))</f>
        <v>2399004</v>
      </c>
      <c r="Q1498" s="32">
        <f t="shared" si="272"/>
        <v>0</v>
      </c>
      <c r="R1498" s="138">
        <f>Table1[[#This Row],[Số còn phải thu ĐK]]+Table1[[#This Row],[Giá Trị HD sau CK]]-Table1[[#This Row],[Số tiền đã thu]]</f>
        <v>2399004</v>
      </c>
      <c r="S1498" s="6">
        <f>IF(Table1[[#This Row],[Ngày hóa đơn]]&lt;&gt;"",Table1[[#This Row],[Ngày hóa đơn]],IF(Table1[[#This Row],[Ngày hạch toán]]&lt;&gt;"",Table1[[#This Row],[Ngày hạch toán]],""))</f>
        <v>46275</v>
      </c>
      <c r="T1498" s="138"/>
      <c r="U1498" s="6">
        <f>IF(Table1[[#This Row],[Ngày tính CN]]="","",S1498+T1498)</f>
        <v>46275</v>
      </c>
      <c r="V1498" s="32">
        <f ca="1">IF(Table1[[#This Row],[Hạn thanh toán]]="","",IF((U1498-NOW())&lt;0,0,(U1498-NOW())))</f>
        <v>0</v>
      </c>
      <c r="W1498" s="32"/>
      <c r="X1498" s="32">
        <f t="shared" ca="1" si="273"/>
        <v>19.359753240743885</v>
      </c>
      <c r="Y1498" s="2" t="str">
        <f t="shared" ca="1" si="274"/>
        <v>Nợ quá hạn 30 ngày</v>
      </c>
      <c r="Z1498" s="42">
        <f t="shared" si="275"/>
        <v>46275</v>
      </c>
      <c r="AA1498" s="42" t="str">
        <f t="shared" si="276"/>
        <v/>
      </c>
      <c r="AD1498" s="2" t="str">
        <f>VLOOKUP($A1498,MA_KH!$A:$Q,MA_KH!O$1,0)</f>
        <v>MEGA</v>
      </c>
      <c r="AE1498" s="2" t="str">
        <f>VLOOKUP($A1498,MA_KH!$A:$Q,MA_KH!P$1,0)</f>
        <v>CÔNG TY TNHH MM MEGA MARKET (VIỆT NAM)</v>
      </c>
      <c r="AG1498" s="2" t="str">
        <f>(Table1[[#This Row],[Số hóa đơn]])&amp;IF(OR(Table1[[#This Row],[Phân loại]]="Hàng trả",Table1[[#This Row],[Phân loại]]="Giảm công nợ"),-Table1[[#This Row],[Tổng giá trị]],Table1[[#This Row],[Tổng giá trị]])</f>
        <v>000635662399004</v>
      </c>
      <c r="AH1498" s="6" t="e">
        <f>_xlfn.XLOOKUP(Table1[[#This Row],[Column1]],'Chi tiết tt Mega gửi'!P:P,'Chi tiết tt Mega gửi'!N:N)</f>
        <v>#N/A</v>
      </c>
    </row>
    <row r="1499" spans="1:34" ht="25.5" customHeight="1" x14ac:dyDescent="0.2">
      <c r="A1499" s="54" t="s">
        <v>16305</v>
      </c>
      <c r="B1499" s="54" t="s">
        <v>7247</v>
      </c>
      <c r="C1499" s="55">
        <v>46275</v>
      </c>
      <c r="D1499" s="54" t="s">
        <v>22254</v>
      </c>
      <c r="E1499" s="55">
        <v>46275</v>
      </c>
      <c r="F1499" s="54" t="s">
        <v>22255</v>
      </c>
      <c r="G1499" s="54" t="s">
        <v>22256</v>
      </c>
      <c r="H1499" s="56">
        <v>5830550</v>
      </c>
      <c r="I1499" s="57">
        <v>0</v>
      </c>
      <c r="J1499" s="56">
        <v>466444</v>
      </c>
      <c r="K1499" s="65">
        <v>6296994</v>
      </c>
      <c r="L1499" s="64" t="s">
        <v>17236</v>
      </c>
      <c r="O1499" s="32">
        <f>IF(Table1[[#This Row],[Phân loại]]="Tồn đầu kỳ",Table1[[#This Row],[Tổng giá trị]],0)</f>
        <v>0</v>
      </c>
      <c r="P1499" s="138">
        <f>IF(Table1[[#This Row],[Số còn phải thu ĐK]]&lt;&gt;0,0,IF(Table1[[#This Row],[Phân loại]]="Bán hàng",Table1[[#This Row],[Tổng giá trị]],-Table1[[#This Row],[Tổng giá trị]]))</f>
        <v>6296994</v>
      </c>
      <c r="Q1499" s="32">
        <f t="shared" si="272"/>
        <v>0</v>
      </c>
      <c r="R1499" s="138">
        <f>Table1[[#This Row],[Số còn phải thu ĐK]]+Table1[[#This Row],[Giá Trị HD sau CK]]-Table1[[#This Row],[Số tiền đã thu]]</f>
        <v>6296994</v>
      </c>
      <c r="S1499" s="6">
        <f>IF(Table1[[#This Row],[Ngày hóa đơn]]&lt;&gt;"",Table1[[#This Row],[Ngày hóa đơn]],IF(Table1[[#This Row],[Ngày hạch toán]]&lt;&gt;"",Table1[[#This Row],[Ngày hạch toán]],""))</f>
        <v>46275</v>
      </c>
      <c r="T1499" s="138"/>
      <c r="U1499" s="6">
        <f>IF(Table1[[#This Row],[Ngày tính CN]]="","",S1499+T1499)</f>
        <v>46275</v>
      </c>
      <c r="V1499" s="32">
        <f ca="1">IF(Table1[[#This Row],[Hạn thanh toán]]="","",IF((U1499-NOW())&lt;0,0,(U1499-NOW())))</f>
        <v>0</v>
      </c>
      <c r="W1499" s="32"/>
      <c r="X1499" s="32">
        <f t="shared" ca="1" si="273"/>
        <v>19.359753240743885</v>
      </c>
      <c r="Y1499" s="2" t="str">
        <f t="shared" ca="1" si="274"/>
        <v>Nợ quá hạn 30 ngày</v>
      </c>
      <c r="Z1499" s="42">
        <f t="shared" si="275"/>
        <v>46275</v>
      </c>
      <c r="AA1499" s="42" t="str">
        <f t="shared" si="276"/>
        <v/>
      </c>
      <c r="AD1499" s="2" t="str">
        <f>VLOOKUP($A1499,MA_KH!$A:$Q,MA_KH!O$1,0)</f>
        <v>MEGA</v>
      </c>
      <c r="AE1499" s="2" t="str">
        <f>VLOOKUP($A1499,MA_KH!$A:$Q,MA_KH!P$1,0)</f>
        <v>CÔNG TY TNHH MM MEGA MARKET (VIỆT NAM)</v>
      </c>
      <c r="AG1499" s="2" t="str">
        <f>(Table1[[#This Row],[Số hóa đơn]])&amp;IF(OR(Table1[[#This Row],[Phân loại]]="Hàng trả",Table1[[#This Row],[Phân loại]]="Giảm công nợ"),-Table1[[#This Row],[Tổng giá trị]],Table1[[#This Row],[Tổng giá trị]])</f>
        <v>000635546296994</v>
      </c>
      <c r="AH1499" s="6" t="e">
        <f>_xlfn.XLOOKUP(Table1[[#This Row],[Column1]],'Chi tiết tt Mega gửi'!P:P,'Chi tiết tt Mega gửi'!N:N)</f>
        <v>#N/A</v>
      </c>
    </row>
    <row r="1500" spans="1:34" ht="25.5" customHeight="1" x14ac:dyDescent="0.2">
      <c r="A1500" s="54" t="s">
        <v>16307</v>
      </c>
      <c r="B1500" s="54" t="s">
        <v>202</v>
      </c>
      <c r="C1500" s="55">
        <v>46275</v>
      </c>
      <c r="D1500" s="54" t="s">
        <v>22257</v>
      </c>
      <c r="E1500" s="55">
        <v>46275</v>
      </c>
      <c r="F1500" s="54" t="s">
        <v>22258</v>
      </c>
      <c r="G1500" s="54" t="s">
        <v>22259</v>
      </c>
      <c r="H1500" s="56">
        <v>2221300</v>
      </c>
      <c r="I1500" s="57">
        <v>0</v>
      </c>
      <c r="J1500" s="56">
        <v>177704</v>
      </c>
      <c r="K1500" s="65">
        <v>2399004</v>
      </c>
      <c r="L1500" s="64" t="s">
        <v>17236</v>
      </c>
      <c r="O1500" s="32">
        <f>IF(Table1[[#This Row],[Phân loại]]="Tồn đầu kỳ",Table1[[#This Row],[Tổng giá trị]],0)</f>
        <v>0</v>
      </c>
      <c r="P1500" s="138">
        <f>IF(Table1[[#This Row],[Số còn phải thu ĐK]]&lt;&gt;0,0,IF(Table1[[#This Row],[Phân loại]]="Bán hàng",Table1[[#This Row],[Tổng giá trị]],-Table1[[#This Row],[Tổng giá trị]]))</f>
        <v>2399004</v>
      </c>
      <c r="Q1500" s="32">
        <f t="shared" si="272"/>
        <v>0</v>
      </c>
      <c r="R1500" s="138">
        <f>Table1[[#This Row],[Số còn phải thu ĐK]]+Table1[[#This Row],[Giá Trị HD sau CK]]-Table1[[#This Row],[Số tiền đã thu]]</f>
        <v>2399004</v>
      </c>
      <c r="S1500" s="6">
        <f>IF(Table1[[#This Row],[Ngày hóa đơn]]&lt;&gt;"",Table1[[#This Row],[Ngày hóa đơn]],IF(Table1[[#This Row],[Ngày hạch toán]]&lt;&gt;"",Table1[[#This Row],[Ngày hạch toán]],""))</f>
        <v>46275</v>
      </c>
      <c r="T1500" s="138"/>
      <c r="U1500" s="6">
        <f>IF(Table1[[#This Row],[Ngày tính CN]]="","",S1500+T1500)</f>
        <v>46275</v>
      </c>
      <c r="V1500" s="32">
        <f ca="1">IF(Table1[[#This Row],[Hạn thanh toán]]="","",IF((U1500-NOW())&lt;0,0,(U1500-NOW())))</f>
        <v>0</v>
      </c>
      <c r="W1500" s="32"/>
      <c r="X1500" s="32">
        <f t="shared" ca="1" si="273"/>
        <v>19.359753240743885</v>
      </c>
      <c r="Y1500" s="2" t="str">
        <f t="shared" ca="1" si="274"/>
        <v>Nợ quá hạn 30 ngày</v>
      </c>
      <c r="Z1500" s="42">
        <f t="shared" si="275"/>
        <v>46275</v>
      </c>
      <c r="AA1500" s="42" t="str">
        <f t="shared" si="276"/>
        <v/>
      </c>
      <c r="AD1500" s="2" t="str">
        <f>VLOOKUP($A1500,MA_KH!$A:$Q,MA_KH!O$1,0)</f>
        <v>MEGA</v>
      </c>
      <c r="AE1500" s="2" t="str">
        <f>VLOOKUP($A1500,MA_KH!$A:$Q,MA_KH!P$1,0)</f>
        <v>CÔNG TY TNHH MM MEGA MARKET (VIỆT NAM)</v>
      </c>
      <c r="AG1500" s="2" t="str">
        <f>(Table1[[#This Row],[Số hóa đơn]])&amp;IF(OR(Table1[[#This Row],[Phân loại]]="Hàng trả",Table1[[#This Row],[Phân loại]]="Giảm công nợ"),-Table1[[#This Row],[Tổng giá trị]],Table1[[#This Row],[Tổng giá trị]])</f>
        <v>000635702399004</v>
      </c>
      <c r="AH1500" s="6" t="e">
        <f>_xlfn.XLOOKUP(Table1[[#This Row],[Column1]],'Chi tiết tt Mega gửi'!P:P,'Chi tiết tt Mega gửi'!N:N)</f>
        <v>#N/A</v>
      </c>
    </row>
    <row r="1501" spans="1:34" ht="25.5" customHeight="1" x14ac:dyDescent="0.2">
      <c r="A1501" s="54" t="s">
        <v>16307</v>
      </c>
      <c r="B1501" s="54" t="s">
        <v>202</v>
      </c>
      <c r="C1501" s="55">
        <v>46275</v>
      </c>
      <c r="D1501" s="54" t="s">
        <v>22260</v>
      </c>
      <c r="E1501" s="55">
        <v>46275</v>
      </c>
      <c r="F1501" s="54" t="s">
        <v>22261</v>
      </c>
      <c r="G1501" s="54" t="s">
        <v>22262</v>
      </c>
      <c r="H1501" s="56">
        <v>2221300</v>
      </c>
      <c r="I1501" s="57">
        <v>0</v>
      </c>
      <c r="J1501" s="56">
        <v>177704</v>
      </c>
      <c r="K1501" s="65">
        <v>2399004</v>
      </c>
      <c r="L1501" s="64" t="s">
        <v>17236</v>
      </c>
      <c r="O1501" s="32">
        <f>IF(Table1[[#This Row],[Phân loại]]="Tồn đầu kỳ",Table1[[#This Row],[Tổng giá trị]],0)</f>
        <v>0</v>
      </c>
      <c r="P1501" s="138">
        <f>IF(Table1[[#This Row],[Số còn phải thu ĐK]]&lt;&gt;0,0,IF(Table1[[#This Row],[Phân loại]]="Bán hàng",Table1[[#This Row],[Tổng giá trị]],-Table1[[#This Row],[Tổng giá trị]]))</f>
        <v>2399004</v>
      </c>
      <c r="Q1501" s="32">
        <f t="shared" si="272"/>
        <v>0</v>
      </c>
      <c r="R1501" s="138">
        <f>Table1[[#This Row],[Số còn phải thu ĐK]]+Table1[[#This Row],[Giá Trị HD sau CK]]-Table1[[#This Row],[Số tiền đã thu]]</f>
        <v>2399004</v>
      </c>
      <c r="S1501" s="6">
        <f>IF(Table1[[#This Row],[Ngày hóa đơn]]&lt;&gt;"",Table1[[#This Row],[Ngày hóa đơn]],IF(Table1[[#This Row],[Ngày hạch toán]]&lt;&gt;"",Table1[[#This Row],[Ngày hạch toán]],""))</f>
        <v>46275</v>
      </c>
      <c r="T1501" s="138"/>
      <c r="U1501" s="6">
        <f>IF(Table1[[#This Row],[Ngày tính CN]]="","",S1501+T1501)</f>
        <v>46275</v>
      </c>
      <c r="V1501" s="32">
        <f ca="1">IF(Table1[[#This Row],[Hạn thanh toán]]="","",IF((U1501-NOW())&lt;0,0,(U1501-NOW())))</f>
        <v>0</v>
      </c>
      <c r="W1501" s="32"/>
      <c r="X1501" s="32">
        <f t="shared" ca="1" si="273"/>
        <v>19.359753240743885</v>
      </c>
      <c r="Y1501" s="2" t="str">
        <f t="shared" ca="1" si="274"/>
        <v>Nợ quá hạn 30 ngày</v>
      </c>
      <c r="Z1501" s="42">
        <f t="shared" si="275"/>
        <v>46275</v>
      </c>
      <c r="AA1501" s="42" t="str">
        <f t="shared" si="276"/>
        <v/>
      </c>
      <c r="AD1501" s="2" t="str">
        <f>VLOOKUP($A1501,MA_KH!$A:$Q,MA_KH!O$1,0)</f>
        <v>MEGA</v>
      </c>
      <c r="AE1501" s="2" t="str">
        <f>VLOOKUP($A1501,MA_KH!$A:$Q,MA_KH!P$1,0)</f>
        <v>CÔNG TY TNHH MM MEGA MARKET (VIỆT NAM)</v>
      </c>
      <c r="AG1501" s="2" t="str">
        <f>(Table1[[#This Row],[Số hóa đơn]])&amp;IF(OR(Table1[[#This Row],[Phân loại]]="Hàng trả",Table1[[#This Row],[Phân loại]]="Giảm công nợ"),-Table1[[#This Row],[Tổng giá trị]],Table1[[#This Row],[Tổng giá trị]])</f>
        <v>000635692399004</v>
      </c>
      <c r="AH1501" s="6" t="e">
        <f>_xlfn.XLOOKUP(Table1[[#This Row],[Column1]],'Chi tiết tt Mega gửi'!P:P,'Chi tiết tt Mega gửi'!N:N)</f>
        <v>#N/A</v>
      </c>
    </row>
    <row r="1502" spans="1:34" ht="25.5" customHeight="1" x14ac:dyDescent="0.2">
      <c r="A1502" s="54" t="s">
        <v>16310</v>
      </c>
      <c r="B1502" s="54" t="s">
        <v>196</v>
      </c>
      <c r="C1502" s="55">
        <v>46275</v>
      </c>
      <c r="D1502" s="54" t="s">
        <v>22263</v>
      </c>
      <c r="E1502" s="55">
        <v>46275</v>
      </c>
      <c r="F1502" s="54" t="s">
        <v>22264</v>
      </c>
      <c r="G1502" s="54" t="s">
        <v>22265</v>
      </c>
      <c r="H1502" s="56">
        <v>1840000</v>
      </c>
      <c r="I1502" s="57">
        <v>0</v>
      </c>
      <c r="J1502" s="56">
        <v>147200</v>
      </c>
      <c r="K1502" s="65">
        <v>1987200</v>
      </c>
      <c r="L1502" s="64" t="s">
        <v>17236</v>
      </c>
      <c r="O1502" s="32">
        <f>IF(Table1[[#This Row],[Phân loại]]="Tồn đầu kỳ",Table1[[#This Row],[Tổng giá trị]],0)</f>
        <v>0</v>
      </c>
      <c r="P1502" s="138">
        <f>IF(Table1[[#This Row],[Số còn phải thu ĐK]]&lt;&gt;0,0,IF(Table1[[#This Row],[Phân loại]]="Bán hàng",Table1[[#This Row],[Tổng giá trị]],-Table1[[#This Row],[Tổng giá trị]]))</f>
        <v>1987200</v>
      </c>
      <c r="Q1502" s="32">
        <f t="shared" si="272"/>
        <v>0</v>
      </c>
      <c r="R1502" s="138">
        <f>Table1[[#This Row],[Số còn phải thu ĐK]]+Table1[[#This Row],[Giá Trị HD sau CK]]-Table1[[#This Row],[Số tiền đã thu]]</f>
        <v>1987200</v>
      </c>
      <c r="S1502" s="6">
        <f>IF(Table1[[#This Row],[Ngày hóa đơn]]&lt;&gt;"",Table1[[#This Row],[Ngày hóa đơn]],IF(Table1[[#This Row],[Ngày hạch toán]]&lt;&gt;"",Table1[[#This Row],[Ngày hạch toán]],""))</f>
        <v>46275</v>
      </c>
      <c r="T1502" s="138"/>
      <c r="U1502" s="6">
        <f>IF(Table1[[#This Row],[Ngày tính CN]]="","",S1502+T1502)</f>
        <v>46275</v>
      </c>
      <c r="V1502" s="32">
        <f ca="1">IF(Table1[[#This Row],[Hạn thanh toán]]="","",IF((U1502-NOW())&lt;0,0,(U1502-NOW())))</f>
        <v>0</v>
      </c>
      <c r="W1502" s="32"/>
      <c r="X1502" s="32">
        <f t="shared" ca="1" si="273"/>
        <v>19.359753240743885</v>
      </c>
      <c r="Y1502" s="2" t="str">
        <f t="shared" ca="1" si="274"/>
        <v>Nợ quá hạn 30 ngày</v>
      </c>
      <c r="Z1502" s="42">
        <f t="shared" si="275"/>
        <v>46275</v>
      </c>
      <c r="AA1502" s="42" t="str">
        <f t="shared" si="276"/>
        <v/>
      </c>
      <c r="AD1502" s="2" t="str">
        <f>VLOOKUP($A1502,MA_KH!$A:$Q,MA_KH!O$1,0)</f>
        <v>MEGA</v>
      </c>
      <c r="AE1502" s="2" t="str">
        <f>VLOOKUP($A1502,MA_KH!$A:$Q,MA_KH!P$1,0)</f>
        <v>CÔNG TY TNHH MM MEGA MARKET (VIỆT NAM)</v>
      </c>
      <c r="AG1502" s="2" t="str">
        <f>(Table1[[#This Row],[Số hóa đơn]])&amp;IF(OR(Table1[[#This Row],[Phân loại]]="Hàng trả",Table1[[#This Row],[Phân loại]]="Giảm công nợ"),-Table1[[#This Row],[Tổng giá trị]],Table1[[#This Row],[Tổng giá trị]])</f>
        <v>000635651987200</v>
      </c>
      <c r="AH1502" s="6" t="e">
        <f>_xlfn.XLOOKUP(Table1[[#This Row],[Column1]],'Chi tiết tt Mega gửi'!P:P,'Chi tiết tt Mega gửi'!N:N)</f>
        <v>#N/A</v>
      </c>
    </row>
    <row r="1503" spans="1:34" ht="25.5" customHeight="1" x14ac:dyDescent="0.2">
      <c r="A1503" s="54" t="s">
        <v>16302</v>
      </c>
      <c r="B1503" s="54" t="s">
        <v>7251</v>
      </c>
      <c r="C1503" s="55">
        <v>46275</v>
      </c>
      <c r="D1503" s="54" t="s">
        <v>22266</v>
      </c>
      <c r="E1503" s="55">
        <v>46275</v>
      </c>
      <c r="F1503" s="54" t="s">
        <v>22267</v>
      </c>
      <c r="G1503" s="54" t="s">
        <v>22268</v>
      </c>
      <c r="H1503" s="56">
        <v>1442115</v>
      </c>
      <c r="I1503" s="57">
        <v>0</v>
      </c>
      <c r="J1503" s="56">
        <v>115369</v>
      </c>
      <c r="K1503" s="65">
        <v>1557484</v>
      </c>
      <c r="L1503" s="64" t="s">
        <v>17236</v>
      </c>
      <c r="O1503" s="32">
        <f>IF(Table1[[#This Row],[Phân loại]]="Tồn đầu kỳ",Table1[[#This Row],[Tổng giá trị]],0)</f>
        <v>0</v>
      </c>
      <c r="P1503" s="138">
        <f>IF(Table1[[#This Row],[Số còn phải thu ĐK]]&lt;&gt;0,0,IF(Table1[[#This Row],[Phân loại]]="Bán hàng",Table1[[#This Row],[Tổng giá trị]],-Table1[[#This Row],[Tổng giá trị]]))</f>
        <v>1557484</v>
      </c>
      <c r="Q1503" s="32">
        <f t="shared" si="272"/>
        <v>0</v>
      </c>
      <c r="R1503" s="138">
        <f>Table1[[#This Row],[Số còn phải thu ĐK]]+Table1[[#This Row],[Giá Trị HD sau CK]]-Table1[[#This Row],[Số tiền đã thu]]</f>
        <v>1557484</v>
      </c>
      <c r="S1503" s="6">
        <f>IF(Table1[[#This Row],[Ngày hóa đơn]]&lt;&gt;"",Table1[[#This Row],[Ngày hóa đơn]],IF(Table1[[#This Row],[Ngày hạch toán]]&lt;&gt;"",Table1[[#This Row],[Ngày hạch toán]],""))</f>
        <v>46275</v>
      </c>
      <c r="T1503" s="138"/>
      <c r="U1503" s="6">
        <f>IF(Table1[[#This Row],[Ngày tính CN]]="","",S1503+T1503)</f>
        <v>46275</v>
      </c>
      <c r="V1503" s="32">
        <f ca="1">IF(Table1[[#This Row],[Hạn thanh toán]]="","",IF((U1503-NOW())&lt;0,0,(U1503-NOW())))</f>
        <v>0</v>
      </c>
      <c r="W1503" s="32"/>
      <c r="X1503" s="32">
        <f t="shared" ca="1" si="273"/>
        <v>19.359753240743885</v>
      </c>
      <c r="Y1503" s="2" t="str">
        <f t="shared" ca="1" si="274"/>
        <v>Nợ quá hạn 30 ngày</v>
      </c>
      <c r="Z1503" s="42">
        <f t="shared" si="275"/>
        <v>46275</v>
      </c>
      <c r="AA1503" s="42" t="str">
        <f t="shared" si="276"/>
        <v/>
      </c>
      <c r="AD1503" s="2" t="str">
        <f>VLOOKUP($A1503,MA_KH!$A:$Q,MA_KH!O$1,0)</f>
        <v>MEGA</v>
      </c>
      <c r="AE1503" s="2" t="str">
        <f>VLOOKUP($A1503,MA_KH!$A:$Q,MA_KH!P$1,0)</f>
        <v>CÔNG TY TNHH MM MEGA MARKET (VIỆT NAM)</v>
      </c>
      <c r="AG1503" s="2" t="str">
        <f>(Table1[[#This Row],[Số hóa đơn]])&amp;IF(OR(Table1[[#This Row],[Phân loại]]="Hàng trả",Table1[[#This Row],[Phân loại]]="Giảm công nợ"),-Table1[[#This Row],[Tổng giá trị]],Table1[[#This Row],[Tổng giá trị]])</f>
        <v>000635561557484</v>
      </c>
      <c r="AH1503" s="6" t="e">
        <f>_xlfn.XLOOKUP(Table1[[#This Row],[Column1]],'Chi tiết tt Mega gửi'!P:P,'Chi tiết tt Mega gửi'!N:N)</f>
        <v>#N/A</v>
      </c>
    </row>
    <row r="1504" spans="1:34" ht="25.5" customHeight="1" x14ac:dyDescent="0.2">
      <c r="A1504" s="54" t="s">
        <v>16305</v>
      </c>
      <c r="B1504" s="54" t="s">
        <v>7247</v>
      </c>
      <c r="C1504" s="55">
        <v>46275</v>
      </c>
      <c r="D1504" s="54" t="s">
        <v>22269</v>
      </c>
      <c r="E1504" s="55">
        <v>46275</v>
      </c>
      <c r="F1504" s="54" t="s">
        <v>22270</v>
      </c>
      <c r="G1504" s="54" t="s">
        <v>22271</v>
      </c>
      <c r="H1504" s="56">
        <v>1302130</v>
      </c>
      <c r="I1504" s="57">
        <v>0</v>
      </c>
      <c r="J1504" s="56">
        <v>104170</v>
      </c>
      <c r="K1504" s="65">
        <v>1406300</v>
      </c>
      <c r="L1504" s="64" t="s">
        <v>17236</v>
      </c>
      <c r="O1504" s="32">
        <f>IF(Table1[[#This Row],[Phân loại]]="Tồn đầu kỳ",Table1[[#This Row],[Tổng giá trị]],0)</f>
        <v>0</v>
      </c>
      <c r="P1504" s="138">
        <f>IF(Table1[[#This Row],[Số còn phải thu ĐK]]&lt;&gt;0,0,IF(Table1[[#This Row],[Phân loại]]="Bán hàng",Table1[[#This Row],[Tổng giá trị]],-Table1[[#This Row],[Tổng giá trị]]))</f>
        <v>1406300</v>
      </c>
      <c r="Q1504" s="32">
        <f t="shared" si="272"/>
        <v>0</v>
      </c>
      <c r="R1504" s="138">
        <f>Table1[[#This Row],[Số còn phải thu ĐK]]+Table1[[#This Row],[Giá Trị HD sau CK]]-Table1[[#This Row],[Số tiền đã thu]]</f>
        <v>1406300</v>
      </c>
      <c r="S1504" s="6">
        <f>IF(Table1[[#This Row],[Ngày hóa đơn]]&lt;&gt;"",Table1[[#This Row],[Ngày hóa đơn]],IF(Table1[[#This Row],[Ngày hạch toán]]&lt;&gt;"",Table1[[#This Row],[Ngày hạch toán]],""))</f>
        <v>46275</v>
      </c>
      <c r="T1504" s="138"/>
      <c r="U1504" s="6">
        <f>IF(Table1[[#This Row],[Ngày tính CN]]="","",S1504+T1504)</f>
        <v>46275</v>
      </c>
      <c r="V1504" s="32">
        <f ca="1">IF(Table1[[#This Row],[Hạn thanh toán]]="","",IF((U1504-NOW())&lt;0,0,(U1504-NOW())))</f>
        <v>0</v>
      </c>
      <c r="W1504" s="32"/>
      <c r="X1504" s="32">
        <f t="shared" ca="1" si="273"/>
        <v>19.359753240743885</v>
      </c>
      <c r="Y1504" s="2" t="str">
        <f t="shared" ca="1" si="274"/>
        <v>Nợ quá hạn 30 ngày</v>
      </c>
      <c r="Z1504" s="42">
        <f t="shared" si="275"/>
        <v>46275</v>
      </c>
      <c r="AA1504" s="42" t="str">
        <f t="shared" si="276"/>
        <v/>
      </c>
      <c r="AD1504" s="2" t="str">
        <f>VLOOKUP($A1504,MA_KH!$A:$Q,MA_KH!O$1,0)</f>
        <v>MEGA</v>
      </c>
      <c r="AE1504" s="2" t="str">
        <f>VLOOKUP($A1504,MA_KH!$A:$Q,MA_KH!P$1,0)</f>
        <v>CÔNG TY TNHH MM MEGA MARKET (VIỆT NAM)</v>
      </c>
      <c r="AG1504" s="2" t="str">
        <f>(Table1[[#This Row],[Số hóa đơn]])&amp;IF(OR(Table1[[#This Row],[Phân loại]]="Hàng trả",Table1[[#This Row],[Phân loại]]="Giảm công nợ"),-Table1[[#This Row],[Tổng giá trị]],Table1[[#This Row],[Tổng giá trị]])</f>
        <v>000635531406300</v>
      </c>
      <c r="AH1504" s="6" t="e">
        <f>_xlfn.XLOOKUP(Table1[[#This Row],[Column1]],'Chi tiết tt Mega gửi'!P:P,'Chi tiết tt Mega gửi'!N:N)</f>
        <v>#N/A</v>
      </c>
    </row>
    <row r="1505" spans="1:34" ht="25.5" customHeight="1" x14ac:dyDescent="0.2">
      <c r="A1505" s="54" t="s">
        <v>16310</v>
      </c>
      <c r="B1505" s="54" t="s">
        <v>196</v>
      </c>
      <c r="C1505" s="55">
        <v>46275</v>
      </c>
      <c r="D1505" s="54" t="s">
        <v>22272</v>
      </c>
      <c r="E1505" s="55">
        <v>46275</v>
      </c>
      <c r="F1505" s="54" t="s">
        <v>22273</v>
      </c>
      <c r="G1505" s="54" t="s">
        <v>22274</v>
      </c>
      <c r="H1505" s="56">
        <v>1615480</v>
      </c>
      <c r="I1505" s="57">
        <v>0</v>
      </c>
      <c r="J1505" s="56">
        <v>129238</v>
      </c>
      <c r="K1505" s="65">
        <v>1744718</v>
      </c>
      <c r="L1505" s="64" t="s">
        <v>17236</v>
      </c>
      <c r="O1505" s="32">
        <f>IF(Table1[[#This Row],[Phân loại]]="Tồn đầu kỳ",Table1[[#This Row],[Tổng giá trị]],0)</f>
        <v>0</v>
      </c>
      <c r="P1505" s="138">
        <f>IF(Table1[[#This Row],[Số còn phải thu ĐK]]&lt;&gt;0,0,IF(Table1[[#This Row],[Phân loại]]="Bán hàng",Table1[[#This Row],[Tổng giá trị]],-Table1[[#This Row],[Tổng giá trị]]))</f>
        <v>1744718</v>
      </c>
      <c r="Q1505" s="32">
        <f t="shared" ref="Q1505:Q1536" si="277">IF(M1505&lt;&gt;"",IF(O1505&lt;&gt;0,O1505,P1505),0)</f>
        <v>0</v>
      </c>
      <c r="R1505" s="138">
        <f>Table1[[#This Row],[Số còn phải thu ĐK]]+Table1[[#This Row],[Giá Trị HD sau CK]]-Table1[[#This Row],[Số tiền đã thu]]</f>
        <v>1744718</v>
      </c>
      <c r="S1505" s="6">
        <f>IF(Table1[[#This Row],[Ngày hóa đơn]]&lt;&gt;"",Table1[[#This Row],[Ngày hóa đơn]],IF(Table1[[#This Row],[Ngày hạch toán]]&lt;&gt;"",Table1[[#This Row],[Ngày hạch toán]],""))</f>
        <v>46275</v>
      </c>
      <c r="T1505" s="138"/>
      <c r="U1505" s="6">
        <f>IF(Table1[[#This Row],[Ngày tính CN]]="","",S1505+T1505)</f>
        <v>46275</v>
      </c>
      <c r="V1505" s="32">
        <f ca="1">IF(Table1[[#This Row],[Hạn thanh toán]]="","",IF((U1505-NOW())&lt;0,0,(U1505-NOW())))</f>
        <v>0</v>
      </c>
      <c r="W1505" s="32"/>
      <c r="X1505" s="32">
        <f t="shared" ref="X1505:X1536" ca="1" si="278">IF(OR(U1505="",R1505=0),"",IF((U1505-NOW())&lt;0,-(U1505-NOW()),0))</f>
        <v>19.359753240743885</v>
      </c>
      <c r="Y1505" s="2" t="str">
        <f t="shared" ref="Y1505:Y1536" ca="1" si="279">IF(R1505=0,"Đã thanh toán",IF(X1505="","",IF(X1505&lt;=0,"Chưa đến hạn thanh toán",IF(X1505&lt;=30,"Nợ quá hạn 30 ngày",IF(X1505&lt;=60,"Nợ quá hạn từ 30 ngày đến 60 ngày",IF(X1505&lt;=90,"Nợ quá hạn từ 60 ngày đến 90 ngày",IF(X1505&lt;=120,"Nợ quá hạn từ 90 ngày đến 120 ngày","Nợ quá hạn hơn 120 ngày có khả năng mất thanh toán")))))))</f>
        <v>Nợ quá hạn 30 ngày</v>
      </c>
      <c r="Z1505" s="42">
        <f t="shared" ref="Z1505:Z1536" si="280">IF(S1505="","",S1505)</f>
        <v>46275</v>
      </c>
      <c r="AA1505" s="42" t="str">
        <f t="shared" ref="AA1505:AA1536" si="281">IF(M1505="","",M1505)</f>
        <v/>
      </c>
      <c r="AD1505" s="2" t="str">
        <f>VLOOKUP($A1505,MA_KH!$A:$Q,MA_KH!O$1,0)</f>
        <v>MEGA</v>
      </c>
      <c r="AE1505" s="2" t="str">
        <f>VLOOKUP($A1505,MA_KH!$A:$Q,MA_KH!P$1,0)</f>
        <v>CÔNG TY TNHH MM MEGA MARKET (VIỆT NAM)</v>
      </c>
      <c r="AG1505" s="2" t="str">
        <f>(Table1[[#This Row],[Số hóa đơn]])&amp;IF(OR(Table1[[#This Row],[Phân loại]]="Hàng trả",Table1[[#This Row],[Phân loại]]="Giảm công nợ"),-Table1[[#This Row],[Tổng giá trị]],Table1[[#This Row],[Tổng giá trị]])</f>
        <v>000635641744718</v>
      </c>
      <c r="AH1505" s="6" t="e">
        <f>_xlfn.XLOOKUP(Table1[[#This Row],[Column1]],'Chi tiết tt Mega gửi'!P:P,'Chi tiết tt Mega gửi'!N:N)</f>
        <v>#N/A</v>
      </c>
    </row>
    <row r="1506" spans="1:34" ht="25.5" customHeight="1" x14ac:dyDescent="0.2">
      <c r="A1506" s="54" t="s">
        <v>16291</v>
      </c>
      <c r="B1506" s="54" t="s">
        <v>200</v>
      </c>
      <c r="C1506" s="55">
        <v>46275</v>
      </c>
      <c r="D1506" s="54" t="s">
        <v>22275</v>
      </c>
      <c r="E1506" s="55">
        <v>46275</v>
      </c>
      <c r="F1506" s="54" t="s">
        <v>22276</v>
      </c>
      <c r="G1506" s="54" t="s">
        <v>22277</v>
      </c>
      <c r="H1506" s="56">
        <v>725000</v>
      </c>
      <c r="I1506" s="57">
        <v>0</v>
      </c>
      <c r="J1506" s="56">
        <v>58000</v>
      </c>
      <c r="K1506" s="65">
        <v>783000</v>
      </c>
      <c r="L1506" s="64" t="s">
        <v>17236</v>
      </c>
      <c r="O1506" s="32">
        <f>IF(Table1[[#This Row],[Phân loại]]="Tồn đầu kỳ",Table1[[#This Row],[Tổng giá trị]],0)</f>
        <v>0</v>
      </c>
      <c r="P1506" s="138">
        <f>IF(Table1[[#This Row],[Số còn phải thu ĐK]]&lt;&gt;0,0,IF(Table1[[#This Row],[Phân loại]]="Bán hàng",Table1[[#This Row],[Tổng giá trị]],-Table1[[#This Row],[Tổng giá trị]]))</f>
        <v>783000</v>
      </c>
      <c r="Q1506" s="32">
        <f t="shared" si="277"/>
        <v>0</v>
      </c>
      <c r="R1506" s="138">
        <f>Table1[[#This Row],[Số còn phải thu ĐK]]+Table1[[#This Row],[Giá Trị HD sau CK]]-Table1[[#This Row],[Số tiền đã thu]]</f>
        <v>783000</v>
      </c>
      <c r="S1506" s="6">
        <f>IF(Table1[[#This Row],[Ngày hóa đơn]]&lt;&gt;"",Table1[[#This Row],[Ngày hóa đơn]],IF(Table1[[#This Row],[Ngày hạch toán]]&lt;&gt;"",Table1[[#This Row],[Ngày hạch toán]],""))</f>
        <v>46275</v>
      </c>
      <c r="T1506" s="138"/>
      <c r="U1506" s="6">
        <f>IF(Table1[[#This Row],[Ngày tính CN]]="","",S1506+T1506)</f>
        <v>46275</v>
      </c>
      <c r="V1506" s="32">
        <f ca="1">IF(Table1[[#This Row],[Hạn thanh toán]]="","",IF((U1506-NOW())&lt;0,0,(U1506-NOW())))</f>
        <v>0</v>
      </c>
      <c r="W1506" s="32"/>
      <c r="X1506" s="32">
        <f t="shared" ca="1" si="278"/>
        <v>19.359753240743885</v>
      </c>
      <c r="Y1506" s="2" t="str">
        <f t="shared" ca="1" si="279"/>
        <v>Nợ quá hạn 30 ngày</v>
      </c>
      <c r="Z1506" s="42">
        <f t="shared" si="280"/>
        <v>46275</v>
      </c>
      <c r="AA1506" s="42" t="str">
        <f t="shared" si="281"/>
        <v/>
      </c>
      <c r="AD1506" s="2" t="str">
        <f>VLOOKUP($A1506,MA_KH!$A:$Q,MA_KH!O$1,0)</f>
        <v>MEGA</v>
      </c>
      <c r="AE1506" s="2" t="str">
        <f>VLOOKUP($A1506,MA_KH!$A:$Q,MA_KH!P$1,0)</f>
        <v>CÔNG TY TNHH MM MEGA MARKET (VIỆT NAM)</v>
      </c>
      <c r="AG1506" s="2" t="str">
        <f>(Table1[[#This Row],[Số hóa đơn]])&amp;IF(OR(Table1[[#This Row],[Phân loại]]="Hàng trả",Table1[[#This Row],[Phân loại]]="Giảm công nợ"),-Table1[[#This Row],[Tổng giá trị]],Table1[[#This Row],[Tổng giá trị]])</f>
        <v>00063568783000</v>
      </c>
      <c r="AH1506" s="6" t="e">
        <f>_xlfn.XLOOKUP(Table1[[#This Row],[Column1]],'Chi tiết tt Mega gửi'!P:P,'Chi tiết tt Mega gửi'!N:N)</f>
        <v>#N/A</v>
      </c>
    </row>
    <row r="1507" spans="1:34" ht="25.5" customHeight="1" x14ac:dyDescent="0.2">
      <c r="A1507" s="54" t="s">
        <v>16291</v>
      </c>
      <c r="B1507" s="54" t="s">
        <v>200</v>
      </c>
      <c r="C1507" s="55">
        <v>46275</v>
      </c>
      <c r="D1507" s="54" t="s">
        <v>22278</v>
      </c>
      <c r="E1507" s="55">
        <v>46275</v>
      </c>
      <c r="F1507" s="54" t="s">
        <v>22279</v>
      </c>
      <c r="G1507" s="54" t="s">
        <v>22280</v>
      </c>
      <c r="H1507" s="56">
        <v>2221300</v>
      </c>
      <c r="I1507" s="57">
        <v>0</v>
      </c>
      <c r="J1507" s="56">
        <v>177704</v>
      </c>
      <c r="K1507" s="65">
        <v>2399004</v>
      </c>
      <c r="L1507" s="64" t="s">
        <v>17236</v>
      </c>
      <c r="O1507" s="32">
        <f>IF(Table1[[#This Row],[Phân loại]]="Tồn đầu kỳ",Table1[[#This Row],[Tổng giá trị]],0)</f>
        <v>0</v>
      </c>
      <c r="P1507" s="138">
        <f>IF(Table1[[#This Row],[Số còn phải thu ĐK]]&lt;&gt;0,0,IF(Table1[[#This Row],[Phân loại]]="Bán hàng",Table1[[#This Row],[Tổng giá trị]],-Table1[[#This Row],[Tổng giá trị]]))</f>
        <v>2399004</v>
      </c>
      <c r="Q1507" s="32">
        <f t="shared" si="277"/>
        <v>0</v>
      </c>
      <c r="R1507" s="138">
        <f>Table1[[#This Row],[Số còn phải thu ĐK]]+Table1[[#This Row],[Giá Trị HD sau CK]]-Table1[[#This Row],[Số tiền đã thu]]</f>
        <v>2399004</v>
      </c>
      <c r="S1507" s="6">
        <f>IF(Table1[[#This Row],[Ngày hóa đơn]]&lt;&gt;"",Table1[[#This Row],[Ngày hóa đơn]],IF(Table1[[#This Row],[Ngày hạch toán]]&lt;&gt;"",Table1[[#This Row],[Ngày hạch toán]],""))</f>
        <v>46275</v>
      </c>
      <c r="T1507" s="138"/>
      <c r="U1507" s="6">
        <f>IF(Table1[[#This Row],[Ngày tính CN]]="","",S1507+T1507)</f>
        <v>46275</v>
      </c>
      <c r="V1507" s="32">
        <f ca="1">IF(Table1[[#This Row],[Hạn thanh toán]]="","",IF((U1507-NOW())&lt;0,0,(U1507-NOW())))</f>
        <v>0</v>
      </c>
      <c r="W1507" s="32"/>
      <c r="X1507" s="32">
        <f t="shared" ca="1" si="278"/>
        <v>19.359753240743885</v>
      </c>
      <c r="Y1507" s="2" t="str">
        <f t="shared" ca="1" si="279"/>
        <v>Nợ quá hạn 30 ngày</v>
      </c>
      <c r="Z1507" s="42">
        <f t="shared" si="280"/>
        <v>46275</v>
      </c>
      <c r="AA1507" s="42" t="str">
        <f t="shared" si="281"/>
        <v/>
      </c>
      <c r="AD1507" s="2" t="str">
        <f>VLOOKUP($A1507,MA_KH!$A:$Q,MA_KH!O$1,0)</f>
        <v>MEGA</v>
      </c>
      <c r="AE1507" s="2" t="str">
        <f>VLOOKUP($A1507,MA_KH!$A:$Q,MA_KH!P$1,0)</f>
        <v>CÔNG TY TNHH MM MEGA MARKET (VIỆT NAM)</v>
      </c>
      <c r="AG1507" s="2" t="str">
        <f>(Table1[[#This Row],[Số hóa đơn]])&amp;IF(OR(Table1[[#This Row],[Phân loại]]="Hàng trả",Table1[[#This Row],[Phân loại]]="Giảm công nợ"),-Table1[[#This Row],[Tổng giá trị]],Table1[[#This Row],[Tổng giá trị]])</f>
        <v>000635672399004</v>
      </c>
      <c r="AH1507" s="6" t="e">
        <f>_xlfn.XLOOKUP(Table1[[#This Row],[Column1]],'Chi tiết tt Mega gửi'!P:P,'Chi tiết tt Mega gửi'!N:N)</f>
        <v>#N/A</v>
      </c>
    </row>
    <row r="1508" spans="1:34" ht="25.5" customHeight="1" x14ac:dyDescent="0.2">
      <c r="A1508" s="54" t="s">
        <v>16305</v>
      </c>
      <c r="B1508" s="54" t="s">
        <v>7247</v>
      </c>
      <c r="C1508" s="55">
        <v>46276</v>
      </c>
      <c r="D1508" s="54" t="s">
        <v>22281</v>
      </c>
      <c r="E1508" s="55">
        <v>46276</v>
      </c>
      <c r="F1508" s="54" t="s">
        <v>22282</v>
      </c>
      <c r="G1508" s="54" t="s">
        <v>22283</v>
      </c>
      <c r="H1508" s="56">
        <v>1152900</v>
      </c>
      <c r="I1508" s="57">
        <v>0</v>
      </c>
      <c r="J1508" s="56">
        <v>92232</v>
      </c>
      <c r="K1508" s="65">
        <v>1245132</v>
      </c>
      <c r="L1508" s="64" t="s">
        <v>17236</v>
      </c>
      <c r="O1508" s="32">
        <f>IF(Table1[[#This Row],[Phân loại]]="Tồn đầu kỳ",Table1[[#This Row],[Tổng giá trị]],0)</f>
        <v>0</v>
      </c>
      <c r="P1508" s="138">
        <f>IF(Table1[[#This Row],[Số còn phải thu ĐK]]&lt;&gt;0,0,IF(Table1[[#This Row],[Phân loại]]="Bán hàng",Table1[[#This Row],[Tổng giá trị]],-Table1[[#This Row],[Tổng giá trị]]))</f>
        <v>1245132</v>
      </c>
      <c r="Q1508" s="32">
        <f t="shared" si="277"/>
        <v>0</v>
      </c>
      <c r="R1508" s="138">
        <f>Table1[[#This Row],[Số còn phải thu ĐK]]+Table1[[#This Row],[Giá Trị HD sau CK]]-Table1[[#This Row],[Số tiền đã thu]]</f>
        <v>1245132</v>
      </c>
      <c r="S1508" s="6">
        <f>IF(Table1[[#This Row],[Ngày hóa đơn]]&lt;&gt;"",Table1[[#This Row],[Ngày hóa đơn]],IF(Table1[[#This Row],[Ngày hạch toán]]&lt;&gt;"",Table1[[#This Row],[Ngày hạch toán]],""))</f>
        <v>46276</v>
      </c>
      <c r="T1508" s="138"/>
      <c r="U1508" s="6">
        <f>IF(Table1[[#This Row],[Ngày tính CN]]="","",S1508+T1508)</f>
        <v>46276</v>
      </c>
      <c r="V1508" s="32">
        <f ca="1">IF(Table1[[#This Row],[Hạn thanh toán]]="","",IF((U1508-NOW())&lt;0,0,(U1508-NOW())))</f>
        <v>0</v>
      </c>
      <c r="W1508" s="32"/>
      <c r="X1508" s="32">
        <f t="shared" ca="1" si="278"/>
        <v>18.359753240743885</v>
      </c>
      <c r="Y1508" s="2" t="str">
        <f t="shared" ca="1" si="279"/>
        <v>Nợ quá hạn 30 ngày</v>
      </c>
      <c r="Z1508" s="42">
        <f t="shared" si="280"/>
        <v>46276</v>
      </c>
      <c r="AA1508" s="42" t="str">
        <f t="shared" si="281"/>
        <v/>
      </c>
      <c r="AD1508" s="2" t="str">
        <f>VLOOKUP($A1508,MA_KH!$A:$Q,MA_KH!O$1,0)</f>
        <v>MEGA</v>
      </c>
      <c r="AE1508" s="2" t="str">
        <f>VLOOKUP($A1508,MA_KH!$A:$Q,MA_KH!P$1,0)</f>
        <v>CÔNG TY TNHH MM MEGA MARKET (VIỆT NAM)</v>
      </c>
      <c r="AG1508" s="2" t="str">
        <f>(Table1[[#This Row],[Số hóa đơn]])&amp;IF(OR(Table1[[#This Row],[Phân loại]]="Hàng trả",Table1[[#This Row],[Phân loại]]="Giảm công nợ"),-Table1[[#This Row],[Tổng giá trị]],Table1[[#This Row],[Tổng giá trị]])</f>
        <v>000661221245132</v>
      </c>
      <c r="AH1508" s="6" t="e">
        <f>_xlfn.XLOOKUP(Table1[[#This Row],[Column1]],'Chi tiết tt Mega gửi'!P:P,'Chi tiết tt Mega gửi'!N:N)</f>
        <v>#N/A</v>
      </c>
    </row>
    <row r="1509" spans="1:34" ht="25.5" customHeight="1" x14ac:dyDescent="0.2">
      <c r="A1509" s="54" t="s">
        <v>16298</v>
      </c>
      <c r="B1509" s="54" t="s">
        <v>7235</v>
      </c>
      <c r="C1509" s="55">
        <v>46276</v>
      </c>
      <c r="D1509" s="54" t="s">
        <v>22284</v>
      </c>
      <c r="E1509" s="55">
        <v>46276</v>
      </c>
      <c r="F1509" s="54" t="s">
        <v>22285</v>
      </c>
      <c r="G1509" s="54" t="s">
        <v>22286</v>
      </c>
      <c r="H1509" s="56">
        <v>11781998</v>
      </c>
      <c r="I1509" s="57">
        <v>0</v>
      </c>
      <c r="J1509" s="56">
        <v>942560</v>
      </c>
      <c r="K1509" s="65">
        <v>12724558</v>
      </c>
      <c r="L1509" s="64" t="s">
        <v>17236</v>
      </c>
      <c r="O1509" s="32">
        <f>IF(Table1[[#This Row],[Phân loại]]="Tồn đầu kỳ",Table1[[#This Row],[Tổng giá trị]],0)</f>
        <v>0</v>
      </c>
      <c r="P1509" s="138">
        <f>IF(Table1[[#This Row],[Số còn phải thu ĐK]]&lt;&gt;0,0,IF(Table1[[#This Row],[Phân loại]]="Bán hàng",Table1[[#This Row],[Tổng giá trị]],-Table1[[#This Row],[Tổng giá trị]]))</f>
        <v>12724558</v>
      </c>
      <c r="Q1509" s="32">
        <f t="shared" si="277"/>
        <v>0</v>
      </c>
      <c r="R1509" s="138">
        <f>Table1[[#This Row],[Số còn phải thu ĐK]]+Table1[[#This Row],[Giá Trị HD sau CK]]-Table1[[#This Row],[Số tiền đã thu]]</f>
        <v>12724558</v>
      </c>
      <c r="S1509" s="6">
        <f>IF(Table1[[#This Row],[Ngày hóa đơn]]&lt;&gt;"",Table1[[#This Row],[Ngày hóa đơn]],IF(Table1[[#This Row],[Ngày hạch toán]]&lt;&gt;"",Table1[[#This Row],[Ngày hạch toán]],""))</f>
        <v>46276</v>
      </c>
      <c r="T1509" s="138"/>
      <c r="U1509" s="6">
        <f>IF(Table1[[#This Row],[Ngày tính CN]]="","",S1509+T1509)</f>
        <v>46276</v>
      </c>
      <c r="V1509" s="32">
        <f ca="1">IF(Table1[[#This Row],[Hạn thanh toán]]="","",IF((U1509-NOW())&lt;0,0,(U1509-NOW())))</f>
        <v>0</v>
      </c>
      <c r="W1509" s="32"/>
      <c r="X1509" s="32">
        <f t="shared" ca="1" si="278"/>
        <v>18.359753240743885</v>
      </c>
      <c r="Y1509" s="2" t="str">
        <f t="shared" ca="1" si="279"/>
        <v>Nợ quá hạn 30 ngày</v>
      </c>
      <c r="Z1509" s="42">
        <f t="shared" si="280"/>
        <v>46276</v>
      </c>
      <c r="AA1509" s="42" t="str">
        <f t="shared" si="281"/>
        <v/>
      </c>
      <c r="AD1509" s="2" t="str">
        <f>VLOOKUP($A1509,MA_KH!$A:$Q,MA_KH!O$1,0)</f>
        <v>MEGA</v>
      </c>
      <c r="AE1509" s="2" t="str">
        <f>VLOOKUP($A1509,MA_KH!$A:$Q,MA_KH!P$1,0)</f>
        <v>CÔNG TY TNHH MM MEGA MARKET (VIỆT NAM)</v>
      </c>
      <c r="AG1509" s="2" t="str">
        <f>(Table1[[#This Row],[Số hóa đơn]])&amp;IF(OR(Table1[[#This Row],[Phân loại]]="Hàng trả",Table1[[#This Row],[Phân loại]]="Giảm công nợ"),-Table1[[#This Row],[Tổng giá trị]],Table1[[#This Row],[Tổng giá trị]])</f>
        <v>0006357112724558</v>
      </c>
      <c r="AH1509" s="6" t="e">
        <f>_xlfn.XLOOKUP(Table1[[#This Row],[Column1]],'Chi tiết tt Mega gửi'!P:P,'Chi tiết tt Mega gửi'!N:N)</f>
        <v>#N/A</v>
      </c>
    </row>
    <row r="1510" spans="1:34" ht="25.5" customHeight="1" x14ac:dyDescent="0.2">
      <c r="A1510" s="54" t="s">
        <v>16304</v>
      </c>
      <c r="B1510" s="54" t="s">
        <v>7254</v>
      </c>
      <c r="C1510" s="55">
        <v>46277</v>
      </c>
      <c r="D1510" s="54" t="s">
        <v>22287</v>
      </c>
      <c r="E1510" s="55">
        <v>46277</v>
      </c>
      <c r="F1510" s="54" t="s">
        <v>22288</v>
      </c>
      <c r="G1510" s="54" t="s">
        <v>22289</v>
      </c>
      <c r="H1510" s="56">
        <v>2345185</v>
      </c>
      <c r="I1510" s="57">
        <v>0</v>
      </c>
      <c r="J1510" s="56">
        <v>187615</v>
      </c>
      <c r="K1510" s="65">
        <v>2532800</v>
      </c>
      <c r="L1510" s="64" t="s">
        <v>17236</v>
      </c>
      <c r="O1510" s="32">
        <f>IF(Table1[[#This Row],[Phân loại]]="Tồn đầu kỳ",Table1[[#This Row],[Tổng giá trị]],0)</f>
        <v>0</v>
      </c>
      <c r="P1510" s="138">
        <f>IF(Table1[[#This Row],[Số còn phải thu ĐK]]&lt;&gt;0,0,IF(Table1[[#This Row],[Phân loại]]="Bán hàng",Table1[[#This Row],[Tổng giá trị]],-Table1[[#This Row],[Tổng giá trị]]))</f>
        <v>2532800</v>
      </c>
      <c r="Q1510" s="32">
        <f t="shared" si="277"/>
        <v>0</v>
      </c>
      <c r="R1510" s="138">
        <f>Table1[[#This Row],[Số còn phải thu ĐK]]+Table1[[#This Row],[Giá Trị HD sau CK]]-Table1[[#This Row],[Số tiền đã thu]]</f>
        <v>2532800</v>
      </c>
      <c r="S1510" s="6">
        <f>IF(Table1[[#This Row],[Ngày hóa đơn]]&lt;&gt;"",Table1[[#This Row],[Ngày hóa đơn]],IF(Table1[[#This Row],[Ngày hạch toán]]&lt;&gt;"",Table1[[#This Row],[Ngày hạch toán]],""))</f>
        <v>46277</v>
      </c>
      <c r="T1510" s="138"/>
      <c r="U1510" s="6">
        <f>IF(Table1[[#This Row],[Ngày tính CN]]="","",S1510+T1510)</f>
        <v>46277</v>
      </c>
      <c r="V1510" s="32">
        <f ca="1">IF(Table1[[#This Row],[Hạn thanh toán]]="","",IF((U1510-NOW())&lt;0,0,(U1510-NOW())))</f>
        <v>0</v>
      </c>
      <c r="W1510" s="32"/>
      <c r="X1510" s="32">
        <f t="shared" ca="1" si="278"/>
        <v>17.359753240743885</v>
      </c>
      <c r="Y1510" s="2" t="str">
        <f t="shared" ca="1" si="279"/>
        <v>Nợ quá hạn 30 ngày</v>
      </c>
      <c r="Z1510" s="42">
        <f t="shared" si="280"/>
        <v>46277</v>
      </c>
      <c r="AA1510" s="42" t="str">
        <f t="shared" si="281"/>
        <v/>
      </c>
      <c r="AD1510" s="2" t="str">
        <f>VLOOKUP($A1510,MA_KH!$A:$Q,MA_KH!O$1,0)</f>
        <v>MEGA</v>
      </c>
      <c r="AE1510" s="2" t="str">
        <f>VLOOKUP($A1510,MA_KH!$A:$Q,MA_KH!P$1,0)</f>
        <v>CÔNG TY TNHH MM MEGA MARKET (VIỆT NAM)</v>
      </c>
      <c r="AG1510" s="2" t="str">
        <f>(Table1[[#This Row],[Số hóa đơn]])&amp;IF(OR(Table1[[#This Row],[Phân loại]]="Hàng trả",Table1[[#This Row],[Phân loại]]="Giảm công nợ"),-Table1[[#This Row],[Tổng giá trị]],Table1[[#This Row],[Tổng giá trị]])</f>
        <v>000635512532800</v>
      </c>
      <c r="AH1510" s="6" t="e">
        <f>_xlfn.XLOOKUP(Table1[[#This Row],[Column1]],'Chi tiết tt Mega gửi'!P:P,'Chi tiết tt Mega gửi'!N:N)</f>
        <v>#N/A</v>
      </c>
    </row>
    <row r="1511" spans="1:34" ht="25.5" customHeight="1" x14ac:dyDescent="0.2">
      <c r="A1511" s="54" t="s">
        <v>16304</v>
      </c>
      <c r="B1511" s="54" t="s">
        <v>7254</v>
      </c>
      <c r="C1511" s="55">
        <v>46277</v>
      </c>
      <c r="D1511" s="54" t="s">
        <v>22290</v>
      </c>
      <c r="E1511" s="55">
        <v>46277</v>
      </c>
      <c r="F1511" s="54" t="s">
        <v>22291</v>
      </c>
      <c r="G1511" s="54" t="s">
        <v>22292</v>
      </c>
      <c r="H1511" s="56">
        <v>1152900</v>
      </c>
      <c r="I1511" s="57">
        <v>0</v>
      </c>
      <c r="J1511" s="56">
        <v>92232</v>
      </c>
      <c r="K1511" s="65">
        <v>1245132</v>
      </c>
      <c r="L1511" s="64" t="s">
        <v>17236</v>
      </c>
      <c r="O1511" s="32">
        <f>IF(Table1[[#This Row],[Phân loại]]="Tồn đầu kỳ",Table1[[#This Row],[Tổng giá trị]],0)</f>
        <v>0</v>
      </c>
      <c r="P1511" s="138">
        <f>IF(Table1[[#This Row],[Số còn phải thu ĐK]]&lt;&gt;0,0,IF(Table1[[#This Row],[Phân loại]]="Bán hàng",Table1[[#This Row],[Tổng giá trị]],-Table1[[#This Row],[Tổng giá trị]]))</f>
        <v>1245132</v>
      </c>
      <c r="Q1511" s="32">
        <f t="shared" si="277"/>
        <v>0</v>
      </c>
      <c r="R1511" s="138">
        <f>Table1[[#This Row],[Số còn phải thu ĐK]]+Table1[[#This Row],[Giá Trị HD sau CK]]-Table1[[#This Row],[Số tiền đã thu]]</f>
        <v>1245132</v>
      </c>
      <c r="S1511" s="6">
        <f>IF(Table1[[#This Row],[Ngày hóa đơn]]&lt;&gt;"",Table1[[#This Row],[Ngày hóa đơn]],IF(Table1[[#This Row],[Ngày hạch toán]]&lt;&gt;"",Table1[[#This Row],[Ngày hạch toán]],""))</f>
        <v>46277</v>
      </c>
      <c r="T1511" s="138"/>
      <c r="U1511" s="6">
        <f>IF(Table1[[#This Row],[Ngày tính CN]]="","",S1511+T1511)</f>
        <v>46277</v>
      </c>
      <c r="V1511" s="32">
        <f ca="1">IF(Table1[[#This Row],[Hạn thanh toán]]="","",IF((U1511-NOW())&lt;0,0,(U1511-NOW())))</f>
        <v>0</v>
      </c>
      <c r="W1511" s="32"/>
      <c r="X1511" s="32">
        <f t="shared" ca="1" si="278"/>
        <v>17.359753240743885</v>
      </c>
      <c r="Y1511" s="2" t="str">
        <f t="shared" ca="1" si="279"/>
        <v>Nợ quá hạn 30 ngày</v>
      </c>
      <c r="Z1511" s="42">
        <f t="shared" si="280"/>
        <v>46277</v>
      </c>
      <c r="AA1511" s="42" t="str">
        <f t="shared" si="281"/>
        <v/>
      </c>
      <c r="AD1511" s="2" t="str">
        <f>VLOOKUP($A1511,MA_KH!$A:$Q,MA_KH!O$1,0)</f>
        <v>MEGA</v>
      </c>
      <c r="AE1511" s="2" t="str">
        <f>VLOOKUP($A1511,MA_KH!$A:$Q,MA_KH!P$1,0)</f>
        <v>CÔNG TY TNHH MM MEGA MARKET (VIỆT NAM)</v>
      </c>
      <c r="AG1511" s="2" t="str">
        <f>(Table1[[#This Row],[Số hóa đơn]])&amp;IF(OR(Table1[[#This Row],[Phân loại]]="Hàng trả",Table1[[#This Row],[Phân loại]]="Giảm công nợ"),-Table1[[#This Row],[Tổng giá trị]],Table1[[#This Row],[Tổng giá trị]])</f>
        <v>000661231245132</v>
      </c>
      <c r="AH1511" s="6" t="e">
        <f>_xlfn.XLOOKUP(Table1[[#This Row],[Column1]],'Chi tiết tt Mega gửi'!P:P,'Chi tiết tt Mega gửi'!N:N)</f>
        <v>#N/A</v>
      </c>
    </row>
    <row r="1512" spans="1:34" ht="25.5" customHeight="1" x14ac:dyDescent="0.2">
      <c r="A1512" s="54" t="s">
        <v>16296</v>
      </c>
      <c r="B1512" s="54" t="s">
        <v>7244</v>
      </c>
      <c r="C1512" s="55">
        <v>46277</v>
      </c>
      <c r="D1512" s="54" t="s">
        <v>22293</v>
      </c>
      <c r="E1512" s="55">
        <v>46277</v>
      </c>
      <c r="F1512" s="54" t="s">
        <v>22294</v>
      </c>
      <c r="G1512" s="54" t="s">
        <v>22295</v>
      </c>
      <c r="H1512" s="56">
        <v>1152900</v>
      </c>
      <c r="I1512" s="57">
        <v>0</v>
      </c>
      <c r="J1512" s="56">
        <v>92232</v>
      </c>
      <c r="K1512" s="65">
        <v>1245132</v>
      </c>
      <c r="L1512" s="64" t="s">
        <v>17236</v>
      </c>
      <c r="O1512" s="32">
        <f>IF(Table1[[#This Row],[Phân loại]]="Tồn đầu kỳ",Table1[[#This Row],[Tổng giá trị]],0)</f>
        <v>0</v>
      </c>
      <c r="P1512" s="138">
        <f>IF(Table1[[#This Row],[Số còn phải thu ĐK]]&lt;&gt;0,0,IF(Table1[[#This Row],[Phân loại]]="Bán hàng",Table1[[#This Row],[Tổng giá trị]],-Table1[[#This Row],[Tổng giá trị]]))</f>
        <v>1245132</v>
      </c>
      <c r="Q1512" s="32">
        <f t="shared" si="277"/>
        <v>0</v>
      </c>
      <c r="R1512" s="138">
        <f>Table1[[#This Row],[Số còn phải thu ĐK]]+Table1[[#This Row],[Giá Trị HD sau CK]]-Table1[[#This Row],[Số tiền đã thu]]</f>
        <v>1245132</v>
      </c>
      <c r="S1512" s="6">
        <f>IF(Table1[[#This Row],[Ngày hóa đơn]]&lt;&gt;"",Table1[[#This Row],[Ngày hóa đơn]],IF(Table1[[#This Row],[Ngày hạch toán]]&lt;&gt;"",Table1[[#This Row],[Ngày hạch toán]],""))</f>
        <v>46277</v>
      </c>
      <c r="T1512" s="138"/>
      <c r="U1512" s="6">
        <f>IF(Table1[[#This Row],[Ngày tính CN]]="","",S1512+T1512)</f>
        <v>46277</v>
      </c>
      <c r="V1512" s="32">
        <f ca="1">IF(Table1[[#This Row],[Hạn thanh toán]]="","",IF((U1512-NOW())&lt;0,0,(U1512-NOW())))</f>
        <v>0</v>
      </c>
      <c r="W1512" s="32"/>
      <c r="X1512" s="32">
        <f t="shared" ca="1" si="278"/>
        <v>17.359753240743885</v>
      </c>
      <c r="Y1512" s="2" t="str">
        <f t="shared" ca="1" si="279"/>
        <v>Nợ quá hạn 30 ngày</v>
      </c>
      <c r="Z1512" s="42">
        <f t="shared" si="280"/>
        <v>46277</v>
      </c>
      <c r="AA1512" s="42" t="str">
        <f t="shared" si="281"/>
        <v/>
      </c>
      <c r="AD1512" s="2" t="str">
        <f>VLOOKUP($A1512,MA_KH!$A:$Q,MA_KH!O$1,0)</f>
        <v>MEGA</v>
      </c>
      <c r="AE1512" s="2" t="str">
        <f>VLOOKUP($A1512,MA_KH!$A:$Q,MA_KH!P$1,0)</f>
        <v>CÔNG TY TNHH MM MEGA MARKET (VIỆT NAM)</v>
      </c>
      <c r="AG1512" s="2" t="str">
        <f>(Table1[[#This Row],[Số hóa đơn]])&amp;IF(OR(Table1[[#This Row],[Phân loại]]="Hàng trả",Table1[[#This Row],[Phân loại]]="Giảm công nợ"),-Table1[[#This Row],[Tổng giá trị]],Table1[[#This Row],[Tổng giá trị]])</f>
        <v>000635751245132</v>
      </c>
      <c r="AH1512" s="6" t="e">
        <f>_xlfn.XLOOKUP(Table1[[#This Row],[Column1]],'Chi tiết tt Mega gửi'!P:P,'Chi tiết tt Mega gửi'!N:N)</f>
        <v>#N/A</v>
      </c>
    </row>
    <row r="1513" spans="1:34" ht="25.5" customHeight="1" x14ac:dyDescent="0.2">
      <c r="A1513" s="54" t="s">
        <v>16305</v>
      </c>
      <c r="B1513" s="54" t="s">
        <v>7247</v>
      </c>
      <c r="C1513" s="55">
        <v>46277</v>
      </c>
      <c r="D1513" s="54" t="s">
        <v>22296</v>
      </c>
      <c r="E1513" s="55">
        <v>46277</v>
      </c>
      <c r="F1513" s="54" t="s">
        <v>22297</v>
      </c>
      <c r="G1513" s="54" t="s">
        <v>22298</v>
      </c>
      <c r="H1513" s="56">
        <v>1172685</v>
      </c>
      <c r="I1513" s="57">
        <v>0</v>
      </c>
      <c r="J1513" s="56">
        <v>93815</v>
      </c>
      <c r="K1513" s="65">
        <v>1266500</v>
      </c>
      <c r="L1513" s="64" t="s">
        <v>17236</v>
      </c>
      <c r="O1513" s="32">
        <f>IF(Table1[[#This Row],[Phân loại]]="Tồn đầu kỳ",Table1[[#This Row],[Tổng giá trị]],0)</f>
        <v>0</v>
      </c>
      <c r="P1513" s="138">
        <f>IF(Table1[[#This Row],[Số còn phải thu ĐK]]&lt;&gt;0,0,IF(Table1[[#This Row],[Phân loại]]="Bán hàng",Table1[[#This Row],[Tổng giá trị]],-Table1[[#This Row],[Tổng giá trị]]))</f>
        <v>1266500</v>
      </c>
      <c r="Q1513" s="32">
        <f t="shared" si="277"/>
        <v>0</v>
      </c>
      <c r="R1513" s="138">
        <f>Table1[[#This Row],[Số còn phải thu ĐK]]+Table1[[#This Row],[Giá Trị HD sau CK]]-Table1[[#This Row],[Số tiền đã thu]]</f>
        <v>1266500</v>
      </c>
      <c r="S1513" s="6">
        <f>IF(Table1[[#This Row],[Ngày hóa đơn]]&lt;&gt;"",Table1[[#This Row],[Ngày hóa đơn]],IF(Table1[[#This Row],[Ngày hạch toán]]&lt;&gt;"",Table1[[#This Row],[Ngày hạch toán]],""))</f>
        <v>46277</v>
      </c>
      <c r="T1513" s="138"/>
      <c r="U1513" s="6">
        <f>IF(Table1[[#This Row],[Ngày tính CN]]="","",S1513+T1513)</f>
        <v>46277</v>
      </c>
      <c r="V1513" s="32">
        <f ca="1">IF(Table1[[#This Row],[Hạn thanh toán]]="","",IF((U1513-NOW())&lt;0,0,(U1513-NOW())))</f>
        <v>0</v>
      </c>
      <c r="W1513" s="32"/>
      <c r="X1513" s="32">
        <f t="shared" ca="1" si="278"/>
        <v>17.359753240743885</v>
      </c>
      <c r="Y1513" s="2" t="str">
        <f t="shared" ca="1" si="279"/>
        <v>Nợ quá hạn 30 ngày</v>
      </c>
      <c r="Z1513" s="42">
        <f t="shared" si="280"/>
        <v>46277</v>
      </c>
      <c r="AA1513" s="42" t="str">
        <f t="shared" si="281"/>
        <v/>
      </c>
      <c r="AD1513" s="2" t="str">
        <f>VLOOKUP($A1513,MA_KH!$A:$Q,MA_KH!O$1,0)</f>
        <v>MEGA</v>
      </c>
      <c r="AE1513" s="2" t="str">
        <f>VLOOKUP($A1513,MA_KH!$A:$Q,MA_KH!P$1,0)</f>
        <v>CÔNG TY TNHH MM MEGA MARKET (VIỆT NAM)</v>
      </c>
      <c r="AG1513" s="2" t="str">
        <f>(Table1[[#This Row],[Số hóa đơn]])&amp;IF(OR(Table1[[#This Row],[Phân loại]]="Hàng trả",Table1[[#This Row],[Phân loại]]="Giảm công nợ"),-Table1[[#This Row],[Tổng giá trị]],Table1[[#This Row],[Tổng giá trị]])</f>
        <v>000663131266500</v>
      </c>
      <c r="AH1513" s="6" t="e">
        <f>_xlfn.XLOOKUP(Table1[[#This Row],[Column1]],'Chi tiết tt Mega gửi'!P:P,'Chi tiết tt Mega gửi'!N:N)</f>
        <v>#N/A</v>
      </c>
    </row>
    <row r="1514" spans="1:34" ht="25.5" customHeight="1" x14ac:dyDescent="0.2">
      <c r="A1514" s="54" t="s">
        <v>16306</v>
      </c>
      <c r="B1514" s="54" t="s">
        <v>7257</v>
      </c>
      <c r="C1514" s="55">
        <v>46277</v>
      </c>
      <c r="D1514" s="54" t="s">
        <v>22299</v>
      </c>
      <c r="E1514" s="55">
        <v>46277</v>
      </c>
      <c r="F1514" s="54" t="s">
        <v>22300</v>
      </c>
      <c r="G1514" s="54" t="s">
        <v>22301</v>
      </c>
      <c r="H1514" s="56">
        <v>1615480</v>
      </c>
      <c r="I1514" s="57">
        <v>0</v>
      </c>
      <c r="J1514" s="56">
        <v>129238</v>
      </c>
      <c r="K1514" s="65">
        <v>1744718</v>
      </c>
      <c r="L1514" s="64" t="s">
        <v>17236</v>
      </c>
      <c r="O1514" s="32">
        <f>IF(Table1[[#This Row],[Phân loại]]="Tồn đầu kỳ",Table1[[#This Row],[Tổng giá trị]],0)</f>
        <v>0</v>
      </c>
      <c r="P1514" s="138">
        <f>IF(Table1[[#This Row],[Số còn phải thu ĐK]]&lt;&gt;0,0,IF(Table1[[#This Row],[Phân loại]]="Bán hàng",Table1[[#This Row],[Tổng giá trị]],-Table1[[#This Row],[Tổng giá trị]]))</f>
        <v>1744718</v>
      </c>
      <c r="Q1514" s="32">
        <f t="shared" si="277"/>
        <v>0</v>
      </c>
      <c r="R1514" s="138">
        <f>Table1[[#This Row],[Số còn phải thu ĐK]]+Table1[[#This Row],[Giá Trị HD sau CK]]-Table1[[#This Row],[Số tiền đã thu]]</f>
        <v>1744718</v>
      </c>
      <c r="S1514" s="6">
        <f>IF(Table1[[#This Row],[Ngày hóa đơn]]&lt;&gt;"",Table1[[#This Row],[Ngày hóa đơn]],IF(Table1[[#This Row],[Ngày hạch toán]]&lt;&gt;"",Table1[[#This Row],[Ngày hạch toán]],""))</f>
        <v>46277</v>
      </c>
      <c r="T1514" s="138"/>
      <c r="U1514" s="6">
        <f>IF(Table1[[#This Row],[Ngày tính CN]]="","",S1514+T1514)</f>
        <v>46277</v>
      </c>
      <c r="V1514" s="32">
        <f ca="1">IF(Table1[[#This Row],[Hạn thanh toán]]="","",IF((U1514-NOW())&lt;0,0,(U1514-NOW())))</f>
        <v>0</v>
      </c>
      <c r="W1514" s="32"/>
      <c r="X1514" s="32">
        <f t="shared" ca="1" si="278"/>
        <v>17.359753240743885</v>
      </c>
      <c r="Y1514" s="2" t="str">
        <f t="shared" ca="1" si="279"/>
        <v>Nợ quá hạn 30 ngày</v>
      </c>
      <c r="Z1514" s="42">
        <f t="shared" si="280"/>
        <v>46277</v>
      </c>
      <c r="AA1514" s="42" t="str">
        <f t="shared" si="281"/>
        <v/>
      </c>
      <c r="AD1514" s="2" t="str">
        <f>VLOOKUP($A1514,MA_KH!$A:$Q,MA_KH!O$1,0)</f>
        <v>MEGA</v>
      </c>
      <c r="AE1514" s="2" t="str">
        <f>VLOOKUP($A1514,MA_KH!$A:$Q,MA_KH!P$1,0)</f>
        <v>CÔNG TY TNHH MM MEGA MARKET (VIỆT NAM)</v>
      </c>
      <c r="AG1514" s="2" t="str">
        <f>(Table1[[#This Row],[Số hóa đơn]])&amp;IF(OR(Table1[[#This Row],[Phân loại]]="Hàng trả",Table1[[#This Row],[Phân loại]]="Giảm công nợ"),-Table1[[#This Row],[Tổng giá trị]],Table1[[#This Row],[Tổng giá trị]])</f>
        <v>000662521744718</v>
      </c>
      <c r="AH1514" s="6" t="e">
        <f>_xlfn.XLOOKUP(Table1[[#This Row],[Column1]],'Chi tiết tt Mega gửi'!P:P,'Chi tiết tt Mega gửi'!N:N)</f>
        <v>#N/A</v>
      </c>
    </row>
    <row r="1515" spans="1:34" ht="25.5" customHeight="1" x14ac:dyDescent="0.2">
      <c r="A1515" s="54" t="s">
        <v>16300</v>
      </c>
      <c r="B1515" s="54" t="s">
        <v>7238</v>
      </c>
      <c r="C1515" s="55">
        <v>46277</v>
      </c>
      <c r="D1515" s="54" t="s">
        <v>22302</v>
      </c>
      <c r="E1515" s="55">
        <v>46277</v>
      </c>
      <c r="F1515" s="54" t="s">
        <v>22303</v>
      </c>
      <c r="G1515" s="54" t="s">
        <v>22304</v>
      </c>
      <c r="H1515" s="56">
        <v>2305800</v>
      </c>
      <c r="I1515" s="57">
        <v>0</v>
      </c>
      <c r="J1515" s="56">
        <v>184464</v>
      </c>
      <c r="K1515" s="65">
        <v>2490264</v>
      </c>
      <c r="L1515" s="64" t="s">
        <v>17236</v>
      </c>
      <c r="O1515" s="32">
        <f>IF(Table1[[#This Row],[Phân loại]]="Tồn đầu kỳ",Table1[[#This Row],[Tổng giá trị]],0)</f>
        <v>0</v>
      </c>
      <c r="P1515" s="138">
        <f>IF(Table1[[#This Row],[Số còn phải thu ĐK]]&lt;&gt;0,0,IF(Table1[[#This Row],[Phân loại]]="Bán hàng",Table1[[#This Row],[Tổng giá trị]],-Table1[[#This Row],[Tổng giá trị]]))</f>
        <v>2490264</v>
      </c>
      <c r="Q1515" s="32">
        <f t="shared" si="277"/>
        <v>0</v>
      </c>
      <c r="R1515" s="138">
        <f>Table1[[#This Row],[Số còn phải thu ĐK]]+Table1[[#This Row],[Giá Trị HD sau CK]]-Table1[[#This Row],[Số tiền đã thu]]</f>
        <v>2490264</v>
      </c>
      <c r="S1515" s="6">
        <f>IF(Table1[[#This Row],[Ngày hóa đơn]]&lt;&gt;"",Table1[[#This Row],[Ngày hóa đơn]],IF(Table1[[#This Row],[Ngày hạch toán]]&lt;&gt;"",Table1[[#This Row],[Ngày hạch toán]],""))</f>
        <v>46277</v>
      </c>
      <c r="T1515" s="138"/>
      <c r="U1515" s="6">
        <f>IF(Table1[[#This Row],[Ngày tính CN]]="","",S1515+T1515)</f>
        <v>46277</v>
      </c>
      <c r="V1515" s="32">
        <f ca="1">IF(Table1[[#This Row],[Hạn thanh toán]]="","",IF((U1515-NOW())&lt;0,0,(U1515-NOW())))</f>
        <v>0</v>
      </c>
      <c r="W1515" s="32"/>
      <c r="X1515" s="32">
        <f t="shared" ca="1" si="278"/>
        <v>17.359753240743885</v>
      </c>
      <c r="Y1515" s="2" t="str">
        <f t="shared" ca="1" si="279"/>
        <v>Nợ quá hạn 30 ngày</v>
      </c>
      <c r="Z1515" s="42">
        <f t="shared" si="280"/>
        <v>46277</v>
      </c>
      <c r="AA1515" s="42" t="str">
        <f t="shared" si="281"/>
        <v/>
      </c>
      <c r="AD1515" s="2" t="str">
        <f>VLOOKUP($A1515,MA_KH!$A:$Q,MA_KH!O$1,0)</f>
        <v>MEGA</v>
      </c>
      <c r="AE1515" s="2" t="str">
        <f>VLOOKUP($A1515,MA_KH!$A:$Q,MA_KH!P$1,0)</f>
        <v>CÔNG TY TNHH MM MEGA MARKET (VIỆT NAM)</v>
      </c>
      <c r="AG1515" s="2" t="str">
        <f>(Table1[[#This Row],[Số hóa đơn]])&amp;IF(OR(Table1[[#This Row],[Phân loại]]="Hàng trả",Table1[[#This Row],[Phân loại]]="Giảm công nợ"),-Table1[[#This Row],[Tổng giá trị]],Table1[[#This Row],[Tổng giá trị]])</f>
        <v>000635722490264</v>
      </c>
      <c r="AH1515" s="6" t="e">
        <f>_xlfn.XLOOKUP(Table1[[#This Row],[Column1]],'Chi tiết tt Mega gửi'!P:P,'Chi tiết tt Mega gửi'!N:N)</f>
        <v>#N/A</v>
      </c>
    </row>
    <row r="1516" spans="1:34" ht="25.5" customHeight="1" x14ac:dyDescent="0.2">
      <c r="A1516" s="54" t="s">
        <v>16306</v>
      </c>
      <c r="B1516" s="54" t="s">
        <v>7257</v>
      </c>
      <c r="C1516" s="55">
        <v>46277</v>
      </c>
      <c r="D1516" s="54" t="s">
        <v>22305</v>
      </c>
      <c r="E1516" s="55">
        <v>46277</v>
      </c>
      <c r="F1516" s="54" t="s">
        <v>22306</v>
      </c>
      <c r="G1516" s="54" t="s">
        <v>22307</v>
      </c>
      <c r="H1516" s="56">
        <v>1615480</v>
      </c>
      <c r="I1516" s="57">
        <v>0</v>
      </c>
      <c r="J1516" s="56">
        <v>129238</v>
      </c>
      <c r="K1516" s="65">
        <v>1744718</v>
      </c>
      <c r="L1516" s="64" t="s">
        <v>17236</v>
      </c>
      <c r="O1516" s="32">
        <f>IF(Table1[[#This Row],[Phân loại]]="Tồn đầu kỳ",Table1[[#This Row],[Tổng giá trị]],0)</f>
        <v>0</v>
      </c>
      <c r="P1516" s="138">
        <f>IF(Table1[[#This Row],[Số còn phải thu ĐK]]&lt;&gt;0,0,IF(Table1[[#This Row],[Phân loại]]="Bán hàng",Table1[[#This Row],[Tổng giá trị]],-Table1[[#This Row],[Tổng giá trị]]))</f>
        <v>1744718</v>
      </c>
      <c r="Q1516" s="32">
        <f t="shared" si="277"/>
        <v>0</v>
      </c>
      <c r="R1516" s="138">
        <f>Table1[[#This Row],[Số còn phải thu ĐK]]+Table1[[#This Row],[Giá Trị HD sau CK]]-Table1[[#This Row],[Số tiền đã thu]]</f>
        <v>1744718</v>
      </c>
      <c r="S1516" s="6">
        <f>IF(Table1[[#This Row],[Ngày hóa đơn]]&lt;&gt;"",Table1[[#This Row],[Ngày hóa đơn]],IF(Table1[[#This Row],[Ngày hạch toán]]&lt;&gt;"",Table1[[#This Row],[Ngày hạch toán]],""))</f>
        <v>46277</v>
      </c>
      <c r="T1516" s="138"/>
      <c r="U1516" s="6">
        <f>IF(Table1[[#This Row],[Ngày tính CN]]="","",S1516+T1516)</f>
        <v>46277</v>
      </c>
      <c r="V1516" s="32">
        <f ca="1">IF(Table1[[#This Row],[Hạn thanh toán]]="","",IF((U1516-NOW())&lt;0,0,(U1516-NOW())))</f>
        <v>0</v>
      </c>
      <c r="W1516" s="32"/>
      <c r="X1516" s="32">
        <f t="shared" ca="1" si="278"/>
        <v>17.359753240743885</v>
      </c>
      <c r="Y1516" s="2" t="str">
        <f t="shared" ca="1" si="279"/>
        <v>Nợ quá hạn 30 ngày</v>
      </c>
      <c r="Z1516" s="42">
        <f t="shared" si="280"/>
        <v>46277</v>
      </c>
      <c r="AA1516" s="42" t="str">
        <f t="shared" si="281"/>
        <v/>
      </c>
      <c r="AD1516" s="2" t="str">
        <f>VLOOKUP($A1516,MA_KH!$A:$Q,MA_KH!O$1,0)</f>
        <v>MEGA</v>
      </c>
      <c r="AE1516" s="2" t="str">
        <f>VLOOKUP($A1516,MA_KH!$A:$Q,MA_KH!P$1,0)</f>
        <v>CÔNG TY TNHH MM MEGA MARKET (VIỆT NAM)</v>
      </c>
      <c r="AG1516" s="2" t="str">
        <f>(Table1[[#This Row],[Số hóa đơn]])&amp;IF(OR(Table1[[#This Row],[Phân loại]]="Hàng trả",Table1[[#This Row],[Phân loại]]="Giảm công nợ"),-Table1[[#This Row],[Tổng giá trị]],Table1[[#This Row],[Tổng giá trị]])</f>
        <v>000661511744718</v>
      </c>
      <c r="AH1516" s="6" t="e">
        <f>_xlfn.XLOOKUP(Table1[[#This Row],[Column1]],'Chi tiết tt Mega gửi'!P:P,'Chi tiết tt Mega gửi'!N:N)</f>
        <v>#N/A</v>
      </c>
    </row>
    <row r="1517" spans="1:34" ht="25.5" customHeight="1" x14ac:dyDescent="0.2">
      <c r="A1517" s="54" t="s">
        <v>16305</v>
      </c>
      <c r="B1517" s="54" t="s">
        <v>7247</v>
      </c>
      <c r="C1517" s="55">
        <v>46277</v>
      </c>
      <c r="D1517" s="54" t="s">
        <v>22308</v>
      </c>
      <c r="E1517" s="55">
        <v>46277</v>
      </c>
      <c r="F1517" s="54" t="s">
        <v>22309</v>
      </c>
      <c r="G1517" s="54" t="s">
        <v>22310</v>
      </c>
      <c r="H1517" s="56">
        <v>552010</v>
      </c>
      <c r="I1517" s="57">
        <v>0</v>
      </c>
      <c r="J1517" s="56">
        <v>44161</v>
      </c>
      <c r="K1517" s="65">
        <v>596171</v>
      </c>
      <c r="L1517" s="64" t="s">
        <v>17236</v>
      </c>
      <c r="O1517" s="32">
        <f>IF(Table1[[#This Row],[Phân loại]]="Tồn đầu kỳ",Table1[[#This Row],[Tổng giá trị]],0)</f>
        <v>0</v>
      </c>
      <c r="P1517" s="138">
        <f>IF(Table1[[#This Row],[Số còn phải thu ĐK]]&lt;&gt;0,0,IF(Table1[[#This Row],[Phân loại]]="Bán hàng",Table1[[#This Row],[Tổng giá trị]],-Table1[[#This Row],[Tổng giá trị]]))</f>
        <v>596171</v>
      </c>
      <c r="Q1517" s="32">
        <f t="shared" si="277"/>
        <v>0</v>
      </c>
      <c r="R1517" s="138">
        <f>Table1[[#This Row],[Số còn phải thu ĐK]]+Table1[[#This Row],[Giá Trị HD sau CK]]-Table1[[#This Row],[Số tiền đã thu]]</f>
        <v>596171</v>
      </c>
      <c r="S1517" s="6">
        <f>IF(Table1[[#This Row],[Ngày hóa đơn]]&lt;&gt;"",Table1[[#This Row],[Ngày hóa đơn]],IF(Table1[[#This Row],[Ngày hạch toán]]&lt;&gt;"",Table1[[#This Row],[Ngày hạch toán]],""))</f>
        <v>46277</v>
      </c>
      <c r="T1517" s="138"/>
      <c r="U1517" s="6">
        <f>IF(Table1[[#This Row],[Ngày tính CN]]="","",S1517+T1517)</f>
        <v>46277</v>
      </c>
      <c r="V1517" s="32">
        <f ca="1">IF(Table1[[#This Row],[Hạn thanh toán]]="","",IF((U1517-NOW())&lt;0,0,(U1517-NOW())))</f>
        <v>0</v>
      </c>
      <c r="W1517" s="32"/>
      <c r="X1517" s="32">
        <f t="shared" ca="1" si="278"/>
        <v>17.359753240743885</v>
      </c>
      <c r="Y1517" s="2" t="str">
        <f t="shared" ca="1" si="279"/>
        <v>Nợ quá hạn 30 ngày</v>
      </c>
      <c r="Z1517" s="42">
        <f t="shared" si="280"/>
        <v>46277</v>
      </c>
      <c r="AA1517" s="42" t="str">
        <f t="shared" si="281"/>
        <v/>
      </c>
      <c r="AD1517" s="2" t="str">
        <f>VLOOKUP($A1517,MA_KH!$A:$Q,MA_KH!O$1,0)</f>
        <v>MEGA</v>
      </c>
      <c r="AE1517" s="2" t="str">
        <f>VLOOKUP($A1517,MA_KH!$A:$Q,MA_KH!P$1,0)</f>
        <v>CÔNG TY TNHH MM MEGA MARKET (VIỆT NAM)</v>
      </c>
      <c r="AG1517" s="2" t="str">
        <f>(Table1[[#This Row],[Số hóa đơn]])&amp;IF(OR(Table1[[#This Row],[Phân loại]]="Hàng trả",Table1[[#This Row],[Phân loại]]="Giảm công nợ"),-Table1[[#This Row],[Tổng giá trị]],Table1[[#This Row],[Tổng giá trị]])</f>
        <v>00066283596171</v>
      </c>
      <c r="AH1517" s="6" t="e">
        <f>_xlfn.XLOOKUP(Table1[[#This Row],[Column1]],'Chi tiết tt Mega gửi'!P:P,'Chi tiết tt Mega gửi'!N:N)</f>
        <v>#N/A</v>
      </c>
    </row>
    <row r="1518" spans="1:34" ht="25.5" customHeight="1" x14ac:dyDescent="0.2">
      <c r="A1518" s="54" t="s">
        <v>16300</v>
      </c>
      <c r="B1518" s="54" t="s">
        <v>7238</v>
      </c>
      <c r="C1518" s="55">
        <v>46277</v>
      </c>
      <c r="D1518" s="54" t="s">
        <v>22311</v>
      </c>
      <c r="E1518" s="55">
        <v>46277</v>
      </c>
      <c r="F1518" s="54" t="s">
        <v>22312</v>
      </c>
      <c r="G1518" s="54" t="s">
        <v>22313</v>
      </c>
      <c r="H1518" s="56">
        <v>1152900</v>
      </c>
      <c r="I1518" s="57">
        <v>0</v>
      </c>
      <c r="J1518" s="56">
        <v>92232</v>
      </c>
      <c r="K1518" s="65">
        <v>1245132</v>
      </c>
      <c r="L1518" s="64" t="s">
        <v>17236</v>
      </c>
      <c r="O1518" s="32">
        <f>IF(Table1[[#This Row],[Phân loại]]="Tồn đầu kỳ",Table1[[#This Row],[Tổng giá trị]],0)</f>
        <v>0</v>
      </c>
      <c r="P1518" s="138">
        <f>IF(Table1[[#This Row],[Số còn phải thu ĐK]]&lt;&gt;0,0,IF(Table1[[#This Row],[Phân loại]]="Bán hàng",Table1[[#This Row],[Tổng giá trị]],-Table1[[#This Row],[Tổng giá trị]]))</f>
        <v>1245132</v>
      </c>
      <c r="Q1518" s="32">
        <f t="shared" si="277"/>
        <v>0</v>
      </c>
      <c r="R1518" s="138">
        <f>Table1[[#This Row],[Số còn phải thu ĐK]]+Table1[[#This Row],[Giá Trị HD sau CK]]-Table1[[#This Row],[Số tiền đã thu]]</f>
        <v>1245132</v>
      </c>
      <c r="S1518" s="6">
        <f>IF(Table1[[#This Row],[Ngày hóa đơn]]&lt;&gt;"",Table1[[#This Row],[Ngày hóa đơn]],IF(Table1[[#This Row],[Ngày hạch toán]]&lt;&gt;"",Table1[[#This Row],[Ngày hạch toán]],""))</f>
        <v>46277</v>
      </c>
      <c r="T1518" s="138"/>
      <c r="U1518" s="6">
        <f>IF(Table1[[#This Row],[Ngày tính CN]]="","",S1518+T1518)</f>
        <v>46277</v>
      </c>
      <c r="V1518" s="32">
        <f ca="1">IF(Table1[[#This Row],[Hạn thanh toán]]="","",IF((U1518-NOW())&lt;0,0,(U1518-NOW())))</f>
        <v>0</v>
      </c>
      <c r="W1518" s="32"/>
      <c r="X1518" s="32">
        <f t="shared" ca="1" si="278"/>
        <v>17.359753240743885</v>
      </c>
      <c r="Y1518" s="2" t="str">
        <f t="shared" ca="1" si="279"/>
        <v>Nợ quá hạn 30 ngày</v>
      </c>
      <c r="Z1518" s="42">
        <f t="shared" si="280"/>
        <v>46277</v>
      </c>
      <c r="AA1518" s="42" t="str">
        <f t="shared" si="281"/>
        <v/>
      </c>
      <c r="AD1518" s="2" t="str">
        <f>VLOOKUP($A1518,MA_KH!$A:$Q,MA_KH!O$1,0)</f>
        <v>MEGA</v>
      </c>
      <c r="AE1518" s="2" t="str">
        <f>VLOOKUP($A1518,MA_KH!$A:$Q,MA_KH!P$1,0)</f>
        <v>CÔNG TY TNHH MM MEGA MARKET (VIỆT NAM)</v>
      </c>
      <c r="AG1518" s="2" t="str">
        <f>(Table1[[#This Row],[Số hóa đơn]])&amp;IF(OR(Table1[[#This Row],[Phân loại]]="Hàng trả",Table1[[#This Row],[Phân loại]]="Giảm công nợ"),-Table1[[#This Row],[Tổng giá trị]],Table1[[#This Row],[Tổng giá trị]])</f>
        <v>000635731245132</v>
      </c>
      <c r="AH1518" s="6" t="e">
        <f>_xlfn.XLOOKUP(Table1[[#This Row],[Column1]],'Chi tiết tt Mega gửi'!P:P,'Chi tiết tt Mega gửi'!N:N)</f>
        <v>#N/A</v>
      </c>
    </row>
    <row r="1519" spans="1:34" ht="25.5" customHeight="1" x14ac:dyDescent="0.2">
      <c r="A1519" s="54" t="s">
        <v>16291</v>
      </c>
      <c r="B1519" s="54" t="s">
        <v>200</v>
      </c>
      <c r="C1519" s="55">
        <v>46279</v>
      </c>
      <c r="D1519" s="54" t="s">
        <v>22314</v>
      </c>
      <c r="E1519" s="55">
        <v>46279</v>
      </c>
      <c r="F1519" s="54" t="s">
        <v>22315</v>
      </c>
      <c r="G1519" s="54" t="s">
        <v>22316</v>
      </c>
      <c r="H1519" s="56">
        <v>2128905</v>
      </c>
      <c r="I1519" s="57">
        <v>0</v>
      </c>
      <c r="J1519" s="56">
        <v>170312</v>
      </c>
      <c r="K1519" s="65">
        <v>2299217</v>
      </c>
      <c r="L1519" s="64" t="s">
        <v>17236</v>
      </c>
      <c r="O1519" s="32">
        <f>IF(Table1[[#This Row],[Phân loại]]="Tồn đầu kỳ",Table1[[#This Row],[Tổng giá trị]],0)</f>
        <v>0</v>
      </c>
      <c r="P1519" s="138">
        <f>IF(Table1[[#This Row],[Số còn phải thu ĐK]]&lt;&gt;0,0,IF(Table1[[#This Row],[Phân loại]]="Bán hàng",Table1[[#This Row],[Tổng giá trị]],-Table1[[#This Row],[Tổng giá trị]]))</f>
        <v>2299217</v>
      </c>
      <c r="Q1519" s="32">
        <f t="shared" si="277"/>
        <v>0</v>
      </c>
      <c r="R1519" s="138">
        <f>Table1[[#This Row],[Số còn phải thu ĐK]]+Table1[[#This Row],[Giá Trị HD sau CK]]-Table1[[#This Row],[Số tiền đã thu]]</f>
        <v>2299217</v>
      </c>
      <c r="S1519" s="6">
        <f>IF(Table1[[#This Row],[Ngày hóa đơn]]&lt;&gt;"",Table1[[#This Row],[Ngày hóa đơn]],IF(Table1[[#This Row],[Ngày hạch toán]]&lt;&gt;"",Table1[[#This Row],[Ngày hạch toán]],""))</f>
        <v>46279</v>
      </c>
      <c r="T1519" s="138"/>
      <c r="U1519" s="6">
        <f>IF(Table1[[#This Row],[Ngày tính CN]]="","",S1519+T1519)</f>
        <v>46279</v>
      </c>
      <c r="V1519" s="32">
        <f ca="1">IF(Table1[[#This Row],[Hạn thanh toán]]="","",IF((U1519-NOW())&lt;0,0,(U1519-NOW())))</f>
        <v>0</v>
      </c>
      <c r="W1519" s="32"/>
      <c r="X1519" s="32">
        <f t="shared" ca="1" si="278"/>
        <v>15.359753240743885</v>
      </c>
      <c r="Y1519" s="2" t="str">
        <f t="shared" ca="1" si="279"/>
        <v>Nợ quá hạn 30 ngày</v>
      </c>
      <c r="Z1519" s="42">
        <f t="shared" si="280"/>
        <v>46279</v>
      </c>
      <c r="AA1519" s="42" t="str">
        <f t="shared" si="281"/>
        <v/>
      </c>
      <c r="AD1519" s="2" t="str">
        <f>VLOOKUP($A1519,MA_KH!$A:$Q,MA_KH!O$1,0)</f>
        <v>MEGA</v>
      </c>
      <c r="AE1519" s="2" t="str">
        <f>VLOOKUP($A1519,MA_KH!$A:$Q,MA_KH!P$1,0)</f>
        <v>CÔNG TY TNHH MM MEGA MARKET (VIỆT NAM)</v>
      </c>
      <c r="AG1519" s="2" t="str">
        <f>(Table1[[#This Row],[Số hóa đơn]])&amp;IF(OR(Table1[[#This Row],[Phân loại]]="Hàng trả",Table1[[#This Row],[Phân loại]]="Giảm công nợ"),-Table1[[#This Row],[Tổng giá trị]],Table1[[#This Row],[Tổng giá trị]])</f>
        <v>000651392299217</v>
      </c>
      <c r="AH1519" s="6" t="e">
        <f>_xlfn.XLOOKUP(Table1[[#This Row],[Column1]],'Chi tiết tt Mega gửi'!P:P,'Chi tiết tt Mega gửi'!N:N)</f>
        <v>#N/A</v>
      </c>
    </row>
    <row r="1520" spans="1:34" ht="25.5" customHeight="1" x14ac:dyDescent="0.2">
      <c r="A1520" s="54" t="s">
        <v>16307</v>
      </c>
      <c r="B1520" s="54" t="s">
        <v>202</v>
      </c>
      <c r="C1520" s="55">
        <v>46279</v>
      </c>
      <c r="D1520" s="54" t="s">
        <v>22317</v>
      </c>
      <c r="E1520" s="55">
        <v>46279</v>
      </c>
      <c r="F1520" s="54" t="s">
        <v>22318</v>
      </c>
      <c r="G1520" s="54" t="s">
        <v>22319</v>
      </c>
      <c r="H1520" s="56">
        <v>1166110</v>
      </c>
      <c r="I1520" s="57">
        <v>0</v>
      </c>
      <c r="J1520" s="56">
        <v>93289</v>
      </c>
      <c r="K1520" s="65">
        <v>1259399</v>
      </c>
      <c r="L1520" s="64" t="s">
        <v>17236</v>
      </c>
      <c r="O1520" s="32">
        <f>IF(Table1[[#This Row],[Phân loại]]="Tồn đầu kỳ",Table1[[#This Row],[Tổng giá trị]],0)</f>
        <v>0</v>
      </c>
      <c r="P1520" s="138">
        <f>IF(Table1[[#This Row],[Số còn phải thu ĐK]]&lt;&gt;0,0,IF(Table1[[#This Row],[Phân loại]]="Bán hàng",Table1[[#This Row],[Tổng giá trị]],-Table1[[#This Row],[Tổng giá trị]]))</f>
        <v>1259399</v>
      </c>
      <c r="Q1520" s="32">
        <f t="shared" si="277"/>
        <v>0</v>
      </c>
      <c r="R1520" s="138">
        <f>Table1[[#This Row],[Số còn phải thu ĐK]]+Table1[[#This Row],[Giá Trị HD sau CK]]-Table1[[#This Row],[Số tiền đã thu]]</f>
        <v>1259399</v>
      </c>
      <c r="S1520" s="6">
        <f>IF(Table1[[#This Row],[Ngày hóa đơn]]&lt;&gt;"",Table1[[#This Row],[Ngày hóa đơn]],IF(Table1[[#This Row],[Ngày hạch toán]]&lt;&gt;"",Table1[[#This Row],[Ngày hạch toán]],""))</f>
        <v>46279</v>
      </c>
      <c r="T1520" s="138"/>
      <c r="U1520" s="6">
        <f>IF(Table1[[#This Row],[Ngày tính CN]]="","",S1520+T1520)</f>
        <v>46279</v>
      </c>
      <c r="V1520" s="32">
        <f ca="1">IF(Table1[[#This Row],[Hạn thanh toán]]="","",IF((U1520-NOW())&lt;0,0,(U1520-NOW())))</f>
        <v>0</v>
      </c>
      <c r="W1520" s="32"/>
      <c r="X1520" s="32">
        <f t="shared" ca="1" si="278"/>
        <v>15.359753240743885</v>
      </c>
      <c r="Y1520" s="2" t="str">
        <f t="shared" ca="1" si="279"/>
        <v>Nợ quá hạn 30 ngày</v>
      </c>
      <c r="Z1520" s="42">
        <f t="shared" si="280"/>
        <v>46279</v>
      </c>
      <c r="AA1520" s="42" t="str">
        <f t="shared" si="281"/>
        <v/>
      </c>
      <c r="AD1520" s="2" t="str">
        <f>VLOOKUP($A1520,MA_KH!$A:$Q,MA_KH!O$1,0)</f>
        <v>MEGA</v>
      </c>
      <c r="AE1520" s="2" t="str">
        <f>VLOOKUP($A1520,MA_KH!$A:$Q,MA_KH!P$1,0)</f>
        <v>CÔNG TY TNHH MM MEGA MARKET (VIỆT NAM)</v>
      </c>
      <c r="AG1520" s="2" t="str">
        <f>(Table1[[#This Row],[Số hóa đơn]])&amp;IF(OR(Table1[[#This Row],[Phân loại]]="Hàng trả",Table1[[#This Row],[Phân loại]]="Giảm công nợ"),-Table1[[#This Row],[Tổng giá trị]],Table1[[#This Row],[Tổng giá trị]])</f>
        <v>000651411259399</v>
      </c>
      <c r="AH1520" s="6" t="e">
        <f>_xlfn.XLOOKUP(Table1[[#This Row],[Column1]],'Chi tiết tt Mega gửi'!P:P,'Chi tiết tt Mega gửi'!N:N)</f>
        <v>#N/A</v>
      </c>
    </row>
    <row r="1521" spans="1:34" ht="25.5" customHeight="1" x14ac:dyDescent="0.2">
      <c r="A1521" s="54" t="s">
        <v>16291</v>
      </c>
      <c r="B1521" s="54" t="s">
        <v>200</v>
      </c>
      <c r="C1521" s="55">
        <v>46279</v>
      </c>
      <c r="D1521" s="54" t="s">
        <v>22320</v>
      </c>
      <c r="E1521" s="55">
        <v>46279</v>
      </c>
      <c r="F1521" s="54" t="s">
        <v>22321</v>
      </c>
      <c r="G1521" s="54" t="s">
        <v>22322</v>
      </c>
      <c r="H1521" s="56">
        <v>1152900</v>
      </c>
      <c r="I1521" s="57">
        <v>0</v>
      </c>
      <c r="J1521" s="56">
        <v>92232</v>
      </c>
      <c r="K1521" s="65">
        <v>1245132</v>
      </c>
      <c r="L1521" s="64" t="s">
        <v>17236</v>
      </c>
      <c r="O1521" s="32">
        <f>IF(Table1[[#This Row],[Phân loại]]="Tồn đầu kỳ",Table1[[#This Row],[Tổng giá trị]],0)</f>
        <v>0</v>
      </c>
      <c r="P1521" s="138">
        <f>IF(Table1[[#This Row],[Số còn phải thu ĐK]]&lt;&gt;0,0,IF(Table1[[#This Row],[Phân loại]]="Bán hàng",Table1[[#This Row],[Tổng giá trị]],-Table1[[#This Row],[Tổng giá trị]]))</f>
        <v>1245132</v>
      </c>
      <c r="Q1521" s="32">
        <f t="shared" si="277"/>
        <v>0</v>
      </c>
      <c r="R1521" s="138">
        <f>Table1[[#This Row],[Số còn phải thu ĐK]]+Table1[[#This Row],[Giá Trị HD sau CK]]-Table1[[#This Row],[Số tiền đã thu]]</f>
        <v>1245132</v>
      </c>
      <c r="S1521" s="6">
        <f>IF(Table1[[#This Row],[Ngày hóa đơn]]&lt;&gt;"",Table1[[#This Row],[Ngày hóa đơn]],IF(Table1[[#This Row],[Ngày hạch toán]]&lt;&gt;"",Table1[[#This Row],[Ngày hạch toán]],""))</f>
        <v>46279</v>
      </c>
      <c r="T1521" s="138"/>
      <c r="U1521" s="6">
        <f>IF(Table1[[#This Row],[Ngày tính CN]]="","",S1521+T1521)</f>
        <v>46279</v>
      </c>
      <c r="V1521" s="32">
        <f ca="1">IF(Table1[[#This Row],[Hạn thanh toán]]="","",IF((U1521-NOW())&lt;0,0,(U1521-NOW())))</f>
        <v>0</v>
      </c>
      <c r="W1521" s="32"/>
      <c r="X1521" s="32">
        <f t="shared" ca="1" si="278"/>
        <v>15.359753240743885</v>
      </c>
      <c r="Y1521" s="2" t="str">
        <f t="shared" ca="1" si="279"/>
        <v>Nợ quá hạn 30 ngày</v>
      </c>
      <c r="Z1521" s="42">
        <f t="shared" si="280"/>
        <v>46279</v>
      </c>
      <c r="AA1521" s="42" t="str">
        <f t="shared" si="281"/>
        <v/>
      </c>
      <c r="AD1521" s="2" t="str">
        <f>VLOOKUP($A1521,MA_KH!$A:$Q,MA_KH!O$1,0)</f>
        <v>MEGA</v>
      </c>
      <c r="AE1521" s="2" t="str">
        <f>VLOOKUP($A1521,MA_KH!$A:$Q,MA_KH!P$1,0)</f>
        <v>CÔNG TY TNHH MM MEGA MARKET (VIỆT NAM)</v>
      </c>
      <c r="AG1521" s="2" t="str">
        <f>(Table1[[#This Row],[Số hóa đơn]])&amp;IF(OR(Table1[[#This Row],[Phân loại]]="Hàng trả",Table1[[#This Row],[Phân loại]]="Giảm công nợ"),-Table1[[#This Row],[Tổng giá trị]],Table1[[#This Row],[Tổng giá trị]])</f>
        <v>000651401245132</v>
      </c>
      <c r="AH1521" s="6" t="e">
        <f>_xlfn.XLOOKUP(Table1[[#This Row],[Column1]],'Chi tiết tt Mega gửi'!P:P,'Chi tiết tt Mega gửi'!N:N)</f>
        <v>#N/A</v>
      </c>
    </row>
    <row r="1522" spans="1:34" ht="25.5" customHeight="1" x14ac:dyDescent="0.2">
      <c r="A1522" s="54" t="s">
        <v>16305</v>
      </c>
      <c r="B1522" s="54" t="s">
        <v>7247</v>
      </c>
      <c r="C1522" s="55">
        <v>46279</v>
      </c>
      <c r="D1522" s="54" t="s">
        <v>22323</v>
      </c>
      <c r="E1522" s="55">
        <v>46279</v>
      </c>
      <c r="F1522" s="54" t="s">
        <v>22324</v>
      </c>
      <c r="G1522" s="54" t="s">
        <v>22325</v>
      </c>
      <c r="H1522" s="56">
        <v>3836780</v>
      </c>
      <c r="I1522" s="57">
        <v>0</v>
      </c>
      <c r="J1522" s="56">
        <v>306942</v>
      </c>
      <c r="K1522" s="65">
        <v>4143722</v>
      </c>
      <c r="L1522" s="64" t="s">
        <v>17236</v>
      </c>
      <c r="O1522" s="32">
        <f>IF(Table1[[#This Row],[Phân loại]]="Tồn đầu kỳ",Table1[[#This Row],[Tổng giá trị]],0)</f>
        <v>0</v>
      </c>
      <c r="P1522" s="138">
        <f>IF(Table1[[#This Row],[Số còn phải thu ĐK]]&lt;&gt;0,0,IF(Table1[[#This Row],[Phân loại]]="Bán hàng",Table1[[#This Row],[Tổng giá trị]],-Table1[[#This Row],[Tổng giá trị]]))</f>
        <v>4143722</v>
      </c>
      <c r="Q1522" s="32">
        <f t="shared" si="277"/>
        <v>0</v>
      </c>
      <c r="R1522" s="138">
        <f>Table1[[#This Row],[Số còn phải thu ĐK]]+Table1[[#This Row],[Giá Trị HD sau CK]]-Table1[[#This Row],[Số tiền đã thu]]</f>
        <v>4143722</v>
      </c>
      <c r="S1522" s="6">
        <f>IF(Table1[[#This Row],[Ngày hóa đơn]]&lt;&gt;"",Table1[[#This Row],[Ngày hóa đơn]],IF(Table1[[#This Row],[Ngày hạch toán]]&lt;&gt;"",Table1[[#This Row],[Ngày hạch toán]],""))</f>
        <v>46279</v>
      </c>
      <c r="T1522" s="138"/>
      <c r="U1522" s="6">
        <f>IF(Table1[[#This Row],[Ngày tính CN]]="","",S1522+T1522)</f>
        <v>46279</v>
      </c>
      <c r="V1522" s="32">
        <f ca="1">IF(Table1[[#This Row],[Hạn thanh toán]]="","",IF((U1522-NOW())&lt;0,0,(U1522-NOW())))</f>
        <v>0</v>
      </c>
      <c r="W1522" s="32"/>
      <c r="X1522" s="32">
        <f t="shared" ca="1" si="278"/>
        <v>15.359753240743885</v>
      </c>
      <c r="Y1522" s="2" t="str">
        <f t="shared" ca="1" si="279"/>
        <v>Nợ quá hạn 30 ngày</v>
      </c>
      <c r="Z1522" s="42">
        <f t="shared" si="280"/>
        <v>46279</v>
      </c>
      <c r="AA1522" s="42" t="str">
        <f t="shared" si="281"/>
        <v/>
      </c>
      <c r="AD1522" s="2" t="str">
        <f>VLOOKUP($A1522,MA_KH!$A:$Q,MA_KH!O$1,0)</f>
        <v>MEGA</v>
      </c>
      <c r="AE1522" s="2" t="str">
        <f>VLOOKUP($A1522,MA_KH!$A:$Q,MA_KH!P$1,0)</f>
        <v>CÔNG TY TNHH MM MEGA MARKET (VIỆT NAM)</v>
      </c>
      <c r="AG1522" s="2" t="str">
        <f>(Table1[[#This Row],[Số hóa đơn]])&amp;IF(OR(Table1[[#This Row],[Phân loại]]="Hàng trả",Table1[[#This Row],[Phân loại]]="Giảm công nợ"),-Table1[[#This Row],[Tổng giá trị]],Table1[[#This Row],[Tổng giá trị]])</f>
        <v>000663434143722</v>
      </c>
      <c r="AH1522" s="6" t="e">
        <f>_xlfn.XLOOKUP(Table1[[#This Row],[Column1]],'Chi tiết tt Mega gửi'!P:P,'Chi tiết tt Mega gửi'!N:N)</f>
        <v>#N/A</v>
      </c>
    </row>
    <row r="1523" spans="1:34" ht="25.5" customHeight="1" x14ac:dyDescent="0.2">
      <c r="A1523" s="54" t="s">
        <v>16290</v>
      </c>
      <c r="B1523" s="54" t="s">
        <v>192</v>
      </c>
      <c r="C1523" s="55">
        <v>46279</v>
      </c>
      <c r="D1523" s="54" t="s">
        <v>22326</v>
      </c>
      <c r="E1523" s="55">
        <v>46279</v>
      </c>
      <c r="F1523" s="54" t="s">
        <v>22327</v>
      </c>
      <c r="G1523" s="54" t="s">
        <v>22328</v>
      </c>
      <c r="H1523" s="56">
        <v>1891485</v>
      </c>
      <c r="I1523" s="57">
        <v>0</v>
      </c>
      <c r="J1523" s="56">
        <v>151319</v>
      </c>
      <c r="K1523" s="65">
        <v>2042804</v>
      </c>
      <c r="L1523" s="64" t="s">
        <v>17236</v>
      </c>
      <c r="O1523" s="32">
        <f>IF(Table1[[#This Row],[Phân loại]]="Tồn đầu kỳ",Table1[[#This Row],[Tổng giá trị]],0)</f>
        <v>0</v>
      </c>
      <c r="P1523" s="138">
        <f>IF(Table1[[#This Row],[Số còn phải thu ĐK]]&lt;&gt;0,0,IF(Table1[[#This Row],[Phân loại]]="Bán hàng",Table1[[#This Row],[Tổng giá trị]],-Table1[[#This Row],[Tổng giá trị]]))</f>
        <v>2042804</v>
      </c>
      <c r="Q1523" s="32">
        <f t="shared" si="277"/>
        <v>0</v>
      </c>
      <c r="R1523" s="138">
        <f>Table1[[#This Row],[Số còn phải thu ĐK]]+Table1[[#This Row],[Giá Trị HD sau CK]]-Table1[[#This Row],[Số tiền đã thu]]</f>
        <v>2042804</v>
      </c>
      <c r="S1523" s="6">
        <f>IF(Table1[[#This Row],[Ngày hóa đơn]]&lt;&gt;"",Table1[[#This Row],[Ngày hóa đơn]],IF(Table1[[#This Row],[Ngày hạch toán]]&lt;&gt;"",Table1[[#This Row],[Ngày hạch toán]],""))</f>
        <v>46279</v>
      </c>
      <c r="T1523" s="138"/>
      <c r="U1523" s="6">
        <f>IF(Table1[[#This Row],[Ngày tính CN]]="","",S1523+T1523)</f>
        <v>46279</v>
      </c>
      <c r="V1523" s="32">
        <f ca="1">IF(Table1[[#This Row],[Hạn thanh toán]]="","",IF((U1523-NOW())&lt;0,0,(U1523-NOW())))</f>
        <v>0</v>
      </c>
      <c r="W1523" s="32"/>
      <c r="X1523" s="32">
        <f t="shared" ca="1" si="278"/>
        <v>15.359753240743885</v>
      </c>
      <c r="Y1523" s="2" t="str">
        <f t="shared" ca="1" si="279"/>
        <v>Nợ quá hạn 30 ngày</v>
      </c>
      <c r="Z1523" s="42">
        <f t="shared" si="280"/>
        <v>46279</v>
      </c>
      <c r="AA1523" s="42" t="str">
        <f t="shared" si="281"/>
        <v/>
      </c>
      <c r="AD1523" s="2" t="str">
        <f>VLOOKUP($A1523,MA_KH!$A:$Q,MA_KH!O$1,0)</f>
        <v>MEGA</v>
      </c>
      <c r="AE1523" s="2" t="str">
        <f>VLOOKUP($A1523,MA_KH!$A:$Q,MA_KH!P$1,0)</f>
        <v>CÔNG TY TNHH MM MEGA MARKET (VIỆT NAM)</v>
      </c>
      <c r="AG1523" s="2" t="str">
        <f>(Table1[[#This Row],[Số hóa đơn]])&amp;IF(OR(Table1[[#This Row],[Phân loại]]="Hàng trả",Table1[[#This Row],[Phân loại]]="Giảm công nợ"),-Table1[[#This Row],[Tổng giá trị]],Table1[[#This Row],[Tổng giá trị]])</f>
        <v>000651332042804</v>
      </c>
      <c r="AH1523" s="6" t="e">
        <f>_xlfn.XLOOKUP(Table1[[#This Row],[Column1]],'Chi tiết tt Mega gửi'!P:P,'Chi tiết tt Mega gửi'!N:N)</f>
        <v>#N/A</v>
      </c>
    </row>
    <row r="1524" spans="1:34" ht="25.5" customHeight="1" x14ac:dyDescent="0.2">
      <c r="A1524" s="54" t="s">
        <v>16295</v>
      </c>
      <c r="B1524" s="54" t="s">
        <v>198</v>
      </c>
      <c r="C1524" s="55">
        <v>46279</v>
      </c>
      <c r="D1524" s="54" t="s">
        <v>22329</v>
      </c>
      <c r="E1524" s="55">
        <v>46279</v>
      </c>
      <c r="F1524" s="54" t="s">
        <v>22330</v>
      </c>
      <c r="G1524" s="54" t="s">
        <v>22331</v>
      </c>
      <c r="H1524" s="56">
        <v>1152900</v>
      </c>
      <c r="I1524" s="57">
        <v>0</v>
      </c>
      <c r="J1524" s="56">
        <v>92232</v>
      </c>
      <c r="K1524" s="65">
        <v>1245132</v>
      </c>
      <c r="L1524" s="64" t="s">
        <v>17236</v>
      </c>
      <c r="O1524" s="32">
        <f>IF(Table1[[#This Row],[Phân loại]]="Tồn đầu kỳ",Table1[[#This Row],[Tổng giá trị]],0)</f>
        <v>0</v>
      </c>
      <c r="P1524" s="138">
        <f>IF(Table1[[#This Row],[Số còn phải thu ĐK]]&lt;&gt;0,0,IF(Table1[[#This Row],[Phân loại]]="Bán hàng",Table1[[#This Row],[Tổng giá trị]],-Table1[[#This Row],[Tổng giá trị]]))</f>
        <v>1245132</v>
      </c>
      <c r="Q1524" s="32">
        <f t="shared" si="277"/>
        <v>0</v>
      </c>
      <c r="R1524" s="138">
        <f>Table1[[#This Row],[Số còn phải thu ĐK]]+Table1[[#This Row],[Giá Trị HD sau CK]]-Table1[[#This Row],[Số tiền đã thu]]</f>
        <v>1245132</v>
      </c>
      <c r="S1524" s="6">
        <f>IF(Table1[[#This Row],[Ngày hóa đơn]]&lt;&gt;"",Table1[[#This Row],[Ngày hóa đơn]],IF(Table1[[#This Row],[Ngày hạch toán]]&lt;&gt;"",Table1[[#This Row],[Ngày hạch toán]],""))</f>
        <v>46279</v>
      </c>
      <c r="T1524" s="138"/>
      <c r="U1524" s="6">
        <f>IF(Table1[[#This Row],[Ngày tính CN]]="","",S1524+T1524)</f>
        <v>46279</v>
      </c>
      <c r="V1524" s="32">
        <f ca="1">IF(Table1[[#This Row],[Hạn thanh toán]]="","",IF((U1524-NOW())&lt;0,0,(U1524-NOW())))</f>
        <v>0</v>
      </c>
      <c r="W1524" s="32"/>
      <c r="X1524" s="32">
        <f t="shared" ca="1" si="278"/>
        <v>15.359753240743885</v>
      </c>
      <c r="Y1524" s="2" t="str">
        <f t="shared" ca="1" si="279"/>
        <v>Nợ quá hạn 30 ngày</v>
      </c>
      <c r="Z1524" s="42">
        <f t="shared" si="280"/>
        <v>46279</v>
      </c>
      <c r="AA1524" s="42" t="str">
        <f t="shared" si="281"/>
        <v/>
      </c>
      <c r="AD1524" s="2" t="str">
        <f>VLOOKUP($A1524,MA_KH!$A:$Q,MA_KH!O$1,0)</f>
        <v>MEGA</v>
      </c>
      <c r="AE1524" s="2" t="str">
        <f>VLOOKUP($A1524,MA_KH!$A:$Q,MA_KH!P$1,0)</f>
        <v>CÔNG TY TNHH MM MEGA MARKET (VIỆT NAM)</v>
      </c>
      <c r="AG1524" s="2" t="str">
        <f>(Table1[[#This Row],[Số hóa đơn]])&amp;IF(OR(Table1[[#This Row],[Phân loại]]="Hàng trả",Table1[[#This Row],[Phân loại]]="Giảm công nợ"),-Table1[[#This Row],[Tổng giá trị]],Table1[[#This Row],[Tổng giá trị]])</f>
        <v>000651371245132</v>
      </c>
      <c r="AH1524" s="6" t="e">
        <f>_xlfn.XLOOKUP(Table1[[#This Row],[Column1]],'Chi tiết tt Mega gửi'!P:P,'Chi tiết tt Mega gửi'!N:N)</f>
        <v>#N/A</v>
      </c>
    </row>
    <row r="1525" spans="1:34" ht="25.5" customHeight="1" x14ac:dyDescent="0.2">
      <c r="A1525" s="54" t="s">
        <v>16287</v>
      </c>
      <c r="B1525" s="54" t="s">
        <v>253</v>
      </c>
      <c r="C1525" s="55">
        <v>46279</v>
      </c>
      <c r="D1525" s="54" t="s">
        <v>22332</v>
      </c>
      <c r="E1525" s="55">
        <v>46279</v>
      </c>
      <c r="F1525" s="54" t="s">
        <v>22333</v>
      </c>
      <c r="G1525" s="54" t="s">
        <v>22334</v>
      </c>
      <c r="H1525" s="56">
        <v>1152900</v>
      </c>
      <c r="I1525" s="57">
        <v>0</v>
      </c>
      <c r="J1525" s="56">
        <v>92232</v>
      </c>
      <c r="K1525" s="65">
        <v>1245132</v>
      </c>
      <c r="L1525" s="64" t="s">
        <v>17236</v>
      </c>
      <c r="O1525" s="32">
        <f>IF(Table1[[#This Row],[Phân loại]]="Tồn đầu kỳ",Table1[[#This Row],[Tổng giá trị]],0)</f>
        <v>0</v>
      </c>
      <c r="P1525" s="138">
        <f>IF(Table1[[#This Row],[Số còn phải thu ĐK]]&lt;&gt;0,0,IF(Table1[[#This Row],[Phân loại]]="Bán hàng",Table1[[#This Row],[Tổng giá trị]],-Table1[[#This Row],[Tổng giá trị]]))</f>
        <v>1245132</v>
      </c>
      <c r="Q1525" s="32">
        <f t="shared" si="277"/>
        <v>0</v>
      </c>
      <c r="R1525" s="138">
        <f>Table1[[#This Row],[Số còn phải thu ĐK]]+Table1[[#This Row],[Giá Trị HD sau CK]]-Table1[[#This Row],[Số tiền đã thu]]</f>
        <v>1245132</v>
      </c>
      <c r="S1525" s="6">
        <f>IF(Table1[[#This Row],[Ngày hóa đơn]]&lt;&gt;"",Table1[[#This Row],[Ngày hóa đơn]],IF(Table1[[#This Row],[Ngày hạch toán]]&lt;&gt;"",Table1[[#This Row],[Ngày hạch toán]],""))</f>
        <v>46279</v>
      </c>
      <c r="T1525" s="138"/>
      <c r="U1525" s="6">
        <f>IF(Table1[[#This Row],[Ngày tính CN]]="","",S1525+T1525)</f>
        <v>46279</v>
      </c>
      <c r="V1525" s="32">
        <f ca="1">IF(Table1[[#This Row],[Hạn thanh toán]]="","",IF((U1525-NOW())&lt;0,0,(U1525-NOW())))</f>
        <v>0</v>
      </c>
      <c r="W1525" s="32"/>
      <c r="X1525" s="32">
        <f t="shared" ca="1" si="278"/>
        <v>15.359753240743885</v>
      </c>
      <c r="Y1525" s="2" t="str">
        <f t="shared" ca="1" si="279"/>
        <v>Nợ quá hạn 30 ngày</v>
      </c>
      <c r="Z1525" s="42">
        <f t="shared" si="280"/>
        <v>46279</v>
      </c>
      <c r="AA1525" s="42" t="str">
        <f t="shared" si="281"/>
        <v/>
      </c>
      <c r="AD1525" s="2" t="str">
        <f>VLOOKUP($A1525,MA_KH!$A:$Q,MA_KH!O$1,0)</f>
        <v>MEGA</v>
      </c>
      <c r="AE1525" s="2" t="str">
        <f>VLOOKUP($A1525,MA_KH!$A:$Q,MA_KH!P$1,0)</f>
        <v>CÔNG TY TNHH MM MEGA MARKET (VIỆT NAM)</v>
      </c>
      <c r="AG1525" s="2" t="str">
        <f>(Table1[[#This Row],[Số hóa đơn]])&amp;IF(OR(Table1[[#This Row],[Phân loại]]="Hàng trả",Table1[[#This Row],[Phân loại]]="Giảm công nợ"),-Table1[[#This Row],[Tổng giá trị]],Table1[[#This Row],[Tổng giá trị]])</f>
        <v>000651381245132</v>
      </c>
      <c r="AH1525" s="6" t="e">
        <f>_xlfn.XLOOKUP(Table1[[#This Row],[Column1]],'Chi tiết tt Mega gửi'!P:P,'Chi tiết tt Mega gửi'!N:N)</f>
        <v>#N/A</v>
      </c>
    </row>
    <row r="1526" spans="1:34" ht="25.5" customHeight="1" x14ac:dyDescent="0.2">
      <c r="A1526" s="54" t="s">
        <v>16290</v>
      </c>
      <c r="B1526" s="54" t="s">
        <v>192</v>
      </c>
      <c r="C1526" s="55">
        <v>46279</v>
      </c>
      <c r="D1526" s="54" t="s">
        <v>22335</v>
      </c>
      <c r="E1526" s="55">
        <v>46279</v>
      </c>
      <c r="F1526" s="54" t="s">
        <v>22336</v>
      </c>
      <c r="G1526" s="54" t="s">
        <v>22337</v>
      </c>
      <c r="H1526" s="56">
        <v>1152900</v>
      </c>
      <c r="I1526" s="57">
        <v>0</v>
      </c>
      <c r="J1526" s="56">
        <v>92232</v>
      </c>
      <c r="K1526" s="65">
        <v>1245132</v>
      </c>
      <c r="L1526" s="64" t="s">
        <v>17236</v>
      </c>
      <c r="O1526" s="32">
        <f>IF(Table1[[#This Row],[Phân loại]]="Tồn đầu kỳ",Table1[[#This Row],[Tổng giá trị]],0)</f>
        <v>0</v>
      </c>
      <c r="P1526" s="138">
        <f>IF(Table1[[#This Row],[Số còn phải thu ĐK]]&lt;&gt;0,0,IF(Table1[[#This Row],[Phân loại]]="Bán hàng",Table1[[#This Row],[Tổng giá trị]],-Table1[[#This Row],[Tổng giá trị]]))</f>
        <v>1245132</v>
      </c>
      <c r="Q1526" s="32">
        <f t="shared" si="277"/>
        <v>0</v>
      </c>
      <c r="R1526" s="138">
        <f>Table1[[#This Row],[Số còn phải thu ĐK]]+Table1[[#This Row],[Giá Trị HD sau CK]]-Table1[[#This Row],[Số tiền đã thu]]</f>
        <v>1245132</v>
      </c>
      <c r="S1526" s="6">
        <f>IF(Table1[[#This Row],[Ngày hóa đơn]]&lt;&gt;"",Table1[[#This Row],[Ngày hóa đơn]],IF(Table1[[#This Row],[Ngày hạch toán]]&lt;&gt;"",Table1[[#This Row],[Ngày hạch toán]],""))</f>
        <v>46279</v>
      </c>
      <c r="T1526" s="138"/>
      <c r="U1526" s="6">
        <f>IF(Table1[[#This Row],[Ngày tính CN]]="","",S1526+T1526)</f>
        <v>46279</v>
      </c>
      <c r="V1526" s="32">
        <f ca="1">IF(Table1[[#This Row],[Hạn thanh toán]]="","",IF((U1526-NOW())&lt;0,0,(U1526-NOW())))</f>
        <v>0</v>
      </c>
      <c r="W1526" s="32"/>
      <c r="X1526" s="32">
        <f t="shared" ca="1" si="278"/>
        <v>15.359753240743885</v>
      </c>
      <c r="Y1526" s="2" t="str">
        <f t="shared" ca="1" si="279"/>
        <v>Nợ quá hạn 30 ngày</v>
      </c>
      <c r="Z1526" s="42">
        <f t="shared" si="280"/>
        <v>46279</v>
      </c>
      <c r="AA1526" s="42" t="str">
        <f t="shared" si="281"/>
        <v/>
      </c>
      <c r="AD1526" s="2" t="str">
        <f>VLOOKUP($A1526,MA_KH!$A:$Q,MA_KH!O$1,0)</f>
        <v>MEGA</v>
      </c>
      <c r="AE1526" s="2" t="str">
        <f>VLOOKUP($A1526,MA_KH!$A:$Q,MA_KH!P$1,0)</f>
        <v>CÔNG TY TNHH MM MEGA MARKET (VIỆT NAM)</v>
      </c>
      <c r="AG1526" s="2" t="str">
        <f>(Table1[[#This Row],[Số hóa đơn]])&amp;IF(OR(Table1[[#This Row],[Phân loại]]="Hàng trả",Table1[[#This Row],[Phân loại]]="Giảm công nợ"),-Table1[[#This Row],[Tổng giá trị]],Table1[[#This Row],[Tổng giá trị]])</f>
        <v>000651341245132</v>
      </c>
      <c r="AH1526" s="6" t="e">
        <f>_xlfn.XLOOKUP(Table1[[#This Row],[Column1]],'Chi tiết tt Mega gửi'!P:P,'Chi tiết tt Mega gửi'!N:N)</f>
        <v>#N/A</v>
      </c>
    </row>
    <row r="1527" spans="1:34" ht="25.5" customHeight="1" x14ac:dyDescent="0.2">
      <c r="A1527" s="54" t="s">
        <v>16307</v>
      </c>
      <c r="B1527" s="54" t="s">
        <v>202</v>
      </c>
      <c r="C1527" s="55">
        <v>46279</v>
      </c>
      <c r="D1527" s="54" t="s">
        <v>22338</v>
      </c>
      <c r="E1527" s="55">
        <v>46279</v>
      </c>
      <c r="F1527" s="54" t="s">
        <v>22339</v>
      </c>
      <c r="G1527" s="54" t="s">
        <v>22340</v>
      </c>
      <c r="H1527" s="56">
        <v>1152900</v>
      </c>
      <c r="I1527" s="57">
        <v>0</v>
      </c>
      <c r="J1527" s="56">
        <v>92232</v>
      </c>
      <c r="K1527" s="65">
        <v>1245132</v>
      </c>
      <c r="L1527" s="64" t="s">
        <v>17236</v>
      </c>
      <c r="O1527" s="32">
        <f>IF(Table1[[#This Row],[Phân loại]]="Tồn đầu kỳ",Table1[[#This Row],[Tổng giá trị]],0)</f>
        <v>0</v>
      </c>
      <c r="P1527" s="138">
        <f>IF(Table1[[#This Row],[Số còn phải thu ĐK]]&lt;&gt;0,0,IF(Table1[[#This Row],[Phân loại]]="Bán hàng",Table1[[#This Row],[Tổng giá trị]],-Table1[[#This Row],[Tổng giá trị]]))</f>
        <v>1245132</v>
      </c>
      <c r="Q1527" s="32">
        <f t="shared" si="277"/>
        <v>0</v>
      </c>
      <c r="R1527" s="138">
        <f>Table1[[#This Row],[Số còn phải thu ĐK]]+Table1[[#This Row],[Giá Trị HD sau CK]]-Table1[[#This Row],[Số tiền đã thu]]</f>
        <v>1245132</v>
      </c>
      <c r="S1527" s="6">
        <f>IF(Table1[[#This Row],[Ngày hóa đơn]]&lt;&gt;"",Table1[[#This Row],[Ngày hóa đơn]],IF(Table1[[#This Row],[Ngày hạch toán]]&lt;&gt;"",Table1[[#This Row],[Ngày hạch toán]],""))</f>
        <v>46279</v>
      </c>
      <c r="T1527" s="138"/>
      <c r="U1527" s="6">
        <f>IF(Table1[[#This Row],[Ngày tính CN]]="","",S1527+T1527)</f>
        <v>46279</v>
      </c>
      <c r="V1527" s="32">
        <f ca="1">IF(Table1[[#This Row],[Hạn thanh toán]]="","",IF((U1527-NOW())&lt;0,0,(U1527-NOW())))</f>
        <v>0</v>
      </c>
      <c r="W1527" s="32"/>
      <c r="X1527" s="32">
        <f t="shared" ca="1" si="278"/>
        <v>15.359753240743885</v>
      </c>
      <c r="Y1527" s="2" t="str">
        <f t="shared" ca="1" si="279"/>
        <v>Nợ quá hạn 30 ngày</v>
      </c>
      <c r="Z1527" s="42">
        <f t="shared" si="280"/>
        <v>46279</v>
      </c>
      <c r="AA1527" s="42" t="str">
        <f t="shared" si="281"/>
        <v/>
      </c>
      <c r="AD1527" s="2" t="str">
        <f>VLOOKUP($A1527,MA_KH!$A:$Q,MA_KH!O$1,0)</f>
        <v>MEGA</v>
      </c>
      <c r="AE1527" s="2" t="str">
        <f>VLOOKUP($A1527,MA_KH!$A:$Q,MA_KH!P$1,0)</f>
        <v>CÔNG TY TNHH MM MEGA MARKET (VIỆT NAM)</v>
      </c>
      <c r="AG1527" s="2" t="str">
        <f>(Table1[[#This Row],[Số hóa đơn]])&amp;IF(OR(Table1[[#This Row],[Phân loại]]="Hàng trả",Table1[[#This Row],[Phân loại]]="Giảm công nợ"),-Table1[[#This Row],[Tổng giá trị]],Table1[[#This Row],[Tổng giá trị]])</f>
        <v>000651421245132</v>
      </c>
      <c r="AH1527" s="6" t="e">
        <f>_xlfn.XLOOKUP(Table1[[#This Row],[Column1]],'Chi tiết tt Mega gửi'!P:P,'Chi tiết tt Mega gửi'!N:N)</f>
        <v>#N/A</v>
      </c>
    </row>
    <row r="1528" spans="1:34" ht="25.5" customHeight="1" x14ac:dyDescent="0.2">
      <c r="A1528" s="54" t="s">
        <v>16289</v>
      </c>
      <c r="B1528" s="54" t="s">
        <v>296</v>
      </c>
      <c r="C1528" s="55">
        <v>46279</v>
      </c>
      <c r="D1528" s="54" t="s">
        <v>22341</v>
      </c>
      <c r="E1528" s="55">
        <v>46279</v>
      </c>
      <c r="F1528" s="54" t="s">
        <v>22342</v>
      </c>
      <c r="G1528" s="54" t="s">
        <v>22343</v>
      </c>
      <c r="H1528" s="56">
        <v>1152900</v>
      </c>
      <c r="I1528" s="57">
        <v>0</v>
      </c>
      <c r="J1528" s="56">
        <v>92232</v>
      </c>
      <c r="K1528" s="65">
        <v>1245132</v>
      </c>
      <c r="L1528" s="64" t="s">
        <v>17236</v>
      </c>
      <c r="O1528" s="32">
        <f>IF(Table1[[#This Row],[Phân loại]]="Tồn đầu kỳ",Table1[[#This Row],[Tổng giá trị]],0)</f>
        <v>0</v>
      </c>
      <c r="P1528" s="138">
        <f>IF(Table1[[#This Row],[Số còn phải thu ĐK]]&lt;&gt;0,0,IF(Table1[[#This Row],[Phân loại]]="Bán hàng",Table1[[#This Row],[Tổng giá trị]],-Table1[[#This Row],[Tổng giá trị]]))</f>
        <v>1245132</v>
      </c>
      <c r="Q1528" s="32">
        <f t="shared" si="277"/>
        <v>0</v>
      </c>
      <c r="R1528" s="138">
        <f>Table1[[#This Row],[Số còn phải thu ĐK]]+Table1[[#This Row],[Giá Trị HD sau CK]]-Table1[[#This Row],[Số tiền đã thu]]</f>
        <v>1245132</v>
      </c>
      <c r="S1528" s="6">
        <f>IF(Table1[[#This Row],[Ngày hóa đơn]]&lt;&gt;"",Table1[[#This Row],[Ngày hóa đơn]],IF(Table1[[#This Row],[Ngày hạch toán]]&lt;&gt;"",Table1[[#This Row],[Ngày hạch toán]],""))</f>
        <v>46279</v>
      </c>
      <c r="T1528" s="138"/>
      <c r="U1528" s="6">
        <f>IF(Table1[[#This Row],[Ngày tính CN]]="","",S1528+T1528)</f>
        <v>46279</v>
      </c>
      <c r="V1528" s="32">
        <f ca="1">IF(Table1[[#This Row],[Hạn thanh toán]]="","",IF((U1528-NOW())&lt;0,0,(U1528-NOW())))</f>
        <v>0</v>
      </c>
      <c r="W1528" s="32"/>
      <c r="X1528" s="32">
        <f t="shared" ca="1" si="278"/>
        <v>15.359753240743885</v>
      </c>
      <c r="Y1528" s="2" t="str">
        <f t="shared" ca="1" si="279"/>
        <v>Nợ quá hạn 30 ngày</v>
      </c>
      <c r="Z1528" s="42">
        <f t="shared" si="280"/>
        <v>46279</v>
      </c>
      <c r="AA1528" s="42" t="str">
        <f t="shared" si="281"/>
        <v/>
      </c>
      <c r="AD1528" s="2" t="str">
        <f>VLOOKUP($A1528,MA_KH!$A:$Q,MA_KH!O$1,0)</f>
        <v>MEGA</v>
      </c>
      <c r="AE1528" s="2" t="str">
        <f>VLOOKUP($A1528,MA_KH!$A:$Q,MA_KH!P$1,0)</f>
        <v>CÔNG TY TNHH MM MEGA MARKET (VIỆT NAM)</v>
      </c>
      <c r="AG1528" s="2" t="str">
        <f>(Table1[[#This Row],[Số hóa đơn]])&amp;IF(OR(Table1[[#This Row],[Phân loại]]="Hàng trả",Table1[[#This Row],[Phân loại]]="Giảm công nợ"),-Table1[[#This Row],[Tổng giá trị]],Table1[[#This Row],[Tổng giá trị]])</f>
        <v>000651431245132</v>
      </c>
      <c r="AH1528" s="6" t="e">
        <f>_xlfn.XLOOKUP(Table1[[#This Row],[Column1]],'Chi tiết tt Mega gửi'!P:P,'Chi tiết tt Mega gửi'!N:N)</f>
        <v>#N/A</v>
      </c>
    </row>
    <row r="1529" spans="1:34" ht="25.5" customHeight="1" x14ac:dyDescent="0.2">
      <c r="A1529" s="54" t="s">
        <v>16310</v>
      </c>
      <c r="B1529" s="54" t="s">
        <v>196</v>
      </c>
      <c r="C1529" s="55">
        <v>46279</v>
      </c>
      <c r="D1529" s="54" t="s">
        <v>22344</v>
      </c>
      <c r="E1529" s="55">
        <v>46279</v>
      </c>
      <c r="F1529" s="54" t="s">
        <v>22345</v>
      </c>
      <c r="G1529" s="54" t="s">
        <v>22346</v>
      </c>
      <c r="H1529" s="56">
        <v>1152900</v>
      </c>
      <c r="I1529" s="57">
        <v>0</v>
      </c>
      <c r="J1529" s="56">
        <v>92232</v>
      </c>
      <c r="K1529" s="65">
        <v>1245132</v>
      </c>
      <c r="L1529" s="64" t="s">
        <v>17236</v>
      </c>
      <c r="O1529" s="32">
        <f>IF(Table1[[#This Row],[Phân loại]]="Tồn đầu kỳ",Table1[[#This Row],[Tổng giá trị]],0)</f>
        <v>0</v>
      </c>
      <c r="P1529" s="138">
        <f>IF(Table1[[#This Row],[Số còn phải thu ĐK]]&lt;&gt;0,0,IF(Table1[[#This Row],[Phân loại]]="Bán hàng",Table1[[#This Row],[Tổng giá trị]],-Table1[[#This Row],[Tổng giá trị]]))</f>
        <v>1245132</v>
      </c>
      <c r="Q1529" s="32">
        <f t="shared" si="277"/>
        <v>0</v>
      </c>
      <c r="R1529" s="138">
        <f>Table1[[#This Row],[Số còn phải thu ĐK]]+Table1[[#This Row],[Giá Trị HD sau CK]]-Table1[[#This Row],[Số tiền đã thu]]</f>
        <v>1245132</v>
      </c>
      <c r="S1529" s="6">
        <f>IF(Table1[[#This Row],[Ngày hóa đơn]]&lt;&gt;"",Table1[[#This Row],[Ngày hóa đơn]],IF(Table1[[#This Row],[Ngày hạch toán]]&lt;&gt;"",Table1[[#This Row],[Ngày hạch toán]],""))</f>
        <v>46279</v>
      </c>
      <c r="T1529" s="138"/>
      <c r="U1529" s="6">
        <f>IF(Table1[[#This Row],[Ngày tính CN]]="","",S1529+T1529)</f>
        <v>46279</v>
      </c>
      <c r="V1529" s="32">
        <f ca="1">IF(Table1[[#This Row],[Hạn thanh toán]]="","",IF((U1529-NOW())&lt;0,0,(U1529-NOW())))</f>
        <v>0</v>
      </c>
      <c r="W1529" s="32"/>
      <c r="X1529" s="32">
        <f t="shared" ca="1" si="278"/>
        <v>15.359753240743885</v>
      </c>
      <c r="Y1529" s="2" t="str">
        <f t="shared" ca="1" si="279"/>
        <v>Nợ quá hạn 30 ngày</v>
      </c>
      <c r="Z1529" s="42">
        <f t="shared" si="280"/>
        <v>46279</v>
      </c>
      <c r="AA1529" s="42" t="str">
        <f t="shared" si="281"/>
        <v/>
      </c>
      <c r="AD1529" s="2" t="str">
        <f>VLOOKUP($A1529,MA_KH!$A:$Q,MA_KH!O$1,0)</f>
        <v>MEGA</v>
      </c>
      <c r="AE1529" s="2" t="str">
        <f>VLOOKUP($A1529,MA_KH!$A:$Q,MA_KH!P$1,0)</f>
        <v>CÔNG TY TNHH MM MEGA MARKET (VIỆT NAM)</v>
      </c>
      <c r="AG1529" s="2" t="str">
        <f>(Table1[[#This Row],[Số hóa đơn]])&amp;IF(OR(Table1[[#This Row],[Phân loại]]="Hàng trả",Table1[[#This Row],[Phân loại]]="Giảm công nợ"),-Table1[[#This Row],[Tổng giá trị]],Table1[[#This Row],[Tổng giá trị]])</f>
        <v>000651361245132</v>
      </c>
      <c r="AH1529" s="6" t="e">
        <f>_xlfn.XLOOKUP(Table1[[#This Row],[Column1]],'Chi tiết tt Mega gửi'!P:P,'Chi tiết tt Mega gửi'!N:N)</f>
        <v>#N/A</v>
      </c>
    </row>
    <row r="1530" spans="1:34" ht="25.5" customHeight="1" x14ac:dyDescent="0.2">
      <c r="A1530" s="54" t="s">
        <v>16288</v>
      </c>
      <c r="B1530" s="54" t="s">
        <v>294</v>
      </c>
      <c r="C1530" s="55">
        <v>46279</v>
      </c>
      <c r="D1530" s="54" t="s">
        <v>22347</v>
      </c>
      <c r="E1530" s="55">
        <v>46279</v>
      </c>
      <c r="F1530" s="54" t="s">
        <v>22348</v>
      </c>
      <c r="G1530" s="54" t="s">
        <v>22349</v>
      </c>
      <c r="H1530" s="56">
        <v>1152900</v>
      </c>
      <c r="I1530" s="57">
        <v>0</v>
      </c>
      <c r="J1530" s="56">
        <v>92232</v>
      </c>
      <c r="K1530" s="65">
        <v>1245132</v>
      </c>
      <c r="L1530" s="64" t="s">
        <v>17236</v>
      </c>
      <c r="O1530" s="32">
        <f>IF(Table1[[#This Row],[Phân loại]]="Tồn đầu kỳ",Table1[[#This Row],[Tổng giá trị]],0)</f>
        <v>0</v>
      </c>
      <c r="P1530" s="138">
        <f>IF(Table1[[#This Row],[Số còn phải thu ĐK]]&lt;&gt;0,0,IF(Table1[[#This Row],[Phân loại]]="Bán hàng",Table1[[#This Row],[Tổng giá trị]],-Table1[[#This Row],[Tổng giá trị]]))</f>
        <v>1245132</v>
      </c>
      <c r="Q1530" s="32">
        <f t="shared" si="277"/>
        <v>0</v>
      </c>
      <c r="R1530" s="138">
        <f>Table1[[#This Row],[Số còn phải thu ĐK]]+Table1[[#This Row],[Giá Trị HD sau CK]]-Table1[[#This Row],[Số tiền đã thu]]</f>
        <v>1245132</v>
      </c>
      <c r="S1530" s="6">
        <f>IF(Table1[[#This Row],[Ngày hóa đơn]]&lt;&gt;"",Table1[[#This Row],[Ngày hóa đơn]],IF(Table1[[#This Row],[Ngày hạch toán]]&lt;&gt;"",Table1[[#This Row],[Ngày hạch toán]],""))</f>
        <v>46279</v>
      </c>
      <c r="T1530" s="138"/>
      <c r="U1530" s="6">
        <f>IF(Table1[[#This Row],[Ngày tính CN]]="","",S1530+T1530)</f>
        <v>46279</v>
      </c>
      <c r="V1530" s="32">
        <f ca="1">IF(Table1[[#This Row],[Hạn thanh toán]]="","",IF((U1530-NOW())&lt;0,0,(U1530-NOW())))</f>
        <v>0</v>
      </c>
      <c r="W1530" s="32"/>
      <c r="X1530" s="32">
        <f t="shared" ca="1" si="278"/>
        <v>15.359753240743885</v>
      </c>
      <c r="Y1530" s="2" t="str">
        <f t="shared" ca="1" si="279"/>
        <v>Nợ quá hạn 30 ngày</v>
      </c>
      <c r="Z1530" s="42">
        <f t="shared" si="280"/>
        <v>46279</v>
      </c>
      <c r="AA1530" s="42" t="str">
        <f t="shared" si="281"/>
        <v/>
      </c>
      <c r="AD1530" s="2" t="str">
        <f>VLOOKUP($A1530,MA_KH!$A:$Q,MA_KH!O$1,0)</f>
        <v>MEGA</v>
      </c>
      <c r="AE1530" s="2" t="str">
        <f>VLOOKUP($A1530,MA_KH!$A:$Q,MA_KH!P$1,0)</f>
        <v>CÔNG TY TNHH MM MEGA MARKET (VIỆT NAM)</v>
      </c>
      <c r="AG1530" s="2" t="str">
        <f>(Table1[[#This Row],[Số hóa đơn]])&amp;IF(OR(Table1[[#This Row],[Phân loại]]="Hàng trả",Table1[[#This Row],[Phân loại]]="Giảm công nợ"),-Table1[[#This Row],[Tổng giá trị]],Table1[[#This Row],[Tổng giá trị]])</f>
        <v>000651321245132</v>
      </c>
      <c r="AH1530" s="6" t="e">
        <f>_xlfn.XLOOKUP(Table1[[#This Row],[Column1]],'Chi tiết tt Mega gửi'!P:P,'Chi tiết tt Mega gửi'!N:N)</f>
        <v>#N/A</v>
      </c>
    </row>
    <row r="1531" spans="1:34" ht="25.5" customHeight="1" x14ac:dyDescent="0.2">
      <c r="A1531" s="54" t="s">
        <v>16308</v>
      </c>
      <c r="B1531" s="54" t="s">
        <v>194</v>
      </c>
      <c r="C1531" s="55">
        <v>46279</v>
      </c>
      <c r="D1531" s="54" t="s">
        <v>22350</v>
      </c>
      <c r="E1531" s="55">
        <v>46279</v>
      </c>
      <c r="F1531" s="54" t="s">
        <v>22351</v>
      </c>
      <c r="G1531" s="54" t="s">
        <v>22352</v>
      </c>
      <c r="H1531" s="56">
        <v>1152900</v>
      </c>
      <c r="I1531" s="57">
        <v>0</v>
      </c>
      <c r="J1531" s="56">
        <v>92232</v>
      </c>
      <c r="K1531" s="65">
        <v>1245132</v>
      </c>
      <c r="L1531" s="64" t="s">
        <v>17236</v>
      </c>
      <c r="O1531" s="32">
        <f>IF(Table1[[#This Row],[Phân loại]]="Tồn đầu kỳ",Table1[[#This Row],[Tổng giá trị]],0)</f>
        <v>0</v>
      </c>
      <c r="P1531" s="138">
        <f>IF(Table1[[#This Row],[Số còn phải thu ĐK]]&lt;&gt;0,0,IF(Table1[[#This Row],[Phân loại]]="Bán hàng",Table1[[#This Row],[Tổng giá trị]],-Table1[[#This Row],[Tổng giá trị]]))</f>
        <v>1245132</v>
      </c>
      <c r="Q1531" s="32">
        <f t="shared" si="277"/>
        <v>0</v>
      </c>
      <c r="R1531" s="138">
        <f>Table1[[#This Row],[Số còn phải thu ĐK]]+Table1[[#This Row],[Giá Trị HD sau CK]]-Table1[[#This Row],[Số tiền đã thu]]</f>
        <v>1245132</v>
      </c>
      <c r="S1531" s="6">
        <f>IF(Table1[[#This Row],[Ngày hóa đơn]]&lt;&gt;"",Table1[[#This Row],[Ngày hóa đơn]],IF(Table1[[#This Row],[Ngày hạch toán]]&lt;&gt;"",Table1[[#This Row],[Ngày hạch toán]],""))</f>
        <v>46279</v>
      </c>
      <c r="T1531" s="138"/>
      <c r="U1531" s="6">
        <f>IF(Table1[[#This Row],[Ngày tính CN]]="","",S1531+T1531)</f>
        <v>46279</v>
      </c>
      <c r="V1531" s="32">
        <f ca="1">IF(Table1[[#This Row],[Hạn thanh toán]]="","",IF((U1531-NOW())&lt;0,0,(U1531-NOW())))</f>
        <v>0</v>
      </c>
      <c r="W1531" s="32"/>
      <c r="X1531" s="32">
        <f t="shared" ca="1" si="278"/>
        <v>15.359753240743885</v>
      </c>
      <c r="Y1531" s="2" t="str">
        <f t="shared" ca="1" si="279"/>
        <v>Nợ quá hạn 30 ngày</v>
      </c>
      <c r="Z1531" s="42">
        <f t="shared" si="280"/>
        <v>46279</v>
      </c>
      <c r="AA1531" s="42" t="str">
        <f t="shared" si="281"/>
        <v/>
      </c>
      <c r="AD1531" s="2" t="str">
        <f>VLOOKUP($A1531,MA_KH!$A:$Q,MA_KH!O$1,0)</f>
        <v>MEGA</v>
      </c>
      <c r="AE1531" s="2" t="str">
        <f>VLOOKUP($A1531,MA_KH!$A:$Q,MA_KH!P$1,0)</f>
        <v>CÔNG TY TNHH MM MEGA MARKET (VIỆT NAM)</v>
      </c>
      <c r="AG1531" s="2" t="str">
        <f>(Table1[[#This Row],[Số hóa đơn]])&amp;IF(OR(Table1[[#This Row],[Phân loại]]="Hàng trả",Table1[[#This Row],[Phân loại]]="Giảm công nợ"),-Table1[[#This Row],[Tổng giá trị]],Table1[[#This Row],[Tổng giá trị]])</f>
        <v>000651351245132</v>
      </c>
      <c r="AH1531" s="6" t="e">
        <f>_xlfn.XLOOKUP(Table1[[#This Row],[Column1]],'Chi tiết tt Mega gửi'!P:P,'Chi tiết tt Mega gửi'!N:N)</f>
        <v>#N/A</v>
      </c>
    </row>
    <row r="1532" spans="1:34" ht="25.5" customHeight="1" x14ac:dyDescent="0.2">
      <c r="A1532" s="54" t="s">
        <v>7306</v>
      </c>
      <c r="B1532" s="54" t="s">
        <v>7307</v>
      </c>
      <c r="C1532" s="55">
        <v>46279</v>
      </c>
      <c r="D1532" s="54" t="s">
        <v>22353</v>
      </c>
      <c r="E1532" s="55">
        <v>46279</v>
      </c>
      <c r="F1532" s="54" t="s">
        <v>22354</v>
      </c>
      <c r="G1532" s="54" t="s">
        <v>22355</v>
      </c>
      <c r="H1532" s="56">
        <v>2594402</v>
      </c>
      <c r="I1532" s="57">
        <v>0</v>
      </c>
      <c r="J1532" s="56">
        <v>207552</v>
      </c>
      <c r="K1532" s="65">
        <v>2801954</v>
      </c>
      <c r="L1532" s="64" t="s">
        <v>17236</v>
      </c>
      <c r="O1532" s="32">
        <f>IF(Table1[[#This Row],[Phân loại]]="Tồn đầu kỳ",Table1[[#This Row],[Tổng giá trị]],0)</f>
        <v>0</v>
      </c>
      <c r="P1532" s="138">
        <f>IF(Table1[[#This Row],[Số còn phải thu ĐK]]&lt;&gt;0,0,IF(Table1[[#This Row],[Phân loại]]="Bán hàng",Table1[[#This Row],[Tổng giá trị]],-Table1[[#This Row],[Tổng giá trị]]))</f>
        <v>2801954</v>
      </c>
      <c r="Q1532" s="32">
        <f t="shared" si="277"/>
        <v>0</v>
      </c>
      <c r="R1532" s="138">
        <f>Table1[[#This Row],[Số còn phải thu ĐK]]+Table1[[#This Row],[Giá Trị HD sau CK]]-Table1[[#This Row],[Số tiền đã thu]]</f>
        <v>2801954</v>
      </c>
      <c r="S1532" s="6">
        <f>IF(Table1[[#This Row],[Ngày hóa đơn]]&lt;&gt;"",Table1[[#This Row],[Ngày hóa đơn]],IF(Table1[[#This Row],[Ngày hạch toán]]&lt;&gt;"",Table1[[#This Row],[Ngày hạch toán]],""))</f>
        <v>46279</v>
      </c>
      <c r="T1532" s="138"/>
      <c r="U1532" s="6">
        <f>IF(Table1[[#This Row],[Ngày tính CN]]="","",S1532+T1532)</f>
        <v>46279</v>
      </c>
      <c r="V1532" s="32">
        <f ca="1">IF(Table1[[#This Row],[Hạn thanh toán]]="","",IF((U1532-NOW())&lt;0,0,(U1532-NOW())))</f>
        <v>0</v>
      </c>
      <c r="W1532" s="32"/>
      <c r="X1532" s="32">
        <f t="shared" ca="1" si="278"/>
        <v>15.359753240743885</v>
      </c>
      <c r="Y1532" s="2" t="str">
        <f t="shared" ca="1" si="279"/>
        <v>Nợ quá hạn 30 ngày</v>
      </c>
      <c r="Z1532" s="42">
        <f t="shared" si="280"/>
        <v>46279</v>
      </c>
      <c r="AA1532" s="42" t="str">
        <f t="shared" si="281"/>
        <v/>
      </c>
      <c r="AD1532" s="2" t="str">
        <f>VLOOKUP($A1532,MA_KH!$A:$Q,MA_KH!O$1,0)</f>
        <v>MEGA</v>
      </c>
      <c r="AE1532" s="2" t="str">
        <f>VLOOKUP($A1532,MA_KH!$A:$Q,MA_KH!P$1,0)</f>
        <v>CÔNG TY TNHH MM MEGA MARKET (VIỆT NAM)</v>
      </c>
      <c r="AG1532" s="2" t="str">
        <f>(Table1[[#This Row],[Số hóa đơn]])&amp;IF(OR(Table1[[#This Row],[Phân loại]]="Hàng trả",Table1[[#This Row],[Phân loại]]="Giảm công nợ"),-Table1[[#This Row],[Tổng giá trị]],Table1[[#This Row],[Tổng giá trị]])</f>
        <v>000651302801954</v>
      </c>
      <c r="AH1532" s="6" t="e">
        <f>_xlfn.XLOOKUP(Table1[[#This Row],[Column1]],'Chi tiết tt Mega gửi'!P:P,'Chi tiết tt Mega gửi'!N:N)</f>
        <v>#N/A</v>
      </c>
    </row>
    <row r="1533" spans="1:34" ht="25.5" customHeight="1" x14ac:dyDescent="0.2">
      <c r="A1533" s="54" t="s">
        <v>7306</v>
      </c>
      <c r="B1533" s="54" t="s">
        <v>7307</v>
      </c>
      <c r="C1533" s="55">
        <v>46279</v>
      </c>
      <c r="D1533" s="54" t="s">
        <v>22356</v>
      </c>
      <c r="E1533" s="55">
        <v>46279</v>
      </c>
      <c r="F1533" s="54" t="s">
        <v>22357</v>
      </c>
      <c r="G1533" s="54" t="s">
        <v>22358</v>
      </c>
      <c r="H1533" s="56">
        <v>1152900</v>
      </c>
      <c r="I1533" s="57">
        <v>0</v>
      </c>
      <c r="J1533" s="56">
        <v>92232</v>
      </c>
      <c r="K1533" s="65">
        <v>1245132</v>
      </c>
      <c r="L1533" s="64" t="s">
        <v>17236</v>
      </c>
      <c r="O1533" s="32">
        <f>IF(Table1[[#This Row],[Phân loại]]="Tồn đầu kỳ",Table1[[#This Row],[Tổng giá trị]],0)</f>
        <v>0</v>
      </c>
      <c r="P1533" s="138">
        <f>IF(Table1[[#This Row],[Số còn phải thu ĐK]]&lt;&gt;0,0,IF(Table1[[#This Row],[Phân loại]]="Bán hàng",Table1[[#This Row],[Tổng giá trị]],-Table1[[#This Row],[Tổng giá trị]]))</f>
        <v>1245132</v>
      </c>
      <c r="Q1533" s="32">
        <f t="shared" si="277"/>
        <v>0</v>
      </c>
      <c r="R1533" s="138">
        <f>Table1[[#This Row],[Số còn phải thu ĐK]]+Table1[[#This Row],[Giá Trị HD sau CK]]-Table1[[#This Row],[Số tiền đã thu]]</f>
        <v>1245132</v>
      </c>
      <c r="S1533" s="6">
        <f>IF(Table1[[#This Row],[Ngày hóa đơn]]&lt;&gt;"",Table1[[#This Row],[Ngày hóa đơn]],IF(Table1[[#This Row],[Ngày hạch toán]]&lt;&gt;"",Table1[[#This Row],[Ngày hạch toán]],""))</f>
        <v>46279</v>
      </c>
      <c r="T1533" s="138"/>
      <c r="U1533" s="6">
        <f>IF(Table1[[#This Row],[Ngày tính CN]]="","",S1533+T1533)</f>
        <v>46279</v>
      </c>
      <c r="V1533" s="32">
        <f ca="1">IF(Table1[[#This Row],[Hạn thanh toán]]="","",IF((U1533-NOW())&lt;0,0,(U1533-NOW())))</f>
        <v>0</v>
      </c>
      <c r="W1533" s="32"/>
      <c r="X1533" s="32">
        <f t="shared" ca="1" si="278"/>
        <v>15.359753240743885</v>
      </c>
      <c r="Y1533" s="2" t="str">
        <f t="shared" ca="1" si="279"/>
        <v>Nợ quá hạn 30 ngày</v>
      </c>
      <c r="Z1533" s="42">
        <f t="shared" si="280"/>
        <v>46279</v>
      </c>
      <c r="AA1533" s="42" t="str">
        <f t="shared" si="281"/>
        <v/>
      </c>
      <c r="AD1533" s="2" t="str">
        <f>VLOOKUP($A1533,MA_KH!$A:$Q,MA_KH!O$1,0)</f>
        <v>MEGA</v>
      </c>
      <c r="AE1533" s="2" t="str">
        <f>VLOOKUP($A1533,MA_KH!$A:$Q,MA_KH!P$1,0)</f>
        <v>CÔNG TY TNHH MM MEGA MARKET (VIỆT NAM)</v>
      </c>
      <c r="AG1533" s="2" t="str">
        <f>(Table1[[#This Row],[Số hóa đơn]])&amp;IF(OR(Table1[[#This Row],[Phân loại]]="Hàng trả",Table1[[#This Row],[Phân loại]]="Giảm công nợ"),-Table1[[#This Row],[Tổng giá trị]],Table1[[#This Row],[Tổng giá trị]])</f>
        <v>000651311245132</v>
      </c>
      <c r="AH1533" s="6" t="e">
        <f>_xlfn.XLOOKUP(Table1[[#This Row],[Column1]],'Chi tiết tt Mega gửi'!P:P,'Chi tiết tt Mega gửi'!N:N)</f>
        <v>#N/A</v>
      </c>
    </row>
    <row r="1534" spans="1:34" ht="25.5" customHeight="1" x14ac:dyDescent="0.2">
      <c r="A1534" s="54" t="s">
        <v>16300</v>
      </c>
      <c r="B1534" s="54" t="s">
        <v>7238</v>
      </c>
      <c r="C1534" s="55">
        <v>46280</v>
      </c>
      <c r="D1534" s="54" t="s">
        <v>22359</v>
      </c>
      <c r="E1534" s="55">
        <v>46280</v>
      </c>
      <c r="F1534" s="54" t="s">
        <v>22360</v>
      </c>
      <c r="G1534" s="54" t="s">
        <v>22361</v>
      </c>
      <c r="H1534" s="56">
        <v>1166110</v>
      </c>
      <c r="I1534" s="57">
        <v>0</v>
      </c>
      <c r="J1534" s="56">
        <v>93289</v>
      </c>
      <c r="K1534" s="65">
        <v>1259399</v>
      </c>
      <c r="L1534" s="64" t="s">
        <v>17236</v>
      </c>
      <c r="O1534" s="32">
        <f>IF(Table1[[#This Row],[Phân loại]]="Tồn đầu kỳ",Table1[[#This Row],[Tổng giá trị]],0)</f>
        <v>0</v>
      </c>
      <c r="P1534" s="138">
        <f>IF(Table1[[#This Row],[Số còn phải thu ĐK]]&lt;&gt;0,0,IF(Table1[[#This Row],[Phân loại]]="Bán hàng",Table1[[#This Row],[Tổng giá trị]],-Table1[[#This Row],[Tổng giá trị]]))</f>
        <v>1259399</v>
      </c>
      <c r="Q1534" s="32">
        <f t="shared" si="277"/>
        <v>0</v>
      </c>
      <c r="R1534" s="138">
        <f>Table1[[#This Row],[Số còn phải thu ĐK]]+Table1[[#This Row],[Giá Trị HD sau CK]]-Table1[[#This Row],[Số tiền đã thu]]</f>
        <v>1259399</v>
      </c>
      <c r="S1534" s="6">
        <f>IF(Table1[[#This Row],[Ngày hóa đơn]]&lt;&gt;"",Table1[[#This Row],[Ngày hóa đơn]],IF(Table1[[#This Row],[Ngày hạch toán]]&lt;&gt;"",Table1[[#This Row],[Ngày hạch toán]],""))</f>
        <v>46280</v>
      </c>
      <c r="T1534" s="138"/>
      <c r="U1534" s="6">
        <f>IF(Table1[[#This Row],[Ngày tính CN]]="","",S1534+T1534)</f>
        <v>46280</v>
      </c>
      <c r="V1534" s="32">
        <f ca="1">IF(Table1[[#This Row],[Hạn thanh toán]]="","",IF((U1534-NOW())&lt;0,0,(U1534-NOW())))</f>
        <v>0</v>
      </c>
      <c r="W1534" s="32"/>
      <c r="X1534" s="32">
        <f t="shared" ca="1" si="278"/>
        <v>14.359753240743885</v>
      </c>
      <c r="Y1534" s="2" t="str">
        <f t="shared" ca="1" si="279"/>
        <v>Nợ quá hạn 30 ngày</v>
      </c>
      <c r="Z1534" s="42">
        <f t="shared" si="280"/>
        <v>46280</v>
      </c>
      <c r="AA1534" s="42" t="str">
        <f t="shared" si="281"/>
        <v/>
      </c>
      <c r="AD1534" s="2" t="str">
        <f>VLOOKUP($A1534,MA_KH!$A:$Q,MA_KH!O$1,0)</f>
        <v>MEGA</v>
      </c>
      <c r="AE1534" s="2" t="str">
        <f>VLOOKUP($A1534,MA_KH!$A:$Q,MA_KH!P$1,0)</f>
        <v>CÔNG TY TNHH MM MEGA MARKET (VIỆT NAM)</v>
      </c>
      <c r="AG1534" s="2" t="str">
        <f>(Table1[[#This Row],[Số hóa đơn]])&amp;IF(OR(Table1[[#This Row],[Phân loại]]="Hàng trả",Table1[[#This Row],[Phân loại]]="Giảm công nợ"),-Table1[[#This Row],[Tổng giá trị]],Table1[[#This Row],[Tổng giá trị]])</f>
        <v>000651441259399</v>
      </c>
      <c r="AH1534" s="6" t="e">
        <f>_xlfn.XLOOKUP(Table1[[#This Row],[Column1]],'Chi tiết tt Mega gửi'!P:P,'Chi tiết tt Mega gửi'!N:N)</f>
        <v>#N/A</v>
      </c>
    </row>
    <row r="1535" spans="1:34" ht="25.5" customHeight="1" x14ac:dyDescent="0.2">
      <c r="A1535" s="54" t="s">
        <v>16300</v>
      </c>
      <c r="B1535" s="54" t="s">
        <v>7238</v>
      </c>
      <c r="C1535" s="55">
        <v>46281</v>
      </c>
      <c r="D1535" s="54" t="s">
        <v>22362</v>
      </c>
      <c r="E1535" s="55">
        <v>46281</v>
      </c>
      <c r="F1535" s="54" t="s">
        <v>22363</v>
      </c>
      <c r="G1535" s="54" t="s">
        <v>22364</v>
      </c>
      <c r="H1535" s="56">
        <v>4442600</v>
      </c>
      <c r="I1535" s="57">
        <v>0</v>
      </c>
      <c r="J1535" s="56">
        <v>355408</v>
      </c>
      <c r="K1535" s="65">
        <v>4798008</v>
      </c>
      <c r="L1535" s="64" t="s">
        <v>17236</v>
      </c>
      <c r="O1535" s="32">
        <f>IF(Table1[[#This Row],[Phân loại]]="Tồn đầu kỳ",Table1[[#This Row],[Tổng giá trị]],0)</f>
        <v>0</v>
      </c>
      <c r="P1535" s="138">
        <f>IF(Table1[[#This Row],[Số còn phải thu ĐK]]&lt;&gt;0,0,IF(Table1[[#This Row],[Phân loại]]="Bán hàng",Table1[[#This Row],[Tổng giá trị]],-Table1[[#This Row],[Tổng giá trị]]))</f>
        <v>4798008</v>
      </c>
      <c r="Q1535" s="32">
        <f t="shared" si="277"/>
        <v>0</v>
      </c>
      <c r="R1535" s="138">
        <f>Table1[[#This Row],[Số còn phải thu ĐK]]+Table1[[#This Row],[Giá Trị HD sau CK]]-Table1[[#This Row],[Số tiền đã thu]]</f>
        <v>4798008</v>
      </c>
      <c r="S1535" s="6">
        <f>IF(Table1[[#This Row],[Ngày hóa đơn]]&lt;&gt;"",Table1[[#This Row],[Ngày hóa đơn]],IF(Table1[[#This Row],[Ngày hạch toán]]&lt;&gt;"",Table1[[#This Row],[Ngày hạch toán]],""))</f>
        <v>46281</v>
      </c>
      <c r="T1535" s="138"/>
      <c r="U1535" s="6">
        <f>IF(Table1[[#This Row],[Ngày tính CN]]="","",S1535+T1535)</f>
        <v>46281</v>
      </c>
      <c r="V1535" s="32">
        <f ca="1">IF(Table1[[#This Row],[Hạn thanh toán]]="","",IF((U1535-NOW())&lt;0,0,(U1535-NOW())))</f>
        <v>0</v>
      </c>
      <c r="W1535" s="32"/>
      <c r="X1535" s="32">
        <f t="shared" ca="1" si="278"/>
        <v>13.359753240743885</v>
      </c>
      <c r="Y1535" s="2" t="str">
        <f t="shared" ca="1" si="279"/>
        <v>Nợ quá hạn 30 ngày</v>
      </c>
      <c r="Z1535" s="42">
        <f t="shared" si="280"/>
        <v>46281</v>
      </c>
      <c r="AA1535" s="42" t="str">
        <f t="shared" si="281"/>
        <v/>
      </c>
      <c r="AD1535" s="2" t="str">
        <f>VLOOKUP($A1535,MA_KH!$A:$Q,MA_KH!O$1,0)</f>
        <v>MEGA</v>
      </c>
      <c r="AE1535" s="2" t="str">
        <f>VLOOKUP($A1535,MA_KH!$A:$Q,MA_KH!P$1,0)</f>
        <v>CÔNG TY TNHH MM MEGA MARKET (VIỆT NAM)</v>
      </c>
      <c r="AG1535" s="2" t="str">
        <f>(Table1[[#This Row],[Số hóa đơn]])&amp;IF(OR(Table1[[#This Row],[Phân loại]]="Hàng trả",Table1[[#This Row],[Phân loại]]="Giảm công nợ"),-Table1[[#This Row],[Tổng giá trị]],Table1[[#This Row],[Tổng giá trị]])</f>
        <v>000665004798008</v>
      </c>
      <c r="AH1535" s="6" t="e">
        <f>_xlfn.XLOOKUP(Table1[[#This Row],[Column1]],'Chi tiết tt Mega gửi'!P:P,'Chi tiết tt Mega gửi'!N:N)</f>
        <v>#N/A</v>
      </c>
    </row>
    <row r="1536" spans="1:34" ht="25.5" customHeight="1" x14ac:dyDescent="0.2">
      <c r="A1536" s="54" t="s">
        <v>16294</v>
      </c>
      <c r="B1536" s="54" t="s">
        <v>259</v>
      </c>
      <c r="C1536" s="55">
        <v>46281</v>
      </c>
      <c r="D1536" s="54" t="s">
        <v>22365</v>
      </c>
      <c r="E1536" s="55">
        <v>46281</v>
      </c>
      <c r="F1536" s="54" t="s">
        <v>22366</v>
      </c>
      <c r="G1536" s="54" t="s">
        <v>22367</v>
      </c>
      <c r="H1536" s="56">
        <v>1152900</v>
      </c>
      <c r="I1536" s="57">
        <v>0</v>
      </c>
      <c r="J1536" s="56">
        <v>92232</v>
      </c>
      <c r="K1536" s="65">
        <v>1245132</v>
      </c>
      <c r="L1536" s="64" t="s">
        <v>17236</v>
      </c>
      <c r="O1536" s="32">
        <f>IF(Table1[[#This Row],[Phân loại]]="Tồn đầu kỳ",Table1[[#This Row],[Tổng giá trị]],0)</f>
        <v>0</v>
      </c>
      <c r="P1536" s="138">
        <f>IF(Table1[[#This Row],[Số còn phải thu ĐK]]&lt;&gt;0,0,IF(Table1[[#This Row],[Phân loại]]="Bán hàng",Table1[[#This Row],[Tổng giá trị]],-Table1[[#This Row],[Tổng giá trị]]))</f>
        <v>1245132</v>
      </c>
      <c r="Q1536" s="32">
        <f t="shared" si="277"/>
        <v>0</v>
      </c>
      <c r="R1536" s="138">
        <f>Table1[[#This Row],[Số còn phải thu ĐK]]+Table1[[#This Row],[Giá Trị HD sau CK]]-Table1[[#This Row],[Số tiền đã thu]]</f>
        <v>1245132</v>
      </c>
      <c r="S1536" s="6">
        <f>IF(Table1[[#This Row],[Ngày hóa đơn]]&lt;&gt;"",Table1[[#This Row],[Ngày hóa đơn]],IF(Table1[[#This Row],[Ngày hạch toán]]&lt;&gt;"",Table1[[#This Row],[Ngày hạch toán]],""))</f>
        <v>46281</v>
      </c>
      <c r="T1536" s="138"/>
      <c r="U1536" s="6">
        <f>IF(Table1[[#This Row],[Ngày tính CN]]="","",S1536+T1536)</f>
        <v>46281</v>
      </c>
      <c r="V1536" s="32">
        <f ca="1">IF(Table1[[#This Row],[Hạn thanh toán]]="","",IF((U1536-NOW())&lt;0,0,(U1536-NOW())))</f>
        <v>0</v>
      </c>
      <c r="W1536" s="32"/>
      <c r="X1536" s="32">
        <f t="shared" ca="1" si="278"/>
        <v>13.359753240743885</v>
      </c>
      <c r="Y1536" s="2" t="str">
        <f t="shared" ca="1" si="279"/>
        <v>Nợ quá hạn 30 ngày</v>
      </c>
      <c r="Z1536" s="42">
        <f t="shared" si="280"/>
        <v>46281</v>
      </c>
      <c r="AA1536" s="42" t="str">
        <f t="shared" si="281"/>
        <v/>
      </c>
      <c r="AD1536" s="2" t="str">
        <f>VLOOKUP($A1536,MA_KH!$A:$Q,MA_KH!O$1,0)</f>
        <v>MEGA</v>
      </c>
      <c r="AE1536" s="2" t="str">
        <f>VLOOKUP($A1536,MA_KH!$A:$Q,MA_KH!P$1,0)</f>
        <v>CÔNG TY TNHH MM MEGA MARKET (VIỆT NAM)</v>
      </c>
      <c r="AG1536" s="2" t="str">
        <f>(Table1[[#This Row],[Số hóa đơn]])&amp;IF(OR(Table1[[#This Row],[Phân loại]]="Hàng trả",Table1[[#This Row],[Phân loại]]="Giảm công nợ"),-Table1[[#This Row],[Tổng giá trị]],Table1[[#This Row],[Tổng giá trị]])</f>
        <v>000665011245132</v>
      </c>
      <c r="AH1536" s="6" t="e">
        <f>_xlfn.XLOOKUP(Table1[[#This Row],[Column1]],'Chi tiết tt Mega gửi'!P:P,'Chi tiết tt Mega gửi'!N:N)</f>
        <v>#N/A</v>
      </c>
    </row>
    <row r="1537" spans="1:34" ht="25.5" customHeight="1" x14ac:dyDescent="0.2">
      <c r="A1537" s="54" t="s">
        <v>16304</v>
      </c>
      <c r="B1537" s="54" t="s">
        <v>7254</v>
      </c>
      <c r="C1537" s="55">
        <v>46282</v>
      </c>
      <c r="D1537" s="54" t="s">
        <v>22368</v>
      </c>
      <c r="E1537" s="55">
        <v>46282</v>
      </c>
      <c r="F1537" s="54" t="s">
        <v>22369</v>
      </c>
      <c r="G1537" s="54" t="s">
        <v>22370</v>
      </c>
      <c r="H1537" s="56">
        <v>1516110</v>
      </c>
      <c r="I1537" s="57">
        <v>0</v>
      </c>
      <c r="J1537" s="56">
        <v>121289</v>
      </c>
      <c r="K1537" s="65">
        <v>1637399</v>
      </c>
      <c r="L1537" s="64" t="s">
        <v>17236</v>
      </c>
      <c r="O1537" s="32">
        <f>IF(Table1[[#This Row],[Phân loại]]="Tồn đầu kỳ",Table1[[#This Row],[Tổng giá trị]],0)</f>
        <v>0</v>
      </c>
      <c r="P1537" s="138">
        <f>IF(Table1[[#This Row],[Số còn phải thu ĐK]]&lt;&gt;0,0,IF(Table1[[#This Row],[Phân loại]]="Bán hàng",Table1[[#This Row],[Tổng giá trị]],-Table1[[#This Row],[Tổng giá trị]]))</f>
        <v>1637399</v>
      </c>
      <c r="Q1537" s="32">
        <f t="shared" ref="Q1537:Q1571" si="282">IF(M1537&lt;&gt;"",IF(O1537&lt;&gt;0,O1537,P1537),0)</f>
        <v>0</v>
      </c>
      <c r="R1537" s="138">
        <f>Table1[[#This Row],[Số còn phải thu ĐK]]+Table1[[#This Row],[Giá Trị HD sau CK]]-Table1[[#This Row],[Số tiền đã thu]]</f>
        <v>1637399</v>
      </c>
      <c r="S1537" s="6">
        <f>IF(Table1[[#This Row],[Ngày hóa đơn]]&lt;&gt;"",Table1[[#This Row],[Ngày hóa đơn]],IF(Table1[[#This Row],[Ngày hạch toán]]&lt;&gt;"",Table1[[#This Row],[Ngày hạch toán]],""))</f>
        <v>46282</v>
      </c>
      <c r="T1537" s="138"/>
      <c r="U1537" s="6">
        <f>IF(Table1[[#This Row],[Ngày tính CN]]="","",S1537+T1537)</f>
        <v>46282</v>
      </c>
      <c r="V1537" s="32">
        <f ca="1">IF(Table1[[#This Row],[Hạn thanh toán]]="","",IF((U1537-NOW())&lt;0,0,(U1537-NOW())))</f>
        <v>0</v>
      </c>
      <c r="W1537" s="32"/>
      <c r="X1537" s="32">
        <f t="shared" ref="X1537:X1571" ca="1" si="283">IF(OR(U1537="",R1537=0),"",IF((U1537-NOW())&lt;0,-(U1537-NOW()),0))</f>
        <v>12.359753240743885</v>
      </c>
      <c r="Y1537" s="2" t="str">
        <f t="shared" ref="Y1537:Y1571" ca="1" si="284">IF(R1537=0,"Đã thanh toán",IF(X1537="","",IF(X1537&lt;=0,"Chưa đến hạn thanh toán",IF(X1537&lt;=30,"Nợ quá hạn 30 ngày",IF(X1537&lt;=60,"Nợ quá hạn từ 30 ngày đến 60 ngày",IF(X1537&lt;=90,"Nợ quá hạn từ 60 ngày đến 90 ngày",IF(X1537&lt;=120,"Nợ quá hạn từ 90 ngày đến 120 ngày","Nợ quá hạn hơn 120 ngày có khả năng mất thanh toán")))))))</f>
        <v>Nợ quá hạn 30 ngày</v>
      </c>
      <c r="Z1537" s="42">
        <f t="shared" ref="Z1537:Z1571" si="285">IF(S1537="","",S1537)</f>
        <v>46282</v>
      </c>
      <c r="AA1537" s="42" t="str">
        <f t="shared" ref="AA1537:AA1571" si="286">IF(M1537="","",M1537)</f>
        <v/>
      </c>
      <c r="AD1537" s="2" t="str">
        <f>VLOOKUP($A1537,MA_KH!$A:$Q,MA_KH!O$1,0)</f>
        <v>MEGA</v>
      </c>
      <c r="AE1537" s="2" t="str">
        <f>VLOOKUP($A1537,MA_KH!$A:$Q,MA_KH!P$1,0)</f>
        <v>CÔNG TY TNHH MM MEGA MARKET (VIỆT NAM)</v>
      </c>
      <c r="AG1537" s="2" t="str">
        <f>(Table1[[#This Row],[Số hóa đơn]])&amp;IF(OR(Table1[[#This Row],[Phân loại]]="Hàng trả",Table1[[#This Row],[Phân loại]]="Giảm công nợ"),-Table1[[#This Row],[Tổng giá trị]],Table1[[#This Row],[Tổng giá trị]])</f>
        <v>000666371637399</v>
      </c>
      <c r="AH1537" s="6" t="e">
        <f>_xlfn.XLOOKUP(Table1[[#This Row],[Column1]],'Chi tiết tt Mega gửi'!P:P,'Chi tiết tt Mega gửi'!N:N)</f>
        <v>#N/A</v>
      </c>
    </row>
    <row r="1538" spans="1:34" ht="25.5" customHeight="1" x14ac:dyDescent="0.2">
      <c r="A1538" s="54" t="s">
        <v>16308</v>
      </c>
      <c r="B1538" s="54" t="s">
        <v>194</v>
      </c>
      <c r="C1538" s="55">
        <v>46282</v>
      </c>
      <c r="D1538" s="54" t="s">
        <v>22371</v>
      </c>
      <c r="E1538" s="55">
        <v>46282</v>
      </c>
      <c r="F1538" s="54" t="s">
        <v>22372</v>
      </c>
      <c r="G1538" s="54" t="s">
        <v>22373</v>
      </c>
      <c r="H1538" s="56">
        <v>2221300</v>
      </c>
      <c r="I1538" s="57">
        <v>0</v>
      </c>
      <c r="J1538" s="56">
        <v>177704</v>
      </c>
      <c r="K1538" s="65">
        <v>2399004</v>
      </c>
      <c r="L1538" s="64" t="s">
        <v>17236</v>
      </c>
      <c r="O1538" s="32">
        <f>IF(Table1[[#This Row],[Phân loại]]="Tồn đầu kỳ",Table1[[#This Row],[Tổng giá trị]],0)</f>
        <v>0</v>
      </c>
      <c r="P1538" s="138">
        <f>IF(Table1[[#This Row],[Số còn phải thu ĐK]]&lt;&gt;0,0,IF(Table1[[#This Row],[Phân loại]]="Bán hàng",Table1[[#This Row],[Tổng giá trị]],-Table1[[#This Row],[Tổng giá trị]]))</f>
        <v>2399004</v>
      </c>
      <c r="Q1538" s="32">
        <f t="shared" si="282"/>
        <v>0</v>
      </c>
      <c r="R1538" s="138">
        <f>Table1[[#This Row],[Số còn phải thu ĐK]]+Table1[[#This Row],[Giá Trị HD sau CK]]-Table1[[#This Row],[Số tiền đã thu]]</f>
        <v>2399004</v>
      </c>
      <c r="S1538" s="6">
        <f>IF(Table1[[#This Row],[Ngày hóa đơn]]&lt;&gt;"",Table1[[#This Row],[Ngày hóa đơn]],IF(Table1[[#This Row],[Ngày hạch toán]]&lt;&gt;"",Table1[[#This Row],[Ngày hạch toán]],""))</f>
        <v>46282</v>
      </c>
      <c r="T1538" s="138"/>
      <c r="U1538" s="6">
        <f>IF(Table1[[#This Row],[Ngày tính CN]]="","",S1538+T1538)</f>
        <v>46282</v>
      </c>
      <c r="V1538" s="32">
        <f ca="1">IF(Table1[[#This Row],[Hạn thanh toán]]="","",IF((U1538-NOW())&lt;0,0,(U1538-NOW())))</f>
        <v>0</v>
      </c>
      <c r="W1538" s="32"/>
      <c r="X1538" s="32">
        <f t="shared" ca="1" si="283"/>
        <v>12.359753240743885</v>
      </c>
      <c r="Y1538" s="2" t="str">
        <f t="shared" ca="1" si="284"/>
        <v>Nợ quá hạn 30 ngày</v>
      </c>
      <c r="Z1538" s="42">
        <f t="shared" si="285"/>
        <v>46282</v>
      </c>
      <c r="AA1538" s="42" t="str">
        <f t="shared" si="286"/>
        <v/>
      </c>
      <c r="AD1538" s="2" t="str">
        <f>VLOOKUP($A1538,MA_KH!$A:$Q,MA_KH!O$1,0)</f>
        <v>MEGA</v>
      </c>
      <c r="AE1538" s="2" t="str">
        <f>VLOOKUP($A1538,MA_KH!$A:$Q,MA_KH!P$1,0)</f>
        <v>CÔNG TY TNHH MM MEGA MARKET (VIỆT NAM)</v>
      </c>
      <c r="AG1538" s="2" t="str">
        <f>(Table1[[#This Row],[Số hóa đơn]])&amp;IF(OR(Table1[[#This Row],[Phân loại]]="Hàng trả",Table1[[#This Row],[Phân loại]]="Giảm công nợ"),-Table1[[#This Row],[Tổng giá trị]],Table1[[#This Row],[Tổng giá trị]])</f>
        <v>000665042399004</v>
      </c>
      <c r="AH1538" s="6" t="e">
        <f>_xlfn.XLOOKUP(Table1[[#This Row],[Column1]],'Chi tiết tt Mega gửi'!P:P,'Chi tiết tt Mega gửi'!N:N)</f>
        <v>#N/A</v>
      </c>
    </row>
    <row r="1539" spans="1:34" ht="25.5" customHeight="1" x14ac:dyDescent="0.2">
      <c r="A1539" s="54" t="s">
        <v>16289</v>
      </c>
      <c r="B1539" s="54" t="s">
        <v>296</v>
      </c>
      <c r="C1539" s="55">
        <v>46282</v>
      </c>
      <c r="D1539" s="54" t="s">
        <v>22374</v>
      </c>
      <c r="E1539" s="55">
        <v>46282</v>
      </c>
      <c r="F1539" s="54" t="s">
        <v>22375</v>
      </c>
      <c r="G1539" s="54" t="s">
        <v>22376</v>
      </c>
      <c r="H1539" s="56">
        <v>4971845</v>
      </c>
      <c r="I1539" s="57">
        <v>0</v>
      </c>
      <c r="J1539" s="56">
        <v>397748</v>
      </c>
      <c r="K1539" s="65">
        <v>5369593</v>
      </c>
      <c r="L1539" s="64" t="s">
        <v>17236</v>
      </c>
      <c r="O1539" s="32">
        <f>IF(Table1[[#This Row],[Phân loại]]="Tồn đầu kỳ",Table1[[#This Row],[Tổng giá trị]],0)</f>
        <v>0</v>
      </c>
      <c r="P1539" s="138">
        <f>IF(Table1[[#This Row],[Số còn phải thu ĐK]]&lt;&gt;0,0,IF(Table1[[#This Row],[Phân loại]]="Bán hàng",Table1[[#This Row],[Tổng giá trị]],-Table1[[#This Row],[Tổng giá trị]]))</f>
        <v>5369593</v>
      </c>
      <c r="Q1539" s="32">
        <f t="shared" si="282"/>
        <v>0</v>
      </c>
      <c r="R1539" s="138">
        <f>Table1[[#This Row],[Số còn phải thu ĐK]]+Table1[[#This Row],[Giá Trị HD sau CK]]-Table1[[#This Row],[Số tiền đã thu]]</f>
        <v>5369593</v>
      </c>
      <c r="S1539" s="6">
        <f>IF(Table1[[#This Row],[Ngày hóa đơn]]&lt;&gt;"",Table1[[#This Row],[Ngày hóa đơn]],IF(Table1[[#This Row],[Ngày hạch toán]]&lt;&gt;"",Table1[[#This Row],[Ngày hạch toán]],""))</f>
        <v>46282</v>
      </c>
      <c r="T1539" s="138"/>
      <c r="U1539" s="6">
        <f>IF(Table1[[#This Row],[Ngày tính CN]]="","",S1539+T1539)</f>
        <v>46282</v>
      </c>
      <c r="V1539" s="32">
        <f ca="1">IF(Table1[[#This Row],[Hạn thanh toán]]="","",IF((U1539-NOW())&lt;0,0,(U1539-NOW())))</f>
        <v>0</v>
      </c>
      <c r="W1539" s="32"/>
      <c r="X1539" s="32">
        <f t="shared" ca="1" si="283"/>
        <v>12.359753240743885</v>
      </c>
      <c r="Y1539" s="2" t="str">
        <f t="shared" ca="1" si="284"/>
        <v>Nợ quá hạn 30 ngày</v>
      </c>
      <c r="Z1539" s="42">
        <f t="shared" si="285"/>
        <v>46282</v>
      </c>
      <c r="AA1539" s="42" t="str">
        <f t="shared" si="286"/>
        <v/>
      </c>
      <c r="AD1539" s="2" t="str">
        <f>VLOOKUP($A1539,MA_KH!$A:$Q,MA_KH!O$1,0)</f>
        <v>MEGA</v>
      </c>
      <c r="AE1539" s="2" t="str">
        <f>VLOOKUP($A1539,MA_KH!$A:$Q,MA_KH!P$1,0)</f>
        <v>CÔNG TY TNHH MM MEGA MARKET (VIỆT NAM)</v>
      </c>
      <c r="AG1539" s="2" t="str">
        <f>(Table1[[#This Row],[Số hóa đơn]])&amp;IF(OR(Table1[[#This Row],[Phân loại]]="Hàng trả",Table1[[#This Row],[Phân loại]]="Giảm công nợ"),-Table1[[#This Row],[Tổng giá trị]],Table1[[#This Row],[Tổng giá trị]])</f>
        <v>000665115369593</v>
      </c>
      <c r="AH1539" s="6" t="e">
        <f>_xlfn.XLOOKUP(Table1[[#This Row],[Column1]],'Chi tiết tt Mega gửi'!P:P,'Chi tiết tt Mega gửi'!N:N)</f>
        <v>#N/A</v>
      </c>
    </row>
    <row r="1540" spans="1:34" ht="25.5" customHeight="1" x14ac:dyDescent="0.2">
      <c r="A1540" s="54" t="s">
        <v>16290</v>
      </c>
      <c r="B1540" s="54" t="s">
        <v>192</v>
      </c>
      <c r="C1540" s="55">
        <v>46282</v>
      </c>
      <c r="D1540" s="54" t="s">
        <v>22377</v>
      </c>
      <c r="E1540" s="55">
        <v>46282</v>
      </c>
      <c r="F1540" s="54" t="s">
        <v>22378</v>
      </c>
      <c r="G1540" s="54" t="s">
        <v>22379</v>
      </c>
      <c r="H1540" s="56">
        <v>700000</v>
      </c>
      <c r="I1540" s="57">
        <v>0</v>
      </c>
      <c r="J1540" s="56">
        <v>56000</v>
      </c>
      <c r="K1540" s="65">
        <v>756000</v>
      </c>
      <c r="L1540" s="64" t="s">
        <v>17236</v>
      </c>
      <c r="O1540" s="32">
        <f>IF(Table1[[#This Row],[Phân loại]]="Tồn đầu kỳ",Table1[[#This Row],[Tổng giá trị]],0)</f>
        <v>0</v>
      </c>
      <c r="P1540" s="138">
        <f>IF(Table1[[#This Row],[Số còn phải thu ĐK]]&lt;&gt;0,0,IF(Table1[[#This Row],[Phân loại]]="Bán hàng",Table1[[#This Row],[Tổng giá trị]],-Table1[[#This Row],[Tổng giá trị]]))</f>
        <v>756000</v>
      </c>
      <c r="Q1540" s="32">
        <f t="shared" si="282"/>
        <v>0</v>
      </c>
      <c r="R1540" s="138">
        <f>Table1[[#This Row],[Số còn phải thu ĐK]]+Table1[[#This Row],[Giá Trị HD sau CK]]-Table1[[#This Row],[Số tiền đã thu]]</f>
        <v>756000</v>
      </c>
      <c r="S1540" s="6">
        <f>IF(Table1[[#This Row],[Ngày hóa đơn]]&lt;&gt;"",Table1[[#This Row],[Ngày hóa đơn]],IF(Table1[[#This Row],[Ngày hạch toán]]&lt;&gt;"",Table1[[#This Row],[Ngày hạch toán]],""))</f>
        <v>46282</v>
      </c>
      <c r="T1540" s="138"/>
      <c r="U1540" s="6">
        <f>IF(Table1[[#This Row],[Ngày tính CN]]="","",S1540+T1540)</f>
        <v>46282</v>
      </c>
      <c r="V1540" s="32">
        <f ca="1">IF(Table1[[#This Row],[Hạn thanh toán]]="","",IF((U1540-NOW())&lt;0,0,(U1540-NOW())))</f>
        <v>0</v>
      </c>
      <c r="W1540" s="32"/>
      <c r="X1540" s="32">
        <f t="shared" ca="1" si="283"/>
        <v>12.359753240743885</v>
      </c>
      <c r="Y1540" s="2" t="str">
        <f t="shared" ca="1" si="284"/>
        <v>Nợ quá hạn 30 ngày</v>
      </c>
      <c r="Z1540" s="42">
        <f t="shared" si="285"/>
        <v>46282</v>
      </c>
      <c r="AA1540" s="42" t="str">
        <f t="shared" si="286"/>
        <v/>
      </c>
      <c r="AD1540" s="2" t="str">
        <f>VLOOKUP($A1540,MA_KH!$A:$Q,MA_KH!O$1,0)</f>
        <v>MEGA</v>
      </c>
      <c r="AE1540" s="2" t="str">
        <f>VLOOKUP($A1540,MA_KH!$A:$Q,MA_KH!P$1,0)</f>
        <v>CÔNG TY TNHH MM MEGA MARKET (VIỆT NAM)</v>
      </c>
      <c r="AG1540" s="2" t="str">
        <f>(Table1[[#This Row],[Số hóa đơn]])&amp;IF(OR(Table1[[#This Row],[Phân loại]]="Hàng trả",Table1[[#This Row],[Phân loại]]="Giảm công nợ"),-Table1[[#This Row],[Tổng giá trị]],Table1[[#This Row],[Tổng giá trị]])</f>
        <v>00066503756000</v>
      </c>
      <c r="AH1540" s="6" t="e">
        <f>_xlfn.XLOOKUP(Table1[[#This Row],[Column1]],'Chi tiết tt Mega gửi'!P:P,'Chi tiết tt Mega gửi'!N:N)</f>
        <v>#N/A</v>
      </c>
    </row>
    <row r="1541" spans="1:34" ht="25.5" customHeight="1" x14ac:dyDescent="0.2">
      <c r="A1541" s="54" t="s">
        <v>16307</v>
      </c>
      <c r="B1541" s="54" t="s">
        <v>202</v>
      </c>
      <c r="C1541" s="55">
        <v>46282</v>
      </c>
      <c r="D1541" s="54" t="s">
        <v>22380</v>
      </c>
      <c r="E1541" s="55">
        <v>46282</v>
      </c>
      <c r="F1541" s="54" t="s">
        <v>22381</v>
      </c>
      <c r="G1541" s="54" t="s">
        <v>22382</v>
      </c>
      <c r="H1541" s="56">
        <v>4442600</v>
      </c>
      <c r="I1541" s="57">
        <v>0</v>
      </c>
      <c r="J1541" s="56">
        <v>355408</v>
      </c>
      <c r="K1541" s="65">
        <v>4798008</v>
      </c>
      <c r="L1541" s="64" t="s">
        <v>17236</v>
      </c>
      <c r="O1541" s="32">
        <f>IF(Table1[[#This Row],[Phân loại]]="Tồn đầu kỳ",Table1[[#This Row],[Tổng giá trị]],0)</f>
        <v>0</v>
      </c>
      <c r="P1541" s="138">
        <f>IF(Table1[[#This Row],[Số còn phải thu ĐK]]&lt;&gt;0,0,IF(Table1[[#This Row],[Phân loại]]="Bán hàng",Table1[[#This Row],[Tổng giá trị]],-Table1[[#This Row],[Tổng giá trị]]))</f>
        <v>4798008</v>
      </c>
      <c r="Q1541" s="32">
        <f t="shared" si="282"/>
        <v>0</v>
      </c>
      <c r="R1541" s="138">
        <f>Table1[[#This Row],[Số còn phải thu ĐK]]+Table1[[#This Row],[Giá Trị HD sau CK]]-Table1[[#This Row],[Số tiền đã thu]]</f>
        <v>4798008</v>
      </c>
      <c r="S1541" s="6">
        <f>IF(Table1[[#This Row],[Ngày hóa đơn]]&lt;&gt;"",Table1[[#This Row],[Ngày hóa đơn]],IF(Table1[[#This Row],[Ngày hạch toán]]&lt;&gt;"",Table1[[#This Row],[Ngày hạch toán]],""))</f>
        <v>46282</v>
      </c>
      <c r="T1541" s="138"/>
      <c r="U1541" s="6">
        <f>IF(Table1[[#This Row],[Ngày tính CN]]="","",S1541+T1541)</f>
        <v>46282</v>
      </c>
      <c r="V1541" s="32">
        <f ca="1">IF(Table1[[#This Row],[Hạn thanh toán]]="","",IF((U1541-NOW())&lt;0,0,(U1541-NOW())))</f>
        <v>0</v>
      </c>
      <c r="W1541" s="32"/>
      <c r="X1541" s="32">
        <f t="shared" ca="1" si="283"/>
        <v>12.359753240743885</v>
      </c>
      <c r="Y1541" s="2" t="str">
        <f t="shared" ca="1" si="284"/>
        <v>Nợ quá hạn 30 ngày</v>
      </c>
      <c r="Z1541" s="42">
        <f t="shared" si="285"/>
        <v>46282</v>
      </c>
      <c r="AA1541" s="42" t="str">
        <f t="shared" si="286"/>
        <v/>
      </c>
      <c r="AD1541" s="2" t="str">
        <f>VLOOKUP($A1541,MA_KH!$A:$Q,MA_KH!O$1,0)</f>
        <v>MEGA</v>
      </c>
      <c r="AE1541" s="2" t="str">
        <f>VLOOKUP($A1541,MA_KH!$A:$Q,MA_KH!P$1,0)</f>
        <v>CÔNG TY TNHH MM MEGA MARKET (VIỆT NAM)</v>
      </c>
      <c r="AG1541" s="2" t="str">
        <f>(Table1[[#This Row],[Số hóa đơn]])&amp;IF(OR(Table1[[#This Row],[Phân loại]]="Hàng trả",Table1[[#This Row],[Phân loại]]="Giảm công nợ"),-Table1[[#This Row],[Tổng giá trị]],Table1[[#This Row],[Tổng giá trị]])</f>
        <v>000665104798008</v>
      </c>
      <c r="AH1541" s="6" t="e">
        <f>_xlfn.XLOOKUP(Table1[[#This Row],[Column1]],'Chi tiết tt Mega gửi'!P:P,'Chi tiết tt Mega gửi'!N:N)</f>
        <v>#N/A</v>
      </c>
    </row>
    <row r="1542" spans="1:34" ht="25.5" customHeight="1" x14ac:dyDescent="0.2">
      <c r="A1542" s="54" t="s">
        <v>16302</v>
      </c>
      <c r="B1542" s="54" t="s">
        <v>7251</v>
      </c>
      <c r="C1542" s="55">
        <v>46282</v>
      </c>
      <c r="D1542" s="54" t="s">
        <v>22383</v>
      </c>
      <c r="E1542" s="55">
        <v>46282</v>
      </c>
      <c r="F1542" s="54" t="s">
        <v>22384</v>
      </c>
      <c r="G1542" s="54" t="s">
        <v>22385</v>
      </c>
      <c r="H1542" s="56">
        <v>859060</v>
      </c>
      <c r="I1542" s="57">
        <v>0</v>
      </c>
      <c r="J1542" s="56">
        <v>68725</v>
      </c>
      <c r="K1542" s="65">
        <v>927785</v>
      </c>
      <c r="L1542" s="64" t="s">
        <v>17236</v>
      </c>
      <c r="O1542" s="32">
        <f>IF(Table1[[#This Row],[Phân loại]]="Tồn đầu kỳ",Table1[[#This Row],[Tổng giá trị]],0)</f>
        <v>0</v>
      </c>
      <c r="P1542" s="138">
        <f>IF(Table1[[#This Row],[Số còn phải thu ĐK]]&lt;&gt;0,0,IF(Table1[[#This Row],[Phân loại]]="Bán hàng",Table1[[#This Row],[Tổng giá trị]],-Table1[[#This Row],[Tổng giá trị]]))</f>
        <v>927785</v>
      </c>
      <c r="Q1542" s="32">
        <f t="shared" si="282"/>
        <v>0</v>
      </c>
      <c r="R1542" s="138">
        <f>Table1[[#This Row],[Số còn phải thu ĐK]]+Table1[[#This Row],[Giá Trị HD sau CK]]-Table1[[#This Row],[Số tiền đã thu]]</f>
        <v>927785</v>
      </c>
      <c r="S1542" s="6">
        <f>IF(Table1[[#This Row],[Ngày hóa đơn]]&lt;&gt;"",Table1[[#This Row],[Ngày hóa đơn]],IF(Table1[[#This Row],[Ngày hạch toán]]&lt;&gt;"",Table1[[#This Row],[Ngày hạch toán]],""))</f>
        <v>46282</v>
      </c>
      <c r="T1542" s="138"/>
      <c r="U1542" s="6">
        <f>IF(Table1[[#This Row],[Ngày tính CN]]="","",S1542+T1542)</f>
        <v>46282</v>
      </c>
      <c r="V1542" s="32">
        <f ca="1">IF(Table1[[#This Row],[Hạn thanh toán]]="","",IF((U1542-NOW())&lt;0,0,(U1542-NOW())))</f>
        <v>0</v>
      </c>
      <c r="W1542" s="32"/>
      <c r="X1542" s="32">
        <f t="shared" ca="1" si="283"/>
        <v>12.359753240743885</v>
      </c>
      <c r="Y1542" s="2" t="str">
        <f t="shared" ca="1" si="284"/>
        <v>Nợ quá hạn 30 ngày</v>
      </c>
      <c r="Z1542" s="42">
        <f t="shared" si="285"/>
        <v>46282</v>
      </c>
      <c r="AA1542" s="42" t="str">
        <f t="shared" si="286"/>
        <v/>
      </c>
      <c r="AD1542" s="2" t="str">
        <f>VLOOKUP($A1542,MA_KH!$A:$Q,MA_KH!O$1,0)</f>
        <v>MEGA</v>
      </c>
      <c r="AE1542" s="2" t="str">
        <f>VLOOKUP($A1542,MA_KH!$A:$Q,MA_KH!P$1,0)</f>
        <v>CÔNG TY TNHH MM MEGA MARKET (VIỆT NAM)</v>
      </c>
      <c r="AG1542" s="2" t="str">
        <f>(Table1[[#This Row],[Số hóa đơn]])&amp;IF(OR(Table1[[#This Row],[Phân loại]]="Hàng trả",Table1[[#This Row],[Phân loại]]="Giảm công nợ"),-Table1[[#This Row],[Tổng giá trị]],Table1[[#This Row],[Tổng giá trị]])</f>
        <v>00066639927785</v>
      </c>
      <c r="AH1542" s="6" t="e">
        <f>_xlfn.XLOOKUP(Table1[[#This Row],[Column1]],'Chi tiết tt Mega gửi'!P:P,'Chi tiết tt Mega gửi'!N:N)</f>
        <v>#N/A</v>
      </c>
    </row>
    <row r="1543" spans="1:34" ht="25.5" customHeight="1" x14ac:dyDescent="0.2">
      <c r="A1543" s="54" t="s">
        <v>16310</v>
      </c>
      <c r="B1543" s="54" t="s">
        <v>196</v>
      </c>
      <c r="C1543" s="55">
        <v>46282</v>
      </c>
      <c r="D1543" s="54" t="s">
        <v>22386</v>
      </c>
      <c r="E1543" s="55">
        <v>46282</v>
      </c>
      <c r="F1543" s="54" t="s">
        <v>22387</v>
      </c>
      <c r="G1543" s="54" t="s">
        <v>22388</v>
      </c>
      <c r="H1543" s="56">
        <v>1001005</v>
      </c>
      <c r="I1543" s="57">
        <v>0</v>
      </c>
      <c r="J1543" s="56">
        <v>80080</v>
      </c>
      <c r="K1543" s="65">
        <v>1081085</v>
      </c>
      <c r="L1543" s="64" t="s">
        <v>17236</v>
      </c>
      <c r="O1543" s="32">
        <f>IF(Table1[[#This Row],[Phân loại]]="Tồn đầu kỳ",Table1[[#This Row],[Tổng giá trị]],0)</f>
        <v>0</v>
      </c>
      <c r="P1543" s="138">
        <f>IF(Table1[[#This Row],[Số còn phải thu ĐK]]&lt;&gt;0,0,IF(Table1[[#This Row],[Phân loại]]="Bán hàng",Table1[[#This Row],[Tổng giá trị]],-Table1[[#This Row],[Tổng giá trị]]))</f>
        <v>1081085</v>
      </c>
      <c r="Q1543" s="32">
        <f t="shared" si="282"/>
        <v>0</v>
      </c>
      <c r="R1543" s="138">
        <f>Table1[[#This Row],[Số còn phải thu ĐK]]+Table1[[#This Row],[Giá Trị HD sau CK]]-Table1[[#This Row],[Số tiền đã thu]]</f>
        <v>1081085</v>
      </c>
      <c r="S1543" s="6">
        <f>IF(Table1[[#This Row],[Ngày hóa đơn]]&lt;&gt;"",Table1[[#This Row],[Ngày hóa đơn]],IF(Table1[[#This Row],[Ngày hạch toán]]&lt;&gt;"",Table1[[#This Row],[Ngày hạch toán]],""))</f>
        <v>46282</v>
      </c>
      <c r="T1543" s="138"/>
      <c r="U1543" s="6">
        <f>IF(Table1[[#This Row],[Ngày tính CN]]="","",S1543+T1543)</f>
        <v>46282</v>
      </c>
      <c r="V1543" s="32">
        <f ca="1">IF(Table1[[#This Row],[Hạn thanh toán]]="","",IF((U1543-NOW())&lt;0,0,(U1543-NOW())))</f>
        <v>0</v>
      </c>
      <c r="W1543" s="32"/>
      <c r="X1543" s="32">
        <f t="shared" ca="1" si="283"/>
        <v>12.359753240743885</v>
      </c>
      <c r="Y1543" s="2" t="str">
        <f t="shared" ca="1" si="284"/>
        <v>Nợ quá hạn 30 ngày</v>
      </c>
      <c r="Z1543" s="42">
        <f t="shared" si="285"/>
        <v>46282</v>
      </c>
      <c r="AA1543" s="42" t="str">
        <f t="shared" si="286"/>
        <v/>
      </c>
      <c r="AD1543" s="2" t="str">
        <f>VLOOKUP($A1543,MA_KH!$A:$Q,MA_KH!O$1,0)</f>
        <v>MEGA</v>
      </c>
      <c r="AE1543" s="2" t="str">
        <f>VLOOKUP($A1543,MA_KH!$A:$Q,MA_KH!P$1,0)</f>
        <v>CÔNG TY TNHH MM MEGA MARKET (VIỆT NAM)</v>
      </c>
      <c r="AG1543" s="2" t="str">
        <f>(Table1[[#This Row],[Số hóa đơn]])&amp;IF(OR(Table1[[#This Row],[Phân loại]]="Hàng trả",Table1[[#This Row],[Phân loại]]="Giảm công nợ"),-Table1[[#This Row],[Tổng giá trị]],Table1[[#This Row],[Tổng giá trị]])</f>
        <v>000665051081085</v>
      </c>
      <c r="AH1543" s="6" t="e">
        <f>_xlfn.XLOOKUP(Table1[[#This Row],[Column1]],'Chi tiết tt Mega gửi'!P:P,'Chi tiết tt Mega gửi'!N:N)</f>
        <v>#N/A</v>
      </c>
    </row>
    <row r="1544" spans="1:34" ht="25.5" customHeight="1" x14ac:dyDescent="0.2">
      <c r="A1544" s="54" t="s">
        <v>16302</v>
      </c>
      <c r="B1544" s="54" t="s">
        <v>7251</v>
      </c>
      <c r="C1544" s="55">
        <v>46282</v>
      </c>
      <c r="D1544" s="54" t="s">
        <v>22389</v>
      </c>
      <c r="E1544" s="55">
        <v>46282</v>
      </c>
      <c r="F1544" s="54" t="s">
        <v>22390</v>
      </c>
      <c r="G1544" s="54" t="s">
        <v>22391</v>
      </c>
      <c r="H1544" s="56">
        <v>2221300</v>
      </c>
      <c r="I1544" s="57">
        <v>0</v>
      </c>
      <c r="J1544" s="56">
        <v>177704</v>
      </c>
      <c r="K1544" s="65">
        <v>2399004</v>
      </c>
      <c r="L1544" s="64" t="s">
        <v>17236</v>
      </c>
      <c r="O1544" s="32">
        <f>IF(Table1[[#This Row],[Phân loại]]="Tồn đầu kỳ",Table1[[#This Row],[Tổng giá trị]],0)</f>
        <v>0</v>
      </c>
      <c r="P1544" s="138">
        <f>IF(Table1[[#This Row],[Số còn phải thu ĐK]]&lt;&gt;0,0,IF(Table1[[#This Row],[Phân loại]]="Bán hàng",Table1[[#This Row],[Tổng giá trị]],-Table1[[#This Row],[Tổng giá trị]]))</f>
        <v>2399004</v>
      </c>
      <c r="Q1544" s="32">
        <f t="shared" si="282"/>
        <v>0</v>
      </c>
      <c r="R1544" s="138">
        <f>Table1[[#This Row],[Số còn phải thu ĐK]]+Table1[[#This Row],[Giá Trị HD sau CK]]-Table1[[#This Row],[Số tiền đã thu]]</f>
        <v>2399004</v>
      </c>
      <c r="S1544" s="6">
        <f>IF(Table1[[#This Row],[Ngày hóa đơn]]&lt;&gt;"",Table1[[#This Row],[Ngày hóa đơn]],IF(Table1[[#This Row],[Ngày hạch toán]]&lt;&gt;"",Table1[[#This Row],[Ngày hạch toán]],""))</f>
        <v>46282</v>
      </c>
      <c r="T1544" s="138"/>
      <c r="U1544" s="6">
        <f>IF(Table1[[#This Row],[Ngày tính CN]]="","",S1544+T1544)</f>
        <v>46282</v>
      </c>
      <c r="V1544" s="32">
        <f ca="1">IF(Table1[[#This Row],[Hạn thanh toán]]="","",IF((U1544-NOW())&lt;0,0,(U1544-NOW())))</f>
        <v>0</v>
      </c>
      <c r="W1544" s="32"/>
      <c r="X1544" s="32">
        <f t="shared" ca="1" si="283"/>
        <v>12.359753240743885</v>
      </c>
      <c r="Y1544" s="2" t="str">
        <f t="shared" ca="1" si="284"/>
        <v>Nợ quá hạn 30 ngày</v>
      </c>
      <c r="Z1544" s="42">
        <f t="shared" si="285"/>
        <v>46282</v>
      </c>
      <c r="AA1544" s="42" t="str">
        <f t="shared" si="286"/>
        <v/>
      </c>
      <c r="AD1544" s="2" t="str">
        <f>VLOOKUP($A1544,MA_KH!$A:$Q,MA_KH!O$1,0)</f>
        <v>MEGA</v>
      </c>
      <c r="AE1544" s="2" t="str">
        <f>VLOOKUP($A1544,MA_KH!$A:$Q,MA_KH!P$1,0)</f>
        <v>CÔNG TY TNHH MM MEGA MARKET (VIỆT NAM)</v>
      </c>
      <c r="AG1544" s="2" t="str">
        <f>(Table1[[#This Row],[Số hóa đơn]])&amp;IF(OR(Table1[[#This Row],[Phân loại]]="Hàng trả",Table1[[#This Row],[Phân loại]]="Giảm công nợ"),-Table1[[#This Row],[Tổng giá trị]],Table1[[#This Row],[Tổng giá trị]])</f>
        <v>000666382399004</v>
      </c>
      <c r="AH1544" s="6" t="e">
        <f>_xlfn.XLOOKUP(Table1[[#This Row],[Column1]],'Chi tiết tt Mega gửi'!P:P,'Chi tiết tt Mega gửi'!N:N)</f>
        <v>#N/A</v>
      </c>
    </row>
    <row r="1545" spans="1:34" ht="25.5" customHeight="1" x14ac:dyDescent="0.2">
      <c r="A1545" s="54" t="s">
        <v>16291</v>
      </c>
      <c r="B1545" s="54" t="s">
        <v>200</v>
      </c>
      <c r="C1545" s="55">
        <v>46282</v>
      </c>
      <c r="D1545" s="54" t="s">
        <v>22392</v>
      </c>
      <c r="E1545" s="55">
        <v>46282</v>
      </c>
      <c r="F1545" s="54" t="s">
        <v>22393</v>
      </c>
      <c r="G1545" s="54" t="s">
        <v>22394</v>
      </c>
      <c r="H1545" s="56">
        <v>4966745</v>
      </c>
      <c r="I1545" s="57">
        <v>0</v>
      </c>
      <c r="J1545" s="56">
        <v>397340</v>
      </c>
      <c r="K1545" s="65">
        <v>5364085</v>
      </c>
      <c r="L1545" s="64" t="s">
        <v>17236</v>
      </c>
      <c r="O1545" s="32">
        <f>IF(Table1[[#This Row],[Phân loại]]="Tồn đầu kỳ",Table1[[#This Row],[Tổng giá trị]],0)</f>
        <v>0</v>
      </c>
      <c r="P1545" s="138">
        <f>IF(Table1[[#This Row],[Số còn phải thu ĐK]]&lt;&gt;0,0,IF(Table1[[#This Row],[Phân loại]]="Bán hàng",Table1[[#This Row],[Tổng giá trị]],-Table1[[#This Row],[Tổng giá trị]]))</f>
        <v>5364085</v>
      </c>
      <c r="Q1545" s="32">
        <f t="shared" si="282"/>
        <v>0</v>
      </c>
      <c r="R1545" s="138">
        <f>Table1[[#This Row],[Số còn phải thu ĐK]]+Table1[[#This Row],[Giá Trị HD sau CK]]-Table1[[#This Row],[Số tiền đã thu]]</f>
        <v>5364085</v>
      </c>
      <c r="S1545" s="6">
        <f>IF(Table1[[#This Row],[Ngày hóa đơn]]&lt;&gt;"",Table1[[#This Row],[Ngày hóa đơn]],IF(Table1[[#This Row],[Ngày hạch toán]]&lt;&gt;"",Table1[[#This Row],[Ngày hạch toán]],""))</f>
        <v>46282</v>
      </c>
      <c r="T1545" s="138"/>
      <c r="U1545" s="6">
        <f>IF(Table1[[#This Row],[Ngày tính CN]]="","",S1545+T1545)</f>
        <v>46282</v>
      </c>
      <c r="V1545" s="32">
        <f ca="1">IF(Table1[[#This Row],[Hạn thanh toán]]="","",IF((U1545-NOW())&lt;0,0,(U1545-NOW())))</f>
        <v>0</v>
      </c>
      <c r="W1545" s="32"/>
      <c r="X1545" s="32">
        <f t="shared" ca="1" si="283"/>
        <v>12.359753240743885</v>
      </c>
      <c r="Y1545" s="2" t="str">
        <f t="shared" ca="1" si="284"/>
        <v>Nợ quá hạn 30 ngày</v>
      </c>
      <c r="Z1545" s="42">
        <f t="shared" si="285"/>
        <v>46282</v>
      </c>
      <c r="AA1545" s="42" t="str">
        <f t="shared" si="286"/>
        <v/>
      </c>
      <c r="AD1545" s="2" t="str">
        <f>VLOOKUP($A1545,MA_KH!$A:$Q,MA_KH!O$1,0)</f>
        <v>MEGA</v>
      </c>
      <c r="AE1545" s="2" t="str">
        <f>VLOOKUP($A1545,MA_KH!$A:$Q,MA_KH!P$1,0)</f>
        <v>CÔNG TY TNHH MM MEGA MARKET (VIỆT NAM)</v>
      </c>
      <c r="AG1545" s="2" t="str">
        <f>(Table1[[#This Row],[Số hóa đơn]])&amp;IF(OR(Table1[[#This Row],[Phân loại]]="Hàng trả",Table1[[#This Row],[Phân loại]]="Giảm công nợ"),-Table1[[#This Row],[Tổng giá trị]],Table1[[#This Row],[Tổng giá trị]])</f>
        <v>000665075364085</v>
      </c>
      <c r="AH1545" s="6" t="e">
        <f>_xlfn.XLOOKUP(Table1[[#This Row],[Column1]],'Chi tiết tt Mega gửi'!P:P,'Chi tiết tt Mega gửi'!N:N)</f>
        <v>#N/A</v>
      </c>
    </row>
    <row r="1546" spans="1:34" ht="25.5" customHeight="1" x14ac:dyDescent="0.2">
      <c r="A1546" s="54" t="s">
        <v>16302</v>
      </c>
      <c r="B1546" s="54" t="s">
        <v>7251</v>
      </c>
      <c r="C1546" s="55">
        <v>46282</v>
      </c>
      <c r="D1546" s="54" t="s">
        <v>22395</v>
      </c>
      <c r="E1546" s="55">
        <v>46282</v>
      </c>
      <c r="F1546" s="54" t="s">
        <v>22396</v>
      </c>
      <c r="G1546" s="54" t="s">
        <v>22397</v>
      </c>
      <c r="H1546" s="56">
        <v>1152900</v>
      </c>
      <c r="I1546" s="57">
        <v>0</v>
      </c>
      <c r="J1546" s="56">
        <v>92232</v>
      </c>
      <c r="K1546" s="65">
        <v>1245132</v>
      </c>
      <c r="L1546" s="64" t="s">
        <v>17236</v>
      </c>
      <c r="O1546" s="32">
        <f>IF(Table1[[#This Row],[Phân loại]]="Tồn đầu kỳ",Table1[[#This Row],[Tổng giá trị]],0)</f>
        <v>0</v>
      </c>
      <c r="P1546" s="138">
        <f>IF(Table1[[#This Row],[Số còn phải thu ĐK]]&lt;&gt;0,0,IF(Table1[[#This Row],[Phân loại]]="Bán hàng",Table1[[#This Row],[Tổng giá trị]],-Table1[[#This Row],[Tổng giá trị]]))</f>
        <v>1245132</v>
      </c>
      <c r="Q1546" s="32">
        <f t="shared" si="282"/>
        <v>0</v>
      </c>
      <c r="R1546" s="138">
        <f>Table1[[#This Row],[Số còn phải thu ĐK]]+Table1[[#This Row],[Giá Trị HD sau CK]]-Table1[[#This Row],[Số tiền đã thu]]</f>
        <v>1245132</v>
      </c>
      <c r="S1546" s="6">
        <f>IF(Table1[[#This Row],[Ngày hóa đơn]]&lt;&gt;"",Table1[[#This Row],[Ngày hóa đơn]],IF(Table1[[#This Row],[Ngày hạch toán]]&lt;&gt;"",Table1[[#This Row],[Ngày hạch toán]],""))</f>
        <v>46282</v>
      </c>
      <c r="T1546" s="138"/>
      <c r="U1546" s="6">
        <f>IF(Table1[[#This Row],[Ngày tính CN]]="","",S1546+T1546)</f>
        <v>46282</v>
      </c>
      <c r="V1546" s="32">
        <f ca="1">IF(Table1[[#This Row],[Hạn thanh toán]]="","",IF((U1546-NOW())&lt;0,0,(U1546-NOW())))</f>
        <v>0</v>
      </c>
      <c r="W1546" s="32"/>
      <c r="X1546" s="32">
        <f t="shared" ca="1" si="283"/>
        <v>12.359753240743885</v>
      </c>
      <c r="Y1546" s="2" t="str">
        <f t="shared" ca="1" si="284"/>
        <v>Nợ quá hạn 30 ngày</v>
      </c>
      <c r="Z1546" s="42">
        <f t="shared" si="285"/>
        <v>46282</v>
      </c>
      <c r="AA1546" s="42" t="str">
        <f t="shared" si="286"/>
        <v/>
      </c>
      <c r="AD1546" s="2" t="str">
        <f>VLOOKUP($A1546,MA_KH!$A:$Q,MA_KH!O$1,0)</f>
        <v>MEGA</v>
      </c>
      <c r="AE1546" s="2" t="str">
        <f>VLOOKUP($A1546,MA_KH!$A:$Q,MA_KH!P$1,0)</f>
        <v>CÔNG TY TNHH MM MEGA MARKET (VIỆT NAM)</v>
      </c>
      <c r="AG1546" s="2" t="str">
        <f>(Table1[[#This Row],[Số hóa đơn]])&amp;IF(OR(Table1[[#This Row],[Phân loại]]="Hàng trả",Table1[[#This Row],[Phân loại]]="Giảm công nợ"),-Table1[[#This Row],[Tổng giá trị]],Table1[[#This Row],[Tổng giá trị]])</f>
        <v>000666401245132</v>
      </c>
      <c r="AH1546" s="6" t="e">
        <f>_xlfn.XLOOKUP(Table1[[#This Row],[Column1]],'Chi tiết tt Mega gửi'!P:P,'Chi tiết tt Mega gửi'!N:N)</f>
        <v>#N/A</v>
      </c>
    </row>
    <row r="1547" spans="1:34" ht="25.5" customHeight="1" x14ac:dyDescent="0.2">
      <c r="A1547" s="54" t="s">
        <v>16287</v>
      </c>
      <c r="B1547" s="54" t="s">
        <v>253</v>
      </c>
      <c r="C1547" s="55">
        <v>46282</v>
      </c>
      <c r="D1547" s="54" t="s">
        <v>22398</v>
      </c>
      <c r="E1547" s="55">
        <v>46282</v>
      </c>
      <c r="F1547" s="54" t="s">
        <v>22399</v>
      </c>
      <c r="G1547" s="54" t="s">
        <v>22400</v>
      </c>
      <c r="H1547" s="56">
        <v>3199540</v>
      </c>
      <c r="I1547" s="57">
        <v>0</v>
      </c>
      <c r="J1547" s="56">
        <v>255963</v>
      </c>
      <c r="K1547" s="65">
        <v>3455503</v>
      </c>
      <c r="L1547" s="64" t="s">
        <v>17236</v>
      </c>
      <c r="O1547" s="32">
        <f>IF(Table1[[#This Row],[Phân loại]]="Tồn đầu kỳ",Table1[[#This Row],[Tổng giá trị]],0)</f>
        <v>0</v>
      </c>
      <c r="P1547" s="138">
        <f>IF(Table1[[#This Row],[Số còn phải thu ĐK]]&lt;&gt;0,0,IF(Table1[[#This Row],[Phân loại]]="Bán hàng",Table1[[#This Row],[Tổng giá trị]],-Table1[[#This Row],[Tổng giá trị]]))</f>
        <v>3455503</v>
      </c>
      <c r="Q1547" s="32">
        <f t="shared" si="282"/>
        <v>0</v>
      </c>
      <c r="R1547" s="138">
        <f>Table1[[#This Row],[Số còn phải thu ĐK]]+Table1[[#This Row],[Giá Trị HD sau CK]]-Table1[[#This Row],[Số tiền đã thu]]</f>
        <v>3455503</v>
      </c>
      <c r="S1547" s="6">
        <f>IF(Table1[[#This Row],[Ngày hóa đơn]]&lt;&gt;"",Table1[[#This Row],[Ngày hóa đơn]],IF(Table1[[#This Row],[Ngày hạch toán]]&lt;&gt;"",Table1[[#This Row],[Ngày hạch toán]],""))</f>
        <v>46282</v>
      </c>
      <c r="T1547" s="138"/>
      <c r="U1547" s="6">
        <f>IF(Table1[[#This Row],[Ngày tính CN]]="","",S1547+T1547)</f>
        <v>46282</v>
      </c>
      <c r="V1547" s="32">
        <f ca="1">IF(Table1[[#This Row],[Hạn thanh toán]]="","",IF((U1547-NOW())&lt;0,0,(U1547-NOW())))</f>
        <v>0</v>
      </c>
      <c r="W1547" s="32"/>
      <c r="X1547" s="32">
        <f t="shared" ca="1" si="283"/>
        <v>12.359753240743885</v>
      </c>
      <c r="Y1547" s="2" t="str">
        <f t="shared" ca="1" si="284"/>
        <v>Nợ quá hạn 30 ngày</v>
      </c>
      <c r="Z1547" s="42">
        <f t="shared" si="285"/>
        <v>46282</v>
      </c>
      <c r="AA1547" s="42" t="str">
        <f t="shared" si="286"/>
        <v/>
      </c>
      <c r="AD1547" s="2" t="str">
        <f>VLOOKUP($A1547,MA_KH!$A:$Q,MA_KH!O$1,0)</f>
        <v>MEGA</v>
      </c>
      <c r="AE1547" s="2" t="str">
        <f>VLOOKUP($A1547,MA_KH!$A:$Q,MA_KH!P$1,0)</f>
        <v>CÔNG TY TNHH MM MEGA MARKET (VIỆT NAM)</v>
      </c>
      <c r="AG1547" s="2" t="str">
        <f>(Table1[[#This Row],[Số hóa đơn]])&amp;IF(OR(Table1[[#This Row],[Phân loại]]="Hàng trả",Table1[[#This Row],[Phân loại]]="Giảm công nợ"),-Table1[[#This Row],[Tổng giá trị]],Table1[[#This Row],[Tổng giá trị]])</f>
        <v>000665063455503</v>
      </c>
      <c r="AH1547" s="6" t="e">
        <f>_xlfn.XLOOKUP(Table1[[#This Row],[Column1]],'Chi tiết tt Mega gửi'!P:P,'Chi tiết tt Mega gửi'!N:N)</f>
        <v>#N/A</v>
      </c>
    </row>
    <row r="1548" spans="1:34" ht="25.5" customHeight="1" x14ac:dyDescent="0.2">
      <c r="A1548" s="54" t="s">
        <v>16307</v>
      </c>
      <c r="B1548" s="54" t="s">
        <v>202</v>
      </c>
      <c r="C1548" s="55">
        <v>46282</v>
      </c>
      <c r="D1548" s="54" t="s">
        <v>22401</v>
      </c>
      <c r="E1548" s="55">
        <v>46282</v>
      </c>
      <c r="F1548" s="54" t="s">
        <v>22402</v>
      </c>
      <c r="G1548" s="54" t="s">
        <v>22403</v>
      </c>
      <c r="H1548" s="56">
        <v>5862468</v>
      </c>
      <c r="I1548" s="57">
        <v>0</v>
      </c>
      <c r="J1548" s="56">
        <v>468997</v>
      </c>
      <c r="K1548" s="65">
        <v>6331465</v>
      </c>
      <c r="L1548" s="64" t="s">
        <v>17236</v>
      </c>
      <c r="O1548" s="32">
        <f>IF(Table1[[#This Row],[Phân loại]]="Tồn đầu kỳ",Table1[[#This Row],[Tổng giá trị]],0)</f>
        <v>0</v>
      </c>
      <c r="P1548" s="138">
        <f>IF(Table1[[#This Row],[Số còn phải thu ĐK]]&lt;&gt;0,0,IF(Table1[[#This Row],[Phân loại]]="Bán hàng",Table1[[#This Row],[Tổng giá trị]],-Table1[[#This Row],[Tổng giá trị]]))</f>
        <v>6331465</v>
      </c>
      <c r="Q1548" s="32">
        <f t="shared" si="282"/>
        <v>0</v>
      </c>
      <c r="R1548" s="138">
        <f>Table1[[#This Row],[Số còn phải thu ĐK]]+Table1[[#This Row],[Giá Trị HD sau CK]]-Table1[[#This Row],[Số tiền đã thu]]</f>
        <v>6331465</v>
      </c>
      <c r="S1548" s="6">
        <f>IF(Table1[[#This Row],[Ngày hóa đơn]]&lt;&gt;"",Table1[[#This Row],[Ngày hóa đơn]],IF(Table1[[#This Row],[Ngày hạch toán]]&lt;&gt;"",Table1[[#This Row],[Ngày hạch toán]],""))</f>
        <v>46282</v>
      </c>
      <c r="T1548" s="138"/>
      <c r="U1548" s="6">
        <f>IF(Table1[[#This Row],[Ngày tính CN]]="","",S1548+T1548)</f>
        <v>46282</v>
      </c>
      <c r="V1548" s="32">
        <f ca="1">IF(Table1[[#This Row],[Hạn thanh toán]]="","",IF((U1548-NOW())&lt;0,0,(U1548-NOW())))</f>
        <v>0</v>
      </c>
      <c r="W1548" s="32"/>
      <c r="X1548" s="32">
        <f t="shared" ca="1" si="283"/>
        <v>12.359753240743885</v>
      </c>
      <c r="Y1548" s="2" t="str">
        <f t="shared" ca="1" si="284"/>
        <v>Nợ quá hạn 30 ngày</v>
      </c>
      <c r="Z1548" s="42">
        <f t="shared" si="285"/>
        <v>46282</v>
      </c>
      <c r="AA1548" s="42" t="str">
        <f t="shared" si="286"/>
        <v/>
      </c>
      <c r="AD1548" s="2" t="str">
        <f>VLOOKUP($A1548,MA_KH!$A:$Q,MA_KH!O$1,0)</f>
        <v>MEGA</v>
      </c>
      <c r="AE1548" s="2" t="str">
        <f>VLOOKUP($A1548,MA_KH!$A:$Q,MA_KH!P$1,0)</f>
        <v>CÔNG TY TNHH MM MEGA MARKET (VIỆT NAM)</v>
      </c>
      <c r="AG1548" s="2" t="str">
        <f>(Table1[[#This Row],[Số hóa đơn]])&amp;IF(OR(Table1[[#This Row],[Phân loại]]="Hàng trả",Table1[[#This Row],[Phân loại]]="Giảm công nợ"),-Table1[[#This Row],[Tổng giá trị]],Table1[[#This Row],[Tổng giá trị]])</f>
        <v>000665096331465</v>
      </c>
      <c r="AH1548" s="6" t="e">
        <f>_xlfn.XLOOKUP(Table1[[#This Row],[Column1]],'Chi tiết tt Mega gửi'!P:P,'Chi tiết tt Mega gửi'!N:N)</f>
        <v>#N/A</v>
      </c>
    </row>
    <row r="1549" spans="1:34" ht="25.5" customHeight="1" x14ac:dyDescent="0.2">
      <c r="A1549" s="54" t="s">
        <v>7306</v>
      </c>
      <c r="B1549" s="54" t="s">
        <v>7307</v>
      </c>
      <c r="C1549" s="55">
        <v>46282</v>
      </c>
      <c r="D1549" s="54" t="s">
        <v>22404</v>
      </c>
      <c r="E1549" s="55">
        <v>46282</v>
      </c>
      <c r="F1549" s="54" t="s">
        <v>22405</v>
      </c>
      <c r="G1549" s="54" t="s">
        <v>22406</v>
      </c>
      <c r="H1549" s="56">
        <v>1615480</v>
      </c>
      <c r="I1549" s="57">
        <v>0</v>
      </c>
      <c r="J1549" s="56">
        <v>129238</v>
      </c>
      <c r="K1549" s="65">
        <v>1744718</v>
      </c>
      <c r="L1549" s="64" t="s">
        <v>17236</v>
      </c>
      <c r="O1549" s="32">
        <f>IF(Table1[[#This Row],[Phân loại]]="Tồn đầu kỳ",Table1[[#This Row],[Tổng giá trị]],0)</f>
        <v>0</v>
      </c>
      <c r="P1549" s="138">
        <f>IF(Table1[[#This Row],[Số còn phải thu ĐK]]&lt;&gt;0,0,IF(Table1[[#This Row],[Phân loại]]="Bán hàng",Table1[[#This Row],[Tổng giá trị]],-Table1[[#This Row],[Tổng giá trị]]))</f>
        <v>1744718</v>
      </c>
      <c r="Q1549" s="32">
        <f t="shared" si="282"/>
        <v>0</v>
      </c>
      <c r="R1549" s="138">
        <f>Table1[[#This Row],[Số còn phải thu ĐK]]+Table1[[#This Row],[Giá Trị HD sau CK]]-Table1[[#This Row],[Số tiền đã thu]]</f>
        <v>1744718</v>
      </c>
      <c r="S1549" s="6">
        <f>IF(Table1[[#This Row],[Ngày hóa đơn]]&lt;&gt;"",Table1[[#This Row],[Ngày hóa đơn]],IF(Table1[[#This Row],[Ngày hạch toán]]&lt;&gt;"",Table1[[#This Row],[Ngày hạch toán]],""))</f>
        <v>46282</v>
      </c>
      <c r="T1549" s="138"/>
      <c r="U1549" s="6">
        <f>IF(Table1[[#This Row],[Ngày tính CN]]="","",S1549+T1549)</f>
        <v>46282</v>
      </c>
      <c r="V1549" s="32">
        <f ca="1">IF(Table1[[#This Row],[Hạn thanh toán]]="","",IF((U1549-NOW())&lt;0,0,(U1549-NOW())))</f>
        <v>0</v>
      </c>
      <c r="W1549" s="32"/>
      <c r="X1549" s="32">
        <f t="shared" ca="1" si="283"/>
        <v>12.359753240743885</v>
      </c>
      <c r="Y1549" s="2" t="str">
        <f t="shared" ca="1" si="284"/>
        <v>Nợ quá hạn 30 ngày</v>
      </c>
      <c r="Z1549" s="42">
        <f t="shared" si="285"/>
        <v>46282</v>
      </c>
      <c r="AA1549" s="42" t="str">
        <f t="shared" si="286"/>
        <v/>
      </c>
      <c r="AD1549" s="2" t="str">
        <f>VLOOKUP($A1549,MA_KH!$A:$Q,MA_KH!O$1,0)</f>
        <v>MEGA</v>
      </c>
      <c r="AE1549" s="2" t="str">
        <f>VLOOKUP($A1549,MA_KH!$A:$Q,MA_KH!P$1,0)</f>
        <v>CÔNG TY TNHH MM MEGA MARKET (VIỆT NAM)</v>
      </c>
      <c r="AG1549" s="2" t="str">
        <f>(Table1[[#This Row],[Số hóa đơn]])&amp;IF(OR(Table1[[#This Row],[Phân loại]]="Hàng trả",Table1[[#This Row],[Phân loại]]="Giảm công nợ"),-Table1[[#This Row],[Tổng giá trị]],Table1[[#This Row],[Tổng giá trị]])</f>
        <v>000665021744718</v>
      </c>
      <c r="AH1549" s="6" t="e">
        <f>_xlfn.XLOOKUP(Table1[[#This Row],[Column1]],'Chi tiết tt Mega gửi'!P:P,'Chi tiết tt Mega gửi'!N:N)</f>
        <v>#N/A</v>
      </c>
    </row>
    <row r="1550" spans="1:34" ht="25.5" customHeight="1" x14ac:dyDescent="0.2">
      <c r="A1550" s="54" t="s">
        <v>16291</v>
      </c>
      <c r="B1550" s="54" t="s">
        <v>200</v>
      </c>
      <c r="C1550" s="55">
        <v>46282</v>
      </c>
      <c r="D1550" s="54" t="s">
        <v>22407</v>
      </c>
      <c r="E1550" s="55">
        <v>46282</v>
      </c>
      <c r="F1550" s="54" t="s">
        <v>22408</v>
      </c>
      <c r="G1550" s="54" t="s">
        <v>22409</v>
      </c>
      <c r="H1550" s="56">
        <v>4442600</v>
      </c>
      <c r="I1550" s="57">
        <v>0</v>
      </c>
      <c r="J1550" s="56">
        <v>355408</v>
      </c>
      <c r="K1550" s="65">
        <v>4798008</v>
      </c>
      <c r="L1550" s="64" t="s">
        <v>17236</v>
      </c>
      <c r="O1550" s="32">
        <f>IF(Table1[[#This Row],[Phân loại]]="Tồn đầu kỳ",Table1[[#This Row],[Tổng giá trị]],0)</f>
        <v>0</v>
      </c>
      <c r="P1550" s="138">
        <f>IF(Table1[[#This Row],[Số còn phải thu ĐK]]&lt;&gt;0,0,IF(Table1[[#This Row],[Phân loại]]="Bán hàng",Table1[[#This Row],[Tổng giá trị]],-Table1[[#This Row],[Tổng giá trị]]))</f>
        <v>4798008</v>
      </c>
      <c r="Q1550" s="32">
        <f t="shared" si="282"/>
        <v>0</v>
      </c>
      <c r="R1550" s="138">
        <f>Table1[[#This Row],[Số còn phải thu ĐK]]+Table1[[#This Row],[Giá Trị HD sau CK]]-Table1[[#This Row],[Số tiền đã thu]]</f>
        <v>4798008</v>
      </c>
      <c r="S1550" s="6">
        <f>IF(Table1[[#This Row],[Ngày hóa đơn]]&lt;&gt;"",Table1[[#This Row],[Ngày hóa đơn]],IF(Table1[[#This Row],[Ngày hạch toán]]&lt;&gt;"",Table1[[#This Row],[Ngày hạch toán]],""))</f>
        <v>46282</v>
      </c>
      <c r="T1550" s="138"/>
      <c r="U1550" s="6">
        <f>IF(Table1[[#This Row],[Ngày tính CN]]="","",S1550+T1550)</f>
        <v>46282</v>
      </c>
      <c r="V1550" s="32">
        <f ca="1">IF(Table1[[#This Row],[Hạn thanh toán]]="","",IF((U1550-NOW())&lt;0,0,(U1550-NOW())))</f>
        <v>0</v>
      </c>
      <c r="W1550" s="32"/>
      <c r="X1550" s="32">
        <f t="shared" ca="1" si="283"/>
        <v>12.359753240743885</v>
      </c>
      <c r="Y1550" s="2" t="str">
        <f t="shared" ca="1" si="284"/>
        <v>Nợ quá hạn 30 ngày</v>
      </c>
      <c r="Z1550" s="42">
        <f t="shared" si="285"/>
        <v>46282</v>
      </c>
      <c r="AA1550" s="42" t="str">
        <f t="shared" si="286"/>
        <v/>
      </c>
      <c r="AD1550" s="2" t="str">
        <f>VLOOKUP($A1550,MA_KH!$A:$Q,MA_KH!O$1,0)</f>
        <v>MEGA</v>
      </c>
      <c r="AE1550" s="2" t="str">
        <f>VLOOKUP($A1550,MA_KH!$A:$Q,MA_KH!P$1,0)</f>
        <v>CÔNG TY TNHH MM MEGA MARKET (VIỆT NAM)</v>
      </c>
      <c r="AG1550" s="2" t="str">
        <f>(Table1[[#This Row],[Số hóa đơn]])&amp;IF(OR(Table1[[#This Row],[Phân loại]]="Hàng trả",Table1[[#This Row],[Phân loại]]="Giảm công nợ"),-Table1[[#This Row],[Tổng giá trị]],Table1[[#This Row],[Tổng giá trị]])</f>
        <v>000665084798008</v>
      </c>
      <c r="AH1550" s="6" t="e">
        <f>_xlfn.XLOOKUP(Table1[[#This Row],[Column1]],'Chi tiết tt Mega gửi'!P:P,'Chi tiết tt Mega gửi'!N:N)</f>
        <v>#N/A</v>
      </c>
    </row>
    <row r="1551" spans="1:34" ht="25.5" customHeight="1" x14ac:dyDescent="0.2">
      <c r="A1551" s="85" t="s">
        <v>16299</v>
      </c>
      <c r="B1551" s="85" t="s">
        <v>190</v>
      </c>
      <c r="C1551" s="86">
        <v>46282</v>
      </c>
      <c r="D1551" s="85" t="s">
        <v>22531</v>
      </c>
      <c r="E1551" s="86">
        <v>46282</v>
      </c>
      <c r="F1551" s="85" t="s">
        <v>22175</v>
      </c>
      <c r="G1551" s="85" t="s">
        <v>22532</v>
      </c>
      <c r="H1551" s="87">
        <v>1678287</v>
      </c>
      <c r="I1551" s="87">
        <v>0</v>
      </c>
      <c r="J1551" s="87">
        <v>134264</v>
      </c>
      <c r="K1551" s="87">
        <v>1812551</v>
      </c>
      <c r="L1551" s="64" t="s">
        <v>17238</v>
      </c>
      <c r="M1551" s="6">
        <v>46289</v>
      </c>
      <c r="N1551" s="163" t="s">
        <v>22534</v>
      </c>
      <c r="O1551" s="32">
        <f>IF(Table1[[#This Row],[Phân loại]]="Tồn đầu kỳ",Table1[[#This Row],[Tổng giá trị]],0)</f>
        <v>0</v>
      </c>
      <c r="P1551" s="138">
        <f>IF(Table1[[#This Row],[Số còn phải thu ĐK]]&lt;&gt;0,0,IF(Table1[[#This Row],[Phân loại]]="Bán hàng",Table1[[#This Row],[Tổng giá trị]],-Table1[[#This Row],[Tổng giá trị]]))</f>
        <v>-1812551</v>
      </c>
      <c r="Q1551" s="32">
        <f>IF(M1551&lt;&gt;"",IF(O1551&lt;&gt;0,O1551,P1551),0)</f>
        <v>-1812551</v>
      </c>
      <c r="R1551" s="138">
        <f>Table1[[#This Row],[Số còn phải thu ĐK]]+Table1[[#This Row],[Giá Trị HD sau CK]]-Table1[[#This Row],[Số tiền đã thu]]</f>
        <v>0</v>
      </c>
      <c r="S1551" s="6">
        <f>IF(Table1[[#This Row],[Ngày hóa đơn]]&lt;&gt;"",Table1[[#This Row],[Ngày hóa đơn]],IF(Table1[[#This Row],[Ngày hạch toán]]&lt;&gt;"",Table1[[#This Row],[Ngày hạch toán]],""))</f>
        <v>46282</v>
      </c>
      <c r="T1551" s="138"/>
      <c r="U1551" s="6">
        <f>IF(Table1[[#This Row],[Ngày tính CN]]="","",S1551+T1551)</f>
        <v>46282</v>
      </c>
      <c r="V1551" s="32">
        <f ca="1">IF(Table1[[#This Row],[Hạn thanh toán]]="","",IF((U1551-NOW())&lt;0,0,(U1551-NOW())))</f>
        <v>0</v>
      </c>
      <c r="W1551" s="32"/>
      <c r="X1551" s="32" t="str">
        <f ca="1">IF(OR(U1551="",R1551=0),"",IF((U1551-NOW())&lt;0,-(U1551-NOW()),0))</f>
        <v/>
      </c>
      <c r="Y1551" s="2" t="str">
        <f>IF(R1551=0,"Đã thanh toán",IF(X1551="","",IF(X1551&lt;=0,"Chưa đến hạn thanh toán",IF(X1551&lt;=30,"Nợ quá hạn 30 ngày",IF(X1551&lt;=60,"Nợ quá hạn từ 30 ngày đến 60 ngày",IF(X1551&lt;=90,"Nợ quá hạn từ 60 ngày đến 90 ngày",IF(X1551&lt;=120,"Nợ quá hạn từ 90 ngày đến 120 ngày","Nợ quá hạn hơn 120 ngày có khả năng mất thanh toán")))))))</f>
        <v>Đã thanh toán</v>
      </c>
      <c r="Z1551" s="42">
        <f>IF(S1551="","",S1551)</f>
        <v>46282</v>
      </c>
      <c r="AA1551" s="42">
        <f>IF(M1551="","",M1551)</f>
        <v>46289</v>
      </c>
      <c r="AD1551" s="2" t="str">
        <f>VLOOKUP($A1551,MA_KH!$A:$Q,MA_KH!O$1,0)</f>
        <v>MEGA</v>
      </c>
      <c r="AE1551" s="2" t="str">
        <f>VLOOKUP($A1551,MA_KH!$A:$Q,MA_KH!P$1,0)</f>
        <v>CÔNG TY TNHH MM MEGA MARKET (VIỆT NAM)</v>
      </c>
      <c r="AG1551" s="2" t="str">
        <f>(Table1[[#This Row],[Số hóa đơn]])&amp;IF(OR(Table1[[#This Row],[Phân loại]]="Hàng trả",Table1[[#This Row],[Phân loại]]="Giảm công nợ"),-Table1[[#This Row],[Tổng giá trị]],Table1[[#This Row],[Tổng giá trị]])</f>
        <v>108-1812551</v>
      </c>
      <c r="AH1551" s="6">
        <f>_xlfn.XLOOKUP(Table1[[#This Row],[Column1]],'Chi tiết tt Mega gửi'!P:P,'Chi tiết tt Mega gửi'!N:N)</f>
        <v>46289</v>
      </c>
    </row>
    <row r="1552" spans="1:34" ht="25.5" customHeight="1" x14ac:dyDescent="0.2">
      <c r="A1552" s="54" t="s">
        <v>16300</v>
      </c>
      <c r="B1552" s="54" t="s">
        <v>7238</v>
      </c>
      <c r="C1552" s="55">
        <v>46283</v>
      </c>
      <c r="D1552" s="54" t="s">
        <v>22410</v>
      </c>
      <c r="E1552" s="55">
        <v>46283</v>
      </c>
      <c r="F1552" s="54" t="s">
        <v>22411</v>
      </c>
      <c r="G1552" s="54" t="s">
        <v>22412</v>
      </c>
      <c r="H1552" s="56">
        <v>4994610</v>
      </c>
      <c r="I1552" s="57">
        <v>0</v>
      </c>
      <c r="J1552" s="56">
        <v>399569</v>
      </c>
      <c r="K1552" s="65">
        <v>5394179</v>
      </c>
      <c r="L1552" s="64" t="s">
        <v>17236</v>
      </c>
      <c r="O1552" s="32">
        <f>IF(Table1[[#This Row],[Phân loại]]="Tồn đầu kỳ",Table1[[#This Row],[Tổng giá trị]],0)</f>
        <v>0</v>
      </c>
      <c r="P1552" s="138">
        <f>IF(Table1[[#This Row],[Số còn phải thu ĐK]]&lt;&gt;0,0,IF(Table1[[#This Row],[Phân loại]]="Bán hàng",Table1[[#This Row],[Tổng giá trị]],-Table1[[#This Row],[Tổng giá trị]]))</f>
        <v>5394179</v>
      </c>
      <c r="Q1552" s="32">
        <f t="shared" si="282"/>
        <v>0</v>
      </c>
      <c r="R1552" s="138">
        <f>Table1[[#This Row],[Số còn phải thu ĐK]]+Table1[[#This Row],[Giá Trị HD sau CK]]-Table1[[#This Row],[Số tiền đã thu]]</f>
        <v>5394179</v>
      </c>
      <c r="S1552" s="6">
        <f>IF(Table1[[#This Row],[Ngày hóa đơn]]&lt;&gt;"",Table1[[#This Row],[Ngày hóa đơn]],IF(Table1[[#This Row],[Ngày hạch toán]]&lt;&gt;"",Table1[[#This Row],[Ngày hạch toán]],""))</f>
        <v>46283</v>
      </c>
      <c r="T1552" s="138"/>
      <c r="U1552" s="6">
        <f>IF(Table1[[#This Row],[Ngày tính CN]]="","",S1552+T1552)</f>
        <v>46283</v>
      </c>
      <c r="V1552" s="32">
        <f ca="1">IF(Table1[[#This Row],[Hạn thanh toán]]="","",IF((U1552-NOW())&lt;0,0,(U1552-NOW())))</f>
        <v>0</v>
      </c>
      <c r="W1552" s="32"/>
      <c r="X1552" s="32">
        <f t="shared" ca="1" si="283"/>
        <v>11.359753240743885</v>
      </c>
      <c r="Y1552" s="2" t="str">
        <f t="shared" ca="1" si="284"/>
        <v>Nợ quá hạn 30 ngày</v>
      </c>
      <c r="Z1552" s="42">
        <f t="shared" si="285"/>
        <v>46283</v>
      </c>
      <c r="AA1552" s="42" t="str">
        <f t="shared" si="286"/>
        <v/>
      </c>
      <c r="AD1552" s="2" t="str">
        <f>VLOOKUP($A1552,MA_KH!$A:$Q,MA_KH!O$1,0)</f>
        <v>MEGA</v>
      </c>
      <c r="AE1552" s="2" t="str">
        <f>VLOOKUP($A1552,MA_KH!$A:$Q,MA_KH!P$1,0)</f>
        <v>CÔNG TY TNHH MM MEGA MARKET (VIỆT NAM)</v>
      </c>
      <c r="AG1552" s="2" t="str">
        <f>(Table1[[#This Row],[Số hóa đơn]])&amp;IF(OR(Table1[[#This Row],[Phân loại]]="Hàng trả",Table1[[#This Row],[Phân loại]]="Giảm công nợ"),-Table1[[#This Row],[Tổng giá trị]],Table1[[#This Row],[Tổng giá trị]])</f>
        <v>000665125394179</v>
      </c>
      <c r="AH1552" s="6" t="e">
        <f>_xlfn.XLOOKUP(Table1[[#This Row],[Column1]],'Chi tiết tt Mega gửi'!P:P,'Chi tiết tt Mega gửi'!N:N)</f>
        <v>#N/A</v>
      </c>
    </row>
    <row r="1553" spans="1:34" ht="25.5" customHeight="1" x14ac:dyDescent="0.2">
      <c r="A1553" s="54" t="s">
        <v>16292</v>
      </c>
      <c r="B1553" s="54" t="s">
        <v>251</v>
      </c>
      <c r="C1553" s="55">
        <v>46283</v>
      </c>
      <c r="D1553" s="54" t="s">
        <v>22413</v>
      </c>
      <c r="E1553" s="55">
        <v>46283</v>
      </c>
      <c r="F1553" s="54" t="s">
        <v>22414</v>
      </c>
      <c r="G1553" s="54" t="s">
        <v>22415</v>
      </c>
      <c r="H1553" s="56">
        <v>1016000</v>
      </c>
      <c r="I1553" s="57">
        <v>0</v>
      </c>
      <c r="J1553" s="56">
        <v>81280</v>
      </c>
      <c r="K1553" s="65">
        <v>1097280</v>
      </c>
      <c r="L1553" s="64" t="s">
        <v>17236</v>
      </c>
      <c r="O1553" s="32">
        <f>IF(Table1[[#This Row],[Phân loại]]="Tồn đầu kỳ",Table1[[#This Row],[Tổng giá trị]],0)</f>
        <v>0</v>
      </c>
      <c r="P1553" s="138">
        <f>IF(Table1[[#This Row],[Số còn phải thu ĐK]]&lt;&gt;0,0,IF(Table1[[#This Row],[Phân loại]]="Bán hàng",Table1[[#This Row],[Tổng giá trị]],-Table1[[#This Row],[Tổng giá trị]]))</f>
        <v>1097280</v>
      </c>
      <c r="Q1553" s="32">
        <f t="shared" si="282"/>
        <v>0</v>
      </c>
      <c r="R1553" s="138">
        <f>Table1[[#This Row],[Số còn phải thu ĐK]]+Table1[[#This Row],[Giá Trị HD sau CK]]-Table1[[#This Row],[Số tiền đã thu]]</f>
        <v>1097280</v>
      </c>
      <c r="S1553" s="6">
        <f>IF(Table1[[#This Row],[Ngày hóa đơn]]&lt;&gt;"",Table1[[#This Row],[Ngày hóa đơn]],IF(Table1[[#This Row],[Ngày hạch toán]]&lt;&gt;"",Table1[[#This Row],[Ngày hạch toán]],""))</f>
        <v>46283</v>
      </c>
      <c r="T1553" s="138"/>
      <c r="U1553" s="6">
        <f>IF(Table1[[#This Row],[Ngày tính CN]]="","",S1553+T1553)</f>
        <v>46283</v>
      </c>
      <c r="V1553" s="32">
        <f ca="1">IF(Table1[[#This Row],[Hạn thanh toán]]="","",IF((U1553-NOW())&lt;0,0,(U1553-NOW())))</f>
        <v>0</v>
      </c>
      <c r="W1553" s="32"/>
      <c r="X1553" s="32">
        <f t="shared" ca="1" si="283"/>
        <v>11.359753240743885</v>
      </c>
      <c r="Y1553" s="2" t="str">
        <f t="shared" ca="1" si="284"/>
        <v>Nợ quá hạn 30 ngày</v>
      </c>
      <c r="Z1553" s="42">
        <f t="shared" si="285"/>
        <v>46283</v>
      </c>
      <c r="AA1553" s="42" t="str">
        <f t="shared" si="286"/>
        <v/>
      </c>
      <c r="AD1553" s="2" t="str">
        <f>VLOOKUP($A1553,MA_KH!$A:$Q,MA_KH!O$1,0)</f>
        <v>MEGA</v>
      </c>
      <c r="AE1553" s="2" t="str">
        <f>VLOOKUP($A1553,MA_KH!$A:$Q,MA_KH!P$1,0)</f>
        <v>CÔNG TY TNHH MM MEGA MARKET (VIỆT NAM)</v>
      </c>
      <c r="AG1553" s="2" t="str">
        <f>(Table1[[#This Row],[Số hóa đơn]])&amp;IF(OR(Table1[[#This Row],[Phân loại]]="Hàng trả",Table1[[#This Row],[Phân loại]]="Giảm công nợ"),-Table1[[#This Row],[Tổng giá trị]],Table1[[#This Row],[Tổng giá trị]])</f>
        <v>000665131097280</v>
      </c>
      <c r="AH1553" s="6" t="e">
        <f>_xlfn.XLOOKUP(Table1[[#This Row],[Column1]],'Chi tiết tt Mega gửi'!P:P,'Chi tiết tt Mega gửi'!N:N)</f>
        <v>#N/A</v>
      </c>
    </row>
    <row r="1554" spans="1:34" ht="25.5" customHeight="1" x14ac:dyDescent="0.2">
      <c r="A1554" s="54" t="s">
        <v>16292</v>
      </c>
      <c r="B1554" s="54" t="s">
        <v>251</v>
      </c>
      <c r="C1554" s="55">
        <v>46283</v>
      </c>
      <c r="D1554" s="54" t="s">
        <v>22416</v>
      </c>
      <c r="E1554" s="55">
        <v>46283</v>
      </c>
      <c r="F1554" s="54" t="s">
        <v>22417</v>
      </c>
      <c r="G1554" s="54" t="s">
        <v>22418</v>
      </c>
      <c r="H1554" s="56">
        <v>1152900</v>
      </c>
      <c r="I1554" s="57">
        <v>0</v>
      </c>
      <c r="J1554" s="56">
        <v>92232</v>
      </c>
      <c r="K1554" s="65">
        <v>1245132</v>
      </c>
      <c r="L1554" s="64" t="s">
        <v>17236</v>
      </c>
      <c r="O1554" s="32">
        <f>IF(Table1[[#This Row],[Phân loại]]="Tồn đầu kỳ",Table1[[#This Row],[Tổng giá trị]],0)</f>
        <v>0</v>
      </c>
      <c r="P1554" s="138">
        <f>IF(Table1[[#This Row],[Số còn phải thu ĐK]]&lt;&gt;0,0,IF(Table1[[#This Row],[Phân loại]]="Bán hàng",Table1[[#This Row],[Tổng giá trị]],-Table1[[#This Row],[Tổng giá trị]]))</f>
        <v>1245132</v>
      </c>
      <c r="Q1554" s="32">
        <f t="shared" si="282"/>
        <v>0</v>
      </c>
      <c r="R1554" s="138">
        <f>Table1[[#This Row],[Số còn phải thu ĐK]]+Table1[[#This Row],[Giá Trị HD sau CK]]-Table1[[#This Row],[Số tiền đã thu]]</f>
        <v>1245132</v>
      </c>
      <c r="S1554" s="6">
        <f>IF(Table1[[#This Row],[Ngày hóa đơn]]&lt;&gt;"",Table1[[#This Row],[Ngày hóa đơn]],IF(Table1[[#This Row],[Ngày hạch toán]]&lt;&gt;"",Table1[[#This Row],[Ngày hạch toán]],""))</f>
        <v>46283</v>
      </c>
      <c r="T1554" s="138"/>
      <c r="U1554" s="6">
        <f>IF(Table1[[#This Row],[Ngày tính CN]]="","",S1554+T1554)</f>
        <v>46283</v>
      </c>
      <c r="V1554" s="32">
        <f ca="1">IF(Table1[[#This Row],[Hạn thanh toán]]="","",IF((U1554-NOW())&lt;0,0,(U1554-NOW())))</f>
        <v>0</v>
      </c>
      <c r="W1554" s="32"/>
      <c r="X1554" s="32">
        <f t="shared" ca="1" si="283"/>
        <v>11.359753240743885</v>
      </c>
      <c r="Y1554" s="2" t="str">
        <f t="shared" ca="1" si="284"/>
        <v>Nợ quá hạn 30 ngày</v>
      </c>
      <c r="Z1554" s="42">
        <f t="shared" si="285"/>
        <v>46283</v>
      </c>
      <c r="AA1554" s="42" t="str">
        <f t="shared" si="286"/>
        <v/>
      </c>
      <c r="AD1554" s="2" t="str">
        <f>VLOOKUP($A1554,MA_KH!$A:$Q,MA_KH!O$1,0)</f>
        <v>MEGA</v>
      </c>
      <c r="AE1554" s="2" t="str">
        <f>VLOOKUP($A1554,MA_KH!$A:$Q,MA_KH!P$1,0)</f>
        <v>CÔNG TY TNHH MM MEGA MARKET (VIỆT NAM)</v>
      </c>
      <c r="AG1554" s="2" t="str">
        <f>(Table1[[#This Row],[Số hóa đơn]])&amp;IF(OR(Table1[[#This Row],[Phân loại]]="Hàng trả",Table1[[#This Row],[Phân loại]]="Giảm công nợ"),-Table1[[#This Row],[Tổng giá trị]],Table1[[#This Row],[Tổng giá trị]])</f>
        <v>000665141245132</v>
      </c>
      <c r="AH1554" s="6" t="e">
        <f>_xlfn.XLOOKUP(Table1[[#This Row],[Column1]],'Chi tiết tt Mega gửi'!P:P,'Chi tiết tt Mega gửi'!N:N)</f>
        <v>#N/A</v>
      </c>
    </row>
    <row r="1555" spans="1:34" ht="25.5" customHeight="1" x14ac:dyDescent="0.2">
      <c r="A1555" s="85" t="s">
        <v>16307</v>
      </c>
      <c r="B1555" s="85" t="s">
        <v>202</v>
      </c>
      <c r="C1555" s="86">
        <v>46283</v>
      </c>
      <c r="D1555" s="85" t="s">
        <v>22529</v>
      </c>
      <c r="E1555" s="86">
        <v>46283</v>
      </c>
      <c r="F1555" s="85" t="s">
        <v>22173</v>
      </c>
      <c r="G1555" s="85" t="s">
        <v>21870</v>
      </c>
      <c r="H1555" s="87">
        <v>195201</v>
      </c>
      <c r="I1555" s="87">
        <v>0</v>
      </c>
      <c r="J1555" s="87">
        <v>15616</v>
      </c>
      <c r="K1555" s="87">
        <v>210817</v>
      </c>
      <c r="L1555" s="64" t="s">
        <v>17238</v>
      </c>
      <c r="M1555" s="6">
        <v>46289</v>
      </c>
      <c r="O1555" s="32">
        <f>IF(Table1[[#This Row],[Phân loại]]="Tồn đầu kỳ",Table1[[#This Row],[Tổng giá trị]],0)</f>
        <v>0</v>
      </c>
      <c r="P1555" s="138">
        <f>IF(Table1[[#This Row],[Số còn phải thu ĐK]]&lt;&gt;0,0,IF(Table1[[#This Row],[Phân loại]]="Bán hàng",Table1[[#This Row],[Tổng giá trị]],-Table1[[#This Row],[Tổng giá trị]]))</f>
        <v>-210817</v>
      </c>
      <c r="Q1555" s="32">
        <f>IF(M1555&lt;&gt;"",IF(O1555&lt;&gt;0,O1555,P1555),0)</f>
        <v>-210817</v>
      </c>
      <c r="R1555" s="138">
        <f>Table1[[#This Row],[Số còn phải thu ĐK]]+Table1[[#This Row],[Giá Trị HD sau CK]]-Table1[[#This Row],[Số tiền đã thu]]</f>
        <v>0</v>
      </c>
      <c r="S1555" s="6">
        <f>IF(Table1[[#This Row],[Ngày hóa đơn]]&lt;&gt;"",Table1[[#This Row],[Ngày hóa đơn]],IF(Table1[[#This Row],[Ngày hạch toán]]&lt;&gt;"",Table1[[#This Row],[Ngày hạch toán]],""))</f>
        <v>46283</v>
      </c>
      <c r="T1555" s="138"/>
      <c r="U1555" s="6">
        <f>IF(Table1[[#This Row],[Ngày tính CN]]="","",S1555+T1555)</f>
        <v>46283</v>
      </c>
      <c r="V1555" s="32">
        <f ca="1">IF(Table1[[#This Row],[Hạn thanh toán]]="","",IF((U1555-NOW())&lt;0,0,(U1555-NOW())))</f>
        <v>0</v>
      </c>
      <c r="W1555" s="32"/>
      <c r="X1555" s="32" t="str">
        <f ca="1">IF(OR(U1555="",R1555=0),"",IF((U1555-NOW())&lt;0,-(U1555-NOW()),0))</f>
        <v/>
      </c>
      <c r="Y1555" s="2" t="str">
        <f>IF(R1555=0,"Đã thanh toán",IF(X1555="","",IF(X1555&lt;=0,"Chưa đến hạn thanh toán",IF(X1555&lt;=30,"Nợ quá hạn 30 ngày",IF(X1555&lt;=60,"Nợ quá hạn từ 30 ngày đến 60 ngày",IF(X1555&lt;=90,"Nợ quá hạn từ 60 ngày đến 90 ngày",IF(X1555&lt;=120,"Nợ quá hạn từ 90 ngày đến 120 ngày","Nợ quá hạn hơn 120 ngày có khả năng mất thanh toán")))))))</f>
        <v>Đã thanh toán</v>
      </c>
      <c r="Z1555" s="42">
        <f>IF(S1555="","",S1555)</f>
        <v>46283</v>
      </c>
      <c r="AA1555" s="42">
        <f>IF(M1555="","",M1555)</f>
        <v>46289</v>
      </c>
      <c r="AD1555" s="2" t="str">
        <f>VLOOKUP($A1555,MA_KH!$A:$Q,MA_KH!O$1,0)</f>
        <v>MEGA</v>
      </c>
      <c r="AE1555" s="2" t="str">
        <f>VLOOKUP($A1555,MA_KH!$A:$Q,MA_KH!P$1,0)</f>
        <v>CÔNG TY TNHH MM MEGA MARKET (VIỆT NAM)</v>
      </c>
      <c r="AG1555" s="2" t="str">
        <f>(Table1[[#This Row],[Số hóa đơn]])&amp;IF(OR(Table1[[#This Row],[Phân loại]]="Hàng trả",Table1[[#This Row],[Phân loại]]="Giảm công nợ"),-Table1[[#This Row],[Tổng giá trị]],Table1[[#This Row],[Tổng giá trị]])</f>
        <v>320-210817</v>
      </c>
      <c r="AH1555" s="6">
        <f>_xlfn.XLOOKUP(Table1[[#This Row],[Column1]],'Chi tiết tt Mega gửi'!P:P,'Chi tiết tt Mega gửi'!N:N)</f>
        <v>46289</v>
      </c>
    </row>
    <row r="1556" spans="1:34" ht="25.5" customHeight="1" x14ac:dyDescent="0.2">
      <c r="A1556" s="85" t="s">
        <v>16307</v>
      </c>
      <c r="B1556" s="85" t="s">
        <v>202</v>
      </c>
      <c r="C1556" s="86">
        <v>46283</v>
      </c>
      <c r="D1556" s="85" t="s">
        <v>22530</v>
      </c>
      <c r="E1556" s="86">
        <v>46283</v>
      </c>
      <c r="F1556" s="85" t="s">
        <v>22174</v>
      </c>
      <c r="G1556" s="85" t="s">
        <v>21870</v>
      </c>
      <c r="H1556" s="87">
        <v>116611</v>
      </c>
      <c r="I1556" s="87">
        <v>0</v>
      </c>
      <c r="J1556" s="87">
        <v>9329</v>
      </c>
      <c r="K1556" s="87">
        <v>125940</v>
      </c>
      <c r="L1556" s="64" t="s">
        <v>17238</v>
      </c>
      <c r="M1556" s="6">
        <v>46289</v>
      </c>
      <c r="O1556" s="32">
        <f>IF(Table1[[#This Row],[Phân loại]]="Tồn đầu kỳ",Table1[[#This Row],[Tổng giá trị]],0)</f>
        <v>0</v>
      </c>
      <c r="P1556" s="138">
        <f>IF(Table1[[#This Row],[Số còn phải thu ĐK]]&lt;&gt;0,0,IF(Table1[[#This Row],[Phân loại]]="Bán hàng",Table1[[#This Row],[Tổng giá trị]],-Table1[[#This Row],[Tổng giá trị]]))</f>
        <v>-125940</v>
      </c>
      <c r="Q1556" s="32">
        <f>IF(M1556&lt;&gt;"",IF(O1556&lt;&gt;0,O1556,P1556),0)</f>
        <v>-125940</v>
      </c>
      <c r="R1556" s="138">
        <f>Table1[[#This Row],[Số còn phải thu ĐK]]+Table1[[#This Row],[Giá Trị HD sau CK]]-Table1[[#This Row],[Số tiền đã thu]]</f>
        <v>0</v>
      </c>
      <c r="S1556" s="6">
        <f>IF(Table1[[#This Row],[Ngày hóa đơn]]&lt;&gt;"",Table1[[#This Row],[Ngày hóa đơn]],IF(Table1[[#This Row],[Ngày hạch toán]]&lt;&gt;"",Table1[[#This Row],[Ngày hạch toán]],""))</f>
        <v>46283</v>
      </c>
      <c r="T1556" s="138"/>
      <c r="U1556" s="6">
        <f>IF(Table1[[#This Row],[Ngày tính CN]]="","",S1556+T1556)</f>
        <v>46283</v>
      </c>
      <c r="V1556" s="32">
        <f ca="1">IF(Table1[[#This Row],[Hạn thanh toán]]="","",IF((U1556-NOW())&lt;0,0,(U1556-NOW())))</f>
        <v>0</v>
      </c>
      <c r="W1556" s="32"/>
      <c r="X1556" s="32" t="str">
        <f ca="1">IF(OR(U1556="",R1556=0),"",IF((U1556-NOW())&lt;0,-(U1556-NOW()),0))</f>
        <v/>
      </c>
      <c r="Y1556" s="2" t="str">
        <f>IF(R1556=0,"Đã thanh toán",IF(X1556="","",IF(X1556&lt;=0,"Chưa đến hạn thanh toán",IF(X1556&lt;=30,"Nợ quá hạn 30 ngày",IF(X1556&lt;=60,"Nợ quá hạn từ 30 ngày đến 60 ngày",IF(X1556&lt;=90,"Nợ quá hạn từ 60 ngày đến 90 ngày",IF(X1556&lt;=120,"Nợ quá hạn từ 90 ngày đến 120 ngày","Nợ quá hạn hơn 120 ngày có khả năng mất thanh toán")))))))</f>
        <v>Đã thanh toán</v>
      </c>
      <c r="Z1556" s="42">
        <f>IF(S1556="","",S1556)</f>
        <v>46283</v>
      </c>
      <c r="AA1556" s="42">
        <f>IF(M1556="","",M1556)</f>
        <v>46289</v>
      </c>
      <c r="AD1556" s="2" t="str">
        <f>VLOOKUP($A1556,MA_KH!$A:$Q,MA_KH!O$1,0)</f>
        <v>MEGA</v>
      </c>
      <c r="AE1556" s="2" t="str">
        <f>VLOOKUP($A1556,MA_KH!$A:$Q,MA_KH!P$1,0)</f>
        <v>CÔNG TY TNHH MM MEGA MARKET (VIỆT NAM)</v>
      </c>
      <c r="AG1556" s="2" t="str">
        <f>(Table1[[#This Row],[Số hóa đơn]])&amp;IF(OR(Table1[[#This Row],[Phân loại]]="Hàng trả",Table1[[#This Row],[Phân loại]]="Giảm công nợ"),-Table1[[#This Row],[Tổng giá trị]],Table1[[#This Row],[Tổng giá trị]])</f>
        <v>319-125940</v>
      </c>
      <c r="AH1556" s="6">
        <f>_xlfn.XLOOKUP(Table1[[#This Row],[Column1]],'Chi tiết tt Mega gửi'!P:P,'Chi tiết tt Mega gửi'!N:N)</f>
        <v>46289</v>
      </c>
    </row>
    <row r="1557" spans="1:34" ht="25.5" customHeight="1" x14ac:dyDescent="0.2">
      <c r="A1557" s="54" t="s">
        <v>16298</v>
      </c>
      <c r="B1557" s="54" t="s">
        <v>7235</v>
      </c>
      <c r="C1557" s="55">
        <v>46284</v>
      </c>
      <c r="D1557" s="54" t="s">
        <v>22419</v>
      </c>
      <c r="E1557" s="55">
        <v>46284</v>
      </c>
      <c r="F1557" s="54" t="s">
        <v>22420</v>
      </c>
      <c r="G1557" s="54" t="s">
        <v>22421</v>
      </c>
      <c r="H1557" s="56">
        <v>210000</v>
      </c>
      <c r="I1557" s="57">
        <v>0</v>
      </c>
      <c r="J1557" s="56">
        <v>16800</v>
      </c>
      <c r="K1557" s="65">
        <v>226800</v>
      </c>
      <c r="L1557" s="64" t="s">
        <v>17236</v>
      </c>
      <c r="O1557" s="32">
        <f>IF(Table1[[#This Row],[Phân loại]]="Tồn đầu kỳ",Table1[[#This Row],[Tổng giá trị]],0)</f>
        <v>0</v>
      </c>
      <c r="P1557" s="138">
        <f>IF(Table1[[#This Row],[Số còn phải thu ĐK]]&lt;&gt;0,0,IF(Table1[[#This Row],[Phân loại]]="Bán hàng",Table1[[#This Row],[Tổng giá trị]],-Table1[[#This Row],[Tổng giá trị]]))</f>
        <v>226800</v>
      </c>
      <c r="Q1557" s="32">
        <f t="shared" si="282"/>
        <v>0</v>
      </c>
      <c r="R1557" s="138">
        <f>Table1[[#This Row],[Số còn phải thu ĐK]]+Table1[[#This Row],[Giá Trị HD sau CK]]-Table1[[#This Row],[Số tiền đã thu]]</f>
        <v>226800</v>
      </c>
      <c r="S1557" s="6">
        <f>IF(Table1[[#This Row],[Ngày hóa đơn]]&lt;&gt;"",Table1[[#This Row],[Ngày hóa đơn]],IF(Table1[[#This Row],[Ngày hạch toán]]&lt;&gt;"",Table1[[#This Row],[Ngày hạch toán]],""))</f>
        <v>46284</v>
      </c>
      <c r="T1557" s="138"/>
      <c r="U1557" s="6">
        <f>IF(Table1[[#This Row],[Ngày tính CN]]="","",S1557+T1557)</f>
        <v>46284</v>
      </c>
      <c r="V1557" s="32">
        <f ca="1">IF(Table1[[#This Row],[Hạn thanh toán]]="","",IF((U1557-NOW())&lt;0,0,(U1557-NOW())))</f>
        <v>0</v>
      </c>
      <c r="W1557" s="32"/>
      <c r="X1557" s="32">
        <f t="shared" ca="1" si="283"/>
        <v>10.359753240743885</v>
      </c>
      <c r="Y1557" s="2" t="str">
        <f t="shared" ca="1" si="284"/>
        <v>Nợ quá hạn 30 ngày</v>
      </c>
      <c r="Z1557" s="42">
        <f t="shared" si="285"/>
        <v>46284</v>
      </c>
      <c r="AA1557" s="42" t="str">
        <f t="shared" si="286"/>
        <v/>
      </c>
      <c r="AD1557" s="2" t="str">
        <f>VLOOKUP($A1557,MA_KH!$A:$Q,MA_KH!O$1,0)</f>
        <v>MEGA</v>
      </c>
      <c r="AE1557" s="2" t="str">
        <f>VLOOKUP($A1557,MA_KH!$A:$Q,MA_KH!P$1,0)</f>
        <v>CÔNG TY TNHH MM MEGA MARKET (VIỆT NAM)</v>
      </c>
      <c r="AG1557" s="2" t="str">
        <f>(Table1[[#This Row],[Số hóa đơn]])&amp;IF(OR(Table1[[#This Row],[Phân loại]]="Hàng trả",Table1[[#This Row],[Phân loại]]="Giảm công nợ"),-Table1[[#This Row],[Tổng giá trị]],Table1[[#This Row],[Tổng giá trị]])</f>
        <v>00066528226800</v>
      </c>
      <c r="AH1557" s="6" t="e">
        <f>_xlfn.XLOOKUP(Table1[[#This Row],[Column1]],'Chi tiết tt Mega gửi'!P:P,'Chi tiết tt Mega gửi'!N:N)</f>
        <v>#N/A</v>
      </c>
    </row>
    <row r="1558" spans="1:34" ht="25.5" customHeight="1" x14ac:dyDescent="0.2">
      <c r="A1558" s="54" t="s">
        <v>16298</v>
      </c>
      <c r="B1558" s="54" t="s">
        <v>7235</v>
      </c>
      <c r="C1558" s="55">
        <v>46284</v>
      </c>
      <c r="D1558" s="54" t="s">
        <v>22422</v>
      </c>
      <c r="E1558" s="55">
        <v>46284</v>
      </c>
      <c r="F1558" s="54" t="s">
        <v>22423</v>
      </c>
      <c r="G1558" s="54" t="s">
        <v>22424</v>
      </c>
      <c r="H1558" s="56">
        <v>4442600</v>
      </c>
      <c r="I1558" s="57">
        <v>0</v>
      </c>
      <c r="J1558" s="56">
        <v>355408</v>
      </c>
      <c r="K1558" s="65">
        <v>4798008</v>
      </c>
      <c r="L1558" s="64" t="s">
        <v>17236</v>
      </c>
      <c r="O1558" s="32">
        <f>IF(Table1[[#This Row],[Phân loại]]="Tồn đầu kỳ",Table1[[#This Row],[Tổng giá trị]],0)</f>
        <v>0</v>
      </c>
      <c r="P1558" s="138">
        <f>IF(Table1[[#This Row],[Số còn phải thu ĐK]]&lt;&gt;0,0,IF(Table1[[#This Row],[Phân loại]]="Bán hàng",Table1[[#This Row],[Tổng giá trị]],-Table1[[#This Row],[Tổng giá trị]]))</f>
        <v>4798008</v>
      </c>
      <c r="Q1558" s="32">
        <f t="shared" si="282"/>
        <v>0</v>
      </c>
      <c r="R1558" s="138">
        <f>Table1[[#This Row],[Số còn phải thu ĐK]]+Table1[[#This Row],[Giá Trị HD sau CK]]-Table1[[#This Row],[Số tiền đã thu]]</f>
        <v>4798008</v>
      </c>
      <c r="S1558" s="6">
        <f>IF(Table1[[#This Row],[Ngày hóa đơn]]&lt;&gt;"",Table1[[#This Row],[Ngày hóa đơn]],IF(Table1[[#This Row],[Ngày hạch toán]]&lt;&gt;"",Table1[[#This Row],[Ngày hạch toán]],""))</f>
        <v>46284</v>
      </c>
      <c r="T1558" s="138"/>
      <c r="U1558" s="6">
        <f>IF(Table1[[#This Row],[Ngày tính CN]]="","",S1558+T1558)</f>
        <v>46284</v>
      </c>
      <c r="V1558" s="32">
        <f ca="1">IF(Table1[[#This Row],[Hạn thanh toán]]="","",IF((U1558-NOW())&lt;0,0,(U1558-NOW())))</f>
        <v>0</v>
      </c>
      <c r="W1558" s="32"/>
      <c r="X1558" s="32">
        <f t="shared" ca="1" si="283"/>
        <v>10.359753240743885</v>
      </c>
      <c r="Y1558" s="2" t="str">
        <f t="shared" ca="1" si="284"/>
        <v>Nợ quá hạn 30 ngày</v>
      </c>
      <c r="Z1558" s="42">
        <f t="shared" si="285"/>
        <v>46284</v>
      </c>
      <c r="AA1558" s="42" t="str">
        <f t="shared" si="286"/>
        <v/>
      </c>
      <c r="AD1558" s="2" t="str">
        <f>VLOOKUP($A1558,MA_KH!$A:$Q,MA_KH!O$1,0)</f>
        <v>MEGA</v>
      </c>
      <c r="AE1558" s="2" t="str">
        <f>VLOOKUP($A1558,MA_KH!$A:$Q,MA_KH!P$1,0)</f>
        <v>CÔNG TY TNHH MM MEGA MARKET (VIỆT NAM)</v>
      </c>
      <c r="AG1558" s="2" t="str">
        <f>(Table1[[#This Row],[Số hóa đơn]])&amp;IF(OR(Table1[[#This Row],[Phân loại]]="Hàng trả",Table1[[#This Row],[Phân loại]]="Giảm công nợ"),-Table1[[#This Row],[Tổng giá trị]],Table1[[#This Row],[Tổng giá trị]])</f>
        <v>000665304798008</v>
      </c>
      <c r="AH1558" s="6" t="e">
        <f>_xlfn.XLOOKUP(Table1[[#This Row],[Column1]],'Chi tiết tt Mega gửi'!P:P,'Chi tiết tt Mega gửi'!N:N)</f>
        <v>#N/A</v>
      </c>
    </row>
    <row r="1559" spans="1:34" ht="25.5" customHeight="1" x14ac:dyDescent="0.2">
      <c r="A1559" s="54" t="s">
        <v>16298</v>
      </c>
      <c r="B1559" s="54" t="s">
        <v>7235</v>
      </c>
      <c r="C1559" s="55">
        <v>46284</v>
      </c>
      <c r="D1559" s="54" t="s">
        <v>22425</v>
      </c>
      <c r="E1559" s="55">
        <v>46284</v>
      </c>
      <c r="F1559" s="54" t="s">
        <v>22426</v>
      </c>
      <c r="G1559" s="54" t="s">
        <v>22427</v>
      </c>
      <c r="H1559" s="56">
        <v>8866095</v>
      </c>
      <c r="I1559" s="57">
        <v>0</v>
      </c>
      <c r="J1559" s="56">
        <v>709288</v>
      </c>
      <c r="K1559" s="65">
        <v>9575383</v>
      </c>
      <c r="L1559" s="64" t="s">
        <v>17236</v>
      </c>
      <c r="O1559" s="32">
        <f>IF(Table1[[#This Row],[Phân loại]]="Tồn đầu kỳ",Table1[[#This Row],[Tổng giá trị]],0)</f>
        <v>0</v>
      </c>
      <c r="P1559" s="138">
        <f>IF(Table1[[#This Row],[Số còn phải thu ĐK]]&lt;&gt;0,0,IF(Table1[[#This Row],[Phân loại]]="Bán hàng",Table1[[#This Row],[Tổng giá trị]],-Table1[[#This Row],[Tổng giá trị]]))</f>
        <v>9575383</v>
      </c>
      <c r="Q1559" s="32">
        <f t="shared" si="282"/>
        <v>0</v>
      </c>
      <c r="R1559" s="138">
        <f>Table1[[#This Row],[Số còn phải thu ĐK]]+Table1[[#This Row],[Giá Trị HD sau CK]]-Table1[[#This Row],[Số tiền đã thu]]</f>
        <v>9575383</v>
      </c>
      <c r="S1559" s="6">
        <f>IF(Table1[[#This Row],[Ngày hóa đơn]]&lt;&gt;"",Table1[[#This Row],[Ngày hóa đơn]],IF(Table1[[#This Row],[Ngày hạch toán]]&lt;&gt;"",Table1[[#This Row],[Ngày hạch toán]],""))</f>
        <v>46284</v>
      </c>
      <c r="T1559" s="138"/>
      <c r="U1559" s="6">
        <f>IF(Table1[[#This Row],[Ngày tính CN]]="","",S1559+T1559)</f>
        <v>46284</v>
      </c>
      <c r="V1559" s="32">
        <f ca="1">IF(Table1[[#This Row],[Hạn thanh toán]]="","",IF((U1559-NOW())&lt;0,0,(U1559-NOW())))</f>
        <v>0</v>
      </c>
      <c r="W1559" s="32"/>
      <c r="X1559" s="32">
        <f t="shared" ca="1" si="283"/>
        <v>10.359753240743885</v>
      </c>
      <c r="Y1559" s="2" t="str">
        <f t="shared" ca="1" si="284"/>
        <v>Nợ quá hạn 30 ngày</v>
      </c>
      <c r="Z1559" s="42">
        <f t="shared" si="285"/>
        <v>46284</v>
      </c>
      <c r="AA1559" s="42" t="str">
        <f t="shared" si="286"/>
        <v/>
      </c>
      <c r="AD1559" s="2" t="str">
        <f>VLOOKUP($A1559,MA_KH!$A:$Q,MA_KH!O$1,0)</f>
        <v>MEGA</v>
      </c>
      <c r="AE1559" s="2" t="str">
        <f>VLOOKUP($A1559,MA_KH!$A:$Q,MA_KH!P$1,0)</f>
        <v>CÔNG TY TNHH MM MEGA MARKET (VIỆT NAM)</v>
      </c>
      <c r="AG1559" s="2" t="str">
        <f>(Table1[[#This Row],[Số hóa đơn]])&amp;IF(OR(Table1[[#This Row],[Phân loại]]="Hàng trả",Table1[[#This Row],[Phân loại]]="Giảm công nợ"),-Table1[[#This Row],[Tổng giá trị]],Table1[[#This Row],[Tổng giá trị]])</f>
        <v>000665299575383</v>
      </c>
      <c r="AH1559" s="6" t="e">
        <f>_xlfn.XLOOKUP(Table1[[#This Row],[Column1]],'Chi tiết tt Mega gửi'!P:P,'Chi tiết tt Mega gửi'!N:N)</f>
        <v>#N/A</v>
      </c>
    </row>
    <row r="1560" spans="1:34" ht="25.5" customHeight="1" x14ac:dyDescent="0.2">
      <c r="A1560" s="54" t="s">
        <v>16298</v>
      </c>
      <c r="B1560" s="54" t="s">
        <v>7235</v>
      </c>
      <c r="C1560" s="55">
        <v>46284</v>
      </c>
      <c r="D1560" s="54" t="s">
        <v>22428</v>
      </c>
      <c r="E1560" s="55">
        <v>46284</v>
      </c>
      <c r="F1560" s="54" t="s">
        <v>22429</v>
      </c>
      <c r="G1560" s="54" t="s">
        <v>22430</v>
      </c>
      <c r="H1560" s="56">
        <v>1152900</v>
      </c>
      <c r="I1560" s="57">
        <v>0</v>
      </c>
      <c r="J1560" s="56">
        <v>92232</v>
      </c>
      <c r="K1560" s="65">
        <v>1245132</v>
      </c>
      <c r="L1560" s="64" t="s">
        <v>17236</v>
      </c>
      <c r="O1560" s="32">
        <f>IF(Table1[[#This Row],[Phân loại]]="Tồn đầu kỳ",Table1[[#This Row],[Tổng giá trị]],0)</f>
        <v>0</v>
      </c>
      <c r="P1560" s="138">
        <f>IF(Table1[[#This Row],[Số còn phải thu ĐK]]&lt;&gt;0,0,IF(Table1[[#This Row],[Phân loại]]="Bán hàng",Table1[[#This Row],[Tổng giá trị]],-Table1[[#This Row],[Tổng giá trị]]))</f>
        <v>1245132</v>
      </c>
      <c r="Q1560" s="32">
        <f t="shared" si="282"/>
        <v>0</v>
      </c>
      <c r="R1560" s="138">
        <f>Table1[[#This Row],[Số còn phải thu ĐK]]+Table1[[#This Row],[Giá Trị HD sau CK]]-Table1[[#This Row],[Số tiền đã thu]]</f>
        <v>1245132</v>
      </c>
      <c r="S1560" s="6">
        <f>IF(Table1[[#This Row],[Ngày hóa đơn]]&lt;&gt;"",Table1[[#This Row],[Ngày hóa đơn]],IF(Table1[[#This Row],[Ngày hạch toán]]&lt;&gt;"",Table1[[#This Row],[Ngày hạch toán]],""))</f>
        <v>46284</v>
      </c>
      <c r="T1560" s="138"/>
      <c r="U1560" s="6">
        <f>IF(Table1[[#This Row],[Ngày tính CN]]="","",S1560+T1560)</f>
        <v>46284</v>
      </c>
      <c r="V1560" s="32">
        <f ca="1">IF(Table1[[#This Row],[Hạn thanh toán]]="","",IF((U1560-NOW())&lt;0,0,(U1560-NOW())))</f>
        <v>0</v>
      </c>
      <c r="W1560" s="32"/>
      <c r="X1560" s="32">
        <f t="shared" ca="1" si="283"/>
        <v>10.359753240743885</v>
      </c>
      <c r="Y1560" s="2" t="str">
        <f t="shared" ca="1" si="284"/>
        <v>Nợ quá hạn 30 ngày</v>
      </c>
      <c r="Z1560" s="42">
        <f t="shared" si="285"/>
        <v>46284</v>
      </c>
      <c r="AA1560" s="42" t="str">
        <f t="shared" si="286"/>
        <v/>
      </c>
      <c r="AD1560" s="2" t="str">
        <f>VLOOKUP($A1560,MA_KH!$A:$Q,MA_KH!O$1,0)</f>
        <v>MEGA</v>
      </c>
      <c r="AE1560" s="2" t="str">
        <f>VLOOKUP($A1560,MA_KH!$A:$Q,MA_KH!P$1,0)</f>
        <v>CÔNG TY TNHH MM MEGA MARKET (VIỆT NAM)</v>
      </c>
      <c r="AG1560" s="2" t="str">
        <f>(Table1[[#This Row],[Số hóa đơn]])&amp;IF(OR(Table1[[#This Row],[Phân loại]]="Hàng trả",Table1[[#This Row],[Phân loại]]="Giảm công nợ"),-Table1[[#This Row],[Tổng giá trị]],Table1[[#This Row],[Tổng giá trị]])</f>
        <v>000665311245132</v>
      </c>
      <c r="AH1560" s="6" t="e">
        <f>_xlfn.XLOOKUP(Table1[[#This Row],[Column1]],'Chi tiết tt Mega gửi'!P:P,'Chi tiết tt Mega gửi'!N:N)</f>
        <v>#N/A</v>
      </c>
    </row>
    <row r="1561" spans="1:34" ht="25.5" customHeight="1" x14ac:dyDescent="0.2">
      <c r="A1561" s="54" t="s">
        <v>16301</v>
      </c>
      <c r="B1561" s="54" t="s">
        <v>7241</v>
      </c>
      <c r="C1561" s="55">
        <v>46284</v>
      </c>
      <c r="D1561" s="54" t="s">
        <v>22431</v>
      </c>
      <c r="E1561" s="55">
        <v>46284</v>
      </c>
      <c r="F1561" s="54" t="s">
        <v>22432</v>
      </c>
      <c r="G1561" s="54" t="s">
        <v>22433</v>
      </c>
      <c r="H1561" s="56">
        <v>1152900</v>
      </c>
      <c r="I1561" s="57">
        <v>0</v>
      </c>
      <c r="J1561" s="56">
        <v>92232</v>
      </c>
      <c r="K1561" s="65">
        <v>1245132</v>
      </c>
      <c r="L1561" s="64" t="s">
        <v>17236</v>
      </c>
      <c r="O1561" s="32">
        <f>IF(Table1[[#This Row],[Phân loại]]="Tồn đầu kỳ",Table1[[#This Row],[Tổng giá trị]],0)</f>
        <v>0</v>
      </c>
      <c r="P1561" s="138">
        <f>IF(Table1[[#This Row],[Số còn phải thu ĐK]]&lt;&gt;0,0,IF(Table1[[#This Row],[Phân loại]]="Bán hàng",Table1[[#This Row],[Tổng giá trị]],-Table1[[#This Row],[Tổng giá trị]]))</f>
        <v>1245132</v>
      </c>
      <c r="Q1561" s="32">
        <f t="shared" si="282"/>
        <v>0</v>
      </c>
      <c r="R1561" s="138">
        <f>Table1[[#This Row],[Số còn phải thu ĐK]]+Table1[[#This Row],[Giá Trị HD sau CK]]-Table1[[#This Row],[Số tiền đã thu]]</f>
        <v>1245132</v>
      </c>
      <c r="S1561" s="6">
        <f>IF(Table1[[#This Row],[Ngày hóa đơn]]&lt;&gt;"",Table1[[#This Row],[Ngày hóa đơn]],IF(Table1[[#This Row],[Ngày hạch toán]]&lt;&gt;"",Table1[[#This Row],[Ngày hạch toán]],""))</f>
        <v>46284</v>
      </c>
      <c r="T1561" s="138"/>
      <c r="U1561" s="6">
        <f>IF(Table1[[#This Row],[Ngày tính CN]]="","",S1561+T1561)</f>
        <v>46284</v>
      </c>
      <c r="V1561" s="32">
        <f ca="1">IF(Table1[[#This Row],[Hạn thanh toán]]="","",IF((U1561-NOW())&lt;0,0,(U1561-NOW())))</f>
        <v>0</v>
      </c>
      <c r="W1561" s="32"/>
      <c r="X1561" s="32">
        <f t="shared" ca="1" si="283"/>
        <v>10.359753240743885</v>
      </c>
      <c r="Y1561" s="2" t="str">
        <f t="shared" ca="1" si="284"/>
        <v>Nợ quá hạn 30 ngày</v>
      </c>
      <c r="Z1561" s="42">
        <f t="shared" si="285"/>
        <v>46284</v>
      </c>
      <c r="AA1561" s="42" t="str">
        <f t="shared" si="286"/>
        <v/>
      </c>
      <c r="AD1561" s="2" t="str">
        <f>VLOOKUP($A1561,MA_KH!$A:$Q,MA_KH!O$1,0)</f>
        <v>MEGA</v>
      </c>
      <c r="AE1561" s="2" t="str">
        <f>VLOOKUP($A1561,MA_KH!$A:$Q,MA_KH!P$1,0)</f>
        <v>CÔNG TY TNHH MM MEGA MARKET (VIỆT NAM)</v>
      </c>
      <c r="AG1561" s="2" t="str">
        <f>(Table1[[#This Row],[Số hóa đơn]])&amp;IF(OR(Table1[[#This Row],[Phân loại]]="Hàng trả",Table1[[#This Row],[Phân loại]]="Giảm công nợ"),-Table1[[#This Row],[Tổng giá trị]],Table1[[#This Row],[Tổng giá trị]])</f>
        <v>000665331245132</v>
      </c>
      <c r="AH1561" s="6" t="e">
        <f>_xlfn.XLOOKUP(Table1[[#This Row],[Column1]],'Chi tiết tt Mega gửi'!P:P,'Chi tiết tt Mega gửi'!N:N)</f>
        <v>#N/A</v>
      </c>
    </row>
    <row r="1562" spans="1:34" ht="25.5" customHeight="1" x14ac:dyDescent="0.2">
      <c r="A1562" s="54" t="s">
        <v>16296</v>
      </c>
      <c r="B1562" s="54" t="s">
        <v>7244</v>
      </c>
      <c r="C1562" s="55">
        <v>46284</v>
      </c>
      <c r="D1562" s="54" t="s">
        <v>22434</v>
      </c>
      <c r="E1562" s="55">
        <v>46284</v>
      </c>
      <c r="F1562" s="54" t="s">
        <v>22435</v>
      </c>
      <c r="G1562" s="54" t="s">
        <v>22436</v>
      </c>
      <c r="H1562" s="56">
        <v>2221300</v>
      </c>
      <c r="I1562" s="57">
        <v>0</v>
      </c>
      <c r="J1562" s="56">
        <v>177704</v>
      </c>
      <c r="K1562" s="65">
        <v>2399004</v>
      </c>
      <c r="L1562" s="64" t="s">
        <v>17236</v>
      </c>
      <c r="O1562" s="32">
        <f>IF(Table1[[#This Row],[Phân loại]]="Tồn đầu kỳ",Table1[[#This Row],[Tổng giá trị]],0)</f>
        <v>0</v>
      </c>
      <c r="P1562" s="138">
        <f>IF(Table1[[#This Row],[Số còn phải thu ĐK]]&lt;&gt;0,0,IF(Table1[[#This Row],[Phân loại]]="Bán hàng",Table1[[#This Row],[Tổng giá trị]],-Table1[[#This Row],[Tổng giá trị]]))</f>
        <v>2399004</v>
      </c>
      <c r="Q1562" s="32">
        <f t="shared" si="282"/>
        <v>0</v>
      </c>
      <c r="R1562" s="138">
        <f>Table1[[#This Row],[Số còn phải thu ĐK]]+Table1[[#This Row],[Giá Trị HD sau CK]]-Table1[[#This Row],[Số tiền đã thu]]</f>
        <v>2399004</v>
      </c>
      <c r="S1562" s="6">
        <f>IF(Table1[[#This Row],[Ngày hóa đơn]]&lt;&gt;"",Table1[[#This Row],[Ngày hóa đơn]],IF(Table1[[#This Row],[Ngày hạch toán]]&lt;&gt;"",Table1[[#This Row],[Ngày hạch toán]],""))</f>
        <v>46284</v>
      </c>
      <c r="T1562" s="138"/>
      <c r="U1562" s="6">
        <f>IF(Table1[[#This Row],[Ngày tính CN]]="","",S1562+T1562)</f>
        <v>46284</v>
      </c>
      <c r="V1562" s="32">
        <f ca="1">IF(Table1[[#This Row],[Hạn thanh toán]]="","",IF((U1562-NOW())&lt;0,0,(U1562-NOW())))</f>
        <v>0</v>
      </c>
      <c r="W1562" s="32"/>
      <c r="X1562" s="32">
        <f t="shared" ca="1" si="283"/>
        <v>10.359753240743885</v>
      </c>
      <c r="Y1562" s="2" t="str">
        <f t="shared" ca="1" si="284"/>
        <v>Nợ quá hạn 30 ngày</v>
      </c>
      <c r="Z1562" s="42">
        <f t="shared" si="285"/>
        <v>46284</v>
      </c>
      <c r="AA1562" s="42" t="str">
        <f t="shared" si="286"/>
        <v/>
      </c>
      <c r="AD1562" s="2" t="str">
        <f>VLOOKUP($A1562,MA_KH!$A:$Q,MA_KH!O$1,0)</f>
        <v>MEGA</v>
      </c>
      <c r="AE1562" s="2" t="str">
        <f>VLOOKUP($A1562,MA_KH!$A:$Q,MA_KH!P$1,0)</f>
        <v>CÔNG TY TNHH MM MEGA MARKET (VIỆT NAM)</v>
      </c>
      <c r="AG1562" s="2" t="str">
        <f>(Table1[[#This Row],[Số hóa đơn]])&amp;IF(OR(Table1[[#This Row],[Phân loại]]="Hàng trả",Table1[[#This Row],[Phân loại]]="Giảm công nợ"),-Table1[[#This Row],[Tổng giá trị]],Table1[[#This Row],[Tổng giá trị]])</f>
        <v>000665262399004</v>
      </c>
      <c r="AH1562" s="6" t="e">
        <f>_xlfn.XLOOKUP(Table1[[#This Row],[Column1]],'Chi tiết tt Mega gửi'!P:P,'Chi tiết tt Mega gửi'!N:N)</f>
        <v>#N/A</v>
      </c>
    </row>
    <row r="1563" spans="1:34" ht="25.5" customHeight="1" x14ac:dyDescent="0.2">
      <c r="A1563" s="54" t="s">
        <v>16296</v>
      </c>
      <c r="B1563" s="54" t="s">
        <v>7244</v>
      </c>
      <c r="C1563" s="55">
        <v>46284</v>
      </c>
      <c r="D1563" s="54" t="s">
        <v>22437</v>
      </c>
      <c r="E1563" s="55">
        <v>46284</v>
      </c>
      <c r="F1563" s="54" t="s">
        <v>22438</v>
      </c>
      <c r="G1563" s="54" t="s">
        <v>22439</v>
      </c>
      <c r="H1563" s="56">
        <v>1615480</v>
      </c>
      <c r="I1563" s="57">
        <v>0</v>
      </c>
      <c r="J1563" s="56">
        <v>129238</v>
      </c>
      <c r="K1563" s="65">
        <v>1744718</v>
      </c>
      <c r="L1563" s="64" t="s">
        <v>17236</v>
      </c>
      <c r="O1563" s="32">
        <f>IF(Table1[[#This Row],[Phân loại]]="Tồn đầu kỳ",Table1[[#This Row],[Tổng giá trị]],0)</f>
        <v>0</v>
      </c>
      <c r="P1563" s="138">
        <f>IF(Table1[[#This Row],[Số còn phải thu ĐK]]&lt;&gt;0,0,IF(Table1[[#This Row],[Phân loại]]="Bán hàng",Table1[[#This Row],[Tổng giá trị]],-Table1[[#This Row],[Tổng giá trị]]))</f>
        <v>1744718</v>
      </c>
      <c r="Q1563" s="32">
        <f t="shared" si="282"/>
        <v>0</v>
      </c>
      <c r="R1563" s="138">
        <f>Table1[[#This Row],[Số còn phải thu ĐK]]+Table1[[#This Row],[Giá Trị HD sau CK]]-Table1[[#This Row],[Số tiền đã thu]]</f>
        <v>1744718</v>
      </c>
      <c r="S1563" s="6">
        <f>IF(Table1[[#This Row],[Ngày hóa đơn]]&lt;&gt;"",Table1[[#This Row],[Ngày hóa đơn]],IF(Table1[[#This Row],[Ngày hạch toán]]&lt;&gt;"",Table1[[#This Row],[Ngày hạch toán]],""))</f>
        <v>46284</v>
      </c>
      <c r="T1563" s="138"/>
      <c r="U1563" s="6">
        <f>IF(Table1[[#This Row],[Ngày tính CN]]="","",S1563+T1563)</f>
        <v>46284</v>
      </c>
      <c r="V1563" s="32">
        <f ca="1">IF(Table1[[#This Row],[Hạn thanh toán]]="","",IF((U1563-NOW())&lt;0,0,(U1563-NOW())))</f>
        <v>0</v>
      </c>
      <c r="W1563" s="32"/>
      <c r="X1563" s="32">
        <f t="shared" ca="1" si="283"/>
        <v>10.359753240743885</v>
      </c>
      <c r="Y1563" s="2" t="str">
        <f t="shared" ca="1" si="284"/>
        <v>Nợ quá hạn 30 ngày</v>
      </c>
      <c r="Z1563" s="42">
        <f t="shared" si="285"/>
        <v>46284</v>
      </c>
      <c r="AA1563" s="42" t="str">
        <f t="shared" si="286"/>
        <v/>
      </c>
      <c r="AD1563" s="2" t="str">
        <f>VLOOKUP($A1563,MA_KH!$A:$Q,MA_KH!O$1,0)</f>
        <v>MEGA</v>
      </c>
      <c r="AE1563" s="2" t="str">
        <f>VLOOKUP($A1563,MA_KH!$A:$Q,MA_KH!P$1,0)</f>
        <v>CÔNG TY TNHH MM MEGA MARKET (VIỆT NAM)</v>
      </c>
      <c r="AG1563" s="2" t="str">
        <f>(Table1[[#This Row],[Số hóa đơn]])&amp;IF(OR(Table1[[#This Row],[Phân loại]]="Hàng trả",Table1[[#This Row],[Phân loại]]="Giảm công nợ"),-Table1[[#This Row],[Tổng giá trị]],Table1[[#This Row],[Tổng giá trị]])</f>
        <v>000665271744718</v>
      </c>
      <c r="AH1563" s="6" t="e">
        <f>_xlfn.XLOOKUP(Table1[[#This Row],[Column1]],'Chi tiết tt Mega gửi'!P:P,'Chi tiết tt Mega gửi'!N:N)</f>
        <v>#N/A</v>
      </c>
    </row>
    <row r="1564" spans="1:34" ht="25.5" customHeight="1" x14ac:dyDescent="0.2">
      <c r="A1564" s="54" t="s">
        <v>16301</v>
      </c>
      <c r="B1564" s="54" t="s">
        <v>7241</v>
      </c>
      <c r="C1564" s="55">
        <v>46284</v>
      </c>
      <c r="D1564" s="54" t="s">
        <v>22440</v>
      </c>
      <c r="E1564" s="55">
        <v>46284</v>
      </c>
      <c r="F1564" s="54" t="s">
        <v>22441</v>
      </c>
      <c r="G1564" s="54" t="s">
        <v>22442</v>
      </c>
      <c r="H1564" s="56">
        <v>1891110</v>
      </c>
      <c r="I1564" s="57">
        <v>0</v>
      </c>
      <c r="J1564" s="56">
        <v>151289</v>
      </c>
      <c r="K1564" s="65">
        <v>2042399</v>
      </c>
      <c r="L1564" s="64" t="s">
        <v>17236</v>
      </c>
      <c r="O1564" s="32">
        <f>IF(Table1[[#This Row],[Phân loại]]="Tồn đầu kỳ",Table1[[#This Row],[Tổng giá trị]],0)</f>
        <v>0</v>
      </c>
      <c r="P1564" s="138">
        <f>IF(Table1[[#This Row],[Số còn phải thu ĐK]]&lt;&gt;0,0,IF(Table1[[#This Row],[Phân loại]]="Bán hàng",Table1[[#This Row],[Tổng giá trị]],-Table1[[#This Row],[Tổng giá trị]]))</f>
        <v>2042399</v>
      </c>
      <c r="Q1564" s="32">
        <f t="shared" si="282"/>
        <v>0</v>
      </c>
      <c r="R1564" s="138">
        <f>Table1[[#This Row],[Số còn phải thu ĐK]]+Table1[[#This Row],[Giá Trị HD sau CK]]-Table1[[#This Row],[Số tiền đã thu]]</f>
        <v>2042399</v>
      </c>
      <c r="S1564" s="6">
        <f>IF(Table1[[#This Row],[Ngày hóa đơn]]&lt;&gt;"",Table1[[#This Row],[Ngày hóa đơn]],IF(Table1[[#This Row],[Ngày hạch toán]]&lt;&gt;"",Table1[[#This Row],[Ngày hạch toán]],""))</f>
        <v>46284</v>
      </c>
      <c r="T1564" s="138"/>
      <c r="U1564" s="6">
        <f>IF(Table1[[#This Row],[Ngày tính CN]]="","",S1564+T1564)</f>
        <v>46284</v>
      </c>
      <c r="V1564" s="32">
        <f ca="1">IF(Table1[[#This Row],[Hạn thanh toán]]="","",IF((U1564-NOW())&lt;0,0,(U1564-NOW())))</f>
        <v>0</v>
      </c>
      <c r="W1564" s="32"/>
      <c r="X1564" s="32">
        <f t="shared" ca="1" si="283"/>
        <v>10.359753240743885</v>
      </c>
      <c r="Y1564" s="2" t="str">
        <f t="shared" ca="1" si="284"/>
        <v>Nợ quá hạn 30 ngày</v>
      </c>
      <c r="Z1564" s="42">
        <f t="shared" si="285"/>
        <v>46284</v>
      </c>
      <c r="AA1564" s="42" t="str">
        <f t="shared" si="286"/>
        <v/>
      </c>
      <c r="AD1564" s="2" t="str">
        <f>VLOOKUP($A1564,MA_KH!$A:$Q,MA_KH!O$1,0)</f>
        <v>MEGA</v>
      </c>
      <c r="AE1564" s="2" t="str">
        <f>VLOOKUP($A1564,MA_KH!$A:$Q,MA_KH!P$1,0)</f>
        <v>CÔNG TY TNHH MM MEGA MARKET (VIỆT NAM)</v>
      </c>
      <c r="AG1564" s="2" t="str">
        <f>(Table1[[#This Row],[Số hóa đơn]])&amp;IF(OR(Table1[[#This Row],[Phân loại]]="Hàng trả",Table1[[#This Row],[Phân loại]]="Giảm công nợ"),-Table1[[#This Row],[Tổng giá trị]],Table1[[#This Row],[Tổng giá trị]])</f>
        <v>000665322042399</v>
      </c>
      <c r="AH1564" s="6" t="e">
        <f>_xlfn.XLOOKUP(Table1[[#This Row],[Column1]],'Chi tiết tt Mega gửi'!P:P,'Chi tiết tt Mega gửi'!N:N)</f>
        <v>#N/A</v>
      </c>
    </row>
    <row r="1565" spans="1:34" ht="25.5" customHeight="1" x14ac:dyDescent="0.2">
      <c r="A1565" s="54" t="s">
        <v>16302</v>
      </c>
      <c r="B1565" s="54" t="s">
        <v>7251</v>
      </c>
      <c r="C1565" s="55">
        <v>46285</v>
      </c>
      <c r="D1565" s="54" t="s">
        <v>22443</v>
      </c>
      <c r="E1565" s="55">
        <v>46285</v>
      </c>
      <c r="F1565" s="54" t="s">
        <v>22444</v>
      </c>
      <c r="G1565" s="54" t="s">
        <v>22445</v>
      </c>
      <c r="H1565" s="56">
        <v>1442115</v>
      </c>
      <c r="I1565" s="57">
        <v>0</v>
      </c>
      <c r="J1565" s="56">
        <v>115369</v>
      </c>
      <c r="K1565" s="65">
        <v>1557484</v>
      </c>
      <c r="L1565" s="64" t="s">
        <v>17236</v>
      </c>
      <c r="O1565" s="32">
        <f>IF(Table1[[#This Row],[Phân loại]]="Tồn đầu kỳ",Table1[[#This Row],[Tổng giá trị]],0)</f>
        <v>0</v>
      </c>
      <c r="P1565" s="138">
        <f>IF(Table1[[#This Row],[Số còn phải thu ĐK]]&lt;&gt;0,0,IF(Table1[[#This Row],[Phân loại]]="Bán hàng",Table1[[#This Row],[Tổng giá trị]],-Table1[[#This Row],[Tổng giá trị]]))</f>
        <v>1557484</v>
      </c>
      <c r="Q1565" s="32">
        <f t="shared" si="282"/>
        <v>0</v>
      </c>
      <c r="R1565" s="138">
        <f>Table1[[#This Row],[Số còn phải thu ĐK]]+Table1[[#This Row],[Giá Trị HD sau CK]]-Table1[[#This Row],[Số tiền đã thu]]</f>
        <v>1557484</v>
      </c>
      <c r="S1565" s="6">
        <f>IF(Table1[[#This Row],[Ngày hóa đơn]]&lt;&gt;"",Table1[[#This Row],[Ngày hóa đơn]],IF(Table1[[#This Row],[Ngày hạch toán]]&lt;&gt;"",Table1[[#This Row],[Ngày hạch toán]],""))</f>
        <v>46285</v>
      </c>
      <c r="T1565" s="138"/>
      <c r="U1565" s="6">
        <f>IF(Table1[[#This Row],[Ngày tính CN]]="","",S1565+T1565)</f>
        <v>46285</v>
      </c>
      <c r="V1565" s="32">
        <f ca="1">IF(Table1[[#This Row],[Hạn thanh toán]]="","",IF((U1565-NOW())&lt;0,0,(U1565-NOW())))</f>
        <v>0</v>
      </c>
      <c r="W1565" s="32"/>
      <c r="X1565" s="32">
        <f t="shared" ca="1" si="283"/>
        <v>9.3597532407438848</v>
      </c>
      <c r="Y1565" s="2" t="str">
        <f t="shared" ca="1" si="284"/>
        <v>Nợ quá hạn 30 ngày</v>
      </c>
      <c r="Z1565" s="42">
        <f t="shared" si="285"/>
        <v>46285</v>
      </c>
      <c r="AA1565" s="42" t="str">
        <f t="shared" si="286"/>
        <v/>
      </c>
      <c r="AD1565" s="2" t="str">
        <f>VLOOKUP($A1565,MA_KH!$A:$Q,MA_KH!O$1,0)</f>
        <v>MEGA</v>
      </c>
      <c r="AE1565" s="2" t="str">
        <f>VLOOKUP($A1565,MA_KH!$A:$Q,MA_KH!P$1,0)</f>
        <v>CÔNG TY TNHH MM MEGA MARKET (VIỆT NAM)</v>
      </c>
      <c r="AG1565" s="2" t="str">
        <f>(Table1[[#This Row],[Số hóa đơn]])&amp;IF(OR(Table1[[#This Row],[Phân loại]]="Hàng trả",Table1[[#This Row],[Phân loại]]="Giảm công nợ"),-Table1[[#This Row],[Tổng giá trị]],Table1[[#This Row],[Tổng giá trị]])</f>
        <v>000678911557484</v>
      </c>
      <c r="AH1565" s="6" t="e">
        <f>_xlfn.XLOOKUP(Table1[[#This Row],[Column1]],'Chi tiết tt Mega gửi'!P:P,'Chi tiết tt Mega gửi'!N:N)</f>
        <v>#N/A</v>
      </c>
    </row>
    <row r="1566" spans="1:34" ht="25.5" customHeight="1" x14ac:dyDescent="0.2">
      <c r="A1566" s="54" t="s">
        <v>16291</v>
      </c>
      <c r="B1566" s="54" t="s">
        <v>200</v>
      </c>
      <c r="C1566" s="55">
        <v>46286</v>
      </c>
      <c r="D1566" s="54" t="s">
        <v>22446</v>
      </c>
      <c r="E1566" s="55">
        <v>46286</v>
      </c>
      <c r="F1566" s="54" t="s">
        <v>22447</v>
      </c>
      <c r="G1566" s="54" t="s">
        <v>22448</v>
      </c>
      <c r="H1566" s="56">
        <v>1615480</v>
      </c>
      <c r="I1566" s="57">
        <v>0</v>
      </c>
      <c r="J1566" s="56">
        <v>129238</v>
      </c>
      <c r="K1566" s="65">
        <v>1744718</v>
      </c>
      <c r="L1566" s="64" t="s">
        <v>17236</v>
      </c>
      <c r="O1566" s="32">
        <f>IF(Table1[[#This Row],[Phân loại]]="Tồn đầu kỳ",Table1[[#This Row],[Tổng giá trị]],0)</f>
        <v>0</v>
      </c>
      <c r="P1566" s="138">
        <f>IF(Table1[[#This Row],[Số còn phải thu ĐK]]&lt;&gt;0,0,IF(Table1[[#This Row],[Phân loại]]="Bán hàng",Table1[[#This Row],[Tổng giá trị]],-Table1[[#This Row],[Tổng giá trị]]))</f>
        <v>1744718</v>
      </c>
      <c r="Q1566" s="32">
        <f t="shared" si="282"/>
        <v>0</v>
      </c>
      <c r="R1566" s="138">
        <f>Table1[[#This Row],[Số còn phải thu ĐK]]+Table1[[#This Row],[Giá Trị HD sau CK]]-Table1[[#This Row],[Số tiền đã thu]]</f>
        <v>1744718</v>
      </c>
      <c r="S1566" s="6">
        <f>IF(Table1[[#This Row],[Ngày hóa đơn]]&lt;&gt;"",Table1[[#This Row],[Ngày hóa đơn]],IF(Table1[[#This Row],[Ngày hạch toán]]&lt;&gt;"",Table1[[#This Row],[Ngày hạch toán]],""))</f>
        <v>46286</v>
      </c>
      <c r="T1566" s="138"/>
      <c r="U1566" s="6">
        <f>IF(Table1[[#This Row],[Ngày tính CN]]="","",S1566+T1566)</f>
        <v>46286</v>
      </c>
      <c r="V1566" s="32">
        <f ca="1">IF(Table1[[#This Row],[Hạn thanh toán]]="","",IF((U1566-NOW())&lt;0,0,(U1566-NOW())))</f>
        <v>0</v>
      </c>
      <c r="W1566" s="32"/>
      <c r="X1566" s="32">
        <f t="shared" ca="1" si="283"/>
        <v>8.3597532407438848</v>
      </c>
      <c r="Y1566" s="2" t="str">
        <f t="shared" ca="1" si="284"/>
        <v>Nợ quá hạn 30 ngày</v>
      </c>
      <c r="Z1566" s="42">
        <f t="shared" si="285"/>
        <v>46286</v>
      </c>
      <c r="AA1566" s="42" t="str">
        <f t="shared" si="286"/>
        <v/>
      </c>
      <c r="AD1566" s="2" t="str">
        <f>VLOOKUP($A1566,MA_KH!$A:$Q,MA_KH!O$1,0)</f>
        <v>MEGA</v>
      </c>
      <c r="AE1566" s="2" t="str">
        <f>VLOOKUP($A1566,MA_KH!$A:$Q,MA_KH!P$1,0)</f>
        <v>CÔNG TY TNHH MM MEGA MARKET (VIỆT NAM)</v>
      </c>
      <c r="AG1566" s="2" t="str">
        <f>(Table1[[#This Row],[Số hóa đơn]])&amp;IF(OR(Table1[[#This Row],[Phân loại]]="Hàng trả",Table1[[#This Row],[Phân loại]]="Giảm công nợ"),-Table1[[#This Row],[Tổng giá trị]],Table1[[#This Row],[Tổng giá trị]])</f>
        <v>000678541744718</v>
      </c>
      <c r="AH1566" s="6" t="e">
        <f>_xlfn.XLOOKUP(Table1[[#This Row],[Column1]],'Chi tiết tt Mega gửi'!P:P,'Chi tiết tt Mega gửi'!N:N)</f>
        <v>#N/A</v>
      </c>
    </row>
    <row r="1567" spans="1:34" ht="25.5" customHeight="1" x14ac:dyDescent="0.2">
      <c r="A1567" s="54" t="s">
        <v>16289</v>
      </c>
      <c r="B1567" s="54" t="s">
        <v>296</v>
      </c>
      <c r="C1567" s="55">
        <v>46286</v>
      </c>
      <c r="D1567" s="54" t="s">
        <v>22449</v>
      </c>
      <c r="E1567" s="55">
        <v>46286</v>
      </c>
      <c r="F1567" s="54" t="s">
        <v>22450</v>
      </c>
      <c r="G1567" s="54" t="s">
        <v>22451</v>
      </c>
      <c r="H1567" s="56">
        <v>2540000</v>
      </c>
      <c r="I1567" s="57">
        <v>0</v>
      </c>
      <c r="J1567" s="56">
        <v>203200</v>
      </c>
      <c r="K1567" s="65">
        <v>2743200</v>
      </c>
      <c r="L1567" s="64" t="s">
        <v>17236</v>
      </c>
      <c r="O1567" s="32">
        <f>IF(Table1[[#This Row],[Phân loại]]="Tồn đầu kỳ",Table1[[#This Row],[Tổng giá trị]],0)</f>
        <v>0</v>
      </c>
      <c r="P1567" s="138">
        <f>IF(Table1[[#This Row],[Số còn phải thu ĐK]]&lt;&gt;0,0,IF(Table1[[#This Row],[Phân loại]]="Bán hàng",Table1[[#This Row],[Tổng giá trị]],-Table1[[#This Row],[Tổng giá trị]]))</f>
        <v>2743200</v>
      </c>
      <c r="Q1567" s="32">
        <f t="shared" si="282"/>
        <v>0</v>
      </c>
      <c r="R1567" s="138">
        <f>Table1[[#This Row],[Số còn phải thu ĐK]]+Table1[[#This Row],[Giá Trị HD sau CK]]-Table1[[#This Row],[Số tiền đã thu]]</f>
        <v>2743200</v>
      </c>
      <c r="S1567" s="6">
        <f>IF(Table1[[#This Row],[Ngày hóa đơn]]&lt;&gt;"",Table1[[#This Row],[Ngày hóa đơn]],IF(Table1[[#This Row],[Ngày hạch toán]]&lt;&gt;"",Table1[[#This Row],[Ngày hạch toán]],""))</f>
        <v>46286</v>
      </c>
      <c r="T1567" s="138"/>
      <c r="U1567" s="6">
        <f>IF(Table1[[#This Row],[Ngày tính CN]]="","",S1567+T1567)</f>
        <v>46286</v>
      </c>
      <c r="V1567" s="32">
        <f ca="1">IF(Table1[[#This Row],[Hạn thanh toán]]="","",IF((U1567-NOW())&lt;0,0,(U1567-NOW())))</f>
        <v>0</v>
      </c>
      <c r="W1567" s="32"/>
      <c r="X1567" s="32">
        <f t="shared" ca="1" si="283"/>
        <v>8.3597532407438848</v>
      </c>
      <c r="Y1567" s="2" t="str">
        <f t="shared" ca="1" si="284"/>
        <v>Nợ quá hạn 30 ngày</v>
      </c>
      <c r="Z1567" s="42">
        <f t="shared" si="285"/>
        <v>46286</v>
      </c>
      <c r="AA1567" s="42" t="str">
        <f t="shared" si="286"/>
        <v/>
      </c>
      <c r="AD1567" s="2" t="str">
        <f>VLOOKUP($A1567,MA_KH!$A:$Q,MA_KH!O$1,0)</f>
        <v>MEGA</v>
      </c>
      <c r="AE1567" s="2" t="str">
        <f>VLOOKUP($A1567,MA_KH!$A:$Q,MA_KH!P$1,0)</f>
        <v>CÔNG TY TNHH MM MEGA MARKET (VIỆT NAM)</v>
      </c>
      <c r="AG1567" s="2" t="str">
        <f>(Table1[[#This Row],[Số hóa đơn]])&amp;IF(OR(Table1[[#This Row],[Phân loại]]="Hàng trả",Table1[[#This Row],[Phân loại]]="Giảm công nợ"),-Table1[[#This Row],[Tổng giá trị]],Table1[[#This Row],[Tổng giá trị]])</f>
        <v>000678552743200</v>
      </c>
      <c r="AH1567" s="6" t="e">
        <f>_xlfn.XLOOKUP(Table1[[#This Row],[Column1]],'Chi tiết tt Mega gửi'!P:P,'Chi tiết tt Mega gửi'!N:N)</f>
        <v>#N/A</v>
      </c>
    </row>
    <row r="1568" spans="1:34" ht="25.5" customHeight="1" x14ac:dyDescent="0.2">
      <c r="A1568" s="54" t="s">
        <v>7306</v>
      </c>
      <c r="B1568" s="54" t="s">
        <v>7307</v>
      </c>
      <c r="C1568" s="55">
        <v>46286</v>
      </c>
      <c r="D1568" s="54" t="s">
        <v>22452</v>
      </c>
      <c r="E1568" s="55">
        <v>46286</v>
      </c>
      <c r="F1568" s="54" t="s">
        <v>22453</v>
      </c>
      <c r="G1568" s="54" t="s">
        <v>22454</v>
      </c>
      <c r="H1568" s="56">
        <v>3387410</v>
      </c>
      <c r="I1568" s="57">
        <v>0</v>
      </c>
      <c r="J1568" s="56">
        <v>270993</v>
      </c>
      <c r="K1568" s="65">
        <v>3658403</v>
      </c>
      <c r="L1568" s="64" t="s">
        <v>17236</v>
      </c>
      <c r="O1568" s="32">
        <f>IF(Table1[[#This Row],[Phân loại]]="Tồn đầu kỳ",Table1[[#This Row],[Tổng giá trị]],0)</f>
        <v>0</v>
      </c>
      <c r="P1568" s="138">
        <f>IF(Table1[[#This Row],[Số còn phải thu ĐK]]&lt;&gt;0,0,IF(Table1[[#This Row],[Phân loại]]="Bán hàng",Table1[[#This Row],[Tổng giá trị]],-Table1[[#This Row],[Tổng giá trị]]))</f>
        <v>3658403</v>
      </c>
      <c r="Q1568" s="32">
        <f t="shared" si="282"/>
        <v>0</v>
      </c>
      <c r="R1568" s="138">
        <f>Table1[[#This Row],[Số còn phải thu ĐK]]+Table1[[#This Row],[Giá Trị HD sau CK]]-Table1[[#This Row],[Số tiền đã thu]]</f>
        <v>3658403</v>
      </c>
      <c r="S1568" s="6">
        <f>IF(Table1[[#This Row],[Ngày hóa đơn]]&lt;&gt;"",Table1[[#This Row],[Ngày hóa đơn]],IF(Table1[[#This Row],[Ngày hạch toán]]&lt;&gt;"",Table1[[#This Row],[Ngày hạch toán]],""))</f>
        <v>46286</v>
      </c>
      <c r="T1568" s="138"/>
      <c r="U1568" s="6">
        <f>IF(Table1[[#This Row],[Ngày tính CN]]="","",S1568+T1568)</f>
        <v>46286</v>
      </c>
      <c r="V1568" s="32">
        <f ca="1">IF(Table1[[#This Row],[Hạn thanh toán]]="","",IF((U1568-NOW())&lt;0,0,(U1568-NOW())))</f>
        <v>0</v>
      </c>
      <c r="W1568" s="32"/>
      <c r="X1568" s="32">
        <f t="shared" ca="1" si="283"/>
        <v>8.3597532407438848</v>
      </c>
      <c r="Y1568" s="2" t="str">
        <f t="shared" ca="1" si="284"/>
        <v>Nợ quá hạn 30 ngày</v>
      </c>
      <c r="Z1568" s="42">
        <f t="shared" si="285"/>
        <v>46286</v>
      </c>
      <c r="AA1568" s="42" t="str">
        <f t="shared" si="286"/>
        <v/>
      </c>
      <c r="AD1568" s="2" t="str">
        <f>VLOOKUP($A1568,MA_KH!$A:$Q,MA_KH!O$1,0)</f>
        <v>MEGA</v>
      </c>
      <c r="AE1568" s="2" t="str">
        <f>VLOOKUP($A1568,MA_KH!$A:$Q,MA_KH!P$1,0)</f>
        <v>CÔNG TY TNHH MM MEGA MARKET (VIỆT NAM)</v>
      </c>
      <c r="AG1568" s="2" t="str">
        <f>(Table1[[#This Row],[Số hóa đơn]])&amp;IF(OR(Table1[[#This Row],[Phân loại]]="Hàng trả",Table1[[#This Row],[Phân loại]]="Giảm công nợ"),-Table1[[#This Row],[Tổng giá trị]],Table1[[#This Row],[Tổng giá trị]])</f>
        <v>000678513658403</v>
      </c>
      <c r="AH1568" s="6" t="e">
        <f>_xlfn.XLOOKUP(Table1[[#This Row],[Column1]],'Chi tiết tt Mega gửi'!P:P,'Chi tiết tt Mega gửi'!N:N)</f>
        <v>#N/A</v>
      </c>
    </row>
    <row r="1569" spans="1:34" ht="25.5" customHeight="1" x14ac:dyDescent="0.2">
      <c r="A1569" s="54" t="s">
        <v>16288</v>
      </c>
      <c r="B1569" s="54" t="s">
        <v>294</v>
      </c>
      <c r="C1569" s="55">
        <v>46286</v>
      </c>
      <c r="D1569" s="54" t="s">
        <v>22455</v>
      </c>
      <c r="E1569" s="55">
        <v>46286</v>
      </c>
      <c r="F1569" s="54" t="s">
        <v>22456</v>
      </c>
      <c r="G1569" s="54" t="s">
        <v>22457</v>
      </c>
      <c r="H1569" s="56">
        <v>2060804</v>
      </c>
      <c r="I1569" s="57">
        <v>0</v>
      </c>
      <c r="J1569" s="56">
        <v>164864</v>
      </c>
      <c r="K1569" s="65">
        <v>2225668</v>
      </c>
      <c r="L1569" s="64" t="s">
        <v>17236</v>
      </c>
      <c r="O1569" s="32">
        <f>IF(Table1[[#This Row],[Phân loại]]="Tồn đầu kỳ",Table1[[#This Row],[Tổng giá trị]],0)</f>
        <v>0</v>
      </c>
      <c r="P1569" s="138">
        <f>IF(Table1[[#This Row],[Số còn phải thu ĐK]]&lt;&gt;0,0,IF(Table1[[#This Row],[Phân loại]]="Bán hàng",Table1[[#This Row],[Tổng giá trị]],-Table1[[#This Row],[Tổng giá trị]]))</f>
        <v>2225668</v>
      </c>
      <c r="Q1569" s="32">
        <f t="shared" si="282"/>
        <v>0</v>
      </c>
      <c r="R1569" s="138">
        <f>Table1[[#This Row],[Số còn phải thu ĐK]]+Table1[[#This Row],[Giá Trị HD sau CK]]-Table1[[#This Row],[Số tiền đã thu]]</f>
        <v>2225668</v>
      </c>
      <c r="S1569" s="6">
        <f>IF(Table1[[#This Row],[Ngày hóa đơn]]&lt;&gt;"",Table1[[#This Row],[Ngày hóa đơn]],IF(Table1[[#This Row],[Ngày hạch toán]]&lt;&gt;"",Table1[[#This Row],[Ngày hạch toán]],""))</f>
        <v>46286</v>
      </c>
      <c r="T1569" s="138"/>
      <c r="U1569" s="6">
        <f>IF(Table1[[#This Row],[Ngày tính CN]]="","",S1569+T1569)</f>
        <v>46286</v>
      </c>
      <c r="V1569" s="32">
        <f ca="1">IF(Table1[[#This Row],[Hạn thanh toán]]="","",IF((U1569-NOW())&lt;0,0,(U1569-NOW())))</f>
        <v>0</v>
      </c>
      <c r="W1569" s="32"/>
      <c r="X1569" s="32">
        <f t="shared" ca="1" si="283"/>
        <v>8.3597532407438848</v>
      </c>
      <c r="Y1569" s="2" t="str">
        <f t="shared" ca="1" si="284"/>
        <v>Nợ quá hạn 30 ngày</v>
      </c>
      <c r="Z1569" s="42">
        <f t="shared" si="285"/>
        <v>46286</v>
      </c>
      <c r="AA1569" s="42" t="str">
        <f t="shared" si="286"/>
        <v/>
      </c>
      <c r="AD1569" s="2" t="str">
        <f>VLOOKUP($A1569,MA_KH!$A:$Q,MA_KH!O$1,0)</f>
        <v>MEGA</v>
      </c>
      <c r="AE1569" s="2" t="str">
        <f>VLOOKUP($A1569,MA_KH!$A:$Q,MA_KH!P$1,0)</f>
        <v>CÔNG TY TNHH MM MEGA MARKET (VIỆT NAM)</v>
      </c>
      <c r="AG1569" s="2" t="str">
        <f>(Table1[[#This Row],[Số hóa đơn]])&amp;IF(OR(Table1[[#This Row],[Phân loại]]="Hàng trả",Table1[[#This Row],[Phân loại]]="Giảm công nợ"),-Table1[[#This Row],[Tổng giá trị]],Table1[[#This Row],[Tổng giá trị]])</f>
        <v>000678522225668</v>
      </c>
      <c r="AH1569" s="6" t="e">
        <f>_xlfn.XLOOKUP(Table1[[#This Row],[Column1]],'Chi tiết tt Mega gửi'!P:P,'Chi tiết tt Mega gửi'!N:N)</f>
        <v>#N/A</v>
      </c>
    </row>
    <row r="1570" spans="1:34" ht="25.5" customHeight="1" x14ac:dyDescent="0.2">
      <c r="A1570" s="54" t="s">
        <v>16306</v>
      </c>
      <c r="B1570" s="54" t="s">
        <v>7257</v>
      </c>
      <c r="C1570" s="55">
        <v>46286</v>
      </c>
      <c r="D1570" s="54" t="s">
        <v>22458</v>
      </c>
      <c r="E1570" s="55">
        <v>46286</v>
      </c>
      <c r="F1570" s="54" t="s">
        <v>22459</v>
      </c>
      <c r="G1570" s="54" t="s">
        <v>22460</v>
      </c>
      <c r="H1570" s="56">
        <v>362500</v>
      </c>
      <c r="I1570" s="57">
        <v>0</v>
      </c>
      <c r="J1570" s="56">
        <v>29000</v>
      </c>
      <c r="K1570" s="65">
        <v>391500</v>
      </c>
      <c r="L1570" s="64" t="s">
        <v>17236</v>
      </c>
      <c r="O1570" s="32">
        <f>IF(Table1[[#This Row],[Phân loại]]="Tồn đầu kỳ",Table1[[#This Row],[Tổng giá trị]],0)</f>
        <v>0</v>
      </c>
      <c r="P1570" s="138">
        <f>IF(Table1[[#This Row],[Số còn phải thu ĐK]]&lt;&gt;0,0,IF(Table1[[#This Row],[Phân loại]]="Bán hàng",Table1[[#This Row],[Tổng giá trị]],-Table1[[#This Row],[Tổng giá trị]]))</f>
        <v>391500</v>
      </c>
      <c r="Q1570" s="32">
        <f t="shared" si="282"/>
        <v>0</v>
      </c>
      <c r="R1570" s="138">
        <f>Table1[[#This Row],[Số còn phải thu ĐK]]+Table1[[#This Row],[Giá Trị HD sau CK]]-Table1[[#This Row],[Số tiền đã thu]]</f>
        <v>391500</v>
      </c>
      <c r="S1570" s="6">
        <f>IF(Table1[[#This Row],[Ngày hóa đơn]]&lt;&gt;"",Table1[[#This Row],[Ngày hóa đơn]],IF(Table1[[#This Row],[Ngày hạch toán]]&lt;&gt;"",Table1[[#This Row],[Ngày hạch toán]],""))</f>
        <v>46286</v>
      </c>
      <c r="T1570" s="138"/>
      <c r="U1570" s="6">
        <f>IF(Table1[[#This Row],[Ngày tính CN]]="","",S1570+T1570)</f>
        <v>46286</v>
      </c>
      <c r="V1570" s="32">
        <f ca="1">IF(Table1[[#This Row],[Hạn thanh toán]]="","",IF((U1570-NOW())&lt;0,0,(U1570-NOW())))</f>
        <v>0</v>
      </c>
      <c r="W1570" s="32"/>
      <c r="X1570" s="32">
        <f t="shared" ca="1" si="283"/>
        <v>8.3597532407438848</v>
      </c>
      <c r="Y1570" s="2" t="str">
        <f t="shared" ca="1" si="284"/>
        <v>Nợ quá hạn 30 ngày</v>
      </c>
      <c r="Z1570" s="42">
        <f t="shared" si="285"/>
        <v>46286</v>
      </c>
      <c r="AA1570" s="42" t="str">
        <f t="shared" si="286"/>
        <v/>
      </c>
      <c r="AD1570" s="2" t="str">
        <f>VLOOKUP($A1570,MA_KH!$A:$Q,MA_KH!O$1,0)</f>
        <v>MEGA</v>
      </c>
      <c r="AE1570" s="2" t="str">
        <f>VLOOKUP($A1570,MA_KH!$A:$Q,MA_KH!P$1,0)</f>
        <v>CÔNG TY TNHH MM MEGA MARKET (VIỆT NAM)</v>
      </c>
      <c r="AG1570" s="2" t="str">
        <f>(Table1[[#This Row],[Số hóa đơn]])&amp;IF(OR(Table1[[#This Row],[Phân loại]]="Hàng trả",Table1[[#This Row],[Phân loại]]="Giảm công nợ"),-Table1[[#This Row],[Tổng giá trị]],Table1[[#This Row],[Tổng giá trị]])</f>
        <v>00067893391500</v>
      </c>
      <c r="AH1570" s="6" t="e">
        <f>_xlfn.XLOOKUP(Table1[[#This Row],[Column1]],'Chi tiết tt Mega gửi'!P:P,'Chi tiết tt Mega gửi'!N:N)</f>
        <v>#N/A</v>
      </c>
    </row>
    <row r="1571" spans="1:34" ht="25.5" customHeight="1" x14ac:dyDescent="0.2">
      <c r="A1571" s="54" t="s">
        <v>16306</v>
      </c>
      <c r="B1571" s="54" t="s">
        <v>7257</v>
      </c>
      <c r="C1571" s="55">
        <v>46286</v>
      </c>
      <c r="D1571" s="54" t="s">
        <v>22461</v>
      </c>
      <c r="E1571" s="55">
        <v>46286</v>
      </c>
      <c r="F1571" s="54" t="s">
        <v>22462</v>
      </c>
      <c r="G1571" s="54" t="s">
        <v>22463</v>
      </c>
      <c r="H1571" s="56">
        <v>350000</v>
      </c>
      <c r="I1571" s="57">
        <v>0</v>
      </c>
      <c r="J1571" s="56">
        <v>28000</v>
      </c>
      <c r="K1571" s="65">
        <v>378000</v>
      </c>
      <c r="L1571" s="64" t="s">
        <v>17236</v>
      </c>
      <c r="O1571" s="32">
        <f>IF(Table1[[#This Row],[Phân loại]]="Tồn đầu kỳ",Table1[[#This Row],[Tổng giá trị]],0)</f>
        <v>0</v>
      </c>
      <c r="P1571" s="138">
        <f>IF(Table1[[#This Row],[Số còn phải thu ĐK]]&lt;&gt;0,0,IF(Table1[[#This Row],[Phân loại]]="Bán hàng",Table1[[#This Row],[Tổng giá trị]],-Table1[[#This Row],[Tổng giá trị]]))</f>
        <v>378000</v>
      </c>
      <c r="Q1571" s="32">
        <f t="shared" si="282"/>
        <v>0</v>
      </c>
      <c r="R1571" s="138">
        <f>Table1[[#This Row],[Số còn phải thu ĐK]]+Table1[[#This Row],[Giá Trị HD sau CK]]-Table1[[#This Row],[Số tiền đã thu]]</f>
        <v>378000</v>
      </c>
      <c r="S1571" s="6">
        <f>IF(Table1[[#This Row],[Ngày hóa đơn]]&lt;&gt;"",Table1[[#This Row],[Ngày hóa đơn]],IF(Table1[[#This Row],[Ngày hạch toán]]&lt;&gt;"",Table1[[#This Row],[Ngày hạch toán]],""))</f>
        <v>46286</v>
      </c>
      <c r="T1571" s="138"/>
      <c r="U1571" s="6">
        <f>IF(Table1[[#This Row],[Ngày tính CN]]="","",S1571+T1571)</f>
        <v>46286</v>
      </c>
      <c r="V1571" s="32">
        <f ca="1">IF(Table1[[#This Row],[Hạn thanh toán]]="","",IF((U1571-NOW())&lt;0,0,(U1571-NOW())))</f>
        <v>0</v>
      </c>
      <c r="W1571" s="32"/>
      <c r="X1571" s="32">
        <f t="shared" ca="1" si="283"/>
        <v>8.3597532407438848</v>
      </c>
      <c r="Y1571" s="2" t="str">
        <f t="shared" ca="1" si="284"/>
        <v>Nợ quá hạn 30 ngày</v>
      </c>
      <c r="Z1571" s="42">
        <f t="shared" si="285"/>
        <v>46286</v>
      </c>
      <c r="AA1571" s="42" t="str">
        <f t="shared" si="286"/>
        <v/>
      </c>
      <c r="AD1571" s="2" t="str">
        <f>VLOOKUP($A1571,MA_KH!$A:$Q,MA_KH!O$1,0)</f>
        <v>MEGA</v>
      </c>
      <c r="AE1571" s="2" t="str">
        <f>VLOOKUP($A1571,MA_KH!$A:$Q,MA_KH!P$1,0)</f>
        <v>CÔNG TY TNHH MM MEGA MARKET (VIỆT NAM)</v>
      </c>
      <c r="AG1571" s="2" t="str">
        <f>(Table1[[#This Row],[Số hóa đơn]])&amp;IF(OR(Table1[[#This Row],[Phân loại]]="Hàng trả",Table1[[#This Row],[Phân loại]]="Giảm công nợ"),-Table1[[#This Row],[Tổng giá trị]],Table1[[#This Row],[Tổng giá trị]])</f>
        <v>00067892378000</v>
      </c>
      <c r="AH1571" s="6" t="e">
        <f>_xlfn.XLOOKUP(Table1[[#This Row],[Column1]],'Chi tiết tt Mega gửi'!P:P,'Chi tiết tt Mega gửi'!N:N)</f>
        <v>#N/A</v>
      </c>
    </row>
    <row r="1572" spans="1:34" ht="25.5" customHeight="1" x14ac:dyDescent="0.2">
      <c r="A1572" s="54" t="s">
        <v>16287</v>
      </c>
      <c r="B1572" s="54" t="s">
        <v>253</v>
      </c>
      <c r="C1572" s="55">
        <v>46286</v>
      </c>
      <c r="D1572" s="54" t="s">
        <v>22464</v>
      </c>
      <c r="E1572" s="55">
        <v>46286</v>
      </c>
      <c r="F1572" s="54" t="s">
        <v>22465</v>
      </c>
      <c r="G1572" s="54" t="s">
        <v>22466</v>
      </c>
      <c r="H1572" s="56">
        <v>1166110</v>
      </c>
      <c r="I1572" s="57">
        <v>0</v>
      </c>
      <c r="J1572" s="56">
        <v>93289</v>
      </c>
      <c r="K1572" s="65">
        <v>1259399</v>
      </c>
      <c r="L1572" s="64" t="s">
        <v>17236</v>
      </c>
      <c r="O1572" s="32">
        <f>IF(Table1[[#This Row],[Phân loại]]="Tồn đầu kỳ",Table1[[#This Row],[Tổng giá trị]],0)</f>
        <v>0</v>
      </c>
      <c r="P1572" s="138">
        <f>IF(Table1[[#This Row],[Số còn phải thu ĐK]]&lt;&gt;0,0,IF(Table1[[#This Row],[Phân loại]]="Bán hàng",Table1[[#This Row],[Tổng giá trị]],-Table1[[#This Row],[Tổng giá trị]]))</f>
        <v>1259399</v>
      </c>
      <c r="Q1572" s="32">
        <f t="shared" ref="Q1572:Q1590" si="287">IF(M1572&lt;&gt;"",IF(O1572&lt;&gt;0,O1572,P1572),0)</f>
        <v>0</v>
      </c>
      <c r="R1572" s="138">
        <f>Table1[[#This Row],[Số còn phải thu ĐK]]+Table1[[#This Row],[Giá Trị HD sau CK]]-Table1[[#This Row],[Số tiền đã thu]]</f>
        <v>1259399</v>
      </c>
      <c r="S1572" s="6">
        <f>IF(Table1[[#This Row],[Ngày hóa đơn]]&lt;&gt;"",Table1[[#This Row],[Ngày hóa đơn]],IF(Table1[[#This Row],[Ngày hạch toán]]&lt;&gt;"",Table1[[#This Row],[Ngày hạch toán]],""))</f>
        <v>46286</v>
      </c>
      <c r="T1572" s="138"/>
      <c r="U1572" s="6">
        <f>IF(Table1[[#This Row],[Ngày tính CN]]="","",S1572+T1572)</f>
        <v>46286</v>
      </c>
      <c r="V1572" s="32">
        <f ca="1">IF(Table1[[#This Row],[Hạn thanh toán]]="","",IF((U1572-NOW())&lt;0,0,(U1572-NOW())))</f>
        <v>0</v>
      </c>
      <c r="W1572" s="32"/>
      <c r="X1572" s="32">
        <f t="shared" ref="X1572:X1590" ca="1" si="288">IF(OR(U1572="",R1572=0),"",IF((U1572-NOW())&lt;0,-(U1572-NOW()),0))</f>
        <v>8.3597532407438848</v>
      </c>
      <c r="Y1572" s="2" t="str">
        <f t="shared" ref="Y1572:Y1590" ca="1" si="289">IF(R1572=0,"Đã thanh toán",IF(X1572="","",IF(X1572&lt;=0,"Chưa đến hạn thanh toán",IF(X1572&lt;=30,"Nợ quá hạn 30 ngày",IF(X1572&lt;=60,"Nợ quá hạn từ 30 ngày đến 60 ngày",IF(X1572&lt;=90,"Nợ quá hạn từ 60 ngày đến 90 ngày",IF(X1572&lt;=120,"Nợ quá hạn từ 90 ngày đến 120 ngày","Nợ quá hạn hơn 120 ngày có khả năng mất thanh toán")))))))</f>
        <v>Nợ quá hạn 30 ngày</v>
      </c>
      <c r="Z1572" s="42">
        <f t="shared" ref="Z1572:Z1590" si="290">IF(S1572="","",S1572)</f>
        <v>46286</v>
      </c>
      <c r="AA1572" s="42" t="str">
        <f t="shared" ref="AA1572:AA1590" si="291">IF(M1572="","",M1572)</f>
        <v/>
      </c>
      <c r="AD1572" s="2" t="str">
        <f>VLOOKUP($A1572,MA_KH!$A:$Q,MA_KH!O$1,0)</f>
        <v>MEGA</v>
      </c>
      <c r="AE1572" s="2" t="str">
        <f>VLOOKUP($A1572,MA_KH!$A:$Q,MA_KH!P$1,0)</f>
        <v>CÔNG TY TNHH MM MEGA MARKET (VIỆT NAM)</v>
      </c>
      <c r="AG1572" s="2" t="str">
        <f>(Table1[[#This Row],[Số hóa đơn]])&amp;IF(OR(Table1[[#This Row],[Phân loại]]="Hàng trả",Table1[[#This Row],[Phân loại]]="Giảm công nợ"),-Table1[[#This Row],[Tổng giá trị]],Table1[[#This Row],[Tổng giá trị]])</f>
        <v>000678531259399</v>
      </c>
      <c r="AH1572" s="6" t="e">
        <f>_xlfn.XLOOKUP(Table1[[#This Row],[Column1]],'Chi tiết tt Mega gửi'!P:P,'Chi tiết tt Mega gửi'!N:N)</f>
        <v>#N/A</v>
      </c>
    </row>
    <row r="1573" spans="1:34" ht="25.5" customHeight="1" x14ac:dyDescent="0.2">
      <c r="A1573" s="54" t="s">
        <v>16306</v>
      </c>
      <c r="B1573" s="54" t="s">
        <v>7257</v>
      </c>
      <c r="C1573" s="55">
        <v>46287</v>
      </c>
      <c r="D1573" s="54" t="s">
        <v>22467</v>
      </c>
      <c r="E1573" s="55">
        <v>46287</v>
      </c>
      <c r="F1573" s="54" t="s">
        <v>22468</v>
      </c>
      <c r="G1573" s="54" t="s">
        <v>22469</v>
      </c>
      <c r="H1573" s="56">
        <v>1152900</v>
      </c>
      <c r="I1573" s="57">
        <v>0</v>
      </c>
      <c r="J1573" s="56">
        <v>92232</v>
      </c>
      <c r="K1573" s="65">
        <v>1245132</v>
      </c>
      <c r="L1573" s="64" t="s">
        <v>17236</v>
      </c>
      <c r="O1573" s="32">
        <f>IF(Table1[[#This Row],[Phân loại]]="Tồn đầu kỳ",Table1[[#This Row],[Tổng giá trị]],0)</f>
        <v>0</v>
      </c>
      <c r="P1573" s="138">
        <f>IF(Table1[[#This Row],[Số còn phải thu ĐK]]&lt;&gt;0,0,IF(Table1[[#This Row],[Phân loại]]="Bán hàng",Table1[[#This Row],[Tổng giá trị]],-Table1[[#This Row],[Tổng giá trị]]))</f>
        <v>1245132</v>
      </c>
      <c r="Q1573" s="32">
        <f t="shared" si="287"/>
        <v>0</v>
      </c>
      <c r="R1573" s="138">
        <f>Table1[[#This Row],[Số còn phải thu ĐK]]+Table1[[#This Row],[Giá Trị HD sau CK]]-Table1[[#This Row],[Số tiền đã thu]]</f>
        <v>1245132</v>
      </c>
      <c r="S1573" s="6">
        <f>IF(Table1[[#This Row],[Ngày hóa đơn]]&lt;&gt;"",Table1[[#This Row],[Ngày hóa đơn]],IF(Table1[[#This Row],[Ngày hạch toán]]&lt;&gt;"",Table1[[#This Row],[Ngày hạch toán]],""))</f>
        <v>46287</v>
      </c>
      <c r="T1573" s="138"/>
      <c r="U1573" s="6">
        <f>IF(Table1[[#This Row],[Ngày tính CN]]="","",S1573+T1573)</f>
        <v>46287</v>
      </c>
      <c r="V1573" s="32">
        <f ca="1">IF(Table1[[#This Row],[Hạn thanh toán]]="","",IF((U1573-NOW())&lt;0,0,(U1573-NOW())))</f>
        <v>0</v>
      </c>
      <c r="W1573" s="32"/>
      <c r="X1573" s="32">
        <f t="shared" ca="1" si="288"/>
        <v>7.3597532407438848</v>
      </c>
      <c r="Y1573" s="2" t="str">
        <f t="shared" ca="1" si="289"/>
        <v>Nợ quá hạn 30 ngày</v>
      </c>
      <c r="Z1573" s="42">
        <f t="shared" si="290"/>
        <v>46287</v>
      </c>
      <c r="AA1573" s="42" t="str">
        <f t="shared" si="291"/>
        <v/>
      </c>
      <c r="AD1573" s="2" t="str">
        <f>VLOOKUP($A1573,MA_KH!$A:$Q,MA_KH!O$1,0)</f>
        <v>MEGA</v>
      </c>
      <c r="AE1573" s="2" t="str">
        <f>VLOOKUP($A1573,MA_KH!$A:$Q,MA_KH!P$1,0)</f>
        <v>CÔNG TY TNHH MM MEGA MARKET (VIỆT NAM)</v>
      </c>
      <c r="AG1573" s="2" t="str">
        <f>(Table1[[#This Row],[Số hóa đơn]])&amp;IF(OR(Table1[[#This Row],[Phân loại]]="Hàng trả",Table1[[#This Row],[Phân loại]]="Giảm công nợ"),-Table1[[#This Row],[Tổng giá trị]],Table1[[#This Row],[Tổng giá trị]])</f>
        <v>000678941245132</v>
      </c>
      <c r="AH1573" s="6" t="e">
        <f>_xlfn.XLOOKUP(Table1[[#This Row],[Column1]],'Chi tiết tt Mega gửi'!P:P,'Chi tiết tt Mega gửi'!N:N)</f>
        <v>#N/A</v>
      </c>
    </row>
    <row r="1574" spans="1:34" ht="25.5" customHeight="1" x14ac:dyDescent="0.2">
      <c r="A1574" s="54" t="s">
        <v>16300</v>
      </c>
      <c r="B1574" s="54" t="s">
        <v>7238</v>
      </c>
      <c r="C1574" s="55">
        <v>46287</v>
      </c>
      <c r="D1574" s="54" t="s">
        <v>22470</v>
      </c>
      <c r="E1574" s="55">
        <v>46287</v>
      </c>
      <c r="F1574" s="54" t="s">
        <v>22471</v>
      </c>
      <c r="G1574" s="54" t="s">
        <v>22472</v>
      </c>
      <c r="H1574" s="56">
        <v>1179260</v>
      </c>
      <c r="I1574" s="57">
        <v>0</v>
      </c>
      <c r="J1574" s="56">
        <v>94341</v>
      </c>
      <c r="K1574" s="65">
        <v>1273601</v>
      </c>
      <c r="L1574" s="64" t="s">
        <v>17236</v>
      </c>
      <c r="O1574" s="32">
        <f>IF(Table1[[#This Row],[Phân loại]]="Tồn đầu kỳ",Table1[[#This Row],[Tổng giá trị]],0)</f>
        <v>0</v>
      </c>
      <c r="P1574" s="138">
        <f>IF(Table1[[#This Row],[Số còn phải thu ĐK]]&lt;&gt;0,0,IF(Table1[[#This Row],[Phân loại]]="Bán hàng",Table1[[#This Row],[Tổng giá trị]],-Table1[[#This Row],[Tổng giá trị]]))</f>
        <v>1273601</v>
      </c>
      <c r="Q1574" s="32">
        <f t="shared" si="287"/>
        <v>0</v>
      </c>
      <c r="R1574" s="138">
        <f>Table1[[#This Row],[Số còn phải thu ĐK]]+Table1[[#This Row],[Giá Trị HD sau CK]]-Table1[[#This Row],[Số tiền đã thu]]</f>
        <v>1273601</v>
      </c>
      <c r="S1574" s="6">
        <f>IF(Table1[[#This Row],[Ngày hóa đơn]]&lt;&gt;"",Table1[[#This Row],[Ngày hóa đơn]],IF(Table1[[#This Row],[Ngày hạch toán]]&lt;&gt;"",Table1[[#This Row],[Ngày hạch toán]],""))</f>
        <v>46287</v>
      </c>
      <c r="T1574" s="138"/>
      <c r="U1574" s="6">
        <f>IF(Table1[[#This Row],[Ngày tính CN]]="","",S1574+T1574)</f>
        <v>46287</v>
      </c>
      <c r="V1574" s="32">
        <f ca="1">IF(Table1[[#This Row],[Hạn thanh toán]]="","",IF((U1574-NOW())&lt;0,0,(U1574-NOW())))</f>
        <v>0</v>
      </c>
      <c r="W1574" s="32"/>
      <c r="X1574" s="32">
        <f t="shared" ca="1" si="288"/>
        <v>7.3597532407438848</v>
      </c>
      <c r="Y1574" s="2" t="str">
        <f t="shared" ca="1" si="289"/>
        <v>Nợ quá hạn 30 ngày</v>
      </c>
      <c r="Z1574" s="42">
        <f t="shared" si="290"/>
        <v>46287</v>
      </c>
      <c r="AA1574" s="42" t="str">
        <f t="shared" si="291"/>
        <v/>
      </c>
      <c r="AD1574" s="2" t="str">
        <f>VLOOKUP($A1574,MA_KH!$A:$Q,MA_KH!O$1,0)</f>
        <v>MEGA</v>
      </c>
      <c r="AE1574" s="2" t="str">
        <f>VLOOKUP($A1574,MA_KH!$A:$Q,MA_KH!P$1,0)</f>
        <v>CÔNG TY TNHH MM MEGA MARKET (VIỆT NAM)</v>
      </c>
      <c r="AG1574" s="2" t="str">
        <f>(Table1[[#This Row],[Số hóa đơn]])&amp;IF(OR(Table1[[#This Row],[Phân loại]]="Hàng trả",Table1[[#This Row],[Phân loại]]="Giảm công nợ"),-Table1[[#This Row],[Tổng giá trị]],Table1[[#This Row],[Tổng giá trị]])</f>
        <v>000678561273601</v>
      </c>
      <c r="AH1574" s="6" t="e">
        <f>_xlfn.XLOOKUP(Table1[[#This Row],[Column1]],'Chi tiết tt Mega gửi'!P:P,'Chi tiết tt Mega gửi'!N:N)</f>
        <v>#N/A</v>
      </c>
    </row>
    <row r="1575" spans="1:34" ht="25.5" customHeight="1" x14ac:dyDescent="0.2">
      <c r="A1575" s="54" t="s">
        <v>16291</v>
      </c>
      <c r="B1575" s="54" t="s">
        <v>200</v>
      </c>
      <c r="C1575" s="55">
        <v>46289</v>
      </c>
      <c r="D1575" s="54" t="s">
        <v>22473</v>
      </c>
      <c r="E1575" s="55">
        <v>46289</v>
      </c>
      <c r="F1575" s="54" t="s">
        <v>22474</v>
      </c>
      <c r="G1575" s="54" t="s">
        <v>22475</v>
      </c>
      <c r="H1575" s="56">
        <v>2221300</v>
      </c>
      <c r="I1575" s="57">
        <v>0</v>
      </c>
      <c r="J1575" s="56">
        <v>177704</v>
      </c>
      <c r="K1575" s="65">
        <v>2399004</v>
      </c>
      <c r="L1575" s="64" t="s">
        <v>17236</v>
      </c>
      <c r="O1575" s="32">
        <f>IF(Table1[[#This Row],[Phân loại]]="Tồn đầu kỳ",Table1[[#This Row],[Tổng giá trị]],0)</f>
        <v>0</v>
      </c>
      <c r="P1575" s="138">
        <f>IF(Table1[[#This Row],[Số còn phải thu ĐK]]&lt;&gt;0,0,IF(Table1[[#This Row],[Phân loại]]="Bán hàng",Table1[[#This Row],[Tổng giá trị]],-Table1[[#This Row],[Tổng giá trị]]))</f>
        <v>2399004</v>
      </c>
      <c r="Q1575" s="32">
        <f t="shared" si="287"/>
        <v>0</v>
      </c>
      <c r="R1575" s="138">
        <f>Table1[[#This Row],[Số còn phải thu ĐK]]+Table1[[#This Row],[Giá Trị HD sau CK]]-Table1[[#This Row],[Số tiền đã thu]]</f>
        <v>2399004</v>
      </c>
      <c r="S1575" s="6">
        <f>IF(Table1[[#This Row],[Ngày hóa đơn]]&lt;&gt;"",Table1[[#This Row],[Ngày hóa đơn]],IF(Table1[[#This Row],[Ngày hạch toán]]&lt;&gt;"",Table1[[#This Row],[Ngày hạch toán]],""))</f>
        <v>46289</v>
      </c>
      <c r="T1575" s="138"/>
      <c r="U1575" s="6">
        <f>IF(Table1[[#This Row],[Ngày tính CN]]="","",S1575+T1575)</f>
        <v>46289</v>
      </c>
      <c r="V1575" s="32">
        <f ca="1">IF(Table1[[#This Row],[Hạn thanh toán]]="","",IF((U1575-NOW())&lt;0,0,(U1575-NOW())))</f>
        <v>0</v>
      </c>
      <c r="W1575" s="32"/>
      <c r="X1575" s="32">
        <f t="shared" ca="1" si="288"/>
        <v>5.3597532407438848</v>
      </c>
      <c r="Y1575" s="2" t="str">
        <f t="shared" ca="1" si="289"/>
        <v>Nợ quá hạn 30 ngày</v>
      </c>
      <c r="Z1575" s="42">
        <f t="shared" si="290"/>
        <v>46289</v>
      </c>
      <c r="AA1575" s="42" t="str">
        <f t="shared" si="291"/>
        <v/>
      </c>
      <c r="AD1575" s="2" t="str">
        <f>VLOOKUP($A1575,MA_KH!$A:$Q,MA_KH!O$1,0)</f>
        <v>MEGA</v>
      </c>
      <c r="AE1575" s="2" t="str">
        <f>VLOOKUP($A1575,MA_KH!$A:$Q,MA_KH!P$1,0)</f>
        <v>CÔNG TY TNHH MM MEGA MARKET (VIỆT NAM)</v>
      </c>
      <c r="AG1575" s="2" t="str">
        <f>(Table1[[#This Row],[Số hóa đơn]])&amp;IF(OR(Table1[[#This Row],[Phân loại]]="Hàng trả",Table1[[#This Row],[Phân loại]]="Giảm công nợ"),-Table1[[#This Row],[Tổng giá trị]],Table1[[#This Row],[Tổng giá trị]])</f>
        <v>000687902399004</v>
      </c>
      <c r="AH1575" s="6" t="e">
        <f>_xlfn.XLOOKUP(Table1[[#This Row],[Column1]],'Chi tiết tt Mega gửi'!P:P,'Chi tiết tt Mega gửi'!N:N)</f>
        <v>#N/A</v>
      </c>
    </row>
    <row r="1576" spans="1:34" ht="25.5" customHeight="1" x14ac:dyDescent="0.2">
      <c r="A1576" s="54" t="s">
        <v>16294</v>
      </c>
      <c r="B1576" s="54" t="s">
        <v>259</v>
      </c>
      <c r="C1576" s="55">
        <v>46289</v>
      </c>
      <c r="D1576" s="54" t="s">
        <v>22476</v>
      </c>
      <c r="E1576" s="55">
        <v>46289</v>
      </c>
      <c r="F1576" s="54" t="s">
        <v>22477</v>
      </c>
      <c r="G1576" s="54" t="s">
        <v>22478</v>
      </c>
      <c r="H1576" s="56">
        <v>1098500</v>
      </c>
      <c r="I1576" s="57">
        <v>0</v>
      </c>
      <c r="J1576" s="56">
        <v>87880</v>
      </c>
      <c r="K1576" s="65">
        <v>1186380</v>
      </c>
      <c r="L1576" s="64" t="s">
        <v>17236</v>
      </c>
      <c r="O1576" s="32">
        <f>IF(Table1[[#This Row],[Phân loại]]="Tồn đầu kỳ",Table1[[#This Row],[Tổng giá trị]],0)</f>
        <v>0</v>
      </c>
      <c r="P1576" s="138">
        <f>IF(Table1[[#This Row],[Số còn phải thu ĐK]]&lt;&gt;0,0,IF(Table1[[#This Row],[Phân loại]]="Bán hàng",Table1[[#This Row],[Tổng giá trị]],-Table1[[#This Row],[Tổng giá trị]]))</f>
        <v>1186380</v>
      </c>
      <c r="Q1576" s="32">
        <f t="shared" si="287"/>
        <v>0</v>
      </c>
      <c r="R1576" s="138">
        <f>Table1[[#This Row],[Số còn phải thu ĐK]]+Table1[[#This Row],[Giá Trị HD sau CK]]-Table1[[#This Row],[Số tiền đã thu]]</f>
        <v>1186380</v>
      </c>
      <c r="S1576" s="6">
        <f>IF(Table1[[#This Row],[Ngày hóa đơn]]&lt;&gt;"",Table1[[#This Row],[Ngày hóa đơn]],IF(Table1[[#This Row],[Ngày hạch toán]]&lt;&gt;"",Table1[[#This Row],[Ngày hạch toán]],""))</f>
        <v>46289</v>
      </c>
      <c r="T1576" s="138"/>
      <c r="U1576" s="6">
        <f>IF(Table1[[#This Row],[Ngày tính CN]]="","",S1576+T1576)</f>
        <v>46289</v>
      </c>
      <c r="V1576" s="32">
        <f ca="1">IF(Table1[[#This Row],[Hạn thanh toán]]="","",IF((U1576-NOW())&lt;0,0,(U1576-NOW())))</f>
        <v>0</v>
      </c>
      <c r="W1576" s="32"/>
      <c r="X1576" s="32">
        <f t="shared" ca="1" si="288"/>
        <v>5.3597532407438848</v>
      </c>
      <c r="Y1576" s="2" t="str">
        <f t="shared" ca="1" si="289"/>
        <v>Nợ quá hạn 30 ngày</v>
      </c>
      <c r="Z1576" s="42">
        <f t="shared" si="290"/>
        <v>46289</v>
      </c>
      <c r="AA1576" s="42" t="str">
        <f t="shared" si="291"/>
        <v/>
      </c>
      <c r="AD1576" s="2" t="str">
        <f>VLOOKUP($A1576,MA_KH!$A:$Q,MA_KH!O$1,0)</f>
        <v>MEGA</v>
      </c>
      <c r="AE1576" s="2" t="str">
        <f>VLOOKUP($A1576,MA_KH!$A:$Q,MA_KH!P$1,0)</f>
        <v>CÔNG TY TNHH MM MEGA MARKET (VIỆT NAM)</v>
      </c>
      <c r="AG1576" s="2" t="str">
        <f>(Table1[[#This Row],[Số hóa đơn]])&amp;IF(OR(Table1[[#This Row],[Phân loại]]="Hàng trả",Table1[[#This Row],[Phân loại]]="Giảm công nợ"),-Table1[[#This Row],[Tổng giá trị]],Table1[[#This Row],[Tổng giá trị]])</f>
        <v>000687841186380</v>
      </c>
      <c r="AH1576" s="6" t="e">
        <f>_xlfn.XLOOKUP(Table1[[#This Row],[Column1]],'Chi tiết tt Mega gửi'!P:P,'Chi tiết tt Mega gửi'!N:N)</f>
        <v>#N/A</v>
      </c>
    </row>
    <row r="1577" spans="1:34" ht="25.5" customHeight="1" x14ac:dyDescent="0.2">
      <c r="A1577" s="54" t="s">
        <v>16289</v>
      </c>
      <c r="B1577" s="54" t="s">
        <v>296</v>
      </c>
      <c r="C1577" s="55">
        <v>46289</v>
      </c>
      <c r="D1577" s="54" t="s">
        <v>22479</v>
      </c>
      <c r="E1577" s="55">
        <v>46289</v>
      </c>
      <c r="F1577" s="54" t="s">
        <v>22480</v>
      </c>
      <c r="G1577" s="54" t="s">
        <v>22481</v>
      </c>
      <c r="H1577" s="56">
        <v>4610916</v>
      </c>
      <c r="I1577" s="57">
        <v>0</v>
      </c>
      <c r="J1577" s="56">
        <v>368873</v>
      </c>
      <c r="K1577" s="65">
        <v>4979789</v>
      </c>
      <c r="L1577" s="64" t="s">
        <v>17236</v>
      </c>
      <c r="O1577" s="32">
        <f>IF(Table1[[#This Row],[Phân loại]]="Tồn đầu kỳ",Table1[[#This Row],[Tổng giá trị]],0)</f>
        <v>0</v>
      </c>
      <c r="P1577" s="138">
        <f>IF(Table1[[#This Row],[Số còn phải thu ĐK]]&lt;&gt;0,0,IF(Table1[[#This Row],[Phân loại]]="Bán hàng",Table1[[#This Row],[Tổng giá trị]],-Table1[[#This Row],[Tổng giá trị]]))</f>
        <v>4979789</v>
      </c>
      <c r="Q1577" s="32">
        <f t="shared" si="287"/>
        <v>0</v>
      </c>
      <c r="R1577" s="138">
        <f>Table1[[#This Row],[Số còn phải thu ĐK]]+Table1[[#This Row],[Giá Trị HD sau CK]]-Table1[[#This Row],[Số tiền đã thu]]</f>
        <v>4979789</v>
      </c>
      <c r="S1577" s="6">
        <f>IF(Table1[[#This Row],[Ngày hóa đơn]]&lt;&gt;"",Table1[[#This Row],[Ngày hóa đơn]],IF(Table1[[#This Row],[Ngày hạch toán]]&lt;&gt;"",Table1[[#This Row],[Ngày hạch toán]],""))</f>
        <v>46289</v>
      </c>
      <c r="T1577" s="138"/>
      <c r="U1577" s="6">
        <f>IF(Table1[[#This Row],[Ngày tính CN]]="","",S1577+T1577)</f>
        <v>46289</v>
      </c>
      <c r="V1577" s="32">
        <f ca="1">IF(Table1[[#This Row],[Hạn thanh toán]]="","",IF((U1577-NOW())&lt;0,0,(U1577-NOW())))</f>
        <v>0</v>
      </c>
      <c r="W1577" s="32"/>
      <c r="X1577" s="32">
        <f t="shared" ca="1" si="288"/>
        <v>5.3597532407438848</v>
      </c>
      <c r="Y1577" s="2" t="str">
        <f t="shared" ca="1" si="289"/>
        <v>Nợ quá hạn 30 ngày</v>
      </c>
      <c r="Z1577" s="42">
        <f t="shared" si="290"/>
        <v>46289</v>
      </c>
      <c r="AA1577" s="42" t="str">
        <f t="shared" si="291"/>
        <v/>
      </c>
      <c r="AD1577" s="2" t="str">
        <f>VLOOKUP($A1577,MA_KH!$A:$Q,MA_KH!O$1,0)</f>
        <v>MEGA</v>
      </c>
      <c r="AE1577" s="2" t="str">
        <f>VLOOKUP($A1577,MA_KH!$A:$Q,MA_KH!P$1,0)</f>
        <v>CÔNG TY TNHH MM MEGA MARKET (VIỆT NAM)</v>
      </c>
      <c r="AG1577" s="2" t="str">
        <f>(Table1[[#This Row],[Số hóa đơn]])&amp;IF(OR(Table1[[#This Row],[Phân loại]]="Hàng trả",Table1[[#This Row],[Phân loại]]="Giảm công nợ"),-Table1[[#This Row],[Tổng giá trị]],Table1[[#This Row],[Tổng giá trị]])</f>
        <v>000687884979789</v>
      </c>
      <c r="AH1577" s="6" t="e">
        <f>_xlfn.XLOOKUP(Table1[[#This Row],[Column1]],'Chi tiết tt Mega gửi'!P:P,'Chi tiết tt Mega gửi'!N:N)</f>
        <v>#N/A</v>
      </c>
    </row>
    <row r="1578" spans="1:34" ht="25.5" customHeight="1" x14ac:dyDescent="0.2">
      <c r="A1578" s="54" t="s">
        <v>16292</v>
      </c>
      <c r="B1578" s="54" t="s">
        <v>251</v>
      </c>
      <c r="C1578" s="55">
        <v>46289</v>
      </c>
      <c r="D1578" s="54" t="s">
        <v>22482</v>
      </c>
      <c r="E1578" s="55">
        <v>46289</v>
      </c>
      <c r="F1578" s="54" t="s">
        <v>22483</v>
      </c>
      <c r="G1578" s="54" t="s">
        <v>22484</v>
      </c>
      <c r="H1578" s="56">
        <v>1687065</v>
      </c>
      <c r="I1578" s="57">
        <v>0</v>
      </c>
      <c r="J1578" s="56">
        <v>134965</v>
      </c>
      <c r="K1578" s="65">
        <v>1822030</v>
      </c>
      <c r="L1578" s="64" t="s">
        <v>17236</v>
      </c>
      <c r="O1578" s="32">
        <f>IF(Table1[[#This Row],[Phân loại]]="Tồn đầu kỳ",Table1[[#This Row],[Tổng giá trị]],0)</f>
        <v>0</v>
      </c>
      <c r="P1578" s="138">
        <f>IF(Table1[[#This Row],[Số còn phải thu ĐK]]&lt;&gt;0,0,IF(Table1[[#This Row],[Phân loại]]="Bán hàng",Table1[[#This Row],[Tổng giá trị]],-Table1[[#This Row],[Tổng giá trị]]))</f>
        <v>1822030</v>
      </c>
      <c r="Q1578" s="32">
        <f t="shared" si="287"/>
        <v>0</v>
      </c>
      <c r="R1578" s="138">
        <f>Table1[[#This Row],[Số còn phải thu ĐK]]+Table1[[#This Row],[Giá Trị HD sau CK]]-Table1[[#This Row],[Số tiền đã thu]]</f>
        <v>1822030</v>
      </c>
      <c r="S1578" s="6">
        <f>IF(Table1[[#This Row],[Ngày hóa đơn]]&lt;&gt;"",Table1[[#This Row],[Ngày hóa đơn]],IF(Table1[[#This Row],[Ngày hạch toán]]&lt;&gt;"",Table1[[#This Row],[Ngày hạch toán]],""))</f>
        <v>46289</v>
      </c>
      <c r="T1578" s="138"/>
      <c r="U1578" s="6">
        <f>IF(Table1[[#This Row],[Ngày tính CN]]="","",S1578+T1578)</f>
        <v>46289</v>
      </c>
      <c r="V1578" s="32">
        <f ca="1">IF(Table1[[#This Row],[Hạn thanh toán]]="","",IF((U1578-NOW())&lt;0,0,(U1578-NOW())))</f>
        <v>0</v>
      </c>
      <c r="W1578" s="32"/>
      <c r="X1578" s="32">
        <f t="shared" ca="1" si="288"/>
        <v>5.3597532407438848</v>
      </c>
      <c r="Y1578" s="2" t="str">
        <f t="shared" ca="1" si="289"/>
        <v>Nợ quá hạn 30 ngày</v>
      </c>
      <c r="Z1578" s="42">
        <f t="shared" si="290"/>
        <v>46289</v>
      </c>
      <c r="AA1578" s="42" t="str">
        <f t="shared" si="291"/>
        <v/>
      </c>
      <c r="AD1578" s="2" t="str">
        <f>VLOOKUP($A1578,MA_KH!$A:$Q,MA_KH!O$1,0)</f>
        <v>MEGA</v>
      </c>
      <c r="AE1578" s="2" t="str">
        <f>VLOOKUP($A1578,MA_KH!$A:$Q,MA_KH!P$1,0)</f>
        <v>CÔNG TY TNHH MM MEGA MARKET (VIỆT NAM)</v>
      </c>
      <c r="AG1578" s="2" t="str">
        <f>(Table1[[#This Row],[Số hóa đơn]])&amp;IF(OR(Table1[[#This Row],[Phân loại]]="Hàng trả",Table1[[#This Row],[Phân loại]]="Giảm công nợ"),-Table1[[#This Row],[Tổng giá trị]],Table1[[#This Row],[Tổng giá trị]])</f>
        <v>000687851822030</v>
      </c>
      <c r="AH1578" s="6" t="e">
        <f>_xlfn.XLOOKUP(Table1[[#This Row],[Column1]],'Chi tiết tt Mega gửi'!P:P,'Chi tiết tt Mega gửi'!N:N)</f>
        <v>#N/A</v>
      </c>
    </row>
    <row r="1579" spans="1:34" ht="25.5" customHeight="1" x14ac:dyDescent="0.2">
      <c r="A1579" s="54" t="s">
        <v>16292</v>
      </c>
      <c r="B1579" s="54" t="s">
        <v>251</v>
      </c>
      <c r="C1579" s="55">
        <v>46289</v>
      </c>
      <c r="D1579" s="54" t="s">
        <v>22485</v>
      </c>
      <c r="E1579" s="55">
        <v>46289</v>
      </c>
      <c r="F1579" s="54" t="s">
        <v>22486</v>
      </c>
      <c r="G1579" s="54" t="s">
        <v>22487</v>
      </c>
      <c r="H1579" s="56">
        <v>1455265</v>
      </c>
      <c r="I1579" s="57">
        <v>0</v>
      </c>
      <c r="J1579" s="56">
        <v>116421</v>
      </c>
      <c r="K1579" s="65">
        <v>1571686</v>
      </c>
      <c r="L1579" s="64" t="s">
        <v>17236</v>
      </c>
      <c r="O1579" s="32">
        <f>IF(Table1[[#This Row],[Phân loại]]="Tồn đầu kỳ",Table1[[#This Row],[Tổng giá trị]],0)</f>
        <v>0</v>
      </c>
      <c r="P1579" s="138">
        <f>IF(Table1[[#This Row],[Số còn phải thu ĐK]]&lt;&gt;0,0,IF(Table1[[#This Row],[Phân loại]]="Bán hàng",Table1[[#This Row],[Tổng giá trị]],-Table1[[#This Row],[Tổng giá trị]]))</f>
        <v>1571686</v>
      </c>
      <c r="Q1579" s="32">
        <f t="shared" si="287"/>
        <v>0</v>
      </c>
      <c r="R1579" s="138">
        <f>Table1[[#This Row],[Số còn phải thu ĐK]]+Table1[[#This Row],[Giá Trị HD sau CK]]-Table1[[#This Row],[Số tiền đã thu]]</f>
        <v>1571686</v>
      </c>
      <c r="S1579" s="6">
        <f>IF(Table1[[#This Row],[Ngày hóa đơn]]&lt;&gt;"",Table1[[#This Row],[Ngày hóa đơn]],IF(Table1[[#This Row],[Ngày hạch toán]]&lt;&gt;"",Table1[[#This Row],[Ngày hạch toán]],""))</f>
        <v>46289</v>
      </c>
      <c r="T1579" s="138"/>
      <c r="U1579" s="6">
        <f>IF(Table1[[#This Row],[Ngày tính CN]]="","",S1579+T1579)</f>
        <v>46289</v>
      </c>
      <c r="V1579" s="32">
        <f ca="1">IF(Table1[[#This Row],[Hạn thanh toán]]="","",IF((U1579-NOW())&lt;0,0,(U1579-NOW())))</f>
        <v>0</v>
      </c>
      <c r="W1579" s="32"/>
      <c r="X1579" s="32">
        <f t="shared" ca="1" si="288"/>
        <v>5.3597532407438848</v>
      </c>
      <c r="Y1579" s="2" t="str">
        <f t="shared" ca="1" si="289"/>
        <v>Nợ quá hạn 30 ngày</v>
      </c>
      <c r="Z1579" s="42">
        <f t="shared" si="290"/>
        <v>46289</v>
      </c>
      <c r="AA1579" s="42" t="str">
        <f t="shared" si="291"/>
        <v/>
      </c>
      <c r="AD1579" s="2" t="str">
        <f>VLOOKUP($A1579,MA_KH!$A:$Q,MA_KH!O$1,0)</f>
        <v>MEGA</v>
      </c>
      <c r="AE1579" s="2" t="str">
        <f>VLOOKUP($A1579,MA_KH!$A:$Q,MA_KH!P$1,0)</f>
        <v>CÔNG TY TNHH MM MEGA MARKET (VIỆT NAM)</v>
      </c>
      <c r="AG1579" s="2" t="str">
        <f>(Table1[[#This Row],[Số hóa đơn]])&amp;IF(OR(Table1[[#This Row],[Phân loại]]="Hàng trả",Table1[[#This Row],[Phân loại]]="Giảm công nợ"),-Table1[[#This Row],[Tổng giá trị]],Table1[[#This Row],[Tổng giá trị]])</f>
        <v>000687871571686</v>
      </c>
      <c r="AH1579" s="6" t="e">
        <f>_xlfn.XLOOKUP(Table1[[#This Row],[Column1]],'Chi tiết tt Mega gửi'!P:P,'Chi tiết tt Mega gửi'!N:N)</f>
        <v>#N/A</v>
      </c>
    </row>
    <row r="1580" spans="1:34" ht="25.5" customHeight="1" x14ac:dyDescent="0.2">
      <c r="A1580" s="54" t="s">
        <v>7306</v>
      </c>
      <c r="B1580" s="54" t="s">
        <v>7307</v>
      </c>
      <c r="C1580" s="55">
        <v>46289</v>
      </c>
      <c r="D1580" s="54" t="s">
        <v>22488</v>
      </c>
      <c r="E1580" s="55">
        <v>46289</v>
      </c>
      <c r="F1580" s="54" t="s">
        <v>22489</v>
      </c>
      <c r="G1580" s="54" t="s">
        <v>22490</v>
      </c>
      <c r="H1580" s="56">
        <v>7317750</v>
      </c>
      <c r="I1580" s="57">
        <v>0</v>
      </c>
      <c r="J1580" s="56">
        <v>585420</v>
      </c>
      <c r="K1580" s="65">
        <v>7903170</v>
      </c>
      <c r="L1580" s="64" t="s">
        <v>17236</v>
      </c>
      <c r="O1580" s="32">
        <f>IF(Table1[[#This Row],[Phân loại]]="Tồn đầu kỳ",Table1[[#This Row],[Tổng giá trị]],0)</f>
        <v>0</v>
      </c>
      <c r="P1580" s="138">
        <f>IF(Table1[[#This Row],[Số còn phải thu ĐK]]&lt;&gt;0,0,IF(Table1[[#This Row],[Phân loại]]="Bán hàng",Table1[[#This Row],[Tổng giá trị]],-Table1[[#This Row],[Tổng giá trị]]))</f>
        <v>7903170</v>
      </c>
      <c r="Q1580" s="32">
        <f t="shared" si="287"/>
        <v>0</v>
      </c>
      <c r="R1580" s="138">
        <f>Table1[[#This Row],[Số còn phải thu ĐK]]+Table1[[#This Row],[Giá Trị HD sau CK]]-Table1[[#This Row],[Số tiền đã thu]]</f>
        <v>7903170</v>
      </c>
      <c r="S1580" s="6">
        <f>IF(Table1[[#This Row],[Ngày hóa đơn]]&lt;&gt;"",Table1[[#This Row],[Ngày hóa đơn]],IF(Table1[[#This Row],[Ngày hạch toán]]&lt;&gt;"",Table1[[#This Row],[Ngày hạch toán]],""))</f>
        <v>46289</v>
      </c>
      <c r="T1580" s="138"/>
      <c r="U1580" s="6">
        <f>IF(Table1[[#This Row],[Ngày tính CN]]="","",S1580+T1580)</f>
        <v>46289</v>
      </c>
      <c r="V1580" s="32">
        <f ca="1">IF(Table1[[#This Row],[Hạn thanh toán]]="","",IF((U1580-NOW())&lt;0,0,(U1580-NOW())))</f>
        <v>0</v>
      </c>
      <c r="W1580" s="32"/>
      <c r="X1580" s="32">
        <f t="shared" ca="1" si="288"/>
        <v>5.3597532407438848</v>
      </c>
      <c r="Y1580" s="2" t="str">
        <f t="shared" ca="1" si="289"/>
        <v>Nợ quá hạn 30 ngày</v>
      </c>
      <c r="Z1580" s="42">
        <f t="shared" si="290"/>
        <v>46289</v>
      </c>
      <c r="AA1580" s="42" t="str">
        <f t="shared" si="291"/>
        <v/>
      </c>
      <c r="AD1580" s="2" t="str">
        <f>VLOOKUP($A1580,MA_KH!$A:$Q,MA_KH!O$1,0)</f>
        <v>MEGA</v>
      </c>
      <c r="AE1580" s="2" t="str">
        <f>VLOOKUP($A1580,MA_KH!$A:$Q,MA_KH!P$1,0)</f>
        <v>CÔNG TY TNHH MM MEGA MARKET (VIỆT NAM)</v>
      </c>
      <c r="AG1580" s="2" t="str">
        <f>(Table1[[#This Row],[Số hóa đơn]])&amp;IF(OR(Table1[[#This Row],[Phân loại]]="Hàng trả",Table1[[#This Row],[Phân loại]]="Giảm công nợ"),-Table1[[#This Row],[Tổng giá trị]],Table1[[#This Row],[Tổng giá trị]])</f>
        <v>000687967903170</v>
      </c>
      <c r="AH1580" s="6" t="e">
        <f>_xlfn.XLOOKUP(Table1[[#This Row],[Column1]],'Chi tiết tt Mega gửi'!P:P,'Chi tiết tt Mega gửi'!N:N)</f>
        <v>#N/A</v>
      </c>
    </row>
    <row r="1581" spans="1:34" ht="25.5" customHeight="1" x14ac:dyDescent="0.2">
      <c r="A1581" s="54" t="s">
        <v>16309</v>
      </c>
      <c r="B1581" s="54" t="s">
        <v>255</v>
      </c>
      <c r="C1581" s="55">
        <v>46289</v>
      </c>
      <c r="D1581" s="54" t="s">
        <v>22491</v>
      </c>
      <c r="E1581" s="55">
        <v>46289</v>
      </c>
      <c r="F1581" s="54" t="s">
        <v>22492</v>
      </c>
      <c r="G1581" s="54" t="s">
        <v>22493</v>
      </c>
      <c r="H1581" s="56">
        <v>1615480</v>
      </c>
      <c r="I1581" s="57">
        <v>0</v>
      </c>
      <c r="J1581" s="56">
        <v>129238</v>
      </c>
      <c r="K1581" s="65">
        <v>1744718</v>
      </c>
      <c r="L1581" s="64" t="s">
        <v>17236</v>
      </c>
      <c r="O1581" s="32">
        <f>IF(Table1[[#This Row],[Phân loại]]="Tồn đầu kỳ",Table1[[#This Row],[Tổng giá trị]],0)</f>
        <v>0</v>
      </c>
      <c r="P1581" s="138">
        <f>IF(Table1[[#This Row],[Số còn phải thu ĐK]]&lt;&gt;0,0,IF(Table1[[#This Row],[Phân loại]]="Bán hàng",Table1[[#This Row],[Tổng giá trị]],-Table1[[#This Row],[Tổng giá trị]]))</f>
        <v>1744718</v>
      </c>
      <c r="Q1581" s="32">
        <f t="shared" si="287"/>
        <v>0</v>
      </c>
      <c r="R1581" s="138">
        <f>Table1[[#This Row],[Số còn phải thu ĐK]]+Table1[[#This Row],[Giá Trị HD sau CK]]-Table1[[#This Row],[Số tiền đã thu]]</f>
        <v>1744718</v>
      </c>
      <c r="S1581" s="6">
        <f>IF(Table1[[#This Row],[Ngày hóa đơn]]&lt;&gt;"",Table1[[#This Row],[Ngày hóa đơn]],IF(Table1[[#This Row],[Ngày hạch toán]]&lt;&gt;"",Table1[[#This Row],[Ngày hạch toán]],""))</f>
        <v>46289</v>
      </c>
      <c r="T1581" s="138"/>
      <c r="U1581" s="6">
        <f>IF(Table1[[#This Row],[Ngày tính CN]]="","",S1581+T1581)</f>
        <v>46289</v>
      </c>
      <c r="V1581" s="32">
        <f ca="1">IF(Table1[[#This Row],[Hạn thanh toán]]="","",IF((U1581-NOW())&lt;0,0,(U1581-NOW())))</f>
        <v>0</v>
      </c>
      <c r="W1581" s="32"/>
      <c r="X1581" s="32">
        <f t="shared" ca="1" si="288"/>
        <v>5.3597532407438848</v>
      </c>
      <c r="Y1581" s="2" t="str">
        <f t="shared" ca="1" si="289"/>
        <v>Nợ quá hạn 30 ngày</v>
      </c>
      <c r="Z1581" s="42">
        <f t="shared" si="290"/>
        <v>46289</v>
      </c>
      <c r="AA1581" s="42" t="str">
        <f t="shared" si="291"/>
        <v/>
      </c>
      <c r="AD1581" s="2" t="str">
        <f>VLOOKUP($A1581,MA_KH!$A:$Q,MA_KH!O$1,0)</f>
        <v>MEGA</v>
      </c>
      <c r="AE1581" s="2" t="str">
        <f>VLOOKUP($A1581,MA_KH!$A:$Q,MA_KH!P$1,0)</f>
        <v>CÔNG TY TNHH MM MEGA MARKET (VIỆT NAM)</v>
      </c>
      <c r="AG1581" s="2" t="str">
        <f>(Table1[[#This Row],[Số hóa đơn]])&amp;IF(OR(Table1[[#This Row],[Phân loại]]="Hàng trả",Table1[[#This Row],[Phân loại]]="Giảm công nợ"),-Table1[[#This Row],[Tổng giá trị]],Table1[[#This Row],[Tổng giá trị]])</f>
        <v>000687931744718</v>
      </c>
      <c r="AH1581" s="6" t="e">
        <f>_xlfn.XLOOKUP(Table1[[#This Row],[Column1]],'Chi tiết tt Mega gửi'!P:P,'Chi tiết tt Mega gửi'!N:N)</f>
        <v>#N/A</v>
      </c>
    </row>
    <row r="1582" spans="1:34" ht="25.5" customHeight="1" x14ac:dyDescent="0.2">
      <c r="A1582" s="54" t="s">
        <v>16308</v>
      </c>
      <c r="B1582" s="54" t="s">
        <v>194</v>
      </c>
      <c r="C1582" s="55">
        <v>46289</v>
      </c>
      <c r="D1582" s="54" t="s">
        <v>22494</v>
      </c>
      <c r="E1582" s="55">
        <v>46289</v>
      </c>
      <c r="F1582" s="54" t="s">
        <v>22495</v>
      </c>
      <c r="G1582" s="54" t="s">
        <v>22496</v>
      </c>
      <c r="H1582" s="56">
        <v>3230960</v>
      </c>
      <c r="I1582" s="57">
        <v>0</v>
      </c>
      <c r="J1582" s="56">
        <v>258477</v>
      </c>
      <c r="K1582" s="65">
        <v>3489437</v>
      </c>
      <c r="L1582" s="64" t="s">
        <v>17236</v>
      </c>
      <c r="O1582" s="32">
        <f>IF(Table1[[#This Row],[Phân loại]]="Tồn đầu kỳ",Table1[[#This Row],[Tổng giá trị]],0)</f>
        <v>0</v>
      </c>
      <c r="P1582" s="138">
        <f>IF(Table1[[#This Row],[Số còn phải thu ĐK]]&lt;&gt;0,0,IF(Table1[[#This Row],[Phân loại]]="Bán hàng",Table1[[#This Row],[Tổng giá trị]],-Table1[[#This Row],[Tổng giá trị]]))</f>
        <v>3489437</v>
      </c>
      <c r="Q1582" s="32">
        <f t="shared" si="287"/>
        <v>0</v>
      </c>
      <c r="R1582" s="138">
        <f>Table1[[#This Row],[Số còn phải thu ĐK]]+Table1[[#This Row],[Giá Trị HD sau CK]]-Table1[[#This Row],[Số tiền đã thu]]</f>
        <v>3489437</v>
      </c>
      <c r="S1582" s="6">
        <f>IF(Table1[[#This Row],[Ngày hóa đơn]]&lt;&gt;"",Table1[[#This Row],[Ngày hóa đơn]],IF(Table1[[#This Row],[Ngày hạch toán]]&lt;&gt;"",Table1[[#This Row],[Ngày hạch toán]],""))</f>
        <v>46289</v>
      </c>
      <c r="T1582" s="138"/>
      <c r="U1582" s="6">
        <f>IF(Table1[[#This Row],[Ngày tính CN]]="","",S1582+T1582)</f>
        <v>46289</v>
      </c>
      <c r="V1582" s="32">
        <f ca="1">IF(Table1[[#This Row],[Hạn thanh toán]]="","",IF((U1582-NOW())&lt;0,0,(U1582-NOW())))</f>
        <v>0</v>
      </c>
      <c r="W1582" s="32"/>
      <c r="X1582" s="32">
        <f t="shared" ca="1" si="288"/>
        <v>5.3597532407438848</v>
      </c>
      <c r="Y1582" s="2" t="str">
        <f t="shared" ca="1" si="289"/>
        <v>Nợ quá hạn 30 ngày</v>
      </c>
      <c r="Z1582" s="42">
        <f t="shared" si="290"/>
        <v>46289</v>
      </c>
      <c r="AA1582" s="42" t="str">
        <f t="shared" si="291"/>
        <v/>
      </c>
      <c r="AD1582" s="2" t="str">
        <f>VLOOKUP($A1582,MA_KH!$A:$Q,MA_KH!O$1,0)</f>
        <v>MEGA</v>
      </c>
      <c r="AE1582" s="2" t="str">
        <f>VLOOKUP($A1582,MA_KH!$A:$Q,MA_KH!P$1,0)</f>
        <v>CÔNG TY TNHH MM MEGA MARKET (VIỆT NAM)</v>
      </c>
      <c r="AG1582" s="2" t="str">
        <f>(Table1[[#This Row],[Số hóa đơn]])&amp;IF(OR(Table1[[#This Row],[Phân loại]]="Hàng trả",Table1[[#This Row],[Phân loại]]="Giảm công nợ"),-Table1[[#This Row],[Tổng giá trị]],Table1[[#This Row],[Tổng giá trị]])</f>
        <v>000687953489437</v>
      </c>
      <c r="AH1582" s="6" t="e">
        <f>_xlfn.XLOOKUP(Table1[[#This Row],[Column1]],'Chi tiết tt Mega gửi'!P:P,'Chi tiết tt Mega gửi'!N:N)</f>
        <v>#N/A</v>
      </c>
    </row>
    <row r="1583" spans="1:34" ht="25.5" customHeight="1" x14ac:dyDescent="0.2">
      <c r="A1583" s="54" t="s">
        <v>16308</v>
      </c>
      <c r="B1583" s="54" t="s">
        <v>194</v>
      </c>
      <c r="C1583" s="55">
        <v>46289</v>
      </c>
      <c r="D1583" s="54" t="s">
        <v>22497</v>
      </c>
      <c r="E1583" s="55">
        <v>46289</v>
      </c>
      <c r="F1583" s="54" t="s">
        <v>22498</v>
      </c>
      <c r="G1583" s="54" t="s">
        <v>22499</v>
      </c>
      <c r="H1583" s="56">
        <v>4442600</v>
      </c>
      <c r="I1583" s="57">
        <v>0</v>
      </c>
      <c r="J1583" s="56">
        <v>355408</v>
      </c>
      <c r="K1583" s="65">
        <v>4798008</v>
      </c>
      <c r="L1583" s="64" t="s">
        <v>17236</v>
      </c>
      <c r="O1583" s="32">
        <f>IF(Table1[[#This Row],[Phân loại]]="Tồn đầu kỳ",Table1[[#This Row],[Tổng giá trị]],0)</f>
        <v>0</v>
      </c>
      <c r="P1583" s="138">
        <f>IF(Table1[[#This Row],[Số còn phải thu ĐK]]&lt;&gt;0,0,IF(Table1[[#This Row],[Phân loại]]="Bán hàng",Table1[[#This Row],[Tổng giá trị]],-Table1[[#This Row],[Tổng giá trị]]))</f>
        <v>4798008</v>
      </c>
      <c r="Q1583" s="32">
        <f t="shared" si="287"/>
        <v>0</v>
      </c>
      <c r="R1583" s="138">
        <f>Table1[[#This Row],[Số còn phải thu ĐK]]+Table1[[#This Row],[Giá Trị HD sau CK]]-Table1[[#This Row],[Số tiền đã thu]]</f>
        <v>4798008</v>
      </c>
      <c r="S1583" s="6">
        <f>IF(Table1[[#This Row],[Ngày hóa đơn]]&lt;&gt;"",Table1[[#This Row],[Ngày hóa đơn]],IF(Table1[[#This Row],[Ngày hạch toán]]&lt;&gt;"",Table1[[#This Row],[Ngày hạch toán]],""))</f>
        <v>46289</v>
      </c>
      <c r="T1583" s="138"/>
      <c r="U1583" s="6">
        <f>IF(Table1[[#This Row],[Ngày tính CN]]="","",S1583+T1583)</f>
        <v>46289</v>
      </c>
      <c r="V1583" s="32">
        <f ca="1">IF(Table1[[#This Row],[Hạn thanh toán]]="","",IF((U1583-NOW())&lt;0,0,(U1583-NOW())))</f>
        <v>0</v>
      </c>
      <c r="W1583" s="32"/>
      <c r="X1583" s="32">
        <f t="shared" ca="1" si="288"/>
        <v>5.3597532407438848</v>
      </c>
      <c r="Y1583" s="2" t="str">
        <f t="shared" ca="1" si="289"/>
        <v>Nợ quá hạn 30 ngày</v>
      </c>
      <c r="Z1583" s="42">
        <f t="shared" si="290"/>
        <v>46289</v>
      </c>
      <c r="AA1583" s="42" t="str">
        <f t="shared" si="291"/>
        <v/>
      </c>
      <c r="AD1583" s="2" t="str">
        <f>VLOOKUP($A1583,MA_KH!$A:$Q,MA_KH!O$1,0)</f>
        <v>MEGA</v>
      </c>
      <c r="AE1583" s="2" t="str">
        <f>VLOOKUP($A1583,MA_KH!$A:$Q,MA_KH!P$1,0)</f>
        <v>CÔNG TY TNHH MM MEGA MARKET (VIỆT NAM)</v>
      </c>
      <c r="AG1583" s="2" t="str">
        <f>(Table1[[#This Row],[Số hóa đơn]])&amp;IF(OR(Table1[[#This Row],[Phân loại]]="Hàng trả",Table1[[#This Row],[Phân loại]]="Giảm công nợ"),-Table1[[#This Row],[Tổng giá trị]],Table1[[#This Row],[Tổng giá trị]])</f>
        <v>000687944798008</v>
      </c>
      <c r="AH1583" s="6" t="e">
        <f>_xlfn.XLOOKUP(Table1[[#This Row],[Column1]],'Chi tiết tt Mega gửi'!P:P,'Chi tiết tt Mega gửi'!N:N)</f>
        <v>#N/A</v>
      </c>
    </row>
    <row r="1584" spans="1:34" ht="25.5" customHeight="1" x14ac:dyDescent="0.2">
      <c r="A1584" s="54" t="s">
        <v>16295</v>
      </c>
      <c r="B1584" s="54" t="s">
        <v>198</v>
      </c>
      <c r="C1584" s="55">
        <v>46289</v>
      </c>
      <c r="D1584" s="54" t="s">
        <v>22500</v>
      </c>
      <c r="E1584" s="55">
        <v>46289</v>
      </c>
      <c r="F1584" s="54" t="s">
        <v>22501</v>
      </c>
      <c r="G1584" s="54" t="s">
        <v>22502</v>
      </c>
      <c r="H1584" s="56">
        <v>1166110</v>
      </c>
      <c r="I1584" s="57">
        <v>0</v>
      </c>
      <c r="J1584" s="56">
        <v>93289</v>
      </c>
      <c r="K1584" s="65">
        <v>1259399</v>
      </c>
      <c r="L1584" s="64" t="s">
        <v>17236</v>
      </c>
      <c r="O1584" s="32">
        <f>IF(Table1[[#This Row],[Phân loại]]="Tồn đầu kỳ",Table1[[#This Row],[Tổng giá trị]],0)</f>
        <v>0</v>
      </c>
      <c r="P1584" s="138">
        <f>IF(Table1[[#This Row],[Số còn phải thu ĐK]]&lt;&gt;0,0,IF(Table1[[#This Row],[Phân loại]]="Bán hàng",Table1[[#This Row],[Tổng giá trị]],-Table1[[#This Row],[Tổng giá trị]]))</f>
        <v>1259399</v>
      </c>
      <c r="Q1584" s="32">
        <f t="shared" si="287"/>
        <v>0</v>
      </c>
      <c r="R1584" s="138">
        <f>Table1[[#This Row],[Số còn phải thu ĐK]]+Table1[[#This Row],[Giá Trị HD sau CK]]-Table1[[#This Row],[Số tiền đã thu]]</f>
        <v>1259399</v>
      </c>
      <c r="S1584" s="6">
        <f>IF(Table1[[#This Row],[Ngày hóa đơn]]&lt;&gt;"",Table1[[#This Row],[Ngày hóa đơn]],IF(Table1[[#This Row],[Ngày hạch toán]]&lt;&gt;"",Table1[[#This Row],[Ngày hạch toán]],""))</f>
        <v>46289</v>
      </c>
      <c r="T1584" s="138"/>
      <c r="U1584" s="6">
        <f>IF(Table1[[#This Row],[Ngày tính CN]]="","",S1584+T1584)</f>
        <v>46289</v>
      </c>
      <c r="V1584" s="32">
        <f ca="1">IF(Table1[[#This Row],[Hạn thanh toán]]="","",IF((U1584-NOW())&lt;0,0,(U1584-NOW())))</f>
        <v>0</v>
      </c>
      <c r="W1584" s="32"/>
      <c r="X1584" s="32">
        <f t="shared" ca="1" si="288"/>
        <v>5.3597532407438848</v>
      </c>
      <c r="Y1584" s="2" t="str">
        <f t="shared" ca="1" si="289"/>
        <v>Nợ quá hạn 30 ngày</v>
      </c>
      <c r="Z1584" s="42">
        <f t="shared" si="290"/>
        <v>46289</v>
      </c>
      <c r="AA1584" s="42" t="str">
        <f t="shared" si="291"/>
        <v/>
      </c>
      <c r="AD1584" s="2" t="str">
        <f>VLOOKUP($A1584,MA_KH!$A:$Q,MA_KH!O$1,0)</f>
        <v>MEGA</v>
      </c>
      <c r="AE1584" s="2" t="str">
        <f>VLOOKUP($A1584,MA_KH!$A:$Q,MA_KH!P$1,0)</f>
        <v>CÔNG TY TNHH MM MEGA MARKET (VIỆT NAM)</v>
      </c>
      <c r="AG1584" s="2" t="str">
        <f>(Table1[[#This Row],[Số hóa đơn]])&amp;IF(OR(Table1[[#This Row],[Phân loại]]="Hàng trả",Table1[[#This Row],[Phân loại]]="Giảm công nợ"),-Table1[[#This Row],[Tổng giá trị]],Table1[[#This Row],[Tổng giá trị]])</f>
        <v>000687921259399</v>
      </c>
      <c r="AH1584" s="6" t="e">
        <f>_xlfn.XLOOKUP(Table1[[#This Row],[Column1]],'Chi tiết tt Mega gửi'!P:P,'Chi tiết tt Mega gửi'!N:N)</f>
        <v>#N/A</v>
      </c>
    </row>
    <row r="1585" spans="1:34" ht="25.5" customHeight="1" x14ac:dyDescent="0.2">
      <c r="A1585" s="54" t="s">
        <v>16307</v>
      </c>
      <c r="B1585" s="54" t="s">
        <v>202</v>
      </c>
      <c r="C1585" s="55">
        <v>46289</v>
      </c>
      <c r="D1585" s="54" t="s">
        <v>22503</v>
      </c>
      <c r="E1585" s="55">
        <v>46289</v>
      </c>
      <c r="F1585" s="54" t="s">
        <v>22504</v>
      </c>
      <c r="G1585" s="54" t="s">
        <v>22505</v>
      </c>
      <c r="H1585" s="56">
        <v>3224123</v>
      </c>
      <c r="I1585" s="57">
        <v>0</v>
      </c>
      <c r="J1585" s="56">
        <v>257930</v>
      </c>
      <c r="K1585" s="65">
        <v>3482053</v>
      </c>
      <c r="L1585" s="64" t="s">
        <v>17236</v>
      </c>
      <c r="O1585" s="32">
        <f>IF(Table1[[#This Row],[Phân loại]]="Tồn đầu kỳ",Table1[[#This Row],[Tổng giá trị]],0)</f>
        <v>0</v>
      </c>
      <c r="P1585" s="138">
        <f>IF(Table1[[#This Row],[Số còn phải thu ĐK]]&lt;&gt;0,0,IF(Table1[[#This Row],[Phân loại]]="Bán hàng",Table1[[#This Row],[Tổng giá trị]],-Table1[[#This Row],[Tổng giá trị]]))</f>
        <v>3482053</v>
      </c>
      <c r="Q1585" s="32">
        <f t="shared" si="287"/>
        <v>0</v>
      </c>
      <c r="R1585" s="138">
        <f>Table1[[#This Row],[Số còn phải thu ĐK]]+Table1[[#This Row],[Giá Trị HD sau CK]]-Table1[[#This Row],[Số tiền đã thu]]</f>
        <v>3482053</v>
      </c>
      <c r="S1585" s="6">
        <f>IF(Table1[[#This Row],[Ngày hóa đơn]]&lt;&gt;"",Table1[[#This Row],[Ngày hóa đơn]],IF(Table1[[#This Row],[Ngày hạch toán]]&lt;&gt;"",Table1[[#This Row],[Ngày hạch toán]],""))</f>
        <v>46289</v>
      </c>
      <c r="T1585" s="138"/>
      <c r="U1585" s="6">
        <f>IF(Table1[[#This Row],[Ngày tính CN]]="","",S1585+T1585)</f>
        <v>46289</v>
      </c>
      <c r="V1585" s="32">
        <f ca="1">IF(Table1[[#This Row],[Hạn thanh toán]]="","",IF((U1585-NOW())&lt;0,0,(U1585-NOW())))</f>
        <v>0</v>
      </c>
      <c r="W1585" s="32"/>
      <c r="X1585" s="32">
        <f t="shared" ca="1" si="288"/>
        <v>5.3597532407438848</v>
      </c>
      <c r="Y1585" s="2" t="str">
        <f t="shared" ca="1" si="289"/>
        <v>Nợ quá hạn 30 ngày</v>
      </c>
      <c r="Z1585" s="42">
        <f t="shared" si="290"/>
        <v>46289</v>
      </c>
      <c r="AA1585" s="42" t="str">
        <f t="shared" si="291"/>
        <v/>
      </c>
      <c r="AD1585" s="2" t="str">
        <f>VLOOKUP($A1585,MA_KH!$A:$Q,MA_KH!O$1,0)</f>
        <v>MEGA</v>
      </c>
      <c r="AE1585" s="2" t="str">
        <f>VLOOKUP($A1585,MA_KH!$A:$Q,MA_KH!P$1,0)</f>
        <v>CÔNG TY TNHH MM MEGA MARKET (VIỆT NAM)</v>
      </c>
      <c r="AG1585" s="2" t="str">
        <f>(Table1[[#This Row],[Số hóa đơn]])&amp;IF(OR(Table1[[#This Row],[Phân loại]]="Hàng trả",Table1[[#This Row],[Phân loại]]="Giảm công nợ"),-Table1[[#This Row],[Tổng giá trị]],Table1[[#This Row],[Tổng giá trị]])</f>
        <v>000687893482053</v>
      </c>
      <c r="AH1585" s="6" t="e">
        <f>_xlfn.XLOOKUP(Table1[[#This Row],[Column1]],'Chi tiết tt Mega gửi'!P:P,'Chi tiết tt Mega gửi'!N:N)</f>
        <v>#N/A</v>
      </c>
    </row>
    <row r="1586" spans="1:34" ht="25.5" customHeight="1" x14ac:dyDescent="0.2">
      <c r="A1586" s="54" t="s">
        <v>16291</v>
      </c>
      <c r="B1586" s="54" t="s">
        <v>200</v>
      </c>
      <c r="C1586" s="55">
        <v>46289</v>
      </c>
      <c r="D1586" s="54" t="s">
        <v>22506</v>
      </c>
      <c r="E1586" s="55">
        <v>46289</v>
      </c>
      <c r="F1586" s="54" t="s">
        <v>22507</v>
      </c>
      <c r="G1586" s="54" t="s">
        <v>22508</v>
      </c>
      <c r="H1586" s="56">
        <v>2781590</v>
      </c>
      <c r="I1586" s="57">
        <v>0</v>
      </c>
      <c r="J1586" s="56">
        <v>222527</v>
      </c>
      <c r="K1586" s="65">
        <v>3004117</v>
      </c>
      <c r="L1586" s="64" t="s">
        <v>17236</v>
      </c>
      <c r="O1586" s="32">
        <f>IF(Table1[[#This Row],[Phân loại]]="Tồn đầu kỳ",Table1[[#This Row],[Tổng giá trị]],0)</f>
        <v>0</v>
      </c>
      <c r="P1586" s="138">
        <f>IF(Table1[[#This Row],[Số còn phải thu ĐK]]&lt;&gt;0,0,IF(Table1[[#This Row],[Phân loại]]="Bán hàng",Table1[[#This Row],[Tổng giá trị]],-Table1[[#This Row],[Tổng giá trị]]))</f>
        <v>3004117</v>
      </c>
      <c r="Q1586" s="32">
        <f t="shared" si="287"/>
        <v>0</v>
      </c>
      <c r="R1586" s="138">
        <f>Table1[[#This Row],[Số còn phải thu ĐK]]+Table1[[#This Row],[Giá Trị HD sau CK]]-Table1[[#This Row],[Số tiền đã thu]]</f>
        <v>3004117</v>
      </c>
      <c r="S1586" s="6">
        <f>IF(Table1[[#This Row],[Ngày hóa đơn]]&lt;&gt;"",Table1[[#This Row],[Ngày hóa đơn]],IF(Table1[[#This Row],[Ngày hạch toán]]&lt;&gt;"",Table1[[#This Row],[Ngày hạch toán]],""))</f>
        <v>46289</v>
      </c>
      <c r="T1586" s="138"/>
      <c r="U1586" s="6">
        <f>IF(Table1[[#This Row],[Ngày tính CN]]="","",S1586+T1586)</f>
        <v>46289</v>
      </c>
      <c r="V1586" s="32">
        <f ca="1">IF(Table1[[#This Row],[Hạn thanh toán]]="","",IF((U1586-NOW())&lt;0,0,(U1586-NOW())))</f>
        <v>0</v>
      </c>
      <c r="W1586" s="32"/>
      <c r="X1586" s="32">
        <f t="shared" ca="1" si="288"/>
        <v>5.3597532407438848</v>
      </c>
      <c r="Y1586" s="2" t="str">
        <f t="shared" ca="1" si="289"/>
        <v>Nợ quá hạn 30 ngày</v>
      </c>
      <c r="Z1586" s="42">
        <f t="shared" si="290"/>
        <v>46289</v>
      </c>
      <c r="AA1586" s="42" t="str">
        <f t="shared" si="291"/>
        <v/>
      </c>
      <c r="AD1586" s="2" t="str">
        <f>VLOOKUP($A1586,MA_KH!$A:$Q,MA_KH!O$1,0)</f>
        <v>MEGA</v>
      </c>
      <c r="AE1586" s="2" t="str">
        <f>VLOOKUP($A1586,MA_KH!$A:$Q,MA_KH!P$1,0)</f>
        <v>CÔNG TY TNHH MM MEGA MARKET (VIỆT NAM)</v>
      </c>
      <c r="AG1586" s="2" t="str">
        <f>(Table1[[#This Row],[Số hóa đơn]])&amp;IF(OR(Table1[[#This Row],[Phân loại]]="Hàng trả",Table1[[#This Row],[Phân loại]]="Giảm công nợ"),-Table1[[#This Row],[Tổng giá trị]],Table1[[#This Row],[Tổng giá trị]])</f>
        <v>000687913004117</v>
      </c>
      <c r="AH1586" s="6" t="e">
        <f>_xlfn.XLOOKUP(Table1[[#This Row],[Column1]],'Chi tiết tt Mega gửi'!P:P,'Chi tiết tt Mega gửi'!N:N)</f>
        <v>#N/A</v>
      </c>
    </row>
    <row r="1587" spans="1:34" ht="25.5" customHeight="1" x14ac:dyDescent="0.2">
      <c r="A1587" s="54" t="s">
        <v>16292</v>
      </c>
      <c r="B1587" s="54" t="s">
        <v>251</v>
      </c>
      <c r="C1587" s="55">
        <v>46289</v>
      </c>
      <c r="D1587" s="54" t="s">
        <v>22509</v>
      </c>
      <c r="E1587" s="55">
        <v>46289</v>
      </c>
      <c r="F1587" s="54" t="s">
        <v>22510</v>
      </c>
      <c r="G1587" s="54" t="s">
        <v>22511</v>
      </c>
      <c r="H1587" s="56">
        <v>2221300</v>
      </c>
      <c r="I1587" s="57">
        <v>0</v>
      </c>
      <c r="J1587" s="56">
        <v>177704</v>
      </c>
      <c r="K1587" s="65">
        <v>2399004</v>
      </c>
      <c r="L1587" s="64" t="s">
        <v>17236</v>
      </c>
      <c r="O1587" s="32">
        <f>IF(Table1[[#This Row],[Phân loại]]="Tồn đầu kỳ",Table1[[#This Row],[Tổng giá trị]],0)</f>
        <v>0</v>
      </c>
      <c r="P1587" s="138">
        <f>IF(Table1[[#This Row],[Số còn phải thu ĐK]]&lt;&gt;0,0,IF(Table1[[#This Row],[Phân loại]]="Bán hàng",Table1[[#This Row],[Tổng giá trị]],-Table1[[#This Row],[Tổng giá trị]]))</f>
        <v>2399004</v>
      </c>
      <c r="Q1587" s="32">
        <f t="shared" si="287"/>
        <v>0</v>
      </c>
      <c r="R1587" s="138">
        <f>Table1[[#This Row],[Số còn phải thu ĐK]]+Table1[[#This Row],[Giá Trị HD sau CK]]-Table1[[#This Row],[Số tiền đã thu]]</f>
        <v>2399004</v>
      </c>
      <c r="S1587" s="6">
        <f>IF(Table1[[#This Row],[Ngày hóa đơn]]&lt;&gt;"",Table1[[#This Row],[Ngày hóa đơn]],IF(Table1[[#This Row],[Ngày hạch toán]]&lt;&gt;"",Table1[[#This Row],[Ngày hạch toán]],""))</f>
        <v>46289</v>
      </c>
      <c r="T1587" s="138"/>
      <c r="U1587" s="6">
        <f>IF(Table1[[#This Row],[Ngày tính CN]]="","",S1587+T1587)</f>
        <v>46289</v>
      </c>
      <c r="V1587" s="32">
        <f ca="1">IF(Table1[[#This Row],[Hạn thanh toán]]="","",IF((U1587-NOW())&lt;0,0,(U1587-NOW())))</f>
        <v>0</v>
      </c>
      <c r="W1587" s="32"/>
      <c r="X1587" s="32">
        <f t="shared" ca="1" si="288"/>
        <v>5.3597532407438848</v>
      </c>
      <c r="Y1587" s="2" t="str">
        <f t="shared" ca="1" si="289"/>
        <v>Nợ quá hạn 30 ngày</v>
      </c>
      <c r="Z1587" s="42">
        <f t="shared" si="290"/>
        <v>46289</v>
      </c>
      <c r="AA1587" s="42" t="str">
        <f t="shared" si="291"/>
        <v/>
      </c>
      <c r="AD1587" s="2" t="str">
        <f>VLOOKUP($A1587,MA_KH!$A:$Q,MA_KH!O$1,0)</f>
        <v>MEGA</v>
      </c>
      <c r="AE1587" s="2" t="str">
        <f>VLOOKUP($A1587,MA_KH!$A:$Q,MA_KH!P$1,0)</f>
        <v>CÔNG TY TNHH MM MEGA MARKET (VIỆT NAM)</v>
      </c>
      <c r="AG1587" s="2" t="str">
        <f>(Table1[[#This Row],[Số hóa đơn]])&amp;IF(OR(Table1[[#This Row],[Phân loại]]="Hàng trả",Table1[[#This Row],[Phân loại]]="Giảm công nợ"),-Table1[[#This Row],[Tổng giá trị]],Table1[[#This Row],[Tổng giá trị]])</f>
        <v>000687862399004</v>
      </c>
      <c r="AH1587" s="6" t="e">
        <f>_xlfn.XLOOKUP(Table1[[#This Row],[Column1]],'Chi tiết tt Mega gửi'!P:P,'Chi tiết tt Mega gửi'!N:N)</f>
        <v>#N/A</v>
      </c>
    </row>
    <row r="1588" spans="1:34" ht="25.5" customHeight="1" x14ac:dyDescent="0.2">
      <c r="A1588" s="54" t="s">
        <v>16302</v>
      </c>
      <c r="B1588" s="54" t="s">
        <v>7251</v>
      </c>
      <c r="C1588" s="55">
        <v>46289</v>
      </c>
      <c r="D1588" s="54" t="s">
        <v>22512</v>
      </c>
      <c r="E1588" s="55">
        <v>46289</v>
      </c>
      <c r="F1588" s="68" t="s">
        <v>22535</v>
      </c>
      <c r="G1588" s="54" t="s">
        <v>16302</v>
      </c>
      <c r="H1588" s="56">
        <v>3934490</v>
      </c>
      <c r="I1588" s="57">
        <v>0</v>
      </c>
      <c r="J1588" s="56">
        <v>314759</v>
      </c>
      <c r="K1588" s="65">
        <v>4249249</v>
      </c>
      <c r="L1588" s="64" t="s">
        <v>17236</v>
      </c>
      <c r="O1588" s="32">
        <f>IF(Table1[[#This Row],[Phân loại]]="Tồn đầu kỳ",Table1[[#This Row],[Tổng giá trị]],0)</f>
        <v>0</v>
      </c>
      <c r="P1588" s="138">
        <f>IF(Table1[[#This Row],[Số còn phải thu ĐK]]&lt;&gt;0,0,IF(Table1[[#This Row],[Phân loại]]="Bán hàng",Table1[[#This Row],[Tổng giá trị]],-Table1[[#This Row],[Tổng giá trị]]))</f>
        <v>4249249</v>
      </c>
      <c r="Q1588" s="32">
        <f t="shared" si="287"/>
        <v>0</v>
      </c>
      <c r="R1588" s="138">
        <f>Table1[[#This Row],[Số còn phải thu ĐK]]+Table1[[#This Row],[Giá Trị HD sau CK]]-Table1[[#This Row],[Số tiền đã thu]]</f>
        <v>4249249</v>
      </c>
      <c r="S1588" s="6">
        <f>IF(Table1[[#This Row],[Ngày hóa đơn]]&lt;&gt;"",Table1[[#This Row],[Ngày hóa đơn]],IF(Table1[[#This Row],[Ngày hạch toán]]&lt;&gt;"",Table1[[#This Row],[Ngày hạch toán]],""))</f>
        <v>46289</v>
      </c>
      <c r="T1588" s="138"/>
      <c r="U1588" s="6">
        <f>IF(Table1[[#This Row],[Ngày tính CN]]="","",S1588+T1588)</f>
        <v>46289</v>
      </c>
      <c r="V1588" s="32">
        <f ca="1">IF(Table1[[#This Row],[Hạn thanh toán]]="","",IF((U1588-NOW())&lt;0,0,(U1588-NOW())))</f>
        <v>0</v>
      </c>
      <c r="W1588" s="32"/>
      <c r="X1588" s="32">
        <f t="shared" ca="1" si="288"/>
        <v>5.3597532407438848</v>
      </c>
      <c r="Y1588" s="2" t="str">
        <f t="shared" ca="1" si="289"/>
        <v>Nợ quá hạn 30 ngày</v>
      </c>
      <c r="Z1588" s="42">
        <f t="shared" si="290"/>
        <v>46289</v>
      </c>
      <c r="AA1588" s="42" t="str">
        <f t="shared" si="291"/>
        <v/>
      </c>
      <c r="AD1588" s="2" t="str">
        <f>VLOOKUP($A1588,MA_KH!$A:$Q,MA_KH!O$1,0)</f>
        <v>MEGA</v>
      </c>
      <c r="AE1588" s="2" t="str">
        <f>VLOOKUP($A1588,MA_KH!$A:$Q,MA_KH!P$1,0)</f>
        <v>CÔNG TY TNHH MM MEGA MARKET (VIỆT NAM)</v>
      </c>
      <c r="AG1588" s="2" t="str">
        <f>(Table1[[#This Row],[Số hóa đơn]])&amp;IF(OR(Table1[[#This Row],[Phân loại]]="Hàng trả",Table1[[#This Row],[Phân loại]]="Giảm công nợ"),-Table1[[#This Row],[Tổng giá trị]],Table1[[#This Row],[Tổng giá trị]])</f>
        <v>000688144249249</v>
      </c>
      <c r="AH1588" s="6" t="e">
        <f>_xlfn.XLOOKUP(Table1[[#This Row],[Column1]],'Chi tiết tt Mega gửi'!P:P,'Chi tiết tt Mega gửi'!N:N)</f>
        <v>#N/A</v>
      </c>
    </row>
    <row r="1589" spans="1:34" ht="25.5" customHeight="1" x14ac:dyDescent="0.2">
      <c r="A1589" s="54" t="s">
        <v>16300</v>
      </c>
      <c r="B1589" s="54" t="s">
        <v>7238</v>
      </c>
      <c r="C1589" s="55">
        <v>46290</v>
      </c>
      <c r="D1589" s="54" t="s">
        <v>22513</v>
      </c>
      <c r="E1589" s="55">
        <v>46290</v>
      </c>
      <c r="F1589" s="54" t="s">
        <v>22514</v>
      </c>
      <c r="G1589" s="54" t="s">
        <v>22515</v>
      </c>
      <c r="H1589" s="56">
        <v>1172685</v>
      </c>
      <c r="I1589" s="57">
        <v>0</v>
      </c>
      <c r="J1589" s="56">
        <v>93815</v>
      </c>
      <c r="K1589" s="65">
        <v>1266500</v>
      </c>
      <c r="L1589" s="64" t="s">
        <v>17236</v>
      </c>
      <c r="O1589" s="32">
        <f>IF(Table1[[#This Row],[Phân loại]]="Tồn đầu kỳ",Table1[[#This Row],[Tổng giá trị]],0)</f>
        <v>0</v>
      </c>
      <c r="P1589" s="138">
        <f>IF(Table1[[#This Row],[Số còn phải thu ĐK]]&lt;&gt;0,0,IF(Table1[[#This Row],[Phân loại]]="Bán hàng",Table1[[#This Row],[Tổng giá trị]],-Table1[[#This Row],[Tổng giá trị]]))</f>
        <v>1266500</v>
      </c>
      <c r="Q1589" s="32">
        <f t="shared" si="287"/>
        <v>0</v>
      </c>
      <c r="R1589" s="138">
        <f>Table1[[#This Row],[Số còn phải thu ĐK]]+Table1[[#This Row],[Giá Trị HD sau CK]]-Table1[[#This Row],[Số tiền đã thu]]</f>
        <v>1266500</v>
      </c>
      <c r="S1589" s="6">
        <f>IF(Table1[[#This Row],[Ngày hóa đơn]]&lt;&gt;"",Table1[[#This Row],[Ngày hóa đơn]],IF(Table1[[#This Row],[Ngày hạch toán]]&lt;&gt;"",Table1[[#This Row],[Ngày hạch toán]],""))</f>
        <v>46290</v>
      </c>
      <c r="T1589" s="138"/>
      <c r="U1589" s="6">
        <f>IF(Table1[[#This Row],[Ngày tính CN]]="","",S1589+T1589)</f>
        <v>46290</v>
      </c>
      <c r="V1589" s="32">
        <f ca="1">IF(Table1[[#This Row],[Hạn thanh toán]]="","",IF((U1589-NOW())&lt;0,0,(U1589-NOW())))</f>
        <v>0</v>
      </c>
      <c r="W1589" s="32"/>
      <c r="X1589" s="32">
        <f t="shared" ca="1" si="288"/>
        <v>4.3597532407438848</v>
      </c>
      <c r="Y1589" s="2" t="str">
        <f t="shared" ca="1" si="289"/>
        <v>Nợ quá hạn 30 ngày</v>
      </c>
      <c r="Z1589" s="42">
        <f t="shared" si="290"/>
        <v>46290</v>
      </c>
      <c r="AA1589" s="42" t="str">
        <f t="shared" si="291"/>
        <v/>
      </c>
      <c r="AD1589" s="2" t="str">
        <f>VLOOKUP($A1589,MA_KH!$A:$Q,MA_KH!O$1,0)</f>
        <v>MEGA</v>
      </c>
      <c r="AE1589" s="2" t="str">
        <f>VLOOKUP($A1589,MA_KH!$A:$Q,MA_KH!P$1,0)</f>
        <v>CÔNG TY TNHH MM MEGA MARKET (VIỆT NAM)</v>
      </c>
      <c r="AG1589" s="2" t="str">
        <f>(Table1[[#This Row],[Số hóa đơn]])&amp;IF(OR(Table1[[#This Row],[Phân loại]]="Hàng trả",Table1[[#This Row],[Phân loại]]="Giảm công nợ"),-Table1[[#This Row],[Tổng giá trị]],Table1[[#This Row],[Tổng giá trị]])</f>
        <v>000687981266500</v>
      </c>
      <c r="AH1589" s="6" t="e">
        <f>_xlfn.XLOOKUP(Table1[[#This Row],[Column1]],'Chi tiết tt Mega gửi'!P:P,'Chi tiết tt Mega gửi'!N:N)</f>
        <v>#N/A</v>
      </c>
    </row>
    <row r="1590" spans="1:34" ht="25.5" customHeight="1" x14ac:dyDescent="0.2">
      <c r="A1590" s="58" t="s">
        <v>16296</v>
      </c>
      <c r="B1590" s="58" t="s">
        <v>7244</v>
      </c>
      <c r="C1590" s="59">
        <v>46290</v>
      </c>
      <c r="D1590" s="58" t="s">
        <v>22516</v>
      </c>
      <c r="E1590" s="59">
        <v>46290</v>
      </c>
      <c r="F1590" s="58" t="s">
        <v>22517</v>
      </c>
      <c r="G1590" s="58" t="s">
        <v>22518</v>
      </c>
      <c r="H1590" s="60">
        <v>2305800</v>
      </c>
      <c r="I1590" s="61">
        <v>0</v>
      </c>
      <c r="J1590" s="60">
        <v>184464</v>
      </c>
      <c r="K1590" s="66">
        <v>2490264</v>
      </c>
      <c r="L1590" s="64" t="s">
        <v>17236</v>
      </c>
      <c r="O1590" s="32">
        <f>IF(Table1[[#This Row],[Phân loại]]="Tồn đầu kỳ",Table1[[#This Row],[Tổng giá trị]],0)</f>
        <v>0</v>
      </c>
      <c r="P1590" s="138">
        <f>IF(Table1[[#This Row],[Số còn phải thu ĐK]]&lt;&gt;0,0,IF(Table1[[#This Row],[Phân loại]]="Bán hàng",Table1[[#This Row],[Tổng giá trị]],-Table1[[#This Row],[Tổng giá trị]]))</f>
        <v>2490264</v>
      </c>
      <c r="Q1590" s="32">
        <f t="shared" si="287"/>
        <v>0</v>
      </c>
      <c r="R1590" s="138">
        <f>Table1[[#This Row],[Số còn phải thu ĐK]]+Table1[[#This Row],[Giá Trị HD sau CK]]-Table1[[#This Row],[Số tiền đã thu]]</f>
        <v>2490264</v>
      </c>
      <c r="S1590" s="6">
        <f>IF(Table1[[#This Row],[Ngày hóa đơn]]&lt;&gt;"",Table1[[#This Row],[Ngày hóa đơn]],IF(Table1[[#This Row],[Ngày hạch toán]]&lt;&gt;"",Table1[[#This Row],[Ngày hạch toán]],""))</f>
        <v>46290</v>
      </c>
      <c r="T1590" s="138"/>
      <c r="U1590" s="6">
        <f>IF(Table1[[#This Row],[Ngày tính CN]]="","",S1590+T1590)</f>
        <v>46290</v>
      </c>
      <c r="V1590" s="32">
        <f ca="1">IF(Table1[[#This Row],[Hạn thanh toán]]="","",IF((U1590-NOW())&lt;0,0,(U1590-NOW())))</f>
        <v>0</v>
      </c>
      <c r="W1590" s="32"/>
      <c r="X1590" s="32">
        <f t="shared" ca="1" si="288"/>
        <v>4.3597532407438848</v>
      </c>
      <c r="Y1590" s="2" t="str">
        <f t="shared" ca="1" si="289"/>
        <v>Nợ quá hạn 30 ngày</v>
      </c>
      <c r="Z1590" s="42">
        <f t="shared" si="290"/>
        <v>46290</v>
      </c>
      <c r="AA1590" s="42" t="str">
        <f t="shared" si="291"/>
        <v/>
      </c>
      <c r="AD1590" s="2" t="str">
        <f>VLOOKUP($A1590,MA_KH!$A:$Q,MA_KH!O$1,0)</f>
        <v>MEGA</v>
      </c>
      <c r="AE1590" s="2" t="str">
        <f>VLOOKUP($A1590,MA_KH!$A:$Q,MA_KH!P$1,0)</f>
        <v>CÔNG TY TNHH MM MEGA MARKET (VIỆT NAM)</v>
      </c>
      <c r="AG1590" s="2" t="str">
        <f>(Table1[[#This Row],[Số hóa đơn]])&amp;IF(OR(Table1[[#This Row],[Phân loại]]="Hàng trả",Table1[[#This Row],[Phân loại]]="Giảm công nợ"),-Table1[[#This Row],[Tổng giá trị]],Table1[[#This Row],[Tổng giá trị]])</f>
        <v>000687972490264</v>
      </c>
      <c r="AH1590" s="6" t="e">
        <f>_xlfn.XLOOKUP(Table1[[#This Row],[Column1]],'Chi tiết tt Mega gửi'!P:P,'Chi tiết tt Mega gửi'!N:N)</f>
        <v>#N/A</v>
      </c>
    </row>
  </sheetData>
  <phoneticPr fontId="5" type="noConversion"/>
  <dataValidations count="1">
    <dataValidation type="list" allowBlank="1" showInputMessage="1" showErrorMessage="1" promptTitle="Chọn đúng mục" sqref="L4:L1590" xr:uid="{AFA643F7-0E49-47A7-9080-DE4AC89E02D0}">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AC25-B20A-42FD-ACB3-12EE6468D515}">
  <dimension ref="A1:R677"/>
  <sheetViews>
    <sheetView workbookViewId="0">
      <selection activeCell="H6" sqref="H6"/>
    </sheetView>
  </sheetViews>
  <sheetFormatPr defaultColWidth="9.125" defaultRowHeight="14.25" x14ac:dyDescent="0.2"/>
  <cols>
    <col min="1" max="1" width="14.875" customWidth="1"/>
    <col min="2" max="2" width="30" customWidth="1"/>
    <col min="3" max="3" width="14.25" style="21" customWidth="1"/>
    <col min="4" max="4" width="17.125" customWidth="1"/>
    <col min="5" max="6" width="13.625" style="21" customWidth="1"/>
    <col min="7" max="7" width="15" customWidth="1"/>
    <col min="8" max="8" width="30" customWidth="1"/>
    <col min="9" max="12" width="17.125" style="90" customWidth="1"/>
    <col min="13" max="13" width="22.875" style="90" customWidth="1"/>
    <col min="14" max="14" width="17.125" customWidth="1"/>
    <col min="15" max="15" width="14.25" customWidth="1"/>
    <col min="16" max="16" width="30" customWidth="1"/>
    <col min="17" max="17" width="15" customWidth="1"/>
    <col min="18" max="18" width="24.25" customWidth="1"/>
  </cols>
  <sheetData>
    <row r="1" spans="1:18" ht="15" customHeight="1" x14ac:dyDescent="0.2">
      <c r="A1" s="35" t="s">
        <v>8</v>
      </c>
      <c r="B1" s="35" t="s">
        <v>20191</v>
      </c>
      <c r="C1" s="83" t="s">
        <v>11</v>
      </c>
      <c r="D1" s="35" t="s">
        <v>12</v>
      </c>
      <c r="E1" s="83" t="s">
        <v>20192</v>
      </c>
      <c r="F1" s="83"/>
      <c r="G1" s="35" t="s">
        <v>0</v>
      </c>
      <c r="H1" s="35" t="s">
        <v>14</v>
      </c>
      <c r="I1" s="37" t="s">
        <v>20193</v>
      </c>
      <c r="J1" s="37" t="s">
        <v>20</v>
      </c>
      <c r="K1" s="37" t="s">
        <v>20194</v>
      </c>
      <c r="L1" s="37" t="s">
        <v>20195</v>
      </c>
      <c r="M1" s="37" t="s">
        <v>20196</v>
      </c>
      <c r="N1" s="35" t="s">
        <v>20197</v>
      </c>
      <c r="O1" s="35" t="s">
        <v>20198</v>
      </c>
      <c r="P1" s="35" t="s">
        <v>20199</v>
      </c>
      <c r="Q1" s="35" t="s">
        <v>20200</v>
      </c>
      <c r="R1" s="35" t="s">
        <v>491</v>
      </c>
    </row>
    <row r="2" spans="1:18" x14ac:dyDescent="0.2">
      <c r="A2" s="30" t="s">
        <v>16299</v>
      </c>
      <c r="B2" s="30" t="str">
        <f>G2&amp;L2</f>
        <v>000001383553200</v>
      </c>
      <c r="C2" s="71">
        <v>46025</v>
      </c>
      <c r="D2" s="30" t="s">
        <v>16826</v>
      </c>
      <c r="E2" s="71">
        <v>46025</v>
      </c>
      <c r="F2" s="71" t="e">
        <f>VLOOKUP(B2,[1]Ban_hang!R:S,2,0)</f>
        <v>#N/A</v>
      </c>
      <c r="G2" s="30" t="s">
        <v>18957</v>
      </c>
      <c r="H2" s="30" t="s">
        <v>16828</v>
      </c>
      <c r="I2" s="31">
        <v>3290000</v>
      </c>
      <c r="J2" s="31">
        <v>0</v>
      </c>
      <c r="K2" s="31">
        <v>263200</v>
      </c>
      <c r="L2" s="31">
        <v>3553200</v>
      </c>
      <c r="M2" s="31">
        <v>3553200</v>
      </c>
      <c r="N2" s="30" t="s">
        <v>20201</v>
      </c>
      <c r="O2" s="30" t="s">
        <v>20202</v>
      </c>
      <c r="P2" s="30" t="s">
        <v>20203</v>
      </c>
      <c r="Q2" s="30" t="s">
        <v>20204</v>
      </c>
      <c r="R2" s="30" t="s">
        <v>4458</v>
      </c>
    </row>
    <row r="3" spans="1:18" x14ac:dyDescent="0.2">
      <c r="A3" s="30" t="s">
        <v>16294</v>
      </c>
      <c r="B3" s="30" t="str">
        <f t="shared" ref="B3:B66" si="0">G3&amp;L3</f>
        <v>000001391385672</v>
      </c>
      <c r="C3" s="71">
        <v>46025</v>
      </c>
      <c r="D3" s="30" t="s">
        <v>16829</v>
      </c>
      <c r="E3" s="71">
        <v>46025</v>
      </c>
      <c r="F3" s="71" t="e">
        <f>VLOOKUP(B3,[1]Ban_hang!R:S,2,0)</f>
        <v>#N/A</v>
      </c>
      <c r="G3" s="30" t="s">
        <v>18958</v>
      </c>
      <c r="H3" s="30" t="s">
        <v>16830</v>
      </c>
      <c r="I3" s="31">
        <v>1283030</v>
      </c>
      <c r="J3" s="31">
        <v>0</v>
      </c>
      <c r="K3" s="31">
        <v>102642</v>
      </c>
      <c r="L3" s="31">
        <v>1385672</v>
      </c>
      <c r="M3" s="31">
        <v>1385672</v>
      </c>
      <c r="N3" s="30" t="s">
        <v>20201</v>
      </c>
      <c r="O3" s="30" t="s">
        <v>20202</v>
      </c>
      <c r="P3" s="30" t="s">
        <v>20203</v>
      </c>
      <c r="Q3" s="30" t="s">
        <v>20204</v>
      </c>
      <c r="R3" s="30" t="s">
        <v>4458</v>
      </c>
    </row>
    <row r="4" spans="1:18" x14ac:dyDescent="0.2">
      <c r="A4" s="30" t="s">
        <v>16291</v>
      </c>
      <c r="B4" s="30" t="str">
        <f t="shared" si="0"/>
        <v>0000139013465597</v>
      </c>
      <c r="C4" s="71">
        <v>46027</v>
      </c>
      <c r="D4" s="30" t="s">
        <v>16856</v>
      </c>
      <c r="E4" s="71">
        <v>46027</v>
      </c>
      <c r="F4" s="71" t="e">
        <f>VLOOKUP(B4,[1]Ban_hang!R:S,2,0)</f>
        <v>#N/A</v>
      </c>
      <c r="G4" s="30" t="s">
        <v>18971</v>
      </c>
      <c r="H4" s="30" t="s">
        <v>16857</v>
      </c>
      <c r="I4" s="31">
        <v>12468145</v>
      </c>
      <c r="J4" s="31">
        <v>0</v>
      </c>
      <c r="K4" s="31">
        <v>997452</v>
      </c>
      <c r="L4" s="31">
        <v>13465597</v>
      </c>
      <c r="M4" s="31">
        <v>13465597</v>
      </c>
      <c r="N4" s="30" t="s">
        <v>20201</v>
      </c>
      <c r="O4" s="30" t="s">
        <v>20202</v>
      </c>
      <c r="P4" s="30" t="s">
        <v>20203</v>
      </c>
      <c r="Q4" s="30" t="s">
        <v>20204</v>
      </c>
      <c r="R4" s="30" t="s">
        <v>4458</v>
      </c>
    </row>
    <row r="5" spans="1:18" x14ac:dyDescent="0.2">
      <c r="A5" s="30" t="s">
        <v>16307</v>
      </c>
      <c r="B5" s="30" t="str">
        <f t="shared" si="0"/>
        <v>000013796169370</v>
      </c>
      <c r="C5" s="71">
        <v>46027</v>
      </c>
      <c r="D5" s="30" t="s">
        <v>16834</v>
      </c>
      <c r="E5" s="71">
        <v>46027</v>
      </c>
      <c r="F5" s="71" t="e">
        <f>VLOOKUP(B5,[1]Ban_hang!R:S,2,0)</f>
        <v>#N/A</v>
      </c>
      <c r="G5" s="30" t="s">
        <v>18960</v>
      </c>
      <c r="H5" s="30" t="s">
        <v>16835</v>
      </c>
      <c r="I5" s="31">
        <v>5712380</v>
      </c>
      <c r="J5" s="31">
        <v>0</v>
      </c>
      <c r="K5" s="31">
        <v>456990</v>
      </c>
      <c r="L5" s="31">
        <v>6169370</v>
      </c>
      <c r="M5" s="31">
        <v>6169370</v>
      </c>
      <c r="N5" s="30" t="s">
        <v>20201</v>
      </c>
      <c r="O5" s="30" t="s">
        <v>20202</v>
      </c>
      <c r="P5" s="30" t="s">
        <v>20203</v>
      </c>
      <c r="Q5" s="30" t="s">
        <v>20204</v>
      </c>
      <c r="R5" s="30" t="s">
        <v>4458</v>
      </c>
    </row>
    <row r="6" spans="1:18" x14ac:dyDescent="0.2">
      <c r="A6" s="30" t="s">
        <v>16290</v>
      </c>
      <c r="B6" s="30" t="str">
        <f t="shared" si="0"/>
        <v>000013891358672</v>
      </c>
      <c r="C6" s="71">
        <v>46027</v>
      </c>
      <c r="D6" s="30" t="s">
        <v>16854</v>
      </c>
      <c r="E6" s="71">
        <v>46027</v>
      </c>
      <c r="F6" s="71" t="e">
        <f>VLOOKUP(B6,[1]Ban_hang!R:S,2,0)</f>
        <v>#N/A</v>
      </c>
      <c r="G6" s="30" t="s">
        <v>18970</v>
      </c>
      <c r="H6" s="30" t="s">
        <v>16855</v>
      </c>
      <c r="I6" s="31">
        <v>1258030</v>
      </c>
      <c r="J6" s="31">
        <v>0</v>
      </c>
      <c r="K6" s="31">
        <v>100642</v>
      </c>
      <c r="L6" s="31">
        <v>1358672</v>
      </c>
      <c r="M6" s="31">
        <v>1358672</v>
      </c>
      <c r="N6" s="30" t="s">
        <v>20201</v>
      </c>
      <c r="O6" s="30" t="s">
        <v>20202</v>
      </c>
      <c r="P6" s="30" t="s">
        <v>20203</v>
      </c>
      <c r="Q6" s="30" t="s">
        <v>20204</v>
      </c>
      <c r="R6" s="30" t="s">
        <v>4458</v>
      </c>
    </row>
    <row r="7" spans="1:18" x14ac:dyDescent="0.2">
      <c r="A7" s="30" t="s">
        <v>16287</v>
      </c>
      <c r="B7" s="30" t="str">
        <f t="shared" si="0"/>
        <v>000013863333431</v>
      </c>
      <c r="C7" s="71">
        <v>46027</v>
      </c>
      <c r="D7" s="30" t="s">
        <v>16848</v>
      </c>
      <c r="E7" s="71">
        <v>46027</v>
      </c>
      <c r="F7" s="71" t="e">
        <f>VLOOKUP(B7,[1]Ban_hang!R:S,2,0)</f>
        <v>#N/A</v>
      </c>
      <c r="G7" s="30" t="s">
        <v>18967</v>
      </c>
      <c r="H7" s="30" t="s">
        <v>16849</v>
      </c>
      <c r="I7" s="31">
        <v>3086510</v>
      </c>
      <c r="J7" s="31">
        <v>0</v>
      </c>
      <c r="K7" s="31">
        <v>246921</v>
      </c>
      <c r="L7" s="31">
        <v>3333431</v>
      </c>
      <c r="M7" s="31">
        <v>3333431</v>
      </c>
      <c r="N7" s="30" t="s">
        <v>20201</v>
      </c>
      <c r="O7" s="30" t="s">
        <v>20202</v>
      </c>
      <c r="P7" s="30" t="s">
        <v>20203</v>
      </c>
      <c r="Q7" s="30" t="s">
        <v>20204</v>
      </c>
      <c r="R7" s="30" t="s">
        <v>4458</v>
      </c>
    </row>
    <row r="8" spans="1:18" x14ac:dyDescent="0.2">
      <c r="A8" s="30" t="s">
        <v>16295</v>
      </c>
      <c r="B8" s="30" t="str">
        <f t="shared" si="0"/>
        <v>000013872911086</v>
      </c>
      <c r="C8" s="71">
        <v>46027</v>
      </c>
      <c r="D8" s="30" t="s">
        <v>16850</v>
      </c>
      <c r="E8" s="71">
        <v>46027</v>
      </c>
      <c r="F8" s="71" t="e">
        <f>VLOOKUP(B8,[1]Ban_hang!R:S,2,0)</f>
        <v>#N/A</v>
      </c>
      <c r="G8" s="30" t="s">
        <v>18968</v>
      </c>
      <c r="H8" s="30" t="s">
        <v>16851</v>
      </c>
      <c r="I8" s="31">
        <v>2695450</v>
      </c>
      <c r="J8" s="31">
        <v>0</v>
      </c>
      <c r="K8" s="31">
        <v>215636</v>
      </c>
      <c r="L8" s="31">
        <v>2911086</v>
      </c>
      <c r="M8" s="31">
        <v>2911086</v>
      </c>
      <c r="N8" s="30" t="s">
        <v>20201</v>
      </c>
      <c r="O8" s="30" t="s">
        <v>20202</v>
      </c>
      <c r="P8" s="30" t="s">
        <v>20203</v>
      </c>
      <c r="Q8" s="30" t="s">
        <v>20204</v>
      </c>
      <c r="R8" s="30" t="s">
        <v>4458</v>
      </c>
    </row>
    <row r="9" spans="1:18" x14ac:dyDescent="0.2">
      <c r="A9" s="30" t="s">
        <v>16307</v>
      </c>
      <c r="B9" s="30" t="str">
        <f t="shared" si="0"/>
        <v>000013811968278</v>
      </c>
      <c r="C9" s="71">
        <v>46027</v>
      </c>
      <c r="D9" s="30" t="s">
        <v>16838</v>
      </c>
      <c r="E9" s="71">
        <v>46027</v>
      </c>
      <c r="F9" s="71" t="e">
        <f>VLOOKUP(B9,[1]Ban_hang!R:S,2,0)</f>
        <v>#N/A</v>
      </c>
      <c r="G9" s="30" t="s">
        <v>18962</v>
      </c>
      <c r="H9" s="30" t="s">
        <v>16839</v>
      </c>
      <c r="I9" s="31">
        <v>1822480</v>
      </c>
      <c r="J9" s="31">
        <v>0</v>
      </c>
      <c r="K9" s="31">
        <v>145798</v>
      </c>
      <c r="L9" s="31">
        <v>1968278</v>
      </c>
      <c r="M9" s="31">
        <v>1968278</v>
      </c>
      <c r="N9" s="30" t="s">
        <v>20201</v>
      </c>
      <c r="O9" s="30" t="s">
        <v>20202</v>
      </c>
      <c r="P9" s="30" t="s">
        <v>20203</v>
      </c>
      <c r="Q9" s="30" t="s">
        <v>20204</v>
      </c>
      <c r="R9" s="30" t="s">
        <v>4458</v>
      </c>
    </row>
    <row r="10" spans="1:18" x14ac:dyDescent="0.2">
      <c r="A10" s="30" t="s">
        <v>16307</v>
      </c>
      <c r="B10" s="30" t="str">
        <f t="shared" si="0"/>
        <v>000013802128086</v>
      </c>
      <c r="C10" s="71">
        <v>46027</v>
      </c>
      <c r="D10" s="30" t="s">
        <v>16836</v>
      </c>
      <c r="E10" s="71">
        <v>46027</v>
      </c>
      <c r="F10" s="71" t="e">
        <f>VLOOKUP(B10,[1]Ban_hang!R:S,2,0)</f>
        <v>#N/A</v>
      </c>
      <c r="G10" s="30" t="s">
        <v>18961</v>
      </c>
      <c r="H10" s="30" t="s">
        <v>16837</v>
      </c>
      <c r="I10" s="31">
        <v>1970450</v>
      </c>
      <c r="J10" s="31">
        <v>0</v>
      </c>
      <c r="K10" s="31">
        <v>157636</v>
      </c>
      <c r="L10" s="31">
        <v>2128086</v>
      </c>
      <c r="M10" s="31">
        <v>2128086</v>
      </c>
      <c r="N10" s="30" t="s">
        <v>20201</v>
      </c>
      <c r="O10" s="30" t="s">
        <v>20202</v>
      </c>
      <c r="P10" s="30" t="s">
        <v>20203</v>
      </c>
      <c r="Q10" s="30" t="s">
        <v>20204</v>
      </c>
      <c r="R10" s="30" t="s">
        <v>4458</v>
      </c>
    </row>
    <row r="11" spans="1:18" x14ac:dyDescent="0.2">
      <c r="A11" s="30" t="s">
        <v>16287</v>
      </c>
      <c r="B11" s="30" t="str">
        <f t="shared" si="0"/>
        <v>00001384541976</v>
      </c>
      <c r="C11" s="71">
        <v>46027</v>
      </c>
      <c r="D11" s="30" t="s">
        <v>16844</v>
      </c>
      <c r="E11" s="71">
        <v>46027</v>
      </c>
      <c r="F11" s="71" t="e">
        <f>VLOOKUP(B11,[1]Ban_hang!R:S,2,0)</f>
        <v>#N/A</v>
      </c>
      <c r="G11" s="30" t="s">
        <v>18965</v>
      </c>
      <c r="H11" s="30" t="s">
        <v>16845</v>
      </c>
      <c r="I11" s="31">
        <v>501830</v>
      </c>
      <c r="J11" s="31">
        <v>0</v>
      </c>
      <c r="K11" s="31">
        <v>40146</v>
      </c>
      <c r="L11" s="31">
        <v>541976</v>
      </c>
      <c r="M11" s="31">
        <v>541976</v>
      </c>
      <c r="N11" s="30" t="s">
        <v>20201</v>
      </c>
      <c r="O11" s="30" t="s">
        <v>20202</v>
      </c>
      <c r="P11" s="30" t="s">
        <v>20203</v>
      </c>
      <c r="Q11" s="30" t="s">
        <v>20204</v>
      </c>
      <c r="R11" s="30" t="s">
        <v>4458</v>
      </c>
    </row>
    <row r="12" spans="1:18" x14ac:dyDescent="0.2">
      <c r="A12" s="30" t="s">
        <v>16289</v>
      </c>
      <c r="B12" s="30" t="str">
        <f t="shared" si="0"/>
        <v>000013784314136</v>
      </c>
      <c r="C12" s="71">
        <v>46027</v>
      </c>
      <c r="D12" s="30" t="s">
        <v>16831</v>
      </c>
      <c r="E12" s="71">
        <v>46027</v>
      </c>
      <c r="F12" s="71" t="e">
        <f>VLOOKUP(B12,[1]Ban_hang!R:S,2,0)</f>
        <v>#N/A</v>
      </c>
      <c r="G12" s="30" t="s">
        <v>18959</v>
      </c>
      <c r="H12" s="30" t="s">
        <v>16833</v>
      </c>
      <c r="I12" s="31">
        <v>3994570</v>
      </c>
      <c r="J12" s="31">
        <v>0</v>
      </c>
      <c r="K12" s="31">
        <v>319566</v>
      </c>
      <c r="L12" s="31">
        <v>4314136</v>
      </c>
      <c r="M12" s="31">
        <v>4314136</v>
      </c>
      <c r="N12" s="30" t="s">
        <v>20201</v>
      </c>
      <c r="O12" s="30" t="s">
        <v>20202</v>
      </c>
      <c r="P12" s="30" t="s">
        <v>20203</v>
      </c>
      <c r="Q12" s="30" t="s">
        <v>20204</v>
      </c>
      <c r="R12" s="30" t="s">
        <v>4458</v>
      </c>
    </row>
    <row r="13" spans="1:18" x14ac:dyDescent="0.2">
      <c r="A13" s="30" t="s">
        <v>16291</v>
      </c>
      <c r="B13" s="30" t="str">
        <f t="shared" si="0"/>
        <v>000013821790521</v>
      </c>
      <c r="C13" s="71">
        <v>46027</v>
      </c>
      <c r="D13" s="30" t="s">
        <v>16840</v>
      </c>
      <c r="E13" s="71">
        <v>46027</v>
      </c>
      <c r="F13" s="71" t="e">
        <f>VLOOKUP(B13,[1]Ban_hang!R:S,2,0)</f>
        <v>#N/A</v>
      </c>
      <c r="G13" s="30" t="s">
        <v>18963</v>
      </c>
      <c r="H13" s="30" t="s">
        <v>16841</v>
      </c>
      <c r="I13" s="31">
        <v>1657890</v>
      </c>
      <c r="J13" s="31">
        <v>0</v>
      </c>
      <c r="K13" s="31">
        <v>132631</v>
      </c>
      <c r="L13" s="31">
        <v>1790521</v>
      </c>
      <c r="M13" s="31">
        <v>1790521</v>
      </c>
      <c r="N13" s="30" t="s">
        <v>20201</v>
      </c>
      <c r="O13" s="30" t="s">
        <v>20202</v>
      </c>
      <c r="P13" s="30" t="s">
        <v>20203</v>
      </c>
      <c r="Q13" s="30" t="s">
        <v>20204</v>
      </c>
      <c r="R13" s="30" t="s">
        <v>4458</v>
      </c>
    </row>
    <row r="14" spans="1:18" x14ac:dyDescent="0.2">
      <c r="A14" s="30" t="s">
        <v>16287</v>
      </c>
      <c r="B14" s="30" t="str">
        <f t="shared" si="0"/>
        <v>000013855161849</v>
      </c>
      <c r="C14" s="71">
        <v>46027</v>
      </c>
      <c r="D14" s="30" t="s">
        <v>16846</v>
      </c>
      <c r="E14" s="71">
        <v>46027</v>
      </c>
      <c r="F14" s="71" t="e">
        <f>VLOOKUP(B14,[1]Ban_hang!R:S,2,0)</f>
        <v>#N/A</v>
      </c>
      <c r="G14" s="30" t="s">
        <v>18966</v>
      </c>
      <c r="H14" s="30" t="s">
        <v>16847</v>
      </c>
      <c r="I14" s="31">
        <v>4779490</v>
      </c>
      <c r="J14" s="31">
        <v>0</v>
      </c>
      <c r="K14" s="31">
        <v>382359</v>
      </c>
      <c r="L14" s="31">
        <v>5161849</v>
      </c>
      <c r="M14" s="31">
        <v>5161849</v>
      </c>
      <c r="N14" s="30" t="s">
        <v>20201</v>
      </c>
      <c r="O14" s="30" t="s">
        <v>20202</v>
      </c>
      <c r="P14" s="30" t="s">
        <v>20203</v>
      </c>
      <c r="Q14" s="30" t="s">
        <v>20204</v>
      </c>
      <c r="R14" s="30" t="s">
        <v>4458</v>
      </c>
    </row>
    <row r="15" spans="1:18" x14ac:dyDescent="0.2">
      <c r="A15" s="30" t="s">
        <v>16310</v>
      </c>
      <c r="B15" s="30" t="str">
        <f t="shared" si="0"/>
        <v>000013882186050</v>
      </c>
      <c r="C15" s="71">
        <v>46027</v>
      </c>
      <c r="D15" s="30" t="s">
        <v>16852</v>
      </c>
      <c r="E15" s="71">
        <v>46027</v>
      </c>
      <c r="F15" s="71" t="e">
        <f>VLOOKUP(B15,[1]Ban_hang!R:S,2,0)</f>
        <v>#N/A</v>
      </c>
      <c r="G15" s="30" t="s">
        <v>18969</v>
      </c>
      <c r="H15" s="30" t="s">
        <v>16853</v>
      </c>
      <c r="I15" s="31">
        <v>2024120</v>
      </c>
      <c r="J15" s="31">
        <v>0</v>
      </c>
      <c r="K15" s="31">
        <v>161930</v>
      </c>
      <c r="L15" s="31">
        <v>2186050</v>
      </c>
      <c r="M15" s="31">
        <v>2186050</v>
      </c>
      <c r="N15" s="30" t="s">
        <v>20201</v>
      </c>
      <c r="O15" s="30" t="s">
        <v>20202</v>
      </c>
      <c r="P15" s="30" t="s">
        <v>20203</v>
      </c>
      <c r="Q15" s="30" t="s">
        <v>20204</v>
      </c>
      <c r="R15" s="30" t="s">
        <v>4458</v>
      </c>
    </row>
    <row r="16" spans="1:18" x14ac:dyDescent="0.2">
      <c r="A16" s="30" t="s">
        <v>16291</v>
      </c>
      <c r="B16" s="30" t="str">
        <f t="shared" si="0"/>
        <v>000013831968278</v>
      </c>
      <c r="C16" s="71">
        <v>46027</v>
      </c>
      <c r="D16" s="30" t="s">
        <v>16842</v>
      </c>
      <c r="E16" s="71">
        <v>46027</v>
      </c>
      <c r="F16" s="71" t="e">
        <f>VLOOKUP(B16,[1]Ban_hang!R:S,2,0)</f>
        <v>#N/A</v>
      </c>
      <c r="G16" s="30" t="s">
        <v>18964</v>
      </c>
      <c r="H16" s="30" t="s">
        <v>16843</v>
      </c>
      <c r="I16" s="31">
        <v>1822480</v>
      </c>
      <c r="J16" s="31">
        <v>0</v>
      </c>
      <c r="K16" s="31">
        <v>145798</v>
      </c>
      <c r="L16" s="31">
        <v>1968278</v>
      </c>
      <c r="M16" s="31">
        <v>1968278</v>
      </c>
      <c r="N16" s="30" t="s">
        <v>20201</v>
      </c>
      <c r="O16" s="30" t="s">
        <v>20202</v>
      </c>
      <c r="P16" s="30" t="s">
        <v>20203</v>
      </c>
      <c r="Q16" s="30" t="s">
        <v>20204</v>
      </c>
      <c r="R16" s="30" t="s">
        <v>4458</v>
      </c>
    </row>
    <row r="17" spans="1:18" x14ac:dyDescent="0.2">
      <c r="A17" s="30" t="s">
        <v>16299</v>
      </c>
      <c r="B17" s="30" t="str">
        <f t="shared" si="0"/>
        <v>000013932595953</v>
      </c>
      <c r="C17" s="71">
        <v>46028</v>
      </c>
      <c r="D17" s="30" t="s">
        <v>16865</v>
      </c>
      <c r="E17" s="71">
        <v>46028</v>
      </c>
      <c r="F17" s="71" t="e">
        <f>VLOOKUP(B17,[1]Ban_hang!R:S,2,0)</f>
        <v>#N/A</v>
      </c>
      <c r="G17" s="30" t="s">
        <v>18975</v>
      </c>
      <c r="H17" s="30" t="s">
        <v>16866</v>
      </c>
      <c r="I17" s="31">
        <v>2403660</v>
      </c>
      <c r="J17" s="31">
        <v>0</v>
      </c>
      <c r="K17" s="31">
        <v>192293</v>
      </c>
      <c r="L17" s="31">
        <v>2595953</v>
      </c>
      <c r="M17" s="31">
        <v>2595953</v>
      </c>
      <c r="N17" s="30" t="s">
        <v>20201</v>
      </c>
      <c r="O17" s="30" t="s">
        <v>20202</v>
      </c>
      <c r="P17" s="30" t="s">
        <v>20203</v>
      </c>
      <c r="Q17" s="30" t="s">
        <v>20204</v>
      </c>
      <c r="R17" s="30" t="s">
        <v>4458</v>
      </c>
    </row>
    <row r="18" spans="1:18" x14ac:dyDescent="0.2">
      <c r="A18" s="30" t="s">
        <v>16299</v>
      </c>
      <c r="B18" s="30" t="str">
        <f t="shared" si="0"/>
        <v>000013911586110</v>
      </c>
      <c r="C18" s="71">
        <v>46028</v>
      </c>
      <c r="D18" s="30" t="s">
        <v>16861</v>
      </c>
      <c r="E18" s="71">
        <v>46028</v>
      </c>
      <c r="F18" s="71" t="e">
        <f>VLOOKUP(B18,[1]Ban_hang!R:S,2,0)</f>
        <v>#N/A</v>
      </c>
      <c r="G18" s="30" t="s">
        <v>18973</v>
      </c>
      <c r="H18" s="30" t="s">
        <v>16862</v>
      </c>
      <c r="I18" s="31">
        <v>1468620</v>
      </c>
      <c r="J18" s="31">
        <v>0</v>
      </c>
      <c r="K18" s="31">
        <v>117490</v>
      </c>
      <c r="L18" s="31">
        <v>1586110</v>
      </c>
      <c r="M18" s="31">
        <v>1586110</v>
      </c>
      <c r="N18" s="30" t="s">
        <v>20201</v>
      </c>
      <c r="O18" s="30" t="s">
        <v>20202</v>
      </c>
      <c r="P18" s="30" t="s">
        <v>20203</v>
      </c>
      <c r="Q18" s="30" t="s">
        <v>20204</v>
      </c>
      <c r="R18" s="30" t="s">
        <v>4458</v>
      </c>
    </row>
    <row r="19" spans="1:18" x14ac:dyDescent="0.2">
      <c r="A19" s="30" t="s">
        <v>16303</v>
      </c>
      <c r="B19" s="30" t="str">
        <f t="shared" si="0"/>
        <v>000019551007521</v>
      </c>
      <c r="C19" s="71">
        <v>46028</v>
      </c>
      <c r="D19" s="30" t="s">
        <v>16869</v>
      </c>
      <c r="E19" s="71">
        <v>46028</v>
      </c>
      <c r="F19" s="71" t="e">
        <f>VLOOKUP(B19,[1]Ban_hang!R:S,2,0)</f>
        <v>#N/A</v>
      </c>
      <c r="G19" s="30" t="s">
        <v>18977</v>
      </c>
      <c r="H19" s="30" t="s">
        <v>16871</v>
      </c>
      <c r="I19" s="31">
        <v>932890</v>
      </c>
      <c r="J19" s="31">
        <v>0</v>
      </c>
      <c r="K19" s="31">
        <v>74631</v>
      </c>
      <c r="L19" s="31">
        <v>1007521</v>
      </c>
      <c r="M19" s="31">
        <v>1007521</v>
      </c>
      <c r="N19" s="30" t="s">
        <v>20201</v>
      </c>
      <c r="O19" s="30" t="s">
        <v>20202</v>
      </c>
      <c r="P19" s="30" t="s">
        <v>20203</v>
      </c>
      <c r="Q19" s="30" t="s">
        <v>20205</v>
      </c>
      <c r="R19" s="30" t="s">
        <v>4174</v>
      </c>
    </row>
    <row r="20" spans="1:18" x14ac:dyDescent="0.2">
      <c r="A20" s="30" t="s">
        <v>16303</v>
      </c>
      <c r="B20" s="30" t="str">
        <f t="shared" si="0"/>
        <v>00001958541976</v>
      </c>
      <c r="C20" s="71">
        <v>46028</v>
      </c>
      <c r="D20" s="30" t="s">
        <v>16876</v>
      </c>
      <c r="E20" s="71">
        <v>46028</v>
      </c>
      <c r="F20" s="71" t="e">
        <f>VLOOKUP(B20,[1]Ban_hang!R:S,2,0)</f>
        <v>#N/A</v>
      </c>
      <c r="G20" s="30" t="s">
        <v>18980</v>
      </c>
      <c r="H20" s="30" t="s">
        <v>16877</v>
      </c>
      <c r="I20" s="31">
        <v>501830</v>
      </c>
      <c r="J20" s="31">
        <v>0</v>
      </c>
      <c r="K20" s="31">
        <v>40146</v>
      </c>
      <c r="L20" s="31">
        <v>541976</v>
      </c>
      <c r="M20" s="31">
        <v>541976</v>
      </c>
      <c r="N20" s="30" t="s">
        <v>20201</v>
      </c>
      <c r="O20" s="30" t="s">
        <v>20202</v>
      </c>
      <c r="P20" s="30" t="s">
        <v>20203</v>
      </c>
      <c r="Q20" s="30" t="s">
        <v>20205</v>
      </c>
      <c r="R20" s="30" t="s">
        <v>4174</v>
      </c>
    </row>
    <row r="21" spans="1:18" x14ac:dyDescent="0.2">
      <c r="A21" s="30" t="s">
        <v>16303</v>
      </c>
      <c r="B21" s="30" t="str">
        <f t="shared" si="0"/>
        <v>000019561857098</v>
      </c>
      <c r="C21" s="71">
        <v>46028</v>
      </c>
      <c r="D21" s="30" t="s">
        <v>16872</v>
      </c>
      <c r="E21" s="71">
        <v>46028</v>
      </c>
      <c r="F21" s="71" t="e">
        <f>VLOOKUP(B21,[1]Ban_hang!R:S,2,0)</f>
        <v>#N/A</v>
      </c>
      <c r="G21" s="30" t="s">
        <v>18978</v>
      </c>
      <c r="H21" s="30" t="s">
        <v>16873</v>
      </c>
      <c r="I21" s="31">
        <v>1719535</v>
      </c>
      <c r="J21" s="31">
        <v>0</v>
      </c>
      <c r="K21" s="31">
        <v>137563</v>
      </c>
      <c r="L21" s="31">
        <v>1857098</v>
      </c>
      <c r="M21" s="31">
        <v>1857098</v>
      </c>
      <c r="N21" s="30" t="s">
        <v>20201</v>
      </c>
      <c r="O21" s="30" t="s">
        <v>20202</v>
      </c>
      <c r="P21" s="30" t="s">
        <v>20203</v>
      </c>
      <c r="Q21" s="30" t="s">
        <v>20205</v>
      </c>
      <c r="R21" s="30" t="s">
        <v>4174</v>
      </c>
    </row>
    <row r="22" spans="1:18" x14ac:dyDescent="0.2">
      <c r="A22" s="30" t="s">
        <v>16303</v>
      </c>
      <c r="B22" s="30" t="str">
        <f t="shared" si="0"/>
        <v>000019601007521</v>
      </c>
      <c r="C22" s="71">
        <v>46028</v>
      </c>
      <c r="D22" s="30" t="s">
        <v>16880</v>
      </c>
      <c r="E22" s="71">
        <v>46028</v>
      </c>
      <c r="F22" s="71" t="e">
        <f>VLOOKUP(B22,[1]Ban_hang!R:S,2,0)</f>
        <v>#N/A</v>
      </c>
      <c r="G22" s="30" t="s">
        <v>18982</v>
      </c>
      <c r="H22" s="30" t="s">
        <v>16881</v>
      </c>
      <c r="I22" s="31">
        <v>932890</v>
      </c>
      <c r="J22" s="31">
        <v>0</v>
      </c>
      <c r="K22" s="31">
        <v>74631</v>
      </c>
      <c r="L22" s="31">
        <v>1007521</v>
      </c>
      <c r="M22" s="31">
        <v>1007521</v>
      </c>
      <c r="N22" s="30" t="s">
        <v>20201</v>
      </c>
      <c r="O22" s="30" t="s">
        <v>20202</v>
      </c>
      <c r="P22" s="30" t="s">
        <v>20203</v>
      </c>
      <c r="Q22" s="30" t="s">
        <v>20205</v>
      </c>
      <c r="R22" s="30" t="s">
        <v>4174</v>
      </c>
    </row>
    <row r="23" spans="1:18" x14ac:dyDescent="0.2">
      <c r="A23" s="30" t="s">
        <v>16303</v>
      </c>
      <c r="B23" s="30" t="str">
        <f t="shared" si="0"/>
        <v>0000195921860496</v>
      </c>
      <c r="C23" s="71">
        <v>46028</v>
      </c>
      <c r="D23" s="30" t="s">
        <v>16878</v>
      </c>
      <c r="E23" s="71">
        <v>46028</v>
      </c>
      <c r="F23" s="71" t="e">
        <f>VLOOKUP(B23,[1]Ban_hang!R:S,2,0)</f>
        <v>#N/A</v>
      </c>
      <c r="G23" s="30" t="s">
        <v>18981</v>
      </c>
      <c r="H23" s="30" t="s">
        <v>16879</v>
      </c>
      <c r="I23" s="31">
        <v>20241200</v>
      </c>
      <c r="J23" s="31">
        <v>0</v>
      </c>
      <c r="K23" s="31">
        <v>1619296</v>
      </c>
      <c r="L23" s="31">
        <v>21860496</v>
      </c>
      <c r="M23" s="31">
        <v>21860496</v>
      </c>
      <c r="N23" s="30" t="s">
        <v>20201</v>
      </c>
      <c r="O23" s="30" t="s">
        <v>20202</v>
      </c>
      <c r="P23" s="30" t="s">
        <v>20203</v>
      </c>
      <c r="Q23" s="30" t="s">
        <v>20205</v>
      </c>
      <c r="R23" s="30" t="s">
        <v>4174</v>
      </c>
    </row>
    <row r="24" spans="1:18" x14ac:dyDescent="0.2">
      <c r="A24" s="30" t="s">
        <v>16299</v>
      </c>
      <c r="B24" s="30" t="str">
        <f t="shared" si="0"/>
        <v>000013922186050</v>
      </c>
      <c r="C24" s="71">
        <v>46028</v>
      </c>
      <c r="D24" s="30" t="s">
        <v>16863</v>
      </c>
      <c r="E24" s="71">
        <v>46028</v>
      </c>
      <c r="F24" s="71" t="e">
        <f>VLOOKUP(B24,[1]Ban_hang!R:S,2,0)</f>
        <v>#N/A</v>
      </c>
      <c r="G24" s="30" t="s">
        <v>18974</v>
      </c>
      <c r="H24" s="30" t="s">
        <v>16864</v>
      </c>
      <c r="I24" s="31">
        <v>2024120</v>
      </c>
      <c r="J24" s="31">
        <v>0</v>
      </c>
      <c r="K24" s="31">
        <v>161930</v>
      </c>
      <c r="L24" s="31">
        <v>2186050</v>
      </c>
      <c r="M24" s="31">
        <v>2186050</v>
      </c>
      <c r="N24" s="30" t="s">
        <v>20201</v>
      </c>
      <c r="O24" s="30" t="s">
        <v>20202</v>
      </c>
      <c r="P24" s="30" t="s">
        <v>20203</v>
      </c>
      <c r="Q24" s="30" t="s">
        <v>20204</v>
      </c>
      <c r="R24" s="30" t="s">
        <v>4458</v>
      </c>
    </row>
    <row r="25" spans="1:18" x14ac:dyDescent="0.2">
      <c r="A25" s="30" t="s">
        <v>16303</v>
      </c>
      <c r="B25" s="30" t="str">
        <f t="shared" si="0"/>
        <v>00001957984139</v>
      </c>
      <c r="C25" s="71">
        <v>46028</v>
      </c>
      <c r="D25" s="30" t="s">
        <v>16874</v>
      </c>
      <c r="E25" s="71">
        <v>46028</v>
      </c>
      <c r="F25" s="71" t="e">
        <f>VLOOKUP(B25,[1]Ban_hang!R:S,2,0)</f>
        <v>#N/A</v>
      </c>
      <c r="G25" s="30" t="s">
        <v>18979</v>
      </c>
      <c r="H25" s="30" t="s">
        <v>16875</v>
      </c>
      <c r="I25" s="31">
        <v>911240</v>
      </c>
      <c r="J25" s="31">
        <v>0</v>
      </c>
      <c r="K25" s="31">
        <v>72899</v>
      </c>
      <c r="L25" s="31">
        <v>984139</v>
      </c>
      <c r="M25" s="31">
        <v>984139</v>
      </c>
      <c r="N25" s="30" t="s">
        <v>20201</v>
      </c>
      <c r="O25" s="30" t="s">
        <v>20202</v>
      </c>
      <c r="P25" s="30" t="s">
        <v>20203</v>
      </c>
      <c r="Q25" s="30" t="s">
        <v>20205</v>
      </c>
      <c r="R25" s="30" t="s">
        <v>4174</v>
      </c>
    </row>
    <row r="26" spans="1:18" x14ac:dyDescent="0.2">
      <c r="A26" s="30" t="s">
        <v>16299</v>
      </c>
      <c r="B26" s="30" t="str">
        <f t="shared" si="0"/>
        <v>000013941968278</v>
      </c>
      <c r="C26" s="71">
        <v>46028</v>
      </c>
      <c r="D26" s="30" t="s">
        <v>16867</v>
      </c>
      <c r="E26" s="71">
        <v>46028</v>
      </c>
      <c r="F26" s="71" t="e">
        <f>VLOOKUP(B26,[1]Ban_hang!R:S,2,0)</f>
        <v>#N/A</v>
      </c>
      <c r="G26" s="30" t="s">
        <v>18976</v>
      </c>
      <c r="H26" s="30" t="s">
        <v>16868</v>
      </c>
      <c r="I26" s="31">
        <v>1822480</v>
      </c>
      <c r="J26" s="31">
        <v>0</v>
      </c>
      <c r="K26" s="31">
        <v>145798</v>
      </c>
      <c r="L26" s="31">
        <v>1968278</v>
      </c>
      <c r="M26" s="31">
        <v>1968278</v>
      </c>
      <c r="N26" s="30" t="s">
        <v>20201</v>
      </c>
      <c r="O26" s="30" t="s">
        <v>20202</v>
      </c>
      <c r="P26" s="30" t="s">
        <v>20203</v>
      </c>
      <c r="Q26" s="30" t="s">
        <v>20204</v>
      </c>
      <c r="R26" s="30" t="s">
        <v>4458</v>
      </c>
    </row>
    <row r="27" spans="1:18" x14ac:dyDescent="0.2">
      <c r="A27" s="30" t="s">
        <v>16291</v>
      </c>
      <c r="B27" s="30" t="str">
        <f t="shared" si="0"/>
        <v>000020152186050</v>
      </c>
      <c r="C27" s="71">
        <v>46030</v>
      </c>
      <c r="D27" s="30" t="s">
        <v>16898</v>
      </c>
      <c r="E27" s="71">
        <v>46030</v>
      </c>
      <c r="F27" s="71" t="e">
        <f>VLOOKUP(B27,[1]Ban_hang!R:S,2,0)</f>
        <v>#N/A</v>
      </c>
      <c r="G27" s="30" t="s">
        <v>18988</v>
      </c>
      <c r="H27" s="30" t="s">
        <v>16899</v>
      </c>
      <c r="I27" s="31">
        <v>2024120</v>
      </c>
      <c r="J27" s="31">
        <v>0</v>
      </c>
      <c r="K27" s="31">
        <v>161930</v>
      </c>
      <c r="L27" s="31">
        <v>2186050</v>
      </c>
      <c r="M27" s="31">
        <v>2186050</v>
      </c>
      <c r="N27" s="30" t="s">
        <v>20201</v>
      </c>
      <c r="O27" s="30" t="s">
        <v>20202</v>
      </c>
      <c r="P27" s="30" t="s">
        <v>20203</v>
      </c>
      <c r="Q27" s="30" t="s">
        <v>20204</v>
      </c>
      <c r="R27" s="30" t="s">
        <v>4458</v>
      </c>
    </row>
    <row r="28" spans="1:18" x14ac:dyDescent="0.2">
      <c r="A28" s="30" t="s">
        <v>16309</v>
      </c>
      <c r="B28" s="30" t="str">
        <f t="shared" si="0"/>
        <v>000020121586110</v>
      </c>
      <c r="C28" s="71">
        <v>46030</v>
      </c>
      <c r="D28" s="30" t="s">
        <v>16892</v>
      </c>
      <c r="E28" s="71">
        <v>46030</v>
      </c>
      <c r="F28" s="71" t="e">
        <f>VLOOKUP(B28,[1]Ban_hang!R:S,2,0)</f>
        <v>#N/A</v>
      </c>
      <c r="G28" s="30" t="s">
        <v>18985</v>
      </c>
      <c r="H28" s="30" t="s">
        <v>16893</v>
      </c>
      <c r="I28" s="31">
        <v>1468620</v>
      </c>
      <c r="J28" s="31">
        <v>0</v>
      </c>
      <c r="K28" s="31">
        <v>117490</v>
      </c>
      <c r="L28" s="31">
        <v>1586110</v>
      </c>
      <c r="M28" s="31">
        <v>1586110</v>
      </c>
      <c r="N28" s="30" t="s">
        <v>20201</v>
      </c>
      <c r="O28" s="30" t="s">
        <v>20202</v>
      </c>
      <c r="P28" s="30" t="s">
        <v>20203</v>
      </c>
      <c r="Q28" s="30" t="s">
        <v>20204</v>
      </c>
      <c r="R28" s="30" t="s">
        <v>4458</v>
      </c>
    </row>
    <row r="29" spans="1:18" x14ac:dyDescent="0.2">
      <c r="A29" s="30" t="s">
        <v>16291</v>
      </c>
      <c r="B29" s="30" t="str">
        <f t="shared" si="0"/>
        <v>000020143394127</v>
      </c>
      <c r="C29" s="71">
        <v>46030</v>
      </c>
      <c r="D29" s="30" t="s">
        <v>16896</v>
      </c>
      <c r="E29" s="71">
        <v>46030</v>
      </c>
      <c r="F29" s="71" t="e">
        <f>VLOOKUP(B29,[1]Ban_hang!R:S,2,0)</f>
        <v>#N/A</v>
      </c>
      <c r="G29" s="30" t="s">
        <v>18987</v>
      </c>
      <c r="H29" s="30" t="s">
        <v>16897</v>
      </c>
      <c r="I29" s="31">
        <v>3142710</v>
      </c>
      <c r="J29" s="31">
        <v>0</v>
      </c>
      <c r="K29" s="31">
        <v>251417</v>
      </c>
      <c r="L29" s="31">
        <v>3394127</v>
      </c>
      <c r="M29" s="31">
        <v>3394127</v>
      </c>
      <c r="N29" s="30" t="s">
        <v>20201</v>
      </c>
      <c r="O29" s="30" t="s">
        <v>20202</v>
      </c>
      <c r="P29" s="30" t="s">
        <v>20203</v>
      </c>
      <c r="Q29" s="30" t="s">
        <v>20204</v>
      </c>
      <c r="R29" s="30" t="s">
        <v>4458</v>
      </c>
    </row>
    <row r="30" spans="1:18" x14ac:dyDescent="0.2">
      <c r="A30" s="30" t="s">
        <v>16289</v>
      </c>
      <c r="B30" s="30" t="str">
        <f t="shared" si="0"/>
        <v>000020172128086</v>
      </c>
      <c r="C30" s="71">
        <v>46030</v>
      </c>
      <c r="D30" s="30" t="s">
        <v>16902</v>
      </c>
      <c r="E30" s="71">
        <v>46030</v>
      </c>
      <c r="F30" s="71" t="e">
        <f>VLOOKUP(B30,[1]Ban_hang!R:S,2,0)</f>
        <v>#N/A</v>
      </c>
      <c r="G30" s="30" t="s">
        <v>18990</v>
      </c>
      <c r="H30" s="30" t="s">
        <v>16903</v>
      </c>
      <c r="I30" s="31">
        <v>1970450</v>
      </c>
      <c r="J30" s="31">
        <v>0</v>
      </c>
      <c r="K30" s="31">
        <v>157636</v>
      </c>
      <c r="L30" s="31">
        <v>2128086</v>
      </c>
      <c r="M30" s="31">
        <v>2128086</v>
      </c>
      <c r="N30" s="30" t="s">
        <v>20201</v>
      </c>
      <c r="O30" s="30" t="s">
        <v>20202</v>
      </c>
      <c r="P30" s="30" t="s">
        <v>20203</v>
      </c>
      <c r="Q30" s="30" t="s">
        <v>20204</v>
      </c>
      <c r="R30" s="30" t="s">
        <v>4458</v>
      </c>
    </row>
    <row r="31" spans="1:18" x14ac:dyDescent="0.2">
      <c r="A31" s="30" t="s">
        <v>16289</v>
      </c>
      <c r="B31" s="30" t="str">
        <f t="shared" si="0"/>
        <v>000020184372099</v>
      </c>
      <c r="C31" s="71">
        <v>46030</v>
      </c>
      <c r="D31" s="30" t="s">
        <v>16904</v>
      </c>
      <c r="E31" s="71">
        <v>46030</v>
      </c>
      <c r="F31" s="71" t="e">
        <f>VLOOKUP(B31,[1]Ban_hang!R:S,2,0)</f>
        <v>#N/A</v>
      </c>
      <c r="G31" s="30" t="s">
        <v>18991</v>
      </c>
      <c r="H31" s="30" t="s">
        <v>16905</v>
      </c>
      <c r="I31" s="31">
        <v>4048240</v>
      </c>
      <c r="J31" s="31">
        <v>0</v>
      </c>
      <c r="K31" s="31">
        <v>323859</v>
      </c>
      <c r="L31" s="31">
        <v>4372099</v>
      </c>
      <c r="M31" s="31">
        <v>4372099</v>
      </c>
      <c r="N31" s="30" t="s">
        <v>20201</v>
      </c>
      <c r="O31" s="30" t="s">
        <v>20202</v>
      </c>
      <c r="P31" s="30" t="s">
        <v>20203</v>
      </c>
      <c r="Q31" s="30" t="s">
        <v>20204</v>
      </c>
      <c r="R31" s="30" t="s">
        <v>4458</v>
      </c>
    </row>
    <row r="32" spans="1:18" x14ac:dyDescent="0.2">
      <c r="A32" s="30" t="s">
        <v>16290</v>
      </c>
      <c r="B32" s="30" t="str">
        <f t="shared" si="0"/>
        <v>000020112186050</v>
      </c>
      <c r="C32" s="71">
        <v>46030</v>
      </c>
      <c r="D32" s="30" t="s">
        <v>16890</v>
      </c>
      <c r="E32" s="71">
        <v>46030</v>
      </c>
      <c r="F32" s="71" t="e">
        <f>VLOOKUP(B32,[1]Ban_hang!R:S,2,0)</f>
        <v>#N/A</v>
      </c>
      <c r="G32" s="30" t="s">
        <v>18984</v>
      </c>
      <c r="H32" s="30" t="s">
        <v>16891</v>
      </c>
      <c r="I32" s="31">
        <v>2024120</v>
      </c>
      <c r="J32" s="31">
        <v>0</v>
      </c>
      <c r="K32" s="31">
        <v>161930</v>
      </c>
      <c r="L32" s="31">
        <v>2186050</v>
      </c>
      <c r="M32" s="31">
        <v>2186050</v>
      </c>
      <c r="N32" s="30" t="s">
        <v>20201</v>
      </c>
      <c r="O32" s="30" t="s">
        <v>20202</v>
      </c>
      <c r="P32" s="30" t="s">
        <v>20203</v>
      </c>
      <c r="Q32" s="30" t="s">
        <v>20204</v>
      </c>
      <c r="R32" s="30" t="s">
        <v>4458</v>
      </c>
    </row>
    <row r="33" spans="1:18" x14ac:dyDescent="0.2">
      <c r="A33" s="30" t="s">
        <v>16294</v>
      </c>
      <c r="B33" s="30" t="str">
        <f t="shared" si="0"/>
        <v>000020102186050</v>
      </c>
      <c r="C33" s="71">
        <v>46030</v>
      </c>
      <c r="D33" s="30" t="s">
        <v>16887</v>
      </c>
      <c r="E33" s="71">
        <v>46030</v>
      </c>
      <c r="F33" s="71" t="e">
        <f>VLOOKUP(B33,[1]Ban_hang!R:S,2,0)</f>
        <v>#N/A</v>
      </c>
      <c r="G33" s="30" t="s">
        <v>18983</v>
      </c>
      <c r="H33" s="30" t="s">
        <v>16889</v>
      </c>
      <c r="I33" s="31">
        <v>2024120</v>
      </c>
      <c r="J33" s="31">
        <v>0</v>
      </c>
      <c r="K33" s="31">
        <v>161930</v>
      </c>
      <c r="L33" s="31">
        <v>2186050</v>
      </c>
      <c r="M33" s="31">
        <v>2186050</v>
      </c>
      <c r="N33" s="30" t="s">
        <v>20201</v>
      </c>
      <c r="O33" s="30" t="s">
        <v>20202</v>
      </c>
      <c r="P33" s="30" t="s">
        <v>20203</v>
      </c>
      <c r="Q33" s="30" t="s">
        <v>20204</v>
      </c>
      <c r="R33" s="30" t="s">
        <v>4458</v>
      </c>
    </row>
    <row r="34" spans="1:18" x14ac:dyDescent="0.2">
      <c r="A34" s="30" t="s">
        <v>16295</v>
      </c>
      <c r="B34" s="30" t="str">
        <f t="shared" si="0"/>
        <v>000020132186050</v>
      </c>
      <c r="C34" s="71">
        <v>46030</v>
      </c>
      <c r="D34" s="30" t="s">
        <v>16894</v>
      </c>
      <c r="E34" s="71">
        <v>46030</v>
      </c>
      <c r="F34" s="71" t="e">
        <f>VLOOKUP(B34,[1]Ban_hang!R:S,2,0)</f>
        <v>#N/A</v>
      </c>
      <c r="G34" s="30" t="s">
        <v>18986</v>
      </c>
      <c r="H34" s="30" t="s">
        <v>16895</v>
      </c>
      <c r="I34" s="31">
        <v>2024120</v>
      </c>
      <c r="J34" s="31">
        <v>0</v>
      </c>
      <c r="K34" s="31">
        <v>161930</v>
      </c>
      <c r="L34" s="31">
        <v>2186050</v>
      </c>
      <c r="M34" s="31">
        <v>2186050</v>
      </c>
      <c r="N34" s="30" t="s">
        <v>20201</v>
      </c>
      <c r="O34" s="30" t="s">
        <v>20202</v>
      </c>
      <c r="P34" s="30" t="s">
        <v>20203</v>
      </c>
      <c r="Q34" s="30" t="s">
        <v>20204</v>
      </c>
      <c r="R34" s="30" t="s">
        <v>4458</v>
      </c>
    </row>
    <row r="35" spans="1:18" x14ac:dyDescent="0.2">
      <c r="A35" s="30" t="s">
        <v>16307</v>
      </c>
      <c r="B35" s="30" t="str">
        <f t="shared" si="0"/>
        <v>000020162369110</v>
      </c>
      <c r="C35" s="71">
        <v>46030</v>
      </c>
      <c r="D35" s="30" t="s">
        <v>16900</v>
      </c>
      <c r="E35" s="71">
        <v>46030</v>
      </c>
      <c r="F35" s="71" t="e">
        <f>VLOOKUP(B35,[1]Ban_hang!R:S,2,0)</f>
        <v>#N/A</v>
      </c>
      <c r="G35" s="30" t="s">
        <v>18989</v>
      </c>
      <c r="H35" s="30" t="s">
        <v>16901</v>
      </c>
      <c r="I35" s="31">
        <v>2193620</v>
      </c>
      <c r="J35" s="31">
        <v>0</v>
      </c>
      <c r="K35" s="31">
        <v>175490</v>
      </c>
      <c r="L35" s="31">
        <v>2369110</v>
      </c>
      <c r="M35" s="31">
        <v>2369110</v>
      </c>
      <c r="N35" s="30" t="s">
        <v>20201</v>
      </c>
      <c r="O35" s="30" t="s">
        <v>20202</v>
      </c>
      <c r="P35" s="30" t="s">
        <v>20203</v>
      </c>
      <c r="Q35" s="30" t="s">
        <v>20204</v>
      </c>
      <c r="R35" s="30" t="s">
        <v>4458</v>
      </c>
    </row>
    <row r="36" spans="1:18" x14ac:dyDescent="0.2">
      <c r="A36" s="30" t="s">
        <v>16303</v>
      </c>
      <c r="B36" s="30" t="str">
        <f t="shared" si="0"/>
        <v>00002695984139</v>
      </c>
      <c r="C36" s="71">
        <v>46031</v>
      </c>
      <c r="D36" s="30" t="s">
        <v>16926</v>
      </c>
      <c r="E36" s="71">
        <v>46031</v>
      </c>
      <c r="F36" s="71" t="e">
        <f>VLOOKUP(B36,[1]Ban_hang!R:S,2,0)</f>
        <v>#N/A</v>
      </c>
      <c r="G36" s="30" t="s">
        <v>19002</v>
      </c>
      <c r="H36" s="30" t="s">
        <v>16928</v>
      </c>
      <c r="I36" s="31">
        <v>911240</v>
      </c>
      <c r="J36" s="31">
        <v>0</v>
      </c>
      <c r="K36" s="31">
        <v>72899</v>
      </c>
      <c r="L36" s="31">
        <v>984139</v>
      </c>
      <c r="M36" s="31">
        <v>984139</v>
      </c>
      <c r="N36" s="30" t="s">
        <v>20201</v>
      </c>
      <c r="O36" s="30" t="s">
        <v>20202</v>
      </c>
      <c r="P36" s="30" t="s">
        <v>20203</v>
      </c>
      <c r="Q36" s="30" t="s">
        <v>20205</v>
      </c>
      <c r="R36" s="30" t="s">
        <v>4174</v>
      </c>
    </row>
    <row r="37" spans="1:18" x14ac:dyDescent="0.2">
      <c r="A37" s="30" t="s">
        <v>16303</v>
      </c>
      <c r="B37" s="30" t="str">
        <f t="shared" si="0"/>
        <v>000026961205345</v>
      </c>
      <c r="C37" s="71">
        <v>46031</v>
      </c>
      <c r="D37" s="30" t="s">
        <v>16929</v>
      </c>
      <c r="E37" s="71">
        <v>46031</v>
      </c>
      <c r="F37" s="71" t="e">
        <f>VLOOKUP(B37,[1]Ban_hang!R:S,2,0)</f>
        <v>#N/A</v>
      </c>
      <c r="G37" s="30" t="s">
        <v>19003</v>
      </c>
      <c r="H37" s="30" t="s">
        <v>16930</v>
      </c>
      <c r="I37" s="31">
        <v>1116060</v>
      </c>
      <c r="J37" s="31">
        <v>0</v>
      </c>
      <c r="K37" s="31">
        <v>89285</v>
      </c>
      <c r="L37" s="31">
        <v>1205345</v>
      </c>
      <c r="M37" s="31">
        <v>1205345</v>
      </c>
      <c r="N37" s="30" t="s">
        <v>20201</v>
      </c>
      <c r="O37" s="30" t="s">
        <v>20202</v>
      </c>
      <c r="P37" s="30" t="s">
        <v>20203</v>
      </c>
      <c r="Q37" s="30" t="s">
        <v>20205</v>
      </c>
      <c r="R37" s="30" t="s">
        <v>4174</v>
      </c>
    </row>
    <row r="38" spans="1:18" x14ac:dyDescent="0.2">
      <c r="A38" s="30" t="s">
        <v>16303</v>
      </c>
      <c r="B38" s="30" t="str">
        <f t="shared" si="0"/>
        <v>000027012186050</v>
      </c>
      <c r="C38" s="71">
        <v>46031</v>
      </c>
      <c r="D38" s="30" t="s">
        <v>16939</v>
      </c>
      <c r="E38" s="71">
        <v>46031</v>
      </c>
      <c r="F38" s="71" t="e">
        <f>VLOOKUP(B38,[1]Ban_hang!R:S,2,0)</f>
        <v>#N/A</v>
      </c>
      <c r="G38" s="30" t="s">
        <v>19008</v>
      </c>
      <c r="H38" s="30" t="s">
        <v>16940</v>
      </c>
      <c r="I38" s="31">
        <v>2024120</v>
      </c>
      <c r="J38" s="31">
        <v>0</v>
      </c>
      <c r="K38" s="31">
        <v>161930</v>
      </c>
      <c r="L38" s="31">
        <v>2186050</v>
      </c>
      <c r="M38" s="31">
        <v>2186050</v>
      </c>
      <c r="N38" s="30" t="s">
        <v>20201</v>
      </c>
      <c r="O38" s="30" t="s">
        <v>20202</v>
      </c>
      <c r="P38" s="30" t="s">
        <v>20203</v>
      </c>
      <c r="Q38" s="30" t="s">
        <v>20205</v>
      </c>
      <c r="R38" s="30" t="s">
        <v>4174</v>
      </c>
    </row>
    <row r="39" spans="1:18" x14ac:dyDescent="0.2">
      <c r="A39" s="30" t="s">
        <v>16303</v>
      </c>
      <c r="B39" s="30" t="str">
        <f t="shared" si="0"/>
        <v>00002698602672</v>
      </c>
      <c r="C39" s="71">
        <v>46031</v>
      </c>
      <c r="D39" s="30" t="s">
        <v>16933</v>
      </c>
      <c r="E39" s="71">
        <v>46031</v>
      </c>
      <c r="F39" s="71" t="e">
        <f>VLOOKUP(B39,[1]Ban_hang!R:S,2,0)</f>
        <v>#N/A</v>
      </c>
      <c r="G39" s="30" t="s">
        <v>19005</v>
      </c>
      <c r="H39" s="30" t="s">
        <v>16934</v>
      </c>
      <c r="I39" s="31">
        <v>558030</v>
      </c>
      <c r="J39" s="31">
        <v>0</v>
      </c>
      <c r="K39" s="31">
        <v>44642</v>
      </c>
      <c r="L39" s="31">
        <v>602672</v>
      </c>
      <c r="M39" s="31">
        <v>602672</v>
      </c>
      <c r="N39" s="30" t="s">
        <v>20201</v>
      </c>
      <c r="O39" s="30" t="s">
        <v>20202</v>
      </c>
      <c r="P39" s="30" t="s">
        <v>20203</v>
      </c>
      <c r="Q39" s="30" t="s">
        <v>20205</v>
      </c>
      <c r="R39" s="30" t="s">
        <v>4174</v>
      </c>
    </row>
    <row r="40" spans="1:18" x14ac:dyDescent="0.2">
      <c r="A40" s="30" t="s">
        <v>16303</v>
      </c>
      <c r="B40" s="30" t="str">
        <f t="shared" si="0"/>
        <v>00002699984139</v>
      </c>
      <c r="C40" s="71">
        <v>46031</v>
      </c>
      <c r="D40" s="30" t="s">
        <v>16935</v>
      </c>
      <c r="E40" s="71">
        <v>46031</v>
      </c>
      <c r="F40" s="71" t="e">
        <f>VLOOKUP(B40,[1]Ban_hang!R:S,2,0)</f>
        <v>#N/A</v>
      </c>
      <c r="G40" s="30" t="s">
        <v>19006</v>
      </c>
      <c r="H40" s="30" t="s">
        <v>16936</v>
      </c>
      <c r="I40" s="31">
        <v>911240</v>
      </c>
      <c r="J40" s="31">
        <v>0</v>
      </c>
      <c r="K40" s="31">
        <v>72899</v>
      </c>
      <c r="L40" s="31">
        <v>984139</v>
      </c>
      <c r="M40" s="31">
        <v>984139</v>
      </c>
      <c r="N40" s="30" t="s">
        <v>20201</v>
      </c>
      <c r="O40" s="30" t="s">
        <v>20202</v>
      </c>
      <c r="P40" s="30" t="s">
        <v>20203</v>
      </c>
      <c r="Q40" s="30" t="s">
        <v>20205</v>
      </c>
      <c r="R40" s="30" t="s">
        <v>4174</v>
      </c>
    </row>
    <row r="41" spans="1:18" x14ac:dyDescent="0.2">
      <c r="A41" s="30" t="s">
        <v>16299</v>
      </c>
      <c r="B41" s="30" t="str">
        <f t="shared" si="0"/>
        <v>000020235037606</v>
      </c>
      <c r="C41" s="71">
        <v>46031</v>
      </c>
      <c r="D41" s="30" t="s">
        <v>16922</v>
      </c>
      <c r="E41" s="71">
        <v>46031</v>
      </c>
      <c r="F41" s="71" t="e">
        <f>VLOOKUP(B41,[1]Ban_hang!R:S,2,0)</f>
        <v>#N/A</v>
      </c>
      <c r="G41" s="30" t="s">
        <v>19000</v>
      </c>
      <c r="H41" s="30" t="s">
        <v>16923</v>
      </c>
      <c r="I41" s="31">
        <v>4664450</v>
      </c>
      <c r="J41" s="31">
        <v>0</v>
      </c>
      <c r="K41" s="31">
        <v>373156</v>
      </c>
      <c r="L41" s="31">
        <v>5037606</v>
      </c>
      <c r="M41" s="31">
        <v>5037606</v>
      </c>
      <c r="N41" s="30" t="s">
        <v>20201</v>
      </c>
      <c r="O41" s="30" t="s">
        <v>20202</v>
      </c>
      <c r="P41" s="30" t="s">
        <v>20203</v>
      </c>
      <c r="Q41" s="30" t="s">
        <v>20204</v>
      </c>
      <c r="R41" s="30" t="s">
        <v>4458</v>
      </c>
    </row>
    <row r="42" spans="1:18" x14ac:dyDescent="0.2">
      <c r="A42" s="30" t="s">
        <v>16299</v>
      </c>
      <c r="B42" s="30" t="str">
        <f t="shared" si="0"/>
        <v>000020211586110</v>
      </c>
      <c r="C42" s="71">
        <v>46031</v>
      </c>
      <c r="D42" s="30" t="s">
        <v>16918</v>
      </c>
      <c r="E42" s="71">
        <v>46031</v>
      </c>
      <c r="F42" s="71" t="e">
        <f>VLOOKUP(B42,[1]Ban_hang!R:S,2,0)</f>
        <v>#N/A</v>
      </c>
      <c r="G42" s="30" t="s">
        <v>18998</v>
      </c>
      <c r="H42" s="30" t="s">
        <v>16919</v>
      </c>
      <c r="I42" s="31">
        <v>1468620</v>
      </c>
      <c r="J42" s="31">
        <v>0</v>
      </c>
      <c r="K42" s="31">
        <v>117490</v>
      </c>
      <c r="L42" s="31">
        <v>1586110</v>
      </c>
      <c r="M42" s="31">
        <v>1586110</v>
      </c>
      <c r="N42" s="30" t="s">
        <v>20201</v>
      </c>
      <c r="O42" s="30" t="s">
        <v>20202</v>
      </c>
      <c r="P42" s="30" t="s">
        <v>20203</v>
      </c>
      <c r="Q42" s="30" t="s">
        <v>20204</v>
      </c>
      <c r="R42" s="30" t="s">
        <v>4458</v>
      </c>
    </row>
    <row r="43" spans="1:18" x14ac:dyDescent="0.2">
      <c r="A43" s="30" t="s">
        <v>16299</v>
      </c>
      <c r="B43" s="30" t="str">
        <f t="shared" si="0"/>
        <v>0000202410930248</v>
      </c>
      <c r="C43" s="71">
        <v>46031</v>
      </c>
      <c r="D43" s="30" t="s">
        <v>16924</v>
      </c>
      <c r="E43" s="71">
        <v>46031</v>
      </c>
      <c r="F43" s="71" t="e">
        <f>VLOOKUP(B43,[1]Ban_hang!R:S,2,0)</f>
        <v>#N/A</v>
      </c>
      <c r="G43" s="30" t="s">
        <v>19001</v>
      </c>
      <c r="H43" s="30" t="s">
        <v>16925</v>
      </c>
      <c r="I43" s="31">
        <v>10120600</v>
      </c>
      <c r="J43" s="31">
        <v>0</v>
      </c>
      <c r="K43" s="31">
        <v>809648</v>
      </c>
      <c r="L43" s="31">
        <v>10930248</v>
      </c>
      <c r="M43" s="31">
        <v>10930248</v>
      </c>
      <c r="N43" s="30" t="s">
        <v>20201</v>
      </c>
      <c r="O43" s="30" t="s">
        <v>20202</v>
      </c>
      <c r="P43" s="30" t="s">
        <v>20203</v>
      </c>
      <c r="Q43" s="30" t="s">
        <v>20204</v>
      </c>
      <c r="R43" s="30" t="s">
        <v>4458</v>
      </c>
    </row>
    <row r="44" spans="1:18" x14ac:dyDescent="0.2">
      <c r="A44" s="30" t="s">
        <v>16303</v>
      </c>
      <c r="B44" s="30" t="str">
        <f t="shared" si="0"/>
        <v>000026971007521</v>
      </c>
      <c r="C44" s="71">
        <v>46031</v>
      </c>
      <c r="D44" s="30" t="s">
        <v>16931</v>
      </c>
      <c r="E44" s="71">
        <v>46031</v>
      </c>
      <c r="F44" s="71" t="e">
        <f>VLOOKUP(B44,[1]Ban_hang!R:S,2,0)</f>
        <v>#N/A</v>
      </c>
      <c r="G44" s="30" t="s">
        <v>19004</v>
      </c>
      <c r="H44" s="30" t="s">
        <v>16932</v>
      </c>
      <c r="I44" s="31">
        <v>932890</v>
      </c>
      <c r="J44" s="31">
        <v>0</v>
      </c>
      <c r="K44" s="31">
        <v>74631</v>
      </c>
      <c r="L44" s="31">
        <v>1007521</v>
      </c>
      <c r="M44" s="31">
        <v>1007521</v>
      </c>
      <c r="N44" s="30" t="s">
        <v>20201</v>
      </c>
      <c r="O44" s="30" t="s">
        <v>20202</v>
      </c>
      <c r="P44" s="30" t="s">
        <v>20203</v>
      </c>
      <c r="Q44" s="30" t="s">
        <v>20205</v>
      </c>
      <c r="R44" s="30" t="s">
        <v>4174</v>
      </c>
    </row>
    <row r="45" spans="1:18" x14ac:dyDescent="0.2">
      <c r="A45" s="30" t="s">
        <v>16303</v>
      </c>
      <c r="B45" s="30" t="str">
        <f t="shared" si="0"/>
        <v>000027005037606</v>
      </c>
      <c r="C45" s="71">
        <v>46031</v>
      </c>
      <c r="D45" s="30" t="s">
        <v>16937</v>
      </c>
      <c r="E45" s="71">
        <v>46031</v>
      </c>
      <c r="F45" s="71" t="e">
        <f>VLOOKUP(B45,[1]Ban_hang!R:S,2,0)</f>
        <v>#N/A</v>
      </c>
      <c r="G45" s="30" t="s">
        <v>19007</v>
      </c>
      <c r="H45" s="30" t="s">
        <v>16938</v>
      </c>
      <c r="I45" s="31">
        <v>4664450</v>
      </c>
      <c r="J45" s="31">
        <v>0</v>
      </c>
      <c r="K45" s="31">
        <v>373156</v>
      </c>
      <c r="L45" s="31">
        <v>5037606</v>
      </c>
      <c r="M45" s="31">
        <v>5037606</v>
      </c>
      <c r="N45" s="30" t="s">
        <v>20201</v>
      </c>
      <c r="O45" s="30" t="s">
        <v>20202</v>
      </c>
      <c r="P45" s="30" t="s">
        <v>20203</v>
      </c>
      <c r="Q45" s="30" t="s">
        <v>20205</v>
      </c>
      <c r="R45" s="30" t="s">
        <v>4174</v>
      </c>
    </row>
    <row r="46" spans="1:18" x14ac:dyDescent="0.2">
      <c r="A46" s="30" t="s">
        <v>16299</v>
      </c>
      <c r="B46" s="30" t="str">
        <f t="shared" si="0"/>
        <v>000020225686777</v>
      </c>
      <c r="C46" s="71">
        <v>46031</v>
      </c>
      <c r="D46" s="30" t="s">
        <v>16920</v>
      </c>
      <c r="E46" s="71">
        <v>46031</v>
      </c>
      <c r="F46" s="71" t="e">
        <f>VLOOKUP(B46,[1]Ban_hang!R:S,2,0)</f>
        <v>#N/A</v>
      </c>
      <c r="G46" s="30" t="s">
        <v>18999</v>
      </c>
      <c r="H46" s="30" t="s">
        <v>16921</v>
      </c>
      <c r="I46" s="31">
        <v>5265534</v>
      </c>
      <c r="J46" s="31">
        <v>0</v>
      </c>
      <c r="K46" s="31">
        <v>421243</v>
      </c>
      <c r="L46" s="31">
        <v>5686777</v>
      </c>
      <c r="M46" s="31">
        <v>5686777</v>
      </c>
      <c r="N46" s="30" t="s">
        <v>20201</v>
      </c>
      <c r="O46" s="30" t="s">
        <v>20202</v>
      </c>
      <c r="P46" s="30" t="s">
        <v>20203</v>
      </c>
      <c r="Q46" s="30" t="s">
        <v>20204</v>
      </c>
      <c r="R46" s="30" t="s">
        <v>4458</v>
      </c>
    </row>
    <row r="47" spans="1:18" x14ac:dyDescent="0.2">
      <c r="A47" s="30" t="s">
        <v>16294</v>
      </c>
      <c r="B47" s="30" t="str">
        <f t="shared" si="0"/>
        <v>000020195998363</v>
      </c>
      <c r="C47" s="71">
        <v>46032</v>
      </c>
      <c r="D47" s="30" t="s">
        <v>16942</v>
      </c>
      <c r="E47" s="71">
        <v>46032</v>
      </c>
      <c r="F47" s="71" t="e">
        <f>VLOOKUP(B47,[1]Ban_hang!R:S,2,0)</f>
        <v>#N/A</v>
      </c>
      <c r="G47" s="30" t="s">
        <v>19009</v>
      </c>
      <c r="H47" s="30" t="s">
        <v>16943</v>
      </c>
      <c r="I47" s="31">
        <v>5554040</v>
      </c>
      <c r="J47" s="31">
        <v>0</v>
      </c>
      <c r="K47" s="31">
        <v>444323</v>
      </c>
      <c r="L47" s="31">
        <v>5998363</v>
      </c>
      <c r="M47" s="31">
        <v>5998363</v>
      </c>
      <c r="N47" s="30" t="s">
        <v>20201</v>
      </c>
      <c r="O47" s="30" t="s">
        <v>20202</v>
      </c>
      <c r="P47" s="30" t="s">
        <v>20203</v>
      </c>
      <c r="Q47" s="30" t="s">
        <v>20204</v>
      </c>
      <c r="R47" s="30" t="s">
        <v>4458</v>
      </c>
    </row>
    <row r="48" spans="1:18" x14ac:dyDescent="0.2">
      <c r="A48" s="30" t="s">
        <v>16294</v>
      </c>
      <c r="B48" s="30" t="str">
        <f t="shared" si="0"/>
        <v>000020203727782</v>
      </c>
      <c r="C48" s="71">
        <v>46032</v>
      </c>
      <c r="D48" s="30" t="s">
        <v>16944</v>
      </c>
      <c r="E48" s="71">
        <v>46032</v>
      </c>
      <c r="F48" s="71" t="e">
        <f>VLOOKUP(B48,[1]Ban_hang!R:S,2,0)</f>
        <v>#N/A</v>
      </c>
      <c r="G48" s="30" t="s">
        <v>19010</v>
      </c>
      <c r="H48" s="30" t="s">
        <v>16945</v>
      </c>
      <c r="I48" s="31">
        <v>3451650</v>
      </c>
      <c r="J48" s="31">
        <v>0</v>
      </c>
      <c r="K48" s="31">
        <v>276132</v>
      </c>
      <c r="L48" s="31">
        <v>3727782</v>
      </c>
      <c r="M48" s="31">
        <v>3727782</v>
      </c>
      <c r="N48" s="30" t="s">
        <v>20201</v>
      </c>
      <c r="O48" s="30" t="s">
        <v>20202</v>
      </c>
      <c r="P48" s="30" t="s">
        <v>20203</v>
      </c>
      <c r="Q48" s="30" t="s">
        <v>20204</v>
      </c>
      <c r="R48" s="30" t="s">
        <v>4458</v>
      </c>
    </row>
    <row r="49" spans="1:18" x14ac:dyDescent="0.2">
      <c r="A49" s="30" t="s">
        <v>16303</v>
      </c>
      <c r="B49" s="30" t="str">
        <f t="shared" si="0"/>
        <v>000027021749600</v>
      </c>
      <c r="C49" s="71">
        <v>46032</v>
      </c>
      <c r="D49" s="30" t="s">
        <v>16946</v>
      </c>
      <c r="E49" s="71">
        <v>46032</v>
      </c>
      <c r="F49" s="71" t="e">
        <f>VLOOKUP(B49,[1]Ban_hang!R:S,2,0)</f>
        <v>#N/A</v>
      </c>
      <c r="G49" s="30" t="s">
        <v>19011</v>
      </c>
      <c r="H49" s="30" t="s">
        <v>16947</v>
      </c>
      <c r="I49" s="31">
        <v>1620000</v>
      </c>
      <c r="J49" s="31">
        <v>0</v>
      </c>
      <c r="K49" s="31">
        <v>129600</v>
      </c>
      <c r="L49" s="31">
        <v>1749600</v>
      </c>
      <c r="M49" s="31">
        <v>1749600</v>
      </c>
      <c r="N49" s="30" t="s">
        <v>20201</v>
      </c>
      <c r="O49" s="30" t="s">
        <v>20202</v>
      </c>
      <c r="P49" s="30" t="s">
        <v>20203</v>
      </c>
      <c r="Q49" s="30" t="s">
        <v>20205</v>
      </c>
      <c r="R49" s="30" t="s">
        <v>4174</v>
      </c>
    </row>
    <row r="50" spans="1:18" x14ac:dyDescent="0.2">
      <c r="A50" s="30" t="s">
        <v>16291</v>
      </c>
      <c r="B50" s="30" t="str">
        <f t="shared" si="0"/>
        <v>000031091919074</v>
      </c>
      <c r="C50" s="71">
        <v>46034</v>
      </c>
      <c r="D50" s="30" t="s">
        <v>16953</v>
      </c>
      <c r="E50" s="71">
        <v>46034</v>
      </c>
      <c r="F50" s="71" t="e">
        <f>VLOOKUP(B50,[1]Ban_hang!R:S,2,0)</f>
        <v>#N/A</v>
      </c>
      <c r="G50" s="30" t="s">
        <v>19014</v>
      </c>
      <c r="H50" s="30" t="s">
        <v>16954</v>
      </c>
      <c r="I50" s="31">
        <v>1776920</v>
      </c>
      <c r="J50" s="31">
        <v>0</v>
      </c>
      <c r="K50" s="31">
        <v>142154</v>
      </c>
      <c r="L50" s="31">
        <v>1919074</v>
      </c>
      <c r="M50" s="31">
        <v>1919074</v>
      </c>
      <c r="N50" s="30" t="s">
        <v>20201</v>
      </c>
      <c r="O50" s="30" t="s">
        <v>20202</v>
      </c>
      <c r="P50" s="30" t="s">
        <v>20203</v>
      </c>
      <c r="Q50" s="30" t="s">
        <v>20204</v>
      </c>
      <c r="R50" s="30" t="s">
        <v>4458</v>
      </c>
    </row>
    <row r="51" spans="1:18" x14ac:dyDescent="0.2">
      <c r="A51" s="30" t="s">
        <v>16291</v>
      </c>
      <c r="B51" s="30" t="str">
        <f t="shared" si="0"/>
        <v>000031161007521</v>
      </c>
      <c r="C51" s="71">
        <v>46034</v>
      </c>
      <c r="D51" s="30" t="s">
        <v>16967</v>
      </c>
      <c r="E51" s="71">
        <v>46034</v>
      </c>
      <c r="F51" s="71" t="e">
        <f>VLOOKUP(B51,[1]Ban_hang!R:S,2,0)</f>
        <v>#N/A</v>
      </c>
      <c r="G51" s="30" t="s">
        <v>19021</v>
      </c>
      <c r="H51" s="30" t="s">
        <v>16968</v>
      </c>
      <c r="I51" s="31">
        <v>932890</v>
      </c>
      <c r="J51" s="31">
        <v>0</v>
      </c>
      <c r="K51" s="31">
        <v>74631</v>
      </c>
      <c r="L51" s="31">
        <v>1007521</v>
      </c>
      <c r="M51" s="31">
        <v>1007521</v>
      </c>
      <c r="N51" s="30" t="s">
        <v>20201</v>
      </c>
      <c r="O51" s="30" t="s">
        <v>20202</v>
      </c>
      <c r="P51" s="30" t="s">
        <v>20203</v>
      </c>
      <c r="Q51" s="30" t="s">
        <v>20204</v>
      </c>
      <c r="R51" s="30" t="s">
        <v>4458</v>
      </c>
    </row>
    <row r="52" spans="1:18" x14ac:dyDescent="0.2">
      <c r="A52" s="30" t="s">
        <v>16303</v>
      </c>
      <c r="B52" s="30" t="str">
        <f t="shared" si="0"/>
        <v>000031932186050</v>
      </c>
      <c r="C52" s="71">
        <v>46034</v>
      </c>
      <c r="D52" s="30" t="s">
        <v>16969</v>
      </c>
      <c r="E52" s="71">
        <v>46034</v>
      </c>
      <c r="F52" s="71" t="e">
        <f>VLOOKUP(B52,[1]Ban_hang!R:S,2,0)</f>
        <v>#N/A</v>
      </c>
      <c r="G52" s="30" t="s">
        <v>19022</v>
      </c>
      <c r="H52" s="30" t="s">
        <v>16971</v>
      </c>
      <c r="I52" s="31">
        <v>2024120</v>
      </c>
      <c r="J52" s="31">
        <v>0</v>
      </c>
      <c r="K52" s="31">
        <v>161930</v>
      </c>
      <c r="L52" s="31">
        <v>2186050</v>
      </c>
      <c r="M52" s="31">
        <v>2186050</v>
      </c>
      <c r="N52" s="30" t="s">
        <v>20201</v>
      </c>
      <c r="O52" s="30" t="s">
        <v>20202</v>
      </c>
      <c r="P52" s="30" t="s">
        <v>20203</v>
      </c>
      <c r="Q52" s="30" t="s">
        <v>20205</v>
      </c>
      <c r="R52" s="30" t="s">
        <v>4174</v>
      </c>
    </row>
    <row r="53" spans="1:18" x14ac:dyDescent="0.2">
      <c r="A53" s="30" t="s">
        <v>16290</v>
      </c>
      <c r="B53" s="30" t="str">
        <f t="shared" si="0"/>
        <v>000031137373311</v>
      </c>
      <c r="C53" s="71">
        <v>46034</v>
      </c>
      <c r="D53" s="30" t="s">
        <v>16961</v>
      </c>
      <c r="E53" s="71">
        <v>46034</v>
      </c>
      <c r="F53" s="71" t="e">
        <f>VLOOKUP(B53,[1]Ban_hang!R:S,2,0)</f>
        <v>#N/A</v>
      </c>
      <c r="G53" s="30" t="s">
        <v>19018</v>
      </c>
      <c r="H53" s="30" t="s">
        <v>16962</v>
      </c>
      <c r="I53" s="31">
        <v>6827140</v>
      </c>
      <c r="J53" s="31">
        <v>0</v>
      </c>
      <c r="K53" s="31">
        <v>546171</v>
      </c>
      <c r="L53" s="31">
        <v>7373311</v>
      </c>
      <c r="M53" s="31">
        <v>7373311</v>
      </c>
      <c r="N53" s="30" t="s">
        <v>20201</v>
      </c>
      <c r="O53" s="30" t="s">
        <v>20202</v>
      </c>
      <c r="P53" s="30" t="s">
        <v>20203</v>
      </c>
      <c r="Q53" s="30" t="s">
        <v>20204</v>
      </c>
      <c r="R53" s="30" t="s">
        <v>4458</v>
      </c>
    </row>
    <row r="54" spans="1:18" x14ac:dyDescent="0.2">
      <c r="A54" s="30" t="s">
        <v>16289</v>
      </c>
      <c r="B54" s="30" t="str">
        <f t="shared" si="0"/>
        <v>000031071007521</v>
      </c>
      <c r="C54" s="71">
        <v>46034</v>
      </c>
      <c r="D54" s="30" t="s">
        <v>16948</v>
      </c>
      <c r="E54" s="71">
        <v>46034</v>
      </c>
      <c r="F54" s="71" t="e">
        <f>VLOOKUP(B54,[1]Ban_hang!R:S,2,0)</f>
        <v>#N/A</v>
      </c>
      <c r="G54" s="30" t="s">
        <v>19012</v>
      </c>
      <c r="H54" s="30" t="s">
        <v>16950</v>
      </c>
      <c r="I54" s="31">
        <v>932890</v>
      </c>
      <c r="J54" s="31">
        <v>0</v>
      </c>
      <c r="K54" s="31">
        <v>74631</v>
      </c>
      <c r="L54" s="31">
        <v>1007521</v>
      </c>
      <c r="M54" s="31">
        <v>1007521</v>
      </c>
      <c r="N54" s="30" t="s">
        <v>20201</v>
      </c>
      <c r="O54" s="30" t="s">
        <v>20202</v>
      </c>
      <c r="P54" s="30" t="s">
        <v>20203</v>
      </c>
      <c r="Q54" s="30" t="s">
        <v>20204</v>
      </c>
      <c r="R54" s="30" t="s">
        <v>4458</v>
      </c>
    </row>
    <row r="55" spans="1:18" x14ac:dyDescent="0.2">
      <c r="A55" s="30" t="s">
        <v>16287</v>
      </c>
      <c r="B55" s="30" t="str">
        <f t="shared" si="0"/>
        <v>000031151205345</v>
      </c>
      <c r="C55" s="71">
        <v>46034</v>
      </c>
      <c r="D55" s="30" t="s">
        <v>16965</v>
      </c>
      <c r="E55" s="71">
        <v>46034</v>
      </c>
      <c r="F55" s="71" t="e">
        <f>VLOOKUP(B55,[1]Ban_hang!R:S,2,0)</f>
        <v>#N/A</v>
      </c>
      <c r="G55" s="30" t="s">
        <v>19020</v>
      </c>
      <c r="H55" s="30" t="s">
        <v>16966</v>
      </c>
      <c r="I55" s="31">
        <v>1116060</v>
      </c>
      <c r="J55" s="31">
        <v>0</v>
      </c>
      <c r="K55" s="31">
        <v>89285</v>
      </c>
      <c r="L55" s="31">
        <v>1205345</v>
      </c>
      <c r="M55" s="31">
        <v>1205345</v>
      </c>
      <c r="N55" s="30" t="s">
        <v>20201</v>
      </c>
      <c r="O55" s="30" t="s">
        <v>20202</v>
      </c>
      <c r="P55" s="30" t="s">
        <v>20203</v>
      </c>
      <c r="Q55" s="30" t="s">
        <v>20204</v>
      </c>
      <c r="R55" s="30" t="s">
        <v>4458</v>
      </c>
    </row>
    <row r="56" spans="1:18" x14ac:dyDescent="0.2">
      <c r="A56" s="30" t="s">
        <v>16289</v>
      </c>
      <c r="B56" s="30" t="str">
        <f t="shared" si="0"/>
        <v>00003108756000</v>
      </c>
      <c r="C56" s="71">
        <v>46034</v>
      </c>
      <c r="D56" s="30" t="s">
        <v>16951</v>
      </c>
      <c r="E56" s="71">
        <v>46034</v>
      </c>
      <c r="F56" s="71" t="e">
        <f>VLOOKUP(B56,[1]Ban_hang!R:S,2,0)</f>
        <v>#N/A</v>
      </c>
      <c r="G56" s="30" t="s">
        <v>19013</v>
      </c>
      <c r="H56" s="30" t="s">
        <v>16952</v>
      </c>
      <c r="I56" s="31">
        <v>700000</v>
      </c>
      <c r="J56" s="31">
        <v>0</v>
      </c>
      <c r="K56" s="31">
        <v>56000</v>
      </c>
      <c r="L56" s="31">
        <v>756000</v>
      </c>
      <c r="M56" s="31">
        <v>756000</v>
      </c>
      <c r="N56" s="30" t="s">
        <v>20201</v>
      </c>
      <c r="O56" s="30" t="s">
        <v>20202</v>
      </c>
      <c r="P56" s="30" t="s">
        <v>20203</v>
      </c>
      <c r="Q56" s="30" t="s">
        <v>20204</v>
      </c>
      <c r="R56" s="30" t="s">
        <v>4458</v>
      </c>
    </row>
    <row r="57" spans="1:18" x14ac:dyDescent="0.2">
      <c r="A57" s="30" t="s">
        <v>16288</v>
      </c>
      <c r="B57" s="30" t="str">
        <f t="shared" si="0"/>
        <v>00003110873661</v>
      </c>
      <c r="C57" s="71">
        <v>46034</v>
      </c>
      <c r="D57" s="30" t="s">
        <v>16955</v>
      </c>
      <c r="E57" s="71">
        <v>46034</v>
      </c>
      <c r="F57" s="71" t="e">
        <f>VLOOKUP(B57,[1]Ban_hang!R:S,2,0)</f>
        <v>#N/A</v>
      </c>
      <c r="G57" s="30" t="s">
        <v>19015</v>
      </c>
      <c r="H57" s="30" t="s">
        <v>16956</v>
      </c>
      <c r="I57" s="31">
        <v>808945</v>
      </c>
      <c r="J57" s="31">
        <v>0</v>
      </c>
      <c r="K57" s="31">
        <v>64716</v>
      </c>
      <c r="L57" s="31">
        <v>873661</v>
      </c>
      <c r="M57" s="31">
        <v>873661</v>
      </c>
      <c r="N57" s="30" t="s">
        <v>20201</v>
      </c>
      <c r="O57" s="30" t="s">
        <v>20202</v>
      </c>
      <c r="P57" s="30" t="s">
        <v>20203</v>
      </c>
      <c r="Q57" s="30" t="s">
        <v>20204</v>
      </c>
      <c r="R57" s="30" t="s">
        <v>4458</v>
      </c>
    </row>
    <row r="58" spans="1:18" x14ac:dyDescent="0.2">
      <c r="A58" s="30" t="s">
        <v>16290</v>
      </c>
      <c r="B58" s="30" t="str">
        <f t="shared" si="0"/>
        <v>000031121007521</v>
      </c>
      <c r="C58" s="71">
        <v>46034</v>
      </c>
      <c r="D58" s="30" t="s">
        <v>16959</v>
      </c>
      <c r="E58" s="71">
        <v>46034</v>
      </c>
      <c r="F58" s="71" t="e">
        <f>VLOOKUP(B58,[1]Ban_hang!R:S,2,0)</f>
        <v>#N/A</v>
      </c>
      <c r="G58" s="30" t="s">
        <v>19017</v>
      </c>
      <c r="H58" s="30" t="s">
        <v>16960</v>
      </c>
      <c r="I58" s="31">
        <v>932890</v>
      </c>
      <c r="J58" s="31">
        <v>0</v>
      </c>
      <c r="K58" s="31">
        <v>74631</v>
      </c>
      <c r="L58" s="31">
        <v>1007521</v>
      </c>
      <c r="M58" s="31">
        <v>1007521</v>
      </c>
      <c r="N58" s="30" t="s">
        <v>20201</v>
      </c>
      <c r="O58" s="30" t="s">
        <v>20202</v>
      </c>
      <c r="P58" s="30" t="s">
        <v>20203</v>
      </c>
      <c r="Q58" s="30" t="s">
        <v>20204</v>
      </c>
      <c r="R58" s="30" t="s">
        <v>4458</v>
      </c>
    </row>
    <row r="59" spans="1:18" x14ac:dyDescent="0.2">
      <c r="A59" s="30" t="s">
        <v>16303</v>
      </c>
      <c r="B59" s="30" t="str">
        <f t="shared" si="0"/>
        <v>000031942568165</v>
      </c>
      <c r="C59" s="71">
        <v>46034</v>
      </c>
      <c r="D59" s="30" t="s">
        <v>16972</v>
      </c>
      <c r="E59" s="71">
        <v>46034</v>
      </c>
      <c r="F59" s="71" t="e">
        <f>VLOOKUP(B59,[1]Ban_hang!R:S,2,0)</f>
        <v>#N/A</v>
      </c>
      <c r="G59" s="30" t="s">
        <v>19023</v>
      </c>
      <c r="H59" s="30" t="s">
        <v>16973</v>
      </c>
      <c r="I59" s="31">
        <v>2377931</v>
      </c>
      <c r="J59" s="31">
        <v>0</v>
      </c>
      <c r="K59" s="31">
        <v>190234</v>
      </c>
      <c r="L59" s="31">
        <v>2568165</v>
      </c>
      <c r="M59" s="31">
        <v>2568165</v>
      </c>
      <c r="N59" s="30" t="s">
        <v>20201</v>
      </c>
      <c r="O59" s="30" t="s">
        <v>20202</v>
      </c>
      <c r="P59" s="30" t="s">
        <v>20203</v>
      </c>
      <c r="Q59" s="30" t="s">
        <v>20205</v>
      </c>
      <c r="R59" s="30" t="s">
        <v>4174</v>
      </c>
    </row>
    <row r="60" spans="1:18" x14ac:dyDescent="0.2">
      <c r="A60" s="30" t="s">
        <v>16288</v>
      </c>
      <c r="B60" s="30" t="str">
        <f t="shared" si="0"/>
        <v>000031111007521</v>
      </c>
      <c r="C60" s="71">
        <v>46034</v>
      </c>
      <c r="D60" s="30" t="s">
        <v>16957</v>
      </c>
      <c r="E60" s="71">
        <v>46034</v>
      </c>
      <c r="F60" s="71" t="e">
        <f>VLOOKUP(B60,[1]Ban_hang!R:S,2,0)</f>
        <v>#N/A</v>
      </c>
      <c r="G60" s="30" t="s">
        <v>19016</v>
      </c>
      <c r="H60" s="30" t="s">
        <v>16958</v>
      </c>
      <c r="I60" s="31">
        <v>932890</v>
      </c>
      <c r="J60" s="31">
        <v>0</v>
      </c>
      <c r="K60" s="31">
        <v>74631</v>
      </c>
      <c r="L60" s="31">
        <v>1007521</v>
      </c>
      <c r="M60" s="31">
        <v>1007521</v>
      </c>
      <c r="N60" s="30" t="s">
        <v>20201</v>
      </c>
      <c r="O60" s="30" t="s">
        <v>20202</v>
      </c>
      <c r="P60" s="30" t="s">
        <v>20203</v>
      </c>
      <c r="Q60" s="30" t="s">
        <v>20204</v>
      </c>
      <c r="R60" s="30" t="s">
        <v>4458</v>
      </c>
    </row>
    <row r="61" spans="1:18" x14ac:dyDescent="0.2">
      <c r="A61" s="30" t="s">
        <v>16310</v>
      </c>
      <c r="B61" s="30" t="str">
        <f t="shared" si="0"/>
        <v>000031141007521</v>
      </c>
      <c r="C61" s="71">
        <v>46034</v>
      </c>
      <c r="D61" s="30" t="s">
        <v>16963</v>
      </c>
      <c r="E61" s="71">
        <v>46034</v>
      </c>
      <c r="F61" s="71" t="e">
        <f>VLOOKUP(B61,[1]Ban_hang!R:S,2,0)</f>
        <v>#N/A</v>
      </c>
      <c r="G61" s="30" t="s">
        <v>19019</v>
      </c>
      <c r="H61" s="30" t="s">
        <v>16964</v>
      </c>
      <c r="I61" s="31">
        <v>932890</v>
      </c>
      <c r="J61" s="31">
        <v>0</v>
      </c>
      <c r="K61" s="31">
        <v>74631</v>
      </c>
      <c r="L61" s="31">
        <v>1007521</v>
      </c>
      <c r="M61" s="31">
        <v>1007521</v>
      </c>
      <c r="N61" s="30" t="s">
        <v>20201</v>
      </c>
      <c r="O61" s="30" t="s">
        <v>20202</v>
      </c>
      <c r="P61" s="30" t="s">
        <v>20203</v>
      </c>
      <c r="Q61" s="30" t="s">
        <v>20204</v>
      </c>
      <c r="R61" s="30" t="s">
        <v>4458</v>
      </c>
    </row>
    <row r="62" spans="1:18" x14ac:dyDescent="0.2">
      <c r="A62" s="30" t="s">
        <v>16294</v>
      </c>
      <c r="B62" s="30" t="str">
        <f t="shared" si="0"/>
        <v>000031211083953</v>
      </c>
      <c r="C62" s="71">
        <v>46035</v>
      </c>
      <c r="D62" s="30" t="s">
        <v>16974</v>
      </c>
      <c r="E62" s="71">
        <v>46035</v>
      </c>
      <c r="F62" s="71" t="e">
        <f>VLOOKUP(B62,[1]Ban_hang!R:S,2,0)</f>
        <v>#N/A</v>
      </c>
      <c r="G62" s="30" t="s">
        <v>19024</v>
      </c>
      <c r="H62" s="30" t="s">
        <v>16975</v>
      </c>
      <c r="I62" s="31">
        <v>1003660</v>
      </c>
      <c r="J62" s="31">
        <v>0</v>
      </c>
      <c r="K62" s="31">
        <v>80293</v>
      </c>
      <c r="L62" s="31">
        <v>1083953</v>
      </c>
      <c r="M62" s="31">
        <v>1083953</v>
      </c>
      <c r="N62" s="30" t="s">
        <v>20201</v>
      </c>
      <c r="O62" s="30" t="s">
        <v>20202</v>
      </c>
      <c r="P62" s="30" t="s">
        <v>20203</v>
      </c>
      <c r="Q62" s="30" t="s">
        <v>20204</v>
      </c>
      <c r="R62" s="30" t="s">
        <v>4458</v>
      </c>
    </row>
    <row r="63" spans="1:18" x14ac:dyDescent="0.2">
      <c r="A63" s="30" t="s">
        <v>16292</v>
      </c>
      <c r="B63" s="30" t="str">
        <f t="shared" si="0"/>
        <v>000031184201092</v>
      </c>
      <c r="C63" s="71">
        <v>46036</v>
      </c>
      <c r="D63" s="30" t="s">
        <v>16978</v>
      </c>
      <c r="E63" s="71">
        <v>46036</v>
      </c>
      <c r="F63" s="71" t="e">
        <f>VLOOKUP(B63,[1]Ban_hang!R:S,2,0)</f>
        <v>#N/A</v>
      </c>
      <c r="G63" s="30" t="s">
        <v>19026</v>
      </c>
      <c r="H63" s="30" t="s">
        <v>16979</v>
      </c>
      <c r="I63" s="31">
        <v>3889900</v>
      </c>
      <c r="J63" s="31">
        <v>0</v>
      </c>
      <c r="K63" s="31">
        <v>311192</v>
      </c>
      <c r="L63" s="31">
        <v>4201092</v>
      </c>
      <c r="M63" s="31">
        <v>4201092</v>
      </c>
      <c r="N63" s="30" t="s">
        <v>20201</v>
      </c>
      <c r="O63" s="30" t="s">
        <v>20202</v>
      </c>
      <c r="P63" s="30" t="s">
        <v>20203</v>
      </c>
      <c r="Q63" s="30" t="s">
        <v>20204</v>
      </c>
      <c r="R63" s="30" t="s">
        <v>4458</v>
      </c>
    </row>
    <row r="64" spans="1:18" x14ac:dyDescent="0.2">
      <c r="A64" s="30" t="s">
        <v>16292</v>
      </c>
      <c r="B64" s="30" t="str">
        <f t="shared" si="0"/>
        <v>000031201896917</v>
      </c>
      <c r="C64" s="71">
        <v>46036</v>
      </c>
      <c r="D64" s="30" t="s">
        <v>16982</v>
      </c>
      <c r="E64" s="71">
        <v>46036</v>
      </c>
      <c r="F64" s="71" t="e">
        <f>VLOOKUP(B64,[1]Ban_hang!R:S,2,0)</f>
        <v>#N/A</v>
      </c>
      <c r="G64" s="30" t="s">
        <v>19028</v>
      </c>
      <c r="H64" s="30" t="s">
        <v>16983</v>
      </c>
      <c r="I64" s="31">
        <v>1756405</v>
      </c>
      <c r="J64" s="31">
        <v>0</v>
      </c>
      <c r="K64" s="31">
        <v>140512</v>
      </c>
      <c r="L64" s="31">
        <v>1896917</v>
      </c>
      <c r="M64" s="31">
        <v>1896917</v>
      </c>
      <c r="N64" s="30" t="s">
        <v>20201</v>
      </c>
      <c r="O64" s="30" t="s">
        <v>20202</v>
      </c>
      <c r="P64" s="30" t="s">
        <v>20203</v>
      </c>
      <c r="Q64" s="30" t="s">
        <v>20204</v>
      </c>
      <c r="R64" s="30" t="s">
        <v>4458</v>
      </c>
    </row>
    <row r="65" spans="1:18" x14ac:dyDescent="0.2">
      <c r="A65" s="30" t="s">
        <v>16292</v>
      </c>
      <c r="B65" s="30" t="str">
        <f t="shared" si="0"/>
        <v>000031191586110</v>
      </c>
      <c r="C65" s="71">
        <v>46036</v>
      </c>
      <c r="D65" s="30" t="s">
        <v>16980</v>
      </c>
      <c r="E65" s="71">
        <v>46036</v>
      </c>
      <c r="F65" s="71" t="e">
        <f>VLOOKUP(B65,[1]Ban_hang!R:S,2,0)</f>
        <v>#N/A</v>
      </c>
      <c r="G65" s="30" t="s">
        <v>19027</v>
      </c>
      <c r="H65" s="30" t="s">
        <v>16981</v>
      </c>
      <c r="I65" s="31">
        <v>1468620</v>
      </c>
      <c r="J65" s="31">
        <v>0</v>
      </c>
      <c r="K65" s="31">
        <v>117490</v>
      </c>
      <c r="L65" s="31">
        <v>1586110</v>
      </c>
      <c r="M65" s="31">
        <v>1586110</v>
      </c>
      <c r="N65" s="30" t="s">
        <v>20201</v>
      </c>
      <c r="O65" s="30" t="s">
        <v>20202</v>
      </c>
      <c r="P65" s="30" t="s">
        <v>20203</v>
      </c>
      <c r="Q65" s="30" t="s">
        <v>20204</v>
      </c>
      <c r="R65" s="30" t="s">
        <v>4458</v>
      </c>
    </row>
    <row r="66" spans="1:18" x14ac:dyDescent="0.2">
      <c r="A66" s="30" t="s">
        <v>16308</v>
      </c>
      <c r="B66" s="30" t="str">
        <f t="shared" si="0"/>
        <v>0000517214102467</v>
      </c>
      <c r="C66" s="71">
        <v>46036</v>
      </c>
      <c r="D66" s="30" t="s">
        <v>16984</v>
      </c>
      <c r="E66" s="71">
        <v>46036</v>
      </c>
      <c r="F66" s="71" t="e">
        <f>VLOOKUP(B66,[1]Ban_hang!R:S,2,0)</f>
        <v>#N/A</v>
      </c>
      <c r="G66" s="30" t="s">
        <v>19029</v>
      </c>
      <c r="H66" s="30" t="s">
        <v>16986</v>
      </c>
      <c r="I66" s="31">
        <v>13057840</v>
      </c>
      <c r="J66" s="31">
        <v>0</v>
      </c>
      <c r="K66" s="31">
        <v>1044627</v>
      </c>
      <c r="L66" s="31">
        <v>14102467</v>
      </c>
      <c r="M66" s="31">
        <v>14102467</v>
      </c>
      <c r="N66" s="30" t="s">
        <v>20201</v>
      </c>
      <c r="O66" s="30" t="s">
        <v>20202</v>
      </c>
      <c r="P66" s="30" t="s">
        <v>20203</v>
      </c>
      <c r="Q66" s="30" t="s">
        <v>20204</v>
      </c>
      <c r="R66" s="30" t="s">
        <v>4458</v>
      </c>
    </row>
    <row r="67" spans="1:18" x14ac:dyDescent="0.2">
      <c r="A67" s="30" t="s">
        <v>16299</v>
      </c>
      <c r="B67" s="30" t="str">
        <f t="shared" ref="B67:B130" si="1">G67&amp;L67</f>
        <v>0000311716690698</v>
      </c>
      <c r="C67" s="71">
        <v>46036</v>
      </c>
      <c r="D67" s="30" t="s">
        <v>16976</v>
      </c>
      <c r="E67" s="71">
        <v>46036</v>
      </c>
      <c r="F67" s="71" t="e">
        <f>VLOOKUP(B67,[1]Ban_hang!R:S,2,0)</f>
        <v>#N/A</v>
      </c>
      <c r="G67" s="30" t="s">
        <v>19025</v>
      </c>
      <c r="H67" s="30" t="s">
        <v>16977</v>
      </c>
      <c r="I67" s="31">
        <v>15454350</v>
      </c>
      <c r="J67" s="31">
        <v>0</v>
      </c>
      <c r="K67" s="31">
        <v>1236348</v>
      </c>
      <c r="L67" s="31">
        <v>16690698</v>
      </c>
      <c r="M67" s="31">
        <v>16690698</v>
      </c>
      <c r="N67" s="30" t="s">
        <v>20201</v>
      </c>
      <c r="O67" s="30" t="s">
        <v>20202</v>
      </c>
      <c r="P67" s="30" t="s">
        <v>20203</v>
      </c>
      <c r="Q67" s="30" t="s">
        <v>20204</v>
      </c>
      <c r="R67" s="30" t="s">
        <v>4458</v>
      </c>
    </row>
    <row r="68" spans="1:18" x14ac:dyDescent="0.2">
      <c r="A68" s="30" t="s">
        <v>16307</v>
      </c>
      <c r="B68" s="30" t="str">
        <f t="shared" si="1"/>
        <v>000039404372099</v>
      </c>
      <c r="C68" s="71">
        <v>46037</v>
      </c>
      <c r="D68" s="30" t="s">
        <v>17016</v>
      </c>
      <c r="E68" s="71">
        <v>46037</v>
      </c>
      <c r="F68" s="71" t="e">
        <f>VLOOKUP(B68,[1]Ban_hang!R:S,2,0)</f>
        <v>#N/A</v>
      </c>
      <c r="G68" s="30" t="s">
        <v>19045</v>
      </c>
      <c r="H68" s="30" t="s">
        <v>17017</v>
      </c>
      <c r="I68" s="31">
        <v>4048240</v>
      </c>
      <c r="J68" s="31">
        <v>0</v>
      </c>
      <c r="K68" s="31">
        <v>323859</v>
      </c>
      <c r="L68" s="31">
        <v>4372099</v>
      </c>
      <c r="M68" s="31">
        <v>4372099</v>
      </c>
      <c r="N68" s="30" t="s">
        <v>20201</v>
      </c>
      <c r="O68" s="30" t="s">
        <v>20202</v>
      </c>
      <c r="P68" s="30" t="s">
        <v>20203</v>
      </c>
      <c r="Q68" s="30" t="s">
        <v>20204</v>
      </c>
      <c r="R68" s="30" t="s">
        <v>4458</v>
      </c>
    </row>
    <row r="69" spans="1:18" x14ac:dyDescent="0.2">
      <c r="A69" s="30" t="s">
        <v>16291</v>
      </c>
      <c r="B69" s="30" t="str">
        <f t="shared" si="1"/>
        <v>000039388751802</v>
      </c>
      <c r="C69" s="71">
        <v>46037</v>
      </c>
      <c r="D69" s="30" t="s">
        <v>17012</v>
      </c>
      <c r="E69" s="71">
        <v>46037</v>
      </c>
      <c r="F69" s="71" t="e">
        <f>VLOOKUP(B69,[1]Ban_hang!R:S,2,0)</f>
        <v>#N/A</v>
      </c>
      <c r="G69" s="30" t="s">
        <v>19043</v>
      </c>
      <c r="H69" s="30" t="s">
        <v>17013</v>
      </c>
      <c r="I69" s="31">
        <v>8103520</v>
      </c>
      <c r="J69" s="31">
        <v>0</v>
      </c>
      <c r="K69" s="31">
        <v>648282</v>
      </c>
      <c r="L69" s="31">
        <v>8751802</v>
      </c>
      <c r="M69" s="31">
        <v>8751802</v>
      </c>
      <c r="N69" s="30" t="s">
        <v>20201</v>
      </c>
      <c r="O69" s="30" t="s">
        <v>20202</v>
      </c>
      <c r="P69" s="30" t="s">
        <v>20203</v>
      </c>
      <c r="Q69" s="30" t="s">
        <v>20204</v>
      </c>
      <c r="R69" s="30" t="s">
        <v>4458</v>
      </c>
    </row>
    <row r="70" spans="1:18" x14ac:dyDescent="0.2">
      <c r="A70" s="30" t="s">
        <v>16303</v>
      </c>
      <c r="B70" s="30" t="str">
        <f t="shared" si="1"/>
        <v>000040781007521</v>
      </c>
      <c r="C70" s="71">
        <v>46037</v>
      </c>
      <c r="D70" s="30" t="s">
        <v>17020</v>
      </c>
      <c r="E70" s="71">
        <v>46037</v>
      </c>
      <c r="F70" s="71" t="e">
        <f>VLOOKUP(B70,[1]Ban_hang!R:S,2,0)</f>
        <v>#N/A</v>
      </c>
      <c r="G70" s="30" t="s">
        <v>19047</v>
      </c>
      <c r="H70" s="30" t="s">
        <v>17022</v>
      </c>
      <c r="I70" s="31">
        <v>932890</v>
      </c>
      <c r="J70" s="31">
        <v>0</v>
      </c>
      <c r="K70" s="31">
        <v>74631</v>
      </c>
      <c r="L70" s="31">
        <v>1007521</v>
      </c>
      <c r="M70" s="31">
        <v>1007521</v>
      </c>
      <c r="N70" s="30" t="s">
        <v>20201</v>
      </c>
      <c r="O70" s="30" t="s">
        <v>20202</v>
      </c>
      <c r="P70" s="30" t="s">
        <v>20203</v>
      </c>
      <c r="Q70" s="30" t="s">
        <v>20205</v>
      </c>
      <c r="R70" s="30" t="s">
        <v>4174</v>
      </c>
    </row>
    <row r="71" spans="1:18" x14ac:dyDescent="0.2">
      <c r="A71" s="30" t="s">
        <v>16295</v>
      </c>
      <c r="B71" s="30" t="str">
        <f t="shared" si="1"/>
        <v>000039372047680</v>
      </c>
      <c r="C71" s="71">
        <v>46037</v>
      </c>
      <c r="D71" s="30" t="s">
        <v>17010</v>
      </c>
      <c r="E71" s="71">
        <v>46037</v>
      </c>
      <c r="F71" s="71" t="e">
        <f>VLOOKUP(B71,[1]Ban_hang!R:S,2,0)</f>
        <v>#N/A</v>
      </c>
      <c r="G71" s="30" t="s">
        <v>19042</v>
      </c>
      <c r="H71" s="30" t="s">
        <v>17011</v>
      </c>
      <c r="I71" s="31">
        <v>1896000</v>
      </c>
      <c r="J71" s="31">
        <v>0</v>
      </c>
      <c r="K71" s="31">
        <v>151680</v>
      </c>
      <c r="L71" s="31">
        <v>2047680</v>
      </c>
      <c r="M71" s="31">
        <v>2047680</v>
      </c>
      <c r="N71" s="30" t="s">
        <v>20201</v>
      </c>
      <c r="O71" s="30" t="s">
        <v>20202</v>
      </c>
      <c r="P71" s="30" t="s">
        <v>20203</v>
      </c>
      <c r="Q71" s="30" t="s">
        <v>20204</v>
      </c>
      <c r="R71" s="30" t="s">
        <v>4458</v>
      </c>
    </row>
    <row r="72" spans="1:18" x14ac:dyDescent="0.2">
      <c r="A72" s="30" t="s">
        <v>16310</v>
      </c>
      <c r="B72" s="30" t="str">
        <f t="shared" si="1"/>
        <v>000039352186050</v>
      </c>
      <c r="C72" s="71">
        <v>46037</v>
      </c>
      <c r="D72" s="30" t="s">
        <v>17006</v>
      </c>
      <c r="E72" s="71">
        <v>46037</v>
      </c>
      <c r="F72" s="71" t="e">
        <f>VLOOKUP(B72,[1]Ban_hang!R:S,2,0)</f>
        <v>#N/A</v>
      </c>
      <c r="G72" s="30" t="s">
        <v>19040</v>
      </c>
      <c r="H72" s="30" t="s">
        <v>17007</v>
      </c>
      <c r="I72" s="31">
        <v>2024120</v>
      </c>
      <c r="J72" s="31">
        <v>0</v>
      </c>
      <c r="K72" s="31">
        <v>161930</v>
      </c>
      <c r="L72" s="31">
        <v>2186050</v>
      </c>
      <c r="M72" s="31">
        <v>2186050</v>
      </c>
      <c r="N72" s="30" t="s">
        <v>20201</v>
      </c>
      <c r="O72" s="30" t="s">
        <v>20202</v>
      </c>
      <c r="P72" s="30" t="s">
        <v>20203</v>
      </c>
      <c r="Q72" s="30" t="s">
        <v>20204</v>
      </c>
      <c r="R72" s="30" t="s">
        <v>4458</v>
      </c>
    </row>
    <row r="73" spans="1:18" x14ac:dyDescent="0.2">
      <c r="A73" s="30" t="s">
        <v>16291</v>
      </c>
      <c r="B73" s="30" t="str">
        <f t="shared" si="1"/>
        <v>0000393320803187</v>
      </c>
      <c r="C73" s="71">
        <v>46037</v>
      </c>
      <c r="D73" s="30" t="s">
        <v>17002</v>
      </c>
      <c r="E73" s="71">
        <v>46037</v>
      </c>
      <c r="F73" s="71" t="e">
        <f>VLOOKUP(B73,[1]Ban_hang!R:S,2,0)</f>
        <v>#N/A</v>
      </c>
      <c r="G73" s="30" t="s">
        <v>19038</v>
      </c>
      <c r="H73" s="30" t="s">
        <v>17003</v>
      </c>
      <c r="I73" s="31">
        <v>19262210</v>
      </c>
      <c r="J73" s="31">
        <v>0</v>
      </c>
      <c r="K73" s="31">
        <v>1540977</v>
      </c>
      <c r="L73" s="31">
        <v>20803187</v>
      </c>
      <c r="M73" s="31">
        <v>20803187</v>
      </c>
      <c r="N73" s="30" t="s">
        <v>20201</v>
      </c>
      <c r="O73" s="30" t="s">
        <v>20202</v>
      </c>
      <c r="P73" s="30" t="s">
        <v>20203</v>
      </c>
      <c r="Q73" s="30" t="s">
        <v>20204</v>
      </c>
      <c r="R73" s="30" t="s">
        <v>4458</v>
      </c>
    </row>
    <row r="74" spans="1:18" x14ac:dyDescent="0.2">
      <c r="A74" s="30" t="s">
        <v>16299</v>
      </c>
      <c r="B74" s="30" t="str">
        <f t="shared" si="1"/>
        <v>0000392914796972</v>
      </c>
      <c r="C74" s="71">
        <v>46037</v>
      </c>
      <c r="D74" s="30" t="s">
        <v>16996</v>
      </c>
      <c r="E74" s="71">
        <v>46037</v>
      </c>
      <c r="F74" s="71" t="e">
        <f>VLOOKUP(B74,[1]Ban_hang!R:S,2,0)</f>
        <v>#N/A</v>
      </c>
      <c r="G74" s="30" t="s">
        <v>19035</v>
      </c>
      <c r="H74" s="30" t="s">
        <v>16997</v>
      </c>
      <c r="I74" s="31">
        <v>13700900</v>
      </c>
      <c r="J74" s="31">
        <v>0</v>
      </c>
      <c r="K74" s="31">
        <v>1096072</v>
      </c>
      <c r="L74" s="31">
        <v>14796972</v>
      </c>
      <c r="M74" s="31">
        <v>14796972</v>
      </c>
      <c r="N74" s="30" t="s">
        <v>20201</v>
      </c>
      <c r="O74" s="30" t="s">
        <v>20202</v>
      </c>
      <c r="P74" s="30" t="s">
        <v>20203</v>
      </c>
      <c r="Q74" s="30" t="s">
        <v>20204</v>
      </c>
      <c r="R74" s="30" t="s">
        <v>4458</v>
      </c>
    </row>
    <row r="75" spans="1:18" x14ac:dyDescent="0.2">
      <c r="A75" s="30" t="s">
        <v>16291</v>
      </c>
      <c r="B75" s="30" t="str">
        <f t="shared" si="1"/>
        <v>000039344105123</v>
      </c>
      <c r="C75" s="71">
        <v>46037</v>
      </c>
      <c r="D75" s="30" t="s">
        <v>17004</v>
      </c>
      <c r="E75" s="71">
        <v>46037</v>
      </c>
      <c r="F75" s="71" t="e">
        <f>VLOOKUP(B75,[1]Ban_hang!R:S,2,0)</f>
        <v>#N/A</v>
      </c>
      <c r="G75" s="30" t="s">
        <v>19039</v>
      </c>
      <c r="H75" s="30" t="s">
        <v>17005</v>
      </c>
      <c r="I75" s="31">
        <v>3801040</v>
      </c>
      <c r="J75" s="31">
        <v>0</v>
      </c>
      <c r="K75" s="31">
        <v>304083</v>
      </c>
      <c r="L75" s="31">
        <v>4105123</v>
      </c>
      <c r="M75" s="31">
        <v>4105123</v>
      </c>
      <c r="N75" s="30" t="s">
        <v>20201</v>
      </c>
      <c r="O75" s="30" t="s">
        <v>20202</v>
      </c>
      <c r="P75" s="30" t="s">
        <v>20203</v>
      </c>
      <c r="Q75" s="30" t="s">
        <v>20204</v>
      </c>
      <c r="R75" s="30" t="s">
        <v>4458</v>
      </c>
    </row>
    <row r="76" spans="1:18" x14ac:dyDescent="0.2">
      <c r="A76" s="30" t="s">
        <v>16295</v>
      </c>
      <c r="B76" s="30" t="str">
        <f t="shared" si="1"/>
        <v>00003936756000</v>
      </c>
      <c r="C76" s="71">
        <v>46037</v>
      </c>
      <c r="D76" s="30" t="s">
        <v>17008</v>
      </c>
      <c r="E76" s="71">
        <v>46037</v>
      </c>
      <c r="F76" s="71" t="e">
        <f>VLOOKUP(B76,[1]Ban_hang!R:S,2,0)</f>
        <v>#N/A</v>
      </c>
      <c r="G76" s="30" t="s">
        <v>19041</v>
      </c>
      <c r="H76" s="30" t="s">
        <v>17009</v>
      </c>
      <c r="I76" s="31">
        <v>700000</v>
      </c>
      <c r="J76" s="31">
        <v>0</v>
      </c>
      <c r="K76" s="31">
        <v>56000</v>
      </c>
      <c r="L76" s="31">
        <v>756000</v>
      </c>
      <c r="M76" s="31">
        <v>756000</v>
      </c>
      <c r="N76" s="30" t="s">
        <v>20201</v>
      </c>
      <c r="O76" s="30" t="s">
        <v>20202</v>
      </c>
      <c r="P76" s="30" t="s">
        <v>20203</v>
      </c>
      <c r="Q76" s="30" t="s">
        <v>20204</v>
      </c>
      <c r="R76" s="30" t="s">
        <v>4458</v>
      </c>
    </row>
    <row r="77" spans="1:18" x14ac:dyDescent="0.2">
      <c r="A77" s="30" t="s">
        <v>16299</v>
      </c>
      <c r="B77" s="30" t="str">
        <f t="shared" si="1"/>
        <v>00003928783000</v>
      </c>
      <c r="C77" s="71">
        <v>46037</v>
      </c>
      <c r="D77" s="30" t="s">
        <v>16993</v>
      </c>
      <c r="E77" s="71">
        <v>46037</v>
      </c>
      <c r="F77" s="71" t="e">
        <f>VLOOKUP(B77,[1]Ban_hang!R:S,2,0)</f>
        <v>#N/A</v>
      </c>
      <c r="G77" s="30" t="s">
        <v>19034</v>
      </c>
      <c r="H77" s="30" t="s">
        <v>16995</v>
      </c>
      <c r="I77" s="31">
        <v>725000</v>
      </c>
      <c r="J77" s="31">
        <v>0</v>
      </c>
      <c r="K77" s="31">
        <v>58000</v>
      </c>
      <c r="L77" s="31">
        <v>783000</v>
      </c>
      <c r="M77" s="31">
        <v>783000</v>
      </c>
      <c r="N77" s="30" t="s">
        <v>20201</v>
      </c>
      <c r="O77" s="30" t="s">
        <v>20202</v>
      </c>
      <c r="P77" s="30" t="s">
        <v>20203</v>
      </c>
      <c r="Q77" s="30" t="s">
        <v>20204</v>
      </c>
      <c r="R77" s="30" t="s">
        <v>4458</v>
      </c>
    </row>
    <row r="78" spans="1:18" x14ac:dyDescent="0.2">
      <c r="A78" s="30" t="s">
        <v>16307</v>
      </c>
      <c r="B78" s="30" t="str">
        <f t="shared" si="1"/>
        <v>000039392743200</v>
      </c>
      <c r="C78" s="71">
        <v>46037</v>
      </c>
      <c r="D78" s="30" t="s">
        <v>17014</v>
      </c>
      <c r="E78" s="71">
        <v>46037</v>
      </c>
      <c r="F78" s="71" t="e">
        <f>VLOOKUP(B78,[1]Ban_hang!R:S,2,0)</f>
        <v>#N/A</v>
      </c>
      <c r="G78" s="30" t="s">
        <v>19044</v>
      </c>
      <c r="H78" s="30" t="s">
        <v>17015</v>
      </c>
      <c r="I78" s="31">
        <v>2540000</v>
      </c>
      <c r="J78" s="31">
        <v>0</v>
      </c>
      <c r="K78" s="31">
        <v>203200</v>
      </c>
      <c r="L78" s="31">
        <v>2743200</v>
      </c>
      <c r="M78" s="31">
        <v>2743200</v>
      </c>
      <c r="N78" s="30" t="s">
        <v>20201</v>
      </c>
      <c r="O78" s="30" t="s">
        <v>20202</v>
      </c>
      <c r="P78" s="30" t="s">
        <v>20203</v>
      </c>
      <c r="Q78" s="30" t="s">
        <v>20204</v>
      </c>
      <c r="R78" s="30" t="s">
        <v>4458</v>
      </c>
    </row>
    <row r="79" spans="1:18" x14ac:dyDescent="0.2">
      <c r="A79" s="30" t="s">
        <v>16299</v>
      </c>
      <c r="B79" s="30" t="str">
        <f t="shared" si="1"/>
        <v>00003931783000</v>
      </c>
      <c r="C79" s="71">
        <v>46037</v>
      </c>
      <c r="D79" s="30" t="s">
        <v>16998</v>
      </c>
      <c r="E79" s="71">
        <v>46037</v>
      </c>
      <c r="F79" s="71" t="e">
        <f>VLOOKUP(B79,[1]Ban_hang!R:S,2,0)</f>
        <v>#N/A</v>
      </c>
      <c r="G79" s="30" t="s">
        <v>19036</v>
      </c>
      <c r="H79" s="30" t="s">
        <v>16999</v>
      </c>
      <c r="I79" s="31">
        <v>725000</v>
      </c>
      <c r="J79" s="31">
        <v>0</v>
      </c>
      <c r="K79" s="31">
        <v>58000</v>
      </c>
      <c r="L79" s="31">
        <v>783000</v>
      </c>
      <c r="M79" s="31">
        <v>783000</v>
      </c>
      <c r="N79" s="30" t="s">
        <v>20201</v>
      </c>
      <c r="O79" s="30" t="s">
        <v>20202</v>
      </c>
      <c r="P79" s="30" t="s">
        <v>20203</v>
      </c>
      <c r="Q79" s="30" t="s">
        <v>20204</v>
      </c>
      <c r="R79" s="30" t="s">
        <v>4458</v>
      </c>
    </row>
    <row r="80" spans="1:18" x14ac:dyDescent="0.2">
      <c r="A80" s="30" t="s">
        <v>16299</v>
      </c>
      <c r="B80" s="30" t="str">
        <f t="shared" si="1"/>
        <v>000039321586110</v>
      </c>
      <c r="C80" s="71">
        <v>46037</v>
      </c>
      <c r="D80" s="30" t="s">
        <v>17000</v>
      </c>
      <c r="E80" s="71">
        <v>46037</v>
      </c>
      <c r="F80" s="71" t="e">
        <f>VLOOKUP(B80,[1]Ban_hang!R:S,2,0)</f>
        <v>#N/A</v>
      </c>
      <c r="G80" s="30" t="s">
        <v>19037</v>
      </c>
      <c r="H80" s="30" t="s">
        <v>17001</v>
      </c>
      <c r="I80" s="31">
        <v>1468620</v>
      </c>
      <c r="J80" s="31">
        <v>0</v>
      </c>
      <c r="K80" s="31">
        <v>117490</v>
      </c>
      <c r="L80" s="31">
        <v>1586110</v>
      </c>
      <c r="M80" s="31">
        <v>1586110</v>
      </c>
      <c r="N80" s="30" t="s">
        <v>20201</v>
      </c>
      <c r="O80" s="30" t="s">
        <v>20202</v>
      </c>
      <c r="P80" s="30" t="s">
        <v>20203</v>
      </c>
      <c r="Q80" s="30" t="s">
        <v>20204</v>
      </c>
      <c r="R80" s="30" t="s">
        <v>4458</v>
      </c>
    </row>
    <row r="81" spans="1:18" x14ac:dyDescent="0.2">
      <c r="A81" s="30" t="s">
        <v>16289</v>
      </c>
      <c r="B81" s="30" t="str">
        <f t="shared" si="1"/>
        <v>000039416542359</v>
      </c>
      <c r="C81" s="71">
        <v>46037</v>
      </c>
      <c r="D81" s="30" t="s">
        <v>17018</v>
      </c>
      <c r="E81" s="71">
        <v>46037</v>
      </c>
      <c r="F81" s="71" t="e">
        <f>VLOOKUP(B81,[1]Ban_hang!R:S,2,0)</f>
        <v>#N/A</v>
      </c>
      <c r="G81" s="30" t="s">
        <v>19046</v>
      </c>
      <c r="H81" s="30" t="s">
        <v>17019</v>
      </c>
      <c r="I81" s="31">
        <v>6057740</v>
      </c>
      <c r="J81" s="31">
        <v>0</v>
      </c>
      <c r="K81" s="31">
        <v>484619</v>
      </c>
      <c r="L81" s="31">
        <v>6542359</v>
      </c>
      <c r="M81" s="31">
        <v>6542359</v>
      </c>
      <c r="N81" s="30" t="s">
        <v>20201</v>
      </c>
      <c r="O81" s="30" t="s">
        <v>20202</v>
      </c>
      <c r="P81" s="30" t="s">
        <v>20203</v>
      </c>
      <c r="Q81" s="30" t="s">
        <v>20204</v>
      </c>
      <c r="R81" s="30" t="s">
        <v>4458</v>
      </c>
    </row>
    <row r="82" spans="1:18" x14ac:dyDescent="0.2">
      <c r="A82" s="30" t="s">
        <v>16303</v>
      </c>
      <c r="B82" s="30" t="str">
        <f t="shared" si="1"/>
        <v>000052523616034</v>
      </c>
      <c r="C82" s="71">
        <v>46038</v>
      </c>
      <c r="D82" s="30" t="s">
        <v>17031</v>
      </c>
      <c r="E82" s="71">
        <v>46038</v>
      </c>
      <c r="F82" s="71" t="e">
        <f>VLOOKUP(B82,[1]Ban_hang!R:S,2,0)</f>
        <v>#N/A</v>
      </c>
      <c r="G82" s="30" t="s">
        <v>19052</v>
      </c>
      <c r="H82" s="30" t="s">
        <v>17032</v>
      </c>
      <c r="I82" s="31">
        <v>3348180</v>
      </c>
      <c r="J82" s="31">
        <v>0</v>
      </c>
      <c r="K82" s="31">
        <v>267854</v>
      </c>
      <c r="L82" s="31">
        <v>3616034</v>
      </c>
      <c r="M82" s="31">
        <v>3616034</v>
      </c>
      <c r="N82" s="30" t="s">
        <v>20201</v>
      </c>
      <c r="O82" s="30" t="s">
        <v>20202</v>
      </c>
      <c r="P82" s="30" t="s">
        <v>20203</v>
      </c>
      <c r="Q82" s="30" t="s">
        <v>20205</v>
      </c>
      <c r="R82" s="30" t="s">
        <v>4174</v>
      </c>
    </row>
    <row r="83" spans="1:18" x14ac:dyDescent="0.2">
      <c r="A83" s="30" t="s">
        <v>16299</v>
      </c>
      <c r="B83" s="30" t="str">
        <f t="shared" si="1"/>
        <v>000039431968278</v>
      </c>
      <c r="C83" s="71">
        <v>46038</v>
      </c>
      <c r="D83" s="30" t="s">
        <v>17025</v>
      </c>
      <c r="E83" s="71">
        <v>46038</v>
      </c>
      <c r="F83" s="71" t="e">
        <f>VLOOKUP(B83,[1]Ban_hang!R:S,2,0)</f>
        <v>#N/A</v>
      </c>
      <c r="G83" s="30" t="s">
        <v>19049</v>
      </c>
      <c r="H83" s="30" t="s">
        <v>17026</v>
      </c>
      <c r="I83" s="31">
        <v>1822480</v>
      </c>
      <c r="J83" s="31">
        <v>0</v>
      </c>
      <c r="K83" s="31">
        <v>145798</v>
      </c>
      <c r="L83" s="31">
        <v>1968278</v>
      </c>
      <c r="M83" s="31">
        <v>1968278</v>
      </c>
      <c r="N83" s="30" t="s">
        <v>20201</v>
      </c>
      <c r="O83" s="30" t="s">
        <v>20202</v>
      </c>
      <c r="P83" s="30" t="s">
        <v>20203</v>
      </c>
      <c r="Q83" s="30" t="s">
        <v>20204</v>
      </c>
      <c r="R83" s="30" t="s">
        <v>4458</v>
      </c>
    </row>
    <row r="84" spans="1:18" x14ac:dyDescent="0.2">
      <c r="A84" s="30" t="s">
        <v>16299</v>
      </c>
      <c r="B84" s="30" t="str">
        <f t="shared" si="1"/>
        <v>000039466220282</v>
      </c>
      <c r="C84" s="71">
        <v>46038</v>
      </c>
      <c r="D84" s="30" t="s">
        <v>17023</v>
      </c>
      <c r="E84" s="71">
        <v>46038</v>
      </c>
      <c r="F84" s="71" t="e">
        <f>VLOOKUP(B84,[1]Ban_hang!R:S,2,0)</f>
        <v>#N/A</v>
      </c>
      <c r="G84" s="30" t="s">
        <v>19048</v>
      </c>
      <c r="H84" s="30" t="s">
        <v>17024</v>
      </c>
      <c r="I84" s="31">
        <v>5759520</v>
      </c>
      <c r="J84" s="31">
        <v>0</v>
      </c>
      <c r="K84" s="31">
        <v>460762</v>
      </c>
      <c r="L84" s="31">
        <v>6220282</v>
      </c>
      <c r="M84" s="31">
        <v>6220282</v>
      </c>
      <c r="N84" s="30" t="s">
        <v>20201</v>
      </c>
      <c r="O84" s="30" t="s">
        <v>20202</v>
      </c>
      <c r="P84" s="30" t="s">
        <v>20203</v>
      </c>
      <c r="Q84" s="30" t="s">
        <v>20204</v>
      </c>
      <c r="R84" s="30" t="s">
        <v>4458</v>
      </c>
    </row>
    <row r="85" spans="1:18" x14ac:dyDescent="0.2">
      <c r="A85" s="30" t="s">
        <v>16303</v>
      </c>
      <c r="B85" s="30" t="str">
        <f t="shared" si="1"/>
        <v>0000529939305157</v>
      </c>
      <c r="C85" s="71">
        <v>46038</v>
      </c>
      <c r="D85" s="30" t="s">
        <v>17033</v>
      </c>
      <c r="E85" s="71">
        <v>46038</v>
      </c>
      <c r="F85" s="71" t="e">
        <f>VLOOKUP(B85,[1]Ban_hang!R:S,2,0)</f>
        <v>#N/A</v>
      </c>
      <c r="G85" s="30" t="s">
        <v>19053</v>
      </c>
      <c r="H85" s="30" t="s">
        <v>17035</v>
      </c>
      <c r="I85" s="31">
        <v>36393664</v>
      </c>
      <c r="J85" s="31">
        <v>0</v>
      </c>
      <c r="K85" s="31">
        <v>2911493</v>
      </c>
      <c r="L85" s="31">
        <v>39305157</v>
      </c>
      <c r="M85" s="31">
        <v>39305157</v>
      </c>
      <c r="N85" s="30" t="s">
        <v>20201</v>
      </c>
      <c r="O85" s="30" t="s">
        <v>20202</v>
      </c>
      <c r="P85" s="30" t="s">
        <v>20203</v>
      </c>
      <c r="Q85" s="30" t="s">
        <v>20205</v>
      </c>
      <c r="R85" s="30" t="s">
        <v>4174</v>
      </c>
    </row>
    <row r="86" spans="1:18" x14ac:dyDescent="0.2">
      <c r="A86" s="30" t="s">
        <v>16303</v>
      </c>
      <c r="B86" s="30" t="str">
        <f t="shared" si="1"/>
        <v>00005251783000</v>
      </c>
      <c r="C86" s="71">
        <v>46038</v>
      </c>
      <c r="D86" s="30" t="s">
        <v>17029</v>
      </c>
      <c r="E86" s="71">
        <v>46038</v>
      </c>
      <c r="F86" s="71" t="e">
        <f>VLOOKUP(B86,[1]Ban_hang!R:S,2,0)</f>
        <v>#N/A</v>
      </c>
      <c r="G86" s="30" t="s">
        <v>19051</v>
      </c>
      <c r="H86" s="30" t="s">
        <v>17030</v>
      </c>
      <c r="I86" s="31">
        <v>725000</v>
      </c>
      <c r="J86" s="31">
        <v>0</v>
      </c>
      <c r="K86" s="31">
        <v>58000</v>
      </c>
      <c r="L86" s="31">
        <v>783000</v>
      </c>
      <c r="M86" s="31">
        <v>783000</v>
      </c>
      <c r="N86" s="30" t="s">
        <v>20201</v>
      </c>
      <c r="O86" s="30" t="s">
        <v>20202</v>
      </c>
      <c r="P86" s="30" t="s">
        <v>20203</v>
      </c>
      <c r="Q86" s="30" t="s">
        <v>20205</v>
      </c>
      <c r="R86" s="30" t="s">
        <v>4174</v>
      </c>
    </row>
    <row r="87" spans="1:18" x14ac:dyDescent="0.2">
      <c r="A87" s="30" t="s">
        <v>16303</v>
      </c>
      <c r="B87" s="30" t="str">
        <f t="shared" si="1"/>
        <v>000052502683336</v>
      </c>
      <c r="C87" s="71">
        <v>46038</v>
      </c>
      <c r="D87" s="30" t="s">
        <v>17027</v>
      </c>
      <c r="E87" s="71">
        <v>46038</v>
      </c>
      <c r="F87" s="71" t="e">
        <f>VLOOKUP(B87,[1]Ban_hang!R:S,2,0)</f>
        <v>#N/A</v>
      </c>
      <c r="G87" s="30" t="s">
        <v>19050</v>
      </c>
      <c r="H87" s="30" t="s">
        <v>17028</v>
      </c>
      <c r="I87" s="31">
        <v>2484570</v>
      </c>
      <c r="J87" s="31">
        <v>0</v>
      </c>
      <c r="K87" s="31">
        <v>198766</v>
      </c>
      <c r="L87" s="31">
        <v>2683336</v>
      </c>
      <c r="M87" s="31">
        <v>2683336</v>
      </c>
      <c r="N87" s="30" t="s">
        <v>20201</v>
      </c>
      <c r="O87" s="30" t="s">
        <v>20202</v>
      </c>
      <c r="P87" s="30" t="s">
        <v>20203</v>
      </c>
      <c r="Q87" s="30" t="s">
        <v>20205</v>
      </c>
      <c r="R87" s="30" t="s">
        <v>4174</v>
      </c>
    </row>
    <row r="88" spans="1:18" x14ac:dyDescent="0.2">
      <c r="A88" s="30" t="s">
        <v>16293</v>
      </c>
      <c r="B88" s="30" t="str">
        <f t="shared" si="1"/>
        <v>000051623125110</v>
      </c>
      <c r="C88" s="71">
        <v>46041</v>
      </c>
      <c r="D88" s="30" t="s">
        <v>17040</v>
      </c>
      <c r="E88" s="71">
        <v>46041</v>
      </c>
      <c r="F88" s="71" t="e">
        <f>VLOOKUP(B88,[1]Ban_hang!R:S,2,0)</f>
        <v>#N/A</v>
      </c>
      <c r="G88" s="30" t="s">
        <v>19056</v>
      </c>
      <c r="H88" s="30" t="s">
        <v>17041</v>
      </c>
      <c r="I88" s="31">
        <v>2893620</v>
      </c>
      <c r="J88" s="31">
        <v>0</v>
      </c>
      <c r="K88" s="31">
        <v>231490</v>
      </c>
      <c r="L88" s="31">
        <v>3125110</v>
      </c>
      <c r="M88" s="31">
        <v>3125110</v>
      </c>
      <c r="N88" s="30" t="s">
        <v>20201</v>
      </c>
      <c r="O88" s="30" t="s">
        <v>20202</v>
      </c>
      <c r="P88" s="30" t="s">
        <v>20203</v>
      </c>
      <c r="Q88" s="30" t="s">
        <v>20204</v>
      </c>
      <c r="R88" s="30" t="s">
        <v>4458</v>
      </c>
    </row>
    <row r="89" spans="1:18" x14ac:dyDescent="0.2">
      <c r="A89" s="30" t="s">
        <v>16295</v>
      </c>
      <c r="B89" s="30" t="str">
        <f t="shared" si="1"/>
        <v>000051643739916</v>
      </c>
      <c r="C89" s="71">
        <v>46041</v>
      </c>
      <c r="D89" s="30" t="s">
        <v>17044</v>
      </c>
      <c r="E89" s="71">
        <v>46041</v>
      </c>
      <c r="F89" s="71" t="e">
        <f>VLOOKUP(B89,[1]Ban_hang!R:S,2,0)</f>
        <v>#N/A</v>
      </c>
      <c r="G89" s="30" t="s">
        <v>19058</v>
      </c>
      <c r="H89" s="30" t="s">
        <v>17045</v>
      </c>
      <c r="I89" s="31">
        <v>3462885</v>
      </c>
      <c r="J89" s="31">
        <v>0</v>
      </c>
      <c r="K89" s="31">
        <v>277031</v>
      </c>
      <c r="L89" s="31">
        <v>3739916</v>
      </c>
      <c r="M89" s="31">
        <v>3739916</v>
      </c>
      <c r="N89" s="30" t="s">
        <v>20201</v>
      </c>
      <c r="O89" s="30" t="s">
        <v>20202</v>
      </c>
      <c r="P89" s="30" t="s">
        <v>20203</v>
      </c>
      <c r="Q89" s="30" t="s">
        <v>20204</v>
      </c>
      <c r="R89" s="30" t="s">
        <v>4458</v>
      </c>
    </row>
    <row r="90" spans="1:18" x14ac:dyDescent="0.2">
      <c r="A90" s="30" t="s">
        <v>16307</v>
      </c>
      <c r="B90" s="30" t="str">
        <f t="shared" si="1"/>
        <v>00005161541976</v>
      </c>
      <c r="C90" s="71">
        <v>46041</v>
      </c>
      <c r="D90" s="30" t="s">
        <v>17038</v>
      </c>
      <c r="E90" s="71">
        <v>46041</v>
      </c>
      <c r="F90" s="71" t="e">
        <f>VLOOKUP(B90,[1]Ban_hang!R:S,2,0)</f>
        <v>#N/A</v>
      </c>
      <c r="G90" s="30" t="s">
        <v>19055</v>
      </c>
      <c r="H90" s="30" t="s">
        <v>17039</v>
      </c>
      <c r="I90" s="31">
        <v>501830</v>
      </c>
      <c r="J90" s="31">
        <v>0</v>
      </c>
      <c r="K90" s="31">
        <v>40146</v>
      </c>
      <c r="L90" s="31">
        <v>541976</v>
      </c>
      <c r="M90" s="31">
        <v>541976</v>
      </c>
      <c r="N90" s="30" t="s">
        <v>20201</v>
      </c>
      <c r="O90" s="30" t="s">
        <v>20202</v>
      </c>
      <c r="P90" s="30" t="s">
        <v>20203</v>
      </c>
      <c r="Q90" s="30" t="s">
        <v>20204</v>
      </c>
      <c r="R90" s="30" t="s">
        <v>4458</v>
      </c>
    </row>
    <row r="91" spans="1:18" x14ac:dyDescent="0.2">
      <c r="A91" s="30" t="s">
        <v>16308</v>
      </c>
      <c r="B91" s="30" t="str">
        <f t="shared" si="1"/>
        <v>000051652083190</v>
      </c>
      <c r="C91" s="71">
        <v>46041</v>
      </c>
      <c r="D91" s="30" t="s">
        <v>17046</v>
      </c>
      <c r="E91" s="71">
        <v>46041</v>
      </c>
      <c r="F91" s="71" t="e">
        <f>VLOOKUP(B91,[1]Ban_hang!R:S,2,0)</f>
        <v>#N/A</v>
      </c>
      <c r="G91" s="30" t="s">
        <v>19059</v>
      </c>
      <c r="H91" s="30" t="s">
        <v>17047</v>
      </c>
      <c r="I91" s="31">
        <v>1928880</v>
      </c>
      <c r="J91" s="31">
        <v>0</v>
      </c>
      <c r="K91" s="31">
        <v>154310</v>
      </c>
      <c r="L91" s="31">
        <v>2083190</v>
      </c>
      <c r="M91" s="31">
        <v>2083190</v>
      </c>
      <c r="N91" s="30" t="s">
        <v>20201</v>
      </c>
      <c r="O91" s="30" t="s">
        <v>20202</v>
      </c>
      <c r="P91" s="30" t="s">
        <v>20203</v>
      </c>
      <c r="Q91" s="30" t="s">
        <v>20204</v>
      </c>
      <c r="R91" s="30" t="s">
        <v>4458</v>
      </c>
    </row>
    <row r="92" spans="1:18" x14ac:dyDescent="0.2">
      <c r="A92" s="30" t="s">
        <v>16288</v>
      </c>
      <c r="B92" s="30" t="str">
        <f t="shared" si="1"/>
        <v>000051664749592</v>
      </c>
      <c r="C92" s="71">
        <v>46041</v>
      </c>
      <c r="D92" s="30" t="s">
        <v>17048</v>
      </c>
      <c r="E92" s="71">
        <v>46041</v>
      </c>
      <c r="F92" s="71" t="e">
        <f>VLOOKUP(B92,[1]Ban_hang!R:S,2,0)</f>
        <v>#N/A</v>
      </c>
      <c r="G92" s="30" t="s">
        <v>19060</v>
      </c>
      <c r="H92" s="30" t="s">
        <v>17049</v>
      </c>
      <c r="I92" s="31">
        <v>4397770</v>
      </c>
      <c r="J92" s="31">
        <v>0</v>
      </c>
      <c r="K92" s="31">
        <v>351822</v>
      </c>
      <c r="L92" s="31">
        <v>4749592</v>
      </c>
      <c r="M92" s="31">
        <v>4749592</v>
      </c>
      <c r="N92" s="30" t="s">
        <v>20201</v>
      </c>
      <c r="O92" s="30" t="s">
        <v>20202</v>
      </c>
      <c r="P92" s="30" t="s">
        <v>20203</v>
      </c>
      <c r="Q92" s="30" t="s">
        <v>20204</v>
      </c>
      <c r="R92" s="30" t="s">
        <v>4458</v>
      </c>
    </row>
    <row r="93" spans="1:18" x14ac:dyDescent="0.2">
      <c r="A93" s="30" t="s">
        <v>16307</v>
      </c>
      <c r="B93" s="30" t="str">
        <f t="shared" si="1"/>
        <v>00005160512271</v>
      </c>
      <c r="C93" s="71">
        <v>46041</v>
      </c>
      <c r="D93" s="30" t="s">
        <v>17036</v>
      </c>
      <c r="E93" s="71">
        <v>46041</v>
      </c>
      <c r="F93" s="71" t="e">
        <f>VLOOKUP(B93,[1]Ban_hang!R:S,2,0)</f>
        <v>#N/A</v>
      </c>
      <c r="G93" s="30" t="s">
        <v>19054</v>
      </c>
      <c r="H93" s="30" t="s">
        <v>17037</v>
      </c>
      <c r="I93" s="31">
        <v>474325</v>
      </c>
      <c r="J93" s="31">
        <v>0</v>
      </c>
      <c r="K93" s="31">
        <v>37946</v>
      </c>
      <c r="L93" s="31">
        <v>512271</v>
      </c>
      <c r="M93" s="31">
        <v>512271</v>
      </c>
      <c r="N93" s="30" t="s">
        <v>20201</v>
      </c>
      <c r="O93" s="30" t="s">
        <v>20202</v>
      </c>
      <c r="P93" s="30" t="s">
        <v>20203</v>
      </c>
      <c r="Q93" s="30" t="s">
        <v>20204</v>
      </c>
      <c r="R93" s="30" t="s">
        <v>4458</v>
      </c>
    </row>
    <row r="94" spans="1:18" x14ac:dyDescent="0.2">
      <c r="A94" s="30" t="s">
        <v>16295</v>
      </c>
      <c r="B94" s="30" t="str">
        <f t="shared" si="1"/>
        <v>00005163512271</v>
      </c>
      <c r="C94" s="71">
        <v>46041</v>
      </c>
      <c r="D94" s="30" t="s">
        <v>17042</v>
      </c>
      <c r="E94" s="71">
        <v>46041</v>
      </c>
      <c r="F94" s="71" t="e">
        <f>VLOOKUP(B94,[1]Ban_hang!R:S,2,0)</f>
        <v>#N/A</v>
      </c>
      <c r="G94" s="30" t="s">
        <v>19057</v>
      </c>
      <c r="H94" s="30" t="s">
        <v>17043</v>
      </c>
      <c r="I94" s="31">
        <v>474325</v>
      </c>
      <c r="J94" s="31">
        <v>0</v>
      </c>
      <c r="K94" s="31">
        <v>37946</v>
      </c>
      <c r="L94" s="31">
        <v>512271</v>
      </c>
      <c r="M94" s="31">
        <v>512271</v>
      </c>
      <c r="N94" s="30" t="s">
        <v>20201</v>
      </c>
      <c r="O94" s="30" t="s">
        <v>20202</v>
      </c>
      <c r="P94" s="30" t="s">
        <v>20203</v>
      </c>
      <c r="Q94" s="30" t="s">
        <v>20204</v>
      </c>
      <c r="R94" s="30" t="s">
        <v>4458</v>
      </c>
    </row>
    <row r="95" spans="1:18" x14ac:dyDescent="0.2">
      <c r="A95" s="30" t="s">
        <v>16303</v>
      </c>
      <c r="B95" s="30" t="str">
        <f t="shared" si="1"/>
        <v>000047941987200</v>
      </c>
      <c r="C95" s="71">
        <v>46041</v>
      </c>
      <c r="D95" s="30" t="s">
        <v>17050</v>
      </c>
      <c r="E95" s="71">
        <v>46041</v>
      </c>
      <c r="F95" s="71" t="e">
        <f>VLOOKUP(B95,[1]Ban_hang!R:S,2,0)</f>
        <v>#N/A</v>
      </c>
      <c r="G95" s="30" t="s">
        <v>19061</v>
      </c>
      <c r="H95" s="30" t="s">
        <v>17052</v>
      </c>
      <c r="I95" s="31">
        <v>1840000</v>
      </c>
      <c r="J95" s="31">
        <v>0</v>
      </c>
      <c r="K95" s="31">
        <v>147200</v>
      </c>
      <c r="L95" s="31">
        <v>1987200</v>
      </c>
      <c r="M95" s="31">
        <v>1987200</v>
      </c>
      <c r="N95" s="30" t="s">
        <v>20201</v>
      </c>
      <c r="O95" s="30" t="s">
        <v>20202</v>
      </c>
      <c r="P95" s="30" t="s">
        <v>20203</v>
      </c>
      <c r="Q95" s="30" t="s">
        <v>20205</v>
      </c>
      <c r="R95" s="30" t="s">
        <v>4174</v>
      </c>
    </row>
    <row r="96" spans="1:18" x14ac:dyDescent="0.2">
      <c r="A96" s="30" t="s">
        <v>16294</v>
      </c>
      <c r="B96" s="30" t="str">
        <f t="shared" si="1"/>
        <v>000051675207976</v>
      </c>
      <c r="C96" s="71">
        <v>46042</v>
      </c>
      <c r="D96" s="30" t="s">
        <v>17053</v>
      </c>
      <c r="E96" s="71">
        <v>46042</v>
      </c>
      <c r="F96" s="71" t="e">
        <f>VLOOKUP(B96,[1]Ban_hang!R:S,2,0)</f>
        <v>#N/A</v>
      </c>
      <c r="G96" s="30" t="s">
        <v>19062</v>
      </c>
      <c r="H96" s="30" t="s">
        <v>17054</v>
      </c>
      <c r="I96" s="31">
        <v>4822200</v>
      </c>
      <c r="J96" s="31">
        <v>0</v>
      </c>
      <c r="K96" s="31">
        <v>385776</v>
      </c>
      <c r="L96" s="31">
        <v>5207976</v>
      </c>
      <c r="M96" s="31">
        <v>5207976</v>
      </c>
      <c r="N96" s="30" t="s">
        <v>20201</v>
      </c>
      <c r="O96" s="30" t="s">
        <v>20202</v>
      </c>
      <c r="P96" s="30" t="s">
        <v>20203</v>
      </c>
      <c r="Q96" s="30" t="s">
        <v>20204</v>
      </c>
      <c r="R96" s="30" t="s">
        <v>4458</v>
      </c>
    </row>
    <row r="97" spans="1:18" x14ac:dyDescent="0.2">
      <c r="A97" s="30" t="s">
        <v>16303</v>
      </c>
      <c r="B97" s="30" t="str">
        <f t="shared" si="1"/>
        <v>000067309974460</v>
      </c>
      <c r="C97" s="71">
        <v>46042</v>
      </c>
      <c r="D97" s="30" t="s">
        <v>17074</v>
      </c>
      <c r="E97" s="71">
        <v>46042</v>
      </c>
      <c r="F97" s="71" t="e">
        <f>VLOOKUP(B97,[1]Ban_hang!R:S,2,0)</f>
        <v>#N/A</v>
      </c>
      <c r="G97" s="30" t="s">
        <v>19072</v>
      </c>
      <c r="H97" s="30" t="s">
        <v>17075</v>
      </c>
      <c r="I97" s="31">
        <v>9235611</v>
      </c>
      <c r="J97" s="31">
        <v>0</v>
      </c>
      <c r="K97" s="31">
        <v>738849</v>
      </c>
      <c r="L97" s="31">
        <v>9974460</v>
      </c>
      <c r="M97" s="31">
        <v>9974460</v>
      </c>
      <c r="N97" s="30" t="s">
        <v>20201</v>
      </c>
      <c r="O97" s="30" t="s">
        <v>20202</v>
      </c>
      <c r="P97" s="30" t="s">
        <v>20203</v>
      </c>
      <c r="Q97" s="30" t="s">
        <v>20205</v>
      </c>
      <c r="R97" s="30" t="s">
        <v>4174</v>
      </c>
    </row>
    <row r="98" spans="1:18" x14ac:dyDescent="0.2">
      <c r="A98" s="30" t="s">
        <v>16292</v>
      </c>
      <c r="B98" s="30" t="str">
        <f t="shared" si="1"/>
        <v>00005171512271</v>
      </c>
      <c r="C98" s="71">
        <v>46042</v>
      </c>
      <c r="D98" s="30" t="s">
        <v>17061</v>
      </c>
      <c r="E98" s="71">
        <v>46042</v>
      </c>
      <c r="F98" s="71" t="e">
        <f>VLOOKUP(B98,[1]Ban_hang!R:S,2,0)</f>
        <v>#N/A</v>
      </c>
      <c r="G98" s="30" t="s">
        <v>19066</v>
      </c>
      <c r="H98" s="30" t="s">
        <v>17062</v>
      </c>
      <c r="I98" s="31">
        <v>474325</v>
      </c>
      <c r="J98" s="31">
        <v>0</v>
      </c>
      <c r="K98" s="31">
        <v>37946</v>
      </c>
      <c r="L98" s="31">
        <v>512271</v>
      </c>
      <c r="M98" s="31">
        <v>512271</v>
      </c>
      <c r="N98" s="30" t="s">
        <v>20201</v>
      </c>
      <c r="O98" s="30" t="s">
        <v>20202</v>
      </c>
      <c r="P98" s="30" t="s">
        <v>20203</v>
      </c>
      <c r="Q98" s="30" t="s">
        <v>20204</v>
      </c>
      <c r="R98" s="30" t="s">
        <v>4458</v>
      </c>
    </row>
    <row r="99" spans="1:18" x14ac:dyDescent="0.2">
      <c r="A99" s="30" t="s">
        <v>16303</v>
      </c>
      <c r="B99" s="30" t="str">
        <f t="shared" si="1"/>
        <v>0000672710415952</v>
      </c>
      <c r="C99" s="71">
        <v>46042</v>
      </c>
      <c r="D99" s="30" t="s">
        <v>17070</v>
      </c>
      <c r="E99" s="71">
        <v>46042</v>
      </c>
      <c r="F99" s="71" t="e">
        <f>VLOOKUP(B99,[1]Ban_hang!R:S,2,0)</f>
        <v>#N/A</v>
      </c>
      <c r="G99" s="30" t="s">
        <v>19070</v>
      </c>
      <c r="H99" s="30" t="s">
        <v>17071</v>
      </c>
      <c r="I99" s="31">
        <v>9644400</v>
      </c>
      <c r="J99" s="31">
        <v>0</v>
      </c>
      <c r="K99" s="31">
        <v>771552</v>
      </c>
      <c r="L99" s="31">
        <v>10415952</v>
      </c>
      <c r="M99" s="31">
        <v>10415952</v>
      </c>
      <c r="N99" s="30" t="s">
        <v>20201</v>
      </c>
      <c r="O99" s="30" t="s">
        <v>20202</v>
      </c>
      <c r="P99" s="30" t="s">
        <v>20203</v>
      </c>
      <c r="Q99" s="30" t="s">
        <v>20205</v>
      </c>
      <c r="R99" s="30" t="s">
        <v>4174</v>
      </c>
    </row>
    <row r="100" spans="1:18" x14ac:dyDescent="0.2">
      <c r="A100" s="30" t="s">
        <v>16303</v>
      </c>
      <c r="B100" s="30" t="str">
        <f t="shared" si="1"/>
        <v>000067341024542</v>
      </c>
      <c r="C100" s="71">
        <v>46042</v>
      </c>
      <c r="D100" s="30" t="s">
        <v>17072</v>
      </c>
      <c r="E100" s="71">
        <v>46042</v>
      </c>
      <c r="F100" s="71" t="e">
        <f>VLOOKUP(B100,[1]Ban_hang!R:S,2,0)</f>
        <v>#N/A</v>
      </c>
      <c r="G100" s="30" t="s">
        <v>19071</v>
      </c>
      <c r="H100" s="30" t="s">
        <v>17073</v>
      </c>
      <c r="I100" s="31">
        <v>948650</v>
      </c>
      <c r="J100" s="31">
        <v>0</v>
      </c>
      <c r="K100" s="31">
        <v>75892</v>
      </c>
      <c r="L100" s="31">
        <v>1024542</v>
      </c>
      <c r="M100" s="31">
        <v>1024542</v>
      </c>
      <c r="N100" s="30" t="s">
        <v>20201</v>
      </c>
      <c r="O100" s="30" t="s">
        <v>20202</v>
      </c>
      <c r="P100" s="30" t="s">
        <v>20203</v>
      </c>
      <c r="Q100" s="30" t="s">
        <v>20205</v>
      </c>
      <c r="R100" s="30" t="s">
        <v>4174</v>
      </c>
    </row>
    <row r="101" spans="1:18" x14ac:dyDescent="0.2">
      <c r="A101" s="30" t="s">
        <v>16292</v>
      </c>
      <c r="B101" s="30" t="str">
        <f t="shared" si="1"/>
        <v>000051694791338</v>
      </c>
      <c r="C101" s="71">
        <v>46042</v>
      </c>
      <c r="D101" s="30" t="s">
        <v>17057</v>
      </c>
      <c r="E101" s="71">
        <v>46042</v>
      </c>
      <c r="F101" s="71" t="e">
        <f>VLOOKUP(B101,[1]Ban_hang!R:S,2,0)</f>
        <v>#N/A</v>
      </c>
      <c r="G101" s="30" t="s">
        <v>19064</v>
      </c>
      <c r="H101" s="30" t="s">
        <v>17058</v>
      </c>
      <c r="I101" s="31">
        <v>4436424</v>
      </c>
      <c r="J101" s="31">
        <v>0</v>
      </c>
      <c r="K101" s="31">
        <v>354914</v>
      </c>
      <c r="L101" s="31">
        <v>4791338</v>
      </c>
      <c r="M101" s="31">
        <v>4791338</v>
      </c>
      <c r="N101" s="30" t="s">
        <v>20201</v>
      </c>
      <c r="O101" s="30" t="s">
        <v>20202</v>
      </c>
      <c r="P101" s="30" t="s">
        <v>20203</v>
      </c>
      <c r="Q101" s="30" t="s">
        <v>20204</v>
      </c>
      <c r="R101" s="30" t="s">
        <v>4458</v>
      </c>
    </row>
    <row r="102" spans="1:18" x14ac:dyDescent="0.2">
      <c r="A102" s="30" t="s">
        <v>16303</v>
      </c>
      <c r="B102" s="30" t="str">
        <f t="shared" si="1"/>
        <v>00006729783000</v>
      </c>
      <c r="C102" s="71">
        <v>46042</v>
      </c>
      <c r="D102" s="30" t="s">
        <v>17066</v>
      </c>
      <c r="E102" s="71">
        <v>46042</v>
      </c>
      <c r="F102" s="71" t="e">
        <f>VLOOKUP(B102,[1]Ban_hang!R:S,2,0)</f>
        <v>#N/A</v>
      </c>
      <c r="G102" s="30" t="s">
        <v>19068</v>
      </c>
      <c r="H102" s="30" t="s">
        <v>17067</v>
      </c>
      <c r="I102" s="31">
        <v>725000</v>
      </c>
      <c r="J102" s="31">
        <v>0</v>
      </c>
      <c r="K102" s="31">
        <v>58000</v>
      </c>
      <c r="L102" s="31">
        <v>783000</v>
      </c>
      <c r="M102" s="31">
        <v>783000</v>
      </c>
      <c r="N102" s="30" t="s">
        <v>20201</v>
      </c>
      <c r="O102" s="30" t="s">
        <v>20202</v>
      </c>
      <c r="P102" s="30" t="s">
        <v>20203</v>
      </c>
      <c r="Q102" s="30" t="s">
        <v>20205</v>
      </c>
      <c r="R102" s="30" t="s">
        <v>4174</v>
      </c>
    </row>
    <row r="103" spans="1:18" x14ac:dyDescent="0.2">
      <c r="A103" s="30" t="s">
        <v>16303</v>
      </c>
      <c r="B103" s="30" t="str">
        <f t="shared" si="1"/>
        <v>000067263124786</v>
      </c>
      <c r="C103" s="71">
        <v>46042</v>
      </c>
      <c r="D103" s="30" t="s">
        <v>17063</v>
      </c>
      <c r="E103" s="71">
        <v>46042</v>
      </c>
      <c r="F103" s="71" t="e">
        <f>VLOOKUP(B103,[1]Ban_hang!R:S,2,0)</f>
        <v>#N/A</v>
      </c>
      <c r="G103" s="30" t="s">
        <v>19067</v>
      </c>
      <c r="H103" s="30" t="s">
        <v>17065</v>
      </c>
      <c r="I103" s="31">
        <v>2893320</v>
      </c>
      <c r="J103" s="31">
        <v>0</v>
      </c>
      <c r="K103" s="31">
        <v>231466</v>
      </c>
      <c r="L103" s="31">
        <v>3124786</v>
      </c>
      <c r="M103" s="31">
        <v>3124786</v>
      </c>
      <c r="N103" s="30" t="s">
        <v>20201</v>
      </c>
      <c r="O103" s="30" t="s">
        <v>20202</v>
      </c>
      <c r="P103" s="30" t="s">
        <v>20203</v>
      </c>
      <c r="Q103" s="30" t="s">
        <v>20205</v>
      </c>
      <c r="R103" s="30" t="s">
        <v>4174</v>
      </c>
    </row>
    <row r="104" spans="1:18" x14ac:dyDescent="0.2">
      <c r="A104" s="30" t="s">
        <v>16303</v>
      </c>
      <c r="B104" s="30" t="str">
        <f t="shared" si="1"/>
        <v>000067335122710</v>
      </c>
      <c r="C104" s="71">
        <v>46042</v>
      </c>
      <c r="D104" s="30" t="s">
        <v>17068</v>
      </c>
      <c r="E104" s="71">
        <v>46042</v>
      </c>
      <c r="F104" s="71" t="e">
        <f>VLOOKUP(B104,[1]Ban_hang!R:S,2,0)</f>
        <v>#N/A</v>
      </c>
      <c r="G104" s="30" t="s">
        <v>19069</v>
      </c>
      <c r="H104" s="30" t="s">
        <v>17069</v>
      </c>
      <c r="I104" s="31">
        <v>4743250</v>
      </c>
      <c r="J104" s="31">
        <v>0</v>
      </c>
      <c r="K104" s="31">
        <v>379460</v>
      </c>
      <c r="L104" s="31">
        <v>5122710</v>
      </c>
      <c r="M104" s="31">
        <v>5122710</v>
      </c>
      <c r="N104" s="30" t="s">
        <v>20201</v>
      </c>
      <c r="O104" s="30" t="s">
        <v>20202</v>
      </c>
      <c r="P104" s="30" t="s">
        <v>20203</v>
      </c>
      <c r="Q104" s="30" t="s">
        <v>20205</v>
      </c>
      <c r="R104" s="30" t="s">
        <v>4174</v>
      </c>
    </row>
    <row r="105" spans="1:18" x14ac:dyDescent="0.2">
      <c r="A105" s="30" t="s">
        <v>16292</v>
      </c>
      <c r="B105" s="30" t="str">
        <f t="shared" si="1"/>
        <v>00005168783000</v>
      </c>
      <c r="C105" s="71">
        <v>46042</v>
      </c>
      <c r="D105" s="30" t="s">
        <v>17055</v>
      </c>
      <c r="E105" s="71">
        <v>46042</v>
      </c>
      <c r="F105" s="71" t="e">
        <f>VLOOKUP(B105,[1]Ban_hang!R:S,2,0)</f>
        <v>#N/A</v>
      </c>
      <c r="G105" s="30" t="s">
        <v>19063</v>
      </c>
      <c r="H105" s="30" t="s">
        <v>17056</v>
      </c>
      <c r="I105" s="31">
        <v>725000</v>
      </c>
      <c r="J105" s="31">
        <v>0</v>
      </c>
      <c r="K105" s="31">
        <v>58000</v>
      </c>
      <c r="L105" s="31">
        <v>783000</v>
      </c>
      <c r="M105" s="31">
        <v>783000</v>
      </c>
      <c r="N105" s="30" t="s">
        <v>20201</v>
      </c>
      <c r="O105" s="30" t="s">
        <v>20202</v>
      </c>
      <c r="P105" s="30" t="s">
        <v>20203</v>
      </c>
      <c r="Q105" s="30" t="s">
        <v>20204</v>
      </c>
      <c r="R105" s="30" t="s">
        <v>4458</v>
      </c>
    </row>
    <row r="106" spans="1:18" x14ac:dyDescent="0.2">
      <c r="A106" s="30" t="s">
        <v>16292</v>
      </c>
      <c r="B106" s="30" t="str">
        <f t="shared" si="1"/>
        <v>000051702186050</v>
      </c>
      <c r="C106" s="71">
        <v>46042</v>
      </c>
      <c r="D106" s="30" t="s">
        <v>17059</v>
      </c>
      <c r="E106" s="71">
        <v>46042</v>
      </c>
      <c r="F106" s="71" t="e">
        <f>VLOOKUP(B106,[1]Ban_hang!R:S,2,0)</f>
        <v>#N/A</v>
      </c>
      <c r="G106" s="30" t="s">
        <v>19065</v>
      </c>
      <c r="H106" s="30" t="s">
        <v>17060</v>
      </c>
      <c r="I106" s="31">
        <v>2024120</v>
      </c>
      <c r="J106" s="31">
        <v>0</v>
      </c>
      <c r="K106" s="31">
        <v>161930</v>
      </c>
      <c r="L106" s="31">
        <v>2186050</v>
      </c>
      <c r="M106" s="31">
        <v>2186050</v>
      </c>
      <c r="N106" s="30" t="s">
        <v>20201</v>
      </c>
      <c r="O106" s="30" t="s">
        <v>20202</v>
      </c>
      <c r="P106" s="30" t="s">
        <v>20203</v>
      </c>
      <c r="Q106" s="30" t="s">
        <v>20204</v>
      </c>
      <c r="R106" s="30" t="s">
        <v>4458</v>
      </c>
    </row>
    <row r="107" spans="1:18" x14ac:dyDescent="0.2">
      <c r="A107" s="30" t="s">
        <v>16303</v>
      </c>
      <c r="B107" s="30" t="str">
        <f t="shared" si="1"/>
        <v>000067311007521</v>
      </c>
      <c r="C107" s="71">
        <v>46043</v>
      </c>
      <c r="D107" s="30" t="s">
        <v>17084</v>
      </c>
      <c r="E107" s="71">
        <v>46043</v>
      </c>
      <c r="F107" s="71" t="e">
        <f>VLOOKUP(B107,[1]Ban_hang!R:S,2,0)</f>
        <v>#N/A</v>
      </c>
      <c r="G107" s="30" t="s">
        <v>19077</v>
      </c>
      <c r="H107" s="30" t="s">
        <v>17085</v>
      </c>
      <c r="I107" s="31">
        <v>932890</v>
      </c>
      <c r="J107" s="31">
        <v>0</v>
      </c>
      <c r="K107" s="31">
        <v>74631</v>
      </c>
      <c r="L107" s="31">
        <v>1007521</v>
      </c>
      <c r="M107" s="31">
        <v>1007521</v>
      </c>
      <c r="N107" s="30" t="s">
        <v>20201</v>
      </c>
      <c r="O107" s="30" t="s">
        <v>20202</v>
      </c>
      <c r="P107" s="30" t="s">
        <v>20203</v>
      </c>
      <c r="Q107" s="30" t="s">
        <v>20205</v>
      </c>
      <c r="R107" s="30" t="s">
        <v>4174</v>
      </c>
    </row>
    <row r="108" spans="1:18" x14ac:dyDescent="0.2">
      <c r="A108" s="30" t="s">
        <v>16299</v>
      </c>
      <c r="B108" s="30" t="str">
        <f t="shared" si="1"/>
        <v>000082947832403</v>
      </c>
      <c r="C108" s="71">
        <v>46043</v>
      </c>
      <c r="D108" s="30" t="s">
        <v>17086</v>
      </c>
      <c r="E108" s="71">
        <v>46043</v>
      </c>
      <c r="F108" s="71" t="e">
        <f>VLOOKUP(B108,[1]Ban_hang!R:S,2,0)</f>
        <v>#N/A</v>
      </c>
      <c r="G108" s="30" t="s">
        <v>19078</v>
      </c>
      <c r="H108" s="30" t="s">
        <v>17088</v>
      </c>
      <c r="I108" s="31">
        <v>7252225</v>
      </c>
      <c r="J108" s="31">
        <v>0</v>
      </c>
      <c r="K108" s="31">
        <v>580178</v>
      </c>
      <c r="L108" s="31">
        <v>7832403</v>
      </c>
      <c r="M108" s="31">
        <v>7832403</v>
      </c>
      <c r="N108" s="30" t="s">
        <v>20201</v>
      </c>
      <c r="O108" s="30" t="s">
        <v>20202</v>
      </c>
      <c r="P108" s="30" t="s">
        <v>20203</v>
      </c>
      <c r="Q108" s="30" t="s">
        <v>20204</v>
      </c>
      <c r="R108" s="30" t="s">
        <v>4458</v>
      </c>
    </row>
    <row r="109" spans="1:18" x14ac:dyDescent="0.2">
      <c r="A109" s="30" t="s">
        <v>16299</v>
      </c>
      <c r="B109" s="30" t="str">
        <f t="shared" si="1"/>
        <v>0000532110712477</v>
      </c>
      <c r="C109" s="71">
        <v>46043</v>
      </c>
      <c r="D109" s="30" t="s">
        <v>17082</v>
      </c>
      <c r="E109" s="71">
        <v>46043</v>
      </c>
      <c r="F109" s="71" t="e">
        <f>VLOOKUP(B109,[1]Ban_hang!R:S,2,0)</f>
        <v>#N/A</v>
      </c>
      <c r="G109" s="30" t="s">
        <v>19076</v>
      </c>
      <c r="H109" s="30" t="s">
        <v>17083</v>
      </c>
      <c r="I109" s="31">
        <v>9918960</v>
      </c>
      <c r="J109" s="31">
        <v>0</v>
      </c>
      <c r="K109" s="31">
        <v>793517</v>
      </c>
      <c r="L109" s="31">
        <v>10712477</v>
      </c>
      <c r="M109" s="31">
        <v>10712477</v>
      </c>
      <c r="N109" s="30" t="s">
        <v>20201</v>
      </c>
      <c r="O109" s="30" t="s">
        <v>20202</v>
      </c>
      <c r="P109" s="30" t="s">
        <v>20203</v>
      </c>
      <c r="Q109" s="30" t="s">
        <v>20204</v>
      </c>
      <c r="R109" s="30" t="s">
        <v>4458</v>
      </c>
    </row>
    <row r="110" spans="1:18" x14ac:dyDescent="0.2">
      <c r="A110" s="30" t="s">
        <v>16299</v>
      </c>
      <c r="B110" s="30" t="str">
        <f t="shared" si="1"/>
        <v>000053203550219</v>
      </c>
      <c r="C110" s="71">
        <v>46043</v>
      </c>
      <c r="D110" s="30" t="s">
        <v>17080</v>
      </c>
      <c r="E110" s="71">
        <v>46043</v>
      </c>
      <c r="F110" s="71" t="e">
        <f>VLOOKUP(B110,[1]Ban_hang!R:S,2,0)</f>
        <v>#N/A</v>
      </c>
      <c r="G110" s="30" t="s">
        <v>19075</v>
      </c>
      <c r="H110" s="30" t="s">
        <v>17081</v>
      </c>
      <c r="I110" s="31">
        <v>3287240</v>
      </c>
      <c r="J110" s="31">
        <v>0</v>
      </c>
      <c r="K110" s="31">
        <v>262979</v>
      </c>
      <c r="L110" s="31">
        <v>3550219</v>
      </c>
      <c r="M110" s="31">
        <v>3550219</v>
      </c>
      <c r="N110" s="30" t="s">
        <v>20201</v>
      </c>
      <c r="O110" s="30" t="s">
        <v>20202</v>
      </c>
      <c r="P110" s="30" t="s">
        <v>20203</v>
      </c>
      <c r="Q110" s="30" t="s">
        <v>20204</v>
      </c>
      <c r="R110" s="30" t="s">
        <v>4458</v>
      </c>
    </row>
    <row r="111" spans="1:18" x14ac:dyDescent="0.2">
      <c r="A111" s="30" t="s">
        <v>16299</v>
      </c>
      <c r="B111" s="30" t="str">
        <f t="shared" si="1"/>
        <v>000053194166381</v>
      </c>
      <c r="C111" s="71">
        <v>46043</v>
      </c>
      <c r="D111" s="30" t="s">
        <v>17078</v>
      </c>
      <c r="E111" s="71">
        <v>46043</v>
      </c>
      <c r="F111" s="71" t="e">
        <f>VLOOKUP(B111,[1]Ban_hang!R:S,2,0)</f>
        <v>#N/A</v>
      </c>
      <c r="G111" s="30" t="s">
        <v>19074</v>
      </c>
      <c r="H111" s="30" t="s">
        <v>17079</v>
      </c>
      <c r="I111" s="31">
        <v>3857760</v>
      </c>
      <c r="J111" s="31">
        <v>0</v>
      </c>
      <c r="K111" s="31">
        <v>308621</v>
      </c>
      <c r="L111" s="31">
        <v>4166381</v>
      </c>
      <c r="M111" s="31">
        <v>4166381</v>
      </c>
      <c r="N111" s="30" t="s">
        <v>20201</v>
      </c>
      <c r="O111" s="30" t="s">
        <v>20202</v>
      </c>
      <c r="P111" s="30" t="s">
        <v>20203</v>
      </c>
      <c r="Q111" s="30" t="s">
        <v>20204</v>
      </c>
      <c r="R111" s="30" t="s">
        <v>4458</v>
      </c>
    </row>
    <row r="112" spans="1:18" x14ac:dyDescent="0.2">
      <c r="A112" s="30" t="s">
        <v>16307</v>
      </c>
      <c r="B112" s="30" t="str">
        <f t="shared" si="1"/>
        <v>00006136806017</v>
      </c>
      <c r="C112" s="71">
        <v>46044</v>
      </c>
      <c r="D112" s="30" t="s">
        <v>17109</v>
      </c>
      <c r="E112" s="71">
        <v>46044</v>
      </c>
      <c r="F112" s="71" t="e">
        <f>VLOOKUP(B112,[1]Ban_hang!R:S,2,0)</f>
        <v>#N/A</v>
      </c>
      <c r="G112" s="30" t="s">
        <v>19088</v>
      </c>
      <c r="H112" s="30" t="s">
        <v>17110</v>
      </c>
      <c r="I112" s="31">
        <v>746312</v>
      </c>
      <c r="J112" s="31">
        <v>0</v>
      </c>
      <c r="K112" s="31">
        <v>59705</v>
      </c>
      <c r="L112" s="31">
        <v>806017</v>
      </c>
      <c r="M112" s="31">
        <v>806017</v>
      </c>
      <c r="N112" s="30" t="s">
        <v>20201</v>
      </c>
      <c r="O112" s="30" t="s">
        <v>20202</v>
      </c>
      <c r="P112" s="30" t="s">
        <v>20203</v>
      </c>
      <c r="Q112" s="30" t="s">
        <v>20204</v>
      </c>
      <c r="R112" s="30" t="s">
        <v>4458</v>
      </c>
    </row>
    <row r="113" spans="1:18" x14ac:dyDescent="0.2">
      <c r="A113" s="30" t="s">
        <v>16299</v>
      </c>
      <c r="B113" s="30" t="str">
        <f t="shared" si="1"/>
        <v>0000531820726183</v>
      </c>
      <c r="C113" s="71">
        <v>46044</v>
      </c>
      <c r="D113" s="30" t="s">
        <v>17121</v>
      </c>
      <c r="E113" s="71">
        <v>46044</v>
      </c>
      <c r="F113" s="71" t="e">
        <f>VLOOKUP(B113,[1]Ban_hang!R:S,2,0)</f>
        <v>#N/A</v>
      </c>
      <c r="G113" s="30" t="s">
        <v>19094</v>
      </c>
      <c r="H113" s="30" t="s">
        <v>17122</v>
      </c>
      <c r="I113" s="31">
        <v>19190910</v>
      </c>
      <c r="J113" s="31">
        <v>0</v>
      </c>
      <c r="K113" s="31">
        <v>1535273</v>
      </c>
      <c r="L113" s="31">
        <v>20726183</v>
      </c>
      <c r="M113" s="31">
        <v>20726183</v>
      </c>
      <c r="N113" s="30" t="s">
        <v>20201</v>
      </c>
      <c r="O113" s="30" t="s">
        <v>20202</v>
      </c>
      <c r="P113" s="30" t="s">
        <v>20203</v>
      </c>
      <c r="Q113" s="30" t="s">
        <v>20204</v>
      </c>
      <c r="R113" s="30" t="s">
        <v>4458</v>
      </c>
    </row>
    <row r="114" spans="1:18" x14ac:dyDescent="0.2">
      <c r="A114" s="30" t="s">
        <v>16307</v>
      </c>
      <c r="B114" s="30" t="str">
        <f t="shared" si="1"/>
        <v>000053144201092</v>
      </c>
      <c r="C114" s="71">
        <v>46044</v>
      </c>
      <c r="D114" s="30" t="s">
        <v>17113</v>
      </c>
      <c r="E114" s="71">
        <v>46044</v>
      </c>
      <c r="F114" s="71" t="e">
        <f>VLOOKUP(B114,[1]Ban_hang!R:S,2,0)</f>
        <v>#N/A</v>
      </c>
      <c r="G114" s="30" t="s">
        <v>19090</v>
      </c>
      <c r="H114" s="30" t="s">
        <v>17114</v>
      </c>
      <c r="I114" s="31">
        <v>3889900</v>
      </c>
      <c r="J114" s="31">
        <v>0</v>
      </c>
      <c r="K114" s="31">
        <v>311192</v>
      </c>
      <c r="L114" s="31">
        <v>4201092</v>
      </c>
      <c r="M114" s="31">
        <v>4201092</v>
      </c>
      <c r="N114" s="30" t="s">
        <v>20201</v>
      </c>
      <c r="O114" s="30" t="s">
        <v>20202</v>
      </c>
      <c r="P114" s="30" t="s">
        <v>20203</v>
      </c>
      <c r="Q114" s="30" t="s">
        <v>20204</v>
      </c>
      <c r="R114" s="30" t="s">
        <v>4458</v>
      </c>
    </row>
    <row r="115" spans="1:18" x14ac:dyDescent="0.2">
      <c r="A115" s="30" t="s">
        <v>16291</v>
      </c>
      <c r="B115" s="30" t="str">
        <f t="shared" si="1"/>
        <v>000053095207976</v>
      </c>
      <c r="C115" s="71">
        <v>46044</v>
      </c>
      <c r="D115" s="30" t="s">
        <v>17105</v>
      </c>
      <c r="E115" s="71">
        <v>46044</v>
      </c>
      <c r="F115" s="71" t="e">
        <f>VLOOKUP(B115,[1]Ban_hang!R:S,2,0)</f>
        <v>#N/A</v>
      </c>
      <c r="G115" s="30" t="s">
        <v>19086</v>
      </c>
      <c r="H115" s="30" t="s">
        <v>17106</v>
      </c>
      <c r="I115" s="31">
        <v>4822200</v>
      </c>
      <c r="J115" s="31">
        <v>0</v>
      </c>
      <c r="K115" s="31">
        <v>385776</v>
      </c>
      <c r="L115" s="31">
        <v>5207976</v>
      </c>
      <c r="M115" s="31">
        <v>5207976</v>
      </c>
      <c r="N115" s="30" t="s">
        <v>20201</v>
      </c>
      <c r="O115" s="30" t="s">
        <v>20202</v>
      </c>
      <c r="P115" s="30" t="s">
        <v>20203</v>
      </c>
      <c r="Q115" s="30" t="s">
        <v>20204</v>
      </c>
      <c r="R115" s="30" t="s">
        <v>4458</v>
      </c>
    </row>
    <row r="116" spans="1:18" x14ac:dyDescent="0.2">
      <c r="A116" s="30" t="s">
        <v>16295</v>
      </c>
      <c r="B116" s="30" t="str">
        <f t="shared" si="1"/>
        <v>000053064157935</v>
      </c>
      <c r="C116" s="71">
        <v>46044</v>
      </c>
      <c r="D116" s="30" t="s">
        <v>17099</v>
      </c>
      <c r="E116" s="71">
        <v>46044</v>
      </c>
      <c r="F116" s="71" t="e">
        <f>VLOOKUP(B116,[1]Ban_hang!R:S,2,0)</f>
        <v>#N/A</v>
      </c>
      <c r="G116" s="30" t="s">
        <v>19083</v>
      </c>
      <c r="H116" s="30" t="s">
        <v>17100</v>
      </c>
      <c r="I116" s="31">
        <v>3849940</v>
      </c>
      <c r="J116" s="31">
        <v>0</v>
      </c>
      <c r="K116" s="31">
        <v>307995</v>
      </c>
      <c r="L116" s="31">
        <v>4157935</v>
      </c>
      <c r="M116" s="31">
        <v>4157935</v>
      </c>
      <c r="N116" s="30" t="s">
        <v>20201</v>
      </c>
      <c r="O116" s="30" t="s">
        <v>20202</v>
      </c>
      <c r="P116" s="30" t="s">
        <v>20203</v>
      </c>
      <c r="Q116" s="30" t="s">
        <v>20204</v>
      </c>
      <c r="R116" s="30" t="s">
        <v>4458</v>
      </c>
    </row>
    <row r="117" spans="1:18" x14ac:dyDescent="0.2">
      <c r="A117" s="30" t="s">
        <v>16291</v>
      </c>
      <c r="B117" s="30" t="str">
        <f t="shared" si="1"/>
        <v>0000530821130999</v>
      </c>
      <c r="C117" s="71">
        <v>46044</v>
      </c>
      <c r="D117" s="30" t="s">
        <v>17103</v>
      </c>
      <c r="E117" s="71">
        <v>46044</v>
      </c>
      <c r="F117" s="71" t="e">
        <f>VLOOKUP(B117,[1]Ban_hang!R:S,2,0)</f>
        <v>#N/A</v>
      </c>
      <c r="G117" s="30" t="s">
        <v>19085</v>
      </c>
      <c r="H117" s="30" t="s">
        <v>17104</v>
      </c>
      <c r="I117" s="31">
        <v>19565740</v>
      </c>
      <c r="J117" s="31">
        <v>0</v>
      </c>
      <c r="K117" s="31">
        <v>1565259</v>
      </c>
      <c r="L117" s="31">
        <v>21130999</v>
      </c>
      <c r="M117" s="31">
        <v>21130999</v>
      </c>
      <c r="N117" s="30" t="s">
        <v>20201</v>
      </c>
      <c r="O117" s="30" t="s">
        <v>20202</v>
      </c>
      <c r="P117" s="30" t="s">
        <v>20203</v>
      </c>
      <c r="Q117" s="30" t="s">
        <v>20204</v>
      </c>
      <c r="R117" s="30" t="s">
        <v>4458</v>
      </c>
    </row>
    <row r="118" spans="1:18" x14ac:dyDescent="0.2">
      <c r="A118" s="30" t="s">
        <v>16288</v>
      </c>
      <c r="B118" s="30" t="str">
        <f t="shared" si="1"/>
        <v>000053013554388</v>
      </c>
      <c r="C118" s="71">
        <v>46044</v>
      </c>
      <c r="D118" s="30" t="s">
        <v>17089</v>
      </c>
      <c r="E118" s="71">
        <v>46044</v>
      </c>
      <c r="F118" s="71" t="e">
        <f>VLOOKUP(B118,[1]Ban_hang!R:S,2,0)</f>
        <v>#N/A</v>
      </c>
      <c r="G118" s="30" t="s">
        <v>19079</v>
      </c>
      <c r="H118" s="30" t="s">
        <v>17090</v>
      </c>
      <c r="I118" s="31">
        <v>3291100</v>
      </c>
      <c r="J118" s="31">
        <v>0</v>
      </c>
      <c r="K118" s="31">
        <v>263288</v>
      </c>
      <c r="L118" s="31">
        <v>3554388</v>
      </c>
      <c r="M118" s="31">
        <v>3554388</v>
      </c>
      <c r="N118" s="30" t="s">
        <v>20201</v>
      </c>
      <c r="O118" s="30" t="s">
        <v>20202</v>
      </c>
      <c r="P118" s="30" t="s">
        <v>20203</v>
      </c>
      <c r="Q118" s="30" t="s">
        <v>20204</v>
      </c>
      <c r="R118" s="30" t="s">
        <v>4458</v>
      </c>
    </row>
    <row r="119" spans="1:18" x14ac:dyDescent="0.2">
      <c r="A119" s="30" t="s">
        <v>16303</v>
      </c>
      <c r="B119" s="30" t="str">
        <f t="shared" si="1"/>
        <v>000067324269240</v>
      </c>
      <c r="C119" s="71">
        <v>46044</v>
      </c>
      <c r="D119" s="30" t="s">
        <v>17123</v>
      </c>
      <c r="E119" s="71">
        <v>46044</v>
      </c>
      <c r="F119" s="71" t="e">
        <f>VLOOKUP(B119,[1]Ban_hang!R:S,2,0)</f>
        <v>#N/A</v>
      </c>
      <c r="G119" s="30" t="s">
        <v>19095</v>
      </c>
      <c r="H119" s="30" t="s">
        <v>17124</v>
      </c>
      <c r="I119" s="31">
        <v>3953000</v>
      </c>
      <c r="J119" s="31">
        <v>0</v>
      </c>
      <c r="K119" s="31">
        <v>316240</v>
      </c>
      <c r="L119" s="31">
        <v>4269240</v>
      </c>
      <c r="M119" s="31">
        <v>4269240</v>
      </c>
      <c r="N119" s="30" t="s">
        <v>20201</v>
      </c>
      <c r="O119" s="30" t="s">
        <v>20202</v>
      </c>
      <c r="P119" s="30" t="s">
        <v>20203</v>
      </c>
      <c r="Q119" s="30" t="s">
        <v>20206</v>
      </c>
      <c r="R119" s="30" t="s">
        <v>4174</v>
      </c>
    </row>
    <row r="120" spans="1:18" x14ac:dyDescent="0.2">
      <c r="A120" s="30" t="s">
        <v>16299</v>
      </c>
      <c r="B120" s="30" t="str">
        <f t="shared" si="1"/>
        <v>000053163124786</v>
      </c>
      <c r="C120" s="71">
        <v>46044</v>
      </c>
      <c r="D120" s="30" t="s">
        <v>17117</v>
      </c>
      <c r="E120" s="71">
        <v>46044</v>
      </c>
      <c r="F120" s="71" t="e">
        <f>VLOOKUP(B120,[1]Ban_hang!R:S,2,0)</f>
        <v>#N/A</v>
      </c>
      <c r="G120" s="30" t="s">
        <v>19092</v>
      </c>
      <c r="H120" s="30" t="s">
        <v>17118</v>
      </c>
      <c r="I120" s="31">
        <v>2893320</v>
      </c>
      <c r="J120" s="31">
        <v>0</v>
      </c>
      <c r="K120" s="31">
        <v>231466</v>
      </c>
      <c r="L120" s="31">
        <v>3124786</v>
      </c>
      <c r="M120" s="31">
        <v>3124786</v>
      </c>
      <c r="N120" s="30" t="s">
        <v>20201</v>
      </c>
      <c r="O120" s="30" t="s">
        <v>20202</v>
      </c>
      <c r="P120" s="30" t="s">
        <v>20203</v>
      </c>
      <c r="Q120" s="30" t="s">
        <v>20204</v>
      </c>
      <c r="R120" s="30" t="s">
        <v>4458</v>
      </c>
    </row>
    <row r="121" spans="1:18" x14ac:dyDescent="0.2">
      <c r="A121" s="30" t="s">
        <v>16287</v>
      </c>
      <c r="B121" s="30" t="str">
        <f t="shared" si="1"/>
        <v>000053072186050</v>
      </c>
      <c r="C121" s="71">
        <v>46044</v>
      </c>
      <c r="D121" s="30" t="s">
        <v>17101</v>
      </c>
      <c r="E121" s="71">
        <v>46044</v>
      </c>
      <c r="F121" s="71" t="e">
        <f>VLOOKUP(B121,[1]Ban_hang!R:S,2,0)</f>
        <v>#N/A</v>
      </c>
      <c r="G121" s="30" t="s">
        <v>19084</v>
      </c>
      <c r="H121" s="30" t="s">
        <v>17102</v>
      </c>
      <c r="I121" s="31">
        <v>2024120</v>
      </c>
      <c r="J121" s="31">
        <v>0</v>
      </c>
      <c r="K121" s="31">
        <v>161930</v>
      </c>
      <c r="L121" s="31">
        <v>2186050</v>
      </c>
      <c r="M121" s="31">
        <v>2186050</v>
      </c>
      <c r="N121" s="30" t="s">
        <v>20201</v>
      </c>
      <c r="O121" s="30" t="s">
        <v>20202</v>
      </c>
      <c r="P121" s="30" t="s">
        <v>20203</v>
      </c>
      <c r="Q121" s="30" t="s">
        <v>20204</v>
      </c>
      <c r="R121" s="30" t="s">
        <v>4458</v>
      </c>
    </row>
    <row r="122" spans="1:18" x14ac:dyDescent="0.2">
      <c r="A122" s="30" t="s">
        <v>16307</v>
      </c>
      <c r="B122" s="30" t="str">
        <f t="shared" si="1"/>
        <v>000053131586110</v>
      </c>
      <c r="C122" s="71">
        <v>46044</v>
      </c>
      <c r="D122" s="30" t="s">
        <v>17111</v>
      </c>
      <c r="E122" s="71">
        <v>46044</v>
      </c>
      <c r="F122" s="71" t="e">
        <f>VLOOKUP(B122,[1]Ban_hang!R:S,2,0)</f>
        <v>#N/A</v>
      </c>
      <c r="G122" s="30" t="s">
        <v>19089</v>
      </c>
      <c r="H122" s="30" t="s">
        <v>17112</v>
      </c>
      <c r="I122" s="31">
        <v>1468620</v>
      </c>
      <c r="J122" s="31">
        <v>0</v>
      </c>
      <c r="K122" s="31">
        <v>117490</v>
      </c>
      <c r="L122" s="31">
        <v>1586110</v>
      </c>
      <c r="M122" s="31">
        <v>1586110</v>
      </c>
      <c r="N122" s="30" t="s">
        <v>20201</v>
      </c>
      <c r="O122" s="30" t="s">
        <v>20202</v>
      </c>
      <c r="P122" s="30" t="s">
        <v>20203</v>
      </c>
      <c r="Q122" s="30" t="s">
        <v>20204</v>
      </c>
      <c r="R122" s="30" t="s">
        <v>4458</v>
      </c>
    </row>
    <row r="123" spans="1:18" x14ac:dyDescent="0.2">
      <c r="A123" s="30" t="s">
        <v>16290</v>
      </c>
      <c r="B123" s="30" t="str">
        <f t="shared" si="1"/>
        <v>0000530227768647</v>
      </c>
      <c r="C123" s="71">
        <v>46044</v>
      </c>
      <c r="D123" s="30" t="s">
        <v>17091</v>
      </c>
      <c r="E123" s="71">
        <v>46044</v>
      </c>
      <c r="F123" s="71" t="e">
        <f>VLOOKUP(B123,[1]Ban_hang!R:S,2,0)</f>
        <v>#N/A</v>
      </c>
      <c r="G123" s="30" t="s">
        <v>18573</v>
      </c>
      <c r="H123" s="30" t="s">
        <v>17092</v>
      </c>
      <c r="I123" s="31">
        <v>25711710</v>
      </c>
      <c r="J123" s="31">
        <v>0</v>
      </c>
      <c r="K123" s="31">
        <v>2056937</v>
      </c>
      <c r="L123" s="31">
        <v>27768647</v>
      </c>
      <c r="M123" s="31">
        <v>27768647</v>
      </c>
      <c r="N123" s="30" t="s">
        <v>20201</v>
      </c>
      <c r="O123" s="30" t="s">
        <v>20202</v>
      </c>
      <c r="P123" s="30" t="s">
        <v>20203</v>
      </c>
      <c r="Q123" s="30" t="s">
        <v>20204</v>
      </c>
      <c r="R123" s="30" t="s">
        <v>4458</v>
      </c>
    </row>
    <row r="124" spans="1:18" x14ac:dyDescent="0.2">
      <c r="A124" s="30" t="s">
        <v>16296</v>
      </c>
      <c r="B124" s="30" t="str">
        <f t="shared" si="1"/>
        <v>000053171024542</v>
      </c>
      <c r="C124" s="71">
        <v>46044</v>
      </c>
      <c r="D124" s="30" t="s">
        <v>17119</v>
      </c>
      <c r="E124" s="71">
        <v>46044</v>
      </c>
      <c r="F124" s="71" t="e">
        <f>VLOOKUP(B124,[1]Ban_hang!R:S,2,0)</f>
        <v>#N/A</v>
      </c>
      <c r="G124" s="30" t="s">
        <v>19093</v>
      </c>
      <c r="H124" s="30" t="s">
        <v>17120</v>
      </c>
      <c r="I124" s="31">
        <v>948650</v>
      </c>
      <c r="J124" s="31">
        <v>0</v>
      </c>
      <c r="K124" s="31">
        <v>75892</v>
      </c>
      <c r="L124" s="31">
        <v>1024542</v>
      </c>
      <c r="M124" s="31">
        <v>1024542</v>
      </c>
      <c r="N124" s="30" t="s">
        <v>20201</v>
      </c>
      <c r="O124" s="30" t="s">
        <v>20202</v>
      </c>
      <c r="P124" s="30" t="s">
        <v>20203</v>
      </c>
      <c r="Q124" s="30" t="s">
        <v>20204</v>
      </c>
      <c r="R124" s="30" t="s">
        <v>4458</v>
      </c>
    </row>
    <row r="125" spans="1:18" x14ac:dyDescent="0.2">
      <c r="A125" s="30" t="s">
        <v>16309</v>
      </c>
      <c r="B125" s="30" t="str">
        <f t="shared" si="1"/>
        <v>000053053669300</v>
      </c>
      <c r="C125" s="71">
        <v>46044</v>
      </c>
      <c r="D125" s="30" t="s">
        <v>17097</v>
      </c>
      <c r="E125" s="71">
        <v>46044</v>
      </c>
      <c r="F125" s="71" t="e">
        <f>VLOOKUP(B125,[1]Ban_hang!R:S,2,0)</f>
        <v>#N/A</v>
      </c>
      <c r="G125" s="30" t="s">
        <v>19082</v>
      </c>
      <c r="H125" s="30" t="s">
        <v>17098</v>
      </c>
      <c r="I125" s="31">
        <v>3397500</v>
      </c>
      <c r="J125" s="31">
        <v>0</v>
      </c>
      <c r="K125" s="31">
        <v>271800</v>
      </c>
      <c r="L125" s="31">
        <v>3669300</v>
      </c>
      <c r="M125" s="31">
        <v>3669300</v>
      </c>
      <c r="N125" s="30" t="s">
        <v>20201</v>
      </c>
      <c r="O125" s="30" t="s">
        <v>20202</v>
      </c>
      <c r="P125" s="30" t="s">
        <v>20203</v>
      </c>
      <c r="Q125" s="30" t="s">
        <v>20204</v>
      </c>
      <c r="R125" s="30" t="s">
        <v>4458</v>
      </c>
    </row>
    <row r="126" spans="1:18" x14ac:dyDescent="0.2">
      <c r="A126" s="30" t="s">
        <v>16309</v>
      </c>
      <c r="B126" s="30" t="str">
        <f t="shared" si="1"/>
        <v>000053041539000</v>
      </c>
      <c r="C126" s="71">
        <v>46044</v>
      </c>
      <c r="D126" s="30" t="s">
        <v>17095</v>
      </c>
      <c r="E126" s="71">
        <v>46044</v>
      </c>
      <c r="F126" s="71" t="e">
        <f>VLOOKUP(B126,[1]Ban_hang!R:S,2,0)</f>
        <v>#N/A</v>
      </c>
      <c r="G126" s="30" t="s">
        <v>19081</v>
      </c>
      <c r="H126" s="30" t="s">
        <v>17096</v>
      </c>
      <c r="I126" s="31">
        <v>1425000</v>
      </c>
      <c r="J126" s="31">
        <v>0</v>
      </c>
      <c r="K126" s="31">
        <v>114000</v>
      </c>
      <c r="L126" s="31">
        <v>1539000</v>
      </c>
      <c r="M126" s="31">
        <v>1539000</v>
      </c>
      <c r="N126" s="30" t="s">
        <v>20201</v>
      </c>
      <c r="O126" s="30" t="s">
        <v>20202</v>
      </c>
      <c r="P126" s="30" t="s">
        <v>20203</v>
      </c>
      <c r="Q126" s="30" t="s">
        <v>20204</v>
      </c>
      <c r="R126" s="30" t="s">
        <v>4458</v>
      </c>
    </row>
    <row r="127" spans="1:18" x14ac:dyDescent="0.2">
      <c r="A127" s="30" t="s">
        <v>16307</v>
      </c>
      <c r="B127" s="30" t="str">
        <f t="shared" si="1"/>
        <v>000053102083190</v>
      </c>
      <c r="C127" s="71">
        <v>46044</v>
      </c>
      <c r="D127" s="30" t="s">
        <v>17107</v>
      </c>
      <c r="E127" s="71">
        <v>46044</v>
      </c>
      <c r="F127" s="71" t="e">
        <f>VLOOKUP(B127,[1]Ban_hang!R:S,2,0)</f>
        <v>#N/A</v>
      </c>
      <c r="G127" s="30" t="s">
        <v>19087</v>
      </c>
      <c r="H127" s="30" t="s">
        <v>17108</v>
      </c>
      <c r="I127" s="31">
        <v>1928880</v>
      </c>
      <c r="J127" s="31">
        <v>0</v>
      </c>
      <c r="K127" s="31">
        <v>154310</v>
      </c>
      <c r="L127" s="31">
        <v>2083190</v>
      </c>
      <c r="M127" s="31">
        <v>2083190</v>
      </c>
      <c r="N127" s="30" t="s">
        <v>20201</v>
      </c>
      <c r="O127" s="30" t="s">
        <v>20202</v>
      </c>
      <c r="P127" s="30" t="s">
        <v>20203</v>
      </c>
      <c r="Q127" s="30" t="s">
        <v>20204</v>
      </c>
      <c r="R127" s="30" t="s">
        <v>4458</v>
      </c>
    </row>
    <row r="128" spans="1:18" x14ac:dyDescent="0.2">
      <c r="A128" s="30" t="s">
        <v>16308</v>
      </c>
      <c r="B128" s="30" t="str">
        <f t="shared" si="1"/>
        <v>0000530310849032</v>
      </c>
      <c r="C128" s="71">
        <v>46044</v>
      </c>
      <c r="D128" s="30" t="s">
        <v>17093</v>
      </c>
      <c r="E128" s="71">
        <v>46044</v>
      </c>
      <c r="F128" s="71" t="e">
        <f>VLOOKUP(B128,[1]Ban_hang!R:S,2,0)</f>
        <v>#N/A</v>
      </c>
      <c r="G128" s="30" t="s">
        <v>19080</v>
      </c>
      <c r="H128" s="30" t="s">
        <v>17094</v>
      </c>
      <c r="I128" s="31">
        <v>10045400</v>
      </c>
      <c r="J128" s="31">
        <v>0</v>
      </c>
      <c r="K128" s="31">
        <v>803632</v>
      </c>
      <c r="L128" s="31">
        <v>10849032</v>
      </c>
      <c r="M128" s="31">
        <v>10849032</v>
      </c>
      <c r="N128" s="30" t="s">
        <v>20201</v>
      </c>
      <c r="O128" s="30" t="s">
        <v>20202</v>
      </c>
      <c r="P128" s="30" t="s">
        <v>20203</v>
      </c>
      <c r="Q128" s="30" t="s">
        <v>20204</v>
      </c>
      <c r="R128" s="30" t="s">
        <v>4458</v>
      </c>
    </row>
    <row r="129" spans="1:18" x14ac:dyDescent="0.2">
      <c r="A129" s="30" t="s">
        <v>16289</v>
      </c>
      <c r="B129" s="30" t="str">
        <f t="shared" si="1"/>
        <v>000053152561355</v>
      </c>
      <c r="C129" s="71">
        <v>46044</v>
      </c>
      <c r="D129" s="30" t="s">
        <v>17115</v>
      </c>
      <c r="E129" s="71">
        <v>46044</v>
      </c>
      <c r="F129" s="71" t="e">
        <f>VLOOKUP(B129,[1]Ban_hang!R:S,2,0)</f>
        <v>#N/A</v>
      </c>
      <c r="G129" s="30" t="s">
        <v>19091</v>
      </c>
      <c r="H129" s="30" t="s">
        <v>17116</v>
      </c>
      <c r="I129" s="31">
        <v>2371625</v>
      </c>
      <c r="J129" s="31">
        <v>0</v>
      </c>
      <c r="K129" s="31">
        <v>189730</v>
      </c>
      <c r="L129" s="31">
        <v>2561355</v>
      </c>
      <c r="M129" s="31">
        <v>2561355</v>
      </c>
      <c r="N129" s="30" t="s">
        <v>20201</v>
      </c>
      <c r="O129" s="30" t="s">
        <v>20202</v>
      </c>
      <c r="P129" s="30" t="s">
        <v>20203</v>
      </c>
      <c r="Q129" s="30" t="s">
        <v>20204</v>
      </c>
      <c r="R129" s="30" t="s">
        <v>4458</v>
      </c>
    </row>
    <row r="130" spans="1:18" x14ac:dyDescent="0.2">
      <c r="A130" s="30" t="s">
        <v>16303</v>
      </c>
      <c r="B130" s="30" t="str">
        <f t="shared" si="1"/>
        <v>0000728510075212</v>
      </c>
      <c r="C130" s="71">
        <v>46046</v>
      </c>
      <c r="D130" s="30" t="s">
        <v>17130</v>
      </c>
      <c r="E130" s="71">
        <v>46046</v>
      </c>
      <c r="F130" s="71" t="e">
        <f>VLOOKUP(B130,[1]Ban_hang!R:S,2,0)</f>
        <v>#N/A</v>
      </c>
      <c r="G130" s="30" t="s">
        <v>19099</v>
      </c>
      <c r="H130" s="30" t="s">
        <v>17132</v>
      </c>
      <c r="I130" s="31">
        <v>9328900</v>
      </c>
      <c r="J130" s="31">
        <v>0</v>
      </c>
      <c r="K130" s="31">
        <v>746312</v>
      </c>
      <c r="L130" s="31">
        <v>10075212</v>
      </c>
      <c r="M130" s="31">
        <v>10075212</v>
      </c>
      <c r="N130" s="30" t="s">
        <v>20201</v>
      </c>
      <c r="O130" s="30" t="s">
        <v>20202</v>
      </c>
      <c r="P130" s="30" t="s">
        <v>20203</v>
      </c>
      <c r="Q130" s="30" t="s">
        <v>20205</v>
      </c>
      <c r="R130" s="30" t="s">
        <v>4174</v>
      </c>
    </row>
    <row r="131" spans="1:18" x14ac:dyDescent="0.2">
      <c r="A131" s="30" t="s">
        <v>16303</v>
      </c>
      <c r="B131" s="30" t="str">
        <f t="shared" ref="B131:B194" si="2">G131&amp;L131</f>
        <v>0000728618919981</v>
      </c>
      <c r="C131" s="71">
        <v>46046</v>
      </c>
      <c r="D131" s="30" t="s">
        <v>17137</v>
      </c>
      <c r="E131" s="71">
        <v>46046</v>
      </c>
      <c r="F131" s="71" t="e">
        <f>VLOOKUP(B131,[1]Ban_hang!R:S,2,0)</f>
        <v>#N/A</v>
      </c>
      <c r="G131" s="30" t="s">
        <v>19102</v>
      </c>
      <c r="H131" s="30" t="s">
        <v>17138</v>
      </c>
      <c r="I131" s="31">
        <v>17518501</v>
      </c>
      <c r="J131" s="31">
        <v>0</v>
      </c>
      <c r="K131" s="31">
        <v>1401480</v>
      </c>
      <c r="L131" s="31">
        <v>18919981</v>
      </c>
      <c r="M131" s="31">
        <v>18919981</v>
      </c>
      <c r="N131" s="30" t="s">
        <v>20201</v>
      </c>
      <c r="O131" s="30" t="s">
        <v>20202</v>
      </c>
      <c r="P131" s="30" t="s">
        <v>20203</v>
      </c>
      <c r="Q131" s="30" t="s">
        <v>20205</v>
      </c>
      <c r="R131" s="30" t="s">
        <v>4174</v>
      </c>
    </row>
    <row r="132" spans="1:18" x14ac:dyDescent="0.2">
      <c r="A132" s="30" t="s">
        <v>16303</v>
      </c>
      <c r="B132" s="30" t="str">
        <f t="shared" si="2"/>
        <v>00007284756000</v>
      </c>
      <c r="C132" s="71">
        <v>46046</v>
      </c>
      <c r="D132" s="30" t="s">
        <v>17135</v>
      </c>
      <c r="E132" s="71">
        <v>46046</v>
      </c>
      <c r="F132" s="71" t="e">
        <f>VLOOKUP(B132,[1]Ban_hang!R:S,2,0)</f>
        <v>#N/A</v>
      </c>
      <c r="G132" s="30" t="s">
        <v>19101</v>
      </c>
      <c r="H132" s="30" t="s">
        <v>17136</v>
      </c>
      <c r="I132" s="31">
        <v>700000</v>
      </c>
      <c r="J132" s="31">
        <v>0</v>
      </c>
      <c r="K132" s="31">
        <v>56000</v>
      </c>
      <c r="L132" s="31">
        <v>756000</v>
      </c>
      <c r="M132" s="31">
        <v>756000</v>
      </c>
      <c r="N132" s="30" t="s">
        <v>20201</v>
      </c>
      <c r="O132" s="30" t="s">
        <v>20202</v>
      </c>
      <c r="P132" s="30" t="s">
        <v>20203</v>
      </c>
      <c r="Q132" s="30" t="s">
        <v>20205</v>
      </c>
      <c r="R132" s="30" t="s">
        <v>4174</v>
      </c>
    </row>
    <row r="133" spans="1:18" x14ac:dyDescent="0.2">
      <c r="A133" s="30" t="s">
        <v>16299</v>
      </c>
      <c r="B133" s="30" t="str">
        <f t="shared" si="2"/>
        <v>0000613210075212</v>
      </c>
      <c r="C133" s="71">
        <v>46046</v>
      </c>
      <c r="D133" s="30" t="s">
        <v>17029</v>
      </c>
      <c r="E133" s="71">
        <v>46046</v>
      </c>
      <c r="F133" s="71" t="e">
        <f>VLOOKUP(B133,[1]Ban_hang!R:S,2,0)</f>
        <v>#N/A</v>
      </c>
      <c r="G133" s="30" t="s">
        <v>19096</v>
      </c>
      <c r="H133" s="30" t="s">
        <v>17125</v>
      </c>
      <c r="I133" s="31">
        <v>9328900</v>
      </c>
      <c r="J133" s="31">
        <v>0</v>
      </c>
      <c r="K133" s="31">
        <v>746312</v>
      </c>
      <c r="L133" s="31">
        <v>10075212</v>
      </c>
      <c r="M133" s="31">
        <v>10075212</v>
      </c>
      <c r="N133" s="30" t="s">
        <v>20201</v>
      </c>
      <c r="O133" s="30" t="s">
        <v>20202</v>
      </c>
      <c r="P133" s="30" t="s">
        <v>20203</v>
      </c>
      <c r="Q133" s="30" t="s">
        <v>20204</v>
      </c>
      <c r="R133" s="30" t="s">
        <v>4458</v>
      </c>
    </row>
    <row r="134" spans="1:18" x14ac:dyDescent="0.2">
      <c r="A134" s="30" t="s">
        <v>16303</v>
      </c>
      <c r="B134" s="30" t="str">
        <f t="shared" si="2"/>
        <v>000072872743200</v>
      </c>
      <c r="C134" s="71">
        <v>46046</v>
      </c>
      <c r="D134" s="30" t="s">
        <v>17133</v>
      </c>
      <c r="E134" s="71">
        <v>46046</v>
      </c>
      <c r="F134" s="71" t="e">
        <f>VLOOKUP(B134,[1]Ban_hang!R:S,2,0)</f>
        <v>#N/A</v>
      </c>
      <c r="G134" s="30" t="s">
        <v>19100</v>
      </c>
      <c r="H134" s="30" t="s">
        <v>17134</v>
      </c>
      <c r="I134" s="31">
        <v>2540000</v>
      </c>
      <c r="J134" s="31">
        <v>0</v>
      </c>
      <c r="K134" s="31">
        <v>203200</v>
      </c>
      <c r="L134" s="31">
        <v>2743200</v>
      </c>
      <c r="M134" s="31">
        <v>2743200</v>
      </c>
      <c r="N134" s="30" t="s">
        <v>20201</v>
      </c>
      <c r="O134" s="30" t="s">
        <v>20202</v>
      </c>
      <c r="P134" s="30" t="s">
        <v>20203</v>
      </c>
      <c r="Q134" s="30" t="s">
        <v>20205</v>
      </c>
      <c r="R134" s="30" t="s">
        <v>4174</v>
      </c>
    </row>
    <row r="135" spans="1:18" x14ac:dyDescent="0.2">
      <c r="A135" s="30" t="s">
        <v>16299</v>
      </c>
      <c r="B135" s="30" t="str">
        <f t="shared" si="2"/>
        <v>000061355654286</v>
      </c>
      <c r="C135" s="71">
        <v>46046</v>
      </c>
      <c r="D135" s="30" t="s">
        <v>17128</v>
      </c>
      <c r="E135" s="71">
        <v>46046</v>
      </c>
      <c r="F135" s="71" t="e">
        <f>VLOOKUP(B135,[1]Ban_hang!R:S,2,0)</f>
        <v>#N/A</v>
      </c>
      <c r="G135" s="30" t="s">
        <v>19098</v>
      </c>
      <c r="H135" s="30" t="s">
        <v>17129</v>
      </c>
      <c r="I135" s="31">
        <v>5235450</v>
      </c>
      <c r="J135" s="31">
        <v>0</v>
      </c>
      <c r="K135" s="31">
        <v>418836</v>
      </c>
      <c r="L135" s="31">
        <v>5654286</v>
      </c>
      <c r="M135" s="31">
        <v>5654286</v>
      </c>
      <c r="N135" s="30" t="s">
        <v>20201</v>
      </c>
      <c r="O135" s="30" t="s">
        <v>20202</v>
      </c>
      <c r="P135" s="30" t="s">
        <v>20203</v>
      </c>
      <c r="Q135" s="30" t="s">
        <v>20204</v>
      </c>
      <c r="R135" s="30" t="s">
        <v>4458</v>
      </c>
    </row>
    <row r="136" spans="1:18" x14ac:dyDescent="0.2">
      <c r="A136" s="30" t="s">
        <v>16299</v>
      </c>
      <c r="B136" s="30" t="str">
        <f t="shared" si="2"/>
        <v>0000613418468972</v>
      </c>
      <c r="C136" s="71">
        <v>46046</v>
      </c>
      <c r="D136" s="30" t="s">
        <v>17126</v>
      </c>
      <c r="E136" s="71">
        <v>46046</v>
      </c>
      <c r="F136" s="71" t="e">
        <f>VLOOKUP(B136,[1]Ban_hang!R:S,2,0)</f>
        <v>#N/A</v>
      </c>
      <c r="G136" s="30" t="s">
        <v>19097</v>
      </c>
      <c r="H136" s="30" t="s">
        <v>17127</v>
      </c>
      <c r="I136" s="31">
        <v>17100900</v>
      </c>
      <c r="J136" s="31">
        <v>0</v>
      </c>
      <c r="K136" s="31">
        <v>1368072</v>
      </c>
      <c r="L136" s="31">
        <v>18468972</v>
      </c>
      <c r="M136" s="31">
        <v>18468972</v>
      </c>
      <c r="N136" s="30" t="s">
        <v>20201</v>
      </c>
      <c r="O136" s="30" t="s">
        <v>20202</v>
      </c>
      <c r="P136" s="30" t="s">
        <v>20203</v>
      </c>
      <c r="Q136" s="30" t="s">
        <v>20204</v>
      </c>
      <c r="R136" s="30" t="s">
        <v>4458</v>
      </c>
    </row>
    <row r="137" spans="1:18" x14ac:dyDescent="0.2">
      <c r="A137" s="30" t="s">
        <v>16310</v>
      </c>
      <c r="B137" s="30" t="str">
        <f t="shared" si="2"/>
        <v>000072241007521</v>
      </c>
      <c r="C137" s="71">
        <v>46048</v>
      </c>
      <c r="D137" s="30" t="s">
        <v>17149</v>
      </c>
      <c r="E137" s="71">
        <v>46048</v>
      </c>
      <c r="F137" s="71" t="e">
        <f>VLOOKUP(B137,[1]Ban_hang!R:S,2,0)</f>
        <v>#N/A</v>
      </c>
      <c r="G137" s="30" t="s">
        <v>19107</v>
      </c>
      <c r="H137" s="30" t="s">
        <v>17150</v>
      </c>
      <c r="I137" s="31">
        <v>932890</v>
      </c>
      <c r="J137" s="31">
        <v>0</v>
      </c>
      <c r="K137" s="31">
        <v>74631</v>
      </c>
      <c r="L137" s="31">
        <v>1007521</v>
      </c>
      <c r="M137" s="31">
        <v>1007521</v>
      </c>
      <c r="N137" s="30" t="s">
        <v>20201</v>
      </c>
      <c r="O137" s="30" t="s">
        <v>20202</v>
      </c>
      <c r="P137" s="30" t="s">
        <v>20203</v>
      </c>
      <c r="Q137" s="30" t="s">
        <v>20204</v>
      </c>
      <c r="R137" s="30" t="s">
        <v>4458</v>
      </c>
    </row>
    <row r="138" spans="1:18" x14ac:dyDescent="0.2">
      <c r="A138" s="30" t="s">
        <v>16289</v>
      </c>
      <c r="B138" s="30" t="str">
        <f t="shared" si="2"/>
        <v>000072315037606</v>
      </c>
      <c r="C138" s="71">
        <v>46048</v>
      </c>
      <c r="D138" s="30" t="s">
        <v>17163</v>
      </c>
      <c r="E138" s="71">
        <v>46048</v>
      </c>
      <c r="F138" s="71" t="e">
        <f>VLOOKUP(B138,[1]Ban_hang!R:S,2,0)</f>
        <v>#N/A</v>
      </c>
      <c r="G138" s="30" t="s">
        <v>19114</v>
      </c>
      <c r="H138" s="30" t="s">
        <v>17164</v>
      </c>
      <c r="I138" s="31">
        <v>4664450</v>
      </c>
      <c r="J138" s="31">
        <v>0</v>
      </c>
      <c r="K138" s="31">
        <v>373156</v>
      </c>
      <c r="L138" s="31">
        <v>5037606</v>
      </c>
      <c r="M138" s="31">
        <v>5037606</v>
      </c>
      <c r="N138" s="30" t="s">
        <v>20201</v>
      </c>
      <c r="O138" s="30" t="s">
        <v>20202</v>
      </c>
      <c r="P138" s="30" t="s">
        <v>20203</v>
      </c>
      <c r="Q138" s="30" t="s">
        <v>20204</v>
      </c>
      <c r="R138" s="30" t="s">
        <v>4458</v>
      </c>
    </row>
    <row r="139" spans="1:18" x14ac:dyDescent="0.2">
      <c r="A139" s="30" t="s">
        <v>16289</v>
      </c>
      <c r="B139" s="30" t="str">
        <f t="shared" si="2"/>
        <v>000072321562393</v>
      </c>
      <c r="C139" s="71">
        <v>46048</v>
      </c>
      <c r="D139" s="30" t="s">
        <v>17165</v>
      </c>
      <c r="E139" s="71">
        <v>46048</v>
      </c>
      <c r="F139" s="71" t="e">
        <f>VLOOKUP(B139,[1]Ban_hang!R:S,2,0)</f>
        <v>#N/A</v>
      </c>
      <c r="G139" s="30" t="s">
        <v>19115</v>
      </c>
      <c r="H139" s="30" t="s">
        <v>17166</v>
      </c>
      <c r="I139" s="31">
        <v>1446660</v>
      </c>
      <c r="J139" s="31">
        <v>0</v>
      </c>
      <c r="K139" s="31">
        <v>115733</v>
      </c>
      <c r="L139" s="31">
        <v>1562393</v>
      </c>
      <c r="M139" s="31">
        <v>1562393</v>
      </c>
      <c r="N139" s="30" t="s">
        <v>20201</v>
      </c>
      <c r="O139" s="30" t="s">
        <v>20202</v>
      </c>
      <c r="P139" s="30" t="s">
        <v>20203</v>
      </c>
      <c r="Q139" s="30" t="s">
        <v>20204</v>
      </c>
      <c r="R139" s="30" t="s">
        <v>4458</v>
      </c>
    </row>
    <row r="140" spans="1:18" x14ac:dyDescent="0.2">
      <c r="A140" s="30" t="s">
        <v>16310</v>
      </c>
      <c r="B140" s="30" t="str">
        <f t="shared" si="2"/>
        <v>000072235924632</v>
      </c>
      <c r="C140" s="71">
        <v>46048</v>
      </c>
      <c r="D140" s="30" t="s">
        <v>17147</v>
      </c>
      <c r="E140" s="71">
        <v>46048</v>
      </c>
      <c r="F140" s="71" t="e">
        <f>VLOOKUP(B140,[1]Ban_hang!R:S,2,0)</f>
        <v>#N/A</v>
      </c>
      <c r="G140" s="30" t="s">
        <v>19106</v>
      </c>
      <c r="H140" s="30" t="s">
        <v>17148</v>
      </c>
      <c r="I140" s="31">
        <v>5485770</v>
      </c>
      <c r="J140" s="31">
        <v>0</v>
      </c>
      <c r="K140" s="31">
        <v>438862</v>
      </c>
      <c r="L140" s="31">
        <v>5924632</v>
      </c>
      <c r="M140" s="31">
        <v>5924632</v>
      </c>
      <c r="N140" s="30" t="s">
        <v>20201</v>
      </c>
      <c r="O140" s="30" t="s">
        <v>20202</v>
      </c>
      <c r="P140" s="30" t="s">
        <v>20203</v>
      </c>
      <c r="Q140" s="30" t="s">
        <v>20204</v>
      </c>
      <c r="R140" s="30" t="s">
        <v>4458</v>
      </c>
    </row>
    <row r="141" spans="1:18" x14ac:dyDescent="0.2">
      <c r="A141" s="30" t="s">
        <v>16287</v>
      </c>
      <c r="B141" s="30" t="str">
        <f t="shared" si="2"/>
        <v>00007227512271</v>
      </c>
      <c r="C141" s="71">
        <v>46048</v>
      </c>
      <c r="D141" s="30" t="s">
        <v>17155</v>
      </c>
      <c r="E141" s="71">
        <v>46048</v>
      </c>
      <c r="F141" s="71" t="e">
        <f>VLOOKUP(B141,[1]Ban_hang!R:S,2,0)</f>
        <v>#N/A</v>
      </c>
      <c r="G141" s="30" t="s">
        <v>19110</v>
      </c>
      <c r="H141" s="30" t="s">
        <v>17156</v>
      </c>
      <c r="I141" s="31">
        <v>474325</v>
      </c>
      <c r="J141" s="31">
        <v>0</v>
      </c>
      <c r="K141" s="31">
        <v>37946</v>
      </c>
      <c r="L141" s="31">
        <v>512271</v>
      </c>
      <c r="M141" s="31">
        <v>512271</v>
      </c>
      <c r="N141" s="30" t="s">
        <v>20201</v>
      </c>
      <c r="O141" s="30" t="s">
        <v>20202</v>
      </c>
      <c r="P141" s="30" t="s">
        <v>20203</v>
      </c>
      <c r="Q141" s="30" t="s">
        <v>20204</v>
      </c>
      <c r="R141" s="30" t="s">
        <v>4458</v>
      </c>
    </row>
    <row r="142" spans="1:18" x14ac:dyDescent="0.2">
      <c r="A142" s="30" t="s">
        <v>16295</v>
      </c>
      <c r="B142" s="30" t="str">
        <f t="shared" si="2"/>
        <v>000072259843563</v>
      </c>
      <c r="C142" s="71">
        <v>46048</v>
      </c>
      <c r="D142" s="30" t="s">
        <v>17151</v>
      </c>
      <c r="E142" s="71">
        <v>46048</v>
      </c>
      <c r="F142" s="71" t="e">
        <f>VLOOKUP(B142,[1]Ban_hang!R:S,2,0)</f>
        <v>#N/A</v>
      </c>
      <c r="G142" s="30" t="s">
        <v>19108</v>
      </c>
      <c r="H142" s="30" t="s">
        <v>17152</v>
      </c>
      <c r="I142" s="31">
        <v>9114410</v>
      </c>
      <c r="J142" s="31">
        <v>0</v>
      </c>
      <c r="K142" s="31">
        <v>729153</v>
      </c>
      <c r="L142" s="31">
        <v>9843563</v>
      </c>
      <c r="M142" s="31">
        <v>9843563</v>
      </c>
      <c r="N142" s="30" t="s">
        <v>20201</v>
      </c>
      <c r="O142" s="30" t="s">
        <v>20202</v>
      </c>
      <c r="P142" s="30" t="s">
        <v>20203</v>
      </c>
      <c r="Q142" s="30" t="s">
        <v>20204</v>
      </c>
      <c r="R142" s="30" t="s">
        <v>4458</v>
      </c>
    </row>
    <row r="143" spans="1:18" x14ac:dyDescent="0.2">
      <c r="A143" s="30" t="s">
        <v>16307</v>
      </c>
      <c r="B143" s="30" t="str">
        <f t="shared" si="2"/>
        <v>000072295037606</v>
      </c>
      <c r="C143" s="71">
        <v>46048</v>
      </c>
      <c r="D143" s="30" t="s">
        <v>17159</v>
      </c>
      <c r="E143" s="71">
        <v>46048</v>
      </c>
      <c r="F143" s="71" t="e">
        <f>VLOOKUP(B143,[1]Ban_hang!R:S,2,0)</f>
        <v>#N/A</v>
      </c>
      <c r="G143" s="30" t="s">
        <v>19112</v>
      </c>
      <c r="H143" s="30" t="s">
        <v>17160</v>
      </c>
      <c r="I143" s="31">
        <v>4664450</v>
      </c>
      <c r="J143" s="31">
        <v>0</v>
      </c>
      <c r="K143" s="31">
        <v>373156</v>
      </c>
      <c r="L143" s="31">
        <v>5037606</v>
      </c>
      <c r="M143" s="31">
        <v>5037606</v>
      </c>
      <c r="N143" s="30" t="s">
        <v>20201</v>
      </c>
      <c r="O143" s="30" t="s">
        <v>20202</v>
      </c>
      <c r="P143" s="30" t="s">
        <v>20203</v>
      </c>
      <c r="Q143" s="30" t="s">
        <v>20204</v>
      </c>
      <c r="R143" s="30" t="s">
        <v>4458</v>
      </c>
    </row>
    <row r="144" spans="1:18" x14ac:dyDescent="0.2">
      <c r="A144" s="30" t="s">
        <v>16291</v>
      </c>
      <c r="B144" s="30" t="str">
        <f t="shared" si="2"/>
        <v>000072214687178</v>
      </c>
      <c r="C144" s="71">
        <v>46048</v>
      </c>
      <c r="D144" s="30" t="s">
        <v>17143</v>
      </c>
      <c r="E144" s="71">
        <v>46048</v>
      </c>
      <c r="F144" s="71" t="e">
        <f>VLOOKUP(B144,[1]Ban_hang!R:S,2,0)</f>
        <v>#N/A</v>
      </c>
      <c r="G144" s="30" t="s">
        <v>19104</v>
      </c>
      <c r="H144" s="30" t="s">
        <v>17144</v>
      </c>
      <c r="I144" s="31">
        <v>4339980</v>
      </c>
      <c r="J144" s="31">
        <v>0</v>
      </c>
      <c r="K144" s="31">
        <v>347198</v>
      </c>
      <c r="L144" s="31">
        <v>4687178</v>
      </c>
      <c r="M144" s="31">
        <v>4687178</v>
      </c>
      <c r="N144" s="30" t="s">
        <v>20201</v>
      </c>
      <c r="O144" s="30" t="s">
        <v>20202</v>
      </c>
      <c r="P144" s="30" t="s">
        <v>20203</v>
      </c>
      <c r="Q144" s="30" t="s">
        <v>20204</v>
      </c>
      <c r="R144" s="30" t="s">
        <v>4458</v>
      </c>
    </row>
    <row r="145" spans="1:18" x14ac:dyDescent="0.2">
      <c r="A145" s="30" t="s">
        <v>16287</v>
      </c>
      <c r="B145" s="30" t="str">
        <f t="shared" si="2"/>
        <v>000072261024542</v>
      </c>
      <c r="C145" s="71">
        <v>46048</v>
      </c>
      <c r="D145" s="30" t="s">
        <v>17153</v>
      </c>
      <c r="E145" s="71">
        <v>46048</v>
      </c>
      <c r="F145" s="71" t="e">
        <f>VLOOKUP(B145,[1]Ban_hang!R:S,2,0)</f>
        <v>#N/A</v>
      </c>
      <c r="G145" s="30" t="s">
        <v>19109</v>
      </c>
      <c r="H145" s="30" t="s">
        <v>17154</v>
      </c>
      <c r="I145" s="31">
        <v>948650</v>
      </c>
      <c r="J145" s="31">
        <v>0</v>
      </c>
      <c r="K145" s="31">
        <v>75892</v>
      </c>
      <c r="L145" s="31">
        <v>1024542</v>
      </c>
      <c r="M145" s="31">
        <v>1024542</v>
      </c>
      <c r="N145" s="30" t="s">
        <v>20201</v>
      </c>
      <c r="O145" s="30" t="s">
        <v>20202</v>
      </c>
      <c r="P145" s="30" t="s">
        <v>20203</v>
      </c>
      <c r="Q145" s="30" t="s">
        <v>20204</v>
      </c>
      <c r="R145" s="30" t="s">
        <v>4458</v>
      </c>
    </row>
    <row r="146" spans="1:18" x14ac:dyDescent="0.2">
      <c r="A146" s="30" t="s">
        <v>16291</v>
      </c>
      <c r="B146" s="30" t="str">
        <f t="shared" si="2"/>
        <v>00007220541976</v>
      </c>
      <c r="C146" s="71">
        <v>46048</v>
      </c>
      <c r="D146" s="30" t="s">
        <v>17140</v>
      </c>
      <c r="E146" s="71">
        <v>46048</v>
      </c>
      <c r="F146" s="71" t="e">
        <f>VLOOKUP(B146,[1]Ban_hang!R:S,2,0)</f>
        <v>#N/A</v>
      </c>
      <c r="G146" s="30" t="s">
        <v>19103</v>
      </c>
      <c r="H146" s="30" t="s">
        <v>17142</v>
      </c>
      <c r="I146" s="31">
        <v>501830</v>
      </c>
      <c r="J146" s="31">
        <v>0</v>
      </c>
      <c r="K146" s="31">
        <v>40146</v>
      </c>
      <c r="L146" s="31">
        <v>541976</v>
      </c>
      <c r="M146" s="31">
        <v>541976</v>
      </c>
      <c r="N146" s="30" t="s">
        <v>20201</v>
      </c>
      <c r="O146" s="30" t="s">
        <v>20202</v>
      </c>
      <c r="P146" s="30" t="s">
        <v>20203</v>
      </c>
      <c r="Q146" s="30" t="s">
        <v>20204</v>
      </c>
      <c r="R146" s="30" t="s">
        <v>4458</v>
      </c>
    </row>
    <row r="147" spans="1:18" x14ac:dyDescent="0.2">
      <c r="A147" s="30" t="s">
        <v>16289</v>
      </c>
      <c r="B147" s="30" t="str">
        <f t="shared" si="2"/>
        <v>0000723011173475</v>
      </c>
      <c r="C147" s="71">
        <v>46048</v>
      </c>
      <c r="D147" s="30" t="s">
        <v>17161</v>
      </c>
      <c r="E147" s="71">
        <v>46048</v>
      </c>
      <c r="F147" s="71" t="e">
        <f>VLOOKUP(B147,[1]Ban_hang!R:S,2,0)</f>
        <v>#N/A</v>
      </c>
      <c r="G147" s="30" t="s">
        <v>19113</v>
      </c>
      <c r="H147" s="30" t="s">
        <v>17162</v>
      </c>
      <c r="I147" s="31">
        <v>10345810</v>
      </c>
      <c r="J147" s="31">
        <v>0</v>
      </c>
      <c r="K147" s="31">
        <v>827665</v>
      </c>
      <c r="L147" s="31">
        <v>11173475</v>
      </c>
      <c r="M147" s="31">
        <v>11173475</v>
      </c>
      <c r="N147" s="30" t="s">
        <v>20201</v>
      </c>
      <c r="O147" s="30" t="s">
        <v>20202</v>
      </c>
      <c r="P147" s="30" t="s">
        <v>20203</v>
      </c>
      <c r="Q147" s="30" t="s">
        <v>20204</v>
      </c>
      <c r="R147" s="30" t="s">
        <v>4458</v>
      </c>
    </row>
    <row r="148" spans="1:18" x14ac:dyDescent="0.2">
      <c r="A148" s="30" t="s">
        <v>16307</v>
      </c>
      <c r="B148" s="30" t="str">
        <f t="shared" si="2"/>
        <v>000072284157935</v>
      </c>
      <c r="C148" s="71">
        <v>46048</v>
      </c>
      <c r="D148" s="30" t="s">
        <v>17157</v>
      </c>
      <c r="E148" s="71">
        <v>46048</v>
      </c>
      <c r="F148" s="71" t="e">
        <f>VLOOKUP(B148,[1]Ban_hang!R:S,2,0)</f>
        <v>#N/A</v>
      </c>
      <c r="G148" s="30" t="s">
        <v>19111</v>
      </c>
      <c r="H148" s="30" t="s">
        <v>17158</v>
      </c>
      <c r="I148" s="31">
        <v>3849940</v>
      </c>
      <c r="J148" s="31">
        <v>0</v>
      </c>
      <c r="K148" s="31">
        <v>307995</v>
      </c>
      <c r="L148" s="31">
        <v>4157935</v>
      </c>
      <c r="M148" s="31">
        <v>4157935</v>
      </c>
      <c r="N148" s="30" t="s">
        <v>20201</v>
      </c>
      <c r="O148" s="30" t="s">
        <v>20202</v>
      </c>
      <c r="P148" s="30" t="s">
        <v>20203</v>
      </c>
      <c r="Q148" s="30" t="s">
        <v>20204</v>
      </c>
      <c r="R148" s="30" t="s">
        <v>4458</v>
      </c>
    </row>
    <row r="149" spans="1:18" x14ac:dyDescent="0.2">
      <c r="A149" s="30" t="s">
        <v>16288</v>
      </c>
      <c r="B149" s="30" t="str">
        <f t="shared" si="2"/>
        <v>000072221562393</v>
      </c>
      <c r="C149" s="71">
        <v>46048</v>
      </c>
      <c r="D149" s="30" t="s">
        <v>17145</v>
      </c>
      <c r="E149" s="71">
        <v>46048</v>
      </c>
      <c r="F149" s="71" t="e">
        <f>VLOOKUP(B149,[1]Ban_hang!R:S,2,0)</f>
        <v>#N/A</v>
      </c>
      <c r="G149" s="30" t="s">
        <v>19105</v>
      </c>
      <c r="H149" s="30" t="s">
        <v>17146</v>
      </c>
      <c r="I149" s="31">
        <v>1446660</v>
      </c>
      <c r="J149" s="31">
        <v>0</v>
      </c>
      <c r="K149" s="31">
        <v>115733</v>
      </c>
      <c r="L149" s="31">
        <v>1562393</v>
      </c>
      <c r="M149" s="31">
        <v>1562393</v>
      </c>
      <c r="N149" s="30" t="s">
        <v>20201</v>
      </c>
      <c r="O149" s="30" t="s">
        <v>20202</v>
      </c>
      <c r="P149" s="30" t="s">
        <v>20203</v>
      </c>
      <c r="Q149" s="30" t="s">
        <v>20204</v>
      </c>
      <c r="R149" s="30" t="s">
        <v>4458</v>
      </c>
    </row>
    <row r="150" spans="1:18" x14ac:dyDescent="0.2">
      <c r="A150" s="30" t="s">
        <v>16303</v>
      </c>
      <c r="B150" s="30" t="str">
        <f t="shared" si="2"/>
        <v>000082886055787</v>
      </c>
      <c r="C150" s="71">
        <v>46049</v>
      </c>
      <c r="D150" s="30" t="s">
        <v>17188</v>
      </c>
      <c r="E150" s="71">
        <v>46049</v>
      </c>
      <c r="F150" s="71" t="e">
        <f>VLOOKUP(B150,[1]Ban_hang!R:S,2,0)</f>
        <v>#N/A</v>
      </c>
      <c r="G150" s="30" t="s">
        <v>19128</v>
      </c>
      <c r="H150" s="30" t="s">
        <v>17189</v>
      </c>
      <c r="I150" s="31">
        <v>5607210</v>
      </c>
      <c r="J150" s="31">
        <v>0</v>
      </c>
      <c r="K150" s="31">
        <v>448577</v>
      </c>
      <c r="L150" s="31">
        <v>6055787</v>
      </c>
      <c r="M150" s="31">
        <v>6055787</v>
      </c>
      <c r="N150" s="30" t="s">
        <v>20201</v>
      </c>
      <c r="O150" s="30" t="s">
        <v>20202</v>
      </c>
      <c r="P150" s="30" t="s">
        <v>20203</v>
      </c>
      <c r="Q150" s="30" t="s">
        <v>20205</v>
      </c>
      <c r="R150" s="30" t="s">
        <v>4174</v>
      </c>
    </row>
    <row r="151" spans="1:18" x14ac:dyDescent="0.2">
      <c r="A151" s="30" t="s">
        <v>16303</v>
      </c>
      <c r="B151" s="30" t="str">
        <f t="shared" si="2"/>
        <v>000082876385036</v>
      </c>
      <c r="C151" s="71">
        <v>46049</v>
      </c>
      <c r="D151" s="30" t="s">
        <v>17186</v>
      </c>
      <c r="E151" s="71">
        <v>46049</v>
      </c>
      <c r="F151" s="71" t="e">
        <f>VLOOKUP(B151,[1]Ban_hang!R:S,2,0)</f>
        <v>#N/A</v>
      </c>
      <c r="G151" s="30" t="s">
        <v>19127</v>
      </c>
      <c r="H151" s="30" t="s">
        <v>17187</v>
      </c>
      <c r="I151" s="31">
        <v>5912070</v>
      </c>
      <c r="J151" s="31">
        <v>0</v>
      </c>
      <c r="K151" s="31">
        <v>472966</v>
      </c>
      <c r="L151" s="31">
        <v>6385036</v>
      </c>
      <c r="M151" s="31">
        <v>6385036</v>
      </c>
      <c r="N151" s="30" t="s">
        <v>20201</v>
      </c>
      <c r="O151" s="30" t="s">
        <v>20202</v>
      </c>
      <c r="P151" s="30" t="s">
        <v>20203</v>
      </c>
      <c r="Q151" s="30" t="s">
        <v>20205</v>
      </c>
      <c r="R151" s="30" t="s">
        <v>4174</v>
      </c>
    </row>
    <row r="152" spans="1:18" x14ac:dyDescent="0.2">
      <c r="A152" s="30" t="s">
        <v>16294</v>
      </c>
      <c r="B152" s="30" t="str">
        <f t="shared" si="2"/>
        <v>000072152571826</v>
      </c>
      <c r="C152" s="71">
        <v>46049</v>
      </c>
      <c r="D152" s="30" t="s">
        <v>17182</v>
      </c>
      <c r="E152" s="71">
        <v>46049</v>
      </c>
      <c r="F152" s="71" t="e">
        <f>VLOOKUP(B152,[1]Ban_hang!R:S,2,0)</f>
        <v>#N/A</v>
      </c>
      <c r="G152" s="30" t="s">
        <v>19125</v>
      </c>
      <c r="H152" s="30" t="s">
        <v>17183</v>
      </c>
      <c r="I152" s="31">
        <v>2381320</v>
      </c>
      <c r="J152" s="31">
        <v>0</v>
      </c>
      <c r="K152" s="31">
        <v>190506</v>
      </c>
      <c r="L152" s="31">
        <v>2571826</v>
      </c>
      <c r="M152" s="31">
        <v>2571826</v>
      </c>
      <c r="N152" s="30" t="s">
        <v>20201</v>
      </c>
      <c r="O152" s="30" t="s">
        <v>20202</v>
      </c>
      <c r="P152" s="30" t="s">
        <v>20203</v>
      </c>
      <c r="Q152" s="30" t="s">
        <v>20204</v>
      </c>
      <c r="R152" s="30" t="s">
        <v>4458</v>
      </c>
    </row>
    <row r="153" spans="1:18" x14ac:dyDescent="0.2">
      <c r="A153" s="30" t="s">
        <v>16294</v>
      </c>
      <c r="B153" s="30" t="str">
        <f t="shared" si="2"/>
        <v>0000721425718256</v>
      </c>
      <c r="C153" s="71">
        <v>46049</v>
      </c>
      <c r="D153" s="30" t="s">
        <v>17180</v>
      </c>
      <c r="E153" s="71">
        <v>46049</v>
      </c>
      <c r="F153" s="71" t="e">
        <f>VLOOKUP(B153,[1]Ban_hang!R:S,2,0)</f>
        <v>#N/A</v>
      </c>
      <c r="G153" s="30" t="s">
        <v>19124</v>
      </c>
      <c r="H153" s="30" t="s">
        <v>17181</v>
      </c>
      <c r="I153" s="31">
        <v>23813200</v>
      </c>
      <c r="J153" s="31">
        <v>0</v>
      </c>
      <c r="K153" s="31">
        <v>1905056</v>
      </c>
      <c r="L153" s="31">
        <v>25718256</v>
      </c>
      <c r="M153" s="31">
        <v>25718256</v>
      </c>
      <c r="N153" s="30" t="s">
        <v>20201</v>
      </c>
      <c r="O153" s="30" t="s">
        <v>20202</v>
      </c>
      <c r="P153" s="30" t="s">
        <v>20203</v>
      </c>
      <c r="Q153" s="30" t="s">
        <v>20204</v>
      </c>
      <c r="R153" s="30" t="s">
        <v>4458</v>
      </c>
    </row>
    <row r="154" spans="1:18" x14ac:dyDescent="0.2">
      <c r="A154" s="30" t="s">
        <v>16299</v>
      </c>
      <c r="B154" s="30" t="str">
        <f t="shared" si="2"/>
        <v>000072164047106</v>
      </c>
      <c r="C154" s="71">
        <v>46049</v>
      </c>
      <c r="D154" s="30" t="s">
        <v>17184</v>
      </c>
      <c r="E154" s="71">
        <v>46049</v>
      </c>
      <c r="F154" s="71" t="e">
        <f>VLOOKUP(B154,[1]Ban_hang!R:S,2,0)</f>
        <v>#N/A</v>
      </c>
      <c r="G154" s="30" t="s">
        <v>19126</v>
      </c>
      <c r="H154" s="30" t="s">
        <v>17185</v>
      </c>
      <c r="I154" s="31">
        <v>3747320</v>
      </c>
      <c r="J154" s="31">
        <v>0</v>
      </c>
      <c r="K154" s="31">
        <v>299786</v>
      </c>
      <c r="L154" s="31">
        <v>4047106</v>
      </c>
      <c r="M154" s="31">
        <v>4047106</v>
      </c>
      <c r="N154" s="30" t="s">
        <v>20201</v>
      </c>
      <c r="O154" s="30" t="s">
        <v>20202</v>
      </c>
      <c r="P154" s="30" t="s">
        <v>20203</v>
      </c>
      <c r="Q154" s="30" t="s">
        <v>20204</v>
      </c>
      <c r="R154" s="30" t="s">
        <v>4458</v>
      </c>
    </row>
    <row r="155" spans="1:18" x14ac:dyDescent="0.2">
      <c r="A155" s="30" t="s">
        <v>16303</v>
      </c>
      <c r="B155" s="30" t="str">
        <f t="shared" si="2"/>
        <v>000082891024542</v>
      </c>
      <c r="C155" s="71">
        <v>46050</v>
      </c>
      <c r="D155" s="30" t="s">
        <v>17197</v>
      </c>
      <c r="E155" s="71">
        <v>46050</v>
      </c>
      <c r="F155" s="71" t="e">
        <f>VLOOKUP(B155,[1]Ban_hang!R:S,2,0)</f>
        <v>#N/A</v>
      </c>
      <c r="G155" s="30" t="s">
        <v>19132</v>
      </c>
      <c r="H155" s="30" t="s">
        <v>17198</v>
      </c>
      <c r="I155" s="31">
        <v>948650</v>
      </c>
      <c r="J155" s="31">
        <v>0</v>
      </c>
      <c r="K155" s="31">
        <v>75892</v>
      </c>
      <c r="L155" s="31">
        <v>1024542</v>
      </c>
      <c r="M155" s="31">
        <v>1024542</v>
      </c>
      <c r="N155" s="30" t="s">
        <v>20201</v>
      </c>
      <c r="O155" s="30" t="s">
        <v>20202</v>
      </c>
      <c r="P155" s="30" t="s">
        <v>20203</v>
      </c>
      <c r="Q155" s="30" t="s">
        <v>20205</v>
      </c>
      <c r="R155" s="30" t="s">
        <v>4174</v>
      </c>
    </row>
    <row r="156" spans="1:18" x14ac:dyDescent="0.2">
      <c r="A156" s="30" t="s">
        <v>16292</v>
      </c>
      <c r="B156" s="30" t="str">
        <f t="shared" si="2"/>
        <v>000072181007521</v>
      </c>
      <c r="C156" s="71">
        <v>46050</v>
      </c>
      <c r="D156" s="30" t="s">
        <v>17193</v>
      </c>
      <c r="E156" s="71">
        <v>46050</v>
      </c>
      <c r="F156" s="71" t="e">
        <f>VLOOKUP(B156,[1]Ban_hang!R:S,2,0)</f>
        <v>#N/A</v>
      </c>
      <c r="G156" s="30" t="s">
        <v>19130</v>
      </c>
      <c r="H156" s="30" t="s">
        <v>17194</v>
      </c>
      <c r="I156" s="31">
        <v>932890</v>
      </c>
      <c r="J156" s="31">
        <v>0</v>
      </c>
      <c r="K156" s="31">
        <v>74631</v>
      </c>
      <c r="L156" s="31">
        <v>1007521</v>
      </c>
      <c r="M156" s="31">
        <v>1007521</v>
      </c>
      <c r="N156" s="30" t="s">
        <v>20201</v>
      </c>
      <c r="O156" s="30" t="s">
        <v>20202</v>
      </c>
      <c r="P156" s="30" t="s">
        <v>20203</v>
      </c>
      <c r="Q156" s="30" t="s">
        <v>20204</v>
      </c>
      <c r="R156" s="30" t="s">
        <v>4458</v>
      </c>
    </row>
    <row r="157" spans="1:18" x14ac:dyDescent="0.2">
      <c r="A157" s="30" t="s">
        <v>16292</v>
      </c>
      <c r="B157" s="30" t="str">
        <f t="shared" si="2"/>
        <v>000072196611620</v>
      </c>
      <c r="C157" s="71">
        <v>46050</v>
      </c>
      <c r="D157" s="30" t="s">
        <v>17195</v>
      </c>
      <c r="E157" s="71">
        <v>46050</v>
      </c>
      <c r="F157" s="71" t="e">
        <f>VLOOKUP(B157,[1]Ban_hang!R:S,2,0)</f>
        <v>#N/A</v>
      </c>
      <c r="G157" s="30" t="s">
        <v>19131</v>
      </c>
      <c r="H157" s="30" t="s">
        <v>17196</v>
      </c>
      <c r="I157" s="31">
        <v>6121870</v>
      </c>
      <c r="J157" s="31">
        <v>0</v>
      </c>
      <c r="K157" s="31">
        <v>489750</v>
      </c>
      <c r="L157" s="31">
        <v>6611620</v>
      </c>
      <c r="M157" s="31">
        <v>6611620</v>
      </c>
      <c r="N157" s="30" t="s">
        <v>20201</v>
      </c>
      <c r="O157" s="30" t="s">
        <v>20202</v>
      </c>
      <c r="P157" s="30" t="s">
        <v>20203</v>
      </c>
      <c r="Q157" s="30" t="s">
        <v>20204</v>
      </c>
      <c r="R157" s="30" t="s">
        <v>4458</v>
      </c>
    </row>
    <row r="158" spans="1:18" x14ac:dyDescent="0.2">
      <c r="A158" s="30" t="s">
        <v>16303</v>
      </c>
      <c r="B158" s="30" t="str">
        <f t="shared" si="2"/>
        <v>0000829010887696</v>
      </c>
      <c r="C158" s="71">
        <v>46050</v>
      </c>
      <c r="D158" s="30" t="s">
        <v>17199</v>
      </c>
      <c r="E158" s="71">
        <v>46050</v>
      </c>
      <c r="F158" s="71" t="e">
        <f>VLOOKUP(B158,[1]Ban_hang!R:S,2,0)</f>
        <v>#N/A</v>
      </c>
      <c r="G158" s="30" t="s">
        <v>19133</v>
      </c>
      <c r="H158" s="30" t="s">
        <v>17200</v>
      </c>
      <c r="I158" s="31">
        <v>10081200</v>
      </c>
      <c r="J158" s="31">
        <v>0</v>
      </c>
      <c r="K158" s="31">
        <v>806496</v>
      </c>
      <c r="L158" s="31">
        <v>10887696</v>
      </c>
      <c r="M158" s="31">
        <v>10887696</v>
      </c>
      <c r="N158" s="30" t="s">
        <v>20201</v>
      </c>
      <c r="O158" s="30" t="s">
        <v>20202</v>
      </c>
      <c r="P158" s="30" t="s">
        <v>20203</v>
      </c>
      <c r="Q158" s="30" t="s">
        <v>20205</v>
      </c>
      <c r="R158" s="30" t="s">
        <v>4174</v>
      </c>
    </row>
    <row r="159" spans="1:18" x14ac:dyDescent="0.2">
      <c r="A159" s="30" t="s">
        <v>16299</v>
      </c>
      <c r="B159" s="30" t="str">
        <f t="shared" si="2"/>
        <v>0000721719135634</v>
      </c>
      <c r="C159" s="71">
        <v>46050</v>
      </c>
      <c r="D159" s="30" t="s">
        <v>17191</v>
      </c>
      <c r="E159" s="71">
        <v>46050</v>
      </c>
      <c r="F159" s="71" t="e">
        <f>VLOOKUP(B159,[1]Ban_hang!R:S,2,0)</f>
        <v>#N/A</v>
      </c>
      <c r="G159" s="30" t="s">
        <v>19129</v>
      </c>
      <c r="H159" s="30" t="s">
        <v>17192</v>
      </c>
      <c r="I159" s="31">
        <v>17718180</v>
      </c>
      <c r="J159" s="31">
        <v>0</v>
      </c>
      <c r="K159" s="31">
        <v>1417454</v>
      </c>
      <c r="L159" s="31">
        <v>19135634</v>
      </c>
      <c r="M159" s="31">
        <v>19135634</v>
      </c>
      <c r="N159" s="30" t="s">
        <v>20201</v>
      </c>
      <c r="O159" s="30" t="s">
        <v>20202</v>
      </c>
      <c r="P159" s="30" t="s">
        <v>20203</v>
      </c>
      <c r="Q159" s="30" t="s">
        <v>20204</v>
      </c>
      <c r="R159" s="30" t="s">
        <v>4458</v>
      </c>
    </row>
    <row r="160" spans="1:18" x14ac:dyDescent="0.2">
      <c r="A160" s="30" t="s">
        <v>16290</v>
      </c>
      <c r="B160" s="30" t="str">
        <f t="shared" si="2"/>
        <v>0000830018740257</v>
      </c>
      <c r="C160" s="71">
        <v>46051</v>
      </c>
      <c r="D160" s="30" t="s">
        <v>17205</v>
      </c>
      <c r="E160" s="71">
        <v>46051</v>
      </c>
      <c r="F160" s="71" t="e">
        <f>VLOOKUP(B160,[1]Ban_hang!R:S,2,0)</f>
        <v>#N/A</v>
      </c>
      <c r="G160" s="30" t="s">
        <v>19136</v>
      </c>
      <c r="H160" s="30" t="s">
        <v>17206</v>
      </c>
      <c r="I160" s="31">
        <v>17352090</v>
      </c>
      <c r="J160" s="31">
        <v>0</v>
      </c>
      <c r="K160" s="31">
        <v>1388167</v>
      </c>
      <c r="L160" s="31">
        <v>18740257</v>
      </c>
      <c r="M160" s="31">
        <v>18740257</v>
      </c>
      <c r="N160" s="30" t="s">
        <v>20201</v>
      </c>
      <c r="O160" s="30" t="s">
        <v>20202</v>
      </c>
      <c r="P160" s="30" t="s">
        <v>20203</v>
      </c>
      <c r="Q160" s="30" t="s">
        <v>20204</v>
      </c>
      <c r="R160" s="30" t="s">
        <v>4458</v>
      </c>
    </row>
    <row r="161" spans="1:18" x14ac:dyDescent="0.2">
      <c r="A161" s="30" t="s">
        <v>16299</v>
      </c>
      <c r="B161" s="30" t="str">
        <f t="shared" si="2"/>
        <v>000082937073957</v>
      </c>
      <c r="C161" s="71">
        <v>46051</v>
      </c>
      <c r="D161" s="30" t="s">
        <v>17203</v>
      </c>
      <c r="E161" s="71">
        <v>46051</v>
      </c>
      <c r="F161" s="71" t="e">
        <f>VLOOKUP(B161,[1]Ban_hang!R:S,2,0)</f>
        <v>#N/A</v>
      </c>
      <c r="G161" s="30" t="s">
        <v>19135</v>
      </c>
      <c r="H161" s="30" t="s">
        <v>17204</v>
      </c>
      <c r="I161" s="31">
        <v>6549960</v>
      </c>
      <c r="J161" s="31">
        <v>0</v>
      </c>
      <c r="K161" s="31">
        <v>523997</v>
      </c>
      <c r="L161" s="31">
        <v>7073957</v>
      </c>
      <c r="M161" s="31">
        <v>7073957</v>
      </c>
      <c r="N161" s="30" t="s">
        <v>20201</v>
      </c>
      <c r="O161" s="30" t="s">
        <v>20202</v>
      </c>
      <c r="P161" s="30" t="s">
        <v>20203</v>
      </c>
      <c r="Q161" s="30" t="s">
        <v>20204</v>
      </c>
      <c r="R161" s="30" t="s">
        <v>4458</v>
      </c>
    </row>
    <row r="162" spans="1:18" x14ac:dyDescent="0.2">
      <c r="A162" s="30" t="s">
        <v>16295</v>
      </c>
      <c r="B162" s="30" t="str">
        <f t="shared" si="2"/>
        <v>0000830121738780</v>
      </c>
      <c r="C162" s="71">
        <v>46051</v>
      </c>
      <c r="D162" s="30" t="s">
        <v>17207</v>
      </c>
      <c r="E162" s="71">
        <v>46051</v>
      </c>
      <c r="F162" s="71" t="e">
        <f>VLOOKUP(B162,[1]Ban_hang!R:S,2,0)</f>
        <v>#N/A</v>
      </c>
      <c r="G162" s="30" t="s">
        <v>19137</v>
      </c>
      <c r="H162" s="30" t="s">
        <v>17208</v>
      </c>
      <c r="I162" s="31">
        <v>20128500</v>
      </c>
      <c r="J162" s="31">
        <v>0</v>
      </c>
      <c r="K162" s="31">
        <v>1610280</v>
      </c>
      <c r="L162" s="31">
        <v>21738780</v>
      </c>
      <c r="M162" s="31">
        <v>21738780</v>
      </c>
      <c r="N162" s="30" t="s">
        <v>20201</v>
      </c>
      <c r="O162" s="30" t="s">
        <v>20202</v>
      </c>
      <c r="P162" s="30" t="s">
        <v>20203</v>
      </c>
      <c r="Q162" s="30" t="s">
        <v>20204</v>
      </c>
      <c r="R162" s="30" t="s">
        <v>4458</v>
      </c>
    </row>
    <row r="163" spans="1:18" x14ac:dyDescent="0.2">
      <c r="A163" s="30" t="s">
        <v>16291</v>
      </c>
      <c r="B163" s="30" t="str">
        <f t="shared" si="2"/>
        <v>0000830321068953</v>
      </c>
      <c r="C163" s="71">
        <v>46051</v>
      </c>
      <c r="D163" s="30" t="s">
        <v>17211</v>
      </c>
      <c r="E163" s="71">
        <v>46051</v>
      </c>
      <c r="F163" s="71" t="e">
        <f>VLOOKUP(B163,[1]Ban_hang!R:S,2,0)</f>
        <v>#N/A</v>
      </c>
      <c r="G163" s="30" t="s">
        <v>19139</v>
      </c>
      <c r="H163" s="30" t="s">
        <v>17212</v>
      </c>
      <c r="I163" s="31">
        <v>19508290</v>
      </c>
      <c r="J163" s="31">
        <v>0</v>
      </c>
      <c r="K163" s="31">
        <v>1560663</v>
      </c>
      <c r="L163" s="31">
        <v>21068953</v>
      </c>
      <c r="M163" s="31">
        <v>21068953</v>
      </c>
      <c r="N163" s="30" t="s">
        <v>20201</v>
      </c>
      <c r="O163" s="30" t="s">
        <v>20202</v>
      </c>
      <c r="P163" s="30" t="s">
        <v>20203</v>
      </c>
      <c r="Q163" s="30" t="s">
        <v>20204</v>
      </c>
      <c r="R163" s="30" t="s">
        <v>4458</v>
      </c>
    </row>
    <row r="164" spans="1:18" x14ac:dyDescent="0.2">
      <c r="A164" s="30" t="s">
        <v>16287</v>
      </c>
      <c r="B164" s="30" t="str">
        <f t="shared" si="2"/>
        <v>000083021519792</v>
      </c>
      <c r="C164" s="71">
        <v>46051</v>
      </c>
      <c r="D164" s="30" t="s">
        <v>17209</v>
      </c>
      <c r="E164" s="71">
        <v>46051</v>
      </c>
      <c r="F164" s="71" t="e">
        <f>VLOOKUP(B164,[1]Ban_hang!R:S,2,0)</f>
        <v>#N/A</v>
      </c>
      <c r="G164" s="30" t="s">
        <v>19138</v>
      </c>
      <c r="H164" s="30" t="s">
        <v>17210</v>
      </c>
      <c r="I164" s="31">
        <v>1407215</v>
      </c>
      <c r="J164" s="31">
        <v>0</v>
      </c>
      <c r="K164" s="31">
        <v>112577</v>
      </c>
      <c r="L164" s="31">
        <v>1519792</v>
      </c>
      <c r="M164" s="31">
        <v>1519792</v>
      </c>
      <c r="N164" s="30" t="s">
        <v>20201</v>
      </c>
      <c r="O164" s="30" t="s">
        <v>20202</v>
      </c>
      <c r="P164" s="30" t="s">
        <v>20203</v>
      </c>
      <c r="Q164" s="30" t="s">
        <v>20204</v>
      </c>
      <c r="R164" s="30" t="s">
        <v>4458</v>
      </c>
    </row>
    <row r="165" spans="1:18" x14ac:dyDescent="0.2">
      <c r="A165" s="30" t="s">
        <v>16303</v>
      </c>
      <c r="B165" s="30" t="str">
        <f t="shared" si="2"/>
        <v>000082861041595</v>
      </c>
      <c r="C165" s="71">
        <v>46051</v>
      </c>
      <c r="D165" s="30" t="s">
        <v>17217</v>
      </c>
      <c r="E165" s="71">
        <v>46051</v>
      </c>
      <c r="F165" s="71" t="e">
        <f>VLOOKUP(B165,[1]Ban_hang!R:S,2,0)</f>
        <v>#N/A</v>
      </c>
      <c r="G165" s="30" t="s">
        <v>19142</v>
      </c>
      <c r="H165" s="30" t="s">
        <v>17218</v>
      </c>
      <c r="I165" s="31">
        <v>964440</v>
      </c>
      <c r="J165" s="31">
        <v>0</v>
      </c>
      <c r="K165" s="31">
        <v>77155</v>
      </c>
      <c r="L165" s="31">
        <v>1041595</v>
      </c>
      <c r="M165" s="31">
        <v>1041595</v>
      </c>
      <c r="N165" s="30" t="s">
        <v>20201</v>
      </c>
      <c r="O165" s="30" t="s">
        <v>20202</v>
      </c>
      <c r="P165" s="30" t="s">
        <v>20203</v>
      </c>
      <c r="Q165" s="30" t="s">
        <v>20205</v>
      </c>
      <c r="R165" s="30" t="s">
        <v>4174</v>
      </c>
    </row>
    <row r="166" spans="1:18" x14ac:dyDescent="0.2">
      <c r="A166" s="30" t="s">
        <v>16307</v>
      </c>
      <c r="B166" s="30" t="str">
        <f t="shared" si="2"/>
        <v>000083047798540</v>
      </c>
      <c r="C166" s="71">
        <v>46051</v>
      </c>
      <c r="D166" s="30" t="s">
        <v>17213</v>
      </c>
      <c r="E166" s="71">
        <v>46051</v>
      </c>
      <c r="F166" s="71" t="e">
        <f>VLOOKUP(B166,[1]Ban_hang!R:S,2,0)</f>
        <v>#N/A</v>
      </c>
      <c r="G166" s="30" t="s">
        <v>19140</v>
      </c>
      <c r="H166" s="30" t="s">
        <v>17214</v>
      </c>
      <c r="I166" s="31">
        <v>7220870</v>
      </c>
      <c r="J166" s="31">
        <v>0</v>
      </c>
      <c r="K166" s="31">
        <v>577670</v>
      </c>
      <c r="L166" s="31">
        <v>7798540</v>
      </c>
      <c r="M166" s="31">
        <v>7798540</v>
      </c>
      <c r="N166" s="30" t="s">
        <v>20201</v>
      </c>
      <c r="O166" s="30" t="s">
        <v>20202</v>
      </c>
      <c r="P166" s="30" t="s">
        <v>20203</v>
      </c>
      <c r="Q166" s="30" t="s">
        <v>20204</v>
      </c>
      <c r="R166" s="30" t="s">
        <v>4458</v>
      </c>
    </row>
    <row r="167" spans="1:18" x14ac:dyDescent="0.2">
      <c r="A167" s="30" t="s">
        <v>16299</v>
      </c>
      <c r="B167" s="30" t="str">
        <f t="shared" si="2"/>
        <v>0000829222894099</v>
      </c>
      <c r="C167" s="71">
        <v>46051</v>
      </c>
      <c r="D167" s="30" t="s">
        <v>17201</v>
      </c>
      <c r="E167" s="71">
        <v>46051</v>
      </c>
      <c r="F167" s="71" t="e">
        <f>VLOOKUP(B167,[1]Ban_hang!R:S,2,0)</f>
        <v>#N/A</v>
      </c>
      <c r="G167" s="30" t="s">
        <v>19134</v>
      </c>
      <c r="H167" s="30" t="s">
        <v>17202</v>
      </c>
      <c r="I167" s="31">
        <v>21198240</v>
      </c>
      <c r="J167" s="31">
        <v>0</v>
      </c>
      <c r="K167" s="31">
        <v>1695859</v>
      </c>
      <c r="L167" s="31">
        <v>22894099</v>
      </c>
      <c r="M167" s="31">
        <v>22894099</v>
      </c>
      <c r="N167" s="30" t="s">
        <v>20201</v>
      </c>
      <c r="O167" s="30" t="s">
        <v>20202</v>
      </c>
      <c r="P167" s="30" t="s">
        <v>20203</v>
      </c>
      <c r="Q167" s="30" t="s">
        <v>20204</v>
      </c>
      <c r="R167" s="30" t="s">
        <v>4458</v>
      </c>
    </row>
    <row r="168" spans="1:18" x14ac:dyDescent="0.2">
      <c r="A168" s="30" t="s">
        <v>16303</v>
      </c>
      <c r="B168" s="30" t="str">
        <f t="shared" si="2"/>
        <v>0000829111582016</v>
      </c>
      <c r="C168" s="71">
        <v>46051</v>
      </c>
      <c r="D168" s="30" t="s">
        <v>17219</v>
      </c>
      <c r="E168" s="71">
        <v>46051</v>
      </c>
      <c r="F168" s="71" t="e">
        <f>VLOOKUP(B168,[1]Ban_hang!R:S,2,0)</f>
        <v>#N/A</v>
      </c>
      <c r="G168" s="30" t="s">
        <v>19143</v>
      </c>
      <c r="H168" s="30" t="s">
        <v>17220</v>
      </c>
      <c r="I168" s="31">
        <v>10724089</v>
      </c>
      <c r="J168" s="31">
        <v>0</v>
      </c>
      <c r="K168" s="31">
        <v>857927</v>
      </c>
      <c r="L168" s="31">
        <v>11582016</v>
      </c>
      <c r="M168" s="31">
        <v>11582016</v>
      </c>
      <c r="N168" s="30" t="s">
        <v>20201</v>
      </c>
      <c r="O168" s="30" t="s">
        <v>20202</v>
      </c>
      <c r="P168" s="30" t="s">
        <v>20203</v>
      </c>
      <c r="Q168" s="30" t="s">
        <v>20205</v>
      </c>
      <c r="R168" s="30" t="s">
        <v>4174</v>
      </c>
    </row>
    <row r="169" spans="1:18" x14ac:dyDescent="0.2">
      <c r="A169" s="30" t="s">
        <v>16307</v>
      </c>
      <c r="B169" s="30" t="str">
        <f t="shared" si="2"/>
        <v>000083055071648</v>
      </c>
      <c r="C169" s="71">
        <v>46051</v>
      </c>
      <c r="D169" s="30" t="s">
        <v>17215</v>
      </c>
      <c r="E169" s="71">
        <v>46051</v>
      </c>
      <c r="F169" s="71" t="e">
        <f>VLOOKUP(B169,[1]Ban_hang!R:S,2,0)</f>
        <v>#N/A</v>
      </c>
      <c r="G169" s="30" t="s">
        <v>19141</v>
      </c>
      <c r="H169" s="30" t="s">
        <v>17216</v>
      </c>
      <c r="I169" s="31">
        <v>4695970</v>
      </c>
      <c r="J169" s="31">
        <v>0</v>
      </c>
      <c r="K169" s="31">
        <v>375678</v>
      </c>
      <c r="L169" s="31">
        <v>5071648</v>
      </c>
      <c r="M169" s="31">
        <v>5071648</v>
      </c>
      <c r="N169" s="30" t="s">
        <v>20201</v>
      </c>
      <c r="O169" s="30" t="s">
        <v>20202</v>
      </c>
      <c r="P169" s="30" t="s">
        <v>20203</v>
      </c>
      <c r="Q169" s="30" t="s">
        <v>20204</v>
      </c>
      <c r="R169" s="30" t="s">
        <v>4458</v>
      </c>
    </row>
    <row r="170" spans="1:18" x14ac:dyDescent="0.2">
      <c r="A170" s="30" t="s">
        <v>16299</v>
      </c>
      <c r="B170" s="30" t="str">
        <f t="shared" si="2"/>
        <v>00008297783000</v>
      </c>
      <c r="C170" s="71">
        <v>46052</v>
      </c>
      <c r="D170" s="30" t="s">
        <v>17229</v>
      </c>
      <c r="E170" s="71">
        <v>46052</v>
      </c>
      <c r="F170" s="71" t="e">
        <f>VLOOKUP(B170,[1]Ban_hang!R:S,2,0)</f>
        <v>#N/A</v>
      </c>
      <c r="G170" s="30" t="s">
        <v>19148</v>
      </c>
      <c r="H170" s="30" t="s">
        <v>17230</v>
      </c>
      <c r="I170" s="31">
        <v>725000</v>
      </c>
      <c r="J170" s="31">
        <v>0</v>
      </c>
      <c r="K170" s="31">
        <v>58000</v>
      </c>
      <c r="L170" s="31">
        <v>783000</v>
      </c>
      <c r="M170" s="31">
        <v>783000</v>
      </c>
      <c r="N170" s="30" t="s">
        <v>20201</v>
      </c>
      <c r="O170" s="30" t="s">
        <v>20202</v>
      </c>
      <c r="P170" s="30" t="s">
        <v>20203</v>
      </c>
      <c r="Q170" s="30" t="s">
        <v>20204</v>
      </c>
      <c r="R170" s="30" t="s">
        <v>4458</v>
      </c>
    </row>
    <row r="171" spans="1:18" x14ac:dyDescent="0.2">
      <c r="A171" s="30" t="s">
        <v>16299</v>
      </c>
      <c r="B171" s="30" t="str">
        <f t="shared" si="2"/>
        <v>0000829630764136</v>
      </c>
      <c r="C171" s="71">
        <v>46052</v>
      </c>
      <c r="D171" s="30" t="s">
        <v>17227</v>
      </c>
      <c r="E171" s="71">
        <v>46052</v>
      </c>
      <c r="F171" s="71" t="e">
        <f>VLOOKUP(B171,[1]Ban_hang!R:S,2,0)</f>
        <v>#N/A</v>
      </c>
      <c r="G171" s="30" t="s">
        <v>19147</v>
      </c>
      <c r="H171" s="30" t="s">
        <v>17228</v>
      </c>
      <c r="I171" s="31">
        <v>28485311</v>
      </c>
      <c r="J171" s="31">
        <v>0</v>
      </c>
      <c r="K171" s="31">
        <v>2278825</v>
      </c>
      <c r="L171" s="31">
        <v>30764136</v>
      </c>
      <c r="M171" s="31">
        <v>30764136</v>
      </c>
      <c r="N171" s="30" t="s">
        <v>20201</v>
      </c>
      <c r="O171" s="30" t="s">
        <v>20202</v>
      </c>
      <c r="P171" s="30" t="s">
        <v>20203</v>
      </c>
      <c r="Q171" s="30" t="s">
        <v>20204</v>
      </c>
      <c r="R171" s="30" t="s">
        <v>4458</v>
      </c>
    </row>
    <row r="172" spans="1:18" x14ac:dyDescent="0.2">
      <c r="A172" s="30" t="s">
        <v>16299</v>
      </c>
      <c r="B172" s="30" t="str">
        <f t="shared" si="2"/>
        <v>0000829530065720</v>
      </c>
      <c r="C172" s="71">
        <v>46052</v>
      </c>
      <c r="D172" s="30" t="s">
        <v>17225</v>
      </c>
      <c r="E172" s="71">
        <v>46052</v>
      </c>
      <c r="F172" s="71" t="e">
        <f>VLOOKUP(B172,[1]Ban_hang!R:S,2,0)</f>
        <v>#N/A</v>
      </c>
      <c r="G172" s="30" t="s">
        <v>19146</v>
      </c>
      <c r="H172" s="30" t="s">
        <v>17226</v>
      </c>
      <c r="I172" s="31">
        <v>27838630</v>
      </c>
      <c r="J172" s="31">
        <v>0</v>
      </c>
      <c r="K172" s="31">
        <v>2227090</v>
      </c>
      <c r="L172" s="31">
        <v>30065720</v>
      </c>
      <c r="M172" s="31">
        <v>30065720</v>
      </c>
      <c r="N172" s="30" t="s">
        <v>20201</v>
      </c>
      <c r="O172" s="30" t="s">
        <v>20202</v>
      </c>
      <c r="P172" s="30" t="s">
        <v>20203</v>
      </c>
      <c r="Q172" s="30" t="s">
        <v>20204</v>
      </c>
      <c r="R172" s="30" t="s">
        <v>4458</v>
      </c>
    </row>
    <row r="173" spans="1:18" x14ac:dyDescent="0.2">
      <c r="A173" s="30" t="s">
        <v>16299</v>
      </c>
      <c r="B173" s="30" t="str">
        <f t="shared" si="2"/>
        <v>0000829813385821</v>
      </c>
      <c r="C173" s="71">
        <v>46053</v>
      </c>
      <c r="D173" s="30" t="s">
        <v>17232</v>
      </c>
      <c r="E173" s="71">
        <v>46053</v>
      </c>
      <c r="F173" s="71" t="e">
        <f>VLOOKUP(B173,[1]Ban_hang!R:S,2,0)</f>
        <v>#N/A</v>
      </c>
      <c r="G173" s="30" t="s">
        <v>19149</v>
      </c>
      <c r="H173" s="30" t="s">
        <v>17233</v>
      </c>
      <c r="I173" s="31">
        <v>12394279</v>
      </c>
      <c r="J173" s="31">
        <v>0</v>
      </c>
      <c r="K173" s="31">
        <v>991542</v>
      </c>
      <c r="L173" s="31">
        <v>13385821</v>
      </c>
      <c r="M173" s="31">
        <v>13385821</v>
      </c>
      <c r="N173" s="30" t="s">
        <v>20201</v>
      </c>
      <c r="O173" s="30" t="s">
        <v>20202</v>
      </c>
      <c r="P173" s="30" t="s">
        <v>20203</v>
      </c>
      <c r="Q173" s="30" t="s">
        <v>20204</v>
      </c>
      <c r="R173" s="30" t="s">
        <v>4458</v>
      </c>
    </row>
    <row r="174" spans="1:18" x14ac:dyDescent="0.2">
      <c r="A174" s="30" t="s">
        <v>16294</v>
      </c>
      <c r="B174" s="30" t="str">
        <f t="shared" si="2"/>
        <v>000082994334926</v>
      </c>
      <c r="C174" s="71">
        <v>46053</v>
      </c>
      <c r="D174" s="30" t="s">
        <v>17234</v>
      </c>
      <c r="E174" s="71">
        <v>46053</v>
      </c>
      <c r="F174" s="71" t="e">
        <f>VLOOKUP(B174,[1]Ban_hang!R:S,2,0)</f>
        <v>#N/A</v>
      </c>
      <c r="G174" s="30" t="s">
        <v>19150</v>
      </c>
      <c r="H174" s="30" t="s">
        <v>17235</v>
      </c>
      <c r="I174" s="31">
        <v>4013820</v>
      </c>
      <c r="J174" s="31">
        <v>0</v>
      </c>
      <c r="K174" s="31">
        <v>321106</v>
      </c>
      <c r="L174" s="31">
        <v>4334926</v>
      </c>
      <c r="M174" s="31">
        <v>4334926</v>
      </c>
      <c r="N174" s="30" t="s">
        <v>20201</v>
      </c>
      <c r="O174" s="30" t="s">
        <v>20202</v>
      </c>
      <c r="P174" s="30" t="s">
        <v>20203</v>
      </c>
      <c r="Q174" s="30" t="s">
        <v>20204</v>
      </c>
      <c r="R174" s="30" t="s">
        <v>4458</v>
      </c>
    </row>
    <row r="175" spans="1:18" x14ac:dyDescent="0.2">
      <c r="A175" s="30" t="s">
        <v>16303</v>
      </c>
      <c r="B175" s="30" t="str">
        <f t="shared" si="2"/>
        <v>000095662015042</v>
      </c>
      <c r="C175" s="71">
        <v>46054</v>
      </c>
      <c r="D175" s="30" t="s">
        <v>17241</v>
      </c>
      <c r="E175" s="71">
        <v>46054</v>
      </c>
      <c r="F175" s="71" t="e">
        <f>VLOOKUP(B175,[1]Ban_hang!R:S,2,0)</f>
        <v>#N/A</v>
      </c>
      <c r="G175" s="30" t="s">
        <v>19151</v>
      </c>
      <c r="H175" s="30" t="s">
        <v>17242</v>
      </c>
      <c r="I175" s="31">
        <v>1865780</v>
      </c>
      <c r="J175" s="31">
        <v>0</v>
      </c>
      <c r="K175" s="31">
        <v>149262</v>
      </c>
      <c r="L175" s="31">
        <v>2015042</v>
      </c>
      <c r="M175" s="31">
        <v>2015042</v>
      </c>
      <c r="N175" s="30" t="s">
        <v>20201</v>
      </c>
      <c r="O175" s="30" t="s">
        <v>20202</v>
      </c>
      <c r="P175" s="30" t="s">
        <v>20203</v>
      </c>
      <c r="Q175" s="30" t="s">
        <v>20206</v>
      </c>
      <c r="R175" s="30" t="s">
        <v>4174</v>
      </c>
    </row>
    <row r="176" spans="1:18" x14ac:dyDescent="0.2">
      <c r="A176" s="30" t="s">
        <v>16289</v>
      </c>
      <c r="B176" s="30" t="str">
        <f t="shared" si="2"/>
        <v>000095242571826</v>
      </c>
      <c r="C176" s="71">
        <v>46055</v>
      </c>
      <c r="D176" s="30" t="s">
        <v>17261</v>
      </c>
      <c r="E176" s="71">
        <v>46055</v>
      </c>
      <c r="F176" s="71" t="e">
        <f>VLOOKUP(B176,[1]Ban_hang!R:S,2,0)</f>
        <v>#N/A</v>
      </c>
      <c r="G176" s="30" t="s">
        <v>19161</v>
      </c>
      <c r="H176" s="30" t="s">
        <v>17262</v>
      </c>
      <c r="I176" s="31">
        <v>2381320</v>
      </c>
      <c r="J176" s="31">
        <v>0</v>
      </c>
      <c r="K176" s="31">
        <v>190506</v>
      </c>
      <c r="L176" s="31">
        <v>2571826</v>
      </c>
      <c r="M176" s="31">
        <v>2571826</v>
      </c>
      <c r="N176" s="30" t="s">
        <v>20201</v>
      </c>
      <c r="O176" s="30" t="s">
        <v>20202</v>
      </c>
      <c r="P176" s="30" t="s">
        <v>20203</v>
      </c>
      <c r="Q176" s="30" t="s">
        <v>20204</v>
      </c>
      <c r="R176" s="30" t="s">
        <v>4458</v>
      </c>
    </row>
    <row r="177" spans="1:18" x14ac:dyDescent="0.2">
      <c r="A177" s="30" t="s">
        <v>16289</v>
      </c>
      <c r="B177" s="30" t="str">
        <f t="shared" si="2"/>
        <v>0000952316285428</v>
      </c>
      <c r="C177" s="71">
        <v>46055</v>
      </c>
      <c r="D177" s="30" t="s">
        <v>17259</v>
      </c>
      <c r="E177" s="71">
        <v>46055</v>
      </c>
      <c r="F177" s="71" t="e">
        <f>VLOOKUP(B177,[1]Ban_hang!R:S,2,0)</f>
        <v>#N/A</v>
      </c>
      <c r="G177" s="30" t="s">
        <v>19160</v>
      </c>
      <c r="H177" s="30" t="s">
        <v>17260</v>
      </c>
      <c r="I177" s="31">
        <v>15079100</v>
      </c>
      <c r="J177" s="31">
        <v>0</v>
      </c>
      <c r="K177" s="31">
        <v>1206328</v>
      </c>
      <c r="L177" s="31">
        <v>16285428</v>
      </c>
      <c r="M177" s="31">
        <v>16285428</v>
      </c>
      <c r="N177" s="30" t="s">
        <v>20201</v>
      </c>
      <c r="O177" s="30" t="s">
        <v>20202</v>
      </c>
      <c r="P177" s="30" t="s">
        <v>20203</v>
      </c>
      <c r="Q177" s="30" t="s">
        <v>20204</v>
      </c>
      <c r="R177" s="30" t="s">
        <v>4458</v>
      </c>
    </row>
    <row r="178" spans="1:18" x14ac:dyDescent="0.2">
      <c r="A178" s="30" t="s">
        <v>16310</v>
      </c>
      <c r="B178" s="30" t="str">
        <f t="shared" si="2"/>
        <v>00009517512271</v>
      </c>
      <c r="C178" s="71">
        <v>46055</v>
      </c>
      <c r="D178" s="30" t="s">
        <v>17247</v>
      </c>
      <c r="E178" s="71">
        <v>46055</v>
      </c>
      <c r="F178" s="71" t="e">
        <f>VLOOKUP(B178,[1]Ban_hang!R:S,2,0)</f>
        <v>#N/A</v>
      </c>
      <c r="G178" s="30" t="s">
        <v>19154</v>
      </c>
      <c r="H178" s="30" t="s">
        <v>17248</v>
      </c>
      <c r="I178" s="31">
        <v>474325</v>
      </c>
      <c r="J178" s="31">
        <v>0</v>
      </c>
      <c r="K178" s="31">
        <v>37946</v>
      </c>
      <c r="L178" s="31">
        <v>512271</v>
      </c>
      <c r="M178" s="31">
        <v>512271</v>
      </c>
      <c r="N178" s="30" t="s">
        <v>20201</v>
      </c>
      <c r="O178" s="30" t="s">
        <v>20202</v>
      </c>
      <c r="P178" s="30" t="s">
        <v>20203</v>
      </c>
      <c r="Q178" s="30" t="s">
        <v>20204</v>
      </c>
      <c r="R178" s="30" t="s">
        <v>4458</v>
      </c>
    </row>
    <row r="179" spans="1:18" x14ac:dyDescent="0.2">
      <c r="A179" s="30" t="s">
        <v>16303</v>
      </c>
      <c r="B179" s="30" t="str">
        <f t="shared" si="2"/>
        <v>0000964020320632</v>
      </c>
      <c r="C179" s="71">
        <v>46055</v>
      </c>
      <c r="D179" s="30" t="s">
        <v>17267</v>
      </c>
      <c r="E179" s="71">
        <v>46055</v>
      </c>
      <c r="F179" s="71" t="e">
        <f>VLOOKUP(B179,[1]Ban_hang!R:S,2,0)</f>
        <v>#N/A</v>
      </c>
      <c r="G179" s="30" t="s">
        <v>19164</v>
      </c>
      <c r="H179" s="30" t="s">
        <v>17268</v>
      </c>
      <c r="I179" s="31">
        <v>18815400</v>
      </c>
      <c r="J179" s="31">
        <v>0</v>
      </c>
      <c r="K179" s="31">
        <v>1505232</v>
      </c>
      <c r="L179" s="31">
        <v>20320632</v>
      </c>
      <c r="M179" s="31">
        <v>20320632</v>
      </c>
      <c r="N179" s="30" t="s">
        <v>20201</v>
      </c>
      <c r="O179" s="30" t="s">
        <v>20202</v>
      </c>
      <c r="P179" s="30" t="s">
        <v>20203</v>
      </c>
      <c r="Q179" s="30" t="s">
        <v>20205</v>
      </c>
      <c r="R179" s="30" t="s">
        <v>4174</v>
      </c>
    </row>
    <row r="180" spans="1:18" x14ac:dyDescent="0.2">
      <c r="A180" s="30" t="s">
        <v>16307</v>
      </c>
      <c r="B180" s="30" t="str">
        <f t="shared" si="2"/>
        <v>0000952120789676</v>
      </c>
      <c r="C180" s="71">
        <v>46055</v>
      </c>
      <c r="D180" s="30" t="s">
        <v>17255</v>
      </c>
      <c r="E180" s="71">
        <v>46055</v>
      </c>
      <c r="F180" s="71" t="e">
        <f>VLOOKUP(B180,[1]Ban_hang!R:S,2,0)</f>
        <v>#N/A</v>
      </c>
      <c r="G180" s="30" t="s">
        <v>19158</v>
      </c>
      <c r="H180" s="30" t="s">
        <v>17256</v>
      </c>
      <c r="I180" s="31">
        <v>19249700</v>
      </c>
      <c r="J180" s="31">
        <v>0</v>
      </c>
      <c r="K180" s="31">
        <v>1539976</v>
      </c>
      <c r="L180" s="31">
        <v>20789676</v>
      </c>
      <c r="M180" s="31">
        <v>20789676</v>
      </c>
      <c r="N180" s="30" t="s">
        <v>20201</v>
      </c>
      <c r="O180" s="30" t="s">
        <v>20202</v>
      </c>
      <c r="P180" s="30" t="s">
        <v>20203</v>
      </c>
      <c r="Q180" s="30" t="s">
        <v>20204</v>
      </c>
      <c r="R180" s="30" t="s">
        <v>4458</v>
      </c>
    </row>
    <row r="181" spans="1:18" x14ac:dyDescent="0.2">
      <c r="A181" s="30" t="s">
        <v>16287</v>
      </c>
      <c r="B181" s="30" t="str">
        <f t="shared" si="2"/>
        <v>000095181987200</v>
      </c>
      <c r="C181" s="71">
        <v>46055</v>
      </c>
      <c r="D181" s="30" t="s">
        <v>17249</v>
      </c>
      <c r="E181" s="71">
        <v>46055</v>
      </c>
      <c r="F181" s="71" t="e">
        <f>VLOOKUP(B181,[1]Ban_hang!R:S,2,0)</f>
        <v>#N/A</v>
      </c>
      <c r="G181" s="30" t="s">
        <v>19155</v>
      </c>
      <c r="H181" s="30" t="s">
        <v>17250</v>
      </c>
      <c r="I181" s="31">
        <v>1840000</v>
      </c>
      <c r="J181" s="31">
        <v>0</v>
      </c>
      <c r="K181" s="31">
        <v>147200</v>
      </c>
      <c r="L181" s="31">
        <v>1987200</v>
      </c>
      <c r="M181" s="31">
        <v>1987200</v>
      </c>
      <c r="N181" s="30" t="s">
        <v>20201</v>
      </c>
      <c r="O181" s="30" t="s">
        <v>20202</v>
      </c>
      <c r="P181" s="30" t="s">
        <v>20203</v>
      </c>
      <c r="Q181" s="30" t="s">
        <v>20204</v>
      </c>
      <c r="R181" s="30" t="s">
        <v>4458</v>
      </c>
    </row>
    <row r="182" spans="1:18" x14ac:dyDescent="0.2">
      <c r="A182" s="30" t="s">
        <v>16308</v>
      </c>
      <c r="B182" s="30" t="str">
        <f t="shared" si="2"/>
        <v>0000951525183278</v>
      </c>
      <c r="C182" s="71">
        <v>46055</v>
      </c>
      <c r="D182" s="30" t="s">
        <v>17243</v>
      </c>
      <c r="E182" s="71">
        <v>46055</v>
      </c>
      <c r="F182" s="71" t="e">
        <f>VLOOKUP(B182,[1]Ban_hang!R:S,2,0)</f>
        <v>#N/A</v>
      </c>
      <c r="G182" s="30" t="s">
        <v>19152</v>
      </c>
      <c r="H182" s="30" t="s">
        <v>17244</v>
      </c>
      <c r="I182" s="31">
        <v>23317850</v>
      </c>
      <c r="J182" s="31">
        <v>0</v>
      </c>
      <c r="K182" s="31">
        <v>1865428</v>
      </c>
      <c r="L182" s="31">
        <v>25183278</v>
      </c>
      <c r="M182" s="31">
        <v>25183278</v>
      </c>
      <c r="N182" s="30" t="s">
        <v>20201</v>
      </c>
      <c r="O182" s="30" t="s">
        <v>20202</v>
      </c>
      <c r="P182" s="30" t="s">
        <v>20203</v>
      </c>
      <c r="Q182" s="30" t="s">
        <v>20204</v>
      </c>
      <c r="R182" s="30" t="s">
        <v>4458</v>
      </c>
    </row>
    <row r="183" spans="1:18" x14ac:dyDescent="0.2">
      <c r="A183" s="30" t="s">
        <v>16310</v>
      </c>
      <c r="B183" s="30" t="str">
        <f t="shared" si="2"/>
        <v>000095161519792</v>
      </c>
      <c r="C183" s="71">
        <v>46055</v>
      </c>
      <c r="D183" s="30" t="s">
        <v>17245</v>
      </c>
      <c r="E183" s="71">
        <v>46055</v>
      </c>
      <c r="F183" s="71" t="e">
        <f>VLOOKUP(B183,[1]Ban_hang!R:S,2,0)</f>
        <v>#N/A</v>
      </c>
      <c r="G183" s="30" t="s">
        <v>19153</v>
      </c>
      <c r="H183" s="30" t="s">
        <v>17246</v>
      </c>
      <c r="I183" s="31">
        <v>1407215</v>
      </c>
      <c r="J183" s="31">
        <v>0</v>
      </c>
      <c r="K183" s="31">
        <v>112577</v>
      </c>
      <c r="L183" s="31">
        <v>1519792</v>
      </c>
      <c r="M183" s="31">
        <v>1519792</v>
      </c>
      <c r="N183" s="30" t="s">
        <v>20201</v>
      </c>
      <c r="O183" s="30" t="s">
        <v>20202</v>
      </c>
      <c r="P183" s="30" t="s">
        <v>20203</v>
      </c>
      <c r="Q183" s="30" t="s">
        <v>20204</v>
      </c>
      <c r="R183" s="30" t="s">
        <v>4458</v>
      </c>
    </row>
    <row r="184" spans="1:18" x14ac:dyDescent="0.2">
      <c r="A184" s="30" t="s">
        <v>16307</v>
      </c>
      <c r="B184" s="30" t="str">
        <f t="shared" si="2"/>
        <v>0000952213233942</v>
      </c>
      <c r="C184" s="71">
        <v>46055</v>
      </c>
      <c r="D184" s="30" t="s">
        <v>17257</v>
      </c>
      <c r="E184" s="71">
        <v>46055</v>
      </c>
      <c r="F184" s="71" t="e">
        <f>VLOOKUP(B184,[1]Ban_hang!R:S,2,0)</f>
        <v>#N/A</v>
      </c>
      <c r="G184" s="30" t="s">
        <v>19159</v>
      </c>
      <c r="H184" s="30" t="s">
        <v>17258</v>
      </c>
      <c r="I184" s="31">
        <v>12253650</v>
      </c>
      <c r="J184" s="31">
        <v>0</v>
      </c>
      <c r="K184" s="31">
        <v>980292</v>
      </c>
      <c r="L184" s="31">
        <v>13233942</v>
      </c>
      <c r="M184" s="31">
        <v>13233942</v>
      </c>
      <c r="N184" s="30" t="s">
        <v>20201</v>
      </c>
      <c r="O184" s="30" t="s">
        <v>20202</v>
      </c>
      <c r="P184" s="30" t="s">
        <v>20203</v>
      </c>
      <c r="Q184" s="30" t="s">
        <v>20204</v>
      </c>
      <c r="R184" s="30" t="s">
        <v>4458</v>
      </c>
    </row>
    <row r="185" spans="1:18" x14ac:dyDescent="0.2">
      <c r="A185" s="30" t="s">
        <v>16303</v>
      </c>
      <c r="B185" s="30" t="str">
        <f t="shared" si="2"/>
        <v>00010655216791</v>
      </c>
      <c r="C185" s="71">
        <v>46055</v>
      </c>
      <c r="D185" s="30" t="s">
        <v>17271</v>
      </c>
      <c r="E185" s="71">
        <v>46055</v>
      </c>
      <c r="F185" s="71" t="e">
        <f>VLOOKUP(B185,[1]Ban_hang!R:S,2,0)</f>
        <v>#N/A</v>
      </c>
      <c r="G185" s="30" t="s">
        <v>19166</v>
      </c>
      <c r="H185" s="30" t="s">
        <v>17272</v>
      </c>
      <c r="I185" s="31">
        <v>200732</v>
      </c>
      <c r="J185" s="31">
        <v>0</v>
      </c>
      <c r="K185" s="31">
        <v>16059</v>
      </c>
      <c r="L185" s="31">
        <v>216791</v>
      </c>
      <c r="M185" s="31">
        <v>216791</v>
      </c>
      <c r="N185" s="30" t="s">
        <v>20201</v>
      </c>
      <c r="O185" s="30" t="s">
        <v>20202</v>
      </c>
      <c r="P185" s="30" t="s">
        <v>20203</v>
      </c>
      <c r="Q185" s="30" t="s">
        <v>20205</v>
      </c>
      <c r="R185" s="30" t="s">
        <v>4174</v>
      </c>
    </row>
    <row r="186" spans="1:18" x14ac:dyDescent="0.2">
      <c r="A186" s="30" t="s">
        <v>16289</v>
      </c>
      <c r="B186" s="30" t="str">
        <f t="shared" si="2"/>
        <v>000095251024542</v>
      </c>
      <c r="C186" s="71">
        <v>46055</v>
      </c>
      <c r="D186" s="30" t="s">
        <v>17263</v>
      </c>
      <c r="E186" s="71">
        <v>46055</v>
      </c>
      <c r="F186" s="71" t="e">
        <f>VLOOKUP(B186,[1]Ban_hang!R:S,2,0)</f>
        <v>#N/A</v>
      </c>
      <c r="G186" s="30" t="s">
        <v>19162</v>
      </c>
      <c r="H186" s="30" t="s">
        <v>17264</v>
      </c>
      <c r="I186" s="31">
        <v>948650</v>
      </c>
      <c r="J186" s="31">
        <v>0</v>
      </c>
      <c r="K186" s="31">
        <v>75892</v>
      </c>
      <c r="L186" s="31">
        <v>1024542</v>
      </c>
      <c r="M186" s="31">
        <v>1024542</v>
      </c>
      <c r="N186" s="30" t="s">
        <v>20201</v>
      </c>
      <c r="O186" s="30" t="s">
        <v>20202</v>
      </c>
      <c r="P186" s="30" t="s">
        <v>20203</v>
      </c>
      <c r="Q186" s="30" t="s">
        <v>20204</v>
      </c>
      <c r="R186" s="30" t="s">
        <v>4458</v>
      </c>
    </row>
    <row r="187" spans="1:18" x14ac:dyDescent="0.2">
      <c r="A187" s="30" t="s">
        <v>16291</v>
      </c>
      <c r="B187" s="30" t="str">
        <f t="shared" si="2"/>
        <v>0000952014412060</v>
      </c>
      <c r="C187" s="71">
        <v>46055</v>
      </c>
      <c r="D187" s="30" t="s">
        <v>17253</v>
      </c>
      <c r="E187" s="71">
        <v>46055</v>
      </c>
      <c r="F187" s="71" t="e">
        <f>VLOOKUP(B187,[1]Ban_hang!R:S,2,0)</f>
        <v>#N/A</v>
      </c>
      <c r="G187" s="30" t="s">
        <v>19157</v>
      </c>
      <c r="H187" s="30" t="s">
        <v>17254</v>
      </c>
      <c r="I187" s="31">
        <v>13344500</v>
      </c>
      <c r="J187" s="31">
        <v>0</v>
      </c>
      <c r="K187" s="31">
        <v>1067560</v>
      </c>
      <c r="L187" s="31">
        <v>14412060</v>
      </c>
      <c r="M187" s="31">
        <v>14412060</v>
      </c>
      <c r="N187" s="30" t="s">
        <v>20201</v>
      </c>
      <c r="O187" s="30" t="s">
        <v>20202</v>
      </c>
      <c r="P187" s="30" t="s">
        <v>20203</v>
      </c>
      <c r="Q187" s="30" t="s">
        <v>20204</v>
      </c>
      <c r="R187" s="30" t="s">
        <v>4458</v>
      </c>
    </row>
    <row r="188" spans="1:18" x14ac:dyDescent="0.2">
      <c r="A188" s="30" t="s">
        <v>16291</v>
      </c>
      <c r="B188" s="30" t="str">
        <f t="shared" si="2"/>
        <v>00009519756000</v>
      </c>
      <c r="C188" s="71">
        <v>46055</v>
      </c>
      <c r="D188" s="30" t="s">
        <v>17251</v>
      </c>
      <c r="E188" s="71">
        <v>46055</v>
      </c>
      <c r="F188" s="71" t="e">
        <f>VLOOKUP(B188,[1]Ban_hang!R:S,2,0)</f>
        <v>#N/A</v>
      </c>
      <c r="G188" s="30" t="s">
        <v>19156</v>
      </c>
      <c r="H188" s="30" t="s">
        <v>17252</v>
      </c>
      <c r="I188" s="31">
        <v>700000</v>
      </c>
      <c r="J188" s="31">
        <v>0</v>
      </c>
      <c r="K188" s="31">
        <v>56000</v>
      </c>
      <c r="L188" s="31">
        <v>756000</v>
      </c>
      <c r="M188" s="31">
        <v>756000</v>
      </c>
      <c r="N188" s="30" t="s">
        <v>20201</v>
      </c>
      <c r="O188" s="30" t="s">
        <v>20202</v>
      </c>
      <c r="P188" s="30" t="s">
        <v>20203</v>
      </c>
      <c r="Q188" s="30" t="s">
        <v>20204</v>
      </c>
      <c r="R188" s="30" t="s">
        <v>4458</v>
      </c>
    </row>
    <row r="189" spans="1:18" x14ac:dyDescent="0.2">
      <c r="A189" s="30" t="s">
        <v>16303</v>
      </c>
      <c r="B189" s="30" t="str">
        <f t="shared" si="2"/>
        <v>0001065333866856</v>
      </c>
      <c r="C189" s="71">
        <v>46055</v>
      </c>
      <c r="D189" s="30" t="s">
        <v>17269</v>
      </c>
      <c r="E189" s="71">
        <v>46055</v>
      </c>
      <c r="F189" s="71" t="e">
        <f>VLOOKUP(B189,[1]Ban_hang!R:S,2,0)</f>
        <v>#N/A</v>
      </c>
      <c r="G189" s="30" t="s">
        <v>19165</v>
      </c>
      <c r="H189" s="30" t="s">
        <v>17270</v>
      </c>
      <c r="I189" s="31">
        <v>31358200</v>
      </c>
      <c r="J189" s="31">
        <v>0</v>
      </c>
      <c r="K189" s="31">
        <v>2508656</v>
      </c>
      <c r="L189" s="31">
        <v>33866856</v>
      </c>
      <c r="M189" s="31">
        <v>33866856</v>
      </c>
      <c r="N189" s="30" t="s">
        <v>20201</v>
      </c>
      <c r="O189" s="30" t="s">
        <v>20202</v>
      </c>
      <c r="P189" s="30" t="s">
        <v>20203</v>
      </c>
      <c r="Q189" s="30" t="s">
        <v>20205</v>
      </c>
      <c r="R189" s="30" t="s">
        <v>4174</v>
      </c>
    </row>
    <row r="190" spans="1:18" x14ac:dyDescent="0.2">
      <c r="A190" s="30" t="s">
        <v>16289</v>
      </c>
      <c r="B190" s="30" t="str">
        <f t="shared" si="2"/>
        <v>00009528541976</v>
      </c>
      <c r="C190" s="71">
        <v>46055</v>
      </c>
      <c r="D190" s="30" t="s">
        <v>17265</v>
      </c>
      <c r="E190" s="71">
        <v>46055</v>
      </c>
      <c r="F190" s="71" t="e">
        <f>VLOOKUP(B190,[1]Ban_hang!R:S,2,0)</f>
        <v>#N/A</v>
      </c>
      <c r="G190" s="30" t="s">
        <v>19163</v>
      </c>
      <c r="H190" s="30" t="s">
        <v>17266</v>
      </c>
      <c r="I190" s="31">
        <v>501830</v>
      </c>
      <c r="J190" s="31">
        <v>0</v>
      </c>
      <c r="K190" s="31">
        <v>40146</v>
      </c>
      <c r="L190" s="31">
        <v>541976</v>
      </c>
      <c r="M190" s="31">
        <v>541976</v>
      </c>
      <c r="N190" s="30" t="s">
        <v>20201</v>
      </c>
      <c r="O190" s="30" t="s">
        <v>20202</v>
      </c>
      <c r="P190" s="30" t="s">
        <v>20203</v>
      </c>
      <c r="Q190" s="30" t="s">
        <v>20204</v>
      </c>
      <c r="R190" s="30" t="s">
        <v>4458</v>
      </c>
    </row>
    <row r="191" spans="1:18" x14ac:dyDescent="0.2">
      <c r="A191" s="30" t="s">
        <v>16299</v>
      </c>
      <c r="B191" s="30" t="str">
        <f t="shared" si="2"/>
        <v>0000951314833541</v>
      </c>
      <c r="C191" s="71">
        <v>46056</v>
      </c>
      <c r="D191" s="30" t="s">
        <v>17282</v>
      </c>
      <c r="E191" s="71">
        <v>46056</v>
      </c>
      <c r="F191" s="71" t="e">
        <f>VLOOKUP(B191,[1]Ban_hang!R:S,2,0)</f>
        <v>#N/A</v>
      </c>
      <c r="G191" s="30" t="s">
        <v>19172</v>
      </c>
      <c r="H191" s="30" t="s">
        <v>17283</v>
      </c>
      <c r="I191" s="31">
        <v>13734760</v>
      </c>
      <c r="J191" s="31">
        <v>0</v>
      </c>
      <c r="K191" s="31">
        <v>1098781</v>
      </c>
      <c r="L191" s="31">
        <v>14833541</v>
      </c>
      <c r="M191" s="31">
        <v>14833541</v>
      </c>
      <c r="N191" s="30" t="s">
        <v>20201</v>
      </c>
      <c r="O191" s="30" t="s">
        <v>20202</v>
      </c>
      <c r="P191" s="30" t="s">
        <v>20203</v>
      </c>
      <c r="Q191" s="30" t="s">
        <v>20204</v>
      </c>
      <c r="R191" s="30" t="s">
        <v>4458</v>
      </c>
    </row>
    <row r="192" spans="1:18" x14ac:dyDescent="0.2">
      <c r="A192" s="30" t="s">
        <v>16294</v>
      </c>
      <c r="B192" s="30" t="str">
        <f t="shared" si="2"/>
        <v>000095111568965</v>
      </c>
      <c r="C192" s="71">
        <v>46056</v>
      </c>
      <c r="D192" s="30" t="s">
        <v>17278</v>
      </c>
      <c r="E192" s="71">
        <v>46056</v>
      </c>
      <c r="F192" s="71" t="e">
        <f>VLOOKUP(B192,[1]Ban_hang!R:S,2,0)</f>
        <v>#N/A</v>
      </c>
      <c r="G192" s="30" t="s">
        <v>19170</v>
      </c>
      <c r="H192" s="30" t="s">
        <v>17279</v>
      </c>
      <c r="I192" s="31">
        <v>1452745</v>
      </c>
      <c r="J192" s="31">
        <v>0</v>
      </c>
      <c r="K192" s="31">
        <v>116220</v>
      </c>
      <c r="L192" s="31">
        <v>1568965</v>
      </c>
      <c r="M192" s="31">
        <v>1568965</v>
      </c>
      <c r="N192" s="30" t="s">
        <v>20201</v>
      </c>
      <c r="O192" s="30" t="s">
        <v>20202</v>
      </c>
      <c r="P192" s="30" t="s">
        <v>20203</v>
      </c>
      <c r="Q192" s="30" t="s">
        <v>20204</v>
      </c>
      <c r="R192" s="30" t="s">
        <v>4458</v>
      </c>
    </row>
    <row r="193" spans="1:18" x14ac:dyDescent="0.2">
      <c r="A193" s="30" t="s">
        <v>16299</v>
      </c>
      <c r="B193" s="30" t="str">
        <f t="shared" si="2"/>
        <v>0000951415197922</v>
      </c>
      <c r="C193" s="71">
        <v>46056</v>
      </c>
      <c r="D193" s="30" t="s">
        <v>17284</v>
      </c>
      <c r="E193" s="71">
        <v>46056</v>
      </c>
      <c r="F193" s="71" t="e">
        <f>VLOOKUP(B193,[1]Ban_hang!R:S,2,0)</f>
        <v>#N/A</v>
      </c>
      <c r="G193" s="30" t="s">
        <v>19173</v>
      </c>
      <c r="H193" s="30" t="s">
        <v>17285</v>
      </c>
      <c r="I193" s="31">
        <v>14072150</v>
      </c>
      <c r="J193" s="31">
        <v>0</v>
      </c>
      <c r="K193" s="31">
        <v>1125772</v>
      </c>
      <c r="L193" s="31">
        <v>15197922</v>
      </c>
      <c r="M193" s="31">
        <v>15197922</v>
      </c>
      <c r="N193" s="30" t="s">
        <v>20201</v>
      </c>
      <c r="O193" s="30" t="s">
        <v>20202</v>
      </c>
      <c r="P193" s="30" t="s">
        <v>20203</v>
      </c>
      <c r="Q193" s="30" t="s">
        <v>20204</v>
      </c>
      <c r="R193" s="30" t="s">
        <v>4458</v>
      </c>
    </row>
    <row r="194" spans="1:18" x14ac:dyDescent="0.2">
      <c r="A194" s="30" t="s">
        <v>16294</v>
      </c>
      <c r="B194" s="30" t="str">
        <f t="shared" si="2"/>
        <v>000095121024542</v>
      </c>
      <c r="C194" s="71">
        <v>46056</v>
      </c>
      <c r="D194" s="30" t="s">
        <v>17280</v>
      </c>
      <c r="E194" s="71">
        <v>46056</v>
      </c>
      <c r="F194" s="71" t="e">
        <f>VLOOKUP(B194,[1]Ban_hang!R:S,2,0)</f>
        <v>#N/A</v>
      </c>
      <c r="G194" s="30" t="s">
        <v>19171</v>
      </c>
      <c r="H194" s="30" t="s">
        <v>17281</v>
      </c>
      <c r="I194" s="31">
        <v>948650</v>
      </c>
      <c r="J194" s="31">
        <v>0</v>
      </c>
      <c r="K194" s="31">
        <v>75892</v>
      </c>
      <c r="L194" s="31">
        <v>1024542</v>
      </c>
      <c r="M194" s="31">
        <v>1024542</v>
      </c>
      <c r="N194" s="30" t="s">
        <v>20201</v>
      </c>
      <c r="O194" s="30" t="s">
        <v>20202</v>
      </c>
      <c r="P194" s="30" t="s">
        <v>20203</v>
      </c>
      <c r="Q194" s="30" t="s">
        <v>20204</v>
      </c>
      <c r="R194" s="30" t="s">
        <v>4458</v>
      </c>
    </row>
    <row r="195" spans="1:18" x14ac:dyDescent="0.2">
      <c r="A195" s="30" t="s">
        <v>16303</v>
      </c>
      <c r="B195" s="30" t="str">
        <f t="shared" ref="B195:B258" si="3">G195&amp;L195</f>
        <v>000095654064126</v>
      </c>
      <c r="C195" s="71">
        <v>46056</v>
      </c>
      <c r="D195" s="30" t="s">
        <v>17286</v>
      </c>
      <c r="E195" s="71">
        <v>46056</v>
      </c>
      <c r="F195" s="71" t="e">
        <f>VLOOKUP(B195,[1]Ban_hang!R:S,2,0)</f>
        <v>#N/A</v>
      </c>
      <c r="G195" s="30" t="s">
        <v>19174</v>
      </c>
      <c r="H195" s="30" t="s">
        <v>17287</v>
      </c>
      <c r="I195" s="31">
        <v>3763080</v>
      </c>
      <c r="J195" s="31">
        <v>0</v>
      </c>
      <c r="K195" s="31">
        <v>301046</v>
      </c>
      <c r="L195" s="31">
        <v>4064126</v>
      </c>
      <c r="M195" s="31">
        <v>4064126</v>
      </c>
      <c r="N195" s="30" t="s">
        <v>20201</v>
      </c>
      <c r="O195" s="30" t="s">
        <v>20202</v>
      </c>
      <c r="P195" s="30" t="s">
        <v>20203</v>
      </c>
      <c r="Q195" s="30" t="s">
        <v>20206</v>
      </c>
      <c r="R195" s="30" t="s">
        <v>4174</v>
      </c>
    </row>
    <row r="196" spans="1:18" x14ac:dyDescent="0.2">
      <c r="A196" s="30" t="s">
        <v>16299</v>
      </c>
      <c r="B196" s="30" t="str">
        <f t="shared" si="3"/>
        <v>000120521024542</v>
      </c>
      <c r="C196" s="71">
        <v>46057</v>
      </c>
      <c r="D196" s="30" t="s">
        <v>17288</v>
      </c>
      <c r="E196" s="71">
        <v>46057</v>
      </c>
      <c r="F196" s="71" t="e">
        <f>VLOOKUP(B196,[1]Ban_hang!R:S,2,0)</f>
        <v>#N/A</v>
      </c>
      <c r="G196" s="30" t="s">
        <v>19175</v>
      </c>
      <c r="H196" s="30" t="s">
        <v>17289</v>
      </c>
      <c r="I196" s="31">
        <v>948650</v>
      </c>
      <c r="J196" s="31">
        <v>0</v>
      </c>
      <c r="K196" s="31">
        <v>75892</v>
      </c>
      <c r="L196" s="31">
        <v>1024542</v>
      </c>
      <c r="M196" s="31">
        <v>1024542</v>
      </c>
      <c r="N196" s="30" t="s">
        <v>20201</v>
      </c>
      <c r="O196" s="30" t="s">
        <v>20202</v>
      </c>
      <c r="P196" s="30" t="s">
        <v>20203</v>
      </c>
      <c r="Q196" s="30" t="s">
        <v>20204</v>
      </c>
      <c r="R196" s="30" t="s">
        <v>4458</v>
      </c>
    </row>
    <row r="197" spans="1:18" x14ac:dyDescent="0.2">
      <c r="A197" s="30" t="s">
        <v>16288</v>
      </c>
      <c r="B197" s="30" t="str">
        <f t="shared" si="3"/>
        <v>000120534633594</v>
      </c>
      <c r="C197" s="71">
        <v>46058</v>
      </c>
      <c r="D197" s="30" t="s">
        <v>17292</v>
      </c>
      <c r="E197" s="71">
        <v>46058</v>
      </c>
      <c r="F197" s="71" t="e">
        <f>VLOOKUP(B197,[1]Ban_hang!R:S,2,0)</f>
        <v>#N/A</v>
      </c>
      <c r="G197" s="30" t="s">
        <v>19177</v>
      </c>
      <c r="H197" s="30" t="s">
        <v>17293</v>
      </c>
      <c r="I197" s="31">
        <v>4290365</v>
      </c>
      <c r="J197" s="31">
        <v>0</v>
      </c>
      <c r="K197" s="31">
        <v>343229</v>
      </c>
      <c r="L197" s="31">
        <v>4633594</v>
      </c>
      <c r="M197" s="31">
        <v>4633594</v>
      </c>
      <c r="N197" s="30" t="s">
        <v>20201</v>
      </c>
      <c r="O197" s="30" t="s">
        <v>20202</v>
      </c>
      <c r="P197" s="30" t="s">
        <v>20203</v>
      </c>
      <c r="Q197" s="30" t="s">
        <v>20204</v>
      </c>
      <c r="R197" s="30" t="s">
        <v>4458</v>
      </c>
    </row>
    <row r="198" spans="1:18" x14ac:dyDescent="0.2">
      <c r="A198" s="30" t="s">
        <v>16309</v>
      </c>
      <c r="B198" s="30" t="str">
        <f t="shared" si="3"/>
        <v>000120593172219</v>
      </c>
      <c r="C198" s="71">
        <v>46058</v>
      </c>
      <c r="D198" s="30" t="s">
        <v>17304</v>
      </c>
      <c r="E198" s="71">
        <v>46058</v>
      </c>
      <c r="F198" s="71" t="e">
        <f>VLOOKUP(B198,[1]Ban_hang!R:S,2,0)</f>
        <v>#N/A</v>
      </c>
      <c r="G198" s="30" t="s">
        <v>19183</v>
      </c>
      <c r="H198" s="30" t="s">
        <v>17305</v>
      </c>
      <c r="I198" s="31">
        <v>2937240</v>
      </c>
      <c r="J198" s="31">
        <v>0</v>
      </c>
      <c r="K198" s="31">
        <v>234979</v>
      </c>
      <c r="L198" s="31">
        <v>3172219</v>
      </c>
      <c r="M198" s="31">
        <v>3172219</v>
      </c>
      <c r="N198" s="30" t="s">
        <v>20201</v>
      </c>
      <c r="O198" s="30" t="s">
        <v>20202</v>
      </c>
      <c r="P198" s="30" t="s">
        <v>20203</v>
      </c>
      <c r="Q198" s="30" t="s">
        <v>20204</v>
      </c>
      <c r="R198" s="30" t="s">
        <v>4458</v>
      </c>
    </row>
    <row r="199" spans="1:18" x14ac:dyDescent="0.2">
      <c r="A199" s="30" t="s">
        <v>16307</v>
      </c>
      <c r="B199" s="30" t="str">
        <f t="shared" si="3"/>
        <v>000120632365200</v>
      </c>
      <c r="C199" s="71">
        <v>46058</v>
      </c>
      <c r="D199" s="30" t="s">
        <v>17312</v>
      </c>
      <c r="E199" s="71">
        <v>46058</v>
      </c>
      <c r="F199" s="71" t="e">
        <f>VLOOKUP(B199,[1]Ban_hang!R:S,2,0)</f>
        <v>#N/A</v>
      </c>
      <c r="G199" s="30" t="s">
        <v>19187</v>
      </c>
      <c r="H199" s="30" t="s">
        <v>17313</v>
      </c>
      <c r="I199" s="31">
        <v>2190000</v>
      </c>
      <c r="J199" s="31">
        <v>0</v>
      </c>
      <c r="K199" s="31">
        <v>175200</v>
      </c>
      <c r="L199" s="31">
        <v>2365200</v>
      </c>
      <c r="M199" s="31">
        <v>2365200</v>
      </c>
      <c r="N199" s="30" t="s">
        <v>20201</v>
      </c>
      <c r="O199" s="30" t="s">
        <v>20202</v>
      </c>
      <c r="P199" s="30" t="s">
        <v>20203</v>
      </c>
      <c r="Q199" s="30" t="s">
        <v>20204</v>
      </c>
      <c r="R199" s="30" t="s">
        <v>4458</v>
      </c>
    </row>
    <row r="200" spans="1:18" x14ac:dyDescent="0.2">
      <c r="A200" s="30" t="s">
        <v>16294</v>
      </c>
      <c r="B200" s="30" t="str">
        <f t="shared" si="3"/>
        <v>00012051512271</v>
      </c>
      <c r="C200" s="71">
        <v>46058</v>
      </c>
      <c r="D200" s="30" t="s">
        <v>17290</v>
      </c>
      <c r="E200" s="71">
        <v>46058</v>
      </c>
      <c r="F200" s="71" t="e">
        <f>VLOOKUP(B200,[1]Ban_hang!R:S,2,0)</f>
        <v>#N/A</v>
      </c>
      <c r="G200" s="30" t="s">
        <v>19176</v>
      </c>
      <c r="H200" s="30" t="s">
        <v>17291</v>
      </c>
      <c r="I200" s="31">
        <v>474325</v>
      </c>
      <c r="J200" s="31">
        <v>0</v>
      </c>
      <c r="K200" s="31">
        <v>37946</v>
      </c>
      <c r="L200" s="31">
        <v>512271</v>
      </c>
      <c r="M200" s="31">
        <v>512271</v>
      </c>
      <c r="N200" s="30" t="s">
        <v>20201</v>
      </c>
      <c r="O200" s="30" t="s">
        <v>20202</v>
      </c>
      <c r="P200" s="30" t="s">
        <v>20203</v>
      </c>
      <c r="Q200" s="30" t="s">
        <v>20204</v>
      </c>
      <c r="R200" s="30" t="s">
        <v>4458</v>
      </c>
    </row>
    <row r="201" spans="1:18" x14ac:dyDescent="0.2">
      <c r="A201" s="30" t="s">
        <v>16290</v>
      </c>
      <c r="B201" s="30" t="str">
        <f t="shared" si="3"/>
        <v>0001205636294961</v>
      </c>
      <c r="C201" s="71">
        <v>46058</v>
      </c>
      <c r="D201" s="30" t="s">
        <v>17298</v>
      </c>
      <c r="E201" s="71">
        <v>46058</v>
      </c>
      <c r="F201" s="71" t="e">
        <f>VLOOKUP(B201,[1]Ban_hang!R:S,2,0)</f>
        <v>#N/A</v>
      </c>
      <c r="G201" s="30" t="s">
        <v>19180</v>
      </c>
      <c r="H201" s="30" t="s">
        <v>17299</v>
      </c>
      <c r="I201" s="31">
        <v>33606445</v>
      </c>
      <c r="J201" s="31">
        <v>0</v>
      </c>
      <c r="K201" s="31">
        <v>2688516</v>
      </c>
      <c r="L201" s="31">
        <v>36294961</v>
      </c>
      <c r="M201" s="31">
        <v>36294961</v>
      </c>
      <c r="N201" s="30" t="s">
        <v>20201</v>
      </c>
      <c r="O201" s="30" t="s">
        <v>20202</v>
      </c>
      <c r="P201" s="30" t="s">
        <v>20203</v>
      </c>
      <c r="Q201" s="30" t="s">
        <v>20204</v>
      </c>
      <c r="R201" s="30" t="s">
        <v>4458</v>
      </c>
    </row>
    <row r="202" spans="1:18" x14ac:dyDescent="0.2">
      <c r="A202" s="30" t="s">
        <v>16307</v>
      </c>
      <c r="B202" s="30" t="str">
        <f t="shared" si="3"/>
        <v>0001206213895453</v>
      </c>
      <c r="C202" s="71">
        <v>46058</v>
      </c>
      <c r="D202" s="30" t="s">
        <v>17310</v>
      </c>
      <c r="E202" s="71">
        <v>46058</v>
      </c>
      <c r="F202" s="71" t="e">
        <f>VLOOKUP(B202,[1]Ban_hang!R:S,2,0)</f>
        <v>#N/A</v>
      </c>
      <c r="G202" s="30" t="s">
        <v>19186</v>
      </c>
      <c r="H202" s="30" t="s">
        <v>17311</v>
      </c>
      <c r="I202" s="31">
        <v>12866160</v>
      </c>
      <c r="J202" s="31">
        <v>0</v>
      </c>
      <c r="K202" s="31">
        <v>1029293</v>
      </c>
      <c r="L202" s="31">
        <v>13895453</v>
      </c>
      <c r="M202" s="31">
        <v>13895453</v>
      </c>
      <c r="N202" s="30" t="s">
        <v>20201</v>
      </c>
      <c r="O202" s="30" t="s">
        <v>20202</v>
      </c>
      <c r="P202" s="30" t="s">
        <v>20203</v>
      </c>
      <c r="Q202" s="30" t="s">
        <v>20204</v>
      </c>
      <c r="R202" s="30" t="s">
        <v>4458</v>
      </c>
    </row>
    <row r="203" spans="1:18" x14ac:dyDescent="0.2">
      <c r="A203" s="30" t="s">
        <v>16303</v>
      </c>
      <c r="B203" s="30" t="str">
        <f t="shared" si="3"/>
        <v>000106575122710</v>
      </c>
      <c r="C203" s="71">
        <v>46058</v>
      </c>
      <c r="D203" s="30" t="s">
        <v>17320</v>
      </c>
      <c r="E203" s="71">
        <v>46058</v>
      </c>
      <c r="F203" s="71" t="e">
        <f>VLOOKUP(B203,[1]Ban_hang!R:S,2,0)</f>
        <v>#N/A</v>
      </c>
      <c r="G203" s="30" t="s">
        <v>19191</v>
      </c>
      <c r="H203" s="30" t="s">
        <v>17321</v>
      </c>
      <c r="I203" s="31">
        <v>4743250</v>
      </c>
      <c r="J203" s="31">
        <v>0</v>
      </c>
      <c r="K203" s="31">
        <v>379460</v>
      </c>
      <c r="L203" s="31">
        <v>5122710</v>
      </c>
      <c r="M203" s="31">
        <v>5122710</v>
      </c>
      <c r="N203" s="30" t="s">
        <v>20201</v>
      </c>
      <c r="O203" s="30" t="s">
        <v>20202</v>
      </c>
      <c r="P203" s="30" t="s">
        <v>20203</v>
      </c>
      <c r="Q203" s="30" t="s">
        <v>20205</v>
      </c>
      <c r="R203" s="30" t="s">
        <v>4174</v>
      </c>
    </row>
    <row r="204" spans="1:18" x14ac:dyDescent="0.2">
      <c r="A204" s="30" t="s">
        <v>16310</v>
      </c>
      <c r="B204" s="30" t="str">
        <f t="shared" si="3"/>
        <v>00012058512271</v>
      </c>
      <c r="C204" s="71">
        <v>46058</v>
      </c>
      <c r="D204" s="30" t="s">
        <v>17302</v>
      </c>
      <c r="E204" s="71">
        <v>46058</v>
      </c>
      <c r="F204" s="71" t="e">
        <f>VLOOKUP(B204,[1]Ban_hang!R:S,2,0)</f>
        <v>#N/A</v>
      </c>
      <c r="G204" s="30" t="s">
        <v>19182</v>
      </c>
      <c r="H204" s="30" t="s">
        <v>17303</v>
      </c>
      <c r="I204" s="31">
        <v>474325</v>
      </c>
      <c r="J204" s="31">
        <v>0</v>
      </c>
      <c r="K204" s="31">
        <v>37946</v>
      </c>
      <c r="L204" s="31">
        <v>512271</v>
      </c>
      <c r="M204" s="31">
        <v>512271</v>
      </c>
      <c r="N204" s="30" t="s">
        <v>20201</v>
      </c>
      <c r="O204" s="30" t="s">
        <v>20202</v>
      </c>
      <c r="P204" s="30" t="s">
        <v>20203</v>
      </c>
      <c r="Q204" s="30" t="s">
        <v>20204</v>
      </c>
      <c r="R204" s="30" t="s">
        <v>4458</v>
      </c>
    </row>
    <row r="205" spans="1:18" x14ac:dyDescent="0.2">
      <c r="A205" s="30" t="s">
        <v>16303</v>
      </c>
      <c r="B205" s="30" t="str">
        <f t="shared" si="3"/>
        <v>0000967711971649</v>
      </c>
      <c r="C205" s="71">
        <v>46058</v>
      </c>
      <c r="D205" s="30" t="s">
        <v>17316</v>
      </c>
      <c r="E205" s="71">
        <v>46058</v>
      </c>
      <c r="F205" s="71" t="e">
        <f>VLOOKUP(B205,[1]Ban_hang!R:S,2,0)</f>
        <v>#N/A</v>
      </c>
      <c r="G205" s="30" t="s">
        <v>19189</v>
      </c>
      <c r="H205" s="30" t="s">
        <v>17317</v>
      </c>
      <c r="I205" s="31">
        <v>11084860</v>
      </c>
      <c r="J205" s="31">
        <v>0</v>
      </c>
      <c r="K205" s="31">
        <v>886789</v>
      </c>
      <c r="L205" s="31">
        <v>11971649</v>
      </c>
      <c r="M205" s="31">
        <v>11971649</v>
      </c>
      <c r="N205" s="30" t="s">
        <v>20201</v>
      </c>
      <c r="O205" s="30" t="s">
        <v>20202</v>
      </c>
      <c r="P205" s="30" t="s">
        <v>20203</v>
      </c>
      <c r="Q205" s="30" t="s">
        <v>20206</v>
      </c>
      <c r="R205" s="30" t="s">
        <v>4174</v>
      </c>
    </row>
    <row r="206" spans="1:18" x14ac:dyDescent="0.2">
      <c r="A206" s="30" t="s">
        <v>16291</v>
      </c>
      <c r="B206" s="30" t="str">
        <f t="shared" si="3"/>
        <v>000120614758329</v>
      </c>
      <c r="C206" s="71">
        <v>46058</v>
      </c>
      <c r="D206" s="30" t="s">
        <v>17308</v>
      </c>
      <c r="E206" s="71">
        <v>46058</v>
      </c>
      <c r="F206" s="71" t="e">
        <f>VLOOKUP(B206,[1]Ban_hang!R:S,2,0)</f>
        <v>#N/A</v>
      </c>
      <c r="G206" s="30" t="s">
        <v>19185</v>
      </c>
      <c r="H206" s="30" t="s">
        <v>17309</v>
      </c>
      <c r="I206" s="31">
        <v>4405860</v>
      </c>
      <c r="J206" s="31">
        <v>0</v>
      </c>
      <c r="K206" s="31">
        <v>352469</v>
      </c>
      <c r="L206" s="31">
        <v>4758329</v>
      </c>
      <c r="M206" s="31">
        <v>4758329</v>
      </c>
      <c r="N206" s="30" t="s">
        <v>20201</v>
      </c>
      <c r="O206" s="30" t="s">
        <v>20202</v>
      </c>
      <c r="P206" s="30" t="s">
        <v>20203</v>
      </c>
      <c r="Q206" s="30" t="s">
        <v>20204</v>
      </c>
      <c r="R206" s="30" t="s">
        <v>4458</v>
      </c>
    </row>
    <row r="207" spans="1:18" x14ac:dyDescent="0.2">
      <c r="A207" s="30" t="s">
        <v>16307</v>
      </c>
      <c r="B207" s="30" t="str">
        <f t="shared" si="3"/>
        <v>000120648060170</v>
      </c>
      <c r="C207" s="71">
        <v>46058</v>
      </c>
      <c r="D207" s="30" t="s">
        <v>17314</v>
      </c>
      <c r="E207" s="71">
        <v>46058</v>
      </c>
      <c r="F207" s="71" t="e">
        <f>VLOOKUP(B207,[1]Ban_hang!R:S,2,0)</f>
        <v>#N/A</v>
      </c>
      <c r="G207" s="30" t="s">
        <v>19188</v>
      </c>
      <c r="H207" s="30" t="s">
        <v>17315</v>
      </c>
      <c r="I207" s="31">
        <v>7463120</v>
      </c>
      <c r="J207" s="31">
        <v>0</v>
      </c>
      <c r="K207" s="31">
        <v>597050</v>
      </c>
      <c r="L207" s="31">
        <v>8060170</v>
      </c>
      <c r="M207" s="31">
        <v>8060170</v>
      </c>
      <c r="N207" s="30" t="s">
        <v>20201</v>
      </c>
      <c r="O207" s="30" t="s">
        <v>20202</v>
      </c>
      <c r="P207" s="30" t="s">
        <v>20203</v>
      </c>
      <c r="Q207" s="30" t="s">
        <v>20204</v>
      </c>
      <c r="R207" s="30" t="s">
        <v>4458</v>
      </c>
    </row>
    <row r="208" spans="1:18" x14ac:dyDescent="0.2">
      <c r="A208" s="30" t="s">
        <v>16287</v>
      </c>
      <c r="B208" s="30" t="str">
        <f t="shared" si="3"/>
        <v>000120604157935</v>
      </c>
      <c r="C208" s="71">
        <v>46058</v>
      </c>
      <c r="D208" s="30" t="s">
        <v>17306</v>
      </c>
      <c r="E208" s="71">
        <v>46058</v>
      </c>
      <c r="F208" s="71" t="e">
        <f>VLOOKUP(B208,[1]Ban_hang!R:S,2,0)</f>
        <v>#N/A</v>
      </c>
      <c r="G208" s="30" t="s">
        <v>19184</v>
      </c>
      <c r="H208" s="30" t="s">
        <v>17307</v>
      </c>
      <c r="I208" s="31">
        <v>3849940</v>
      </c>
      <c r="J208" s="31">
        <v>0</v>
      </c>
      <c r="K208" s="31">
        <v>307995</v>
      </c>
      <c r="L208" s="31">
        <v>4157935</v>
      </c>
      <c r="M208" s="31">
        <v>4157935</v>
      </c>
      <c r="N208" s="30" t="s">
        <v>20201</v>
      </c>
      <c r="O208" s="30" t="s">
        <v>20202</v>
      </c>
      <c r="P208" s="30" t="s">
        <v>20203</v>
      </c>
      <c r="Q208" s="30" t="s">
        <v>20204</v>
      </c>
      <c r="R208" s="30" t="s">
        <v>4458</v>
      </c>
    </row>
    <row r="209" spans="1:18" x14ac:dyDescent="0.2">
      <c r="A209" s="30" t="s">
        <v>16303</v>
      </c>
      <c r="B209" s="30" t="str">
        <f t="shared" si="3"/>
        <v>00010656512271</v>
      </c>
      <c r="C209" s="71">
        <v>46058</v>
      </c>
      <c r="D209" s="30" t="s">
        <v>17318</v>
      </c>
      <c r="E209" s="71">
        <v>46058</v>
      </c>
      <c r="F209" s="71" t="e">
        <f>VLOOKUP(B209,[1]Ban_hang!R:S,2,0)</f>
        <v>#N/A</v>
      </c>
      <c r="G209" s="30" t="s">
        <v>19190</v>
      </c>
      <c r="H209" s="30" t="s">
        <v>17319</v>
      </c>
      <c r="I209" s="31">
        <v>474325</v>
      </c>
      <c r="J209" s="31">
        <v>0</v>
      </c>
      <c r="K209" s="31">
        <v>37946</v>
      </c>
      <c r="L209" s="31">
        <v>512271</v>
      </c>
      <c r="M209" s="31">
        <v>512271</v>
      </c>
      <c r="N209" s="30" t="s">
        <v>20201</v>
      </c>
      <c r="O209" s="30" t="s">
        <v>20202</v>
      </c>
      <c r="P209" s="30" t="s">
        <v>20203</v>
      </c>
      <c r="Q209" s="30" t="s">
        <v>20205</v>
      </c>
      <c r="R209" s="30" t="s">
        <v>4174</v>
      </c>
    </row>
    <row r="210" spans="1:18" x14ac:dyDescent="0.2">
      <c r="A210" s="30" t="s">
        <v>16303</v>
      </c>
      <c r="B210" s="30" t="str">
        <f t="shared" si="3"/>
        <v>0001065425815110</v>
      </c>
      <c r="C210" s="71">
        <v>46058</v>
      </c>
      <c r="D210" s="30" t="s">
        <v>17322</v>
      </c>
      <c r="E210" s="71">
        <v>46058</v>
      </c>
      <c r="F210" s="71" t="e">
        <f>VLOOKUP(B210,[1]Ban_hang!R:S,2,0)</f>
        <v>#N/A</v>
      </c>
      <c r="G210" s="30" t="s">
        <v>19192</v>
      </c>
      <c r="H210" s="30" t="s">
        <v>17323</v>
      </c>
      <c r="I210" s="31">
        <v>23902880</v>
      </c>
      <c r="J210" s="31">
        <v>0</v>
      </c>
      <c r="K210" s="31">
        <v>1912230</v>
      </c>
      <c r="L210" s="31">
        <v>25815110</v>
      </c>
      <c r="M210" s="31">
        <v>25815110</v>
      </c>
      <c r="N210" s="30" t="s">
        <v>20201</v>
      </c>
      <c r="O210" s="30" t="s">
        <v>20202</v>
      </c>
      <c r="P210" s="30" t="s">
        <v>20203</v>
      </c>
      <c r="Q210" s="30" t="s">
        <v>20205</v>
      </c>
      <c r="R210" s="30" t="s">
        <v>4174</v>
      </c>
    </row>
    <row r="211" spans="1:18" x14ac:dyDescent="0.2">
      <c r="A211" s="30" t="s">
        <v>16290</v>
      </c>
      <c r="B211" s="30" t="str">
        <f t="shared" si="3"/>
        <v>0001205710792127</v>
      </c>
      <c r="C211" s="71">
        <v>46058</v>
      </c>
      <c r="D211" s="30" t="s">
        <v>17300</v>
      </c>
      <c r="E211" s="71">
        <v>46058</v>
      </c>
      <c r="F211" s="71" t="e">
        <f>VLOOKUP(B211,[1]Ban_hang!R:S,2,0)</f>
        <v>#N/A</v>
      </c>
      <c r="G211" s="30" t="s">
        <v>19181</v>
      </c>
      <c r="H211" s="30" t="s">
        <v>17301</v>
      </c>
      <c r="I211" s="31">
        <v>9992710</v>
      </c>
      <c r="J211" s="31">
        <v>0</v>
      </c>
      <c r="K211" s="31">
        <v>799417</v>
      </c>
      <c r="L211" s="31">
        <v>10792127</v>
      </c>
      <c r="M211" s="31">
        <v>10792127</v>
      </c>
      <c r="N211" s="30" t="s">
        <v>20201</v>
      </c>
      <c r="O211" s="30" t="s">
        <v>20202</v>
      </c>
      <c r="P211" s="30" t="s">
        <v>20203</v>
      </c>
      <c r="Q211" s="30" t="s">
        <v>20204</v>
      </c>
      <c r="R211" s="30" t="s">
        <v>4458</v>
      </c>
    </row>
    <row r="212" spans="1:18" x14ac:dyDescent="0.2">
      <c r="A212" s="30" t="s">
        <v>16288</v>
      </c>
      <c r="B212" s="30" t="str">
        <f t="shared" si="3"/>
        <v>000120547453318</v>
      </c>
      <c r="C212" s="71">
        <v>46058</v>
      </c>
      <c r="D212" s="30" t="s">
        <v>17294</v>
      </c>
      <c r="E212" s="71">
        <v>46058</v>
      </c>
      <c r="F212" s="71" t="e">
        <f>VLOOKUP(B212,[1]Ban_hang!R:S,2,0)</f>
        <v>#N/A</v>
      </c>
      <c r="G212" s="30" t="s">
        <v>19178</v>
      </c>
      <c r="H212" s="30" t="s">
        <v>17295</v>
      </c>
      <c r="I212" s="31">
        <v>6901220</v>
      </c>
      <c r="J212" s="31">
        <v>0</v>
      </c>
      <c r="K212" s="31">
        <v>552098</v>
      </c>
      <c r="L212" s="31">
        <v>7453318</v>
      </c>
      <c r="M212" s="31">
        <v>7453318</v>
      </c>
      <c r="N212" s="30" t="s">
        <v>20201</v>
      </c>
      <c r="O212" s="30" t="s">
        <v>20202</v>
      </c>
      <c r="P212" s="30" t="s">
        <v>20203</v>
      </c>
      <c r="Q212" s="30" t="s">
        <v>20204</v>
      </c>
      <c r="R212" s="30" t="s">
        <v>4458</v>
      </c>
    </row>
    <row r="213" spans="1:18" x14ac:dyDescent="0.2">
      <c r="A213" s="30" t="s">
        <v>16308</v>
      </c>
      <c r="B213" s="30" t="str">
        <f t="shared" si="3"/>
        <v>0001205514445238</v>
      </c>
      <c r="C213" s="71">
        <v>46058</v>
      </c>
      <c r="D213" s="30" t="s">
        <v>17296</v>
      </c>
      <c r="E213" s="71">
        <v>46058</v>
      </c>
      <c r="F213" s="71" t="e">
        <f>VLOOKUP(B213,[1]Ban_hang!R:S,2,0)</f>
        <v>#N/A</v>
      </c>
      <c r="G213" s="30" t="s">
        <v>19179</v>
      </c>
      <c r="H213" s="30" t="s">
        <v>17297</v>
      </c>
      <c r="I213" s="31">
        <v>13375220</v>
      </c>
      <c r="J213" s="31">
        <v>0</v>
      </c>
      <c r="K213" s="31">
        <v>1070018</v>
      </c>
      <c r="L213" s="31">
        <v>14445238</v>
      </c>
      <c r="M213" s="31">
        <v>14445238</v>
      </c>
      <c r="N213" s="30" t="s">
        <v>20201</v>
      </c>
      <c r="O213" s="30" t="s">
        <v>20202</v>
      </c>
      <c r="P213" s="30" t="s">
        <v>20203</v>
      </c>
      <c r="Q213" s="30" t="s">
        <v>20204</v>
      </c>
      <c r="R213" s="30" t="s">
        <v>4458</v>
      </c>
    </row>
    <row r="214" spans="1:18" x14ac:dyDescent="0.2">
      <c r="A214" s="30" t="s">
        <v>16303</v>
      </c>
      <c r="B214" s="30" t="str">
        <f t="shared" si="3"/>
        <v>000094541205345</v>
      </c>
      <c r="C214" s="71">
        <v>46059</v>
      </c>
      <c r="D214" s="30" t="s">
        <v>17337</v>
      </c>
      <c r="E214" s="71">
        <v>46059</v>
      </c>
      <c r="F214" s="71" t="e">
        <f>VLOOKUP(B214,[1]Ban_hang!R:S,2,0)</f>
        <v>#N/A</v>
      </c>
      <c r="G214" s="30" t="s">
        <v>19205</v>
      </c>
      <c r="H214" s="30" t="s">
        <v>17338</v>
      </c>
      <c r="I214" s="31">
        <v>1116060</v>
      </c>
      <c r="J214" s="31">
        <v>0</v>
      </c>
      <c r="K214" s="31">
        <v>89285</v>
      </c>
      <c r="L214" s="31">
        <v>1205345</v>
      </c>
      <c r="M214" s="31">
        <v>1205345</v>
      </c>
      <c r="N214" s="30" t="s">
        <v>20201</v>
      </c>
      <c r="O214" s="30" t="s">
        <v>20202</v>
      </c>
      <c r="P214" s="30" t="s">
        <v>20203</v>
      </c>
      <c r="Q214" s="30" t="s">
        <v>20206</v>
      </c>
      <c r="R214" s="30" t="s">
        <v>4174</v>
      </c>
    </row>
    <row r="215" spans="1:18" x14ac:dyDescent="0.2">
      <c r="A215" s="30" t="s">
        <v>16292</v>
      </c>
      <c r="B215" s="30" t="str">
        <f t="shared" si="3"/>
        <v>0001205012624736</v>
      </c>
      <c r="C215" s="71">
        <v>46059</v>
      </c>
      <c r="D215" s="30" t="s">
        <v>17333</v>
      </c>
      <c r="E215" s="71">
        <v>46059</v>
      </c>
      <c r="F215" s="71" t="e">
        <f>VLOOKUP(B215,[1]Ban_hang!R:S,2,0)</f>
        <v>#N/A</v>
      </c>
      <c r="G215" s="30" t="s">
        <v>19203</v>
      </c>
      <c r="H215" s="30" t="s">
        <v>17334</v>
      </c>
      <c r="I215" s="31">
        <v>11689570</v>
      </c>
      <c r="J215" s="31">
        <v>0</v>
      </c>
      <c r="K215" s="31">
        <v>935166</v>
      </c>
      <c r="L215" s="31">
        <v>12624736</v>
      </c>
      <c r="M215" s="31">
        <v>12624736</v>
      </c>
      <c r="N215" s="30" t="s">
        <v>20201</v>
      </c>
      <c r="O215" s="30" t="s">
        <v>20202</v>
      </c>
      <c r="P215" s="30" t="s">
        <v>20203</v>
      </c>
      <c r="Q215" s="30" t="s">
        <v>20204</v>
      </c>
      <c r="R215" s="30" t="s">
        <v>4458</v>
      </c>
    </row>
    <row r="216" spans="1:18" x14ac:dyDescent="0.2">
      <c r="A216" s="30" t="s">
        <v>16299</v>
      </c>
      <c r="B216" s="30" t="str">
        <f t="shared" si="3"/>
        <v>0001204732367816</v>
      </c>
      <c r="C216" s="71">
        <v>46059</v>
      </c>
      <c r="D216" s="30" t="s">
        <v>17327</v>
      </c>
      <c r="E216" s="71">
        <v>46059</v>
      </c>
      <c r="F216" s="71" t="e">
        <f>VLOOKUP(B216,[1]Ban_hang!R:S,2,0)</f>
        <v>#N/A</v>
      </c>
      <c r="G216" s="30" t="s">
        <v>19200</v>
      </c>
      <c r="H216" s="30" t="s">
        <v>20207</v>
      </c>
      <c r="I216" s="31">
        <v>29970200</v>
      </c>
      <c r="J216" s="31">
        <v>0</v>
      </c>
      <c r="K216" s="31">
        <v>2397616</v>
      </c>
      <c r="L216" s="31">
        <v>32367816</v>
      </c>
      <c r="M216" s="31">
        <v>32367816</v>
      </c>
      <c r="N216" s="30" t="s">
        <v>20201</v>
      </c>
      <c r="O216" s="30" t="s">
        <v>20202</v>
      </c>
      <c r="P216" s="30" t="s">
        <v>20203</v>
      </c>
      <c r="Q216" s="30" t="s">
        <v>20204</v>
      </c>
      <c r="R216" s="30" t="s">
        <v>4458</v>
      </c>
    </row>
    <row r="217" spans="1:18" x14ac:dyDescent="0.2">
      <c r="A217" s="30" t="s">
        <v>16303</v>
      </c>
      <c r="B217" s="30" t="str">
        <f t="shared" si="3"/>
        <v>0001210418217850</v>
      </c>
      <c r="C217" s="71">
        <v>46059</v>
      </c>
      <c r="D217" s="30" t="s">
        <v>17339</v>
      </c>
      <c r="E217" s="71">
        <v>46059</v>
      </c>
      <c r="F217" s="71" t="e">
        <f>VLOOKUP(B217,[1]Ban_hang!R:S,2,0)</f>
        <v>#N/A</v>
      </c>
      <c r="G217" s="30" t="s">
        <v>19206</v>
      </c>
      <c r="H217" s="30" t="s">
        <v>17340</v>
      </c>
      <c r="I217" s="31">
        <v>16868380</v>
      </c>
      <c r="J217" s="31">
        <v>0</v>
      </c>
      <c r="K217" s="31">
        <v>1349470</v>
      </c>
      <c r="L217" s="31">
        <v>18217850</v>
      </c>
      <c r="M217" s="31">
        <v>18217850</v>
      </c>
      <c r="N217" s="30" t="s">
        <v>20201</v>
      </c>
      <c r="O217" s="30" t="s">
        <v>20202</v>
      </c>
      <c r="P217" s="30" t="s">
        <v>20203</v>
      </c>
      <c r="Q217" s="30" t="s">
        <v>20205</v>
      </c>
      <c r="R217" s="30" t="s">
        <v>4174</v>
      </c>
    </row>
    <row r="218" spans="1:18" x14ac:dyDescent="0.2">
      <c r="A218" s="30" t="s">
        <v>16292</v>
      </c>
      <c r="B218" s="30" t="str">
        <f t="shared" si="3"/>
        <v>00012049512271</v>
      </c>
      <c r="C218" s="71">
        <v>46059</v>
      </c>
      <c r="D218" s="30" t="s">
        <v>17331</v>
      </c>
      <c r="E218" s="71">
        <v>46059</v>
      </c>
      <c r="F218" s="71" t="e">
        <f>VLOOKUP(B218,[1]Ban_hang!R:S,2,0)</f>
        <v>#N/A</v>
      </c>
      <c r="G218" s="30" t="s">
        <v>19202</v>
      </c>
      <c r="H218" s="30" t="s">
        <v>17332</v>
      </c>
      <c r="I218" s="31">
        <v>474325</v>
      </c>
      <c r="J218" s="31">
        <v>0</v>
      </c>
      <c r="K218" s="31">
        <v>37946</v>
      </c>
      <c r="L218" s="31">
        <v>512271</v>
      </c>
      <c r="M218" s="31">
        <v>512271</v>
      </c>
      <c r="N218" s="30" t="s">
        <v>20201</v>
      </c>
      <c r="O218" s="30" t="s">
        <v>20202</v>
      </c>
      <c r="P218" s="30" t="s">
        <v>20203</v>
      </c>
      <c r="Q218" s="30" t="s">
        <v>20204</v>
      </c>
      <c r="R218" s="30" t="s">
        <v>4458</v>
      </c>
    </row>
    <row r="219" spans="1:18" x14ac:dyDescent="0.2">
      <c r="A219" s="30" t="s">
        <v>16292</v>
      </c>
      <c r="B219" s="30" t="str">
        <f t="shared" si="3"/>
        <v>000120481586110</v>
      </c>
      <c r="C219" s="71">
        <v>46059</v>
      </c>
      <c r="D219" s="30" t="s">
        <v>17329</v>
      </c>
      <c r="E219" s="71">
        <v>46059</v>
      </c>
      <c r="F219" s="71" t="e">
        <f>VLOOKUP(B219,[1]Ban_hang!R:S,2,0)</f>
        <v>#N/A</v>
      </c>
      <c r="G219" s="30" t="s">
        <v>19201</v>
      </c>
      <c r="H219" s="30" t="s">
        <v>17330</v>
      </c>
      <c r="I219" s="31">
        <v>1468620</v>
      </c>
      <c r="J219" s="31">
        <v>0</v>
      </c>
      <c r="K219" s="31">
        <v>117490</v>
      </c>
      <c r="L219" s="31">
        <v>1586110</v>
      </c>
      <c r="M219" s="31">
        <v>1586110</v>
      </c>
      <c r="N219" s="30" t="s">
        <v>20201</v>
      </c>
      <c r="O219" s="30" t="s">
        <v>20202</v>
      </c>
      <c r="P219" s="30" t="s">
        <v>20203</v>
      </c>
      <c r="Q219" s="30" t="s">
        <v>20204</v>
      </c>
      <c r="R219" s="30" t="s">
        <v>4458</v>
      </c>
    </row>
    <row r="220" spans="1:18" x14ac:dyDescent="0.2">
      <c r="A220" s="30" t="s">
        <v>16303</v>
      </c>
      <c r="B220" s="30" t="str">
        <f t="shared" si="3"/>
        <v>000094532696371</v>
      </c>
      <c r="C220" s="71">
        <v>46059</v>
      </c>
      <c r="D220" s="30" t="s">
        <v>17335</v>
      </c>
      <c r="E220" s="71">
        <v>46059</v>
      </c>
      <c r="F220" s="71" t="e">
        <f>VLOOKUP(B220,[1]Ban_hang!R:S,2,0)</f>
        <v>#N/A</v>
      </c>
      <c r="G220" s="30" t="s">
        <v>19204</v>
      </c>
      <c r="H220" s="30" t="s">
        <v>17336</v>
      </c>
      <c r="I220" s="31">
        <v>2496640</v>
      </c>
      <c r="J220" s="31">
        <v>0</v>
      </c>
      <c r="K220" s="31">
        <v>199731</v>
      </c>
      <c r="L220" s="31">
        <v>2696371</v>
      </c>
      <c r="M220" s="31">
        <v>2696371</v>
      </c>
      <c r="N220" s="30" t="s">
        <v>20201</v>
      </c>
      <c r="O220" s="30" t="s">
        <v>20202</v>
      </c>
      <c r="P220" s="30" t="s">
        <v>20203</v>
      </c>
      <c r="Q220" s="30" t="s">
        <v>20206</v>
      </c>
      <c r="R220" s="30" t="s">
        <v>4174</v>
      </c>
    </row>
    <row r="221" spans="1:18" x14ac:dyDescent="0.2">
      <c r="A221" s="30" t="s">
        <v>16303</v>
      </c>
      <c r="B221" s="30" t="str">
        <f t="shared" si="3"/>
        <v>0001210530949992</v>
      </c>
      <c r="C221" s="71">
        <v>46060</v>
      </c>
      <c r="D221" s="30" t="s">
        <v>17350</v>
      </c>
      <c r="E221" s="71">
        <v>46060</v>
      </c>
      <c r="F221" s="71" t="e">
        <f>VLOOKUP(B221,[1]Ban_hang!R:S,2,0)</f>
        <v>#N/A</v>
      </c>
      <c r="G221" s="30" t="s">
        <v>19213</v>
      </c>
      <c r="H221" s="30" t="s">
        <v>17351</v>
      </c>
      <c r="I221" s="31">
        <v>28657400</v>
      </c>
      <c r="J221" s="31">
        <v>0</v>
      </c>
      <c r="K221" s="31">
        <v>2292592</v>
      </c>
      <c r="L221" s="31">
        <v>30949992</v>
      </c>
      <c r="M221" s="31">
        <v>30949992</v>
      </c>
      <c r="N221" s="30" t="s">
        <v>20201</v>
      </c>
      <c r="O221" s="30" t="s">
        <v>20202</v>
      </c>
      <c r="P221" s="30" t="s">
        <v>20203</v>
      </c>
      <c r="Q221" s="30" t="s">
        <v>20205</v>
      </c>
      <c r="R221" s="30" t="s">
        <v>4174</v>
      </c>
    </row>
    <row r="222" spans="1:18" x14ac:dyDescent="0.2">
      <c r="A222" s="30" t="s">
        <v>16299</v>
      </c>
      <c r="B222" s="30" t="str">
        <f t="shared" si="3"/>
        <v>00012179758767</v>
      </c>
      <c r="C222" s="71">
        <v>46060</v>
      </c>
      <c r="D222" s="30" t="s">
        <v>17346</v>
      </c>
      <c r="E222" s="71">
        <v>46060</v>
      </c>
      <c r="F222" s="71" t="e">
        <f>VLOOKUP(B222,[1]Ban_hang!R:S,2,0)</f>
        <v>#N/A</v>
      </c>
      <c r="G222" s="30" t="s">
        <v>19211</v>
      </c>
      <c r="H222" s="30" t="s">
        <v>20208</v>
      </c>
      <c r="I222" s="31">
        <v>702562</v>
      </c>
      <c r="J222" s="31">
        <v>0</v>
      </c>
      <c r="K222" s="31">
        <v>56205</v>
      </c>
      <c r="L222" s="31">
        <v>758767</v>
      </c>
      <c r="M222" s="31">
        <v>758767</v>
      </c>
      <c r="N222" s="30" t="s">
        <v>20201</v>
      </c>
      <c r="O222" s="30" t="s">
        <v>20202</v>
      </c>
      <c r="P222" s="30" t="s">
        <v>20203</v>
      </c>
      <c r="Q222" s="30" t="s">
        <v>20204</v>
      </c>
      <c r="R222" s="30" t="s">
        <v>4458</v>
      </c>
    </row>
    <row r="223" spans="1:18" x14ac:dyDescent="0.2">
      <c r="A223" s="30" t="s">
        <v>16299</v>
      </c>
      <c r="B223" s="30" t="str">
        <f t="shared" si="3"/>
        <v>000121801259399</v>
      </c>
      <c r="C223" s="71">
        <v>46060</v>
      </c>
      <c r="D223" s="30" t="s">
        <v>17348</v>
      </c>
      <c r="E223" s="71">
        <v>46060</v>
      </c>
      <c r="F223" s="71" t="e">
        <f>VLOOKUP(B223,[1]Ban_hang!R:S,2,0)</f>
        <v>#N/A</v>
      </c>
      <c r="G223" s="30" t="s">
        <v>19212</v>
      </c>
      <c r="H223" s="30" t="s">
        <v>17349</v>
      </c>
      <c r="I223" s="31">
        <v>1166110</v>
      </c>
      <c r="J223" s="31">
        <v>0</v>
      </c>
      <c r="K223" s="31">
        <v>93289</v>
      </c>
      <c r="L223" s="31">
        <v>1259399</v>
      </c>
      <c r="M223" s="31">
        <v>1259399</v>
      </c>
      <c r="N223" s="30" t="s">
        <v>20201</v>
      </c>
      <c r="O223" s="30" t="s">
        <v>20202</v>
      </c>
      <c r="P223" s="30" t="s">
        <v>20203</v>
      </c>
      <c r="Q223" s="30" t="s">
        <v>20204</v>
      </c>
      <c r="R223" s="30" t="s">
        <v>4458</v>
      </c>
    </row>
    <row r="224" spans="1:18" x14ac:dyDescent="0.2">
      <c r="A224" s="30" t="s">
        <v>16307</v>
      </c>
      <c r="B224" s="30" t="str">
        <f t="shared" si="3"/>
        <v>000121738315870</v>
      </c>
      <c r="C224" s="71">
        <v>46062</v>
      </c>
      <c r="D224" s="30" t="s">
        <v>17368</v>
      </c>
      <c r="E224" s="71">
        <v>46062</v>
      </c>
      <c r="F224" s="71" t="e">
        <f>VLOOKUP(B224,[1]Ban_hang!R:S,2,0)</f>
        <v>#N/A</v>
      </c>
      <c r="G224" s="30" t="s">
        <v>19222</v>
      </c>
      <c r="H224" s="30" t="s">
        <v>17369</v>
      </c>
      <c r="I224" s="31">
        <v>7699880</v>
      </c>
      <c r="J224" s="31">
        <v>0</v>
      </c>
      <c r="K224" s="31">
        <v>615990</v>
      </c>
      <c r="L224" s="31">
        <v>8315870</v>
      </c>
      <c r="M224" s="31">
        <v>8315870</v>
      </c>
      <c r="N224" s="30" t="s">
        <v>20201</v>
      </c>
      <c r="O224" s="30" t="s">
        <v>20202</v>
      </c>
      <c r="P224" s="30" t="s">
        <v>20203</v>
      </c>
      <c r="Q224" s="30" t="s">
        <v>20204</v>
      </c>
      <c r="R224" s="30" t="s">
        <v>4458</v>
      </c>
    </row>
    <row r="225" spans="1:18" x14ac:dyDescent="0.2">
      <c r="A225" s="30" t="s">
        <v>16295</v>
      </c>
      <c r="B225" s="30" t="str">
        <f t="shared" si="3"/>
        <v>0001216810287302</v>
      </c>
      <c r="C225" s="71">
        <v>46062</v>
      </c>
      <c r="D225" s="30" t="s">
        <v>17358</v>
      </c>
      <c r="E225" s="71">
        <v>46062</v>
      </c>
      <c r="F225" s="71" t="e">
        <f>VLOOKUP(B225,[1]Ban_hang!R:S,2,0)</f>
        <v>#N/A</v>
      </c>
      <c r="G225" s="30" t="s">
        <v>19217</v>
      </c>
      <c r="H225" s="30" t="s">
        <v>17359</v>
      </c>
      <c r="I225" s="31">
        <v>9525280</v>
      </c>
      <c r="J225" s="31">
        <v>0</v>
      </c>
      <c r="K225" s="31">
        <v>762022</v>
      </c>
      <c r="L225" s="31">
        <v>10287302</v>
      </c>
      <c r="M225" s="31">
        <v>10287302</v>
      </c>
      <c r="N225" s="30" t="s">
        <v>20201</v>
      </c>
      <c r="O225" s="30" t="s">
        <v>20202</v>
      </c>
      <c r="P225" s="30" t="s">
        <v>20203</v>
      </c>
      <c r="Q225" s="30" t="s">
        <v>20204</v>
      </c>
      <c r="R225" s="30" t="s">
        <v>4458</v>
      </c>
    </row>
    <row r="226" spans="1:18" x14ac:dyDescent="0.2">
      <c r="A226" s="30" t="s">
        <v>16291</v>
      </c>
      <c r="B226" s="30" t="str">
        <f t="shared" si="3"/>
        <v>000121651586110</v>
      </c>
      <c r="C226" s="71">
        <v>46062</v>
      </c>
      <c r="D226" s="30" t="s">
        <v>17352</v>
      </c>
      <c r="E226" s="71">
        <v>46062</v>
      </c>
      <c r="F226" s="71" t="e">
        <f>VLOOKUP(B226,[1]Ban_hang!R:S,2,0)</f>
        <v>#N/A</v>
      </c>
      <c r="G226" s="30" t="s">
        <v>19214</v>
      </c>
      <c r="H226" s="30" t="s">
        <v>17353</v>
      </c>
      <c r="I226" s="31">
        <v>1468620</v>
      </c>
      <c r="J226" s="31">
        <v>0</v>
      </c>
      <c r="K226" s="31">
        <v>117490</v>
      </c>
      <c r="L226" s="31">
        <v>1586110</v>
      </c>
      <c r="M226" s="31">
        <v>1586110</v>
      </c>
      <c r="N226" s="30" t="s">
        <v>20201</v>
      </c>
      <c r="O226" s="30" t="s">
        <v>20202</v>
      </c>
      <c r="P226" s="30" t="s">
        <v>20203</v>
      </c>
      <c r="Q226" s="30" t="s">
        <v>20204</v>
      </c>
      <c r="R226" s="30" t="s">
        <v>4458</v>
      </c>
    </row>
    <row r="227" spans="1:18" x14ac:dyDescent="0.2">
      <c r="A227" s="30" t="s">
        <v>16287</v>
      </c>
      <c r="B227" s="30" t="str">
        <f t="shared" si="3"/>
        <v>000121717325078</v>
      </c>
      <c r="C227" s="71">
        <v>46062</v>
      </c>
      <c r="D227" s="30" t="s">
        <v>17364</v>
      </c>
      <c r="E227" s="71">
        <v>46062</v>
      </c>
      <c r="F227" s="71" t="e">
        <f>VLOOKUP(B227,[1]Ban_hang!R:S,2,0)</f>
        <v>#N/A</v>
      </c>
      <c r="G227" s="30" t="s">
        <v>19220</v>
      </c>
      <c r="H227" s="30" t="s">
        <v>17365</v>
      </c>
      <c r="I227" s="31">
        <v>6782480</v>
      </c>
      <c r="J227" s="31">
        <v>0</v>
      </c>
      <c r="K227" s="31">
        <v>542598</v>
      </c>
      <c r="L227" s="31">
        <v>7325078</v>
      </c>
      <c r="M227" s="31">
        <v>7325078</v>
      </c>
      <c r="N227" s="30" t="s">
        <v>20201</v>
      </c>
      <c r="O227" s="30" t="s">
        <v>20202</v>
      </c>
      <c r="P227" s="30" t="s">
        <v>20203</v>
      </c>
      <c r="Q227" s="30" t="s">
        <v>20204</v>
      </c>
      <c r="R227" s="30" t="s">
        <v>4458</v>
      </c>
    </row>
    <row r="228" spans="1:18" x14ac:dyDescent="0.2">
      <c r="A228" s="30" t="s">
        <v>16291</v>
      </c>
      <c r="B228" s="30" t="str">
        <f t="shared" si="3"/>
        <v>000121728949215</v>
      </c>
      <c r="C228" s="71">
        <v>46062</v>
      </c>
      <c r="D228" s="30" t="s">
        <v>17366</v>
      </c>
      <c r="E228" s="71">
        <v>46062</v>
      </c>
      <c r="F228" s="71" t="e">
        <f>VLOOKUP(B228,[1]Ban_hang!R:S,2,0)</f>
        <v>#N/A</v>
      </c>
      <c r="G228" s="30" t="s">
        <v>19221</v>
      </c>
      <c r="H228" s="30" t="s">
        <v>17367</v>
      </c>
      <c r="I228" s="31">
        <v>8286310</v>
      </c>
      <c r="J228" s="31">
        <v>0</v>
      </c>
      <c r="K228" s="31">
        <v>662905</v>
      </c>
      <c r="L228" s="31">
        <v>8949215</v>
      </c>
      <c r="M228" s="31">
        <v>8949215</v>
      </c>
      <c r="N228" s="30" t="s">
        <v>20201</v>
      </c>
      <c r="O228" s="30" t="s">
        <v>20202</v>
      </c>
      <c r="P228" s="30" t="s">
        <v>20203</v>
      </c>
      <c r="Q228" s="30" t="s">
        <v>20204</v>
      </c>
      <c r="R228" s="30" t="s">
        <v>4458</v>
      </c>
    </row>
    <row r="229" spans="1:18" x14ac:dyDescent="0.2">
      <c r="A229" s="30" t="s">
        <v>16295</v>
      </c>
      <c r="B229" s="30" t="str">
        <f t="shared" si="3"/>
        <v>00012169541976</v>
      </c>
      <c r="C229" s="71">
        <v>46062</v>
      </c>
      <c r="D229" s="30" t="s">
        <v>17360</v>
      </c>
      <c r="E229" s="71">
        <v>46062</v>
      </c>
      <c r="F229" s="71" t="e">
        <f>VLOOKUP(B229,[1]Ban_hang!R:S,2,0)</f>
        <v>#N/A</v>
      </c>
      <c r="G229" s="30" t="s">
        <v>19218</v>
      </c>
      <c r="H229" s="30" t="s">
        <v>17361</v>
      </c>
      <c r="I229" s="31">
        <v>501830</v>
      </c>
      <c r="J229" s="31">
        <v>0</v>
      </c>
      <c r="K229" s="31">
        <v>40146</v>
      </c>
      <c r="L229" s="31">
        <v>541976</v>
      </c>
      <c r="M229" s="31">
        <v>541976</v>
      </c>
      <c r="N229" s="30" t="s">
        <v>20201</v>
      </c>
      <c r="O229" s="30" t="s">
        <v>20202</v>
      </c>
      <c r="P229" s="30" t="s">
        <v>20203</v>
      </c>
      <c r="Q229" s="30" t="s">
        <v>20204</v>
      </c>
      <c r="R229" s="30" t="s">
        <v>4458</v>
      </c>
    </row>
    <row r="230" spans="1:18" x14ac:dyDescent="0.2">
      <c r="A230" s="30" t="s">
        <v>16303</v>
      </c>
      <c r="B230" s="30" t="str">
        <f t="shared" si="3"/>
        <v>0001206665938385</v>
      </c>
      <c r="C230" s="71">
        <v>46062</v>
      </c>
      <c r="D230" s="30" t="s">
        <v>17374</v>
      </c>
      <c r="E230" s="71">
        <v>46062</v>
      </c>
      <c r="F230" s="71" t="e">
        <f>VLOOKUP(B230,[1]Ban_hang!R:S,2,0)</f>
        <v>#N/A</v>
      </c>
      <c r="G230" s="30" t="s">
        <v>19225</v>
      </c>
      <c r="H230" s="30" t="s">
        <v>17375</v>
      </c>
      <c r="I230" s="31">
        <v>61054060</v>
      </c>
      <c r="J230" s="31">
        <v>0</v>
      </c>
      <c r="K230" s="31">
        <v>4884325</v>
      </c>
      <c r="L230" s="31">
        <v>65938385</v>
      </c>
      <c r="M230" s="31">
        <v>65938385</v>
      </c>
      <c r="N230" s="30" t="s">
        <v>20201</v>
      </c>
      <c r="O230" s="30" t="s">
        <v>20202</v>
      </c>
      <c r="P230" s="30" t="s">
        <v>20203</v>
      </c>
      <c r="Q230" s="30" t="s">
        <v>20205</v>
      </c>
      <c r="R230" s="30" t="s">
        <v>4174</v>
      </c>
    </row>
    <row r="231" spans="1:18" x14ac:dyDescent="0.2">
      <c r="A231" s="30" t="s">
        <v>16288</v>
      </c>
      <c r="B231" s="30" t="str">
        <f t="shared" si="3"/>
        <v>000121661987200</v>
      </c>
      <c r="C231" s="71">
        <v>46062</v>
      </c>
      <c r="D231" s="30" t="s">
        <v>17354</v>
      </c>
      <c r="E231" s="71">
        <v>46062</v>
      </c>
      <c r="F231" s="71" t="e">
        <f>VLOOKUP(B231,[1]Ban_hang!R:S,2,0)</f>
        <v>#N/A</v>
      </c>
      <c r="G231" s="30" t="s">
        <v>19215</v>
      </c>
      <c r="H231" s="30" t="s">
        <v>17355</v>
      </c>
      <c r="I231" s="31">
        <v>1840000</v>
      </c>
      <c r="J231" s="31">
        <v>0</v>
      </c>
      <c r="K231" s="31">
        <v>147200</v>
      </c>
      <c r="L231" s="31">
        <v>1987200</v>
      </c>
      <c r="M231" s="31">
        <v>1987200</v>
      </c>
      <c r="N231" s="30" t="s">
        <v>20201</v>
      </c>
      <c r="O231" s="30" t="s">
        <v>20202</v>
      </c>
      <c r="P231" s="30" t="s">
        <v>20203</v>
      </c>
      <c r="Q231" s="30" t="s">
        <v>20204</v>
      </c>
      <c r="R231" s="30" t="s">
        <v>4458</v>
      </c>
    </row>
    <row r="232" spans="1:18" x14ac:dyDescent="0.2">
      <c r="A232" s="30" t="s">
        <v>16287</v>
      </c>
      <c r="B232" s="30" t="str">
        <f t="shared" si="3"/>
        <v>000121701007521</v>
      </c>
      <c r="C232" s="71">
        <v>46062</v>
      </c>
      <c r="D232" s="30" t="s">
        <v>17362</v>
      </c>
      <c r="E232" s="71">
        <v>46062</v>
      </c>
      <c r="F232" s="71" t="e">
        <f>VLOOKUP(B232,[1]Ban_hang!R:S,2,0)</f>
        <v>#N/A</v>
      </c>
      <c r="G232" s="30" t="s">
        <v>19219</v>
      </c>
      <c r="H232" s="30" t="s">
        <v>17363</v>
      </c>
      <c r="I232" s="31">
        <v>932890</v>
      </c>
      <c r="J232" s="31">
        <v>0</v>
      </c>
      <c r="K232" s="31">
        <v>74631</v>
      </c>
      <c r="L232" s="31">
        <v>1007521</v>
      </c>
      <c r="M232" s="31">
        <v>1007521</v>
      </c>
      <c r="N232" s="30" t="s">
        <v>20201</v>
      </c>
      <c r="O232" s="30" t="s">
        <v>20202</v>
      </c>
      <c r="P232" s="30" t="s">
        <v>20203</v>
      </c>
      <c r="Q232" s="30" t="s">
        <v>20204</v>
      </c>
      <c r="R232" s="30" t="s">
        <v>4458</v>
      </c>
    </row>
    <row r="233" spans="1:18" x14ac:dyDescent="0.2">
      <c r="A233" s="30" t="s">
        <v>16295</v>
      </c>
      <c r="B233" s="30" t="str">
        <f t="shared" si="3"/>
        <v>000121671007521</v>
      </c>
      <c r="C233" s="71">
        <v>46062</v>
      </c>
      <c r="D233" s="30" t="s">
        <v>17356</v>
      </c>
      <c r="E233" s="71">
        <v>46062</v>
      </c>
      <c r="F233" s="71" t="e">
        <f>VLOOKUP(B233,[1]Ban_hang!R:S,2,0)</f>
        <v>#N/A</v>
      </c>
      <c r="G233" s="30" t="s">
        <v>19216</v>
      </c>
      <c r="H233" s="30" t="s">
        <v>17357</v>
      </c>
      <c r="I233" s="31">
        <v>932890</v>
      </c>
      <c r="J233" s="31">
        <v>0</v>
      </c>
      <c r="K233" s="31">
        <v>74631</v>
      </c>
      <c r="L233" s="31">
        <v>1007521</v>
      </c>
      <c r="M233" s="31">
        <v>1007521</v>
      </c>
      <c r="N233" s="30" t="s">
        <v>20201</v>
      </c>
      <c r="O233" s="30" t="s">
        <v>20202</v>
      </c>
      <c r="P233" s="30" t="s">
        <v>20203</v>
      </c>
      <c r="Q233" s="30" t="s">
        <v>20204</v>
      </c>
      <c r="R233" s="30" t="s">
        <v>4458</v>
      </c>
    </row>
    <row r="234" spans="1:18" x14ac:dyDescent="0.2">
      <c r="A234" s="30" t="s">
        <v>16303</v>
      </c>
      <c r="B234" s="30" t="str">
        <f t="shared" si="3"/>
        <v>0001206513182880</v>
      </c>
      <c r="C234" s="71">
        <v>46062</v>
      </c>
      <c r="D234" s="30" t="s">
        <v>17372</v>
      </c>
      <c r="E234" s="71">
        <v>46062</v>
      </c>
      <c r="F234" s="71" t="e">
        <f>VLOOKUP(B234,[1]Ban_hang!R:S,2,0)</f>
        <v>#N/A</v>
      </c>
      <c r="G234" s="30" t="s">
        <v>19224</v>
      </c>
      <c r="H234" s="30" t="s">
        <v>17373</v>
      </c>
      <c r="I234" s="31">
        <v>12206370</v>
      </c>
      <c r="J234" s="31">
        <v>0</v>
      </c>
      <c r="K234" s="31">
        <v>976510</v>
      </c>
      <c r="L234" s="31">
        <v>13182880</v>
      </c>
      <c r="M234" s="31">
        <v>13182880</v>
      </c>
      <c r="N234" s="30" t="s">
        <v>20201</v>
      </c>
      <c r="O234" s="30" t="s">
        <v>20202</v>
      </c>
      <c r="P234" s="30" t="s">
        <v>20203</v>
      </c>
      <c r="Q234" s="30" t="s">
        <v>20205</v>
      </c>
      <c r="R234" s="30" t="s">
        <v>4174</v>
      </c>
    </row>
    <row r="235" spans="1:18" x14ac:dyDescent="0.2">
      <c r="A235" s="30" t="s">
        <v>16289</v>
      </c>
      <c r="B235" s="30" t="str">
        <f t="shared" si="3"/>
        <v>000121746416820</v>
      </c>
      <c r="C235" s="71">
        <v>46062</v>
      </c>
      <c r="D235" s="30" t="s">
        <v>17370</v>
      </c>
      <c r="E235" s="71">
        <v>46062</v>
      </c>
      <c r="F235" s="71" t="e">
        <f>VLOOKUP(B235,[1]Ban_hang!R:S,2,0)</f>
        <v>#N/A</v>
      </c>
      <c r="G235" s="30" t="s">
        <v>19223</v>
      </c>
      <c r="H235" s="30" t="s">
        <v>17371</v>
      </c>
      <c r="I235" s="31">
        <v>5941500</v>
      </c>
      <c r="J235" s="31">
        <v>0</v>
      </c>
      <c r="K235" s="31">
        <v>475320</v>
      </c>
      <c r="L235" s="31">
        <v>6416820</v>
      </c>
      <c r="M235" s="31">
        <v>6416820</v>
      </c>
      <c r="N235" s="30" t="s">
        <v>20201</v>
      </c>
      <c r="O235" s="30" t="s">
        <v>20202</v>
      </c>
      <c r="P235" s="30" t="s">
        <v>20203</v>
      </c>
      <c r="Q235" s="30" t="s">
        <v>20204</v>
      </c>
      <c r="R235" s="30" t="s">
        <v>4458</v>
      </c>
    </row>
    <row r="236" spans="1:18" x14ac:dyDescent="0.2">
      <c r="A236" s="30" t="s">
        <v>16303</v>
      </c>
      <c r="B236" s="30" t="str">
        <f t="shared" si="3"/>
        <v>0001207134735608</v>
      </c>
      <c r="C236" s="71">
        <v>46063</v>
      </c>
      <c r="D236" s="30" t="s">
        <v>17392</v>
      </c>
      <c r="E236" s="71">
        <v>46063</v>
      </c>
      <c r="F236" s="71" t="e">
        <f>VLOOKUP(B236,[1]Ban_hang!R:S,2,0)</f>
        <v>#N/A</v>
      </c>
      <c r="G236" s="30" t="s">
        <v>19234</v>
      </c>
      <c r="H236" s="30" t="s">
        <v>17393</v>
      </c>
      <c r="I236" s="31">
        <v>32162600</v>
      </c>
      <c r="J236" s="31">
        <v>0</v>
      </c>
      <c r="K236" s="31">
        <v>2573008</v>
      </c>
      <c r="L236" s="31">
        <v>34735608</v>
      </c>
      <c r="M236" s="31">
        <v>34735608</v>
      </c>
      <c r="N236" s="30" t="s">
        <v>20201</v>
      </c>
      <c r="O236" s="30" t="s">
        <v>20202</v>
      </c>
      <c r="P236" s="30" t="s">
        <v>20203</v>
      </c>
      <c r="Q236" s="30" t="s">
        <v>20205</v>
      </c>
      <c r="R236" s="30" t="s">
        <v>4174</v>
      </c>
    </row>
    <row r="237" spans="1:18" x14ac:dyDescent="0.2">
      <c r="A237" s="30" t="s">
        <v>16299</v>
      </c>
      <c r="B237" s="30" t="str">
        <f t="shared" si="3"/>
        <v>000121755122710</v>
      </c>
      <c r="C237" s="71">
        <v>46063</v>
      </c>
      <c r="D237" s="30" t="s">
        <v>17376</v>
      </c>
      <c r="E237" s="71">
        <v>46063</v>
      </c>
      <c r="F237" s="71" t="e">
        <f>VLOOKUP(B237,[1]Ban_hang!R:S,2,0)</f>
        <v>#N/A</v>
      </c>
      <c r="G237" s="30" t="s">
        <v>19226</v>
      </c>
      <c r="H237" s="30" t="s">
        <v>17377</v>
      </c>
      <c r="I237" s="31">
        <v>4743250</v>
      </c>
      <c r="J237" s="31">
        <v>0</v>
      </c>
      <c r="K237" s="31">
        <v>379460</v>
      </c>
      <c r="L237" s="31">
        <v>5122710</v>
      </c>
      <c r="M237" s="31">
        <v>5122710</v>
      </c>
      <c r="N237" s="30" t="s">
        <v>20201</v>
      </c>
      <c r="O237" s="30" t="s">
        <v>20202</v>
      </c>
      <c r="P237" s="30" t="s">
        <v>20203</v>
      </c>
      <c r="Q237" s="30" t="s">
        <v>20204</v>
      </c>
      <c r="R237" s="30" t="s">
        <v>4458</v>
      </c>
    </row>
    <row r="238" spans="1:18" x14ac:dyDescent="0.2">
      <c r="A238" s="30" t="s">
        <v>16303</v>
      </c>
      <c r="B238" s="30" t="str">
        <f t="shared" si="3"/>
        <v>0001206912828510</v>
      </c>
      <c r="C238" s="71">
        <v>46063</v>
      </c>
      <c r="D238" s="30" t="s">
        <v>17388</v>
      </c>
      <c r="E238" s="71">
        <v>46063</v>
      </c>
      <c r="F238" s="71" t="e">
        <f>VLOOKUP(B238,[1]Ban_hang!R:S,2,0)</f>
        <v>#N/A</v>
      </c>
      <c r="G238" s="30" t="s">
        <v>19232</v>
      </c>
      <c r="H238" s="30" t="s">
        <v>17389</v>
      </c>
      <c r="I238" s="31">
        <v>11878250</v>
      </c>
      <c r="J238" s="31">
        <v>0</v>
      </c>
      <c r="K238" s="31">
        <v>950260</v>
      </c>
      <c r="L238" s="31">
        <v>12828510</v>
      </c>
      <c r="M238" s="31">
        <v>12828510</v>
      </c>
      <c r="N238" s="30" t="s">
        <v>20201</v>
      </c>
      <c r="O238" s="30" t="s">
        <v>20202</v>
      </c>
      <c r="P238" s="30" t="s">
        <v>20203</v>
      </c>
      <c r="Q238" s="30" t="s">
        <v>20205</v>
      </c>
      <c r="R238" s="30" t="s">
        <v>4174</v>
      </c>
    </row>
    <row r="239" spans="1:18" x14ac:dyDescent="0.2">
      <c r="A239" s="30" t="s">
        <v>16299</v>
      </c>
      <c r="B239" s="30" t="str">
        <f t="shared" si="3"/>
        <v>0001217658761050</v>
      </c>
      <c r="C239" s="71">
        <v>46063</v>
      </c>
      <c r="D239" s="30" t="s">
        <v>17378</v>
      </c>
      <c r="E239" s="71">
        <v>46063</v>
      </c>
      <c r="F239" s="71" t="e">
        <f>VLOOKUP(B239,[1]Ban_hang!R:S,2,0)</f>
        <v>#N/A</v>
      </c>
      <c r="G239" s="30" t="s">
        <v>19227</v>
      </c>
      <c r="H239" s="30" t="s">
        <v>17379</v>
      </c>
      <c r="I239" s="31">
        <v>54408380</v>
      </c>
      <c r="J239" s="31">
        <v>0</v>
      </c>
      <c r="K239" s="31">
        <v>4352670</v>
      </c>
      <c r="L239" s="31">
        <v>58761050</v>
      </c>
      <c r="M239" s="31">
        <v>58761050</v>
      </c>
      <c r="N239" s="30" t="s">
        <v>20201</v>
      </c>
      <c r="O239" s="30" t="s">
        <v>20202</v>
      </c>
      <c r="P239" s="30" t="s">
        <v>20203</v>
      </c>
      <c r="Q239" s="30" t="s">
        <v>20204</v>
      </c>
      <c r="R239" s="30" t="s">
        <v>4458</v>
      </c>
    </row>
    <row r="240" spans="1:18" x14ac:dyDescent="0.2">
      <c r="A240" s="30" t="s">
        <v>16303</v>
      </c>
      <c r="B240" s="30" t="str">
        <f t="shared" si="3"/>
        <v>0001206811167837</v>
      </c>
      <c r="C240" s="71">
        <v>46063</v>
      </c>
      <c r="D240" s="30" t="s">
        <v>17386</v>
      </c>
      <c r="E240" s="71">
        <v>46063</v>
      </c>
      <c r="F240" s="71" t="e">
        <f>VLOOKUP(B240,[1]Ban_hang!R:S,2,0)</f>
        <v>#N/A</v>
      </c>
      <c r="G240" s="30" t="s">
        <v>19231</v>
      </c>
      <c r="H240" s="30" t="s">
        <v>17387</v>
      </c>
      <c r="I240" s="31">
        <v>10340590</v>
      </c>
      <c r="J240" s="31">
        <v>0</v>
      </c>
      <c r="K240" s="31">
        <v>827247</v>
      </c>
      <c r="L240" s="31">
        <v>11167837</v>
      </c>
      <c r="M240" s="31">
        <v>11167837</v>
      </c>
      <c r="N240" s="30" t="s">
        <v>20201</v>
      </c>
      <c r="O240" s="30" t="s">
        <v>20202</v>
      </c>
      <c r="P240" s="30" t="s">
        <v>20203</v>
      </c>
      <c r="Q240" s="30" t="s">
        <v>20205</v>
      </c>
      <c r="R240" s="30" t="s">
        <v>4174</v>
      </c>
    </row>
    <row r="241" spans="1:18" x14ac:dyDescent="0.2">
      <c r="A241" s="30" t="s">
        <v>16303</v>
      </c>
      <c r="B241" s="30" t="str">
        <f t="shared" si="3"/>
        <v>0001207013135964</v>
      </c>
      <c r="C241" s="71">
        <v>46063</v>
      </c>
      <c r="D241" s="30" t="s">
        <v>17390</v>
      </c>
      <c r="E241" s="71">
        <v>46063</v>
      </c>
      <c r="F241" s="71" t="e">
        <f>VLOOKUP(B241,[1]Ban_hang!R:S,2,0)</f>
        <v>#N/A</v>
      </c>
      <c r="G241" s="30" t="s">
        <v>19233</v>
      </c>
      <c r="H241" s="30" t="s">
        <v>17391</v>
      </c>
      <c r="I241" s="31">
        <v>12162930</v>
      </c>
      <c r="J241" s="31">
        <v>0</v>
      </c>
      <c r="K241" s="31">
        <v>973034</v>
      </c>
      <c r="L241" s="31">
        <v>13135964</v>
      </c>
      <c r="M241" s="31">
        <v>13135964</v>
      </c>
      <c r="N241" s="30" t="s">
        <v>20201</v>
      </c>
      <c r="O241" s="30" t="s">
        <v>20202</v>
      </c>
      <c r="P241" s="30" t="s">
        <v>20203</v>
      </c>
      <c r="Q241" s="30" t="s">
        <v>20205</v>
      </c>
      <c r="R241" s="30" t="s">
        <v>4174</v>
      </c>
    </row>
    <row r="242" spans="1:18" x14ac:dyDescent="0.2">
      <c r="A242" s="30" t="s">
        <v>16303</v>
      </c>
      <c r="B242" s="30" t="str">
        <f t="shared" si="3"/>
        <v>000120675122710</v>
      </c>
      <c r="C242" s="71">
        <v>46063</v>
      </c>
      <c r="D242" s="30" t="s">
        <v>17384</v>
      </c>
      <c r="E242" s="71">
        <v>46063</v>
      </c>
      <c r="F242" s="71" t="e">
        <f>VLOOKUP(B242,[1]Ban_hang!R:S,2,0)</f>
        <v>#N/A</v>
      </c>
      <c r="G242" s="30" t="s">
        <v>19230</v>
      </c>
      <c r="H242" s="30" t="s">
        <v>17385</v>
      </c>
      <c r="I242" s="31">
        <v>4743250</v>
      </c>
      <c r="J242" s="31">
        <v>0</v>
      </c>
      <c r="K242" s="31">
        <v>379460</v>
      </c>
      <c r="L242" s="31">
        <v>5122710</v>
      </c>
      <c r="M242" s="31">
        <v>5122710</v>
      </c>
      <c r="N242" s="30" t="s">
        <v>20201</v>
      </c>
      <c r="O242" s="30" t="s">
        <v>20202</v>
      </c>
      <c r="P242" s="30" t="s">
        <v>20203</v>
      </c>
      <c r="Q242" s="30" t="s">
        <v>20205</v>
      </c>
      <c r="R242" s="30" t="s">
        <v>4174</v>
      </c>
    </row>
    <row r="243" spans="1:18" x14ac:dyDescent="0.2">
      <c r="A243" s="30" t="s">
        <v>16299</v>
      </c>
      <c r="B243" s="30" t="str">
        <f t="shared" si="3"/>
        <v>0001217810245420</v>
      </c>
      <c r="C243" s="71">
        <v>46063</v>
      </c>
      <c r="D243" s="30" t="s">
        <v>17382</v>
      </c>
      <c r="E243" s="71">
        <v>46063</v>
      </c>
      <c r="F243" s="71" t="e">
        <f>VLOOKUP(B243,[1]Ban_hang!R:S,2,0)</f>
        <v>#N/A</v>
      </c>
      <c r="G243" s="30" t="s">
        <v>19229</v>
      </c>
      <c r="H243" s="30" t="s">
        <v>17383</v>
      </c>
      <c r="I243" s="31">
        <v>9486500</v>
      </c>
      <c r="J243" s="31">
        <v>0</v>
      </c>
      <c r="K243" s="31">
        <v>758920</v>
      </c>
      <c r="L243" s="31">
        <v>10245420</v>
      </c>
      <c r="M243" s="31">
        <v>10245420</v>
      </c>
      <c r="N243" s="30" t="s">
        <v>20201</v>
      </c>
      <c r="O243" s="30" t="s">
        <v>20202</v>
      </c>
      <c r="P243" s="30" t="s">
        <v>20203</v>
      </c>
      <c r="Q243" s="30" t="s">
        <v>20204</v>
      </c>
      <c r="R243" s="30" t="s">
        <v>4458</v>
      </c>
    </row>
    <row r="244" spans="1:18" x14ac:dyDescent="0.2">
      <c r="A244" s="30" t="s">
        <v>16299</v>
      </c>
      <c r="B244" s="30" t="str">
        <f t="shared" si="3"/>
        <v>0001217779026548</v>
      </c>
      <c r="C244" s="71">
        <v>46063</v>
      </c>
      <c r="D244" s="30" t="s">
        <v>17380</v>
      </c>
      <c r="E244" s="71">
        <v>46063</v>
      </c>
      <c r="F244" s="71" t="e">
        <f>VLOOKUP(B244,[1]Ban_hang!R:S,2,0)</f>
        <v>#N/A</v>
      </c>
      <c r="G244" s="30" t="s">
        <v>19228</v>
      </c>
      <c r="H244" s="30" t="s">
        <v>17381</v>
      </c>
      <c r="I244" s="31">
        <v>73172730</v>
      </c>
      <c r="J244" s="31">
        <v>0</v>
      </c>
      <c r="K244" s="31">
        <v>5853818</v>
      </c>
      <c r="L244" s="31">
        <v>79026548</v>
      </c>
      <c r="M244" s="31">
        <v>79026548</v>
      </c>
      <c r="N244" s="30" t="s">
        <v>20201</v>
      </c>
      <c r="O244" s="30" t="s">
        <v>20202</v>
      </c>
      <c r="P244" s="30" t="s">
        <v>20203</v>
      </c>
      <c r="Q244" s="30" t="s">
        <v>20204</v>
      </c>
      <c r="R244" s="30" t="s">
        <v>4458</v>
      </c>
    </row>
    <row r="245" spans="1:18" x14ac:dyDescent="0.2">
      <c r="A245" s="30" t="s">
        <v>16292</v>
      </c>
      <c r="B245" s="30" t="str">
        <f t="shared" si="3"/>
        <v>0001316511564186</v>
      </c>
      <c r="C245" s="71">
        <v>46064</v>
      </c>
      <c r="D245" s="30" t="s">
        <v>17394</v>
      </c>
      <c r="E245" s="71">
        <v>46064</v>
      </c>
      <c r="F245" s="71" t="e">
        <f>VLOOKUP(B245,[1]Ban_hang!R:S,2,0)</f>
        <v>#N/A</v>
      </c>
      <c r="G245" s="30" t="s">
        <v>19235</v>
      </c>
      <c r="H245" s="30" t="s">
        <v>17395</v>
      </c>
      <c r="I245" s="31">
        <v>10707580</v>
      </c>
      <c r="J245" s="31">
        <v>0</v>
      </c>
      <c r="K245" s="31">
        <v>856606</v>
      </c>
      <c r="L245" s="31">
        <v>11564186</v>
      </c>
      <c r="M245" s="31">
        <v>11564186</v>
      </c>
      <c r="N245" s="30" t="s">
        <v>20201</v>
      </c>
      <c r="O245" s="30" t="s">
        <v>20202</v>
      </c>
      <c r="P245" s="30" t="s">
        <v>20203</v>
      </c>
      <c r="Q245" s="30" t="s">
        <v>20204</v>
      </c>
      <c r="R245" s="30" t="s">
        <v>4458</v>
      </c>
    </row>
    <row r="246" spans="1:18" x14ac:dyDescent="0.2">
      <c r="A246" s="30" t="s">
        <v>16293</v>
      </c>
      <c r="B246" s="30" t="str">
        <f t="shared" si="3"/>
        <v>000131711586110</v>
      </c>
      <c r="C246" s="71">
        <v>46065</v>
      </c>
      <c r="D246" s="30" t="s">
        <v>17403</v>
      </c>
      <c r="E246" s="71">
        <v>46065</v>
      </c>
      <c r="F246" s="71" t="e">
        <f>VLOOKUP(B246,[1]Ban_hang!R:S,2,0)</f>
        <v>#N/A</v>
      </c>
      <c r="G246" s="30" t="s">
        <v>19240</v>
      </c>
      <c r="H246" s="30" t="s">
        <v>17404</v>
      </c>
      <c r="I246" s="31">
        <v>1468620</v>
      </c>
      <c r="J246" s="31">
        <v>0</v>
      </c>
      <c r="K246" s="31">
        <v>117490</v>
      </c>
      <c r="L246" s="31">
        <v>1586110</v>
      </c>
      <c r="M246" s="31">
        <v>1586110</v>
      </c>
      <c r="N246" s="30" t="s">
        <v>20201</v>
      </c>
      <c r="O246" s="30" t="s">
        <v>20202</v>
      </c>
      <c r="P246" s="30" t="s">
        <v>20203</v>
      </c>
      <c r="Q246" s="30" t="s">
        <v>20204</v>
      </c>
      <c r="R246" s="30" t="s">
        <v>4458</v>
      </c>
    </row>
    <row r="247" spans="1:18" x14ac:dyDescent="0.2">
      <c r="A247" s="30" t="s">
        <v>16292</v>
      </c>
      <c r="B247" s="30" t="str">
        <f t="shared" si="3"/>
        <v>0001316615657008</v>
      </c>
      <c r="C247" s="71">
        <v>46065</v>
      </c>
      <c r="D247" s="30" t="s">
        <v>17397</v>
      </c>
      <c r="E247" s="71">
        <v>46065</v>
      </c>
      <c r="F247" s="71" t="e">
        <f>VLOOKUP(B247,[1]Ban_hang!R:S,2,0)</f>
        <v>#N/A</v>
      </c>
      <c r="G247" s="30" t="s">
        <v>19237</v>
      </c>
      <c r="H247" s="30" t="s">
        <v>17398</v>
      </c>
      <c r="I247" s="31">
        <v>14497230</v>
      </c>
      <c r="J247" s="31">
        <v>0</v>
      </c>
      <c r="K247" s="31">
        <v>1159778</v>
      </c>
      <c r="L247" s="31">
        <v>15657008</v>
      </c>
      <c r="M247" s="31">
        <v>15657008</v>
      </c>
      <c r="N247" s="30" t="s">
        <v>20201</v>
      </c>
      <c r="O247" s="30" t="s">
        <v>20202</v>
      </c>
      <c r="P247" s="30" t="s">
        <v>20203</v>
      </c>
      <c r="Q247" s="30" t="s">
        <v>20204</v>
      </c>
      <c r="R247" s="30" t="s">
        <v>4458</v>
      </c>
    </row>
    <row r="248" spans="1:18" x14ac:dyDescent="0.2">
      <c r="A248" s="30" t="s">
        <v>16291</v>
      </c>
      <c r="B248" s="30" t="str">
        <f t="shared" si="3"/>
        <v>0001317048163140</v>
      </c>
      <c r="C248" s="71">
        <v>46065</v>
      </c>
      <c r="D248" s="30" t="s">
        <v>17401</v>
      </c>
      <c r="E248" s="71">
        <v>46065</v>
      </c>
      <c r="F248" s="71" t="e">
        <f>VLOOKUP(B248,[1]Ban_hang!R:S,2,0)</f>
        <v>#N/A</v>
      </c>
      <c r="G248" s="30" t="s">
        <v>19239</v>
      </c>
      <c r="H248" s="30" t="s">
        <v>17402</v>
      </c>
      <c r="I248" s="31">
        <v>44595500</v>
      </c>
      <c r="J248" s="31">
        <v>0</v>
      </c>
      <c r="K248" s="31">
        <v>3567640</v>
      </c>
      <c r="L248" s="31">
        <v>48163140</v>
      </c>
      <c r="M248" s="31">
        <v>48163140</v>
      </c>
      <c r="N248" s="30" t="s">
        <v>20201</v>
      </c>
      <c r="O248" s="30" t="s">
        <v>20202</v>
      </c>
      <c r="P248" s="30" t="s">
        <v>20203</v>
      </c>
      <c r="Q248" s="30" t="s">
        <v>20204</v>
      </c>
      <c r="R248" s="30" t="s">
        <v>4458</v>
      </c>
    </row>
    <row r="249" spans="1:18" x14ac:dyDescent="0.2">
      <c r="A249" s="30" t="s">
        <v>16291</v>
      </c>
      <c r="B249" s="30" t="str">
        <f t="shared" si="3"/>
        <v>000131722315628</v>
      </c>
      <c r="C249" s="71">
        <v>46065</v>
      </c>
      <c r="D249" s="30" t="s">
        <v>17405</v>
      </c>
      <c r="E249" s="71">
        <v>46065</v>
      </c>
      <c r="F249" s="71" t="e">
        <f>VLOOKUP(B249,[1]Ban_hang!R:S,2,0)</f>
        <v>#N/A</v>
      </c>
      <c r="G249" s="30" t="s">
        <v>19241</v>
      </c>
      <c r="H249" s="30" t="s">
        <v>17406</v>
      </c>
      <c r="I249" s="31">
        <v>2144100</v>
      </c>
      <c r="J249" s="31">
        <v>0</v>
      </c>
      <c r="K249" s="31">
        <v>171528</v>
      </c>
      <c r="L249" s="31">
        <v>2315628</v>
      </c>
      <c r="M249" s="31">
        <v>2315628</v>
      </c>
      <c r="N249" s="30" t="s">
        <v>20201</v>
      </c>
      <c r="O249" s="30" t="s">
        <v>20202</v>
      </c>
      <c r="P249" s="30" t="s">
        <v>20203</v>
      </c>
      <c r="Q249" s="30" t="s">
        <v>20204</v>
      </c>
      <c r="R249" s="30" t="s">
        <v>4458</v>
      </c>
    </row>
    <row r="250" spans="1:18" x14ac:dyDescent="0.2">
      <c r="A250" s="30" t="s">
        <v>16299</v>
      </c>
      <c r="B250" s="30" t="str">
        <f t="shared" si="3"/>
        <v>000131692315628</v>
      </c>
      <c r="C250" s="71">
        <v>46065</v>
      </c>
      <c r="D250" s="30" t="s">
        <v>17399</v>
      </c>
      <c r="E250" s="71">
        <v>46065</v>
      </c>
      <c r="F250" s="71" t="e">
        <f>VLOOKUP(B250,[1]Ban_hang!R:S,2,0)</f>
        <v>#N/A</v>
      </c>
      <c r="G250" s="30" t="s">
        <v>19238</v>
      </c>
      <c r="H250" s="30" t="s">
        <v>17400</v>
      </c>
      <c r="I250" s="31">
        <v>2144100</v>
      </c>
      <c r="J250" s="31">
        <v>0</v>
      </c>
      <c r="K250" s="31">
        <v>171528</v>
      </c>
      <c r="L250" s="31">
        <v>2315628</v>
      </c>
      <c r="M250" s="31">
        <v>2315628</v>
      </c>
      <c r="N250" s="30" t="s">
        <v>20201</v>
      </c>
      <c r="O250" s="30" t="s">
        <v>20202</v>
      </c>
      <c r="P250" s="30" t="s">
        <v>20203</v>
      </c>
      <c r="Q250" s="30" t="s">
        <v>20204</v>
      </c>
      <c r="R250" s="30" t="s">
        <v>4458</v>
      </c>
    </row>
    <row r="251" spans="1:18" x14ac:dyDescent="0.2">
      <c r="A251" s="30" t="s">
        <v>16292</v>
      </c>
      <c r="B251" s="30" t="str">
        <f t="shared" si="3"/>
        <v>000131645122710</v>
      </c>
      <c r="C251" s="71">
        <v>46066</v>
      </c>
      <c r="D251" s="30" t="s">
        <v>17410</v>
      </c>
      <c r="E251" s="71">
        <v>46066</v>
      </c>
      <c r="F251" s="71" t="e">
        <f>VLOOKUP(B251,[1]Ban_hang!R:S,2,0)</f>
        <v>#N/A</v>
      </c>
      <c r="G251" s="30" t="s">
        <v>19243</v>
      </c>
      <c r="H251" s="30" t="s">
        <v>17411</v>
      </c>
      <c r="I251" s="31">
        <v>4743250</v>
      </c>
      <c r="J251" s="31">
        <v>0</v>
      </c>
      <c r="K251" s="31">
        <v>379460</v>
      </c>
      <c r="L251" s="31">
        <v>5122710</v>
      </c>
      <c r="M251" s="31">
        <v>5122710</v>
      </c>
      <c r="N251" s="30" t="s">
        <v>20201</v>
      </c>
      <c r="O251" s="30" t="s">
        <v>20202</v>
      </c>
      <c r="P251" s="30" t="s">
        <v>20203</v>
      </c>
      <c r="Q251" s="30" t="s">
        <v>20204</v>
      </c>
      <c r="R251" s="30" t="s">
        <v>4458</v>
      </c>
    </row>
    <row r="252" spans="1:18" x14ac:dyDescent="0.2">
      <c r="A252" s="30" t="s">
        <v>16299</v>
      </c>
      <c r="B252" s="30" t="str">
        <f t="shared" si="3"/>
        <v>0001316828546946</v>
      </c>
      <c r="C252" s="71">
        <v>46066</v>
      </c>
      <c r="D252" s="30" t="s">
        <v>17414</v>
      </c>
      <c r="E252" s="71">
        <v>46066</v>
      </c>
      <c r="F252" s="71" t="e">
        <f>VLOOKUP(B252,[1]Ban_hang!R:S,2,0)</f>
        <v>#N/A</v>
      </c>
      <c r="G252" s="30" t="s">
        <v>19245</v>
      </c>
      <c r="H252" s="30" t="s">
        <v>17415</v>
      </c>
      <c r="I252" s="31">
        <v>26432357</v>
      </c>
      <c r="J252" s="31">
        <v>0</v>
      </c>
      <c r="K252" s="31">
        <v>2114589</v>
      </c>
      <c r="L252" s="31">
        <v>28546946</v>
      </c>
      <c r="M252" s="31">
        <v>28546946</v>
      </c>
      <c r="N252" s="30" t="s">
        <v>20201</v>
      </c>
      <c r="O252" s="30" t="s">
        <v>20202</v>
      </c>
      <c r="P252" s="30" t="s">
        <v>20203</v>
      </c>
      <c r="Q252" s="30" t="s">
        <v>20204</v>
      </c>
      <c r="R252" s="30" t="s">
        <v>4458</v>
      </c>
    </row>
    <row r="253" spans="1:18" x14ac:dyDescent="0.2">
      <c r="A253" s="30" t="s">
        <v>16299</v>
      </c>
      <c r="B253" s="30" t="str">
        <f t="shared" si="3"/>
        <v>0001316729668129</v>
      </c>
      <c r="C253" s="71">
        <v>46066</v>
      </c>
      <c r="D253" s="30" t="s">
        <v>17412</v>
      </c>
      <c r="E253" s="71">
        <v>46066</v>
      </c>
      <c r="F253" s="71" t="e">
        <f>VLOOKUP(B253,[1]Ban_hang!R:S,2,0)</f>
        <v>#N/A</v>
      </c>
      <c r="G253" s="30" t="s">
        <v>19244</v>
      </c>
      <c r="H253" s="30" t="s">
        <v>17413</v>
      </c>
      <c r="I253" s="31">
        <v>27470490</v>
      </c>
      <c r="J253" s="31">
        <v>0</v>
      </c>
      <c r="K253" s="31">
        <v>2197639</v>
      </c>
      <c r="L253" s="31">
        <v>29668129</v>
      </c>
      <c r="M253" s="31">
        <v>29668129</v>
      </c>
      <c r="N253" s="30" t="s">
        <v>20201</v>
      </c>
      <c r="O253" s="30" t="s">
        <v>20202</v>
      </c>
      <c r="P253" s="30" t="s">
        <v>20203</v>
      </c>
      <c r="Q253" s="30" t="s">
        <v>20204</v>
      </c>
      <c r="R253" s="30" t="s">
        <v>4458</v>
      </c>
    </row>
    <row r="254" spans="1:18" x14ac:dyDescent="0.2">
      <c r="A254" s="30" t="s">
        <v>16299</v>
      </c>
      <c r="B254" s="30" t="str">
        <f t="shared" si="3"/>
        <v>000140395122710</v>
      </c>
      <c r="C254" s="71">
        <v>46067</v>
      </c>
      <c r="D254" s="30" t="s">
        <v>17419</v>
      </c>
      <c r="E254" s="71">
        <v>46067</v>
      </c>
      <c r="F254" s="71" t="e">
        <f>VLOOKUP(B254,[1]Ban_hang!R:S,2,0)</f>
        <v>#N/A</v>
      </c>
      <c r="G254" s="30" t="s">
        <v>19249</v>
      </c>
      <c r="H254" s="30" t="s">
        <v>17420</v>
      </c>
      <c r="I254" s="31">
        <v>4743250</v>
      </c>
      <c r="J254" s="31">
        <v>0</v>
      </c>
      <c r="K254" s="31">
        <v>379460</v>
      </c>
      <c r="L254" s="31">
        <v>5122710</v>
      </c>
      <c r="M254" s="31">
        <v>5122710</v>
      </c>
      <c r="N254" s="30" t="s">
        <v>20201</v>
      </c>
      <c r="O254" s="30" t="s">
        <v>20202</v>
      </c>
      <c r="P254" s="30" t="s">
        <v>20203</v>
      </c>
      <c r="Q254" s="30" t="s">
        <v>20204</v>
      </c>
      <c r="R254" s="30" t="s">
        <v>4458</v>
      </c>
    </row>
    <row r="255" spans="1:18" x14ac:dyDescent="0.2">
      <c r="A255" s="30" t="s">
        <v>16299</v>
      </c>
      <c r="B255" s="30" t="str">
        <f t="shared" si="3"/>
        <v>000145684098168</v>
      </c>
      <c r="C255" s="71">
        <v>46067</v>
      </c>
      <c r="D255" s="30" t="s">
        <v>17421</v>
      </c>
      <c r="E255" s="71">
        <v>46067</v>
      </c>
      <c r="F255" s="71" t="e">
        <f>VLOOKUP(B255,[1]Ban_hang!R:S,2,0)</f>
        <v>#N/A</v>
      </c>
      <c r="G255" s="30" t="s">
        <v>19250</v>
      </c>
      <c r="H255" s="30" t="s">
        <v>17422</v>
      </c>
      <c r="I255" s="31">
        <v>3794600</v>
      </c>
      <c r="J255" s="31">
        <v>0</v>
      </c>
      <c r="K255" s="31">
        <v>303568</v>
      </c>
      <c r="L255" s="31">
        <v>4098168</v>
      </c>
      <c r="M255" s="31">
        <v>4098168</v>
      </c>
      <c r="N255" s="30" t="s">
        <v>20201</v>
      </c>
      <c r="O255" s="30" t="s">
        <v>20202</v>
      </c>
      <c r="P255" s="30" t="s">
        <v>20203</v>
      </c>
      <c r="Q255" s="30" t="s">
        <v>20204</v>
      </c>
      <c r="R255" s="30" t="s">
        <v>4458</v>
      </c>
    </row>
    <row r="256" spans="1:18" x14ac:dyDescent="0.2">
      <c r="A256" s="30" t="s">
        <v>16299</v>
      </c>
      <c r="B256" s="30" t="str">
        <f t="shared" si="3"/>
        <v>0001456621597851</v>
      </c>
      <c r="C256" s="71">
        <v>46079</v>
      </c>
      <c r="D256" s="30" t="s">
        <v>17445</v>
      </c>
      <c r="E256" s="71">
        <v>46079</v>
      </c>
      <c r="F256" s="71" t="e">
        <f>VLOOKUP(B256,[1]Ban_hang!R:S,2,0)</f>
        <v>#N/A</v>
      </c>
      <c r="G256" s="30" t="s">
        <v>19262</v>
      </c>
      <c r="H256" s="30" t="s">
        <v>17446</v>
      </c>
      <c r="I256" s="31">
        <v>19998010</v>
      </c>
      <c r="J256" s="31">
        <v>0</v>
      </c>
      <c r="K256" s="31">
        <v>1599841</v>
      </c>
      <c r="L256" s="31">
        <v>21597851</v>
      </c>
      <c r="M256" s="31">
        <v>21597851</v>
      </c>
      <c r="N256" s="30" t="s">
        <v>20201</v>
      </c>
      <c r="O256" s="30" t="s">
        <v>20202</v>
      </c>
      <c r="P256" s="30" t="s">
        <v>20203</v>
      </c>
      <c r="Q256" s="30" t="s">
        <v>20204</v>
      </c>
      <c r="R256" s="30" t="s">
        <v>4458</v>
      </c>
    </row>
    <row r="257" spans="1:18" x14ac:dyDescent="0.2">
      <c r="A257" s="30" t="s">
        <v>16295</v>
      </c>
      <c r="B257" s="30" t="str">
        <f t="shared" si="3"/>
        <v>000145614157935</v>
      </c>
      <c r="C257" s="71">
        <v>46079</v>
      </c>
      <c r="D257" s="30" t="s">
        <v>17435</v>
      </c>
      <c r="E257" s="71">
        <v>46079</v>
      </c>
      <c r="F257" s="71" t="e">
        <f>VLOOKUP(B257,[1]Ban_hang!R:S,2,0)</f>
        <v>#N/A</v>
      </c>
      <c r="G257" s="30" t="s">
        <v>19257</v>
      </c>
      <c r="H257" s="30" t="s">
        <v>17436</v>
      </c>
      <c r="I257" s="31">
        <v>3849940</v>
      </c>
      <c r="J257" s="31">
        <v>0</v>
      </c>
      <c r="K257" s="31">
        <v>307995</v>
      </c>
      <c r="L257" s="31">
        <v>4157935</v>
      </c>
      <c r="M257" s="31">
        <v>4157935</v>
      </c>
      <c r="N257" s="30" t="s">
        <v>20201</v>
      </c>
      <c r="O257" s="30" t="s">
        <v>20202</v>
      </c>
      <c r="P257" s="30" t="s">
        <v>20203</v>
      </c>
      <c r="Q257" s="30" t="s">
        <v>20204</v>
      </c>
      <c r="R257" s="30" t="s">
        <v>4458</v>
      </c>
    </row>
    <row r="258" spans="1:18" x14ac:dyDescent="0.2">
      <c r="A258" s="30" t="s">
        <v>16291</v>
      </c>
      <c r="B258" s="30" t="str">
        <f t="shared" si="3"/>
        <v>0001455510755169</v>
      </c>
      <c r="C258" s="71">
        <v>46079</v>
      </c>
      <c r="D258" s="30" t="s">
        <v>17423</v>
      </c>
      <c r="E258" s="71">
        <v>46079</v>
      </c>
      <c r="F258" s="71" t="e">
        <f>VLOOKUP(B258,[1]Ban_hang!R:S,2,0)</f>
        <v>#N/A</v>
      </c>
      <c r="G258" s="30" t="s">
        <v>19251</v>
      </c>
      <c r="H258" s="30" t="s">
        <v>17424</v>
      </c>
      <c r="I258" s="31">
        <v>9958490</v>
      </c>
      <c r="J258" s="31">
        <v>0</v>
      </c>
      <c r="K258" s="31">
        <v>796679</v>
      </c>
      <c r="L258" s="31">
        <v>10755169</v>
      </c>
      <c r="M258" s="31">
        <v>10755169</v>
      </c>
      <c r="N258" s="30" t="s">
        <v>20201</v>
      </c>
      <c r="O258" s="30" t="s">
        <v>20202</v>
      </c>
      <c r="P258" s="30" t="s">
        <v>20203</v>
      </c>
      <c r="Q258" s="30" t="s">
        <v>20204</v>
      </c>
      <c r="R258" s="30" t="s">
        <v>4458</v>
      </c>
    </row>
    <row r="259" spans="1:18" x14ac:dyDescent="0.2">
      <c r="A259" s="30" t="s">
        <v>16295</v>
      </c>
      <c r="B259" s="30" t="str">
        <f t="shared" ref="B259:B322" si="4">G259&amp;L259</f>
        <v>000145625688322</v>
      </c>
      <c r="C259" s="71">
        <v>46079</v>
      </c>
      <c r="D259" s="30" t="s">
        <v>17437</v>
      </c>
      <c r="E259" s="71">
        <v>46079</v>
      </c>
      <c r="F259" s="71" t="e">
        <f>VLOOKUP(B259,[1]Ban_hang!R:S,2,0)</f>
        <v>#N/A</v>
      </c>
      <c r="G259" s="30" t="s">
        <v>19258</v>
      </c>
      <c r="H259" s="30" t="s">
        <v>17438</v>
      </c>
      <c r="I259" s="31">
        <v>5266965</v>
      </c>
      <c r="J259" s="31">
        <v>0</v>
      </c>
      <c r="K259" s="31">
        <v>421357</v>
      </c>
      <c r="L259" s="31">
        <v>5688322</v>
      </c>
      <c r="M259" s="31">
        <v>5688322</v>
      </c>
      <c r="N259" s="30" t="s">
        <v>20201</v>
      </c>
      <c r="O259" s="30" t="s">
        <v>20202</v>
      </c>
      <c r="P259" s="30" t="s">
        <v>20203</v>
      </c>
      <c r="Q259" s="30" t="s">
        <v>20204</v>
      </c>
      <c r="R259" s="30" t="s">
        <v>4458</v>
      </c>
    </row>
    <row r="260" spans="1:18" x14ac:dyDescent="0.2">
      <c r="A260" s="30" t="s">
        <v>16291</v>
      </c>
      <c r="B260" s="30" t="str">
        <f t="shared" si="4"/>
        <v>000145632464744</v>
      </c>
      <c r="C260" s="71">
        <v>46079</v>
      </c>
      <c r="D260" s="30" t="s">
        <v>17439</v>
      </c>
      <c r="E260" s="71">
        <v>46079</v>
      </c>
      <c r="F260" s="71" t="e">
        <f>VLOOKUP(B260,[1]Ban_hang!R:S,2,0)</f>
        <v>#N/A</v>
      </c>
      <c r="G260" s="30" t="s">
        <v>19259</v>
      </c>
      <c r="H260" s="30" t="s">
        <v>17440</v>
      </c>
      <c r="I260" s="31">
        <v>2282170</v>
      </c>
      <c r="J260" s="31">
        <v>0</v>
      </c>
      <c r="K260" s="31">
        <v>182574</v>
      </c>
      <c r="L260" s="31">
        <v>2464744</v>
      </c>
      <c r="M260" s="31">
        <v>2464744</v>
      </c>
      <c r="N260" s="30" t="s">
        <v>20201</v>
      </c>
      <c r="O260" s="30" t="s">
        <v>20202</v>
      </c>
      <c r="P260" s="30" t="s">
        <v>20203</v>
      </c>
      <c r="Q260" s="30" t="s">
        <v>20204</v>
      </c>
      <c r="R260" s="30" t="s">
        <v>4458</v>
      </c>
    </row>
    <row r="261" spans="1:18" x14ac:dyDescent="0.2">
      <c r="A261" s="30" t="s">
        <v>16308</v>
      </c>
      <c r="B261" s="30" t="str">
        <f t="shared" si="4"/>
        <v>0001455813020755</v>
      </c>
      <c r="C261" s="71">
        <v>46079</v>
      </c>
      <c r="D261" s="30" t="s">
        <v>17429</v>
      </c>
      <c r="E261" s="71">
        <v>46079</v>
      </c>
      <c r="F261" s="71" t="e">
        <f>VLOOKUP(B261,[1]Ban_hang!R:S,2,0)</f>
        <v>#N/A</v>
      </c>
      <c r="G261" s="30" t="s">
        <v>19254</v>
      </c>
      <c r="H261" s="30" t="s">
        <v>17430</v>
      </c>
      <c r="I261" s="31">
        <v>12056255</v>
      </c>
      <c r="J261" s="31">
        <v>0</v>
      </c>
      <c r="K261" s="31">
        <v>964500</v>
      </c>
      <c r="L261" s="31">
        <v>13020755</v>
      </c>
      <c r="M261" s="31">
        <v>13020755</v>
      </c>
      <c r="N261" s="30" t="s">
        <v>20201</v>
      </c>
      <c r="O261" s="30" t="s">
        <v>20202</v>
      </c>
      <c r="P261" s="30" t="s">
        <v>20203</v>
      </c>
      <c r="Q261" s="30" t="s">
        <v>20204</v>
      </c>
      <c r="R261" s="30" t="s">
        <v>4458</v>
      </c>
    </row>
    <row r="262" spans="1:18" x14ac:dyDescent="0.2">
      <c r="A262" s="30" t="s">
        <v>16307</v>
      </c>
      <c r="B262" s="30" t="str">
        <f t="shared" si="4"/>
        <v>0001456511250549</v>
      </c>
      <c r="C262" s="71">
        <v>46079</v>
      </c>
      <c r="D262" s="30" t="s">
        <v>17443</v>
      </c>
      <c r="E262" s="71">
        <v>46079</v>
      </c>
      <c r="F262" s="71" t="e">
        <f>VLOOKUP(B262,[1]Ban_hang!R:S,2,0)</f>
        <v>#N/A</v>
      </c>
      <c r="G262" s="30" t="s">
        <v>19261</v>
      </c>
      <c r="H262" s="30" t="s">
        <v>17444</v>
      </c>
      <c r="I262" s="31">
        <v>10417175</v>
      </c>
      <c r="J262" s="31">
        <v>0</v>
      </c>
      <c r="K262" s="31">
        <v>833374</v>
      </c>
      <c r="L262" s="31">
        <v>11250549</v>
      </c>
      <c r="M262" s="31">
        <v>11250549</v>
      </c>
      <c r="N262" s="30" t="s">
        <v>20201</v>
      </c>
      <c r="O262" s="30" t="s">
        <v>20202</v>
      </c>
      <c r="P262" s="30" t="s">
        <v>20203</v>
      </c>
      <c r="Q262" s="30" t="s">
        <v>20204</v>
      </c>
      <c r="R262" s="30" t="s">
        <v>4458</v>
      </c>
    </row>
    <row r="263" spans="1:18" x14ac:dyDescent="0.2">
      <c r="A263" s="30" t="s">
        <v>16310</v>
      </c>
      <c r="B263" s="30" t="str">
        <f t="shared" si="4"/>
        <v>000145593831224</v>
      </c>
      <c r="C263" s="71">
        <v>46079</v>
      </c>
      <c r="D263" s="30" t="s">
        <v>17431</v>
      </c>
      <c r="E263" s="71">
        <v>46079</v>
      </c>
      <c r="F263" s="71" t="e">
        <f>VLOOKUP(B263,[1]Ban_hang!R:S,2,0)</f>
        <v>#N/A</v>
      </c>
      <c r="G263" s="30" t="s">
        <v>19255</v>
      </c>
      <c r="H263" s="30" t="s">
        <v>17432</v>
      </c>
      <c r="I263" s="31">
        <v>3547430</v>
      </c>
      <c r="J263" s="31">
        <v>0</v>
      </c>
      <c r="K263" s="31">
        <v>283794</v>
      </c>
      <c r="L263" s="31">
        <v>3831224</v>
      </c>
      <c r="M263" s="31">
        <v>3831224</v>
      </c>
      <c r="N263" s="30" t="s">
        <v>20201</v>
      </c>
      <c r="O263" s="30" t="s">
        <v>20202</v>
      </c>
      <c r="P263" s="30" t="s">
        <v>20203</v>
      </c>
      <c r="Q263" s="30" t="s">
        <v>20204</v>
      </c>
      <c r="R263" s="30" t="s">
        <v>4458</v>
      </c>
    </row>
    <row r="264" spans="1:18" x14ac:dyDescent="0.2">
      <c r="A264" s="30" t="s">
        <v>16290</v>
      </c>
      <c r="B264" s="30" t="str">
        <f t="shared" si="4"/>
        <v>000145576473563</v>
      </c>
      <c r="C264" s="71">
        <v>46079</v>
      </c>
      <c r="D264" s="30" t="s">
        <v>17427</v>
      </c>
      <c r="E264" s="71">
        <v>46079</v>
      </c>
      <c r="F264" s="71" t="e">
        <f>VLOOKUP(B264,[1]Ban_hang!R:S,2,0)</f>
        <v>#N/A</v>
      </c>
      <c r="G264" s="30" t="s">
        <v>19253</v>
      </c>
      <c r="H264" s="30" t="s">
        <v>17428</v>
      </c>
      <c r="I264" s="31">
        <v>5994040</v>
      </c>
      <c r="J264" s="31">
        <v>0</v>
      </c>
      <c r="K264" s="31">
        <v>479523</v>
      </c>
      <c r="L264" s="31">
        <v>6473563</v>
      </c>
      <c r="M264" s="31">
        <v>6473563</v>
      </c>
      <c r="N264" s="30" t="s">
        <v>20201</v>
      </c>
      <c r="O264" s="30" t="s">
        <v>20202</v>
      </c>
      <c r="P264" s="30" t="s">
        <v>20203</v>
      </c>
      <c r="Q264" s="30" t="s">
        <v>20204</v>
      </c>
      <c r="R264" s="30" t="s">
        <v>4458</v>
      </c>
    </row>
    <row r="265" spans="1:18" x14ac:dyDescent="0.2">
      <c r="A265" s="30" t="s">
        <v>16288</v>
      </c>
      <c r="B265" s="30" t="str">
        <f t="shared" si="4"/>
        <v>000145562571826</v>
      </c>
      <c r="C265" s="71">
        <v>46079</v>
      </c>
      <c r="D265" s="30" t="s">
        <v>17425</v>
      </c>
      <c r="E265" s="71">
        <v>46079</v>
      </c>
      <c r="F265" s="71" t="e">
        <f>VLOOKUP(B265,[1]Ban_hang!R:S,2,0)</f>
        <v>#N/A</v>
      </c>
      <c r="G265" s="30" t="s">
        <v>19252</v>
      </c>
      <c r="H265" s="30" t="s">
        <v>17426</v>
      </c>
      <c r="I265" s="31">
        <v>2381320</v>
      </c>
      <c r="J265" s="31">
        <v>0</v>
      </c>
      <c r="K265" s="31">
        <v>190506</v>
      </c>
      <c r="L265" s="31">
        <v>2571826</v>
      </c>
      <c r="M265" s="31">
        <v>2571826</v>
      </c>
      <c r="N265" s="30" t="s">
        <v>20201</v>
      </c>
      <c r="O265" s="30" t="s">
        <v>20202</v>
      </c>
      <c r="P265" s="30" t="s">
        <v>20203</v>
      </c>
      <c r="Q265" s="30" t="s">
        <v>20204</v>
      </c>
      <c r="R265" s="30" t="s">
        <v>4458</v>
      </c>
    </row>
    <row r="266" spans="1:18" x14ac:dyDescent="0.2">
      <c r="A266" s="30" t="s">
        <v>16309</v>
      </c>
      <c r="B266" s="30" t="str">
        <f t="shared" si="4"/>
        <v>000145601586110</v>
      </c>
      <c r="C266" s="71">
        <v>46079</v>
      </c>
      <c r="D266" s="30" t="s">
        <v>17433</v>
      </c>
      <c r="E266" s="71">
        <v>46079</v>
      </c>
      <c r="F266" s="71" t="e">
        <f>VLOOKUP(B266,[1]Ban_hang!R:S,2,0)</f>
        <v>#N/A</v>
      </c>
      <c r="G266" s="30" t="s">
        <v>19256</v>
      </c>
      <c r="H266" s="30" t="s">
        <v>17434</v>
      </c>
      <c r="I266" s="31">
        <v>1468620</v>
      </c>
      <c r="J266" s="31">
        <v>0</v>
      </c>
      <c r="K266" s="31">
        <v>117490</v>
      </c>
      <c r="L266" s="31">
        <v>1586110</v>
      </c>
      <c r="M266" s="31">
        <v>1586110</v>
      </c>
      <c r="N266" s="30" t="s">
        <v>20201</v>
      </c>
      <c r="O266" s="30" t="s">
        <v>20202</v>
      </c>
      <c r="P266" s="30" t="s">
        <v>20203</v>
      </c>
      <c r="Q266" s="30" t="s">
        <v>20204</v>
      </c>
      <c r="R266" s="30" t="s">
        <v>4458</v>
      </c>
    </row>
    <row r="267" spans="1:18" x14ac:dyDescent="0.2">
      <c r="A267" s="30" t="s">
        <v>16307</v>
      </c>
      <c r="B267" s="30" t="str">
        <f t="shared" si="4"/>
        <v>0001456415866264</v>
      </c>
      <c r="C267" s="71">
        <v>46079</v>
      </c>
      <c r="D267" s="30" t="s">
        <v>17441</v>
      </c>
      <c r="E267" s="71">
        <v>46079</v>
      </c>
      <c r="F267" s="71" t="e">
        <f>VLOOKUP(B267,[1]Ban_hang!R:S,2,0)</f>
        <v>#N/A</v>
      </c>
      <c r="G267" s="30" t="s">
        <v>19260</v>
      </c>
      <c r="H267" s="30" t="s">
        <v>17442</v>
      </c>
      <c r="I267" s="31">
        <v>14690985</v>
      </c>
      <c r="J267" s="31">
        <v>0</v>
      </c>
      <c r="K267" s="31">
        <v>1175279</v>
      </c>
      <c r="L267" s="31">
        <v>15866264</v>
      </c>
      <c r="M267" s="31">
        <v>15866264</v>
      </c>
      <c r="N267" s="30" t="s">
        <v>20201</v>
      </c>
      <c r="O267" s="30" t="s">
        <v>20202</v>
      </c>
      <c r="P267" s="30" t="s">
        <v>20203</v>
      </c>
      <c r="Q267" s="30" t="s">
        <v>20204</v>
      </c>
      <c r="R267" s="30" t="s">
        <v>4458</v>
      </c>
    </row>
    <row r="268" spans="1:18" x14ac:dyDescent="0.2">
      <c r="A268" s="30" t="s">
        <v>16294</v>
      </c>
      <c r="B268" s="30" t="str">
        <f t="shared" si="4"/>
        <v>0001456911285222</v>
      </c>
      <c r="C268" s="71">
        <v>46080</v>
      </c>
      <c r="D268" s="30" t="s">
        <v>17455</v>
      </c>
      <c r="E268" s="71">
        <v>46080</v>
      </c>
      <c r="F268" s="71" t="e">
        <f>VLOOKUP(B268,[1]Ban_hang!R:S,2,0)</f>
        <v>#N/A</v>
      </c>
      <c r="G268" s="30" t="s">
        <v>19268</v>
      </c>
      <c r="H268" s="30" t="s">
        <v>17456</v>
      </c>
      <c r="I268" s="31">
        <v>10449280</v>
      </c>
      <c r="J268" s="31">
        <v>0</v>
      </c>
      <c r="K268" s="31">
        <v>835942</v>
      </c>
      <c r="L268" s="31">
        <v>11285222</v>
      </c>
      <c r="M268" s="31">
        <v>11285222</v>
      </c>
      <c r="N268" s="30" t="s">
        <v>20201</v>
      </c>
      <c r="O268" s="30" t="s">
        <v>20202</v>
      </c>
      <c r="P268" s="30" t="s">
        <v>20203</v>
      </c>
      <c r="Q268" s="30" t="s">
        <v>20204</v>
      </c>
      <c r="R268" s="30" t="s">
        <v>4458</v>
      </c>
    </row>
    <row r="269" spans="1:18" x14ac:dyDescent="0.2">
      <c r="A269" s="30" t="s">
        <v>16292</v>
      </c>
      <c r="B269" s="30" t="str">
        <f t="shared" si="4"/>
        <v>000145714157935</v>
      </c>
      <c r="C269" s="71">
        <v>46081</v>
      </c>
      <c r="D269" s="30" t="s">
        <v>17461</v>
      </c>
      <c r="E269" s="71">
        <v>46081</v>
      </c>
      <c r="F269" s="71" t="e">
        <f>VLOOKUP(B269,[1]Ban_hang!R:S,2,0)</f>
        <v>#N/A</v>
      </c>
      <c r="G269" s="30" t="s">
        <v>19271</v>
      </c>
      <c r="H269" s="30" t="s">
        <v>17462</v>
      </c>
      <c r="I269" s="31">
        <v>3849940</v>
      </c>
      <c r="J269" s="31">
        <v>0</v>
      </c>
      <c r="K269" s="31">
        <v>307995</v>
      </c>
      <c r="L269" s="31">
        <v>4157935</v>
      </c>
      <c r="M269" s="31">
        <v>4157935</v>
      </c>
      <c r="N269" s="30" t="s">
        <v>20201</v>
      </c>
      <c r="O269" s="30" t="s">
        <v>20202</v>
      </c>
      <c r="P269" s="30" t="s">
        <v>20203</v>
      </c>
      <c r="Q269" s="30" t="s">
        <v>20204</v>
      </c>
      <c r="R269" s="30" t="s">
        <v>4458</v>
      </c>
    </row>
    <row r="270" spans="1:18" x14ac:dyDescent="0.2">
      <c r="A270" s="30" t="s">
        <v>16292</v>
      </c>
      <c r="B270" s="30" t="str">
        <f t="shared" si="4"/>
        <v>000145703399581</v>
      </c>
      <c r="C270" s="71">
        <v>46081</v>
      </c>
      <c r="D270" s="30" t="s">
        <v>17459</v>
      </c>
      <c r="E270" s="71">
        <v>46081</v>
      </c>
      <c r="F270" s="71" t="e">
        <f>VLOOKUP(B270,[1]Ban_hang!R:S,2,0)</f>
        <v>#N/A</v>
      </c>
      <c r="G270" s="30" t="s">
        <v>19270</v>
      </c>
      <c r="H270" s="30" t="s">
        <v>17460</v>
      </c>
      <c r="I270" s="31">
        <v>3147760</v>
      </c>
      <c r="J270" s="31">
        <v>0</v>
      </c>
      <c r="K270" s="31">
        <v>251821</v>
      </c>
      <c r="L270" s="31">
        <v>3399581</v>
      </c>
      <c r="M270" s="31">
        <v>3399581</v>
      </c>
      <c r="N270" s="30" t="s">
        <v>20201</v>
      </c>
      <c r="O270" s="30" t="s">
        <v>20202</v>
      </c>
      <c r="P270" s="30" t="s">
        <v>20203</v>
      </c>
      <c r="Q270" s="30" t="s">
        <v>20204</v>
      </c>
      <c r="R270" s="30" t="s">
        <v>4458</v>
      </c>
    </row>
    <row r="271" spans="1:18" x14ac:dyDescent="0.2">
      <c r="A271" s="30" t="s">
        <v>16299</v>
      </c>
      <c r="B271" s="30" t="str">
        <f t="shared" si="4"/>
        <v>000145671083953</v>
      </c>
      <c r="C271" s="71">
        <v>46081</v>
      </c>
      <c r="D271" s="30" t="s">
        <v>17457</v>
      </c>
      <c r="E271" s="71">
        <v>46081</v>
      </c>
      <c r="F271" s="71" t="e">
        <f>VLOOKUP(B271,[1]Ban_hang!R:S,2,0)</f>
        <v>#N/A</v>
      </c>
      <c r="G271" s="30" t="s">
        <v>19269</v>
      </c>
      <c r="H271" s="30" t="s">
        <v>17458</v>
      </c>
      <c r="I271" s="31">
        <v>1003660</v>
      </c>
      <c r="J271" s="31">
        <v>0</v>
      </c>
      <c r="K271" s="31">
        <v>80293</v>
      </c>
      <c r="L271" s="31">
        <v>1083953</v>
      </c>
      <c r="M271" s="31">
        <v>1083953</v>
      </c>
      <c r="N271" s="30" t="s">
        <v>20201</v>
      </c>
      <c r="O271" s="30" t="s">
        <v>20202</v>
      </c>
      <c r="P271" s="30" t="s">
        <v>20203</v>
      </c>
      <c r="Q271" s="30" t="s">
        <v>20204</v>
      </c>
      <c r="R271" s="30" t="s">
        <v>4458</v>
      </c>
    </row>
    <row r="272" spans="1:18" x14ac:dyDescent="0.2">
      <c r="A272" s="30" t="s">
        <v>16303</v>
      </c>
      <c r="B272" s="30" t="str">
        <f t="shared" si="4"/>
        <v>000174854442720</v>
      </c>
      <c r="C272" s="71">
        <v>46082</v>
      </c>
      <c r="D272" s="30" t="s">
        <v>17482</v>
      </c>
      <c r="E272" s="71">
        <v>46082</v>
      </c>
      <c r="F272" s="71" t="e">
        <f>VLOOKUP(B272,[1]Ban_hang!R:S,2,0)</f>
        <v>#N/A</v>
      </c>
      <c r="G272" s="30" t="s">
        <v>19281</v>
      </c>
      <c r="H272" s="30" t="s">
        <v>17483</v>
      </c>
      <c r="I272" s="31">
        <v>4113630</v>
      </c>
      <c r="J272" s="31">
        <v>0</v>
      </c>
      <c r="K272" s="31">
        <v>329090</v>
      </c>
      <c r="L272" s="31">
        <v>4442720</v>
      </c>
      <c r="M272" s="31">
        <v>4442720</v>
      </c>
      <c r="N272" s="30" t="s">
        <v>20201</v>
      </c>
      <c r="O272" s="30" t="s">
        <v>20202</v>
      </c>
      <c r="P272" s="30" t="s">
        <v>20203</v>
      </c>
      <c r="Q272" s="30" t="s">
        <v>20205</v>
      </c>
      <c r="R272" s="30" t="s">
        <v>4174</v>
      </c>
    </row>
    <row r="273" spans="1:18" x14ac:dyDescent="0.2">
      <c r="A273" s="30" t="s">
        <v>16299</v>
      </c>
      <c r="B273" s="30" t="str">
        <f t="shared" si="4"/>
        <v>0001720111444620</v>
      </c>
      <c r="C273" s="71">
        <v>46082</v>
      </c>
      <c r="D273" s="30" t="s">
        <v>17470</v>
      </c>
      <c r="E273" s="71">
        <v>46082</v>
      </c>
      <c r="F273" s="71" t="e">
        <f>VLOOKUP(B273,[1]Ban_hang!R:S,2,0)</f>
        <v>#N/A</v>
      </c>
      <c r="G273" s="30" t="s">
        <v>19275</v>
      </c>
      <c r="H273" s="30" t="s">
        <v>17471</v>
      </c>
      <c r="I273" s="31">
        <v>10596870</v>
      </c>
      <c r="J273" s="31">
        <v>0</v>
      </c>
      <c r="K273" s="31">
        <v>847750</v>
      </c>
      <c r="L273" s="31">
        <v>11444620</v>
      </c>
      <c r="M273" s="31">
        <v>11444620</v>
      </c>
      <c r="N273" s="30" t="s">
        <v>20201</v>
      </c>
      <c r="O273" s="30" t="s">
        <v>20202</v>
      </c>
      <c r="P273" s="30" t="s">
        <v>20203</v>
      </c>
      <c r="Q273" s="30" t="s">
        <v>20204</v>
      </c>
      <c r="R273" s="30" t="s">
        <v>4458</v>
      </c>
    </row>
    <row r="274" spans="1:18" x14ac:dyDescent="0.2">
      <c r="A274" s="30" t="s">
        <v>16303</v>
      </c>
      <c r="B274" s="30" t="str">
        <f t="shared" si="4"/>
        <v>000173786296994</v>
      </c>
      <c r="C274" s="71">
        <v>46082</v>
      </c>
      <c r="D274" s="30" t="s">
        <v>17484</v>
      </c>
      <c r="E274" s="71">
        <v>46082</v>
      </c>
      <c r="F274" s="71" t="e">
        <f>VLOOKUP(B274,[1]Ban_hang!R:S,2,0)</f>
        <v>#N/A</v>
      </c>
      <c r="G274" s="30" t="s">
        <v>19282</v>
      </c>
      <c r="H274" s="30" t="s">
        <v>17485</v>
      </c>
      <c r="I274" s="31">
        <v>5830550</v>
      </c>
      <c r="J274" s="31">
        <v>0</v>
      </c>
      <c r="K274" s="31">
        <v>466444</v>
      </c>
      <c r="L274" s="31">
        <v>6296994</v>
      </c>
      <c r="M274" s="31">
        <v>6296994</v>
      </c>
      <c r="N274" s="30" t="s">
        <v>20201</v>
      </c>
      <c r="O274" s="30" t="s">
        <v>20202</v>
      </c>
      <c r="P274" s="30" t="s">
        <v>20203</v>
      </c>
      <c r="Q274" s="30" t="s">
        <v>20205</v>
      </c>
      <c r="R274" s="30" t="s">
        <v>4174</v>
      </c>
    </row>
    <row r="275" spans="1:18" x14ac:dyDescent="0.2">
      <c r="A275" s="30" t="s">
        <v>16303</v>
      </c>
      <c r="B275" s="30" t="str">
        <f t="shared" si="4"/>
        <v>000175568645296</v>
      </c>
      <c r="C275" s="71">
        <v>46082</v>
      </c>
      <c r="D275" s="30" t="s">
        <v>17486</v>
      </c>
      <c r="E275" s="71">
        <v>46082</v>
      </c>
      <c r="F275" s="71" t="e">
        <f>VLOOKUP(B275,[1]Ban_hang!R:S,2,0)</f>
        <v>#N/A</v>
      </c>
      <c r="G275" s="30" t="s">
        <v>19283</v>
      </c>
      <c r="H275" s="30" t="s">
        <v>17487</v>
      </c>
      <c r="I275" s="31">
        <v>8004904</v>
      </c>
      <c r="J275" s="31">
        <v>0</v>
      </c>
      <c r="K275" s="31">
        <v>640392</v>
      </c>
      <c r="L275" s="31">
        <v>8645296</v>
      </c>
      <c r="M275" s="31">
        <v>8645296</v>
      </c>
      <c r="N275" s="30" t="s">
        <v>20201</v>
      </c>
      <c r="O275" s="30" t="s">
        <v>20202</v>
      </c>
      <c r="P275" s="30" t="s">
        <v>20203</v>
      </c>
      <c r="Q275" s="30" t="s">
        <v>20205</v>
      </c>
      <c r="R275" s="30" t="s">
        <v>4174</v>
      </c>
    </row>
    <row r="276" spans="1:18" x14ac:dyDescent="0.2">
      <c r="A276" s="30" t="s">
        <v>16303</v>
      </c>
      <c r="B276" s="30" t="str">
        <f t="shared" si="4"/>
        <v>0001477610122635</v>
      </c>
      <c r="C276" s="71">
        <v>46082</v>
      </c>
      <c r="D276" s="30" t="s">
        <v>17472</v>
      </c>
      <c r="E276" s="71">
        <v>46082</v>
      </c>
      <c r="F276" s="71" t="e">
        <f>VLOOKUP(B276,[1]Ban_hang!R:S,2,0)</f>
        <v>#N/A</v>
      </c>
      <c r="G276" s="30" t="s">
        <v>19276</v>
      </c>
      <c r="H276" s="30" t="s">
        <v>17473</v>
      </c>
      <c r="I276" s="31">
        <v>9372810</v>
      </c>
      <c r="J276" s="31">
        <v>0</v>
      </c>
      <c r="K276" s="31">
        <v>749825</v>
      </c>
      <c r="L276" s="31">
        <v>10122635</v>
      </c>
      <c r="M276" s="31">
        <v>10122635</v>
      </c>
      <c r="N276" s="30" t="s">
        <v>20201</v>
      </c>
      <c r="O276" s="30" t="s">
        <v>20202</v>
      </c>
      <c r="P276" s="30" t="s">
        <v>20203</v>
      </c>
      <c r="Q276" s="30" t="s">
        <v>20205</v>
      </c>
      <c r="R276" s="30" t="s">
        <v>4174</v>
      </c>
    </row>
    <row r="277" spans="1:18" x14ac:dyDescent="0.2">
      <c r="A277" s="30" t="s">
        <v>16299</v>
      </c>
      <c r="B277" s="30" t="str">
        <f t="shared" si="4"/>
        <v>000147957015540</v>
      </c>
      <c r="C277" s="71">
        <v>46082</v>
      </c>
      <c r="D277" s="30" t="s">
        <v>17468</v>
      </c>
      <c r="E277" s="71">
        <v>46082</v>
      </c>
      <c r="F277" s="71" t="e">
        <f>VLOOKUP(B277,[1]Ban_hang!R:S,2,0)</f>
        <v>#N/A</v>
      </c>
      <c r="G277" s="30" t="s">
        <v>19274</v>
      </c>
      <c r="H277" s="30" t="s">
        <v>17469</v>
      </c>
      <c r="I277" s="31">
        <v>6495870</v>
      </c>
      <c r="J277" s="31">
        <v>0</v>
      </c>
      <c r="K277" s="31">
        <v>519670</v>
      </c>
      <c r="L277" s="31">
        <v>7015540</v>
      </c>
      <c r="M277" s="31">
        <v>7015540</v>
      </c>
      <c r="N277" s="30" t="s">
        <v>20201</v>
      </c>
      <c r="O277" s="30" t="s">
        <v>20202</v>
      </c>
      <c r="P277" s="30" t="s">
        <v>20203</v>
      </c>
      <c r="Q277" s="30" t="s">
        <v>20204</v>
      </c>
      <c r="R277" s="30" t="s">
        <v>4458</v>
      </c>
    </row>
    <row r="278" spans="1:18" x14ac:dyDescent="0.2">
      <c r="A278" s="30" t="s">
        <v>16303</v>
      </c>
      <c r="B278" s="30" t="str">
        <f t="shared" si="4"/>
        <v>000174215034204</v>
      </c>
      <c r="C278" s="71">
        <v>46082</v>
      </c>
      <c r="D278" s="30" t="s">
        <v>17480</v>
      </c>
      <c r="E278" s="71">
        <v>46082</v>
      </c>
      <c r="F278" s="71" t="e">
        <f>VLOOKUP(B278,[1]Ban_hang!R:S,2,0)</f>
        <v>#N/A</v>
      </c>
      <c r="G278" s="30" t="s">
        <v>19280</v>
      </c>
      <c r="H278" s="30" t="s">
        <v>17481</v>
      </c>
      <c r="I278" s="31">
        <v>4661300</v>
      </c>
      <c r="J278" s="31">
        <v>0</v>
      </c>
      <c r="K278" s="31">
        <v>372904</v>
      </c>
      <c r="L278" s="31">
        <v>5034204</v>
      </c>
      <c r="M278" s="31">
        <v>5034204</v>
      </c>
      <c r="N278" s="30" t="s">
        <v>20201</v>
      </c>
      <c r="O278" s="30" t="s">
        <v>20202</v>
      </c>
      <c r="P278" s="30" t="s">
        <v>20203</v>
      </c>
      <c r="Q278" s="30" t="s">
        <v>20205</v>
      </c>
      <c r="R278" s="30" t="s">
        <v>4174</v>
      </c>
    </row>
    <row r="279" spans="1:18" x14ac:dyDescent="0.2">
      <c r="A279" s="30" t="s">
        <v>16303</v>
      </c>
      <c r="B279" s="30" t="str">
        <f t="shared" si="4"/>
        <v>000173352518798</v>
      </c>
      <c r="C279" s="71">
        <v>46082</v>
      </c>
      <c r="D279" s="30" t="s">
        <v>17478</v>
      </c>
      <c r="E279" s="71">
        <v>46082</v>
      </c>
      <c r="F279" s="71" t="e">
        <f>VLOOKUP(B279,[1]Ban_hang!R:S,2,0)</f>
        <v>#N/A</v>
      </c>
      <c r="G279" s="30" t="s">
        <v>19279</v>
      </c>
      <c r="H279" s="30" t="s">
        <v>17479</v>
      </c>
      <c r="I279" s="31">
        <v>2332220</v>
      </c>
      <c r="J279" s="31">
        <v>0</v>
      </c>
      <c r="K279" s="31">
        <v>186578</v>
      </c>
      <c r="L279" s="31">
        <v>2518798</v>
      </c>
      <c r="M279" s="31">
        <v>2518798</v>
      </c>
      <c r="N279" s="30" t="s">
        <v>20201</v>
      </c>
      <c r="O279" s="30" t="s">
        <v>20202</v>
      </c>
      <c r="P279" s="30" t="s">
        <v>20203</v>
      </c>
      <c r="Q279" s="30" t="s">
        <v>20205</v>
      </c>
      <c r="R279" s="30" t="s">
        <v>4174</v>
      </c>
    </row>
    <row r="280" spans="1:18" x14ac:dyDescent="0.2">
      <c r="A280" s="30" t="s">
        <v>16299</v>
      </c>
      <c r="B280" s="30" t="str">
        <f t="shared" si="4"/>
        <v>000147939901980</v>
      </c>
      <c r="C280" s="71">
        <v>46082</v>
      </c>
      <c r="D280" s="30" t="s">
        <v>17464</v>
      </c>
      <c r="E280" s="71">
        <v>46082</v>
      </c>
      <c r="F280" s="71" t="e">
        <f>VLOOKUP(B280,[1]Ban_hang!R:S,2,0)</f>
        <v>#N/A</v>
      </c>
      <c r="G280" s="30" t="s">
        <v>19272</v>
      </c>
      <c r="H280" s="30" t="s">
        <v>17465</v>
      </c>
      <c r="I280" s="31">
        <v>9168500</v>
      </c>
      <c r="J280" s="31">
        <v>0</v>
      </c>
      <c r="K280" s="31">
        <v>733480</v>
      </c>
      <c r="L280" s="31">
        <v>9901980</v>
      </c>
      <c r="M280" s="31">
        <v>9901980</v>
      </c>
      <c r="N280" s="30" t="s">
        <v>20201</v>
      </c>
      <c r="O280" s="30" t="s">
        <v>20202</v>
      </c>
      <c r="P280" s="30" t="s">
        <v>20203</v>
      </c>
      <c r="Q280" s="30" t="s">
        <v>20204</v>
      </c>
      <c r="R280" s="30" t="s">
        <v>4458</v>
      </c>
    </row>
    <row r="281" spans="1:18" x14ac:dyDescent="0.2">
      <c r="A281" s="30" t="s">
        <v>16299</v>
      </c>
      <c r="B281" s="30" t="str">
        <f t="shared" si="4"/>
        <v>000147941083953</v>
      </c>
      <c r="C281" s="71">
        <v>46082</v>
      </c>
      <c r="D281" s="30" t="s">
        <v>17466</v>
      </c>
      <c r="E281" s="71">
        <v>46082</v>
      </c>
      <c r="F281" s="71" t="e">
        <f>VLOOKUP(B281,[1]Ban_hang!R:S,2,0)</f>
        <v>#N/A</v>
      </c>
      <c r="G281" s="30" t="s">
        <v>19273</v>
      </c>
      <c r="H281" s="30" t="s">
        <v>17467</v>
      </c>
      <c r="I281" s="31">
        <v>1003660</v>
      </c>
      <c r="J281" s="31">
        <v>0</v>
      </c>
      <c r="K281" s="31">
        <v>80293</v>
      </c>
      <c r="L281" s="31">
        <v>1083953</v>
      </c>
      <c r="M281" s="31">
        <v>1083953</v>
      </c>
      <c r="N281" s="30" t="s">
        <v>20201</v>
      </c>
      <c r="O281" s="30" t="s">
        <v>20202</v>
      </c>
      <c r="P281" s="30" t="s">
        <v>20203</v>
      </c>
      <c r="Q281" s="30" t="s">
        <v>20204</v>
      </c>
      <c r="R281" s="30" t="s">
        <v>4458</v>
      </c>
    </row>
    <row r="282" spans="1:18" x14ac:dyDescent="0.2">
      <c r="A282" s="30" t="s">
        <v>16303</v>
      </c>
      <c r="B282" s="30" t="str">
        <f t="shared" si="4"/>
        <v>000175785667300</v>
      </c>
      <c r="C282" s="71">
        <v>46082</v>
      </c>
      <c r="D282" s="30" t="s">
        <v>17476</v>
      </c>
      <c r="E282" s="71">
        <v>46082</v>
      </c>
      <c r="F282" s="71" t="e">
        <f>VLOOKUP(B282,[1]Ban_hang!R:S,2,0)</f>
        <v>#N/A</v>
      </c>
      <c r="G282" s="30" t="s">
        <v>19278</v>
      </c>
      <c r="H282" s="30" t="s">
        <v>17477</v>
      </c>
      <c r="I282" s="31">
        <v>5247500</v>
      </c>
      <c r="J282" s="31">
        <v>0</v>
      </c>
      <c r="K282" s="31">
        <v>419800</v>
      </c>
      <c r="L282" s="31">
        <v>5667300</v>
      </c>
      <c r="M282" s="31">
        <v>5667300</v>
      </c>
      <c r="N282" s="30" t="s">
        <v>20201</v>
      </c>
      <c r="O282" s="30" t="s">
        <v>20202</v>
      </c>
      <c r="P282" s="30" t="s">
        <v>20203</v>
      </c>
      <c r="Q282" s="30" t="s">
        <v>20205</v>
      </c>
      <c r="R282" s="30" t="s">
        <v>4174</v>
      </c>
    </row>
    <row r="283" spans="1:18" x14ac:dyDescent="0.2">
      <c r="A283" s="30" t="s">
        <v>16303</v>
      </c>
      <c r="B283" s="30" t="str">
        <f t="shared" si="4"/>
        <v>000173342683336</v>
      </c>
      <c r="C283" s="71">
        <v>46082</v>
      </c>
      <c r="D283" s="30" t="s">
        <v>17474</v>
      </c>
      <c r="E283" s="71">
        <v>46082</v>
      </c>
      <c r="F283" s="71" t="e">
        <f>VLOOKUP(B283,[1]Ban_hang!R:S,2,0)</f>
        <v>#N/A</v>
      </c>
      <c r="G283" s="30" t="s">
        <v>19277</v>
      </c>
      <c r="H283" s="30" t="s">
        <v>17475</v>
      </c>
      <c r="I283" s="31">
        <v>2484570</v>
      </c>
      <c r="J283" s="31">
        <v>0</v>
      </c>
      <c r="K283" s="31">
        <v>198766</v>
      </c>
      <c r="L283" s="31">
        <v>2683336</v>
      </c>
      <c r="M283" s="31">
        <v>2683336</v>
      </c>
      <c r="N283" s="30" t="s">
        <v>20201</v>
      </c>
      <c r="O283" s="30" t="s">
        <v>20202</v>
      </c>
      <c r="P283" s="30" t="s">
        <v>20203</v>
      </c>
      <c r="Q283" s="30" t="s">
        <v>20205</v>
      </c>
      <c r="R283" s="30" t="s">
        <v>4174</v>
      </c>
    </row>
    <row r="284" spans="1:18" x14ac:dyDescent="0.2">
      <c r="A284" s="30" t="s">
        <v>16287</v>
      </c>
      <c r="B284" s="30" t="str">
        <f t="shared" si="4"/>
        <v>000162452315628</v>
      </c>
      <c r="C284" s="71">
        <v>46083</v>
      </c>
      <c r="D284" s="30" t="s">
        <v>17500</v>
      </c>
      <c r="E284" s="71">
        <v>46083</v>
      </c>
      <c r="F284" s="71" t="e">
        <f>VLOOKUP(B284,[1]Ban_hang!R:S,2,0)</f>
        <v>#N/A</v>
      </c>
      <c r="G284" s="30" t="s">
        <v>19290</v>
      </c>
      <c r="H284" s="30" t="s">
        <v>17501</v>
      </c>
      <c r="I284" s="31">
        <v>2144100</v>
      </c>
      <c r="J284" s="31">
        <v>0</v>
      </c>
      <c r="K284" s="31">
        <v>171528</v>
      </c>
      <c r="L284" s="31">
        <v>2315628</v>
      </c>
      <c r="M284" s="31">
        <v>2315628</v>
      </c>
      <c r="N284" s="30" t="s">
        <v>20201</v>
      </c>
      <c r="O284" s="30" t="s">
        <v>20202</v>
      </c>
      <c r="P284" s="30" t="s">
        <v>20203</v>
      </c>
      <c r="Q284" s="30" t="s">
        <v>20204</v>
      </c>
      <c r="R284" s="30" t="s">
        <v>4458</v>
      </c>
    </row>
    <row r="285" spans="1:18" x14ac:dyDescent="0.2">
      <c r="A285" s="30" t="s">
        <v>16295</v>
      </c>
      <c r="B285" s="30" t="str">
        <f t="shared" si="4"/>
        <v>000162431586110</v>
      </c>
      <c r="C285" s="71">
        <v>46083</v>
      </c>
      <c r="D285" s="30" t="s">
        <v>17496</v>
      </c>
      <c r="E285" s="71">
        <v>46083</v>
      </c>
      <c r="F285" s="71" t="e">
        <f>VLOOKUP(B285,[1]Ban_hang!R:S,2,0)</f>
        <v>#N/A</v>
      </c>
      <c r="G285" s="30" t="s">
        <v>19288</v>
      </c>
      <c r="H285" s="30" t="s">
        <v>17497</v>
      </c>
      <c r="I285" s="31">
        <v>1468620</v>
      </c>
      <c r="J285" s="31">
        <v>0</v>
      </c>
      <c r="K285" s="31">
        <v>117490</v>
      </c>
      <c r="L285" s="31">
        <v>1586110</v>
      </c>
      <c r="M285" s="31">
        <v>1586110</v>
      </c>
      <c r="N285" s="30" t="s">
        <v>20201</v>
      </c>
      <c r="O285" s="30" t="s">
        <v>20202</v>
      </c>
      <c r="P285" s="30" t="s">
        <v>20203</v>
      </c>
      <c r="Q285" s="30" t="s">
        <v>20204</v>
      </c>
      <c r="R285" s="30" t="s">
        <v>4458</v>
      </c>
    </row>
    <row r="286" spans="1:18" x14ac:dyDescent="0.2">
      <c r="A286" s="30" t="s">
        <v>16307</v>
      </c>
      <c r="B286" s="30" t="str">
        <f t="shared" si="4"/>
        <v>00016247602672</v>
      </c>
      <c r="C286" s="71">
        <v>46083</v>
      </c>
      <c r="D286" s="30" t="s">
        <v>17504</v>
      </c>
      <c r="E286" s="71">
        <v>46083</v>
      </c>
      <c r="F286" s="71" t="e">
        <f>VLOOKUP(B286,[1]Ban_hang!R:S,2,0)</f>
        <v>#N/A</v>
      </c>
      <c r="G286" s="30" t="s">
        <v>19292</v>
      </c>
      <c r="H286" s="30" t="s">
        <v>17505</v>
      </c>
      <c r="I286" s="31">
        <v>558030</v>
      </c>
      <c r="J286" s="31">
        <v>0</v>
      </c>
      <c r="K286" s="31">
        <v>44642</v>
      </c>
      <c r="L286" s="31">
        <v>602672</v>
      </c>
      <c r="M286" s="31">
        <v>602672</v>
      </c>
      <c r="N286" s="30" t="s">
        <v>20201</v>
      </c>
      <c r="O286" s="30" t="s">
        <v>20202</v>
      </c>
      <c r="P286" s="30" t="s">
        <v>20203</v>
      </c>
      <c r="Q286" s="30" t="s">
        <v>20204</v>
      </c>
      <c r="R286" s="30" t="s">
        <v>4458</v>
      </c>
    </row>
    <row r="287" spans="1:18" x14ac:dyDescent="0.2">
      <c r="A287" s="30" t="s">
        <v>16310</v>
      </c>
      <c r="B287" s="30" t="str">
        <f t="shared" si="4"/>
        <v>00016242602672</v>
      </c>
      <c r="C287" s="71">
        <v>46083</v>
      </c>
      <c r="D287" s="30" t="s">
        <v>17494</v>
      </c>
      <c r="E287" s="71">
        <v>46083</v>
      </c>
      <c r="F287" s="71" t="e">
        <f>VLOOKUP(B287,[1]Ban_hang!R:S,2,0)</f>
        <v>#N/A</v>
      </c>
      <c r="G287" s="30" t="s">
        <v>19287</v>
      </c>
      <c r="H287" s="30" t="s">
        <v>17495</v>
      </c>
      <c r="I287" s="31">
        <v>558030</v>
      </c>
      <c r="J287" s="31">
        <v>0</v>
      </c>
      <c r="K287" s="31">
        <v>44642</v>
      </c>
      <c r="L287" s="31">
        <v>602672</v>
      </c>
      <c r="M287" s="31">
        <v>602672</v>
      </c>
      <c r="N287" s="30" t="s">
        <v>20201</v>
      </c>
      <c r="O287" s="30" t="s">
        <v>20202</v>
      </c>
      <c r="P287" s="30" t="s">
        <v>20203</v>
      </c>
      <c r="Q287" s="30" t="s">
        <v>20204</v>
      </c>
      <c r="R287" s="30" t="s">
        <v>4458</v>
      </c>
    </row>
    <row r="288" spans="1:18" x14ac:dyDescent="0.2">
      <c r="A288" s="30" t="s">
        <v>16291</v>
      </c>
      <c r="B288" s="30" t="str">
        <f t="shared" si="4"/>
        <v>000162466943903</v>
      </c>
      <c r="C288" s="71">
        <v>46083</v>
      </c>
      <c r="D288" s="30" t="s">
        <v>17502</v>
      </c>
      <c r="E288" s="71">
        <v>46083</v>
      </c>
      <c r="F288" s="71" t="e">
        <f>VLOOKUP(B288,[1]Ban_hang!R:S,2,0)</f>
        <v>#N/A</v>
      </c>
      <c r="G288" s="30" t="s">
        <v>19291</v>
      </c>
      <c r="H288" s="30" t="s">
        <v>17503</v>
      </c>
      <c r="I288" s="31">
        <v>6429540</v>
      </c>
      <c r="J288" s="31">
        <v>0</v>
      </c>
      <c r="K288" s="31">
        <v>514363</v>
      </c>
      <c r="L288" s="31">
        <v>6943903</v>
      </c>
      <c r="M288" s="31">
        <v>6943903</v>
      </c>
      <c r="N288" s="30" t="s">
        <v>20201</v>
      </c>
      <c r="O288" s="30" t="s">
        <v>20202</v>
      </c>
      <c r="P288" s="30" t="s">
        <v>20203</v>
      </c>
      <c r="Q288" s="30" t="s">
        <v>20204</v>
      </c>
      <c r="R288" s="30" t="s">
        <v>4458</v>
      </c>
    </row>
    <row r="289" spans="1:18" x14ac:dyDescent="0.2">
      <c r="A289" s="30" t="s">
        <v>16288</v>
      </c>
      <c r="B289" s="30" t="str">
        <f t="shared" si="4"/>
        <v>000162401586110</v>
      </c>
      <c r="C289" s="71">
        <v>46083</v>
      </c>
      <c r="D289" s="30" t="s">
        <v>17490</v>
      </c>
      <c r="E289" s="71">
        <v>46083</v>
      </c>
      <c r="F289" s="71" t="e">
        <f>VLOOKUP(B289,[1]Ban_hang!R:S,2,0)</f>
        <v>#N/A</v>
      </c>
      <c r="G289" s="30" t="s">
        <v>19285</v>
      </c>
      <c r="H289" s="30" t="s">
        <v>17491</v>
      </c>
      <c r="I289" s="31">
        <v>1468620</v>
      </c>
      <c r="J289" s="31">
        <v>0</v>
      </c>
      <c r="K289" s="31">
        <v>117490</v>
      </c>
      <c r="L289" s="31">
        <v>1586110</v>
      </c>
      <c r="M289" s="31">
        <v>1586110</v>
      </c>
      <c r="N289" s="30" t="s">
        <v>20201</v>
      </c>
      <c r="O289" s="30" t="s">
        <v>20202</v>
      </c>
      <c r="P289" s="30" t="s">
        <v>20203</v>
      </c>
      <c r="Q289" s="30" t="s">
        <v>20204</v>
      </c>
      <c r="R289" s="30" t="s">
        <v>4458</v>
      </c>
    </row>
    <row r="290" spans="1:18" x14ac:dyDescent="0.2">
      <c r="A290" s="30" t="s">
        <v>16291</v>
      </c>
      <c r="B290" s="30" t="str">
        <f t="shared" si="4"/>
        <v>000162394191848</v>
      </c>
      <c r="C290" s="71">
        <v>46083</v>
      </c>
      <c r="D290" s="30" t="s">
        <v>17488</v>
      </c>
      <c r="E290" s="71">
        <v>46083</v>
      </c>
      <c r="F290" s="71" t="e">
        <f>VLOOKUP(B290,[1]Ban_hang!R:S,2,0)</f>
        <v>#N/A</v>
      </c>
      <c r="G290" s="30" t="s">
        <v>19284</v>
      </c>
      <c r="H290" s="30" t="s">
        <v>17489</v>
      </c>
      <c r="I290" s="31">
        <v>3881341</v>
      </c>
      <c r="J290" s="31">
        <v>0</v>
      </c>
      <c r="K290" s="31">
        <v>310507</v>
      </c>
      <c r="L290" s="31">
        <v>4191848</v>
      </c>
      <c r="M290" s="31">
        <v>4191848</v>
      </c>
      <c r="N290" s="30" t="s">
        <v>20201</v>
      </c>
      <c r="O290" s="30" t="s">
        <v>20202</v>
      </c>
      <c r="P290" s="30" t="s">
        <v>20203</v>
      </c>
      <c r="Q290" s="30" t="s">
        <v>20204</v>
      </c>
      <c r="R290" s="30" t="s">
        <v>4458</v>
      </c>
    </row>
    <row r="291" spans="1:18" x14ac:dyDescent="0.2">
      <c r="A291" s="30" t="s">
        <v>16290</v>
      </c>
      <c r="B291" s="30" t="str">
        <f t="shared" si="4"/>
        <v>000162413900744</v>
      </c>
      <c r="C291" s="71">
        <v>46083</v>
      </c>
      <c r="D291" s="30" t="s">
        <v>17492</v>
      </c>
      <c r="E291" s="71">
        <v>46083</v>
      </c>
      <c r="F291" s="71" t="e">
        <f>VLOOKUP(B291,[1]Ban_hang!R:S,2,0)</f>
        <v>#N/A</v>
      </c>
      <c r="G291" s="30" t="s">
        <v>19286</v>
      </c>
      <c r="H291" s="30" t="s">
        <v>17493</v>
      </c>
      <c r="I291" s="31">
        <v>3611800</v>
      </c>
      <c r="J291" s="31">
        <v>0</v>
      </c>
      <c r="K291" s="31">
        <v>288944</v>
      </c>
      <c r="L291" s="31">
        <v>3900744</v>
      </c>
      <c r="M291" s="31">
        <v>3900744</v>
      </c>
      <c r="N291" s="30" t="s">
        <v>20201</v>
      </c>
      <c r="O291" s="30" t="s">
        <v>20202</v>
      </c>
      <c r="P291" s="30" t="s">
        <v>20203</v>
      </c>
      <c r="Q291" s="30" t="s">
        <v>20204</v>
      </c>
      <c r="R291" s="30" t="s">
        <v>4458</v>
      </c>
    </row>
    <row r="292" spans="1:18" x14ac:dyDescent="0.2">
      <c r="A292" s="30" t="s">
        <v>16293</v>
      </c>
      <c r="B292" s="30" t="str">
        <f t="shared" si="4"/>
        <v>000162443901738</v>
      </c>
      <c r="C292" s="71">
        <v>46083</v>
      </c>
      <c r="D292" s="30" t="s">
        <v>17498</v>
      </c>
      <c r="E292" s="71">
        <v>46083</v>
      </c>
      <c r="F292" s="71" t="e">
        <f>VLOOKUP(B292,[1]Ban_hang!R:S,2,0)</f>
        <v>#N/A</v>
      </c>
      <c r="G292" s="30" t="s">
        <v>19289</v>
      </c>
      <c r="H292" s="30" t="s">
        <v>17499</v>
      </c>
      <c r="I292" s="31">
        <v>3612720</v>
      </c>
      <c r="J292" s="31">
        <v>0</v>
      </c>
      <c r="K292" s="31">
        <v>289018</v>
      </c>
      <c r="L292" s="31">
        <v>3901738</v>
      </c>
      <c r="M292" s="31">
        <v>3901738</v>
      </c>
      <c r="N292" s="30" t="s">
        <v>20201</v>
      </c>
      <c r="O292" s="30" t="s">
        <v>20202</v>
      </c>
      <c r="P292" s="30" t="s">
        <v>20203</v>
      </c>
      <c r="Q292" s="30" t="s">
        <v>20204</v>
      </c>
      <c r="R292" s="30" t="s">
        <v>4458</v>
      </c>
    </row>
    <row r="293" spans="1:18" x14ac:dyDescent="0.2">
      <c r="A293" s="30" t="s">
        <v>16292</v>
      </c>
      <c r="B293" s="30" t="str">
        <f t="shared" si="4"/>
        <v>000162484611812</v>
      </c>
      <c r="C293" s="71">
        <v>46084</v>
      </c>
      <c r="D293" s="30" t="s">
        <v>17506</v>
      </c>
      <c r="E293" s="71">
        <v>46084</v>
      </c>
      <c r="F293" s="71" t="e">
        <f>VLOOKUP(B293,[1]Ban_hang!R:S,2,0)</f>
        <v>#N/A</v>
      </c>
      <c r="G293" s="30" t="s">
        <v>19293</v>
      </c>
      <c r="H293" s="30" t="s">
        <v>17507</v>
      </c>
      <c r="I293" s="31">
        <v>4270196</v>
      </c>
      <c r="J293" s="31">
        <v>0</v>
      </c>
      <c r="K293" s="31">
        <v>341616</v>
      </c>
      <c r="L293" s="31">
        <v>4611812</v>
      </c>
      <c r="M293" s="31">
        <v>4611812</v>
      </c>
      <c r="N293" s="30" t="s">
        <v>20201</v>
      </c>
      <c r="O293" s="30" t="s">
        <v>20202</v>
      </c>
      <c r="P293" s="30" t="s">
        <v>20203</v>
      </c>
      <c r="Q293" s="30" t="s">
        <v>20204</v>
      </c>
      <c r="R293" s="30" t="s">
        <v>4458</v>
      </c>
    </row>
    <row r="294" spans="1:18" x14ac:dyDescent="0.2">
      <c r="A294" s="30" t="s">
        <v>16299</v>
      </c>
      <c r="B294" s="30" t="str">
        <f t="shared" si="4"/>
        <v>000171914442720</v>
      </c>
      <c r="C294" s="71">
        <v>46085</v>
      </c>
      <c r="D294" s="30" t="s">
        <v>17515</v>
      </c>
      <c r="E294" s="71">
        <v>46085</v>
      </c>
      <c r="F294" s="71" t="e">
        <f>VLOOKUP(B294,[1]Ban_hang!R:S,2,0)</f>
        <v>#N/A</v>
      </c>
      <c r="G294" s="30" t="s">
        <v>19303</v>
      </c>
      <c r="H294" s="30" t="s">
        <v>17516</v>
      </c>
      <c r="I294" s="31">
        <v>4113630</v>
      </c>
      <c r="J294" s="31">
        <v>0</v>
      </c>
      <c r="K294" s="31">
        <v>329090</v>
      </c>
      <c r="L294" s="31">
        <v>4442720</v>
      </c>
      <c r="M294" s="31">
        <v>4442720</v>
      </c>
      <c r="N294" s="30" t="s">
        <v>20201</v>
      </c>
      <c r="O294" s="30" t="s">
        <v>20202</v>
      </c>
      <c r="P294" s="30" t="s">
        <v>20203</v>
      </c>
      <c r="Q294" s="30" t="s">
        <v>20204</v>
      </c>
      <c r="R294" s="30" t="s">
        <v>4458</v>
      </c>
    </row>
    <row r="295" spans="1:18" x14ac:dyDescent="0.2">
      <c r="A295" s="30" t="s">
        <v>16299</v>
      </c>
      <c r="B295" s="30" t="str">
        <f t="shared" si="4"/>
        <v>0001718913377558</v>
      </c>
      <c r="C295" s="71">
        <v>46085</v>
      </c>
      <c r="D295" s="30" t="s">
        <v>17511</v>
      </c>
      <c r="E295" s="71">
        <v>46085</v>
      </c>
      <c r="F295" s="71" t="e">
        <f>VLOOKUP(B295,[1]Ban_hang!R:S,2,0)</f>
        <v>#N/A</v>
      </c>
      <c r="G295" s="30" t="s">
        <v>19301</v>
      </c>
      <c r="H295" s="30" t="s">
        <v>17512</v>
      </c>
      <c r="I295" s="31">
        <v>12386628</v>
      </c>
      <c r="J295" s="31">
        <v>0</v>
      </c>
      <c r="K295" s="31">
        <v>990930</v>
      </c>
      <c r="L295" s="31">
        <v>13377558</v>
      </c>
      <c r="M295" s="31">
        <v>13377558</v>
      </c>
      <c r="N295" s="30" t="s">
        <v>20201</v>
      </c>
      <c r="O295" s="30" t="s">
        <v>20202</v>
      </c>
      <c r="P295" s="30" t="s">
        <v>20203</v>
      </c>
      <c r="Q295" s="30" t="s">
        <v>20204</v>
      </c>
      <c r="R295" s="30" t="s">
        <v>4458</v>
      </c>
    </row>
    <row r="296" spans="1:18" x14ac:dyDescent="0.2">
      <c r="A296" s="30" t="s">
        <v>16303</v>
      </c>
      <c r="B296" s="30" t="str">
        <f t="shared" si="4"/>
        <v>000191215139072</v>
      </c>
      <c r="C296" s="71">
        <v>46085</v>
      </c>
      <c r="D296" s="30" t="s">
        <v>17521</v>
      </c>
      <c r="E296" s="71">
        <v>46085</v>
      </c>
      <c r="F296" s="71" t="e">
        <f>VLOOKUP(B296,[1]Ban_hang!R:S,2,0)</f>
        <v>#N/A</v>
      </c>
      <c r="G296" s="30" t="s">
        <v>18608</v>
      </c>
      <c r="H296" s="30" t="s">
        <v>17522</v>
      </c>
      <c r="I296" s="31">
        <v>4758400</v>
      </c>
      <c r="J296" s="31">
        <v>0</v>
      </c>
      <c r="K296" s="31">
        <v>380672</v>
      </c>
      <c r="L296" s="31">
        <v>5139072</v>
      </c>
      <c r="M296" s="31">
        <v>5139072</v>
      </c>
      <c r="N296" s="30" t="s">
        <v>20201</v>
      </c>
      <c r="O296" s="30" t="s">
        <v>20202</v>
      </c>
      <c r="P296" s="30" t="s">
        <v>20203</v>
      </c>
      <c r="Q296" s="30" t="s">
        <v>20205</v>
      </c>
      <c r="R296" s="30" t="s">
        <v>4174</v>
      </c>
    </row>
    <row r="297" spans="1:18" x14ac:dyDescent="0.2">
      <c r="A297" s="30" t="s">
        <v>16294</v>
      </c>
      <c r="B297" s="30" t="str">
        <f t="shared" si="4"/>
        <v>000171883888572</v>
      </c>
      <c r="C297" s="71">
        <v>46085</v>
      </c>
      <c r="D297" s="30" t="s">
        <v>17509</v>
      </c>
      <c r="E297" s="71">
        <v>46085</v>
      </c>
      <c r="F297" s="71" t="e">
        <f>VLOOKUP(B297,[1]Ban_hang!R:S,2,0)</f>
        <v>#N/A</v>
      </c>
      <c r="G297" s="30" t="s">
        <v>19300</v>
      </c>
      <c r="H297" s="30" t="s">
        <v>17510</v>
      </c>
      <c r="I297" s="31">
        <v>3600530</v>
      </c>
      <c r="J297" s="31">
        <v>0</v>
      </c>
      <c r="K297" s="31">
        <v>288042</v>
      </c>
      <c r="L297" s="31">
        <v>3888572</v>
      </c>
      <c r="M297" s="31">
        <v>3888572</v>
      </c>
      <c r="N297" s="30" t="s">
        <v>20201</v>
      </c>
      <c r="O297" s="30" t="s">
        <v>20202</v>
      </c>
      <c r="P297" s="30" t="s">
        <v>20203</v>
      </c>
      <c r="Q297" s="30" t="s">
        <v>20204</v>
      </c>
      <c r="R297" s="30" t="s">
        <v>4458</v>
      </c>
    </row>
    <row r="298" spans="1:18" x14ac:dyDescent="0.2">
      <c r="A298" s="30" t="s">
        <v>16303</v>
      </c>
      <c r="B298" s="30" t="str">
        <f t="shared" si="4"/>
        <v>0001750811334600</v>
      </c>
      <c r="C298" s="71">
        <v>46085</v>
      </c>
      <c r="D298" s="30" t="s">
        <v>17517</v>
      </c>
      <c r="E298" s="71">
        <v>46085</v>
      </c>
      <c r="F298" s="71" t="e">
        <f>VLOOKUP(B298,[1]Ban_hang!R:S,2,0)</f>
        <v>#N/A</v>
      </c>
      <c r="G298" s="30" t="s">
        <v>19304</v>
      </c>
      <c r="H298" s="30" t="s">
        <v>17518</v>
      </c>
      <c r="I298" s="31">
        <v>10495000</v>
      </c>
      <c r="J298" s="31">
        <v>0</v>
      </c>
      <c r="K298" s="31">
        <v>839600</v>
      </c>
      <c r="L298" s="31">
        <v>11334600</v>
      </c>
      <c r="M298" s="31">
        <v>11334600</v>
      </c>
      <c r="N298" s="30" t="s">
        <v>20201</v>
      </c>
      <c r="O298" s="30" t="s">
        <v>20202</v>
      </c>
      <c r="P298" s="30" t="s">
        <v>20203</v>
      </c>
      <c r="Q298" s="30" t="s">
        <v>20205</v>
      </c>
      <c r="R298" s="30" t="s">
        <v>4174</v>
      </c>
    </row>
    <row r="299" spans="1:18" x14ac:dyDescent="0.2">
      <c r="A299" s="30" t="s">
        <v>16299</v>
      </c>
      <c r="B299" s="30" t="str">
        <f t="shared" si="4"/>
        <v>000171902423030</v>
      </c>
      <c r="C299" s="71">
        <v>46085</v>
      </c>
      <c r="D299" s="30" t="s">
        <v>17513</v>
      </c>
      <c r="E299" s="71">
        <v>46085</v>
      </c>
      <c r="F299" s="71" t="e">
        <f>VLOOKUP(B299,[1]Ban_hang!R:S,2,0)</f>
        <v>#N/A</v>
      </c>
      <c r="G299" s="30" t="s">
        <v>19302</v>
      </c>
      <c r="H299" s="30" t="s">
        <v>17514</v>
      </c>
      <c r="I299" s="31">
        <v>2243546</v>
      </c>
      <c r="J299" s="31">
        <v>0</v>
      </c>
      <c r="K299" s="31">
        <v>179484</v>
      </c>
      <c r="L299" s="31">
        <v>2423030</v>
      </c>
      <c r="M299" s="31">
        <v>2423030</v>
      </c>
      <c r="N299" s="30" t="s">
        <v>20201</v>
      </c>
      <c r="O299" s="30" t="s">
        <v>20202</v>
      </c>
      <c r="P299" s="30" t="s">
        <v>20203</v>
      </c>
      <c r="Q299" s="30" t="s">
        <v>20204</v>
      </c>
      <c r="R299" s="30" t="s">
        <v>4458</v>
      </c>
    </row>
    <row r="300" spans="1:18" x14ac:dyDescent="0.2">
      <c r="A300" s="30" t="s">
        <v>16303</v>
      </c>
      <c r="B300" s="30" t="str">
        <f t="shared" si="4"/>
        <v>000174644117535</v>
      </c>
      <c r="C300" s="71">
        <v>46085</v>
      </c>
      <c r="D300" s="30" t="s">
        <v>17519</v>
      </c>
      <c r="E300" s="71">
        <v>46085</v>
      </c>
      <c r="F300" s="71" t="e">
        <f>VLOOKUP(B300,[1]Ban_hang!R:S,2,0)</f>
        <v>#N/A</v>
      </c>
      <c r="G300" s="30" t="s">
        <v>19305</v>
      </c>
      <c r="H300" s="30" t="s">
        <v>17520</v>
      </c>
      <c r="I300" s="31">
        <v>3812532</v>
      </c>
      <c r="J300" s="31">
        <v>0</v>
      </c>
      <c r="K300" s="31">
        <v>305003</v>
      </c>
      <c r="L300" s="31">
        <v>4117535</v>
      </c>
      <c r="M300" s="31">
        <v>4117535</v>
      </c>
      <c r="N300" s="30" t="s">
        <v>20201</v>
      </c>
      <c r="O300" s="30" t="s">
        <v>20202</v>
      </c>
      <c r="P300" s="30" t="s">
        <v>20203</v>
      </c>
      <c r="Q300" s="30" t="s">
        <v>20205</v>
      </c>
      <c r="R300" s="30" t="s">
        <v>4174</v>
      </c>
    </row>
    <row r="301" spans="1:18" x14ac:dyDescent="0.2">
      <c r="A301" s="30" t="s">
        <v>16299</v>
      </c>
      <c r="B301" s="30" t="str">
        <f t="shared" si="4"/>
        <v>000171925188860</v>
      </c>
      <c r="C301" s="71">
        <v>46086</v>
      </c>
      <c r="D301" s="30" t="s">
        <v>17523</v>
      </c>
      <c r="E301" s="71">
        <v>46086</v>
      </c>
      <c r="F301" s="71" t="e">
        <f>VLOOKUP(B301,[1]Ban_hang!R:S,2,0)</f>
        <v>#N/A</v>
      </c>
      <c r="G301" s="30" t="s">
        <v>19306</v>
      </c>
      <c r="H301" s="30" t="s">
        <v>17524</v>
      </c>
      <c r="I301" s="31">
        <v>4804500</v>
      </c>
      <c r="J301" s="31">
        <v>0</v>
      </c>
      <c r="K301" s="31">
        <v>384360</v>
      </c>
      <c r="L301" s="31">
        <v>5188860</v>
      </c>
      <c r="M301" s="31">
        <v>5188860</v>
      </c>
      <c r="N301" s="30" t="s">
        <v>20201</v>
      </c>
      <c r="O301" s="30" t="s">
        <v>20202</v>
      </c>
      <c r="P301" s="30" t="s">
        <v>20203</v>
      </c>
      <c r="Q301" s="30" t="s">
        <v>20204</v>
      </c>
      <c r="R301" s="30" t="s">
        <v>4458</v>
      </c>
    </row>
    <row r="302" spans="1:18" x14ac:dyDescent="0.2">
      <c r="A302" s="30" t="s">
        <v>16295</v>
      </c>
      <c r="B302" s="30" t="str">
        <f t="shared" si="4"/>
        <v>00017198602672</v>
      </c>
      <c r="C302" s="71">
        <v>46086</v>
      </c>
      <c r="D302" s="30" t="s">
        <v>17533</v>
      </c>
      <c r="E302" s="71">
        <v>46086</v>
      </c>
      <c r="F302" s="71" t="e">
        <f>VLOOKUP(B302,[1]Ban_hang!R:S,2,0)</f>
        <v>#N/A</v>
      </c>
      <c r="G302" s="30" t="s">
        <v>19311</v>
      </c>
      <c r="H302" s="30" t="s">
        <v>17534</v>
      </c>
      <c r="I302" s="31">
        <v>558030</v>
      </c>
      <c r="J302" s="31">
        <v>0</v>
      </c>
      <c r="K302" s="31">
        <v>44642</v>
      </c>
      <c r="L302" s="31">
        <v>602672</v>
      </c>
      <c r="M302" s="31">
        <v>602672</v>
      </c>
      <c r="N302" s="30" t="s">
        <v>20201</v>
      </c>
      <c r="O302" s="30" t="s">
        <v>20202</v>
      </c>
      <c r="P302" s="30" t="s">
        <v>20203</v>
      </c>
      <c r="Q302" s="30" t="s">
        <v>20204</v>
      </c>
      <c r="R302" s="30" t="s">
        <v>4458</v>
      </c>
    </row>
    <row r="303" spans="1:18" x14ac:dyDescent="0.2">
      <c r="A303" s="30" t="s">
        <v>16289</v>
      </c>
      <c r="B303" s="30" t="str">
        <f t="shared" si="4"/>
        <v>000171952266920</v>
      </c>
      <c r="C303" s="71">
        <v>46086</v>
      </c>
      <c r="D303" s="30" t="s">
        <v>17527</v>
      </c>
      <c r="E303" s="71">
        <v>46086</v>
      </c>
      <c r="F303" s="71" t="e">
        <f>VLOOKUP(B303,[1]Ban_hang!R:S,2,0)</f>
        <v>#N/A</v>
      </c>
      <c r="G303" s="30" t="s">
        <v>19308</v>
      </c>
      <c r="H303" s="30" t="s">
        <v>17528</v>
      </c>
      <c r="I303" s="31">
        <v>2099000</v>
      </c>
      <c r="J303" s="31">
        <v>0</v>
      </c>
      <c r="K303" s="31">
        <v>167920</v>
      </c>
      <c r="L303" s="31">
        <v>2266920</v>
      </c>
      <c r="M303" s="31">
        <v>2266920</v>
      </c>
      <c r="N303" s="30" t="s">
        <v>20201</v>
      </c>
      <c r="O303" s="30" t="s">
        <v>20202</v>
      </c>
      <c r="P303" s="30" t="s">
        <v>20203</v>
      </c>
      <c r="Q303" s="30" t="s">
        <v>20204</v>
      </c>
      <c r="R303" s="30" t="s">
        <v>4458</v>
      </c>
    </row>
    <row r="304" spans="1:18" x14ac:dyDescent="0.2">
      <c r="A304" s="30" t="s">
        <v>16291</v>
      </c>
      <c r="B304" s="30" t="str">
        <f t="shared" si="4"/>
        <v>000207406617011</v>
      </c>
      <c r="C304" s="71">
        <v>46086</v>
      </c>
      <c r="D304" s="30" t="s">
        <v>17537</v>
      </c>
      <c r="E304" s="71">
        <v>46086</v>
      </c>
      <c r="F304" s="71" t="e">
        <f>VLOOKUP(B304,[1]Ban_hang!R:S,2,0)</f>
        <v>#N/A</v>
      </c>
      <c r="G304" s="30" t="s">
        <v>19313</v>
      </c>
      <c r="H304" s="30" t="s">
        <v>17538</v>
      </c>
      <c r="I304" s="31">
        <v>6126862</v>
      </c>
      <c r="J304" s="31">
        <v>0</v>
      </c>
      <c r="K304" s="31">
        <v>490149</v>
      </c>
      <c r="L304" s="31">
        <v>6617011</v>
      </c>
      <c r="M304" s="31">
        <v>6617011</v>
      </c>
      <c r="N304" s="30" t="s">
        <v>20201</v>
      </c>
      <c r="O304" s="30" t="s">
        <v>20202</v>
      </c>
      <c r="P304" s="30" t="s">
        <v>20203</v>
      </c>
      <c r="Q304" s="30" t="s">
        <v>20204</v>
      </c>
      <c r="R304" s="30" t="s">
        <v>4458</v>
      </c>
    </row>
    <row r="305" spans="1:18" x14ac:dyDescent="0.2">
      <c r="A305" s="30" t="s">
        <v>16287</v>
      </c>
      <c r="B305" s="30" t="str">
        <f t="shared" si="4"/>
        <v>000171972314634</v>
      </c>
      <c r="C305" s="71">
        <v>46086</v>
      </c>
      <c r="D305" s="30" t="s">
        <v>17531</v>
      </c>
      <c r="E305" s="71">
        <v>46086</v>
      </c>
      <c r="F305" s="71" t="e">
        <f>VLOOKUP(B305,[1]Ban_hang!R:S,2,0)</f>
        <v>#N/A</v>
      </c>
      <c r="G305" s="30" t="s">
        <v>19310</v>
      </c>
      <c r="H305" s="30" t="s">
        <v>17532</v>
      </c>
      <c r="I305" s="31">
        <v>2143180</v>
      </c>
      <c r="J305" s="31">
        <v>0</v>
      </c>
      <c r="K305" s="31">
        <v>171454</v>
      </c>
      <c r="L305" s="31">
        <v>2314634</v>
      </c>
      <c r="M305" s="31">
        <v>2314634</v>
      </c>
      <c r="N305" s="30" t="s">
        <v>20201</v>
      </c>
      <c r="O305" s="30" t="s">
        <v>20202</v>
      </c>
      <c r="P305" s="30" t="s">
        <v>20203</v>
      </c>
      <c r="Q305" s="30" t="s">
        <v>20204</v>
      </c>
      <c r="R305" s="30" t="s">
        <v>4458</v>
      </c>
    </row>
    <row r="306" spans="1:18" x14ac:dyDescent="0.2">
      <c r="A306" s="30" t="s">
        <v>16291</v>
      </c>
      <c r="B306" s="30" t="str">
        <f t="shared" si="4"/>
        <v>000184591886586</v>
      </c>
      <c r="C306" s="71">
        <v>46086</v>
      </c>
      <c r="D306" s="30" t="s">
        <v>17529</v>
      </c>
      <c r="E306" s="71">
        <v>46086</v>
      </c>
      <c r="F306" s="71" t="e">
        <f>VLOOKUP(B306,[1]Ban_hang!R:S,2,0)</f>
        <v>#N/A</v>
      </c>
      <c r="G306" s="30" t="s">
        <v>19309</v>
      </c>
      <c r="H306" s="30" t="s">
        <v>17530</v>
      </c>
      <c r="I306" s="31">
        <v>1746839</v>
      </c>
      <c r="J306" s="31">
        <v>0</v>
      </c>
      <c r="K306" s="31">
        <v>139747</v>
      </c>
      <c r="L306" s="31">
        <v>1886586</v>
      </c>
      <c r="M306" s="31">
        <v>1886586</v>
      </c>
      <c r="N306" s="30" t="s">
        <v>20201</v>
      </c>
      <c r="O306" s="30" t="s">
        <v>20202</v>
      </c>
      <c r="P306" s="30" t="s">
        <v>20203</v>
      </c>
      <c r="Q306" s="30" t="s">
        <v>20204</v>
      </c>
      <c r="R306" s="30" t="s">
        <v>4458</v>
      </c>
    </row>
    <row r="307" spans="1:18" x14ac:dyDescent="0.2">
      <c r="A307" s="30" t="s">
        <v>16310</v>
      </c>
      <c r="B307" s="30" t="str">
        <f t="shared" si="4"/>
        <v>000171991586110</v>
      </c>
      <c r="C307" s="71">
        <v>46086</v>
      </c>
      <c r="D307" s="30" t="s">
        <v>17535</v>
      </c>
      <c r="E307" s="71">
        <v>46086</v>
      </c>
      <c r="F307" s="71" t="e">
        <f>VLOOKUP(B307,[1]Ban_hang!R:S,2,0)</f>
        <v>#N/A</v>
      </c>
      <c r="G307" s="30" t="s">
        <v>19312</v>
      </c>
      <c r="H307" s="30" t="s">
        <v>17536</v>
      </c>
      <c r="I307" s="31">
        <v>1468620</v>
      </c>
      <c r="J307" s="31">
        <v>0</v>
      </c>
      <c r="K307" s="31">
        <v>117490</v>
      </c>
      <c r="L307" s="31">
        <v>1586110</v>
      </c>
      <c r="M307" s="31">
        <v>1586110</v>
      </c>
      <c r="N307" s="30" t="s">
        <v>20201</v>
      </c>
      <c r="O307" s="30" t="s">
        <v>20202</v>
      </c>
      <c r="P307" s="30" t="s">
        <v>20203</v>
      </c>
      <c r="Q307" s="30" t="s">
        <v>20204</v>
      </c>
      <c r="R307" s="30" t="s">
        <v>4458</v>
      </c>
    </row>
    <row r="308" spans="1:18" x14ac:dyDescent="0.2">
      <c r="A308" s="30" t="s">
        <v>16289</v>
      </c>
      <c r="B308" s="30" t="str">
        <f t="shared" si="4"/>
        <v>000171944442720</v>
      </c>
      <c r="C308" s="71">
        <v>46086</v>
      </c>
      <c r="D308" s="30" t="s">
        <v>17525</v>
      </c>
      <c r="E308" s="71">
        <v>46086</v>
      </c>
      <c r="F308" s="71" t="e">
        <f>VLOOKUP(B308,[1]Ban_hang!R:S,2,0)</f>
        <v>#N/A</v>
      </c>
      <c r="G308" s="30" t="s">
        <v>19307</v>
      </c>
      <c r="H308" s="30" t="s">
        <v>17526</v>
      </c>
      <c r="I308" s="31">
        <v>4113630</v>
      </c>
      <c r="J308" s="31">
        <v>0</v>
      </c>
      <c r="K308" s="31">
        <v>329090</v>
      </c>
      <c r="L308" s="31">
        <v>4442720</v>
      </c>
      <c r="M308" s="31">
        <v>4442720</v>
      </c>
      <c r="N308" s="30" t="s">
        <v>20201</v>
      </c>
      <c r="O308" s="30" t="s">
        <v>20202</v>
      </c>
      <c r="P308" s="30" t="s">
        <v>20203</v>
      </c>
      <c r="Q308" s="30" t="s">
        <v>20204</v>
      </c>
      <c r="R308" s="30" t="s">
        <v>4458</v>
      </c>
    </row>
    <row r="309" spans="1:18" x14ac:dyDescent="0.2">
      <c r="A309" s="30" t="s">
        <v>16303</v>
      </c>
      <c r="B309" s="30" t="str">
        <f t="shared" si="4"/>
        <v>000191231133460</v>
      </c>
      <c r="C309" s="71">
        <v>46087</v>
      </c>
      <c r="D309" s="30" t="s">
        <v>17543</v>
      </c>
      <c r="E309" s="71">
        <v>46087</v>
      </c>
      <c r="F309" s="71" t="e">
        <f>VLOOKUP(B309,[1]Ban_hang!R:S,2,0)</f>
        <v>#N/A</v>
      </c>
      <c r="G309" s="30" t="s">
        <v>18695</v>
      </c>
      <c r="H309" s="30" t="s">
        <v>17544</v>
      </c>
      <c r="I309" s="31">
        <v>1049500</v>
      </c>
      <c r="J309" s="31">
        <v>0</v>
      </c>
      <c r="K309" s="31">
        <v>83960</v>
      </c>
      <c r="L309" s="31">
        <v>1133460</v>
      </c>
      <c r="M309" s="31">
        <v>1133460</v>
      </c>
      <c r="N309" s="30" t="s">
        <v>20201</v>
      </c>
      <c r="O309" s="30" t="s">
        <v>20202</v>
      </c>
      <c r="P309" s="30" t="s">
        <v>20203</v>
      </c>
      <c r="Q309" s="30" t="s">
        <v>20205</v>
      </c>
      <c r="R309" s="30" t="s">
        <v>4174</v>
      </c>
    </row>
    <row r="310" spans="1:18" x14ac:dyDescent="0.2">
      <c r="A310" s="30" t="s">
        <v>16299</v>
      </c>
      <c r="B310" s="30" t="str">
        <f t="shared" si="4"/>
        <v>000171933399581</v>
      </c>
      <c r="C310" s="71">
        <v>46087</v>
      </c>
      <c r="D310" s="30" t="s">
        <v>17539</v>
      </c>
      <c r="E310" s="71">
        <v>46087</v>
      </c>
      <c r="F310" s="71" t="e">
        <f>VLOOKUP(B310,[1]Ban_hang!R:S,2,0)</f>
        <v>#N/A</v>
      </c>
      <c r="G310" s="30" t="s">
        <v>19314</v>
      </c>
      <c r="H310" s="30" t="s">
        <v>17540</v>
      </c>
      <c r="I310" s="31">
        <v>3147760</v>
      </c>
      <c r="J310" s="31">
        <v>0</v>
      </c>
      <c r="K310" s="31">
        <v>251821</v>
      </c>
      <c r="L310" s="31">
        <v>3399581</v>
      </c>
      <c r="M310" s="31">
        <v>3399581</v>
      </c>
      <c r="N310" s="30" t="s">
        <v>20201</v>
      </c>
      <c r="O310" s="30" t="s">
        <v>20202</v>
      </c>
      <c r="P310" s="30" t="s">
        <v>20203</v>
      </c>
      <c r="Q310" s="30" t="s">
        <v>20204</v>
      </c>
      <c r="R310" s="30" t="s">
        <v>4458</v>
      </c>
    </row>
    <row r="311" spans="1:18" x14ac:dyDescent="0.2">
      <c r="A311" s="30" t="s">
        <v>16303</v>
      </c>
      <c r="B311" s="30" t="str">
        <f t="shared" si="4"/>
        <v>000191241133460</v>
      </c>
      <c r="C311" s="71">
        <v>46087</v>
      </c>
      <c r="D311" s="30" t="s">
        <v>17545</v>
      </c>
      <c r="E311" s="71">
        <v>46087</v>
      </c>
      <c r="F311" s="71" t="e">
        <f>VLOOKUP(B311,[1]Ban_hang!R:S,2,0)</f>
        <v>#N/A</v>
      </c>
      <c r="G311" s="30" t="s">
        <v>18610</v>
      </c>
      <c r="H311" s="30" t="s">
        <v>17546</v>
      </c>
      <c r="I311" s="31">
        <v>1049500</v>
      </c>
      <c r="J311" s="31">
        <v>0</v>
      </c>
      <c r="K311" s="31">
        <v>83960</v>
      </c>
      <c r="L311" s="31">
        <v>1133460</v>
      </c>
      <c r="M311" s="31">
        <v>1133460</v>
      </c>
      <c r="N311" s="30" t="s">
        <v>20201</v>
      </c>
      <c r="O311" s="30" t="s">
        <v>20202</v>
      </c>
      <c r="P311" s="30" t="s">
        <v>20203</v>
      </c>
      <c r="Q311" s="30" t="s">
        <v>20205</v>
      </c>
      <c r="R311" s="30" t="s">
        <v>4174</v>
      </c>
    </row>
    <row r="312" spans="1:18" x14ac:dyDescent="0.2">
      <c r="A312" s="30" t="s">
        <v>16303</v>
      </c>
      <c r="B312" s="30" t="str">
        <f t="shared" si="4"/>
        <v>000191224629269</v>
      </c>
      <c r="C312" s="71">
        <v>46087</v>
      </c>
      <c r="D312" s="30" t="s">
        <v>17541</v>
      </c>
      <c r="E312" s="71">
        <v>46087</v>
      </c>
      <c r="F312" s="71" t="e">
        <f>VLOOKUP(B312,[1]Ban_hang!R:S,2,0)</f>
        <v>#N/A</v>
      </c>
      <c r="G312" s="30" t="s">
        <v>18693</v>
      </c>
      <c r="H312" s="30" t="s">
        <v>17542</v>
      </c>
      <c r="I312" s="31">
        <v>4286360</v>
      </c>
      <c r="J312" s="31">
        <v>0</v>
      </c>
      <c r="K312" s="31">
        <v>342909</v>
      </c>
      <c r="L312" s="31">
        <v>4629269</v>
      </c>
      <c r="M312" s="31">
        <v>4629269</v>
      </c>
      <c r="N312" s="30" t="s">
        <v>20201</v>
      </c>
      <c r="O312" s="30" t="s">
        <v>20202</v>
      </c>
      <c r="P312" s="30" t="s">
        <v>20203</v>
      </c>
      <c r="Q312" s="30" t="s">
        <v>20205</v>
      </c>
      <c r="R312" s="30" t="s">
        <v>4174</v>
      </c>
    </row>
    <row r="313" spans="1:18" x14ac:dyDescent="0.2">
      <c r="A313" s="30" t="s">
        <v>16299</v>
      </c>
      <c r="B313" s="30" t="str">
        <f t="shared" si="4"/>
        <v>0001735212085049</v>
      </c>
      <c r="C313" s="71">
        <v>46088</v>
      </c>
      <c r="D313" s="30" t="s">
        <v>17553</v>
      </c>
      <c r="E313" s="71">
        <v>46088</v>
      </c>
      <c r="F313" s="71" t="e">
        <f>VLOOKUP(B313,[1]Ban_hang!R:S,2,0)</f>
        <v>#N/A</v>
      </c>
      <c r="G313" s="30" t="s">
        <v>19318</v>
      </c>
      <c r="H313" s="30" t="s">
        <v>17554</v>
      </c>
      <c r="I313" s="31">
        <v>11189860</v>
      </c>
      <c r="J313" s="31">
        <v>0</v>
      </c>
      <c r="K313" s="31">
        <v>895189</v>
      </c>
      <c r="L313" s="31">
        <v>12085049</v>
      </c>
      <c r="M313" s="31">
        <v>12085049</v>
      </c>
      <c r="N313" s="30" t="s">
        <v>20201</v>
      </c>
      <c r="O313" s="30" t="s">
        <v>20202</v>
      </c>
      <c r="P313" s="30" t="s">
        <v>20203</v>
      </c>
      <c r="Q313" s="30" t="s">
        <v>20204</v>
      </c>
      <c r="R313" s="30" t="s">
        <v>4458</v>
      </c>
    </row>
    <row r="314" spans="1:18" x14ac:dyDescent="0.2">
      <c r="A314" s="30" t="s">
        <v>16294</v>
      </c>
      <c r="B314" s="30" t="str">
        <f t="shared" si="4"/>
        <v>000173501133460</v>
      </c>
      <c r="C314" s="71">
        <v>46088</v>
      </c>
      <c r="D314" s="30" t="s">
        <v>17549</v>
      </c>
      <c r="E314" s="71">
        <v>46088</v>
      </c>
      <c r="F314" s="71" t="e">
        <f>VLOOKUP(B314,[1]Ban_hang!R:S,2,0)</f>
        <v>#N/A</v>
      </c>
      <c r="G314" s="30" t="s">
        <v>19316</v>
      </c>
      <c r="H314" s="30" t="s">
        <v>17550</v>
      </c>
      <c r="I314" s="31">
        <v>1049500</v>
      </c>
      <c r="J314" s="31">
        <v>0</v>
      </c>
      <c r="K314" s="31">
        <v>83960</v>
      </c>
      <c r="L314" s="31">
        <v>1133460</v>
      </c>
      <c r="M314" s="31">
        <v>1133460</v>
      </c>
      <c r="N314" s="30" t="s">
        <v>20201</v>
      </c>
      <c r="O314" s="30" t="s">
        <v>20202</v>
      </c>
      <c r="P314" s="30" t="s">
        <v>20203</v>
      </c>
      <c r="Q314" s="30" t="s">
        <v>20204</v>
      </c>
      <c r="R314" s="30" t="s">
        <v>4458</v>
      </c>
    </row>
    <row r="315" spans="1:18" x14ac:dyDescent="0.2">
      <c r="A315" s="30" t="s">
        <v>16294</v>
      </c>
      <c r="B315" s="30" t="str">
        <f t="shared" si="4"/>
        <v>000173492314634</v>
      </c>
      <c r="C315" s="71">
        <v>46088</v>
      </c>
      <c r="D315" s="30" t="s">
        <v>17547</v>
      </c>
      <c r="E315" s="71">
        <v>46088</v>
      </c>
      <c r="F315" s="71" t="e">
        <f>VLOOKUP(B315,[1]Ban_hang!R:S,2,0)</f>
        <v>#N/A</v>
      </c>
      <c r="G315" s="30" t="s">
        <v>19315</v>
      </c>
      <c r="H315" s="30" t="s">
        <v>17548</v>
      </c>
      <c r="I315" s="31">
        <v>2143180</v>
      </c>
      <c r="J315" s="31">
        <v>0</v>
      </c>
      <c r="K315" s="31">
        <v>171454</v>
      </c>
      <c r="L315" s="31">
        <v>2314634</v>
      </c>
      <c r="M315" s="31">
        <v>2314634</v>
      </c>
      <c r="N315" s="30" t="s">
        <v>20201</v>
      </c>
      <c r="O315" s="30" t="s">
        <v>20202</v>
      </c>
      <c r="P315" s="30" t="s">
        <v>20203</v>
      </c>
      <c r="Q315" s="30" t="s">
        <v>20204</v>
      </c>
      <c r="R315" s="30" t="s">
        <v>4458</v>
      </c>
    </row>
    <row r="316" spans="1:18" x14ac:dyDescent="0.2">
      <c r="A316" s="30" t="s">
        <v>16299</v>
      </c>
      <c r="B316" s="30" t="str">
        <f t="shared" si="4"/>
        <v>000173517073957</v>
      </c>
      <c r="C316" s="71">
        <v>46088</v>
      </c>
      <c r="D316" s="30" t="s">
        <v>17551</v>
      </c>
      <c r="E316" s="71">
        <v>46088</v>
      </c>
      <c r="F316" s="71" t="e">
        <f>VLOOKUP(B316,[1]Ban_hang!R:S,2,0)</f>
        <v>#N/A</v>
      </c>
      <c r="G316" s="30" t="s">
        <v>19317</v>
      </c>
      <c r="H316" s="30" t="s">
        <v>17552</v>
      </c>
      <c r="I316" s="31">
        <v>6549960</v>
      </c>
      <c r="J316" s="31">
        <v>0</v>
      </c>
      <c r="K316" s="31">
        <v>523997</v>
      </c>
      <c r="L316" s="31">
        <v>7073957</v>
      </c>
      <c r="M316" s="31">
        <v>7073957</v>
      </c>
      <c r="N316" s="30" t="s">
        <v>20201</v>
      </c>
      <c r="O316" s="30" t="s">
        <v>20202</v>
      </c>
      <c r="P316" s="30" t="s">
        <v>20203</v>
      </c>
      <c r="Q316" s="30" t="s">
        <v>20204</v>
      </c>
      <c r="R316" s="30" t="s">
        <v>4458</v>
      </c>
    </row>
    <row r="317" spans="1:18" x14ac:dyDescent="0.2">
      <c r="A317" s="30" t="s">
        <v>16291</v>
      </c>
      <c r="B317" s="30" t="str">
        <f t="shared" si="4"/>
        <v>000184602266920</v>
      </c>
      <c r="C317" s="71">
        <v>46090</v>
      </c>
      <c r="D317" s="30" t="s">
        <v>17557</v>
      </c>
      <c r="E317" s="71">
        <v>46090</v>
      </c>
      <c r="F317" s="71" t="e">
        <f>VLOOKUP(B317,[1]Ban_hang!R:S,2,0)</f>
        <v>#N/A</v>
      </c>
      <c r="G317" s="30" t="s">
        <v>19320</v>
      </c>
      <c r="H317" s="30" t="s">
        <v>17558</v>
      </c>
      <c r="I317" s="31">
        <v>2099000</v>
      </c>
      <c r="J317" s="31">
        <v>0</v>
      </c>
      <c r="K317" s="31">
        <v>167920</v>
      </c>
      <c r="L317" s="31">
        <v>2266920</v>
      </c>
      <c r="M317" s="31">
        <v>2266920</v>
      </c>
      <c r="N317" s="30" t="s">
        <v>20201</v>
      </c>
      <c r="O317" s="30" t="s">
        <v>20202</v>
      </c>
      <c r="P317" s="30" t="s">
        <v>20203</v>
      </c>
      <c r="Q317" s="30" t="s">
        <v>20204</v>
      </c>
      <c r="R317" s="30" t="s">
        <v>4458</v>
      </c>
    </row>
    <row r="318" spans="1:18" x14ac:dyDescent="0.2">
      <c r="A318" s="30" t="s">
        <v>16291</v>
      </c>
      <c r="B318" s="30" t="str">
        <f t="shared" si="4"/>
        <v>000184612662141</v>
      </c>
      <c r="C318" s="71">
        <v>46090</v>
      </c>
      <c r="D318" s="30" t="s">
        <v>17559</v>
      </c>
      <c r="E318" s="71">
        <v>46090</v>
      </c>
      <c r="F318" s="71" t="e">
        <f>VLOOKUP(B318,[1]Ban_hang!R:S,2,0)</f>
        <v>#N/A</v>
      </c>
      <c r="G318" s="30" t="s">
        <v>19321</v>
      </c>
      <c r="H318" s="30" t="s">
        <v>17560</v>
      </c>
      <c r="I318" s="31">
        <v>2464945</v>
      </c>
      <c r="J318" s="31">
        <v>0</v>
      </c>
      <c r="K318" s="31">
        <v>197196</v>
      </c>
      <c r="L318" s="31">
        <v>2662141</v>
      </c>
      <c r="M318" s="31">
        <v>2662141</v>
      </c>
      <c r="N318" s="30" t="s">
        <v>20201</v>
      </c>
      <c r="O318" s="30" t="s">
        <v>20202</v>
      </c>
      <c r="P318" s="30" t="s">
        <v>20203</v>
      </c>
      <c r="Q318" s="30" t="s">
        <v>20204</v>
      </c>
      <c r="R318" s="30" t="s">
        <v>4458</v>
      </c>
    </row>
    <row r="319" spans="1:18" x14ac:dyDescent="0.2">
      <c r="A319" s="30" t="s">
        <v>16310</v>
      </c>
      <c r="B319" s="30" t="str">
        <f t="shared" si="4"/>
        <v>000184622917307</v>
      </c>
      <c r="C319" s="71">
        <v>46090</v>
      </c>
      <c r="D319" s="30" t="s">
        <v>17561</v>
      </c>
      <c r="E319" s="71">
        <v>46090</v>
      </c>
      <c r="F319" s="71" t="e">
        <f>VLOOKUP(B319,[1]Ban_hang!R:S,2,0)</f>
        <v>#N/A</v>
      </c>
      <c r="G319" s="30" t="s">
        <v>19322</v>
      </c>
      <c r="H319" s="30" t="s">
        <v>17562</v>
      </c>
      <c r="I319" s="31">
        <v>2701210</v>
      </c>
      <c r="J319" s="31">
        <v>0</v>
      </c>
      <c r="K319" s="31">
        <v>216097</v>
      </c>
      <c r="L319" s="31">
        <v>2917307</v>
      </c>
      <c r="M319" s="31">
        <v>2917307</v>
      </c>
      <c r="N319" s="30" t="s">
        <v>20201</v>
      </c>
      <c r="O319" s="30" t="s">
        <v>20202</v>
      </c>
      <c r="P319" s="30" t="s">
        <v>20203</v>
      </c>
      <c r="Q319" s="30" t="s">
        <v>20204</v>
      </c>
      <c r="R319" s="30" t="s">
        <v>4458</v>
      </c>
    </row>
    <row r="320" spans="1:18" x14ac:dyDescent="0.2">
      <c r="A320" s="30" t="s">
        <v>16292</v>
      </c>
      <c r="B320" s="30" t="str">
        <f t="shared" si="4"/>
        <v>000173481133460</v>
      </c>
      <c r="C320" s="71">
        <v>46090</v>
      </c>
      <c r="D320" s="30" t="s">
        <v>17555</v>
      </c>
      <c r="E320" s="71">
        <v>46090</v>
      </c>
      <c r="F320" s="71" t="e">
        <f>VLOOKUP(B320,[1]Ban_hang!R:S,2,0)</f>
        <v>#N/A</v>
      </c>
      <c r="G320" s="30" t="s">
        <v>19319</v>
      </c>
      <c r="H320" s="30" t="s">
        <v>17556</v>
      </c>
      <c r="I320" s="31">
        <v>1049500</v>
      </c>
      <c r="J320" s="31">
        <v>0</v>
      </c>
      <c r="K320" s="31">
        <v>83960</v>
      </c>
      <c r="L320" s="31">
        <v>1133460</v>
      </c>
      <c r="M320" s="31">
        <v>1133460</v>
      </c>
      <c r="N320" s="30" t="s">
        <v>20201</v>
      </c>
      <c r="O320" s="30" t="s">
        <v>20202</v>
      </c>
      <c r="P320" s="30" t="s">
        <v>20203</v>
      </c>
      <c r="Q320" s="30" t="s">
        <v>20204</v>
      </c>
      <c r="R320" s="30" t="s">
        <v>4458</v>
      </c>
    </row>
    <row r="321" spans="1:18" x14ac:dyDescent="0.2">
      <c r="A321" s="30" t="s">
        <v>16310</v>
      </c>
      <c r="B321" s="30" t="str">
        <f t="shared" si="4"/>
        <v>000184631133460</v>
      </c>
      <c r="C321" s="71">
        <v>46090</v>
      </c>
      <c r="D321" s="30" t="s">
        <v>17563</v>
      </c>
      <c r="E321" s="71">
        <v>46090</v>
      </c>
      <c r="F321" s="71" t="e">
        <f>VLOOKUP(B321,[1]Ban_hang!R:S,2,0)</f>
        <v>#N/A</v>
      </c>
      <c r="G321" s="30" t="s">
        <v>19323</v>
      </c>
      <c r="H321" s="30" t="s">
        <v>17564</v>
      </c>
      <c r="I321" s="31">
        <v>1049500</v>
      </c>
      <c r="J321" s="31">
        <v>0</v>
      </c>
      <c r="K321" s="31">
        <v>83960</v>
      </c>
      <c r="L321" s="31">
        <v>1133460</v>
      </c>
      <c r="M321" s="31">
        <v>1133460</v>
      </c>
      <c r="N321" s="30" t="s">
        <v>20201</v>
      </c>
      <c r="O321" s="30" t="s">
        <v>20202</v>
      </c>
      <c r="P321" s="30" t="s">
        <v>20203</v>
      </c>
      <c r="Q321" s="30" t="s">
        <v>20204</v>
      </c>
      <c r="R321" s="30" t="s">
        <v>4458</v>
      </c>
    </row>
    <row r="322" spans="1:18" x14ac:dyDescent="0.2">
      <c r="A322" s="30" t="s">
        <v>16299</v>
      </c>
      <c r="B322" s="30" t="str">
        <f t="shared" si="4"/>
        <v>000184654629269</v>
      </c>
      <c r="C322" s="71">
        <v>46091</v>
      </c>
      <c r="D322" s="30" t="s">
        <v>17567</v>
      </c>
      <c r="E322" s="71">
        <v>46091</v>
      </c>
      <c r="F322" s="71" t="e">
        <f>VLOOKUP(B322,[1]Ban_hang!R:S,2,0)</f>
        <v>#N/A</v>
      </c>
      <c r="G322" s="30" t="s">
        <v>19325</v>
      </c>
      <c r="H322" s="30" t="s">
        <v>17568</v>
      </c>
      <c r="I322" s="31">
        <v>4286360</v>
      </c>
      <c r="J322" s="31">
        <v>0</v>
      </c>
      <c r="K322" s="31">
        <v>342909</v>
      </c>
      <c r="L322" s="31">
        <v>4629269</v>
      </c>
      <c r="M322" s="31">
        <v>4629269</v>
      </c>
      <c r="N322" s="30" t="s">
        <v>20201</v>
      </c>
      <c r="O322" s="30" t="s">
        <v>20202</v>
      </c>
      <c r="P322" s="30" t="s">
        <v>20203</v>
      </c>
      <c r="Q322" s="30" t="s">
        <v>20204</v>
      </c>
      <c r="R322" s="30" t="s">
        <v>4458</v>
      </c>
    </row>
    <row r="323" spans="1:18" x14ac:dyDescent="0.2">
      <c r="A323" s="30" t="s">
        <v>16299</v>
      </c>
      <c r="B323" s="30" t="str">
        <f t="shared" ref="B323:B386" si="5">G323&amp;L323</f>
        <v>000184644758329</v>
      </c>
      <c r="C323" s="71">
        <v>46091</v>
      </c>
      <c r="D323" s="30" t="s">
        <v>17565</v>
      </c>
      <c r="E323" s="71">
        <v>46091</v>
      </c>
      <c r="F323" s="71" t="e">
        <f>VLOOKUP(B323,[1]Ban_hang!R:S,2,0)</f>
        <v>#N/A</v>
      </c>
      <c r="G323" s="30" t="s">
        <v>19324</v>
      </c>
      <c r="H323" s="30" t="s">
        <v>17566</v>
      </c>
      <c r="I323" s="31">
        <v>4405860</v>
      </c>
      <c r="J323" s="31">
        <v>0</v>
      </c>
      <c r="K323" s="31">
        <v>352469</v>
      </c>
      <c r="L323" s="31">
        <v>4758329</v>
      </c>
      <c r="M323" s="31">
        <v>4758329</v>
      </c>
      <c r="N323" s="30" t="s">
        <v>20201</v>
      </c>
      <c r="O323" s="30" t="s">
        <v>20202</v>
      </c>
      <c r="P323" s="30" t="s">
        <v>20203</v>
      </c>
      <c r="Q323" s="30" t="s">
        <v>20204</v>
      </c>
      <c r="R323" s="30" t="s">
        <v>4458</v>
      </c>
    </row>
    <row r="324" spans="1:18" x14ac:dyDescent="0.2">
      <c r="A324" s="30" t="s">
        <v>16303</v>
      </c>
      <c r="B324" s="30" t="str">
        <f t="shared" si="5"/>
        <v>000192722027700</v>
      </c>
      <c r="C324" s="71">
        <v>46092</v>
      </c>
      <c r="D324" s="30" t="s">
        <v>17569</v>
      </c>
      <c r="E324" s="71">
        <v>46092</v>
      </c>
      <c r="F324" s="71" t="e">
        <f>VLOOKUP(B324,[1]Ban_hang!R:S,2,0)</f>
        <v>#N/A</v>
      </c>
      <c r="G324" s="30" t="s">
        <v>19326</v>
      </c>
      <c r="H324" s="30" t="s">
        <v>17570</v>
      </c>
      <c r="I324" s="31">
        <v>1877500</v>
      </c>
      <c r="J324" s="31">
        <v>0</v>
      </c>
      <c r="K324" s="31">
        <v>150200</v>
      </c>
      <c r="L324" s="31">
        <v>2027700</v>
      </c>
      <c r="M324" s="31">
        <v>2027700</v>
      </c>
      <c r="N324" s="30" t="s">
        <v>20201</v>
      </c>
      <c r="O324" s="30" t="s">
        <v>20202</v>
      </c>
      <c r="P324" s="30" t="s">
        <v>20203</v>
      </c>
      <c r="Q324" s="30" t="s">
        <v>20206</v>
      </c>
      <c r="R324" s="30" t="s">
        <v>4174</v>
      </c>
    </row>
    <row r="325" spans="1:18" x14ac:dyDescent="0.2">
      <c r="A325" s="30" t="s">
        <v>16303</v>
      </c>
      <c r="B325" s="30" t="str">
        <f t="shared" si="5"/>
        <v>000192711875922</v>
      </c>
      <c r="C325" s="71">
        <v>46093</v>
      </c>
      <c r="D325" s="30" t="s">
        <v>17585</v>
      </c>
      <c r="E325" s="71">
        <v>46093</v>
      </c>
      <c r="F325" s="71" t="e">
        <f>VLOOKUP(B325,[1]Ban_hang!R:S,2,0)</f>
        <v>#N/A</v>
      </c>
      <c r="G325" s="30" t="s">
        <v>19334</v>
      </c>
      <c r="H325" s="30" t="s">
        <v>17586</v>
      </c>
      <c r="I325" s="31">
        <v>1736965</v>
      </c>
      <c r="J325" s="31">
        <v>0</v>
      </c>
      <c r="K325" s="31">
        <v>138957</v>
      </c>
      <c r="L325" s="31">
        <v>1875922</v>
      </c>
      <c r="M325" s="31">
        <v>1875922</v>
      </c>
      <c r="N325" s="30" t="s">
        <v>20201</v>
      </c>
      <c r="O325" s="30" t="s">
        <v>20202</v>
      </c>
      <c r="P325" s="30" t="s">
        <v>20203</v>
      </c>
      <c r="Q325" s="30" t="s">
        <v>20206</v>
      </c>
      <c r="R325" s="30" t="s">
        <v>4174</v>
      </c>
    </row>
    <row r="326" spans="1:18" x14ac:dyDescent="0.2">
      <c r="A326" s="30" t="s">
        <v>16299</v>
      </c>
      <c r="B326" s="30" t="str">
        <f t="shared" si="5"/>
        <v>000190826344438</v>
      </c>
      <c r="C326" s="71">
        <v>46093</v>
      </c>
      <c r="D326" s="30" t="s">
        <v>17575</v>
      </c>
      <c r="E326" s="71">
        <v>46093</v>
      </c>
      <c r="F326" s="71" t="e">
        <f>VLOOKUP(B326,[1]Ban_hang!R:S,2,0)</f>
        <v>#N/A</v>
      </c>
      <c r="G326" s="30" t="s">
        <v>19329</v>
      </c>
      <c r="H326" s="30" t="s">
        <v>17576</v>
      </c>
      <c r="I326" s="31">
        <v>5874480</v>
      </c>
      <c r="J326" s="31">
        <v>0</v>
      </c>
      <c r="K326" s="31">
        <v>469958</v>
      </c>
      <c r="L326" s="31">
        <v>6344438</v>
      </c>
      <c r="M326" s="31">
        <v>6344438</v>
      </c>
      <c r="N326" s="30" t="s">
        <v>20201</v>
      </c>
      <c r="O326" s="30" t="s">
        <v>20202</v>
      </c>
      <c r="P326" s="30" t="s">
        <v>20203</v>
      </c>
      <c r="Q326" s="30" t="s">
        <v>20204</v>
      </c>
      <c r="R326" s="30" t="s">
        <v>4458</v>
      </c>
    </row>
    <row r="327" spans="1:18" x14ac:dyDescent="0.2">
      <c r="A327" s="30" t="s">
        <v>16299</v>
      </c>
      <c r="B327" s="30" t="str">
        <f t="shared" si="5"/>
        <v>000190803854628</v>
      </c>
      <c r="C327" s="71">
        <v>46093</v>
      </c>
      <c r="D327" s="30" t="s">
        <v>17571</v>
      </c>
      <c r="E327" s="71">
        <v>46093</v>
      </c>
      <c r="F327" s="71" t="e">
        <f>VLOOKUP(B327,[1]Ban_hang!R:S,2,0)</f>
        <v>#N/A</v>
      </c>
      <c r="G327" s="30" t="s">
        <v>19327</v>
      </c>
      <c r="H327" s="30" t="s">
        <v>17572</v>
      </c>
      <c r="I327" s="31">
        <v>3569100</v>
      </c>
      <c r="J327" s="31">
        <v>0</v>
      </c>
      <c r="K327" s="31">
        <v>285528</v>
      </c>
      <c r="L327" s="31">
        <v>3854628</v>
      </c>
      <c r="M327" s="31">
        <v>3854628</v>
      </c>
      <c r="N327" s="30" t="s">
        <v>20201</v>
      </c>
      <c r="O327" s="30" t="s">
        <v>20202</v>
      </c>
      <c r="P327" s="30" t="s">
        <v>20203</v>
      </c>
      <c r="Q327" s="30" t="s">
        <v>20204</v>
      </c>
      <c r="R327" s="30" t="s">
        <v>4458</v>
      </c>
    </row>
    <row r="328" spans="1:18" x14ac:dyDescent="0.2">
      <c r="A328" s="30" t="s">
        <v>16299</v>
      </c>
      <c r="B328" s="30" t="str">
        <f t="shared" si="5"/>
        <v>0001908110296569</v>
      </c>
      <c r="C328" s="71">
        <v>46093</v>
      </c>
      <c r="D328" s="30" t="s">
        <v>17573</v>
      </c>
      <c r="E328" s="71">
        <v>46093</v>
      </c>
      <c r="F328" s="71" t="e">
        <f>VLOOKUP(B328,[1]Ban_hang!R:S,2,0)</f>
        <v>#N/A</v>
      </c>
      <c r="G328" s="30" t="s">
        <v>19328</v>
      </c>
      <c r="H328" s="30" t="s">
        <v>17574</v>
      </c>
      <c r="I328" s="31">
        <v>9533860</v>
      </c>
      <c r="J328" s="31">
        <v>0</v>
      </c>
      <c r="K328" s="31">
        <v>762709</v>
      </c>
      <c r="L328" s="31">
        <v>10296569</v>
      </c>
      <c r="M328" s="31">
        <v>10296569</v>
      </c>
      <c r="N328" s="30" t="s">
        <v>20201</v>
      </c>
      <c r="O328" s="30" t="s">
        <v>20202</v>
      </c>
      <c r="P328" s="30" t="s">
        <v>20203</v>
      </c>
      <c r="Q328" s="30" t="s">
        <v>20204</v>
      </c>
      <c r="R328" s="30" t="s">
        <v>4458</v>
      </c>
    </row>
    <row r="329" spans="1:18" x14ac:dyDescent="0.2">
      <c r="A329" s="30" t="s">
        <v>16295</v>
      </c>
      <c r="B329" s="30" t="str">
        <f t="shared" si="5"/>
        <v>000192542314634</v>
      </c>
      <c r="C329" s="71">
        <v>46093</v>
      </c>
      <c r="D329" s="30" t="s">
        <v>17581</v>
      </c>
      <c r="E329" s="71">
        <v>46093</v>
      </c>
      <c r="F329" s="71" t="e">
        <f>VLOOKUP(B329,[1]Ban_hang!R:S,2,0)</f>
        <v>#N/A</v>
      </c>
      <c r="G329" s="30" t="s">
        <v>19332</v>
      </c>
      <c r="H329" s="30" t="s">
        <v>17582</v>
      </c>
      <c r="I329" s="31">
        <v>2143180</v>
      </c>
      <c r="J329" s="31">
        <v>0</v>
      </c>
      <c r="K329" s="31">
        <v>171454</v>
      </c>
      <c r="L329" s="31">
        <v>2314634</v>
      </c>
      <c r="M329" s="31">
        <v>2314634</v>
      </c>
      <c r="N329" s="30" t="s">
        <v>20201</v>
      </c>
      <c r="O329" s="30" t="s">
        <v>20202</v>
      </c>
      <c r="P329" s="30" t="s">
        <v>20203</v>
      </c>
      <c r="Q329" s="30" t="s">
        <v>20204</v>
      </c>
      <c r="R329" s="30" t="s">
        <v>4458</v>
      </c>
    </row>
    <row r="330" spans="1:18" x14ac:dyDescent="0.2">
      <c r="A330" s="30" t="s">
        <v>16310</v>
      </c>
      <c r="B330" s="30" t="str">
        <f t="shared" si="5"/>
        <v>00019253756000</v>
      </c>
      <c r="C330" s="71">
        <v>46093</v>
      </c>
      <c r="D330" s="30" t="s">
        <v>17579</v>
      </c>
      <c r="E330" s="71">
        <v>46093</v>
      </c>
      <c r="F330" s="71" t="e">
        <f>VLOOKUP(B330,[1]Ban_hang!R:S,2,0)</f>
        <v>#N/A</v>
      </c>
      <c r="G330" s="30" t="s">
        <v>19331</v>
      </c>
      <c r="H330" s="30" t="s">
        <v>17580</v>
      </c>
      <c r="I330" s="31">
        <v>700000</v>
      </c>
      <c r="J330" s="31">
        <v>0</v>
      </c>
      <c r="K330" s="31">
        <v>56000</v>
      </c>
      <c r="L330" s="31">
        <v>756000</v>
      </c>
      <c r="M330" s="31">
        <v>756000</v>
      </c>
      <c r="N330" s="30" t="s">
        <v>20201</v>
      </c>
      <c r="O330" s="30" t="s">
        <v>20202</v>
      </c>
      <c r="P330" s="30" t="s">
        <v>20203</v>
      </c>
      <c r="Q330" s="30" t="s">
        <v>20204</v>
      </c>
      <c r="R330" s="30" t="s">
        <v>4458</v>
      </c>
    </row>
    <row r="331" spans="1:18" x14ac:dyDescent="0.2">
      <c r="A331" s="30" t="s">
        <v>16291</v>
      </c>
      <c r="B331" s="30" t="str">
        <f t="shared" si="5"/>
        <v>000192553520973</v>
      </c>
      <c r="C331" s="71">
        <v>46093</v>
      </c>
      <c r="D331" s="30" t="s">
        <v>17583</v>
      </c>
      <c r="E331" s="71">
        <v>46093</v>
      </c>
      <c r="F331" s="71" t="e">
        <f>VLOOKUP(B331,[1]Ban_hang!R:S,2,0)</f>
        <v>#N/A</v>
      </c>
      <c r="G331" s="30" t="s">
        <v>19333</v>
      </c>
      <c r="H331" s="30" t="s">
        <v>17584</v>
      </c>
      <c r="I331" s="31">
        <v>3260160</v>
      </c>
      <c r="J331" s="31">
        <v>0</v>
      </c>
      <c r="K331" s="31">
        <v>260813</v>
      </c>
      <c r="L331" s="31">
        <v>3520973</v>
      </c>
      <c r="M331" s="31">
        <v>3520973</v>
      </c>
      <c r="N331" s="30" t="s">
        <v>20201</v>
      </c>
      <c r="O331" s="30" t="s">
        <v>20202</v>
      </c>
      <c r="P331" s="30" t="s">
        <v>20203</v>
      </c>
      <c r="Q331" s="30" t="s">
        <v>20204</v>
      </c>
      <c r="R331" s="30" t="s">
        <v>4458</v>
      </c>
    </row>
    <row r="332" spans="1:18" x14ac:dyDescent="0.2">
      <c r="A332" s="30" t="s">
        <v>16308</v>
      </c>
      <c r="B332" s="30" t="str">
        <f t="shared" si="5"/>
        <v>000192527572717</v>
      </c>
      <c r="C332" s="71">
        <v>46093</v>
      </c>
      <c r="D332" s="30" t="s">
        <v>17577</v>
      </c>
      <c r="E332" s="71">
        <v>46093</v>
      </c>
      <c r="F332" s="71" t="e">
        <f>VLOOKUP(B332,[1]Ban_hang!R:S,2,0)</f>
        <v>#N/A</v>
      </c>
      <c r="G332" s="30" t="s">
        <v>19330</v>
      </c>
      <c r="H332" s="30" t="s">
        <v>17578</v>
      </c>
      <c r="I332" s="31">
        <v>7011775</v>
      </c>
      <c r="J332" s="31">
        <v>0</v>
      </c>
      <c r="K332" s="31">
        <v>560942</v>
      </c>
      <c r="L332" s="31">
        <v>7572717</v>
      </c>
      <c r="M332" s="31">
        <v>7572717</v>
      </c>
      <c r="N332" s="30" t="s">
        <v>20201</v>
      </c>
      <c r="O332" s="30" t="s">
        <v>20202</v>
      </c>
      <c r="P332" s="30" t="s">
        <v>20203</v>
      </c>
      <c r="Q332" s="30" t="s">
        <v>20204</v>
      </c>
      <c r="R332" s="30" t="s">
        <v>4458</v>
      </c>
    </row>
    <row r="333" spans="1:18" x14ac:dyDescent="0.2">
      <c r="A333" s="30" t="s">
        <v>16295</v>
      </c>
      <c r="B333" s="30" t="str">
        <f t="shared" si="5"/>
        <v>000207802856611</v>
      </c>
      <c r="C333" s="71">
        <v>46097</v>
      </c>
      <c r="D333" s="30" t="s">
        <v>17589</v>
      </c>
      <c r="E333" s="71">
        <v>46097</v>
      </c>
      <c r="F333" s="71" t="e">
        <f>VLOOKUP(B333,[1]Ban_hang!R:S,2,0)</f>
        <v>#N/A</v>
      </c>
      <c r="G333" s="30" t="s">
        <v>19336</v>
      </c>
      <c r="H333" s="30" t="s">
        <v>17590</v>
      </c>
      <c r="I333" s="31">
        <v>2645010</v>
      </c>
      <c r="J333" s="31">
        <v>0</v>
      </c>
      <c r="K333" s="31">
        <v>211601</v>
      </c>
      <c r="L333" s="31">
        <v>2856611</v>
      </c>
      <c r="M333" s="31">
        <v>2856611</v>
      </c>
      <c r="N333" s="30" t="s">
        <v>20201</v>
      </c>
      <c r="O333" s="30" t="s">
        <v>20202</v>
      </c>
      <c r="P333" s="30" t="s">
        <v>20203</v>
      </c>
      <c r="Q333" s="30" t="s">
        <v>20204</v>
      </c>
      <c r="R333" s="30" t="s">
        <v>4458</v>
      </c>
    </row>
    <row r="334" spans="1:18" x14ac:dyDescent="0.2">
      <c r="A334" s="30" t="s">
        <v>16291</v>
      </c>
      <c r="B334" s="30" t="str">
        <f t="shared" si="5"/>
        <v>00020779783000</v>
      </c>
      <c r="C334" s="71">
        <v>46097</v>
      </c>
      <c r="D334" s="30" t="s">
        <v>17587</v>
      </c>
      <c r="E334" s="71">
        <v>46097</v>
      </c>
      <c r="F334" s="71" t="e">
        <f>VLOOKUP(B334,[1]Ban_hang!R:S,2,0)</f>
        <v>#N/A</v>
      </c>
      <c r="G334" s="30" t="s">
        <v>19335</v>
      </c>
      <c r="H334" s="30" t="s">
        <v>17588</v>
      </c>
      <c r="I334" s="31">
        <v>725000</v>
      </c>
      <c r="J334" s="31">
        <v>0</v>
      </c>
      <c r="K334" s="31">
        <v>58000</v>
      </c>
      <c r="L334" s="31">
        <v>783000</v>
      </c>
      <c r="M334" s="31">
        <v>783000</v>
      </c>
      <c r="N334" s="30" t="s">
        <v>20201</v>
      </c>
      <c r="O334" s="30" t="s">
        <v>20202</v>
      </c>
      <c r="P334" s="30" t="s">
        <v>20203</v>
      </c>
      <c r="Q334" s="30" t="s">
        <v>20204</v>
      </c>
      <c r="R334" s="30" t="s">
        <v>4458</v>
      </c>
    </row>
    <row r="335" spans="1:18" x14ac:dyDescent="0.2">
      <c r="A335" s="30" t="s">
        <v>16303</v>
      </c>
      <c r="B335" s="30" t="str">
        <f t="shared" si="5"/>
        <v>0002164012503696</v>
      </c>
      <c r="C335" s="71">
        <v>46097</v>
      </c>
      <c r="D335" s="30" t="s">
        <v>17591</v>
      </c>
      <c r="E335" s="71">
        <v>46097</v>
      </c>
      <c r="F335" s="71" t="e">
        <f>VLOOKUP(B335,[1]Ban_hang!R:S,2,0)</f>
        <v>#N/A</v>
      </c>
      <c r="G335" s="30" t="s">
        <v>19337</v>
      </c>
      <c r="H335" s="30" t="s">
        <v>17592</v>
      </c>
      <c r="I335" s="31">
        <v>11577496</v>
      </c>
      <c r="J335" s="31">
        <v>0</v>
      </c>
      <c r="K335" s="31">
        <v>926200</v>
      </c>
      <c r="L335" s="31">
        <v>12503696</v>
      </c>
      <c r="M335" s="31">
        <v>12503696</v>
      </c>
      <c r="N335" s="30" t="s">
        <v>20201</v>
      </c>
      <c r="O335" s="30" t="s">
        <v>20202</v>
      </c>
      <c r="P335" s="30" t="s">
        <v>20203</v>
      </c>
      <c r="Q335" s="30" t="s">
        <v>20205</v>
      </c>
      <c r="R335" s="30" t="s">
        <v>4174</v>
      </c>
    </row>
    <row r="336" spans="1:18" x14ac:dyDescent="0.2">
      <c r="A336" s="30" t="s">
        <v>16299</v>
      </c>
      <c r="B336" s="30" t="str">
        <f t="shared" si="5"/>
        <v>00020782783000</v>
      </c>
      <c r="C336" s="71">
        <v>46098</v>
      </c>
      <c r="D336" s="30" t="s">
        <v>17596</v>
      </c>
      <c r="E336" s="71">
        <v>46098</v>
      </c>
      <c r="F336" s="71" t="e">
        <f>VLOOKUP(B336,[1]Ban_hang!R:S,2,0)</f>
        <v>#N/A</v>
      </c>
      <c r="G336" s="30" t="s">
        <v>19340</v>
      </c>
      <c r="H336" s="30" t="s">
        <v>17597</v>
      </c>
      <c r="I336" s="31">
        <v>725000</v>
      </c>
      <c r="J336" s="31">
        <v>0</v>
      </c>
      <c r="K336" s="31">
        <v>58000</v>
      </c>
      <c r="L336" s="31">
        <v>783000</v>
      </c>
      <c r="M336" s="31">
        <v>783000</v>
      </c>
      <c r="N336" s="30" t="s">
        <v>20201</v>
      </c>
      <c r="O336" s="30" t="s">
        <v>20202</v>
      </c>
      <c r="P336" s="30" t="s">
        <v>20203</v>
      </c>
      <c r="Q336" s="30" t="s">
        <v>20204</v>
      </c>
      <c r="R336" s="30" t="s">
        <v>4458</v>
      </c>
    </row>
    <row r="337" spans="1:18" x14ac:dyDescent="0.2">
      <c r="A337" s="30" t="s">
        <v>16303</v>
      </c>
      <c r="B337" s="30" t="str">
        <f t="shared" si="5"/>
        <v>000216413853634</v>
      </c>
      <c r="C337" s="71">
        <v>46098</v>
      </c>
      <c r="D337" s="30" t="s">
        <v>17606</v>
      </c>
      <c r="E337" s="71">
        <v>46098</v>
      </c>
      <c r="F337" s="71" t="e">
        <f>VLOOKUP(B337,[1]Ban_hang!R:S,2,0)</f>
        <v>#N/A</v>
      </c>
      <c r="G337" s="30" t="s">
        <v>19345</v>
      </c>
      <c r="H337" s="30" t="s">
        <v>17607</v>
      </c>
      <c r="I337" s="31">
        <v>3568180</v>
      </c>
      <c r="J337" s="31">
        <v>0</v>
      </c>
      <c r="K337" s="31">
        <v>285454</v>
      </c>
      <c r="L337" s="31">
        <v>3853634</v>
      </c>
      <c r="M337" s="31">
        <v>3853634</v>
      </c>
      <c r="N337" s="30" t="s">
        <v>20201</v>
      </c>
      <c r="O337" s="30" t="s">
        <v>20202</v>
      </c>
      <c r="P337" s="30" t="s">
        <v>20203</v>
      </c>
      <c r="Q337" s="30" t="s">
        <v>20205</v>
      </c>
      <c r="R337" s="30" t="s">
        <v>4174</v>
      </c>
    </row>
    <row r="338" spans="1:18" x14ac:dyDescent="0.2">
      <c r="A338" s="30" t="s">
        <v>16303</v>
      </c>
      <c r="B338" s="30" t="str">
        <f t="shared" si="5"/>
        <v>000216381133460</v>
      </c>
      <c r="C338" s="71">
        <v>46098</v>
      </c>
      <c r="D338" s="30" t="s">
        <v>17610</v>
      </c>
      <c r="E338" s="71">
        <v>46098</v>
      </c>
      <c r="F338" s="71" t="e">
        <f>VLOOKUP(B338,[1]Ban_hang!R:S,2,0)</f>
        <v>#N/A</v>
      </c>
      <c r="G338" s="30" t="s">
        <v>19347</v>
      </c>
      <c r="H338" s="30" t="s">
        <v>17611</v>
      </c>
      <c r="I338" s="31">
        <v>1049500</v>
      </c>
      <c r="J338" s="31">
        <v>0</v>
      </c>
      <c r="K338" s="31">
        <v>83960</v>
      </c>
      <c r="L338" s="31">
        <v>1133460</v>
      </c>
      <c r="M338" s="31">
        <v>1133460</v>
      </c>
      <c r="N338" s="30" t="s">
        <v>20201</v>
      </c>
      <c r="O338" s="30" t="s">
        <v>20202</v>
      </c>
      <c r="P338" s="30" t="s">
        <v>20203</v>
      </c>
      <c r="Q338" s="30" t="s">
        <v>20205</v>
      </c>
      <c r="R338" s="30" t="s">
        <v>4174</v>
      </c>
    </row>
    <row r="339" spans="1:18" x14ac:dyDescent="0.2">
      <c r="A339" s="30" t="s">
        <v>16294</v>
      </c>
      <c r="B339" s="30" t="str">
        <f t="shared" si="5"/>
        <v>000207832314634</v>
      </c>
      <c r="C339" s="71">
        <v>46098</v>
      </c>
      <c r="D339" s="30" t="s">
        <v>17598</v>
      </c>
      <c r="E339" s="71">
        <v>46098</v>
      </c>
      <c r="F339" s="71" t="e">
        <f>VLOOKUP(B339,[1]Ban_hang!R:S,2,0)</f>
        <v>#N/A</v>
      </c>
      <c r="G339" s="30" t="s">
        <v>19341</v>
      </c>
      <c r="H339" s="30" t="s">
        <v>17599</v>
      </c>
      <c r="I339" s="31">
        <v>2143180</v>
      </c>
      <c r="J339" s="31">
        <v>0</v>
      </c>
      <c r="K339" s="31">
        <v>171454</v>
      </c>
      <c r="L339" s="31">
        <v>2314634</v>
      </c>
      <c r="M339" s="31">
        <v>2314634</v>
      </c>
      <c r="N339" s="30" t="s">
        <v>20201</v>
      </c>
      <c r="O339" s="30" t="s">
        <v>20202</v>
      </c>
      <c r="P339" s="30" t="s">
        <v>20203</v>
      </c>
      <c r="Q339" s="30" t="s">
        <v>20204</v>
      </c>
      <c r="R339" s="30" t="s">
        <v>4458</v>
      </c>
    </row>
    <row r="340" spans="1:18" x14ac:dyDescent="0.2">
      <c r="A340" s="30" t="s">
        <v>16303</v>
      </c>
      <c r="B340" s="30" t="str">
        <f t="shared" si="5"/>
        <v>000216392069350</v>
      </c>
      <c r="C340" s="71">
        <v>46098</v>
      </c>
      <c r="D340" s="30" t="s">
        <v>17600</v>
      </c>
      <c r="E340" s="71">
        <v>46098</v>
      </c>
      <c r="F340" s="71" t="e">
        <f>VLOOKUP(B340,[1]Ban_hang!R:S,2,0)</f>
        <v>#N/A</v>
      </c>
      <c r="G340" s="30" t="s">
        <v>19342</v>
      </c>
      <c r="H340" s="30" t="s">
        <v>17601</v>
      </c>
      <c r="I340" s="31">
        <v>1916065</v>
      </c>
      <c r="J340" s="31">
        <v>0</v>
      </c>
      <c r="K340" s="31">
        <v>153285</v>
      </c>
      <c r="L340" s="31">
        <v>2069350</v>
      </c>
      <c r="M340" s="31">
        <v>2069350</v>
      </c>
      <c r="N340" s="30" t="s">
        <v>20201</v>
      </c>
      <c r="O340" s="30" t="s">
        <v>20202</v>
      </c>
      <c r="P340" s="30" t="s">
        <v>20203</v>
      </c>
      <c r="Q340" s="30" t="s">
        <v>20205</v>
      </c>
      <c r="R340" s="30" t="s">
        <v>4174</v>
      </c>
    </row>
    <row r="341" spans="1:18" x14ac:dyDescent="0.2">
      <c r="A341" s="30" t="s">
        <v>16303</v>
      </c>
      <c r="B341" s="30" t="str">
        <f t="shared" si="5"/>
        <v>000216373978445</v>
      </c>
      <c r="C341" s="71">
        <v>46098</v>
      </c>
      <c r="D341" s="30" t="s">
        <v>17602</v>
      </c>
      <c r="E341" s="71">
        <v>46098</v>
      </c>
      <c r="F341" s="71" t="e">
        <f>VLOOKUP(B341,[1]Ban_hang!R:S,2,0)</f>
        <v>#N/A</v>
      </c>
      <c r="G341" s="30" t="s">
        <v>19343</v>
      </c>
      <c r="H341" s="30" t="s">
        <v>17603</v>
      </c>
      <c r="I341" s="31">
        <v>3683745</v>
      </c>
      <c r="J341" s="31">
        <v>0</v>
      </c>
      <c r="K341" s="31">
        <v>294700</v>
      </c>
      <c r="L341" s="31">
        <v>3978445</v>
      </c>
      <c r="M341" s="31">
        <v>3978445</v>
      </c>
      <c r="N341" s="30" t="s">
        <v>20201</v>
      </c>
      <c r="O341" s="30" t="s">
        <v>20202</v>
      </c>
      <c r="P341" s="30" t="s">
        <v>20203</v>
      </c>
      <c r="Q341" s="30" t="s">
        <v>20205</v>
      </c>
      <c r="R341" s="30" t="s">
        <v>4174</v>
      </c>
    </row>
    <row r="342" spans="1:18" x14ac:dyDescent="0.2">
      <c r="A342" s="30" t="s">
        <v>16299</v>
      </c>
      <c r="B342" s="30" t="str">
        <f t="shared" si="5"/>
        <v>000207816943903</v>
      </c>
      <c r="C342" s="71">
        <v>46098</v>
      </c>
      <c r="D342" s="30" t="s">
        <v>17594</v>
      </c>
      <c r="E342" s="71">
        <v>46098</v>
      </c>
      <c r="F342" s="71" t="e">
        <f>VLOOKUP(B342,[1]Ban_hang!R:S,2,0)</f>
        <v>#N/A</v>
      </c>
      <c r="G342" s="30" t="s">
        <v>19339</v>
      </c>
      <c r="H342" s="30" t="s">
        <v>17595</v>
      </c>
      <c r="I342" s="31">
        <v>6429540</v>
      </c>
      <c r="J342" s="31">
        <v>0</v>
      </c>
      <c r="K342" s="31">
        <v>514363</v>
      </c>
      <c r="L342" s="31">
        <v>6943903</v>
      </c>
      <c r="M342" s="31">
        <v>6943903</v>
      </c>
      <c r="N342" s="30" t="s">
        <v>20201</v>
      </c>
      <c r="O342" s="30" t="s">
        <v>20202</v>
      </c>
      <c r="P342" s="30" t="s">
        <v>20203</v>
      </c>
      <c r="Q342" s="30" t="s">
        <v>20204</v>
      </c>
      <c r="R342" s="30" t="s">
        <v>4458</v>
      </c>
    </row>
    <row r="343" spans="1:18" x14ac:dyDescent="0.2">
      <c r="A343" s="30" t="s">
        <v>16303</v>
      </c>
      <c r="B343" s="30" t="str">
        <f t="shared" si="5"/>
        <v>000216351857098</v>
      </c>
      <c r="C343" s="71">
        <v>46098</v>
      </c>
      <c r="D343" s="30" t="s">
        <v>17604</v>
      </c>
      <c r="E343" s="71">
        <v>46098</v>
      </c>
      <c r="F343" s="71" t="e">
        <f>VLOOKUP(B343,[1]Ban_hang!R:S,2,0)</f>
        <v>#N/A</v>
      </c>
      <c r="G343" s="30" t="s">
        <v>19344</v>
      </c>
      <c r="H343" s="30" t="s">
        <v>17605</v>
      </c>
      <c r="I343" s="31">
        <v>1719535</v>
      </c>
      <c r="J343" s="31">
        <v>0</v>
      </c>
      <c r="K343" s="31">
        <v>137563</v>
      </c>
      <c r="L343" s="31">
        <v>1857098</v>
      </c>
      <c r="M343" s="31">
        <v>1857098</v>
      </c>
      <c r="N343" s="30" t="s">
        <v>20201</v>
      </c>
      <c r="O343" s="30" t="s">
        <v>20202</v>
      </c>
      <c r="P343" s="30" t="s">
        <v>20203</v>
      </c>
      <c r="Q343" s="30" t="s">
        <v>20205</v>
      </c>
      <c r="R343" s="30" t="s">
        <v>4174</v>
      </c>
    </row>
    <row r="344" spans="1:18" x14ac:dyDescent="0.2">
      <c r="A344" s="30" t="s">
        <v>16303</v>
      </c>
      <c r="B344" s="30" t="str">
        <f t="shared" si="5"/>
        <v>000216362128086</v>
      </c>
      <c r="C344" s="71">
        <v>46098</v>
      </c>
      <c r="D344" s="30" t="s">
        <v>17608</v>
      </c>
      <c r="E344" s="71">
        <v>46098</v>
      </c>
      <c r="F344" s="71" t="e">
        <f>VLOOKUP(B344,[1]Ban_hang!R:S,2,0)</f>
        <v>#N/A</v>
      </c>
      <c r="G344" s="30" t="s">
        <v>19346</v>
      </c>
      <c r="H344" s="30" t="s">
        <v>17609</v>
      </c>
      <c r="I344" s="31">
        <v>1970450</v>
      </c>
      <c r="J344" s="31">
        <v>0</v>
      </c>
      <c r="K344" s="31">
        <v>157636</v>
      </c>
      <c r="L344" s="31">
        <v>2128086</v>
      </c>
      <c r="M344" s="31">
        <v>2128086</v>
      </c>
      <c r="N344" s="30" t="s">
        <v>20201</v>
      </c>
      <c r="O344" s="30" t="s">
        <v>20202</v>
      </c>
      <c r="P344" s="30" t="s">
        <v>20203</v>
      </c>
      <c r="Q344" s="30" t="s">
        <v>20205</v>
      </c>
      <c r="R344" s="30" t="s">
        <v>4174</v>
      </c>
    </row>
    <row r="345" spans="1:18" x14ac:dyDescent="0.2">
      <c r="A345" s="30" t="s">
        <v>16303</v>
      </c>
      <c r="B345" s="30" t="str">
        <f t="shared" si="5"/>
        <v>0002068112045510</v>
      </c>
      <c r="C345" s="71">
        <v>46099</v>
      </c>
      <c r="D345" s="30" t="s">
        <v>17627</v>
      </c>
      <c r="E345" s="71">
        <v>46099</v>
      </c>
      <c r="F345" s="71" t="e">
        <f>VLOOKUP(B345,[1]Ban_hang!R:S,2,0)</f>
        <v>#N/A</v>
      </c>
      <c r="G345" s="30" t="s">
        <v>19356</v>
      </c>
      <c r="H345" s="30" t="s">
        <v>17389</v>
      </c>
      <c r="I345" s="31">
        <v>11153250</v>
      </c>
      <c r="J345" s="31">
        <v>0</v>
      </c>
      <c r="K345" s="31">
        <v>892260</v>
      </c>
      <c r="L345" s="31">
        <v>12045510</v>
      </c>
      <c r="M345" s="31">
        <v>12045510</v>
      </c>
      <c r="N345" s="30" t="s">
        <v>20201</v>
      </c>
      <c r="O345" s="30" t="s">
        <v>20209</v>
      </c>
      <c r="P345" s="30" t="s">
        <v>20203</v>
      </c>
      <c r="Q345" s="30" t="s">
        <v>20210</v>
      </c>
      <c r="R345" s="30" t="s">
        <v>4174</v>
      </c>
    </row>
    <row r="346" spans="1:18" x14ac:dyDescent="0.2">
      <c r="A346" s="30" t="s">
        <v>16303</v>
      </c>
      <c r="B346" s="30" t="str">
        <f t="shared" si="5"/>
        <v>00000376-12828510</v>
      </c>
      <c r="C346" s="71">
        <v>46099</v>
      </c>
      <c r="D346" s="30" t="s">
        <v>17625</v>
      </c>
      <c r="E346" s="71">
        <v>46099</v>
      </c>
      <c r="F346" s="71" t="e">
        <f>VLOOKUP(B346,[1]Ban_hang!R:S,2,0)</f>
        <v>#N/A</v>
      </c>
      <c r="G346" s="30" t="s">
        <v>19355</v>
      </c>
      <c r="H346" s="30" t="s">
        <v>17626</v>
      </c>
      <c r="I346" s="84">
        <v>-11878250</v>
      </c>
      <c r="J346" s="31">
        <v>0</v>
      </c>
      <c r="K346" s="84">
        <v>-950260</v>
      </c>
      <c r="L346" s="84">
        <v>-12828510</v>
      </c>
      <c r="M346" s="84">
        <v>-12828510</v>
      </c>
      <c r="N346" s="30" t="s">
        <v>20201</v>
      </c>
      <c r="O346" s="30" t="s">
        <v>20209</v>
      </c>
      <c r="P346" s="30" t="s">
        <v>20203</v>
      </c>
      <c r="Q346" s="30" t="s">
        <v>20210</v>
      </c>
      <c r="R346" s="30" t="s">
        <v>4174</v>
      </c>
    </row>
    <row r="347" spans="1:18" x14ac:dyDescent="0.2">
      <c r="A347" s="30" t="s">
        <v>16291</v>
      </c>
      <c r="B347" s="30" t="str">
        <f t="shared" si="5"/>
        <v>000215881539000</v>
      </c>
      <c r="C347" s="71">
        <v>46100</v>
      </c>
      <c r="D347" s="30" t="s">
        <v>17630</v>
      </c>
      <c r="E347" s="71">
        <v>46100</v>
      </c>
      <c r="F347" s="71" t="e">
        <f>VLOOKUP(B347,[1]Ban_hang!R:S,2,0)</f>
        <v>#N/A</v>
      </c>
      <c r="G347" s="30" t="s">
        <v>18709</v>
      </c>
      <c r="H347" s="30" t="s">
        <v>17631</v>
      </c>
      <c r="I347" s="31">
        <v>1425000</v>
      </c>
      <c r="J347" s="31">
        <v>0</v>
      </c>
      <c r="K347" s="31">
        <v>114000</v>
      </c>
      <c r="L347" s="31">
        <v>1539000</v>
      </c>
      <c r="M347" s="31">
        <v>1539000</v>
      </c>
      <c r="N347" s="30" t="s">
        <v>20201</v>
      </c>
      <c r="O347" s="30" t="s">
        <v>20202</v>
      </c>
      <c r="P347" s="30" t="s">
        <v>20203</v>
      </c>
      <c r="Q347" s="30" t="s">
        <v>20204</v>
      </c>
      <c r="R347" s="30" t="s">
        <v>4458</v>
      </c>
    </row>
    <row r="348" spans="1:18" x14ac:dyDescent="0.2">
      <c r="A348" s="30" t="s">
        <v>16288</v>
      </c>
      <c r="B348" s="30" t="str">
        <f t="shared" si="5"/>
        <v>000215901313350</v>
      </c>
      <c r="C348" s="71">
        <v>46100</v>
      </c>
      <c r="D348" s="30" t="s">
        <v>17634</v>
      </c>
      <c r="E348" s="71">
        <v>46100</v>
      </c>
      <c r="F348" s="71" t="e">
        <f>VLOOKUP(B348,[1]Ban_hang!R:S,2,0)</f>
        <v>#N/A</v>
      </c>
      <c r="G348" s="30" t="s">
        <v>18705</v>
      </c>
      <c r="H348" s="30" t="s">
        <v>17635</v>
      </c>
      <c r="I348" s="31">
        <v>1216065</v>
      </c>
      <c r="J348" s="31">
        <v>0</v>
      </c>
      <c r="K348" s="31">
        <v>97285</v>
      </c>
      <c r="L348" s="31">
        <v>1313350</v>
      </c>
      <c r="M348" s="31">
        <v>1313350</v>
      </c>
      <c r="N348" s="30" t="s">
        <v>20201</v>
      </c>
      <c r="O348" s="30" t="s">
        <v>20202</v>
      </c>
      <c r="P348" s="30" t="s">
        <v>20203</v>
      </c>
      <c r="Q348" s="30" t="s">
        <v>20204</v>
      </c>
      <c r="R348" s="30" t="s">
        <v>4458</v>
      </c>
    </row>
    <row r="349" spans="1:18" x14ac:dyDescent="0.2">
      <c r="A349" s="30" t="s">
        <v>16291</v>
      </c>
      <c r="B349" s="30" t="str">
        <f t="shared" si="5"/>
        <v>000215892266920</v>
      </c>
      <c r="C349" s="71">
        <v>46100</v>
      </c>
      <c r="D349" s="30" t="s">
        <v>17632</v>
      </c>
      <c r="E349" s="71">
        <v>46100</v>
      </c>
      <c r="F349" s="71" t="e">
        <f>VLOOKUP(B349,[1]Ban_hang!R:S,2,0)</f>
        <v>#N/A</v>
      </c>
      <c r="G349" s="30" t="s">
        <v>18711</v>
      </c>
      <c r="H349" s="30" t="s">
        <v>17633</v>
      </c>
      <c r="I349" s="31">
        <v>2099000</v>
      </c>
      <c r="J349" s="31">
        <v>0</v>
      </c>
      <c r="K349" s="31">
        <v>167920</v>
      </c>
      <c r="L349" s="31">
        <v>2266920</v>
      </c>
      <c r="M349" s="31">
        <v>2266920</v>
      </c>
      <c r="N349" s="30" t="s">
        <v>20201</v>
      </c>
      <c r="O349" s="30" t="s">
        <v>20202</v>
      </c>
      <c r="P349" s="30" t="s">
        <v>20203</v>
      </c>
      <c r="Q349" s="30" t="s">
        <v>20204</v>
      </c>
      <c r="R349" s="30" t="s">
        <v>4458</v>
      </c>
    </row>
    <row r="350" spans="1:18" x14ac:dyDescent="0.2">
      <c r="A350" s="30" t="s">
        <v>16307</v>
      </c>
      <c r="B350" s="30" t="str">
        <f t="shared" si="5"/>
        <v>000215934585750</v>
      </c>
      <c r="C350" s="71">
        <v>46100</v>
      </c>
      <c r="D350" s="30" t="s">
        <v>17640</v>
      </c>
      <c r="E350" s="71">
        <v>46100</v>
      </c>
      <c r="F350" s="71" t="e">
        <f>VLOOKUP(B350,[1]Ban_hang!R:S,2,0)</f>
        <v>#N/A</v>
      </c>
      <c r="G350" s="30" t="s">
        <v>18626</v>
      </c>
      <c r="H350" s="30" t="s">
        <v>17641</v>
      </c>
      <c r="I350" s="31">
        <v>4246065</v>
      </c>
      <c r="J350" s="31">
        <v>0</v>
      </c>
      <c r="K350" s="31">
        <v>339685</v>
      </c>
      <c r="L350" s="31">
        <v>4585750</v>
      </c>
      <c r="M350" s="31">
        <v>4585750</v>
      </c>
      <c r="N350" s="30" t="s">
        <v>20201</v>
      </c>
      <c r="O350" s="30" t="s">
        <v>20202</v>
      </c>
      <c r="P350" s="30" t="s">
        <v>20203</v>
      </c>
      <c r="Q350" s="30" t="s">
        <v>20204</v>
      </c>
      <c r="R350" s="30" t="s">
        <v>4458</v>
      </c>
    </row>
    <row r="351" spans="1:18" x14ac:dyDescent="0.2">
      <c r="A351" s="30" t="s">
        <v>16290</v>
      </c>
      <c r="B351" s="30" t="str">
        <f t="shared" si="5"/>
        <v>000215913327480</v>
      </c>
      <c r="C351" s="71">
        <v>46100</v>
      </c>
      <c r="D351" s="30" t="s">
        <v>17636</v>
      </c>
      <c r="E351" s="71">
        <v>46100</v>
      </c>
      <c r="F351" s="71" t="e">
        <f>VLOOKUP(B351,[1]Ban_hang!R:S,2,0)</f>
        <v>#N/A</v>
      </c>
      <c r="G351" s="30" t="s">
        <v>18703</v>
      </c>
      <c r="H351" s="30" t="s">
        <v>17637</v>
      </c>
      <c r="I351" s="31">
        <v>3081000</v>
      </c>
      <c r="J351" s="31">
        <v>0</v>
      </c>
      <c r="K351" s="31">
        <v>246480</v>
      </c>
      <c r="L351" s="31">
        <v>3327480</v>
      </c>
      <c r="M351" s="31">
        <v>3327480</v>
      </c>
      <c r="N351" s="30" t="s">
        <v>20201</v>
      </c>
      <c r="O351" s="30" t="s">
        <v>20202</v>
      </c>
      <c r="P351" s="30" t="s">
        <v>20203</v>
      </c>
      <c r="Q351" s="30" t="s">
        <v>20204</v>
      </c>
      <c r="R351" s="30" t="s">
        <v>4458</v>
      </c>
    </row>
    <row r="352" spans="1:18" x14ac:dyDescent="0.2">
      <c r="A352" s="30" t="s">
        <v>16291</v>
      </c>
      <c r="B352" s="30" t="str">
        <f t="shared" si="5"/>
        <v>000215871539000</v>
      </c>
      <c r="C352" s="71">
        <v>46100</v>
      </c>
      <c r="D352" s="30" t="s">
        <v>17628</v>
      </c>
      <c r="E352" s="71">
        <v>46100</v>
      </c>
      <c r="F352" s="71" t="e">
        <f>VLOOKUP(B352,[1]Ban_hang!R:S,2,0)</f>
        <v>#N/A</v>
      </c>
      <c r="G352" s="30" t="s">
        <v>18715</v>
      </c>
      <c r="H352" s="30" t="s">
        <v>17629</v>
      </c>
      <c r="I352" s="31">
        <v>1425000</v>
      </c>
      <c r="J352" s="31">
        <v>0</v>
      </c>
      <c r="K352" s="31">
        <v>114000</v>
      </c>
      <c r="L352" s="31">
        <v>1539000</v>
      </c>
      <c r="M352" s="31">
        <v>1539000</v>
      </c>
      <c r="N352" s="30" t="s">
        <v>20201</v>
      </c>
      <c r="O352" s="30" t="s">
        <v>20202</v>
      </c>
      <c r="P352" s="30" t="s">
        <v>20203</v>
      </c>
      <c r="Q352" s="30" t="s">
        <v>20204</v>
      </c>
      <c r="R352" s="30" t="s">
        <v>4458</v>
      </c>
    </row>
    <row r="353" spans="1:18" x14ac:dyDescent="0.2">
      <c r="A353" s="30" t="s">
        <v>16289</v>
      </c>
      <c r="B353" s="30" t="str">
        <f t="shared" si="5"/>
        <v>000215942080976</v>
      </c>
      <c r="C353" s="71">
        <v>46100</v>
      </c>
      <c r="D353" s="30" t="s">
        <v>17642</v>
      </c>
      <c r="E353" s="71">
        <v>46100</v>
      </c>
      <c r="F353" s="71" t="e">
        <f>VLOOKUP(B353,[1]Ban_hang!R:S,2,0)</f>
        <v>#N/A</v>
      </c>
      <c r="G353" s="30" t="s">
        <v>19357</v>
      </c>
      <c r="H353" s="30" t="s">
        <v>17643</v>
      </c>
      <c r="I353" s="31">
        <v>1926830</v>
      </c>
      <c r="J353" s="31">
        <v>0</v>
      </c>
      <c r="K353" s="31">
        <v>154146</v>
      </c>
      <c r="L353" s="31">
        <v>2080976</v>
      </c>
      <c r="M353" s="31">
        <v>2080976</v>
      </c>
      <c r="N353" s="30" t="s">
        <v>20201</v>
      </c>
      <c r="O353" s="30" t="s">
        <v>20202</v>
      </c>
      <c r="P353" s="30" t="s">
        <v>20203</v>
      </c>
      <c r="Q353" s="30" t="s">
        <v>20204</v>
      </c>
      <c r="R353" s="30" t="s">
        <v>4458</v>
      </c>
    </row>
    <row r="354" spans="1:18" x14ac:dyDescent="0.2">
      <c r="A354" s="30" t="s">
        <v>16299</v>
      </c>
      <c r="B354" s="30" t="str">
        <f t="shared" si="5"/>
        <v>000215962107976</v>
      </c>
      <c r="C354" s="71">
        <v>46100</v>
      </c>
      <c r="D354" s="30" t="s">
        <v>17646</v>
      </c>
      <c r="E354" s="71">
        <v>46100</v>
      </c>
      <c r="F354" s="71" t="e">
        <f>VLOOKUP(B354,[1]Ban_hang!R:S,2,0)</f>
        <v>#N/A</v>
      </c>
      <c r="G354" s="30" t="s">
        <v>19359</v>
      </c>
      <c r="H354" s="30" t="s">
        <v>17647</v>
      </c>
      <c r="I354" s="31">
        <v>1951830</v>
      </c>
      <c r="J354" s="31">
        <v>0</v>
      </c>
      <c r="K354" s="31">
        <v>156146</v>
      </c>
      <c r="L354" s="31">
        <v>2107976</v>
      </c>
      <c r="M354" s="31">
        <v>2107976</v>
      </c>
      <c r="N354" s="30" t="s">
        <v>20201</v>
      </c>
      <c r="O354" s="30" t="s">
        <v>20202</v>
      </c>
      <c r="P354" s="30" t="s">
        <v>20203</v>
      </c>
      <c r="Q354" s="30" t="s">
        <v>20204</v>
      </c>
      <c r="R354" s="30" t="s">
        <v>4458</v>
      </c>
    </row>
    <row r="355" spans="1:18" x14ac:dyDescent="0.2">
      <c r="A355" s="30" t="s">
        <v>16292</v>
      </c>
      <c r="B355" s="30" t="str">
        <f t="shared" si="5"/>
        <v>000215975755190</v>
      </c>
      <c r="C355" s="71">
        <v>46100</v>
      </c>
      <c r="D355" s="30" t="s">
        <v>17648</v>
      </c>
      <c r="E355" s="71">
        <v>46100</v>
      </c>
      <c r="F355" s="71" t="e">
        <f>VLOOKUP(B355,[1]Ban_hang!R:S,2,0)</f>
        <v>#N/A</v>
      </c>
      <c r="G355" s="30" t="s">
        <v>19360</v>
      </c>
      <c r="H355" s="30" t="s">
        <v>17649</v>
      </c>
      <c r="I355" s="31">
        <v>5328880</v>
      </c>
      <c r="J355" s="31">
        <v>0</v>
      </c>
      <c r="K355" s="31">
        <v>426310</v>
      </c>
      <c r="L355" s="31">
        <v>5755190</v>
      </c>
      <c r="M355" s="31">
        <v>5755190</v>
      </c>
      <c r="N355" s="30" t="s">
        <v>20201</v>
      </c>
      <c r="O355" s="30" t="s">
        <v>20202</v>
      </c>
      <c r="P355" s="30" t="s">
        <v>20203</v>
      </c>
      <c r="Q355" s="30" t="s">
        <v>20204</v>
      </c>
      <c r="R355" s="30" t="s">
        <v>4458</v>
      </c>
    </row>
    <row r="356" spans="1:18" x14ac:dyDescent="0.2">
      <c r="A356" s="30" t="s">
        <v>16310</v>
      </c>
      <c r="B356" s="30" t="str">
        <f t="shared" si="5"/>
        <v>000215923448094</v>
      </c>
      <c r="C356" s="71">
        <v>46100</v>
      </c>
      <c r="D356" s="30" t="s">
        <v>17638</v>
      </c>
      <c r="E356" s="71">
        <v>46100</v>
      </c>
      <c r="F356" s="71" t="e">
        <f>VLOOKUP(B356,[1]Ban_hang!R:S,2,0)</f>
        <v>#N/A</v>
      </c>
      <c r="G356" s="30" t="s">
        <v>18681</v>
      </c>
      <c r="H356" s="30" t="s">
        <v>17639</v>
      </c>
      <c r="I356" s="31">
        <v>3192680</v>
      </c>
      <c r="J356" s="31">
        <v>0</v>
      </c>
      <c r="K356" s="31">
        <v>255414</v>
      </c>
      <c r="L356" s="31">
        <v>3448094</v>
      </c>
      <c r="M356" s="31">
        <v>3448094</v>
      </c>
      <c r="N356" s="30" t="s">
        <v>20201</v>
      </c>
      <c r="O356" s="30" t="s">
        <v>20202</v>
      </c>
      <c r="P356" s="30" t="s">
        <v>20203</v>
      </c>
      <c r="Q356" s="30" t="s">
        <v>20204</v>
      </c>
      <c r="R356" s="30" t="s">
        <v>4458</v>
      </c>
    </row>
    <row r="357" spans="1:18" x14ac:dyDescent="0.2">
      <c r="A357" s="30" t="s">
        <v>16303</v>
      </c>
      <c r="B357" s="30" t="str">
        <f t="shared" si="5"/>
        <v>00022770756000</v>
      </c>
      <c r="C357" s="71">
        <v>46100</v>
      </c>
      <c r="D357" s="30" t="s">
        <v>17650</v>
      </c>
      <c r="E357" s="71">
        <v>46100</v>
      </c>
      <c r="F357" s="71" t="e">
        <f>VLOOKUP(B357,[1]Ban_hang!R:S,2,0)</f>
        <v>#N/A</v>
      </c>
      <c r="G357" s="30" t="s">
        <v>19361</v>
      </c>
      <c r="H357" s="30" t="s">
        <v>17651</v>
      </c>
      <c r="I357" s="31">
        <v>700000</v>
      </c>
      <c r="J357" s="31">
        <v>0</v>
      </c>
      <c r="K357" s="31">
        <v>56000</v>
      </c>
      <c r="L357" s="31">
        <v>756000</v>
      </c>
      <c r="M357" s="31">
        <v>756000</v>
      </c>
      <c r="N357" s="30" t="s">
        <v>20201</v>
      </c>
      <c r="O357" s="30" t="s">
        <v>20202</v>
      </c>
      <c r="P357" s="30" t="s">
        <v>20203</v>
      </c>
      <c r="Q357" s="30" t="s">
        <v>20205</v>
      </c>
      <c r="R357" s="30" t="s">
        <v>4174</v>
      </c>
    </row>
    <row r="358" spans="1:18" x14ac:dyDescent="0.2">
      <c r="A358" s="30" t="s">
        <v>16299</v>
      </c>
      <c r="B358" s="30" t="str">
        <f t="shared" si="5"/>
        <v>0002159512466678</v>
      </c>
      <c r="C358" s="71">
        <v>46100</v>
      </c>
      <c r="D358" s="30" t="s">
        <v>17644</v>
      </c>
      <c r="E358" s="71">
        <v>46100</v>
      </c>
      <c r="F358" s="71" t="e">
        <f>VLOOKUP(B358,[1]Ban_hang!R:S,2,0)</f>
        <v>#N/A</v>
      </c>
      <c r="G358" s="30" t="s">
        <v>19358</v>
      </c>
      <c r="H358" s="30" t="s">
        <v>17645</v>
      </c>
      <c r="I358" s="31">
        <v>11543220</v>
      </c>
      <c r="J358" s="31">
        <v>0</v>
      </c>
      <c r="K358" s="31">
        <v>923458</v>
      </c>
      <c r="L358" s="31">
        <v>12466678</v>
      </c>
      <c r="M358" s="31">
        <v>12466678</v>
      </c>
      <c r="N358" s="30" t="s">
        <v>20201</v>
      </c>
      <c r="O358" s="30" t="s">
        <v>20202</v>
      </c>
      <c r="P358" s="30" t="s">
        <v>20203</v>
      </c>
      <c r="Q358" s="30" t="s">
        <v>20204</v>
      </c>
      <c r="R358" s="30" t="s">
        <v>4458</v>
      </c>
    </row>
    <row r="359" spans="1:18" x14ac:dyDescent="0.2">
      <c r="A359" s="30" t="s">
        <v>16299</v>
      </c>
      <c r="B359" s="30" t="str">
        <f t="shared" si="5"/>
        <v>00021693783000</v>
      </c>
      <c r="C359" s="71">
        <v>46102</v>
      </c>
      <c r="D359" s="30" t="s">
        <v>17656</v>
      </c>
      <c r="E359" s="71">
        <v>46102</v>
      </c>
      <c r="F359" s="71" t="e">
        <f>VLOOKUP(B359,[1]Ban_hang!R:S,2,0)</f>
        <v>#N/A</v>
      </c>
      <c r="G359" s="30" t="s">
        <v>18584</v>
      </c>
      <c r="H359" s="30" t="s">
        <v>17657</v>
      </c>
      <c r="I359" s="31">
        <v>725000</v>
      </c>
      <c r="J359" s="31">
        <v>0</v>
      </c>
      <c r="K359" s="31">
        <v>58000</v>
      </c>
      <c r="L359" s="31">
        <v>783000</v>
      </c>
      <c r="M359" s="31">
        <v>783000</v>
      </c>
      <c r="N359" s="30" t="s">
        <v>20201</v>
      </c>
      <c r="O359" s="30" t="s">
        <v>20202</v>
      </c>
      <c r="P359" s="30" t="s">
        <v>20203</v>
      </c>
      <c r="Q359" s="30" t="s">
        <v>20204</v>
      </c>
      <c r="R359" s="30" t="s">
        <v>4458</v>
      </c>
    </row>
    <row r="360" spans="1:18" x14ac:dyDescent="0.2">
      <c r="A360" s="30" t="s">
        <v>16299</v>
      </c>
      <c r="B360" s="30" t="str">
        <f t="shared" si="5"/>
        <v>000216928029649</v>
      </c>
      <c r="C360" s="71">
        <v>46102</v>
      </c>
      <c r="D360" s="30" t="s">
        <v>17654</v>
      </c>
      <c r="E360" s="71">
        <v>46102</v>
      </c>
      <c r="F360" s="71" t="e">
        <f>VLOOKUP(B360,[1]Ban_hang!R:S,2,0)</f>
        <v>#N/A</v>
      </c>
      <c r="G360" s="30" t="s">
        <v>18586</v>
      </c>
      <c r="H360" s="30" t="s">
        <v>17655</v>
      </c>
      <c r="I360" s="31">
        <v>7434860</v>
      </c>
      <c r="J360" s="31">
        <v>0</v>
      </c>
      <c r="K360" s="31">
        <v>594789</v>
      </c>
      <c r="L360" s="31">
        <v>8029649</v>
      </c>
      <c r="M360" s="31">
        <v>8029649</v>
      </c>
      <c r="N360" s="30" t="s">
        <v>20201</v>
      </c>
      <c r="O360" s="30" t="s">
        <v>20202</v>
      </c>
      <c r="P360" s="30" t="s">
        <v>20203</v>
      </c>
      <c r="Q360" s="30" t="s">
        <v>20204</v>
      </c>
      <c r="R360" s="30" t="s">
        <v>4458</v>
      </c>
    </row>
    <row r="361" spans="1:18" x14ac:dyDescent="0.2">
      <c r="A361" s="30" t="s">
        <v>16295</v>
      </c>
      <c r="B361" s="30" t="str">
        <f t="shared" si="5"/>
        <v>000228892314634</v>
      </c>
      <c r="C361" s="71">
        <v>46104</v>
      </c>
      <c r="D361" s="30" t="s">
        <v>17660</v>
      </c>
      <c r="E361" s="71">
        <v>46104</v>
      </c>
      <c r="F361" s="71" t="e">
        <f>VLOOKUP(B361,[1]Ban_hang!R:S,2,0)</f>
        <v>#N/A</v>
      </c>
      <c r="G361" s="30" t="s">
        <v>18672</v>
      </c>
      <c r="H361" s="30" t="s">
        <v>17661</v>
      </c>
      <c r="I361" s="31">
        <v>2143180</v>
      </c>
      <c r="J361" s="31">
        <v>0</v>
      </c>
      <c r="K361" s="31">
        <v>171454</v>
      </c>
      <c r="L361" s="31">
        <v>2314634</v>
      </c>
      <c r="M361" s="31">
        <v>2314634</v>
      </c>
      <c r="N361" s="30" t="s">
        <v>20201</v>
      </c>
      <c r="O361" s="30" t="s">
        <v>20202</v>
      </c>
      <c r="P361" s="30" t="s">
        <v>20203</v>
      </c>
      <c r="Q361" s="30" t="s">
        <v>20204</v>
      </c>
      <c r="R361" s="30" t="s">
        <v>4458</v>
      </c>
    </row>
    <row r="362" spans="1:18" x14ac:dyDescent="0.2">
      <c r="A362" s="30" t="s">
        <v>16303</v>
      </c>
      <c r="B362" s="30" t="str">
        <f t="shared" si="5"/>
        <v>00023309783000</v>
      </c>
      <c r="C362" s="71">
        <v>46104</v>
      </c>
      <c r="D362" s="30" t="s">
        <v>17664</v>
      </c>
      <c r="E362" s="71">
        <v>46104</v>
      </c>
      <c r="F362" s="71" t="e">
        <f>VLOOKUP(B362,[1]Ban_hang!R:S,2,0)</f>
        <v>#N/A</v>
      </c>
      <c r="G362" s="30" t="s">
        <v>18691</v>
      </c>
      <c r="H362" s="30" t="s">
        <v>17665</v>
      </c>
      <c r="I362" s="31">
        <v>725000</v>
      </c>
      <c r="J362" s="31">
        <v>0</v>
      </c>
      <c r="K362" s="31">
        <v>58000</v>
      </c>
      <c r="L362" s="31">
        <v>783000</v>
      </c>
      <c r="M362" s="31">
        <v>783000</v>
      </c>
      <c r="N362" s="30" t="s">
        <v>20201</v>
      </c>
      <c r="O362" s="30" t="s">
        <v>20202</v>
      </c>
      <c r="P362" s="30" t="s">
        <v>20203</v>
      </c>
      <c r="Q362" s="30" t="s">
        <v>20205</v>
      </c>
      <c r="R362" s="30" t="s">
        <v>4174</v>
      </c>
    </row>
    <row r="363" spans="1:18" x14ac:dyDescent="0.2">
      <c r="A363" s="30" t="s">
        <v>16303</v>
      </c>
      <c r="B363" s="30" t="str">
        <f t="shared" si="5"/>
        <v>000233102314634</v>
      </c>
      <c r="C363" s="71">
        <v>46104</v>
      </c>
      <c r="D363" s="30" t="s">
        <v>17666</v>
      </c>
      <c r="E363" s="71">
        <v>46104</v>
      </c>
      <c r="F363" s="71" t="e">
        <f>VLOOKUP(B363,[1]Ban_hang!R:S,2,0)</f>
        <v>#N/A</v>
      </c>
      <c r="G363" s="30" t="s">
        <v>18697</v>
      </c>
      <c r="H363" s="30" t="s">
        <v>17667</v>
      </c>
      <c r="I363" s="31">
        <v>2143180</v>
      </c>
      <c r="J363" s="31">
        <v>0</v>
      </c>
      <c r="K363" s="31">
        <v>171454</v>
      </c>
      <c r="L363" s="31">
        <v>2314634</v>
      </c>
      <c r="M363" s="31">
        <v>2314634</v>
      </c>
      <c r="N363" s="30" t="s">
        <v>20201</v>
      </c>
      <c r="O363" s="30" t="s">
        <v>20202</v>
      </c>
      <c r="P363" s="30" t="s">
        <v>20203</v>
      </c>
      <c r="Q363" s="30" t="s">
        <v>20205</v>
      </c>
      <c r="R363" s="30" t="s">
        <v>4174</v>
      </c>
    </row>
    <row r="364" spans="1:18" x14ac:dyDescent="0.2">
      <c r="A364" s="30" t="s">
        <v>16308</v>
      </c>
      <c r="B364" s="30" t="str">
        <f t="shared" si="5"/>
        <v>000228884702082</v>
      </c>
      <c r="C364" s="71">
        <v>46104</v>
      </c>
      <c r="D364" s="30" t="s">
        <v>17658</v>
      </c>
      <c r="E364" s="71">
        <v>46104</v>
      </c>
      <c r="F364" s="71" t="e">
        <f>VLOOKUP(B364,[1]Ban_hang!R:S,2,0)</f>
        <v>#N/A</v>
      </c>
      <c r="G364" s="30" t="s">
        <v>18687</v>
      </c>
      <c r="H364" s="30" t="s">
        <v>17659</v>
      </c>
      <c r="I364" s="31">
        <v>4353780</v>
      </c>
      <c r="J364" s="31">
        <v>0</v>
      </c>
      <c r="K364" s="31">
        <v>348302</v>
      </c>
      <c r="L364" s="31">
        <v>4702082</v>
      </c>
      <c r="M364" s="31">
        <v>4702082</v>
      </c>
      <c r="N364" s="30" t="s">
        <v>20201</v>
      </c>
      <c r="O364" s="30" t="s">
        <v>20202</v>
      </c>
      <c r="P364" s="30" t="s">
        <v>20203</v>
      </c>
      <c r="Q364" s="30" t="s">
        <v>20204</v>
      </c>
      <c r="R364" s="30" t="s">
        <v>4458</v>
      </c>
    </row>
    <row r="365" spans="1:18" x14ac:dyDescent="0.2">
      <c r="A365" s="30" t="s">
        <v>16287</v>
      </c>
      <c r="B365" s="30" t="str">
        <f t="shared" si="5"/>
        <v>000228902314634</v>
      </c>
      <c r="C365" s="71">
        <v>46104</v>
      </c>
      <c r="D365" s="30" t="s">
        <v>17662</v>
      </c>
      <c r="E365" s="71">
        <v>46104</v>
      </c>
      <c r="F365" s="71" t="e">
        <f>VLOOKUP(B365,[1]Ban_hang!R:S,2,0)</f>
        <v>#N/A</v>
      </c>
      <c r="G365" s="30" t="s">
        <v>18666</v>
      </c>
      <c r="H365" s="30" t="s">
        <v>17663</v>
      </c>
      <c r="I365" s="31">
        <v>2143180</v>
      </c>
      <c r="J365" s="31">
        <v>0</v>
      </c>
      <c r="K365" s="31">
        <v>171454</v>
      </c>
      <c r="L365" s="31">
        <v>2314634</v>
      </c>
      <c r="M365" s="31">
        <v>2314634</v>
      </c>
      <c r="N365" s="30" t="s">
        <v>20201</v>
      </c>
      <c r="O365" s="30" t="s">
        <v>20202</v>
      </c>
      <c r="P365" s="30" t="s">
        <v>20203</v>
      </c>
      <c r="Q365" s="30" t="s">
        <v>20204</v>
      </c>
      <c r="R365" s="30" t="s">
        <v>4458</v>
      </c>
    </row>
    <row r="366" spans="1:18" x14ac:dyDescent="0.2">
      <c r="A366" s="30" t="s">
        <v>16294</v>
      </c>
      <c r="B366" s="30" t="str">
        <f t="shared" si="5"/>
        <v>000228911539000</v>
      </c>
      <c r="C366" s="71">
        <v>46105</v>
      </c>
      <c r="D366" s="30" t="s">
        <v>17672</v>
      </c>
      <c r="E366" s="71">
        <v>46105</v>
      </c>
      <c r="F366" s="71" t="e">
        <f>VLOOKUP(B366,[1]Ban_hang!R:S,2,0)</f>
        <v>#N/A</v>
      </c>
      <c r="G366" s="30" t="s">
        <v>18659</v>
      </c>
      <c r="H366" s="30" t="s">
        <v>17673</v>
      </c>
      <c r="I366" s="31">
        <v>1425000</v>
      </c>
      <c r="J366" s="31">
        <v>0</v>
      </c>
      <c r="K366" s="31">
        <v>114000</v>
      </c>
      <c r="L366" s="31">
        <v>1539000</v>
      </c>
      <c r="M366" s="31">
        <v>1539000</v>
      </c>
      <c r="N366" s="30" t="s">
        <v>20201</v>
      </c>
      <c r="O366" s="30" t="s">
        <v>20202</v>
      </c>
      <c r="P366" s="30" t="s">
        <v>20203</v>
      </c>
      <c r="Q366" s="30" t="s">
        <v>20204</v>
      </c>
      <c r="R366" s="30" t="s">
        <v>4458</v>
      </c>
    </row>
    <row r="367" spans="1:18" x14ac:dyDescent="0.2">
      <c r="A367" s="30" t="s">
        <v>16303</v>
      </c>
      <c r="B367" s="30" t="str">
        <f t="shared" si="5"/>
        <v>00023250918865</v>
      </c>
      <c r="C367" s="71">
        <v>46105</v>
      </c>
      <c r="D367" s="30" t="s">
        <v>17678</v>
      </c>
      <c r="E367" s="71">
        <v>46105</v>
      </c>
      <c r="F367" s="71" t="e">
        <f>VLOOKUP(B367,[1]Ban_hang!R:S,2,0)</f>
        <v>#N/A</v>
      </c>
      <c r="G367" s="30" t="s">
        <v>18617</v>
      </c>
      <c r="H367" s="30" t="s">
        <v>17679</v>
      </c>
      <c r="I367" s="31">
        <v>850801</v>
      </c>
      <c r="J367" s="31">
        <v>0</v>
      </c>
      <c r="K367" s="31">
        <v>68064</v>
      </c>
      <c r="L367" s="31">
        <v>918865</v>
      </c>
      <c r="M367" s="31">
        <v>918865</v>
      </c>
      <c r="N367" s="30" t="s">
        <v>20201</v>
      </c>
      <c r="O367" s="30" t="s">
        <v>20202</v>
      </c>
      <c r="P367" s="30" t="s">
        <v>20203</v>
      </c>
      <c r="Q367" s="30" t="s">
        <v>20205</v>
      </c>
      <c r="R367" s="30" t="s">
        <v>4174</v>
      </c>
    </row>
    <row r="368" spans="1:18" x14ac:dyDescent="0.2">
      <c r="A368" s="30" t="s">
        <v>16303</v>
      </c>
      <c r="B368" s="30" t="str">
        <f t="shared" si="5"/>
        <v>000232525667300</v>
      </c>
      <c r="C368" s="71">
        <v>46105</v>
      </c>
      <c r="D368" s="30" t="s">
        <v>17682</v>
      </c>
      <c r="E368" s="71">
        <v>46105</v>
      </c>
      <c r="F368" s="71" t="e">
        <f>VLOOKUP(B368,[1]Ban_hang!R:S,2,0)</f>
        <v>#N/A</v>
      </c>
      <c r="G368" s="30" t="s">
        <v>18621</v>
      </c>
      <c r="H368" s="30" t="s">
        <v>17683</v>
      </c>
      <c r="I368" s="31">
        <v>5247500</v>
      </c>
      <c r="J368" s="31">
        <v>0</v>
      </c>
      <c r="K368" s="31">
        <v>419800</v>
      </c>
      <c r="L368" s="31">
        <v>5667300</v>
      </c>
      <c r="M368" s="31">
        <v>5667300</v>
      </c>
      <c r="N368" s="30" t="s">
        <v>20201</v>
      </c>
      <c r="O368" s="30" t="s">
        <v>20202</v>
      </c>
      <c r="P368" s="30" t="s">
        <v>20203</v>
      </c>
      <c r="Q368" s="30" t="s">
        <v>20205</v>
      </c>
      <c r="R368" s="30" t="s">
        <v>4174</v>
      </c>
    </row>
    <row r="369" spans="1:18" x14ac:dyDescent="0.2">
      <c r="A369" s="30" t="s">
        <v>16299</v>
      </c>
      <c r="B369" s="30" t="str">
        <f t="shared" si="5"/>
        <v>00024176919976</v>
      </c>
      <c r="C369" s="71">
        <v>46105</v>
      </c>
      <c r="D369" s="30" t="s">
        <v>17674</v>
      </c>
      <c r="E369" s="71">
        <v>46105</v>
      </c>
      <c r="F369" s="71" t="e">
        <f>VLOOKUP(B369,[1]Ban_hang!R:S,2,0)</f>
        <v>#N/A</v>
      </c>
      <c r="G369" s="30" t="s">
        <v>18595</v>
      </c>
      <c r="H369" s="30" t="s">
        <v>17675</v>
      </c>
      <c r="I369" s="31">
        <v>851830</v>
      </c>
      <c r="J369" s="31">
        <v>0</v>
      </c>
      <c r="K369" s="31">
        <v>68146</v>
      </c>
      <c r="L369" s="31">
        <v>919976</v>
      </c>
      <c r="M369" s="31">
        <v>919976</v>
      </c>
      <c r="N369" s="30" t="s">
        <v>20201</v>
      </c>
      <c r="O369" s="30" t="s">
        <v>20202</v>
      </c>
      <c r="P369" s="30" t="s">
        <v>20203</v>
      </c>
      <c r="Q369" s="30" t="s">
        <v>20204</v>
      </c>
      <c r="R369" s="30" t="s">
        <v>4458</v>
      </c>
    </row>
    <row r="370" spans="1:18" x14ac:dyDescent="0.2">
      <c r="A370" s="30" t="s">
        <v>16299</v>
      </c>
      <c r="B370" s="30" t="str">
        <f t="shared" si="5"/>
        <v>000241772266920</v>
      </c>
      <c r="C370" s="71">
        <v>46105</v>
      </c>
      <c r="D370" s="30" t="s">
        <v>17676</v>
      </c>
      <c r="E370" s="71">
        <v>46105</v>
      </c>
      <c r="F370" s="71" t="e">
        <f>VLOOKUP(B370,[1]Ban_hang!R:S,2,0)</f>
        <v>#N/A</v>
      </c>
      <c r="G370" s="30" t="s">
        <v>18597</v>
      </c>
      <c r="H370" s="30" t="s">
        <v>17677</v>
      </c>
      <c r="I370" s="31">
        <v>2099000</v>
      </c>
      <c r="J370" s="31">
        <v>0</v>
      </c>
      <c r="K370" s="31">
        <v>167920</v>
      </c>
      <c r="L370" s="31">
        <v>2266920</v>
      </c>
      <c r="M370" s="31">
        <v>2266920</v>
      </c>
      <c r="N370" s="30" t="s">
        <v>20201</v>
      </c>
      <c r="O370" s="30" t="s">
        <v>20202</v>
      </c>
      <c r="P370" s="30" t="s">
        <v>20203</v>
      </c>
      <c r="Q370" s="30" t="s">
        <v>20204</v>
      </c>
      <c r="R370" s="30" t="s">
        <v>4458</v>
      </c>
    </row>
    <row r="371" spans="1:18" x14ac:dyDescent="0.2">
      <c r="A371" s="30" t="s">
        <v>16303</v>
      </c>
      <c r="B371" s="30" t="str">
        <f t="shared" si="5"/>
        <v>000239802094515</v>
      </c>
      <c r="C371" s="71">
        <v>46105</v>
      </c>
      <c r="D371" s="30" t="s">
        <v>17680</v>
      </c>
      <c r="E371" s="71">
        <v>46105</v>
      </c>
      <c r="F371" s="71" t="e">
        <f>VLOOKUP(B371,[1]Ban_hang!R:S,2,0)</f>
        <v>#N/A</v>
      </c>
      <c r="G371" s="30" t="s">
        <v>18612</v>
      </c>
      <c r="H371" s="30" t="s">
        <v>17681</v>
      </c>
      <c r="I371" s="31">
        <v>1939366</v>
      </c>
      <c r="J371" s="31">
        <v>0</v>
      </c>
      <c r="K371" s="31">
        <v>155149</v>
      </c>
      <c r="L371" s="31">
        <v>2094515</v>
      </c>
      <c r="M371" s="31">
        <v>2094515</v>
      </c>
      <c r="N371" s="30" t="s">
        <v>20201</v>
      </c>
      <c r="O371" s="30" t="s">
        <v>20202</v>
      </c>
      <c r="P371" s="30" t="s">
        <v>20203</v>
      </c>
      <c r="Q371" s="30" t="s">
        <v>20205</v>
      </c>
      <c r="R371" s="30" t="s">
        <v>4174</v>
      </c>
    </row>
    <row r="372" spans="1:18" x14ac:dyDescent="0.2">
      <c r="A372" s="30" t="s">
        <v>16303</v>
      </c>
      <c r="B372" s="30" t="str">
        <f t="shared" si="5"/>
        <v>000232515667300</v>
      </c>
      <c r="C372" s="71">
        <v>46106</v>
      </c>
      <c r="D372" s="30" t="s">
        <v>17684</v>
      </c>
      <c r="E372" s="71">
        <v>46106</v>
      </c>
      <c r="F372" s="71" t="e">
        <f>VLOOKUP(B372,[1]Ban_hang!R:S,2,0)</f>
        <v>#N/A</v>
      </c>
      <c r="G372" s="30" t="s">
        <v>18619</v>
      </c>
      <c r="H372" s="30" t="s">
        <v>17685</v>
      </c>
      <c r="I372" s="31">
        <v>5247500</v>
      </c>
      <c r="J372" s="31">
        <v>0</v>
      </c>
      <c r="K372" s="31">
        <v>419800</v>
      </c>
      <c r="L372" s="31">
        <v>5667300</v>
      </c>
      <c r="M372" s="31">
        <v>5667300</v>
      </c>
      <c r="N372" s="30" t="s">
        <v>20201</v>
      </c>
      <c r="O372" s="30" t="s">
        <v>20202</v>
      </c>
      <c r="P372" s="30" t="s">
        <v>20203</v>
      </c>
      <c r="Q372" s="30" t="s">
        <v>20205</v>
      </c>
      <c r="R372" s="30" t="s">
        <v>4174</v>
      </c>
    </row>
    <row r="373" spans="1:18" x14ac:dyDescent="0.2">
      <c r="A373" s="30" t="s">
        <v>16307</v>
      </c>
      <c r="B373" s="30" t="str">
        <f t="shared" si="5"/>
        <v>000232662314634</v>
      </c>
      <c r="C373" s="71">
        <v>46107</v>
      </c>
      <c r="D373" s="30" t="s">
        <v>17709</v>
      </c>
      <c r="E373" s="71">
        <v>46107</v>
      </c>
      <c r="F373" s="71" t="e">
        <f>VLOOKUP(B373,[1]Ban_hang!R:S,2,0)</f>
        <v>#N/A</v>
      </c>
      <c r="G373" s="30" t="s">
        <v>18628</v>
      </c>
      <c r="H373" s="30" t="s">
        <v>17710</v>
      </c>
      <c r="I373" s="31">
        <v>2143180</v>
      </c>
      <c r="J373" s="31">
        <v>0</v>
      </c>
      <c r="K373" s="31">
        <v>171454</v>
      </c>
      <c r="L373" s="31">
        <v>2314634</v>
      </c>
      <c r="M373" s="31">
        <v>2314634</v>
      </c>
      <c r="N373" s="30" t="s">
        <v>20201</v>
      </c>
      <c r="O373" s="30" t="s">
        <v>20202</v>
      </c>
      <c r="P373" s="30" t="s">
        <v>20203</v>
      </c>
      <c r="Q373" s="30" t="s">
        <v>20204</v>
      </c>
      <c r="R373" s="30" t="s">
        <v>4458</v>
      </c>
    </row>
    <row r="374" spans="1:18" x14ac:dyDescent="0.2">
      <c r="A374" s="30" t="s">
        <v>16291</v>
      </c>
      <c r="B374" s="30" t="str">
        <f t="shared" si="5"/>
        <v>00023268756000</v>
      </c>
      <c r="C374" s="71">
        <v>46107</v>
      </c>
      <c r="D374" s="30" t="s">
        <v>17713</v>
      </c>
      <c r="E374" s="71">
        <v>46107</v>
      </c>
      <c r="F374" s="71" t="e">
        <f>VLOOKUP(B374,[1]Ban_hang!R:S,2,0)</f>
        <v>#N/A</v>
      </c>
      <c r="G374" s="30" t="s">
        <v>18640</v>
      </c>
      <c r="H374" s="30" t="s">
        <v>17714</v>
      </c>
      <c r="I374" s="31">
        <v>700000</v>
      </c>
      <c r="J374" s="31">
        <v>0</v>
      </c>
      <c r="K374" s="31">
        <v>56000</v>
      </c>
      <c r="L374" s="31">
        <v>756000</v>
      </c>
      <c r="M374" s="31">
        <v>756000</v>
      </c>
      <c r="N374" s="30" t="s">
        <v>20201</v>
      </c>
      <c r="O374" s="30" t="s">
        <v>20202</v>
      </c>
      <c r="P374" s="30" t="s">
        <v>20203</v>
      </c>
      <c r="Q374" s="30" t="s">
        <v>20204</v>
      </c>
      <c r="R374" s="30" t="s">
        <v>4458</v>
      </c>
    </row>
    <row r="375" spans="1:18" x14ac:dyDescent="0.2">
      <c r="A375" s="30" t="s">
        <v>16310</v>
      </c>
      <c r="B375" s="30" t="str">
        <f t="shared" si="5"/>
        <v>000232601133460</v>
      </c>
      <c r="C375" s="71">
        <v>46107</v>
      </c>
      <c r="D375" s="30" t="s">
        <v>17697</v>
      </c>
      <c r="E375" s="71">
        <v>46107</v>
      </c>
      <c r="F375" s="71" t="e">
        <f>VLOOKUP(B375,[1]Ban_hang!R:S,2,0)</f>
        <v>#N/A</v>
      </c>
      <c r="G375" s="30" t="s">
        <v>18683</v>
      </c>
      <c r="H375" s="30" t="s">
        <v>17698</v>
      </c>
      <c r="I375" s="31">
        <v>1049500</v>
      </c>
      <c r="J375" s="31">
        <v>0</v>
      </c>
      <c r="K375" s="31">
        <v>83960</v>
      </c>
      <c r="L375" s="31">
        <v>1133460</v>
      </c>
      <c r="M375" s="31">
        <v>1133460</v>
      </c>
      <c r="N375" s="30" t="s">
        <v>20201</v>
      </c>
      <c r="O375" s="30" t="s">
        <v>20202</v>
      </c>
      <c r="P375" s="30" t="s">
        <v>20203</v>
      </c>
      <c r="Q375" s="30" t="s">
        <v>20204</v>
      </c>
      <c r="R375" s="30" t="s">
        <v>4458</v>
      </c>
    </row>
    <row r="376" spans="1:18" x14ac:dyDescent="0.2">
      <c r="A376" s="30" t="s">
        <v>16299</v>
      </c>
      <c r="B376" s="30" t="str">
        <f t="shared" si="5"/>
        <v>000232701788480</v>
      </c>
      <c r="C376" s="71">
        <v>46107</v>
      </c>
      <c r="D376" s="30" t="s">
        <v>17717</v>
      </c>
      <c r="E376" s="71">
        <v>46107</v>
      </c>
      <c r="F376" s="71" t="e">
        <f>VLOOKUP(B376,[1]Ban_hang!R:S,2,0)</f>
        <v>#N/A</v>
      </c>
      <c r="G376" s="30" t="s">
        <v>18601</v>
      </c>
      <c r="H376" s="30" t="s">
        <v>17718</v>
      </c>
      <c r="I376" s="31">
        <v>1656000</v>
      </c>
      <c r="J376" s="31">
        <v>0</v>
      </c>
      <c r="K376" s="31">
        <v>132480</v>
      </c>
      <c r="L376" s="31">
        <v>1788480</v>
      </c>
      <c r="M376" s="31">
        <v>1788480</v>
      </c>
      <c r="N376" s="30" t="s">
        <v>20201</v>
      </c>
      <c r="O376" s="30" t="s">
        <v>20202</v>
      </c>
      <c r="P376" s="30" t="s">
        <v>20203</v>
      </c>
      <c r="Q376" s="30" t="s">
        <v>20204</v>
      </c>
      <c r="R376" s="30" t="s">
        <v>4458</v>
      </c>
    </row>
    <row r="377" spans="1:18" x14ac:dyDescent="0.2">
      <c r="A377" s="30" t="s">
        <v>16295</v>
      </c>
      <c r="B377" s="30" t="str">
        <f t="shared" si="5"/>
        <v>000232624586706</v>
      </c>
      <c r="C377" s="71">
        <v>46107</v>
      </c>
      <c r="D377" s="30" t="s">
        <v>17701</v>
      </c>
      <c r="E377" s="71">
        <v>46107</v>
      </c>
      <c r="F377" s="71" t="e">
        <f>VLOOKUP(B377,[1]Ban_hang!R:S,2,0)</f>
        <v>#N/A</v>
      </c>
      <c r="G377" s="30" t="s">
        <v>18676</v>
      </c>
      <c r="H377" s="30" t="s">
        <v>17702</v>
      </c>
      <c r="I377" s="31">
        <v>4246950</v>
      </c>
      <c r="J377" s="31">
        <v>0</v>
      </c>
      <c r="K377" s="31">
        <v>339756</v>
      </c>
      <c r="L377" s="31">
        <v>4586706</v>
      </c>
      <c r="M377" s="31">
        <v>4586706</v>
      </c>
      <c r="N377" s="30" t="s">
        <v>20201</v>
      </c>
      <c r="O377" s="30" t="s">
        <v>20202</v>
      </c>
      <c r="P377" s="30" t="s">
        <v>20203</v>
      </c>
      <c r="Q377" s="30" t="s">
        <v>20204</v>
      </c>
      <c r="R377" s="30" t="s">
        <v>4458</v>
      </c>
    </row>
    <row r="378" spans="1:18" x14ac:dyDescent="0.2">
      <c r="A378" s="30" t="s">
        <v>16287</v>
      </c>
      <c r="B378" s="30" t="str">
        <f t="shared" si="5"/>
        <v>000232631857098</v>
      </c>
      <c r="C378" s="71">
        <v>46107</v>
      </c>
      <c r="D378" s="30" t="s">
        <v>17703</v>
      </c>
      <c r="E378" s="71">
        <v>46107</v>
      </c>
      <c r="F378" s="71" t="e">
        <f>VLOOKUP(B378,[1]Ban_hang!R:S,2,0)</f>
        <v>#N/A</v>
      </c>
      <c r="G378" s="30" t="s">
        <v>18661</v>
      </c>
      <c r="H378" s="30" t="s">
        <v>17704</v>
      </c>
      <c r="I378" s="31">
        <v>1719535</v>
      </c>
      <c r="J378" s="31">
        <v>0</v>
      </c>
      <c r="K378" s="31">
        <v>137563</v>
      </c>
      <c r="L378" s="31">
        <v>1857098</v>
      </c>
      <c r="M378" s="31">
        <v>1857098</v>
      </c>
      <c r="N378" s="30" t="s">
        <v>20201</v>
      </c>
      <c r="O378" s="30" t="s">
        <v>20202</v>
      </c>
      <c r="P378" s="30" t="s">
        <v>20203</v>
      </c>
      <c r="Q378" s="30" t="s">
        <v>20204</v>
      </c>
      <c r="R378" s="30" t="s">
        <v>4458</v>
      </c>
    </row>
    <row r="379" spans="1:18" x14ac:dyDescent="0.2">
      <c r="A379" s="30" t="s">
        <v>16288</v>
      </c>
      <c r="B379" s="30" t="str">
        <f t="shared" si="5"/>
        <v>00023258756000</v>
      </c>
      <c r="C379" s="71">
        <v>46107</v>
      </c>
      <c r="D379" s="30" t="s">
        <v>17693</v>
      </c>
      <c r="E379" s="71">
        <v>46107</v>
      </c>
      <c r="F379" s="71" t="e">
        <f>VLOOKUP(B379,[1]Ban_hang!R:S,2,0)</f>
        <v>#N/A</v>
      </c>
      <c r="G379" s="30" t="s">
        <v>18707</v>
      </c>
      <c r="H379" s="30" t="s">
        <v>17694</v>
      </c>
      <c r="I379" s="31">
        <v>700000</v>
      </c>
      <c r="J379" s="31">
        <v>0</v>
      </c>
      <c r="K379" s="31">
        <v>56000</v>
      </c>
      <c r="L379" s="31">
        <v>756000</v>
      </c>
      <c r="M379" s="31">
        <v>756000</v>
      </c>
      <c r="N379" s="30" t="s">
        <v>20201</v>
      </c>
      <c r="O379" s="30" t="s">
        <v>20202</v>
      </c>
      <c r="P379" s="30" t="s">
        <v>20203</v>
      </c>
      <c r="Q379" s="30" t="s">
        <v>20204</v>
      </c>
      <c r="R379" s="30" t="s">
        <v>4458</v>
      </c>
    </row>
    <row r="380" spans="1:18" x14ac:dyDescent="0.2">
      <c r="A380" s="30" t="s">
        <v>16310</v>
      </c>
      <c r="B380" s="30" t="str">
        <f t="shared" si="5"/>
        <v>000232562019691</v>
      </c>
      <c r="C380" s="71">
        <v>46107</v>
      </c>
      <c r="D380" s="30" t="s">
        <v>17689</v>
      </c>
      <c r="E380" s="71">
        <v>46107</v>
      </c>
      <c r="F380" s="71" t="e">
        <f>VLOOKUP(B380,[1]Ban_hang!R:S,2,0)</f>
        <v>#N/A</v>
      </c>
      <c r="G380" s="30" t="s">
        <v>18685</v>
      </c>
      <c r="H380" s="30" t="s">
        <v>17690</v>
      </c>
      <c r="I380" s="31">
        <v>1870084</v>
      </c>
      <c r="J380" s="31">
        <v>0</v>
      </c>
      <c r="K380" s="31">
        <v>149607</v>
      </c>
      <c r="L380" s="31">
        <v>2019691</v>
      </c>
      <c r="M380" s="31">
        <v>2019691</v>
      </c>
      <c r="N380" s="30" t="s">
        <v>20201</v>
      </c>
      <c r="O380" s="30" t="s">
        <v>20202</v>
      </c>
      <c r="P380" s="30" t="s">
        <v>20203</v>
      </c>
      <c r="Q380" s="30" t="s">
        <v>20204</v>
      </c>
      <c r="R380" s="30" t="s">
        <v>4458</v>
      </c>
    </row>
    <row r="381" spans="1:18" x14ac:dyDescent="0.2">
      <c r="A381" s="30" t="s">
        <v>16309</v>
      </c>
      <c r="B381" s="30" t="str">
        <f t="shared" si="5"/>
        <v>000232613125110</v>
      </c>
      <c r="C381" s="71">
        <v>46107</v>
      </c>
      <c r="D381" s="30" t="s">
        <v>17699</v>
      </c>
      <c r="E381" s="71">
        <v>46107</v>
      </c>
      <c r="F381" s="71" t="e">
        <f>VLOOKUP(B381,[1]Ban_hang!R:S,2,0)</f>
        <v>#N/A</v>
      </c>
      <c r="G381" s="30" t="s">
        <v>18679</v>
      </c>
      <c r="H381" s="30" t="s">
        <v>17700</v>
      </c>
      <c r="I381" s="31">
        <v>2893620</v>
      </c>
      <c r="J381" s="31">
        <v>0</v>
      </c>
      <c r="K381" s="31">
        <v>231490</v>
      </c>
      <c r="L381" s="31">
        <v>3125110</v>
      </c>
      <c r="M381" s="31">
        <v>3125110</v>
      </c>
      <c r="N381" s="30" t="s">
        <v>20201</v>
      </c>
      <c r="O381" s="30" t="s">
        <v>20202</v>
      </c>
      <c r="P381" s="30" t="s">
        <v>20203</v>
      </c>
      <c r="Q381" s="30" t="s">
        <v>20204</v>
      </c>
      <c r="R381" s="30" t="s">
        <v>4458</v>
      </c>
    </row>
    <row r="382" spans="1:18" x14ac:dyDescent="0.2">
      <c r="A382" s="30" t="s">
        <v>16291</v>
      </c>
      <c r="B382" s="30" t="str">
        <f t="shared" si="5"/>
        <v>000232672266920</v>
      </c>
      <c r="C382" s="71">
        <v>46107</v>
      </c>
      <c r="D382" s="30" t="s">
        <v>17711</v>
      </c>
      <c r="E382" s="71">
        <v>46107</v>
      </c>
      <c r="F382" s="71" t="e">
        <f>VLOOKUP(B382,[1]Ban_hang!R:S,2,0)</f>
        <v>#N/A</v>
      </c>
      <c r="G382" s="30" t="s">
        <v>18638</v>
      </c>
      <c r="H382" s="30" t="s">
        <v>17712</v>
      </c>
      <c r="I382" s="31">
        <v>2099000</v>
      </c>
      <c r="J382" s="31">
        <v>0</v>
      </c>
      <c r="K382" s="31">
        <v>167920</v>
      </c>
      <c r="L382" s="31">
        <v>2266920</v>
      </c>
      <c r="M382" s="31">
        <v>2266920</v>
      </c>
      <c r="N382" s="30" t="s">
        <v>20201</v>
      </c>
      <c r="O382" s="30" t="s">
        <v>20202</v>
      </c>
      <c r="P382" s="30" t="s">
        <v>20203</v>
      </c>
      <c r="Q382" s="30" t="s">
        <v>20204</v>
      </c>
      <c r="R382" s="30" t="s">
        <v>4458</v>
      </c>
    </row>
    <row r="383" spans="1:18" x14ac:dyDescent="0.2">
      <c r="A383" s="30" t="s">
        <v>16291</v>
      </c>
      <c r="B383" s="30" t="str">
        <f t="shared" si="5"/>
        <v>000232572921940</v>
      </c>
      <c r="C383" s="71">
        <v>46107</v>
      </c>
      <c r="D383" s="30" t="s">
        <v>17691</v>
      </c>
      <c r="E383" s="71">
        <v>46107</v>
      </c>
      <c r="F383" s="71" t="e">
        <f>VLOOKUP(B383,[1]Ban_hang!R:S,2,0)</f>
        <v>#N/A</v>
      </c>
      <c r="G383" s="30" t="s">
        <v>18713</v>
      </c>
      <c r="H383" s="30" t="s">
        <v>17692</v>
      </c>
      <c r="I383" s="31">
        <v>2705500</v>
      </c>
      <c r="J383" s="31">
        <v>0</v>
      </c>
      <c r="K383" s="31">
        <v>216440</v>
      </c>
      <c r="L383" s="31">
        <v>2921940</v>
      </c>
      <c r="M383" s="31">
        <v>2921940</v>
      </c>
      <c r="N383" s="30" t="s">
        <v>20201</v>
      </c>
      <c r="O383" s="30" t="s">
        <v>20202</v>
      </c>
      <c r="P383" s="30" t="s">
        <v>20203</v>
      </c>
      <c r="Q383" s="30" t="s">
        <v>20204</v>
      </c>
      <c r="R383" s="30" t="s">
        <v>4458</v>
      </c>
    </row>
    <row r="384" spans="1:18" x14ac:dyDescent="0.2">
      <c r="A384" s="30" t="s">
        <v>16307</v>
      </c>
      <c r="B384" s="30" t="str">
        <f t="shared" si="5"/>
        <v>00023265756000</v>
      </c>
      <c r="C384" s="71">
        <v>46107</v>
      </c>
      <c r="D384" s="30" t="s">
        <v>17707</v>
      </c>
      <c r="E384" s="71">
        <v>46107</v>
      </c>
      <c r="F384" s="71" t="e">
        <f>VLOOKUP(B384,[1]Ban_hang!R:S,2,0)</f>
        <v>#N/A</v>
      </c>
      <c r="G384" s="30" t="s">
        <v>18630</v>
      </c>
      <c r="H384" s="30" t="s">
        <v>17708</v>
      </c>
      <c r="I384" s="31">
        <v>700000</v>
      </c>
      <c r="J384" s="31">
        <v>0</v>
      </c>
      <c r="K384" s="31">
        <v>56000</v>
      </c>
      <c r="L384" s="31">
        <v>756000</v>
      </c>
      <c r="M384" s="31">
        <v>756000</v>
      </c>
      <c r="N384" s="30" t="s">
        <v>20201</v>
      </c>
      <c r="O384" s="30" t="s">
        <v>20202</v>
      </c>
      <c r="P384" s="30" t="s">
        <v>20203</v>
      </c>
      <c r="Q384" s="30" t="s">
        <v>20204</v>
      </c>
      <c r="R384" s="30" t="s">
        <v>4458</v>
      </c>
    </row>
    <row r="385" spans="1:18" x14ac:dyDescent="0.2">
      <c r="A385" s="30" t="s">
        <v>16299</v>
      </c>
      <c r="B385" s="30" t="str">
        <f t="shared" si="5"/>
        <v>00023269756000</v>
      </c>
      <c r="C385" s="71">
        <v>46107</v>
      </c>
      <c r="D385" s="30" t="s">
        <v>17715</v>
      </c>
      <c r="E385" s="71">
        <v>46107</v>
      </c>
      <c r="F385" s="71" t="e">
        <f>VLOOKUP(B385,[1]Ban_hang!R:S,2,0)</f>
        <v>#N/A</v>
      </c>
      <c r="G385" s="30" t="s">
        <v>18605</v>
      </c>
      <c r="H385" s="30" t="s">
        <v>17716</v>
      </c>
      <c r="I385" s="31">
        <v>700000</v>
      </c>
      <c r="J385" s="31">
        <v>0</v>
      </c>
      <c r="K385" s="31">
        <v>56000</v>
      </c>
      <c r="L385" s="31">
        <v>756000</v>
      </c>
      <c r="M385" s="31">
        <v>756000</v>
      </c>
      <c r="N385" s="30" t="s">
        <v>20201</v>
      </c>
      <c r="O385" s="30" t="s">
        <v>20202</v>
      </c>
      <c r="P385" s="30" t="s">
        <v>20203</v>
      </c>
      <c r="Q385" s="30" t="s">
        <v>20204</v>
      </c>
      <c r="R385" s="30" t="s">
        <v>4458</v>
      </c>
    </row>
    <row r="386" spans="1:18" x14ac:dyDescent="0.2">
      <c r="A386" s="30" t="s">
        <v>16290</v>
      </c>
      <c r="B386" s="30" t="str">
        <f t="shared" si="5"/>
        <v>000232591675436</v>
      </c>
      <c r="C386" s="71">
        <v>46107</v>
      </c>
      <c r="D386" s="30" t="s">
        <v>17695</v>
      </c>
      <c r="E386" s="71">
        <v>46107</v>
      </c>
      <c r="F386" s="71" t="e">
        <f>VLOOKUP(B386,[1]Ban_hang!R:S,2,0)</f>
        <v>#N/A</v>
      </c>
      <c r="G386" s="30" t="s">
        <v>18701</v>
      </c>
      <c r="H386" s="30" t="s">
        <v>17696</v>
      </c>
      <c r="I386" s="31">
        <v>1551330</v>
      </c>
      <c r="J386" s="31">
        <v>0</v>
      </c>
      <c r="K386" s="31">
        <v>124106</v>
      </c>
      <c r="L386" s="31">
        <v>1675436</v>
      </c>
      <c r="M386" s="31">
        <v>1675436</v>
      </c>
      <c r="N386" s="30" t="s">
        <v>20201</v>
      </c>
      <c r="O386" s="30" t="s">
        <v>20202</v>
      </c>
      <c r="P386" s="30" t="s">
        <v>20203</v>
      </c>
      <c r="Q386" s="30" t="s">
        <v>20204</v>
      </c>
      <c r="R386" s="30" t="s">
        <v>4458</v>
      </c>
    </row>
    <row r="387" spans="1:18" x14ac:dyDescent="0.2">
      <c r="A387" s="30" t="s">
        <v>16287</v>
      </c>
      <c r="B387" s="30" t="str">
        <f t="shared" ref="B387:B450" si="6">G387&amp;L387</f>
        <v>000232641663810</v>
      </c>
      <c r="C387" s="71">
        <v>46107</v>
      </c>
      <c r="D387" s="30" t="s">
        <v>17705</v>
      </c>
      <c r="E387" s="71">
        <v>46107</v>
      </c>
      <c r="F387" s="71" t="e">
        <f>VLOOKUP(B387,[1]Ban_hang!R:S,2,0)</f>
        <v>#N/A</v>
      </c>
      <c r="G387" s="30" t="s">
        <v>18663</v>
      </c>
      <c r="H387" s="30" t="s">
        <v>17706</v>
      </c>
      <c r="I387" s="31">
        <v>1540565</v>
      </c>
      <c r="J387" s="31">
        <v>0</v>
      </c>
      <c r="K387" s="31">
        <v>123245</v>
      </c>
      <c r="L387" s="31">
        <v>1663810</v>
      </c>
      <c r="M387" s="31">
        <v>1663810</v>
      </c>
      <c r="N387" s="30" t="s">
        <v>20201</v>
      </c>
      <c r="O387" s="30" t="s">
        <v>20202</v>
      </c>
      <c r="P387" s="30" t="s">
        <v>20203</v>
      </c>
      <c r="Q387" s="30" t="s">
        <v>20204</v>
      </c>
      <c r="R387" s="30" t="s">
        <v>4458</v>
      </c>
    </row>
    <row r="388" spans="1:18" x14ac:dyDescent="0.2">
      <c r="A388" s="30" t="s">
        <v>16294</v>
      </c>
      <c r="B388" s="30" t="str">
        <f t="shared" si="6"/>
        <v>000232711650240</v>
      </c>
      <c r="C388" s="71">
        <v>46108</v>
      </c>
      <c r="D388" s="30" t="s">
        <v>17728</v>
      </c>
      <c r="E388" s="71">
        <v>46108</v>
      </c>
      <c r="F388" s="71" t="e">
        <f>VLOOKUP(B388,[1]Ban_hang!R:S,2,0)</f>
        <v>#N/A</v>
      </c>
      <c r="G388" s="30" t="s">
        <v>18657</v>
      </c>
      <c r="H388" s="30" t="s">
        <v>17729</v>
      </c>
      <c r="I388" s="31">
        <v>1528000</v>
      </c>
      <c r="J388" s="31">
        <v>0</v>
      </c>
      <c r="K388" s="31">
        <v>122240</v>
      </c>
      <c r="L388" s="31">
        <v>1650240</v>
      </c>
      <c r="M388" s="31">
        <v>1650240</v>
      </c>
      <c r="N388" s="30" t="s">
        <v>20201</v>
      </c>
      <c r="O388" s="30" t="s">
        <v>20202</v>
      </c>
      <c r="P388" s="30" t="s">
        <v>20203</v>
      </c>
      <c r="Q388" s="30" t="s">
        <v>20204</v>
      </c>
      <c r="R388" s="30" t="s">
        <v>4458</v>
      </c>
    </row>
    <row r="389" spans="1:18" x14ac:dyDescent="0.2">
      <c r="A389" s="30" t="s">
        <v>16299</v>
      </c>
      <c r="B389" s="30" t="str">
        <f t="shared" si="6"/>
        <v>000232761060700</v>
      </c>
      <c r="C389" s="71">
        <v>46109</v>
      </c>
      <c r="D389" s="30" t="s">
        <v>17738</v>
      </c>
      <c r="E389" s="71">
        <v>46109</v>
      </c>
      <c r="F389" s="71" t="e">
        <f>VLOOKUP(B389,[1]Ban_hang!R:S,2,0)</f>
        <v>#N/A</v>
      </c>
      <c r="G389" s="30" t="s">
        <v>18590</v>
      </c>
      <c r="H389" s="30" t="s">
        <v>17739</v>
      </c>
      <c r="I389" s="31">
        <v>982130</v>
      </c>
      <c r="J389" s="31">
        <v>0</v>
      </c>
      <c r="K389" s="31">
        <v>78570</v>
      </c>
      <c r="L389" s="31">
        <v>1060700</v>
      </c>
      <c r="M389" s="31">
        <v>1060700</v>
      </c>
      <c r="N389" s="30" t="s">
        <v>20201</v>
      </c>
      <c r="O389" s="30" t="s">
        <v>20202</v>
      </c>
      <c r="P389" s="30" t="s">
        <v>20203</v>
      </c>
      <c r="Q389" s="30" t="s">
        <v>20204</v>
      </c>
      <c r="R389" s="30" t="s">
        <v>4458</v>
      </c>
    </row>
    <row r="390" spans="1:18" x14ac:dyDescent="0.2">
      <c r="A390" s="30" t="s">
        <v>16292</v>
      </c>
      <c r="B390" s="30" t="str">
        <f t="shared" si="6"/>
        <v>000232721133460</v>
      </c>
      <c r="C390" s="71">
        <v>46109</v>
      </c>
      <c r="D390" s="30" t="s">
        <v>17732</v>
      </c>
      <c r="E390" s="71">
        <v>46109</v>
      </c>
      <c r="F390" s="71" t="e">
        <f>VLOOKUP(B390,[1]Ban_hang!R:S,2,0)</f>
        <v>#N/A</v>
      </c>
      <c r="G390" s="30" t="s">
        <v>18647</v>
      </c>
      <c r="H390" s="30" t="s">
        <v>17733</v>
      </c>
      <c r="I390" s="31">
        <v>1049500</v>
      </c>
      <c r="J390" s="31">
        <v>0</v>
      </c>
      <c r="K390" s="31">
        <v>83960</v>
      </c>
      <c r="L390" s="31">
        <v>1133460</v>
      </c>
      <c r="M390" s="31">
        <v>1133460</v>
      </c>
      <c r="N390" s="30" t="s">
        <v>20201</v>
      </c>
      <c r="O390" s="30" t="s">
        <v>20202</v>
      </c>
      <c r="P390" s="30" t="s">
        <v>20203</v>
      </c>
      <c r="Q390" s="30" t="s">
        <v>20204</v>
      </c>
      <c r="R390" s="30" t="s">
        <v>4458</v>
      </c>
    </row>
    <row r="391" spans="1:18" x14ac:dyDescent="0.2">
      <c r="A391" s="30" t="s">
        <v>16292</v>
      </c>
      <c r="B391" s="30" t="str">
        <f t="shared" si="6"/>
        <v>00023273894240</v>
      </c>
      <c r="C391" s="71">
        <v>46109</v>
      </c>
      <c r="D391" s="30" t="s">
        <v>17734</v>
      </c>
      <c r="E391" s="71">
        <v>46109</v>
      </c>
      <c r="F391" s="71" t="e">
        <f>VLOOKUP(B391,[1]Ban_hang!R:S,2,0)</f>
        <v>#N/A</v>
      </c>
      <c r="G391" s="30" t="s">
        <v>18650</v>
      </c>
      <c r="H391" s="30" t="s">
        <v>17735</v>
      </c>
      <c r="I391" s="31">
        <v>828000</v>
      </c>
      <c r="J391" s="31">
        <v>0</v>
      </c>
      <c r="K391" s="31">
        <v>66240</v>
      </c>
      <c r="L391" s="31">
        <v>894240</v>
      </c>
      <c r="M391" s="31">
        <v>894240</v>
      </c>
      <c r="N391" s="30" t="s">
        <v>20201</v>
      </c>
      <c r="O391" s="30" t="s">
        <v>20202</v>
      </c>
      <c r="P391" s="30" t="s">
        <v>20203</v>
      </c>
      <c r="Q391" s="30" t="s">
        <v>20204</v>
      </c>
      <c r="R391" s="30" t="s">
        <v>4458</v>
      </c>
    </row>
    <row r="392" spans="1:18" x14ac:dyDescent="0.2">
      <c r="A392" s="30" t="s">
        <v>16292</v>
      </c>
      <c r="B392" s="30" t="str">
        <f t="shared" si="6"/>
        <v>000232742314634</v>
      </c>
      <c r="C392" s="71">
        <v>46109</v>
      </c>
      <c r="D392" s="30" t="s">
        <v>17736</v>
      </c>
      <c r="E392" s="71">
        <v>46109</v>
      </c>
      <c r="F392" s="71" t="e">
        <f>VLOOKUP(B392,[1]Ban_hang!R:S,2,0)</f>
        <v>#N/A</v>
      </c>
      <c r="G392" s="30" t="s">
        <v>18652</v>
      </c>
      <c r="H392" s="30" t="s">
        <v>17737</v>
      </c>
      <c r="I392" s="31">
        <v>2143180</v>
      </c>
      <c r="J392" s="31">
        <v>0</v>
      </c>
      <c r="K392" s="31">
        <v>171454</v>
      </c>
      <c r="L392" s="31">
        <v>2314634</v>
      </c>
      <c r="M392" s="31">
        <v>2314634</v>
      </c>
      <c r="N392" s="30" t="s">
        <v>20201</v>
      </c>
      <c r="O392" s="30" t="s">
        <v>20202</v>
      </c>
      <c r="P392" s="30" t="s">
        <v>20203</v>
      </c>
      <c r="Q392" s="30" t="s">
        <v>20204</v>
      </c>
      <c r="R392" s="30" t="s">
        <v>4458</v>
      </c>
    </row>
    <row r="393" spans="1:18" x14ac:dyDescent="0.2">
      <c r="A393" s="30" t="s">
        <v>16291</v>
      </c>
      <c r="B393" s="30" t="str">
        <f t="shared" si="6"/>
        <v>000232781060700</v>
      </c>
      <c r="C393" s="71">
        <v>46111</v>
      </c>
      <c r="D393" s="30" t="s">
        <v>17742</v>
      </c>
      <c r="E393" s="71">
        <v>46111</v>
      </c>
      <c r="F393" s="71" t="e">
        <f>VLOOKUP(B393,[1]Ban_hang!R:S,2,0)</f>
        <v>#N/A</v>
      </c>
      <c r="G393" s="30" t="s">
        <v>18643</v>
      </c>
      <c r="H393" s="30" t="s">
        <v>17743</v>
      </c>
      <c r="I393" s="31">
        <v>982130</v>
      </c>
      <c r="J393" s="31">
        <v>0</v>
      </c>
      <c r="K393" s="31">
        <v>78570</v>
      </c>
      <c r="L393" s="31">
        <v>1060700</v>
      </c>
      <c r="M393" s="31">
        <v>1060700</v>
      </c>
      <c r="N393" s="30" t="s">
        <v>20201</v>
      </c>
      <c r="O393" s="30" t="s">
        <v>20202</v>
      </c>
      <c r="P393" s="30" t="s">
        <v>20203</v>
      </c>
      <c r="Q393" s="30" t="s">
        <v>20204</v>
      </c>
      <c r="R393" s="30" t="s">
        <v>4458</v>
      </c>
    </row>
    <row r="394" spans="1:18" x14ac:dyDescent="0.2">
      <c r="A394" s="30" t="s">
        <v>16291</v>
      </c>
      <c r="B394" s="30" t="str">
        <f t="shared" si="6"/>
        <v>000232792128086</v>
      </c>
      <c r="C394" s="71">
        <v>46111</v>
      </c>
      <c r="D394" s="30" t="s">
        <v>17744</v>
      </c>
      <c r="E394" s="71">
        <v>46111</v>
      </c>
      <c r="F394" s="71" t="e">
        <f>VLOOKUP(B394,[1]Ban_hang!R:S,2,0)</f>
        <v>#N/A</v>
      </c>
      <c r="G394" s="30" t="s">
        <v>18645</v>
      </c>
      <c r="H394" s="30" t="s">
        <v>17745</v>
      </c>
      <c r="I394" s="31">
        <v>1970450</v>
      </c>
      <c r="J394" s="31">
        <v>0</v>
      </c>
      <c r="K394" s="31">
        <v>157636</v>
      </c>
      <c r="L394" s="31">
        <v>2128086</v>
      </c>
      <c r="M394" s="31">
        <v>2128086</v>
      </c>
      <c r="N394" s="30" t="s">
        <v>20201</v>
      </c>
      <c r="O394" s="30" t="s">
        <v>20202</v>
      </c>
      <c r="P394" s="30" t="s">
        <v>20203</v>
      </c>
      <c r="Q394" s="30" t="s">
        <v>20204</v>
      </c>
      <c r="R394" s="30" t="s">
        <v>4458</v>
      </c>
    </row>
    <row r="395" spans="1:18" x14ac:dyDescent="0.2">
      <c r="A395" s="30" t="s">
        <v>16307</v>
      </c>
      <c r="B395" s="30" t="str">
        <f t="shared" si="6"/>
        <v>000232802369110</v>
      </c>
      <c r="C395" s="71">
        <v>46111</v>
      </c>
      <c r="D395" s="30" t="s">
        <v>17746</v>
      </c>
      <c r="E395" s="71">
        <v>46111</v>
      </c>
      <c r="F395" s="71" t="e">
        <f>VLOOKUP(B395,[1]Ban_hang!R:S,2,0)</f>
        <v>#N/A</v>
      </c>
      <c r="G395" s="30" t="s">
        <v>18635</v>
      </c>
      <c r="H395" s="30" t="s">
        <v>17747</v>
      </c>
      <c r="I395" s="31">
        <v>2193620</v>
      </c>
      <c r="J395" s="31">
        <v>0</v>
      </c>
      <c r="K395" s="31">
        <v>175490</v>
      </c>
      <c r="L395" s="31">
        <v>2369110</v>
      </c>
      <c r="M395" s="31">
        <v>2369110</v>
      </c>
      <c r="N395" s="30" t="s">
        <v>20201</v>
      </c>
      <c r="O395" s="30" t="s">
        <v>20202</v>
      </c>
      <c r="P395" s="30" t="s">
        <v>20203</v>
      </c>
      <c r="Q395" s="30" t="s">
        <v>20204</v>
      </c>
      <c r="R395" s="30" t="s">
        <v>4458</v>
      </c>
    </row>
    <row r="396" spans="1:18" x14ac:dyDescent="0.2">
      <c r="A396" s="30" t="s">
        <v>16293</v>
      </c>
      <c r="B396" s="30" t="str">
        <f t="shared" si="6"/>
        <v>000232773125110</v>
      </c>
      <c r="C396" s="71">
        <v>46111</v>
      </c>
      <c r="D396" s="30" t="s">
        <v>17740</v>
      </c>
      <c r="E396" s="71">
        <v>46111</v>
      </c>
      <c r="F396" s="71" t="e">
        <f>VLOOKUP(B396,[1]Ban_hang!R:S,2,0)</f>
        <v>#N/A</v>
      </c>
      <c r="G396" s="30" t="s">
        <v>18670</v>
      </c>
      <c r="H396" s="30" t="s">
        <v>17741</v>
      </c>
      <c r="I396" s="31">
        <v>2893620</v>
      </c>
      <c r="J396" s="31">
        <v>0</v>
      </c>
      <c r="K396" s="31">
        <v>231490</v>
      </c>
      <c r="L396" s="31">
        <v>3125110</v>
      </c>
      <c r="M396" s="31">
        <v>3125110</v>
      </c>
      <c r="N396" s="30" t="s">
        <v>20201</v>
      </c>
      <c r="O396" s="30" t="s">
        <v>20202</v>
      </c>
      <c r="P396" s="30" t="s">
        <v>20203</v>
      </c>
      <c r="Q396" s="30" t="s">
        <v>20204</v>
      </c>
      <c r="R396" s="30" t="s">
        <v>4458</v>
      </c>
    </row>
    <row r="397" spans="1:18" x14ac:dyDescent="0.2">
      <c r="A397" s="30" t="s">
        <v>16307</v>
      </c>
      <c r="B397" s="30" t="str">
        <f t="shared" si="6"/>
        <v>000232812216527</v>
      </c>
      <c r="C397" s="71">
        <v>46111</v>
      </c>
      <c r="D397" s="30" t="s">
        <v>17748</v>
      </c>
      <c r="E397" s="71">
        <v>46111</v>
      </c>
      <c r="F397" s="71" t="e">
        <f>VLOOKUP(B397,[1]Ban_hang!R:S,2,0)</f>
        <v>#N/A</v>
      </c>
      <c r="G397" s="30" t="s">
        <v>18633</v>
      </c>
      <c r="H397" s="30" t="s">
        <v>17749</v>
      </c>
      <c r="I397" s="31">
        <v>2052340</v>
      </c>
      <c r="J397" s="31">
        <v>0</v>
      </c>
      <c r="K397" s="31">
        <v>164187</v>
      </c>
      <c r="L397" s="31">
        <v>2216527</v>
      </c>
      <c r="M397" s="31">
        <v>2216527</v>
      </c>
      <c r="N397" s="30" t="s">
        <v>20201</v>
      </c>
      <c r="O397" s="30" t="s">
        <v>20202</v>
      </c>
      <c r="P397" s="30" t="s">
        <v>20203</v>
      </c>
      <c r="Q397" s="30" t="s">
        <v>20204</v>
      </c>
      <c r="R397" s="30" t="s">
        <v>4458</v>
      </c>
    </row>
    <row r="398" spans="1:18" x14ac:dyDescent="0.2">
      <c r="A398" s="30" t="s">
        <v>16299</v>
      </c>
      <c r="B398" s="30" t="str">
        <f t="shared" si="6"/>
        <v>000241784337928</v>
      </c>
      <c r="C398" s="71">
        <v>46112</v>
      </c>
      <c r="D398" s="30" t="s">
        <v>17750</v>
      </c>
      <c r="E398" s="71">
        <v>46112</v>
      </c>
      <c r="F398" s="71" t="e">
        <f>VLOOKUP(B398,[1]Ban_hang!R:S,2,0)</f>
        <v>#N/A</v>
      </c>
      <c r="G398" s="30" t="s">
        <v>18599</v>
      </c>
      <c r="H398" s="30" t="s">
        <v>17751</v>
      </c>
      <c r="I398" s="31">
        <v>4016600</v>
      </c>
      <c r="J398" s="31">
        <v>0</v>
      </c>
      <c r="K398" s="31">
        <v>321328</v>
      </c>
      <c r="L398" s="31">
        <v>4337928</v>
      </c>
      <c r="M398" s="31">
        <v>4337928</v>
      </c>
      <c r="N398" s="30" t="s">
        <v>20201</v>
      </c>
      <c r="O398" s="30" t="s">
        <v>20202</v>
      </c>
      <c r="P398" s="30" t="s">
        <v>20203</v>
      </c>
      <c r="Q398" s="30" t="s">
        <v>20204</v>
      </c>
      <c r="R398" s="30" t="s">
        <v>4458</v>
      </c>
    </row>
    <row r="399" spans="1:18" x14ac:dyDescent="0.2">
      <c r="A399" s="30" t="s">
        <v>16299</v>
      </c>
      <c r="B399" s="30" t="str">
        <f t="shared" si="6"/>
        <v>000241793341326</v>
      </c>
      <c r="C399" s="71">
        <v>46112</v>
      </c>
      <c r="D399" s="30" t="s">
        <v>17752</v>
      </c>
      <c r="E399" s="71">
        <v>46112</v>
      </c>
      <c r="F399" s="71" t="e">
        <f>VLOOKUP(B399,[1]Ban_hang!R:S,2,0)</f>
        <v>#N/A</v>
      </c>
      <c r="G399" s="30" t="s">
        <v>18593</v>
      </c>
      <c r="H399" s="30" t="s">
        <v>17753</v>
      </c>
      <c r="I399" s="31">
        <v>3093820</v>
      </c>
      <c r="J399" s="31">
        <v>0</v>
      </c>
      <c r="K399" s="31">
        <v>247506</v>
      </c>
      <c r="L399" s="31">
        <v>3341326</v>
      </c>
      <c r="M399" s="31">
        <v>3341326</v>
      </c>
      <c r="N399" s="30" t="s">
        <v>20201</v>
      </c>
      <c r="O399" s="30" t="s">
        <v>20202</v>
      </c>
      <c r="P399" s="30" t="s">
        <v>20203</v>
      </c>
      <c r="Q399" s="30" t="s">
        <v>20204</v>
      </c>
      <c r="R399" s="30" t="s">
        <v>4458</v>
      </c>
    </row>
    <row r="400" spans="1:18" x14ac:dyDescent="0.2">
      <c r="A400" s="30" t="s">
        <v>16294</v>
      </c>
      <c r="B400" s="30" t="str">
        <f t="shared" si="6"/>
        <v>000263813102176</v>
      </c>
      <c r="C400" s="71">
        <v>46113</v>
      </c>
      <c r="D400" s="30" t="s">
        <v>17755</v>
      </c>
      <c r="E400" s="71">
        <v>46113</v>
      </c>
      <c r="F400" s="71" t="e">
        <f>VLOOKUP(B400,[1]Ban_hang!R:S,2,0)</f>
        <v>#N/A</v>
      </c>
      <c r="G400" s="30" t="s">
        <v>17756</v>
      </c>
      <c r="H400" s="30" t="s">
        <v>17757</v>
      </c>
      <c r="I400" s="31">
        <v>2872385</v>
      </c>
      <c r="J400" s="31">
        <v>0</v>
      </c>
      <c r="K400" s="31">
        <v>229791</v>
      </c>
      <c r="L400" s="31">
        <v>3102176</v>
      </c>
      <c r="M400" s="31">
        <v>3102176</v>
      </c>
      <c r="N400" s="30" t="s">
        <v>20201</v>
      </c>
      <c r="O400" s="30" t="s">
        <v>20202</v>
      </c>
      <c r="P400" s="30" t="s">
        <v>20203</v>
      </c>
      <c r="Q400" s="30" t="s">
        <v>20204</v>
      </c>
      <c r="R400" s="30" t="s">
        <v>4458</v>
      </c>
    </row>
    <row r="401" spans="1:18" x14ac:dyDescent="0.2">
      <c r="A401" s="30" t="s">
        <v>16305</v>
      </c>
      <c r="B401" s="30" t="str">
        <f t="shared" si="6"/>
        <v>000259991060700</v>
      </c>
      <c r="C401" s="71">
        <v>46113</v>
      </c>
      <c r="D401" s="30" t="s">
        <v>17764</v>
      </c>
      <c r="E401" s="71">
        <v>46113</v>
      </c>
      <c r="F401" s="71" t="e">
        <f>VLOOKUP(B401,[1]Ban_hang!R:S,2,0)</f>
        <v>#N/A</v>
      </c>
      <c r="G401" s="30" t="s">
        <v>17765</v>
      </c>
      <c r="H401" s="30" t="s">
        <v>17766</v>
      </c>
      <c r="I401" s="31">
        <v>982130</v>
      </c>
      <c r="J401" s="31">
        <v>0</v>
      </c>
      <c r="K401" s="31">
        <v>78570</v>
      </c>
      <c r="L401" s="31">
        <v>1060700</v>
      </c>
      <c r="M401" s="31">
        <v>1060700</v>
      </c>
      <c r="N401" s="30" t="s">
        <v>20201</v>
      </c>
      <c r="O401" s="30" t="s">
        <v>20202</v>
      </c>
      <c r="P401" s="30" t="s">
        <v>20203</v>
      </c>
      <c r="Q401" s="30" t="s">
        <v>20205</v>
      </c>
      <c r="R401" s="30" t="s">
        <v>4174</v>
      </c>
    </row>
    <row r="402" spans="1:18" x14ac:dyDescent="0.2">
      <c r="A402" s="30" t="s">
        <v>16294</v>
      </c>
      <c r="B402" s="30" t="str">
        <f t="shared" si="6"/>
        <v>00026382844560</v>
      </c>
      <c r="C402" s="71">
        <v>46113</v>
      </c>
      <c r="D402" s="30" t="s">
        <v>17758</v>
      </c>
      <c r="E402" s="71">
        <v>46113</v>
      </c>
      <c r="F402" s="71" t="e">
        <f>VLOOKUP(B402,[1]Ban_hang!R:S,2,0)</f>
        <v>#N/A</v>
      </c>
      <c r="G402" s="30" t="s">
        <v>17759</v>
      </c>
      <c r="H402" s="30" t="s">
        <v>17760</v>
      </c>
      <c r="I402" s="31">
        <v>782000</v>
      </c>
      <c r="J402" s="31">
        <v>0</v>
      </c>
      <c r="K402" s="31">
        <v>62560</v>
      </c>
      <c r="L402" s="31">
        <v>844560</v>
      </c>
      <c r="M402" s="31">
        <v>844560</v>
      </c>
      <c r="N402" s="30" t="s">
        <v>20201</v>
      </c>
      <c r="O402" s="30" t="s">
        <v>20202</v>
      </c>
      <c r="P402" s="30" t="s">
        <v>20203</v>
      </c>
      <c r="Q402" s="30" t="s">
        <v>20204</v>
      </c>
      <c r="R402" s="30" t="s">
        <v>4458</v>
      </c>
    </row>
    <row r="403" spans="1:18" x14ac:dyDescent="0.2">
      <c r="A403" s="30" t="s">
        <v>16292</v>
      </c>
      <c r="B403" s="30" t="str">
        <f t="shared" si="6"/>
        <v>00026383530350</v>
      </c>
      <c r="C403" s="71">
        <v>46113</v>
      </c>
      <c r="D403" s="30" t="s">
        <v>17761</v>
      </c>
      <c r="E403" s="71">
        <v>46113</v>
      </c>
      <c r="F403" s="71" t="e">
        <f>VLOOKUP(B403,[1]Ban_hang!R:S,2,0)</f>
        <v>#N/A</v>
      </c>
      <c r="G403" s="30" t="s">
        <v>17762</v>
      </c>
      <c r="H403" s="30" t="s">
        <v>17763</v>
      </c>
      <c r="I403" s="31">
        <v>491065</v>
      </c>
      <c r="J403" s="31">
        <v>0</v>
      </c>
      <c r="K403" s="31">
        <v>39285</v>
      </c>
      <c r="L403" s="31">
        <v>530350</v>
      </c>
      <c r="M403" s="31">
        <v>530350</v>
      </c>
      <c r="N403" s="30" t="s">
        <v>20201</v>
      </c>
      <c r="O403" s="30" t="s">
        <v>20202</v>
      </c>
      <c r="P403" s="30" t="s">
        <v>20203</v>
      </c>
      <c r="Q403" s="30" t="s">
        <v>20204</v>
      </c>
      <c r="R403" s="30" t="s">
        <v>4458</v>
      </c>
    </row>
    <row r="404" spans="1:18" x14ac:dyDescent="0.2">
      <c r="A404" s="30" t="s">
        <v>16303</v>
      </c>
      <c r="B404" s="30" t="str">
        <f t="shared" si="6"/>
        <v>000260001108264</v>
      </c>
      <c r="C404" s="71">
        <v>46113</v>
      </c>
      <c r="D404" s="30" t="s">
        <v>17770</v>
      </c>
      <c r="E404" s="71">
        <v>46113</v>
      </c>
      <c r="F404" s="71" t="e">
        <f>VLOOKUP(B404,[1]Ban_hang!R:S,2,0)</f>
        <v>#N/A</v>
      </c>
      <c r="G404" s="30" t="s">
        <v>17771</v>
      </c>
      <c r="H404" s="30" t="s">
        <v>17772</v>
      </c>
      <c r="I404" s="31">
        <v>1026170</v>
      </c>
      <c r="J404" s="31">
        <v>0</v>
      </c>
      <c r="K404" s="31">
        <v>82094</v>
      </c>
      <c r="L404" s="31">
        <v>1108264</v>
      </c>
      <c r="M404" s="31">
        <v>1108264</v>
      </c>
      <c r="N404" s="30" t="s">
        <v>20201</v>
      </c>
      <c r="O404" s="30" t="s">
        <v>20202</v>
      </c>
      <c r="P404" s="30" t="s">
        <v>20203</v>
      </c>
      <c r="Q404" s="30" t="s">
        <v>20205</v>
      </c>
      <c r="R404" s="30" t="s">
        <v>4174</v>
      </c>
    </row>
    <row r="405" spans="1:18" x14ac:dyDescent="0.2">
      <c r="A405" s="30" t="s">
        <v>16305</v>
      </c>
      <c r="B405" s="30" t="str">
        <f t="shared" si="6"/>
        <v>000259981586110</v>
      </c>
      <c r="C405" s="71">
        <v>46113</v>
      </c>
      <c r="D405" s="30" t="s">
        <v>17767</v>
      </c>
      <c r="E405" s="71">
        <v>46113</v>
      </c>
      <c r="F405" s="71" t="e">
        <f>VLOOKUP(B405,[1]Ban_hang!R:S,2,0)</f>
        <v>#N/A</v>
      </c>
      <c r="G405" s="30" t="s">
        <v>17768</v>
      </c>
      <c r="H405" s="30" t="s">
        <v>17769</v>
      </c>
      <c r="I405" s="31">
        <v>1468620</v>
      </c>
      <c r="J405" s="31">
        <v>0</v>
      </c>
      <c r="K405" s="31">
        <v>117490</v>
      </c>
      <c r="L405" s="31">
        <v>1586110</v>
      </c>
      <c r="M405" s="31">
        <v>1586110</v>
      </c>
      <c r="N405" s="30" t="s">
        <v>20201</v>
      </c>
      <c r="O405" s="30" t="s">
        <v>20202</v>
      </c>
      <c r="P405" s="30" t="s">
        <v>20203</v>
      </c>
      <c r="Q405" s="30" t="s">
        <v>20205</v>
      </c>
      <c r="R405" s="30" t="s">
        <v>4174</v>
      </c>
    </row>
    <row r="406" spans="1:18" x14ac:dyDescent="0.2">
      <c r="A406" s="30" t="s">
        <v>16307</v>
      </c>
      <c r="B406" s="30" t="str">
        <f t="shared" si="6"/>
        <v>000249982746877</v>
      </c>
      <c r="C406" s="71">
        <v>46114</v>
      </c>
      <c r="D406" s="30" t="s">
        <v>17782</v>
      </c>
      <c r="E406" s="71">
        <v>46114</v>
      </c>
      <c r="F406" s="71" t="e">
        <f>VLOOKUP(B406,[1]Ban_hang!R:S,2,0)</f>
        <v>#N/A</v>
      </c>
      <c r="G406" s="30" t="s">
        <v>17783</v>
      </c>
      <c r="H406" s="30" t="s">
        <v>17784</v>
      </c>
      <c r="I406" s="31">
        <v>2543405</v>
      </c>
      <c r="J406" s="31">
        <v>0</v>
      </c>
      <c r="K406" s="31">
        <v>203472</v>
      </c>
      <c r="L406" s="31">
        <v>2746877</v>
      </c>
      <c r="M406" s="31">
        <v>2746877</v>
      </c>
      <c r="N406" s="30" t="s">
        <v>20201</v>
      </c>
      <c r="O406" s="30" t="s">
        <v>20202</v>
      </c>
      <c r="P406" s="30" t="s">
        <v>20203</v>
      </c>
      <c r="Q406" s="30" t="s">
        <v>20204</v>
      </c>
      <c r="R406" s="30" t="s">
        <v>4458</v>
      </c>
    </row>
    <row r="407" spans="1:18" x14ac:dyDescent="0.2">
      <c r="A407" s="30" t="s">
        <v>16287</v>
      </c>
      <c r="B407" s="30" t="str">
        <f t="shared" si="6"/>
        <v>000249971351296</v>
      </c>
      <c r="C407" s="71">
        <v>46114</v>
      </c>
      <c r="D407" s="30" t="s">
        <v>17779</v>
      </c>
      <c r="E407" s="71">
        <v>46114</v>
      </c>
      <c r="F407" s="71" t="e">
        <f>VLOOKUP(B407,[1]Ban_hang!R:S,2,0)</f>
        <v>#N/A</v>
      </c>
      <c r="G407" s="30" t="s">
        <v>17780</v>
      </c>
      <c r="H407" s="30" t="s">
        <v>17781</v>
      </c>
      <c r="I407" s="31">
        <v>1251200</v>
      </c>
      <c r="J407" s="31">
        <v>0</v>
      </c>
      <c r="K407" s="31">
        <v>100096</v>
      </c>
      <c r="L407" s="31">
        <v>1351296</v>
      </c>
      <c r="M407" s="31">
        <v>1351296</v>
      </c>
      <c r="N407" s="30" t="s">
        <v>20201</v>
      </c>
      <c r="O407" s="30" t="s">
        <v>20202</v>
      </c>
      <c r="P407" s="30" t="s">
        <v>20203</v>
      </c>
      <c r="Q407" s="30" t="s">
        <v>20204</v>
      </c>
      <c r="R407" s="30" t="s">
        <v>4458</v>
      </c>
    </row>
    <row r="408" spans="1:18" x14ac:dyDescent="0.2">
      <c r="A408" s="30" t="s">
        <v>16308</v>
      </c>
      <c r="B408" s="30" t="str">
        <f t="shared" si="6"/>
        <v>000249956729761</v>
      </c>
      <c r="C408" s="71">
        <v>46114</v>
      </c>
      <c r="D408" s="30" t="s">
        <v>17773</v>
      </c>
      <c r="E408" s="71">
        <v>46114</v>
      </c>
      <c r="F408" s="71" t="e">
        <f>VLOOKUP(B408,[1]Ban_hang!R:S,2,0)</f>
        <v>#N/A</v>
      </c>
      <c r="G408" s="30" t="s">
        <v>17774</v>
      </c>
      <c r="H408" s="30" t="s">
        <v>17775</v>
      </c>
      <c r="I408" s="31">
        <v>6231260</v>
      </c>
      <c r="J408" s="31">
        <v>0</v>
      </c>
      <c r="K408" s="31">
        <v>498501</v>
      </c>
      <c r="L408" s="31">
        <v>6729761</v>
      </c>
      <c r="M408" s="31">
        <v>6729761</v>
      </c>
      <c r="N408" s="30" t="s">
        <v>20201</v>
      </c>
      <c r="O408" s="30" t="s">
        <v>20202</v>
      </c>
      <c r="P408" s="30" t="s">
        <v>20203</v>
      </c>
      <c r="Q408" s="30" t="s">
        <v>20204</v>
      </c>
      <c r="R408" s="30" t="s">
        <v>4458</v>
      </c>
    </row>
    <row r="409" spans="1:18" x14ac:dyDescent="0.2">
      <c r="A409" s="30" t="s">
        <v>16291</v>
      </c>
      <c r="B409" s="30" t="str">
        <f t="shared" si="6"/>
        <v>000250002571826</v>
      </c>
      <c r="C409" s="71">
        <v>46114</v>
      </c>
      <c r="D409" s="30" t="s">
        <v>17788</v>
      </c>
      <c r="E409" s="71">
        <v>46114</v>
      </c>
      <c r="F409" s="71" t="e">
        <f>VLOOKUP(B409,[1]Ban_hang!R:S,2,0)</f>
        <v>#N/A</v>
      </c>
      <c r="G409" s="30" t="s">
        <v>17789</v>
      </c>
      <c r="H409" s="30" t="s">
        <v>17790</v>
      </c>
      <c r="I409" s="31">
        <v>2381320</v>
      </c>
      <c r="J409" s="31">
        <v>0</v>
      </c>
      <c r="K409" s="31">
        <v>190506</v>
      </c>
      <c r="L409" s="31">
        <v>2571826</v>
      </c>
      <c r="M409" s="31">
        <v>2571826</v>
      </c>
      <c r="N409" s="30" t="s">
        <v>20201</v>
      </c>
      <c r="O409" s="30" t="s">
        <v>20202</v>
      </c>
      <c r="P409" s="30" t="s">
        <v>20203</v>
      </c>
      <c r="Q409" s="30" t="s">
        <v>20204</v>
      </c>
      <c r="R409" s="30" t="s">
        <v>4458</v>
      </c>
    </row>
    <row r="410" spans="1:18" x14ac:dyDescent="0.2">
      <c r="A410" s="30" t="s">
        <v>16310</v>
      </c>
      <c r="B410" s="30" t="str">
        <f t="shared" si="6"/>
        <v>000249962134296</v>
      </c>
      <c r="C410" s="71">
        <v>46114</v>
      </c>
      <c r="D410" s="30" t="s">
        <v>17776</v>
      </c>
      <c r="E410" s="71">
        <v>46114</v>
      </c>
      <c r="F410" s="71" t="e">
        <f>VLOOKUP(B410,[1]Ban_hang!R:S,2,0)</f>
        <v>#N/A</v>
      </c>
      <c r="G410" s="30" t="s">
        <v>17777</v>
      </c>
      <c r="H410" s="30" t="s">
        <v>17778</v>
      </c>
      <c r="I410" s="31">
        <v>1976200</v>
      </c>
      <c r="J410" s="31">
        <v>0</v>
      </c>
      <c r="K410" s="31">
        <v>158096</v>
      </c>
      <c r="L410" s="31">
        <v>2134296</v>
      </c>
      <c r="M410" s="31">
        <v>2134296</v>
      </c>
      <c r="N410" s="30" t="s">
        <v>20201</v>
      </c>
      <c r="O410" s="30" t="s">
        <v>20202</v>
      </c>
      <c r="P410" s="30" t="s">
        <v>20203</v>
      </c>
      <c r="Q410" s="30" t="s">
        <v>20204</v>
      </c>
      <c r="R410" s="30" t="s">
        <v>4458</v>
      </c>
    </row>
    <row r="411" spans="1:18" x14ac:dyDescent="0.2">
      <c r="A411" s="30" t="s">
        <v>16307</v>
      </c>
      <c r="B411" s="30" t="str">
        <f t="shared" si="6"/>
        <v>000249996473563</v>
      </c>
      <c r="C411" s="71">
        <v>46114</v>
      </c>
      <c r="D411" s="30" t="s">
        <v>17785</v>
      </c>
      <c r="E411" s="71">
        <v>46114</v>
      </c>
      <c r="F411" s="71" t="e">
        <f>VLOOKUP(B411,[1]Ban_hang!R:S,2,0)</f>
        <v>#N/A</v>
      </c>
      <c r="G411" s="30" t="s">
        <v>17786</v>
      </c>
      <c r="H411" s="30" t="s">
        <v>17787</v>
      </c>
      <c r="I411" s="31">
        <v>5994040</v>
      </c>
      <c r="J411" s="31">
        <v>0</v>
      </c>
      <c r="K411" s="31">
        <v>479523</v>
      </c>
      <c r="L411" s="31">
        <v>6473563</v>
      </c>
      <c r="M411" s="31">
        <v>6473563</v>
      </c>
      <c r="N411" s="30" t="s">
        <v>20201</v>
      </c>
      <c r="O411" s="30" t="s">
        <v>20202</v>
      </c>
      <c r="P411" s="30" t="s">
        <v>20203</v>
      </c>
      <c r="Q411" s="30" t="s">
        <v>20204</v>
      </c>
      <c r="R411" s="30" t="s">
        <v>4458</v>
      </c>
    </row>
    <row r="412" spans="1:18" x14ac:dyDescent="0.2">
      <c r="A412" s="30" t="s">
        <v>16289</v>
      </c>
      <c r="B412" s="30" t="str">
        <f t="shared" si="6"/>
        <v>000263736919382</v>
      </c>
      <c r="C412" s="71">
        <v>46114</v>
      </c>
      <c r="D412" s="30" t="s">
        <v>17794</v>
      </c>
      <c r="E412" s="71">
        <v>46114</v>
      </c>
      <c r="F412" s="71" t="e">
        <f>VLOOKUP(B412,[1]Ban_hang!R:S,2,0)</f>
        <v>#N/A</v>
      </c>
      <c r="G412" s="30" t="s">
        <v>17795</v>
      </c>
      <c r="H412" s="30" t="s">
        <v>17796</v>
      </c>
      <c r="I412" s="31">
        <v>6406835</v>
      </c>
      <c r="J412" s="31">
        <v>0</v>
      </c>
      <c r="K412" s="31">
        <v>512547</v>
      </c>
      <c r="L412" s="31">
        <v>6919382</v>
      </c>
      <c r="M412" s="31">
        <v>6919382</v>
      </c>
      <c r="N412" s="30" t="s">
        <v>20201</v>
      </c>
      <c r="O412" s="30" t="s">
        <v>20202</v>
      </c>
      <c r="P412" s="30" t="s">
        <v>20203</v>
      </c>
      <c r="Q412" s="30" t="s">
        <v>20204</v>
      </c>
      <c r="R412" s="30" t="s">
        <v>4458</v>
      </c>
    </row>
    <row r="413" spans="1:18" x14ac:dyDescent="0.2">
      <c r="A413" s="30" t="s">
        <v>16291</v>
      </c>
      <c r="B413" s="30" t="str">
        <f t="shared" si="6"/>
        <v>000250014157935</v>
      </c>
      <c r="C413" s="71">
        <v>46114</v>
      </c>
      <c r="D413" s="30" t="s">
        <v>17791</v>
      </c>
      <c r="E413" s="71">
        <v>46114</v>
      </c>
      <c r="F413" s="71" t="e">
        <f>VLOOKUP(B413,[1]Ban_hang!R:S,2,0)</f>
        <v>#N/A</v>
      </c>
      <c r="G413" s="30" t="s">
        <v>17792</v>
      </c>
      <c r="H413" s="30" t="s">
        <v>17793</v>
      </c>
      <c r="I413" s="31">
        <v>3849940</v>
      </c>
      <c r="J413" s="31">
        <v>0</v>
      </c>
      <c r="K413" s="31">
        <v>307995</v>
      </c>
      <c r="L413" s="31">
        <v>4157935</v>
      </c>
      <c r="M413" s="31">
        <v>4157935</v>
      </c>
      <c r="N413" s="30" t="s">
        <v>20201</v>
      </c>
      <c r="O413" s="30" t="s">
        <v>20202</v>
      </c>
      <c r="P413" s="30" t="s">
        <v>20203</v>
      </c>
      <c r="Q413" s="30" t="s">
        <v>20204</v>
      </c>
      <c r="R413" s="30" t="s">
        <v>4458</v>
      </c>
    </row>
    <row r="414" spans="1:18" x14ac:dyDescent="0.2">
      <c r="A414" s="30" t="s">
        <v>16299</v>
      </c>
      <c r="B414" s="30" t="str">
        <f t="shared" si="6"/>
        <v>000250032216527</v>
      </c>
      <c r="C414" s="71">
        <v>46115</v>
      </c>
      <c r="D414" s="30" t="s">
        <v>17800</v>
      </c>
      <c r="E414" s="71">
        <v>46115</v>
      </c>
      <c r="F414" s="71" t="e">
        <f>VLOOKUP(B414,[1]Ban_hang!R:S,2,0)</f>
        <v>#N/A</v>
      </c>
      <c r="G414" s="30" t="s">
        <v>17801</v>
      </c>
      <c r="H414" s="30" t="s">
        <v>17802</v>
      </c>
      <c r="I414" s="31">
        <v>2052340</v>
      </c>
      <c r="J414" s="31">
        <v>0</v>
      </c>
      <c r="K414" s="31">
        <v>164187</v>
      </c>
      <c r="L414" s="31">
        <v>2216527</v>
      </c>
      <c r="M414" s="31">
        <v>2216527</v>
      </c>
      <c r="N414" s="30" t="s">
        <v>20201</v>
      </c>
      <c r="O414" s="30" t="s">
        <v>20202</v>
      </c>
      <c r="P414" s="30" t="s">
        <v>20203</v>
      </c>
      <c r="Q414" s="30" t="s">
        <v>20204</v>
      </c>
      <c r="R414" s="30" t="s">
        <v>4458</v>
      </c>
    </row>
    <row r="415" spans="1:18" x14ac:dyDescent="0.2">
      <c r="A415" s="30" t="s">
        <v>16299</v>
      </c>
      <c r="B415" s="30" t="str">
        <f t="shared" si="6"/>
        <v>0002500211459254</v>
      </c>
      <c r="C415" s="71">
        <v>46115</v>
      </c>
      <c r="D415" s="30" t="s">
        <v>17797</v>
      </c>
      <c r="E415" s="71">
        <v>46115</v>
      </c>
      <c r="F415" s="71" t="e">
        <f>VLOOKUP(B415,[1]Ban_hang!R:S,2,0)</f>
        <v>#N/A</v>
      </c>
      <c r="G415" s="30" t="s">
        <v>17798</v>
      </c>
      <c r="H415" s="30" t="s">
        <v>17799</v>
      </c>
      <c r="I415" s="31">
        <v>10610420</v>
      </c>
      <c r="J415" s="31">
        <v>0</v>
      </c>
      <c r="K415" s="31">
        <v>848834</v>
      </c>
      <c r="L415" s="31">
        <v>11459254</v>
      </c>
      <c r="M415" s="31">
        <v>11459254</v>
      </c>
      <c r="N415" s="30" t="s">
        <v>20201</v>
      </c>
      <c r="O415" s="30" t="s">
        <v>20202</v>
      </c>
      <c r="P415" s="30" t="s">
        <v>20203</v>
      </c>
      <c r="Q415" s="30" t="s">
        <v>20204</v>
      </c>
      <c r="R415" s="30" t="s">
        <v>4458</v>
      </c>
    </row>
    <row r="416" spans="1:18" x14ac:dyDescent="0.2">
      <c r="A416" s="30" t="s">
        <v>16302</v>
      </c>
      <c r="B416" s="30" t="str">
        <f t="shared" si="6"/>
        <v>000263304491563</v>
      </c>
      <c r="C416" s="71">
        <v>46116</v>
      </c>
      <c r="D416" s="30" t="s">
        <v>17803</v>
      </c>
      <c r="E416" s="71">
        <v>46116</v>
      </c>
      <c r="F416" s="71" t="e">
        <f>VLOOKUP(B416,[1]Ban_hang!R:S,2,0)</f>
        <v>#N/A</v>
      </c>
      <c r="G416" s="30" t="s">
        <v>17804</v>
      </c>
      <c r="H416" s="30" t="s">
        <v>17805</v>
      </c>
      <c r="I416" s="31">
        <v>4158855</v>
      </c>
      <c r="J416" s="31">
        <v>0</v>
      </c>
      <c r="K416" s="31">
        <v>332708</v>
      </c>
      <c r="L416" s="31">
        <v>4491563</v>
      </c>
      <c r="M416" s="31">
        <v>4491563</v>
      </c>
      <c r="N416" s="30" t="s">
        <v>20201</v>
      </c>
      <c r="O416" s="30" t="s">
        <v>20202</v>
      </c>
      <c r="P416" s="30" t="s">
        <v>20203</v>
      </c>
      <c r="Q416" s="30" t="s">
        <v>20205</v>
      </c>
      <c r="R416" s="30" t="s">
        <v>4174</v>
      </c>
    </row>
    <row r="417" spans="1:18" x14ac:dyDescent="0.2">
      <c r="A417" s="30" t="s">
        <v>16287</v>
      </c>
      <c r="B417" s="30" t="str">
        <f t="shared" si="6"/>
        <v>000263762626023</v>
      </c>
      <c r="C417" s="71">
        <v>46118</v>
      </c>
      <c r="D417" s="30" t="s">
        <v>17812</v>
      </c>
      <c r="E417" s="71">
        <v>46118</v>
      </c>
      <c r="F417" s="71" t="e">
        <f>VLOOKUP(B417,[1]Ban_hang!R:S,2,0)</f>
        <v>#N/A</v>
      </c>
      <c r="G417" s="30" t="s">
        <v>17813</v>
      </c>
      <c r="H417" s="30" t="s">
        <v>17814</v>
      </c>
      <c r="I417" s="31">
        <v>2431503</v>
      </c>
      <c r="J417" s="31">
        <v>0</v>
      </c>
      <c r="K417" s="31">
        <v>194520</v>
      </c>
      <c r="L417" s="31">
        <v>2626023</v>
      </c>
      <c r="M417" s="31">
        <v>2626023</v>
      </c>
      <c r="N417" s="30" t="s">
        <v>20201</v>
      </c>
      <c r="O417" s="30" t="s">
        <v>20202</v>
      </c>
      <c r="P417" s="30" t="s">
        <v>20203</v>
      </c>
      <c r="Q417" s="30" t="s">
        <v>20204</v>
      </c>
      <c r="R417" s="30" t="s">
        <v>4458</v>
      </c>
    </row>
    <row r="418" spans="1:18" x14ac:dyDescent="0.2">
      <c r="A418" s="30" t="s">
        <v>16291</v>
      </c>
      <c r="B418" s="30" t="str">
        <f t="shared" si="6"/>
        <v>000263801108264</v>
      </c>
      <c r="C418" s="71">
        <v>46118</v>
      </c>
      <c r="D418" s="30" t="s">
        <v>17824</v>
      </c>
      <c r="E418" s="71">
        <v>46118</v>
      </c>
      <c r="F418" s="71" t="e">
        <f>VLOOKUP(B418,[1]Ban_hang!R:S,2,0)</f>
        <v>#N/A</v>
      </c>
      <c r="G418" s="30" t="s">
        <v>17825</v>
      </c>
      <c r="H418" s="30" t="s">
        <v>17826</v>
      </c>
      <c r="I418" s="31">
        <v>1026170</v>
      </c>
      <c r="J418" s="31">
        <v>0</v>
      </c>
      <c r="K418" s="31">
        <v>82094</v>
      </c>
      <c r="L418" s="31">
        <v>1108264</v>
      </c>
      <c r="M418" s="31">
        <v>1108264</v>
      </c>
      <c r="N418" s="30" t="s">
        <v>20201</v>
      </c>
      <c r="O418" s="30" t="s">
        <v>20202</v>
      </c>
      <c r="P418" s="30" t="s">
        <v>20203</v>
      </c>
      <c r="Q418" s="30" t="s">
        <v>20204</v>
      </c>
      <c r="R418" s="30" t="s">
        <v>4458</v>
      </c>
    </row>
    <row r="419" spans="1:18" x14ac:dyDescent="0.2">
      <c r="A419" s="30" t="s">
        <v>16288</v>
      </c>
      <c r="B419" s="30" t="str">
        <f t="shared" si="6"/>
        <v>000263791909602</v>
      </c>
      <c r="C419" s="71">
        <v>46118</v>
      </c>
      <c r="D419" s="30" t="s">
        <v>17821</v>
      </c>
      <c r="E419" s="71">
        <v>46118</v>
      </c>
      <c r="F419" s="71" t="e">
        <f>VLOOKUP(B419,[1]Ban_hang!R:S,2,0)</f>
        <v>#N/A</v>
      </c>
      <c r="G419" s="30" t="s">
        <v>17822</v>
      </c>
      <c r="H419" s="30" t="s">
        <v>17823</v>
      </c>
      <c r="I419" s="31">
        <v>1768150</v>
      </c>
      <c r="J419" s="31">
        <v>0</v>
      </c>
      <c r="K419" s="31">
        <v>141452</v>
      </c>
      <c r="L419" s="31">
        <v>1909602</v>
      </c>
      <c r="M419" s="31">
        <v>1909602</v>
      </c>
      <c r="N419" s="30" t="s">
        <v>20201</v>
      </c>
      <c r="O419" s="30" t="s">
        <v>20202</v>
      </c>
      <c r="P419" s="30" t="s">
        <v>20203</v>
      </c>
      <c r="Q419" s="30" t="s">
        <v>20204</v>
      </c>
      <c r="R419" s="30" t="s">
        <v>4458</v>
      </c>
    </row>
    <row r="420" spans="1:18" x14ac:dyDescent="0.2">
      <c r="A420" s="30" t="s">
        <v>16310</v>
      </c>
      <c r="B420" s="30" t="str">
        <f t="shared" si="6"/>
        <v>000263771060700</v>
      </c>
      <c r="C420" s="71">
        <v>46118</v>
      </c>
      <c r="D420" s="30" t="s">
        <v>17815</v>
      </c>
      <c r="E420" s="71">
        <v>46118</v>
      </c>
      <c r="F420" s="71" t="e">
        <f>VLOOKUP(B420,[1]Ban_hang!R:S,2,0)</f>
        <v>#N/A</v>
      </c>
      <c r="G420" s="30" t="s">
        <v>17816</v>
      </c>
      <c r="H420" s="30" t="s">
        <v>17817</v>
      </c>
      <c r="I420" s="31">
        <v>982130</v>
      </c>
      <c r="J420" s="31">
        <v>0</v>
      </c>
      <c r="K420" s="31">
        <v>78570</v>
      </c>
      <c r="L420" s="31">
        <v>1060700</v>
      </c>
      <c r="M420" s="31">
        <v>1060700</v>
      </c>
      <c r="N420" s="30" t="s">
        <v>20201</v>
      </c>
      <c r="O420" s="30" t="s">
        <v>20202</v>
      </c>
      <c r="P420" s="30" t="s">
        <v>20203</v>
      </c>
      <c r="Q420" s="30" t="s">
        <v>20204</v>
      </c>
      <c r="R420" s="30" t="s">
        <v>4458</v>
      </c>
    </row>
    <row r="421" spans="1:18" x14ac:dyDescent="0.2">
      <c r="A421" s="30" t="s">
        <v>16291</v>
      </c>
      <c r="B421" s="30" t="str">
        <f t="shared" si="6"/>
        <v>000263752168964</v>
      </c>
      <c r="C421" s="71">
        <v>46118</v>
      </c>
      <c r="D421" s="30" t="s">
        <v>17809</v>
      </c>
      <c r="E421" s="71">
        <v>46118</v>
      </c>
      <c r="F421" s="71" t="e">
        <f>VLOOKUP(B421,[1]Ban_hang!R:S,2,0)</f>
        <v>#N/A</v>
      </c>
      <c r="G421" s="30" t="s">
        <v>17810</v>
      </c>
      <c r="H421" s="30" t="s">
        <v>17811</v>
      </c>
      <c r="I421" s="31">
        <v>2008300</v>
      </c>
      <c r="J421" s="31">
        <v>0</v>
      </c>
      <c r="K421" s="31">
        <v>160664</v>
      </c>
      <c r="L421" s="31">
        <v>2168964</v>
      </c>
      <c r="M421" s="31">
        <v>2168964</v>
      </c>
      <c r="N421" s="30" t="s">
        <v>20201</v>
      </c>
      <c r="O421" s="30" t="s">
        <v>20202</v>
      </c>
      <c r="P421" s="30" t="s">
        <v>20203</v>
      </c>
      <c r="Q421" s="30" t="s">
        <v>20204</v>
      </c>
      <c r="R421" s="30" t="s">
        <v>4458</v>
      </c>
    </row>
    <row r="422" spans="1:18" x14ac:dyDescent="0.2">
      <c r="A422" s="30" t="s">
        <v>16307</v>
      </c>
      <c r="B422" s="30" t="str">
        <f t="shared" si="6"/>
        <v>000263742842814</v>
      </c>
      <c r="C422" s="71">
        <v>46118</v>
      </c>
      <c r="D422" s="30" t="s">
        <v>17806</v>
      </c>
      <c r="E422" s="71">
        <v>46118</v>
      </c>
      <c r="F422" s="71" t="e">
        <f>VLOOKUP(B422,[1]Ban_hang!R:S,2,0)</f>
        <v>#N/A</v>
      </c>
      <c r="G422" s="30" t="s">
        <v>17807</v>
      </c>
      <c r="H422" s="30" t="s">
        <v>17808</v>
      </c>
      <c r="I422" s="31">
        <v>2632235</v>
      </c>
      <c r="J422" s="31">
        <v>0</v>
      </c>
      <c r="K422" s="31">
        <v>210579</v>
      </c>
      <c r="L422" s="31">
        <v>2842814</v>
      </c>
      <c r="M422" s="31">
        <v>2842814</v>
      </c>
      <c r="N422" s="30" t="s">
        <v>20201</v>
      </c>
      <c r="O422" s="30" t="s">
        <v>20202</v>
      </c>
      <c r="P422" s="30" t="s">
        <v>20203</v>
      </c>
      <c r="Q422" s="30" t="s">
        <v>20204</v>
      </c>
      <c r="R422" s="30" t="s">
        <v>4458</v>
      </c>
    </row>
    <row r="423" spans="1:18" x14ac:dyDescent="0.2">
      <c r="A423" s="30" t="s">
        <v>16310</v>
      </c>
      <c r="B423" s="30" t="str">
        <f t="shared" si="6"/>
        <v>000263782571826</v>
      </c>
      <c r="C423" s="71">
        <v>46118</v>
      </c>
      <c r="D423" s="30" t="s">
        <v>17818</v>
      </c>
      <c r="E423" s="71">
        <v>46118</v>
      </c>
      <c r="F423" s="71" t="e">
        <f>VLOOKUP(B423,[1]Ban_hang!R:S,2,0)</f>
        <v>#N/A</v>
      </c>
      <c r="G423" s="30" t="s">
        <v>17819</v>
      </c>
      <c r="H423" s="30" t="s">
        <v>17820</v>
      </c>
      <c r="I423" s="31">
        <v>2381320</v>
      </c>
      <c r="J423" s="31">
        <v>0</v>
      </c>
      <c r="K423" s="31">
        <v>190506</v>
      </c>
      <c r="L423" s="31">
        <v>2571826</v>
      </c>
      <c r="M423" s="31">
        <v>2571826</v>
      </c>
      <c r="N423" s="30" t="s">
        <v>20201</v>
      </c>
      <c r="O423" s="30" t="s">
        <v>20202</v>
      </c>
      <c r="P423" s="30" t="s">
        <v>20203</v>
      </c>
      <c r="Q423" s="30" t="s">
        <v>20204</v>
      </c>
      <c r="R423" s="30" t="s">
        <v>4458</v>
      </c>
    </row>
    <row r="424" spans="1:18" x14ac:dyDescent="0.2">
      <c r="A424" s="30" t="s">
        <v>16294</v>
      </c>
      <c r="B424" s="30" t="str">
        <f t="shared" si="6"/>
        <v>000263861083953</v>
      </c>
      <c r="C424" s="71">
        <v>46119</v>
      </c>
      <c r="D424" s="30" t="s">
        <v>17827</v>
      </c>
      <c r="E424" s="71">
        <v>46119</v>
      </c>
      <c r="F424" s="71" t="e">
        <f>VLOOKUP(B424,[1]Ban_hang!R:S,2,0)</f>
        <v>#N/A</v>
      </c>
      <c r="G424" s="30" t="s">
        <v>17828</v>
      </c>
      <c r="H424" s="30" t="s">
        <v>17829</v>
      </c>
      <c r="I424" s="31">
        <v>1003660</v>
      </c>
      <c r="J424" s="31">
        <v>0</v>
      </c>
      <c r="K424" s="31">
        <v>80293</v>
      </c>
      <c r="L424" s="31">
        <v>1083953</v>
      </c>
      <c r="M424" s="31">
        <v>1083953</v>
      </c>
      <c r="N424" s="30" t="s">
        <v>20201</v>
      </c>
      <c r="O424" s="30" t="s">
        <v>20202</v>
      </c>
      <c r="P424" s="30" t="s">
        <v>20203</v>
      </c>
      <c r="Q424" s="30" t="s">
        <v>20204</v>
      </c>
      <c r="R424" s="30" t="s">
        <v>4458</v>
      </c>
    </row>
    <row r="425" spans="1:18" x14ac:dyDescent="0.2">
      <c r="A425" s="30" t="s">
        <v>16299</v>
      </c>
      <c r="B425" s="30" t="str">
        <f t="shared" si="6"/>
        <v>000263871539000</v>
      </c>
      <c r="C425" s="71">
        <v>46119</v>
      </c>
      <c r="D425" s="30" t="s">
        <v>17830</v>
      </c>
      <c r="E425" s="71">
        <v>46119</v>
      </c>
      <c r="F425" s="71" t="e">
        <f>VLOOKUP(B425,[1]Ban_hang!R:S,2,0)</f>
        <v>#N/A</v>
      </c>
      <c r="G425" s="30" t="s">
        <v>17831</v>
      </c>
      <c r="H425" s="30" t="s">
        <v>17832</v>
      </c>
      <c r="I425" s="31">
        <v>1425000</v>
      </c>
      <c r="J425" s="31">
        <v>0</v>
      </c>
      <c r="K425" s="31">
        <v>114000</v>
      </c>
      <c r="L425" s="31">
        <v>1539000</v>
      </c>
      <c r="M425" s="31">
        <v>1539000</v>
      </c>
      <c r="N425" s="30" t="s">
        <v>20201</v>
      </c>
      <c r="O425" s="30" t="s">
        <v>20202</v>
      </c>
      <c r="P425" s="30" t="s">
        <v>20203</v>
      </c>
      <c r="Q425" s="30" t="s">
        <v>20204</v>
      </c>
      <c r="R425" s="30" t="s">
        <v>4458</v>
      </c>
    </row>
    <row r="426" spans="1:18" x14ac:dyDescent="0.2">
      <c r="A426" s="30" t="s">
        <v>16305</v>
      </c>
      <c r="B426" s="30" t="str">
        <f t="shared" si="6"/>
        <v>000263325541318</v>
      </c>
      <c r="C426" s="71">
        <v>46119</v>
      </c>
      <c r="D426" s="30" t="s">
        <v>17836</v>
      </c>
      <c r="E426" s="71">
        <v>46119</v>
      </c>
      <c r="F426" s="71" t="e">
        <f>VLOOKUP(B426,[1]Ban_hang!R:S,2,0)</f>
        <v>#N/A</v>
      </c>
      <c r="G426" s="30" t="s">
        <v>17837</v>
      </c>
      <c r="H426" s="30" t="s">
        <v>17838</v>
      </c>
      <c r="I426" s="31">
        <v>5130850</v>
      </c>
      <c r="J426" s="31">
        <v>0</v>
      </c>
      <c r="K426" s="31">
        <v>410468</v>
      </c>
      <c r="L426" s="31">
        <v>5541318</v>
      </c>
      <c r="M426" s="31">
        <v>5541318</v>
      </c>
      <c r="N426" s="30" t="s">
        <v>20201</v>
      </c>
      <c r="O426" s="30" t="s">
        <v>20202</v>
      </c>
      <c r="P426" s="30" t="s">
        <v>20203</v>
      </c>
      <c r="Q426" s="30" t="s">
        <v>20205</v>
      </c>
      <c r="R426" s="30" t="s">
        <v>4174</v>
      </c>
    </row>
    <row r="427" spans="1:18" x14ac:dyDescent="0.2">
      <c r="A427" s="30" t="s">
        <v>16305</v>
      </c>
      <c r="B427" s="30" t="str">
        <f t="shared" si="6"/>
        <v>00026331108395</v>
      </c>
      <c r="C427" s="71">
        <v>46119</v>
      </c>
      <c r="D427" s="30" t="s">
        <v>17833</v>
      </c>
      <c r="E427" s="71">
        <v>46119</v>
      </c>
      <c r="F427" s="71" t="e">
        <f>VLOOKUP(B427,[1]Ban_hang!R:S,2,0)</f>
        <v>#N/A</v>
      </c>
      <c r="G427" s="30" t="s">
        <v>17834</v>
      </c>
      <c r="H427" s="30" t="s">
        <v>17835</v>
      </c>
      <c r="I427" s="31">
        <v>100366</v>
      </c>
      <c r="J427" s="31">
        <v>0</v>
      </c>
      <c r="K427" s="31">
        <v>8029</v>
      </c>
      <c r="L427" s="31">
        <v>108395</v>
      </c>
      <c r="M427" s="31">
        <v>108395</v>
      </c>
      <c r="N427" s="30" t="s">
        <v>20201</v>
      </c>
      <c r="O427" s="30" t="s">
        <v>20202</v>
      </c>
      <c r="P427" s="30" t="s">
        <v>20203</v>
      </c>
      <c r="Q427" s="30" t="s">
        <v>20205</v>
      </c>
      <c r="R427" s="30" t="s">
        <v>4174</v>
      </c>
    </row>
    <row r="428" spans="1:18" x14ac:dyDescent="0.2">
      <c r="A428" s="30" t="s">
        <v>16299</v>
      </c>
      <c r="B428" s="30" t="str">
        <f t="shared" si="6"/>
        <v>000263853655778</v>
      </c>
      <c r="C428" s="71">
        <v>46120</v>
      </c>
      <c r="D428" s="30" t="s">
        <v>17845</v>
      </c>
      <c r="E428" s="71">
        <v>46120</v>
      </c>
      <c r="F428" s="71" t="e">
        <f>VLOOKUP(B428,[1]Ban_hang!R:S,2,0)</f>
        <v>#N/A</v>
      </c>
      <c r="G428" s="30" t="s">
        <v>17846</v>
      </c>
      <c r="H428" s="30" t="s">
        <v>17847</v>
      </c>
      <c r="I428" s="31">
        <v>3384980</v>
      </c>
      <c r="J428" s="31">
        <v>0</v>
      </c>
      <c r="K428" s="31">
        <v>270798</v>
      </c>
      <c r="L428" s="31">
        <v>3655778</v>
      </c>
      <c r="M428" s="31">
        <v>3655778</v>
      </c>
      <c r="N428" s="30" t="s">
        <v>20201</v>
      </c>
      <c r="O428" s="30" t="s">
        <v>20202</v>
      </c>
      <c r="P428" s="30" t="s">
        <v>20203</v>
      </c>
      <c r="Q428" s="30" t="s">
        <v>20204</v>
      </c>
      <c r="R428" s="30" t="s">
        <v>4458</v>
      </c>
    </row>
    <row r="429" spans="1:18" x14ac:dyDescent="0.2">
      <c r="A429" s="85" t="s">
        <v>16296</v>
      </c>
      <c r="B429" s="30" t="str">
        <f t="shared" si="6"/>
        <v>0002599711667845</v>
      </c>
      <c r="C429" s="86">
        <v>46120</v>
      </c>
      <c r="D429" s="85" t="s">
        <v>17839</v>
      </c>
      <c r="E429" s="86">
        <v>46120</v>
      </c>
      <c r="F429" s="71" t="e">
        <f>VLOOKUP(B429,[1]Ban_hang!R:S,2,0)</f>
        <v>#N/A</v>
      </c>
      <c r="G429" s="85" t="s">
        <v>17840</v>
      </c>
      <c r="H429" s="85" t="s">
        <v>17841</v>
      </c>
      <c r="I429" s="87">
        <v>10803560</v>
      </c>
      <c r="J429" s="87">
        <v>0</v>
      </c>
      <c r="K429" s="87">
        <v>864285</v>
      </c>
      <c r="L429" s="87">
        <v>11667845</v>
      </c>
      <c r="M429" s="87">
        <v>11667845</v>
      </c>
      <c r="N429" s="85" t="s">
        <v>20201</v>
      </c>
      <c r="O429" s="85" t="s">
        <v>20209</v>
      </c>
      <c r="P429" s="85" t="s">
        <v>20203</v>
      </c>
      <c r="Q429" s="85" t="s">
        <v>20204</v>
      </c>
      <c r="R429" s="85" t="s">
        <v>4458</v>
      </c>
    </row>
    <row r="430" spans="1:18" x14ac:dyDescent="0.2">
      <c r="A430" s="30" t="s">
        <v>16303</v>
      </c>
      <c r="B430" s="30" t="str">
        <f t="shared" si="6"/>
        <v>000265281060700</v>
      </c>
      <c r="C430" s="71">
        <v>46120</v>
      </c>
      <c r="D430" s="30" t="s">
        <v>17848</v>
      </c>
      <c r="E430" s="71">
        <v>46120</v>
      </c>
      <c r="F430" s="71" t="e">
        <f>VLOOKUP(B430,[1]Ban_hang!R:S,2,0)</f>
        <v>#N/A</v>
      </c>
      <c r="G430" s="30" t="s">
        <v>17849</v>
      </c>
      <c r="H430" s="30" t="s">
        <v>17850</v>
      </c>
      <c r="I430" s="31">
        <v>982130</v>
      </c>
      <c r="J430" s="31">
        <v>0</v>
      </c>
      <c r="K430" s="31">
        <v>78570</v>
      </c>
      <c r="L430" s="31">
        <v>1060700</v>
      </c>
      <c r="M430" s="31">
        <v>1060700</v>
      </c>
      <c r="N430" s="30" t="s">
        <v>20201</v>
      </c>
      <c r="O430" s="30" t="s">
        <v>20202</v>
      </c>
      <c r="P430" s="30" t="s">
        <v>20203</v>
      </c>
      <c r="Q430" s="30" t="s">
        <v>20205</v>
      </c>
      <c r="R430" s="30" t="s">
        <v>4174</v>
      </c>
    </row>
    <row r="431" spans="1:18" x14ac:dyDescent="0.2">
      <c r="A431" s="30" t="s">
        <v>16299</v>
      </c>
      <c r="B431" s="30" t="str">
        <f t="shared" si="6"/>
        <v>00026384844560</v>
      </c>
      <c r="C431" s="71">
        <v>46120</v>
      </c>
      <c r="D431" s="30" t="s">
        <v>17842</v>
      </c>
      <c r="E431" s="71">
        <v>46120</v>
      </c>
      <c r="F431" s="71" t="e">
        <f>VLOOKUP(B431,[1]Ban_hang!R:S,2,0)</f>
        <v>#N/A</v>
      </c>
      <c r="G431" s="30" t="s">
        <v>17843</v>
      </c>
      <c r="H431" s="30" t="s">
        <v>17844</v>
      </c>
      <c r="I431" s="31">
        <v>782000</v>
      </c>
      <c r="J431" s="31">
        <v>0</v>
      </c>
      <c r="K431" s="31">
        <v>62560</v>
      </c>
      <c r="L431" s="31">
        <v>844560</v>
      </c>
      <c r="M431" s="31">
        <v>844560</v>
      </c>
      <c r="N431" s="30" t="s">
        <v>20201</v>
      </c>
      <c r="O431" s="30" t="s">
        <v>20202</v>
      </c>
      <c r="P431" s="30" t="s">
        <v>20203</v>
      </c>
      <c r="Q431" s="30" t="s">
        <v>20204</v>
      </c>
      <c r="R431" s="30" t="s">
        <v>4458</v>
      </c>
    </row>
    <row r="432" spans="1:18" x14ac:dyDescent="0.2">
      <c r="A432" s="30" t="s">
        <v>16290</v>
      </c>
      <c r="B432" s="30" t="str">
        <f t="shared" si="6"/>
        <v>000265504772099</v>
      </c>
      <c r="C432" s="71">
        <v>46121</v>
      </c>
      <c r="D432" s="30" t="s">
        <v>17860</v>
      </c>
      <c r="E432" s="71">
        <v>46121</v>
      </c>
      <c r="F432" s="71" t="e">
        <f>VLOOKUP(B432,[1]Ban_hang!R:S,2,0)</f>
        <v>#N/A</v>
      </c>
      <c r="G432" s="30" t="s">
        <v>17861</v>
      </c>
      <c r="H432" s="30" t="s">
        <v>17862</v>
      </c>
      <c r="I432" s="31">
        <v>4418610</v>
      </c>
      <c r="J432" s="31">
        <v>0</v>
      </c>
      <c r="K432" s="31">
        <v>353489</v>
      </c>
      <c r="L432" s="31">
        <v>4772099</v>
      </c>
      <c r="M432" s="31">
        <v>4772099</v>
      </c>
      <c r="N432" s="30" t="s">
        <v>20201</v>
      </c>
      <c r="O432" s="30" t="s">
        <v>20202</v>
      </c>
      <c r="P432" s="30" t="s">
        <v>20203</v>
      </c>
      <c r="Q432" s="30" t="s">
        <v>20204</v>
      </c>
      <c r="R432" s="30" t="s">
        <v>4458</v>
      </c>
    </row>
    <row r="433" spans="1:18" x14ac:dyDescent="0.2">
      <c r="A433" s="30" t="s">
        <v>16307</v>
      </c>
      <c r="B433" s="30" t="str">
        <f t="shared" si="6"/>
        <v>000265541395770</v>
      </c>
      <c r="C433" s="71">
        <v>46121</v>
      </c>
      <c r="D433" s="30" t="s">
        <v>17872</v>
      </c>
      <c r="E433" s="71">
        <v>46121</v>
      </c>
      <c r="F433" s="71" t="e">
        <f>VLOOKUP(B433,[1]Ban_hang!R:S,2,0)</f>
        <v>#N/A</v>
      </c>
      <c r="G433" s="30" t="s">
        <v>17873</v>
      </c>
      <c r="H433" s="30" t="s">
        <v>17874</v>
      </c>
      <c r="I433" s="31">
        <v>1292380</v>
      </c>
      <c r="J433" s="31">
        <v>0</v>
      </c>
      <c r="K433" s="31">
        <v>103390</v>
      </c>
      <c r="L433" s="31">
        <v>1395770</v>
      </c>
      <c r="M433" s="31">
        <v>1395770</v>
      </c>
      <c r="N433" s="30" t="s">
        <v>20201</v>
      </c>
      <c r="O433" s="30" t="s">
        <v>20202</v>
      </c>
      <c r="P433" s="30" t="s">
        <v>20203</v>
      </c>
      <c r="Q433" s="30" t="s">
        <v>20204</v>
      </c>
      <c r="R433" s="30" t="s">
        <v>4458</v>
      </c>
    </row>
    <row r="434" spans="1:18" x14ac:dyDescent="0.2">
      <c r="A434" s="30" t="s">
        <v>16295</v>
      </c>
      <c r="B434" s="30" t="str">
        <f t="shared" si="6"/>
        <v>0002655210219511</v>
      </c>
      <c r="C434" s="71">
        <v>46121</v>
      </c>
      <c r="D434" s="30" t="s">
        <v>17866</v>
      </c>
      <c r="E434" s="71">
        <v>46121</v>
      </c>
      <c r="F434" s="71" t="e">
        <f>VLOOKUP(B434,[1]Ban_hang!R:S,2,0)</f>
        <v>#N/A</v>
      </c>
      <c r="G434" s="30" t="s">
        <v>17867</v>
      </c>
      <c r="H434" s="30" t="s">
        <v>17868</v>
      </c>
      <c r="I434" s="31">
        <v>9462510</v>
      </c>
      <c r="J434" s="31">
        <v>0</v>
      </c>
      <c r="K434" s="31">
        <v>757001</v>
      </c>
      <c r="L434" s="31">
        <v>10219511</v>
      </c>
      <c r="M434" s="31">
        <v>10219511</v>
      </c>
      <c r="N434" s="30" t="s">
        <v>20201</v>
      </c>
      <c r="O434" s="30" t="s">
        <v>20202</v>
      </c>
      <c r="P434" s="30" t="s">
        <v>20203</v>
      </c>
      <c r="Q434" s="30" t="s">
        <v>20204</v>
      </c>
      <c r="R434" s="30" t="s">
        <v>4458</v>
      </c>
    </row>
    <row r="435" spans="1:18" x14ac:dyDescent="0.2">
      <c r="A435" s="30" t="s">
        <v>16308</v>
      </c>
      <c r="B435" s="30" t="str">
        <f t="shared" si="6"/>
        <v>000265512797384</v>
      </c>
      <c r="C435" s="71">
        <v>46121</v>
      </c>
      <c r="D435" s="30" t="s">
        <v>17863</v>
      </c>
      <c r="E435" s="71">
        <v>46121</v>
      </c>
      <c r="F435" s="71" t="e">
        <f>VLOOKUP(B435,[1]Ban_hang!R:S,2,0)</f>
        <v>#N/A</v>
      </c>
      <c r="G435" s="30" t="s">
        <v>17864</v>
      </c>
      <c r="H435" s="30" t="s">
        <v>17865</v>
      </c>
      <c r="I435" s="31">
        <v>2590170</v>
      </c>
      <c r="J435" s="31">
        <v>0</v>
      </c>
      <c r="K435" s="31">
        <v>207214</v>
      </c>
      <c r="L435" s="31">
        <v>2797384</v>
      </c>
      <c r="M435" s="31">
        <v>2797384</v>
      </c>
      <c r="N435" s="30" t="s">
        <v>20201</v>
      </c>
      <c r="O435" s="30" t="s">
        <v>20202</v>
      </c>
      <c r="P435" s="30" t="s">
        <v>20203</v>
      </c>
      <c r="Q435" s="30" t="s">
        <v>20204</v>
      </c>
      <c r="R435" s="30" t="s">
        <v>4458</v>
      </c>
    </row>
    <row r="436" spans="1:18" x14ac:dyDescent="0.2">
      <c r="A436" s="30" t="s">
        <v>16292</v>
      </c>
      <c r="B436" s="30" t="str">
        <f t="shared" si="6"/>
        <v>00026389783000</v>
      </c>
      <c r="C436" s="71">
        <v>46121</v>
      </c>
      <c r="D436" s="30" t="s">
        <v>17854</v>
      </c>
      <c r="E436" s="71">
        <v>46121</v>
      </c>
      <c r="F436" s="71" t="e">
        <f>VLOOKUP(B436,[1]Ban_hang!R:S,2,0)</f>
        <v>#N/A</v>
      </c>
      <c r="G436" s="30" t="s">
        <v>17855</v>
      </c>
      <c r="H436" s="30" t="s">
        <v>17856</v>
      </c>
      <c r="I436" s="31">
        <v>725000</v>
      </c>
      <c r="J436" s="31">
        <v>0</v>
      </c>
      <c r="K436" s="31">
        <v>58000</v>
      </c>
      <c r="L436" s="31">
        <v>783000</v>
      </c>
      <c r="M436" s="31">
        <v>783000</v>
      </c>
      <c r="N436" s="30" t="s">
        <v>20201</v>
      </c>
      <c r="O436" s="30" t="s">
        <v>20202</v>
      </c>
      <c r="P436" s="30" t="s">
        <v>20203</v>
      </c>
      <c r="Q436" s="30" t="s">
        <v>20204</v>
      </c>
      <c r="R436" s="30" t="s">
        <v>4458</v>
      </c>
    </row>
    <row r="437" spans="1:18" x14ac:dyDescent="0.2">
      <c r="A437" s="30" t="s">
        <v>16292</v>
      </c>
      <c r="B437" s="30" t="str">
        <f t="shared" si="6"/>
        <v>000263884238584</v>
      </c>
      <c r="C437" s="71">
        <v>46121</v>
      </c>
      <c r="D437" s="30" t="s">
        <v>17851</v>
      </c>
      <c r="E437" s="71">
        <v>46121</v>
      </c>
      <c r="F437" s="71" t="e">
        <f>VLOOKUP(B437,[1]Ban_hang!R:S,2,0)</f>
        <v>#N/A</v>
      </c>
      <c r="G437" s="30" t="s">
        <v>17852</v>
      </c>
      <c r="H437" s="30" t="s">
        <v>17853</v>
      </c>
      <c r="I437" s="31">
        <v>3924615</v>
      </c>
      <c r="J437" s="31">
        <v>0</v>
      </c>
      <c r="K437" s="31">
        <v>313969</v>
      </c>
      <c r="L437" s="31">
        <v>4238584</v>
      </c>
      <c r="M437" s="31">
        <v>4238584</v>
      </c>
      <c r="N437" s="30" t="s">
        <v>20201</v>
      </c>
      <c r="O437" s="30" t="s">
        <v>20202</v>
      </c>
      <c r="P437" s="30" t="s">
        <v>20203</v>
      </c>
      <c r="Q437" s="30" t="s">
        <v>20204</v>
      </c>
      <c r="R437" s="30" t="s">
        <v>4458</v>
      </c>
    </row>
    <row r="438" spans="1:18" x14ac:dyDescent="0.2">
      <c r="A438" s="30" t="s">
        <v>16307</v>
      </c>
      <c r="B438" s="30" t="str">
        <f t="shared" si="6"/>
        <v>000265537579894</v>
      </c>
      <c r="C438" s="71">
        <v>46121</v>
      </c>
      <c r="D438" s="30" t="s">
        <v>17869</v>
      </c>
      <c r="E438" s="71">
        <v>46121</v>
      </c>
      <c r="F438" s="71" t="e">
        <f>VLOOKUP(B438,[1]Ban_hang!R:S,2,0)</f>
        <v>#N/A</v>
      </c>
      <c r="G438" s="30" t="s">
        <v>17870</v>
      </c>
      <c r="H438" s="30" t="s">
        <v>17871</v>
      </c>
      <c r="I438" s="31">
        <v>7018420</v>
      </c>
      <c r="J438" s="31">
        <v>0</v>
      </c>
      <c r="K438" s="31">
        <v>561474</v>
      </c>
      <c r="L438" s="31">
        <v>7579894</v>
      </c>
      <c r="M438" s="31">
        <v>7579894</v>
      </c>
      <c r="N438" s="30" t="s">
        <v>20201</v>
      </c>
      <c r="O438" s="30" t="s">
        <v>20202</v>
      </c>
      <c r="P438" s="30" t="s">
        <v>20203</v>
      </c>
      <c r="Q438" s="30" t="s">
        <v>20204</v>
      </c>
      <c r="R438" s="30" t="s">
        <v>4458</v>
      </c>
    </row>
    <row r="439" spans="1:18" x14ac:dyDescent="0.2">
      <c r="A439" s="30" t="s">
        <v>16289</v>
      </c>
      <c r="B439" s="30" t="str">
        <f t="shared" si="6"/>
        <v>000265561108264</v>
      </c>
      <c r="C439" s="71">
        <v>46121</v>
      </c>
      <c r="D439" s="30" t="s">
        <v>17878</v>
      </c>
      <c r="E439" s="71">
        <v>46121</v>
      </c>
      <c r="F439" s="71" t="e">
        <f>VLOOKUP(B439,[1]Ban_hang!R:S,2,0)</f>
        <v>#N/A</v>
      </c>
      <c r="G439" s="30" t="s">
        <v>17879</v>
      </c>
      <c r="H439" s="30" t="s">
        <v>17880</v>
      </c>
      <c r="I439" s="31">
        <v>1026170</v>
      </c>
      <c r="J439" s="31">
        <v>0</v>
      </c>
      <c r="K439" s="31">
        <v>82094</v>
      </c>
      <c r="L439" s="31">
        <v>1108264</v>
      </c>
      <c r="M439" s="31">
        <v>1108264</v>
      </c>
      <c r="N439" s="30" t="s">
        <v>20201</v>
      </c>
      <c r="O439" s="30" t="s">
        <v>20202</v>
      </c>
      <c r="P439" s="30" t="s">
        <v>20203</v>
      </c>
      <c r="Q439" s="30" t="s">
        <v>20204</v>
      </c>
      <c r="R439" s="30" t="s">
        <v>4458</v>
      </c>
    </row>
    <row r="440" spans="1:18" x14ac:dyDescent="0.2">
      <c r="A440" s="30" t="s">
        <v>16289</v>
      </c>
      <c r="B440" s="30" t="str">
        <f t="shared" si="6"/>
        <v>000265554444535</v>
      </c>
      <c r="C440" s="71">
        <v>46121</v>
      </c>
      <c r="D440" s="30" t="s">
        <v>17875</v>
      </c>
      <c r="E440" s="71">
        <v>46121</v>
      </c>
      <c r="F440" s="71" t="e">
        <f>VLOOKUP(B440,[1]Ban_hang!R:S,2,0)</f>
        <v>#N/A</v>
      </c>
      <c r="G440" s="30" t="s">
        <v>17876</v>
      </c>
      <c r="H440" s="30" t="s">
        <v>17877</v>
      </c>
      <c r="I440" s="31">
        <v>4115310</v>
      </c>
      <c r="J440" s="31">
        <v>0</v>
      </c>
      <c r="K440" s="31">
        <v>329225</v>
      </c>
      <c r="L440" s="31">
        <v>4444535</v>
      </c>
      <c r="M440" s="31">
        <v>4444535</v>
      </c>
      <c r="N440" s="30" t="s">
        <v>20201</v>
      </c>
      <c r="O440" s="30" t="s">
        <v>20202</v>
      </c>
      <c r="P440" s="30" t="s">
        <v>20203</v>
      </c>
      <c r="Q440" s="30" t="s">
        <v>20204</v>
      </c>
      <c r="R440" s="30" t="s">
        <v>4458</v>
      </c>
    </row>
    <row r="441" spans="1:18" x14ac:dyDescent="0.2">
      <c r="A441" s="30" t="s">
        <v>16292</v>
      </c>
      <c r="B441" s="30" t="str">
        <f t="shared" si="6"/>
        <v>000263901108264</v>
      </c>
      <c r="C441" s="71">
        <v>46121</v>
      </c>
      <c r="D441" s="30" t="s">
        <v>17857</v>
      </c>
      <c r="E441" s="71">
        <v>46121</v>
      </c>
      <c r="F441" s="71" t="e">
        <f>VLOOKUP(B441,[1]Ban_hang!R:S,2,0)</f>
        <v>#N/A</v>
      </c>
      <c r="G441" s="30" t="s">
        <v>17858</v>
      </c>
      <c r="H441" s="30" t="s">
        <v>17859</v>
      </c>
      <c r="I441" s="31">
        <v>1026170</v>
      </c>
      <c r="J441" s="31">
        <v>0</v>
      </c>
      <c r="K441" s="31">
        <v>82094</v>
      </c>
      <c r="L441" s="31">
        <v>1108264</v>
      </c>
      <c r="M441" s="31">
        <v>1108264</v>
      </c>
      <c r="N441" s="30" t="s">
        <v>20201</v>
      </c>
      <c r="O441" s="30" t="s">
        <v>20202</v>
      </c>
      <c r="P441" s="30" t="s">
        <v>20203</v>
      </c>
      <c r="Q441" s="30" t="s">
        <v>20204</v>
      </c>
      <c r="R441" s="30" t="s">
        <v>4458</v>
      </c>
    </row>
    <row r="442" spans="1:18" x14ac:dyDescent="0.2">
      <c r="A442" s="30" t="s">
        <v>16299</v>
      </c>
      <c r="B442" s="30" t="str">
        <f t="shared" si="6"/>
        <v>000263915890169</v>
      </c>
      <c r="C442" s="71">
        <v>46122</v>
      </c>
      <c r="D442" s="30" t="s">
        <v>17881</v>
      </c>
      <c r="E442" s="71">
        <v>46122</v>
      </c>
      <c r="F442" s="71" t="e">
        <f>VLOOKUP(B442,[1]Ban_hang!R:S,2,0)</f>
        <v>#N/A</v>
      </c>
      <c r="G442" s="30" t="s">
        <v>17882</v>
      </c>
      <c r="H442" s="30" t="s">
        <v>17883</v>
      </c>
      <c r="I442" s="31">
        <v>5453860</v>
      </c>
      <c r="J442" s="31">
        <v>0</v>
      </c>
      <c r="K442" s="31">
        <v>436309</v>
      </c>
      <c r="L442" s="31">
        <v>5890169</v>
      </c>
      <c r="M442" s="31">
        <v>5890169</v>
      </c>
      <c r="N442" s="30" t="s">
        <v>20201</v>
      </c>
      <c r="O442" s="30" t="s">
        <v>20202</v>
      </c>
      <c r="P442" s="30" t="s">
        <v>20203</v>
      </c>
      <c r="Q442" s="30" t="s">
        <v>20204</v>
      </c>
      <c r="R442" s="30" t="s">
        <v>4458</v>
      </c>
    </row>
    <row r="443" spans="1:18" x14ac:dyDescent="0.2">
      <c r="A443" s="30" t="s">
        <v>16299</v>
      </c>
      <c r="B443" s="30" t="str">
        <f t="shared" si="6"/>
        <v>0002639218075258</v>
      </c>
      <c r="C443" s="71">
        <v>46122</v>
      </c>
      <c r="D443" s="30" t="s">
        <v>17884</v>
      </c>
      <c r="E443" s="71">
        <v>46122</v>
      </c>
      <c r="F443" s="71" t="e">
        <f>VLOOKUP(B443,[1]Ban_hang!R:S,2,0)</f>
        <v>#N/A</v>
      </c>
      <c r="G443" s="30" t="s">
        <v>17885</v>
      </c>
      <c r="H443" s="30" t="s">
        <v>17886</v>
      </c>
      <c r="I443" s="31">
        <v>16736350</v>
      </c>
      <c r="J443" s="31">
        <v>0</v>
      </c>
      <c r="K443" s="31">
        <v>1338908</v>
      </c>
      <c r="L443" s="31">
        <v>18075258</v>
      </c>
      <c r="M443" s="31">
        <v>18075258</v>
      </c>
      <c r="N443" s="30" t="s">
        <v>20201</v>
      </c>
      <c r="O443" s="30" t="s">
        <v>20202</v>
      </c>
      <c r="P443" s="30" t="s">
        <v>20203</v>
      </c>
      <c r="Q443" s="30" t="s">
        <v>20204</v>
      </c>
      <c r="R443" s="30" t="s">
        <v>4458</v>
      </c>
    </row>
    <row r="444" spans="1:18" x14ac:dyDescent="0.2">
      <c r="A444" s="30" t="s">
        <v>16299</v>
      </c>
      <c r="B444" s="30" t="str">
        <f t="shared" si="6"/>
        <v>000265572934770</v>
      </c>
      <c r="C444" s="71">
        <v>46122</v>
      </c>
      <c r="D444" s="30" t="s">
        <v>17890</v>
      </c>
      <c r="E444" s="71">
        <v>46122</v>
      </c>
      <c r="F444" s="71" t="e">
        <f>VLOOKUP(B444,[1]Ban_hang!R:S,2,0)</f>
        <v>#N/A</v>
      </c>
      <c r="G444" s="30" t="s">
        <v>17891</v>
      </c>
      <c r="H444" s="30" t="s">
        <v>17892</v>
      </c>
      <c r="I444" s="31">
        <v>2717380</v>
      </c>
      <c r="J444" s="31">
        <v>0</v>
      </c>
      <c r="K444" s="31">
        <v>217390</v>
      </c>
      <c r="L444" s="31">
        <v>2934770</v>
      </c>
      <c r="M444" s="31">
        <v>2934770</v>
      </c>
      <c r="N444" s="30" t="s">
        <v>20201</v>
      </c>
      <c r="O444" s="30" t="s">
        <v>20202</v>
      </c>
      <c r="P444" s="30" t="s">
        <v>20203</v>
      </c>
      <c r="Q444" s="30" t="s">
        <v>20204</v>
      </c>
      <c r="R444" s="30" t="s">
        <v>4458</v>
      </c>
    </row>
    <row r="445" spans="1:18" x14ac:dyDescent="0.2">
      <c r="A445" s="30" t="s">
        <v>16299</v>
      </c>
      <c r="B445" s="30" t="str">
        <f t="shared" si="6"/>
        <v>000265581108264</v>
      </c>
      <c r="C445" s="71">
        <v>46122</v>
      </c>
      <c r="D445" s="30" t="s">
        <v>17893</v>
      </c>
      <c r="E445" s="71">
        <v>46122</v>
      </c>
      <c r="F445" s="71" t="e">
        <f>VLOOKUP(B445,[1]Ban_hang!R:S,2,0)</f>
        <v>#N/A</v>
      </c>
      <c r="G445" s="30" t="s">
        <v>17894</v>
      </c>
      <c r="H445" s="30" t="s">
        <v>17895</v>
      </c>
      <c r="I445" s="31">
        <v>1026170</v>
      </c>
      <c r="J445" s="31">
        <v>0</v>
      </c>
      <c r="K445" s="31">
        <v>82094</v>
      </c>
      <c r="L445" s="31">
        <v>1108264</v>
      </c>
      <c r="M445" s="31">
        <v>1108264</v>
      </c>
      <c r="N445" s="30" t="s">
        <v>20201</v>
      </c>
      <c r="O445" s="30" t="s">
        <v>20202</v>
      </c>
      <c r="P445" s="30" t="s">
        <v>20203</v>
      </c>
      <c r="Q445" s="30" t="s">
        <v>20204</v>
      </c>
      <c r="R445" s="30" t="s">
        <v>4458</v>
      </c>
    </row>
    <row r="446" spans="1:18" x14ac:dyDescent="0.2">
      <c r="A446" s="30" t="s">
        <v>16299</v>
      </c>
      <c r="B446" s="30" t="str">
        <f t="shared" si="6"/>
        <v>00026393756000</v>
      </c>
      <c r="C446" s="71">
        <v>46122</v>
      </c>
      <c r="D446" s="30" t="s">
        <v>17887</v>
      </c>
      <c r="E446" s="71">
        <v>46122</v>
      </c>
      <c r="F446" s="71" t="e">
        <f>VLOOKUP(B446,[1]Ban_hang!R:S,2,0)</f>
        <v>#N/A</v>
      </c>
      <c r="G446" s="30" t="s">
        <v>17888</v>
      </c>
      <c r="H446" s="30" t="s">
        <v>17889</v>
      </c>
      <c r="I446" s="31">
        <v>700000</v>
      </c>
      <c r="J446" s="31">
        <v>0</v>
      </c>
      <c r="K446" s="31">
        <v>56000</v>
      </c>
      <c r="L446" s="31">
        <v>756000</v>
      </c>
      <c r="M446" s="31">
        <v>756000</v>
      </c>
      <c r="N446" s="30" t="s">
        <v>20201</v>
      </c>
      <c r="O446" s="30" t="s">
        <v>20202</v>
      </c>
      <c r="P446" s="30" t="s">
        <v>20203</v>
      </c>
      <c r="Q446" s="30" t="s">
        <v>20204</v>
      </c>
      <c r="R446" s="30" t="s">
        <v>4458</v>
      </c>
    </row>
    <row r="447" spans="1:18" x14ac:dyDescent="0.2">
      <c r="A447" s="30" t="s">
        <v>16302</v>
      </c>
      <c r="B447" s="30" t="str">
        <f t="shared" si="6"/>
        <v>00030087476939</v>
      </c>
      <c r="C447" s="71">
        <v>46123</v>
      </c>
      <c r="D447" s="30" t="s">
        <v>17905</v>
      </c>
      <c r="E447" s="71">
        <v>46123</v>
      </c>
      <c r="F447" s="71" t="e">
        <f>VLOOKUP(B447,[1]Ban_hang!R:S,2,0)</f>
        <v>#N/A</v>
      </c>
      <c r="G447" s="30" t="s">
        <v>17906</v>
      </c>
      <c r="H447" s="30" t="s">
        <v>17907</v>
      </c>
      <c r="I447" s="31">
        <v>441610</v>
      </c>
      <c r="J447" s="31">
        <v>0</v>
      </c>
      <c r="K447" s="31">
        <v>35329</v>
      </c>
      <c r="L447" s="31">
        <v>476939</v>
      </c>
      <c r="M447" s="31">
        <v>476939</v>
      </c>
      <c r="N447" s="30" t="s">
        <v>20201</v>
      </c>
      <c r="O447" s="30" t="s">
        <v>20202</v>
      </c>
      <c r="P447" s="30" t="s">
        <v>20203</v>
      </c>
      <c r="Q447" s="30" t="s">
        <v>20205</v>
      </c>
      <c r="R447" s="30" t="s">
        <v>4174</v>
      </c>
    </row>
    <row r="448" spans="1:18" x14ac:dyDescent="0.2">
      <c r="A448" s="30" t="s">
        <v>16302</v>
      </c>
      <c r="B448" s="30" t="str">
        <f t="shared" si="6"/>
        <v>000300861539000</v>
      </c>
      <c r="C448" s="71">
        <v>46123</v>
      </c>
      <c r="D448" s="30" t="s">
        <v>17908</v>
      </c>
      <c r="E448" s="71">
        <v>46123</v>
      </c>
      <c r="F448" s="71" t="e">
        <f>VLOOKUP(B448,[1]Ban_hang!R:S,2,0)</f>
        <v>#N/A</v>
      </c>
      <c r="G448" s="30" t="s">
        <v>17909</v>
      </c>
      <c r="H448" s="30" t="s">
        <v>17910</v>
      </c>
      <c r="I448" s="31">
        <v>1425000</v>
      </c>
      <c r="J448" s="31">
        <v>0</v>
      </c>
      <c r="K448" s="31">
        <v>114000</v>
      </c>
      <c r="L448" s="31">
        <v>1539000</v>
      </c>
      <c r="M448" s="31">
        <v>1539000</v>
      </c>
      <c r="N448" s="30" t="s">
        <v>20201</v>
      </c>
      <c r="O448" s="30" t="s">
        <v>20202</v>
      </c>
      <c r="P448" s="30" t="s">
        <v>20203</v>
      </c>
      <c r="Q448" s="30" t="s">
        <v>20205</v>
      </c>
      <c r="R448" s="30" t="s">
        <v>4174</v>
      </c>
    </row>
    <row r="449" spans="1:18" x14ac:dyDescent="0.2">
      <c r="A449" s="30" t="s">
        <v>16294</v>
      </c>
      <c r="B449" s="30" t="str">
        <f t="shared" si="6"/>
        <v>000265591108264</v>
      </c>
      <c r="C449" s="71">
        <v>46123</v>
      </c>
      <c r="D449" s="30" t="s">
        <v>17896</v>
      </c>
      <c r="E449" s="71">
        <v>46123</v>
      </c>
      <c r="F449" s="71" t="e">
        <f>VLOOKUP(B449,[1]Ban_hang!R:S,2,0)</f>
        <v>#N/A</v>
      </c>
      <c r="G449" s="30" t="s">
        <v>17897</v>
      </c>
      <c r="H449" s="30" t="s">
        <v>17898</v>
      </c>
      <c r="I449" s="31">
        <v>1026170</v>
      </c>
      <c r="J449" s="31">
        <v>0</v>
      </c>
      <c r="K449" s="31">
        <v>82094</v>
      </c>
      <c r="L449" s="31">
        <v>1108264</v>
      </c>
      <c r="M449" s="31">
        <v>1108264</v>
      </c>
      <c r="N449" s="30" t="s">
        <v>20201</v>
      </c>
      <c r="O449" s="30" t="s">
        <v>20202</v>
      </c>
      <c r="P449" s="30" t="s">
        <v>20203</v>
      </c>
      <c r="Q449" s="30" t="s">
        <v>20204</v>
      </c>
      <c r="R449" s="30" t="s">
        <v>4458</v>
      </c>
    </row>
    <row r="450" spans="1:18" x14ac:dyDescent="0.2">
      <c r="A450" s="30" t="s">
        <v>16306</v>
      </c>
      <c r="B450" s="30" t="str">
        <f t="shared" si="6"/>
        <v>000300911395770</v>
      </c>
      <c r="C450" s="71">
        <v>46123</v>
      </c>
      <c r="D450" s="30" t="s">
        <v>17902</v>
      </c>
      <c r="E450" s="71">
        <v>46123</v>
      </c>
      <c r="F450" s="71" t="e">
        <f>VLOOKUP(B450,[1]Ban_hang!R:S,2,0)</f>
        <v>#N/A</v>
      </c>
      <c r="G450" s="30" t="s">
        <v>17903</v>
      </c>
      <c r="H450" s="30" t="s">
        <v>17904</v>
      </c>
      <c r="I450" s="31">
        <v>1292380</v>
      </c>
      <c r="J450" s="31">
        <v>0</v>
      </c>
      <c r="K450" s="31">
        <v>103390</v>
      </c>
      <c r="L450" s="31">
        <v>1395770</v>
      </c>
      <c r="M450" s="31">
        <v>1395770</v>
      </c>
      <c r="N450" s="30" t="s">
        <v>20201</v>
      </c>
      <c r="O450" s="30" t="s">
        <v>20202</v>
      </c>
      <c r="P450" s="30" t="s">
        <v>20203</v>
      </c>
      <c r="Q450" s="30" t="s">
        <v>20205</v>
      </c>
      <c r="R450" s="30" t="s">
        <v>4174</v>
      </c>
    </row>
    <row r="451" spans="1:18" x14ac:dyDescent="0.2">
      <c r="A451" s="30" t="s">
        <v>16306</v>
      </c>
      <c r="B451" s="30" t="str">
        <f t="shared" ref="B451:B514" si="7">G451&amp;L451</f>
        <v>000300923000834</v>
      </c>
      <c r="C451" s="71">
        <v>46123</v>
      </c>
      <c r="D451" s="30" t="s">
        <v>17899</v>
      </c>
      <c r="E451" s="71">
        <v>46123</v>
      </c>
      <c r="F451" s="71" t="e">
        <f>VLOOKUP(B451,[1]Ban_hang!R:S,2,0)</f>
        <v>#N/A</v>
      </c>
      <c r="G451" s="30" t="s">
        <v>17900</v>
      </c>
      <c r="H451" s="30" t="s">
        <v>17901</v>
      </c>
      <c r="I451" s="31">
        <v>2778550</v>
      </c>
      <c r="J451" s="31">
        <v>0</v>
      </c>
      <c r="K451" s="31">
        <v>222284</v>
      </c>
      <c r="L451" s="31">
        <v>3000834</v>
      </c>
      <c r="M451" s="31">
        <v>3000834</v>
      </c>
      <c r="N451" s="30" t="s">
        <v>20201</v>
      </c>
      <c r="O451" s="30" t="s">
        <v>20202</v>
      </c>
      <c r="P451" s="30" t="s">
        <v>20203</v>
      </c>
      <c r="Q451" s="30" t="s">
        <v>20205</v>
      </c>
      <c r="R451" s="30" t="s">
        <v>4174</v>
      </c>
    </row>
    <row r="452" spans="1:18" x14ac:dyDescent="0.2">
      <c r="A452" s="30" t="s">
        <v>16290</v>
      </c>
      <c r="B452" s="30" t="str">
        <f t="shared" si="7"/>
        <v>000282394444535</v>
      </c>
      <c r="C452" s="71">
        <v>46125</v>
      </c>
      <c r="D452" s="30" t="s">
        <v>17911</v>
      </c>
      <c r="E452" s="71">
        <v>46125</v>
      </c>
      <c r="F452" s="71" t="e">
        <f>VLOOKUP(B452,[1]Ban_hang!R:S,2,0)</f>
        <v>#N/A</v>
      </c>
      <c r="G452" s="30" t="s">
        <v>17912</v>
      </c>
      <c r="H452" s="30" t="s">
        <v>17913</v>
      </c>
      <c r="I452" s="31">
        <v>4115310</v>
      </c>
      <c r="J452" s="31">
        <v>0</v>
      </c>
      <c r="K452" s="31">
        <v>329225</v>
      </c>
      <c r="L452" s="31">
        <v>4444535</v>
      </c>
      <c r="M452" s="31">
        <v>4444535</v>
      </c>
      <c r="N452" s="30" t="s">
        <v>20201</v>
      </c>
      <c r="O452" s="30" t="s">
        <v>20202</v>
      </c>
      <c r="P452" s="30" t="s">
        <v>20203</v>
      </c>
      <c r="Q452" s="30" t="s">
        <v>20204</v>
      </c>
      <c r="R452" s="30" t="s">
        <v>4458</v>
      </c>
    </row>
    <row r="453" spans="1:18" x14ac:dyDescent="0.2">
      <c r="A453" s="30" t="s">
        <v>16291</v>
      </c>
      <c r="B453" s="30" t="str">
        <f t="shared" si="7"/>
        <v>000282411395770</v>
      </c>
      <c r="C453" s="71">
        <v>46125</v>
      </c>
      <c r="D453" s="30" t="s">
        <v>17917</v>
      </c>
      <c r="E453" s="71">
        <v>46125</v>
      </c>
      <c r="F453" s="71" t="e">
        <f>VLOOKUP(B453,[1]Ban_hang!R:S,2,0)</f>
        <v>#N/A</v>
      </c>
      <c r="G453" s="30" t="s">
        <v>17918</v>
      </c>
      <c r="H453" s="30" t="s">
        <v>17919</v>
      </c>
      <c r="I453" s="31">
        <v>1292380</v>
      </c>
      <c r="J453" s="31">
        <v>0</v>
      </c>
      <c r="K453" s="31">
        <v>103390</v>
      </c>
      <c r="L453" s="31">
        <v>1395770</v>
      </c>
      <c r="M453" s="31">
        <v>1395770</v>
      </c>
      <c r="N453" s="30" t="s">
        <v>20201</v>
      </c>
      <c r="O453" s="30" t="s">
        <v>20202</v>
      </c>
      <c r="P453" s="30" t="s">
        <v>20203</v>
      </c>
      <c r="Q453" s="30" t="s">
        <v>20204</v>
      </c>
      <c r="R453" s="30" t="s">
        <v>4458</v>
      </c>
    </row>
    <row r="454" spans="1:18" x14ac:dyDescent="0.2">
      <c r="A454" s="30" t="s">
        <v>16295</v>
      </c>
      <c r="B454" s="30" t="str">
        <f t="shared" si="7"/>
        <v>00028240602672</v>
      </c>
      <c r="C454" s="71">
        <v>46125</v>
      </c>
      <c r="D454" s="30" t="s">
        <v>17914</v>
      </c>
      <c r="E454" s="71">
        <v>46125</v>
      </c>
      <c r="F454" s="71" t="e">
        <f>VLOOKUP(B454,[1]Ban_hang!R:S,2,0)</f>
        <v>#N/A</v>
      </c>
      <c r="G454" s="30" t="s">
        <v>17915</v>
      </c>
      <c r="H454" s="30" t="s">
        <v>17916</v>
      </c>
      <c r="I454" s="31">
        <v>558030</v>
      </c>
      <c r="J454" s="31">
        <v>0</v>
      </c>
      <c r="K454" s="31">
        <v>44642</v>
      </c>
      <c r="L454" s="31">
        <v>602672</v>
      </c>
      <c r="M454" s="31">
        <v>602672</v>
      </c>
      <c r="N454" s="30" t="s">
        <v>20201</v>
      </c>
      <c r="O454" s="30" t="s">
        <v>20202</v>
      </c>
      <c r="P454" s="30" t="s">
        <v>20203</v>
      </c>
      <c r="Q454" s="30" t="s">
        <v>20204</v>
      </c>
      <c r="R454" s="30" t="s">
        <v>4458</v>
      </c>
    </row>
    <row r="455" spans="1:18" x14ac:dyDescent="0.2">
      <c r="A455" s="30" t="s">
        <v>16310</v>
      </c>
      <c r="B455" s="30" t="str">
        <f t="shared" si="7"/>
        <v>000282432791541</v>
      </c>
      <c r="C455" s="71">
        <v>46125</v>
      </c>
      <c r="D455" s="30" t="s">
        <v>17923</v>
      </c>
      <c r="E455" s="71">
        <v>46125</v>
      </c>
      <c r="F455" s="71" t="e">
        <f>VLOOKUP(B455,[1]Ban_hang!R:S,2,0)</f>
        <v>#N/A</v>
      </c>
      <c r="G455" s="30" t="s">
        <v>17924</v>
      </c>
      <c r="H455" s="30" t="s">
        <v>17925</v>
      </c>
      <c r="I455" s="31">
        <v>2584760</v>
      </c>
      <c r="J455" s="31">
        <v>0</v>
      </c>
      <c r="K455" s="31">
        <v>206781</v>
      </c>
      <c r="L455" s="31">
        <v>2791541</v>
      </c>
      <c r="M455" s="31">
        <v>2791541</v>
      </c>
      <c r="N455" s="30" t="s">
        <v>20201</v>
      </c>
      <c r="O455" s="30" t="s">
        <v>20202</v>
      </c>
      <c r="P455" s="30" t="s">
        <v>20203</v>
      </c>
      <c r="Q455" s="30" t="s">
        <v>20204</v>
      </c>
      <c r="R455" s="30" t="s">
        <v>4458</v>
      </c>
    </row>
    <row r="456" spans="1:18" x14ac:dyDescent="0.2">
      <c r="A456" s="30" t="s">
        <v>16309</v>
      </c>
      <c r="B456" s="30" t="str">
        <f t="shared" si="7"/>
        <v>000282441395770</v>
      </c>
      <c r="C456" s="71">
        <v>46125</v>
      </c>
      <c r="D456" s="30" t="s">
        <v>17926</v>
      </c>
      <c r="E456" s="71">
        <v>46125</v>
      </c>
      <c r="F456" s="71" t="e">
        <f>VLOOKUP(B456,[1]Ban_hang!R:S,2,0)</f>
        <v>#N/A</v>
      </c>
      <c r="G456" s="30" t="s">
        <v>17927</v>
      </c>
      <c r="H456" s="30" t="s">
        <v>17928</v>
      </c>
      <c r="I456" s="31">
        <v>1292380</v>
      </c>
      <c r="J456" s="31">
        <v>0</v>
      </c>
      <c r="K456" s="31">
        <v>103390</v>
      </c>
      <c r="L456" s="31">
        <v>1395770</v>
      </c>
      <c r="M456" s="31">
        <v>1395770</v>
      </c>
      <c r="N456" s="30" t="s">
        <v>20201</v>
      </c>
      <c r="O456" s="30" t="s">
        <v>20202</v>
      </c>
      <c r="P456" s="30" t="s">
        <v>20203</v>
      </c>
      <c r="Q456" s="30" t="s">
        <v>20204</v>
      </c>
      <c r="R456" s="30" t="s">
        <v>4458</v>
      </c>
    </row>
    <row r="457" spans="1:18" x14ac:dyDescent="0.2">
      <c r="A457" s="30" t="s">
        <v>16291</v>
      </c>
      <c r="B457" s="30" t="str">
        <f t="shared" si="7"/>
        <v>000282422315628</v>
      </c>
      <c r="C457" s="71">
        <v>46125</v>
      </c>
      <c r="D457" s="30" t="s">
        <v>17920</v>
      </c>
      <c r="E457" s="71">
        <v>46125</v>
      </c>
      <c r="F457" s="71" t="e">
        <f>VLOOKUP(B457,[1]Ban_hang!R:S,2,0)</f>
        <v>#N/A</v>
      </c>
      <c r="G457" s="30" t="s">
        <v>17921</v>
      </c>
      <c r="H457" s="30" t="s">
        <v>17922</v>
      </c>
      <c r="I457" s="31">
        <v>2144100</v>
      </c>
      <c r="J457" s="31">
        <v>0</v>
      </c>
      <c r="K457" s="31">
        <v>171528</v>
      </c>
      <c r="L457" s="31">
        <v>2315628</v>
      </c>
      <c r="M457" s="31">
        <v>2315628</v>
      </c>
      <c r="N457" s="30" t="s">
        <v>20201</v>
      </c>
      <c r="O457" s="30" t="s">
        <v>20202</v>
      </c>
      <c r="P457" s="30" t="s">
        <v>20203</v>
      </c>
      <c r="Q457" s="30" t="s">
        <v>20204</v>
      </c>
      <c r="R457" s="30" t="s">
        <v>4458</v>
      </c>
    </row>
    <row r="458" spans="1:18" x14ac:dyDescent="0.2">
      <c r="A458" s="30" t="s">
        <v>16292</v>
      </c>
      <c r="B458" s="30" t="str">
        <f t="shared" si="7"/>
        <v>000278584683004</v>
      </c>
      <c r="C458" s="71">
        <v>46126</v>
      </c>
      <c r="D458" s="30" t="s">
        <v>17929</v>
      </c>
      <c r="E458" s="71">
        <v>46126</v>
      </c>
      <c r="F458" s="71" t="e">
        <f>VLOOKUP(B458,[1]Ban_hang!R:S,2,0)</f>
        <v>#N/A</v>
      </c>
      <c r="G458" s="30" t="s">
        <v>17930</v>
      </c>
      <c r="H458" s="30" t="s">
        <v>17931</v>
      </c>
      <c r="I458" s="31">
        <v>4336115</v>
      </c>
      <c r="J458" s="31">
        <v>0</v>
      </c>
      <c r="K458" s="31">
        <v>346889</v>
      </c>
      <c r="L458" s="31">
        <v>4683004</v>
      </c>
      <c r="M458" s="31">
        <v>4683004</v>
      </c>
      <c r="N458" s="30" t="s">
        <v>20201</v>
      </c>
      <c r="O458" s="30" t="s">
        <v>20202</v>
      </c>
      <c r="P458" s="30" t="s">
        <v>20203</v>
      </c>
      <c r="Q458" s="30" t="s">
        <v>20204</v>
      </c>
      <c r="R458" s="30" t="s">
        <v>4458</v>
      </c>
    </row>
    <row r="459" spans="1:18" x14ac:dyDescent="0.2">
      <c r="A459" s="30" t="s">
        <v>16299</v>
      </c>
      <c r="B459" s="30" t="str">
        <f t="shared" si="7"/>
        <v>0002826010507018</v>
      </c>
      <c r="C459" s="71">
        <v>46127</v>
      </c>
      <c r="D459" s="30" t="s">
        <v>17935</v>
      </c>
      <c r="E459" s="71">
        <v>46127</v>
      </c>
      <c r="F459" s="71" t="e">
        <f>VLOOKUP(B459,[1]Ban_hang!R:S,2,0)</f>
        <v>#N/A</v>
      </c>
      <c r="G459" s="30" t="s">
        <v>17936</v>
      </c>
      <c r="H459" s="30" t="s">
        <v>17937</v>
      </c>
      <c r="I459" s="31">
        <v>9728720</v>
      </c>
      <c r="J459" s="31">
        <v>0</v>
      </c>
      <c r="K459" s="31">
        <v>778298</v>
      </c>
      <c r="L459" s="31">
        <v>10507018</v>
      </c>
      <c r="M459" s="31">
        <v>10507018</v>
      </c>
      <c r="N459" s="30" t="s">
        <v>20201</v>
      </c>
      <c r="O459" s="30" t="s">
        <v>20202</v>
      </c>
      <c r="P459" s="30" t="s">
        <v>20203</v>
      </c>
      <c r="Q459" s="30" t="s">
        <v>20204</v>
      </c>
      <c r="R459" s="30" t="s">
        <v>4458</v>
      </c>
    </row>
    <row r="460" spans="1:18" x14ac:dyDescent="0.2">
      <c r="A460" s="30" t="s">
        <v>16299</v>
      </c>
      <c r="B460" s="30" t="str">
        <f t="shared" si="7"/>
        <v>000282591430816</v>
      </c>
      <c r="C460" s="71">
        <v>46127</v>
      </c>
      <c r="D460" s="30" t="s">
        <v>17932</v>
      </c>
      <c r="E460" s="71">
        <v>46127</v>
      </c>
      <c r="F460" s="71" t="e">
        <f>VLOOKUP(B460,[1]Ban_hang!R:S,2,0)</f>
        <v>#N/A</v>
      </c>
      <c r="G460" s="30" t="s">
        <v>17933</v>
      </c>
      <c r="H460" s="30" t="s">
        <v>17934</v>
      </c>
      <c r="I460" s="31">
        <v>1324830</v>
      </c>
      <c r="J460" s="31">
        <v>0</v>
      </c>
      <c r="K460" s="31">
        <v>105986</v>
      </c>
      <c r="L460" s="31">
        <v>1430816</v>
      </c>
      <c r="M460" s="31">
        <v>1430816</v>
      </c>
      <c r="N460" s="30" t="s">
        <v>20201</v>
      </c>
      <c r="O460" s="30" t="s">
        <v>20202</v>
      </c>
      <c r="P460" s="30" t="s">
        <v>20203</v>
      </c>
      <c r="Q460" s="30" t="s">
        <v>20204</v>
      </c>
      <c r="R460" s="30" t="s">
        <v>4458</v>
      </c>
    </row>
    <row r="461" spans="1:18" x14ac:dyDescent="0.2">
      <c r="A461" s="30" t="s">
        <v>16291</v>
      </c>
      <c r="B461" s="30" t="str">
        <f t="shared" si="7"/>
        <v>000300742129733</v>
      </c>
      <c r="C461" s="71">
        <v>46128</v>
      </c>
      <c r="D461" s="30" t="s">
        <v>17944</v>
      </c>
      <c r="E461" s="71">
        <v>46128</v>
      </c>
      <c r="F461" s="71" t="e">
        <f>VLOOKUP(B461,[1]Ban_hang!R:S,2,0)</f>
        <v>#N/A</v>
      </c>
      <c r="G461" s="30" t="s">
        <v>17945</v>
      </c>
      <c r="H461" s="30" t="s">
        <v>17946</v>
      </c>
      <c r="I461" s="31">
        <v>1971975</v>
      </c>
      <c r="J461" s="31">
        <v>0</v>
      </c>
      <c r="K461" s="31">
        <v>157758</v>
      </c>
      <c r="L461" s="31">
        <v>2129733</v>
      </c>
      <c r="M461" s="31">
        <v>2129733</v>
      </c>
      <c r="N461" s="30" t="s">
        <v>20201</v>
      </c>
      <c r="O461" s="30" t="s">
        <v>20202</v>
      </c>
      <c r="P461" s="30" t="s">
        <v>20203</v>
      </c>
      <c r="Q461" s="30" t="s">
        <v>20204</v>
      </c>
      <c r="R461" s="30" t="s">
        <v>4458</v>
      </c>
    </row>
    <row r="462" spans="1:18" x14ac:dyDescent="0.2">
      <c r="A462" s="30" t="s">
        <v>16299</v>
      </c>
      <c r="B462" s="30" t="str">
        <f t="shared" si="7"/>
        <v>000282381108264</v>
      </c>
      <c r="C462" s="71">
        <v>46128</v>
      </c>
      <c r="D462" s="30" t="s">
        <v>17938</v>
      </c>
      <c r="E462" s="71">
        <v>46128</v>
      </c>
      <c r="F462" s="71" t="e">
        <f>VLOOKUP(B462,[1]Ban_hang!R:S,2,0)</f>
        <v>#N/A</v>
      </c>
      <c r="G462" s="30" t="s">
        <v>17939</v>
      </c>
      <c r="H462" s="30" t="s">
        <v>17940</v>
      </c>
      <c r="I462" s="31">
        <v>1026170</v>
      </c>
      <c r="J462" s="31">
        <v>0</v>
      </c>
      <c r="K462" s="31">
        <v>82094</v>
      </c>
      <c r="L462" s="31">
        <v>1108264</v>
      </c>
      <c r="M462" s="31">
        <v>1108264</v>
      </c>
      <c r="N462" s="30" t="s">
        <v>20201</v>
      </c>
      <c r="O462" s="30" t="s">
        <v>20202</v>
      </c>
      <c r="P462" s="30" t="s">
        <v>20203</v>
      </c>
      <c r="Q462" s="30" t="s">
        <v>20204</v>
      </c>
      <c r="R462" s="30" t="s">
        <v>4458</v>
      </c>
    </row>
    <row r="463" spans="1:18" x14ac:dyDescent="0.2">
      <c r="A463" s="30" t="s">
        <v>16308</v>
      </c>
      <c r="B463" s="30" t="str">
        <f t="shared" si="7"/>
        <v>0003007316805718</v>
      </c>
      <c r="C463" s="71">
        <v>46128</v>
      </c>
      <c r="D463" s="30" t="s">
        <v>17941</v>
      </c>
      <c r="E463" s="71">
        <v>46128</v>
      </c>
      <c r="F463" s="71" t="e">
        <f>VLOOKUP(B463,[1]Ban_hang!R:S,2,0)</f>
        <v>#N/A</v>
      </c>
      <c r="G463" s="30" t="s">
        <v>17942</v>
      </c>
      <c r="H463" s="30" t="s">
        <v>17943</v>
      </c>
      <c r="I463" s="31">
        <v>15560850</v>
      </c>
      <c r="J463" s="31">
        <v>0</v>
      </c>
      <c r="K463" s="31">
        <v>1244868</v>
      </c>
      <c r="L463" s="31">
        <v>16805718</v>
      </c>
      <c r="M463" s="31">
        <v>16805718</v>
      </c>
      <c r="N463" s="30" t="s">
        <v>20201</v>
      </c>
      <c r="O463" s="30" t="s">
        <v>20202</v>
      </c>
      <c r="P463" s="30" t="s">
        <v>20203</v>
      </c>
      <c r="Q463" s="30" t="s">
        <v>20204</v>
      </c>
      <c r="R463" s="30" t="s">
        <v>4458</v>
      </c>
    </row>
    <row r="464" spans="1:18" x14ac:dyDescent="0.2">
      <c r="A464" s="30" t="s">
        <v>16305</v>
      </c>
      <c r="B464" s="30" t="str">
        <f t="shared" si="7"/>
        <v>000300885541318</v>
      </c>
      <c r="C464" s="71">
        <v>46129</v>
      </c>
      <c r="D464" s="30" t="s">
        <v>17953</v>
      </c>
      <c r="E464" s="71">
        <v>46129</v>
      </c>
      <c r="F464" s="71" t="e">
        <f>VLOOKUP(B464,[1]Ban_hang!R:S,2,0)</f>
        <v>#N/A</v>
      </c>
      <c r="G464" s="30" t="s">
        <v>17954</v>
      </c>
      <c r="H464" s="30" t="s">
        <v>17955</v>
      </c>
      <c r="I464" s="31">
        <v>5130850</v>
      </c>
      <c r="J464" s="31">
        <v>0</v>
      </c>
      <c r="K464" s="31">
        <v>410468</v>
      </c>
      <c r="L464" s="31">
        <v>5541318</v>
      </c>
      <c r="M464" s="31">
        <v>5541318</v>
      </c>
      <c r="N464" s="30" t="s">
        <v>20201</v>
      </c>
      <c r="O464" s="30" t="s">
        <v>20202</v>
      </c>
      <c r="P464" s="30" t="s">
        <v>20203</v>
      </c>
      <c r="Q464" s="30" t="s">
        <v>20205</v>
      </c>
      <c r="R464" s="30" t="s">
        <v>4174</v>
      </c>
    </row>
    <row r="465" spans="1:18" x14ac:dyDescent="0.2">
      <c r="A465" s="30" t="s">
        <v>16299</v>
      </c>
      <c r="B465" s="30" t="str">
        <f t="shared" si="7"/>
        <v>000282462791541</v>
      </c>
      <c r="C465" s="71">
        <v>46129</v>
      </c>
      <c r="D465" s="30" t="s">
        <v>17950</v>
      </c>
      <c r="E465" s="71">
        <v>46129</v>
      </c>
      <c r="F465" s="71" t="e">
        <f>VLOOKUP(B465,[1]Ban_hang!R:S,2,0)</f>
        <v>#N/A</v>
      </c>
      <c r="G465" s="30" t="s">
        <v>17951</v>
      </c>
      <c r="H465" s="30" t="s">
        <v>17952</v>
      </c>
      <c r="I465" s="31">
        <v>2584760</v>
      </c>
      <c r="J465" s="31">
        <v>0</v>
      </c>
      <c r="K465" s="31">
        <v>206781</v>
      </c>
      <c r="L465" s="31">
        <v>2791541</v>
      </c>
      <c r="M465" s="31">
        <v>2791541</v>
      </c>
      <c r="N465" s="30" t="s">
        <v>20201</v>
      </c>
      <c r="O465" s="30" t="s">
        <v>20202</v>
      </c>
      <c r="P465" s="30" t="s">
        <v>20203</v>
      </c>
      <c r="Q465" s="30" t="s">
        <v>20204</v>
      </c>
      <c r="R465" s="30" t="s">
        <v>4458</v>
      </c>
    </row>
    <row r="466" spans="1:18" x14ac:dyDescent="0.2">
      <c r="A466" s="30" t="s">
        <v>16299</v>
      </c>
      <c r="B466" s="30" t="str">
        <f t="shared" si="7"/>
        <v>000282452315628</v>
      </c>
      <c r="C466" s="71">
        <v>46129</v>
      </c>
      <c r="D466" s="30" t="s">
        <v>17947</v>
      </c>
      <c r="E466" s="71">
        <v>46129</v>
      </c>
      <c r="F466" s="71" t="e">
        <f>VLOOKUP(B466,[1]Ban_hang!R:S,2,0)</f>
        <v>#N/A</v>
      </c>
      <c r="G466" s="30" t="s">
        <v>17948</v>
      </c>
      <c r="H466" s="30" t="s">
        <v>17949</v>
      </c>
      <c r="I466" s="31">
        <v>2144100</v>
      </c>
      <c r="J466" s="31">
        <v>0</v>
      </c>
      <c r="K466" s="31">
        <v>171528</v>
      </c>
      <c r="L466" s="31">
        <v>2315628</v>
      </c>
      <c r="M466" s="31">
        <v>2315628</v>
      </c>
      <c r="N466" s="30" t="s">
        <v>20201</v>
      </c>
      <c r="O466" s="30" t="s">
        <v>20202</v>
      </c>
      <c r="P466" s="30" t="s">
        <v>20203</v>
      </c>
      <c r="Q466" s="30" t="s">
        <v>20204</v>
      </c>
      <c r="R466" s="30" t="s">
        <v>4458</v>
      </c>
    </row>
    <row r="467" spans="1:18" x14ac:dyDescent="0.2">
      <c r="A467" s="30" t="s">
        <v>16302</v>
      </c>
      <c r="B467" s="30" t="str">
        <f t="shared" si="7"/>
        <v>000300891061045</v>
      </c>
      <c r="C467" s="71">
        <v>46129</v>
      </c>
      <c r="D467" s="30" t="s">
        <v>17956</v>
      </c>
      <c r="E467" s="71">
        <v>46129</v>
      </c>
      <c r="F467" s="71" t="e">
        <f>VLOOKUP(B467,[1]Ban_hang!R:S,2,0)</f>
        <v>#N/A</v>
      </c>
      <c r="G467" s="30" t="s">
        <v>17957</v>
      </c>
      <c r="H467" s="30" t="s">
        <v>17958</v>
      </c>
      <c r="I467" s="31">
        <v>982449</v>
      </c>
      <c r="J467" s="31">
        <v>0</v>
      </c>
      <c r="K467" s="31">
        <v>78596</v>
      </c>
      <c r="L467" s="31">
        <v>1061045</v>
      </c>
      <c r="M467" s="31">
        <v>1061045</v>
      </c>
      <c r="N467" s="30" t="s">
        <v>20201</v>
      </c>
      <c r="O467" s="30" t="s">
        <v>20202</v>
      </c>
      <c r="P467" s="30" t="s">
        <v>20203</v>
      </c>
      <c r="Q467" s="30" t="s">
        <v>20205</v>
      </c>
      <c r="R467" s="30" t="s">
        <v>4174</v>
      </c>
    </row>
    <row r="468" spans="1:18" x14ac:dyDescent="0.2">
      <c r="A468" s="30" t="s">
        <v>16302</v>
      </c>
      <c r="B468" s="30" t="str">
        <f t="shared" si="7"/>
        <v>000300902504034</v>
      </c>
      <c r="C468" s="71">
        <v>46129</v>
      </c>
      <c r="D468" s="30" t="s">
        <v>17959</v>
      </c>
      <c r="E468" s="71">
        <v>46129</v>
      </c>
      <c r="F468" s="71" t="e">
        <f>VLOOKUP(B468,[1]Ban_hang!R:S,2,0)</f>
        <v>#N/A</v>
      </c>
      <c r="G468" s="30" t="s">
        <v>17960</v>
      </c>
      <c r="H468" s="30" t="s">
        <v>17961</v>
      </c>
      <c r="I468" s="31">
        <v>2318550</v>
      </c>
      <c r="J468" s="31">
        <v>0</v>
      </c>
      <c r="K468" s="31">
        <v>185484</v>
      </c>
      <c r="L468" s="31">
        <v>2504034</v>
      </c>
      <c r="M468" s="31">
        <v>2504034</v>
      </c>
      <c r="N468" s="30" t="s">
        <v>20201</v>
      </c>
      <c r="O468" s="30" t="s">
        <v>20202</v>
      </c>
      <c r="P468" s="30" t="s">
        <v>20203</v>
      </c>
      <c r="Q468" s="30" t="s">
        <v>20205</v>
      </c>
      <c r="R468" s="30" t="s">
        <v>4174</v>
      </c>
    </row>
    <row r="469" spans="1:18" x14ac:dyDescent="0.2">
      <c r="A469" s="30" t="s">
        <v>16305</v>
      </c>
      <c r="B469" s="30" t="str">
        <f t="shared" si="7"/>
        <v>000300854788353</v>
      </c>
      <c r="C469" s="71">
        <v>46130</v>
      </c>
      <c r="D469" s="30" t="s">
        <v>17962</v>
      </c>
      <c r="E469" s="71">
        <v>46130</v>
      </c>
      <c r="F469" s="71" t="e">
        <f>VLOOKUP(B469,[1]Ban_hang!R:S,2,0)</f>
        <v>#N/A</v>
      </c>
      <c r="G469" s="30" t="s">
        <v>17963</v>
      </c>
      <c r="H469" s="30" t="s">
        <v>17964</v>
      </c>
      <c r="I469" s="31">
        <v>4433660</v>
      </c>
      <c r="J469" s="31">
        <v>0</v>
      </c>
      <c r="K469" s="31">
        <v>354693</v>
      </c>
      <c r="L469" s="31">
        <v>4788353</v>
      </c>
      <c r="M469" s="31">
        <v>4788353</v>
      </c>
      <c r="N469" s="30" t="s">
        <v>20201</v>
      </c>
      <c r="O469" s="30" t="s">
        <v>20202</v>
      </c>
      <c r="P469" s="30" t="s">
        <v>20203</v>
      </c>
      <c r="Q469" s="30" t="s">
        <v>20205</v>
      </c>
      <c r="R469" s="30" t="s">
        <v>4174</v>
      </c>
    </row>
    <row r="470" spans="1:18" x14ac:dyDescent="0.2">
      <c r="A470" s="30" t="s">
        <v>16305</v>
      </c>
      <c r="B470" s="30" t="str">
        <f t="shared" si="7"/>
        <v>000300841491158</v>
      </c>
      <c r="C470" s="71">
        <v>46130</v>
      </c>
      <c r="D470" s="30" t="s">
        <v>17965</v>
      </c>
      <c r="E470" s="71">
        <v>46130</v>
      </c>
      <c r="F470" s="71" t="e">
        <f>VLOOKUP(B470,[1]Ban_hang!R:S,2,0)</f>
        <v>#N/A</v>
      </c>
      <c r="G470" s="30" t="s">
        <v>17966</v>
      </c>
      <c r="H470" s="30" t="s">
        <v>17967</v>
      </c>
      <c r="I470" s="31">
        <v>1380702</v>
      </c>
      <c r="J470" s="31">
        <v>0</v>
      </c>
      <c r="K470" s="31">
        <v>110456</v>
      </c>
      <c r="L470" s="31">
        <v>1491158</v>
      </c>
      <c r="M470" s="31">
        <v>1491158</v>
      </c>
      <c r="N470" s="30" t="s">
        <v>20201</v>
      </c>
      <c r="O470" s="30" t="s">
        <v>20202</v>
      </c>
      <c r="P470" s="30" t="s">
        <v>20203</v>
      </c>
      <c r="Q470" s="30" t="s">
        <v>20205</v>
      </c>
      <c r="R470" s="30" t="s">
        <v>4174</v>
      </c>
    </row>
    <row r="471" spans="1:18" x14ac:dyDescent="0.2">
      <c r="A471" s="30" t="s">
        <v>16291</v>
      </c>
      <c r="B471" s="30" t="str">
        <f t="shared" si="7"/>
        <v>000300782571826</v>
      </c>
      <c r="C471" s="71">
        <v>46132</v>
      </c>
      <c r="D471" s="30" t="s">
        <v>17977</v>
      </c>
      <c r="E471" s="71">
        <v>46132</v>
      </c>
      <c r="F471" s="71" t="e">
        <f>VLOOKUP(B471,[1]Ban_hang!R:S,2,0)</f>
        <v>#N/A</v>
      </c>
      <c r="G471" s="30" t="s">
        <v>17978</v>
      </c>
      <c r="H471" s="30" t="s">
        <v>17979</v>
      </c>
      <c r="I471" s="31">
        <v>2381320</v>
      </c>
      <c r="J471" s="31">
        <v>0</v>
      </c>
      <c r="K471" s="31">
        <v>190506</v>
      </c>
      <c r="L471" s="31">
        <v>2571826</v>
      </c>
      <c r="M471" s="31">
        <v>2571826</v>
      </c>
      <c r="N471" s="30" t="s">
        <v>20201</v>
      </c>
      <c r="O471" s="30" t="s">
        <v>20202</v>
      </c>
      <c r="P471" s="30" t="s">
        <v>20203</v>
      </c>
      <c r="Q471" s="30" t="s">
        <v>20204</v>
      </c>
      <c r="R471" s="30" t="s">
        <v>4458</v>
      </c>
    </row>
    <row r="472" spans="1:18" x14ac:dyDescent="0.2">
      <c r="A472" s="30" t="s">
        <v>16295</v>
      </c>
      <c r="B472" s="30" t="str">
        <f t="shared" si="7"/>
        <v>000300762111179</v>
      </c>
      <c r="C472" s="71">
        <v>46132</v>
      </c>
      <c r="D472" s="30" t="s">
        <v>17971</v>
      </c>
      <c r="E472" s="71">
        <v>46132</v>
      </c>
      <c r="F472" s="71" t="e">
        <f>VLOOKUP(B472,[1]Ban_hang!R:S,2,0)</f>
        <v>#N/A</v>
      </c>
      <c r="G472" s="30" t="s">
        <v>17972</v>
      </c>
      <c r="H472" s="30" t="s">
        <v>17973</v>
      </c>
      <c r="I472" s="31">
        <v>1954795</v>
      </c>
      <c r="J472" s="31">
        <v>0</v>
      </c>
      <c r="K472" s="31">
        <v>156384</v>
      </c>
      <c r="L472" s="31">
        <v>2111179</v>
      </c>
      <c r="M472" s="31">
        <v>2111179</v>
      </c>
      <c r="N472" s="30" t="s">
        <v>20201</v>
      </c>
      <c r="O472" s="30" t="s">
        <v>20202</v>
      </c>
      <c r="P472" s="30" t="s">
        <v>20203</v>
      </c>
      <c r="Q472" s="30" t="s">
        <v>20204</v>
      </c>
      <c r="R472" s="30" t="s">
        <v>4458</v>
      </c>
    </row>
    <row r="473" spans="1:18" x14ac:dyDescent="0.2">
      <c r="A473" s="30" t="s">
        <v>16287</v>
      </c>
      <c r="B473" s="30" t="str">
        <f t="shared" si="7"/>
        <v>000300774186318</v>
      </c>
      <c r="C473" s="71">
        <v>46132</v>
      </c>
      <c r="D473" s="30" t="s">
        <v>17974</v>
      </c>
      <c r="E473" s="71">
        <v>46132</v>
      </c>
      <c r="F473" s="71" t="e">
        <f>VLOOKUP(B473,[1]Ban_hang!R:S,2,0)</f>
        <v>#N/A</v>
      </c>
      <c r="G473" s="30" t="s">
        <v>17975</v>
      </c>
      <c r="H473" s="30" t="s">
        <v>17976</v>
      </c>
      <c r="I473" s="31">
        <v>3876220</v>
      </c>
      <c r="J473" s="31">
        <v>0</v>
      </c>
      <c r="K473" s="31">
        <v>310098</v>
      </c>
      <c r="L473" s="31">
        <v>4186318</v>
      </c>
      <c r="M473" s="31">
        <v>4186318</v>
      </c>
      <c r="N473" s="30" t="s">
        <v>20201</v>
      </c>
      <c r="O473" s="30" t="s">
        <v>20202</v>
      </c>
      <c r="P473" s="30" t="s">
        <v>20203</v>
      </c>
      <c r="Q473" s="30" t="s">
        <v>20204</v>
      </c>
      <c r="R473" s="30" t="s">
        <v>4458</v>
      </c>
    </row>
    <row r="474" spans="1:18" x14ac:dyDescent="0.2">
      <c r="A474" s="30" t="s">
        <v>16290</v>
      </c>
      <c r="B474" s="30" t="str">
        <f t="shared" si="7"/>
        <v>000300751108264</v>
      </c>
      <c r="C474" s="71">
        <v>46132</v>
      </c>
      <c r="D474" s="30" t="s">
        <v>17968</v>
      </c>
      <c r="E474" s="71">
        <v>46132</v>
      </c>
      <c r="F474" s="71" t="e">
        <f>VLOOKUP(B474,[1]Ban_hang!R:S,2,0)</f>
        <v>#N/A</v>
      </c>
      <c r="G474" s="30" t="s">
        <v>17969</v>
      </c>
      <c r="H474" s="30" t="s">
        <v>17970</v>
      </c>
      <c r="I474" s="31">
        <v>1026170</v>
      </c>
      <c r="J474" s="31">
        <v>0</v>
      </c>
      <c r="K474" s="31">
        <v>82094</v>
      </c>
      <c r="L474" s="31">
        <v>1108264</v>
      </c>
      <c r="M474" s="31">
        <v>1108264</v>
      </c>
      <c r="N474" s="30" t="s">
        <v>20201</v>
      </c>
      <c r="O474" s="30" t="s">
        <v>20202</v>
      </c>
      <c r="P474" s="30" t="s">
        <v>20203</v>
      </c>
      <c r="Q474" s="30" t="s">
        <v>20204</v>
      </c>
      <c r="R474" s="30" t="s">
        <v>4458</v>
      </c>
    </row>
    <row r="475" spans="1:18" x14ac:dyDescent="0.2">
      <c r="A475" s="30" t="s">
        <v>16289</v>
      </c>
      <c r="B475" s="30" t="str">
        <f t="shared" si="7"/>
        <v>000300791205345</v>
      </c>
      <c r="C475" s="71">
        <v>46132</v>
      </c>
      <c r="D475" s="30" t="s">
        <v>17980</v>
      </c>
      <c r="E475" s="71">
        <v>46132</v>
      </c>
      <c r="F475" s="71" t="e">
        <f>VLOOKUP(B475,[1]Ban_hang!R:S,2,0)</f>
        <v>#N/A</v>
      </c>
      <c r="G475" s="30" t="s">
        <v>17981</v>
      </c>
      <c r="H475" s="30" t="s">
        <v>17982</v>
      </c>
      <c r="I475" s="31">
        <v>1116060</v>
      </c>
      <c r="J475" s="31">
        <v>0</v>
      </c>
      <c r="K475" s="31">
        <v>89285</v>
      </c>
      <c r="L475" s="31">
        <v>1205345</v>
      </c>
      <c r="M475" s="31">
        <v>1205345</v>
      </c>
      <c r="N475" s="30" t="s">
        <v>20201</v>
      </c>
      <c r="O475" s="30" t="s">
        <v>20202</v>
      </c>
      <c r="P475" s="30" t="s">
        <v>20203</v>
      </c>
      <c r="Q475" s="30" t="s">
        <v>20204</v>
      </c>
      <c r="R475" s="30" t="s">
        <v>4458</v>
      </c>
    </row>
    <row r="476" spans="1:18" x14ac:dyDescent="0.2">
      <c r="A476" s="30" t="s">
        <v>16300</v>
      </c>
      <c r="B476" s="30" t="str">
        <f t="shared" si="7"/>
        <v>000300807070209</v>
      </c>
      <c r="C476" s="71">
        <v>46133</v>
      </c>
      <c r="D476" s="30" t="s">
        <v>17986</v>
      </c>
      <c r="E476" s="71">
        <v>46133</v>
      </c>
      <c r="F476" s="71" t="e">
        <f>VLOOKUP(B476,[1]Ban_hang!R:S,2,0)</f>
        <v>#N/A</v>
      </c>
      <c r="G476" s="30" t="s">
        <v>17987</v>
      </c>
      <c r="H476" s="30" t="s">
        <v>17988</v>
      </c>
      <c r="I476" s="31">
        <v>6546490</v>
      </c>
      <c r="J476" s="31">
        <v>0</v>
      </c>
      <c r="K476" s="31">
        <v>523719</v>
      </c>
      <c r="L476" s="31">
        <v>7070209</v>
      </c>
      <c r="M476" s="31">
        <v>7070209</v>
      </c>
      <c r="N476" s="30" t="s">
        <v>20201</v>
      </c>
      <c r="O476" s="30" t="s">
        <v>20202</v>
      </c>
      <c r="P476" s="30" t="s">
        <v>20203</v>
      </c>
      <c r="Q476" s="30" t="s">
        <v>20204</v>
      </c>
      <c r="R476" s="30" t="s">
        <v>4458</v>
      </c>
    </row>
    <row r="477" spans="1:18" x14ac:dyDescent="0.2">
      <c r="A477" s="85" t="s">
        <v>16291</v>
      </c>
      <c r="B477" s="30" t="str">
        <f t="shared" si="7"/>
        <v>000283562547202</v>
      </c>
      <c r="C477" s="86">
        <v>46133</v>
      </c>
      <c r="D477" s="85" t="s">
        <v>17983</v>
      </c>
      <c r="E477" s="86">
        <v>46133</v>
      </c>
      <c r="F477" s="71" t="e">
        <f>VLOOKUP(B477,[1]Ban_hang!R:S,2,0)</f>
        <v>#N/A</v>
      </c>
      <c r="G477" s="85" t="s">
        <v>17984</v>
      </c>
      <c r="H477" s="85" t="s">
        <v>20211</v>
      </c>
      <c r="I477" s="87">
        <v>2358520</v>
      </c>
      <c r="J477" s="87">
        <v>0</v>
      </c>
      <c r="K477" s="87">
        <v>188682</v>
      </c>
      <c r="L477" s="87">
        <v>2547202</v>
      </c>
      <c r="M477" s="87">
        <v>2547202</v>
      </c>
      <c r="N477" s="85" t="s">
        <v>20201</v>
      </c>
      <c r="O477" s="85" t="s">
        <v>20209</v>
      </c>
      <c r="P477" s="85" t="s">
        <v>20203</v>
      </c>
      <c r="Q477" s="85" t="s">
        <v>20204</v>
      </c>
      <c r="R477" s="85" t="s">
        <v>4458</v>
      </c>
    </row>
    <row r="478" spans="1:18" x14ac:dyDescent="0.2">
      <c r="A478" s="30" t="s">
        <v>16304</v>
      </c>
      <c r="B478" s="30" t="str">
        <f t="shared" si="7"/>
        <v>000304345143651</v>
      </c>
      <c r="C478" s="71">
        <v>46134</v>
      </c>
      <c r="D478" s="30" t="s">
        <v>17995</v>
      </c>
      <c r="E478" s="71">
        <v>46134</v>
      </c>
      <c r="F478" s="71" t="e">
        <f>VLOOKUP(B478,[1]Ban_hang!R:S,2,0)</f>
        <v>#N/A</v>
      </c>
      <c r="G478" s="30" t="s">
        <v>17996</v>
      </c>
      <c r="H478" s="30" t="s">
        <v>17997</v>
      </c>
      <c r="I478" s="31">
        <v>4762640</v>
      </c>
      <c r="J478" s="31">
        <v>0</v>
      </c>
      <c r="K478" s="31">
        <v>381011</v>
      </c>
      <c r="L478" s="31">
        <v>5143651</v>
      </c>
      <c r="M478" s="31">
        <v>5143651</v>
      </c>
      <c r="N478" s="30" t="s">
        <v>20201</v>
      </c>
      <c r="O478" s="30" t="s">
        <v>20202</v>
      </c>
      <c r="P478" s="30" t="s">
        <v>20203</v>
      </c>
      <c r="Q478" s="30" t="s">
        <v>20205</v>
      </c>
      <c r="R478" s="30" t="s">
        <v>4174</v>
      </c>
    </row>
    <row r="479" spans="1:18" x14ac:dyDescent="0.2">
      <c r="A479" s="30" t="s">
        <v>16300</v>
      </c>
      <c r="B479" s="30" t="str">
        <f t="shared" si="7"/>
        <v>000300815143651</v>
      </c>
      <c r="C479" s="71">
        <v>46134</v>
      </c>
      <c r="D479" s="30" t="s">
        <v>17989</v>
      </c>
      <c r="E479" s="71">
        <v>46134</v>
      </c>
      <c r="F479" s="71" t="e">
        <f>VLOOKUP(B479,[1]Ban_hang!R:S,2,0)</f>
        <v>#N/A</v>
      </c>
      <c r="G479" s="30" t="s">
        <v>17990</v>
      </c>
      <c r="H479" s="30" t="s">
        <v>17991</v>
      </c>
      <c r="I479" s="31">
        <v>4762640</v>
      </c>
      <c r="J479" s="31">
        <v>0</v>
      </c>
      <c r="K479" s="31">
        <v>381011</v>
      </c>
      <c r="L479" s="31">
        <v>5143651</v>
      </c>
      <c r="M479" s="31">
        <v>5143651</v>
      </c>
      <c r="N479" s="30" t="s">
        <v>20201</v>
      </c>
      <c r="O479" s="30" t="s">
        <v>20202</v>
      </c>
      <c r="P479" s="30" t="s">
        <v>20203</v>
      </c>
      <c r="Q479" s="30" t="s">
        <v>20204</v>
      </c>
      <c r="R479" s="30" t="s">
        <v>4458</v>
      </c>
    </row>
    <row r="480" spans="1:18" x14ac:dyDescent="0.2">
      <c r="A480" s="30" t="s">
        <v>16294</v>
      </c>
      <c r="B480" s="30" t="str">
        <f t="shared" si="7"/>
        <v>000300823174498</v>
      </c>
      <c r="C480" s="71">
        <v>46134</v>
      </c>
      <c r="D480" s="30" t="s">
        <v>17992</v>
      </c>
      <c r="E480" s="71">
        <v>46134</v>
      </c>
      <c r="F480" s="71" t="e">
        <f>VLOOKUP(B480,[1]Ban_hang!R:S,2,0)</f>
        <v>#N/A</v>
      </c>
      <c r="G480" s="30" t="s">
        <v>17993</v>
      </c>
      <c r="H480" s="30" t="s">
        <v>17994</v>
      </c>
      <c r="I480" s="31">
        <v>2939350</v>
      </c>
      <c r="J480" s="31">
        <v>0</v>
      </c>
      <c r="K480" s="31">
        <v>235148</v>
      </c>
      <c r="L480" s="31">
        <v>3174498</v>
      </c>
      <c r="M480" s="31">
        <v>3174498</v>
      </c>
      <c r="N480" s="30" t="s">
        <v>20201</v>
      </c>
      <c r="O480" s="30" t="s">
        <v>20202</v>
      </c>
      <c r="P480" s="30" t="s">
        <v>20203</v>
      </c>
      <c r="Q480" s="30" t="s">
        <v>20204</v>
      </c>
      <c r="R480" s="30" t="s">
        <v>4458</v>
      </c>
    </row>
    <row r="481" spans="1:18" x14ac:dyDescent="0.2">
      <c r="A481" s="30" t="s">
        <v>16304</v>
      </c>
      <c r="B481" s="30" t="str">
        <f t="shared" si="7"/>
        <v>000304351825346</v>
      </c>
      <c r="C481" s="71">
        <v>46134</v>
      </c>
      <c r="D481" s="30" t="s">
        <v>17998</v>
      </c>
      <c r="E481" s="71">
        <v>46134</v>
      </c>
      <c r="F481" s="71" t="e">
        <f>VLOOKUP(B481,[1]Ban_hang!R:S,2,0)</f>
        <v>#N/A</v>
      </c>
      <c r="G481" s="30" t="s">
        <v>17999</v>
      </c>
      <c r="H481" s="30" t="s">
        <v>18000</v>
      </c>
      <c r="I481" s="31">
        <v>1690135</v>
      </c>
      <c r="J481" s="31">
        <v>0</v>
      </c>
      <c r="K481" s="31">
        <v>135211</v>
      </c>
      <c r="L481" s="31">
        <v>1825346</v>
      </c>
      <c r="M481" s="31">
        <v>1825346</v>
      </c>
      <c r="N481" s="30" t="s">
        <v>20201</v>
      </c>
      <c r="O481" s="30" t="s">
        <v>20202</v>
      </c>
      <c r="P481" s="30" t="s">
        <v>20203</v>
      </c>
      <c r="Q481" s="30" t="s">
        <v>20205</v>
      </c>
      <c r="R481" s="30" t="s">
        <v>4174</v>
      </c>
    </row>
    <row r="482" spans="1:18" x14ac:dyDescent="0.2">
      <c r="A482" s="30" t="s">
        <v>16310</v>
      </c>
      <c r="B482" s="30" t="str">
        <f t="shared" si="7"/>
        <v>000302391108264</v>
      </c>
      <c r="C482" s="71">
        <v>46135</v>
      </c>
      <c r="D482" s="30" t="s">
        <v>18004</v>
      </c>
      <c r="E482" s="71">
        <v>46135</v>
      </c>
      <c r="F482" s="71" t="e">
        <f>VLOOKUP(B482,[1]Ban_hang!R:S,2,0)</f>
        <v>#N/A</v>
      </c>
      <c r="G482" s="30" t="s">
        <v>18005</v>
      </c>
      <c r="H482" s="30" t="s">
        <v>18006</v>
      </c>
      <c r="I482" s="31">
        <v>1026170</v>
      </c>
      <c r="J482" s="31">
        <v>0</v>
      </c>
      <c r="K482" s="31">
        <v>82094</v>
      </c>
      <c r="L482" s="31">
        <v>1108264</v>
      </c>
      <c r="M482" s="31">
        <v>1108264</v>
      </c>
      <c r="N482" s="30" t="s">
        <v>20201</v>
      </c>
      <c r="O482" s="30" t="s">
        <v>20202</v>
      </c>
      <c r="P482" s="30" t="s">
        <v>20203</v>
      </c>
      <c r="Q482" s="30" t="s">
        <v>20204</v>
      </c>
      <c r="R482" s="30" t="s">
        <v>4458</v>
      </c>
    </row>
    <row r="483" spans="1:18" x14ac:dyDescent="0.2">
      <c r="A483" s="30" t="s">
        <v>7306</v>
      </c>
      <c r="B483" s="30" t="str">
        <f t="shared" si="7"/>
        <v>000302442931935</v>
      </c>
      <c r="C483" s="71">
        <v>46135</v>
      </c>
      <c r="D483" s="30" t="s">
        <v>18019</v>
      </c>
      <c r="E483" s="71">
        <v>46135</v>
      </c>
      <c r="F483" s="71" t="e">
        <f>VLOOKUP(B483,[1]Ban_hang!R:S,2,0)</f>
        <v>#N/A</v>
      </c>
      <c r="G483" s="30" t="s">
        <v>18020</v>
      </c>
      <c r="H483" s="30" t="s">
        <v>18021</v>
      </c>
      <c r="I483" s="31">
        <v>2714755</v>
      </c>
      <c r="J483" s="31">
        <v>0</v>
      </c>
      <c r="K483" s="31">
        <v>217180</v>
      </c>
      <c r="L483" s="31">
        <v>2931935</v>
      </c>
      <c r="M483" s="31">
        <v>2931935</v>
      </c>
      <c r="N483" s="30" t="s">
        <v>20201</v>
      </c>
      <c r="O483" s="30" t="s">
        <v>20202</v>
      </c>
      <c r="P483" s="30" t="s">
        <v>20203</v>
      </c>
      <c r="Q483" s="30" t="s">
        <v>20204</v>
      </c>
      <c r="R483" s="30" t="s">
        <v>4458</v>
      </c>
    </row>
    <row r="484" spans="1:18" x14ac:dyDescent="0.2">
      <c r="A484" s="30" t="s">
        <v>16309</v>
      </c>
      <c r="B484" s="30" t="str">
        <f t="shared" si="7"/>
        <v>000302381395770</v>
      </c>
      <c r="C484" s="71">
        <v>46135</v>
      </c>
      <c r="D484" s="30" t="s">
        <v>18001</v>
      </c>
      <c r="E484" s="71">
        <v>46135</v>
      </c>
      <c r="F484" s="71" t="e">
        <f>VLOOKUP(B484,[1]Ban_hang!R:S,2,0)</f>
        <v>#N/A</v>
      </c>
      <c r="G484" s="30" t="s">
        <v>18002</v>
      </c>
      <c r="H484" s="30" t="s">
        <v>18003</v>
      </c>
      <c r="I484" s="31">
        <v>1292380</v>
      </c>
      <c r="J484" s="31">
        <v>0</v>
      </c>
      <c r="K484" s="31">
        <v>103390</v>
      </c>
      <c r="L484" s="31">
        <v>1395770</v>
      </c>
      <c r="M484" s="31">
        <v>1395770</v>
      </c>
      <c r="N484" s="30" t="s">
        <v>20201</v>
      </c>
      <c r="O484" s="30" t="s">
        <v>20202</v>
      </c>
      <c r="P484" s="30" t="s">
        <v>20203</v>
      </c>
      <c r="Q484" s="30" t="s">
        <v>20204</v>
      </c>
      <c r="R484" s="30" t="s">
        <v>4458</v>
      </c>
    </row>
    <row r="485" spans="1:18" x14ac:dyDescent="0.2">
      <c r="A485" s="30" t="s">
        <v>16310</v>
      </c>
      <c r="B485" s="30" t="str">
        <f t="shared" si="7"/>
        <v>000302402571826</v>
      </c>
      <c r="C485" s="71">
        <v>46135</v>
      </c>
      <c r="D485" s="30" t="s">
        <v>18007</v>
      </c>
      <c r="E485" s="71">
        <v>46135</v>
      </c>
      <c r="F485" s="71" t="e">
        <f>VLOOKUP(B485,[1]Ban_hang!R:S,2,0)</f>
        <v>#N/A</v>
      </c>
      <c r="G485" s="30" t="s">
        <v>18008</v>
      </c>
      <c r="H485" s="30" t="s">
        <v>18009</v>
      </c>
      <c r="I485" s="31">
        <v>2381320</v>
      </c>
      <c r="J485" s="31">
        <v>0</v>
      </c>
      <c r="K485" s="31">
        <v>190506</v>
      </c>
      <c r="L485" s="31">
        <v>2571826</v>
      </c>
      <c r="M485" s="31">
        <v>2571826</v>
      </c>
      <c r="N485" s="30" t="s">
        <v>20201</v>
      </c>
      <c r="O485" s="30" t="s">
        <v>20202</v>
      </c>
      <c r="P485" s="30" t="s">
        <v>20203</v>
      </c>
      <c r="Q485" s="30" t="s">
        <v>20204</v>
      </c>
      <c r="R485" s="30" t="s">
        <v>4458</v>
      </c>
    </row>
    <row r="486" spans="1:18" x14ac:dyDescent="0.2">
      <c r="A486" s="30" t="s">
        <v>16290</v>
      </c>
      <c r="B486" s="30" t="str">
        <f t="shared" si="7"/>
        <v>000302422313608</v>
      </c>
      <c r="C486" s="71">
        <v>46135</v>
      </c>
      <c r="D486" s="30" t="s">
        <v>18013</v>
      </c>
      <c r="E486" s="71">
        <v>46135</v>
      </c>
      <c r="F486" s="71" t="e">
        <f>VLOOKUP(B486,[1]Ban_hang!R:S,2,0)</f>
        <v>#N/A</v>
      </c>
      <c r="G486" s="30" t="s">
        <v>18014</v>
      </c>
      <c r="H486" s="30" t="s">
        <v>18015</v>
      </c>
      <c r="I486" s="31">
        <v>2142230</v>
      </c>
      <c r="J486" s="31">
        <v>0</v>
      </c>
      <c r="K486" s="31">
        <v>171378</v>
      </c>
      <c r="L486" s="31">
        <v>2313608</v>
      </c>
      <c r="M486" s="31">
        <v>2313608</v>
      </c>
      <c r="N486" s="30" t="s">
        <v>20201</v>
      </c>
      <c r="O486" s="30" t="s">
        <v>20202</v>
      </c>
      <c r="P486" s="30" t="s">
        <v>20203</v>
      </c>
      <c r="Q486" s="30" t="s">
        <v>20204</v>
      </c>
      <c r="R486" s="30" t="s">
        <v>4458</v>
      </c>
    </row>
    <row r="487" spans="1:18" x14ac:dyDescent="0.2">
      <c r="A487" s="30" t="s">
        <v>7306</v>
      </c>
      <c r="B487" s="30" t="str">
        <f t="shared" si="7"/>
        <v>000302452571826</v>
      </c>
      <c r="C487" s="71">
        <v>46135</v>
      </c>
      <c r="D487" s="30" t="s">
        <v>18022</v>
      </c>
      <c r="E487" s="71">
        <v>46135</v>
      </c>
      <c r="F487" s="71" t="e">
        <f>VLOOKUP(B487,[1]Ban_hang!R:S,2,0)</f>
        <v>#N/A</v>
      </c>
      <c r="G487" s="30" t="s">
        <v>18023</v>
      </c>
      <c r="H487" s="30" t="s">
        <v>18024</v>
      </c>
      <c r="I487" s="31">
        <v>2381320</v>
      </c>
      <c r="J487" s="31">
        <v>0</v>
      </c>
      <c r="K487" s="31">
        <v>190506</v>
      </c>
      <c r="L487" s="31">
        <v>2571826</v>
      </c>
      <c r="M487" s="31">
        <v>2571826</v>
      </c>
      <c r="N487" s="30" t="s">
        <v>20201</v>
      </c>
      <c r="O487" s="30" t="s">
        <v>20202</v>
      </c>
      <c r="P487" s="30" t="s">
        <v>20203</v>
      </c>
      <c r="Q487" s="30" t="s">
        <v>20204</v>
      </c>
      <c r="R487" s="30" t="s">
        <v>4458</v>
      </c>
    </row>
    <row r="488" spans="1:18" x14ac:dyDescent="0.2">
      <c r="A488" s="30" t="s">
        <v>16288</v>
      </c>
      <c r="B488" s="30" t="str">
        <f t="shared" si="7"/>
        <v>000302436815043</v>
      </c>
      <c r="C488" s="71">
        <v>46135</v>
      </c>
      <c r="D488" s="30" t="s">
        <v>18016</v>
      </c>
      <c r="E488" s="71">
        <v>46135</v>
      </c>
      <c r="F488" s="71" t="e">
        <f>VLOOKUP(B488,[1]Ban_hang!R:S,2,0)</f>
        <v>#N/A</v>
      </c>
      <c r="G488" s="30" t="s">
        <v>18017</v>
      </c>
      <c r="H488" s="30" t="s">
        <v>18018</v>
      </c>
      <c r="I488" s="31">
        <v>6310225</v>
      </c>
      <c r="J488" s="31">
        <v>0</v>
      </c>
      <c r="K488" s="31">
        <v>504818</v>
      </c>
      <c r="L488" s="31">
        <v>6815043</v>
      </c>
      <c r="M488" s="31">
        <v>6815043</v>
      </c>
      <c r="N488" s="30" t="s">
        <v>20201</v>
      </c>
      <c r="O488" s="30" t="s">
        <v>20202</v>
      </c>
      <c r="P488" s="30" t="s">
        <v>20203</v>
      </c>
      <c r="Q488" s="30" t="s">
        <v>20204</v>
      </c>
      <c r="R488" s="30" t="s">
        <v>4458</v>
      </c>
    </row>
    <row r="489" spans="1:18" x14ac:dyDescent="0.2">
      <c r="A489" s="30" t="s">
        <v>16308</v>
      </c>
      <c r="B489" s="30" t="str">
        <f t="shared" si="7"/>
        <v>0003024112859128</v>
      </c>
      <c r="C489" s="71">
        <v>46135</v>
      </c>
      <c r="D489" s="30" t="s">
        <v>18010</v>
      </c>
      <c r="E489" s="71">
        <v>46135</v>
      </c>
      <c r="F489" s="71" t="e">
        <f>VLOOKUP(B489,[1]Ban_hang!R:S,2,0)</f>
        <v>#N/A</v>
      </c>
      <c r="G489" s="30" t="s">
        <v>18011</v>
      </c>
      <c r="H489" s="30" t="s">
        <v>18012</v>
      </c>
      <c r="I489" s="31">
        <v>11906600</v>
      </c>
      <c r="J489" s="31">
        <v>0</v>
      </c>
      <c r="K489" s="31">
        <v>952528</v>
      </c>
      <c r="L489" s="31">
        <v>12859128</v>
      </c>
      <c r="M489" s="31">
        <v>12859128</v>
      </c>
      <c r="N489" s="30" t="s">
        <v>20201</v>
      </c>
      <c r="O489" s="30" t="s">
        <v>20202</v>
      </c>
      <c r="P489" s="30" t="s">
        <v>20203</v>
      </c>
      <c r="Q489" s="30" t="s">
        <v>20204</v>
      </c>
      <c r="R489" s="30" t="s">
        <v>4458</v>
      </c>
    </row>
    <row r="490" spans="1:18" x14ac:dyDescent="0.2">
      <c r="A490" s="30" t="s">
        <v>16289</v>
      </c>
      <c r="B490" s="30" t="str">
        <f t="shared" si="7"/>
        <v>000302474887454</v>
      </c>
      <c r="C490" s="71">
        <v>46135</v>
      </c>
      <c r="D490" s="30" t="s">
        <v>18028</v>
      </c>
      <c r="E490" s="71">
        <v>46135</v>
      </c>
      <c r="F490" s="71" t="e">
        <f>VLOOKUP(B490,[1]Ban_hang!R:S,2,0)</f>
        <v>#N/A</v>
      </c>
      <c r="G490" s="30" t="s">
        <v>18029</v>
      </c>
      <c r="H490" s="30" t="s">
        <v>18030</v>
      </c>
      <c r="I490" s="31">
        <v>4525420</v>
      </c>
      <c r="J490" s="31">
        <v>0</v>
      </c>
      <c r="K490" s="31">
        <v>362034</v>
      </c>
      <c r="L490" s="31">
        <v>4887454</v>
      </c>
      <c r="M490" s="31">
        <v>4887454</v>
      </c>
      <c r="N490" s="30" t="s">
        <v>20201</v>
      </c>
      <c r="O490" s="30" t="s">
        <v>20202</v>
      </c>
      <c r="P490" s="30" t="s">
        <v>20203</v>
      </c>
      <c r="Q490" s="30" t="s">
        <v>20204</v>
      </c>
      <c r="R490" s="30" t="s">
        <v>4458</v>
      </c>
    </row>
    <row r="491" spans="1:18" x14ac:dyDescent="0.2">
      <c r="A491" s="30" t="s">
        <v>16295</v>
      </c>
      <c r="B491" s="30" t="str">
        <f t="shared" si="7"/>
        <v>000302462571826</v>
      </c>
      <c r="C491" s="71">
        <v>46135</v>
      </c>
      <c r="D491" s="30" t="s">
        <v>18025</v>
      </c>
      <c r="E491" s="71">
        <v>46135</v>
      </c>
      <c r="F491" s="71" t="e">
        <f>VLOOKUP(B491,[1]Ban_hang!R:S,2,0)</f>
        <v>#N/A</v>
      </c>
      <c r="G491" s="30" t="s">
        <v>18026</v>
      </c>
      <c r="H491" s="30" t="s">
        <v>18027</v>
      </c>
      <c r="I491" s="31">
        <v>2381320</v>
      </c>
      <c r="J491" s="31">
        <v>0</v>
      </c>
      <c r="K491" s="31">
        <v>190506</v>
      </c>
      <c r="L491" s="31">
        <v>2571826</v>
      </c>
      <c r="M491" s="31">
        <v>2571826</v>
      </c>
      <c r="N491" s="30" t="s">
        <v>20201</v>
      </c>
      <c r="O491" s="30" t="s">
        <v>20202</v>
      </c>
      <c r="P491" s="30" t="s">
        <v>20203</v>
      </c>
      <c r="Q491" s="30" t="s">
        <v>20204</v>
      </c>
      <c r="R491" s="30" t="s">
        <v>4458</v>
      </c>
    </row>
    <row r="492" spans="1:18" x14ac:dyDescent="0.2">
      <c r="A492" s="30" t="s">
        <v>16289</v>
      </c>
      <c r="B492" s="30" t="str">
        <f t="shared" si="7"/>
        <v>000302481395770</v>
      </c>
      <c r="C492" s="71">
        <v>46135</v>
      </c>
      <c r="D492" s="30" t="s">
        <v>18031</v>
      </c>
      <c r="E492" s="71">
        <v>46135</v>
      </c>
      <c r="F492" s="71" t="e">
        <f>VLOOKUP(B492,[1]Ban_hang!R:S,2,0)</f>
        <v>#N/A</v>
      </c>
      <c r="G492" s="30" t="s">
        <v>18032</v>
      </c>
      <c r="H492" s="30" t="s">
        <v>18033</v>
      </c>
      <c r="I492" s="31">
        <v>1292380</v>
      </c>
      <c r="J492" s="31">
        <v>0</v>
      </c>
      <c r="K492" s="31">
        <v>103390</v>
      </c>
      <c r="L492" s="31">
        <v>1395770</v>
      </c>
      <c r="M492" s="31">
        <v>1395770</v>
      </c>
      <c r="N492" s="30" t="s">
        <v>20201</v>
      </c>
      <c r="O492" s="30" t="s">
        <v>20202</v>
      </c>
      <c r="P492" s="30" t="s">
        <v>20203</v>
      </c>
      <c r="Q492" s="30" t="s">
        <v>20204</v>
      </c>
      <c r="R492" s="30" t="s">
        <v>4458</v>
      </c>
    </row>
    <row r="493" spans="1:18" x14ac:dyDescent="0.2">
      <c r="A493" s="30" t="s">
        <v>16306</v>
      </c>
      <c r="B493" s="30" t="str">
        <f t="shared" si="7"/>
        <v>000314864777315</v>
      </c>
      <c r="C493" s="71">
        <v>46136</v>
      </c>
      <c r="D493" s="30" t="s">
        <v>18049</v>
      </c>
      <c r="E493" s="71">
        <v>46136</v>
      </c>
      <c r="F493" s="71" t="e">
        <f>VLOOKUP(B493,[1]Ban_hang!R:S,2,0)</f>
        <v>#N/A</v>
      </c>
      <c r="G493" s="30" t="s">
        <v>18050</v>
      </c>
      <c r="H493" s="30" t="s">
        <v>18051</v>
      </c>
      <c r="I493" s="31">
        <v>4423440</v>
      </c>
      <c r="J493" s="31">
        <v>0</v>
      </c>
      <c r="K493" s="31">
        <v>353875</v>
      </c>
      <c r="L493" s="31">
        <v>4777315</v>
      </c>
      <c r="M493" s="31">
        <v>4777315</v>
      </c>
      <c r="N493" s="30" t="s">
        <v>20201</v>
      </c>
      <c r="O493" s="30" t="s">
        <v>20202</v>
      </c>
      <c r="P493" s="30" t="s">
        <v>20203</v>
      </c>
      <c r="Q493" s="30" t="s">
        <v>20205</v>
      </c>
      <c r="R493" s="30" t="s">
        <v>4174</v>
      </c>
    </row>
    <row r="494" spans="1:18" x14ac:dyDescent="0.2">
      <c r="A494" s="30" t="s">
        <v>16294</v>
      </c>
      <c r="B494" s="30" t="str">
        <f t="shared" si="7"/>
        <v>00030235783000</v>
      </c>
      <c r="C494" s="71">
        <v>46136</v>
      </c>
      <c r="D494" s="30" t="s">
        <v>18040</v>
      </c>
      <c r="E494" s="71">
        <v>46136</v>
      </c>
      <c r="F494" s="71" t="e">
        <f>VLOOKUP(B494,[1]Ban_hang!R:S,2,0)</f>
        <v>#N/A</v>
      </c>
      <c r="G494" s="30" t="s">
        <v>18041</v>
      </c>
      <c r="H494" s="30" t="s">
        <v>18042</v>
      </c>
      <c r="I494" s="31">
        <v>725000</v>
      </c>
      <c r="J494" s="31">
        <v>0</v>
      </c>
      <c r="K494" s="31">
        <v>58000</v>
      </c>
      <c r="L494" s="31">
        <v>783000</v>
      </c>
      <c r="M494" s="31">
        <v>783000</v>
      </c>
      <c r="N494" s="30" t="s">
        <v>20201</v>
      </c>
      <c r="O494" s="30" t="s">
        <v>20202</v>
      </c>
      <c r="P494" s="30" t="s">
        <v>20203</v>
      </c>
      <c r="Q494" s="30" t="s">
        <v>20204</v>
      </c>
      <c r="R494" s="30" t="s">
        <v>4458</v>
      </c>
    </row>
    <row r="495" spans="1:18" x14ac:dyDescent="0.2">
      <c r="A495" s="30" t="s">
        <v>16301</v>
      </c>
      <c r="B495" s="30" t="str">
        <f t="shared" si="7"/>
        <v>000302332792567</v>
      </c>
      <c r="C495" s="71">
        <v>46136</v>
      </c>
      <c r="D495" s="30" t="s">
        <v>18034</v>
      </c>
      <c r="E495" s="71">
        <v>46136</v>
      </c>
      <c r="F495" s="71" t="e">
        <f>VLOOKUP(B495,[1]Ban_hang!R:S,2,0)</f>
        <v>#N/A</v>
      </c>
      <c r="G495" s="30" t="s">
        <v>18035</v>
      </c>
      <c r="H495" s="30" t="s">
        <v>18036</v>
      </c>
      <c r="I495" s="31">
        <v>2585710</v>
      </c>
      <c r="J495" s="31">
        <v>0</v>
      </c>
      <c r="K495" s="31">
        <v>206857</v>
      </c>
      <c r="L495" s="31">
        <v>2792567</v>
      </c>
      <c r="M495" s="31">
        <v>2792567</v>
      </c>
      <c r="N495" s="30" t="s">
        <v>20201</v>
      </c>
      <c r="O495" s="30" t="s">
        <v>20202</v>
      </c>
      <c r="P495" s="30" t="s">
        <v>20203</v>
      </c>
      <c r="Q495" s="30" t="s">
        <v>20204</v>
      </c>
      <c r="R495" s="30" t="s">
        <v>4458</v>
      </c>
    </row>
    <row r="496" spans="1:18" x14ac:dyDescent="0.2">
      <c r="A496" s="30" t="s">
        <v>16294</v>
      </c>
      <c r="B496" s="30" t="str">
        <f t="shared" si="7"/>
        <v>000302365143651</v>
      </c>
      <c r="C496" s="71">
        <v>46136</v>
      </c>
      <c r="D496" s="30" t="s">
        <v>18043</v>
      </c>
      <c r="E496" s="71">
        <v>46136</v>
      </c>
      <c r="F496" s="71" t="e">
        <f>VLOOKUP(B496,[1]Ban_hang!R:S,2,0)</f>
        <v>#N/A</v>
      </c>
      <c r="G496" s="30" t="s">
        <v>18044</v>
      </c>
      <c r="H496" s="30" t="s">
        <v>18045</v>
      </c>
      <c r="I496" s="31">
        <v>4762640</v>
      </c>
      <c r="J496" s="31">
        <v>0</v>
      </c>
      <c r="K496" s="31">
        <v>381011</v>
      </c>
      <c r="L496" s="31">
        <v>5143651</v>
      </c>
      <c r="M496" s="31">
        <v>5143651</v>
      </c>
      <c r="N496" s="30" t="s">
        <v>20201</v>
      </c>
      <c r="O496" s="30" t="s">
        <v>20202</v>
      </c>
      <c r="P496" s="30" t="s">
        <v>20203</v>
      </c>
      <c r="Q496" s="30" t="s">
        <v>20204</v>
      </c>
      <c r="R496" s="30" t="s">
        <v>4458</v>
      </c>
    </row>
    <row r="497" spans="1:18" x14ac:dyDescent="0.2">
      <c r="A497" s="30" t="s">
        <v>16298</v>
      </c>
      <c r="B497" s="30" t="str">
        <f t="shared" si="7"/>
        <v>000302345583082</v>
      </c>
      <c r="C497" s="71">
        <v>46136</v>
      </c>
      <c r="D497" s="30" t="s">
        <v>18037</v>
      </c>
      <c r="E497" s="71">
        <v>46136</v>
      </c>
      <c r="F497" s="71" t="e">
        <f>VLOOKUP(B497,[1]Ban_hang!R:S,2,0)</f>
        <v>#N/A</v>
      </c>
      <c r="G497" s="30" t="s">
        <v>18038</v>
      </c>
      <c r="H497" s="30" t="s">
        <v>18039</v>
      </c>
      <c r="I497" s="31">
        <v>5169520</v>
      </c>
      <c r="J497" s="31">
        <v>0</v>
      </c>
      <c r="K497" s="31">
        <v>413562</v>
      </c>
      <c r="L497" s="31">
        <v>5583082</v>
      </c>
      <c r="M497" s="31">
        <v>5583082</v>
      </c>
      <c r="N497" s="30" t="s">
        <v>20201</v>
      </c>
      <c r="O497" s="30" t="s">
        <v>20202</v>
      </c>
      <c r="P497" s="30" t="s">
        <v>20203</v>
      </c>
      <c r="Q497" s="30" t="s">
        <v>20204</v>
      </c>
      <c r="R497" s="30" t="s">
        <v>4458</v>
      </c>
    </row>
    <row r="498" spans="1:18" x14ac:dyDescent="0.2">
      <c r="A498" s="30" t="s">
        <v>16294</v>
      </c>
      <c r="B498" s="30" t="str">
        <f t="shared" si="7"/>
        <v>000302372295000</v>
      </c>
      <c r="C498" s="71">
        <v>46136</v>
      </c>
      <c r="D498" s="30" t="s">
        <v>18046</v>
      </c>
      <c r="E498" s="71">
        <v>46136</v>
      </c>
      <c r="F498" s="71" t="e">
        <f>VLOOKUP(B498,[1]Ban_hang!R:S,2,0)</f>
        <v>#N/A</v>
      </c>
      <c r="G498" s="30" t="s">
        <v>18047</v>
      </c>
      <c r="H498" s="30" t="s">
        <v>18048</v>
      </c>
      <c r="I498" s="31">
        <v>2125000</v>
      </c>
      <c r="J498" s="31">
        <v>0</v>
      </c>
      <c r="K498" s="31">
        <v>170000</v>
      </c>
      <c r="L498" s="31">
        <v>2295000</v>
      </c>
      <c r="M498" s="31">
        <v>2295000</v>
      </c>
      <c r="N498" s="30" t="s">
        <v>20201</v>
      </c>
      <c r="O498" s="30" t="s">
        <v>20202</v>
      </c>
      <c r="P498" s="30" t="s">
        <v>20203</v>
      </c>
      <c r="Q498" s="30" t="s">
        <v>20204</v>
      </c>
      <c r="R498" s="30" t="s">
        <v>4458</v>
      </c>
    </row>
    <row r="499" spans="1:18" x14ac:dyDescent="0.2">
      <c r="A499" s="30" t="s">
        <v>16305</v>
      </c>
      <c r="B499" s="30" t="str">
        <f t="shared" si="7"/>
        <v>000314874118882</v>
      </c>
      <c r="C499" s="71">
        <v>46139</v>
      </c>
      <c r="D499" s="30" t="s">
        <v>18058</v>
      </c>
      <c r="E499" s="71">
        <v>46139</v>
      </c>
      <c r="F499" s="71" t="e">
        <f>VLOOKUP(B499,[1]Ban_hang!R:S,2,0)</f>
        <v>#N/A</v>
      </c>
      <c r="G499" s="30" t="s">
        <v>18059</v>
      </c>
      <c r="H499" s="30" t="s">
        <v>18060</v>
      </c>
      <c r="I499" s="31">
        <v>3813780</v>
      </c>
      <c r="J499" s="31">
        <v>0</v>
      </c>
      <c r="K499" s="31">
        <v>305102</v>
      </c>
      <c r="L499" s="31">
        <v>4118882</v>
      </c>
      <c r="M499" s="31">
        <v>4118882</v>
      </c>
      <c r="N499" s="30" t="s">
        <v>20201</v>
      </c>
      <c r="O499" s="30" t="s">
        <v>20202</v>
      </c>
      <c r="P499" s="30" t="s">
        <v>20203</v>
      </c>
      <c r="Q499" s="30" t="s">
        <v>20205</v>
      </c>
      <c r="R499" s="30" t="s">
        <v>4174</v>
      </c>
    </row>
    <row r="500" spans="1:18" x14ac:dyDescent="0.2">
      <c r="A500" s="30" t="s">
        <v>16291</v>
      </c>
      <c r="B500" s="30" t="str">
        <f t="shared" si="7"/>
        <v>000302501634240</v>
      </c>
      <c r="C500" s="71">
        <v>46139</v>
      </c>
      <c r="D500" s="30" t="s">
        <v>18055</v>
      </c>
      <c r="E500" s="71">
        <v>46139</v>
      </c>
      <c r="F500" s="71" t="e">
        <f>VLOOKUP(B500,[1]Ban_hang!R:S,2,0)</f>
        <v>#N/A</v>
      </c>
      <c r="G500" s="30" t="s">
        <v>18056</v>
      </c>
      <c r="H500" s="30" t="s">
        <v>18057</v>
      </c>
      <c r="I500" s="31">
        <v>1513185</v>
      </c>
      <c r="J500" s="31">
        <v>0</v>
      </c>
      <c r="K500" s="31">
        <v>121055</v>
      </c>
      <c r="L500" s="31">
        <v>1634240</v>
      </c>
      <c r="M500" s="31">
        <v>1634240</v>
      </c>
      <c r="N500" s="30" t="s">
        <v>20201</v>
      </c>
      <c r="O500" s="30" t="s">
        <v>20202</v>
      </c>
      <c r="P500" s="30" t="s">
        <v>20203</v>
      </c>
      <c r="Q500" s="30" t="s">
        <v>20204</v>
      </c>
      <c r="R500" s="30" t="s">
        <v>4458</v>
      </c>
    </row>
    <row r="501" spans="1:18" x14ac:dyDescent="0.2">
      <c r="A501" s="30" t="s">
        <v>16305</v>
      </c>
      <c r="B501" s="30" t="str">
        <f t="shared" si="7"/>
        <v>00031485769500</v>
      </c>
      <c r="C501" s="71">
        <v>46139</v>
      </c>
      <c r="D501" s="30" t="s">
        <v>18061</v>
      </c>
      <c r="E501" s="71">
        <v>46139</v>
      </c>
      <c r="F501" s="71" t="e">
        <f>VLOOKUP(B501,[1]Ban_hang!R:S,2,0)</f>
        <v>#N/A</v>
      </c>
      <c r="G501" s="30" t="s">
        <v>18062</v>
      </c>
      <c r="H501" s="30" t="s">
        <v>18063</v>
      </c>
      <c r="I501" s="31">
        <v>712500</v>
      </c>
      <c r="J501" s="31">
        <v>0</v>
      </c>
      <c r="K501" s="31">
        <v>57000</v>
      </c>
      <c r="L501" s="31">
        <v>769500</v>
      </c>
      <c r="M501" s="31">
        <v>769500</v>
      </c>
      <c r="N501" s="30" t="s">
        <v>20201</v>
      </c>
      <c r="O501" s="30" t="s">
        <v>20202</v>
      </c>
      <c r="P501" s="30" t="s">
        <v>20203</v>
      </c>
      <c r="Q501" s="30" t="s">
        <v>20205</v>
      </c>
      <c r="R501" s="30" t="s">
        <v>4174</v>
      </c>
    </row>
    <row r="502" spans="1:18" x14ac:dyDescent="0.2">
      <c r="A502" s="30" t="s">
        <v>16305</v>
      </c>
      <c r="B502" s="30" t="str">
        <f t="shared" si="7"/>
        <v>000314843778196</v>
      </c>
      <c r="C502" s="71">
        <v>46139</v>
      </c>
      <c r="D502" s="30" t="s">
        <v>18064</v>
      </c>
      <c r="E502" s="71">
        <v>46139</v>
      </c>
      <c r="F502" s="71" t="e">
        <f>VLOOKUP(B502,[1]Ban_hang!R:S,2,0)</f>
        <v>#N/A</v>
      </c>
      <c r="G502" s="30" t="s">
        <v>18065</v>
      </c>
      <c r="H502" s="30" t="s">
        <v>18066</v>
      </c>
      <c r="I502" s="31">
        <v>3498330</v>
      </c>
      <c r="J502" s="31">
        <v>0</v>
      </c>
      <c r="K502" s="31">
        <v>279866</v>
      </c>
      <c r="L502" s="31">
        <v>3778196</v>
      </c>
      <c r="M502" s="31">
        <v>3778196</v>
      </c>
      <c r="N502" s="30" t="s">
        <v>20201</v>
      </c>
      <c r="O502" s="30" t="s">
        <v>20202</v>
      </c>
      <c r="P502" s="30" t="s">
        <v>20203</v>
      </c>
      <c r="Q502" s="30" t="s">
        <v>20205</v>
      </c>
      <c r="R502" s="30" t="s">
        <v>4174</v>
      </c>
    </row>
    <row r="503" spans="1:18" x14ac:dyDescent="0.2">
      <c r="A503" s="30" t="s">
        <v>16307</v>
      </c>
      <c r="B503" s="30" t="str">
        <f t="shared" si="7"/>
        <v>000302491205345</v>
      </c>
      <c r="C503" s="71">
        <v>46139</v>
      </c>
      <c r="D503" s="30" t="s">
        <v>18052</v>
      </c>
      <c r="E503" s="71">
        <v>46139</v>
      </c>
      <c r="F503" s="71" t="e">
        <f>VLOOKUP(B503,[1]Ban_hang!R:S,2,0)</f>
        <v>#N/A</v>
      </c>
      <c r="G503" s="30" t="s">
        <v>18053</v>
      </c>
      <c r="H503" s="30" t="s">
        <v>18054</v>
      </c>
      <c r="I503" s="31">
        <v>1116060</v>
      </c>
      <c r="J503" s="31">
        <v>0</v>
      </c>
      <c r="K503" s="31">
        <v>89285</v>
      </c>
      <c r="L503" s="31">
        <v>1205345</v>
      </c>
      <c r="M503" s="31">
        <v>1205345</v>
      </c>
      <c r="N503" s="30" t="s">
        <v>20201</v>
      </c>
      <c r="O503" s="30" t="s">
        <v>20202</v>
      </c>
      <c r="P503" s="30" t="s">
        <v>20203</v>
      </c>
      <c r="Q503" s="30" t="s">
        <v>20204</v>
      </c>
      <c r="R503" s="30" t="s">
        <v>4458</v>
      </c>
    </row>
    <row r="504" spans="1:18" x14ac:dyDescent="0.2">
      <c r="A504" s="30" t="s">
        <v>16304</v>
      </c>
      <c r="B504" s="30" t="str">
        <f t="shared" si="7"/>
        <v>000330002440978</v>
      </c>
      <c r="C504" s="71">
        <v>46140</v>
      </c>
      <c r="D504" s="30" t="s">
        <v>18076</v>
      </c>
      <c r="E504" s="71">
        <v>46140</v>
      </c>
      <c r="F504" s="71" t="e">
        <f>VLOOKUP(B504,[1]Ban_hang!R:S,2,0)</f>
        <v>#N/A</v>
      </c>
      <c r="G504" s="30" t="s">
        <v>18077</v>
      </c>
      <c r="H504" s="30" t="s">
        <v>18078</v>
      </c>
      <c r="I504" s="31">
        <v>2260165</v>
      </c>
      <c r="J504" s="31">
        <v>0</v>
      </c>
      <c r="K504" s="31">
        <v>180813</v>
      </c>
      <c r="L504" s="31">
        <v>2440978</v>
      </c>
      <c r="M504" s="31">
        <v>2440978</v>
      </c>
      <c r="N504" s="30" t="s">
        <v>20201</v>
      </c>
      <c r="O504" s="30" t="s">
        <v>20202</v>
      </c>
      <c r="P504" s="30" t="s">
        <v>20203</v>
      </c>
      <c r="Q504" s="30" t="s">
        <v>20205</v>
      </c>
      <c r="R504" s="30" t="s">
        <v>4174</v>
      </c>
    </row>
    <row r="505" spans="1:18" x14ac:dyDescent="0.2">
      <c r="A505" s="30" t="s">
        <v>16294</v>
      </c>
      <c r="B505" s="30" t="str">
        <f t="shared" si="7"/>
        <v>00031442953878</v>
      </c>
      <c r="C505" s="71">
        <v>46140</v>
      </c>
      <c r="D505" s="30" t="s">
        <v>18070</v>
      </c>
      <c r="E505" s="71">
        <v>46140</v>
      </c>
      <c r="F505" s="71" t="e">
        <f>VLOOKUP(B505,[1]Ban_hang!R:S,2,0)</f>
        <v>#N/A</v>
      </c>
      <c r="G505" s="30" t="s">
        <v>18071</v>
      </c>
      <c r="H505" s="30" t="s">
        <v>18072</v>
      </c>
      <c r="I505" s="31">
        <v>883220</v>
      </c>
      <c r="J505" s="31">
        <v>0</v>
      </c>
      <c r="K505" s="31">
        <v>70658</v>
      </c>
      <c r="L505" s="31">
        <v>953878</v>
      </c>
      <c r="M505" s="31">
        <v>953878</v>
      </c>
      <c r="N505" s="30" t="s">
        <v>20201</v>
      </c>
      <c r="O505" s="30" t="s">
        <v>20202</v>
      </c>
      <c r="P505" s="30" t="s">
        <v>20203</v>
      </c>
      <c r="Q505" s="30" t="s">
        <v>20204</v>
      </c>
      <c r="R505" s="30" t="s">
        <v>4458</v>
      </c>
    </row>
    <row r="506" spans="1:18" x14ac:dyDescent="0.2">
      <c r="A506" s="30" t="s">
        <v>16304</v>
      </c>
      <c r="B506" s="30" t="str">
        <f t="shared" si="7"/>
        <v>000329981395770</v>
      </c>
      <c r="C506" s="71">
        <v>46140</v>
      </c>
      <c r="D506" s="30" t="s">
        <v>18073</v>
      </c>
      <c r="E506" s="71">
        <v>46140</v>
      </c>
      <c r="F506" s="71" t="e">
        <f>VLOOKUP(B506,[1]Ban_hang!R:S,2,0)</f>
        <v>#N/A</v>
      </c>
      <c r="G506" s="30" t="s">
        <v>18074</v>
      </c>
      <c r="H506" s="30" t="s">
        <v>18075</v>
      </c>
      <c r="I506" s="31">
        <v>1292380</v>
      </c>
      <c r="J506" s="31">
        <v>0</v>
      </c>
      <c r="K506" s="31">
        <v>103390</v>
      </c>
      <c r="L506" s="31">
        <v>1395770</v>
      </c>
      <c r="M506" s="31">
        <v>1395770</v>
      </c>
      <c r="N506" s="30" t="s">
        <v>20201</v>
      </c>
      <c r="O506" s="30" t="s">
        <v>20202</v>
      </c>
      <c r="P506" s="30" t="s">
        <v>20203</v>
      </c>
      <c r="Q506" s="30" t="s">
        <v>20205</v>
      </c>
      <c r="R506" s="30" t="s">
        <v>4174</v>
      </c>
    </row>
    <row r="507" spans="1:18" x14ac:dyDescent="0.2">
      <c r="A507" s="30" t="s">
        <v>16294</v>
      </c>
      <c r="B507" s="30" t="str">
        <f t="shared" si="7"/>
        <v>000314411259399</v>
      </c>
      <c r="C507" s="71">
        <v>46140</v>
      </c>
      <c r="D507" s="30" t="s">
        <v>18067</v>
      </c>
      <c r="E507" s="71">
        <v>46140</v>
      </c>
      <c r="F507" s="71" t="e">
        <f>VLOOKUP(B507,[1]Ban_hang!R:S,2,0)</f>
        <v>#N/A</v>
      </c>
      <c r="G507" s="30" t="s">
        <v>18068</v>
      </c>
      <c r="H507" s="30" t="s">
        <v>18069</v>
      </c>
      <c r="I507" s="31">
        <v>1166110</v>
      </c>
      <c r="J507" s="31">
        <v>0</v>
      </c>
      <c r="K507" s="31">
        <v>93289</v>
      </c>
      <c r="L507" s="31">
        <v>1259399</v>
      </c>
      <c r="M507" s="31">
        <v>1259399</v>
      </c>
      <c r="N507" s="30" t="s">
        <v>20201</v>
      </c>
      <c r="O507" s="30" t="s">
        <v>20202</v>
      </c>
      <c r="P507" s="30" t="s">
        <v>20203</v>
      </c>
      <c r="Q507" s="30" t="s">
        <v>20204</v>
      </c>
      <c r="R507" s="30" t="s">
        <v>4458</v>
      </c>
    </row>
    <row r="508" spans="1:18" x14ac:dyDescent="0.2">
      <c r="A508" s="30" t="s">
        <v>16298</v>
      </c>
      <c r="B508" s="30" t="str">
        <f t="shared" si="7"/>
        <v>000314408665650</v>
      </c>
      <c r="C508" s="71">
        <v>46141</v>
      </c>
      <c r="D508" s="30" t="s">
        <v>18085</v>
      </c>
      <c r="E508" s="71">
        <v>46141</v>
      </c>
      <c r="F508" s="71" t="e">
        <f>VLOOKUP(B508,[1]Ban_hang!R:S,2,0)</f>
        <v>#N/A</v>
      </c>
      <c r="G508" s="30" t="s">
        <v>18086</v>
      </c>
      <c r="H508" s="30" t="s">
        <v>18087</v>
      </c>
      <c r="I508" s="31">
        <v>8023750</v>
      </c>
      <c r="J508" s="31">
        <v>0</v>
      </c>
      <c r="K508" s="31">
        <v>641900</v>
      </c>
      <c r="L508" s="31">
        <v>8665650</v>
      </c>
      <c r="M508" s="31">
        <v>8665650</v>
      </c>
      <c r="N508" s="30" t="s">
        <v>20201</v>
      </c>
      <c r="O508" s="30" t="s">
        <v>20202</v>
      </c>
      <c r="P508" s="30" t="s">
        <v>20203</v>
      </c>
      <c r="Q508" s="30" t="s">
        <v>20204</v>
      </c>
      <c r="R508" s="30" t="s">
        <v>4458</v>
      </c>
    </row>
    <row r="509" spans="1:18" x14ac:dyDescent="0.2">
      <c r="A509" s="30" t="s">
        <v>16302</v>
      </c>
      <c r="B509" s="30" t="str">
        <f t="shared" si="7"/>
        <v>000329991395770</v>
      </c>
      <c r="C509" s="71">
        <v>46141</v>
      </c>
      <c r="D509" s="30" t="s">
        <v>18088</v>
      </c>
      <c r="E509" s="71">
        <v>46141</v>
      </c>
      <c r="F509" s="71" t="e">
        <f>VLOOKUP(B509,[1]Ban_hang!R:S,2,0)</f>
        <v>#N/A</v>
      </c>
      <c r="G509" s="30" t="s">
        <v>18089</v>
      </c>
      <c r="H509" s="30" t="s">
        <v>18090</v>
      </c>
      <c r="I509" s="31">
        <v>1292380</v>
      </c>
      <c r="J509" s="31">
        <v>0</v>
      </c>
      <c r="K509" s="31">
        <v>103390</v>
      </c>
      <c r="L509" s="31">
        <v>1395770</v>
      </c>
      <c r="M509" s="31">
        <v>1395770</v>
      </c>
      <c r="N509" s="30" t="s">
        <v>20201</v>
      </c>
      <c r="O509" s="30" t="s">
        <v>20202</v>
      </c>
      <c r="P509" s="30" t="s">
        <v>20203</v>
      </c>
      <c r="Q509" s="30" t="s">
        <v>20205</v>
      </c>
      <c r="R509" s="30" t="s">
        <v>4174</v>
      </c>
    </row>
    <row r="510" spans="1:18" x14ac:dyDescent="0.2">
      <c r="A510" s="30" t="s">
        <v>16298</v>
      </c>
      <c r="B510" s="30" t="str">
        <f t="shared" si="7"/>
        <v>000314391395770</v>
      </c>
      <c r="C510" s="71">
        <v>46141</v>
      </c>
      <c r="D510" s="30" t="s">
        <v>18082</v>
      </c>
      <c r="E510" s="71">
        <v>46141</v>
      </c>
      <c r="F510" s="71" t="e">
        <f>VLOOKUP(B510,[1]Ban_hang!R:S,2,0)</f>
        <v>#N/A</v>
      </c>
      <c r="G510" s="30" t="s">
        <v>18083</v>
      </c>
      <c r="H510" s="30" t="s">
        <v>18084</v>
      </c>
      <c r="I510" s="31">
        <v>1292380</v>
      </c>
      <c r="J510" s="31">
        <v>0</v>
      </c>
      <c r="K510" s="31">
        <v>103390</v>
      </c>
      <c r="L510" s="31">
        <v>1395770</v>
      </c>
      <c r="M510" s="31">
        <v>1395770</v>
      </c>
      <c r="N510" s="30" t="s">
        <v>20201</v>
      </c>
      <c r="O510" s="30" t="s">
        <v>20202</v>
      </c>
      <c r="P510" s="30" t="s">
        <v>20203</v>
      </c>
      <c r="Q510" s="30" t="s">
        <v>20204</v>
      </c>
      <c r="R510" s="30" t="s">
        <v>4458</v>
      </c>
    </row>
    <row r="511" spans="1:18" x14ac:dyDescent="0.2">
      <c r="A511" s="30" t="s">
        <v>16292</v>
      </c>
      <c r="B511" s="30" t="str">
        <f t="shared" si="7"/>
        <v>00031438602672</v>
      </c>
      <c r="C511" s="71">
        <v>46141</v>
      </c>
      <c r="D511" s="30" t="s">
        <v>18079</v>
      </c>
      <c r="E511" s="71">
        <v>46141</v>
      </c>
      <c r="F511" s="71" t="e">
        <f>VLOOKUP(B511,[1]Ban_hang!R:S,2,0)</f>
        <v>#N/A</v>
      </c>
      <c r="G511" s="30" t="s">
        <v>18080</v>
      </c>
      <c r="H511" s="30" t="s">
        <v>18081</v>
      </c>
      <c r="I511" s="31">
        <v>558030</v>
      </c>
      <c r="J511" s="31">
        <v>0</v>
      </c>
      <c r="K511" s="31">
        <v>44642</v>
      </c>
      <c r="L511" s="31">
        <v>602672</v>
      </c>
      <c r="M511" s="31">
        <v>602672</v>
      </c>
      <c r="N511" s="30" t="s">
        <v>20201</v>
      </c>
      <c r="O511" s="30" t="s">
        <v>20202</v>
      </c>
      <c r="P511" s="30" t="s">
        <v>20203</v>
      </c>
      <c r="Q511" s="30" t="s">
        <v>20204</v>
      </c>
      <c r="R511" s="30" t="s">
        <v>4458</v>
      </c>
    </row>
    <row r="512" spans="1:18" x14ac:dyDescent="0.2">
      <c r="A512" s="30" t="s">
        <v>16308</v>
      </c>
      <c r="B512" s="30" t="str">
        <f t="shared" si="7"/>
        <v>000328318318149</v>
      </c>
      <c r="C512" s="71">
        <v>46146</v>
      </c>
      <c r="D512" s="30" t="s">
        <v>18169</v>
      </c>
      <c r="E512" s="71">
        <v>46146</v>
      </c>
      <c r="F512" s="71" t="e">
        <f>VLOOKUP(B512,[1]Ban_hang!R:S,2,0)</f>
        <v>#N/A</v>
      </c>
      <c r="G512" s="30" t="s">
        <v>18170</v>
      </c>
      <c r="H512" s="30" t="s">
        <v>18171</v>
      </c>
      <c r="I512" s="31">
        <v>7701990</v>
      </c>
      <c r="J512" s="31">
        <v>0</v>
      </c>
      <c r="K512" s="31">
        <v>616159</v>
      </c>
      <c r="L512" s="31">
        <v>8318149</v>
      </c>
      <c r="M512" s="31">
        <v>8318149</v>
      </c>
      <c r="N512" s="30" t="s">
        <v>20201</v>
      </c>
      <c r="O512" s="30" t="s">
        <v>20202</v>
      </c>
      <c r="P512" s="30" t="s">
        <v>20203</v>
      </c>
      <c r="Q512" s="30" t="s">
        <v>20204</v>
      </c>
      <c r="R512" s="30" t="s">
        <v>4458</v>
      </c>
    </row>
    <row r="513" spans="1:18" x14ac:dyDescent="0.2">
      <c r="A513" s="30" t="s">
        <v>16293</v>
      </c>
      <c r="B513" s="30" t="str">
        <f t="shared" si="7"/>
        <v>00032829756000</v>
      </c>
      <c r="C513" s="71">
        <v>46146</v>
      </c>
      <c r="D513" s="30" t="s">
        <v>18172</v>
      </c>
      <c r="E513" s="71">
        <v>46146</v>
      </c>
      <c r="F513" s="71" t="e">
        <f>VLOOKUP(B513,[1]Ban_hang!R:S,2,0)</f>
        <v>#N/A</v>
      </c>
      <c r="G513" s="30" t="s">
        <v>18173</v>
      </c>
      <c r="H513" s="30" t="s">
        <v>18174</v>
      </c>
      <c r="I513" s="31">
        <v>700000</v>
      </c>
      <c r="J513" s="31">
        <v>0</v>
      </c>
      <c r="K513" s="31">
        <v>56000</v>
      </c>
      <c r="L513" s="31">
        <v>756000</v>
      </c>
      <c r="M513" s="31">
        <v>756000</v>
      </c>
      <c r="N513" s="30" t="s">
        <v>20201</v>
      </c>
      <c r="O513" s="30" t="s">
        <v>20202</v>
      </c>
      <c r="P513" s="30" t="s">
        <v>20203</v>
      </c>
      <c r="Q513" s="30" t="s">
        <v>20204</v>
      </c>
      <c r="R513" s="30" t="s">
        <v>4458</v>
      </c>
    </row>
    <row r="514" spans="1:18" x14ac:dyDescent="0.2">
      <c r="A514" s="30" t="s">
        <v>16310</v>
      </c>
      <c r="B514" s="30" t="str">
        <f t="shared" si="7"/>
        <v>000328301395770</v>
      </c>
      <c r="C514" s="71">
        <v>46146</v>
      </c>
      <c r="D514" s="30" t="s">
        <v>18175</v>
      </c>
      <c r="E514" s="71">
        <v>46146</v>
      </c>
      <c r="F514" s="71" t="e">
        <f>VLOOKUP(B514,[1]Ban_hang!R:S,2,0)</f>
        <v>#N/A</v>
      </c>
      <c r="G514" s="30" t="s">
        <v>18176</v>
      </c>
      <c r="H514" s="30" t="s">
        <v>18177</v>
      </c>
      <c r="I514" s="31">
        <v>1292380</v>
      </c>
      <c r="J514" s="31">
        <v>0</v>
      </c>
      <c r="K514" s="31">
        <v>103390</v>
      </c>
      <c r="L514" s="31">
        <v>1395770</v>
      </c>
      <c r="M514" s="31">
        <v>1395770</v>
      </c>
      <c r="N514" s="30" t="s">
        <v>20201</v>
      </c>
      <c r="O514" s="30" t="s">
        <v>20202</v>
      </c>
      <c r="P514" s="30" t="s">
        <v>20203</v>
      </c>
      <c r="Q514" s="30" t="s">
        <v>20204</v>
      </c>
      <c r="R514" s="30" t="s">
        <v>4458</v>
      </c>
    </row>
    <row r="515" spans="1:18" x14ac:dyDescent="0.2">
      <c r="A515" s="30" t="s">
        <v>16302</v>
      </c>
      <c r="B515" s="30" t="str">
        <f t="shared" ref="B515:B578" si="8">G515&amp;L515</f>
        <v>000347914433897</v>
      </c>
      <c r="C515" s="71">
        <v>46147</v>
      </c>
      <c r="D515" s="30" t="s">
        <v>18178</v>
      </c>
      <c r="E515" s="71">
        <v>46147</v>
      </c>
      <c r="F515" s="71" t="e">
        <f>VLOOKUP(B515,[1]Ban_hang!R:S,2,0)</f>
        <v>#N/A</v>
      </c>
      <c r="G515" s="30" t="s">
        <v>18179</v>
      </c>
      <c r="H515" s="30" t="s">
        <v>18180</v>
      </c>
      <c r="I515" s="31">
        <v>4105460</v>
      </c>
      <c r="J515" s="31">
        <v>0</v>
      </c>
      <c r="K515" s="31">
        <v>328437</v>
      </c>
      <c r="L515" s="31">
        <v>4433897</v>
      </c>
      <c r="M515" s="31">
        <v>4433897</v>
      </c>
      <c r="N515" s="30" t="s">
        <v>20201</v>
      </c>
      <c r="O515" s="30" t="s">
        <v>20202</v>
      </c>
      <c r="P515" s="30" t="s">
        <v>20203</v>
      </c>
      <c r="Q515" s="30" t="s">
        <v>20206</v>
      </c>
      <c r="R515" s="30" t="s">
        <v>4174</v>
      </c>
    </row>
    <row r="516" spans="1:18" x14ac:dyDescent="0.2">
      <c r="A516" s="30" t="s">
        <v>16296</v>
      </c>
      <c r="B516" s="30" t="str">
        <f t="shared" si="8"/>
        <v>00032833953878</v>
      </c>
      <c r="C516" s="71">
        <v>46147</v>
      </c>
      <c r="D516" s="30" t="s">
        <v>18181</v>
      </c>
      <c r="E516" s="71">
        <v>46147</v>
      </c>
      <c r="F516" s="71" t="e">
        <f>VLOOKUP(B516,[1]Ban_hang!R:S,2,0)</f>
        <v>#N/A</v>
      </c>
      <c r="G516" s="30" t="s">
        <v>18182</v>
      </c>
      <c r="H516" s="30" t="s">
        <v>18183</v>
      </c>
      <c r="I516" s="31">
        <v>883220</v>
      </c>
      <c r="J516" s="31">
        <v>0</v>
      </c>
      <c r="K516" s="31">
        <v>70658</v>
      </c>
      <c r="L516" s="31">
        <v>953878</v>
      </c>
      <c r="M516" s="31">
        <v>953878</v>
      </c>
      <c r="N516" s="30" t="s">
        <v>20201</v>
      </c>
      <c r="O516" s="30" t="s">
        <v>20202</v>
      </c>
      <c r="P516" s="30" t="s">
        <v>20203</v>
      </c>
      <c r="Q516" s="30" t="s">
        <v>20204</v>
      </c>
      <c r="R516" s="30" t="s">
        <v>4458</v>
      </c>
    </row>
    <row r="517" spans="1:18" x14ac:dyDescent="0.2">
      <c r="A517" s="30" t="s">
        <v>16300</v>
      </c>
      <c r="B517" s="30" t="str">
        <f t="shared" si="8"/>
        <v>000328323327826</v>
      </c>
      <c r="C517" s="71">
        <v>46147</v>
      </c>
      <c r="D517" s="30" t="s">
        <v>18184</v>
      </c>
      <c r="E517" s="71">
        <v>46147</v>
      </c>
      <c r="F517" s="71" t="e">
        <f>VLOOKUP(B517,[1]Ban_hang!R:S,2,0)</f>
        <v>#N/A</v>
      </c>
      <c r="G517" s="30" t="s">
        <v>18185</v>
      </c>
      <c r="H517" s="30" t="s">
        <v>18186</v>
      </c>
      <c r="I517" s="31">
        <v>3081320</v>
      </c>
      <c r="J517" s="31">
        <v>0</v>
      </c>
      <c r="K517" s="31">
        <v>246506</v>
      </c>
      <c r="L517" s="31">
        <v>3327826</v>
      </c>
      <c r="M517" s="31">
        <v>3327826</v>
      </c>
      <c r="N517" s="30" t="s">
        <v>20201</v>
      </c>
      <c r="O517" s="30" t="s">
        <v>20202</v>
      </c>
      <c r="P517" s="30" t="s">
        <v>20203</v>
      </c>
      <c r="Q517" s="30" t="s">
        <v>20204</v>
      </c>
      <c r="R517" s="30" t="s">
        <v>4458</v>
      </c>
    </row>
    <row r="518" spans="1:18" x14ac:dyDescent="0.2">
      <c r="A518" s="30" t="s">
        <v>16296</v>
      </c>
      <c r="B518" s="30" t="str">
        <f t="shared" si="8"/>
        <v>000328341512000</v>
      </c>
      <c r="C518" s="71">
        <v>46147</v>
      </c>
      <c r="D518" s="30" t="s">
        <v>18187</v>
      </c>
      <c r="E518" s="71">
        <v>46147</v>
      </c>
      <c r="F518" s="71" t="e">
        <f>VLOOKUP(B518,[1]Ban_hang!R:S,2,0)</f>
        <v>#N/A</v>
      </c>
      <c r="G518" s="30" t="s">
        <v>18188</v>
      </c>
      <c r="H518" s="30" t="s">
        <v>18189</v>
      </c>
      <c r="I518" s="31">
        <v>1400000</v>
      </c>
      <c r="J518" s="31">
        <v>0</v>
      </c>
      <c r="K518" s="31">
        <v>112000</v>
      </c>
      <c r="L518" s="31">
        <v>1512000</v>
      </c>
      <c r="M518" s="31">
        <v>1512000</v>
      </c>
      <c r="N518" s="30" t="s">
        <v>20201</v>
      </c>
      <c r="O518" s="30" t="s">
        <v>20202</v>
      </c>
      <c r="P518" s="30" t="s">
        <v>20203</v>
      </c>
      <c r="Q518" s="30" t="s">
        <v>20204</v>
      </c>
      <c r="R518" s="30" t="s">
        <v>4458</v>
      </c>
    </row>
    <row r="519" spans="1:18" x14ac:dyDescent="0.2">
      <c r="A519" s="30" t="s">
        <v>16302</v>
      </c>
      <c r="B519" s="30" t="str">
        <f t="shared" si="8"/>
        <v>00034790238469</v>
      </c>
      <c r="C519" s="71">
        <v>46147</v>
      </c>
      <c r="D519" s="30" t="s">
        <v>18190</v>
      </c>
      <c r="E519" s="71">
        <v>46147</v>
      </c>
      <c r="F519" s="71" t="e">
        <f>VLOOKUP(B519,[1]Ban_hang!R:S,2,0)</f>
        <v>#N/A</v>
      </c>
      <c r="G519" s="30" t="s">
        <v>18191</v>
      </c>
      <c r="H519" s="30" t="s">
        <v>18192</v>
      </c>
      <c r="I519" s="31">
        <v>220805</v>
      </c>
      <c r="J519" s="31">
        <v>0</v>
      </c>
      <c r="K519" s="31">
        <v>17664</v>
      </c>
      <c r="L519" s="31">
        <v>238469</v>
      </c>
      <c r="M519" s="31">
        <v>238469</v>
      </c>
      <c r="N519" s="30" t="s">
        <v>20201</v>
      </c>
      <c r="O519" s="30" t="s">
        <v>20202</v>
      </c>
      <c r="P519" s="30" t="s">
        <v>20203</v>
      </c>
      <c r="Q519" s="30" t="s">
        <v>20206</v>
      </c>
      <c r="R519" s="30" t="s">
        <v>4174</v>
      </c>
    </row>
    <row r="520" spans="1:18" x14ac:dyDescent="0.2">
      <c r="A520" s="30" t="s">
        <v>16292</v>
      </c>
      <c r="B520" s="30" t="str">
        <f t="shared" si="8"/>
        <v>000328361259399</v>
      </c>
      <c r="C520" s="71">
        <v>46148</v>
      </c>
      <c r="D520" s="30" t="s">
        <v>18193</v>
      </c>
      <c r="E520" s="71">
        <v>46148</v>
      </c>
      <c r="F520" s="71" t="e">
        <f>VLOOKUP(B520,[1]Ban_hang!R:S,2,0)</f>
        <v>#N/A</v>
      </c>
      <c r="G520" s="30" t="s">
        <v>18194</v>
      </c>
      <c r="H520" s="30" t="s">
        <v>18195</v>
      </c>
      <c r="I520" s="31">
        <v>1166110</v>
      </c>
      <c r="J520" s="31">
        <v>0</v>
      </c>
      <c r="K520" s="31">
        <v>93289</v>
      </c>
      <c r="L520" s="31">
        <v>1259399</v>
      </c>
      <c r="M520" s="31">
        <v>1259399</v>
      </c>
      <c r="N520" s="30" t="s">
        <v>20201</v>
      </c>
      <c r="O520" s="30" t="s">
        <v>20202</v>
      </c>
      <c r="P520" s="30" t="s">
        <v>20203</v>
      </c>
      <c r="Q520" s="30" t="s">
        <v>20204</v>
      </c>
      <c r="R520" s="30" t="s">
        <v>4458</v>
      </c>
    </row>
    <row r="521" spans="1:18" x14ac:dyDescent="0.2">
      <c r="A521" s="30" t="s">
        <v>16304</v>
      </c>
      <c r="B521" s="30" t="str">
        <f t="shared" si="8"/>
        <v>000347891205345</v>
      </c>
      <c r="C521" s="71">
        <v>46148</v>
      </c>
      <c r="D521" s="30" t="s">
        <v>18196</v>
      </c>
      <c r="E521" s="71">
        <v>46148</v>
      </c>
      <c r="F521" s="71" t="e">
        <f>VLOOKUP(B521,[1]Ban_hang!R:S,2,0)</f>
        <v>#N/A</v>
      </c>
      <c r="G521" s="30" t="s">
        <v>18197</v>
      </c>
      <c r="H521" s="30" t="s">
        <v>18198</v>
      </c>
      <c r="I521" s="31">
        <v>1116060</v>
      </c>
      <c r="J521" s="31">
        <v>0</v>
      </c>
      <c r="K521" s="31">
        <v>89285</v>
      </c>
      <c r="L521" s="31">
        <v>1205345</v>
      </c>
      <c r="M521" s="31">
        <v>1205345</v>
      </c>
      <c r="N521" s="30" t="s">
        <v>20201</v>
      </c>
      <c r="O521" s="30" t="s">
        <v>20202</v>
      </c>
      <c r="P521" s="30" t="s">
        <v>20203</v>
      </c>
      <c r="Q521" s="30" t="s">
        <v>20205</v>
      </c>
      <c r="R521" s="30" t="s">
        <v>4174</v>
      </c>
    </row>
    <row r="522" spans="1:18" x14ac:dyDescent="0.2">
      <c r="A522" s="30" t="s">
        <v>16292</v>
      </c>
      <c r="B522" s="30" t="str">
        <f t="shared" si="8"/>
        <v>000328351872709</v>
      </c>
      <c r="C522" s="71">
        <v>46148</v>
      </c>
      <c r="D522" s="30" t="s">
        <v>18199</v>
      </c>
      <c r="E522" s="71">
        <v>46148</v>
      </c>
      <c r="F522" s="71" t="e">
        <f>VLOOKUP(B522,[1]Ban_hang!R:S,2,0)</f>
        <v>#N/A</v>
      </c>
      <c r="G522" s="30" t="s">
        <v>18200</v>
      </c>
      <c r="H522" s="30" t="s">
        <v>18201</v>
      </c>
      <c r="I522" s="31">
        <v>1733990</v>
      </c>
      <c r="J522" s="31">
        <v>0</v>
      </c>
      <c r="K522" s="31">
        <v>138719</v>
      </c>
      <c r="L522" s="31">
        <v>1872709</v>
      </c>
      <c r="M522" s="31">
        <v>1872709</v>
      </c>
      <c r="N522" s="30" t="s">
        <v>20201</v>
      </c>
      <c r="O522" s="30" t="s">
        <v>20202</v>
      </c>
      <c r="P522" s="30" t="s">
        <v>20203</v>
      </c>
      <c r="Q522" s="30" t="s">
        <v>20204</v>
      </c>
      <c r="R522" s="30" t="s">
        <v>4458</v>
      </c>
    </row>
    <row r="523" spans="1:18" x14ac:dyDescent="0.2">
      <c r="A523" s="30" t="s">
        <v>7306</v>
      </c>
      <c r="B523" s="30" t="str">
        <f t="shared" si="8"/>
        <v>000330435691049</v>
      </c>
      <c r="C523" s="71">
        <v>46149</v>
      </c>
      <c r="D523" s="30" t="s">
        <v>18202</v>
      </c>
      <c r="E523" s="71">
        <v>46149</v>
      </c>
      <c r="F523" s="71" t="e">
        <f>VLOOKUP(B523,[1]Ban_hang!R:S,2,0)</f>
        <v>#N/A</v>
      </c>
      <c r="G523" s="30" t="s">
        <v>18203</v>
      </c>
      <c r="H523" s="30" t="s">
        <v>18204</v>
      </c>
      <c r="I523" s="31">
        <v>5269490</v>
      </c>
      <c r="J523" s="31">
        <v>0</v>
      </c>
      <c r="K523" s="31">
        <v>421559</v>
      </c>
      <c r="L523" s="31">
        <v>5691049</v>
      </c>
      <c r="M523" s="31">
        <v>5691049</v>
      </c>
      <c r="N523" s="30" t="s">
        <v>20201</v>
      </c>
      <c r="O523" s="30" t="s">
        <v>20202</v>
      </c>
      <c r="P523" s="30" t="s">
        <v>20203</v>
      </c>
      <c r="Q523" s="30" t="s">
        <v>20204</v>
      </c>
      <c r="R523" s="30" t="s">
        <v>4458</v>
      </c>
    </row>
    <row r="524" spans="1:18" x14ac:dyDescent="0.2">
      <c r="A524" s="30" t="s">
        <v>16291</v>
      </c>
      <c r="B524" s="30" t="str">
        <f t="shared" si="8"/>
        <v>000330534880839</v>
      </c>
      <c r="C524" s="71">
        <v>46149</v>
      </c>
      <c r="D524" s="30" t="s">
        <v>18205</v>
      </c>
      <c r="E524" s="71">
        <v>46149</v>
      </c>
      <c r="F524" s="71" t="e">
        <f>VLOOKUP(B524,[1]Ban_hang!R:S,2,0)</f>
        <v>#N/A</v>
      </c>
      <c r="G524" s="30" t="s">
        <v>18206</v>
      </c>
      <c r="H524" s="30" t="s">
        <v>18207</v>
      </c>
      <c r="I524" s="31">
        <v>4519295</v>
      </c>
      <c r="J524" s="31">
        <v>0</v>
      </c>
      <c r="K524" s="31">
        <v>361544</v>
      </c>
      <c r="L524" s="31">
        <v>4880839</v>
      </c>
      <c r="M524" s="31">
        <v>4880839</v>
      </c>
      <c r="N524" s="30" t="s">
        <v>20201</v>
      </c>
      <c r="O524" s="30" t="s">
        <v>20202</v>
      </c>
      <c r="P524" s="30" t="s">
        <v>20203</v>
      </c>
      <c r="Q524" s="30" t="s">
        <v>20204</v>
      </c>
      <c r="R524" s="30" t="s">
        <v>4458</v>
      </c>
    </row>
    <row r="525" spans="1:18" x14ac:dyDescent="0.2">
      <c r="A525" s="30" t="s">
        <v>16289</v>
      </c>
      <c r="B525" s="30" t="str">
        <f t="shared" si="8"/>
        <v>000330552655169</v>
      </c>
      <c r="C525" s="71">
        <v>46149</v>
      </c>
      <c r="D525" s="30" t="s">
        <v>18208</v>
      </c>
      <c r="E525" s="71">
        <v>46149</v>
      </c>
      <c r="F525" s="71" t="e">
        <f>VLOOKUP(B525,[1]Ban_hang!R:S,2,0)</f>
        <v>#N/A</v>
      </c>
      <c r="G525" s="30" t="s">
        <v>18209</v>
      </c>
      <c r="H525" s="30" t="s">
        <v>18210</v>
      </c>
      <c r="I525" s="31">
        <v>2458490</v>
      </c>
      <c r="J525" s="31">
        <v>0</v>
      </c>
      <c r="K525" s="31">
        <v>196679</v>
      </c>
      <c r="L525" s="31">
        <v>2655169</v>
      </c>
      <c r="M525" s="31">
        <v>2655169</v>
      </c>
      <c r="N525" s="30" t="s">
        <v>20201</v>
      </c>
      <c r="O525" s="30" t="s">
        <v>20202</v>
      </c>
      <c r="P525" s="30" t="s">
        <v>20203</v>
      </c>
      <c r="Q525" s="30" t="s">
        <v>20204</v>
      </c>
      <c r="R525" s="30" t="s">
        <v>4458</v>
      </c>
    </row>
    <row r="526" spans="1:18" x14ac:dyDescent="0.2">
      <c r="A526" s="30" t="s">
        <v>16310</v>
      </c>
      <c r="B526" s="30" t="str">
        <f t="shared" si="8"/>
        <v>000330471385672</v>
      </c>
      <c r="C526" s="71">
        <v>46149</v>
      </c>
      <c r="D526" s="30" t="s">
        <v>18211</v>
      </c>
      <c r="E526" s="71">
        <v>46149</v>
      </c>
      <c r="F526" s="71" t="e">
        <f>VLOOKUP(B526,[1]Ban_hang!R:S,2,0)</f>
        <v>#N/A</v>
      </c>
      <c r="G526" s="30" t="s">
        <v>18212</v>
      </c>
      <c r="H526" s="30" t="s">
        <v>18213</v>
      </c>
      <c r="I526" s="31">
        <v>1283030</v>
      </c>
      <c r="J526" s="31">
        <v>0</v>
      </c>
      <c r="K526" s="31">
        <v>102642</v>
      </c>
      <c r="L526" s="31">
        <v>1385672</v>
      </c>
      <c r="M526" s="31">
        <v>1385672</v>
      </c>
      <c r="N526" s="30" t="s">
        <v>20201</v>
      </c>
      <c r="O526" s="30" t="s">
        <v>20202</v>
      </c>
      <c r="P526" s="30" t="s">
        <v>20203</v>
      </c>
      <c r="Q526" s="30" t="s">
        <v>20204</v>
      </c>
      <c r="R526" s="30" t="s">
        <v>4458</v>
      </c>
    </row>
    <row r="527" spans="1:18" x14ac:dyDescent="0.2">
      <c r="A527" s="30" t="s">
        <v>16291</v>
      </c>
      <c r="B527" s="30" t="str">
        <f t="shared" si="8"/>
        <v>000330521395770</v>
      </c>
      <c r="C527" s="71">
        <v>46149</v>
      </c>
      <c r="D527" s="30" t="s">
        <v>18214</v>
      </c>
      <c r="E527" s="71">
        <v>46149</v>
      </c>
      <c r="F527" s="71" t="e">
        <f>VLOOKUP(B527,[1]Ban_hang!R:S,2,0)</f>
        <v>#N/A</v>
      </c>
      <c r="G527" s="30" t="s">
        <v>18215</v>
      </c>
      <c r="H527" s="30" t="s">
        <v>18216</v>
      </c>
      <c r="I527" s="31">
        <v>1292380</v>
      </c>
      <c r="J527" s="31">
        <v>0</v>
      </c>
      <c r="K527" s="31">
        <v>103390</v>
      </c>
      <c r="L527" s="31">
        <v>1395770</v>
      </c>
      <c r="M527" s="31">
        <v>1395770</v>
      </c>
      <c r="N527" s="30" t="s">
        <v>20201</v>
      </c>
      <c r="O527" s="30" t="s">
        <v>20202</v>
      </c>
      <c r="P527" s="30" t="s">
        <v>20203</v>
      </c>
      <c r="Q527" s="30" t="s">
        <v>20204</v>
      </c>
      <c r="R527" s="30" t="s">
        <v>4458</v>
      </c>
    </row>
    <row r="528" spans="1:18" x14ac:dyDescent="0.2">
      <c r="A528" s="30" t="s">
        <v>16293</v>
      </c>
      <c r="B528" s="30" t="str">
        <f t="shared" si="8"/>
        <v>000330511395770</v>
      </c>
      <c r="C528" s="71">
        <v>46149</v>
      </c>
      <c r="D528" s="30" t="s">
        <v>18217</v>
      </c>
      <c r="E528" s="71">
        <v>46149</v>
      </c>
      <c r="F528" s="71" t="e">
        <f>VLOOKUP(B528,[1]Ban_hang!R:S,2,0)</f>
        <v>#N/A</v>
      </c>
      <c r="G528" s="30" t="s">
        <v>18218</v>
      </c>
      <c r="H528" s="30" t="s">
        <v>18219</v>
      </c>
      <c r="I528" s="31">
        <v>1292380</v>
      </c>
      <c r="J528" s="31">
        <v>0</v>
      </c>
      <c r="K528" s="31">
        <v>103390</v>
      </c>
      <c r="L528" s="31">
        <v>1395770</v>
      </c>
      <c r="M528" s="31">
        <v>1395770</v>
      </c>
      <c r="N528" s="30" t="s">
        <v>20201</v>
      </c>
      <c r="O528" s="30" t="s">
        <v>20202</v>
      </c>
      <c r="P528" s="30" t="s">
        <v>20203</v>
      </c>
      <c r="Q528" s="30" t="s">
        <v>20204</v>
      </c>
      <c r="R528" s="30" t="s">
        <v>4458</v>
      </c>
    </row>
    <row r="529" spans="1:18" x14ac:dyDescent="0.2">
      <c r="A529" s="30" t="s">
        <v>16309</v>
      </c>
      <c r="B529" s="30" t="str">
        <f t="shared" si="8"/>
        <v>000330481539000</v>
      </c>
      <c r="C529" s="71">
        <v>46149</v>
      </c>
      <c r="D529" s="30" t="s">
        <v>18220</v>
      </c>
      <c r="E529" s="71">
        <v>46149</v>
      </c>
      <c r="F529" s="71" t="e">
        <f>VLOOKUP(B529,[1]Ban_hang!R:S,2,0)</f>
        <v>#N/A</v>
      </c>
      <c r="G529" s="30" t="s">
        <v>18221</v>
      </c>
      <c r="H529" s="30" t="s">
        <v>18222</v>
      </c>
      <c r="I529" s="31">
        <v>1425000</v>
      </c>
      <c r="J529" s="31">
        <v>0</v>
      </c>
      <c r="K529" s="31">
        <v>114000</v>
      </c>
      <c r="L529" s="31">
        <v>1539000</v>
      </c>
      <c r="M529" s="31">
        <v>1539000</v>
      </c>
      <c r="N529" s="30" t="s">
        <v>20201</v>
      </c>
      <c r="O529" s="30" t="s">
        <v>20202</v>
      </c>
      <c r="P529" s="30" t="s">
        <v>20203</v>
      </c>
      <c r="Q529" s="30" t="s">
        <v>20204</v>
      </c>
      <c r="R529" s="30" t="s">
        <v>4458</v>
      </c>
    </row>
    <row r="530" spans="1:18" x14ac:dyDescent="0.2">
      <c r="A530" s="30" t="s">
        <v>16295</v>
      </c>
      <c r="B530" s="30" t="str">
        <f t="shared" si="8"/>
        <v>000330501539000</v>
      </c>
      <c r="C530" s="71">
        <v>46149</v>
      </c>
      <c r="D530" s="30" t="s">
        <v>18223</v>
      </c>
      <c r="E530" s="71">
        <v>46149</v>
      </c>
      <c r="F530" s="71" t="e">
        <f>VLOOKUP(B530,[1]Ban_hang!R:S,2,0)</f>
        <v>#N/A</v>
      </c>
      <c r="G530" s="30" t="s">
        <v>18224</v>
      </c>
      <c r="H530" s="30" t="s">
        <v>18225</v>
      </c>
      <c r="I530" s="31">
        <v>1425000</v>
      </c>
      <c r="J530" s="31">
        <v>0</v>
      </c>
      <c r="K530" s="31">
        <v>114000</v>
      </c>
      <c r="L530" s="31">
        <v>1539000</v>
      </c>
      <c r="M530" s="31">
        <v>1539000</v>
      </c>
      <c r="N530" s="30" t="s">
        <v>20201</v>
      </c>
      <c r="O530" s="30" t="s">
        <v>20202</v>
      </c>
      <c r="P530" s="30" t="s">
        <v>20203</v>
      </c>
      <c r="Q530" s="30" t="s">
        <v>20204</v>
      </c>
      <c r="R530" s="30" t="s">
        <v>4458</v>
      </c>
    </row>
    <row r="531" spans="1:18" x14ac:dyDescent="0.2">
      <c r="A531" s="30" t="s">
        <v>16308</v>
      </c>
      <c r="B531" s="30" t="str">
        <f t="shared" si="8"/>
        <v>000330469617422</v>
      </c>
      <c r="C531" s="71">
        <v>46149</v>
      </c>
      <c r="D531" s="30" t="s">
        <v>18226</v>
      </c>
      <c r="E531" s="71">
        <v>46149</v>
      </c>
      <c r="F531" s="71" t="e">
        <f>VLOOKUP(B531,[1]Ban_hang!R:S,2,0)</f>
        <v>#N/A</v>
      </c>
      <c r="G531" s="30" t="s">
        <v>18227</v>
      </c>
      <c r="H531" s="30" t="s">
        <v>18228</v>
      </c>
      <c r="I531" s="31">
        <v>8905020</v>
      </c>
      <c r="J531" s="31">
        <v>0</v>
      </c>
      <c r="K531" s="31">
        <v>712402</v>
      </c>
      <c r="L531" s="31">
        <v>9617422</v>
      </c>
      <c r="M531" s="31">
        <v>9617422</v>
      </c>
      <c r="N531" s="30" t="s">
        <v>20201</v>
      </c>
      <c r="O531" s="30" t="s">
        <v>20202</v>
      </c>
      <c r="P531" s="30" t="s">
        <v>20203</v>
      </c>
      <c r="Q531" s="30" t="s">
        <v>20204</v>
      </c>
      <c r="R531" s="30" t="s">
        <v>4458</v>
      </c>
    </row>
    <row r="532" spans="1:18" x14ac:dyDescent="0.2">
      <c r="A532" s="30" t="s">
        <v>16307</v>
      </c>
      <c r="B532" s="30" t="str">
        <f t="shared" si="8"/>
        <v>000330541539000</v>
      </c>
      <c r="C532" s="71">
        <v>46149</v>
      </c>
      <c r="D532" s="30" t="s">
        <v>18229</v>
      </c>
      <c r="E532" s="71">
        <v>46149</v>
      </c>
      <c r="F532" s="71" t="e">
        <f>VLOOKUP(B532,[1]Ban_hang!R:S,2,0)</f>
        <v>#N/A</v>
      </c>
      <c r="G532" s="30" t="s">
        <v>18230</v>
      </c>
      <c r="H532" s="30" t="s">
        <v>18231</v>
      </c>
      <c r="I532" s="31">
        <v>1425000</v>
      </c>
      <c r="J532" s="31">
        <v>0</v>
      </c>
      <c r="K532" s="31">
        <v>114000</v>
      </c>
      <c r="L532" s="31">
        <v>1539000</v>
      </c>
      <c r="M532" s="31">
        <v>1539000</v>
      </c>
      <c r="N532" s="30" t="s">
        <v>20201</v>
      </c>
      <c r="O532" s="30" t="s">
        <v>20202</v>
      </c>
      <c r="P532" s="30" t="s">
        <v>20203</v>
      </c>
      <c r="Q532" s="30" t="s">
        <v>20204</v>
      </c>
      <c r="R532" s="30" t="s">
        <v>4458</v>
      </c>
    </row>
    <row r="533" spans="1:18" x14ac:dyDescent="0.2">
      <c r="A533" s="30" t="s">
        <v>7306</v>
      </c>
      <c r="B533" s="30" t="str">
        <f t="shared" si="8"/>
        <v>000330442111179</v>
      </c>
      <c r="C533" s="71">
        <v>46149</v>
      </c>
      <c r="D533" s="30" t="s">
        <v>18232</v>
      </c>
      <c r="E533" s="71">
        <v>46149</v>
      </c>
      <c r="F533" s="71" t="e">
        <f>VLOOKUP(B533,[1]Ban_hang!R:S,2,0)</f>
        <v>#N/A</v>
      </c>
      <c r="G533" s="30" t="s">
        <v>18233</v>
      </c>
      <c r="H533" s="30" t="s">
        <v>18234</v>
      </c>
      <c r="I533" s="31">
        <v>1954795</v>
      </c>
      <c r="J533" s="31">
        <v>0</v>
      </c>
      <c r="K533" s="31">
        <v>156384</v>
      </c>
      <c r="L533" s="31">
        <v>2111179</v>
      </c>
      <c r="M533" s="31">
        <v>2111179</v>
      </c>
      <c r="N533" s="30" t="s">
        <v>20201</v>
      </c>
      <c r="O533" s="30" t="s">
        <v>20202</v>
      </c>
      <c r="P533" s="30" t="s">
        <v>20203</v>
      </c>
      <c r="Q533" s="30" t="s">
        <v>20204</v>
      </c>
      <c r="R533" s="30" t="s">
        <v>4458</v>
      </c>
    </row>
    <row r="534" spans="1:18" x14ac:dyDescent="0.2">
      <c r="A534" s="30" t="s">
        <v>16296</v>
      </c>
      <c r="B534" s="30" t="str">
        <f t="shared" si="8"/>
        <v>000330423942972</v>
      </c>
      <c r="C534" s="71">
        <v>46149</v>
      </c>
      <c r="D534" s="30" t="s">
        <v>18235</v>
      </c>
      <c r="E534" s="71">
        <v>46149</v>
      </c>
      <c r="F534" s="71" t="e">
        <f>VLOOKUP(B534,[1]Ban_hang!R:S,2,0)</f>
        <v>#N/A</v>
      </c>
      <c r="G534" s="30" t="s">
        <v>18236</v>
      </c>
      <c r="H534" s="30" t="s">
        <v>18237</v>
      </c>
      <c r="I534" s="31">
        <v>3650900</v>
      </c>
      <c r="J534" s="31">
        <v>0</v>
      </c>
      <c r="K534" s="31">
        <v>292072</v>
      </c>
      <c r="L534" s="31">
        <v>3942972</v>
      </c>
      <c r="M534" s="31">
        <v>3942972</v>
      </c>
      <c r="N534" s="30" t="s">
        <v>20201</v>
      </c>
      <c r="O534" s="30" t="s">
        <v>20202</v>
      </c>
      <c r="P534" s="30" t="s">
        <v>20203</v>
      </c>
      <c r="Q534" s="30" t="s">
        <v>20204</v>
      </c>
      <c r="R534" s="30" t="s">
        <v>4458</v>
      </c>
    </row>
    <row r="535" spans="1:18" x14ac:dyDescent="0.2">
      <c r="A535" s="30" t="s">
        <v>16288</v>
      </c>
      <c r="B535" s="30" t="str">
        <f t="shared" si="8"/>
        <v>000330451395770</v>
      </c>
      <c r="C535" s="71">
        <v>46149</v>
      </c>
      <c r="D535" s="30" t="s">
        <v>18238</v>
      </c>
      <c r="E535" s="71">
        <v>46149</v>
      </c>
      <c r="F535" s="71" t="e">
        <f>VLOOKUP(B535,[1]Ban_hang!R:S,2,0)</f>
        <v>#N/A</v>
      </c>
      <c r="G535" s="30" t="s">
        <v>18239</v>
      </c>
      <c r="H535" s="30" t="s">
        <v>18240</v>
      </c>
      <c r="I535" s="31">
        <v>1292380</v>
      </c>
      <c r="J535" s="31">
        <v>0</v>
      </c>
      <c r="K535" s="31">
        <v>103390</v>
      </c>
      <c r="L535" s="31">
        <v>1395770</v>
      </c>
      <c r="M535" s="31">
        <v>1395770</v>
      </c>
      <c r="N535" s="30" t="s">
        <v>20201</v>
      </c>
      <c r="O535" s="30" t="s">
        <v>20202</v>
      </c>
      <c r="P535" s="30" t="s">
        <v>20203</v>
      </c>
      <c r="Q535" s="30" t="s">
        <v>20204</v>
      </c>
      <c r="R535" s="30" t="s">
        <v>4458</v>
      </c>
    </row>
    <row r="536" spans="1:18" x14ac:dyDescent="0.2">
      <c r="A536" s="30" t="s">
        <v>16295</v>
      </c>
      <c r="B536" s="30" t="str">
        <f t="shared" si="8"/>
        <v>000330491744718</v>
      </c>
      <c r="C536" s="71">
        <v>46149</v>
      </c>
      <c r="D536" s="30" t="s">
        <v>18241</v>
      </c>
      <c r="E536" s="71">
        <v>46149</v>
      </c>
      <c r="F536" s="71" t="e">
        <f>VLOOKUP(B536,[1]Ban_hang!R:S,2,0)</f>
        <v>#N/A</v>
      </c>
      <c r="G536" s="30" t="s">
        <v>18242</v>
      </c>
      <c r="H536" s="30" t="s">
        <v>18243</v>
      </c>
      <c r="I536" s="31">
        <v>1615480</v>
      </c>
      <c r="J536" s="31">
        <v>0</v>
      </c>
      <c r="K536" s="31">
        <v>129238</v>
      </c>
      <c r="L536" s="31">
        <v>1744718</v>
      </c>
      <c r="M536" s="31">
        <v>1744718</v>
      </c>
      <c r="N536" s="30" t="s">
        <v>20201</v>
      </c>
      <c r="O536" s="30" t="s">
        <v>20202</v>
      </c>
      <c r="P536" s="30" t="s">
        <v>20203</v>
      </c>
      <c r="Q536" s="30" t="s">
        <v>20204</v>
      </c>
      <c r="R536" s="30" t="s">
        <v>4458</v>
      </c>
    </row>
    <row r="537" spans="1:18" x14ac:dyDescent="0.2">
      <c r="A537" s="30" t="s">
        <v>16298</v>
      </c>
      <c r="B537" s="30" t="str">
        <f t="shared" si="8"/>
        <v>000330865818424</v>
      </c>
      <c r="C537" s="71">
        <v>46150</v>
      </c>
      <c r="D537" s="30" t="s">
        <v>18244</v>
      </c>
      <c r="E537" s="71">
        <v>46150</v>
      </c>
      <c r="F537" s="71" t="e">
        <f>VLOOKUP(B537,[1]Ban_hang!R:S,2,0)</f>
        <v>#N/A</v>
      </c>
      <c r="G537" s="30" t="s">
        <v>18245</v>
      </c>
      <c r="H537" s="30" t="s">
        <v>18246</v>
      </c>
      <c r="I537" s="31">
        <v>5387430</v>
      </c>
      <c r="J537" s="31">
        <v>0</v>
      </c>
      <c r="K537" s="31">
        <v>430994</v>
      </c>
      <c r="L537" s="31">
        <v>5818424</v>
      </c>
      <c r="M537" s="31">
        <v>5818424</v>
      </c>
      <c r="N537" s="30" t="s">
        <v>20201</v>
      </c>
      <c r="O537" s="30" t="s">
        <v>20202</v>
      </c>
      <c r="P537" s="30" t="s">
        <v>20203</v>
      </c>
      <c r="Q537" s="30" t="s">
        <v>20204</v>
      </c>
      <c r="R537" s="30" t="s">
        <v>4458</v>
      </c>
    </row>
    <row r="538" spans="1:18" x14ac:dyDescent="0.2">
      <c r="A538" s="30" t="s">
        <v>16298</v>
      </c>
      <c r="B538" s="30" t="str">
        <f t="shared" si="8"/>
        <v>000330835141189</v>
      </c>
      <c r="C538" s="71">
        <v>46150</v>
      </c>
      <c r="D538" s="30" t="s">
        <v>18247</v>
      </c>
      <c r="E538" s="71">
        <v>46150</v>
      </c>
      <c r="F538" s="71" t="e">
        <f>VLOOKUP(B538,[1]Ban_hang!R:S,2,0)</f>
        <v>#N/A</v>
      </c>
      <c r="G538" s="30" t="s">
        <v>18248</v>
      </c>
      <c r="H538" s="30" t="s">
        <v>18249</v>
      </c>
      <c r="I538" s="31">
        <v>4760360</v>
      </c>
      <c r="J538" s="31">
        <v>0</v>
      </c>
      <c r="K538" s="31">
        <v>380829</v>
      </c>
      <c r="L538" s="31">
        <v>5141189</v>
      </c>
      <c r="M538" s="31">
        <v>5141189</v>
      </c>
      <c r="N538" s="30" t="s">
        <v>20201</v>
      </c>
      <c r="O538" s="30" t="s">
        <v>20202</v>
      </c>
      <c r="P538" s="30" t="s">
        <v>20203</v>
      </c>
      <c r="Q538" s="30" t="s">
        <v>20204</v>
      </c>
      <c r="R538" s="30" t="s">
        <v>4458</v>
      </c>
    </row>
    <row r="539" spans="1:18" x14ac:dyDescent="0.2">
      <c r="A539" s="30" t="s">
        <v>16298</v>
      </c>
      <c r="B539" s="30" t="str">
        <f t="shared" si="8"/>
        <v>00033084783000</v>
      </c>
      <c r="C539" s="71">
        <v>46150</v>
      </c>
      <c r="D539" s="30" t="s">
        <v>18250</v>
      </c>
      <c r="E539" s="71">
        <v>46150</v>
      </c>
      <c r="F539" s="71" t="e">
        <f>VLOOKUP(B539,[1]Ban_hang!R:S,2,0)</f>
        <v>#N/A</v>
      </c>
      <c r="G539" s="30" t="s">
        <v>18251</v>
      </c>
      <c r="H539" s="30" t="s">
        <v>18252</v>
      </c>
      <c r="I539" s="31">
        <v>725000</v>
      </c>
      <c r="J539" s="31">
        <v>0</v>
      </c>
      <c r="K539" s="31">
        <v>58000</v>
      </c>
      <c r="L539" s="31">
        <v>783000</v>
      </c>
      <c r="M539" s="31">
        <v>783000</v>
      </c>
      <c r="N539" s="30" t="s">
        <v>20201</v>
      </c>
      <c r="O539" s="30" t="s">
        <v>20202</v>
      </c>
      <c r="P539" s="30" t="s">
        <v>20203</v>
      </c>
      <c r="Q539" s="30" t="s">
        <v>20204</v>
      </c>
      <c r="R539" s="30" t="s">
        <v>4458</v>
      </c>
    </row>
    <row r="540" spans="1:18" x14ac:dyDescent="0.2">
      <c r="A540" s="30" t="s">
        <v>16298</v>
      </c>
      <c r="B540" s="30" t="str">
        <f t="shared" si="8"/>
        <v>000330851539000</v>
      </c>
      <c r="C540" s="71">
        <v>46150</v>
      </c>
      <c r="D540" s="30" t="s">
        <v>18253</v>
      </c>
      <c r="E540" s="71">
        <v>46150</v>
      </c>
      <c r="F540" s="71" t="e">
        <f>VLOOKUP(B540,[1]Ban_hang!R:S,2,0)</f>
        <v>#N/A</v>
      </c>
      <c r="G540" s="30" t="s">
        <v>18254</v>
      </c>
      <c r="H540" s="30" t="s">
        <v>18255</v>
      </c>
      <c r="I540" s="31">
        <v>1425000</v>
      </c>
      <c r="J540" s="31">
        <v>0</v>
      </c>
      <c r="K540" s="31">
        <v>114000</v>
      </c>
      <c r="L540" s="31">
        <v>1539000</v>
      </c>
      <c r="M540" s="31">
        <v>1539000</v>
      </c>
      <c r="N540" s="30" t="s">
        <v>20201</v>
      </c>
      <c r="O540" s="30" t="s">
        <v>20202</v>
      </c>
      <c r="P540" s="30" t="s">
        <v>20203</v>
      </c>
      <c r="Q540" s="30" t="s">
        <v>20204</v>
      </c>
      <c r="R540" s="30" t="s">
        <v>4458</v>
      </c>
    </row>
    <row r="541" spans="1:18" x14ac:dyDescent="0.2">
      <c r="A541" s="30" t="s">
        <v>16302</v>
      </c>
      <c r="B541" s="30" t="str">
        <f t="shared" si="8"/>
        <v>000349022381519</v>
      </c>
      <c r="C541" s="71">
        <v>46153</v>
      </c>
      <c r="D541" s="30" t="s">
        <v>18256</v>
      </c>
      <c r="E541" s="71">
        <v>46153</v>
      </c>
      <c r="F541" s="71" t="e">
        <f>VLOOKUP(B541,[1]Ban_hang!R:S,2,0)</f>
        <v>#N/A</v>
      </c>
      <c r="G541" s="30" t="s">
        <v>18257</v>
      </c>
      <c r="H541" s="30" t="s">
        <v>18258</v>
      </c>
      <c r="I541" s="31">
        <v>2205110</v>
      </c>
      <c r="J541" s="31">
        <v>0</v>
      </c>
      <c r="K541" s="31">
        <v>176409</v>
      </c>
      <c r="L541" s="31">
        <v>2381519</v>
      </c>
      <c r="M541" s="31">
        <v>2381519</v>
      </c>
      <c r="N541" s="30" t="s">
        <v>20201</v>
      </c>
      <c r="O541" s="30" t="s">
        <v>20202</v>
      </c>
      <c r="P541" s="30" t="s">
        <v>20203</v>
      </c>
      <c r="Q541" s="30" t="s">
        <v>20205</v>
      </c>
      <c r="R541" s="30" t="s">
        <v>4174</v>
      </c>
    </row>
    <row r="542" spans="1:18" x14ac:dyDescent="0.2">
      <c r="A542" s="30" t="s">
        <v>16308</v>
      </c>
      <c r="B542" s="30" t="str">
        <f t="shared" si="8"/>
        <v>000340927375842</v>
      </c>
      <c r="C542" s="71">
        <v>46153</v>
      </c>
      <c r="D542" s="30" t="s">
        <v>18259</v>
      </c>
      <c r="E542" s="71">
        <v>46153</v>
      </c>
      <c r="F542" s="71" t="e">
        <f>VLOOKUP(B542,[1]Ban_hang!R:S,2,0)</f>
        <v>#N/A</v>
      </c>
      <c r="G542" s="30" t="s">
        <v>18260</v>
      </c>
      <c r="H542" s="30" t="s">
        <v>18261</v>
      </c>
      <c r="I542" s="31">
        <v>6829483</v>
      </c>
      <c r="J542" s="31">
        <v>0</v>
      </c>
      <c r="K542" s="31">
        <v>546359</v>
      </c>
      <c r="L542" s="31">
        <v>7375842</v>
      </c>
      <c r="M542" s="31">
        <v>7375842</v>
      </c>
      <c r="N542" s="30" t="s">
        <v>20201</v>
      </c>
      <c r="O542" s="30" t="s">
        <v>20202</v>
      </c>
      <c r="P542" s="30" t="s">
        <v>20203</v>
      </c>
      <c r="Q542" s="30" t="s">
        <v>20204</v>
      </c>
      <c r="R542" s="30" t="s">
        <v>4458</v>
      </c>
    </row>
    <row r="543" spans="1:18" x14ac:dyDescent="0.2">
      <c r="A543" s="30" t="s">
        <v>16305</v>
      </c>
      <c r="B543" s="30" t="str">
        <f t="shared" si="8"/>
        <v>000349041395770</v>
      </c>
      <c r="C543" s="71">
        <v>46153</v>
      </c>
      <c r="D543" s="30" t="s">
        <v>18262</v>
      </c>
      <c r="E543" s="71">
        <v>46153</v>
      </c>
      <c r="F543" s="71" t="e">
        <f>VLOOKUP(B543,[1]Ban_hang!R:S,2,0)</f>
        <v>#N/A</v>
      </c>
      <c r="G543" s="30" t="s">
        <v>18263</v>
      </c>
      <c r="H543" s="30" t="s">
        <v>18264</v>
      </c>
      <c r="I543" s="31">
        <v>1292380</v>
      </c>
      <c r="J543" s="31">
        <v>0</v>
      </c>
      <c r="K543" s="31">
        <v>103390</v>
      </c>
      <c r="L543" s="31">
        <v>1395770</v>
      </c>
      <c r="M543" s="31">
        <v>1395770</v>
      </c>
      <c r="N543" s="30" t="s">
        <v>20201</v>
      </c>
      <c r="O543" s="30" t="s">
        <v>20202</v>
      </c>
      <c r="P543" s="30" t="s">
        <v>20203</v>
      </c>
      <c r="Q543" s="30" t="s">
        <v>20205</v>
      </c>
      <c r="R543" s="30" t="s">
        <v>4174</v>
      </c>
    </row>
    <row r="544" spans="1:18" x14ac:dyDescent="0.2">
      <c r="A544" s="30" t="s">
        <v>16289</v>
      </c>
      <c r="B544" s="30" t="str">
        <f t="shared" si="8"/>
        <v>000340951539000</v>
      </c>
      <c r="C544" s="71">
        <v>46153</v>
      </c>
      <c r="D544" s="30" t="s">
        <v>18265</v>
      </c>
      <c r="E544" s="71">
        <v>46153</v>
      </c>
      <c r="F544" s="71" t="e">
        <f>VLOOKUP(B544,[1]Ban_hang!R:S,2,0)</f>
        <v>#N/A</v>
      </c>
      <c r="G544" s="30" t="s">
        <v>18266</v>
      </c>
      <c r="H544" s="30" t="s">
        <v>18267</v>
      </c>
      <c r="I544" s="31">
        <v>1425000</v>
      </c>
      <c r="J544" s="31">
        <v>0</v>
      </c>
      <c r="K544" s="31">
        <v>114000</v>
      </c>
      <c r="L544" s="31">
        <v>1539000</v>
      </c>
      <c r="M544" s="31">
        <v>1539000</v>
      </c>
      <c r="N544" s="30" t="s">
        <v>20201</v>
      </c>
      <c r="O544" s="30" t="s">
        <v>20202</v>
      </c>
      <c r="P544" s="30" t="s">
        <v>20203</v>
      </c>
      <c r="Q544" s="30" t="s">
        <v>20204</v>
      </c>
      <c r="R544" s="30" t="s">
        <v>4458</v>
      </c>
    </row>
    <row r="545" spans="1:18" x14ac:dyDescent="0.2">
      <c r="A545" s="30" t="s">
        <v>16290</v>
      </c>
      <c r="B545" s="30" t="str">
        <f t="shared" si="8"/>
        <v>000340911539000</v>
      </c>
      <c r="C545" s="71">
        <v>46153</v>
      </c>
      <c r="D545" s="30" t="s">
        <v>18268</v>
      </c>
      <c r="E545" s="71">
        <v>46153</v>
      </c>
      <c r="F545" s="71" t="e">
        <f>VLOOKUP(B545,[1]Ban_hang!R:S,2,0)</f>
        <v>#N/A</v>
      </c>
      <c r="G545" s="30" t="s">
        <v>18269</v>
      </c>
      <c r="H545" s="30" t="s">
        <v>18270</v>
      </c>
      <c r="I545" s="31">
        <v>1425000</v>
      </c>
      <c r="J545" s="31">
        <v>0</v>
      </c>
      <c r="K545" s="31">
        <v>114000</v>
      </c>
      <c r="L545" s="31">
        <v>1539000</v>
      </c>
      <c r="M545" s="31">
        <v>1539000</v>
      </c>
      <c r="N545" s="30" t="s">
        <v>20201</v>
      </c>
      <c r="O545" s="30" t="s">
        <v>20202</v>
      </c>
      <c r="P545" s="30" t="s">
        <v>20203</v>
      </c>
      <c r="Q545" s="30" t="s">
        <v>20204</v>
      </c>
      <c r="R545" s="30" t="s">
        <v>4458</v>
      </c>
    </row>
    <row r="546" spans="1:18" x14ac:dyDescent="0.2">
      <c r="A546" s="30" t="s">
        <v>16287</v>
      </c>
      <c r="B546" s="30" t="str">
        <f t="shared" si="8"/>
        <v>000340942042804</v>
      </c>
      <c r="C546" s="71">
        <v>46153</v>
      </c>
      <c r="D546" s="30" t="s">
        <v>18271</v>
      </c>
      <c r="E546" s="71">
        <v>46153</v>
      </c>
      <c r="F546" s="71" t="e">
        <f>VLOOKUP(B546,[1]Ban_hang!R:S,2,0)</f>
        <v>#N/A</v>
      </c>
      <c r="G546" s="30" t="s">
        <v>18272</v>
      </c>
      <c r="H546" s="30" t="s">
        <v>18273</v>
      </c>
      <c r="I546" s="31">
        <v>1891485</v>
      </c>
      <c r="J546" s="31">
        <v>0</v>
      </c>
      <c r="K546" s="31">
        <v>151319</v>
      </c>
      <c r="L546" s="31">
        <v>2042804</v>
      </c>
      <c r="M546" s="31">
        <v>2042804</v>
      </c>
      <c r="N546" s="30" t="s">
        <v>20201</v>
      </c>
      <c r="O546" s="30" t="s">
        <v>20202</v>
      </c>
      <c r="P546" s="30" t="s">
        <v>20203</v>
      </c>
      <c r="Q546" s="30" t="s">
        <v>20204</v>
      </c>
      <c r="R546" s="30" t="s">
        <v>4458</v>
      </c>
    </row>
    <row r="547" spans="1:18" x14ac:dyDescent="0.2">
      <c r="A547" s="30" t="s">
        <v>16310</v>
      </c>
      <c r="B547" s="30" t="str">
        <f t="shared" si="8"/>
        <v>000340931259399</v>
      </c>
      <c r="C547" s="71">
        <v>46153</v>
      </c>
      <c r="D547" s="30" t="s">
        <v>18274</v>
      </c>
      <c r="E547" s="71">
        <v>46153</v>
      </c>
      <c r="F547" s="71" t="e">
        <f>VLOOKUP(B547,[1]Ban_hang!R:S,2,0)</f>
        <v>#N/A</v>
      </c>
      <c r="G547" s="30" t="s">
        <v>18275</v>
      </c>
      <c r="H547" s="30" t="s">
        <v>18276</v>
      </c>
      <c r="I547" s="31">
        <v>1166110</v>
      </c>
      <c r="J547" s="31">
        <v>0</v>
      </c>
      <c r="K547" s="31">
        <v>93289</v>
      </c>
      <c r="L547" s="31">
        <v>1259399</v>
      </c>
      <c r="M547" s="31">
        <v>1259399</v>
      </c>
      <c r="N547" s="30" t="s">
        <v>20201</v>
      </c>
      <c r="O547" s="30" t="s">
        <v>20202</v>
      </c>
      <c r="P547" s="30" t="s">
        <v>20203</v>
      </c>
      <c r="Q547" s="30" t="s">
        <v>20204</v>
      </c>
      <c r="R547" s="30" t="s">
        <v>4458</v>
      </c>
    </row>
    <row r="548" spans="1:18" x14ac:dyDescent="0.2">
      <c r="A548" s="30" t="s">
        <v>16288</v>
      </c>
      <c r="B548" s="30" t="str">
        <f t="shared" si="8"/>
        <v>000340903807221</v>
      </c>
      <c r="C548" s="71">
        <v>46153</v>
      </c>
      <c r="D548" s="30" t="s">
        <v>18277</v>
      </c>
      <c r="E548" s="71">
        <v>46153</v>
      </c>
      <c r="F548" s="71" t="e">
        <f>VLOOKUP(B548,[1]Ban_hang!R:S,2,0)</f>
        <v>#N/A</v>
      </c>
      <c r="G548" s="30" t="s">
        <v>18278</v>
      </c>
      <c r="H548" s="30" t="s">
        <v>18279</v>
      </c>
      <c r="I548" s="31">
        <v>3525205</v>
      </c>
      <c r="J548" s="31">
        <v>0</v>
      </c>
      <c r="K548" s="31">
        <v>282016</v>
      </c>
      <c r="L548" s="31">
        <v>3807221</v>
      </c>
      <c r="M548" s="31">
        <v>3807221</v>
      </c>
      <c r="N548" s="30" t="s">
        <v>20201</v>
      </c>
      <c r="O548" s="30" t="s">
        <v>20202</v>
      </c>
      <c r="P548" s="30" t="s">
        <v>20203</v>
      </c>
      <c r="Q548" s="30" t="s">
        <v>20204</v>
      </c>
      <c r="R548" s="30" t="s">
        <v>4458</v>
      </c>
    </row>
    <row r="549" spans="1:18" x14ac:dyDescent="0.2">
      <c r="A549" s="30" t="s">
        <v>16302</v>
      </c>
      <c r="B549" s="30" t="str">
        <f t="shared" si="8"/>
        <v>00034903602672</v>
      </c>
      <c r="C549" s="71">
        <v>46153</v>
      </c>
      <c r="D549" s="30" t="s">
        <v>18280</v>
      </c>
      <c r="E549" s="71">
        <v>46153</v>
      </c>
      <c r="F549" s="71" t="e">
        <f>VLOOKUP(B549,[1]Ban_hang!R:S,2,0)</f>
        <v>#N/A</v>
      </c>
      <c r="G549" s="30" t="s">
        <v>18281</v>
      </c>
      <c r="H549" s="30" t="s">
        <v>18282</v>
      </c>
      <c r="I549" s="31">
        <v>558030</v>
      </c>
      <c r="J549" s="31">
        <v>0</v>
      </c>
      <c r="K549" s="31">
        <v>44642</v>
      </c>
      <c r="L549" s="31">
        <v>602672</v>
      </c>
      <c r="M549" s="31">
        <v>602672</v>
      </c>
      <c r="N549" s="30" t="s">
        <v>20201</v>
      </c>
      <c r="O549" s="30" t="s">
        <v>20202</v>
      </c>
      <c r="P549" s="30" t="s">
        <v>20203</v>
      </c>
      <c r="Q549" s="30" t="s">
        <v>20205</v>
      </c>
      <c r="R549" s="30" t="s">
        <v>4174</v>
      </c>
    </row>
    <row r="550" spans="1:18" x14ac:dyDescent="0.2">
      <c r="A550" s="30" t="s">
        <v>16294</v>
      </c>
      <c r="B550" s="30" t="str">
        <f t="shared" si="8"/>
        <v>000340961968343</v>
      </c>
      <c r="C550" s="71">
        <v>46153</v>
      </c>
      <c r="D550" s="30" t="s">
        <v>18283</v>
      </c>
      <c r="E550" s="71">
        <v>46153</v>
      </c>
      <c r="F550" s="71" t="e">
        <f>VLOOKUP(B550,[1]Ban_hang!R:S,2,0)</f>
        <v>#N/A</v>
      </c>
      <c r="G550" s="30" t="s">
        <v>18284</v>
      </c>
      <c r="H550" s="30" t="s">
        <v>18285</v>
      </c>
      <c r="I550" s="31">
        <v>1822540</v>
      </c>
      <c r="J550" s="31">
        <v>0</v>
      </c>
      <c r="K550" s="31">
        <v>145803</v>
      </c>
      <c r="L550" s="31">
        <v>1968343</v>
      </c>
      <c r="M550" s="31">
        <v>1968343</v>
      </c>
      <c r="N550" s="30" t="s">
        <v>20201</v>
      </c>
      <c r="O550" s="30" t="s">
        <v>20202</v>
      </c>
      <c r="P550" s="30" t="s">
        <v>20203</v>
      </c>
      <c r="Q550" s="30" t="s">
        <v>20204</v>
      </c>
      <c r="R550" s="30" t="s">
        <v>4458</v>
      </c>
    </row>
    <row r="551" spans="1:18" x14ac:dyDescent="0.2">
      <c r="A551" s="30" t="s">
        <v>16300</v>
      </c>
      <c r="B551" s="30" t="str">
        <f t="shared" si="8"/>
        <v>000346571596272</v>
      </c>
      <c r="C551" s="71">
        <v>46154</v>
      </c>
      <c r="D551" s="30" t="s">
        <v>18286</v>
      </c>
      <c r="E551" s="71">
        <v>46154</v>
      </c>
      <c r="F551" s="71" t="e">
        <f>VLOOKUP(B551,[1]Ban_hang!R:S,2,0)</f>
        <v>#N/A</v>
      </c>
      <c r="G551" s="30" t="s">
        <v>18287</v>
      </c>
      <c r="H551" s="30" t="s">
        <v>18288</v>
      </c>
      <c r="I551" s="31">
        <v>1478030</v>
      </c>
      <c r="J551" s="31">
        <v>0</v>
      </c>
      <c r="K551" s="31">
        <v>118242</v>
      </c>
      <c r="L551" s="31">
        <v>1596272</v>
      </c>
      <c r="M551" s="31">
        <v>1596272</v>
      </c>
      <c r="N551" s="30" t="s">
        <v>20201</v>
      </c>
      <c r="O551" s="30" t="s">
        <v>20202</v>
      </c>
      <c r="P551" s="30" t="s">
        <v>20203</v>
      </c>
      <c r="Q551" s="30" t="s">
        <v>20204</v>
      </c>
      <c r="R551" s="30" t="s">
        <v>4458</v>
      </c>
    </row>
    <row r="552" spans="1:18" x14ac:dyDescent="0.2">
      <c r="A552" s="30" t="s">
        <v>16305</v>
      </c>
      <c r="B552" s="30" t="str">
        <f t="shared" si="8"/>
        <v>00034901994172</v>
      </c>
      <c r="C552" s="71">
        <v>46154</v>
      </c>
      <c r="D552" s="30" t="s">
        <v>18289</v>
      </c>
      <c r="E552" s="71">
        <v>46154</v>
      </c>
      <c r="F552" s="71" t="e">
        <f>VLOOKUP(B552,[1]Ban_hang!R:S,2,0)</f>
        <v>#N/A</v>
      </c>
      <c r="G552" s="30" t="s">
        <v>18290</v>
      </c>
      <c r="H552" s="30" t="s">
        <v>18291</v>
      </c>
      <c r="I552" s="31">
        <v>920530</v>
      </c>
      <c r="J552" s="31">
        <v>0</v>
      </c>
      <c r="K552" s="31">
        <v>73642</v>
      </c>
      <c r="L552" s="31">
        <v>994172</v>
      </c>
      <c r="M552" s="31">
        <v>994172</v>
      </c>
      <c r="N552" s="30" t="s">
        <v>20201</v>
      </c>
      <c r="O552" s="30" t="s">
        <v>20202</v>
      </c>
      <c r="P552" s="30" t="s">
        <v>20203</v>
      </c>
      <c r="Q552" s="30" t="s">
        <v>20205</v>
      </c>
      <c r="R552" s="30" t="s">
        <v>4174</v>
      </c>
    </row>
    <row r="553" spans="1:18" x14ac:dyDescent="0.2">
      <c r="A553" s="30" t="s">
        <v>16292</v>
      </c>
      <c r="B553" s="30" t="str">
        <f t="shared" si="8"/>
        <v>00034656691200</v>
      </c>
      <c r="C553" s="71">
        <v>46154</v>
      </c>
      <c r="D553" s="30" t="s">
        <v>18292</v>
      </c>
      <c r="E553" s="71">
        <v>46154</v>
      </c>
      <c r="F553" s="71" t="e">
        <f>VLOOKUP(B553,[1]Ban_hang!R:S,2,0)</f>
        <v>#N/A</v>
      </c>
      <c r="G553" s="30" t="s">
        <v>18293</v>
      </c>
      <c r="H553" s="30" t="s">
        <v>18294</v>
      </c>
      <c r="I553" s="31">
        <v>640000</v>
      </c>
      <c r="J553" s="31">
        <v>0</v>
      </c>
      <c r="K553" s="31">
        <v>51200</v>
      </c>
      <c r="L553" s="31">
        <v>691200</v>
      </c>
      <c r="M553" s="31">
        <v>691200</v>
      </c>
      <c r="N553" s="30" t="s">
        <v>20201</v>
      </c>
      <c r="O553" s="30" t="s">
        <v>20202</v>
      </c>
      <c r="P553" s="30" t="s">
        <v>20203</v>
      </c>
      <c r="Q553" s="30" t="s">
        <v>20204</v>
      </c>
      <c r="R553" s="30" t="s">
        <v>4458</v>
      </c>
    </row>
    <row r="554" spans="1:18" x14ac:dyDescent="0.2">
      <c r="A554" s="30" t="s">
        <v>16306</v>
      </c>
      <c r="B554" s="30" t="str">
        <f t="shared" si="8"/>
        <v>000349001539000</v>
      </c>
      <c r="C554" s="71">
        <v>46154</v>
      </c>
      <c r="D554" s="30" t="s">
        <v>18295</v>
      </c>
      <c r="E554" s="71">
        <v>46154</v>
      </c>
      <c r="F554" s="71" t="e">
        <f>VLOOKUP(B554,[1]Ban_hang!R:S,2,0)</f>
        <v>#N/A</v>
      </c>
      <c r="G554" s="30" t="s">
        <v>18296</v>
      </c>
      <c r="H554" s="30" t="s">
        <v>18297</v>
      </c>
      <c r="I554" s="31">
        <v>1425000</v>
      </c>
      <c r="J554" s="31">
        <v>0</v>
      </c>
      <c r="K554" s="31">
        <v>114000</v>
      </c>
      <c r="L554" s="31">
        <v>1539000</v>
      </c>
      <c r="M554" s="31">
        <v>1539000</v>
      </c>
      <c r="N554" s="30" t="s">
        <v>20201</v>
      </c>
      <c r="O554" s="30" t="s">
        <v>20202</v>
      </c>
      <c r="P554" s="30" t="s">
        <v>20203</v>
      </c>
      <c r="Q554" s="30" t="s">
        <v>20205</v>
      </c>
      <c r="R554" s="30" t="s">
        <v>4174</v>
      </c>
    </row>
    <row r="555" spans="1:18" x14ac:dyDescent="0.2">
      <c r="A555" s="30" t="s">
        <v>16301</v>
      </c>
      <c r="B555" s="30" t="str">
        <f t="shared" si="8"/>
        <v>000364911395770</v>
      </c>
      <c r="C555" s="71">
        <v>46155</v>
      </c>
      <c r="D555" s="30" t="s">
        <v>18298</v>
      </c>
      <c r="E555" s="71">
        <v>46155</v>
      </c>
      <c r="F555" s="71" t="e">
        <f>VLOOKUP(B555,[1]Ban_hang!R:S,2,0)</f>
        <v>#N/A</v>
      </c>
      <c r="G555" s="30" t="s">
        <v>18299</v>
      </c>
      <c r="H555" s="30" t="s">
        <v>18300</v>
      </c>
      <c r="I555" s="31">
        <v>1292380</v>
      </c>
      <c r="J555" s="31">
        <v>0</v>
      </c>
      <c r="K555" s="31">
        <v>103390</v>
      </c>
      <c r="L555" s="31">
        <v>1395770</v>
      </c>
      <c r="M555" s="31">
        <v>1395770</v>
      </c>
      <c r="N555" s="30" t="s">
        <v>20201</v>
      </c>
      <c r="O555" s="30" t="s">
        <v>20202</v>
      </c>
      <c r="P555" s="30" t="s">
        <v>20203</v>
      </c>
      <c r="Q555" s="30" t="s">
        <v>20204</v>
      </c>
      <c r="R555" s="30" t="s">
        <v>4458</v>
      </c>
    </row>
    <row r="556" spans="1:18" x14ac:dyDescent="0.2">
      <c r="A556" s="30" t="s">
        <v>16295</v>
      </c>
      <c r="B556" s="30" t="str">
        <f t="shared" si="8"/>
        <v>000347781862071</v>
      </c>
      <c r="C556" s="71">
        <v>46156</v>
      </c>
      <c r="D556" s="30" t="s">
        <v>18301</v>
      </c>
      <c r="E556" s="71">
        <v>46156</v>
      </c>
      <c r="F556" s="71" t="e">
        <f>VLOOKUP(B556,[1]Ban_hang!R:S,2,0)</f>
        <v>#N/A</v>
      </c>
      <c r="G556" s="30" t="s">
        <v>18302</v>
      </c>
      <c r="H556" s="30" t="s">
        <v>18303</v>
      </c>
      <c r="I556" s="31">
        <v>1724140</v>
      </c>
      <c r="J556" s="31">
        <v>0</v>
      </c>
      <c r="K556" s="31">
        <v>137931</v>
      </c>
      <c r="L556" s="31">
        <v>1862071</v>
      </c>
      <c r="M556" s="31">
        <v>1862071</v>
      </c>
      <c r="N556" s="30" t="s">
        <v>20201</v>
      </c>
      <c r="O556" s="30" t="s">
        <v>20202</v>
      </c>
      <c r="P556" s="30" t="s">
        <v>20203</v>
      </c>
      <c r="Q556" s="30" t="s">
        <v>20204</v>
      </c>
      <c r="R556" s="30" t="s">
        <v>4458</v>
      </c>
    </row>
    <row r="557" spans="1:18" x14ac:dyDescent="0.2">
      <c r="A557" s="30" t="s">
        <v>16300</v>
      </c>
      <c r="B557" s="30" t="str">
        <f t="shared" si="8"/>
        <v>000347731205345</v>
      </c>
      <c r="C557" s="71">
        <v>46156</v>
      </c>
      <c r="D557" s="30" t="s">
        <v>18304</v>
      </c>
      <c r="E557" s="71">
        <v>46156</v>
      </c>
      <c r="F557" s="71" t="e">
        <f>VLOOKUP(B557,[1]Ban_hang!R:S,2,0)</f>
        <v>#N/A</v>
      </c>
      <c r="G557" s="30" t="s">
        <v>18305</v>
      </c>
      <c r="H557" s="30" t="s">
        <v>18306</v>
      </c>
      <c r="I557" s="31">
        <v>1116060</v>
      </c>
      <c r="J557" s="31">
        <v>0</v>
      </c>
      <c r="K557" s="31">
        <v>89285</v>
      </c>
      <c r="L557" s="31">
        <v>1205345</v>
      </c>
      <c r="M557" s="31">
        <v>1205345</v>
      </c>
      <c r="N557" s="30" t="s">
        <v>20201</v>
      </c>
      <c r="O557" s="30" t="s">
        <v>20202</v>
      </c>
      <c r="P557" s="30" t="s">
        <v>20203</v>
      </c>
      <c r="Q557" s="30" t="s">
        <v>20204</v>
      </c>
      <c r="R557" s="30" t="s">
        <v>4458</v>
      </c>
    </row>
    <row r="558" spans="1:18" x14ac:dyDescent="0.2">
      <c r="A558" s="30" t="s">
        <v>16307</v>
      </c>
      <c r="B558" s="30" t="str">
        <f t="shared" si="8"/>
        <v>000347741987200</v>
      </c>
      <c r="C558" s="71">
        <v>46156</v>
      </c>
      <c r="D558" s="30" t="s">
        <v>18307</v>
      </c>
      <c r="E558" s="71">
        <v>46156</v>
      </c>
      <c r="F558" s="71" t="e">
        <f>VLOOKUP(B558,[1]Ban_hang!R:S,2,0)</f>
        <v>#N/A</v>
      </c>
      <c r="G558" s="30" t="s">
        <v>18308</v>
      </c>
      <c r="H558" s="30" t="s">
        <v>18309</v>
      </c>
      <c r="I558" s="31">
        <v>1840000</v>
      </c>
      <c r="J558" s="31">
        <v>0</v>
      </c>
      <c r="K558" s="31">
        <v>147200</v>
      </c>
      <c r="L558" s="31">
        <v>1987200</v>
      </c>
      <c r="M558" s="31">
        <v>1987200</v>
      </c>
      <c r="N558" s="30" t="s">
        <v>20201</v>
      </c>
      <c r="O558" s="30" t="s">
        <v>20202</v>
      </c>
      <c r="P558" s="30" t="s">
        <v>20203</v>
      </c>
      <c r="Q558" s="30" t="s">
        <v>20204</v>
      </c>
      <c r="R558" s="30" t="s">
        <v>4458</v>
      </c>
    </row>
    <row r="559" spans="1:18" x14ac:dyDescent="0.2">
      <c r="A559" s="30" t="s">
        <v>16290</v>
      </c>
      <c r="B559" s="30" t="str">
        <f t="shared" si="8"/>
        <v>000347793667685</v>
      </c>
      <c r="C559" s="71">
        <v>46156</v>
      </c>
      <c r="D559" s="30" t="s">
        <v>18310</v>
      </c>
      <c r="E559" s="71">
        <v>46156</v>
      </c>
      <c r="F559" s="71" t="e">
        <f>VLOOKUP(B559,[1]Ban_hang!R:S,2,0)</f>
        <v>#N/A</v>
      </c>
      <c r="G559" s="30" t="s">
        <v>18311</v>
      </c>
      <c r="H559" s="30" t="s">
        <v>18312</v>
      </c>
      <c r="I559" s="31">
        <v>3396005</v>
      </c>
      <c r="J559" s="31">
        <v>0</v>
      </c>
      <c r="K559" s="31">
        <v>271680</v>
      </c>
      <c r="L559" s="31">
        <v>3667685</v>
      </c>
      <c r="M559" s="31">
        <v>3667685</v>
      </c>
      <c r="N559" s="30" t="s">
        <v>20201</v>
      </c>
      <c r="O559" s="30" t="s">
        <v>20202</v>
      </c>
      <c r="P559" s="30" t="s">
        <v>20203</v>
      </c>
      <c r="Q559" s="30" t="s">
        <v>20204</v>
      </c>
      <c r="R559" s="30" t="s">
        <v>4458</v>
      </c>
    </row>
    <row r="560" spans="1:18" x14ac:dyDescent="0.2">
      <c r="A560" s="30" t="s">
        <v>16293</v>
      </c>
      <c r="B560" s="30" t="str">
        <f t="shared" si="8"/>
        <v>00034775783000</v>
      </c>
      <c r="C560" s="71">
        <v>46156</v>
      </c>
      <c r="D560" s="30" t="s">
        <v>18313</v>
      </c>
      <c r="E560" s="71">
        <v>46156</v>
      </c>
      <c r="F560" s="71" t="e">
        <f>VLOOKUP(B560,[1]Ban_hang!R:S,2,0)</f>
        <v>#N/A</v>
      </c>
      <c r="G560" s="30" t="s">
        <v>18314</v>
      </c>
      <c r="H560" s="30" t="s">
        <v>18315</v>
      </c>
      <c r="I560" s="31">
        <v>725000</v>
      </c>
      <c r="J560" s="31">
        <v>0</v>
      </c>
      <c r="K560" s="31">
        <v>58000</v>
      </c>
      <c r="L560" s="31">
        <v>783000</v>
      </c>
      <c r="M560" s="31">
        <v>783000</v>
      </c>
      <c r="N560" s="30" t="s">
        <v>20201</v>
      </c>
      <c r="O560" s="30" t="s">
        <v>20202</v>
      </c>
      <c r="P560" s="30" t="s">
        <v>20203</v>
      </c>
      <c r="Q560" s="30" t="s">
        <v>20204</v>
      </c>
      <c r="R560" s="30" t="s">
        <v>4458</v>
      </c>
    </row>
    <row r="561" spans="1:18" x14ac:dyDescent="0.2">
      <c r="A561" s="30" t="s">
        <v>16288</v>
      </c>
      <c r="B561" s="30" t="str">
        <f t="shared" si="8"/>
        <v>000347771259399</v>
      </c>
      <c r="C561" s="71">
        <v>46156</v>
      </c>
      <c r="D561" s="30" t="s">
        <v>18316</v>
      </c>
      <c r="E561" s="71">
        <v>46156</v>
      </c>
      <c r="F561" s="71" t="e">
        <f>VLOOKUP(B561,[1]Ban_hang!R:S,2,0)</f>
        <v>#N/A</v>
      </c>
      <c r="G561" s="30" t="s">
        <v>18317</v>
      </c>
      <c r="H561" s="30" t="s">
        <v>18318</v>
      </c>
      <c r="I561" s="31">
        <v>1166110</v>
      </c>
      <c r="J561" s="31">
        <v>0</v>
      </c>
      <c r="K561" s="31">
        <v>93289</v>
      </c>
      <c r="L561" s="31">
        <v>1259399</v>
      </c>
      <c r="M561" s="31">
        <v>1259399</v>
      </c>
      <c r="N561" s="30" t="s">
        <v>20201</v>
      </c>
      <c r="O561" s="30" t="s">
        <v>20202</v>
      </c>
      <c r="P561" s="30" t="s">
        <v>20203</v>
      </c>
      <c r="Q561" s="30" t="s">
        <v>20204</v>
      </c>
      <c r="R561" s="30" t="s">
        <v>4458</v>
      </c>
    </row>
    <row r="562" spans="1:18" x14ac:dyDescent="0.2">
      <c r="A562" s="30" t="s">
        <v>16289</v>
      </c>
      <c r="B562" s="30" t="str">
        <f t="shared" si="8"/>
        <v>000347764030236</v>
      </c>
      <c r="C562" s="71">
        <v>46156</v>
      </c>
      <c r="D562" s="30" t="s">
        <v>18319</v>
      </c>
      <c r="E562" s="71">
        <v>46156</v>
      </c>
      <c r="F562" s="71" t="e">
        <f>VLOOKUP(B562,[1]Ban_hang!R:S,2,0)</f>
        <v>#N/A</v>
      </c>
      <c r="G562" s="30" t="s">
        <v>18320</v>
      </c>
      <c r="H562" s="30" t="s">
        <v>18321</v>
      </c>
      <c r="I562" s="31">
        <v>3731700</v>
      </c>
      <c r="J562" s="31">
        <v>0</v>
      </c>
      <c r="K562" s="31">
        <v>298536</v>
      </c>
      <c r="L562" s="31">
        <v>4030236</v>
      </c>
      <c r="M562" s="31">
        <v>4030236</v>
      </c>
      <c r="N562" s="30" t="s">
        <v>20201</v>
      </c>
      <c r="O562" s="30" t="s">
        <v>20202</v>
      </c>
      <c r="P562" s="30" t="s">
        <v>20203</v>
      </c>
      <c r="Q562" s="30" t="s">
        <v>20204</v>
      </c>
      <c r="R562" s="30" t="s">
        <v>4458</v>
      </c>
    </row>
    <row r="563" spans="1:18" x14ac:dyDescent="0.2">
      <c r="A563" s="30" t="s">
        <v>16293</v>
      </c>
      <c r="B563" s="30" t="str">
        <f t="shared" si="8"/>
        <v>00037755391500</v>
      </c>
      <c r="C563" s="71">
        <v>46156</v>
      </c>
      <c r="D563" s="30" t="s">
        <v>18322</v>
      </c>
      <c r="E563" s="71">
        <v>46156</v>
      </c>
      <c r="F563" s="71" t="e">
        <f>VLOOKUP(B563,[1]Ban_hang!R:S,2,0)</f>
        <v>#N/A</v>
      </c>
      <c r="G563" s="30" t="s">
        <v>18323</v>
      </c>
      <c r="H563" s="30" t="s">
        <v>18324</v>
      </c>
      <c r="I563" s="31">
        <v>362500</v>
      </c>
      <c r="J563" s="31">
        <v>0</v>
      </c>
      <c r="K563" s="31">
        <v>29000</v>
      </c>
      <c r="L563" s="31">
        <v>391500</v>
      </c>
      <c r="M563" s="31">
        <v>391500</v>
      </c>
      <c r="N563" s="30" t="s">
        <v>20201</v>
      </c>
      <c r="O563" s="30" t="s">
        <v>20202</v>
      </c>
      <c r="P563" s="30" t="s">
        <v>20203</v>
      </c>
      <c r="Q563" s="30" t="s">
        <v>20204</v>
      </c>
      <c r="R563" s="30" t="s">
        <v>4458</v>
      </c>
    </row>
    <row r="564" spans="1:18" x14ac:dyDescent="0.2">
      <c r="A564" s="30" t="s">
        <v>16298</v>
      </c>
      <c r="B564" s="30" t="str">
        <f t="shared" si="8"/>
        <v>0003613915088172</v>
      </c>
      <c r="C564" s="71">
        <v>46157</v>
      </c>
      <c r="D564" s="30" t="s">
        <v>18325</v>
      </c>
      <c r="E564" s="71">
        <v>46157</v>
      </c>
      <c r="F564" s="71" t="e">
        <f>VLOOKUP(B564,[1]Ban_hang!R:S,2,0)</f>
        <v>#N/A</v>
      </c>
      <c r="G564" s="30" t="s">
        <v>18326</v>
      </c>
      <c r="H564" s="30" t="s">
        <v>18327</v>
      </c>
      <c r="I564" s="31">
        <v>13970530</v>
      </c>
      <c r="J564" s="31">
        <v>0</v>
      </c>
      <c r="K564" s="31">
        <v>1117642</v>
      </c>
      <c r="L564" s="31">
        <v>15088172</v>
      </c>
      <c r="M564" s="31">
        <v>15088172</v>
      </c>
      <c r="N564" s="30" t="s">
        <v>20201</v>
      </c>
      <c r="O564" s="30" t="s">
        <v>20202</v>
      </c>
      <c r="P564" s="30" t="s">
        <v>20203</v>
      </c>
      <c r="Q564" s="30" t="s">
        <v>20204</v>
      </c>
      <c r="R564" s="30" t="s">
        <v>4458</v>
      </c>
    </row>
    <row r="565" spans="1:18" x14ac:dyDescent="0.2">
      <c r="A565" s="30" t="s">
        <v>16291</v>
      </c>
      <c r="B565" s="30" t="str">
        <f t="shared" si="8"/>
        <v>000361798369822</v>
      </c>
      <c r="C565" s="71">
        <v>46160</v>
      </c>
      <c r="D565" s="30" t="s">
        <v>18328</v>
      </c>
      <c r="E565" s="71">
        <v>46160</v>
      </c>
      <c r="F565" s="71" t="e">
        <f>VLOOKUP(B565,[1]Ban_hang!R:S,2,0)</f>
        <v>#N/A</v>
      </c>
      <c r="G565" s="30" t="s">
        <v>18329</v>
      </c>
      <c r="H565" s="30" t="s">
        <v>18330</v>
      </c>
      <c r="I565" s="31">
        <v>7749835</v>
      </c>
      <c r="J565" s="31">
        <v>0</v>
      </c>
      <c r="K565" s="31">
        <v>619987</v>
      </c>
      <c r="L565" s="31">
        <v>8369822</v>
      </c>
      <c r="M565" s="31">
        <v>8369822</v>
      </c>
      <c r="N565" s="30" t="s">
        <v>20201</v>
      </c>
      <c r="O565" s="30" t="s">
        <v>20202</v>
      </c>
      <c r="P565" s="30" t="s">
        <v>20203</v>
      </c>
      <c r="Q565" s="30" t="s">
        <v>20204</v>
      </c>
      <c r="R565" s="30" t="s">
        <v>4458</v>
      </c>
    </row>
    <row r="566" spans="1:18" x14ac:dyDescent="0.2">
      <c r="A566" s="30" t="s">
        <v>16295</v>
      </c>
      <c r="B566" s="30" t="str">
        <f t="shared" si="8"/>
        <v>000361671744718</v>
      </c>
      <c r="C566" s="71">
        <v>46160</v>
      </c>
      <c r="D566" s="30" t="s">
        <v>18331</v>
      </c>
      <c r="E566" s="71">
        <v>46160</v>
      </c>
      <c r="F566" s="71" t="e">
        <f>VLOOKUP(B566,[1]Ban_hang!R:S,2,0)</f>
        <v>#N/A</v>
      </c>
      <c r="G566" s="30" t="s">
        <v>18332</v>
      </c>
      <c r="H566" s="30" t="s">
        <v>18333</v>
      </c>
      <c r="I566" s="31">
        <v>1615480</v>
      </c>
      <c r="J566" s="31">
        <v>0</v>
      </c>
      <c r="K566" s="31">
        <v>129238</v>
      </c>
      <c r="L566" s="31">
        <v>1744718</v>
      </c>
      <c r="M566" s="31">
        <v>1744718</v>
      </c>
      <c r="N566" s="30" t="s">
        <v>20201</v>
      </c>
      <c r="O566" s="30" t="s">
        <v>20202</v>
      </c>
      <c r="P566" s="30" t="s">
        <v>20203</v>
      </c>
      <c r="Q566" s="30" t="s">
        <v>20204</v>
      </c>
      <c r="R566" s="30" t="s">
        <v>4458</v>
      </c>
    </row>
    <row r="567" spans="1:18" x14ac:dyDescent="0.2">
      <c r="A567" s="30" t="s">
        <v>16308</v>
      </c>
      <c r="B567" s="30" t="str">
        <f t="shared" si="8"/>
        <v>0003616517237470</v>
      </c>
      <c r="C567" s="71">
        <v>46160</v>
      </c>
      <c r="D567" s="30" t="s">
        <v>18334</v>
      </c>
      <c r="E567" s="71">
        <v>46160</v>
      </c>
      <c r="F567" s="71" t="e">
        <f>VLOOKUP(B567,[1]Ban_hang!R:S,2,0)</f>
        <v>#N/A</v>
      </c>
      <c r="G567" s="30" t="s">
        <v>18335</v>
      </c>
      <c r="H567" s="30" t="s">
        <v>18336</v>
      </c>
      <c r="I567" s="31">
        <v>15960620</v>
      </c>
      <c r="J567" s="31">
        <v>0</v>
      </c>
      <c r="K567" s="31">
        <v>1276850</v>
      </c>
      <c r="L567" s="31">
        <v>17237470</v>
      </c>
      <c r="M567" s="31">
        <v>17237470</v>
      </c>
      <c r="N567" s="30" t="s">
        <v>20201</v>
      </c>
      <c r="O567" s="30" t="s">
        <v>20202</v>
      </c>
      <c r="P567" s="30" t="s">
        <v>20203</v>
      </c>
      <c r="Q567" s="30" t="s">
        <v>20204</v>
      </c>
      <c r="R567" s="30" t="s">
        <v>4458</v>
      </c>
    </row>
    <row r="568" spans="1:18" x14ac:dyDescent="0.2">
      <c r="A568" s="30" t="s">
        <v>16308</v>
      </c>
      <c r="B568" s="30" t="str">
        <f t="shared" si="8"/>
        <v>000361661438250</v>
      </c>
      <c r="C568" s="71">
        <v>46160</v>
      </c>
      <c r="D568" s="30" t="s">
        <v>18337</v>
      </c>
      <c r="E568" s="71">
        <v>46160</v>
      </c>
      <c r="F568" s="71" t="e">
        <f>VLOOKUP(B568,[1]Ban_hang!R:S,2,0)</f>
        <v>#N/A</v>
      </c>
      <c r="G568" s="30" t="s">
        <v>18338</v>
      </c>
      <c r="H568" s="30" t="s">
        <v>18339</v>
      </c>
      <c r="I568" s="31">
        <v>1331713</v>
      </c>
      <c r="J568" s="31">
        <v>0</v>
      </c>
      <c r="K568" s="31">
        <v>106537</v>
      </c>
      <c r="L568" s="31">
        <v>1438250</v>
      </c>
      <c r="M568" s="31">
        <v>1438250</v>
      </c>
      <c r="N568" s="30" t="s">
        <v>20201</v>
      </c>
      <c r="O568" s="30" t="s">
        <v>20202</v>
      </c>
      <c r="P568" s="30" t="s">
        <v>20203</v>
      </c>
      <c r="Q568" s="30" t="s">
        <v>20204</v>
      </c>
      <c r="R568" s="30" t="s">
        <v>4458</v>
      </c>
    </row>
    <row r="569" spans="1:18" x14ac:dyDescent="0.2">
      <c r="A569" s="30" t="s">
        <v>16287</v>
      </c>
      <c r="B569" s="30" t="str">
        <f t="shared" si="8"/>
        <v>000361683526200</v>
      </c>
      <c r="C569" s="71">
        <v>46160</v>
      </c>
      <c r="D569" s="30" t="s">
        <v>18340</v>
      </c>
      <c r="E569" s="71">
        <v>46160</v>
      </c>
      <c r="F569" s="71" t="e">
        <f>VLOOKUP(B569,[1]Ban_hang!R:S,2,0)</f>
        <v>#N/A</v>
      </c>
      <c r="G569" s="30" t="s">
        <v>18341</v>
      </c>
      <c r="H569" s="30" t="s">
        <v>18342</v>
      </c>
      <c r="I569" s="31">
        <v>3265000</v>
      </c>
      <c r="J569" s="31">
        <v>0</v>
      </c>
      <c r="K569" s="31">
        <v>261200</v>
      </c>
      <c r="L569" s="31">
        <v>3526200</v>
      </c>
      <c r="M569" s="31">
        <v>3526200</v>
      </c>
      <c r="N569" s="30" t="s">
        <v>20201</v>
      </c>
      <c r="O569" s="30" t="s">
        <v>20202</v>
      </c>
      <c r="P569" s="30" t="s">
        <v>20203</v>
      </c>
      <c r="Q569" s="30" t="s">
        <v>20204</v>
      </c>
      <c r="R569" s="30" t="s">
        <v>4458</v>
      </c>
    </row>
    <row r="570" spans="1:18" x14ac:dyDescent="0.2">
      <c r="A570" s="30" t="s">
        <v>16305</v>
      </c>
      <c r="B570" s="30" t="str">
        <f t="shared" si="8"/>
        <v>000364271384195</v>
      </c>
      <c r="C570" s="71">
        <v>46161</v>
      </c>
      <c r="D570" s="30" t="s">
        <v>18343</v>
      </c>
      <c r="E570" s="71">
        <v>46161</v>
      </c>
      <c r="F570" s="71" t="e">
        <f>VLOOKUP(B570,[1]Ban_hang!R:S,2,0)</f>
        <v>#N/A</v>
      </c>
      <c r="G570" s="30" t="s">
        <v>18344</v>
      </c>
      <c r="H570" s="30" t="s">
        <v>18345</v>
      </c>
      <c r="I570" s="31">
        <v>1281663</v>
      </c>
      <c r="J570" s="31">
        <v>0</v>
      </c>
      <c r="K570" s="31">
        <v>102532</v>
      </c>
      <c r="L570" s="31">
        <v>1384195</v>
      </c>
      <c r="M570" s="31">
        <v>1384195</v>
      </c>
      <c r="N570" s="30" t="s">
        <v>20201</v>
      </c>
      <c r="O570" s="30" t="s">
        <v>20202</v>
      </c>
      <c r="P570" s="30" t="s">
        <v>20203</v>
      </c>
      <c r="Q570" s="30" t="s">
        <v>20205</v>
      </c>
      <c r="R570" s="30" t="s">
        <v>4174</v>
      </c>
    </row>
    <row r="571" spans="1:18" x14ac:dyDescent="0.2">
      <c r="A571" s="30" t="s">
        <v>16298</v>
      </c>
      <c r="B571" s="30" t="str">
        <f t="shared" si="8"/>
        <v>000364922726136</v>
      </c>
      <c r="C571" s="71">
        <v>46161</v>
      </c>
      <c r="D571" s="30" t="s">
        <v>18346</v>
      </c>
      <c r="E571" s="71">
        <v>46161</v>
      </c>
      <c r="F571" s="71" t="e">
        <f>VLOOKUP(B571,[1]Ban_hang!R:S,2,0)</f>
        <v>#N/A</v>
      </c>
      <c r="G571" s="30" t="s">
        <v>18347</v>
      </c>
      <c r="H571" s="30" t="s">
        <v>18348</v>
      </c>
      <c r="I571" s="31">
        <v>2524200</v>
      </c>
      <c r="J571" s="31">
        <v>0</v>
      </c>
      <c r="K571" s="31">
        <v>201936</v>
      </c>
      <c r="L571" s="31">
        <v>2726136</v>
      </c>
      <c r="M571" s="31">
        <v>2726136</v>
      </c>
      <c r="N571" s="30" t="s">
        <v>20201</v>
      </c>
      <c r="O571" s="30" t="s">
        <v>20202</v>
      </c>
      <c r="P571" s="30" t="s">
        <v>20203</v>
      </c>
      <c r="Q571" s="30" t="s">
        <v>20204</v>
      </c>
      <c r="R571" s="30" t="s">
        <v>4458</v>
      </c>
    </row>
    <row r="572" spans="1:18" x14ac:dyDescent="0.2">
      <c r="A572" s="30" t="s">
        <v>16305</v>
      </c>
      <c r="B572" s="30" t="str">
        <f t="shared" si="8"/>
        <v>000364241240004</v>
      </c>
      <c r="C572" s="71">
        <v>46161</v>
      </c>
      <c r="D572" s="30" t="s">
        <v>18349</v>
      </c>
      <c r="E572" s="71">
        <v>46161</v>
      </c>
      <c r="F572" s="71" t="e">
        <f>VLOOKUP(B572,[1]Ban_hang!R:S,2,0)</f>
        <v>#N/A</v>
      </c>
      <c r="G572" s="30" t="s">
        <v>18350</v>
      </c>
      <c r="H572" s="30" t="s">
        <v>18351</v>
      </c>
      <c r="I572" s="31">
        <v>1148152</v>
      </c>
      <c r="J572" s="31">
        <v>0</v>
      </c>
      <c r="K572" s="31">
        <v>91852</v>
      </c>
      <c r="L572" s="31">
        <v>1240004</v>
      </c>
      <c r="M572" s="31">
        <v>1240004</v>
      </c>
      <c r="N572" s="30" t="s">
        <v>20201</v>
      </c>
      <c r="O572" s="30" t="s">
        <v>20202</v>
      </c>
      <c r="P572" s="30" t="s">
        <v>20203</v>
      </c>
      <c r="Q572" s="30" t="s">
        <v>20205</v>
      </c>
      <c r="R572" s="30" t="s">
        <v>4174</v>
      </c>
    </row>
    <row r="573" spans="1:18" x14ac:dyDescent="0.2">
      <c r="A573" s="30" t="s">
        <v>16304</v>
      </c>
      <c r="B573" s="30" t="str">
        <f t="shared" si="8"/>
        <v>000364262247070</v>
      </c>
      <c r="C573" s="71">
        <v>46162</v>
      </c>
      <c r="D573" s="30" t="s">
        <v>18352</v>
      </c>
      <c r="E573" s="71">
        <v>46162</v>
      </c>
      <c r="F573" s="71" t="e">
        <f>VLOOKUP(B573,[1]Ban_hang!R:S,2,0)</f>
        <v>#N/A</v>
      </c>
      <c r="G573" s="30" t="s">
        <v>18353</v>
      </c>
      <c r="H573" s="30" t="s">
        <v>18354</v>
      </c>
      <c r="I573" s="31">
        <v>2080620</v>
      </c>
      <c r="J573" s="31">
        <v>0</v>
      </c>
      <c r="K573" s="31">
        <v>166450</v>
      </c>
      <c r="L573" s="31">
        <v>2247070</v>
      </c>
      <c r="M573" s="31">
        <v>2247070</v>
      </c>
      <c r="N573" s="30" t="s">
        <v>20201</v>
      </c>
      <c r="O573" s="30" t="s">
        <v>20202</v>
      </c>
      <c r="P573" s="30" t="s">
        <v>20203</v>
      </c>
      <c r="Q573" s="30" t="s">
        <v>20205</v>
      </c>
      <c r="R573" s="30" t="s">
        <v>4174</v>
      </c>
    </row>
    <row r="574" spans="1:18" x14ac:dyDescent="0.2">
      <c r="A574" s="30" t="s">
        <v>16302</v>
      </c>
      <c r="B574" s="30" t="str">
        <f t="shared" si="8"/>
        <v>000364251067585</v>
      </c>
      <c r="C574" s="71">
        <v>46162</v>
      </c>
      <c r="D574" s="30" t="s">
        <v>18355</v>
      </c>
      <c r="E574" s="71">
        <v>46162</v>
      </c>
      <c r="F574" s="71" t="e">
        <f>VLOOKUP(B574,[1]Ban_hang!R:S,2,0)</f>
        <v>#N/A</v>
      </c>
      <c r="G574" s="30" t="s">
        <v>18356</v>
      </c>
      <c r="H574" s="30" t="s">
        <v>18357</v>
      </c>
      <c r="I574" s="31">
        <v>988505</v>
      </c>
      <c r="J574" s="31">
        <v>0</v>
      </c>
      <c r="K574" s="31">
        <v>79080</v>
      </c>
      <c r="L574" s="31">
        <v>1067585</v>
      </c>
      <c r="M574" s="31">
        <v>1067585</v>
      </c>
      <c r="N574" s="30" t="s">
        <v>20201</v>
      </c>
      <c r="O574" s="30" t="s">
        <v>20202</v>
      </c>
      <c r="P574" s="30" t="s">
        <v>20203</v>
      </c>
      <c r="Q574" s="30" t="s">
        <v>20205</v>
      </c>
      <c r="R574" s="30" t="s">
        <v>4174</v>
      </c>
    </row>
    <row r="575" spans="1:18" x14ac:dyDescent="0.2">
      <c r="A575" s="30" t="s">
        <v>16290</v>
      </c>
      <c r="B575" s="30" t="str">
        <f t="shared" si="8"/>
        <v>000364943004117</v>
      </c>
      <c r="C575" s="71">
        <v>46163</v>
      </c>
      <c r="D575" s="30" t="s">
        <v>18358</v>
      </c>
      <c r="E575" s="71">
        <v>46163</v>
      </c>
      <c r="F575" s="71" t="e">
        <f>VLOOKUP(B575,[1]Ban_hang!R:S,2,0)</f>
        <v>#N/A</v>
      </c>
      <c r="G575" s="30" t="s">
        <v>18359</v>
      </c>
      <c r="H575" s="30" t="s">
        <v>18360</v>
      </c>
      <c r="I575" s="31">
        <v>2781590</v>
      </c>
      <c r="J575" s="31">
        <v>0</v>
      </c>
      <c r="K575" s="31">
        <v>222527</v>
      </c>
      <c r="L575" s="31">
        <v>3004117</v>
      </c>
      <c r="M575" s="31">
        <v>3004117</v>
      </c>
      <c r="N575" s="30" t="s">
        <v>20201</v>
      </c>
      <c r="O575" s="30" t="s">
        <v>20202</v>
      </c>
      <c r="P575" s="30" t="s">
        <v>20203</v>
      </c>
      <c r="Q575" s="30" t="s">
        <v>20204</v>
      </c>
      <c r="R575" s="30" t="s">
        <v>4458</v>
      </c>
    </row>
    <row r="576" spans="1:18" x14ac:dyDescent="0.2">
      <c r="A576" s="30" t="s">
        <v>16289</v>
      </c>
      <c r="B576" s="30" t="str">
        <f t="shared" si="8"/>
        <v>000364951259399</v>
      </c>
      <c r="C576" s="71">
        <v>46163</v>
      </c>
      <c r="D576" s="30" t="s">
        <v>18361</v>
      </c>
      <c r="E576" s="71">
        <v>46163</v>
      </c>
      <c r="F576" s="71" t="e">
        <f>VLOOKUP(B576,[1]Ban_hang!R:S,2,0)</f>
        <v>#N/A</v>
      </c>
      <c r="G576" s="30" t="s">
        <v>18362</v>
      </c>
      <c r="H576" s="30" t="s">
        <v>18363</v>
      </c>
      <c r="I576" s="31">
        <v>1166110</v>
      </c>
      <c r="J576" s="31">
        <v>0</v>
      </c>
      <c r="K576" s="31">
        <v>93289</v>
      </c>
      <c r="L576" s="31">
        <v>1259399</v>
      </c>
      <c r="M576" s="31">
        <v>1259399</v>
      </c>
      <c r="N576" s="30" t="s">
        <v>20201</v>
      </c>
      <c r="O576" s="30" t="s">
        <v>20202</v>
      </c>
      <c r="P576" s="30" t="s">
        <v>20203</v>
      </c>
      <c r="Q576" s="30" t="s">
        <v>20204</v>
      </c>
      <c r="R576" s="30" t="s">
        <v>4458</v>
      </c>
    </row>
    <row r="577" spans="1:18" x14ac:dyDescent="0.2">
      <c r="A577" s="30" t="s">
        <v>16291</v>
      </c>
      <c r="B577" s="30" t="str">
        <f t="shared" si="8"/>
        <v>000364982726136</v>
      </c>
      <c r="C577" s="71">
        <v>46163</v>
      </c>
      <c r="D577" s="30" t="s">
        <v>18364</v>
      </c>
      <c r="E577" s="71">
        <v>46163</v>
      </c>
      <c r="F577" s="71" t="e">
        <f>VLOOKUP(B577,[1]Ban_hang!R:S,2,0)</f>
        <v>#N/A</v>
      </c>
      <c r="G577" s="30" t="s">
        <v>18365</v>
      </c>
      <c r="H577" s="30" t="s">
        <v>18366</v>
      </c>
      <c r="I577" s="31">
        <v>2524200</v>
      </c>
      <c r="J577" s="31">
        <v>0</v>
      </c>
      <c r="K577" s="31">
        <v>201936</v>
      </c>
      <c r="L577" s="31">
        <v>2726136</v>
      </c>
      <c r="M577" s="31">
        <v>2726136</v>
      </c>
      <c r="N577" s="30" t="s">
        <v>20201</v>
      </c>
      <c r="O577" s="30" t="s">
        <v>20202</v>
      </c>
      <c r="P577" s="30" t="s">
        <v>20203</v>
      </c>
      <c r="Q577" s="30" t="s">
        <v>20204</v>
      </c>
      <c r="R577" s="30" t="s">
        <v>4458</v>
      </c>
    </row>
    <row r="578" spans="1:18" x14ac:dyDescent="0.2">
      <c r="A578" s="30" t="s">
        <v>16292</v>
      </c>
      <c r="B578" s="30" t="str">
        <f t="shared" si="8"/>
        <v>000364994470854</v>
      </c>
      <c r="C578" s="71">
        <v>46163</v>
      </c>
      <c r="D578" s="30" t="s">
        <v>18367</v>
      </c>
      <c r="E578" s="71">
        <v>46163</v>
      </c>
      <c r="F578" s="71" t="e">
        <f>VLOOKUP(B578,[1]Ban_hang!R:S,2,0)</f>
        <v>#N/A</v>
      </c>
      <c r="G578" s="30" t="s">
        <v>18368</v>
      </c>
      <c r="H578" s="30" t="s">
        <v>18369</v>
      </c>
      <c r="I578" s="31">
        <v>4139680</v>
      </c>
      <c r="J578" s="31">
        <v>0</v>
      </c>
      <c r="K578" s="31">
        <v>331174</v>
      </c>
      <c r="L578" s="31">
        <v>4470854</v>
      </c>
      <c r="M578" s="31">
        <v>4470854</v>
      </c>
      <c r="N578" s="30" t="s">
        <v>20201</v>
      </c>
      <c r="O578" s="30" t="s">
        <v>20202</v>
      </c>
      <c r="P578" s="30" t="s">
        <v>20203</v>
      </c>
      <c r="Q578" s="30" t="s">
        <v>20204</v>
      </c>
      <c r="R578" s="30" t="s">
        <v>4458</v>
      </c>
    </row>
    <row r="579" spans="1:18" x14ac:dyDescent="0.2">
      <c r="A579" s="30" t="s">
        <v>16291</v>
      </c>
      <c r="B579" s="30" t="str">
        <f t="shared" ref="B579:B642" si="9">G579&amp;L579</f>
        <v>000364901205345</v>
      </c>
      <c r="C579" s="71">
        <v>46163</v>
      </c>
      <c r="D579" s="30" t="s">
        <v>18370</v>
      </c>
      <c r="E579" s="71">
        <v>46163</v>
      </c>
      <c r="F579" s="71" t="e">
        <f>VLOOKUP(B579,[1]Ban_hang!R:S,2,0)</f>
        <v>#N/A</v>
      </c>
      <c r="G579" s="30" t="s">
        <v>18371</v>
      </c>
      <c r="H579" s="30" t="s">
        <v>18372</v>
      </c>
      <c r="I579" s="31">
        <v>1116060</v>
      </c>
      <c r="J579" s="31">
        <v>0</v>
      </c>
      <c r="K579" s="31">
        <v>89285</v>
      </c>
      <c r="L579" s="31">
        <v>1205345</v>
      </c>
      <c r="M579" s="31">
        <v>1205345</v>
      </c>
      <c r="N579" s="30" t="s">
        <v>20201</v>
      </c>
      <c r="O579" s="30" t="s">
        <v>20202</v>
      </c>
      <c r="P579" s="30" t="s">
        <v>20203</v>
      </c>
      <c r="Q579" s="30" t="s">
        <v>20204</v>
      </c>
      <c r="R579" s="30" t="s">
        <v>4458</v>
      </c>
    </row>
    <row r="580" spans="1:18" x14ac:dyDescent="0.2">
      <c r="A580" s="30" t="s">
        <v>7306</v>
      </c>
      <c r="B580" s="30" t="str">
        <f t="shared" si="9"/>
        <v>000364974263516</v>
      </c>
      <c r="C580" s="71">
        <v>46163</v>
      </c>
      <c r="D580" s="30" t="s">
        <v>18373</v>
      </c>
      <c r="E580" s="71">
        <v>46163</v>
      </c>
      <c r="F580" s="71" t="e">
        <f>VLOOKUP(B580,[1]Ban_hang!R:S,2,0)</f>
        <v>#N/A</v>
      </c>
      <c r="G580" s="30" t="s">
        <v>18374</v>
      </c>
      <c r="H580" s="30" t="s">
        <v>18375</v>
      </c>
      <c r="I580" s="31">
        <v>3947700</v>
      </c>
      <c r="J580" s="31">
        <v>0</v>
      </c>
      <c r="K580" s="31">
        <v>315816</v>
      </c>
      <c r="L580" s="31">
        <v>4263516</v>
      </c>
      <c r="M580" s="31">
        <v>4263516</v>
      </c>
      <c r="N580" s="30" t="s">
        <v>20201</v>
      </c>
      <c r="O580" s="30" t="s">
        <v>20202</v>
      </c>
      <c r="P580" s="30" t="s">
        <v>20203</v>
      </c>
      <c r="Q580" s="30" t="s">
        <v>20204</v>
      </c>
      <c r="R580" s="30" t="s">
        <v>4458</v>
      </c>
    </row>
    <row r="581" spans="1:18" x14ac:dyDescent="0.2">
      <c r="A581" s="30" t="s">
        <v>7306</v>
      </c>
      <c r="B581" s="30" t="str">
        <f t="shared" si="9"/>
        <v>000364961259399</v>
      </c>
      <c r="C581" s="71">
        <v>46163</v>
      </c>
      <c r="D581" s="30" t="s">
        <v>18376</v>
      </c>
      <c r="E581" s="71">
        <v>46163</v>
      </c>
      <c r="F581" s="71" t="e">
        <f>VLOOKUP(B581,[1]Ban_hang!R:S,2,0)</f>
        <v>#N/A</v>
      </c>
      <c r="G581" s="30" t="s">
        <v>18377</v>
      </c>
      <c r="H581" s="30" t="s">
        <v>18378</v>
      </c>
      <c r="I581" s="31">
        <v>1166110</v>
      </c>
      <c r="J581" s="31">
        <v>0</v>
      </c>
      <c r="K581" s="31">
        <v>93289</v>
      </c>
      <c r="L581" s="31">
        <v>1259399</v>
      </c>
      <c r="M581" s="31">
        <v>1259399</v>
      </c>
      <c r="N581" s="30" t="s">
        <v>20201</v>
      </c>
      <c r="O581" s="30" t="s">
        <v>20202</v>
      </c>
      <c r="P581" s="30" t="s">
        <v>20203</v>
      </c>
      <c r="Q581" s="30" t="s">
        <v>20204</v>
      </c>
      <c r="R581" s="30" t="s">
        <v>4458</v>
      </c>
    </row>
    <row r="582" spans="1:18" x14ac:dyDescent="0.2">
      <c r="A582" s="30" t="s">
        <v>16287</v>
      </c>
      <c r="B582" s="30" t="str">
        <f t="shared" si="9"/>
        <v>000364932241540</v>
      </c>
      <c r="C582" s="71">
        <v>46163</v>
      </c>
      <c r="D582" s="30" t="s">
        <v>18379</v>
      </c>
      <c r="E582" s="71">
        <v>46163</v>
      </c>
      <c r="F582" s="71" t="e">
        <f>VLOOKUP(B582,[1]Ban_hang!R:S,2,0)</f>
        <v>#N/A</v>
      </c>
      <c r="G582" s="30" t="s">
        <v>18380</v>
      </c>
      <c r="H582" s="30" t="s">
        <v>18381</v>
      </c>
      <c r="I582" s="31">
        <v>2075500</v>
      </c>
      <c r="J582" s="31">
        <v>0</v>
      </c>
      <c r="K582" s="31">
        <v>166040</v>
      </c>
      <c r="L582" s="31">
        <v>2241540</v>
      </c>
      <c r="M582" s="31">
        <v>2241540</v>
      </c>
      <c r="N582" s="30" t="s">
        <v>20201</v>
      </c>
      <c r="O582" s="30" t="s">
        <v>20202</v>
      </c>
      <c r="P582" s="30" t="s">
        <v>20203</v>
      </c>
      <c r="Q582" s="30" t="s">
        <v>20204</v>
      </c>
      <c r="R582" s="30" t="s">
        <v>4458</v>
      </c>
    </row>
    <row r="583" spans="1:18" x14ac:dyDescent="0.2">
      <c r="A583" s="30" t="s">
        <v>16296</v>
      </c>
      <c r="B583" s="30" t="str">
        <f t="shared" si="9"/>
        <v>000365023985535</v>
      </c>
      <c r="C583" s="71">
        <v>46164</v>
      </c>
      <c r="D583" s="30" t="s">
        <v>18382</v>
      </c>
      <c r="E583" s="71">
        <v>46164</v>
      </c>
      <c r="F583" s="71" t="e">
        <f>VLOOKUP(B583,[1]Ban_hang!R:S,2,0)</f>
        <v>#N/A</v>
      </c>
      <c r="G583" s="30" t="s">
        <v>18383</v>
      </c>
      <c r="H583" s="30" t="s">
        <v>18384</v>
      </c>
      <c r="I583" s="31">
        <v>3690310</v>
      </c>
      <c r="J583" s="31">
        <v>0</v>
      </c>
      <c r="K583" s="31">
        <v>295225</v>
      </c>
      <c r="L583" s="31">
        <v>3985535</v>
      </c>
      <c r="M583" s="31">
        <v>3985535</v>
      </c>
      <c r="N583" s="30" t="s">
        <v>20201</v>
      </c>
      <c r="O583" s="30" t="s">
        <v>20202</v>
      </c>
      <c r="P583" s="30" t="s">
        <v>20203</v>
      </c>
      <c r="Q583" s="30" t="s">
        <v>20204</v>
      </c>
      <c r="R583" s="30" t="s">
        <v>4458</v>
      </c>
    </row>
    <row r="584" spans="1:18" x14ac:dyDescent="0.2">
      <c r="A584" s="30" t="s">
        <v>16301</v>
      </c>
      <c r="B584" s="30" t="str">
        <f t="shared" si="9"/>
        <v>000365016120706</v>
      </c>
      <c r="C584" s="71">
        <v>46164</v>
      </c>
      <c r="D584" s="30" t="s">
        <v>18385</v>
      </c>
      <c r="E584" s="71">
        <v>46164</v>
      </c>
      <c r="F584" s="71" t="e">
        <f>VLOOKUP(B584,[1]Ban_hang!R:S,2,0)</f>
        <v>#N/A</v>
      </c>
      <c r="G584" s="30" t="s">
        <v>18386</v>
      </c>
      <c r="H584" s="30" t="s">
        <v>18387</v>
      </c>
      <c r="I584" s="31">
        <v>5667320</v>
      </c>
      <c r="J584" s="31">
        <v>0</v>
      </c>
      <c r="K584" s="31">
        <v>453386</v>
      </c>
      <c r="L584" s="31">
        <v>6120706</v>
      </c>
      <c r="M584" s="31">
        <v>6120706</v>
      </c>
      <c r="N584" s="30" t="s">
        <v>20201</v>
      </c>
      <c r="O584" s="30" t="s">
        <v>20202</v>
      </c>
      <c r="P584" s="30" t="s">
        <v>20203</v>
      </c>
      <c r="Q584" s="30" t="s">
        <v>20204</v>
      </c>
      <c r="R584" s="30" t="s">
        <v>4458</v>
      </c>
    </row>
    <row r="585" spans="1:18" x14ac:dyDescent="0.2">
      <c r="A585" s="30" t="s">
        <v>16301</v>
      </c>
      <c r="B585" s="30" t="str">
        <f t="shared" si="9"/>
        <v>000365005730253</v>
      </c>
      <c r="C585" s="71">
        <v>46164</v>
      </c>
      <c r="D585" s="30" t="s">
        <v>18388</v>
      </c>
      <c r="E585" s="71">
        <v>46164</v>
      </c>
      <c r="F585" s="71" t="e">
        <f>VLOOKUP(B585,[1]Ban_hang!R:S,2,0)</f>
        <v>#N/A</v>
      </c>
      <c r="G585" s="30" t="s">
        <v>18389</v>
      </c>
      <c r="H585" s="30" t="s">
        <v>18390</v>
      </c>
      <c r="I585" s="31">
        <v>5305790</v>
      </c>
      <c r="J585" s="31">
        <v>0</v>
      </c>
      <c r="K585" s="31">
        <v>424463</v>
      </c>
      <c r="L585" s="31">
        <v>5730253</v>
      </c>
      <c r="M585" s="31">
        <v>5730253</v>
      </c>
      <c r="N585" s="30" t="s">
        <v>20201</v>
      </c>
      <c r="O585" s="30" t="s">
        <v>20202</v>
      </c>
      <c r="P585" s="30" t="s">
        <v>20203</v>
      </c>
      <c r="Q585" s="30" t="s">
        <v>20204</v>
      </c>
      <c r="R585" s="30" t="s">
        <v>4458</v>
      </c>
    </row>
    <row r="586" spans="1:18" x14ac:dyDescent="0.2">
      <c r="A586" s="30" t="s">
        <v>16298</v>
      </c>
      <c r="B586" s="30" t="str">
        <f t="shared" si="9"/>
        <v>00037756596171</v>
      </c>
      <c r="C586" s="71">
        <v>46165</v>
      </c>
      <c r="D586" s="30" t="s">
        <v>18391</v>
      </c>
      <c r="E586" s="71">
        <v>46165</v>
      </c>
      <c r="F586" s="71" t="e">
        <f>VLOOKUP(B586,[1]Ban_hang!R:S,2,0)</f>
        <v>#N/A</v>
      </c>
      <c r="G586" s="30" t="s">
        <v>18392</v>
      </c>
      <c r="H586" s="30" t="s">
        <v>18393</v>
      </c>
      <c r="I586" s="31">
        <v>552010</v>
      </c>
      <c r="J586" s="31">
        <v>0</v>
      </c>
      <c r="K586" s="31">
        <v>44161</v>
      </c>
      <c r="L586" s="31">
        <v>596171</v>
      </c>
      <c r="M586" s="31">
        <v>596171</v>
      </c>
      <c r="N586" s="30" t="s">
        <v>20201</v>
      </c>
      <c r="O586" s="30" t="s">
        <v>20202</v>
      </c>
      <c r="P586" s="30" t="s">
        <v>20203</v>
      </c>
      <c r="Q586" s="30" t="s">
        <v>20204</v>
      </c>
      <c r="R586" s="30" t="s">
        <v>4458</v>
      </c>
    </row>
    <row r="587" spans="1:18" x14ac:dyDescent="0.2">
      <c r="A587" s="30" t="s">
        <v>7306</v>
      </c>
      <c r="B587" s="30" t="str">
        <f t="shared" si="9"/>
        <v>000377544186145</v>
      </c>
      <c r="C587" s="71">
        <v>46167</v>
      </c>
      <c r="D587" s="30" t="s">
        <v>18394</v>
      </c>
      <c r="E587" s="71">
        <v>46167</v>
      </c>
      <c r="F587" s="71" t="e">
        <f>VLOOKUP(B587,[1]Ban_hang!R:S,2,0)</f>
        <v>#N/A</v>
      </c>
      <c r="G587" s="30" t="s">
        <v>18395</v>
      </c>
      <c r="H587" s="30" t="s">
        <v>18396</v>
      </c>
      <c r="I587" s="31">
        <v>3876060</v>
      </c>
      <c r="J587" s="31">
        <v>0</v>
      </c>
      <c r="K587" s="31">
        <v>310085</v>
      </c>
      <c r="L587" s="31">
        <v>4186145</v>
      </c>
      <c r="M587" s="31">
        <v>4186145</v>
      </c>
      <c r="N587" s="30" t="s">
        <v>20201</v>
      </c>
      <c r="O587" s="30" t="s">
        <v>20202</v>
      </c>
      <c r="P587" s="30" t="s">
        <v>20203</v>
      </c>
      <c r="Q587" s="30" t="s">
        <v>20204</v>
      </c>
      <c r="R587" s="30" t="s">
        <v>4458</v>
      </c>
    </row>
    <row r="588" spans="1:18" x14ac:dyDescent="0.2">
      <c r="A588" s="30" t="s">
        <v>16291</v>
      </c>
      <c r="B588" s="30" t="str">
        <f t="shared" si="9"/>
        <v>000377591259399</v>
      </c>
      <c r="C588" s="71">
        <v>46167</v>
      </c>
      <c r="D588" s="30" t="s">
        <v>18397</v>
      </c>
      <c r="E588" s="71">
        <v>46167</v>
      </c>
      <c r="F588" s="71" t="e">
        <f>VLOOKUP(B588,[1]Ban_hang!R:S,2,0)</f>
        <v>#N/A</v>
      </c>
      <c r="G588" s="30" t="s">
        <v>18398</v>
      </c>
      <c r="H588" s="30" t="s">
        <v>18399</v>
      </c>
      <c r="I588" s="31">
        <v>1166110</v>
      </c>
      <c r="J588" s="31">
        <v>0</v>
      </c>
      <c r="K588" s="31">
        <v>93289</v>
      </c>
      <c r="L588" s="31">
        <v>1259399</v>
      </c>
      <c r="M588" s="31">
        <v>1259399</v>
      </c>
      <c r="N588" s="30" t="s">
        <v>20201</v>
      </c>
      <c r="O588" s="30" t="s">
        <v>20202</v>
      </c>
      <c r="P588" s="30" t="s">
        <v>20203</v>
      </c>
      <c r="Q588" s="30" t="s">
        <v>20204</v>
      </c>
      <c r="R588" s="30" t="s">
        <v>4458</v>
      </c>
    </row>
    <row r="589" spans="1:18" x14ac:dyDescent="0.2">
      <c r="A589" s="30" t="s">
        <v>16307</v>
      </c>
      <c r="B589" s="30" t="str">
        <f t="shared" si="9"/>
        <v>000377602241540</v>
      </c>
      <c r="C589" s="71">
        <v>46167</v>
      </c>
      <c r="D589" s="30" t="s">
        <v>18400</v>
      </c>
      <c r="E589" s="71">
        <v>46167</v>
      </c>
      <c r="F589" s="71" t="e">
        <f>VLOOKUP(B589,[1]Ban_hang!R:S,2,0)</f>
        <v>#N/A</v>
      </c>
      <c r="G589" s="30" t="s">
        <v>18401</v>
      </c>
      <c r="H589" s="30" t="s">
        <v>18402</v>
      </c>
      <c r="I589" s="31">
        <v>2075500</v>
      </c>
      <c r="J589" s="31">
        <v>0</v>
      </c>
      <c r="K589" s="31">
        <v>166040</v>
      </c>
      <c r="L589" s="31">
        <v>2241540</v>
      </c>
      <c r="M589" s="31">
        <v>2241540</v>
      </c>
      <c r="N589" s="30" t="s">
        <v>20201</v>
      </c>
      <c r="O589" s="30" t="s">
        <v>20202</v>
      </c>
      <c r="P589" s="30" t="s">
        <v>20203</v>
      </c>
      <c r="Q589" s="30" t="s">
        <v>20204</v>
      </c>
      <c r="R589" s="30" t="s">
        <v>4458</v>
      </c>
    </row>
    <row r="590" spans="1:18" x14ac:dyDescent="0.2">
      <c r="A590" s="30" t="s">
        <v>16308</v>
      </c>
      <c r="B590" s="30" t="str">
        <f t="shared" si="9"/>
        <v>000377575452272</v>
      </c>
      <c r="C590" s="71">
        <v>46167</v>
      </c>
      <c r="D590" s="30" t="s">
        <v>18403</v>
      </c>
      <c r="E590" s="71">
        <v>46167</v>
      </c>
      <c r="F590" s="71" t="e">
        <f>VLOOKUP(B590,[1]Ban_hang!R:S,2,0)</f>
        <v>#N/A</v>
      </c>
      <c r="G590" s="30" t="s">
        <v>18404</v>
      </c>
      <c r="H590" s="30" t="s">
        <v>18405</v>
      </c>
      <c r="I590" s="31">
        <v>5048400</v>
      </c>
      <c r="J590" s="31">
        <v>0</v>
      </c>
      <c r="K590" s="31">
        <v>403872</v>
      </c>
      <c r="L590" s="31">
        <v>5452272</v>
      </c>
      <c r="M590" s="31">
        <v>5452272</v>
      </c>
      <c r="N590" s="30" t="s">
        <v>20201</v>
      </c>
      <c r="O590" s="30" t="s">
        <v>20202</v>
      </c>
      <c r="P590" s="30" t="s">
        <v>20203</v>
      </c>
      <c r="Q590" s="30" t="s">
        <v>20204</v>
      </c>
      <c r="R590" s="30" t="s">
        <v>4458</v>
      </c>
    </row>
    <row r="591" spans="1:18" x14ac:dyDescent="0.2">
      <c r="A591" s="30" t="s">
        <v>16310</v>
      </c>
      <c r="B591" s="30" t="str">
        <f t="shared" si="9"/>
        <v>000377582042804</v>
      </c>
      <c r="C591" s="71">
        <v>46167</v>
      </c>
      <c r="D591" s="30" t="s">
        <v>18406</v>
      </c>
      <c r="E591" s="71">
        <v>46167</v>
      </c>
      <c r="F591" s="71" t="e">
        <f>VLOOKUP(B591,[1]Ban_hang!R:S,2,0)</f>
        <v>#N/A</v>
      </c>
      <c r="G591" s="30" t="s">
        <v>18407</v>
      </c>
      <c r="H591" s="30" t="s">
        <v>18408</v>
      </c>
      <c r="I591" s="31">
        <v>1891485</v>
      </c>
      <c r="J591" s="31">
        <v>0</v>
      </c>
      <c r="K591" s="31">
        <v>151319</v>
      </c>
      <c r="L591" s="31">
        <v>2042804</v>
      </c>
      <c r="M591" s="31">
        <v>2042804</v>
      </c>
      <c r="N591" s="30" t="s">
        <v>20201</v>
      </c>
      <c r="O591" s="30" t="s">
        <v>20202</v>
      </c>
      <c r="P591" s="30" t="s">
        <v>20203</v>
      </c>
      <c r="Q591" s="30" t="s">
        <v>20204</v>
      </c>
      <c r="R591" s="30" t="s">
        <v>4458</v>
      </c>
    </row>
    <row r="592" spans="1:18" x14ac:dyDescent="0.2">
      <c r="A592" s="30" t="s">
        <v>16302</v>
      </c>
      <c r="B592" s="30" t="str">
        <f t="shared" si="9"/>
        <v>000378602656957</v>
      </c>
      <c r="C592" s="71">
        <v>46167</v>
      </c>
      <c r="D592" s="30" t="s">
        <v>18409</v>
      </c>
      <c r="E592" s="71">
        <v>46167</v>
      </c>
      <c r="F592" s="71" t="e">
        <f>VLOOKUP(B592,[1]Ban_hang!R:S,2,0)</f>
        <v>#N/A</v>
      </c>
      <c r="G592" s="30" t="s">
        <v>18410</v>
      </c>
      <c r="H592" s="30" t="s">
        <v>18411</v>
      </c>
      <c r="I592" s="31">
        <v>2460145</v>
      </c>
      <c r="J592" s="31">
        <v>0</v>
      </c>
      <c r="K592" s="31">
        <v>196812</v>
      </c>
      <c r="L592" s="31">
        <v>2656957</v>
      </c>
      <c r="M592" s="31">
        <v>2656957</v>
      </c>
      <c r="N592" s="30" t="s">
        <v>20201</v>
      </c>
      <c r="O592" s="30" t="s">
        <v>20202</v>
      </c>
      <c r="P592" s="30" t="s">
        <v>20203</v>
      </c>
      <c r="Q592" s="30" t="s">
        <v>20205</v>
      </c>
      <c r="R592" s="30" t="s">
        <v>4174</v>
      </c>
    </row>
    <row r="593" spans="1:18" x14ac:dyDescent="0.2">
      <c r="A593" s="30" t="s">
        <v>16289</v>
      </c>
      <c r="B593" s="30" t="str">
        <f t="shared" si="9"/>
        <v>000377613246599</v>
      </c>
      <c r="C593" s="71">
        <v>46167</v>
      </c>
      <c r="D593" s="30" t="s">
        <v>18412</v>
      </c>
      <c r="E593" s="71">
        <v>46167</v>
      </c>
      <c r="F593" s="71" t="e">
        <f>VLOOKUP(B593,[1]Ban_hang!R:S,2,0)</f>
        <v>#N/A</v>
      </c>
      <c r="G593" s="30" t="s">
        <v>18413</v>
      </c>
      <c r="H593" s="30" t="s">
        <v>18414</v>
      </c>
      <c r="I593" s="31">
        <v>3006110</v>
      </c>
      <c r="J593" s="31">
        <v>0</v>
      </c>
      <c r="K593" s="31">
        <v>240489</v>
      </c>
      <c r="L593" s="31">
        <v>3246599</v>
      </c>
      <c r="M593" s="31">
        <v>3246599</v>
      </c>
      <c r="N593" s="30" t="s">
        <v>20201</v>
      </c>
      <c r="O593" s="30" t="s">
        <v>20202</v>
      </c>
      <c r="P593" s="30" t="s">
        <v>20203</v>
      </c>
      <c r="Q593" s="30" t="s">
        <v>20204</v>
      </c>
      <c r="R593" s="30" t="s">
        <v>4458</v>
      </c>
    </row>
    <row r="594" spans="1:18" x14ac:dyDescent="0.2">
      <c r="A594" s="30" t="s">
        <v>16305</v>
      </c>
      <c r="B594" s="30" t="str">
        <f t="shared" si="9"/>
        <v>000380076296994</v>
      </c>
      <c r="C594" s="71">
        <v>46168</v>
      </c>
      <c r="D594" s="30" t="s">
        <v>18415</v>
      </c>
      <c r="E594" s="71">
        <v>46168</v>
      </c>
      <c r="F594" s="71" t="e">
        <f>VLOOKUP(B594,[1]Ban_hang!R:S,2,0)</f>
        <v>#N/A</v>
      </c>
      <c r="G594" s="30" t="s">
        <v>18416</v>
      </c>
      <c r="H594" s="30" t="s">
        <v>18417</v>
      </c>
      <c r="I594" s="31">
        <v>5830550</v>
      </c>
      <c r="J594" s="31">
        <v>0</v>
      </c>
      <c r="K594" s="31">
        <v>466444</v>
      </c>
      <c r="L594" s="31">
        <v>6296994</v>
      </c>
      <c r="M594" s="31">
        <v>6296994</v>
      </c>
      <c r="N594" s="30" t="s">
        <v>20201</v>
      </c>
      <c r="O594" s="30" t="s">
        <v>20202</v>
      </c>
      <c r="P594" s="30" t="s">
        <v>20203</v>
      </c>
      <c r="Q594" s="30" t="s">
        <v>20205</v>
      </c>
      <c r="R594" s="30" t="s">
        <v>4174</v>
      </c>
    </row>
    <row r="595" spans="1:18" x14ac:dyDescent="0.2">
      <c r="A595" s="30" t="s">
        <v>16305</v>
      </c>
      <c r="B595" s="30" t="str">
        <f t="shared" si="9"/>
        <v>000380062518798</v>
      </c>
      <c r="C595" s="71">
        <v>46168</v>
      </c>
      <c r="D595" s="30" t="s">
        <v>18418</v>
      </c>
      <c r="E595" s="71">
        <v>46168</v>
      </c>
      <c r="F595" s="71" t="e">
        <f>VLOOKUP(B595,[1]Ban_hang!R:S,2,0)</f>
        <v>#N/A</v>
      </c>
      <c r="G595" s="30" t="s">
        <v>18419</v>
      </c>
      <c r="H595" s="30" t="s">
        <v>18420</v>
      </c>
      <c r="I595" s="31">
        <v>2332220</v>
      </c>
      <c r="J595" s="31">
        <v>0</v>
      </c>
      <c r="K595" s="31">
        <v>186578</v>
      </c>
      <c r="L595" s="31">
        <v>2518798</v>
      </c>
      <c r="M595" s="31">
        <v>2518798</v>
      </c>
      <c r="N595" s="30" t="s">
        <v>20201</v>
      </c>
      <c r="O595" s="30" t="s">
        <v>20202</v>
      </c>
      <c r="P595" s="30" t="s">
        <v>20203</v>
      </c>
      <c r="Q595" s="30" t="s">
        <v>20205</v>
      </c>
      <c r="R595" s="30" t="s">
        <v>4174</v>
      </c>
    </row>
    <row r="596" spans="1:18" x14ac:dyDescent="0.2">
      <c r="A596" s="30" t="s">
        <v>16292</v>
      </c>
      <c r="B596" s="30" t="str">
        <f t="shared" si="9"/>
        <v>000379291120770</v>
      </c>
      <c r="C596" s="71">
        <v>46169</v>
      </c>
      <c r="D596" s="30" t="s">
        <v>18421</v>
      </c>
      <c r="E596" s="71">
        <v>46169</v>
      </c>
      <c r="F596" s="71" t="e">
        <f>VLOOKUP(B596,[1]Ban_hang!R:S,2,0)</f>
        <v>#N/A</v>
      </c>
      <c r="G596" s="30" t="s">
        <v>18422</v>
      </c>
      <c r="H596" s="30" t="s">
        <v>18423</v>
      </c>
      <c r="I596" s="31">
        <v>1037750</v>
      </c>
      <c r="J596" s="31">
        <v>0</v>
      </c>
      <c r="K596" s="31">
        <v>83020</v>
      </c>
      <c r="L596" s="31">
        <v>1120770</v>
      </c>
      <c r="M596" s="31">
        <v>1120770</v>
      </c>
      <c r="N596" s="30" t="s">
        <v>20201</v>
      </c>
      <c r="O596" s="30" t="s">
        <v>20202</v>
      </c>
      <c r="P596" s="30" t="s">
        <v>20203</v>
      </c>
      <c r="Q596" s="30" t="s">
        <v>20204</v>
      </c>
      <c r="R596" s="30" t="s">
        <v>4458</v>
      </c>
    </row>
    <row r="597" spans="1:18" x14ac:dyDescent="0.2">
      <c r="A597" s="30" t="s">
        <v>16300</v>
      </c>
      <c r="B597" s="30" t="str">
        <f t="shared" si="9"/>
        <v>000379272114370</v>
      </c>
      <c r="C597" s="71">
        <v>46169</v>
      </c>
      <c r="D597" s="30" t="s">
        <v>18424</v>
      </c>
      <c r="E597" s="71">
        <v>46169</v>
      </c>
      <c r="F597" s="71" t="e">
        <f>VLOOKUP(B597,[1]Ban_hang!R:S,2,0)</f>
        <v>#N/A</v>
      </c>
      <c r="G597" s="30" t="s">
        <v>18425</v>
      </c>
      <c r="H597" s="30" t="s">
        <v>18426</v>
      </c>
      <c r="I597" s="31">
        <v>1957750</v>
      </c>
      <c r="J597" s="31">
        <v>0</v>
      </c>
      <c r="K597" s="31">
        <v>156620</v>
      </c>
      <c r="L597" s="31">
        <v>2114370</v>
      </c>
      <c r="M597" s="31">
        <v>2114370</v>
      </c>
      <c r="N597" s="30" t="s">
        <v>20201</v>
      </c>
      <c r="O597" s="30" t="s">
        <v>20202</v>
      </c>
      <c r="P597" s="30" t="s">
        <v>20203</v>
      </c>
      <c r="Q597" s="30" t="s">
        <v>20204</v>
      </c>
      <c r="R597" s="30" t="s">
        <v>4458</v>
      </c>
    </row>
    <row r="598" spans="1:18" x14ac:dyDescent="0.2">
      <c r="A598" s="30" t="s">
        <v>16292</v>
      </c>
      <c r="B598" s="30" t="str">
        <f t="shared" si="9"/>
        <v>000379304866588</v>
      </c>
      <c r="C598" s="71">
        <v>46169</v>
      </c>
      <c r="D598" s="30" t="s">
        <v>18427</v>
      </c>
      <c r="E598" s="71">
        <v>46169</v>
      </c>
      <c r="F598" s="71" t="e">
        <f>VLOOKUP(B598,[1]Ban_hang!R:S,2,0)</f>
        <v>#N/A</v>
      </c>
      <c r="G598" s="30" t="s">
        <v>18428</v>
      </c>
      <c r="H598" s="30" t="s">
        <v>18429</v>
      </c>
      <c r="I598" s="31">
        <v>4506100</v>
      </c>
      <c r="J598" s="31">
        <v>0</v>
      </c>
      <c r="K598" s="31">
        <v>360488</v>
      </c>
      <c r="L598" s="31">
        <v>4866588</v>
      </c>
      <c r="M598" s="31">
        <v>4866588</v>
      </c>
      <c r="N598" s="30" t="s">
        <v>20201</v>
      </c>
      <c r="O598" s="30" t="s">
        <v>20202</v>
      </c>
      <c r="P598" s="30" t="s">
        <v>20203</v>
      </c>
      <c r="Q598" s="30" t="s">
        <v>20204</v>
      </c>
      <c r="R598" s="30" t="s">
        <v>4458</v>
      </c>
    </row>
    <row r="599" spans="1:18" x14ac:dyDescent="0.2">
      <c r="A599" s="30" t="s">
        <v>16300</v>
      </c>
      <c r="B599" s="30" t="str">
        <f t="shared" si="9"/>
        <v>00037928783000</v>
      </c>
      <c r="C599" s="71">
        <v>46169</v>
      </c>
      <c r="D599" s="30" t="s">
        <v>18430</v>
      </c>
      <c r="E599" s="71">
        <v>46169</v>
      </c>
      <c r="F599" s="71" t="e">
        <f>VLOOKUP(B599,[1]Ban_hang!R:S,2,0)</f>
        <v>#N/A</v>
      </c>
      <c r="G599" s="30" t="s">
        <v>18431</v>
      </c>
      <c r="H599" s="30" t="s">
        <v>18432</v>
      </c>
      <c r="I599" s="31">
        <v>725000</v>
      </c>
      <c r="J599" s="31">
        <v>0</v>
      </c>
      <c r="K599" s="31">
        <v>58000</v>
      </c>
      <c r="L599" s="31">
        <v>783000</v>
      </c>
      <c r="M599" s="31">
        <v>783000</v>
      </c>
      <c r="N599" s="30" t="s">
        <v>20201</v>
      </c>
      <c r="O599" s="30" t="s">
        <v>20202</v>
      </c>
      <c r="P599" s="30" t="s">
        <v>20203</v>
      </c>
      <c r="Q599" s="30" t="s">
        <v>20204</v>
      </c>
      <c r="R599" s="30" t="s">
        <v>4458</v>
      </c>
    </row>
    <row r="600" spans="1:18" x14ac:dyDescent="0.2">
      <c r="A600" s="30" t="s">
        <v>16309</v>
      </c>
      <c r="B600" s="30" t="str">
        <f t="shared" si="9"/>
        <v>000379331744718</v>
      </c>
      <c r="C600" s="71">
        <v>46170</v>
      </c>
      <c r="D600" s="30" t="s">
        <v>18433</v>
      </c>
      <c r="E600" s="71">
        <v>46170</v>
      </c>
      <c r="F600" s="71" t="e">
        <f>VLOOKUP(B600,[1]Ban_hang!R:S,2,0)</f>
        <v>#N/A</v>
      </c>
      <c r="G600" s="30" t="s">
        <v>18434</v>
      </c>
      <c r="H600" s="30" t="s">
        <v>18435</v>
      </c>
      <c r="I600" s="31">
        <v>1615480</v>
      </c>
      <c r="J600" s="31">
        <v>0</v>
      </c>
      <c r="K600" s="31">
        <v>129238</v>
      </c>
      <c r="L600" s="31">
        <v>1744718</v>
      </c>
      <c r="M600" s="31">
        <v>1744718</v>
      </c>
      <c r="N600" s="30" t="s">
        <v>20201</v>
      </c>
      <c r="O600" s="30" t="s">
        <v>20202</v>
      </c>
      <c r="P600" s="30" t="s">
        <v>20203</v>
      </c>
      <c r="Q600" s="30" t="s">
        <v>20204</v>
      </c>
      <c r="R600" s="30" t="s">
        <v>4458</v>
      </c>
    </row>
    <row r="601" spans="1:18" x14ac:dyDescent="0.2">
      <c r="A601" s="30" t="s">
        <v>16308</v>
      </c>
      <c r="B601" s="30" t="str">
        <f t="shared" si="9"/>
        <v>0003793211995020</v>
      </c>
      <c r="C601" s="71">
        <v>46170</v>
      </c>
      <c r="D601" s="30" t="s">
        <v>18436</v>
      </c>
      <c r="E601" s="71">
        <v>46170</v>
      </c>
      <c r="F601" s="71" t="e">
        <f>VLOOKUP(B601,[1]Ban_hang!R:S,2,0)</f>
        <v>#N/A</v>
      </c>
      <c r="G601" s="30" t="s">
        <v>18437</v>
      </c>
      <c r="H601" s="30" t="s">
        <v>18438</v>
      </c>
      <c r="I601" s="31">
        <v>11106500</v>
      </c>
      <c r="J601" s="31">
        <v>0</v>
      </c>
      <c r="K601" s="31">
        <v>888520</v>
      </c>
      <c r="L601" s="31">
        <v>11995020</v>
      </c>
      <c r="M601" s="31">
        <v>11995020</v>
      </c>
      <c r="N601" s="30" t="s">
        <v>20201</v>
      </c>
      <c r="O601" s="30" t="s">
        <v>20202</v>
      </c>
      <c r="P601" s="30" t="s">
        <v>20203</v>
      </c>
      <c r="Q601" s="30" t="s">
        <v>20204</v>
      </c>
      <c r="R601" s="30" t="s">
        <v>4458</v>
      </c>
    </row>
    <row r="602" spans="1:18" x14ac:dyDescent="0.2">
      <c r="A602" s="30" t="s">
        <v>7306</v>
      </c>
      <c r="B602" s="30" t="str">
        <f t="shared" si="9"/>
        <v>000379353842817</v>
      </c>
      <c r="C602" s="71">
        <v>46170</v>
      </c>
      <c r="D602" s="30" t="s">
        <v>18439</v>
      </c>
      <c r="E602" s="71">
        <v>46170</v>
      </c>
      <c r="F602" s="71" t="e">
        <f>VLOOKUP(B602,[1]Ban_hang!R:S,2,0)</f>
        <v>#N/A</v>
      </c>
      <c r="G602" s="30" t="s">
        <v>18440</v>
      </c>
      <c r="H602" s="30" t="s">
        <v>18441</v>
      </c>
      <c r="I602" s="31">
        <v>3558164</v>
      </c>
      <c r="J602" s="31">
        <v>0</v>
      </c>
      <c r="K602" s="31">
        <v>284653</v>
      </c>
      <c r="L602" s="31">
        <v>3842817</v>
      </c>
      <c r="M602" s="31">
        <v>3842817</v>
      </c>
      <c r="N602" s="30" t="s">
        <v>20201</v>
      </c>
      <c r="O602" s="30" t="s">
        <v>20202</v>
      </c>
      <c r="P602" s="30" t="s">
        <v>20203</v>
      </c>
      <c r="Q602" s="30" t="s">
        <v>20204</v>
      </c>
      <c r="R602" s="30" t="s">
        <v>4458</v>
      </c>
    </row>
    <row r="603" spans="1:18" x14ac:dyDescent="0.2">
      <c r="A603" s="30" t="s">
        <v>16295</v>
      </c>
      <c r="B603" s="30" t="str">
        <f t="shared" si="9"/>
        <v>000379342995175</v>
      </c>
      <c r="C603" s="71">
        <v>46170</v>
      </c>
      <c r="D603" s="30" t="s">
        <v>18442</v>
      </c>
      <c r="E603" s="71">
        <v>46170</v>
      </c>
      <c r="F603" s="71" t="e">
        <f>VLOOKUP(B603,[1]Ban_hang!R:S,2,0)</f>
        <v>#N/A</v>
      </c>
      <c r="G603" s="30" t="s">
        <v>18443</v>
      </c>
      <c r="H603" s="30" t="s">
        <v>18444</v>
      </c>
      <c r="I603" s="31">
        <v>2773310</v>
      </c>
      <c r="J603" s="31">
        <v>0</v>
      </c>
      <c r="K603" s="31">
        <v>221865</v>
      </c>
      <c r="L603" s="31">
        <v>2995175</v>
      </c>
      <c r="M603" s="31">
        <v>2995175</v>
      </c>
      <c r="N603" s="30" t="s">
        <v>20201</v>
      </c>
      <c r="O603" s="30" t="s">
        <v>20202</v>
      </c>
      <c r="P603" s="30" t="s">
        <v>20203</v>
      </c>
      <c r="Q603" s="30" t="s">
        <v>20204</v>
      </c>
      <c r="R603" s="30" t="s">
        <v>4458</v>
      </c>
    </row>
    <row r="604" spans="1:18" x14ac:dyDescent="0.2">
      <c r="A604" s="30" t="s">
        <v>16290</v>
      </c>
      <c r="B604" s="30" t="str">
        <f t="shared" si="9"/>
        <v>000379312241540</v>
      </c>
      <c r="C604" s="71">
        <v>46170</v>
      </c>
      <c r="D604" s="30" t="s">
        <v>18445</v>
      </c>
      <c r="E604" s="71">
        <v>46170</v>
      </c>
      <c r="F604" s="71" t="e">
        <f>VLOOKUP(B604,[1]Ban_hang!R:S,2,0)</f>
        <v>#N/A</v>
      </c>
      <c r="G604" s="30" t="s">
        <v>18446</v>
      </c>
      <c r="H604" s="30" t="s">
        <v>18447</v>
      </c>
      <c r="I604" s="31">
        <v>2075500</v>
      </c>
      <c r="J604" s="31">
        <v>0</v>
      </c>
      <c r="K604" s="31">
        <v>166040</v>
      </c>
      <c r="L604" s="31">
        <v>2241540</v>
      </c>
      <c r="M604" s="31">
        <v>2241540</v>
      </c>
      <c r="N604" s="30" t="s">
        <v>20201</v>
      </c>
      <c r="O604" s="30" t="s">
        <v>20202</v>
      </c>
      <c r="P604" s="30" t="s">
        <v>20203</v>
      </c>
      <c r="Q604" s="30" t="s">
        <v>20204</v>
      </c>
      <c r="R604" s="30" t="s">
        <v>4458</v>
      </c>
    </row>
    <row r="605" spans="1:18" x14ac:dyDescent="0.2">
      <c r="A605" s="30" t="s">
        <v>16296</v>
      </c>
      <c r="B605" s="30" t="str">
        <f t="shared" si="9"/>
        <v>000379371744718</v>
      </c>
      <c r="C605" s="71">
        <v>46171</v>
      </c>
      <c r="D605" s="30" t="s">
        <v>18448</v>
      </c>
      <c r="E605" s="71">
        <v>46171</v>
      </c>
      <c r="F605" s="71" t="e">
        <f>VLOOKUP(B605,[1]Ban_hang!R:S,2,0)</f>
        <v>#N/A</v>
      </c>
      <c r="G605" s="30" t="s">
        <v>18449</v>
      </c>
      <c r="H605" s="30" t="s">
        <v>18450</v>
      </c>
      <c r="I605" s="31">
        <v>1615480</v>
      </c>
      <c r="J605" s="31">
        <v>0</v>
      </c>
      <c r="K605" s="31">
        <v>129238</v>
      </c>
      <c r="L605" s="31">
        <v>1744718</v>
      </c>
      <c r="M605" s="31">
        <v>1744718</v>
      </c>
      <c r="N605" s="30" t="s">
        <v>20201</v>
      </c>
      <c r="O605" s="30" t="s">
        <v>20202</v>
      </c>
      <c r="P605" s="30" t="s">
        <v>20203</v>
      </c>
      <c r="Q605" s="30" t="s">
        <v>20204</v>
      </c>
      <c r="R605" s="30" t="s">
        <v>4458</v>
      </c>
    </row>
    <row r="606" spans="1:18" x14ac:dyDescent="0.2">
      <c r="A606" s="30" t="s">
        <v>16302</v>
      </c>
      <c r="B606" s="30" t="str">
        <f t="shared" si="9"/>
        <v>00039533560385</v>
      </c>
      <c r="C606" s="71">
        <v>46171</v>
      </c>
      <c r="D606" s="30" t="s">
        <v>18451</v>
      </c>
      <c r="E606" s="71">
        <v>46171</v>
      </c>
      <c r="F606" s="71" t="e">
        <f>VLOOKUP(B606,[1]Ban_hang!R:S,2,0)</f>
        <v>#N/A</v>
      </c>
      <c r="G606" s="30" t="s">
        <v>18452</v>
      </c>
      <c r="H606" s="30" t="s">
        <v>18453</v>
      </c>
      <c r="I606" s="31">
        <v>518875</v>
      </c>
      <c r="J606" s="31">
        <v>0</v>
      </c>
      <c r="K606" s="31">
        <v>41510</v>
      </c>
      <c r="L606" s="31">
        <v>560385</v>
      </c>
      <c r="M606" s="31">
        <v>560385</v>
      </c>
      <c r="N606" s="30" t="s">
        <v>20201</v>
      </c>
      <c r="O606" s="30" t="s">
        <v>20202</v>
      </c>
      <c r="P606" s="30" t="s">
        <v>20203</v>
      </c>
      <c r="Q606" s="30" t="s">
        <v>20205</v>
      </c>
      <c r="R606" s="30" t="s">
        <v>4174</v>
      </c>
    </row>
    <row r="607" spans="1:18" x14ac:dyDescent="0.2">
      <c r="A607" s="30" t="s">
        <v>16296</v>
      </c>
      <c r="B607" s="30" t="str">
        <f t="shared" si="9"/>
        <v>000379361379171</v>
      </c>
      <c r="C607" s="71">
        <v>46171</v>
      </c>
      <c r="D607" s="30" t="s">
        <v>18454</v>
      </c>
      <c r="E607" s="71">
        <v>46171</v>
      </c>
      <c r="F607" s="71" t="e">
        <f>VLOOKUP(B607,[1]Ban_hang!R:S,2,0)</f>
        <v>#N/A</v>
      </c>
      <c r="G607" s="30" t="s">
        <v>18455</v>
      </c>
      <c r="H607" s="30" t="s">
        <v>18456</v>
      </c>
      <c r="I607" s="31">
        <v>1277010</v>
      </c>
      <c r="J607" s="31">
        <v>0</v>
      </c>
      <c r="K607" s="31">
        <v>102161</v>
      </c>
      <c r="L607" s="31">
        <v>1379171</v>
      </c>
      <c r="M607" s="31">
        <v>1379171</v>
      </c>
      <c r="N607" s="30" t="s">
        <v>20201</v>
      </c>
      <c r="O607" s="30" t="s">
        <v>20202</v>
      </c>
      <c r="P607" s="30" t="s">
        <v>20203</v>
      </c>
      <c r="Q607" s="30" t="s">
        <v>20204</v>
      </c>
      <c r="R607" s="30" t="s">
        <v>4458</v>
      </c>
    </row>
    <row r="608" spans="1:18" x14ac:dyDescent="0.2">
      <c r="A608" s="30" t="s">
        <v>16302</v>
      </c>
      <c r="B608" s="30" t="str">
        <f t="shared" si="9"/>
        <v>000395376005794</v>
      </c>
      <c r="C608" s="71">
        <v>46171</v>
      </c>
      <c r="D608" s="30" t="s">
        <v>18457</v>
      </c>
      <c r="E608" s="71">
        <v>46171</v>
      </c>
      <c r="F608" s="71" t="e">
        <f>VLOOKUP(B608,[1]Ban_hang!R:S,2,0)</f>
        <v>#N/A</v>
      </c>
      <c r="G608" s="30" t="s">
        <v>18458</v>
      </c>
      <c r="H608" s="30" t="s">
        <v>18459</v>
      </c>
      <c r="I608" s="31">
        <v>5560920</v>
      </c>
      <c r="J608" s="31">
        <v>0</v>
      </c>
      <c r="K608" s="31">
        <v>444874</v>
      </c>
      <c r="L608" s="31">
        <v>6005794</v>
      </c>
      <c r="M608" s="31">
        <v>6005794</v>
      </c>
      <c r="N608" s="30" t="s">
        <v>20201</v>
      </c>
      <c r="O608" s="30" t="s">
        <v>20202</v>
      </c>
      <c r="P608" s="30" t="s">
        <v>20203</v>
      </c>
      <c r="Q608" s="30" t="s">
        <v>20205</v>
      </c>
      <c r="R608" s="30" t="s">
        <v>4174</v>
      </c>
    </row>
    <row r="609" spans="1:18" x14ac:dyDescent="0.2">
      <c r="A609" s="30" t="s">
        <v>16304</v>
      </c>
      <c r="B609" s="30" t="str">
        <f t="shared" si="9"/>
        <v>00039534496800</v>
      </c>
      <c r="C609" s="71">
        <v>46171</v>
      </c>
      <c r="D609" s="30" t="s">
        <v>18460</v>
      </c>
      <c r="E609" s="71">
        <v>46171</v>
      </c>
      <c r="F609" s="71" t="e">
        <f>VLOOKUP(B609,[1]Ban_hang!R:S,2,0)</f>
        <v>#N/A</v>
      </c>
      <c r="G609" s="30" t="s">
        <v>18461</v>
      </c>
      <c r="H609" s="30" t="s">
        <v>18462</v>
      </c>
      <c r="I609" s="31">
        <v>460000</v>
      </c>
      <c r="J609" s="31">
        <v>0</v>
      </c>
      <c r="K609" s="31">
        <v>36800</v>
      </c>
      <c r="L609" s="31">
        <v>496800</v>
      </c>
      <c r="M609" s="31">
        <v>496800</v>
      </c>
      <c r="N609" s="30" t="s">
        <v>20201</v>
      </c>
      <c r="O609" s="30" t="s">
        <v>20202</v>
      </c>
      <c r="P609" s="30" t="s">
        <v>20203</v>
      </c>
      <c r="Q609" s="30" t="s">
        <v>20205</v>
      </c>
      <c r="R609" s="30" t="s">
        <v>4174</v>
      </c>
    </row>
    <row r="610" spans="1:18" x14ac:dyDescent="0.2">
      <c r="A610" s="30" t="s">
        <v>16304</v>
      </c>
      <c r="B610" s="30" t="str">
        <f t="shared" si="9"/>
        <v>000395364370522</v>
      </c>
      <c r="C610" s="71">
        <v>46171</v>
      </c>
      <c r="D610" s="30" t="s">
        <v>18463</v>
      </c>
      <c r="E610" s="71">
        <v>46171</v>
      </c>
      <c r="F610" s="71" t="e">
        <f>VLOOKUP(B610,[1]Ban_hang!R:S,2,0)</f>
        <v>#N/A</v>
      </c>
      <c r="G610" s="30" t="s">
        <v>18464</v>
      </c>
      <c r="H610" s="30" t="s">
        <v>18465</v>
      </c>
      <c r="I610" s="31">
        <v>4046780</v>
      </c>
      <c r="J610" s="31">
        <v>0</v>
      </c>
      <c r="K610" s="31">
        <v>323742</v>
      </c>
      <c r="L610" s="31">
        <v>4370522</v>
      </c>
      <c r="M610" s="31">
        <v>4370522</v>
      </c>
      <c r="N610" s="30" t="s">
        <v>20201</v>
      </c>
      <c r="O610" s="30" t="s">
        <v>20202</v>
      </c>
      <c r="P610" s="30" t="s">
        <v>20203</v>
      </c>
      <c r="Q610" s="30" t="s">
        <v>20205</v>
      </c>
      <c r="R610" s="30" t="s">
        <v>4174</v>
      </c>
    </row>
    <row r="611" spans="1:18" x14ac:dyDescent="0.2">
      <c r="A611" s="30" t="s">
        <v>16298</v>
      </c>
      <c r="B611" s="30" t="str">
        <f t="shared" si="9"/>
        <v>000379392241540</v>
      </c>
      <c r="C611" s="71">
        <v>46172</v>
      </c>
      <c r="D611" s="30" t="s">
        <v>18466</v>
      </c>
      <c r="E611" s="71">
        <v>46172</v>
      </c>
      <c r="F611" s="71" t="e">
        <f>VLOOKUP(B611,[1]Ban_hang!R:S,2,0)</f>
        <v>#N/A</v>
      </c>
      <c r="G611" s="30" t="s">
        <v>18467</v>
      </c>
      <c r="H611" s="30" t="s">
        <v>18468</v>
      </c>
      <c r="I611" s="31">
        <v>2075500</v>
      </c>
      <c r="J611" s="31">
        <v>0</v>
      </c>
      <c r="K611" s="31">
        <v>166040</v>
      </c>
      <c r="L611" s="31">
        <v>2241540</v>
      </c>
      <c r="M611" s="31">
        <v>2241540</v>
      </c>
      <c r="N611" s="30" t="s">
        <v>20201</v>
      </c>
      <c r="O611" s="30" t="s">
        <v>20202</v>
      </c>
      <c r="P611" s="30" t="s">
        <v>20203</v>
      </c>
      <c r="Q611" s="30" t="s">
        <v>20204</v>
      </c>
      <c r="R611" s="30" t="s">
        <v>4458</v>
      </c>
    </row>
    <row r="612" spans="1:18" x14ac:dyDescent="0.2">
      <c r="A612" s="30" t="s">
        <v>16298</v>
      </c>
      <c r="B612" s="30" t="str">
        <f t="shared" si="9"/>
        <v>000379387685896</v>
      </c>
      <c r="C612" s="71">
        <v>46172</v>
      </c>
      <c r="D612" s="30" t="s">
        <v>18469</v>
      </c>
      <c r="E612" s="71">
        <v>46172</v>
      </c>
      <c r="F612" s="71" t="e">
        <f>VLOOKUP(B612,[1]Ban_hang!R:S,2,0)</f>
        <v>#N/A</v>
      </c>
      <c r="G612" s="30" t="s">
        <v>18470</v>
      </c>
      <c r="H612" s="30" t="s">
        <v>18471</v>
      </c>
      <c r="I612" s="31">
        <v>7116570</v>
      </c>
      <c r="J612" s="31">
        <v>0</v>
      </c>
      <c r="K612" s="31">
        <v>569326</v>
      </c>
      <c r="L612" s="31">
        <v>7685896</v>
      </c>
      <c r="M612" s="31">
        <v>7685896</v>
      </c>
      <c r="N612" s="30" t="s">
        <v>20201</v>
      </c>
      <c r="O612" s="30" t="s">
        <v>20202</v>
      </c>
      <c r="P612" s="30" t="s">
        <v>20203</v>
      </c>
      <c r="Q612" s="30" t="s">
        <v>20204</v>
      </c>
      <c r="R612" s="30" t="s">
        <v>4458</v>
      </c>
    </row>
    <row r="613" spans="1:18" x14ac:dyDescent="0.2">
      <c r="A613" s="30" t="s">
        <v>16291</v>
      </c>
      <c r="B613" s="30" t="str">
        <f t="shared" si="9"/>
        <v>000395903004117</v>
      </c>
      <c r="C613" s="71">
        <v>46174</v>
      </c>
      <c r="D613" s="30" t="s">
        <v>20212</v>
      </c>
      <c r="E613" s="71">
        <v>46174</v>
      </c>
      <c r="F613" s="71" t="e">
        <f>VLOOKUP(B613,[1]Ban_hang!R:S,2,0)</f>
        <v>#N/A</v>
      </c>
      <c r="G613" s="30" t="s">
        <v>20213</v>
      </c>
      <c r="H613" s="30" t="s">
        <v>20214</v>
      </c>
      <c r="I613" s="31">
        <v>2781590</v>
      </c>
      <c r="J613" s="31">
        <v>0</v>
      </c>
      <c r="K613" s="31">
        <v>222527</v>
      </c>
      <c r="L613" s="31">
        <v>3004117</v>
      </c>
      <c r="M613" s="31">
        <v>3004117</v>
      </c>
      <c r="N613" s="30" t="s">
        <v>20201</v>
      </c>
      <c r="O613" s="30" t="s">
        <v>20202</v>
      </c>
      <c r="P613" s="30" t="s">
        <v>20203</v>
      </c>
      <c r="Q613" s="30" t="s">
        <v>20204</v>
      </c>
      <c r="R613" s="30" t="s">
        <v>4458</v>
      </c>
    </row>
    <row r="614" spans="1:18" x14ac:dyDescent="0.2">
      <c r="A614" s="30" t="s">
        <v>16293</v>
      </c>
      <c r="B614" s="30" t="str">
        <f t="shared" si="9"/>
        <v>000395893986258</v>
      </c>
      <c r="C614" s="71">
        <v>46174</v>
      </c>
      <c r="D614" s="30" t="s">
        <v>20215</v>
      </c>
      <c r="E614" s="71">
        <v>46174</v>
      </c>
      <c r="F614" s="71" t="e">
        <f>VLOOKUP(B614,[1]Ban_hang!R:S,2,0)</f>
        <v>#N/A</v>
      </c>
      <c r="G614" s="30" t="s">
        <v>20216</v>
      </c>
      <c r="H614" s="30" t="s">
        <v>20217</v>
      </c>
      <c r="I614" s="31">
        <v>3690980</v>
      </c>
      <c r="J614" s="31">
        <v>0</v>
      </c>
      <c r="K614" s="31">
        <v>295278</v>
      </c>
      <c r="L614" s="31">
        <v>3986258</v>
      </c>
      <c r="M614" s="31">
        <v>3986258</v>
      </c>
      <c r="N614" s="30" t="s">
        <v>20201</v>
      </c>
      <c r="O614" s="30" t="s">
        <v>20202</v>
      </c>
      <c r="P614" s="30" t="s">
        <v>20203</v>
      </c>
      <c r="Q614" s="30" t="s">
        <v>20204</v>
      </c>
      <c r="R614" s="30" t="s">
        <v>4458</v>
      </c>
    </row>
    <row r="615" spans="1:18" x14ac:dyDescent="0.2">
      <c r="A615" s="30" t="s">
        <v>16310</v>
      </c>
      <c r="B615" s="30" t="str">
        <f t="shared" si="9"/>
        <v>00039587993600</v>
      </c>
      <c r="C615" s="71">
        <v>46174</v>
      </c>
      <c r="D615" s="30" t="s">
        <v>20218</v>
      </c>
      <c r="E615" s="71">
        <v>46174</v>
      </c>
      <c r="F615" s="71" t="e">
        <f>VLOOKUP(B615,[1]Ban_hang!R:S,2,0)</f>
        <v>#N/A</v>
      </c>
      <c r="G615" s="30" t="s">
        <v>20219</v>
      </c>
      <c r="H615" s="30" t="s">
        <v>20220</v>
      </c>
      <c r="I615" s="31">
        <v>920000</v>
      </c>
      <c r="J615" s="31">
        <v>0</v>
      </c>
      <c r="K615" s="31">
        <v>73600</v>
      </c>
      <c r="L615" s="31">
        <v>993600</v>
      </c>
      <c r="M615" s="31">
        <v>993600</v>
      </c>
      <c r="N615" s="30" t="s">
        <v>20201</v>
      </c>
      <c r="O615" s="30" t="s">
        <v>20202</v>
      </c>
      <c r="P615" s="30" t="s">
        <v>20203</v>
      </c>
      <c r="Q615" s="30" t="s">
        <v>20204</v>
      </c>
      <c r="R615" s="30" t="s">
        <v>4458</v>
      </c>
    </row>
    <row r="616" spans="1:18" x14ac:dyDescent="0.2">
      <c r="A616" s="30" t="s">
        <v>16305</v>
      </c>
      <c r="B616" s="30" t="str">
        <f t="shared" si="9"/>
        <v>000395353604349</v>
      </c>
      <c r="C616" s="71">
        <v>46174</v>
      </c>
      <c r="D616" s="30" t="s">
        <v>20221</v>
      </c>
      <c r="E616" s="71">
        <v>46174</v>
      </c>
      <c r="F616" s="71" t="e">
        <f>VLOOKUP(B616,[1]Ban_hang!R:S,2,0)</f>
        <v>#N/A</v>
      </c>
      <c r="G616" s="30" t="s">
        <v>20222</v>
      </c>
      <c r="H616" s="30" t="s">
        <v>20223</v>
      </c>
      <c r="I616" s="31">
        <v>3337360</v>
      </c>
      <c r="J616" s="31">
        <v>0</v>
      </c>
      <c r="K616" s="31">
        <v>266989</v>
      </c>
      <c r="L616" s="31">
        <v>3604349</v>
      </c>
      <c r="M616" s="31">
        <v>3604349</v>
      </c>
      <c r="N616" s="30" t="s">
        <v>20201</v>
      </c>
      <c r="O616" s="30" t="s">
        <v>20202</v>
      </c>
      <c r="P616" s="30" t="s">
        <v>20203</v>
      </c>
      <c r="Q616" s="30" t="s">
        <v>20205</v>
      </c>
      <c r="R616" s="30" t="s">
        <v>4174</v>
      </c>
    </row>
    <row r="617" spans="1:18" x14ac:dyDescent="0.2">
      <c r="A617" s="30" t="s">
        <v>16295</v>
      </c>
      <c r="B617" s="30" t="str">
        <f t="shared" si="9"/>
        <v>000395883004117</v>
      </c>
      <c r="C617" s="71">
        <v>46174</v>
      </c>
      <c r="D617" s="30" t="s">
        <v>20224</v>
      </c>
      <c r="E617" s="71">
        <v>46174</v>
      </c>
      <c r="F617" s="71" t="e">
        <f>VLOOKUP(B617,[1]Ban_hang!R:S,2,0)</f>
        <v>#N/A</v>
      </c>
      <c r="G617" s="30" t="s">
        <v>20225</v>
      </c>
      <c r="H617" s="30" t="s">
        <v>20226</v>
      </c>
      <c r="I617" s="31">
        <v>2781590</v>
      </c>
      <c r="J617" s="31">
        <v>0</v>
      </c>
      <c r="K617" s="31">
        <v>222527</v>
      </c>
      <c r="L617" s="31">
        <v>3004117</v>
      </c>
      <c r="M617" s="31">
        <v>3004117</v>
      </c>
      <c r="N617" s="30" t="s">
        <v>20201</v>
      </c>
      <c r="O617" s="30" t="s">
        <v>20202</v>
      </c>
      <c r="P617" s="30" t="s">
        <v>20203</v>
      </c>
      <c r="Q617" s="30" t="s">
        <v>20204</v>
      </c>
      <c r="R617" s="30" t="s">
        <v>4458</v>
      </c>
    </row>
    <row r="618" spans="1:18" x14ac:dyDescent="0.2">
      <c r="A618" s="30" t="s">
        <v>16288</v>
      </c>
      <c r="B618" s="30" t="str">
        <f t="shared" si="9"/>
        <v>000395852399004</v>
      </c>
      <c r="C618" s="71">
        <v>46174</v>
      </c>
      <c r="D618" s="30" t="s">
        <v>20227</v>
      </c>
      <c r="E618" s="71">
        <v>46174</v>
      </c>
      <c r="F618" s="71" t="e">
        <f>VLOOKUP(B618,[1]Ban_hang!R:S,2,0)</f>
        <v>#N/A</v>
      </c>
      <c r="G618" s="30" t="s">
        <v>20228</v>
      </c>
      <c r="H618" s="30" t="s">
        <v>20229</v>
      </c>
      <c r="I618" s="31">
        <v>2221300</v>
      </c>
      <c r="J618" s="31">
        <v>0</v>
      </c>
      <c r="K618" s="31">
        <v>177704</v>
      </c>
      <c r="L618" s="31">
        <v>2399004</v>
      </c>
      <c r="M618" s="31">
        <v>2399004</v>
      </c>
      <c r="N618" s="30" t="s">
        <v>20201</v>
      </c>
      <c r="O618" s="30" t="s">
        <v>20202</v>
      </c>
      <c r="P618" s="30" t="s">
        <v>20203</v>
      </c>
      <c r="Q618" s="30" t="s">
        <v>20204</v>
      </c>
      <c r="R618" s="30" t="s">
        <v>4458</v>
      </c>
    </row>
    <row r="619" spans="1:18" x14ac:dyDescent="0.2">
      <c r="A619" s="30" t="s">
        <v>16308</v>
      </c>
      <c r="B619" s="30" t="str">
        <f t="shared" si="9"/>
        <v>000395862399004</v>
      </c>
      <c r="C619" s="71">
        <v>46174</v>
      </c>
      <c r="D619" s="30" t="s">
        <v>20230</v>
      </c>
      <c r="E619" s="71">
        <v>46174</v>
      </c>
      <c r="F619" s="71" t="e">
        <f>VLOOKUP(B619,[1]Ban_hang!R:S,2,0)</f>
        <v>#N/A</v>
      </c>
      <c r="G619" s="30" t="s">
        <v>20231</v>
      </c>
      <c r="H619" s="30" t="s">
        <v>20232</v>
      </c>
      <c r="I619" s="31">
        <v>2221300</v>
      </c>
      <c r="J619" s="31">
        <v>0</v>
      </c>
      <c r="K619" s="31">
        <v>177704</v>
      </c>
      <c r="L619" s="31">
        <v>2399004</v>
      </c>
      <c r="M619" s="31">
        <v>2399004</v>
      </c>
      <c r="N619" s="30" t="s">
        <v>20201</v>
      </c>
      <c r="O619" s="30" t="s">
        <v>20202</v>
      </c>
      <c r="P619" s="30" t="s">
        <v>20203</v>
      </c>
      <c r="Q619" s="30" t="s">
        <v>20204</v>
      </c>
      <c r="R619" s="30" t="s">
        <v>4458</v>
      </c>
    </row>
    <row r="620" spans="1:18" x14ac:dyDescent="0.2">
      <c r="A620" s="30" t="s">
        <v>16291</v>
      </c>
      <c r="B620" s="30" t="str">
        <f t="shared" si="9"/>
        <v>000395912399004</v>
      </c>
      <c r="C620" s="71">
        <v>46174</v>
      </c>
      <c r="D620" s="30" t="s">
        <v>20233</v>
      </c>
      <c r="E620" s="71">
        <v>46174</v>
      </c>
      <c r="F620" s="71" t="e">
        <f>VLOOKUP(B620,[1]Ban_hang!R:S,2,0)</f>
        <v>#N/A</v>
      </c>
      <c r="G620" s="30" t="s">
        <v>20234</v>
      </c>
      <c r="H620" s="30" t="s">
        <v>20235</v>
      </c>
      <c r="I620" s="31">
        <v>2221300</v>
      </c>
      <c r="J620" s="31">
        <v>0</v>
      </c>
      <c r="K620" s="31">
        <v>177704</v>
      </c>
      <c r="L620" s="31">
        <v>2399004</v>
      </c>
      <c r="M620" s="31">
        <v>2399004</v>
      </c>
      <c r="N620" s="30" t="s">
        <v>20201</v>
      </c>
      <c r="O620" s="30" t="s">
        <v>20202</v>
      </c>
      <c r="P620" s="30" t="s">
        <v>20203</v>
      </c>
      <c r="Q620" s="30" t="s">
        <v>20204</v>
      </c>
      <c r="R620" s="30" t="s">
        <v>4458</v>
      </c>
    </row>
    <row r="621" spans="1:18" x14ac:dyDescent="0.2">
      <c r="A621" s="30" t="s">
        <v>16307</v>
      </c>
      <c r="B621" s="30" t="str">
        <f t="shared" si="9"/>
        <v>000395922399004</v>
      </c>
      <c r="C621" s="71">
        <v>46174</v>
      </c>
      <c r="D621" s="30" t="s">
        <v>20236</v>
      </c>
      <c r="E621" s="71">
        <v>46174</v>
      </c>
      <c r="F621" s="71" t="e">
        <f>VLOOKUP(B621,[1]Ban_hang!R:S,2,0)</f>
        <v>#N/A</v>
      </c>
      <c r="G621" s="30" t="s">
        <v>20237</v>
      </c>
      <c r="H621" s="30" t="s">
        <v>20238</v>
      </c>
      <c r="I621" s="31">
        <v>2221300</v>
      </c>
      <c r="J621" s="31">
        <v>0</v>
      </c>
      <c r="K621" s="31">
        <v>177704</v>
      </c>
      <c r="L621" s="31">
        <v>2399004</v>
      </c>
      <c r="M621" s="31">
        <v>2399004</v>
      </c>
      <c r="N621" s="30" t="s">
        <v>20201</v>
      </c>
      <c r="O621" s="30" t="s">
        <v>20202</v>
      </c>
      <c r="P621" s="30" t="s">
        <v>20203</v>
      </c>
      <c r="Q621" s="30" t="s">
        <v>20204</v>
      </c>
      <c r="R621" s="30" t="s">
        <v>4458</v>
      </c>
    </row>
    <row r="622" spans="1:18" x14ac:dyDescent="0.2">
      <c r="A622" s="30" t="s">
        <v>16296</v>
      </c>
      <c r="B622" s="30" t="str">
        <f t="shared" si="9"/>
        <v>000395984798008</v>
      </c>
      <c r="C622" s="71">
        <v>46175</v>
      </c>
      <c r="D622" s="30" t="s">
        <v>20239</v>
      </c>
      <c r="E622" s="71">
        <v>46175</v>
      </c>
      <c r="F622" s="71" t="e">
        <f>VLOOKUP(B622,[1]Ban_hang!R:S,2,0)</f>
        <v>#N/A</v>
      </c>
      <c r="G622" s="30" t="s">
        <v>20240</v>
      </c>
      <c r="H622" s="30" t="s">
        <v>20241</v>
      </c>
      <c r="I622" s="31">
        <v>4442600</v>
      </c>
      <c r="J622" s="31">
        <v>0</v>
      </c>
      <c r="K622" s="31">
        <v>355408</v>
      </c>
      <c r="L622" s="31">
        <v>4798008</v>
      </c>
      <c r="M622" s="31">
        <v>4798008</v>
      </c>
      <c r="N622" s="30" t="s">
        <v>20201</v>
      </c>
      <c r="O622" s="30" t="s">
        <v>20202</v>
      </c>
      <c r="P622" s="30" t="s">
        <v>20203</v>
      </c>
      <c r="Q622" s="30" t="s">
        <v>20204</v>
      </c>
      <c r="R622" s="30" t="s">
        <v>4458</v>
      </c>
    </row>
    <row r="623" spans="1:18" x14ac:dyDescent="0.2">
      <c r="A623" s="30" t="s">
        <v>16294</v>
      </c>
      <c r="B623" s="30" t="str">
        <f t="shared" si="9"/>
        <v>000395945410022</v>
      </c>
      <c r="C623" s="71">
        <v>46175</v>
      </c>
      <c r="D623" s="30" t="s">
        <v>20242</v>
      </c>
      <c r="E623" s="71">
        <v>46175</v>
      </c>
      <c r="F623" s="71" t="e">
        <f>VLOOKUP(B623,[1]Ban_hang!R:S,2,0)</f>
        <v>#N/A</v>
      </c>
      <c r="G623" s="30" t="s">
        <v>20243</v>
      </c>
      <c r="H623" s="30" t="s">
        <v>20244</v>
      </c>
      <c r="I623" s="31">
        <v>5009280</v>
      </c>
      <c r="J623" s="31">
        <v>0</v>
      </c>
      <c r="K623" s="31">
        <v>400742</v>
      </c>
      <c r="L623" s="31">
        <v>5410022</v>
      </c>
      <c r="M623" s="31">
        <v>5410022</v>
      </c>
      <c r="N623" s="30" t="s">
        <v>20201</v>
      </c>
      <c r="O623" s="30" t="s">
        <v>20202</v>
      </c>
      <c r="P623" s="30" t="s">
        <v>20203</v>
      </c>
      <c r="Q623" s="30" t="s">
        <v>20204</v>
      </c>
      <c r="R623" s="30" t="s">
        <v>4458</v>
      </c>
    </row>
    <row r="624" spans="1:18" x14ac:dyDescent="0.2">
      <c r="A624" s="30" t="s">
        <v>16294</v>
      </c>
      <c r="B624" s="30" t="str">
        <f t="shared" si="9"/>
        <v>000395932399004</v>
      </c>
      <c r="C624" s="71">
        <v>46175</v>
      </c>
      <c r="D624" s="30" t="s">
        <v>20245</v>
      </c>
      <c r="E624" s="71">
        <v>46175</v>
      </c>
      <c r="F624" s="71" t="e">
        <f>VLOOKUP(B624,[1]Ban_hang!R:S,2,0)</f>
        <v>#N/A</v>
      </c>
      <c r="G624" s="30" t="s">
        <v>20246</v>
      </c>
      <c r="H624" s="30" t="s">
        <v>20247</v>
      </c>
      <c r="I624" s="31">
        <v>2221300</v>
      </c>
      <c r="J624" s="31">
        <v>0</v>
      </c>
      <c r="K624" s="31">
        <v>177704</v>
      </c>
      <c r="L624" s="31">
        <v>2399004</v>
      </c>
      <c r="M624" s="31">
        <v>2399004</v>
      </c>
      <c r="N624" s="30" t="s">
        <v>20201</v>
      </c>
      <c r="O624" s="30" t="s">
        <v>20202</v>
      </c>
      <c r="P624" s="30" t="s">
        <v>20203</v>
      </c>
      <c r="Q624" s="30" t="s">
        <v>20204</v>
      </c>
      <c r="R624" s="30" t="s">
        <v>4458</v>
      </c>
    </row>
    <row r="625" spans="1:18" x14ac:dyDescent="0.2">
      <c r="A625" s="30" t="s">
        <v>16300</v>
      </c>
      <c r="B625" s="30" t="str">
        <f t="shared" si="9"/>
        <v>000395971749600</v>
      </c>
      <c r="C625" s="71">
        <v>46175</v>
      </c>
      <c r="D625" s="30" t="s">
        <v>20248</v>
      </c>
      <c r="E625" s="71">
        <v>46175</v>
      </c>
      <c r="F625" s="71" t="e">
        <f>VLOOKUP(B625,[1]Ban_hang!R:S,2,0)</f>
        <v>#N/A</v>
      </c>
      <c r="G625" s="30" t="s">
        <v>20249</v>
      </c>
      <c r="H625" s="30" t="s">
        <v>20250</v>
      </c>
      <c r="I625" s="31">
        <v>1620000</v>
      </c>
      <c r="J625" s="31">
        <v>0</v>
      </c>
      <c r="K625" s="31">
        <v>129600</v>
      </c>
      <c r="L625" s="31">
        <v>1749600</v>
      </c>
      <c r="M625" s="31">
        <v>1749600</v>
      </c>
      <c r="N625" s="30" t="s">
        <v>20201</v>
      </c>
      <c r="O625" s="30" t="s">
        <v>20202</v>
      </c>
      <c r="P625" s="30" t="s">
        <v>20203</v>
      </c>
      <c r="Q625" s="30" t="s">
        <v>20204</v>
      </c>
      <c r="R625" s="30" t="s">
        <v>4458</v>
      </c>
    </row>
    <row r="626" spans="1:18" x14ac:dyDescent="0.2">
      <c r="A626" s="30" t="s">
        <v>16300</v>
      </c>
      <c r="B626" s="30" t="str">
        <f t="shared" si="9"/>
        <v>000395963519774</v>
      </c>
      <c r="C626" s="71">
        <v>46175</v>
      </c>
      <c r="D626" s="30" t="s">
        <v>20251</v>
      </c>
      <c r="E626" s="71">
        <v>46175</v>
      </c>
      <c r="F626" s="71" t="e">
        <f>VLOOKUP(B626,[1]Ban_hang!R:S,2,0)</f>
        <v>#N/A</v>
      </c>
      <c r="G626" s="30" t="s">
        <v>20252</v>
      </c>
      <c r="H626" s="30" t="s">
        <v>20253</v>
      </c>
      <c r="I626" s="31">
        <v>3259050</v>
      </c>
      <c r="J626" s="31">
        <v>0</v>
      </c>
      <c r="K626" s="31">
        <v>260724</v>
      </c>
      <c r="L626" s="31">
        <v>3519774</v>
      </c>
      <c r="M626" s="31">
        <v>3519774</v>
      </c>
      <c r="N626" s="30" t="s">
        <v>20201</v>
      </c>
      <c r="O626" s="30" t="s">
        <v>20202</v>
      </c>
      <c r="P626" s="30" t="s">
        <v>20203</v>
      </c>
      <c r="Q626" s="30" t="s">
        <v>20204</v>
      </c>
      <c r="R626" s="30" t="s">
        <v>4458</v>
      </c>
    </row>
    <row r="627" spans="1:18" x14ac:dyDescent="0.2">
      <c r="A627" s="30" t="s">
        <v>16294</v>
      </c>
      <c r="B627" s="30" t="str">
        <f t="shared" si="9"/>
        <v>00039595596171</v>
      </c>
      <c r="C627" s="71">
        <v>46175</v>
      </c>
      <c r="D627" s="30" t="s">
        <v>20254</v>
      </c>
      <c r="E627" s="71">
        <v>46175</v>
      </c>
      <c r="F627" s="71" t="e">
        <f>VLOOKUP(B627,[1]Ban_hang!R:S,2,0)</f>
        <v>#N/A</v>
      </c>
      <c r="G627" s="30" t="s">
        <v>20255</v>
      </c>
      <c r="H627" s="30" t="s">
        <v>20256</v>
      </c>
      <c r="I627" s="31">
        <v>552010</v>
      </c>
      <c r="J627" s="31">
        <v>0</v>
      </c>
      <c r="K627" s="31">
        <v>44161</v>
      </c>
      <c r="L627" s="31">
        <v>596171</v>
      </c>
      <c r="M627" s="31">
        <v>596171</v>
      </c>
      <c r="N627" s="30" t="s">
        <v>20201</v>
      </c>
      <c r="O627" s="30" t="s">
        <v>20202</v>
      </c>
      <c r="P627" s="30" t="s">
        <v>20203</v>
      </c>
      <c r="Q627" s="30" t="s">
        <v>20204</v>
      </c>
      <c r="R627" s="30" t="s">
        <v>4458</v>
      </c>
    </row>
    <row r="628" spans="1:18" x14ac:dyDescent="0.2">
      <c r="A628" s="30" t="s">
        <v>16292</v>
      </c>
      <c r="B628" s="30" t="str">
        <f t="shared" si="9"/>
        <v>000405702399004</v>
      </c>
      <c r="C628" s="71">
        <v>46176</v>
      </c>
      <c r="D628" s="30" t="s">
        <v>20257</v>
      </c>
      <c r="E628" s="71">
        <v>46176</v>
      </c>
      <c r="F628" s="71" t="e">
        <f>VLOOKUP(B628,[1]Ban_hang!R:S,2,0)</f>
        <v>#N/A</v>
      </c>
      <c r="G628" s="30" t="s">
        <v>20258</v>
      </c>
      <c r="H628" s="30" t="s">
        <v>20259</v>
      </c>
      <c r="I628" s="31">
        <v>2221300</v>
      </c>
      <c r="J628" s="31">
        <v>0</v>
      </c>
      <c r="K628" s="31">
        <v>177704</v>
      </c>
      <c r="L628" s="31">
        <v>2399004</v>
      </c>
      <c r="M628" s="31">
        <v>2399004</v>
      </c>
      <c r="N628" s="30" t="s">
        <v>20201</v>
      </c>
      <c r="O628" s="30" t="s">
        <v>20202</v>
      </c>
      <c r="P628" s="30" t="s">
        <v>20203</v>
      </c>
      <c r="Q628" s="30" t="s">
        <v>20204</v>
      </c>
      <c r="R628" s="30" t="s">
        <v>4458</v>
      </c>
    </row>
    <row r="629" spans="1:18" x14ac:dyDescent="0.2">
      <c r="A629" s="30" t="s">
        <v>16292</v>
      </c>
      <c r="B629" s="30" t="str">
        <f t="shared" si="9"/>
        <v>00040571596171</v>
      </c>
      <c r="C629" s="71">
        <v>46176</v>
      </c>
      <c r="D629" s="30" t="s">
        <v>20260</v>
      </c>
      <c r="E629" s="71">
        <v>46176</v>
      </c>
      <c r="F629" s="71" t="e">
        <f>VLOOKUP(B629,[1]Ban_hang!R:S,2,0)</f>
        <v>#N/A</v>
      </c>
      <c r="G629" s="30" t="s">
        <v>20261</v>
      </c>
      <c r="H629" s="30" t="s">
        <v>20262</v>
      </c>
      <c r="I629" s="31">
        <v>552010</v>
      </c>
      <c r="J629" s="31">
        <v>0</v>
      </c>
      <c r="K629" s="31">
        <v>44161</v>
      </c>
      <c r="L629" s="31">
        <v>596171</v>
      </c>
      <c r="M629" s="31">
        <v>596171</v>
      </c>
      <c r="N629" s="30" t="s">
        <v>20201</v>
      </c>
      <c r="O629" s="30" t="s">
        <v>20202</v>
      </c>
      <c r="P629" s="30" t="s">
        <v>20203</v>
      </c>
      <c r="Q629" s="30" t="s">
        <v>20204</v>
      </c>
      <c r="R629" s="30" t="s">
        <v>4458</v>
      </c>
    </row>
    <row r="630" spans="1:18" x14ac:dyDescent="0.2">
      <c r="A630" s="30" t="s">
        <v>16308</v>
      </c>
      <c r="B630" s="30" t="str">
        <f t="shared" si="9"/>
        <v>000396011744718</v>
      </c>
      <c r="C630" s="71">
        <v>46177</v>
      </c>
      <c r="D630" s="30" t="s">
        <v>20263</v>
      </c>
      <c r="E630" s="71">
        <v>46177</v>
      </c>
      <c r="F630" s="71" t="e">
        <f>VLOOKUP(B630,[1]Ban_hang!R:S,2,0)</f>
        <v>#N/A</v>
      </c>
      <c r="G630" s="30" t="s">
        <v>20264</v>
      </c>
      <c r="H630" s="30" t="s">
        <v>20265</v>
      </c>
      <c r="I630" s="31">
        <v>1615480</v>
      </c>
      <c r="J630" s="31">
        <v>0</v>
      </c>
      <c r="K630" s="31">
        <v>129238</v>
      </c>
      <c r="L630" s="31">
        <v>1744718</v>
      </c>
      <c r="M630" s="31">
        <v>1744718</v>
      </c>
      <c r="N630" s="30" t="s">
        <v>20201</v>
      </c>
      <c r="O630" s="30" t="s">
        <v>20202</v>
      </c>
      <c r="P630" s="30" t="s">
        <v>20203</v>
      </c>
      <c r="Q630" s="30" t="s">
        <v>20204</v>
      </c>
      <c r="R630" s="30" t="s">
        <v>4458</v>
      </c>
    </row>
    <row r="631" spans="1:18" x14ac:dyDescent="0.2">
      <c r="A631" s="30" t="s">
        <v>7306</v>
      </c>
      <c r="B631" s="30" t="str">
        <f t="shared" si="9"/>
        <v>000395993302203</v>
      </c>
      <c r="C631" s="71">
        <v>46177</v>
      </c>
      <c r="D631" s="30" t="s">
        <v>20266</v>
      </c>
      <c r="E631" s="71">
        <v>46177</v>
      </c>
      <c r="F631" s="71" t="e">
        <f>VLOOKUP(B631,[1]Ban_hang!R:S,2,0)</f>
        <v>#N/A</v>
      </c>
      <c r="G631" s="30" t="s">
        <v>20267</v>
      </c>
      <c r="H631" s="30" t="s">
        <v>20268</v>
      </c>
      <c r="I631" s="31">
        <v>3057595</v>
      </c>
      <c r="J631" s="31">
        <v>0</v>
      </c>
      <c r="K631" s="31">
        <v>244608</v>
      </c>
      <c r="L631" s="31">
        <v>3302203</v>
      </c>
      <c r="M631" s="31">
        <v>3302203</v>
      </c>
      <c r="N631" s="30" t="s">
        <v>20201</v>
      </c>
      <c r="O631" s="30" t="s">
        <v>20202</v>
      </c>
      <c r="P631" s="30" t="s">
        <v>20203</v>
      </c>
      <c r="Q631" s="30" t="s">
        <v>20204</v>
      </c>
      <c r="R631" s="30" t="s">
        <v>4458</v>
      </c>
    </row>
    <row r="632" spans="1:18" x14ac:dyDescent="0.2">
      <c r="A632" s="30" t="s">
        <v>16295</v>
      </c>
      <c r="B632" s="30" t="str">
        <f t="shared" si="9"/>
        <v>000396044143722</v>
      </c>
      <c r="C632" s="71">
        <v>46177</v>
      </c>
      <c r="D632" s="30" t="s">
        <v>20269</v>
      </c>
      <c r="E632" s="71">
        <v>46177</v>
      </c>
      <c r="F632" s="71" t="e">
        <f>VLOOKUP(B632,[1]Ban_hang!R:S,2,0)</f>
        <v>#N/A</v>
      </c>
      <c r="G632" s="30" t="s">
        <v>20270</v>
      </c>
      <c r="H632" s="30" t="s">
        <v>20271</v>
      </c>
      <c r="I632" s="31">
        <v>3836780</v>
      </c>
      <c r="J632" s="31">
        <v>0</v>
      </c>
      <c r="K632" s="31">
        <v>306942</v>
      </c>
      <c r="L632" s="31">
        <v>4143722</v>
      </c>
      <c r="M632" s="31">
        <v>4143722</v>
      </c>
      <c r="N632" s="30" t="s">
        <v>20201</v>
      </c>
      <c r="O632" s="30" t="s">
        <v>20202</v>
      </c>
      <c r="P632" s="30" t="s">
        <v>20203</v>
      </c>
      <c r="Q632" s="30" t="s">
        <v>20204</v>
      </c>
      <c r="R632" s="30" t="s">
        <v>4458</v>
      </c>
    </row>
    <row r="633" spans="1:18" x14ac:dyDescent="0.2">
      <c r="A633" s="30" t="s">
        <v>16289</v>
      </c>
      <c r="B633" s="30" t="str">
        <f t="shared" si="9"/>
        <v>000396056065032</v>
      </c>
      <c r="C633" s="71">
        <v>46177</v>
      </c>
      <c r="D633" s="30" t="s">
        <v>20272</v>
      </c>
      <c r="E633" s="71">
        <v>46177</v>
      </c>
      <c r="F633" s="71" t="e">
        <f>VLOOKUP(B633,[1]Ban_hang!R:S,2,0)</f>
        <v>#N/A</v>
      </c>
      <c r="G633" s="30" t="s">
        <v>20273</v>
      </c>
      <c r="H633" s="30" t="s">
        <v>20274</v>
      </c>
      <c r="I633" s="31">
        <v>5615770</v>
      </c>
      <c r="J633" s="31">
        <v>0</v>
      </c>
      <c r="K633" s="31">
        <v>449262</v>
      </c>
      <c r="L633" s="31">
        <v>6065032</v>
      </c>
      <c r="M633" s="31">
        <v>6065032</v>
      </c>
      <c r="N633" s="30" t="s">
        <v>20201</v>
      </c>
      <c r="O633" s="30" t="s">
        <v>20202</v>
      </c>
      <c r="P633" s="30" t="s">
        <v>20203</v>
      </c>
      <c r="Q633" s="30" t="s">
        <v>20204</v>
      </c>
      <c r="R633" s="30" t="s">
        <v>4458</v>
      </c>
    </row>
    <row r="634" spans="1:18" x14ac:dyDescent="0.2">
      <c r="A634" s="30" t="s">
        <v>16310</v>
      </c>
      <c r="B634" s="30" t="str">
        <f t="shared" si="9"/>
        <v>000396022340889</v>
      </c>
      <c r="C634" s="71">
        <v>46177</v>
      </c>
      <c r="D634" s="30" t="s">
        <v>20275</v>
      </c>
      <c r="E634" s="71">
        <v>46177</v>
      </c>
      <c r="F634" s="71" t="e">
        <f>VLOOKUP(B634,[1]Ban_hang!R:S,2,0)</f>
        <v>#N/A</v>
      </c>
      <c r="G634" s="30" t="s">
        <v>20276</v>
      </c>
      <c r="H634" s="30" t="s">
        <v>20277</v>
      </c>
      <c r="I634" s="31">
        <v>2167490</v>
      </c>
      <c r="J634" s="31">
        <v>0</v>
      </c>
      <c r="K634" s="31">
        <v>173399</v>
      </c>
      <c r="L634" s="31">
        <v>2340889</v>
      </c>
      <c r="M634" s="31">
        <v>2340889</v>
      </c>
      <c r="N634" s="30" t="s">
        <v>20201</v>
      </c>
      <c r="O634" s="30" t="s">
        <v>20202</v>
      </c>
      <c r="P634" s="30" t="s">
        <v>20203</v>
      </c>
      <c r="Q634" s="30" t="s">
        <v>20204</v>
      </c>
      <c r="R634" s="30" t="s">
        <v>4458</v>
      </c>
    </row>
    <row r="635" spans="1:18" x14ac:dyDescent="0.2">
      <c r="A635" s="30" t="s">
        <v>16289</v>
      </c>
      <c r="B635" s="30" t="str">
        <f t="shared" si="9"/>
        <v>000396064640544</v>
      </c>
      <c r="C635" s="71">
        <v>46177</v>
      </c>
      <c r="D635" s="30" t="s">
        <v>20278</v>
      </c>
      <c r="E635" s="71">
        <v>46177</v>
      </c>
      <c r="F635" s="71" t="e">
        <f>VLOOKUP(B635,[1]Ban_hang!R:S,2,0)</f>
        <v>#N/A</v>
      </c>
      <c r="G635" s="30" t="s">
        <v>20279</v>
      </c>
      <c r="H635" s="30" t="s">
        <v>20280</v>
      </c>
      <c r="I635" s="31">
        <v>4296800</v>
      </c>
      <c r="J635" s="31">
        <v>0</v>
      </c>
      <c r="K635" s="31">
        <v>343744</v>
      </c>
      <c r="L635" s="31">
        <v>4640544</v>
      </c>
      <c r="M635" s="31">
        <v>4640544</v>
      </c>
      <c r="N635" s="30" t="s">
        <v>20201</v>
      </c>
      <c r="O635" s="30" t="s">
        <v>20202</v>
      </c>
      <c r="P635" s="30" t="s">
        <v>20203</v>
      </c>
      <c r="Q635" s="30" t="s">
        <v>20204</v>
      </c>
      <c r="R635" s="30" t="s">
        <v>4458</v>
      </c>
    </row>
    <row r="636" spans="1:18" x14ac:dyDescent="0.2">
      <c r="A636" s="30" t="s">
        <v>16310</v>
      </c>
      <c r="B636" s="30" t="str">
        <f t="shared" si="9"/>
        <v>000396032399004</v>
      </c>
      <c r="C636" s="71">
        <v>46177</v>
      </c>
      <c r="D636" s="30" t="s">
        <v>20281</v>
      </c>
      <c r="E636" s="71">
        <v>46177</v>
      </c>
      <c r="F636" s="71" t="e">
        <f>VLOOKUP(B636,[1]Ban_hang!R:S,2,0)</f>
        <v>#N/A</v>
      </c>
      <c r="G636" s="30" t="s">
        <v>20282</v>
      </c>
      <c r="H636" s="30" t="s">
        <v>20283</v>
      </c>
      <c r="I636" s="31">
        <v>2221300</v>
      </c>
      <c r="J636" s="31">
        <v>0</v>
      </c>
      <c r="K636" s="31">
        <v>177704</v>
      </c>
      <c r="L636" s="31">
        <v>2399004</v>
      </c>
      <c r="M636" s="31">
        <v>2399004</v>
      </c>
      <c r="N636" s="30" t="s">
        <v>20201</v>
      </c>
      <c r="O636" s="30" t="s">
        <v>20202</v>
      </c>
      <c r="P636" s="30" t="s">
        <v>20203</v>
      </c>
      <c r="Q636" s="30" t="s">
        <v>20204</v>
      </c>
      <c r="R636" s="30" t="s">
        <v>4458</v>
      </c>
    </row>
    <row r="637" spans="1:18" x14ac:dyDescent="0.2">
      <c r="A637" s="30" t="s">
        <v>16308</v>
      </c>
      <c r="B637" s="30" t="str">
        <f t="shared" si="9"/>
        <v>000396001987200</v>
      </c>
      <c r="C637" s="71">
        <v>46177</v>
      </c>
      <c r="D637" s="30" t="s">
        <v>20284</v>
      </c>
      <c r="E637" s="71">
        <v>46177</v>
      </c>
      <c r="F637" s="71" t="e">
        <f>VLOOKUP(B637,[1]Ban_hang!R:S,2,0)</f>
        <v>#N/A</v>
      </c>
      <c r="G637" s="30" t="s">
        <v>20285</v>
      </c>
      <c r="H637" s="30" t="s">
        <v>20286</v>
      </c>
      <c r="I637" s="31">
        <v>1840000</v>
      </c>
      <c r="J637" s="31">
        <v>0</v>
      </c>
      <c r="K637" s="31">
        <v>147200</v>
      </c>
      <c r="L637" s="31">
        <v>1987200</v>
      </c>
      <c r="M637" s="31">
        <v>1987200</v>
      </c>
      <c r="N637" s="30" t="s">
        <v>20201</v>
      </c>
      <c r="O637" s="30" t="s">
        <v>20202</v>
      </c>
      <c r="P637" s="30" t="s">
        <v>20203</v>
      </c>
      <c r="Q637" s="30" t="s">
        <v>20204</v>
      </c>
      <c r="R637" s="30" t="s">
        <v>4458</v>
      </c>
    </row>
    <row r="638" spans="1:18" x14ac:dyDescent="0.2">
      <c r="A638" s="30" t="s">
        <v>16296</v>
      </c>
      <c r="B638" s="30" t="str">
        <f t="shared" si="9"/>
        <v>0003960714497574</v>
      </c>
      <c r="C638" s="71">
        <v>46177</v>
      </c>
      <c r="D638" s="30" t="s">
        <v>20287</v>
      </c>
      <c r="E638" s="71">
        <v>46177</v>
      </c>
      <c r="F638" s="71" t="e">
        <f>VLOOKUP(B638,[1]Ban_hang!R:S,2,0)</f>
        <v>#N/A</v>
      </c>
      <c r="G638" s="30" t="s">
        <v>20288</v>
      </c>
      <c r="H638" s="30" t="s">
        <v>20289</v>
      </c>
      <c r="I638" s="31">
        <v>13423680</v>
      </c>
      <c r="J638" s="31">
        <v>0</v>
      </c>
      <c r="K638" s="31">
        <v>1073894</v>
      </c>
      <c r="L638" s="31">
        <v>14497574</v>
      </c>
      <c r="M638" s="31">
        <v>14497574</v>
      </c>
      <c r="N638" s="30" t="s">
        <v>20201</v>
      </c>
      <c r="O638" s="30" t="s">
        <v>20202</v>
      </c>
      <c r="P638" s="30" t="s">
        <v>20203</v>
      </c>
      <c r="Q638" s="30" t="s">
        <v>20204</v>
      </c>
      <c r="R638" s="30" t="s">
        <v>4458</v>
      </c>
    </row>
    <row r="639" spans="1:18" x14ac:dyDescent="0.2">
      <c r="A639" s="30" t="s">
        <v>16298</v>
      </c>
      <c r="B639" s="30" t="str">
        <f t="shared" si="9"/>
        <v>000405732241540</v>
      </c>
      <c r="C639" s="71">
        <v>46178</v>
      </c>
      <c r="D639" s="30" t="s">
        <v>20290</v>
      </c>
      <c r="E639" s="71">
        <v>46178</v>
      </c>
      <c r="F639" s="71" t="e">
        <f>VLOOKUP(B639,[1]Ban_hang!R:S,2,0)</f>
        <v>#N/A</v>
      </c>
      <c r="G639" s="30" t="s">
        <v>20291</v>
      </c>
      <c r="H639" s="30" t="s">
        <v>20292</v>
      </c>
      <c r="I639" s="31">
        <v>2075500</v>
      </c>
      <c r="J639" s="31">
        <v>0</v>
      </c>
      <c r="K639" s="31">
        <v>166040</v>
      </c>
      <c r="L639" s="31">
        <v>2241540</v>
      </c>
      <c r="M639" s="31">
        <v>2241540</v>
      </c>
      <c r="N639" s="30" t="s">
        <v>20201</v>
      </c>
      <c r="O639" s="30" t="s">
        <v>20202</v>
      </c>
      <c r="P639" s="30" t="s">
        <v>20203</v>
      </c>
      <c r="Q639" s="30" t="s">
        <v>20204</v>
      </c>
      <c r="R639" s="30" t="s">
        <v>4458</v>
      </c>
    </row>
    <row r="640" spans="1:18" x14ac:dyDescent="0.2">
      <c r="A640" s="30" t="s">
        <v>16298</v>
      </c>
      <c r="B640" s="30" t="str">
        <f t="shared" si="9"/>
        <v>00040574993600</v>
      </c>
      <c r="C640" s="71">
        <v>46178</v>
      </c>
      <c r="D640" s="30" t="s">
        <v>20293</v>
      </c>
      <c r="E640" s="71">
        <v>46178</v>
      </c>
      <c r="F640" s="71" t="e">
        <f>VLOOKUP(B640,[1]Ban_hang!R:S,2,0)</f>
        <v>#N/A</v>
      </c>
      <c r="G640" s="30" t="s">
        <v>20294</v>
      </c>
      <c r="H640" s="30" t="s">
        <v>20295</v>
      </c>
      <c r="I640" s="31">
        <v>920000</v>
      </c>
      <c r="J640" s="31">
        <v>0</v>
      </c>
      <c r="K640" s="31">
        <v>73600</v>
      </c>
      <c r="L640" s="31">
        <v>993600</v>
      </c>
      <c r="M640" s="31">
        <v>993600</v>
      </c>
      <c r="N640" s="30" t="s">
        <v>20201</v>
      </c>
      <c r="O640" s="30" t="s">
        <v>20202</v>
      </c>
      <c r="P640" s="30" t="s">
        <v>20203</v>
      </c>
      <c r="Q640" s="30" t="s">
        <v>20204</v>
      </c>
      <c r="R640" s="30" t="s">
        <v>4458</v>
      </c>
    </row>
    <row r="641" spans="1:18" x14ac:dyDescent="0.2">
      <c r="A641" s="30" t="s">
        <v>16298</v>
      </c>
      <c r="B641" s="30" t="str">
        <f t="shared" si="9"/>
        <v>000405728949915</v>
      </c>
      <c r="C641" s="71">
        <v>46178</v>
      </c>
      <c r="D641" s="30" t="s">
        <v>20296</v>
      </c>
      <c r="E641" s="71">
        <v>46178</v>
      </c>
      <c r="F641" s="71" t="e">
        <f>VLOOKUP(B641,[1]Ban_hang!R:S,2,0)</f>
        <v>#N/A</v>
      </c>
      <c r="G641" s="30" t="s">
        <v>20297</v>
      </c>
      <c r="H641" s="30" t="s">
        <v>20298</v>
      </c>
      <c r="I641" s="31">
        <v>8286958</v>
      </c>
      <c r="J641" s="31">
        <v>0</v>
      </c>
      <c r="K641" s="31">
        <v>662957</v>
      </c>
      <c r="L641" s="31">
        <v>8949915</v>
      </c>
      <c r="M641" s="31">
        <v>8949915</v>
      </c>
      <c r="N641" s="30" t="s">
        <v>20201</v>
      </c>
      <c r="O641" s="30" t="s">
        <v>20202</v>
      </c>
      <c r="P641" s="30" t="s">
        <v>20203</v>
      </c>
      <c r="Q641" s="30" t="s">
        <v>20204</v>
      </c>
      <c r="R641" s="30" t="s">
        <v>4458</v>
      </c>
    </row>
    <row r="642" spans="1:18" x14ac:dyDescent="0.2">
      <c r="A642" s="85" t="s">
        <v>16306</v>
      </c>
      <c r="B642" s="30" t="str">
        <f t="shared" si="9"/>
        <v>000410092738318</v>
      </c>
      <c r="C642" s="86">
        <v>46179</v>
      </c>
      <c r="D642" s="85" t="s">
        <v>20299</v>
      </c>
      <c r="E642" s="86">
        <v>46179</v>
      </c>
      <c r="F642" s="71" t="e">
        <f>VLOOKUP(B642,[1]Ban_hang!R:S,2,0)</f>
        <v>#N/A</v>
      </c>
      <c r="G642" s="85" t="s">
        <v>20300</v>
      </c>
      <c r="H642" s="85" t="s">
        <v>20301</v>
      </c>
      <c r="I642" s="87">
        <v>2535480</v>
      </c>
      <c r="J642" s="87">
        <v>0</v>
      </c>
      <c r="K642" s="87">
        <v>202838</v>
      </c>
      <c r="L642" s="87">
        <v>2738318</v>
      </c>
      <c r="M642" s="87">
        <v>2738318</v>
      </c>
      <c r="N642" s="85" t="s">
        <v>20201</v>
      </c>
      <c r="O642" s="85" t="s">
        <v>20202</v>
      </c>
      <c r="P642" s="85" t="s">
        <v>20203</v>
      </c>
      <c r="Q642" s="85" t="s">
        <v>20205</v>
      </c>
      <c r="R642" s="85" t="s">
        <v>4174</v>
      </c>
    </row>
    <row r="643" spans="1:18" x14ac:dyDescent="0.2">
      <c r="A643" s="85" t="s">
        <v>16305</v>
      </c>
      <c r="B643" s="30" t="str">
        <f t="shared" ref="B643:B676" si="10">G643&amp;L643</f>
        <v>000410112638032</v>
      </c>
      <c r="C643" s="86">
        <v>46179</v>
      </c>
      <c r="D643" s="85" t="s">
        <v>20302</v>
      </c>
      <c r="E643" s="86">
        <v>46179</v>
      </c>
      <c r="F643" s="71" t="e">
        <f>VLOOKUP(B643,[1]Ban_hang!R:S,2,0)</f>
        <v>#N/A</v>
      </c>
      <c r="G643" s="85" t="s">
        <v>20303</v>
      </c>
      <c r="H643" s="85" t="s">
        <v>20304</v>
      </c>
      <c r="I643" s="87">
        <v>2442622</v>
      </c>
      <c r="J643" s="87">
        <v>0</v>
      </c>
      <c r="K643" s="87">
        <v>195410</v>
      </c>
      <c r="L643" s="87">
        <v>2638032</v>
      </c>
      <c r="M643" s="87">
        <v>2638032</v>
      </c>
      <c r="N643" s="85" t="s">
        <v>20201</v>
      </c>
      <c r="O643" s="85" t="s">
        <v>20202</v>
      </c>
      <c r="P643" s="85" t="s">
        <v>20203</v>
      </c>
      <c r="Q643" s="85" t="s">
        <v>20205</v>
      </c>
      <c r="R643" s="85" t="s">
        <v>4174</v>
      </c>
    </row>
    <row r="644" spans="1:18" x14ac:dyDescent="0.2">
      <c r="A644" s="85" t="s">
        <v>16305</v>
      </c>
      <c r="B644" s="30" t="str">
        <f t="shared" si="10"/>
        <v>000410102399004</v>
      </c>
      <c r="C644" s="86">
        <v>46179</v>
      </c>
      <c r="D644" s="85" t="s">
        <v>20305</v>
      </c>
      <c r="E644" s="86">
        <v>46179</v>
      </c>
      <c r="F644" s="71" t="e">
        <f>VLOOKUP(B644,[1]Ban_hang!R:S,2,0)</f>
        <v>#N/A</v>
      </c>
      <c r="G644" s="85" t="s">
        <v>20306</v>
      </c>
      <c r="H644" s="85" t="s">
        <v>20307</v>
      </c>
      <c r="I644" s="87">
        <v>2221300</v>
      </c>
      <c r="J644" s="87">
        <v>0</v>
      </c>
      <c r="K644" s="87">
        <v>177704</v>
      </c>
      <c r="L644" s="87">
        <v>2399004</v>
      </c>
      <c r="M644" s="87">
        <v>2399004</v>
      </c>
      <c r="N644" s="85" t="s">
        <v>20201</v>
      </c>
      <c r="O644" s="85" t="s">
        <v>20202</v>
      </c>
      <c r="P644" s="85" t="s">
        <v>20203</v>
      </c>
      <c r="Q644" s="85" t="s">
        <v>20205</v>
      </c>
      <c r="R644" s="85" t="s">
        <v>4174</v>
      </c>
    </row>
    <row r="645" spans="1:18" x14ac:dyDescent="0.2">
      <c r="A645" s="85" t="s">
        <v>16306</v>
      </c>
      <c r="B645" s="30" t="str">
        <f t="shared" si="10"/>
        <v>000410081744718</v>
      </c>
      <c r="C645" s="86">
        <v>46179</v>
      </c>
      <c r="D645" s="85" t="s">
        <v>20308</v>
      </c>
      <c r="E645" s="86">
        <v>46179</v>
      </c>
      <c r="F645" s="71" t="e">
        <f>VLOOKUP(B645,[1]Ban_hang!R:S,2,0)</f>
        <v>#N/A</v>
      </c>
      <c r="G645" s="85" t="s">
        <v>20309</v>
      </c>
      <c r="H645" s="85" t="s">
        <v>20310</v>
      </c>
      <c r="I645" s="87">
        <v>1615480</v>
      </c>
      <c r="J645" s="87">
        <v>0</v>
      </c>
      <c r="K645" s="87">
        <v>129238</v>
      </c>
      <c r="L645" s="87">
        <v>1744718</v>
      </c>
      <c r="M645" s="87">
        <v>1744718</v>
      </c>
      <c r="N645" s="85" t="s">
        <v>20201</v>
      </c>
      <c r="O645" s="85" t="s">
        <v>20202</v>
      </c>
      <c r="P645" s="85" t="s">
        <v>20203</v>
      </c>
      <c r="Q645" s="85" t="s">
        <v>20205</v>
      </c>
      <c r="R645" s="85" t="s">
        <v>4174</v>
      </c>
    </row>
    <row r="646" spans="1:18" x14ac:dyDescent="0.2">
      <c r="A646" s="85" t="s">
        <v>16305</v>
      </c>
      <c r="B646" s="30" t="str">
        <f t="shared" si="10"/>
        <v>000410121744718</v>
      </c>
      <c r="C646" s="86">
        <v>46179</v>
      </c>
      <c r="D646" s="85" t="s">
        <v>20311</v>
      </c>
      <c r="E646" s="86">
        <v>46179</v>
      </c>
      <c r="F646" s="71" t="e">
        <f>VLOOKUP(B646,[1]Ban_hang!R:S,2,0)</f>
        <v>#N/A</v>
      </c>
      <c r="G646" s="85" t="s">
        <v>20312</v>
      </c>
      <c r="H646" s="85" t="s">
        <v>20313</v>
      </c>
      <c r="I646" s="87">
        <v>1615480</v>
      </c>
      <c r="J646" s="87">
        <v>0</v>
      </c>
      <c r="K646" s="87">
        <v>129238</v>
      </c>
      <c r="L646" s="87">
        <v>1744718</v>
      </c>
      <c r="M646" s="87">
        <v>1744718</v>
      </c>
      <c r="N646" s="85" t="s">
        <v>20201</v>
      </c>
      <c r="O646" s="85" t="s">
        <v>20202</v>
      </c>
      <c r="P646" s="85" t="s">
        <v>20203</v>
      </c>
      <c r="Q646" s="85" t="s">
        <v>20205</v>
      </c>
      <c r="R646" s="85" t="s">
        <v>4174</v>
      </c>
    </row>
    <row r="647" spans="1:18" x14ac:dyDescent="0.2">
      <c r="A647" s="30" t="s">
        <v>16295</v>
      </c>
      <c r="B647" s="30" t="str">
        <f t="shared" si="10"/>
        <v>000405792399004</v>
      </c>
      <c r="C647" s="71">
        <v>46181</v>
      </c>
      <c r="D647" s="30" t="s">
        <v>20314</v>
      </c>
      <c r="E647" s="71">
        <v>46181</v>
      </c>
      <c r="F647" s="71" t="e">
        <f>VLOOKUP(B647,[1]Ban_hang!R:S,2,0)</f>
        <v>#N/A</v>
      </c>
      <c r="G647" s="30" t="s">
        <v>20315</v>
      </c>
      <c r="H647" s="30" t="s">
        <v>20316</v>
      </c>
      <c r="I647" s="31">
        <v>2221300</v>
      </c>
      <c r="J647" s="31">
        <v>0</v>
      </c>
      <c r="K647" s="31">
        <v>177704</v>
      </c>
      <c r="L647" s="31">
        <v>2399004</v>
      </c>
      <c r="M647" s="31">
        <v>2399004</v>
      </c>
      <c r="N647" s="30" t="s">
        <v>20201</v>
      </c>
      <c r="O647" s="30" t="s">
        <v>20202</v>
      </c>
      <c r="P647" s="30" t="s">
        <v>20203</v>
      </c>
      <c r="Q647" s="30" t="s">
        <v>20204</v>
      </c>
      <c r="R647" s="30" t="s">
        <v>4458</v>
      </c>
    </row>
    <row r="648" spans="1:18" x14ac:dyDescent="0.2">
      <c r="A648" s="30" t="s">
        <v>16310</v>
      </c>
      <c r="B648" s="30" t="str">
        <f t="shared" si="10"/>
        <v>000405803247744</v>
      </c>
      <c r="C648" s="71">
        <v>46181</v>
      </c>
      <c r="D648" s="30" t="s">
        <v>20317</v>
      </c>
      <c r="E648" s="71">
        <v>46181</v>
      </c>
      <c r="F648" s="71" t="e">
        <f>VLOOKUP(B648,[1]Ban_hang!R:S,2,0)</f>
        <v>#N/A</v>
      </c>
      <c r="G648" s="30" t="s">
        <v>20318</v>
      </c>
      <c r="H648" s="30" t="s">
        <v>20319</v>
      </c>
      <c r="I648" s="31">
        <v>3007170</v>
      </c>
      <c r="J648" s="31">
        <v>0</v>
      </c>
      <c r="K648" s="31">
        <v>240574</v>
      </c>
      <c r="L648" s="31">
        <v>3247744</v>
      </c>
      <c r="M648" s="31">
        <v>3247744</v>
      </c>
      <c r="N648" s="30" t="s">
        <v>20201</v>
      </c>
      <c r="O648" s="30" t="s">
        <v>20202</v>
      </c>
      <c r="P648" s="30" t="s">
        <v>20203</v>
      </c>
      <c r="Q648" s="30" t="s">
        <v>20204</v>
      </c>
      <c r="R648" s="30" t="s">
        <v>4458</v>
      </c>
    </row>
    <row r="649" spans="1:18" x14ac:dyDescent="0.2">
      <c r="A649" s="30" t="s">
        <v>16307</v>
      </c>
      <c r="B649" s="30" t="str">
        <f t="shared" si="10"/>
        <v>000405766908587</v>
      </c>
      <c r="C649" s="71">
        <v>46181</v>
      </c>
      <c r="D649" s="30" t="s">
        <v>20320</v>
      </c>
      <c r="E649" s="71">
        <v>46181</v>
      </c>
      <c r="F649" s="71" t="e">
        <f>VLOOKUP(B649,[1]Ban_hang!R:S,2,0)</f>
        <v>#N/A</v>
      </c>
      <c r="G649" s="30" t="s">
        <v>20321</v>
      </c>
      <c r="H649" s="30" t="s">
        <v>20322</v>
      </c>
      <c r="I649" s="31">
        <v>6396840</v>
      </c>
      <c r="J649" s="31">
        <v>0</v>
      </c>
      <c r="K649" s="31">
        <v>511747</v>
      </c>
      <c r="L649" s="31">
        <v>6908587</v>
      </c>
      <c r="M649" s="31">
        <v>6908587</v>
      </c>
      <c r="N649" s="30" t="s">
        <v>20201</v>
      </c>
      <c r="O649" s="30" t="s">
        <v>20202</v>
      </c>
      <c r="P649" s="30" t="s">
        <v>20203</v>
      </c>
      <c r="Q649" s="30" t="s">
        <v>20204</v>
      </c>
      <c r="R649" s="30" t="s">
        <v>4458</v>
      </c>
    </row>
    <row r="650" spans="1:18" x14ac:dyDescent="0.2">
      <c r="A650" s="30" t="s">
        <v>16291</v>
      </c>
      <c r="B650" s="30" t="str">
        <f t="shared" si="10"/>
        <v>000405771503430</v>
      </c>
      <c r="C650" s="71">
        <v>46181</v>
      </c>
      <c r="D650" s="30" t="s">
        <v>20323</v>
      </c>
      <c r="E650" s="71">
        <v>46181</v>
      </c>
      <c r="F650" s="71" t="e">
        <f>VLOOKUP(B650,[1]Ban_hang!R:S,2,0)</f>
        <v>#N/A</v>
      </c>
      <c r="G650" s="30" t="s">
        <v>20324</v>
      </c>
      <c r="H650" s="30" t="s">
        <v>20325</v>
      </c>
      <c r="I650" s="31">
        <v>1392065</v>
      </c>
      <c r="J650" s="31">
        <v>0</v>
      </c>
      <c r="K650" s="31">
        <v>111365</v>
      </c>
      <c r="L650" s="31">
        <v>1503430</v>
      </c>
      <c r="M650" s="31">
        <v>1503430</v>
      </c>
      <c r="N650" s="30" t="s">
        <v>20201</v>
      </c>
      <c r="O650" s="30" t="s">
        <v>20202</v>
      </c>
      <c r="P650" s="30" t="s">
        <v>20203</v>
      </c>
      <c r="Q650" s="30" t="s">
        <v>20204</v>
      </c>
      <c r="R650" s="30" t="s">
        <v>4458</v>
      </c>
    </row>
    <row r="651" spans="1:18" x14ac:dyDescent="0.2">
      <c r="A651" s="30" t="s">
        <v>16287</v>
      </c>
      <c r="B651" s="30" t="str">
        <f t="shared" si="10"/>
        <v>000405781744718</v>
      </c>
      <c r="C651" s="71">
        <v>46181</v>
      </c>
      <c r="D651" s="30" t="s">
        <v>20326</v>
      </c>
      <c r="E651" s="71">
        <v>46181</v>
      </c>
      <c r="F651" s="71" t="e">
        <f>VLOOKUP(B651,[1]Ban_hang!R:S,2,0)</f>
        <v>#N/A</v>
      </c>
      <c r="G651" s="30" t="s">
        <v>20327</v>
      </c>
      <c r="H651" s="30" t="s">
        <v>20328</v>
      </c>
      <c r="I651" s="31">
        <v>1615480</v>
      </c>
      <c r="J651" s="31">
        <v>0</v>
      </c>
      <c r="K651" s="31">
        <v>129238</v>
      </c>
      <c r="L651" s="31">
        <v>1744718</v>
      </c>
      <c r="M651" s="31">
        <v>1744718</v>
      </c>
      <c r="N651" s="30" t="s">
        <v>20201</v>
      </c>
      <c r="O651" s="30" t="s">
        <v>20202</v>
      </c>
      <c r="P651" s="30" t="s">
        <v>20203</v>
      </c>
      <c r="Q651" s="30" t="s">
        <v>20204</v>
      </c>
      <c r="R651" s="30" t="s">
        <v>4458</v>
      </c>
    </row>
    <row r="652" spans="1:18" x14ac:dyDescent="0.2">
      <c r="A652" s="30" t="s">
        <v>16307</v>
      </c>
      <c r="B652" s="30" t="str">
        <f t="shared" si="10"/>
        <v>000405752399004</v>
      </c>
      <c r="C652" s="71">
        <v>46181</v>
      </c>
      <c r="D652" s="30" t="s">
        <v>20329</v>
      </c>
      <c r="E652" s="71">
        <v>46181</v>
      </c>
      <c r="F652" s="71" t="e">
        <f>VLOOKUP(B652,[1]Ban_hang!R:S,2,0)</f>
        <v>#N/A</v>
      </c>
      <c r="G652" s="30" t="s">
        <v>20330</v>
      </c>
      <c r="H652" s="30" t="s">
        <v>20331</v>
      </c>
      <c r="I652" s="31">
        <v>2221300</v>
      </c>
      <c r="J652" s="31">
        <v>0</v>
      </c>
      <c r="K652" s="31">
        <v>177704</v>
      </c>
      <c r="L652" s="31">
        <v>2399004</v>
      </c>
      <c r="M652" s="31">
        <v>2399004</v>
      </c>
      <c r="N652" s="30" t="s">
        <v>20201</v>
      </c>
      <c r="O652" s="30" t="s">
        <v>20202</v>
      </c>
      <c r="P652" s="30" t="s">
        <v>20203</v>
      </c>
      <c r="Q652" s="30" t="s">
        <v>20204</v>
      </c>
      <c r="R652" s="30" t="s">
        <v>4458</v>
      </c>
    </row>
    <row r="653" spans="1:18" x14ac:dyDescent="0.2">
      <c r="A653" s="30" t="s">
        <v>16292</v>
      </c>
      <c r="B653" s="30" t="str">
        <f t="shared" si="10"/>
        <v>000405812340889</v>
      </c>
      <c r="C653" s="71">
        <v>46182</v>
      </c>
      <c r="D653" s="30" t="s">
        <v>20332</v>
      </c>
      <c r="E653" s="71">
        <v>46182</v>
      </c>
      <c r="F653" s="71" t="e">
        <f>VLOOKUP(B653,[1]Ban_hang!R:S,2,0)</f>
        <v>#N/A</v>
      </c>
      <c r="G653" s="30" t="s">
        <v>20333</v>
      </c>
      <c r="H653" s="30" t="s">
        <v>20334</v>
      </c>
      <c r="I653" s="31">
        <v>2167490</v>
      </c>
      <c r="J653" s="31">
        <v>0</v>
      </c>
      <c r="K653" s="31">
        <v>173399</v>
      </c>
      <c r="L653" s="31">
        <v>2340889</v>
      </c>
      <c r="M653" s="31">
        <v>2340889</v>
      </c>
      <c r="N653" s="30" t="s">
        <v>20201</v>
      </c>
      <c r="O653" s="30" t="s">
        <v>20202</v>
      </c>
      <c r="P653" s="30" t="s">
        <v>20203</v>
      </c>
      <c r="Q653" s="30" t="s">
        <v>20204</v>
      </c>
      <c r="R653" s="30" t="s">
        <v>4458</v>
      </c>
    </row>
    <row r="654" spans="1:18" x14ac:dyDescent="0.2">
      <c r="A654" s="30" t="s">
        <v>16292</v>
      </c>
      <c r="B654" s="30" t="str">
        <f t="shared" si="10"/>
        <v>000405821120770</v>
      </c>
      <c r="C654" s="71">
        <v>46182</v>
      </c>
      <c r="D654" s="30" t="s">
        <v>20335</v>
      </c>
      <c r="E654" s="71">
        <v>46182</v>
      </c>
      <c r="F654" s="71" t="e">
        <f>VLOOKUP(B654,[1]Ban_hang!R:S,2,0)</f>
        <v>#N/A</v>
      </c>
      <c r="G654" s="30" t="s">
        <v>20336</v>
      </c>
      <c r="H654" s="30" t="s">
        <v>20337</v>
      </c>
      <c r="I654" s="31">
        <v>1037750</v>
      </c>
      <c r="J654" s="31">
        <v>0</v>
      </c>
      <c r="K654" s="31">
        <v>83020</v>
      </c>
      <c r="L654" s="31">
        <v>1120770</v>
      </c>
      <c r="M654" s="31">
        <v>1120770</v>
      </c>
      <c r="N654" s="30" t="s">
        <v>20201</v>
      </c>
      <c r="O654" s="30" t="s">
        <v>20202</v>
      </c>
      <c r="P654" s="30" t="s">
        <v>20203</v>
      </c>
      <c r="Q654" s="30" t="s">
        <v>20204</v>
      </c>
      <c r="R654" s="30" t="s">
        <v>4458</v>
      </c>
    </row>
    <row r="655" spans="1:18" x14ac:dyDescent="0.2">
      <c r="A655" s="30" t="s">
        <v>16300</v>
      </c>
      <c r="B655" s="30" t="str">
        <f t="shared" si="10"/>
        <v>000411786804497</v>
      </c>
      <c r="C655" s="71">
        <v>46183</v>
      </c>
      <c r="D655" s="30" t="s">
        <v>20338</v>
      </c>
      <c r="E655" s="71">
        <v>46183</v>
      </c>
      <c r="F655" s="71" t="e">
        <f>VLOOKUP(B655,[1]Ban_hang!R:S,2,0)</f>
        <v>#N/A</v>
      </c>
      <c r="G655" s="30" t="s">
        <v>20339</v>
      </c>
      <c r="H655" s="30" t="s">
        <v>20340</v>
      </c>
      <c r="I655" s="31">
        <v>6300460</v>
      </c>
      <c r="J655" s="31">
        <v>0</v>
      </c>
      <c r="K655" s="31">
        <v>504037</v>
      </c>
      <c r="L655" s="31">
        <v>6804497</v>
      </c>
      <c r="M655" s="31">
        <v>6804497</v>
      </c>
      <c r="N655" s="30" t="s">
        <v>20201</v>
      </c>
      <c r="O655" s="30" t="s">
        <v>20202</v>
      </c>
      <c r="P655" s="30" t="s">
        <v>20203</v>
      </c>
      <c r="Q655" s="30" t="s">
        <v>20204</v>
      </c>
      <c r="R655" s="30" t="s">
        <v>4458</v>
      </c>
    </row>
    <row r="656" spans="1:18" x14ac:dyDescent="0.2">
      <c r="A656" s="30" t="s">
        <v>16294</v>
      </c>
      <c r="B656" s="30" t="str">
        <f t="shared" si="10"/>
        <v>000411761120770</v>
      </c>
      <c r="C656" s="71">
        <v>46183</v>
      </c>
      <c r="D656" s="30" t="s">
        <v>20341</v>
      </c>
      <c r="E656" s="71">
        <v>46183</v>
      </c>
      <c r="F656" s="71" t="e">
        <f>VLOOKUP(B656,[1]Ban_hang!R:S,2,0)</f>
        <v>#N/A</v>
      </c>
      <c r="G656" s="30" t="s">
        <v>20342</v>
      </c>
      <c r="H656" s="30" t="s">
        <v>20343</v>
      </c>
      <c r="I656" s="31">
        <v>1037750</v>
      </c>
      <c r="J656" s="31">
        <v>0</v>
      </c>
      <c r="K656" s="31">
        <v>83020</v>
      </c>
      <c r="L656" s="31">
        <v>1120770</v>
      </c>
      <c r="M656" s="31">
        <v>1120770</v>
      </c>
      <c r="N656" s="30" t="s">
        <v>20201</v>
      </c>
      <c r="O656" s="30" t="s">
        <v>20202</v>
      </c>
      <c r="P656" s="30" t="s">
        <v>20203</v>
      </c>
      <c r="Q656" s="30" t="s">
        <v>20204</v>
      </c>
      <c r="R656" s="30" t="s">
        <v>4458</v>
      </c>
    </row>
    <row r="657" spans="1:18" x14ac:dyDescent="0.2">
      <c r="A657" s="30" t="s">
        <v>16294</v>
      </c>
      <c r="B657" s="30" t="str">
        <f t="shared" si="10"/>
        <v>000411772299957</v>
      </c>
      <c r="C657" s="71">
        <v>46183</v>
      </c>
      <c r="D657" s="30" t="s">
        <v>20344</v>
      </c>
      <c r="E657" s="71">
        <v>46183</v>
      </c>
      <c r="F657" s="71" t="e">
        <f>VLOOKUP(B657,[1]Ban_hang!R:S,2,0)</f>
        <v>#N/A</v>
      </c>
      <c r="G657" s="30" t="s">
        <v>20345</v>
      </c>
      <c r="H657" s="30" t="s">
        <v>20346</v>
      </c>
      <c r="I657" s="31">
        <v>2129590</v>
      </c>
      <c r="J657" s="31">
        <v>0</v>
      </c>
      <c r="K657" s="31">
        <v>170367</v>
      </c>
      <c r="L657" s="31">
        <v>2299957</v>
      </c>
      <c r="M657" s="31">
        <v>2299957</v>
      </c>
      <c r="N657" s="30" t="s">
        <v>20201</v>
      </c>
      <c r="O657" s="30" t="s">
        <v>20202</v>
      </c>
      <c r="P657" s="30" t="s">
        <v>20203</v>
      </c>
      <c r="Q657" s="30" t="s">
        <v>20204</v>
      </c>
      <c r="R657" s="30" t="s">
        <v>4458</v>
      </c>
    </row>
    <row r="658" spans="1:18" x14ac:dyDescent="0.2">
      <c r="A658" s="30" t="s">
        <v>16300</v>
      </c>
      <c r="B658" s="30" t="str">
        <f t="shared" si="10"/>
        <v>000411799438552</v>
      </c>
      <c r="C658" s="71">
        <v>46183</v>
      </c>
      <c r="D658" s="30" t="s">
        <v>20347</v>
      </c>
      <c r="E658" s="71">
        <v>46183</v>
      </c>
      <c r="F658" s="71" t="e">
        <f>VLOOKUP(B658,[1]Ban_hang!R:S,2,0)</f>
        <v>#N/A</v>
      </c>
      <c r="G658" s="30" t="s">
        <v>20348</v>
      </c>
      <c r="H658" s="30" t="s">
        <v>20349</v>
      </c>
      <c r="I658" s="31">
        <v>8739400</v>
      </c>
      <c r="J658" s="31">
        <v>0</v>
      </c>
      <c r="K658" s="31">
        <v>699152</v>
      </c>
      <c r="L658" s="31">
        <v>9438552</v>
      </c>
      <c r="M658" s="31">
        <v>9438552</v>
      </c>
      <c r="N658" s="30" t="s">
        <v>20201</v>
      </c>
      <c r="O658" s="30" t="s">
        <v>20202</v>
      </c>
      <c r="P658" s="30" t="s">
        <v>20203</v>
      </c>
      <c r="Q658" s="30" t="s">
        <v>20204</v>
      </c>
      <c r="R658" s="30" t="s">
        <v>4458</v>
      </c>
    </row>
    <row r="659" spans="1:18" x14ac:dyDescent="0.2">
      <c r="A659" s="30" t="s">
        <v>16287</v>
      </c>
      <c r="B659" s="30" t="str">
        <f t="shared" si="10"/>
        <v>000411872399004</v>
      </c>
      <c r="C659" s="71">
        <v>46184</v>
      </c>
      <c r="D659" s="30" t="s">
        <v>20350</v>
      </c>
      <c r="E659" s="71">
        <v>46184</v>
      </c>
      <c r="F659" s="71" t="e">
        <f>VLOOKUP(B659,[1]Ban_hang!R:S,2,0)</f>
        <v>#N/A</v>
      </c>
      <c r="G659" s="30" t="s">
        <v>20351</v>
      </c>
      <c r="H659" s="30" t="s">
        <v>20352</v>
      </c>
      <c r="I659" s="31">
        <v>2221300</v>
      </c>
      <c r="J659" s="31">
        <v>0</v>
      </c>
      <c r="K659" s="31">
        <v>177704</v>
      </c>
      <c r="L659" s="31">
        <v>2399004</v>
      </c>
      <c r="M659" s="31">
        <v>2399004</v>
      </c>
      <c r="N659" s="30" t="s">
        <v>20201</v>
      </c>
      <c r="O659" s="30" t="s">
        <v>20202</v>
      </c>
      <c r="P659" s="30" t="s">
        <v>20203</v>
      </c>
      <c r="Q659" s="30" t="s">
        <v>20204</v>
      </c>
      <c r="R659" s="30" t="s">
        <v>4458</v>
      </c>
    </row>
    <row r="660" spans="1:18" x14ac:dyDescent="0.2">
      <c r="A660" s="85" t="s">
        <v>16304</v>
      </c>
      <c r="B660" s="30" t="str">
        <f t="shared" si="10"/>
        <v>2571826</v>
      </c>
      <c r="C660" s="86">
        <v>46184</v>
      </c>
      <c r="D660" s="85" t="s">
        <v>20353</v>
      </c>
      <c r="E660" s="86">
        <v>46184</v>
      </c>
      <c r="F660" s="71" t="e">
        <f>VLOOKUP(B660,[1]Ban_hang!R:S,2,0)</f>
        <v>#N/A</v>
      </c>
      <c r="G660" s="85"/>
      <c r="H660" s="85" t="s">
        <v>16304</v>
      </c>
      <c r="I660" s="87">
        <v>2381320</v>
      </c>
      <c r="J660" s="87">
        <v>0</v>
      </c>
      <c r="K660" s="87">
        <v>190506</v>
      </c>
      <c r="L660" s="87">
        <v>2571826</v>
      </c>
      <c r="M660" s="87">
        <v>0</v>
      </c>
      <c r="N660" s="85" t="s">
        <v>20354</v>
      </c>
      <c r="O660" s="85" t="s">
        <v>20202</v>
      </c>
      <c r="P660" s="85" t="s">
        <v>20203</v>
      </c>
      <c r="Q660" s="85" t="s">
        <v>20205</v>
      </c>
      <c r="R660" s="85" t="s">
        <v>4174</v>
      </c>
    </row>
    <row r="661" spans="1:18" x14ac:dyDescent="0.2">
      <c r="A661" s="30" t="s">
        <v>16295</v>
      </c>
      <c r="B661" s="30" t="str">
        <f t="shared" si="10"/>
        <v>000411852241518</v>
      </c>
      <c r="C661" s="71">
        <v>46184</v>
      </c>
      <c r="D661" s="30" t="s">
        <v>20355</v>
      </c>
      <c r="E661" s="71">
        <v>46184</v>
      </c>
      <c r="F661" s="71" t="e">
        <f>VLOOKUP(B661,[1]Ban_hang!R:S,2,0)</f>
        <v>#N/A</v>
      </c>
      <c r="G661" s="30" t="s">
        <v>20356</v>
      </c>
      <c r="H661" s="30" t="s">
        <v>20357</v>
      </c>
      <c r="I661" s="31">
        <v>2075480</v>
      </c>
      <c r="J661" s="31">
        <v>0</v>
      </c>
      <c r="K661" s="31">
        <v>166038</v>
      </c>
      <c r="L661" s="31">
        <v>2241518</v>
      </c>
      <c r="M661" s="31">
        <v>2241518</v>
      </c>
      <c r="N661" s="30" t="s">
        <v>20201</v>
      </c>
      <c r="O661" s="30" t="s">
        <v>20202</v>
      </c>
      <c r="P661" s="30" t="s">
        <v>20203</v>
      </c>
      <c r="Q661" s="30" t="s">
        <v>20204</v>
      </c>
      <c r="R661" s="30" t="s">
        <v>4458</v>
      </c>
    </row>
    <row r="662" spans="1:18" x14ac:dyDescent="0.2">
      <c r="A662" s="85" t="s">
        <v>16304</v>
      </c>
      <c r="B662" s="30" t="str">
        <f t="shared" si="10"/>
        <v>2344064</v>
      </c>
      <c r="C662" s="86">
        <v>46184</v>
      </c>
      <c r="D662" s="85" t="s">
        <v>20358</v>
      </c>
      <c r="E662" s="86">
        <v>46184</v>
      </c>
      <c r="F662" s="71" t="e">
        <f>VLOOKUP(B662,[1]Ban_hang!R:S,2,0)</f>
        <v>#N/A</v>
      </c>
      <c r="G662" s="85"/>
      <c r="H662" s="85" t="s">
        <v>16304</v>
      </c>
      <c r="I662" s="87">
        <v>2170430</v>
      </c>
      <c r="J662" s="87">
        <v>0</v>
      </c>
      <c r="K662" s="87">
        <v>173634</v>
      </c>
      <c r="L662" s="87">
        <v>2344064</v>
      </c>
      <c r="M662" s="87">
        <v>0</v>
      </c>
      <c r="N662" s="85" t="s">
        <v>20354</v>
      </c>
      <c r="O662" s="85" t="s">
        <v>20202</v>
      </c>
      <c r="P662" s="85" t="s">
        <v>20203</v>
      </c>
      <c r="Q662" s="85" t="s">
        <v>20205</v>
      </c>
      <c r="R662" s="85" t="s">
        <v>4174</v>
      </c>
    </row>
    <row r="663" spans="1:18" x14ac:dyDescent="0.2">
      <c r="A663" s="30" t="s">
        <v>16307</v>
      </c>
      <c r="B663" s="30" t="str">
        <f t="shared" si="10"/>
        <v>000411893339371</v>
      </c>
      <c r="C663" s="71">
        <v>46184</v>
      </c>
      <c r="D663" s="30" t="s">
        <v>20359</v>
      </c>
      <c r="E663" s="71">
        <v>46184</v>
      </c>
      <c r="F663" s="71" t="e">
        <f>VLOOKUP(B663,[1]Ban_hang!R:S,2,0)</f>
        <v>#N/A</v>
      </c>
      <c r="G663" s="30" t="s">
        <v>20360</v>
      </c>
      <c r="H663" s="30" t="s">
        <v>20361</v>
      </c>
      <c r="I663" s="31">
        <v>3092010</v>
      </c>
      <c r="J663" s="31">
        <v>0</v>
      </c>
      <c r="K663" s="31">
        <v>247361</v>
      </c>
      <c r="L663" s="31">
        <v>3339371</v>
      </c>
      <c r="M663" s="31">
        <v>3339371</v>
      </c>
      <c r="N663" s="30" t="s">
        <v>20201</v>
      </c>
      <c r="O663" s="30" t="s">
        <v>20202</v>
      </c>
      <c r="P663" s="30" t="s">
        <v>20203</v>
      </c>
      <c r="Q663" s="30" t="s">
        <v>20204</v>
      </c>
      <c r="R663" s="30" t="s">
        <v>4458</v>
      </c>
    </row>
    <row r="664" spans="1:18" x14ac:dyDescent="0.2">
      <c r="A664" s="30" t="s">
        <v>16298</v>
      </c>
      <c r="B664" s="30" t="str">
        <f t="shared" si="10"/>
        <v>0004118011680092</v>
      </c>
      <c r="C664" s="71">
        <v>46184</v>
      </c>
      <c r="D664" s="30" t="s">
        <v>20362</v>
      </c>
      <c r="E664" s="71">
        <v>46184</v>
      </c>
      <c r="F664" s="71" t="e">
        <f>VLOOKUP(B664,[1]Ban_hang!R:S,2,0)</f>
        <v>#N/A</v>
      </c>
      <c r="G664" s="30" t="s">
        <v>20363</v>
      </c>
      <c r="H664" s="30" t="s">
        <v>20364</v>
      </c>
      <c r="I664" s="31">
        <v>10814900</v>
      </c>
      <c r="J664" s="31">
        <v>0</v>
      </c>
      <c r="K664" s="31">
        <v>865192</v>
      </c>
      <c r="L664" s="31">
        <v>11680092</v>
      </c>
      <c r="M664" s="31">
        <v>11680092</v>
      </c>
      <c r="N664" s="30" t="s">
        <v>20201</v>
      </c>
      <c r="O664" s="30" t="s">
        <v>20202</v>
      </c>
      <c r="P664" s="30" t="s">
        <v>20203</v>
      </c>
      <c r="Q664" s="30" t="s">
        <v>20204</v>
      </c>
      <c r="R664" s="30" t="s">
        <v>4458</v>
      </c>
    </row>
    <row r="665" spans="1:18" x14ac:dyDescent="0.2">
      <c r="A665" s="85" t="s">
        <v>16304</v>
      </c>
      <c r="B665" s="30" t="str">
        <f t="shared" si="10"/>
        <v>578907</v>
      </c>
      <c r="C665" s="86">
        <v>46184</v>
      </c>
      <c r="D665" s="85" t="s">
        <v>20365</v>
      </c>
      <c r="E665" s="86">
        <v>46184</v>
      </c>
      <c r="F665" s="71" t="e">
        <f>VLOOKUP(B665,[1]Ban_hang!R:S,2,0)</f>
        <v>#N/A</v>
      </c>
      <c r="G665" s="85"/>
      <c r="H665" s="85" t="s">
        <v>16304</v>
      </c>
      <c r="I665" s="87">
        <v>536025</v>
      </c>
      <c r="J665" s="87">
        <v>0</v>
      </c>
      <c r="K665" s="87">
        <v>42882</v>
      </c>
      <c r="L665" s="87">
        <v>578907</v>
      </c>
      <c r="M665" s="87">
        <v>0</v>
      </c>
      <c r="N665" s="85" t="s">
        <v>20354</v>
      </c>
      <c r="O665" s="85" t="s">
        <v>20202</v>
      </c>
      <c r="P665" s="85" t="s">
        <v>20203</v>
      </c>
      <c r="Q665" s="85" t="s">
        <v>20205</v>
      </c>
      <c r="R665" s="85" t="s">
        <v>4174</v>
      </c>
    </row>
    <row r="666" spans="1:18" x14ac:dyDescent="0.2">
      <c r="A666" s="30" t="s">
        <v>16289</v>
      </c>
      <c r="B666" s="30" t="str">
        <f t="shared" si="10"/>
        <v>000411912399004</v>
      </c>
      <c r="C666" s="71">
        <v>46184</v>
      </c>
      <c r="D666" s="30" t="s">
        <v>20366</v>
      </c>
      <c r="E666" s="71">
        <v>46184</v>
      </c>
      <c r="F666" s="71" t="e">
        <f>VLOOKUP(B666,[1]Ban_hang!R:S,2,0)</f>
        <v>#N/A</v>
      </c>
      <c r="G666" s="30" t="s">
        <v>20367</v>
      </c>
      <c r="H666" s="30" t="s">
        <v>20368</v>
      </c>
      <c r="I666" s="31">
        <v>2221300</v>
      </c>
      <c r="J666" s="31">
        <v>0</v>
      </c>
      <c r="K666" s="31">
        <v>177704</v>
      </c>
      <c r="L666" s="31">
        <v>2399004</v>
      </c>
      <c r="M666" s="31">
        <v>2399004</v>
      </c>
      <c r="N666" s="30" t="s">
        <v>20201</v>
      </c>
      <c r="O666" s="30" t="s">
        <v>20202</v>
      </c>
      <c r="P666" s="30" t="s">
        <v>20203</v>
      </c>
      <c r="Q666" s="30" t="s">
        <v>20204</v>
      </c>
      <c r="R666" s="30" t="s">
        <v>4458</v>
      </c>
    </row>
    <row r="667" spans="1:18" x14ac:dyDescent="0.2">
      <c r="A667" s="30" t="s">
        <v>16289</v>
      </c>
      <c r="B667" s="30" t="str">
        <f t="shared" si="10"/>
        <v>00041190756000</v>
      </c>
      <c r="C667" s="71">
        <v>46184</v>
      </c>
      <c r="D667" s="30" t="s">
        <v>20369</v>
      </c>
      <c r="E667" s="71">
        <v>46184</v>
      </c>
      <c r="F667" s="71" t="e">
        <f>VLOOKUP(B667,[1]Ban_hang!R:S,2,0)</f>
        <v>#N/A</v>
      </c>
      <c r="G667" s="30" t="s">
        <v>20370</v>
      </c>
      <c r="H667" s="30" t="s">
        <v>20371</v>
      </c>
      <c r="I667" s="31">
        <v>700000</v>
      </c>
      <c r="J667" s="31">
        <v>0</v>
      </c>
      <c r="K667" s="31">
        <v>56000</v>
      </c>
      <c r="L667" s="31">
        <v>756000</v>
      </c>
      <c r="M667" s="31">
        <v>756000</v>
      </c>
      <c r="N667" s="30" t="s">
        <v>20201</v>
      </c>
      <c r="O667" s="30" t="s">
        <v>20202</v>
      </c>
      <c r="P667" s="30" t="s">
        <v>20203</v>
      </c>
      <c r="Q667" s="30" t="s">
        <v>20204</v>
      </c>
      <c r="R667" s="30" t="s">
        <v>4458</v>
      </c>
    </row>
    <row r="668" spans="1:18" x14ac:dyDescent="0.2">
      <c r="A668" s="30" t="s">
        <v>7306</v>
      </c>
      <c r="B668" s="30" t="str">
        <f t="shared" si="10"/>
        <v>000411824140118</v>
      </c>
      <c r="C668" s="71">
        <v>46184</v>
      </c>
      <c r="D668" s="30" t="s">
        <v>20372</v>
      </c>
      <c r="E668" s="71">
        <v>46184</v>
      </c>
      <c r="F668" s="71" t="e">
        <f>VLOOKUP(B668,[1]Ban_hang!R:S,2,0)</f>
        <v>#N/A</v>
      </c>
      <c r="G668" s="30" t="s">
        <v>20373</v>
      </c>
      <c r="H668" s="30" t="s">
        <v>20374</v>
      </c>
      <c r="I668" s="31">
        <v>3833443</v>
      </c>
      <c r="J668" s="31">
        <v>0</v>
      </c>
      <c r="K668" s="31">
        <v>306675</v>
      </c>
      <c r="L668" s="31">
        <v>4140118</v>
      </c>
      <c r="M668" s="31">
        <v>4140118</v>
      </c>
      <c r="N668" s="30" t="s">
        <v>20201</v>
      </c>
      <c r="O668" s="30" t="s">
        <v>20202</v>
      </c>
      <c r="P668" s="30" t="s">
        <v>20203</v>
      </c>
      <c r="Q668" s="30" t="s">
        <v>20204</v>
      </c>
      <c r="R668" s="30" t="s">
        <v>4458</v>
      </c>
    </row>
    <row r="669" spans="1:18" x14ac:dyDescent="0.2">
      <c r="A669" s="30" t="s">
        <v>16290</v>
      </c>
      <c r="B669" s="30" t="str">
        <f t="shared" si="10"/>
        <v>000411832399004</v>
      </c>
      <c r="C669" s="71">
        <v>46184</v>
      </c>
      <c r="D669" s="30" t="s">
        <v>20375</v>
      </c>
      <c r="E669" s="71">
        <v>46184</v>
      </c>
      <c r="F669" s="71" t="e">
        <f>VLOOKUP(B669,[1]Ban_hang!R:S,2,0)</f>
        <v>#N/A</v>
      </c>
      <c r="G669" s="30" t="s">
        <v>20376</v>
      </c>
      <c r="H669" s="30" t="s">
        <v>20377</v>
      </c>
      <c r="I669" s="31">
        <v>2221300</v>
      </c>
      <c r="J669" s="31">
        <v>0</v>
      </c>
      <c r="K669" s="31">
        <v>177704</v>
      </c>
      <c r="L669" s="31">
        <v>2399004</v>
      </c>
      <c r="M669" s="31">
        <v>2399004</v>
      </c>
      <c r="N669" s="30" t="s">
        <v>20201</v>
      </c>
      <c r="O669" s="30" t="s">
        <v>20202</v>
      </c>
      <c r="P669" s="30" t="s">
        <v>20203</v>
      </c>
      <c r="Q669" s="30" t="s">
        <v>20204</v>
      </c>
      <c r="R669" s="30" t="s">
        <v>4458</v>
      </c>
    </row>
    <row r="670" spans="1:18" x14ac:dyDescent="0.2">
      <c r="A670" s="30" t="s">
        <v>16298</v>
      </c>
      <c r="B670" s="30" t="str">
        <f t="shared" si="10"/>
        <v>0004118119233666</v>
      </c>
      <c r="C670" s="71">
        <v>46184</v>
      </c>
      <c r="D670" s="30" t="s">
        <v>20378</v>
      </c>
      <c r="E670" s="71">
        <v>46184</v>
      </c>
      <c r="F670" s="71" t="e">
        <f>VLOOKUP(B670,[1]Ban_hang!R:S,2,0)</f>
        <v>#N/A</v>
      </c>
      <c r="G670" s="30" t="s">
        <v>20379</v>
      </c>
      <c r="H670" s="30" t="s">
        <v>20380</v>
      </c>
      <c r="I670" s="31">
        <v>17808950</v>
      </c>
      <c r="J670" s="31">
        <v>0</v>
      </c>
      <c r="K670" s="31">
        <v>1424716</v>
      </c>
      <c r="L670" s="31">
        <v>19233666</v>
      </c>
      <c r="M670" s="31">
        <v>19233666</v>
      </c>
      <c r="N670" s="30" t="s">
        <v>20201</v>
      </c>
      <c r="O670" s="30" t="s">
        <v>20202</v>
      </c>
      <c r="P670" s="30" t="s">
        <v>20203</v>
      </c>
      <c r="Q670" s="30" t="s">
        <v>20204</v>
      </c>
      <c r="R670" s="30" t="s">
        <v>4458</v>
      </c>
    </row>
    <row r="671" spans="1:18" x14ac:dyDescent="0.2">
      <c r="A671" s="30" t="s">
        <v>16309</v>
      </c>
      <c r="B671" s="30" t="str">
        <f t="shared" si="10"/>
        <v>000411841744718</v>
      </c>
      <c r="C671" s="71">
        <v>46184</v>
      </c>
      <c r="D671" s="30" t="s">
        <v>20381</v>
      </c>
      <c r="E671" s="71">
        <v>46184</v>
      </c>
      <c r="F671" s="71" t="e">
        <f>VLOOKUP(B671,[1]Ban_hang!R:S,2,0)</f>
        <v>#N/A</v>
      </c>
      <c r="G671" s="30" t="s">
        <v>20382</v>
      </c>
      <c r="H671" s="30" t="s">
        <v>20383</v>
      </c>
      <c r="I671" s="31">
        <v>1615480</v>
      </c>
      <c r="J671" s="31">
        <v>0</v>
      </c>
      <c r="K671" s="31">
        <v>129238</v>
      </c>
      <c r="L671" s="31">
        <v>1744718</v>
      </c>
      <c r="M671" s="31">
        <v>1744718</v>
      </c>
      <c r="N671" s="30" t="s">
        <v>20201</v>
      </c>
      <c r="O671" s="30" t="s">
        <v>20202</v>
      </c>
      <c r="P671" s="30" t="s">
        <v>20203</v>
      </c>
      <c r="Q671" s="30" t="s">
        <v>20204</v>
      </c>
      <c r="R671" s="30" t="s">
        <v>4458</v>
      </c>
    </row>
    <row r="672" spans="1:18" x14ac:dyDescent="0.2">
      <c r="A672" s="30" t="s">
        <v>16291</v>
      </c>
      <c r="B672" s="30" t="str">
        <f t="shared" si="10"/>
        <v>000411881788480</v>
      </c>
      <c r="C672" s="71">
        <v>46184</v>
      </c>
      <c r="D672" s="30" t="s">
        <v>20384</v>
      </c>
      <c r="E672" s="71">
        <v>46184</v>
      </c>
      <c r="F672" s="71" t="e">
        <f>VLOOKUP(B672,[1]Ban_hang!R:S,2,0)</f>
        <v>#N/A</v>
      </c>
      <c r="G672" s="30" t="s">
        <v>20385</v>
      </c>
      <c r="H672" s="30" t="s">
        <v>20386</v>
      </c>
      <c r="I672" s="31">
        <v>1656000</v>
      </c>
      <c r="J672" s="31">
        <v>0</v>
      </c>
      <c r="K672" s="31">
        <v>132480</v>
      </c>
      <c r="L672" s="31">
        <v>1788480</v>
      </c>
      <c r="M672" s="31">
        <v>1788480</v>
      </c>
      <c r="N672" s="30" t="s">
        <v>20201</v>
      </c>
      <c r="O672" s="30" t="s">
        <v>20202</v>
      </c>
      <c r="P672" s="30" t="s">
        <v>20203</v>
      </c>
      <c r="Q672" s="30" t="s">
        <v>20204</v>
      </c>
      <c r="R672" s="30" t="s">
        <v>4458</v>
      </c>
    </row>
    <row r="673" spans="1:18" x14ac:dyDescent="0.2">
      <c r="A673" s="30" t="s">
        <v>16287</v>
      </c>
      <c r="B673" s="30" t="str">
        <f t="shared" si="10"/>
        <v>00041186900758</v>
      </c>
      <c r="C673" s="71">
        <v>46184</v>
      </c>
      <c r="D673" s="30" t="s">
        <v>20387</v>
      </c>
      <c r="E673" s="71">
        <v>46184</v>
      </c>
      <c r="F673" s="71" t="e">
        <f>VLOOKUP(B673,[1]Ban_hang!R:S,2,0)</f>
        <v>#N/A</v>
      </c>
      <c r="G673" s="30" t="s">
        <v>20388</v>
      </c>
      <c r="H673" s="30" t="s">
        <v>20389</v>
      </c>
      <c r="I673" s="31">
        <v>834035</v>
      </c>
      <c r="J673" s="31">
        <v>0</v>
      </c>
      <c r="K673" s="31">
        <v>66723</v>
      </c>
      <c r="L673" s="31">
        <v>900758</v>
      </c>
      <c r="M673" s="31">
        <v>900758</v>
      </c>
      <c r="N673" s="30" t="s">
        <v>20201</v>
      </c>
      <c r="O673" s="30" t="s">
        <v>20202</v>
      </c>
      <c r="P673" s="30" t="s">
        <v>20203</v>
      </c>
      <c r="Q673" s="30" t="s">
        <v>20204</v>
      </c>
      <c r="R673" s="30" t="s">
        <v>4458</v>
      </c>
    </row>
    <row r="674" spans="1:18" x14ac:dyDescent="0.2">
      <c r="A674" s="85" t="s">
        <v>16302</v>
      </c>
      <c r="B674" s="30" t="str">
        <f t="shared" si="10"/>
        <v>578907</v>
      </c>
      <c r="C674" s="86">
        <v>46185</v>
      </c>
      <c r="D674" s="85" t="s">
        <v>20390</v>
      </c>
      <c r="E674" s="86">
        <v>46185</v>
      </c>
      <c r="F674" s="71" t="e">
        <f>VLOOKUP(B674,[1]Ban_hang!R:S,2,0)</f>
        <v>#N/A</v>
      </c>
      <c r="G674" s="85"/>
      <c r="H674" s="85" t="s">
        <v>16302</v>
      </c>
      <c r="I674" s="87">
        <v>536025</v>
      </c>
      <c r="J674" s="87">
        <v>0</v>
      </c>
      <c r="K674" s="87">
        <v>42882</v>
      </c>
      <c r="L674" s="87">
        <v>578907</v>
      </c>
      <c r="M674" s="87">
        <v>0</v>
      </c>
      <c r="N674" s="85" t="s">
        <v>20354</v>
      </c>
      <c r="O674" s="85" t="s">
        <v>20202</v>
      </c>
      <c r="P674" s="85" t="s">
        <v>20203</v>
      </c>
      <c r="Q674" s="85" t="s">
        <v>20205</v>
      </c>
      <c r="R674" s="85" t="s">
        <v>4174</v>
      </c>
    </row>
    <row r="675" spans="1:18" x14ac:dyDescent="0.2">
      <c r="A675" s="85" t="s">
        <v>16302</v>
      </c>
      <c r="B675" s="30" t="str">
        <f t="shared" si="10"/>
        <v>3930174</v>
      </c>
      <c r="C675" s="86">
        <v>46185</v>
      </c>
      <c r="D675" s="85" t="s">
        <v>20391</v>
      </c>
      <c r="E675" s="86">
        <v>46185</v>
      </c>
      <c r="F675" s="71" t="e">
        <f>VLOOKUP(B675,[1]Ban_hang!R:S,2,0)</f>
        <v>#N/A</v>
      </c>
      <c r="G675" s="85"/>
      <c r="H675" s="85" t="s">
        <v>16302</v>
      </c>
      <c r="I675" s="87">
        <v>3639050</v>
      </c>
      <c r="J675" s="87">
        <v>0</v>
      </c>
      <c r="K675" s="87">
        <v>291124</v>
      </c>
      <c r="L675" s="87">
        <v>3930174</v>
      </c>
      <c r="M675" s="87">
        <v>0</v>
      </c>
      <c r="N675" s="85" t="s">
        <v>20354</v>
      </c>
      <c r="O675" s="85" t="s">
        <v>20202</v>
      </c>
      <c r="P675" s="85" t="s">
        <v>20203</v>
      </c>
      <c r="Q675" s="85" t="s">
        <v>20205</v>
      </c>
      <c r="R675" s="85" t="s">
        <v>4174</v>
      </c>
    </row>
    <row r="676" spans="1:18" x14ac:dyDescent="0.2">
      <c r="A676" s="85" t="s">
        <v>16305</v>
      </c>
      <c r="B676" s="30" t="str">
        <f t="shared" si="10"/>
        <v>3598279</v>
      </c>
      <c r="C676" s="86">
        <v>46186</v>
      </c>
      <c r="D676" s="85" t="s">
        <v>20392</v>
      </c>
      <c r="E676" s="86">
        <v>46186</v>
      </c>
      <c r="F676" s="71" t="e">
        <f>VLOOKUP(B676,[1]Ban_hang!R:S,2,0)</f>
        <v>#N/A</v>
      </c>
      <c r="G676" s="85"/>
      <c r="H676" s="85" t="s">
        <v>16305</v>
      </c>
      <c r="I676" s="87">
        <v>3331740</v>
      </c>
      <c r="J676" s="87">
        <v>0</v>
      </c>
      <c r="K676" s="87">
        <v>266539</v>
      </c>
      <c r="L676" s="87">
        <v>3598279</v>
      </c>
      <c r="M676" s="87">
        <v>0</v>
      </c>
      <c r="N676" s="85" t="s">
        <v>20354</v>
      </c>
      <c r="O676" s="85" t="s">
        <v>20202</v>
      </c>
      <c r="P676" s="85" t="s">
        <v>20203</v>
      </c>
      <c r="Q676" s="85" t="s">
        <v>20205</v>
      </c>
      <c r="R676" s="85" t="s">
        <v>4174</v>
      </c>
    </row>
    <row r="677" spans="1:18" x14ac:dyDescent="0.2">
      <c r="A677" s="88" t="s">
        <v>20393</v>
      </c>
      <c r="F677" s="71" t="e">
        <f>VLOOKUP(B677,[1]Ban_hang!R:S,2,0)</f>
        <v>#N/A</v>
      </c>
      <c r="I677" s="89">
        <v>3119656950</v>
      </c>
      <c r="J677" s="89">
        <v>0</v>
      </c>
      <c r="K677" s="89">
        <v>249572553</v>
      </c>
      <c r="L677" s="89">
        <v>3369229503</v>
      </c>
      <c r="M677" s="89">
        <v>3355627346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B70E1-524A-4676-8E48-B9CE73C506D1}">
  <dimension ref="A1:P1598"/>
  <sheetViews>
    <sheetView workbookViewId="0">
      <pane xSplit="5" ySplit="2" topLeftCell="F1572" activePane="bottomRight" state="frozen"/>
      <selection pane="topRight" activeCell="F1" sqref="F1"/>
      <selection pane="bottomLeft" activeCell="A3" sqref="A3"/>
      <selection pane="bottomRight" activeCell="J1598" sqref="J1598"/>
    </sheetView>
  </sheetViews>
  <sheetFormatPr defaultRowHeight="14.25" x14ac:dyDescent="0.2"/>
  <cols>
    <col min="1" max="1" width="5" customWidth="1"/>
    <col min="2" max="2" width="8.25" customWidth="1"/>
    <col min="3" max="3" width="8" customWidth="1"/>
    <col min="4" max="4" width="34.5" customWidth="1"/>
    <col min="5" max="5" width="15.125" customWidth="1"/>
    <col min="6" max="6" width="14.375" customWidth="1"/>
    <col min="7" max="7" width="64.125" customWidth="1"/>
    <col min="8" max="8" width="12.375" customWidth="1"/>
    <col min="9" max="9" width="10.375" bestFit="1" customWidth="1"/>
    <col min="10" max="10" width="13.75" customWidth="1"/>
    <col min="11" max="11" width="9.75" customWidth="1"/>
    <col min="12" max="12" width="10.375" customWidth="1"/>
    <col min="13" max="13" width="29.25" customWidth="1"/>
    <col min="14" max="14" width="10.375" customWidth="1"/>
    <col min="15" max="15" width="22.375" bestFit="1" customWidth="1"/>
    <col min="16" max="16" width="14.125" bestFit="1" customWidth="1"/>
    <col min="258" max="258" width="11.75" customWidth="1"/>
    <col min="259" max="259" width="13.375" customWidth="1"/>
    <col min="260" max="260" width="40" customWidth="1"/>
    <col min="261" max="261" width="41" customWidth="1"/>
    <col min="262" max="262" width="23.75" bestFit="1" customWidth="1"/>
    <col min="263" max="263" width="16.375" customWidth="1"/>
    <col min="264" max="267" width="0" hidden="1" customWidth="1"/>
    <col min="268" max="268" width="23.75" bestFit="1" customWidth="1"/>
    <col min="514" max="514" width="11.75" customWidth="1"/>
    <col min="515" max="515" width="13.375" customWidth="1"/>
    <col min="516" max="516" width="40" customWidth="1"/>
    <col min="517" max="517" width="41" customWidth="1"/>
    <col min="518" max="518" width="23.75" bestFit="1" customWidth="1"/>
    <col min="519" max="519" width="16.375" customWidth="1"/>
    <col min="520" max="523" width="0" hidden="1" customWidth="1"/>
    <col min="524" max="524" width="23.75" bestFit="1" customWidth="1"/>
    <col min="770" max="770" width="11.75" customWidth="1"/>
    <col min="771" max="771" width="13.375" customWidth="1"/>
    <col min="772" max="772" width="40" customWidth="1"/>
    <col min="773" max="773" width="41" customWidth="1"/>
    <col min="774" max="774" width="23.75" bestFit="1" customWidth="1"/>
    <col min="775" max="775" width="16.375" customWidth="1"/>
    <col min="776" max="779" width="0" hidden="1" customWidth="1"/>
    <col min="780" max="780" width="23.75" bestFit="1" customWidth="1"/>
    <col min="1026" max="1026" width="11.75" customWidth="1"/>
    <col min="1027" max="1027" width="13.375" customWidth="1"/>
    <col min="1028" max="1028" width="40" customWidth="1"/>
    <col min="1029" max="1029" width="41" customWidth="1"/>
    <col min="1030" max="1030" width="23.75" bestFit="1" customWidth="1"/>
    <col min="1031" max="1031" width="16.375" customWidth="1"/>
    <col min="1032" max="1035" width="0" hidden="1" customWidth="1"/>
    <col min="1036" max="1036" width="23.75" bestFit="1" customWidth="1"/>
    <col min="1282" max="1282" width="11.75" customWidth="1"/>
    <col min="1283" max="1283" width="13.375" customWidth="1"/>
    <col min="1284" max="1284" width="40" customWidth="1"/>
    <col min="1285" max="1285" width="41" customWidth="1"/>
    <col min="1286" max="1286" width="23.75" bestFit="1" customWidth="1"/>
    <col min="1287" max="1287" width="16.375" customWidth="1"/>
    <col min="1288" max="1291" width="0" hidden="1" customWidth="1"/>
    <col min="1292" max="1292" width="23.75" bestFit="1" customWidth="1"/>
    <col min="1538" max="1538" width="11.75" customWidth="1"/>
    <col min="1539" max="1539" width="13.375" customWidth="1"/>
    <col min="1540" max="1540" width="40" customWidth="1"/>
    <col min="1541" max="1541" width="41" customWidth="1"/>
    <col min="1542" max="1542" width="23.75" bestFit="1" customWidth="1"/>
    <col min="1543" max="1543" width="16.375" customWidth="1"/>
    <col min="1544" max="1547" width="0" hidden="1" customWidth="1"/>
    <col min="1548" max="1548" width="23.75" bestFit="1" customWidth="1"/>
    <col min="1794" max="1794" width="11.75" customWidth="1"/>
    <col min="1795" max="1795" width="13.375" customWidth="1"/>
    <col min="1796" max="1796" width="40" customWidth="1"/>
    <col min="1797" max="1797" width="41" customWidth="1"/>
    <col min="1798" max="1798" width="23.75" bestFit="1" customWidth="1"/>
    <col min="1799" max="1799" width="16.375" customWidth="1"/>
    <col min="1800" max="1803" width="0" hidden="1" customWidth="1"/>
    <col min="1804" max="1804" width="23.75" bestFit="1" customWidth="1"/>
    <col min="2050" max="2050" width="11.75" customWidth="1"/>
    <col min="2051" max="2051" width="13.375" customWidth="1"/>
    <col min="2052" max="2052" width="40" customWidth="1"/>
    <col min="2053" max="2053" width="41" customWidth="1"/>
    <col min="2054" max="2054" width="23.75" bestFit="1" customWidth="1"/>
    <col min="2055" max="2055" width="16.375" customWidth="1"/>
    <col min="2056" max="2059" width="0" hidden="1" customWidth="1"/>
    <col min="2060" max="2060" width="23.75" bestFit="1" customWidth="1"/>
    <col min="2306" max="2306" width="11.75" customWidth="1"/>
    <col min="2307" max="2307" width="13.375" customWidth="1"/>
    <col min="2308" max="2308" width="40" customWidth="1"/>
    <col min="2309" max="2309" width="41" customWidth="1"/>
    <col min="2310" max="2310" width="23.75" bestFit="1" customWidth="1"/>
    <col min="2311" max="2311" width="16.375" customWidth="1"/>
    <col min="2312" max="2315" width="0" hidden="1" customWidth="1"/>
    <col min="2316" max="2316" width="23.75" bestFit="1" customWidth="1"/>
    <col min="2562" max="2562" width="11.75" customWidth="1"/>
    <col min="2563" max="2563" width="13.375" customWidth="1"/>
    <col min="2564" max="2564" width="40" customWidth="1"/>
    <col min="2565" max="2565" width="41" customWidth="1"/>
    <col min="2566" max="2566" width="23.75" bestFit="1" customWidth="1"/>
    <col min="2567" max="2567" width="16.375" customWidth="1"/>
    <col min="2568" max="2571" width="0" hidden="1" customWidth="1"/>
    <col min="2572" max="2572" width="23.75" bestFit="1" customWidth="1"/>
    <col min="2818" max="2818" width="11.75" customWidth="1"/>
    <col min="2819" max="2819" width="13.375" customWidth="1"/>
    <col min="2820" max="2820" width="40" customWidth="1"/>
    <col min="2821" max="2821" width="41" customWidth="1"/>
    <col min="2822" max="2822" width="23.75" bestFit="1" customWidth="1"/>
    <col min="2823" max="2823" width="16.375" customWidth="1"/>
    <col min="2824" max="2827" width="0" hidden="1" customWidth="1"/>
    <col min="2828" max="2828" width="23.75" bestFit="1" customWidth="1"/>
    <col min="3074" max="3074" width="11.75" customWidth="1"/>
    <col min="3075" max="3075" width="13.375" customWidth="1"/>
    <col min="3076" max="3076" width="40" customWidth="1"/>
    <col min="3077" max="3077" width="41" customWidth="1"/>
    <col min="3078" max="3078" width="23.75" bestFit="1" customWidth="1"/>
    <col min="3079" max="3079" width="16.375" customWidth="1"/>
    <col min="3080" max="3083" width="0" hidden="1" customWidth="1"/>
    <col min="3084" max="3084" width="23.75" bestFit="1" customWidth="1"/>
    <col min="3330" max="3330" width="11.75" customWidth="1"/>
    <col min="3331" max="3331" width="13.375" customWidth="1"/>
    <col min="3332" max="3332" width="40" customWidth="1"/>
    <col min="3333" max="3333" width="41" customWidth="1"/>
    <col min="3334" max="3334" width="23.75" bestFit="1" customWidth="1"/>
    <col min="3335" max="3335" width="16.375" customWidth="1"/>
    <col min="3336" max="3339" width="0" hidden="1" customWidth="1"/>
    <col min="3340" max="3340" width="23.75" bestFit="1" customWidth="1"/>
    <col min="3586" max="3586" width="11.75" customWidth="1"/>
    <col min="3587" max="3587" width="13.375" customWidth="1"/>
    <col min="3588" max="3588" width="40" customWidth="1"/>
    <col min="3589" max="3589" width="41" customWidth="1"/>
    <col min="3590" max="3590" width="23.75" bestFit="1" customWidth="1"/>
    <col min="3591" max="3591" width="16.375" customWidth="1"/>
    <col min="3592" max="3595" width="0" hidden="1" customWidth="1"/>
    <col min="3596" max="3596" width="23.75" bestFit="1" customWidth="1"/>
    <col min="3842" max="3842" width="11.75" customWidth="1"/>
    <col min="3843" max="3843" width="13.375" customWidth="1"/>
    <col min="3844" max="3844" width="40" customWidth="1"/>
    <col min="3845" max="3845" width="41" customWidth="1"/>
    <col min="3846" max="3846" width="23.75" bestFit="1" customWidth="1"/>
    <col min="3847" max="3847" width="16.375" customWidth="1"/>
    <col min="3848" max="3851" width="0" hidden="1" customWidth="1"/>
    <col min="3852" max="3852" width="23.75" bestFit="1" customWidth="1"/>
    <col min="4098" max="4098" width="11.75" customWidth="1"/>
    <col min="4099" max="4099" width="13.375" customWidth="1"/>
    <col min="4100" max="4100" width="40" customWidth="1"/>
    <col min="4101" max="4101" width="41" customWidth="1"/>
    <col min="4102" max="4102" width="23.75" bestFit="1" customWidth="1"/>
    <col min="4103" max="4103" width="16.375" customWidth="1"/>
    <col min="4104" max="4107" width="0" hidden="1" customWidth="1"/>
    <col min="4108" max="4108" width="23.75" bestFit="1" customWidth="1"/>
    <col min="4354" max="4354" width="11.75" customWidth="1"/>
    <col min="4355" max="4355" width="13.375" customWidth="1"/>
    <col min="4356" max="4356" width="40" customWidth="1"/>
    <col min="4357" max="4357" width="41" customWidth="1"/>
    <col min="4358" max="4358" width="23.75" bestFit="1" customWidth="1"/>
    <col min="4359" max="4359" width="16.375" customWidth="1"/>
    <col min="4360" max="4363" width="0" hidden="1" customWidth="1"/>
    <col min="4364" max="4364" width="23.75" bestFit="1" customWidth="1"/>
    <col min="4610" max="4610" width="11.75" customWidth="1"/>
    <col min="4611" max="4611" width="13.375" customWidth="1"/>
    <col min="4612" max="4612" width="40" customWidth="1"/>
    <col min="4613" max="4613" width="41" customWidth="1"/>
    <col min="4614" max="4614" width="23.75" bestFit="1" customWidth="1"/>
    <col min="4615" max="4615" width="16.375" customWidth="1"/>
    <col min="4616" max="4619" width="0" hidden="1" customWidth="1"/>
    <col min="4620" max="4620" width="23.75" bestFit="1" customWidth="1"/>
    <col min="4866" max="4866" width="11.75" customWidth="1"/>
    <col min="4867" max="4867" width="13.375" customWidth="1"/>
    <col min="4868" max="4868" width="40" customWidth="1"/>
    <col min="4869" max="4869" width="41" customWidth="1"/>
    <col min="4870" max="4870" width="23.75" bestFit="1" customWidth="1"/>
    <col min="4871" max="4871" width="16.375" customWidth="1"/>
    <col min="4872" max="4875" width="0" hidden="1" customWidth="1"/>
    <col min="4876" max="4876" width="23.75" bestFit="1" customWidth="1"/>
    <col min="5122" max="5122" width="11.75" customWidth="1"/>
    <col min="5123" max="5123" width="13.375" customWidth="1"/>
    <col min="5124" max="5124" width="40" customWidth="1"/>
    <col min="5125" max="5125" width="41" customWidth="1"/>
    <col min="5126" max="5126" width="23.75" bestFit="1" customWidth="1"/>
    <col min="5127" max="5127" width="16.375" customWidth="1"/>
    <col min="5128" max="5131" width="0" hidden="1" customWidth="1"/>
    <col min="5132" max="5132" width="23.75" bestFit="1" customWidth="1"/>
    <col min="5378" max="5378" width="11.75" customWidth="1"/>
    <col min="5379" max="5379" width="13.375" customWidth="1"/>
    <col min="5380" max="5380" width="40" customWidth="1"/>
    <col min="5381" max="5381" width="41" customWidth="1"/>
    <col min="5382" max="5382" width="23.75" bestFit="1" customWidth="1"/>
    <col min="5383" max="5383" width="16.375" customWidth="1"/>
    <col min="5384" max="5387" width="0" hidden="1" customWidth="1"/>
    <col min="5388" max="5388" width="23.75" bestFit="1" customWidth="1"/>
    <col min="5634" max="5634" width="11.75" customWidth="1"/>
    <col min="5635" max="5635" width="13.375" customWidth="1"/>
    <col min="5636" max="5636" width="40" customWidth="1"/>
    <col min="5637" max="5637" width="41" customWidth="1"/>
    <col min="5638" max="5638" width="23.75" bestFit="1" customWidth="1"/>
    <col min="5639" max="5639" width="16.375" customWidth="1"/>
    <col min="5640" max="5643" width="0" hidden="1" customWidth="1"/>
    <col min="5644" max="5644" width="23.75" bestFit="1" customWidth="1"/>
    <col min="5890" max="5890" width="11.75" customWidth="1"/>
    <col min="5891" max="5891" width="13.375" customWidth="1"/>
    <col min="5892" max="5892" width="40" customWidth="1"/>
    <col min="5893" max="5893" width="41" customWidth="1"/>
    <col min="5894" max="5894" width="23.75" bestFit="1" customWidth="1"/>
    <col min="5895" max="5895" width="16.375" customWidth="1"/>
    <col min="5896" max="5899" width="0" hidden="1" customWidth="1"/>
    <col min="5900" max="5900" width="23.75" bestFit="1" customWidth="1"/>
    <col min="6146" max="6146" width="11.75" customWidth="1"/>
    <col min="6147" max="6147" width="13.375" customWidth="1"/>
    <col min="6148" max="6148" width="40" customWidth="1"/>
    <col min="6149" max="6149" width="41" customWidth="1"/>
    <col min="6150" max="6150" width="23.75" bestFit="1" customWidth="1"/>
    <col min="6151" max="6151" width="16.375" customWidth="1"/>
    <col min="6152" max="6155" width="0" hidden="1" customWidth="1"/>
    <col min="6156" max="6156" width="23.75" bestFit="1" customWidth="1"/>
    <col min="6402" max="6402" width="11.75" customWidth="1"/>
    <col min="6403" max="6403" width="13.375" customWidth="1"/>
    <col min="6404" max="6404" width="40" customWidth="1"/>
    <col min="6405" max="6405" width="41" customWidth="1"/>
    <col min="6406" max="6406" width="23.75" bestFit="1" customWidth="1"/>
    <col min="6407" max="6407" width="16.375" customWidth="1"/>
    <col min="6408" max="6411" width="0" hidden="1" customWidth="1"/>
    <col min="6412" max="6412" width="23.75" bestFit="1" customWidth="1"/>
    <col min="6658" max="6658" width="11.75" customWidth="1"/>
    <col min="6659" max="6659" width="13.375" customWidth="1"/>
    <col min="6660" max="6660" width="40" customWidth="1"/>
    <col min="6661" max="6661" width="41" customWidth="1"/>
    <col min="6662" max="6662" width="23.75" bestFit="1" customWidth="1"/>
    <col min="6663" max="6663" width="16.375" customWidth="1"/>
    <col min="6664" max="6667" width="0" hidden="1" customWidth="1"/>
    <col min="6668" max="6668" width="23.75" bestFit="1" customWidth="1"/>
    <col min="6914" max="6914" width="11.75" customWidth="1"/>
    <col min="6915" max="6915" width="13.375" customWidth="1"/>
    <col min="6916" max="6916" width="40" customWidth="1"/>
    <col min="6917" max="6917" width="41" customWidth="1"/>
    <col min="6918" max="6918" width="23.75" bestFit="1" customWidth="1"/>
    <col min="6919" max="6919" width="16.375" customWidth="1"/>
    <col min="6920" max="6923" width="0" hidden="1" customWidth="1"/>
    <col min="6924" max="6924" width="23.75" bestFit="1" customWidth="1"/>
    <col min="7170" max="7170" width="11.75" customWidth="1"/>
    <col min="7171" max="7171" width="13.375" customWidth="1"/>
    <col min="7172" max="7172" width="40" customWidth="1"/>
    <col min="7173" max="7173" width="41" customWidth="1"/>
    <col min="7174" max="7174" width="23.75" bestFit="1" customWidth="1"/>
    <col min="7175" max="7175" width="16.375" customWidth="1"/>
    <col min="7176" max="7179" width="0" hidden="1" customWidth="1"/>
    <col min="7180" max="7180" width="23.75" bestFit="1" customWidth="1"/>
    <col min="7426" max="7426" width="11.75" customWidth="1"/>
    <col min="7427" max="7427" width="13.375" customWidth="1"/>
    <col min="7428" max="7428" width="40" customWidth="1"/>
    <col min="7429" max="7429" width="41" customWidth="1"/>
    <col min="7430" max="7430" width="23.75" bestFit="1" customWidth="1"/>
    <col min="7431" max="7431" width="16.375" customWidth="1"/>
    <col min="7432" max="7435" width="0" hidden="1" customWidth="1"/>
    <col min="7436" max="7436" width="23.75" bestFit="1" customWidth="1"/>
    <col min="7682" max="7682" width="11.75" customWidth="1"/>
    <col min="7683" max="7683" width="13.375" customWidth="1"/>
    <col min="7684" max="7684" width="40" customWidth="1"/>
    <col min="7685" max="7685" width="41" customWidth="1"/>
    <col min="7686" max="7686" width="23.75" bestFit="1" customWidth="1"/>
    <col min="7687" max="7687" width="16.375" customWidth="1"/>
    <col min="7688" max="7691" width="0" hidden="1" customWidth="1"/>
    <col min="7692" max="7692" width="23.75" bestFit="1" customWidth="1"/>
    <col min="7938" max="7938" width="11.75" customWidth="1"/>
    <col min="7939" max="7939" width="13.375" customWidth="1"/>
    <col min="7940" max="7940" width="40" customWidth="1"/>
    <col min="7941" max="7941" width="41" customWidth="1"/>
    <col min="7942" max="7942" width="23.75" bestFit="1" customWidth="1"/>
    <col min="7943" max="7943" width="16.375" customWidth="1"/>
    <col min="7944" max="7947" width="0" hidden="1" customWidth="1"/>
    <col min="7948" max="7948" width="23.75" bestFit="1" customWidth="1"/>
    <col min="8194" max="8194" width="11.75" customWidth="1"/>
    <col min="8195" max="8195" width="13.375" customWidth="1"/>
    <col min="8196" max="8196" width="40" customWidth="1"/>
    <col min="8197" max="8197" width="41" customWidth="1"/>
    <col min="8198" max="8198" width="23.75" bestFit="1" customWidth="1"/>
    <col min="8199" max="8199" width="16.375" customWidth="1"/>
    <col min="8200" max="8203" width="0" hidden="1" customWidth="1"/>
    <col min="8204" max="8204" width="23.75" bestFit="1" customWidth="1"/>
    <col min="8450" max="8450" width="11.75" customWidth="1"/>
    <col min="8451" max="8451" width="13.375" customWidth="1"/>
    <col min="8452" max="8452" width="40" customWidth="1"/>
    <col min="8453" max="8453" width="41" customWidth="1"/>
    <col min="8454" max="8454" width="23.75" bestFit="1" customWidth="1"/>
    <col min="8455" max="8455" width="16.375" customWidth="1"/>
    <col min="8456" max="8459" width="0" hidden="1" customWidth="1"/>
    <col min="8460" max="8460" width="23.75" bestFit="1" customWidth="1"/>
    <col min="8706" max="8706" width="11.75" customWidth="1"/>
    <col min="8707" max="8707" width="13.375" customWidth="1"/>
    <col min="8708" max="8708" width="40" customWidth="1"/>
    <col min="8709" max="8709" width="41" customWidth="1"/>
    <col min="8710" max="8710" width="23.75" bestFit="1" customWidth="1"/>
    <col min="8711" max="8711" width="16.375" customWidth="1"/>
    <col min="8712" max="8715" width="0" hidden="1" customWidth="1"/>
    <col min="8716" max="8716" width="23.75" bestFit="1" customWidth="1"/>
    <col min="8962" max="8962" width="11.75" customWidth="1"/>
    <col min="8963" max="8963" width="13.375" customWidth="1"/>
    <col min="8964" max="8964" width="40" customWidth="1"/>
    <col min="8965" max="8965" width="41" customWidth="1"/>
    <col min="8966" max="8966" width="23.75" bestFit="1" customWidth="1"/>
    <col min="8967" max="8967" width="16.375" customWidth="1"/>
    <col min="8968" max="8971" width="0" hidden="1" customWidth="1"/>
    <col min="8972" max="8972" width="23.75" bestFit="1" customWidth="1"/>
    <col min="9218" max="9218" width="11.75" customWidth="1"/>
    <col min="9219" max="9219" width="13.375" customWidth="1"/>
    <col min="9220" max="9220" width="40" customWidth="1"/>
    <col min="9221" max="9221" width="41" customWidth="1"/>
    <col min="9222" max="9222" width="23.75" bestFit="1" customWidth="1"/>
    <col min="9223" max="9223" width="16.375" customWidth="1"/>
    <col min="9224" max="9227" width="0" hidden="1" customWidth="1"/>
    <col min="9228" max="9228" width="23.75" bestFit="1" customWidth="1"/>
    <col min="9474" max="9474" width="11.75" customWidth="1"/>
    <col min="9475" max="9475" width="13.375" customWidth="1"/>
    <col min="9476" max="9476" width="40" customWidth="1"/>
    <col min="9477" max="9477" width="41" customWidth="1"/>
    <col min="9478" max="9478" width="23.75" bestFit="1" customWidth="1"/>
    <col min="9479" max="9479" width="16.375" customWidth="1"/>
    <col min="9480" max="9483" width="0" hidden="1" customWidth="1"/>
    <col min="9484" max="9484" width="23.75" bestFit="1" customWidth="1"/>
    <col min="9730" max="9730" width="11.75" customWidth="1"/>
    <col min="9731" max="9731" width="13.375" customWidth="1"/>
    <col min="9732" max="9732" width="40" customWidth="1"/>
    <col min="9733" max="9733" width="41" customWidth="1"/>
    <col min="9734" max="9734" width="23.75" bestFit="1" customWidth="1"/>
    <col min="9735" max="9735" width="16.375" customWidth="1"/>
    <col min="9736" max="9739" width="0" hidden="1" customWidth="1"/>
    <col min="9740" max="9740" width="23.75" bestFit="1" customWidth="1"/>
    <col min="9986" max="9986" width="11.75" customWidth="1"/>
    <col min="9987" max="9987" width="13.375" customWidth="1"/>
    <col min="9988" max="9988" width="40" customWidth="1"/>
    <col min="9989" max="9989" width="41" customWidth="1"/>
    <col min="9990" max="9990" width="23.75" bestFit="1" customWidth="1"/>
    <col min="9991" max="9991" width="16.375" customWidth="1"/>
    <col min="9992" max="9995" width="0" hidden="1" customWidth="1"/>
    <col min="9996" max="9996" width="23.75" bestFit="1" customWidth="1"/>
    <col min="10242" max="10242" width="11.75" customWidth="1"/>
    <col min="10243" max="10243" width="13.375" customWidth="1"/>
    <col min="10244" max="10244" width="40" customWidth="1"/>
    <col min="10245" max="10245" width="41" customWidth="1"/>
    <col min="10246" max="10246" width="23.75" bestFit="1" customWidth="1"/>
    <col min="10247" max="10247" width="16.375" customWidth="1"/>
    <col min="10248" max="10251" width="0" hidden="1" customWidth="1"/>
    <col min="10252" max="10252" width="23.75" bestFit="1" customWidth="1"/>
    <col min="10498" max="10498" width="11.75" customWidth="1"/>
    <col min="10499" max="10499" width="13.375" customWidth="1"/>
    <col min="10500" max="10500" width="40" customWidth="1"/>
    <col min="10501" max="10501" width="41" customWidth="1"/>
    <col min="10502" max="10502" width="23.75" bestFit="1" customWidth="1"/>
    <col min="10503" max="10503" width="16.375" customWidth="1"/>
    <col min="10504" max="10507" width="0" hidden="1" customWidth="1"/>
    <col min="10508" max="10508" width="23.75" bestFit="1" customWidth="1"/>
    <col min="10754" max="10754" width="11.75" customWidth="1"/>
    <col min="10755" max="10755" width="13.375" customWidth="1"/>
    <col min="10756" max="10756" width="40" customWidth="1"/>
    <col min="10757" max="10757" width="41" customWidth="1"/>
    <col min="10758" max="10758" width="23.75" bestFit="1" customWidth="1"/>
    <col min="10759" max="10759" width="16.375" customWidth="1"/>
    <col min="10760" max="10763" width="0" hidden="1" customWidth="1"/>
    <col min="10764" max="10764" width="23.75" bestFit="1" customWidth="1"/>
    <col min="11010" max="11010" width="11.75" customWidth="1"/>
    <col min="11011" max="11011" width="13.375" customWidth="1"/>
    <col min="11012" max="11012" width="40" customWidth="1"/>
    <col min="11013" max="11013" width="41" customWidth="1"/>
    <col min="11014" max="11014" width="23.75" bestFit="1" customWidth="1"/>
    <col min="11015" max="11015" width="16.375" customWidth="1"/>
    <col min="11016" max="11019" width="0" hidden="1" customWidth="1"/>
    <col min="11020" max="11020" width="23.75" bestFit="1" customWidth="1"/>
    <col min="11266" max="11266" width="11.75" customWidth="1"/>
    <col min="11267" max="11267" width="13.375" customWidth="1"/>
    <col min="11268" max="11268" width="40" customWidth="1"/>
    <col min="11269" max="11269" width="41" customWidth="1"/>
    <col min="11270" max="11270" width="23.75" bestFit="1" customWidth="1"/>
    <col min="11271" max="11271" width="16.375" customWidth="1"/>
    <col min="11272" max="11275" width="0" hidden="1" customWidth="1"/>
    <col min="11276" max="11276" width="23.75" bestFit="1" customWidth="1"/>
    <col min="11522" max="11522" width="11.75" customWidth="1"/>
    <col min="11523" max="11523" width="13.375" customWidth="1"/>
    <col min="11524" max="11524" width="40" customWidth="1"/>
    <col min="11525" max="11525" width="41" customWidth="1"/>
    <col min="11526" max="11526" width="23.75" bestFit="1" customWidth="1"/>
    <col min="11527" max="11527" width="16.375" customWidth="1"/>
    <col min="11528" max="11531" width="0" hidden="1" customWidth="1"/>
    <col min="11532" max="11532" width="23.75" bestFit="1" customWidth="1"/>
    <col min="11778" max="11778" width="11.75" customWidth="1"/>
    <col min="11779" max="11779" width="13.375" customWidth="1"/>
    <col min="11780" max="11780" width="40" customWidth="1"/>
    <col min="11781" max="11781" width="41" customWidth="1"/>
    <col min="11782" max="11782" width="23.75" bestFit="1" customWidth="1"/>
    <col min="11783" max="11783" width="16.375" customWidth="1"/>
    <col min="11784" max="11787" width="0" hidden="1" customWidth="1"/>
    <col min="11788" max="11788" width="23.75" bestFit="1" customWidth="1"/>
    <col min="12034" max="12034" width="11.75" customWidth="1"/>
    <col min="12035" max="12035" width="13.375" customWidth="1"/>
    <col min="12036" max="12036" width="40" customWidth="1"/>
    <col min="12037" max="12037" width="41" customWidth="1"/>
    <col min="12038" max="12038" width="23.75" bestFit="1" customWidth="1"/>
    <col min="12039" max="12039" width="16.375" customWidth="1"/>
    <col min="12040" max="12043" width="0" hidden="1" customWidth="1"/>
    <col min="12044" max="12044" width="23.75" bestFit="1" customWidth="1"/>
    <col min="12290" max="12290" width="11.75" customWidth="1"/>
    <col min="12291" max="12291" width="13.375" customWidth="1"/>
    <col min="12292" max="12292" width="40" customWidth="1"/>
    <col min="12293" max="12293" width="41" customWidth="1"/>
    <col min="12294" max="12294" width="23.75" bestFit="1" customWidth="1"/>
    <col min="12295" max="12295" width="16.375" customWidth="1"/>
    <col min="12296" max="12299" width="0" hidden="1" customWidth="1"/>
    <col min="12300" max="12300" width="23.75" bestFit="1" customWidth="1"/>
    <col min="12546" max="12546" width="11.75" customWidth="1"/>
    <col min="12547" max="12547" width="13.375" customWidth="1"/>
    <col min="12548" max="12548" width="40" customWidth="1"/>
    <col min="12549" max="12549" width="41" customWidth="1"/>
    <col min="12550" max="12550" width="23.75" bestFit="1" customWidth="1"/>
    <col min="12551" max="12551" width="16.375" customWidth="1"/>
    <col min="12552" max="12555" width="0" hidden="1" customWidth="1"/>
    <col min="12556" max="12556" width="23.75" bestFit="1" customWidth="1"/>
    <col min="12802" max="12802" width="11.75" customWidth="1"/>
    <col min="12803" max="12803" width="13.375" customWidth="1"/>
    <col min="12804" max="12804" width="40" customWidth="1"/>
    <col min="12805" max="12805" width="41" customWidth="1"/>
    <col min="12806" max="12806" width="23.75" bestFit="1" customWidth="1"/>
    <col min="12807" max="12807" width="16.375" customWidth="1"/>
    <col min="12808" max="12811" width="0" hidden="1" customWidth="1"/>
    <col min="12812" max="12812" width="23.75" bestFit="1" customWidth="1"/>
    <col min="13058" max="13058" width="11.75" customWidth="1"/>
    <col min="13059" max="13059" width="13.375" customWidth="1"/>
    <col min="13060" max="13060" width="40" customWidth="1"/>
    <col min="13061" max="13061" width="41" customWidth="1"/>
    <col min="13062" max="13062" width="23.75" bestFit="1" customWidth="1"/>
    <col min="13063" max="13063" width="16.375" customWidth="1"/>
    <col min="13064" max="13067" width="0" hidden="1" customWidth="1"/>
    <col min="13068" max="13068" width="23.75" bestFit="1" customWidth="1"/>
    <col min="13314" max="13314" width="11.75" customWidth="1"/>
    <col min="13315" max="13315" width="13.375" customWidth="1"/>
    <col min="13316" max="13316" width="40" customWidth="1"/>
    <col min="13317" max="13317" width="41" customWidth="1"/>
    <col min="13318" max="13318" width="23.75" bestFit="1" customWidth="1"/>
    <col min="13319" max="13319" width="16.375" customWidth="1"/>
    <col min="13320" max="13323" width="0" hidden="1" customWidth="1"/>
    <col min="13324" max="13324" width="23.75" bestFit="1" customWidth="1"/>
    <col min="13570" max="13570" width="11.75" customWidth="1"/>
    <col min="13571" max="13571" width="13.375" customWidth="1"/>
    <col min="13572" max="13572" width="40" customWidth="1"/>
    <col min="13573" max="13573" width="41" customWidth="1"/>
    <col min="13574" max="13574" width="23.75" bestFit="1" customWidth="1"/>
    <col min="13575" max="13575" width="16.375" customWidth="1"/>
    <col min="13576" max="13579" width="0" hidden="1" customWidth="1"/>
    <col min="13580" max="13580" width="23.75" bestFit="1" customWidth="1"/>
    <col min="13826" max="13826" width="11.75" customWidth="1"/>
    <col min="13827" max="13827" width="13.375" customWidth="1"/>
    <col min="13828" max="13828" width="40" customWidth="1"/>
    <col min="13829" max="13829" width="41" customWidth="1"/>
    <col min="13830" max="13830" width="23.75" bestFit="1" customWidth="1"/>
    <col min="13831" max="13831" width="16.375" customWidth="1"/>
    <col min="13832" max="13835" width="0" hidden="1" customWidth="1"/>
    <col min="13836" max="13836" width="23.75" bestFit="1" customWidth="1"/>
    <col min="14082" max="14082" width="11.75" customWidth="1"/>
    <col min="14083" max="14083" width="13.375" customWidth="1"/>
    <col min="14084" max="14084" width="40" customWidth="1"/>
    <col min="14085" max="14085" width="41" customWidth="1"/>
    <col min="14086" max="14086" width="23.75" bestFit="1" customWidth="1"/>
    <col min="14087" max="14087" width="16.375" customWidth="1"/>
    <col min="14088" max="14091" width="0" hidden="1" customWidth="1"/>
    <col min="14092" max="14092" width="23.75" bestFit="1" customWidth="1"/>
    <col min="14338" max="14338" width="11.75" customWidth="1"/>
    <col min="14339" max="14339" width="13.375" customWidth="1"/>
    <col min="14340" max="14340" width="40" customWidth="1"/>
    <col min="14341" max="14341" width="41" customWidth="1"/>
    <col min="14342" max="14342" width="23.75" bestFit="1" customWidth="1"/>
    <col min="14343" max="14343" width="16.375" customWidth="1"/>
    <col min="14344" max="14347" width="0" hidden="1" customWidth="1"/>
    <col min="14348" max="14348" width="23.75" bestFit="1" customWidth="1"/>
    <col min="14594" max="14594" width="11.75" customWidth="1"/>
    <col min="14595" max="14595" width="13.375" customWidth="1"/>
    <col min="14596" max="14596" width="40" customWidth="1"/>
    <col min="14597" max="14597" width="41" customWidth="1"/>
    <col min="14598" max="14598" width="23.75" bestFit="1" customWidth="1"/>
    <col min="14599" max="14599" width="16.375" customWidth="1"/>
    <col min="14600" max="14603" width="0" hidden="1" customWidth="1"/>
    <col min="14604" max="14604" width="23.75" bestFit="1" customWidth="1"/>
    <col min="14850" max="14850" width="11.75" customWidth="1"/>
    <col min="14851" max="14851" width="13.375" customWidth="1"/>
    <col min="14852" max="14852" width="40" customWidth="1"/>
    <col min="14853" max="14853" width="41" customWidth="1"/>
    <col min="14854" max="14854" width="23.75" bestFit="1" customWidth="1"/>
    <col min="14855" max="14855" width="16.375" customWidth="1"/>
    <col min="14856" max="14859" width="0" hidden="1" customWidth="1"/>
    <col min="14860" max="14860" width="23.75" bestFit="1" customWidth="1"/>
    <col min="15106" max="15106" width="11.75" customWidth="1"/>
    <col min="15107" max="15107" width="13.375" customWidth="1"/>
    <col min="15108" max="15108" width="40" customWidth="1"/>
    <col min="15109" max="15109" width="41" customWidth="1"/>
    <col min="15110" max="15110" width="23.75" bestFit="1" customWidth="1"/>
    <col min="15111" max="15111" width="16.375" customWidth="1"/>
    <col min="15112" max="15115" width="0" hidden="1" customWidth="1"/>
    <col min="15116" max="15116" width="23.75" bestFit="1" customWidth="1"/>
    <col min="15362" max="15362" width="11.75" customWidth="1"/>
    <col min="15363" max="15363" width="13.375" customWidth="1"/>
    <col min="15364" max="15364" width="40" customWidth="1"/>
    <col min="15365" max="15365" width="41" customWidth="1"/>
    <col min="15366" max="15366" width="23.75" bestFit="1" customWidth="1"/>
    <col min="15367" max="15367" width="16.375" customWidth="1"/>
    <col min="15368" max="15371" width="0" hidden="1" customWidth="1"/>
    <col min="15372" max="15372" width="23.75" bestFit="1" customWidth="1"/>
    <col min="15618" max="15618" width="11.75" customWidth="1"/>
    <col min="15619" max="15619" width="13.375" customWidth="1"/>
    <col min="15620" max="15620" width="40" customWidth="1"/>
    <col min="15621" max="15621" width="41" customWidth="1"/>
    <col min="15622" max="15622" width="23.75" bestFit="1" customWidth="1"/>
    <col min="15623" max="15623" width="16.375" customWidth="1"/>
    <col min="15624" max="15627" width="0" hidden="1" customWidth="1"/>
    <col min="15628" max="15628" width="23.75" bestFit="1" customWidth="1"/>
    <col min="15874" max="15874" width="11.75" customWidth="1"/>
    <col min="15875" max="15875" width="13.375" customWidth="1"/>
    <col min="15876" max="15876" width="40" customWidth="1"/>
    <col min="15877" max="15877" width="41" customWidth="1"/>
    <col min="15878" max="15878" width="23.75" bestFit="1" customWidth="1"/>
    <col min="15879" max="15879" width="16.375" customWidth="1"/>
    <col min="15880" max="15883" width="0" hidden="1" customWidth="1"/>
    <col min="15884" max="15884" width="23.75" bestFit="1" customWidth="1"/>
    <col min="16130" max="16130" width="11.75" customWidth="1"/>
    <col min="16131" max="16131" width="13.375" customWidth="1"/>
    <col min="16132" max="16132" width="40" customWidth="1"/>
    <col min="16133" max="16133" width="41" customWidth="1"/>
    <col min="16134" max="16134" width="23.75" bestFit="1" customWidth="1"/>
    <col min="16135" max="16135" width="16.375" customWidth="1"/>
    <col min="16136" max="16139" width="0" hidden="1" customWidth="1"/>
    <col min="16140" max="16140" width="23.75" bestFit="1" customWidth="1"/>
  </cols>
  <sheetData>
    <row r="1" spans="1:16" x14ac:dyDescent="0.2">
      <c r="F1" s="69">
        <f>SUBTOTAL(109,H3:H10000)</f>
        <v>3951458472</v>
      </c>
    </row>
    <row r="2" spans="1:16" ht="30" x14ac:dyDescent="0.2">
      <c r="A2" s="122" t="s">
        <v>21262</v>
      </c>
      <c r="B2" s="122" t="s">
        <v>21263</v>
      </c>
      <c r="C2" s="122" t="s">
        <v>21264</v>
      </c>
      <c r="D2" s="122" t="s">
        <v>21265</v>
      </c>
      <c r="E2" s="122" t="s">
        <v>21266</v>
      </c>
      <c r="F2" s="122" t="s">
        <v>0</v>
      </c>
      <c r="G2" s="122" t="s">
        <v>21267</v>
      </c>
      <c r="H2" s="122" t="s">
        <v>21268</v>
      </c>
      <c r="I2" s="122" t="s">
        <v>5</v>
      </c>
      <c r="J2" s="122" t="s">
        <v>21269</v>
      </c>
      <c r="K2" s="122" t="s">
        <v>6</v>
      </c>
      <c r="L2" s="122" t="s">
        <v>21270</v>
      </c>
      <c r="M2" s="122" t="s">
        <v>21271</v>
      </c>
      <c r="N2" s="122" t="s">
        <v>21272</v>
      </c>
      <c r="O2" s="123"/>
      <c r="P2" s="123" t="s">
        <v>21273</v>
      </c>
    </row>
    <row r="3" spans="1:16" x14ac:dyDescent="0.2">
      <c r="A3" s="117">
        <v>1</v>
      </c>
      <c r="B3" s="117">
        <v>510010</v>
      </c>
      <c r="C3" s="118" t="s">
        <v>20977</v>
      </c>
      <c r="D3" s="118" t="s">
        <v>18508</v>
      </c>
      <c r="E3" s="118" t="s">
        <v>20978</v>
      </c>
      <c r="F3" s="118">
        <v>1373</v>
      </c>
      <c r="G3" s="118" t="s">
        <v>19957</v>
      </c>
      <c r="H3" s="119">
        <v>-3314099</v>
      </c>
      <c r="I3" s="120">
        <v>46111</v>
      </c>
      <c r="J3" s="117"/>
      <c r="K3" s="117"/>
      <c r="L3" s="120">
        <v>46122</v>
      </c>
      <c r="M3" s="118" t="s">
        <v>20979</v>
      </c>
      <c r="N3" s="120">
        <v>46122</v>
      </c>
      <c r="O3" s="124" t="str">
        <f>VALUE(F3)&amp;-H3</f>
        <v>13733314099</v>
      </c>
      <c r="P3" t="str" cm="1">
        <f t="array" ref="P3">_xlfn.LET(_xlpm.s,_xlfn.SEQUENCE(25,1,0,1),_xlpm.off,CEILING(_xlpm.s/2,1)*IF(ISEVEN(_xlpm.s),1,-1),_xlpm.k,_xlfn.VSTACK($O3,VALUE($F3)&amp;($H3+_xlpm.off)),_xlpm.r,_xlfn.XLOOKUP(_xlpm.k,Table1[Column1],Table1[Column1],""),_xlpm.h,_xlfn._xlws.FILTER(_xlpm.r,_xlpm.r&lt;&gt;"",""),IFERROR(INDEX(_xlpm.h,1),""))</f>
        <v/>
      </c>
    </row>
    <row r="4" spans="1:16" x14ac:dyDescent="0.2">
      <c r="A4" s="117">
        <v>2</v>
      </c>
      <c r="B4" s="117">
        <v>510010</v>
      </c>
      <c r="C4" s="118" t="s">
        <v>20977</v>
      </c>
      <c r="D4" s="118" t="s">
        <v>18508</v>
      </c>
      <c r="E4" s="118" t="s">
        <v>20978</v>
      </c>
      <c r="F4" s="118">
        <v>921</v>
      </c>
      <c r="G4" s="118" t="s">
        <v>19956</v>
      </c>
      <c r="H4" s="119">
        <v>-3725290</v>
      </c>
      <c r="I4" s="120">
        <v>46100</v>
      </c>
      <c r="J4" s="117"/>
      <c r="K4" s="117"/>
      <c r="L4" s="120">
        <v>46122</v>
      </c>
      <c r="M4" s="118" t="s">
        <v>20979</v>
      </c>
      <c r="N4" s="120">
        <v>46122</v>
      </c>
      <c r="O4" s="124" t="str">
        <f t="shared" ref="O4:O67" si="0">VALUE(F4)&amp;-H4</f>
        <v>9213725290</v>
      </c>
      <c r="P4" t="str" cm="1">
        <f t="array" ref="P4">_xlfn.LET(_xlpm.s,_xlfn.SEQUENCE(25,1,0,1),_xlpm.off,CEILING(_xlpm.s/2,1)*IF(ISEVEN(_xlpm.s),1,-1),_xlpm.k,_xlfn.VSTACK($O4,VALUE($F4)&amp;($H4+_xlpm.off)),_xlpm.r,_xlfn.XLOOKUP(_xlpm.k,Table1[Column1],Table1[Column1],""),_xlpm.h,_xlfn._xlws.FILTER(_xlpm.r,_xlpm.r&lt;&gt;"",""),IFERROR(INDEX(_xlpm.h,1),""))</f>
        <v/>
      </c>
    </row>
    <row r="5" spans="1:16" x14ac:dyDescent="0.2">
      <c r="A5" s="117">
        <v>3</v>
      </c>
      <c r="B5" s="117">
        <v>510010</v>
      </c>
      <c r="C5" s="118" t="s">
        <v>20977</v>
      </c>
      <c r="D5" s="118" t="s">
        <v>18508</v>
      </c>
      <c r="E5" s="118" t="s">
        <v>20980</v>
      </c>
      <c r="F5" s="118">
        <v>14566</v>
      </c>
      <c r="G5" s="118" t="s">
        <v>19970</v>
      </c>
      <c r="H5" s="121">
        <v>21597854</v>
      </c>
      <c r="I5" s="120">
        <v>46079</v>
      </c>
      <c r="J5" s="117"/>
      <c r="K5" s="117"/>
      <c r="L5" s="120">
        <v>46122</v>
      </c>
      <c r="M5" s="118" t="s">
        <v>20979</v>
      </c>
      <c r="N5" s="120">
        <v>46122</v>
      </c>
      <c r="O5" s="124" t="str">
        <f t="shared" si="0"/>
        <v>14566-21597854</v>
      </c>
      <c r="P5" t="str" cm="1">
        <f t="array" ref="P5">_xlfn.LET(_xlpm.s,_xlfn.SEQUENCE(25,1,0,1),_xlpm.off,CEILING(_xlpm.s/2,1)*IF(ISEVEN(_xlpm.s),1,-1),_xlpm.k,_xlfn.VSTACK($O5,VALUE($F5)&amp;($H5+_xlpm.off)),_xlpm.r,_xlfn.XLOOKUP(_xlpm.k,Table1[Column1],Table1[Column1],""),_xlpm.h,_xlfn._xlws.FILTER(_xlpm.r,_xlpm.r&lt;&gt;"",""),IFERROR(INDEX(_xlpm.h,1),""))</f>
        <v/>
      </c>
    </row>
    <row r="6" spans="1:16" x14ac:dyDescent="0.2">
      <c r="A6" s="117">
        <v>4</v>
      </c>
      <c r="B6" s="117">
        <v>510010</v>
      </c>
      <c r="C6" s="118" t="s">
        <v>20977</v>
      </c>
      <c r="D6" s="118" t="s">
        <v>18508</v>
      </c>
      <c r="E6" s="118" t="s">
        <v>20980</v>
      </c>
      <c r="F6" s="118">
        <v>17189</v>
      </c>
      <c r="G6" s="118" t="s">
        <v>19986</v>
      </c>
      <c r="H6" s="121">
        <v>13377555</v>
      </c>
      <c r="I6" s="120">
        <v>46085</v>
      </c>
      <c r="J6" s="117"/>
      <c r="K6" s="117"/>
      <c r="L6" s="120">
        <v>46122</v>
      </c>
      <c r="M6" s="118" t="s">
        <v>20979</v>
      </c>
      <c r="N6" s="120">
        <v>46122</v>
      </c>
      <c r="O6" s="124" t="str">
        <f t="shared" si="0"/>
        <v>17189-13377555</v>
      </c>
      <c r="P6" t="str" cm="1">
        <f t="array" ref="P6">_xlfn.LET(_xlpm.s,_xlfn.SEQUENCE(25,1,0,1),_xlpm.off,CEILING(_xlpm.s/2,1)*IF(ISEVEN(_xlpm.s),1,-1),_xlpm.k,_xlfn.VSTACK($O6,VALUE($F6)&amp;($H6+_xlpm.off)),_xlpm.r,_xlfn.XLOOKUP(_xlpm.k,Table1[Column1],Table1[Column1],""),_xlpm.h,_xlfn._xlws.FILTER(_xlpm.r,_xlpm.r&lt;&gt;"",""),IFERROR(INDEX(_xlpm.h,1),""))</f>
        <v/>
      </c>
    </row>
    <row r="7" spans="1:16" x14ac:dyDescent="0.2">
      <c r="A7" s="117">
        <v>5</v>
      </c>
      <c r="B7" s="117">
        <v>510010</v>
      </c>
      <c r="C7" s="118" t="s">
        <v>20977</v>
      </c>
      <c r="D7" s="118" t="s">
        <v>18508</v>
      </c>
      <c r="E7" s="118" t="s">
        <v>20978</v>
      </c>
      <c r="F7" s="118">
        <v>920</v>
      </c>
      <c r="G7" s="118" t="s">
        <v>19955</v>
      </c>
      <c r="H7" s="119">
        <v>-2151538</v>
      </c>
      <c r="I7" s="120">
        <v>46100</v>
      </c>
      <c r="J7" s="117"/>
      <c r="K7" s="117"/>
      <c r="L7" s="120">
        <v>46122</v>
      </c>
      <c r="M7" s="118" t="s">
        <v>20979</v>
      </c>
      <c r="N7" s="120">
        <v>46122</v>
      </c>
      <c r="O7" s="124" t="str">
        <f t="shared" si="0"/>
        <v>9202151538</v>
      </c>
      <c r="P7" t="str" cm="1">
        <f t="array" ref="P7">_xlfn.LET(_xlpm.s,_xlfn.SEQUENCE(25,1,0,1),_xlpm.off,CEILING(_xlpm.s/2,1)*IF(ISEVEN(_xlpm.s),1,-1),_xlpm.k,_xlfn.VSTACK($O7,VALUE($F7)&amp;($H7+_xlpm.off)),_xlpm.r,_xlfn.XLOOKUP(_xlpm.k,Table1[Column1],Table1[Column1],""),_xlpm.h,_xlfn._xlws.FILTER(_xlpm.r,_xlpm.r&lt;&gt;"",""),IFERROR(INDEX(_xlpm.h,1),""))</f>
        <v/>
      </c>
    </row>
    <row r="8" spans="1:16" x14ac:dyDescent="0.2">
      <c r="A8" s="117">
        <v>6</v>
      </c>
      <c r="B8" s="117">
        <v>510011</v>
      </c>
      <c r="C8" s="118" t="s">
        <v>20977</v>
      </c>
      <c r="D8" s="118" t="s">
        <v>18508</v>
      </c>
      <c r="E8" s="118" t="s">
        <v>20981</v>
      </c>
      <c r="F8" s="118">
        <v>271</v>
      </c>
      <c r="G8" s="118" t="s">
        <v>19951</v>
      </c>
      <c r="H8" s="119">
        <v>-4567882</v>
      </c>
      <c r="I8" s="120">
        <v>46104</v>
      </c>
      <c r="J8" s="117"/>
      <c r="K8" s="117"/>
      <c r="L8" s="120">
        <v>46122</v>
      </c>
      <c r="M8" s="118" t="s">
        <v>20979</v>
      </c>
      <c r="N8" s="120">
        <v>46122</v>
      </c>
      <c r="O8" s="124" t="str">
        <f t="shared" si="0"/>
        <v>2714567882</v>
      </c>
      <c r="P8" t="str" cm="1">
        <f t="array" ref="P8">_xlfn.LET(_xlpm.s,_xlfn.SEQUENCE(25,1,0,1),_xlpm.off,CEILING(_xlpm.s/2,1)*IF(ISEVEN(_xlpm.s),1,-1),_xlpm.k,_xlfn.VSTACK($O8,VALUE($F8)&amp;($H8+_xlpm.off)),_xlpm.r,_xlfn.XLOOKUP(_xlpm.k,Table1[Column1],Table1[Column1],""),_xlpm.h,_xlfn._xlws.FILTER(_xlpm.r,_xlpm.r&lt;&gt;"",""),IFERROR(INDEX(_xlpm.h,1),""))</f>
        <v/>
      </c>
    </row>
    <row r="9" spans="1:16" x14ac:dyDescent="0.2">
      <c r="A9" s="117">
        <v>7</v>
      </c>
      <c r="B9" s="117">
        <v>510011</v>
      </c>
      <c r="C9" s="118" t="s">
        <v>20977</v>
      </c>
      <c r="D9" s="118" t="s">
        <v>18508</v>
      </c>
      <c r="E9" s="118" t="s">
        <v>20980</v>
      </c>
      <c r="F9" s="118">
        <v>14567</v>
      </c>
      <c r="G9" s="118" t="s">
        <v>19971</v>
      </c>
      <c r="H9" s="121">
        <v>1083956</v>
      </c>
      <c r="I9" s="120">
        <v>46081</v>
      </c>
      <c r="J9" s="117"/>
      <c r="K9" s="117"/>
      <c r="L9" s="120">
        <v>46122</v>
      </c>
      <c r="M9" s="118" t="s">
        <v>20979</v>
      </c>
      <c r="N9" s="120">
        <v>46122</v>
      </c>
      <c r="O9" s="124" t="str">
        <f t="shared" si="0"/>
        <v>14567-1083956</v>
      </c>
      <c r="P9" t="str" cm="1">
        <f t="array" ref="P9">_xlfn.LET(_xlpm.s,_xlfn.SEQUENCE(25,1,0,1),_xlpm.off,CEILING(_xlpm.s/2,1)*IF(ISEVEN(_xlpm.s),1,-1),_xlpm.k,_xlfn.VSTACK($O9,VALUE($F9)&amp;($H9+_xlpm.off)),_xlpm.r,_xlfn.XLOOKUP(_xlpm.k,Table1[Column1],Table1[Column1],""),_xlpm.h,_xlfn._xlws.FILTER(_xlpm.r,_xlpm.r&lt;&gt;"",""),IFERROR(INDEX(_xlpm.h,1),""))</f>
        <v/>
      </c>
    </row>
    <row r="10" spans="1:16" x14ac:dyDescent="0.2">
      <c r="A10" s="117">
        <v>8</v>
      </c>
      <c r="B10" s="117">
        <v>510011</v>
      </c>
      <c r="C10" s="118" t="s">
        <v>20977</v>
      </c>
      <c r="D10" s="118" t="s">
        <v>18508</v>
      </c>
      <c r="E10" s="118" t="s">
        <v>20980</v>
      </c>
      <c r="F10" s="118">
        <v>17193</v>
      </c>
      <c r="G10" s="118" t="s">
        <v>19990</v>
      </c>
      <c r="H10" s="121">
        <v>3399584</v>
      </c>
      <c r="I10" s="120">
        <v>46087</v>
      </c>
      <c r="J10" s="117"/>
      <c r="K10" s="117"/>
      <c r="L10" s="120">
        <v>46122</v>
      </c>
      <c r="M10" s="118" t="s">
        <v>20979</v>
      </c>
      <c r="N10" s="120">
        <v>46122</v>
      </c>
      <c r="O10" s="124" t="str">
        <f t="shared" si="0"/>
        <v>17193-3399584</v>
      </c>
      <c r="P10" t="str" cm="1">
        <f t="array" ref="P10">_xlfn.LET(_xlpm.s,_xlfn.SEQUENCE(25,1,0,1),_xlpm.off,CEILING(_xlpm.s/2,1)*IF(ISEVEN(_xlpm.s),1,-1),_xlpm.k,_xlfn.VSTACK($O10,VALUE($F10)&amp;($H10+_xlpm.off)),_xlpm.r,_xlfn.XLOOKUP(_xlpm.k,Table1[Column1],Table1[Column1],""),_xlpm.h,_xlfn._xlws.FILTER(_xlpm.r,_xlpm.r&lt;&gt;"",""),IFERROR(INDEX(_xlpm.h,1),""))</f>
        <v/>
      </c>
    </row>
    <row r="11" spans="1:16" x14ac:dyDescent="0.2">
      <c r="A11" s="117">
        <v>9</v>
      </c>
      <c r="B11" s="117">
        <v>510012</v>
      </c>
      <c r="C11" s="118" t="s">
        <v>20977</v>
      </c>
      <c r="D11" s="118" t="s">
        <v>18508</v>
      </c>
      <c r="E11" s="118" t="s">
        <v>20980</v>
      </c>
      <c r="F11" s="118">
        <v>14795</v>
      </c>
      <c r="G11" s="118" t="s">
        <v>19977</v>
      </c>
      <c r="H11" s="121">
        <v>7015545</v>
      </c>
      <c r="I11" s="120">
        <v>46081</v>
      </c>
      <c r="J11" s="117"/>
      <c r="K11" s="117"/>
      <c r="L11" s="120">
        <v>46122</v>
      </c>
      <c r="M11" s="118" t="s">
        <v>20979</v>
      </c>
      <c r="N11" s="120">
        <v>46122</v>
      </c>
      <c r="O11" s="124" t="str">
        <f t="shared" si="0"/>
        <v>14795-7015545</v>
      </c>
      <c r="P11" t="str" cm="1">
        <f t="array" ref="P11">_xlfn.LET(_xlpm.s,_xlfn.SEQUENCE(25,1,0,1),_xlpm.off,CEILING(_xlpm.s/2,1)*IF(ISEVEN(_xlpm.s),1,-1),_xlpm.k,_xlfn.VSTACK($O11,VALUE($F11)&amp;($H11+_xlpm.off)),_xlpm.r,_xlfn.XLOOKUP(_xlpm.k,Table1[Column1],Table1[Column1],""),_xlpm.h,_xlfn._xlws.FILTER(_xlpm.r,_xlpm.r&lt;&gt;"",""),IFERROR(INDEX(_xlpm.h,1),""))</f>
        <v/>
      </c>
    </row>
    <row r="12" spans="1:16" x14ac:dyDescent="0.2">
      <c r="A12" s="117">
        <v>10</v>
      </c>
      <c r="B12" s="117">
        <v>510012</v>
      </c>
      <c r="C12" s="118" t="s">
        <v>20977</v>
      </c>
      <c r="D12" s="118" t="s">
        <v>18508</v>
      </c>
      <c r="E12" s="118" t="s">
        <v>20982</v>
      </c>
      <c r="F12" s="118">
        <v>207</v>
      </c>
      <c r="G12" s="118" t="s">
        <v>19949</v>
      </c>
      <c r="H12" s="119">
        <v>-1684664</v>
      </c>
      <c r="I12" s="120">
        <v>46099</v>
      </c>
      <c r="J12" s="117"/>
      <c r="K12" s="117"/>
      <c r="L12" s="120">
        <v>46122</v>
      </c>
      <c r="M12" s="118" t="s">
        <v>20979</v>
      </c>
      <c r="N12" s="120">
        <v>46122</v>
      </c>
      <c r="O12" s="124" t="str">
        <f t="shared" si="0"/>
        <v>2071684664</v>
      </c>
      <c r="P12" t="str" cm="1">
        <f t="array" ref="P12">_xlfn.LET(_xlpm.s,_xlfn.SEQUENCE(25,1,0,1),_xlpm.off,CEILING(_xlpm.s/2,1)*IF(ISEVEN(_xlpm.s),1,-1),_xlpm.k,_xlfn.VSTACK($O12,VALUE($F12)&amp;($H12+_xlpm.off)),_xlpm.r,_xlfn.XLOOKUP(_xlpm.k,Table1[Column1],Table1[Column1],""),_xlpm.h,_xlfn._xlws.FILTER(_xlpm.r,_xlpm.r&lt;&gt;"",""),IFERROR(INDEX(_xlpm.h,1),""))</f>
        <v/>
      </c>
    </row>
    <row r="13" spans="1:16" x14ac:dyDescent="0.2">
      <c r="A13" s="117">
        <v>11</v>
      </c>
      <c r="B13" s="117">
        <v>510012</v>
      </c>
      <c r="C13" s="118" t="s">
        <v>20977</v>
      </c>
      <c r="D13" s="118" t="s">
        <v>18508</v>
      </c>
      <c r="E13" s="118" t="s">
        <v>20980</v>
      </c>
      <c r="F13" s="118">
        <v>17192</v>
      </c>
      <c r="G13" s="118" t="s">
        <v>19989</v>
      </c>
      <c r="H13" s="121">
        <v>5188860</v>
      </c>
      <c r="I13" s="120">
        <v>46086</v>
      </c>
      <c r="J13" s="117"/>
      <c r="K13" s="117"/>
      <c r="L13" s="120">
        <v>46122</v>
      </c>
      <c r="M13" s="118" t="s">
        <v>20979</v>
      </c>
      <c r="N13" s="120">
        <v>46122</v>
      </c>
      <c r="O13" s="124" t="str">
        <f t="shared" si="0"/>
        <v>17192-5188860</v>
      </c>
      <c r="P13" t="str" cm="1">
        <f t="array" ref="P13">_xlfn.LET(_xlpm.s,_xlfn.SEQUENCE(25,1,0,1),_xlpm.off,CEILING(_xlpm.s/2,1)*IF(ISEVEN(_xlpm.s),1,-1),_xlpm.k,_xlfn.VSTACK($O13,VALUE($F13)&amp;($H13+_xlpm.off)),_xlpm.r,_xlfn.XLOOKUP(_xlpm.k,Table1[Column1],Table1[Column1],""),_xlpm.h,_xlfn._xlws.FILTER(_xlpm.r,_xlpm.r&lt;&gt;"",""),IFERROR(INDEX(_xlpm.h,1),""))</f>
        <v/>
      </c>
    </row>
    <row r="14" spans="1:16" x14ac:dyDescent="0.2">
      <c r="A14" s="117">
        <v>12</v>
      </c>
      <c r="B14" s="117">
        <v>510012</v>
      </c>
      <c r="C14" s="118" t="s">
        <v>20977</v>
      </c>
      <c r="D14" s="118" t="s">
        <v>18508</v>
      </c>
      <c r="E14" s="118" t="s">
        <v>20980</v>
      </c>
      <c r="F14" s="118">
        <v>14793</v>
      </c>
      <c r="G14" s="118" t="s">
        <v>19975</v>
      </c>
      <c r="H14" s="121">
        <v>9901980</v>
      </c>
      <c r="I14" s="120">
        <v>46081</v>
      </c>
      <c r="J14" s="117"/>
      <c r="K14" s="117"/>
      <c r="L14" s="120">
        <v>46122</v>
      </c>
      <c r="M14" s="118" t="s">
        <v>20979</v>
      </c>
      <c r="N14" s="120">
        <v>46122</v>
      </c>
      <c r="O14" s="124" t="str">
        <f t="shared" si="0"/>
        <v>14793-9901980</v>
      </c>
      <c r="P14" t="str" cm="1">
        <f t="array" ref="P14">_xlfn.LET(_xlpm.s,_xlfn.SEQUENCE(25,1,0,1),_xlpm.off,CEILING(_xlpm.s/2,1)*IF(ISEVEN(_xlpm.s),1,-1),_xlpm.k,_xlfn.VSTACK($O14,VALUE($F14)&amp;($H14+_xlpm.off)),_xlpm.r,_xlfn.XLOOKUP(_xlpm.k,Table1[Column1],Table1[Column1],""),_xlpm.h,_xlfn._xlws.FILTER(_xlpm.r,_xlpm.r&lt;&gt;"",""),IFERROR(INDEX(_xlpm.h,1),""))</f>
        <v/>
      </c>
    </row>
    <row r="15" spans="1:16" x14ac:dyDescent="0.2">
      <c r="A15" s="117">
        <v>13</v>
      </c>
      <c r="B15" s="117">
        <v>510012</v>
      </c>
      <c r="C15" s="118" t="s">
        <v>20977</v>
      </c>
      <c r="D15" s="118" t="s">
        <v>18508</v>
      </c>
      <c r="E15" s="118" t="s">
        <v>20980</v>
      </c>
      <c r="F15" s="118">
        <v>14794</v>
      </c>
      <c r="G15" s="118" t="s">
        <v>19976</v>
      </c>
      <c r="H15" s="121">
        <v>1083956</v>
      </c>
      <c r="I15" s="120">
        <v>46081</v>
      </c>
      <c r="J15" s="117"/>
      <c r="K15" s="117"/>
      <c r="L15" s="120">
        <v>46122</v>
      </c>
      <c r="M15" s="118" t="s">
        <v>20979</v>
      </c>
      <c r="N15" s="120">
        <v>46122</v>
      </c>
      <c r="O15" s="124" t="str">
        <f t="shared" si="0"/>
        <v>14794-1083956</v>
      </c>
      <c r="P15" t="str" cm="1">
        <f t="array" ref="P15">_xlfn.LET(_xlpm.s,_xlfn.SEQUENCE(25,1,0,1),_xlpm.off,CEILING(_xlpm.s/2,1)*IF(ISEVEN(_xlpm.s),1,-1),_xlpm.k,_xlfn.VSTACK($O15,VALUE($F15)&amp;($H15+_xlpm.off)),_xlpm.r,_xlfn.XLOOKUP(_xlpm.k,Table1[Column1],Table1[Column1],""),_xlpm.h,_xlfn._xlws.FILTER(_xlpm.r,_xlpm.r&lt;&gt;"",""),IFERROR(INDEX(_xlpm.h,1),""))</f>
        <v/>
      </c>
    </row>
    <row r="16" spans="1:16" x14ac:dyDescent="0.2">
      <c r="A16" s="117">
        <v>14</v>
      </c>
      <c r="B16" s="117">
        <v>510013</v>
      </c>
      <c r="C16" s="118" t="s">
        <v>20977</v>
      </c>
      <c r="D16" s="118" t="s">
        <v>18508</v>
      </c>
      <c r="E16" s="118" t="s">
        <v>20980</v>
      </c>
      <c r="F16" s="118">
        <v>17421</v>
      </c>
      <c r="G16" s="118" t="s">
        <v>19997</v>
      </c>
      <c r="H16" s="121">
        <v>5034204</v>
      </c>
      <c r="I16" s="120">
        <v>46081</v>
      </c>
      <c r="J16" s="117"/>
      <c r="K16" s="117"/>
      <c r="L16" s="120">
        <v>46122</v>
      </c>
      <c r="M16" s="118" t="s">
        <v>20979</v>
      </c>
      <c r="N16" s="120">
        <v>46122</v>
      </c>
      <c r="O16" s="124" t="str">
        <f t="shared" si="0"/>
        <v>17421-5034204</v>
      </c>
      <c r="P16" t="str" cm="1">
        <f t="array" ref="P16">_xlfn.LET(_xlpm.s,_xlfn.SEQUENCE(25,1,0,1),_xlpm.off,CEILING(_xlpm.s/2,1)*IF(ISEVEN(_xlpm.s),1,-1),_xlpm.k,_xlfn.VSTACK($O16,VALUE($F16)&amp;($H16+_xlpm.off)),_xlpm.r,_xlfn.XLOOKUP(_xlpm.k,Table1[Column1],Table1[Column1],""),_xlpm.h,_xlfn._xlws.FILTER(_xlpm.r,_xlpm.r&lt;&gt;"",""),IFERROR(INDEX(_xlpm.h,1),""))</f>
        <v/>
      </c>
    </row>
    <row r="17" spans="1:16" x14ac:dyDescent="0.2">
      <c r="A17" s="117">
        <v>15</v>
      </c>
      <c r="B17" s="117">
        <v>510014</v>
      </c>
      <c r="C17" s="118" t="s">
        <v>20977</v>
      </c>
      <c r="D17" s="118" t="s">
        <v>18508</v>
      </c>
      <c r="E17" s="118" t="s">
        <v>20980</v>
      </c>
      <c r="F17" s="118">
        <v>17578</v>
      </c>
      <c r="G17" s="118" t="s">
        <v>20001</v>
      </c>
      <c r="H17" s="121">
        <v>5667300</v>
      </c>
      <c r="I17" s="120">
        <v>46079</v>
      </c>
      <c r="J17" s="117"/>
      <c r="K17" s="117"/>
      <c r="L17" s="120">
        <v>46122</v>
      </c>
      <c r="M17" s="118" t="s">
        <v>20979</v>
      </c>
      <c r="N17" s="120">
        <v>46122</v>
      </c>
      <c r="O17" s="124" t="str">
        <f t="shared" si="0"/>
        <v>17578-5667300</v>
      </c>
      <c r="P17" t="str" cm="1">
        <f t="array" ref="P17">_xlfn.LET(_xlpm.s,_xlfn.SEQUENCE(25,1,0,1),_xlpm.off,CEILING(_xlpm.s/2,1)*IF(ISEVEN(_xlpm.s),1,-1),_xlpm.k,_xlfn.VSTACK($O17,VALUE($F17)&amp;($H17+_xlpm.off)),_xlpm.r,_xlfn.XLOOKUP(_xlpm.k,Table1[Column1],Table1[Column1],""),_xlpm.h,_xlfn._xlws.FILTER(_xlpm.r,_xlpm.r&lt;&gt;"",""),IFERROR(INDEX(_xlpm.h,1),""))</f>
        <v/>
      </c>
    </row>
    <row r="18" spans="1:16" x14ac:dyDescent="0.2">
      <c r="A18" s="117">
        <v>16</v>
      </c>
      <c r="B18" s="117">
        <v>510014</v>
      </c>
      <c r="C18" s="118" t="s">
        <v>20977</v>
      </c>
      <c r="D18" s="118" t="s">
        <v>18508</v>
      </c>
      <c r="E18" s="118" t="s">
        <v>20980</v>
      </c>
      <c r="F18" s="118">
        <v>17556</v>
      </c>
      <c r="G18" s="118" t="s">
        <v>20000</v>
      </c>
      <c r="H18" s="121">
        <v>8645292</v>
      </c>
      <c r="I18" s="120">
        <v>46081</v>
      </c>
      <c r="J18" s="117"/>
      <c r="K18" s="117"/>
      <c r="L18" s="120">
        <v>46122</v>
      </c>
      <c r="M18" s="118" t="s">
        <v>20979</v>
      </c>
      <c r="N18" s="120">
        <v>46122</v>
      </c>
      <c r="O18" s="124" t="str">
        <f t="shared" si="0"/>
        <v>17556-8645292</v>
      </c>
      <c r="P18" t="str" cm="1">
        <f t="array" ref="P18">_xlfn.LET(_xlpm.s,_xlfn.SEQUENCE(25,1,0,1),_xlpm.off,CEILING(_xlpm.s/2,1)*IF(ISEVEN(_xlpm.s),1,-1),_xlpm.k,_xlfn.VSTACK($O18,VALUE($F18)&amp;($H18+_xlpm.off)),_xlpm.r,_xlfn.XLOOKUP(_xlpm.k,Table1[Column1],Table1[Column1],""),_xlpm.h,_xlfn._xlws.FILTER(_xlpm.r,_xlpm.r&lt;&gt;"",""),IFERROR(INDEX(_xlpm.h,1),""))</f>
        <v/>
      </c>
    </row>
    <row r="19" spans="1:16" x14ac:dyDescent="0.2">
      <c r="A19" s="117">
        <v>17</v>
      </c>
      <c r="B19" s="117">
        <v>510014</v>
      </c>
      <c r="C19" s="118" t="s">
        <v>20977</v>
      </c>
      <c r="D19" s="118" t="s">
        <v>18508</v>
      </c>
      <c r="E19" s="118" t="s">
        <v>20980</v>
      </c>
      <c r="F19" s="118">
        <v>17508</v>
      </c>
      <c r="G19" s="118" t="s">
        <v>19999</v>
      </c>
      <c r="H19" s="121">
        <v>11334600</v>
      </c>
      <c r="I19" s="120">
        <v>46085</v>
      </c>
      <c r="J19" s="117"/>
      <c r="K19" s="117"/>
      <c r="L19" s="120">
        <v>46122</v>
      </c>
      <c r="M19" s="118" t="s">
        <v>20979</v>
      </c>
      <c r="N19" s="120">
        <v>46122</v>
      </c>
      <c r="O19" s="124" t="str">
        <f t="shared" si="0"/>
        <v>17508-11334600</v>
      </c>
      <c r="P19" t="str" cm="1">
        <f t="array" ref="P19">_xlfn.LET(_xlpm.s,_xlfn.SEQUENCE(25,1,0,1),_xlpm.off,CEILING(_xlpm.s/2,1)*IF(ISEVEN(_xlpm.s),1,-1),_xlpm.k,_xlfn.VSTACK($O19,VALUE($F19)&amp;($H19+_xlpm.off)),_xlpm.r,_xlfn.XLOOKUP(_xlpm.k,Table1[Column1],Table1[Column1],""),_xlpm.h,_xlfn._xlws.FILTER(_xlpm.r,_xlpm.r&lt;&gt;"",""),IFERROR(INDEX(_xlpm.h,1),""))</f>
        <v/>
      </c>
    </row>
    <row r="20" spans="1:16" x14ac:dyDescent="0.2">
      <c r="A20" s="117">
        <v>18</v>
      </c>
      <c r="B20" s="117">
        <v>510014</v>
      </c>
      <c r="C20" s="118" t="s">
        <v>20977</v>
      </c>
      <c r="D20" s="118" t="s">
        <v>18508</v>
      </c>
      <c r="E20" s="118" t="s">
        <v>20980</v>
      </c>
      <c r="F20" s="118">
        <v>17378</v>
      </c>
      <c r="G20" s="118" t="s">
        <v>19996</v>
      </c>
      <c r="H20" s="121">
        <v>6296994</v>
      </c>
      <c r="I20" s="120">
        <v>46077</v>
      </c>
      <c r="J20" s="117"/>
      <c r="K20" s="117"/>
      <c r="L20" s="120">
        <v>46122</v>
      </c>
      <c r="M20" s="118" t="s">
        <v>20979</v>
      </c>
      <c r="N20" s="120">
        <v>46122</v>
      </c>
      <c r="O20" s="124" t="str">
        <f t="shared" si="0"/>
        <v>17378-6296994</v>
      </c>
      <c r="P20" t="str" cm="1">
        <f t="array" ref="P20">_xlfn.LET(_xlpm.s,_xlfn.SEQUENCE(25,1,0,1),_xlpm.off,CEILING(_xlpm.s/2,1)*IF(ISEVEN(_xlpm.s),1,-1),_xlpm.k,_xlfn.VSTACK($O20,VALUE($F20)&amp;($H20+_xlpm.off)),_xlpm.r,_xlfn.XLOOKUP(_xlpm.k,Table1[Column1],Table1[Column1],""),_xlpm.h,_xlfn._xlws.FILTER(_xlpm.r,_xlpm.r&lt;&gt;"",""),IFERROR(INDEX(_xlpm.h,1),""))</f>
        <v/>
      </c>
    </row>
    <row r="21" spans="1:16" x14ac:dyDescent="0.2">
      <c r="A21" s="117">
        <v>19</v>
      </c>
      <c r="B21" s="117">
        <v>510015</v>
      </c>
      <c r="C21" s="118" t="s">
        <v>20977</v>
      </c>
      <c r="D21" s="118" t="s">
        <v>18508</v>
      </c>
      <c r="E21" s="118" t="s">
        <v>20983</v>
      </c>
      <c r="F21" s="118">
        <v>207</v>
      </c>
      <c r="G21" s="118" t="s">
        <v>19950</v>
      </c>
      <c r="H21" s="119">
        <v>-1391040</v>
      </c>
      <c r="I21" s="120">
        <v>46109</v>
      </c>
      <c r="J21" s="117"/>
      <c r="K21" s="117"/>
      <c r="L21" s="120">
        <v>46122</v>
      </c>
      <c r="M21" s="118" t="s">
        <v>20979</v>
      </c>
      <c r="N21" s="120">
        <v>46122</v>
      </c>
      <c r="O21" s="124" t="str">
        <f t="shared" si="0"/>
        <v>2071391040</v>
      </c>
      <c r="P21" t="str" cm="1">
        <f t="array" ref="P21">_xlfn.LET(_xlpm.s,_xlfn.SEQUENCE(25,1,0,1),_xlpm.off,CEILING(_xlpm.s/2,1)*IF(ISEVEN(_xlpm.s),1,-1),_xlpm.k,_xlfn.VSTACK($O21,VALUE($F21)&amp;($H21+_xlpm.off)),_xlpm.r,_xlfn.XLOOKUP(_xlpm.k,Table1[Column1],Table1[Column1],""),_xlpm.h,_xlfn._xlws.FILTER(_xlpm.r,_xlpm.r&lt;&gt;"",""),IFERROR(INDEX(_xlpm.h,1),""))</f>
        <v/>
      </c>
    </row>
    <row r="22" spans="1:16" x14ac:dyDescent="0.2">
      <c r="A22" s="117">
        <v>20</v>
      </c>
      <c r="B22" s="117">
        <v>510015</v>
      </c>
      <c r="C22" s="118" t="s">
        <v>20977</v>
      </c>
      <c r="D22" s="118" t="s">
        <v>18508</v>
      </c>
      <c r="E22" s="118" t="s">
        <v>20983</v>
      </c>
      <c r="F22" s="118">
        <v>202</v>
      </c>
      <c r="G22" s="118" t="s">
        <v>19948</v>
      </c>
      <c r="H22" s="119">
        <v>-1589760</v>
      </c>
      <c r="I22" s="120">
        <v>46107</v>
      </c>
      <c r="J22" s="117"/>
      <c r="K22" s="117"/>
      <c r="L22" s="120">
        <v>46122</v>
      </c>
      <c r="M22" s="118" t="s">
        <v>20979</v>
      </c>
      <c r="N22" s="120">
        <v>46122</v>
      </c>
      <c r="O22" s="124" t="str">
        <f t="shared" si="0"/>
        <v>2021589760</v>
      </c>
      <c r="P22" t="str" cm="1">
        <f t="array" ref="P22">_xlfn.LET(_xlpm.s,_xlfn.SEQUENCE(25,1,0,1),_xlpm.off,CEILING(_xlpm.s/2,1)*IF(ISEVEN(_xlpm.s),1,-1),_xlpm.k,_xlfn.VSTACK($O22,VALUE($F22)&amp;($H22+_xlpm.off)),_xlpm.r,_xlfn.XLOOKUP(_xlpm.k,Table1[Column1],Table1[Column1],""),_xlpm.h,_xlfn._xlws.FILTER(_xlpm.r,_xlpm.r&lt;&gt;"",""),IFERROR(INDEX(_xlpm.h,1),""))</f>
        <v/>
      </c>
    </row>
    <row r="23" spans="1:16" x14ac:dyDescent="0.2">
      <c r="A23" s="117">
        <v>21</v>
      </c>
      <c r="B23" s="117">
        <v>510015</v>
      </c>
      <c r="C23" s="118" t="s">
        <v>20977</v>
      </c>
      <c r="D23" s="118" t="s">
        <v>18508</v>
      </c>
      <c r="E23" s="118" t="s">
        <v>20980</v>
      </c>
      <c r="F23" s="118">
        <v>17195</v>
      </c>
      <c r="G23" s="118" t="s">
        <v>19992</v>
      </c>
      <c r="H23" s="121">
        <v>2266920</v>
      </c>
      <c r="I23" s="120">
        <v>46087</v>
      </c>
      <c r="J23" s="117"/>
      <c r="K23" s="117"/>
      <c r="L23" s="120">
        <v>46122</v>
      </c>
      <c r="M23" s="118" t="s">
        <v>20979</v>
      </c>
      <c r="N23" s="120">
        <v>46122</v>
      </c>
      <c r="O23" s="124" t="str">
        <f t="shared" si="0"/>
        <v>17195-2266920</v>
      </c>
      <c r="P23" t="str" cm="1">
        <f t="array" ref="P23">_xlfn.LET(_xlpm.s,_xlfn.SEQUENCE(25,1,0,1),_xlpm.off,CEILING(_xlpm.s/2,1)*IF(ISEVEN(_xlpm.s),1,-1),_xlpm.k,_xlfn.VSTACK($O23,VALUE($F23)&amp;($H23+_xlpm.off)),_xlpm.r,_xlfn.XLOOKUP(_xlpm.k,Table1[Column1],Table1[Column1],""),_xlpm.h,_xlfn._xlws.FILTER(_xlpm.r,_xlpm.r&lt;&gt;"",""),IFERROR(INDEX(_xlpm.h,1),""))</f>
        <v/>
      </c>
    </row>
    <row r="24" spans="1:16" x14ac:dyDescent="0.2">
      <c r="A24" s="117">
        <v>22</v>
      </c>
      <c r="B24" s="117">
        <v>510015</v>
      </c>
      <c r="C24" s="118" t="s">
        <v>20977</v>
      </c>
      <c r="D24" s="118" t="s">
        <v>18508</v>
      </c>
      <c r="E24" s="118" t="s">
        <v>20980</v>
      </c>
      <c r="F24" s="118">
        <v>17194</v>
      </c>
      <c r="G24" s="118" t="s">
        <v>19991</v>
      </c>
      <c r="H24" s="121">
        <v>4442715</v>
      </c>
      <c r="I24" s="120">
        <v>46087</v>
      </c>
      <c r="J24" s="117"/>
      <c r="K24" s="117"/>
      <c r="L24" s="120">
        <v>46122</v>
      </c>
      <c r="M24" s="118" t="s">
        <v>20979</v>
      </c>
      <c r="N24" s="120">
        <v>46122</v>
      </c>
      <c r="O24" s="124" t="str">
        <f t="shared" si="0"/>
        <v>17194-4442715</v>
      </c>
      <c r="P24" t="str" cm="1">
        <f t="array" ref="P24">_xlfn.LET(_xlpm.s,_xlfn.SEQUENCE(25,1,0,1),_xlpm.off,CEILING(_xlpm.s/2,1)*IF(ISEVEN(_xlpm.s),1,-1),_xlpm.k,_xlfn.VSTACK($O24,VALUE($F24)&amp;($H24+_xlpm.off)),_xlpm.r,_xlfn.XLOOKUP(_xlpm.k,Table1[Column1],Table1[Column1],""),_xlpm.h,_xlfn._xlws.FILTER(_xlpm.r,_xlpm.r&lt;&gt;"",""),IFERROR(INDEX(_xlpm.h,1),""))</f>
        <v/>
      </c>
    </row>
    <row r="25" spans="1:16" x14ac:dyDescent="0.2">
      <c r="A25" s="117">
        <v>23</v>
      </c>
      <c r="B25" s="117">
        <v>510016</v>
      </c>
      <c r="C25" s="118" t="s">
        <v>20977</v>
      </c>
      <c r="D25" s="118" t="s">
        <v>18508</v>
      </c>
      <c r="E25" s="118" t="s">
        <v>20984</v>
      </c>
      <c r="F25" s="118">
        <v>106</v>
      </c>
      <c r="G25" s="118" t="s">
        <v>19938</v>
      </c>
      <c r="H25" s="119">
        <v>-246474</v>
      </c>
      <c r="I25" s="120">
        <v>46104</v>
      </c>
      <c r="J25" s="117"/>
      <c r="K25" s="117"/>
      <c r="L25" s="120">
        <v>46122</v>
      </c>
      <c r="M25" s="118" t="s">
        <v>20979</v>
      </c>
      <c r="N25" s="120">
        <v>46122</v>
      </c>
      <c r="O25" s="124" t="str">
        <f t="shared" si="0"/>
        <v>106246474</v>
      </c>
      <c r="P25" t="str" cm="1">
        <f t="array" ref="P25">_xlfn.LET(_xlpm.s,_xlfn.SEQUENCE(25,1,0,1),_xlpm.off,CEILING(_xlpm.s/2,1)*IF(ISEVEN(_xlpm.s),1,-1),_xlpm.k,_xlfn.VSTACK($O25,VALUE($F25)&amp;($H25+_xlpm.off)),_xlpm.r,_xlfn.XLOOKUP(_xlpm.k,Table1[Column1],Table1[Column1],""),_xlpm.h,_xlfn._xlws.FILTER(_xlpm.r,_xlpm.r&lt;&gt;"",""),IFERROR(INDEX(_xlpm.h,1),""))</f>
        <v/>
      </c>
    </row>
    <row r="26" spans="1:16" x14ac:dyDescent="0.2">
      <c r="A26" s="117">
        <v>24</v>
      </c>
      <c r="B26" s="117">
        <v>510016</v>
      </c>
      <c r="C26" s="118" t="s">
        <v>20977</v>
      </c>
      <c r="D26" s="118" t="s">
        <v>18508</v>
      </c>
      <c r="E26" s="118" t="s">
        <v>20980</v>
      </c>
      <c r="F26" s="118">
        <v>14564</v>
      </c>
      <c r="G26" s="118" t="s">
        <v>19968</v>
      </c>
      <c r="H26" s="121">
        <v>15866267</v>
      </c>
      <c r="I26" s="120">
        <v>46083</v>
      </c>
      <c r="J26" s="117"/>
      <c r="K26" s="117"/>
      <c r="L26" s="120">
        <v>46122</v>
      </c>
      <c r="M26" s="118" t="s">
        <v>20979</v>
      </c>
      <c r="N26" s="120">
        <v>46122</v>
      </c>
      <c r="O26" s="124" t="str">
        <f t="shared" si="0"/>
        <v>14564-15866267</v>
      </c>
      <c r="P26" t="str" cm="1">
        <f t="array" ref="P26">_xlfn.LET(_xlpm.s,_xlfn.SEQUENCE(25,1,0,1),_xlpm.off,CEILING(_xlpm.s/2,1)*IF(ISEVEN(_xlpm.s),1,-1),_xlpm.k,_xlfn.VSTACK($O26,VALUE($F26)&amp;($H26+_xlpm.off)),_xlpm.r,_xlfn.XLOOKUP(_xlpm.k,Table1[Column1],Table1[Column1],""),_xlpm.h,_xlfn._xlws.FILTER(_xlpm.r,_xlpm.r&lt;&gt;"",""),IFERROR(INDEX(_xlpm.h,1),""))</f>
        <v/>
      </c>
    </row>
    <row r="27" spans="1:16" x14ac:dyDescent="0.2">
      <c r="A27" s="117">
        <v>25</v>
      </c>
      <c r="B27" s="117">
        <v>510016</v>
      </c>
      <c r="C27" s="118" t="s">
        <v>20977</v>
      </c>
      <c r="D27" s="118" t="s">
        <v>18508</v>
      </c>
      <c r="E27" s="118" t="s">
        <v>20980</v>
      </c>
      <c r="F27" s="118">
        <v>14565</v>
      </c>
      <c r="G27" s="118" t="s">
        <v>19969</v>
      </c>
      <c r="H27" s="121">
        <v>11250549</v>
      </c>
      <c r="I27" s="120">
        <v>46083</v>
      </c>
      <c r="J27" s="117"/>
      <c r="K27" s="117"/>
      <c r="L27" s="120">
        <v>46122</v>
      </c>
      <c r="M27" s="118" t="s">
        <v>20979</v>
      </c>
      <c r="N27" s="120">
        <v>46122</v>
      </c>
      <c r="O27" s="124" t="str">
        <f t="shared" si="0"/>
        <v>14565-11250549</v>
      </c>
      <c r="P27" t="str" cm="1">
        <f t="array" ref="P27">_xlfn.LET(_xlpm.s,_xlfn.SEQUENCE(25,1,0,1),_xlpm.off,CEILING(_xlpm.s/2,1)*IF(ISEVEN(_xlpm.s),1,-1),_xlpm.k,_xlfn.VSTACK($O27,VALUE($F27)&amp;($H27+_xlpm.off)),_xlpm.r,_xlfn.XLOOKUP(_xlpm.k,Table1[Column1],Table1[Column1],""),_xlpm.h,_xlfn._xlws.FILTER(_xlpm.r,_xlpm.r&lt;&gt;"",""),IFERROR(INDEX(_xlpm.h,1),""))</f>
        <v/>
      </c>
    </row>
    <row r="28" spans="1:16" x14ac:dyDescent="0.2">
      <c r="A28" s="117">
        <v>26</v>
      </c>
      <c r="B28" s="117">
        <v>510016</v>
      </c>
      <c r="C28" s="118" t="s">
        <v>20977</v>
      </c>
      <c r="D28" s="118" t="s">
        <v>18508</v>
      </c>
      <c r="E28" s="118" t="s">
        <v>20984</v>
      </c>
      <c r="F28" s="118">
        <v>104</v>
      </c>
      <c r="G28" s="118" t="s">
        <v>19937</v>
      </c>
      <c r="H28" s="119">
        <v>-729117</v>
      </c>
      <c r="I28" s="120">
        <v>46104</v>
      </c>
      <c r="J28" s="117"/>
      <c r="K28" s="117"/>
      <c r="L28" s="120">
        <v>46122</v>
      </c>
      <c r="M28" s="118" t="s">
        <v>20979</v>
      </c>
      <c r="N28" s="120">
        <v>46122</v>
      </c>
      <c r="O28" s="124" t="str">
        <f t="shared" si="0"/>
        <v>104729117</v>
      </c>
      <c r="P28" t="str" cm="1">
        <f t="array" ref="P28">_xlfn.LET(_xlpm.s,_xlfn.SEQUENCE(25,1,0,1),_xlpm.off,CEILING(_xlpm.s/2,1)*IF(ISEVEN(_xlpm.s),1,-1),_xlpm.k,_xlfn.VSTACK($O28,VALUE($F28)&amp;($H28+_xlpm.off)),_xlpm.r,_xlfn.XLOOKUP(_xlpm.k,Table1[Column1],Table1[Column1],""),_xlpm.h,_xlfn._xlws.FILTER(_xlpm.r,_xlpm.r&lt;&gt;"",""),IFERROR(INDEX(_xlpm.h,1),""))</f>
        <v/>
      </c>
    </row>
    <row r="29" spans="1:16" x14ac:dyDescent="0.2">
      <c r="A29" s="117">
        <v>27</v>
      </c>
      <c r="B29" s="117">
        <v>510017</v>
      </c>
      <c r="C29" s="118" t="s">
        <v>20977</v>
      </c>
      <c r="D29" s="118" t="s">
        <v>18508</v>
      </c>
      <c r="E29" s="118" t="s">
        <v>20985</v>
      </c>
      <c r="F29" s="118">
        <v>156</v>
      </c>
      <c r="G29" s="118" t="s">
        <v>19946</v>
      </c>
      <c r="H29" s="119">
        <v>-1560093</v>
      </c>
      <c r="I29" s="120">
        <v>46117</v>
      </c>
      <c r="J29" s="117"/>
      <c r="K29" s="117"/>
      <c r="L29" s="120">
        <v>46122</v>
      </c>
      <c r="M29" s="118" t="s">
        <v>20979</v>
      </c>
      <c r="N29" s="120">
        <v>46122</v>
      </c>
      <c r="O29" s="124" t="str">
        <f t="shared" si="0"/>
        <v>1561560093</v>
      </c>
      <c r="P29" t="str" cm="1">
        <f t="array" ref="P29">_xlfn.LET(_xlpm.s,_xlfn.SEQUENCE(25,1,0,1),_xlpm.off,CEILING(_xlpm.s/2,1)*IF(ISEVEN(_xlpm.s),1,-1),_xlpm.k,_xlfn.VSTACK($O29,VALUE($F29)&amp;($H29+_xlpm.off)),_xlpm.r,_xlfn.XLOOKUP(_xlpm.k,Table1[Column1],Table1[Column1],""),_xlpm.h,_xlfn._xlws.FILTER(_xlpm.r,_xlpm.r&lt;&gt;"",""),IFERROR(INDEX(_xlpm.h,1),""))</f>
        <v/>
      </c>
    </row>
    <row r="30" spans="1:16" x14ac:dyDescent="0.2">
      <c r="A30" s="117">
        <v>28</v>
      </c>
      <c r="B30" s="117">
        <v>510017</v>
      </c>
      <c r="C30" s="118" t="s">
        <v>20977</v>
      </c>
      <c r="D30" s="118" t="s">
        <v>18508</v>
      </c>
      <c r="E30" s="118" t="s">
        <v>20980</v>
      </c>
      <c r="F30" s="118">
        <v>16246</v>
      </c>
      <c r="G30" s="118" t="s">
        <v>19984</v>
      </c>
      <c r="H30" s="121">
        <v>6943901</v>
      </c>
      <c r="I30" s="120">
        <v>46085</v>
      </c>
      <c r="J30" s="117"/>
      <c r="K30" s="117"/>
      <c r="L30" s="120">
        <v>46122</v>
      </c>
      <c r="M30" s="118" t="s">
        <v>20979</v>
      </c>
      <c r="N30" s="120">
        <v>46122</v>
      </c>
      <c r="O30" s="124" t="str">
        <f t="shared" si="0"/>
        <v>16246-6943901</v>
      </c>
      <c r="P30" t="str" cm="1">
        <f t="array" ref="P30">_xlfn.LET(_xlpm.s,_xlfn.SEQUENCE(25,1,0,1),_xlpm.off,CEILING(_xlpm.s/2,1)*IF(ISEVEN(_xlpm.s),1,-1),_xlpm.k,_xlfn.VSTACK($O30,VALUE($F30)&amp;($H30+_xlpm.off)),_xlpm.r,_xlfn.XLOOKUP(_xlpm.k,Table1[Column1],Table1[Column1],""),_xlpm.h,_xlfn._xlws.FILTER(_xlpm.r,_xlpm.r&lt;&gt;"",""),IFERROR(INDEX(_xlpm.h,1),""))</f>
        <v/>
      </c>
    </row>
    <row r="31" spans="1:16" x14ac:dyDescent="0.2">
      <c r="A31" s="117">
        <v>29</v>
      </c>
      <c r="B31" s="117">
        <v>510017</v>
      </c>
      <c r="C31" s="118" t="s">
        <v>20977</v>
      </c>
      <c r="D31" s="118" t="s">
        <v>18508</v>
      </c>
      <c r="E31" s="118" t="s">
        <v>20980</v>
      </c>
      <c r="F31" s="118">
        <v>14563</v>
      </c>
      <c r="G31" s="118" t="s">
        <v>19967</v>
      </c>
      <c r="H31" s="121">
        <v>2464749</v>
      </c>
      <c r="I31" s="120">
        <v>46081</v>
      </c>
      <c r="J31" s="117"/>
      <c r="K31" s="117"/>
      <c r="L31" s="120">
        <v>46122</v>
      </c>
      <c r="M31" s="118" t="s">
        <v>20979</v>
      </c>
      <c r="N31" s="120">
        <v>46122</v>
      </c>
      <c r="O31" s="124" t="str">
        <f t="shared" si="0"/>
        <v>14563-2464749</v>
      </c>
      <c r="P31" t="str" cm="1">
        <f t="array" ref="P31">_xlfn.LET(_xlpm.s,_xlfn.SEQUENCE(25,1,0,1),_xlpm.off,CEILING(_xlpm.s/2,1)*IF(ISEVEN(_xlpm.s),1,-1),_xlpm.k,_xlfn.VSTACK($O31,VALUE($F31)&amp;($H31+_xlpm.off)),_xlpm.r,_xlfn.XLOOKUP(_xlpm.k,Table1[Column1],Table1[Column1],""),_xlpm.h,_xlfn._xlws.FILTER(_xlpm.r,_xlpm.r&lt;&gt;"",""),IFERROR(INDEX(_xlpm.h,1),""))</f>
        <v/>
      </c>
    </row>
    <row r="32" spans="1:16" x14ac:dyDescent="0.2">
      <c r="A32" s="117">
        <v>30</v>
      </c>
      <c r="B32" s="117">
        <v>510018</v>
      </c>
      <c r="C32" s="118" t="s">
        <v>20977</v>
      </c>
      <c r="D32" s="118" t="s">
        <v>18508</v>
      </c>
      <c r="E32" s="118" t="s">
        <v>20980</v>
      </c>
      <c r="F32" s="118">
        <v>14571</v>
      </c>
      <c r="G32" s="118" t="s">
        <v>19974</v>
      </c>
      <c r="H32" s="121">
        <v>4157933</v>
      </c>
      <c r="I32" s="120">
        <v>46081</v>
      </c>
      <c r="J32" s="117"/>
      <c r="K32" s="117"/>
      <c r="L32" s="120">
        <v>46122</v>
      </c>
      <c r="M32" s="118" t="s">
        <v>20979</v>
      </c>
      <c r="N32" s="120">
        <v>46122</v>
      </c>
      <c r="O32" s="124" t="str">
        <f t="shared" si="0"/>
        <v>14571-4157933</v>
      </c>
      <c r="P32" t="str" cm="1">
        <f t="array" ref="P32">_xlfn.LET(_xlpm.s,_xlfn.SEQUENCE(25,1,0,1),_xlpm.off,CEILING(_xlpm.s/2,1)*IF(ISEVEN(_xlpm.s),1,-1),_xlpm.k,_xlfn.VSTACK($O32,VALUE($F32)&amp;($H32+_xlpm.off)),_xlpm.r,_xlfn.XLOOKUP(_xlpm.k,Table1[Column1],Table1[Column1],""),_xlpm.h,_xlfn._xlws.FILTER(_xlpm.r,_xlpm.r&lt;&gt;"",""),IFERROR(INDEX(_xlpm.h,1),""))</f>
        <v/>
      </c>
    </row>
    <row r="33" spans="1:16" x14ac:dyDescent="0.2">
      <c r="A33" s="117">
        <v>31</v>
      </c>
      <c r="B33" s="117">
        <v>510018</v>
      </c>
      <c r="C33" s="118" t="s">
        <v>20977</v>
      </c>
      <c r="D33" s="118" t="s">
        <v>18508</v>
      </c>
      <c r="E33" s="118" t="s">
        <v>20986</v>
      </c>
      <c r="F33" s="118">
        <v>108</v>
      </c>
      <c r="G33" s="118" t="s">
        <v>19940</v>
      </c>
      <c r="H33" s="119">
        <v>-1918944</v>
      </c>
      <c r="I33" s="120">
        <v>46112</v>
      </c>
      <c r="J33" s="117"/>
      <c r="K33" s="117"/>
      <c r="L33" s="120">
        <v>46122</v>
      </c>
      <c r="M33" s="118" t="s">
        <v>20979</v>
      </c>
      <c r="N33" s="120">
        <v>46122</v>
      </c>
      <c r="O33" s="124" t="str">
        <f t="shared" si="0"/>
        <v>1081918944</v>
      </c>
      <c r="P33" t="str" cm="1">
        <f t="array" ref="P33">_xlfn.LET(_xlpm.s,_xlfn.SEQUENCE(25,1,0,1),_xlpm.off,CEILING(_xlpm.s/2,1)*IF(ISEVEN(_xlpm.s),1,-1),_xlpm.k,_xlfn.VSTACK($O33,VALUE($F33)&amp;($H33+_xlpm.off)),_xlpm.r,_xlfn.XLOOKUP(_xlpm.k,Table1[Column1],Table1[Column1],""),_xlpm.h,_xlfn._xlws.FILTER(_xlpm.r,_xlpm.r&lt;&gt;"",""),IFERROR(INDEX(_xlpm.h,1),""))</f>
        <v/>
      </c>
    </row>
    <row r="34" spans="1:16" x14ac:dyDescent="0.2">
      <c r="A34" s="117">
        <v>32</v>
      </c>
      <c r="B34" s="117">
        <v>510018</v>
      </c>
      <c r="C34" s="118" t="s">
        <v>20977</v>
      </c>
      <c r="D34" s="118" t="s">
        <v>18508</v>
      </c>
      <c r="E34" s="118" t="s">
        <v>20980</v>
      </c>
      <c r="F34" s="118">
        <v>14570</v>
      </c>
      <c r="G34" s="118" t="s">
        <v>19973</v>
      </c>
      <c r="H34" s="121">
        <v>3399584</v>
      </c>
      <c r="I34" s="120">
        <v>46081</v>
      </c>
      <c r="J34" s="117"/>
      <c r="K34" s="117"/>
      <c r="L34" s="120">
        <v>46122</v>
      </c>
      <c r="M34" s="118" t="s">
        <v>20979</v>
      </c>
      <c r="N34" s="120">
        <v>46122</v>
      </c>
      <c r="O34" s="124" t="str">
        <f t="shared" si="0"/>
        <v>14570-3399584</v>
      </c>
      <c r="P34" t="str" cm="1">
        <f t="array" ref="P34">_xlfn.LET(_xlpm.s,_xlfn.SEQUENCE(25,1,0,1),_xlpm.off,CEILING(_xlpm.s/2,1)*IF(ISEVEN(_xlpm.s),1,-1),_xlpm.k,_xlfn.VSTACK($O34,VALUE($F34)&amp;($H34+_xlpm.off)),_xlpm.r,_xlfn.XLOOKUP(_xlpm.k,Table1[Column1],Table1[Column1],""),_xlpm.h,_xlfn._xlws.FILTER(_xlpm.r,_xlpm.r&lt;&gt;"",""),IFERROR(INDEX(_xlpm.h,1),""))</f>
        <v/>
      </c>
    </row>
    <row r="35" spans="1:16" x14ac:dyDescent="0.2">
      <c r="A35" s="117">
        <v>33</v>
      </c>
      <c r="B35" s="117">
        <v>510019</v>
      </c>
      <c r="C35" s="118" t="s">
        <v>20977</v>
      </c>
      <c r="D35" s="118" t="s">
        <v>18508</v>
      </c>
      <c r="E35" s="118" t="s">
        <v>20980</v>
      </c>
      <c r="F35" s="118">
        <v>17188</v>
      </c>
      <c r="G35" s="118" t="s">
        <v>19985</v>
      </c>
      <c r="H35" s="121">
        <v>3888567</v>
      </c>
      <c r="I35" s="120">
        <v>46085</v>
      </c>
      <c r="J35" s="117"/>
      <c r="K35" s="117"/>
      <c r="L35" s="120">
        <v>46122</v>
      </c>
      <c r="M35" s="118" t="s">
        <v>20979</v>
      </c>
      <c r="N35" s="120">
        <v>46122</v>
      </c>
      <c r="O35" s="124" t="str">
        <f t="shared" si="0"/>
        <v>17188-3888567</v>
      </c>
      <c r="P35" t="str" cm="1">
        <f t="array" ref="P35">_xlfn.LET(_xlpm.s,_xlfn.SEQUENCE(25,1,0,1),_xlpm.off,CEILING(_xlpm.s/2,1)*IF(ISEVEN(_xlpm.s),1,-1),_xlpm.k,_xlfn.VSTACK($O35,VALUE($F35)&amp;($H35+_xlpm.off)),_xlpm.r,_xlfn.XLOOKUP(_xlpm.k,Table1[Column1],Table1[Column1],""),_xlpm.h,_xlfn._xlws.FILTER(_xlpm.r,_xlpm.r&lt;&gt;"",""),IFERROR(INDEX(_xlpm.h,1),""))</f>
        <v/>
      </c>
    </row>
    <row r="36" spans="1:16" x14ac:dyDescent="0.2">
      <c r="A36" s="117">
        <v>34</v>
      </c>
      <c r="B36" s="117">
        <v>510019</v>
      </c>
      <c r="C36" s="118" t="s">
        <v>20977</v>
      </c>
      <c r="D36" s="118" t="s">
        <v>18508</v>
      </c>
      <c r="E36" s="118" t="s">
        <v>20987</v>
      </c>
      <c r="F36" s="118">
        <v>133</v>
      </c>
      <c r="G36" s="118" t="s">
        <v>19944</v>
      </c>
      <c r="H36" s="119">
        <v>-894240</v>
      </c>
      <c r="I36" s="120">
        <v>46102</v>
      </c>
      <c r="J36" s="117"/>
      <c r="K36" s="117"/>
      <c r="L36" s="120">
        <v>46122</v>
      </c>
      <c r="M36" s="118" t="s">
        <v>20979</v>
      </c>
      <c r="N36" s="120">
        <v>46122</v>
      </c>
      <c r="O36" s="124" t="str">
        <f t="shared" si="0"/>
        <v>133894240</v>
      </c>
      <c r="P36" t="str" cm="1">
        <f t="array" ref="P36">_xlfn.LET(_xlpm.s,_xlfn.SEQUENCE(25,1,0,1),_xlpm.off,CEILING(_xlpm.s/2,1)*IF(ISEVEN(_xlpm.s),1,-1),_xlpm.k,_xlfn.VSTACK($O36,VALUE($F36)&amp;($H36+_xlpm.off)),_xlpm.r,_xlfn.XLOOKUP(_xlpm.k,Table1[Column1],Table1[Column1],""),_xlpm.h,_xlfn._xlws.FILTER(_xlpm.r,_xlpm.r&lt;&gt;"",""),IFERROR(INDEX(_xlpm.h,1),""))</f>
        <v/>
      </c>
    </row>
    <row r="37" spans="1:16" x14ac:dyDescent="0.2">
      <c r="A37" s="117">
        <v>35</v>
      </c>
      <c r="B37" s="117">
        <v>510019</v>
      </c>
      <c r="C37" s="118" t="s">
        <v>20977</v>
      </c>
      <c r="D37" s="118" t="s">
        <v>18508</v>
      </c>
      <c r="E37" s="118" t="s">
        <v>20980</v>
      </c>
      <c r="F37" s="118">
        <v>14569</v>
      </c>
      <c r="G37" s="118" t="s">
        <v>19972</v>
      </c>
      <c r="H37" s="121">
        <v>11285217</v>
      </c>
      <c r="I37" s="120">
        <v>46080</v>
      </c>
      <c r="J37" s="117"/>
      <c r="K37" s="117"/>
      <c r="L37" s="120">
        <v>46122</v>
      </c>
      <c r="M37" s="118" t="s">
        <v>20979</v>
      </c>
      <c r="N37" s="120">
        <v>46122</v>
      </c>
      <c r="O37" s="124" t="str">
        <f t="shared" si="0"/>
        <v>14569-11285217</v>
      </c>
      <c r="P37" t="str" cm="1">
        <f t="array" ref="P37">_xlfn.LET(_xlpm.s,_xlfn.SEQUENCE(25,1,0,1),_xlpm.off,CEILING(_xlpm.s/2,1)*IF(ISEVEN(_xlpm.s),1,-1),_xlpm.k,_xlfn.VSTACK($O37,VALUE($F37)&amp;($H37+_xlpm.off)),_xlpm.r,_xlfn.XLOOKUP(_xlpm.k,Table1[Column1],Table1[Column1],""),_xlpm.h,_xlfn._xlws.FILTER(_xlpm.r,_xlpm.r&lt;&gt;"",""),IFERROR(INDEX(_xlpm.h,1),""))</f>
        <v/>
      </c>
    </row>
    <row r="38" spans="1:16" x14ac:dyDescent="0.2">
      <c r="A38" s="117">
        <v>36</v>
      </c>
      <c r="B38" s="117">
        <v>510019</v>
      </c>
      <c r="C38" s="118" t="s">
        <v>20977</v>
      </c>
      <c r="D38" s="118" t="s">
        <v>18508</v>
      </c>
      <c r="E38" s="118" t="s">
        <v>20987</v>
      </c>
      <c r="F38" s="118">
        <v>128</v>
      </c>
      <c r="G38" s="118" t="s">
        <v>19943</v>
      </c>
      <c r="H38" s="119">
        <v>-2026071</v>
      </c>
      <c r="I38" s="120">
        <v>46102</v>
      </c>
      <c r="J38" s="117"/>
      <c r="K38" s="117"/>
      <c r="L38" s="120">
        <v>46122</v>
      </c>
      <c r="M38" s="118" t="s">
        <v>20979</v>
      </c>
      <c r="N38" s="120">
        <v>46122</v>
      </c>
      <c r="O38" s="124" t="str">
        <f t="shared" si="0"/>
        <v>1282026071</v>
      </c>
      <c r="P38" t="str" cm="1">
        <f t="array" ref="P38">_xlfn.LET(_xlpm.s,_xlfn.SEQUENCE(25,1,0,1),_xlpm.off,CEILING(_xlpm.s/2,1)*IF(ISEVEN(_xlpm.s),1,-1),_xlpm.k,_xlfn.VSTACK($O38,VALUE($F38)&amp;($H38+_xlpm.off)),_xlpm.r,_xlfn.XLOOKUP(_xlpm.k,Table1[Column1],Table1[Column1],""),_xlpm.h,_xlfn._xlws.FILTER(_xlpm.r,_xlpm.r&lt;&gt;"",""),IFERROR(INDEX(_xlpm.h,1),""))</f>
        <v/>
      </c>
    </row>
    <row r="39" spans="1:16" x14ac:dyDescent="0.2">
      <c r="A39" s="117">
        <v>37</v>
      </c>
      <c r="B39" s="117">
        <v>510020</v>
      </c>
      <c r="C39" s="118" t="s">
        <v>20977</v>
      </c>
      <c r="D39" s="118" t="s">
        <v>18508</v>
      </c>
      <c r="E39" s="118" t="s">
        <v>20980</v>
      </c>
      <c r="F39" s="118">
        <v>16245</v>
      </c>
      <c r="G39" s="118" t="s">
        <v>19983</v>
      </c>
      <c r="H39" s="121">
        <v>2315628</v>
      </c>
      <c r="I39" s="120">
        <v>46086</v>
      </c>
      <c r="J39" s="117"/>
      <c r="K39" s="117"/>
      <c r="L39" s="120">
        <v>46122</v>
      </c>
      <c r="M39" s="118" t="s">
        <v>20979</v>
      </c>
      <c r="N39" s="120">
        <v>46122</v>
      </c>
      <c r="O39" s="124" t="str">
        <f t="shared" si="0"/>
        <v>16245-2315628</v>
      </c>
      <c r="P39" t="str" cm="1">
        <f t="array" ref="P39">_xlfn.LET(_xlpm.s,_xlfn.SEQUENCE(25,1,0,1),_xlpm.off,CEILING(_xlpm.s/2,1)*IF(ISEVEN(_xlpm.s),1,-1),_xlpm.k,_xlfn.VSTACK($O39,VALUE($F39)&amp;($H39+_xlpm.off)),_xlpm.r,_xlfn.XLOOKUP(_xlpm.k,Table1[Column1],Table1[Column1],""),_xlpm.h,_xlfn._xlws.FILTER(_xlpm.r,_xlpm.r&lt;&gt;"",""),IFERROR(INDEX(_xlpm.h,1),""))</f>
        <v/>
      </c>
    </row>
    <row r="40" spans="1:16" x14ac:dyDescent="0.2">
      <c r="A40" s="117">
        <v>38</v>
      </c>
      <c r="B40" s="117">
        <v>510020</v>
      </c>
      <c r="C40" s="118" t="s">
        <v>20977</v>
      </c>
      <c r="D40" s="118" t="s">
        <v>18508</v>
      </c>
      <c r="E40" s="118" t="s">
        <v>20988</v>
      </c>
      <c r="F40" s="118">
        <v>126</v>
      </c>
      <c r="G40" s="118" t="s">
        <v>19942</v>
      </c>
      <c r="H40" s="119">
        <v>-2577574</v>
      </c>
      <c r="I40" s="120">
        <v>46100</v>
      </c>
      <c r="J40" s="117"/>
      <c r="K40" s="117"/>
      <c r="L40" s="120">
        <v>46122</v>
      </c>
      <c r="M40" s="118" t="s">
        <v>20979</v>
      </c>
      <c r="N40" s="120">
        <v>46122</v>
      </c>
      <c r="O40" s="124" t="str">
        <f t="shared" si="0"/>
        <v>1262577574</v>
      </c>
      <c r="P40" t="str" cm="1">
        <f t="array" ref="P40">_xlfn.LET(_xlpm.s,_xlfn.SEQUENCE(25,1,0,1),_xlpm.off,CEILING(_xlpm.s/2,1)*IF(ISEVEN(_xlpm.s),1,-1),_xlpm.k,_xlfn.VSTACK($O40,VALUE($F40)&amp;($H40+_xlpm.off)),_xlpm.r,_xlfn.XLOOKUP(_xlpm.k,Table1[Column1],Table1[Column1],""),_xlpm.h,_xlfn._xlws.FILTER(_xlpm.r,_xlpm.r&lt;&gt;"",""),IFERROR(INDEX(_xlpm.h,1),""))</f>
        <v/>
      </c>
    </row>
    <row r="41" spans="1:16" x14ac:dyDescent="0.2">
      <c r="A41" s="117">
        <v>39</v>
      </c>
      <c r="B41" s="117">
        <v>510021</v>
      </c>
      <c r="C41" s="118" t="s">
        <v>20977</v>
      </c>
      <c r="D41" s="118" t="s">
        <v>18508</v>
      </c>
      <c r="E41" s="118" t="s">
        <v>20989</v>
      </c>
      <c r="F41" s="118">
        <v>60</v>
      </c>
      <c r="G41" s="118" t="s">
        <v>19933</v>
      </c>
      <c r="H41" s="119">
        <v>-1695600</v>
      </c>
      <c r="I41" s="120">
        <v>46104</v>
      </c>
      <c r="J41" s="117"/>
      <c r="K41" s="117"/>
      <c r="L41" s="120">
        <v>46122</v>
      </c>
      <c r="M41" s="118" t="s">
        <v>20979</v>
      </c>
      <c r="N41" s="120">
        <v>46122</v>
      </c>
      <c r="O41" s="124" t="str">
        <f t="shared" si="0"/>
        <v>601695600</v>
      </c>
      <c r="P41" t="str" cm="1">
        <f t="array" ref="P41">_xlfn.LET(_xlpm.s,_xlfn.SEQUENCE(25,1,0,1),_xlpm.off,CEILING(_xlpm.s/2,1)*IF(ISEVEN(_xlpm.s),1,-1),_xlpm.k,_xlfn.VSTACK($O41,VALUE($F41)&amp;($H41+_xlpm.off)),_xlpm.r,_xlfn.XLOOKUP(_xlpm.k,Table1[Column1],Table1[Column1],""),_xlpm.h,_xlfn._xlws.FILTER(_xlpm.r,_xlpm.r&lt;&gt;"",""),IFERROR(INDEX(_xlpm.h,1),""))</f>
        <v/>
      </c>
    </row>
    <row r="42" spans="1:16" x14ac:dyDescent="0.2">
      <c r="A42" s="117">
        <v>40</v>
      </c>
      <c r="B42" s="117">
        <v>510021</v>
      </c>
      <c r="C42" s="118" t="s">
        <v>20977</v>
      </c>
      <c r="D42" s="118" t="s">
        <v>18508</v>
      </c>
      <c r="E42" s="118" t="s">
        <v>20980</v>
      </c>
      <c r="F42" s="118">
        <v>16244</v>
      </c>
      <c r="G42" s="118" t="s">
        <v>19982</v>
      </c>
      <c r="H42" s="121">
        <v>3901743</v>
      </c>
      <c r="I42" s="120">
        <v>46086</v>
      </c>
      <c r="J42" s="117"/>
      <c r="K42" s="117"/>
      <c r="L42" s="120">
        <v>46122</v>
      </c>
      <c r="M42" s="118" t="s">
        <v>20979</v>
      </c>
      <c r="N42" s="120">
        <v>46122</v>
      </c>
      <c r="O42" s="124" t="str">
        <f t="shared" si="0"/>
        <v>16244-3901743</v>
      </c>
      <c r="P42" t="str" cm="1">
        <f t="array" ref="P42">_xlfn.LET(_xlpm.s,_xlfn.SEQUENCE(25,1,0,1),_xlpm.off,CEILING(_xlpm.s/2,1)*IF(ISEVEN(_xlpm.s),1,-1),_xlpm.k,_xlfn.VSTACK($O42,VALUE($F42)&amp;($H42+_xlpm.off)),_xlpm.r,_xlfn.XLOOKUP(_xlpm.k,Table1[Column1],Table1[Column1],""),_xlpm.h,_xlfn._xlws.FILTER(_xlpm.r,_xlpm.r&lt;&gt;"",""),IFERROR(INDEX(_xlpm.h,1),""))</f>
        <v/>
      </c>
    </row>
    <row r="43" spans="1:16" x14ac:dyDescent="0.2">
      <c r="A43" s="117">
        <v>41</v>
      </c>
      <c r="B43" s="117">
        <v>510022</v>
      </c>
      <c r="C43" s="118" t="s">
        <v>20977</v>
      </c>
      <c r="D43" s="118" t="s">
        <v>18508</v>
      </c>
      <c r="E43" s="118" t="s">
        <v>20980</v>
      </c>
      <c r="F43" s="118">
        <v>14561</v>
      </c>
      <c r="G43" s="118" t="s">
        <v>19965</v>
      </c>
      <c r="H43" s="121">
        <v>4157933</v>
      </c>
      <c r="I43" s="120">
        <v>46081</v>
      </c>
      <c r="J43" s="117"/>
      <c r="K43" s="117"/>
      <c r="L43" s="120">
        <v>46122</v>
      </c>
      <c r="M43" s="118" t="s">
        <v>20979</v>
      </c>
      <c r="N43" s="120">
        <v>46122</v>
      </c>
      <c r="O43" s="124" t="str">
        <f t="shared" si="0"/>
        <v>14561-4157933</v>
      </c>
      <c r="P43" t="str" cm="1">
        <f t="array" ref="P43">_xlfn.LET(_xlpm.s,_xlfn.SEQUENCE(25,1,0,1),_xlpm.off,CEILING(_xlpm.s/2,1)*IF(ISEVEN(_xlpm.s),1,-1),_xlpm.k,_xlfn.VSTACK($O43,VALUE($F43)&amp;($H43+_xlpm.off)),_xlpm.r,_xlfn.XLOOKUP(_xlpm.k,Table1[Column1],Table1[Column1],""),_xlpm.h,_xlfn._xlws.FILTER(_xlpm.r,_xlpm.r&lt;&gt;"",""),IFERROR(INDEX(_xlpm.h,1),""))</f>
        <v/>
      </c>
    </row>
    <row r="44" spans="1:16" x14ac:dyDescent="0.2">
      <c r="A44" s="117">
        <v>42</v>
      </c>
      <c r="B44" s="117">
        <v>510022</v>
      </c>
      <c r="C44" s="118" t="s">
        <v>20977</v>
      </c>
      <c r="D44" s="118" t="s">
        <v>18508</v>
      </c>
      <c r="E44" s="118" t="s">
        <v>20980</v>
      </c>
      <c r="F44" s="118">
        <v>16243</v>
      </c>
      <c r="G44" s="118" t="s">
        <v>19981</v>
      </c>
      <c r="H44" s="121">
        <v>1586115</v>
      </c>
      <c r="I44" s="120">
        <v>46085</v>
      </c>
      <c r="J44" s="117"/>
      <c r="K44" s="117"/>
      <c r="L44" s="120">
        <v>46122</v>
      </c>
      <c r="M44" s="118" t="s">
        <v>20979</v>
      </c>
      <c r="N44" s="120">
        <v>46122</v>
      </c>
      <c r="O44" s="124" t="str">
        <f t="shared" si="0"/>
        <v>16243-1586115</v>
      </c>
      <c r="P44" t="str" cm="1">
        <f t="array" ref="P44">_xlfn.LET(_xlpm.s,_xlfn.SEQUENCE(25,1,0,1),_xlpm.off,CEILING(_xlpm.s/2,1)*IF(ISEVEN(_xlpm.s),1,-1),_xlpm.k,_xlfn.VSTACK($O44,VALUE($F44)&amp;($H44+_xlpm.off)),_xlpm.r,_xlfn.XLOOKUP(_xlpm.k,Table1[Column1],Table1[Column1],""),_xlpm.h,_xlfn._xlws.FILTER(_xlpm.r,_xlpm.r&lt;&gt;"",""),IFERROR(INDEX(_xlpm.h,1),""))</f>
        <v/>
      </c>
    </row>
    <row r="45" spans="1:16" x14ac:dyDescent="0.2">
      <c r="A45" s="117">
        <v>43</v>
      </c>
      <c r="B45" s="117">
        <v>510022</v>
      </c>
      <c r="C45" s="118" t="s">
        <v>20977</v>
      </c>
      <c r="D45" s="118" t="s">
        <v>18508</v>
      </c>
      <c r="E45" s="118" t="s">
        <v>20980</v>
      </c>
      <c r="F45" s="118">
        <v>14562</v>
      </c>
      <c r="G45" s="118" t="s">
        <v>19966</v>
      </c>
      <c r="H45" s="121">
        <v>5688320</v>
      </c>
      <c r="I45" s="120">
        <v>46081</v>
      </c>
      <c r="J45" s="117"/>
      <c r="K45" s="117"/>
      <c r="L45" s="120">
        <v>46122</v>
      </c>
      <c r="M45" s="118" t="s">
        <v>20979</v>
      </c>
      <c r="N45" s="120">
        <v>46122</v>
      </c>
      <c r="O45" s="124" t="str">
        <f t="shared" si="0"/>
        <v>14562-5688320</v>
      </c>
      <c r="P45" t="str" cm="1">
        <f t="array" ref="P45">_xlfn.LET(_xlpm.s,_xlfn.SEQUENCE(25,1,0,1),_xlpm.off,CEILING(_xlpm.s/2,1)*IF(ISEVEN(_xlpm.s),1,-1),_xlpm.k,_xlfn.VSTACK($O45,VALUE($F45)&amp;($H45+_xlpm.off)),_xlpm.r,_xlfn.XLOOKUP(_xlpm.k,Table1[Column1],Table1[Column1],""),_xlpm.h,_xlfn._xlws.FILTER(_xlpm.r,_xlpm.r&lt;&gt;"",""),IFERROR(INDEX(_xlpm.h,1),""))</f>
        <v/>
      </c>
    </row>
    <row r="46" spans="1:16" x14ac:dyDescent="0.2">
      <c r="A46" s="117">
        <v>44</v>
      </c>
      <c r="B46" s="117">
        <v>510022</v>
      </c>
      <c r="C46" s="118" t="s">
        <v>20977</v>
      </c>
      <c r="D46" s="118" t="s">
        <v>18508</v>
      </c>
      <c r="E46" s="118" t="s">
        <v>20990</v>
      </c>
      <c r="F46" s="118">
        <v>112</v>
      </c>
      <c r="G46" s="118" t="s">
        <v>19941</v>
      </c>
      <c r="H46" s="119">
        <v>-794880</v>
      </c>
      <c r="I46" s="120">
        <v>46104</v>
      </c>
      <c r="J46" s="117"/>
      <c r="K46" s="117"/>
      <c r="L46" s="120">
        <v>46122</v>
      </c>
      <c r="M46" s="118" t="s">
        <v>20979</v>
      </c>
      <c r="N46" s="120">
        <v>46122</v>
      </c>
      <c r="O46" s="124" t="str">
        <f t="shared" si="0"/>
        <v>112794880</v>
      </c>
      <c r="P46" t="str" cm="1">
        <f t="array" ref="P46">_xlfn.LET(_xlpm.s,_xlfn.SEQUENCE(25,1,0,1),_xlpm.off,CEILING(_xlpm.s/2,1)*IF(ISEVEN(_xlpm.s),1,-1),_xlpm.k,_xlfn.VSTACK($O46,VALUE($F46)&amp;($H46+_xlpm.off)),_xlpm.r,_xlfn.XLOOKUP(_xlpm.k,Table1[Column1],Table1[Column1],""),_xlpm.h,_xlfn._xlws.FILTER(_xlpm.r,_xlpm.r&lt;&gt;"",""),IFERROR(INDEX(_xlpm.h,1),""))</f>
        <v/>
      </c>
    </row>
    <row r="47" spans="1:16" x14ac:dyDescent="0.2">
      <c r="A47" s="117">
        <v>45</v>
      </c>
      <c r="B47" s="117">
        <v>510023</v>
      </c>
      <c r="C47" s="118" t="s">
        <v>20977</v>
      </c>
      <c r="D47" s="118" t="s">
        <v>18508</v>
      </c>
      <c r="E47" s="118" t="s">
        <v>20980</v>
      </c>
      <c r="F47" s="118">
        <v>5304</v>
      </c>
      <c r="G47" s="118" t="s">
        <v>19958</v>
      </c>
      <c r="H47" s="121">
        <v>1539000</v>
      </c>
      <c r="I47" s="120">
        <v>46047</v>
      </c>
      <c r="J47" s="117"/>
      <c r="K47" s="117"/>
      <c r="L47" s="120">
        <v>46122</v>
      </c>
      <c r="M47" s="118" t="s">
        <v>20979</v>
      </c>
      <c r="N47" s="120">
        <v>46122</v>
      </c>
      <c r="O47" s="124" t="str">
        <f t="shared" si="0"/>
        <v>5304-1539000</v>
      </c>
      <c r="P47" t="str" cm="1">
        <f t="array" ref="P47">_xlfn.LET(_xlpm.s,_xlfn.SEQUENCE(25,1,0,1),_xlpm.off,CEILING(_xlpm.s/2,1)*IF(ISEVEN(_xlpm.s),1,-1),_xlpm.k,_xlfn.VSTACK($O47,VALUE($F47)&amp;($H47+_xlpm.off)),_xlpm.r,_xlfn.XLOOKUP(_xlpm.k,Table1[Column1],Table1[Column1],""),_xlpm.h,_xlfn._xlws.FILTER(_xlpm.r,_xlpm.r&lt;&gt;"",""),IFERROR(INDEX(_xlpm.h,1),""))</f>
        <v/>
      </c>
    </row>
    <row r="48" spans="1:16" x14ac:dyDescent="0.2">
      <c r="A48" s="117">
        <v>46</v>
      </c>
      <c r="B48" s="117">
        <v>510023</v>
      </c>
      <c r="C48" s="118" t="s">
        <v>20977</v>
      </c>
      <c r="D48" s="118" t="s">
        <v>18508</v>
      </c>
      <c r="E48" s="118" t="s">
        <v>20980</v>
      </c>
      <c r="F48" s="118">
        <v>14560</v>
      </c>
      <c r="G48" s="118" t="s">
        <v>19964</v>
      </c>
      <c r="H48" s="121">
        <v>1586115</v>
      </c>
      <c r="I48" s="120">
        <v>46082</v>
      </c>
      <c r="J48" s="117"/>
      <c r="K48" s="117"/>
      <c r="L48" s="120">
        <v>46122</v>
      </c>
      <c r="M48" s="118" t="s">
        <v>20979</v>
      </c>
      <c r="N48" s="120">
        <v>46122</v>
      </c>
      <c r="O48" s="124" t="str">
        <f t="shared" si="0"/>
        <v>14560-1586115</v>
      </c>
      <c r="P48" t="str" cm="1">
        <f t="array" ref="P48">_xlfn.LET(_xlpm.s,_xlfn.SEQUENCE(25,1,0,1),_xlpm.off,CEILING(_xlpm.s/2,1)*IF(ISEVEN(_xlpm.s),1,-1),_xlpm.k,_xlfn.VSTACK($O48,VALUE($F48)&amp;($H48+_xlpm.off)),_xlpm.r,_xlfn.XLOOKUP(_xlpm.k,Table1[Column1],Table1[Column1],""),_xlpm.h,_xlfn._xlws.FILTER(_xlpm.r,_xlpm.r&lt;&gt;"",""),IFERROR(INDEX(_xlpm.h,1),""))</f>
        <v/>
      </c>
    </row>
    <row r="49" spans="1:16" x14ac:dyDescent="0.2">
      <c r="A49" s="117">
        <v>47</v>
      </c>
      <c r="B49" s="117">
        <v>510024</v>
      </c>
      <c r="C49" s="118" t="s">
        <v>20977</v>
      </c>
      <c r="D49" s="118" t="s">
        <v>18508</v>
      </c>
      <c r="E49" s="118" t="s">
        <v>20980</v>
      </c>
      <c r="F49" s="118">
        <v>14559</v>
      </c>
      <c r="G49" s="118" t="s">
        <v>19963</v>
      </c>
      <c r="H49" s="121">
        <v>3831219</v>
      </c>
      <c r="I49" s="120">
        <v>46084</v>
      </c>
      <c r="J49" s="117"/>
      <c r="K49" s="117"/>
      <c r="L49" s="120">
        <v>46122</v>
      </c>
      <c r="M49" s="118" t="s">
        <v>20979</v>
      </c>
      <c r="N49" s="120">
        <v>46122</v>
      </c>
      <c r="O49" s="124" t="str">
        <f t="shared" si="0"/>
        <v>14559-3831219</v>
      </c>
      <c r="P49" t="str" cm="1">
        <f t="array" ref="P49">_xlfn.LET(_xlpm.s,_xlfn.SEQUENCE(25,1,0,1),_xlpm.off,CEILING(_xlpm.s/2,1)*IF(ISEVEN(_xlpm.s),1,-1),_xlpm.k,_xlfn.VSTACK($O49,VALUE($F49)&amp;($H49+_xlpm.off)),_xlpm.r,_xlfn.XLOOKUP(_xlpm.k,Table1[Column1],Table1[Column1],""),_xlpm.h,_xlfn._xlws.FILTER(_xlpm.r,_xlpm.r&lt;&gt;"",""),IFERROR(INDEX(_xlpm.h,1),""))</f>
        <v/>
      </c>
    </row>
    <row r="50" spans="1:16" x14ac:dyDescent="0.2">
      <c r="A50" s="117">
        <v>48</v>
      </c>
      <c r="B50" s="117">
        <v>510025</v>
      </c>
      <c r="C50" s="118" t="s">
        <v>20977</v>
      </c>
      <c r="D50" s="118" t="s">
        <v>18508</v>
      </c>
      <c r="E50" s="118" t="s">
        <v>20991</v>
      </c>
      <c r="F50" s="118">
        <v>89</v>
      </c>
      <c r="G50" s="118" t="s">
        <v>19936</v>
      </c>
      <c r="H50" s="119">
        <v>-632856</v>
      </c>
      <c r="I50" s="120">
        <v>46104</v>
      </c>
      <c r="J50" s="117"/>
      <c r="K50" s="117"/>
      <c r="L50" s="120">
        <v>46122</v>
      </c>
      <c r="M50" s="118" t="s">
        <v>20979</v>
      </c>
      <c r="N50" s="120">
        <v>46122</v>
      </c>
      <c r="O50" s="124" t="str">
        <f t="shared" si="0"/>
        <v>89632856</v>
      </c>
      <c r="P50" t="str" cm="1">
        <f t="array" ref="P50">_xlfn.LET(_xlpm.s,_xlfn.SEQUENCE(25,1,0,1),_xlpm.off,CEILING(_xlpm.s/2,1)*IF(ISEVEN(_xlpm.s),1,-1),_xlpm.k,_xlfn.VSTACK($O50,VALUE($F50)&amp;($H50+_xlpm.off)),_xlpm.r,_xlfn.XLOOKUP(_xlpm.k,Table1[Column1],Table1[Column1],""),_xlpm.h,_xlfn._xlws.FILTER(_xlpm.r,_xlpm.r&lt;&gt;"",""),IFERROR(INDEX(_xlpm.h,1),""))</f>
        <v/>
      </c>
    </row>
    <row r="51" spans="1:16" x14ac:dyDescent="0.2">
      <c r="A51" s="117">
        <v>49</v>
      </c>
      <c r="B51" s="117">
        <v>510025</v>
      </c>
      <c r="C51" s="118" t="s">
        <v>20977</v>
      </c>
      <c r="D51" s="118" t="s">
        <v>18508</v>
      </c>
      <c r="E51" s="118" t="s">
        <v>20991</v>
      </c>
      <c r="F51" s="118">
        <v>70</v>
      </c>
      <c r="G51" s="118" t="s">
        <v>19934</v>
      </c>
      <c r="H51" s="119">
        <v>-2628382</v>
      </c>
      <c r="I51" s="120">
        <v>46099</v>
      </c>
      <c r="J51" s="117"/>
      <c r="K51" s="117"/>
      <c r="L51" s="120">
        <v>46122</v>
      </c>
      <c r="M51" s="118" t="s">
        <v>20979</v>
      </c>
      <c r="N51" s="120">
        <v>46122</v>
      </c>
      <c r="O51" s="124" t="str">
        <f t="shared" si="0"/>
        <v>702628382</v>
      </c>
      <c r="P51" t="str" cm="1">
        <f t="array" ref="P51">_xlfn.LET(_xlpm.s,_xlfn.SEQUENCE(25,1,0,1),_xlpm.off,CEILING(_xlpm.s/2,1)*IF(ISEVEN(_xlpm.s),1,-1),_xlpm.k,_xlfn.VSTACK($O51,VALUE($F51)&amp;($H51+_xlpm.off)),_xlpm.r,_xlfn.XLOOKUP(_xlpm.k,Table1[Column1],Table1[Column1],""),_xlpm.h,_xlfn._xlws.FILTER(_xlpm.r,_xlpm.r&lt;&gt;"",""),IFERROR(INDEX(_xlpm.h,1),""))</f>
        <v/>
      </c>
    </row>
    <row r="52" spans="1:16" x14ac:dyDescent="0.2">
      <c r="A52" s="117">
        <v>50</v>
      </c>
      <c r="B52" s="117">
        <v>510025</v>
      </c>
      <c r="C52" s="118" t="s">
        <v>20977</v>
      </c>
      <c r="D52" s="118" t="s">
        <v>18508</v>
      </c>
      <c r="E52" s="118" t="s">
        <v>20980</v>
      </c>
      <c r="F52" s="118">
        <v>14558</v>
      </c>
      <c r="G52" s="118" t="s">
        <v>19962</v>
      </c>
      <c r="H52" s="121">
        <v>13020750</v>
      </c>
      <c r="I52" s="120">
        <v>46081</v>
      </c>
      <c r="J52" s="117"/>
      <c r="K52" s="117"/>
      <c r="L52" s="120">
        <v>46122</v>
      </c>
      <c r="M52" s="118" t="s">
        <v>20979</v>
      </c>
      <c r="N52" s="120">
        <v>46122</v>
      </c>
      <c r="O52" s="124" t="str">
        <f t="shared" si="0"/>
        <v>14558-13020750</v>
      </c>
      <c r="P52" t="str" cm="1">
        <f t="array" ref="P52">_xlfn.LET(_xlpm.s,_xlfn.SEQUENCE(25,1,0,1),_xlpm.off,CEILING(_xlpm.s/2,1)*IF(ISEVEN(_xlpm.s),1,-1),_xlpm.k,_xlfn.VSTACK($O52,VALUE($F52)&amp;($H52+_xlpm.off)),_xlpm.r,_xlfn.XLOOKUP(_xlpm.k,Table1[Column1],Table1[Column1],""),_xlpm.h,_xlfn._xlws.FILTER(_xlpm.r,_xlpm.r&lt;&gt;"",""),IFERROR(INDEX(_xlpm.h,1),""))</f>
        <v/>
      </c>
    </row>
    <row r="53" spans="1:16" x14ac:dyDescent="0.2">
      <c r="A53" s="117">
        <v>51</v>
      </c>
      <c r="B53" s="117">
        <v>510026</v>
      </c>
      <c r="C53" s="118" t="s">
        <v>20977</v>
      </c>
      <c r="D53" s="118" t="s">
        <v>18508</v>
      </c>
      <c r="E53" s="118" t="s">
        <v>20992</v>
      </c>
      <c r="F53" s="118">
        <v>107</v>
      </c>
      <c r="G53" s="118" t="s">
        <v>19939</v>
      </c>
      <c r="H53" s="119">
        <v>-307363</v>
      </c>
      <c r="I53" s="120">
        <v>46112</v>
      </c>
      <c r="J53" s="117"/>
      <c r="K53" s="117"/>
      <c r="L53" s="120">
        <v>46122</v>
      </c>
      <c r="M53" s="118" t="s">
        <v>20979</v>
      </c>
      <c r="N53" s="120">
        <v>46122</v>
      </c>
      <c r="O53" s="124" t="str">
        <f t="shared" si="0"/>
        <v>107307363</v>
      </c>
      <c r="P53" t="str" cm="1">
        <f t="array" ref="P53">_xlfn.LET(_xlpm.s,_xlfn.SEQUENCE(25,1,0,1),_xlpm.off,CEILING(_xlpm.s/2,1)*IF(ISEVEN(_xlpm.s),1,-1),_xlpm.k,_xlfn.VSTACK($O53,VALUE($F53)&amp;($H53+_xlpm.off)),_xlpm.r,_xlfn.XLOOKUP(_xlpm.k,Table1[Column1],Table1[Column1],""),_xlpm.h,_xlfn._xlws.FILTER(_xlpm.r,_xlpm.r&lt;&gt;"",""),IFERROR(INDEX(_xlpm.h,1),""))</f>
        <v/>
      </c>
    </row>
    <row r="54" spans="1:16" x14ac:dyDescent="0.2">
      <c r="A54" s="117">
        <v>52</v>
      </c>
      <c r="B54" s="117">
        <v>510026</v>
      </c>
      <c r="C54" s="118" t="s">
        <v>20977</v>
      </c>
      <c r="D54" s="118" t="s">
        <v>18508</v>
      </c>
      <c r="E54" s="118" t="s">
        <v>20980</v>
      </c>
      <c r="F54" s="118">
        <v>17485</v>
      </c>
      <c r="G54" s="118" t="s">
        <v>19998</v>
      </c>
      <c r="H54" s="121">
        <v>4442715</v>
      </c>
      <c r="I54" s="120">
        <v>46081</v>
      </c>
      <c r="J54" s="117"/>
      <c r="K54" s="117"/>
      <c r="L54" s="120">
        <v>46122</v>
      </c>
      <c r="M54" s="118" t="s">
        <v>20979</v>
      </c>
      <c r="N54" s="120">
        <v>46122</v>
      </c>
      <c r="O54" s="124" t="str">
        <f t="shared" si="0"/>
        <v>17485-4442715</v>
      </c>
      <c r="P54" t="str" cm="1">
        <f t="array" ref="P54">_xlfn.LET(_xlpm.s,_xlfn.SEQUENCE(25,1,0,1),_xlpm.off,CEILING(_xlpm.s/2,1)*IF(ISEVEN(_xlpm.s),1,-1),_xlpm.k,_xlfn.VSTACK($O54,VALUE($F54)&amp;($H54+_xlpm.off)),_xlpm.r,_xlfn.XLOOKUP(_xlpm.k,Table1[Column1],Table1[Column1],""),_xlpm.h,_xlfn._xlws.FILTER(_xlpm.r,_xlpm.r&lt;&gt;"",""),IFERROR(INDEX(_xlpm.h,1),""))</f>
        <v/>
      </c>
    </row>
    <row r="55" spans="1:16" x14ac:dyDescent="0.2">
      <c r="A55" s="117">
        <v>53</v>
      </c>
      <c r="B55" s="117">
        <v>510027</v>
      </c>
      <c r="C55" s="118" t="s">
        <v>20977</v>
      </c>
      <c r="D55" s="118" t="s">
        <v>18508</v>
      </c>
      <c r="E55" s="118" t="s">
        <v>20980</v>
      </c>
      <c r="F55" s="118">
        <v>14557</v>
      </c>
      <c r="G55" s="118" t="s">
        <v>19961</v>
      </c>
      <c r="H55" s="121">
        <v>6473561</v>
      </c>
      <c r="I55" s="120">
        <v>46081</v>
      </c>
      <c r="J55" s="117"/>
      <c r="K55" s="117"/>
      <c r="L55" s="120">
        <v>46122</v>
      </c>
      <c r="M55" s="118" t="s">
        <v>20979</v>
      </c>
      <c r="N55" s="120">
        <v>46122</v>
      </c>
      <c r="O55" s="124" t="str">
        <f t="shared" si="0"/>
        <v>14557-6473561</v>
      </c>
      <c r="P55" t="str" cm="1">
        <f t="array" ref="P55">_xlfn.LET(_xlpm.s,_xlfn.SEQUENCE(25,1,0,1),_xlpm.off,CEILING(_xlpm.s/2,1)*IF(ISEVEN(_xlpm.s),1,-1),_xlpm.k,_xlfn.VSTACK($O55,VALUE($F55)&amp;($H55+_xlpm.off)),_xlpm.r,_xlfn.XLOOKUP(_xlpm.k,Table1[Column1],Table1[Column1],""),_xlpm.h,_xlfn._xlws.FILTER(_xlpm.r,_xlpm.r&lt;&gt;"",""),IFERROR(INDEX(_xlpm.h,1),""))</f>
        <v/>
      </c>
    </row>
    <row r="56" spans="1:16" x14ac:dyDescent="0.2">
      <c r="A56" s="117">
        <v>54</v>
      </c>
      <c r="B56" s="117">
        <v>510027</v>
      </c>
      <c r="C56" s="118" t="s">
        <v>20977</v>
      </c>
      <c r="D56" s="118" t="s">
        <v>18508</v>
      </c>
      <c r="E56" s="118" t="s">
        <v>20993</v>
      </c>
      <c r="F56" s="118">
        <v>81</v>
      </c>
      <c r="G56" s="118" t="s">
        <v>19935</v>
      </c>
      <c r="H56" s="119">
        <v>-811123</v>
      </c>
      <c r="I56" s="120">
        <v>46104</v>
      </c>
      <c r="J56" s="117"/>
      <c r="K56" s="117"/>
      <c r="L56" s="120">
        <v>46122</v>
      </c>
      <c r="M56" s="118" t="s">
        <v>20979</v>
      </c>
      <c r="N56" s="120">
        <v>46122</v>
      </c>
      <c r="O56" s="124" t="str">
        <f t="shared" si="0"/>
        <v>81811123</v>
      </c>
      <c r="P56" t="str" cm="1">
        <f t="array" ref="P56">_xlfn.LET(_xlpm.s,_xlfn.SEQUENCE(25,1,0,1),_xlpm.off,CEILING(_xlpm.s/2,1)*IF(ISEVEN(_xlpm.s),1,-1),_xlpm.k,_xlfn.VSTACK($O56,VALUE($F56)&amp;($H56+_xlpm.off)),_xlpm.r,_xlfn.XLOOKUP(_xlpm.k,Table1[Column1],Table1[Column1],""),_xlpm.h,_xlfn._xlws.FILTER(_xlpm.r,_xlpm.r&lt;&gt;"",""),IFERROR(INDEX(_xlpm.h,1),""))</f>
        <v/>
      </c>
    </row>
    <row r="57" spans="1:16" x14ac:dyDescent="0.2">
      <c r="A57" s="117">
        <v>55</v>
      </c>
      <c r="B57" s="117">
        <v>510027</v>
      </c>
      <c r="C57" s="118" t="s">
        <v>20977</v>
      </c>
      <c r="D57" s="118" t="s">
        <v>18508</v>
      </c>
      <c r="E57" s="118" t="s">
        <v>20980</v>
      </c>
      <c r="F57" s="118">
        <v>16241</v>
      </c>
      <c r="G57" s="118" t="s">
        <v>19980</v>
      </c>
      <c r="H57" s="121">
        <v>3900744</v>
      </c>
      <c r="I57" s="120">
        <v>46084</v>
      </c>
      <c r="J57" s="117"/>
      <c r="K57" s="117"/>
      <c r="L57" s="120">
        <v>46122</v>
      </c>
      <c r="M57" s="118" t="s">
        <v>20979</v>
      </c>
      <c r="N57" s="120">
        <v>46122</v>
      </c>
      <c r="O57" s="124" t="str">
        <f t="shared" si="0"/>
        <v>16241-3900744</v>
      </c>
      <c r="P57" t="str" cm="1">
        <f t="array" ref="P57">_xlfn.LET(_xlpm.s,_xlfn.SEQUENCE(25,1,0,1),_xlpm.off,CEILING(_xlpm.s/2,1)*IF(ISEVEN(_xlpm.s),1,-1),_xlpm.k,_xlfn.VSTACK($O57,VALUE($F57)&amp;($H57+_xlpm.off)),_xlpm.r,_xlfn.XLOOKUP(_xlpm.k,Table1[Column1],Table1[Column1],""),_xlpm.h,_xlfn._xlws.FILTER(_xlpm.r,_xlpm.r&lt;&gt;"",""),IFERROR(INDEX(_xlpm.h,1),""))</f>
        <v/>
      </c>
    </row>
    <row r="58" spans="1:16" x14ac:dyDescent="0.2">
      <c r="A58" s="117">
        <v>56</v>
      </c>
      <c r="B58" s="117">
        <v>510028</v>
      </c>
      <c r="C58" s="118" t="s">
        <v>20977</v>
      </c>
      <c r="D58" s="118" t="s">
        <v>18508</v>
      </c>
      <c r="E58" s="118" t="s">
        <v>20994</v>
      </c>
      <c r="F58" s="118">
        <v>163</v>
      </c>
      <c r="G58" s="118" t="s">
        <v>19947</v>
      </c>
      <c r="H58" s="119">
        <v>-1458233</v>
      </c>
      <c r="I58" s="120">
        <v>46112</v>
      </c>
      <c r="J58" s="117"/>
      <c r="K58" s="117"/>
      <c r="L58" s="120">
        <v>46122</v>
      </c>
      <c r="M58" s="118" t="s">
        <v>20979</v>
      </c>
      <c r="N58" s="120">
        <v>46122</v>
      </c>
      <c r="O58" s="124" t="str">
        <f t="shared" si="0"/>
        <v>1631458233</v>
      </c>
      <c r="P58" t="str" cm="1">
        <f t="array" ref="P58">_xlfn.LET(_xlpm.s,_xlfn.SEQUENCE(25,1,0,1),_xlpm.off,CEILING(_xlpm.s/2,1)*IF(ISEVEN(_xlpm.s),1,-1),_xlpm.k,_xlfn.VSTACK($O58,VALUE($F58)&amp;($H58+_xlpm.off)),_xlpm.r,_xlfn.XLOOKUP(_xlpm.k,Table1[Column1],Table1[Column1],""),_xlpm.h,_xlfn._xlws.FILTER(_xlpm.r,_xlpm.r&lt;&gt;"",""),IFERROR(INDEX(_xlpm.h,1),""))</f>
        <v/>
      </c>
    </row>
    <row r="59" spans="1:16" x14ac:dyDescent="0.2">
      <c r="A59" s="117">
        <v>57</v>
      </c>
      <c r="B59" s="117">
        <v>510028</v>
      </c>
      <c r="C59" s="118" t="s">
        <v>20977</v>
      </c>
      <c r="D59" s="118" t="s">
        <v>18508</v>
      </c>
      <c r="E59" s="118" t="s">
        <v>20980</v>
      </c>
      <c r="F59" s="118">
        <v>14556</v>
      </c>
      <c r="G59" s="118" t="s">
        <v>19960</v>
      </c>
      <c r="H59" s="121">
        <v>2571831</v>
      </c>
      <c r="I59" s="120">
        <v>46082</v>
      </c>
      <c r="J59" s="117"/>
      <c r="K59" s="117"/>
      <c r="L59" s="120">
        <v>46122</v>
      </c>
      <c r="M59" s="118" t="s">
        <v>20979</v>
      </c>
      <c r="N59" s="120">
        <v>46122</v>
      </c>
      <c r="O59" s="124" t="str">
        <f t="shared" si="0"/>
        <v>14556-2571831</v>
      </c>
      <c r="P59" t="str" cm="1">
        <f t="array" ref="P59">_xlfn.LET(_xlpm.s,_xlfn.SEQUENCE(25,1,0,1),_xlpm.off,CEILING(_xlpm.s/2,1)*IF(ISEVEN(_xlpm.s),1,-1),_xlpm.k,_xlfn.VSTACK($O59,VALUE($F59)&amp;($H59+_xlpm.off)),_xlpm.r,_xlfn.XLOOKUP(_xlpm.k,Table1[Column1],Table1[Column1],""),_xlpm.h,_xlfn._xlws.FILTER(_xlpm.r,_xlpm.r&lt;&gt;"",""),IFERROR(INDEX(_xlpm.h,1),""))</f>
        <v/>
      </c>
    </row>
    <row r="60" spans="1:16" x14ac:dyDescent="0.2">
      <c r="A60" s="117">
        <v>58</v>
      </c>
      <c r="B60" s="117">
        <v>510028</v>
      </c>
      <c r="C60" s="118" t="s">
        <v>20977</v>
      </c>
      <c r="D60" s="118" t="s">
        <v>18508</v>
      </c>
      <c r="E60" s="118" t="s">
        <v>20994</v>
      </c>
      <c r="F60" s="118">
        <v>134</v>
      </c>
      <c r="G60" s="118" t="s">
        <v>19945</v>
      </c>
      <c r="H60" s="119">
        <v>-1094360</v>
      </c>
      <c r="I60" s="120">
        <v>46100</v>
      </c>
      <c r="J60" s="117"/>
      <c r="K60" s="117"/>
      <c r="L60" s="120">
        <v>46122</v>
      </c>
      <c r="M60" s="118" t="s">
        <v>20979</v>
      </c>
      <c r="N60" s="120">
        <v>46122</v>
      </c>
      <c r="O60" s="124" t="str">
        <f t="shared" si="0"/>
        <v>1341094360</v>
      </c>
      <c r="P60" t="str" cm="1">
        <f t="array" ref="P60">_xlfn.LET(_xlpm.s,_xlfn.SEQUENCE(25,1,0,1),_xlpm.off,CEILING(_xlpm.s/2,1)*IF(ISEVEN(_xlpm.s),1,-1),_xlpm.k,_xlfn.VSTACK($O60,VALUE($F60)&amp;($H60+_xlpm.off)),_xlpm.r,_xlfn.XLOOKUP(_xlpm.k,Table1[Column1],Table1[Column1],""),_xlpm.h,_xlfn._xlws.FILTER(_xlpm.r,_xlpm.r&lt;&gt;"",""),IFERROR(INDEX(_xlpm.h,1),""))</f>
        <v/>
      </c>
    </row>
    <row r="61" spans="1:16" x14ac:dyDescent="0.2">
      <c r="A61" s="117">
        <v>59</v>
      </c>
      <c r="B61" s="117">
        <v>510028</v>
      </c>
      <c r="C61" s="118" t="s">
        <v>20977</v>
      </c>
      <c r="D61" s="118" t="s">
        <v>18508</v>
      </c>
      <c r="E61" s="118" t="s">
        <v>20980</v>
      </c>
      <c r="F61" s="118">
        <v>16240</v>
      </c>
      <c r="G61" s="118" t="s">
        <v>19979</v>
      </c>
      <c r="H61" s="121">
        <v>1586115</v>
      </c>
      <c r="I61" s="120">
        <v>46085</v>
      </c>
      <c r="J61" s="117"/>
      <c r="K61" s="117"/>
      <c r="L61" s="120">
        <v>46122</v>
      </c>
      <c r="M61" s="118" t="s">
        <v>20979</v>
      </c>
      <c r="N61" s="120">
        <v>46122</v>
      </c>
      <c r="O61" s="124" t="str">
        <f t="shared" si="0"/>
        <v>16240-1586115</v>
      </c>
      <c r="P61" t="str" cm="1">
        <f t="array" ref="P61">_xlfn.LET(_xlpm.s,_xlfn.SEQUENCE(25,1,0,1),_xlpm.off,CEILING(_xlpm.s/2,1)*IF(ISEVEN(_xlpm.s),1,-1),_xlpm.k,_xlfn.VSTACK($O61,VALUE($F61)&amp;($H61+_xlpm.off)),_xlpm.r,_xlfn.XLOOKUP(_xlpm.k,Table1[Column1],Table1[Column1],""),_xlpm.h,_xlfn._xlws.FILTER(_xlpm.r,_xlpm.r&lt;&gt;"",""),IFERROR(INDEX(_xlpm.h,1),""))</f>
        <v/>
      </c>
    </row>
    <row r="62" spans="1:16" x14ac:dyDescent="0.2">
      <c r="A62" s="117">
        <v>60</v>
      </c>
      <c r="B62" s="117">
        <v>510029</v>
      </c>
      <c r="C62" s="118" t="s">
        <v>20977</v>
      </c>
      <c r="D62" s="118" t="s">
        <v>18508</v>
      </c>
      <c r="E62" s="118" t="s">
        <v>20980</v>
      </c>
      <c r="F62" s="118">
        <v>17190</v>
      </c>
      <c r="G62" s="118" t="s">
        <v>19987</v>
      </c>
      <c r="H62" s="121">
        <v>2423034</v>
      </c>
      <c r="I62" s="120">
        <v>46086</v>
      </c>
      <c r="J62" s="117"/>
      <c r="K62" s="117"/>
      <c r="L62" s="120">
        <v>46122</v>
      </c>
      <c r="M62" s="118" t="s">
        <v>20979</v>
      </c>
      <c r="N62" s="120">
        <v>46122</v>
      </c>
      <c r="O62" s="124" t="str">
        <f t="shared" si="0"/>
        <v>17190-2423034</v>
      </c>
      <c r="P62" t="str" cm="1">
        <f t="array" ref="P62">_xlfn.LET(_xlpm.s,_xlfn.SEQUENCE(25,1,0,1),_xlpm.off,CEILING(_xlpm.s/2,1)*IF(ISEVEN(_xlpm.s),1,-1),_xlpm.k,_xlfn.VSTACK($O62,VALUE($F62)&amp;($H62+_xlpm.off)),_xlpm.r,_xlfn.XLOOKUP(_xlpm.k,Table1[Column1],Table1[Column1],""),_xlpm.h,_xlfn._xlws.FILTER(_xlpm.r,_xlpm.r&lt;&gt;"",""),IFERROR(INDEX(_xlpm.h,1),""))</f>
        <v/>
      </c>
    </row>
    <row r="63" spans="1:16" x14ac:dyDescent="0.2">
      <c r="A63" s="117">
        <v>61</v>
      </c>
      <c r="B63" s="117">
        <v>510029</v>
      </c>
      <c r="C63" s="118" t="s">
        <v>20977</v>
      </c>
      <c r="D63" s="118" t="s">
        <v>18508</v>
      </c>
      <c r="E63" s="118" t="s">
        <v>20980</v>
      </c>
      <c r="F63" s="118">
        <v>17201</v>
      </c>
      <c r="G63" s="118" t="s">
        <v>19993</v>
      </c>
      <c r="H63" s="121">
        <v>11444625</v>
      </c>
      <c r="I63" s="120">
        <v>46072</v>
      </c>
      <c r="J63" s="117"/>
      <c r="K63" s="117"/>
      <c r="L63" s="120">
        <v>46122</v>
      </c>
      <c r="M63" s="118" t="s">
        <v>20979</v>
      </c>
      <c r="N63" s="120">
        <v>46122</v>
      </c>
      <c r="O63" s="124" t="str">
        <f t="shared" si="0"/>
        <v>17201-11444625</v>
      </c>
      <c r="P63" t="str" cm="1">
        <f t="array" ref="P63">_xlfn.LET(_xlpm.s,_xlfn.SEQUENCE(25,1,0,1),_xlpm.off,CEILING(_xlpm.s/2,1)*IF(ISEVEN(_xlpm.s),1,-1),_xlpm.k,_xlfn.VSTACK($O63,VALUE($F63)&amp;($H63+_xlpm.off)),_xlpm.r,_xlfn.XLOOKUP(_xlpm.k,Table1[Column1],Table1[Column1],""),_xlpm.h,_xlfn._xlws.FILTER(_xlpm.r,_xlpm.r&lt;&gt;"",""),IFERROR(INDEX(_xlpm.h,1),""))</f>
        <v/>
      </c>
    </row>
    <row r="64" spans="1:16" x14ac:dyDescent="0.2">
      <c r="A64" s="117">
        <v>62</v>
      </c>
      <c r="B64" s="117">
        <v>510029</v>
      </c>
      <c r="C64" s="118" t="s">
        <v>20977</v>
      </c>
      <c r="D64" s="118" t="s">
        <v>18508</v>
      </c>
      <c r="E64" s="118" t="s">
        <v>20995</v>
      </c>
      <c r="F64" s="118">
        <v>32</v>
      </c>
      <c r="G64" s="118" t="s">
        <v>19932</v>
      </c>
      <c r="H64" s="119">
        <v>-1780084</v>
      </c>
      <c r="I64" s="120">
        <v>46101</v>
      </c>
      <c r="J64" s="117"/>
      <c r="K64" s="117"/>
      <c r="L64" s="120">
        <v>46122</v>
      </c>
      <c r="M64" s="118" t="s">
        <v>20979</v>
      </c>
      <c r="N64" s="120">
        <v>46122</v>
      </c>
      <c r="O64" s="124" t="str">
        <f t="shared" si="0"/>
        <v>321780084</v>
      </c>
      <c r="P64" t="str" cm="1">
        <f t="array" ref="P64">_xlfn.LET(_xlpm.s,_xlfn.SEQUENCE(25,1,0,1),_xlpm.off,CEILING(_xlpm.s/2,1)*IF(ISEVEN(_xlpm.s),1,-1),_xlpm.k,_xlfn.VSTACK($O64,VALUE($F64)&amp;($H64+_xlpm.off)),_xlpm.r,_xlfn.XLOOKUP(_xlpm.k,Table1[Column1],Table1[Column1],""),_xlpm.h,_xlfn._xlws.FILTER(_xlpm.r,_xlpm.r&lt;&gt;"",""),IFERROR(INDEX(_xlpm.h,1),""))</f>
        <v/>
      </c>
    </row>
    <row r="65" spans="1:16" x14ac:dyDescent="0.2">
      <c r="A65" s="117">
        <v>63</v>
      </c>
      <c r="B65" s="117">
        <v>510029</v>
      </c>
      <c r="C65" s="118" t="s">
        <v>20977</v>
      </c>
      <c r="D65" s="118" t="s">
        <v>18508</v>
      </c>
      <c r="E65" s="118" t="s">
        <v>20980</v>
      </c>
      <c r="F65" s="118">
        <v>17191</v>
      </c>
      <c r="G65" s="118" t="s">
        <v>19988</v>
      </c>
      <c r="H65" s="121">
        <v>4442715</v>
      </c>
      <c r="I65" s="120">
        <v>46086</v>
      </c>
      <c r="J65" s="117"/>
      <c r="K65" s="117"/>
      <c r="L65" s="120">
        <v>46122</v>
      </c>
      <c r="M65" s="118" t="s">
        <v>20979</v>
      </c>
      <c r="N65" s="120">
        <v>46122</v>
      </c>
      <c r="O65" s="124" t="str">
        <f t="shared" si="0"/>
        <v>17191-4442715</v>
      </c>
      <c r="P65" t="str" cm="1">
        <f t="array" ref="P65">_xlfn.LET(_xlpm.s,_xlfn.SEQUENCE(25,1,0,1),_xlpm.off,CEILING(_xlpm.s/2,1)*IF(ISEVEN(_xlpm.s),1,-1),_xlpm.k,_xlfn.VSTACK($O65,VALUE($F65)&amp;($H65+_xlpm.off)),_xlpm.r,_xlfn.XLOOKUP(_xlpm.k,Table1[Column1],Table1[Column1],""),_xlpm.h,_xlfn._xlws.FILTER(_xlpm.r,_xlpm.r&lt;&gt;"",""),IFERROR(INDEX(_xlpm.h,1),""))</f>
        <v/>
      </c>
    </row>
    <row r="66" spans="1:16" x14ac:dyDescent="0.2">
      <c r="A66" s="117">
        <v>64</v>
      </c>
      <c r="B66" s="117">
        <v>520090</v>
      </c>
      <c r="C66" s="118" t="s">
        <v>20977</v>
      </c>
      <c r="D66" s="118" t="s">
        <v>18508</v>
      </c>
      <c r="E66" s="118" t="s">
        <v>20980</v>
      </c>
      <c r="F66" s="118">
        <v>17335</v>
      </c>
      <c r="G66" s="118" t="s">
        <v>19995</v>
      </c>
      <c r="H66" s="121">
        <v>2518803</v>
      </c>
      <c r="I66" s="120">
        <v>46077</v>
      </c>
      <c r="J66" s="117"/>
      <c r="K66" s="117"/>
      <c r="L66" s="120">
        <v>46122</v>
      </c>
      <c r="M66" s="118" t="s">
        <v>20979</v>
      </c>
      <c r="N66" s="120">
        <v>46122</v>
      </c>
      <c r="O66" s="124" t="str">
        <f t="shared" si="0"/>
        <v>17335-2518803</v>
      </c>
      <c r="P66" t="str" cm="1">
        <f t="array" ref="P66">_xlfn.LET(_xlpm.s,_xlfn.SEQUENCE(25,1,0,1),_xlpm.off,CEILING(_xlpm.s/2,1)*IF(ISEVEN(_xlpm.s),1,-1),_xlpm.k,_xlfn.VSTACK($O66,VALUE($F66)&amp;($H66+_xlpm.off)),_xlpm.r,_xlfn.XLOOKUP(_xlpm.k,Table1[Column1],Table1[Column1],""),_xlpm.h,_xlfn._xlws.FILTER(_xlpm.r,_xlpm.r&lt;&gt;"",""),IFERROR(INDEX(_xlpm.h,1),""))</f>
        <v/>
      </c>
    </row>
    <row r="67" spans="1:16" x14ac:dyDescent="0.2">
      <c r="A67" s="117">
        <v>65</v>
      </c>
      <c r="B67" s="117">
        <v>520090</v>
      </c>
      <c r="C67" s="118" t="s">
        <v>20977</v>
      </c>
      <c r="D67" s="118" t="s">
        <v>18508</v>
      </c>
      <c r="E67" s="118" t="s">
        <v>20980</v>
      </c>
      <c r="F67" s="118">
        <v>17334</v>
      </c>
      <c r="G67" s="118" t="s">
        <v>19994</v>
      </c>
      <c r="H67" s="121">
        <v>2683341</v>
      </c>
      <c r="I67" s="120">
        <v>46079</v>
      </c>
      <c r="J67" s="117"/>
      <c r="K67" s="117"/>
      <c r="L67" s="120">
        <v>46122</v>
      </c>
      <c r="M67" s="118" t="s">
        <v>20979</v>
      </c>
      <c r="N67" s="120">
        <v>46122</v>
      </c>
      <c r="O67" s="124" t="str">
        <f t="shared" si="0"/>
        <v>17334-2683341</v>
      </c>
      <c r="P67" t="str" cm="1">
        <f t="array" ref="P67">_xlfn.LET(_xlpm.s,_xlfn.SEQUENCE(25,1,0,1),_xlpm.off,CEILING(_xlpm.s/2,1)*IF(ISEVEN(_xlpm.s),1,-1),_xlpm.k,_xlfn.VSTACK($O67,VALUE($F67)&amp;($H67+_xlpm.off)),_xlpm.r,_xlfn.XLOOKUP(_xlpm.k,Table1[Column1],Table1[Column1],""),_xlpm.h,_xlfn._xlws.FILTER(_xlpm.r,_xlpm.r&lt;&gt;"",""),IFERROR(INDEX(_xlpm.h,1),""))</f>
        <v/>
      </c>
    </row>
    <row r="68" spans="1:16" x14ac:dyDescent="0.2">
      <c r="A68" s="117">
        <v>66</v>
      </c>
      <c r="B68" s="117">
        <v>570010</v>
      </c>
      <c r="C68" s="118" t="s">
        <v>20977</v>
      </c>
      <c r="D68" s="118" t="s">
        <v>18508</v>
      </c>
      <c r="E68" s="118" t="s">
        <v>20996</v>
      </c>
      <c r="F68" s="118">
        <v>663</v>
      </c>
      <c r="G68" s="118" t="s">
        <v>19954</v>
      </c>
      <c r="H68" s="119">
        <v>-1811040</v>
      </c>
      <c r="I68" s="120">
        <v>46113</v>
      </c>
      <c r="J68" s="117"/>
      <c r="K68" s="117"/>
      <c r="L68" s="120">
        <v>46122</v>
      </c>
      <c r="M68" s="118" t="s">
        <v>20979</v>
      </c>
      <c r="N68" s="120">
        <v>46122</v>
      </c>
      <c r="O68" s="124" t="str">
        <f t="shared" ref="O68:O131" si="1">VALUE(F68)&amp;-H68</f>
        <v>6631811040</v>
      </c>
      <c r="P68" t="str" cm="1">
        <f t="array" ref="P68">_xlfn.LET(_xlpm.s,_xlfn.SEQUENCE(25,1,0,1),_xlpm.off,CEILING(_xlpm.s/2,1)*IF(ISEVEN(_xlpm.s),1,-1),_xlpm.k,_xlfn.VSTACK($O68,VALUE($F68)&amp;($H68+_xlpm.off)),_xlpm.r,_xlfn.XLOOKUP(_xlpm.k,Table1[Column1],Table1[Column1],""),_xlpm.h,_xlfn._xlws.FILTER(_xlpm.r,_xlpm.r&lt;&gt;"",""),IFERROR(INDEX(_xlpm.h,1),""))</f>
        <v/>
      </c>
    </row>
    <row r="69" spans="1:16" x14ac:dyDescent="0.2">
      <c r="A69" s="117">
        <v>67</v>
      </c>
      <c r="B69" s="117">
        <v>570010</v>
      </c>
      <c r="C69" s="118" t="s">
        <v>20977</v>
      </c>
      <c r="D69" s="118" t="s">
        <v>18508</v>
      </c>
      <c r="E69" s="118" t="s">
        <v>20980</v>
      </c>
      <c r="F69" s="118">
        <v>14555</v>
      </c>
      <c r="G69" s="118" t="s">
        <v>19959</v>
      </c>
      <c r="H69" s="121">
        <v>10755167</v>
      </c>
      <c r="I69" s="120">
        <v>46081</v>
      </c>
      <c r="J69" s="117"/>
      <c r="K69" s="117"/>
      <c r="L69" s="120">
        <v>46122</v>
      </c>
      <c r="M69" s="118" t="s">
        <v>20979</v>
      </c>
      <c r="N69" s="120">
        <v>46122</v>
      </c>
      <c r="O69" s="124" t="str">
        <f t="shared" si="1"/>
        <v>14555-10755167</v>
      </c>
      <c r="P69" t="str" cm="1">
        <f t="array" ref="P69">_xlfn.LET(_xlpm.s,_xlfn.SEQUENCE(25,1,0,1),_xlpm.off,CEILING(_xlpm.s/2,1)*IF(ISEVEN(_xlpm.s),1,-1),_xlpm.k,_xlfn.VSTACK($O69,VALUE($F69)&amp;($H69+_xlpm.off)),_xlpm.r,_xlfn.XLOOKUP(_xlpm.k,Table1[Column1],Table1[Column1],""),_xlpm.h,_xlfn._xlws.FILTER(_xlpm.r,_xlpm.r&lt;&gt;"",""),IFERROR(INDEX(_xlpm.h,1),""))</f>
        <v/>
      </c>
    </row>
    <row r="70" spans="1:16" x14ac:dyDescent="0.2">
      <c r="A70" s="117">
        <v>68</v>
      </c>
      <c r="B70" s="117">
        <v>570010</v>
      </c>
      <c r="C70" s="118" t="s">
        <v>20977</v>
      </c>
      <c r="D70" s="118" t="s">
        <v>18508</v>
      </c>
      <c r="E70" s="118" t="s">
        <v>20980</v>
      </c>
      <c r="F70" s="118">
        <v>16239</v>
      </c>
      <c r="G70" s="118" t="s">
        <v>19978</v>
      </c>
      <c r="H70" s="121">
        <v>4191845</v>
      </c>
      <c r="I70" s="120">
        <v>46085</v>
      </c>
      <c r="J70" s="117"/>
      <c r="K70" s="117"/>
      <c r="L70" s="120">
        <v>46122</v>
      </c>
      <c r="M70" s="118" t="s">
        <v>20979</v>
      </c>
      <c r="N70" s="120">
        <v>46122</v>
      </c>
      <c r="O70" s="124" t="str">
        <f t="shared" si="1"/>
        <v>16239-4191845</v>
      </c>
      <c r="P70" t="str" cm="1">
        <f t="array" ref="P70">_xlfn.LET(_xlpm.s,_xlfn.SEQUENCE(25,1,0,1),_xlpm.off,CEILING(_xlpm.s/2,1)*IF(ISEVEN(_xlpm.s),1,-1),_xlpm.k,_xlfn.VSTACK($O70,VALUE($F70)&amp;($H70+_xlpm.off)),_xlpm.r,_xlfn.XLOOKUP(_xlpm.k,Table1[Column1],Table1[Column1],""),_xlpm.h,_xlfn._xlws.FILTER(_xlpm.r,_xlpm.r&lt;&gt;"",""),IFERROR(INDEX(_xlpm.h,1),""))</f>
        <v/>
      </c>
    </row>
    <row r="71" spans="1:16" x14ac:dyDescent="0.2">
      <c r="A71" s="117">
        <v>69</v>
      </c>
      <c r="B71" s="117">
        <v>570010</v>
      </c>
      <c r="C71" s="118" t="s">
        <v>20977</v>
      </c>
      <c r="D71" s="118" t="s">
        <v>18508</v>
      </c>
      <c r="E71" s="118" t="s">
        <v>20996</v>
      </c>
      <c r="F71" s="118">
        <v>660</v>
      </c>
      <c r="G71" s="118" t="s">
        <v>19952</v>
      </c>
      <c r="H71" s="119">
        <v>-1354399</v>
      </c>
      <c r="I71" s="120">
        <v>46113</v>
      </c>
      <c r="J71" s="117"/>
      <c r="K71" s="117"/>
      <c r="L71" s="120">
        <v>46122</v>
      </c>
      <c r="M71" s="118" t="s">
        <v>20979</v>
      </c>
      <c r="N71" s="120">
        <v>46122</v>
      </c>
      <c r="O71" s="124" t="str">
        <f t="shared" si="1"/>
        <v>6601354399</v>
      </c>
      <c r="P71" t="str" cm="1">
        <f t="array" ref="P71">_xlfn.LET(_xlpm.s,_xlfn.SEQUENCE(25,1,0,1),_xlpm.off,CEILING(_xlpm.s/2,1)*IF(ISEVEN(_xlpm.s),1,-1),_xlpm.k,_xlfn.VSTACK($O71,VALUE($F71)&amp;($H71+_xlpm.off)),_xlpm.r,_xlfn.XLOOKUP(_xlpm.k,Table1[Column1],Table1[Column1],""),_xlpm.h,_xlfn._xlws.FILTER(_xlpm.r,_xlpm.r&lt;&gt;"",""),IFERROR(INDEX(_xlpm.h,1),""))</f>
        <v/>
      </c>
    </row>
    <row r="72" spans="1:16" x14ac:dyDescent="0.2">
      <c r="A72" s="117">
        <v>70</v>
      </c>
      <c r="B72" s="117">
        <v>570010</v>
      </c>
      <c r="C72" s="118" t="s">
        <v>20977</v>
      </c>
      <c r="D72" s="118" t="s">
        <v>18508</v>
      </c>
      <c r="E72" s="118" t="s">
        <v>20996</v>
      </c>
      <c r="F72" s="118">
        <v>662</v>
      </c>
      <c r="G72" s="118" t="s">
        <v>19953</v>
      </c>
      <c r="H72" s="119">
        <v>-1913494</v>
      </c>
      <c r="I72" s="120">
        <v>46113</v>
      </c>
      <c r="J72" s="117"/>
      <c r="K72" s="117"/>
      <c r="L72" s="120">
        <v>46122</v>
      </c>
      <c r="M72" s="118" t="s">
        <v>20979</v>
      </c>
      <c r="N72" s="120">
        <v>46122</v>
      </c>
      <c r="O72" s="124" t="str">
        <f t="shared" si="1"/>
        <v>6621913494</v>
      </c>
      <c r="P72" t="str" cm="1">
        <f t="array" ref="P72">_xlfn.LET(_xlpm.s,_xlfn.SEQUENCE(25,1,0,1),_xlpm.off,CEILING(_xlpm.s/2,1)*IF(ISEVEN(_xlpm.s),1,-1),_xlpm.k,_xlfn.VSTACK($O72,VALUE($F72)&amp;($H72+_xlpm.off)),_xlpm.r,_xlfn.XLOOKUP(_xlpm.k,Table1[Column1],Table1[Column1],""),_xlpm.h,_xlfn._xlws.FILTER(_xlpm.r,_xlpm.r&lt;&gt;"",""),IFERROR(INDEX(_xlpm.h,1),""))</f>
        <v/>
      </c>
    </row>
    <row r="73" spans="1:16" x14ac:dyDescent="0.2">
      <c r="A73" s="117">
        <v>71</v>
      </c>
      <c r="B73" s="117">
        <v>510010</v>
      </c>
      <c r="C73" s="118" t="s">
        <v>20977</v>
      </c>
      <c r="D73" s="118" t="s">
        <v>18508</v>
      </c>
      <c r="E73" s="118" t="s">
        <v>20997</v>
      </c>
      <c r="F73" s="118">
        <v>72956</v>
      </c>
      <c r="G73" s="118" t="s">
        <v>20998</v>
      </c>
      <c r="H73" s="121">
        <v>691025</v>
      </c>
      <c r="I73" s="120">
        <v>45961</v>
      </c>
      <c r="J73" s="117"/>
      <c r="K73" s="117"/>
      <c r="L73" s="120">
        <v>46001</v>
      </c>
      <c r="M73" s="118" t="s">
        <v>20999</v>
      </c>
      <c r="N73" s="120">
        <v>46001</v>
      </c>
      <c r="O73" s="124" t="str">
        <f t="shared" si="1"/>
        <v>72956-691025</v>
      </c>
      <c r="P73" t="str" cm="1">
        <f t="array" ref="P73">_xlfn.LET(_xlpm.s,_xlfn.SEQUENCE(25,1,0,1),_xlpm.off,CEILING(_xlpm.s/2,1)*IF(ISEVEN(_xlpm.s),1,-1),_xlpm.k,_xlfn.VSTACK($O73,VALUE($F73)&amp;($H73+_xlpm.off)),_xlpm.r,_xlfn.XLOOKUP(_xlpm.k,Table1[Column1],Table1[Column1],""),_xlpm.h,_xlfn._xlws.FILTER(_xlpm.r,_xlpm.r&lt;&gt;"",""),IFERROR(INDEX(_xlpm.h,1),""))</f>
        <v/>
      </c>
    </row>
    <row r="74" spans="1:16" x14ac:dyDescent="0.2">
      <c r="A74" s="117">
        <v>72</v>
      </c>
      <c r="B74" s="117">
        <v>510010</v>
      </c>
      <c r="C74" s="118" t="s">
        <v>20977</v>
      </c>
      <c r="D74" s="118" t="s">
        <v>18508</v>
      </c>
      <c r="E74" s="118" t="s">
        <v>20997</v>
      </c>
      <c r="F74" s="118">
        <v>72955</v>
      </c>
      <c r="G74" s="118" t="s">
        <v>21000</v>
      </c>
      <c r="H74" s="121">
        <v>3610116</v>
      </c>
      <c r="I74" s="120">
        <v>45961</v>
      </c>
      <c r="J74" s="117"/>
      <c r="K74" s="117"/>
      <c r="L74" s="120">
        <v>46001</v>
      </c>
      <c r="M74" s="118" t="s">
        <v>20999</v>
      </c>
      <c r="N74" s="120">
        <v>46001</v>
      </c>
      <c r="O74" s="124" t="str">
        <f t="shared" si="1"/>
        <v>72955-3610116</v>
      </c>
      <c r="P74" t="str" cm="1">
        <f t="array" ref="P74">_xlfn.LET(_xlpm.s,_xlfn.SEQUENCE(25,1,0,1),_xlpm.off,CEILING(_xlpm.s/2,1)*IF(ISEVEN(_xlpm.s),1,-1),_xlpm.k,_xlfn.VSTACK($O74,VALUE($F74)&amp;($H74+_xlpm.off)),_xlpm.r,_xlfn.XLOOKUP(_xlpm.k,Table1[Column1],Table1[Column1],""),_xlpm.h,_xlfn._xlws.FILTER(_xlpm.r,_xlpm.r&lt;&gt;"",""),IFERROR(INDEX(_xlpm.h,1),""))</f>
        <v/>
      </c>
    </row>
    <row r="75" spans="1:16" x14ac:dyDescent="0.2">
      <c r="A75" s="117">
        <v>73</v>
      </c>
      <c r="B75" s="117">
        <v>510010</v>
      </c>
      <c r="C75" s="118" t="s">
        <v>20977</v>
      </c>
      <c r="D75" s="118" t="s">
        <v>18508</v>
      </c>
      <c r="E75" s="118" t="s">
        <v>20997</v>
      </c>
      <c r="F75" s="118">
        <v>70451</v>
      </c>
      <c r="G75" s="118" t="s">
        <v>21001</v>
      </c>
      <c r="H75" s="121">
        <v>626400</v>
      </c>
      <c r="I75" s="120">
        <v>45952</v>
      </c>
      <c r="J75" s="117"/>
      <c r="K75" s="117"/>
      <c r="L75" s="120">
        <v>46001</v>
      </c>
      <c r="M75" s="118" t="s">
        <v>20999</v>
      </c>
      <c r="N75" s="120">
        <v>46001</v>
      </c>
      <c r="O75" s="124" t="str">
        <f t="shared" si="1"/>
        <v>70451-626400</v>
      </c>
      <c r="P75" t="str" cm="1">
        <f t="array" ref="P75">_xlfn.LET(_xlpm.s,_xlfn.SEQUENCE(25,1,0,1),_xlpm.off,CEILING(_xlpm.s/2,1)*IF(ISEVEN(_xlpm.s),1,-1),_xlpm.k,_xlfn.VSTACK($O75,VALUE($F75)&amp;($H75+_xlpm.off)),_xlpm.r,_xlfn.XLOOKUP(_xlpm.k,Table1[Column1],Table1[Column1],""),_xlpm.h,_xlfn._xlws.FILTER(_xlpm.r,_xlpm.r&lt;&gt;"",""),IFERROR(INDEX(_xlpm.h,1),""))</f>
        <v/>
      </c>
    </row>
    <row r="76" spans="1:16" x14ac:dyDescent="0.2">
      <c r="A76" s="117">
        <v>74</v>
      </c>
      <c r="B76" s="117">
        <v>510010</v>
      </c>
      <c r="C76" s="118" t="s">
        <v>20977</v>
      </c>
      <c r="D76" s="118" t="s">
        <v>18508</v>
      </c>
      <c r="E76" s="118" t="s">
        <v>20997</v>
      </c>
      <c r="F76" s="118">
        <v>70453</v>
      </c>
      <c r="G76" s="118" t="s">
        <v>21002</v>
      </c>
      <c r="H76" s="121">
        <v>7119252</v>
      </c>
      <c r="I76" s="120">
        <v>45952</v>
      </c>
      <c r="J76" s="117"/>
      <c r="K76" s="117"/>
      <c r="L76" s="120">
        <v>46001</v>
      </c>
      <c r="M76" s="118" t="s">
        <v>20999</v>
      </c>
      <c r="N76" s="120">
        <v>46001</v>
      </c>
      <c r="O76" s="124" t="str">
        <f t="shared" si="1"/>
        <v>70453-7119252</v>
      </c>
      <c r="P76" t="str" cm="1">
        <f t="array" ref="P76">_xlfn.LET(_xlpm.s,_xlfn.SEQUENCE(25,1,0,1),_xlpm.off,CEILING(_xlpm.s/2,1)*IF(ISEVEN(_xlpm.s),1,-1),_xlpm.k,_xlfn.VSTACK($O76,VALUE($F76)&amp;($H76+_xlpm.off)),_xlpm.r,_xlfn.XLOOKUP(_xlpm.k,Table1[Column1],Table1[Column1],""),_xlpm.h,_xlfn._xlws.FILTER(_xlpm.r,_xlpm.r&lt;&gt;"",""),IFERROR(INDEX(_xlpm.h,1),""))</f>
        <v/>
      </c>
    </row>
    <row r="77" spans="1:16" x14ac:dyDescent="0.2">
      <c r="A77" s="117">
        <v>75</v>
      </c>
      <c r="B77" s="117">
        <v>510010</v>
      </c>
      <c r="C77" s="118" t="s">
        <v>20977</v>
      </c>
      <c r="D77" s="118" t="s">
        <v>18508</v>
      </c>
      <c r="E77" s="118" t="s">
        <v>20997</v>
      </c>
      <c r="F77" s="118">
        <v>70452</v>
      </c>
      <c r="G77" s="118" t="s">
        <v>21003</v>
      </c>
      <c r="H77" s="121">
        <v>5293472</v>
      </c>
      <c r="I77" s="120">
        <v>45952</v>
      </c>
      <c r="J77" s="117"/>
      <c r="K77" s="117"/>
      <c r="L77" s="120">
        <v>46001</v>
      </c>
      <c r="M77" s="118" t="s">
        <v>20999</v>
      </c>
      <c r="N77" s="120">
        <v>46001</v>
      </c>
      <c r="O77" s="124" t="str">
        <f t="shared" si="1"/>
        <v>70452-5293472</v>
      </c>
      <c r="P77" t="str" cm="1">
        <f t="array" ref="P77">_xlfn.LET(_xlpm.s,_xlfn.SEQUENCE(25,1,0,1),_xlpm.off,CEILING(_xlpm.s/2,1)*IF(ISEVEN(_xlpm.s),1,-1),_xlpm.k,_xlfn.VSTACK($O77,VALUE($F77)&amp;($H77+_xlpm.off)),_xlpm.r,_xlfn.XLOOKUP(_xlpm.k,Table1[Column1],Table1[Column1],""),_xlpm.h,_xlfn._xlws.FILTER(_xlpm.r,_xlpm.r&lt;&gt;"",""),IFERROR(INDEX(_xlpm.h,1),""))</f>
        <v/>
      </c>
    </row>
    <row r="78" spans="1:16" x14ac:dyDescent="0.2">
      <c r="A78" s="117">
        <v>76</v>
      </c>
      <c r="B78" s="117">
        <v>510010</v>
      </c>
      <c r="C78" s="118" t="s">
        <v>20977</v>
      </c>
      <c r="D78" s="118" t="s">
        <v>18508</v>
      </c>
      <c r="E78" s="118" t="s">
        <v>20997</v>
      </c>
      <c r="F78" s="118">
        <v>70454</v>
      </c>
      <c r="G78" s="118" t="s">
        <v>21004</v>
      </c>
      <c r="H78" s="121">
        <v>918000</v>
      </c>
      <c r="I78" s="120">
        <v>45952</v>
      </c>
      <c r="J78" s="117"/>
      <c r="K78" s="117"/>
      <c r="L78" s="120">
        <v>46001</v>
      </c>
      <c r="M78" s="118" t="s">
        <v>20999</v>
      </c>
      <c r="N78" s="120">
        <v>46001</v>
      </c>
      <c r="O78" s="124" t="str">
        <f t="shared" si="1"/>
        <v>70454-918000</v>
      </c>
      <c r="P78" t="str" cm="1">
        <f t="array" ref="P78">_xlfn.LET(_xlpm.s,_xlfn.SEQUENCE(25,1,0,1),_xlpm.off,CEILING(_xlpm.s/2,1)*IF(ISEVEN(_xlpm.s),1,-1),_xlpm.k,_xlfn.VSTACK($O78,VALUE($F78)&amp;($H78+_xlpm.off)),_xlpm.r,_xlfn.XLOOKUP(_xlpm.k,Table1[Column1],Table1[Column1],""),_xlpm.h,_xlfn._xlws.FILTER(_xlpm.r,_xlpm.r&lt;&gt;"",""),IFERROR(INDEX(_xlpm.h,1),""))</f>
        <v/>
      </c>
    </row>
    <row r="79" spans="1:16" x14ac:dyDescent="0.2">
      <c r="A79" s="117">
        <v>77</v>
      </c>
      <c r="B79" s="117">
        <v>510011</v>
      </c>
      <c r="C79" s="118" t="s">
        <v>20977</v>
      </c>
      <c r="D79" s="118" t="s">
        <v>18508</v>
      </c>
      <c r="E79" s="118" t="s">
        <v>20997</v>
      </c>
      <c r="F79" s="118">
        <v>71102</v>
      </c>
      <c r="G79" s="118" t="s">
        <v>21005</v>
      </c>
      <c r="H79" s="121">
        <v>8880300</v>
      </c>
      <c r="I79" s="120">
        <v>45951</v>
      </c>
      <c r="J79" s="117"/>
      <c r="K79" s="117"/>
      <c r="L79" s="120">
        <v>46001</v>
      </c>
      <c r="M79" s="118" t="s">
        <v>20999</v>
      </c>
      <c r="N79" s="120">
        <v>46001</v>
      </c>
      <c r="O79" s="124" t="str">
        <f t="shared" si="1"/>
        <v>71102-8880300</v>
      </c>
      <c r="P79" t="str" cm="1">
        <f t="array" ref="P79">_xlfn.LET(_xlpm.s,_xlfn.SEQUENCE(25,1,0,1),_xlpm.off,CEILING(_xlpm.s/2,1)*IF(ISEVEN(_xlpm.s),1,-1),_xlpm.k,_xlfn.VSTACK($O79,VALUE($F79)&amp;($H79+_xlpm.off)),_xlpm.r,_xlfn.XLOOKUP(_xlpm.k,Table1[Column1],Table1[Column1],""),_xlpm.h,_xlfn._xlws.FILTER(_xlpm.r,_xlpm.r&lt;&gt;"",""),IFERROR(INDEX(_xlpm.h,1),""))</f>
        <v/>
      </c>
    </row>
    <row r="80" spans="1:16" x14ac:dyDescent="0.2">
      <c r="A80" s="117">
        <v>78</v>
      </c>
      <c r="B80" s="117">
        <v>510011</v>
      </c>
      <c r="C80" s="118" t="s">
        <v>20977</v>
      </c>
      <c r="D80" s="118" t="s">
        <v>18508</v>
      </c>
      <c r="E80" s="118" t="s">
        <v>20997</v>
      </c>
      <c r="F80" s="118">
        <v>71101</v>
      </c>
      <c r="G80" s="118" t="s">
        <v>21006</v>
      </c>
      <c r="H80" s="121">
        <v>2186055</v>
      </c>
      <c r="I80" s="120">
        <v>45951</v>
      </c>
      <c r="J80" s="117"/>
      <c r="K80" s="117"/>
      <c r="L80" s="120">
        <v>46001</v>
      </c>
      <c r="M80" s="118" t="s">
        <v>20999</v>
      </c>
      <c r="N80" s="120">
        <v>46001</v>
      </c>
      <c r="O80" s="124" t="str">
        <f t="shared" si="1"/>
        <v>71101-2186055</v>
      </c>
      <c r="P80" t="str" cm="1">
        <f t="array" ref="P80">_xlfn.LET(_xlpm.s,_xlfn.SEQUENCE(25,1,0,1),_xlpm.off,CEILING(_xlpm.s/2,1)*IF(ISEVEN(_xlpm.s),1,-1),_xlpm.k,_xlfn.VSTACK($O80,VALUE($F80)&amp;($H80+_xlpm.off)),_xlpm.r,_xlfn.XLOOKUP(_xlpm.k,Table1[Column1],Table1[Column1],""),_xlpm.h,_xlfn._xlws.FILTER(_xlpm.r,_xlpm.r&lt;&gt;"",""),IFERROR(INDEX(_xlpm.h,1),""))</f>
        <v/>
      </c>
    </row>
    <row r="81" spans="1:16" x14ac:dyDescent="0.2">
      <c r="A81" s="117">
        <v>79</v>
      </c>
      <c r="B81" s="117">
        <v>510011</v>
      </c>
      <c r="C81" s="118" t="s">
        <v>20977</v>
      </c>
      <c r="D81" s="118" t="s">
        <v>18508</v>
      </c>
      <c r="E81" s="118" t="s">
        <v>20997</v>
      </c>
      <c r="F81" s="118">
        <v>71100</v>
      </c>
      <c r="G81" s="118" t="s">
        <v>21007</v>
      </c>
      <c r="H81" s="121">
        <v>4372097</v>
      </c>
      <c r="I81" s="120">
        <v>45951</v>
      </c>
      <c r="J81" s="117"/>
      <c r="K81" s="117"/>
      <c r="L81" s="120">
        <v>46001</v>
      </c>
      <c r="M81" s="118" t="s">
        <v>20999</v>
      </c>
      <c r="N81" s="120">
        <v>46001</v>
      </c>
      <c r="O81" s="124" t="str">
        <f t="shared" si="1"/>
        <v>71100-4372097</v>
      </c>
      <c r="P81" t="str" cm="1">
        <f t="array" ref="P81">_xlfn.LET(_xlpm.s,_xlfn.SEQUENCE(25,1,0,1),_xlpm.off,CEILING(_xlpm.s/2,1)*IF(ISEVEN(_xlpm.s),1,-1),_xlpm.k,_xlfn.VSTACK($O81,VALUE($F81)&amp;($H81+_xlpm.off)),_xlpm.r,_xlfn.XLOOKUP(_xlpm.k,Table1[Column1],Table1[Column1],""),_xlpm.h,_xlfn._xlws.FILTER(_xlpm.r,_xlpm.r&lt;&gt;"",""),IFERROR(INDEX(_xlpm.h,1),""))</f>
        <v/>
      </c>
    </row>
    <row r="82" spans="1:16" x14ac:dyDescent="0.2">
      <c r="A82" s="117">
        <v>80</v>
      </c>
      <c r="B82" s="117">
        <v>510011</v>
      </c>
      <c r="C82" s="118" t="s">
        <v>20977</v>
      </c>
      <c r="D82" s="118" t="s">
        <v>18508</v>
      </c>
      <c r="E82" s="118" t="s">
        <v>21008</v>
      </c>
      <c r="F82" s="118">
        <v>319</v>
      </c>
      <c r="G82" s="118" t="s">
        <v>21009</v>
      </c>
      <c r="H82" s="119">
        <v>-678240</v>
      </c>
      <c r="I82" s="120">
        <v>45982</v>
      </c>
      <c r="J82" s="117"/>
      <c r="K82" s="117"/>
      <c r="L82" s="120">
        <v>46001</v>
      </c>
      <c r="M82" s="118" t="s">
        <v>20999</v>
      </c>
      <c r="N82" s="120">
        <v>46001</v>
      </c>
      <c r="O82" s="124" t="str">
        <f t="shared" si="1"/>
        <v>319678240</v>
      </c>
      <c r="P82" t="str" cm="1">
        <f t="array" ref="P82">_xlfn.LET(_xlpm.s,_xlfn.SEQUENCE(25,1,0,1),_xlpm.off,CEILING(_xlpm.s/2,1)*IF(ISEVEN(_xlpm.s),1,-1),_xlpm.k,_xlfn.VSTACK($O82,VALUE($F82)&amp;($H82+_xlpm.off)),_xlpm.r,_xlfn.XLOOKUP(_xlpm.k,Table1[Column1],Table1[Column1],""),_xlpm.h,_xlfn._xlws.FILTER(_xlpm.r,_xlpm.r&lt;&gt;"",""),IFERROR(INDEX(_xlpm.h,1),""))</f>
        <v/>
      </c>
    </row>
    <row r="83" spans="1:16" x14ac:dyDescent="0.2">
      <c r="A83" s="117">
        <v>81</v>
      </c>
      <c r="B83" s="117">
        <v>510011</v>
      </c>
      <c r="C83" s="118" t="s">
        <v>20977</v>
      </c>
      <c r="D83" s="118" t="s">
        <v>18508</v>
      </c>
      <c r="E83" s="118" t="s">
        <v>20997</v>
      </c>
      <c r="F83" s="118">
        <v>72875</v>
      </c>
      <c r="G83" s="118" t="s">
        <v>21010</v>
      </c>
      <c r="H83" s="121">
        <v>604800</v>
      </c>
      <c r="I83" s="120">
        <v>45958</v>
      </c>
      <c r="J83" s="117"/>
      <c r="K83" s="117"/>
      <c r="L83" s="120">
        <v>46001</v>
      </c>
      <c r="M83" s="118" t="s">
        <v>20999</v>
      </c>
      <c r="N83" s="120">
        <v>46001</v>
      </c>
      <c r="O83" s="124" t="str">
        <f t="shared" si="1"/>
        <v>72875-604800</v>
      </c>
      <c r="P83" t="str" cm="1">
        <f t="array" ref="P83">_xlfn.LET(_xlpm.s,_xlfn.SEQUENCE(25,1,0,1),_xlpm.off,CEILING(_xlpm.s/2,1)*IF(ISEVEN(_xlpm.s),1,-1),_xlpm.k,_xlfn.VSTACK($O83,VALUE($F83)&amp;($H83+_xlpm.off)),_xlpm.r,_xlfn.XLOOKUP(_xlpm.k,Table1[Column1],Table1[Column1],""),_xlpm.h,_xlfn._xlws.FILTER(_xlpm.r,_xlpm.r&lt;&gt;"",""),IFERROR(INDEX(_xlpm.h,1),""))</f>
        <v/>
      </c>
    </row>
    <row r="84" spans="1:16" x14ac:dyDescent="0.2">
      <c r="A84" s="117">
        <v>82</v>
      </c>
      <c r="B84" s="117">
        <v>510011</v>
      </c>
      <c r="C84" s="118" t="s">
        <v>20977</v>
      </c>
      <c r="D84" s="118" t="s">
        <v>18508</v>
      </c>
      <c r="E84" s="118" t="s">
        <v>20997</v>
      </c>
      <c r="F84" s="118">
        <v>74799</v>
      </c>
      <c r="G84" s="118" t="s">
        <v>21011</v>
      </c>
      <c r="H84" s="121">
        <v>2785536</v>
      </c>
      <c r="I84" s="120">
        <v>45966</v>
      </c>
      <c r="J84" s="117"/>
      <c r="K84" s="117"/>
      <c r="L84" s="120">
        <v>46001</v>
      </c>
      <c r="M84" s="118" t="s">
        <v>20999</v>
      </c>
      <c r="N84" s="120">
        <v>46001</v>
      </c>
      <c r="O84" s="124" t="str">
        <f t="shared" si="1"/>
        <v>74799-2785536</v>
      </c>
      <c r="P84" t="str" cm="1">
        <f t="array" ref="P84">_xlfn.LET(_xlpm.s,_xlfn.SEQUENCE(25,1,0,1),_xlpm.off,CEILING(_xlpm.s/2,1)*IF(ISEVEN(_xlpm.s),1,-1),_xlpm.k,_xlfn.VSTACK($O84,VALUE($F84)&amp;($H84+_xlpm.off)),_xlpm.r,_xlfn.XLOOKUP(_xlpm.k,Table1[Column1],Table1[Column1],""),_xlpm.h,_xlfn._xlws.FILTER(_xlpm.r,_xlpm.r&lt;&gt;"",""),IFERROR(INDEX(_xlpm.h,1),""))</f>
        <v/>
      </c>
    </row>
    <row r="85" spans="1:16" x14ac:dyDescent="0.2">
      <c r="A85" s="117">
        <v>83</v>
      </c>
      <c r="B85" s="117">
        <v>510011</v>
      </c>
      <c r="C85" s="118" t="s">
        <v>20977</v>
      </c>
      <c r="D85" s="118" t="s">
        <v>18508</v>
      </c>
      <c r="E85" s="118" t="s">
        <v>20997</v>
      </c>
      <c r="F85" s="118">
        <v>72954</v>
      </c>
      <c r="G85" s="118" t="s">
        <v>21012</v>
      </c>
      <c r="H85" s="121">
        <v>626400</v>
      </c>
      <c r="I85" s="120">
        <v>45961</v>
      </c>
      <c r="J85" s="117"/>
      <c r="K85" s="117"/>
      <c r="L85" s="120">
        <v>46001</v>
      </c>
      <c r="M85" s="118" t="s">
        <v>20999</v>
      </c>
      <c r="N85" s="120">
        <v>46001</v>
      </c>
      <c r="O85" s="124" t="str">
        <f t="shared" si="1"/>
        <v>72954-626400</v>
      </c>
      <c r="P85" t="str" cm="1">
        <f t="array" ref="P85">_xlfn.LET(_xlpm.s,_xlfn.SEQUENCE(25,1,0,1),_xlpm.off,CEILING(_xlpm.s/2,1)*IF(ISEVEN(_xlpm.s),1,-1),_xlpm.k,_xlfn.VSTACK($O85,VALUE($F85)&amp;($H85+_xlpm.off)),_xlpm.r,_xlfn.XLOOKUP(_xlpm.k,Table1[Column1],Table1[Column1],""),_xlpm.h,_xlfn._xlws.FILTER(_xlpm.r,_xlpm.r&lt;&gt;"",""),IFERROR(INDEX(_xlpm.h,1),""))</f>
        <v/>
      </c>
    </row>
    <row r="86" spans="1:16" x14ac:dyDescent="0.2">
      <c r="A86" s="117">
        <v>84</v>
      </c>
      <c r="B86" s="117">
        <v>510011</v>
      </c>
      <c r="C86" s="118" t="s">
        <v>20977</v>
      </c>
      <c r="D86" s="118" t="s">
        <v>18508</v>
      </c>
      <c r="E86" s="118" t="s">
        <v>20997</v>
      </c>
      <c r="F86" s="118">
        <v>72876</v>
      </c>
      <c r="G86" s="118" t="s">
        <v>21013</v>
      </c>
      <c r="H86" s="121">
        <v>1842737</v>
      </c>
      <c r="I86" s="120">
        <v>45958</v>
      </c>
      <c r="J86" s="117"/>
      <c r="K86" s="117"/>
      <c r="L86" s="120">
        <v>46001</v>
      </c>
      <c r="M86" s="118" t="s">
        <v>20999</v>
      </c>
      <c r="N86" s="120">
        <v>46001</v>
      </c>
      <c r="O86" s="124" t="str">
        <f t="shared" si="1"/>
        <v>72876-1842737</v>
      </c>
      <c r="P86" t="str" cm="1">
        <f t="array" ref="P86">_xlfn.LET(_xlpm.s,_xlfn.SEQUENCE(25,1,0,1),_xlpm.off,CEILING(_xlpm.s/2,1)*IF(ISEVEN(_xlpm.s),1,-1),_xlpm.k,_xlfn.VSTACK($O86,VALUE($F86)&amp;($H86+_xlpm.off)),_xlpm.r,_xlfn.XLOOKUP(_xlpm.k,Table1[Column1],Table1[Column1],""),_xlpm.h,_xlfn._xlws.FILTER(_xlpm.r,_xlpm.r&lt;&gt;"",""),IFERROR(INDEX(_xlpm.h,1),""))</f>
        <v/>
      </c>
    </row>
    <row r="87" spans="1:16" x14ac:dyDescent="0.2">
      <c r="A87" s="117">
        <v>85</v>
      </c>
      <c r="B87" s="117">
        <v>510011</v>
      </c>
      <c r="C87" s="118" t="s">
        <v>20977</v>
      </c>
      <c r="D87" s="118" t="s">
        <v>18508</v>
      </c>
      <c r="E87" s="118" t="s">
        <v>20997</v>
      </c>
      <c r="F87" s="118">
        <v>74798</v>
      </c>
      <c r="G87" s="118" t="s">
        <v>21014</v>
      </c>
      <c r="H87" s="121">
        <v>3107417</v>
      </c>
      <c r="I87" s="120">
        <v>45966</v>
      </c>
      <c r="J87" s="117"/>
      <c r="K87" s="117"/>
      <c r="L87" s="120">
        <v>46001</v>
      </c>
      <c r="M87" s="118" t="s">
        <v>20999</v>
      </c>
      <c r="N87" s="120">
        <v>46001</v>
      </c>
      <c r="O87" s="124" t="str">
        <f t="shared" si="1"/>
        <v>74798-3107417</v>
      </c>
      <c r="P87" t="str" cm="1">
        <f t="array" ref="P87">_xlfn.LET(_xlpm.s,_xlfn.SEQUENCE(25,1,0,1),_xlpm.off,CEILING(_xlpm.s/2,1)*IF(ISEVEN(_xlpm.s),1,-1),_xlpm.k,_xlfn.VSTACK($O87,VALUE($F87)&amp;($H87+_xlpm.off)),_xlpm.r,_xlfn.XLOOKUP(_xlpm.k,Table1[Column1],Table1[Column1],""),_xlpm.h,_xlfn._xlws.FILTER(_xlpm.r,_xlpm.r&lt;&gt;"",""),IFERROR(INDEX(_xlpm.h,1),""))</f>
        <v/>
      </c>
    </row>
    <row r="88" spans="1:16" x14ac:dyDescent="0.2">
      <c r="A88" s="117">
        <v>86</v>
      </c>
      <c r="B88" s="117">
        <v>510012</v>
      </c>
      <c r="C88" s="118" t="s">
        <v>20977</v>
      </c>
      <c r="D88" s="118" t="s">
        <v>18508</v>
      </c>
      <c r="E88" s="118" t="s">
        <v>20997</v>
      </c>
      <c r="F88" s="118">
        <v>72873</v>
      </c>
      <c r="G88" s="118" t="s">
        <v>21015</v>
      </c>
      <c r="H88" s="121">
        <v>921375</v>
      </c>
      <c r="I88" s="120">
        <v>45955</v>
      </c>
      <c r="J88" s="117"/>
      <c r="K88" s="117"/>
      <c r="L88" s="120">
        <v>46001</v>
      </c>
      <c r="M88" s="118" t="s">
        <v>20999</v>
      </c>
      <c r="N88" s="120">
        <v>46001</v>
      </c>
      <c r="O88" s="124" t="str">
        <f t="shared" si="1"/>
        <v>72873-921375</v>
      </c>
      <c r="P88" t="str" cm="1">
        <f t="array" ref="P88">_xlfn.LET(_xlpm.s,_xlfn.SEQUENCE(25,1,0,1),_xlpm.off,CEILING(_xlpm.s/2,1)*IF(ISEVEN(_xlpm.s),1,-1),_xlpm.k,_xlfn.VSTACK($O88,VALUE($F88)&amp;($H88+_xlpm.off)),_xlpm.r,_xlfn.XLOOKUP(_xlpm.k,Table1[Column1],Table1[Column1],""),_xlpm.h,_xlfn._xlws.FILTER(_xlpm.r,_xlpm.r&lt;&gt;"",""),IFERROR(INDEX(_xlpm.h,1),""))</f>
        <v/>
      </c>
    </row>
    <row r="89" spans="1:16" x14ac:dyDescent="0.2">
      <c r="A89" s="117">
        <v>87</v>
      </c>
      <c r="B89" s="117">
        <v>510012</v>
      </c>
      <c r="C89" s="118" t="s">
        <v>20977</v>
      </c>
      <c r="D89" s="118" t="s">
        <v>18508</v>
      </c>
      <c r="E89" s="118" t="s">
        <v>20997</v>
      </c>
      <c r="F89" s="118">
        <v>72874</v>
      </c>
      <c r="G89" s="118" t="s">
        <v>21016</v>
      </c>
      <c r="H89" s="121">
        <v>921375</v>
      </c>
      <c r="I89" s="120">
        <v>45958</v>
      </c>
      <c r="J89" s="117"/>
      <c r="K89" s="117"/>
      <c r="L89" s="120">
        <v>46001</v>
      </c>
      <c r="M89" s="118" t="s">
        <v>20999</v>
      </c>
      <c r="N89" s="120">
        <v>46001</v>
      </c>
      <c r="O89" s="124" t="str">
        <f t="shared" si="1"/>
        <v>72874-921375</v>
      </c>
      <c r="P89" t="str" cm="1">
        <f t="array" ref="P89">_xlfn.LET(_xlpm.s,_xlfn.SEQUENCE(25,1,0,1),_xlpm.off,CEILING(_xlpm.s/2,1)*IF(ISEVEN(_xlpm.s),1,-1),_xlpm.k,_xlfn.VSTACK($O89,VALUE($F89)&amp;($H89+_xlpm.off)),_xlpm.r,_xlfn.XLOOKUP(_xlpm.k,Table1[Column1],Table1[Column1],""),_xlpm.h,_xlfn._xlws.FILTER(_xlpm.r,_xlpm.r&lt;&gt;"",""),IFERROR(INDEX(_xlpm.h,1),""))</f>
        <v/>
      </c>
    </row>
    <row r="90" spans="1:16" x14ac:dyDescent="0.2">
      <c r="A90" s="117">
        <v>88</v>
      </c>
      <c r="B90" s="117">
        <v>510012</v>
      </c>
      <c r="C90" s="118" t="s">
        <v>20977</v>
      </c>
      <c r="D90" s="118" t="s">
        <v>18508</v>
      </c>
      <c r="E90" s="118" t="s">
        <v>21017</v>
      </c>
      <c r="F90" s="118">
        <v>381</v>
      </c>
      <c r="G90" s="118" t="s">
        <v>21018</v>
      </c>
      <c r="H90" s="119">
        <v>-1414490</v>
      </c>
      <c r="I90" s="120">
        <v>45993</v>
      </c>
      <c r="J90" s="117"/>
      <c r="K90" s="117"/>
      <c r="L90" s="120">
        <v>46001</v>
      </c>
      <c r="M90" s="118" t="s">
        <v>20999</v>
      </c>
      <c r="N90" s="120">
        <v>46001</v>
      </c>
      <c r="O90" s="124" t="str">
        <f t="shared" si="1"/>
        <v>3811414490</v>
      </c>
      <c r="P90" t="str" cm="1">
        <f t="array" ref="P90">_xlfn.LET(_xlpm.s,_xlfn.SEQUENCE(25,1,0,1),_xlpm.off,CEILING(_xlpm.s/2,1)*IF(ISEVEN(_xlpm.s),1,-1),_xlpm.k,_xlfn.VSTACK($O90,VALUE($F90)&amp;($H90+_xlpm.off)),_xlpm.r,_xlfn.XLOOKUP(_xlpm.k,Table1[Column1],Table1[Column1],""),_xlpm.h,_xlfn._xlws.FILTER(_xlpm.r,_xlpm.r&lt;&gt;"",""),IFERROR(INDEX(_xlpm.h,1),""))</f>
        <v/>
      </c>
    </row>
    <row r="91" spans="1:16" x14ac:dyDescent="0.2">
      <c r="A91" s="117">
        <v>89</v>
      </c>
      <c r="B91" s="117">
        <v>510012</v>
      </c>
      <c r="C91" s="118" t="s">
        <v>20977</v>
      </c>
      <c r="D91" s="118" t="s">
        <v>18508</v>
      </c>
      <c r="E91" s="118" t="s">
        <v>21017</v>
      </c>
      <c r="F91" s="118">
        <v>333</v>
      </c>
      <c r="G91" s="118" t="s">
        <v>21019</v>
      </c>
      <c r="H91" s="119">
        <v>-1097928</v>
      </c>
      <c r="I91" s="120">
        <v>45980</v>
      </c>
      <c r="J91" s="117"/>
      <c r="K91" s="117"/>
      <c r="L91" s="120">
        <v>46001</v>
      </c>
      <c r="M91" s="118" t="s">
        <v>20999</v>
      </c>
      <c r="N91" s="120">
        <v>46001</v>
      </c>
      <c r="O91" s="124" t="str">
        <f t="shared" si="1"/>
        <v>3331097928</v>
      </c>
      <c r="P91" t="str" cm="1">
        <f t="array" ref="P91">_xlfn.LET(_xlpm.s,_xlfn.SEQUENCE(25,1,0,1),_xlpm.off,CEILING(_xlpm.s/2,1)*IF(ISEVEN(_xlpm.s),1,-1),_xlpm.k,_xlfn.VSTACK($O91,VALUE($F91)&amp;($H91+_xlpm.off)),_xlpm.r,_xlfn.XLOOKUP(_xlpm.k,Table1[Column1],Table1[Column1],""),_xlpm.h,_xlfn._xlws.FILTER(_xlpm.r,_xlpm.r&lt;&gt;"",""),IFERROR(INDEX(_xlpm.h,1),""))</f>
        <v/>
      </c>
    </row>
    <row r="92" spans="1:16" x14ac:dyDescent="0.2">
      <c r="A92" s="117">
        <v>90</v>
      </c>
      <c r="B92" s="117">
        <v>510013</v>
      </c>
      <c r="C92" s="118" t="s">
        <v>20977</v>
      </c>
      <c r="D92" s="118" t="s">
        <v>18508</v>
      </c>
      <c r="E92" s="118" t="s">
        <v>20997</v>
      </c>
      <c r="F92" s="118">
        <v>73185</v>
      </c>
      <c r="G92" s="118" t="s">
        <v>21020</v>
      </c>
      <c r="H92" s="121">
        <v>1093028</v>
      </c>
      <c r="I92" s="120">
        <v>45960</v>
      </c>
      <c r="J92" s="117"/>
      <c r="K92" s="117"/>
      <c r="L92" s="120">
        <v>46001</v>
      </c>
      <c r="M92" s="118" t="s">
        <v>20999</v>
      </c>
      <c r="N92" s="120">
        <v>46001</v>
      </c>
      <c r="O92" s="124" t="str">
        <f t="shared" si="1"/>
        <v>73185-1093028</v>
      </c>
      <c r="P92" t="str" cm="1">
        <f t="array" ref="P92">_xlfn.LET(_xlpm.s,_xlfn.SEQUENCE(25,1,0,1),_xlpm.off,CEILING(_xlpm.s/2,1)*IF(ISEVEN(_xlpm.s),1,-1),_xlpm.k,_xlfn.VSTACK($O92,VALUE($F92)&amp;($H92+_xlpm.off)),_xlpm.r,_xlfn.XLOOKUP(_xlpm.k,Table1[Column1],Table1[Column1],""),_xlpm.h,_xlfn._xlws.FILTER(_xlpm.r,_xlpm.r&lt;&gt;"",""),IFERROR(INDEX(_xlpm.h,1),""))</f>
        <v/>
      </c>
    </row>
    <row r="93" spans="1:16" x14ac:dyDescent="0.2">
      <c r="A93" s="117">
        <v>91</v>
      </c>
      <c r="B93" s="117">
        <v>510013</v>
      </c>
      <c r="C93" s="118" t="s">
        <v>20977</v>
      </c>
      <c r="D93" s="118" t="s">
        <v>18508</v>
      </c>
      <c r="E93" s="118" t="s">
        <v>20997</v>
      </c>
      <c r="F93" s="118">
        <v>71244</v>
      </c>
      <c r="G93" s="118" t="s">
        <v>21021</v>
      </c>
      <c r="H93" s="121">
        <v>230337</v>
      </c>
      <c r="I93" s="120">
        <v>45952</v>
      </c>
      <c r="J93" s="117"/>
      <c r="K93" s="117"/>
      <c r="L93" s="120">
        <v>46001</v>
      </c>
      <c r="M93" s="118" t="s">
        <v>20999</v>
      </c>
      <c r="N93" s="120">
        <v>46001</v>
      </c>
      <c r="O93" s="124" t="str">
        <f t="shared" si="1"/>
        <v>71244-230337</v>
      </c>
      <c r="P93" t="str" cm="1">
        <f t="array" ref="P93">_xlfn.LET(_xlpm.s,_xlfn.SEQUENCE(25,1,0,1),_xlpm.off,CEILING(_xlpm.s/2,1)*IF(ISEVEN(_xlpm.s),1,-1),_xlpm.k,_xlfn.VSTACK($O93,VALUE($F93)&amp;($H93+_xlpm.off)),_xlpm.r,_xlfn.XLOOKUP(_xlpm.k,Table1[Column1],Table1[Column1],""),_xlpm.h,_xlfn._xlws.FILTER(_xlpm.r,_xlpm.r&lt;&gt;"",""),IFERROR(INDEX(_xlpm.h,1),""))</f>
        <v/>
      </c>
    </row>
    <row r="94" spans="1:16" x14ac:dyDescent="0.2">
      <c r="A94" s="117">
        <v>92</v>
      </c>
      <c r="B94" s="117">
        <v>510013</v>
      </c>
      <c r="C94" s="118" t="s">
        <v>20977</v>
      </c>
      <c r="D94" s="118" t="s">
        <v>18508</v>
      </c>
      <c r="E94" s="118" t="s">
        <v>20997</v>
      </c>
      <c r="F94" s="118">
        <v>73183</v>
      </c>
      <c r="G94" s="118" t="s">
        <v>21022</v>
      </c>
      <c r="H94" s="121">
        <v>615600</v>
      </c>
      <c r="I94" s="120">
        <v>45961</v>
      </c>
      <c r="J94" s="117"/>
      <c r="K94" s="117"/>
      <c r="L94" s="120">
        <v>46001</v>
      </c>
      <c r="M94" s="118" t="s">
        <v>20999</v>
      </c>
      <c r="N94" s="120">
        <v>46001</v>
      </c>
      <c r="O94" s="124" t="str">
        <f t="shared" si="1"/>
        <v>73183-615600</v>
      </c>
      <c r="P94" t="str" cm="1">
        <f t="array" ref="P94">_xlfn.LET(_xlpm.s,_xlfn.SEQUENCE(25,1,0,1),_xlpm.off,CEILING(_xlpm.s/2,1)*IF(ISEVEN(_xlpm.s),1,-1),_xlpm.k,_xlfn.VSTACK($O94,VALUE($F94)&amp;($H94+_xlpm.off)),_xlpm.r,_xlfn.XLOOKUP(_xlpm.k,Table1[Column1],Table1[Column1],""),_xlpm.h,_xlfn._xlws.FILTER(_xlpm.r,_xlpm.r&lt;&gt;"",""),IFERROR(INDEX(_xlpm.h,1),""))</f>
        <v/>
      </c>
    </row>
    <row r="95" spans="1:16" x14ac:dyDescent="0.2">
      <c r="A95" s="117">
        <v>93</v>
      </c>
      <c r="B95" s="117">
        <v>510013</v>
      </c>
      <c r="C95" s="118" t="s">
        <v>20977</v>
      </c>
      <c r="D95" s="118" t="s">
        <v>18508</v>
      </c>
      <c r="E95" s="118" t="s">
        <v>20997</v>
      </c>
      <c r="F95" s="118">
        <v>73184</v>
      </c>
      <c r="G95" s="118" t="s">
        <v>21023</v>
      </c>
      <c r="H95" s="121">
        <v>460688</v>
      </c>
      <c r="I95" s="120">
        <v>45960</v>
      </c>
      <c r="J95" s="117"/>
      <c r="K95" s="117"/>
      <c r="L95" s="120">
        <v>46001</v>
      </c>
      <c r="M95" s="118" t="s">
        <v>20999</v>
      </c>
      <c r="N95" s="120">
        <v>46001</v>
      </c>
      <c r="O95" s="124" t="str">
        <f t="shared" si="1"/>
        <v>73184-460688</v>
      </c>
      <c r="P95" t="str" cm="1">
        <f t="array" ref="P95">_xlfn.LET(_xlpm.s,_xlfn.SEQUENCE(25,1,0,1),_xlpm.off,CEILING(_xlpm.s/2,1)*IF(ISEVEN(_xlpm.s),1,-1),_xlpm.k,_xlfn.VSTACK($O95,VALUE($F95)&amp;($H95+_xlpm.off)),_xlpm.r,_xlfn.XLOOKUP(_xlpm.k,Table1[Column1],Table1[Column1],""),_xlpm.h,_xlfn._xlws.FILTER(_xlpm.r,_xlpm.r&lt;&gt;"",""),IFERROR(INDEX(_xlpm.h,1),""))</f>
        <v/>
      </c>
    </row>
    <row r="96" spans="1:16" x14ac:dyDescent="0.2">
      <c r="A96" s="117">
        <v>94</v>
      </c>
      <c r="B96" s="117">
        <v>510014</v>
      </c>
      <c r="C96" s="118" t="s">
        <v>20977</v>
      </c>
      <c r="D96" s="118" t="s">
        <v>18508</v>
      </c>
      <c r="E96" s="118" t="s">
        <v>20997</v>
      </c>
      <c r="F96" s="118">
        <v>73187</v>
      </c>
      <c r="G96" s="118" t="s">
        <v>21024</v>
      </c>
      <c r="H96" s="121">
        <v>6543639</v>
      </c>
      <c r="I96" s="120">
        <v>45955</v>
      </c>
      <c r="J96" s="117"/>
      <c r="K96" s="117"/>
      <c r="L96" s="120">
        <v>46001</v>
      </c>
      <c r="M96" s="118" t="s">
        <v>20999</v>
      </c>
      <c r="N96" s="120">
        <v>46001</v>
      </c>
      <c r="O96" s="124" t="str">
        <f t="shared" si="1"/>
        <v>73187-6543639</v>
      </c>
      <c r="P96" t="str" cm="1">
        <f t="array" ref="P96">_xlfn.LET(_xlpm.s,_xlfn.SEQUENCE(25,1,0,1),_xlpm.off,CEILING(_xlpm.s/2,1)*IF(ISEVEN(_xlpm.s),1,-1),_xlpm.k,_xlfn.VSTACK($O96,VALUE($F96)&amp;($H96+_xlpm.off)),_xlpm.r,_xlfn.XLOOKUP(_xlpm.k,Table1[Column1],Table1[Column1],""),_xlpm.h,_xlfn._xlws.FILTER(_xlpm.r,_xlpm.r&lt;&gt;"",""),IFERROR(INDEX(_xlpm.h,1),""))</f>
        <v/>
      </c>
    </row>
    <row r="97" spans="1:16" x14ac:dyDescent="0.2">
      <c r="A97" s="117">
        <v>95</v>
      </c>
      <c r="B97" s="117">
        <v>510014</v>
      </c>
      <c r="C97" s="118" t="s">
        <v>20977</v>
      </c>
      <c r="D97" s="118" t="s">
        <v>18508</v>
      </c>
      <c r="E97" s="118" t="s">
        <v>20997</v>
      </c>
      <c r="F97" s="118">
        <v>73180</v>
      </c>
      <c r="G97" s="118" t="s">
        <v>21025</v>
      </c>
      <c r="H97" s="121">
        <v>6393654</v>
      </c>
      <c r="I97" s="120">
        <v>45959</v>
      </c>
      <c r="J97" s="117"/>
      <c r="K97" s="117"/>
      <c r="L97" s="120">
        <v>46001</v>
      </c>
      <c r="M97" s="118" t="s">
        <v>20999</v>
      </c>
      <c r="N97" s="120">
        <v>46001</v>
      </c>
      <c r="O97" s="124" t="str">
        <f t="shared" si="1"/>
        <v>73180-6393654</v>
      </c>
      <c r="P97" t="str" cm="1">
        <f t="array" ref="P97">_xlfn.LET(_xlpm.s,_xlfn.SEQUENCE(25,1,0,1),_xlpm.off,CEILING(_xlpm.s/2,1)*IF(ISEVEN(_xlpm.s),1,-1),_xlpm.k,_xlfn.VSTACK($O97,VALUE($F97)&amp;($H97+_xlpm.off)),_xlpm.r,_xlfn.XLOOKUP(_xlpm.k,Table1[Column1],Table1[Column1],""),_xlpm.h,_xlfn._xlws.FILTER(_xlpm.r,_xlpm.r&lt;&gt;"",""),IFERROR(INDEX(_xlpm.h,1),""))</f>
        <v/>
      </c>
    </row>
    <row r="98" spans="1:16" x14ac:dyDescent="0.2">
      <c r="A98" s="117">
        <v>96</v>
      </c>
      <c r="B98" s="117">
        <v>510014</v>
      </c>
      <c r="C98" s="118" t="s">
        <v>20977</v>
      </c>
      <c r="D98" s="118" t="s">
        <v>18508</v>
      </c>
      <c r="E98" s="118" t="s">
        <v>20997</v>
      </c>
      <c r="F98" s="118">
        <v>73181</v>
      </c>
      <c r="G98" s="118" t="s">
        <v>21026</v>
      </c>
      <c r="H98" s="121">
        <v>578907</v>
      </c>
      <c r="I98" s="120">
        <v>45959</v>
      </c>
      <c r="J98" s="117"/>
      <c r="K98" s="117"/>
      <c r="L98" s="120">
        <v>46001</v>
      </c>
      <c r="M98" s="118" t="s">
        <v>20999</v>
      </c>
      <c r="N98" s="120">
        <v>46001</v>
      </c>
      <c r="O98" s="124" t="str">
        <f t="shared" si="1"/>
        <v>73181-578907</v>
      </c>
      <c r="P98" t="str" cm="1">
        <f t="array" ref="P98">_xlfn.LET(_xlpm.s,_xlfn.SEQUENCE(25,1,0,1),_xlpm.off,CEILING(_xlpm.s/2,1)*IF(ISEVEN(_xlpm.s),1,-1),_xlpm.k,_xlfn.VSTACK($O98,VALUE($F98)&amp;($H98+_xlpm.off)),_xlpm.r,_xlfn.XLOOKUP(_xlpm.k,Table1[Column1],Table1[Column1],""),_xlpm.h,_xlfn._xlws.FILTER(_xlpm.r,_xlpm.r&lt;&gt;"",""),IFERROR(INDEX(_xlpm.h,1),""))</f>
        <v/>
      </c>
    </row>
    <row r="99" spans="1:16" x14ac:dyDescent="0.2">
      <c r="A99" s="117">
        <v>97</v>
      </c>
      <c r="B99" s="117">
        <v>510014</v>
      </c>
      <c r="C99" s="118" t="s">
        <v>20977</v>
      </c>
      <c r="D99" s="118" t="s">
        <v>18508</v>
      </c>
      <c r="E99" s="118" t="s">
        <v>20997</v>
      </c>
      <c r="F99" s="118">
        <v>73182</v>
      </c>
      <c r="G99" s="118" t="s">
        <v>21027</v>
      </c>
      <c r="H99" s="121">
        <v>230337</v>
      </c>
      <c r="I99" s="120">
        <v>45959</v>
      </c>
      <c r="J99" s="117"/>
      <c r="K99" s="117"/>
      <c r="L99" s="120">
        <v>46001</v>
      </c>
      <c r="M99" s="118" t="s">
        <v>20999</v>
      </c>
      <c r="N99" s="120">
        <v>46001</v>
      </c>
      <c r="O99" s="124" t="str">
        <f t="shared" si="1"/>
        <v>73182-230337</v>
      </c>
      <c r="P99" t="str" cm="1">
        <f t="array" ref="P99">_xlfn.LET(_xlpm.s,_xlfn.SEQUENCE(25,1,0,1),_xlpm.off,CEILING(_xlpm.s/2,1)*IF(ISEVEN(_xlpm.s),1,-1),_xlpm.k,_xlfn.VSTACK($O99,VALUE($F99)&amp;($H99+_xlpm.off)),_xlpm.r,_xlfn.XLOOKUP(_xlpm.k,Table1[Column1],Table1[Column1],""),_xlpm.h,_xlfn._xlws.FILTER(_xlpm.r,_xlpm.r&lt;&gt;"",""),IFERROR(INDEX(_xlpm.h,1),""))</f>
        <v/>
      </c>
    </row>
    <row r="100" spans="1:16" x14ac:dyDescent="0.2">
      <c r="A100" s="117">
        <v>98</v>
      </c>
      <c r="B100" s="117">
        <v>510014</v>
      </c>
      <c r="C100" s="118" t="s">
        <v>20977</v>
      </c>
      <c r="D100" s="118" t="s">
        <v>18508</v>
      </c>
      <c r="E100" s="118" t="s">
        <v>20997</v>
      </c>
      <c r="F100" s="118">
        <v>71246</v>
      </c>
      <c r="G100" s="118" t="s">
        <v>21028</v>
      </c>
      <c r="H100" s="121">
        <v>5997132</v>
      </c>
      <c r="I100" s="120">
        <v>45951</v>
      </c>
      <c r="J100" s="117"/>
      <c r="K100" s="117"/>
      <c r="L100" s="120">
        <v>46001</v>
      </c>
      <c r="M100" s="118" t="s">
        <v>20999</v>
      </c>
      <c r="N100" s="120">
        <v>46001</v>
      </c>
      <c r="O100" s="124" t="str">
        <f t="shared" si="1"/>
        <v>71246-5997132</v>
      </c>
      <c r="P100" t="str" cm="1">
        <f t="array" ref="P100">_xlfn.LET(_xlpm.s,_xlfn.SEQUENCE(25,1,0,1),_xlpm.off,CEILING(_xlpm.s/2,1)*IF(ISEVEN(_xlpm.s),1,-1),_xlpm.k,_xlfn.VSTACK($O100,VALUE($F100)&amp;($H100+_xlpm.off)),_xlpm.r,_xlfn.XLOOKUP(_xlpm.k,Table1[Column1],Table1[Column1],""),_xlpm.h,_xlfn._xlws.FILTER(_xlpm.r,_xlpm.r&lt;&gt;"",""),IFERROR(INDEX(_xlpm.h,1),""))</f>
        <v/>
      </c>
    </row>
    <row r="101" spans="1:16" x14ac:dyDescent="0.2">
      <c r="A101" s="117">
        <v>99</v>
      </c>
      <c r="B101" s="117">
        <v>510014</v>
      </c>
      <c r="C101" s="118" t="s">
        <v>20977</v>
      </c>
      <c r="D101" s="118" t="s">
        <v>18508</v>
      </c>
      <c r="E101" s="118" t="s">
        <v>20997</v>
      </c>
      <c r="F101" s="118">
        <v>75092</v>
      </c>
      <c r="G101" s="118" t="s">
        <v>21029</v>
      </c>
      <c r="H101" s="121">
        <v>615600</v>
      </c>
      <c r="I101" s="120">
        <v>45962</v>
      </c>
      <c r="J101" s="117"/>
      <c r="K101" s="117"/>
      <c r="L101" s="120">
        <v>46001</v>
      </c>
      <c r="M101" s="118" t="s">
        <v>20999</v>
      </c>
      <c r="N101" s="120">
        <v>46001</v>
      </c>
      <c r="O101" s="124" t="str">
        <f t="shared" si="1"/>
        <v>75092-615600</v>
      </c>
      <c r="P101" t="str" cm="1">
        <f t="array" ref="P101">_xlfn.LET(_xlpm.s,_xlfn.SEQUENCE(25,1,0,1),_xlpm.off,CEILING(_xlpm.s/2,1)*IF(ISEVEN(_xlpm.s),1,-1),_xlpm.k,_xlfn.VSTACK($O101,VALUE($F101)&amp;($H101+_xlpm.off)),_xlpm.r,_xlfn.XLOOKUP(_xlpm.k,Table1[Column1],Table1[Column1],""),_xlpm.h,_xlfn._xlws.FILTER(_xlpm.r,_xlpm.r&lt;&gt;"",""),IFERROR(INDEX(_xlpm.h,1),""))</f>
        <v/>
      </c>
    </row>
    <row r="102" spans="1:16" x14ac:dyDescent="0.2">
      <c r="A102" s="117">
        <v>100</v>
      </c>
      <c r="B102" s="117">
        <v>510014</v>
      </c>
      <c r="C102" s="118" t="s">
        <v>20977</v>
      </c>
      <c r="D102" s="118" t="s">
        <v>18508</v>
      </c>
      <c r="E102" s="118" t="s">
        <v>20997</v>
      </c>
      <c r="F102" s="118">
        <v>73179</v>
      </c>
      <c r="G102" s="118" t="s">
        <v>21030</v>
      </c>
      <c r="H102" s="121">
        <v>7146320</v>
      </c>
      <c r="I102" s="120">
        <v>45960</v>
      </c>
      <c r="J102" s="117"/>
      <c r="K102" s="117"/>
      <c r="L102" s="120">
        <v>46001</v>
      </c>
      <c r="M102" s="118" t="s">
        <v>20999</v>
      </c>
      <c r="N102" s="120">
        <v>46001</v>
      </c>
      <c r="O102" s="124" t="str">
        <f t="shared" si="1"/>
        <v>73179-7146320</v>
      </c>
      <c r="P102" t="str" cm="1">
        <f t="array" ref="P102">_xlfn.LET(_xlpm.s,_xlfn.SEQUENCE(25,1,0,1),_xlpm.off,CEILING(_xlpm.s/2,1)*IF(ISEVEN(_xlpm.s),1,-1),_xlpm.k,_xlfn.VSTACK($O102,VALUE($F102)&amp;($H102+_xlpm.off)),_xlpm.r,_xlfn.XLOOKUP(_xlpm.k,Table1[Column1],Table1[Column1],""),_xlpm.h,_xlfn._xlws.FILTER(_xlpm.r,_xlpm.r&lt;&gt;"",""),IFERROR(INDEX(_xlpm.h,1),""))</f>
        <v/>
      </c>
    </row>
    <row r="103" spans="1:16" x14ac:dyDescent="0.2">
      <c r="A103" s="117">
        <v>101</v>
      </c>
      <c r="B103" s="117">
        <v>510015</v>
      </c>
      <c r="C103" s="118" t="s">
        <v>20977</v>
      </c>
      <c r="D103" s="118" t="s">
        <v>18508</v>
      </c>
      <c r="E103" s="118" t="s">
        <v>20997</v>
      </c>
      <c r="F103" s="118">
        <v>72884</v>
      </c>
      <c r="G103" s="118" t="s">
        <v>21031</v>
      </c>
      <c r="H103" s="121">
        <v>1586115</v>
      </c>
      <c r="I103" s="120">
        <v>45961</v>
      </c>
      <c r="J103" s="117"/>
      <c r="K103" s="117"/>
      <c r="L103" s="120">
        <v>46001</v>
      </c>
      <c r="M103" s="118" t="s">
        <v>20999</v>
      </c>
      <c r="N103" s="120">
        <v>46001</v>
      </c>
      <c r="O103" s="124" t="str">
        <f t="shared" si="1"/>
        <v>72884-1586115</v>
      </c>
      <c r="P103" t="str" cm="1">
        <f t="array" ref="P103">_xlfn.LET(_xlpm.s,_xlfn.SEQUENCE(25,1,0,1),_xlpm.off,CEILING(_xlpm.s/2,1)*IF(ISEVEN(_xlpm.s),1,-1),_xlpm.k,_xlfn.VSTACK($O103,VALUE($F103)&amp;($H103+_xlpm.off)),_xlpm.r,_xlfn.XLOOKUP(_xlpm.k,Table1[Column1],Table1[Column1],""),_xlpm.h,_xlfn._xlws.FILTER(_xlpm.r,_xlpm.r&lt;&gt;"",""),IFERROR(INDEX(_xlpm.h,1),""))</f>
        <v/>
      </c>
    </row>
    <row r="104" spans="1:16" x14ac:dyDescent="0.2">
      <c r="A104" s="117">
        <v>102</v>
      </c>
      <c r="B104" s="117">
        <v>510015</v>
      </c>
      <c r="C104" s="118" t="s">
        <v>20977</v>
      </c>
      <c r="D104" s="118" t="s">
        <v>18508</v>
      </c>
      <c r="E104" s="118" t="s">
        <v>20997</v>
      </c>
      <c r="F104" s="118">
        <v>72971</v>
      </c>
      <c r="G104" s="118" t="s">
        <v>21032</v>
      </c>
      <c r="H104" s="121">
        <v>2186055</v>
      </c>
      <c r="I104" s="120">
        <v>45961</v>
      </c>
      <c r="J104" s="117"/>
      <c r="K104" s="117"/>
      <c r="L104" s="120">
        <v>46001</v>
      </c>
      <c r="M104" s="118" t="s">
        <v>20999</v>
      </c>
      <c r="N104" s="120">
        <v>46001</v>
      </c>
      <c r="O104" s="124" t="str">
        <f t="shared" si="1"/>
        <v>72971-2186055</v>
      </c>
      <c r="P104" t="str" cm="1">
        <f t="array" ref="P104">_xlfn.LET(_xlpm.s,_xlfn.SEQUENCE(25,1,0,1),_xlpm.off,CEILING(_xlpm.s/2,1)*IF(ISEVEN(_xlpm.s),1,-1),_xlpm.k,_xlfn.VSTACK($O104,VALUE($F104)&amp;($H104+_xlpm.off)),_xlpm.r,_xlfn.XLOOKUP(_xlpm.k,Table1[Column1],Table1[Column1],""),_xlpm.h,_xlfn._xlws.FILTER(_xlpm.r,_xlpm.r&lt;&gt;"",""),IFERROR(INDEX(_xlpm.h,1),""))</f>
        <v/>
      </c>
    </row>
    <row r="105" spans="1:16" x14ac:dyDescent="0.2">
      <c r="A105" s="117">
        <v>103</v>
      </c>
      <c r="B105" s="117">
        <v>510015</v>
      </c>
      <c r="C105" s="118" t="s">
        <v>20977</v>
      </c>
      <c r="D105" s="118" t="s">
        <v>18508</v>
      </c>
      <c r="E105" s="118" t="s">
        <v>20997</v>
      </c>
      <c r="F105" s="118">
        <v>72872</v>
      </c>
      <c r="G105" s="118" t="s">
        <v>21033</v>
      </c>
      <c r="H105" s="121">
        <v>2186055</v>
      </c>
      <c r="I105" s="120">
        <v>45958</v>
      </c>
      <c r="J105" s="117"/>
      <c r="K105" s="117"/>
      <c r="L105" s="120">
        <v>46001</v>
      </c>
      <c r="M105" s="118" t="s">
        <v>20999</v>
      </c>
      <c r="N105" s="120">
        <v>46001</v>
      </c>
      <c r="O105" s="124" t="str">
        <f t="shared" si="1"/>
        <v>72872-2186055</v>
      </c>
      <c r="P105" t="str" cm="1">
        <f t="array" ref="P105">_xlfn.LET(_xlpm.s,_xlfn.SEQUENCE(25,1,0,1),_xlpm.off,CEILING(_xlpm.s/2,1)*IF(ISEVEN(_xlpm.s),1,-1),_xlpm.k,_xlfn.VSTACK($O105,VALUE($F105)&amp;($H105+_xlpm.off)),_xlpm.r,_xlfn.XLOOKUP(_xlpm.k,Table1[Column1],Table1[Column1],""),_xlpm.h,_xlfn._xlws.FILTER(_xlpm.r,_xlpm.r&lt;&gt;"",""),IFERROR(INDEX(_xlpm.h,1),""))</f>
        <v/>
      </c>
    </row>
    <row r="106" spans="1:16" x14ac:dyDescent="0.2">
      <c r="A106" s="117">
        <v>104</v>
      </c>
      <c r="B106" s="117">
        <v>510015</v>
      </c>
      <c r="C106" s="118" t="s">
        <v>20977</v>
      </c>
      <c r="D106" s="118" t="s">
        <v>18508</v>
      </c>
      <c r="E106" s="118" t="s">
        <v>20997</v>
      </c>
      <c r="F106" s="118">
        <v>71191</v>
      </c>
      <c r="G106" s="118" t="s">
        <v>21034</v>
      </c>
      <c r="H106" s="121">
        <v>460688</v>
      </c>
      <c r="I106" s="120">
        <v>45954</v>
      </c>
      <c r="J106" s="117"/>
      <c r="K106" s="117"/>
      <c r="L106" s="120">
        <v>46001</v>
      </c>
      <c r="M106" s="118" t="s">
        <v>20999</v>
      </c>
      <c r="N106" s="120">
        <v>46001</v>
      </c>
      <c r="O106" s="124" t="str">
        <f t="shared" si="1"/>
        <v>71191-460688</v>
      </c>
      <c r="P106" t="str" cm="1">
        <f t="array" ref="P106">_xlfn.LET(_xlpm.s,_xlfn.SEQUENCE(25,1,0,1),_xlpm.off,CEILING(_xlpm.s/2,1)*IF(ISEVEN(_xlpm.s),1,-1),_xlpm.k,_xlfn.VSTACK($O106,VALUE($F106)&amp;($H106+_xlpm.off)),_xlpm.r,_xlfn.XLOOKUP(_xlpm.k,Table1[Column1],Table1[Column1],""),_xlpm.h,_xlfn._xlws.FILTER(_xlpm.r,_xlpm.r&lt;&gt;"",""),IFERROR(INDEX(_xlpm.h,1),""))</f>
        <v/>
      </c>
    </row>
    <row r="107" spans="1:16" x14ac:dyDescent="0.2">
      <c r="A107" s="117">
        <v>105</v>
      </c>
      <c r="B107" s="117">
        <v>510016</v>
      </c>
      <c r="C107" s="118" t="s">
        <v>20977</v>
      </c>
      <c r="D107" s="118" t="s">
        <v>18508</v>
      </c>
      <c r="E107" s="118" t="s">
        <v>20997</v>
      </c>
      <c r="F107" s="118">
        <v>72886</v>
      </c>
      <c r="G107" s="118" t="s">
        <v>21035</v>
      </c>
      <c r="H107" s="121">
        <v>1199421</v>
      </c>
      <c r="I107" s="120">
        <v>45964</v>
      </c>
      <c r="J107" s="117"/>
      <c r="K107" s="117"/>
      <c r="L107" s="120">
        <v>46001</v>
      </c>
      <c r="M107" s="118" t="s">
        <v>20999</v>
      </c>
      <c r="N107" s="120">
        <v>46001</v>
      </c>
      <c r="O107" s="124" t="str">
        <f t="shared" si="1"/>
        <v>72886-1199421</v>
      </c>
      <c r="P107" t="str" cm="1">
        <f t="array" ref="P107">_xlfn.LET(_xlpm.s,_xlfn.SEQUENCE(25,1,0,1),_xlpm.off,CEILING(_xlpm.s/2,1)*IF(ISEVEN(_xlpm.s),1,-1),_xlpm.k,_xlfn.VSTACK($O107,VALUE($F107)&amp;($H107+_xlpm.off)),_xlpm.r,_xlfn.XLOOKUP(_xlpm.k,Table1[Column1],Table1[Column1],""),_xlpm.h,_xlfn._xlws.FILTER(_xlpm.r,_xlpm.r&lt;&gt;"",""),IFERROR(INDEX(_xlpm.h,1),""))</f>
        <v/>
      </c>
    </row>
    <row r="108" spans="1:16" x14ac:dyDescent="0.2">
      <c r="A108" s="117">
        <v>106</v>
      </c>
      <c r="B108" s="117">
        <v>510016</v>
      </c>
      <c r="C108" s="118" t="s">
        <v>20977</v>
      </c>
      <c r="D108" s="118" t="s">
        <v>18508</v>
      </c>
      <c r="E108" s="118" t="s">
        <v>20997</v>
      </c>
      <c r="F108" s="118">
        <v>72885</v>
      </c>
      <c r="G108" s="118" t="s">
        <v>21036</v>
      </c>
      <c r="H108" s="121">
        <v>460688</v>
      </c>
      <c r="I108" s="120">
        <v>45964</v>
      </c>
      <c r="J108" s="117"/>
      <c r="K108" s="117"/>
      <c r="L108" s="120">
        <v>46001</v>
      </c>
      <c r="M108" s="118" t="s">
        <v>20999</v>
      </c>
      <c r="N108" s="120">
        <v>46001</v>
      </c>
      <c r="O108" s="124" t="str">
        <f t="shared" si="1"/>
        <v>72885-460688</v>
      </c>
      <c r="P108" t="str" cm="1">
        <f t="array" ref="P108">_xlfn.LET(_xlpm.s,_xlfn.SEQUENCE(25,1,0,1),_xlpm.off,CEILING(_xlpm.s/2,1)*IF(ISEVEN(_xlpm.s),1,-1),_xlpm.k,_xlfn.VSTACK($O108,VALUE($F108)&amp;($H108+_xlpm.off)),_xlpm.r,_xlfn.XLOOKUP(_xlpm.k,Table1[Column1],Table1[Column1],""),_xlpm.h,_xlfn._xlws.FILTER(_xlpm.r,_xlpm.r&lt;&gt;"",""),IFERROR(INDEX(_xlpm.h,1),""))</f>
        <v/>
      </c>
    </row>
    <row r="109" spans="1:16" x14ac:dyDescent="0.2">
      <c r="A109" s="117">
        <v>107</v>
      </c>
      <c r="B109" s="117">
        <v>510016</v>
      </c>
      <c r="C109" s="118" t="s">
        <v>20977</v>
      </c>
      <c r="D109" s="118" t="s">
        <v>18508</v>
      </c>
      <c r="E109" s="118" t="s">
        <v>21037</v>
      </c>
      <c r="F109" s="118">
        <v>265</v>
      </c>
      <c r="G109" s="118" t="s">
        <v>21038</v>
      </c>
      <c r="H109" s="119">
        <v>-512177</v>
      </c>
      <c r="I109" s="120">
        <v>45997</v>
      </c>
      <c r="J109" s="117"/>
      <c r="K109" s="117"/>
      <c r="L109" s="120">
        <v>46001</v>
      </c>
      <c r="M109" s="118" t="s">
        <v>20999</v>
      </c>
      <c r="N109" s="120">
        <v>46001</v>
      </c>
      <c r="O109" s="124" t="str">
        <f t="shared" si="1"/>
        <v>265512177</v>
      </c>
      <c r="P109" t="str" cm="1">
        <f t="array" ref="P109">_xlfn.LET(_xlpm.s,_xlfn.SEQUENCE(25,1,0,1),_xlpm.off,CEILING(_xlpm.s/2,1)*IF(ISEVEN(_xlpm.s),1,-1),_xlpm.k,_xlfn.VSTACK($O109,VALUE($F109)&amp;($H109+_xlpm.off)),_xlpm.r,_xlfn.XLOOKUP(_xlpm.k,Table1[Column1],Table1[Column1],""),_xlpm.h,_xlfn._xlws.FILTER(_xlpm.r,_xlpm.r&lt;&gt;"",""),IFERROR(INDEX(_xlpm.h,1),""))</f>
        <v/>
      </c>
    </row>
    <row r="110" spans="1:16" x14ac:dyDescent="0.2">
      <c r="A110" s="117">
        <v>108</v>
      </c>
      <c r="B110" s="117">
        <v>510016</v>
      </c>
      <c r="C110" s="118" t="s">
        <v>20977</v>
      </c>
      <c r="D110" s="118" t="s">
        <v>18508</v>
      </c>
      <c r="E110" s="118" t="s">
        <v>20997</v>
      </c>
      <c r="F110" s="118">
        <v>71190</v>
      </c>
      <c r="G110" s="118" t="s">
        <v>21039</v>
      </c>
      <c r="H110" s="121">
        <v>626400</v>
      </c>
      <c r="I110" s="120">
        <v>45957</v>
      </c>
      <c r="J110" s="117"/>
      <c r="K110" s="117"/>
      <c r="L110" s="120">
        <v>46001</v>
      </c>
      <c r="M110" s="118" t="s">
        <v>20999</v>
      </c>
      <c r="N110" s="120">
        <v>46001</v>
      </c>
      <c r="O110" s="124" t="str">
        <f t="shared" si="1"/>
        <v>71190-626400</v>
      </c>
      <c r="P110" t="str" cm="1">
        <f t="array" ref="P110">_xlfn.LET(_xlpm.s,_xlfn.SEQUENCE(25,1,0,1),_xlpm.off,CEILING(_xlpm.s/2,1)*IF(ISEVEN(_xlpm.s),1,-1),_xlpm.k,_xlfn.VSTACK($O110,VALUE($F110)&amp;($H110+_xlpm.off)),_xlpm.r,_xlfn.XLOOKUP(_xlpm.k,Table1[Column1],Table1[Column1],""),_xlpm.h,_xlfn._xlws.FILTER(_xlpm.r,_xlpm.r&lt;&gt;"",""),IFERROR(INDEX(_xlpm.h,1),""))</f>
        <v/>
      </c>
    </row>
    <row r="111" spans="1:16" x14ac:dyDescent="0.2">
      <c r="A111" s="117">
        <v>109</v>
      </c>
      <c r="B111" s="117">
        <v>510016</v>
      </c>
      <c r="C111" s="118" t="s">
        <v>20977</v>
      </c>
      <c r="D111" s="118" t="s">
        <v>18508</v>
      </c>
      <c r="E111" s="118" t="s">
        <v>20997</v>
      </c>
      <c r="F111" s="118">
        <v>71195</v>
      </c>
      <c r="G111" s="118" t="s">
        <v>21040</v>
      </c>
      <c r="H111" s="121">
        <v>2315628</v>
      </c>
      <c r="I111" s="120">
        <v>45954</v>
      </c>
      <c r="J111" s="117"/>
      <c r="K111" s="117"/>
      <c r="L111" s="120">
        <v>46001</v>
      </c>
      <c r="M111" s="118" t="s">
        <v>20999</v>
      </c>
      <c r="N111" s="120">
        <v>46001</v>
      </c>
      <c r="O111" s="124" t="str">
        <f t="shared" si="1"/>
        <v>71195-2315628</v>
      </c>
      <c r="P111" t="str" cm="1">
        <f t="array" ref="P111">_xlfn.LET(_xlpm.s,_xlfn.SEQUENCE(25,1,0,1),_xlpm.off,CEILING(_xlpm.s/2,1)*IF(ISEVEN(_xlpm.s),1,-1),_xlpm.k,_xlfn.VSTACK($O111,VALUE($F111)&amp;($H111+_xlpm.off)),_xlpm.r,_xlfn.XLOOKUP(_xlpm.k,Table1[Column1],Table1[Column1],""),_xlpm.h,_xlfn._xlws.FILTER(_xlpm.r,_xlpm.r&lt;&gt;"",""),IFERROR(INDEX(_xlpm.h,1),""))</f>
        <v/>
      </c>
    </row>
    <row r="112" spans="1:16" x14ac:dyDescent="0.2">
      <c r="A112" s="117">
        <v>110</v>
      </c>
      <c r="B112" s="117">
        <v>510016</v>
      </c>
      <c r="C112" s="118" t="s">
        <v>20977</v>
      </c>
      <c r="D112" s="118" t="s">
        <v>18508</v>
      </c>
      <c r="E112" s="118" t="s">
        <v>20997</v>
      </c>
      <c r="F112" s="118">
        <v>71194</v>
      </c>
      <c r="G112" s="118" t="s">
        <v>21041</v>
      </c>
      <c r="H112" s="121">
        <v>2186055</v>
      </c>
      <c r="I112" s="120">
        <v>45954</v>
      </c>
      <c r="J112" s="117"/>
      <c r="K112" s="117"/>
      <c r="L112" s="120">
        <v>46001</v>
      </c>
      <c r="M112" s="118" t="s">
        <v>20999</v>
      </c>
      <c r="N112" s="120">
        <v>46001</v>
      </c>
      <c r="O112" s="124" t="str">
        <f t="shared" si="1"/>
        <v>71194-2186055</v>
      </c>
      <c r="P112" t="str" cm="1">
        <f t="array" ref="P112">_xlfn.LET(_xlpm.s,_xlfn.SEQUENCE(25,1,0,1),_xlpm.off,CEILING(_xlpm.s/2,1)*IF(ISEVEN(_xlpm.s),1,-1),_xlpm.k,_xlfn.VSTACK($O112,VALUE($F112)&amp;($H112+_xlpm.off)),_xlpm.r,_xlfn.XLOOKUP(_xlpm.k,Table1[Column1],Table1[Column1],""),_xlpm.h,_xlfn._xlws.FILTER(_xlpm.r,_xlpm.r&lt;&gt;"",""),IFERROR(INDEX(_xlpm.h,1),""))</f>
        <v/>
      </c>
    </row>
    <row r="113" spans="1:16" x14ac:dyDescent="0.2">
      <c r="A113" s="117">
        <v>111</v>
      </c>
      <c r="B113" s="117">
        <v>510016</v>
      </c>
      <c r="C113" s="118" t="s">
        <v>20977</v>
      </c>
      <c r="D113" s="118" t="s">
        <v>18508</v>
      </c>
      <c r="E113" s="118" t="s">
        <v>20997</v>
      </c>
      <c r="F113" s="118">
        <v>72871</v>
      </c>
      <c r="G113" s="118" t="s">
        <v>21042</v>
      </c>
      <c r="H113" s="121">
        <v>4772736</v>
      </c>
      <c r="I113" s="120">
        <v>45961</v>
      </c>
      <c r="J113" s="117"/>
      <c r="K113" s="117"/>
      <c r="L113" s="120">
        <v>46001</v>
      </c>
      <c r="M113" s="118" t="s">
        <v>20999</v>
      </c>
      <c r="N113" s="120">
        <v>46001</v>
      </c>
      <c r="O113" s="124" t="str">
        <f t="shared" si="1"/>
        <v>72871-4772736</v>
      </c>
      <c r="P113" t="str" cm="1">
        <f t="array" ref="P113">_xlfn.LET(_xlpm.s,_xlfn.SEQUENCE(25,1,0,1),_xlpm.off,CEILING(_xlpm.s/2,1)*IF(ISEVEN(_xlpm.s),1,-1),_xlpm.k,_xlfn.VSTACK($O113,VALUE($F113)&amp;($H113+_xlpm.off)),_xlpm.r,_xlfn.XLOOKUP(_xlpm.k,Table1[Column1],Table1[Column1],""),_xlpm.h,_xlfn._xlws.FILTER(_xlpm.r,_xlpm.r&lt;&gt;"",""),IFERROR(INDEX(_xlpm.h,1),""))</f>
        <v/>
      </c>
    </row>
    <row r="114" spans="1:16" x14ac:dyDescent="0.2">
      <c r="A114" s="117">
        <v>112</v>
      </c>
      <c r="B114" s="117">
        <v>510017</v>
      </c>
      <c r="C114" s="118" t="s">
        <v>20977</v>
      </c>
      <c r="D114" s="118" t="s">
        <v>18508</v>
      </c>
      <c r="E114" s="118" t="s">
        <v>20997</v>
      </c>
      <c r="F114" s="118">
        <v>71196</v>
      </c>
      <c r="G114" s="118" t="s">
        <v>21043</v>
      </c>
      <c r="H114" s="121">
        <v>604800</v>
      </c>
      <c r="I114" s="120">
        <v>45952</v>
      </c>
      <c r="J114" s="117"/>
      <c r="K114" s="117"/>
      <c r="L114" s="120">
        <v>46001</v>
      </c>
      <c r="M114" s="118" t="s">
        <v>20999</v>
      </c>
      <c r="N114" s="120">
        <v>46001</v>
      </c>
      <c r="O114" s="124" t="str">
        <f t="shared" si="1"/>
        <v>71196-604800</v>
      </c>
      <c r="P114" t="str" cm="1">
        <f t="array" ref="P114">_xlfn.LET(_xlpm.s,_xlfn.SEQUENCE(25,1,0,1),_xlpm.off,CEILING(_xlpm.s/2,1)*IF(ISEVEN(_xlpm.s),1,-1),_xlpm.k,_xlfn.VSTACK($O114,VALUE($F114)&amp;($H114+_xlpm.off)),_xlpm.r,_xlfn.XLOOKUP(_xlpm.k,Table1[Column1],Table1[Column1],""),_xlpm.h,_xlfn._xlws.FILTER(_xlpm.r,_xlpm.r&lt;&gt;"",""),IFERROR(INDEX(_xlpm.h,1),""))</f>
        <v/>
      </c>
    </row>
    <row r="115" spans="1:16" x14ac:dyDescent="0.2">
      <c r="A115" s="117">
        <v>113</v>
      </c>
      <c r="B115" s="117">
        <v>510017</v>
      </c>
      <c r="C115" s="118" t="s">
        <v>20977</v>
      </c>
      <c r="D115" s="118" t="s">
        <v>18508</v>
      </c>
      <c r="E115" s="118" t="s">
        <v>20997</v>
      </c>
      <c r="F115" s="118">
        <v>72887</v>
      </c>
      <c r="G115" s="118" t="s">
        <v>21044</v>
      </c>
      <c r="H115" s="121">
        <v>1199421</v>
      </c>
      <c r="I115" s="120">
        <v>45962</v>
      </c>
      <c r="J115" s="117"/>
      <c r="K115" s="117"/>
      <c r="L115" s="120">
        <v>46001</v>
      </c>
      <c r="M115" s="118" t="s">
        <v>20999</v>
      </c>
      <c r="N115" s="120">
        <v>46001</v>
      </c>
      <c r="O115" s="124" t="str">
        <f t="shared" si="1"/>
        <v>72887-1199421</v>
      </c>
      <c r="P115" t="str" cm="1">
        <f t="array" ref="P115">_xlfn.LET(_xlpm.s,_xlfn.SEQUENCE(25,1,0,1),_xlpm.off,CEILING(_xlpm.s/2,1)*IF(ISEVEN(_xlpm.s),1,-1),_xlpm.k,_xlfn.VSTACK($O115,VALUE($F115)&amp;($H115+_xlpm.off)),_xlpm.r,_xlfn.XLOOKUP(_xlpm.k,Table1[Column1],Table1[Column1],""),_xlpm.h,_xlfn._xlws.FILTER(_xlpm.r,_xlpm.r&lt;&gt;"",""),IFERROR(INDEX(_xlpm.h,1),""))</f>
        <v/>
      </c>
    </row>
    <row r="116" spans="1:16" x14ac:dyDescent="0.2">
      <c r="A116" s="117">
        <v>114</v>
      </c>
      <c r="B116" s="117">
        <v>510017</v>
      </c>
      <c r="C116" s="118" t="s">
        <v>20977</v>
      </c>
      <c r="D116" s="118" t="s">
        <v>18508</v>
      </c>
      <c r="E116" s="118" t="s">
        <v>20997</v>
      </c>
      <c r="F116" s="118">
        <v>72869</v>
      </c>
      <c r="G116" s="118" t="s">
        <v>21045</v>
      </c>
      <c r="H116" s="121">
        <v>4734747</v>
      </c>
      <c r="I116" s="120">
        <v>45959</v>
      </c>
      <c r="J116" s="117"/>
      <c r="K116" s="117"/>
      <c r="L116" s="120">
        <v>46001</v>
      </c>
      <c r="M116" s="118" t="s">
        <v>20999</v>
      </c>
      <c r="N116" s="120">
        <v>46001</v>
      </c>
      <c r="O116" s="124" t="str">
        <f t="shared" si="1"/>
        <v>72869-4734747</v>
      </c>
      <c r="P116" t="str" cm="1">
        <f t="array" ref="P116">_xlfn.LET(_xlpm.s,_xlfn.SEQUENCE(25,1,0,1),_xlpm.off,CEILING(_xlpm.s/2,1)*IF(ISEVEN(_xlpm.s),1,-1),_xlpm.k,_xlfn.VSTACK($O116,VALUE($F116)&amp;($H116+_xlpm.off)),_xlpm.r,_xlfn.XLOOKUP(_xlpm.k,Table1[Column1],Table1[Column1],""),_xlpm.h,_xlfn._xlws.FILTER(_xlpm.r,_xlpm.r&lt;&gt;"",""),IFERROR(INDEX(_xlpm.h,1),""))</f>
        <v/>
      </c>
    </row>
    <row r="117" spans="1:16" x14ac:dyDescent="0.2">
      <c r="A117" s="117">
        <v>115</v>
      </c>
      <c r="B117" s="117">
        <v>510017</v>
      </c>
      <c r="C117" s="118" t="s">
        <v>20977</v>
      </c>
      <c r="D117" s="118" t="s">
        <v>18508</v>
      </c>
      <c r="E117" s="118" t="s">
        <v>20997</v>
      </c>
      <c r="F117" s="118">
        <v>72870</v>
      </c>
      <c r="G117" s="118" t="s">
        <v>21046</v>
      </c>
      <c r="H117" s="121">
        <v>2361690</v>
      </c>
      <c r="I117" s="120">
        <v>45959</v>
      </c>
      <c r="J117" s="117"/>
      <c r="K117" s="117"/>
      <c r="L117" s="120">
        <v>46001</v>
      </c>
      <c r="M117" s="118" t="s">
        <v>20999</v>
      </c>
      <c r="N117" s="120">
        <v>46001</v>
      </c>
      <c r="O117" s="124" t="str">
        <f t="shared" si="1"/>
        <v>72870-2361690</v>
      </c>
      <c r="P117" t="str" cm="1">
        <f t="array" ref="P117">_xlfn.LET(_xlpm.s,_xlfn.SEQUENCE(25,1,0,1),_xlpm.off,CEILING(_xlpm.s/2,1)*IF(ISEVEN(_xlpm.s),1,-1),_xlpm.k,_xlfn.VSTACK($O117,VALUE($F117)&amp;($H117+_xlpm.off)),_xlpm.r,_xlfn.XLOOKUP(_xlpm.k,Table1[Column1],Table1[Column1],""),_xlpm.h,_xlfn._xlws.FILTER(_xlpm.r,_xlpm.r&lt;&gt;"",""),IFERROR(INDEX(_xlpm.h,1),""))</f>
        <v/>
      </c>
    </row>
    <row r="118" spans="1:16" x14ac:dyDescent="0.2">
      <c r="A118" s="117">
        <v>116</v>
      </c>
      <c r="B118" s="117">
        <v>510017</v>
      </c>
      <c r="C118" s="118" t="s">
        <v>20977</v>
      </c>
      <c r="D118" s="118" t="s">
        <v>18508</v>
      </c>
      <c r="E118" s="118" t="s">
        <v>21047</v>
      </c>
      <c r="F118" s="118">
        <v>252</v>
      </c>
      <c r="G118" s="118" t="s">
        <v>21048</v>
      </c>
      <c r="H118" s="119">
        <v>-821739</v>
      </c>
      <c r="I118" s="120">
        <v>45993</v>
      </c>
      <c r="J118" s="117"/>
      <c r="K118" s="117"/>
      <c r="L118" s="120">
        <v>46001</v>
      </c>
      <c r="M118" s="118" t="s">
        <v>20999</v>
      </c>
      <c r="N118" s="120">
        <v>46001</v>
      </c>
      <c r="O118" s="124" t="str">
        <f t="shared" si="1"/>
        <v>252821739</v>
      </c>
      <c r="P118" t="str" cm="1">
        <f t="array" ref="P118">_xlfn.LET(_xlpm.s,_xlfn.SEQUENCE(25,1,0,1),_xlpm.off,CEILING(_xlpm.s/2,1)*IF(ISEVEN(_xlpm.s),1,-1),_xlpm.k,_xlfn.VSTACK($O118,VALUE($F118)&amp;($H118+_xlpm.off)),_xlpm.r,_xlfn.XLOOKUP(_xlpm.k,Table1[Column1],Table1[Column1],""),_xlpm.h,_xlfn._xlws.FILTER(_xlpm.r,_xlpm.r&lt;&gt;"",""),IFERROR(INDEX(_xlpm.h,1),""))</f>
        <v/>
      </c>
    </row>
    <row r="119" spans="1:16" x14ac:dyDescent="0.2">
      <c r="A119" s="117">
        <v>117</v>
      </c>
      <c r="B119" s="117">
        <v>510017</v>
      </c>
      <c r="C119" s="118" t="s">
        <v>20977</v>
      </c>
      <c r="D119" s="118" t="s">
        <v>18508</v>
      </c>
      <c r="E119" s="118" t="s">
        <v>20997</v>
      </c>
      <c r="F119" s="118">
        <v>74331</v>
      </c>
      <c r="G119" s="118" t="s">
        <v>21049</v>
      </c>
      <c r="H119" s="121">
        <v>460688</v>
      </c>
      <c r="I119" s="120">
        <v>45966</v>
      </c>
      <c r="J119" s="117"/>
      <c r="K119" s="117"/>
      <c r="L119" s="120">
        <v>46001</v>
      </c>
      <c r="M119" s="118" t="s">
        <v>20999</v>
      </c>
      <c r="N119" s="120">
        <v>46001</v>
      </c>
      <c r="O119" s="124" t="str">
        <f t="shared" si="1"/>
        <v>74331-460688</v>
      </c>
      <c r="P119" t="str" cm="1">
        <f t="array" ref="P119">_xlfn.LET(_xlpm.s,_xlfn.SEQUENCE(25,1,0,1),_xlpm.off,CEILING(_xlpm.s/2,1)*IF(ISEVEN(_xlpm.s),1,-1),_xlpm.k,_xlfn.VSTACK($O119,VALUE($F119)&amp;($H119+_xlpm.off)),_xlpm.r,_xlfn.XLOOKUP(_xlpm.k,Table1[Column1],Table1[Column1],""),_xlpm.h,_xlfn._xlws.FILTER(_xlpm.r,_xlpm.r&lt;&gt;"",""),IFERROR(INDEX(_xlpm.h,1),""))</f>
        <v/>
      </c>
    </row>
    <row r="120" spans="1:16" x14ac:dyDescent="0.2">
      <c r="A120" s="117">
        <v>118</v>
      </c>
      <c r="B120" s="117">
        <v>510017</v>
      </c>
      <c r="C120" s="118" t="s">
        <v>20977</v>
      </c>
      <c r="D120" s="118" t="s">
        <v>18508</v>
      </c>
      <c r="E120" s="118" t="s">
        <v>20997</v>
      </c>
      <c r="F120" s="118">
        <v>71189</v>
      </c>
      <c r="G120" s="118" t="s">
        <v>21050</v>
      </c>
      <c r="H120" s="121">
        <v>2186055</v>
      </c>
      <c r="I120" s="120">
        <v>45955</v>
      </c>
      <c r="J120" s="117"/>
      <c r="K120" s="117"/>
      <c r="L120" s="120">
        <v>46001</v>
      </c>
      <c r="M120" s="118" t="s">
        <v>20999</v>
      </c>
      <c r="N120" s="120">
        <v>46001</v>
      </c>
      <c r="O120" s="124" t="str">
        <f t="shared" si="1"/>
        <v>71189-2186055</v>
      </c>
      <c r="P120" t="str" cm="1">
        <f t="array" ref="P120">_xlfn.LET(_xlpm.s,_xlfn.SEQUENCE(25,1,0,1),_xlpm.off,CEILING(_xlpm.s/2,1)*IF(ISEVEN(_xlpm.s),1,-1),_xlpm.k,_xlfn.VSTACK($O120,VALUE($F120)&amp;($H120+_xlpm.off)),_xlpm.r,_xlfn.XLOOKUP(_xlpm.k,Table1[Column1],Table1[Column1],""),_xlpm.h,_xlfn._xlws.FILTER(_xlpm.r,_xlpm.r&lt;&gt;"",""),IFERROR(INDEX(_xlpm.h,1),""))</f>
        <v/>
      </c>
    </row>
    <row r="121" spans="1:16" x14ac:dyDescent="0.2">
      <c r="A121" s="117">
        <v>119</v>
      </c>
      <c r="B121" s="117">
        <v>510017</v>
      </c>
      <c r="C121" s="118" t="s">
        <v>20977</v>
      </c>
      <c r="D121" s="118" t="s">
        <v>18508</v>
      </c>
      <c r="E121" s="118" t="s">
        <v>21047</v>
      </c>
      <c r="F121" s="118">
        <v>223</v>
      </c>
      <c r="G121" s="118" t="s">
        <v>21051</v>
      </c>
      <c r="H121" s="119">
        <v>-618903</v>
      </c>
      <c r="I121" s="120">
        <v>45981</v>
      </c>
      <c r="J121" s="117"/>
      <c r="K121" s="117"/>
      <c r="L121" s="120">
        <v>46001</v>
      </c>
      <c r="M121" s="118" t="s">
        <v>20999</v>
      </c>
      <c r="N121" s="120">
        <v>46001</v>
      </c>
      <c r="O121" s="124" t="str">
        <f t="shared" si="1"/>
        <v>223618903</v>
      </c>
      <c r="P121" t="str" cm="1">
        <f t="array" ref="P121">_xlfn.LET(_xlpm.s,_xlfn.SEQUENCE(25,1,0,1),_xlpm.off,CEILING(_xlpm.s/2,1)*IF(ISEVEN(_xlpm.s),1,-1),_xlpm.k,_xlfn.VSTACK($O121,VALUE($F121)&amp;($H121+_xlpm.off)),_xlpm.r,_xlfn.XLOOKUP(_xlpm.k,Table1[Column1],Table1[Column1],""),_xlpm.h,_xlfn._xlws.FILTER(_xlpm.r,_xlpm.r&lt;&gt;"",""),IFERROR(INDEX(_xlpm.h,1),""))</f>
        <v/>
      </c>
    </row>
    <row r="122" spans="1:16" x14ac:dyDescent="0.2">
      <c r="A122" s="117">
        <v>120</v>
      </c>
      <c r="B122" s="117">
        <v>510018</v>
      </c>
      <c r="C122" s="118" t="s">
        <v>20977</v>
      </c>
      <c r="D122" s="118" t="s">
        <v>18508</v>
      </c>
      <c r="E122" s="118" t="s">
        <v>21052</v>
      </c>
      <c r="F122" s="118">
        <v>237</v>
      </c>
      <c r="G122" s="118" t="s">
        <v>21053</v>
      </c>
      <c r="H122" s="119">
        <v>-3003505</v>
      </c>
      <c r="I122" s="120">
        <v>45995</v>
      </c>
      <c r="J122" s="117"/>
      <c r="K122" s="117"/>
      <c r="L122" s="120">
        <v>46001</v>
      </c>
      <c r="M122" s="118" t="s">
        <v>20999</v>
      </c>
      <c r="N122" s="120">
        <v>46001</v>
      </c>
      <c r="O122" s="124" t="str">
        <f t="shared" si="1"/>
        <v>2373003505</v>
      </c>
      <c r="P122" t="str" cm="1">
        <f t="array" ref="P122">_xlfn.LET(_xlpm.s,_xlfn.SEQUENCE(25,1,0,1),_xlpm.off,CEILING(_xlpm.s/2,1)*IF(ISEVEN(_xlpm.s),1,-1),_xlpm.k,_xlfn.VSTACK($O122,VALUE($F122)&amp;($H122+_xlpm.off)),_xlpm.r,_xlfn.XLOOKUP(_xlpm.k,Table1[Column1],Table1[Column1],""),_xlpm.h,_xlfn._xlws.FILTER(_xlpm.r,_xlpm.r&lt;&gt;"",""),IFERROR(INDEX(_xlpm.h,1),""))</f>
        <v/>
      </c>
    </row>
    <row r="123" spans="1:16" x14ac:dyDescent="0.2">
      <c r="A123" s="117">
        <v>121</v>
      </c>
      <c r="B123" s="117">
        <v>510018</v>
      </c>
      <c r="C123" s="118" t="s">
        <v>20977</v>
      </c>
      <c r="D123" s="118" t="s">
        <v>18508</v>
      </c>
      <c r="E123" s="118" t="s">
        <v>21052</v>
      </c>
      <c r="F123" s="118">
        <v>236</v>
      </c>
      <c r="G123" s="118" t="s">
        <v>21054</v>
      </c>
      <c r="H123" s="119">
        <v>-1529446</v>
      </c>
      <c r="I123" s="120">
        <v>45995</v>
      </c>
      <c r="J123" s="117"/>
      <c r="K123" s="117"/>
      <c r="L123" s="120">
        <v>46001</v>
      </c>
      <c r="M123" s="118" t="s">
        <v>20999</v>
      </c>
      <c r="N123" s="120">
        <v>46001</v>
      </c>
      <c r="O123" s="124" t="str">
        <f t="shared" si="1"/>
        <v>2361529446</v>
      </c>
      <c r="P123" t="str" cm="1">
        <f t="array" ref="P123">_xlfn.LET(_xlpm.s,_xlfn.SEQUENCE(25,1,0,1),_xlpm.off,CEILING(_xlpm.s/2,1)*IF(ISEVEN(_xlpm.s),1,-1),_xlpm.k,_xlfn.VSTACK($O123,VALUE($F123)&amp;($H123+_xlpm.off)),_xlpm.r,_xlfn.XLOOKUP(_xlpm.k,Table1[Column1],Table1[Column1],""),_xlpm.h,_xlfn._xlws.FILTER(_xlpm.r,_xlpm.r&lt;&gt;"",""),IFERROR(INDEX(_xlpm.h,1),""))</f>
        <v/>
      </c>
    </row>
    <row r="124" spans="1:16" x14ac:dyDescent="0.2">
      <c r="A124" s="117">
        <v>122</v>
      </c>
      <c r="B124" s="117">
        <v>510018</v>
      </c>
      <c r="C124" s="118" t="s">
        <v>20977</v>
      </c>
      <c r="D124" s="118" t="s">
        <v>18508</v>
      </c>
      <c r="E124" s="118" t="s">
        <v>20997</v>
      </c>
      <c r="F124" s="118">
        <v>72878</v>
      </c>
      <c r="G124" s="118" t="s">
        <v>21055</v>
      </c>
      <c r="H124" s="121">
        <v>3107417</v>
      </c>
      <c r="I124" s="120">
        <v>45960</v>
      </c>
      <c r="J124" s="117"/>
      <c r="K124" s="117"/>
      <c r="L124" s="120">
        <v>46001</v>
      </c>
      <c r="M124" s="118" t="s">
        <v>20999</v>
      </c>
      <c r="N124" s="120">
        <v>46001</v>
      </c>
      <c r="O124" s="124" t="str">
        <f t="shared" si="1"/>
        <v>72878-3107417</v>
      </c>
      <c r="P124" t="str" cm="1">
        <f t="array" ref="P124">_xlfn.LET(_xlpm.s,_xlfn.SEQUENCE(25,1,0,1),_xlpm.off,CEILING(_xlpm.s/2,1)*IF(ISEVEN(_xlpm.s),1,-1),_xlpm.k,_xlfn.VSTACK($O124,VALUE($F124)&amp;($H124+_xlpm.off)),_xlpm.r,_xlfn.XLOOKUP(_xlpm.k,Table1[Column1],Table1[Column1],""),_xlpm.h,_xlfn._xlws.FILTER(_xlpm.r,_xlpm.r&lt;&gt;"",""),IFERROR(INDEX(_xlpm.h,1),""))</f>
        <v/>
      </c>
    </row>
    <row r="125" spans="1:16" x14ac:dyDescent="0.2">
      <c r="A125" s="117">
        <v>123</v>
      </c>
      <c r="B125" s="117">
        <v>510018</v>
      </c>
      <c r="C125" s="118" t="s">
        <v>20977</v>
      </c>
      <c r="D125" s="118" t="s">
        <v>18508</v>
      </c>
      <c r="E125" s="118" t="s">
        <v>21052</v>
      </c>
      <c r="F125" s="118">
        <v>234</v>
      </c>
      <c r="G125" s="118" t="s">
        <v>21056</v>
      </c>
      <c r="H125" s="119">
        <v>-903960</v>
      </c>
      <c r="I125" s="120">
        <v>45995</v>
      </c>
      <c r="J125" s="117"/>
      <c r="K125" s="117"/>
      <c r="L125" s="120">
        <v>46001</v>
      </c>
      <c r="M125" s="118" t="s">
        <v>20999</v>
      </c>
      <c r="N125" s="120">
        <v>46001</v>
      </c>
      <c r="O125" s="124" t="str">
        <f t="shared" si="1"/>
        <v>234903960</v>
      </c>
      <c r="P125" t="str" cm="1">
        <f t="array" ref="P125">_xlfn.LET(_xlpm.s,_xlfn.SEQUENCE(25,1,0,1),_xlpm.off,CEILING(_xlpm.s/2,1)*IF(ISEVEN(_xlpm.s),1,-1),_xlpm.k,_xlfn.VSTACK($O125,VALUE($F125)&amp;($H125+_xlpm.off)),_xlpm.r,_xlfn.XLOOKUP(_xlpm.k,Table1[Column1],Table1[Column1],""),_xlpm.h,_xlfn._xlws.FILTER(_xlpm.r,_xlpm.r&lt;&gt;"",""),IFERROR(INDEX(_xlpm.h,1),""))</f>
        <v/>
      </c>
    </row>
    <row r="126" spans="1:16" x14ac:dyDescent="0.2">
      <c r="A126" s="117">
        <v>124</v>
      </c>
      <c r="B126" s="117">
        <v>510018</v>
      </c>
      <c r="C126" s="118" t="s">
        <v>20977</v>
      </c>
      <c r="D126" s="118" t="s">
        <v>18508</v>
      </c>
      <c r="E126" s="118" t="s">
        <v>20997</v>
      </c>
      <c r="F126" s="118">
        <v>71096</v>
      </c>
      <c r="G126" s="118" t="s">
        <v>21057</v>
      </c>
      <c r="H126" s="121">
        <v>1825821</v>
      </c>
      <c r="I126" s="120">
        <v>45954</v>
      </c>
      <c r="J126" s="117"/>
      <c r="K126" s="117"/>
      <c r="L126" s="120">
        <v>46001</v>
      </c>
      <c r="M126" s="118" t="s">
        <v>20999</v>
      </c>
      <c r="N126" s="120">
        <v>46001</v>
      </c>
      <c r="O126" s="124" t="str">
        <f t="shared" si="1"/>
        <v>71096-1825821</v>
      </c>
      <c r="P126" t="str" cm="1">
        <f t="array" ref="P126">_xlfn.LET(_xlpm.s,_xlfn.SEQUENCE(25,1,0,1),_xlpm.off,CEILING(_xlpm.s/2,1)*IF(ISEVEN(_xlpm.s),1,-1),_xlpm.k,_xlfn.VSTACK($O126,VALUE($F126)&amp;($H126+_xlpm.off)),_xlpm.r,_xlfn.XLOOKUP(_xlpm.k,Table1[Column1],Table1[Column1],""),_xlpm.h,_xlfn._xlws.FILTER(_xlpm.r,_xlpm.r&lt;&gt;"",""),IFERROR(INDEX(_xlpm.h,1),""))</f>
        <v/>
      </c>
    </row>
    <row r="127" spans="1:16" x14ac:dyDescent="0.2">
      <c r="A127" s="117">
        <v>125</v>
      </c>
      <c r="B127" s="117">
        <v>510019</v>
      </c>
      <c r="C127" s="118" t="s">
        <v>20977</v>
      </c>
      <c r="D127" s="118" t="s">
        <v>18508</v>
      </c>
      <c r="E127" s="118" t="s">
        <v>21058</v>
      </c>
      <c r="F127" s="118">
        <v>288</v>
      </c>
      <c r="G127" s="118" t="s">
        <v>21059</v>
      </c>
      <c r="H127" s="119">
        <v>-1493171</v>
      </c>
      <c r="I127" s="120">
        <v>45991</v>
      </c>
      <c r="J127" s="117"/>
      <c r="K127" s="117"/>
      <c r="L127" s="120">
        <v>46001</v>
      </c>
      <c r="M127" s="118" t="s">
        <v>20999</v>
      </c>
      <c r="N127" s="120">
        <v>46001</v>
      </c>
      <c r="O127" s="124" t="str">
        <f t="shared" si="1"/>
        <v>2881493171</v>
      </c>
      <c r="P127" t="str" cm="1">
        <f t="array" ref="P127">_xlfn.LET(_xlpm.s,_xlfn.SEQUENCE(25,1,0,1),_xlpm.off,CEILING(_xlpm.s/2,1)*IF(ISEVEN(_xlpm.s),1,-1),_xlpm.k,_xlfn.VSTACK($O127,VALUE($F127)&amp;($H127+_xlpm.off)),_xlpm.r,_xlfn.XLOOKUP(_xlpm.k,Table1[Column1],Table1[Column1],""),_xlpm.h,_xlfn._xlws.FILTER(_xlpm.r,_xlpm.r&lt;&gt;"",""),IFERROR(INDEX(_xlpm.h,1),""))</f>
        <v/>
      </c>
    </row>
    <row r="128" spans="1:16" x14ac:dyDescent="0.2">
      <c r="A128" s="117">
        <v>126</v>
      </c>
      <c r="B128" s="117">
        <v>510019</v>
      </c>
      <c r="C128" s="118" t="s">
        <v>20977</v>
      </c>
      <c r="D128" s="118" t="s">
        <v>18508</v>
      </c>
      <c r="E128" s="118" t="s">
        <v>20997</v>
      </c>
      <c r="F128" s="118">
        <v>72877</v>
      </c>
      <c r="G128" s="118" t="s">
        <v>21060</v>
      </c>
      <c r="H128" s="121">
        <v>1199421</v>
      </c>
      <c r="I128" s="120">
        <v>45959</v>
      </c>
      <c r="J128" s="117"/>
      <c r="K128" s="117"/>
      <c r="L128" s="120">
        <v>46001</v>
      </c>
      <c r="M128" s="118" t="s">
        <v>20999</v>
      </c>
      <c r="N128" s="120">
        <v>46001</v>
      </c>
      <c r="O128" s="124" t="str">
        <f t="shared" si="1"/>
        <v>72877-1199421</v>
      </c>
      <c r="P128" t="str" cm="1">
        <f t="array" ref="P128">_xlfn.LET(_xlpm.s,_xlfn.SEQUENCE(25,1,0,1),_xlpm.off,CEILING(_xlpm.s/2,1)*IF(ISEVEN(_xlpm.s),1,-1),_xlpm.k,_xlfn.VSTACK($O128,VALUE($F128)&amp;($H128+_xlpm.off)),_xlpm.r,_xlfn.XLOOKUP(_xlpm.k,Table1[Column1],Table1[Column1],""),_xlpm.h,_xlfn._xlws.FILTER(_xlpm.r,_xlpm.r&lt;&gt;"",""),IFERROR(INDEX(_xlpm.h,1),""))</f>
        <v/>
      </c>
    </row>
    <row r="129" spans="1:16" x14ac:dyDescent="0.2">
      <c r="A129" s="117">
        <v>127</v>
      </c>
      <c r="B129" s="117">
        <v>510019</v>
      </c>
      <c r="C129" s="118" t="s">
        <v>20977</v>
      </c>
      <c r="D129" s="118" t="s">
        <v>18508</v>
      </c>
      <c r="E129" s="118" t="s">
        <v>20997</v>
      </c>
      <c r="F129" s="118">
        <v>74334</v>
      </c>
      <c r="G129" s="118" t="s">
        <v>21061</v>
      </c>
      <c r="H129" s="121">
        <v>921375</v>
      </c>
      <c r="I129" s="120">
        <v>45964</v>
      </c>
      <c r="J129" s="117"/>
      <c r="K129" s="117"/>
      <c r="L129" s="120">
        <v>46001</v>
      </c>
      <c r="M129" s="118" t="s">
        <v>20999</v>
      </c>
      <c r="N129" s="120">
        <v>46001</v>
      </c>
      <c r="O129" s="124" t="str">
        <f t="shared" si="1"/>
        <v>74334-921375</v>
      </c>
      <c r="P129" t="str" cm="1">
        <f t="array" ref="P129">_xlfn.LET(_xlpm.s,_xlfn.SEQUENCE(25,1,0,1),_xlpm.off,CEILING(_xlpm.s/2,1)*IF(ISEVEN(_xlpm.s),1,-1),_xlpm.k,_xlfn.VSTACK($O129,VALUE($F129)&amp;($H129+_xlpm.off)),_xlpm.r,_xlfn.XLOOKUP(_xlpm.k,Table1[Column1],Table1[Column1],""),_xlpm.h,_xlfn._xlws.FILTER(_xlpm.r,_xlpm.r&lt;&gt;"",""),IFERROR(INDEX(_xlpm.h,1),""))</f>
        <v/>
      </c>
    </row>
    <row r="130" spans="1:16" x14ac:dyDescent="0.2">
      <c r="A130" s="117">
        <v>128</v>
      </c>
      <c r="B130" s="117">
        <v>510019</v>
      </c>
      <c r="C130" s="118" t="s">
        <v>20977</v>
      </c>
      <c r="D130" s="118" t="s">
        <v>18508</v>
      </c>
      <c r="E130" s="118" t="s">
        <v>21062</v>
      </c>
      <c r="F130" s="118">
        <v>270</v>
      </c>
      <c r="G130" s="118" t="s">
        <v>21063</v>
      </c>
      <c r="H130" s="119">
        <v>-787906</v>
      </c>
      <c r="I130" s="120">
        <v>45981</v>
      </c>
      <c r="J130" s="117"/>
      <c r="K130" s="117"/>
      <c r="L130" s="120">
        <v>46001</v>
      </c>
      <c r="M130" s="118" t="s">
        <v>20999</v>
      </c>
      <c r="N130" s="120">
        <v>46001</v>
      </c>
      <c r="O130" s="124" t="str">
        <f t="shared" si="1"/>
        <v>270787906</v>
      </c>
      <c r="P130" t="str" cm="1">
        <f t="array" ref="P130">_xlfn.LET(_xlpm.s,_xlfn.SEQUENCE(25,1,0,1),_xlpm.off,CEILING(_xlpm.s/2,1)*IF(ISEVEN(_xlpm.s),1,-1),_xlpm.k,_xlfn.VSTACK($O130,VALUE($F130)&amp;($H130+_xlpm.off)),_xlpm.r,_xlfn.XLOOKUP(_xlpm.k,Table1[Column1],Table1[Column1],""),_xlpm.h,_xlfn._xlws.FILTER(_xlpm.r,_xlpm.r&lt;&gt;"",""),IFERROR(INDEX(_xlpm.h,1),""))</f>
        <v/>
      </c>
    </row>
    <row r="131" spans="1:16" x14ac:dyDescent="0.2">
      <c r="A131" s="117">
        <v>129</v>
      </c>
      <c r="B131" s="117">
        <v>510019</v>
      </c>
      <c r="C131" s="118" t="s">
        <v>20977</v>
      </c>
      <c r="D131" s="118" t="s">
        <v>18508</v>
      </c>
      <c r="E131" s="118" t="s">
        <v>20997</v>
      </c>
      <c r="F131" s="118">
        <v>71097</v>
      </c>
      <c r="G131" s="118" t="s">
        <v>21064</v>
      </c>
      <c r="H131" s="121">
        <v>626400</v>
      </c>
      <c r="I131" s="120">
        <v>45953</v>
      </c>
      <c r="J131" s="117"/>
      <c r="K131" s="117"/>
      <c r="L131" s="120">
        <v>46001</v>
      </c>
      <c r="M131" s="118" t="s">
        <v>20999</v>
      </c>
      <c r="N131" s="120">
        <v>46001</v>
      </c>
      <c r="O131" s="124" t="str">
        <f t="shared" si="1"/>
        <v>71097-626400</v>
      </c>
      <c r="P131" t="str" cm="1">
        <f t="array" ref="P131">_xlfn.LET(_xlpm.s,_xlfn.SEQUENCE(25,1,0,1),_xlpm.off,CEILING(_xlpm.s/2,1)*IF(ISEVEN(_xlpm.s),1,-1),_xlpm.k,_xlfn.VSTACK($O131,VALUE($F131)&amp;($H131+_xlpm.off)),_xlpm.r,_xlfn.XLOOKUP(_xlpm.k,Table1[Column1],Table1[Column1],""),_xlpm.h,_xlfn._xlws.FILTER(_xlpm.r,_xlpm.r&lt;&gt;"",""),IFERROR(INDEX(_xlpm.h,1),""))</f>
        <v/>
      </c>
    </row>
    <row r="132" spans="1:16" x14ac:dyDescent="0.2">
      <c r="A132" s="117">
        <v>130</v>
      </c>
      <c r="B132" s="117">
        <v>510019</v>
      </c>
      <c r="C132" s="118" t="s">
        <v>20977</v>
      </c>
      <c r="D132" s="118" t="s">
        <v>18508</v>
      </c>
      <c r="E132" s="118" t="s">
        <v>20997</v>
      </c>
      <c r="F132" s="118">
        <v>71098</v>
      </c>
      <c r="G132" s="118" t="s">
        <v>21065</v>
      </c>
      <c r="H132" s="121">
        <v>2186055</v>
      </c>
      <c r="I132" s="120">
        <v>45953</v>
      </c>
      <c r="J132" s="117"/>
      <c r="K132" s="117"/>
      <c r="L132" s="120">
        <v>46001</v>
      </c>
      <c r="M132" s="118" t="s">
        <v>20999</v>
      </c>
      <c r="N132" s="120">
        <v>46001</v>
      </c>
      <c r="O132" s="124" t="str">
        <f t="shared" ref="O132:O195" si="2">VALUE(F132)&amp;-H132</f>
        <v>71098-2186055</v>
      </c>
      <c r="P132" t="str" cm="1">
        <f t="array" ref="P132">_xlfn.LET(_xlpm.s,_xlfn.SEQUENCE(25,1,0,1),_xlpm.off,CEILING(_xlpm.s/2,1)*IF(ISEVEN(_xlpm.s),1,-1),_xlpm.k,_xlfn.VSTACK($O132,VALUE($F132)&amp;($H132+_xlpm.off)),_xlpm.r,_xlfn.XLOOKUP(_xlpm.k,Table1[Column1],Table1[Column1],""),_xlpm.h,_xlfn._xlws.FILTER(_xlpm.r,_xlpm.r&lt;&gt;"",""),IFERROR(INDEX(_xlpm.h,1),""))</f>
        <v/>
      </c>
    </row>
    <row r="133" spans="1:16" x14ac:dyDescent="0.2">
      <c r="A133" s="117">
        <v>131</v>
      </c>
      <c r="B133" s="117">
        <v>510020</v>
      </c>
      <c r="C133" s="118" t="s">
        <v>20977</v>
      </c>
      <c r="D133" s="118" t="s">
        <v>18508</v>
      </c>
      <c r="E133" s="118" t="s">
        <v>20997</v>
      </c>
      <c r="F133" s="118">
        <v>71197</v>
      </c>
      <c r="G133" s="118" t="s">
        <v>21066</v>
      </c>
      <c r="H133" s="121">
        <v>602667</v>
      </c>
      <c r="I133" s="120">
        <v>45951</v>
      </c>
      <c r="J133" s="117"/>
      <c r="K133" s="117"/>
      <c r="L133" s="120">
        <v>46001</v>
      </c>
      <c r="M133" s="118" t="s">
        <v>20999</v>
      </c>
      <c r="N133" s="120">
        <v>46001</v>
      </c>
      <c r="O133" s="124" t="str">
        <f t="shared" si="2"/>
        <v>71197-602667</v>
      </c>
      <c r="P133" t="str" cm="1">
        <f t="array" ref="P133">_xlfn.LET(_xlpm.s,_xlfn.SEQUENCE(25,1,0,1),_xlpm.off,CEILING(_xlpm.s/2,1)*IF(ISEVEN(_xlpm.s),1,-1),_xlpm.k,_xlfn.VSTACK($O133,VALUE($F133)&amp;($H133+_xlpm.off)),_xlpm.r,_xlfn.XLOOKUP(_xlpm.k,Table1[Column1],Table1[Column1],""),_xlpm.h,_xlfn._xlws.FILTER(_xlpm.r,_xlpm.r&lt;&gt;"",""),IFERROR(INDEX(_xlpm.h,1),""))</f>
        <v/>
      </c>
    </row>
    <row r="134" spans="1:16" x14ac:dyDescent="0.2">
      <c r="A134" s="117">
        <v>132</v>
      </c>
      <c r="B134" s="117">
        <v>510020</v>
      </c>
      <c r="C134" s="118" t="s">
        <v>20977</v>
      </c>
      <c r="D134" s="118" t="s">
        <v>18508</v>
      </c>
      <c r="E134" s="118" t="s">
        <v>20997</v>
      </c>
      <c r="F134" s="118">
        <v>72868</v>
      </c>
      <c r="G134" s="118" t="s">
        <v>21067</v>
      </c>
      <c r="H134" s="121">
        <v>1199421</v>
      </c>
      <c r="I134" s="120">
        <v>45958</v>
      </c>
      <c r="J134" s="117"/>
      <c r="K134" s="117"/>
      <c r="L134" s="120">
        <v>46001</v>
      </c>
      <c r="M134" s="118" t="s">
        <v>20999</v>
      </c>
      <c r="N134" s="120">
        <v>46001</v>
      </c>
      <c r="O134" s="124" t="str">
        <f t="shared" si="2"/>
        <v>72868-1199421</v>
      </c>
      <c r="P134" t="str" cm="1">
        <f t="array" ref="P134">_xlfn.LET(_xlpm.s,_xlfn.SEQUENCE(25,1,0,1),_xlpm.off,CEILING(_xlpm.s/2,1)*IF(ISEVEN(_xlpm.s),1,-1),_xlpm.k,_xlfn.VSTACK($O134,VALUE($F134)&amp;($H134+_xlpm.off)),_xlpm.r,_xlfn.XLOOKUP(_xlpm.k,Table1[Column1],Table1[Column1],""),_xlpm.h,_xlfn._xlws.FILTER(_xlpm.r,_xlpm.r&lt;&gt;"",""),IFERROR(INDEX(_xlpm.h,1),""))</f>
        <v/>
      </c>
    </row>
    <row r="135" spans="1:16" x14ac:dyDescent="0.2">
      <c r="A135" s="117">
        <v>133</v>
      </c>
      <c r="B135" s="117">
        <v>510020</v>
      </c>
      <c r="C135" s="118" t="s">
        <v>20977</v>
      </c>
      <c r="D135" s="118" t="s">
        <v>18508</v>
      </c>
      <c r="E135" s="118" t="s">
        <v>20997</v>
      </c>
      <c r="F135" s="118">
        <v>72888</v>
      </c>
      <c r="G135" s="118" t="s">
        <v>21068</v>
      </c>
      <c r="H135" s="121">
        <v>2646729</v>
      </c>
      <c r="I135" s="120">
        <v>45962</v>
      </c>
      <c r="J135" s="117"/>
      <c r="K135" s="117"/>
      <c r="L135" s="120">
        <v>46001</v>
      </c>
      <c r="M135" s="118" t="s">
        <v>20999</v>
      </c>
      <c r="N135" s="120">
        <v>46001</v>
      </c>
      <c r="O135" s="124" t="str">
        <f t="shared" si="2"/>
        <v>72888-2646729</v>
      </c>
      <c r="P135" t="str" cm="1">
        <f t="array" ref="P135">_xlfn.LET(_xlpm.s,_xlfn.SEQUENCE(25,1,0,1),_xlpm.off,CEILING(_xlpm.s/2,1)*IF(ISEVEN(_xlpm.s),1,-1),_xlpm.k,_xlfn.VSTACK($O135,VALUE($F135)&amp;($H135+_xlpm.off)),_xlpm.r,_xlfn.XLOOKUP(_xlpm.k,Table1[Column1],Table1[Column1],""),_xlpm.h,_xlfn._xlws.FILTER(_xlpm.r,_xlpm.r&lt;&gt;"",""),IFERROR(INDEX(_xlpm.h,1),""))</f>
        <v/>
      </c>
    </row>
    <row r="136" spans="1:16" x14ac:dyDescent="0.2">
      <c r="A136" s="117">
        <v>134</v>
      </c>
      <c r="B136" s="117">
        <v>510020</v>
      </c>
      <c r="C136" s="118" t="s">
        <v>20977</v>
      </c>
      <c r="D136" s="118" t="s">
        <v>18508</v>
      </c>
      <c r="E136" s="118" t="s">
        <v>20997</v>
      </c>
      <c r="F136" s="118">
        <v>71193</v>
      </c>
      <c r="G136" s="118" t="s">
        <v>21069</v>
      </c>
      <c r="H136" s="121">
        <v>230337</v>
      </c>
      <c r="I136" s="120">
        <v>45952</v>
      </c>
      <c r="J136" s="117"/>
      <c r="K136" s="117"/>
      <c r="L136" s="120">
        <v>46001</v>
      </c>
      <c r="M136" s="118" t="s">
        <v>20999</v>
      </c>
      <c r="N136" s="120">
        <v>46001</v>
      </c>
      <c r="O136" s="124" t="str">
        <f t="shared" si="2"/>
        <v>71193-230337</v>
      </c>
      <c r="P136" t="str" cm="1">
        <f t="array" ref="P136">_xlfn.LET(_xlpm.s,_xlfn.SEQUENCE(25,1,0,1),_xlpm.off,CEILING(_xlpm.s/2,1)*IF(ISEVEN(_xlpm.s),1,-1),_xlpm.k,_xlfn.VSTACK($O136,VALUE($F136)&amp;($H136+_xlpm.off)),_xlpm.r,_xlfn.XLOOKUP(_xlpm.k,Table1[Column1],Table1[Column1],""),_xlpm.h,_xlfn._xlws.FILTER(_xlpm.r,_xlpm.r&lt;&gt;"",""),IFERROR(INDEX(_xlpm.h,1),""))</f>
        <v/>
      </c>
    </row>
    <row r="137" spans="1:16" x14ac:dyDescent="0.2">
      <c r="A137" s="117">
        <v>135</v>
      </c>
      <c r="B137" s="117">
        <v>510021</v>
      </c>
      <c r="C137" s="118" t="s">
        <v>20977</v>
      </c>
      <c r="D137" s="118" t="s">
        <v>18508</v>
      </c>
      <c r="E137" s="118" t="s">
        <v>20997</v>
      </c>
      <c r="F137" s="118">
        <v>71199</v>
      </c>
      <c r="G137" s="118" t="s">
        <v>21070</v>
      </c>
      <c r="H137" s="121">
        <v>1586115</v>
      </c>
      <c r="I137" s="120">
        <v>45953</v>
      </c>
      <c r="J137" s="117"/>
      <c r="K137" s="117"/>
      <c r="L137" s="120">
        <v>46001</v>
      </c>
      <c r="M137" s="118" t="s">
        <v>20999</v>
      </c>
      <c r="N137" s="120">
        <v>46001</v>
      </c>
      <c r="O137" s="124" t="str">
        <f t="shared" si="2"/>
        <v>71199-1586115</v>
      </c>
      <c r="P137" t="str" cm="1">
        <f t="array" ref="P137">_xlfn.LET(_xlpm.s,_xlfn.SEQUENCE(25,1,0,1),_xlpm.off,CEILING(_xlpm.s/2,1)*IF(ISEVEN(_xlpm.s),1,-1),_xlpm.k,_xlfn.VSTACK($O137,VALUE($F137)&amp;($H137+_xlpm.off)),_xlpm.r,_xlfn.XLOOKUP(_xlpm.k,Table1[Column1],Table1[Column1],""),_xlpm.h,_xlfn._xlws.FILTER(_xlpm.r,_xlpm.r&lt;&gt;"",""),IFERROR(INDEX(_xlpm.h,1),""))</f>
        <v/>
      </c>
    </row>
    <row r="138" spans="1:16" x14ac:dyDescent="0.2">
      <c r="A138" s="117">
        <v>136</v>
      </c>
      <c r="B138" s="117">
        <v>510021</v>
      </c>
      <c r="C138" s="118" t="s">
        <v>20977</v>
      </c>
      <c r="D138" s="118" t="s">
        <v>18508</v>
      </c>
      <c r="E138" s="118" t="s">
        <v>20997</v>
      </c>
      <c r="F138" s="118">
        <v>71198</v>
      </c>
      <c r="G138" s="118" t="s">
        <v>21071</v>
      </c>
      <c r="H138" s="121">
        <v>1586115</v>
      </c>
      <c r="I138" s="120">
        <v>45953</v>
      </c>
      <c r="J138" s="117"/>
      <c r="K138" s="117"/>
      <c r="L138" s="120">
        <v>46001</v>
      </c>
      <c r="M138" s="118" t="s">
        <v>20999</v>
      </c>
      <c r="N138" s="120">
        <v>46001</v>
      </c>
      <c r="O138" s="124" t="str">
        <f t="shared" si="2"/>
        <v>71198-1586115</v>
      </c>
      <c r="P138" t="str" cm="1">
        <f t="array" ref="P138">_xlfn.LET(_xlpm.s,_xlfn.SEQUENCE(25,1,0,1),_xlpm.off,CEILING(_xlpm.s/2,1)*IF(ISEVEN(_xlpm.s),1,-1),_xlpm.k,_xlfn.VSTACK($O138,VALUE($F138)&amp;($H138+_xlpm.off)),_xlpm.r,_xlfn.XLOOKUP(_xlpm.k,Table1[Column1],Table1[Column1],""),_xlpm.h,_xlfn._xlws.FILTER(_xlpm.r,_xlpm.r&lt;&gt;"",""),IFERROR(INDEX(_xlpm.h,1),""))</f>
        <v/>
      </c>
    </row>
    <row r="139" spans="1:16" x14ac:dyDescent="0.2">
      <c r="A139" s="117">
        <v>137</v>
      </c>
      <c r="B139" s="117">
        <v>510022</v>
      </c>
      <c r="C139" s="118" t="s">
        <v>20977</v>
      </c>
      <c r="D139" s="118" t="s">
        <v>18508</v>
      </c>
      <c r="E139" s="118" t="s">
        <v>20997</v>
      </c>
      <c r="F139" s="118">
        <v>72867</v>
      </c>
      <c r="G139" s="118" t="s">
        <v>21072</v>
      </c>
      <c r="H139" s="121">
        <v>3772157</v>
      </c>
      <c r="I139" s="120">
        <v>45959</v>
      </c>
      <c r="J139" s="117"/>
      <c r="K139" s="117"/>
      <c r="L139" s="120">
        <v>46001</v>
      </c>
      <c r="M139" s="118" t="s">
        <v>20999</v>
      </c>
      <c r="N139" s="120">
        <v>46001</v>
      </c>
      <c r="O139" s="124" t="str">
        <f t="shared" si="2"/>
        <v>72867-3772157</v>
      </c>
      <c r="P139" t="str" cm="1">
        <f t="array" ref="P139">_xlfn.LET(_xlpm.s,_xlfn.SEQUENCE(25,1,0,1),_xlpm.off,CEILING(_xlpm.s/2,1)*IF(ISEVEN(_xlpm.s),1,-1),_xlpm.k,_xlfn.VSTACK($O139,VALUE($F139)&amp;($H139+_xlpm.off)),_xlpm.r,_xlfn.XLOOKUP(_xlpm.k,Table1[Column1],Table1[Column1],""),_xlpm.h,_xlfn._xlws.FILTER(_xlpm.r,_xlpm.r&lt;&gt;"",""),IFERROR(INDEX(_xlpm.h,1),""))</f>
        <v/>
      </c>
    </row>
    <row r="140" spans="1:16" x14ac:dyDescent="0.2">
      <c r="A140" s="117">
        <v>138</v>
      </c>
      <c r="B140" s="117">
        <v>510022</v>
      </c>
      <c r="C140" s="118" t="s">
        <v>20977</v>
      </c>
      <c r="D140" s="118" t="s">
        <v>18508</v>
      </c>
      <c r="E140" s="118" t="s">
        <v>20997</v>
      </c>
      <c r="F140" s="118">
        <v>71188</v>
      </c>
      <c r="G140" s="118" t="s">
        <v>21073</v>
      </c>
      <c r="H140" s="121">
        <v>460688</v>
      </c>
      <c r="I140" s="120">
        <v>45958</v>
      </c>
      <c r="J140" s="117"/>
      <c r="K140" s="117"/>
      <c r="L140" s="120">
        <v>46001</v>
      </c>
      <c r="M140" s="118" t="s">
        <v>20999</v>
      </c>
      <c r="N140" s="120">
        <v>46001</v>
      </c>
      <c r="O140" s="124" t="str">
        <f t="shared" si="2"/>
        <v>71188-460688</v>
      </c>
      <c r="P140" t="str" cm="1">
        <f t="array" ref="P140">_xlfn.LET(_xlpm.s,_xlfn.SEQUENCE(25,1,0,1),_xlpm.off,CEILING(_xlpm.s/2,1)*IF(ISEVEN(_xlpm.s),1,-1),_xlpm.k,_xlfn.VSTACK($O140,VALUE($F140)&amp;($H140+_xlpm.off)),_xlpm.r,_xlfn.XLOOKUP(_xlpm.k,Table1[Column1],Table1[Column1],""),_xlpm.h,_xlfn._xlws.FILTER(_xlpm.r,_xlpm.r&lt;&gt;"",""),IFERROR(INDEX(_xlpm.h,1),""))</f>
        <v/>
      </c>
    </row>
    <row r="141" spans="1:16" x14ac:dyDescent="0.2">
      <c r="A141" s="117">
        <v>139</v>
      </c>
      <c r="B141" s="117">
        <v>510023</v>
      </c>
      <c r="C141" s="118" t="s">
        <v>20977</v>
      </c>
      <c r="D141" s="118" t="s">
        <v>18508</v>
      </c>
      <c r="E141" s="118" t="s">
        <v>20997</v>
      </c>
      <c r="F141" s="118">
        <v>71201</v>
      </c>
      <c r="G141" s="118" t="s">
        <v>21074</v>
      </c>
      <c r="H141" s="121">
        <v>1586115</v>
      </c>
      <c r="I141" s="120">
        <v>45954</v>
      </c>
      <c r="J141" s="117"/>
      <c r="K141" s="117"/>
      <c r="L141" s="120">
        <v>46001</v>
      </c>
      <c r="M141" s="118" t="s">
        <v>20999</v>
      </c>
      <c r="N141" s="120">
        <v>46001</v>
      </c>
      <c r="O141" s="124" t="str">
        <f t="shared" si="2"/>
        <v>71201-1586115</v>
      </c>
      <c r="P141" t="str" cm="1">
        <f t="array" ref="P141">_xlfn.LET(_xlpm.s,_xlfn.SEQUENCE(25,1,0,1),_xlpm.off,CEILING(_xlpm.s/2,1)*IF(ISEVEN(_xlpm.s),1,-1),_xlpm.k,_xlfn.VSTACK($O141,VALUE($F141)&amp;($H141+_xlpm.off)),_xlpm.r,_xlfn.XLOOKUP(_xlpm.k,Table1[Column1],Table1[Column1],""),_xlpm.h,_xlfn._xlws.FILTER(_xlpm.r,_xlpm.r&lt;&gt;"",""),IFERROR(INDEX(_xlpm.h,1),""))</f>
        <v/>
      </c>
    </row>
    <row r="142" spans="1:16" x14ac:dyDescent="0.2">
      <c r="A142" s="117">
        <v>140</v>
      </c>
      <c r="B142" s="117">
        <v>510023</v>
      </c>
      <c r="C142" s="118" t="s">
        <v>20977</v>
      </c>
      <c r="D142" s="118" t="s">
        <v>18508</v>
      </c>
      <c r="E142" s="118" t="s">
        <v>20997</v>
      </c>
      <c r="F142" s="118">
        <v>71200</v>
      </c>
      <c r="G142" s="118" t="s">
        <v>21075</v>
      </c>
      <c r="H142" s="121">
        <v>4403417</v>
      </c>
      <c r="I142" s="120">
        <v>45954</v>
      </c>
      <c r="J142" s="117"/>
      <c r="K142" s="117"/>
      <c r="L142" s="120">
        <v>46001</v>
      </c>
      <c r="M142" s="118" t="s">
        <v>20999</v>
      </c>
      <c r="N142" s="120">
        <v>46001</v>
      </c>
      <c r="O142" s="124" t="str">
        <f t="shared" si="2"/>
        <v>71200-4403417</v>
      </c>
      <c r="P142" t="str" cm="1">
        <f t="array" ref="P142">_xlfn.LET(_xlpm.s,_xlfn.SEQUENCE(25,1,0,1),_xlpm.off,CEILING(_xlpm.s/2,1)*IF(ISEVEN(_xlpm.s),1,-1),_xlpm.k,_xlfn.VSTACK($O142,VALUE($F142)&amp;($H142+_xlpm.off)),_xlpm.r,_xlfn.XLOOKUP(_xlpm.k,Table1[Column1],Table1[Column1],""),_xlpm.h,_xlfn._xlws.FILTER(_xlpm.r,_xlpm.r&lt;&gt;"",""),IFERROR(INDEX(_xlpm.h,1),""))</f>
        <v/>
      </c>
    </row>
    <row r="143" spans="1:16" x14ac:dyDescent="0.2">
      <c r="A143" s="117">
        <v>141</v>
      </c>
      <c r="B143" s="117">
        <v>510024</v>
      </c>
      <c r="C143" s="118" t="s">
        <v>20977</v>
      </c>
      <c r="D143" s="118" t="s">
        <v>18508</v>
      </c>
      <c r="E143" s="118" t="s">
        <v>20997</v>
      </c>
      <c r="F143" s="118">
        <v>71187</v>
      </c>
      <c r="G143" s="118" t="s">
        <v>21076</v>
      </c>
      <c r="H143" s="121">
        <v>1586115</v>
      </c>
      <c r="I143" s="120">
        <v>45957</v>
      </c>
      <c r="J143" s="117"/>
      <c r="K143" s="117"/>
      <c r="L143" s="120">
        <v>46001</v>
      </c>
      <c r="M143" s="118" t="s">
        <v>20999</v>
      </c>
      <c r="N143" s="120">
        <v>46001</v>
      </c>
      <c r="O143" s="124" t="str">
        <f t="shared" si="2"/>
        <v>71187-1586115</v>
      </c>
      <c r="P143" t="str" cm="1">
        <f t="array" ref="P143">_xlfn.LET(_xlpm.s,_xlfn.SEQUENCE(25,1,0,1),_xlpm.off,CEILING(_xlpm.s/2,1)*IF(ISEVEN(_xlpm.s),1,-1),_xlpm.k,_xlfn.VSTACK($O143,VALUE($F143)&amp;($H143+_xlpm.off)),_xlpm.r,_xlfn.XLOOKUP(_xlpm.k,Table1[Column1],Table1[Column1],""),_xlpm.h,_xlfn._xlws.FILTER(_xlpm.r,_xlpm.r&lt;&gt;"",""),IFERROR(INDEX(_xlpm.h,1),""))</f>
        <v/>
      </c>
    </row>
    <row r="144" spans="1:16" x14ac:dyDescent="0.2">
      <c r="A144" s="117">
        <v>142</v>
      </c>
      <c r="B144" s="117">
        <v>510024</v>
      </c>
      <c r="C144" s="118" t="s">
        <v>20977</v>
      </c>
      <c r="D144" s="118" t="s">
        <v>18508</v>
      </c>
      <c r="E144" s="118" t="s">
        <v>20997</v>
      </c>
      <c r="F144" s="118">
        <v>72866</v>
      </c>
      <c r="G144" s="118" t="s">
        <v>21077</v>
      </c>
      <c r="H144" s="121">
        <v>2646729</v>
      </c>
      <c r="I144" s="120">
        <v>45962</v>
      </c>
      <c r="J144" s="117"/>
      <c r="K144" s="117"/>
      <c r="L144" s="120">
        <v>46001</v>
      </c>
      <c r="M144" s="118" t="s">
        <v>20999</v>
      </c>
      <c r="N144" s="120">
        <v>46001</v>
      </c>
      <c r="O144" s="124" t="str">
        <f t="shared" si="2"/>
        <v>72866-2646729</v>
      </c>
      <c r="P144" t="str" cm="1">
        <f t="array" ref="P144">_xlfn.LET(_xlpm.s,_xlfn.SEQUENCE(25,1,0,1),_xlpm.off,CEILING(_xlpm.s/2,1)*IF(ISEVEN(_xlpm.s),1,-1),_xlpm.k,_xlfn.VSTACK($O144,VALUE($F144)&amp;($H144+_xlpm.off)),_xlpm.r,_xlfn.XLOOKUP(_xlpm.k,Table1[Column1],Table1[Column1],""),_xlpm.h,_xlfn._xlws.FILTER(_xlpm.r,_xlpm.r&lt;&gt;"",""),IFERROR(INDEX(_xlpm.h,1),""))</f>
        <v/>
      </c>
    </row>
    <row r="145" spans="1:16" x14ac:dyDescent="0.2">
      <c r="A145" s="117">
        <v>143</v>
      </c>
      <c r="B145" s="117">
        <v>510025</v>
      </c>
      <c r="C145" s="118" t="s">
        <v>20977</v>
      </c>
      <c r="D145" s="118" t="s">
        <v>18508</v>
      </c>
      <c r="E145" s="118" t="s">
        <v>20997</v>
      </c>
      <c r="F145" s="118">
        <v>71202</v>
      </c>
      <c r="G145" s="118" t="s">
        <v>21078</v>
      </c>
      <c r="H145" s="121">
        <v>1586115</v>
      </c>
      <c r="I145" s="120">
        <v>45952</v>
      </c>
      <c r="J145" s="117"/>
      <c r="K145" s="117"/>
      <c r="L145" s="120">
        <v>46001</v>
      </c>
      <c r="M145" s="118" t="s">
        <v>20999</v>
      </c>
      <c r="N145" s="120">
        <v>46001</v>
      </c>
      <c r="O145" s="124" t="str">
        <f t="shared" si="2"/>
        <v>71202-1586115</v>
      </c>
      <c r="P145" t="str" cm="1">
        <f t="array" ref="P145">_xlfn.LET(_xlpm.s,_xlfn.SEQUENCE(25,1,0,1),_xlpm.off,CEILING(_xlpm.s/2,1)*IF(ISEVEN(_xlpm.s),1,-1),_xlpm.k,_xlfn.VSTACK($O145,VALUE($F145)&amp;($H145+_xlpm.off)),_xlpm.r,_xlfn.XLOOKUP(_xlpm.k,Table1[Column1],Table1[Column1],""),_xlpm.h,_xlfn._xlws.FILTER(_xlpm.r,_xlpm.r&lt;&gt;"",""),IFERROR(INDEX(_xlpm.h,1),""))</f>
        <v/>
      </c>
    </row>
    <row r="146" spans="1:16" x14ac:dyDescent="0.2">
      <c r="A146" s="117">
        <v>144</v>
      </c>
      <c r="B146" s="117">
        <v>510025</v>
      </c>
      <c r="C146" s="118" t="s">
        <v>20977</v>
      </c>
      <c r="D146" s="118" t="s">
        <v>18508</v>
      </c>
      <c r="E146" s="118" t="s">
        <v>20997</v>
      </c>
      <c r="F146" s="118">
        <v>72889</v>
      </c>
      <c r="G146" s="118" t="s">
        <v>21079</v>
      </c>
      <c r="H146" s="121">
        <v>3774897</v>
      </c>
      <c r="I146" s="120">
        <v>45961</v>
      </c>
      <c r="J146" s="117"/>
      <c r="K146" s="117"/>
      <c r="L146" s="120">
        <v>46001</v>
      </c>
      <c r="M146" s="118" t="s">
        <v>20999</v>
      </c>
      <c r="N146" s="120">
        <v>46001</v>
      </c>
      <c r="O146" s="124" t="str">
        <f t="shared" si="2"/>
        <v>72889-3774897</v>
      </c>
      <c r="P146" t="str" cm="1">
        <f t="array" ref="P146">_xlfn.LET(_xlpm.s,_xlfn.SEQUENCE(25,1,0,1),_xlpm.off,CEILING(_xlpm.s/2,1)*IF(ISEVEN(_xlpm.s),1,-1),_xlpm.k,_xlfn.VSTACK($O146,VALUE($F146)&amp;($H146+_xlpm.off)),_xlpm.r,_xlfn.XLOOKUP(_xlpm.k,Table1[Column1],Table1[Column1],""),_xlpm.h,_xlfn._xlws.FILTER(_xlpm.r,_xlpm.r&lt;&gt;"",""),IFERROR(INDEX(_xlpm.h,1),""))</f>
        <v/>
      </c>
    </row>
    <row r="147" spans="1:16" x14ac:dyDescent="0.2">
      <c r="A147" s="117">
        <v>145</v>
      </c>
      <c r="B147" s="117">
        <v>510025</v>
      </c>
      <c r="C147" s="118" t="s">
        <v>20977</v>
      </c>
      <c r="D147" s="118" t="s">
        <v>18508</v>
      </c>
      <c r="E147" s="118" t="s">
        <v>20997</v>
      </c>
      <c r="F147" s="118">
        <v>71192</v>
      </c>
      <c r="G147" s="118" t="s">
        <v>21080</v>
      </c>
      <c r="H147" s="121">
        <v>368550</v>
      </c>
      <c r="I147" s="120">
        <v>45954</v>
      </c>
      <c r="J147" s="117"/>
      <c r="K147" s="117"/>
      <c r="L147" s="120">
        <v>46001</v>
      </c>
      <c r="M147" s="118" t="s">
        <v>20999</v>
      </c>
      <c r="N147" s="120">
        <v>46001</v>
      </c>
      <c r="O147" s="124" t="str">
        <f t="shared" si="2"/>
        <v>71192-368550</v>
      </c>
      <c r="P147" t="str" cm="1">
        <f t="array" ref="P147">_xlfn.LET(_xlpm.s,_xlfn.SEQUENCE(25,1,0,1),_xlpm.off,CEILING(_xlpm.s/2,1)*IF(ISEVEN(_xlpm.s),1,-1),_xlpm.k,_xlfn.VSTACK($O147,VALUE($F147)&amp;($H147+_xlpm.off)),_xlpm.r,_xlfn.XLOOKUP(_xlpm.k,Table1[Column1],Table1[Column1],""),_xlpm.h,_xlfn._xlws.FILTER(_xlpm.r,_xlpm.r&lt;&gt;"",""),IFERROR(INDEX(_xlpm.h,1),""))</f>
        <v/>
      </c>
    </row>
    <row r="148" spans="1:16" x14ac:dyDescent="0.2">
      <c r="A148" s="117">
        <v>146</v>
      </c>
      <c r="B148" s="117">
        <v>510025</v>
      </c>
      <c r="C148" s="118" t="s">
        <v>20977</v>
      </c>
      <c r="D148" s="118" t="s">
        <v>18508</v>
      </c>
      <c r="E148" s="118" t="s">
        <v>20997</v>
      </c>
      <c r="F148" s="118">
        <v>71186</v>
      </c>
      <c r="G148" s="118" t="s">
        <v>21081</v>
      </c>
      <c r="H148" s="121">
        <v>602667</v>
      </c>
      <c r="I148" s="120">
        <v>45954</v>
      </c>
      <c r="J148" s="117"/>
      <c r="K148" s="117"/>
      <c r="L148" s="120">
        <v>46001</v>
      </c>
      <c r="M148" s="118" t="s">
        <v>20999</v>
      </c>
      <c r="N148" s="120">
        <v>46001</v>
      </c>
      <c r="O148" s="124" t="str">
        <f t="shared" si="2"/>
        <v>71186-602667</v>
      </c>
      <c r="P148" t="str" cm="1">
        <f t="array" ref="P148">_xlfn.LET(_xlpm.s,_xlfn.SEQUENCE(25,1,0,1),_xlpm.off,CEILING(_xlpm.s/2,1)*IF(ISEVEN(_xlpm.s),1,-1),_xlpm.k,_xlfn.VSTACK($O148,VALUE($F148)&amp;($H148+_xlpm.off)),_xlpm.r,_xlfn.XLOOKUP(_xlpm.k,Table1[Column1],Table1[Column1],""),_xlpm.h,_xlfn._xlws.FILTER(_xlpm.r,_xlpm.r&lt;&gt;"",""),IFERROR(INDEX(_xlpm.h,1),""))</f>
        <v/>
      </c>
    </row>
    <row r="149" spans="1:16" x14ac:dyDescent="0.2">
      <c r="A149" s="117">
        <v>147</v>
      </c>
      <c r="B149" s="117">
        <v>510026</v>
      </c>
      <c r="C149" s="118" t="s">
        <v>20977</v>
      </c>
      <c r="D149" s="118" t="s">
        <v>18508</v>
      </c>
      <c r="E149" s="118" t="s">
        <v>21082</v>
      </c>
      <c r="F149" s="118">
        <v>224</v>
      </c>
      <c r="G149" s="118" t="s">
        <v>21083</v>
      </c>
      <c r="H149" s="119">
        <v>-700213</v>
      </c>
      <c r="I149" s="120">
        <v>45994</v>
      </c>
      <c r="J149" s="117"/>
      <c r="K149" s="117"/>
      <c r="L149" s="120">
        <v>46001</v>
      </c>
      <c r="M149" s="118" t="s">
        <v>20999</v>
      </c>
      <c r="N149" s="120">
        <v>46001</v>
      </c>
      <c r="O149" s="124" t="str">
        <f t="shared" si="2"/>
        <v>224700213</v>
      </c>
      <c r="P149" t="str" cm="1">
        <f t="array" ref="P149">_xlfn.LET(_xlpm.s,_xlfn.SEQUENCE(25,1,0,1),_xlpm.off,CEILING(_xlpm.s/2,1)*IF(ISEVEN(_xlpm.s),1,-1),_xlpm.k,_xlfn.VSTACK($O149,VALUE($F149)&amp;($H149+_xlpm.off)),_xlpm.r,_xlfn.XLOOKUP(_xlpm.k,Table1[Column1],Table1[Column1],""),_xlpm.h,_xlfn._xlws.FILTER(_xlpm.r,_xlpm.r&lt;&gt;"",""),IFERROR(INDEX(_xlpm.h,1),""))</f>
        <v/>
      </c>
    </row>
    <row r="150" spans="1:16" x14ac:dyDescent="0.2">
      <c r="A150" s="117">
        <v>148</v>
      </c>
      <c r="B150" s="117">
        <v>510026</v>
      </c>
      <c r="C150" s="118" t="s">
        <v>20977</v>
      </c>
      <c r="D150" s="118" t="s">
        <v>18508</v>
      </c>
      <c r="E150" s="118" t="s">
        <v>20997</v>
      </c>
      <c r="F150" s="118">
        <v>73186</v>
      </c>
      <c r="G150" s="118" t="s">
        <v>21084</v>
      </c>
      <c r="H150" s="121">
        <v>1778328</v>
      </c>
      <c r="I150" s="120">
        <v>45957</v>
      </c>
      <c r="J150" s="117"/>
      <c r="K150" s="117"/>
      <c r="L150" s="120">
        <v>46001</v>
      </c>
      <c r="M150" s="118" t="s">
        <v>20999</v>
      </c>
      <c r="N150" s="120">
        <v>46001</v>
      </c>
      <c r="O150" s="124" t="str">
        <f t="shared" si="2"/>
        <v>73186-1778328</v>
      </c>
      <c r="P150" t="str" cm="1">
        <f t="array" ref="P150">_xlfn.LET(_xlpm.s,_xlfn.SEQUENCE(25,1,0,1),_xlpm.off,CEILING(_xlpm.s/2,1)*IF(ISEVEN(_xlpm.s),1,-1),_xlpm.k,_xlfn.VSTACK($O150,VALUE($F150)&amp;($H150+_xlpm.off)),_xlpm.r,_xlfn.XLOOKUP(_xlpm.k,Table1[Column1],Table1[Column1],""),_xlpm.h,_xlfn._xlws.FILTER(_xlpm.r,_xlpm.r&lt;&gt;"",""),IFERROR(INDEX(_xlpm.h,1),""))</f>
        <v/>
      </c>
    </row>
    <row r="151" spans="1:16" x14ac:dyDescent="0.2">
      <c r="A151" s="117">
        <v>149</v>
      </c>
      <c r="B151" s="117">
        <v>510027</v>
      </c>
      <c r="C151" s="118" t="s">
        <v>20977</v>
      </c>
      <c r="D151" s="118" t="s">
        <v>18508</v>
      </c>
      <c r="E151" s="118" t="s">
        <v>21085</v>
      </c>
      <c r="F151" s="118">
        <v>158</v>
      </c>
      <c r="G151" s="118" t="s">
        <v>21086</v>
      </c>
      <c r="H151" s="119">
        <v>-182789</v>
      </c>
      <c r="I151" s="120">
        <v>45989</v>
      </c>
      <c r="J151" s="117"/>
      <c r="K151" s="117"/>
      <c r="L151" s="120">
        <v>46001</v>
      </c>
      <c r="M151" s="118" t="s">
        <v>20999</v>
      </c>
      <c r="N151" s="120">
        <v>46001</v>
      </c>
      <c r="O151" s="124" t="str">
        <f t="shared" si="2"/>
        <v>158182789</v>
      </c>
      <c r="P151" t="str" cm="1">
        <f t="array" ref="P151">_xlfn.LET(_xlpm.s,_xlfn.SEQUENCE(25,1,0,1),_xlpm.off,CEILING(_xlpm.s/2,1)*IF(ISEVEN(_xlpm.s),1,-1),_xlpm.k,_xlfn.VSTACK($O151,VALUE($F151)&amp;($H151+_xlpm.off)),_xlpm.r,_xlfn.XLOOKUP(_xlpm.k,Table1[Column1],Table1[Column1],""),_xlpm.h,_xlfn._xlws.FILTER(_xlpm.r,_xlpm.r&lt;&gt;"",""),IFERROR(INDEX(_xlpm.h,1),""))</f>
        <v/>
      </c>
    </row>
    <row r="152" spans="1:16" x14ac:dyDescent="0.2">
      <c r="A152" s="117">
        <v>150</v>
      </c>
      <c r="B152" s="117">
        <v>510027</v>
      </c>
      <c r="C152" s="118" t="s">
        <v>20977</v>
      </c>
      <c r="D152" s="118" t="s">
        <v>18508</v>
      </c>
      <c r="E152" s="118" t="s">
        <v>21085</v>
      </c>
      <c r="F152" s="118">
        <v>159</v>
      </c>
      <c r="G152" s="118" t="s">
        <v>21087</v>
      </c>
      <c r="H152" s="119">
        <v>-1092960</v>
      </c>
      <c r="I152" s="120">
        <v>45989</v>
      </c>
      <c r="J152" s="117"/>
      <c r="K152" s="117"/>
      <c r="L152" s="120">
        <v>46001</v>
      </c>
      <c r="M152" s="118" t="s">
        <v>20999</v>
      </c>
      <c r="N152" s="120">
        <v>46001</v>
      </c>
      <c r="O152" s="124" t="str">
        <f t="shared" si="2"/>
        <v>1591092960</v>
      </c>
      <c r="P152" t="str" cm="1">
        <f t="array" ref="P152">_xlfn.LET(_xlpm.s,_xlfn.SEQUENCE(25,1,0,1),_xlpm.off,CEILING(_xlpm.s/2,1)*IF(ISEVEN(_xlpm.s),1,-1),_xlpm.k,_xlfn.VSTACK($O152,VALUE($F152)&amp;($H152+_xlpm.off)),_xlpm.r,_xlfn.XLOOKUP(_xlpm.k,Table1[Column1],Table1[Column1],""),_xlpm.h,_xlfn._xlws.FILTER(_xlpm.r,_xlpm.r&lt;&gt;"",""),IFERROR(INDEX(_xlpm.h,1),""))</f>
        <v/>
      </c>
    </row>
    <row r="153" spans="1:16" x14ac:dyDescent="0.2">
      <c r="A153" s="117">
        <v>151</v>
      </c>
      <c r="B153" s="117">
        <v>510027</v>
      </c>
      <c r="C153" s="118" t="s">
        <v>20977</v>
      </c>
      <c r="D153" s="118" t="s">
        <v>18508</v>
      </c>
      <c r="E153" s="118" t="s">
        <v>20997</v>
      </c>
      <c r="F153" s="118">
        <v>74332</v>
      </c>
      <c r="G153" s="118" t="s">
        <v>21088</v>
      </c>
      <c r="H153" s="121">
        <v>1987200</v>
      </c>
      <c r="I153" s="120">
        <v>45965</v>
      </c>
      <c r="J153" s="117"/>
      <c r="K153" s="117"/>
      <c r="L153" s="120">
        <v>46001</v>
      </c>
      <c r="M153" s="118" t="s">
        <v>20999</v>
      </c>
      <c r="N153" s="120">
        <v>46001</v>
      </c>
      <c r="O153" s="124" t="str">
        <f t="shared" si="2"/>
        <v>74332-1987200</v>
      </c>
      <c r="P153" t="str" cm="1">
        <f t="array" ref="P153">_xlfn.LET(_xlpm.s,_xlfn.SEQUENCE(25,1,0,1),_xlpm.off,CEILING(_xlpm.s/2,1)*IF(ISEVEN(_xlpm.s),1,-1),_xlpm.k,_xlfn.VSTACK($O153,VALUE($F153)&amp;($H153+_xlpm.off)),_xlpm.r,_xlfn.XLOOKUP(_xlpm.k,Table1[Column1],Table1[Column1],""),_xlpm.h,_xlfn._xlws.FILTER(_xlpm.r,_xlpm.r&lt;&gt;"",""),IFERROR(INDEX(_xlpm.h,1),""))</f>
        <v/>
      </c>
    </row>
    <row r="154" spans="1:16" x14ac:dyDescent="0.2">
      <c r="A154" s="117">
        <v>152</v>
      </c>
      <c r="B154" s="117">
        <v>510027</v>
      </c>
      <c r="C154" s="118" t="s">
        <v>20977</v>
      </c>
      <c r="D154" s="118" t="s">
        <v>18508</v>
      </c>
      <c r="E154" s="118" t="s">
        <v>20997</v>
      </c>
      <c r="F154" s="118">
        <v>72890</v>
      </c>
      <c r="G154" s="118" t="s">
        <v>21089</v>
      </c>
      <c r="H154" s="121">
        <v>602667</v>
      </c>
      <c r="I154" s="120">
        <v>45962</v>
      </c>
      <c r="J154" s="117"/>
      <c r="K154" s="117"/>
      <c r="L154" s="120">
        <v>46001</v>
      </c>
      <c r="M154" s="118" t="s">
        <v>20999</v>
      </c>
      <c r="N154" s="120">
        <v>46001</v>
      </c>
      <c r="O154" s="124" t="str">
        <f t="shared" si="2"/>
        <v>72890-602667</v>
      </c>
      <c r="P154" t="str" cm="1">
        <f t="array" ref="P154">_xlfn.LET(_xlpm.s,_xlfn.SEQUENCE(25,1,0,1),_xlpm.off,CEILING(_xlpm.s/2,1)*IF(ISEVEN(_xlpm.s),1,-1),_xlpm.k,_xlfn.VSTACK($O154,VALUE($F154)&amp;($H154+_xlpm.off)),_xlpm.r,_xlfn.XLOOKUP(_xlpm.k,Table1[Column1],Table1[Column1],""),_xlpm.h,_xlfn._xlws.FILTER(_xlpm.r,_xlpm.r&lt;&gt;"",""),IFERROR(INDEX(_xlpm.h,1),""))</f>
        <v/>
      </c>
    </row>
    <row r="155" spans="1:16" x14ac:dyDescent="0.2">
      <c r="A155" s="117">
        <v>153</v>
      </c>
      <c r="B155" s="117">
        <v>510027</v>
      </c>
      <c r="C155" s="118" t="s">
        <v>20977</v>
      </c>
      <c r="D155" s="118" t="s">
        <v>18508</v>
      </c>
      <c r="E155" s="118" t="s">
        <v>20997</v>
      </c>
      <c r="F155" s="118">
        <v>71185</v>
      </c>
      <c r="G155" s="118" t="s">
        <v>21090</v>
      </c>
      <c r="H155" s="121">
        <v>1586115</v>
      </c>
      <c r="I155" s="120">
        <v>45955</v>
      </c>
      <c r="J155" s="117"/>
      <c r="K155" s="117"/>
      <c r="L155" s="120">
        <v>46001</v>
      </c>
      <c r="M155" s="118" t="s">
        <v>20999</v>
      </c>
      <c r="N155" s="120">
        <v>46001</v>
      </c>
      <c r="O155" s="124" t="str">
        <f t="shared" si="2"/>
        <v>71185-1586115</v>
      </c>
      <c r="P155" t="str" cm="1">
        <f t="array" ref="P155">_xlfn.LET(_xlpm.s,_xlfn.SEQUENCE(25,1,0,1),_xlpm.off,CEILING(_xlpm.s/2,1)*IF(ISEVEN(_xlpm.s),1,-1),_xlpm.k,_xlfn.VSTACK($O155,VALUE($F155)&amp;($H155+_xlpm.off)),_xlpm.r,_xlfn.XLOOKUP(_xlpm.k,Table1[Column1],Table1[Column1],""),_xlpm.h,_xlfn._xlws.FILTER(_xlpm.r,_xlpm.r&lt;&gt;"",""),IFERROR(INDEX(_xlpm.h,1),""))</f>
        <v/>
      </c>
    </row>
    <row r="156" spans="1:16" x14ac:dyDescent="0.2">
      <c r="A156" s="117">
        <v>154</v>
      </c>
      <c r="B156" s="117">
        <v>510028</v>
      </c>
      <c r="C156" s="118" t="s">
        <v>20977</v>
      </c>
      <c r="D156" s="118" t="s">
        <v>18508</v>
      </c>
      <c r="E156" s="118" t="s">
        <v>20997</v>
      </c>
      <c r="F156" s="118">
        <v>72882</v>
      </c>
      <c r="G156" s="118" t="s">
        <v>21091</v>
      </c>
      <c r="H156" s="121">
        <v>2453828</v>
      </c>
      <c r="I156" s="120">
        <v>45962</v>
      </c>
      <c r="J156" s="117"/>
      <c r="K156" s="117"/>
      <c r="L156" s="120">
        <v>46001</v>
      </c>
      <c r="M156" s="118" t="s">
        <v>20999</v>
      </c>
      <c r="N156" s="120">
        <v>46001</v>
      </c>
      <c r="O156" s="124" t="str">
        <f t="shared" si="2"/>
        <v>72882-2453828</v>
      </c>
      <c r="P156" t="str" cm="1">
        <f t="array" ref="P156">_xlfn.LET(_xlpm.s,_xlfn.SEQUENCE(25,1,0,1),_xlpm.off,CEILING(_xlpm.s/2,1)*IF(ISEVEN(_xlpm.s),1,-1),_xlpm.k,_xlfn.VSTACK($O156,VALUE($F156)&amp;($H156+_xlpm.off)),_xlpm.r,_xlfn.XLOOKUP(_xlpm.k,Table1[Column1],Table1[Column1],""),_xlpm.h,_xlfn._xlws.FILTER(_xlpm.r,_xlpm.r&lt;&gt;"",""),IFERROR(INDEX(_xlpm.h,1),""))</f>
        <v/>
      </c>
    </row>
    <row r="157" spans="1:16" x14ac:dyDescent="0.2">
      <c r="A157" s="117">
        <v>155</v>
      </c>
      <c r="B157" s="117">
        <v>510028</v>
      </c>
      <c r="C157" s="118" t="s">
        <v>20977</v>
      </c>
      <c r="D157" s="118" t="s">
        <v>18508</v>
      </c>
      <c r="E157" s="118" t="s">
        <v>21092</v>
      </c>
      <c r="F157" s="118">
        <v>291</v>
      </c>
      <c r="G157" s="118" t="s">
        <v>21093</v>
      </c>
      <c r="H157" s="119">
        <v>-637325</v>
      </c>
      <c r="I157" s="120">
        <v>45989</v>
      </c>
      <c r="J157" s="117"/>
      <c r="K157" s="117"/>
      <c r="L157" s="120">
        <v>46001</v>
      </c>
      <c r="M157" s="118" t="s">
        <v>20999</v>
      </c>
      <c r="N157" s="120">
        <v>46001</v>
      </c>
      <c r="O157" s="124" t="str">
        <f t="shared" si="2"/>
        <v>291637325</v>
      </c>
      <c r="P157" t="str" cm="1">
        <f t="array" ref="P157">_xlfn.LET(_xlpm.s,_xlfn.SEQUENCE(25,1,0,1),_xlpm.off,CEILING(_xlpm.s/2,1)*IF(ISEVEN(_xlpm.s),1,-1),_xlpm.k,_xlfn.VSTACK($O157,VALUE($F157)&amp;($H157+_xlpm.off)),_xlpm.r,_xlfn.XLOOKUP(_xlpm.k,Table1[Column1],Table1[Column1],""),_xlpm.h,_xlfn._xlws.FILTER(_xlpm.r,_xlpm.r&lt;&gt;"",""),IFERROR(INDEX(_xlpm.h,1),""))</f>
        <v/>
      </c>
    </row>
    <row r="158" spans="1:16" x14ac:dyDescent="0.2">
      <c r="A158" s="117">
        <v>156</v>
      </c>
      <c r="B158" s="117">
        <v>510028</v>
      </c>
      <c r="C158" s="118" t="s">
        <v>20977</v>
      </c>
      <c r="D158" s="118" t="s">
        <v>18508</v>
      </c>
      <c r="E158" s="118" t="s">
        <v>21092</v>
      </c>
      <c r="F158" s="118">
        <v>287</v>
      </c>
      <c r="G158" s="118" t="s">
        <v>21094</v>
      </c>
      <c r="H158" s="119">
        <v>-859254</v>
      </c>
      <c r="I158" s="120">
        <v>45985</v>
      </c>
      <c r="J158" s="117"/>
      <c r="K158" s="117"/>
      <c r="L158" s="120">
        <v>46001</v>
      </c>
      <c r="M158" s="118" t="s">
        <v>20999</v>
      </c>
      <c r="N158" s="120">
        <v>46001</v>
      </c>
      <c r="O158" s="124" t="str">
        <f t="shared" si="2"/>
        <v>287859254</v>
      </c>
      <c r="P158" t="str" cm="1">
        <f t="array" ref="P158">_xlfn.LET(_xlpm.s,_xlfn.SEQUENCE(25,1,0,1),_xlpm.off,CEILING(_xlpm.s/2,1)*IF(ISEVEN(_xlpm.s),1,-1),_xlpm.k,_xlfn.VSTACK($O158,VALUE($F158)&amp;($H158+_xlpm.off)),_xlpm.r,_xlfn.XLOOKUP(_xlpm.k,Table1[Column1],Table1[Column1],""),_xlpm.h,_xlfn._xlws.FILTER(_xlpm.r,_xlpm.r&lt;&gt;"",""),IFERROR(INDEX(_xlpm.h,1),""))</f>
        <v/>
      </c>
    </row>
    <row r="159" spans="1:16" x14ac:dyDescent="0.2">
      <c r="A159" s="117">
        <v>157</v>
      </c>
      <c r="B159" s="117">
        <v>510028</v>
      </c>
      <c r="C159" s="118" t="s">
        <v>20977</v>
      </c>
      <c r="D159" s="118" t="s">
        <v>18508</v>
      </c>
      <c r="E159" s="118" t="s">
        <v>20997</v>
      </c>
      <c r="F159" s="118">
        <v>72865</v>
      </c>
      <c r="G159" s="118" t="s">
        <v>21095</v>
      </c>
      <c r="H159" s="121">
        <v>1231200</v>
      </c>
      <c r="I159" s="120">
        <v>45958</v>
      </c>
      <c r="J159" s="117"/>
      <c r="K159" s="117"/>
      <c r="L159" s="120">
        <v>46001</v>
      </c>
      <c r="M159" s="118" t="s">
        <v>20999</v>
      </c>
      <c r="N159" s="120">
        <v>46001</v>
      </c>
      <c r="O159" s="124" t="str">
        <f t="shared" si="2"/>
        <v>72865-1231200</v>
      </c>
      <c r="P159" t="str" cm="1">
        <f t="array" ref="P159">_xlfn.LET(_xlpm.s,_xlfn.SEQUENCE(25,1,0,1),_xlpm.off,CEILING(_xlpm.s/2,1)*IF(ISEVEN(_xlpm.s),1,-1),_xlpm.k,_xlfn.VSTACK($O159,VALUE($F159)&amp;($H159+_xlpm.off)),_xlpm.r,_xlfn.XLOOKUP(_xlpm.k,Table1[Column1],Table1[Column1],""),_xlpm.h,_xlfn._xlws.FILTER(_xlpm.r,_xlpm.r&lt;&gt;"",""),IFERROR(INDEX(_xlpm.h,1),""))</f>
        <v/>
      </c>
    </row>
    <row r="160" spans="1:16" x14ac:dyDescent="0.2">
      <c r="A160" s="117">
        <v>158</v>
      </c>
      <c r="B160" s="117">
        <v>510029</v>
      </c>
      <c r="C160" s="118" t="s">
        <v>20977</v>
      </c>
      <c r="D160" s="118" t="s">
        <v>18508</v>
      </c>
      <c r="E160" s="118" t="s">
        <v>20997</v>
      </c>
      <c r="F160" s="118">
        <v>71099</v>
      </c>
      <c r="G160" s="118" t="s">
        <v>21096</v>
      </c>
      <c r="H160" s="121">
        <v>8979093</v>
      </c>
      <c r="I160" s="120">
        <v>45953</v>
      </c>
      <c r="J160" s="117"/>
      <c r="K160" s="117"/>
      <c r="L160" s="120">
        <v>46001</v>
      </c>
      <c r="M160" s="118" t="s">
        <v>20999</v>
      </c>
      <c r="N160" s="120">
        <v>46001</v>
      </c>
      <c r="O160" s="124" t="str">
        <f t="shared" si="2"/>
        <v>71099-8979093</v>
      </c>
      <c r="P160" t="str" cm="1">
        <f t="array" ref="P160">_xlfn.LET(_xlpm.s,_xlfn.SEQUENCE(25,1,0,1),_xlpm.off,CEILING(_xlpm.s/2,1)*IF(ISEVEN(_xlpm.s),1,-1),_xlpm.k,_xlfn.VSTACK($O160,VALUE($F160)&amp;($H160+_xlpm.off)),_xlpm.r,_xlfn.XLOOKUP(_xlpm.k,Table1[Column1],Table1[Column1],""),_xlpm.h,_xlfn._xlws.FILTER(_xlpm.r,_xlpm.r&lt;&gt;"",""),IFERROR(INDEX(_xlpm.h,1),""))</f>
        <v/>
      </c>
    </row>
    <row r="161" spans="1:16" x14ac:dyDescent="0.2">
      <c r="A161" s="117">
        <v>159</v>
      </c>
      <c r="B161" s="117">
        <v>520090</v>
      </c>
      <c r="C161" s="118" t="s">
        <v>20977</v>
      </c>
      <c r="D161" s="118" t="s">
        <v>18508</v>
      </c>
      <c r="E161" s="118" t="s">
        <v>20997</v>
      </c>
      <c r="F161" s="118">
        <v>71251</v>
      </c>
      <c r="G161" s="118" t="s">
        <v>21097</v>
      </c>
      <c r="H161" s="121">
        <v>2009421</v>
      </c>
      <c r="I161" s="120">
        <v>45951</v>
      </c>
      <c r="J161" s="117"/>
      <c r="K161" s="117"/>
      <c r="L161" s="120">
        <v>46001</v>
      </c>
      <c r="M161" s="118" t="s">
        <v>20999</v>
      </c>
      <c r="N161" s="120">
        <v>46001</v>
      </c>
      <c r="O161" s="124" t="str">
        <f t="shared" si="2"/>
        <v>71251-2009421</v>
      </c>
      <c r="P161" t="str" cm="1">
        <f t="array" ref="P161">_xlfn.LET(_xlpm.s,_xlfn.SEQUENCE(25,1,0,1),_xlpm.off,CEILING(_xlpm.s/2,1)*IF(ISEVEN(_xlpm.s),1,-1),_xlpm.k,_xlfn.VSTACK($O161,VALUE($F161)&amp;($H161+_xlpm.off)),_xlpm.r,_xlfn.XLOOKUP(_xlpm.k,Table1[Column1],Table1[Column1],""),_xlpm.h,_xlfn._xlws.FILTER(_xlpm.r,_xlpm.r&lt;&gt;"",""),IFERROR(INDEX(_xlpm.h,1),""))</f>
        <v/>
      </c>
    </row>
    <row r="162" spans="1:16" x14ac:dyDescent="0.2">
      <c r="A162" s="117">
        <v>160</v>
      </c>
      <c r="B162" s="117">
        <v>520090</v>
      </c>
      <c r="C162" s="118" t="s">
        <v>20977</v>
      </c>
      <c r="D162" s="118" t="s">
        <v>18508</v>
      </c>
      <c r="E162" s="118" t="s">
        <v>20997</v>
      </c>
      <c r="F162" s="118">
        <v>71245</v>
      </c>
      <c r="G162" s="118" t="s">
        <v>21098</v>
      </c>
      <c r="H162" s="121">
        <v>1586115</v>
      </c>
      <c r="I162" s="120">
        <v>45951</v>
      </c>
      <c r="J162" s="117"/>
      <c r="K162" s="117"/>
      <c r="L162" s="120">
        <v>46001</v>
      </c>
      <c r="M162" s="118" t="s">
        <v>20999</v>
      </c>
      <c r="N162" s="120">
        <v>46001</v>
      </c>
      <c r="O162" s="124" t="str">
        <f t="shared" si="2"/>
        <v>71245-1586115</v>
      </c>
      <c r="P162" t="str" cm="1">
        <f t="array" ref="P162">_xlfn.LET(_xlpm.s,_xlfn.SEQUENCE(25,1,0,1),_xlpm.off,CEILING(_xlpm.s/2,1)*IF(ISEVEN(_xlpm.s),1,-1),_xlpm.k,_xlfn.VSTACK($O162,VALUE($F162)&amp;($H162+_xlpm.off)),_xlpm.r,_xlfn.XLOOKUP(_xlpm.k,Table1[Column1],Table1[Column1],""),_xlpm.h,_xlfn._xlws.FILTER(_xlpm.r,_xlpm.r&lt;&gt;"",""),IFERROR(INDEX(_xlpm.h,1),""))</f>
        <v/>
      </c>
    </row>
    <row r="163" spans="1:16" x14ac:dyDescent="0.2">
      <c r="A163" s="117">
        <v>161</v>
      </c>
      <c r="B163" s="117">
        <v>510010</v>
      </c>
      <c r="C163" s="118" t="s">
        <v>20977</v>
      </c>
      <c r="D163" s="118" t="s">
        <v>18508</v>
      </c>
      <c r="E163" s="118" t="s">
        <v>20997</v>
      </c>
      <c r="F163" s="118">
        <v>88968</v>
      </c>
      <c r="G163" s="118" t="s">
        <v>19621</v>
      </c>
      <c r="H163" s="121">
        <v>1007519</v>
      </c>
      <c r="I163" s="120">
        <v>46018</v>
      </c>
      <c r="J163" s="117"/>
      <c r="K163" s="117"/>
      <c r="L163" s="120">
        <v>46063</v>
      </c>
      <c r="M163" s="118" t="s">
        <v>21099</v>
      </c>
      <c r="N163" s="120">
        <v>46063</v>
      </c>
      <c r="O163" s="124" t="str">
        <f t="shared" si="2"/>
        <v>88968-1007519</v>
      </c>
      <c r="P163" t="str" cm="1">
        <f t="array" ref="P163">_xlfn.LET(_xlpm.s,_xlfn.SEQUENCE(25,1,0,1),_xlpm.off,CEILING(_xlpm.s/2,1)*IF(ISEVEN(_xlpm.s),1,-1),_xlpm.k,_xlfn.VSTACK($O163,VALUE($F163)&amp;($H163+_xlpm.off)),_xlpm.r,_xlfn.XLOOKUP(_xlpm.k,Table1[Column1],Table1[Column1],""),_xlpm.h,_xlfn._xlws.FILTER(_xlpm.r,_xlpm.r&lt;&gt;"",""),IFERROR(INDEX(_xlpm.h,1),""))</f>
        <v/>
      </c>
    </row>
    <row r="164" spans="1:16" x14ac:dyDescent="0.2">
      <c r="A164" s="117">
        <v>162</v>
      </c>
      <c r="B164" s="117">
        <v>510010</v>
      </c>
      <c r="C164" s="118" t="s">
        <v>20977</v>
      </c>
      <c r="D164" s="118" t="s">
        <v>18508</v>
      </c>
      <c r="E164" s="118" t="s">
        <v>20997</v>
      </c>
      <c r="F164" s="118">
        <v>89892</v>
      </c>
      <c r="G164" s="118" t="s">
        <v>19630</v>
      </c>
      <c r="H164" s="121">
        <v>8090888</v>
      </c>
      <c r="I164" s="120">
        <v>46020</v>
      </c>
      <c r="J164" s="117"/>
      <c r="K164" s="117"/>
      <c r="L164" s="120">
        <v>46063</v>
      </c>
      <c r="M164" s="118" t="s">
        <v>21099</v>
      </c>
      <c r="N164" s="120">
        <v>46063</v>
      </c>
      <c r="O164" s="124" t="str">
        <f t="shared" si="2"/>
        <v>89892-8090888</v>
      </c>
      <c r="P164" t="str" cm="1">
        <f t="array" ref="P164">_xlfn.LET(_xlpm.s,_xlfn.SEQUENCE(25,1,0,1),_xlpm.off,CEILING(_xlpm.s/2,1)*IF(ISEVEN(_xlpm.s),1,-1),_xlpm.k,_xlfn.VSTACK($O164,VALUE($F164)&amp;($H164+_xlpm.off)),_xlpm.r,_xlfn.XLOOKUP(_xlpm.k,Table1[Column1],Table1[Column1],""),_xlpm.h,_xlfn._xlws.FILTER(_xlpm.r,_xlpm.r&lt;&gt;"",""),IFERROR(INDEX(_xlpm.h,1),""))</f>
        <v/>
      </c>
    </row>
    <row r="165" spans="1:16" x14ac:dyDescent="0.2">
      <c r="A165" s="117">
        <v>163</v>
      </c>
      <c r="B165" s="117">
        <v>510010</v>
      </c>
      <c r="C165" s="118" t="s">
        <v>20977</v>
      </c>
      <c r="D165" s="118" t="s">
        <v>18508</v>
      </c>
      <c r="E165" s="118" t="s">
        <v>20997</v>
      </c>
      <c r="F165" s="118">
        <v>90058</v>
      </c>
      <c r="G165" s="118" t="s">
        <v>19647</v>
      </c>
      <c r="H165" s="121">
        <v>9316175</v>
      </c>
      <c r="I165" s="120">
        <v>46022</v>
      </c>
      <c r="J165" s="117"/>
      <c r="K165" s="117"/>
      <c r="L165" s="120">
        <v>46063</v>
      </c>
      <c r="M165" s="118" t="s">
        <v>21099</v>
      </c>
      <c r="N165" s="120">
        <v>46063</v>
      </c>
      <c r="O165" s="124" t="str">
        <f t="shared" si="2"/>
        <v>90058-9316175</v>
      </c>
      <c r="P165" t="str" cm="1">
        <f t="array" ref="P165">_xlfn.LET(_xlpm.s,_xlfn.SEQUENCE(25,1,0,1),_xlpm.off,CEILING(_xlpm.s/2,1)*IF(ISEVEN(_xlpm.s),1,-1),_xlpm.k,_xlfn.VSTACK($O165,VALUE($F165)&amp;($H165+_xlpm.off)),_xlpm.r,_xlfn.XLOOKUP(_xlpm.k,Table1[Column1],Table1[Column1],""),_xlpm.h,_xlfn._xlws.FILTER(_xlpm.r,_xlpm.r&lt;&gt;"",""),IFERROR(INDEX(_xlpm.h,1),""))</f>
        <v/>
      </c>
    </row>
    <row r="166" spans="1:16" x14ac:dyDescent="0.2">
      <c r="A166" s="117">
        <v>164</v>
      </c>
      <c r="B166" s="117">
        <v>510010</v>
      </c>
      <c r="C166" s="118" t="s">
        <v>20977</v>
      </c>
      <c r="D166" s="118" t="s">
        <v>18508</v>
      </c>
      <c r="E166" s="118" t="s">
        <v>20997</v>
      </c>
      <c r="F166" s="118">
        <v>90087</v>
      </c>
      <c r="G166" s="118" t="s">
        <v>19648</v>
      </c>
      <c r="H166" s="121">
        <v>5842287</v>
      </c>
      <c r="I166" s="120">
        <v>46022</v>
      </c>
      <c r="J166" s="117"/>
      <c r="K166" s="117"/>
      <c r="L166" s="120">
        <v>46063</v>
      </c>
      <c r="M166" s="118" t="s">
        <v>21099</v>
      </c>
      <c r="N166" s="120">
        <v>46063</v>
      </c>
      <c r="O166" s="124" t="str">
        <f t="shared" si="2"/>
        <v>90087-5842287</v>
      </c>
      <c r="P166" t="str" cm="1">
        <f t="array" ref="P166">_xlfn.LET(_xlpm.s,_xlfn.SEQUENCE(25,1,0,1),_xlpm.off,CEILING(_xlpm.s/2,1)*IF(ISEVEN(_xlpm.s),1,-1),_xlpm.k,_xlfn.VSTACK($O166,VALUE($F166)&amp;($H166+_xlpm.off)),_xlpm.r,_xlfn.XLOOKUP(_xlpm.k,Table1[Column1],Table1[Column1],""),_xlpm.h,_xlfn._xlws.FILTER(_xlpm.r,_xlpm.r&lt;&gt;"",""),IFERROR(INDEX(_xlpm.h,1),""))</f>
        <v/>
      </c>
    </row>
    <row r="167" spans="1:16" x14ac:dyDescent="0.2">
      <c r="A167" s="117">
        <v>165</v>
      </c>
      <c r="B167" s="117">
        <v>510011</v>
      </c>
      <c r="C167" s="118" t="s">
        <v>20977</v>
      </c>
      <c r="D167" s="118" t="s">
        <v>18508</v>
      </c>
      <c r="E167" s="118" t="s">
        <v>20997</v>
      </c>
      <c r="F167" s="118">
        <v>88874</v>
      </c>
      <c r="G167" s="118" t="s">
        <v>19613</v>
      </c>
      <c r="H167" s="121">
        <v>3554388</v>
      </c>
      <c r="I167" s="120">
        <v>46016</v>
      </c>
      <c r="J167" s="117"/>
      <c r="K167" s="117"/>
      <c r="L167" s="120">
        <v>46063</v>
      </c>
      <c r="M167" s="118" t="s">
        <v>21099</v>
      </c>
      <c r="N167" s="120">
        <v>46063</v>
      </c>
      <c r="O167" s="124" t="str">
        <f t="shared" si="2"/>
        <v>88874-3554388</v>
      </c>
      <c r="P167" t="str" cm="1">
        <f t="array" ref="P167">_xlfn.LET(_xlpm.s,_xlfn.SEQUENCE(25,1,0,1),_xlpm.off,CEILING(_xlpm.s/2,1)*IF(ISEVEN(_xlpm.s),1,-1),_xlpm.k,_xlfn.VSTACK($O167,VALUE($F167)&amp;($H167+_xlpm.off)),_xlpm.r,_xlfn.XLOOKUP(_xlpm.k,Table1[Column1],Table1[Column1],""),_xlpm.h,_xlfn._xlws.FILTER(_xlpm.r,_xlpm.r&lt;&gt;"",""),IFERROR(INDEX(_xlpm.h,1),""))</f>
        <v/>
      </c>
    </row>
    <row r="168" spans="1:16" x14ac:dyDescent="0.2">
      <c r="A168" s="117">
        <v>166</v>
      </c>
      <c r="B168" s="117">
        <v>510011</v>
      </c>
      <c r="C168" s="118" t="s">
        <v>20977</v>
      </c>
      <c r="D168" s="118" t="s">
        <v>18508</v>
      </c>
      <c r="E168" s="118" t="s">
        <v>20997</v>
      </c>
      <c r="F168" s="118">
        <v>88880</v>
      </c>
      <c r="G168" s="118" t="s">
        <v>19614</v>
      </c>
      <c r="H168" s="121">
        <v>503766</v>
      </c>
      <c r="I168" s="120">
        <v>46016</v>
      </c>
      <c r="J168" s="117"/>
      <c r="K168" s="117"/>
      <c r="L168" s="120">
        <v>46063</v>
      </c>
      <c r="M168" s="118" t="s">
        <v>21099</v>
      </c>
      <c r="N168" s="120">
        <v>46063</v>
      </c>
      <c r="O168" s="124" t="str">
        <f t="shared" si="2"/>
        <v>88880-503766</v>
      </c>
      <c r="P168" t="str" cm="1">
        <f t="array" ref="P168">_xlfn.LET(_xlpm.s,_xlfn.SEQUENCE(25,1,0,1),_xlpm.off,CEILING(_xlpm.s/2,1)*IF(ISEVEN(_xlpm.s),1,-1),_xlpm.k,_xlfn.VSTACK($O168,VALUE($F168)&amp;($H168+_xlpm.off)),_xlpm.r,_xlfn.XLOOKUP(_xlpm.k,Table1[Column1],Table1[Column1],""),_xlpm.h,_xlfn._xlws.FILTER(_xlpm.r,_xlpm.r&lt;&gt;"",""),IFERROR(INDEX(_xlpm.h,1),""))</f>
        <v/>
      </c>
    </row>
    <row r="169" spans="1:16" x14ac:dyDescent="0.2">
      <c r="A169" s="117">
        <v>167</v>
      </c>
      <c r="B169" s="117">
        <v>510011</v>
      </c>
      <c r="C169" s="118" t="s">
        <v>20977</v>
      </c>
      <c r="D169" s="118" t="s">
        <v>18508</v>
      </c>
      <c r="E169" s="118" t="s">
        <v>20997</v>
      </c>
      <c r="F169" s="118">
        <v>89909</v>
      </c>
      <c r="G169" s="118" t="s">
        <v>19645</v>
      </c>
      <c r="H169" s="121">
        <v>6558152</v>
      </c>
      <c r="I169" s="120">
        <v>46022</v>
      </c>
      <c r="J169" s="117"/>
      <c r="K169" s="117"/>
      <c r="L169" s="120">
        <v>46063</v>
      </c>
      <c r="M169" s="118" t="s">
        <v>21099</v>
      </c>
      <c r="N169" s="120">
        <v>46063</v>
      </c>
      <c r="O169" s="124" t="str">
        <f t="shared" si="2"/>
        <v>89909-6558152</v>
      </c>
      <c r="P169" t="str" cm="1">
        <f t="array" ref="P169">_xlfn.LET(_xlpm.s,_xlfn.SEQUENCE(25,1,0,1),_xlpm.off,CEILING(_xlpm.s/2,1)*IF(ISEVEN(_xlpm.s),1,-1),_xlpm.k,_xlfn.VSTACK($O169,VALUE($F169)&amp;($H169+_xlpm.off)),_xlpm.r,_xlfn.XLOOKUP(_xlpm.k,Table1[Column1],Table1[Column1],""),_xlpm.h,_xlfn._xlws.FILTER(_xlpm.r,_xlpm.r&lt;&gt;"",""),IFERROR(INDEX(_xlpm.h,1),""))</f>
        <v/>
      </c>
    </row>
    <row r="170" spans="1:16" x14ac:dyDescent="0.2">
      <c r="A170" s="117">
        <v>168</v>
      </c>
      <c r="B170" s="117">
        <v>510011</v>
      </c>
      <c r="C170" s="118" t="s">
        <v>20977</v>
      </c>
      <c r="D170" s="118" t="s">
        <v>18508</v>
      </c>
      <c r="E170" s="118" t="s">
        <v>20997</v>
      </c>
      <c r="F170" s="118">
        <v>89908</v>
      </c>
      <c r="G170" s="118" t="s">
        <v>19644</v>
      </c>
      <c r="H170" s="121">
        <v>6387147</v>
      </c>
      <c r="I170" s="120">
        <v>46022</v>
      </c>
      <c r="J170" s="117"/>
      <c r="K170" s="117"/>
      <c r="L170" s="120">
        <v>46063</v>
      </c>
      <c r="M170" s="118" t="s">
        <v>21099</v>
      </c>
      <c r="N170" s="120">
        <v>46063</v>
      </c>
      <c r="O170" s="124" t="str">
        <f t="shared" si="2"/>
        <v>89908-6387147</v>
      </c>
      <c r="P170" t="str" cm="1">
        <f t="array" ref="P170">_xlfn.LET(_xlpm.s,_xlfn.SEQUENCE(25,1,0,1),_xlpm.off,CEILING(_xlpm.s/2,1)*IF(ISEVEN(_xlpm.s),1,-1),_xlpm.k,_xlfn.VSTACK($O170,VALUE($F170)&amp;($H170+_xlpm.off)),_xlpm.r,_xlfn.XLOOKUP(_xlpm.k,Table1[Column1],Table1[Column1],""),_xlpm.h,_xlfn._xlws.FILTER(_xlpm.r,_xlpm.r&lt;&gt;"",""),IFERROR(INDEX(_xlpm.h,1),""))</f>
        <v/>
      </c>
    </row>
    <row r="171" spans="1:16" x14ac:dyDescent="0.2">
      <c r="A171" s="117">
        <v>169</v>
      </c>
      <c r="B171" s="117">
        <v>510011</v>
      </c>
      <c r="C171" s="118" t="s">
        <v>20977</v>
      </c>
      <c r="D171" s="118" t="s">
        <v>18508</v>
      </c>
      <c r="E171" s="118" t="s">
        <v>20980</v>
      </c>
      <c r="F171" s="118">
        <v>1394</v>
      </c>
      <c r="G171" s="118" t="s">
        <v>19593</v>
      </c>
      <c r="H171" s="121">
        <v>1968273</v>
      </c>
      <c r="I171" s="120">
        <v>46028</v>
      </c>
      <c r="J171" s="117"/>
      <c r="K171" s="117"/>
      <c r="L171" s="120">
        <v>46063</v>
      </c>
      <c r="M171" s="118" t="s">
        <v>21099</v>
      </c>
      <c r="N171" s="120">
        <v>46063</v>
      </c>
      <c r="O171" s="124" t="str">
        <f t="shared" si="2"/>
        <v>1394-1968273</v>
      </c>
      <c r="P171" t="str" cm="1">
        <f t="array" ref="P171">_xlfn.LET(_xlpm.s,_xlfn.SEQUENCE(25,1,0,1),_xlpm.off,CEILING(_xlpm.s/2,1)*IF(ISEVEN(_xlpm.s),1,-1),_xlpm.k,_xlfn.VSTACK($O171,VALUE($F171)&amp;($H171+_xlpm.off)),_xlpm.r,_xlfn.XLOOKUP(_xlpm.k,Table1[Column1],Table1[Column1],""),_xlpm.h,_xlfn._xlws.FILTER(_xlpm.r,_xlpm.r&lt;&gt;"",""),IFERROR(INDEX(_xlpm.h,1),""))</f>
        <v/>
      </c>
    </row>
    <row r="172" spans="1:16" x14ac:dyDescent="0.2">
      <c r="A172" s="117">
        <v>170</v>
      </c>
      <c r="B172" s="117">
        <v>510011</v>
      </c>
      <c r="C172" s="118" t="s">
        <v>20977</v>
      </c>
      <c r="D172" s="118" t="s">
        <v>18508</v>
      </c>
      <c r="E172" s="118" t="s">
        <v>20997</v>
      </c>
      <c r="F172" s="118">
        <v>89910</v>
      </c>
      <c r="G172" s="118" t="s">
        <v>19646</v>
      </c>
      <c r="H172" s="121">
        <v>3071156</v>
      </c>
      <c r="I172" s="120">
        <v>46022</v>
      </c>
      <c r="J172" s="117"/>
      <c r="K172" s="117"/>
      <c r="L172" s="120">
        <v>46063</v>
      </c>
      <c r="M172" s="118" t="s">
        <v>21099</v>
      </c>
      <c r="N172" s="120">
        <v>46063</v>
      </c>
      <c r="O172" s="124" t="str">
        <f t="shared" si="2"/>
        <v>89910-3071156</v>
      </c>
      <c r="P172" t="str" cm="1">
        <f t="array" ref="P172">_xlfn.LET(_xlpm.s,_xlfn.SEQUENCE(25,1,0,1),_xlpm.off,CEILING(_xlpm.s/2,1)*IF(ISEVEN(_xlpm.s),1,-1),_xlpm.k,_xlfn.VSTACK($O172,VALUE($F172)&amp;($H172+_xlpm.off)),_xlpm.r,_xlfn.XLOOKUP(_xlpm.k,Table1[Column1],Table1[Column1],""),_xlpm.h,_xlfn._xlws.FILTER(_xlpm.r,_xlpm.r&lt;&gt;"",""),IFERROR(INDEX(_xlpm.h,1),""))</f>
        <v/>
      </c>
    </row>
    <row r="173" spans="1:16" x14ac:dyDescent="0.2">
      <c r="A173" s="117">
        <v>171</v>
      </c>
      <c r="B173" s="117">
        <v>510012</v>
      </c>
      <c r="C173" s="118" t="s">
        <v>20977</v>
      </c>
      <c r="D173" s="118" t="s">
        <v>18508</v>
      </c>
      <c r="E173" s="118" t="s">
        <v>20980</v>
      </c>
      <c r="F173" s="118">
        <v>1393</v>
      </c>
      <c r="G173" s="118" t="s">
        <v>19592</v>
      </c>
      <c r="H173" s="121">
        <v>2595956</v>
      </c>
      <c r="I173" s="120">
        <v>46028</v>
      </c>
      <c r="J173" s="117"/>
      <c r="K173" s="117"/>
      <c r="L173" s="120">
        <v>46063</v>
      </c>
      <c r="M173" s="118" t="s">
        <v>21099</v>
      </c>
      <c r="N173" s="120">
        <v>46063</v>
      </c>
      <c r="O173" s="124" t="str">
        <f t="shared" si="2"/>
        <v>1393-2595956</v>
      </c>
      <c r="P173" t="str" cm="1">
        <f t="array" ref="P173">_xlfn.LET(_xlpm.s,_xlfn.SEQUENCE(25,1,0,1),_xlpm.off,CEILING(_xlpm.s/2,1)*IF(ISEVEN(_xlpm.s),1,-1),_xlpm.k,_xlfn.VSTACK($O173,VALUE($F173)&amp;($H173+_xlpm.off)),_xlpm.r,_xlfn.XLOOKUP(_xlpm.k,Table1[Column1],Table1[Column1],""),_xlpm.h,_xlfn._xlws.FILTER(_xlpm.r,_xlpm.r&lt;&gt;"",""),IFERROR(INDEX(_xlpm.h,1),""))</f>
        <v/>
      </c>
    </row>
    <row r="174" spans="1:16" x14ac:dyDescent="0.2">
      <c r="A174" s="117">
        <v>172</v>
      </c>
      <c r="B174" s="117">
        <v>510012</v>
      </c>
      <c r="C174" s="118" t="s">
        <v>20977</v>
      </c>
      <c r="D174" s="118" t="s">
        <v>18508</v>
      </c>
      <c r="E174" s="118" t="s">
        <v>20982</v>
      </c>
      <c r="F174" s="118">
        <v>81</v>
      </c>
      <c r="G174" s="118" t="s">
        <v>19578</v>
      </c>
      <c r="H174" s="119">
        <v>-1573749</v>
      </c>
      <c r="I174" s="120">
        <v>46035</v>
      </c>
      <c r="J174" s="117"/>
      <c r="K174" s="117"/>
      <c r="L174" s="120">
        <v>46063</v>
      </c>
      <c r="M174" s="118" t="s">
        <v>21099</v>
      </c>
      <c r="N174" s="120">
        <v>46063</v>
      </c>
      <c r="O174" s="124" t="str">
        <f t="shared" si="2"/>
        <v>811573749</v>
      </c>
      <c r="P174" t="str" cm="1">
        <f t="array" ref="P174">_xlfn.LET(_xlpm.s,_xlfn.SEQUENCE(25,1,0,1),_xlpm.off,CEILING(_xlpm.s/2,1)*IF(ISEVEN(_xlpm.s),1,-1),_xlpm.k,_xlfn.VSTACK($O174,VALUE($F174)&amp;($H174+_xlpm.off)),_xlpm.r,_xlfn.XLOOKUP(_xlpm.k,Table1[Column1],Table1[Column1],""),_xlpm.h,_xlfn._xlws.FILTER(_xlpm.r,_xlpm.r&lt;&gt;"",""),IFERROR(INDEX(_xlpm.h,1),""))</f>
        <v/>
      </c>
    </row>
    <row r="175" spans="1:16" x14ac:dyDescent="0.2">
      <c r="A175" s="117">
        <v>173</v>
      </c>
      <c r="B175" s="117">
        <v>510012</v>
      </c>
      <c r="C175" s="118" t="s">
        <v>20977</v>
      </c>
      <c r="D175" s="118" t="s">
        <v>18508</v>
      </c>
      <c r="E175" s="118" t="s">
        <v>20980</v>
      </c>
      <c r="F175" s="118">
        <v>138</v>
      </c>
      <c r="G175" s="118" t="s">
        <v>19580</v>
      </c>
      <c r="H175" s="121">
        <v>3553200</v>
      </c>
      <c r="I175" s="120">
        <v>46025</v>
      </c>
      <c r="J175" s="117"/>
      <c r="K175" s="117"/>
      <c r="L175" s="120">
        <v>46063</v>
      </c>
      <c r="M175" s="118" t="s">
        <v>21099</v>
      </c>
      <c r="N175" s="120">
        <v>46063</v>
      </c>
      <c r="O175" s="124" t="str">
        <f t="shared" si="2"/>
        <v>138-3553200</v>
      </c>
      <c r="P175" t="str" cm="1">
        <f t="array" ref="P175">_xlfn.LET(_xlpm.s,_xlfn.SEQUENCE(25,1,0,1),_xlpm.off,CEILING(_xlpm.s/2,1)*IF(ISEVEN(_xlpm.s),1,-1),_xlpm.k,_xlfn.VSTACK($O175,VALUE($F175)&amp;($H175+_xlpm.off)),_xlpm.r,_xlfn.XLOOKUP(_xlpm.k,Table1[Column1],Table1[Column1],""),_xlpm.h,_xlfn._xlws.FILTER(_xlpm.r,_xlpm.r&lt;&gt;"",""),IFERROR(INDEX(_xlpm.h,1),""))</f>
        <v/>
      </c>
    </row>
    <row r="176" spans="1:16" x14ac:dyDescent="0.2">
      <c r="A176" s="117">
        <v>174</v>
      </c>
      <c r="B176" s="117">
        <v>510012</v>
      </c>
      <c r="C176" s="118" t="s">
        <v>20977</v>
      </c>
      <c r="D176" s="118" t="s">
        <v>18508</v>
      </c>
      <c r="E176" s="118" t="s">
        <v>20980</v>
      </c>
      <c r="F176" s="118">
        <v>1392</v>
      </c>
      <c r="G176" s="118" t="s">
        <v>19591</v>
      </c>
      <c r="H176" s="121">
        <v>2186055</v>
      </c>
      <c r="I176" s="120">
        <v>46028</v>
      </c>
      <c r="J176" s="117"/>
      <c r="K176" s="117"/>
      <c r="L176" s="120">
        <v>46063</v>
      </c>
      <c r="M176" s="118" t="s">
        <v>21099</v>
      </c>
      <c r="N176" s="120">
        <v>46063</v>
      </c>
      <c r="O176" s="124" t="str">
        <f t="shared" si="2"/>
        <v>1392-2186055</v>
      </c>
      <c r="P176" t="str" cm="1">
        <f t="array" ref="P176">_xlfn.LET(_xlpm.s,_xlfn.SEQUENCE(25,1,0,1),_xlpm.off,CEILING(_xlpm.s/2,1)*IF(ISEVEN(_xlpm.s),1,-1),_xlpm.k,_xlfn.VSTACK($O176,VALUE($F176)&amp;($H176+_xlpm.off)),_xlpm.r,_xlfn.XLOOKUP(_xlpm.k,Table1[Column1],Table1[Column1],""),_xlpm.h,_xlfn._xlws.FILTER(_xlpm.r,_xlpm.r&lt;&gt;"",""),IFERROR(INDEX(_xlpm.h,1),""))</f>
        <v/>
      </c>
    </row>
    <row r="177" spans="1:16" x14ac:dyDescent="0.2">
      <c r="A177" s="117">
        <v>175</v>
      </c>
      <c r="B177" s="117">
        <v>510012</v>
      </c>
      <c r="C177" s="118" t="s">
        <v>20977</v>
      </c>
      <c r="D177" s="118" t="s">
        <v>18508</v>
      </c>
      <c r="E177" s="118" t="s">
        <v>20997</v>
      </c>
      <c r="F177" s="118">
        <v>89891</v>
      </c>
      <c r="G177" s="118" t="s">
        <v>19629</v>
      </c>
      <c r="H177" s="121">
        <v>6558152</v>
      </c>
      <c r="I177" s="120">
        <v>46020</v>
      </c>
      <c r="J177" s="117"/>
      <c r="K177" s="117"/>
      <c r="L177" s="120">
        <v>46063</v>
      </c>
      <c r="M177" s="118" t="s">
        <v>21099</v>
      </c>
      <c r="N177" s="120">
        <v>46063</v>
      </c>
      <c r="O177" s="124" t="str">
        <f t="shared" si="2"/>
        <v>89891-6558152</v>
      </c>
      <c r="P177" t="str" cm="1">
        <f t="array" ref="P177">_xlfn.LET(_xlpm.s,_xlfn.SEQUENCE(25,1,0,1),_xlpm.off,CEILING(_xlpm.s/2,1)*IF(ISEVEN(_xlpm.s),1,-1),_xlpm.k,_xlfn.VSTACK($O177,VALUE($F177)&amp;($H177+_xlpm.off)),_xlpm.r,_xlfn.XLOOKUP(_xlpm.k,Table1[Column1],Table1[Column1],""),_xlpm.h,_xlfn._xlws.FILTER(_xlpm.r,_xlpm.r&lt;&gt;"",""),IFERROR(INDEX(_xlpm.h,1),""))</f>
        <v/>
      </c>
    </row>
    <row r="178" spans="1:16" x14ac:dyDescent="0.2">
      <c r="A178" s="117">
        <v>176</v>
      </c>
      <c r="B178" s="117">
        <v>510012</v>
      </c>
      <c r="C178" s="118" t="s">
        <v>20977</v>
      </c>
      <c r="D178" s="118" t="s">
        <v>18508</v>
      </c>
      <c r="E178" s="118" t="s">
        <v>20980</v>
      </c>
      <c r="F178" s="118">
        <v>1391</v>
      </c>
      <c r="G178" s="118" t="s">
        <v>19590</v>
      </c>
      <c r="H178" s="121">
        <v>1586115</v>
      </c>
      <c r="I178" s="120">
        <v>46028</v>
      </c>
      <c r="J178" s="117"/>
      <c r="K178" s="117"/>
      <c r="L178" s="120">
        <v>46063</v>
      </c>
      <c r="M178" s="118" t="s">
        <v>21099</v>
      </c>
      <c r="N178" s="120">
        <v>46063</v>
      </c>
      <c r="O178" s="124" t="str">
        <f t="shared" si="2"/>
        <v>1391-1586115</v>
      </c>
      <c r="P178" t="str" cm="1">
        <f t="array" ref="P178">_xlfn.LET(_xlpm.s,_xlfn.SEQUENCE(25,1,0,1),_xlpm.off,CEILING(_xlpm.s/2,1)*IF(ISEVEN(_xlpm.s),1,-1),_xlpm.k,_xlfn.VSTACK($O178,VALUE($F178)&amp;($H178+_xlpm.off)),_xlpm.r,_xlfn.XLOOKUP(_xlpm.k,Table1[Column1],Table1[Column1],""),_xlpm.h,_xlfn._xlws.FILTER(_xlpm.r,_xlpm.r&lt;&gt;"",""),IFERROR(INDEX(_xlpm.h,1),""))</f>
        <v/>
      </c>
    </row>
    <row r="179" spans="1:16" x14ac:dyDescent="0.2">
      <c r="A179" s="117">
        <v>177</v>
      </c>
      <c r="B179" s="117">
        <v>510013</v>
      </c>
      <c r="C179" s="118" t="s">
        <v>20977</v>
      </c>
      <c r="D179" s="118" t="s">
        <v>18508</v>
      </c>
      <c r="E179" s="118" t="s">
        <v>20980</v>
      </c>
      <c r="F179" s="118">
        <v>1957</v>
      </c>
      <c r="G179" s="118" t="s">
        <v>19596</v>
      </c>
      <c r="H179" s="121">
        <v>984137</v>
      </c>
      <c r="I179" s="120">
        <v>46028</v>
      </c>
      <c r="J179" s="117"/>
      <c r="K179" s="117"/>
      <c r="L179" s="120">
        <v>46063</v>
      </c>
      <c r="M179" s="118" t="s">
        <v>21099</v>
      </c>
      <c r="N179" s="120">
        <v>46063</v>
      </c>
      <c r="O179" s="124" t="str">
        <f t="shared" si="2"/>
        <v>1957-984137</v>
      </c>
      <c r="P179" t="str" cm="1">
        <f t="array" ref="P179">_xlfn.LET(_xlpm.s,_xlfn.SEQUENCE(25,1,0,1),_xlpm.off,CEILING(_xlpm.s/2,1)*IF(ISEVEN(_xlpm.s),1,-1),_xlpm.k,_xlfn.VSTACK($O179,VALUE($F179)&amp;($H179+_xlpm.off)),_xlpm.r,_xlfn.XLOOKUP(_xlpm.k,Table1[Column1],Table1[Column1],""),_xlpm.h,_xlfn._xlws.FILTER(_xlpm.r,_xlpm.r&lt;&gt;"",""),IFERROR(INDEX(_xlpm.h,1),""))</f>
        <v/>
      </c>
    </row>
    <row r="180" spans="1:16" x14ac:dyDescent="0.2">
      <c r="A180" s="117">
        <v>178</v>
      </c>
      <c r="B180" s="117">
        <v>510013</v>
      </c>
      <c r="C180" s="118" t="s">
        <v>20977</v>
      </c>
      <c r="D180" s="118" t="s">
        <v>18508</v>
      </c>
      <c r="E180" s="118" t="s">
        <v>20980</v>
      </c>
      <c r="F180" s="118">
        <v>9454</v>
      </c>
      <c r="G180" s="118" t="s">
        <v>19601</v>
      </c>
      <c r="H180" s="121">
        <v>1205348</v>
      </c>
      <c r="I180" s="120">
        <v>45897</v>
      </c>
      <c r="J180" s="117"/>
      <c r="K180" s="117"/>
      <c r="L180" s="120">
        <v>46063</v>
      </c>
      <c r="M180" s="118" t="s">
        <v>21099</v>
      </c>
      <c r="N180" s="120">
        <v>46063</v>
      </c>
      <c r="O180" s="124" t="str">
        <f t="shared" si="2"/>
        <v>9454-1205348</v>
      </c>
      <c r="P180" t="str" cm="1">
        <f t="array" ref="P180">_xlfn.LET(_xlpm.s,_xlfn.SEQUENCE(25,1,0,1),_xlpm.off,CEILING(_xlpm.s/2,1)*IF(ISEVEN(_xlpm.s),1,-1),_xlpm.k,_xlfn.VSTACK($O180,VALUE($F180)&amp;($H180+_xlpm.off)),_xlpm.r,_xlfn.XLOOKUP(_xlpm.k,Table1[Column1],Table1[Column1],""),_xlpm.h,_xlfn._xlws.FILTER(_xlpm.r,_xlpm.r&lt;&gt;"",""),IFERROR(INDEX(_xlpm.h,1),""))</f>
        <v/>
      </c>
    </row>
    <row r="181" spans="1:16" x14ac:dyDescent="0.2">
      <c r="A181" s="117">
        <v>179</v>
      </c>
      <c r="B181" s="117">
        <v>510013</v>
      </c>
      <c r="C181" s="118" t="s">
        <v>20977</v>
      </c>
      <c r="D181" s="118" t="s">
        <v>18508</v>
      </c>
      <c r="E181" s="118" t="s">
        <v>20980</v>
      </c>
      <c r="F181" s="118">
        <v>1955</v>
      </c>
      <c r="G181" s="118" t="s">
        <v>19594</v>
      </c>
      <c r="H181" s="121">
        <v>1007519</v>
      </c>
      <c r="I181" s="120">
        <v>46028</v>
      </c>
      <c r="J181" s="117"/>
      <c r="K181" s="117"/>
      <c r="L181" s="120">
        <v>46063</v>
      </c>
      <c r="M181" s="118" t="s">
        <v>21099</v>
      </c>
      <c r="N181" s="120">
        <v>46063</v>
      </c>
      <c r="O181" s="124" t="str">
        <f t="shared" si="2"/>
        <v>1955-1007519</v>
      </c>
      <c r="P181" t="str" cm="1">
        <f t="array" ref="P181">_xlfn.LET(_xlpm.s,_xlfn.SEQUENCE(25,1,0,1),_xlpm.off,CEILING(_xlpm.s/2,1)*IF(ISEVEN(_xlpm.s),1,-1),_xlpm.k,_xlfn.VSTACK($O181,VALUE($F181)&amp;($H181+_xlpm.off)),_xlpm.r,_xlfn.XLOOKUP(_xlpm.k,Table1[Column1],Table1[Column1],""),_xlpm.h,_xlfn._xlws.FILTER(_xlpm.r,_xlpm.r&lt;&gt;"",""),IFERROR(INDEX(_xlpm.h,1),""))</f>
        <v/>
      </c>
    </row>
    <row r="182" spans="1:16" x14ac:dyDescent="0.2">
      <c r="A182" s="117">
        <v>180</v>
      </c>
      <c r="B182" s="117">
        <v>510013</v>
      </c>
      <c r="C182" s="118" t="s">
        <v>20977</v>
      </c>
      <c r="D182" s="118" t="s">
        <v>18508</v>
      </c>
      <c r="E182" s="118" t="s">
        <v>20980</v>
      </c>
      <c r="F182" s="118">
        <v>1956</v>
      </c>
      <c r="G182" s="118" t="s">
        <v>19595</v>
      </c>
      <c r="H182" s="121">
        <v>1857101</v>
      </c>
      <c r="I182" s="120">
        <v>46028</v>
      </c>
      <c r="J182" s="117"/>
      <c r="K182" s="117"/>
      <c r="L182" s="120">
        <v>46063</v>
      </c>
      <c r="M182" s="118" t="s">
        <v>21099</v>
      </c>
      <c r="N182" s="120">
        <v>46063</v>
      </c>
      <c r="O182" s="124" t="str">
        <f t="shared" si="2"/>
        <v>1956-1857101</v>
      </c>
      <c r="P182" t="str" cm="1">
        <f t="array" ref="P182">_xlfn.LET(_xlpm.s,_xlfn.SEQUENCE(25,1,0,1),_xlpm.off,CEILING(_xlpm.s/2,1)*IF(ISEVEN(_xlpm.s),1,-1),_xlpm.k,_xlfn.VSTACK($O182,VALUE($F182)&amp;($H182+_xlpm.off)),_xlpm.r,_xlfn.XLOOKUP(_xlpm.k,Table1[Column1],Table1[Column1],""),_xlpm.h,_xlfn._xlws.FILTER(_xlpm.r,_xlpm.r&lt;&gt;"",""),IFERROR(INDEX(_xlpm.h,1),""))</f>
        <v/>
      </c>
    </row>
    <row r="183" spans="1:16" x14ac:dyDescent="0.2">
      <c r="A183" s="117">
        <v>181</v>
      </c>
      <c r="B183" s="117">
        <v>510013</v>
      </c>
      <c r="C183" s="118" t="s">
        <v>20977</v>
      </c>
      <c r="D183" s="118" t="s">
        <v>18508</v>
      </c>
      <c r="E183" s="118" t="s">
        <v>21100</v>
      </c>
      <c r="F183" s="118">
        <v>17</v>
      </c>
      <c r="G183" s="118" t="s">
        <v>19561</v>
      </c>
      <c r="H183" s="121">
        <v>1205348</v>
      </c>
      <c r="I183" s="120">
        <v>46023</v>
      </c>
      <c r="J183" s="117"/>
      <c r="K183" s="117"/>
      <c r="L183" s="120">
        <v>46063</v>
      </c>
      <c r="M183" s="118" t="s">
        <v>21099</v>
      </c>
      <c r="N183" s="120">
        <v>46063</v>
      </c>
      <c r="O183" s="124" t="str">
        <f t="shared" si="2"/>
        <v>17-1205348</v>
      </c>
      <c r="P183" t="str" cm="1">
        <f t="array" ref="P183">_xlfn.LET(_xlpm.s,_xlfn.SEQUENCE(25,1,0,1),_xlpm.off,CEILING(_xlpm.s/2,1)*IF(ISEVEN(_xlpm.s),1,-1),_xlpm.k,_xlfn.VSTACK($O183,VALUE($F183)&amp;($H183+_xlpm.off)),_xlpm.r,_xlfn.XLOOKUP(_xlpm.k,Table1[Column1],Table1[Column1],""),_xlpm.h,_xlfn._xlws.FILTER(_xlpm.r,_xlpm.r&lt;&gt;"",""),IFERROR(INDEX(_xlpm.h,1),""))</f>
        <v/>
      </c>
    </row>
    <row r="184" spans="1:16" x14ac:dyDescent="0.2">
      <c r="A184" s="117">
        <v>182</v>
      </c>
      <c r="B184" s="117">
        <v>510013</v>
      </c>
      <c r="C184" s="118" t="s">
        <v>20977</v>
      </c>
      <c r="D184" s="118" t="s">
        <v>18508</v>
      </c>
      <c r="E184" s="118" t="s">
        <v>20997</v>
      </c>
      <c r="F184" s="118">
        <v>88983</v>
      </c>
      <c r="G184" s="118" t="s">
        <v>19624</v>
      </c>
      <c r="H184" s="121">
        <v>3193574</v>
      </c>
      <c r="I184" s="120">
        <v>46014</v>
      </c>
      <c r="J184" s="117"/>
      <c r="K184" s="117"/>
      <c r="L184" s="120">
        <v>46063</v>
      </c>
      <c r="M184" s="118" t="s">
        <v>21099</v>
      </c>
      <c r="N184" s="120">
        <v>46063</v>
      </c>
      <c r="O184" s="124" t="str">
        <f t="shared" si="2"/>
        <v>88983-3193574</v>
      </c>
      <c r="P184" t="str" cm="1">
        <f t="array" ref="P184">_xlfn.LET(_xlpm.s,_xlfn.SEQUENCE(25,1,0,1),_xlpm.off,CEILING(_xlpm.s/2,1)*IF(ISEVEN(_xlpm.s),1,-1),_xlpm.k,_xlfn.VSTACK($O184,VALUE($F184)&amp;($H184+_xlpm.off)),_xlpm.r,_xlfn.XLOOKUP(_xlpm.k,Table1[Column1],Table1[Column1],""),_xlpm.h,_xlfn._xlws.FILTER(_xlpm.r,_xlpm.r&lt;&gt;"",""),IFERROR(INDEX(_xlpm.h,1),""))</f>
        <v/>
      </c>
    </row>
    <row r="185" spans="1:16" x14ac:dyDescent="0.2">
      <c r="A185" s="117">
        <v>183</v>
      </c>
      <c r="B185" s="117">
        <v>510013</v>
      </c>
      <c r="C185" s="118" t="s">
        <v>20977</v>
      </c>
      <c r="D185" s="118" t="s">
        <v>18508</v>
      </c>
      <c r="E185" s="118" t="s">
        <v>21101</v>
      </c>
      <c r="F185" s="118">
        <v>35</v>
      </c>
      <c r="G185" s="118" t="s">
        <v>19568</v>
      </c>
      <c r="H185" s="119">
        <v>-221670</v>
      </c>
      <c r="I185" s="120">
        <v>46041</v>
      </c>
      <c r="J185" s="117"/>
      <c r="K185" s="117"/>
      <c r="L185" s="120">
        <v>46063</v>
      </c>
      <c r="M185" s="118" t="s">
        <v>21099</v>
      </c>
      <c r="N185" s="120">
        <v>46063</v>
      </c>
      <c r="O185" s="124" t="str">
        <f t="shared" si="2"/>
        <v>35221670</v>
      </c>
      <c r="P185" t="str" cm="1">
        <f t="array" ref="P185">_xlfn.LET(_xlpm.s,_xlfn.SEQUENCE(25,1,0,1),_xlpm.off,CEILING(_xlpm.s/2,1)*IF(ISEVEN(_xlpm.s),1,-1),_xlpm.k,_xlfn.VSTACK($O185,VALUE($F185)&amp;($H185+_xlpm.off)),_xlpm.r,_xlfn.XLOOKUP(_xlpm.k,Table1[Column1],Table1[Column1],""),_xlpm.h,_xlfn._xlws.FILTER(_xlpm.r,_xlpm.r&lt;&gt;"",""),IFERROR(INDEX(_xlpm.h,1),""))</f>
        <v/>
      </c>
    </row>
    <row r="186" spans="1:16" x14ac:dyDescent="0.2">
      <c r="A186" s="117">
        <v>184</v>
      </c>
      <c r="B186" s="117">
        <v>510013</v>
      </c>
      <c r="C186" s="118" t="s">
        <v>20977</v>
      </c>
      <c r="D186" s="118" t="s">
        <v>18508</v>
      </c>
      <c r="E186" s="118" t="s">
        <v>20980</v>
      </c>
      <c r="F186" s="118">
        <v>9453</v>
      </c>
      <c r="G186" s="118" t="s">
        <v>19600</v>
      </c>
      <c r="H186" s="121">
        <v>2696369</v>
      </c>
      <c r="I186" s="120">
        <v>45897</v>
      </c>
      <c r="J186" s="117"/>
      <c r="K186" s="117"/>
      <c r="L186" s="120">
        <v>46063</v>
      </c>
      <c r="M186" s="118" t="s">
        <v>21099</v>
      </c>
      <c r="N186" s="120">
        <v>46063</v>
      </c>
      <c r="O186" s="124" t="str">
        <f t="shared" si="2"/>
        <v>9453-2696369</v>
      </c>
      <c r="P186" t="str" cm="1">
        <f t="array" ref="P186">_xlfn.LET(_xlpm.s,_xlfn.SEQUENCE(25,1,0,1),_xlpm.off,CEILING(_xlpm.s/2,1)*IF(ISEVEN(_xlpm.s),1,-1),_xlpm.k,_xlfn.VSTACK($O186,VALUE($F186)&amp;($H186+_xlpm.off)),_xlpm.r,_xlfn.XLOOKUP(_xlpm.k,Table1[Column1],Table1[Column1],""),_xlpm.h,_xlfn._xlws.FILTER(_xlpm.r,_xlpm.r&lt;&gt;"",""),IFERROR(INDEX(_xlpm.h,1),""))</f>
        <v/>
      </c>
    </row>
    <row r="187" spans="1:16" x14ac:dyDescent="0.2">
      <c r="A187" s="117">
        <v>185</v>
      </c>
      <c r="B187" s="117">
        <v>510014</v>
      </c>
      <c r="C187" s="118" t="s">
        <v>20977</v>
      </c>
      <c r="D187" s="118" t="s">
        <v>18508</v>
      </c>
      <c r="E187" s="118" t="s">
        <v>20980</v>
      </c>
      <c r="F187" s="118">
        <v>1958</v>
      </c>
      <c r="G187" s="118" t="s">
        <v>19597</v>
      </c>
      <c r="H187" s="121">
        <v>541971</v>
      </c>
      <c r="I187" s="120">
        <v>46028</v>
      </c>
      <c r="J187" s="117"/>
      <c r="K187" s="117"/>
      <c r="L187" s="120">
        <v>46063</v>
      </c>
      <c r="M187" s="118" t="s">
        <v>21099</v>
      </c>
      <c r="N187" s="120">
        <v>46063</v>
      </c>
      <c r="O187" s="124" t="str">
        <f t="shared" si="2"/>
        <v>1958-541971</v>
      </c>
      <c r="P187" t="str" cm="1">
        <f t="array" ref="P187">_xlfn.LET(_xlpm.s,_xlfn.SEQUENCE(25,1,0,1),_xlpm.off,CEILING(_xlpm.s/2,1)*IF(ISEVEN(_xlpm.s),1,-1),_xlpm.k,_xlfn.VSTACK($O187,VALUE($F187)&amp;($H187+_xlpm.off)),_xlpm.r,_xlfn.XLOOKUP(_xlpm.k,Table1[Column1],Table1[Column1],""),_xlpm.h,_xlfn._xlws.FILTER(_xlpm.r,_xlpm.r&lt;&gt;"",""),IFERROR(INDEX(_xlpm.h,1),""))</f>
        <v/>
      </c>
    </row>
    <row r="188" spans="1:16" x14ac:dyDescent="0.2">
      <c r="A188" s="117">
        <v>186</v>
      </c>
      <c r="B188" s="117">
        <v>510014</v>
      </c>
      <c r="C188" s="118" t="s">
        <v>20977</v>
      </c>
      <c r="D188" s="118" t="s">
        <v>18508</v>
      </c>
      <c r="E188" s="118" t="s">
        <v>20980</v>
      </c>
      <c r="F188" s="118">
        <v>1959</v>
      </c>
      <c r="G188" s="118" t="s">
        <v>19598</v>
      </c>
      <c r="H188" s="121">
        <v>21860496</v>
      </c>
      <c r="I188" s="120">
        <v>46028</v>
      </c>
      <c r="J188" s="117"/>
      <c r="K188" s="117"/>
      <c r="L188" s="120">
        <v>46063</v>
      </c>
      <c r="M188" s="118" t="s">
        <v>21099</v>
      </c>
      <c r="N188" s="120">
        <v>46063</v>
      </c>
      <c r="O188" s="124" t="str">
        <f t="shared" si="2"/>
        <v>1959-21860496</v>
      </c>
      <c r="P188" t="str" cm="1">
        <f t="array" ref="P188">_xlfn.LET(_xlpm.s,_xlfn.SEQUENCE(25,1,0,1),_xlpm.off,CEILING(_xlpm.s/2,1)*IF(ISEVEN(_xlpm.s),1,-1),_xlpm.k,_xlfn.VSTACK($O188,VALUE($F188)&amp;($H188+_xlpm.off)),_xlpm.r,_xlfn.XLOOKUP(_xlpm.k,Table1[Column1],Table1[Column1],""),_xlpm.h,_xlfn._xlws.FILTER(_xlpm.r,_xlpm.r&lt;&gt;"",""),IFERROR(INDEX(_xlpm.h,1),""))</f>
        <v/>
      </c>
    </row>
    <row r="189" spans="1:16" x14ac:dyDescent="0.2">
      <c r="A189" s="117">
        <v>187</v>
      </c>
      <c r="B189" s="117">
        <v>510014</v>
      </c>
      <c r="C189" s="118" t="s">
        <v>20977</v>
      </c>
      <c r="D189" s="118" t="s">
        <v>18508</v>
      </c>
      <c r="E189" s="118" t="s">
        <v>20980</v>
      </c>
      <c r="F189" s="118">
        <v>1347</v>
      </c>
      <c r="G189" s="118" t="s">
        <v>19583</v>
      </c>
      <c r="H189" s="121">
        <v>4203819</v>
      </c>
      <c r="I189" s="120">
        <v>46022</v>
      </c>
      <c r="J189" s="117"/>
      <c r="K189" s="117"/>
      <c r="L189" s="120">
        <v>46063</v>
      </c>
      <c r="M189" s="118" t="s">
        <v>21099</v>
      </c>
      <c r="N189" s="120">
        <v>46063</v>
      </c>
      <c r="O189" s="124" t="str">
        <f t="shared" si="2"/>
        <v>1347-4203819</v>
      </c>
      <c r="P189" t="str" cm="1">
        <f t="array" ref="P189">_xlfn.LET(_xlpm.s,_xlfn.SEQUENCE(25,1,0,1),_xlpm.off,CEILING(_xlpm.s/2,1)*IF(ISEVEN(_xlpm.s),1,-1),_xlpm.k,_xlfn.VSTACK($O189,VALUE($F189)&amp;($H189+_xlpm.off)),_xlpm.r,_xlfn.XLOOKUP(_xlpm.k,Table1[Column1],Table1[Column1],""),_xlpm.h,_xlfn._xlws.FILTER(_xlpm.r,_xlpm.r&lt;&gt;"",""),IFERROR(INDEX(_xlpm.h,1),""))</f>
        <v/>
      </c>
    </row>
    <row r="190" spans="1:16" x14ac:dyDescent="0.2">
      <c r="A190" s="117">
        <v>188</v>
      </c>
      <c r="B190" s="117">
        <v>510014</v>
      </c>
      <c r="C190" s="118" t="s">
        <v>20977</v>
      </c>
      <c r="D190" s="118" t="s">
        <v>18508</v>
      </c>
      <c r="E190" s="118" t="s">
        <v>20980</v>
      </c>
      <c r="F190" s="118">
        <v>1348</v>
      </c>
      <c r="G190" s="118" t="s">
        <v>19584</v>
      </c>
      <c r="H190" s="121">
        <v>108392</v>
      </c>
      <c r="I190" s="120">
        <v>46022</v>
      </c>
      <c r="J190" s="117"/>
      <c r="K190" s="117"/>
      <c r="L190" s="120">
        <v>46063</v>
      </c>
      <c r="M190" s="118" t="s">
        <v>21099</v>
      </c>
      <c r="N190" s="120">
        <v>46063</v>
      </c>
      <c r="O190" s="124" t="str">
        <f t="shared" si="2"/>
        <v>1348-108392</v>
      </c>
      <c r="P190" t="str" cm="1">
        <f t="array" ref="P190">_xlfn.LET(_xlpm.s,_xlfn.SEQUENCE(25,1,0,1),_xlpm.off,CEILING(_xlpm.s/2,1)*IF(ISEVEN(_xlpm.s),1,-1),_xlpm.k,_xlfn.VSTACK($O190,VALUE($F190)&amp;($H190+_xlpm.off)),_xlpm.r,_xlfn.XLOOKUP(_xlpm.k,Table1[Column1],Table1[Column1],""),_xlpm.h,_xlfn._xlws.FILTER(_xlpm.r,_xlpm.r&lt;&gt;"",""),IFERROR(INDEX(_xlpm.h,1),""))</f>
        <v/>
      </c>
    </row>
    <row r="191" spans="1:16" x14ac:dyDescent="0.2">
      <c r="A191" s="117">
        <v>189</v>
      </c>
      <c r="B191" s="117">
        <v>510014</v>
      </c>
      <c r="C191" s="118" t="s">
        <v>20977</v>
      </c>
      <c r="D191" s="118" t="s">
        <v>18508</v>
      </c>
      <c r="E191" s="118" t="s">
        <v>20997</v>
      </c>
      <c r="F191" s="118">
        <v>88985</v>
      </c>
      <c r="G191" s="118" t="s">
        <v>19626</v>
      </c>
      <c r="H191" s="121">
        <v>1539000</v>
      </c>
      <c r="I191" s="120">
        <v>46015</v>
      </c>
      <c r="J191" s="117"/>
      <c r="K191" s="117"/>
      <c r="L191" s="120">
        <v>46063</v>
      </c>
      <c r="M191" s="118" t="s">
        <v>21099</v>
      </c>
      <c r="N191" s="120">
        <v>46063</v>
      </c>
      <c r="O191" s="124" t="str">
        <f t="shared" si="2"/>
        <v>88985-1539000</v>
      </c>
      <c r="P191" t="str" cm="1">
        <f t="array" ref="P191">_xlfn.LET(_xlpm.s,_xlfn.SEQUENCE(25,1,0,1),_xlpm.off,CEILING(_xlpm.s/2,1)*IF(ISEVEN(_xlpm.s),1,-1),_xlpm.k,_xlfn.VSTACK($O191,VALUE($F191)&amp;($H191+_xlpm.off)),_xlpm.r,_xlfn.XLOOKUP(_xlpm.k,Table1[Column1],Table1[Column1],""),_xlpm.h,_xlfn._xlws.FILTER(_xlpm.r,_xlpm.r&lt;&gt;"",""),IFERROR(INDEX(_xlpm.h,1),""))</f>
        <v/>
      </c>
    </row>
    <row r="192" spans="1:16" x14ac:dyDescent="0.2">
      <c r="A192" s="117">
        <v>190</v>
      </c>
      <c r="B192" s="117">
        <v>510014</v>
      </c>
      <c r="C192" s="118" t="s">
        <v>20977</v>
      </c>
      <c r="D192" s="118" t="s">
        <v>18508</v>
      </c>
      <c r="E192" s="118" t="s">
        <v>21102</v>
      </c>
      <c r="F192" s="118">
        <v>44</v>
      </c>
      <c r="G192" s="118" t="s">
        <v>19571</v>
      </c>
      <c r="H192" s="119">
        <v>-252918</v>
      </c>
      <c r="I192" s="120">
        <v>46053</v>
      </c>
      <c r="J192" s="117"/>
      <c r="K192" s="117"/>
      <c r="L192" s="120">
        <v>46063</v>
      </c>
      <c r="M192" s="118" t="s">
        <v>21099</v>
      </c>
      <c r="N192" s="120">
        <v>46063</v>
      </c>
      <c r="O192" s="124" t="str">
        <f t="shared" si="2"/>
        <v>44252918</v>
      </c>
      <c r="P192" t="str" cm="1">
        <f t="array" ref="P192">_xlfn.LET(_xlpm.s,_xlfn.SEQUENCE(25,1,0,1),_xlpm.off,CEILING(_xlpm.s/2,1)*IF(ISEVEN(_xlpm.s),1,-1),_xlpm.k,_xlfn.VSTACK($O192,VALUE($F192)&amp;($H192+_xlpm.off)),_xlpm.r,_xlfn.XLOOKUP(_xlpm.k,Table1[Column1],Table1[Column1],""),_xlpm.h,_xlfn._xlws.FILTER(_xlpm.r,_xlpm.r&lt;&gt;"",""),IFERROR(INDEX(_xlpm.h,1),""))</f>
        <v/>
      </c>
    </row>
    <row r="193" spans="1:16" x14ac:dyDescent="0.2">
      <c r="A193" s="117">
        <v>191</v>
      </c>
      <c r="B193" s="117">
        <v>510014</v>
      </c>
      <c r="C193" s="118" t="s">
        <v>20977</v>
      </c>
      <c r="D193" s="118" t="s">
        <v>18508</v>
      </c>
      <c r="E193" s="118" t="s">
        <v>20980</v>
      </c>
      <c r="F193" s="118">
        <v>1346</v>
      </c>
      <c r="G193" s="118" t="s">
        <v>19582</v>
      </c>
      <c r="H193" s="121">
        <v>8060175</v>
      </c>
      <c r="I193" s="120">
        <v>46022</v>
      </c>
      <c r="J193" s="117"/>
      <c r="K193" s="117"/>
      <c r="L193" s="120">
        <v>46063</v>
      </c>
      <c r="M193" s="118" t="s">
        <v>21099</v>
      </c>
      <c r="N193" s="120">
        <v>46063</v>
      </c>
      <c r="O193" s="124" t="str">
        <f t="shared" si="2"/>
        <v>1346-8060175</v>
      </c>
      <c r="P193" t="str" cm="1">
        <f t="array" ref="P193">_xlfn.LET(_xlpm.s,_xlfn.SEQUENCE(25,1,0,1),_xlpm.off,CEILING(_xlpm.s/2,1)*IF(ISEVEN(_xlpm.s),1,-1),_xlpm.k,_xlfn.VSTACK($O193,VALUE($F193)&amp;($H193+_xlpm.off)),_xlpm.r,_xlfn.XLOOKUP(_xlpm.k,Table1[Column1],Table1[Column1],""),_xlpm.h,_xlfn._xlws.FILTER(_xlpm.r,_xlpm.r&lt;&gt;"",""),IFERROR(INDEX(_xlpm.h,1),""))</f>
        <v/>
      </c>
    </row>
    <row r="194" spans="1:16" x14ac:dyDescent="0.2">
      <c r="A194" s="117">
        <v>192</v>
      </c>
      <c r="B194" s="117">
        <v>510014</v>
      </c>
      <c r="C194" s="118" t="s">
        <v>20977</v>
      </c>
      <c r="D194" s="118" t="s">
        <v>18508</v>
      </c>
      <c r="E194" s="118" t="s">
        <v>20980</v>
      </c>
      <c r="F194" s="118">
        <v>1960</v>
      </c>
      <c r="G194" s="118" t="s">
        <v>19599</v>
      </c>
      <c r="H194" s="121">
        <v>1007519</v>
      </c>
      <c r="I194" s="120">
        <v>46028</v>
      </c>
      <c r="J194" s="117"/>
      <c r="K194" s="117"/>
      <c r="L194" s="120">
        <v>46063</v>
      </c>
      <c r="M194" s="118" t="s">
        <v>21099</v>
      </c>
      <c r="N194" s="120">
        <v>46063</v>
      </c>
      <c r="O194" s="124" t="str">
        <f t="shared" si="2"/>
        <v>1960-1007519</v>
      </c>
      <c r="P194" t="str" cm="1">
        <f t="array" ref="P194">_xlfn.LET(_xlpm.s,_xlfn.SEQUENCE(25,1,0,1),_xlpm.off,CEILING(_xlpm.s/2,1)*IF(ISEVEN(_xlpm.s),1,-1),_xlpm.k,_xlfn.VSTACK($O194,VALUE($F194)&amp;($H194+_xlpm.off)),_xlpm.r,_xlfn.XLOOKUP(_xlpm.k,Table1[Column1],Table1[Column1],""),_xlpm.h,_xlfn._xlws.FILTER(_xlpm.r,_xlpm.r&lt;&gt;"",""),IFERROR(INDEX(_xlpm.h,1),""))</f>
        <v/>
      </c>
    </row>
    <row r="195" spans="1:16" x14ac:dyDescent="0.2">
      <c r="A195" s="117">
        <v>193</v>
      </c>
      <c r="B195" s="117">
        <v>510015</v>
      </c>
      <c r="C195" s="118" t="s">
        <v>20977</v>
      </c>
      <c r="D195" s="118" t="s">
        <v>18508</v>
      </c>
      <c r="E195" s="118" t="s">
        <v>20983</v>
      </c>
      <c r="F195" s="118">
        <v>40</v>
      </c>
      <c r="G195" s="118" t="s">
        <v>19569</v>
      </c>
      <c r="H195" s="119">
        <v>-313200</v>
      </c>
      <c r="I195" s="120">
        <v>46039</v>
      </c>
      <c r="J195" s="117"/>
      <c r="K195" s="117"/>
      <c r="L195" s="120">
        <v>46063</v>
      </c>
      <c r="M195" s="118" t="s">
        <v>21099</v>
      </c>
      <c r="N195" s="120">
        <v>46063</v>
      </c>
      <c r="O195" s="124" t="str">
        <f t="shared" si="2"/>
        <v>40313200</v>
      </c>
      <c r="P195" t="str" cm="1">
        <f t="array" ref="P195">_xlfn.LET(_xlpm.s,_xlfn.SEQUENCE(25,1,0,1),_xlpm.off,CEILING(_xlpm.s/2,1)*IF(ISEVEN(_xlpm.s),1,-1),_xlpm.k,_xlfn.VSTACK($O195,VALUE($F195)&amp;($H195+_xlpm.off)),_xlpm.r,_xlfn.XLOOKUP(_xlpm.k,Table1[Column1],Table1[Column1],""),_xlpm.h,_xlfn._xlws.FILTER(_xlpm.r,_xlpm.r&lt;&gt;"",""),IFERROR(INDEX(_xlpm.h,1),""))</f>
        <v/>
      </c>
    </row>
    <row r="196" spans="1:16" x14ac:dyDescent="0.2">
      <c r="A196" s="117">
        <v>194</v>
      </c>
      <c r="B196" s="117">
        <v>510015</v>
      </c>
      <c r="C196" s="118" t="s">
        <v>20977</v>
      </c>
      <c r="D196" s="118" t="s">
        <v>18508</v>
      </c>
      <c r="E196" s="118" t="s">
        <v>20997</v>
      </c>
      <c r="F196" s="118">
        <v>86195</v>
      </c>
      <c r="G196" s="118" t="s">
        <v>19611</v>
      </c>
      <c r="H196" s="121">
        <v>541971</v>
      </c>
      <c r="I196" s="120">
        <v>46014</v>
      </c>
      <c r="J196" s="117"/>
      <c r="K196" s="117"/>
      <c r="L196" s="120">
        <v>46063</v>
      </c>
      <c r="M196" s="118" t="s">
        <v>21099</v>
      </c>
      <c r="N196" s="120">
        <v>46063</v>
      </c>
      <c r="O196" s="124" t="str">
        <f t="shared" ref="O196:O259" si="3">VALUE(F196)&amp;-H196</f>
        <v>86195-541971</v>
      </c>
      <c r="P196" t="str" cm="1">
        <f t="array" ref="P196">_xlfn.LET(_xlpm.s,_xlfn.SEQUENCE(25,1,0,1),_xlpm.off,CEILING(_xlpm.s/2,1)*IF(ISEVEN(_xlpm.s),1,-1),_xlpm.k,_xlfn.VSTACK($O196,VALUE($F196)&amp;($H196+_xlpm.off)),_xlpm.r,_xlfn.XLOOKUP(_xlpm.k,Table1[Column1],Table1[Column1],""),_xlpm.h,_xlfn._xlws.FILTER(_xlpm.r,_xlpm.r&lt;&gt;"",""),IFERROR(INDEX(_xlpm.h,1),""))</f>
        <v/>
      </c>
    </row>
    <row r="197" spans="1:16" x14ac:dyDescent="0.2">
      <c r="A197" s="117">
        <v>195</v>
      </c>
      <c r="B197" s="117">
        <v>510015</v>
      </c>
      <c r="C197" s="118" t="s">
        <v>20977</v>
      </c>
      <c r="D197" s="118" t="s">
        <v>18508</v>
      </c>
      <c r="E197" s="118" t="s">
        <v>20997</v>
      </c>
      <c r="F197" s="118">
        <v>89903</v>
      </c>
      <c r="G197" s="118" t="s">
        <v>19641</v>
      </c>
      <c r="H197" s="121">
        <v>4187741</v>
      </c>
      <c r="I197" s="120">
        <v>46021</v>
      </c>
      <c r="J197" s="117"/>
      <c r="K197" s="117"/>
      <c r="L197" s="120">
        <v>46063</v>
      </c>
      <c r="M197" s="118" t="s">
        <v>21099</v>
      </c>
      <c r="N197" s="120">
        <v>46063</v>
      </c>
      <c r="O197" s="124" t="str">
        <f t="shared" si="3"/>
        <v>89903-4187741</v>
      </c>
      <c r="P197" t="str" cm="1">
        <f t="array" ref="P197">_xlfn.LET(_xlpm.s,_xlfn.SEQUENCE(25,1,0,1),_xlpm.off,CEILING(_xlpm.s/2,1)*IF(ISEVEN(_xlpm.s),1,-1),_xlpm.k,_xlfn.VSTACK($O197,VALUE($F197)&amp;($H197+_xlpm.off)),_xlpm.r,_xlfn.XLOOKUP(_xlpm.k,Table1[Column1],Table1[Column1],""),_xlpm.h,_xlfn._xlws.FILTER(_xlpm.r,_xlpm.r&lt;&gt;"",""),IFERROR(INDEX(_xlpm.h,1),""))</f>
        <v/>
      </c>
    </row>
    <row r="198" spans="1:16" x14ac:dyDescent="0.2">
      <c r="A198" s="117">
        <v>196</v>
      </c>
      <c r="B198" s="117">
        <v>510015</v>
      </c>
      <c r="C198" s="118" t="s">
        <v>20977</v>
      </c>
      <c r="D198" s="118" t="s">
        <v>18508</v>
      </c>
      <c r="E198" s="118" t="s">
        <v>20997</v>
      </c>
      <c r="F198" s="118">
        <v>89904</v>
      </c>
      <c r="G198" s="118" t="s">
        <v>19642</v>
      </c>
      <c r="H198" s="121">
        <v>4154328</v>
      </c>
      <c r="I198" s="120">
        <v>46021</v>
      </c>
      <c r="J198" s="117"/>
      <c r="K198" s="117"/>
      <c r="L198" s="120">
        <v>46063</v>
      </c>
      <c r="M198" s="118" t="s">
        <v>21099</v>
      </c>
      <c r="N198" s="120">
        <v>46063</v>
      </c>
      <c r="O198" s="124" t="str">
        <f t="shared" si="3"/>
        <v>89904-4154328</v>
      </c>
      <c r="P198" t="str" cm="1">
        <f t="array" ref="P198">_xlfn.LET(_xlpm.s,_xlfn.SEQUENCE(25,1,0,1),_xlpm.off,CEILING(_xlpm.s/2,1)*IF(ISEVEN(_xlpm.s),1,-1),_xlpm.k,_xlfn.VSTACK($O198,VALUE($F198)&amp;($H198+_xlpm.off)),_xlpm.r,_xlfn.XLOOKUP(_xlpm.k,Table1[Column1],Table1[Column1],""),_xlpm.h,_xlfn._xlws.FILTER(_xlpm.r,_xlpm.r&lt;&gt;"",""),IFERROR(INDEX(_xlpm.h,1),""))</f>
        <v/>
      </c>
    </row>
    <row r="199" spans="1:16" x14ac:dyDescent="0.2">
      <c r="A199" s="117">
        <v>197</v>
      </c>
      <c r="B199" s="117">
        <v>510015</v>
      </c>
      <c r="C199" s="118" t="s">
        <v>20977</v>
      </c>
      <c r="D199" s="118" t="s">
        <v>18508</v>
      </c>
      <c r="E199" s="118" t="s">
        <v>20980</v>
      </c>
      <c r="F199" s="118">
        <v>1378</v>
      </c>
      <c r="G199" s="118" t="s">
        <v>19586</v>
      </c>
      <c r="H199" s="121">
        <v>4314141</v>
      </c>
      <c r="I199" s="120">
        <v>46028</v>
      </c>
      <c r="J199" s="117"/>
      <c r="K199" s="117"/>
      <c r="L199" s="120">
        <v>46063</v>
      </c>
      <c r="M199" s="118" t="s">
        <v>21099</v>
      </c>
      <c r="N199" s="120">
        <v>46063</v>
      </c>
      <c r="O199" s="124" t="str">
        <f t="shared" si="3"/>
        <v>1378-4314141</v>
      </c>
      <c r="P199" t="str" cm="1">
        <f t="array" ref="P199">_xlfn.LET(_xlpm.s,_xlfn.SEQUENCE(25,1,0,1),_xlpm.off,CEILING(_xlpm.s/2,1)*IF(ISEVEN(_xlpm.s),1,-1),_xlpm.k,_xlfn.VSTACK($O199,VALUE($F199)&amp;($H199+_xlpm.off)),_xlpm.r,_xlfn.XLOOKUP(_xlpm.k,Table1[Column1],Table1[Column1],""),_xlpm.h,_xlfn._xlws.FILTER(_xlpm.r,_xlpm.r&lt;&gt;"",""),IFERROR(INDEX(_xlpm.h,1),""))</f>
        <v/>
      </c>
    </row>
    <row r="200" spans="1:16" x14ac:dyDescent="0.2">
      <c r="A200" s="117">
        <v>198</v>
      </c>
      <c r="B200" s="117">
        <v>510015</v>
      </c>
      <c r="C200" s="118" t="s">
        <v>20977</v>
      </c>
      <c r="D200" s="118" t="s">
        <v>18508</v>
      </c>
      <c r="E200" s="118" t="s">
        <v>20997</v>
      </c>
      <c r="F200" s="118">
        <v>89905</v>
      </c>
      <c r="G200" s="118" t="s">
        <v>19643</v>
      </c>
      <c r="H200" s="121">
        <v>602667</v>
      </c>
      <c r="I200" s="120">
        <v>46021</v>
      </c>
      <c r="J200" s="117"/>
      <c r="K200" s="117"/>
      <c r="L200" s="120">
        <v>46063</v>
      </c>
      <c r="M200" s="118" t="s">
        <v>21099</v>
      </c>
      <c r="N200" s="120">
        <v>46063</v>
      </c>
      <c r="O200" s="124" t="str">
        <f t="shared" si="3"/>
        <v>89905-602667</v>
      </c>
      <c r="P200" t="str" cm="1">
        <f t="array" ref="P200">_xlfn.LET(_xlpm.s,_xlfn.SEQUENCE(25,1,0,1),_xlpm.off,CEILING(_xlpm.s/2,1)*IF(ISEVEN(_xlpm.s),1,-1),_xlpm.k,_xlfn.VSTACK($O200,VALUE($F200)&amp;($H200+_xlpm.off)),_xlpm.r,_xlfn.XLOOKUP(_xlpm.k,Table1[Column1],Table1[Column1],""),_xlpm.h,_xlfn._xlws.FILTER(_xlpm.r,_xlpm.r&lt;&gt;"",""),IFERROR(INDEX(_xlpm.h,1),""))</f>
        <v/>
      </c>
    </row>
    <row r="201" spans="1:16" x14ac:dyDescent="0.2">
      <c r="A201" s="117">
        <v>199</v>
      </c>
      <c r="B201" s="117">
        <v>510015</v>
      </c>
      <c r="C201" s="118" t="s">
        <v>20977</v>
      </c>
      <c r="D201" s="118" t="s">
        <v>18508</v>
      </c>
      <c r="E201" s="118" t="s">
        <v>20983</v>
      </c>
      <c r="F201" s="118">
        <v>87</v>
      </c>
      <c r="G201" s="118" t="s">
        <v>19579</v>
      </c>
      <c r="H201" s="119">
        <v>-2685486</v>
      </c>
      <c r="I201" s="120">
        <v>46055</v>
      </c>
      <c r="J201" s="117"/>
      <c r="K201" s="117"/>
      <c r="L201" s="120">
        <v>46063</v>
      </c>
      <c r="M201" s="118" t="s">
        <v>21099</v>
      </c>
      <c r="N201" s="120">
        <v>46063</v>
      </c>
      <c r="O201" s="124" t="str">
        <f t="shared" si="3"/>
        <v>872685486</v>
      </c>
      <c r="P201" t="str" cm="1">
        <f t="array" ref="P201">_xlfn.LET(_xlpm.s,_xlfn.SEQUENCE(25,1,0,1),_xlpm.off,CEILING(_xlpm.s/2,1)*IF(ISEVEN(_xlpm.s),1,-1),_xlpm.k,_xlfn.VSTACK($O201,VALUE($F201)&amp;($H201+_xlpm.off)),_xlpm.r,_xlfn.XLOOKUP(_xlpm.k,Table1[Column1],Table1[Column1],""),_xlpm.h,_xlfn._xlws.FILTER(_xlpm.r,_xlpm.r&lt;&gt;"",""),IFERROR(INDEX(_xlpm.h,1),""))</f>
        <v/>
      </c>
    </row>
    <row r="202" spans="1:16" x14ac:dyDescent="0.2">
      <c r="A202" s="117">
        <v>200</v>
      </c>
      <c r="B202" s="117">
        <v>510016</v>
      </c>
      <c r="C202" s="118" t="s">
        <v>20977</v>
      </c>
      <c r="D202" s="118" t="s">
        <v>18508</v>
      </c>
      <c r="E202" s="118" t="s">
        <v>20984</v>
      </c>
      <c r="F202" s="118">
        <v>40</v>
      </c>
      <c r="G202" s="118" t="s">
        <v>19570</v>
      </c>
      <c r="H202" s="119">
        <v>-403008</v>
      </c>
      <c r="I202" s="120">
        <v>46046</v>
      </c>
      <c r="J202" s="117"/>
      <c r="K202" s="117"/>
      <c r="L202" s="120">
        <v>46063</v>
      </c>
      <c r="M202" s="118" t="s">
        <v>21099</v>
      </c>
      <c r="N202" s="120">
        <v>46063</v>
      </c>
      <c r="O202" s="124" t="str">
        <f t="shared" si="3"/>
        <v>40403008</v>
      </c>
      <c r="P202" t="str" cm="1">
        <f t="array" ref="P202">_xlfn.LET(_xlpm.s,_xlfn.SEQUENCE(25,1,0,1),_xlpm.off,CEILING(_xlpm.s/2,1)*IF(ISEVEN(_xlpm.s),1,-1),_xlpm.k,_xlfn.VSTACK($O202,VALUE($F202)&amp;($H202+_xlpm.off)),_xlpm.r,_xlfn.XLOOKUP(_xlpm.k,Table1[Column1],Table1[Column1],""),_xlpm.h,_xlfn._xlws.FILTER(_xlpm.r,_xlpm.r&lt;&gt;"",""),IFERROR(INDEX(_xlpm.h,1),""))</f>
        <v/>
      </c>
    </row>
    <row r="203" spans="1:16" x14ac:dyDescent="0.2">
      <c r="A203" s="117">
        <v>201</v>
      </c>
      <c r="B203" s="117">
        <v>510016</v>
      </c>
      <c r="C203" s="118" t="s">
        <v>20977</v>
      </c>
      <c r="D203" s="118" t="s">
        <v>18508</v>
      </c>
      <c r="E203" s="118" t="s">
        <v>20997</v>
      </c>
      <c r="F203" s="118">
        <v>88893</v>
      </c>
      <c r="G203" s="118" t="s">
        <v>19616</v>
      </c>
      <c r="H203" s="121">
        <v>3675713</v>
      </c>
      <c r="I203" s="120">
        <v>46020</v>
      </c>
      <c r="J203" s="117"/>
      <c r="K203" s="117"/>
      <c r="L203" s="120">
        <v>46063</v>
      </c>
      <c r="M203" s="118" t="s">
        <v>21099</v>
      </c>
      <c r="N203" s="120">
        <v>46063</v>
      </c>
      <c r="O203" s="124" t="str">
        <f t="shared" si="3"/>
        <v>88893-3675713</v>
      </c>
      <c r="P203" t="str" cm="1">
        <f t="array" ref="P203">_xlfn.LET(_xlpm.s,_xlfn.SEQUENCE(25,1,0,1),_xlpm.off,CEILING(_xlpm.s/2,1)*IF(ISEVEN(_xlpm.s),1,-1),_xlpm.k,_xlfn.VSTACK($O203,VALUE($F203)&amp;($H203+_xlpm.off)),_xlpm.r,_xlfn.XLOOKUP(_xlpm.k,Table1[Column1],Table1[Column1],""),_xlpm.h,_xlfn._xlws.FILTER(_xlpm.r,_xlpm.r&lt;&gt;"",""),IFERROR(INDEX(_xlpm.h,1),""))</f>
        <v/>
      </c>
    </row>
    <row r="204" spans="1:16" x14ac:dyDescent="0.2">
      <c r="A204" s="117">
        <v>202</v>
      </c>
      <c r="B204" s="117">
        <v>510016</v>
      </c>
      <c r="C204" s="118" t="s">
        <v>20977</v>
      </c>
      <c r="D204" s="118" t="s">
        <v>18508</v>
      </c>
      <c r="E204" s="118" t="s">
        <v>20997</v>
      </c>
      <c r="F204" s="118">
        <v>88894</v>
      </c>
      <c r="G204" s="118" t="s">
        <v>19617</v>
      </c>
      <c r="H204" s="121">
        <v>1857101</v>
      </c>
      <c r="I204" s="120">
        <v>46020</v>
      </c>
      <c r="J204" s="117"/>
      <c r="K204" s="117"/>
      <c r="L204" s="120">
        <v>46063</v>
      </c>
      <c r="M204" s="118" t="s">
        <v>21099</v>
      </c>
      <c r="N204" s="120">
        <v>46063</v>
      </c>
      <c r="O204" s="124" t="str">
        <f t="shared" si="3"/>
        <v>88894-1857101</v>
      </c>
      <c r="P204" t="str" cm="1">
        <f t="array" ref="P204">_xlfn.LET(_xlpm.s,_xlfn.SEQUENCE(25,1,0,1),_xlpm.off,CEILING(_xlpm.s/2,1)*IF(ISEVEN(_xlpm.s),1,-1),_xlpm.k,_xlfn.VSTACK($O204,VALUE($F204)&amp;($H204+_xlpm.off)),_xlpm.r,_xlfn.XLOOKUP(_xlpm.k,Table1[Column1],Table1[Column1],""),_xlpm.h,_xlfn._xlws.FILTER(_xlpm.r,_xlpm.r&lt;&gt;"",""),IFERROR(INDEX(_xlpm.h,1),""))</f>
        <v/>
      </c>
    </row>
    <row r="205" spans="1:16" x14ac:dyDescent="0.2">
      <c r="A205" s="117">
        <v>203</v>
      </c>
      <c r="B205" s="117">
        <v>510016</v>
      </c>
      <c r="C205" s="118" t="s">
        <v>20977</v>
      </c>
      <c r="D205" s="118" t="s">
        <v>18508</v>
      </c>
      <c r="E205" s="118" t="s">
        <v>20984</v>
      </c>
      <c r="F205" s="118">
        <v>24</v>
      </c>
      <c r="G205" s="118" t="s">
        <v>19564</v>
      </c>
      <c r="H205" s="119">
        <v>-750814</v>
      </c>
      <c r="I205" s="120">
        <v>46039</v>
      </c>
      <c r="J205" s="117"/>
      <c r="K205" s="117"/>
      <c r="L205" s="120">
        <v>46063</v>
      </c>
      <c r="M205" s="118" t="s">
        <v>21099</v>
      </c>
      <c r="N205" s="120">
        <v>46063</v>
      </c>
      <c r="O205" s="124" t="str">
        <f t="shared" si="3"/>
        <v>24750814</v>
      </c>
      <c r="P205" t="str" cm="1">
        <f t="array" ref="P205">_xlfn.LET(_xlpm.s,_xlfn.SEQUENCE(25,1,0,1),_xlpm.off,CEILING(_xlpm.s/2,1)*IF(ISEVEN(_xlpm.s),1,-1),_xlpm.k,_xlfn.VSTACK($O205,VALUE($F205)&amp;($H205+_xlpm.off)),_xlpm.r,_xlfn.XLOOKUP(_xlpm.k,Table1[Column1],Table1[Column1],""),_xlpm.h,_xlfn._xlws.FILTER(_xlpm.r,_xlpm.r&lt;&gt;"",""),IFERROR(INDEX(_xlpm.h,1),""))</f>
        <v/>
      </c>
    </row>
    <row r="206" spans="1:16" x14ac:dyDescent="0.2">
      <c r="A206" s="117">
        <v>204</v>
      </c>
      <c r="B206" s="117">
        <v>510016</v>
      </c>
      <c r="C206" s="118" t="s">
        <v>20977</v>
      </c>
      <c r="D206" s="118" t="s">
        <v>18508</v>
      </c>
      <c r="E206" s="118" t="s">
        <v>20984</v>
      </c>
      <c r="F206" s="118">
        <v>21</v>
      </c>
      <c r="G206" s="118" t="s">
        <v>19563</v>
      </c>
      <c r="H206" s="119">
        <v>-837000</v>
      </c>
      <c r="I206" s="120">
        <v>46036</v>
      </c>
      <c r="J206" s="117"/>
      <c r="K206" s="117"/>
      <c r="L206" s="120">
        <v>46063</v>
      </c>
      <c r="M206" s="118" t="s">
        <v>21099</v>
      </c>
      <c r="N206" s="120">
        <v>46063</v>
      </c>
      <c r="O206" s="124" t="str">
        <f t="shared" si="3"/>
        <v>21837000</v>
      </c>
      <c r="P206" t="str" cm="1">
        <f t="array" ref="P206">_xlfn.LET(_xlpm.s,_xlfn.SEQUENCE(25,1,0,1),_xlpm.off,CEILING(_xlpm.s/2,1)*IF(ISEVEN(_xlpm.s),1,-1),_xlpm.k,_xlfn.VSTACK($O206,VALUE($F206)&amp;($H206+_xlpm.off)),_xlpm.r,_xlfn.XLOOKUP(_xlpm.k,Table1[Column1],Table1[Column1],""),_xlpm.h,_xlfn._xlws.FILTER(_xlpm.r,_xlpm.r&lt;&gt;"",""),IFERROR(INDEX(_xlpm.h,1),""))</f>
        <v/>
      </c>
    </row>
    <row r="207" spans="1:16" x14ac:dyDescent="0.2">
      <c r="A207" s="117">
        <v>205</v>
      </c>
      <c r="B207" s="117">
        <v>510017</v>
      </c>
      <c r="C207" s="118" t="s">
        <v>20977</v>
      </c>
      <c r="D207" s="118" t="s">
        <v>18508</v>
      </c>
      <c r="E207" s="118" t="s">
        <v>21103</v>
      </c>
      <c r="F207" s="118">
        <v>78</v>
      </c>
      <c r="G207" s="118" t="s">
        <v>19577</v>
      </c>
      <c r="H207" s="119">
        <v>-2346060</v>
      </c>
      <c r="I207" s="120">
        <v>46052</v>
      </c>
      <c r="J207" s="117"/>
      <c r="K207" s="117"/>
      <c r="L207" s="120">
        <v>46063</v>
      </c>
      <c r="M207" s="118" t="s">
        <v>21099</v>
      </c>
      <c r="N207" s="120">
        <v>46063</v>
      </c>
      <c r="O207" s="124" t="str">
        <f t="shared" si="3"/>
        <v>782346060</v>
      </c>
      <c r="P207" t="str" cm="1">
        <f t="array" ref="P207">_xlfn.LET(_xlpm.s,_xlfn.SEQUENCE(25,1,0,1),_xlpm.off,CEILING(_xlpm.s/2,1)*IF(ISEVEN(_xlpm.s),1,-1),_xlpm.k,_xlfn.VSTACK($O207,VALUE($F207)&amp;($H207+_xlpm.off)),_xlpm.r,_xlfn.XLOOKUP(_xlpm.k,Table1[Column1],Table1[Column1],""),_xlpm.h,_xlfn._xlws.FILTER(_xlpm.r,_xlpm.r&lt;&gt;"",""),IFERROR(INDEX(_xlpm.h,1),""))</f>
        <v/>
      </c>
    </row>
    <row r="208" spans="1:16" x14ac:dyDescent="0.2">
      <c r="A208" s="117">
        <v>206</v>
      </c>
      <c r="B208" s="117">
        <v>510017</v>
      </c>
      <c r="C208" s="118" t="s">
        <v>20977</v>
      </c>
      <c r="D208" s="118" t="s">
        <v>18508</v>
      </c>
      <c r="E208" s="118" t="s">
        <v>20997</v>
      </c>
      <c r="F208" s="118">
        <v>88891</v>
      </c>
      <c r="G208" s="118" t="s">
        <v>19615</v>
      </c>
      <c r="H208" s="121">
        <v>2513781</v>
      </c>
      <c r="I208" s="120">
        <v>46018</v>
      </c>
      <c r="J208" s="117"/>
      <c r="K208" s="117"/>
      <c r="L208" s="120">
        <v>46063</v>
      </c>
      <c r="M208" s="118" t="s">
        <v>21099</v>
      </c>
      <c r="N208" s="120">
        <v>46063</v>
      </c>
      <c r="O208" s="124" t="str">
        <f t="shared" si="3"/>
        <v>88891-2513781</v>
      </c>
      <c r="P208" t="str" cm="1">
        <f t="array" ref="P208">_xlfn.LET(_xlpm.s,_xlfn.SEQUENCE(25,1,0,1),_xlpm.off,CEILING(_xlpm.s/2,1)*IF(ISEVEN(_xlpm.s),1,-1),_xlpm.k,_xlfn.VSTACK($O208,VALUE($F208)&amp;($H208+_xlpm.off)),_xlpm.r,_xlfn.XLOOKUP(_xlpm.k,Table1[Column1],Table1[Column1],""),_xlpm.h,_xlfn._xlws.FILTER(_xlpm.r,_xlpm.r&lt;&gt;"",""),IFERROR(INDEX(_xlpm.h,1),""))</f>
        <v/>
      </c>
    </row>
    <row r="209" spans="1:16" x14ac:dyDescent="0.2">
      <c r="A209" s="117">
        <v>207</v>
      </c>
      <c r="B209" s="117">
        <v>510017</v>
      </c>
      <c r="C209" s="118" t="s">
        <v>20977</v>
      </c>
      <c r="D209" s="118" t="s">
        <v>18508</v>
      </c>
      <c r="E209" s="118" t="s">
        <v>20997</v>
      </c>
      <c r="F209" s="118">
        <v>86194</v>
      </c>
      <c r="G209" s="118" t="s">
        <v>19610</v>
      </c>
      <c r="H209" s="121">
        <v>1857101</v>
      </c>
      <c r="I209" s="120">
        <v>46015</v>
      </c>
      <c r="J209" s="117"/>
      <c r="K209" s="117"/>
      <c r="L209" s="120">
        <v>46063</v>
      </c>
      <c r="M209" s="118" t="s">
        <v>21099</v>
      </c>
      <c r="N209" s="120">
        <v>46063</v>
      </c>
      <c r="O209" s="124" t="str">
        <f t="shared" si="3"/>
        <v>86194-1857101</v>
      </c>
      <c r="P209" t="str" cm="1">
        <f t="array" ref="P209">_xlfn.LET(_xlpm.s,_xlfn.SEQUENCE(25,1,0,1),_xlpm.off,CEILING(_xlpm.s/2,1)*IF(ISEVEN(_xlpm.s),1,-1),_xlpm.k,_xlfn.VSTACK($O209,VALUE($F209)&amp;($H209+_xlpm.off)),_xlpm.r,_xlfn.XLOOKUP(_xlpm.k,Table1[Column1],Table1[Column1],""),_xlpm.h,_xlfn._xlws.FILTER(_xlpm.r,_xlpm.r&lt;&gt;"",""),IFERROR(INDEX(_xlpm.h,1),""))</f>
        <v/>
      </c>
    </row>
    <row r="210" spans="1:16" x14ac:dyDescent="0.2">
      <c r="A210" s="117">
        <v>208</v>
      </c>
      <c r="B210" s="117">
        <v>510017</v>
      </c>
      <c r="C210" s="118" t="s">
        <v>20977</v>
      </c>
      <c r="D210" s="118" t="s">
        <v>18508</v>
      </c>
      <c r="E210" s="118" t="s">
        <v>20997</v>
      </c>
      <c r="F210" s="118">
        <v>89901</v>
      </c>
      <c r="G210" s="118" t="s">
        <v>19639</v>
      </c>
      <c r="H210" s="121">
        <v>378000</v>
      </c>
      <c r="I210" s="120">
        <v>46022</v>
      </c>
      <c r="J210" s="117"/>
      <c r="K210" s="117"/>
      <c r="L210" s="120">
        <v>46063</v>
      </c>
      <c r="M210" s="118" t="s">
        <v>21099</v>
      </c>
      <c r="N210" s="120">
        <v>46063</v>
      </c>
      <c r="O210" s="124" t="str">
        <f t="shared" si="3"/>
        <v>89901-378000</v>
      </c>
      <c r="P210" t="str" cm="1">
        <f t="array" ref="P210">_xlfn.LET(_xlpm.s,_xlfn.SEQUENCE(25,1,0,1),_xlpm.off,CEILING(_xlpm.s/2,1)*IF(ISEVEN(_xlpm.s),1,-1),_xlpm.k,_xlfn.VSTACK($O210,VALUE($F210)&amp;($H210+_xlpm.off)),_xlpm.r,_xlfn.XLOOKUP(_xlpm.k,Table1[Column1],Table1[Column1],""),_xlpm.h,_xlfn._xlws.FILTER(_xlpm.r,_xlpm.r&lt;&gt;"",""),IFERROR(INDEX(_xlpm.h,1),""))</f>
        <v/>
      </c>
    </row>
    <row r="211" spans="1:16" x14ac:dyDescent="0.2">
      <c r="A211" s="117">
        <v>209</v>
      </c>
      <c r="B211" s="117">
        <v>510017</v>
      </c>
      <c r="C211" s="118" t="s">
        <v>20977</v>
      </c>
      <c r="D211" s="118" t="s">
        <v>18508</v>
      </c>
      <c r="E211" s="118" t="s">
        <v>20997</v>
      </c>
      <c r="F211" s="118">
        <v>89900</v>
      </c>
      <c r="G211" s="118" t="s">
        <v>19638</v>
      </c>
      <c r="H211" s="121">
        <v>8526425</v>
      </c>
      <c r="I211" s="120">
        <v>46022</v>
      </c>
      <c r="J211" s="117"/>
      <c r="K211" s="117"/>
      <c r="L211" s="120">
        <v>46063</v>
      </c>
      <c r="M211" s="118" t="s">
        <v>21099</v>
      </c>
      <c r="N211" s="120">
        <v>46063</v>
      </c>
      <c r="O211" s="124" t="str">
        <f t="shared" si="3"/>
        <v>89900-8526425</v>
      </c>
      <c r="P211" t="str" cm="1">
        <f t="array" ref="P211">_xlfn.LET(_xlpm.s,_xlfn.SEQUENCE(25,1,0,1),_xlpm.off,CEILING(_xlpm.s/2,1)*IF(ISEVEN(_xlpm.s),1,-1),_xlpm.k,_xlfn.VSTACK($O211,VALUE($F211)&amp;($H211+_xlpm.off)),_xlpm.r,_xlfn.XLOOKUP(_xlpm.k,Table1[Column1],Table1[Column1],""),_xlpm.h,_xlfn._xlws.FILTER(_xlpm.r,_xlpm.r&lt;&gt;"",""),IFERROR(INDEX(_xlpm.h,1),""))</f>
        <v/>
      </c>
    </row>
    <row r="212" spans="1:16" x14ac:dyDescent="0.2">
      <c r="A212" s="117">
        <v>210</v>
      </c>
      <c r="B212" s="117">
        <v>510017</v>
      </c>
      <c r="C212" s="118" t="s">
        <v>20977</v>
      </c>
      <c r="D212" s="118" t="s">
        <v>18508</v>
      </c>
      <c r="E212" s="118" t="s">
        <v>20997</v>
      </c>
      <c r="F212" s="118">
        <v>89902</v>
      </c>
      <c r="G212" s="118" t="s">
        <v>19640</v>
      </c>
      <c r="H212" s="121">
        <v>378000</v>
      </c>
      <c r="I212" s="120">
        <v>46022</v>
      </c>
      <c r="J212" s="117"/>
      <c r="K212" s="117"/>
      <c r="L212" s="120">
        <v>46063</v>
      </c>
      <c r="M212" s="118" t="s">
        <v>21099</v>
      </c>
      <c r="N212" s="120">
        <v>46063</v>
      </c>
      <c r="O212" s="124" t="str">
        <f t="shared" si="3"/>
        <v>89902-378000</v>
      </c>
      <c r="P212" t="str" cm="1">
        <f t="array" ref="P212">_xlfn.LET(_xlpm.s,_xlfn.SEQUENCE(25,1,0,1),_xlpm.off,CEILING(_xlpm.s/2,1)*IF(ISEVEN(_xlpm.s),1,-1),_xlpm.k,_xlfn.VSTACK($O212,VALUE($F212)&amp;($H212+_xlpm.off)),_xlpm.r,_xlfn.XLOOKUP(_xlpm.k,Table1[Column1],Table1[Column1],""),_xlpm.h,_xlfn._xlws.FILTER(_xlpm.r,_xlpm.r&lt;&gt;"",""),IFERROR(INDEX(_xlpm.h,1),""))</f>
        <v/>
      </c>
    </row>
    <row r="213" spans="1:16" x14ac:dyDescent="0.2">
      <c r="A213" s="117">
        <v>211</v>
      </c>
      <c r="B213" s="117">
        <v>510018</v>
      </c>
      <c r="C213" s="118" t="s">
        <v>20977</v>
      </c>
      <c r="D213" s="118" t="s">
        <v>18508</v>
      </c>
      <c r="E213" s="118" t="s">
        <v>20997</v>
      </c>
      <c r="F213" s="118">
        <v>90095</v>
      </c>
      <c r="G213" s="118" t="s">
        <v>19650</v>
      </c>
      <c r="H213" s="121">
        <v>1968273</v>
      </c>
      <c r="I213" s="120">
        <v>46021</v>
      </c>
      <c r="J213" s="117"/>
      <c r="K213" s="117"/>
      <c r="L213" s="120">
        <v>46063</v>
      </c>
      <c r="M213" s="118" t="s">
        <v>21099</v>
      </c>
      <c r="N213" s="120">
        <v>46063</v>
      </c>
      <c r="O213" s="124" t="str">
        <f t="shared" si="3"/>
        <v>90095-1968273</v>
      </c>
      <c r="P213" t="str" cm="1">
        <f t="array" ref="P213">_xlfn.LET(_xlpm.s,_xlfn.SEQUENCE(25,1,0,1),_xlpm.off,CEILING(_xlpm.s/2,1)*IF(ISEVEN(_xlpm.s),1,-1),_xlpm.k,_xlfn.VSTACK($O213,VALUE($F213)&amp;($H213+_xlpm.off)),_xlpm.r,_xlfn.XLOOKUP(_xlpm.k,Table1[Column1],Table1[Column1],""),_xlpm.h,_xlfn._xlws.FILTER(_xlpm.r,_xlpm.r&lt;&gt;"",""),IFERROR(INDEX(_xlpm.h,1),""))</f>
        <v/>
      </c>
    </row>
    <row r="214" spans="1:16" x14ac:dyDescent="0.2">
      <c r="A214" s="117">
        <v>212</v>
      </c>
      <c r="B214" s="117">
        <v>510018</v>
      </c>
      <c r="C214" s="118" t="s">
        <v>20977</v>
      </c>
      <c r="D214" s="118" t="s">
        <v>18508</v>
      </c>
      <c r="E214" s="118" t="s">
        <v>20997</v>
      </c>
      <c r="F214" s="118">
        <v>90096</v>
      </c>
      <c r="G214" s="118" t="s">
        <v>19651</v>
      </c>
      <c r="H214" s="121">
        <v>2965302</v>
      </c>
      <c r="I214" s="120">
        <v>46021</v>
      </c>
      <c r="J214" s="117"/>
      <c r="K214" s="117"/>
      <c r="L214" s="120">
        <v>46063</v>
      </c>
      <c r="M214" s="118" t="s">
        <v>21099</v>
      </c>
      <c r="N214" s="120">
        <v>46063</v>
      </c>
      <c r="O214" s="124" t="str">
        <f t="shared" si="3"/>
        <v>90096-2965302</v>
      </c>
      <c r="P214" t="str" cm="1">
        <f t="array" ref="P214">_xlfn.LET(_xlpm.s,_xlfn.SEQUENCE(25,1,0,1),_xlpm.off,CEILING(_xlpm.s/2,1)*IF(ISEVEN(_xlpm.s),1,-1),_xlpm.k,_xlfn.VSTACK($O214,VALUE($F214)&amp;($H214+_xlpm.off)),_xlpm.r,_xlfn.XLOOKUP(_xlpm.k,Table1[Column1],Table1[Column1],""),_xlpm.h,_xlfn._xlws.FILTER(_xlpm.r,_xlpm.r&lt;&gt;"",""),IFERROR(INDEX(_xlpm.h,1),""))</f>
        <v/>
      </c>
    </row>
    <row r="215" spans="1:16" x14ac:dyDescent="0.2">
      <c r="A215" s="117">
        <v>213</v>
      </c>
      <c r="B215" s="117">
        <v>510018</v>
      </c>
      <c r="C215" s="118" t="s">
        <v>20977</v>
      </c>
      <c r="D215" s="118" t="s">
        <v>18508</v>
      </c>
      <c r="E215" s="118" t="s">
        <v>20997</v>
      </c>
      <c r="F215" s="118">
        <v>88869</v>
      </c>
      <c r="G215" s="118" t="s">
        <v>19612</v>
      </c>
      <c r="H215" s="121">
        <v>1238139</v>
      </c>
      <c r="I215" s="120">
        <v>46016</v>
      </c>
      <c r="J215" s="117"/>
      <c r="K215" s="117"/>
      <c r="L215" s="120">
        <v>46063</v>
      </c>
      <c r="M215" s="118" t="s">
        <v>21099</v>
      </c>
      <c r="N215" s="120">
        <v>46063</v>
      </c>
      <c r="O215" s="124" t="str">
        <f t="shared" si="3"/>
        <v>88869-1238139</v>
      </c>
      <c r="P215" t="str" cm="1">
        <f t="array" ref="P215">_xlfn.LET(_xlpm.s,_xlfn.SEQUENCE(25,1,0,1),_xlpm.off,CEILING(_xlpm.s/2,1)*IF(ISEVEN(_xlpm.s),1,-1),_xlpm.k,_xlfn.VSTACK($O215,VALUE($F215)&amp;($H215+_xlpm.off)),_xlpm.r,_xlfn.XLOOKUP(_xlpm.k,Table1[Column1],Table1[Column1],""),_xlpm.h,_xlfn._xlws.FILTER(_xlpm.r,_xlpm.r&lt;&gt;"",""),IFERROR(INDEX(_xlpm.h,1),""))</f>
        <v/>
      </c>
    </row>
    <row r="216" spans="1:16" x14ac:dyDescent="0.2">
      <c r="A216" s="117">
        <v>214</v>
      </c>
      <c r="B216" s="117">
        <v>510018</v>
      </c>
      <c r="C216" s="118" t="s">
        <v>20977</v>
      </c>
      <c r="D216" s="118" t="s">
        <v>18508</v>
      </c>
      <c r="E216" s="118" t="s">
        <v>20997</v>
      </c>
      <c r="F216" s="118">
        <v>90094</v>
      </c>
      <c r="G216" s="118" t="s">
        <v>19649</v>
      </c>
      <c r="H216" s="121">
        <v>2186055</v>
      </c>
      <c r="I216" s="120">
        <v>46021</v>
      </c>
      <c r="J216" s="117"/>
      <c r="K216" s="117"/>
      <c r="L216" s="120">
        <v>46063</v>
      </c>
      <c r="M216" s="118" t="s">
        <v>21099</v>
      </c>
      <c r="N216" s="120">
        <v>46063</v>
      </c>
      <c r="O216" s="124" t="str">
        <f t="shared" si="3"/>
        <v>90094-2186055</v>
      </c>
      <c r="P216" t="str" cm="1">
        <f t="array" ref="P216">_xlfn.LET(_xlpm.s,_xlfn.SEQUENCE(25,1,0,1),_xlpm.off,CEILING(_xlpm.s/2,1)*IF(ISEVEN(_xlpm.s),1,-1),_xlpm.k,_xlfn.VSTACK($O216,VALUE($F216)&amp;($H216+_xlpm.off)),_xlpm.r,_xlfn.XLOOKUP(_xlpm.k,Table1[Column1],Table1[Column1],""),_xlpm.h,_xlfn._xlws.FILTER(_xlpm.r,_xlpm.r&lt;&gt;"",""),IFERROR(INDEX(_xlpm.h,1),""))</f>
        <v/>
      </c>
    </row>
    <row r="217" spans="1:16" x14ac:dyDescent="0.2">
      <c r="A217" s="117">
        <v>215</v>
      </c>
      <c r="B217" s="117">
        <v>510019</v>
      </c>
      <c r="C217" s="118" t="s">
        <v>20977</v>
      </c>
      <c r="D217" s="118" t="s">
        <v>18508</v>
      </c>
      <c r="E217" s="118" t="s">
        <v>20987</v>
      </c>
      <c r="F217" s="118">
        <v>59</v>
      </c>
      <c r="G217" s="118" t="s">
        <v>19573</v>
      </c>
      <c r="H217" s="119">
        <v>-1664934</v>
      </c>
      <c r="I217" s="120">
        <v>46046</v>
      </c>
      <c r="J217" s="117"/>
      <c r="K217" s="117"/>
      <c r="L217" s="120">
        <v>46063</v>
      </c>
      <c r="M217" s="118" t="s">
        <v>21099</v>
      </c>
      <c r="N217" s="120">
        <v>46063</v>
      </c>
      <c r="O217" s="124" t="str">
        <f t="shared" si="3"/>
        <v>591664934</v>
      </c>
      <c r="P217" t="str" cm="1">
        <f t="array" ref="P217">_xlfn.LET(_xlpm.s,_xlfn.SEQUENCE(25,1,0,1),_xlpm.off,CEILING(_xlpm.s/2,1)*IF(ISEVEN(_xlpm.s),1,-1),_xlpm.k,_xlfn.VSTACK($O217,VALUE($F217)&amp;($H217+_xlpm.off)),_xlpm.r,_xlfn.XLOOKUP(_xlpm.k,Table1[Column1],Table1[Column1],""),_xlpm.h,_xlfn._xlws.FILTER(_xlpm.r,_xlpm.r&lt;&gt;"",""),IFERROR(INDEX(_xlpm.h,1),""))</f>
        <v/>
      </c>
    </row>
    <row r="218" spans="1:16" x14ac:dyDescent="0.2">
      <c r="A218" s="117">
        <v>216</v>
      </c>
      <c r="B218" s="117">
        <v>510019</v>
      </c>
      <c r="C218" s="118" t="s">
        <v>20977</v>
      </c>
      <c r="D218" s="118" t="s">
        <v>18508</v>
      </c>
      <c r="E218" s="118" t="s">
        <v>20987</v>
      </c>
      <c r="F218" s="118">
        <v>64</v>
      </c>
      <c r="G218" s="118" t="s">
        <v>19575</v>
      </c>
      <c r="H218" s="119">
        <v>-2942104</v>
      </c>
      <c r="I218" s="120">
        <v>46056</v>
      </c>
      <c r="J218" s="117"/>
      <c r="K218" s="117"/>
      <c r="L218" s="120">
        <v>46063</v>
      </c>
      <c r="M218" s="118" t="s">
        <v>21099</v>
      </c>
      <c r="N218" s="120">
        <v>46063</v>
      </c>
      <c r="O218" s="124" t="str">
        <f t="shared" si="3"/>
        <v>642942104</v>
      </c>
      <c r="P218" t="str" cm="1">
        <f t="array" ref="P218">_xlfn.LET(_xlpm.s,_xlfn.SEQUENCE(25,1,0,1),_xlpm.off,CEILING(_xlpm.s/2,1)*IF(ISEVEN(_xlpm.s),1,-1),_xlpm.k,_xlfn.VSTACK($O218,VALUE($F218)&amp;($H218+_xlpm.off)),_xlpm.r,_xlfn.XLOOKUP(_xlpm.k,Table1[Column1],Table1[Column1],""),_xlpm.h,_xlfn._xlws.FILTER(_xlpm.r,_xlpm.r&lt;&gt;"",""),IFERROR(INDEX(_xlpm.h,1),""))</f>
        <v/>
      </c>
    </row>
    <row r="219" spans="1:16" x14ac:dyDescent="0.2">
      <c r="A219" s="117">
        <v>217</v>
      </c>
      <c r="B219" s="117">
        <v>510019</v>
      </c>
      <c r="C219" s="118" t="s">
        <v>20977</v>
      </c>
      <c r="D219" s="118" t="s">
        <v>18508</v>
      </c>
      <c r="E219" s="118" t="s">
        <v>20980</v>
      </c>
      <c r="F219" s="118">
        <v>139</v>
      </c>
      <c r="G219" s="118" t="s">
        <v>19581</v>
      </c>
      <c r="H219" s="121">
        <v>1385667</v>
      </c>
      <c r="I219" s="120">
        <v>46025</v>
      </c>
      <c r="J219" s="117"/>
      <c r="K219" s="117"/>
      <c r="L219" s="120">
        <v>46063</v>
      </c>
      <c r="M219" s="118" t="s">
        <v>21099</v>
      </c>
      <c r="N219" s="120">
        <v>46063</v>
      </c>
      <c r="O219" s="124" t="str">
        <f t="shared" si="3"/>
        <v>139-1385667</v>
      </c>
      <c r="P219" t="str" cm="1">
        <f t="array" ref="P219">_xlfn.LET(_xlpm.s,_xlfn.SEQUENCE(25,1,0,1),_xlpm.off,CEILING(_xlpm.s/2,1)*IF(ISEVEN(_xlpm.s),1,-1),_xlpm.k,_xlfn.VSTACK($O219,VALUE($F219)&amp;($H219+_xlpm.off)),_xlpm.r,_xlfn.XLOOKUP(_xlpm.k,Table1[Column1],Table1[Column1],""),_xlpm.h,_xlfn._xlws.FILTER(_xlpm.r,_xlpm.r&lt;&gt;"",""),IFERROR(INDEX(_xlpm.h,1),""))</f>
        <v/>
      </c>
    </row>
    <row r="220" spans="1:16" x14ac:dyDescent="0.2">
      <c r="A220" s="117">
        <v>218</v>
      </c>
      <c r="B220" s="117">
        <v>510019</v>
      </c>
      <c r="C220" s="118" t="s">
        <v>20977</v>
      </c>
      <c r="D220" s="118" t="s">
        <v>18508</v>
      </c>
      <c r="E220" s="118" t="s">
        <v>20997</v>
      </c>
      <c r="F220" s="118">
        <v>90097</v>
      </c>
      <c r="G220" s="118" t="s">
        <v>19652</v>
      </c>
      <c r="H220" s="121">
        <v>4372097</v>
      </c>
      <c r="I220" s="120">
        <v>46021</v>
      </c>
      <c r="J220" s="117"/>
      <c r="K220" s="117"/>
      <c r="L220" s="120">
        <v>46063</v>
      </c>
      <c r="M220" s="118" t="s">
        <v>21099</v>
      </c>
      <c r="N220" s="120">
        <v>46063</v>
      </c>
      <c r="O220" s="124" t="str">
        <f t="shared" si="3"/>
        <v>90097-4372097</v>
      </c>
      <c r="P220" t="str" cm="1">
        <f t="array" ref="P220">_xlfn.LET(_xlpm.s,_xlfn.SEQUENCE(25,1,0,1),_xlpm.off,CEILING(_xlpm.s/2,1)*IF(ISEVEN(_xlpm.s),1,-1),_xlpm.k,_xlfn.VSTACK($O220,VALUE($F220)&amp;($H220+_xlpm.off)),_xlpm.r,_xlfn.XLOOKUP(_xlpm.k,Table1[Column1],Table1[Column1],""),_xlpm.h,_xlfn._xlws.FILTER(_xlpm.r,_xlpm.r&lt;&gt;"",""),IFERROR(INDEX(_xlpm.h,1),""))</f>
        <v/>
      </c>
    </row>
    <row r="221" spans="1:16" x14ac:dyDescent="0.2">
      <c r="A221" s="117">
        <v>219</v>
      </c>
      <c r="B221" s="117">
        <v>510019</v>
      </c>
      <c r="C221" s="118" t="s">
        <v>20977</v>
      </c>
      <c r="D221" s="118" t="s">
        <v>18508</v>
      </c>
      <c r="E221" s="118" t="s">
        <v>20997</v>
      </c>
      <c r="F221" s="118">
        <v>90098</v>
      </c>
      <c r="G221" s="118" t="s">
        <v>19653</v>
      </c>
      <c r="H221" s="121">
        <v>1568970</v>
      </c>
      <c r="I221" s="120">
        <v>46021</v>
      </c>
      <c r="J221" s="117"/>
      <c r="K221" s="117"/>
      <c r="L221" s="120">
        <v>46063</v>
      </c>
      <c r="M221" s="118" t="s">
        <v>21099</v>
      </c>
      <c r="N221" s="120">
        <v>46063</v>
      </c>
      <c r="O221" s="124" t="str">
        <f t="shared" si="3"/>
        <v>90098-1568970</v>
      </c>
      <c r="P221" t="str" cm="1">
        <f t="array" ref="P221">_xlfn.LET(_xlpm.s,_xlfn.SEQUENCE(25,1,0,1),_xlpm.off,CEILING(_xlpm.s/2,1)*IF(ISEVEN(_xlpm.s),1,-1),_xlpm.k,_xlfn.VSTACK($O221,VALUE($F221)&amp;($H221+_xlpm.off)),_xlpm.r,_xlfn.XLOOKUP(_xlpm.k,Table1[Column1],Table1[Column1],""),_xlpm.h,_xlfn._xlws.FILTER(_xlpm.r,_xlpm.r&lt;&gt;"",""),IFERROR(INDEX(_xlpm.h,1),""))</f>
        <v/>
      </c>
    </row>
    <row r="222" spans="1:16" x14ac:dyDescent="0.2">
      <c r="A222" s="117">
        <v>220</v>
      </c>
      <c r="B222" s="117">
        <v>510019</v>
      </c>
      <c r="C222" s="118" t="s">
        <v>20977</v>
      </c>
      <c r="D222" s="118" t="s">
        <v>18508</v>
      </c>
      <c r="E222" s="118" t="s">
        <v>20987</v>
      </c>
      <c r="F222" s="118">
        <v>52</v>
      </c>
      <c r="G222" s="118" t="s">
        <v>19572</v>
      </c>
      <c r="H222" s="119">
        <v>-993600</v>
      </c>
      <c r="I222" s="120">
        <v>46045</v>
      </c>
      <c r="J222" s="117"/>
      <c r="K222" s="117"/>
      <c r="L222" s="120">
        <v>46063</v>
      </c>
      <c r="M222" s="118" t="s">
        <v>21099</v>
      </c>
      <c r="N222" s="120">
        <v>46063</v>
      </c>
      <c r="O222" s="124" t="str">
        <f t="shared" si="3"/>
        <v>52993600</v>
      </c>
      <c r="P222" t="str" cm="1">
        <f t="array" ref="P222">_xlfn.LET(_xlpm.s,_xlfn.SEQUENCE(25,1,0,1),_xlpm.off,CEILING(_xlpm.s/2,1)*IF(ISEVEN(_xlpm.s),1,-1),_xlpm.k,_xlfn.VSTACK($O222,VALUE($F222)&amp;($H222+_xlpm.off)),_xlpm.r,_xlfn.XLOOKUP(_xlpm.k,Table1[Column1],Table1[Column1],""),_xlpm.h,_xlfn._xlws.FILTER(_xlpm.r,_xlpm.r&lt;&gt;"",""),IFERROR(INDEX(_xlpm.h,1),""))</f>
        <v/>
      </c>
    </row>
    <row r="223" spans="1:16" x14ac:dyDescent="0.2">
      <c r="A223" s="117">
        <v>221</v>
      </c>
      <c r="B223" s="117">
        <v>510020</v>
      </c>
      <c r="C223" s="118" t="s">
        <v>20977</v>
      </c>
      <c r="D223" s="118" t="s">
        <v>18508</v>
      </c>
      <c r="E223" s="118" t="s">
        <v>20980</v>
      </c>
      <c r="F223" s="118">
        <v>1385</v>
      </c>
      <c r="G223" s="118" t="s">
        <v>19588</v>
      </c>
      <c r="H223" s="121">
        <v>5161847</v>
      </c>
      <c r="I223" s="120">
        <v>46028</v>
      </c>
      <c r="J223" s="117"/>
      <c r="K223" s="117"/>
      <c r="L223" s="120">
        <v>46063</v>
      </c>
      <c r="M223" s="118" t="s">
        <v>21099</v>
      </c>
      <c r="N223" s="120">
        <v>46063</v>
      </c>
      <c r="O223" s="124" t="str">
        <f t="shared" si="3"/>
        <v>1385-5161847</v>
      </c>
      <c r="P223" t="str" cm="1">
        <f t="array" ref="P223">_xlfn.LET(_xlpm.s,_xlfn.SEQUENCE(25,1,0,1),_xlpm.off,CEILING(_xlpm.s/2,1)*IF(ISEVEN(_xlpm.s),1,-1),_xlpm.k,_xlfn.VSTACK($O223,VALUE($F223)&amp;($H223+_xlpm.off)),_xlpm.r,_xlfn.XLOOKUP(_xlpm.k,Table1[Column1],Table1[Column1],""),_xlpm.h,_xlfn._xlws.FILTER(_xlpm.r,_xlpm.r&lt;&gt;"",""),IFERROR(INDEX(_xlpm.h,1),""))</f>
        <v/>
      </c>
    </row>
    <row r="224" spans="1:16" x14ac:dyDescent="0.2">
      <c r="A224" s="117">
        <v>222</v>
      </c>
      <c r="B224" s="117">
        <v>510020</v>
      </c>
      <c r="C224" s="118" t="s">
        <v>20977</v>
      </c>
      <c r="D224" s="118" t="s">
        <v>18508</v>
      </c>
      <c r="E224" s="118" t="s">
        <v>20980</v>
      </c>
      <c r="F224" s="118">
        <v>1386</v>
      </c>
      <c r="G224" s="118" t="s">
        <v>19589</v>
      </c>
      <c r="H224" s="121">
        <v>3333434</v>
      </c>
      <c r="I224" s="120">
        <v>46028</v>
      </c>
      <c r="J224" s="117"/>
      <c r="K224" s="117"/>
      <c r="L224" s="120">
        <v>46063</v>
      </c>
      <c r="M224" s="118" t="s">
        <v>21099</v>
      </c>
      <c r="N224" s="120">
        <v>46063</v>
      </c>
      <c r="O224" s="124" t="str">
        <f t="shared" si="3"/>
        <v>1386-3333434</v>
      </c>
      <c r="P224" t="str" cm="1">
        <f t="array" ref="P224">_xlfn.LET(_xlpm.s,_xlfn.SEQUENCE(25,1,0,1),_xlpm.off,CEILING(_xlpm.s/2,1)*IF(ISEVEN(_xlpm.s),1,-1),_xlpm.k,_xlfn.VSTACK($O224,VALUE($F224)&amp;($H224+_xlpm.off)),_xlpm.r,_xlfn.XLOOKUP(_xlpm.k,Table1[Column1],Table1[Column1],""),_xlpm.h,_xlfn._xlws.FILTER(_xlpm.r,_xlpm.r&lt;&gt;"",""),IFERROR(INDEX(_xlpm.h,1),""))</f>
        <v/>
      </c>
    </row>
    <row r="225" spans="1:16" x14ac:dyDescent="0.2">
      <c r="A225" s="117">
        <v>223</v>
      </c>
      <c r="B225" s="117">
        <v>510020</v>
      </c>
      <c r="C225" s="118" t="s">
        <v>20977</v>
      </c>
      <c r="D225" s="118" t="s">
        <v>18508</v>
      </c>
      <c r="E225" s="118" t="s">
        <v>20980</v>
      </c>
      <c r="F225" s="118">
        <v>1384</v>
      </c>
      <c r="G225" s="118" t="s">
        <v>19587</v>
      </c>
      <c r="H225" s="121">
        <v>541971</v>
      </c>
      <c r="I225" s="120">
        <v>46028</v>
      </c>
      <c r="J225" s="117"/>
      <c r="K225" s="117"/>
      <c r="L225" s="120">
        <v>46063</v>
      </c>
      <c r="M225" s="118" t="s">
        <v>21099</v>
      </c>
      <c r="N225" s="120">
        <v>46063</v>
      </c>
      <c r="O225" s="124" t="str">
        <f t="shared" si="3"/>
        <v>1384-541971</v>
      </c>
      <c r="P225" t="str" cm="1">
        <f t="array" ref="P225">_xlfn.LET(_xlpm.s,_xlfn.SEQUENCE(25,1,0,1),_xlpm.off,CEILING(_xlpm.s/2,1)*IF(ISEVEN(_xlpm.s),1,-1),_xlpm.k,_xlfn.VSTACK($O225,VALUE($F225)&amp;($H225+_xlpm.off)),_xlpm.r,_xlfn.XLOOKUP(_xlpm.k,Table1[Column1],Table1[Column1],""),_xlpm.h,_xlfn._xlws.FILTER(_xlpm.r,_xlpm.r&lt;&gt;"",""),IFERROR(INDEX(_xlpm.h,1),""))</f>
        <v/>
      </c>
    </row>
    <row r="226" spans="1:16" x14ac:dyDescent="0.2">
      <c r="A226" s="117">
        <v>224</v>
      </c>
      <c r="B226" s="117">
        <v>510020</v>
      </c>
      <c r="C226" s="118" t="s">
        <v>20977</v>
      </c>
      <c r="D226" s="118" t="s">
        <v>18508</v>
      </c>
      <c r="E226" s="118" t="s">
        <v>20988</v>
      </c>
      <c r="F226" s="118">
        <v>60</v>
      </c>
      <c r="G226" s="118" t="s">
        <v>19574</v>
      </c>
      <c r="H226" s="119">
        <v>-1616220</v>
      </c>
      <c r="I226" s="120">
        <v>46049</v>
      </c>
      <c r="J226" s="117"/>
      <c r="K226" s="117"/>
      <c r="L226" s="120">
        <v>46063</v>
      </c>
      <c r="M226" s="118" t="s">
        <v>21099</v>
      </c>
      <c r="N226" s="120">
        <v>46063</v>
      </c>
      <c r="O226" s="124" t="str">
        <f t="shared" si="3"/>
        <v>601616220</v>
      </c>
      <c r="P226" t="str" cm="1">
        <f t="array" ref="P226">_xlfn.LET(_xlpm.s,_xlfn.SEQUENCE(25,1,0,1),_xlpm.off,CEILING(_xlpm.s/2,1)*IF(ISEVEN(_xlpm.s),1,-1),_xlpm.k,_xlfn.VSTACK($O226,VALUE($F226)&amp;($H226+_xlpm.off)),_xlpm.r,_xlfn.XLOOKUP(_xlpm.k,Table1[Column1],Table1[Column1],""),_xlpm.h,_xlfn._xlws.FILTER(_xlpm.r,_xlpm.r&lt;&gt;"",""),IFERROR(INDEX(_xlpm.h,1),""))</f>
        <v/>
      </c>
    </row>
    <row r="227" spans="1:16" x14ac:dyDescent="0.2">
      <c r="A227" s="117">
        <v>225</v>
      </c>
      <c r="B227" s="117">
        <v>510021</v>
      </c>
      <c r="C227" s="118" t="s">
        <v>20977</v>
      </c>
      <c r="D227" s="118" t="s">
        <v>18508</v>
      </c>
      <c r="E227" s="118" t="s">
        <v>20989</v>
      </c>
      <c r="F227" s="118">
        <v>25</v>
      </c>
      <c r="G227" s="118" t="s">
        <v>19565</v>
      </c>
      <c r="H227" s="119">
        <v>-769500</v>
      </c>
      <c r="I227" s="120">
        <v>46035</v>
      </c>
      <c r="J227" s="117"/>
      <c r="K227" s="117"/>
      <c r="L227" s="120">
        <v>46063</v>
      </c>
      <c r="M227" s="118" t="s">
        <v>21099</v>
      </c>
      <c r="N227" s="120">
        <v>46063</v>
      </c>
      <c r="O227" s="124" t="str">
        <f t="shared" si="3"/>
        <v>25769500</v>
      </c>
      <c r="P227" t="str" cm="1">
        <f t="array" ref="P227">_xlfn.LET(_xlpm.s,_xlfn.SEQUENCE(25,1,0,1),_xlpm.off,CEILING(_xlpm.s/2,1)*IF(ISEVEN(_xlpm.s),1,-1),_xlpm.k,_xlfn.VSTACK($O227,VALUE($F227)&amp;($H227+_xlpm.off)),_xlpm.r,_xlfn.XLOOKUP(_xlpm.k,Table1[Column1],Table1[Column1],""),_xlpm.h,_xlfn._xlws.FILTER(_xlpm.r,_xlpm.r&lt;&gt;"",""),IFERROR(INDEX(_xlpm.h,1),""))</f>
        <v/>
      </c>
    </row>
    <row r="228" spans="1:16" x14ac:dyDescent="0.2">
      <c r="A228" s="117">
        <v>226</v>
      </c>
      <c r="B228" s="117">
        <v>510021</v>
      </c>
      <c r="C228" s="118" t="s">
        <v>20977</v>
      </c>
      <c r="D228" s="118" t="s">
        <v>18508</v>
      </c>
      <c r="E228" s="118" t="s">
        <v>20997</v>
      </c>
      <c r="F228" s="118">
        <v>86193</v>
      </c>
      <c r="G228" s="118" t="s">
        <v>19609</v>
      </c>
      <c r="H228" s="121">
        <v>3546828</v>
      </c>
      <c r="I228" s="120">
        <v>46016</v>
      </c>
      <c r="J228" s="117"/>
      <c r="K228" s="117"/>
      <c r="L228" s="120">
        <v>46063</v>
      </c>
      <c r="M228" s="118" t="s">
        <v>21099</v>
      </c>
      <c r="N228" s="120">
        <v>46063</v>
      </c>
      <c r="O228" s="124" t="str">
        <f t="shared" si="3"/>
        <v>86193-3546828</v>
      </c>
      <c r="P228" t="str" cm="1">
        <f t="array" ref="P228">_xlfn.LET(_xlpm.s,_xlfn.SEQUENCE(25,1,0,1),_xlpm.off,CEILING(_xlpm.s/2,1)*IF(ISEVEN(_xlpm.s),1,-1),_xlpm.k,_xlfn.VSTACK($O228,VALUE($F228)&amp;($H228+_xlpm.off)),_xlpm.r,_xlfn.XLOOKUP(_xlpm.k,Table1[Column1],Table1[Column1],""),_xlpm.h,_xlfn._xlws.FILTER(_xlpm.r,_xlpm.r&lt;&gt;"",""),IFERROR(INDEX(_xlpm.h,1),""))</f>
        <v/>
      </c>
    </row>
    <row r="229" spans="1:16" x14ac:dyDescent="0.2">
      <c r="A229" s="117">
        <v>227</v>
      </c>
      <c r="B229" s="117">
        <v>510022</v>
      </c>
      <c r="C229" s="118" t="s">
        <v>20977</v>
      </c>
      <c r="D229" s="118" t="s">
        <v>18508</v>
      </c>
      <c r="E229" s="118" t="s">
        <v>20997</v>
      </c>
      <c r="F229" s="118">
        <v>88897</v>
      </c>
      <c r="G229" s="118" t="s">
        <v>19619</v>
      </c>
      <c r="H229" s="121">
        <v>2188782</v>
      </c>
      <c r="I229" s="120">
        <v>46018</v>
      </c>
      <c r="J229" s="117"/>
      <c r="K229" s="117"/>
      <c r="L229" s="120">
        <v>46063</v>
      </c>
      <c r="M229" s="118" t="s">
        <v>21099</v>
      </c>
      <c r="N229" s="120">
        <v>46063</v>
      </c>
      <c r="O229" s="124" t="str">
        <f t="shared" si="3"/>
        <v>88897-2188782</v>
      </c>
      <c r="P229" t="str" cm="1">
        <f t="array" ref="P229">_xlfn.LET(_xlpm.s,_xlfn.SEQUENCE(25,1,0,1),_xlpm.off,CEILING(_xlpm.s/2,1)*IF(ISEVEN(_xlpm.s),1,-1),_xlpm.k,_xlfn.VSTACK($O229,VALUE($F229)&amp;($H229+_xlpm.off)),_xlpm.r,_xlfn.XLOOKUP(_xlpm.k,Table1[Column1],Table1[Column1],""),_xlpm.h,_xlfn._xlws.FILTER(_xlpm.r,_xlpm.r&lt;&gt;"",""),IFERROR(INDEX(_xlpm.h,1),""))</f>
        <v/>
      </c>
    </row>
    <row r="230" spans="1:16" x14ac:dyDescent="0.2">
      <c r="A230" s="117">
        <v>228</v>
      </c>
      <c r="B230" s="117">
        <v>510022</v>
      </c>
      <c r="C230" s="118" t="s">
        <v>20977</v>
      </c>
      <c r="D230" s="118" t="s">
        <v>18508</v>
      </c>
      <c r="E230" s="118" t="s">
        <v>20997</v>
      </c>
      <c r="F230" s="118">
        <v>89899</v>
      </c>
      <c r="G230" s="118" t="s">
        <v>19637</v>
      </c>
      <c r="H230" s="121">
        <v>3193574</v>
      </c>
      <c r="I230" s="120">
        <v>46022</v>
      </c>
      <c r="J230" s="117"/>
      <c r="K230" s="117"/>
      <c r="L230" s="120">
        <v>46063</v>
      </c>
      <c r="M230" s="118" t="s">
        <v>21099</v>
      </c>
      <c r="N230" s="120">
        <v>46063</v>
      </c>
      <c r="O230" s="124" t="str">
        <f t="shared" si="3"/>
        <v>89899-3193574</v>
      </c>
      <c r="P230" t="str" cm="1">
        <f t="array" ref="P230">_xlfn.LET(_xlpm.s,_xlfn.SEQUENCE(25,1,0,1),_xlpm.off,CEILING(_xlpm.s/2,1)*IF(ISEVEN(_xlpm.s),1,-1),_xlpm.k,_xlfn.VSTACK($O230,VALUE($F230)&amp;($H230+_xlpm.off)),_xlpm.r,_xlfn.XLOOKUP(_xlpm.k,Table1[Column1],Table1[Column1],""),_xlpm.h,_xlfn._xlws.FILTER(_xlpm.r,_xlpm.r&lt;&gt;"",""),IFERROR(INDEX(_xlpm.h,1),""))</f>
        <v/>
      </c>
    </row>
    <row r="231" spans="1:16" x14ac:dyDescent="0.2">
      <c r="A231" s="117">
        <v>229</v>
      </c>
      <c r="B231" s="117">
        <v>510022</v>
      </c>
      <c r="C231" s="118" t="s">
        <v>20977</v>
      </c>
      <c r="D231" s="118" t="s">
        <v>18508</v>
      </c>
      <c r="E231" s="118" t="s">
        <v>20997</v>
      </c>
      <c r="F231" s="118">
        <v>89898</v>
      </c>
      <c r="G231" s="118" t="s">
        <v>19636</v>
      </c>
      <c r="H231" s="121">
        <v>2186055</v>
      </c>
      <c r="I231" s="120">
        <v>46022</v>
      </c>
      <c r="J231" s="117"/>
      <c r="K231" s="117"/>
      <c r="L231" s="120">
        <v>46063</v>
      </c>
      <c r="M231" s="118" t="s">
        <v>21099</v>
      </c>
      <c r="N231" s="120">
        <v>46063</v>
      </c>
      <c r="O231" s="124" t="str">
        <f t="shared" si="3"/>
        <v>89898-2186055</v>
      </c>
      <c r="P231" t="str" cm="1">
        <f t="array" ref="P231">_xlfn.LET(_xlpm.s,_xlfn.SEQUENCE(25,1,0,1),_xlpm.off,CEILING(_xlpm.s/2,1)*IF(ISEVEN(_xlpm.s),1,-1),_xlpm.k,_xlfn.VSTACK($O231,VALUE($F231)&amp;($H231+_xlpm.off)),_xlpm.r,_xlfn.XLOOKUP(_xlpm.k,Table1[Column1],Table1[Column1],""),_xlpm.h,_xlfn._xlws.FILTER(_xlpm.r,_xlpm.r&lt;&gt;"",""),IFERROR(INDEX(_xlpm.h,1),""))</f>
        <v/>
      </c>
    </row>
    <row r="232" spans="1:16" x14ac:dyDescent="0.2">
      <c r="A232" s="117">
        <v>230</v>
      </c>
      <c r="B232" s="117">
        <v>510022</v>
      </c>
      <c r="C232" s="118" t="s">
        <v>20977</v>
      </c>
      <c r="D232" s="118" t="s">
        <v>18508</v>
      </c>
      <c r="E232" s="118" t="s">
        <v>20997</v>
      </c>
      <c r="F232" s="118">
        <v>86192</v>
      </c>
      <c r="G232" s="118" t="s">
        <v>19608</v>
      </c>
      <c r="H232" s="121">
        <v>2186055</v>
      </c>
      <c r="I232" s="120">
        <v>46015</v>
      </c>
      <c r="J232" s="117"/>
      <c r="K232" s="117"/>
      <c r="L232" s="120">
        <v>46063</v>
      </c>
      <c r="M232" s="118" t="s">
        <v>21099</v>
      </c>
      <c r="N232" s="120">
        <v>46063</v>
      </c>
      <c r="O232" s="124" t="str">
        <f t="shared" si="3"/>
        <v>86192-2186055</v>
      </c>
      <c r="P232" t="str" cm="1">
        <f t="array" ref="P232">_xlfn.LET(_xlpm.s,_xlfn.SEQUENCE(25,1,0,1),_xlpm.off,CEILING(_xlpm.s/2,1)*IF(ISEVEN(_xlpm.s),1,-1),_xlpm.k,_xlfn.VSTACK($O232,VALUE($F232)&amp;($H232+_xlpm.off)),_xlpm.r,_xlfn.XLOOKUP(_xlpm.k,Table1[Column1],Table1[Column1],""),_xlpm.h,_xlfn._xlws.FILTER(_xlpm.r,_xlpm.r&lt;&gt;"",""),IFERROR(INDEX(_xlpm.h,1),""))</f>
        <v/>
      </c>
    </row>
    <row r="233" spans="1:16" x14ac:dyDescent="0.2">
      <c r="A233" s="117">
        <v>231</v>
      </c>
      <c r="B233" s="117">
        <v>510022</v>
      </c>
      <c r="C233" s="118" t="s">
        <v>20977</v>
      </c>
      <c r="D233" s="118" t="s">
        <v>18508</v>
      </c>
      <c r="E233" s="118" t="s">
        <v>20997</v>
      </c>
      <c r="F233" s="118">
        <v>88896</v>
      </c>
      <c r="G233" s="118" t="s">
        <v>19618</v>
      </c>
      <c r="H233" s="121">
        <v>2728026</v>
      </c>
      <c r="I233" s="120">
        <v>46018</v>
      </c>
      <c r="J233" s="117"/>
      <c r="K233" s="117"/>
      <c r="L233" s="120">
        <v>46063</v>
      </c>
      <c r="M233" s="118" t="s">
        <v>21099</v>
      </c>
      <c r="N233" s="120">
        <v>46063</v>
      </c>
      <c r="O233" s="124" t="str">
        <f t="shared" si="3"/>
        <v>88896-2728026</v>
      </c>
      <c r="P233" t="str" cm="1">
        <f t="array" ref="P233">_xlfn.LET(_xlpm.s,_xlfn.SEQUENCE(25,1,0,1),_xlpm.off,CEILING(_xlpm.s/2,1)*IF(ISEVEN(_xlpm.s),1,-1),_xlpm.k,_xlfn.VSTACK($O233,VALUE($F233)&amp;($H233+_xlpm.off)),_xlpm.r,_xlfn.XLOOKUP(_xlpm.k,Table1[Column1],Table1[Column1],""),_xlpm.h,_xlfn._xlws.FILTER(_xlpm.r,_xlpm.r&lt;&gt;"",""),IFERROR(INDEX(_xlpm.h,1),""))</f>
        <v/>
      </c>
    </row>
    <row r="234" spans="1:16" x14ac:dyDescent="0.2">
      <c r="A234" s="117">
        <v>232</v>
      </c>
      <c r="B234" s="117">
        <v>510023</v>
      </c>
      <c r="C234" s="118" t="s">
        <v>20977</v>
      </c>
      <c r="D234" s="118" t="s">
        <v>18508</v>
      </c>
      <c r="E234" s="118" t="s">
        <v>20997</v>
      </c>
      <c r="F234" s="118">
        <v>86191</v>
      </c>
      <c r="G234" s="118" t="s">
        <v>19607</v>
      </c>
      <c r="H234" s="121">
        <v>1539000</v>
      </c>
      <c r="I234" s="120">
        <v>46017</v>
      </c>
      <c r="J234" s="117"/>
      <c r="K234" s="117"/>
      <c r="L234" s="120">
        <v>46063</v>
      </c>
      <c r="M234" s="118" t="s">
        <v>21099</v>
      </c>
      <c r="N234" s="120">
        <v>46063</v>
      </c>
      <c r="O234" s="124" t="str">
        <f t="shared" si="3"/>
        <v>86191-1539000</v>
      </c>
      <c r="P234" t="str" cm="1">
        <f t="array" ref="P234">_xlfn.LET(_xlpm.s,_xlfn.SEQUENCE(25,1,0,1),_xlpm.off,CEILING(_xlpm.s/2,1)*IF(ISEVEN(_xlpm.s),1,-1),_xlpm.k,_xlfn.VSTACK($O234,VALUE($F234)&amp;($H234+_xlpm.off)),_xlpm.r,_xlfn.XLOOKUP(_xlpm.k,Table1[Column1],Table1[Column1],""),_xlpm.h,_xlfn._xlws.FILTER(_xlpm.r,_xlpm.r&lt;&gt;"",""),IFERROR(INDEX(_xlpm.h,1),""))</f>
        <v/>
      </c>
    </row>
    <row r="235" spans="1:16" x14ac:dyDescent="0.2">
      <c r="A235" s="117">
        <v>233</v>
      </c>
      <c r="B235" s="117">
        <v>510023</v>
      </c>
      <c r="C235" s="118" t="s">
        <v>20977</v>
      </c>
      <c r="D235" s="118" t="s">
        <v>18508</v>
      </c>
      <c r="E235" s="118" t="s">
        <v>21104</v>
      </c>
      <c r="F235" s="118">
        <v>11</v>
      </c>
      <c r="G235" s="118" t="s">
        <v>19558</v>
      </c>
      <c r="H235" s="119">
        <v>-766800</v>
      </c>
      <c r="I235" s="120">
        <v>46041</v>
      </c>
      <c r="J235" s="117"/>
      <c r="K235" s="117"/>
      <c r="L235" s="120">
        <v>46063</v>
      </c>
      <c r="M235" s="118" t="s">
        <v>21099</v>
      </c>
      <c r="N235" s="120">
        <v>46063</v>
      </c>
      <c r="O235" s="124" t="str">
        <f t="shared" si="3"/>
        <v>11766800</v>
      </c>
      <c r="P235" t="str" cm="1">
        <f t="array" ref="P235">_xlfn.LET(_xlpm.s,_xlfn.SEQUENCE(25,1,0,1),_xlpm.off,CEILING(_xlpm.s/2,1)*IF(ISEVEN(_xlpm.s),1,-1),_xlpm.k,_xlfn.VSTACK($O235,VALUE($F235)&amp;($H235+_xlpm.off)),_xlpm.r,_xlfn.XLOOKUP(_xlpm.k,Table1[Column1],Table1[Column1],""),_xlpm.h,_xlfn._xlws.FILTER(_xlpm.r,_xlpm.r&lt;&gt;"",""),IFERROR(INDEX(_xlpm.h,1),""))</f>
        <v/>
      </c>
    </row>
    <row r="236" spans="1:16" x14ac:dyDescent="0.2">
      <c r="A236" s="117">
        <v>234</v>
      </c>
      <c r="B236" s="117">
        <v>510024</v>
      </c>
      <c r="C236" s="118" t="s">
        <v>20977</v>
      </c>
      <c r="D236" s="118" t="s">
        <v>18508</v>
      </c>
      <c r="E236" s="118" t="s">
        <v>20997</v>
      </c>
      <c r="F236" s="118">
        <v>86190</v>
      </c>
      <c r="G236" s="118" t="s">
        <v>19606</v>
      </c>
      <c r="H236" s="121">
        <v>1586115</v>
      </c>
      <c r="I236" s="120">
        <v>46018</v>
      </c>
      <c r="J236" s="117"/>
      <c r="K236" s="117"/>
      <c r="L236" s="120">
        <v>46063</v>
      </c>
      <c r="M236" s="118" t="s">
        <v>21099</v>
      </c>
      <c r="N236" s="120">
        <v>46063</v>
      </c>
      <c r="O236" s="124" t="str">
        <f t="shared" si="3"/>
        <v>86190-1586115</v>
      </c>
      <c r="P236" t="str" cm="1">
        <f t="array" ref="P236">_xlfn.LET(_xlpm.s,_xlfn.SEQUENCE(25,1,0,1),_xlpm.off,CEILING(_xlpm.s/2,1)*IF(ISEVEN(_xlpm.s),1,-1),_xlpm.k,_xlfn.VSTACK($O236,VALUE($F236)&amp;($H236+_xlpm.off)),_xlpm.r,_xlfn.XLOOKUP(_xlpm.k,Table1[Column1],Table1[Column1],""),_xlpm.h,_xlfn._xlws.FILTER(_xlpm.r,_xlpm.r&lt;&gt;"",""),IFERROR(INDEX(_xlpm.h,1),""))</f>
        <v/>
      </c>
    </row>
    <row r="237" spans="1:16" x14ac:dyDescent="0.2">
      <c r="A237" s="117">
        <v>235</v>
      </c>
      <c r="B237" s="117">
        <v>510024</v>
      </c>
      <c r="C237" s="118" t="s">
        <v>20977</v>
      </c>
      <c r="D237" s="118" t="s">
        <v>18508</v>
      </c>
      <c r="E237" s="118" t="s">
        <v>20997</v>
      </c>
      <c r="F237" s="118">
        <v>89897</v>
      </c>
      <c r="G237" s="118" t="s">
        <v>19635</v>
      </c>
      <c r="H237" s="121">
        <v>2186055</v>
      </c>
      <c r="I237" s="120">
        <v>46024</v>
      </c>
      <c r="J237" s="117"/>
      <c r="K237" s="117"/>
      <c r="L237" s="120">
        <v>46063</v>
      </c>
      <c r="M237" s="118" t="s">
        <v>21099</v>
      </c>
      <c r="N237" s="120">
        <v>46063</v>
      </c>
      <c r="O237" s="124" t="str">
        <f t="shared" si="3"/>
        <v>89897-2186055</v>
      </c>
      <c r="P237" t="str" cm="1">
        <f t="array" ref="P237">_xlfn.LET(_xlpm.s,_xlfn.SEQUENCE(25,1,0,1),_xlpm.off,CEILING(_xlpm.s/2,1)*IF(ISEVEN(_xlpm.s),1,-1),_xlpm.k,_xlfn.VSTACK($O237,VALUE($F237)&amp;($H237+_xlpm.off)),_xlpm.r,_xlfn.XLOOKUP(_xlpm.k,Table1[Column1],Table1[Column1],""),_xlpm.h,_xlfn._xlws.FILTER(_xlpm.r,_xlpm.r&lt;&gt;"",""),IFERROR(INDEX(_xlpm.h,1),""))</f>
        <v/>
      </c>
    </row>
    <row r="238" spans="1:16" x14ac:dyDescent="0.2">
      <c r="A238" s="117">
        <v>236</v>
      </c>
      <c r="B238" s="117">
        <v>510024</v>
      </c>
      <c r="C238" s="118" t="s">
        <v>20977</v>
      </c>
      <c r="D238" s="118" t="s">
        <v>18508</v>
      </c>
      <c r="E238" s="118" t="s">
        <v>20997</v>
      </c>
      <c r="F238" s="118">
        <v>85889</v>
      </c>
      <c r="G238" s="118" t="s">
        <v>19604</v>
      </c>
      <c r="H238" s="121">
        <v>2186055</v>
      </c>
      <c r="I238" s="120">
        <v>46013</v>
      </c>
      <c r="J238" s="117"/>
      <c r="K238" s="117"/>
      <c r="L238" s="120">
        <v>46063</v>
      </c>
      <c r="M238" s="118" t="s">
        <v>21099</v>
      </c>
      <c r="N238" s="120">
        <v>46063</v>
      </c>
      <c r="O238" s="124" t="str">
        <f t="shared" si="3"/>
        <v>85889-2186055</v>
      </c>
      <c r="P238" t="str" cm="1">
        <f t="array" ref="P238">_xlfn.LET(_xlpm.s,_xlfn.SEQUENCE(25,1,0,1),_xlpm.off,CEILING(_xlpm.s/2,1)*IF(ISEVEN(_xlpm.s),1,-1),_xlpm.k,_xlfn.VSTACK($O238,VALUE($F238)&amp;($H238+_xlpm.off)),_xlpm.r,_xlfn.XLOOKUP(_xlpm.k,Table1[Column1],Table1[Column1],""),_xlpm.h,_xlfn._xlws.FILTER(_xlpm.r,_xlpm.r&lt;&gt;"",""),IFERROR(INDEX(_xlpm.h,1),""))</f>
        <v/>
      </c>
    </row>
    <row r="239" spans="1:16" x14ac:dyDescent="0.2">
      <c r="A239" s="117">
        <v>237</v>
      </c>
      <c r="B239" s="117">
        <v>510025</v>
      </c>
      <c r="C239" s="118" t="s">
        <v>20977</v>
      </c>
      <c r="D239" s="118" t="s">
        <v>18508</v>
      </c>
      <c r="E239" s="118" t="s">
        <v>20997</v>
      </c>
      <c r="F239" s="118">
        <v>88898</v>
      </c>
      <c r="G239" s="118" t="s">
        <v>19620</v>
      </c>
      <c r="H239" s="121">
        <v>6560879</v>
      </c>
      <c r="I239" s="120">
        <v>46017</v>
      </c>
      <c r="J239" s="117"/>
      <c r="K239" s="117"/>
      <c r="L239" s="120">
        <v>46063</v>
      </c>
      <c r="M239" s="118" t="s">
        <v>21099</v>
      </c>
      <c r="N239" s="120">
        <v>46063</v>
      </c>
      <c r="O239" s="124" t="str">
        <f t="shared" si="3"/>
        <v>88898-6560879</v>
      </c>
      <c r="P239" t="str" cm="1">
        <f t="array" ref="P239">_xlfn.LET(_xlpm.s,_xlfn.SEQUENCE(25,1,0,1),_xlpm.off,CEILING(_xlpm.s/2,1)*IF(ISEVEN(_xlpm.s),1,-1),_xlpm.k,_xlfn.VSTACK($O239,VALUE($F239)&amp;($H239+_xlpm.off)),_xlpm.r,_xlfn.XLOOKUP(_xlpm.k,Table1[Column1],Table1[Column1],""),_xlpm.h,_xlfn._xlws.FILTER(_xlpm.r,_xlpm.r&lt;&gt;"",""),IFERROR(INDEX(_xlpm.h,1),""))</f>
        <v/>
      </c>
    </row>
    <row r="240" spans="1:16" x14ac:dyDescent="0.2">
      <c r="A240" s="117">
        <v>238</v>
      </c>
      <c r="B240" s="117">
        <v>510025</v>
      </c>
      <c r="C240" s="118" t="s">
        <v>20977</v>
      </c>
      <c r="D240" s="118" t="s">
        <v>18508</v>
      </c>
      <c r="E240" s="118" t="s">
        <v>20997</v>
      </c>
      <c r="F240" s="118">
        <v>89896</v>
      </c>
      <c r="G240" s="118" t="s">
        <v>19634</v>
      </c>
      <c r="H240" s="121">
        <v>26796515</v>
      </c>
      <c r="I240" s="120">
        <v>46022</v>
      </c>
      <c r="J240" s="117"/>
      <c r="K240" s="117"/>
      <c r="L240" s="120">
        <v>46063</v>
      </c>
      <c r="M240" s="118" t="s">
        <v>21099</v>
      </c>
      <c r="N240" s="120">
        <v>46063</v>
      </c>
      <c r="O240" s="124" t="str">
        <f t="shared" si="3"/>
        <v>89896-26796515</v>
      </c>
      <c r="P240" t="str" cm="1">
        <f t="array" ref="P240">_xlfn.LET(_xlpm.s,_xlfn.SEQUENCE(25,1,0,1),_xlpm.off,CEILING(_xlpm.s/2,1)*IF(ISEVEN(_xlpm.s),1,-1),_xlpm.k,_xlfn.VSTACK($O240,VALUE($F240)&amp;($H240+_xlpm.off)),_xlpm.r,_xlfn.XLOOKUP(_xlpm.k,Table1[Column1],Table1[Column1],""),_xlpm.h,_xlfn._xlws.FILTER(_xlpm.r,_xlpm.r&lt;&gt;"",""),IFERROR(INDEX(_xlpm.h,1),""))</f>
        <v/>
      </c>
    </row>
    <row r="241" spans="1:16" x14ac:dyDescent="0.2">
      <c r="A241" s="117">
        <v>239</v>
      </c>
      <c r="B241" s="117">
        <v>510026</v>
      </c>
      <c r="C241" s="118" t="s">
        <v>20977</v>
      </c>
      <c r="D241" s="118" t="s">
        <v>18508</v>
      </c>
      <c r="E241" s="118" t="s">
        <v>20997</v>
      </c>
      <c r="F241" s="118">
        <v>88978</v>
      </c>
      <c r="G241" s="118" t="s">
        <v>19623</v>
      </c>
      <c r="H241" s="121">
        <v>541971</v>
      </c>
      <c r="I241" s="120">
        <v>46011</v>
      </c>
      <c r="J241" s="117"/>
      <c r="K241" s="117"/>
      <c r="L241" s="120">
        <v>46063</v>
      </c>
      <c r="M241" s="118" t="s">
        <v>21099</v>
      </c>
      <c r="N241" s="120">
        <v>46063</v>
      </c>
      <c r="O241" s="124" t="str">
        <f t="shared" si="3"/>
        <v>88978-541971</v>
      </c>
      <c r="P241" t="str" cm="1">
        <f t="array" ref="P241">_xlfn.LET(_xlpm.s,_xlfn.SEQUENCE(25,1,0,1),_xlpm.off,CEILING(_xlpm.s/2,1)*IF(ISEVEN(_xlpm.s),1,-1),_xlpm.k,_xlfn.VSTACK($O241,VALUE($F241)&amp;($H241+_xlpm.off)),_xlpm.r,_xlfn.XLOOKUP(_xlpm.k,Table1[Column1],Table1[Column1],""),_xlpm.h,_xlfn._xlws.FILTER(_xlpm.r,_xlpm.r&lt;&gt;"",""),IFERROR(INDEX(_xlpm.h,1),""))</f>
        <v/>
      </c>
    </row>
    <row r="242" spans="1:16" x14ac:dyDescent="0.2">
      <c r="A242" s="117">
        <v>240</v>
      </c>
      <c r="B242" s="117">
        <v>510026</v>
      </c>
      <c r="C242" s="118" t="s">
        <v>20977</v>
      </c>
      <c r="D242" s="118" t="s">
        <v>18508</v>
      </c>
      <c r="E242" s="118" t="s">
        <v>20997</v>
      </c>
      <c r="F242" s="118">
        <v>88984</v>
      </c>
      <c r="G242" s="118" t="s">
        <v>19625</v>
      </c>
      <c r="H242" s="121">
        <v>2186055</v>
      </c>
      <c r="I242" s="120">
        <v>46015</v>
      </c>
      <c r="J242" s="117"/>
      <c r="K242" s="117"/>
      <c r="L242" s="120">
        <v>46063</v>
      </c>
      <c r="M242" s="118" t="s">
        <v>21099</v>
      </c>
      <c r="N242" s="120">
        <v>46063</v>
      </c>
      <c r="O242" s="124" t="str">
        <f t="shared" si="3"/>
        <v>88984-2186055</v>
      </c>
      <c r="P242" t="str" cm="1">
        <f t="array" ref="P242">_xlfn.LET(_xlpm.s,_xlfn.SEQUENCE(25,1,0,1),_xlpm.off,CEILING(_xlpm.s/2,1)*IF(ISEVEN(_xlpm.s),1,-1),_xlpm.k,_xlfn.VSTACK($O242,VALUE($F242)&amp;($H242+_xlpm.off)),_xlpm.r,_xlfn.XLOOKUP(_xlpm.k,Table1[Column1],Table1[Column1],""),_xlpm.h,_xlfn._xlws.FILTER(_xlpm.r,_xlpm.r&lt;&gt;"",""),IFERROR(INDEX(_xlpm.h,1),""))</f>
        <v/>
      </c>
    </row>
    <row r="243" spans="1:16" x14ac:dyDescent="0.2">
      <c r="A243" s="117">
        <v>241</v>
      </c>
      <c r="B243" s="117">
        <v>510026</v>
      </c>
      <c r="C243" s="118" t="s">
        <v>20977</v>
      </c>
      <c r="D243" s="118" t="s">
        <v>18508</v>
      </c>
      <c r="E243" s="118" t="s">
        <v>20992</v>
      </c>
      <c r="F243" s="118">
        <v>18</v>
      </c>
      <c r="G243" s="118" t="s">
        <v>19562</v>
      </c>
      <c r="H243" s="119">
        <v>-196828</v>
      </c>
      <c r="I243" s="120">
        <v>46039</v>
      </c>
      <c r="J243" s="117"/>
      <c r="K243" s="117"/>
      <c r="L243" s="120">
        <v>46063</v>
      </c>
      <c r="M243" s="118" t="s">
        <v>21099</v>
      </c>
      <c r="N243" s="120">
        <v>46063</v>
      </c>
      <c r="O243" s="124" t="str">
        <f t="shared" si="3"/>
        <v>18196828</v>
      </c>
      <c r="P243" t="str" cm="1">
        <f t="array" ref="P243">_xlfn.LET(_xlpm.s,_xlfn.SEQUENCE(25,1,0,1),_xlpm.off,CEILING(_xlpm.s/2,1)*IF(ISEVEN(_xlpm.s),1,-1),_xlpm.k,_xlfn.VSTACK($O243,VALUE($F243)&amp;($H243+_xlpm.off)),_xlpm.r,_xlfn.XLOOKUP(_xlpm.k,Table1[Column1],Table1[Column1],""),_xlpm.h,_xlfn._xlws.FILTER(_xlpm.r,_xlpm.r&lt;&gt;"",""),IFERROR(INDEX(_xlpm.h,1),""))</f>
        <v/>
      </c>
    </row>
    <row r="244" spans="1:16" x14ac:dyDescent="0.2">
      <c r="A244" s="117">
        <v>242</v>
      </c>
      <c r="B244" s="117">
        <v>510026</v>
      </c>
      <c r="C244" s="118" t="s">
        <v>20977</v>
      </c>
      <c r="D244" s="118" t="s">
        <v>18508</v>
      </c>
      <c r="E244" s="118" t="s">
        <v>20997</v>
      </c>
      <c r="F244" s="118">
        <v>89816</v>
      </c>
      <c r="G244" s="118" t="s">
        <v>19627</v>
      </c>
      <c r="H244" s="121">
        <v>2186055</v>
      </c>
      <c r="I244" s="120">
        <v>46021</v>
      </c>
      <c r="J244" s="117"/>
      <c r="K244" s="117"/>
      <c r="L244" s="120">
        <v>46063</v>
      </c>
      <c r="M244" s="118" t="s">
        <v>21099</v>
      </c>
      <c r="N244" s="120">
        <v>46063</v>
      </c>
      <c r="O244" s="124" t="str">
        <f t="shared" si="3"/>
        <v>89816-2186055</v>
      </c>
      <c r="P244" t="str" cm="1">
        <f t="array" ref="P244">_xlfn.LET(_xlpm.s,_xlfn.SEQUENCE(25,1,0,1),_xlpm.off,CEILING(_xlpm.s/2,1)*IF(ISEVEN(_xlpm.s),1,-1),_xlpm.k,_xlfn.VSTACK($O244,VALUE($F244)&amp;($H244+_xlpm.off)),_xlpm.r,_xlfn.XLOOKUP(_xlpm.k,Table1[Column1],Table1[Column1],""),_xlpm.h,_xlfn._xlws.FILTER(_xlpm.r,_xlpm.r&lt;&gt;"",""),IFERROR(INDEX(_xlpm.h,1),""))</f>
        <v/>
      </c>
    </row>
    <row r="245" spans="1:16" x14ac:dyDescent="0.2">
      <c r="A245" s="117">
        <v>243</v>
      </c>
      <c r="B245" s="117">
        <v>510026</v>
      </c>
      <c r="C245" s="118" t="s">
        <v>20977</v>
      </c>
      <c r="D245" s="118" t="s">
        <v>18508</v>
      </c>
      <c r="E245" s="118" t="s">
        <v>20997</v>
      </c>
      <c r="F245" s="118">
        <v>89817</v>
      </c>
      <c r="G245" s="118" t="s">
        <v>19628</v>
      </c>
      <c r="H245" s="121">
        <v>1539000</v>
      </c>
      <c r="I245" s="120">
        <v>46021</v>
      </c>
      <c r="J245" s="117"/>
      <c r="K245" s="117"/>
      <c r="L245" s="120">
        <v>46063</v>
      </c>
      <c r="M245" s="118" t="s">
        <v>21099</v>
      </c>
      <c r="N245" s="120">
        <v>46063</v>
      </c>
      <c r="O245" s="124" t="str">
        <f t="shared" si="3"/>
        <v>89817-1539000</v>
      </c>
      <c r="P245" t="str" cm="1">
        <f t="array" ref="P245">_xlfn.LET(_xlpm.s,_xlfn.SEQUENCE(25,1,0,1),_xlpm.off,CEILING(_xlpm.s/2,1)*IF(ISEVEN(_xlpm.s),1,-1),_xlpm.k,_xlfn.VSTACK($O245,VALUE($F245)&amp;($H245+_xlpm.off)),_xlpm.r,_xlfn.XLOOKUP(_xlpm.k,Table1[Column1],Table1[Column1],""),_xlpm.h,_xlfn._xlws.FILTER(_xlpm.r,_xlpm.r&lt;&gt;"",""),IFERROR(INDEX(_xlpm.h,1),""))</f>
        <v/>
      </c>
    </row>
    <row r="246" spans="1:16" x14ac:dyDescent="0.2">
      <c r="A246" s="117">
        <v>244</v>
      </c>
      <c r="B246" s="117">
        <v>510027</v>
      </c>
      <c r="C246" s="118" t="s">
        <v>20977</v>
      </c>
      <c r="D246" s="118" t="s">
        <v>18508</v>
      </c>
      <c r="E246" s="118" t="s">
        <v>20997</v>
      </c>
      <c r="F246" s="118">
        <v>86189</v>
      </c>
      <c r="G246" s="118" t="s">
        <v>19605</v>
      </c>
      <c r="H246" s="121">
        <v>1007519</v>
      </c>
      <c r="I246" s="120">
        <v>46014</v>
      </c>
      <c r="J246" s="117"/>
      <c r="K246" s="117"/>
      <c r="L246" s="120">
        <v>46063</v>
      </c>
      <c r="M246" s="118" t="s">
        <v>21099</v>
      </c>
      <c r="N246" s="120">
        <v>46063</v>
      </c>
      <c r="O246" s="124" t="str">
        <f t="shared" si="3"/>
        <v>86189-1007519</v>
      </c>
      <c r="P246" t="str" cm="1">
        <f t="array" ref="P246">_xlfn.LET(_xlpm.s,_xlfn.SEQUENCE(25,1,0,1),_xlpm.off,CEILING(_xlpm.s/2,1)*IF(ISEVEN(_xlpm.s),1,-1),_xlpm.k,_xlfn.VSTACK($O246,VALUE($F246)&amp;($H246+_xlpm.off)),_xlpm.r,_xlfn.XLOOKUP(_xlpm.k,Table1[Column1],Table1[Column1],""),_xlpm.h,_xlfn._xlws.FILTER(_xlpm.r,_xlpm.r&lt;&gt;"",""),IFERROR(INDEX(_xlpm.h,1),""))</f>
        <v/>
      </c>
    </row>
    <row r="247" spans="1:16" x14ac:dyDescent="0.2">
      <c r="A247" s="117">
        <v>245</v>
      </c>
      <c r="B247" s="117">
        <v>510027</v>
      </c>
      <c r="C247" s="118" t="s">
        <v>20977</v>
      </c>
      <c r="D247" s="118" t="s">
        <v>18508</v>
      </c>
      <c r="E247" s="118" t="s">
        <v>20993</v>
      </c>
      <c r="F247" s="118">
        <v>13</v>
      </c>
      <c r="G247" s="118" t="s">
        <v>19560</v>
      </c>
      <c r="H247" s="119">
        <v>-489914</v>
      </c>
      <c r="I247" s="120">
        <v>46037</v>
      </c>
      <c r="J247" s="117"/>
      <c r="K247" s="117"/>
      <c r="L247" s="120">
        <v>46063</v>
      </c>
      <c r="M247" s="118" t="s">
        <v>21099</v>
      </c>
      <c r="N247" s="120">
        <v>46063</v>
      </c>
      <c r="O247" s="124" t="str">
        <f t="shared" si="3"/>
        <v>13489914</v>
      </c>
      <c r="P247" t="str" cm="1">
        <f t="array" ref="P247">_xlfn.LET(_xlpm.s,_xlfn.SEQUENCE(25,1,0,1),_xlpm.off,CEILING(_xlpm.s/2,1)*IF(ISEVEN(_xlpm.s),1,-1),_xlpm.k,_xlfn.VSTACK($O247,VALUE($F247)&amp;($H247+_xlpm.off)),_xlpm.r,_xlfn.XLOOKUP(_xlpm.k,Table1[Column1],Table1[Column1],""),_xlpm.h,_xlfn._xlws.FILTER(_xlpm.r,_xlpm.r&lt;&gt;"",""),IFERROR(INDEX(_xlpm.h,1),""))</f>
        <v/>
      </c>
    </row>
    <row r="248" spans="1:16" x14ac:dyDescent="0.2">
      <c r="A248" s="117">
        <v>246</v>
      </c>
      <c r="B248" s="117">
        <v>510027</v>
      </c>
      <c r="C248" s="118" t="s">
        <v>20977</v>
      </c>
      <c r="D248" s="118" t="s">
        <v>18508</v>
      </c>
      <c r="E248" s="118" t="s">
        <v>20997</v>
      </c>
      <c r="F248" s="118">
        <v>89895</v>
      </c>
      <c r="G248" s="118" t="s">
        <v>19633</v>
      </c>
      <c r="H248" s="121">
        <v>4154328</v>
      </c>
      <c r="I248" s="120">
        <v>46022</v>
      </c>
      <c r="J248" s="117"/>
      <c r="K248" s="117"/>
      <c r="L248" s="120">
        <v>46063</v>
      </c>
      <c r="M248" s="118" t="s">
        <v>21099</v>
      </c>
      <c r="N248" s="120">
        <v>46063</v>
      </c>
      <c r="O248" s="124" t="str">
        <f t="shared" si="3"/>
        <v>89895-4154328</v>
      </c>
      <c r="P248" t="str" cm="1">
        <f t="array" ref="P248">_xlfn.LET(_xlpm.s,_xlfn.SEQUENCE(25,1,0,1),_xlpm.off,CEILING(_xlpm.s/2,1)*IF(ISEVEN(_xlpm.s),1,-1),_xlpm.k,_xlfn.VSTACK($O248,VALUE($F248)&amp;($H248+_xlpm.off)),_xlpm.r,_xlfn.XLOOKUP(_xlpm.k,Table1[Column1],Table1[Column1],""),_xlpm.h,_xlfn._xlws.FILTER(_xlpm.r,_xlpm.r&lt;&gt;"",""),IFERROR(INDEX(_xlpm.h,1),""))</f>
        <v/>
      </c>
    </row>
    <row r="249" spans="1:16" x14ac:dyDescent="0.2">
      <c r="A249" s="117">
        <v>247</v>
      </c>
      <c r="B249" s="117">
        <v>510028</v>
      </c>
      <c r="C249" s="118" t="s">
        <v>20977</v>
      </c>
      <c r="D249" s="118" t="s">
        <v>18508</v>
      </c>
      <c r="E249" s="118" t="s">
        <v>20994</v>
      </c>
      <c r="F249" s="118">
        <v>72</v>
      </c>
      <c r="G249" s="118" t="s">
        <v>19576</v>
      </c>
      <c r="H249" s="119">
        <v>-1291680</v>
      </c>
      <c r="I249" s="120">
        <v>46057</v>
      </c>
      <c r="J249" s="117"/>
      <c r="K249" s="117"/>
      <c r="L249" s="120">
        <v>46063</v>
      </c>
      <c r="M249" s="118" t="s">
        <v>21099</v>
      </c>
      <c r="N249" s="120">
        <v>46063</v>
      </c>
      <c r="O249" s="124" t="str">
        <f t="shared" si="3"/>
        <v>721291680</v>
      </c>
      <c r="P249" t="str" cm="1">
        <f t="array" ref="P249">_xlfn.LET(_xlpm.s,_xlfn.SEQUENCE(25,1,0,1),_xlpm.off,CEILING(_xlpm.s/2,1)*IF(ISEVEN(_xlpm.s),1,-1),_xlpm.k,_xlfn.VSTACK($O249,VALUE($F249)&amp;($H249+_xlpm.off)),_xlpm.r,_xlfn.XLOOKUP(_xlpm.k,Table1[Column1],Table1[Column1],""),_xlpm.h,_xlfn._xlws.FILTER(_xlpm.r,_xlpm.r&lt;&gt;"",""),IFERROR(INDEX(_xlpm.h,1),""))</f>
        <v/>
      </c>
    </row>
    <row r="250" spans="1:16" x14ac:dyDescent="0.2">
      <c r="A250" s="117">
        <v>248</v>
      </c>
      <c r="B250" s="117">
        <v>510028</v>
      </c>
      <c r="C250" s="118" t="s">
        <v>20977</v>
      </c>
      <c r="D250" s="118" t="s">
        <v>18508</v>
      </c>
      <c r="E250" s="118" t="s">
        <v>20997</v>
      </c>
      <c r="F250" s="118">
        <v>89894</v>
      </c>
      <c r="G250" s="118" t="s">
        <v>19632</v>
      </c>
      <c r="H250" s="121">
        <v>2186055</v>
      </c>
      <c r="I250" s="120">
        <v>46021</v>
      </c>
      <c r="J250" s="117"/>
      <c r="K250" s="117"/>
      <c r="L250" s="120">
        <v>46063</v>
      </c>
      <c r="M250" s="118" t="s">
        <v>21099</v>
      </c>
      <c r="N250" s="120">
        <v>46063</v>
      </c>
      <c r="O250" s="124" t="str">
        <f t="shared" si="3"/>
        <v>89894-2186055</v>
      </c>
      <c r="P250" t="str" cm="1">
        <f t="array" ref="P250">_xlfn.LET(_xlpm.s,_xlfn.SEQUENCE(25,1,0,1),_xlpm.off,CEILING(_xlpm.s/2,1)*IF(ISEVEN(_xlpm.s),1,-1),_xlpm.k,_xlfn.VSTACK($O250,VALUE($F250)&amp;($H250+_xlpm.off)),_xlpm.r,_xlfn.XLOOKUP(_xlpm.k,Table1[Column1],Table1[Column1],""),_xlpm.h,_xlfn._xlws.FILTER(_xlpm.r,_xlpm.r&lt;&gt;"",""),IFERROR(INDEX(_xlpm.h,1),""))</f>
        <v/>
      </c>
    </row>
    <row r="251" spans="1:16" x14ac:dyDescent="0.2">
      <c r="A251" s="117">
        <v>249</v>
      </c>
      <c r="B251" s="117">
        <v>510028</v>
      </c>
      <c r="C251" s="118" t="s">
        <v>20977</v>
      </c>
      <c r="D251" s="118" t="s">
        <v>18508</v>
      </c>
      <c r="E251" s="118" t="s">
        <v>20994</v>
      </c>
      <c r="F251" s="118">
        <v>29</v>
      </c>
      <c r="G251" s="118" t="s">
        <v>19567</v>
      </c>
      <c r="H251" s="119">
        <v>-463126</v>
      </c>
      <c r="I251" s="120">
        <v>46038</v>
      </c>
      <c r="J251" s="117"/>
      <c r="K251" s="117"/>
      <c r="L251" s="120">
        <v>46063</v>
      </c>
      <c r="M251" s="118" t="s">
        <v>21099</v>
      </c>
      <c r="N251" s="120">
        <v>46063</v>
      </c>
      <c r="O251" s="124" t="str">
        <f t="shared" si="3"/>
        <v>29463126</v>
      </c>
      <c r="P251" t="str" cm="1">
        <f t="array" ref="P251">_xlfn.LET(_xlpm.s,_xlfn.SEQUENCE(25,1,0,1),_xlpm.off,CEILING(_xlpm.s/2,1)*IF(ISEVEN(_xlpm.s),1,-1),_xlpm.k,_xlfn.VSTACK($O251,VALUE($F251)&amp;($H251+_xlpm.off)),_xlpm.r,_xlfn.XLOOKUP(_xlpm.k,Table1[Column1],Table1[Column1],""),_xlpm.h,_xlfn._xlws.FILTER(_xlpm.r,_xlpm.r&lt;&gt;"",""),IFERROR(INDEX(_xlpm.h,1),""))</f>
        <v/>
      </c>
    </row>
    <row r="252" spans="1:16" x14ac:dyDescent="0.2">
      <c r="A252" s="117">
        <v>250</v>
      </c>
      <c r="B252" s="117">
        <v>510028</v>
      </c>
      <c r="C252" s="118" t="s">
        <v>20977</v>
      </c>
      <c r="D252" s="118" t="s">
        <v>18508</v>
      </c>
      <c r="E252" s="118" t="s">
        <v>20994</v>
      </c>
      <c r="F252" s="118">
        <v>26</v>
      </c>
      <c r="G252" s="118" t="s">
        <v>19566</v>
      </c>
      <c r="H252" s="119">
        <v>-1205010</v>
      </c>
      <c r="I252" s="120">
        <v>46036</v>
      </c>
      <c r="J252" s="117"/>
      <c r="K252" s="117"/>
      <c r="L252" s="120">
        <v>46063</v>
      </c>
      <c r="M252" s="118" t="s">
        <v>21099</v>
      </c>
      <c r="N252" s="120">
        <v>46063</v>
      </c>
      <c r="O252" s="124" t="str">
        <f t="shared" si="3"/>
        <v>261205010</v>
      </c>
      <c r="P252" t="str" cm="1">
        <f t="array" ref="P252">_xlfn.LET(_xlpm.s,_xlfn.SEQUENCE(25,1,0,1),_xlpm.off,CEILING(_xlpm.s/2,1)*IF(ISEVEN(_xlpm.s),1,-1),_xlpm.k,_xlfn.VSTACK($O252,VALUE($F252)&amp;($H252+_xlpm.off)),_xlpm.r,_xlfn.XLOOKUP(_xlpm.k,Table1[Column1],Table1[Column1],""),_xlpm.h,_xlfn._xlws.FILTER(_xlpm.r,_xlpm.r&lt;&gt;"",""),IFERROR(INDEX(_xlpm.h,1),""))</f>
        <v/>
      </c>
    </row>
    <row r="253" spans="1:16" x14ac:dyDescent="0.2">
      <c r="A253" s="117">
        <v>251</v>
      </c>
      <c r="B253" s="117">
        <v>510029</v>
      </c>
      <c r="C253" s="118" t="s">
        <v>20977</v>
      </c>
      <c r="D253" s="118" t="s">
        <v>18508</v>
      </c>
      <c r="E253" s="118" t="s">
        <v>20995</v>
      </c>
      <c r="F253" s="118">
        <v>12</v>
      </c>
      <c r="G253" s="118" t="s">
        <v>19559</v>
      </c>
      <c r="H253" s="119">
        <v>-1292376</v>
      </c>
      <c r="I253" s="120">
        <v>46035</v>
      </c>
      <c r="J253" s="117"/>
      <c r="K253" s="117"/>
      <c r="L253" s="120">
        <v>46063</v>
      </c>
      <c r="M253" s="118" t="s">
        <v>21099</v>
      </c>
      <c r="N253" s="120">
        <v>46063</v>
      </c>
      <c r="O253" s="124" t="str">
        <f t="shared" si="3"/>
        <v>121292376</v>
      </c>
      <c r="P253" t="str" cm="1">
        <f t="array" ref="P253">_xlfn.LET(_xlpm.s,_xlfn.SEQUENCE(25,1,0,1),_xlpm.off,CEILING(_xlpm.s/2,1)*IF(ISEVEN(_xlpm.s),1,-1),_xlpm.k,_xlfn.VSTACK($O253,VALUE($F253)&amp;($H253+_xlpm.off)),_xlpm.r,_xlfn.XLOOKUP(_xlpm.k,Table1[Column1],Table1[Column1],""),_xlpm.h,_xlfn._xlws.FILTER(_xlpm.r,_xlpm.r&lt;&gt;"",""),IFERROR(INDEX(_xlpm.h,1),""))</f>
        <v/>
      </c>
    </row>
    <row r="254" spans="1:16" x14ac:dyDescent="0.2">
      <c r="A254" s="117">
        <v>252</v>
      </c>
      <c r="B254" s="117">
        <v>520090</v>
      </c>
      <c r="C254" s="118" t="s">
        <v>20977</v>
      </c>
      <c r="D254" s="118" t="s">
        <v>18508</v>
      </c>
      <c r="E254" s="118" t="s">
        <v>20980</v>
      </c>
      <c r="F254" s="118">
        <v>1349</v>
      </c>
      <c r="G254" s="118" t="s">
        <v>19585</v>
      </c>
      <c r="H254" s="121">
        <v>2186055</v>
      </c>
      <c r="I254" s="120">
        <v>46022</v>
      </c>
      <c r="J254" s="117"/>
      <c r="K254" s="117"/>
      <c r="L254" s="120">
        <v>46063</v>
      </c>
      <c r="M254" s="118" t="s">
        <v>21099</v>
      </c>
      <c r="N254" s="120">
        <v>46063</v>
      </c>
      <c r="O254" s="124" t="str">
        <f t="shared" si="3"/>
        <v>1349-2186055</v>
      </c>
      <c r="P254" t="str" cm="1">
        <f t="array" ref="P254">_xlfn.LET(_xlpm.s,_xlfn.SEQUENCE(25,1,0,1),_xlpm.off,CEILING(_xlpm.s/2,1)*IF(ISEVEN(_xlpm.s),1,-1),_xlpm.k,_xlfn.VSTACK($O254,VALUE($F254)&amp;($H254+_xlpm.off)),_xlpm.r,_xlfn.XLOOKUP(_xlpm.k,Table1[Column1],Table1[Column1],""),_xlpm.h,_xlfn._xlws.FILTER(_xlpm.r,_xlpm.r&lt;&gt;"",""),IFERROR(INDEX(_xlpm.h,1),""))</f>
        <v/>
      </c>
    </row>
    <row r="255" spans="1:16" x14ac:dyDescent="0.2">
      <c r="A255" s="117">
        <v>253</v>
      </c>
      <c r="B255" s="117">
        <v>520090</v>
      </c>
      <c r="C255" s="118" t="s">
        <v>20977</v>
      </c>
      <c r="D255" s="118" t="s">
        <v>18508</v>
      </c>
      <c r="E255" s="118" t="s">
        <v>20997</v>
      </c>
      <c r="F255" s="118">
        <v>88976</v>
      </c>
      <c r="G255" s="118" t="s">
        <v>19622</v>
      </c>
      <c r="H255" s="121">
        <v>3772157</v>
      </c>
      <c r="I255" s="120">
        <v>46011</v>
      </c>
      <c r="J255" s="117"/>
      <c r="K255" s="117"/>
      <c r="L255" s="120">
        <v>46063</v>
      </c>
      <c r="M255" s="118" t="s">
        <v>21099</v>
      </c>
      <c r="N255" s="120">
        <v>46063</v>
      </c>
      <c r="O255" s="124" t="str">
        <f t="shared" si="3"/>
        <v>88976-3772157</v>
      </c>
      <c r="P255" t="str" cm="1">
        <f t="array" ref="P255">_xlfn.LET(_xlpm.s,_xlfn.SEQUENCE(25,1,0,1),_xlpm.off,CEILING(_xlpm.s/2,1)*IF(ISEVEN(_xlpm.s),1,-1),_xlpm.k,_xlfn.VSTACK($O255,VALUE($F255)&amp;($H255+_xlpm.off)),_xlpm.r,_xlfn.XLOOKUP(_xlpm.k,Table1[Column1],Table1[Column1],""),_xlpm.h,_xlfn._xlws.FILTER(_xlpm.r,_xlpm.r&lt;&gt;"",""),IFERROR(INDEX(_xlpm.h,1),""))</f>
        <v/>
      </c>
    </row>
    <row r="256" spans="1:16" x14ac:dyDescent="0.2">
      <c r="A256" s="117">
        <v>254</v>
      </c>
      <c r="B256" s="117">
        <v>570010</v>
      </c>
      <c r="C256" s="118" t="s">
        <v>20977</v>
      </c>
      <c r="D256" s="118" t="s">
        <v>18508</v>
      </c>
      <c r="E256" s="118" t="s">
        <v>20997</v>
      </c>
      <c r="F256" s="118">
        <v>85886</v>
      </c>
      <c r="G256" s="118" t="s">
        <v>19602</v>
      </c>
      <c r="H256" s="121">
        <v>20106590</v>
      </c>
      <c r="I256" s="120">
        <v>46012</v>
      </c>
      <c r="J256" s="117"/>
      <c r="K256" s="117"/>
      <c r="L256" s="120">
        <v>46063</v>
      </c>
      <c r="M256" s="118" t="s">
        <v>21099</v>
      </c>
      <c r="N256" s="120">
        <v>46063</v>
      </c>
      <c r="O256" s="124" t="str">
        <f t="shared" si="3"/>
        <v>85886-20106590</v>
      </c>
      <c r="P256" t="str" cm="1">
        <f t="array" ref="P256">_xlfn.LET(_xlpm.s,_xlfn.SEQUENCE(25,1,0,1),_xlpm.off,CEILING(_xlpm.s/2,1)*IF(ISEVEN(_xlpm.s),1,-1),_xlpm.k,_xlfn.VSTACK($O256,VALUE($F256)&amp;($H256+_xlpm.off)),_xlpm.r,_xlfn.XLOOKUP(_xlpm.k,Table1[Column1],Table1[Column1],""),_xlpm.h,_xlfn._xlws.FILTER(_xlpm.r,_xlpm.r&lt;&gt;"",""),IFERROR(INDEX(_xlpm.h,1),""))</f>
        <v/>
      </c>
    </row>
    <row r="257" spans="1:16" x14ac:dyDescent="0.2">
      <c r="A257" s="117">
        <v>255</v>
      </c>
      <c r="B257" s="117">
        <v>570010</v>
      </c>
      <c r="C257" s="118" t="s">
        <v>20977</v>
      </c>
      <c r="D257" s="118" t="s">
        <v>18508</v>
      </c>
      <c r="E257" s="118" t="s">
        <v>20997</v>
      </c>
      <c r="F257" s="118">
        <v>85887</v>
      </c>
      <c r="G257" s="118" t="s">
        <v>19603</v>
      </c>
      <c r="H257" s="121">
        <v>1030185</v>
      </c>
      <c r="I257" s="120">
        <v>46012</v>
      </c>
      <c r="J257" s="117"/>
      <c r="K257" s="117"/>
      <c r="L257" s="120">
        <v>46063</v>
      </c>
      <c r="M257" s="118" t="s">
        <v>21099</v>
      </c>
      <c r="N257" s="120">
        <v>46063</v>
      </c>
      <c r="O257" s="124" t="str">
        <f t="shared" si="3"/>
        <v>85887-1030185</v>
      </c>
      <c r="P257" t="str" cm="1">
        <f t="array" ref="P257">_xlfn.LET(_xlpm.s,_xlfn.SEQUENCE(25,1,0,1),_xlpm.off,CEILING(_xlpm.s/2,1)*IF(ISEVEN(_xlpm.s),1,-1),_xlpm.k,_xlfn.VSTACK($O257,VALUE($F257)&amp;($H257+_xlpm.off)),_xlpm.r,_xlfn.XLOOKUP(_xlpm.k,Table1[Column1],Table1[Column1],""),_xlpm.h,_xlfn._xlws.FILTER(_xlpm.r,_xlpm.r&lt;&gt;"",""),IFERROR(INDEX(_xlpm.h,1),""))</f>
        <v/>
      </c>
    </row>
    <row r="258" spans="1:16" x14ac:dyDescent="0.2">
      <c r="A258" s="117">
        <v>256</v>
      </c>
      <c r="B258" s="117">
        <v>570010</v>
      </c>
      <c r="C258" s="118" t="s">
        <v>20977</v>
      </c>
      <c r="D258" s="118" t="s">
        <v>18508</v>
      </c>
      <c r="E258" s="118" t="s">
        <v>20997</v>
      </c>
      <c r="F258" s="118">
        <v>89893</v>
      </c>
      <c r="G258" s="118" t="s">
        <v>19631</v>
      </c>
      <c r="H258" s="121">
        <v>8526425</v>
      </c>
      <c r="I258" s="120">
        <v>46022</v>
      </c>
      <c r="J258" s="117"/>
      <c r="K258" s="117"/>
      <c r="L258" s="120">
        <v>46063</v>
      </c>
      <c r="M258" s="118" t="s">
        <v>21099</v>
      </c>
      <c r="N258" s="120">
        <v>46063</v>
      </c>
      <c r="O258" s="124" t="str">
        <f t="shared" si="3"/>
        <v>89893-8526425</v>
      </c>
      <c r="P258" t="str" cm="1">
        <f t="array" ref="P258">_xlfn.LET(_xlpm.s,_xlfn.SEQUENCE(25,1,0,1),_xlpm.off,CEILING(_xlpm.s/2,1)*IF(ISEVEN(_xlpm.s),1,-1),_xlpm.k,_xlfn.VSTACK($O258,VALUE($F258)&amp;($H258+_xlpm.off)),_xlpm.r,_xlfn.XLOOKUP(_xlpm.k,Table1[Column1],Table1[Column1],""),_xlpm.h,_xlfn._xlws.FILTER(_xlpm.r,_xlpm.r&lt;&gt;"",""),IFERROR(INDEX(_xlpm.h,1),""))</f>
        <v/>
      </c>
    </row>
    <row r="259" spans="1:16" x14ac:dyDescent="0.2">
      <c r="A259" s="117">
        <v>257</v>
      </c>
      <c r="B259" s="117">
        <v>510010</v>
      </c>
      <c r="C259" s="118" t="s">
        <v>20977</v>
      </c>
      <c r="D259" s="118" t="s">
        <v>18508</v>
      </c>
      <c r="E259" s="118" t="s">
        <v>20980</v>
      </c>
      <c r="F259" s="118">
        <v>40574</v>
      </c>
      <c r="G259" s="118" t="s">
        <v>20882</v>
      </c>
      <c r="H259" s="121">
        <v>993600</v>
      </c>
      <c r="I259" s="120">
        <v>46178</v>
      </c>
      <c r="J259" s="117"/>
      <c r="K259" s="117"/>
      <c r="L259" s="120">
        <v>46213</v>
      </c>
      <c r="M259" s="118" t="s">
        <v>21105</v>
      </c>
      <c r="N259" s="120">
        <v>46213</v>
      </c>
      <c r="O259" s="124" t="str">
        <f t="shared" si="3"/>
        <v>40574-993600</v>
      </c>
      <c r="P259" t="str" cm="1">
        <f t="array" ref="P259">_xlfn.LET(_xlpm.s,_xlfn.SEQUENCE(25,1,0,1),_xlpm.off,CEILING(_xlpm.s/2,1)*IF(ISEVEN(_xlpm.s),1,-1),_xlpm.k,_xlfn.VSTACK($O259,VALUE($F259)&amp;($H259+_xlpm.off)),_xlpm.r,_xlfn.XLOOKUP(_xlpm.k,Table1[Column1],Table1[Column1],""),_xlpm.h,_xlfn._xlws.FILTER(_xlpm.r,_xlpm.r&lt;&gt;"",""),IFERROR(INDEX(_xlpm.h,1),""))</f>
        <v/>
      </c>
    </row>
    <row r="260" spans="1:16" x14ac:dyDescent="0.2">
      <c r="A260" s="117">
        <v>258</v>
      </c>
      <c r="B260" s="117">
        <v>510010</v>
      </c>
      <c r="C260" s="118" t="s">
        <v>20977</v>
      </c>
      <c r="D260" s="118" t="s">
        <v>18508</v>
      </c>
      <c r="E260" s="118" t="s">
        <v>20980</v>
      </c>
      <c r="F260" s="118">
        <v>40573</v>
      </c>
      <c r="G260" s="118" t="s">
        <v>20883</v>
      </c>
      <c r="H260" s="121">
        <v>2241540</v>
      </c>
      <c r="I260" s="120">
        <v>46178</v>
      </c>
      <c r="J260" s="117"/>
      <c r="K260" s="117"/>
      <c r="L260" s="120">
        <v>46213</v>
      </c>
      <c r="M260" s="118" t="s">
        <v>21105</v>
      </c>
      <c r="N260" s="120">
        <v>46213</v>
      </c>
      <c r="O260" s="124" t="str">
        <f t="shared" ref="O260:O323" si="4">VALUE(F260)&amp;-H260</f>
        <v>40573-2241540</v>
      </c>
      <c r="P260" t="str" cm="1">
        <f t="array" ref="P260">_xlfn.LET(_xlpm.s,_xlfn.SEQUENCE(25,1,0,1),_xlpm.off,CEILING(_xlpm.s/2,1)*IF(ISEVEN(_xlpm.s),1,-1),_xlpm.k,_xlfn.VSTACK($O260,VALUE($F260)&amp;($H260+_xlpm.off)),_xlpm.r,_xlfn.XLOOKUP(_xlpm.k,Table1[Column1],Table1[Column1],""),_xlpm.h,_xlfn._xlws.FILTER(_xlpm.r,_xlpm.r&lt;&gt;"",""),IFERROR(INDEX(_xlpm.h,1),""))</f>
        <v/>
      </c>
    </row>
    <row r="261" spans="1:16" x14ac:dyDescent="0.2">
      <c r="A261" s="117">
        <v>259</v>
      </c>
      <c r="B261" s="117">
        <v>510010</v>
      </c>
      <c r="C261" s="118" t="s">
        <v>20977</v>
      </c>
      <c r="D261" s="118" t="s">
        <v>18508</v>
      </c>
      <c r="E261" s="118" t="s">
        <v>20980</v>
      </c>
      <c r="F261" s="118">
        <v>37756</v>
      </c>
      <c r="G261" s="118" t="s">
        <v>20884</v>
      </c>
      <c r="H261" s="121">
        <v>596174</v>
      </c>
      <c r="I261" s="120">
        <v>46165</v>
      </c>
      <c r="J261" s="117"/>
      <c r="K261" s="117"/>
      <c r="L261" s="120">
        <v>46213</v>
      </c>
      <c r="M261" s="118" t="s">
        <v>21105</v>
      </c>
      <c r="N261" s="120">
        <v>46213</v>
      </c>
      <c r="O261" s="124" t="str">
        <f t="shared" si="4"/>
        <v>37756-596174</v>
      </c>
      <c r="P261" t="str" cm="1">
        <f t="array" ref="P261">_xlfn.LET(_xlpm.s,_xlfn.SEQUENCE(25,1,0,1),_xlpm.off,CEILING(_xlpm.s/2,1)*IF(ISEVEN(_xlpm.s),1,-1),_xlpm.k,_xlfn.VSTACK($O261,VALUE($F261)&amp;($H261+_xlpm.off)),_xlpm.r,_xlfn.XLOOKUP(_xlpm.k,Table1[Column1],Table1[Column1],""),_xlpm.h,_xlfn._xlws.FILTER(_xlpm.r,_xlpm.r&lt;&gt;"",""),IFERROR(INDEX(_xlpm.h,1),""))</f>
        <v/>
      </c>
    </row>
    <row r="262" spans="1:16" x14ac:dyDescent="0.2">
      <c r="A262" s="117">
        <v>260</v>
      </c>
      <c r="B262" s="117">
        <v>510010</v>
      </c>
      <c r="C262" s="118" t="s">
        <v>20977</v>
      </c>
      <c r="D262" s="118" t="s">
        <v>18508</v>
      </c>
      <c r="E262" s="118" t="s">
        <v>20980</v>
      </c>
      <c r="F262" s="118">
        <v>37939</v>
      </c>
      <c r="G262" s="118" t="s">
        <v>20885</v>
      </c>
      <c r="H262" s="121">
        <v>2241540</v>
      </c>
      <c r="I262" s="120">
        <v>46172</v>
      </c>
      <c r="J262" s="117"/>
      <c r="K262" s="117"/>
      <c r="L262" s="120">
        <v>46213</v>
      </c>
      <c r="M262" s="118" t="s">
        <v>21105</v>
      </c>
      <c r="N262" s="120">
        <v>46213</v>
      </c>
      <c r="O262" s="124" t="str">
        <f t="shared" si="4"/>
        <v>37939-2241540</v>
      </c>
      <c r="P262" t="str" cm="1">
        <f t="array" ref="P262">_xlfn.LET(_xlpm.s,_xlfn.SEQUENCE(25,1,0,1),_xlpm.off,CEILING(_xlpm.s/2,1)*IF(ISEVEN(_xlpm.s),1,-1),_xlpm.k,_xlfn.VSTACK($O262,VALUE($F262)&amp;($H262+_xlpm.off)),_xlpm.r,_xlfn.XLOOKUP(_xlpm.k,Table1[Column1],Table1[Column1],""),_xlpm.h,_xlfn._xlws.FILTER(_xlpm.r,_xlpm.r&lt;&gt;"",""),IFERROR(INDEX(_xlpm.h,1),""))</f>
        <v/>
      </c>
    </row>
    <row r="263" spans="1:16" x14ac:dyDescent="0.2">
      <c r="A263" s="117">
        <v>261</v>
      </c>
      <c r="B263" s="117">
        <v>510010</v>
      </c>
      <c r="C263" s="118" t="s">
        <v>20977</v>
      </c>
      <c r="D263" s="118" t="s">
        <v>18508</v>
      </c>
      <c r="E263" s="118" t="s">
        <v>20980</v>
      </c>
      <c r="F263" s="118">
        <v>37938</v>
      </c>
      <c r="G263" s="118" t="s">
        <v>20886</v>
      </c>
      <c r="H263" s="121">
        <v>7685901</v>
      </c>
      <c r="I263" s="120">
        <v>46172</v>
      </c>
      <c r="J263" s="117"/>
      <c r="K263" s="117"/>
      <c r="L263" s="120">
        <v>46213</v>
      </c>
      <c r="M263" s="118" t="s">
        <v>21105</v>
      </c>
      <c r="N263" s="120">
        <v>46213</v>
      </c>
      <c r="O263" s="124" t="str">
        <f t="shared" si="4"/>
        <v>37938-7685901</v>
      </c>
      <c r="P263" t="str" cm="1">
        <f t="array" ref="P263">_xlfn.LET(_xlpm.s,_xlfn.SEQUENCE(25,1,0,1),_xlpm.off,CEILING(_xlpm.s/2,1)*IF(ISEVEN(_xlpm.s),1,-1),_xlpm.k,_xlfn.VSTACK($O263,VALUE($F263)&amp;($H263+_xlpm.off)),_xlpm.r,_xlfn.XLOOKUP(_xlpm.k,Table1[Column1],Table1[Column1],""),_xlpm.h,_xlfn._xlws.FILTER(_xlpm.r,_xlpm.r&lt;&gt;"",""),IFERROR(INDEX(_xlpm.h,1),""))</f>
        <v/>
      </c>
    </row>
    <row r="264" spans="1:16" x14ac:dyDescent="0.2">
      <c r="A264" s="117">
        <v>262</v>
      </c>
      <c r="B264" s="117">
        <v>510010</v>
      </c>
      <c r="C264" s="118" t="s">
        <v>20977</v>
      </c>
      <c r="D264" s="118" t="s">
        <v>18508</v>
      </c>
      <c r="E264" s="118" t="s">
        <v>20980</v>
      </c>
      <c r="F264" s="118">
        <v>40572</v>
      </c>
      <c r="G264" s="118" t="s">
        <v>20887</v>
      </c>
      <c r="H264" s="121">
        <v>8949920</v>
      </c>
      <c r="I264" s="120">
        <v>46178</v>
      </c>
      <c r="J264" s="117"/>
      <c r="K264" s="117"/>
      <c r="L264" s="120">
        <v>46213</v>
      </c>
      <c r="M264" s="118" t="s">
        <v>21105</v>
      </c>
      <c r="N264" s="120">
        <v>46213</v>
      </c>
      <c r="O264" s="124" t="str">
        <f t="shared" si="4"/>
        <v>40572-8949920</v>
      </c>
      <c r="P264" t="str" cm="1">
        <f t="array" ref="P264">_xlfn.LET(_xlpm.s,_xlfn.SEQUENCE(25,1,0,1),_xlpm.off,CEILING(_xlpm.s/2,1)*IF(ISEVEN(_xlpm.s),1,-1),_xlpm.k,_xlfn.VSTACK($O264,VALUE($F264)&amp;($H264+_xlpm.off)),_xlpm.r,_xlfn.XLOOKUP(_xlpm.k,Table1[Column1],Table1[Column1],""),_xlpm.h,_xlfn._xlws.FILTER(_xlpm.r,_xlpm.r&lt;&gt;"",""),IFERROR(INDEX(_xlpm.h,1),""))</f>
        <v/>
      </c>
    </row>
    <row r="265" spans="1:16" x14ac:dyDescent="0.2">
      <c r="A265" s="117">
        <v>263</v>
      </c>
      <c r="B265" s="117">
        <v>510011</v>
      </c>
      <c r="C265" s="118" t="s">
        <v>20977</v>
      </c>
      <c r="D265" s="118" t="s">
        <v>18508</v>
      </c>
      <c r="E265" s="118" t="s">
        <v>20980</v>
      </c>
      <c r="F265" s="118">
        <v>39597</v>
      </c>
      <c r="G265" s="118" t="s">
        <v>20888</v>
      </c>
      <c r="H265" s="121">
        <v>1749600</v>
      </c>
      <c r="I265" s="120">
        <v>46176</v>
      </c>
      <c r="J265" s="117"/>
      <c r="K265" s="117"/>
      <c r="L265" s="120">
        <v>46213</v>
      </c>
      <c r="M265" s="118" t="s">
        <v>21105</v>
      </c>
      <c r="N265" s="120">
        <v>46213</v>
      </c>
      <c r="O265" s="124" t="str">
        <f t="shared" si="4"/>
        <v>39597-1749600</v>
      </c>
      <c r="P265" t="str" cm="1">
        <f t="array" ref="P265">_xlfn.LET(_xlpm.s,_xlfn.SEQUENCE(25,1,0,1),_xlpm.off,CEILING(_xlpm.s/2,1)*IF(ISEVEN(_xlpm.s),1,-1),_xlpm.k,_xlfn.VSTACK($O265,VALUE($F265)&amp;($H265+_xlpm.off)),_xlpm.r,_xlfn.XLOOKUP(_xlpm.k,Table1[Column1],Table1[Column1],""),_xlpm.h,_xlfn._xlws.FILTER(_xlpm.r,_xlpm.r&lt;&gt;"",""),IFERROR(INDEX(_xlpm.h,1),""))</f>
        <v/>
      </c>
    </row>
    <row r="266" spans="1:16" x14ac:dyDescent="0.2">
      <c r="A266" s="117">
        <v>264</v>
      </c>
      <c r="B266" s="117">
        <v>510011</v>
      </c>
      <c r="C266" s="118" t="s">
        <v>20977</v>
      </c>
      <c r="D266" s="118" t="s">
        <v>18508</v>
      </c>
      <c r="E266" s="118" t="s">
        <v>20980</v>
      </c>
      <c r="F266" s="118">
        <v>39596</v>
      </c>
      <c r="G266" s="118" t="s">
        <v>20889</v>
      </c>
      <c r="H266" s="121">
        <v>3519774</v>
      </c>
      <c r="I266" s="120">
        <v>46176</v>
      </c>
      <c r="J266" s="117"/>
      <c r="K266" s="117"/>
      <c r="L266" s="120">
        <v>46213</v>
      </c>
      <c r="M266" s="118" t="s">
        <v>21105</v>
      </c>
      <c r="N266" s="120">
        <v>46213</v>
      </c>
      <c r="O266" s="124" t="str">
        <f t="shared" si="4"/>
        <v>39596-3519774</v>
      </c>
      <c r="P266" t="str" cm="1">
        <f t="array" ref="P266">_xlfn.LET(_xlpm.s,_xlfn.SEQUENCE(25,1,0,1),_xlpm.off,CEILING(_xlpm.s/2,1)*IF(ISEVEN(_xlpm.s),1,-1),_xlpm.k,_xlfn.VSTACK($O266,VALUE($F266)&amp;($H266+_xlpm.off)),_xlpm.r,_xlfn.XLOOKUP(_xlpm.k,Table1[Column1],Table1[Column1],""),_xlpm.h,_xlfn._xlws.FILTER(_xlpm.r,_xlpm.r&lt;&gt;"",""),IFERROR(INDEX(_xlpm.h,1),""))</f>
        <v/>
      </c>
    </row>
    <row r="267" spans="1:16" x14ac:dyDescent="0.2">
      <c r="A267" s="117">
        <v>265</v>
      </c>
      <c r="B267" s="117">
        <v>510011</v>
      </c>
      <c r="C267" s="118" t="s">
        <v>20977</v>
      </c>
      <c r="D267" s="118" t="s">
        <v>18508</v>
      </c>
      <c r="E267" s="118" t="s">
        <v>20980</v>
      </c>
      <c r="F267" s="118">
        <v>37927</v>
      </c>
      <c r="G267" s="118" t="s">
        <v>20890</v>
      </c>
      <c r="H267" s="121">
        <v>2114370</v>
      </c>
      <c r="I267" s="120">
        <v>46169</v>
      </c>
      <c r="J267" s="117"/>
      <c r="K267" s="117"/>
      <c r="L267" s="120">
        <v>46213</v>
      </c>
      <c r="M267" s="118" t="s">
        <v>21105</v>
      </c>
      <c r="N267" s="120">
        <v>46213</v>
      </c>
      <c r="O267" s="124" t="str">
        <f t="shared" si="4"/>
        <v>37927-2114370</v>
      </c>
      <c r="P267" t="str" cm="1">
        <f t="array" ref="P267">_xlfn.LET(_xlpm.s,_xlfn.SEQUENCE(25,1,0,1),_xlpm.off,CEILING(_xlpm.s/2,1)*IF(ISEVEN(_xlpm.s),1,-1),_xlpm.k,_xlfn.VSTACK($O267,VALUE($F267)&amp;($H267+_xlpm.off)),_xlpm.r,_xlfn.XLOOKUP(_xlpm.k,Table1[Column1],Table1[Column1],""),_xlpm.h,_xlfn._xlws.FILTER(_xlpm.r,_xlpm.r&lt;&gt;"",""),IFERROR(INDEX(_xlpm.h,1),""))</f>
        <v/>
      </c>
    </row>
    <row r="268" spans="1:16" x14ac:dyDescent="0.2">
      <c r="A268" s="117">
        <v>266</v>
      </c>
      <c r="B268" s="117">
        <v>510011</v>
      </c>
      <c r="C268" s="118" t="s">
        <v>20977</v>
      </c>
      <c r="D268" s="118" t="s">
        <v>18508</v>
      </c>
      <c r="E268" s="118" t="s">
        <v>20980</v>
      </c>
      <c r="F268" s="118">
        <v>37928</v>
      </c>
      <c r="G268" s="118" t="s">
        <v>20891</v>
      </c>
      <c r="H268" s="121">
        <v>783000</v>
      </c>
      <c r="I268" s="120">
        <v>46169</v>
      </c>
      <c r="J268" s="117"/>
      <c r="K268" s="117"/>
      <c r="L268" s="120">
        <v>46213</v>
      </c>
      <c r="M268" s="118" t="s">
        <v>21105</v>
      </c>
      <c r="N268" s="120">
        <v>46213</v>
      </c>
      <c r="O268" s="124" t="str">
        <f t="shared" si="4"/>
        <v>37928-783000</v>
      </c>
      <c r="P268" t="str" cm="1">
        <f t="array" ref="P268">_xlfn.LET(_xlpm.s,_xlfn.SEQUENCE(25,1,0,1),_xlpm.off,CEILING(_xlpm.s/2,1)*IF(ISEVEN(_xlpm.s),1,-1),_xlpm.k,_xlfn.VSTACK($O268,VALUE($F268)&amp;($H268+_xlpm.off)),_xlpm.r,_xlfn.XLOOKUP(_xlpm.k,Table1[Column1],Table1[Column1],""),_xlpm.h,_xlfn._xlws.FILTER(_xlpm.r,_xlpm.r&lt;&gt;"",""),IFERROR(INDEX(_xlpm.h,1),""))</f>
        <v/>
      </c>
    </row>
    <row r="269" spans="1:16" x14ac:dyDescent="0.2">
      <c r="A269" s="117">
        <v>267</v>
      </c>
      <c r="B269" s="117">
        <v>510011</v>
      </c>
      <c r="C269" s="118" t="s">
        <v>20977</v>
      </c>
      <c r="D269" s="118" t="s">
        <v>18508</v>
      </c>
      <c r="E269" s="118" t="s">
        <v>21106</v>
      </c>
      <c r="F269" s="118">
        <v>621</v>
      </c>
      <c r="G269" s="118" t="s">
        <v>20892</v>
      </c>
      <c r="H269" s="119">
        <v>-1494374</v>
      </c>
      <c r="I269" s="120">
        <v>46204</v>
      </c>
      <c r="J269" s="117"/>
      <c r="K269" s="117"/>
      <c r="L269" s="120">
        <v>46213</v>
      </c>
      <c r="M269" s="118" t="s">
        <v>21105</v>
      </c>
      <c r="N269" s="120">
        <v>46213</v>
      </c>
      <c r="O269" s="124" t="str">
        <f t="shared" si="4"/>
        <v>6211494374</v>
      </c>
      <c r="P269" t="str" cm="1">
        <f t="array" ref="P269">_xlfn.LET(_xlpm.s,_xlfn.SEQUENCE(25,1,0,1),_xlpm.off,CEILING(_xlpm.s/2,1)*IF(ISEVEN(_xlpm.s),1,-1),_xlpm.k,_xlfn.VSTACK($O269,VALUE($F269)&amp;($H269+_xlpm.off)),_xlpm.r,_xlfn.XLOOKUP(_xlpm.k,Table1[Column1],Table1[Column1],""),_xlpm.h,_xlfn._xlws.FILTER(_xlpm.r,_xlpm.r&lt;&gt;"",""),IFERROR(INDEX(_xlpm.h,1),""))</f>
        <v>621-1494374</v>
      </c>
    </row>
    <row r="270" spans="1:16" x14ac:dyDescent="0.2">
      <c r="A270" s="117">
        <v>268</v>
      </c>
      <c r="B270" s="117">
        <v>510012</v>
      </c>
      <c r="C270" s="118" t="s">
        <v>20977</v>
      </c>
      <c r="D270" s="118" t="s">
        <v>18508</v>
      </c>
      <c r="E270" s="118" t="s">
        <v>20980</v>
      </c>
      <c r="F270" s="118">
        <v>39607</v>
      </c>
      <c r="G270" s="118" t="s">
        <v>20893</v>
      </c>
      <c r="H270" s="121">
        <v>14497569</v>
      </c>
      <c r="I270" s="120">
        <v>46177</v>
      </c>
      <c r="J270" s="117"/>
      <c r="K270" s="117"/>
      <c r="L270" s="120">
        <v>46213</v>
      </c>
      <c r="M270" s="118" t="s">
        <v>21105</v>
      </c>
      <c r="N270" s="120">
        <v>46213</v>
      </c>
      <c r="O270" s="124" t="str">
        <f t="shared" si="4"/>
        <v>39607-14497569</v>
      </c>
      <c r="P270" t="str" cm="1">
        <f t="array" ref="P270">_xlfn.LET(_xlpm.s,_xlfn.SEQUENCE(25,1,0,1),_xlpm.off,CEILING(_xlpm.s/2,1)*IF(ISEVEN(_xlpm.s),1,-1),_xlpm.k,_xlfn.VSTACK($O270,VALUE($F270)&amp;($H270+_xlpm.off)),_xlpm.r,_xlfn.XLOOKUP(_xlpm.k,Table1[Column1],Table1[Column1],""),_xlpm.h,_xlfn._xlws.FILTER(_xlpm.r,_xlpm.r&lt;&gt;"",""),IFERROR(INDEX(_xlpm.h,1),""))</f>
        <v/>
      </c>
    </row>
    <row r="271" spans="1:16" x14ac:dyDescent="0.2">
      <c r="A271" s="117">
        <v>269</v>
      </c>
      <c r="B271" s="117">
        <v>510012</v>
      </c>
      <c r="C271" s="118" t="s">
        <v>20977</v>
      </c>
      <c r="D271" s="118" t="s">
        <v>18508</v>
      </c>
      <c r="E271" s="118" t="s">
        <v>20980</v>
      </c>
      <c r="F271" s="118">
        <v>39598</v>
      </c>
      <c r="G271" s="118" t="s">
        <v>20894</v>
      </c>
      <c r="H271" s="121">
        <v>4798008</v>
      </c>
      <c r="I271" s="120">
        <v>46175</v>
      </c>
      <c r="J271" s="117"/>
      <c r="K271" s="117"/>
      <c r="L271" s="120">
        <v>46213</v>
      </c>
      <c r="M271" s="118" t="s">
        <v>21105</v>
      </c>
      <c r="N271" s="120">
        <v>46213</v>
      </c>
      <c r="O271" s="124" t="str">
        <f t="shared" si="4"/>
        <v>39598-4798008</v>
      </c>
      <c r="P271" t="str" cm="1">
        <f t="array" ref="P271">_xlfn.LET(_xlpm.s,_xlfn.SEQUENCE(25,1,0,1),_xlpm.off,CEILING(_xlpm.s/2,1)*IF(ISEVEN(_xlpm.s),1,-1),_xlpm.k,_xlfn.VSTACK($O271,VALUE($F271)&amp;($H271+_xlpm.off)),_xlpm.r,_xlfn.XLOOKUP(_xlpm.k,Table1[Column1],Table1[Column1],""),_xlpm.h,_xlfn._xlws.FILTER(_xlpm.r,_xlpm.r&lt;&gt;"",""),IFERROR(INDEX(_xlpm.h,1),""))</f>
        <v/>
      </c>
    </row>
    <row r="272" spans="1:16" x14ac:dyDescent="0.2">
      <c r="A272" s="117">
        <v>270</v>
      </c>
      <c r="B272" s="117">
        <v>510012</v>
      </c>
      <c r="C272" s="118" t="s">
        <v>20977</v>
      </c>
      <c r="D272" s="118" t="s">
        <v>18508</v>
      </c>
      <c r="E272" s="118" t="s">
        <v>20980</v>
      </c>
      <c r="F272" s="118">
        <v>36502</v>
      </c>
      <c r="G272" s="118" t="s">
        <v>20895</v>
      </c>
      <c r="H272" s="121">
        <v>3985538</v>
      </c>
      <c r="I272" s="120">
        <v>46164</v>
      </c>
      <c r="J272" s="117"/>
      <c r="K272" s="117"/>
      <c r="L272" s="120">
        <v>46213</v>
      </c>
      <c r="M272" s="118" t="s">
        <v>21105</v>
      </c>
      <c r="N272" s="120">
        <v>46213</v>
      </c>
      <c r="O272" s="124" t="str">
        <f t="shared" si="4"/>
        <v>36502-3985538</v>
      </c>
      <c r="P272" t="str" cm="1">
        <f t="array" ref="P272">_xlfn.LET(_xlpm.s,_xlfn.SEQUENCE(25,1,0,1),_xlpm.off,CEILING(_xlpm.s/2,1)*IF(ISEVEN(_xlpm.s),1,-1),_xlpm.k,_xlfn.VSTACK($O272,VALUE($F272)&amp;($H272+_xlpm.off)),_xlpm.r,_xlfn.XLOOKUP(_xlpm.k,Table1[Column1],Table1[Column1],""),_xlpm.h,_xlfn._xlws.FILTER(_xlpm.r,_xlpm.r&lt;&gt;"",""),IFERROR(INDEX(_xlpm.h,1),""))</f>
        <v/>
      </c>
    </row>
    <row r="273" spans="1:16" x14ac:dyDescent="0.2">
      <c r="A273" s="117">
        <v>271</v>
      </c>
      <c r="B273" s="117">
        <v>510012</v>
      </c>
      <c r="C273" s="118" t="s">
        <v>20977</v>
      </c>
      <c r="D273" s="118" t="s">
        <v>18508</v>
      </c>
      <c r="E273" s="118" t="s">
        <v>20980</v>
      </c>
      <c r="F273" s="118">
        <v>37936</v>
      </c>
      <c r="G273" s="118" t="s">
        <v>20896</v>
      </c>
      <c r="H273" s="121">
        <v>1379174</v>
      </c>
      <c r="I273" s="120">
        <v>46171</v>
      </c>
      <c r="J273" s="117"/>
      <c r="K273" s="117"/>
      <c r="L273" s="120">
        <v>46213</v>
      </c>
      <c r="M273" s="118" t="s">
        <v>21105</v>
      </c>
      <c r="N273" s="120">
        <v>46213</v>
      </c>
      <c r="O273" s="124" t="str">
        <f t="shared" si="4"/>
        <v>37936-1379174</v>
      </c>
      <c r="P273" t="str" cm="1">
        <f t="array" ref="P273">_xlfn.LET(_xlpm.s,_xlfn.SEQUENCE(25,1,0,1),_xlpm.off,CEILING(_xlpm.s/2,1)*IF(ISEVEN(_xlpm.s),1,-1),_xlpm.k,_xlfn.VSTACK($O273,VALUE($F273)&amp;($H273+_xlpm.off)),_xlpm.r,_xlfn.XLOOKUP(_xlpm.k,Table1[Column1],Table1[Column1],""),_xlpm.h,_xlfn._xlws.FILTER(_xlpm.r,_xlpm.r&lt;&gt;"",""),IFERROR(INDEX(_xlpm.h,1),""))</f>
        <v/>
      </c>
    </row>
    <row r="274" spans="1:16" x14ac:dyDescent="0.2">
      <c r="A274" s="117">
        <v>272</v>
      </c>
      <c r="B274" s="117">
        <v>510012</v>
      </c>
      <c r="C274" s="118" t="s">
        <v>20977</v>
      </c>
      <c r="D274" s="118" t="s">
        <v>18508</v>
      </c>
      <c r="E274" s="118" t="s">
        <v>20980</v>
      </c>
      <c r="F274" s="118">
        <v>37937</v>
      </c>
      <c r="G274" s="118" t="s">
        <v>20897</v>
      </c>
      <c r="H274" s="121">
        <v>1744713</v>
      </c>
      <c r="I274" s="120">
        <v>46171</v>
      </c>
      <c r="J274" s="117"/>
      <c r="K274" s="117"/>
      <c r="L274" s="120">
        <v>46213</v>
      </c>
      <c r="M274" s="118" t="s">
        <v>21105</v>
      </c>
      <c r="N274" s="120">
        <v>46213</v>
      </c>
      <c r="O274" s="124" t="str">
        <f t="shared" si="4"/>
        <v>37937-1744713</v>
      </c>
      <c r="P274" t="str" cm="1">
        <f t="array" ref="P274">_xlfn.LET(_xlpm.s,_xlfn.SEQUENCE(25,1,0,1),_xlpm.off,CEILING(_xlpm.s/2,1)*IF(ISEVEN(_xlpm.s),1,-1),_xlpm.k,_xlfn.VSTACK($O274,VALUE($F274)&amp;($H274+_xlpm.off)),_xlpm.r,_xlfn.XLOOKUP(_xlpm.k,Table1[Column1],Table1[Column1],""),_xlpm.h,_xlfn._xlws.FILTER(_xlpm.r,_xlpm.r&lt;&gt;"",""),IFERROR(INDEX(_xlpm.h,1),""))</f>
        <v/>
      </c>
    </row>
    <row r="275" spans="1:16" x14ac:dyDescent="0.2">
      <c r="A275" s="117">
        <v>273</v>
      </c>
      <c r="B275" s="117">
        <v>510013</v>
      </c>
      <c r="C275" s="118" t="s">
        <v>20977</v>
      </c>
      <c r="D275" s="118" t="s">
        <v>18508</v>
      </c>
      <c r="E275" s="118" t="s">
        <v>20980</v>
      </c>
      <c r="F275" s="118">
        <v>37860</v>
      </c>
      <c r="G275" s="118" t="s">
        <v>20898</v>
      </c>
      <c r="H275" s="121">
        <v>2656962</v>
      </c>
      <c r="I275" s="120">
        <v>46167</v>
      </c>
      <c r="J275" s="117"/>
      <c r="K275" s="117"/>
      <c r="L275" s="120">
        <v>46213</v>
      </c>
      <c r="M275" s="118" t="s">
        <v>21105</v>
      </c>
      <c r="N275" s="120">
        <v>46213</v>
      </c>
      <c r="O275" s="124" t="str">
        <f t="shared" si="4"/>
        <v>37860-2656962</v>
      </c>
      <c r="P275" t="str" cm="1">
        <f t="array" ref="P275">_xlfn.LET(_xlpm.s,_xlfn.SEQUENCE(25,1,0,1),_xlpm.off,CEILING(_xlpm.s/2,1)*IF(ISEVEN(_xlpm.s),1,-1),_xlpm.k,_xlfn.VSTACK($O275,VALUE($F275)&amp;($H275+_xlpm.off)),_xlpm.r,_xlfn.XLOOKUP(_xlpm.k,Table1[Column1],Table1[Column1],""),_xlpm.h,_xlfn._xlws.FILTER(_xlpm.r,_xlpm.r&lt;&gt;"",""),IFERROR(INDEX(_xlpm.h,1),""))</f>
        <v/>
      </c>
    </row>
    <row r="276" spans="1:16" x14ac:dyDescent="0.2">
      <c r="A276" s="117">
        <v>274</v>
      </c>
      <c r="B276" s="117">
        <v>510013</v>
      </c>
      <c r="C276" s="118" t="s">
        <v>20977</v>
      </c>
      <c r="D276" s="118" t="s">
        <v>18508</v>
      </c>
      <c r="E276" s="118" t="s">
        <v>20980</v>
      </c>
      <c r="F276" s="118">
        <v>39537</v>
      </c>
      <c r="G276" s="118" t="s">
        <v>20899</v>
      </c>
      <c r="H276" s="121">
        <v>6005799</v>
      </c>
      <c r="I276" s="120">
        <v>46170</v>
      </c>
      <c r="J276" s="117"/>
      <c r="K276" s="117"/>
      <c r="L276" s="120">
        <v>46213</v>
      </c>
      <c r="M276" s="118" t="s">
        <v>21105</v>
      </c>
      <c r="N276" s="120">
        <v>46213</v>
      </c>
      <c r="O276" s="124" t="str">
        <f t="shared" si="4"/>
        <v>39537-6005799</v>
      </c>
      <c r="P276" t="str" cm="1">
        <f t="array" ref="P276">_xlfn.LET(_xlpm.s,_xlfn.SEQUENCE(25,1,0,1),_xlpm.off,CEILING(_xlpm.s/2,1)*IF(ISEVEN(_xlpm.s),1,-1),_xlpm.k,_xlfn.VSTACK($O276,VALUE($F276)&amp;($H276+_xlpm.off)),_xlpm.r,_xlfn.XLOOKUP(_xlpm.k,Table1[Column1],Table1[Column1],""),_xlpm.h,_xlfn._xlws.FILTER(_xlpm.r,_xlpm.r&lt;&gt;"",""),IFERROR(INDEX(_xlpm.h,1),""))</f>
        <v/>
      </c>
    </row>
    <row r="277" spans="1:16" x14ac:dyDescent="0.2">
      <c r="A277" s="117">
        <v>275</v>
      </c>
      <c r="B277" s="117">
        <v>510013</v>
      </c>
      <c r="C277" s="118" t="s">
        <v>20977</v>
      </c>
      <c r="D277" s="118" t="s">
        <v>18508</v>
      </c>
      <c r="E277" s="118" t="s">
        <v>21101</v>
      </c>
      <c r="F277" s="118">
        <v>244</v>
      </c>
      <c r="G277" s="118" t="s">
        <v>20900</v>
      </c>
      <c r="H277" s="119">
        <v>-125940</v>
      </c>
      <c r="I277" s="120">
        <v>46190</v>
      </c>
      <c r="J277" s="117"/>
      <c r="K277" s="117"/>
      <c r="L277" s="120">
        <v>46213</v>
      </c>
      <c r="M277" s="118" t="s">
        <v>21105</v>
      </c>
      <c r="N277" s="120">
        <v>46213</v>
      </c>
      <c r="O277" s="124" t="str">
        <f t="shared" si="4"/>
        <v>244125940</v>
      </c>
      <c r="P277" t="str" cm="1">
        <f t="array" ref="P277">_xlfn.LET(_xlpm.s,_xlfn.SEQUENCE(25,1,0,1),_xlpm.off,CEILING(_xlpm.s/2,1)*IF(ISEVEN(_xlpm.s),1,-1),_xlpm.k,_xlfn.VSTACK($O277,VALUE($F277)&amp;($H277+_xlpm.off)),_xlpm.r,_xlfn.XLOOKUP(_xlpm.k,Table1[Column1],Table1[Column1],""),_xlpm.h,_xlfn._xlws.FILTER(_xlpm.r,_xlpm.r&lt;&gt;"",""),IFERROR(INDEX(_xlpm.h,1),""))</f>
        <v>244-125940</v>
      </c>
    </row>
    <row r="278" spans="1:16" x14ac:dyDescent="0.2">
      <c r="A278" s="117">
        <v>276</v>
      </c>
      <c r="B278" s="117">
        <v>510013</v>
      </c>
      <c r="C278" s="118" t="s">
        <v>20977</v>
      </c>
      <c r="D278" s="118" t="s">
        <v>18508</v>
      </c>
      <c r="E278" s="118" t="s">
        <v>20980</v>
      </c>
      <c r="F278" s="118">
        <v>39533</v>
      </c>
      <c r="G278" s="118" t="s">
        <v>20901</v>
      </c>
      <c r="H278" s="121">
        <v>560385</v>
      </c>
      <c r="I278" s="120">
        <v>46170</v>
      </c>
      <c r="J278" s="117"/>
      <c r="K278" s="117"/>
      <c r="L278" s="120">
        <v>46213</v>
      </c>
      <c r="M278" s="118" t="s">
        <v>21105</v>
      </c>
      <c r="N278" s="120">
        <v>46213</v>
      </c>
      <c r="O278" s="124" t="str">
        <f t="shared" si="4"/>
        <v>39533-560385</v>
      </c>
      <c r="P278" t="str" cm="1">
        <f t="array" ref="P278">_xlfn.LET(_xlpm.s,_xlfn.SEQUENCE(25,1,0,1),_xlpm.off,CEILING(_xlpm.s/2,1)*IF(ISEVEN(_xlpm.s),1,-1),_xlpm.k,_xlfn.VSTACK($O278,VALUE($F278)&amp;($H278+_xlpm.off)),_xlpm.r,_xlfn.XLOOKUP(_xlpm.k,Table1[Column1],Table1[Column1],""),_xlpm.h,_xlfn._xlws.FILTER(_xlpm.r,_xlpm.r&lt;&gt;"",""),IFERROR(INDEX(_xlpm.h,1),""))</f>
        <v/>
      </c>
    </row>
    <row r="279" spans="1:16" x14ac:dyDescent="0.2">
      <c r="A279" s="117">
        <v>277</v>
      </c>
      <c r="B279" s="117">
        <v>510014</v>
      </c>
      <c r="C279" s="118" t="s">
        <v>20977</v>
      </c>
      <c r="D279" s="118" t="s">
        <v>18508</v>
      </c>
      <c r="E279" s="118" t="s">
        <v>20980</v>
      </c>
      <c r="F279" s="118">
        <v>41010</v>
      </c>
      <c r="G279" s="118" t="s">
        <v>20902</v>
      </c>
      <c r="H279" s="121">
        <v>2399004</v>
      </c>
      <c r="I279" s="120">
        <v>46178</v>
      </c>
      <c r="J279" s="117"/>
      <c r="K279" s="117"/>
      <c r="L279" s="120">
        <v>46213</v>
      </c>
      <c r="M279" s="118" t="s">
        <v>21105</v>
      </c>
      <c r="N279" s="120">
        <v>46213</v>
      </c>
      <c r="O279" s="124" t="str">
        <f t="shared" si="4"/>
        <v>41010-2399004</v>
      </c>
      <c r="P279" t="str" cm="1">
        <f t="array" ref="P279">_xlfn.LET(_xlpm.s,_xlfn.SEQUENCE(25,1,0,1),_xlpm.off,CEILING(_xlpm.s/2,1)*IF(ISEVEN(_xlpm.s),1,-1),_xlpm.k,_xlfn.VSTACK($O279,VALUE($F279)&amp;($H279+_xlpm.off)),_xlpm.r,_xlfn.XLOOKUP(_xlpm.k,Table1[Column1],Table1[Column1],""),_xlpm.h,_xlfn._xlws.FILTER(_xlpm.r,_xlpm.r&lt;&gt;"",""),IFERROR(INDEX(_xlpm.h,1),""))</f>
        <v/>
      </c>
    </row>
    <row r="280" spans="1:16" x14ac:dyDescent="0.2">
      <c r="A280" s="117">
        <v>278</v>
      </c>
      <c r="B280" s="117">
        <v>510014</v>
      </c>
      <c r="C280" s="118" t="s">
        <v>20977</v>
      </c>
      <c r="D280" s="118" t="s">
        <v>18508</v>
      </c>
      <c r="E280" s="118" t="s">
        <v>20980</v>
      </c>
      <c r="F280" s="118">
        <v>41011</v>
      </c>
      <c r="G280" s="118" t="s">
        <v>20903</v>
      </c>
      <c r="H280" s="121">
        <v>2638035</v>
      </c>
      <c r="I280" s="120">
        <v>46178</v>
      </c>
      <c r="J280" s="117"/>
      <c r="K280" s="117"/>
      <c r="L280" s="120">
        <v>46213</v>
      </c>
      <c r="M280" s="118" t="s">
        <v>21105</v>
      </c>
      <c r="N280" s="120">
        <v>46213</v>
      </c>
      <c r="O280" s="124" t="str">
        <f t="shared" si="4"/>
        <v>41011-2638035</v>
      </c>
      <c r="P280" t="str" cm="1">
        <f t="array" ref="P280">_xlfn.LET(_xlpm.s,_xlfn.SEQUENCE(25,1,0,1),_xlpm.off,CEILING(_xlpm.s/2,1)*IF(ISEVEN(_xlpm.s),1,-1),_xlpm.k,_xlfn.VSTACK($O280,VALUE($F280)&amp;($H280+_xlpm.off)),_xlpm.r,_xlfn.XLOOKUP(_xlpm.k,Table1[Column1],Table1[Column1],""),_xlpm.h,_xlfn._xlws.FILTER(_xlpm.r,_xlpm.r&lt;&gt;"",""),IFERROR(INDEX(_xlpm.h,1),""))</f>
        <v/>
      </c>
    </row>
    <row r="281" spans="1:16" x14ac:dyDescent="0.2">
      <c r="A281" s="117">
        <v>279</v>
      </c>
      <c r="B281" s="117">
        <v>510014</v>
      </c>
      <c r="C281" s="118" t="s">
        <v>20977</v>
      </c>
      <c r="D281" s="118" t="s">
        <v>18508</v>
      </c>
      <c r="E281" s="118" t="s">
        <v>21102</v>
      </c>
      <c r="F281" s="118">
        <v>225</v>
      </c>
      <c r="G281" s="118" t="s">
        <v>20904</v>
      </c>
      <c r="H281" s="119">
        <v>-382080</v>
      </c>
      <c r="I281" s="120">
        <v>46206</v>
      </c>
      <c r="J281" s="117"/>
      <c r="K281" s="117"/>
      <c r="L281" s="120">
        <v>46213</v>
      </c>
      <c r="M281" s="118" t="s">
        <v>21105</v>
      </c>
      <c r="N281" s="120">
        <v>46213</v>
      </c>
      <c r="O281" s="124" t="str">
        <f t="shared" si="4"/>
        <v>225382080</v>
      </c>
      <c r="P281" t="str" cm="1">
        <f t="array" ref="P281">_xlfn.LET(_xlpm.s,_xlfn.SEQUENCE(25,1,0,1),_xlpm.off,CEILING(_xlpm.s/2,1)*IF(ISEVEN(_xlpm.s),1,-1),_xlpm.k,_xlfn.VSTACK($O281,VALUE($F281)&amp;($H281+_xlpm.off)),_xlpm.r,_xlfn.XLOOKUP(_xlpm.k,Table1[Column1],Table1[Column1],""),_xlpm.h,_xlfn._xlws.FILTER(_xlpm.r,_xlpm.r&lt;&gt;"",""),IFERROR(INDEX(_xlpm.h,1),""))</f>
        <v>225-382080</v>
      </c>
    </row>
    <row r="282" spans="1:16" x14ac:dyDescent="0.2">
      <c r="A282" s="117">
        <v>280</v>
      </c>
      <c r="B282" s="117">
        <v>510014</v>
      </c>
      <c r="C282" s="118" t="s">
        <v>20977</v>
      </c>
      <c r="D282" s="118" t="s">
        <v>18508</v>
      </c>
      <c r="E282" s="118" t="s">
        <v>21102</v>
      </c>
      <c r="F282" s="118">
        <v>213</v>
      </c>
      <c r="G282" s="118" t="s">
        <v>20905</v>
      </c>
      <c r="H282" s="119">
        <v>-110827</v>
      </c>
      <c r="I282" s="120">
        <v>46206</v>
      </c>
      <c r="J282" s="117"/>
      <c r="K282" s="117"/>
      <c r="L282" s="120">
        <v>46213</v>
      </c>
      <c r="M282" s="118" t="s">
        <v>21105</v>
      </c>
      <c r="N282" s="120">
        <v>46213</v>
      </c>
      <c r="O282" s="124" t="str">
        <f t="shared" si="4"/>
        <v>213110827</v>
      </c>
      <c r="P282" t="str" cm="1">
        <f t="array" ref="P282">_xlfn.LET(_xlpm.s,_xlfn.SEQUENCE(25,1,0,1),_xlpm.off,CEILING(_xlpm.s/2,1)*IF(ISEVEN(_xlpm.s),1,-1),_xlpm.k,_xlfn.VSTACK($O282,VALUE($F282)&amp;($H282+_xlpm.off)),_xlpm.r,_xlfn.XLOOKUP(_xlpm.k,Table1[Column1],Table1[Column1],""),_xlpm.h,_xlfn._xlws.FILTER(_xlpm.r,_xlpm.r&lt;&gt;"",""),IFERROR(INDEX(_xlpm.h,1),""))</f>
        <v>213-110827</v>
      </c>
    </row>
    <row r="283" spans="1:16" x14ac:dyDescent="0.2">
      <c r="A283" s="117">
        <v>281</v>
      </c>
      <c r="B283" s="117">
        <v>510014</v>
      </c>
      <c r="C283" s="118" t="s">
        <v>20977</v>
      </c>
      <c r="D283" s="118" t="s">
        <v>18508</v>
      </c>
      <c r="E283" s="118" t="s">
        <v>20980</v>
      </c>
      <c r="F283" s="118">
        <v>39535</v>
      </c>
      <c r="G283" s="118" t="s">
        <v>20906</v>
      </c>
      <c r="H283" s="121">
        <v>3604352</v>
      </c>
      <c r="I283" s="120">
        <v>46174</v>
      </c>
      <c r="J283" s="117"/>
      <c r="K283" s="117"/>
      <c r="L283" s="120">
        <v>46213</v>
      </c>
      <c r="M283" s="118" t="s">
        <v>21105</v>
      </c>
      <c r="N283" s="120">
        <v>46213</v>
      </c>
      <c r="O283" s="124" t="str">
        <f t="shared" si="4"/>
        <v>39535-3604352</v>
      </c>
      <c r="P283" t="str" cm="1">
        <f t="array" ref="P283">_xlfn.LET(_xlpm.s,_xlfn.SEQUENCE(25,1,0,1),_xlpm.off,CEILING(_xlpm.s/2,1)*IF(ISEVEN(_xlpm.s),1,-1),_xlpm.k,_xlfn.VSTACK($O283,VALUE($F283)&amp;($H283+_xlpm.off)),_xlpm.r,_xlfn.XLOOKUP(_xlpm.k,Table1[Column1],Table1[Column1],""),_xlpm.h,_xlfn._xlws.FILTER(_xlpm.r,_xlpm.r&lt;&gt;"",""),IFERROR(INDEX(_xlpm.h,1),""))</f>
        <v/>
      </c>
    </row>
    <row r="284" spans="1:16" x14ac:dyDescent="0.2">
      <c r="A284" s="117">
        <v>282</v>
      </c>
      <c r="B284" s="117">
        <v>510014</v>
      </c>
      <c r="C284" s="118" t="s">
        <v>20977</v>
      </c>
      <c r="D284" s="118" t="s">
        <v>18508</v>
      </c>
      <c r="E284" s="118" t="s">
        <v>20980</v>
      </c>
      <c r="F284" s="118">
        <v>38007</v>
      </c>
      <c r="G284" s="118" t="s">
        <v>20907</v>
      </c>
      <c r="H284" s="121">
        <v>6296994</v>
      </c>
      <c r="I284" s="120">
        <v>46167</v>
      </c>
      <c r="J284" s="117"/>
      <c r="K284" s="117"/>
      <c r="L284" s="120">
        <v>46213</v>
      </c>
      <c r="M284" s="118" t="s">
        <v>21105</v>
      </c>
      <c r="N284" s="120">
        <v>46213</v>
      </c>
      <c r="O284" s="124" t="str">
        <f t="shared" si="4"/>
        <v>38007-6296994</v>
      </c>
      <c r="P284" t="str" cm="1">
        <f t="array" ref="P284">_xlfn.LET(_xlpm.s,_xlfn.SEQUENCE(25,1,0,1),_xlpm.off,CEILING(_xlpm.s/2,1)*IF(ISEVEN(_xlpm.s),1,-1),_xlpm.k,_xlfn.VSTACK($O284,VALUE($F284)&amp;($H284+_xlpm.off)),_xlpm.r,_xlfn.XLOOKUP(_xlpm.k,Table1[Column1],Table1[Column1],""),_xlpm.h,_xlfn._xlws.FILTER(_xlpm.r,_xlpm.r&lt;&gt;"",""),IFERROR(INDEX(_xlpm.h,1),""))</f>
        <v/>
      </c>
    </row>
    <row r="285" spans="1:16" x14ac:dyDescent="0.2">
      <c r="A285" s="117">
        <v>283</v>
      </c>
      <c r="B285" s="117">
        <v>510014</v>
      </c>
      <c r="C285" s="118" t="s">
        <v>20977</v>
      </c>
      <c r="D285" s="118" t="s">
        <v>18508</v>
      </c>
      <c r="E285" s="118" t="s">
        <v>20980</v>
      </c>
      <c r="F285" s="118">
        <v>38006</v>
      </c>
      <c r="G285" s="118" t="s">
        <v>20908</v>
      </c>
      <c r="H285" s="121">
        <v>2518803</v>
      </c>
      <c r="I285" s="120">
        <v>46167</v>
      </c>
      <c r="J285" s="117"/>
      <c r="K285" s="117"/>
      <c r="L285" s="120">
        <v>46213</v>
      </c>
      <c r="M285" s="118" t="s">
        <v>21105</v>
      </c>
      <c r="N285" s="120">
        <v>46213</v>
      </c>
      <c r="O285" s="124" t="str">
        <f t="shared" si="4"/>
        <v>38006-2518803</v>
      </c>
      <c r="P285" t="str" cm="1">
        <f t="array" ref="P285">_xlfn.LET(_xlpm.s,_xlfn.SEQUENCE(25,1,0,1),_xlpm.off,CEILING(_xlpm.s/2,1)*IF(ISEVEN(_xlpm.s),1,-1),_xlpm.k,_xlfn.VSTACK($O285,VALUE($F285)&amp;($H285+_xlpm.off)),_xlpm.r,_xlfn.XLOOKUP(_xlpm.k,Table1[Column1],Table1[Column1],""),_xlpm.h,_xlfn._xlws.FILTER(_xlpm.r,_xlpm.r&lt;&gt;"",""),IFERROR(INDEX(_xlpm.h,1),""))</f>
        <v/>
      </c>
    </row>
    <row r="286" spans="1:16" x14ac:dyDescent="0.2">
      <c r="A286" s="117">
        <v>284</v>
      </c>
      <c r="B286" s="117">
        <v>510014</v>
      </c>
      <c r="C286" s="118" t="s">
        <v>20977</v>
      </c>
      <c r="D286" s="118" t="s">
        <v>18508</v>
      </c>
      <c r="E286" s="118" t="s">
        <v>21102</v>
      </c>
      <c r="F286" s="118">
        <v>200</v>
      </c>
      <c r="G286" s="118" t="s">
        <v>20909</v>
      </c>
      <c r="H286" s="119">
        <v>-110827</v>
      </c>
      <c r="I286" s="120">
        <v>46193</v>
      </c>
      <c r="J286" s="117"/>
      <c r="K286" s="117"/>
      <c r="L286" s="120">
        <v>46213</v>
      </c>
      <c r="M286" s="118" t="s">
        <v>21105</v>
      </c>
      <c r="N286" s="120">
        <v>46213</v>
      </c>
      <c r="O286" s="124" t="str">
        <f t="shared" si="4"/>
        <v>200110827</v>
      </c>
      <c r="P286" t="str" cm="1">
        <f t="array" ref="P286">_xlfn.LET(_xlpm.s,_xlfn.SEQUENCE(25,1,0,1),_xlpm.off,CEILING(_xlpm.s/2,1)*IF(ISEVEN(_xlpm.s),1,-1),_xlpm.k,_xlfn.VSTACK($O286,VALUE($F286)&amp;($H286+_xlpm.off)),_xlpm.r,_xlfn.XLOOKUP(_xlpm.k,Table1[Column1],Table1[Column1],""),_xlpm.h,_xlfn._xlws.FILTER(_xlpm.r,_xlpm.r&lt;&gt;"",""),IFERROR(INDEX(_xlpm.h,1),""))</f>
        <v>200-110827</v>
      </c>
    </row>
    <row r="287" spans="1:16" x14ac:dyDescent="0.2">
      <c r="A287" s="117">
        <v>285</v>
      </c>
      <c r="B287" s="117">
        <v>510014</v>
      </c>
      <c r="C287" s="118" t="s">
        <v>20977</v>
      </c>
      <c r="D287" s="118" t="s">
        <v>18508</v>
      </c>
      <c r="E287" s="118" t="s">
        <v>20980</v>
      </c>
      <c r="F287" s="118">
        <v>41012</v>
      </c>
      <c r="G287" s="118" t="s">
        <v>20910</v>
      </c>
      <c r="H287" s="121">
        <v>1744713</v>
      </c>
      <c r="I287" s="120">
        <v>46178</v>
      </c>
      <c r="J287" s="117"/>
      <c r="K287" s="117"/>
      <c r="L287" s="120">
        <v>46213</v>
      </c>
      <c r="M287" s="118" t="s">
        <v>21105</v>
      </c>
      <c r="N287" s="120">
        <v>46213</v>
      </c>
      <c r="O287" s="124" t="str">
        <f t="shared" si="4"/>
        <v>41012-1744713</v>
      </c>
      <c r="P287" t="str" cm="1">
        <f t="array" ref="P287">_xlfn.LET(_xlpm.s,_xlfn.SEQUENCE(25,1,0,1),_xlpm.off,CEILING(_xlpm.s/2,1)*IF(ISEVEN(_xlpm.s),1,-1),_xlpm.k,_xlfn.VSTACK($O287,VALUE($F287)&amp;($H287+_xlpm.off)),_xlpm.r,_xlfn.XLOOKUP(_xlpm.k,Table1[Column1],Table1[Column1],""),_xlpm.h,_xlfn._xlws.FILTER(_xlpm.r,_xlpm.r&lt;&gt;"",""),IFERROR(INDEX(_xlpm.h,1),""))</f>
        <v/>
      </c>
    </row>
    <row r="288" spans="1:16" x14ac:dyDescent="0.2">
      <c r="A288" s="117">
        <v>286</v>
      </c>
      <c r="B288" s="117">
        <v>510015</v>
      </c>
      <c r="C288" s="118" t="s">
        <v>20977</v>
      </c>
      <c r="D288" s="118" t="s">
        <v>18508</v>
      </c>
      <c r="E288" s="118" t="s">
        <v>20980</v>
      </c>
      <c r="F288" s="118">
        <v>36495</v>
      </c>
      <c r="G288" s="118" t="s">
        <v>20911</v>
      </c>
      <c r="H288" s="121">
        <v>1259402</v>
      </c>
      <c r="I288" s="120">
        <v>46164</v>
      </c>
      <c r="J288" s="117"/>
      <c r="K288" s="117"/>
      <c r="L288" s="120">
        <v>46213</v>
      </c>
      <c r="M288" s="118" t="s">
        <v>21105</v>
      </c>
      <c r="N288" s="120">
        <v>46213</v>
      </c>
      <c r="O288" s="124" t="str">
        <f t="shared" si="4"/>
        <v>36495-1259402</v>
      </c>
      <c r="P288" t="str" cm="1">
        <f t="array" ref="P288">_xlfn.LET(_xlpm.s,_xlfn.SEQUENCE(25,1,0,1),_xlpm.off,CEILING(_xlpm.s/2,1)*IF(ISEVEN(_xlpm.s),1,-1),_xlpm.k,_xlfn.VSTACK($O288,VALUE($F288)&amp;($H288+_xlpm.off)),_xlpm.r,_xlfn.XLOOKUP(_xlpm.k,Table1[Column1],Table1[Column1],""),_xlpm.h,_xlfn._xlws.FILTER(_xlpm.r,_xlpm.r&lt;&gt;"",""),IFERROR(INDEX(_xlpm.h,1),""))</f>
        <v/>
      </c>
    </row>
    <row r="289" spans="1:16" x14ac:dyDescent="0.2">
      <c r="A289" s="117">
        <v>287</v>
      </c>
      <c r="B289" s="117">
        <v>510015</v>
      </c>
      <c r="C289" s="118" t="s">
        <v>20977</v>
      </c>
      <c r="D289" s="118" t="s">
        <v>18508</v>
      </c>
      <c r="E289" s="118" t="s">
        <v>20980</v>
      </c>
      <c r="F289" s="118">
        <v>39606</v>
      </c>
      <c r="G289" s="118" t="s">
        <v>20912</v>
      </c>
      <c r="H289" s="121">
        <v>4640544</v>
      </c>
      <c r="I289" s="120">
        <v>46178</v>
      </c>
      <c r="J289" s="117"/>
      <c r="K289" s="117"/>
      <c r="L289" s="120">
        <v>46213</v>
      </c>
      <c r="M289" s="118" t="s">
        <v>21105</v>
      </c>
      <c r="N289" s="120">
        <v>46213</v>
      </c>
      <c r="O289" s="124" t="str">
        <f t="shared" si="4"/>
        <v>39606-4640544</v>
      </c>
      <c r="P289" t="str" cm="1">
        <f t="array" ref="P289">_xlfn.LET(_xlpm.s,_xlfn.SEQUENCE(25,1,0,1),_xlpm.off,CEILING(_xlpm.s/2,1)*IF(ISEVEN(_xlpm.s),1,-1),_xlpm.k,_xlfn.VSTACK($O289,VALUE($F289)&amp;($H289+_xlpm.off)),_xlpm.r,_xlfn.XLOOKUP(_xlpm.k,Table1[Column1],Table1[Column1],""),_xlpm.h,_xlfn._xlws.FILTER(_xlpm.r,_xlpm.r&lt;&gt;"",""),IFERROR(INDEX(_xlpm.h,1),""))</f>
        <v/>
      </c>
    </row>
    <row r="290" spans="1:16" x14ac:dyDescent="0.2">
      <c r="A290" s="117">
        <v>288</v>
      </c>
      <c r="B290" s="117">
        <v>510015</v>
      </c>
      <c r="C290" s="118" t="s">
        <v>20977</v>
      </c>
      <c r="D290" s="118" t="s">
        <v>18508</v>
      </c>
      <c r="E290" s="118" t="s">
        <v>20980</v>
      </c>
      <c r="F290" s="118">
        <v>39605</v>
      </c>
      <c r="G290" s="118" t="s">
        <v>20913</v>
      </c>
      <c r="H290" s="121">
        <v>6065037</v>
      </c>
      <c r="I290" s="120">
        <v>46178</v>
      </c>
      <c r="J290" s="117"/>
      <c r="K290" s="117"/>
      <c r="L290" s="120">
        <v>46213</v>
      </c>
      <c r="M290" s="118" t="s">
        <v>21105</v>
      </c>
      <c r="N290" s="120">
        <v>46213</v>
      </c>
      <c r="O290" s="124" t="str">
        <f t="shared" si="4"/>
        <v>39605-6065037</v>
      </c>
      <c r="P290" t="str" cm="1">
        <f t="array" ref="P290">_xlfn.LET(_xlpm.s,_xlfn.SEQUENCE(25,1,0,1),_xlpm.off,CEILING(_xlpm.s/2,1)*IF(ISEVEN(_xlpm.s),1,-1),_xlpm.k,_xlfn.VSTACK($O290,VALUE($F290)&amp;($H290+_xlpm.off)),_xlpm.r,_xlfn.XLOOKUP(_xlpm.k,Table1[Column1],Table1[Column1],""),_xlpm.h,_xlfn._xlws.FILTER(_xlpm.r,_xlpm.r&lt;&gt;"",""),IFERROR(INDEX(_xlpm.h,1),""))</f>
        <v/>
      </c>
    </row>
    <row r="291" spans="1:16" x14ac:dyDescent="0.2">
      <c r="A291" s="117">
        <v>289</v>
      </c>
      <c r="B291" s="117">
        <v>510015</v>
      </c>
      <c r="C291" s="118" t="s">
        <v>20977</v>
      </c>
      <c r="D291" s="118" t="s">
        <v>18508</v>
      </c>
      <c r="E291" s="118" t="s">
        <v>20980</v>
      </c>
      <c r="F291" s="118">
        <v>37761</v>
      </c>
      <c r="G291" s="118" t="s">
        <v>20914</v>
      </c>
      <c r="H291" s="121">
        <v>3246602</v>
      </c>
      <c r="I291" s="120">
        <v>46168</v>
      </c>
      <c r="J291" s="117"/>
      <c r="K291" s="117"/>
      <c r="L291" s="120">
        <v>46213</v>
      </c>
      <c r="M291" s="118" t="s">
        <v>21105</v>
      </c>
      <c r="N291" s="120">
        <v>46213</v>
      </c>
      <c r="O291" s="124" t="str">
        <f t="shared" si="4"/>
        <v>37761-3246602</v>
      </c>
      <c r="P291" t="str" cm="1">
        <f t="array" ref="P291">_xlfn.LET(_xlpm.s,_xlfn.SEQUENCE(25,1,0,1),_xlpm.off,CEILING(_xlpm.s/2,1)*IF(ISEVEN(_xlpm.s),1,-1),_xlpm.k,_xlfn.VSTACK($O291,VALUE($F291)&amp;($H291+_xlpm.off)),_xlpm.r,_xlfn.XLOOKUP(_xlpm.k,Table1[Column1],Table1[Column1],""),_xlpm.h,_xlfn._xlws.FILTER(_xlpm.r,_xlpm.r&lt;&gt;"",""),IFERROR(INDEX(_xlpm.h,1),""))</f>
        <v/>
      </c>
    </row>
    <row r="292" spans="1:16" x14ac:dyDescent="0.2">
      <c r="A292" s="117">
        <v>290</v>
      </c>
      <c r="B292" s="117">
        <v>510016</v>
      </c>
      <c r="C292" s="118" t="s">
        <v>20977</v>
      </c>
      <c r="D292" s="118" t="s">
        <v>18508</v>
      </c>
      <c r="E292" s="118" t="s">
        <v>20980</v>
      </c>
      <c r="F292" s="118">
        <v>39592</v>
      </c>
      <c r="G292" s="118" t="s">
        <v>20915</v>
      </c>
      <c r="H292" s="121">
        <v>2399004</v>
      </c>
      <c r="I292" s="120">
        <v>46178</v>
      </c>
      <c r="J292" s="117"/>
      <c r="K292" s="117"/>
      <c r="L292" s="120">
        <v>46213</v>
      </c>
      <c r="M292" s="118" t="s">
        <v>21105</v>
      </c>
      <c r="N292" s="120">
        <v>46213</v>
      </c>
      <c r="O292" s="124" t="str">
        <f t="shared" si="4"/>
        <v>39592-2399004</v>
      </c>
      <c r="P292" t="str" cm="1">
        <f t="array" ref="P292">_xlfn.LET(_xlpm.s,_xlfn.SEQUENCE(25,1,0,1),_xlpm.off,CEILING(_xlpm.s/2,1)*IF(ISEVEN(_xlpm.s),1,-1),_xlpm.k,_xlfn.VSTACK($O292,VALUE($F292)&amp;($H292+_xlpm.off)),_xlpm.r,_xlfn.XLOOKUP(_xlpm.k,Table1[Column1],Table1[Column1],""),_xlpm.h,_xlfn._xlws.FILTER(_xlpm.r,_xlpm.r&lt;&gt;"",""),IFERROR(INDEX(_xlpm.h,1),""))</f>
        <v/>
      </c>
    </row>
    <row r="293" spans="1:16" x14ac:dyDescent="0.2">
      <c r="A293" s="117">
        <v>291</v>
      </c>
      <c r="B293" s="117">
        <v>510016</v>
      </c>
      <c r="C293" s="118" t="s">
        <v>20977</v>
      </c>
      <c r="D293" s="118" t="s">
        <v>18508</v>
      </c>
      <c r="E293" s="118" t="s">
        <v>20980</v>
      </c>
      <c r="F293" s="118">
        <v>37760</v>
      </c>
      <c r="G293" s="118" t="s">
        <v>20916</v>
      </c>
      <c r="H293" s="121">
        <v>2241540</v>
      </c>
      <c r="I293" s="120">
        <v>46171</v>
      </c>
      <c r="J293" s="117"/>
      <c r="K293" s="117"/>
      <c r="L293" s="120">
        <v>46213</v>
      </c>
      <c r="M293" s="118" t="s">
        <v>21105</v>
      </c>
      <c r="N293" s="120">
        <v>46213</v>
      </c>
      <c r="O293" s="124" t="str">
        <f t="shared" si="4"/>
        <v>37760-2241540</v>
      </c>
      <c r="P293" t="str" cm="1">
        <f t="array" ref="P293">_xlfn.LET(_xlpm.s,_xlfn.SEQUENCE(25,1,0,1),_xlpm.off,CEILING(_xlpm.s/2,1)*IF(ISEVEN(_xlpm.s),1,-1),_xlpm.k,_xlfn.VSTACK($O293,VALUE($F293)&amp;($H293+_xlpm.off)),_xlpm.r,_xlfn.XLOOKUP(_xlpm.k,Table1[Column1],Table1[Column1],""),_xlpm.h,_xlfn._xlws.FILTER(_xlpm.r,_xlpm.r&lt;&gt;"",""),IFERROR(INDEX(_xlpm.h,1),""))</f>
        <v/>
      </c>
    </row>
    <row r="294" spans="1:16" x14ac:dyDescent="0.2">
      <c r="A294" s="117">
        <v>292</v>
      </c>
      <c r="B294" s="117">
        <v>510017</v>
      </c>
      <c r="C294" s="118" t="s">
        <v>20977</v>
      </c>
      <c r="D294" s="118" t="s">
        <v>18508</v>
      </c>
      <c r="E294" s="118" t="s">
        <v>20980</v>
      </c>
      <c r="F294" s="118">
        <v>36490</v>
      </c>
      <c r="G294" s="118" t="s">
        <v>20917</v>
      </c>
      <c r="H294" s="121">
        <v>1205348</v>
      </c>
      <c r="I294" s="120">
        <v>46165</v>
      </c>
      <c r="J294" s="117"/>
      <c r="K294" s="117"/>
      <c r="L294" s="120">
        <v>46213</v>
      </c>
      <c r="M294" s="118" t="s">
        <v>21105</v>
      </c>
      <c r="N294" s="120">
        <v>46213</v>
      </c>
      <c r="O294" s="124" t="str">
        <f t="shared" si="4"/>
        <v>36490-1205348</v>
      </c>
      <c r="P294" t="str" cm="1">
        <f t="array" ref="P294">_xlfn.LET(_xlpm.s,_xlfn.SEQUENCE(25,1,0,1),_xlpm.off,CEILING(_xlpm.s/2,1)*IF(ISEVEN(_xlpm.s),1,-1),_xlpm.k,_xlfn.VSTACK($O294,VALUE($F294)&amp;($H294+_xlpm.off)),_xlpm.r,_xlfn.XLOOKUP(_xlpm.k,Table1[Column1],Table1[Column1],""),_xlpm.h,_xlfn._xlws.FILTER(_xlpm.r,_xlpm.r&lt;&gt;"",""),IFERROR(INDEX(_xlpm.h,1),""))</f>
        <v/>
      </c>
    </row>
    <row r="295" spans="1:16" x14ac:dyDescent="0.2">
      <c r="A295" s="117">
        <v>293</v>
      </c>
      <c r="B295" s="117">
        <v>510017</v>
      </c>
      <c r="C295" s="118" t="s">
        <v>20977</v>
      </c>
      <c r="D295" s="118" t="s">
        <v>18508</v>
      </c>
      <c r="E295" s="118" t="s">
        <v>20980</v>
      </c>
      <c r="F295" s="118">
        <v>39591</v>
      </c>
      <c r="G295" s="118" t="s">
        <v>20918</v>
      </c>
      <c r="H295" s="121">
        <v>2399004</v>
      </c>
      <c r="I295" s="120">
        <v>46176</v>
      </c>
      <c r="J295" s="117"/>
      <c r="K295" s="117"/>
      <c r="L295" s="120">
        <v>46213</v>
      </c>
      <c r="M295" s="118" t="s">
        <v>21105</v>
      </c>
      <c r="N295" s="120">
        <v>46213</v>
      </c>
      <c r="O295" s="124" t="str">
        <f t="shared" si="4"/>
        <v>39591-2399004</v>
      </c>
      <c r="P295" t="str" cm="1">
        <f t="array" ref="P295">_xlfn.LET(_xlpm.s,_xlfn.SEQUENCE(25,1,0,1),_xlpm.off,CEILING(_xlpm.s/2,1)*IF(ISEVEN(_xlpm.s),1,-1),_xlpm.k,_xlfn.VSTACK($O295,VALUE($F295)&amp;($H295+_xlpm.off)),_xlpm.r,_xlfn.XLOOKUP(_xlpm.k,Table1[Column1],Table1[Column1],""),_xlpm.h,_xlfn._xlws.FILTER(_xlpm.r,_xlpm.r&lt;&gt;"",""),IFERROR(INDEX(_xlpm.h,1),""))</f>
        <v/>
      </c>
    </row>
    <row r="296" spans="1:16" x14ac:dyDescent="0.2">
      <c r="A296" s="117">
        <v>294</v>
      </c>
      <c r="B296" s="117">
        <v>510017</v>
      </c>
      <c r="C296" s="118" t="s">
        <v>20977</v>
      </c>
      <c r="D296" s="118" t="s">
        <v>18508</v>
      </c>
      <c r="E296" s="118" t="s">
        <v>20980</v>
      </c>
      <c r="F296" s="118">
        <v>39590</v>
      </c>
      <c r="G296" s="118" t="s">
        <v>20919</v>
      </c>
      <c r="H296" s="121">
        <v>3004115</v>
      </c>
      <c r="I296" s="120">
        <v>46176</v>
      </c>
      <c r="J296" s="117"/>
      <c r="K296" s="117"/>
      <c r="L296" s="120">
        <v>46213</v>
      </c>
      <c r="M296" s="118" t="s">
        <v>21105</v>
      </c>
      <c r="N296" s="120">
        <v>46213</v>
      </c>
      <c r="O296" s="124" t="str">
        <f t="shared" si="4"/>
        <v>39590-3004115</v>
      </c>
      <c r="P296" t="str" cm="1">
        <f t="array" ref="P296">_xlfn.LET(_xlpm.s,_xlfn.SEQUENCE(25,1,0,1),_xlpm.off,CEILING(_xlpm.s/2,1)*IF(ISEVEN(_xlpm.s),1,-1),_xlpm.k,_xlfn.VSTACK($O296,VALUE($F296)&amp;($H296+_xlpm.off)),_xlpm.r,_xlfn.XLOOKUP(_xlpm.k,Table1[Column1],Table1[Column1],""),_xlpm.h,_xlfn._xlws.FILTER(_xlpm.r,_xlpm.r&lt;&gt;"",""),IFERROR(INDEX(_xlpm.h,1),""))</f>
        <v/>
      </c>
    </row>
    <row r="297" spans="1:16" x14ac:dyDescent="0.2">
      <c r="A297" s="117">
        <v>295</v>
      </c>
      <c r="B297" s="117">
        <v>510017</v>
      </c>
      <c r="C297" s="118" t="s">
        <v>20977</v>
      </c>
      <c r="D297" s="118" t="s">
        <v>18508</v>
      </c>
      <c r="E297" s="118" t="s">
        <v>21103</v>
      </c>
      <c r="F297" s="118">
        <v>241</v>
      </c>
      <c r="G297" s="118" t="s">
        <v>20920</v>
      </c>
      <c r="H297" s="119">
        <v>-1470027</v>
      </c>
      <c r="I297" s="120">
        <v>46191</v>
      </c>
      <c r="J297" s="117"/>
      <c r="K297" s="117"/>
      <c r="L297" s="120">
        <v>46213</v>
      </c>
      <c r="M297" s="118" t="s">
        <v>21105</v>
      </c>
      <c r="N297" s="120">
        <v>46213</v>
      </c>
      <c r="O297" s="124" t="str">
        <f t="shared" si="4"/>
        <v>2411470027</v>
      </c>
      <c r="P297" t="str" cm="1">
        <f t="array" ref="P297">_xlfn.LET(_xlpm.s,_xlfn.SEQUENCE(25,1,0,1),_xlpm.off,CEILING(_xlpm.s/2,1)*IF(ISEVEN(_xlpm.s),1,-1),_xlpm.k,_xlfn.VSTACK($O297,VALUE($F297)&amp;($H297+_xlpm.off)),_xlpm.r,_xlfn.XLOOKUP(_xlpm.k,Table1[Column1],Table1[Column1],""),_xlpm.h,_xlfn._xlws.FILTER(_xlpm.r,_xlpm.r&lt;&gt;"",""),IFERROR(INDEX(_xlpm.h,1),""))</f>
        <v>241-1470027</v>
      </c>
    </row>
    <row r="298" spans="1:16" x14ac:dyDescent="0.2">
      <c r="A298" s="117">
        <v>296</v>
      </c>
      <c r="B298" s="117">
        <v>510017</v>
      </c>
      <c r="C298" s="118" t="s">
        <v>20977</v>
      </c>
      <c r="D298" s="118" t="s">
        <v>18508</v>
      </c>
      <c r="E298" s="118" t="s">
        <v>20980</v>
      </c>
      <c r="F298" s="118">
        <v>37759</v>
      </c>
      <c r="G298" s="118" t="s">
        <v>20921</v>
      </c>
      <c r="H298" s="121">
        <v>1259402</v>
      </c>
      <c r="I298" s="120">
        <v>46169</v>
      </c>
      <c r="J298" s="117"/>
      <c r="K298" s="117"/>
      <c r="L298" s="120">
        <v>46213</v>
      </c>
      <c r="M298" s="118" t="s">
        <v>21105</v>
      </c>
      <c r="N298" s="120">
        <v>46213</v>
      </c>
      <c r="O298" s="124" t="str">
        <f t="shared" si="4"/>
        <v>37759-1259402</v>
      </c>
      <c r="P298" t="str" cm="1">
        <f t="array" ref="P298">_xlfn.LET(_xlpm.s,_xlfn.SEQUENCE(25,1,0,1),_xlpm.off,CEILING(_xlpm.s/2,1)*IF(ISEVEN(_xlpm.s),1,-1),_xlpm.k,_xlfn.VSTACK($O298,VALUE($F298)&amp;($H298+_xlpm.off)),_xlpm.r,_xlfn.XLOOKUP(_xlpm.k,Table1[Column1],Table1[Column1],""),_xlpm.h,_xlfn._xlws.FILTER(_xlpm.r,_xlpm.r&lt;&gt;"",""),IFERROR(INDEX(_xlpm.h,1),""))</f>
        <v/>
      </c>
    </row>
    <row r="299" spans="1:16" x14ac:dyDescent="0.2">
      <c r="A299" s="117">
        <v>297</v>
      </c>
      <c r="B299" s="117">
        <v>510017</v>
      </c>
      <c r="C299" s="118" t="s">
        <v>20977</v>
      </c>
      <c r="D299" s="118" t="s">
        <v>18508</v>
      </c>
      <c r="E299" s="118" t="s">
        <v>20980</v>
      </c>
      <c r="F299" s="118">
        <v>36498</v>
      </c>
      <c r="G299" s="118" t="s">
        <v>20922</v>
      </c>
      <c r="H299" s="121">
        <v>2726136</v>
      </c>
      <c r="I299" s="120">
        <v>46165</v>
      </c>
      <c r="J299" s="117"/>
      <c r="K299" s="117"/>
      <c r="L299" s="120">
        <v>46213</v>
      </c>
      <c r="M299" s="118" t="s">
        <v>21105</v>
      </c>
      <c r="N299" s="120">
        <v>46213</v>
      </c>
      <c r="O299" s="124" t="str">
        <f t="shared" si="4"/>
        <v>36498-2726136</v>
      </c>
      <c r="P299" t="str" cm="1">
        <f t="array" ref="P299">_xlfn.LET(_xlpm.s,_xlfn.SEQUENCE(25,1,0,1),_xlpm.off,CEILING(_xlpm.s/2,1)*IF(ISEVEN(_xlpm.s),1,-1),_xlpm.k,_xlfn.VSTACK($O299,VALUE($F299)&amp;($H299+_xlpm.off)),_xlpm.r,_xlfn.XLOOKUP(_xlpm.k,Table1[Column1],Table1[Column1],""),_xlpm.h,_xlfn._xlws.FILTER(_xlpm.r,_xlpm.r&lt;&gt;"",""),IFERROR(INDEX(_xlpm.h,1),""))</f>
        <v/>
      </c>
    </row>
    <row r="300" spans="1:16" x14ac:dyDescent="0.2">
      <c r="A300" s="117">
        <v>298</v>
      </c>
      <c r="B300" s="117">
        <v>510018</v>
      </c>
      <c r="C300" s="118" t="s">
        <v>20977</v>
      </c>
      <c r="D300" s="118" t="s">
        <v>18508</v>
      </c>
      <c r="E300" s="118" t="s">
        <v>20980</v>
      </c>
      <c r="F300" s="118">
        <v>40570</v>
      </c>
      <c r="G300" s="118" t="s">
        <v>20923</v>
      </c>
      <c r="H300" s="121">
        <v>2399004</v>
      </c>
      <c r="I300" s="120">
        <v>46176</v>
      </c>
      <c r="J300" s="117"/>
      <c r="K300" s="117"/>
      <c r="L300" s="120">
        <v>46213</v>
      </c>
      <c r="M300" s="118" t="s">
        <v>21105</v>
      </c>
      <c r="N300" s="120">
        <v>46213</v>
      </c>
      <c r="O300" s="124" t="str">
        <f t="shared" si="4"/>
        <v>40570-2399004</v>
      </c>
      <c r="P300" t="str" cm="1">
        <f t="array" ref="P300">_xlfn.LET(_xlpm.s,_xlfn.SEQUENCE(25,1,0,1),_xlpm.off,CEILING(_xlpm.s/2,1)*IF(ISEVEN(_xlpm.s),1,-1),_xlpm.k,_xlfn.VSTACK($O300,VALUE($F300)&amp;($H300+_xlpm.off)),_xlpm.r,_xlfn.XLOOKUP(_xlpm.k,Table1[Column1],Table1[Column1],""),_xlpm.h,_xlfn._xlws.FILTER(_xlpm.r,_xlpm.r&lt;&gt;"",""),IFERROR(INDEX(_xlpm.h,1),""))</f>
        <v/>
      </c>
    </row>
    <row r="301" spans="1:16" x14ac:dyDescent="0.2">
      <c r="A301" s="117">
        <v>299</v>
      </c>
      <c r="B301" s="117">
        <v>510018</v>
      </c>
      <c r="C301" s="118" t="s">
        <v>20977</v>
      </c>
      <c r="D301" s="118" t="s">
        <v>18508</v>
      </c>
      <c r="E301" s="118" t="s">
        <v>20980</v>
      </c>
      <c r="F301" s="118">
        <v>40571</v>
      </c>
      <c r="G301" s="118" t="s">
        <v>20924</v>
      </c>
      <c r="H301" s="121">
        <v>596174</v>
      </c>
      <c r="I301" s="120">
        <v>46176</v>
      </c>
      <c r="J301" s="117"/>
      <c r="K301" s="117"/>
      <c r="L301" s="120">
        <v>46213</v>
      </c>
      <c r="M301" s="118" t="s">
        <v>21105</v>
      </c>
      <c r="N301" s="120">
        <v>46213</v>
      </c>
      <c r="O301" s="124" t="str">
        <f t="shared" si="4"/>
        <v>40571-596174</v>
      </c>
      <c r="P301" t="str" cm="1">
        <f t="array" ref="P301">_xlfn.LET(_xlpm.s,_xlfn.SEQUENCE(25,1,0,1),_xlpm.off,CEILING(_xlpm.s/2,1)*IF(ISEVEN(_xlpm.s),1,-1),_xlpm.k,_xlfn.VSTACK($O301,VALUE($F301)&amp;($H301+_xlpm.off)),_xlpm.r,_xlfn.XLOOKUP(_xlpm.k,Table1[Column1],Table1[Column1],""),_xlpm.h,_xlfn._xlws.FILTER(_xlpm.r,_xlpm.r&lt;&gt;"",""),IFERROR(INDEX(_xlpm.h,1),""))</f>
        <v/>
      </c>
    </row>
    <row r="302" spans="1:16" x14ac:dyDescent="0.2">
      <c r="A302" s="117">
        <v>300</v>
      </c>
      <c r="B302" s="117">
        <v>510018</v>
      </c>
      <c r="C302" s="118" t="s">
        <v>20977</v>
      </c>
      <c r="D302" s="118" t="s">
        <v>18508</v>
      </c>
      <c r="E302" s="118" t="s">
        <v>20980</v>
      </c>
      <c r="F302" s="118">
        <v>37930</v>
      </c>
      <c r="G302" s="118" t="s">
        <v>20925</v>
      </c>
      <c r="H302" s="121">
        <v>4866588</v>
      </c>
      <c r="I302" s="120">
        <v>46169</v>
      </c>
      <c r="J302" s="117"/>
      <c r="K302" s="117"/>
      <c r="L302" s="120">
        <v>46213</v>
      </c>
      <c r="M302" s="118" t="s">
        <v>21105</v>
      </c>
      <c r="N302" s="120">
        <v>46213</v>
      </c>
      <c r="O302" s="124" t="str">
        <f t="shared" si="4"/>
        <v>37930-4866588</v>
      </c>
      <c r="P302" t="str" cm="1">
        <f t="array" ref="P302">_xlfn.LET(_xlpm.s,_xlfn.SEQUENCE(25,1,0,1),_xlpm.off,CEILING(_xlpm.s/2,1)*IF(ISEVEN(_xlpm.s),1,-1),_xlpm.k,_xlfn.VSTACK($O302,VALUE($F302)&amp;($H302+_xlpm.off)),_xlpm.r,_xlfn.XLOOKUP(_xlpm.k,Table1[Column1],Table1[Column1],""),_xlpm.h,_xlfn._xlws.FILTER(_xlpm.r,_xlpm.r&lt;&gt;"",""),IFERROR(INDEX(_xlpm.h,1),""))</f>
        <v/>
      </c>
    </row>
    <row r="303" spans="1:16" x14ac:dyDescent="0.2">
      <c r="A303" s="117">
        <v>301</v>
      </c>
      <c r="B303" s="117">
        <v>510018</v>
      </c>
      <c r="C303" s="118" t="s">
        <v>20977</v>
      </c>
      <c r="D303" s="118" t="s">
        <v>18508</v>
      </c>
      <c r="E303" s="118" t="s">
        <v>20980</v>
      </c>
      <c r="F303" s="118">
        <v>37929</v>
      </c>
      <c r="G303" s="118" t="s">
        <v>20926</v>
      </c>
      <c r="H303" s="121">
        <v>1120770</v>
      </c>
      <c r="I303" s="120">
        <v>46169</v>
      </c>
      <c r="J303" s="117"/>
      <c r="K303" s="117"/>
      <c r="L303" s="120">
        <v>46213</v>
      </c>
      <c r="M303" s="118" t="s">
        <v>21105</v>
      </c>
      <c r="N303" s="120">
        <v>46213</v>
      </c>
      <c r="O303" s="124" t="str">
        <f t="shared" si="4"/>
        <v>37929-1120770</v>
      </c>
      <c r="P303" t="str" cm="1">
        <f t="array" ref="P303">_xlfn.LET(_xlpm.s,_xlfn.SEQUENCE(25,1,0,1),_xlpm.off,CEILING(_xlpm.s/2,1)*IF(ISEVEN(_xlpm.s),1,-1),_xlpm.k,_xlfn.VSTACK($O303,VALUE($F303)&amp;($H303+_xlpm.off)),_xlpm.r,_xlfn.XLOOKUP(_xlpm.k,Table1[Column1],Table1[Column1],""),_xlpm.h,_xlfn._xlws.FILTER(_xlpm.r,_xlpm.r&lt;&gt;"",""),IFERROR(INDEX(_xlpm.h,1),""))</f>
        <v/>
      </c>
    </row>
    <row r="304" spans="1:16" x14ac:dyDescent="0.2">
      <c r="A304" s="117">
        <v>302</v>
      </c>
      <c r="B304" s="117">
        <v>510018</v>
      </c>
      <c r="C304" s="118" t="s">
        <v>20977</v>
      </c>
      <c r="D304" s="118" t="s">
        <v>18508</v>
      </c>
      <c r="E304" s="118" t="s">
        <v>20980</v>
      </c>
      <c r="F304" s="118">
        <v>36499</v>
      </c>
      <c r="G304" s="118" t="s">
        <v>20927</v>
      </c>
      <c r="H304" s="121">
        <v>4470849</v>
      </c>
      <c r="I304" s="120">
        <v>46163</v>
      </c>
      <c r="J304" s="117"/>
      <c r="K304" s="117"/>
      <c r="L304" s="120">
        <v>46213</v>
      </c>
      <c r="M304" s="118" t="s">
        <v>21105</v>
      </c>
      <c r="N304" s="120">
        <v>46213</v>
      </c>
      <c r="O304" s="124" t="str">
        <f t="shared" si="4"/>
        <v>36499-4470849</v>
      </c>
      <c r="P304" t="str" cm="1">
        <f t="array" ref="P304">_xlfn.LET(_xlpm.s,_xlfn.SEQUENCE(25,1,0,1),_xlpm.off,CEILING(_xlpm.s/2,1)*IF(ISEVEN(_xlpm.s),1,-1),_xlpm.k,_xlfn.VSTACK($O304,VALUE($F304)&amp;($H304+_xlpm.off)),_xlpm.r,_xlfn.XLOOKUP(_xlpm.k,Table1[Column1],Table1[Column1],""),_xlpm.h,_xlfn._xlws.FILTER(_xlpm.r,_xlpm.r&lt;&gt;"",""),IFERROR(INDEX(_xlpm.h,1),""))</f>
        <v/>
      </c>
    </row>
    <row r="305" spans="1:16" x14ac:dyDescent="0.2">
      <c r="A305" s="117">
        <v>303</v>
      </c>
      <c r="B305" s="117">
        <v>510019</v>
      </c>
      <c r="C305" s="118" t="s">
        <v>20977</v>
      </c>
      <c r="D305" s="118" t="s">
        <v>18508</v>
      </c>
      <c r="E305" s="118" t="s">
        <v>20980</v>
      </c>
      <c r="F305" s="118">
        <v>39594</v>
      </c>
      <c r="G305" s="118" t="s">
        <v>20928</v>
      </c>
      <c r="H305" s="121">
        <v>5410017</v>
      </c>
      <c r="I305" s="120">
        <v>46175</v>
      </c>
      <c r="J305" s="117"/>
      <c r="K305" s="117"/>
      <c r="L305" s="120">
        <v>46213</v>
      </c>
      <c r="M305" s="118" t="s">
        <v>21105</v>
      </c>
      <c r="N305" s="120">
        <v>46213</v>
      </c>
      <c r="O305" s="124" t="str">
        <f t="shared" si="4"/>
        <v>39594-5410017</v>
      </c>
      <c r="P305" t="str" cm="1">
        <f t="array" ref="P305">_xlfn.LET(_xlpm.s,_xlfn.SEQUENCE(25,1,0,1),_xlpm.off,CEILING(_xlpm.s/2,1)*IF(ISEVEN(_xlpm.s),1,-1),_xlpm.k,_xlfn.VSTACK($O305,VALUE($F305)&amp;($H305+_xlpm.off)),_xlpm.r,_xlfn.XLOOKUP(_xlpm.k,Table1[Column1],Table1[Column1],""),_xlpm.h,_xlfn._xlws.FILTER(_xlpm.r,_xlpm.r&lt;&gt;"",""),IFERROR(INDEX(_xlpm.h,1),""))</f>
        <v/>
      </c>
    </row>
    <row r="306" spans="1:16" x14ac:dyDescent="0.2">
      <c r="A306" s="117">
        <v>304</v>
      </c>
      <c r="B306" s="117">
        <v>510019</v>
      </c>
      <c r="C306" s="118" t="s">
        <v>20977</v>
      </c>
      <c r="D306" s="118" t="s">
        <v>18508</v>
      </c>
      <c r="E306" s="118" t="s">
        <v>20980</v>
      </c>
      <c r="F306" s="118">
        <v>39593</v>
      </c>
      <c r="G306" s="118" t="s">
        <v>20929</v>
      </c>
      <c r="H306" s="121">
        <v>2399004</v>
      </c>
      <c r="I306" s="120">
        <v>46175</v>
      </c>
      <c r="J306" s="117"/>
      <c r="K306" s="117"/>
      <c r="L306" s="120">
        <v>46213</v>
      </c>
      <c r="M306" s="118" t="s">
        <v>21105</v>
      </c>
      <c r="N306" s="120">
        <v>46213</v>
      </c>
      <c r="O306" s="124" t="str">
        <f t="shared" si="4"/>
        <v>39593-2399004</v>
      </c>
      <c r="P306" t="str" cm="1">
        <f t="array" ref="P306">_xlfn.LET(_xlpm.s,_xlfn.SEQUENCE(25,1,0,1),_xlpm.off,CEILING(_xlpm.s/2,1)*IF(ISEVEN(_xlpm.s),1,-1),_xlpm.k,_xlfn.VSTACK($O306,VALUE($F306)&amp;($H306+_xlpm.off)),_xlpm.r,_xlfn.XLOOKUP(_xlpm.k,Table1[Column1],Table1[Column1],""),_xlpm.h,_xlfn._xlws.FILTER(_xlpm.r,_xlpm.r&lt;&gt;"",""),IFERROR(INDEX(_xlpm.h,1),""))</f>
        <v/>
      </c>
    </row>
    <row r="307" spans="1:16" x14ac:dyDescent="0.2">
      <c r="A307" s="117">
        <v>305</v>
      </c>
      <c r="B307" s="117">
        <v>510019</v>
      </c>
      <c r="C307" s="118" t="s">
        <v>20977</v>
      </c>
      <c r="D307" s="118" t="s">
        <v>18508</v>
      </c>
      <c r="E307" s="118" t="s">
        <v>20980</v>
      </c>
      <c r="F307" s="118">
        <v>39595</v>
      </c>
      <c r="G307" s="118" t="s">
        <v>20930</v>
      </c>
      <c r="H307" s="121">
        <v>596174</v>
      </c>
      <c r="I307" s="120">
        <v>46175</v>
      </c>
      <c r="J307" s="117"/>
      <c r="K307" s="117"/>
      <c r="L307" s="120">
        <v>46213</v>
      </c>
      <c r="M307" s="118" t="s">
        <v>21105</v>
      </c>
      <c r="N307" s="120">
        <v>46213</v>
      </c>
      <c r="O307" s="124" t="str">
        <f t="shared" si="4"/>
        <v>39595-596174</v>
      </c>
      <c r="P307" t="str" cm="1">
        <f t="array" ref="P307">_xlfn.LET(_xlpm.s,_xlfn.SEQUENCE(25,1,0,1),_xlpm.off,CEILING(_xlpm.s/2,1)*IF(ISEVEN(_xlpm.s),1,-1),_xlpm.k,_xlfn.VSTACK($O307,VALUE($F307)&amp;($H307+_xlpm.off)),_xlpm.r,_xlfn.XLOOKUP(_xlpm.k,Table1[Column1],Table1[Column1],""),_xlpm.h,_xlfn._xlws.FILTER(_xlpm.r,_xlpm.r&lt;&gt;"",""),IFERROR(INDEX(_xlpm.h,1),""))</f>
        <v/>
      </c>
    </row>
    <row r="308" spans="1:16" x14ac:dyDescent="0.2">
      <c r="A308" s="117">
        <v>306</v>
      </c>
      <c r="B308" s="117">
        <v>510020</v>
      </c>
      <c r="C308" s="118" t="s">
        <v>20977</v>
      </c>
      <c r="D308" s="118" t="s">
        <v>18508</v>
      </c>
      <c r="E308" s="118" t="s">
        <v>20988</v>
      </c>
      <c r="F308" s="118">
        <v>304</v>
      </c>
      <c r="G308" s="118" t="s">
        <v>20931</v>
      </c>
      <c r="H308" s="119">
        <v>-1271683</v>
      </c>
      <c r="I308" s="120">
        <v>46203</v>
      </c>
      <c r="J308" s="117"/>
      <c r="K308" s="117"/>
      <c r="L308" s="120">
        <v>46213</v>
      </c>
      <c r="M308" s="118" t="s">
        <v>21105</v>
      </c>
      <c r="N308" s="120">
        <v>46213</v>
      </c>
      <c r="O308" s="124" t="str">
        <f t="shared" si="4"/>
        <v>3041271683</v>
      </c>
      <c r="P308" t="str" cm="1">
        <f t="array" ref="P308">_xlfn.LET(_xlpm.s,_xlfn.SEQUENCE(25,1,0,1),_xlpm.off,CEILING(_xlpm.s/2,1)*IF(ISEVEN(_xlpm.s),1,-1),_xlpm.k,_xlfn.VSTACK($O308,VALUE($F308)&amp;($H308+_xlpm.off)),_xlpm.r,_xlfn.XLOOKUP(_xlpm.k,Table1[Column1],Table1[Column1],""),_xlpm.h,_xlfn._xlws.FILTER(_xlpm.r,_xlpm.r&lt;&gt;"",""),IFERROR(INDEX(_xlpm.h,1),""))</f>
        <v>304-1271682</v>
      </c>
    </row>
    <row r="309" spans="1:16" x14ac:dyDescent="0.2">
      <c r="A309" s="117">
        <v>307</v>
      </c>
      <c r="B309" s="117">
        <v>510020</v>
      </c>
      <c r="C309" s="118" t="s">
        <v>20977</v>
      </c>
      <c r="D309" s="118" t="s">
        <v>18508</v>
      </c>
      <c r="E309" s="118" t="s">
        <v>20980</v>
      </c>
      <c r="F309" s="118">
        <v>36493</v>
      </c>
      <c r="G309" s="118" t="s">
        <v>20932</v>
      </c>
      <c r="H309" s="121">
        <v>2241540</v>
      </c>
      <c r="I309" s="120">
        <v>46165</v>
      </c>
      <c r="J309" s="117"/>
      <c r="K309" s="117"/>
      <c r="L309" s="120">
        <v>46213</v>
      </c>
      <c r="M309" s="118" t="s">
        <v>21105</v>
      </c>
      <c r="N309" s="120">
        <v>46213</v>
      </c>
      <c r="O309" s="124" t="str">
        <f t="shared" si="4"/>
        <v>36493-2241540</v>
      </c>
      <c r="P309" t="str" cm="1">
        <f t="array" ref="P309">_xlfn.LET(_xlpm.s,_xlfn.SEQUENCE(25,1,0,1),_xlpm.off,CEILING(_xlpm.s/2,1)*IF(ISEVEN(_xlpm.s),1,-1),_xlpm.k,_xlfn.VSTACK($O309,VALUE($F309)&amp;($H309+_xlpm.off)),_xlpm.r,_xlfn.XLOOKUP(_xlpm.k,Table1[Column1],Table1[Column1],""),_xlpm.h,_xlfn._xlws.FILTER(_xlpm.r,_xlpm.r&lt;&gt;"",""),IFERROR(INDEX(_xlpm.h,1),""))</f>
        <v/>
      </c>
    </row>
    <row r="310" spans="1:16" x14ac:dyDescent="0.2">
      <c r="A310" s="117">
        <v>308</v>
      </c>
      <c r="B310" s="117">
        <v>510021</v>
      </c>
      <c r="C310" s="118" t="s">
        <v>20977</v>
      </c>
      <c r="D310" s="118" t="s">
        <v>18508</v>
      </c>
      <c r="E310" s="118" t="s">
        <v>20980</v>
      </c>
      <c r="F310" s="118">
        <v>39589</v>
      </c>
      <c r="G310" s="118" t="s">
        <v>20933</v>
      </c>
      <c r="H310" s="121">
        <v>3986253</v>
      </c>
      <c r="I310" s="120">
        <v>46176</v>
      </c>
      <c r="J310" s="117"/>
      <c r="K310" s="117"/>
      <c r="L310" s="120">
        <v>46213</v>
      </c>
      <c r="M310" s="118" t="s">
        <v>21105</v>
      </c>
      <c r="N310" s="120">
        <v>46213</v>
      </c>
      <c r="O310" s="124" t="str">
        <f t="shared" si="4"/>
        <v>39589-3986253</v>
      </c>
      <c r="P310" t="str" cm="1">
        <f t="array" ref="P310">_xlfn.LET(_xlpm.s,_xlfn.SEQUENCE(25,1,0,1),_xlpm.off,CEILING(_xlpm.s/2,1)*IF(ISEVEN(_xlpm.s),1,-1),_xlpm.k,_xlfn.VSTACK($O310,VALUE($F310)&amp;($H310+_xlpm.off)),_xlpm.r,_xlfn.XLOOKUP(_xlpm.k,Table1[Column1],Table1[Column1],""),_xlpm.h,_xlfn._xlws.FILTER(_xlpm.r,_xlpm.r&lt;&gt;"",""),IFERROR(INDEX(_xlpm.h,1),""))</f>
        <v/>
      </c>
    </row>
    <row r="311" spans="1:16" x14ac:dyDescent="0.2">
      <c r="A311" s="117">
        <v>309</v>
      </c>
      <c r="B311" s="117">
        <v>510021</v>
      </c>
      <c r="C311" s="118" t="s">
        <v>20977</v>
      </c>
      <c r="D311" s="118" t="s">
        <v>18508</v>
      </c>
      <c r="E311" s="118" t="s">
        <v>20980</v>
      </c>
      <c r="F311" s="118">
        <v>37755</v>
      </c>
      <c r="G311" s="118" t="s">
        <v>20934</v>
      </c>
      <c r="H311" s="121">
        <v>391500</v>
      </c>
      <c r="I311" s="120">
        <v>46170</v>
      </c>
      <c r="J311" s="117"/>
      <c r="K311" s="117"/>
      <c r="L311" s="120">
        <v>46213</v>
      </c>
      <c r="M311" s="118" t="s">
        <v>21105</v>
      </c>
      <c r="N311" s="120">
        <v>46213</v>
      </c>
      <c r="O311" s="124" t="str">
        <f t="shared" si="4"/>
        <v>37755-391500</v>
      </c>
      <c r="P311" t="str" cm="1">
        <f t="array" ref="P311">_xlfn.LET(_xlpm.s,_xlfn.SEQUENCE(25,1,0,1),_xlpm.off,CEILING(_xlpm.s/2,1)*IF(ISEVEN(_xlpm.s),1,-1),_xlpm.k,_xlfn.VSTACK($O311,VALUE($F311)&amp;($H311+_xlpm.off)),_xlpm.r,_xlfn.XLOOKUP(_xlpm.k,Table1[Column1],Table1[Column1],""),_xlpm.h,_xlfn._xlws.FILTER(_xlpm.r,_xlpm.r&lt;&gt;"",""),IFERROR(INDEX(_xlpm.h,1),""))</f>
        <v/>
      </c>
    </row>
    <row r="312" spans="1:16" x14ac:dyDescent="0.2">
      <c r="A312" s="117">
        <v>310</v>
      </c>
      <c r="B312" s="117">
        <v>510022</v>
      </c>
      <c r="C312" s="118" t="s">
        <v>20977</v>
      </c>
      <c r="D312" s="118" t="s">
        <v>18508</v>
      </c>
      <c r="E312" s="118" t="s">
        <v>20980</v>
      </c>
      <c r="F312" s="118">
        <v>37934</v>
      </c>
      <c r="G312" s="118" t="s">
        <v>20935</v>
      </c>
      <c r="H312" s="121">
        <v>2995178</v>
      </c>
      <c r="I312" s="120">
        <v>46172</v>
      </c>
      <c r="J312" s="117"/>
      <c r="K312" s="117"/>
      <c r="L312" s="120">
        <v>46213</v>
      </c>
      <c r="M312" s="118" t="s">
        <v>21105</v>
      </c>
      <c r="N312" s="120">
        <v>46213</v>
      </c>
      <c r="O312" s="124" t="str">
        <f t="shared" si="4"/>
        <v>37934-2995178</v>
      </c>
      <c r="P312" t="str" cm="1">
        <f t="array" ref="P312">_xlfn.LET(_xlpm.s,_xlfn.SEQUENCE(25,1,0,1),_xlpm.off,CEILING(_xlpm.s/2,1)*IF(ISEVEN(_xlpm.s),1,-1),_xlpm.k,_xlfn.VSTACK($O312,VALUE($F312)&amp;($H312+_xlpm.off)),_xlpm.r,_xlfn.XLOOKUP(_xlpm.k,Table1[Column1],Table1[Column1],""),_xlpm.h,_xlfn._xlws.FILTER(_xlpm.r,_xlpm.r&lt;&gt;"",""),IFERROR(INDEX(_xlpm.h,1),""))</f>
        <v/>
      </c>
    </row>
    <row r="313" spans="1:16" x14ac:dyDescent="0.2">
      <c r="A313" s="117">
        <v>311</v>
      </c>
      <c r="B313" s="117">
        <v>510022</v>
      </c>
      <c r="C313" s="118" t="s">
        <v>20977</v>
      </c>
      <c r="D313" s="118" t="s">
        <v>18508</v>
      </c>
      <c r="E313" s="118" t="s">
        <v>20980</v>
      </c>
      <c r="F313" s="118">
        <v>39588</v>
      </c>
      <c r="G313" s="118" t="s">
        <v>20936</v>
      </c>
      <c r="H313" s="121">
        <v>3004115</v>
      </c>
      <c r="I313" s="120">
        <v>46175</v>
      </c>
      <c r="J313" s="117"/>
      <c r="K313" s="117"/>
      <c r="L313" s="120">
        <v>46213</v>
      </c>
      <c r="M313" s="118" t="s">
        <v>21105</v>
      </c>
      <c r="N313" s="120">
        <v>46213</v>
      </c>
      <c r="O313" s="124" t="str">
        <f t="shared" si="4"/>
        <v>39588-3004115</v>
      </c>
      <c r="P313" t="str" cm="1">
        <f t="array" ref="P313">_xlfn.LET(_xlpm.s,_xlfn.SEQUENCE(25,1,0,1),_xlpm.off,CEILING(_xlpm.s/2,1)*IF(ISEVEN(_xlpm.s),1,-1),_xlpm.k,_xlfn.VSTACK($O313,VALUE($F313)&amp;($H313+_xlpm.off)),_xlpm.r,_xlfn.XLOOKUP(_xlpm.k,Table1[Column1],Table1[Column1],""),_xlpm.h,_xlfn._xlws.FILTER(_xlpm.r,_xlpm.r&lt;&gt;"",""),IFERROR(INDEX(_xlpm.h,1),""))</f>
        <v/>
      </c>
    </row>
    <row r="314" spans="1:16" x14ac:dyDescent="0.2">
      <c r="A314" s="117">
        <v>312</v>
      </c>
      <c r="B314" s="117">
        <v>510023</v>
      </c>
      <c r="C314" s="118" t="s">
        <v>20977</v>
      </c>
      <c r="D314" s="118" t="s">
        <v>18508</v>
      </c>
      <c r="E314" s="118" t="s">
        <v>20980</v>
      </c>
      <c r="F314" s="118">
        <v>37933</v>
      </c>
      <c r="G314" s="118" t="s">
        <v>20937</v>
      </c>
      <c r="H314" s="121">
        <v>1744713</v>
      </c>
      <c r="I314" s="120">
        <v>46174</v>
      </c>
      <c r="J314" s="117"/>
      <c r="K314" s="117"/>
      <c r="L314" s="120">
        <v>46213</v>
      </c>
      <c r="M314" s="118" t="s">
        <v>21105</v>
      </c>
      <c r="N314" s="120">
        <v>46213</v>
      </c>
      <c r="O314" s="124" t="str">
        <f t="shared" si="4"/>
        <v>37933-1744713</v>
      </c>
      <c r="P314" t="str" cm="1">
        <f t="array" ref="P314">_xlfn.LET(_xlpm.s,_xlfn.SEQUENCE(25,1,0,1),_xlpm.off,CEILING(_xlpm.s/2,1)*IF(ISEVEN(_xlpm.s),1,-1),_xlpm.k,_xlfn.VSTACK($O314,VALUE($F314)&amp;($H314+_xlpm.off)),_xlpm.r,_xlfn.XLOOKUP(_xlpm.k,Table1[Column1],Table1[Column1],""),_xlpm.h,_xlfn._xlws.FILTER(_xlpm.r,_xlpm.r&lt;&gt;"",""),IFERROR(INDEX(_xlpm.h,1),""))</f>
        <v/>
      </c>
    </row>
    <row r="315" spans="1:16" x14ac:dyDescent="0.2">
      <c r="A315" s="117">
        <v>313</v>
      </c>
      <c r="B315" s="117">
        <v>510024</v>
      </c>
      <c r="C315" s="118" t="s">
        <v>20977</v>
      </c>
      <c r="D315" s="118" t="s">
        <v>18508</v>
      </c>
      <c r="E315" s="118" t="s">
        <v>20980</v>
      </c>
      <c r="F315" s="118">
        <v>37758</v>
      </c>
      <c r="G315" s="118" t="s">
        <v>20938</v>
      </c>
      <c r="H315" s="121">
        <v>2042807</v>
      </c>
      <c r="I315" s="120">
        <v>46171</v>
      </c>
      <c r="J315" s="117"/>
      <c r="K315" s="117"/>
      <c r="L315" s="120">
        <v>46213</v>
      </c>
      <c r="M315" s="118" t="s">
        <v>21105</v>
      </c>
      <c r="N315" s="120">
        <v>46213</v>
      </c>
      <c r="O315" s="124" t="str">
        <f t="shared" si="4"/>
        <v>37758-2042807</v>
      </c>
      <c r="P315" t="str" cm="1">
        <f t="array" ref="P315">_xlfn.LET(_xlpm.s,_xlfn.SEQUENCE(25,1,0,1),_xlpm.off,CEILING(_xlpm.s/2,1)*IF(ISEVEN(_xlpm.s),1,-1),_xlpm.k,_xlfn.VSTACK($O315,VALUE($F315)&amp;($H315+_xlpm.off)),_xlpm.r,_xlfn.XLOOKUP(_xlpm.k,Table1[Column1],Table1[Column1],""),_xlpm.h,_xlfn._xlws.FILTER(_xlpm.r,_xlpm.r&lt;&gt;"",""),IFERROR(INDEX(_xlpm.h,1),""))</f>
        <v/>
      </c>
    </row>
    <row r="316" spans="1:16" x14ac:dyDescent="0.2">
      <c r="A316" s="117">
        <v>314</v>
      </c>
      <c r="B316" s="117">
        <v>510024</v>
      </c>
      <c r="C316" s="118" t="s">
        <v>20977</v>
      </c>
      <c r="D316" s="118" t="s">
        <v>18508</v>
      </c>
      <c r="E316" s="118" t="s">
        <v>20980</v>
      </c>
      <c r="F316" s="118">
        <v>39587</v>
      </c>
      <c r="G316" s="118" t="s">
        <v>20939</v>
      </c>
      <c r="H316" s="121">
        <v>993600</v>
      </c>
      <c r="I316" s="120">
        <v>46178</v>
      </c>
      <c r="J316" s="117"/>
      <c r="K316" s="117"/>
      <c r="L316" s="120">
        <v>46213</v>
      </c>
      <c r="M316" s="118" t="s">
        <v>21105</v>
      </c>
      <c r="N316" s="120">
        <v>46213</v>
      </c>
      <c r="O316" s="124" t="str">
        <f t="shared" si="4"/>
        <v>39587-993600</v>
      </c>
      <c r="P316" t="str" cm="1">
        <f t="array" ref="P316">_xlfn.LET(_xlpm.s,_xlfn.SEQUENCE(25,1,0,1),_xlpm.off,CEILING(_xlpm.s/2,1)*IF(ISEVEN(_xlpm.s),1,-1),_xlpm.k,_xlfn.VSTACK($O316,VALUE($F316)&amp;($H316+_xlpm.off)),_xlpm.r,_xlfn.XLOOKUP(_xlpm.k,Table1[Column1],Table1[Column1],""),_xlpm.h,_xlfn._xlws.FILTER(_xlpm.r,_xlpm.r&lt;&gt;"",""),IFERROR(INDEX(_xlpm.h,1),""))</f>
        <v/>
      </c>
    </row>
    <row r="317" spans="1:16" x14ac:dyDescent="0.2">
      <c r="A317" s="117">
        <v>315</v>
      </c>
      <c r="B317" s="117">
        <v>510025</v>
      </c>
      <c r="C317" s="118" t="s">
        <v>20977</v>
      </c>
      <c r="D317" s="118" t="s">
        <v>18508</v>
      </c>
      <c r="E317" s="118" t="s">
        <v>20980</v>
      </c>
      <c r="F317" s="118">
        <v>39600</v>
      </c>
      <c r="G317" s="118" t="s">
        <v>20940</v>
      </c>
      <c r="H317" s="121">
        <v>1987200</v>
      </c>
      <c r="I317" s="120">
        <v>46178</v>
      </c>
      <c r="J317" s="117"/>
      <c r="K317" s="117"/>
      <c r="L317" s="120">
        <v>46213</v>
      </c>
      <c r="M317" s="118" t="s">
        <v>21105</v>
      </c>
      <c r="N317" s="120">
        <v>46213</v>
      </c>
      <c r="O317" s="124" t="str">
        <f t="shared" si="4"/>
        <v>39600-1987200</v>
      </c>
      <c r="P317" t="str" cm="1">
        <f t="array" ref="P317">_xlfn.LET(_xlpm.s,_xlfn.SEQUENCE(25,1,0,1),_xlpm.off,CEILING(_xlpm.s/2,1)*IF(ISEVEN(_xlpm.s),1,-1),_xlpm.k,_xlfn.VSTACK($O317,VALUE($F317)&amp;($H317+_xlpm.off)),_xlpm.r,_xlfn.XLOOKUP(_xlpm.k,Table1[Column1],Table1[Column1],""),_xlpm.h,_xlfn._xlws.FILTER(_xlpm.r,_xlpm.r&lt;&gt;"",""),IFERROR(INDEX(_xlpm.h,1),""))</f>
        <v/>
      </c>
    </row>
    <row r="318" spans="1:16" x14ac:dyDescent="0.2">
      <c r="A318" s="117">
        <v>316</v>
      </c>
      <c r="B318" s="117">
        <v>510025</v>
      </c>
      <c r="C318" s="118" t="s">
        <v>20977</v>
      </c>
      <c r="D318" s="118" t="s">
        <v>18508</v>
      </c>
      <c r="E318" s="118" t="s">
        <v>20991</v>
      </c>
      <c r="F318" s="118">
        <v>168</v>
      </c>
      <c r="G318" s="118" t="s">
        <v>20941</v>
      </c>
      <c r="H318" s="119">
        <v>-2416754</v>
      </c>
      <c r="I318" s="120">
        <v>46190</v>
      </c>
      <c r="J318" s="117"/>
      <c r="K318" s="117"/>
      <c r="L318" s="120">
        <v>46213</v>
      </c>
      <c r="M318" s="118" t="s">
        <v>21105</v>
      </c>
      <c r="N318" s="120">
        <v>46213</v>
      </c>
      <c r="O318" s="124" t="str">
        <f t="shared" si="4"/>
        <v>1682416754</v>
      </c>
      <c r="P318" t="str" cm="1">
        <f t="array" ref="P318">_xlfn.LET(_xlpm.s,_xlfn.SEQUENCE(25,1,0,1),_xlpm.off,CEILING(_xlpm.s/2,1)*IF(ISEVEN(_xlpm.s),1,-1),_xlpm.k,_xlfn.VSTACK($O318,VALUE($F318)&amp;($H318+_xlpm.off)),_xlpm.r,_xlfn.XLOOKUP(_xlpm.k,Table1[Column1],Table1[Column1],""),_xlpm.h,_xlfn._xlws.FILTER(_xlpm.r,_xlpm.r&lt;&gt;"",""),IFERROR(INDEX(_xlpm.h,1),""))</f>
        <v>168-2416754</v>
      </c>
    </row>
    <row r="319" spans="1:16" x14ac:dyDescent="0.2">
      <c r="A319" s="117">
        <v>317</v>
      </c>
      <c r="B319" s="117">
        <v>510025</v>
      </c>
      <c r="C319" s="118" t="s">
        <v>20977</v>
      </c>
      <c r="D319" s="118" t="s">
        <v>18508</v>
      </c>
      <c r="E319" s="118" t="s">
        <v>20980</v>
      </c>
      <c r="F319" s="118">
        <v>39586</v>
      </c>
      <c r="G319" s="118" t="s">
        <v>20942</v>
      </c>
      <c r="H319" s="121">
        <v>2399004</v>
      </c>
      <c r="I319" s="120">
        <v>46175</v>
      </c>
      <c r="J319" s="117"/>
      <c r="K319" s="117"/>
      <c r="L319" s="120">
        <v>46213</v>
      </c>
      <c r="M319" s="118" t="s">
        <v>21105</v>
      </c>
      <c r="N319" s="120">
        <v>46213</v>
      </c>
      <c r="O319" s="124" t="str">
        <f t="shared" si="4"/>
        <v>39586-2399004</v>
      </c>
      <c r="P319" t="str" cm="1">
        <f t="array" ref="P319">_xlfn.LET(_xlpm.s,_xlfn.SEQUENCE(25,1,0,1),_xlpm.off,CEILING(_xlpm.s/2,1)*IF(ISEVEN(_xlpm.s),1,-1),_xlpm.k,_xlfn.VSTACK($O319,VALUE($F319)&amp;($H319+_xlpm.off)),_xlpm.r,_xlfn.XLOOKUP(_xlpm.k,Table1[Column1],Table1[Column1],""),_xlpm.h,_xlfn._xlws.FILTER(_xlpm.r,_xlpm.r&lt;&gt;"",""),IFERROR(INDEX(_xlpm.h,1),""))</f>
        <v/>
      </c>
    </row>
    <row r="320" spans="1:16" x14ac:dyDescent="0.2">
      <c r="A320" s="117">
        <v>318</v>
      </c>
      <c r="B320" s="117">
        <v>510025</v>
      </c>
      <c r="C320" s="118" t="s">
        <v>20977</v>
      </c>
      <c r="D320" s="118" t="s">
        <v>18508</v>
      </c>
      <c r="E320" s="118" t="s">
        <v>20980</v>
      </c>
      <c r="F320" s="118">
        <v>39601</v>
      </c>
      <c r="G320" s="118" t="s">
        <v>20943</v>
      </c>
      <c r="H320" s="121">
        <v>1744713</v>
      </c>
      <c r="I320" s="120">
        <v>46178</v>
      </c>
      <c r="J320" s="117"/>
      <c r="K320" s="117"/>
      <c r="L320" s="120">
        <v>46213</v>
      </c>
      <c r="M320" s="118" t="s">
        <v>21105</v>
      </c>
      <c r="N320" s="120">
        <v>46213</v>
      </c>
      <c r="O320" s="124" t="str">
        <f t="shared" si="4"/>
        <v>39601-1744713</v>
      </c>
      <c r="P320" t="str" cm="1">
        <f t="array" ref="P320">_xlfn.LET(_xlpm.s,_xlfn.SEQUENCE(25,1,0,1),_xlpm.off,CEILING(_xlpm.s/2,1)*IF(ISEVEN(_xlpm.s),1,-1),_xlpm.k,_xlfn.VSTACK($O320,VALUE($F320)&amp;($H320+_xlpm.off)),_xlpm.r,_xlfn.XLOOKUP(_xlpm.k,Table1[Column1],Table1[Column1],""),_xlpm.h,_xlfn._xlws.FILTER(_xlpm.r,_xlpm.r&lt;&gt;"",""),IFERROR(INDEX(_xlpm.h,1),""))</f>
        <v/>
      </c>
    </row>
    <row r="321" spans="1:16" x14ac:dyDescent="0.2">
      <c r="A321" s="117">
        <v>319</v>
      </c>
      <c r="B321" s="117">
        <v>510025</v>
      </c>
      <c r="C321" s="118" t="s">
        <v>20977</v>
      </c>
      <c r="D321" s="118" t="s">
        <v>18508</v>
      </c>
      <c r="E321" s="118" t="s">
        <v>20980</v>
      </c>
      <c r="F321" s="118">
        <v>37757</v>
      </c>
      <c r="G321" s="118" t="s">
        <v>20944</v>
      </c>
      <c r="H321" s="121">
        <v>5452272</v>
      </c>
      <c r="I321" s="120">
        <v>46168</v>
      </c>
      <c r="J321" s="117"/>
      <c r="K321" s="117"/>
      <c r="L321" s="120">
        <v>46213</v>
      </c>
      <c r="M321" s="118" t="s">
        <v>21105</v>
      </c>
      <c r="N321" s="120">
        <v>46213</v>
      </c>
      <c r="O321" s="124" t="str">
        <f t="shared" si="4"/>
        <v>37757-5452272</v>
      </c>
      <c r="P321" t="str" cm="1">
        <f t="array" ref="P321">_xlfn.LET(_xlpm.s,_xlfn.SEQUENCE(25,1,0,1),_xlpm.off,CEILING(_xlpm.s/2,1)*IF(ISEVEN(_xlpm.s),1,-1),_xlpm.k,_xlfn.VSTACK($O321,VALUE($F321)&amp;($H321+_xlpm.off)),_xlpm.r,_xlfn.XLOOKUP(_xlpm.k,Table1[Column1],Table1[Column1],""),_xlpm.h,_xlfn._xlws.FILTER(_xlpm.r,_xlpm.r&lt;&gt;"",""),IFERROR(INDEX(_xlpm.h,1),""))</f>
        <v/>
      </c>
    </row>
    <row r="322" spans="1:16" x14ac:dyDescent="0.2">
      <c r="A322" s="117">
        <v>320</v>
      </c>
      <c r="B322" s="117">
        <v>510025</v>
      </c>
      <c r="C322" s="118" t="s">
        <v>20977</v>
      </c>
      <c r="D322" s="118" t="s">
        <v>18508</v>
      </c>
      <c r="E322" s="118" t="s">
        <v>20980</v>
      </c>
      <c r="F322" s="118">
        <v>37932</v>
      </c>
      <c r="G322" s="118" t="s">
        <v>20945</v>
      </c>
      <c r="H322" s="121">
        <v>11995020</v>
      </c>
      <c r="I322" s="120">
        <v>46172</v>
      </c>
      <c r="J322" s="117"/>
      <c r="K322" s="117"/>
      <c r="L322" s="120">
        <v>46213</v>
      </c>
      <c r="M322" s="118" t="s">
        <v>21105</v>
      </c>
      <c r="N322" s="120">
        <v>46213</v>
      </c>
      <c r="O322" s="124" t="str">
        <f t="shared" si="4"/>
        <v>37932-11995020</v>
      </c>
      <c r="P322" t="str" cm="1">
        <f t="array" ref="P322">_xlfn.LET(_xlpm.s,_xlfn.SEQUENCE(25,1,0,1),_xlpm.off,CEILING(_xlpm.s/2,1)*IF(ISEVEN(_xlpm.s),1,-1),_xlpm.k,_xlfn.VSTACK($O322,VALUE($F322)&amp;($H322+_xlpm.off)),_xlpm.r,_xlfn.XLOOKUP(_xlpm.k,Table1[Column1],Table1[Column1],""),_xlpm.h,_xlfn._xlws.FILTER(_xlpm.r,_xlpm.r&lt;&gt;"",""),IFERROR(INDEX(_xlpm.h,1),""))</f>
        <v/>
      </c>
    </row>
    <row r="323" spans="1:16" x14ac:dyDescent="0.2">
      <c r="A323" s="117">
        <v>321</v>
      </c>
      <c r="B323" s="117">
        <v>510026</v>
      </c>
      <c r="C323" s="118" t="s">
        <v>20977</v>
      </c>
      <c r="D323" s="118" t="s">
        <v>18508</v>
      </c>
      <c r="E323" s="118" t="s">
        <v>20980</v>
      </c>
      <c r="F323" s="118">
        <v>39536</v>
      </c>
      <c r="G323" s="118" t="s">
        <v>20946</v>
      </c>
      <c r="H323" s="121">
        <v>4370517</v>
      </c>
      <c r="I323" s="120">
        <v>46171</v>
      </c>
      <c r="J323" s="117"/>
      <c r="K323" s="117"/>
      <c r="L323" s="120">
        <v>46213</v>
      </c>
      <c r="M323" s="118" t="s">
        <v>21105</v>
      </c>
      <c r="N323" s="120">
        <v>46213</v>
      </c>
      <c r="O323" s="124" t="str">
        <f t="shared" si="4"/>
        <v>39536-4370517</v>
      </c>
      <c r="P323" t="str" cm="1">
        <f t="array" ref="P323">_xlfn.LET(_xlpm.s,_xlfn.SEQUENCE(25,1,0,1),_xlpm.off,CEILING(_xlpm.s/2,1)*IF(ISEVEN(_xlpm.s),1,-1),_xlpm.k,_xlfn.VSTACK($O323,VALUE($F323)&amp;($H323+_xlpm.off)),_xlpm.r,_xlfn.XLOOKUP(_xlpm.k,Table1[Column1],Table1[Column1],""),_xlpm.h,_xlfn._xlws.FILTER(_xlpm.r,_xlpm.r&lt;&gt;"",""),IFERROR(INDEX(_xlpm.h,1),""))</f>
        <v/>
      </c>
    </row>
    <row r="324" spans="1:16" x14ac:dyDescent="0.2">
      <c r="A324" s="117">
        <v>322</v>
      </c>
      <c r="B324" s="117">
        <v>510026</v>
      </c>
      <c r="C324" s="118" t="s">
        <v>20977</v>
      </c>
      <c r="D324" s="118" t="s">
        <v>18508</v>
      </c>
      <c r="E324" s="118" t="s">
        <v>20980</v>
      </c>
      <c r="F324" s="118">
        <v>39534</v>
      </c>
      <c r="G324" s="118" t="s">
        <v>20947</v>
      </c>
      <c r="H324" s="121">
        <v>496800</v>
      </c>
      <c r="I324" s="120">
        <v>46171</v>
      </c>
      <c r="J324" s="117"/>
      <c r="K324" s="117"/>
      <c r="L324" s="120">
        <v>46213</v>
      </c>
      <c r="M324" s="118" t="s">
        <v>21105</v>
      </c>
      <c r="N324" s="120">
        <v>46213</v>
      </c>
      <c r="O324" s="124" t="str">
        <f t="shared" ref="O324:O387" si="5">VALUE(F324)&amp;-H324</f>
        <v>39534-496800</v>
      </c>
      <c r="P324" t="str" cm="1">
        <f t="array" ref="P324">_xlfn.LET(_xlpm.s,_xlfn.SEQUENCE(25,1,0,1),_xlpm.off,CEILING(_xlpm.s/2,1)*IF(ISEVEN(_xlpm.s),1,-1),_xlpm.k,_xlfn.VSTACK($O324,VALUE($F324)&amp;($H324+_xlpm.off)),_xlpm.r,_xlfn.XLOOKUP(_xlpm.k,Table1[Column1],Table1[Column1],""),_xlpm.h,_xlfn._xlws.FILTER(_xlpm.r,_xlpm.r&lt;&gt;"",""),IFERROR(INDEX(_xlpm.h,1),""))</f>
        <v/>
      </c>
    </row>
    <row r="325" spans="1:16" x14ac:dyDescent="0.2">
      <c r="A325" s="117">
        <v>323</v>
      </c>
      <c r="B325" s="117">
        <v>510027</v>
      </c>
      <c r="C325" s="118" t="s">
        <v>20977</v>
      </c>
      <c r="D325" s="118" t="s">
        <v>18508</v>
      </c>
      <c r="E325" s="118" t="s">
        <v>20993</v>
      </c>
      <c r="F325" s="118">
        <v>151</v>
      </c>
      <c r="G325" s="118" t="s">
        <v>20948</v>
      </c>
      <c r="H325" s="119">
        <v>-3023715</v>
      </c>
      <c r="I325" s="120">
        <v>46195</v>
      </c>
      <c r="J325" s="117"/>
      <c r="K325" s="117"/>
      <c r="L325" s="120">
        <v>46213</v>
      </c>
      <c r="M325" s="118" t="s">
        <v>21105</v>
      </c>
      <c r="N325" s="120">
        <v>46213</v>
      </c>
      <c r="O325" s="124" t="str">
        <f t="shared" si="5"/>
        <v>1513023715</v>
      </c>
      <c r="P325" t="str" cm="1">
        <f t="array" ref="P325">_xlfn.LET(_xlpm.s,_xlfn.SEQUENCE(25,1,0,1),_xlpm.off,CEILING(_xlpm.s/2,1)*IF(ISEVEN(_xlpm.s),1,-1),_xlpm.k,_xlfn.VSTACK($O325,VALUE($F325)&amp;($H325+_xlpm.off)),_xlpm.r,_xlfn.XLOOKUP(_xlpm.k,Table1[Column1],Table1[Column1],""),_xlpm.h,_xlfn._xlws.FILTER(_xlpm.r,_xlpm.r&lt;&gt;"",""),IFERROR(INDEX(_xlpm.h,1),""))</f>
        <v>151-3023715</v>
      </c>
    </row>
    <row r="326" spans="1:16" x14ac:dyDescent="0.2">
      <c r="A326" s="117">
        <v>324</v>
      </c>
      <c r="B326" s="117">
        <v>510027</v>
      </c>
      <c r="C326" s="118" t="s">
        <v>20977</v>
      </c>
      <c r="D326" s="118" t="s">
        <v>18508</v>
      </c>
      <c r="E326" s="118" t="s">
        <v>20993</v>
      </c>
      <c r="F326" s="118">
        <v>150</v>
      </c>
      <c r="G326" s="118" t="s">
        <v>20949</v>
      </c>
      <c r="H326" s="119">
        <v>-1589760</v>
      </c>
      <c r="I326" s="120">
        <v>46195</v>
      </c>
      <c r="J326" s="117"/>
      <c r="K326" s="117"/>
      <c r="L326" s="120">
        <v>46213</v>
      </c>
      <c r="M326" s="118" t="s">
        <v>21105</v>
      </c>
      <c r="N326" s="120">
        <v>46213</v>
      </c>
      <c r="O326" s="124" t="str">
        <f t="shared" si="5"/>
        <v>1501589760</v>
      </c>
      <c r="P326" t="str" cm="1">
        <f t="array" ref="P326">_xlfn.LET(_xlpm.s,_xlfn.SEQUENCE(25,1,0,1),_xlpm.off,CEILING(_xlpm.s/2,1)*IF(ISEVEN(_xlpm.s),1,-1),_xlpm.k,_xlfn.VSTACK($O326,VALUE($F326)&amp;($H326+_xlpm.off)),_xlpm.r,_xlfn.XLOOKUP(_xlpm.k,Table1[Column1],Table1[Column1],""),_xlpm.h,_xlfn._xlws.FILTER(_xlpm.r,_xlpm.r&lt;&gt;"",""),IFERROR(INDEX(_xlpm.h,1),""))</f>
        <v>150-1589760</v>
      </c>
    </row>
    <row r="327" spans="1:16" x14ac:dyDescent="0.2">
      <c r="A327" s="117">
        <v>325</v>
      </c>
      <c r="B327" s="117">
        <v>510027</v>
      </c>
      <c r="C327" s="118" t="s">
        <v>20977</v>
      </c>
      <c r="D327" s="118" t="s">
        <v>18508</v>
      </c>
      <c r="E327" s="118" t="s">
        <v>20980</v>
      </c>
      <c r="F327" s="118">
        <v>37931</v>
      </c>
      <c r="G327" s="118" t="s">
        <v>20950</v>
      </c>
      <c r="H327" s="121">
        <v>2241540</v>
      </c>
      <c r="I327" s="120">
        <v>46172</v>
      </c>
      <c r="J327" s="117"/>
      <c r="K327" s="117"/>
      <c r="L327" s="120">
        <v>46213</v>
      </c>
      <c r="M327" s="118" t="s">
        <v>21105</v>
      </c>
      <c r="N327" s="120">
        <v>46213</v>
      </c>
      <c r="O327" s="124" t="str">
        <f t="shared" si="5"/>
        <v>37931-2241540</v>
      </c>
      <c r="P327" t="str" cm="1">
        <f t="array" ref="P327">_xlfn.LET(_xlpm.s,_xlfn.SEQUENCE(25,1,0,1),_xlpm.off,CEILING(_xlpm.s/2,1)*IF(ISEVEN(_xlpm.s),1,-1),_xlpm.k,_xlfn.VSTACK($O327,VALUE($F327)&amp;($H327+_xlpm.off)),_xlpm.r,_xlfn.XLOOKUP(_xlpm.k,Table1[Column1],Table1[Column1],""),_xlpm.h,_xlfn._xlws.FILTER(_xlpm.r,_xlpm.r&lt;&gt;"",""),IFERROR(INDEX(_xlpm.h,1),""))</f>
        <v/>
      </c>
    </row>
    <row r="328" spans="1:16" x14ac:dyDescent="0.2">
      <c r="A328" s="117">
        <v>326</v>
      </c>
      <c r="B328" s="117">
        <v>510027</v>
      </c>
      <c r="C328" s="118" t="s">
        <v>20977</v>
      </c>
      <c r="D328" s="118" t="s">
        <v>18508</v>
      </c>
      <c r="E328" s="118" t="s">
        <v>20993</v>
      </c>
      <c r="F328" s="118">
        <v>165</v>
      </c>
      <c r="G328" s="118" t="s">
        <v>20951</v>
      </c>
      <c r="H328" s="119">
        <v>-1247523</v>
      </c>
      <c r="I328" s="120">
        <v>46209</v>
      </c>
      <c r="J328" s="117"/>
      <c r="K328" s="117"/>
      <c r="L328" s="120">
        <v>46213</v>
      </c>
      <c r="M328" s="118" t="s">
        <v>21105</v>
      </c>
      <c r="N328" s="120">
        <v>46213</v>
      </c>
      <c r="O328" s="124" t="str">
        <f t="shared" si="5"/>
        <v>1651247523</v>
      </c>
      <c r="P328" t="str" cm="1">
        <f t="array" ref="P328">_xlfn.LET(_xlpm.s,_xlfn.SEQUENCE(25,1,0,1),_xlpm.off,CEILING(_xlpm.s/2,1)*IF(ISEVEN(_xlpm.s),1,-1),_xlpm.k,_xlfn.VSTACK($O328,VALUE($F328)&amp;($H328+_xlpm.off)),_xlpm.r,_xlfn.XLOOKUP(_xlpm.k,Table1[Column1],Table1[Column1],""),_xlpm.h,_xlfn._xlws.FILTER(_xlpm.r,_xlpm.r&lt;&gt;"",""),IFERROR(INDEX(_xlpm.h,1),""))</f>
        <v>165-1247523</v>
      </c>
    </row>
    <row r="329" spans="1:16" x14ac:dyDescent="0.2">
      <c r="A329" s="117">
        <v>327</v>
      </c>
      <c r="B329" s="117">
        <v>510027</v>
      </c>
      <c r="C329" s="118" t="s">
        <v>20977</v>
      </c>
      <c r="D329" s="118" t="s">
        <v>18508</v>
      </c>
      <c r="E329" s="118" t="s">
        <v>20980</v>
      </c>
      <c r="F329" s="118">
        <v>36494</v>
      </c>
      <c r="G329" s="118" t="s">
        <v>20952</v>
      </c>
      <c r="H329" s="121">
        <v>3004115</v>
      </c>
      <c r="I329" s="120">
        <v>46165</v>
      </c>
      <c r="J329" s="117"/>
      <c r="K329" s="117"/>
      <c r="L329" s="120">
        <v>46213</v>
      </c>
      <c r="M329" s="118" t="s">
        <v>21105</v>
      </c>
      <c r="N329" s="120">
        <v>46213</v>
      </c>
      <c r="O329" s="124" t="str">
        <f t="shared" si="5"/>
        <v>36494-3004115</v>
      </c>
      <c r="P329" t="str" cm="1">
        <f t="array" ref="P329">_xlfn.LET(_xlpm.s,_xlfn.SEQUENCE(25,1,0,1),_xlpm.off,CEILING(_xlpm.s/2,1)*IF(ISEVEN(_xlpm.s),1,-1),_xlpm.k,_xlfn.VSTACK($O329,VALUE($F329)&amp;($H329+_xlpm.off)),_xlpm.r,_xlfn.XLOOKUP(_xlpm.k,Table1[Column1],Table1[Column1],""),_xlpm.h,_xlfn._xlws.FILTER(_xlpm.r,_xlpm.r&lt;&gt;"",""),IFERROR(INDEX(_xlpm.h,1),""))</f>
        <v/>
      </c>
    </row>
    <row r="330" spans="1:16" x14ac:dyDescent="0.2">
      <c r="A330" s="117">
        <v>328</v>
      </c>
      <c r="B330" s="117">
        <v>510028</v>
      </c>
      <c r="C330" s="118" t="s">
        <v>20977</v>
      </c>
      <c r="D330" s="118" t="s">
        <v>18508</v>
      </c>
      <c r="E330" s="118" t="s">
        <v>20980</v>
      </c>
      <c r="F330" s="118">
        <v>39585</v>
      </c>
      <c r="G330" s="118" t="s">
        <v>20953</v>
      </c>
      <c r="H330" s="121">
        <v>2399004</v>
      </c>
      <c r="I330" s="120">
        <v>46175</v>
      </c>
      <c r="J330" s="117"/>
      <c r="K330" s="117"/>
      <c r="L330" s="120">
        <v>46213</v>
      </c>
      <c r="M330" s="118" t="s">
        <v>21105</v>
      </c>
      <c r="N330" s="120">
        <v>46213</v>
      </c>
      <c r="O330" s="124" t="str">
        <f t="shared" si="5"/>
        <v>39585-2399004</v>
      </c>
      <c r="P330" t="str" cm="1">
        <f t="array" ref="P330">_xlfn.LET(_xlpm.s,_xlfn.SEQUENCE(25,1,0,1),_xlpm.off,CEILING(_xlpm.s/2,1)*IF(ISEVEN(_xlpm.s),1,-1),_xlpm.k,_xlfn.VSTACK($O330,VALUE($F330)&amp;($H330+_xlpm.off)),_xlpm.r,_xlfn.XLOOKUP(_xlpm.k,Table1[Column1],Table1[Column1],""),_xlpm.h,_xlfn._xlws.FILTER(_xlpm.r,_xlpm.r&lt;&gt;"",""),IFERROR(INDEX(_xlpm.h,1),""))</f>
        <v/>
      </c>
    </row>
    <row r="331" spans="1:16" x14ac:dyDescent="0.2">
      <c r="A331" s="117">
        <v>329</v>
      </c>
      <c r="B331" s="117">
        <v>510029</v>
      </c>
      <c r="C331" s="118" t="s">
        <v>20977</v>
      </c>
      <c r="D331" s="118" t="s">
        <v>18508</v>
      </c>
      <c r="E331" s="118" t="s">
        <v>20980</v>
      </c>
      <c r="F331" s="118">
        <v>36500</v>
      </c>
      <c r="G331" s="118" t="s">
        <v>20954</v>
      </c>
      <c r="H331" s="121">
        <v>5730251</v>
      </c>
      <c r="I331" s="120">
        <v>46164</v>
      </c>
      <c r="J331" s="117"/>
      <c r="K331" s="117"/>
      <c r="L331" s="120">
        <v>46213</v>
      </c>
      <c r="M331" s="118" t="s">
        <v>21105</v>
      </c>
      <c r="N331" s="120">
        <v>46213</v>
      </c>
      <c r="O331" s="124" t="str">
        <f t="shared" si="5"/>
        <v>36500-5730251</v>
      </c>
      <c r="P331" t="str" cm="1">
        <f t="array" ref="P331">_xlfn.LET(_xlpm.s,_xlfn.SEQUENCE(25,1,0,1),_xlpm.off,CEILING(_xlpm.s/2,1)*IF(ISEVEN(_xlpm.s),1,-1),_xlpm.k,_xlfn.VSTACK($O331,VALUE($F331)&amp;($H331+_xlpm.off)),_xlpm.r,_xlfn.XLOOKUP(_xlpm.k,Table1[Column1],Table1[Column1],""),_xlpm.h,_xlfn._xlws.FILTER(_xlpm.r,_xlpm.r&lt;&gt;"",""),IFERROR(INDEX(_xlpm.h,1),""))</f>
        <v/>
      </c>
    </row>
    <row r="332" spans="1:16" x14ac:dyDescent="0.2">
      <c r="A332" s="117">
        <v>330</v>
      </c>
      <c r="B332" s="117">
        <v>510029</v>
      </c>
      <c r="C332" s="118" t="s">
        <v>20977</v>
      </c>
      <c r="D332" s="118" t="s">
        <v>18508</v>
      </c>
      <c r="E332" s="118" t="s">
        <v>20980</v>
      </c>
      <c r="F332" s="118">
        <v>36501</v>
      </c>
      <c r="G332" s="118" t="s">
        <v>20955</v>
      </c>
      <c r="H332" s="121">
        <v>6120711</v>
      </c>
      <c r="I332" s="120">
        <v>46164</v>
      </c>
      <c r="J332" s="117"/>
      <c r="K332" s="117"/>
      <c r="L332" s="120">
        <v>46213</v>
      </c>
      <c r="M332" s="118" t="s">
        <v>21105</v>
      </c>
      <c r="N332" s="120">
        <v>46213</v>
      </c>
      <c r="O332" s="124" t="str">
        <f t="shared" si="5"/>
        <v>36501-6120711</v>
      </c>
      <c r="P332" t="str" cm="1">
        <f t="array" ref="P332">_xlfn.LET(_xlpm.s,_xlfn.SEQUENCE(25,1,0,1),_xlpm.off,CEILING(_xlpm.s/2,1)*IF(ISEVEN(_xlpm.s),1,-1),_xlpm.k,_xlfn.VSTACK($O332,VALUE($F332)&amp;($H332+_xlpm.off)),_xlpm.r,_xlfn.XLOOKUP(_xlpm.k,Table1[Column1],Table1[Column1],""),_xlpm.h,_xlfn._xlws.FILTER(_xlpm.r,_xlpm.r&lt;&gt;"",""),IFERROR(INDEX(_xlpm.h,1),""))</f>
        <v/>
      </c>
    </row>
    <row r="333" spans="1:16" x14ac:dyDescent="0.2">
      <c r="A333" s="117">
        <v>331</v>
      </c>
      <c r="B333" s="117">
        <v>510029</v>
      </c>
      <c r="C333" s="118" t="s">
        <v>20977</v>
      </c>
      <c r="D333" s="118" t="s">
        <v>18508</v>
      </c>
      <c r="E333" s="118" t="s">
        <v>21107</v>
      </c>
      <c r="F333" s="118">
        <v>65</v>
      </c>
      <c r="G333" s="118" t="s">
        <v>20956</v>
      </c>
      <c r="H333" s="119">
        <v>-2109170</v>
      </c>
      <c r="I333" s="120">
        <v>46184</v>
      </c>
      <c r="J333" s="117"/>
      <c r="K333" s="117"/>
      <c r="L333" s="120">
        <v>46213</v>
      </c>
      <c r="M333" s="118" t="s">
        <v>21105</v>
      </c>
      <c r="N333" s="120">
        <v>46213</v>
      </c>
      <c r="O333" s="124" t="str">
        <f t="shared" si="5"/>
        <v>652109170</v>
      </c>
      <c r="P333" t="str" cm="1">
        <f t="array" ref="P333">_xlfn.LET(_xlpm.s,_xlfn.SEQUENCE(25,1,0,1),_xlpm.off,CEILING(_xlpm.s/2,1)*IF(ISEVEN(_xlpm.s),1,-1),_xlpm.k,_xlfn.VSTACK($O333,VALUE($F333)&amp;($H333+_xlpm.off)),_xlpm.r,_xlfn.XLOOKUP(_xlpm.k,Table1[Column1],Table1[Column1],""),_xlpm.h,_xlfn._xlws.FILTER(_xlpm.r,_xlpm.r&lt;&gt;"",""),IFERROR(INDEX(_xlpm.h,1),""))</f>
        <v>65-2109170</v>
      </c>
    </row>
    <row r="334" spans="1:16" x14ac:dyDescent="0.2">
      <c r="A334" s="117">
        <v>332</v>
      </c>
      <c r="B334" s="117">
        <v>520090</v>
      </c>
      <c r="C334" s="118" t="s">
        <v>20977</v>
      </c>
      <c r="D334" s="118" t="s">
        <v>18508</v>
      </c>
      <c r="E334" s="118" t="s">
        <v>21108</v>
      </c>
      <c r="F334" s="118">
        <v>95</v>
      </c>
      <c r="G334" s="118" t="s">
        <v>20957</v>
      </c>
      <c r="H334" s="119">
        <v>-221653</v>
      </c>
      <c r="I334" s="120">
        <v>46197</v>
      </c>
      <c r="J334" s="117"/>
      <c r="K334" s="117"/>
      <c r="L334" s="120">
        <v>46213</v>
      </c>
      <c r="M334" s="118" t="s">
        <v>21105</v>
      </c>
      <c r="N334" s="120">
        <v>46213</v>
      </c>
      <c r="O334" s="124" t="str">
        <f t="shared" si="5"/>
        <v>95221653</v>
      </c>
      <c r="P334" t="str" cm="1">
        <f t="array" ref="P334">_xlfn.LET(_xlpm.s,_xlfn.SEQUENCE(25,1,0,1),_xlpm.off,CEILING(_xlpm.s/2,1)*IF(ISEVEN(_xlpm.s),1,-1),_xlpm.k,_xlfn.VSTACK($O334,VALUE($F334)&amp;($H334+_xlpm.off)),_xlpm.r,_xlfn.XLOOKUP(_xlpm.k,Table1[Column1],Table1[Column1],""),_xlpm.h,_xlfn._xlws.FILTER(_xlpm.r,_xlpm.r&lt;&gt;"",""),IFERROR(INDEX(_xlpm.h,1),""))</f>
        <v>95-221653</v>
      </c>
    </row>
    <row r="335" spans="1:16" x14ac:dyDescent="0.2">
      <c r="A335" s="117">
        <v>333</v>
      </c>
      <c r="B335" s="117">
        <v>570010</v>
      </c>
      <c r="C335" s="118" t="s">
        <v>20977</v>
      </c>
      <c r="D335" s="118" t="s">
        <v>18508</v>
      </c>
      <c r="E335" s="118" t="s">
        <v>20980</v>
      </c>
      <c r="F335" s="118">
        <v>37935</v>
      </c>
      <c r="G335" s="118" t="s">
        <v>20958</v>
      </c>
      <c r="H335" s="121">
        <v>3842816</v>
      </c>
      <c r="I335" s="120">
        <v>46172</v>
      </c>
      <c r="J335" s="117"/>
      <c r="K335" s="117"/>
      <c r="L335" s="120">
        <v>46213</v>
      </c>
      <c r="M335" s="118" t="s">
        <v>21105</v>
      </c>
      <c r="N335" s="120">
        <v>46213</v>
      </c>
      <c r="O335" s="124" t="str">
        <f t="shared" si="5"/>
        <v>37935-3842816</v>
      </c>
      <c r="P335" t="str" cm="1">
        <f t="array" ref="P335">_xlfn.LET(_xlpm.s,_xlfn.SEQUENCE(25,1,0,1),_xlpm.off,CEILING(_xlpm.s/2,1)*IF(ISEVEN(_xlpm.s),1,-1),_xlpm.k,_xlfn.VSTACK($O335,VALUE($F335)&amp;($H335+_xlpm.off)),_xlpm.r,_xlfn.XLOOKUP(_xlpm.k,Table1[Column1],Table1[Column1],""),_xlpm.h,_xlfn._xlws.FILTER(_xlpm.r,_xlpm.r&lt;&gt;"",""),IFERROR(INDEX(_xlpm.h,1),""))</f>
        <v/>
      </c>
    </row>
    <row r="336" spans="1:16" x14ac:dyDescent="0.2">
      <c r="A336" s="117">
        <v>334</v>
      </c>
      <c r="B336" s="117">
        <v>570010</v>
      </c>
      <c r="C336" s="118" t="s">
        <v>20977</v>
      </c>
      <c r="D336" s="118" t="s">
        <v>18508</v>
      </c>
      <c r="E336" s="118" t="s">
        <v>20980</v>
      </c>
      <c r="F336" s="118">
        <v>36496</v>
      </c>
      <c r="G336" s="118" t="s">
        <v>20959</v>
      </c>
      <c r="H336" s="121">
        <v>1259402</v>
      </c>
      <c r="I336" s="120">
        <v>46165</v>
      </c>
      <c r="J336" s="117"/>
      <c r="K336" s="117"/>
      <c r="L336" s="120">
        <v>46213</v>
      </c>
      <c r="M336" s="118" t="s">
        <v>21105</v>
      </c>
      <c r="N336" s="120">
        <v>46213</v>
      </c>
      <c r="O336" s="124" t="str">
        <f t="shared" si="5"/>
        <v>36496-1259402</v>
      </c>
      <c r="P336" t="str" cm="1">
        <f t="array" ref="P336">_xlfn.LET(_xlpm.s,_xlfn.SEQUENCE(25,1,0,1),_xlpm.off,CEILING(_xlpm.s/2,1)*IF(ISEVEN(_xlpm.s),1,-1),_xlpm.k,_xlfn.VSTACK($O336,VALUE($F336)&amp;($H336+_xlpm.off)),_xlpm.r,_xlfn.XLOOKUP(_xlpm.k,Table1[Column1],Table1[Column1],""),_xlpm.h,_xlfn._xlws.FILTER(_xlpm.r,_xlpm.r&lt;&gt;"",""),IFERROR(INDEX(_xlpm.h,1),""))</f>
        <v/>
      </c>
    </row>
    <row r="337" spans="1:16" x14ac:dyDescent="0.2">
      <c r="A337" s="117">
        <v>335</v>
      </c>
      <c r="B337" s="117">
        <v>570010</v>
      </c>
      <c r="C337" s="118" t="s">
        <v>20977</v>
      </c>
      <c r="D337" s="118" t="s">
        <v>18508</v>
      </c>
      <c r="E337" s="118" t="s">
        <v>20980</v>
      </c>
      <c r="F337" s="118">
        <v>37754</v>
      </c>
      <c r="G337" s="118" t="s">
        <v>20960</v>
      </c>
      <c r="H337" s="121">
        <v>4186148</v>
      </c>
      <c r="I337" s="120">
        <v>46169</v>
      </c>
      <c r="J337" s="117"/>
      <c r="K337" s="117"/>
      <c r="L337" s="120">
        <v>46213</v>
      </c>
      <c r="M337" s="118" t="s">
        <v>21105</v>
      </c>
      <c r="N337" s="120">
        <v>46213</v>
      </c>
      <c r="O337" s="124" t="str">
        <f t="shared" si="5"/>
        <v>37754-4186148</v>
      </c>
      <c r="P337" t="str" cm="1">
        <f t="array" ref="P337">_xlfn.LET(_xlpm.s,_xlfn.SEQUENCE(25,1,0,1),_xlpm.off,CEILING(_xlpm.s/2,1)*IF(ISEVEN(_xlpm.s),1,-1),_xlpm.k,_xlfn.VSTACK($O337,VALUE($F337)&amp;($H337+_xlpm.off)),_xlpm.r,_xlfn.XLOOKUP(_xlpm.k,Table1[Column1],Table1[Column1],""),_xlpm.h,_xlfn._xlws.FILTER(_xlpm.r,_xlpm.r&lt;&gt;"",""),IFERROR(INDEX(_xlpm.h,1),""))</f>
        <v/>
      </c>
    </row>
    <row r="338" spans="1:16" x14ac:dyDescent="0.2">
      <c r="A338" s="117">
        <v>336</v>
      </c>
      <c r="B338" s="117">
        <v>570010</v>
      </c>
      <c r="C338" s="118" t="s">
        <v>20977</v>
      </c>
      <c r="D338" s="118" t="s">
        <v>18508</v>
      </c>
      <c r="E338" s="118" t="s">
        <v>20980</v>
      </c>
      <c r="F338" s="118">
        <v>36497</v>
      </c>
      <c r="G338" s="118" t="s">
        <v>20961</v>
      </c>
      <c r="H338" s="121">
        <v>4263516</v>
      </c>
      <c r="I338" s="120">
        <v>46165</v>
      </c>
      <c r="J338" s="117"/>
      <c r="K338" s="117"/>
      <c r="L338" s="120">
        <v>46213</v>
      </c>
      <c r="M338" s="118" t="s">
        <v>21105</v>
      </c>
      <c r="N338" s="120">
        <v>46213</v>
      </c>
      <c r="O338" s="124" t="str">
        <f t="shared" si="5"/>
        <v>36497-4263516</v>
      </c>
      <c r="P338" t="str" cm="1">
        <f t="array" ref="P338">_xlfn.LET(_xlpm.s,_xlfn.SEQUENCE(25,1,0,1),_xlpm.off,CEILING(_xlpm.s/2,1)*IF(ISEVEN(_xlpm.s),1,-1),_xlpm.k,_xlfn.VSTACK($O338,VALUE($F338)&amp;($H338+_xlpm.off)),_xlpm.r,_xlfn.XLOOKUP(_xlpm.k,Table1[Column1],Table1[Column1],""),_xlpm.h,_xlfn._xlws.FILTER(_xlpm.r,_xlpm.r&lt;&gt;"",""),IFERROR(INDEX(_xlpm.h,1),""))</f>
        <v/>
      </c>
    </row>
    <row r="339" spans="1:16" x14ac:dyDescent="0.2">
      <c r="A339" s="117">
        <v>337</v>
      </c>
      <c r="B339" s="117">
        <v>510010</v>
      </c>
      <c r="C339" s="118" t="s">
        <v>20977</v>
      </c>
      <c r="D339" s="118" t="s">
        <v>18508</v>
      </c>
      <c r="E339" s="118" t="s">
        <v>20980</v>
      </c>
      <c r="F339" s="118">
        <v>31440</v>
      </c>
      <c r="G339" s="118" t="s">
        <v>20129</v>
      </c>
      <c r="H339" s="121">
        <v>8665650</v>
      </c>
      <c r="I339" s="120">
        <v>46141</v>
      </c>
      <c r="J339" s="117"/>
      <c r="K339" s="117"/>
      <c r="L339" s="120">
        <v>46183</v>
      </c>
      <c r="M339" s="118" t="s">
        <v>21109</v>
      </c>
      <c r="N339" s="120">
        <v>46183</v>
      </c>
      <c r="O339" s="124" t="str">
        <f t="shared" si="5"/>
        <v>31440-8665650</v>
      </c>
      <c r="P339" t="str" cm="1">
        <f t="array" ref="P339">_xlfn.LET(_xlpm.s,_xlfn.SEQUENCE(25,1,0,1),_xlpm.off,CEILING(_xlpm.s/2,1)*IF(ISEVEN(_xlpm.s),1,-1),_xlpm.k,_xlfn.VSTACK($O339,VALUE($F339)&amp;($H339+_xlpm.off)),_xlpm.r,_xlfn.XLOOKUP(_xlpm.k,Table1[Column1],Table1[Column1],""),_xlpm.h,_xlfn._xlws.FILTER(_xlpm.r,_xlpm.r&lt;&gt;"",""),IFERROR(INDEX(_xlpm.h,1),""))</f>
        <v/>
      </c>
    </row>
    <row r="340" spans="1:16" x14ac:dyDescent="0.2">
      <c r="A340" s="117">
        <v>338</v>
      </c>
      <c r="B340" s="117">
        <v>510010</v>
      </c>
      <c r="C340" s="118" t="s">
        <v>20977</v>
      </c>
      <c r="D340" s="118" t="s">
        <v>18508</v>
      </c>
      <c r="E340" s="118" t="s">
        <v>20978</v>
      </c>
      <c r="F340" s="118">
        <v>2385</v>
      </c>
      <c r="G340" s="118" t="s">
        <v>20099</v>
      </c>
      <c r="H340" s="119">
        <v>-2842738</v>
      </c>
      <c r="I340" s="120">
        <v>46170</v>
      </c>
      <c r="J340" s="117"/>
      <c r="K340" s="117"/>
      <c r="L340" s="120">
        <v>46183</v>
      </c>
      <c r="M340" s="118" t="s">
        <v>21109</v>
      </c>
      <c r="N340" s="120">
        <v>46183</v>
      </c>
      <c r="O340" s="124" t="str">
        <f t="shared" si="5"/>
        <v>23852842738</v>
      </c>
      <c r="P340" t="str" cm="1">
        <f t="array" ref="P340">_xlfn.LET(_xlpm.s,_xlfn.SEQUENCE(25,1,0,1),_xlpm.off,CEILING(_xlpm.s/2,1)*IF(ISEVEN(_xlpm.s),1,-1),_xlpm.k,_xlfn.VSTACK($O340,VALUE($F340)&amp;($H340+_xlpm.off)),_xlpm.r,_xlfn.XLOOKUP(_xlpm.k,Table1[Column1],Table1[Column1],""),_xlpm.h,_xlfn._xlws.FILTER(_xlpm.r,_xlpm.r&lt;&gt;"",""),IFERROR(INDEX(_xlpm.h,1),""))</f>
        <v>2385-2842739</v>
      </c>
    </row>
    <row r="341" spans="1:16" x14ac:dyDescent="0.2">
      <c r="A341" s="117">
        <v>339</v>
      </c>
      <c r="B341" s="117">
        <v>510010</v>
      </c>
      <c r="C341" s="118" t="s">
        <v>20977</v>
      </c>
      <c r="D341" s="118" t="s">
        <v>18508</v>
      </c>
      <c r="E341" s="118" t="s">
        <v>20980</v>
      </c>
      <c r="F341" s="118">
        <v>30234</v>
      </c>
      <c r="G341" s="118" t="s">
        <v>20108</v>
      </c>
      <c r="H341" s="121">
        <v>5583087</v>
      </c>
      <c r="I341" s="120">
        <v>46136</v>
      </c>
      <c r="J341" s="117"/>
      <c r="K341" s="117"/>
      <c r="L341" s="120">
        <v>46183</v>
      </c>
      <c r="M341" s="118" t="s">
        <v>21109</v>
      </c>
      <c r="N341" s="120">
        <v>46183</v>
      </c>
      <c r="O341" s="124" t="str">
        <f t="shared" si="5"/>
        <v>30234-5583087</v>
      </c>
      <c r="P341" t="str" cm="1">
        <f t="array" ref="P341">_xlfn.LET(_xlpm.s,_xlfn.SEQUENCE(25,1,0,1),_xlpm.off,CEILING(_xlpm.s/2,1)*IF(ISEVEN(_xlpm.s),1,-1),_xlpm.k,_xlfn.VSTACK($O341,VALUE($F341)&amp;($H341+_xlpm.off)),_xlpm.r,_xlfn.XLOOKUP(_xlpm.k,Table1[Column1],Table1[Column1],""),_xlpm.h,_xlfn._xlws.FILTER(_xlpm.r,_xlpm.r&lt;&gt;"",""),IFERROR(INDEX(_xlpm.h,1),""))</f>
        <v/>
      </c>
    </row>
    <row r="342" spans="1:16" x14ac:dyDescent="0.2">
      <c r="A342" s="117">
        <v>340</v>
      </c>
      <c r="B342" s="117">
        <v>510010</v>
      </c>
      <c r="C342" s="118" t="s">
        <v>20977</v>
      </c>
      <c r="D342" s="118" t="s">
        <v>18508</v>
      </c>
      <c r="E342" s="118" t="s">
        <v>20980</v>
      </c>
      <c r="F342" s="118">
        <v>31439</v>
      </c>
      <c r="G342" s="118" t="s">
        <v>20128</v>
      </c>
      <c r="H342" s="121">
        <v>1395765</v>
      </c>
      <c r="I342" s="120">
        <v>46141</v>
      </c>
      <c r="J342" s="117"/>
      <c r="K342" s="117"/>
      <c r="L342" s="120">
        <v>46183</v>
      </c>
      <c r="M342" s="118" t="s">
        <v>21109</v>
      </c>
      <c r="N342" s="120">
        <v>46183</v>
      </c>
      <c r="O342" s="124" t="str">
        <f t="shared" si="5"/>
        <v>31439-1395765</v>
      </c>
      <c r="P342" t="str" cm="1">
        <f t="array" ref="P342">_xlfn.LET(_xlpm.s,_xlfn.SEQUENCE(25,1,0,1),_xlpm.off,CEILING(_xlpm.s/2,1)*IF(ISEVEN(_xlpm.s),1,-1),_xlpm.k,_xlfn.VSTACK($O342,VALUE($F342)&amp;($H342+_xlpm.off)),_xlpm.r,_xlfn.XLOOKUP(_xlpm.k,Table1[Column1],Table1[Column1],""),_xlpm.h,_xlfn._xlws.FILTER(_xlpm.r,_xlpm.r&lt;&gt;"",""),IFERROR(INDEX(_xlpm.h,1),""))</f>
        <v/>
      </c>
    </row>
    <row r="343" spans="1:16" x14ac:dyDescent="0.2">
      <c r="A343" s="117">
        <v>341</v>
      </c>
      <c r="B343" s="117">
        <v>510011</v>
      </c>
      <c r="C343" s="118" t="s">
        <v>20977</v>
      </c>
      <c r="D343" s="118" t="s">
        <v>18508</v>
      </c>
      <c r="E343" s="118" t="s">
        <v>21106</v>
      </c>
      <c r="F343" s="118">
        <v>491</v>
      </c>
      <c r="G343" s="118" t="s">
        <v>20096</v>
      </c>
      <c r="H343" s="119">
        <v>-2455689</v>
      </c>
      <c r="I343" s="120">
        <v>46170</v>
      </c>
      <c r="J343" s="117"/>
      <c r="K343" s="117"/>
      <c r="L343" s="120">
        <v>46183</v>
      </c>
      <c r="M343" s="118" t="s">
        <v>21109</v>
      </c>
      <c r="N343" s="120">
        <v>46183</v>
      </c>
      <c r="O343" s="124" t="str">
        <f t="shared" si="5"/>
        <v>4912455689</v>
      </c>
      <c r="P343" t="str" cm="1">
        <f t="array" ref="P343">_xlfn.LET(_xlpm.s,_xlfn.SEQUENCE(25,1,0,1),_xlpm.off,CEILING(_xlpm.s/2,1)*IF(ISEVEN(_xlpm.s),1,-1),_xlpm.k,_xlfn.VSTACK($O343,VALUE($F343)&amp;($H343+_xlpm.off)),_xlpm.r,_xlfn.XLOOKUP(_xlpm.k,Table1[Column1],Table1[Column1],""),_xlpm.h,_xlfn._xlws.FILTER(_xlpm.r,_xlpm.r&lt;&gt;"",""),IFERROR(INDEX(_xlpm.h,1),""))</f>
        <v>491-2455689</v>
      </c>
    </row>
    <row r="344" spans="1:16" x14ac:dyDescent="0.2">
      <c r="A344" s="117">
        <v>342</v>
      </c>
      <c r="B344" s="117">
        <v>510011</v>
      </c>
      <c r="C344" s="118" t="s">
        <v>20977</v>
      </c>
      <c r="D344" s="118" t="s">
        <v>18508</v>
      </c>
      <c r="E344" s="118" t="s">
        <v>20980</v>
      </c>
      <c r="F344" s="118">
        <v>30080</v>
      </c>
      <c r="G344" s="118" t="s">
        <v>20104</v>
      </c>
      <c r="H344" s="121">
        <v>7070207</v>
      </c>
      <c r="I344" s="120">
        <v>46133</v>
      </c>
      <c r="J344" s="117"/>
      <c r="K344" s="117"/>
      <c r="L344" s="120">
        <v>46183</v>
      </c>
      <c r="M344" s="118" t="s">
        <v>21109</v>
      </c>
      <c r="N344" s="120">
        <v>46183</v>
      </c>
      <c r="O344" s="124" t="str">
        <f t="shared" si="5"/>
        <v>30080-7070207</v>
      </c>
      <c r="P344" t="str" cm="1">
        <f t="array" ref="P344">_xlfn.LET(_xlpm.s,_xlfn.SEQUENCE(25,1,0,1),_xlpm.off,CEILING(_xlpm.s/2,1)*IF(ISEVEN(_xlpm.s),1,-1),_xlpm.k,_xlfn.VSTACK($O344,VALUE($F344)&amp;($H344+_xlpm.off)),_xlpm.r,_xlfn.XLOOKUP(_xlpm.k,Table1[Column1],Table1[Column1],""),_xlpm.h,_xlfn._xlws.FILTER(_xlpm.r,_xlpm.r&lt;&gt;"",""),IFERROR(INDEX(_xlpm.h,1),""))</f>
        <v/>
      </c>
    </row>
    <row r="345" spans="1:16" x14ac:dyDescent="0.2">
      <c r="A345" s="117">
        <v>343</v>
      </c>
      <c r="B345" s="117">
        <v>510011</v>
      </c>
      <c r="C345" s="118" t="s">
        <v>20977</v>
      </c>
      <c r="D345" s="118" t="s">
        <v>18508</v>
      </c>
      <c r="E345" s="118" t="s">
        <v>20980</v>
      </c>
      <c r="F345" s="118">
        <v>30081</v>
      </c>
      <c r="G345" s="118" t="s">
        <v>20105</v>
      </c>
      <c r="H345" s="121">
        <v>5143649</v>
      </c>
      <c r="I345" s="120">
        <v>46134</v>
      </c>
      <c r="J345" s="117"/>
      <c r="K345" s="117"/>
      <c r="L345" s="120">
        <v>46183</v>
      </c>
      <c r="M345" s="118" t="s">
        <v>21109</v>
      </c>
      <c r="N345" s="120">
        <v>46183</v>
      </c>
      <c r="O345" s="124" t="str">
        <f t="shared" si="5"/>
        <v>30081-5143649</v>
      </c>
      <c r="P345" t="str" cm="1">
        <f t="array" ref="P345">_xlfn.LET(_xlpm.s,_xlfn.SEQUENCE(25,1,0,1),_xlpm.off,CEILING(_xlpm.s/2,1)*IF(ISEVEN(_xlpm.s),1,-1),_xlpm.k,_xlfn.VSTACK($O345,VALUE($F345)&amp;($H345+_xlpm.off)),_xlpm.r,_xlfn.XLOOKUP(_xlpm.k,Table1[Column1],Table1[Column1],""),_xlpm.h,_xlfn._xlws.FILTER(_xlpm.r,_xlpm.r&lt;&gt;"",""),IFERROR(INDEX(_xlpm.h,1),""))</f>
        <v/>
      </c>
    </row>
    <row r="346" spans="1:16" x14ac:dyDescent="0.2">
      <c r="A346" s="117">
        <v>344</v>
      </c>
      <c r="B346" s="117">
        <v>510011</v>
      </c>
      <c r="C346" s="118" t="s">
        <v>20977</v>
      </c>
      <c r="D346" s="118" t="s">
        <v>18508</v>
      </c>
      <c r="E346" s="118" t="s">
        <v>21106</v>
      </c>
      <c r="F346" s="118">
        <v>438</v>
      </c>
      <c r="G346" s="118" t="s">
        <v>20095</v>
      </c>
      <c r="H346" s="119">
        <v>-1971852</v>
      </c>
      <c r="I346" s="120">
        <v>46167</v>
      </c>
      <c r="J346" s="117"/>
      <c r="K346" s="117"/>
      <c r="L346" s="120">
        <v>46183</v>
      </c>
      <c r="M346" s="118" t="s">
        <v>21109</v>
      </c>
      <c r="N346" s="120">
        <v>46183</v>
      </c>
      <c r="O346" s="124" t="str">
        <f t="shared" si="5"/>
        <v>4381971852</v>
      </c>
      <c r="P346" t="str" cm="1">
        <f t="array" ref="P346">_xlfn.LET(_xlpm.s,_xlfn.SEQUENCE(25,1,0,1),_xlpm.off,CEILING(_xlpm.s/2,1)*IF(ISEVEN(_xlpm.s),1,-1),_xlpm.k,_xlfn.VSTACK($O346,VALUE($F346)&amp;($H346+_xlpm.off)),_xlpm.r,_xlfn.XLOOKUP(_xlpm.k,Table1[Column1],Table1[Column1],""),_xlpm.h,_xlfn._xlws.FILTER(_xlpm.r,_xlpm.r&lt;&gt;"",""),IFERROR(INDEX(_xlpm.h,1),""))</f>
        <v>438-1971852</v>
      </c>
    </row>
    <row r="347" spans="1:16" x14ac:dyDescent="0.2">
      <c r="A347" s="117">
        <v>345</v>
      </c>
      <c r="B347" s="117">
        <v>510011</v>
      </c>
      <c r="C347" s="118" t="s">
        <v>20977</v>
      </c>
      <c r="D347" s="118" t="s">
        <v>18508</v>
      </c>
      <c r="E347" s="118" t="s">
        <v>20980</v>
      </c>
      <c r="F347" s="118">
        <v>32832</v>
      </c>
      <c r="G347" s="118" t="s">
        <v>20134</v>
      </c>
      <c r="H347" s="121">
        <v>3327831</v>
      </c>
      <c r="I347" s="120">
        <v>46147</v>
      </c>
      <c r="J347" s="117"/>
      <c r="K347" s="117"/>
      <c r="L347" s="120">
        <v>46183</v>
      </c>
      <c r="M347" s="118" t="s">
        <v>21109</v>
      </c>
      <c r="N347" s="120">
        <v>46183</v>
      </c>
      <c r="O347" s="124" t="str">
        <f t="shared" si="5"/>
        <v>32832-3327831</v>
      </c>
      <c r="P347" t="str" cm="1">
        <f t="array" ref="P347">_xlfn.LET(_xlpm.s,_xlfn.SEQUENCE(25,1,0,1),_xlpm.off,CEILING(_xlpm.s/2,1)*IF(ISEVEN(_xlpm.s),1,-1),_xlpm.k,_xlfn.VSTACK($O347,VALUE($F347)&amp;($H347+_xlpm.off)),_xlpm.r,_xlfn.XLOOKUP(_xlpm.k,Table1[Column1],Table1[Column1],""),_xlpm.h,_xlfn._xlws.FILTER(_xlpm.r,_xlpm.r&lt;&gt;"",""),IFERROR(INDEX(_xlpm.h,1),""))</f>
        <v/>
      </c>
    </row>
    <row r="348" spans="1:16" x14ac:dyDescent="0.2">
      <c r="A348" s="117">
        <v>346</v>
      </c>
      <c r="B348" s="117">
        <v>510012</v>
      </c>
      <c r="C348" s="118" t="s">
        <v>20977</v>
      </c>
      <c r="D348" s="118" t="s">
        <v>18508</v>
      </c>
      <c r="E348" s="118" t="s">
        <v>20980</v>
      </c>
      <c r="F348" s="118">
        <v>32833</v>
      </c>
      <c r="G348" s="118" t="s">
        <v>20135</v>
      </c>
      <c r="H348" s="121">
        <v>953883</v>
      </c>
      <c r="I348" s="120">
        <v>46147</v>
      </c>
      <c r="J348" s="117"/>
      <c r="K348" s="117"/>
      <c r="L348" s="120">
        <v>46183</v>
      </c>
      <c r="M348" s="118" t="s">
        <v>21109</v>
      </c>
      <c r="N348" s="120">
        <v>46183</v>
      </c>
      <c r="O348" s="124" t="str">
        <f t="shared" si="5"/>
        <v>32833-953883</v>
      </c>
      <c r="P348" t="str" cm="1">
        <f t="array" ref="P348">_xlfn.LET(_xlpm.s,_xlfn.SEQUENCE(25,1,0,1),_xlpm.off,CEILING(_xlpm.s/2,1)*IF(ISEVEN(_xlpm.s),1,-1),_xlpm.k,_xlfn.VSTACK($O348,VALUE($F348)&amp;($H348+_xlpm.off)),_xlpm.r,_xlfn.XLOOKUP(_xlpm.k,Table1[Column1],Table1[Column1],""),_xlpm.h,_xlfn._xlws.FILTER(_xlpm.r,_xlpm.r&lt;&gt;"",""),IFERROR(INDEX(_xlpm.h,1),""))</f>
        <v/>
      </c>
    </row>
    <row r="349" spans="1:16" x14ac:dyDescent="0.2">
      <c r="A349" s="117">
        <v>347</v>
      </c>
      <c r="B349" s="117">
        <v>510012</v>
      </c>
      <c r="C349" s="118" t="s">
        <v>20977</v>
      </c>
      <c r="D349" s="118" t="s">
        <v>18508</v>
      </c>
      <c r="E349" s="118" t="s">
        <v>20980</v>
      </c>
      <c r="F349" s="118">
        <v>32834</v>
      </c>
      <c r="G349" s="118" t="s">
        <v>20136</v>
      </c>
      <c r="H349" s="121">
        <v>1512000</v>
      </c>
      <c r="I349" s="120">
        <v>46147</v>
      </c>
      <c r="J349" s="117"/>
      <c r="K349" s="117"/>
      <c r="L349" s="120">
        <v>46183</v>
      </c>
      <c r="M349" s="118" t="s">
        <v>21109</v>
      </c>
      <c r="N349" s="120">
        <v>46183</v>
      </c>
      <c r="O349" s="124" t="str">
        <f t="shared" si="5"/>
        <v>32834-1512000</v>
      </c>
      <c r="P349" t="str" cm="1">
        <f t="array" ref="P349">_xlfn.LET(_xlpm.s,_xlfn.SEQUENCE(25,1,0,1),_xlpm.off,CEILING(_xlpm.s/2,1)*IF(ISEVEN(_xlpm.s),1,-1),_xlpm.k,_xlfn.VSTACK($O349,VALUE($F349)&amp;($H349+_xlpm.off)),_xlpm.r,_xlfn.XLOOKUP(_xlpm.k,Table1[Column1],Table1[Column1],""),_xlpm.h,_xlfn._xlws.FILTER(_xlpm.r,_xlpm.r&lt;&gt;"",""),IFERROR(INDEX(_xlpm.h,1),""))</f>
        <v/>
      </c>
    </row>
    <row r="350" spans="1:16" x14ac:dyDescent="0.2">
      <c r="A350" s="117">
        <v>348</v>
      </c>
      <c r="B350" s="117">
        <v>510012</v>
      </c>
      <c r="C350" s="118" t="s">
        <v>20977</v>
      </c>
      <c r="D350" s="118" t="s">
        <v>18508</v>
      </c>
      <c r="E350" s="118" t="s">
        <v>20982</v>
      </c>
      <c r="F350" s="118">
        <v>378</v>
      </c>
      <c r="G350" s="118" t="s">
        <v>20094</v>
      </c>
      <c r="H350" s="119">
        <v>-3955444</v>
      </c>
      <c r="I350" s="120">
        <v>46161</v>
      </c>
      <c r="J350" s="117"/>
      <c r="K350" s="117"/>
      <c r="L350" s="120">
        <v>46183</v>
      </c>
      <c r="M350" s="118" t="s">
        <v>21109</v>
      </c>
      <c r="N350" s="120">
        <v>46183</v>
      </c>
      <c r="O350" s="124" t="str">
        <f t="shared" si="5"/>
        <v>3783955444</v>
      </c>
      <c r="P350" t="str" cm="1">
        <f t="array" ref="P350">_xlfn.LET(_xlpm.s,_xlfn.SEQUENCE(25,1,0,1),_xlpm.off,CEILING(_xlpm.s/2,1)*IF(ISEVEN(_xlpm.s),1,-1),_xlpm.k,_xlfn.VSTACK($O350,VALUE($F350)&amp;($H350+_xlpm.off)),_xlpm.r,_xlfn.XLOOKUP(_xlpm.k,Table1[Column1],Table1[Column1],""),_xlpm.h,_xlfn._xlws.FILTER(_xlpm.r,_xlpm.r&lt;&gt;"",""),IFERROR(INDEX(_xlpm.h,1),""))</f>
        <v>378-3955444</v>
      </c>
    </row>
    <row r="351" spans="1:16" x14ac:dyDescent="0.2">
      <c r="A351" s="117">
        <v>349</v>
      </c>
      <c r="B351" s="117">
        <v>510013</v>
      </c>
      <c r="C351" s="118" t="s">
        <v>20977</v>
      </c>
      <c r="D351" s="118" t="s">
        <v>18508</v>
      </c>
      <c r="E351" s="118" t="s">
        <v>20980</v>
      </c>
      <c r="F351" s="118">
        <v>34790</v>
      </c>
      <c r="G351" s="118" t="s">
        <v>20143</v>
      </c>
      <c r="H351" s="121">
        <v>238464</v>
      </c>
      <c r="I351" s="120">
        <v>46147</v>
      </c>
      <c r="J351" s="117"/>
      <c r="K351" s="117"/>
      <c r="L351" s="120">
        <v>46183</v>
      </c>
      <c r="M351" s="118" t="s">
        <v>21109</v>
      </c>
      <c r="N351" s="120">
        <v>46183</v>
      </c>
      <c r="O351" s="124" t="str">
        <f t="shared" si="5"/>
        <v>34790-238464</v>
      </c>
      <c r="P351" t="str" cm="1">
        <f t="array" ref="P351">_xlfn.LET(_xlpm.s,_xlfn.SEQUENCE(25,1,0,1),_xlpm.off,CEILING(_xlpm.s/2,1)*IF(ISEVEN(_xlpm.s),1,-1),_xlpm.k,_xlfn.VSTACK($O351,VALUE($F351)&amp;($H351+_xlpm.off)),_xlpm.r,_xlfn.XLOOKUP(_xlpm.k,Table1[Column1],Table1[Column1],""),_xlpm.h,_xlfn._xlws.FILTER(_xlpm.r,_xlpm.r&lt;&gt;"",""),IFERROR(INDEX(_xlpm.h,1),""))</f>
        <v/>
      </c>
    </row>
    <row r="352" spans="1:16" x14ac:dyDescent="0.2">
      <c r="A352" s="117">
        <v>350</v>
      </c>
      <c r="B352" s="117">
        <v>510013</v>
      </c>
      <c r="C352" s="118" t="s">
        <v>20977</v>
      </c>
      <c r="D352" s="118" t="s">
        <v>18508</v>
      </c>
      <c r="E352" s="118" t="s">
        <v>20980</v>
      </c>
      <c r="F352" s="118">
        <v>34791</v>
      </c>
      <c r="G352" s="118" t="s">
        <v>20144</v>
      </c>
      <c r="H352" s="121">
        <v>4433900</v>
      </c>
      <c r="I352" s="120">
        <v>46147</v>
      </c>
      <c r="J352" s="117"/>
      <c r="K352" s="117"/>
      <c r="L352" s="120">
        <v>46183</v>
      </c>
      <c r="M352" s="118" t="s">
        <v>21109</v>
      </c>
      <c r="N352" s="120">
        <v>46183</v>
      </c>
      <c r="O352" s="124" t="str">
        <f t="shared" si="5"/>
        <v>34791-4433900</v>
      </c>
      <c r="P352" t="str" cm="1">
        <f t="array" ref="P352">_xlfn.LET(_xlpm.s,_xlfn.SEQUENCE(25,1,0,1),_xlpm.off,CEILING(_xlpm.s/2,1)*IF(ISEVEN(_xlpm.s),1,-1),_xlpm.k,_xlfn.VSTACK($O352,VALUE($F352)&amp;($H352+_xlpm.off)),_xlpm.r,_xlfn.XLOOKUP(_xlpm.k,Table1[Column1],Table1[Column1],""),_xlpm.h,_xlfn._xlws.FILTER(_xlpm.r,_xlpm.r&lt;&gt;"",""),IFERROR(INDEX(_xlpm.h,1),""))</f>
        <v/>
      </c>
    </row>
    <row r="353" spans="1:16" x14ac:dyDescent="0.2">
      <c r="A353" s="117">
        <v>351</v>
      </c>
      <c r="B353" s="117">
        <v>510013</v>
      </c>
      <c r="C353" s="118" t="s">
        <v>20977</v>
      </c>
      <c r="D353" s="118" t="s">
        <v>18508</v>
      </c>
      <c r="E353" s="118" t="s">
        <v>20980</v>
      </c>
      <c r="F353" s="118">
        <v>32999</v>
      </c>
      <c r="G353" s="118" t="s">
        <v>20140</v>
      </c>
      <c r="H353" s="121">
        <v>1395765</v>
      </c>
      <c r="I353" s="120">
        <v>46141</v>
      </c>
      <c r="J353" s="117"/>
      <c r="K353" s="117"/>
      <c r="L353" s="120">
        <v>46183</v>
      </c>
      <c r="M353" s="118" t="s">
        <v>21109</v>
      </c>
      <c r="N353" s="120">
        <v>46183</v>
      </c>
      <c r="O353" s="124" t="str">
        <f t="shared" si="5"/>
        <v>32999-1395765</v>
      </c>
      <c r="P353" t="str" cm="1">
        <f t="array" ref="P353">_xlfn.LET(_xlpm.s,_xlfn.SEQUENCE(25,1,0,1),_xlpm.off,CEILING(_xlpm.s/2,1)*IF(ISEVEN(_xlpm.s),1,-1),_xlpm.k,_xlfn.VSTACK($O353,VALUE($F353)&amp;($H353+_xlpm.off)),_xlpm.r,_xlfn.XLOOKUP(_xlpm.k,Table1[Column1],Table1[Column1],""),_xlpm.h,_xlfn._xlws.FILTER(_xlpm.r,_xlpm.r&lt;&gt;"",""),IFERROR(INDEX(_xlpm.h,1),""))</f>
        <v/>
      </c>
    </row>
    <row r="354" spans="1:16" x14ac:dyDescent="0.2">
      <c r="A354" s="117">
        <v>352</v>
      </c>
      <c r="B354" s="117">
        <v>510014</v>
      </c>
      <c r="C354" s="118" t="s">
        <v>20977</v>
      </c>
      <c r="D354" s="118" t="s">
        <v>18508</v>
      </c>
      <c r="E354" s="118" t="s">
        <v>20980</v>
      </c>
      <c r="F354" s="118">
        <v>31484</v>
      </c>
      <c r="G354" s="118" t="s">
        <v>20130</v>
      </c>
      <c r="H354" s="121">
        <v>3778191</v>
      </c>
      <c r="I354" s="120">
        <v>46139</v>
      </c>
      <c r="J354" s="117"/>
      <c r="K354" s="117"/>
      <c r="L354" s="120">
        <v>46183</v>
      </c>
      <c r="M354" s="118" t="s">
        <v>21109</v>
      </c>
      <c r="N354" s="120">
        <v>46183</v>
      </c>
      <c r="O354" s="124" t="str">
        <f t="shared" si="5"/>
        <v>31484-3778191</v>
      </c>
      <c r="P354" t="str" cm="1">
        <f t="array" ref="P354">_xlfn.LET(_xlpm.s,_xlfn.SEQUENCE(25,1,0,1),_xlpm.off,CEILING(_xlpm.s/2,1)*IF(ISEVEN(_xlpm.s),1,-1),_xlpm.k,_xlfn.VSTACK($O354,VALUE($F354)&amp;($H354+_xlpm.off)),_xlpm.r,_xlfn.XLOOKUP(_xlpm.k,Table1[Column1],Table1[Column1],""),_xlpm.h,_xlfn._xlws.FILTER(_xlpm.r,_xlpm.r&lt;&gt;"",""),IFERROR(INDEX(_xlpm.h,1),""))</f>
        <v/>
      </c>
    </row>
    <row r="355" spans="1:16" x14ac:dyDescent="0.2">
      <c r="A355" s="117">
        <v>353</v>
      </c>
      <c r="B355" s="117">
        <v>510014</v>
      </c>
      <c r="C355" s="118" t="s">
        <v>20977</v>
      </c>
      <c r="D355" s="118" t="s">
        <v>18508</v>
      </c>
      <c r="E355" s="118" t="s">
        <v>20980</v>
      </c>
      <c r="F355" s="118">
        <v>31487</v>
      </c>
      <c r="G355" s="118" t="s">
        <v>20133</v>
      </c>
      <c r="H355" s="121">
        <v>4118877</v>
      </c>
      <c r="I355" s="120">
        <v>46139</v>
      </c>
      <c r="J355" s="117"/>
      <c r="K355" s="117"/>
      <c r="L355" s="120">
        <v>46183</v>
      </c>
      <c r="M355" s="118" t="s">
        <v>21109</v>
      </c>
      <c r="N355" s="120">
        <v>46183</v>
      </c>
      <c r="O355" s="124" t="str">
        <f t="shared" si="5"/>
        <v>31487-4118877</v>
      </c>
      <c r="P355" t="str" cm="1">
        <f t="array" ref="P355">_xlfn.LET(_xlpm.s,_xlfn.SEQUENCE(25,1,0,1),_xlpm.off,CEILING(_xlpm.s/2,1)*IF(ISEVEN(_xlpm.s),1,-1),_xlpm.k,_xlfn.VSTACK($O355,VALUE($F355)&amp;($H355+_xlpm.off)),_xlpm.r,_xlfn.XLOOKUP(_xlpm.k,Table1[Column1],Table1[Column1],""),_xlpm.h,_xlfn._xlws.FILTER(_xlpm.r,_xlpm.r&lt;&gt;"",""),IFERROR(INDEX(_xlpm.h,1),""))</f>
        <v/>
      </c>
    </row>
    <row r="356" spans="1:16" x14ac:dyDescent="0.2">
      <c r="A356" s="117">
        <v>354</v>
      </c>
      <c r="B356" s="117">
        <v>510014</v>
      </c>
      <c r="C356" s="118" t="s">
        <v>20977</v>
      </c>
      <c r="D356" s="118" t="s">
        <v>18508</v>
      </c>
      <c r="E356" s="118" t="s">
        <v>21102</v>
      </c>
      <c r="F356" s="118">
        <v>184</v>
      </c>
      <c r="G356" s="118" t="s">
        <v>20089</v>
      </c>
      <c r="H356" s="119">
        <v>-229500</v>
      </c>
      <c r="I356" s="120">
        <v>46169</v>
      </c>
      <c r="J356" s="117"/>
      <c r="K356" s="117"/>
      <c r="L356" s="120">
        <v>46183</v>
      </c>
      <c r="M356" s="118" t="s">
        <v>21109</v>
      </c>
      <c r="N356" s="120">
        <v>46183</v>
      </c>
      <c r="O356" s="124" t="str">
        <f t="shared" si="5"/>
        <v>184229500</v>
      </c>
      <c r="P356" t="str" cm="1">
        <f t="array" ref="P356">_xlfn.LET(_xlpm.s,_xlfn.SEQUENCE(25,1,0,1),_xlpm.off,CEILING(_xlpm.s/2,1)*IF(ISEVEN(_xlpm.s),1,-1),_xlpm.k,_xlfn.VSTACK($O356,VALUE($F356)&amp;($H356+_xlpm.off)),_xlpm.r,_xlfn.XLOOKUP(_xlpm.k,Table1[Column1],Table1[Column1],""),_xlpm.h,_xlfn._xlws.FILTER(_xlpm.r,_xlpm.r&lt;&gt;"",""),IFERROR(INDEX(_xlpm.h,1),""))</f>
        <v>184-229500</v>
      </c>
    </row>
    <row r="357" spans="1:16" x14ac:dyDescent="0.2">
      <c r="A357" s="117">
        <v>355</v>
      </c>
      <c r="B357" s="117">
        <v>510014</v>
      </c>
      <c r="C357" s="118" t="s">
        <v>20977</v>
      </c>
      <c r="D357" s="118" t="s">
        <v>18508</v>
      </c>
      <c r="E357" s="118" t="s">
        <v>20980</v>
      </c>
      <c r="F357" s="118">
        <v>31485</v>
      </c>
      <c r="G357" s="118" t="s">
        <v>20131</v>
      </c>
      <c r="H357" s="121">
        <v>769500</v>
      </c>
      <c r="I357" s="120">
        <v>46139</v>
      </c>
      <c r="J357" s="117"/>
      <c r="K357" s="117"/>
      <c r="L357" s="120">
        <v>46183</v>
      </c>
      <c r="M357" s="118" t="s">
        <v>21109</v>
      </c>
      <c r="N357" s="120">
        <v>46183</v>
      </c>
      <c r="O357" s="124" t="str">
        <f t="shared" si="5"/>
        <v>31485-769500</v>
      </c>
      <c r="P357" t="str" cm="1">
        <f t="array" ref="P357">_xlfn.LET(_xlpm.s,_xlfn.SEQUENCE(25,1,0,1),_xlpm.off,CEILING(_xlpm.s/2,1)*IF(ISEVEN(_xlpm.s),1,-1),_xlpm.k,_xlfn.VSTACK($O357,VALUE($F357)&amp;($H357+_xlpm.off)),_xlpm.r,_xlfn.XLOOKUP(_xlpm.k,Table1[Column1],Table1[Column1],""),_xlpm.h,_xlfn._xlws.FILTER(_xlpm.r,_xlpm.r&lt;&gt;"",""),IFERROR(INDEX(_xlpm.h,1),""))</f>
        <v/>
      </c>
    </row>
    <row r="358" spans="1:16" x14ac:dyDescent="0.2">
      <c r="A358" s="117">
        <v>356</v>
      </c>
      <c r="B358" s="117">
        <v>510015</v>
      </c>
      <c r="C358" s="118" t="s">
        <v>20977</v>
      </c>
      <c r="D358" s="118" t="s">
        <v>18508</v>
      </c>
      <c r="E358" s="118" t="s">
        <v>20980</v>
      </c>
      <c r="F358" s="118">
        <v>30247</v>
      </c>
      <c r="G358" s="118" t="s">
        <v>20121</v>
      </c>
      <c r="H358" s="121">
        <v>4887459</v>
      </c>
      <c r="I358" s="120">
        <v>46136</v>
      </c>
      <c r="J358" s="117"/>
      <c r="K358" s="117"/>
      <c r="L358" s="120">
        <v>46183</v>
      </c>
      <c r="M358" s="118" t="s">
        <v>21109</v>
      </c>
      <c r="N358" s="120">
        <v>46183</v>
      </c>
      <c r="O358" s="124" t="str">
        <f t="shared" si="5"/>
        <v>30247-4887459</v>
      </c>
      <c r="P358" t="str" cm="1">
        <f t="array" ref="P358">_xlfn.LET(_xlpm.s,_xlfn.SEQUENCE(25,1,0,1),_xlpm.off,CEILING(_xlpm.s/2,1)*IF(ISEVEN(_xlpm.s),1,-1),_xlpm.k,_xlfn.VSTACK($O358,VALUE($F358)&amp;($H358+_xlpm.off)),_xlpm.r,_xlfn.XLOOKUP(_xlpm.k,Table1[Column1],Table1[Column1],""),_xlpm.h,_xlfn._xlws.FILTER(_xlpm.r,_xlpm.r&lt;&gt;"",""),IFERROR(INDEX(_xlpm.h,1),""))</f>
        <v/>
      </c>
    </row>
    <row r="359" spans="1:16" x14ac:dyDescent="0.2">
      <c r="A359" s="117">
        <v>357</v>
      </c>
      <c r="B359" s="117">
        <v>510015</v>
      </c>
      <c r="C359" s="118" t="s">
        <v>20977</v>
      </c>
      <c r="D359" s="118" t="s">
        <v>18508</v>
      </c>
      <c r="E359" s="118" t="s">
        <v>20980</v>
      </c>
      <c r="F359" s="118">
        <v>30079</v>
      </c>
      <c r="G359" s="118" t="s">
        <v>20103</v>
      </c>
      <c r="H359" s="121">
        <v>1205348</v>
      </c>
      <c r="I359" s="120">
        <v>46133</v>
      </c>
      <c r="J359" s="117"/>
      <c r="K359" s="117"/>
      <c r="L359" s="120">
        <v>46183</v>
      </c>
      <c r="M359" s="118" t="s">
        <v>21109</v>
      </c>
      <c r="N359" s="120">
        <v>46183</v>
      </c>
      <c r="O359" s="124" t="str">
        <f t="shared" si="5"/>
        <v>30079-1205348</v>
      </c>
      <c r="P359" t="str" cm="1">
        <f t="array" ref="P359">_xlfn.LET(_xlpm.s,_xlfn.SEQUENCE(25,1,0,1),_xlpm.off,CEILING(_xlpm.s/2,1)*IF(ISEVEN(_xlpm.s),1,-1),_xlpm.k,_xlfn.VSTACK($O359,VALUE($F359)&amp;($H359+_xlpm.off)),_xlpm.r,_xlfn.XLOOKUP(_xlpm.k,Table1[Column1],Table1[Column1],""),_xlpm.h,_xlfn._xlws.FILTER(_xlpm.r,_xlpm.r&lt;&gt;"",""),IFERROR(INDEX(_xlpm.h,1),""))</f>
        <v/>
      </c>
    </row>
    <row r="360" spans="1:16" x14ac:dyDescent="0.2">
      <c r="A360" s="117">
        <v>358</v>
      </c>
      <c r="B360" s="117">
        <v>510015</v>
      </c>
      <c r="C360" s="118" t="s">
        <v>20977</v>
      </c>
      <c r="D360" s="118" t="s">
        <v>18508</v>
      </c>
      <c r="E360" s="118" t="s">
        <v>20983</v>
      </c>
      <c r="F360" s="118">
        <v>299</v>
      </c>
      <c r="G360" s="118" t="s">
        <v>20093</v>
      </c>
      <c r="H360" s="119">
        <v>-1614060</v>
      </c>
      <c r="I360" s="120">
        <v>46167</v>
      </c>
      <c r="J360" s="117"/>
      <c r="K360" s="117"/>
      <c r="L360" s="120">
        <v>46183</v>
      </c>
      <c r="M360" s="118" t="s">
        <v>21109</v>
      </c>
      <c r="N360" s="120">
        <v>46183</v>
      </c>
      <c r="O360" s="124" t="str">
        <f t="shared" si="5"/>
        <v>2991614060</v>
      </c>
      <c r="P360" t="str" cm="1">
        <f t="array" ref="P360">_xlfn.LET(_xlpm.s,_xlfn.SEQUENCE(25,1,0,1),_xlpm.off,CEILING(_xlpm.s/2,1)*IF(ISEVEN(_xlpm.s),1,-1),_xlpm.k,_xlfn.VSTACK($O360,VALUE($F360)&amp;($H360+_xlpm.off)),_xlpm.r,_xlfn.XLOOKUP(_xlpm.k,Table1[Column1],Table1[Column1],""),_xlpm.h,_xlfn._xlws.FILTER(_xlpm.r,_xlpm.r&lt;&gt;"",""),IFERROR(INDEX(_xlpm.h,1),""))</f>
        <v>299-1614060</v>
      </c>
    </row>
    <row r="361" spans="1:16" x14ac:dyDescent="0.2">
      <c r="A361" s="117">
        <v>359</v>
      </c>
      <c r="B361" s="117">
        <v>510015</v>
      </c>
      <c r="C361" s="118" t="s">
        <v>20977</v>
      </c>
      <c r="D361" s="118" t="s">
        <v>18508</v>
      </c>
      <c r="E361" s="118" t="s">
        <v>20980</v>
      </c>
      <c r="F361" s="118">
        <v>30248</v>
      </c>
      <c r="G361" s="118" t="s">
        <v>20122</v>
      </c>
      <c r="H361" s="121">
        <v>1395765</v>
      </c>
      <c r="I361" s="120">
        <v>46136</v>
      </c>
      <c r="J361" s="117"/>
      <c r="K361" s="117"/>
      <c r="L361" s="120">
        <v>46183</v>
      </c>
      <c r="M361" s="118" t="s">
        <v>21109</v>
      </c>
      <c r="N361" s="120">
        <v>46183</v>
      </c>
      <c r="O361" s="124" t="str">
        <f t="shared" si="5"/>
        <v>30248-1395765</v>
      </c>
      <c r="P361" t="str" cm="1">
        <f t="array" ref="P361">_xlfn.LET(_xlpm.s,_xlfn.SEQUENCE(25,1,0,1),_xlpm.off,CEILING(_xlpm.s/2,1)*IF(ISEVEN(_xlpm.s),1,-1),_xlpm.k,_xlfn.VSTACK($O361,VALUE($F361)&amp;($H361+_xlpm.off)),_xlpm.r,_xlfn.XLOOKUP(_xlpm.k,Table1[Column1],Table1[Column1],""),_xlpm.h,_xlfn._xlws.FILTER(_xlpm.r,_xlpm.r&lt;&gt;"",""),IFERROR(INDEX(_xlpm.h,1),""))</f>
        <v/>
      </c>
    </row>
    <row r="362" spans="1:16" x14ac:dyDescent="0.2">
      <c r="A362" s="117">
        <v>360</v>
      </c>
      <c r="B362" s="117">
        <v>510016</v>
      </c>
      <c r="C362" s="118" t="s">
        <v>20977</v>
      </c>
      <c r="D362" s="118" t="s">
        <v>18508</v>
      </c>
      <c r="E362" s="118" t="s">
        <v>20980</v>
      </c>
      <c r="F362" s="118">
        <v>30249</v>
      </c>
      <c r="G362" s="118" t="s">
        <v>20123</v>
      </c>
      <c r="H362" s="121">
        <v>1205348</v>
      </c>
      <c r="I362" s="120">
        <v>46144</v>
      </c>
      <c r="J362" s="117"/>
      <c r="K362" s="117"/>
      <c r="L362" s="120">
        <v>46183</v>
      </c>
      <c r="M362" s="118" t="s">
        <v>21109</v>
      </c>
      <c r="N362" s="120">
        <v>46183</v>
      </c>
      <c r="O362" s="124" t="str">
        <f t="shared" si="5"/>
        <v>30249-1205348</v>
      </c>
      <c r="P362" t="str" cm="1">
        <f t="array" ref="P362">_xlfn.LET(_xlpm.s,_xlfn.SEQUENCE(25,1,0,1),_xlpm.off,CEILING(_xlpm.s/2,1)*IF(ISEVEN(_xlpm.s),1,-1),_xlpm.k,_xlfn.VSTACK($O362,VALUE($F362)&amp;($H362+_xlpm.off)),_xlpm.r,_xlfn.XLOOKUP(_xlpm.k,Table1[Column1],Table1[Column1],""),_xlpm.h,_xlfn._xlws.FILTER(_xlpm.r,_xlpm.r&lt;&gt;"",""),IFERROR(INDEX(_xlpm.h,1),""))</f>
        <v/>
      </c>
    </row>
    <row r="363" spans="1:16" x14ac:dyDescent="0.2">
      <c r="A363" s="117">
        <v>361</v>
      </c>
      <c r="B363" s="117">
        <v>510017</v>
      </c>
      <c r="C363" s="118" t="s">
        <v>20977</v>
      </c>
      <c r="D363" s="118" t="s">
        <v>18508</v>
      </c>
      <c r="E363" s="118" t="s">
        <v>20980</v>
      </c>
      <c r="F363" s="118">
        <v>30078</v>
      </c>
      <c r="G363" s="118" t="s">
        <v>20102</v>
      </c>
      <c r="H363" s="121">
        <v>2571831</v>
      </c>
      <c r="I363" s="120">
        <v>46134</v>
      </c>
      <c r="J363" s="117"/>
      <c r="K363" s="117"/>
      <c r="L363" s="120">
        <v>46183</v>
      </c>
      <c r="M363" s="118" t="s">
        <v>21109</v>
      </c>
      <c r="N363" s="120">
        <v>46183</v>
      </c>
      <c r="O363" s="124" t="str">
        <f t="shared" si="5"/>
        <v>30078-2571831</v>
      </c>
      <c r="P363" t="str" cm="1">
        <f t="array" ref="P363">_xlfn.LET(_xlpm.s,_xlfn.SEQUENCE(25,1,0,1),_xlpm.off,CEILING(_xlpm.s/2,1)*IF(ISEVEN(_xlpm.s),1,-1),_xlpm.k,_xlfn.VSTACK($O363,VALUE($F363)&amp;($H363+_xlpm.off)),_xlpm.r,_xlfn.XLOOKUP(_xlpm.k,Table1[Column1],Table1[Column1],""),_xlpm.h,_xlfn._xlws.FILTER(_xlpm.r,_xlpm.r&lt;&gt;"",""),IFERROR(INDEX(_xlpm.h,1),""))</f>
        <v/>
      </c>
    </row>
    <row r="364" spans="1:16" x14ac:dyDescent="0.2">
      <c r="A364" s="117">
        <v>362</v>
      </c>
      <c r="B364" s="117">
        <v>510017</v>
      </c>
      <c r="C364" s="118" t="s">
        <v>20977</v>
      </c>
      <c r="D364" s="118" t="s">
        <v>18508</v>
      </c>
      <c r="E364" s="118" t="s">
        <v>21103</v>
      </c>
      <c r="F364" s="118">
        <v>199</v>
      </c>
      <c r="G364" s="118" t="s">
        <v>20091</v>
      </c>
      <c r="H364" s="119">
        <v>-1227540</v>
      </c>
      <c r="I364" s="120">
        <v>46168</v>
      </c>
      <c r="J364" s="117"/>
      <c r="K364" s="117"/>
      <c r="L364" s="120">
        <v>46183</v>
      </c>
      <c r="M364" s="118" t="s">
        <v>21109</v>
      </c>
      <c r="N364" s="120">
        <v>46183</v>
      </c>
      <c r="O364" s="124" t="str">
        <f t="shared" si="5"/>
        <v>1991227540</v>
      </c>
      <c r="P364" t="str" cm="1">
        <f t="array" ref="P364">_xlfn.LET(_xlpm.s,_xlfn.SEQUENCE(25,1,0,1),_xlpm.off,CEILING(_xlpm.s/2,1)*IF(ISEVEN(_xlpm.s),1,-1),_xlpm.k,_xlfn.VSTACK($O364,VALUE($F364)&amp;($H364+_xlpm.off)),_xlpm.r,_xlfn.XLOOKUP(_xlpm.k,Table1[Column1],Table1[Column1],""),_xlpm.h,_xlfn._xlws.FILTER(_xlpm.r,_xlpm.r&lt;&gt;"",""),IFERROR(INDEX(_xlpm.h,1),""))</f>
        <v>199-1227540</v>
      </c>
    </row>
    <row r="365" spans="1:16" x14ac:dyDescent="0.2">
      <c r="A365" s="117">
        <v>363</v>
      </c>
      <c r="B365" s="117">
        <v>510017</v>
      </c>
      <c r="C365" s="118" t="s">
        <v>20977</v>
      </c>
      <c r="D365" s="118" t="s">
        <v>18508</v>
      </c>
      <c r="E365" s="118" t="s">
        <v>20980</v>
      </c>
      <c r="F365" s="118">
        <v>30250</v>
      </c>
      <c r="G365" s="118" t="s">
        <v>20124</v>
      </c>
      <c r="H365" s="121">
        <v>1634243</v>
      </c>
      <c r="I365" s="120">
        <v>46141</v>
      </c>
      <c r="J365" s="117"/>
      <c r="K365" s="117"/>
      <c r="L365" s="120">
        <v>46183</v>
      </c>
      <c r="M365" s="118" t="s">
        <v>21109</v>
      </c>
      <c r="N365" s="120">
        <v>46183</v>
      </c>
      <c r="O365" s="124" t="str">
        <f t="shared" si="5"/>
        <v>30250-1634243</v>
      </c>
      <c r="P365" t="str" cm="1">
        <f t="array" ref="P365">_xlfn.LET(_xlpm.s,_xlfn.SEQUENCE(25,1,0,1),_xlpm.off,CEILING(_xlpm.s/2,1)*IF(ISEVEN(_xlpm.s),1,-1),_xlpm.k,_xlfn.VSTACK($O365,VALUE($F365)&amp;($H365+_xlpm.off)),_xlpm.r,_xlfn.XLOOKUP(_xlpm.k,Table1[Column1],Table1[Column1],""),_xlpm.h,_xlfn._xlws.FILTER(_xlpm.r,_xlpm.r&lt;&gt;"",""),IFERROR(INDEX(_xlpm.h,1),""))</f>
        <v/>
      </c>
    </row>
    <row r="366" spans="1:16" x14ac:dyDescent="0.2">
      <c r="A366" s="117">
        <v>364</v>
      </c>
      <c r="B366" s="117">
        <v>510018</v>
      </c>
      <c r="C366" s="118" t="s">
        <v>20977</v>
      </c>
      <c r="D366" s="118" t="s">
        <v>18508</v>
      </c>
      <c r="E366" s="118" t="s">
        <v>20980</v>
      </c>
      <c r="F366" s="118">
        <v>31438</v>
      </c>
      <c r="G366" s="118" t="s">
        <v>20127</v>
      </c>
      <c r="H366" s="121">
        <v>602667</v>
      </c>
      <c r="I366" s="120">
        <v>46141</v>
      </c>
      <c r="J366" s="117"/>
      <c r="K366" s="117"/>
      <c r="L366" s="120">
        <v>46183</v>
      </c>
      <c r="M366" s="118" t="s">
        <v>21109</v>
      </c>
      <c r="N366" s="120">
        <v>46183</v>
      </c>
      <c r="O366" s="124" t="str">
        <f t="shared" si="5"/>
        <v>31438-602667</v>
      </c>
      <c r="P366" t="str" cm="1">
        <f t="array" ref="P366">_xlfn.LET(_xlpm.s,_xlfn.SEQUENCE(25,1,0,1),_xlpm.off,CEILING(_xlpm.s/2,1)*IF(ISEVEN(_xlpm.s),1,-1),_xlpm.k,_xlfn.VSTACK($O366,VALUE($F366)&amp;($H366+_xlpm.off)),_xlpm.r,_xlfn.XLOOKUP(_xlpm.k,Table1[Column1],Table1[Column1],""),_xlpm.h,_xlfn._xlws.FILTER(_xlpm.r,_xlpm.r&lt;&gt;"",""),IFERROR(INDEX(_xlpm.h,1),""))</f>
        <v/>
      </c>
    </row>
    <row r="367" spans="1:16" x14ac:dyDescent="0.2">
      <c r="A367" s="117">
        <v>365</v>
      </c>
      <c r="B367" s="117">
        <v>510018</v>
      </c>
      <c r="C367" s="118" t="s">
        <v>20977</v>
      </c>
      <c r="D367" s="118" t="s">
        <v>18508</v>
      </c>
      <c r="E367" s="118" t="s">
        <v>20980</v>
      </c>
      <c r="F367" s="118">
        <v>32836</v>
      </c>
      <c r="G367" s="118" t="s">
        <v>20138</v>
      </c>
      <c r="H367" s="121">
        <v>1259402</v>
      </c>
      <c r="I367" s="120">
        <v>46148</v>
      </c>
      <c r="J367" s="117"/>
      <c r="K367" s="117"/>
      <c r="L367" s="120">
        <v>46183</v>
      </c>
      <c r="M367" s="118" t="s">
        <v>21109</v>
      </c>
      <c r="N367" s="120">
        <v>46183</v>
      </c>
      <c r="O367" s="124" t="str">
        <f t="shared" si="5"/>
        <v>32836-1259402</v>
      </c>
      <c r="P367" t="str" cm="1">
        <f t="array" ref="P367">_xlfn.LET(_xlpm.s,_xlfn.SEQUENCE(25,1,0,1),_xlpm.off,CEILING(_xlpm.s/2,1)*IF(ISEVEN(_xlpm.s),1,-1),_xlpm.k,_xlfn.VSTACK($O367,VALUE($F367)&amp;($H367+_xlpm.off)),_xlpm.r,_xlfn.XLOOKUP(_xlpm.k,Table1[Column1],Table1[Column1],""),_xlpm.h,_xlfn._xlws.FILTER(_xlpm.r,_xlpm.r&lt;&gt;"",""),IFERROR(INDEX(_xlpm.h,1),""))</f>
        <v/>
      </c>
    </row>
    <row r="368" spans="1:16" x14ac:dyDescent="0.2">
      <c r="A368" s="117">
        <v>366</v>
      </c>
      <c r="B368" s="117">
        <v>510018</v>
      </c>
      <c r="C368" s="118" t="s">
        <v>20977</v>
      </c>
      <c r="D368" s="118" t="s">
        <v>18508</v>
      </c>
      <c r="E368" s="118" t="s">
        <v>20980</v>
      </c>
      <c r="F368" s="118">
        <v>32835</v>
      </c>
      <c r="G368" s="118" t="s">
        <v>20137</v>
      </c>
      <c r="H368" s="121">
        <v>1872707</v>
      </c>
      <c r="I368" s="120">
        <v>46148</v>
      </c>
      <c r="J368" s="117"/>
      <c r="K368" s="117"/>
      <c r="L368" s="120">
        <v>46183</v>
      </c>
      <c r="M368" s="118" t="s">
        <v>21109</v>
      </c>
      <c r="N368" s="120">
        <v>46183</v>
      </c>
      <c r="O368" s="124" t="str">
        <f t="shared" si="5"/>
        <v>32835-1872707</v>
      </c>
      <c r="P368" t="str" cm="1">
        <f t="array" ref="P368">_xlfn.LET(_xlpm.s,_xlfn.SEQUENCE(25,1,0,1),_xlpm.off,CEILING(_xlpm.s/2,1)*IF(ISEVEN(_xlpm.s),1,-1),_xlpm.k,_xlfn.VSTACK($O368,VALUE($F368)&amp;($H368+_xlpm.off)),_xlpm.r,_xlfn.XLOOKUP(_xlpm.k,Table1[Column1],Table1[Column1],""),_xlpm.h,_xlfn._xlws.FILTER(_xlpm.r,_xlpm.r&lt;&gt;"",""),IFERROR(INDEX(_xlpm.h,1),""))</f>
        <v/>
      </c>
    </row>
    <row r="369" spans="1:16" x14ac:dyDescent="0.2">
      <c r="A369" s="117">
        <v>367</v>
      </c>
      <c r="B369" s="117">
        <v>510019</v>
      </c>
      <c r="C369" s="118" t="s">
        <v>20977</v>
      </c>
      <c r="D369" s="118" t="s">
        <v>18508</v>
      </c>
      <c r="E369" s="118" t="s">
        <v>20980</v>
      </c>
      <c r="F369" s="118">
        <v>30235</v>
      </c>
      <c r="G369" s="118" t="s">
        <v>20109</v>
      </c>
      <c r="H369" s="121">
        <v>783000</v>
      </c>
      <c r="I369" s="120">
        <v>46136</v>
      </c>
      <c r="J369" s="117"/>
      <c r="K369" s="117"/>
      <c r="L369" s="120">
        <v>46183</v>
      </c>
      <c r="M369" s="118" t="s">
        <v>21109</v>
      </c>
      <c r="N369" s="120">
        <v>46183</v>
      </c>
      <c r="O369" s="124" t="str">
        <f t="shared" si="5"/>
        <v>30235-783000</v>
      </c>
      <c r="P369" t="str" cm="1">
        <f t="array" ref="P369">_xlfn.LET(_xlpm.s,_xlfn.SEQUENCE(25,1,0,1),_xlpm.off,CEILING(_xlpm.s/2,1)*IF(ISEVEN(_xlpm.s),1,-1),_xlpm.k,_xlfn.VSTACK($O369,VALUE($F369)&amp;($H369+_xlpm.off)),_xlpm.r,_xlfn.XLOOKUP(_xlpm.k,Table1[Column1],Table1[Column1],""),_xlpm.h,_xlfn._xlws.FILTER(_xlpm.r,_xlpm.r&lt;&gt;"",""),IFERROR(INDEX(_xlpm.h,1),""))</f>
        <v/>
      </c>
    </row>
    <row r="370" spans="1:16" x14ac:dyDescent="0.2">
      <c r="A370" s="117">
        <v>368</v>
      </c>
      <c r="B370" s="117">
        <v>510019</v>
      </c>
      <c r="C370" s="118" t="s">
        <v>20977</v>
      </c>
      <c r="D370" s="118" t="s">
        <v>18508</v>
      </c>
      <c r="E370" s="118" t="s">
        <v>20980</v>
      </c>
      <c r="F370" s="118">
        <v>30082</v>
      </c>
      <c r="G370" s="118" t="s">
        <v>20106</v>
      </c>
      <c r="H370" s="121">
        <v>3174498</v>
      </c>
      <c r="I370" s="120">
        <v>46134</v>
      </c>
      <c r="J370" s="117"/>
      <c r="K370" s="117"/>
      <c r="L370" s="120">
        <v>46183</v>
      </c>
      <c r="M370" s="118" t="s">
        <v>21109</v>
      </c>
      <c r="N370" s="120">
        <v>46183</v>
      </c>
      <c r="O370" s="124" t="str">
        <f t="shared" si="5"/>
        <v>30082-3174498</v>
      </c>
      <c r="P370" t="str" cm="1">
        <f t="array" ref="P370">_xlfn.LET(_xlpm.s,_xlfn.SEQUENCE(25,1,0,1),_xlpm.off,CEILING(_xlpm.s/2,1)*IF(ISEVEN(_xlpm.s),1,-1),_xlpm.k,_xlfn.VSTACK($O370,VALUE($F370)&amp;($H370+_xlpm.off)),_xlpm.r,_xlfn.XLOOKUP(_xlpm.k,Table1[Column1],Table1[Column1],""),_xlpm.h,_xlfn._xlws.FILTER(_xlpm.r,_xlpm.r&lt;&gt;"",""),IFERROR(INDEX(_xlpm.h,1),""))</f>
        <v/>
      </c>
    </row>
    <row r="371" spans="1:16" x14ac:dyDescent="0.2">
      <c r="A371" s="117">
        <v>369</v>
      </c>
      <c r="B371" s="117">
        <v>510019</v>
      </c>
      <c r="C371" s="118" t="s">
        <v>20977</v>
      </c>
      <c r="D371" s="118" t="s">
        <v>18508</v>
      </c>
      <c r="E371" s="118" t="s">
        <v>20980</v>
      </c>
      <c r="F371" s="118">
        <v>30236</v>
      </c>
      <c r="G371" s="118" t="s">
        <v>20110</v>
      </c>
      <c r="H371" s="121">
        <v>5143649</v>
      </c>
      <c r="I371" s="120">
        <v>46136</v>
      </c>
      <c r="J371" s="117"/>
      <c r="K371" s="117"/>
      <c r="L371" s="120">
        <v>46183</v>
      </c>
      <c r="M371" s="118" t="s">
        <v>21109</v>
      </c>
      <c r="N371" s="120">
        <v>46183</v>
      </c>
      <c r="O371" s="124" t="str">
        <f t="shared" si="5"/>
        <v>30236-5143649</v>
      </c>
      <c r="P371" t="str" cm="1">
        <f t="array" ref="P371">_xlfn.LET(_xlpm.s,_xlfn.SEQUENCE(25,1,0,1),_xlpm.off,CEILING(_xlpm.s/2,1)*IF(ISEVEN(_xlpm.s),1,-1),_xlpm.k,_xlfn.VSTACK($O371,VALUE($F371)&amp;($H371+_xlpm.off)),_xlpm.r,_xlfn.XLOOKUP(_xlpm.k,Table1[Column1],Table1[Column1],""),_xlpm.h,_xlfn._xlws.FILTER(_xlpm.r,_xlpm.r&lt;&gt;"",""),IFERROR(INDEX(_xlpm.h,1),""))</f>
        <v/>
      </c>
    </row>
    <row r="372" spans="1:16" x14ac:dyDescent="0.2">
      <c r="A372" s="117">
        <v>370</v>
      </c>
      <c r="B372" s="117">
        <v>510019</v>
      </c>
      <c r="C372" s="118" t="s">
        <v>20977</v>
      </c>
      <c r="D372" s="118" t="s">
        <v>18508</v>
      </c>
      <c r="E372" s="118" t="s">
        <v>20980</v>
      </c>
      <c r="F372" s="118">
        <v>30237</v>
      </c>
      <c r="G372" s="118" t="s">
        <v>20111</v>
      </c>
      <c r="H372" s="121">
        <v>2295000</v>
      </c>
      <c r="I372" s="120">
        <v>46136</v>
      </c>
      <c r="J372" s="117"/>
      <c r="K372" s="117"/>
      <c r="L372" s="120">
        <v>46183</v>
      </c>
      <c r="M372" s="118" t="s">
        <v>21109</v>
      </c>
      <c r="N372" s="120">
        <v>46183</v>
      </c>
      <c r="O372" s="124" t="str">
        <f t="shared" si="5"/>
        <v>30237-2295000</v>
      </c>
      <c r="P372" t="str" cm="1">
        <f t="array" ref="P372">_xlfn.LET(_xlpm.s,_xlfn.SEQUENCE(25,1,0,1),_xlpm.off,CEILING(_xlpm.s/2,1)*IF(ISEVEN(_xlpm.s),1,-1),_xlpm.k,_xlfn.VSTACK($O372,VALUE($F372)&amp;($H372+_xlpm.off)),_xlpm.r,_xlfn.XLOOKUP(_xlpm.k,Table1[Column1],Table1[Column1],""),_xlpm.h,_xlfn._xlws.FILTER(_xlpm.r,_xlpm.r&lt;&gt;"",""),IFERROR(INDEX(_xlpm.h,1),""))</f>
        <v/>
      </c>
    </row>
    <row r="373" spans="1:16" x14ac:dyDescent="0.2">
      <c r="A373" s="117">
        <v>371</v>
      </c>
      <c r="B373" s="117">
        <v>510020</v>
      </c>
      <c r="C373" s="118" t="s">
        <v>20977</v>
      </c>
      <c r="D373" s="118" t="s">
        <v>18508</v>
      </c>
      <c r="E373" s="118" t="s">
        <v>20988</v>
      </c>
      <c r="F373" s="118">
        <v>228</v>
      </c>
      <c r="G373" s="118" t="s">
        <v>20092</v>
      </c>
      <c r="H373" s="119">
        <v>-1423467</v>
      </c>
      <c r="I373" s="120">
        <v>46157</v>
      </c>
      <c r="J373" s="117"/>
      <c r="K373" s="117"/>
      <c r="L373" s="120">
        <v>46183</v>
      </c>
      <c r="M373" s="118" t="s">
        <v>21109</v>
      </c>
      <c r="N373" s="120">
        <v>46183</v>
      </c>
      <c r="O373" s="124" t="str">
        <f t="shared" si="5"/>
        <v>2281423467</v>
      </c>
      <c r="P373" t="str" cm="1">
        <f t="array" ref="P373">_xlfn.LET(_xlpm.s,_xlfn.SEQUENCE(25,1,0,1),_xlpm.off,CEILING(_xlpm.s/2,1)*IF(ISEVEN(_xlpm.s),1,-1),_xlpm.k,_xlfn.VSTACK($O373,VALUE($F373)&amp;($H373+_xlpm.off)),_xlpm.r,_xlfn.XLOOKUP(_xlpm.k,Table1[Column1],Table1[Column1],""),_xlpm.h,_xlfn._xlws.FILTER(_xlpm.r,_xlpm.r&lt;&gt;"",""),IFERROR(INDEX(_xlpm.h,1),""))</f>
        <v>228-1423467</v>
      </c>
    </row>
    <row r="374" spans="1:16" x14ac:dyDescent="0.2">
      <c r="A374" s="117">
        <v>372</v>
      </c>
      <c r="B374" s="117">
        <v>510021</v>
      </c>
      <c r="C374" s="118" t="s">
        <v>20977</v>
      </c>
      <c r="D374" s="118" t="s">
        <v>18508</v>
      </c>
      <c r="E374" s="118" t="s">
        <v>20989</v>
      </c>
      <c r="F374" s="118">
        <v>105</v>
      </c>
      <c r="G374" s="118" t="s">
        <v>20084</v>
      </c>
      <c r="H374" s="119">
        <v>-1852502</v>
      </c>
      <c r="I374" s="120">
        <v>46168</v>
      </c>
      <c r="J374" s="117"/>
      <c r="K374" s="117"/>
      <c r="L374" s="120">
        <v>46183</v>
      </c>
      <c r="M374" s="118" t="s">
        <v>21109</v>
      </c>
      <c r="N374" s="120">
        <v>46183</v>
      </c>
      <c r="O374" s="124" t="str">
        <f t="shared" si="5"/>
        <v>1051852502</v>
      </c>
      <c r="P374" t="str" cm="1">
        <f t="array" ref="P374">_xlfn.LET(_xlpm.s,_xlfn.SEQUENCE(25,1,0,1),_xlpm.off,CEILING(_xlpm.s/2,1)*IF(ISEVEN(_xlpm.s),1,-1),_xlpm.k,_xlfn.VSTACK($O374,VALUE($F374)&amp;($H374+_xlpm.off)),_xlpm.r,_xlfn.XLOOKUP(_xlpm.k,Table1[Column1],Table1[Column1],""),_xlpm.h,_xlfn._xlws.FILTER(_xlpm.r,_xlpm.r&lt;&gt;"",""),IFERROR(INDEX(_xlpm.h,1),""))</f>
        <v>105-1852502</v>
      </c>
    </row>
    <row r="375" spans="1:16" x14ac:dyDescent="0.2">
      <c r="A375" s="117">
        <v>373</v>
      </c>
      <c r="B375" s="117">
        <v>510022</v>
      </c>
      <c r="C375" s="118" t="s">
        <v>20977</v>
      </c>
      <c r="D375" s="118" t="s">
        <v>18508</v>
      </c>
      <c r="E375" s="118" t="s">
        <v>20980</v>
      </c>
      <c r="F375" s="118">
        <v>30246</v>
      </c>
      <c r="G375" s="118" t="s">
        <v>20120</v>
      </c>
      <c r="H375" s="121">
        <v>2571831</v>
      </c>
      <c r="I375" s="120">
        <v>46137</v>
      </c>
      <c r="J375" s="117"/>
      <c r="K375" s="117"/>
      <c r="L375" s="120">
        <v>46183</v>
      </c>
      <c r="M375" s="118" t="s">
        <v>21109</v>
      </c>
      <c r="N375" s="120">
        <v>46183</v>
      </c>
      <c r="O375" s="124" t="str">
        <f t="shared" si="5"/>
        <v>30246-2571831</v>
      </c>
      <c r="P375" t="str" cm="1">
        <f t="array" ref="P375">_xlfn.LET(_xlpm.s,_xlfn.SEQUENCE(25,1,0,1),_xlpm.off,CEILING(_xlpm.s/2,1)*IF(ISEVEN(_xlpm.s),1,-1),_xlpm.k,_xlfn.VSTACK($O375,VALUE($F375)&amp;($H375+_xlpm.off)),_xlpm.r,_xlfn.XLOOKUP(_xlpm.k,Table1[Column1],Table1[Column1],""),_xlpm.h,_xlfn._xlws.FILTER(_xlpm.r,_xlpm.r&lt;&gt;"",""),IFERROR(INDEX(_xlpm.h,1),""))</f>
        <v/>
      </c>
    </row>
    <row r="376" spans="1:16" x14ac:dyDescent="0.2">
      <c r="A376" s="117">
        <v>374</v>
      </c>
      <c r="B376" s="117">
        <v>510022</v>
      </c>
      <c r="C376" s="118" t="s">
        <v>20977</v>
      </c>
      <c r="D376" s="118" t="s">
        <v>18508</v>
      </c>
      <c r="E376" s="118" t="s">
        <v>20990</v>
      </c>
      <c r="F376" s="118">
        <v>178</v>
      </c>
      <c r="G376" s="118" t="s">
        <v>20088</v>
      </c>
      <c r="H376" s="119">
        <v>-1784508</v>
      </c>
      <c r="I376" s="120">
        <v>46167</v>
      </c>
      <c r="J376" s="117"/>
      <c r="K376" s="117"/>
      <c r="L376" s="120">
        <v>46183</v>
      </c>
      <c r="M376" s="118" t="s">
        <v>21109</v>
      </c>
      <c r="N376" s="120">
        <v>46183</v>
      </c>
      <c r="O376" s="124" t="str">
        <f t="shared" si="5"/>
        <v>1781784508</v>
      </c>
      <c r="P376" t="str" cm="1">
        <f t="array" ref="P376">_xlfn.LET(_xlpm.s,_xlfn.SEQUENCE(25,1,0,1),_xlpm.off,CEILING(_xlpm.s/2,1)*IF(ISEVEN(_xlpm.s),1,-1),_xlpm.k,_xlfn.VSTACK($O376,VALUE($F376)&amp;($H376+_xlpm.off)),_xlpm.r,_xlfn.XLOOKUP(_xlpm.k,Table1[Column1],Table1[Column1],""),_xlpm.h,_xlfn._xlws.FILTER(_xlpm.r,_xlpm.r&lt;&gt;"",""),IFERROR(INDEX(_xlpm.h,1),""))</f>
        <v>178-1784508</v>
      </c>
    </row>
    <row r="377" spans="1:16" x14ac:dyDescent="0.2">
      <c r="A377" s="117">
        <v>375</v>
      </c>
      <c r="B377" s="117">
        <v>510022</v>
      </c>
      <c r="C377" s="118" t="s">
        <v>20977</v>
      </c>
      <c r="D377" s="118" t="s">
        <v>18508</v>
      </c>
      <c r="E377" s="118" t="s">
        <v>20980</v>
      </c>
      <c r="F377" s="118">
        <v>30076</v>
      </c>
      <c r="G377" s="118" t="s">
        <v>20101</v>
      </c>
      <c r="H377" s="121">
        <v>2111184</v>
      </c>
      <c r="I377" s="120">
        <v>46134</v>
      </c>
      <c r="J377" s="117"/>
      <c r="K377" s="117"/>
      <c r="L377" s="120">
        <v>46183</v>
      </c>
      <c r="M377" s="118" t="s">
        <v>21109</v>
      </c>
      <c r="N377" s="120">
        <v>46183</v>
      </c>
      <c r="O377" s="124" t="str">
        <f t="shared" si="5"/>
        <v>30076-2111184</v>
      </c>
      <c r="P377" t="str" cm="1">
        <f t="array" ref="P377">_xlfn.LET(_xlpm.s,_xlfn.SEQUENCE(25,1,0,1),_xlpm.off,CEILING(_xlpm.s/2,1)*IF(ISEVEN(_xlpm.s),1,-1),_xlpm.k,_xlfn.VSTACK($O377,VALUE($F377)&amp;($H377+_xlpm.off)),_xlpm.r,_xlfn.XLOOKUP(_xlpm.k,Table1[Column1],Table1[Column1],""),_xlpm.h,_xlfn._xlws.FILTER(_xlpm.r,_xlpm.r&lt;&gt;"",""),IFERROR(INDEX(_xlpm.h,1),""))</f>
        <v/>
      </c>
    </row>
    <row r="378" spans="1:16" x14ac:dyDescent="0.2">
      <c r="A378" s="117">
        <v>376</v>
      </c>
      <c r="B378" s="117">
        <v>510023</v>
      </c>
      <c r="C378" s="118" t="s">
        <v>20977</v>
      </c>
      <c r="D378" s="118" t="s">
        <v>18508</v>
      </c>
      <c r="E378" s="118" t="s">
        <v>20980</v>
      </c>
      <c r="F378" s="118">
        <v>30238</v>
      </c>
      <c r="G378" s="118" t="s">
        <v>20112</v>
      </c>
      <c r="H378" s="121">
        <v>1395765</v>
      </c>
      <c r="I378" s="120">
        <v>46139</v>
      </c>
      <c r="J378" s="117"/>
      <c r="K378" s="117"/>
      <c r="L378" s="120">
        <v>46183</v>
      </c>
      <c r="M378" s="118" t="s">
        <v>21109</v>
      </c>
      <c r="N378" s="120">
        <v>46183</v>
      </c>
      <c r="O378" s="124" t="str">
        <f t="shared" si="5"/>
        <v>30238-1395765</v>
      </c>
      <c r="P378" t="str" cm="1">
        <f t="array" ref="P378">_xlfn.LET(_xlpm.s,_xlfn.SEQUENCE(25,1,0,1),_xlpm.off,CEILING(_xlpm.s/2,1)*IF(ISEVEN(_xlpm.s),1,-1),_xlpm.k,_xlfn.VSTACK($O378,VALUE($F378)&amp;($H378+_xlpm.off)),_xlpm.r,_xlfn.XLOOKUP(_xlpm.k,Table1[Column1],Table1[Column1],""),_xlpm.h,_xlfn._xlws.FILTER(_xlpm.r,_xlpm.r&lt;&gt;"",""),IFERROR(INDEX(_xlpm.h,1),""))</f>
        <v/>
      </c>
    </row>
    <row r="379" spans="1:16" x14ac:dyDescent="0.2">
      <c r="A379" s="117">
        <v>377</v>
      </c>
      <c r="B379" s="117">
        <v>510024</v>
      </c>
      <c r="C379" s="118" t="s">
        <v>20977</v>
      </c>
      <c r="D379" s="118" t="s">
        <v>18508</v>
      </c>
      <c r="E379" s="118" t="s">
        <v>20980</v>
      </c>
      <c r="F379" s="118">
        <v>30239</v>
      </c>
      <c r="G379" s="118" t="s">
        <v>20113</v>
      </c>
      <c r="H379" s="121">
        <v>1108269</v>
      </c>
      <c r="I379" s="120">
        <v>46139</v>
      </c>
      <c r="J379" s="117"/>
      <c r="K379" s="117"/>
      <c r="L379" s="120">
        <v>46183</v>
      </c>
      <c r="M379" s="118" t="s">
        <v>21109</v>
      </c>
      <c r="N379" s="120">
        <v>46183</v>
      </c>
      <c r="O379" s="124" t="str">
        <f t="shared" si="5"/>
        <v>30239-1108269</v>
      </c>
      <c r="P379" t="str" cm="1">
        <f t="array" ref="P379">_xlfn.LET(_xlpm.s,_xlfn.SEQUENCE(25,1,0,1),_xlpm.off,CEILING(_xlpm.s/2,1)*IF(ISEVEN(_xlpm.s),1,-1),_xlpm.k,_xlfn.VSTACK($O379,VALUE($F379)&amp;($H379+_xlpm.off)),_xlpm.r,_xlfn.XLOOKUP(_xlpm.k,Table1[Column1],Table1[Column1],""),_xlpm.h,_xlfn._xlws.FILTER(_xlpm.r,_xlpm.r&lt;&gt;"",""),IFERROR(INDEX(_xlpm.h,1),""))</f>
        <v/>
      </c>
    </row>
    <row r="380" spans="1:16" x14ac:dyDescent="0.2">
      <c r="A380" s="117">
        <v>378</v>
      </c>
      <c r="B380" s="117">
        <v>510024</v>
      </c>
      <c r="C380" s="118" t="s">
        <v>20977</v>
      </c>
      <c r="D380" s="118" t="s">
        <v>18508</v>
      </c>
      <c r="E380" s="118" t="s">
        <v>20980</v>
      </c>
      <c r="F380" s="118">
        <v>30240</v>
      </c>
      <c r="G380" s="118" t="s">
        <v>20114</v>
      </c>
      <c r="H380" s="121">
        <v>2571831</v>
      </c>
      <c r="I380" s="120">
        <v>46139</v>
      </c>
      <c r="J380" s="117"/>
      <c r="K380" s="117"/>
      <c r="L380" s="120">
        <v>46183</v>
      </c>
      <c r="M380" s="118" t="s">
        <v>21109</v>
      </c>
      <c r="N380" s="120">
        <v>46183</v>
      </c>
      <c r="O380" s="124" t="str">
        <f t="shared" si="5"/>
        <v>30240-2571831</v>
      </c>
      <c r="P380" t="str" cm="1">
        <f t="array" ref="P380">_xlfn.LET(_xlpm.s,_xlfn.SEQUENCE(25,1,0,1),_xlpm.off,CEILING(_xlpm.s/2,1)*IF(ISEVEN(_xlpm.s),1,-1),_xlpm.k,_xlfn.VSTACK($O380,VALUE($F380)&amp;($H380+_xlpm.off)),_xlpm.r,_xlfn.XLOOKUP(_xlpm.k,Table1[Column1],Table1[Column1],""),_xlpm.h,_xlfn._xlws.FILTER(_xlpm.r,_xlpm.r&lt;&gt;"",""),IFERROR(INDEX(_xlpm.h,1),""))</f>
        <v/>
      </c>
    </row>
    <row r="381" spans="1:16" x14ac:dyDescent="0.2">
      <c r="A381" s="117">
        <v>379</v>
      </c>
      <c r="B381" s="117">
        <v>510025</v>
      </c>
      <c r="C381" s="118" t="s">
        <v>20977</v>
      </c>
      <c r="D381" s="118" t="s">
        <v>18508</v>
      </c>
      <c r="E381" s="118" t="s">
        <v>20980</v>
      </c>
      <c r="F381" s="118">
        <v>30241</v>
      </c>
      <c r="G381" s="118" t="s">
        <v>20115</v>
      </c>
      <c r="H381" s="121">
        <v>12859128</v>
      </c>
      <c r="I381" s="120">
        <v>46137</v>
      </c>
      <c r="J381" s="117"/>
      <c r="K381" s="117"/>
      <c r="L381" s="120">
        <v>46183</v>
      </c>
      <c r="M381" s="118" t="s">
        <v>21109</v>
      </c>
      <c r="N381" s="120">
        <v>46183</v>
      </c>
      <c r="O381" s="124" t="str">
        <f t="shared" si="5"/>
        <v>30241-12859128</v>
      </c>
      <c r="P381" t="str" cm="1">
        <f t="array" ref="P381">_xlfn.LET(_xlpm.s,_xlfn.SEQUENCE(25,1,0,1),_xlpm.off,CEILING(_xlpm.s/2,1)*IF(ISEVEN(_xlpm.s),1,-1),_xlpm.k,_xlfn.VSTACK($O381,VALUE($F381)&amp;($H381+_xlpm.off)),_xlpm.r,_xlfn.XLOOKUP(_xlpm.k,Table1[Column1],Table1[Column1],""),_xlpm.h,_xlfn._xlws.FILTER(_xlpm.r,_xlpm.r&lt;&gt;"",""),IFERROR(INDEX(_xlpm.h,1),""))</f>
        <v/>
      </c>
    </row>
    <row r="382" spans="1:16" x14ac:dyDescent="0.2">
      <c r="A382" s="117">
        <v>380</v>
      </c>
      <c r="B382" s="117">
        <v>510026</v>
      </c>
      <c r="C382" s="118" t="s">
        <v>20977</v>
      </c>
      <c r="D382" s="118" t="s">
        <v>18508</v>
      </c>
      <c r="E382" s="118" t="s">
        <v>20980</v>
      </c>
      <c r="F382" s="118">
        <v>30434</v>
      </c>
      <c r="G382" s="118" t="s">
        <v>20125</v>
      </c>
      <c r="H382" s="121">
        <v>5143649</v>
      </c>
      <c r="I382" s="120">
        <v>46134</v>
      </c>
      <c r="J382" s="117"/>
      <c r="K382" s="117"/>
      <c r="L382" s="120">
        <v>46183</v>
      </c>
      <c r="M382" s="118" t="s">
        <v>21109</v>
      </c>
      <c r="N382" s="120">
        <v>46183</v>
      </c>
      <c r="O382" s="124" t="str">
        <f t="shared" si="5"/>
        <v>30434-5143649</v>
      </c>
      <c r="P382" t="str" cm="1">
        <f t="array" ref="P382">_xlfn.LET(_xlpm.s,_xlfn.SEQUENCE(25,1,0,1),_xlpm.off,CEILING(_xlpm.s/2,1)*IF(ISEVEN(_xlpm.s),1,-1),_xlpm.k,_xlfn.VSTACK($O382,VALUE($F382)&amp;($H382+_xlpm.off)),_xlpm.r,_xlfn.XLOOKUP(_xlpm.k,Table1[Column1],Table1[Column1],""),_xlpm.h,_xlfn._xlws.FILTER(_xlpm.r,_xlpm.r&lt;&gt;"",""),IFERROR(INDEX(_xlpm.h,1),""))</f>
        <v/>
      </c>
    </row>
    <row r="383" spans="1:16" x14ac:dyDescent="0.2">
      <c r="A383" s="117">
        <v>381</v>
      </c>
      <c r="B383" s="117">
        <v>510026</v>
      </c>
      <c r="C383" s="118" t="s">
        <v>20977</v>
      </c>
      <c r="D383" s="118" t="s">
        <v>18508</v>
      </c>
      <c r="E383" s="118" t="s">
        <v>20992</v>
      </c>
      <c r="F383" s="118">
        <v>167</v>
      </c>
      <c r="G383" s="118" t="s">
        <v>20086</v>
      </c>
      <c r="H383" s="119">
        <v>-347344</v>
      </c>
      <c r="I383" s="120">
        <v>46172</v>
      </c>
      <c r="J383" s="117"/>
      <c r="K383" s="117"/>
      <c r="L383" s="120">
        <v>46183</v>
      </c>
      <c r="M383" s="118" t="s">
        <v>21109</v>
      </c>
      <c r="N383" s="120">
        <v>46183</v>
      </c>
      <c r="O383" s="124" t="str">
        <f t="shared" si="5"/>
        <v>167347344</v>
      </c>
      <c r="P383" t="str" cm="1">
        <f t="array" ref="P383">_xlfn.LET(_xlpm.s,_xlfn.SEQUENCE(25,1,0,1),_xlpm.off,CEILING(_xlpm.s/2,1)*IF(ISEVEN(_xlpm.s),1,-1),_xlpm.k,_xlfn.VSTACK($O383,VALUE($F383)&amp;($H383+_xlpm.off)),_xlpm.r,_xlfn.XLOOKUP(_xlpm.k,Table1[Column1],Table1[Column1],""),_xlpm.h,_xlfn._xlws.FILTER(_xlpm.r,_xlpm.r&lt;&gt;"",""),IFERROR(INDEX(_xlpm.h,1),""))</f>
        <v>167-347344</v>
      </c>
    </row>
    <row r="384" spans="1:16" x14ac:dyDescent="0.2">
      <c r="A384" s="117">
        <v>382</v>
      </c>
      <c r="B384" s="117">
        <v>510026</v>
      </c>
      <c r="C384" s="118" t="s">
        <v>20977</v>
      </c>
      <c r="D384" s="118" t="s">
        <v>18508</v>
      </c>
      <c r="E384" s="118" t="s">
        <v>20980</v>
      </c>
      <c r="F384" s="118">
        <v>30435</v>
      </c>
      <c r="G384" s="118" t="s">
        <v>20126</v>
      </c>
      <c r="H384" s="121">
        <v>1825349</v>
      </c>
      <c r="I384" s="120">
        <v>46134</v>
      </c>
      <c r="J384" s="117"/>
      <c r="K384" s="117"/>
      <c r="L384" s="120">
        <v>46183</v>
      </c>
      <c r="M384" s="118" t="s">
        <v>21109</v>
      </c>
      <c r="N384" s="120">
        <v>46183</v>
      </c>
      <c r="O384" s="124" t="str">
        <f t="shared" si="5"/>
        <v>30435-1825349</v>
      </c>
      <c r="P384" t="str" cm="1">
        <f t="array" ref="P384">_xlfn.LET(_xlpm.s,_xlfn.SEQUENCE(25,1,0,1),_xlpm.off,CEILING(_xlpm.s/2,1)*IF(ISEVEN(_xlpm.s),1,-1),_xlpm.k,_xlfn.VSTACK($O384,VALUE($F384)&amp;($H384+_xlpm.off)),_xlpm.r,_xlfn.XLOOKUP(_xlpm.k,Table1[Column1],Table1[Column1],""),_xlpm.h,_xlfn._xlws.FILTER(_xlpm.r,_xlpm.r&lt;&gt;"",""),IFERROR(INDEX(_xlpm.h,1),""))</f>
        <v/>
      </c>
    </row>
    <row r="385" spans="1:16" x14ac:dyDescent="0.2">
      <c r="A385" s="117">
        <v>383</v>
      </c>
      <c r="B385" s="117">
        <v>510026</v>
      </c>
      <c r="C385" s="118" t="s">
        <v>20977</v>
      </c>
      <c r="D385" s="118" t="s">
        <v>18508</v>
      </c>
      <c r="E385" s="118" t="s">
        <v>20980</v>
      </c>
      <c r="F385" s="118">
        <v>32998</v>
      </c>
      <c r="G385" s="118" t="s">
        <v>20139</v>
      </c>
      <c r="H385" s="121">
        <v>1395765</v>
      </c>
      <c r="I385" s="120">
        <v>46141</v>
      </c>
      <c r="J385" s="117"/>
      <c r="K385" s="117"/>
      <c r="L385" s="120">
        <v>46183</v>
      </c>
      <c r="M385" s="118" t="s">
        <v>21109</v>
      </c>
      <c r="N385" s="120">
        <v>46183</v>
      </c>
      <c r="O385" s="124" t="str">
        <f t="shared" si="5"/>
        <v>32998-1395765</v>
      </c>
      <c r="P385" t="str" cm="1">
        <f t="array" ref="P385">_xlfn.LET(_xlpm.s,_xlfn.SEQUENCE(25,1,0,1),_xlpm.off,CEILING(_xlpm.s/2,1)*IF(ISEVEN(_xlpm.s),1,-1),_xlpm.k,_xlfn.VSTACK($O385,VALUE($F385)&amp;($H385+_xlpm.off)),_xlpm.r,_xlfn.XLOOKUP(_xlpm.k,Table1[Column1],Table1[Column1],""),_xlpm.h,_xlfn._xlws.FILTER(_xlpm.r,_xlpm.r&lt;&gt;"",""),IFERROR(INDEX(_xlpm.h,1),""))</f>
        <v/>
      </c>
    </row>
    <row r="386" spans="1:16" x14ac:dyDescent="0.2">
      <c r="A386" s="117">
        <v>384</v>
      </c>
      <c r="B386" s="117">
        <v>510026</v>
      </c>
      <c r="C386" s="118" t="s">
        <v>20977</v>
      </c>
      <c r="D386" s="118" t="s">
        <v>18508</v>
      </c>
      <c r="E386" s="118" t="s">
        <v>20980</v>
      </c>
      <c r="F386" s="118">
        <v>34789</v>
      </c>
      <c r="G386" s="118" t="s">
        <v>20142</v>
      </c>
      <c r="H386" s="121">
        <v>1205348</v>
      </c>
      <c r="I386" s="120">
        <v>46147</v>
      </c>
      <c r="J386" s="117"/>
      <c r="K386" s="117"/>
      <c r="L386" s="120">
        <v>46183</v>
      </c>
      <c r="M386" s="118" t="s">
        <v>21109</v>
      </c>
      <c r="N386" s="120">
        <v>46183</v>
      </c>
      <c r="O386" s="124" t="str">
        <f t="shared" si="5"/>
        <v>34789-1205348</v>
      </c>
      <c r="P386" t="str" cm="1">
        <f t="array" ref="P386">_xlfn.LET(_xlpm.s,_xlfn.SEQUENCE(25,1,0,1),_xlpm.off,CEILING(_xlpm.s/2,1)*IF(ISEVEN(_xlpm.s),1,-1),_xlpm.k,_xlfn.VSTACK($O386,VALUE($F386)&amp;($H386+_xlpm.off)),_xlpm.r,_xlfn.XLOOKUP(_xlpm.k,Table1[Column1],Table1[Column1],""),_xlpm.h,_xlfn._xlws.FILTER(_xlpm.r,_xlpm.r&lt;&gt;"",""),IFERROR(INDEX(_xlpm.h,1),""))</f>
        <v/>
      </c>
    </row>
    <row r="387" spans="1:16" x14ac:dyDescent="0.2">
      <c r="A387" s="117">
        <v>385</v>
      </c>
      <c r="B387" s="117">
        <v>510026</v>
      </c>
      <c r="C387" s="118" t="s">
        <v>20977</v>
      </c>
      <c r="D387" s="118" t="s">
        <v>18508</v>
      </c>
      <c r="E387" s="118" t="s">
        <v>20980</v>
      </c>
      <c r="F387" s="118">
        <v>33000</v>
      </c>
      <c r="G387" s="118" t="s">
        <v>20141</v>
      </c>
      <c r="H387" s="121">
        <v>2440976</v>
      </c>
      <c r="I387" s="120">
        <v>46141</v>
      </c>
      <c r="J387" s="117"/>
      <c r="K387" s="117"/>
      <c r="L387" s="120">
        <v>46183</v>
      </c>
      <c r="M387" s="118" t="s">
        <v>21109</v>
      </c>
      <c r="N387" s="120">
        <v>46183</v>
      </c>
      <c r="O387" s="124" t="str">
        <f t="shared" si="5"/>
        <v>33000-2440976</v>
      </c>
      <c r="P387" t="str" cm="1">
        <f t="array" ref="P387">_xlfn.LET(_xlpm.s,_xlfn.SEQUENCE(25,1,0,1),_xlpm.off,CEILING(_xlpm.s/2,1)*IF(ISEVEN(_xlpm.s),1,-1),_xlpm.k,_xlfn.VSTACK($O387,VALUE($F387)&amp;($H387+_xlpm.off)),_xlpm.r,_xlfn.XLOOKUP(_xlpm.k,Table1[Column1],Table1[Column1],""),_xlpm.h,_xlfn._xlws.FILTER(_xlpm.r,_xlpm.r&lt;&gt;"",""),IFERROR(INDEX(_xlpm.h,1),""))</f>
        <v/>
      </c>
    </row>
    <row r="388" spans="1:16" x14ac:dyDescent="0.2">
      <c r="A388" s="117">
        <v>386</v>
      </c>
      <c r="B388" s="117">
        <v>510027</v>
      </c>
      <c r="C388" s="118" t="s">
        <v>20977</v>
      </c>
      <c r="D388" s="118" t="s">
        <v>18508</v>
      </c>
      <c r="E388" s="118" t="s">
        <v>20980</v>
      </c>
      <c r="F388" s="118">
        <v>30242</v>
      </c>
      <c r="G388" s="118" t="s">
        <v>20116</v>
      </c>
      <c r="H388" s="121">
        <v>2313603</v>
      </c>
      <c r="I388" s="120">
        <v>46137</v>
      </c>
      <c r="J388" s="117"/>
      <c r="K388" s="117"/>
      <c r="L388" s="120">
        <v>46183</v>
      </c>
      <c r="M388" s="118" t="s">
        <v>21109</v>
      </c>
      <c r="N388" s="120">
        <v>46183</v>
      </c>
      <c r="O388" s="124" t="str">
        <f t="shared" ref="O388:O451" si="6">VALUE(F388)&amp;-H388</f>
        <v>30242-2313603</v>
      </c>
      <c r="P388" t="str" cm="1">
        <f t="array" ref="P388">_xlfn.LET(_xlpm.s,_xlfn.SEQUENCE(25,1,0,1),_xlpm.off,CEILING(_xlpm.s/2,1)*IF(ISEVEN(_xlpm.s),1,-1),_xlpm.k,_xlfn.VSTACK($O388,VALUE($F388)&amp;($H388+_xlpm.off)),_xlpm.r,_xlfn.XLOOKUP(_xlpm.k,Table1[Column1],Table1[Column1],""),_xlpm.h,_xlfn._xlws.FILTER(_xlpm.r,_xlpm.r&lt;&gt;"",""),IFERROR(INDEX(_xlpm.h,1),""))</f>
        <v/>
      </c>
    </row>
    <row r="389" spans="1:16" x14ac:dyDescent="0.2">
      <c r="A389" s="117">
        <v>387</v>
      </c>
      <c r="B389" s="117">
        <v>510027</v>
      </c>
      <c r="C389" s="118" t="s">
        <v>20977</v>
      </c>
      <c r="D389" s="118" t="s">
        <v>18508</v>
      </c>
      <c r="E389" s="118" t="s">
        <v>20993</v>
      </c>
      <c r="F389" s="118">
        <v>121</v>
      </c>
      <c r="G389" s="118" t="s">
        <v>20085</v>
      </c>
      <c r="H389" s="119">
        <v>-794880</v>
      </c>
      <c r="I389" s="120">
        <v>46160</v>
      </c>
      <c r="J389" s="117"/>
      <c r="K389" s="117"/>
      <c r="L389" s="120">
        <v>46183</v>
      </c>
      <c r="M389" s="118" t="s">
        <v>21109</v>
      </c>
      <c r="N389" s="120">
        <v>46183</v>
      </c>
      <c r="O389" s="124" t="str">
        <f t="shared" si="6"/>
        <v>121794880</v>
      </c>
      <c r="P389" t="str" cm="1">
        <f t="array" ref="P389">_xlfn.LET(_xlpm.s,_xlfn.SEQUENCE(25,1,0,1),_xlpm.off,CEILING(_xlpm.s/2,1)*IF(ISEVEN(_xlpm.s),1,-1),_xlpm.k,_xlfn.VSTACK($O389,VALUE($F389)&amp;($H389+_xlpm.off)),_xlpm.r,_xlfn.XLOOKUP(_xlpm.k,Table1[Column1],Table1[Column1],""),_xlpm.h,_xlfn._xlws.FILTER(_xlpm.r,_xlpm.r&lt;&gt;"",""),IFERROR(INDEX(_xlpm.h,1),""))</f>
        <v>121-794880</v>
      </c>
    </row>
    <row r="390" spans="1:16" x14ac:dyDescent="0.2">
      <c r="A390" s="117">
        <v>388</v>
      </c>
      <c r="B390" s="117">
        <v>510027</v>
      </c>
      <c r="C390" s="118" t="s">
        <v>20977</v>
      </c>
      <c r="D390" s="118" t="s">
        <v>18508</v>
      </c>
      <c r="E390" s="118" t="s">
        <v>20980</v>
      </c>
      <c r="F390" s="118">
        <v>30075</v>
      </c>
      <c r="G390" s="118" t="s">
        <v>20100</v>
      </c>
      <c r="H390" s="121">
        <v>1108269</v>
      </c>
      <c r="I390" s="120">
        <v>46133</v>
      </c>
      <c r="J390" s="117"/>
      <c r="K390" s="117"/>
      <c r="L390" s="120">
        <v>46183</v>
      </c>
      <c r="M390" s="118" t="s">
        <v>21109</v>
      </c>
      <c r="N390" s="120">
        <v>46183</v>
      </c>
      <c r="O390" s="124" t="str">
        <f t="shared" si="6"/>
        <v>30075-1108269</v>
      </c>
      <c r="P390" t="str" cm="1">
        <f t="array" ref="P390">_xlfn.LET(_xlpm.s,_xlfn.SEQUENCE(25,1,0,1),_xlpm.off,CEILING(_xlpm.s/2,1)*IF(ISEVEN(_xlpm.s),1,-1),_xlpm.k,_xlfn.VSTACK($O390,VALUE($F390)&amp;($H390+_xlpm.off)),_xlpm.r,_xlfn.XLOOKUP(_xlpm.k,Table1[Column1],Table1[Column1],""),_xlpm.h,_xlfn._xlws.FILTER(_xlpm.r,_xlpm.r&lt;&gt;"",""),IFERROR(INDEX(_xlpm.h,1),""))</f>
        <v/>
      </c>
    </row>
    <row r="391" spans="1:16" x14ac:dyDescent="0.2">
      <c r="A391" s="117">
        <v>389</v>
      </c>
      <c r="B391" s="117">
        <v>510028</v>
      </c>
      <c r="C391" s="118" t="s">
        <v>20977</v>
      </c>
      <c r="D391" s="118" t="s">
        <v>18508</v>
      </c>
      <c r="E391" s="118" t="s">
        <v>20980</v>
      </c>
      <c r="F391" s="118">
        <v>30243</v>
      </c>
      <c r="G391" s="118" t="s">
        <v>20117</v>
      </c>
      <c r="H391" s="121">
        <v>6815043</v>
      </c>
      <c r="I391" s="120">
        <v>46137</v>
      </c>
      <c r="J391" s="117"/>
      <c r="K391" s="117"/>
      <c r="L391" s="120">
        <v>46183</v>
      </c>
      <c r="M391" s="118" t="s">
        <v>21109</v>
      </c>
      <c r="N391" s="120">
        <v>46183</v>
      </c>
      <c r="O391" s="124" t="str">
        <f t="shared" si="6"/>
        <v>30243-6815043</v>
      </c>
      <c r="P391" t="str" cm="1">
        <f t="array" ref="P391">_xlfn.LET(_xlpm.s,_xlfn.SEQUENCE(25,1,0,1),_xlpm.off,CEILING(_xlpm.s/2,1)*IF(ISEVEN(_xlpm.s),1,-1),_xlpm.k,_xlfn.VSTACK($O391,VALUE($F391)&amp;($H391+_xlpm.off)),_xlpm.r,_xlfn.XLOOKUP(_xlpm.k,Table1[Column1],Table1[Column1],""),_xlpm.h,_xlfn._xlws.FILTER(_xlpm.r,_xlpm.r&lt;&gt;"",""),IFERROR(INDEX(_xlpm.h,1),""))</f>
        <v/>
      </c>
    </row>
    <row r="392" spans="1:16" x14ac:dyDescent="0.2">
      <c r="A392" s="117">
        <v>390</v>
      </c>
      <c r="B392" s="117">
        <v>510029</v>
      </c>
      <c r="C392" s="118" t="s">
        <v>20977</v>
      </c>
      <c r="D392" s="118" t="s">
        <v>18508</v>
      </c>
      <c r="E392" s="118" t="s">
        <v>20995</v>
      </c>
      <c r="F392" s="118">
        <v>50</v>
      </c>
      <c r="G392" s="118" t="s">
        <v>20083</v>
      </c>
      <c r="H392" s="119">
        <v>-2435276</v>
      </c>
      <c r="I392" s="120">
        <v>46157</v>
      </c>
      <c r="J392" s="117"/>
      <c r="K392" s="117"/>
      <c r="L392" s="120">
        <v>46183</v>
      </c>
      <c r="M392" s="118" t="s">
        <v>21109</v>
      </c>
      <c r="N392" s="120">
        <v>46183</v>
      </c>
      <c r="O392" s="124" t="str">
        <f t="shared" si="6"/>
        <v>502435276</v>
      </c>
      <c r="P392" t="str" cm="1">
        <f t="array" ref="P392">_xlfn.LET(_xlpm.s,_xlfn.SEQUENCE(25,1,0,1),_xlpm.off,CEILING(_xlpm.s/2,1)*IF(ISEVEN(_xlpm.s),1,-1),_xlpm.k,_xlfn.VSTACK($O392,VALUE($F392)&amp;($H392+_xlpm.off)),_xlpm.r,_xlfn.XLOOKUP(_xlpm.k,Table1[Column1],Table1[Column1],""),_xlpm.h,_xlfn._xlws.FILTER(_xlpm.r,_xlpm.r&lt;&gt;"",""),IFERROR(INDEX(_xlpm.h,1),""))</f>
        <v/>
      </c>
    </row>
    <row r="393" spans="1:16" x14ac:dyDescent="0.2">
      <c r="A393" s="117">
        <v>391</v>
      </c>
      <c r="B393" s="117">
        <v>510029</v>
      </c>
      <c r="C393" s="118" t="s">
        <v>20977</v>
      </c>
      <c r="D393" s="118" t="s">
        <v>18508</v>
      </c>
      <c r="E393" s="118" t="s">
        <v>20995</v>
      </c>
      <c r="F393" s="118">
        <v>48</v>
      </c>
      <c r="G393" s="118" t="s">
        <v>20082</v>
      </c>
      <c r="H393" s="119">
        <v>-1772811</v>
      </c>
      <c r="I393" s="120">
        <v>46157</v>
      </c>
      <c r="J393" s="117"/>
      <c r="K393" s="117"/>
      <c r="L393" s="120">
        <v>46183</v>
      </c>
      <c r="M393" s="118" t="s">
        <v>21109</v>
      </c>
      <c r="N393" s="120">
        <v>46183</v>
      </c>
      <c r="O393" s="124" t="str">
        <f t="shared" si="6"/>
        <v>481772811</v>
      </c>
      <c r="P393" t="str" cm="1">
        <f t="array" ref="P393">_xlfn.LET(_xlpm.s,_xlfn.SEQUENCE(25,1,0,1),_xlpm.off,CEILING(_xlpm.s/2,1)*IF(ISEVEN(_xlpm.s),1,-1),_xlpm.k,_xlfn.VSTACK($O393,VALUE($F393)&amp;($H393+_xlpm.off)),_xlpm.r,_xlfn.XLOOKUP(_xlpm.k,Table1[Column1],Table1[Column1],""),_xlpm.h,_xlfn._xlws.FILTER(_xlpm.r,_xlpm.r&lt;&gt;"",""),IFERROR(INDEX(_xlpm.h,1),""))</f>
        <v/>
      </c>
    </row>
    <row r="394" spans="1:16" x14ac:dyDescent="0.2">
      <c r="A394" s="117">
        <v>392</v>
      </c>
      <c r="B394" s="117">
        <v>510029</v>
      </c>
      <c r="C394" s="118" t="s">
        <v>20977</v>
      </c>
      <c r="D394" s="118" t="s">
        <v>18508</v>
      </c>
      <c r="E394" s="118" t="s">
        <v>20980</v>
      </c>
      <c r="F394" s="118">
        <v>30233</v>
      </c>
      <c r="G394" s="118" t="s">
        <v>20107</v>
      </c>
      <c r="H394" s="121">
        <v>2792570</v>
      </c>
      <c r="I394" s="120">
        <v>46136</v>
      </c>
      <c r="J394" s="117"/>
      <c r="K394" s="117"/>
      <c r="L394" s="120">
        <v>46183</v>
      </c>
      <c r="M394" s="118" t="s">
        <v>21109</v>
      </c>
      <c r="N394" s="120">
        <v>46183</v>
      </c>
      <c r="O394" s="124" t="str">
        <f t="shared" si="6"/>
        <v>30233-2792570</v>
      </c>
      <c r="P394" t="str" cm="1">
        <f t="array" ref="P394">_xlfn.LET(_xlpm.s,_xlfn.SEQUENCE(25,1,0,1),_xlpm.off,CEILING(_xlpm.s/2,1)*IF(ISEVEN(_xlpm.s),1,-1),_xlpm.k,_xlfn.VSTACK($O394,VALUE($F394)&amp;($H394+_xlpm.off)),_xlpm.r,_xlfn.XLOOKUP(_xlpm.k,Table1[Column1],Table1[Column1],""),_xlpm.h,_xlfn._xlws.FILTER(_xlpm.r,_xlpm.r&lt;&gt;"",""),IFERROR(INDEX(_xlpm.h,1),""))</f>
        <v/>
      </c>
    </row>
    <row r="395" spans="1:16" x14ac:dyDescent="0.2">
      <c r="A395" s="117">
        <v>393</v>
      </c>
      <c r="B395" s="117">
        <v>520090</v>
      </c>
      <c r="C395" s="118" t="s">
        <v>20977</v>
      </c>
      <c r="D395" s="118" t="s">
        <v>18508</v>
      </c>
      <c r="E395" s="118" t="s">
        <v>20980</v>
      </c>
      <c r="F395" s="118">
        <v>31486</v>
      </c>
      <c r="G395" s="118" t="s">
        <v>20132</v>
      </c>
      <c r="H395" s="121">
        <v>4777313</v>
      </c>
      <c r="I395" s="120">
        <v>46136</v>
      </c>
      <c r="J395" s="117"/>
      <c r="K395" s="117"/>
      <c r="L395" s="120">
        <v>46183</v>
      </c>
      <c r="M395" s="118" t="s">
        <v>21109</v>
      </c>
      <c r="N395" s="120">
        <v>46183</v>
      </c>
      <c r="O395" s="124" t="str">
        <f t="shared" si="6"/>
        <v>31486-4777313</v>
      </c>
      <c r="P395" t="str" cm="1">
        <f t="array" ref="P395">_xlfn.LET(_xlpm.s,_xlfn.SEQUENCE(25,1,0,1),_xlpm.off,CEILING(_xlpm.s/2,1)*IF(ISEVEN(_xlpm.s),1,-1),_xlpm.k,_xlfn.VSTACK($O395,VALUE($F395)&amp;($H395+_xlpm.off)),_xlpm.r,_xlfn.XLOOKUP(_xlpm.k,Table1[Column1],Table1[Column1],""),_xlpm.h,_xlfn._xlws.FILTER(_xlpm.r,_xlpm.r&lt;&gt;"",""),IFERROR(INDEX(_xlpm.h,1),""))</f>
        <v/>
      </c>
    </row>
    <row r="396" spans="1:16" x14ac:dyDescent="0.2">
      <c r="A396" s="117">
        <v>394</v>
      </c>
      <c r="B396" s="117">
        <v>570010</v>
      </c>
      <c r="C396" s="118" t="s">
        <v>20977</v>
      </c>
      <c r="D396" s="118" t="s">
        <v>18508</v>
      </c>
      <c r="E396" s="118" t="s">
        <v>20980</v>
      </c>
      <c r="F396" s="118">
        <v>30245</v>
      </c>
      <c r="G396" s="118" t="s">
        <v>20119</v>
      </c>
      <c r="H396" s="121">
        <v>2571831</v>
      </c>
      <c r="I396" s="120">
        <v>46138</v>
      </c>
      <c r="J396" s="117"/>
      <c r="K396" s="117"/>
      <c r="L396" s="120">
        <v>46183</v>
      </c>
      <c r="M396" s="118" t="s">
        <v>21109</v>
      </c>
      <c r="N396" s="120">
        <v>46183</v>
      </c>
      <c r="O396" s="124" t="str">
        <f t="shared" si="6"/>
        <v>30245-2571831</v>
      </c>
      <c r="P396" t="str" cm="1">
        <f t="array" ref="P396">_xlfn.LET(_xlpm.s,_xlfn.SEQUENCE(25,1,0,1),_xlpm.off,CEILING(_xlpm.s/2,1)*IF(ISEVEN(_xlpm.s),1,-1),_xlpm.k,_xlfn.VSTACK($O396,VALUE($F396)&amp;($H396+_xlpm.off)),_xlpm.r,_xlfn.XLOOKUP(_xlpm.k,Table1[Column1],Table1[Column1],""),_xlpm.h,_xlfn._xlws.FILTER(_xlpm.r,_xlpm.r&lt;&gt;"",""),IFERROR(INDEX(_xlpm.h,1),""))</f>
        <v/>
      </c>
    </row>
    <row r="397" spans="1:16" x14ac:dyDescent="0.2">
      <c r="A397" s="117">
        <v>395</v>
      </c>
      <c r="B397" s="117">
        <v>570010</v>
      </c>
      <c r="C397" s="118" t="s">
        <v>20977</v>
      </c>
      <c r="D397" s="118" t="s">
        <v>18508</v>
      </c>
      <c r="E397" s="118" t="s">
        <v>20996</v>
      </c>
      <c r="F397" s="118">
        <v>845</v>
      </c>
      <c r="G397" s="118" t="s">
        <v>20098</v>
      </c>
      <c r="H397" s="119">
        <v>-5930853</v>
      </c>
      <c r="I397" s="120">
        <v>46163</v>
      </c>
      <c r="J397" s="117"/>
      <c r="K397" s="117"/>
      <c r="L397" s="120">
        <v>46183</v>
      </c>
      <c r="M397" s="118" t="s">
        <v>21109</v>
      </c>
      <c r="N397" s="120">
        <v>46183</v>
      </c>
      <c r="O397" s="124" t="str">
        <f t="shared" si="6"/>
        <v>8455930853</v>
      </c>
      <c r="P397" t="str" cm="1">
        <f t="array" ref="P397">_xlfn.LET(_xlpm.s,_xlfn.SEQUENCE(25,1,0,1),_xlpm.off,CEILING(_xlpm.s/2,1)*IF(ISEVEN(_xlpm.s),1,-1),_xlpm.k,_xlfn.VSTACK($O397,VALUE($F397)&amp;($H397+_xlpm.off)),_xlpm.r,_xlfn.XLOOKUP(_xlpm.k,Table1[Column1],Table1[Column1],""),_xlpm.h,_xlfn._xlws.FILTER(_xlpm.r,_xlpm.r&lt;&gt;"",""),IFERROR(INDEX(_xlpm.h,1),""))</f>
        <v>845-5930854</v>
      </c>
    </row>
    <row r="398" spans="1:16" x14ac:dyDescent="0.2">
      <c r="A398" s="117">
        <v>396</v>
      </c>
      <c r="B398" s="117">
        <v>570010</v>
      </c>
      <c r="C398" s="118" t="s">
        <v>20977</v>
      </c>
      <c r="D398" s="118" t="s">
        <v>18508</v>
      </c>
      <c r="E398" s="118" t="s">
        <v>20980</v>
      </c>
      <c r="F398" s="118">
        <v>30244</v>
      </c>
      <c r="G398" s="118" t="s">
        <v>20118</v>
      </c>
      <c r="H398" s="121">
        <v>2931930</v>
      </c>
      <c r="I398" s="120">
        <v>46138</v>
      </c>
      <c r="J398" s="117"/>
      <c r="K398" s="117"/>
      <c r="L398" s="120">
        <v>46183</v>
      </c>
      <c r="M398" s="118" t="s">
        <v>21109</v>
      </c>
      <c r="N398" s="120">
        <v>46183</v>
      </c>
      <c r="O398" s="124" t="str">
        <f t="shared" si="6"/>
        <v>30244-2931930</v>
      </c>
      <c r="P398" t="str" cm="1">
        <f t="array" ref="P398">_xlfn.LET(_xlpm.s,_xlfn.SEQUENCE(25,1,0,1),_xlpm.off,CEILING(_xlpm.s/2,1)*IF(ISEVEN(_xlpm.s),1,-1),_xlpm.k,_xlfn.VSTACK($O398,VALUE($F398)&amp;($H398+_xlpm.off)),_xlpm.r,_xlfn.XLOOKUP(_xlpm.k,Table1[Column1],Table1[Column1],""),_xlpm.h,_xlfn._xlws.FILTER(_xlpm.r,_xlpm.r&lt;&gt;"",""),IFERROR(INDEX(_xlpm.h,1),""))</f>
        <v/>
      </c>
    </row>
    <row r="399" spans="1:16" x14ac:dyDescent="0.2">
      <c r="A399" s="117">
        <v>397</v>
      </c>
      <c r="B399" s="117">
        <v>510010</v>
      </c>
      <c r="C399" s="118" t="s">
        <v>20977</v>
      </c>
      <c r="D399" s="118" t="s">
        <v>18508</v>
      </c>
      <c r="E399" s="118" t="s">
        <v>20980</v>
      </c>
      <c r="F399" s="118">
        <v>6134</v>
      </c>
      <c r="G399" s="118" t="s">
        <v>19782</v>
      </c>
      <c r="H399" s="121">
        <v>18468972</v>
      </c>
      <c r="I399" s="120">
        <v>46046</v>
      </c>
      <c r="J399" s="117"/>
      <c r="K399" s="117"/>
      <c r="L399" s="120">
        <v>46091</v>
      </c>
      <c r="M399" s="118" t="s">
        <v>21110</v>
      </c>
      <c r="N399" s="120">
        <v>46091</v>
      </c>
      <c r="O399" s="124" t="str">
        <f t="shared" si="6"/>
        <v>6134-18468972</v>
      </c>
      <c r="P399" t="str" cm="1">
        <f t="array" ref="P399">_xlfn.LET(_xlpm.s,_xlfn.SEQUENCE(25,1,0,1),_xlpm.off,CEILING(_xlpm.s/2,1)*IF(ISEVEN(_xlpm.s),1,-1),_xlpm.k,_xlfn.VSTACK($O399,VALUE($F399)&amp;($H399+_xlpm.off)),_xlpm.r,_xlfn.XLOOKUP(_xlpm.k,Table1[Column1],Table1[Column1],""),_xlpm.h,_xlfn._xlws.FILTER(_xlpm.r,_xlpm.r&lt;&gt;"",""),IFERROR(INDEX(_xlpm.h,1),""))</f>
        <v/>
      </c>
    </row>
    <row r="400" spans="1:16" x14ac:dyDescent="0.2">
      <c r="A400" s="117">
        <v>398</v>
      </c>
      <c r="B400" s="117">
        <v>510010</v>
      </c>
      <c r="C400" s="118" t="s">
        <v>20977</v>
      </c>
      <c r="D400" s="118" t="s">
        <v>18508</v>
      </c>
      <c r="E400" s="118" t="s">
        <v>20980</v>
      </c>
      <c r="F400" s="118">
        <v>6132</v>
      </c>
      <c r="G400" s="118" t="s">
        <v>19781</v>
      </c>
      <c r="H400" s="121">
        <v>10075212</v>
      </c>
      <c r="I400" s="120">
        <v>46046</v>
      </c>
      <c r="J400" s="117"/>
      <c r="K400" s="117"/>
      <c r="L400" s="120">
        <v>46091</v>
      </c>
      <c r="M400" s="118" t="s">
        <v>21110</v>
      </c>
      <c r="N400" s="120">
        <v>46091</v>
      </c>
      <c r="O400" s="124" t="str">
        <f t="shared" si="6"/>
        <v>6132-10075212</v>
      </c>
      <c r="P400" t="str" cm="1">
        <f t="array" ref="P400">_xlfn.LET(_xlpm.s,_xlfn.SEQUENCE(25,1,0,1),_xlpm.off,CEILING(_xlpm.s/2,1)*IF(ISEVEN(_xlpm.s),1,-1),_xlpm.k,_xlfn.VSTACK($O400,VALUE($F400)&amp;($H400+_xlpm.off)),_xlpm.r,_xlfn.XLOOKUP(_xlpm.k,Table1[Column1],Table1[Column1],""),_xlpm.h,_xlfn._xlws.FILTER(_xlpm.r,_xlpm.r&lt;&gt;"",""),IFERROR(INDEX(_xlpm.h,1),""))</f>
        <v/>
      </c>
    </row>
    <row r="401" spans="1:16" x14ac:dyDescent="0.2">
      <c r="A401" s="117">
        <v>399</v>
      </c>
      <c r="B401" s="117">
        <v>510010</v>
      </c>
      <c r="C401" s="118" t="s">
        <v>20977</v>
      </c>
      <c r="D401" s="118" t="s">
        <v>18508</v>
      </c>
      <c r="E401" s="118" t="s">
        <v>20980</v>
      </c>
      <c r="F401" s="118">
        <v>9514</v>
      </c>
      <c r="G401" s="118" t="s">
        <v>19833</v>
      </c>
      <c r="H401" s="121">
        <v>15197922</v>
      </c>
      <c r="I401" s="120">
        <v>46056</v>
      </c>
      <c r="J401" s="117"/>
      <c r="K401" s="117"/>
      <c r="L401" s="120">
        <v>46091</v>
      </c>
      <c r="M401" s="118" t="s">
        <v>21110</v>
      </c>
      <c r="N401" s="120">
        <v>46091</v>
      </c>
      <c r="O401" s="124" t="str">
        <f t="shared" si="6"/>
        <v>9514-15197922</v>
      </c>
      <c r="P401" t="str" cm="1">
        <f t="array" ref="P401">_xlfn.LET(_xlpm.s,_xlfn.SEQUENCE(25,1,0,1),_xlpm.off,CEILING(_xlpm.s/2,1)*IF(ISEVEN(_xlpm.s),1,-1),_xlpm.k,_xlfn.VSTACK($O401,VALUE($F401)&amp;($H401+_xlpm.off)),_xlpm.r,_xlfn.XLOOKUP(_xlpm.k,Table1[Column1],Table1[Column1],""),_xlpm.h,_xlfn._xlws.FILTER(_xlpm.r,_xlpm.r&lt;&gt;"",""),IFERROR(INDEX(_xlpm.h,1),""))</f>
        <v/>
      </c>
    </row>
    <row r="402" spans="1:16" x14ac:dyDescent="0.2">
      <c r="A402" s="117">
        <v>400</v>
      </c>
      <c r="B402" s="117">
        <v>510010</v>
      </c>
      <c r="C402" s="118" t="s">
        <v>20977</v>
      </c>
      <c r="D402" s="118" t="s">
        <v>18508</v>
      </c>
      <c r="E402" s="118" t="s">
        <v>20980</v>
      </c>
      <c r="F402" s="118">
        <v>6135</v>
      </c>
      <c r="G402" s="118" t="s">
        <v>19783</v>
      </c>
      <c r="H402" s="121">
        <v>5654286</v>
      </c>
      <c r="I402" s="120">
        <v>46046</v>
      </c>
      <c r="J402" s="117"/>
      <c r="K402" s="117"/>
      <c r="L402" s="120">
        <v>46091</v>
      </c>
      <c r="M402" s="118" t="s">
        <v>21110</v>
      </c>
      <c r="N402" s="120">
        <v>46091</v>
      </c>
      <c r="O402" s="124" t="str">
        <f t="shared" si="6"/>
        <v>6135-5654286</v>
      </c>
      <c r="P402" t="str" cm="1">
        <f t="array" ref="P402">_xlfn.LET(_xlpm.s,_xlfn.SEQUENCE(25,1,0,1),_xlpm.off,CEILING(_xlpm.s/2,1)*IF(ISEVEN(_xlpm.s),1,-1),_xlpm.k,_xlfn.VSTACK($O402,VALUE($F402)&amp;($H402+_xlpm.off)),_xlpm.r,_xlfn.XLOOKUP(_xlpm.k,Table1[Column1],Table1[Column1],""),_xlpm.h,_xlfn._xlws.FILTER(_xlpm.r,_xlpm.r&lt;&gt;"",""),IFERROR(INDEX(_xlpm.h,1),""))</f>
        <v/>
      </c>
    </row>
    <row r="403" spans="1:16" x14ac:dyDescent="0.2">
      <c r="A403" s="117">
        <v>401</v>
      </c>
      <c r="B403" s="117">
        <v>510010</v>
      </c>
      <c r="C403" s="118" t="s">
        <v>20977</v>
      </c>
      <c r="D403" s="118" t="s">
        <v>18508</v>
      </c>
      <c r="E403" s="118" t="s">
        <v>20980</v>
      </c>
      <c r="F403" s="118">
        <v>8293</v>
      </c>
      <c r="G403" s="118" t="s">
        <v>19817</v>
      </c>
      <c r="H403" s="121">
        <v>7073960</v>
      </c>
      <c r="I403" s="120">
        <v>46051</v>
      </c>
      <c r="J403" s="117"/>
      <c r="K403" s="117"/>
      <c r="L403" s="120">
        <v>46091</v>
      </c>
      <c r="M403" s="118" t="s">
        <v>21110</v>
      </c>
      <c r="N403" s="120">
        <v>46091</v>
      </c>
      <c r="O403" s="124" t="str">
        <f t="shared" si="6"/>
        <v>8293-7073960</v>
      </c>
      <c r="P403" t="str" cm="1">
        <f t="array" ref="P403">_xlfn.LET(_xlpm.s,_xlfn.SEQUENCE(25,1,0,1),_xlpm.off,CEILING(_xlpm.s/2,1)*IF(ISEVEN(_xlpm.s),1,-1),_xlpm.k,_xlfn.VSTACK($O403,VALUE($F403)&amp;($H403+_xlpm.off)),_xlpm.r,_xlfn.XLOOKUP(_xlpm.k,Table1[Column1],Table1[Column1],""),_xlpm.h,_xlfn._xlws.FILTER(_xlpm.r,_xlpm.r&lt;&gt;"",""),IFERROR(INDEX(_xlpm.h,1),""))</f>
        <v/>
      </c>
    </row>
    <row r="404" spans="1:16" x14ac:dyDescent="0.2">
      <c r="A404" s="117">
        <v>402</v>
      </c>
      <c r="B404" s="117">
        <v>510010</v>
      </c>
      <c r="C404" s="118" t="s">
        <v>20977</v>
      </c>
      <c r="D404" s="118" t="s">
        <v>18508</v>
      </c>
      <c r="E404" s="118" t="s">
        <v>20980</v>
      </c>
      <c r="F404" s="118">
        <v>8292</v>
      </c>
      <c r="G404" s="118" t="s">
        <v>19816</v>
      </c>
      <c r="H404" s="121">
        <v>22894097</v>
      </c>
      <c r="I404" s="120">
        <v>46051</v>
      </c>
      <c r="J404" s="117"/>
      <c r="K404" s="117"/>
      <c r="L404" s="120">
        <v>46091</v>
      </c>
      <c r="M404" s="118" t="s">
        <v>21110</v>
      </c>
      <c r="N404" s="120">
        <v>46091</v>
      </c>
      <c r="O404" s="124" t="str">
        <f t="shared" si="6"/>
        <v>8292-22894097</v>
      </c>
      <c r="P404" t="str" cm="1">
        <f t="array" ref="P404">_xlfn.LET(_xlpm.s,_xlfn.SEQUENCE(25,1,0,1),_xlpm.off,CEILING(_xlpm.s/2,1)*IF(ISEVEN(_xlpm.s),1,-1),_xlpm.k,_xlfn.VSTACK($O404,VALUE($F404)&amp;($H404+_xlpm.off)),_xlpm.r,_xlfn.XLOOKUP(_xlpm.k,Table1[Column1],Table1[Column1],""),_xlpm.h,_xlfn._xlws.FILTER(_xlpm.r,_xlpm.r&lt;&gt;"",""),IFERROR(INDEX(_xlpm.h,1),""))</f>
        <v/>
      </c>
    </row>
    <row r="405" spans="1:16" x14ac:dyDescent="0.2">
      <c r="A405" s="117">
        <v>403</v>
      </c>
      <c r="B405" s="117">
        <v>510010</v>
      </c>
      <c r="C405" s="118" t="s">
        <v>20977</v>
      </c>
      <c r="D405" s="118" t="s">
        <v>18508</v>
      </c>
      <c r="E405" s="118" t="s">
        <v>20980</v>
      </c>
      <c r="F405" s="118">
        <v>9513</v>
      </c>
      <c r="G405" s="118" t="s">
        <v>19832</v>
      </c>
      <c r="H405" s="121">
        <v>14833544</v>
      </c>
      <c r="I405" s="120">
        <v>46056</v>
      </c>
      <c r="J405" s="117"/>
      <c r="K405" s="117"/>
      <c r="L405" s="120">
        <v>46091</v>
      </c>
      <c r="M405" s="118" t="s">
        <v>21110</v>
      </c>
      <c r="N405" s="120">
        <v>46091</v>
      </c>
      <c r="O405" s="124" t="str">
        <f t="shared" si="6"/>
        <v>9513-14833544</v>
      </c>
      <c r="P405" t="str" cm="1">
        <f t="array" ref="P405">_xlfn.LET(_xlpm.s,_xlfn.SEQUENCE(25,1,0,1),_xlpm.off,CEILING(_xlpm.s/2,1)*IF(ISEVEN(_xlpm.s),1,-1),_xlpm.k,_xlfn.VSTACK($O405,VALUE($F405)&amp;($H405+_xlpm.off)),_xlpm.r,_xlfn.XLOOKUP(_xlpm.k,Table1[Column1],Table1[Column1],""),_xlpm.h,_xlfn._xlws.FILTER(_xlpm.r,_xlpm.r&lt;&gt;"",""),IFERROR(INDEX(_xlpm.h,1),""))</f>
        <v/>
      </c>
    </row>
    <row r="406" spans="1:16" x14ac:dyDescent="0.2">
      <c r="A406" s="117">
        <v>404</v>
      </c>
      <c r="B406" s="117">
        <v>510011</v>
      </c>
      <c r="C406" s="118" t="s">
        <v>20977</v>
      </c>
      <c r="D406" s="118" t="s">
        <v>18508</v>
      </c>
      <c r="E406" s="118" t="s">
        <v>20980</v>
      </c>
      <c r="F406" s="118">
        <v>5319</v>
      </c>
      <c r="G406" s="118" t="s">
        <v>19778</v>
      </c>
      <c r="H406" s="121">
        <v>4166384</v>
      </c>
      <c r="I406" s="120">
        <v>46043</v>
      </c>
      <c r="J406" s="117"/>
      <c r="K406" s="117"/>
      <c r="L406" s="120">
        <v>46091</v>
      </c>
      <c r="M406" s="118" t="s">
        <v>21110</v>
      </c>
      <c r="N406" s="120">
        <v>46091</v>
      </c>
      <c r="O406" s="124" t="str">
        <f t="shared" si="6"/>
        <v>5319-4166384</v>
      </c>
      <c r="P406" t="str" cm="1">
        <f t="array" ref="P406">_xlfn.LET(_xlpm.s,_xlfn.SEQUENCE(25,1,0,1),_xlpm.off,CEILING(_xlpm.s/2,1)*IF(ISEVEN(_xlpm.s),1,-1),_xlpm.k,_xlfn.VSTACK($O406,VALUE($F406)&amp;($H406+_xlpm.off)),_xlpm.r,_xlfn.XLOOKUP(_xlpm.k,Table1[Column1],Table1[Column1],""),_xlpm.h,_xlfn._xlws.FILTER(_xlpm.r,_xlpm.r&lt;&gt;"",""),IFERROR(INDEX(_xlpm.h,1),""))</f>
        <v/>
      </c>
    </row>
    <row r="407" spans="1:16" x14ac:dyDescent="0.2">
      <c r="A407" s="117">
        <v>405</v>
      </c>
      <c r="B407" s="117">
        <v>510011</v>
      </c>
      <c r="C407" s="118" t="s">
        <v>20977</v>
      </c>
      <c r="D407" s="118" t="s">
        <v>18508</v>
      </c>
      <c r="E407" s="118" t="s">
        <v>20980</v>
      </c>
      <c r="F407" s="118">
        <v>7217</v>
      </c>
      <c r="G407" s="118" t="s">
        <v>19790</v>
      </c>
      <c r="H407" s="121">
        <v>19135629</v>
      </c>
      <c r="I407" s="120">
        <v>46050</v>
      </c>
      <c r="J407" s="117"/>
      <c r="K407" s="117"/>
      <c r="L407" s="120">
        <v>46091</v>
      </c>
      <c r="M407" s="118" t="s">
        <v>21110</v>
      </c>
      <c r="N407" s="120">
        <v>46091</v>
      </c>
      <c r="O407" s="124" t="str">
        <f t="shared" si="6"/>
        <v>7217-19135629</v>
      </c>
      <c r="P407" t="str" cm="1">
        <f t="array" ref="P407">_xlfn.LET(_xlpm.s,_xlfn.SEQUENCE(25,1,0,1),_xlpm.off,CEILING(_xlpm.s/2,1)*IF(ISEVEN(_xlpm.s),1,-1),_xlpm.k,_xlfn.VSTACK($O407,VALUE($F407)&amp;($H407+_xlpm.off)),_xlpm.r,_xlfn.XLOOKUP(_xlpm.k,Table1[Column1],Table1[Column1],""),_xlpm.h,_xlfn._xlws.FILTER(_xlpm.r,_xlpm.r&lt;&gt;"",""),IFERROR(INDEX(_xlpm.h,1),""))</f>
        <v/>
      </c>
    </row>
    <row r="408" spans="1:16" x14ac:dyDescent="0.2">
      <c r="A408" s="117">
        <v>406</v>
      </c>
      <c r="B408" s="117">
        <v>510011</v>
      </c>
      <c r="C408" s="118" t="s">
        <v>20977</v>
      </c>
      <c r="D408" s="118" t="s">
        <v>18508</v>
      </c>
      <c r="E408" s="118" t="s">
        <v>20980</v>
      </c>
      <c r="F408" s="118">
        <v>8295</v>
      </c>
      <c r="G408" s="118" t="s">
        <v>19819</v>
      </c>
      <c r="H408" s="121">
        <v>30065715</v>
      </c>
      <c r="I408" s="120">
        <v>46052</v>
      </c>
      <c r="J408" s="117"/>
      <c r="K408" s="117"/>
      <c r="L408" s="120">
        <v>46091</v>
      </c>
      <c r="M408" s="118" t="s">
        <v>21110</v>
      </c>
      <c r="N408" s="120">
        <v>46091</v>
      </c>
      <c r="O408" s="124" t="str">
        <f t="shared" si="6"/>
        <v>8295-30065715</v>
      </c>
      <c r="P408" t="str" cm="1">
        <f t="array" ref="P408">_xlfn.LET(_xlpm.s,_xlfn.SEQUENCE(25,1,0,1),_xlpm.off,CEILING(_xlpm.s/2,1)*IF(ISEVEN(_xlpm.s),1,-1),_xlpm.k,_xlfn.VSTACK($O408,VALUE($F408)&amp;($H408+_xlpm.off)),_xlpm.r,_xlfn.XLOOKUP(_xlpm.k,Table1[Column1],Table1[Column1],""),_xlpm.h,_xlfn._xlws.FILTER(_xlpm.r,_xlpm.r&lt;&gt;"",""),IFERROR(INDEX(_xlpm.h,1),""))</f>
        <v/>
      </c>
    </row>
    <row r="409" spans="1:16" x14ac:dyDescent="0.2">
      <c r="A409" s="117">
        <v>407</v>
      </c>
      <c r="B409" s="117">
        <v>510011</v>
      </c>
      <c r="C409" s="118" t="s">
        <v>20977</v>
      </c>
      <c r="D409" s="118" t="s">
        <v>18508</v>
      </c>
      <c r="E409" s="118" t="s">
        <v>20980</v>
      </c>
      <c r="F409" s="118">
        <v>5320</v>
      </c>
      <c r="G409" s="118" t="s">
        <v>19779</v>
      </c>
      <c r="H409" s="121">
        <v>3550217</v>
      </c>
      <c r="I409" s="120">
        <v>46043</v>
      </c>
      <c r="J409" s="117"/>
      <c r="K409" s="117"/>
      <c r="L409" s="120">
        <v>46091</v>
      </c>
      <c r="M409" s="118" t="s">
        <v>21110</v>
      </c>
      <c r="N409" s="120">
        <v>46091</v>
      </c>
      <c r="O409" s="124" t="str">
        <f t="shared" si="6"/>
        <v>5320-3550217</v>
      </c>
      <c r="P409" t="str" cm="1">
        <f t="array" ref="P409">_xlfn.LET(_xlpm.s,_xlfn.SEQUENCE(25,1,0,1),_xlpm.off,CEILING(_xlpm.s/2,1)*IF(ISEVEN(_xlpm.s),1,-1),_xlpm.k,_xlfn.VSTACK($O409,VALUE($F409)&amp;($H409+_xlpm.off)),_xlpm.r,_xlfn.XLOOKUP(_xlpm.k,Table1[Column1],Table1[Column1],""),_xlpm.h,_xlfn._xlws.FILTER(_xlpm.r,_xlpm.r&lt;&gt;"",""),IFERROR(INDEX(_xlpm.h,1),""))</f>
        <v/>
      </c>
    </row>
    <row r="410" spans="1:16" x14ac:dyDescent="0.2">
      <c r="A410" s="117">
        <v>408</v>
      </c>
      <c r="B410" s="117">
        <v>510011</v>
      </c>
      <c r="C410" s="118" t="s">
        <v>20977</v>
      </c>
      <c r="D410" s="118" t="s">
        <v>18508</v>
      </c>
      <c r="E410" s="118" t="s">
        <v>20980</v>
      </c>
      <c r="F410" s="118">
        <v>5321</v>
      </c>
      <c r="G410" s="118" t="s">
        <v>19780</v>
      </c>
      <c r="H410" s="121">
        <v>10712480</v>
      </c>
      <c r="I410" s="120">
        <v>46043</v>
      </c>
      <c r="J410" s="117"/>
      <c r="K410" s="117"/>
      <c r="L410" s="120">
        <v>46091</v>
      </c>
      <c r="M410" s="118" t="s">
        <v>21110</v>
      </c>
      <c r="N410" s="120">
        <v>46091</v>
      </c>
      <c r="O410" s="124" t="str">
        <f t="shared" si="6"/>
        <v>5321-10712480</v>
      </c>
      <c r="P410" t="str" cm="1">
        <f t="array" ref="P410">_xlfn.LET(_xlpm.s,_xlfn.SEQUENCE(25,1,0,1),_xlpm.off,CEILING(_xlpm.s/2,1)*IF(ISEVEN(_xlpm.s),1,-1),_xlpm.k,_xlfn.VSTACK($O410,VALUE($F410)&amp;($H410+_xlpm.off)),_xlpm.r,_xlfn.XLOOKUP(_xlpm.k,Table1[Column1],Table1[Column1],""),_xlpm.h,_xlfn._xlws.FILTER(_xlpm.r,_xlpm.r&lt;&gt;"",""),IFERROR(INDEX(_xlpm.h,1),""))</f>
        <v/>
      </c>
    </row>
    <row r="411" spans="1:16" x14ac:dyDescent="0.2">
      <c r="A411" s="117">
        <v>409</v>
      </c>
      <c r="B411" s="117">
        <v>510011</v>
      </c>
      <c r="C411" s="118" t="s">
        <v>20977</v>
      </c>
      <c r="D411" s="118" t="s">
        <v>18508</v>
      </c>
      <c r="E411" s="118" t="s">
        <v>20980</v>
      </c>
      <c r="F411" s="118">
        <v>7216</v>
      </c>
      <c r="G411" s="118" t="s">
        <v>19789</v>
      </c>
      <c r="H411" s="121">
        <v>4047111</v>
      </c>
      <c r="I411" s="120">
        <v>46049</v>
      </c>
      <c r="J411" s="117"/>
      <c r="K411" s="117"/>
      <c r="L411" s="120">
        <v>46091</v>
      </c>
      <c r="M411" s="118" t="s">
        <v>21110</v>
      </c>
      <c r="N411" s="120">
        <v>46091</v>
      </c>
      <c r="O411" s="124" t="str">
        <f t="shared" si="6"/>
        <v>7216-4047111</v>
      </c>
      <c r="P411" t="str" cm="1">
        <f t="array" ref="P411">_xlfn.LET(_xlpm.s,_xlfn.SEQUENCE(25,1,0,1),_xlpm.off,CEILING(_xlpm.s/2,1)*IF(ISEVEN(_xlpm.s),1,-1),_xlpm.k,_xlfn.VSTACK($O411,VALUE($F411)&amp;($H411+_xlpm.off)),_xlpm.r,_xlfn.XLOOKUP(_xlpm.k,Table1[Column1],Table1[Column1],""),_xlpm.h,_xlfn._xlws.FILTER(_xlpm.r,_xlpm.r&lt;&gt;"",""),IFERROR(INDEX(_xlpm.h,1),""))</f>
        <v/>
      </c>
    </row>
    <row r="412" spans="1:16" x14ac:dyDescent="0.2">
      <c r="A412" s="117">
        <v>410</v>
      </c>
      <c r="B412" s="117">
        <v>510012</v>
      </c>
      <c r="C412" s="118" t="s">
        <v>20977</v>
      </c>
      <c r="D412" s="118" t="s">
        <v>18508</v>
      </c>
      <c r="E412" s="118" t="s">
        <v>20980</v>
      </c>
      <c r="F412" s="118">
        <v>8297</v>
      </c>
      <c r="G412" s="118" t="s">
        <v>19821</v>
      </c>
      <c r="H412" s="121">
        <v>783000</v>
      </c>
      <c r="I412" s="120">
        <v>46052</v>
      </c>
      <c r="J412" s="117"/>
      <c r="K412" s="117"/>
      <c r="L412" s="120">
        <v>46091</v>
      </c>
      <c r="M412" s="118" t="s">
        <v>21110</v>
      </c>
      <c r="N412" s="120">
        <v>46091</v>
      </c>
      <c r="O412" s="124" t="str">
        <f t="shared" si="6"/>
        <v>8297-783000</v>
      </c>
      <c r="P412" t="str" cm="1">
        <f t="array" ref="P412">_xlfn.LET(_xlpm.s,_xlfn.SEQUENCE(25,1,0,1),_xlpm.off,CEILING(_xlpm.s/2,1)*IF(ISEVEN(_xlpm.s),1,-1),_xlpm.k,_xlfn.VSTACK($O412,VALUE($F412)&amp;($H412+_xlpm.off)),_xlpm.r,_xlfn.XLOOKUP(_xlpm.k,Table1[Column1],Table1[Column1],""),_xlpm.h,_xlfn._xlws.FILTER(_xlpm.r,_xlpm.r&lt;&gt;"",""),IFERROR(INDEX(_xlpm.h,1),""))</f>
        <v/>
      </c>
    </row>
    <row r="413" spans="1:16" x14ac:dyDescent="0.2">
      <c r="A413" s="117">
        <v>411</v>
      </c>
      <c r="B413" s="117">
        <v>510012</v>
      </c>
      <c r="C413" s="118" t="s">
        <v>20977</v>
      </c>
      <c r="D413" s="118" t="s">
        <v>18508</v>
      </c>
      <c r="E413" s="118" t="s">
        <v>20980</v>
      </c>
      <c r="F413" s="118">
        <v>5317</v>
      </c>
      <c r="G413" s="118" t="s">
        <v>19776</v>
      </c>
      <c r="H413" s="121">
        <v>1024542</v>
      </c>
      <c r="I413" s="120">
        <v>46045</v>
      </c>
      <c r="J413" s="117"/>
      <c r="K413" s="117"/>
      <c r="L413" s="120">
        <v>46091</v>
      </c>
      <c r="M413" s="118" t="s">
        <v>21110</v>
      </c>
      <c r="N413" s="120">
        <v>46091</v>
      </c>
      <c r="O413" s="124" t="str">
        <f t="shared" si="6"/>
        <v>5317-1024542</v>
      </c>
      <c r="P413" t="str" cm="1">
        <f t="array" ref="P413">_xlfn.LET(_xlpm.s,_xlfn.SEQUENCE(25,1,0,1),_xlpm.off,CEILING(_xlpm.s/2,1)*IF(ISEVEN(_xlpm.s),1,-1),_xlpm.k,_xlfn.VSTACK($O413,VALUE($F413)&amp;($H413+_xlpm.off)),_xlpm.r,_xlfn.XLOOKUP(_xlpm.k,Table1[Column1],Table1[Column1],""),_xlpm.h,_xlfn._xlws.FILTER(_xlpm.r,_xlpm.r&lt;&gt;"",""),IFERROR(INDEX(_xlpm.h,1),""))</f>
        <v/>
      </c>
    </row>
    <row r="414" spans="1:16" x14ac:dyDescent="0.2">
      <c r="A414" s="117">
        <v>412</v>
      </c>
      <c r="B414" s="117">
        <v>510012</v>
      </c>
      <c r="C414" s="118" t="s">
        <v>20977</v>
      </c>
      <c r="D414" s="118" t="s">
        <v>18508</v>
      </c>
      <c r="E414" s="118" t="s">
        <v>20980</v>
      </c>
      <c r="F414" s="118">
        <v>5318</v>
      </c>
      <c r="G414" s="118" t="s">
        <v>19777</v>
      </c>
      <c r="H414" s="121">
        <v>20726186</v>
      </c>
      <c r="I414" s="120">
        <v>46045</v>
      </c>
      <c r="J414" s="117"/>
      <c r="K414" s="117"/>
      <c r="L414" s="120">
        <v>46091</v>
      </c>
      <c r="M414" s="118" t="s">
        <v>21110</v>
      </c>
      <c r="N414" s="120">
        <v>46091</v>
      </c>
      <c r="O414" s="124" t="str">
        <f t="shared" si="6"/>
        <v>5318-20726186</v>
      </c>
      <c r="P414" t="str" cm="1">
        <f t="array" ref="P414">_xlfn.LET(_xlpm.s,_xlfn.SEQUENCE(25,1,0,1),_xlpm.off,CEILING(_xlpm.s/2,1)*IF(ISEVEN(_xlpm.s),1,-1),_xlpm.k,_xlfn.VSTACK($O414,VALUE($F414)&amp;($H414+_xlpm.off)),_xlpm.r,_xlfn.XLOOKUP(_xlpm.k,Table1[Column1],Table1[Column1],""),_xlpm.h,_xlfn._xlws.FILTER(_xlpm.r,_xlpm.r&lt;&gt;"",""),IFERROR(INDEX(_xlpm.h,1),""))</f>
        <v/>
      </c>
    </row>
    <row r="415" spans="1:16" x14ac:dyDescent="0.2">
      <c r="A415" s="117">
        <v>413</v>
      </c>
      <c r="B415" s="117">
        <v>510012</v>
      </c>
      <c r="C415" s="118" t="s">
        <v>20977</v>
      </c>
      <c r="D415" s="118" t="s">
        <v>18508</v>
      </c>
      <c r="E415" s="118" t="s">
        <v>20980</v>
      </c>
      <c r="F415" s="118">
        <v>5316</v>
      </c>
      <c r="G415" s="118" t="s">
        <v>19775</v>
      </c>
      <c r="H415" s="121">
        <v>3124791</v>
      </c>
      <c r="I415" s="120">
        <v>46045</v>
      </c>
      <c r="J415" s="117"/>
      <c r="K415" s="117"/>
      <c r="L415" s="120">
        <v>46091</v>
      </c>
      <c r="M415" s="118" t="s">
        <v>21110</v>
      </c>
      <c r="N415" s="120">
        <v>46091</v>
      </c>
      <c r="O415" s="124" t="str">
        <f t="shared" si="6"/>
        <v>5316-3124791</v>
      </c>
      <c r="P415" t="str" cm="1">
        <f t="array" ref="P415">_xlfn.LET(_xlpm.s,_xlfn.SEQUENCE(25,1,0,1),_xlpm.off,CEILING(_xlpm.s/2,1)*IF(ISEVEN(_xlpm.s),1,-1),_xlpm.k,_xlfn.VSTACK($O415,VALUE($F415)&amp;($H415+_xlpm.off)),_xlpm.r,_xlfn.XLOOKUP(_xlpm.k,Table1[Column1],Table1[Column1],""),_xlpm.h,_xlfn._xlws.FILTER(_xlpm.r,_xlpm.r&lt;&gt;"",""),IFERROR(INDEX(_xlpm.h,1),""))</f>
        <v/>
      </c>
    </row>
    <row r="416" spans="1:16" x14ac:dyDescent="0.2">
      <c r="A416" s="117">
        <v>414</v>
      </c>
      <c r="B416" s="117">
        <v>510012</v>
      </c>
      <c r="C416" s="118" t="s">
        <v>20977</v>
      </c>
      <c r="D416" s="118" t="s">
        <v>18508</v>
      </c>
      <c r="E416" s="118" t="s">
        <v>20980</v>
      </c>
      <c r="F416" s="118">
        <v>8296</v>
      </c>
      <c r="G416" s="118" t="s">
        <v>19820</v>
      </c>
      <c r="H416" s="121">
        <v>30764138</v>
      </c>
      <c r="I416" s="120">
        <v>46052</v>
      </c>
      <c r="J416" s="117"/>
      <c r="K416" s="117"/>
      <c r="L416" s="120">
        <v>46091</v>
      </c>
      <c r="M416" s="118" t="s">
        <v>21110</v>
      </c>
      <c r="N416" s="120">
        <v>46091</v>
      </c>
      <c r="O416" s="124" t="str">
        <f t="shared" si="6"/>
        <v>8296-30764138</v>
      </c>
      <c r="P416" t="str" cm="1">
        <f t="array" ref="P416">_xlfn.LET(_xlpm.s,_xlfn.SEQUENCE(25,1,0,1),_xlpm.off,CEILING(_xlpm.s/2,1)*IF(ISEVEN(_xlpm.s),1,-1),_xlpm.k,_xlfn.VSTACK($O416,VALUE($F416)&amp;($H416+_xlpm.off)),_xlpm.r,_xlfn.XLOOKUP(_xlpm.k,Table1[Column1],Table1[Column1],""),_xlpm.h,_xlfn._xlws.FILTER(_xlpm.r,_xlpm.r&lt;&gt;"",""),IFERROR(INDEX(_xlpm.h,1),""))</f>
        <v/>
      </c>
    </row>
    <row r="417" spans="1:16" x14ac:dyDescent="0.2">
      <c r="A417" s="117">
        <v>415</v>
      </c>
      <c r="B417" s="117">
        <v>510013</v>
      </c>
      <c r="C417" s="118" t="s">
        <v>20977</v>
      </c>
      <c r="D417" s="118" t="s">
        <v>18508</v>
      </c>
      <c r="E417" s="118" t="s">
        <v>20980</v>
      </c>
      <c r="F417" s="118">
        <v>8288</v>
      </c>
      <c r="G417" s="118" t="s">
        <v>19812</v>
      </c>
      <c r="H417" s="121">
        <v>6055790</v>
      </c>
      <c r="I417" s="120">
        <v>46049</v>
      </c>
      <c r="J417" s="117"/>
      <c r="K417" s="117"/>
      <c r="L417" s="120">
        <v>46091</v>
      </c>
      <c r="M417" s="118" t="s">
        <v>21110</v>
      </c>
      <c r="N417" s="120">
        <v>46091</v>
      </c>
      <c r="O417" s="124" t="str">
        <f t="shared" si="6"/>
        <v>8288-6055790</v>
      </c>
      <c r="P417" t="str" cm="1">
        <f t="array" ref="P417">_xlfn.LET(_xlpm.s,_xlfn.SEQUENCE(25,1,0,1),_xlpm.off,CEILING(_xlpm.s/2,1)*IF(ISEVEN(_xlpm.s),1,-1),_xlpm.k,_xlfn.VSTACK($O417,VALUE($F417)&amp;($H417+_xlpm.off)),_xlpm.r,_xlfn.XLOOKUP(_xlpm.k,Table1[Column1],Table1[Column1],""),_xlpm.h,_xlfn._xlws.FILTER(_xlpm.r,_xlpm.r&lt;&gt;"",""),IFERROR(INDEX(_xlpm.h,1),""))</f>
        <v/>
      </c>
    </row>
    <row r="418" spans="1:16" x14ac:dyDescent="0.2">
      <c r="A418" s="117">
        <v>416</v>
      </c>
      <c r="B418" s="117">
        <v>510013</v>
      </c>
      <c r="C418" s="118" t="s">
        <v>20977</v>
      </c>
      <c r="D418" s="118" t="s">
        <v>18508</v>
      </c>
      <c r="E418" s="118" t="s">
        <v>20980</v>
      </c>
      <c r="F418" s="118">
        <v>9640</v>
      </c>
      <c r="G418" s="118" t="s">
        <v>19841</v>
      </c>
      <c r="H418" s="121">
        <v>20320632</v>
      </c>
      <c r="I418" s="120">
        <v>46056</v>
      </c>
      <c r="J418" s="117"/>
      <c r="K418" s="117"/>
      <c r="L418" s="120">
        <v>46091</v>
      </c>
      <c r="M418" s="118" t="s">
        <v>21110</v>
      </c>
      <c r="N418" s="120">
        <v>46091</v>
      </c>
      <c r="O418" s="124" t="str">
        <f t="shared" si="6"/>
        <v>9640-20320632</v>
      </c>
      <c r="P418" t="str" cm="1">
        <f t="array" ref="P418">_xlfn.LET(_xlpm.s,_xlfn.SEQUENCE(25,1,0,1),_xlpm.off,CEILING(_xlpm.s/2,1)*IF(ISEVEN(_xlpm.s),1,-1),_xlpm.k,_xlfn.VSTACK($O418,VALUE($F418)&amp;($H418+_xlpm.off)),_xlpm.r,_xlfn.XLOOKUP(_xlpm.k,Table1[Column1],Table1[Column1],""),_xlpm.h,_xlfn._xlws.FILTER(_xlpm.r,_xlpm.r&lt;&gt;"",""),IFERROR(INDEX(_xlpm.h,1),""))</f>
        <v/>
      </c>
    </row>
    <row r="419" spans="1:16" x14ac:dyDescent="0.2">
      <c r="A419" s="117">
        <v>417</v>
      </c>
      <c r="B419" s="117">
        <v>510013</v>
      </c>
      <c r="C419" s="118" t="s">
        <v>20977</v>
      </c>
      <c r="D419" s="118" t="s">
        <v>18508</v>
      </c>
      <c r="E419" s="118" t="s">
        <v>20980</v>
      </c>
      <c r="F419" s="118">
        <v>7286</v>
      </c>
      <c r="G419" s="118" t="s">
        <v>19808</v>
      </c>
      <c r="H419" s="121">
        <v>18919980</v>
      </c>
      <c r="I419" s="120">
        <v>46046</v>
      </c>
      <c r="J419" s="117"/>
      <c r="K419" s="117"/>
      <c r="L419" s="120">
        <v>46091</v>
      </c>
      <c r="M419" s="118" t="s">
        <v>21110</v>
      </c>
      <c r="N419" s="120">
        <v>46091</v>
      </c>
      <c r="O419" s="124" t="str">
        <f t="shared" si="6"/>
        <v>7286-18919980</v>
      </c>
      <c r="P419" t="str" cm="1">
        <f t="array" ref="P419">_xlfn.LET(_xlpm.s,_xlfn.SEQUENCE(25,1,0,1),_xlpm.off,CEILING(_xlpm.s/2,1)*IF(ISEVEN(_xlpm.s),1,-1),_xlpm.k,_xlfn.VSTACK($O419,VALUE($F419)&amp;($H419+_xlpm.off)),_xlpm.r,_xlfn.XLOOKUP(_xlpm.k,Table1[Column1],Table1[Column1],""),_xlpm.h,_xlfn._xlws.FILTER(_xlpm.r,_xlpm.r&lt;&gt;"",""),IFERROR(INDEX(_xlpm.h,1),""))</f>
        <v/>
      </c>
    </row>
    <row r="420" spans="1:16" x14ac:dyDescent="0.2">
      <c r="A420" s="117">
        <v>418</v>
      </c>
      <c r="B420" s="117">
        <v>510013</v>
      </c>
      <c r="C420" s="118" t="s">
        <v>20977</v>
      </c>
      <c r="D420" s="118" t="s">
        <v>18508</v>
      </c>
      <c r="E420" s="118" t="s">
        <v>21101</v>
      </c>
      <c r="F420" s="118">
        <v>82</v>
      </c>
      <c r="G420" s="118" t="s">
        <v>19758</v>
      </c>
      <c r="H420" s="119">
        <v>-1041204</v>
      </c>
      <c r="I420" s="120">
        <v>46066</v>
      </c>
      <c r="J420" s="117"/>
      <c r="K420" s="117"/>
      <c r="L420" s="120">
        <v>46091</v>
      </c>
      <c r="M420" s="118" t="s">
        <v>21110</v>
      </c>
      <c r="N420" s="120">
        <v>46091</v>
      </c>
      <c r="O420" s="124" t="str">
        <f t="shared" si="6"/>
        <v>821041204</v>
      </c>
      <c r="P420" t="str" cm="1">
        <f t="array" ref="P420">_xlfn.LET(_xlpm.s,_xlfn.SEQUENCE(25,1,0,1),_xlpm.off,CEILING(_xlpm.s/2,1)*IF(ISEVEN(_xlpm.s),1,-1),_xlpm.k,_xlfn.VSTACK($O420,VALUE($F420)&amp;($H420+_xlpm.off)),_xlpm.r,_xlfn.XLOOKUP(_xlpm.k,Table1[Column1],Table1[Column1],""),_xlpm.h,_xlfn._xlws.FILTER(_xlpm.r,_xlpm.r&lt;&gt;"",""),IFERROR(INDEX(_xlpm.h,1),""))</f>
        <v/>
      </c>
    </row>
    <row r="421" spans="1:16" x14ac:dyDescent="0.2">
      <c r="A421" s="117">
        <v>419</v>
      </c>
      <c r="B421" s="117">
        <v>510013</v>
      </c>
      <c r="C421" s="118" t="s">
        <v>20977</v>
      </c>
      <c r="D421" s="118" t="s">
        <v>18508</v>
      </c>
      <c r="E421" s="118" t="s">
        <v>20980</v>
      </c>
      <c r="F421" s="118">
        <v>6732</v>
      </c>
      <c r="G421" s="118" t="s">
        <v>19786</v>
      </c>
      <c r="H421" s="121">
        <v>4269240</v>
      </c>
      <c r="I421" s="120">
        <v>46044</v>
      </c>
      <c r="J421" s="117"/>
      <c r="K421" s="117"/>
      <c r="L421" s="120">
        <v>46091</v>
      </c>
      <c r="M421" s="118" t="s">
        <v>21110</v>
      </c>
      <c r="N421" s="120">
        <v>46091</v>
      </c>
      <c r="O421" s="124" t="str">
        <f t="shared" si="6"/>
        <v>6732-4269240</v>
      </c>
      <c r="P421" t="str" cm="1">
        <f t="array" ref="P421">_xlfn.LET(_xlpm.s,_xlfn.SEQUENCE(25,1,0,1),_xlpm.off,CEILING(_xlpm.s/2,1)*IF(ISEVEN(_xlpm.s),1,-1),_xlpm.k,_xlfn.VSTACK($O421,VALUE($F421)&amp;($H421+_xlpm.off)),_xlpm.r,_xlfn.XLOOKUP(_xlpm.k,Table1[Column1],Table1[Column1],""),_xlpm.h,_xlfn._xlws.FILTER(_xlpm.r,_xlpm.r&lt;&gt;"",""),IFERROR(INDEX(_xlpm.h,1),""))</f>
        <v/>
      </c>
    </row>
    <row r="422" spans="1:16" x14ac:dyDescent="0.2">
      <c r="A422" s="117">
        <v>420</v>
      </c>
      <c r="B422" s="117">
        <v>510013</v>
      </c>
      <c r="C422" s="118" t="s">
        <v>20977</v>
      </c>
      <c r="D422" s="118" t="s">
        <v>18508</v>
      </c>
      <c r="E422" s="118" t="s">
        <v>20980</v>
      </c>
      <c r="F422" s="118">
        <v>8287</v>
      </c>
      <c r="G422" s="118" t="s">
        <v>19811</v>
      </c>
      <c r="H422" s="121">
        <v>6385041</v>
      </c>
      <c r="I422" s="120">
        <v>46049</v>
      </c>
      <c r="J422" s="117"/>
      <c r="K422" s="117"/>
      <c r="L422" s="120">
        <v>46091</v>
      </c>
      <c r="M422" s="118" t="s">
        <v>21110</v>
      </c>
      <c r="N422" s="120">
        <v>46091</v>
      </c>
      <c r="O422" s="124" t="str">
        <f t="shared" si="6"/>
        <v>8287-6385041</v>
      </c>
      <c r="P422" t="str" cm="1">
        <f t="array" ref="P422">_xlfn.LET(_xlpm.s,_xlfn.SEQUENCE(25,1,0,1),_xlpm.off,CEILING(_xlpm.s/2,1)*IF(ISEVEN(_xlpm.s),1,-1),_xlpm.k,_xlfn.VSTACK($O422,VALUE($F422)&amp;($H422+_xlpm.off)),_xlpm.r,_xlfn.XLOOKUP(_xlpm.k,Table1[Column1],Table1[Column1],""),_xlpm.h,_xlfn._xlws.FILTER(_xlpm.r,_xlpm.r&lt;&gt;"",""),IFERROR(INDEX(_xlpm.h,1),""))</f>
        <v/>
      </c>
    </row>
    <row r="423" spans="1:16" x14ac:dyDescent="0.2">
      <c r="A423" s="117">
        <v>421</v>
      </c>
      <c r="B423" s="117">
        <v>510014</v>
      </c>
      <c r="C423" s="118" t="s">
        <v>20977</v>
      </c>
      <c r="D423" s="118" t="s">
        <v>18508</v>
      </c>
      <c r="E423" s="118" t="s">
        <v>20980</v>
      </c>
      <c r="F423" s="118">
        <v>7287</v>
      </c>
      <c r="G423" s="118" t="s">
        <v>19809</v>
      </c>
      <c r="H423" s="121">
        <v>2743200</v>
      </c>
      <c r="I423" s="120">
        <v>46046</v>
      </c>
      <c r="J423" s="117"/>
      <c r="K423" s="117"/>
      <c r="L423" s="120">
        <v>46091</v>
      </c>
      <c r="M423" s="118" t="s">
        <v>21110</v>
      </c>
      <c r="N423" s="120">
        <v>46091</v>
      </c>
      <c r="O423" s="124" t="str">
        <f t="shared" si="6"/>
        <v>7287-2743200</v>
      </c>
      <c r="P423" t="str" cm="1">
        <f t="array" ref="P423">_xlfn.LET(_xlpm.s,_xlfn.SEQUENCE(25,1,0,1),_xlpm.off,CEILING(_xlpm.s/2,1)*IF(ISEVEN(_xlpm.s),1,-1),_xlpm.k,_xlfn.VSTACK($O423,VALUE($F423)&amp;($H423+_xlpm.off)),_xlpm.r,_xlfn.XLOOKUP(_xlpm.k,Table1[Column1],Table1[Column1],""),_xlpm.h,_xlfn._xlws.FILTER(_xlpm.r,_xlpm.r&lt;&gt;"",""),IFERROR(INDEX(_xlpm.h,1),""))</f>
        <v/>
      </c>
    </row>
    <row r="424" spans="1:16" x14ac:dyDescent="0.2">
      <c r="A424" s="117">
        <v>422</v>
      </c>
      <c r="B424" s="117">
        <v>510014</v>
      </c>
      <c r="C424" s="118" t="s">
        <v>20977</v>
      </c>
      <c r="D424" s="118" t="s">
        <v>18508</v>
      </c>
      <c r="E424" s="118" t="s">
        <v>20980</v>
      </c>
      <c r="F424" s="118">
        <v>8291</v>
      </c>
      <c r="G424" s="118" t="s">
        <v>19815</v>
      </c>
      <c r="H424" s="121">
        <v>11582015</v>
      </c>
      <c r="I424" s="120">
        <v>46051</v>
      </c>
      <c r="J424" s="117"/>
      <c r="K424" s="117"/>
      <c r="L424" s="120">
        <v>46091</v>
      </c>
      <c r="M424" s="118" t="s">
        <v>21110</v>
      </c>
      <c r="N424" s="120">
        <v>46091</v>
      </c>
      <c r="O424" s="124" t="str">
        <f t="shared" si="6"/>
        <v>8291-11582015</v>
      </c>
      <c r="P424" t="str" cm="1">
        <f t="array" ref="P424">_xlfn.LET(_xlpm.s,_xlfn.SEQUENCE(25,1,0,1),_xlpm.off,CEILING(_xlpm.s/2,1)*IF(ISEVEN(_xlpm.s),1,-1),_xlpm.k,_xlfn.VSTACK($O424,VALUE($F424)&amp;($H424+_xlpm.off)),_xlpm.r,_xlfn.XLOOKUP(_xlpm.k,Table1[Column1],Table1[Column1],""),_xlpm.h,_xlfn._xlws.FILTER(_xlpm.r,_xlpm.r&lt;&gt;"",""),IFERROR(INDEX(_xlpm.h,1),""))</f>
        <v/>
      </c>
    </row>
    <row r="425" spans="1:16" x14ac:dyDescent="0.2">
      <c r="A425" s="117">
        <v>423</v>
      </c>
      <c r="B425" s="117">
        <v>510014</v>
      </c>
      <c r="C425" s="118" t="s">
        <v>20977</v>
      </c>
      <c r="D425" s="118" t="s">
        <v>18508</v>
      </c>
      <c r="E425" s="118" t="s">
        <v>20980</v>
      </c>
      <c r="F425" s="118">
        <v>10653</v>
      </c>
      <c r="G425" s="118" t="s">
        <v>19842</v>
      </c>
      <c r="H425" s="121">
        <v>33866856</v>
      </c>
      <c r="I425" s="120">
        <v>46055</v>
      </c>
      <c r="J425" s="117"/>
      <c r="K425" s="117"/>
      <c r="L425" s="120">
        <v>46091</v>
      </c>
      <c r="M425" s="118" t="s">
        <v>21110</v>
      </c>
      <c r="N425" s="120">
        <v>46091</v>
      </c>
      <c r="O425" s="124" t="str">
        <f t="shared" si="6"/>
        <v>10653-33866856</v>
      </c>
      <c r="P425" t="str" cm="1">
        <f t="array" ref="P425">_xlfn.LET(_xlpm.s,_xlfn.SEQUENCE(25,1,0,1),_xlpm.off,CEILING(_xlpm.s/2,1)*IF(ISEVEN(_xlpm.s),1,-1),_xlpm.k,_xlfn.VSTACK($O425,VALUE($F425)&amp;($H425+_xlpm.off)),_xlpm.r,_xlfn.XLOOKUP(_xlpm.k,Table1[Column1],Table1[Column1],""),_xlpm.h,_xlfn._xlws.FILTER(_xlpm.r,_xlpm.r&lt;&gt;"",""),IFERROR(INDEX(_xlpm.h,1),""))</f>
        <v/>
      </c>
    </row>
    <row r="426" spans="1:16" x14ac:dyDescent="0.2">
      <c r="A426" s="117">
        <v>424</v>
      </c>
      <c r="B426" s="117">
        <v>510014</v>
      </c>
      <c r="C426" s="118" t="s">
        <v>20977</v>
      </c>
      <c r="D426" s="118" t="s">
        <v>18508</v>
      </c>
      <c r="E426" s="118" t="s">
        <v>20980</v>
      </c>
      <c r="F426" s="118">
        <v>10655</v>
      </c>
      <c r="G426" s="118" t="s">
        <v>19843</v>
      </c>
      <c r="H426" s="121">
        <v>216797</v>
      </c>
      <c r="I426" s="120">
        <v>46055</v>
      </c>
      <c r="J426" s="117"/>
      <c r="K426" s="117"/>
      <c r="L426" s="120">
        <v>46091</v>
      </c>
      <c r="M426" s="118" t="s">
        <v>21110</v>
      </c>
      <c r="N426" s="120">
        <v>46091</v>
      </c>
      <c r="O426" s="124" t="str">
        <f t="shared" si="6"/>
        <v>10655-216797</v>
      </c>
      <c r="P426" t="str" cm="1">
        <f t="array" ref="P426">_xlfn.LET(_xlpm.s,_xlfn.SEQUENCE(25,1,0,1),_xlpm.off,CEILING(_xlpm.s/2,1)*IF(ISEVEN(_xlpm.s),1,-1),_xlpm.k,_xlfn.VSTACK($O426,VALUE($F426)&amp;($H426+_xlpm.off)),_xlpm.r,_xlfn.XLOOKUP(_xlpm.k,Table1[Column1],Table1[Column1],""),_xlpm.h,_xlfn._xlws.FILTER(_xlpm.r,_xlpm.r&lt;&gt;"",""),IFERROR(INDEX(_xlpm.h,1),""))</f>
        <v/>
      </c>
    </row>
    <row r="427" spans="1:16" x14ac:dyDescent="0.2">
      <c r="A427" s="117">
        <v>425</v>
      </c>
      <c r="B427" s="117">
        <v>510014</v>
      </c>
      <c r="C427" s="118" t="s">
        <v>20977</v>
      </c>
      <c r="D427" s="118" t="s">
        <v>18508</v>
      </c>
      <c r="E427" s="118" t="s">
        <v>20980</v>
      </c>
      <c r="F427" s="118">
        <v>7285</v>
      </c>
      <c r="G427" s="118" t="s">
        <v>19807</v>
      </c>
      <c r="H427" s="121">
        <v>10075212</v>
      </c>
      <c r="I427" s="120">
        <v>46046</v>
      </c>
      <c r="J427" s="117"/>
      <c r="K427" s="117"/>
      <c r="L427" s="120">
        <v>46091</v>
      </c>
      <c r="M427" s="118" t="s">
        <v>21110</v>
      </c>
      <c r="N427" s="120">
        <v>46091</v>
      </c>
      <c r="O427" s="124" t="str">
        <f t="shared" si="6"/>
        <v>7285-10075212</v>
      </c>
      <c r="P427" t="str" cm="1">
        <f t="array" ref="P427">_xlfn.LET(_xlpm.s,_xlfn.SEQUENCE(25,1,0,1),_xlpm.off,CEILING(_xlpm.s/2,1)*IF(ISEVEN(_xlpm.s),1,-1),_xlpm.k,_xlfn.VSTACK($O427,VALUE($F427)&amp;($H427+_xlpm.off)),_xlpm.r,_xlfn.XLOOKUP(_xlpm.k,Table1[Column1],Table1[Column1],""),_xlpm.h,_xlfn._xlws.FILTER(_xlpm.r,_xlpm.r&lt;&gt;"",""),IFERROR(INDEX(_xlpm.h,1),""))</f>
        <v/>
      </c>
    </row>
    <row r="428" spans="1:16" x14ac:dyDescent="0.2">
      <c r="A428" s="117">
        <v>426</v>
      </c>
      <c r="B428" s="117">
        <v>510015</v>
      </c>
      <c r="C428" s="118" t="s">
        <v>20977</v>
      </c>
      <c r="D428" s="118" t="s">
        <v>18508</v>
      </c>
      <c r="E428" s="118" t="s">
        <v>20980</v>
      </c>
      <c r="F428" s="118">
        <v>9524</v>
      </c>
      <c r="G428" s="118" t="s">
        <v>19836</v>
      </c>
      <c r="H428" s="121">
        <v>2571831</v>
      </c>
      <c r="I428" s="120">
        <v>46056</v>
      </c>
      <c r="J428" s="117"/>
      <c r="K428" s="117"/>
      <c r="L428" s="120">
        <v>46091</v>
      </c>
      <c r="M428" s="118" t="s">
        <v>21110</v>
      </c>
      <c r="N428" s="120">
        <v>46091</v>
      </c>
      <c r="O428" s="124" t="str">
        <f t="shared" si="6"/>
        <v>9524-2571831</v>
      </c>
      <c r="P428" t="str" cm="1">
        <f t="array" ref="P428">_xlfn.LET(_xlpm.s,_xlfn.SEQUENCE(25,1,0,1),_xlpm.off,CEILING(_xlpm.s/2,1)*IF(ISEVEN(_xlpm.s),1,-1),_xlpm.k,_xlfn.VSTACK($O428,VALUE($F428)&amp;($H428+_xlpm.off)),_xlpm.r,_xlfn.XLOOKUP(_xlpm.k,Table1[Column1],Table1[Column1],""),_xlpm.h,_xlfn._xlws.FILTER(_xlpm.r,_xlpm.r&lt;&gt;"",""),IFERROR(INDEX(_xlpm.h,1),""))</f>
        <v/>
      </c>
    </row>
    <row r="429" spans="1:16" x14ac:dyDescent="0.2">
      <c r="A429" s="117">
        <v>427</v>
      </c>
      <c r="B429" s="117">
        <v>510015</v>
      </c>
      <c r="C429" s="118" t="s">
        <v>20977</v>
      </c>
      <c r="D429" s="118" t="s">
        <v>18508</v>
      </c>
      <c r="E429" s="118" t="s">
        <v>20980</v>
      </c>
      <c r="F429" s="118">
        <v>9525</v>
      </c>
      <c r="G429" s="118" t="s">
        <v>19837</v>
      </c>
      <c r="H429" s="121">
        <v>1024542</v>
      </c>
      <c r="I429" s="120">
        <v>46056</v>
      </c>
      <c r="J429" s="117"/>
      <c r="K429" s="117"/>
      <c r="L429" s="120">
        <v>46091</v>
      </c>
      <c r="M429" s="118" t="s">
        <v>21110</v>
      </c>
      <c r="N429" s="120">
        <v>46091</v>
      </c>
      <c r="O429" s="124" t="str">
        <f t="shared" si="6"/>
        <v>9525-1024542</v>
      </c>
      <c r="P429" t="str" cm="1">
        <f t="array" ref="P429">_xlfn.LET(_xlpm.s,_xlfn.SEQUENCE(25,1,0,1),_xlpm.off,CEILING(_xlpm.s/2,1)*IF(ISEVEN(_xlpm.s),1,-1),_xlpm.k,_xlfn.VSTACK($O429,VALUE($F429)&amp;($H429+_xlpm.off)),_xlpm.r,_xlfn.XLOOKUP(_xlpm.k,Table1[Column1],Table1[Column1],""),_xlpm.h,_xlfn._xlws.FILTER(_xlpm.r,_xlpm.r&lt;&gt;"",""),IFERROR(INDEX(_xlpm.h,1),""))</f>
        <v/>
      </c>
    </row>
    <row r="430" spans="1:16" x14ac:dyDescent="0.2">
      <c r="A430" s="117">
        <v>428</v>
      </c>
      <c r="B430" s="117">
        <v>510015</v>
      </c>
      <c r="C430" s="118" t="s">
        <v>20977</v>
      </c>
      <c r="D430" s="118" t="s">
        <v>18508</v>
      </c>
      <c r="E430" s="118" t="s">
        <v>20980</v>
      </c>
      <c r="F430" s="118">
        <v>9528</v>
      </c>
      <c r="G430" s="118" t="s">
        <v>19838</v>
      </c>
      <c r="H430" s="121">
        <v>541971</v>
      </c>
      <c r="I430" s="120">
        <v>46056</v>
      </c>
      <c r="J430" s="117"/>
      <c r="K430" s="117"/>
      <c r="L430" s="120">
        <v>46091</v>
      </c>
      <c r="M430" s="118" t="s">
        <v>21110</v>
      </c>
      <c r="N430" s="120">
        <v>46091</v>
      </c>
      <c r="O430" s="124" t="str">
        <f t="shared" si="6"/>
        <v>9528-541971</v>
      </c>
      <c r="P430" t="str" cm="1">
        <f t="array" ref="P430">_xlfn.LET(_xlpm.s,_xlfn.SEQUENCE(25,1,0,1),_xlpm.off,CEILING(_xlpm.s/2,1)*IF(ISEVEN(_xlpm.s),1,-1),_xlpm.k,_xlfn.VSTACK($O430,VALUE($F430)&amp;($H430+_xlpm.off)),_xlpm.r,_xlfn.XLOOKUP(_xlpm.k,Table1[Column1],Table1[Column1],""),_xlpm.h,_xlfn._xlws.FILTER(_xlpm.r,_xlpm.r&lt;&gt;"",""),IFERROR(INDEX(_xlpm.h,1),""))</f>
        <v/>
      </c>
    </row>
    <row r="431" spans="1:16" x14ac:dyDescent="0.2">
      <c r="A431" s="117">
        <v>429</v>
      </c>
      <c r="B431" s="117">
        <v>510015</v>
      </c>
      <c r="C431" s="118" t="s">
        <v>20977</v>
      </c>
      <c r="D431" s="118" t="s">
        <v>18508</v>
      </c>
      <c r="E431" s="118" t="s">
        <v>20980</v>
      </c>
      <c r="F431" s="118">
        <v>7230</v>
      </c>
      <c r="G431" s="118" t="s">
        <v>19803</v>
      </c>
      <c r="H431" s="121">
        <v>11173478</v>
      </c>
      <c r="I431" s="120">
        <v>46049</v>
      </c>
      <c r="J431" s="117"/>
      <c r="K431" s="117"/>
      <c r="L431" s="120">
        <v>46091</v>
      </c>
      <c r="M431" s="118" t="s">
        <v>21110</v>
      </c>
      <c r="N431" s="120">
        <v>46091</v>
      </c>
      <c r="O431" s="124" t="str">
        <f t="shared" si="6"/>
        <v>7230-11173478</v>
      </c>
      <c r="P431" t="str" cm="1">
        <f t="array" ref="P431">_xlfn.LET(_xlpm.s,_xlfn.SEQUENCE(25,1,0,1),_xlpm.off,CEILING(_xlpm.s/2,1)*IF(ISEVEN(_xlpm.s),1,-1),_xlpm.k,_xlfn.VSTACK($O431,VALUE($F431)&amp;($H431+_xlpm.off)),_xlpm.r,_xlfn.XLOOKUP(_xlpm.k,Table1[Column1],Table1[Column1],""),_xlpm.h,_xlfn._xlws.FILTER(_xlpm.r,_xlpm.r&lt;&gt;"",""),IFERROR(INDEX(_xlpm.h,1),""))</f>
        <v/>
      </c>
    </row>
    <row r="432" spans="1:16" x14ac:dyDescent="0.2">
      <c r="A432" s="117">
        <v>430</v>
      </c>
      <c r="B432" s="117">
        <v>510015</v>
      </c>
      <c r="C432" s="118" t="s">
        <v>20977</v>
      </c>
      <c r="D432" s="118" t="s">
        <v>18508</v>
      </c>
      <c r="E432" s="118" t="s">
        <v>20980</v>
      </c>
      <c r="F432" s="118">
        <v>7231</v>
      </c>
      <c r="G432" s="118" t="s">
        <v>19804</v>
      </c>
      <c r="H432" s="121">
        <v>5037606</v>
      </c>
      <c r="I432" s="120">
        <v>46049</v>
      </c>
      <c r="J432" s="117"/>
      <c r="K432" s="117"/>
      <c r="L432" s="120">
        <v>46091</v>
      </c>
      <c r="M432" s="118" t="s">
        <v>21110</v>
      </c>
      <c r="N432" s="120">
        <v>46091</v>
      </c>
      <c r="O432" s="124" t="str">
        <f t="shared" si="6"/>
        <v>7231-5037606</v>
      </c>
      <c r="P432" t="str" cm="1">
        <f t="array" ref="P432">_xlfn.LET(_xlpm.s,_xlfn.SEQUENCE(25,1,0,1),_xlpm.off,CEILING(_xlpm.s/2,1)*IF(ISEVEN(_xlpm.s),1,-1),_xlpm.k,_xlfn.VSTACK($O432,VALUE($F432)&amp;($H432+_xlpm.off)),_xlpm.r,_xlfn.XLOOKUP(_xlpm.k,Table1[Column1],Table1[Column1],""),_xlpm.h,_xlfn._xlws.FILTER(_xlpm.r,_xlpm.r&lt;&gt;"",""),IFERROR(INDEX(_xlpm.h,1),""))</f>
        <v/>
      </c>
    </row>
    <row r="433" spans="1:16" x14ac:dyDescent="0.2">
      <c r="A433" s="117">
        <v>431</v>
      </c>
      <c r="B433" s="117">
        <v>510015</v>
      </c>
      <c r="C433" s="118" t="s">
        <v>20977</v>
      </c>
      <c r="D433" s="118" t="s">
        <v>18508</v>
      </c>
      <c r="E433" s="118" t="s">
        <v>20980</v>
      </c>
      <c r="F433" s="118">
        <v>7232</v>
      </c>
      <c r="G433" s="118" t="s">
        <v>19805</v>
      </c>
      <c r="H433" s="121">
        <v>1562396</v>
      </c>
      <c r="I433" s="120">
        <v>46049</v>
      </c>
      <c r="J433" s="117"/>
      <c r="K433" s="117"/>
      <c r="L433" s="120">
        <v>46091</v>
      </c>
      <c r="M433" s="118" t="s">
        <v>21110</v>
      </c>
      <c r="N433" s="120">
        <v>46091</v>
      </c>
      <c r="O433" s="124" t="str">
        <f t="shared" si="6"/>
        <v>7232-1562396</v>
      </c>
      <c r="P433" t="str" cm="1">
        <f t="array" ref="P433">_xlfn.LET(_xlpm.s,_xlfn.SEQUENCE(25,1,0,1),_xlpm.off,CEILING(_xlpm.s/2,1)*IF(ISEVEN(_xlpm.s),1,-1),_xlpm.k,_xlfn.VSTACK($O433,VALUE($F433)&amp;($H433+_xlpm.off)),_xlpm.r,_xlfn.XLOOKUP(_xlpm.k,Table1[Column1],Table1[Column1],""),_xlpm.h,_xlfn._xlws.FILTER(_xlpm.r,_xlpm.r&lt;&gt;"",""),IFERROR(INDEX(_xlpm.h,1),""))</f>
        <v/>
      </c>
    </row>
    <row r="434" spans="1:16" x14ac:dyDescent="0.2">
      <c r="A434" s="117">
        <v>432</v>
      </c>
      <c r="B434" s="117">
        <v>510015</v>
      </c>
      <c r="C434" s="118" t="s">
        <v>20977</v>
      </c>
      <c r="D434" s="118" t="s">
        <v>18508</v>
      </c>
      <c r="E434" s="118" t="s">
        <v>20980</v>
      </c>
      <c r="F434" s="118">
        <v>5315</v>
      </c>
      <c r="G434" s="118" t="s">
        <v>19774</v>
      </c>
      <c r="H434" s="121">
        <v>2561355</v>
      </c>
      <c r="I434" s="120">
        <v>46045</v>
      </c>
      <c r="J434" s="117"/>
      <c r="K434" s="117"/>
      <c r="L434" s="120">
        <v>46091</v>
      </c>
      <c r="M434" s="118" t="s">
        <v>21110</v>
      </c>
      <c r="N434" s="120">
        <v>46091</v>
      </c>
      <c r="O434" s="124" t="str">
        <f t="shared" si="6"/>
        <v>5315-2561355</v>
      </c>
      <c r="P434" t="str" cm="1">
        <f t="array" ref="P434">_xlfn.LET(_xlpm.s,_xlfn.SEQUENCE(25,1,0,1),_xlpm.off,CEILING(_xlpm.s/2,1)*IF(ISEVEN(_xlpm.s),1,-1),_xlpm.k,_xlfn.VSTACK($O434,VALUE($F434)&amp;($H434+_xlpm.off)),_xlpm.r,_xlfn.XLOOKUP(_xlpm.k,Table1[Column1],Table1[Column1],""),_xlpm.h,_xlfn._xlws.FILTER(_xlpm.r,_xlpm.r&lt;&gt;"",""),IFERROR(INDEX(_xlpm.h,1),""))</f>
        <v/>
      </c>
    </row>
    <row r="435" spans="1:16" x14ac:dyDescent="0.2">
      <c r="A435" s="117">
        <v>433</v>
      </c>
      <c r="B435" s="117">
        <v>510015</v>
      </c>
      <c r="C435" s="118" t="s">
        <v>20977</v>
      </c>
      <c r="D435" s="118" t="s">
        <v>18508</v>
      </c>
      <c r="E435" s="118" t="s">
        <v>20980</v>
      </c>
      <c r="F435" s="118">
        <v>9523</v>
      </c>
      <c r="G435" s="118" t="s">
        <v>19835</v>
      </c>
      <c r="H435" s="121">
        <v>16285428</v>
      </c>
      <c r="I435" s="120">
        <v>46056</v>
      </c>
      <c r="J435" s="117"/>
      <c r="K435" s="117"/>
      <c r="L435" s="120">
        <v>46091</v>
      </c>
      <c r="M435" s="118" t="s">
        <v>21110</v>
      </c>
      <c r="N435" s="120">
        <v>46091</v>
      </c>
      <c r="O435" s="124" t="str">
        <f t="shared" si="6"/>
        <v>9523-16285428</v>
      </c>
      <c r="P435" t="str" cm="1">
        <f t="array" ref="P435">_xlfn.LET(_xlpm.s,_xlfn.SEQUENCE(25,1,0,1),_xlpm.off,CEILING(_xlpm.s/2,1)*IF(ISEVEN(_xlpm.s),1,-1),_xlpm.k,_xlfn.VSTACK($O435,VALUE($F435)&amp;($H435+_xlpm.off)),_xlpm.r,_xlfn.XLOOKUP(_xlpm.k,Table1[Column1],Table1[Column1],""),_xlpm.h,_xlfn._xlws.FILTER(_xlpm.r,_xlpm.r&lt;&gt;"",""),IFERROR(INDEX(_xlpm.h,1),""))</f>
        <v/>
      </c>
    </row>
    <row r="436" spans="1:16" x14ac:dyDescent="0.2">
      <c r="A436" s="117">
        <v>434</v>
      </c>
      <c r="B436" s="117">
        <v>510016</v>
      </c>
      <c r="C436" s="118" t="s">
        <v>20977</v>
      </c>
      <c r="D436" s="118" t="s">
        <v>18508</v>
      </c>
      <c r="E436" s="118" t="s">
        <v>20980</v>
      </c>
      <c r="F436" s="118">
        <v>5160</v>
      </c>
      <c r="G436" s="118" t="s">
        <v>19759</v>
      </c>
      <c r="H436" s="121">
        <v>512271</v>
      </c>
      <c r="I436" s="120">
        <v>46045</v>
      </c>
      <c r="J436" s="117"/>
      <c r="K436" s="117"/>
      <c r="L436" s="120">
        <v>46091</v>
      </c>
      <c r="M436" s="118" t="s">
        <v>21110</v>
      </c>
      <c r="N436" s="120">
        <v>46091</v>
      </c>
      <c r="O436" s="124" t="str">
        <f t="shared" si="6"/>
        <v>5160-512271</v>
      </c>
      <c r="P436" t="str" cm="1">
        <f t="array" ref="P436">_xlfn.LET(_xlpm.s,_xlfn.SEQUENCE(25,1,0,1),_xlpm.off,CEILING(_xlpm.s/2,1)*IF(ISEVEN(_xlpm.s),1,-1),_xlpm.k,_xlfn.VSTACK($O436,VALUE($F436)&amp;($H436+_xlpm.off)),_xlpm.r,_xlfn.XLOOKUP(_xlpm.k,Table1[Column1],Table1[Column1],""),_xlpm.h,_xlfn._xlws.FILTER(_xlpm.r,_xlpm.r&lt;&gt;"",""),IFERROR(INDEX(_xlpm.h,1),""))</f>
        <v/>
      </c>
    </row>
    <row r="437" spans="1:16" x14ac:dyDescent="0.2">
      <c r="A437" s="117">
        <v>435</v>
      </c>
      <c r="B437" s="117">
        <v>510016</v>
      </c>
      <c r="C437" s="118" t="s">
        <v>20977</v>
      </c>
      <c r="D437" s="118" t="s">
        <v>18508</v>
      </c>
      <c r="E437" s="118" t="s">
        <v>20980</v>
      </c>
      <c r="F437" s="118">
        <v>7229</v>
      </c>
      <c r="G437" s="118" t="s">
        <v>19802</v>
      </c>
      <c r="H437" s="121">
        <v>5037606</v>
      </c>
      <c r="I437" s="120">
        <v>46052</v>
      </c>
      <c r="J437" s="117"/>
      <c r="K437" s="117"/>
      <c r="L437" s="120">
        <v>46091</v>
      </c>
      <c r="M437" s="118" t="s">
        <v>21110</v>
      </c>
      <c r="N437" s="120">
        <v>46091</v>
      </c>
      <c r="O437" s="124" t="str">
        <f t="shared" si="6"/>
        <v>7229-5037606</v>
      </c>
      <c r="P437" t="str" cm="1">
        <f t="array" ref="P437">_xlfn.LET(_xlpm.s,_xlfn.SEQUENCE(25,1,0,1),_xlpm.off,CEILING(_xlpm.s/2,1)*IF(ISEVEN(_xlpm.s),1,-1),_xlpm.k,_xlfn.VSTACK($O437,VALUE($F437)&amp;($H437+_xlpm.off)),_xlpm.r,_xlfn.XLOOKUP(_xlpm.k,Table1[Column1],Table1[Column1],""),_xlpm.h,_xlfn._xlws.FILTER(_xlpm.r,_xlpm.r&lt;&gt;"",""),IFERROR(INDEX(_xlpm.h,1),""))</f>
        <v/>
      </c>
    </row>
    <row r="438" spans="1:16" x14ac:dyDescent="0.2">
      <c r="A438" s="117">
        <v>436</v>
      </c>
      <c r="B438" s="117">
        <v>510016</v>
      </c>
      <c r="C438" s="118" t="s">
        <v>20977</v>
      </c>
      <c r="D438" s="118" t="s">
        <v>18508</v>
      </c>
      <c r="E438" s="118" t="s">
        <v>20984</v>
      </c>
      <c r="F438" s="118">
        <v>70</v>
      </c>
      <c r="G438" s="118" t="s">
        <v>19757</v>
      </c>
      <c r="H438" s="119">
        <v>-886150</v>
      </c>
      <c r="I438" s="120">
        <v>46066</v>
      </c>
      <c r="J438" s="117"/>
      <c r="K438" s="117"/>
      <c r="L438" s="120">
        <v>46091</v>
      </c>
      <c r="M438" s="118" t="s">
        <v>21110</v>
      </c>
      <c r="N438" s="120">
        <v>46091</v>
      </c>
      <c r="O438" s="124" t="str">
        <f t="shared" si="6"/>
        <v>70886150</v>
      </c>
      <c r="P438" t="str" cm="1">
        <f t="array" ref="P438">_xlfn.LET(_xlpm.s,_xlfn.SEQUENCE(25,1,0,1),_xlpm.off,CEILING(_xlpm.s/2,1)*IF(ISEVEN(_xlpm.s),1,-1),_xlpm.k,_xlfn.VSTACK($O438,VALUE($F438)&amp;($H438+_xlpm.off)),_xlpm.r,_xlfn.XLOOKUP(_xlpm.k,Table1[Column1],Table1[Column1],""),_xlpm.h,_xlfn._xlws.FILTER(_xlpm.r,_xlpm.r&lt;&gt;"",""),IFERROR(INDEX(_xlpm.h,1),""))</f>
        <v/>
      </c>
    </row>
    <row r="439" spans="1:16" x14ac:dyDescent="0.2">
      <c r="A439" s="117">
        <v>437</v>
      </c>
      <c r="B439" s="117">
        <v>510016</v>
      </c>
      <c r="C439" s="118" t="s">
        <v>20977</v>
      </c>
      <c r="D439" s="118" t="s">
        <v>18508</v>
      </c>
      <c r="E439" s="118" t="s">
        <v>20980</v>
      </c>
      <c r="F439" s="118">
        <v>5161</v>
      </c>
      <c r="G439" s="118" t="s">
        <v>19760</v>
      </c>
      <c r="H439" s="121">
        <v>541971</v>
      </c>
      <c r="I439" s="120">
        <v>46045</v>
      </c>
      <c r="J439" s="117"/>
      <c r="K439" s="117"/>
      <c r="L439" s="120">
        <v>46091</v>
      </c>
      <c r="M439" s="118" t="s">
        <v>21110</v>
      </c>
      <c r="N439" s="120">
        <v>46091</v>
      </c>
      <c r="O439" s="124" t="str">
        <f t="shared" si="6"/>
        <v>5161-541971</v>
      </c>
      <c r="P439" t="str" cm="1">
        <f t="array" ref="P439">_xlfn.LET(_xlpm.s,_xlfn.SEQUENCE(25,1,0,1),_xlpm.off,CEILING(_xlpm.s/2,1)*IF(ISEVEN(_xlpm.s),1,-1),_xlpm.k,_xlfn.VSTACK($O439,VALUE($F439)&amp;($H439+_xlpm.off)),_xlpm.r,_xlfn.XLOOKUP(_xlpm.k,Table1[Column1],Table1[Column1],""),_xlpm.h,_xlfn._xlws.FILTER(_xlpm.r,_xlpm.r&lt;&gt;"",""),IFERROR(INDEX(_xlpm.h,1),""))</f>
        <v/>
      </c>
    </row>
    <row r="440" spans="1:16" x14ac:dyDescent="0.2">
      <c r="A440" s="117">
        <v>438</v>
      </c>
      <c r="B440" s="117">
        <v>510016</v>
      </c>
      <c r="C440" s="118" t="s">
        <v>20977</v>
      </c>
      <c r="D440" s="118" t="s">
        <v>18508</v>
      </c>
      <c r="E440" s="118" t="s">
        <v>20980</v>
      </c>
      <c r="F440" s="118">
        <v>5310</v>
      </c>
      <c r="G440" s="118" t="s">
        <v>19771</v>
      </c>
      <c r="H440" s="121">
        <v>2083185</v>
      </c>
      <c r="I440" s="120">
        <v>46048</v>
      </c>
      <c r="J440" s="117"/>
      <c r="K440" s="117"/>
      <c r="L440" s="120">
        <v>46091</v>
      </c>
      <c r="M440" s="118" t="s">
        <v>21110</v>
      </c>
      <c r="N440" s="120">
        <v>46091</v>
      </c>
      <c r="O440" s="124" t="str">
        <f t="shared" si="6"/>
        <v>5310-2083185</v>
      </c>
      <c r="P440" t="str" cm="1">
        <f t="array" ref="P440">_xlfn.LET(_xlpm.s,_xlfn.SEQUENCE(25,1,0,1),_xlpm.off,CEILING(_xlpm.s/2,1)*IF(ISEVEN(_xlpm.s),1,-1),_xlpm.k,_xlfn.VSTACK($O440,VALUE($F440)&amp;($H440+_xlpm.off)),_xlpm.r,_xlfn.XLOOKUP(_xlpm.k,Table1[Column1],Table1[Column1],""),_xlpm.h,_xlfn._xlws.FILTER(_xlpm.r,_xlpm.r&lt;&gt;"",""),IFERROR(INDEX(_xlpm.h,1),""))</f>
        <v/>
      </c>
    </row>
    <row r="441" spans="1:16" x14ac:dyDescent="0.2">
      <c r="A441" s="117">
        <v>439</v>
      </c>
      <c r="B441" s="117">
        <v>510016</v>
      </c>
      <c r="C441" s="118" t="s">
        <v>20977</v>
      </c>
      <c r="D441" s="118" t="s">
        <v>18508</v>
      </c>
      <c r="E441" s="118" t="s">
        <v>20980</v>
      </c>
      <c r="F441" s="118">
        <v>5313</v>
      </c>
      <c r="G441" s="118" t="s">
        <v>19772</v>
      </c>
      <c r="H441" s="121">
        <v>1586115</v>
      </c>
      <c r="I441" s="120">
        <v>46048</v>
      </c>
      <c r="J441" s="117"/>
      <c r="K441" s="117"/>
      <c r="L441" s="120">
        <v>46091</v>
      </c>
      <c r="M441" s="118" t="s">
        <v>21110</v>
      </c>
      <c r="N441" s="120">
        <v>46091</v>
      </c>
      <c r="O441" s="124" t="str">
        <f t="shared" si="6"/>
        <v>5313-1586115</v>
      </c>
      <c r="P441" t="str" cm="1">
        <f t="array" ref="P441">_xlfn.LET(_xlpm.s,_xlfn.SEQUENCE(25,1,0,1),_xlpm.off,CEILING(_xlpm.s/2,1)*IF(ISEVEN(_xlpm.s),1,-1),_xlpm.k,_xlfn.VSTACK($O441,VALUE($F441)&amp;($H441+_xlpm.off)),_xlpm.r,_xlfn.XLOOKUP(_xlpm.k,Table1[Column1],Table1[Column1],""),_xlpm.h,_xlfn._xlws.FILTER(_xlpm.r,_xlpm.r&lt;&gt;"",""),IFERROR(INDEX(_xlpm.h,1),""))</f>
        <v/>
      </c>
    </row>
    <row r="442" spans="1:16" x14ac:dyDescent="0.2">
      <c r="A442" s="117">
        <v>440</v>
      </c>
      <c r="B442" s="117">
        <v>510016</v>
      </c>
      <c r="C442" s="118" t="s">
        <v>20977</v>
      </c>
      <c r="D442" s="118" t="s">
        <v>18508</v>
      </c>
      <c r="E442" s="118" t="s">
        <v>20980</v>
      </c>
      <c r="F442" s="118">
        <v>5314</v>
      </c>
      <c r="G442" s="118" t="s">
        <v>19773</v>
      </c>
      <c r="H442" s="121">
        <v>4201092</v>
      </c>
      <c r="I442" s="120">
        <v>46048</v>
      </c>
      <c r="J442" s="117"/>
      <c r="K442" s="117"/>
      <c r="L442" s="120">
        <v>46091</v>
      </c>
      <c r="M442" s="118" t="s">
        <v>21110</v>
      </c>
      <c r="N442" s="120">
        <v>46091</v>
      </c>
      <c r="O442" s="124" t="str">
        <f t="shared" si="6"/>
        <v>5314-4201092</v>
      </c>
      <c r="P442" t="str" cm="1">
        <f t="array" ref="P442">_xlfn.LET(_xlpm.s,_xlfn.SEQUENCE(25,1,0,1),_xlpm.off,CEILING(_xlpm.s/2,1)*IF(ISEVEN(_xlpm.s),1,-1),_xlpm.k,_xlfn.VSTACK($O442,VALUE($F442)&amp;($H442+_xlpm.off)),_xlpm.r,_xlfn.XLOOKUP(_xlpm.k,Table1[Column1],Table1[Column1],""),_xlpm.h,_xlfn._xlws.FILTER(_xlpm.r,_xlpm.r&lt;&gt;"",""),IFERROR(INDEX(_xlpm.h,1),""))</f>
        <v/>
      </c>
    </row>
    <row r="443" spans="1:16" x14ac:dyDescent="0.2">
      <c r="A443" s="117">
        <v>441</v>
      </c>
      <c r="B443" s="117">
        <v>510016</v>
      </c>
      <c r="C443" s="118" t="s">
        <v>20977</v>
      </c>
      <c r="D443" s="118" t="s">
        <v>18508</v>
      </c>
      <c r="E443" s="118" t="s">
        <v>20980</v>
      </c>
      <c r="F443" s="118">
        <v>8305</v>
      </c>
      <c r="G443" s="118" t="s">
        <v>19829</v>
      </c>
      <c r="H443" s="121">
        <v>5071653</v>
      </c>
      <c r="I443" s="120">
        <v>46055</v>
      </c>
      <c r="J443" s="117"/>
      <c r="K443" s="117"/>
      <c r="L443" s="120">
        <v>46091</v>
      </c>
      <c r="M443" s="118" t="s">
        <v>21110</v>
      </c>
      <c r="N443" s="120">
        <v>46091</v>
      </c>
      <c r="O443" s="124" t="str">
        <f t="shared" si="6"/>
        <v>8305-5071653</v>
      </c>
      <c r="P443" t="str" cm="1">
        <f t="array" ref="P443">_xlfn.LET(_xlpm.s,_xlfn.SEQUENCE(25,1,0,1),_xlpm.off,CEILING(_xlpm.s/2,1)*IF(ISEVEN(_xlpm.s),1,-1),_xlpm.k,_xlfn.VSTACK($O443,VALUE($F443)&amp;($H443+_xlpm.off)),_xlpm.r,_xlfn.XLOOKUP(_xlpm.k,Table1[Column1],Table1[Column1],""),_xlpm.h,_xlfn._xlws.FILTER(_xlpm.r,_xlpm.r&lt;&gt;"",""),IFERROR(INDEX(_xlpm.h,1),""))</f>
        <v/>
      </c>
    </row>
    <row r="444" spans="1:16" x14ac:dyDescent="0.2">
      <c r="A444" s="117">
        <v>442</v>
      </c>
      <c r="B444" s="117">
        <v>510016</v>
      </c>
      <c r="C444" s="118" t="s">
        <v>20977</v>
      </c>
      <c r="D444" s="118" t="s">
        <v>18508</v>
      </c>
      <c r="E444" s="118" t="s">
        <v>20980</v>
      </c>
      <c r="F444" s="118">
        <v>8304</v>
      </c>
      <c r="G444" s="118" t="s">
        <v>19828</v>
      </c>
      <c r="H444" s="121">
        <v>7798545</v>
      </c>
      <c r="I444" s="120">
        <v>46055</v>
      </c>
      <c r="J444" s="117"/>
      <c r="K444" s="117"/>
      <c r="L444" s="120">
        <v>46091</v>
      </c>
      <c r="M444" s="118" t="s">
        <v>21110</v>
      </c>
      <c r="N444" s="120">
        <v>46091</v>
      </c>
      <c r="O444" s="124" t="str">
        <f t="shared" si="6"/>
        <v>8304-7798545</v>
      </c>
      <c r="P444" t="str" cm="1">
        <f t="array" ref="P444">_xlfn.LET(_xlpm.s,_xlfn.SEQUENCE(25,1,0,1),_xlpm.off,CEILING(_xlpm.s/2,1)*IF(ISEVEN(_xlpm.s),1,-1),_xlpm.k,_xlfn.VSTACK($O444,VALUE($F444)&amp;($H444+_xlpm.off)),_xlpm.r,_xlfn.XLOOKUP(_xlpm.k,Table1[Column1],Table1[Column1],""),_xlpm.h,_xlfn._xlws.FILTER(_xlpm.r,_xlpm.r&lt;&gt;"",""),IFERROR(INDEX(_xlpm.h,1),""))</f>
        <v/>
      </c>
    </row>
    <row r="445" spans="1:16" x14ac:dyDescent="0.2">
      <c r="A445" s="117">
        <v>443</v>
      </c>
      <c r="B445" s="117">
        <v>510016</v>
      </c>
      <c r="C445" s="118" t="s">
        <v>20977</v>
      </c>
      <c r="D445" s="118" t="s">
        <v>18508</v>
      </c>
      <c r="E445" s="118" t="s">
        <v>20980</v>
      </c>
      <c r="F445" s="118">
        <v>6136</v>
      </c>
      <c r="G445" s="118" t="s">
        <v>19784</v>
      </c>
      <c r="H445" s="121">
        <v>806018</v>
      </c>
      <c r="I445" s="120">
        <v>46049</v>
      </c>
      <c r="J445" s="117"/>
      <c r="K445" s="117"/>
      <c r="L445" s="120">
        <v>46091</v>
      </c>
      <c r="M445" s="118" t="s">
        <v>21110</v>
      </c>
      <c r="N445" s="120">
        <v>46091</v>
      </c>
      <c r="O445" s="124" t="str">
        <f t="shared" si="6"/>
        <v>6136-806018</v>
      </c>
      <c r="P445" t="str" cm="1">
        <f t="array" ref="P445">_xlfn.LET(_xlpm.s,_xlfn.SEQUENCE(25,1,0,1),_xlpm.off,CEILING(_xlpm.s/2,1)*IF(ISEVEN(_xlpm.s),1,-1),_xlpm.k,_xlfn.VSTACK($O445,VALUE($F445)&amp;($H445+_xlpm.off)),_xlpm.r,_xlfn.XLOOKUP(_xlpm.k,Table1[Column1],Table1[Column1],""),_xlpm.h,_xlfn._xlws.FILTER(_xlpm.r,_xlpm.r&lt;&gt;"",""),IFERROR(INDEX(_xlpm.h,1),""))</f>
        <v/>
      </c>
    </row>
    <row r="446" spans="1:16" x14ac:dyDescent="0.2">
      <c r="A446" s="117">
        <v>444</v>
      </c>
      <c r="B446" s="117">
        <v>510016</v>
      </c>
      <c r="C446" s="118" t="s">
        <v>20977</v>
      </c>
      <c r="D446" s="118" t="s">
        <v>18508</v>
      </c>
      <c r="E446" s="118" t="s">
        <v>20980</v>
      </c>
      <c r="F446" s="118">
        <v>7228</v>
      </c>
      <c r="G446" s="118" t="s">
        <v>19801</v>
      </c>
      <c r="H446" s="121">
        <v>4157933</v>
      </c>
      <c r="I446" s="120">
        <v>46052</v>
      </c>
      <c r="J446" s="117"/>
      <c r="K446" s="117"/>
      <c r="L446" s="120">
        <v>46091</v>
      </c>
      <c r="M446" s="118" t="s">
        <v>21110</v>
      </c>
      <c r="N446" s="120">
        <v>46091</v>
      </c>
      <c r="O446" s="124" t="str">
        <f t="shared" si="6"/>
        <v>7228-4157933</v>
      </c>
      <c r="P446" t="str" cm="1">
        <f t="array" ref="P446">_xlfn.LET(_xlpm.s,_xlfn.SEQUENCE(25,1,0,1),_xlpm.off,CEILING(_xlpm.s/2,1)*IF(ISEVEN(_xlpm.s),1,-1),_xlpm.k,_xlfn.VSTACK($O446,VALUE($F446)&amp;($H446+_xlpm.off)),_xlpm.r,_xlfn.XLOOKUP(_xlpm.k,Table1[Column1],Table1[Column1],""),_xlpm.h,_xlfn._xlws.FILTER(_xlpm.r,_xlpm.r&lt;&gt;"",""),IFERROR(INDEX(_xlpm.h,1),""))</f>
        <v/>
      </c>
    </row>
    <row r="447" spans="1:16" x14ac:dyDescent="0.2">
      <c r="A447" s="117">
        <v>445</v>
      </c>
      <c r="B447" s="117">
        <v>510017</v>
      </c>
      <c r="C447" s="118" t="s">
        <v>20977</v>
      </c>
      <c r="D447" s="118" t="s">
        <v>18508</v>
      </c>
      <c r="E447" s="118" t="s">
        <v>20980</v>
      </c>
      <c r="F447" s="118">
        <v>5308</v>
      </c>
      <c r="G447" s="118" t="s">
        <v>19769</v>
      </c>
      <c r="H447" s="121">
        <v>21130997</v>
      </c>
      <c r="I447" s="120">
        <v>46046</v>
      </c>
      <c r="J447" s="117"/>
      <c r="K447" s="117"/>
      <c r="L447" s="120">
        <v>46091</v>
      </c>
      <c r="M447" s="118" t="s">
        <v>21110</v>
      </c>
      <c r="N447" s="120">
        <v>46091</v>
      </c>
      <c r="O447" s="124" t="str">
        <f t="shared" si="6"/>
        <v>5308-21130997</v>
      </c>
      <c r="P447" t="str" cm="1">
        <f t="array" ref="P447">_xlfn.LET(_xlpm.s,_xlfn.SEQUENCE(25,1,0,1),_xlpm.off,CEILING(_xlpm.s/2,1)*IF(ISEVEN(_xlpm.s),1,-1),_xlpm.k,_xlfn.VSTACK($O447,VALUE($F447)&amp;($H447+_xlpm.off)),_xlpm.r,_xlfn.XLOOKUP(_xlpm.k,Table1[Column1],Table1[Column1],""),_xlpm.h,_xlfn._xlws.FILTER(_xlpm.r,_xlpm.r&lt;&gt;"",""),IFERROR(INDEX(_xlpm.h,1),""))</f>
        <v/>
      </c>
    </row>
    <row r="448" spans="1:16" x14ac:dyDescent="0.2">
      <c r="A448" s="117">
        <v>446</v>
      </c>
      <c r="B448" s="117">
        <v>510017</v>
      </c>
      <c r="C448" s="118" t="s">
        <v>20977</v>
      </c>
      <c r="D448" s="118" t="s">
        <v>18508</v>
      </c>
      <c r="E448" s="118" t="s">
        <v>20980</v>
      </c>
      <c r="F448" s="118">
        <v>8303</v>
      </c>
      <c r="G448" s="118" t="s">
        <v>19827</v>
      </c>
      <c r="H448" s="121">
        <v>21068951</v>
      </c>
      <c r="I448" s="120">
        <v>46053</v>
      </c>
      <c r="J448" s="117"/>
      <c r="K448" s="117"/>
      <c r="L448" s="120">
        <v>46091</v>
      </c>
      <c r="M448" s="118" t="s">
        <v>21110</v>
      </c>
      <c r="N448" s="120">
        <v>46091</v>
      </c>
      <c r="O448" s="124" t="str">
        <f t="shared" si="6"/>
        <v>8303-21068951</v>
      </c>
      <c r="P448" t="str" cm="1">
        <f t="array" ref="P448">_xlfn.LET(_xlpm.s,_xlfn.SEQUENCE(25,1,0,1),_xlpm.off,CEILING(_xlpm.s/2,1)*IF(ISEVEN(_xlpm.s),1,-1),_xlpm.k,_xlfn.VSTACK($O448,VALUE($F448)&amp;($H448+_xlpm.off)),_xlpm.r,_xlfn.XLOOKUP(_xlpm.k,Table1[Column1],Table1[Column1],""),_xlpm.h,_xlfn._xlws.FILTER(_xlpm.r,_xlpm.r&lt;&gt;"",""),IFERROR(INDEX(_xlpm.h,1),""))</f>
        <v/>
      </c>
    </row>
    <row r="449" spans="1:16" x14ac:dyDescent="0.2">
      <c r="A449" s="117">
        <v>447</v>
      </c>
      <c r="B449" s="117">
        <v>510017</v>
      </c>
      <c r="C449" s="118" t="s">
        <v>20977</v>
      </c>
      <c r="D449" s="118" t="s">
        <v>18508</v>
      </c>
      <c r="E449" s="118" t="s">
        <v>20980</v>
      </c>
      <c r="F449" s="118">
        <v>5309</v>
      </c>
      <c r="G449" s="118" t="s">
        <v>19770</v>
      </c>
      <c r="H449" s="121">
        <v>5207976</v>
      </c>
      <c r="I449" s="120">
        <v>46046</v>
      </c>
      <c r="J449" s="117"/>
      <c r="K449" s="117"/>
      <c r="L449" s="120">
        <v>46091</v>
      </c>
      <c r="M449" s="118" t="s">
        <v>21110</v>
      </c>
      <c r="N449" s="120">
        <v>46091</v>
      </c>
      <c r="O449" s="124" t="str">
        <f t="shared" si="6"/>
        <v>5309-5207976</v>
      </c>
      <c r="P449" t="str" cm="1">
        <f t="array" ref="P449">_xlfn.LET(_xlpm.s,_xlfn.SEQUENCE(25,1,0,1),_xlpm.off,CEILING(_xlpm.s/2,1)*IF(ISEVEN(_xlpm.s),1,-1),_xlpm.k,_xlfn.VSTACK($O449,VALUE($F449)&amp;($H449+_xlpm.off)),_xlpm.r,_xlfn.XLOOKUP(_xlpm.k,Table1[Column1],Table1[Column1],""),_xlpm.h,_xlfn._xlws.FILTER(_xlpm.r,_xlpm.r&lt;&gt;"",""),IFERROR(INDEX(_xlpm.h,1),""))</f>
        <v/>
      </c>
    </row>
    <row r="450" spans="1:16" x14ac:dyDescent="0.2">
      <c r="A450" s="117">
        <v>448</v>
      </c>
      <c r="B450" s="117">
        <v>510018</v>
      </c>
      <c r="C450" s="118" t="s">
        <v>20977</v>
      </c>
      <c r="D450" s="118" t="s">
        <v>18508</v>
      </c>
      <c r="E450" s="118" t="s">
        <v>20980</v>
      </c>
      <c r="F450" s="118">
        <v>7219</v>
      </c>
      <c r="G450" s="118" t="s">
        <v>19792</v>
      </c>
      <c r="H450" s="121">
        <v>6611625</v>
      </c>
      <c r="I450" s="120">
        <v>46050</v>
      </c>
      <c r="J450" s="117"/>
      <c r="K450" s="117"/>
      <c r="L450" s="120">
        <v>46091</v>
      </c>
      <c r="M450" s="118" t="s">
        <v>21110</v>
      </c>
      <c r="N450" s="120">
        <v>46091</v>
      </c>
      <c r="O450" s="124" t="str">
        <f t="shared" si="6"/>
        <v>7219-6611625</v>
      </c>
      <c r="P450" t="str" cm="1">
        <f t="array" ref="P450">_xlfn.LET(_xlpm.s,_xlfn.SEQUENCE(25,1,0,1),_xlpm.off,CEILING(_xlpm.s/2,1)*IF(ISEVEN(_xlpm.s),1,-1),_xlpm.k,_xlfn.VSTACK($O450,VALUE($F450)&amp;($H450+_xlpm.off)),_xlpm.r,_xlfn.XLOOKUP(_xlpm.k,Table1[Column1],Table1[Column1],""),_xlpm.h,_xlfn._xlws.FILTER(_xlpm.r,_xlpm.r&lt;&gt;"",""),IFERROR(INDEX(_xlpm.h,1),""))</f>
        <v/>
      </c>
    </row>
    <row r="451" spans="1:16" x14ac:dyDescent="0.2">
      <c r="A451" s="117">
        <v>449</v>
      </c>
      <c r="B451" s="117">
        <v>510018</v>
      </c>
      <c r="C451" s="118" t="s">
        <v>20977</v>
      </c>
      <c r="D451" s="118" t="s">
        <v>18508</v>
      </c>
      <c r="E451" s="118" t="s">
        <v>20980</v>
      </c>
      <c r="F451" s="118">
        <v>7218</v>
      </c>
      <c r="G451" s="118" t="s">
        <v>19791</v>
      </c>
      <c r="H451" s="121">
        <v>1007519</v>
      </c>
      <c r="I451" s="120">
        <v>46050</v>
      </c>
      <c r="J451" s="117"/>
      <c r="K451" s="117"/>
      <c r="L451" s="120">
        <v>46091</v>
      </c>
      <c r="M451" s="118" t="s">
        <v>21110</v>
      </c>
      <c r="N451" s="120">
        <v>46091</v>
      </c>
      <c r="O451" s="124" t="str">
        <f t="shared" si="6"/>
        <v>7218-1007519</v>
      </c>
      <c r="P451" t="str" cm="1">
        <f t="array" ref="P451">_xlfn.LET(_xlpm.s,_xlfn.SEQUENCE(25,1,0,1),_xlpm.off,CEILING(_xlpm.s/2,1)*IF(ISEVEN(_xlpm.s),1,-1),_xlpm.k,_xlfn.VSTACK($O451,VALUE($F451)&amp;($H451+_xlpm.off)),_xlpm.r,_xlfn.XLOOKUP(_xlpm.k,Table1[Column1],Table1[Column1],""),_xlpm.h,_xlfn._xlws.FILTER(_xlpm.r,_xlpm.r&lt;&gt;"",""),IFERROR(INDEX(_xlpm.h,1),""))</f>
        <v/>
      </c>
    </row>
    <row r="452" spans="1:16" x14ac:dyDescent="0.2">
      <c r="A452" s="117">
        <v>450</v>
      </c>
      <c r="B452" s="117">
        <v>510019</v>
      </c>
      <c r="C452" s="118" t="s">
        <v>20977</v>
      </c>
      <c r="D452" s="118" t="s">
        <v>18508</v>
      </c>
      <c r="E452" s="118" t="s">
        <v>20980</v>
      </c>
      <c r="F452" s="118">
        <v>7215</v>
      </c>
      <c r="G452" s="118" t="s">
        <v>19788</v>
      </c>
      <c r="H452" s="121">
        <v>2571831</v>
      </c>
      <c r="I452" s="120">
        <v>46049</v>
      </c>
      <c r="J452" s="117"/>
      <c r="K452" s="117"/>
      <c r="L452" s="120">
        <v>46091</v>
      </c>
      <c r="M452" s="118" t="s">
        <v>21110</v>
      </c>
      <c r="N452" s="120">
        <v>46091</v>
      </c>
      <c r="O452" s="124" t="str">
        <f t="shared" ref="O452:O515" si="7">VALUE(F452)&amp;-H452</f>
        <v>7215-2571831</v>
      </c>
      <c r="P452" t="str" cm="1">
        <f t="array" ref="P452">_xlfn.LET(_xlpm.s,_xlfn.SEQUENCE(25,1,0,1),_xlpm.off,CEILING(_xlpm.s/2,1)*IF(ISEVEN(_xlpm.s),1,-1),_xlpm.k,_xlfn.VSTACK($O452,VALUE($F452)&amp;($H452+_xlpm.off)),_xlpm.r,_xlfn.XLOOKUP(_xlpm.k,Table1[Column1],Table1[Column1],""),_xlpm.h,_xlfn._xlws.FILTER(_xlpm.r,_xlpm.r&lt;&gt;"",""),IFERROR(INDEX(_xlpm.h,1),""))</f>
        <v/>
      </c>
    </row>
    <row r="453" spans="1:16" x14ac:dyDescent="0.2">
      <c r="A453" s="117">
        <v>451</v>
      </c>
      <c r="B453" s="117">
        <v>510019</v>
      </c>
      <c r="C453" s="118" t="s">
        <v>20977</v>
      </c>
      <c r="D453" s="118" t="s">
        <v>18508</v>
      </c>
      <c r="E453" s="118" t="s">
        <v>20980</v>
      </c>
      <c r="F453" s="118">
        <v>7214</v>
      </c>
      <c r="G453" s="118" t="s">
        <v>19787</v>
      </c>
      <c r="H453" s="121">
        <v>25718256</v>
      </c>
      <c r="I453" s="120">
        <v>46049</v>
      </c>
      <c r="J453" s="117"/>
      <c r="K453" s="117"/>
      <c r="L453" s="120">
        <v>46091</v>
      </c>
      <c r="M453" s="118" t="s">
        <v>21110</v>
      </c>
      <c r="N453" s="120">
        <v>46091</v>
      </c>
      <c r="O453" s="124" t="str">
        <f t="shared" si="7"/>
        <v>7214-25718256</v>
      </c>
      <c r="P453" t="str" cm="1">
        <f t="array" ref="P453">_xlfn.LET(_xlpm.s,_xlfn.SEQUENCE(25,1,0,1),_xlpm.off,CEILING(_xlpm.s/2,1)*IF(ISEVEN(_xlpm.s),1,-1),_xlpm.k,_xlfn.VSTACK($O453,VALUE($F453)&amp;($H453+_xlpm.off)),_xlpm.r,_xlfn.XLOOKUP(_xlpm.k,Table1[Column1],Table1[Column1],""),_xlpm.h,_xlfn._xlws.FILTER(_xlpm.r,_xlpm.r&lt;&gt;"",""),IFERROR(INDEX(_xlpm.h,1),""))</f>
        <v/>
      </c>
    </row>
    <row r="454" spans="1:16" x14ac:dyDescent="0.2">
      <c r="A454" s="117">
        <v>452</v>
      </c>
      <c r="B454" s="117">
        <v>510019</v>
      </c>
      <c r="C454" s="118" t="s">
        <v>20977</v>
      </c>
      <c r="D454" s="118" t="s">
        <v>18508</v>
      </c>
      <c r="E454" s="118" t="s">
        <v>20980</v>
      </c>
      <c r="F454" s="118">
        <v>9512</v>
      </c>
      <c r="G454" s="118" t="s">
        <v>19831</v>
      </c>
      <c r="H454" s="121">
        <v>1024542</v>
      </c>
      <c r="I454" s="120">
        <v>46056</v>
      </c>
      <c r="J454" s="117"/>
      <c r="K454" s="117"/>
      <c r="L454" s="120">
        <v>46091</v>
      </c>
      <c r="M454" s="118" t="s">
        <v>21110</v>
      </c>
      <c r="N454" s="120">
        <v>46091</v>
      </c>
      <c r="O454" s="124" t="str">
        <f t="shared" si="7"/>
        <v>9512-1024542</v>
      </c>
      <c r="P454" t="str" cm="1">
        <f t="array" ref="P454">_xlfn.LET(_xlpm.s,_xlfn.SEQUENCE(25,1,0,1),_xlpm.off,CEILING(_xlpm.s/2,1)*IF(ISEVEN(_xlpm.s),1,-1),_xlpm.k,_xlfn.VSTACK($O454,VALUE($F454)&amp;($H454+_xlpm.off)),_xlpm.r,_xlfn.XLOOKUP(_xlpm.k,Table1[Column1],Table1[Column1],""),_xlpm.h,_xlfn._xlws.FILTER(_xlpm.r,_xlpm.r&lt;&gt;"",""),IFERROR(INDEX(_xlpm.h,1),""))</f>
        <v/>
      </c>
    </row>
    <row r="455" spans="1:16" x14ac:dyDescent="0.2">
      <c r="A455" s="117">
        <v>453</v>
      </c>
      <c r="B455" s="117">
        <v>510019</v>
      </c>
      <c r="C455" s="118" t="s">
        <v>20977</v>
      </c>
      <c r="D455" s="118" t="s">
        <v>18508</v>
      </c>
      <c r="E455" s="118" t="s">
        <v>20980</v>
      </c>
      <c r="F455" s="118">
        <v>9511</v>
      </c>
      <c r="G455" s="118" t="s">
        <v>19830</v>
      </c>
      <c r="H455" s="121">
        <v>1568970</v>
      </c>
      <c r="I455" s="120">
        <v>46056</v>
      </c>
      <c r="J455" s="117"/>
      <c r="K455" s="117"/>
      <c r="L455" s="120">
        <v>46091</v>
      </c>
      <c r="M455" s="118" t="s">
        <v>21110</v>
      </c>
      <c r="N455" s="120">
        <v>46091</v>
      </c>
      <c r="O455" s="124" t="str">
        <f t="shared" si="7"/>
        <v>9511-1568970</v>
      </c>
      <c r="P455" t="str" cm="1">
        <f t="array" ref="P455">_xlfn.LET(_xlpm.s,_xlfn.SEQUENCE(25,1,0,1),_xlpm.off,CEILING(_xlpm.s/2,1)*IF(ISEVEN(_xlpm.s),1,-1),_xlpm.k,_xlfn.VSTACK($O455,VALUE($F455)&amp;($H455+_xlpm.off)),_xlpm.r,_xlfn.XLOOKUP(_xlpm.k,Table1[Column1],Table1[Column1],""),_xlpm.h,_xlfn._xlws.FILTER(_xlpm.r,_xlpm.r&lt;&gt;"",""),IFERROR(INDEX(_xlpm.h,1),""))</f>
        <v/>
      </c>
    </row>
    <row r="456" spans="1:16" x14ac:dyDescent="0.2">
      <c r="A456" s="117">
        <v>454</v>
      </c>
      <c r="B456" s="117">
        <v>510019</v>
      </c>
      <c r="C456" s="118" t="s">
        <v>20977</v>
      </c>
      <c r="D456" s="118" t="s">
        <v>18508</v>
      </c>
      <c r="E456" s="118" t="s">
        <v>20980</v>
      </c>
      <c r="F456" s="118">
        <v>8299</v>
      </c>
      <c r="G456" s="118" t="s">
        <v>19823</v>
      </c>
      <c r="H456" s="121">
        <v>4334931</v>
      </c>
      <c r="I456" s="120">
        <v>46053</v>
      </c>
      <c r="J456" s="117"/>
      <c r="K456" s="117"/>
      <c r="L456" s="120">
        <v>46091</v>
      </c>
      <c r="M456" s="118" t="s">
        <v>21110</v>
      </c>
      <c r="N456" s="120">
        <v>46091</v>
      </c>
      <c r="O456" s="124" t="str">
        <f t="shared" si="7"/>
        <v>8299-4334931</v>
      </c>
      <c r="P456" t="str" cm="1">
        <f t="array" ref="P456">_xlfn.LET(_xlpm.s,_xlfn.SEQUENCE(25,1,0,1),_xlpm.off,CEILING(_xlpm.s/2,1)*IF(ISEVEN(_xlpm.s),1,-1),_xlpm.k,_xlfn.VSTACK($O456,VALUE($F456)&amp;($H456+_xlpm.off)),_xlpm.r,_xlfn.XLOOKUP(_xlpm.k,Table1[Column1],Table1[Column1],""),_xlpm.h,_xlfn._xlws.FILTER(_xlpm.r,_xlpm.r&lt;&gt;"",""),IFERROR(INDEX(_xlpm.h,1),""))</f>
        <v/>
      </c>
    </row>
    <row r="457" spans="1:16" x14ac:dyDescent="0.2">
      <c r="A457" s="117">
        <v>455</v>
      </c>
      <c r="B457" s="117">
        <v>510020</v>
      </c>
      <c r="C457" s="118" t="s">
        <v>20977</v>
      </c>
      <c r="D457" s="118" t="s">
        <v>18508</v>
      </c>
      <c r="E457" s="118" t="s">
        <v>20980</v>
      </c>
      <c r="F457" s="118">
        <v>8302</v>
      </c>
      <c r="G457" s="118" t="s">
        <v>19826</v>
      </c>
      <c r="H457" s="121">
        <v>1519790</v>
      </c>
      <c r="I457" s="120">
        <v>46053</v>
      </c>
      <c r="J457" s="117"/>
      <c r="K457" s="117"/>
      <c r="L457" s="120">
        <v>46091</v>
      </c>
      <c r="M457" s="118" t="s">
        <v>21110</v>
      </c>
      <c r="N457" s="120">
        <v>46091</v>
      </c>
      <c r="O457" s="124" t="str">
        <f t="shared" si="7"/>
        <v>8302-1519790</v>
      </c>
      <c r="P457" t="str" cm="1">
        <f t="array" ref="P457">_xlfn.LET(_xlpm.s,_xlfn.SEQUENCE(25,1,0,1),_xlpm.off,CEILING(_xlpm.s/2,1)*IF(ISEVEN(_xlpm.s),1,-1),_xlpm.k,_xlfn.VSTACK($O457,VALUE($F457)&amp;($H457+_xlpm.off)),_xlpm.r,_xlfn.XLOOKUP(_xlpm.k,Table1[Column1],Table1[Column1],""),_xlpm.h,_xlfn._xlws.FILTER(_xlpm.r,_xlpm.r&lt;&gt;"",""),IFERROR(INDEX(_xlpm.h,1),""))</f>
        <v/>
      </c>
    </row>
    <row r="458" spans="1:16" x14ac:dyDescent="0.2">
      <c r="A458" s="117">
        <v>456</v>
      </c>
      <c r="B458" s="117">
        <v>510020</v>
      </c>
      <c r="C458" s="118" t="s">
        <v>20977</v>
      </c>
      <c r="D458" s="118" t="s">
        <v>18508</v>
      </c>
      <c r="E458" s="118" t="s">
        <v>20980</v>
      </c>
      <c r="F458" s="118">
        <v>7226</v>
      </c>
      <c r="G458" s="118" t="s">
        <v>19799</v>
      </c>
      <c r="H458" s="121">
        <v>1024542</v>
      </c>
      <c r="I458" s="120">
        <v>46049</v>
      </c>
      <c r="J458" s="117"/>
      <c r="K458" s="117"/>
      <c r="L458" s="120">
        <v>46091</v>
      </c>
      <c r="M458" s="118" t="s">
        <v>21110</v>
      </c>
      <c r="N458" s="120">
        <v>46091</v>
      </c>
      <c r="O458" s="124" t="str">
        <f t="shared" si="7"/>
        <v>7226-1024542</v>
      </c>
      <c r="P458" t="str" cm="1">
        <f t="array" ref="P458">_xlfn.LET(_xlpm.s,_xlfn.SEQUENCE(25,1,0,1),_xlpm.off,CEILING(_xlpm.s/2,1)*IF(ISEVEN(_xlpm.s),1,-1),_xlpm.k,_xlfn.VSTACK($O458,VALUE($F458)&amp;($H458+_xlpm.off)),_xlpm.r,_xlfn.XLOOKUP(_xlpm.k,Table1[Column1],Table1[Column1],""),_xlpm.h,_xlfn._xlws.FILTER(_xlpm.r,_xlpm.r&lt;&gt;"",""),IFERROR(INDEX(_xlpm.h,1),""))</f>
        <v/>
      </c>
    </row>
    <row r="459" spans="1:16" x14ac:dyDescent="0.2">
      <c r="A459" s="117">
        <v>457</v>
      </c>
      <c r="B459" s="117">
        <v>510020</v>
      </c>
      <c r="C459" s="118" t="s">
        <v>20977</v>
      </c>
      <c r="D459" s="118" t="s">
        <v>18508</v>
      </c>
      <c r="E459" s="118" t="s">
        <v>20980</v>
      </c>
      <c r="F459" s="118">
        <v>9518</v>
      </c>
      <c r="G459" s="118" t="s">
        <v>19834</v>
      </c>
      <c r="H459" s="121">
        <v>1987200</v>
      </c>
      <c r="I459" s="120">
        <v>46056</v>
      </c>
      <c r="J459" s="117"/>
      <c r="K459" s="117"/>
      <c r="L459" s="120">
        <v>46091</v>
      </c>
      <c r="M459" s="118" t="s">
        <v>21110</v>
      </c>
      <c r="N459" s="120">
        <v>46091</v>
      </c>
      <c r="O459" s="124" t="str">
        <f t="shared" si="7"/>
        <v>9518-1987200</v>
      </c>
      <c r="P459" t="str" cm="1">
        <f t="array" ref="P459">_xlfn.LET(_xlpm.s,_xlfn.SEQUENCE(25,1,0,1),_xlpm.off,CEILING(_xlpm.s/2,1)*IF(ISEVEN(_xlpm.s),1,-1),_xlpm.k,_xlfn.VSTACK($O459,VALUE($F459)&amp;($H459+_xlpm.off)),_xlpm.r,_xlfn.XLOOKUP(_xlpm.k,Table1[Column1],Table1[Column1],""),_xlpm.h,_xlfn._xlws.FILTER(_xlpm.r,_xlpm.r&lt;&gt;"",""),IFERROR(INDEX(_xlpm.h,1),""))</f>
        <v/>
      </c>
    </row>
    <row r="460" spans="1:16" x14ac:dyDescent="0.2">
      <c r="A460" s="117">
        <v>458</v>
      </c>
      <c r="B460" s="117">
        <v>510020</v>
      </c>
      <c r="C460" s="118" t="s">
        <v>20977</v>
      </c>
      <c r="D460" s="118" t="s">
        <v>18508</v>
      </c>
      <c r="E460" s="118" t="s">
        <v>20980</v>
      </c>
      <c r="F460" s="118">
        <v>5307</v>
      </c>
      <c r="G460" s="118" t="s">
        <v>19768</v>
      </c>
      <c r="H460" s="121">
        <v>2186055</v>
      </c>
      <c r="I460" s="120">
        <v>46046</v>
      </c>
      <c r="J460" s="117"/>
      <c r="K460" s="117"/>
      <c r="L460" s="120">
        <v>46091</v>
      </c>
      <c r="M460" s="118" t="s">
        <v>21110</v>
      </c>
      <c r="N460" s="120">
        <v>46091</v>
      </c>
      <c r="O460" s="124" t="str">
        <f t="shared" si="7"/>
        <v>5307-2186055</v>
      </c>
      <c r="P460" t="str" cm="1">
        <f t="array" ref="P460">_xlfn.LET(_xlpm.s,_xlfn.SEQUENCE(25,1,0,1),_xlpm.off,CEILING(_xlpm.s/2,1)*IF(ISEVEN(_xlpm.s),1,-1),_xlpm.k,_xlfn.VSTACK($O460,VALUE($F460)&amp;($H460+_xlpm.off)),_xlpm.r,_xlfn.XLOOKUP(_xlpm.k,Table1[Column1],Table1[Column1],""),_xlpm.h,_xlfn._xlws.FILTER(_xlpm.r,_xlpm.r&lt;&gt;"",""),IFERROR(INDEX(_xlpm.h,1),""))</f>
        <v/>
      </c>
    </row>
    <row r="461" spans="1:16" x14ac:dyDescent="0.2">
      <c r="A461" s="117">
        <v>459</v>
      </c>
      <c r="B461" s="117">
        <v>510020</v>
      </c>
      <c r="C461" s="118" t="s">
        <v>20977</v>
      </c>
      <c r="D461" s="118" t="s">
        <v>18508</v>
      </c>
      <c r="E461" s="118" t="s">
        <v>20980</v>
      </c>
      <c r="F461" s="118">
        <v>7227</v>
      </c>
      <c r="G461" s="118" t="s">
        <v>19800</v>
      </c>
      <c r="H461" s="121">
        <v>512271</v>
      </c>
      <c r="I461" s="120">
        <v>46049</v>
      </c>
      <c r="J461" s="117"/>
      <c r="K461" s="117"/>
      <c r="L461" s="120">
        <v>46091</v>
      </c>
      <c r="M461" s="118" t="s">
        <v>21110</v>
      </c>
      <c r="N461" s="120">
        <v>46091</v>
      </c>
      <c r="O461" s="124" t="str">
        <f t="shared" si="7"/>
        <v>7227-512271</v>
      </c>
      <c r="P461" t="str" cm="1">
        <f t="array" ref="P461">_xlfn.LET(_xlpm.s,_xlfn.SEQUENCE(25,1,0,1),_xlpm.off,CEILING(_xlpm.s/2,1)*IF(ISEVEN(_xlpm.s),1,-1),_xlpm.k,_xlfn.VSTACK($O461,VALUE($F461)&amp;($H461+_xlpm.off)),_xlpm.r,_xlfn.XLOOKUP(_xlpm.k,Table1[Column1],Table1[Column1],""),_xlpm.h,_xlfn._xlws.FILTER(_xlpm.r,_xlpm.r&lt;&gt;"",""),IFERROR(INDEX(_xlpm.h,1),""))</f>
        <v/>
      </c>
    </row>
    <row r="462" spans="1:16" x14ac:dyDescent="0.2">
      <c r="A462" s="117">
        <v>460</v>
      </c>
      <c r="B462" s="117">
        <v>510021</v>
      </c>
      <c r="C462" s="118" t="s">
        <v>20977</v>
      </c>
      <c r="D462" s="118" t="s">
        <v>18508</v>
      </c>
      <c r="E462" s="118" t="s">
        <v>20980</v>
      </c>
      <c r="F462" s="118">
        <v>5162</v>
      </c>
      <c r="G462" s="118" t="s">
        <v>19761</v>
      </c>
      <c r="H462" s="121">
        <v>3125115</v>
      </c>
      <c r="I462" s="120">
        <v>46044</v>
      </c>
      <c r="J462" s="117"/>
      <c r="K462" s="117"/>
      <c r="L462" s="120">
        <v>46091</v>
      </c>
      <c r="M462" s="118" t="s">
        <v>21110</v>
      </c>
      <c r="N462" s="120">
        <v>46091</v>
      </c>
      <c r="O462" s="124" t="str">
        <f t="shared" si="7"/>
        <v>5162-3125115</v>
      </c>
      <c r="P462" t="str" cm="1">
        <f t="array" ref="P462">_xlfn.LET(_xlpm.s,_xlfn.SEQUENCE(25,1,0,1),_xlpm.off,CEILING(_xlpm.s/2,1)*IF(ISEVEN(_xlpm.s),1,-1),_xlpm.k,_xlfn.VSTACK($O462,VALUE($F462)&amp;($H462+_xlpm.off)),_xlpm.r,_xlfn.XLOOKUP(_xlpm.k,Table1[Column1],Table1[Column1],""),_xlpm.h,_xlfn._xlws.FILTER(_xlpm.r,_xlpm.r&lt;&gt;"",""),IFERROR(INDEX(_xlpm.h,1),""))</f>
        <v/>
      </c>
    </row>
    <row r="463" spans="1:16" x14ac:dyDescent="0.2">
      <c r="A463" s="117">
        <v>461</v>
      </c>
      <c r="B463" s="117">
        <v>510022</v>
      </c>
      <c r="C463" s="118" t="s">
        <v>20977</v>
      </c>
      <c r="D463" s="118" t="s">
        <v>18508</v>
      </c>
      <c r="E463" s="118" t="s">
        <v>20990</v>
      </c>
      <c r="F463" s="118">
        <v>66</v>
      </c>
      <c r="G463" s="118" t="s">
        <v>19756</v>
      </c>
      <c r="H463" s="119">
        <v>-1671300</v>
      </c>
      <c r="I463" s="120">
        <v>46065</v>
      </c>
      <c r="J463" s="117"/>
      <c r="K463" s="117"/>
      <c r="L463" s="120">
        <v>46091</v>
      </c>
      <c r="M463" s="118" t="s">
        <v>21110</v>
      </c>
      <c r="N463" s="120">
        <v>46091</v>
      </c>
      <c r="O463" s="124" t="str">
        <f t="shared" si="7"/>
        <v>661671300</v>
      </c>
      <c r="P463" t="str" cm="1">
        <f t="array" ref="P463">_xlfn.LET(_xlpm.s,_xlfn.SEQUENCE(25,1,0,1),_xlpm.off,CEILING(_xlpm.s/2,1)*IF(ISEVEN(_xlpm.s),1,-1),_xlpm.k,_xlfn.VSTACK($O463,VALUE($F463)&amp;($H463+_xlpm.off)),_xlpm.r,_xlfn.XLOOKUP(_xlpm.k,Table1[Column1],Table1[Column1],""),_xlpm.h,_xlfn._xlws.FILTER(_xlpm.r,_xlpm.r&lt;&gt;"",""),IFERROR(INDEX(_xlpm.h,1),""))</f>
        <v/>
      </c>
    </row>
    <row r="464" spans="1:16" x14ac:dyDescent="0.2">
      <c r="A464" s="117">
        <v>462</v>
      </c>
      <c r="B464" s="117">
        <v>510022</v>
      </c>
      <c r="C464" s="118" t="s">
        <v>20977</v>
      </c>
      <c r="D464" s="118" t="s">
        <v>18508</v>
      </c>
      <c r="E464" s="118" t="s">
        <v>20980</v>
      </c>
      <c r="F464" s="118">
        <v>8301</v>
      </c>
      <c r="G464" s="118" t="s">
        <v>19825</v>
      </c>
      <c r="H464" s="121">
        <v>21738780</v>
      </c>
      <c r="I464" s="120">
        <v>46053</v>
      </c>
      <c r="J464" s="117"/>
      <c r="K464" s="117"/>
      <c r="L464" s="120">
        <v>46091</v>
      </c>
      <c r="M464" s="118" t="s">
        <v>21110</v>
      </c>
      <c r="N464" s="120">
        <v>46091</v>
      </c>
      <c r="O464" s="124" t="str">
        <f t="shared" si="7"/>
        <v>8301-21738780</v>
      </c>
      <c r="P464" t="str" cm="1">
        <f t="array" ref="P464">_xlfn.LET(_xlpm.s,_xlfn.SEQUENCE(25,1,0,1),_xlpm.off,CEILING(_xlpm.s/2,1)*IF(ISEVEN(_xlpm.s),1,-1),_xlpm.k,_xlfn.VSTACK($O464,VALUE($F464)&amp;($H464+_xlpm.off)),_xlpm.r,_xlfn.XLOOKUP(_xlpm.k,Table1[Column1],Table1[Column1],""),_xlpm.h,_xlfn._xlws.FILTER(_xlpm.r,_xlpm.r&lt;&gt;"",""),IFERROR(INDEX(_xlpm.h,1),""))</f>
        <v/>
      </c>
    </row>
    <row r="465" spans="1:16" x14ac:dyDescent="0.2">
      <c r="A465" s="117">
        <v>463</v>
      </c>
      <c r="B465" s="117">
        <v>510022</v>
      </c>
      <c r="C465" s="118" t="s">
        <v>20977</v>
      </c>
      <c r="D465" s="118" t="s">
        <v>18508</v>
      </c>
      <c r="E465" s="118" t="s">
        <v>20980</v>
      </c>
      <c r="F465" s="118">
        <v>5163</v>
      </c>
      <c r="G465" s="118" t="s">
        <v>19762</v>
      </c>
      <c r="H465" s="121">
        <v>512271</v>
      </c>
      <c r="I465" s="120">
        <v>46043</v>
      </c>
      <c r="J465" s="117"/>
      <c r="K465" s="117"/>
      <c r="L465" s="120">
        <v>46091</v>
      </c>
      <c r="M465" s="118" t="s">
        <v>21110</v>
      </c>
      <c r="N465" s="120">
        <v>46091</v>
      </c>
      <c r="O465" s="124" t="str">
        <f t="shared" si="7"/>
        <v>5163-512271</v>
      </c>
      <c r="P465" t="str" cm="1">
        <f t="array" ref="P465">_xlfn.LET(_xlpm.s,_xlfn.SEQUENCE(25,1,0,1),_xlpm.off,CEILING(_xlpm.s/2,1)*IF(ISEVEN(_xlpm.s),1,-1),_xlpm.k,_xlfn.VSTACK($O465,VALUE($F465)&amp;($H465+_xlpm.off)),_xlpm.r,_xlfn.XLOOKUP(_xlpm.k,Table1[Column1],Table1[Column1],""),_xlpm.h,_xlfn._xlws.FILTER(_xlpm.r,_xlpm.r&lt;&gt;"",""),IFERROR(INDEX(_xlpm.h,1),""))</f>
        <v/>
      </c>
    </row>
    <row r="466" spans="1:16" x14ac:dyDescent="0.2">
      <c r="A466" s="117">
        <v>464</v>
      </c>
      <c r="B466" s="117">
        <v>510022</v>
      </c>
      <c r="C466" s="118" t="s">
        <v>20977</v>
      </c>
      <c r="D466" s="118" t="s">
        <v>18508</v>
      </c>
      <c r="E466" s="118" t="s">
        <v>20980</v>
      </c>
      <c r="F466" s="118">
        <v>5164</v>
      </c>
      <c r="G466" s="118" t="s">
        <v>19763</v>
      </c>
      <c r="H466" s="121">
        <v>3739919</v>
      </c>
      <c r="I466" s="120">
        <v>46043</v>
      </c>
      <c r="J466" s="117"/>
      <c r="K466" s="117"/>
      <c r="L466" s="120">
        <v>46091</v>
      </c>
      <c r="M466" s="118" t="s">
        <v>21110</v>
      </c>
      <c r="N466" s="120">
        <v>46091</v>
      </c>
      <c r="O466" s="124" t="str">
        <f t="shared" si="7"/>
        <v>5164-3739919</v>
      </c>
      <c r="P466" t="str" cm="1">
        <f t="array" ref="P466">_xlfn.LET(_xlpm.s,_xlfn.SEQUENCE(25,1,0,1),_xlpm.off,CEILING(_xlpm.s/2,1)*IF(ISEVEN(_xlpm.s),1,-1),_xlpm.k,_xlfn.VSTACK($O466,VALUE($F466)&amp;($H466+_xlpm.off)),_xlpm.r,_xlfn.XLOOKUP(_xlpm.k,Table1[Column1],Table1[Column1],""),_xlpm.h,_xlfn._xlws.FILTER(_xlpm.r,_xlpm.r&lt;&gt;"",""),IFERROR(INDEX(_xlpm.h,1),""))</f>
        <v/>
      </c>
    </row>
    <row r="467" spans="1:16" x14ac:dyDescent="0.2">
      <c r="A467" s="117">
        <v>465</v>
      </c>
      <c r="B467" s="117">
        <v>510022</v>
      </c>
      <c r="C467" s="118" t="s">
        <v>20977</v>
      </c>
      <c r="D467" s="118" t="s">
        <v>18508</v>
      </c>
      <c r="E467" s="118" t="s">
        <v>20980</v>
      </c>
      <c r="F467" s="118">
        <v>5306</v>
      </c>
      <c r="G467" s="118" t="s">
        <v>19767</v>
      </c>
      <c r="H467" s="121">
        <v>4157933</v>
      </c>
      <c r="I467" s="120">
        <v>46046</v>
      </c>
      <c r="J467" s="117"/>
      <c r="K467" s="117"/>
      <c r="L467" s="120">
        <v>46091</v>
      </c>
      <c r="M467" s="118" t="s">
        <v>21110</v>
      </c>
      <c r="N467" s="120">
        <v>46091</v>
      </c>
      <c r="O467" s="124" t="str">
        <f t="shared" si="7"/>
        <v>5306-4157933</v>
      </c>
      <c r="P467" t="str" cm="1">
        <f t="array" ref="P467">_xlfn.LET(_xlpm.s,_xlfn.SEQUENCE(25,1,0,1),_xlpm.off,CEILING(_xlpm.s/2,1)*IF(ISEVEN(_xlpm.s),1,-1),_xlpm.k,_xlfn.VSTACK($O467,VALUE($F467)&amp;($H467+_xlpm.off)),_xlpm.r,_xlfn.XLOOKUP(_xlpm.k,Table1[Column1],Table1[Column1],""),_xlpm.h,_xlfn._xlws.FILTER(_xlpm.r,_xlpm.r&lt;&gt;"",""),IFERROR(INDEX(_xlpm.h,1),""))</f>
        <v/>
      </c>
    </row>
    <row r="468" spans="1:16" x14ac:dyDescent="0.2">
      <c r="A468" s="117">
        <v>466</v>
      </c>
      <c r="B468" s="117">
        <v>510022</v>
      </c>
      <c r="C468" s="118" t="s">
        <v>20977</v>
      </c>
      <c r="D468" s="118" t="s">
        <v>18508</v>
      </c>
      <c r="E468" s="118" t="s">
        <v>20980</v>
      </c>
      <c r="F468" s="118">
        <v>7225</v>
      </c>
      <c r="G468" s="118" t="s">
        <v>19798</v>
      </c>
      <c r="H468" s="121">
        <v>9843566</v>
      </c>
      <c r="I468" s="120">
        <v>46050</v>
      </c>
      <c r="J468" s="117"/>
      <c r="K468" s="117"/>
      <c r="L468" s="120">
        <v>46091</v>
      </c>
      <c r="M468" s="118" t="s">
        <v>21110</v>
      </c>
      <c r="N468" s="120">
        <v>46091</v>
      </c>
      <c r="O468" s="124" t="str">
        <f t="shared" si="7"/>
        <v>7225-9843566</v>
      </c>
      <c r="P468" t="str" cm="1">
        <f t="array" ref="P468">_xlfn.LET(_xlpm.s,_xlfn.SEQUENCE(25,1,0,1),_xlpm.off,CEILING(_xlpm.s/2,1)*IF(ISEVEN(_xlpm.s),1,-1),_xlpm.k,_xlfn.VSTACK($O468,VALUE($F468)&amp;($H468+_xlpm.off)),_xlpm.r,_xlfn.XLOOKUP(_xlpm.k,Table1[Column1],Table1[Column1],""),_xlpm.h,_xlfn._xlws.FILTER(_xlpm.r,_xlpm.r&lt;&gt;"",""),IFERROR(INDEX(_xlpm.h,1),""))</f>
        <v/>
      </c>
    </row>
    <row r="469" spans="1:16" x14ac:dyDescent="0.2">
      <c r="A469" s="117">
        <v>467</v>
      </c>
      <c r="B469" s="117">
        <v>510023</v>
      </c>
      <c r="C469" s="118" t="s">
        <v>20977</v>
      </c>
      <c r="D469" s="118" t="s">
        <v>18508</v>
      </c>
      <c r="E469" s="118" t="s">
        <v>21104</v>
      </c>
      <c r="F469" s="118">
        <v>24</v>
      </c>
      <c r="G469" s="118" t="s">
        <v>19752</v>
      </c>
      <c r="H469" s="119">
        <v>-317222</v>
      </c>
      <c r="I469" s="120">
        <v>46078</v>
      </c>
      <c r="J469" s="117"/>
      <c r="K469" s="117"/>
      <c r="L469" s="120">
        <v>46091</v>
      </c>
      <c r="M469" s="118" t="s">
        <v>21110</v>
      </c>
      <c r="N469" s="120">
        <v>46091</v>
      </c>
      <c r="O469" s="124" t="str">
        <f t="shared" si="7"/>
        <v>24317222</v>
      </c>
      <c r="P469" t="str" cm="1">
        <f t="array" ref="P469">_xlfn.LET(_xlpm.s,_xlfn.SEQUENCE(25,1,0,1),_xlpm.off,CEILING(_xlpm.s/2,1)*IF(ISEVEN(_xlpm.s),1,-1),_xlpm.k,_xlfn.VSTACK($O469,VALUE($F469)&amp;($H469+_xlpm.off)),_xlpm.r,_xlfn.XLOOKUP(_xlpm.k,Table1[Column1],Table1[Column1],""),_xlpm.h,_xlfn._xlws.FILTER(_xlpm.r,_xlpm.r&lt;&gt;"",""),IFERROR(INDEX(_xlpm.h,1),""))</f>
        <v/>
      </c>
    </row>
    <row r="470" spans="1:16" x14ac:dyDescent="0.2">
      <c r="A470" s="117">
        <v>468</v>
      </c>
      <c r="B470" s="117">
        <v>510023</v>
      </c>
      <c r="C470" s="118" t="s">
        <v>20977</v>
      </c>
      <c r="D470" s="118" t="s">
        <v>18508</v>
      </c>
      <c r="E470" s="118" t="s">
        <v>20980</v>
      </c>
      <c r="F470" s="118">
        <v>5305</v>
      </c>
      <c r="G470" s="118" t="s">
        <v>19766</v>
      </c>
      <c r="H470" s="121">
        <v>3669300</v>
      </c>
      <c r="I470" s="120">
        <v>46047</v>
      </c>
      <c r="J470" s="117"/>
      <c r="K470" s="117"/>
      <c r="L470" s="120">
        <v>46091</v>
      </c>
      <c r="M470" s="118" t="s">
        <v>21110</v>
      </c>
      <c r="N470" s="120">
        <v>46091</v>
      </c>
      <c r="O470" s="124" t="str">
        <f t="shared" si="7"/>
        <v>5305-3669300</v>
      </c>
      <c r="P470" t="str" cm="1">
        <f t="array" ref="P470">_xlfn.LET(_xlpm.s,_xlfn.SEQUENCE(25,1,0,1),_xlpm.off,CEILING(_xlpm.s/2,1)*IF(ISEVEN(_xlpm.s),1,-1),_xlpm.k,_xlfn.VSTACK($O470,VALUE($F470)&amp;($H470+_xlpm.off)),_xlpm.r,_xlfn.XLOOKUP(_xlpm.k,Table1[Column1],Table1[Column1],""),_xlpm.h,_xlfn._xlws.FILTER(_xlpm.r,_xlpm.r&lt;&gt;"",""),IFERROR(INDEX(_xlpm.h,1),""))</f>
        <v/>
      </c>
    </row>
    <row r="471" spans="1:16" x14ac:dyDescent="0.2">
      <c r="A471" s="117">
        <v>469</v>
      </c>
      <c r="B471" s="117">
        <v>510023</v>
      </c>
      <c r="C471" s="118" t="s">
        <v>20977</v>
      </c>
      <c r="D471" s="118" t="s">
        <v>18508</v>
      </c>
      <c r="E471" s="118" t="s">
        <v>21104</v>
      </c>
      <c r="F471" s="118">
        <v>22</v>
      </c>
      <c r="G471" s="118" t="s">
        <v>19751</v>
      </c>
      <c r="H471" s="119">
        <v>-464400</v>
      </c>
      <c r="I471" s="120">
        <v>46065</v>
      </c>
      <c r="J471" s="117"/>
      <c r="K471" s="117"/>
      <c r="L471" s="120">
        <v>46091</v>
      </c>
      <c r="M471" s="118" t="s">
        <v>21110</v>
      </c>
      <c r="N471" s="120">
        <v>46091</v>
      </c>
      <c r="O471" s="124" t="str">
        <f t="shared" si="7"/>
        <v>22464400</v>
      </c>
      <c r="P471" t="str" cm="1">
        <f t="array" ref="P471">_xlfn.LET(_xlpm.s,_xlfn.SEQUENCE(25,1,0,1),_xlpm.off,CEILING(_xlpm.s/2,1)*IF(ISEVEN(_xlpm.s),1,-1),_xlpm.k,_xlfn.VSTACK($O471,VALUE($F471)&amp;($H471+_xlpm.off)),_xlpm.r,_xlfn.XLOOKUP(_xlpm.k,Table1[Column1],Table1[Column1],""),_xlpm.h,_xlfn._xlws.FILTER(_xlpm.r,_xlpm.r&lt;&gt;"",""),IFERROR(INDEX(_xlpm.h,1),""))</f>
        <v/>
      </c>
    </row>
    <row r="472" spans="1:16" x14ac:dyDescent="0.2">
      <c r="A472" s="117">
        <v>470</v>
      </c>
      <c r="B472" s="117">
        <v>510024</v>
      </c>
      <c r="C472" s="118" t="s">
        <v>20977</v>
      </c>
      <c r="D472" s="118" t="s">
        <v>18508</v>
      </c>
      <c r="E472" s="118" t="s">
        <v>20980</v>
      </c>
      <c r="F472" s="118">
        <v>7223</v>
      </c>
      <c r="G472" s="118" t="s">
        <v>19796</v>
      </c>
      <c r="H472" s="121">
        <v>5924637</v>
      </c>
      <c r="I472" s="120">
        <v>46052</v>
      </c>
      <c r="J472" s="117"/>
      <c r="K472" s="117"/>
      <c r="L472" s="120">
        <v>46091</v>
      </c>
      <c r="M472" s="118" t="s">
        <v>21110</v>
      </c>
      <c r="N472" s="120">
        <v>46091</v>
      </c>
      <c r="O472" s="124" t="str">
        <f t="shared" si="7"/>
        <v>7223-5924637</v>
      </c>
      <c r="P472" t="str" cm="1">
        <f t="array" ref="P472">_xlfn.LET(_xlpm.s,_xlfn.SEQUENCE(25,1,0,1),_xlpm.off,CEILING(_xlpm.s/2,1)*IF(ISEVEN(_xlpm.s),1,-1),_xlpm.k,_xlfn.VSTACK($O472,VALUE($F472)&amp;($H472+_xlpm.off)),_xlpm.r,_xlfn.XLOOKUP(_xlpm.k,Table1[Column1],Table1[Column1],""),_xlpm.h,_xlfn._xlws.FILTER(_xlpm.r,_xlpm.r&lt;&gt;"",""),IFERROR(INDEX(_xlpm.h,1),""))</f>
        <v/>
      </c>
    </row>
    <row r="473" spans="1:16" x14ac:dyDescent="0.2">
      <c r="A473" s="117">
        <v>471</v>
      </c>
      <c r="B473" s="117">
        <v>510024</v>
      </c>
      <c r="C473" s="118" t="s">
        <v>20977</v>
      </c>
      <c r="D473" s="118" t="s">
        <v>18508</v>
      </c>
      <c r="E473" s="118" t="s">
        <v>20980</v>
      </c>
      <c r="F473" s="118">
        <v>7224</v>
      </c>
      <c r="G473" s="118" t="s">
        <v>19797</v>
      </c>
      <c r="H473" s="121">
        <v>1007519</v>
      </c>
      <c r="I473" s="120">
        <v>46052</v>
      </c>
      <c r="J473" s="117"/>
      <c r="K473" s="117"/>
      <c r="L473" s="120">
        <v>46091</v>
      </c>
      <c r="M473" s="118" t="s">
        <v>21110</v>
      </c>
      <c r="N473" s="120">
        <v>46091</v>
      </c>
      <c r="O473" s="124" t="str">
        <f t="shared" si="7"/>
        <v>7224-1007519</v>
      </c>
      <c r="P473" t="str" cm="1">
        <f t="array" ref="P473">_xlfn.LET(_xlpm.s,_xlfn.SEQUENCE(25,1,0,1),_xlpm.off,CEILING(_xlpm.s/2,1)*IF(ISEVEN(_xlpm.s),1,-1),_xlpm.k,_xlfn.VSTACK($O473,VALUE($F473)&amp;($H473+_xlpm.off)),_xlpm.r,_xlfn.XLOOKUP(_xlpm.k,Table1[Column1],Table1[Column1],""),_xlpm.h,_xlfn._xlws.FILTER(_xlpm.r,_xlpm.r&lt;&gt;"",""),IFERROR(INDEX(_xlpm.h,1),""))</f>
        <v/>
      </c>
    </row>
    <row r="474" spans="1:16" x14ac:dyDescent="0.2">
      <c r="A474" s="117">
        <v>472</v>
      </c>
      <c r="B474" s="117">
        <v>510025</v>
      </c>
      <c r="C474" s="118" t="s">
        <v>20977</v>
      </c>
      <c r="D474" s="118" t="s">
        <v>18508</v>
      </c>
      <c r="E474" s="118" t="s">
        <v>20991</v>
      </c>
      <c r="F474" s="118">
        <v>38</v>
      </c>
      <c r="G474" s="118" t="s">
        <v>19754</v>
      </c>
      <c r="H474" s="119">
        <v>-3331800</v>
      </c>
      <c r="I474" s="120">
        <v>46078</v>
      </c>
      <c r="J474" s="117"/>
      <c r="K474" s="117"/>
      <c r="L474" s="120">
        <v>46091</v>
      </c>
      <c r="M474" s="118" t="s">
        <v>21110</v>
      </c>
      <c r="N474" s="120">
        <v>46091</v>
      </c>
      <c r="O474" s="124" t="str">
        <f t="shared" si="7"/>
        <v>383331800</v>
      </c>
      <c r="P474" t="str" cm="1">
        <f t="array" ref="P474">_xlfn.LET(_xlpm.s,_xlfn.SEQUENCE(25,1,0,1),_xlpm.off,CEILING(_xlpm.s/2,1)*IF(ISEVEN(_xlpm.s),1,-1),_xlpm.k,_xlfn.VSTACK($O474,VALUE($F474)&amp;($H474+_xlpm.off)),_xlpm.r,_xlfn.XLOOKUP(_xlpm.k,Table1[Column1],Table1[Column1],""),_xlpm.h,_xlfn._xlws.FILTER(_xlpm.r,_xlpm.r&lt;&gt;"",""),IFERROR(INDEX(_xlpm.h,1),""))</f>
        <v/>
      </c>
    </row>
    <row r="475" spans="1:16" x14ac:dyDescent="0.2">
      <c r="A475" s="117">
        <v>473</v>
      </c>
      <c r="B475" s="117">
        <v>510026</v>
      </c>
      <c r="C475" s="118" t="s">
        <v>20977</v>
      </c>
      <c r="D475" s="118" t="s">
        <v>18508</v>
      </c>
      <c r="E475" s="118" t="s">
        <v>20980</v>
      </c>
      <c r="F475" s="118">
        <v>9566</v>
      </c>
      <c r="G475" s="118" t="s">
        <v>19840</v>
      </c>
      <c r="H475" s="121">
        <v>2015037</v>
      </c>
      <c r="I475" s="120">
        <v>46054</v>
      </c>
      <c r="J475" s="117"/>
      <c r="K475" s="117"/>
      <c r="L475" s="120">
        <v>46091</v>
      </c>
      <c r="M475" s="118" t="s">
        <v>21110</v>
      </c>
      <c r="N475" s="120">
        <v>46091</v>
      </c>
      <c r="O475" s="124" t="str">
        <f t="shared" si="7"/>
        <v>9566-2015037</v>
      </c>
      <c r="P475" t="str" cm="1">
        <f t="array" ref="P475">_xlfn.LET(_xlpm.s,_xlfn.SEQUENCE(25,1,0,1),_xlpm.off,CEILING(_xlpm.s/2,1)*IF(ISEVEN(_xlpm.s),1,-1),_xlpm.k,_xlfn.VSTACK($O475,VALUE($F475)&amp;($H475+_xlpm.off)),_xlpm.r,_xlfn.XLOOKUP(_xlpm.k,Table1[Column1],Table1[Column1],""),_xlpm.h,_xlfn._xlws.FILTER(_xlpm.r,_xlpm.r&lt;&gt;"",""),IFERROR(INDEX(_xlpm.h,1),""))</f>
        <v/>
      </c>
    </row>
    <row r="476" spans="1:16" x14ac:dyDescent="0.2">
      <c r="A476" s="117">
        <v>474</v>
      </c>
      <c r="B476" s="117">
        <v>510026</v>
      </c>
      <c r="C476" s="118" t="s">
        <v>20977</v>
      </c>
      <c r="D476" s="118" t="s">
        <v>18508</v>
      </c>
      <c r="E476" s="118" t="s">
        <v>20980</v>
      </c>
      <c r="F476" s="118">
        <v>6731</v>
      </c>
      <c r="G476" s="118" t="s">
        <v>19785</v>
      </c>
      <c r="H476" s="121">
        <v>1007519</v>
      </c>
      <c r="I476" s="120">
        <v>46043</v>
      </c>
      <c r="J476" s="117"/>
      <c r="K476" s="117"/>
      <c r="L476" s="120">
        <v>46091</v>
      </c>
      <c r="M476" s="118" t="s">
        <v>21110</v>
      </c>
      <c r="N476" s="120">
        <v>46091</v>
      </c>
      <c r="O476" s="124" t="str">
        <f t="shared" si="7"/>
        <v>6731-1007519</v>
      </c>
      <c r="P476" t="str" cm="1">
        <f t="array" ref="P476">_xlfn.LET(_xlpm.s,_xlfn.SEQUENCE(25,1,0,1),_xlpm.off,CEILING(_xlpm.s/2,1)*IF(ISEVEN(_xlpm.s),1,-1),_xlpm.k,_xlfn.VSTACK($O476,VALUE($F476)&amp;($H476+_xlpm.off)),_xlpm.r,_xlfn.XLOOKUP(_xlpm.k,Table1[Column1],Table1[Column1],""),_xlpm.h,_xlfn._xlws.FILTER(_xlpm.r,_xlpm.r&lt;&gt;"",""),IFERROR(INDEX(_xlpm.h,1),""))</f>
        <v/>
      </c>
    </row>
    <row r="477" spans="1:16" x14ac:dyDescent="0.2">
      <c r="A477" s="117">
        <v>475</v>
      </c>
      <c r="B477" s="117">
        <v>510026</v>
      </c>
      <c r="C477" s="118" t="s">
        <v>20977</v>
      </c>
      <c r="D477" s="118" t="s">
        <v>18508</v>
      </c>
      <c r="E477" s="118" t="s">
        <v>20980</v>
      </c>
      <c r="F477" s="118">
        <v>8289</v>
      </c>
      <c r="G477" s="118" t="s">
        <v>19813</v>
      </c>
      <c r="H477" s="121">
        <v>1024542</v>
      </c>
      <c r="I477" s="120">
        <v>46050</v>
      </c>
      <c r="J477" s="117"/>
      <c r="K477" s="117"/>
      <c r="L477" s="120">
        <v>46091</v>
      </c>
      <c r="M477" s="118" t="s">
        <v>21110</v>
      </c>
      <c r="N477" s="120">
        <v>46091</v>
      </c>
      <c r="O477" s="124" t="str">
        <f t="shared" si="7"/>
        <v>8289-1024542</v>
      </c>
      <c r="P477" t="str" cm="1">
        <f t="array" ref="P477">_xlfn.LET(_xlpm.s,_xlfn.SEQUENCE(25,1,0,1),_xlpm.off,CEILING(_xlpm.s/2,1)*IF(ISEVEN(_xlpm.s),1,-1),_xlpm.k,_xlfn.VSTACK($O477,VALUE($F477)&amp;($H477+_xlpm.off)),_xlpm.r,_xlfn.XLOOKUP(_xlpm.k,Table1[Column1],Table1[Column1],""),_xlpm.h,_xlfn._xlws.FILTER(_xlpm.r,_xlpm.r&lt;&gt;"",""),IFERROR(INDEX(_xlpm.h,1),""))</f>
        <v/>
      </c>
    </row>
    <row r="478" spans="1:16" x14ac:dyDescent="0.2">
      <c r="A478" s="117">
        <v>476</v>
      </c>
      <c r="B478" s="117">
        <v>510026</v>
      </c>
      <c r="C478" s="118" t="s">
        <v>20977</v>
      </c>
      <c r="D478" s="118" t="s">
        <v>18508</v>
      </c>
      <c r="E478" s="118" t="s">
        <v>20980</v>
      </c>
      <c r="F478" s="118">
        <v>9565</v>
      </c>
      <c r="G478" s="118" t="s">
        <v>19839</v>
      </c>
      <c r="H478" s="121">
        <v>4064121</v>
      </c>
      <c r="I478" s="120">
        <v>46056</v>
      </c>
      <c r="J478" s="117"/>
      <c r="K478" s="117"/>
      <c r="L478" s="120">
        <v>46091</v>
      </c>
      <c r="M478" s="118" t="s">
        <v>21110</v>
      </c>
      <c r="N478" s="120">
        <v>46091</v>
      </c>
      <c r="O478" s="124" t="str">
        <f t="shared" si="7"/>
        <v>9565-4064121</v>
      </c>
      <c r="P478" t="str" cm="1">
        <f t="array" ref="P478">_xlfn.LET(_xlpm.s,_xlfn.SEQUENCE(25,1,0,1),_xlpm.off,CEILING(_xlpm.s/2,1)*IF(ISEVEN(_xlpm.s),1,-1),_xlpm.k,_xlfn.VSTACK($O478,VALUE($F478)&amp;($H478+_xlpm.off)),_xlpm.r,_xlfn.XLOOKUP(_xlpm.k,Table1[Column1],Table1[Column1],""),_xlpm.h,_xlfn._xlws.FILTER(_xlpm.r,_xlpm.r&lt;&gt;"",""),IFERROR(INDEX(_xlpm.h,1),""))</f>
        <v/>
      </c>
    </row>
    <row r="479" spans="1:16" x14ac:dyDescent="0.2">
      <c r="A479" s="117">
        <v>477</v>
      </c>
      <c r="B479" s="117">
        <v>510026</v>
      </c>
      <c r="C479" s="118" t="s">
        <v>20977</v>
      </c>
      <c r="D479" s="118" t="s">
        <v>18508</v>
      </c>
      <c r="E479" s="118" t="s">
        <v>20980</v>
      </c>
      <c r="F479" s="118">
        <v>8290</v>
      </c>
      <c r="G479" s="118" t="s">
        <v>19814</v>
      </c>
      <c r="H479" s="121">
        <v>10887696</v>
      </c>
      <c r="I479" s="120">
        <v>46050</v>
      </c>
      <c r="J479" s="117"/>
      <c r="K479" s="117"/>
      <c r="L479" s="120">
        <v>46091</v>
      </c>
      <c r="M479" s="118" t="s">
        <v>21110</v>
      </c>
      <c r="N479" s="120">
        <v>46091</v>
      </c>
      <c r="O479" s="124" t="str">
        <f t="shared" si="7"/>
        <v>8290-10887696</v>
      </c>
      <c r="P479" t="str" cm="1">
        <f t="array" ref="P479">_xlfn.LET(_xlpm.s,_xlfn.SEQUENCE(25,1,0,1),_xlpm.off,CEILING(_xlpm.s/2,1)*IF(ISEVEN(_xlpm.s),1,-1),_xlpm.k,_xlfn.VSTACK($O479,VALUE($F479)&amp;($H479+_xlpm.off)),_xlpm.r,_xlfn.XLOOKUP(_xlpm.k,Table1[Column1],Table1[Column1],""),_xlpm.h,_xlfn._xlws.FILTER(_xlpm.r,_xlpm.r&lt;&gt;"",""),IFERROR(INDEX(_xlpm.h,1),""))</f>
        <v/>
      </c>
    </row>
    <row r="480" spans="1:16" x14ac:dyDescent="0.2">
      <c r="A480" s="117">
        <v>478</v>
      </c>
      <c r="B480" s="117">
        <v>510027</v>
      </c>
      <c r="C480" s="118" t="s">
        <v>20977</v>
      </c>
      <c r="D480" s="118" t="s">
        <v>18508</v>
      </c>
      <c r="E480" s="118" t="s">
        <v>20980</v>
      </c>
      <c r="F480" s="118">
        <v>8300</v>
      </c>
      <c r="G480" s="118" t="s">
        <v>19824</v>
      </c>
      <c r="H480" s="121">
        <v>18740255</v>
      </c>
      <c r="I480" s="120">
        <v>46053</v>
      </c>
      <c r="J480" s="117"/>
      <c r="K480" s="117"/>
      <c r="L480" s="120">
        <v>46091</v>
      </c>
      <c r="M480" s="118" t="s">
        <v>21110</v>
      </c>
      <c r="N480" s="120">
        <v>46091</v>
      </c>
      <c r="O480" s="124" t="str">
        <f t="shared" si="7"/>
        <v>8300-18740255</v>
      </c>
      <c r="P480" t="str" cm="1">
        <f t="array" ref="P480">_xlfn.LET(_xlpm.s,_xlfn.SEQUENCE(25,1,0,1),_xlpm.off,CEILING(_xlpm.s/2,1)*IF(ISEVEN(_xlpm.s),1,-1),_xlpm.k,_xlfn.VSTACK($O480,VALUE($F480)&amp;($H480+_xlpm.off)),_xlpm.r,_xlfn.XLOOKUP(_xlpm.k,Table1[Column1],Table1[Column1],""),_xlpm.h,_xlfn._xlws.FILTER(_xlpm.r,_xlpm.r&lt;&gt;"",""),IFERROR(INDEX(_xlpm.h,1),""))</f>
        <v/>
      </c>
    </row>
    <row r="481" spans="1:16" x14ac:dyDescent="0.2">
      <c r="A481" s="117">
        <v>479</v>
      </c>
      <c r="B481" s="117">
        <v>510027</v>
      </c>
      <c r="C481" s="118" t="s">
        <v>20977</v>
      </c>
      <c r="D481" s="118" t="s">
        <v>18508</v>
      </c>
      <c r="E481" s="118" t="s">
        <v>20993</v>
      </c>
      <c r="F481" s="118">
        <v>48</v>
      </c>
      <c r="G481" s="118" t="s">
        <v>19755</v>
      </c>
      <c r="H481" s="119">
        <v>-1106212</v>
      </c>
      <c r="I481" s="120">
        <v>46069</v>
      </c>
      <c r="J481" s="117"/>
      <c r="K481" s="117"/>
      <c r="L481" s="120">
        <v>46091</v>
      </c>
      <c r="M481" s="118" t="s">
        <v>21110</v>
      </c>
      <c r="N481" s="120">
        <v>46091</v>
      </c>
      <c r="O481" s="124" t="str">
        <f t="shared" si="7"/>
        <v>481106212</v>
      </c>
      <c r="P481" t="str" cm="1">
        <f t="array" ref="P481">_xlfn.LET(_xlpm.s,_xlfn.SEQUENCE(25,1,0,1),_xlpm.off,CEILING(_xlpm.s/2,1)*IF(ISEVEN(_xlpm.s),1,-1),_xlpm.k,_xlfn.VSTACK($O481,VALUE($F481)&amp;($H481+_xlpm.off)),_xlpm.r,_xlfn.XLOOKUP(_xlpm.k,Table1[Column1],Table1[Column1],""),_xlpm.h,_xlfn._xlws.FILTER(_xlpm.r,_xlpm.r&lt;&gt;"",""),IFERROR(INDEX(_xlpm.h,1),""))</f>
        <v/>
      </c>
    </row>
    <row r="482" spans="1:16" x14ac:dyDescent="0.2">
      <c r="A482" s="117">
        <v>480</v>
      </c>
      <c r="B482" s="117">
        <v>510028</v>
      </c>
      <c r="C482" s="118" t="s">
        <v>20977</v>
      </c>
      <c r="D482" s="118" t="s">
        <v>18508</v>
      </c>
      <c r="E482" s="118" t="s">
        <v>20980</v>
      </c>
      <c r="F482" s="118">
        <v>5166</v>
      </c>
      <c r="G482" s="118" t="s">
        <v>19764</v>
      </c>
      <c r="H482" s="121">
        <v>4749597</v>
      </c>
      <c r="I482" s="120">
        <v>46043</v>
      </c>
      <c r="J482" s="117"/>
      <c r="K482" s="117"/>
      <c r="L482" s="120">
        <v>46091</v>
      </c>
      <c r="M482" s="118" t="s">
        <v>21110</v>
      </c>
      <c r="N482" s="120">
        <v>46091</v>
      </c>
      <c r="O482" s="124" t="str">
        <f t="shared" si="7"/>
        <v>5166-4749597</v>
      </c>
      <c r="P482" t="str" cm="1">
        <f t="array" ref="P482">_xlfn.LET(_xlpm.s,_xlfn.SEQUENCE(25,1,0,1),_xlpm.off,CEILING(_xlpm.s/2,1)*IF(ISEVEN(_xlpm.s),1,-1),_xlpm.k,_xlfn.VSTACK($O482,VALUE($F482)&amp;($H482+_xlpm.off)),_xlpm.r,_xlfn.XLOOKUP(_xlpm.k,Table1[Column1],Table1[Column1],""),_xlpm.h,_xlfn._xlws.FILTER(_xlpm.r,_xlpm.r&lt;&gt;"",""),IFERROR(INDEX(_xlpm.h,1),""))</f>
        <v/>
      </c>
    </row>
    <row r="483" spans="1:16" x14ac:dyDescent="0.2">
      <c r="A483" s="117">
        <v>481</v>
      </c>
      <c r="B483" s="117">
        <v>510028</v>
      </c>
      <c r="C483" s="118" t="s">
        <v>20977</v>
      </c>
      <c r="D483" s="118" t="s">
        <v>18508</v>
      </c>
      <c r="E483" s="118" t="s">
        <v>20980</v>
      </c>
      <c r="F483" s="118">
        <v>7222</v>
      </c>
      <c r="G483" s="118" t="s">
        <v>19795</v>
      </c>
      <c r="H483" s="121">
        <v>1562396</v>
      </c>
      <c r="I483" s="120">
        <v>46049</v>
      </c>
      <c r="J483" s="117"/>
      <c r="K483" s="117"/>
      <c r="L483" s="120">
        <v>46091</v>
      </c>
      <c r="M483" s="118" t="s">
        <v>21110</v>
      </c>
      <c r="N483" s="120">
        <v>46091</v>
      </c>
      <c r="O483" s="124" t="str">
        <f t="shared" si="7"/>
        <v>7222-1562396</v>
      </c>
      <c r="P483" t="str" cm="1">
        <f t="array" ref="P483">_xlfn.LET(_xlpm.s,_xlfn.SEQUENCE(25,1,0,1),_xlpm.off,CEILING(_xlpm.s/2,1)*IF(ISEVEN(_xlpm.s),1,-1),_xlpm.k,_xlfn.VSTACK($O483,VALUE($F483)&amp;($H483+_xlpm.off)),_xlpm.r,_xlfn.XLOOKUP(_xlpm.k,Table1[Column1],Table1[Column1],""),_xlpm.h,_xlfn._xlws.FILTER(_xlpm.r,_xlpm.r&lt;&gt;"",""),IFERROR(INDEX(_xlpm.h,1),""))</f>
        <v/>
      </c>
    </row>
    <row r="484" spans="1:16" x14ac:dyDescent="0.2">
      <c r="A484" s="117">
        <v>482</v>
      </c>
      <c r="B484" s="117">
        <v>510028</v>
      </c>
      <c r="C484" s="118" t="s">
        <v>20977</v>
      </c>
      <c r="D484" s="118" t="s">
        <v>18508</v>
      </c>
      <c r="E484" s="118" t="s">
        <v>20980</v>
      </c>
      <c r="F484" s="118">
        <v>5301</v>
      </c>
      <c r="G484" s="118" t="s">
        <v>19765</v>
      </c>
      <c r="H484" s="121">
        <v>3554388</v>
      </c>
      <c r="I484" s="120">
        <v>46046</v>
      </c>
      <c r="J484" s="117"/>
      <c r="K484" s="117"/>
      <c r="L484" s="120">
        <v>46091</v>
      </c>
      <c r="M484" s="118" t="s">
        <v>21110</v>
      </c>
      <c r="N484" s="120">
        <v>46091</v>
      </c>
      <c r="O484" s="124" t="str">
        <f t="shared" si="7"/>
        <v>5301-3554388</v>
      </c>
      <c r="P484" t="str" cm="1">
        <f t="array" ref="P484">_xlfn.LET(_xlpm.s,_xlfn.SEQUENCE(25,1,0,1),_xlpm.off,CEILING(_xlpm.s/2,1)*IF(ISEVEN(_xlpm.s),1,-1),_xlpm.k,_xlfn.VSTACK($O484,VALUE($F484)&amp;($H484+_xlpm.off)),_xlpm.r,_xlfn.XLOOKUP(_xlpm.k,Table1[Column1],Table1[Column1],""),_xlpm.h,_xlfn._xlws.FILTER(_xlpm.r,_xlpm.r&lt;&gt;"",""),IFERROR(INDEX(_xlpm.h,1),""))</f>
        <v/>
      </c>
    </row>
    <row r="485" spans="1:16" x14ac:dyDescent="0.2">
      <c r="A485" s="117">
        <v>483</v>
      </c>
      <c r="B485" s="117">
        <v>510029</v>
      </c>
      <c r="C485" s="118" t="s">
        <v>20977</v>
      </c>
      <c r="D485" s="118" t="s">
        <v>18508</v>
      </c>
      <c r="E485" s="118" t="s">
        <v>20980</v>
      </c>
      <c r="F485" s="118">
        <v>8294</v>
      </c>
      <c r="G485" s="118" t="s">
        <v>19818</v>
      </c>
      <c r="H485" s="121">
        <v>7832403</v>
      </c>
      <c r="I485" s="120">
        <v>46044</v>
      </c>
      <c r="J485" s="117"/>
      <c r="K485" s="117"/>
      <c r="L485" s="120">
        <v>46091</v>
      </c>
      <c r="M485" s="118" t="s">
        <v>21110</v>
      </c>
      <c r="N485" s="120">
        <v>46091</v>
      </c>
      <c r="O485" s="124" t="str">
        <f t="shared" si="7"/>
        <v>8294-7832403</v>
      </c>
      <c r="P485" t="str" cm="1">
        <f t="array" ref="P485">_xlfn.LET(_xlpm.s,_xlfn.SEQUENCE(25,1,0,1),_xlpm.off,CEILING(_xlpm.s/2,1)*IF(ISEVEN(_xlpm.s),1,-1),_xlpm.k,_xlfn.VSTACK($O485,VALUE($F485)&amp;($H485+_xlpm.off)),_xlpm.r,_xlfn.XLOOKUP(_xlpm.k,Table1[Column1],Table1[Column1],""),_xlpm.h,_xlfn._xlws.FILTER(_xlpm.r,_xlpm.r&lt;&gt;"",""),IFERROR(INDEX(_xlpm.h,1),""))</f>
        <v/>
      </c>
    </row>
    <row r="486" spans="1:16" x14ac:dyDescent="0.2">
      <c r="A486" s="117">
        <v>484</v>
      </c>
      <c r="B486" s="117">
        <v>510050</v>
      </c>
      <c r="C486" s="118" t="s">
        <v>20977</v>
      </c>
      <c r="D486" s="118" t="s">
        <v>18508</v>
      </c>
      <c r="E486" s="118" t="s">
        <v>20980</v>
      </c>
      <c r="F486" s="118">
        <v>8298</v>
      </c>
      <c r="G486" s="118" t="s">
        <v>19822</v>
      </c>
      <c r="H486" s="121">
        <v>13385817</v>
      </c>
      <c r="I486" s="120">
        <v>46053</v>
      </c>
      <c r="J486" s="117"/>
      <c r="K486" s="117"/>
      <c r="L486" s="120">
        <v>46091</v>
      </c>
      <c r="M486" s="118" t="s">
        <v>21110</v>
      </c>
      <c r="N486" s="120">
        <v>46091</v>
      </c>
      <c r="O486" s="124" t="str">
        <f t="shared" si="7"/>
        <v>8298-13385817</v>
      </c>
      <c r="P486" t="str" cm="1">
        <f t="array" ref="P486">_xlfn.LET(_xlpm.s,_xlfn.SEQUENCE(25,1,0,1),_xlpm.off,CEILING(_xlpm.s/2,1)*IF(ISEVEN(_xlpm.s),1,-1),_xlpm.k,_xlfn.VSTACK($O486,VALUE($F486)&amp;($H486+_xlpm.off)),_xlpm.r,_xlfn.XLOOKUP(_xlpm.k,Table1[Column1],Table1[Column1],""),_xlpm.h,_xlfn._xlws.FILTER(_xlpm.r,_xlpm.r&lt;&gt;"",""),IFERROR(INDEX(_xlpm.h,1),""))</f>
        <v/>
      </c>
    </row>
    <row r="487" spans="1:16" x14ac:dyDescent="0.2">
      <c r="A487" s="117">
        <v>485</v>
      </c>
      <c r="B487" s="117">
        <v>520090</v>
      </c>
      <c r="C487" s="118" t="s">
        <v>20977</v>
      </c>
      <c r="D487" s="118" t="s">
        <v>18508</v>
      </c>
      <c r="E487" s="118" t="s">
        <v>20980</v>
      </c>
      <c r="F487" s="118">
        <v>7284</v>
      </c>
      <c r="G487" s="118" t="s">
        <v>19806</v>
      </c>
      <c r="H487" s="121">
        <v>756000</v>
      </c>
      <c r="I487" s="120">
        <v>46046</v>
      </c>
      <c r="J487" s="117"/>
      <c r="K487" s="117"/>
      <c r="L487" s="120">
        <v>46091</v>
      </c>
      <c r="M487" s="118" t="s">
        <v>21110</v>
      </c>
      <c r="N487" s="120">
        <v>46091</v>
      </c>
      <c r="O487" s="124" t="str">
        <f t="shared" si="7"/>
        <v>7284-756000</v>
      </c>
      <c r="P487" t="str" cm="1">
        <f t="array" ref="P487">_xlfn.LET(_xlpm.s,_xlfn.SEQUENCE(25,1,0,1),_xlpm.off,CEILING(_xlpm.s/2,1)*IF(ISEVEN(_xlpm.s),1,-1),_xlpm.k,_xlfn.VSTACK($O487,VALUE($F487)&amp;($H487+_xlpm.off)),_xlpm.r,_xlfn.XLOOKUP(_xlpm.k,Table1[Column1],Table1[Column1],""),_xlpm.h,_xlfn._xlws.FILTER(_xlpm.r,_xlpm.r&lt;&gt;"",""),IFERROR(INDEX(_xlpm.h,1),""))</f>
        <v/>
      </c>
    </row>
    <row r="488" spans="1:16" x14ac:dyDescent="0.2">
      <c r="A488" s="117">
        <v>486</v>
      </c>
      <c r="B488" s="117">
        <v>520090</v>
      </c>
      <c r="C488" s="118" t="s">
        <v>20977</v>
      </c>
      <c r="D488" s="118" t="s">
        <v>18508</v>
      </c>
      <c r="E488" s="118" t="s">
        <v>21108</v>
      </c>
      <c r="F488" s="118">
        <v>29</v>
      </c>
      <c r="G488" s="118" t="s">
        <v>19753</v>
      </c>
      <c r="H488" s="119">
        <v>-313200</v>
      </c>
      <c r="I488" s="120">
        <v>46076</v>
      </c>
      <c r="J488" s="117"/>
      <c r="K488" s="117"/>
      <c r="L488" s="120">
        <v>46091</v>
      </c>
      <c r="M488" s="118" t="s">
        <v>21110</v>
      </c>
      <c r="N488" s="120">
        <v>46091</v>
      </c>
      <c r="O488" s="124" t="str">
        <f t="shared" si="7"/>
        <v>29313200</v>
      </c>
      <c r="P488" t="str" cm="1">
        <f t="array" ref="P488">_xlfn.LET(_xlpm.s,_xlfn.SEQUENCE(25,1,0,1),_xlpm.off,CEILING(_xlpm.s/2,1)*IF(ISEVEN(_xlpm.s),1,-1),_xlpm.k,_xlfn.VSTACK($O488,VALUE($F488)&amp;($H488+_xlpm.off)),_xlpm.r,_xlfn.XLOOKUP(_xlpm.k,Table1[Column1],Table1[Column1],""),_xlpm.h,_xlfn._xlws.FILTER(_xlpm.r,_xlpm.r&lt;&gt;"",""),IFERROR(INDEX(_xlpm.h,1),""))</f>
        <v/>
      </c>
    </row>
    <row r="489" spans="1:16" x14ac:dyDescent="0.2">
      <c r="A489" s="117">
        <v>487</v>
      </c>
      <c r="B489" s="117">
        <v>520090</v>
      </c>
      <c r="C489" s="118" t="s">
        <v>20977</v>
      </c>
      <c r="D489" s="118" t="s">
        <v>18508</v>
      </c>
      <c r="E489" s="118" t="s">
        <v>20980</v>
      </c>
      <c r="F489" s="118">
        <v>8286</v>
      </c>
      <c r="G489" s="118" t="s">
        <v>19810</v>
      </c>
      <c r="H489" s="121">
        <v>1041593</v>
      </c>
      <c r="I489" s="120">
        <v>46048</v>
      </c>
      <c r="J489" s="117"/>
      <c r="K489" s="117"/>
      <c r="L489" s="120">
        <v>46091</v>
      </c>
      <c r="M489" s="118" t="s">
        <v>21110</v>
      </c>
      <c r="N489" s="120">
        <v>46091</v>
      </c>
      <c r="O489" s="124" t="str">
        <f t="shared" si="7"/>
        <v>8286-1041593</v>
      </c>
      <c r="P489" t="str" cm="1">
        <f t="array" ref="P489">_xlfn.LET(_xlpm.s,_xlfn.SEQUENCE(25,1,0,1),_xlpm.off,CEILING(_xlpm.s/2,1)*IF(ISEVEN(_xlpm.s),1,-1),_xlpm.k,_xlfn.VSTACK($O489,VALUE($F489)&amp;($H489+_xlpm.off)),_xlpm.r,_xlfn.XLOOKUP(_xlpm.k,Table1[Column1],Table1[Column1],""),_xlpm.h,_xlfn._xlws.FILTER(_xlpm.r,_xlpm.r&lt;&gt;"",""),IFERROR(INDEX(_xlpm.h,1),""))</f>
        <v/>
      </c>
    </row>
    <row r="490" spans="1:16" x14ac:dyDescent="0.2">
      <c r="A490" s="117">
        <v>488</v>
      </c>
      <c r="B490" s="117">
        <v>570010</v>
      </c>
      <c r="C490" s="118" t="s">
        <v>20977</v>
      </c>
      <c r="D490" s="118" t="s">
        <v>18508</v>
      </c>
      <c r="E490" s="118" t="s">
        <v>20980</v>
      </c>
      <c r="F490" s="118">
        <v>7220</v>
      </c>
      <c r="G490" s="118" t="s">
        <v>19793</v>
      </c>
      <c r="H490" s="121">
        <v>541971</v>
      </c>
      <c r="I490" s="120">
        <v>46052</v>
      </c>
      <c r="J490" s="117"/>
      <c r="K490" s="117"/>
      <c r="L490" s="120">
        <v>46091</v>
      </c>
      <c r="M490" s="118" t="s">
        <v>21110</v>
      </c>
      <c r="N490" s="120">
        <v>46091</v>
      </c>
      <c r="O490" s="124" t="str">
        <f t="shared" si="7"/>
        <v>7220-541971</v>
      </c>
      <c r="P490" t="str" cm="1">
        <f t="array" ref="P490">_xlfn.LET(_xlpm.s,_xlfn.SEQUENCE(25,1,0,1),_xlpm.off,CEILING(_xlpm.s/2,1)*IF(ISEVEN(_xlpm.s),1,-1),_xlpm.k,_xlfn.VSTACK($O490,VALUE($F490)&amp;($H490+_xlpm.off)),_xlpm.r,_xlfn.XLOOKUP(_xlpm.k,Table1[Column1],Table1[Column1],""),_xlpm.h,_xlfn._xlws.FILTER(_xlpm.r,_xlpm.r&lt;&gt;"",""),IFERROR(INDEX(_xlpm.h,1),""))</f>
        <v/>
      </c>
    </row>
    <row r="491" spans="1:16" x14ac:dyDescent="0.2">
      <c r="A491" s="117">
        <v>489</v>
      </c>
      <c r="B491" s="117">
        <v>570010</v>
      </c>
      <c r="C491" s="118" t="s">
        <v>20977</v>
      </c>
      <c r="D491" s="118" t="s">
        <v>18508</v>
      </c>
      <c r="E491" s="118" t="s">
        <v>20980</v>
      </c>
      <c r="F491" s="118">
        <v>7221</v>
      </c>
      <c r="G491" s="118" t="s">
        <v>19794</v>
      </c>
      <c r="H491" s="121">
        <v>4687173</v>
      </c>
      <c r="I491" s="120">
        <v>46052</v>
      </c>
      <c r="J491" s="117"/>
      <c r="K491" s="117"/>
      <c r="L491" s="120">
        <v>46091</v>
      </c>
      <c r="M491" s="118" t="s">
        <v>21110</v>
      </c>
      <c r="N491" s="120">
        <v>46091</v>
      </c>
      <c r="O491" s="124" t="str">
        <f t="shared" si="7"/>
        <v>7221-4687173</v>
      </c>
      <c r="P491" t="str" cm="1">
        <f t="array" ref="P491">_xlfn.LET(_xlpm.s,_xlfn.SEQUENCE(25,1,0,1),_xlpm.off,CEILING(_xlpm.s/2,1)*IF(ISEVEN(_xlpm.s),1,-1),_xlpm.k,_xlfn.VSTACK($O491,VALUE($F491)&amp;($H491+_xlpm.off)),_xlpm.r,_xlfn.XLOOKUP(_xlpm.k,Table1[Column1],Table1[Column1],""),_xlpm.h,_xlfn._xlws.FILTER(_xlpm.r,_xlpm.r&lt;&gt;"",""),IFERROR(INDEX(_xlpm.h,1),""))</f>
        <v/>
      </c>
    </row>
    <row r="492" spans="1:16" x14ac:dyDescent="0.2">
      <c r="A492" s="117">
        <v>490</v>
      </c>
      <c r="B492" s="117">
        <v>510010</v>
      </c>
      <c r="C492" s="118" t="s">
        <v>20977</v>
      </c>
      <c r="D492" s="118" t="s">
        <v>18508</v>
      </c>
      <c r="E492" s="118" t="s">
        <v>20980</v>
      </c>
      <c r="F492" s="118">
        <v>21693</v>
      </c>
      <c r="G492" s="118" t="s">
        <v>18583</v>
      </c>
      <c r="H492" s="121">
        <v>783000</v>
      </c>
      <c r="I492" s="120">
        <v>46102</v>
      </c>
      <c r="J492" s="117"/>
      <c r="K492" s="117"/>
      <c r="L492" s="120">
        <v>46153</v>
      </c>
      <c r="M492" s="118" t="s">
        <v>21111</v>
      </c>
      <c r="N492" s="120">
        <v>46153</v>
      </c>
      <c r="O492" s="124" t="str">
        <f t="shared" si="7"/>
        <v>21693-783000</v>
      </c>
      <c r="P492" t="str" cm="1">
        <f t="array" ref="P492">_xlfn.LET(_xlpm.s,_xlfn.SEQUENCE(25,1,0,1),_xlpm.off,CEILING(_xlpm.s/2,1)*IF(ISEVEN(_xlpm.s),1,-1),_xlpm.k,_xlfn.VSTACK($O492,VALUE($F492)&amp;($H492+_xlpm.off)),_xlpm.r,_xlfn.XLOOKUP(_xlpm.k,Table1[Column1],Table1[Column1],""),_xlpm.h,_xlfn._xlws.FILTER(_xlpm.r,_xlpm.r&lt;&gt;"",""),IFERROR(INDEX(_xlpm.h,1),""))</f>
        <v/>
      </c>
    </row>
    <row r="493" spans="1:16" x14ac:dyDescent="0.2">
      <c r="A493" s="117">
        <v>491</v>
      </c>
      <c r="B493" s="117">
        <v>510010</v>
      </c>
      <c r="C493" s="118" t="s">
        <v>20977</v>
      </c>
      <c r="D493" s="118" t="s">
        <v>18508</v>
      </c>
      <c r="E493" s="118" t="s">
        <v>20980</v>
      </c>
      <c r="F493" s="118">
        <v>21692</v>
      </c>
      <c r="G493" s="118" t="s">
        <v>18585</v>
      </c>
      <c r="H493" s="121">
        <v>8029652</v>
      </c>
      <c r="I493" s="120">
        <v>46102</v>
      </c>
      <c r="J493" s="117"/>
      <c r="K493" s="117"/>
      <c r="L493" s="120">
        <v>46153</v>
      </c>
      <c r="M493" s="118" t="s">
        <v>21111</v>
      </c>
      <c r="N493" s="120">
        <v>46153</v>
      </c>
      <c r="O493" s="124" t="str">
        <f t="shared" si="7"/>
        <v>21692-8029652</v>
      </c>
      <c r="P493" t="str" cm="1">
        <f t="array" ref="P493">_xlfn.LET(_xlpm.s,_xlfn.SEQUENCE(25,1,0,1),_xlpm.off,CEILING(_xlpm.s/2,1)*IF(ISEVEN(_xlpm.s),1,-1),_xlpm.k,_xlfn.VSTACK($O493,VALUE($F493)&amp;($H493+_xlpm.off)),_xlpm.r,_xlfn.XLOOKUP(_xlpm.k,Table1[Column1],Table1[Column1],""),_xlpm.h,_xlfn._xlws.FILTER(_xlpm.r,_xlpm.r&lt;&gt;"",""),IFERROR(INDEX(_xlpm.h,1),""))</f>
        <v/>
      </c>
    </row>
    <row r="494" spans="1:16" x14ac:dyDescent="0.2">
      <c r="A494" s="117">
        <v>492</v>
      </c>
      <c r="B494" s="117">
        <v>510010</v>
      </c>
      <c r="C494" s="118" t="s">
        <v>20977</v>
      </c>
      <c r="D494" s="118" t="s">
        <v>18508</v>
      </c>
      <c r="E494" s="118" t="s">
        <v>20978</v>
      </c>
      <c r="F494" s="118">
        <v>1661</v>
      </c>
      <c r="G494" s="118" t="s">
        <v>18587</v>
      </c>
      <c r="H494" s="119">
        <v>-3524893</v>
      </c>
      <c r="I494" s="120">
        <v>46135</v>
      </c>
      <c r="J494" s="117"/>
      <c r="K494" s="117"/>
      <c r="L494" s="120">
        <v>46153</v>
      </c>
      <c r="M494" s="118" t="s">
        <v>21111</v>
      </c>
      <c r="N494" s="120">
        <v>46153</v>
      </c>
      <c r="O494" s="124" t="str">
        <f t="shared" si="7"/>
        <v>16613524893</v>
      </c>
      <c r="P494" t="str" cm="1">
        <f t="array" ref="P494">_xlfn.LET(_xlpm.s,_xlfn.SEQUENCE(25,1,0,1),_xlpm.off,CEILING(_xlpm.s/2,1)*IF(ISEVEN(_xlpm.s),1,-1),_xlpm.k,_xlfn.VSTACK($O494,VALUE($F494)&amp;($H494+_xlpm.off)),_xlpm.r,_xlfn.XLOOKUP(_xlpm.k,Table1[Column1],Table1[Column1],""),_xlpm.h,_xlfn._xlws.FILTER(_xlpm.r,_xlpm.r&lt;&gt;"",""),IFERROR(INDEX(_xlpm.h,1),""))</f>
        <v/>
      </c>
    </row>
    <row r="495" spans="1:16" x14ac:dyDescent="0.2">
      <c r="A495" s="117">
        <v>493</v>
      </c>
      <c r="B495" s="117">
        <v>510010</v>
      </c>
      <c r="C495" s="118" t="s">
        <v>20977</v>
      </c>
      <c r="D495" s="118" t="s">
        <v>18508</v>
      </c>
      <c r="E495" s="118" t="s">
        <v>20980</v>
      </c>
      <c r="F495" s="118">
        <v>25002</v>
      </c>
      <c r="G495" s="118" t="s">
        <v>18588</v>
      </c>
      <c r="H495" s="121">
        <v>11459259</v>
      </c>
      <c r="I495" s="120">
        <v>46115</v>
      </c>
      <c r="J495" s="117"/>
      <c r="K495" s="117"/>
      <c r="L495" s="120">
        <v>46153</v>
      </c>
      <c r="M495" s="118" t="s">
        <v>21111</v>
      </c>
      <c r="N495" s="120">
        <v>46153</v>
      </c>
      <c r="O495" s="124" t="str">
        <f t="shared" si="7"/>
        <v>25002-11459259</v>
      </c>
      <c r="P495" t="str" cm="1">
        <f t="array" ref="P495">_xlfn.LET(_xlpm.s,_xlfn.SEQUENCE(25,1,0,1),_xlpm.off,CEILING(_xlpm.s/2,1)*IF(ISEVEN(_xlpm.s),1,-1),_xlpm.k,_xlfn.VSTACK($O495,VALUE($F495)&amp;($H495+_xlpm.off)),_xlpm.r,_xlfn.XLOOKUP(_xlpm.k,Table1[Column1],Table1[Column1],""),_xlpm.h,_xlfn._xlws.FILTER(_xlpm.r,_xlpm.r&lt;&gt;"",""),IFERROR(INDEX(_xlpm.h,1),""))</f>
        <v/>
      </c>
    </row>
    <row r="496" spans="1:16" x14ac:dyDescent="0.2">
      <c r="A496" s="117">
        <v>494</v>
      </c>
      <c r="B496" s="117">
        <v>510010</v>
      </c>
      <c r="C496" s="118" t="s">
        <v>20977</v>
      </c>
      <c r="D496" s="118" t="s">
        <v>18508</v>
      </c>
      <c r="E496" s="118" t="s">
        <v>20980</v>
      </c>
      <c r="F496" s="118">
        <v>23276</v>
      </c>
      <c r="G496" s="118" t="s">
        <v>18589</v>
      </c>
      <c r="H496" s="121">
        <v>1060695</v>
      </c>
      <c r="I496" s="120">
        <v>46109</v>
      </c>
      <c r="J496" s="117"/>
      <c r="K496" s="117"/>
      <c r="L496" s="120">
        <v>46153</v>
      </c>
      <c r="M496" s="118" t="s">
        <v>21111</v>
      </c>
      <c r="N496" s="120">
        <v>46153</v>
      </c>
      <c r="O496" s="124" t="str">
        <f t="shared" si="7"/>
        <v>23276-1060695</v>
      </c>
      <c r="P496" t="str" cm="1">
        <f t="array" ref="P496">_xlfn.LET(_xlpm.s,_xlfn.SEQUENCE(25,1,0,1),_xlpm.off,CEILING(_xlpm.s/2,1)*IF(ISEVEN(_xlpm.s),1,-1),_xlpm.k,_xlfn.VSTACK($O496,VALUE($F496)&amp;($H496+_xlpm.off)),_xlpm.r,_xlfn.XLOOKUP(_xlpm.k,Table1[Column1],Table1[Column1],""),_xlpm.h,_xlfn._xlws.FILTER(_xlpm.r,_xlpm.r&lt;&gt;"",""),IFERROR(INDEX(_xlpm.h,1),""))</f>
        <v/>
      </c>
    </row>
    <row r="497" spans="1:16" x14ac:dyDescent="0.2">
      <c r="A497" s="117">
        <v>495</v>
      </c>
      <c r="B497" s="117">
        <v>510010</v>
      </c>
      <c r="C497" s="118" t="s">
        <v>20977</v>
      </c>
      <c r="D497" s="118" t="s">
        <v>18508</v>
      </c>
      <c r="E497" s="118" t="s">
        <v>20980</v>
      </c>
      <c r="F497" s="118">
        <v>25003</v>
      </c>
      <c r="G497" s="118" t="s">
        <v>18591</v>
      </c>
      <c r="H497" s="121">
        <v>2216525</v>
      </c>
      <c r="I497" s="120">
        <v>46115</v>
      </c>
      <c r="J497" s="117"/>
      <c r="K497" s="117"/>
      <c r="L497" s="120">
        <v>46153</v>
      </c>
      <c r="M497" s="118" t="s">
        <v>21111</v>
      </c>
      <c r="N497" s="120">
        <v>46153</v>
      </c>
      <c r="O497" s="124" t="str">
        <f t="shared" si="7"/>
        <v>25003-2216525</v>
      </c>
      <c r="P497" t="str" cm="1">
        <f t="array" ref="P497">_xlfn.LET(_xlpm.s,_xlfn.SEQUENCE(25,1,0,1),_xlpm.off,CEILING(_xlpm.s/2,1)*IF(ISEVEN(_xlpm.s),1,-1),_xlpm.k,_xlfn.VSTACK($O497,VALUE($F497)&amp;($H497+_xlpm.off)),_xlpm.r,_xlfn.XLOOKUP(_xlpm.k,Table1[Column1],Table1[Column1],""),_xlpm.h,_xlfn._xlws.FILTER(_xlpm.r,_xlpm.r&lt;&gt;"",""),IFERROR(INDEX(_xlpm.h,1),""))</f>
        <v/>
      </c>
    </row>
    <row r="498" spans="1:16" x14ac:dyDescent="0.2">
      <c r="A498" s="117">
        <v>496</v>
      </c>
      <c r="B498" s="117">
        <v>510011</v>
      </c>
      <c r="C498" s="118" t="s">
        <v>20977</v>
      </c>
      <c r="D498" s="118" t="s">
        <v>18508</v>
      </c>
      <c r="E498" s="118" t="s">
        <v>20980</v>
      </c>
      <c r="F498" s="118">
        <v>24179</v>
      </c>
      <c r="G498" s="118" t="s">
        <v>18592</v>
      </c>
      <c r="H498" s="121">
        <v>3341331</v>
      </c>
      <c r="I498" s="120">
        <v>46113</v>
      </c>
      <c r="J498" s="117"/>
      <c r="K498" s="117"/>
      <c r="L498" s="120">
        <v>46153</v>
      </c>
      <c r="M498" s="118" t="s">
        <v>21111</v>
      </c>
      <c r="N498" s="120">
        <v>46153</v>
      </c>
      <c r="O498" s="124" t="str">
        <f t="shared" si="7"/>
        <v>24179-3341331</v>
      </c>
      <c r="P498" t="str" cm="1">
        <f t="array" ref="P498">_xlfn.LET(_xlpm.s,_xlfn.SEQUENCE(25,1,0,1),_xlpm.off,CEILING(_xlpm.s/2,1)*IF(ISEVEN(_xlpm.s),1,-1),_xlpm.k,_xlfn.VSTACK($O498,VALUE($F498)&amp;($H498+_xlpm.off)),_xlpm.r,_xlfn.XLOOKUP(_xlpm.k,Table1[Column1],Table1[Column1],""),_xlpm.h,_xlfn._xlws.FILTER(_xlpm.r,_xlpm.r&lt;&gt;"",""),IFERROR(INDEX(_xlpm.h,1),""))</f>
        <v/>
      </c>
    </row>
    <row r="499" spans="1:16" x14ac:dyDescent="0.2">
      <c r="A499" s="117">
        <v>497</v>
      </c>
      <c r="B499" s="117">
        <v>510011</v>
      </c>
      <c r="C499" s="118" t="s">
        <v>20977</v>
      </c>
      <c r="D499" s="118" t="s">
        <v>18508</v>
      </c>
      <c r="E499" s="118" t="s">
        <v>20980</v>
      </c>
      <c r="F499" s="118">
        <v>24176</v>
      </c>
      <c r="G499" s="118" t="s">
        <v>18594</v>
      </c>
      <c r="H499" s="121">
        <v>919971</v>
      </c>
      <c r="I499" s="120">
        <v>46105</v>
      </c>
      <c r="J499" s="117"/>
      <c r="K499" s="117"/>
      <c r="L499" s="120">
        <v>46153</v>
      </c>
      <c r="M499" s="118" t="s">
        <v>21111</v>
      </c>
      <c r="N499" s="120">
        <v>46153</v>
      </c>
      <c r="O499" s="124" t="str">
        <f t="shared" si="7"/>
        <v>24176-919971</v>
      </c>
      <c r="P499" t="str" cm="1">
        <f t="array" ref="P499">_xlfn.LET(_xlpm.s,_xlfn.SEQUENCE(25,1,0,1),_xlpm.off,CEILING(_xlpm.s/2,1)*IF(ISEVEN(_xlpm.s),1,-1),_xlpm.k,_xlfn.VSTACK($O499,VALUE($F499)&amp;($H499+_xlpm.off)),_xlpm.r,_xlfn.XLOOKUP(_xlpm.k,Table1[Column1],Table1[Column1],""),_xlpm.h,_xlfn._xlws.FILTER(_xlpm.r,_xlpm.r&lt;&gt;"",""),IFERROR(INDEX(_xlpm.h,1),""))</f>
        <v/>
      </c>
    </row>
    <row r="500" spans="1:16" x14ac:dyDescent="0.2">
      <c r="A500" s="117">
        <v>498</v>
      </c>
      <c r="B500" s="117">
        <v>510011</v>
      </c>
      <c r="C500" s="118" t="s">
        <v>20977</v>
      </c>
      <c r="D500" s="118" t="s">
        <v>18508</v>
      </c>
      <c r="E500" s="118" t="s">
        <v>20980</v>
      </c>
      <c r="F500" s="118">
        <v>24177</v>
      </c>
      <c r="G500" s="118" t="s">
        <v>18596</v>
      </c>
      <c r="H500" s="121">
        <v>2266920</v>
      </c>
      <c r="I500" s="120">
        <v>46105</v>
      </c>
      <c r="J500" s="117"/>
      <c r="K500" s="117"/>
      <c r="L500" s="120">
        <v>46153</v>
      </c>
      <c r="M500" s="118" t="s">
        <v>21111</v>
      </c>
      <c r="N500" s="120">
        <v>46153</v>
      </c>
      <c r="O500" s="124" t="str">
        <f t="shared" si="7"/>
        <v>24177-2266920</v>
      </c>
      <c r="P500" t="str" cm="1">
        <f t="array" ref="P500">_xlfn.LET(_xlpm.s,_xlfn.SEQUENCE(25,1,0,1),_xlpm.off,CEILING(_xlpm.s/2,1)*IF(ISEVEN(_xlpm.s),1,-1),_xlpm.k,_xlfn.VSTACK($O500,VALUE($F500)&amp;($H500+_xlpm.off)),_xlpm.r,_xlfn.XLOOKUP(_xlpm.k,Table1[Column1],Table1[Column1],""),_xlpm.h,_xlfn._xlws.FILTER(_xlpm.r,_xlpm.r&lt;&gt;"",""),IFERROR(INDEX(_xlpm.h,1),""))</f>
        <v/>
      </c>
    </row>
    <row r="501" spans="1:16" x14ac:dyDescent="0.2">
      <c r="A501" s="117">
        <v>499</v>
      </c>
      <c r="B501" s="117">
        <v>510011</v>
      </c>
      <c r="C501" s="118" t="s">
        <v>20977</v>
      </c>
      <c r="D501" s="118" t="s">
        <v>18508</v>
      </c>
      <c r="E501" s="118" t="s">
        <v>20980</v>
      </c>
      <c r="F501" s="118">
        <v>24178</v>
      </c>
      <c r="G501" s="118" t="s">
        <v>18598</v>
      </c>
      <c r="H501" s="121">
        <v>4337928</v>
      </c>
      <c r="I501" s="120">
        <v>46113</v>
      </c>
      <c r="J501" s="117"/>
      <c r="K501" s="117"/>
      <c r="L501" s="120">
        <v>46153</v>
      </c>
      <c r="M501" s="118" t="s">
        <v>21111</v>
      </c>
      <c r="N501" s="120">
        <v>46153</v>
      </c>
      <c r="O501" s="124" t="str">
        <f t="shared" si="7"/>
        <v>24178-4337928</v>
      </c>
      <c r="P501" t="str" cm="1">
        <f t="array" ref="P501">_xlfn.LET(_xlpm.s,_xlfn.SEQUENCE(25,1,0,1),_xlpm.off,CEILING(_xlpm.s/2,1)*IF(ISEVEN(_xlpm.s),1,-1),_xlpm.k,_xlfn.VSTACK($O501,VALUE($F501)&amp;($H501+_xlpm.off)),_xlpm.r,_xlfn.XLOOKUP(_xlpm.k,Table1[Column1],Table1[Column1],""),_xlpm.h,_xlfn._xlws.FILTER(_xlpm.r,_xlpm.r&lt;&gt;"",""),IFERROR(INDEX(_xlpm.h,1),""))</f>
        <v/>
      </c>
    </row>
    <row r="502" spans="1:16" x14ac:dyDescent="0.2">
      <c r="A502" s="117">
        <v>500</v>
      </c>
      <c r="B502" s="117">
        <v>510012</v>
      </c>
      <c r="C502" s="118" t="s">
        <v>20977</v>
      </c>
      <c r="D502" s="118" t="s">
        <v>18508</v>
      </c>
      <c r="E502" s="118" t="s">
        <v>20980</v>
      </c>
      <c r="F502" s="118">
        <v>23270</v>
      </c>
      <c r="G502" s="118" t="s">
        <v>18600</v>
      </c>
      <c r="H502" s="121">
        <v>1788480</v>
      </c>
      <c r="I502" s="120">
        <v>46107</v>
      </c>
      <c r="J502" s="117"/>
      <c r="K502" s="117"/>
      <c r="L502" s="120">
        <v>46153</v>
      </c>
      <c r="M502" s="118" t="s">
        <v>21111</v>
      </c>
      <c r="N502" s="120">
        <v>46153</v>
      </c>
      <c r="O502" s="124" t="str">
        <f t="shared" si="7"/>
        <v>23270-1788480</v>
      </c>
      <c r="P502" t="str" cm="1">
        <f t="array" ref="P502">_xlfn.LET(_xlpm.s,_xlfn.SEQUENCE(25,1,0,1),_xlpm.off,CEILING(_xlpm.s/2,1)*IF(ISEVEN(_xlpm.s),1,-1),_xlpm.k,_xlfn.VSTACK($O502,VALUE($F502)&amp;($H502+_xlpm.off)),_xlpm.r,_xlfn.XLOOKUP(_xlpm.k,Table1[Column1],Table1[Column1],""),_xlpm.h,_xlfn._xlws.FILTER(_xlpm.r,_xlpm.r&lt;&gt;"",""),IFERROR(INDEX(_xlpm.h,1),""))</f>
        <v/>
      </c>
    </row>
    <row r="503" spans="1:16" x14ac:dyDescent="0.2">
      <c r="A503" s="117">
        <v>501</v>
      </c>
      <c r="B503" s="117">
        <v>510012</v>
      </c>
      <c r="C503" s="118" t="s">
        <v>20977</v>
      </c>
      <c r="D503" s="118" t="s">
        <v>18508</v>
      </c>
      <c r="E503" s="118" t="s">
        <v>20982</v>
      </c>
      <c r="F503" s="118">
        <v>340</v>
      </c>
      <c r="G503" s="118" t="s">
        <v>18602</v>
      </c>
      <c r="H503" s="119">
        <v>-915626</v>
      </c>
      <c r="I503" s="120">
        <v>46141</v>
      </c>
      <c r="J503" s="117"/>
      <c r="K503" s="117"/>
      <c r="L503" s="120">
        <v>46153</v>
      </c>
      <c r="M503" s="118" t="s">
        <v>21111</v>
      </c>
      <c r="N503" s="120">
        <v>46153</v>
      </c>
      <c r="O503" s="124" t="str">
        <f t="shared" si="7"/>
        <v>340915626</v>
      </c>
      <c r="P503" t="str" cm="1">
        <f t="array" ref="P503">_xlfn.LET(_xlpm.s,_xlfn.SEQUENCE(25,1,0,1),_xlpm.off,CEILING(_xlpm.s/2,1)*IF(ISEVEN(_xlpm.s),1,-1),_xlpm.k,_xlfn.VSTACK($O503,VALUE($F503)&amp;($H503+_xlpm.off)),_xlpm.r,_xlfn.XLOOKUP(_xlpm.k,Table1[Column1],Table1[Column1],""),_xlpm.h,_xlfn._xlws.FILTER(_xlpm.r,_xlpm.r&lt;&gt;"",""),IFERROR(INDEX(_xlpm.h,1),""))</f>
        <v/>
      </c>
    </row>
    <row r="504" spans="1:16" x14ac:dyDescent="0.2">
      <c r="A504" s="117">
        <v>502</v>
      </c>
      <c r="B504" s="117">
        <v>510012</v>
      </c>
      <c r="C504" s="118" t="s">
        <v>20977</v>
      </c>
      <c r="D504" s="118" t="s">
        <v>18508</v>
      </c>
      <c r="E504" s="118" t="s">
        <v>20980</v>
      </c>
      <c r="F504" s="118">
        <v>23269</v>
      </c>
      <c r="G504" s="118" t="s">
        <v>18604</v>
      </c>
      <c r="H504" s="121">
        <v>756000</v>
      </c>
      <c r="I504" s="120">
        <v>46107</v>
      </c>
      <c r="J504" s="117"/>
      <c r="K504" s="117"/>
      <c r="L504" s="120">
        <v>46153</v>
      </c>
      <c r="M504" s="118" t="s">
        <v>21111</v>
      </c>
      <c r="N504" s="120">
        <v>46153</v>
      </c>
      <c r="O504" s="124" t="str">
        <f t="shared" si="7"/>
        <v>23269-756000</v>
      </c>
      <c r="P504" t="str" cm="1">
        <f t="array" ref="P504">_xlfn.LET(_xlpm.s,_xlfn.SEQUENCE(25,1,0,1),_xlpm.off,CEILING(_xlpm.s/2,1)*IF(ISEVEN(_xlpm.s),1,-1),_xlpm.k,_xlfn.VSTACK($O504,VALUE($F504)&amp;($H504+_xlpm.off)),_xlpm.r,_xlfn.XLOOKUP(_xlpm.k,Table1[Column1],Table1[Column1],""),_xlpm.h,_xlfn._xlws.FILTER(_xlpm.r,_xlpm.r&lt;&gt;"",""),IFERROR(INDEX(_xlpm.h,1),""))</f>
        <v/>
      </c>
    </row>
    <row r="505" spans="1:16" x14ac:dyDescent="0.2">
      <c r="A505" s="117">
        <v>503</v>
      </c>
      <c r="B505" s="117">
        <v>510013</v>
      </c>
      <c r="C505" s="118" t="s">
        <v>20977</v>
      </c>
      <c r="D505" s="118" t="s">
        <v>18508</v>
      </c>
      <c r="E505" s="118" t="s">
        <v>20980</v>
      </c>
      <c r="F505" s="118">
        <v>26330</v>
      </c>
      <c r="G505" s="118" t="s">
        <v>18606</v>
      </c>
      <c r="H505" s="121">
        <v>4491558</v>
      </c>
      <c r="I505" s="120">
        <v>46116</v>
      </c>
      <c r="J505" s="117"/>
      <c r="K505" s="117"/>
      <c r="L505" s="120">
        <v>46153</v>
      </c>
      <c r="M505" s="118" t="s">
        <v>21111</v>
      </c>
      <c r="N505" s="120">
        <v>46153</v>
      </c>
      <c r="O505" s="124" t="str">
        <f t="shared" si="7"/>
        <v>26330-4491558</v>
      </c>
      <c r="P505" t="str" cm="1">
        <f t="array" ref="P505">_xlfn.LET(_xlpm.s,_xlfn.SEQUENCE(25,1,0,1),_xlpm.off,CEILING(_xlpm.s/2,1)*IF(ISEVEN(_xlpm.s),1,-1),_xlpm.k,_xlfn.VSTACK($O505,VALUE($F505)&amp;($H505+_xlpm.off)),_xlpm.r,_xlfn.XLOOKUP(_xlpm.k,Table1[Column1],Table1[Column1],""),_xlpm.h,_xlfn._xlws.FILTER(_xlpm.r,_xlpm.r&lt;&gt;"",""),IFERROR(INDEX(_xlpm.h,1),""))</f>
        <v/>
      </c>
    </row>
    <row r="506" spans="1:16" x14ac:dyDescent="0.2">
      <c r="A506" s="117">
        <v>504</v>
      </c>
      <c r="B506" s="117">
        <v>510013</v>
      </c>
      <c r="C506" s="118" t="s">
        <v>20977</v>
      </c>
      <c r="D506" s="118" t="s">
        <v>18508</v>
      </c>
      <c r="E506" s="118" t="s">
        <v>20980</v>
      </c>
      <c r="F506" s="118">
        <v>19121</v>
      </c>
      <c r="G506" s="118" t="s">
        <v>18607</v>
      </c>
      <c r="H506" s="121">
        <v>5139072</v>
      </c>
      <c r="I506" s="120">
        <v>46085</v>
      </c>
      <c r="J506" s="117"/>
      <c r="K506" s="117"/>
      <c r="L506" s="120">
        <v>46153</v>
      </c>
      <c r="M506" s="118" t="s">
        <v>21111</v>
      </c>
      <c r="N506" s="120">
        <v>46153</v>
      </c>
      <c r="O506" s="124" t="str">
        <f t="shared" si="7"/>
        <v>19121-5139072</v>
      </c>
      <c r="P506" t="str" cm="1">
        <f t="array" ref="P506">_xlfn.LET(_xlpm.s,_xlfn.SEQUENCE(25,1,0,1),_xlpm.off,CEILING(_xlpm.s/2,1)*IF(ISEVEN(_xlpm.s),1,-1),_xlpm.k,_xlfn.VSTACK($O506,VALUE($F506)&amp;($H506+_xlpm.off)),_xlpm.r,_xlfn.XLOOKUP(_xlpm.k,Table1[Column1],Table1[Column1],""),_xlpm.h,_xlfn._xlws.FILTER(_xlpm.r,_xlpm.r&lt;&gt;"",""),IFERROR(INDEX(_xlpm.h,1),""))</f>
        <v/>
      </c>
    </row>
    <row r="507" spans="1:16" x14ac:dyDescent="0.2">
      <c r="A507" s="117">
        <v>505</v>
      </c>
      <c r="B507" s="117">
        <v>510013</v>
      </c>
      <c r="C507" s="118" t="s">
        <v>20977</v>
      </c>
      <c r="D507" s="118" t="s">
        <v>18508</v>
      </c>
      <c r="E507" s="118" t="s">
        <v>20980</v>
      </c>
      <c r="F507" s="118">
        <v>19124</v>
      </c>
      <c r="G507" s="118" t="s">
        <v>18609</v>
      </c>
      <c r="H507" s="121">
        <v>1133460</v>
      </c>
      <c r="I507" s="120">
        <v>46087</v>
      </c>
      <c r="J507" s="117"/>
      <c r="K507" s="117"/>
      <c r="L507" s="120">
        <v>46153</v>
      </c>
      <c r="M507" s="118" t="s">
        <v>21111</v>
      </c>
      <c r="N507" s="120">
        <v>46153</v>
      </c>
      <c r="O507" s="124" t="str">
        <f t="shared" si="7"/>
        <v>19124-1133460</v>
      </c>
      <c r="P507" t="str" cm="1">
        <f t="array" ref="P507">_xlfn.LET(_xlpm.s,_xlfn.SEQUENCE(25,1,0,1),_xlpm.off,CEILING(_xlpm.s/2,1)*IF(ISEVEN(_xlpm.s),1,-1),_xlpm.k,_xlfn.VSTACK($O507,VALUE($F507)&amp;($H507+_xlpm.off)),_xlpm.r,_xlfn.XLOOKUP(_xlpm.k,Table1[Column1],Table1[Column1],""),_xlpm.h,_xlfn._xlws.FILTER(_xlpm.r,_xlpm.r&lt;&gt;"",""),IFERROR(INDEX(_xlpm.h,1),""))</f>
        <v/>
      </c>
    </row>
    <row r="508" spans="1:16" x14ac:dyDescent="0.2">
      <c r="A508" s="117">
        <v>506</v>
      </c>
      <c r="B508" s="117">
        <v>510014</v>
      </c>
      <c r="C508" s="118" t="s">
        <v>20977</v>
      </c>
      <c r="D508" s="118" t="s">
        <v>18508</v>
      </c>
      <c r="E508" s="118" t="s">
        <v>20980</v>
      </c>
      <c r="F508" s="118">
        <v>23980</v>
      </c>
      <c r="G508" s="118" t="s">
        <v>18611</v>
      </c>
      <c r="H508" s="121">
        <v>2094512</v>
      </c>
      <c r="I508" s="120">
        <v>46105</v>
      </c>
      <c r="J508" s="117"/>
      <c r="K508" s="117"/>
      <c r="L508" s="120">
        <v>46153</v>
      </c>
      <c r="M508" s="118" t="s">
        <v>21111</v>
      </c>
      <c r="N508" s="120">
        <v>46153</v>
      </c>
      <c r="O508" s="124" t="str">
        <f t="shared" si="7"/>
        <v>23980-2094512</v>
      </c>
      <c r="P508" t="str" cm="1">
        <f t="array" ref="P508">_xlfn.LET(_xlpm.s,_xlfn.SEQUENCE(25,1,0,1),_xlpm.off,CEILING(_xlpm.s/2,1)*IF(ISEVEN(_xlpm.s),1,-1),_xlpm.k,_xlfn.VSTACK($O508,VALUE($F508)&amp;($H508+_xlpm.off)),_xlpm.r,_xlfn.XLOOKUP(_xlpm.k,Table1[Column1],Table1[Column1],""),_xlpm.h,_xlfn._xlws.FILTER(_xlpm.r,_xlpm.r&lt;&gt;"",""),IFERROR(INDEX(_xlpm.h,1),""))</f>
        <v/>
      </c>
    </row>
    <row r="509" spans="1:16" x14ac:dyDescent="0.2">
      <c r="A509" s="117">
        <v>507</v>
      </c>
      <c r="B509" s="117">
        <v>510014</v>
      </c>
      <c r="C509" s="118" t="s">
        <v>20977</v>
      </c>
      <c r="D509" s="118" t="s">
        <v>18508</v>
      </c>
      <c r="E509" s="118" t="s">
        <v>20980</v>
      </c>
      <c r="F509" s="118">
        <v>25998</v>
      </c>
      <c r="G509" s="118" t="s">
        <v>18613</v>
      </c>
      <c r="H509" s="121">
        <v>1586115</v>
      </c>
      <c r="I509" s="120">
        <v>46113</v>
      </c>
      <c r="J509" s="117"/>
      <c r="K509" s="117"/>
      <c r="L509" s="120">
        <v>46153</v>
      </c>
      <c r="M509" s="118" t="s">
        <v>21111</v>
      </c>
      <c r="N509" s="120">
        <v>46153</v>
      </c>
      <c r="O509" s="124" t="str">
        <f t="shared" si="7"/>
        <v>25998-1586115</v>
      </c>
      <c r="P509" t="str" cm="1">
        <f t="array" ref="P509">_xlfn.LET(_xlpm.s,_xlfn.SEQUENCE(25,1,0,1),_xlpm.off,CEILING(_xlpm.s/2,1)*IF(ISEVEN(_xlpm.s),1,-1),_xlpm.k,_xlfn.VSTACK($O509,VALUE($F509)&amp;($H509+_xlpm.off)),_xlpm.r,_xlfn.XLOOKUP(_xlpm.k,Table1[Column1],Table1[Column1],""),_xlpm.h,_xlfn._xlws.FILTER(_xlpm.r,_xlpm.r&lt;&gt;"",""),IFERROR(INDEX(_xlpm.h,1),""))</f>
        <v/>
      </c>
    </row>
    <row r="510" spans="1:16" x14ac:dyDescent="0.2">
      <c r="A510" s="117">
        <v>508</v>
      </c>
      <c r="B510" s="117">
        <v>510014</v>
      </c>
      <c r="C510" s="118" t="s">
        <v>20977</v>
      </c>
      <c r="D510" s="118" t="s">
        <v>18508</v>
      </c>
      <c r="E510" s="118" t="s">
        <v>21102</v>
      </c>
      <c r="F510" s="118">
        <v>154</v>
      </c>
      <c r="G510" s="118" t="s">
        <v>18614</v>
      </c>
      <c r="H510" s="119">
        <v>-615600</v>
      </c>
      <c r="I510" s="120">
        <v>46137</v>
      </c>
      <c r="J510" s="117"/>
      <c r="K510" s="117"/>
      <c r="L510" s="120">
        <v>46153</v>
      </c>
      <c r="M510" s="118" t="s">
        <v>21111</v>
      </c>
      <c r="N510" s="120">
        <v>46153</v>
      </c>
      <c r="O510" s="124" t="str">
        <f t="shared" si="7"/>
        <v>154615600</v>
      </c>
      <c r="P510" t="str" cm="1">
        <f t="array" ref="P510">_xlfn.LET(_xlpm.s,_xlfn.SEQUENCE(25,1,0,1),_xlpm.off,CEILING(_xlpm.s/2,1)*IF(ISEVEN(_xlpm.s),1,-1),_xlpm.k,_xlfn.VSTACK($O510,VALUE($F510)&amp;($H510+_xlpm.off)),_xlpm.r,_xlfn.XLOOKUP(_xlpm.k,Table1[Column1],Table1[Column1],""),_xlpm.h,_xlfn._xlws.FILTER(_xlpm.r,_xlpm.r&lt;&gt;"",""),IFERROR(INDEX(_xlpm.h,1),""))</f>
        <v/>
      </c>
    </row>
    <row r="511" spans="1:16" x14ac:dyDescent="0.2">
      <c r="A511" s="117">
        <v>509</v>
      </c>
      <c r="B511" s="117">
        <v>510014</v>
      </c>
      <c r="C511" s="118" t="s">
        <v>20977</v>
      </c>
      <c r="D511" s="118" t="s">
        <v>18508</v>
      </c>
      <c r="E511" s="118" t="s">
        <v>21102</v>
      </c>
      <c r="F511" s="118">
        <v>156</v>
      </c>
      <c r="G511" s="118" t="s">
        <v>18615</v>
      </c>
      <c r="H511" s="119">
        <v>-156600</v>
      </c>
      <c r="I511" s="120">
        <v>46137</v>
      </c>
      <c r="J511" s="117"/>
      <c r="K511" s="117"/>
      <c r="L511" s="120">
        <v>46153</v>
      </c>
      <c r="M511" s="118" t="s">
        <v>21111</v>
      </c>
      <c r="N511" s="120">
        <v>46153</v>
      </c>
      <c r="O511" s="124" t="str">
        <f t="shared" si="7"/>
        <v>156156600</v>
      </c>
      <c r="P511" t="str" cm="1">
        <f t="array" ref="P511">_xlfn.LET(_xlpm.s,_xlfn.SEQUENCE(25,1,0,1),_xlpm.off,CEILING(_xlpm.s/2,1)*IF(ISEVEN(_xlpm.s),1,-1),_xlpm.k,_xlfn.VSTACK($O511,VALUE($F511)&amp;($H511+_xlpm.off)),_xlpm.r,_xlfn.XLOOKUP(_xlpm.k,Table1[Column1],Table1[Column1],""),_xlpm.h,_xlfn._xlws.FILTER(_xlpm.r,_xlpm.r&lt;&gt;"",""),IFERROR(INDEX(_xlpm.h,1),""))</f>
        <v/>
      </c>
    </row>
    <row r="512" spans="1:16" x14ac:dyDescent="0.2">
      <c r="A512" s="117">
        <v>510</v>
      </c>
      <c r="B512" s="117">
        <v>510014</v>
      </c>
      <c r="C512" s="118" t="s">
        <v>20977</v>
      </c>
      <c r="D512" s="118" t="s">
        <v>18508</v>
      </c>
      <c r="E512" s="118" t="s">
        <v>20980</v>
      </c>
      <c r="F512" s="118">
        <v>23250</v>
      </c>
      <c r="G512" s="118" t="s">
        <v>18616</v>
      </c>
      <c r="H512" s="121">
        <v>918864</v>
      </c>
      <c r="I512" s="120">
        <v>46105</v>
      </c>
      <c r="J512" s="117"/>
      <c r="K512" s="117"/>
      <c r="L512" s="120">
        <v>46153</v>
      </c>
      <c r="M512" s="118" t="s">
        <v>21111</v>
      </c>
      <c r="N512" s="120">
        <v>46153</v>
      </c>
      <c r="O512" s="124" t="str">
        <f t="shared" si="7"/>
        <v>23250-918864</v>
      </c>
      <c r="P512" t="str" cm="1">
        <f t="array" ref="P512">_xlfn.LET(_xlpm.s,_xlfn.SEQUENCE(25,1,0,1),_xlpm.off,CEILING(_xlpm.s/2,1)*IF(ISEVEN(_xlpm.s),1,-1),_xlpm.k,_xlfn.VSTACK($O512,VALUE($F512)&amp;($H512+_xlpm.off)),_xlpm.r,_xlfn.XLOOKUP(_xlpm.k,Table1[Column1],Table1[Column1],""),_xlpm.h,_xlfn._xlws.FILTER(_xlpm.r,_xlpm.r&lt;&gt;"",""),IFERROR(INDEX(_xlpm.h,1),""))</f>
        <v/>
      </c>
    </row>
    <row r="513" spans="1:16" x14ac:dyDescent="0.2">
      <c r="A513" s="117">
        <v>511</v>
      </c>
      <c r="B513" s="117">
        <v>510014</v>
      </c>
      <c r="C513" s="118" t="s">
        <v>20977</v>
      </c>
      <c r="D513" s="118" t="s">
        <v>18508</v>
      </c>
      <c r="E513" s="118" t="s">
        <v>20980</v>
      </c>
      <c r="F513" s="118">
        <v>23251</v>
      </c>
      <c r="G513" s="118" t="s">
        <v>18618</v>
      </c>
      <c r="H513" s="121">
        <v>5667300</v>
      </c>
      <c r="I513" s="120">
        <v>46106</v>
      </c>
      <c r="J513" s="117"/>
      <c r="K513" s="117"/>
      <c r="L513" s="120">
        <v>46153</v>
      </c>
      <c r="M513" s="118" t="s">
        <v>21111</v>
      </c>
      <c r="N513" s="120">
        <v>46153</v>
      </c>
      <c r="O513" s="124" t="str">
        <f t="shared" si="7"/>
        <v>23251-5667300</v>
      </c>
      <c r="P513" t="str" cm="1">
        <f t="array" ref="P513">_xlfn.LET(_xlpm.s,_xlfn.SEQUENCE(25,1,0,1),_xlpm.off,CEILING(_xlpm.s/2,1)*IF(ISEVEN(_xlpm.s),1,-1),_xlpm.k,_xlfn.VSTACK($O513,VALUE($F513)&amp;($H513+_xlpm.off)),_xlpm.r,_xlfn.XLOOKUP(_xlpm.k,Table1[Column1],Table1[Column1],""),_xlpm.h,_xlfn._xlws.FILTER(_xlpm.r,_xlpm.r&lt;&gt;"",""),IFERROR(INDEX(_xlpm.h,1),""))</f>
        <v/>
      </c>
    </row>
    <row r="514" spans="1:16" x14ac:dyDescent="0.2">
      <c r="A514" s="117">
        <v>512</v>
      </c>
      <c r="B514" s="117">
        <v>510014</v>
      </c>
      <c r="C514" s="118" t="s">
        <v>20977</v>
      </c>
      <c r="D514" s="118" t="s">
        <v>18508</v>
      </c>
      <c r="E514" s="118" t="s">
        <v>20980</v>
      </c>
      <c r="F514" s="118">
        <v>23252</v>
      </c>
      <c r="G514" s="118" t="s">
        <v>18620</v>
      </c>
      <c r="H514" s="121">
        <v>5667300</v>
      </c>
      <c r="I514" s="120">
        <v>46105</v>
      </c>
      <c r="J514" s="117"/>
      <c r="K514" s="117"/>
      <c r="L514" s="120">
        <v>46153</v>
      </c>
      <c r="M514" s="118" t="s">
        <v>21111</v>
      </c>
      <c r="N514" s="120">
        <v>46153</v>
      </c>
      <c r="O514" s="124" t="str">
        <f t="shared" si="7"/>
        <v>23252-5667300</v>
      </c>
      <c r="P514" t="str" cm="1">
        <f t="array" ref="P514">_xlfn.LET(_xlpm.s,_xlfn.SEQUENCE(25,1,0,1),_xlpm.off,CEILING(_xlpm.s/2,1)*IF(ISEVEN(_xlpm.s),1,-1),_xlpm.k,_xlfn.VSTACK($O514,VALUE($F514)&amp;($H514+_xlpm.off)),_xlpm.r,_xlfn.XLOOKUP(_xlpm.k,Table1[Column1],Table1[Column1],""),_xlpm.h,_xlfn._xlws.FILTER(_xlpm.r,_xlpm.r&lt;&gt;"",""),IFERROR(INDEX(_xlpm.h,1),""))</f>
        <v/>
      </c>
    </row>
    <row r="515" spans="1:16" x14ac:dyDescent="0.2">
      <c r="A515" s="117">
        <v>513</v>
      </c>
      <c r="B515" s="117">
        <v>510014</v>
      </c>
      <c r="C515" s="118" t="s">
        <v>20977</v>
      </c>
      <c r="D515" s="118" t="s">
        <v>18508</v>
      </c>
      <c r="E515" s="118" t="s">
        <v>20980</v>
      </c>
      <c r="F515" s="118">
        <v>25999</v>
      </c>
      <c r="G515" s="118" t="s">
        <v>18622</v>
      </c>
      <c r="H515" s="121">
        <v>1060695</v>
      </c>
      <c r="I515" s="120">
        <v>46113</v>
      </c>
      <c r="J515" s="117"/>
      <c r="K515" s="117"/>
      <c r="L515" s="120">
        <v>46153</v>
      </c>
      <c r="M515" s="118" t="s">
        <v>21111</v>
      </c>
      <c r="N515" s="120">
        <v>46153</v>
      </c>
      <c r="O515" s="124" t="str">
        <f t="shared" si="7"/>
        <v>25999-1060695</v>
      </c>
      <c r="P515" t="str" cm="1">
        <f t="array" ref="P515">_xlfn.LET(_xlpm.s,_xlfn.SEQUENCE(25,1,0,1),_xlpm.off,CEILING(_xlpm.s/2,1)*IF(ISEVEN(_xlpm.s),1,-1),_xlpm.k,_xlfn.VSTACK($O515,VALUE($F515)&amp;($H515+_xlpm.off)),_xlpm.r,_xlfn.XLOOKUP(_xlpm.k,Table1[Column1],Table1[Column1],""),_xlpm.h,_xlfn._xlws.FILTER(_xlpm.r,_xlpm.r&lt;&gt;"",""),IFERROR(INDEX(_xlpm.h,1),""))</f>
        <v/>
      </c>
    </row>
    <row r="516" spans="1:16" x14ac:dyDescent="0.2">
      <c r="A516" s="117">
        <v>514</v>
      </c>
      <c r="B516" s="117">
        <v>510014</v>
      </c>
      <c r="C516" s="118" t="s">
        <v>20977</v>
      </c>
      <c r="D516" s="118" t="s">
        <v>18508</v>
      </c>
      <c r="E516" s="118" t="s">
        <v>21102</v>
      </c>
      <c r="F516" s="118">
        <v>153</v>
      </c>
      <c r="G516" s="118" t="s">
        <v>18623</v>
      </c>
      <c r="H516" s="119">
        <v>-389377</v>
      </c>
      <c r="I516" s="120">
        <v>46137</v>
      </c>
      <c r="J516" s="117"/>
      <c r="K516" s="117"/>
      <c r="L516" s="120">
        <v>46153</v>
      </c>
      <c r="M516" s="118" t="s">
        <v>21111</v>
      </c>
      <c r="N516" s="120">
        <v>46153</v>
      </c>
      <c r="O516" s="124" t="str">
        <f t="shared" ref="O516:O579" si="8">VALUE(F516)&amp;-H516</f>
        <v>153389377</v>
      </c>
      <c r="P516" t="str" cm="1">
        <f t="array" ref="P516">_xlfn.LET(_xlpm.s,_xlfn.SEQUENCE(25,1,0,1),_xlpm.off,CEILING(_xlpm.s/2,1)*IF(ISEVEN(_xlpm.s),1,-1),_xlpm.k,_xlfn.VSTACK($O516,VALUE($F516)&amp;($H516+_xlpm.off)),_xlpm.r,_xlfn.XLOOKUP(_xlpm.k,Table1[Column1],Table1[Column1],""),_xlpm.h,_xlfn._xlws.FILTER(_xlpm.r,_xlpm.r&lt;&gt;"",""),IFERROR(INDEX(_xlpm.h,1),""))</f>
        <v/>
      </c>
    </row>
    <row r="517" spans="1:16" x14ac:dyDescent="0.2">
      <c r="A517" s="117">
        <v>515</v>
      </c>
      <c r="B517" s="117">
        <v>510015</v>
      </c>
      <c r="C517" s="118" t="s">
        <v>20977</v>
      </c>
      <c r="D517" s="118" t="s">
        <v>18508</v>
      </c>
      <c r="E517" s="118" t="s">
        <v>20980</v>
      </c>
      <c r="F517" s="118">
        <v>26373</v>
      </c>
      <c r="G517" s="118" t="s">
        <v>18624</v>
      </c>
      <c r="H517" s="121">
        <v>6919385</v>
      </c>
      <c r="I517" s="120">
        <v>46116</v>
      </c>
      <c r="J517" s="117"/>
      <c r="K517" s="117"/>
      <c r="L517" s="120">
        <v>46153</v>
      </c>
      <c r="M517" s="118" t="s">
        <v>21111</v>
      </c>
      <c r="N517" s="120">
        <v>46153</v>
      </c>
      <c r="O517" s="124" t="str">
        <f t="shared" si="8"/>
        <v>26373-6919385</v>
      </c>
      <c r="P517" t="str" cm="1">
        <f t="array" ref="P517">_xlfn.LET(_xlpm.s,_xlfn.SEQUENCE(25,1,0,1),_xlpm.off,CEILING(_xlpm.s/2,1)*IF(ISEVEN(_xlpm.s),1,-1),_xlpm.k,_xlfn.VSTACK($O517,VALUE($F517)&amp;($H517+_xlpm.off)),_xlpm.r,_xlfn.XLOOKUP(_xlpm.k,Table1[Column1],Table1[Column1],""),_xlpm.h,_xlfn._xlws.FILTER(_xlpm.r,_xlpm.r&lt;&gt;"",""),IFERROR(INDEX(_xlpm.h,1),""))</f>
        <v/>
      </c>
    </row>
    <row r="518" spans="1:16" x14ac:dyDescent="0.2">
      <c r="A518" s="117">
        <v>516</v>
      </c>
      <c r="B518" s="117">
        <v>510016</v>
      </c>
      <c r="C518" s="118" t="s">
        <v>20977</v>
      </c>
      <c r="D518" s="118" t="s">
        <v>18508</v>
      </c>
      <c r="E518" s="118" t="s">
        <v>20980</v>
      </c>
      <c r="F518" s="118">
        <v>21593</v>
      </c>
      <c r="G518" s="118" t="s">
        <v>18625</v>
      </c>
      <c r="H518" s="121">
        <v>4585748</v>
      </c>
      <c r="I518" s="120">
        <v>46104</v>
      </c>
      <c r="J518" s="117"/>
      <c r="K518" s="117"/>
      <c r="L518" s="120">
        <v>46153</v>
      </c>
      <c r="M518" s="118" t="s">
        <v>21111</v>
      </c>
      <c r="N518" s="120">
        <v>46153</v>
      </c>
      <c r="O518" s="124" t="str">
        <f t="shared" si="8"/>
        <v>21593-4585748</v>
      </c>
      <c r="P518" t="str" cm="1">
        <f t="array" ref="P518">_xlfn.LET(_xlpm.s,_xlfn.SEQUENCE(25,1,0,1),_xlpm.off,CEILING(_xlpm.s/2,1)*IF(ISEVEN(_xlpm.s),1,-1),_xlpm.k,_xlfn.VSTACK($O518,VALUE($F518)&amp;($H518+_xlpm.off)),_xlpm.r,_xlfn.XLOOKUP(_xlpm.k,Table1[Column1],Table1[Column1],""),_xlpm.h,_xlfn._xlws.FILTER(_xlpm.r,_xlpm.r&lt;&gt;"",""),IFERROR(INDEX(_xlpm.h,1),""))</f>
        <v/>
      </c>
    </row>
    <row r="519" spans="1:16" x14ac:dyDescent="0.2">
      <c r="A519" s="117">
        <v>517</v>
      </c>
      <c r="B519" s="117">
        <v>510016</v>
      </c>
      <c r="C519" s="118" t="s">
        <v>20977</v>
      </c>
      <c r="D519" s="118" t="s">
        <v>18508</v>
      </c>
      <c r="E519" s="118" t="s">
        <v>20980</v>
      </c>
      <c r="F519" s="118">
        <v>23266</v>
      </c>
      <c r="G519" s="118" t="s">
        <v>18627</v>
      </c>
      <c r="H519" s="121">
        <v>2314629</v>
      </c>
      <c r="I519" s="120">
        <v>46111</v>
      </c>
      <c r="J519" s="117"/>
      <c r="K519" s="117"/>
      <c r="L519" s="120">
        <v>46153</v>
      </c>
      <c r="M519" s="118" t="s">
        <v>21111</v>
      </c>
      <c r="N519" s="120">
        <v>46153</v>
      </c>
      <c r="O519" s="124" t="str">
        <f t="shared" si="8"/>
        <v>23266-2314629</v>
      </c>
      <c r="P519" t="str" cm="1">
        <f t="array" ref="P519">_xlfn.LET(_xlpm.s,_xlfn.SEQUENCE(25,1,0,1),_xlpm.off,CEILING(_xlpm.s/2,1)*IF(ISEVEN(_xlpm.s),1,-1),_xlpm.k,_xlfn.VSTACK($O519,VALUE($F519)&amp;($H519+_xlpm.off)),_xlpm.r,_xlfn.XLOOKUP(_xlpm.k,Table1[Column1],Table1[Column1],""),_xlpm.h,_xlfn._xlws.FILTER(_xlpm.r,_xlpm.r&lt;&gt;"",""),IFERROR(INDEX(_xlpm.h,1),""))</f>
        <v/>
      </c>
    </row>
    <row r="520" spans="1:16" x14ac:dyDescent="0.2">
      <c r="A520" s="117">
        <v>518</v>
      </c>
      <c r="B520" s="117">
        <v>510016</v>
      </c>
      <c r="C520" s="118" t="s">
        <v>20977</v>
      </c>
      <c r="D520" s="118" t="s">
        <v>18508</v>
      </c>
      <c r="E520" s="118" t="s">
        <v>20980</v>
      </c>
      <c r="F520" s="118">
        <v>23265</v>
      </c>
      <c r="G520" s="118" t="s">
        <v>18629</v>
      </c>
      <c r="H520" s="121">
        <v>756000</v>
      </c>
      <c r="I520" s="120">
        <v>46111</v>
      </c>
      <c r="J520" s="117"/>
      <c r="K520" s="117"/>
      <c r="L520" s="120">
        <v>46153</v>
      </c>
      <c r="M520" s="118" t="s">
        <v>21111</v>
      </c>
      <c r="N520" s="120">
        <v>46153</v>
      </c>
      <c r="O520" s="124" t="str">
        <f t="shared" si="8"/>
        <v>23265-756000</v>
      </c>
      <c r="P520" t="str" cm="1">
        <f t="array" ref="P520">_xlfn.LET(_xlpm.s,_xlfn.SEQUENCE(25,1,0,1),_xlpm.off,CEILING(_xlpm.s/2,1)*IF(ISEVEN(_xlpm.s),1,-1),_xlpm.k,_xlfn.VSTACK($O520,VALUE($F520)&amp;($H520+_xlpm.off)),_xlpm.r,_xlfn.XLOOKUP(_xlpm.k,Table1[Column1],Table1[Column1],""),_xlpm.h,_xlfn._xlws.FILTER(_xlpm.r,_xlpm.r&lt;&gt;"",""),IFERROR(INDEX(_xlpm.h,1),""))</f>
        <v/>
      </c>
    </row>
    <row r="521" spans="1:16" x14ac:dyDescent="0.2">
      <c r="A521" s="117">
        <v>519</v>
      </c>
      <c r="B521" s="117">
        <v>510016</v>
      </c>
      <c r="C521" s="118" t="s">
        <v>20977</v>
      </c>
      <c r="D521" s="118" t="s">
        <v>18508</v>
      </c>
      <c r="E521" s="118" t="s">
        <v>20984</v>
      </c>
      <c r="F521" s="118">
        <v>142</v>
      </c>
      <c r="G521" s="118" t="s">
        <v>18631</v>
      </c>
      <c r="H521" s="119">
        <v>-943070</v>
      </c>
      <c r="I521" s="120">
        <v>46135</v>
      </c>
      <c r="J521" s="117"/>
      <c r="K521" s="117"/>
      <c r="L521" s="120">
        <v>46153</v>
      </c>
      <c r="M521" s="118" t="s">
        <v>21111</v>
      </c>
      <c r="N521" s="120">
        <v>46153</v>
      </c>
      <c r="O521" s="124" t="str">
        <f t="shared" si="8"/>
        <v>142943070</v>
      </c>
      <c r="P521" t="str" cm="1">
        <f t="array" ref="P521">_xlfn.LET(_xlpm.s,_xlfn.SEQUENCE(25,1,0,1),_xlpm.off,CEILING(_xlpm.s/2,1)*IF(ISEVEN(_xlpm.s),1,-1),_xlpm.k,_xlfn.VSTACK($O521,VALUE($F521)&amp;($H521+_xlpm.off)),_xlpm.r,_xlfn.XLOOKUP(_xlpm.k,Table1[Column1],Table1[Column1],""),_xlpm.h,_xlfn._xlws.FILTER(_xlpm.r,_xlpm.r&lt;&gt;"",""),IFERROR(INDEX(_xlpm.h,1),""))</f>
        <v/>
      </c>
    </row>
    <row r="522" spans="1:16" x14ac:dyDescent="0.2">
      <c r="A522" s="117">
        <v>520</v>
      </c>
      <c r="B522" s="117">
        <v>510016</v>
      </c>
      <c r="C522" s="118" t="s">
        <v>20977</v>
      </c>
      <c r="D522" s="118" t="s">
        <v>18508</v>
      </c>
      <c r="E522" s="118" t="s">
        <v>20980</v>
      </c>
      <c r="F522" s="118">
        <v>23281</v>
      </c>
      <c r="G522" s="118" t="s">
        <v>18632</v>
      </c>
      <c r="H522" s="121">
        <v>2216525</v>
      </c>
      <c r="I522" s="120">
        <v>46116</v>
      </c>
      <c r="J522" s="117"/>
      <c r="K522" s="117"/>
      <c r="L522" s="120">
        <v>46153</v>
      </c>
      <c r="M522" s="118" t="s">
        <v>21111</v>
      </c>
      <c r="N522" s="120">
        <v>46153</v>
      </c>
      <c r="O522" s="124" t="str">
        <f t="shared" si="8"/>
        <v>23281-2216525</v>
      </c>
      <c r="P522" t="str" cm="1">
        <f t="array" ref="P522">_xlfn.LET(_xlpm.s,_xlfn.SEQUENCE(25,1,0,1),_xlpm.off,CEILING(_xlpm.s/2,1)*IF(ISEVEN(_xlpm.s),1,-1),_xlpm.k,_xlfn.VSTACK($O522,VALUE($F522)&amp;($H522+_xlpm.off)),_xlpm.r,_xlfn.XLOOKUP(_xlpm.k,Table1[Column1],Table1[Column1],""),_xlpm.h,_xlfn._xlws.FILTER(_xlpm.r,_xlpm.r&lt;&gt;"",""),IFERROR(INDEX(_xlpm.h,1),""))</f>
        <v/>
      </c>
    </row>
    <row r="523" spans="1:16" x14ac:dyDescent="0.2">
      <c r="A523" s="117">
        <v>521</v>
      </c>
      <c r="B523" s="117">
        <v>510016</v>
      </c>
      <c r="C523" s="118" t="s">
        <v>20977</v>
      </c>
      <c r="D523" s="118" t="s">
        <v>18508</v>
      </c>
      <c r="E523" s="118" t="s">
        <v>20980</v>
      </c>
      <c r="F523" s="118">
        <v>23280</v>
      </c>
      <c r="G523" s="118" t="s">
        <v>18634</v>
      </c>
      <c r="H523" s="121">
        <v>2369115</v>
      </c>
      <c r="I523" s="120">
        <v>46116</v>
      </c>
      <c r="J523" s="117"/>
      <c r="K523" s="117"/>
      <c r="L523" s="120">
        <v>46153</v>
      </c>
      <c r="M523" s="118" t="s">
        <v>21111</v>
      </c>
      <c r="N523" s="120">
        <v>46153</v>
      </c>
      <c r="O523" s="124" t="str">
        <f t="shared" si="8"/>
        <v>23280-2369115</v>
      </c>
      <c r="P523" t="str" cm="1">
        <f t="array" ref="P523">_xlfn.LET(_xlpm.s,_xlfn.SEQUENCE(25,1,0,1),_xlpm.off,CEILING(_xlpm.s/2,1)*IF(ISEVEN(_xlpm.s),1,-1),_xlpm.k,_xlfn.VSTACK($O523,VALUE($F523)&amp;($H523+_xlpm.off)),_xlpm.r,_xlfn.XLOOKUP(_xlpm.k,Table1[Column1],Table1[Column1],""),_xlpm.h,_xlfn._xlws.FILTER(_xlpm.r,_xlpm.r&lt;&gt;"",""),IFERROR(INDEX(_xlpm.h,1),""))</f>
        <v/>
      </c>
    </row>
    <row r="524" spans="1:16" x14ac:dyDescent="0.2">
      <c r="A524" s="117">
        <v>522</v>
      </c>
      <c r="B524" s="117">
        <v>510017</v>
      </c>
      <c r="C524" s="118" t="s">
        <v>20977</v>
      </c>
      <c r="D524" s="118" t="s">
        <v>18508</v>
      </c>
      <c r="E524" s="118" t="s">
        <v>20980</v>
      </c>
      <c r="F524" s="118">
        <v>25001</v>
      </c>
      <c r="G524" s="118" t="s">
        <v>18636</v>
      </c>
      <c r="H524" s="121">
        <v>4157933</v>
      </c>
      <c r="I524" s="120">
        <v>46116</v>
      </c>
      <c r="J524" s="117"/>
      <c r="K524" s="117"/>
      <c r="L524" s="120">
        <v>46153</v>
      </c>
      <c r="M524" s="118" t="s">
        <v>21111</v>
      </c>
      <c r="N524" s="120">
        <v>46153</v>
      </c>
      <c r="O524" s="124" t="str">
        <f t="shared" si="8"/>
        <v>25001-4157933</v>
      </c>
      <c r="P524" t="str" cm="1">
        <f t="array" ref="P524">_xlfn.LET(_xlpm.s,_xlfn.SEQUENCE(25,1,0,1),_xlpm.off,CEILING(_xlpm.s/2,1)*IF(ISEVEN(_xlpm.s),1,-1),_xlpm.k,_xlfn.VSTACK($O524,VALUE($F524)&amp;($H524+_xlpm.off)),_xlpm.r,_xlfn.XLOOKUP(_xlpm.k,Table1[Column1],Table1[Column1],""),_xlpm.h,_xlfn._xlws.FILTER(_xlpm.r,_xlpm.r&lt;&gt;"",""),IFERROR(INDEX(_xlpm.h,1),""))</f>
        <v/>
      </c>
    </row>
    <row r="525" spans="1:16" x14ac:dyDescent="0.2">
      <c r="A525" s="117">
        <v>523</v>
      </c>
      <c r="B525" s="117">
        <v>510017</v>
      </c>
      <c r="C525" s="118" t="s">
        <v>20977</v>
      </c>
      <c r="D525" s="118" t="s">
        <v>18508</v>
      </c>
      <c r="E525" s="118" t="s">
        <v>20980</v>
      </c>
      <c r="F525" s="118">
        <v>23267</v>
      </c>
      <c r="G525" s="118" t="s">
        <v>18637</v>
      </c>
      <c r="H525" s="121">
        <v>2266920</v>
      </c>
      <c r="I525" s="120">
        <v>46109</v>
      </c>
      <c r="J525" s="117"/>
      <c r="K525" s="117"/>
      <c r="L525" s="120">
        <v>46153</v>
      </c>
      <c r="M525" s="118" t="s">
        <v>21111</v>
      </c>
      <c r="N525" s="120">
        <v>46153</v>
      </c>
      <c r="O525" s="124" t="str">
        <f t="shared" si="8"/>
        <v>23267-2266920</v>
      </c>
      <c r="P525" t="str" cm="1">
        <f t="array" ref="P525">_xlfn.LET(_xlpm.s,_xlfn.SEQUENCE(25,1,0,1),_xlpm.off,CEILING(_xlpm.s/2,1)*IF(ISEVEN(_xlpm.s),1,-1),_xlpm.k,_xlfn.VSTACK($O525,VALUE($F525)&amp;($H525+_xlpm.off)),_xlpm.r,_xlfn.XLOOKUP(_xlpm.k,Table1[Column1],Table1[Column1],""),_xlpm.h,_xlfn._xlws.FILTER(_xlpm.r,_xlpm.r&lt;&gt;"",""),IFERROR(INDEX(_xlpm.h,1),""))</f>
        <v/>
      </c>
    </row>
    <row r="526" spans="1:16" x14ac:dyDescent="0.2">
      <c r="A526" s="117">
        <v>524</v>
      </c>
      <c r="B526" s="117">
        <v>510017</v>
      </c>
      <c r="C526" s="118" t="s">
        <v>20977</v>
      </c>
      <c r="D526" s="118" t="s">
        <v>18508</v>
      </c>
      <c r="E526" s="118" t="s">
        <v>20980</v>
      </c>
      <c r="F526" s="118">
        <v>23268</v>
      </c>
      <c r="G526" s="118" t="s">
        <v>18639</v>
      </c>
      <c r="H526" s="121">
        <v>756000</v>
      </c>
      <c r="I526" s="120">
        <v>46109</v>
      </c>
      <c r="J526" s="117"/>
      <c r="K526" s="117"/>
      <c r="L526" s="120">
        <v>46153</v>
      </c>
      <c r="M526" s="118" t="s">
        <v>21111</v>
      </c>
      <c r="N526" s="120">
        <v>46153</v>
      </c>
      <c r="O526" s="124" t="str">
        <f t="shared" si="8"/>
        <v>23268-756000</v>
      </c>
      <c r="P526" t="str" cm="1">
        <f t="array" ref="P526">_xlfn.LET(_xlpm.s,_xlfn.SEQUENCE(25,1,0,1),_xlpm.off,CEILING(_xlpm.s/2,1)*IF(ISEVEN(_xlpm.s),1,-1),_xlpm.k,_xlfn.VSTACK($O526,VALUE($F526)&amp;($H526+_xlpm.off)),_xlpm.r,_xlfn.XLOOKUP(_xlpm.k,Table1[Column1],Table1[Column1],""),_xlpm.h,_xlfn._xlws.FILTER(_xlpm.r,_xlpm.r&lt;&gt;"",""),IFERROR(INDEX(_xlpm.h,1),""))</f>
        <v/>
      </c>
    </row>
    <row r="527" spans="1:16" x14ac:dyDescent="0.2">
      <c r="A527" s="117">
        <v>525</v>
      </c>
      <c r="B527" s="117">
        <v>510017</v>
      </c>
      <c r="C527" s="118" t="s">
        <v>20977</v>
      </c>
      <c r="D527" s="118" t="s">
        <v>18508</v>
      </c>
      <c r="E527" s="118" t="s">
        <v>20980</v>
      </c>
      <c r="F527" s="118">
        <v>25000</v>
      </c>
      <c r="G527" s="118" t="s">
        <v>18641</v>
      </c>
      <c r="H527" s="121">
        <v>2571831</v>
      </c>
      <c r="I527" s="120">
        <v>46116</v>
      </c>
      <c r="J527" s="117"/>
      <c r="K527" s="117"/>
      <c r="L527" s="120">
        <v>46153</v>
      </c>
      <c r="M527" s="118" t="s">
        <v>21111</v>
      </c>
      <c r="N527" s="120">
        <v>46153</v>
      </c>
      <c r="O527" s="124" t="str">
        <f t="shared" si="8"/>
        <v>25000-2571831</v>
      </c>
      <c r="P527" t="str" cm="1">
        <f t="array" ref="P527">_xlfn.LET(_xlpm.s,_xlfn.SEQUENCE(25,1,0,1),_xlpm.off,CEILING(_xlpm.s/2,1)*IF(ISEVEN(_xlpm.s),1,-1),_xlpm.k,_xlfn.VSTACK($O527,VALUE($F527)&amp;($H527+_xlpm.off)),_xlpm.r,_xlfn.XLOOKUP(_xlpm.k,Table1[Column1],Table1[Column1],""),_xlpm.h,_xlfn._xlws.FILTER(_xlpm.r,_xlpm.r&lt;&gt;"",""),IFERROR(INDEX(_xlpm.h,1),""))</f>
        <v/>
      </c>
    </row>
    <row r="528" spans="1:16" x14ac:dyDescent="0.2">
      <c r="A528" s="117">
        <v>526</v>
      </c>
      <c r="B528" s="117">
        <v>510017</v>
      </c>
      <c r="C528" s="118" t="s">
        <v>20977</v>
      </c>
      <c r="D528" s="118" t="s">
        <v>18508</v>
      </c>
      <c r="E528" s="118" t="s">
        <v>20980</v>
      </c>
      <c r="F528" s="118">
        <v>23278</v>
      </c>
      <c r="G528" s="118" t="s">
        <v>18642</v>
      </c>
      <c r="H528" s="121">
        <v>1060695</v>
      </c>
      <c r="I528" s="120">
        <v>46113</v>
      </c>
      <c r="J528" s="117"/>
      <c r="K528" s="117"/>
      <c r="L528" s="120">
        <v>46153</v>
      </c>
      <c r="M528" s="118" t="s">
        <v>21111</v>
      </c>
      <c r="N528" s="120">
        <v>46153</v>
      </c>
      <c r="O528" s="124" t="str">
        <f t="shared" si="8"/>
        <v>23278-1060695</v>
      </c>
      <c r="P528" t="str" cm="1">
        <f t="array" ref="P528">_xlfn.LET(_xlpm.s,_xlfn.SEQUENCE(25,1,0,1),_xlpm.off,CEILING(_xlpm.s/2,1)*IF(ISEVEN(_xlpm.s),1,-1),_xlpm.k,_xlfn.VSTACK($O528,VALUE($F528)&amp;($H528+_xlpm.off)),_xlpm.r,_xlfn.XLOOKUP(_xlpm.k,Table1[Column1],Table1[Column1],""),_xlpm.h,_xlfn._xlws.FILTER(_xlpm.r,_xlpm.r&lt;&gt;"",""),IFERROR(INDEX(_xlpm.h,1),""))</f>
        <v/>
      </c>
    </row>
    <row r="529" spans="1:16" x14ac:dyDescent="0.2">
      <c r="A529" s="117">
        <v>527</v>
      </c>
      <c r="B529" s="117">
        <v>510017</v>
      </c>
      <c r="C529" s="118" t="s">
        <v>20977</v>
      </c>
      <c r="D529" s="118" t="s">
        <v>18508</v>
      </c>
      <c r="E529" s="118" t="s">
        <v>20980</v>
      </c>
      <c r="F529" s="118">
        <v>23279</v>
      </c>
      <c r="G529" s="118" t="s">
        <v>18644</v>
      </c>
      <c r="H529" s="121">
        <v>2128086</v>
      </c>
      <c r="I529" s="120">
        <v>46113</v>
      </c>
      <c r="J529" s="117"/>
      <c r="K529" s="117"/>
      <c r="L529" s="120">
        <v>46153</v>
      </c>
      <c r="M529" s="118" t="s">
        <v>21111</v>
      </c>
      <c r="N529" s="120">
        <v>46153</v>
      </c>
      <c r="O529" s="124" t="str">
        <f t="shared" si="8"/>
        <v>23279-2128086</v>
      </c>
      <c r="P529" t="str" cm="1">
        <f t="array" ref="P529">_xlfn.LET(_xlpm.s,_xlfn.SEQUENCE(25,1,0,1),_xlpm.off,CEILING(_xlpm.s/2,1)*IF(ISEVEN(_xlpm.s),1,-1),_xlpm.k,_xlfn.VSTACK($O529,VALUE($F529)&amp;($H529+_xlpm.off)),_xlpm.r,_xlfn.XLOOKUP(_xlpm.k,Table1[Column1],Table1[Column1],""),_xlpm.h,_xlfn._xlws.FILTER(_xlpm.r,_xlpm.r&lt;&gt;"",""),IFERROR(INDEX(_xlpm.h,1),""))</f>
        <v/>
      </c>
    </row>
    <row r="530" spans="1:16" x14ac:dyDescent="0.2">
      <c r="A530" s="117">
        <v>528</v>
      </c>
      <c r="B530" s="117">
        <v>510018</v>
      </c>
      <c r="C530" s="118" t="s">
        <v>20977</v>
      </c>
      <c r="D530" s="118" t="s">
        <v>18508</v>
      </c>
      <c r="E530" s="118" t="s">
        <v>20980</v>
      </c>
      <c r="F530" s="118">
        <v>23272</v>
      </c>
      <c r="G530" s="118" t="s">
        <v>18646</v>
      </c>
      <c r="H530" s="121">
        <v>1133460</v>
      </c>
      <c r="I530" s="120">
        <v>46109</v>
      </c>
      <c r="J530" s="117"/>
      <c r="K530" s="117"/>
      <c r="L530" s="120">
        <v>46153</v>
      </c>
      <c r="M530" s="118" t="s">
        <v>21111</v>
      </c>
      <c r="N530" s="120">
        <v>46153</v>
      </c>
      <c r="O530" s="124" t="str">
        <f t="shared" si="8"/>
        <v>23272-1133460</v>
      </c>
      <c r="P530" t="str" cm="1">
        <f t="array" ref="P530">_xlfn.LET(_xlpm.s,_xlfn.SEQUENCE(25,1,0,1),_xlpm.off,CEILING(_xlpm.s/2,1)*IF(ISEVEN(_xlpm.s),1,-1),_xlpm.k,_xlfn.VSTACK($O530,VALUE($F530)&amp;($H530+_xlpm.off)),_xlpm.r,_xlfn.XLOOKUP(_xlpm.k,Table1[Column1],Table1[Column1],""),_xlpm.h,_xlfn._xlws.FILTER(_xlpm.r,_xlpm.r&lt;&gt;"",""),IFERROR(INDEX(_xlpm.h,1),""))</f>
        <v/>
      </c>
    </row>
    <row r="531" spans="1:16" x14ac:dyDescent="0.2">
      <c r="A531" s="117">
        <v>529</v>
      </c>
      <c r="B531" s="117">
        <v>510018</v>
      </c>
      <c r="C531" s="118" t="s">
        <v>20977</v>
      </c>
      <c r="D531" s="118" t="s">
        <v>18508</v>
      </c>
      <c r="E531" s="118" t="s">
        <v>20980</v>
      </c>
      <c r="F531" s="118">
        <v>26383</v>
      </c>
      <c r="G531" s="118" t="s">
        <v>18648</v>
      </c>
      <c r="H531" s="121">
        <v>530348</v>
      </c>
      <c r="I531" s="120">
        <v>46113</v>
      </c>
      <c r="J531" s="117"/>
      <c r="K531" s="117"/>
      <c r="L531" s="120">
        <v>46153</v>
      </c>
      <c r="M531" s="118" t="s">
        <v>21111</v>
      </c>
      <c r="N531" s="120">
        <v>46153</v>
      </c>
      <c r="O531" s="124" t="str">
        <f t="shared" si="8"/>
        <v>26383-530348</v>
      </c>
      <c r="P531" t="str" cm="1">
        <f t="array" ref="P531">_xlfn.LET(_xlpm.s,_xlfn.SEQUENCE(25,1,0,1),_xlpm.off,CEILING(_xlpm.s/2,1)*IF(ISEVEN(_xlpm.s),1,-1),_xlpm.k,_xlfn.VSTACK($O531,VALUE($F531)&amp;($H531+_xlpm.off)),_xlpm.r,_xlfn.XLOOKUP(_xlpm.k,Table1[Column1],Table1[Column1],""),_xlpm.h,_xlfn._xlws.FILTER(_xlpm.r,_xlpm.r&lt;&gt;"",""),IFERROR(INDEX(_xlpm.h,1),""))</f>
        <v/>
      </c>
    </row>
    <row r="532" spans="1:16" x14ac:dyDescent="0.2">
      <c r="A532" s="117">
        <v>530</v>
      </c>
      <c r="B532" s="117">
        <v>510018</v>
      </c>
      <c r="C532" s="118" t="s">
        <v>20977</v>
      </c>
      <c r="D532" s="118" t="s">
        <v>18508</v>
      </c>
      <c r="E532" s="118" t="s">
        <v>20980</v>
      </c>
      <c r="F532" s="118">
        <v>23273</v>
      </c>
      <c r="G532" s="118" t="s">
        <v>18649</v>
      </c>
      <c r="H532" s="121">
        <v>894240</v>
      </c>
      <c r="I532" s="120">
        <v>46109</v>
      </c>
      <c r="J532" s="117"/>
      <c r="K532" s="117"/>
      <c r="L532" s="120">
        <v>46153</v>
      </c>
      <c r="M532" s="118" t="s">
        <v>21111</v>
      </c>
      <c r="N532" s="120">
        <v>46153</v>
      </c>
      <c r="O532" s="124" t="str">
        <f t="shared" si="8"/>
        <v>23273-894240</v>
      </c>
      <c r="P532" t="str" cm="1">
        <f t="array" ref="P532">_xlfn.LET(_xlpm.s,_xlfn.SEQUENCE(25,1,0,1),_xlpm.off,CEILING(_xlpm.s/2,1)*IF(ISEVEN(_xlpm.s),1,-1),_xlpm.k,_xlfn.VSTACK($O532,VALUE($F532)&amp;($H532+_xlpm.off)),_xlpm.r,_xlfn.XLOOKUP(_xlpm.k,Table1[Column1],Table1[Column1],""),_xlpm.h,_xlfn._xlws.FILTER(_xlpm.r,_xlpm.r&lt;&gt;"",""),IFERROR(INDEX(_xlpm.h,1),""))</f>
        <v/>
      </c>
    </row>
    <row r="533" spans="1:16" x14ac:dyDescent="0.2">
      <c r="A533" s="117">
        <v>531</v>
      </c>
      <c r="B533" s="117">
        <v>510018</v>
      </c>
      <c r="C533" s="118" t="s">
        <v>20977</v>
      </c>
      <c r="D533" s="118" t="s">
        <v>18508</v>
      </c>
      <c r="E533" s="118" t="s">
        <v>20980</v>
      </c>
      <c r="F533" s="118">
        <v>23274</v>
      </c>
      <c r="G533" s="118" t="s">
        <v>18651</v>
      </c>
      <c r="H533" s="121">
        <v>2314629</v>
      </c>
      <c r="I533" s="120">
        <v>46109</v>
      </c>
      <c r="J533" s="117"/>
      <c r="K533" s="117"/>
      <c r="L533" s="120">
        <v>46153</v>
      </c>
      <c r="M533" s="118" t="s">
        <v>21111</v>
      </c>
      <c r="N533" s="120">
        <v>46153</v>
      </c>
      <c r="O533" s="124" t="str">
        <f t="shared" si="8"/>
        <v>23274-2314629</v>
      </c>
      <c r="P533" t="str" cm="1">
        <f t="array" ref="P533">_xlfn.LET(_xlpm.s,_xlfn.SEQUENCE(25,1,0,1),_xlpm.off,CEILING(_xlpm.s/2,1)*IF(ISEVEN(_xlpm.s),1,-1),_xlpm.k,_xlfn.VSTACK($O533,VALUE($F533)&amp;($H533+_xlpm.off)),_xlpm.r,_xlfn.XLOOKUP(_xlpm.k,Table1[Column1],Table1[Column1],""),_xlpm.h,_xlfn._xlws.FILTER(_xlpm.r,_xlpm.r&lt;&gt;"",""),IFERROR(INDEX(_xlpm.h,1),""))</f>
        <v/>
      </c>
    </row>
    <row r="534" spans="1:16" x14ac:dyDescent="0.2">
      <c r="A534" s="117">
        <v>532</v>
      </c>
      <c r="B534" s="117">
        <v>510019</v>
      </c>
      <c r="C534" s="118" t="s">
        <v>20977</v>
      </c>
      <c r="D534" s="118" t="s">
        <v>18508</v>
      </c>
      <c r="E534" s="118" t="s">
        <v>20980</v>
      </c>
      <c r="F534" s="118">
        <v>26382</v>
      </c>
      <c r="G534" s="118" t="s">
        <v>18653</v>
      </c>
      <c r="H534" s="121">
        <v>844560</v>
      </c>
      <c r="I534" s="120">
        <v>46113</v>
      </c>
      <c r="J534" s="117"/>
      <c r="K534" s="117"/>
      <c r="L534" s="120">
        <v>46153</v>
      </c>
      <c r="M534" s="118" t="s">
        <v>21111</v>
      </c>
      <c r="N534" s="120">
        <v>46153</v>
      </c>
      <c r="O534" s="124" t="str">
        <f t="shared" si="8"/>
        <v>26382-844560</v>
      </c>
      <c r="P534" t="str" cm="1">
        <f t="array" ref="P534">_xlfn.LET(_xlpm.s,_xlfn.SEQUENCE(25,1,0,1),_xlpm.off,CEILING(_xlpm.s/2,1)*IF(ISEVEN(_xlpm.s),1,-1),_xlpm.k,_xlfn.VSTACK($O534,VALUE($F534)&amp;($H534+_xlpm.off)),_xlpm.r,_xlfn.XLOOKUP(_xlpm.k,Table1[Column1],Table1[Column1],""),_xlpm.h,_xlfn._xlws.FILTER(_xlpm.r,_xlpm.r&lt;&gt;"",""),IFERROR(INDEX(_xlpm.h,1),""))</f>
        <v/>
      </c>
    </row>
    <row r="535" spans="1:16" x14ac:dyDescent="0.2">
      <c r="A535" s="117">
        <v>533</v>
      </c>
      <c r="B535" s="117">
        <v>510019</v>
      </c>
      <c r="C535" s="118" t="s">
        <v>20977</v>
      </c>
      <c r="D535" s="118" t="s">
        <v>18508</v>
      </c>
      <c r="E535" s="118" t="s">
        <v>20980</v>
      </c>
      <c r="F535" s="118">
        <v>26381</v>
      </c>
      <c r="G535" s="118" t="s">
        <v>18654</v>
      </c>
      <c r="H535" s="121">
        <v>3102179</v>
      </c>
      <c r="I535" s="120">
        <v>46113</v>
      </c>
      <c r="J535" s="117"/>
      <c r="K535" s="117"/>
      <c r="L535" s="120">
        <v>46153</v>
      </c>
      <c r="M535" s="118" t="s">
        <v>21111</v>
      </c>
      <c r="N535" s="120">
        <v>46153</v>
      </c>
      <c r="O535" s="124" t="str">
        <f t="shared" si="8"/>
        <v>26381-3102179</v>
      </c>
      <c r="P535" t="str" cm="1">
        <f t="array" ref="P535">_xlfn.LET(_xlpm.s,_xlfn.SEQUENCE(25,1,0,1),_xlpm.off,CEILING(_xlpm.s/2,1)*IF(ISEVEN(_xlpm.s),1,-1),_xlpm.k,_xlfn.VSTACK($O535,VALUE($F535)&amp;($H535+_xlpm.off)),_xlpm.r,_xlfn.XLOOKUP(_xlpm.k,Table1[Column1],Table1[Column1],""),_xlpm.h,_xlfn._xlws.FILTER(_xlpm.r,_xlpm.r&lt;&gt;"",""),IFERROR(INDEX(_xlpm.h,1),""))</f>
        <v/>
      </c>
    </row>
    <row r="536" spans="1:16" x14ac:dyDescent="0.2">
      <c r="A536" s="117">
        <v>534</v>
      </c>
      <c r="B536" s="117">
        <v>510019</v>
      </c>
      <c r="C536" s="118" t="s">
        <v>20977</v>
      </c>
      <c r="D536" s="118" t="s">
        <v>18508</v>
      </c>
      <c r="E536" s="118" t="s">
        <v>20987</v>
      </c>
      <c r="F536" s="118">
        <v>186</v>
      </c>
      <c r="G536" s="118" t="s">
        <v>18655</v>
      </c>
      <c r="H536" s="119">
        <v>-4405493</v>
      </c>
      <c r="I536" s="120">
        <v>46141</v>
      </c>
      <c r="J536" s="117"/>
      <c r="K536" s="117"/>
      <c r="L536" s="120">
        <v>46153</v>
      </c>
      <c r="M536" s="118" t="s">
        <v>21111</v>
      </c>
      <c r="N536" s="120">
        <v>46153</v>
      </c>
      <c r="O536" s="124" t="str">
        <f t="shared" si="8"/>
        <v>1864405493</v>
      </c>
      <c r="P536" t="str" cm="1">
        <f t="array" ref="P536">_xlfn.LET(_xlpm.s,_xlfn.SEQUENCE(25,1,0,1),_xlpm.off,CEILING(_xlpm.s/2,1)*IF(ISEVEN(_xlpm.s),1,-1),_xlpm.k,_xlfn.VSTACK($O536,VALUE($F536)&amp;($H536+_xlpm.off)),_xlpm.r,_xlfn.XLOOKUP(_xlpm.k,Table1[Column1],Table1[Column1],""),_xlpm.h,_xlfn._xlws.FILTER(_xlpm.r,_xlpm.r&lt;&gt;"",""),IFERROR(INDEX(_xlpm.h,1),""))</f>
        <v/>
      </c>
    </row>
    <row r="537" spans="1:16" x14ac:dyDescent="0.2">
      <c r="A537" s="117">
        <v>535</v>
      </c>
      <c r="B537" s="117">
        <v>510019</v>
      </c>
      <c r="C537" s="118" t="s">
        <v>20977</v>
      </c>
      <c r="D537" s="118" t="s">
        <v>18508</v>
      </c>
      <c r="E537" s="118" t="s">
        <v>20980</v>
      </c>
      <c r="F537" s="118">
        <v>23271</v>
      </c>
      <c r="G537" s="118" t="s">
        <v>18656</v>
      </c>
      <c r="H537" s="121">
        <v>1650240</v>
      </c>
      <c r="I537" s="120">
        <v>46108</v>
      </c>
      <c r="J537" s="117"/>
      <c r="K537" s="117"/>
      <c r="L537" s="120">
        <v>46153</v>
      </c>
      <c r="M537" s="118" t="s">
        <v>21111</v>
      </c>
      <c r="N537" s="120">
        <v>46153</v>
      </c>
      <c r="O537" s="124" t="str">
        <f t="shared" si="8"/>
        <v>23271-1650240</v>
      </c>
      <c r="P537" t="str" cm="1">
        <f t="array" ref="P537">_xlfn.LET(_xlpm.s,_xlfn.SEQUENCE(25,1,0,1),_xlpm.off,CEILING(_xlpm.s/2,1)*IF(ISEVEN(_xlpm.s),1,-1),_xlpm.k,_xlfn.VSTACK($O537,VALUE($F537)&amp;($H537+_xlpm.off)),_xlpm.r,_xlfn.XLOOKUP(_xlpm.k,Table1[Column1],Table1[Column1],""),_xlpm.h,_xlfn._xlws.FILTER(_xlpm.r,_xlpm.r&lt;&gt;"",""),IFERROR(INDEX(_xlpm.h,1),""))</f>
        <v/>
      </c>
    </row>
    <row r="538" spans="1:16" x14ac:dyDescent="0.2">
      <c r="A538" s="117">
        <v>536</v>
      </c>
      <c r="B538" s="117">
        <v>510019</v>
      </c>
      <c r="C538" s="118" t="s">
        <v>20977</v>
      </c>
      <c r="D538" s="118" t="s">
        <v>18508</v>
      </c>
      <c r="E538" s="118" t="s">
        <v>20980</v>
      </c>
      <c r="F538" s="118">
        <v>22891</v>
      </c>
      <c r="G538" s="118" t="s">
        <v>18658</v>
      </c>
      <c r="H538" s="121">
        <v>1539000</v>
      </c>
      <c r="I538" s="120">
        <v>46106</v>
      </c>
      <c r="J538" s="117"/>
      <c r="K538" s="117"/>
      <c r="L538" s="120">
        <v>46153</v>
      </c>
      <c r="M538" s="118" t="s">
        <v>21111</v>
      </c>
      <c r="N538" s="120">
        <v>46153</v>
      </c>
      <c r="O538" s="124" t="str">
        <f t="shared" si="8"/>
        <v>22891-1539000</v>
      </c>
      <c r="P538" t="str" cm="1">
        <f t="array" ref="P538">_xlfn.LET(_xlpm.s,_xlfn.SEQUENCE(25,1,0,1),_xlpm.off,CEILING(_xlpm.s/2,1)*IF(ISEVEN(_xlpm.s),1,-1),_xlpm.k,_xlfn.VSTACK($O538,VALUE($F538)&amp;($H538+_xlpm.off)),_xlpm.r,_xlfn.XLOOKUP(_xlpm.k,Table1[Column1],Table1[Column1],""),_xlpm.h,_xlfn._xlws.FILTER(_xlpm.r,_xlpm.r&lt;&gt;"",""),IFERROR(INDEX(_xlpm.h,1),""))</f>
        <v/>
      </c>
    </row>
    <row r="539" spans="1:16" x14ac:dyDescent="0.2">
      <c r="A539" s="117">
        <v>537</v>
      </c>
      <c r="B539" s="117">
        <v>510020</v>
      </c>
      <c r="C539" s="118" t="s">
        <v>20977</v>
      </c>
      <c r="D539" s="118" t="s">
        <v>18508</v>
      </c>
      <c r="E539" s="118" t="s">
        <v>20980</v>
      </c>
      <c r="F539" s="118">
        <v>23263</v>
      </c>
      <c r="G539" s="118" t="s">
        <v>18660</v>
      </c>
      <c r="H539" s="121">
        <v>1857101</v>
      </c>
      <c r="I539" s="120">
        <v>46109</v>
      </c>
      <c r="J539" s="117"/>
      <c r="K539" s="117"/>
      <c r="L539" s="120">
        <v>46153</v>
      </c>
      <c r="M539" s="118" t="s">
        <v>21111</v>
      </c>
      <c r="N539" s="120">
        <v>46153</v>
      </c>
      <c r="O539" s="124" t="str">
        <f t="shared" si="8"/>
        <v>23263-1857101</v>
      </c>
      <c r="P539" t="str" cm="1">
        <f t="array" ref="P539">_xlfn.LET(_xlpm.s,_xlfn.SEQUENCE(25,1,0,1),_xlpm.off,CEILING(_xlpm.s/2,1)*IF(ISEVEN(_xlpm.s),1,-1),_xlpm.k,_xlfn.VSTACK($O539,VALUE($F539)&amp;($H539+_xlpm.off)),_xlpm.r,_xlfn.XLOOKUP(_xlpm.k,Table1[Column1],Table1[Column1],""),_xlpm.h,_xlfn._xlws.FILTER(_xlpm.r,_xlpm.r&lt;&gt;"",""),IFERROR(INDEX(_xlpm.h,1),""))</f>
        <v/>
      </c>
    </row>
    <row r="540" spans="1:16" x14ac:dyDescent="0.2">
      <c r="A540" s="117">
        <v>538</v>
      </c>
      <c r="B540" s="117">
        <v>510020</v>
      </c>
      <c r="C540" s="118" t="s">
        <v>20977</v>
      </c>
      <c r="D540" s="118" t="s">
        <v>18508</v>
      </c>
      <c r="E540" s="118" t="s">
        <v>20980</v>
      </c>
      <c r="F540" s="118">
        <v>23264</v>
      </c>
      <c r="G540" s="118" t="s">
        <v>18662</v>
      </c>
      <c r="H540" s="121">
        <v>1663808</v>
      </c>
      <c r="I540" s="120">
        <v>46109</v>
      </c>
      <c r="J540" s="117"/>
      <c r="K540" s="117"/>
      <c r="L540" s="120">
        <v>46153</v>
      </c>
      <c r="M540" s="118" t="s">
        <v>21111</v>
      </c>
      <c r="N540" s="120">
        <v>46153</v>
      </c>
      <c r="O540" s="124" t="str">
        <f t="shared" si="8"/>
        <v>23264-1663808</v>
      </c>
      <c r="P540" t="str" cm="1">
        <f t="array" ref="P540">_xlfn.LET(_xlpm.s,_xlfn.SEQUENCE(25,1,0,1),_xlpm.off,CEILING(_xlpm.s/2,1)*IF(ISEVEN(_xlpm.s),1,-1),_xlpm.k,_xlfn.VSTACK($O540,VALUE($F540)&amp;($H540+_xlpm.off)),_xlpm.r,_xlfn.XLOOKUP(_xlpm.k,Table1[Column1],Table1[Column1],""),_xlpm.h,_xlfn._xlws.FILTER(_xlpm.r,_xlpm.r&lt;&gt;"",""),IFERROR(INDEX(_xlpm.h,1),""))</f>
        <v/>
      </c>
    </row>
    <row r="541" spans="1:16" x14ac:dyDescent="0.2">
      <c r="A541" s="117">
        <v>539</v>
      </c>
      <c r="B541" s="117">
        <v>510020</v>
      </c>
      <c r="C541" s="118" t="s">
        <v>20977</v>
      </c>
      <c r="D541" s="118" t="s">
        <v>18508</v>
      </c>
      <c r="E541" s="118" t="s">
        <v>20980</v>
      </c>
      <c r="F541" s="118">
        <v>24997</v>
      </c>
      <c r="G541" s="118" t="s">
        <v>18664</v>
      </c>
      <c r="H541" s="121">
        <v>1351296</v>
      </c>
      <c r="I541" s="120">
        <v>46116</v>
      </c>
      <c r="J541" s="117"/>
      <c r="K541" s="117"/>
      <c r="L541" s="120">
        <v>46153</v>
      </c>
      <c r="M541" s="118" t="s">
        <v>21111</v>
      </c>
      <c r="N541" s="120">
        <v>46153</v>
      </c>
      <c r="O541" s="124" t="str">
        <f t="shared" si="8"/>
        <v>24997-1351296</v>
      </c>
      <c r="P541" t="str" cm="1">
        <f t="array" ref="P541">_xlfn.LET(_xlpm.s,_xlfn.SEQUENCE(25,1,0,1),_xlpm.off,CEILING(_xlpm.s/2,1)*IF(ISEVEN(_xlpm.s),1,-1),_xlpm.k,_xlfn.VSTACK($O541,VALUE($F541)&amp;($H541+_xlpm.off)),_xlpm.r,_xlfn.XLOOKUP(_xlpm.k,Table1[Column1],Table1[Column1],""),_xlpm.h,_xlfn._xlws.FILTER(_xlpm.r,_xlpm.r&lt;&gt;"",""),IFERROR(INDEX(_xlpm.h,1),""))</f>
        <v/>
      </c>
    </row>
    <row r="542" spans="1:16" x14ac:dyDescent="0.2">
      <c r="A542" s="117">
        <v>540</v>
      </c>
      <c r="B542" s="117">
        <v>510020</v>
      </c>
      <c r="C542" s="118" t="s">
        <v>20977</v>
      </c>
      <c r="D542" s="118" t="s">
        <v>18508</v>
      </c>
      <c r="E542" s="118" t="s">
        <v>20980</v>
      </c>
      <c r="F542" s="118">
        <v>22890</v>
      </c>
      <c r="G542" s="118" t="s">
        <v>18665</v>
      </c>
      <c r="H542" s="121">
        <v>2314629</v>
      </c>
      <c r="I542" s="120">
        <v>46107</v>
      </c>
      <c r="J542" s="117"/>
      <c r="K542" s="117"/>
      <c r="L542" s="120">
        <v>46153</v>
      </c>
      <c r="M542" s="118" t="s">
        <v>21111</v>
      </c>
      <c r="N542" s="120">
        <v>46153</v>
      </c>
      <c r="O542" s="124" t="str">
        <f t="shared" si="8"/>
        <v>22890-2314629</v>
      </c>
      <c r="P542" t="str" cm="1">
        <f t="array" ref="P542">_xlfn.LET(_xlpm.s,_xlfn.SEQUENCE(25,1,0,1),_xlpm.off,CEILING(_xlpm.s/2,1)*IF(ISEVEN(_xlpm.s),1,-1),_xlpm.k,_xlfn.VSTACK($O542,VALUE($F542)&amp;($H542+_xlpm.off)),_xlpm.r,_xlfn.XLOOKUP(_xlpm.k,Table1[Column1],Table1[Column1],""),_xlpm.h,_xlfn._xlws.FILTER(_xlpm.r,_xlpm.r&lt;&gt;"",""),IFERROR(INDEX(_xlpm.h,1),""))</f>
        <v/>
      </c>
    </row>
    <row r="543" spans="1:16" x14ac:dyDescent="0.2">
      <c r="A543" s="117">
        <v>541</v>
      </c>
      <c r="B543" s="117">
        <v>510021</v>
      </c>
      <c r="C543" s="118" t="s">
        <v>20977</v>
      </c>
      <c r="D543" s="118" t="s">
        <v>18508</v>
      </c>
      <c r="E543" s="118" t="s">
        <v>20989</v>
      </c>
      <c r="F543" s="118">
        <v>85</v>
      </c>
      <c r="G543" s="118" t="s">
        <v>18667</v>
      </c>
      <c r="H543" s="119">
        <v>-151200</v>
      </c>
      <c r="I543" s="120">
        <v>46137</v>
      </c>
      <c r="J543" s="117"/>
      <c r="K543" s="117"/>
      <c r="L543" s="120">
        <v>46153</v>
      </c>
      <c r="M543" s="118" t="s">
        <v>21111</v>
      </c>
      <c r="N543" s="120">
        <v>46153</v>
      </c>
      <c r="O543" s="124" t="str">
        <f t="shared" si="8"/>
        <v>85151200</v>
      </c>
      <c r="P543" t="str" cm="1">
        <f t="array" ref="P543">_xlfn.LET(_xlpm.s,_xlfn.SEQUENCE(25,1,0,1),_xlpm.off,CEILING(_xlpm.s/2,1)*IF(ISEVEN(_xlpm.s),1,-1),_xlpm.k,_xlfn.VSTACK($O543,VALUE($F543)&amp;($H543+_xlpm.off)),_xlpm.r,_xlfn.XLOOKUP(_xlpm.k,Table1[Column1],Table1[Column1],""),_xlpm.h,_xlfn._xlws.FILTER(_xlpm.r,_xlpm.r&lt;&gt;"",""),IFERROR(INDEX(_xlpm.h,1),""))</f>
        <v/>
      </c>
    </row>
    <row r="544" spans="1:16" x14ac:dyDescent="0.2">
      <c r="A544" s="117">
        <v>542</v>
      </c>
      <c r="B544" s="117">
        <v>510021</v>
      </c>
      <c r="C544" s="118" t="s">
        <v>20977</v>
      </c>
      <c r="D544" s="118" t="s">
        <v>18508</v>
      </c>
      <c r="E544" s="118" t="s">
        <v>20989</v>
      </c>
      <c r="F544" s="118">
        <v>86</v>
      </c>
      <c r="G544" s="118" t="s">
        <v>18668</v>
      </c>
      <c r="H544" s="119">
        <v>-604800</v>
      </c>
      <c r="I544" s="120">
        <v>46137</v>
      </c>
      <c r="J544" s="117"/>
      <c r="K544" s="117"/>
      <c r="L544" s="120">
        <v>46153</v>
      </c>
      <c r="M544" s="118" t="s">
        <v>21111</v>
      </c>
      <c r="N544" s="120">
        <v>46153</v>
      </c>
      <c r="O544" s="124" t="str">
        <f t="shared" si="8"/>
        <v>86604800</v>
      </c>
      <c r="P544" t="str" cm="1">
        <f t="array" ref="P544">_xlfn.LET(_xlpm.s,_xlfn.SEQUENCE(25,1,0,1),_xlpm.off,CEILING(_xlpm.s/2,1)*IF(ISEVEN(_xlpm.s),1,-1),_xlpm.k,_xlfn.VSTACK($O544,VALUE($F544)&amp;($H544+_xlpm.off)),_xlpm.r,_xlfn.XLOOKUP(_xlpm.k,Table1[Column1],Table1[Column1],""),_xlpm.h,_xlfn._xlws.FILTER(_xlpm.r,_xlpm.r&lt;&gt;"",""),IFERROR(INDEX(_xlpm.h,1),""))</f>
        <v/>
      </c>
    </row>
    <row r="545" spans="1:16" x14ac:dyDescent="0.2">
      <c r="A545" s="117">
        <v>543</v>
      </c>
      <c r="B545" s="117">
        <v>510021</v>
      </c>
      <c r="C545" s="118" t="s">
        <v>20977</v>
      </c>
      <c r="D545" s="118" t="s">
        <v>18508</v>
      </c>
      <c r="E545" s="118" t="s">
        <v>20980</v>
      </c>
      <c r="F545" s="118">
        <v>23277</v>
      </c>
      <c r="G545" s="118" t="s">
        <v>18669</v>
      </c>
      <c r="H545" s="121">
        <v>3125115</v>
      </c>
      <c r="I545" s="120">
        <v>46114</v>
      </c>
      <c r="J545" s="117"/>
      <c r="K545" s="117"/>
      <c r="L545" s="120">
        <v>46153</v>
      </c>
      <c r="M545" s="118" t="s">
        <v>21111</v>
      </c>
      <c r="N545" s="120">
        <v>46153</v>
      </c>
      <c r="O545" s="124" t="str">
        <f t="shared" si="8"/>
        <v>23277-3125115</v>
      </c>
      <c r="P545" t="str" cm="1">
        <f t="array" ref="P545">_xlfn.LET(_xlpm.s,_xlfn.SEQUENCE(25,1,0,1),_xlpm.off,CEILING(_xlpm.s/2,1)*IF(ISEVEN(_xlpm.s),1,-1),_xlpm.k,_xlfn.VSTACK($O545,VALUE($F545)&amp;($H545+_xlpm.off)),_xlpm.r,_xlfn.XLOOKUP(_xlpm.k,Table1[Column1],Table1[Column1],""),_xlpm.h,_xlfn._xlws.FILTER(_xlpm.r,_xlpm.r&lt;&gt;"",""),IFERROR(INDEX(_xlpm.h,1),""))</f>
        <v/>
      </c>
    </row>
    <row r="546" spans="1:16" x14ac:dyDescent="0.2">
      <c r="A546" s="117">
        <v>544</v>
      </c>
      <c r="B546" s="117">
        <v>510022</v>
      </c>
      <c r="C546" s="118" t="s">
        <v>20977</v>
      </c>
      <c r="D546" s="118" t="s">
        <v>18508</v>
      </c>
      <c r="E546" s="118" t="s">
        <v>20980</v>
      </c>
      <c r="F546" s="118">
        <v>22889</v>
      </c>
      <c r="G546" s="118" t="s">
        <v>18671</v>
      </c>
      <c r="H546" s="121">
        <v>2314629</v>
      </c>
      <c r="I546" s="120">
        <v>46108</v>
      </c>
      <c r="J546" s="117"/>
      <c r="K546" s="117"/>
      <c r="L546" s="120">
        <v>46153</v>
      </c>
      <c r="M546" s="118" t="s">
        <v>21111</v>
      </c>
      <c r="N546" s="120">
        <v>46153</v>
      </c>
      <c r="O546" s="124" t="str">
        <f t="shared" si="8"/>
        <v>22889-2314629</v>
      </c>
      <c r="P546" t="str" cm="1">
        <f t="array" ref="P546">_xlfn.LET(_xlpm.s,_xlfn.SEQUENCE(25,1,0,1),_xlpm.off,CEILING(_xlpm.s/2,1)*IF(ISEVEN(_xlpm.s),1,-1),_xlpm.k,_xlfn.VSTACK($O546,VALUE($F546)&amp;($H546+_xlpm.off)),_xlpm.r,_xlfn.XLOOKUP(_xlpm.k,Table1[Column1],Table1[Column1],""),_xlpm.h,_xlfn._xlws.FILTER(_xlpm.r,_xlpm.r&lt;&gt;"",""),IFERROR(INDEX(_xlpm.h,1),""))</f>
        <v/>
      </c>
    </row>
    <row r="547" spans="1:16" x14ac:dyDescent="0.2">
      <c r="A547" s="117">
        <v>545</v>
      </c>
      <c r="B547" s="117">
        <v>510022</v>
      </c>
      <c r="C547" s="118" t="s">
        <v>20977</v>
      </c>
      <c r="D547" s="118" t="s">
        <v>18508</v>
      </c>
      <c r="E547" s="118" t="s">
        <v>20990</v>
      </c>
      <c r="F547" s="118">
        <v>155</v>
      </c>
      <c r="G547" s="118" t="s">
        <v>18673</v>
      </c>
      <c r="H547" s="119">
        <v>-933318</v>
      </c>
      <c r="I547" s="120">
        <v>46140</v>
      </c>
      <c r="J547" s="117"/>
      <c r="K547" s="117"/>
      <c r="L547" s="120">
        <v>46153</v>
      </c>
      <c r="M547" s="118" t="s">
        <v>21111</v>
      </c>
      <c r="N547" s="120">
        <v>46153</v>
      </c>
      <c r="O547" s="124" t="str">
        <f t="shared" si="8"/>
        <v>155933318</v>
      </c>
      <c r="P547" t="str" cm="1">
        <f t="array" ref="P547">_xlfn.LET(_xlpm.s,_xlfn.SEQUENCE(25,1,0,1),_xlpm.off,CEILING(_xlpm.s/2,1)*IF(ISEVEN(_xlpm.s),1,-1),_xlpm.k,_xlfn.VSTACK($O547,VALUE($F547)&amp;($H547+_xlpm.off)),_xlpm.r,_xlfn.XLOOKUP(_xlpm.k,Table1[Column1],Table1[Column1],""),_xlpm.h,_xlfn._xlws.FILTER(_xlpm.r,_xlpm.r&lt;&gt;"",""),IFERROR(INDEX(_xlpm.h,1),""))</f>
        <v/>
      </c>
    </row>
    <row r="548" spans="1:16" x14ac:dyDescent="0.2">
      <c r="A548" s="117">
        <v>546</v>
      </c>
      <c r="B548" s="117">
        <v>510022</v>
      </c>
      <c r="C548" s="118" t="s">
        <v>20977</v>
      </c>
      <c r="D548" s="118" t="s">
        <v>18508</v>
      </c>
      <c r="E548" s="118" t="s">
        <v>20980</v>
      </c>
      <c r="F548" s="118">
        <v>23262</v>
      </c>
      <c r="G548" s="118" t="s">
        <v>18675</v>
      </c>
      <c r="H548" s="121">
        <v>4586706</v>
      </c>
      <c r="I548" s="120">
        <v>46109</v>
      </c>
      <c r="J548" s="117"/>
      <c r="K548" s="117"/>
      <c r="L548" s="120">
        <v>46153</v>
      </c>
      <c r="M548" s="118" t="s">
        <v>21111</v>
      </c>
      <c r="N548" s="120">
        <v>46153</v>
      </c>
      <c r="O548" s="124" t="str">
        <f t="shared" si="8"/>
        <v>23262-4586706</v>
      </c>
      <c r="P548" t="str" cm="1">
        <f t="array" ref="P548">_xlfn.LET(_xlpm.s,_xlfn.SEQUENCE(25,1,0,1),_xlpm.off,CEILING(_xlpm.s/2,1)*IF(ISEVEN(_xlpm.s),1,-1),_xlpm.k,_xlfn.VSTACK($O548,VALUE($F548)&amp;($H548+_xlpm.off)),_xlpm.r,_xlfn.XLOOKUP(_xlpm.k,Table1[Column1],Table1[Column1],""),_xlpm.h,_xlfn._xlws.FILTER(_xlpm.r,_xlpm.r&lt;&gt;"",""),IFERROR(INDEX(_xlpm.h,1),""))</f>
        <v/>
      </c>
    </row>
    <row r="549" spans="1:16" x14ac:dyDescent="0.2">
      <c r="A549" s="117">
        <v>547</v>
      </c>
      <c r="B549" s="117">
        <v>510023</v>
      </c>
      <c r="C549" s="118" t="s">
        <v>20977</v>
      </c>
      <c r="D549" s="118" t="s">
        <v>18508</v>
      </c>
      <c r="E549" s="118" t="s">
        <v>21104</v>
      </c>
      <c r="F549" s="118">
        <v>55</v>
      </c>
      <c r="G549" s="118" t="s">
        <v>18677</v>
      </c>
      <c r="H549" s="119">
        <v>-1387800</v>
      </c>
      <c r="I549" s="120">
        <v>46133</v>
      </c>
      <c r="J549" s="117"/>
      <c r="K549" s="117"/>
      <c r="L549" s="120">
        <v>46153</v>
      </c>
      <c r="M549" s="118" t="s">
        <v>21111</v>
      </c>
      <c r="N549" s="120">
        <v>46153</v>
      </c>
      <c r="O549" s="124" t="str">
        <f t="shared" si="8"/>
        <v>551387800</v>
      </c>
      <c r="P549" t="str" cm="1">
        <f t="array" ref="P549">_xlfn.LET(_xlpm.s,_xlfn.SEQUENCE(25,1,0,1),_xlpm.off,CEILING(_xlpm.s/2,1)*IF(ISEVEN(_xlpm.s),1,-1),_xlpm.k,_xlfn.VSTACK($O549,VALUE($F549)&amp;($H549+_xlpm.off)),_xlpm.r,_xlfn.XLOOKUP(_xlpm.k,Table1[Column1],Table1[Column1],""),_xlpm.h,_xlfn._xlws.FILTER(_xlpm.r,_xlpm.r&lt;&gt;"",""),IFERROR(INDEX(_xlpm.h,1),""))</f>
        <v/>
      </c>
    </row>
    <row r="550" spans="1:16" x14ac:dyDescent="0.2">
      <c r="A550" s="117">
        <v>548</v>
      </c>
      <c r="B550" s="117">
        <v>510023</v>
      </c>
      <c r="C550" s="118" t="s">
        <v>20977</v>
      </c>
      <c r="D550" s="118" t="s">
        <v>18508</v>
      </c>
      <c r="E550" s="118" t="s">
        <v>20980</v>
      </c>
      <c r="F550" s="118">
        <v>23261</v>
      </c>
      <c r="G550" s="118" t="s">
        <v>18678</v>
      </c>
      <c r="H550" s="121">
        <v>3125115</v>
      </c>
      <c r="I550" s="120">
        <v>46110</v>
      </c>
      <c r="J550" s="117"/>
      <c r="K550" s="117"/>
      <c r="L550" s="120">
        <v>46153</v>
      </c>
      <c r="M550" s="118" t="s">
        <v>21111</v>
      </c>
      <c r="N550" s="120">
        <v>46153</v>
      </c>
      <c r="O550" s="124" t="str">
        <f t="shared" si="8"/>
        <v>23261-3125115</v>
      </c>
      <c r="P550" t="str" cm="1">
        <f t="array" ref="P550">_xlfn.LET(_xlpm.s,_xlfn.SEQUENCE(25,1,0,1),_xlpm.off,CEILING(_xlpm.s/2,1)*IF(ISEVEN(_xlpm.s),1,-1),_xlpm.k,_xlfn.VSTACK($O550,VALUE($F550)&amp;($H550+_xlpm.off)),_xlpm.r,_xlfn.XLOOKUP(_xlpm.k,Table1[Column1],Table1[Column1],""),_xlpm.h,_xlfn._xlws.FILTER(_xlpm.r,_xlpm.r&lt;&gt;"",""),IFERROR(INDEX(_xlpm.h,1),""))</f>
        <v/>
      </c>
    </row>
    <row r="551" spans="1:16" x14ac:dyDescent="0.2">
      <c r="A551" s="117">
        <v>549</v>
      </c>
      <c r="B551" s="117">
        <v>510024</v>
      </c>
      <c r="C551" s="118" t="s">
        <v>20977</v>
      </c>
      <c r="D551" s="118" t="s">
        <v>18508</v>
      </c>
      <c r="E551" s="118" t="s">
        <v>20980</v>
      </c>
      <c r="F551" s="118">
        <v>21592</v>
      </c>
      <c r="G551" s="118" t="s">
        <v>18680</v>
      </c>
      <c r="H551" s="121">
        <v>3448089</v>
      </c>
      <c r="I551" s="120">
        <v>46104</v>
      </c>
      <c r="J551" s="117"/>
      <c r="K551" s="117"/>
      <c r="L551" s="120">
        <v>46153</v>
      </c>
      <c r="M551" s="118" t="s">
        <v>21111</v>
      </c>
      <c r="N551" s="120">
        <v>46153</v>
      </c>
      <c r="O551" s="124" t="str">
        <f t="shared" si="8"/>
        <v>21592-3448089</v>
      </c>
      <c r="P551" t="str" cm="1">
        <f t="array" ref="P551">_xlfn.LET(_xlpm.s,_xlfn.SEQUENCE(25,1,0,1),_xlpm.off,CEILING(_xlpm.s/2,1)*IF(ISEVEN(_xlpm.s),1,-1),_xlpm.k,_xlfn.VSTACK($O551,VALUE($F551)&amp;($H551+_xlpm.off)),_xlpm.r,_xlfn.XLOOKUP(_xlpm.k,Table1[Column1],Table1[Column1],""),_xlpm.h,_xlfn._xlws.FILTER(_xlpm.r,_xlpm.r&lt;&gt;"",""),IFERROR(INDEX(_xlpm.h,1),""))</f>
        <v/>
      </c>
    </row>
    <row r="552" spans="1:16" x14ac:dyDescent="0.2">
      <c r="A552" s="117">
        <v>550</v>
      </c>
      <c r="B552" s="117">
        <v>510024</v>
      </c>
      <c r="C552" s="118" t="s">
        <v>20977</v>
      </c>
      <c r="D552" s="118" t="s">
        <v>18508</v>
      </c>
      <c r="E552" s="118" t="s">
        <v>20980</v>
      </c>
      <c r="F552" s="118">
        <v>23260</v>
      </c>
      <c r="G552" s="118" t="s">
        <v>18682</v>
      </c>
      <c r="H552" s="121">
        <v>1133460</v>
      </c>
      <c r="I552" s="120">
        <v>46111</v>
      </c>
      <c r="J552" s="117"/>
      <c r="K552" s="117"/>
      <c r="L552" s="120">
        <v>46153</v>
      </c>
      <c r="M552" s="118" t="s">
        <v>21111</v>
      </c>
      <c r="N552" s="120">
        <v>46153</v>
      </c>
      <c r="O552" s="124" t="str">
        <f t="shared" si="8"/>
        <v>23260-1133460</v>
      </c>
      <c r="P552" t="str" cm="1">
        <f t="array" ref="P552">_xlfn.LET(_xlpm.s,_xlfn.SEQUENCE(25,1,0,1),_xlpm.off,CEILING(_xlpm.s/2,1)*IF(ISEVEN(_xlpm.s),1,-1),_xlpm.k,_xlfn.VSTACK($O552,VALUE($F552)&amp;($H552+_xlpm.off)),_xlpm.r,_xlfn.XLOOKUP(_xlpm.k,Table1[Column1],Table1[Column1],""),_xlpm.h,_xlfn._xlws.FILTER(_xlpm.r,_xlpm.r&lt;&gt;"",""),IFERROR(INDEX(_xlpm.h,1),""))</f>
        <v/>
      </c>
    </row>
    <row r="553" spans="1:16" x14ac:dyDescent="0.2">
      <c r="A553" s="117">
        <v>551</v>
      </c>
      <c r="B553" s="117">
        <v>510024</v>
      </c>
      <c r="C553" s="118" t="s">
        <v>20977</v>
      </c>
      <c r="D553" s="118" t="s">
        <v>18508</v>
      </c>
      <c r="E553" s="118" t="s">
        <v>20980</v>
      </c>
      <c r="F553" s="118">
        <v>23256</v>
      </c>
      <c r="G553" s="118" t="s">
        <v>18684</v>
      </c>
      <c r="H553" s="121">
        <v>2019695</v>
      </c>
      <c r="I553" s="120">
        <v>46111</v>
      </c>
      <c r="J553" s="117"/>
      <c r="K553" s="117"/>
      <c r="L553" s="120">
        <v>46153</v>
      </c>
      <c r="M553" s="118" t="s">
        <v>21111</v>
      </c>
      <c r="N553" s="120">
        <v>46153</v>
      </c>
      <c r="O553" s="124" t="str">
        <f t="shared" si="8"/>
        <v>23256-2019695</v>
      </c>
      <c r="P553" t="str" cm="1">
        <f t="array" ref="P553">_xlfn.LET(_xlpm.s,_xlfn.SEQUENCE(25,1,0,1),_xlpm.off,CEILING(_xlpm.s/2,1)*IF(ISEVEN(_xlpm.s),1,-1),_xlpm.k,_xlfn.VSTACK($O553,VALUE($F553)&amp;($H553+_xlpm.off)),_xlpm.r,_xlfn.XLOOKUP(_xlpm.k,Table1[Column1],Table1[Column1],""),_xlpm.h,_xlfn._xlws.FILTER(_xlpm.r,_xlpm.r&lt;&gt;"",""),IFERROR(INDEX(_xlpm.h,1),""))</f>
        <v/>
      </c>
    </row>
    <row r="554" spans="1:16" x14ac:dyDescent="0.2">
      <c r="A554" s="117">
        <v>552</v>
      </c>
      <c r="B554" s="117">
        <v>510025</v>
      </c>
      <c r="C554" s="118" t="s">
        <v>20977</v>
      </c>
      <c r="D554" s="118" t="s">
        <v>18508</v>
      </c>
      <c r="E554" s="118" t="s">
        <v>20980</v>
      </c>
      <c r="F554" s="118">
        <v>22888</v>
      </c>
      <c r="G554" s="118" t="s">
        <v>18686</v>
      </c>
      <c r="H554" s="121">
        <v>4702077</v>
      </c>
      <c r="I554" s="120">
        <v>46106</v>
      </c>
      <c r="J554" s="117"/>
      <c r="K554" s="117"/>
      <c r="L554" s="120">
        <v>46153</v>
      </c>
      <c r="M554" s="118" t="s">
        <v>21111</v>
      </c>
      <c r="N554" s="120">
        <v>46153</v>
      </c>
      <c r="O554" s="124" t="str">
        <f t="shared" si="8"/>
        <v>22888-4702077</v>
      </c>
      <c r="P554" t="str" cm="1">
        <f t="array" ref="P554">_xlfn.LET(_xlpm.s,_xlfn.SEQUENCE(25,1,0,1),_xlpm.off,CEILING(_xlpm.s/2,1)*IF(ISEVEN(_xlpm.s),1,-1),_xlpm.k,_xlfn.VSTACK($O554,VALUE($F554)&amp;($H554+_xlpm.off)),_xlpm.r,_xlfn.XLOOKUP(_xlpm.k,Table1[Column1],Table1[Column1],""),_xlpm.h,_xlfn._xlws.FILTER(_xlpm.r,_xlpm.r&lt;&gt;"",""),IFERROR(INDEX(_xlpm.h,1),""))</f>
        <v/>
      </c>
    </row>
    <row r="555" spans="1:16" x14ac:dyDescent="0.2">
      <c r="A555" s="117">
        <v>553</v>
      </c>
      <c r="B555" s="117">
        <v>510025</v>
      </c>
      <c r="C555" s="118" t="s">
        <v>20977</v>
      </c>
      <c r="D555" s="118" t="s">
        <v>18508</v>
      </c>
      <c r="E555" s="118" t="s">
        <v>20980</v>
      </c>
      <c r="F555" s="118">
        <v>24995</v>
      </c>
      <c r="G555" s="118" t="s">
        <v>18688</v>
      </c>
      <c r="H555" s="121">
        <v>6729764</v>
      </c>
      <c r="I555" s="120">
        <v>46115</v>
      </c>
      <c r="J555" s="117"/>
      <c r="K555" s="117"/>
      <c r="L555" s="120">
        <v>46153</v>
      </c>
      <c r="M555" s="118" t="s">
        <v>21111</v>
      </c>
      <c r="N555" s="120">
        <v>46153</v>
      </c>
      <c r="O555" s="124" t="str">
        <f t="shared" si="8"/>
        <v>24995-6729764</v>
      </c>
      <c r="P555" t="str" cm="1">
        <f t="array" ref="P555">_xlfn.LET(_xlpm.s,_xlfn.SEQUENCE(25,1,0,1),_xlpm.off,CEILING(_xlpm.s/2,1)*IF(ISEVEN(_xlpm.s),1,-1),_xlpm.k,_xlfn.VSTACK($O555,VALUE($F555)&amp;($H555+_xlpm.off)),_xlpm.r,_xlfn.XLOOKUP(_xlpm.k,Table1[Column1],Table1[Column1],""),_xlpm.h,_xlfn._xlws.FILTER(_xlpm.r,_xlpm.r&lt;&gt;"",""),IFERROR(INDEX(_xlpm.h,1),""))</f>
        <v/>
      </c>
    </row>
    <row r="556" spans="1:16" x14ac:dyDescent="0.2">
      <c r="A556" s="117">
        <v>554</v>
      </c>
      <c r="B556" s="117">
        <v>510026</v>
      </c>
      <c r="C556" s="118" t="s">
        <v>20977</v>
      </c>
      <c r="D556" s="118" t="s">
        <v>18508</v>
      </c>
      <c r="E556" s="118" t="s">
        <v>20980</v>
      </c>
      <c r="F556" s="118">
        <v>26000</v>
      </c>
      <c r="G556" s="118" t="s">
        <v>18689</v>
      </c>
      <c r="H556" s="121">
        <v>1108269</v>
      </c>
      <c r="I556" s="120">
        <v>46113</v>
      </c>
      <c r="J556" s="117"/>
      <c r="K556" s="117"/>
      <c r="L556" s="120">
        <v>46153</v>
      </c>
      <c r="M556" s="118" t="s">
        <v>21111</v>
      </c>
      <c r="N556" s="120">
        <v>46153</v>
      </c>
      <c r="O556" s="124" t="str">
        <f t="shared" si="8"/>
        <v>26000-1108269</v>
      </c>
      <c r="P556" t="str" cm="1">
        <f t="array" ref="P556">_xlfn.LET(_xlpm.s,_xlfn.SEQUENCE(25,1,0,1),_xlpm.off,CEILING(_xlpm.s/2,1)*IF(ISEVEN(_xlpm.s),1,-1),_xlpm.k,_xlfn.VSTACK($O556,VALUE($F556)&amp;($H556+_xlpm.off)),_xlpm.r,_xlfn.XLOOKUP(_xlpm.k,Table1[Column1],Table1[Column1],""),_xlpm.h,_xlfn._xlws.FILTER(_xlpm.r,_xlpm.r&lt;&gt;"",""),IFERROR(INDEX(_xlpm.h,1),""))</f>
        <v/>
      </c>
    </row>
    <row r="557" spans="1:16" x14ac:dyDescent="0.2">
      <c r="A557" s="117">
        <v>555</v>
      </c>
      <c r="B557" s="117">
        <v>510026</v>
      </c>
      <c r="C557" s="118" t="s">
        <v>20977</v>
      </c>
      <c r="D557" s="118" t="s">
        <v>18508</v>
      </c>
      <c r="E557" s="118" t="s">
        <v>20980</v>
      </c>
      <c r="F557" s="118">
        <v>23309</v>
      </c>
      <c r="G557" s="118" t="s">
        <v>18690</v>
      </c>
      <c r="H557" s="121">
        <v>783000</v>
      </c>
      <c r="I557" s="120">
        <v>46104</v>
      </c>
      <c r="J557" s="117"/>
      <c r="K557" s="117"/>
      <c r="L557" s="120">
        <v>46153</v>
      </c>
      <c r="M557" s="118" t="s">
        <v>21111</v>
      </c>
      <c r="N557" s="120">
        <v>46153</v>
      </c>
      <c r="O557" s="124" t="str">
        <f t="shared" si="8"/>
        <v>23309-783000</v>
      </c>
      <c r="P557" t="str" cm="1">
        <f t="array" ref="P557">_xlfn.LET(_xlpm.s,_xlfn.SEQUENCE(25,1,0,1),_xlpm.off,CEILING(_xlpm.s/2,1)*IF(ISEVEN(_xlpm.s),1,-1),_xlpm.k,_xlfn.VSTACK($O557,VALUE($F557)&amp;($H557+_xlpm.off)),_xlpm.r,_xlfn.XLOOKUP(_xlpm.k,Table1[Column1],Table1[Column1],""),_xlpm.h,_xlfn._xlws.FILTER(_xlpm.r,_xlpm.r&lt;&gt;"",""),IFERROR(INDEX(_xlpm.h,1),""))</f>
        <v/>
      </c>
    </row>
    <row r="558" spans="1:16" x14ac:dyDescent="0.2">
      <c r="A558" s="117">
        <v>556</v>
      </c>
      <c r="B558" s="117">
        <v>510026</v>
      </c>
      <c r="C558" s="118" t="s">
        <v>20977</v>
      </c>
      <c r="D558" s="118" t="s">
        <v>18508</v>
      </c>
      <c r="E558" s="118" t="s">
        <v>20980</v>
      </c>
      <c r="F558" s="118">
        <v>19122</v>
      </c>
      <c r="G558" s="118" t="s">
        <v>18692</v>
      </c>
      <c r="H558" s="121">
        <v>4629272</v>
      </c>
      <c r="I558" s="120">
        <v>46087</v>
      </c>
      <c r="J558" s="117"/>
      <c r="K558" s="117"/>
      <c r="L558" s="120">
        <v>46153</v>
      </c>
      <c r="M558" s="118" t="s">
        <v>21111</v>
      </c>
      <c r="N558" s="120">
        <v>46153</v>
      </c>
      <c r="O558" s="124" t="str">
        <f t="shared" si="8"/>
        <v>19122-4629272</v>
      </c>
      <c r="P558" t="str" cm="1">
        <f t="array" ref="P558">_xlfn.LET(_xlpm.s,_xlfn.SEQUENCE(25,1,0,1),_xlpm.off,CEILING(_xlpm.s/2,1)*IF(ISEVEN(_xlpm.s),1,-1),_xlpm.k,_xlfn.VSTACK($O558,VALUE($F558)&amp;($H558+_xlpm.off)),_xlpm.r,_xlfn.XLOOKUP(_xlpm.k,Table1[Column1],Table1[Column1],""),_xlpm.h,_xlfn._xlws.FILTER(_xlpm.r,_xlpm.r&lt;&gt;"",""),IFERROR(INDEX(_xlpm.h,1),""))</f>
        <v/>
      </c>
    </row>
    <row r="559" spans="1:16" x14ac:dyDescent="0.2">
      <c r="A559" s="117">
        <v>557</v>
      </c>
      <c r="B559" s="117">
        <v>510026</v>
      </c>
      <c r="C559" s="118" t="s">
        <v>20977</v>
      </c>
      <c r="D559" s="118" t="s">
        <v>18508</v>
      </c>
      <c r="E559" s="118" t="s">
        <v>20980</v>
      </c>
      <c r="F559" s="118">
        <v>19123</v>
      </c>
      <c r="G559" s="118" t="s">
        <v>18694</v>
      </c>
      <c r="H559" s="121">
        <v>1133460</v>
      </c>
      <c r="I559" s="120">
        <v>46087</v>
      </c>
      <c r="J559" s="117"/>
      <c r="K559" s="117"/>
      <c r="L559" s="120">
        <v>46153</v>
      </c>
      <c r="M559" s="118" t="s">
        <v>21111</v>
      </c>
      <c r="N559" s="120">
        <v>46153</v>
      </c>
      <c r="O559" s="124" t="str">
        <f t="shared" si="8"/>
        <v>19123-1133460</v>
      </c>
      <c r="P559" t="str" cm="1">
        <f t="array" ref="P559">_xlfn.LET(_xlpm.s,_xlfn.SEQUENCE(25,1,0,1),_xlpm.off,CEILING(_xlpm.s/2,1)*IF(ISEVEN(_xlpm.s),1,-1),_xlpm.k,_xlfn.VSTACK($O559,VALUE($F559)&amp;($H559+_xlpm.off)),_xlpm.r,_xlfn.XLOOKUP(_xlpm.k,Table1[Column1],Table1[Column1],""),_xlpm.h,_xlfn._xlws.FILTER(_xlpm.r,_xlpm.r&lt;&gt;"",""),IFERROR(INDEX(_xlpm.h,1),""))</f>
        <v/>
      </c>
    </row>
    <row r="560" spans="1:16" x14ac:dyDescent="0.2">
      <c r="A560" s="117">
        <v>558</v>
      </c>
      <c r="B560" s="117">
        <v>510026</v>
      </c>
      <c r="C560" s="118" t="s">
        <v>20977</v>
      </c>
      <c r="D560" s="118" t="s">
        <v>18508</v>
      </c>
      <c r="E560" s="118" t="s">
        <v>20980</v>
      </c>
      <c r="F560" s="118">
        <v>23310</v>
      </c>
      <c r="G560" s="118" t="s">
        <v>18696</v>
      </c>
      <c r="H560" s="121">
        <v>2314629</v>
      </c>
      <c r="I560" s="120">
        <v>46104</v>
      </c>
      <c r="J560" s="117"/>
      <c r="K560" s="117"/>
      <c r="L560" s="120">
        <v>46153</v>
      </c>
      <c r="M560" s="118" t="s">
        <v>21111</v>
      </c>
      <c r="N560" s="120">
        <v>46153</v>
      </c>
      <c r="O560" s="124" t="str">
        <f t="shared" si="8"/>
        <v>23310-2314629</v>
      </c>
      <c r="P560" t="str" cm="1">
        <f t="array" ref="P560">_xlfn.LET(_xlpm.s,_xlfn.SEQUENCE(25,1,0,1),_xlpm.off,CEILING(_xlpm.s/2,1)*IF(ISEVEN(_xlpm.s),1,-1),_xlpm.k,_xlfn.VSTACK($O560,VALUE($F560)&amp;($H560+_xlpm.off)),_xlpm.r,_xlfn.XLOOKUP(_xlpm.k,Table1[Column1],Table1[Column1],""),_xlpm.h,_xlfn._xlws.FILTER(_xlpm.r,_xlpm.r&lt;&gt;"",""),IFERROR(INDEX(_xlpm.h,1),""))</f>
        <v/>
      </c>
    </row>
    <row r="561" spans="1:16" x14ac:dyDescent="0.2">
      <c r="A561" s="117">
        <v>559</v>
      </c>
      <c r="B561" s="117">
        <v>510027</v>
      </c>
      <c r="C561" s="118" t="s">
        <v>20977</v>
      </c>
      <c r="D561" s="118" t="s">
        <v>18508</v>
      </c>
      <c r="E561" s="118" t="s">
        <v>20993</v>
      </c>
      <c r="F561" s="118">
        <v>114</v>
      </c>
      <c r="G561" s="118" t="s">
        <v>18698</v>
      </c>
      <c r="H561" s="119">
        <v>-1107126</v>
      </c>
      <c r="I561" s="120">
        <v>46146</v>
      </c>
      <c r="J561" s="117"/>
      <c r="K561" s="117"/>
      <c r="L561" s="120">
        <v>46153</v>
      </c>
      <c r="M561" s="118" t="s">
        <v>21111</v>
      </c>
      <c r="N561" s="120">
        <v>46153</v>
      </c>
      <c r="O561" s="124" t="str">
        <f t="shared" si="8"/>
        <v>1141107126</v>
      </c>
      <c r="P561" t="str" cm="1">
        <f t="array" ref="P561">_xlfn.LET(_xlpm.s,_xlfn.SEQUENCE(25,1,0,1),_xlpm.off,CEILING(_xlpm.s/2,1)*IF(ISEVEN(_xlpm.s),1,-1),_xlpm.k,_xlfn.VSTACK($O561,VALUE($F561)&amp;($H561+_xlpm.off)),_xlpm.r,_xlfn.XLOOKUP(_xlpm.k,Table1[Column1],Table1[Column1],""),_xlpm.h,_xlfn._xlws.FILTER(_xlpm.r,_xlpm.r&lt;&gt;"",""),IFERROR(INDEX(_xlpm.h,1),""))</f>
        <v/>
      </c>
    </row>
    <row r="562" spans="1:16" x14ac:dyDescent="0.2">
      <c r="A562" s="117">
        <v>560</v>
      </c>
      <c r="B562" s="117">
        <v>510027</v>
      </c>
      <c r="C562" s="118" t="s">
        <v>20977</v>
      </c>
      <c r="D562" s="118" t="s">
        <v>18508</v>
      </c>
      <c r="E562" s="118" t="s">
        <v>20980</v>
      </c>
      <c r="F562" s="118">
        <v>23259</v>
      </c>
      <c r="G562" s="118" t="s">
        <v>18700</v>
      </c>
      <c r="H562" s="121">
        <v>1675431</v>
      </c>
      <c r="I562" s="120">
        <v>46109</v>
      </c>
      <c r="J562" s="117"/>
      <c r="K562" s="117"/>
      <c r="L562" s="120">
        <v>46153</v>
      </c>
      <c r="M562" s="118" t="s">
        <v>21111</v>
      </c>
      <c r="N562" s="120">
        <v>46153</v>
      </c>
      <c r="O562" s="124" t="str">
        <f t="shared" si="8"/>
        <v>23259-1675431</v>
      </c>
      <c r="P562" t="str" cm="1">
        <f t="array" ref="P562">_xlfn.LET(_xlpm.s,_xlfn.SEQUENCE(25,1,0,1),_xlpm.off,CEILING(_xlpm.s/2,1)*IF(ISEVEN(_xlpm.s),1,-1),_xlpm.k,_xlfn.VSTACK($O562,VALUE($F562)&amp;($H562+_xlpm.off)),_xlpm.r,_xlfn.XLOOKUP(_xlpm.k,Table1[Column1],Table1[Column1],""),_xlpm.h,_xlfn._xlws.FILTER(_xlpm.r,_xlpm.r&lt;&gt;"",""),IFERROR(INDEX(_xlpm.h,1),""))</f>
        <v/>
      </c>
    </row>
    <row r="563" spans="1:16" x14ac:dyDescent="0.2">
      <c r="A563" s="117">
        <v>561</v>
      </c>
      <c r="B563" s="117">
        <v>510027</v>
      </c>
      <c r="C563" s="118" t="s">
        <v>20977</v>
      </c>
      <c r="D563" s="118" t="s">
        <v>18508</v>
      </c>
      <c r="E563" s="118" t="s">
        <v>20980</v>
      </c>
      <c r="F563" s="118">
        <v>21591</v>
      </c>
      <c r="G563" s="118" t="s">
        <v>18702</v>
      </c>
      <c r="H563" s="121">
        <v>3327480</v>
      </c>
      <c r="I563" s="120">
        <v>46102</v>
      </c>
      <c r="J563" s="117"/>
      <c r="K563" s="117"/>
      <c r="L563" s="120">
        <v>46153</v>
      </c>
      <c r="M563" s="118" t="s">
        <v>21111</v>
      </c>
      <c r="N563" s="120">
        <v>46153</v>
      </c>
      <c r="O563" s="124" t="str">
        <f t="shared" si="8"/>
        <v>21591-3327480</v>
      </c>
      <c r="P563" t="str" cm="1">
        <f t="array" ref="P563">_xlfn.LET(_xlpm.s,_xlfn.SEQUENCE(25,1,0,1),_xlpm.off,CEILING(_xlpm.s/2,1)*IF(ISEVEN(_xlpm.s),1,-1),_xlpm.k,_xlfn.VSTACK($O563,VALUE($F563)&amp;($H563+_xlpm.off)),_xlpm.r,_xlfn.XLOOKUP(_xlpm.k,Table1[Column1],Table1[Column1],""),_xlpm.h,_xlfn._xlws.FILTER(_xlpm.r,_xlpm.r&lt;&gt;"",""),IFERROR(INDEX(_xlpm.h,1),""))</f>
        <v/>
      </c>
    </row>
    <row r="564" spans="1:16" x14ac:dyDescent="0.2">
      <c r="A564" s="117">
        <v>562</v>
      </c>
      <c r="B564" s="117">
        <v>510028</v>
      </c>
      <c r="C564" s="118" t="s">
        <v>20977</v>
      </c>
      <c r="D564" s="118" t="s">
        <v>18508</v>
      </c>
      <c r="E564" s="118" t="s">
        <v>20980</v>
      </c>
      <c r="F564" s="118">
        <v>21590</v>
      </c>
      <c r="G564" s="118" t="s">
        <v>18704</v>
      </c>
      <c r="H564" s="121">
        <v>1313348</v>
      </c>
      <c r="I564" s="120">
        <v>46103</v>
      </c>
      <c r="J564" s="117"/>
      <c r="K564" s="117"/>
      <c r="L564" s="120">
        <v>46153</v>
      </c>
      <c r="M564" s="118" t="s">
        <v>21111</v>
      </c>
      <c r="N564" s="120">
        <v>46153</v>
      </c>
      <c r="O564" s="124" t="str">
        <f t="shared" si="8"/>
        <v>21590-1313348</v>
      </c>
      <c r="P564" t="str" cm="1">
        <f t="array" ref="P564">_xlfn.LET(_xlpm.s,_xlfn.SEQUENCE(25,1,0,1),_xlpm.off,CEILING(_xlpm.s/2,1)*IF(ISEVEN(_xlpm.s),1,-1),_xlpm.k,_xlfn.VSTACK($O564,VALUE($F564)&amp;($H564+_xlpm.off)),_xlpm.r,_xlfn.XLOOKUP(_xlpm.k,Table1[Column1],Table1[Column1],""),_xlpm.h,_xlfn._xlws.FILTER(_xlpm.r,_xlpm.r&lt;&gt;"",""),IFERROR(INDEX(_xlpm.h,1),""))</f>
        <v/>
      </c>
    </row>
    <row r="565" spans="1:16" x14ac:dyDescent="0.2">
      <c r="A565" s="117">
        <v>563</v>
      </c>
      <c r="B565" s="117">
        <v>510028</v>
      </c>
      <c r="C565" s="118" t="s">
        <v>20977</v>
      </c>
      <c r="D565" s="118" t="s">
        <v>18508</v>
      </c>
      <c r="E565" s="118" t="s">
        <v>20980</v>
      </c>
      <c r="F565" s="118">
        <v>23258</v>
      </c>
      <c r="G565" s="118" t="s">
        <v>18706</v>
      </c>
      <c r="H565" s="121">
        <v>756000</v>
      </c>
      <c r="I565" s="120">
        <v>46109</v>
      </c>
      <c r="J565" s="117"/>
      <c r="K565" s="117"/>
      <c r="L565" s="120">
        <v>46153</v>
      </c>
      <c r="M565" s="118" t="s">
        <v>21111</v>
      </c>
      <c r="N565" s="120">
        <v>46153</v>
      </c>
      <c r="O565" s="124" t="str">
        <f t="shared" si="8"/>
        <v>23258-756000</v>
      </c>
      <c r="P565" t="str" cm="1">
        <f t="array" ref="P565">_xlfn.LET(_xlpm.s,_xlfn.SEQUENCE(25,1,0,1),_xlpm.off,CEILING(_xlpm.s/2,1)*IF(ISEVEN(_xlpm.s),1,-1),_xlpm.k,_xlfn.VSTACK($O565,VALUE($F565)&amp;($H565+_xlpm.off)),_xlpm.r,_xlfn.XLOOKUP(_xlpm.k,Table1[Column1],Table1[Column1],""),_xlpm.h,_xlfn._xlws.FILTER(_xlpm.r,_xlpm.r&lt;&gt;"",""),IFERROR(INDEX(_xlpm.h,1),""))</f>
        <v/>
      </c>
    </row>
    <row r="566" spans="1:16" x14ac:dyDescent="0.2">
      <c r="A566" s="117">
        <v>564</v>
      </c>
      <c r="B566" s="117">
        <v>570010</v>
      </c>
      <c r="C566" s="118" t="s">
        <v>20977</v>
      </c>
      <c r="D566" s="118" t="s">
        <v>18508</v>
      </c>
      <c r="E566" s="118" t="s">
        <v>20980</v>
      </c>
      <c r="F566" s="118">
        <v>21588</v>
      </c>
      <c r="G566" s="118" t="s">
        <v>18708</v>
      </c>
      <c r="H566" s="121">
        <v>1539000</v>
      </c>
      <c r="I566" s="120">
        <v>46102</v>
      </c>
      <c r="J566" s="117"/>
      <c r="K566" s="117"/>
      <c r="L566" s="120">
        <v>46153</v>
      </c>
      <c r="M566" s="118" t="s">
        <v>21111</v>
      </c>
      <c r="N566" s="120">
        <v>46153</v>
      </c>
      <c r="O566" s="124" t="str">
        <f t="shared" si="8"/>
        <v>21588-1539000</v>
      </c>
      <c r="P566" t="str" cm="1">
        <f t="array" ref="P566">_xlfn.LET(_xlpm.s,_xlfn.SEQUENCE(25,1,0,1),_xlpm.off,CEILING(_xlpm.s/2,1)*IF(ISEVEN(_xlpm.s),1,-1),_xlpm.k,_xlfn.VSTACK($O566,VALUE($F566)&amp;($H566+_xlpm.off)),_xlpm.r,_xlfn.XLOOKUP(_xlpm.k,Table1[Column1],Table1[Column1],""),_xlpm.h,_xlfn._xlws.FILTER(_xlpm.r,_xlpm.r&lt;&gt;"",""),IFERROR(INDEX(_xlpm.h,1),""))</f>
        <v/>
      </c>
    </row>
    <row r="567" spans="1:16" x14ac:dyDescent="0.2">
      <c r="A567" s="117">
        <v>565</v>
      </c>
      <c r="B567" s="117">
        <v>570010</v>
      </c>
      <c r="C567" s="118" t="s">
        <v>20977</v>
      </c>
      <c r="D567" s="118" t="s">
        <v>18508</v>
      </c>
      <c r="E567" s="118" t="s">
        <v>20980</v>
      </c>
      <c r="F567" s="118">
        <v>21589</v>
      </c>
      <c r="G567" s="118" t="s">
        <v>18710</v>
      </c>
      <c r="H567" s="121">
        <v>2266920</v>
      </c>
      <c r="I567" s="120">
        <v>46102</v>
      </c>
      <c r="J567" s="117"/>
      <c r="K567" s="117"/>
      <c r="L567" s="120">
        <v>46153</v>
      </c>
      <c r="M567" s="118" t="s">
        <v>21111</v>
      </c>
      <c r="N567" s="120">
        <v>46153</v>
      </c>
      <c r="O567" s="124" t="str">
        <f t="shared" si="8"/>
        <v>21589-2266920</v>
      </c>
      <c r="P567" t="str" cm="1">
        <f t="array" ref="P567">_xlfn.LET(_xlpm.s,_xlfn.SEQUENCE(25,1,0,1),_xlpm.off,CEILING(_xlpm.s/2,1)*IF(ISEVEN(_xlpm.s),1,-1),_xlpm.k,_xlfn.VSTACK($O567,VALUE($F567)&amp;($H567+_xlpm.off)),_xlpm.r,_xlfn.XLOOKUP(_xlpm.k,Table1[Column1],Table1[Column1],""),_xlpm.h,_xlfn._xlws.FILTER(_xlpm.r,_xlpm.r&lt;&gt;"",""),IFERROR(INDEX(_xlpm.h,1),""))</f>
        <v/>
      </c>
    </row>
    <row r="568" spans="1:16" x14ac:dyDescent="0.2">
      <c r="A568" s="117">
        <v>566</v>
      </c>
      <c r="B568" s="117">
        <v>570010</v>
      </c>
      <c r="C568" s="118" t="s">
        <v>20977</v>
      </c>
      <c r="D568" s="118" t="s">
        <v>18508</v>
      </c>
      <c r="E568" s="118" t="s">
        <v>20980</v>
      </c>
      <c r="F568" s="118">
        <v>23257</v>
      </c>
      <c r="G568" s="118" t="s">
        <v>18712</v>
      </c>
      <c r="H568" s="121">
        <v>2921940</v>
      </c>
      <c r="I568" s="120">
        <v>46109</v>
      </c>
      <c r="J568" s="117"/>
      <c r="K568" s="117"/>
      <c r="L568" s="120">
        <v>46153</v>
      </c>
      <c r="M568" s="118" t="s">
        <v>21111</v>
      </c>
      <c r="N568" s="120">
        <v>46153</v>
      </c>
      <c r="O568" s="124" t="str">
        <f t="shared" si="8"/>
        <v>23257-2921940</v>
      </c>
      <c r="P568" t="str" cm="1">
        <f t="array" ref="P568">_xlfn.LET(_xlpm.s,_xlfn.SEQUENCE(25,1,0,1),_xlpm.off,CEILING(_xlpm.s/2,1)*IF(ISEVEN(_xlpm.s),1,-1),_xlpm.k,_xlfn.VSTACK($O568,VALUE($F568)&amp;($H568+_xlpm.off)),_xlpm.r,_xlfn.XLOOKUP(_xlpm.k,Table1[Column1],Table1[Column1],""),_xlpm.h,_xlfn._xlws.FILTER(_xlpm.r,_xlpm.r&lt;&gt;"",""),IFERROR(INDEX(_xlpm.h,1),""))</f>
        <v/>
      </c>
    </row>
    <row r="569" spans="1:16" x14ac:dyDescent="0.2">
      <c r="A569" s="117">
        <v>567</v>
      </c>
      <c r="B569" s="117">
        <v>570010</v>
      </c>
      <c r="C569" s="118" t="s">
        <v>20977</v>
      </c>
      <c r="D569" s="118" t="s">
        <v>18508</v>
      </c>
      <c r="E569" s="118" t="s">
        <v>20980</v>
      </c>
      <c r="F569" s="118">
        <v>21587</v>
      </c>
      <c r="G569" s="118" t="s">
        <v>18714</v>
      </c>
      <c r="H569" s="121">
        <v>1539000</v>
      </c>
      <c r="I569" s="120">
        <v>46102</v>
      </c>
      <c r="J569" s="117"/>
      <c r="K569" s="117"/>
      <c r="L569" s="120">
        <v>46153</v>
      </c>
      <c r="M569" s="118" t="s">
        <v>21111</v>
      </c>
      <c r="N569" s="120">
        <v>46153</v>
      </c>
      <c r="O569" s="124" t="str">
        <f t="shared" si="8"/>
        <v>21587-1539000</v>
      </c>
      <c r="P569" t="str" cm="1">
        <f t="array" ref="P569">_xlfn.LET(_xlpm.s,_xlfn.SEQUENCE(25,1,0,1),_xlpm.off,CEILING(_xlpm.s/2,1)*IF(ISEVEN(_xlpm.s),1,-1),_xlpm.k,_xlfn.VSTACK($O569,VALUE($F569)&amp;($H569+_xlpm.off)),_xlpm.r,_xlfn.XLOOKUP(_xlpm.k,Table1[Column1],Table1[Column1],""),_xlpm.h,_xlfn._xlws.FILTER(_xlpm.r,_xlpm.r&lt;&gt;"",""),IFERROR(INDEX(_xlpm.h,1),""))</f>
        <v/>
      </c>
    </row>
    <row r="570" spans="1:16" x14ac:dyDescent="0.2">
      <c r="A570" s="117">
        <v>568</v>
      </c>
      <c r="B570" s="117">
        <v>510010</v>
      </c>
      <c r="C570" s="118" t="s">
        <v>20977</v>
      </c>
      <c r="D570" s="118" t="s">
        <v>18508</v>
      </c>
      <c r="E570" s="118" t="s">
        <v>20997</v>
      </c>
      <c r="F570" s="118">
        <v>82417</v>
      </c>
      <c r="G570" s="118" t="s">
        <v>19479</v>
      </c>
      <c r="H570" s="121">
        <v>9573971</v>
      </c>
      <c r="I570" s="120">
        <v>45997</v>
      </c>
      <c r="J570" s="117"/>
      <c r="K570" s="117"/>
      <c r="L570" s="120">
        <v>46034</v>
      </c>
      <c r="M570" s="118" t="s">
        <v>21112</v>
      </c>
      <c r="N570" s="120">
        <v>46034</v>
      </c>
      <c r="O570" s="124" t="str">
        <f t="shared" si="8"/>
        <v>82417-9573971</v>
      </c>
      <c r="P570" t="str" cm="1">
        <f t="array" ref="P570">_xlfn.LET(_xlpm.s,_xlfn.SEQUENCE(25,1,0,1),_xlpm.off,CEILING(_xlpm.s/2,1)*IF(ISEVEN(_xlpm.s),1,-1),_xlpm.k,_xlfn.VSTACK($O570,VALUE($F570)&amp;($H570+_xlpm.off)),_xlpm.r,_xlfn.XLOOKUP(_xlpm.k,Table1[Column1],Table1[Column1],""),_xlpm.h,_xlfn._xlws.FILTER(_xlpm.r,_xlpm.r&lt;&gt;"",""),IFERROR(INDEX(_xlpm.h,1),""))</f>
        <v/>
      </c>
    </row>
    <row r="571" spans="1:16" x14ac:dyDescent="0.2">
      <c r="A571" s="117">
        <v>569</v>
      </c>
      <c r="B571" s="117">
        <v>510010</v>
      </c>
      <c r="C571" s="118" t="s">
        <v>20977</v>
      </c>
      <c r="D571" s="118" t="s">
        <v>18508</v>
      </c>
      <c r="E571" s="118" t="s">
        <v>20997</v>
      </c>
      <c r="F571" s="118">
        <v>80052</v>
      </c>
      <c r="G571" s="118" t="s">
        <v>19430</v>
      </c>
      <c r="H571" s="121">
        <v>11614158</v>
      </c>
      <c r="I571" s="120">
        <v>45990</v>
      </c>
      <c r="J571" s="117"/>
      <c r="K571" s="117"/>
      <c r="L571" s="120">
        <v>46034</v>
      </c>
      <c r="M571" s="118" t="s">
        <v>21112</v>
      </c>
      <c r="N571" s="120">
        <v>46034</v>
      </c>
      <c r="O571" s="124" t="str">
        <f t="shared" si="8"/>
        <v>80052-11614158</v>
      </c>
      <c r="P571" t="str" cm="1">
        <f t="array" ref="P571">_xlfn.LET(_xlpm.s,_xlfn.SEQUENCE(25,1,0,1),_xlpm.off,CEILING(_xlpm.s/2,1)*IF(ISEVEN(_xlpm.s),1,-1),_xlpm.k,_xlfn.VSTACK($O571,VALUE($F571)&amp;($H571+_xlpm.off)),_xlpm.r,_xlfn.XLOOKUP(_xlpm.k,Table1[Column1],Table1[Column1],""),_xlpm.h,_xlfn._xlws.FILTER(_xlpm.r,_xlpm.r&lt;&gt;"",""),IFERROR(INDEX(_xlpm.h,1),""))</f>
        <v/>
      </c>
    </row>
    <row r="572" spans="1:16" x14ac:dyDescent="0.2">
      <c r="A572" s="117">
        <v>570</v>
      </c>
      <c r="B572" s="117">
        <v>510010</v>
      </c>
      <c r="C572" s="118" t="s">
        <v>20977</v>
      </c>
      <c r="D572" s="118" t="s">
        <v>18508</v>
      </c>
      <c r="E572" s="118" t="s">
        <v>20997</v>
      </c>
      <c r="F572" s="118">
        <v>80051</v>
      </c>
      <c r="G572" s="118" t="s">
        <v>19429</v>
      </c>
      <c r="H572" s="121">
        <v>1385100</v>
      </c>
      <c r="I572" s="120">
        <v>45990</v>
      </c>
      <c r="J572" s="117"/>
      <c r="K572" s="117"/>
      <c r="L572" s="120">
        <v>46034</v>
      </c>
      <c r="M572" s="118" t="s">
        <v>21112</v>
      </c>
      <c r="N572" s="120">
        <v>46034</v>
      </c>
      <c r="O572" s="124" t="str">
        <f t="shared" si="8"/>
        <v>80051-1385100</v>
      </c>
      <c r="P572" t="str" cm="1">
        <f t="array" ref="P572">_xlfn.LET(_xlpm.s,_xlfn.SEQUENCE(25,1,0,1),_xlpm.off,CEILING(_xlpm.s/2,1)*IF(ISEVEN(_xlpm.s),1,-1),_xlpm.k,_xlfn.VSTACK($O572,VALUE($F572)&amp;($H572+_xlpm.off)),_xlpm.r,_xlfn.XLOOKUP(_xlpm.k,Table1[Column1],Table1[Column1],""),_xlpm.h,_xlfn._xlws.FILTER(_xlpm.r,_xlpm.r&lt;&gt;"",""),IFERROR(INDEX(_xlpm.h,1),""))</f>
        <v/>
      </c>
    </row>
    <row r="573" spans="1:16" x14ac:dyDescent="0.2">
      <c r="A573" s="117">
        <v>571</v>
      </c>
      <c r="B573" s="117">
        <v>510010</v>
      </c>
      <c r="C573" s="118" t="s">
        <v>20977</v>
      </c>
      <c r="D573" s="118" t="s">
        <v>18508</v>
      </c>
      <c r="E573" s="118" t="s">
        <v>20997</v>
      </c>
      <c r="F573" s="118">
        <v>82418</v>
      </c>
      <c r="G573" s="118" t="s">
        <v>19480</v>
      </c>
      <c r="H573" s="121">
        <v>3211461</v>
      </c>
      <c r="I573" s="120">
        <v>45997</v>
      </c>
      <c r="J573" s="117"/>
      <c r="K573" s="117"/>
      <c r="L573" s="120">
        <v>46034</v>
      </c>
      <c r="M573" s="118" t="s">
        <v>21112</v>
      </c>
      <c r="N573" s="120">
        <v>46034</v>
      </c>
      <c r="O573" s="124" t="str">
        <f t="shared" si="8"/>
        <v>82418-3211461</v>
      </c>
      <c r="P573" t="str" cm="1">
        <f t="array" ref="P573">_xlfn.LET(_xlpm.s,_xlfn.SEQUENCE(25,1,0,1),_xlpm.off,CEILING(_xlpm.s/2,1)*IF(ISEVEN(_xlpm.s),1,-1),_xlpm.k,_xlfn.VSTACK($O573,VALUE($F573)&amp;($H573+_xlpm.off)),_xlpm.r,_xlfn.XLOOKUP(_xlpm.k,Table1[Column1],Table1[Column1],""),_xlpm.h,_xlfn._xlws.FILTER(_xlpm.r,_xlpm.r&lt;&gt;"",""),IFERROR(INDEX(_xlpm.h,1),""))</f>
        <v/>
      </c>
    </row>
    <row r="574" spans="1:16" x14ac:dyDescent="0.2">
      <c r="A574" s="117">
        <v>572</v>
      </c>
      <c r="B574" s="117">
        <v>510010</v>
      </c>
      <c r="C574" s="118" t="s">
        <v>20977</v>
      </c>
      <c r="D574" s="118" t="s">
        <v>18508</v>
      </c>
      <c r="E574" s="118" t="s">
        <v>20997</v>
      </c>
      <c r="F574" s="118">
        <v>78549</v>
      </c>
      <c r="G574" s="118" t="s">
        <v>19397</v>
      </c>
      <c r="H574" s="121">
        <v>1385100</v>
      </c>
      <c r="I574" s="120">
        <v>45982</v>
      </c>
      <c r="J574" s="117"/>
      <c r="K574" s="117"/>
      <c r="L574" s="120">
        <v>46034</v>
      </c>
      <c r="M574" s="118" t="s">
        <v>21112</v>
      </c>
      <c r="N574" s="120">
        <v>46034</v>
      </c>
      <c r="O574" s="124" t="str">
        <f t="shared" si="8"/>
        <v>78549-1385100</v>
      </c>
      <c r="P574" t="str" cm="1">
        <f t="array" ref="P574">_xlfn.LET(_xlpm.s,_xlfn.SEQUENCE(25,1,0,1),_xlpm.off,CEILING(_xlpm.s/2,1)*IF(ISEVEN(_xlpm.s),1,-1),_xlpm.k,_xlfn.VSTACK($O574,VALUE($F574)&amp;($H574+_xlpm.off)),_xlpm.r,_xlfn.XLOOKUP(_xlpm.k,Table1[Column1],Table1[Column1],""),_xlpm.h,_xlfn._xlws.FILTER(_xlpm.r,_xlpm.r&lt;&gt;"",""),IFERROR(INDEX(_xlpm.h,1),""))</f>
        <v/>
      </c>
    </row>
    <row r="575" spans="1:16" x14ac:dyDescent="0.2">
      <c r="A575" s="117">
        <v>573</v>
      </c>
      <c r="B575" s="117">
        <v>510010</v>
      </c>
      <c r="C575" s="118" t="s">
        <v>20977</v>
      </c>
      <c r="D575" s="118" t="s">
        <v>18508</v>
      </c>
      <c r="E575" s="118" t="s">
        <v>20997</v>
      </c>
      <c r="F575" s="118">
        <v>78548</v>
      </c>
      <c r="G575" s="118" t="s">
        <v>19396</v>
      </c>
      <c r="H575" s="121">
        <v>14637011</v>
      </c>
      <c r="I575" s="120">
        <v>45982</v>
      </c>
      <c r="J575" s="117"/>
      <c r="K575" s="117"/>
      <c r="L575" s="120">
        <v>46034</v>
      </c>
      <c r="M575" s="118" t="s">
        <v>21112</v>
      </c>
      <c r="N575" s="120">
        <v>46034</v>
      </c>
      <c r="O575" s="124" t="str">
        <f t="shared" si="8"/>
        <v>78548-14637011</v>
      </c>
      <c r="P575" t="str" cm="1">
        <f t="array" ref="P575">_xlfn.LET(_xlpm.s,_xlfn.SEQUENCE(25,1,0,1),_xlpm.off,CEILING(_xlpm.s/2,1)*IF(ISEVEN(_xlpm.s),1,-1),_xlpm.k,_xlfn.VSTACK($O575,VALUE($F575)&amp;($H575+_xlpm.off)),_xlpm.r,_xlfn.XLOOKUP(_xlpm.k,Table1[Column1],Table1[Column1],""),_xlpm.h,_xlfn._xlws.FILTER(_xlpm.r,_xlpm.r&lt;&gt;"",""),IFERROR(INDEX(_xlpm.h,1),""))</f>
        <v/>
      </c>
    </row>
    <row r="576" spans="1:16" x14ac:dyDescent="0.2">
      <c r="A576" s="117">
        <v>574</v>
      </c>
      <c r="B576" s="117">
        <v>510010</v>
      </c>
      <c r="C576" s="118" t="s">
        <v>20977</v>
      </c>
      <c r="D576" s="118" t="s">
        <v>18508</v>
      </c>
      <c r="E576" s="118" t="s">
        <v>20997</v>
      </c>
      <c r="F576" s="118">
        <v>78546</v>
      </c>
      <c r="G576" s="118" t="s">
        <v>19395</v>
      </c>
      <c r="H576" s="121">
        <v>1987200</v>
      </c>
      <c r="I576" s="120">
        <v>45982</v>
      </c>
      <c r="J576" s="117"/>
      <c r="K576" s="117"/>
      <c r="L576" s="120">
        <v>46034</v>
      </c>
      <c r="M576" s="118" t="s">
        <v>21112</v>
      </c>
      <c r="N576" s="120">
        <v>46034</v>
      </c>
      <c r="O576" s="124" t="str">
        <f t="shared" si="8"/>
        <v>78546-1987200</v>
      </c>
      <c r="P576" t="str" cm="1">
        <f t="array" ref="P576">_xlfn.LET(_xlpm.s,_xlfn.SEQUENCE(25,1,0,1),_xlpm.off,CEILING(_xlpm.s/2,1)*IF(ISEVEN(_xlpm.s),1,-1),_xlpm.k,_xlfn.VSTACK($O576,VALUE($F576)&amp;($H576+_xlpm.off)),_xlpm.r,_xlfn.XLOOKUP(_xlpm.k,Table1[Column1],Table1[Column1],""),_xlpm.h,_xlfn._xlws.FILTER(_xlpm.r,_xlpm.r&lt;&gt;"",""),IFERROR(INDEX(_xlpm.h,1),""))</f>
        <v/>
      </c>
    </row>
    <row r="577" spans="1:16" x14ac:dyDescent="0.2">
      <c r="A577" s="117">
        <v>575</v>
      </c>
      <c r="B577" s="117">
        <v>510010</v>
      </c>
      <c r="C577" s="118" t="s">
        <v>20977</v>
      </c>
      <c r="D577" s="118" t="s">
        <v>18508</v>
      </c>
      <c r="E577" s="118" t="s">
        <v>20997</v>
      </c>
      <c r="F577" s="118">
        <v>80053</v>
      </c>
      <c r="G577" s="118" t="s">
        <v>19431</v>
      </c>
      <c r="H577" s="121">
        <v>6422909</v>
      </c>
      <c r="I577" s="120">
        <v>45990</v>
      </c>
      <c r="J577" s="117"/>
      <c r="K577" s="117"/>
      <c r="L577" s="120">
        <v>46034</v>
      </c>
      <c r="M577" s="118" t="s">
        <v>21112</v>
      </c>
      <c r="N577" s="120">
        <v>46034</v>
      </c>
      <c r="O577" s="124" t="str">
        <f t="shared" si="8"/>
        <v>80053-6422909</v>
      </c>
      <c r="P577" t="str" cm="1">
        <f t="array" ref="P577">_xlfn.LET(_xlpm.s,_xlfn.SEQUENCE(25,1,0,1),_xlpm.off,CEILING(_xlpm.s/2,1)*IF(ISEVEN(_xlpm.s),1,-1),_xlpm.k,_xlfn.VSTACK($O577,VALUE($F577)&amp;($H577+_xlpm.off)),_xlpm.r,_xlfn.XLOOKUP(_xlpm.k,Table1[Column1],Table1[Column1],""),_xlpm.h,_xlfn._xlws.FILTER(_xlpm.r,_xlpm.r&lt;&gt;"",""),IFERROR(INDEX(_xlpm.h,1),""))</f>
        <v/>
      </c>
    </row>
    <row r="578" spans="1:16" x14ac:dyDescent="0.2">
      <c r="A578" s="117">
        <v>576</v>
      </c>
      <c r="B578" s="117">
        <v>510011</v>
      </c>
      <c r="C578" s="118" t="s">
        <v>20977</v>
      </c>
      <c r="D578" s="118" t="s">
        <v>18508</v>
      </c>
      <c r="E578" s="118" t="s">
        <v>20997</v>
      </c>
      <c r="F578" s="118">
        <v>82170</v>
      </c>
      <c r="G578" s="118" t="s">
        <v>19453</v>
      </c>
      <c r="H578" s="121">
        <v>6399702</v>
      </c>
      <c r="I578" s="120">
        <v>45994</v>
      </c>
      <c r="J578" s="117"/>
      <c r="K578" s="117"/>
      <c r="L578" s="120">
        <v>46034</v>
      </c>
      <c r="M578" s="118" t="s">
        <v>21112</v>
      </c>
      <c r="N578" s="120">
        <v>46034</v>
      </c>
      <c r="O578" s="124" t="str">
        <f t="shared" si="8"/>
        <v>82170-6399702</v>
      </c>
      <c r="P578" t="str" cm="1">
        <f t="array" ref="P578">_xlfn.LET(_xlpm.s,_xlfn.SEQUENCE(25,1,0,1),_xlpm.off,CEILING(_xlpm.s/2,1)*IF(ISEVEN(_xlpm.s),1,-1),_xlpm.k,_xlfn.VSTACK($O578,VALUE($F578)&amp;($H578+_xlpm.off)),_xlpm.r,_xlfn.XLOOKUP(_xlpm.k,Table1[Column1],Table1[Column1],""),_xlpm.h,_xlfn._xlws.FILTER(_xlpm.r,_xlpm.r&lt;&gt;"",""),IFERROR(INDEX(_xlpm.h,1),""))</f>
        <v/>
      </c>
    </row>
    <row r="579" spans="1:16" x14ac:dyDescent="0.2">
      <c r="A579" s="117">
        <v>577</v>
      </c>
      <c r="B579" s="117">
        <v>510011</v>
      </c>
      <c r="C579" s="118" t="s">
        <v>20977</v>
      </c>
      <c r="D579" s="118" t="s">
        <v>18508</v>
      </c>
      <c r="E579" s="118" t="s">
        <v>20997</v>
      </c>
      <c r="F579" s="118">
        <v>80049</v>
      </c>
      <c r="G579" s="118" t="s">
        <v>19427</v>
      </c>
      <c r="H579" s="121">
        <v>1070483</v>
      </c>
      <c r="I579" s="120">
        <v>45989</v>
      </c>
      <c r="J579" s="117"/>
      <c r="K579" s="117"/>
      <c r="L579" s="120">
        <v>46034</v>
      </c>
      <c r="M579" s="118" t="s">
        <v>21112</v>
      </c>
      <c r="N579" s="120">
        <v>46034</v>
      </c>
      <c r="O579" s="124" t="str">
        <f t="shared" si="8"/>
        <v>80049-1070483</v>
      </c>
      <c r="P579" t="str" cm="1">
        <f t="array" ref="P579">_xlfn.LET(_xlpm.s,_xlfn.SEQUENCE(25,1,0,1),_xlpm.off,CEILING(_xlpm.s/2,1)*IF(ISEVEN(_xlpm.s),1,-1),_xlpm.k,_xlfn.VSTACK($O579,VALUE($F579)&amp;($H579+_xlpm.off)),_xlpm.r,_xlfn.XLOOKUP(_xlpm.k,Table1[Column1],Table1[Column1],""),_xlpm.h,_xlfn._xlws.FILTER(_xlpm.r,_xlpm.r&lt;&gt;"",""),IFERROR(INDEX(_xlpm.h,1),""))</f>
        <v/>
      </c>
    </row>
    <row r="580" spans="1:16" x14ac:dyDescent="0.2">
      <c r="A580" s="117">
        <v>578</v>
      </c>
      <c r="B580" s="117">
        <v>510011</v>
      </c>
      <c r="C580" s="118" t="s">
        <v>20977</v>
      </c>
      <c r="D580" s="118" t="s">
        <v>18508</v>
      </c>
      <c r="E580" s="118" t="s">
        <v>20997</v>
      </c>
      <c r="F580" s="118">
        <v>80050</v>
      </c>
      <c r="G580" s="118" t="s">
        <v>19428</v>
      </c>
      <c r="H580" s="121">
        <v>8214804</v>
      </c>
      <c r="I580" s="120">
        <v>45990</v>
      </c>
      <c r="J580" s="117"/>
      <c r="K580" s="117"/>
      <c r="L580" s="120">
        <v>46034</v>
      </c>
      <c r="M580" s="118" t="s">
        <v>21112</v>
      </c>
      <c r="N580" s="120">
        <v>46034</v>
      </c>
      <c r="O580" s="124" t="str">
        <f t="shared" ref="O580:O643" si="9">VALUE(F580)&amp;-H580</f>
        <v>80050-8214804</v>
      </c>
      <c r="P580" t="str" cm="1">
        <f t="array" ref="P580">_xlfn.LET(_xlpm.s,_xlfn.SEQUENCE(25,1,0,1),_xlpm.off,CEILING(_xlpm.s/2,1)*IF(ISEVEN(_xlpm.s),1,-1),_xlpm.k,_xlfn.VSTACK($O580,VALUE($F580)&amp;($H580+_xlpm.off)),_xlpm.r,_xlfn.XLOOKUP(_xlpm.k,Table1[Column1],Table1[Column1],""),_xlpm.h,_xlfn._xlws.FILTER(_xlpm.r,_xlpm.r&lt;&gt;"",""),IFERROR(INDEX(_xlpm.h,1),""))</f>
        <v/>
      </c>
    </row>
    <row r="581" spans="1:16" x14ac:dyDescent="0.2">
      <c r="A581" s="117">
        <v>579</v>
      </c>
      <c r="B581" s="117">
        <v>510011</v>
      </c>
      <c r="C581" s="118" t="s">
        <v>20977</v>
      </c>
      <c r="D581" s="118" t="s">
        <v>18508</v>
      </c>
      <c r="E581" s="118" t="s">
        <v>20997</v>
      </c>
      <c r="F581" s="118">
        <v>80048</v>
      </c>
      <c r="G581" s="118" t="s">
        <v>19426</v>
      </c>
      <c r="H581" s="121">
        <v>8389926</v>
      </c>
      <c r="I581" s="120">
        <v>45989</v>
      </c>
      <c r="J581" s="117"/>
      <c r="K581" s="117"/>
      <c r="L581" s="120">
        <v>46034</v>
      </c>
      <c r="M581" s="118" t="s">
        <v>21112</v>
      </c>
      <c r="N581" s="120">
        <v>46034</v>
      </c>
      <c r="O581" s="124" t="str">
        <f t="shared" si="9"/>
        <v>80048-8389926</v>
      </c>
      <c r="P581" t="str" cm="1">
        <f t="array" ref="P581">_xlfn.LET(_xlpm.s,_xlfn.SEQUENCE(25,1,0,1),_xlpm.off,CEILING(_xlpm.s/2,1)*IF(ISEVEN(_xlpm.s),1,-1),_xlpm.k,_xlfn.VSTACK($O581,VALUE($F581)&amp;($H581+_xlpm.off)),_xlpm.r,_xlfn.XLOOKUP(_xlpm.k,Table1[Column1],Table1[Column1],""),_xlpm.h,_xlfn._xlws.FILTER(_xlpm.r,_xlpm.r&lt;&gt;"",""),IFERROR(INDEX(_xlpm.h,1),""))</f>
        <v/>
      </c>
    </row>
    <row r="582" spans="1:16" x14ac:dyDescent="0.2">
      <c r="A582" s="117">
        <v>580</v>
      </c>
      <c r="B582" s="117">
        <v>510012</v>
      </c>
      <c r="C582" s="118" t="s">
        <v>20977</v>
      </c>
      <c r="D582" s="118" t="s">
        <v>18508</v>
      </c>
      <c r="E582" s="118" t="s">
        <v>20997</v>
      </c>
      <c r="F582" s="118">
        <v>80055</v>
      </c>
      <c r="G582" s="118" t="s">
        <v>19433</v>
      </c>
      <c r="H582" s="121">
        <v>1586115</v>
      </c>
      <c r="I582" s="120">
        <v>45990</v>
      </c>
      <c r="J582" s="117"/>
      <c r="K582" s="117"/>
      <c r="L582" s="120">
        <v>46034</v>
      </c>
      <c r="M582" s="118" t="s">
        <v>21112</v>
      </c>
      <c r="N582" s="120">
        <v>46034</v>
      </c>
      <c r="O582" s="124" t="str">
        <f t="shared" si="9"/>
        <v>80055-1586115</v>
      </c>
      <c r="P582" t="str" cm="1">
        <f t="array" ref="P582">_xlfn.LET(_xlpm.s,_xlfn.SEQUENCE(25,1,0,1),_xlpm.off,CEILING(_xlpm.s/2,1)*IF(ISEVEN(_xlpm.s),1,-1),_xlpm.k,_xlfn.VSTACK($O582,VALUE($F582)&amp;($H582+_xlpm.off)),_xlpm.r,_xlfn.XLOOKUP(_xlpm.k,Table1[Column1],Table1[Column1],""),_xlpm.h,_xlfn._xlws.FILTER(_xlpm.r,_xlpm.r&lt;&gt;"",""),IFERROR(INDEX(_xlpm.h,1),""))</f>
        <v/>
      </c>
    </row>
    <row r="583" spans="1:16" x14ac:dyDescent="0.2">
      <c r="A583" s="117">
        <v>581</v>
      </c>
      <c r="B583" s="117">
        <v>510012</v>
      </c>
      <c r="C583" s="118" t="s">
        <v>20977</v>
      </c>
      <c r="D583" s="118" t="s">
        <v>18508</v>
      </c>
      <c r="E583" s="118" t="s">
        <v>21017</v>
      </c>
      <c r="F583" s="118">
        <v>398</v>
      </c>
      <c r="G583" s="118" t="s">
        <v>19388</v>
      </c>
      <c r="H583" s="119">
        <v>-1128295</v>
      </c>
      <c r="I583" s="120">
        <v>46013</v>
      </c>
      <c r="J583" s="117"/>
      <c r="K583" s="117"/>
      <c r="L583" s="120">
        <v>46034</v>
      </c>
      <c r="M583" s="118" t="s">
        <v>21112</v>
      </c>
      <c r="N583" s="120">
        <v>46034</v>
      </c>
      <c r="O583" s="124" t="str">
        <f t="shared" si="9"/>
        <v>3981128295</v>
      </c>
      <c r="P583" t="str" cm="1">
        <f t="array" ref="P583">_xlfn.LET(_xlpm.s,_xlfn.SEQUENCE(25,1,0,1),_xlpm.off,CEILING(_xlpm.s/2,1)*IF(ISEVEN(_xlpm.s),1,-1),_xlpm.k,_xlfn.VSTACK($O583,VALUE($F583)&amp;($H583+_xlpm.off)),_xlpm.r,_xlfn.XLOOKUP(_xlpm.k,Table1[Column1],Table1[Column1],""),_xlpm.h,_xlfn._xlws.FILTER(_xlpm.r,_xlpm.r&lt;&gt;"",""),IFERROR(INDEX(_xlpm.h,1),""))</f>
        <v/>
      </c>
    </row>
    <row r="584" spans="1:16" x14ac:dyDescent="0.2">
      <c r="A584" s="117">
        <v>582</v>
      </c>
      <c r="B584" s="117">
        <v>510012</v>
      </c>
      <c r="C584" s="118" t="s">
        <v>20977</v>
      </c>
      <c r="D584" s="118" t="s">
        <v>18508</v>
      </c>
      <c r="E584" s="118" t="s">
        <v>21017</v>
      </c>
      <c r="F584" s="118">
        <v>429</v>
      </c>
      <c r="G584" s="118" t="s">
        <v>19389</v>
      </c>
      <c r="H584" s="119">
        <v>-1319760</v>
      </c>
      <c r="I584" s="120">
        <v>46020</v>
      </c>
      <c r="J584" s="117"/>
      <c r="K584" s="117"/>
      <c r="L584" s="120">
        <v>46034</v>
      </c>
      <c r="M584" s="118" t="s">
        <v>21112</v>
      </c>
      <c r="N584" s="120">
        <v>46034</v>
      </c>
      <c r="O584" s="124" t="str">
        <f t="shared" si="9"/>
        <v>4291319760</v>
      </c>
      <c r="P584" t="str" cm="1">
        <f t="array" ref="P584">_xlfn.LET(_xlpm.s,_xlfn.SEQUENCE(25,1,0,1),_xlpm.off,CEILING(_xlpm.s/2,1)*IF(ISEVEN(_xlpm.s),1,-1),_xlpm.k,_xlfn.VSTACK($O584,VALUE($F584)&amp;($H584+_xlpm.off)),_xlpm.r,_xlfn.XLOOKUP(_xlpm.k,Table1[Column1],Table1[Column1],""),_xlpm.h,_xlfn._xlws.FILTER(_xlpm.r,_xlpm.r&lt;&gt;"",""),IFERROR(INDEX(_xlpm.h,1),""))</f>
        <v/>
      </c>
    </row>
    <row r="585" spans="1:16" x14ac:dyDescent="0.2">
      <c r="A585" s="117">
        <v>583</v>
      </c>
      <c r="B585" s="117">
        <v>510012</v>
      </c>
      <c r="C585" s="118" t="s">
        <v>20977</v>
      </c>
      <c r="D585" s="118" t="s">
        <v>18508</v>
      </c>
      <c r="E585" s="118" t="s">
        <v>20997</v>
      </c>
      <c r="F585" s="118">
        <v>78419</v>
      </c>
      <c r="G585" s="118" t="s">
        <v>19394</v>
      </c>
      <c r="H585" s="121">
        <v>2077556</v>
      </c>
      <c r="I585" s="120">
        <v>45981</v>
      </c>
      <c r="J585" s="117"/>
      <c r="K585" s="117"/>
      <c r="L585" s="120">
        <v>46034</v>
      </c>
      <c r="M585" s="118" t="s">
        <v>21112</v>
      </c>
      <c r="N585" s="120">
        <v>46034</v>
      </c>
      <c r="O585" s="124" t="str">
        <f t="shared" si="9"/>
        <v>78419-2077556</v>
      </c>
      <c r="P585" t="str" cm="1">
        <f t="array" ref="P585">_xlfn.LET(_xlpm.s,_xlfn.SEQUENCE(25,1,0,1),_xlpm.off,CEILING(_xlpm.s/2,1)*IF(ISEVEN(_xlpm.s),1,-1),_xlpm.k,_xlfn.VSTACK($O585,VALUE($F585)&amp;($H585+_xlpm.off)),_xlpm.r,_xlfn.XLOOKUP(_xlpm.k,Table1[Column1],Table1[Column1],""),_xlpm.h,_xlfn._xlws.FILTER(_xlpm.r,_xlpm.r&lt;&gt;"",""),IFERROR(INDEX(_xlpm.h,1),""))</f>
        <v/>
      </c>
    </row>
    <row r="586" spans="1:16" x14ac:dyDescent="0.2">
      <c r="A586" s="117">
        <v>584</v>
      </c>
      <c r="B586" s="117">
        <v>510012</v>
      </c>
      <c r="C586" s="118" t="s">
        <v>20977</v>
      </c>
      <c r="D586" s="118" t="s">
        <v>18508</v>
      </c>
      <c r="E586" s="118" t="s">
        <v>20997</v>
      </c>
      <c r="F586" s="118">
        <v>80054</v>
      </c>
      <c r="G586" s="118" t="s">
        <v>19432</v>
      </c>
      <c r="H586" s="121">
        <v>8571339</v>
      </c>
      <c r="I586" s="120">
        <v>45990</v>
      </c>
      <c r="J586" s="117"/>
      <c r="K586" s="117"/>
      <c r="L586" s="120">
        <v>46034</v>
      </c>
      <c r="M586" s="118" t="s">
        <v>21112</v>
      </c>
      <c r="N586" s="120">
        <v>46034</v>
      </c>
      <c r="O586" s="124" t="str">
        <f t="shared" si="9"/>
        <v>80054-8571339</v>
      </c>
      <c r="P586" t="str" cm="1">
        <f t="array" ref="P586">_xlfn.LET(_xlpm.s,_xlfn.SEQUENCE(25,1,0,1),_xlpm.off,CEILING(_xlpm.s/2,1)*IF(ISEVEN(_xlpm.s),1,-1),_xlpm.k,_xlfn.VSTACK($O586,VALUE($F586)&amp;($H586+_xlpm.off)),_xlpm.r,_xlfn.XLOOKUP(_xlpm.k,Table1[Column1],Table1[Column1],""),_xlpm.h,_xlfn._xlws.FILTER(_xlpm.r,_xlpm.r&lt;&gt;"",""),IFERROR(INDEX(_xlpm.h,1),""))</f>
        <v/>
      </c>
    </row>
    <row r="587" spans="1:16" x14ac:dyDescent="0.2">
      <c r="A587" s="117">
        <v>585</v>
      </c>
      <c r="B587" s="117">
        <v>510012</v>
      </c>
      <c r="C587" s="118" t="s">
        <v>20977</v>
      </c>
      <c r="D587" s="118" t="s">
        <v>18508</v>
      </c>
      <c r="E587" s="118" t="s">
        <v>20997</v>
      </c>
      <c r="F587" s="118">
        <v>82166</v>
      </c>
      <c r="G587" s="118" t="s">
        <v>19449</v>
      </c>
      <c r="H587" s="121">
        <v>1409400</v>
      </c>
      <c r="I587" s="120">
        <v>45994</v>
      </c>
      <c r="J587" s="117"/>
      <c r="K587" s="117"/>
      <c r="L587" s="120">
        <v>46034</v>
      </c>
      <c r="M587" s="118" t="s">
        <v>21112</v>
      </c>
      <c r="N587" s="120">
        <v>46034</v>
      </c>
      <c r="O587" s="124" t="str">
        <f t="shared" si="9"/>
        <v>82166-1409400</v>
      </c>
      <c r="P587" t="str" cm="1">
        <f t="array" ref="P587">_xlfn.LET(_xlpm.s,_xlfn.SEQUENCE(25,1,0,1),_xlpm.off,CEILING(_xlpm.s/2,1)*IF(ISEVEN(_xlpm.s),1,-1),_xlpm.k,_xlfn.VSTACK($O587,VALUE($F587)&amp;($H587+_xlpm.off)),_xlpm.r,_xlfn.XLOOKUP(_xlpm.k,Table1[Column1],Table1[Column1],""),_xlpm.h,_xlfn._xlws.FILTER(_xlpm.r,_xlpm.r&lt;&gt;"",""),IFERROR(INDEX(_xlpm.h,1),""))</f>
        <v/>
      </c>
    </row>
    <row r="588" spans="1:16" x14ac:dyDescent="0.2">
      <c r="A588" s="117">
        <v>586</v>
      </c>
      <c r="B588" s="117">
        <v>510012</v>
      </c>
      <c r="C588" s="118" t="s">
        <v>20977</v>
      </c>
      <c r="D588" s="118" t="s">
        <v>18508</v>
      </c>
      <c r="E588" s="118" t="s">
        <v>20997</v>
      </c>
      <c r="F588" s="118">
        <v>82167</v>
      </c>
      <c r="G588" s="118" t="s">
        <v>19450</v>
      </c>
      <c r="H588" s="121">
        <v>4157933</v>
      </c>
      <c r="I588" s="120">
        <v>45994</v>
      </c>
      <c r="J588" s="117"/>
      <c r="K588" s="117"/>
      <c r="L588" s="120">
        <v>46034</v>
      </c>
      <c r="M588" s="118" t="s">
        <v>21112</v>
      </c>
      <c r="N588" s="120">
        <v>46034</v>
      </c>
      <c r="O588" s="124" t="str">
        <f t="shared" si="9"/>
        <v>82167-4157933</v>
      </c>
      <c r="P588" t="str" cm="1">
        <f t="array" ref="P588">_xlfn.LET(_xlpm.s,_xlfn.SEQUENCE(25,1,0,1),_xlpm.off,CEILING(_xlpm.s/2,1)*IF(ISEVEN(_xlpm.s),1,-1),_xlpm.k,_xlfn.VSTACK($O588,VALUE($F588)&amp;($H588+_xlpm.off)),_xlpm.r,_xlfn.XLOOKUP(_xlpm.k,Table1[Column1],Table1[Column1],""),_xlpm.h,_xlfn._xlws.FILTER(_xlpm.r,_xlpm.r&lt;&gt;"",""),IFERROR(INDEX(_xlpm.h,1),""))</f>
        <v/>
      </c>
    </row>
    <row r="589" spans="1:16" x14ac:dyDescent="0.2">
      <c r="A589" s="117">
        <v>587</v>
      </c>
      <c r="B589" s="117">
        <v>510012</v>
      </c>
      <c r="C589" s="118" t="s">
        <v>20977</v>
      </c>
      <c r="D589" s="118" t="s">
        <v>18508</v>
      </c>
      <c r="E589" s="118" t="s">
        <v>20997</v>
      </c>
      <c r="F589" s="118">
        <v>82169</v>
      </c>
      <c r="G589" s="118" t="s">
        <v>19452</v>
      </c>
      <c r="H589" s="121">
        <v>482139</v>
      </c>
      <c r="I589" s="120">
        <v>45994</v>
      </c>
      <c r="J589" s="117"/>
      <c r="K589" s="117"/>
      <c r="L589" s="120">
        <v>46034</v>
      </c>
      <c r="M589" s="118" t="s">
        <v>21112</v>
      </c>
      <c r="N589" s="120">
        <v>46034</v>
      </c>
      <c r="O589" s="124" t="str">
        <f t="shared" si="9"/>
        <v>82169-482139</v>
      </c>
      <c r="P589" t="str" cm="1">
        <f t="array" ref="P589">_xlfn.LET(_xlpm.s,_xlfn.SEQUENCE(25,1,0,1),_xlpm.off,CEILING(_xlpm.s/2,1)*IF(ISEVEN(_xlpm.s),1,-1),_xlpm.k,_xlfn.VSTACK($O589,VALUE($F589)&amp;($H589+_xlpm.off)),_xlpm.r,_xlfn.XLOOKUP(_xlpm.k,Table1[Column1],Table1[Column1],""),_xlpm.h,_xlfn._xlws.FILTER(_xlpm.r,_xlpm.r&lt;&gt;"",""),IFERROR(INDEX(_xlpm.h,1),""))</f>
        <v/>
      </c>
    </row>
    <row r="590" spans="1:16" x14ac:dyDescent="0.2">
      <c r="A590" s="117">
        <v>588</v>
      </c>
      <c r="B590" s="117">
        <v>510012</v>
      </c>
      <c r="C590" s="118" t="s">
        <v>20977</v>
      </c>
      <c r="D590" s="118" t="s">
        <v>18508</v>
      </c>
      <c r="E590" s="118" t="s">
        <v>20997</v>
      </c>
      <c r="F590" s="118">
        <v>82168</v>
      </c>
      <c r="G590" s="118" t="s">
        <v>19451</v>
      </c>
      <c r="H590" s="121">
        <v>482139</v>
      </c>
      <c r="I590" s="120">
        <v>45994</v>
      </c>
      <c r="J590" s="117"/>
      <c r="K590" s="117"/>
      <c r="L590" s="120">
        <v>46034</v>
      </c>
      <c r="M590" s="118" t="s">
        <v>21112</v>
      </c>
      <c r="N590" s="120">
        <v>46034</v>
      </c>
      <c r="O590" s="124" t="str">
        <f t="shared" si="9"/>
        <v>82168-482139</v>
      </c>
      <c r="P590" t="str" cm="1">
        <f t="array" ref="P590">_xlfn.LET(_xlpm.s,_xlfn.SEQUENCE(25,1,0,1),_xlpm.off,CEILING(_xlpm.s/2,1)*IF(ISEVEN(_xlpm.s),1,-1),_xlpm.k,_xlfn.VSTACK($O590,VALUE($F590)&amp;($H590+_xlpm.off)),_xlpm.r,_xlfn.XLOOKUP(_xlpm.k,Table1[Column1],Table1[Column1],""),_xlpm.h,_xlfn._xlws.FILTER(_xlpm.r,_xlpm.r&lt;&gt;"",""),IFERROR(INDEX(_xlpm.h,1),""))</f>
        <v/>
      </c>
    </row>
    <row r="591" spans="1:16" x14ac:dyDescent="0.2">
      <c r="A591" s="117">
        <v>589</v>
      </c>
      <c r="B591" s="117">
        <v>510013</v>
      </c>
      <c r="C591" s="118" t="s">
        <v>20977</v>
      </c>
      <c r="D591" s="118" t="s">
        <v>18508</v>
      </c>
      <c r="E591" s="118" t="s">
        <v>20997</v>
      </c>
      <c r="F591" s="118">
        <v>82379</v>
      </c>
      <c r="G591" s="118" t="s">
        <v>19473</v>
      </c>
      <c r="H591" s="121">
        <v>3153398</v>
      </c>
      <c r="I591" s="120">
        <v>45996</v>
      </c>
      <c r="J591" s="117"/>
      <c r="K591" s="117"/>
      <c r="L591" s="120">
        <v>46034</v>
      </c>
      <c r="M591" s="118" t="s">
        <v>21112</v>
      </c>
      <c r="N591" s="120">
        <v>46034</v>
      </c>
      <c r="O591" s="124" t="str">
        <f t="shared" si="9"/>
        <v>82379-3153398</v>
      </c>
      <c r="P591" t="str" cm="1">
        <f t="array" ref="P591">_xlfn.LET(_xlpm.s,_xlfn.SEQUENCE(25,1,0,1),_xlpm.off,CEILING(_xlpm.s/2,1)*IF(ISEVEN(_xlpm.s),1,-1),_xlpm.k,_xlfn.VSTACK($O591,VALUE($F591)&amp;($H591+_xlpm.off)),_xlpm.r,_xlfn.XLOOKUP(_xlpm.k,Table1[Column1],Table1[Column1],""),_xlpm.h,_xlfn._xlws.FILTER(_xlpm.r,_xlpm.r&lt;&gt;"",""),IFERROR(INDEX(_xlpm.h,1),""))</f>
        <v/>
      </c>
    </row>
    <row r="592" spans="1:16" x14ac:dyDescent="0.2">
      <c r="A592" s="117">
        <v>590</v>
      </c>
      <c r="B592" s="117">
        <v>510013</v>
      </c>
      <c r="C592" s="118" t="s">
        <v>20977</v>
      </c>
      <c r="D592" s="118" t="s">
        <v>18508</v>
      </c>
      <c r="E592" s="118" t="s">
        <v>20997</v>
      </c>
      <c r="F592" s="118">
        <v>82378</v>
      </c>
      <c r="G592" s="118" t="s">
        <v>19472</v>
      </c>
      <c r="H592" s="121">
        <v>1234521</v>
      </c>
      <c r="I592" s="120">
        <v>45992</v>
      </c>
      <c r="J592" s="117"/>
      <c r="K592" s="117"/>
      <c r="L592" s="120">
        <v>46034</v>
      </c>
      <c r="M592" s="118" t="s">
        <v>21112</v>
      </c>
      <c r="N592" s="120">
        <v>46034</v>
      </c>
      <c r="O592" s="124" t="str">
        <f t="shared" si="9"/>
        <v>82378-1234521</v>
      </c>
      <c r="P592" t="str" cm="1">
        <f t="array" ref="P592">_xlfn.LET(_xlpm.s,_xlfn.SEQUENCE(25,1,0,1),_xlpm.off,CEILING(_xlpm.s/2,1)*IF(ISEVEN(_xlpm.s),1,-1),_xlpm.k,_xlfn.VSTACK($O592,VALUE($F592)&amp;($H592+_xlpm.off)),_xlpm.r,_xlfn.XLOOKUP(_xlpm.k,Table1[Column1],Table1[Column1],""),_xlpm.h,_xlfn._xlws.FILTER(_xlpm.r,_xlpm.r&lt;&gt;"",""),IFERROR(INDEX(_xlpm.h,1),""))</f>
        <v/>
      </c>
    </row>
    <row r="593" spans="1:16" x14ac:dyDescent="0.2">
      <c r="A593" s="117">
        <v>591</v>
      </c>
      <c r="B593" s="117">
        <v>510013</v>
      </c>
      <c r="C593" s="118" t="s">
        <v>20977</v>
      </c>
      <c r="D593" s="118" t="s">
        <v>18508</v>
      </c>
      <c r="E593" s="118" t="s">
        <v>20997</v>
      </c>
      <c r="F593" s="118">
        <v>80325</v>
      </c>
      <c r="G593" s="118" t="s">
        <v>19438</v>
      </c>
      <c r="H593" s="121">
        <v>4244981</v>
      </c>
      <c r="I593" s="120">
        <v>45986</v>
      </c>
      <c r="J593" s="117"/>
      <c r="K593" s="117"/>
      <c r="L593" s="120">
        <v>46034</v>
      </c>
      <c r="M593" s="118" t="s">
        <v>21112</v>
      </c>
      <c r="N593" s="120">
        <v>46034</v>
      </c>
      <c r="O593" s="124" t="str">
        <f t="shared" si="9"/>
        <v>80325-4244981</v>
      </c>
      <c r="P593" t="str" cm="1">
        <f t="array" ref="P593">_xlfn.LET(_xlpm.s,_xlfn.SEQUENCE(25,1,0,1),_xlpm.off,CEILING(_xlpm.s/2,1)*IF(ISEVEN(_xlpm.s),1,-1),_xlpm.k,_xlfn.VSTACK($O593,VALUE($F593)&amp;($H593+_xlpm.off)),_xlpm.r,_xlfn.XLOOKUP(_xlpm.k,Table1[Column1],Table1[Column1],""),_xlpm.h,_xlfn._xlws.FILTER(_xlpm.r,_xlpm.r&lt;&gt;"",""),IFERROR(INDEX(_xlpm.h,1),""))</f>
        <v/>
      </c>
    </row>
    <row r="594" spans="1:16" x14ac:dyDescent="0.2">
      <c r="A594" s="117">
        <v>592</v>
      </c>
      <c r="B594" s="117">
        <v>510013</v>
      </c>
      <c r="C594" s="118" t="s">
        <v>20977</v>
      </c>
      <c r="D594" s="118" t="s">
        <v>18508</v>
      </c>
      <c r="E594" s="118" t="s">
        <v>20997</v>
      </c>
      <c r="F594" s="118">
        <v>82374</v>
      </c>
      <c r="G594" s="118" t="s">
        <v>19470</v>
      </c>
      <c r="H594" s="121">
        <v>1157814</v>
      </c>
      <c r="I594" s="120">
        <v>45992</v>
      </c>
      <c r="J594" s="117"/>
      <c r="K594" s="117"/>
      <c r="L594" s="120">
        <v>46034</v>
      </c>
      <c r="M594" s="118" t="s">
        <v>21112</v>
      </c>
      <c r="N594" s="120">
        <v>46034</v>
      </c>
      <c r="O594" s="124" t="str">
        <f t="shared" si="9"/>
        <v>82374-1157814</v>
      </c>
      <c r="P594" t="str" cm="1">
        <f t="array" ref="P594">_xlfn.LET(_xlpm.s,_xlfn.SEQUENCE(25,1,0,1),_xlpm.off,CEILING(_xlpm.s/2,1)*IF(ISEVEN(_xlpm.s),1,-1),_xlpm.k,_xlfn.VSTACK($O594,VALUE($F594)&amp;($H594+_xlpm.off)),_xlpm.r,_xlfn.XLOOKUP(_xlpm.k,Table1[Column1],Table1[Column1],""),_xlpm.h,_xlfn._xlws.FILTER(_xlpm.r,_xlpm.r&lt;&gt;"",""),IFERROR(INDEX(_xlpm.h,1),""))</f>
        <v/>
      </c>
    </row>
    <row r="595" spans="1:16" x14ac:dyDescent="0.2">
      <c r="A595" s="117">
        <v>593</v>
      </c>
      <c r="B595" s="117">
        <v>510013</v>
      </c>
      <c r="C595" s="118" t="s">
        <v>20977</v>
      </c>
      <c r="D595" s="118" t="s">
        <v>18508</v>
      </c>
      <c r="E595" s="118" t="s">
        <v>20997</v>
      </c>
      <c r="F595" s="118">
        <v>82377</v>
      </c>
      <c r="G595" s="118" t="s">
        <v>19471</v>
      </c>
      <c r="H595" s="121">
        <v>482139</v>
      </c>
      <c r="I595" s="120">
        <v>45992</v>
      </c>
      <c r="J595" s="117"/>
      <c r="K595" s="117"/>
      <c r="L595" s="120">
        <v>46034</v>
      </c>
      <c r="M595" s="118" t="s">
        <v>21112</v>
      </c>
      <c r="N595" s="120">
        <v>46034</v>
      </c>
      <c r="O595" s="124" t="str">
        <f t="shared" si="9"/>
        <v>82377-482139</v>
      </c>
      <c r="P595" t="str" cm="1">
        <f t="array" ref="P595">_xlfn.LET(_xlpm.s,_xlfn.SEQUENCE(25,1,0,1),_xlpm.off,CEILING(_xlpm.s/2,1)*IF(ISEVEN(_xlpm.s),1,-1),_xlpm.k,_xlfn.VSTACK($O595,VALUE($F595)&amp;($H595+_xlpm.off)),_xlpm.r,_xlfn.XLOOKUP(_xlpm.k,Table1[Column1],Table1[Column1],""),_xlpm.h,_xlfn._xlws.FILTER(_xlpm.r,_xlpm.r&lt;&gt;"",""),IFERROR(INDEX(_xlpm.h,1),""))</f>
        <v/>
      </c>
    </row>
    <row r="596" spans="1:16" x14ac:dyDescent="0.2">
      <c r="A596" s="117">
        <v>594</v>
      </c>
      <c r="B596" s="117">
        <v>510014</v>
      </c>
      <c r="C596" s="118" t="s">
        <v>20977</v>
      </c>
      <c r="D596" s="118" t="s">
        <v>18508</v>
      </c>
      <c r="E596" s="118" t="s">
        <v>20997</v>
      </c>
      <c r="F596" s="118">
        <v>80323</v>
      </c>
      <c r="G596" s="118" t="s">
        <v>19437</v>
      </c>
      <c r="H596" s="121">
        <v>10704852</v>
      </c>
      <c r="I596" s="120">
        <v>45983</v>
      </c>
      <c r="J596" s="117"/>
      <c r="K596" s="117"/>
      <c r="L596" s="120">
        <v>46034</v>
      </c>
      <c r="M596" s="118" t="s">
        <v>21112</v>
      </c>
      <c r="N596" s="120">
        <v>46034</v>
      </c>
      <c r="O596" s="124" t="str">
        <f t="shared" si="9"/>
        <v>80323-10704852</v>
      </c>
      <c r="P596" t="str" cm="1">
        <f t="array" ref="P596">_xlfn.LET(_xlpm.s,_xlfn.SEQUENCE(25,1,0,1),_xlpm.off,CEILING(_xlpm.s/2,1)*IF(ISEVEN(_xlpm.s),1,-1),_xlpm.k,_xlfn.VSTACK($O596,VALUE($F596)&amp;($H596+_xlpm.off)),_xlpm.r,_xlfn.XLOOKUP(_xlpm.k,Table1[Column1],Table1[Column1],""),_xlpm.h,_xlfn._xlws.FILTER(_xlpm.r,_xlpm.r&lt;&gt;"",""),IFERROR(INDEX(_xlpm.h,1),""))</f>
        <v/>
      </c>
    </row>
    <row r="597" spans="1:16" x14ac:dyDescent="0.2">
      <c r="A597" s="117">
        <v>595</v>
      </c>
      <c r="B597" s="117">
        <v>510014</v>
      </c>
      <c r="C597" s="118" t="s">
        <v>20977</v>
      </c>
      <c r="D597" s="118" t="s">
        <v>18508</v>
      </c>
      <c r="E597" s="118" t="s">
        <v>20997</v>
      </c>
      <c r="F597" s="118">
        <v>80322</v>
      </c>
      <c r="G597" s="118" t="s">
        <v>19436</v>
      </c>
      <c r="H597" s="121">
        <v>602667</v>
      </c>
      <c r="I597" s="120">
        <v>45983</v>
      </c>
      <c r="J597" s="117"/>
      <c r="K597" s="117"/>
      <c r="L597" s="120">
        <v>46034</v>
      </c>
      <c r="M597" s="118" t="s">
        <v>21112</v>
      </c>
      <c r="N597" s="120">
        <v>46034</v>
      </c>
      <c r="O597" s="124" t="str">
        <f t="shared" si="9"/>
        <v>80322-602667</v>
      </c>
      <c r="P597" t="str" cm="1">
        <f t="array" ref="P597">_xlfn.LET(_xlpm.s,_xlfn.SEQUENCE(25,1,0,1),_xlpm.off,CEILING(_xlpm.s/2,1)*IF(ISEVEN(_xlpm.s),1,-1),_xlpm.k,_xlfn.VSTACK($O597,VALUE($F597)&amp;($H597+_xlpm.off)),_xlpm.r,_xlfn.XLOOKUP(_xlpm.k,Table1[Column1],Table1[Column1],""),_xlpm.h,_xlfn._xlws.FILTER(_xlpm.r,_xlpm.r&lt;&gt;"",""),IFERROR(INDEX(_xlpm.h,1),""))</f>
        <v/>
      </c>
    </row>
    <row r="598" spans="1:16" x14ac:dyDescent="0.2">
      <c r="A598" s="117">
        <v>596</v>
      </c>
      <c r="B598" s="117">
        <v>510014</v>
      </c>
      <c r="C598" s="118" t="s">
        <v>20977</v>
      </c>
      <c r="D598" s="118" t="s">
        <v>18508</v>
      </c>
      <c r="E598" s="118" t="s">
        <v>20997</v>
      </c>
      <c r="F598" s="118">
        <v>80326</v>
      </c>
      <c r="G598" s="118" t="s">
        <v>19439</v>
      </c>
      <c r="H598" s="121">
        <v>1205348</v>
      </c>
      <c r="I598" s="120">
        <v>45987</v>
      </c>
      <c r="J598" s="117"/>
      <c r="K598" s="117"/>
      <c r="L598" s="120">
        <v>46034</v>
      </c>
      <c r="M598" s="118" t="s">
        <v>21112</v>
      </c>
      <c r="N598" s="120">
        <v>46034</v>
      </c>
      <c r="O598" s="124" t="str">
        <f t="shared" si="9"/>
        <v>80326-1205348</v>
      </c>
      <c r="P598" t="str" cm="1">
        <f t="array" ref="P598">_xlfn.LET(_xlpm.s,_xlfn.SEQUENCE(25,1,0,1),_xlpm.off,CEILING(_xlpm.s/2,1)*IF(ISEVEN(_xlpm.s),1,-1),_xlpm.k,_xlfn.VSTACK($O598,VALUE($F598)&amp;($H598+_xlpm.off)),_xlpm.r,_xlfn.XLOOKUP(_xlpm.k,Table1[Column1],Table1[Column1],""),_xlpm.h,_xlfn._xlws.FILTER(_xlpm.r,_xlpm.r&lt;&gt;"",""),IFERROR(INDEX(_xlpm.h,1),""))</f>
        <v/>
      </c>
    </row>
    <row r="599" spans="1:16" x14ac:dyDescent="0.2">
      <c r="A599" s="117">
        <v>597</v>
      </c>
      <c r="B599" s="117">
        <v>510014</v>
      </c>
      <c r="C599" s="118" t="s">
        <v>20977</v>
      </c>
      <c r="D599" s="118" t="s">
        <v>18508</v>
      </c>
      <c r="E599" s="118" t="s">
        <v>20997</v>
      </c>
      <c r="F599" s="118">
        <v>80327</v>
      </c>
      <c r="G599" s="118" t="s">
        <v>19440</v>
      </c>
      <c r="H599" s="121">
        <v>496800</v>
      </c>
      <c r="I599" s="120">
        <v>45987</v>
      </c>
      <c r="J599" s="117"/>
      <c r="K599" s="117"/>
      <c r="L599" s="120">
        <v>46034</v>
      </c>
      <c r="M599" s="118" t="s">
        <v>21112</v>
      </c>
      <c r="N599" s="120">
        <v>46034</v>
      </c>
      <c r="O599" s="124" t="str">
        <f t="shared" si="9"/>
        <v>80327-496800</v>
      </c>
      <c r="P599" t="str" cm="1">
        <f t="array" ref="P599">_xlfn.LET(_xlpm.s,_xlfn.SEQUENCE(25,1,0,1),_xlpm.off,CEILING(_xlpm.s/2,1)*IF(ISEVEN(_xlpm.s),1,-1),_xlpm.k,_xlfn.VSTACK($O599,VALUE($F599)&amp;($H599+_xlpm.off)),_xlpm.r,_xlfn.XLOOKUP(_xlpm.k,Table1[Column1],Table1[Column1],""),_xlpm.h,_xlfn._xlws.FILTER(_xlpm.r,_xlpm.r&lt;&gt;"",""),IFERROR(INDEX(_xlpm.h,1),""))</f>
        <v/>
      </c>
    </row>
    <row r="600" spans="1:16" x14ac:dyDescent="0.2">
      <c r="A600" s="117">
        <v>598</v>
      </c>
      <c r="B600" s="117">
        <v>510014</v>
      </c>
      <c r="C600" s="118" t="s">
        <v>20977</v>
      </c>
      <c r="D600" s="118" t="s">
        <v>18508</v>
      </c>
      <c r="E600" s="118" t="s">
        <v>20997</v>
      </c>
      <c r="F600" s="118">
        <v>80328</v>
      </c>
      <c r="G600" s="118" t="s">
        <v>19441</v>
      </c>
      <c r="H600" s="121">
        <v>2971215</v>
      </c>
      <c r="I600" s="120">
        <v>45987</v>
      </c>
      <c r="J600" s="117"/>
      <c r="K600" s="117"/>
      <c r="L600" s="120">
        <v>46034</v>
      </c>
      <c r="M600" s="118" t="s">
        <v>21112</v>
      </c>
      <c r="N600" s="120">
        <v>46034</v>
      </c>
      <c r="O600" s="124" t="str">
        <f t="shared" si="9"/>
        <v>80328-2971215</v>
      </c>
      <c r="P600" t="str" cm="1">
        <f t="array" ref="P600">_xlfn.LET(_xlpm.s,_xlfn.SEQUENCE(25,1,0,1),_xlpm.off,CEILING(_xlpm.s/2,1)*IF(ISEVEN(_xlpm.s),1,-1),_xlpm.k,_xlfn.VSTACK($O600,VALUE($F600)&amp;($H600+_xlpm.off)),_xlpm.r,_xlfn.XLOOKUP(_xlpm.k,Table1[Column1],Table1[Column1],""),_xlpm.h,_xlfn._xlws.FILTER(_xlpm.r,_xlpm.r&lt;&gt;"",""),IFERROR(INDEX(_xlpm.h,1),""))</f>
        <v/>
      </c>
    </row>
    <row r="601" spans="1:16" x14ac:dyDescent="0.2">
      <c r="A601" s="117">
        <v>599</v>
      </c>
      <c r="B601" s="117">
        <v>510014</v>
      </c>
      <c r="C601" s="118" t="s">
        <v>20977</v>
      </c>
      <c r="D601" s="118" t="s">
        <v>18508</v>
      </c>
      <c r="E601" s="118" t="s">
        <v>20997</v>
      </c>
      <c r="F601" s="118">
        <v>82381</v>
      </c>
      <c r="G601" s="118" t="s">
        <v>19475</v>
      </c>
      <c r="H601" s="121">
        <v>7393221</v>
      </c>
      <c r="I601" s="120">
        <v>45989</v>
      </c>
      <c r="J601" s="117"/>
      <c r="K601" s="117"/>
      <c r="L601" s="120">
        <v>46034</v>
      </c>
      <c r="M601" s="118" t="s">
        <v>21112</v>
      </c>
      <c r="N601" s="120">
        <v>46034</v>
      </c>
      <c r="O601" s="124" t="str">
        <f t="shared" si="9"/>
        <v>82381-7393221</v>
      </c>
      <c r="P601" t="str" cm="1">
        <f t="array" ref="P601">_xlfn.LET(_xlpm.s,_xlfn.SEQUENCE(25,1,0,1),_xlpm.off,CEILING(_xlpm.s/2,1)*IF(ISEVEN(_xlpm.s),1,-1),_xlpm.k,_xlfn.VSTACK($O601,VALUE($F601)&amp;($H601+_xlpm.off)),_xlpm.r,_xlfn.XLOOKUP(_xlpm.k,Table1[Column1],Table1[Column1],""),_xlpm.h,_xlfn._xlws.FILTER(_xlpm.r,_xlpm.r&lt;&gt;"",""),IFERROR(INDEX(_xlpm.h,1),""))</f>
        <v/>
      </c>
    </row>
    <row r="602" spans="1:16" x14ac:dyDescent="0.2">
      <c r="A602" s="117">
        <v>600</v>
      </c>
      <c r="B602" s="117">
        <v>510014</v>
      </c>
      <c r="C602" s="118" t="s">
        <v>20977</v>
      </c>
      <c r="D602" s="118" t="s">
        <v>18508</v>
      </c>
      <c r="E602" s="118" t="s">
        <v>20997</v>
      </c>
      <c r="F602" s="118">
        <v>80334</v>
      </c>
      <c r="G602" s="118" t="s">
        <v>19444</v>
      </c>
      <c r="H602" s="121">
        <v>4157933</v>
      </c>
      <c r="I602" s="120">
        <v>45983</v>
      </c>
      <c r="J602" s="117"/>
      <c r="K602" s="117"/>
      <c r="L602" s="120">
        <v>46034</v>
      </c>
      <c r="M602" s="118" t="s">
        <v>21112</v>
      </c>
      <c r="N602" s="120">
        <v>46034</v>
      </c>
      <c r="O602" s="124" t="str">
        <f t="shared" si="9"/>
        <v>80334-4157933</v>
      </c>
      <c r="P602" t="str" cm="1">
        <f t="array" ref="P602">_xlfn.LET(_xlpm.s,_xlfn.SEQUENCE(25,1,0,1),_xlpm.off,CEILING(_xlpm.s/2,1)*IF(ISEVEN(_xlpm.s),1,-1),_xlpm.k,_xlfn.VSTACK($O602,VALUE($F602)&amp;($H602+_xlpm.off)),_xlpm.r,_xlfn.XLOOKUP(_xlpm.k,Table1[Column1],Table1[Column1],""),_xlpm.h,_xlfn._xlws.FILTER(_xlpm.r,_xlpm.r&lt;&gt;"",""),IFERROR(INDEX(_xlpm.h,1),""))</f>
        <v/>
      </c>
    </row>
    <row r="603" spans="1:16" x14ac:dyDescent="0.2">
      <c r="A603" s="117">
        <v>601</v>
      </c>
      <c r="B603" s="117">
        <v>510015</v>
      </c>
      <c r="C603" s="118" t="s">
        <v>20977</v>
      </c>
      <c r="D603" s="118" t="s">
        <v>18508</v>
      </c>
      <c r="E603" s="118" t="s">
        <v>20997</v>
      </c>
      <c r="F603" s="118">
        <v>78550</v>
      </c>
      <c r="G603" s="118" t="s">
        <v>19398</v>
      </c>
      <c r="H603" s="121">
        <v>4699917</v>
      </c>
      <c r="I603" s="120">
        <v>45982</v>
      </c>
      <c r="J603" s="117"/>
      <c r="K603" s="117"/>
      <c r="L603" s="120">
        <v>46034</v>
      </c>
      <c r="M603" s="118" t="s">
        <v>21112</v>
      </c>
      <c r="N603" s="120">
        <v>46034</v>
      </c>
      <c r="O603" s="124" t="str">
        <f t="shared" si="9"/>
        <v>78550-4699917</v>
      </c>
      <c r="P603" t="str" cm="1">
        <f t="array" ref="P603">_xlfn.LET(_xlpm.s,_xlfn.SEQUENCE(25,1,0,1),_xlpm.off,CEILING(_xlpm.s/2,1)*IF(ISEVEN(_xlpm.s),1,-1),_xlpm.k,_xlfn.VSTACK($O603,VALUE($F603)&amp;($H603+_xlpm.off)),_xlpm.r,_xlfn.XLOOKUP(_xlpm.k,Table1[Column1],Table1[Column1],""),_xlpm.h,_xlfn._xlws.FILTER(_xlpm.r,_xlpm.r&lt;&gt;"",""),IFERROR(INDEX(_xlpm.h,1),""))</f>
        <v/>
      </c>
    </row>
    <row r="604" spans="1:16" x14ac:dyDescent="0.2">
      <c r="A604" s="117">
        <v>602</v>
      </c>
      <c r="B604" s="117">
        <v>510015</v>
      </c>
      <c r="C604" s="118" t="s">
        <v>20977</v>
      </c>
      <c r="D604" s="118" t="s">
        <v>18508</v>
      </c>
      <c r="E604" s="118" t="s">
        <v>20983</v>
      </c>
      <c r="F604" s="118">
        <v>13</v>
      </c>
      <c r="G604" s="118" t="s">
        <v>19383</v>
      </c>
      <c r="H604" s="119">
        <v>-704700</v>
      </c>
      <c r="I604" s="120">
        <v>46019</v>
      </c>
      <c r="J604" s="117"/>
      <c r="K604" s="117"/>
      <c r="L604" s="120">
        <v>46034</v>
      </c>
      <c r="M604" s="118" t="s">
        <v>21112</v>
      </c>
      <c r="N604" s="120">
        <v>46034</v>
      </c>
      <c r="O604" s="124" t="str">
        <f t="shared" si="9"/>
        <v>13704700</v>
      </c>
      <c r="P604" t="str" cm="1">
        <f t="array" ref="P604">_xlfn.LET(_xlpm.s,_xlfn.SEQUENCE(25,1,0,1),_xlpm.off,CEILING(_xlpm.s/2,1)*IF(ISEVEN(_xlpm.s),1,-1),_xlpm.k,_xlfn.VSTACK($O604,VALUE($F604)&amp;($H604+_xlpm.off)),_xlpm.r,_xlfn.XLOOKUP(_xlpm.k,Table1[Column1],Table1[Column1],""),_xlpm.h,_xlfn._xlws.FILTER(_xlpm.r,_xlpm.r&lt;&gt;"",""),IFERROR(INDEX(_xlpm.h,1),""))</f>
        <v/>
      </c>
    </row>
    <row r="605" spans="1:16" x14ac:dyDescent="0.2">
      <c r="A605" s="117">
        <v>603</v>
      </c>
      <c r="B605" s="117">
        <v>510015</v>
      </c>
      <c r="C605" s="118" t="s">
        <v>20977</v>
      </c>
      <c r="D605" s="118" t="s">
        <v>18508</v>
      </c>
      <c r="E605" s="118" t="s">
        <v>20997</v>
      </c>
      <c r="F605" s="118">
        <v>80047</v>
      </c>
      <c r="G605" s="118" t="s">
        <v>19425</v>
      </c>
      <c r="H605" s="121">
        <v>2571831</v>
      </c>
      <c r="I605" s="120">
        <v>45989</v>
      </c>
      <c r="J605" s="117"/>
      <c r="K605" s="117"/>
      <c r="L605" s="120">
        <v>46034</v>
      </c>
      <c r="M605" s="118" t="s">
        <v>21112</v>
      </c>
      <c r="N605" s="120">
        <v>46034</v>
      </c>
      <c r="O605" s="124" t="str">
        <f t="shared" si="9"/>
        <v>80047-2571831</v>
      </c>
      <c r="P605" t="str" cm="1">
        <f t="array" ref="P605">_xlfn.LET(_xlpm.s,_xlfn.SEQUENCE(25,1,0,1),_xlpm.off,CEILING(_xlpm.s/2,1)*IF(ISEVEN(_xlpm.s),1,-1),_xlpm.k,_xlfn.VSTACK($O605,VALUE($F605)&amp;($H605+_xlpm.off)),_xlpm.r,_xlfn.XLOOKUP(_xlpm.k,Table1[Column1],Table1[Column1],""),_xlpm.h,_xlfn._xlws.FILTER(_xlpm.r,_xlpm.r&lt;&gt;"",""),IFERROR(INDEX(_xlpm.h,1),""))</f>
        <v/>
      </c>
    </row>
    <row r="606" spans="1:16" x14ac:dyDescent="0.2">
      <c r="A606" s="117">
        <v>604</v>
      </c>
      <c r="B606" s="117">
        <v>510015</v>
      </c>
      <c r="C606" s="118" t="s">
        <v>20977</v>
      </c>
      <c r="D606" s="118" t="s">
        <v>18508</v>
      </c>
      <c r="E606" s="118" t="s">
        <v>20997</v>
      </c>
      <c r="F606" s="118">
        <v>80203</v>
      </c>
      <c r="G606" s="118" t="s">
        <v>19434</v>
      </c>
      <c r="H606" s="121">
        <v>1070483</v>
      </c>
      <c r="I606" s="120">
        <v>45982</v>
      </c>
      <c r="J606" s="117"/>
      <c r="K606" s="117"/>
      <c r="L606" s="120">
        <v>46034</v>
      </c>
      <c r="M606" s="118" t="s">
        <v>21112</v>
      </c>
      <c r="N606" s="120">
        <v>46034</v>
      </c>
      <c r="O606" s="124" t="str">
        <f t="shared" si="9"/>
        <v>80203-1070483</v>
      </c>
      <c r="P606" t="str" cm="1">
        <f t="array" ref="P606">_xlfn.LET(_xlpm.s,_xlfn.SEQUENCE(25,1,0,1),_xlpm.off,CEILING(_xlpm.s/2,1)*IF(ISEVEN(_xlpm.s),1,-1),_xlpm.k,_xlfn.VSTACK($O606,VALUE($F606)&amp;($H606+_xlpm.off)),_xlpm.r,_xlfn.XLOOKUP(_xlpm.k,Table1[Column1],Table1[Column1],""),_xlpm.h,_xlfn._xlws.FILTER(_xlpm.r,_xlpm.r&lt;&gt;"",""),IFERROR(INDEX(_xlpm.h,1),""))</f>
        <v/>
      </c>
    </row>
    <row r="607" spans="1:16" x14ac:dyDescent="0.2">
      <c r="A607" s="117">
        <v>605</v>
      </c>
      <c r="B607" s="117">
        <v>510015</v>
      </c>
      <c r="C607" s="118" t="s">
        <v>20977</v>
      </c>
      <c r="D607" s="118" t="s">
        <v>18508</v>
      </c>
      <c r="E607" s="118" t="s">
        <v>20997</v>
      </c>
      <c r="F607" s="118">
        <v>82191</v>
      </c>
      <c r="G607" s="118" t="s">
        <v>19467</v>
      </c>
      <c r="H607" s="121">
        <v>2128086</v>
      </c>
      <c r="I607" s="120">
        <v>45996</v>
      </c>
      <c r="J607" s="117"/>
      <c r="K607" s="117"/>
      <c r="L607" s="120">
        <v>46034</v>
      </c>
      <c r="M607" s="118" t="s">
        <v>21112</v>
      </c>
      <c r="N607" s="120">
        <v>46034</v>
      </c>
      <c r="O607" s="124" t="str">
        <f t="shared" si="9"/>
        <v>82191-2128086</v>
      </c>
      <c r="P607" t="str" cm="1">
        <f t="array" ref="P607">_xlfn.LET(_xlpm.s,_xlfn.SEQUENCE(25,1,0,1),_xlpm.off,CEILING(_xlpm.s/2,1)*IF(ISEVEN(_xlpm.s),1,-1),_xlpm.k,_xlfn.VSTACK($O607,VALUE($F607)&amp;($H607+_xlpm.off)),_xlpm.r,_xlfn.XLOOKUP(_xlpm.k,Table1[Column1],Table1[Column1],""),_xlpm.h,_xlfn._xlws.FILTER(_xlpm.r,_xlpm.r&lt;&gt;"",""),IFERROR(INDEX(_xlpm.h,1),""))</f>
        <v/>
      </c>
    </row>
    <row r="608" spans="1:16" x14ac:dyDescent="0.2">
      <c r="A608" s="117">
        <v>606</v>
      </c>
      <c r="B608" s="117">
        <v>510015</v>
      </c>
      <c r="C608" s="118" t="s">
        <v>20977</v>
      </c>
      <c r="D608" s="118" t="s">
        <v>18508</v>
      </c>
      <c r="E608" s="118" t="s">
        <v>20997</v>
      </c>
      <c r="F608" s="118">
        <v>82192</v>
      </c>
      <c r="G608" s="118" t="s">
        <v>19468</v>
      </c>
      <c r="H608" s="121">
        <v>482139</v>
      </c>
      <c r="I608" s="120">
        <v>45996</v>
      </c>
      <c r="J608" s="117"/>
      <c r="K608" s="117"/>
      <c r="L608" s="120">
        <v>46034</v>
      </c>
      <c r="M608" s="118" t="s">
        <v>21112</v>
      </c>
      <c r="N608" s="120">
        <v>46034</v>
      </c>
      <c r="O608" s="124" t="str">
        <f t="shared" si="9"/>
        <v>82192-482139</v>
      </c>
      <c r="P608" t="str" cm="1">
        <f t="array" ref="P608">_xlfn.LET(_xlpm.s,_xlfn.SEQUENCE(25,1,0,1),_xlpm.off,CEILING(_xlpm.s/2,1)*IF(ISEVEN(_xlpm.s),1,-1),_xlpm.k,_xlfn.VSTACK($O608,VALUE($F608)&amp;($H608+_xlpm.off)),_xlpm.r,_xlfn.XLOOKUP(_xlpm.k,Table1[Column1],Table1[Column1],""),_xlpm.h,_xlfn._xlws.FILTER(_xlpm.r,_xlpm.r&lt;&gt;"",""),IFERROR(INDEX(_xlpm.h,1),""))</f>
        <v/>
      </c>
    </row>
    <row r="609" spans="1:16" x14ac:dyDescent="0.2">
      <c r="A609" s="117">
        <v>607</v>
      </c>
      <c r="B609" s="117">
        <v>510015</v>
      </c>
      <c r="C609" s="118" t="s">
        <v>20977</v>
      </c>
      <c r="D609" s="118" t="s">
        <v>18508</v>
      </c>
      <c r="E609" s="118" t="s">
        <v>20997</v>
      </c>
      <c r="F609" s="118">
        <v>82193</v>
      </c>
      <c r="G609" s="118" t="s">
        <v>19469</v>
      </c>
      <c r="H609" s="121">
        <v>704700</v>
      </c>
      <c r="I609" s="120">
        <v>45996</v>
      </c>
      <c r="J609" s="117"/>
      <c r="K609" s="117"/>
      <c r="L609" s="120">
        <v>46034</v>
      </c>
      <c r="M609" s="118" t="s">
        <v>21112</v>
      </c>
      <c r="N609" s="120">
        <v>46034</v>
      </c>
      <c r="O609" s="124" t="str">
        <f t="shared" si="9"/>
        <v>82193-704700</v>
      </c>
      <c r="P609" t="str" cm="1">
        <f t="array" ref="P609">_xlfn.LET(_xlpm.s,_xlfn.SEQUENCE(25,1,0,1),_xlpm.off,CEILING(_xlpm.s/2,1)*IF(ISEVEN(_xlpm.s),1,-1),_xlpm.k,_xlfn.VSTACK($O609,VALUE($F609)&amp;($H609+_xlpm.off)),_xlpm.r,_xlfn.XLOOKUP(_xlpm.k,Table1[Column1],Table1[Column1],""),_xlpm.h,_xlfn._xlws.FILTER(_xlpm.r,_xlpm.r&lt;&gt;"",""),IFERROR(INDEX(_xlpm.h,1),""))</f>
        <v/>
      </c>
    </row>
    <row r="610" spans="1:16" x14ac:dyDescent="0.2">
      <c r="A610" s="117">
        <v>608</v>
      </c>
      <c r="B610" s="117">
        <v>510016</v>
      </c>
      <c r="C610" s="118" t="s">
        <v>20977</v>
      </c>
      <c r="D610" s="118" t="s">
        <v>18508</v>
      </c>
      <c r="E610" s="118" t="s">
        <v>20997</v>
      </c>
      <c r="F610" s="118">
        <v>77872</v>
      </c>
      <c r="G610" s="118" t="s">
        <v>19392</v>
      </c>
      <c r="H610" s="121">
        <v>2140965</v>
      </c>
      <c r="I610" s="120">
        <v>45982</v>
      </c>
      <c r="J610" s="117"/>
      <c r="K610" s="117"/>
      <c r="L610" s="120">
        <v>46034</v>
      </c>
      <c r="M610" s="118" t="s">
        <v>21112</v>
      </c>
      <c r="N610" s="120">
        <v>46034</v>
      </c>
      <c r="O610" s="124" t="str">
        <f t="shared" si="9"/>
        <v>77872-2140965</v>
      </c>
      <c r="P610" t="str" cm="1">
        <f t="array" ref="P610">_xlfn.LET(_xlpm.s,_xlfn.SEQUENCE(25,1,0,1),_xlpm.off,CEILING(_xlpm.s/2,1)*IF(ISEVEN(_xlpm.s),1,-1),_xlpm.k,_xlfn.VSTACK($O610,VALUE($F610)&amp;($H610+_xlpm.off)),_xlpm.r,_xlfn.XLOOKUP(_xlpm.k,Table1[Column1],Table1[Column1],""),_xlpm.h,_xlfn._xlws.FILTER(_xlpm.r,_xlpm.r&lt;&gt;"",""),IFERROR(INDEX(_xlpm.h,1),""))</f>
        <v/>
      </c>
    </row>
    <row r="611" spans="1:16" x14ac:dyDescent="0.2">
      <c r="A611" s="117">
        <v>609</v>
      </c>
      <c r="B611" s="117">
        <v>510016</v>
      </c>
      <c r="C611" s="118" t="s">
        <v>20977</v>
      </c>
      <c r="D611" s="118" t="s">
        <v>18508</v>
      </c>
      <c r="E611" s="118" t="s">
        <v>20997</v>
      </c>
      <c r="F611" s="118">
        <v>79370</v>
      </c>
      <c r="G611" s="118" t="s">
        <v>19413</v>
      </c>
      <c r="H611" s="121">
        <v>704700</v>
      </c>
      <c r="I611" s="120">
        <v>45989</v>
      </c>
      <c r="J611" s="117"/>
      <c r="K611" s="117"/>
      <c r="L611" s="120">
        <v>46034</v>
      </c>
      <c r="M611" s="118" t="s">
        <v>21112</v>
      </c>
      <c r="N611" s="120">
        <v>46034</v>
      </c>
      <c r="O611" s="124" t="str">
        <f t="shared" si="9"/>
        <v>79370-704700</v>
      </c>
      <c r="P611" t="str" cm="1">
        <f t="array" ref="P611">_xlfn.LET(_xlpm.s,_xlfn.SEQUENCE(25,1,0,1),_xlpm.off,CEILING(_xlpm.s/2,1)*IF(ISEVEN(_xlpm.s),1,-1),_xlpm.k,_xlfn.VSTACK($O611,VALUE($F611)&amp;($H611+_xlpm.off)),_xlpm.r,_xlfn.XLOOKUP(_xlpm.k,Table1[Column1],Table1[Column1],""),_xlpm.h,_xlfn._xlws.FILTER(_xlpm.r,_xlpm.r&lt;&gt;"",""),IFERROR(INDEX(_xlpm.h,1),""))</f>
        <v/>
      </c>
    </row>
    <row r="612" spans="1:16" x14ac:dyDescent="0.2">
      <c r="A612" s="117">
        <v>610</v>
      </c>
      <c r="B612" s="117">
        <v>510016</v>
      </c>
      <c r="C612" s="118" t="s">
        <v>20977</v>
      </c>
      <c r="D612" s="118" t="s">
        <v>18508</v>
      </c>
      <c r="E612" s="118" t="s">
        <v>20997</v>
      </c>
      <c r="F612" s="118">
        <v>79371</v>
      </c>
      <c r="G612" s="118" t="s">
        <v>19414</v>
      </c>
      <c r="H612" s="121">
        <v>873666</v>
      </c>
      <c r="I612" s="120">
        <v>45989</v>
      </c>
      <c r="J612" s="117"/>
      <c r="K612" s="117"/>
      <c r="L612" s="120">
        <v>46034</v>
      </c>
      <c r="M612" s="118" t="s">
        <v>21112</v>
      </c>
      <c r="N612" s="120">
        <v>46034</v>
      </c>
      <c r="O612" s="124" t="str">
        <f t="shared" si="9"/>
        <v>79371-873666</v>
      </c>
      <c r="P612" t="str" cm="1">
        <f t="array" ref="P612">_xlfn.LET(_xlpm.s,_xlfn.SEQUENCE(25,1,0,1),_xlpm.off,CEILING(_xlpm.s/2,1)*IF(ISEVEN(_xlpm.s),1,-1),_xlpm.k,_xlfn.VSTACK($O612,VALUE($F612)&amp;($H612+_xlpm.off)),_xlpm.r,_xlfn.XLOOKUP(_xlpm.k,Table1[Column1],Table1[Column1],""),_xlpm.h,_xlfn._xlws.FILTER(_xlpm.r,_xlpm.r&lt;&gt;"",""),IFERROR(INDEX(_xlpm.h,1),""))</f>
        <v/>
      </c>
    </row>
    <row r="613" spans="1:16" x14ac:dyDescent="0.2">
      <c r="A613" s="117">
        <v>611</v>
      </c>
      <c r="B613" s="117">
        <v>510016</v>
      </c>
      <c r="C613" s="118" t="s">
        <v>20977</v>
      </c>
      <c r="D613" s="118" t="s">
        <v>18508</v>
      </c>
      <c r="E613" s="118" t="s">
        <v>20997</v>
      </c>
      <c r="F613" s="118">
        <v>80046</v>
      </c>
      <c r="G613" s="118" t="s">
        <v>19424</v>
      </c>
      <c r="H613" s="121">
        <v>2469339</v>
      </c>
      <c r="I613" s="120">
        <v>45992</v>
      </c>
      <c r="J613" s="117"/>
      <c r="K613" s="117"/>
      <c r="L613" s="120">
        <v>46034</v>
      </c>
      <c r="M613" s="118" t="s">
        <v>21112</v>
      </c>
      <c r="N613" s="120">
        <v>46034</v>
      </c>
      <c r="O613" s="124" t="str">
        <f t="shared" si="9"/>
        <v>80046-2469339</v>
      </c>
      <c r="P613" t="str" cm="1">
        <f t="array" ref="P613">_xlfn.LET(_xlpm.s,_xlfn.SEQUENCE(25,1,0,1),_xlpm.off,CEILING(_xlpm.s/2,1)*IF(ISEVEN(_xlpm.s),1,-1),_xlpm.k,_xlfn.VSTACK($O613,VALUE($F613)&amp;($H613+_xlpm.off)),_xlpm.r,_xlfn.XLOOKUP(_xlpm.k,Table1[Column1],Table1[Column1],""),_xlpm.h,_xlfn._xlws.FILTER(_xlpm.r,_xlpm.r&lt;&gt;"",""),IFERROR(INDEX(_xlpm.h,1),""))</f>
        <v/>
      </c>
    </row>
    <row r="614" spans="1:16" x14ac:dyDescent="0.2">
      <c r="A614" s="117">
        <v>612</v>
      </c>
      <c r="B614" s="117">
        <v>510017</v>
      </c>
      <c r="C614" s="118" t="s">
        <v>20977</v>
      </c>
      <c r="D614" s="118" t="s">
        <v>18508</v>
      </c>
      <c r="E614" s="118" t="s">
        <v>20997</v>
      </c>
      <c r="F614" s="118">
        <v>80045</v>
      </c>
      <c r="G614" s="118" t="s">
        <v>19423</v>
      </c>
      <c r="H614" s="121">
        <v>680400</v>
      </c>
      <c r="I614" s="120">
        <v>45990</v>
      </c>
      <c r="J614" s="117"/>
      <c r="K614" s="117"/>
      <c r="L614" s="120">
        <v>46034</v>
      </c>
      <c r="M614" s="118" t="s">
        <v>21112</v>
      </c>
      <c r="N614" s="120">
        <v>46034</v>
      </c>
      <c r="O614" s="124" t="str">
        <f t="shared" si="9"/>
        <v>80045-680400</v>
      </c>
      <c r="P614" t="str" cm="1">
        <f t="array" ref="P614">_xlfn.LET(_xlpm.s,_xlfn.SEQUENCE(25,1,0,1),_xlpm.off,CEILING(_xlpm.s/2,1)*IF(ISEVEN(_xlpm.s),1,-1),_xlpm.k,_xlfn.VSTACK($O614,VALUE($F614)&amp;($H614+_xlpm.off)),_xlpm.r,_xlfn.XLOOKUP(_xlpm.k,Table1[Column1],Table1[Column1],""),_xlpm.h,_xlfn._xlws.FILTER(_xlpm.r,_xlpm.r&lt;&gt;"",""),IFERROR(INDEX(_xlpm.h,1),""))</f>
        <v/>
      </c>
    </row>
    <row r="615" spans="1:16" x14ac:dyDescent="0.2">
      <c r="A615" s="117">
        <v>613</v>
      </c>
      <c r="B615" s="117">
        <v>510017</v>
      </c>
      <c r="C615" s="118" t="s">
        <v>20977</v>
      </c>
      <c r="D615" s="118" t="s">
        <v>18508</v>
      </c>
      <c r="E615" s="118" t="s">
        <v>20997</v>
      </c>
      <c r="F615" s="118">
        <v>78553</v>
      </c>
      <c r="G615" s="118" t="s">
        <v>19401</v>
      </c>
      <c r="H615" s="121">
        <v>541971</v>
      </c>
      <c r="I615" s="120">
        <v>45988</v>
      </c>
      <c r="J615" s="117"/>
      <c r="K615" s="117"/>
      <c r="L615" s="120">
        <v>46034</v>
      </c>
      <c r="M615" s="118" t="s">
        <v>21112</v>
      </c>
      <c r="N615" s="120">
        <v>46034</v>
      </c>
      <c r="O615" s="124" t="str">
        <f t="shared" si="9"/>
        <v>78553-541971</v>
      </c>
      <c r="P615" t="str" cm="1">
        <f t="array" ref="P615">_xlfn.LET(_xlpm.s,_xlfn.SEQUENCE(25,1,0,1),_xlpm.off,CEILING(_xlpm.s/2,1)*IF(ISEVEN(_xlpm.s),1,-1),_xlpm.k,_xlfn.VSTACK($O615,VALUE($F615)&amp;($H615+_xlpm.off)),_xlpm.r,_xlfn.XLOOKUP(_xlpm.k,Table1[Column1],Table1[Column1],""),_xlpm.h,_xlfn._xlws.FILTER(_xlpm.r,_xlpm.r&lt;&gt;"",""),IFERROR(INDEX(_xlpm.h,1),""))</f>
        <v/>
      </c>
    </row>
    <row r="616" spans="1:16" x14ac:dyDescent="0.2">
      <c r="A616" s="117">
        <v>614</v>
      </c>
      <c r="B616" s="117">
        <v>510017</v>
      </c>
      <c r="C616" s="118" t="s">
        <v>20977</v>
      </c>
      <c r="D616" s="118" t="s">
        <v>18508</v>
      </c>
      <c r="E616" s="118" t="s">
        <v>20997</v>
      </c>
      <c r="F616" s="118">
        <v>78554</v>
      </c>
      <c r="G616" s="118" t="s">
        <v>19402</v>
      </c>
      <c r="H616" s="121">
        <v>4157933</v>
      </c>
      <c r="I616" s="120">
        <v>45985</v>
      </c>
      <c r="J616" s="117"/>
      <c r="K616" s="117"/>
      <c r="L616" s="120">
        <v>46034</v>
      </c>
      <c r="M616" s="118" t="s">
        <v>21112</v>
      </c>
      <c r="N616" s="120">
        <v>46034</v>
      </c>
      <c r="O616" s="124" t="str">
        <f t="shared" si="9"/>
        <v>78554-4157933</v>
      </c>
      <c r="P616" t="str" cm="1">
        <f t="array" ref="P616">_xlfn.LET(_xlpm.s,_xlfn.SEQUENCE(25,1,0,1),_xlpm.off,CEILING(_xlpm.s/2,1)*IF(ISEVEN(_xlpm.s),1,-1),_xlpm.k,_xlfn.VSTACK($O616,VALUE($F616)&amp;($H616+_xlpm.off)),_xlpm.r,_xlfn.XLOOKUP(_xlpm.k,Table1[Column1],Table1[Column1],""),_xlpm.h,_xlfn._xlws.FILTER(_xlpm.r,_xlpm.r&lt;&gt;"",""),IFERROR(INDEX(_xlpm.h,1),""))</f>
        <v/>
      </c>
    </row>
    <row r="617" spans="1:16" x14ac:dyDescent="0.2">
      <c r="A617" s="117">
        <v>615</v>
      </c>
      <c r="B617" s="117">
        <v>510017</v>
      </c>
      <c r="C617" s="118" t="s">
        <v>20977</v>
      </c>
      <c r="D617" s="118" t="s">
        <v>18508</v>
      </c>
      <c r="E617" s="118" t="s">
        <v>20997</v>
      </c>
      <c r="F617" s="118">
        <v>78552</v>
      </c>
      <c r="G617" s="118" t="s">
        <v>19400</v>
      </c>
      <c r="H617" s="121">
        <v>3897248</v>
      </c>
      <c r="I617" s="120">
        <v>45985</v>
      </c>
      <c r="J617" s="117"/>
      <c r="K617" s="117"/>
      <c r="L617" s="120">
        <v>46034</v>
      </c>
      <c r="M617" s="118" t="s">
        <v>21112</v>
      </c>
      <c r="N617" s="120">
        <v>46034</v>
      </c>
      <c r="O617" s="124" t="str">
        <f t="shared" si="9"/>
        <v>78552-3897248</v>
      </c>
      <c r="P617" t="str" cm="1">
        <f t="array" ref="P617">_xlfn.LET(_xlpm.s,_xlfn.SEQUENCE(25,1,0,1),_xlpm.off,CEILING(_xlpm.s/2,1)*IF(ISEVEN(_xlpm.s),1,-1),_xlpm.k,_xlfn.VSTACK($O617,VALUE($F617)&amp;($H617+_xlpm.off)),_xlpm.r,_xlfn.XLOOKUP(_xlpm.k,Table1[Column1],Table1[Column1],""),_xlpm.h,_xlfn._xlws.FILTER(_xlpm.r,_xlpm.r&lt;&gt;"",""),IFERROR(INDEX(_xlpm.h,1),""))</f>
        <v/>
      </c>
    </row>
    <row r="618" spans="1:16" x14ac:dyDescent="0.2">
      <c r="A618" s="117">
        <v>616</v>
      </c>
      <c r="B618" s="117">
        <v>510017</v>
      </c>
      <c r="C618" s="118" t="s">
        <v>20977</v>
      </c>
      <c r="D618" s="118" t="s">
        <v>18508</v>
      </c>
      <c r="E618" s="118" t="s">
        <v>20997</v>
      </c>
      <c r="F618" s="118">
        <v>82188</v>
      </c>
      <c r="G618" s="118" t="s">
        <v>19466</v>
      </c>
      <c r="H618" s="121">
        <v>482139</v>
      </c>
      <c r="I618" s="120">
        <v>45997</v>
      </c>
      <c r="J618" s="117"/>
      <c r="K618" s="117"/>
      <c r="L618" s="120">
        <v>46034</v>
      </c>
      <c r="M618" s="118" t="s">
        <v>21112</v>
      </c>
      <c r="N618" s="120">
        <v>46034</v>
      </c>
      <c r="O618" s="124" t="str">
        <f t="shared" si="9"/>
        <v>82188-482139</v>
      </c>
      <c r="P618" t="str" cm="1">
        <f t="array" ref="P618">_xlfn.LET(_xlpm.s,_xlfn.SEQUENCE(25,1,0,1),_xlpm.off,CEILING(_xlpm.s/2,1)*IF(ISEVEN(_xlpm.s),1,-1),_xlpm.k,_xlfn.VSTACK($O618,VALUE($F618)&amp;($H618+_xlpm.off)),_xlpm.r,_xlfn.XLOOKUP(_xlpm.k,Table1[Column1],Table1[Column1],""),_xlpm.h,_xlfn._xlws.FILTER(_xlpm.r,_xlpm.r&lt;&gt;"",""),IFERROR(INDEX(_xlpm.h,1),""))</f>
        <v/>
      </c>
    </row>
    <row r="619" spans="1:16" x14ac:dyDescent="0.2">
      <c r="A619" s="117">
        <v>617</v>
      </c>
      <c r="B619" s="117">
        <v>510017</v>
      </c>
      <c r="C619" s="118" t="s">
        <v>20977</v>
      </c>
      <c r="D619" s="118" t="s">
        <v>18508</v>
      </c>
      <c r="E619" s="118" t="s">
        <v>20997</v>
      </c>
      <c r="F619" s="118">
        <v>82187</v>
      </c>
      <c r="G619" s="118" t="s">
        <v>19465</v>
      </c>
      <c r="H619" s="121">
        <v>1928556</v>
      </c>
      <c r="I619" s="120">
        <v>45997</v>
      </c>
      <c r="J619" s="117"/>
      <c r="K619" s="117"/>
      <c r="L619" s="120">
        <v>46034</v>
      </c>
      <c r="M619" s="118" t="s">
        <v>21112</v>
      </c>
      <c r="N619" s="120">
        <v>46034</v>
      </c>
      <c r="O619" s="124" t="str">
        <f t="shared" si="9"/>
        <v>82187-1928556</v>
      </c>
      <c r="P619" t="str" cm="1">
        <f t="array" ref="P619">_xlfn.LET(_xlpm.s,_xlfn.SEQUENCE(25,1,0,1),_xlpm.off,CEILING(_xlpm.s/2,1)*IF(ISEVEN(_xlpm.s),1,-1),_xlpm.k,_xlfn.VSTACK($O619,VALUE($F619)&amp;($H619+_xlpm.off)),_xlpm.r,_xlfn.XLOOKUP(_xlpm.k,Table1[Column1],Table1[Column1],""),_xlpm.h,_xlfn._xlws.FILTER(_xlpm.r,_xlpm.r&lt;&gt;"",""),IFERROR(INDEX(_xlpm.h,1),""))</f>
        <v/>
      </c>
    </row>
    <row r="620" spans="1:16" x14ac:dyDescent="0.2">
      <c r="A620" s="117">
        <v>618</v>
      </c>
      <c r="B620" s="117">
        <v>510017</v>
      </c>
      <c r="C620" s="118" t="s">
        <v>20977</v>
      </c>
      <c r="D620" s="118" t="s">
        <v>18508</v>
      </c>
      <c r="E620" s="118" t="s">
        <v>20997</v>
      </c>
      <c r="F620" s="118">
        <v>81296</v>
      </c>
      <c r="G620" s="118" t="s">
        <v>19447</v>
      </c>
      <c r="H620" s="121">
        <v>3642314</v>
      </c>
      <c r="I620" s="120">
        <v>45994</v>
      </c>
      <c r="J620" s="117"/>
      <c r="K620" s="117"/>
      <c r="L620" s="120">
        <v>46034</v>
      </c>
      <c r="M620" s="118" t="s">
        <v>21112</v>
      </c>
      <c r="N620" s="120">
        <v>46034</v>
      </c>
      <c r="O620" s="124" t="str">
        <f t="shared" si="9"/>
        <v>81296-3642314</v>
      </c>
      <c r="P620" t="str" cm="1">
        <f t="array" ref="P620">_xlfn.LET(_xlpm.s,_xlfn.SEQUENCE(25,1,0,1),_xlpm.off,CEILING(_xlpm.s/2,1)*IF(ISEVEN(_xlpm.s),1,-1),_xlpm.k,_xlfn.VSTACK($O620,VALUE($F620)&amp;($H620+_xlpm.off)),_xlpm.r,_xlfn.XLOOKUP(_xlpm.k,Table1[Column1],Table1[Column1],""),_xlpm.h,_xlfn._xlws.FILTER(_xlpm.r,_xlpm.r&lt;&gt;"",""),IFERROR(INDEX(_xlpm.h,1),""))</f>
        <v/>
      </c>
    </row>
    <row r="621" spans="1:16" x14ac:dyDescent="0.2">
      <c r="A621" s="117">
        <v>619</v>
      </c>
      <c r="B621" s="117">
        <v>510018</v>
      </c>
      <c r="C621" s="118" t="s">
        <v>20977</v>
      </c>
      <c r="D621" s="118" t="s">
        <v>18508</v>
      </c>
      <c r="E621" s="118" t="s">
        <v>20997</v>
      </c>
      <c r="F621" s="118">
        <v>82174</v>
      </c>
      <c r="G621" s="118" t="s">
        <v>19457</v>
      </c>
      <c r="H621" s="121">
        <v>1385100</v>
      </c>
      <c r="I621" s="120">
        <v>45994</v>
      </c>
      <c r="J621" s="117"/>
      <c r="K621" s="117"/>
      <c r="L621" s="120">
        <v>46034</v>
      </c>
      <c r="M621" s="118" t="s">
        <v>21112</v>
      </c>
      <c r="N621" s="120">
        <v>46034</v>
      </c>
      <c r="O621" s="124" t="str">
        <f t="shared" si="9"/>
        <v>82174-1385100</v>
      </c>
      <c r="P621" t="str" cm="1">
        <f t="array" ref="P621">_xlfn.LET(_xlpm.s,_xlfn.SEQUENCE(25,1,0,1),_xlpm.off,CEILING(_xlpm.s/2,1)*IF(ISEVEN(_xlpm.s),1,-1),_xlpm.k,_xlfn.VSTACK($O621,VALUE($F621)&amp;($H621+_xlpm.off)),_xlpm.r,_xlfn.XLOOKUP(_xlpm.k,Table1[Column1],Table1[Column1],""),_xlpm.h,_xlfn._xlws.FILTER(_xlpm.r,_xlpm.r&lt;&gt;"",""),IFERROR(INDEX(_xlpm.h,1),""))</f>
        <v/>
      </c>
    </row>
    <row r="622" spans="1:16" x14ac:dyDescent="0.2">
      <c r="A622" s="117">
        <v>620</v>
      </c>
      <c r="B622" s="117">
        <v>510018</v>
      </c>
      <c r="C622" s="118" t="s">
        <v>20977</v>
      </c>
      <c r="D622" s="118" t="s">
        <v>18508</v>
      </c>
      <c r="E622" s="118" t="s">
        <v>20997</v>
      </c>
      <c r="F622" s="118">
        <v>82173</v>
      </c>
      <c r="G622" s="118" t="s">
        <v>19456</v>
      </c>
      <c r="H622" s="121">
        <v>758768</v>
      </c>
      <c r="I622" s="120">
        <v>45994</v>
      </c>
      <c r="J622" s="117"/>
      <c r="K622" s="117"/>
      <c r="L622" s="120">
        <v>46034</v>
      </c>
      <c r="M622" s="118" t="s">
        <v>21112</v>
      </c>
      <c r="N622" s="120">
        <v>46034</v>
      </c>
      <c r="O622" s="124" t="str">
        <f t="shared" si="9"/>
        <v>82173-758768</v>
      </c>
      <c r="P622" t="str" cm="1">
        <f t="array" ref="P622">_xlfn.LET(_xlpm.s,_xlfn.SEQUENCE(25,1,0,1),_xlpm.off,CEILING(_xlpm.s/2,1)*IF(ISEVEN(_xlpm.s),1,-1),_xlpm.k,_xlfn.VSTACK($O622,VALUE($F622)&amp;($H622+_xlpm.off)),_xlpm.r,_xlfn.XLOOKUP(_xlpm.k,Table1[Column1],Table1[Column1],""),_xlpm.h,_xlfn._xlws.FILTER(_xlpm.r,_xlpm.r&lt;&gt;"",""),IFERROR(INDEX(_xlpm.h,1),""))</f>
        <v/>
      </c>
    </row>
    <row r="623" spans="1:16" x14ac:dyDescent="0.2">
      <c r="A623" s="117">
        <v>621</v>
      </c>
      <c r="B623" s="117">
        <v>510018</v>
      </c>
      <c r="C623" s="118" t="s">
        <v>20977</v>
      </c>
      <c r="D623" s="118" t="s">
        <v>18508</v>
      </c>
      <c r="E623" s="118" t="s">
        <v>20997</v>
      </c>
      <c r="F623" s="118">
        <v>82172</v>
      </c>
      <c r="G623" s="118" t="s">
        <v>19455</v>
      </c>
      <c r="H623" s="121">
        <v>2857599</v>
      </c>
      <c r="I623" s="120">
        <v>45994</v>
      </c>
      <c r="J623" s="117"/>
      <c r="K623" s="117"/>
      <c r="L623" s="120">
        <v>46034</v>
      </c>
      <c r="M623" s="118" t="s">
        <v>21112</v>
      </c>
      <c r="N623" s="120">
        <v>46034</v>
      </c>
      <c r="O623" s="124" t="str">
        <f t="shared" si="9"/>
        <v>82172-2857599</v>
      </c>
      <c r="P623" t="str" cm="1">
        <f t="array" ref="P623">_xlfn.LET(_xlpm.s,_xlfn.SEQUENCE(25,1,0,1),_xlpm.off,CEILING(_xlpm.s/2,1)*IF(ISEVEN(_xlpm.s),1,-1),_xlpm.k,_xlfn.VSTACK($O623,VALUE($F623)&amp;($H623+_xlpm.off)),_xlpm.r,_xlfn.XLOOKUP(_xlpm.k,Table1[Column1],Table1[Column1],""),_xlpm.h,_xlfn._xlws.FILTER(_xlpm.r,_xlpm.r&lt;&gt;"",""),IFERROR(INDEX(_xlpm.h,1),""))</f>
        <v/>
      </c>
    </row>
    <row r="624" spans="1:16" x14ac:dyDescent="0.2">
      <c r="A624" s="117">
        <v>622</v>
      </c>
      <c r="B624" s="117">
        <v>510018</v>
      </c>
      <c r="C624" s="118" t="s">
        <v>20977</v>
      </c>
      <c r="D624" s="118" t="s">
        <v>18508</v>
      </c>
      <c r="E624" s="118" t="s">
        <v>20997</v>
      </c>
      <c r="F624" s="118">
        <v>82171</v>
      </c>
      <c r="G624" s="118" t="s">
        <v>19454</v>
      </c>
      <c r="H624" s="121">
        <v>482139</v>
      </c>
      <c r="I624" s="120">
        <v>45994</v>
      </c>
      <c r="J624" s="117"/>
      <c r="K624" s="117"/>
      <c r="L624" s="120">
        <v>46034</v>
      </c>
      <c r="M624" s="118" t="s">
        <v>21112</v>
      </c>
      <c r="N624" s="120">
        <v>46034</v>
      </c>
      <c r="O624" s="124" t="str">
        <f t="shared" si="9"/>
        <v>82171-482139</v>
      </c>
      <c r="P624" t="str" cm="1">
        <f t="array" ref="P624">_xlfn.LET(_xlpm.s,_xlfn.SEQUENCE(25,1,0,1),_xlpm.off,CEILING(_xlpm.s/2,1)*IF(ISEVEN(_xlpm.s),1,-1),_xlpm.k,_xlfn.VSTACK($O624,VALUE($F624)&amp;($H624+_xlpm.off)),_xlpm.r,_xlfn.XLOOKUP(_xlpm.k,Table1[Column1],Table1[Column1],""),_xlpm.h,_xlfn._xlws.FILTER(_xlpm.r,_xlpm.r&lt;&gt;"",""),IFERROR(INDEX(_xlpm.h,1),""))</f>
        <v/>
      </c>
    </row>
    <row r="625" spans="1:16" x14ac:dyDescent="0.2">
      <c r="A625" s="117">
        <v>623</v>
      </c>
      <c r="B625" s="117">
        <v>510018</v>
      </c>
      <c r="C625" s="118" t="s">
        <v>20977</v>
      </c>
      <c r="D625" s="118" t="s">
        <v>18508</v>
      </c>
      <c r="E625" s="118" t="s">
        <v>20997</v>
      </c>
      <c r="F625" s="118">
        <v>80040</v>
      </c>
      <c r="G625" s="118" t="s">
        <v>19418</v>
      </c>
      <c r="H625" s="121">
        <v>1070483</v>
      </c>
      <c r="I625" s="120">
        <v>45988</v>
      </c>
      <c r="J625" s="117"/>
      <c r="K625" s="117"/>
      <c r="L625" s="120">
        <v>46034</v>
      </c>
      <c r="M625" s="118" t="s">
        <v>21112</v>
      </c>
      <c r="N625" s="120">
        <v>46034</v>
      </c>
      <c r="O625" s="124" t="str">
        <f t="shared" si="9"/>
        <v>80040-1070483</v>
      </c>
      <c r="P625" t="str" cm="1">
        <f t="array" ref="P625">_xlfn.LET(_xlpm.s,_xlfn.SEQUENCE(25,1,0,1),_xlpm.off,CEILING(_xlpm.s/2,1)*IF(ISEVEN(_xlpm.s),1,-1),_xlpm.k,_xlfn.VSTACK($O625,VALUE($F625)&amp;($H625+_xlpm.off)),_xlpm.r,_xlfn.XLOOKUP(_xlpm.k,Table1[Column1],Table1[Column1],""),_xlpm.h,_xlfn._xlws.FILTER(_xlpm.r,_xlpm.r&lt;&gt;"",""),IFERROR(INDEX(_xlpm.h,1),""))</f>
        <v/>
      </c>
    </row>
    <row r="626" spans="1:16" x14ac:dyDescent="0.2">
      <c r="A626" s="117">
        <v>624</v>
      </c>
      <c r="B626" s="117">
        <v>510018</v>
      </c>
      <c r="C626" s="118" t="s">
        <v>20977</v>
      </c>
      <c r="D626" s="118" t="s">
        <v>18508</v>
      </c>
      <c r="E626" s="118" t="s">
        <v>20997</v>
      </c>
      <c r="F626" s="118">
        <v>80039</v>
      </c>
      <c r="G626" s="118" t="s">
        <v>19417</v>
      </c>
      <c r="H626" s="121">
        <v>541971</v>
      </c>
      <c r="I626" s="120">
        <v>45988</v>
      </c>
      <c r="J626" s="117"/>
      <c r="K626" s="117"/>
      <c r="L626" s="120">
        <v>46034</v>
      </c>
      <c r="M626" s="118" t="s">
        <v>21112</v>
      </c>
      <c r="N626" s="120">
        <v>46034</v>
      </c>
      <c r="O626" s="124" t="str">
        <f t="shared" si="9"/>
        <v>80039-541971</v>
      </c>
      <c r="P626" t="str" cm="1">
        <f t="array" ref="P626">_xlfn.LET(_xlpm.s,_xlfn.SEQUENCE(25,1,0,1),_xlpm.off,CEILING(_xlpm.s/2,1)*IF(ISEVEN(_xlpm.s),1,-1),_xlpm.k,_xlfn.VSTACK($O626,VALUE($F626)&amp;($H626+_xlpm.off)),_xlpm.r,_xlfn.XLOOKUP(_xlpm.k,Table1[Column1],Table1[Column1],""),_xlpm.h,_xlfn._xlws.FILTER(_xlpm.r,_xlpm.r&lt;&gt;"",""),IFERROR(INDEX(_xlpm.h,1),""))</f>
        <v/>
      </c>
    </row>
    <row r="627" spans="1:16" x14ac:dyDescent="0.2">
      <c r="A627" s="117">
        <v>625</v>
      </c>
      <c r="B627" s="117">
        <v>510019</v>
      </c>
      <c r="C627" s="118" t="s">
        <v>20977</v>
      </c>
      <c r="D627" s="118" t="s">
        <v>18508</v>
      </c>
      <c r="E627" s="118" t="s">
        <v>20987</v>
      </c>
      <c r="F627" s="118">
        <v>3</v>
      </c>
      <c r="G627" s="118" t="s">
        <v>19380</v>
      </c>
      <c r="H627" s="119">
        <v>-385711</v>
      </c>
      <c r="I627" s="120">
        <v>46022</v>
      </c>
      <c r="J627" s="117"/>
      <c r="K627" s="117"/>
      <c r="L627" s="120">
        <v>46034</v>
      </c>
      <c r="M627" s="118" t="s">
        <v>21112</v>
      </c>
      <c r="N627" s="120">
        <v>46034</v>
      </c>
      <c r="O627" s="124" t="str">
        <f t="shared" si="9"/>
        <v>3385711</v>
      </c>
      <c r="P627" t="str" cm="1">
        <f t="array" ref="P627">_xlfn.LET(_xlpm.s,_xlfn.SEQUENCE(25,1,0,1),_xlpm.off,CEILING(_xlpm.s/2,1)*IF(ISEVEN(_xlpm.s),1,-1),_xlpm.k,_xlfn.VSTACK($O627,VALUE($F627)&amp;($H627+_xlpm.off)),_xlpm.r,_xlfn.XLOOKUP(_xlpm.k,Table1[Column1],Table1[Column1],""),_xlpm.h,_xlfn._xlws.FILTER(_xlpm.r,_xlpm.r&lt;&gt;"",""),IFERROR(INDEX(_xlpm.h,1),""))</f>
        <v/>
      </c>
    </row>
    <row r="628" spans="1:16" x14ac:dyDescent="0.2">
      <c r="A628" s="117">
        <v>626</v>
      </c>
      <c r="B628" s="117">
        <v>510019</v>
      </c>
      <c r="C628" s="118" t="s">
        <v>20977</v>
      </c>
      <c r="D628" s="118" t="s">
        <v>18508</v>
      </c>
      <c r="E628" s="118" t="s">
        <v>20997</v>
      </c>
      <c r="F628" s="118">
        <v>82175</v>
      </c>
      <c r="G628" s="118" t="s">
        <v>19458</v>
      </c>
      <c r="H628" s="121">
        <v>704700</v>
      </c>
      <c r="I628" s="120">
        <v>45995</v>
      </c>
      <c r="J628" s="117"/>
      <c r="K628" s="117"/>
      <c r="L628" s="120">
        <v>46034</v>
      </c>
      <c r="M628" s="118" t="s">
        <v>21112</v>
      </c>
      <c r="N628" s="120">
        <v>46034</v>
      </c>
      <c r="O628" s="124" t="str">
        <f t="shared" si="9"/>
        <v>82175-704700</v>
      </c>
      <c r="P628" t="str" cm="1">
        <f t="array" ref="P628">_xlfn.LET(_xlpm.s,_xlfn.SEQUENCE(25,1,0,1),_xlpm.off,CEILING(_xlpm.s/2,1)*IF(ISEVEN(_xlpm.s),1,-1),_xlpm.k,_xlfn.VSTACK($O628,VALUE($F628)&amp;($H628+_xlpm.off)),_xlpm.r,_xlfn.XLOOKUP(_xlpm.k,Table1[Column1],Table1[Column1],""),_xlpm.h,_xlfn._xlws.FILTER(_xlpm.r,_xlpm.r&lt;&gt;"",""),IFERROR(INDEX(_xlpm.h,1),""))</f>
        <v/>
      </c>
    </row>
    <row r="629" spans="1:16" x14ac:dyDescent="0.2">
      <c r="A629" s="117">
        <v>627</v>
      </c>
      <c r="B629" s="117">
        <v>510019</v>
      </c>
      <c r="C629" s="118" t="s">
        <v>20977</v>
      </c>
      <c r="D629" s="118" t="s">
        <v>18508</v>
      </c>
      <c r="E629" s="118" t="s">
        <v>20987</v>
      </c>
      <c r="F629" s="118">
        <v>5</v>
      </c>
      <c r="G629" s="118" t="s">
        <v>19381</v>
      </c>
      <c r="H629" s="119">
        <v>-1633033</v>
      </c>
      <c r="I629" s="120">
        <v>46022</v>
      </c>
      <c r="J629" s="117"/>
      <c r="K629" s="117"/>
      <c r="L629" s="120">
        <v>46034</v>
      </c>
      <c r="M629" s="118" t="s">
        <v>21112</v>
      </c>
      <c r="N629" s="120">
        <v>46034</v>
      </c>
      <c r="O629" s="124" t="str">
        <f t="shared" si="9"/>
        <v>51633033</v>
      </c>
      <c r="P629" t="str" cm="1">
        <f t="array" ref="P629">_xlfn.LET(_xlpm.s,_xlfn.SEQUENCE(25,1,0,1),_xlpm.off,CEILING(_xlpm.s/2,1)*IF(ISEVEN(_xlpm.s),1,-1),_xlpm.k,_xlfn.VSTACK($O629,VALUE($F629)&amp;($H629+_xlpm.off)),_xlpm.r,_xlfn.XLOOKUP(_xlpm.k,Table1[Column1],Table1[Column1],""),_xlpm.h,_xlfn._xlws.FILTER(_xlpm.r,_xlpm.r&lt;&gt;"",""),IFERROR(INDEX(_xlpm.h,1),""))</f>
        <v/>
      </c>
    </row>
    <row r="630" spans="1:16" x14ac:dyDescent="0.2">
      <c r="A630" s="117">
        <v>628</v>
      </c>
      <c r="B630" s="117">
        <v>510019</v>
      </c>
      <c r="C630" s="118" t="s">
        <v>20977</v>
      </c>
      <c r="D630" s="118" t="s">
        <v>18508</v>
      </c>
      <c r="E630" s="118" t="s">
        <v>20997</v>
      </c>
      <c r="F630" s="118">
        <v>80037</v>
      </c>
      <c r="G630" s="118" t="s">
        <v>19415</v>
      </c>
      <c r="H630" s="121">
        <v>3866927</v>
      </c>
      <c r="I630" s="120">
        <v>45988</v>
      </c>
      <c r="J630" s="117"/>
      <c r="K630" s="117"/>
      <c r="L630" s="120">
        <v>46034</v>
      </c>
      <c r="M630" s="118" t="s">
        <v>21112</v>
      </c>
      <c r="N630" s="120">
        <v>46034</v>
      </c>
      <c r="O630" s="124" t="str">
        <f t="shared" si="9"/>
        <v>80037-3866927</v>
      </c>
      <c r="P630" t="str" cm="1">
        <f t="array" ref="P630">_xlfn.LET(_xlpm.s,_xlfn.SEQUENCE(25,1,0,1),_xlpm.off,CEILING(_xlpm.s/2,1)*IF(ISEVEN(_xlpm.s),1,-1),_xlpm.k,_xlfn.VSTACK($O630,VALUE($F630)&amp;($H630+_xlpm.off)),_xlpm.r,_xlfn.XLOOKUP(_xlpm.k,Table1[Column1],Table1[Column1],""),_xlpm.h,_xlfn._xlws.FILTER(_xlpm.r,_xlpm.r&lt;&gt;"",""),IFERROR(INDEX(_xlpm.h,1),""))</f>
        <v/>
      </c>
    </row>
    <row r="631" spans="1:16" x14ac:dyDescent="0.2">
      <c r="A631" s="117">
        <v>629</v>
      </c>
      <c r="B631" s="117">
        <v>510019</v>
      </c>
      <c r="C631" s="118" t="s">
        <v>20977</v>
      </c>
      <c r="D631" s="118" t="s">
        <v>18508</v>
      </c>
      <c r="E631" s="118" t="s">
        <v>21058</v>
      </c>
      <c r="F631" s="118">
        <v>308</v>
      </c>
      <c r="G631" s="118" t="s">
        <v>19387</v>
      </c>
      <c r="H631" s="119">
        <v>-582647</v>
      </c>
      <c r="I631" s="120">
        <v>46011</v>
      </c>
      <c r="J631" s="117"/>
      <c r="K631" s="117"/>
      <c r="L631" s="120">
        <v>46034</v>
      </c>
      <c r="M631" s="118" t="s">
        <v>21112</v>
      </c>
      <c r="N631" s="120">
        <v>46034</v>
      </c>
      <c r="O631" s="124" t="str">
        <f t="shared" si="9"/>
        <v>308582647</v>
      </c>
      <c r="P631" t="str" cm="1">
        <f t="array" ref="P631">_xlfn.LET(_xlpm.s,_xlfn.SEQUENCE(25,1,0,1),_xlpm.off,CEILING(_xlpm.s/2,1)*IF(ISEVEN(_xlpm.s),1,-1),_xlpm.k,_xlfn.VSTACK($O631,VALUE($F631)&amp;($H631+_xlpm.off)),_xlpm.r,_xlfn.XLOOKUP(_xlpm.k,Table1[Column1],Table1[Column1],""),_xlpm.h,_xlfn._xlws.FILTER(_xlpm.r,_xlpm.r&lt;&gt;"",""),IFERROR(INDEX(_xlpm.h,1),""))</f>
        <v/>
      </c>
    </row>
    <row r="632" spans="1:16" x14ac:dyDescent="0.2">
      <c r="A632" s="117">
        <v>630</v>
      </c>
      <c r="B632" s="117">
        <v>510019</v>
      </c>
      <c r="C632" s="118" t="s">
        <v>20977</v>
      </c>
      <c r="D632" s="118" t="s">
        <v>18508</v>
      </c>
      <c r="E632" s="118" t="s">
        <v>20997</v>
      </c>
      <c r="F632" s="118">
        <v>80038</v>
      </c>
      <c r="G632" s="118" t="s">
        <v>19416</v>
      </c>
      <c r="H632" s="121">
        <v>5466906</v>
      </c>
      <c r="I632" s="120">
        <v>45988</v>
      </c>
      <c r="J632" s="117"/>
      <c r="K632" s="117"/>
      <c r="L632" s="120">
        <v>46034</v>
      </c>
      <c r="M632" s="118" t="s">
        <v>21112</v>
      </c>
      <c r="N632" s="120">
        <v>46034</v>
      </c>
      <c r="O632" s="124" t="str">
        <f t="shared" si="9"/>
        <v>80038-5466906</v>
      </c>
      <c r="P632" t="str" cm="1">
        <f t="array" ref="P632">_xlfn.LET(_xlpm.s,_xlfn.SEQUENCE(25,1,0,1),_xlpm.off,CEILING(_xlpm.s/2,1)*IF(ISEVEN(_xlpm.s),1,-1),_xlpm.k,_xlfn.VSTACK($O632,VALUE($F632)&amp;($H632+_xlpm.off)),_xlpm.r,_xlfn.XLOOKUP(_xlpm.k,Table1[Column1],Table1[Column1],""),_xlpm.h,_xlfn._xlws.FILTER(_xlpm.r,_xlpm.r&lt;&gt;"",""),IFERROR(INDEX(_xlpm.h,1),""))</f>
        <v/>
      </c>
    </row>
    <row r="633" spans="1:16" x14ac:dyDescent="0.2">
      <c r="A633" s="117">
        <v>631</v>
      </c>
      <c r="B633" s="117">
        <v>510020</v>
      </c>
      <c r="C633" s="118" t="s">
        <v>20977</v>
      </c>
      <c r="D633" s="118" t="s">
        <v>18508</v>
      </c>
      <c r="E633" s="118" t="s">
        <v>20997</v>
      </c>
      <c r="F633" s="118">
        <v>81297</v>
      </c>
      <c r="G633" s="118" t="s">
        <v>19448</v>
      </c>
      <c r="H633" s="121">
        <v>482139</v>
      </c>
      <c r="I633" s="120">
        <v>45993</v>
      </c>
      <c r="J633" s="117"/>
      <c r="K633" s="117"/>
      <c r="L633" s="120">
        <v>46034</v>
      </c>
      <c r="M633" s="118" t="s">
        <v>21112</v>
      </c>
      <c r="N633" s="120">
        <v>46034</v>
      </c>
      <c r="O633" s="124" t="str">
        <f t="shared" si="9"/>
        <v>81297-482139</v>
      </c>
      <c r="P633" t="str" cm="1">
        <f t="array" ref="P633">_xlfn.LET(_xlpm.s,_xlfn.SEQUENCE(25,1,0,1),_xlpm.off,CEILING(_xlpm.s/2,1)*IF(ISEVEN(_xlpm.s),1,-1),_xlpm.k,_xlfn.VSTACK($O633,VALUE($F633)&amp;($H633+_xlpm.off)),_xlpm.r,_xlfn.XLOOKUP(_xlpm.k,Table1[Column1],Table1[Column1],""),_xlpm.h,_xlfn._xlws.FILTER(_xlpm.r,_xlpm.r&lt;&gt;"",""),IFERROR(INDEX(_xlpm.h,1),""))</f>
        <v/>
      </c>
    </row>
    <row r="634" spans="1:16" x14ac:dyDescent="0.2">
      <c r="A634" s="117">
        <v>632</v>
      </c>
      <c r="B634" s="117">
        <v>510020</v>
      </c>
      <c r="C634" s="118" t="s">
        <v>20977</v>
      </c>
      <c r="D634" s="118" t="s">
        <v>18508</v>
      </c>
      <c r="E634" s="118" t="s">
        <v>20997</v>
      </c>
      <c r="F634" s="118">
        <v>79369</v>
      </c>
      <c r="G634" s="118" t="s">
        <v>19412</v>
      </c>
      <c r="H634" s="121">
        <v>496800</v>
      </c>
      <c r="I634" s="120">
        <v>45986</v>
      </c>
      <c r="J634" s="117"/>
      <c r="K634" s="117"/>
      <c r="L634" s="120">
        <v>46034</v>
      </c>
      <c r="M634" s="118" t="s">
        <v>21112</v>
      </c>
      <c r="N634" s="120">
        <v>46034</v>
      </c>
      <c r="O634" s="124" t="str">
        <f t="shared" si="9"/>
        <v>79369-496800</v>
      </c>
      <c r="P634" t="str" cm="1">
        <f t="array" ref="P634">_xlfn.LET(_xlpm.s,_xlfn.SEQUENCE(25,1,0,1),_xlpm.off,CEILING(_xlpm.s/2,1)*IF(ISEVEN(_xlpm.s),1,-1),_xlpm.k,_xlfn.VSTACK($O634,VALUE($F634)&amp;($H634+_xlpm.off)),_xlpm.r,_xlfn.XLOOKUP(_xlpm.k,Table1[Column1],Table1[Column1],""),_xlpm.h,_xlfn._xlws.FILTER(_xlpm.r,_xlpm.r&lt;&gt;"",""),IFERROR(INDEX(_xlpm.h,1),""))</f>
        <v/>
      </c>
    </row>
    <row r="635" spans="1:16" x14ac:dyDescent="0.2">
      <c r="A635" s="117">
        <v>633</v>
      </c>
      <c r="B635" s="117">
        <v>510020</v>
      </c>
      <c r="C635" s="118" t="s">
        <v>20977</v>
      </c>
      <c r="D635" s="118" t="s">
        <v>18508</v>
      </c>
      <c r="E635" s="118" t="s">
        <v>20997</v>
      </c>
      <c r="F635" s="118">
        <v>79368</v>
      </c>
      <c r="G635" s="118" t="s">
        <v>19411</v>
      </c>
      <c r="H635" s="121">
        <v>2624886</v>
      </c>
      <c r="I635" s="120">
        <v>45986</v>
      </c>
      <c r="J635" s="117"/>
      <c r="K635" s="117"/>
      <c r="L635" s="120">
        <v>46034</v>
      </c>
      <c r="M635" s="118" t="s">
        <v>21112</v>
      </c>
      <c r="N635" s="120">
        <v>46034</v>
      </c>
      <c r="O635" s="124" t="str">
        <f t="shared" si="9"/>
        <v>79368-2624886</v>
      </c>
      <c r="P635" t="str" cm="1">
        <f t="array" ref="P635">_xlfn.LET(_xlpm.s,_xlfn.SEQUENCE(25,1,0,1),_xlpm.off,CEILING(_xlpm.s/2,1)*IF(ISEVEN(_xlpm.s),1,-1),_xlpm.k,_xlfn.VSTACK($O635,VALUE($F635)&amp;($H635+_xlpm.off)),_xlpm.r,_xlfn.XLOOKUP(_xlpm.k,Table1[Column1],Table1[Column1],""),_xlpm.h,_xlfn._xlws.FILTER(_xlpm.r,_xlpm.r&lt;&gt;"",""),IFERROR(INDEX(_xlpm.h,1),""))</f>
        <v/>
      </c>
    </row>
    <row r="636" spans="1:16" x14ac:dyDescent="0.2">
      <c r="A636" s="117">
        <v>634</v>
      </c>
      <c r="B636" s="117">
        <v>510020</v>
      </c>
      <c r="C636" s="118" t="s">
        <v>20977</v>
      </c>
      <c r="D636" s="118" t="s">
        <v>18508</v>
      </c>
      <c r="E636" s="118" t="s">
        <v>21113</v>
      </c>
      <c r="F636" s="118">
        <v>262</v>
      </c>
      <c r="G636" s="118" t="s">
        <v>19386</v>
      </c>
      <c r="H636" s="119">
        <v>-1824117</v>
      </c>
      <c r="I636" s="120">
        <v>46011</v>
      </c>
      <c r="J636" s="117"/>
      <c r="K636" s="117"/>
      <c r="L636" s="120">
        <v>46034</v>
      </c>
      <c r="M636" s="118" t="s">
        <v>21112</v>
      </c>
      <c r="N636" s="120">
        <v>46034</v>
      </c>
      <c r="O636" s="124" t="str">
        <f t="shared" si="9"/>
        <v>2621824117</v>
      </c>
      <c r="P636" t="str" cm="1">
        <f t="array" ref="P636">_xlfn.LET(_xlpm.s,_xlfn.SEQUENCE(25,1,0,1),_xlpm.off,CEILING(_xlpm.s/2,1)*IF(ISEVEN(_xlpm.s),1,-1),_xlpm.k,_xlfn.VSTACK($O636,VALUE($F636)&amp;($H636+_xlpm.off)),_xlpm.r,_xlfn.XLOOKUP(_xlpm.k,Table1[Column1],Table1[Column1],""),_xlpm.h,_xlfn._xlws.FILTER(_xlpm.r,_xlpm.r&lt;&gt;"",""),IFERROR(INDEX(_xlpm.h,1),""))</f>
        <v/>
      </c>
    </row>
    <row r="637" spans="1:16" x14ac:dyDescent="0.2">
      <c r="A637" s="117">
        <v>635</v>
      </c>
      <c r="B637" s="117">
        <v>510020</v>
      </c>
      <c r="C637" s="118" t="s">
        <v>20977</v>
      </c>
      <c r="D637" s="118" t="s">
        <v>18508</v>
      </c>
      <c r="E637" s="118" t="s">
        <v>20997</v>
      </c>
      <c r="F637" s="118">
        <v>82186</v>
      </c>
      <c r="G637" s="118" t="s">
        <v>19464</v>
      </c>
      <c r="H637" s="121">
        <v>2315628</v>
      </c>
      <c r="I637" s="120">
        <v>45997</v>
      </c>
      <c r="J637" s="117"/>
      <c r="K637" s="117"/>
      <c r="L637" s="120">
        <v>46034</v>
      </c>
      <c r="M637" s="118" t="s">
        <v>21112</v>
      </c>
      <c r="N637" s="120">
        <v>46034</v>
      </c>
      <c r="O637" s="124" t="str">
        <f t="shared" si="9"/>
        <v>82186-2315628</v>
      </c>
      <c r="P637" t="str" cm="1">
        <f t="array" ref="P637">_xlfn.LET(_xlpm.s,_xlfn.SEQUENCE(25,1,0,1),_xlpm.off,CEILING(_xlpm.s/2,1)*IF(ISEVEN(_xlpm.s),1,-1),_xlpm.k,_xlfn.VSTACK($O637,VALUE($F637)&amp;($H637+_xlpm.off)),_xlpm.r,_xlfn.XLOOKUP(_xlpm.k,Table1[Column1],Table1[Column1],""),_xlpm.h,_xlfn._xlws.FILTER(_xlpm.r,_xlpm.r&lt;&gt;"",""),IFERROR(INDEX(_xlpm.h,1),""))</f>
        <v/>
      </c>
    </row>
    <row r="638" spans="1:16" x14ac:dyDescent="0.2">
      <c r="A638" s="117">
        <v>636</v>
      </c>
      <c r="B638" s="117">
        <v>510021</v>
      </c>
      <c r="C638" s="118" t="s">
        <v>20977</v>
      </c>
      <c r="D638" s="118" t="s">
        <v>18508</v>
      </c>
      <c r="E638" s="118" t="s">
        <v>20997</v>
      </c>
      <c r="F638" s="118">
        <v>80044</v>
      </c>
      <c r="G638" s="118" t="s">
        <v>19422</v>
      </c>
      <c r="H638" s="121">
        <v>1586115</v>
      </c>
      <c r="I638" s="120">
        <v>45990</v>
      </c>
      <c r="J638" s="117"/>
      <c r="K638" s="117"/>
      <c r="L638" s="120">
        <v>46034</v>
      </c>
      <c r="M638" s="118" t="s">
        <v>21112</v>
      </c>
      <c r="N638" s="120">
        <v>46034</v>
      </c>
      <c r="O638" s="124" t="str">
        <f t="shared" si="9"/>
        <v>80044-1586115</v>
      </c>
      <c r="P638" t="str" cm="1">
        <f t="array" ref="P638">_xlfn.LET(_xlpm.s,_xlfn.SEQUENCE(25,1,0,1),_xlpm.off,CEILING(_xlpm.s/2,1)*IF(ISEVEN(_xlpm.s),1,-1),_xlpm.k,_xlfn.VSTACK($O638,VALUE($F638)&amp;($H638+_xlpm.off)),_xlpm.r,_xlfn.XLOOKUP(_xlpm.k,Table1[Column1],Table1[Column1],""),_xlpm.h,_xlfn._xlws.FILTER(_xlpm.r,_xlpm.r&lt;&gt;"",""),IFERROR(INDEX(_xlpm.h,1),""))</f>
        <v/>
      </c>
    </row>
    <row r="639" spans="1:16" x14ac:dyDescent="0.2">
      <c r="A639" s="117">
        <v>637</v>
      </c>
      <c r="B639" s="117">
        <v>510021</v>
      </c>
      <c r="C639" s="118" t="s">
        <v>20977</v>
      </c>
      <c r="D639" s="118" t="s">
        <v>18508</v>
      </c>
      <c r="E639" s="118" t="s">
        <v>20989</v>
      </c>
      <c r="F639" s="118">
        <v>2</v>
      </c>
      <c r="G639" s="118" t="s">
        <v>19378</v>
      </c>
      <c r="H639" s="119">
        <v>-1228500</v>
      </c>
      <c r="I639" s="120">
        <v>46015</v>
      </c>
      <c r="J639" s="117"/>
      <c r="K639" s="117"/>
      <c r="L639" s="120">
        <v>46034</v>
      </c>
      <c r="M639" s="118" t="s">
        <v>21112</v>
      </c>
      <c r="N639" s="120">
        <v>46034</v>
      </c>
      <c r="O639" s="124" t="str">
        <f t="shared" si="9"/>
        <v>21228500</v>
      </c>
      <c r="P639" t="str" cm="1">
        <f t="array" ref="P639">_xlfn.LET(_xlpm.s,_xlfn.SEQUENCE(25,1,0,1),_xlpm.off,CEILING(_xlpm.s/2,1)*IF(ISEVEN(_xlpm.s),1,-1),_xlpm.k,_xlfn.VSTACK($O639,VALUE($F639)&amp;($H639+_xlpm.off)),_xlpm.r,_xlfn.XLOOKUP(_xlpm.k,Table1[Column1],Table1[Column1],""),_xlpm.h,_xlfn._xlws.FILTER(_xlpm.r,_xlpm.r&lt;&gt;"",""),IFERROR(INDEX(_xlpm.h,1),""))</f>
        <v/>
      </c>
    </row>
    <row r="640" spans="1:16" x14ac:dyDescent="0.2">
      <c r="A640" s="117">
        <v>638</v>
      </c>
      <c r="B640" s="117">
        <v>510022</v>
      </c>
      <c r="C640" s="118" t="s">
        <v>20977</v>
      </c>
      <c r="D640" s="118" t="s">
        <v>18508</v>
      </c>
      <c r="E640" s="118" t="s">
        <v>21114</v>
      </c>
      <c r="F640" s="118">
        <v>236</v>
      </c>
      <c r="G640" s="118" t="s">
        <v>19385</v>
      </c>
      <c r="H640" s="119">
        <v>-3009249</v>
      </c>
      <c r="I640" s="120">
        <v>46009</v>
      </c>
      <c r="J640" s="117"/>
      <c r="K640" s="117"/>
      <c r="L640" s="120">
        <v>46034</v>
      </c>
      <c r="M640" s="118" t="s">
        <v>21112</v>
      </c>
      <c r="N640" s="120">
        <v>46034</v>
      </c>
      <c r="O640" s="124" t="str">
        <f t="shared" si="9"/>
        <v>2363009249</v>
      </c>
      <c r="P640" t="str" cm="1">
        <f t="array" ref="P640">_xlfn.LET(_xlpm.s,_xlfn.SEQUENCE(25,1,0,1),_xlpm.off,CEILING(_xlpm.s/2,1)*IF(ISEVEN(_xlpm.s),1,-1),_xlpm.k,_xlfn.VSTACK($O640,VALUE($F640)&amp;($H640+_xlpm.off)),_xlpm.r,_xlfn.XLOOKUP(_xlpm.k,Table1[Column1],Table1[Column1],""),_xlpm.h,_xlfn._xlws.FILTER(_xlpm.r,_xlpm.r&lt;&gt;"",""),IFERROR(INDEX(_xlpm.h,1),""))</f>
        <v/>
      </c>
    </row>
    <row r="641" spans="1:16" x14ac:dyDescent="0.2">
      <c r="A641" s="117">
        <v>639</v>
      </c>
      <c r="B641" s="117">
        <v>510022</v>
      </c>
      <c r="C641" s="118" t="s">
        <v>20977</v>
      </c>
      <c r="D641" s="118" t="s">
        <v>18508</v>
      </c>
      <c r="E641" s="118" t="s">
        <v>20997</v>
      </c>
      <c r="F641" s="118">
        <v>82185</v>
      </c>
      <c r="G641" s="118" t="s">
        <v>19463</v>
      </c>
      <c r="H641" s="121">
        <v>3252231</v>
      </c>
      <c r="I641" s="120">
        <v>45997</v>
      </c>
      <c r="J641" s="117"/>
      <c r="K641" s="117"/>
      <c r="L641" s="120">
        <v>46034</v>
      </c>
      <c r="M641" s="118" t="s">
        <v>21112</v>
      </c>
      <c r="N641" s="120">
        <v>46034</v>
      </c>
      <c r="O641" s="124" t="str">
        <f t="shared" si="9"/>
        <v>82185-3252231</v>
      </c>
      <c r="P641" t="str" cm="1">
        <f t="array" ref="P641">_xlfn.LET(_xlpm.s,_xlfn.SEQUENCE(25,1,0,1),_xlpm.off,CEILING(_xlpm.s/2,1)*IF(ISEVEN(_xlpm.s),1,-1),_xlpm.k,_xlfn.VSTACK($O641,VALUE($F641)&amp;($H641+_xlpm.off)),_xlpm.r,_xlfn.XLOOKUP(_xlpm.k,Table1[Column1],Table1[Column1],""),_xlpm.h,_xlfn._xlws.FILTER(_xlpm.r,_xlpm.r&lt;&gt;"",""),IFERROR(INDEX(_xlpm.h,1),""))</f>
        <v/>
      </c>
    </row>
    <row r="642" spans="1:16" x14ac:dyDescent="0.2">
      <c r="A642" s="117">
        <v>640</v>
      </c>
      <c r="B642" s="117">
        <v>510022</v>
      </c>
      <c r="C642" s="118" t="s">
        <v>20977</v>
      </c>
      <c r="D642" s="118" t="s">
        <v>18508</v>
      </c>
      <c r="E642" s="118" t="s">
        <v>20997</v>
      </c>
      <c r="F642" s="118">
        <v>82184</v>
      </c>
      <c r="G642" s="118" t="s">
        <v>19462</v>
      </c>
      <c r="H642" s="121">
        <v>1246671</v>
      </c>
      <c r="I642" s="120">
        <v>45997</v>
      </c>
      <c r="J642" s="117"/>
      <c r="K642" s="117"/>
      <c r="L642" s="120">
        <v>46034</v>
      </c>
      <c r="M642" s="118" t="s">
        <v>21112</v>
      </c>
      <c r="N642" s="120">
        <v>46034</v>
      </c>
      <c r="O642" s="124" t="str">
        <f t="shared" si="9"/>
        <v>82184-1246671</v>
      </c>
      <c r="P642" t="str" cm="1">
        <f t="array" ref="P642">_xlfn.LET(_xlpm.s,_xlfn.SEQUENCE(25,1,0,1),_xlpm.off,CEILING(_xlpm.s/2,1)*IF(ISEVEN(_xlpm.s),1,-1),_xlpm.k,_xlfn.VSTACK($O642,VALUE($F642)&amp;($H642+_xlpm.off)),_xlpm.r,_xlfn.XLOOKUP(_xlpm.k,Table1[Column1],Table1[Column1],""),_xlpm.h,_xlfn._xlws.FILTER(_xlpm.r,_xlpm.r&lt;&gt;"",""),IFERROR(INDEX(_xlpm.h,1),""))</f>
        <v/>
      </c>
    </row>
    <row r="643" spans="1:16" x14ac:dyDescent="0.2">
      <c r="A643" s="117">
        <v>641</v>
      </c>
      <c r="B643" s="117">
        <v>510022</v>
      </c>
      <c r="C643" s="118" t="s">
        <v>20977</v>
      </c>
      <c r="D643" s="118" t="s">
        <v>18508</v>
      </c>
      <c r="E643" s="118" t="s">
        <v>20997</v>
      </c>
      <c r="F643" s="118">
        <v>82183</v>
      </c>
      <c r="G643" s="118" t="s">
        <v>19461</v>
      </c>
      <c r="H643" s="121">
        <v>5143649</v>
      </c>
      <c r="I643" s="120">
        <v>45997</v>
      </c>
      <c r="J643" s="117"/>
      <c r="K643" s="117"/>
      <c r="L643" s="120">
        <v>46034</v>
      </c>
      <c r="M643" s="118" t="s">
        <v>21112</v>
      </c>
      <c r="N643" s="120">
        <v>46034</v>
      </c>
      <c r="O643" s="124" t="str">
        <f t="shared" si="9"/>
        <v>82183-5143649</v>
      </c>
      <c r="P643" t="str" cm="1">
        <f t="array" ref="P643">_xlfn.LET(_xlpm.s,_xlfn.SEQUENCE(25,1,0,1),_xlpm.off,CEILING(_xlpm.s/2,1)*IF(ISEVEN(_xlpm.s),1,-1),_xlpm.k,_xlfn.VSTACK($O643,VALUE($F643)&amp;($H643+_xlpm.off)),_xlpm.r,_xlfn.XLOOKUP(_xlpm.k,Table1[Column1],Table1[Column1],""),_xlpm.h,_xlfn._xlws.FILTER(_xlpm.r,_xlpm.r&lt;&gt;"",""),IFERROR(INDEX(_xlpm.h,1),""))</f>
        <v/>
      </c>
    </row>
    <row r="644" spans="1:16" x14ac:dyDescent="0.2">
      <c r="A644" s="117">
        <v>642</v>
      </c>
      <c r="B644" s="117">
        <v>510022</v>
      </c>
      <c r="C644" s="118" t="s">
        <v>20977</v>
      </c>
      <c r="D644" s="118" t="s">
        <v>18508</v>
      </c>
      <c r="E644" s="118" t="s">
        <v>20997</v>
      </c>
      <c r="F644" s="118">
        <v>79367</v>
      </c>
      <c r="G644" s="118" t="s">
        <v>19410</v>
      </c>
      <c r="H644" s="121">
        <v>1586115</v>
      </c>
      <c r="I644" s="120">
        <v>45987</v>
      </c>
      <c r="J644" s="117"/>
      <c r="K644" s="117"/>
      <c r="L644" s="120">
        <v>46034</v>
      </c>
      <c r="M644" s="118" t="s">
        <v>21112</v>
      </c>
      <c r="N644" s="120">
        <v>46034</v>
      </c>
      <c r="O644" s="124" t="str">
        <f t="shared" ref="O644:O675" si="10">VALUE(F644)&amp;-H644</f>
        <v>79367-1586115</v>
      </c>
      <c r="P644" t="str" cm="1">
        <f t="array" ref="P644">_xlfn.LET(_xlpm.s,_xlfn.SEQUENCE(25,1,0,1),_xlpm.off,CEILING(_xlpm.s/2,1)*IF(ISEVEN(_xlpm.s),1,-1),_xlpm.k,_xlfn.VSTACK($O644,VALUE($F644)&amp;($H644+_xlpm.off)),_xlpm.r,_xlfn.XLOOKUP(_xlpm.k,Table1[Column1],Table1[Column1],""),_xlpm.h,_xlfn._xlws.FILTER(_xlpm.r,_xlpm.r&lt;&gt;"",""),IFERROR(INDEX(_xlpm.h,1),""))</f>
        <v/>
      </c>
    </row>
    <row r="645" spans="1:16" x14ac:dyDescent="0.2">
      <c r="A645" s="117">
        <v>643</v>
      </c>
      <c r="B645" s="117">
        <v>510023</v>
      </c>
      <c r="C645" s="118" t="s">
        <v>20977</v>
      </c>
      <c r="D645" s="118" t="s">
        <v>18508</v>
      </c>
      <c r="E645" s="118" t="s">
        <v>20997</v>
      </c>
      <c r="F645" s="118">
        <v>78551</v>
      </c>
      <c r="G645" s="118" t="s">
        <v>19399</v>
      </c>
      <c r="H645" s="121">
        <v>1385100</v>
      </c>
      <c r="I645" s="120">
        <v>45986</v>
      </c>
      <c r="J645" s="117"/>
      <c r="K645" s="117"/>
      <c r="L645" s="120">
        <v>46034</v>
      </c>
      <c r="M645" s="118" t="s">
        <v>21112</v>
      </c>
      <c r="N645" s="120">
        <v>46034</v>
      </c>
      <c r="O645" s="124" t="str">
        <f t="shared" si="10"/>
        <v>78551-1385100</v>
      </c>
      <c r="P645" t="str" cm="1">
        <f t="array" ref="P645">_xlfn.LET(_xlpm.s,_xlfn.SEQUENCE(25,1,0,1),_xlpm.off,CEILING(_xlpm.s/2,1)*IF(ISEVEN(_xlpm.s),1,-1),_xlpm.k,_xlfn.VSTACK($O645,VALUE($F645)&amp;($H645+_xlpm.off)),_xlpm.r,_xlfn.XLOOKUP(_xlpm.k,Table1[Column1],Table1[Column1],""),_xlpm.h,_xlfn._xlws.FILTER(_xlpm.r,_xlpm.r&lt;&gt;"",""),IFERROR(INDEX(_xlpm.h,1),""))</f>
        <v/>
      </c>
    </row>
    <row r="646" spans="1:16" x14ac:dyDescent="0.2">
      <c r="A646" s="117">
        <v>644</v>
      </c>
      <c r="B646" s="117">
        <v>510023</v>
      </c>
      <c r="C646" s="118" t="s">
        <v>20977</v>
      </c>
      <c r="D646" s="118" t="s">
        <v>18508</v>
      </c>
      <c r="E646" s="118" t="s">
        <v>21104</v>
      </c>
      <c r="F646" s="118">
        <v>2</v>
      </c>
      <c r="G646" s="118" t="s">
        <v>19379</v>
      </c>
      <c r="H646" s="119">
        <v>-1348193</v>
      </c>
      <c r="I646" s="120">
        <v>46024</v>
      </c>
      <c r="J646" s="117"/>
      <c r="K646" s="117"/>
      <c r="L646" s="120">
        <v>46034</v>
      </c>
      <c r="M646" s="118" t="s">
        <v>21112</v>
      </c>
      <c r="N646" s="120">
        <v>46034</v>
      </c>
      <c r="O646" s="124" t="str">
        <f t="shared" si="10"/>
        <v>21348193</v>
      </c>
      <c r="P646" t="str" cm="1">
        <f t="array" ref="P646">_xlfn.LET(_xlpm.s,_xlfn.SEQUENCE(25,1,0,1),_xlpm.off,CEILING(_xlpm.s/2,1)*IF(ISEVEN(_xlpm.s),1,-1),_xlpm.k,_xlfn.VSTACK($O646,VALUE($F646)&amp;($H646+_xlpm.off)),_xlpm.r,_xlfn.XLOOKUP(_xlpm.k,Table1[Column1],Table1[Column1],""),_xlpm.h,_xlfn._xlws.FILTER(_xlpm.r,_xlpm.r&lt;&gt;"",""),IFERROR(INDEX(_xlpm.h,1),""))</f>
        <v>2-1348193</v>
      </c>
    </row>
    <row r="647" spans="1:16" x14ac:dyDescent="0.2">
      <c r="A647" s="117">
        <v>645</v>
      </c>
      <c r="B647" s="117">
        <v>510024</v>
      </c>
      <c r="C647" s="118" t="s">
        <v>20977</v>
      </c>
      <c r="D647" s="118" t="s">
        <v>18508</v>
      </c>
      <c r="E647" s="118" t="s">
        <v>20997</v>
      </c>
      <c r="F647" s="118">
        <v>81294</v>
      </c>
      <c r="G647" s="118" t="s">
        <v>19445</v>
      </c>
      <c r="H647" s="121">
        <v>482139</v>
      </c>
      <c r="I647" s="120">
        <v>45997</v>
      </c>
      <c r="J647" s="117"/>
      <c r="K647" s="117"/>
      <c r="L647" s="120">
        <v>46034</v>
      </c>
      <c r="M647" s="118" t="s">
        <v>21112</v>
      </c>
      <c r="N647" s="120">
        <v>46034</v>
      </c>
      <c r="O647" s="124" t="str">
        <f t="shared" si="10"/>
        <v>81294-482139</v>
      </c>
      <c r="P647" t="str" cm="1">
        <f t="array" ref="P647">_xlfn.LET(_xlpm.s,_xlfn.SEQUENCE(25,1,0,1),_xlpm.off,CEILING(_xlpm.s/2,1)*IF(ISEVEN(_xlpm.s),1,-1),_xlpm.k,_xlfn.VSTACK($O647,VALUE($F647)&amp;($H647+_xlpm.off)),_xlpm.r,_xlfn.XLOOKUP(_xlpm.k,Table1[Column1],Table1[Column1],""),_xlpm.h,_xlfn._xlws.FILTER(_xlpm.r,_xlpm.r&lt;&gt;"",""),IFERROR(INDEX(_xlpm.h,1),""))</f>
        <v/>
      </c>
    </row>
    <row r="648" spans="1:16" x14ac:dyDescent="0.2">
      <c r="A648" s="117">
        <v>646</v>
      </c>
      <c r="B648" s="117">
        <v>510024</v>
      </c>
      <c r="C648" s="118" t="s">
        <v>20977</v>
      </c>
      <c r="D648" s="118" t="s">
        <v>18508</v>
      </c>
      <c r="E648" s="118" t="s">
        <v>20997</v>
      </c>
      <c r="F648" s="118">
        <v>79365</v>
      </c>
      <c r="G648" s="118" t="s">
        <v>19408</v>
      </c>
      <c r="H648" s="121">
        <v>1641452</v>
      </c>
      <c r="I648" s="120">
        <v>45990</v>
      </c>
      <c r="J648" s="117"/>
      <c r="K648" s="117"/>
      <c r="L648" s="120">
        <v>46034</v>
      </c>
      <c r="M648" s="118" t="s">
        <v>21112</v>
      </c>
      <c r="N648" s="120">
        <v>46034</v>
      </c>
      <c r="O648" s="124" t="str">
        <f t="shared" si="10"/>
        <v>79365-1641452</v>
      </c>
      <c r="P648" t="str" cm="1">
        <f t="array" ref="P648">_xlfn.LET(_xlpm.s,_xlfn.SEQUENCE(25,1,0,1),_xlpm.off,CEILING(_xlpm.s/2,1)*IF(ISEVEN(_xlpm.s),1,-1),_xlpm.k,_xlfn.VSTACK($O648,VALUE($F648)&amp;($H648+_xlpm.off)),_xlpm.r,_xlfn.XLOOKUP(_xlpm.k,Table1[Column1],Table1[Column1],""),_xlpm.h,_xlfn._xlws.FILTER(_xlpm.r,_xlpm.r&lt;&gt;"",""),IFERROR(INDEX(_xlpm.h,1),""))</f>
        <v/>
      </c>
    </row>
    <row r="649" spans="1:16" x14ac:dyDescent="0.2">
      <c r="A649" s="117">
        <v>647</v>
      </c>
      <c r="B649" s="117">
        <v>510024</v>
      </c>
      <c r="C649" s="118" t="s">
        <v>20977</v>
      </c>
      <c r="D649" s="118" t="s">
        <v>18508</v>
      </c>
      <c r="E649" s="118" t="s">
        <v>20997</v>
      </c>
      <c r="F649" s="118">
        <v>79366</v>
      </c>
      <c r="G649" s="118" t="s">
        <v>19409</v>
      </c>
      <c r="H649" s="121">
        <v>794880</v>
      </c>
      <c r="I649" s="120">
        <v>45990</v>
      </c>
      <c r="J649" s="117"/>
      <c r="K649" s="117"/>
      <c r="L649" s="120">
        <v>46034</v>
      </c>
      <c r="M649" s="118" t="s">
        <v>21112</v>
      </c>
      <c r="N649" s="120">
        <v>46034</v>
      </c>
      <c r="O649" s="124" t="str">
        <f t="shared" si="10"/>
        <v>79366-794880</v>
      </c>
      <c r="P649" t="str" cm="1">
        <f t="array" ref="P649">_xlfn.LET(_xlpm.s,_xlfn.SEQUENCE(25,1,0,1),_xlpm.off,CEILING(_xlpm.s/2,1)*IF(ISEVEN(_xlpm.s),1,-1),_xlpm.k,_xlfn.VSTACK($O649,VALUE($F649)&amp;($H649+_xlpm.off)),_xlpm.r,_xlfn.XLOOKUP(_xlpm.k,Table1[Column1],Table1[Column1],""),_xlpm.h,_xlfn._xlws.FILTER(_xlpm.r,_xlpm.r&lt;&gt;"",""),IFERROR(INDEX(_xlpm.h,1),""))</f>
        <v/>
      </c>
    </row>
    <row r="650" spans="1:16" x14ac:dyDescent="0.2">
      <c r="A650" s="117">
        <v>648</v>
      </c>
      <c r="B650" s="117">
        <v>510025</v>
      </c>
      <c r="C650" s="118" t="s">
        <v>20977</v>
      </c>
      <c r="D650" s="118" t="s">
        <v>18508</v>
      </c>
      <c r="E650" s="118" t="s">
        <v>20997</v>
      </c>
      <c r="F650" s="118">
        <v>76892</v>
      </c>
      <c r="G650" s="118" t="s">
        <v>19391</v>
      </c>
      <c r="H650" s="121">
        <v>2971215</v>
      </c>
      <c r="I650" s="120">
        <v>45975</v>
      </c>
      <c r="J650" s="117"/>
      <c r="K650" s="117"/>
      <c r="L650" s="120">
        <v>46034</v>
      </c>
      <c r="M650" s="118" t="s">
        <v>21112</v>
      </c>
      <c r="N650" s="120">
        <v>46034</v>
      </c>
      <c r="O650" s="124" t="str">
        <f t="shared" si="10"/>
        <v>76892-2971215</v>
      </c>
      <c r="P650" t="str" cm="1">
        <f t="array" ref="P650">_xlfn.LET(_xlpm.s,_xlfn.SEQUENCE(25,1,0,1),_xlpm.off,CEILING(_xlpm.s/2,1)*IF(ISEVEN(_xlpm.s),1,-1),_xlpm.k,_xlfn.VSTACK($O650,VALUE($F650)&amp;($H650+_xlpm.off)),_xlpm.r,_xlfn.XLOOKUP(_xlpm.k,Table1[Column1],Table1[Column1],""),_xlpm.h,_xlfn._xlws.FILTER(_xlpm.r,_xlpm.r&lt;&gt;"",""),IFERROR(INDEX(_xlpm.h,1),""))</f>
        <v/>
      </c>
    </row>
    <row r="651" spans="1:16" x14ac:dyDescent="0.2">
      <c r="A651" s="117">
        <v>649</v>
      </c>
      <c r="B651" s="117">
        <v>510025</v>
      </c>
      <c r="C651" s="118" t="s">
        <v>20977</v>
      </c>
      <c r="D651" s="118" t="s">
        <v>18508</v>
      </c>
      <c r="E651" s="118" t="s">
        <v>20991</v>
      </c>
      <c r="F651" s="118">
        <v>5</v>
      </c>
      <c r="G651" s="118" t="s">
        <v>19382</v>
      </c>
      <c r="H651" s="119">
        <v>-8916252</v>
      </c>
      <c r="I651" s="120">
        <v>46028</v>
      </c>
      <c r="J651" s="117"/>
      <c r="K651" s="117"/>
      <c r="L651" s="120">
        <v>46034</v>
      </c>
      <c r="M651" s="118" t="s">
        <v>21112</v>
      </c>
      <c r="N651" s="120">
        <v>46034</v>
      </c>
      <c r="O651" s="124" t="str">
        <f t="shared" si="10"/>
        <v>58916252</v>
      </c>
      <c r="P651" t="str" cm="1">
        <f t="array" ref="P651">_xlfn.LET(_xlpm.s,_xlfn.SEQUENCE(25,1,0,1),_xlpm.off,CEILING(_xlpm.s/2,1)*IF(ISEVEN(_xlpm.s),1,-1),_xlpm.k,_xlfn.VSTACK($O651,VALUE($F651)&amp;($H651+_xlpm.off)),_xlpm.r,_xlfn.XLOOKUP(_xlpm.k,Table1[Column1],Table1[Column1],""),_xlpm.h,_xlfn._xlws.FILTER(_xlpm.r,_xlpm.r&lt;&gt;"",""),IFERROR(INDEX(_xlpm.h,1),""))</f>
        <v>5-8916252</v>
      </c>
    </row>
    <row r="652" spans="1:16" x14ac:dyDescent="0.2">
      <c r="A652" s="117">
        <v>650</v>
      </c>
      <c r="B652" s="117">
        <v>510026</v>
      </c>
      <c r="C652" s="118" t="s">
        <v>20977</v>
      </c>
      <c r="D652" s="118" t="s">
        <v>18508</v>
      </c>
      <c r="E652" s="118" t="s">
        <v>20997</v>
      </c>
      <c r="F652" s="118">
        <v>80321</v>
      </c>
      <c r="G652" s="118" t="s">
        <v>19435</v>
      </c>
      <c r="H652" s="121">
        <v>3346313</v>
      </c>
      <c r="I652" s="120">
        <v>45983</v>
      </c>
      <c r="J652" s="117"/>
      <c r="K652" s="117"/>
      <c r="L652" s="120">
        <v>46034</v>
      </c>
      <c r="M652" s="118" t="s">
        <v>21112</v>
      </c>
      <c r="N652" s="120">
        <v>46034</v>
      </c>
      <c r="O652" s="124" t="str">
        <f t="shared" si="10"/>
        <v>80321-3346313</v>
      </c>
      <c r="P652" t="str" cm="1">
        <f t="array" ref="P652">_xlfn.LET(_xlpm.s,_xlfn.SEQUENCE(25,1,0,1),_xlpm.off,CEILING(_xlpm.s/2,1)*IF(ISEVEN(_xlpm.s),1,-1),_xlpm.k,_xlfn.VSTACK($O652,VALUE($F652)&amp;($H652+_xlpm.off)),_xlpm.r,_xlfn.XLOOKUP(_xlpm.k,Table1[Column1],Table1[Column1],""),_xlpm.h,_xlfn._xlws.FILTER(_xlpm.r,_xlpm.r&lt;&gt;"",""),IFERROR(INDEX(_xlpm.h,1),""))</f>
        <v/>
      </c>
    </row>
    <row r="653" spans="1:16" x14ac:dyDescent="0.2">
      <c r="A653" s="117">
        <v>651</v>
      </c>
      <c r="B653" s="117">
        <v>510026</v>
      </c>
      <c r="C653" s="118" t="s">
        <v>20977</v>
      </c>
      <c r="D653" s="118" t="s">
        <v>18508</v>
      </c>
      <c r="E653" s="118" t="s">
        <v>20997</v>
      </c>
      <c r="F653" s="118">
        <v>82383</v>
      </c>
      <c r="G653" s="118" t="s">
        <v>19476</v>
      </c>
      <c r="H653" s="121">
        <v>1070483</v>
      </c>
      <c r="I653" s="120">
        <v>45992</v>
      </c>
      <c r="J653" s="117"/>
      <c r="K653" s="117"/>
      <c r="L653" s="120">
        <v>46034</v>
      </c>
      <c r="M653" s="118" t="s">
        <v>21112</v>
      </c>
      <c r="N653" s="120">
        <v>46034</v>
      </c>
      <c r="O653" s="124" t="str">
        <f t="shared" si="10"/>
        <v>82383-1070483</v>
      </c>
      <c r="P653" t="str" cm="1">
        <f t="array" ref="P653">_xlfn.LET(_xlpm.s,_xlfn.SEQUENCE(25,1,0,1),_xlpm.off,CEILING(_xlpm.s/2,1)*IF(ISEVEN(_xlpm.s),1,-1),_xlpm.k,_xlfn.VSTACK($O653,VALUE($F653)&amp;($H653+_xlpm.off)),_xlpm.r,_xlfn.XLOOKUP(_xlpm.k,Table1[Column1],Table1[Column1],""),_xlpm.h,_xlfn._xlws.FILTER(_xlpm.r,_xlpm.r&lt;&gt;"",""),IFERROR(INDEX(_xlpm.h,1),""))</f>
        <v/>
      </c>
    </row>
    <row r="654" spans="1:16" x14ac:dyDescent="0.2">
      <c r="A654" s="117">
        <v>652</v>
      </c>
      <c r="B654" s="117">
        <v>510026</v>
      </c>
      <c r="C654" s="118" t="s">
        <v>20977</v>
      </c>
      <c r="D654" s="118" t="s">
        <v>18508</v>
      </c>
      <c r="E654" s="118" t="s">
        <v>20997</v>
      </c>
      <c r="F654" s="118">
        <v>82384</v>
      </c>
      <c r="G654" s="118" t="s">
        <v>19477</v>
      </c>
      <c r="H654" s="121">
        <v>352350</v>
      </c>
      <c r="I654" s="120">
        <v>45992</v>
      </c>
      <c r="J654" s="117"/>
      <c r="K654" s="117"/>
      <c r="L654" s="120">
        <v>46034</v>
      </c>
      <c r="M654" s="118" t="s">
        <v>21112</v>
      </c>
      <c r="N654" s="120">
        <v>46034</v>
      </c>
      <c r="O654" s="124" t="str">
        <f t="shared" si="10"/>
        <v>82384-352350</v>
      </c>
      <c r="P654" t="str" cm="1">
        <f t="array" ref="P654">_xlfn.LET(_xlpm.s,_xlfn.SEQUENCE(25,1,0,1),_xlpm.off,CEILING(_xlpm.s/2,1)*IF(ISEVEN(_xlpm.s),1,-1),_xlpm.k,_xlfn.VSTACK($O654,VALUE($F654)&amp;($H654+_xlpm.off)),_xlpm.r,_xlfn.XLOOKUP(_xlpm.k,Table1[Column1],Table1[Column1],""),_xlpm.h,_xlfn._xlws.FILTER(_xlpm.r,_xlpm.r&lt;&gt;"",""),IFERROR(INDEX(_xlpm.h,1),""))</f>
        <v/>
      </c>
    </row>
    <row r="655" spans="1:16" x14ac:dyDescent="0.2">
      <c r="A655" s="117">
        <v>653</v>
      </c>
      <c r="B655" s="117">
        <v>510026</v>
      </c>
      <c r="C655" s="118" t="s">
        <v>20977</v>
      </c>
      <c r="D655" s="118" t="s">
        <v>18508</v>
      </c>
      <c r="E655" s="118" t="s">
        <v>20997</v>
      </c>
      <c r="F655" s="118">
        <v>82385</v>
      </c>
      <c r="G655" s="118" t="s">
        <v>19478</v>
      </c>
      <c r="H655" s="121">
        <v>541971</v>
      </c>
      <c r="I655" s="120">
        <v>45992</v>
      </c>
      <c r="J655" s="117"/>
      <c r="K655" s="117"/>
      <c r="L655" s="120">
        <v>46034</v>
      </c>
      <c r="M655" s="118" t="s">
        <v>21112</v>
      </c>
      <c r="N655" s="120">
        <v>46034</v>
      </c>
      <c r="O655" s="124" t="str">
        <f t="shared" si="10"/>
        <v>82385-541971</v>
      </c>
      <c r="P655" t="str" cm="1">
        <f t="array" ref="P655">_xlfn.LET(_xlpm.s,_xlfn.SEQUENCE(25,1,0,1),_xlpm.off,CEILING(_xlpm.s/2,1)*IF(ISEVEN(_xlpm.s),1,-1),_xlpm.k,_xlfn.VSTACK($O655,VALUE($F655)&amp;($H655+_xlpm.off)),_xlpm.r,_xlfn.XLOOKUP(_xlpm.k,Table1[Column1],Table1[Column1],""),_xlpm.h,_xlfn._xlws.FILTER(_xlpm.r,_xlpm.r&lt;&gt;"",""),IFERROR(INDEX(_xlpm.h,1),""))</f>
        <v/>
      </c>
    </row>
    <row r="656" spans="1:16" x14ac:dyDescent="0.2">
      <c r="A656" s="117">
        <v>654</v>
      </c>
      <c r="B656" s="117">
        <v>510026</v>
      </c>
      <c r="C656" s="118" t="s">
        <v>20977</v>
      </c>
      <c r="D656" s="118" t="s">
        <v>18508</v>
      </c>
      <c r="E656" s="118" t="s">
        <v>20997</v>
      </c>
      <c r="F656" s="118">
        <v>80329</v>
      </c>
      <c r="G656" s="118" t="s">
        <v>19442</v>
      </c>
      <c r="H656" s="121">
        <v>2453261</v>
      </c>
      <c r="I656" s="120">
        <v>45986</v>
      </c>
      <c r="J656" s="117"/>
      <c r="K656" s="117"/>
      <c r="L656" s="120">
        <v>46034</v>
      </c>
      <c r="M656" s="118" t="s">
        <v>21112</v>
      </c>
      <c r="N656" s="120">
        <v>46034</v>
      </c>
      <c r="O656" s="124" t="str">
        <f t="shared" si="10"/>
        <v>80329-2453261</v>
      </c>
      <c r="P656" t="str" cm="1">
        <f t="array" ref="P656">_xlfn.LET(_xlpm.s,_xlfn.SEQUENCE(25,1,0,1),_xlpm.off,CEILING(_xlpm.s/2,1)*IF(ISEVEN(_xlpm.s),1,-1),_xlpm.k,_xlfn.VSTACK($O656,VALUE($F656)&amp;($H656+_xlpm.off)),_xlpm.r,_xlfn.XLOOKUP(_xlpm.k,Table1[Column1],Table1[Column1],""),_xlpm.h,_xlfn._xlws.FILTER(_xlpm.r,_xlpm.r&lt;&gt;"",""),IFERROR(INDEX(_xlpm.h,1),""))</f>
        <v/>
      </c>
    </row>
    <row r="657" spans="1:16" x14ac:dyDescent="0.2">
      <c r="A657" s="117">
        <v>655</v>
      </c>
      <c r="B657" s="117">
        <v>510026</v>
      </c>
      <c r="C657" s="118" t="s">
        <v>20977</v>
      </c>
      <c r="D657" s="118" t="s">
        <v>18508</v>
      </c>
      <c r="E657" s="118" t="s">
        <v>20997</v>
      </c>
      <c r="F657" s="118">
        <v>80330</v>
      </c>
      <c r="G657" s="118" t="s">
        <v>19443</v>
      </c>
      <c r="H657" s="121">
        <v>2791449</v>
      </c>
      <c r="I657" s="120">
        <v>45987</v>
      </c>
      <c r="J657" s="117"/>
      <c r="K657" s="117"/>
      <c r="L657" s="120">
        <v>46034</v>
      </c>
      <c r="M657" s="118" t="s">
        <v>21112</v>
      </c>
      <c r="N657" s="120">
        <v>46034</v>
      </c>
      <c r="O657" s="124" t="str">
        <f t="shared" si="10"/>
        <v>80330-2791449</v>
      </c>
      <c r="P657" t="str" cm="1">
        <f t="array" ref="P657">_xlfn.LET(_xlpm.s,_xlfn.SEQUENCE(25,1,0,1),_xlpm.off,CEILING(_xlpm.s/2,1)*IF(ISEVEN(_xlpm.s),1,-1),_xlpm.k,_xlfn.VSTACK($O657,VALUE($F657)&amp;($H657+_xlpm.off)),_xlpm.r,_xlfn.XLOOKUP(_xlpm.k,Table1[Column1],Table1[Column1],""),_xlpm.h,_xlfn._xlws.FILTER(_xlpm.r,_xlpm.r&lt;&gt;"",""),IFERROR(INDEX(_xlpm.h,1),""))</f>
        <v/>
      </c>
    </row>
    <row r="658" spans="1:16" x14ac:dyDescent="0.2">
      <c r="A658" s="117">
        <v>656</v>
      </c>
      <c r="B658" s="117">
        <v>510026</v>
      </c>
      <c r="C658" s="118" t="s">
        <v>20977</v>
      </c>
      <c r="D658" s="118" t="s">
        <v>18508</v>
      </c>
      <c r="E658" s="118" t="s">
        <v>20997</v>
      </c>
      <c r="F658" s="118">
        <v>82380</v>
      </c>
      <c r="G658" s="118" t="s">
        <v>19474</v>
      </c>
      <c r="H658" s="121">
        <v>964278</v>
      </c>
      <c r="I658" s="120">
        <v>45993</v>
      </c>
      <c r="J658" s="117"/>
      <c r="K658" s="117"/>
      <c r="L658" s="120">
        <v>46034</v>
      </c>
      <c r="M658" s="118" t="s">
        <v>21112</v>
      </c>
      <c r="N658" s="120">
        <v>46034</v>
      </c>
      <c r="O658" s="124" t="str">
        <f t="shared" si="10"/>
        <v>82380-964278</v>
      </c>
      <c r="P658" t="str" cm="1">
        <f t="array" ref="P658">_xlfn.LET(_xlpm.s,_xlfn.SEQUENCE(25,1,0,1),_xlpm.off,CEILING(_xlpm.s/2,1)*IF(ISEVEN(_xlpm.s),1,-1),_xlpm.k,_xlfn.VSTACK($O658,VALUE($F658)&amp;($H658+_xlpm.off)),_xlpm.r,_xlfn.XLOOKUP(_xlpm.k,Table1[Column1],Table1[Column1],""),_xlpm.h,_xlfn._xlws.FILTER(_xlpm.r,_xlpm.r&lt;&gt;"",""),IFERROR(INDEX(_xlpm.h,1),""))</f>
        <v/>
      </c>
    </row>
    <row r="659" spans="1:16" x14ac:dyDescent="0.2">
      <c r="A659" s="117">
        <v>657</v>
      </c>
      <c r="B659" s="117">
        <v>510026</v>
      </c>
      <c r="C659" s="118" t="s">
        <v>20977</v>
      </c>
      <c r="D659" s="118" t="s">
        <v>18508</v>
      </c>
      <c r="E659" s="118" t="s">
        <v>20997</v>
      </c>
      <c r="F659" s="118">
        <v>84259</v>
      </c>
      <c r="G659" s="118" t="s">
        <v>19481</v>
      </c>
      <c r="H659" s="121">
        <v>340200</v>
      </c>
      <c r="I659" s="120">
        <v>45997</v>
      </c>
      <c r="J659" s="117"/>
      <c r="K659" s="117"/>
      <c r="L659" s="120">
        <v>46034</v>
      </c>
      <c r="M659" s="118" t="s">
        <v>21112</v>
      </c>
      <c r="N659" s="120">
        <v>46034</v>
      </c>
      <c r="O659" s="124" t="str">
        <f t="shared" si="10"/>
        <v>84259-340200</v>
      </c>
      <c r="P659" t="str" cm="1">
        <f t="array" ref="P659">_xlfn.LET(_xlpm.s,_xlfn.SEQUENCE(25,1,0,1),_xlpm.off,CEILING(_xlpm.s/2,1)*IF(ISEVEN(_xlpm.s),1,-1),_xlpm.k,_xlfn.VSTACK($O659,VALUE($F659)&amp;($H659+_xlpm.off)),_xlpm.r,_xlfn.XLOOKUP(_xlpm.k,Table1[Column1],Table1[Column1],""),_xlpm.h,_xlfn._xlws.FILTER(_xlpm.r,_xlpm.r&lt;&gt;"",""),IFERROR(INDEX(_xlpm.h,1),""))</f>
        <v/>
      </c>
    </row>
    <row r="660" spans="1:16" x14ac:dyDescent="0.2">
      <c r="A660" s="117">
        <v>658</v>
      </c>
      <c r="B660" s="117">
        <v>510027</v>
      </c>
      <c r="C660" s="118" t="s">
        <v>20977</v>
      </c>
      <c r="D660" s="118" t="s">
        <v>18508</v>
      </c>
      <c r="E660" s="118" t="s">
        <v>20997</v>
      </c>
      <c r="F660" s="118">
        <v>82179</v>
      </c>
      <c r="G660" s="118" t="s">
        <v>19459</v>
      </c>
      <c r="H660" s="121">
        <v>680400</v>
      </c>
      <c r="I660" s="120">
        <v>45997</v>
      </c>
      <c r="J660" s="117"/>
      <c r="K660" s="117"/>
      <c r="L660" s="120">
        <v>46034</v>
      </c>
      <c r="M660" s="118" t="s">
        <v>21112</v>
      </c>
      <c r="N660" s="120">
        <v>46034</v>
      </c>
      <c r="O660" s="124" t="str">
        <f t="shared" si="10"/>
        <v>82179-680400</v>
      </c>
      <c r="P660" t="str" cm="1">
        <f t="array" ref="P660">_xlfn.LET(_xlpm.s,_xlfn.SEQUENCE(25,1,0,1),_xlpm.off,CEILING(_xlpm.s/2,1)*IF(ISEVEN(_xlpm.s),1,-1),_xlpm.k,_xlfn.VSTACK($O660,VALUE($F660)&amp;($H660+_xlpm.off)),_xlpm.r,_xlfn.XLOOKUP(_xlpm.k,Table1[Column1],Table1[Column1],""),_xlpm.h,_xlfn._xlws.FILTER(_xlpm.r,_xlpm.r&lt;&gt;"",""),IFERROR(INDEX(_xlpm.h,1),""))</f>
        <v/>
      </c>
    </row>
    <row r="661" spans="1:16" x14ac:dyDescent="0.2">
      <c r="A661" s="117">
        <v>659</v>
      </c>
      <c r="B661" s="117">
        <v>510027</v>
      </c>
      <c r="C661" s="118" t="s">
        <v>20977</v>
      </c>
      <c r="D661" s="118" t="s">
        <v>18508</v>
      </c>
      <c r="E661" s="118" t="s">
        <v>20997</v>
      </c>
      <c r="F661" s="118">
        <v>74333</v>
      </c>
      <c r="G661" s="118" t="s">
        <v>19390</v>
      </c>
      <c r="H661" s="121">
        <v>460688</v>
      </c>
      <c r="I661" s="120">
        <v>45965</v>
      </c>
      <c r="J661" s="117"/>
      <c r="K661" s="117"/>
      <c r="L661" s="120">
        <v>46034</v>
      </c>
      <c r="M661" s="118" t="s">
        <v>21112</v>
      </c>
      <c r="N661" s="120">
        <v>46034</v>
      </c>
      <c r="O661" s="124" t="str">
        <f t="shared" si="10"/>
        <v>74333-460688</v>
      </c>
      <c r="P661" t="str" cm="1">
        <f t="array" ref="P661">_xlfn.LET(_xlpm.s,_xlfn.SEQUENCE(25,1,0,1),_xlpm.off,CEILING(_xlpm.s/2,1)*IF(ISEVEN(_xlpm.s),1,-1),_xlpm.k,_xlfn.VSTACK($O661,VALUE($F661)&amp;($H661+_xlpm.off)),_xlpm.r,_xlfn.XLOOKUP(_xlpm.k,Table1[Column1],Table1[Column1],""),_xlpm.h,_xlfn._xlws.FILTER(_xlpm.r,_xlpm.r&lt;&gt;"",""),IFERROR(INDEX(_xlpm.h,1),""))</f>
        <v/>
      </c>
    </row>
    <row r="662" spans="1:16" x14ac:dyDescent="0.2">
      <c r="A662" s="117">
        <v>660</v>
      </c>
      <c r="B662" s="117">
        <v>510027</v>
      </c>
      <c r="C662" s="118" t="s">
        <v>20977</v>
      </c>
      <c r="D662" s="118" t="s">
        <v>18508</v>
      </c>
      <c r="E662" s="118" t="s">
        <v>20997</v>
      </c>
      <c r="F662" s="118">
        <v>80042</v>
      </c>
      <c r="G662" s="118" t="s">
        <v>19420</v>
      </c>
      <c r="H662" s="121">
        <v>2571831</v>
      </c>
      <c r="I662" s="120">
        <v>45990</v>
      </c>
      <c r="J662" s="117"/>
      <c r="K662" s="117"/>
      <c r="L662" s="120">
        <v>46034</v>
      </c>
      <c r="M662" s="118" t="s">
        <v>21112</v>
      </c>
      <c r="N662" s="120">
        <v>46034</v>
      </c>
      <c r="O662" s="124" t="str">
        <f t="shared" si="10"/>
        <v>80042-2571831</v>
      </c>
      <c r="P662" t="str" cm="1">
        <f t="array" ref="P662">_xlfn.LET(_xlpm.s,_xlfn.SEQUENCE(25,1,0,1),_xlpm.off,CEILING(_xlpm.s/2,1)*IF(ISEVEN(_xlpm.s),1,-1),_xlpm.k,_xlfn.VSTACK($O662,VALUE($F662)&amp;($H662+_xlpm.off)),_xlpm.r,_xlfn.XLOOKUP(_xlpm.k,Table1[Column1],Table1[Column1],""),_xlpm.h,_xlfn._xlws.FILTER(_xlpm.r,_xlpm.r&lt;&gt;"",""),IFERROR(INDEX(_xlpm.h,1),""))</f>
        <v/>
      </c>
    </row>
    <row r="663" spans="1:16" x14ac:dyDescent="0.2">
      <c r="A663" s="117">
        <v>661</v>
      </c>
      <c r="B663" s="117">
        <v>510027</v>
      </c>
      <c r="C663" s="118" t="s">
        <v>20977</v>
      </c>
      <c r="D663" s="118" t="s">
        <v>18508</v>
      </c>
      <c r="E663" s="118" t="s">
        <v>20997</v>
      </c>
      <c r="F663" s="118">
        <v>81295</v>
      </c>
      <c r="G663" s="118" t="s">
        <v>19446</v>
      </c>
      <c r="H663" s="121">
        <v>975564</v>
      </c>
      <c r="I663" s="120">
        <v>45994</v>
      </c>
      <c r="J663" s="117"/>
      <c r="K663" s="117"/>
      <c r="L663" s="120">
        <v>46034</v>
      </c>
      <c r="M663" s="118" t="s">
        <v>21112</v>
      </c>
      <c r="N663" s="120">
        <v>46034</v>
      </c>
      <c r="O663" s="124" t="str">
        <f t="shared" si="10"/>
        <v>81295-975564</v>
      </c>
      <c r="P663" t="str" cm="1">
        <f t="array" ref="P663">_xlfn.LET(_xlpm.s,_xlfn.SEQUENCE(25,1,0,1),_xlpm.off,CEILING(_xlpm.s/2,1)*IF(ISEVEN(_xlpm.s),1,-1),_xlpm.k,_xlfn.VSTACK($O663,VALUE($F663)&amp;($H663+_xlpm.off)),_xlpm.r,_xlfn.XLOOKUP(_xlpm.k,Table1[Column1],Table1[Column1],""),_xlpm.h,_xlfn._xlws.FILTER(_xlpm.r,_xlpm.r&lt;&gt;"",""),IFERROR(INDEX(_xlpm.h,1),""))</f>
        <v/>
      </c>
    </row>
    <row r="664" spans="1:16" x14ac:dyDescent="0.2">
      <c r="A664" s="117">
        <v>662</v>
      </c>
      <c r="B664" s="117">
        <v>510027</v>
      </c>
      <c r="C664" s="118" t="s">
        <v>20977</v>
      </c>
      <c r="D664" s="118" t="s">
        <v>18508</v>
      </c>
      <c r="E664" s="118" t="s">
        <v>20997</v>
      </c>
      <c r="F664" s="118">
        <v>80043</v>
      </c>
      <c r="G664" s="118" t="s">
        <v>19421</v>
      </c>
      <c r="H664" s="121">
        <v>1246671</v>
      </c>
      <c r="I664" s="120">
        <v>45990</v>
      </c>
      <c r="J664" s="117"/>
      <c r="K664" s="117"/>
      <c r="L664" s="120">
        <v>46034</v>
      </c>
      <c r="M664" s="118" t="s">
        <v>21112</v>
      </c>
      <c r="N664" s="120">
        <v>46034</v>
      </c>
      <c r="O664" s="124" t="str">
        <f t="shared" si="10"/>
        <v>80043-1246671</v>
      </c>
      <c r="P664" t="str" cm="1">
        <f t="array" ref="P664">_xlfn.LET(_xlpm.s,_xlfn.SEQUENCE(25,1,0,1),_xlpm.off,CEILING(_xlpm.s/2,1)*IF(ISEVEN(_xlpm.s),1,-1),_xlpm.k,_xlfn.VSTACK($O664,VALUE($F664)&amp;($H664+_xlpm.off)),_xlpm.r,_xlfn.XLOOKUP(_xlpm.k,Table1[Column1],Table1[Column1],""),_xlpm.h,_xlfn._xlws.FILTER(_xlpm.r,_xlpm.r&lt;&gt;"",""),IFERROR(INDEX(_xlpm.h,1),""))</f>
        <v/>
      </c>
    </row>
    <row r="665" spans="1:16" ht="15.75" customHeight="1" x14ac:dyDescent="0.2">
      <c r="A665" s="117">
        <v>663</v>
      </c>
      <c r="B665" s="117">
        <v>510027</v>
      </c>
      <c r="C665" s="118" t="s">
        <v>20977</v>
      </c>
      <c r="D665" s="118" t="s">
        <v>18508</v>
      </c>
      <c r="E665" s="118" t="s">
        <v>20997</v>
      </c>
      <c r="F665" s="118">
        <v>79364</v>
      </c>
      <c r="G665" s="118" t="s">
        <v>19407</v>
      </c>
      <c r="H665" s="121">
        <v>2571831</v>
      </c>
      <c r="I665" s="120">
        <v>45987</v>
      </c>
      <c r="J665" s="117"/>
      <c r="K665" s="117"/>
      <c r="L665" s="120">
        <v>46034</v>
      </c>
      <c r="M665" s="118" t="s">
        <v>21112</v>
      </c>
      <c r="N665" s="120">
        <v>46034</v>
      </c>
      <c r="O665" s="124" t="str">
        <f t="shared" si="10"/>
        <v>79364-2571831</v>
      </c>
      <c r="P665" t="str" cm="1">
        <f t="array" ref="P665">_xlfn.LET(_xlpm.s,_xlfn.SEQUENCE(25,1,0,1),_xlpm.off,CEILING(_xlpm.s/2,1)*IF(ISEVEN(_xlpm.s),1,-1),_xlpm.k,_xlfn.VSTACK($O665,VALUE($F665)&amp;($H665+_xlpm.off)),_xlpm.r,_xlfn.XLOOKUP(_xlpm.k,Table1[Column1],Table1[Column1],""),_xlpm.h,_xlfn._xlws.FILTER(_xlpm.r,_xlpm.r&lt;&gt;"",""),IFERROR(INDEX(_xlpm.h,1),""))</f>
        <v/>
      </c>
    </row>
    <row r="666" spans="1:16" x14ac:dyDescent="0.2">
      <c r="A666" s="117">
        <v>664</v>
      </c>
      <c r="B666" s="117">
        <v>510027</v>
      </c>
      <c r="C666" s="118" t="s">
        <v>20977</v>
      </c>
      <c r="D666" s="118" t="s">
        <v>18508</v>
      </c>
      <c r="E666" s="118" t="s">
        <v>20997</v>
      </c>
      <c r="F666" s="118">
        <v>82180</v>
      </c>
      <c r="G666" s="118" t="s">
        <v>19460</v>
      </c>
      <c r="H666" s="121">
        <v>1987200</v>
      </c>
      <c r="I666" s="120">
        <v>45997</v>
      </c>
      <c r="J666" s="117"/>
      <c r="K666" s="117"/>
      <c r="L666" s="120">
        <v>46034</v>
      </c>
      <c r="M666" s="118" t="s">
        <v>21112</v>
      </c>
      <c r="N666" s="120">
        <v>46034</v>
      </c>
      <c r="O666" s="124" t="str">
        <f t="shared" si="10"/>
        <v>82180-1987200</v>
      </c>
      <c r="P666" t="str" cm="1">
        <f t="array" ref="P666">_xlfn.LET(_xlpm.s,_xlfn.SEQUENCE(25,1,0,1),_xlpm.off,CEILING(_xlpm.s/2,1)*IF(ISEVEN(_xlpm.s),1,-1),_xlpm.k,_xlfn.VSTACK($O666,VALUE($F666)&amp;($H666+_xlpm.off)),_xlpm.r,_xlfn.XLOOKUP(_xlpm.k,Table1[Column1],Table1[Column1],""),_xlpm.h,_xlfn._xlws.FILTER(_xlpm.r,_xlpm.r&lt;&gt;"",""),IFERROR(INDEX(_xlpm.h,1),""))</f>
        <v/>
      </c>
    </row>
    <row r="667" spans="1:16" x14ac:dyDescent="0.2">
      <c r="A667" s="117">
        <v>665</v>
      </c>
      <c r="B667" s="117">
        <v>510029</v>
      </c>
      <c r="C667" s="118" t="s">
        <v>20977</v>
      </c>
      <c r="D667" s="118" t="s">
        <v>18508</v>
      </c>
      <c r="E667" s="118" t="s">
        <v>21115</v>
      </c>
      <c r="F667" s="118">
        <v>91</v>
      </c>
      <c r="G667" s="118" t="s">
        <v>19384</v>
      </c>
      <c r="H667" s="119">
        <v>-428194</v>
      </c>
      <c r="I667" s="120">
        <v>46015</v>
      </c>
      <c r="J667" s="117"/>
      <c r="K667" s="117"/>
      <c r="L667" s="120">
        <v>46034</v>
      </c>
      <c r="M667" s="118" t="s">
        <v>21112</v>
      </c>
      <c r="N667" s="120">
        <v>46034</v>
      </c>
      <c r="O667" s="124" t="str">
        <f t="shared" si="10"/>
        <v>91428194</v>
      </c>
      <c r="P667" t="str" cm="1">
        <f t="array" ref="P667">_xlfn.LET(_xlpm.s,_xlfn.SEQUENCE(25,1,0,1),_xlpm.off,CEILING(_xlpm.s/2,1)*IF(ISEVEN(_xlpm.s),1,-1),_xlpm.k,_xlfn.VSTACK($O667,VALUE($F667)&amp;($H667+_xlpm.off)),_xlpm.r,_xlfn.XLOOKUP(_xlpm.k,Table1[Column1],Table1[Column1],""),_xlpm.h,_xlfn._xlws.FILTER(_xlpm.r,_xlpm.r&lt;&gt;"",""),IFERROR(INDEX(_xlpm.h,1),""))</f>
        <v/>
      </c>
    </row>
    <row r="668" spans="1:16" x14ac:dyDescent="0.2">
      <c r="A668" s="117">
        <v>666</v>
      </c>
      <c r="B668" s="117">
        <v>510029</v>
      </c>
      <c r="C668" s="118" t="s">
        <v>20977</v>
      </c>
      <c r="D668" s="118" t="s">
        <v>18508</v>
      </c>
      <c r="E668" s="118" t="s">
        <v>20997</v>
      </c>
      <c r="F668" s="118">
        <v>78418</v>
      </c>
      <c r="G668" s="118" t="s">
        <v>19393</v>
      </c>
      <c r="H668" s="121">
        <v>975686</v>
      </c>
      <c r="I668" s="120">
        <v>45981</v>
      </c>
      <c r="J668" s="117"/>
      <c r="K668" s="117"/>
      <c r="L668" s="120">
        <v>46034</v>
      </c>
      <c r="M668" s="118" t="s">
        <v>21112</v>
      </c>
      <c r="N668" s="120">
        <v>46034</v>
      </c>
      <c r="O668" s="124" t="str">
        <f t="shared" si="10"/>
        <v>78418-975686</v>
      </c>
      <c r="P668" t="str" cm="1">
        <f t="array" ref="P668">_xlfn.LET(_xlpm.s,_xlfn.SEQUENCE(25,1,0,1),_xlpm.off,CEILING(_xlpm.s/2,1)*IF(ISEVEN(_xlpm.s),1,-1),_xlpm.k,_xlfn.VSTACK($O668,VALUE($F668)&amp;($H668+_xlpm.off)),_xlpm.r,_xlfn.XLOOKUP(_xlpm.k,Table1[Column1],Table1[Column1],""),_xlpm.h,_xlfn._xlws.FILTER(_xlpm.r,_xlpm.r&lt;&gt;"",""),IFERROR(INDEX(_xlpm.h,1),""))</f>
        <v/>
      </c>
    </row>
    <row r="669" spans="1:16" x14ac:dyDescent="0.2">
      <c r="A669" s="117">
        <v>667</v>
      </c>
      <c r="B669" s="117">
        <v>570010</v>
      </c>
      <c r="C669" s="118" t="s">
        <v>20977</v>
      </c>
      <c r="D669" s="118" t="s">
        <v>18508</v>
      </c>
      <c r="E669" s="118" t="s">
        <v>20997</v>
      </c>
      <c r="F669" s="118">
        <v>78555</v>
      </c>
      <c r="G669" s="118" t="s">
        <v>19403</v>
      </c>
      <c r="H669" s="121">
        <v>975564</v>
      </c>
      <c r="I669" s="120">
        <v>45987</v>
      </c>
      <c r="J669" s="117"/>
      <c r="K669" s="117"/>
      <c r="L669" s="120">
        <v>46034</v>
      </c>
      <c r="M669" s="118" t="s">
        <v>21112</v>
      </c>
      <c r="N669" s="120">
        <v>46034</v>
      </c>
      <c r="O669" s="124" t="str">
        <f t="shared" si="10"/>
        <v>78555-975564</v>
      </c>
      <c r="P669" t="str" cm="1">
        <f t="array" ref="P669">_xlfn.LET(_xlpm.s,_xlfn.SEQUENCE(25,1,0,1),_xlpm.off,CEILING(_xlpm.s/2,1)*IF(ISEVEN(_xlpm.s),1,-1),_xlpm.k,_xlfn.VSTACK($O669,VALUE($F669)&amp;($H669+_xlpm.off)),_xlpm.r,_xlfn.XLOOKUP(_xlpm.k,Table1[Column1],Table1[Column1],""),_xlpm.h,_xlfn._xlws.FILTER(_xlpm.r,_xlpm.r&lt;&gt;"",""),IFERROR(INDEX(_xlpm.h,1),""))</f>
        <v/>
      </c>
    </row>
    <row r="670" spans="1:16" x14ac:dyDescent="0.2">
      <c r="A670" s="117">
        <v>668</v>
      </c>
      <c r="B670" s="117">
        <v>570010</v>
      </c>
      <c r="C670" s="118" t="s">
        <v>20977</v>
      </c>
      <c r="D670" s="118" t="s">
        <v>18508</v>
      </c>
      <c r="E670" s="118" t="s">
        <v>20997</v>
      </c>
      <c r="F670" s="118">
        <v>79362</v>
      </c>
      <c r="G670" s="118" t="s">
        <v>19405</v>
      </c>
      <c r="H670" s="121">
        <v>540392</v>
      </c>
      <c r="I670" s="120">
        <v>45989</v>
      </c>
      <c r="J670" s="117"/>
      <c r="K670" s="117"/>
      <c r="L670" s="120">
        <v>46034</v>
      </c>
      <c r="M670" s="118" t="s">
        <v>21112</v>
      </c>
      <c r="N670" s="120">
        <v>46034</v>
      </c>
      <c r="O670" s="124" t="str">
        <f t="shared" si="10"/>
        <v>79362-540392</v>
      </c>
      <c r="P670" t="str" cm="1">
        <f t="array" ref="P670">_xlfn.LET(_xlpm.s,_xlfn.SEQUENCE(25,1,0,1),_xlpm.off,CEILING(_xlpm.s/2,1)*IF(ISEVEN(_xlpm.s),1,-1),_xlpm.k,_xlfn.VSTACK($O670,VALUE($F670)&amp;($H670+_xlpm.off)),_xlpm.r,_xlfn.XLOOKUP(_xlpm.k,Table1[Column1],Table1[Column1],""),_xlpm.h,_xlfn._xlws.FILTER(_xlpm.r,_xlpm.r&lt;&gt;"",""),IFERROR(INDEX(_xlpm.h,1),""))</f>
        <v/>
      </c>
    </row>
    <row r="671" spans="1:16" x14ac:dyDescent="0.2">
      <c r="A671" s="117">
        <v>669</v>
      </c>
      <c r="B671" s="117">
        <v>570010</v>
      </c>
      <c r="C671" s="118" t="s">
        <v>20977</v>
      </c>
      <c r="D671" s="118" t="s">
        <v>18508</v>
      </c>
      <c r="E671" s="118" t="s">
        <v>20997</v>
      </c>
      <c r="F671" s="118">
        <v>78556</v>
      </c>
      <c r="G671" s="118" t="s">
        <v>19404</v>
      </c>
      <c r="H671" s="121">
        <v>3600032</v>
      </c>
      <c r="I671" s="120">
        <v>45987</v>
      </c>
      <c r="J671" s="117"/>
      <c r="K671" s="117"/>
      <c r="L671" s="120">
        <v>46034</v>
      </c>
      <c r="M671" s="118" t="s">
        <v>21112</v>
      </c>
      <c r="N671" s="120">
        <v>46034</v>
      </c>
      <c r="O671" s="124" t="str">
        <f t="shared" si="10"/>
        <v>78556-3600032</v>
      </c>
      <c r="P671" t="str" cm="1">
        <f t="array" ref="P671">_xlfn.LET(_xlpm.s,_xlfn.SEQUENCE(25,1,0,1),_xlpm.off,CEILING(_xlpm.s/2,1)*IF(ISEVEN(_xlpm.s),1,-1),_xlpm.k,_xlfn.VSTACK($O671,VALUE($F671)&amp;($H671+_xlpm.off)),_xlpm.r,_xlfn.XLOOKUP(_xlpm.k,Table1[Column1],Table1[Column1],""),_xlpm.h,_xlfn._xlws.FILTER(_xlpm.r,_xlpm.r&lt;&gt;"",""),IFERROR(INDEX(_xlpm.h,1),""))</f>
        <v/>
      </c>
    </row>
    <row r="672" spans="1:16" x14ac:dyDescent="0.2">
      <c r="A672" s="117">
        <v>670</v>
      </c>
      <c r="B672" s="117">
        <v>570010</v>
      </c>
      <c r="C672" s="118" t="s">
        <v>20977</v>
      </c>
      <c r="D672" s="118" t="s">
        <v>18508</v>
      </c>
      <c r="E672" s="118" t="s">
        <v>20997</v>
      </c>
      <c r="F672" s="118">
        <v>79363</v>
      </c>
      <c r="G672" s="118" t="s">
        <v>19406</v>
      </c>
      <c r="H672" s="121">
        <v>2314629</v>
      </c>
      <c r="I672" s="120">
        <v>45989</v>
      </c>
      <c r="J672" s="117"/>
      <c r="K672" s="117"/>
      <c r="L672" s="120">
        <v>46034</v>
      </c>
      <c r="M672" s="118" t="s">
        <v>21112</v>
      </c>
      <c r="N672" s="120">
        <v>46034</v>
      </c>
      <c r="O672" s="124" t="str">
        <f t="shared" si="10"/>
        <v>79363-2314629</v>
      </c>
      <c r="P672" t="str" cm="1">
        <f t="array" ref="P672">_xlfn.LET(_xlpm.s,_xlfn.SEQUENCE(25,1,0,1),_xlpm.off,CEILING(_xlpm.s/2,1)*IF(ISEVEN(_xlpm.s),1,-1),_xlpm.k,_xlfn.VSTACK($O672,VALUE($F672)&amp;($H672+_xlpm.off)),_xlpm.r,_xlfn.XLOOKUP(_xlpm.k,Table1[Column1],Table1[Column1],""),_xlpm.h,_xlfn._xlws.FILTER(_xlpm.r,_xlpm.r&lt;&gt;"",""),IFERROR(INDEX(_xlpm.h,1),""))</f>
        <v/>
      </c>
    </row>
    <row r="673" spans="1:16" x14ac:dyDescent="0.2">
      <c r="A673" s="117">
        <v>671</v>
      </c>
      <c r="B673" s="117">
        <v>570010</v>
      </c>
      <c r="C673" s="118" t="s">
        <v>20977</v>
      </c>
      <c r="D673" s="118" t="s">
        <v>18508</v>
      </c>
      <c r="E673" s="118" t="s">
        <v>20997</v>
      </c>
      <c r="F673" s="118">
        <v>80041</v>
      </c>
      <c r="G673" s="118" t="s">
        <v>19419</v>
      </c>
      <c r="H673" s="121">
        <v>10980347</v>
      </c>
      <c r="I673" s="120">
        <v>45990</v>
      </c>
      <c r="J673" s="117"/>
      <c r="K673" s="117"/>
      <c r="L673" s="120">
        <v>46034</v>
      </c>
      <c r="M673" s="118" t="s">
        <v>21112</v>
      </c>
      <c r="N673" s="120">
        <v>46034</v>
      </c>
      <c r="O673" s="124" t="str">
        <f t="shared" si="10"/>
        <v>80041-10980347</v>
      </c>
      <c r="P673" t="str" cm="1">
        <f t="array" ref="P673">_xlfn.LET(_xlpm.s,_xlfn.SEQUENCE(25,1,0,1),_xlpm.off,CEILING(_xlpm.s/2,1)*IF(ISEVEN(_xlpm.s),1,-1),_xlpm.k,_xlfn.VSTACK($O673,VALUE($F673)&amp;($H673+_xlpm.off)),_xlpm.r,_xlfn.XLOOKUP(_xlpm.k,Table1[Column1],Table1[Column1],""),_xlpm.h,_xlfn._xlws.FILTER(_xlpm.r,_xlpm.r&lt;&gt;"",""),IFERROR(INDEX(_xlpm.h,1),""))</f>
        <v/>
      </c>
    </row>
    <row r="674" spans="1:16" x14ac:dyDescent="0.2">
      <c r="A674" s="117">
        <v>672</v>
      </c>
      <c r="B674" s="117">
        <v>510010</v>
      </c>
      <c r="C674" s="118" t="s">
        <v>20977</v>
      </c>
      <c r="D674" s="118" t="s">
        <v>18508</v>
      </c>
      <c r="E674" s="118" t="s">
        <v>20980</v>
      </c>
      <c r="F674" s="118">
        <v>19082</v>
      </c>
      <c r="G674" s="118" t="s">
        <v>20042</v>
      </c>
      <c r="H674" s="121">
        <v>6344433</v>
      </c>
      <c r="I674" s="120">
        <v>46093</v>
      </c>
      <c r="J674" s="117"/>
      <c r="K674" s="117"/>
      <c r="L674" s="120">
        <v>46136</v>
      </c>
      <c r="M674" s="118" t="s">
        <v>21116</v>
      </c>
      <c r="N674" s="120">
        <v>46136</v>
      </c>
      <c r="O674" s="124" t="str">
        <f t="shared" si="10"/>
        <v>19082-6344433</v>
      </c>
      <c r="P674" t="str" cm="1">
        <f t="array" ref="P674">_xlfn.LET(_xlpm.s,_xlfn.SEQUENCE(25,1,0,1),_xlpm.off,CEILING(_xlpm.s/2,1)*IF(ISEVEN(_xlpm.s),1,-1),_xlpm.k,_xlfn.VSTACK($O674,VALUE($F674)&amp;($H674+_xlpm.off)),_xlpm.r,_xlfn.XLOOKUP(_xlpm.k,Table1[Column1],Table1[Column1],""),_xlpm.h,_xlfn._xlws.FILTER(_xlpm.r,_xlpm.r&lt;&gt;"",""),IFERROR(INDEX(_xlpm.h,1),""))</f>
        <v/>
      </c>
    </row>
    <row r="675" spans="1:16" x14ac:dyDescent="0.2">
      <c r="A675" s="117">
        <v>673</v>
      </c>
      <c r="B675" s="117">
        <v>510010</v>
      </c>
      <c r="C675" s="118" t="s">
        <v>20977</v>
      </c>
      <c r="D675" s="118" t="s">
        <v>18508</v>
      </c>
      <c r="E675" s="118" t="s">
        <v>20980</v>
      </c>
      <c r="F675" s="118">
        <v>19080</v>
      </c>
      <c r="G675" s="118" t="s">
        <v>20040</v>
      </c>
      <c r="H675" s="121">
        <v>3854628</v>
      </c>
      <c r="I675" s="120">
        <v>46093</v>
      </c>
      <c r="J675" s="117"/>
      <c r="K675" s="117"/>
      <c r="L675" s="120">
        <v>46136</v>
      </c>
      <c r="M675" s="118" t="s">
        <v>21116</v>
      </c>
      <c r="N675" s="120">
        <v>46136</v>
      </c>
      <c r="O675" s="124" t="str">
        <f t="shared" si="10"/>
        <v>19080-3854628</v>
      </c>
      <c r="P675" t="str" cm="1">
        <f t="array" ref="P675">_xlfn.LET(_xlpm.s,_xlfn.SEQUENCE(25,1,0,1),_xlpm.off,CEILING(_xlpm.s/2,1)*IF(ISEVEN(_xlpm.s),1,-1),_xlpm.k,_xlfn.VSTACK($O675,VALUE($F675)&amp;($H675+_xlpm.off)),_xlpm.r,_xlfn.XLOOKUP(_xlpm.k,Table1[Column1],Table1[Column1],""),_xlpm.h,_xlfn._xlws.FILTER(_xlpm.r,_xlpm.r&lt;&gt;"",""),IFERROR(INDEX(_xlpm.h,1),""))</f>
        <v/>
      </c>
    </row>
    <row r="676" spans="1:16" x14ac:dyDescent="0.2">
      <c r="A676" s="117">
        <v>1208</v>
      </c>
      <c r="B676" s="117">
        <v>510010</v>
      </c>
      <c r="C676" s="118" t="s">
        <v>20977</v>
      </c>
      <c r="D676" s="118" t="s">
        <v>18508</v>
      </c>
      <c r="E676" s="118"/>
      <c r="F676" s="118">
        <v>3273</v>
      </c>
      <c r="G676" s="118" t="s">
        <v>19492</v>
      </c>
      <c r="H676" s="119">
        <v>-10769394</v>
      </c>
      <c r="I676" s="120">
        <v>46030</v>
      </c>
      <c r="J676" s="117"/>
      <c r="K676" s="117"/>
      <c r="L676" s="120">
        <v>46048</v>
      </c>
      <c r="M676" s="118" t="s">
        <v>21261</v>
      </c>
      <c r="N676" s="120">
        <v>46048</v>
      </c>
      <c r="O676" s="124" t="str">
        <f t="shared" ref="O676:O739" si="11">VALUE(F676)&amp;-H676</f>
        <v>327310769394</v>
      </c>
      <c r="P676" t="str" cm="1">
        <f t="array" ref="P676">_xlfn.LET(_xlpm.s,_xlfn.SEQUENCE(25,1,0,1),_xlpm.off,CEILING(_xlpm.s/2,1)*IF(ISEVEN(_xlpm.s),1,-1),_xlpm.k,_xlfn.VSTACK($O676,VALUE($F676)&amp;($H676+_xlpm.off)),_xlpm.r,_xlfn.XLOOKUP(_xlpm.k,Table1[Column1],Table1[Column1],""),_xlpm.h,_xlfn._xlws.FILTER(_xlpm.r,_xlpm.r&lt;&gt;"",""),IFERROR(INDEX(_xlpm.h,1),""))</f>
        <v/>
      </c>
    </row>
    <row r="677" spans="1:16" x14ac:dyDescent="0.2">
      <c r="A677" s="117">
        <v>1209</v>
      </c>
      <c r="B677" s="117">
        <v>510010</v>
      </c>
      <c r="C677" s="118" t="s">
        <v>20977</v>
      </c>
      <c r="D677" s="118" t="s">
        <v>18508</v>
      </c>
      <c r="E677" s="118"/>
      <c r="F677" s="118">
        <v>3166</v>
      </c>
      <c r="G677" s="118" t="s">
        <v>19491</v>
      </c>
      <c r="H677" s="119">
        <v>-21538787</v>
      </c>
      <c r="I677" s="120">
        <v>46030</v>
      </c>
      <c r="J677" s="117"/>
      <c r="K677" s="117"/>
      <c r="L677" s="120">
        <v>46048</v>
      </c>
      <c r="M677" s="118" t="s">
        <v>21261</v>
      </c>
      <c r="N677" s="120">
        <v>46048</v>
      </c>
      <c r="O677" s="124" t="str">
        <f t="shared" si="11"/>
        <v>316621538787</v>
      </c>
      <c r="P677" t="str" cm="1">
        <f t="array" ref="P677">_xlfn.LET(_xlpm.s,_xlfn.SEQUENCE(25,1,0,1),_xlpm.off,CEILING(_xlpm.s/2,1)*IF(ISEVEN(_xlpm.s),1,-1),_xlpm.k,_xlfn.VSTACK($O677,VALUE($F677)&amp;($H677+_xlpm.off)),_xlpm.r,_xlfn.XLOOKUP(_xlpm.k,Table1[Column1],Table1[Column1],""),_xlpm.h,_xlfn._xlws.FILTER(_xlpm.r,_xlpm.r&lt;&gt;"",""),IFERROR(INDEX(_xlpm.h,1),""))</f>
        <v/>
      </c>
    </row>
    <row r="678" spans="1:16" x14ac:dyDescent="0.2">
      <c r="A678" s="117">
        <v>1210</v>
      </c>
      <c r="B678" s="117">
        <v>510010</v>
      </c>
      <c r="C678" s="118" t="s">
        <v>20977</v>
      </c>
      <c r="D678" s="118" t="s">
        <v>18508</v>
      </c>
      <c r="E678" s="118"/>
      <c r="F678" s="118">
        <v>3149</v>
      </c>
      <c r="G678" s="118" t="s">
        <v>19490</v>
      </c>
      <c r="H678" s="119">
        <v>-12384803</v>
      </c>
      <c r="I678" s="120">
        <v>46030</v>
      </c>
      <c r="J678" s="117"/>
      <c r="K678" s="117"/>
      <c r="L678" s="120">
        <v>46048</v>
      </c>
      <c r="M678" s="118" t="s">
        <v>21261</v>
      </c>
      <c r="N678" s="120">
        <v>46048</v>
      </c>
      <c r="O678" s="124" t="str">
        <f t="shared" si="11"/>
        <v>314912384803</v>
      </c>
      <c r="P678" t="str" cm="1">
        <f t="array" ref="P678">_xlfn.LET(_xlpm.s,_xlfn.SEQUENCE(25,1,0,1),_xlpm.off,CEILING(_xlpm.s/2,1)*IF(ISEVEN(_xlpm.s),1,-1),_xlpm.k,_xlfn.VSTACK($O678,VALUE($F678)&amp;($H678+_xlpm.off)),_xlpm.r,_xlfn.XLOOKUP(_xlpm.k,Table1[Column1],Table1[Column1],""),_xlpm.h,_xlfn._xlws.FILTER(_xlpm.r,_xlpm.r&lt;&gt;"",""),IFERROR(INDEX(_xlpm.h,1),""))</f>
        <v/>
      </c>
    </row>
    <row r="679" spans="1:16" x14ac:dyDescent="0.2">
      <c r="A679" s="117">
        <v>1211</v>
      </c>
      <c r="B679" s="117">
        <v>510010</v>
      </c>
      <c r="C679" s="118" t="s">
        <v>20977</v>
      </c>
      <c r="D679" s="118" t="s">
        <v>18508</v>
      </c>
      <c r="E679" s="118"/>
      <c r="F679" s="118">
        <v>3123</v>
      </c>
      <c r="G679" s="118" t="s">
        <v>19489</v>
      </c>
      <c r="H679" s="119">
        <v>-2692348</v>
      </c>
      <c r="I679" s="120">
        <v>46030</v>
      </c>
      <c r="J679" s="117"/>
      <c r="K679" s="117"/>
      <c r="L679" s="120">
        <v>46048</v>
      </c>
      <c r="M679" s="118" t="s">
        <v>21261</v>
      </c>
      <c r="N679" s="120">
        <v>46048</v>
      </c>
      <c r="O679" s="124" t="str">
        <f t="shared" si="11"/>
        <v>31232692348</v>
      </c>
      <c r="P679" t="str" cm="1">
        <f t="array" ref="P679">_xlfn.LET(_xlpm.s,_xlfn.SEQUENCE(25,1,0,1),_xlpm.off,CEILING(_xlpm.s/2,1)*IF(ISEVEN(_xlpm.s),1,-1),_xlpm.k,_xlfn.VSTACK($O679,VALUE($F679)&amp;($H679+_xlpm.off)),_xlpm.r,_xlfn.XLOOKUP(_xlpm.k,Table1[Column1],Table1[Column1],""),_xlpm.h,_xlfn._xlws.FILTER(_xlpm.r,_xlpm.r&lt;&gt;"",""),IFERROR(INDEX(_xlpm.h,1),""))</f>
        <v/>
      </c>
    </row>
    <row r="680" spans="1:16" x14ac:dyDescent="0.2">
      <c r="A680" s="117">
        <v>678</v>
      </c>
      <c r="B680" s="117">
        <v>510010</v>
      </c>
      <c r="C680" s="118" t="s">
        <v>20977</v>
      </c>
      <c r="D680" s="118" t="s">
        <v>18508</v>
      </c>
      <c r="E680" s="118" t="s">
        <v>20980</v>
      </c>
      <c r="F680" s="118">
        <v>19081</v>
      </c>
      <c r="G680" s="118" t="s">
        <v>20041</v>
      </c>
      <c r="H680" s="121">
        <v>10296572</v>
      </c>
      <c r="I680" s="120">
        <v>46093</v>
      </c>
      <c r="J680" s="117"/>
      <c r="K680" s="117"/>
      <c r="L680" s="120">
        <v>46136</v>
      </c>
      <c r="M680" s="118" t="s">
        <v>21116</v>
      </c>
      <c r="N680" s="120">
        <v>46136</v>
      </c>
      <c r="O680" s="124" t="str">
        <f t="shared" si="11"/>
        <v>19081-10296572</v>
      </c>
      <c r="P680" t="str" cm="1">
        <f t="array" ref="P680">_xlfn.LET(_xlpm.s,_xlfn.SEQUENCE(25,1,0,1),_xlpm.off,CEILING(_xlpm.s/2,1)*IF(ISEVEN(_xlpm.s),1,-1),_xlpm.k,_xlfn.VSTACK($O680,VALUE($F680)&amp;($H680+_xlpm.off)),_xlpm.r,_xlfn.XLOOKUP(_xlpm.k,Table1[Column1],Table1[Column1],""),_xlpm.h,_xlfn._xlws.FILTER(_xlpm.r,_xlpm.r&lt;&gt;"",""),IFERROR(INDEX(_xlpm.h,1),""))</f>
        <v/>
      </c>
    </row>
    <row r="681" spans="1:16" x14ac:dyDescent="0.2">
      <c r="A681" s="117">
        <v>1212</v>
      </c>
      <c r="B681" s="117">
        <v>510010</v>
      </c>
      <c r="C681" s="118" t="s">
        <v>20977</v>
      </c>
      <c r="D681" s="118" t="s">
        <v>18508</v>
      </c>
      <c r="E681" s="118"/>
      <c r="F681" s="118">
        <v>3051</v>
      </c>
      <c r="G681" s="118" t="s">
        <v>19488</v>
      </c>
      <c r="H681" s="119">
        <v>-12115567</v>
      </c>
      <c r="I681" s="120">
        <v>46030</v>
      </c>
      <c r="J681" s="117"/>
      <c r="K681" s="117"/>
      <c r="L681" s="120">
        <v>46048</v>
      </c>
      <c r="M681" s="118" t="s">
        <v>21261</v>
      </c>
      <c r="N681" s="120">
        <v>46048</v>
      </c>
      <c r="O681" s="124" t="str">
        <f t="shared" si="11"/>
        <v>305112115567</v>
      </c>
      <c r="P681" t="str" cm="1">
        <f t="array" ref="P681">_xlfn.LET(_xlpm.s,_xlfn.SEQUENCE(25,1,0,1),_xlpm.off,CEILING(_xlpm.s/2,1)*IF(ISEVEN(_xlpm.s),1,-1),_xlpm.k,_xlfn.VSTACK($O681,VALUE($F681)&amp;($H681+_xlpm.off)),_xlpm.r,_xlfn.XLOOKUP(_xlpm.k,Table1[Column1],Table1[Column1],""),_xlpm.h,_xlfn._xlws.FILTER(_xlpm.r,_xlpm.r&lt;&gt;"",""),IFERROR(INDEX(_xlpm.h,1),""))</f>
        <v/>
      </c>
    </row>
    <row r="682" spans="1:16" x14ac:dyDescent="0.2">
      <c r="A682" s="117">
        <v>1213</v>
      </c>
      <c r="B682" s="117">
        <v>510010</v>
      </c>
      <c r="C682" s="118" t="s">
        <v>20977</v>
      </c>
      <c r="D682" s="118" t="s">
        <v>18508</v>
      </c>
      <c r="E682" s="118"/>
      <c r="F682" s="118">
        <v>2408</v>
      </c>
      <c r="G682" s="118" t="s">
        <v>19487</v>
      </c>
      <c r="H682" s="119">
        <v>-5384696</v>
      </c>
      <c r="I682" s="120">
        <v>46030</v>
      </c>
      <c r="J682" s="117"/>
      <c r="K682" s="117"/>
      <c r="L682" s="120">
        <v>46048</v>
      </c>
      <c r="M682" s="118" t="s">
        <v>21261</v>
      </c>
      <c r="N682" s="120">
        <v>46048</v>
      </c>
      <c r="O682" s="124" t="str">
        <f t="shared" si="11"/>
        <v>24085384696</v>
      </c>
      <c r="P682" t="str" cm="1">
        <f t="array" ref="P682">_xlfn.LET(_xlpm.s,_xlfn.SEQUENCE(25,1,0,1),_xlpm.off,CEILING(_xlpm.s/2,1)*IF(ISEVEN(_xlpm.s),1,-1),_xlpm.k,_xlfn.VSTACK($O682,VALUE($F682)&amp;($H682+_xlpm.off)),_xlpm.r,_xlfn.XLOOKUP(_xlpm.k,Table1[Column1],Table1[Column1],""),_xlpm.h,_xlfn._xlws.FILTER(_xlpm.r,_xlpm.r&lt;&gt;"",""),IFERROR(INDEX(_xlpm.h,1),""))</f>
        <v/>
      </c>
    </row>
    <row r="683" spans="1:16" x14ac:dyDescent="0.2">
      <c r="A683" s="133">
        <v>1214</v>
      </c>
      <c r="B683" s="133">
        <v>510010</v>
      </c>
      <c r="C683" s="134" t="s">
        <v>20977</v>
      </c>
      <c r="D683" s="134" t="s">
        <v>18508</v>
      </c>
      <c r="E683" s="134"/>
      <c r="F683" s="134">
        <v>1001090499345</v>
      </c>
      <c r="G683" s="134" t="s">
        <v>19556</v>
      </c>
      <c r="H683" s="135">
        <v>-16453240</v>
      </c>
      <c r="I683" s="136">
        <v>46030</v>
      </c>
      <c r="J683" s="117"/>
      <c r="K683" s="117"/>
      <c r="L683" s="120">
        <v>46048</v>
      </c>
      <c r="M683" s="118" t="s">
        <v>21261</v>
      </c>
      <c r="N683" s="120">
        <v>46048</v>
      </c>
      <c r="O683" s="137" t="str">
        <f t="shared" si="11"/>
        <v>100109049934516453240</v>
      </c>
      <c r="P683" s="93" t="str" cm="1">
        <f t="array" ref="P683">_xlfn.LET(_xlpm.s,_xlfn.SEQUENCE(25,1,0,1),_xlpm.off,CEILING(_xlpm.s/2,1)*IF(ISEVEN(_xlpm.s),1,-1),_xlpm.k,_xlfn.VSTACK($O683,VALUE($F683)&amp;($H683+_xlpm.off)),_xlpm.r,_xlfn.XLOOKUP(_xlpm.k,Table1[Column1],Table1[Column1],""),_xlpm.h,_xlfn._xlws.FILTER(_xlpm.r,_xlpm.r&lt;&gt;"",""),IFERROR(INDEX(_xlpm.h,1),""))</f>
        <v/>
      </c>
    </row>
    <row r="684" spans="1:16" x14ac:dyDescent="0.2">
      <c r="A684" s="117">
        <v>682</v>
      </c>
      <c r="B684" s="117">
        <v>510010</v>
      </c>
      <c r="C684" s="118" t="s">
        <v>20977</v>
      </c>
      <c r="D684" s="118" t="s">
        <v>18508</v>
      </c>
      <c r="E684" s="118" t="s">
        <v>20980</v>
      </c>
      <c r="F684" s="118">
        <v>17352</v>
      </c>
      <c r="G684" s="118" t="s">
        <v>20032</v>
      </c>
      <c r="H684" s="121">
        <v>12085052</v>
      </c>
      <c r="I684" s="120">
        <v>46088</v>
      </c>
      <c r="J684" s="117"/>
      <c r="K684" s="117"/>
      <c r="L684" s="120">
        <v>46136</v>
      </c>
      <c r="M684" s="118" t="s">
        <v>21116</v>
      </c>
      <c r="N684" s="120">
        <v>46136</v>
      </c>
      <c r="O684" s="124" t="str">
        <f t="shared" si="11"/>
        <v>17352-12085052</v>
      </c>
      <c r="P684" t="str" cm="1">
        <f t="array" ref="P684">_xlfn.LET(_xlpm.s,_xlfn.SEQUENCE(25,1,0,1),_xlpm.off,CEILING(_xlpm.s/2,1)*IF(ISEVEN(_xlpm.s),1,-1),_xlpm.k,_xlfn.VSTACK($O684,VALUE($F684)&amp;($H684+_xlpm.off)),_xlpm.r,_xlfn.XLOOKUP(_xlpm.k,Table1[Column1],Table1[Column1],""),_xlpm.h,_xlfn._xlws.FILTER(_xlpm.r,_xlpm.r&lt;&gt;"",""),IFERROR(INDEX(_xlpm.h,1),""))</f>
        <v/>
      </c>
    </row>
    <row r="685" spans="1:16" x14ac:dyDescent="0.2">
      <c r="A685" s="117">
        <v>683</v>
      </c>
      <c r="B685" s="117">
        <v>510010</v>
      </c>
      <c r="C685" s="118" t="s">
        <v>20977</v>
      </c>
      <c r="D685" s="118" t="s">
        <v>18508</v>
      </c>
      <c r="E685" s="118" t="s">
        <v>20980</v>
      </c>
      <c r="F685" s="118">
        <v>17351</v>
      </c>
      <c r="G685" s="118" t="s">
        <v>20031</v>
      </c>
      <c r="H685" s="121">
        <v>7073960</v>
      </c>
      <c r="I685" s="120">
        <v>46088</v>
      </c>
      <c r="J685" s="117"/>
      <c r="K685" s="117"/>
      <c r="L685" s="120">
        <v>46136</v>
      </c>
      <c r="M685" s="118" t="s">
        <v>21116</v>
      </c>
      <c r="N685" s="120">
        <v>46136</v>
      </c>
      <c r="O685" s="124" t="str">
        <f t="shared" si="11"/>
        <v>17351-7073960</v>
      </c>
      <c r="P685" t="str" cm="1">
        <f t="array" ref="P685">_xlfn.LET(_xlpm.s,_xlfn.SEQUENCE(25,1,0,1),_xlpm.off,CEILING(_xlpm.s/2,1)*IF(ISEVEN(_xlpm.s),1,-1),_xlpm.k,_xlfn.VSTACK($O685,VALUE($F685)&amp;($H685+_xlpm.off)),_xlpm.r,_xlfn.XLOOKUP(_xlpm.k,Table1[Column1],Table1[Column1],""),_xlpm.h,_xlfn._xlws.FILTER(_xlpm.r,_xlpm.r&lt;&gt;"",""),IFERROR(INDEX(_xlpm.h,1),""))</f>
        <v/>
      </c>
    </row>
    <row r="686" spans="1:16" x14ac:dyDescent="0.2">
      <c r="A686" s="133">
        <v>1215</v>
      </c>
      <c r="B686" s="133">
        <v>510010</v>
      </c>
      <c r="C686" s="134" t="s">
        <v>20977</v>
      </c>
      <c r="D686" s="134" t="s">
        <v>18508</v>
      </c>
      <c r="E686" s="134"/>
      <c r="F686" s="134">
        <v>1001090499344</v>
      </c>
      <c r="G686" s="134" t="s">
        <v>19554</v>
      </c>
      <c r="H686" s="135">
        <v>-8948563</v>
      </c>
      <c r="I686" s="136">
        <v>46030</v>
      </c>
      <c r="J686" s="117"/>
      <c r="K686" s="117"/>
      <c r="L686" s="120">
        <v>46048</v>
      </c>
      <c r="M686" s="118" t="s">
        <v>21261</v>
      </c>
      <c r="N686" s="120">
        <v>46048</v>
      </c>
      <c r="O686" s="137" t="str">
        <f t="shared" si="11"/>
        <v>10010904993448948563</v>
      </c>
      <c r="P686" s="93" t="str" cm="1">
        <f t="array" ref="P686">_xlfn.LET(_xlpm.s,_xlfn.SEQUENCE(25,1,0,1),_xlpm.off,CEILING(_xlpm.s/2,1)*IF(ISEVEN(_xlpm.s),1,-1),_xlpm.k,_xlfn.VSTACK($O686,VALUE($F686)&amp;($H686+_xlpm.off)),_xlpm.r,_xlfn.XLOOKUP(_xlpm.k,Table1[Column1],Table1[Column1],""),_xlpm.h,_xlfn._xlws.FILTER(_xlpm.r,_xlpm.r&lt;&gt;"",""),IFERROR(INDEX(_xlpm.h,1),""))</f>
        <v/>
      </c>
    </row>
    <row r="687" spans="1:16" x14ac:dyDescent="0.2">
      <c r="A687" s="117">
        <v>685</v>
      </c>
      <c r="B687" s="117">
        <v>510011</v>
      </c>
      <c r="C687" s="118" t="s">
        <v>20977</v>
      </c>
      <c r="D687" s="118" t="s">
        <v>18508</v>
      </c>
      <c r="E687" s="118" t="s">
        <v>20980</v>
      </c>
      <c r="F687" s="118">
        <v>18465</v>
      </c>
      <c r="G687" s="118" t="s">
        <v>20039</v>
      </c>
      <c r="H687" s="121">
        <v>4629272</v>
      </c>
      <c r="I687" s="120">
        <v>46091</v>
      </c>
      <c r="J687" s="117"/>
      <c r="K687" s="117"/>
      <c r="L687" s="120">
        <v>46136</v>
      </c>
      <c r="M687" s="118" t="s">
        <v>21116</v>
      </c>
      <c r="N687" s="120">
        <v>46136</v>
      </c>
      <c r="O687" s="124" t="str">
        <f t="shared" si="11"/>
        <v>18465-4629272</v>
      </c>
      <c r="P687" t="str" cm="1">
        <f t="array" ref="P687">_xlfn.LET(_xlpm.s,_xlfn.SEQUENCE(25,1,0,1),_xlpm.off,CEILING(_xlpm.s/2,1)*IF(ISEVEN(_xlpm.s),1,-1),_xlpm.k,_xlfn.VSTACK($O687,VALUE($F687)&amp;($H687+_xlpm.off)),_xlpm.r,_xlfn.XLOOKUP(_xlpm.k,Table1[Column1],Table1[Column1],""),_xlpm.h,_xlfn._xlws.FILTER(_xlpm.r,_xlpm.r&lt;&gt;"",""),IFERROR(INDEX(_xlpm.h,1),""))</f>
        <v/>
      </c>
    </row>
    <row r="688" spans="1:16" x14ac:dyDescent="0.2">
      <c r="A688" s="117">
        <v>686</v>
      </c>
      <c r="B688" s="117">
        <v>510011</v>
      </c>
      <c r="C688" s="118" t="s">
        <v>20977</v>
      </c>
      <c r="D688" s="118" t="s">
        <v>18508</v>
      </c>
      <c r="E688" s="118" t="s">
        <v>20980</v>
      </c>
      <c r="F688" s="118">
        <v>20781</v>
      </c>
      <c r="G688" s="118" t="s">
        <v>20058</v>
      </c>
      <c r="H688" s="121">
        <v>6943901</v>
      </c>
      <c r="I688" s="120">
        <v>46098</v>
      </c>
      <c r="J688" s="117"/>
      <c r="K688" s="117"/>
      <c r="L688" s="120">
        <v>46136</v>
      </c>
      <c r="M688" s="118" t="s">
        <v>21116</v>
      </c>
      <c r="N688" s="120">
        <v>46136</v>
      </c>
      <c r="O688" s="124" t="str">
        <f t="shared" si="11"/>
        <v>20781-6943901</v>
      </c>
      <c r="P688" t="str" cm="1">
        <f t="array" ref="P688">_xlfn.LET(_xlpm.s,_xlfn.SEQUENCE(25,1,0,1),_xlpm.off,CEILING(_xlpm.s/2,1)*IF(ISEVEN(_xlpm.s),1,-1),_xlpm.k,_xlfn.VSTACK($O688,VALUE($F688)&amp;($H688+_xlpm.off)),_xlpm.r,_xlfn.XLOOKUP(_xlpm.k,Table1[Column1],Table1[Column1],""),_xlpm.h,_xlfn._xlws.FILTER(_xlpm.r,_xlpm.r&lt;&gt;"",""),IFERROR(INDEX(_xlpm.h,1),""))</f>
        <v/>
      </c>
    </row>
    <row r="689" spans="1:16" x14ac:dyDescent="0.2">
      <c r="A689" s="117">
        <v>687</v>
      </c>
      <c r="B689" s="117">
        <v>510011</v>
      </c>
      <c r="C689" s="118" t="s">
        <v>20977</v>
      </c>
      <c r="D689" s="118" t="s">
        <v>18508</v>
      </c>
      <c r="E689" s="118" t="s">
        <v>20980</v>
      </c>
      <c r="F689" s="118">
        <v>20782</v>
      </c>
      <c r="G689" s="118" t="s">
        <v>20059</v>
      </c>
      <c r="H689" s="121">
        <v>783000</v>
      </c>
      <c r="I689" s="120">
        <v>46098</v>
      </c>
      <c r="J689" s="117"/>
      <c r="K689" s="117"/>
      <c r="L689" s="120">
        <v>46136</v>
      </c>
      <c r="M689" s="118" t="s">
        <v>21116</v>
      </c>
      <c r="N689" s="120">
        <v>46136</v>
      </c>
      <c r="O689" s="124" t="str">
        <f t="shared" si="11"/>
        <v>20782-783000</v>
      </c>
      <c r="P689" t="str" cm="1">
        <f t="array" ref="P689">_xlfn.LET(_xlpm.s,_xlfn.SEQUENCE(25,1,0,1),_xlpm.off,CEILING(_xlpm.s/2,1)*IF(ISEVEN(_xlpm.s),1,-1),_xlpm.k,_xlfn.VSTACK($O689,VALUE($F689)&amp;($H689+_xlpm.off)),_xlpm.r,_xlfn.XLOOKUP(_xlpm.k,Table1[Column1],Table1[Column1],""),_xlpm.h,_xlfn._xlws.FILTER(_xlpm.r,_xlpm.r&lt;&gt;"",""),IFERROR(INDEX(_xlpm.h,1),""))</f>
        <v/>
      </c>
    </row>
    <row r="690" spans="1:16" x14ac:dyDescent="0.2">
      <c r="A690" s="117">
        <v>688</v>
      </c>
      <c r="B690" s="117">
        <v>510011</v>
      </c>
      <c r="C690" s="118" t="s">
        <v>20977</v>
      </c>
      <c r="D690" s="118" t="s">
        <v>18508</v>
      </c>
      <c r="E690" s="118" t="s">
        <v>20980</v>
      </c>
      <c r="F690" s="118">
        <v>18464</v>
      </c>
      <c r="G690" s="118" t="s">
        <v>20038</v>
      </c>
      <c r="H690" s="121">
        <v>4758332</v>
      </c>
      <c r="I690" s="120">
        <v>46091</v>
      </c>
      <c r="J690" s="117"/>
      <c r="K690" s="117"/>
      <c r="L690" s="120">
        <v>46136</v>
      </c>
      <c r="M690" s="118" t="s">
        <v>21116</v>
      </c>
      <c r="N690" s="120">
        <v>46136</v>
      </c>
      <c r="O690" s="124" t="str">
        <f t="shared" si="11"/>
        <v>18464-4758332</v>
      </c>
      <c r="P690" t="str" cm="1">
        <f t="array" ref="P690">_xlfn.LET(_xlpm.s,_xlfn.SEQUENCE(25,1,0,1),_xlpm.off,CEILING(_xlpm.s/2,1)*IF(ISEVEN(_xlpm.s),1,-1),_xlpm.k,_xlfn.VSTACK($O690,VALUE($F690)&amp;($H690+_xlpm.off)),_xlpm.r,_xlfn.XLOOKUP(_xlpm.k,Table1[Column1],Table1[Column1],""),_xlpm.h,_xlfn._xlws.FILTER(_xlpm.r,_xlpm.r&lt;&gt;"",""),IFERROR(INDEX(_xlpm.h,1),""))</f>
        <v/>
      </c>
    </row>
    <row r="691" spans="1:16" x14ac:dyDescent="0.2">
      <c r="A691" s="117">
        <v>689</v>
      </c>
      <c r="B691" s="117">
        <v>510011</v>
      </c>
      <c r="C691" s="118" t="s">
        <v>20977</v>
      </c>
      <c r="D691" s="118" t="s">
        <v>18508</v>
      </c>
      <c r="E691" s="118" t="s">
        <v>21106</v>
      </c>
      <c r="F691" s="118">
        <v>343</v>
      </c>
      <c r="G691" s="118" t="s">
        <v>20019</v>
      </c>
      <c r="H691" s="119">
        <v>-2018332</v>
      </c>
      <c r="I691" s="120">
        <v>46119</v>
      </c>
      <c r="J691" s="117"/>
      <c r="K691" s="117"/>
      <c r="L691" s="120">
        <v>46136</v>
      </c>
      <c r="M691" s="118" t="s">
        <v>21116</v>
      </c>
      <c r="N691" s="120">
        <v>46136</v>
      </c>
      <c r="O691" s="124" t="str">
        <f t="shared" si="11"/>
        <v>3432018332</v>
      </c>
      <c r="P691" t="str" cm="1">
        <f t="array" ref="P691">_xlfn.LET(_xlpm.s,_xlfn.SEQUENCE(25,1,0,1),_xlpm.off,CEILING(_xlpm.s/2,1)*IF(ISEVEN(_xlpm.s),1,-1),_xlpm.k,_xlfn.VSTACK($O691,VALUE($F691)&amp;($H691+_xlpm.off)),_xlpm.r,_xlfn.XLOOKUP(_xlpm.k,Table1[Column1],Table1[Column1],""),_xlpm.h,_xlfn._xlws.FILTER(_xlpm.r,_xlpm.r&lt;&gt;"",""),IFERROR(INDEX(_xlpm.h,1),""))</f>
        <v/>
      </c>
    </row>
    <row r="692" spans="1:16" x14ac:dyDescent="0.2">
      <c r="A692" s="117">
        <v>690</v>
      </c>
      <c r="B692" s="117">
        <v>510012</v>
      </c>
      <c r="C692" s="118" t="s">
        <v>20977</v>
      </c>
      <c r="D692" s="118" t="s">
        <v>18508</v>
      </c>
      <c r="E692" s="118" t="s">
        <v>20980</v>
      </c>
      <c r="F692" s="118">
        <v>21596</v>
      </c>
      <c r="G692" s="118" t="s">
        <v>20063</v>
      </c>
      <c r="H692" s="121">
        <v>2107971</v>
      </c>
      <c r="I692" s="120">
        <v>46100</v>
      </c>
      <c r="J692" s="117"/>
      <c r="K692" s="117"/>
      <c r="L692" s="120">
        <v>46136</v>
      </c>
      <c r="M692" s="118" t="s">
        <v>21116</v>
      </c>
      <c r="N692" s="120">
        <v>46136</v>
      </c>
      <c r="O692" s="124" t="str">
        <f t="shared" si="11"/>
        <v>21596-2107971</v>
      </c>
      <c r="P692" t="str" cm="1">
        <f t="array" ref="P692">_xlfn.LET(_xlpm.s,_xlfn.SEQUENCE(25,1,0,1),_xlpm.off,CEILING(_xlpm.s/2,1)*IF(ISEVEN(_xlpm.s),1,-1),_xlpm.k,_xlfn.VSTACK($O692,VALUE($F692)&amp;($H692+_xlpm.off)),_xlpm.r,_xlfn.XLOOKUP(_xlpm.k,Table1[Column1],Table1[Column1],""),_xlpm.h,_xlfn._xlws.FILTER(_xlpm.r,_xlpm.r&lt;&gt;"",""),IFERROR(INDEX(_xlpm.h,1),""))</f>
        <v/>
      </c>
    </row>
    <row r="693" spans="1:16" x14ac:dyDescent="0.2">
      <c r="A693" s="117">
        <v>691</v>
      </c>
      <c r="B693" s="117">
        <v>510012</v>
      </c>
      <c r="C693" s="118" t="s">
        <v>20977</v>
      </c>
      <c r="D693" s="118" t="s">
        <v>18508</v>
      </c>
      <c r="E693" s="118" t="s">
        <v>20980</v>
      </c>
      <c r="F693" s="118">
        <v>21595</v>
      </c>
      <c r="G693" s="118" t="s">
        <v>20062</v>
      </c>
      <c r="H693" s="121">
        <v>12466683</v>
      </c>
      <c r="I693" s="120">
        <v>46100</v>
      </c>
      <c r="J693" s="117"/>
      <c r="K693" s="117"/>
      <c r="L693" s="120">
        <v>46136</v>
      </c>
      <c r="M693" s="118" t="s">
        <v>21116</v>
      </c>
      <c r="N693" s="120">
        <v>46136</v>
      </c>
      <c r="O693" s="124" t="str">
        <f t="shared" si="11"/>
        <v>21595-12466683</v>
      </c>
      <c r="P693" t="str" cm="1">
        <f t="array" ref="P693">_xlfn.LET(_xlpm.s,_xlfn.SEQUENCE(25,1,0,1),_xlpm.off,CEILING(_xlpm.s/2,1)*IF(ISEVEN(_xlpm.s),1,-1),_xlpm.k,_xlfn.VSTACK($O693,VALUE($F693)&amp;($H693+_xlpm.off)),_xlpm.r,_xlfn.XLOOKUP(_xlpm.k,Table1[Column1],Table1[Column1],""),_xlpm.h,_xlfn._xlws.FILTER(_xlpm.r,_xlpm.r&lt;&gt;"",""),IFERROR(INDEX(_xlpm.h,1),""))</f>
        <v/>
      </c>
    </row>
    <row r="694" spans="1:16" x14ac:dyDescent="0.2">
      <c r="A694" s="117">
        <v>692</v>
      </c>
      <c r="B694" s="117">
        <v>510013</v>
      </c>
      <c r="C694" s="118" t="s">
        <v>20977</v>
      </c>
      <c r="D694" s="118" t="s">
        <v>18508</v>
      </c>
      <c r="E694" s="118" t="s">
        <v>20980</v>
      </c>
      <c r="F694" s="118">
        <v>21637</v>
      </c>
      <c r="G694" s="118" t="s">
        <v>20067</v>
      </c>
      <c r="H694" s="121">
        <v>3978450</v>
      </c>
      <c r="I694" s="120">
        <v>46098</v>
      </c>
      <c r="J694" s="117"/>
      <c r="K694" s="117"/>
      <c r="L694" s="120">
        <v>46136</v>
      </c>
      <c r="M694" s="118" t="s">
        <v>21116</v>
      </c>
      <c r="N694" s="120">
        <v>46136</v>
      </c>
      <c r="O694" s="124" t="str">
        <f t="shared" si="11"/>
        <v>21637-3978450</v>
      </c>
      <c r="P694" t="str" cm="1">
        <f t="array" ref="P694">_xlfn.LET(_xlpm.s,_xlfn.SEQUENCE(25,1,0,1),_xlpm.off,CEILING(_xlpm.s/2,1)*IF(ISEVEN(_xlpm.s),1,-1),_xlpm.k,_xlfn.VSTACK($O694,VALUE($F694)&amp;($H694+_xlpm.off)),_xlpm.r,_xlfn.XLOOKUP(_xlpm.k,Table1[Column1],Table1[Column1],""),_xlpm.h,_xlfn._xlws.FILTER(_xlpm.r,_xlpm.r&lt;&gt;"",""),IFERROR(INDEX(_xlpm.h,1),""))</f>
        <v/>
      </c>
    </row>
    <row r="695" spans="1:16" x14ac:dyDescent="0.2">
      <c r="A695" s="117">
        <v>693</v>
      </c>
      <c r="B695" s="117">
        <v>510013</v>
      </c>
      <c r="C695" s="118" t="s">
        <v>20977</v>
      </c>
      <c r="D695" s="118" t="s">
        <v>18508</v>
      </c>
      <c r="E695" s="118" t="s">
        <v>21101</v>
      </c>
      <c r="F695" s="118">
        <v>153</v>
      </c>
      <c r="G695" s="118" t="s">
        <v>20013</v>
      </c>
      <c r="H695" s="119">
        <v>-2603988</v>
      </c>
      <c r="I695" s="120">
        <v>46118</v>
      </c>
      <c r="J695" s="117"/>
      <c r="K695" s="117"/>
      <c r="L695" s="120">
        <v>46136</v>
      </c>
      <c r="M695" s="118" t="s">
        <v>21116</v>
      </c>
      <c r="N695" s="120">
        <v>46136</v>
      </c>
      <c r="O695" s="124" t="str">
        <f t="shared" si="11"/>
        <v>1532603988</v>
      </c>
      <c r="P695" t="str" cm="1">
        <f t="array" ref="P695">_xlfn.LET(_xlpm.s,_xlfn.SEQUENCE(25,1,0,1),_xlpm.off,CEILING(_xlpm.s/2,1)*IF(ISEVEN(_xlpm.s),1,-1),_xlpm.k,_xlfn.VSTACK($O695,VALUE($F695)&amp;($H695+_xlpm.off)),_xlpm.r,_xlfn.XLOOKUP(_xlpm.k,Table1[Column1],Table1[Column1],""),_xlpm.h,_xlfn._xlws.FILTER(_xlpm.r,_xlpm.r&lt;&gt;"",""),IFERROR(INDEX(_xlpm.h,1),""))</f>
        <v/>
      </c>
    </row>
    <row r="696" spans="1:16" x14ac:dyDescent="0.2">
      <c r="A696" s="117">
        <v>694</v>
      </c>
      <c r="B696" s="117">
        <v>510013</v>
      </c>
      <c r="C696" s="118" t="s">
        <v>20977</v>
      </c>
      <c r="D696" s="118" t="s">
        <v>18508</v>
      </c>
      <c r="E696" s="118" t="s">
        <v>20980</v>
      </c>
      <c r="F696" s="118">
        <v>19271</v>
      </c>
      <c r="G696" s="118" t="s">
        <v>20047</v>
      </c>
      <c r="H696" s="121">
        <v>1875920</v>
      </c>
      <c r="I696" s="120">
        <v>46093</v>
      </c>
      <c r="J696" s="117"/>
      <c r="K696" s="117"/>
      <c r="L696" s="120">
        <v>46136</v>
      </c>
      <c r="M696" s="118" t="s">
        <v>21116</v>
      </c>
      <c r="N696" s="120">
        <v>46136</v>
      </c>
      <c r="O696" s="124" t="str">
        <f t="shared" si="11"/>
        <v>19271-1875920</v>
      </c>
      <c r="P696" t="str" cm="1">
        <f t="array" ref="P696">_xlfn.LET(_xlpm.s,_xlfn.SEQUENCE(25,1,0,1),_xlpm.off,CEILING(_xlpm.s/2,1)*IF(ISEVEN(_xlpm.s),1,-1),_xlpm.k,_xlfn.VSTACK($O696,VALUE($F696)&amp;($H696+_xlpm.off)),_xlpm.r,_xlfn.XLOOKUP(_xlpm.k,Table1[Column1],Table1[Column1],""),_xlpm.h,_xlfn._xlws.FILTER(_xlpm.r,_xlpm.r&lt;&gt;"",""),IFERROR(INDEX(_xlpm.h,1),""))</f>
        <v/>
      </c>
    </row>
    <row r="697" spans="1:16" x14ac:dyDescent="0.2">
      <c r="A697" s="117">
        <v>695</v>
      </c>
      <c r="B697" s="117">
        <v>510013</v>
      </c>
      <c r="C697" s="118" t="s">
        <v>20977</v>
      </c>
      <c r="D697" s="118" t="s">
        <v>18508</v>
      </c>
      <c r="E697" s="118" t="s">
        <v>20980</v>
      </c>
      <c r="F697" s="118">
        <v>21635</v>
      </c>
      <c r="G697" s="118" t="s">
        <v>20065</v>
      </c>
      <c r="H697" s="121">
        <v>1857101</v>
      </c>
      <c r="I697" s="120">
        <v>46098</v>
      </c>
      <c r="J697" s="117"/>
      <c r="K697" s="117"/>
      <c r="L697" s="120">
        <v>46136</v>
      </c>
      <c r="M697" s="118" t="s">
        <v>21116</v>
      </c>
      <c r="N697" s="120">
        <v>46136</v>
      </c>
      <c r="O697" s="124" t="str">
        <f t="shared" si="11"/>
        <v>21635-1857101</v>
      </c>
      <c r="P697" t="str" cm="1">
        <f t="array" ref="P697">_xlfn.LET(_xlpm.s,_xlfn.SEQUENCE(25,1,0,1),_xlpm.off,CEILING(_xlpm.s/2,1)*IF(ISEVEN(_xlpm.s),1,-1),_xlpm.k,_xlfn.VSTACK($O697,VALUE($F697)&amp;($H697+_xlpm.off)),_xlpm.r,_xlfn.XLOOKUP(_xlpm.k,Table1[Column1],Table1[Column1],""),_xlpm.h,_xlfn._xlws.FILTER(_xlpm.r,_xlpm.r&lt;&gt;"",""),IFERROR(INDEX(_xlpm.h,1),""))</f>
        <v/>
      </c>
    </row>
    <row r="698" spans="1:16" x14ac:dyDescent="0.2">
      <c r="A698" s="117">
        <v>696</v>
      </c>
      <c r="B698" s="117">
        <v>510013</v>
      </c>
      <c r="C698" s="118" t="s">
        <v>20977</v>
      </c>
      <c r="D698" s="118" t="s">
        <v>18508</v>
      </c>
      <c r="E698" s="118" t="s">
        <v>20980</v>
      </c>
      <c r="F698" s="118">
        <v>21639</v>
      </c>
      <c r="G698" s="118" t="s">
        <v>20069</v>
      </c>
      <c r="H698" s="121">
        <v>2069348</v>
      </c>
      <c r="I698" s="120">
        <v>46098</v>
      </c>
      <c r="J698" s="117"/>
      <c r="K698" s="117"/>
      <c r="L698" s="120">
        <v>46136</v>
      </c>
      <c r="M698" s="118" t="s">
        <v>21116</v>
      </c>
      <c r="N698" s="120">
        <v>46136</v>
      </c>
      <c r="O698" s="124" t="str">
        <f t="shared" si="11"/>
        <v>21639-2069348</v>
      </c>
      <c r="P698" t="str" cm="1">
        <f t="array" ref="P698">_xlfn.LET(_xlpm.s,_xlfn.SEQUENCE(25,1,0,1),_xlpm.off,CEILING(_xlpm.s/2,1)*IF(ISEVEN(_xlpm.s),1,-1),_xlpm.k,_xlfn.VSTACK($O698,VALUE($F698)&amp;($H698+_xlpm.off)),_xlpm.r,_xlfn.XLOOKUP(_xlpm.k,Table1[Column1],Table1[Column1],""),_xlpm.h,_xlfn._xlws.FILTER(_xlpm.r,_xlpm.r&lt;&gt;"",""),IFERROR(INDEX(_xlpm.h,1),""))</f>
        <v/>
      </c>
    </row>
    <row r="699" spans="1:16" x14ac:dyDescent="0.2">
      <c r="A699" s="117">
        <v>697</v>
      </c>
      <c r="B699" s="117">
        <v>510014</v>
      </c>
      <c r="C699" s="118" t="s">
        <v>20977</v>
      </c>
      <c r="D699" s="118" t="s">
        <v>18508</v>
      </c>
      <c r="E699" s="118" t="s">
        <v>20980</v>
      </c>
      <c r="F699" s="118">
        <v>21640</v>
      </c>
      <c r="G699" s="118" t="s">
        <v>20070</v>
      </c>
      <c r="H699" s="121">
        <v>12503700</v>
      </c>
      <c r="I699" s="120">
        <v>46097</v>
      </c>
      <c r="J699" s="117"/>
      <c r="K699" s="117"/>
      <c r="L699" s="120">
        <v>46136</v>
      </c>
      <c r="M699" s="118" t="s">
        <v>21116</v>
      </c>
      <c r="N699" s="120">
        <v>46136</v>
      </c>
      <c r="O699" s="124" t="str">
        <f t="shared" si="11"/>
        <v>21640-12503700</v>
      </c>
      <c r="P699" t="str" cm="1">
        <f t="array" ref="P699">_xlfn.LET(_xlpm.s,_xlfn.SEQUENCE(25,1,0,1),_xlpm.off,CEILING(_xlpm.s/2,1)*IF(ISEVEN(_xlpm.s),1,-1),_xlpm.k,_xlfn.VSTACK($O699,VALUE($F699)&amp;($H699+_xlpm.off)),_xlpm.r,_xlfn.XLOOKUP(_xlpm.k,Table1[Column1],Table1[Column1],""),_xlpm.h,_xlfn._xlws.FILTER(_xlpm.r,_xlpm.r&lt;&gt;"",""),IFERROR(INDEX(_xlpm.h,1),""))</f>
        <v/>
      </c>
    </row>
    <row r="700" spans="1:16" x14ac:dyDescent="0.2">
      <c r="A700" s="117">
        <v>698</v>
      </c>
      <c r="B700" s="117">
        <v>510014</v>
      </c>
      <c r="C700" s="118" t="s">
        <v>20977</v>
      </c>
      <c r="D700" s="118" t="s">
        <v>18508</v>
      </c>
      <c r="E700" s="118" t="s">
        <v>21102</v>
      </c>
      <c r="F700" s="118">
        <v>130</v>
      </c>
      <c r="G700" s="118" t="s">
        <v>20009</v>
      </c>
      <c r="H700" s="119">
        <v>-520798</v>
      </c>
      <c r="I700" s="120">
        <v>46125</v>
      </c>
      <c r="J700" s="117"/>
      <c r="K700" s="117"/>
      <c r="L700" s="120">
        <v>46136</v>
      </c>
      <c r="M700" s="118" t="s">
        <v>21116</v>
      </c>
      <c r="N700" s="120">
        <v>46136</v>
      </c>
      <c r="O700" s="124" t="str">
        <f t="shared" si="11"/>
        <v>130520798</v>
      </c>
      <c r="P700" t="str" cm="1">
        <f t="array" ref="P700">_xlfn.LET(_xlpm.s,_xlfn.SEQUENCE(25,1,0,1),_xlpm.off,CEILING(_xlpm.s/2,1)*IF(ISEVEN(_xlpm.s),1,-1),_xlpm.k,_xlfn.VSTACK($O700,VALUE($F700)&amp;($H700+_xlpm.off)),_xlpm.r,_xlfn.XLOOKUP(_xlpm.k,Table1[Column1],Table1[Column1],""),_xlpm.h,_xlfn._xlws.FILTER(_xlpm.r,_xlpm.r&lt;&gt;"",""),IFERROR(INDEX(_xlpm.h,1),""))</f>
        <v/>
      </c>
    </row>
    <row r="701" spans="1:16" x14ac:dyDescent="0.2">
      <c r="A701" s="117">
        <v>699</v>
      </c>
      <c r="B701" s="117">
        <v>510015</v>
      </c>
      <c r="C701" s="118" t="s">
        <v>20977</v>
      </c>
      <c r="D701" s="118" t="s">
        <v>18508</v>
      </c>
      <c r="E701" s="118" t="s">
        <v>21117</v>
      </c>
      <c r="F701" s="118">
        <v>234</v>
      </c>
      <c r="G701" s="118" t="s">
        <v>20018</v>
      </c>
      <c r="H701" s="119">
        <v>-2675782</v>
      </c>
      <c r="I701" s="120">
        <v>46131</v>
      </c>
      <c r="J701" s="117"/>
      <c r="K701" s="117"/>
      <c r="L701" s="120">
        <v>46136</v>
      </c>
      <c r="M701" s="118" t="s">
        <v>21116</v>
      </c>
      <c r="N701" s="120">
        <v>46136</v>
      </c>
      <c r="O701" s="124" t="str">
        <f t="shared" si="11"/>
        <v>2342675782</v>
      </c>
      <c r="P701" t="str" cm="1">
        <f t="array" ref="P701">_xlfn.LET(_xlpm.s,_xlfn.SEQUENCE(25,1,0,1),_xlpm.off,CEILING(_xlpm.s/2,1)*IF(ISEVEN(_xlpm.s),1,-1),_xlpm.k,_xlfn.VSTACK($O701,VALUE($F701)&amp;($H701+_xlpm.off)),_xlpm.r,_xlfn.XLOOKUP(_xlpm.k,Table1[Column1],Table1[Column1],""),_xlpm.h,_xlfn._xlws.FILTER(_xlpm.r,_xlpm.r&lt;&gt;"",""),IFERROR(INDEX(_xlpm.h,1),""))</f>
        <v/>
      </c>
    </row>
    <row r="702" spans="1:16" x14ac:dyDescent="0.2">
      <c r="A702" s="117">
        <v>700</v>
      </c>
      <c r="B702" s="117">
        <v>510015</v>
      </c>
      <c r="C702" s="118" t="s">
        <v>20977</v>
      </c>
      <c r="D702" s="118" t="s">
        <v>18508</v>
      </c>
      <c r="E702" s="118" t="s">
        <v>20980</v>
      </c>
      <c r="F702" s="118">
        <v>21594</v>
      </c>
      <c r="G702" s="118" t="s">
        <v>20061</v>
      </c>
      <c r="H702" s="121">
        <v>2080971</v>
      </c>
      <c r="I702" s="120">
        <v>46101</v>
      </c>
      <c r="J702" s="117"/>
      <c r="K702" s="117"/>
      <c r="L702" s="120">
        <v>46136</v>
      </c>
      <c r="M702" s="118" t="s">
        <v>21116</v>
      </c>
      <c r="N702" s="120">
        <v>46136</v>
      </c>
      <c r="O702" s="124" t="str">
        <f t="shared" si="11"/>
        <v>21594-2080971</v>
      </c>
      <c r="P702" t="str" cm="1">
        <f t="array" ref="P702">_xlfn.LET(_xlpm.s,_xlfn.SEQUENCE(25,1,0,1),_xlpm.off,CEILING(_xlpm.s/2,1)*IF(ISEVEN(_xlpm.s),1,-1),_xlpm.k,_xlfn.VSTACK($O702,VALUE($F702)&amp;($H702+_xlpm.off)),_xlpm.r,_xlfn.XLOOKUP(_xlpm.k,Table1[Column1],Table1[Column1],""),_xlpm.h,_xlfn._xlws.FILTER(_xlpm.r,_xlpm.r&lt;&gt;"",""),IFERROR(INDEX(_xlpm.h,1),""))</f>
        <v/>
      </c>
    </row>
    <row r="703" spans="1:16" x14ac:dyDescent="0.2">
      <c r="A703" s="117">
        <v>701</v>
      </c>
      <c r="B703" s="117">
        <v>510015</v>
      </c>
      <c r="C703" s="118" t="s">
        <v>20977</v>
      </c>
      <c r="D703" s="118" t="s">
        <v>18508</v>
      </c>
      <c r="E703" s="118" t="s">
        <v>20983</v>
      </c>
      <c r="F703" s="118">
        <v>231</v>
      </c>
      <c r="G703" s="118" t="s">
        <v>20017</v>
      </c>
      <c r="H703" s="119">
        <v>-1807380</v>
      </c>
      <c r="I703" s="120">
        <v>46127</v>
      </c>
      <c r="J703" s="117"/>
      <c r="K703" s="117"/>
      <c r="L703" s="120">
        <v>46136</v>
      </c>
      <c r="M703" s="118" t="s">
        <v>21116</v>
      </c>
      <c r="N703" s="120">
        <v>46136</v>
      </c>
      <c r="O703" s="124" t="str">
        <f t="shared" si="11"/>
        <v>2311807380</v>
      </c>
      <c r="P703" t="str" cm="1">
        <f t="array" ref="P703">_xlfn.LET(_xlpm.s,_xlfn.SEQUENCE(25,1,0,1),_xlpm.off,CEILING(_xlpm.s/2,1)*IF(ISEVEN(_xlpm.s),1,-1),_xlpm.k,_xlfn.VSTACK($O703,VALUE($F703)&amp;($H703+_xlpm.off)),_xlpm.r,_xlfn.XLOOKUP(_xlpm.k,Table1[Column1],Table1[Column1],""),_xlpm.h,_xlfn._xlws.FILTER(_xlpm.r,_xlpm.r&lt;&gt;"",""),IFERROR(INDEX(_xlpm.h,1),""))</f>
        <v/>
      </c>
    </row>
    <row r="704" spans="1:16" x14ac:dyDescent="0.2">
      <c r="A704" s="117">
        <v>702</v>
      </c>
      <c r="B704" s="117">
        <v>510016</v>
      </c>
      <c r="C704" s="118" t="s">
        <v>20977</v>
      </c>
      <c r="D704" s="118" t="s">
        <v>18508</v>
      </c>
      <c r="E704" s="118" t="s">
        <v>20980</v>
      </c>
      <c r="F704" s="118">
        <v>16247</v>
      </c>
      <c r="G704" s="118" t="s">
        <v>20024</v>
      </c>
      <c r="H704" s="121">
        <v>602667</v>
      </c>
      <c r="I704" s="120">
        <v>46088</v>
      </c>
      <c r="J704" s="117"/>
      <c r="K704" s="117"/>
      <c r="L704" s="120">
        <v>46136</v>
      </c>
      <c r="M704" s="118" t="s">
        <v>21116</v>
      </c>
      <c r="N704" s="120">
        <v>46136</v>
      </c>
      <c r="O704" s="124" t="str">
        <f t="shared" si="11"/>
        <v>16247-602667</v>
      </c>
      <c r="P704" t="str" cm="1">
        <f t="array" ref="P704">_xlfn.LET(_xlpm.s,_xlfn.SEQUENCE(25,1,0,1),_xlpm.off,CEILING(_xlpm.s/2,1)*IF(ISEVEN(_xlpm.s),1,-1),_xlpm.k,_xlfn.VSTACK($O704,VALUE($F704)&amp;($H704+_xlpm.off)),_xlpm.r,_xlfn.XLOOKUP(_xlpm.k,Table1[Column1],Table1[Column1],""),_xlpm.h,_xlfn._xlws.FILTER(_xlpm.r,_xlpm.r&lt;&gt;"",""),IFERROR(INDEX(_xlpm.h,1),""))</f>
        <v/>
      </c>
    </row>
    <row r="705" spans="1:16" x14ac:dyDescent="0.2">
      <c r="A705" s="117">
        <v>703</v>
      </c>
      <c r="B705" s="117">
        <v>510016</v>
      </c>
      <c r="C705" s="118" t="s">
        <v>20977</v>
      </c>
      <c r="D705" s="118" t="s">
        <v>18508</v>
      </c>
      <c r="E705" s="118" t="s">
        <v>20984</v>
      </c>
      <c r="F705" s="118">
        <v>130</v>
      </c>
      <c r="G705" s="118" t="s">
        <v>20010</v>
      </c>
      <c r="H705" s="119">
        <v>-628790</v>
      </c>
      <c r="I705" s="120">
        <v>46123</v>
      </c>
      <c r="J705" s="117"/>
      <c r="K705" s="117"/>
      <c r="L705" s="120">
        <v>46136</v>
      </c>
      <c r="M705" s="118" t="s">
        <v>21116</v>
      </c>
      <c r="N705" s="120">
        <v>46136</v>
      </c>
      <c r="O705" s="124" t="str">
        <f t="shared" si="11"/>
        <v>130628790</v>
      </c>
      <c r="P705" t="str" cm="1">
        <f t="array" ref="P705">_xlfn.LET(_xlpm.s,_xlfn.SEQUENCE(25,1,0,1),_xlpm.off,CEILING(_xlpm.s/2,1)*IF(ISEVEN(_xlpm.s),1,-1),_xlpm.k,_xlfn.VSTACK($O705,VALUE($F705)&amp;($H705+_xlpm.off)),_xlpm.r,_xlfn.XLOOKUP(_xlpm.k,Table1[Column1],Table1[Column1],""),_xlpm.h,_xlfn._xlws.FILTER(_xlpm.r,_xlpm.r&lt;&gt;"",""),IFERROR(INDEX(_xlpm.h,1),""))</f>
        <v/>
      </c>
    </row>
    <row r="706" spans="1:16" x14ac:dyDescent="0.2">
      <c r="A706" s="117">
        <v>704</v>
      </c>
      <c r="B706" s="117">
        <v>510017</v>
      </c>
      <c r="C706" s="118" t="s">
        <v>20977</v>
      </c>
      <c r="D706" s="118" t="s">
        <v>18508</v>
      </c>
      <c r="E706" s="118" t="s">
        <v>20980</v>
      </c>
      <c r="F706" s="118">
        <v>19255</v>
      </c>
      <c r="G706" s="118" t="s">
        <v>20046</v>
      </c>
      <c r="H706" s="121">
        <v>3520976</v>
      </c>
      <c r="I706" s="120">
        <v>46095</v>
      </c>
      <c r="J706" s="117"/>
      <c r="K706" s="117"/>
      <c r="L706" s="120">
        <v>46136</v>
      </c>
      <c r="M706" s="118" t="s">
        <v>21116</v>
      </c>
      <c r="N706" s="120">
        <v>46136</v>
      </c>
      <c r="O706" s="124" t="str">
        <f t="shared" si="11"/>
        <v>19255-3520976</v>
      </c>
      <c r="P706" t="str" cm="1">
        <f t="array" ref="P706">_xlfn.LET(_xlpm.s,_xlfn.SEQUENCE(25,1,0,1),_xlpm.off,CEILING(_xlpm.s/2,1)*IF(ISEVEN(_xlpm.s),1,-1),_xlpm.k,_xlfn.VSTACK($O706,VALUE($F706)&amp;($H706+_xlpm.off)),_xlpm.r,_xlfn.XLOOKUP(_xlpm.k,Table1[Column1],Table1[Column1],""),_xlpm.h,_xlfn._xlws.FILTER(_xlpm.r,_xlpm.r&lt;&gt;"",""),IFERROR(INDEX(_xlpm.h,1),""))</f>
        <v/>
      </c>
    </row>
    <row r="707" spans="1:16" x14ac:dyDescent="0.2">
      <c r="A707" s="117">
        <v>705</v>
      </c>
      <c r="B707" s="117">
        <v>510017</v>
      </c>
      <c r="C707" s="118" t="s">
        <v>20977</v>
      </c>
      <c r="D707" s="118" t="s">
        <v>18508</v>
      </c>
      <c r="E707" s="118" t="s">
        <v>20980</v>
      </c>
      <c r="F707" s="118">
        <v>18459</v>
      </c>
      <c r="G707" s="118" t="s">
        <v>20033</v>
      </c>
      <c r="H707" s="121">
        <v>1886585</v>
      </c>
      <c r="I707" s="120">
        <v>46088</v>
      </c>
      <c r="J707" s="117"/>
      <c r="K707" s="117"/>
      <c r="L707" s="120">
        <v>46136</v>
      </c>
      <c r="M707" s="118" t="s">
        <v>21116</v>
      </c>
      <c r="N707" s="120">
        <v>46136</v>
      </c>
      <c r="O707" s="124" t="str">
        <f t="shared" si="11"/>
        <v>18459-1886585</v>
      </c>
      <c r="P707" t="str" cm="1">
        <f t="array" ref="P707">_xlfn.LET(_xlpm.s,_xlfn.SEQUENCE(25,1,0,1),_xlpm.off,CEILING(_xlpm.s/2,1)*IF(ISEVEN(_xlpm.s),1,-1),_xlpm.k,_xlfn.VSTACK($O707,VALUE($F707)&amp;($H707+_xlpm.off)),_xlpm.r,_xlfn.XLOOKUP(_xlpm.k,Table1[Column1],Table1[Column1],""),_xlpm.h,_xlfn._xlws.FILTER(_xlpm.r,_xlpm.r&lt;&gt;"",""),IFERROR(INDEX(_xlpm.h,1),""))</f>
        <v/>
      </c>
    </row>
    <row r="708" spans="1:16" x14ac:dyDescent="0.2">
      <c r="A708" s="117">
        <v>706</v>
      </c>
      <c r="B708" s="117">
        <v>510017</v>
      </c>
      <c r="C708" s="118" t="s">
        <v>20977</v>
      </c>
      <c r="D708" s="118" t="s">
        <v>18508</v>
      </c>
      <c r="E708" s="118" t="s">
        <v>20980</v>
      </c>
      <c r="F708" s="118">
        <v>18460</v>
      </c>
      <c r="G708" s="118" t="s">
        <v>20034</v>
      </c>
      <c r="H708" s="121">
        <v>2266920</v>
      </c>
      <c r="I708" s="120">
        <v>46092</v>
      </c>
      <c r="J708" s="117"/>
      <c r="K708" s="117"/>
      <c r="L708" s="120">
        <v>46136</v>
      </c>
      <c r="M708" s="118" t="s">
        <v>21116</v>
      </c>
      <c r="N708" s="120">
        <v>46136</v>
      </c>
      <c r="O708" s="124" t="str">
        <f t="shared" si="11"/>
        <v>18460-2266920</v>
      </c>
      <c r="P708" t="str" cm="1">
        <f t="array" ref="P708">_xlfn.LET(_xlpm.s,_xlfn.SEQUENCE(25,1,0,1),_xlpm.off,CEILING(_xlpm.s/2,1)*IF(ISEVEN(_xlpm.s),1,-1),_xlpm.k,_xlfn.VSTACK($O708,VALUE($F708)&amp;($H708+_xlpm.off)),_xlpm.r,_xlfn.XLOOKUP(_xlpm.k,Table1[Column1],Table1[Column1],""),_xlpm.h,_xlfn._xlws.FILTER(_xlpm.r,_xlpm.r&lt;&gt;"",""),IFERROR(INDEX(_xlpm.h,1),""))</f>
        <v/>
      </c>
    </row>
    <row r="709" spans="1:16" x14ac:dyDescent="0.2">
      <c r="A709" s="117">
        <v>707</v>
      </c>
      <c r="B709" s="117">
        <v>510017</v>
      </c>
      <c r="C709" s="118" t="s">
        <v>20977</v>
      </c>
      <c r="D709" s="118" t="s">
        <v>18508</v>
      </c>
      <c r="E709" s="118" t="s">
        <v>20980</v>
      </c>
      <c r="F709" s="118">
        <v>20779</v>
      </c>
      <c r="G709" s="118" t="s">
        <v>20056</v>
      </c>
      <c r="H709" s="121">
        <v>783000</v>
      </c>
      <c r="I709" s="120">
        <v>46099</v>
      </c>
      <c r="J709" s="117"/>
      <c r="K709" s="117"/>
      <c r="L709" s="120">
        <v>46136</v>
      </c>
      <c r="M709" s="118" t="s">
        <v>21116</v>
      </c>
      <c r="N709" s="120">
        <v>46136</v>
      </c>
      <c r="O709" s="124" t="str">
        <f t="shared" si="11"/>
        <v>20779-783000</v>
      </c>
      <c r="P709" t="str" cm="1">
        <f t="array" ref="P709">_xlfn.LET(_xlpm.s,_xlfn.SEQUENCE(25,1,0,1),_xlpm.off,CEILING(_xlpm.s/2,1)*IF(ISEVEN(_xlpm.s),1,-1),_xlpm.k,_xlfn.VSTACK($O709,VALUE($F709)&amp;($H709+_xlpm.off)),_xlpm.r,_xlfn.XLOOKUP(_xlpm.k,Table1[Column1],Table1[Column1],""),_xlpm.h,_xlfn._xlws.FILTER(_xlpm.r,_xlpm.r&lt;&gt;"",""),IFERROR(INDEX(_xlpm.h,1),""))</f>
        <v/>
      </c>
    </row>
    <row r="710" spans="1:16" x14ac:dyDescent="0.2">
      <c r="A710" s="117">
        <v>708</v>
      </c>
      <c r="B710" s="117">
        <v>510017</v>
      </c>
      <c r="C710" s="118" t="s">
        <v>20977</v>
      </c>
      <c r="D710" s="118" t="s">
        <v>18508</v>
      </c>
      <c r="E710" s="118" t="s">
        <v>20980</v>
      </c>
      <c r="F710" s="118">
        <v>18461</v>
      </c>
      <c r="G710" s="118" t="s">
        <v>20035</v>
      </c>
      <c r="H710" s="121">
        <v>2662146</v>
      </c>
      <c r="I710" s="120">
        <v>46092</v>
      </c>
      <c r="J710" s="117"/>
      <c r="K710" s="117"/>
      <c r="L710" s="120">
        <v>46136</v>
      </c>
      <c r="M710" s="118" t="s">
        <v>21116</v>
      </c>
      <c r="N710" s="120">
        <v>46136</v>
      </c>
      <c r="O710" s="124" t="str">
        <f t="shared" si="11"/>
        <v>18461-2662146</v>
      </c>
      <c r="P710" t="str" cm="1">
        <f t="array" ref="P710">_xlfn.LET(_xlpm.s,_xlfn.SEQUENCE(25,1,0,1),_xlpm.off,CEILING(_xlpm.s/2,1)*IF(ISEVEN(_xlpm.s),1,-1),_xlpm.k,_xlfn.VSTACK($O710,VALUE($F710)&amp;($H710+_xlpm.off)),_xlpm.r,_xlfn.XLOOKUP(_xlpm.k,Table1[Column1],Table1[Column1],""),_xlpm.h,_xlfn._xlws.FILTER(_xlpm.r,_xlpm.r&lt;&gt;"",""),IFERROR(INDEX(_xlpm.h,1),""))</f>
        <v/>
      </c>
    </row>
    <row r="711" spans="1:16" x14ac:dyDescent="0.2">
      <c r="A711" s="117">
        <v>709</v>
      </c>
      <c r="B711" s="117">
        <v>510018</v>
      </c>
      <c r="C711" s="118" t="s">
        <v>20977</v>
      </c>
      <c r="D711" s="118" t="s">
        <v>18508</v>
      </c>
      <c r="E711" s="118" t="s">
        <v>20980</v>
      </c>
      <c r="F711" s="118">
        <v>17348</v>
      </c>
      <c r="G711" s="118" t="s">
        <v>20028</v>
      </c>
      <c r="H711" s="121">
        <v>1133460</v>
      </c>
      <c r="I711" s="120">
        <v>46090</v>
      </c>
      <c r="J711" s="117"/>
      <c r="K711" s="117"/>
      <c r="L711" s="120">
        <v>46136</v>
      </c>
      <c r="M711" s="118" t="s">
        <v>21116</v>
      </c>
      <c r="N711" s="120">
        <v>46136</v>
      </c>
      <c r="O711" s="124" t="str">
        <f t="shared" si="11"/>
        <v>17348-1133460</v>
      </c>
      <c r="P711" t="str" cm="1">
        <f t="array" ref="P711">_xlfn.LET(_xlpm.s,_xlfn.SEQUENCE(25,1,0,1),_xlpm.off,CEILING(_xlpm.s/2,1)*IF(ISEVEN(_xlpm.s),1,-1),_xlpm.k,_xlfn.VSTACK($O711,VALUE($F711)&amp;($H711+_xlpm.off)),_xlpm.r,_xlfn.XLOOKUP(_xlpm.k,Table1[Column1],Table1[Column1],""),_xlpm.h,_xlfn._xlws.FILTER(_xlpm.r,_xlpm.r&lt;&gt;"",""),IFERROR(INDEX(_xlpm.h,1),""))</f>
        <v/>
      </c>
    </row>
    <row r="712" spans="1:16" x14ac:dyDescent="0.2">
      <c r="A712" s="117">
        <v>710</v>
      </c>
      <c r="B712" s="117">
        <v>510018</v>
      </c>
      <c r="C712" s="118" t="s">
        <v>20977</v>
      </c>
      <c r="D712" s="118" t="s">
        <v>18508</v>
      </c>
      <c r="E712" s="118" t="s">
        <v>20980</v>
      </c>
      <c r="F712" s="118">
        <v>21597</v>
      </c>
      <c r="G712" s="118" t="s">
        <v>20064</v>
      </c>
      <c r="H712" s="121">
        <v>5755185</v>
      </c>
      <c r="I712" s="120">
        <v>46100</v>
      </c>
      <c r="J712" s="117"/>
      <c r="K712" s="117"/>
      <c r="L712" s="120">
        <v>46136</v>
      </c>
      <c r="M712" s="118" t="s">
        <v>21116</v>
      </c>
      <c r="N712" s="120">
        <v>46136</v>
      </c>
      <c r="O712" s="124" t="str">
        <f t="shared" si="11"/>
        <v>21597-5755185</v>
      </c>
      <c r="P712" t="str" cm="1">
        <f t="array" ref="P712">_xlfn.LET(_xlpm.s,_xlfn.SEQUENCE(25,1,0,1),_xlpm.off,CEILING(_xlpm.s/2,1)*IF(ISEVEN(_xlpm.s),1,-1),_xlpm.k,_xlfn.VSTACK($O712,VALUE($F712)&amp;($H712+_xlpm.off)),_xlpm.r,_xlfn.XLOOKUP(_xlpm.k,Table1[Column1],Table1[Column1],""),_xlpm.h,_xlfn._xlws.FILTER(_xlpm.r,_xlpm.r&lt;&gt;"",""),IFERROR(INDEX(_xlpm.h,1),""))</f>
        <v/>
      </c>
    </row>
    <row r="713" spans="1:16" x14ac:dyDescent="0.2">
      <c r="A713" s="117">
        <v>711</v>
      </c>
      <c r="B713" s="117">
        <v>510019</v>
      </c>
      <c r="C713" s="118" t="s">
        <v>20977</v>
      </c>
      <c r="D713" s="118" t="s">
        <v>18508</v>
      </c>
      <c r="E713" s="118" t="s">
        <v>20980</v>
      </c>
      <c r="F713" s="118">
        <v>17350</v>
      </c>
      <c r="G713" s="118" t="s">
        <v>20030</v>
      </c>
      <c r="H713" s="121">
        <v>1133460</v>
      </c>
      <c r="I713" s="120">
        <v>46088</v>
      </c>
      <c r="J713" s="117"/>
      <c r="K713" s="117"/>
      <c r="L713" s="120">
        <v>46136</v>
      </c>
      <c r="M713" s="118" t="s">
        <v>21116</v>
      </c>
      <c r="N713" s="120">
        <v>46136</v>
      </c>
      <c r="O713" s="124" t="str">
        <f t="shared" si="11"/>
        <v>17350-1133460</v>
      </c>
      <c r="P713" t="str" cm="1">
        <f t="array" ref="P713">_xlfn.LET(_xlpm.s,_xlfn.SEQUENCE(25,1,0,1),_xlpm.off,CEILING(_xlpm.s/2,1)*IF(ISEVEN(_xlpm.s),1,-1),_xlpm.k,_xlfn.VSTACK($O713,VALUE($F713)&amp;($H713+_xlpm.off)),_xlpm.r,_xlfn.XLOOKUP(_xlpm.k,Table1[Column1],Table1[Column1],""),_xlpm.h,_xlfn._xlws.FILTER(_xlpm.r,_xlpm.r&lt;&gt;"",""),IFERROR(INDEX(_xlpm.h,1),""))</f>
        <v/>
      </c>
    </row>
    <row r="714" spans="1:16" x14ac:dyDescent="0.2">
      <c r="A714" s="117">
        <v>712</v>
      </c>
      <c r="B714" s="117">
        <v>510019</v>
      </c>
      <c r="C714" s="118" t="s">
        <v>20977</v>
      </c>
      <c r="D714" s="118" t="s">
        <v>18508</v>
      </c>
      <c r="E714" s="118" t="s">
        <v>20987</v>
      </c>
      <c r="F714" s="118">
        <v>160</v>
      </c>
      <c r="G714" s="118" t="s">
        <v>20014</v>
      </c>
      <c r="H714" s="119">
        <v>-425187</v>
      </c>
      <c r="I714" s="120">
        <v>46123</v>
      </c>
      <c r="J714" s="117"/>
      <c r="K714" s="117"/>
      <c r="L714" s="120">
        <v>46136</v>
      </c>
      <c r="M714" s="118" t="s">
        <v>21116</v>
      </c>
      <c r="N714" s="120">
        <v>46136</v>
      </c>
      <c r="O714" s="124" t="str">
        <f t="shared" si="11"/>
        <v>160425187</v>
      </c>
      <c r="P714" t="str" cm="1">
        <f t="array" ref="P714">_xlfn.LET(_xlpm.s,_xlfn.SEQUENCE(25,1,0,1),_xlpm.off,CEILING(_xlpm.s/2,1)*IF(ISEVEN(_xlpm.s),1,-1),_xlpm.k,_xlfn.VSTACK($O714,VALUE($F714)&amp;($H714+_xlpm.off)),_xlpm.r,_xlfn.XLOOKUP(_xlpm.k,Table1[Column1],Table1[Column1],""),_xlpm.h,_xlfn._xlws.FILTER(_xlpm.r,_xlpm.r&lt;&gt;"",""),IFERROR(INDEX(_xlpm.h,1),""))</f>
        <v/>
      </c>
    </row>
    <row r="715" spans="1:16" x14ac:dyDescent="0.2">
      <c r="A715" s="117">
        <v>713</v>
      </c>
      <c r="B715" s="117">
        <v>510019</v>
      </c>
      <c r="C715" s="118" t="s">
        <v>20977</v>
      </c>
      <c r="D715" s="118" t="s">
        <v>18508</v>
      </c>
      <c r="E715" s="118" t="s">
        <v>20980</v>
      </c>
      <c r="F715" s="118">
        <v>20783</v>
      </c>
      <c r="G715" s="118" t="s">
        <v>20060</v>
      </c>
      <c r="H715" s="121">
        <v>2314629</v>
      </c>
      <c r="I715" s="120">
        <v>46098</v>
      </c>
      <c r="J715" s="117"/>
      <c r="K715" s="117"/>
      <c r="L715" s="120">
        <v>46136</v>
      </c>
      <c r="M715" s="118" t="s">
        <v>21116</v>
      </c>
      <c r="N715" s="120">
        <v>46136</v>
      </c>
      <c r="O715" s="124" t="str">
        <f t="shared" si="11"/>
        <v>20783-2314629</v>
      </c>
      <c r="P715" t="str" cm="1">
        <f t="array" ref="P715">_xlfn.LET(_xlpm.s,_xlfn.SEQUENCE(25,1,0,1),_xlpm.off,CEILING(_xlpm.s/2,1)*IF(ISEVEN(_xlpm.s),1,-1),_xlpm.k,_xlfn.VSTACK($O715,VALUE($F715)&amp;($H715+_xlpm.off)),_xlpm.r,_xlfn.XLOOKUP(_xlpm.k,Table1[Column1],Table1[Column1],""),_xlpm.h,_xlfn._xlws.FILTER(_xlpm.r,_xlpm.r&lt;&gt;"",""),IFERROR(INDEX(_xlpm.h,1),""))</f>
        <v/>
      </c>
    </row>
    <row r="716" spans="1:16" x14ac:dyDescent="0.2">
      <c r="A716" s="117">
        <v>714</v>
      </c>
      <c r="B716" s="117">
        <v>510019</v>
      </c>
      <c r="C716" s="118" t="s">
        <v>20977</v>
      </c>
      <c r="D716" s="118" t="s">
        <v>18508</v>
      </c>
      <c r="E716" s="118" t="s">
        <v>20980</v>
      </c>
      <c r="F716" s="118">
        <v>17349</v>
      </c>
      <c r="G716" s="118" t="s">
        <v>20029</v>
      </c>
      <c r="H716" s="121">
        <v>2314629</v>
      </c>
      <c r="I716" s="120">
        <v>46088</v>
      </c>
      <c r="J716" s="117"/>
      <c r="K716" s="117"/>
      <c r="L716" s="120">
        <v>46136</v>
      </c>
      <c r="M716" s="118" t="s">
        <v>21116</v>
      </c>
      <c r="N716" s="120">
        <v>46136</v>
      </c>
      <c r="O716" s="124" t="str">
        <f t="shared" si="11"/>
        <v>17349-2314629</v>
      </c>
      <c r="P716" t="str" cm="1">
        <f t="array" ref="P716">_xlfn.LET(_xlpm.s,_xlfn.SEQUENCE(25,1,0,1),_xlpm.off,CEILING(_xlpm.s/2,1)*IF(ISEVEN(_xlpm.s),1,-1),_xlpm.k,_xlfn.VSTACK($O716,VALUE($F716)&amp;($H716+_xlpm.off)),_xlpm.r,_xlfn.XLOOKUP(_xlpm.k,Table1[Column1],Table1[Column1],""),_xlpm.h,_xlfn._xlws.FILTER(_xlpm.r,_xlpm.r&lt;&gt;"",""),IFERROR(INDEX(_xlpm.h,1),""))</f>
        <v/>
      </c>
    </row>
    <row r="717" spans="1:16" x14ac:dyDescent="0.2">
      <c r="A717" s="117">
        <v>715</v>
      </c>
      <c r="B717" s="117">
        <v>510020</v>
      </c>
      <c r="C717" s="118" t="s">
        <v>20977</v>
      </c>
      <c r="D717" s="118" t="s">
        <v>18508</v>
      </c>
      <c r="E717" s="118" t="s">
        <v>20980</v>
      </c>
      <c r="F717" s="118">
        <v>17197</v>
      </c>
      <c r="G717" s="118" t="s">
        <v>20025</v>
      </c>
      <c r="H717" s="121">
        <v>2314629</v>
      </c>
      <c r="I717" s="120">
        <v>46090</v>
      </c>
      <c r="J717" s="117"/>
      <c r="K717" s="117"/>
      <c r="L717" s="120">
        <v>46136</v>
      </c>
      <c r="M717" s="118" t="s">
        <v>21116</v>
      </c>
      <c r="N717" s="120">
        <v>46136</v>
      </c>
      <c r="O717" s="124" t="str">
        <f t="shared" si="11"/>
        <v>17197-2314629</v>
      </c>
      <c r="P717" t="str" cm="1">
        <f t="array" ref="P717">_xlfn.LET(_xlpm.s,_xlfn.SEQUENCE(25,1,0,1),_xlpm.off,CEILING(_xlpm.s/2,1)*IF(ISEVEN(_xlpm.s),1,-1),_xlpm.k,_xlfn.VSTACK($O717,VALUE($F717)&amp;($H717+_xlpm.off)),_xlpm.r,_xlfn.XLOOKUP(_xlpm.k,Table1[Column1],Table1[Column1],""),_xlpm.h,_xlfn._xlws.FILTER(_xlpm.r,_xlpm.r&lt;&gt;"",""),IFERROR(INDEX(_xlpm.h,1),""))</f>
        <v/>
      </c>
    </row>
    <row r="718" spans="1:16" x14ac:dyDescent="0.2">
      <c r="A718" s="117">
        <v>716</v>
      </c>
      <c r="B718" s="117">
        <v>510021</v>
      </c>
      <c r="C718" s="118" t="s">
        <v>20977</v>
      </c>
      <c r="D718" s="118" t="s">
        <v>18508</v>
      </c>
      <c r="E718" s="118" t="s">
        <v>20989</v>
      </c>
      <c r="F718" s="118">
        <v>73</v>
      </c>
      <c r="G718" s="118" t="s">
        <v>20003</v>
      </c>
      <c r="H718" s="119">
        <v>-783000</v>
      </c>
      <c r="I718" s="120">
        <v>46132</v>
      </c>
      <c r="J718" s="117"/>
      <c r="K718" s="117"/>
      <c r="L718" s="120">
        <v>46136</v>
      </c>
      <c r="M718" s="118" t="s">
        <v>21116</v>
      </c>
      <c r="N718" s="120">
        <v>46136</v>
      </c>
      <c r="O718" s="124" t="str">
        <f t="shared" si="11"/>
        <v>73783000</v>
      </c>
      <c r="P718" t="str" cm="1">
        <f t="array" ref="P718">_xlfn.LET(_xlpm.s,_xlfn.SEQUENCE(25,1,0,1),_xlpm.off,CEILING(_xlpm.s/2,1)*IF(ISEVEN(_xlpm.s),1,-1),_xlpm.k,_xlfn.VSTACK($O718,VALUE($F718)&amp;($H718+_xlpm.off)),_xlpm.r,_xlfn.XLOOKUP(_xlpm.k,Table1[Column1],Table1[Column1],""),_xlpm.h,_xlfn._xlws.FILTER(_xlpm.r,_xlpm.r&lt;&gt;"",""),IFERROR(INDEX(_xlpm.h,1),""))</f>
        <v/>
      </c>
    </row>
    <row r="719" spans="1:16" x14ac:dyDescent="0.2">
      <c r="A719" s="117">
        <v>717</v>
      </c>
      <c r="B719" s="117">
        <v>510022</v>
      </c>
      <c r="C719" s="118" t="s">
        <v>20977</v>
      </c>
      <c r="D719" s="118" t="s">
        <v>18508</v>
      </c>
      <c r="E719" s="118" t="s">
        <v>20980</v>
      </c>
      <c r="F719" s="118">
        <v>19254</v>
      </c>
      <c r="G719" s="118" t="s">
        <v>20045</v>
      </c>
      <c r="H719" s="121">
        <v>2314629</v>
      </c>
      <c r="I719" s="120">
        <v>46095</v>
      </c>
      <c r="J719" s="117"/>
      <c r="K719" s="117"/>
      <c r="L719" s="120">
        <v>46136</v>
      </c>
      <c r="M719" s="118" t="s">
        <v>21116</v>
      </c>
      <c r="N719" s="120">
        <v>46136</v>
      </c>
      <c r="O719" s="124" t="str">
        <f t="shared" si="11"/>
        <v>19254-2314629</v>
      </c>
      <c r="P719" t="str" cm="1">
        <f t="array" ref="P719">_xlfn.LET(_xlpm.s,_xlfn.SEQUENCE(25,1,0,1),_xlpm.off,CEILING(_xlpm.s/2,1)*IF(ISEVEN(_xlpm.s),1,-1),_xlpm.k,_xlfn.VSTACK($O719,VALUE($F719)&amp;($H719+_xlpm.off)),_xlpm.r,_xlfn.XLOOKUP(_xlpm.k,Table1[Column1],Table1[Column1],""),_xlpm.h,_xlfn._xlws.FILTER(_xlpm.r,_xlpm.r&lt;&gt;"",""),IFERROR(INDEX(_xlpm.h,1),""))</f>
        <v/>
      </c>
    </row>
    <row r="720" spans="1:16" x14ac:dyDescent="0.2">
      <c r="A720" s="117">
        <v>718</v>
      </c>
      <c r="B720" s="117">
        <v>510022</v>
      </c>
      <c r="C720" s="118" t="s">
        <v>20977</v>
      </c>
      <c r="D720" s="118" t="s">
        <v>18508</v>
      </c>
      <c r="E720" s="118" t="s">
        <v>20990</v>
      </c>
      <c r="F720" s="118">
        <v>140</v>
      </c>
      <c r="G720" s="118" t="s">
        <v>20012</v>
      </c>
      <c r="H720" s="119">
        <v>-208319</v>
      </c>
      <c r="I720" s="120">
        <v>46125</v>
      </c>
      <c r="J720" s="117"/>
      <c r="K720" s="117"/>
      <c r="L720" s="120">
        <v>46136</v>
      </c>
      <c r="M720" s="118" t="s">
        <v>21116</v>
      </c>
      <c r="N720" s="120">
        <v>46136</v>
      </c>
      <c r="O720" s="124" t="str">
        <f t="shared" si="11"/>
        <v>140208319</v>
      </c>
      <c r="P720" t="str" cm="1">
        <f t="array" ref="P720">_xlfn.LET(_xlpm.s,_xlfn.SEQUENCE(25,1,0,1),_xlpm.off,CEILING(_xlpm.s/2,1)*IF(ISEVEN(_xlpm.s),1,-1),_xlpm.k,_xlfn.VSTACK($O720,VALUE($F720)&amp;($H720+_xlpm.off)),_xlpm.r,_xlfn.XLOOKUP(_xlpm.k,Table1[Column1],Table1[Column1],""),_xlpm.h,_xlfn._xlws.FILTER(_xlpm.r,_xlpm.r&lt;&gt;"",""),IFERROR(INDEX(_xlpm.h,1),""))</f>
        <v/>
      </c>
    </row>
    <row r="721" spans="1:16" x14ac:dyDescent="0.2">
      <c r="A721" s="117">
        <v>719</v>
      </c>
      <c r="B721" s="117">
        <v>510022</v>
      </c>
      <c r="C721" s="118" t="s">
        <v>20977</v>
      </c>
      <c r="D721" s="118" t="s">
        <v>18508</v>
      </c>
      <c r="E721" s="118" t="s">
        <v>20990</v>
      </c>
      <c r="F721" s="118">
        <v>135</v>
      </c>
      <c r="G721" s="118" t="s">
        <v>20011</v>
      </c>
      <c r="H721" s="119">
        <v>-935694</v>
      </c>
      <c r="I721" s="120">
        <v>46121</v>
      </c>
      <c r="J721" s="117"/>
      <c r="K721" s="117"/>
      <c r="L721" s="120">
        <v>46136</v>
      </c>
      <c r="M721" s="118" t="s">
        <v>21116</v>
      </c>
      <c r="N721" s="120">
        <v>46136</v>
      </c>
      <c r="O721" s="124" t="str">
        <f t="shared" si="11"/>
        <v>135935694</v>
      </c>
      <c r="P721" t="str" cm="1">
        <f t="array" ref="P721">_xlfn.LET(_xlpm.s,_xlfn.SEQUENCE(25,1,0,1),_xlpm.off,CEILING(_xlpm.s/2,1)*IF(ISEVEN(_xlpm.s),1,-1),_xlpm.k,_xlfn.VSTACK($O721,VALUE($F721)&amp;($H721+_xlpm.off)),_xlpm.r,_xlfn.XLOOKUP(_xlpm.k,Table1[Column1],Table1[Column1],""),_xlpm.h,_xlfn._xlws.FILTER(_xlpm.r,_xlpm.r&lt;&gt;"",""),IFERROR(INDEX(_xlpm.h,1),""))</f>
        <v/>
      </c>
    </row>
    <row r="722" spans="1:16" x14ac:dyDescent="0.2">
      <c r="A722" s="117">
        <v>720</v>
      </c>
      <c r="B722" s="117">
        <v>510022</v>
      </c>
      <c r="C722" s="118" t="s">
        <v>20977</v>
      </c>
      <c r="D722" s="118" t="s">
        <v>18508</v>
      </c>
      <c r="E722" s="118" t="s">
        <v>20980</v>
      </c>
      <c r="F722" s="118">
        <v>17198</v>
      </c>
      <c r="G722" s="118" t="s">
        <v>20026</v>
      </c>
      <c r="H722" s="121">
        <v>602667</v>
      </c>
      <c r="I722" s="120">
        <v>46088</v>
      </c>
      <c r="J722" s="117"/>
      <c r="K722" s="117"/>
      <c r="L722" s="120">
        <v>46136</v>
      </c>
      <c r="M722" s="118" t="s">
        <v>21116</v>
      </c>
      <c r="N722" s="120">
        <v>46136</v>
      </c>
      <c r="O722" s="124" t="str">
        <f t="shared" si="11"/>
        <v>17198-602667</v>
      </c>
      <c r="P722" t="str" cm="1">
        <f t="array" ref="P722">_xlfn.LET(_xlpm.s,_xlfn.SEQUENCE(25,1,0,1),_xlpm.off,CEILING(_xlpm.s/2,1)*IF(ISEVEN(_xlpm.s),1,-1),_xlpm.k,_xlfn.VSTACK($O722,VALUE($F722)&amp;($H722+_xlpm.off)),_xlpm.r,_xlfn.XLOOKUP(_xlpm.k,Table1[Column1],Table1[Column1],""),_xlpm.h,_xlfn._xlws.FILTER(_xlpm.r,_xlpm.r&lt;&gt;"",""),IFERROR(INDEX(_xlpm.h,1),""))</f>
        <v/>
      </c>
    </row>
    <row r="723" spans="1:16" x14ac:dyDescent="0.2">
      <c r="A723" s="117">
        <v>721</v>
      </c>
      <c r="B723" s="117">
        <v>510022</v>
      </c>
      <c r="C723" s="118" t="s">
        <v>20977</v>
      </c>
      <c r="D723" s="118" t="s">
        <v>18508</v>
      </c>
      <c r="E723" s="118" t="s">
        <v>20980</v>
      </c>
      <c r="F723" s="118">
        <v>20780</v>
      </c>
      <c r="G723" s="118" t="s">
        <v>20057</v>
      </c>
      <c r="H723" s="121">
        <v>2856614</v>
      </c>
      <c r="I723" s="120">
        <v>46098</v>
      </c>
      <c r="J723" s="117"/>
      <c r="K723" s="117"/>
      <c r="L723" s="120">
        <v>46136</v>
      </c>
      <c r="M723" s="118" t="s">
        <v>21116</v>
      </c>
      <c r="N723" s="120">
        <v>46136</v>
      </c>
      <c r="O723" s="124" t="str">
        <f t="shared" si="11"/>
        <v>20780-2856614</v>
      </c>
      <c r="P723" t="str" cm="1">
        <f t="array" ref="P723">_xlfn.LET(_xlpm.s,_xlfn.SEQUENCE(25,1,0,1),_xlpm.off,CEILING(_xlpm.s/2,1)*IF(ISEVEN(_xlpm.s),1,-1),_xlpm.k,_xlfn.VSTACK($O723,VALUE($F723)&amp;($H723+_xlpm.off)),_xlpm.r,_xlfn.XLOOKUP(_xlpm.k,Table1[Column1],Table1[Column1],""),_xlpm.h,_xlfn._xlws.FILTER(_xlpm.r,_xlpm.r&lt;&gt;"",""),IFERROR(INDEX(_xlpm.h,1),""))</f>
        <v/>
      </c>
    </row>
    <row r="724" spans="1:16" x14ac:dyDescent="0.2">
      <c r="A724" s="117">
        <v>722</v>
      </c>
      <c r="B724" s="117">
        <v>510024</v>
      </c>
      <c r="C724" s="118" t="s">
        <v>20977</v>
      </c>
      <c r="D724" s="118" t="s">
        <v>18508</v>
      </c>
      <c r="E724" s="118" t="s">
        <v>20980</v>
      </c>
      <c r="F724" s="118">
        <v>18463</v>
      </c>
      <c r="G724" s="118" t="s">
        <v>20037</v>
      </c>
      <c r="H724" s="121">
        <v>1133460</v>
      </c>
      <c r="I724" s="120">
        <v>46094</v>
      </c>
      <c r="J724" s="117"/>
      <c r="K724" s="117"/>
      <c r="L724" s="120">
        <v>46136</v>
      </c>
      <c r="M724" s="118" t="s">
        <v>21116</v>
      </c>
      <c r="N724" s="120">
        <v>46136</v>
      </c>
      <c r="O724" s="124" t="str">
        <f t="shared" si="11"/>
        <v>18463-1133460</v>
      </c>
      <c r="P724" t="str" cm="1">
        <f t="array" ref="P724">_xlfn.LET(_xlpm.s,_xlfn.SEQUENCE(25,1,0,1),_xlpm.off,CEILING(_xlpm.s/2,1)*IF(ISEVEN(_xlpm.s),1,-1),_xlpm.k,_xlfn.VSTACK($O724,VALUE($F724)&amp;($H724+_xlpm.off)),_xlpm.r,_xlfn.XLOOKUP(_xlpm.k,Table1[Column1],Table1[Column1],""),_xlpm.h,_xlfn._xlws.FILTER(_xlpm.r,_xlpm.r&lt;&gt;"",""),IFERROR(INDEX(_xlpm.h,1),""))</f>
        <v/>
      </c>
    </row>
    <row r="725" spans="1:16" x14ac:dyDescent="0.2">
      <c r="A725" s="117">
        <v>723</v>
      </c>
      <c r="B725" s="117">
        <v>510024</v>
      </c>
      <c r="C725" s="118" t="s">
        <v>20977</v>
      </c>
      <c r="D725" s="118" t="s">
        <v>18508</v>
      </c>
      <c r="E725" s="118" t="s">
        <v>20980</v>
      </c>
      <c r="F725" s="118">
        <v>18462</v>
      </c>
      <c r="G725" s="118" t="s">
        <v>20036</v>
      </c>
      <c r="H725" s="121">
        <v>2917310</v>
      </c>
      <c r="I725" s="120">
        <v>46094</v>
      </c>
      <c r="J725" s="117"/>
      <c r="K725" s="117"/>
      <c r="L725" s="120">
        <v>46136</v>
      </c>
      <c r="M725" s="118" t="s">
        <v>21116</v>
      </c>
      <c r="N725" s="120">
        <v>46136</v>
      </c>
      <c r="O725" s="124" t="str">
        <f t="shared" si="11"/>
        <v>18462-2917310</v>
      </c>
      <c r="P725" t="str" cm="1">
        <f t="array" ref="P725">_xlfn.LET(_xlpm.s,_xlfn.SEQUENCE(25,1,0,1),_xlpm.off,CEILING(_xlpm.s/2,1)*IF(ISEVEN(_xlpm.s),1,-1),_xlpm.k,_xlfn.VSTACK($O725,VALUE($F725)&amp;($H725+_xlpm.off)),_xlpm.r,_xlfn.XLOOKUP(_xlpm.k,Table1[Column1],Table1[Column1],""),_xlpm.h,_xlfn._xlws.FILTER(_xlpm.r,_xlpm.r&lt;&gt;"",""),IFERROR(INDEX(_xlpm.h,1),""))</f>
        <v/>
      </c>
    </row>
    <row r="726" spans="1:16" x14ac:dyDescent="0.2">
      <c r="A726" s="117">
        <v>724</v>
      </c>
      <c r="B726" s="117">
        <v>510024</v>
      </c>
      <c r="C726" s="118" t="s">
        <v>20977</v>
      </c>
      <c r="D726" s="118" t="s">
        <v>18508</v>
      </c>
      <c r="E726" s="118" t="s">
        <v>20980</v>
      </c>
      <c r="F726" s="118">
        <v>17199</v>
      </c>
      <c r="G726" s="118" t="s">
        <v>20027</v>
      </c>
      <c r="H726" s="121">
        <v>1586115</v>
      </c>
      <c r="I726" s="120">
        <v>46090</v>
      </c>
      <c r="J726" s="117"/>
      <c r="K726" s="117"/>
      <c r="L726" s="120">
        <v>46136</v>
      </c>
      <c r="M726" s="118" t="s">
        <v>21116</v>
      </c>
      <c r="N726" s="120">
        <v>46136</v>
      </c>
      <c r="O726" s="124" t="str">
        <f t="shared" si="11"/>
        <v>17199-1586115</v>
      </c>
      <c r="P726" t="str" cm="1">
        <f t="array" ref="P726">_xlfn.LET(_xlpm.s,_xlfn.SEQUENCE(25,1,0,1),_xlpm.off,CEILING(_xlpm.s/2,1)*IF(ISEVEN(_xlpm.s),1,-1),_xlpm.k,_xlfn.VSTACK($O726,VALUE($F726)&amp;($H726+_xlpm.off)),_xlpm.r,_xlfn.XLOOKUP(_xlpm.k,Table1[Column1],Table1[Column1],""),_xlpm.h,_xlfn._xlws.FILTER(_xlpm.r,_xlpm.r&lt;&gt;"",""),IFERROR(INDEX(_xlpm.h,1),""))</f>
        <v/>
      </c>
    </row>
    <row r="727" spans="1:16" x14ac:dyDescent="0.2">
      <c r="A727" s="117">
        <v>725</v>
      </c>
      <c r="B727" s="117">
        <v>510024</v>
      </c>
      <c r="C727" s="118" t="s">
        <v>20977</v>
      </c>
      <c r="D727" s="118" t="s">
        <v>18508</v>
      </c>
      <c r="E727" s="118" t="s">
        <v>20980</v>
      </c>
      <c r="F727" s="118">
        <v>16242</v>
      </c>
      <c r="G727" s="118" t="s">
        <v>20023</v>
      </c>
      <c r="H727" s="121">
        <v>602667</v>
      </c>
      <c r="I727" s="120">
        <v>46088</v>
      </c>
      <c r="J727" s="117"/>
      <c r="K727" s="117"/>
      <c r="L727" s="120">
        <v>46136</v>
      </c>
      <c r="M727" s="118" t="s">
        <v>21116</v>
      </c>
      <c r="N727" s="120">
        <v>46136</v>
      </c>
      <c r="O727" s="124" t="str">
        <f t="shared" si="11"/>
        <v>16242-602667</v>
      </c>
      <c r="P727" t="str" cm="1">
        <f t="array" ref="P727">_xlfn.LET(_xlpm.s,_xlfn.SEQUENCE(25,1,0,1),_xlpm.off,CEILING(_xlpm.s/2,1)*IF(ISEVEN(_xlpm.s),1,-1),_xlpm.k,_xlfn.VSTACK($O727,VALUE($F727)&amp;($H727+_xlpm.off)),_xlpm.r,_xlfn.XLOOKUP(_xlpm.k,Table1[Column1],Table1[Column1],""),_xlpm.h,_xlfn._xlws.FILTER(_xlpm.r,_xlpm.r&lt;&gt;"",""),IFERROR(INDEX(_xlpm.h,1),""))</f>
        <v/>
      </c>
    </row>
    <row r="728" spans="1:16" x14ac:dyDescent="0.2">
      <c r="A728" s="117">
        <v>726</v>
      </c>
      <c r="B728" s="117">
        <v>510024</v>
      </c>
      <c r="C728" s="118" t="s">
        <v>20977</v>
      </c>
      <c r="D728" s="118" t="s">
        <v>18508</v>
      </c>
      <c r="E728" s="118" t="s">
        <v>20980</v>
      </c>
      <c r="F728" s="118">
        <v>19253</v>
      </c>
      <c r="G728" s="118" t="s">
        <v>20044</v>
      </c>
      <c r="H728" s="121">
        <v>756000</v>
      </c>
      <c r="I728" s="120">
        <v>46097</v>
      </c>
      <c r="J728" s="117"/>
      <c r="K728" s="117"/>
      <c r="L728" s="120">
        <v>46136</v>
      </c>
      <c r="M728" s="118" t="s">
        <v>21116</v>
      </c>
      <c r="N728" s="120">
        <v>46136</v>
      </c>
      <c r="O728" s="124" t="str">
        <f t="shared" si="11"/>
        <v>19253-756000</v>
      </c>
      <c r="P728" t="str" cm="1">
        <f t="array" ref="P728">_xlfn.LET(_xlpm.s,_xlfn.SEQUENCE(25,1,0,1),_xlpm.off,CEILING(_xlpm.s/2,1)*IF(ISEVEN(_xlpm.s),1,-1),_xlpm.k,_xlfn.VSTACK($O728,VALUE($F728)&amp;($H728+_xlpm.off)),_xlpm.r,_xlfn.XLOOKUP(_xlpm.k,Table1[Column1],Table1[Column1],""),_xlpm.h,_xlfn._xlws.FILTER(_xlpm.r,_xlpm.r&lt;&gt;"",""),IFERROR(INDEX(_xlpm.h,1),""))</f>
        <v/>
      </c>
    </row>
    <row r="729" spans="1:16" x14ac:dyDescent="0.2">
      <c r="A729" s="117">
        <v>727</v>
      </c>
      <c r="B729" s="117">
        <v>510024</v>
      </c>
      <c r="C729" s="118" t="s">
        <v>20977</v>
      </c>
      <c r="D729" s="118" t="s">
        <v>18508</v>
      </c>
      <c r="E729" s="118" t="s">
        <v>21118</v>
      </c>
      <c r="F729" s="118">
        <v>69</v>
      </c>
      <c r="G729" s="118" t="s">
        <v>20002</v>
      </c>
      <c r="H729" s="119">
        <v>-1312200</v>
      </c>
      <c r="I729" s="120">
        <v>46123</v>
      </c>
      <c r="J729" s="117"/>
      <c r="K729" s="117"/>
      <c r="L729" s="120">
        <v>46136</v>
      </c>
      <c r="M729" s="118" t="s">
        <v>21116</v>
      </c>
      <c r="N729" s="120">
        <v>46136</v>
      </c>
      <c r="O729" s="124" t="str">
        <f t="shared" si="11"/>
        <v>691312200</v>
      </c>
      <c r="P729" t="str" cm="1">
        <f t="array" ref="P729">_xlfn.LET(_xlpm.s,_xlfn.SEQUENCE(25,1,0,1),_xlpm.off,CEILING(_xlpm.s/2,1)*IF(ISEVEN(_xlpm.s),1,-1),_xlpm.k,_xlfn.VSTACK($O729,VALUE($F729)&amp;($H729+_xlpm.off)),_xlpm.r,_xlfn.XLOOKUP(_xlpm.k,Table1[Column1],Table1[Column1],""),_xlpm.h,_xlfn._xlws.FILTER(_xlpm.r,_xlpm.r&lt;&gt;"",""),IFERROR(INDEX(_xlpm.h,1),""))</f>
        <v/>
      </c>
    </row>
    <row r="730" spans="1:16" x14ac:dyDescent="0.2">
      <c r="A730" s="117">
        <v>728</v>
      </c>
      <c r="B730" s="117">
        <v>510025</v>
      </c>
      <c r="C730" s="118" t="s">
        <v>20977</v>
      </c>
      <c r="D730" s="118" t="s">
        <v>18508</v>
      </c>
      <c r="E730" s="118" t="s">
        <v>20991</v>
      </c>
      <c r="F730" s="118">
        <v>103</v>
      </c>
      <c r="G730" s="118" t="s">
        <v>20005</v>
      </c>
      <c r="H730" s="119">
        <v>-2089072</v>
      </c>
      <c r="I730" s="120">
        <v>46118</v>
      </c>
      <c r="J730" s="117"/>
      <c r="K730" s="117"/>
      <c r="L730" s="120">
        <v>46136</v>
      </c>
      <c r="M730" s="118" t="s">
        <v>21116</v>
      </c>
      <c r="N730" s="120">
        <v>46136</v>
      </c>
      <c r="O730" s="124" t="str">
        <f t="shared" si="11"/>
        <v>1032089072</v>
      </c>
      <c r="P730" t="str" cm="1">
        <f t="array" ref="P730">_xlfn.LET(_xlpm.s,_xlfn.SEQUENCE(25,1,0,1),_xlpm.off,CEILING(_xlpm.s/2,1)*IF(ISEVEN(_xlpm.s),1,-1),_xlpm.k,_xlfn.VSTACK($O730,VALUE($F730)&amp;($H730+_xlpm.off)),_xlpm.r,_xlfn.XLOOKUP(_xlpm.k,Table1[Column1],Table1[Column1],""),_xlpm.h,_xlfn._xlws.FILTER(_xlpm.r,_xlpm.r&lt;&gt;"",""),IFERROR(INDEX(_xlpm.h,1),""))</f>
        <v/>
      </c>
    </row>
    <row r="731" spans="1:16" x14ac:dyDescent="0.2">
      <c r="A731" s="117">
        <v>729</v>
      </c>
      <c r="B731" s="117">
        <v>510025</v>
      </c>
      <c r="C731" s="118" t="s">
        <v>20977</v>
      </c>
      <c r="D731" s="118" t="s">
        <v>18508</v>
      </c>
      <c r="E731" s="118" t="s">
        <v>20991</v>
      </c>
      <c r="F731" s="118">
        <v>106</v>
      </c>
      <c r="G731" s="118" t="s">
        <v>20007</v>
      </c>
      <c r="H731" s="119">
        <v>-624957</v>
      </c>
      <c r="I731" s="120">
        <v>46125</v>
      </c>
      <c r="J731" s="117"/>
      <c r="K731" s="117"/>
      <c r="L731" s="120">
        <v>46136</v>
      </c>
      <c r="M731" s="118" t="s">
        <v>21116</v>
      </c>
      <c r="N731" s="120">
        <v>46136</v>
      </c>
      <c r="O731" s="124" t="str">
        <f t="shared" si="11"/>
        <v>106624957</v>
      </c>
      <c r="P731" t="str" cm="1">
        <f t="array" ref="P731">_xlfn.LET(_xlpm.s,_xlfn.SEQUENCE(25,1,0,1),_xlpm.off,CEILING(_xlpm.s/2,1)*IF(ISEVEN(_xlpm.s),1,-1),_xlpm.k,_xlfn.VSTACK($O731,VALUE($F731)&amp;($H731+_xlpm.off)),_xlpm.r,_xlfn.XLOOKUP(_xlpm.k,Table1[Column1],Table1[Column1],""),_xlpm.h,_xlfn._xlws.FILTER(_xlpm.r,_xlpm.r&lt;&gt;"",""),IFERROR(INDEX(_xlpm.h,1),""))</f>
        <v/>
      </c>
    </row>
    <row r="732" spans="1:16" x14ac:dyDescent="0.2">
      <c r="A732" s="117">
        <v>730</v>
      </c>
      <c r="B732" s="117">
        <v>510025</v>
      </c>
      <c r="C732" s="118" t="s">
        <v>20977</v>
      </c>
      <c r="D732" s="118" t="s">
        <v>18508</v>
      </c>
      <c r="E732" s="118" t="s">
        <v>20980</v>
      </c>
      <c r="F732" s="118">
        <v>19252</v>
      </c>
      <c r="G732" s="118" t="s">
        <v>20043</v>
      </c>
      <c r="H732" s="121">
        <v>7572717</v>
      </c>
      <c r="I732" s="120">
        <v>46094</v>
      </c>
      <c r="J732" s="117"/>
      <c r="K732" s="117"/>
      <c r="L732" s="120">
        <v>46136</v>
      </c>
      <c r="M732" s="118" t="s">
        <v>21116</v>
      </c>
      <c r="N732" s="120">
        <v>46136</v>
      </c>
      <c r="O732" s="124" t="str">
        <f t="shared" si="11"/>
        <v>19252-7572717</v>
      </c>
      <c r="P732" t="str" cm="1">
        <f t="array" ref="P732">_xlfn.LET(_xlpm.s,_xlfn.SEQUENCE(25,1,0,1),_xlpm.off,CEILING(_xlpm.s/2,1)*IF(ISEVEN(_xlpm.s),1,-1),_xlpm.k,_xlfn.VSTACK($O732,VALUE($F732)&amp;($H732+_xlpm.off)),_xlpm.r,_xlfn.XLOOKUP(_xlpm.k,Table1[Column1],Table1[Column1],""),_xlpm.h,_xlfn._xlws.FILTER(_xlpm.r,_xlpm.r&lt;&gt;"",""),IFERROR(INDEX(_xlpm.h,1),""))</f>
        <v/>
      </c>
    </row>
    <row r="733" spans="1:16" x14ac:dyDescent="0.2">
      <c r="A733" s="117">
        <v>731</v>
      </c>
      <c r="B733" s="117">
        <v>510025</v>
      </c>
      <c r="C733" s="118" t="s">
        <v>20977</v>
      </c>
      <c r="D733" s="118" t="s">
        <v>18508</v>
      </c>
      <c r="E733" s="118" t="s">
        <v>20991</v>
      </c>
      <c r="F733" s="118">
        <v>104</v>
      </c>
      <c r="G733" s="118" t="s">
        <v>20006</v>
      </c>
      <c r="H733" s="119">
        <v>-1458233</v>
      </c>
      <c r="I733" s="120">
        <v>46119</v>
      </c>
      <c r="J733" s="117"/>
      <c r="K733" s="117"/>
      <c r="L733" s="120">
        <v>46136</v>
      </c>
      <c r="M733" s="118" t="s">
        <v>21116</v>
      </c>
      <c r="N733" s="120">
        <v>46136</v>
      </c>
      <c r="O733" s="124" t="str">
        <f t="shared" si="11"/>
        <v>1041458233</v>
      </c>
      <c r="P733" t="str" cm="1">
        <f t="array" ref="P733">_xlfn.LET(_xlpm.s,_xlfn.SEQUENCE(25,1,0,1),_xlpm.off,CEILING(_xlpm.s/2,1)*IF(ISEVEN(_xlpm.s),1,-1),_xlpm.k,_xlfn.VSTACK($O733,VALUE($F733)&amp;($H733+_xlpm.off)),_xlpm.r,_xlfn.XLOOKUP(_xlpm.k,Table1[Column1],Table1[Column1],""),_xlpm.h,_xlfn._xlws.FILTER(_xlpm.r,_xlpm.r&lt;&gt;"",""),IFERROR(INDEX(_xlpm.h,1),""))</f>
        <v/>
      </c>
    </row>
    <row r="734" spans="1:16" x14ac:dyDescent="0.2">
      <c r="A734" s="117">
        <v>732</v>
      </c>
      <c r="B734" s="117">
        <v>510025</v>
      </c>
      <c r="C734" s="118" t="s">
        <v>20977</v>
      </c>
      <c r="D734" s="118" t="s">
        <v>18508</v>
      </c>
      <c r="E734" s="118" t="s">
        <v>20980</v>
      </c>
      <c r="F734" s="118">
        <v>5303</v>
      </c>
      <c r="G734" s="118" t="s">
        <v>20022</v>
      </c>
      <c r="H734" s="121">
        <v>10849032</v>
      </c>
      <c r="I734" s="120">
        <v>46045</v>
      </c>
      <c r="J734" s="117"/>
      <c r="K734" s="117"/>
      <c r="L734" s="120">
        <v>46136</v>
      </c>
      <c r="M734" s="118" t="s">
        <v>21116</v>
      </c>
      <c r="N734" s="120">
        <v>46136</v>
      </c>
      <c r="O734" s="124" t="str">
        <f t="shared" si="11"/>
        <v>5303-10849032</v>
      </c>
      <c r="P734" t="str" cm="1">
        <f t="array" ref="P734">_xlfn.LET(_xlpm.s,_xlfn.SEQUENCE(25,1,0,1),_xlpm.off,CEILING(_xlpm.s/2,1)*IF(ISEVEN(_xlpm.s),1,-1),_xlpm.k,_xlfn.VSTACK($O734,VALUE($F734)&amp;($H734+_xlpm.off)),_xlpm.r,_xlfn.XLOOKUP(_xlpm.k,Table1[Column1],Table1[Column1],""),_xlpm.h,_xlfn._xlws.FILTER(_xlpm.r,_xlpm.r&lt;&gt;"",""),IFERROR(INDEX(_xlpm.h,1),""))</f>
        <v/>
      </c>
    </row>
    <row r="735" spans="1:16" x14ac:dyDescent="0.2">
      <c r="A735" s="117">
        <v>733</v>
      </c>
      <c r="B735" s="117">
        <v>510026</v>
      </c>
      <c r="C735" s="118" t="s">
        <v>20977</v>
      </c>
      <c r="D735" s="118" t="s">
        <v>18508</v>
      </c>
      <c r="E735" s="118" t="s">
        <v>20980</v>
      </c>
      <c r="F735" s="118">
        <v>22770</v>
      </c>
      <c r="G735" s="118" t="s">
        <v>20072</v>
      </c>
      <c r="H735" s="121">
        <v>756000</v>
      </c>
      <c r="I735" s="120">
        <v>46100</v>
      </c>
      <c r="J735" s="117"/>
      <c r="K735" s="117"/>
      <c r="L735" s="120">
        <v>46136</v>
      </c>
      <c r="M735" s="118" t="s">
        <v>21116</v>
      </c>
      <c r="N735" s="120">
        <v>46136</v>
      </c>
      <c r="O735" s="124" t="str">
        <f t="shared" si="11"/>
        <v>22770-756000</v>
      </c>
      <c r="P735" t="str" cm="1">
        <f t="array" ref="P735">_xlfn.LET(_xlpm.s,_xlfn.SEQUENCE(25,1,0,1),_xlpm.off,CEILING(_xlpm.s/2,1)*IF(ISEVEN(_xlpm.s),1,-1),_xlpm.k,_xlfn.VSTACK($O735,VALUE($F735)&amp;($H735+_xlpm.off)),_xlpm.r,_xlfn.XLOOKUP(_xlpm.k,Table1[Column1],Table1[Column1],""),_xlpm.h,_xlfn._xlws.FILTER(_xlpm.r,_xlpm.r&lt;&gt;"",""),IFERROR(INDEX(_xlpm.h,1),""))</f>
        <v/>
      </c>
    </row>
    <row r="736" spans="1:16" x14ac:dyDescent="0.2">
      <c r="A736" s="117">
        <v>734</v>
      </c>
      <c r="B736" s="117">
        <v>510026</v>
      </c>
      <c r="C736" s="118" t="s">
        <v>20977</v>
      </c>
      <c r="D736" s="118" t="s">
        <v>18508</v>
      </c>
      <c r="E736" s="118" t="s">
        <v>20992</v>
      </c>
      <c r="F736" s="118">
        <v>115</v>
      </c>
      <c r="G736" s="118" t="s">
        <v>20008</v>
      </c>
      <c r="H736" s="119">
        <v>-537300</v>
      </c>
      <c r="I736" s="120">
        <v>46127</v>
      </c>
      <c r="J736" s="117"/>
      <c r="K736" s="117"/>
      <c r="L736" s="120">
        <v>46136</v>
      </c>
      <c r="M736" s="118" t="s">
        <v>21116</v>
      </c>
      <c r="N736" s="120">
        <v>46136</v>
      </c>
      <c r="O736" s="124" t="str">
        <f t="shared" si="11"/>
        <v>115537300</v>
      </c>
      <c r="P736" t="str" cm="1">
        <f t="array" ref="P736">_xlfn.LET(_xlpm.s,_xlfn.SEQUENCE(25,1,0,1),_xlpm.off,CEILING(_xlpm.s/2,1)*IF(ISEVEN(_xlpm.s),1,-1),_xlpm.k,_xlfn.VSTACK($O736,VALUE($F736)&amp;($H736+_xlpm.off)),_xlpm.r,_xlfn.XLOOKUP(_xlpm.k,Table1[Column1],Table1[Column1],""),_xlpm.h,_xlfn._xlws.FILTER(_xlpm.r,_xlpm.r&lt;&gt;"",""),IFERROR(INDEX(_xlpm.h,1),""))</f>
        <v/>
      </c>
    </row>
    <row r="737" spans="1:16" x14ac:dyDescent="0.2">
      <c r="A737" s="117">
        <v>735</v>
      </c>
      <c r="B737" s="117">
        <v>510026</v>
      </c>
      <c r="C737" s="118" t="s">
        <v>20977</v>
      </c>
      <c r="D737" s="118" t="s">
        <v>18508</v>
      </c>
      <c r="E737" s="118" t="s">
        <v>20980</v>
      </c>
      <c r="F737" s="118">
        <v>19272</v>
      </c>
      <c r="G737" s="118" t="s">
        <v>20048</v>
      </c>
      <c r="H737" s="121">
        <v>2027700</v>
      </c>
      <c r="I737" s="120">
        <v>46092</v>
      </c>
      <c r="J737" s="117"/>
      <c r="K737" s="117"/>
      <c r="L737" s="120">
        <v>46136</v>
      </c>
      <c r="M737" s="118" t="s">
        <v>21116</v>
      </c>
      <c r="N737" s="120">
        <v>46136</v>
      </c>
      <c r="O737" s="124" t="str">
        <f t="shared" si="11"/>
        <v>19272-2027700</v>
      </c>
      <c r="P737" t="str" cm="1">
        <f t="array" ref="P737">_xlfn.LET(_xlpm.s,_xlfn.SEQUENCE(25,1,0,1),_xlpm.off,CEILING(_xlpm.s/2,1)*IF(ISEVEN(_xlpm.s),1,-1),_xlpm.k,_xlfn.VSTACK($O737,VALUE($F737)&amp;($H737+_xlpm.off)),_xlpm.r,_xlfn.XLOOKUP(_xlpm.k,Table1[Column1],Table1[Column1],""),_xlpm.h,_xlfn._xlws.FILTER(_xlpm.r,_xlpm.r&lt;&gt;"",""),IFERROR(INDEX(_xlpm.h,1),""))</f>
        <v/>
      </c>
    </row>
    <row r="738" spans="1:16" x14ac:dyDescent="0.2">
      <c r="A738" s="117">
        <v>736</v>
      </c>
      <c r="B738" s="117">
        <v>510026</v>
      </c>
      <c r="C738" s="118" t="s">
        <v>20977</v>
      </c>
      <c r="D738" s="118" t="s">
        <v>18508</v>
      </c>
      <c r="E738" s="118" t="s">
        <v>20980</v>
      </c>
      <c r="F738" s="118">
        <v>21636</v>
      </c>
      <c r="G738" s="118" t="s">
        <v>20066</v>
      </c>
      <c r="H738" s="121">
        <v>2128086</v>
      </c>
      <c r="I738" s="120">
        <v>46098</v>
      </c>
      <c r="J738" s="117"/>
      <c r="K738" s="117"/>
      <c r="L738" s="120">
        <v>46136</v>
      </c>
      <c r="M738" s="118" t="s">
        <v>21116</v>
      </c>
      <c r="N738" s="120">
        <v>46136</v>
      </c>
      <c r="O738" s="124" t="str">
        <f t="shared" si="11"/>
        <v>21636-2128086</v>
      </c>
      <c r="P738" t="str" cm="1">
        <f t="array" ref="P738">_xlfn.LET(_xlpm.s,_xlfn.SEQUENCE(25,1,0,1),_xlpm.off,CEILING(_xlpm.s/2,1)*IF(ISEVEN(_xlpm.s),1,-1),_xlpm.k,_xlfn.VSTACK($O738,VALUE($F738)&amp;($H738+_xlpm.off)),_xlpm.r,_xlfn.XLOOKUP(_xlpm.k,Table1[Column1],Table1[Column1],""),_xlpm.h,_xlfn._xlws.FILTER(_xlpm.r,_xlpm.r&lt;&gt;"",""),IFERROR(INDEX(_xlpm.h,1),""))</f>
        <v/>
      </c>
    </row>
    <row r="739" spans="1:16" x14ac:dyDescent="0.2">
      <c r="A739" s="117">
        <v>737</v>
      </c>
      <c r="B739" s="117">
        <v>510026</v>
      </c>
      <c r="C739" s="118" t="s">
        <v>20977</v>
      </c>
      <c r="D739" s="118" t="s">
        <v>18508</v>
      </c>
      <c r="E739" s="118" t="s">
        <v>20980</v>
      </c>
      <c r="F739" s="118">
        <v>20681</v>
      </c>
      <c r="G739" s="118" t="s">
        <v>20054</v>
      </c>
      <c r="H739" s="121">
        <v>12045510</v>
      </c>
      <c r="I739" s="120">
        <v>46056</v>
      </c>
      <c r="J739" s="117"/>
      <c r="K739" s="117"/>
      <c r="L739" s="120">
        <v>46136</v>
      </c>
      <c r="M739" s="118" t="s">
        <v>21116</v>
      </c>
      <c r="N739" s="120">
        <v>46136</v>
      </c>
      <c r="O739" s="124" t="str">
        <f t="shared" si="11"/>
        <v>20681-12045510</v>
      </c>
      <c r="P739" t="str" cm="1">
        <f t="array" ref="P739">_xlfn.LET(_xlpm.s,_xlfn.SEQUENCE(25,1,0,1),_xlpm.off,CEILING(_xlpm.s/2,1)*IF(ISEVEN(_xlpm.s),1,-1),_xlpm.k,_xlfn.VSTACK($O739,VALUE($F739)&amp;($H739+_xlpm.off)),_xlpm.r,_xlfn.XLOOKUP(_xlpm.k,Table1[Column1],Table1[Column1],""),_xlpm.h,_xlfn._xlws.FILTER(_xlpm.r,_xlpm.r&lt;&gt;"",""),IFERROR(INDEX(_xlpm.h,1),""))</f>
        <v/>
      </c>
    </row>
    <row r="740" spans="1:16" x14ac:dyDescent="0.2">
      <c r="A740" s="117">
        <v>738</v>
      </c>
      <c r="B740" s="117">
        <v>510026</v>
      </c>
      <c r="C740" s="118" t="s">
        <v>20977</v>
      </c>
      <c r="D740" s="118" t="s">
        <v>18508</v>
      </c>
      <c r="E740" s="118" t="s">
        <v>20980</v>
      </c>
      <c r="F740" s="118">
        <v>21638</v>
      </c>
      <c r="G740" s="118" t="s">
        <v>20068</v>
      </c>
      <c r="H740" s="121">
        <v>1133460</v>
      </c>
      <c r="I740" s="120">
        <v>46098</v>
      </c>
      <c r="J740" s="117"/>
      <c r="K740" s="117"/>
      <c r="L740" s="120">
        <v>46136</v>
      </c>
      <c r="M740" s="118" t="s">
        <v>21116</v>
      </c>
      <c r="N740" s="120">
        <v>46136</v>
      </c>
      <c r="O740" s="124" t="str">
        <f t="shared" ref="O740:O803" si="12">VALUE(F740)&amp;-H740</f>
        <v>21638-1133460</v>
      </c>
      <c r="P740" t="str" cm="1">
        <f t="array" ref="P740">_xlfn.LET(_xlpm.s,_xlfn.SEQUENCE(25,1,0,1),_xlpm.off,CEILING(_xlpm.s/2,1)*IF(ISEVEN(_xlpm.s),1,-1),_xlpm.k,_xlfn.VSTACK($O740,VALUE($F740)&amp;($H740+_xlpm.off)),_xlpm.r,_xlfn.XLOOKUP(_xlpm.k,Table1[Column1],Table1[Column1],""),_xlpm.h,_xlfn._xlws.FILTER(_xlpm.r,_xlpm.r&lt;&gt;"",""),IFERROR(INDEX(_xlpm.h,1),""))</f>
        <v/>
      </c>
    </row>
    <row r="741" spans="1:16" x14ac:dyDescent="0.2">
      <c r="A741" s="117">
        <v>739</v>
      </c>
      <c r="B741" s="117">
        <v>510027</v>
      </c>
      <c r="C741" s="118" t="s">
        <v>20977</v>
      </c>
      <c r="D741" s="118" t="s">
        <v>18508</v>
      </c>
      <c r="E741" s="118" t="s">
        <v>21119</v>
      </c>
      <c r="F741" s="118">
        <v>97</v>
      </c>
      <c r="G741" s="118" t="s">
        <v>20004</v>
      </c>
      <c r="H741" s="119">
        <v>-106070</v>
      </c>
      <c r="I741" s="120">
        <v>46128</v>
      </c>
      <c r="J741" s="117"/>
      <c r="K741" s="117"/>
      <c r="L741" s="120">
        <v>46136</v>
      </c>
      <c r="M741" s="118" t="s">
        <v>21116</v>
      </c>
      <c r="N741" s="120">
        <v>46136</v>
      </c>
      <c r="O741" s="124" t="str">
        <f t="shared" si="12"/>
        <v>97106070</v>
      </c>
      <c r="P741" t="str" cm="1">
        <f t="array" ref="P741">_xlfn.LET(_xlpm.s,_xlfn.SEQUENCE(25,1,0,1),_xlpm.off,CEILING(_xlpm.s/2,1)*IF(ISEVEN(_xlpm.s),1,-1),_xlpm.k,_xlfn.VSTACK($O741,VALUE($F741)&amp;($H741+_xlpm.off)),_xlpm.r,_xlfn.XLOOKUP(_xlpm.k,Table1[Column1],Table1[Column1],""),_xlpm.h,_xlfn._xlws.FILTER(_xlpm.r,_xlpm.r&lt;&gt;"",""),IFERROR(INDEX(_xlpm.h,1),""))</f>
        <v/>
      </c>
    </row>
    <row r="742" spans="1:16" x14ac:dyDescent="0.2">
      <c r="A742" s="117">
        <v>740</v>
      </c>
      <c r="B742" s="117">
        <v>510028</v>
      </c>
      <c r="C742" s="118" t="s">
        <v>20977</v>
      </c>
      <c r="D742" s="118" t="s">
        <v>18508</v>
      </c>
      <c r="E742" s="118" t="s">
        <v>20994</v>
      </c>
      <c r="F742" s="118">
        <v>186</v>
      </c>
      <c r="G742" s="118" t="s">
        <v>20015</v>
      </c>
      <c r="H742" s="119">
        <v>-1989751</v>
      </c>
      <c r="I742" s="120">
        <v>46127</v>
      </c>
      <c r="J742" s="117"/>
      <c r="K742" s="117"/>
      <c r="L742" s="120">
        <v>46136</v>
      </c>
      <c r="M742" s="118" t="s">
        <v>21116</v>
      </c>
      <c r="N742" s="120">
        <v>46136</v>
      </c>
      <c r="O742" s="124" t="str">
        <f t="shared" si="12"/>
        <v>1861989751</v>
      </c>
      <c r="P742" t="str" cm="1">
        <f t="array" ref="P742">_xlfn.LET(_xlpm.s,_xlfn.SEQUENCE(25,1,0,1),_xlpm.off,CEILING(_xlpm.s/2,1)*IF(ISEVEN(_xlpm.s),1,-1),_xlpm.k,_xlfn.VSTACK($O742,VALUE($F742)&amp;($H742+_xlpm.off)),_xlpm.r,_xlfn.XLOOKUP(_xlpm.k,Table1[Column1],Table1[Column1],""),_xlpm.h,_xlfn._xlws.FILTER(_xlpm.r,_xlpm.r&lt;&gt;"",""),IFERROR(INDEX(_xlpm.h,1),""))</f>
        <v/>
      </c>
    </row>
    <row r="743" spans="1:16" x14ac:dyDescent="0.2">
      <c r="A743" s="117">
        <v>741</v>
      </c>
      <c r="B743" s="117">
        <v>510028</v>
      </c>
      <c r="C743" s="118" t="s">
        <v>20977</v>
      </c>
      <c r="D743" s="118" t="s">
        <v>18508</v>
      </c>
      <c r="E743" s="118" t="s">
        <v>20994</v>
      </c>
      <c r="F743" s="118">
        <v>194</v>
      </c>
      <c r="G743" s="118" t="s">
        <v>20016</v>
      </c>
      <c r="H743" s="119">
        <v>-1119790</v>
      </c>
      <c r="I743" s="120">
        <v>46132</v>
      </c>
      <c r="J743" s="117"/>
      <c r="K743" s="117"/>
      <c r="L743" s="120">
        <v>46136</v>
      </c>
      <c r="M743" s="118" t="s">
        <v>21116</v>
      </c>
      <c r="N743" s="120">
        <v>46136</v>
      </c>
      <c r="O743" s="124" t="str">
        <f t="shared" si="12"/>
        <v>1941119790</v>
      </c>
      <c r="P743" t="str" cm="1">
        <f t="array" ref="P743">_xlfn.LET(_xlpm.s,_xlfn.SEQUENCE(25,1,0,1),_xlpm.off,CEILING(_xlpm.s/2,1)*IF(ISEVEN(_xlpm.s),1,-1),_xlpm.k,_xlfn.VSTACK($O743,VALUE($F743)&amp;($H743+_xlpm.off)),_xlpm.r,_xlfn.XLOOKUP(_xlpm.k,Table1[Column1],Table1[Column1],""),_xlpm.h,_xlfn._xlws.FILTER(_xlpm.r,_xlpm.r&lt;&gt;"",""),IFERROR(INDEX(_xlpm.h,1),""))</f>
        <v/>
      </c>
    </row>
    <row r="744" spans="1:16" x14ac:dyDescent="0.2">
      <c r="A744" s="117">
        <v>742</v>
      </c>
      <c r="B744" s="117">
        <v>520090</v>
      </c>
      <c r="C744" s="118" t="s">
        <v>20977</v>
      </c>
      <c r="D744" s="118" t="s">
        <v>18508</v>
      </c>
      <c r="E744" s="118" t="s">
        <v>20980</v>
      </c>
      <c r="F744" s="118">
        <v>21641</v>
      </c>
      <c r="G744" s="118" t="s">
        <v>20071</v>
      </c>
      <c r="H744" s="121">
        <v>3853629</v>
      </c>
      <c r="I744" s="120">
        <v>46098</v>
      </c>
      <c r="J744" s="117"/>
      <c r="K744" s="117"/>
      <c r="L744" s="120">
        <v>46136</v>
      </c>
      <c r="M744" s="118" t="s">
        <v>21116</v>
      </c>
      <c r="N744" s="120">
        <v>46136</v>
      </c>
      <c r="O744" s="124" t="str">
        <f t="shared" si="12"/>
        <v>21641-3853629</v>
      </c>
      <c r="P744" t="str" cm="1">
        <f t="array" ref="P744">_xlfn.LET(_xlpm.s,_xlfn.SEQUENCE(25,1,0,1),_xlpm.off,CEILING(_xlpm.s/2,1)*IF(ISEVEN(_xlpm.s),1,-1),_xlpm.k,_xlfn.VSTACK($O744,VALUE($F744)&amp;($H744+_xlpm.off)),_xlpm.r,_xlfn.XLOOKUP(_xlpm.k,Table1[Column1],Table1[Column1],""),_xlpm.h,_xlfn._xlws.FILTER(_xlpm.r,_xlpm.r&lt;&gt;"",""),IFERROR(INDEX(_xlpm.h,1),""))</f>
        <v/>
      </c>
    </row>
    <row r="745" spans="1:16" x14ac:dyDescent="0.2">
      <c r="A745" s="117">
        <v>743</v>
      </c>
      <c r="B745" s="117">
        <v>570010</v>
      </c>
      <c r="C745" s="118" t="s">
        <v>20977</v>
      </c>
      <c r="D745" s="118" t="s">
        <v>18508</v>
      </c>
      <c r="E745" s="118" t="s">
        <v>20980</v>
      </c>
      <c r="F745" s="118">
        <v>20740</v>
      </c>
      <c r="G745" s="118" t="s">
        <v>20055</v>
      </c>
      <c r="H745" s="121">
        <v>6617012</v>
      </c>
      <c r="I745" s="120">
        <v>46088</v>
      </c>
      <c r="J745" s="117"/>
      <c r="K745" s="117"/>
      <c r="L745" s="120">
        <v>46136</v>
      </c>
      <c r="M745" s="118" t="s">
        <v>21116</v>
      </c>
      <c r="N745" s="120">
        <v>46136</v>
      </c>
      <c r="O745" s="124" t="str">
        <f t="shared" si="12"/>
        <v>20740-6617012</v>
      </c>
      <c r="P745" t="str" cm="1">
        <f t="array" ref="P745">_xlfn.LET(_xlpm.s,_xlfn.SEQUENCE(25,1,0,1),_xlpm.off,CEILING(_xlpm.s/2,1)*IF(ISEVEN(_xlpm.s),1,-1),_xlpm.k,_xlfn.VSTACK($O745,VALUE($F745)&amp;($H745+_xlpm.off)),_xlpm.r,_xlfn.XLOOKUP(_xlpm.k,Table1[Column1],Table1[Column1],""),_xlpm.h,_xlfn._xlws.FILTER(_xlpm.r,_xlpm.r&lt;&gt;"",""),IFERROR(INDEX(_xlpm.h,1),""))</f>
        <v/>
      </c>
    </row>
    <row r="746" spans="1:16" x14ac:dyDescent="0.2">
      <c r="A746" s="117">
        <v>744</v>
      </c>
      <c r="B746" s="117">
        <v>510010</v>
      </c>
      <c r="C746" s="118" t="s">
        <v>20977</v>
      </c>
      <c r="D746" s="118" t="s">
        <v>18508</v>
      </c>
      <c r="E746" s="118"/>
      <c r="F746" s="118">
        <v>1001090493025</v>
      </c>
      <c r="G746" s="118" t="s">
        <v>21120</v>
      </c>
      <c r="H746" s="119">
        <v>-3346282</v>
      </c>
      <c r="I746" s="120">
        <v>45994</v>
      </c>
      <c r="J746" s="117"/>
      <c r="K746" s="117"/>
      <c r="L746" s="120">
        <v>46015</v>
      </c>
      <c r="M746" s="118" t="s">
        <v>21121</v>
      </c>
      <c r="N746" s="120">
        <v>46015</v>
      </c>
      <c r="O746" s="124" t="str">
        <f t="shared" si="12"/>
        <v>10010904930253346282</v>
      </c>
      <c r="P746" t="str" cm="1">
        <f t="array" ref="P746">_xlfn.LET(_xlpm.s,_xlfn.SEQUENCE(25,1,0,1),_xlpm.off,CEILING(_xlpm.s/2,1)*IF(ISEVEN(_xlpm.s),1,-1),_xlpm.k,_xlfn.VSTACK($O746,VALUE($F746)&amp;($H746+_xlpm.off)),_xlpm.r,_xlfn.XLOOKUP(_xlpm.k,Table1[Column1],Table1[Column1],""),_xlpm.h,_xlfn._xlws.FILTER(_xlpm.r,_xlpm.r&lt;&gt;"",""),IFERROR(INDEX(_xlpm.h,1),""))</f>
        <v/>
      </c>
    </row>
    <row r="747" spans="1:16" x14ac:dyDescent="0.2">
      <c r="A747" s="117">
        <v>745</v>
      </c>
      <c r="B747" s="117">
        <v>510010</v>
      </c>
      <c r="C747" s="118" t="s">
        <v>20977</v>
      </c>
      <c r="D747" s="118" t="s">
        <v>18508</v>
      </c>
      <c r="E747" s="118"/>
      <c r="F747" s="118">
        <v>1001090493024</v>
      </c>
      <c r="G747" s="118" t="s">
        <v>21122</v>
      </c>
      <c r="H747" s="119">
        <v>-7529134</v>
      </c>
      <c r="I747" s="120">
        <v>45994</v>
      </c>
      <c r="J747" s="117"/>
      <c r="K747" s="117"/>
      <c r="L747" s="120">
        <v>46015</v>
      </c>
      <c r="M747" s="118" t="s">
        <v>21121</v>
      </c>
      <c r="N747" s="120">
        <v>46015</v>
      </c>
      <c r="O747" s="124" t="str">
        <f t="shared" si="12"/>
        <v>10010904930247529134</v>
      </c>
      <c r="P747" t="str" cm="1">
        <f t="array" ref="P747">_xlfn.LET(_xlpm.s,_xlfn.SEQUENCE(25,1,0,1),_xlpm.off,CEILING(_xlpm.s/2,1)*IF(ISEVEN(_xlpm.s),1,-1),_xlpm.k,_xlfn.VSTACK($O747,VALUE($F747)&amp;($H747+_xlpm.off)),_xlpm.r,_xlfn.XLOOKUP(_xlpm.k,Table1[Column1],Table1[Column1],""),_xlpm.h,_xlfn._xlws.FILTER(_xlpm.r,_xlpm.r&lt;&gt;"",""),IFERROR(INDEX(_xlpm.h,1),""))</f>
        <v/>
      </c>
    </row>
    <row r="748" spans="1:16" x14ac:dyDescent="0.2">
      <c r="A748" s="117">
        <v>746</v>
      </c>
      <c r="B748" s="117">
        <v>510010</v>
      </c>
      <c r="C748" s="118" t="s">
        <v>20977</v>
      </c>
      <c r="D748" s="118" t="s">
        <v>18508</v>
      </c>
      <c r="E748" s="118"/>
      <c r="F748" s="118">
        <v>1001090493023</v>
      </c>
      <c r="G748" s="118" t="s">
        <v>21123</v>
      </c>
      <c r="H748" s="119">
        <v>-7696448</v>
      </c>
      <c r="I748" s="120">
        <v>45994</v>
      </c>
      <c r="J748" s="117"/>
      <c r="K748" s="117"/>
      <c r="L748" s="120">
        <v>46015</v>
      </c>
      <c r="M748" s="118" t="s">
        <v>21121</v>
      </c>
      <c r="N748" s="120">
        <v>46015</v>
      </c>
      <c r="O748" s="124" t="str">
        <f t="shared" si="12"/>
        <v>10010904930237696448</v>
      </c>
      <c r="P748" t="str" cm="1">
        <f t="array" ref="P748">_xlfn.LET(_xlpm.s,_xlfn.SEQUENCE(25,1,0,1),_xlpm.off,CEILING(_xlpm.s/2,1)*IF(ISEVEN(_xlpm.s),1,-1),_xlpm.k,_xlfn.VSTACK($O748,VALUE($F748)&amp;($H748+_xlpm.off)),_xlpm.r,_xlfn.XLOOKUP(_xlpm.k,Table1[Column1],Table1[Column1],""),_xlpm.h,_xlfn._xlws.FILTER(_xlpm.r,_xlpm.r&lt;&gt;"",""),IFERROR(INDEX(_xlpm.h,1),""))</f>
        <v/>
      </c>
    </row>
    <row r="749" spans="1:16" x14ac:dyDescent="0.2">
      <c r="A749" s="117">
        <v>747</v>
      </c>
      <c r="B749" s="117">
        <v>510010</v>
      </c>
      <c r="C749" s="118" t="s">
        <v>20977</v>
      </c>
      <c r="D749" s="118" t="s">
        <v>18508</v>
      </c>
      <c r="E749" s="118"/>
      <c r="F749" s="118">
        <v>1001090493022</v>
      </c>
      <c r="G749" s="118" t="s">
        <v>21124</v>
      </c>
      <c r="H749" s="119">
        <v>-6692563</v>
      </c>
      <c r="I749" s="120">
        <v>45994</v>
      </c>
      <c r="J749" s="117"/>
      <c r="K749" s="117"/>
      <c r="L749" s="120">
        <v>46015</v>
      </c>
      <c r="M749" s="118" t="s">
        <v>21121</v>
      </c>
      <c r="N749" s="120">
        <v>46015</v>
      </c>
      <c r="O749" s="124" t="str">
        <f t="shared" si="12"/>
        <v>10010904930226692563</v>
      </c>
      <c r="P749" t="str" cm="1">
        <f t="array" ref="P749">_xlfn.LET(_xlpm.s,_xlfn.SEQUENCE(25,1,0,1),_xlpm.off,CEILING(_xlpm.s/2,1)*IF(ISEVEN(_xlpm.s),1,-1),_xlpm.k,_xlfn.VSTACK($O749,VALUE($F749)&amp;($H749+_xlpm.off)),_xlpm.r,_xlfn.XLOOKUP(_xlpm.k,Table1[Column1],Table1[Column1],""),_xlpm.h,_xlfn._xlws.FILTER(_xlpm.r,_xlpm.r&lt;&gt;"",""),IFERROR(INDEX(_xlpm.h,1),""))</f>
        <v/>
      </c>
    </row>
    <row r="750" spans="1:16" x14ac:dyDescent="0.2">
      <c r="A750" s="117">
        <v>748</v>
      </c>
      <c r="B750" s="117">
        <v>510010</v>
      </c>
      <c r="C750" s="118" t="s">
        <v>20977</v>
      </c>
      <c r="D750" s="118" t="s">
        <v>18508</v>
      </c>
      <c r="E750" s="118" t="s">
        <v>20997</v>
      </c>
      <c r="F750" s="118">
        <v>74912</v>
      </c>
      <c r="G750" s="118" t="s">
        <v>21125</v>
      </c>
      <c r="H750" s="121">
        <v>1382049</v>
      </c>
      <c r="I750" s="120">
        <v>45968</v>
      </c>
      <c r="J750" s="117"/>
      <c r="K750" s="117"/>
      <c r="L750" s="120">
        <v>46015</v>
      </c>
      <c r="M750" s="118" t="s">
        <v>21121</v>
      </c>
      <c r="N750" s="120">
        <v>46015</v>
      </c>
      <c r="O750" s="124" t="str">
        <f t="shared" si="12"/>
        <v>74912-1382049</v>
      </c>
      <c r="P750" t="str" cm="1">
        <f t="array" ref="P750">_xlfn.LET(_xlpm.s,_xlfn.SEQUENCE(25,1,0,1),_xlpm.off,CEILING(_xlpm.s/2,1)*IF(ISEVEN(_xlpm.s),1,-1),_xlpm.k,_xlfn.VSTACK($O750,VALUE($F750)&amp;($H750+_xlpm.off)),_xlpm.r,_xlfn.XLOOKUP(_xlpm.k,Table1[Column1],Table1[Column1],""),_xlpm.h,_xlfn._xlws.FILTER(_xlpm.r,_xlpm.r&lt;&gt;"",""),IFERROR(INDEX(_xlpm.h,1),""))</f>
        <v/>
      </c>
    </row>
    <row r="751" spans="1:16" x14ac:dyDescent="0.2">
      <c r="A751" s="117">
        <v>749</v>
      </c>
      <c r="B751" s="117">
        <v>510010</v>
      </c>
      <c r="C751" s="118" t="s">
        <v>20977</v>
      </c>
      <c r="D751" s="118" t="s">
        <v>18508</v>
      </c>
      <c r="E751" s="118"/>
      <c r="F751" s="118">
        <v>1001090493020</v>
      </c>
      <c r="G751" s="118" t="s">
        <v>21126</v>
      </c>
      <c r="H751" s="119">
        <v>-1673140</v>
      </c>
      <c r="I751" s="120">
        <v>45994</v>
      </c>
      <c r="J751" s="117"/>
      <c r="K751" s="117"/>
      <c r="L751" s="120">
        <v>46015</v>
      </c>
      <c r="M751" s="118" t="s">
        <v>21121</v>
      </c>
      <c r="N751" s="120">
        <v>46015</v>
      </c>
      <c r="O751" s="124" t="str">
        <f t="shared" si="12"/>
        <v>10010904930201673140</v>
      </c>
      <c r="P751" t="str" cm="1">
        <f t="array" ref="P751">_xlfn.LET(_xlpm.s,_xlfn.SEQUENCE(25,1,0,1),_xlpm.off,CEILING(_xlpm.s/2,1)*IF(ISEVEN(_xlpm.s),1,-1),_xlpm.k,_xlfn.VSTACK($O751,VALUE($F751)&amp;($H751+_xlpm.off)),_xlpm.r,_xlfn.XLOOKUP(_xlpm.k,Table1[Column1],Table1[Column1],""),_xlpm.h,_xlfn._xlws.FILTER(_xlpm.r,_xlpm.r&lt;&gt;"",""),IFERROR(INDEX(_xlpm.h,1),""))</f>
        <v/>
      </c>
    </row>
    <row r="752" spans="1:16" x14ac:dyDescent="0.2">
      <c r="A752" s="117">
        <v>750</v>
      </c>
      <c r="B752" s="117">
        <v>510010</v>
      </c>
      <c r="C752" s="118" t="s">
        <v>20977</v>
      </c>
      <c r="D752" s="118" t="s">
        <v>18508</v>
      </c>
      <c r="E752" s="118"/>
      <c r="F752" s="118">
        <v>1001090491383</v>
      </c>
      <c r="G752" s="118" t="s">
        <v>21127</v>
      </c>
      <c r="H752" s="119">
        <v>-10224749</v>
      </c>
      <c r="I752" s="120">
        <v>45994</v>
      </c>
      <c r="J752" s="117"/>
      <c r="K752" s="117"/>
      <c r="L752" s="120">
        <v>46015</v>
      </c>
      <c r="M752" s="118" t="s">
        <v>21121</v>
      </c>
      <c r="N752" s="120">
        <v>46015</v>
      </c>
      <c r="O752" s="124" t="str">
        <f t="shared" si="12"/>
        <v>100109049138310224749</v>
      </c>
      <c r="P752" t="str" cm="1">
        <f t="array" ref="P752">_xlfn.LET(_xlpm.s,_xlfn.SEQUENCE(25,1,0,1),_xlpm.off,CEILING(_xlpm.s/2,1)*IF(ISEVEN(_xlpm.s),1,-1),_xlpm.k,_xlfn.VSTACK($O752,VALUE($F752)&amp;($H752+_xlpm.off)),_xlpm.r,_xlfn.XLOOKUP(_xlpm.k,Table1[Column1],Table1[Column1],""),_xlpm.h,_xlfn._xlws.FILTER(_xlpm.r,_xlpm.r&lt;&gt;"",""),IFERROR(INDEX(_xlpm.h,1),""))</f>
        <v/>
      </c>
    </row>
    <row r="753" spans="1:16" x14ac:dyDescent="0.2">
      <c r="A753" s="117">
        <v>751</v>
      </c>
      <c r="B753" s="117">
        <v>510010</v>
      </c>
      <c r="C753" s="118" t="s">
        <v>20977</v>
      </c>
      <c r="D753" s="118" t="s">
        <v>18508</v>
      </c>
      <c r="E753" s="118"/>
      <c r="F753" s="118">
        <v>1001000089189</v>
      </c>
      <c r="G753" s="118" t="s">
        <v>21128</v>
      </c>
      <c r="H753" s="119">
        <v>-4843373</v>
      </c>
      <c r="I753" s="120">
        <v>46008</v>
      </c>
      <c r="J753" s="117"/>
      <c r="K753" s="117"/>
      <c r="L753" s="120">
        <v>46015</v>
      </c>
      <c r="M753" s="118" t="s">
        <v>21121</v>
      </c>
      <c r="N753" s="120">
        <v>46015</v>
      </c>
      <c r="O753" s="124" t="str">
        <f t="shared" si="12"/>
        <v>10010000891894843373</v>
      </c>
      <c r="P753" t="str" cm="1">
        <f t="array" ref="P753">_xlfn.LET(_xlpm.s,_xlfn.SEQUENCE(25,1,0,1),_xlpm.off,CEILING(_xlpm.s/2,1)*IF(ISEVEN(_xlpm.s),1,-1),_xlpm.k,_xlfn.VSTACK($O753,VALUE($F753)&amp;($H753+_xlpm.off)),_xlpm.r,_xlfn.XLOOKUP(_xlpm.k,Table1[Column1],Table1[Column1],""),_xlpm.h,_xlfn._xlws.FILTER(_xlpm.r,_xlpm.r&lt;&gt;"",""),IFERROR(INDEX(_xlpm.h,1),""))</f>
        <v/>
      </c>
    </row>
    <row r="754" spans="1:16" x14ac:dyDescent="0.2">
      <c r="A754" s="117">
        <v>752</v>
      </c>
      <c r="B754" s="117">
        <v>510010</v>
      </c>
      <c r="C754" s="118" t="s">
        <v>20977</v>
      </c>
      <c r="D754" s="118" t="s">
        <v>18508</v>
      </c>
      <c r="E754" s="118" t="s">
        <v>20997</v>
      </c>
      <c r="F754" s="118">
        <v>74913</v>
      </c>
      <c r="G754" s="118" t="s">
        <v>21129</v>
      </c>
      <c r="H754" s="121">
        <v>2785536</v>
      </c>
      <c r="I754" s="120">
        <v>45968</v>
      </c>
      <c r="J754" s="117"/>
      <c r="K754" s="117"/>
      <c r="L754" s="120">
        <v>46015</v>
      </c>
      <c r="M754" s="118" t="s">
        <v>21121</v>
      </c>
      <c r="N754" s="120">
        <v>46015</v>
      </c>
      <c r="O754" s="124" t="str">
        <f t="shared" si="12"/>
        <v>74913-2785536</v>
      </c>
      <c r="P754" t="str" cm="1">
        <f t="array" ref="P754">_xlfn.LET(_xlpm.s,_xlfn.SEQUENCE(25,1,0,1),_xlpm.off,CEILING(_xlpm.s/2,1)*IF(ISEVEN(_xlpm.s),1,-1),_xlpm.k,_xlfn.VSTACK($O754,VALUE($F754)&amp;($H754+_xlpm.off)),_xlpm.r,_xlfn.XLOOKUP(_xlpm.k,Table1[Column1],Table1[Column1],""),_xlpm.h,_xlfn._xlws.FILTER(_xlpm.r,_xlpm.r&lt;&gt;"",""),IFERROR(INDEX(_xlpm.h,1),""))</f>
        <v/>
      </c>
    </row>
    <row r="755" spans="1:16" x14ac:dyDescent="0.2">
      <c r="A755" s="117">
        <v>753</v>
      </c>
      <c r="B755" s="117">
        <v>510010</v>
      </c>
      <c r="C755" s="118" t="s">
        <v>20977</v>
      </c>
      <c r="D755" s="118" t="s">
        <v>18508</v>
      </c>
      <c r="E755" s="118"/>
      <c r="F755" s="118">
        <v>1001090493021</v>
      </c>
      <c r="G755" s="118" t="s">
        <v>21130</v>
      </c>
      <c r="H755" s="119">
        <v>-13385127</v>
      </c>
      <c r="I755" s="120">
        <v>45994</v>
      </c>
      <c r="J755" s="117"/>
      <c r="K755" s="117"/>
      <c r="L755" s="120">
        <v>46015</v>
      </c>
      <c r="M755" s="118" t="s">
        <v>21121</v>
      </c>
      <c r="N755" s="120">
        <v>46015</v>
      </c>
      <c r="O755" s="124" t="str">
        <f t="shared" si="12"/>
        <v>100109049302113385127</v>
      </c>
      <c r="P755" t="str" cm="1">
        <f t="array" ref="P755">_xlfn.LET(_xlpm.s,_xlfn.SEQUENCE(25,1,0,1),_xlpm.off,CEILING(_xlpm.s/2,1)*IF(ISEVEN(_xlpm.s),1,-1),_xlpm.k,_xlfn.VSTACK($O755,VALUE($F755)&amp;($H755+_xlpm.off)),_xlpm.r,_xlfn.XLOOKUP(_xlpm.k,Table1[Column1],Table1[Column1],""),_xlpm.h,_xlfn._xlws.FILTER(_xlpm.r,_xlpm.r&lt;&gt;"",""),IFERROR(INDEX(_xlpm.h,1),""))</f>
        <v/>
      </c>
    </row>
    <row r="756" spans="1:16" x14ac:dyDescent="0.2">
      <c r="A756" s="117">
        <v>754</v>
      </c>
      <c r="B756" s="117">
        <v>510011</v>
      </c>
      <c r="C756" s="118" t="s">
        <v>20977</v>
      </c>
      <c r="D756" s="118" t="s">
        <v>18508</v>
      </c>
      <c r="E756" s="118" t="s">
        <v>20997</v>
      </c>
      <c r="F756" s="118">
        <v>78416</v>
      </c>
      <c r="G756" s="118" t="s">
        <v>21131</v>
      </c>
      <c r="H756" s="121">
        <v>3224921</v>
      </c>
      <c r="I756" s="120">
        <v>45973</v>
      </c>
      <c r="J756" s="117"/>
      <c r="K756" s="117"/>
      <c r="L756" s="120">
        <v>46015</v>
      </c>
      <c r="M756" s="118" t="s">
        <v>21121</v>
      </c>
      <c r="N756" s="120">
        <v>46015</v>
      </c>
      <c r="O756" s="124" t="str">
        <f t="shared" si="12"/>
        <v>78416-3224921</v>
      </c>
      <c r="P756" t="str" cm="1">
        <f t="array" ref="P756">_xlfn.LET(_xlpm.s,_xlfn.SEQUENCE(25,1,0,1),_xlpm.off,CEILING(_xlpm.s/2,1)*IF(ISEVEN(_xlpm.s),1,-1),_xlpm.k,_xlfn.VSTACK($O756,VALUE($F756)&amp;($H756+_xlpm.off)),_xlpm.r,_xlfn.XLOOKUP(_xlpm.k,Table1[Column1],Table1[Column1],""),_xlpm.h,_xlfn._xlws.FILTER(_xlpm.r,_xlpm.r&lt;&gt;"",""),IFERROR(INDEX(_xlpm.h,1),""))</f>
        <v/>
      </c>
    </row>
    <row r="757" spans="1:16" x14ac:dyDescent="0.2">
      <c r="A757" s="117">
        <v>755</v>
      </c>
      <c r="B757" s="117">
        <v>510012</v>
      </c>
      <c r="C757" s="118" t="s">
        <v>20977</v>
      </c>
      <c r="D757" s="118" t="s">
        <v>18508</v>
      </c>
      <c r="E757" s="118" t="s">
        <v>20997</v>
      </c>
      <c r="F757" s="118">
        <v>74949</v>
      </c>
      <c r="G757" s="118" t="s">
        <v>21132</v>
      </c>
      <c r="H757" s="121">
        <v>1586115</v>
      </c>
      <c r="I757" s="120">
        <v>45969</v>
      </c>
      <c r="J757" s="117"/>
      <c r="K757" s="117"/>
      <c r="L757" s="120">
        <v>46015</v>
      </c>
      <c r="M757" s="118" t="s">
        <v>21121</v>
      </c>
      <c r="N757" s="120">
        <v>46015</v>
      </c>
      <c r="O757" s="124" t="str">
        <f t="shared" si="12"/>
        <v>74949-1586115</v>
      </c>
      <c r="P757" t="str" cm="1">
        <f t="array" ref="P757">_xlfn.LET(_xlpm.s,_xlfn.SEQUENCE(25,1,0,1),_xlpm.off,CEILING(_xlpm.s/2,1)*IF(ISEVEN(_xlpm.s),1,-1),_xlpm.k,_xlfn.VSTACK($O757,VALUE($F757)&amp;($H757+_xlpm.off)),_xlpm.r,_xlfn.XLOOKUP(_xlpm.k,Table1[Column1],Table1[Column1],""),_xlpm.h,_xlfn._xlws.FILTER(_xlpm.r,_xlpm.r&lt;&gt;"",""),IFERROR(INDEX(_xlpm.h,1),""))</f>
        <v/>
      </c>
    </row>
    <row r="758" spans="1:16" x14ac:dyDescent="0.2">
      <c r="A758" s="117">
        <v>756</v>
      </c>
      <c r="B758" s="117">
        <v>510012</v>
      </c>
      <c r="C758" s="118" t="s">
        <v>20977</v>
      </c>
      <c r="D758" s="118" t="s">
        <v>18508</v>
      </c>
      <c r="E758" s="118" t="s">
        <v>20997</v>
      </c>
      <c r="F758" s="118">
        <v>77004</v>
      </c>
      <c r="G758" s="118" t="s">
        <v>21133</v>
      </c>
      <c r="H758" s="121">
        <v>2571831</v>
      </c>
      <c r="I758" s="120">
        <v>45976</v>
      </c>
      <c r="J758" s="117"/>
      <c r="K758" s="117"/>
      <c r="L758" s="120">
        <v>46015</v>
      </c>
      <c r="M758" s="118" t="s">
        <v>21121</v>
      </c>
      <c r="N758" s="120">
        <v>46015</v>
      </c>
      <c r="O758" s="124" t="str">
        <f t="shared" si="12"/>
        <v>77004-2571831</v>
      </c>
      <c r="P758" t="str" cm="1">
        <f t="array" ref="P758">_xlfn.LET(_xlpm.s,_xlfn.SEQUENCE(25,1,0,1),_xlpm.off,CEILING(_xlpm.s/2,1)*IF(ISEVEN(_xlpm.s),1,-1),_xlpm.k,_xlfn.VSTACK($O758,VALUE($F758)&amp;($H758+_xlpm.off)),_xlpm.r,_xlfn.XLOOKUP(_xlpm.k,Table1[Column1],Table1[Column1],""),_xlpm.h,_xlfn._xlws.FILTER(_xlpm.r,_xlpm.r&lt;&gt;"",""),IFERROR(INDEX(_xlpm.h,1),""))</f>
        <v/>
      </c>
    </row>
    <row r="759" spans="1:16" x14ac:dyDescent="0.2">
      <c r="A759" s="117">
        <v>757</v>
      </c>
      <c r="B759" s="117">
        <v>510012</v>
      </c>
      <c r="C759" s="118" t="s">
        <v>20977</v>
      </c>
      <c r="D759" s="118" t="s">
        <v>18508</v>
      </c>
      <c r="E759" s="118" t="s">
        <v>20997</v>
      </c>
      <c r="F759" s="118">
        <v>74948</v>
      </c>
      <c r="G759" s="118" t="s">
        <v>21134</v>
      </c>
      <c r="H759" s="121">
        <v>1586115</v>
      </c>
      <c r="I759" s="120">
        <v>45969</v>
      </c>
      <c r="J759" s="117"/>
      <c r="K759" s="117"/>
      <c r="L759" s="120">
        <v>46015</v>
      </c>
      <c r="M759" s="118" t="s">
        <v>21121</v>
      </c>
      <c r="N759" s="120">
        <v>46015</v>
      </c>
      <c r="O759" s="124" t="str">
        <f t="shared" si="12"/>
        <v>74948-1586115</v>
      </c>
      <c r="P759" t="str" cm="1">
        <f t="array" ref="P759">_xlfn.LET(_xlpm.s,_xlfn.SEQUENCE(25,1,0,1),_xlpm.off,CEILING(_xlpm.s/2,1)*IF(ISEVEN(_xlpm.s),1,-1),_xlpm.k,_xlfn.VSTACK($O759,VALUE($F759)&amp;($H759+_xlpm.off)),_xlpm.r,_xlfn.XLOOKUP(_xlpm.k,Table1[Column1],Table1[Column1],""),_xlpm.h,_xlfn._xlws.FILTER(_xlpm.r,_xlpm.r&lt;&gt;"",""),IFERROR(INDEX(_xlpm.h,1),""))</f>
        <v/>
      </c>
    </row>
    <row r="760" spans="1:16" x14ac:dyDescent="0.2">
      <c r="A760" s="117">
        <v>758</v>
      </c>
      <c r="B760" s="117">
        <v>510013</v>
      </c>
      <c r="C760" s="118" t="s">
        <v>20977</v>
      </c>
      <c r="D760" s="118" t="s">
        <v>18508</v>
      </c>
      <c r="E760" s="118" t="s">
        <v>20997</v>
      </c>
      <c r="F760" s="118">
        <v>79353</v>
      </c>
      <c r="G760" s="118" t="s">
        <v>21135</v>
      </c>
      <c r="H760" s="121">
        <v>602667</v>
      </c>
      <c r="I760" s="120">
        <v>45978</v>
      </c>
      <c r="J760" s="117"/>
      <c r="K760" s="117"/>
      <c r="L760" s="120">
        <v>46015</v>
      </c>
      <c r="M760" s="118" t="s">
        <v>21121</v>
      </c>
      <c r="N760" s="120">
        <v>46015</v>
      </c>
      <c r="O760" s="124" t="str">
        <f t="shared" si="12"/>
        <v>79353-602667</v>
      </c>
      <c r="P760" t="str" cm="1">
        <f t="array" ref="P760">_xlfn.LET(_xlpm.s,_xlfn.SEQUENCE(25,1,0,1),_xlpm.off,CEILING(_xlpm.s/2,1)*IF(ISEVEN(_xlpm.s),1,-1),_xlpm.k,_xlfn.VSTACK($O760,VALUE($F760)&amp;($H760+_xlpm.off)),_xlpm.r,_xlfn.XLOOKUP(_xlpm.k,Table1[Column1],Table1[Column1],""),_xlpm.h,_xlfn._xlws.FILTER(_xlpm.r,_xlpm.r&lt;&gt;"",""),IFERROR(INDEX(_xlpm.h,1),""))</f>
        <v/>
      </c>
    </row>
    <row r="761" spans="1:16" x14ac:dyDescent="0.2">
      <c r="A761" s="117">
        <v>759</v>
      </c>
      <c r="B761" s="117">
        <v>510013</v>
      </c>
      <c r="C761" s="118" t="s">
        <v>20977</v>
      </c>
      <c r="D761" s="118" t="s">
        <v>18508</v>
      </c>
      <c r="E761" s="118" t="s">
        <v>20997</v>
      </c>
      <c r="F761" s="118">
        <v>77970</v>
      </c>
      <c r="G761" s="118" t="s">
        <v>21136</v>
      </c>
      <c r="H761" s="121">
        <v>3042833</v>
      </c>
      <c r="I761" s="120">
        <v>45971</v>
      </c>
      <c r="J761" s="117"/>
      <c r="K761" s="117"/>
      <c r="L761" s="120">
        <v>46015</v>
      </c>
      <c r="M761" s="118" t="s">
        <v>21121</v>
      </c>
      <c r="N761" s="120">
        <v>46015</v>
      </c>
      <c r="O761" s="124" t="str">
        <f t="shared" si="12"/>
        <v>77970-3042833</v>
      </c>
      <c r="P761" t="str" cm="1">
        <f t="array" ref="P761">_xlfn.LET(_xlpm.s,_xlfn.SEQUENCE(25,1,0,1),_xlpm.off,CEILING(_xlpm.s/2,1)*IF(ISEVEN(_xlpm.s),1,-1),_xlpm.k,_xlfn.VSTACK($O761,VALUE($F761)&amp;($H761+_xlpm.off)),_xlpm.r,_xlfn.XLOOKUP(_xlpm.k,Table1[Column1],Table1[Column1],""),_xlpm.h,_xlfn._xlws.FILTER(_xlpm.r,_xlpm.r&lt;&gt;"",""),IFERROR(INDEX(_xlpm.h,1),""))</f>
        <v/>
      </c>
    </row>
    <row r="762" spans="1:16" x14ac:dyDescent="0.2">
      <c r="A762" s="117">
        <v>760</v>
      </c>
      <c r="B762" s="117">
        <v>510014</v>
      </c>
      <c r="C762" s="118" t="s">
        <v>20977</v>
      </c>
      <c r="D762" s="118" t="s">
        <v>18508</v>
      </c>
      <c r="E762" s="118" t="s">
        <v>20997</v>
      </c>
      <c r="F762" s="118">
        <v>79354</v>
      </c>
      <c r="G762" s="118" t="s">
        <v>21137</v>
      </c>
      <c r="H762" s="121">
        <v>10704852</v>
      </c>
      <c r="I762" s="120">
        <v>45976</v>
      </c>
      <c r="J762" s="117"/>
      <c r="K762" s="117"/>
      <c r="L762" s="120">
        <v>46015</v>
      </c>
      <c r="M762" s="118" t="s">
        <v>21121</v>
      </c>
      <c r="N762" s="120">
        <v>46015</v>
      </c>
      <c r="O762" s="124" t="str">
        <f t="shared" si="12"/>
        <v>79354-10704852</v>
      </c>
      <c r="P762" t="str" cm="1">
        <f t="array" ref="P762">_xlfn.LET(_xlpm.s,_xlfn.SEQUENCE(25,1,0,1),_xlpm.off,CEILING(_xlpm.s/2,1)*IF(ISEVEN(_xlpm.s),1,-1),_xlpm.k,_xlfn.VSTACK($O762,VALUE($F762)&amp;($H762+_xlpm.off)),_xlpm.r,_xlfn.XLOOKUP(_xlpm.k,Table1[Column1],Table1[Column1],""),_xlpm.h,_xlfn._xlws.FILTER(_xlpm.r,_xlpm.r&lt;&gt;"",""),IFERROR(INDEX(_xlpm.h,1),""))</f>
        <v/>
      </c>
    </row>
    <row r="763" spans="1:16" x14ac:dyDescent="0.2">
      <c r="A763" s="117">
        <v>761</v>
      </c>
      <c r="B763" s="117">
        <v>510014</v>
      </c>
      <c r="C763" s="118" t="s">
        <v>20977</v>
      </c>
      <c r="D763" s="118" t="s">
        <v>18508</v>
      </c>
      <c r="E763" s="118" t="s">
        <v>20997</v>
      </c>
      <c r="F763" s="118">
        <v>79355</v>
      </c>
      <c r="G763" s="118" t="s">
        <v>21138</v>
      </c>
      <c r="H763" s="121">
        <v>913950</v>
      </c>
      <c r="I763" s="120">
        <v>45976</v>
      </c>
      <c r="J763" s="117"/>
      <c r="K763" s="117"/>
      <c r="L763" s="120">
        <v>46015</v>
      </c>
      <c r="M763" s="118" t="s">
        <v>21121</v>
      </c>
      <c r="N763" s="120">
        <v>46015</v>
      </c>
      <c r="O763" s="124" t="str">
        <f t="shared" si="12"/>
        <v>79355-913950</v>
      </c>
      <c r="P763" t="str" cm="1">
        <f t="array" ref="P763">_xlfn.LET(_xlpm.s,_xlfn.SEQUENCE(25,1,0,1),_xlpm.off,CEILING(_xlpm.s/2,1)*IF(ISEVEN(_xlpm.s),1,-1),_xlpm.k,_xlfn.VSTACK($O763,VALUE($F763)&amp;($H763+_xlpm.off)),_xlpm.r,_xlfn.XLOOKUP(_xlpm.k,Table1[Column1],Table1[Column1],""),_xlpm.h,_xlfn._xlws.FILTER(_xlpm.r,_xlpm.r&lt;&gt;"",""),IFERROR(INDEX(_xlpm.h,1),""))</f>
        <v/>
      </c>
    </row>
    <row r="764" spans="1:16" x14ac:dyDescent="0.2">
      <c r="A764" s="117">
        <v>762</v>
      </c>
      <c r="B764" s="117">
        <v>510014</v>
      </c>
      <c r="C764" s="118" t="s">
        <v>20977</v>
      </c>
      <c r="D764" s="118" t="s">
        <v>18508</v>
      </c>
      <c r="E764" s="118" t="s">
        <v>20997</v>
      </c>
      <c r="F764" s="118">
        <v>79356</v>
      </c>
      <c r="G764" s="118" t="s">
        <v>21139</v>
      </c>
      <c r="H764" s="121">
        <v>108392</v>
      </c>
      <c r="I764" s="120">
        <v>45976</v>
      </c>
      <c r="J764" s="117"/>
      <c r="K764" s="117"/>
      <c r="L764" s="120">
        <v>46015</v>
      </c>
      <c r="M764" s="118" t="s">
        <v>21121</v>
      </c>
      <c r="N764" s="120">
        <v>46015</v>
      </c>
      <c r="O764" s="124" t="str">
        <f t="shared" si="12"/>
        <v>79356-108392</v>
      </c>
      <c r="P764" t="str" cm="1">
        <f t="array" ref="P764">_xlfn.LET(_xlpm.s,_xlfn.SEQUENCE(25,1,0,1),_xlpm.off,CEILING(_xlpm.s/2,1)*IF(ISEVEN(_xlpm.s),1,-1),_xlpm.k,_xlfn.VSTACK($O764,VALUE($F764)&amp;($H764+_xlpm.off)),_xlpm.r,_xlfn.XLOOKUP(_xlpm.k,Table1[Column1],Table1[Column1],""),_xlpm.h,_xlfn._xlws.FILTER(_xlpm.r,_xlpm.r&lt;&gt;"",""),IFERROR(INDEX(_xlpm.h,1),""))</f>
        <v/>
      </c>
    </row>
    <row r="765" spans="1:16" x14ac:dyDescent="0.2">
      <c r="A765" s="117">
        <v>763</v>
      </c>
      <c r="B765" s="117">
        <v>510014</v>
      </c>
      <c r="C765" s="118" t="s">
        <v>20977</v>
      </c>
      <c r="D765" s="118" t="s">
        <v>18508</v>
      </c>
      <c r="E765" s="118" t="s">
        <v>20997</v>
      </c>
      <c r="F765" s="118">
        <v>78348</v>
      </c>
      <c r="G765" s="118" t="s">
        <v>21140</v>
      </c>
      <c r="H765" s="121">
        <v>5352426</v>
      </c>
      <c r="I765" s="120">
        <v>45974</v>
      </c>
      <c r="J765" s="117"/>
      <c r="K765" s="117"/>
      <c r="L765" s="120">
        <v>46015</v>
      </c>
      <c r="M765" s="118" t="s">
        <v>21121</v>
      </c>
      <c r="N765" s="120">
        <v>46015</v>
      </c>
      <c r="O765" s="124" t="str">
        <f t="shared" si="12"/>
        <v>78348-5352426</v>
      </c>
      <c r="P765" t="str" cm="1">
        <f t="array" ref="P765">_xlfn.LET(_xlpm.s,_xlfn.SEQUENCE(25,1,0,1),_xlpm.off,CEILING(_xlpm.s/2,1)*IF(ISEVEN(_xlpm.s),1,-1),_xlpm.k,_xlfn.VSTACK($O765,VALUE($F765)&amp;($H765+_xlpm.off)),_xlpm.r,_xlfn.XLOOKUP(_xlpm.k,Table1[Column1],Table1[Column1],""),_xlpm.h,_xlfn._xlws.FILTER(_xlpm.r,_xlpm.r&lt;&gt;"",""),IFERROR(INDEX(_xlpm.h,1),""))</f>
        <v/>
      </c>
    </row>
    <row r="766" spans="1:16" x14ac:dyDescent="0.2">
      <c r="A766" s="117">
        <v>764</v>
      </c>
      <c r="B766" s="117">
        <v>510014</v>
      </c>
      <c r="C766" s="118" t="s">
        <v>20977</v>
      </c>
      <c r="D766" s="118" t="s">
        <v>18508</v>
      </c>
      <c r="E766" s="118" t="s">
        <v>20997</v>
      </c>
      <c r="F766" s="118">
        <v>77952</v>
      </c>
      <c r="G766" s="118" t="s">
        <v>21141</v>
      </c>
      <c r="H766" s="121">
        <v>578907</v>
      </c>
      <c r="I766" s="120">
        <v>45974</v>
      </c>
      <c r="J766" s="117"/>
      <c r="K766" s="117"/>
      <c r="L766" s="120">
        <v>46015</v>
      </c>
      <c r="M766" s="118" t="s">
        <v>21121</v>
      </c>
      <c r="N766" s="120">
        <v>46015</v>
      </c>
      <c r="O766" s="124" t="str">
        <f t="shared" si="12"/>
        <v>77952-578907</v>
      </c>
      <c r="P766" t="str" cm="1">
        <f t="array" ref="P766">_xlfn.LET(_xlpm.s,_xlfn.SEQUENCE(25,1,0,1),_xlpm.off,CEILING(_xlpm.s/2,1)*IF(ISEVEN(_xlpm.s),1,-1),_xlpm.k,_xlfn.VSTACK($O766,VALUE($F766)&amp;($H766+_xlpm.off)),_xlpm.r,_xlfn.XLOOKUP(_xlpm.k,Table1[Column1],Table1[Column1],""),_xlpm.h,_xlfn._xlws.FILTER(_xlpm.r,_xlpm.r&lt;&gt;"",""),IFERROR(INDEX(_xlpm.h,1),""))</f>
        <v/>
      </c>
    </row>
    <row r="767" spans="1:16" x14ac:dyDescent="0.2">
      <c r="A767" s="117">
        <v>765</v>
      </c>
      <c r="B767" s="117">
        <v>510014</v>
      </c>
      <c r="C767" s="118" t="s">
        <v>20977</v>
      </c>
      <c r="D767" s="118" t="s">
        <v>18508</v>
      </c>
      <c r="E767" s="118" t="s">
        <v>20997</v>
      </c>
      <c r="F767" s="118">
        <v>77953</v>
      </c>
      <c r="G767" s="118" t="s">
        <v>21142</v>
      </c>
      <c r="H767" s="121">
        <v>11994264</v>
      </c>
      <c r="I767" s="120">
        <v>45971</v>
      </c>
      <c r="J767" s="117"/>
      <c r="K767" s="117"/>
      <c r="L767" s="120">
        <v>46015</v>
      </c>
      <c r="M767" s="118" t="s">
        <v>21121</v>
      </c>
      <c r="N767" s="120">
        <v>46015</v>
      </c>
      <c r="O767" s="124" t="str">
        <f t="shared" si="12"/>
        <v>77953-11994264</v>
      </c>
      <c r="P767" t="str" cm="1">
        <f t="array" ref="P767">_xlfn.LET(_xlpm.s,_xlfn.SEQUENCE(25,1,0,1),_xlpm.off,CEILING(_xlpm.s/2,1)*IF(ISEVEN(_xlpm.s),1,-1),_xlpm.k,_xlfn.VSTACK($O767,VALUE($F767)&amp;($H767+_xlpm.off)),_xlpm.r,_xlfn.XLOOKUP(_xlpm.k,Table1[Column1],Table1[Column1],""),_xlpm.h,_xlfn._xlws.FILTER(_xlpm.r,_xlpm.r&lt;&gt;"",""),IFERROR(INDEX(_xlpm.h,1),""))</f>
        <v/>
      </c>
    </row>
    <row r="768" spans="1:16" x14ac:dyDescent="0.2">
      <c r="A768" s="117">
        <v>766</v>
      </c>
      <c r="B768" s="117">
        <v>510014</v>
      </c>
      <c r="C768" s="118" t="s">
        <v>20977</v>
      </c>
      <c r="D768" s="118" t="s">
        <v>18508</v>
      </c>
      <c r="E768" s="118" t="s">
        <v>20997</v>
      </c>
      <c r="F768" s="118">
        <v>77969</v>
      </c>
      <c r="G768" s="118" t="s">
        <v>21143</v>
      </c>
      <c r="H768" s="121">
        <v>3984957</v>
      </c>
      <c r="I768" s="120">
        <v>45967</v>
      </c>
      <c r="J768" s="117"/>
      <c r="K768" s="117"/>
      <c r="L768" s="120">
        <v>46015</v>
      </c>
      <c r="M768" s="118" t="s">
        <v>21121</v>
      </c>
      <c r="N768" s="120">
        <v>46015</v>
      </c>
      <c r="O768" s="124" t="str">
        <f t="shared" si="12"/>
        <v>77969-3984957</v>
      </c>
      <c r="P768" t="str" cm="1">
        <f t="array" ref="P768">_xlfn.LET(_xlpm.s,_xlfn.SEQUENCE(25,1,0,1),_xlpm.off,CEILING(_xlpm.s/2,1)*IF(ISEVEN(_xlpm.s),1,-1),_xlpm.k,_xlfn.VSTACK($O768,VALUE($F768)&amp;($H768+_xlpm.off)),_xlpm.r,_xlfn.XLOOKUP(_xlpm.k,Table1[Column1],Table1[Column1],""),_xlpm.h,_xlfn._xlws.FILTER(_xlpm.r,_xlpm.r&lt;&gt;"",""),IFERROR(INDEX(_xlpm.h,1),""))</f>
        <v/>
      </c>
    </row>
    <row r="769" spans="1:16" x14ac:dyDescent="0.2">
      <c r="A769" s="117">
        <v>767</v>
      </c>
      <c r="B769" s="117">
        <v>510014</v>
      </c>
      <c r="C769" s="118" t="s">
        <v>20977</v>
      </c>
      <c r="D769" s="118" t="s">
        <v>18508</v>
      </c>
      <c r="E769" s="118" t="s">
        <v>20997</v>
      </c>
      <c r="F769" s="118">
        <v>77967</v>
      </c>
      <c r="G769" s="118" t="s">
        <v>21144</v>
      </c>
      <c r="H769" s="121">
        <v>546507</v>
      </c>
      <c r="I769" s="120">
        <v>45967</v>
      </c>
      <c r="J769" s="117"/>
      <c r="K769" s="117"/>
      <c r="L769" s="120">
        <v>46015</v>
      </c>
      <c r="M769" s="118" t="s">
        <v>21121</v>
      </c>
      <c r="N769" s="120">
        <v>46015</v>
      </c>
      <c r="O769" s="124" t="str">
        <f t="shared" si="12"/>
        <v>77967-546507</v>
      </c>
      <c r="P769" t="str" cm="1">
        <f t="array" ref="P769">_xlfn.LET(_xlpm.s,_xlfn.SEQUENCE(25,1,0,1),_xlpm.off,CEILING(_xlpm.s/2,1)*IF(ISEVEN(_xlpm.s),1,-1),_xlpm.k,_xlfn.VSTACK($O769,VALUE($F769)&amp;($H769+_xlpm.off)),_xlpm.r,_xlfn.XLOOKUP(_xlpm.k,Table1[Column1],Table1[Column1],""),_xlpm.h,_xlfn._xlws.FILTER(_xlpm.r,_xlpm.r&lt;&gt;"",""),IFERROR(INDEX(_xlpm.h,1),""))</f>
        <v/>
      </c>
    </row>
    <row r="770" spans="1:16" x14ac:dyDescent="0.2">
      <c r="A770" s="117">
        <v>768</v>
      </c>
      <c r="B770" s="117">
        <v>510015</v>
      </c>
      <c r="C770" s="118" t="s">
        <v>20977</v>
      </c>
      <c r="D770" s="118" t="s">
        <v>18508</v>
      </c>
      <c r="E770" s="118" t="s">
        <v>20997</v>
      </c>
      <c r="F770" s="118">
        <v>74924</v>
      </c>
      <c r="G770" s="118" t="s">
        <v>21145</v>
      </c>
      <c r="H770" s="121">
        <v>3789302</v>
      </c>
      <c r="I770" s="120">
        <v>45968</v>
      </c>
      <c r="J770" s="117"/>
      <c r="K770" s="117"/>
      <c r="L770" s="120">
        <v>46015</v>
      </c>
      <c r="M770" s="118" t="s">
        <v>21121</v>
      </c>
      <c r="N770" s="120">
        <v>46015</v>
      </c>
      <c r="O770" s="124" t="str">
        <f t="shared" si="12"/>
        <v>74924-3789302</v>
      </c>
      <c r="P770" t="str" cm="1">
        <f t="array" ref="P770">_xlfn.LET(_xlpm.s,_xlfn.SEQUENCE(25,1,0,1),_xlpm.off,CEILING(_xlpm.s/2,1)*IF(ISEVEN(_xlpm.s),1,-1),_xlpm.k,_xlfn.VSTACK($O770,VALUE($F770)&amp;($H770+_xlpm.off)),_xlpm.r,_xlfn.XLOOKUP(_xlpm.k,Table1[Column1],Table1[Column1],""),_xlpm.h,_xlfn._xlws.FILTER(_xlpm.r,_xlpm.r&lt;&gt;"",""),IFERROR(INDEX(_xlpm.h,1),""))</f>
        <v/>
      </c>
    </row>
    <row r="771" spans="1:16" x14ac:dyDescent="0.2">
      <c r="A771" s="117">
        <v>769</v>
      </c>
      <c r="B771" s="117">
        <v>510015</v>
      </c>
      <c r="C771" s="118" t="s">
        <v>20977</v>
      </c>
      <c r="D771" s="118" t="s">
        <v>18508</v>
      </c>
      <c r="E771" s="118" t="s">
        <v>21146</v>
      </c>
      <c r="F771" s="118">
        <v>357</v>
      </c>
      <c r="G771" s="118" t="s">
        <v>21147</v>
      </c>
      <c r="H771" s="119">
        <v>-3064346</v>
      </c>
      <c r="I771" s="120">
        <v>45999</v>
      </c>
      <c r="J771" s="117"/>
      <c r="K771" s="117"/>
      <c r="L771" s="120">
        <v>46015</v>
      </c>
      <c r="M771" s="118" t="s">
        <v>21121</v>
      </c>
      <c r="N771" s="120">
        <v>46015</v>
      </c>
      <c r="O771" s="124" t="str">
        <f t="shared" si="12"/>
        <v>3573064346</v>
      </c>
      <c r="P771" t="str" cm="1">
        <f t="array" ref="P771">_xlfn.LET(_xlpm.s,_xlfn.SEQUENCE(25,1,0,1),_xlpm.off,CEILING(_xlpm.s/2,1)*IF(ISEVEN(_xlpm.s),1,-1),_xlpm.k,_xlfn.VSTACK($O771,VALUE($F771)&amp;($H771+_xlpm.off)),_xlpm.r,_xlfn.XLOOKUP(_xlpm.k,Table1[Column1],Table1[Column1],""),_xlpm.h,_xlfn._xlws.FILTER(_xlpm.r,_xlpm.r&lt;&gt;"",""),IFERROR(INDEX(_xlpm.h,1),""))</f>
        <v/>
      </c>
    </row>
    <row r="772" spans="1:16" x14ac:dyDescent="0.2">
      <c r="A772" s="117">
        <v>770</v>
      </c>
      <c r="B772" s="117">
        <v>510015</v>
      </c>
      <c r="C772" s="118" t="s">
        <v>20977</v>
      </c>
      <c r="D772" s="118" t="s">
        <v>18508</v>
      </c>
      <c r="E772" s="118" t="s">
        <v>20997</v>
      </c>
      <c r="F772" s="118">
        <v>76899</v>
      </c>
      <c r="G772" s="118" t="s">
        <v>21148</v>
      </c>
      <c r="H772" s="121">
        <v>2315628</v>
      </c>
      <c r="I772" s="120">
        <v>45975</v>
      </c>
      <c r="J772" s="117"/>
      <c r="K772" s="117"/>
      <c r="L772" s="120">
        <v>46015</v>
      </c>
      <c r="M772" s="118" t="s">
        <v>21121</v>
      </c>
      <c r="N772" s="120">
        <v>46015</v>
      </c>
      <c r="O772" s="124" t="str">
        <f t="shared" si="12"/>
        <v>76899-2315628</v>
      </c>
      <c r="P772" t="str" cm="1">
        <f t="array" ref="P772">_xlfn.LET(_xlpm.s,_xlfn.SEQUENCE(25,1,0,1),_xlpm.off,CEILING(_xlpm.s/2,1)*IF(ISEVEN(_xlpm.s),1,-1),_xlpm.k,_xlfn.VSTACK($O772,VALUE($F772)&amp;($H772+_xlpm.off)),_xlpm.r,_xlfn.XLOOKUP(_xlpm.k,Table1[Column1],Table1[Column1],""),_xlpm.h,_xlfn._xlws.FILTER(_xlpm.r,_xlpm.r&lt;&gt;"",""),IFERROR(INDEX(_xlpm.h,1),""))</f>
        <v/>
      </c>
    </row>
    <row r="773" spans="1:16" x14ac:dyDescent="0.2">
      <c r="A773" s="117">
        <v>771</v>
      </c>
      <c r="B773" s="117">
        <v>510015</v>
      </c>
      <c r="C773" s="118" t="s">
        <v>20977</v>
      </c>
      <c r="D773" s="118" t="s">
        <v>18508</v>
      </c>
      <c r="E773" s="118" t="s">
        <v>20997</v>
      </c>
      <c r="F773" s="118">
        <v>74925</v>
      </c>
      <c r="G773" s="118" t="s">
        <v>21149</v>
      </c>
      <c r="H773" s="121">
        <v>460688</v>
      </c>
      <c r="I773" s="120">
        <v>45968</v>
      </c>
      <c r="J773" s="117"/>
      <c r="K773" s="117"/>
      <c r="L773" s="120">
        <v>46015</v>
      </c>
      <c r="M773" s="118" t="s">
        <v>21121</v>
      </c>
      <c r="N773" s="120">
        <v>46015</v>
      </c>
      <c r="O773" s="124" t="str">
        <f t="shared" si="12"/>
        <v>74925-460688</v>
      </c>
      <c r="P773" t="str" cm="1">
        <f t="array" ref="P773">_xlfn.LET(_xlpm.s,_xlfn.SEQUENCE(25,1,0,1),_xlpm.off,CEILING(_xlpm.s/2,1)*IF(ISEVEN(_xlpm.s),1,-1),_xlpm.k,_xlfn.VSTACK($O773,VALUE($F773)&amp;($H773+_xlpm.off)),_xlpm.r,_xlfn.XLOOKUP(_xlpm.k,Table1[Column1],Table1[Column1],""),_xlpm.h,_xlfn._xlws.FILTER(_xlpm.r,_xlpm.r&lt;&gt;"",""),IFERROR(INDEX(_xlpm.h,1),""))</f>
        <v/>
      </c>
    </row>
    <row r="774" spans="1:16" x14ac:dyDescent="0.2">
      <c r="A774" s="117">
        <v>772</v>
      </c>
      <c r="B774" s="117">
        <v>510016</v>
      </c>
      <c r="C774" s="118" t="s">
        <v>20977</v>
      </c>
      <c r="D774" s="118" t="s">
        <v>18508</v>
      </c>
      <c r="E774" s="118" t="s">
        <v>20997</v>
      </c>
      <c r="F774" s="118">
        <v>74330</v>
      </c>
      <c r="G774" s="118" t="s">
        <v>21150</v>
      </c>
      <c r="H774" s="121">
        <v>1586115</v>
      </c>
      <c r="I774" s="120">
        <v>45968</v>
      </c>
      <c r="J774" s="117"/>
      <c r="K774" s="117"/>
      <c r="L774" s="120">
        <v>46015</v>
      </c>
      <c r="M774" s="118" t="s">
        <v>21121</v>
      </c>
      <c r="N774" s="120">
        <v>46015</v>
      </c>
      <c r="O774" s="124" t="str">
        <f t="shared" si="12"/>
        <v>74330-1586115</v>
      </c>
      <c r="P774" t="str" cm="1">
        <f t="array" ref="P774">_xlfn.LET(_xlpm.s,_xlfn.SEQUENCE(25,1,0,1),_xlpm.off,CEILING(_xlpm.s/2,1)*IF(ISEVEN(_xlpm.s),1,-1),_xlpm.k,_xlfn.VSTACK($O774,VALUE($F774)&amp;($H774+_xlpm.off)),_xlpm.r,_xlfn.XLOOKUP(_xlpm.k,Table1[Column1],Table1[Column1],""),_xlpm.h,_xlfn._xlws.FILTER(_xlpm.r,_xlpm.r&lt;&gt;"",""),IFERROR(INDEX(_xlpm.h,1),""))</f>
        <v/>
      </c>
    </row>
    <row r="775" spans="1:16" x14ac:dyDescent="0.2">
      <c r="A775" s="117">
        <v>773</v>
      </c>
      <c r="B775" s="117">
        <v>510016</v>
      </c>
      <c r="C775" s="118" t="s">
        <v>20977</v>
      </c>
      <c r="D775" s="118" t="s">
        <v>18508</v>
      </c>
      <c r="E775" s="118" t="s">
        <v>20997</v>
      </c>
      <c r="F775" s="118">
        <v>76896</v>
      </c>
      <c r="G775" s="118" t="s">
        <v>21151</v>
      </c>
      <c r="H775" s="121">
        <v>680400</v>
      </c>
      <c r="I775" s="120">
        <v>45978</v>
      </c>
      <c r="J775" s="117"/>
      <c r="K775" s="117"/>
      <c r="L775" s="120">
        <v>46015</v>
      </c>
      <c r="M775" s="118" t="s">
        <v>21121</v>
      </c>
      <c r="N775" s="120">
        <v>46015</v>
      </c>
      <c r="O775" s="124" t="str">
        <f t="shared" si="12"/>
        <v>76896-680400</v>
      </c>
      <c r="P775" t="str" cm="1">
        <f t="array" ref="P775">_xlfn.LET(_xlpm.s,_xlfn.SEQUENCE(25,1,0,1),_xlpm.off,CEILING(_xlpm.s/2,1)*IF(ISEVEN(_xlpm.s),1,-1),_xlpm.k,_xlfn.VSTACK($O775,VALUE($F775)&amp;($H775+_xlpm.off)),_xlpm.r,_xlfn.XLOOKUP(_xlpm.k,Table1[Column1],Table1[Column1],""),_xlpm.h,_xlfn._xlws.FILTER(_xlpm.r,_xlpm.r&lt;&gt;"",""),IFERROR(INDEX(_xlpm.h,1),""))</f>
        <v/>
      </c>
    </row>
    <row r="776" spans="1:16" x14ac:dyDescent="0.2">
      <c r="A776" s="117">
        <v>774</v>
      </c>
      <c r="B776" s="117">
        <v>510016</v>
      </c>
      <c r="C776" s="118" t="s">
        <v>20977</v>
      </c>
      <c r="D776" s="118" t="s">
        <v>18508</v>
      </c>
      <c r="E776" s="118" t="s">
        <v>20997</v>
      </c>
      <c r="F776" s="118">
        <v>76897</v>
      </c>
      <c r="G776" s="118" t="s">
        <v>21152</v>
      </c>
      <c r="H776" s="121">
        <v>4983782</v>
      </c>
      <c r="I776" s="120">
        <v>45978</v>
      </c>
      <c r="J776" s="117"/>
      <c r="K776" s="117"/>
      <c r="L776" s="120">
        <v>46015</v>
      </c>
      <c r="M776" s="118" t="s">
        <v>21121</v>
      </c>
      <c r="N776" s="120">
        <v>46015</v>
      </c>
      <c r="O776" s="124" t="str">
        <f t="shared" si="12"/>
        <v>76897-4983782</v>
      </c>
      <c r="P776" t="str" cm="1">
        <f t="array" ref="P776">_xlfn.LET(_xlpm.s,_xlfn.SEQUENCE(25,1,0,1),_xlpm.off,CEILING(_xlpm.s/2,1)*IF(ISEVEN(_xlpm.s),1,-1),_xlpm.k,_xlfn.VSTACK($O776,VALUE($F776)&amp;($H776+_xlpm.off)),_xlpm.r,_xlfn.XLOOKUP(_xlpm.k,Table1[Column1],Table1[Column1],""),_xlpm.h,_xlfn._xlws.FILTER(_xlpm.r,_xlpm.r&lt;&gt;"",""),IFERROR(INDEX(_xlpm.h,1),""))</f>
        <v/>
      </c>
    </row>
    <row r="777" spans="1:16" x14ac:dyDescent="0.2">
      <c r="A777" s="117">
        <v>775</v>
      </c>
      <c r="B777" s="117">
        <v>510017</v>
      </c>
      <c r="C777" s="118" t="s">
        <v>20977</v>
      </c>
      <c r="D777" s="118" t="s">
        <v>18508</v>
      </c>
      <c r="E777" s="118" t="s">
        <v>20997</v>
      </c>
      <c r="F777" s="118">
        <v>76885</v>
      </c>
      <c r="G777" s="118" t="s">
        <v>21153</v>
      </c>
      <c r="H777" s="121">
        <v>5363280</v>
      </c>
      <c r="I777" s="120">
        <v>45973</v>
      </c>
      <c r="J777" s="117"/>
      <c r="K777" s="117"/>
      <c r="L777" s="120">
        <v>46015</v>
      </c>
      <c r="M777" s="118" t="s">
        <v>21121</v>
      </c>
      <c r="N777" s="120">
        <v>46015</v>
      </c>
      <c r="O777" s="124" t="str">
        <f t="shared" si="12"/>
        <v>76885-5363280</v>
      </c>
      <c r="P777" t="str" cm="1">
        <f t="array" ref="P777">_xlfn.LET(_xlpm.s,_xlfn.SEQUENCE(25,1,0,1),_xlpm.off,CEILING(_xlpm.s/2,1)*IF(ISEVEN(_xlpm.s),1,-1),_xlpm.k,_xlfn.VSTACK($O777,VALUE($F777)&amp;($H777+_xlpm.off)),_xlpm.r,_xlfn.XLOOKUP(_xlpm.k,Table1[Column1],Table1[Column1],""),_xlpm.h,_xlfn._xlws.FILTER(_xlpm.r,_xlpm.r&lt;&gt;"",""),IFERROR(INDEX(_xlpm.h,1),""))</f>
        <v/>
      </c>
    </row>
    <row r="778" spans="1:16" x14ac:dyDescent="0.2">
      <c r="A778" s="117">
        <v>776</v>
      </c>
      <c r="B778" s="117">
        <v>510017</v>
      </c>
      <c r="C778" s="118" t="s">
        <v>20977</v>
      </c>
      <c r="D778" s="118" t="s">
        <v>18508</v>
      </c>
      <c r="E778" s="118" t="s">
        <v>20997</v>
      </c>
      <c r="F778" s="118">
        <v>76886</v>
      </c>
      <c r="G778" s="118" t="s">
        <v>21154</v>
      </c>
      <c r="H778" s="121">
        <v>602667</v>
      </c>
      <c r="I778" s="120">
        <v>45973</v>
      </c>
      <c r="J778" s="117"/>
      <c r="K778" s="117"/>
      <c r="L778" s="120">
        <v>46015</v>
      </c>
      <c r="M778" s="118" t="s">
        <v>21121</v>
      </c>
      <c r="N778" s="120">
        <v>46015</v>
      </c>
      <c r="O778" s="124" t="str">
        <f t="shared" si="12"/>
        <v>76886-602667</v>
      </c>
      <c r="P778" t="str" cm="1">
        <f t="array" ref="P778">_xlfn.LET(_xlpm.s,_xlfn.SEQUENCE(25,1,0,1),_xlpm.off,CEILING(_xlpm.s/2,1)*IF(ISEVEN(_xlpm.s),1,-1),_xlpm.k,_xlfn.VSTACK($O778,VALUE($F778)&amp;($H778+_xlpm.off)),_xlpm.r,_xlfn.XLOOKUP(_xlpm.k,Table1[Column1],Table1[Column1],""),_xlpm.h,_xlfn._xlws.FILTER(_xlpm.r,_xlpm.r&lt;&gt;"",""),IFERROR(INDEX(_xlpm.h,1),""))</f>
        <v/>
      </c>
    </row>
    <row r="779" spans="1:16" x14ac:dyDescent="0.2">
      <c r="A779" s="117">
        <v>777</v>
      </c>
      <c r="B779" s="117">
        <v>510018</v>
      </c>
      <c r="C779" s="118" t="s">
        <v>20977</v>
      </c>
      <c r="D779" s="118" t="s">
        <v>18508</v>
      </c>
      <c r="E779" s="118" t="s">
        <v>20997</v>
      </c>
      <c r="F779" s="118">
        <v>74795</v>
      </c>
      <c r="G779" s="118" t="s">
        <v>21155</v>
      </c>
      <c r="H779" s="121">
        <v>604800</v>
      </c>
      <c r="I779" s="120">
        <v>45967</v>
      </c>
      <c r="J779" s="117"/>
      <c r="K779" s="117"/>
      <c r="L779" s="120">
        <v>46015</v>
      </c>
      <c r="M779" s="118" t="s">
        <v>21121</v>
      </c>
      <c r="N779" s="120">
        <v>46015</v>
      </c>
      <c r="O779" s="124" t="str">
        <f t="shared" si="12"/>
        <v>74795-604800</v>
      </c>
      <c r="P779" t="str" cm="1">
        <f t="array" ref="P779">_xlfn.LET(_xlpm.s,_xlfn.SEQUENCE(25,1,0,1),_xlpm.off,CEILING(_xlpm.s/2,1)*IF(ISEVEN(_xlpm.s),1,-1),_xlpm.k,_xlfn.VSTACK($O779,VALUE($F779)&amp;($H779+_xlpm.off)),_xlpm.r,_xlfn.XLOOKUP(_xlpm.k,Table1[Column1],Table1[Column1],""),_xlpm.h,_xlfn._xlws.FILTER(_xlpm.r,_xlpm.r&lt;&gt;"",""),IFERROR(INDEX(_xlpm.h,1),""))</f>
        <v/>
      </c>
    </row>
    <row r="780" spans="1:16" x14ac:dyDescent="0.2">
      <c r="A780" s="117">
        <v>778</v>
      </c>
      <c r="B780" s="117">
        <v>510018</v>
      </c>
      <c r="C780" s="118" t="s">
        <v>20977</v>
      </c>
      <c r="D780" s="118" t="s">
        <v>18508</v>
      </c>
      <c r="E780" s="118" t="s">
        <v>20997</v>
      </c>
      <c r="F780" s="118">
        <v>74796</v>
      </c>
      <c r="G780" s="118" t="s">
        <v>21156</v>
      </c>
      <c r="H780" s="121">
        <v>1199421</v>
      </c>
      <c r="I780" s="120">
        <v>45967</v>
      </c>
      <c r="J780" s="117"/>
      <c r="K780" s="117"/>
      <c r="L780" s="120">
        <v>46015</v>
      </c>
      <c r="M780" s="118" t="s">
        <v>21121</v>
      </c>
      <c r="N780" s="120">
        <v>46015</v>
      </c>
      <c r="O780" s="124" t="str">
        <f t="shared" si="12"/>
        <v>74796-1199421</v>
      </c>
      <c r="P780" t="str" cm="1">
        <f t="array" ref="P780">_xlfn.LET(_xlpm.s,_xlfn.SEQUENCE(25,1,0,1),_xlpm.off,CEILING(_xlpm.s/2,1)*IF(ISEVEN(_xlpm.s),1,-1),_xlpm.k,_xlfn.VSTACK($O780,VALUE($F780)&amp;($H780+_xlpm.off)),_xlpm.r,_xlfn.XLOOKUP(_xlpm.k,Table1[Column1],Table1[Column1],""),_xlpm.h,_xlfn._xlws.FILTER(_xlpm.r,_xlpm.r&lt;&gt;"",""),IFERROR(INDEX(_xlpm.h,1),""))</f>
        <v/>
      </c>
    </row>
    <row r="781" spans="1:16" x14ac:dyDescent="0.2">
      <c r="A781" s="117">
        <v>779</v>
      </c>
      <c r="B781" s="117">
        <v>510018</v>
      </c>
      <c r="C781" s="118" t="s">
        <v>20977</v>
      </c>
      <c r="D781" s="118" t="s">
        <v>18508</v>
      </c>
      <c r="E781" s="118" t="s">
        <v>20997</v>
      </c>
      <c r="F781" s="118">
        <v>74797</v>
      </c>
      <c r="G781" s="118" t="s">
        <v>21157</v>
      </c>
      <c r="H781" s="121">
        <v>1887840</v>
      </c>
      <c r="I781" s="120">
        <v>45967</v>
      </c>
      <c r="J781" s="117"/>
      <c r="K781" s="117"/>
      <c r="L781" s="120">
        <v>46015</v>
      </c>
      <c r="M781" s="118" t="s">
        <v>21121</v>
      </c>
      <c r="N781" s="120">
        <v>46015</v>
      </c>
      <c r="O781" s="124" t="str">
        <f t="shared" si="12"/>
        <v>74797-1887840</v>
      </c>
      <c r="P781" t="str" cm="1">
        <f t="array" ref="P781">_xlfn.LET(_xlpm.s,_xlfn.SEQUENCE(25,1,0,1),_xlpm.off,CEILING(_xlpm.s/2,1)*IF(ISEVEN(_xlpm.s),1,-1),_xlpm.k,_xlfn.VSTACK($O781,VALUE($F781)&amp;($H781+_xlpm.off)),_xlpm.r,_xlfn.XLOOKUP(_xlpm.k,Table1[Column1],Table1[Column1],""),_xlpm.h,_xlfn._xlws.FILTER(_xlpm.r,_xlpm.r&lt;&gt;"",""),IFERROR(INDEX(_xlpm.h,1),""))</f>
        <v/>
      </c>
    </row>
    <row r="782" spans="1:16" x14ac:dyDescent="0.2">
      <c r="A782" s="117">
        <v>780</v>
      </c>
      <c r="B782" s="117">
        <v>510018</v>
      </c>
      <c r="C782" s="118" t="s">
        <v>20977</v>
      </c>
      <c r="D782" s="118" t="s">
        <v>18508</v>
      </c>
      <c r="E782" s="118" t="s">
        <v>20997</v>
      </c>
      <c r="F782" s="118">
        <v>78417</v>
      </c>
      <c r="G782" s="118" t="s">
        <v>21158</v>
      </c>
      <c r="H782" s="121">
        <v>2571831</v>
      </c>
      <c r="I782" s="120">
        <v>45980</v>
      </c>
      <c r="J782" s="117"/>
      <c r="K782" s="117"/>
      <c r="L782" s="120">
        <v>46015</v>
      </c>
      <c r="M782" s="118" t="s">
        <v>21121</v>
      </c>
      <c r="N782" s="120">
        <v>46015</v>
      </c>
      <c r="O782" s="124" t="str">
        <f t="shared" si="12"/>
        <v>78417-2571831</v>
      </c>
      <c r="P782" t="str" cm="1">
        <f t="array" ref="P782">_xlfn.LET(_xlpm.s,_xlfn.SEQUENCE(25,1,0,1),_xlpm.off,CEILING(_xlpm.s/2,1)*IF(ISEVEN(_xlpm.s),1,-1),_xlpm.k,_xlfn.VSTACK($O782,VALUE($F782)&amp;($H782+_xlpm.off)),_xlpm.r,_xlfn.XLOOKUP(_xlpm.k,Table1[Column1],Table1[Column1],""),_xlpm.h,_xlfn._xlws.FILTER(_xlpm.r,_xlpm.r&lt;&gt;"",""),IFERROR(INDEX(_xlpm.h,1),""))</f>
        <v/>
      </c>
    </row>
    <row r="783" spans="1:16" x14ac:dyDescent="0.2">
      <c r="A783" s="117">
        <v>781</v>
      </c>
      <c r="B783" s="117">
        <v>510018</v>
      </c>
      <c r="C783" s="118" t="s">
        <v>20977</v>
      </c>
      <c r="D783" s="118" t="s">
        <v>18508</v>
      </c>
      <c r="E783" s="118" t="s">
        <v>20997</v>
      </c>
      <c r="F783" s="118">
        <v>76902</v>
      </c>
      <c r="G783" s="118" t="s">
        <v>21159</v>
      </c>
      <c r="H783" s="121">
        <v>541971</v>
      </c>
      <c r="I783" s="120">
        <v>45975</v>
      </c>
      <c r="J783" s="117"/>
      <c r="K783" s="117"/>
      <c r="L783" s="120">
        <v>46015</v>
      </c>
      <c r="M783" s="118" t="s">
        <v>21121</v>
      </c>
      <c r="N783" s="120">
        <v>46015</v>
      </c>
      <c r="O783" s="124" t="str">
        <f t="shared" si="12"/>
        <v>76902-541971</v>
      </c>
      <c r="P783" t="str" cm="1">
        <f t="array" ref="P783">_xlfn.LET(_xlpm.s,_xlfn.SEQUENCE(25,1,0,1),_xlpm.off,CEILING(_xlpm.s/2,1)*IF(ISEVEN(_xlpm.s),1,-1),_xlpm.k,_xlfn.VSTACK($O783,VALUE($F783)&amp;($H783+_xlpm.off)),_xlpm.r,_xlfn.XLOOKUP(_xlpm.k,Table1[Column1],Table1[Column1],""),_xlpm.h,_xlfn._xlws.FILTER(_xlpm.r,_xlpm.r&lt;&gt;"",""),IFERROR(INDEX(_xlpm.h,1),""))</f>
        <v/>
      </c>
    </row>
    <row r="784" spans="1:16" x14ac:dyDescent="0.2">
      <c r="A784" s="117">
        <v>782</v>
      </c>
      <c r="B784" s="117">
        <v>510018</v>
      </c>
      <c r="C784" s="118" t="s">
        <v>20977</v>
      </c>
      <c r="D784" s="118" t="s">
        <v>18508</v>
      </c>
      <c r="E784" s="118" t="s">
        <v>20997</v>
      </c>
      <c r="F784" s="118">
        <v>76901</v>
      </c>
      <c r="G784" s="118" t="s">
        <v>21160</v>
      </c>
      <c r="H784" s="121">
        <v>1586115</v>
      </c>
      <c r="I784" s="120">
        <v>45975</v>
      </c>
      <c r="J784" s="117"/>
      <c r="K784" s="117"/>
      <c r="L784" s="120">
        <v>46015</v>
      </c>
      <c r="M784" s="118" t="s">
        <v>21121</v>
      </c>
      <c r="N784" s="120">
        <v>46015</v>
      </c>
      <c r="O784" s="124" t="str">
        <f t="shared" si="12"/>
        <v>76901-1586115</v>
      </c>
      <c r="P784" t="str" cm="1">
        <f t="array" ref="P784">_xlfn.LET(_xlpm.s,_xlfn.SEQUENCE(25,1,0,1),_xlpm.off,CEILING(_xlpm.s/2,1)*IF(ISEVEN(_xlpm.s),1,-1),_xlpm.k,_xlfn.VSTACK($O784,VALUE($F784)&amp;($H784+_xlpm.off)),_xlpm.r,_xlfn.XLOOKUP(_xlpm.k,Table1[Column1],Table1[Column1],""),_xlpm.h,_xlfn._xlws.FILTER(_xlpm.r,_xlpm.r&lt;&gt;"",""),IFERROR(INDEX(_xlpm.h,1),""))</f>
        <v/>
      </c>
    </row>
    <row r="785" spans="1:16" x14ac:dyDescent="0.2">
      <c r="A785" s="117">
        <v>783</v>
      </c>
      <c r="B785" s="117">
        <v>510019</v>
      </c>
      <c r="C785" s="118" t="s">
        <v>20977</v>
      </c>
      <c r="D785" s="118" t="s">
        <v>18508</v>
      </c>
      <c r="E785" s="118" t="s">
        <v>20997</v>
      </c>
      <c r="F785" s="118">
        <v>77876</v>
      </c>
      <c r="G785" s="118" t="s">
        <v>21161</v>
      </c>
      <c r="H785" s="121">
        <v>2918295</v>
      </c>
      <c r="I785" s="120">
        <v>45978</v>
      </c>
      <c r="J785" s="117"/>
      <c r="K785" s="117"/>
      <c r="L785" s="120">
        <v>46015</v>
      </c>
      <c r="M785" s="118" t="s">
        <v>21121</v>
      </c>
      <c r="N785" s="120">
        <v>46015</v>
      </c>
      <c r="O785" s="124" t="str">
        <f t="shared" si="12"/>
        <v>77876-2918295</v>
      </c>
      <c r="P785" t="str" cm="1">
        <f t="array" ref="P785">_xlfn.LET(_xlpm.s,_xlfn.SEQUENCE(25,1,0,1),_xlpm.off,CEILING(_xlpm.s/2,1)*IF(ISEVEN(_xlpm.s),1,-1),_xlpm.k,_xlfn.VSTACK($O785,VALUE($F785)&amp;($H785+_xlpm.off)),_xlpm.r,_xlfn.XLOOKUP(_xlpm.k,Table1[Column1],Table1[Column1],""),_xlpm.h,_xlfn._xlws.FILTER(_xlpm.r,_xlpm.r&lt;&gt;"",""),IFERROR(INDEX(_xlpm.h,1),""))</f>
        <v/>
      </c>
    </row>
    <row r="786" spans="1:16" x14ac:dyDescent="0.2">
      <c r="A786" s="117">
        <v>784</v>
      </c>
      <c r="B786" s="117">
        <v>510019</v>
      </c>
      <c r="C786" s="118" t="s">
        <v>20977</v>
      </c>
      <c r="D786" s="118" t="s">
        <v>18508</v>
      </c>
      <c r="E786" s="118" t="s">
        <v>20997</v>
      </c>
      <c r="F786" s="118">
        <v>74914</v>
      </c>
      <c r="G786" s="118" t="s">
        <v>21162</v>
      </c>
      <c r="H786" s="121">
        <v>2186055</v>
      </c>
      <c r="I786" s="120">
        <v>45969</v>
      </c>
      <c r="J786" s="117"/>
      <c r="K786" s="117"/>
      <c r="L786" s="120">
        <v>46015</v>
      </c>
      <c r="M786" s="118" t="s">
        <v>21121</v>
      </c>
      <c r="N786" s="120">
        <v>46015</v>
      </c>
      <c r="O786" s="124" t="str">
        <f t="shared" si="12"/>
        <v>74914-2186055</v>
      </c>
      <c r="P786" t="str" cm="1">
        <f t="array" ref="P786">_xlfn.LET(_xlpm.s,_xlfn.SEQUENCE(25,1,0,1),_xlpm.off,CEILING(_xlpm.s/2,1)*IF(ISEVEN(_xlpm.s),1,-1),_xlpm.k,_xlfn.VSTACK($O786,VALUE($F786)&amp;($H786+_xlpm.off)),_xlpm.r,_xlfn.XLOOKUP(_xlpm.k,Table1[Column1],Table1[Column1],""),_xlpm.h,_xlfn._xlws.FILTER(_xlpm.r,_xlpm.r&lt;&gt;"",""),IFERROR(INDEX(_xlpm.h,1),""))</f>
        <v/>
      </c>
    </row>
    <row r="787" spans="1:16" x14ac:dyDescent="0.2">
      <c r="A787" s="117">
        <v>785</v>
      </c>
      <c r="B787" s="117">
        <v>510019</v>
      </c>
      <c r="C787" s="118" t="s">
        <v>20977</v>
      </c>
      <c r="D787" s="118" t="s">
        <v>18508</v>
      </c>
      <c r="E787" s="118" t="s">
        <v>20997</v>
      </c>
      <c r="F787" s="118">
        <v>77006</v>
      </c>
      <c r="G787" s="118" t="s">
        <v>21163</v>
      </c>
      <c r="H787" s="121">
        <v>1070483</v>
      </c>
      <c r="I787" s="120">
        <v>45978</v>
      </c>
      <c r="J787" s="117"/>
      <c r="K787" s="117"/>
      <c r="L787" s="120">
        <v>46015</v>
      </c>
      <c r="M787" s="118" t="s">
        <v>21121</v>
      </c>
      <c r="N787" s="120">
        <v>46015</v>
      </c>
      <c r="O787" s="124" t="str">
        <f t="shared" si="12"/>
        <v>77006-1070483</v>
      </c>
      <c r="P787" t="str" cm="1">
        <f t="array" ref="P787">_xlfn.LET(_xlpm.s,_xlfn.SEQUENCE(25,1,0,1),_xlpm.off,CEILING(_xlpm.s/2,1)*IF(ISEVEN(_xlpm.s),1,-1),_xlpm.k,_xlfn.VSTACK($O787,VALUE($F787)&amp;($H787+_xlpm.off)),_xlpm.r,_xlfn.XLOOKUP(_xlpm.k,Table1[Column1],Table1[Column1],""),_xlpm.h,_xlfn._xlws.FILTER(_xlpm.r,_xlpm.r&lt;&gt;"",""),IFERROR(INDEX(_xlpm.h,1),""))</f>
        <v/>
      </c>
    </row>
    <row r="788" spans="1:16" x14ac:dyDescent="0.2">
      <c r="A788" s="117">
        <v>786</v>
      </c>
      <c r="B788" s="117">
        <v>510020</v>
      </c>
      <c r="C788" s="118" t="s">
        <v>20977</v>
      </c>
      <c r="D788" s="118" t="s">
        <v>18508</v>
      </c>
      <c r="E788" s="118" t="s">
        <v>20997</v>
      </c>
      <c r="F788" s="118">
        <v>74921</v>
      </c>
      <c r="G788" s="118" t="s">
        <v>21164</v>
      </c>
      <c r="H788" s="121">
        <v>615600</v>
      </c>
      <c r="I788" s="120">
        <v>45969</v>
      </c>
      <c r="J788" s="117"/>
      <c r="K788" s="117"/>
      <c r="L788" s="120">
        <v>46015</v>
      </c>
      <c r="M788" s="118" t="s">
        <v>21121</v>
      </c>
      <c r="N788" s="120">
        <v>46015</v>
      </c>
      <c r="O788" s="124" t="str">
        <f t="shared" si="12"/>
        <v>74921-615600</v>
      </c>
      <c r="P788" t="str" cm="1">
        <f t="array" ref="P788">_xlfn.LET(_xlpm.s,_xlfn.SEQUENCE(25,1,0,1),_xlpm.off,CEILING(_xlpm.s/2,1)*IF(ISEVEN(_xlpm.s),1,-1),_xlpm.k,_xlfn.VSTACK($O788,VALUE($F788)&amp;($H788+_xlpm.off)),_xlpm.r,_xlfn.XLOOKUP(_xlpm.k,Table1[Column1],Table1[Column1],""),_xlpm.h,_xlfn._xlws.FILTER(_xlpm.r,_xlpm.r&lt;&gt;"",""),IFERROR(INDEX(_xlpm.h,1),""))</f>
        <v/>
      </c>
    </row>
    <row r="789" spans="1:16" x14ac:dyDescent="0.2">
      <c r="A789" s="117">
        <v>787</v>
      </c>
      <c r="B789" s="117">
        <v>510020</v>
      </c>
      <c r="C789" s="118" t="s">
        <v>20977</v>
      </c>
      <c r="D789" s="118" t="s">
        <v>18508</v>
      </c>
      <c r="E789" s="118" t="s">
        <v>20997</v>
      </c>
      <c r="F789" s="118">
        <v>74922</v>
      </c>
      <c r="G789" s="118" t="s">
        <v>21165</v>
      </c>
      <c r="H789" s="121">
        <v>1586115</v>
      </c>
      <c r="I789" s="120">
        <v>45969</v>
      </c>
      <c r="J789" s="117"/>
      <c r="K789" s="117"/>
      <c r="L789" s="120">
        <v>46015</v>
      </c>
      <c r="M789" s="118" t="s">
        <v>21121</v>
      </c>
      <c r="N789" s="120">
        <v>46015</v>
      </c>
      <c r="O789" s="124" t="str">
        <f t="shared" si="12"/>
        <v>74922-1586115</v>
      </c>
      <c r="P789" t="str" cm="1">
        <f t="array" ref="P789">_xlfn.LET(_xlpm.s,_xlfn.SEQUENCE(25,1,0,1),_xlpm.off,CEILING(_xlpm.s/2,1)*IF(ISEVEN(_xlpm.s),1,-1),_xlpm.k,_xlfn.VSTACK($O789,VALUE($F789)&amp;($H789+_xlpm.off)),_xlpm.r,_xlfn.XLOOKUP(_xlpm.k,Table1[Column1],Table1[Column1],""),_xlpm.h,_xlfn._xlws.FILTER(_xlpm.r,_xlpm.r&lt;&gt;"",""),IFERROR(INDEX(_xlpm.h,1),""))</f>
        <v/>
      </c>
    </row>
    <row r="790" spans="1:16" x14ac:dyDescent="0.2">
      <c r="A790" s="117">
        <v>788</v>
      </c>
      <c r="B790" s="117">
        <v>510020</v>
      </c>
      <c r="C790" s="118" t="s">
        <v>20977</v>
      </c>
      <c r="D790" s="118" t="s">
        <v>18508</v>
      </c>
      <c r="E790" s="118" t="s">
        <v>20997</v>
      </c>
      <c r="F790" s="118">
        <v>74923</v>
      </c>
      <c r="G790" s="118" t="s">
        <v>21166</v>
      </c>
      <c r="H790" s="121">
        <v>2646729</v>
      </c>
      <c r="I790" s="120">
        <v>45969</v>
      </c>
      <c r="J790" s="117"/>
      <c r="K790" s="117"/>
      <c r="L790" s="120">
        <v>46015</v>
      </c>
      <c r="M790" s="118" t="s">
        <v>21121</v>
      </c>
      <c r="N790" s="120">
        <v>46015</v>
      </c>
      <c r="O790" s="124" t="str">
        <f t="shared" si="12"/>
        <v>74923-2646729</v>
      </c>
      <c r="P790" t="str" cm="1">
        <f t="array" ref="P790">_xlfn.LET(_xlpm.s,_xlfn.SEQUENCE(25,1,0,1),_xlpm.off,CEILING(_xlpm.s/2,1)*IF(ISEVEN(_xlpm.s),1,-1),_xlpm.k,_xlfn.VSTACK($O790,VALUE($F790)&amp;($H790+_xlpm.off)),_xlpm.r,_xlfn.XLOOKUP(_xlpm.k,Table1[Column1],Table1[Column1],""),_xlpm.h,_xlfn._xlws.FILTER(_xlpm.r,_xlpm.r&lt;&gt;"",""),IFERROR(INDEX(_xlpm.h,1),""))</f>
        <v/>
      </c>
    </row>
    <row r="791" spans="1:16" x14ac:dyDescent="0.2">
      <c r="A791" s="117">
        <v>789</v>
      </c>
      <c r="B791" s="117">
        <v>510021</v>
      </c>
      <c r="C791" s="118" t="s">
        <v>20977</v>
      </c>
      <c r="D791" s="118" t="s">
        <v>18508</v>
      </c>
      <c r="E791" s="118" t="s">
        <v>20997</v>
      </c>
      <c r="F791" s="118">
        <v>74920</v>
      </c>
      <c r="G791" s="118" t="s">
        <v>21167</v>
      </c>
      <c r="H791" s="121">
        <v>1157814</v>
      </c>
      <c r="I791" s="120">
        <v>45969</v>
      </c>
      <c r="J791" s="117"/>
      <c r="K791" s="117"/>
      <c r="L791" s="120">
        <v>46015</v>
      </c>
      <c r="M791" s="118" t="s">
        <v>21121</v>
      </c>
      <c r="N791" s="120">
        <v>46015</v>
      </c>
      <c r="O791" s="124" t="str">
        <f t="shared" si="12"/>
        <v>74920-1157814</v>
      </c>
      <c r="P791" t="str" cm="1">
        <f t="array" ref="P791">_xlfn.LET(_xlpm.s,_xlfn.SEQUENCE(25,1,0,1),_xlpm.off,CEILING(_xlpm.s/2,1)*IF(ISEVEN(_xlpm.s),1,-1),_xlpm.k,_xlfn.VSTACK($O791,VALUE($F791)&amp;($H791+_xlpm.off)),_xlpm.r,_xlfn.XLOOKUP(_xlpm.k,Table1[Column1],Table1[Column1],""),_xlpm.h,_xlfn._xlws.FILTER(_xlpm.r,_xlpm.r&lt;&gt;"",""),IFERROR(INDEX(_xlpm.h,1),""))</f>
        <v/>
      </c>
    </row>
    <row r="792" spans="1:16" x14ac:dyDescent="0.2">
      <c r="A792" s="117">
        <v>790</v>
      </c>
      <c r="B792" s="117">
        <v>510021</v>
      </c>
      <c r="C792" s="118" t="s">
        <v>20977</v>
      </c>
      <c r="D792" s="118" t="s">
        <v>18508</v>
      </c>
      <c r="E792" s="118" t="s">
        <v>20997</v>
      </c>
      <c r="F792" s="118">
        <v>74919</v>
      </c>
      <c r="G792" s="118" t="s">
        <v>21168</v>
      </c>
      <c r="H792" s="121">
        <v>1539000</v>
      </c>
      <c r="I792" s="120">
        <v>45969</v>
      </c>
      <c r="J792" s="117"/>
      <c r="K792" s="117"/>
      <c r="L792" s="120">
        <v>46015</v>
      </c>
      <c r="M792" s="118" t="s">
        <v>21121</v>
      </c>
      <c r="N792" s="120">
        <v>46015</v>
      </c>
      <c r="O792" s="124" t="str">
        <f t="shared" si="12"/>
        <v>74919-1539000</v>
      </c>
      <c r="P792" t="str" cm="1">
        <f t="array" ref="P792">_xlfn.LET(_xlpm.s,_xlfn.SEQUENCE(25,1,0,1),_xlpm.off,CEILING(_xlpm.s/2,1)*IF(ISEVEN(_xlpm.s),1,-1),_xlpm.k,_xlfn.VSTACK($O792,VALUE($F792)&amp;($H792+_xlpm.off)),_xlpm.r,_xlfn.XLOOKUP(_xlpm.k,Table1[Column1],Table1[Column1],""),_xlpm.h,_xlfn._xlws.FILTER(_xlpm.r,_xlpm.r&lt;&gt;"",""),IFERROR(INDEX(_xlpm.h,1),""))</f>
        <v/>
      </c>
    </row>
    <row r="793" spans="1:16" x14ac:dyDescent="0.2">
      <c r="A793" s="117">
        <v>791</v>
      </c>
      <c r="B793" s="117">
        <v>510022</v>
      </c>
      <c r="C793" s="118" t="s">
        <v>20977</v>
      </c>
      <c r="D793" s="118" t="s">
        <v>18508</v>
      </c>
      <c r="E793" s="118" t="s">
        <v>20997</v>
      </c>
      <c r="F793" s="118">
        <v>74917</v>
      </c>
      <c r="G793" s="118" t="s">
        <v>21169</v>
      </c>
      <c r="H793" s="121">
        <v>3113802</v>
      </c>
      <c r="I793" s="120">
        <v>45969</v>
      </c>
      <c r="J793" s="117"/>
      <c r="K793" s="117"/>
      <c r="L793" s="120">
        <v>46015</v>
      </c>
      <c r="M793" s="118" t="s">
        <v>21121</v>
      </c>
      <c r="N793" s="120">
        <v>46015</v>
      </c>
      <c r="O793" s="124" t="str">
        <f t="shared" si="12"/>
        <v>74917-3113802</v>
      </c>
      <c r="P793" t="str" cm="1">
        <f t="array" ref="P793">_xlfn.LET(_xlpm.s,_xlfn.SEQUENCE(25,1,0,1),_xlpm.off,CEILING(_xlpm.s/2,1)*IF(ISEVEN(_xlpm.s),1,-1),_xlpm.k,_xlfn.VSTACK($O793,VALUE($F793)&amp;($H793+_xlpm.off)),_xlpm.r,_xlfn.XLOOKUP(_xlpm.k,Table1[Column1],Table1[Column1],""),_xlpm.h,_xlfn._xlws.FILTER(_xlpm.r,_xlpm.r&lt;&gt;"",""),IFERROR(INDEX(_xlpm.h,1),""))</f>
        <v/>
      </c>
    </row>
    <row r="794" spans="1:16" x14ac:dyDescent="0.2">
      <c r="A794" s="117">
        <v>792</v>
      </c>
      <c r="B794" s="117">
        <v>510022</v>
      </c>
      <c r="C794" s="118" t="s">
        <v>20977</v>
      </c>
      <c r="D794" s="118" t="s">
        <v>18508</v>
      </c>
      <c r="E794" s="118" t="s">
        <v>20997</v>
      </c>
      <c r="F794" s="118">
        <v>74918</v>
      </c>
      <c r="G794" s="118" t="s">
        <v>21170</v>
      </c>
      <c r="H794" s="121">
        <v>602667</v>
      </c>
      <c r="I794" s="120">
        <v>45969</v>
      </c>
      <c r="J794" s="117"/>
      <c r="K794" s="117"/>
      <c r="L794" s="120">
        <v>46015</v>
      </c>
      <c r="M794" s="118" t="s">
        <v>21121</v>
      </c>
      <c r="N794" s="120">
        <v>46015</v>
      </c>
      <c r="O794" s="124" t="str">
        <f t="shared" si="12"/>
        <v>74918-602667</v>
      </c>
      <c r="P794" t="str" cm="1">
        <f t="array" ref="P794">_xlfn.LET(_xlpm.s,_xlfn.SEQUENCE(25,1,0,1),_xlpm.off,CEILING(_xlpm.s/2,1)*IF(ISEVEN(_xlpm.s),1,-1),_xlpm.k,_xlfn.VSTACK($O794,VALUE($F794)&amp;($H794+_xlpm.off)),_xlpm.r,_xlfn.XLOOKUP(_xlpm.k,Table1[Column1],Table1[Column1],""),_xlpm.h,_xlfn._xlws.FILTER(_xlpm.r,_xlpm.r&lt;&gt;"",""),IFERROR(INDEX(_xlpm.h,1),""))</f>
        <v/>
      </c>
    </row>
    <row r="795" spans="1:16" x14ac:dyDescent="0.2">
      <c r="A795" s="117">
        <v>793</v>
      </c>
      <c r="B795" s="117">
        <v>510023</v>
      </c>
      <c r="C795" s="118" t="s">
        <v>20977</v>
      </c>
      <c r="D795" s="118" t="s">
        <v>18508</v>
      </c>
      <c r="E795" s="118" t="s">
        <v>21171</v>
      </c>
      <c r="F795" s="118">
        <v>58</v>
      </c>
      <c r="G795" s="118" t="s">
        <v>21172</v>
      </c>
      <c r="H795" s="119">
        <v>-1108080</v>
      </c>
      <c r="I795" s="120">
        <v>46001</v>
      </c>
      <c r="J795" s="117"/>
      <c r="K795" s="117"/>
      <c r="L795" s="120">
        <v>46015</v>
      </c>
      <c r="M795" s="118" t="s">
        <v>21121</v>
      </c>
      <c r="N795" s="120">
        <v>46015</v>
      </c>
      <c r="O795" s="124" t="str">
        <f t="shared" si="12"/>
        <v>581108080</v>
      </c>
      <c r="P795" t="str" cm="1">
        <f t="array" ref="P795">_xlfn.LET(_xlpm.s,_xlfn.SEQUENCE(25,1,0,1),_xlpm.off,CEILING(_xlpm.s/2,1)*IF(ISEVEN(_xlpm.s),1,-1),_xlpm.k,_xlfn.VSTACK($O795,VALUE($F795)&amp;($H795+_xlpm.off)),_xlpm.r,_xlfn.XLOOKUP(_xlpm.k,Table1[Column1],Table1[Column1],""),_xlpm.h,_xlfn._xlws.FILTER(_xlpm.r,_xlpm.r&lt;&gt;"",""),IFERROR(INDEX(_xlpm.h,1),""))</f>
        <v/>
      </c>
    </row>
    <row r="796" spans="1:16" x14ac:dyDescent="0.2">
      <c r="A796" s="117">
        <v>794</v>
      </c>
      <c r="B796" s="117">
        <v>510024</v>
      </c>
      <c r="C796" s="118" t="s">
        <v>20977</v>
      </c>
      <c r="D796" s="118" t="s">
        <v>18508</v>
      </c>
      <c r="E796" s="118" t="s">
        <v>20997</v>
      </c>
      <c r="F796" s="118">
        <v>76893</v>
      </c>
      <c r="G796" s="118" t="s">
        <v>21173</v>
      </c>
      <c r="H796" s="121">
        <v>541971</v>
      </c>
      <c r="I796" s="120">
        <v>45979</v>
      </c>
      <c r="J796" s="117"/>
      <c r="K796" s="117"/>
      <c r="L796" s="120">
        <v>46015</v>
      </c>
      <c r="M796" s="118" t="s">
        <v>21121</v>
      </c>
      <c r="N796" s="120">
        <v>46015</v>
      </c>
      <c r="O796" s="124" t="str">
        <f t="shared" si="12"/>
        <v>76893-541971</v>
      </c>
      <c r="P796" t="str" cm="1">
        <f t="array" ref="P796">_xlfn.LET(_xlpm.s,_xlfn.SEQUENCE(25,1,0,1),_xlpm.off,CEILING(_xlpm.s/2,1)*IF(ISEVEN(_xlpm.s),1,-1),_xlpm.k,_xlfn.VSTACK($O796,VALUE($F796)&amp;($H796+_xlpm.off)),_xlpm.r,_xlfn.XLOOKUP(_xlpm.k,Table1[Column1],Table1[Column1],""),_xlpm.h,_xlfn._xlws.FILTER(_xlpm.r,_xlpm.r&lt;&gt;"",""),IFERROR(INDEX(_xlpm.h,1),""))</f>
        <v/>
      </c>
    </row>
    <row r="797" spans="1:16" x14ac:dyDescent="0.2">
      <c r="A797" s="117">
        <v>795</v>
      </c>
      <c r="B797" s="117">
        <v>510024</v>
      </c>
      <c r="C797" s="118" t="s">
        <v>20977</v>
      </c>
      <c r="D797" s="118" t="s">
        <v>18508</v>
      </c>
      <c r="E797" s="118" t="s">
        <v>20997</v>
      </c>
      <c r="F797" s="118">
        <v>76887</v>
      </c>
      <c r="G797" s="118" t="s">
        <v>21174</v>
      </c>
      <c r="H797" s="121">
        <v>4157933</v>
      </c>
      <c r="I797" s="120">
        <v>45976</v>
      </c>
      <c r="J797" s="117"/>
      <c r="K797" s="117"/>
      <c r="L797" s="120">
        <v>46015</v>
      </c>
      <c r="M797" s="118" t="s">
        <v>21121</v>
      </c>
      <c r="N797" s="120">
        <v>46015</v>
      </c>
      <c r="O797" s="124" t="str">
        <f t="shared" si="12"/>
        <v>76887-4157933</v>
      </c>
      <c r="P797" t="str" cm="1">
        <f t="array" ref="P797">_xlfn.LET(_xlpm.s,_xlfn.SEQUENCE(25,1,0,1),_xlpm.off,CEILING(_xlpm.s/2,1)*IF(ISEVEN(_xlpm.s),1,-1),_xlpm.k,_xlfn.VSTACK($O797,VALUE($F797)&amp;($H797+_xlpm.off)),_xlpm.r,_xlfn.XLOOKUP(_xlpm.k,Table1[Column1],Table1[Column1],""),_xlpm.h,_xlfn._xlws.FILTER(_xlpm.r,_xlpm.r&lt;&gt;"",""),IFERROR(INDEX(_xlpm.h,1),""))</f>
        <v/>
      </c>
    </row>
    <row r="798" spans="1:16" x14ac:dyDescent="0.2">
      <c r="A798" s="117">
        <v>796</v>
      </c>
      <c r="B798" s="117">
        <v>510025</v>
      </c>
      <c r="C798" s="118" t="s">
        <v>20977</v>
      </c>
      <c r="D798" s="118" t="s">
        <v>18508</v>
      </c>
      <c r="E798" s="118" t="s">
        <v>20997</v>
      </c>
      <c r="F798" s="118">
        <v>76888</v>
      </c>
      <c r="G798" s="118" t="s">
        <v>21175</v>
      </c>
      <c r="H798" s="121">
        <v>541971</v>
      </c>
      <c r="I798" s="120">
        <v>45972</v>
      </c>
      <c r="J798" s="117"/>
      <c r="K798" s="117"/>
      <c r="L798" s="120">
        <v>46015</v>
      </c>
      <c r="M798" s="118" t="s">
        <v>21121</v>
      </c>
      <c r="N798" s="120">
        <v>46015</v>
      </c>
      <c r="O798" s="124" t="str">
        <f t="shared" si="12"/>
        <v>76888-541971</v>
      </c>
      <c r="P798" t="str" cm="1">
        <f t="array" ref="P798">_xlfn.LET(_xlpm.s,_xlfn.SEQUENCE(25,1,0,1),_xlpm.off,CEILING(_xlpm.s/2,1)*IF(ISEVEN(_xlpm.s),1,-1),_xlpm.k,_xlfn.VSTACK($O798,VALUE($F798)&amp;($H798+_xlpm.off)),_xlpm.r,_xlfn.XLOOKUP(_xlpm.k,Table1[Column1],Table1[Column1],""),_xlpm.h,_xlfn._xlws.FILTER(_xlpm.r,_xlpm.r&lt;&gt;"",""),IFERROR(INDEX(_xlpm.h,1),""))</f>
        <v/>
      </c>
    </row>
    <row r="799" spans="1:16" x14ac:dyDescent="0.2">
      <c r="A799" s="117">
        <v>797</v>
      </c>
      <c r="B799" s="117">
        <v>510026</v>
      </c>
      <c r="C799" s="118" t="s">
        <v>20977</v>
      </c>
      <c r="D799" s="118" t="s">
        <v>18508</v>
      </c>
      <c r="E799" s="118" t="s">
        <v>20997</v>
      </c>
      <c r="F799" s="118">
        <v>77964</v>
      </c>
      <c r="G799" s="118" t="s">
        <v>21176</v>
      </c>
      <c r="H799" s="121">
        <v>230337</v>
      </c>
      <c r="I799" s="120">
        <v>45971</v>
      </c>
      <c r="J799" s="117"/>
      <c r="K799" s="117"/>
      <c r="L799" s="120">
        <v>46015</v>
      </c>
      <c r="M799" s="118" t="s">
        <v>21121</v>
      </c>
      <c r="N799" s="120">
        <v>46015</v>
      </c>
      <c r="O799" s="124" t="str">
        <f t="shared" si="12"/>
        <v>77964-230337</v>
      </c>
      <c r="P799" t="str" cm="1">
        <f t="array" ref="P799">_xlfn.LET(_xlpm.s,_xlfn.SEQUENCE(25,1,0,1),_xlpm.off,CEILING(_xlpm.s/2,1)*IF(ISEVEN(_xlpm.s),1,-1),_xlpm.k,_xlfn.VSTACK($O799,VALUE($F799)&amp;($H799+_xlpm.off)),_xlpm.r,_xlfn.XLOOKUP(_xlpm.k,Table1[Column1],Table1[Column1],""),_xlpm.h,_xlfn._xlws.FILTER(_xlpm.r,_xlpm.r&lt;&gt;"",""),IFERROR(INDEX(_xlpm.h,1),""))</f>
        <v/>
      </c>
    </row>
    <row r="800" spans="1:16" x14ac:dyDescent="0.2">
      <c r="A800" s="117">
        <v>798</v>
      </c>
      <c r="B800" s="117">
        <v>510026</v>
      </c>
      <c r="C800" s="118" t="s">
        <v>20977</v>
      </c>
      <c r="D800" s="118" t="s">
        <v>18508</v>
      </c>
      <c r="E800" s="118" t="s">
        <v>20997</v>
      </c>
      <c r="F800" s="118">
        <v>77968</v>
      </c>
      <c r="G800" s="118" t="s">
        <v>21177</v>
      </c>
      <c r="H800" s="121">
        <v>496800</v>
      </c>
      <c r="I800" s="120">
        <v>45974</v>
      </c>
      <c r="J800" s="117"/>
      <c r="K800" s="117"/>
      <c r="L800" s="120">
        <v>46015</v>
      </c>
      <c r="M800" s="118" t="s">
        <v>21121</v>
      </c>
      <c r="N800" s="120">
        <v>46015</v>
      </c>
      <c r="O800" s="124" t="str">
        <f t="shared" si="12"/>
        <v>77968-496800</v>
      </c>
      <c r="P800" t="str" cm="1">
        <f t="array" ref="P800">_xlfn.LET(_xlpm.s,_xlfn.SEQUENCE(25,1,0,1),_xlpm.off,CEILING(_xlpm.s/2,1)*IF(ISEVEN(_xlpm.s),1,-1),_xlpm.k,_xlfn.VSTACK($O800,VALUE($F800)&amp;($H800+_xlpm.off)),_xlpm.r,_xlfn.XLOOKUP(_xlpm.k,Table1[Column1],Table1[Column1],""),_xlpm.h,_xlfn._xlws.FILTER(_xlpm.r,_xlpm.r&lt;&gt;"",""),IFERROR(INDEX(_xlpm.h,1),""))</f>
        <v/>
      </c>
    </row>
    <row r="801" spans="1:16" x14ac:dyDescent="0.2">
      <c r="A801" s="117">
        <v>799</v>
      </c>
      <c r="B801" s="117">
        <v>510026</v>
      </c>
      <c r="C801" s="118" t="s">
        <v>20977</v>
      </c>
      <c r="D801" s="118" t="s">
        <v>18508</v>
      </c>
      <c r="E801" s="118" t="s">
        <v>20997</v>
      </c>
      <c r="F801" s="118">
        <v>77971</v>
      </c>
      <c r="G801" s="118" t="s">
        <v>21178</v>
      </c>
      <c r="H801" s="121">
        <v>4428918</v>
      </c>
      <c r="I801" s="120">
        <v>45973</v>
      </c>
      <c r="J801" s="117"/>
      <c r="K801" s="117"/>
      <c r="L801" s="120">
        <v>46015</v>
      </c>
      <c r="M801" s="118" t="s">
        <v>21121</v>
      </c>
      <c r="N801" s="120">
        <v>46015</v>
      </c>
      <c r="O801" s="124" t="str">
        <f t="shared" si="12"/>
        <v>77971-4428918</v>
      </c>
      <c r="P801" t="str" cm="1">
        <f t="array" ref="P801">_xlfn.LET(_xlpm.s,_xlfn.SEQUENCE(25,1,0,1),_xlpm.off,CEILING(_xlpm.s/2,1)*IF(ISEVEN(_xlpm.s),1,-1),_xlpm.k,_xlfn.VSTACK($O801,VALUE($F801)&amp;($H801+_xlpm.off)),_xlpm.r,_xlfn.XLOOKUP(_xlpm.k,Table1[Column1],Table1[Column1],""),_xlpm.h,_xlfn._xlws.FILTER(_xlpm.r,_xlpm.r&lt;&gt;"",""),IFERROR(INDEX(_xlpm.h,1),""))</f>
        <v/>
      </c>
    </row>
    <row r="802" spans="1:16" x14ac:dyDescent="0.2">
      <c r="A802" s="117">
        <v>800</v>
      </c>
      <c r="B802" s="117">
        <v>510026</v>
      </c>
      <c r="C802" s="118" t="s">
        <v>20977</v>
      </c>
      <c r="D802" s="118" t="s">
        <v>18508</v>
      </c>
      <c r="E802" s="118" t="s">
        <v>20997</v>
      </c>
      <c r="F802" s="118">
        <v>77951</v>
      </c>
      <c r="G802" s="118" t="s">
        <v>21179</v>
      </c>
      <c r="H802" s="121">
        <v>4373919</v>
      </c>
      <c r="I802" s="120">
        <v>45971</v>
      </c>
      <c r="J802" s="117"/>
      <c r="K802" s="117"/>
      <c r="L802" s="120">
        <v>46015</v>
      </c>
      <c r="M802" s="118" t="s">
        <v>21121</v>
      </c>
      <c r="N802" s="120">
        <v>46015</v>
      </c>
      <c r="O802" s="124" t="str">
        <f t="shared" si="12"/>
        <v>77951-4373919</v>
      </c>
      <c r="P802" t="str" cm="1">
        <f t="array" ref="P802">_xlfn.LET(_xlpm.s,_xlfn.SEQUENCE(25,1,0,1),_xlpm.off,CEILING(_xlpm.s/2,1)*IF(ISEVEN(_xlpm.s),1,-1),_xlpm.k,_xlfn.VSTACK($O802,VALUE($F802)&amp;($H802+_xlpm.off)),_xlpm.r,_xlfn.XLOOKUP(_xlpm.k,Table1[Column1],Table1[Column1],""),_xlpm.h,_xlfn._xlws.FILTER(_xlpm.r,_xlpm.r&lt;&gt;"",""),IFERROR(INDEX(_xlpm.h,1),""))</f>
        <v/>
      </c>
    </row>
    <row r="803" spans="1:16" x14ac:dyDescent="0.2">
      <c r="A803" s="117">
        <v>801</v>
      </c>
      <c r="B803" s="117">
        <v>510027</v>
      </c>
      <c r="C803" s="118" t="s">
        <v>20977</v>
      </c>
      <c r="D803" s="118" t="s">
        <v>18508</v>
      </c>
      <c r="E803" s="118" t="s">
        <v>20997</v>
      </c>
      <c r="F803" s="118">
        <v>74916</v>
      </c>
      <c r="G803" s="118" t="s">
        <v>21180</v>
      </c>
      <c r="H803" s="121">
        <v>856737</v>
      </c>
      <c r="I803" s="120">
        <v>45969</v>
      </c>
      <c r="J803" s="117"/>
      <c r="K803" s="117"/>
      <c r="L803" s="120">
        <v>46015</v>
      </c>
      <c r="M803" s="118" t="s">
        <v>21121</v>
      </c>
      <c r="N803" s="120">
        <v>46015</v>
      </c>
      <c r="O803" s="124" t="str">
        <f t="shared" si="12"/>
        <v>74916-856737</v>
      </c>
      <c r="P803" t="str" cm="1">
        <f t="array" ref="P803">_xlfn.LET(_xlpm.s,_xlfn.SEQUENCE(25,1,0,1),_xlpm.off,CEILING(_xlpm.s/2,1)*IF(ISEVEN(_xlpm.s),1,-1),_xlpm.k,_xlfn.VSTACK($O803,VALUE($F803)&amp;($H803+_xlpm.off)),_xlpm.r,_xlfn.XLOOKUP(_xlpm.k,Table1[Column1],Table1[Column1],""),_xlpm.h,_xlfn._xlws.FILTER(_xlpm.r,_xlpm.r&lt;&gt;"",""),IFERROR(INDEX(_xlpm.h,1),""))</f>
        <v/>
      </c>
    </row>
    <row r="804" spans="1:16" x14ac:dyDescent="0.2">
      <c r="A804" s="117">
        <v>802</v>
      </c>
      <c r="B804" s="117">
        <v>510027</v>
      </c>
      <c r="C804" s="118" t="s">
        <v>20977</v>
      </c>
      <c r="D804" s="118" t="s">
        <v>18508</v>
      </c>
      <c r="E804" s="118" t="s">
        <v>20997</v>
      </c>
      <c r="F804" s="118">
        <v>76890</v>
      </c>
      <c r="G804" s="118" t="s">
        <v>21181</v>
      </c>
      <c r="H804" s="121">
        <v>3251853</v>
      </c>
      <c r="I804" s="120">
        <v>45976</v>
      </c>
      <c r="J804" s="117"/>
      <c r="K804" s="117"/>
      <c r="L804" s="120">
        <v>46015</v>
      </c>
      <c r="M804" s="118" t="s">
        <v>21121</v>
      </c>
      <c r="N804" s="120">
        <v>46015</v>
      </c>
      <c r="O804" s="124" t="str">
        <f t="shared" ref="O804:O867" si="13">VALUE(F804)&amp;-H804</f>
        <v>76890-3251853</v>
      </c>
      <c r="P804" t="str" cm="1">
        <f t="array" ref="P804">_xlfn.LET(_xlpm.s,_xlfn.SEQUENCE(25,1,0,1),_xlpm.off,CEILING(_xlpm.s/2,1)*IF(ISEVEN(_xlpm.s),1,-1),_xlpm.k,_xlfn.VSTACK($O804,VALUE($F804)&amp;($H804+_xlpm.off)),_xlpm.r,_xlfn.XLOOKUP(_xlpm.k,Table1[Column1],Table1[Column1],""),_xlpm.h,_xlfn._xlws.FILTER(_xlpm.r,_xlpm.r&lt;&gt;"",""),IFERROR(INDEX(_xlpm.h,1),""))</f>
        <v/>
      </c>
    </row>
    <row r="805" spans="1:16" x14ac:dyDescent="0.2">
      <c r="A805" s="117">
        <v>803</v>
      </c>
      <c r="B805" s="117">
        <v>510027</v>
      </c>
      <c r="C805" s="118" t="s">
        <v>20977</v>
      </c>
      <c r="D805" s="118" t="s">
        <v>18508</v>
      </c>
      <c r="E805" s="118" t="s">
        <v>20997</v>
      </c>
      <c r="F805" s="118">
        <v>77873</v>
      </c>
      <c r="G805" s="118" t="s">
        <v>21182</v>
      </c>
      <c r="H805" s="121">
        <v>1586115</v>
      </c>
      <c r="I805" s="120">
        <v>45979</v>
      </c>
      <c r="J805" s="117"/>
      <c r="K805" s="117"/>
      <c r="L805" s="120">
        <v>46015</v>
      </c>
      <c r="M805" s="118" t="s">
        <v>21121</v>
      </c>
      <c r="N805" s="120">
        <v>46015</v>
      </c>
      <c r="O805" s="124" t="str">
        <f t="shared" si="13"/>
        <v>77873-1586115</v>
      </c>
      <c r="P805" t="str" cm="1">
        <f t="array" ref="P805">_xlfn.LET(_xlpm.s,_xlfn.SEQUENCE(25,1,0,1),_xlpm.off,CEILING(_xlpm.s/2,1)*IF(ISEVEN(_xlpm.s),1,-1),_xlpm.k,_xlfn.VSTACK($O805,VALUE($F805)&amp;($H805+_xlpm.off)),_xlpm.r,_xlfn.XLOOKUP(_xlpm.k,Table1[Column1],Table1[Column1],""),_xlpm.h,_xlfn._xlws.FILTER(_xlpm.r,_xlpm.r&lt;&gt;"",""),IFERROR(INDEX(_xlpm.h,1),""))</f>
        <v/>
      </c>
    </row>
    <row r="806" spans="1:16" x14ac:dyDescent="0.2">
      <c r="A806" s="117">
        <v>804</v>
      </c>
      <c r="B806" s="117">
        <v>510027</v>
      </c>
      <c r="C806" s="118" t="s">
        <v>20977</v>
      </c>
      <c r="D806" s="118" t="s">
        <v>18508</v>
      </c>
      <c r="E806" s="118" t="s">
        <v>21085</v>
      </c>
      <c r="F806" s="118">
        <v>174</v>
      </c>
      <c r="G806" s="118" t="s">
        <v>21183</v>
      </c>
      <c r="H806" s="119">
        <v>-486000</v>
      </c>
      <c r="I806" s="120">
        <v>46008</v>
      </c>
      <c r="J806" s="117"/>
      <c r="K806" s="117"/>
      <c r="L806" s="120">
        <v>46015</v>
      </c>
      <c r="M806" s="118" t="s">
        <v>21121</v>
      </c>
      <c r="N806" s="120">
        <v>46015</v>
      </c>
      <c r="O806" s="124" t="str">
        <f t="shared" si="13"/>
        <v>174486000</v>
      </c>
      <c r="P806" t="str" cm="1">
        <f t="array" ref="P806">_xlfn.LET(_xlpm.s,_xlfn.SEQUENCE(25,1,0,1),_xlpm.off,CEILING(_xlpm.s/2,1)*IF(ISEVEN(_xlpm.s),1,-1),_xlpm.k,_xlfn.VSTACK($O806,VALUE($F806)&amp;($H806+_xlpm.off)),_xlpm.r,_xlfn.XLOOKUP(_xlpm.k,Table1[Column1],Table1[Column1],""),_xlpm.h,_xlfn._xlws.FILTER(_xlpm.r,_xlpm.r&lt;&gt;"",""),IFERROR(INDEX(_xlpm.h,1),""))</f>
        <v/>
      </c>
    </row>
    <row r="807" spans="1:16" x14ac:dyDescent="0.2">
      <c r="A807" s="117">
        <v>805</v>
      </c>
      <c r="B807" s="117">
        <v>510028</v>
      </c>
      <c r="C807" s="118" t="s">
        <v>20977</v>
      </c>
      <c r="D807" s="118" t="s">
        <v>18508</v>
      </c>
      <c r="E807" s="118" t="s">
        <v>20997</v>
      </c>
      <c r="F807" s="118">
        <v>77875</v>
      </c>
      <c r="G807" s="118" t="s">
        <v>21184</v>
      </c>
      <c r="H807" s="121">
        <v>765261</v>
      </c>
      <c r="I807" s="120">
        <v>45980</v>
      </c>
      <c r="J807" s="117"/>
      <c r="K807" s="117"/>
      <c r="L807" s="120">
        <v>46015</v>
      </c>
      <c r="M807" s="118" t="s">
        <v>21121</v>
      </c>
      <c r="N807" s="120">
        <v>46015</v>
      </c>
      <c r="O807" s="124" t="str">
        <f t="shared" si="13"/>
        <v>77875-765261</v>
      </c>
      <c r="P807" t="str" cm="1">
        <f t="array" ref="P807">_xlfn.LET(_xlpm.s,_xlfn.SEQUENCE(25,1,0,1),_xlpm.off,CEILING(_xlpm.s/2,1)*IF(ISEVEN(_xlpm.s),1,-1),_xlpm.k,_xlfn.VSTACK($O807,VALUE($F807)&amp;($H807+_xlpm.off)),_xlpm.r,_xlfn.XLOOKUP(_xlpm.k,Table1[Column1],Table1[Column1],""),_xlpm.h,_xlfn._xlws.FILTER(_xlpm.r,_xlpm.r&lt;&gt;"",""),IFERROR(INDEX(_xlpm.h,1),""))</f>
        <v/>
      </c>
    </row>
    <row r="808" spans="1:16" x14ac:dyDescent="0.2">
      <c r="A808" s="117">
        <v>806</v>
      </c>
      <c r="B808" s="117">
        <v>510028</v>
      </c>
      <c r="C808" s="118" t="s">
        <v>20977</v>
      </c>
      <c r="D808" s="118" t="s">
        <v>18508</v>
      </c>
      <c r="E808" s="118" t="s">
        <v>20997</v>
      </c>
      <c r="F808" s="118">
        <v>77874</v>
      </c>
      <c r="G808" s="118" t="s">
        <v>21185</v>
      </c>
      <c r="H808" s="121">
        <v>602667</v>
      </c>
      <c r="I808" s="120">
        <v>45980</v>
      </c>
      <c r="J808" s="117"/>
      <c r="K808" s="117"/>
      <c r="L808" s="120">
        <v>46015</v>
      </c>
      <c r="M808" s="118" t="s">
        <v>21121</v>
      </c>
      <c r="N808" s="120">
        <v>46015</v>
      </c>
      <c r="O808" s="124" t="str">
        <f t="shared" si="13"/>
        <v>77874-602667</v>
      </c>
      <c r="P808" t="str" cm="1">
        <f t="array" ref="P808">_xlfn.LET(_xlpm.s,_xlfn.SEQUENCE(25,1,0,1),_xlpm.off,CEILING(_xlpm.s/2,1)*IF(ISEVEN(_xlpm.s),1,-1),_xlpm.k,_xlfn.VSTACK($O808,VALUE($F808)&amp;($H808+_xlpm.off)),_xlpm.r,_xlfn.XLOOKUP(_xlpm.k,Table1[Column1],Table1[Column1],""),_xlpm.h,_xlfn._xlws.FILTER(_xlpm.r,_xlpm.r&lt;&gt;"",""),IFERROR(INDEX(_xlpm.h,1),""))</f>
        <v/>
      </c>
    </row>
    <row r="809" spans="1:16" x14ac:dyDescent="0.2">
      <c r="A809" s="117">
        <v>807</v>
      </c>
      <c r="B809" s="117">
        <v>510028</v>
      </c>
      <c r="C809" s="118" t="s">
        <v>20977</v>
      </c>
      <c r="D809" s="118" t="s">
        <v>18508</v>
      </c>
      <c r="E809" s="118" t="s">
        <v>20997</v>
      </c>
      <c r="F809" s="118">
        <v>76889</v>
      </c>
      <c r="G809" s="118" t="s">
        <v>21186</v>
      </c>
      <c r="H809" s="121">
        <v>2571831</v>
      </c>
      <c r="I809" s="120">
        <v>45976</v>
      </c>
      <c r="J809" s="117"/>
      <c r="K809" s="117"/>
      <c r="L809" s="120">
        <v>46015</v>
      </c>
      <c r="M809" s="118" t="s">
        <v>21121</v>
      </c>
      <c r="N809" s="120">
        <v>46015</v>
      </c>
      <c r="O809" s="124" t="str">
        <f t="shared" si="13"/>
        <v>76889-2571831</v>
      </c>
      <c r="P809" t="str" cm="1">
        <f t="array" ref="P809">_xlfn.LET(_xlpm.s,_xlfn.SEQUENCE(25,1,0,1),_xlpm.off,CEILING(_xlpm.s/2,1)*IF(ISEVEN(_xlpm.s),1,-1),_xlpm.k,_xlfn.VSTACK($O809,VALUE($F809)&amp;($H809+_xlpm.off)),_xlpm.r,_xlfn.XLOOKUP(_xlpm.k,Table1[Column1],Table1[Column1],""),_xlpm.h,_xlfn._xlws.FILTER(_xlpm.r,_xlpm.r&lt;&gt;"",""),IFERROR(INDEX(_xlpm.h,1),""))</f>
        <v/>
      </c>
    </row>
    <row r="810" spans="1:16" x14ac:dyDescent="0.2">
      <c r="A810" s="117">
        <v>808</v>
      </c>
      <c r="B810" s="117">
        <v>510029</v>
      </c>
      <c r="C810" s="118" t="s">
        <v>20977</v>
      </c>
      <c r="D810" s="118" t="s">
        <v>18508</v>
      </c>
      <c r="E810" s="118" t="s">
        <v>21115</v>
      </c>
      <c r="F810" s="118">
        <v>82</v>
      </c>
      <c r="G810" s="118" t="s">
        <v>21187</v>
      </c>
      <c r="H810" s="119">
        <v>-2019330</v>
      </c>
      <c r="I810" s="120">
        <v>46003</v>
      </c>
      <c r="J810" s="117"/>
      <c r="K810" s="117"/>
      <c r="L810" s="120">
        <v>46015</v>
      </c>
      <c r="M810" s="118" t="s">
        <v>21121</v>
      </c>
      <c r="N810" s="120">
        <v>46015</v>
      </c>
      <c r="O810" s="124" t="str">
        <f t="shared" si="13"/>
        <v>822019330</v>
      </c>
      <c r="P810" t="str" cm="1">
        <f t="array" ref="P810">_xlfn.LET(_xlpm.s,_xlfn.SEQUENCE(25,1,0,1),_xlpm.off,CEILING(_xlpm.s/2,1)*IF(ISEVEN(_xlpm.s),1,-1),_xlpm.k,_xlfn.VSTACK($O810,VALUE($F810)&amp;($H810+_xlpm.off)),_xlpm.r,_xlfn.XLOOKUP(_xlpm.k,Table1[Column1],Table1[Column1],""),_xlpm.h,_xlfn._xlws.FILTER(_xlpm.r,_xlpm.r&lt;&gt;"",""),IFERROR(INDEX(_xlpm.h,1),""))</f>
        <v/>
      </c>
    </row>
    <row r="811" spans="1:16" x14ac:dyDescent="0.2">
      <c r="A811" s="117">
        <v>809</v>
      </c>
      <c r="B811" s="117">
        <v>520090</v>
      </c>
      <c r="C811" s="118" t="s">
        <v>20977</v>
      </c>
      <c r="D811" s="118" t="s">
        <v>18508</v>
      </c>
      <c r="E811" s="118" t="s">
        <v>20997</v>
      </c>
      <c r="F811" s="118">
        <v>75091</v>
      </c>
      <c r="G811" s="118" t="s">
        <v>21188</v>
      </c>
      <c r="H811" s="121">
        <v>626400</v>
      </c>
      <c r="I811" s="120">
        <v>45967</v>
      </c>
      <c r="J811" s="117"/>
      <c r="K811" s="117"/>
      <c r="L811" s="120">
        <v>46015</v>
      </c>
      <c r="M811" s="118" t="s">
        <v>21121</v>
      </c>
      <c r="N811" s="120">
        <v>46015</v>
      </c>
      <c r="O811" s="124" t="str">
        <f t="shared" si="13"/>
        <v>75091-626400</v>
      </c>
      <c r="P811" t="str" cm="1">
        <f t="array" ref="P811">_xlfn.LET(_xlpm.s,_xlfn.SEQUENCE(25,1,0,1),_xlpm.off,CEILING(_xlpm.s/2,1)*IF(ISEVEN(_xlpm.s),1,-1),_xlpm.k,_xlfn.VSTACK($O811,VALUE($F811)&amp;($H811+_xlpm.off)),_xlpm.r,_xlfn.XLOOKUP(_xlpm.k,Table1[Column1],Table1[Column1],""),_xlpm.h,_xlfn._xlws.FILTER(_xlpm.r,_xlpm.r&lt;&gt;"",""),IFERROR(INDEX(_xlpm.h,1),""))</f>
        <v/>
      </c>
    </row>
    <row r="812" spans="1:16" x14ac:dyDescent="0.2">
      <c r="A812" s="117">
        <v>810</v>
      </c>
      <c r="B812" s="117">
        <v>520090</v>
      </c>
      <c r="C812" s="118" t="s">
        <v>20977</v>
      </c>
      <c r="D812" s="118" t="s">
        <v>18508</v>
      </c>
      <c r="E812" s="118" t="s">
        <v>20997</v>
      </c>
      <c r="F812" s="118">
        <v>75093</v>
      </c>
      <c r="G812" s="118" t="s">
        <v>21189</v>
      </c>
      <c r="H812" s="121">
        <v>4372583</v>
      </c>
      <c r="I812" s="120">
        <v>45967</v>
      </c>
      <c r="J812" s="117"/>
      <c r="K812" s="117"/>
      <c r="L812" s="120">
        <v>46015</v>
      </c>
      <c r="M812" s="118" t="s">
        <v>21121</v>
      </c>
      <c r="N812" s="120">
        <v>46015</v>
      </c>
      <c r="O812" s="124" t="str">
        <f t="shared" si="13"/>
        <v>75093-4372583</v>
      </c>
      <c r="P812" t="str" cm="1">
        <f t="array" ref="P812">_xlfn.LET(_xlpm.s,_xlfn.SEQUENCE(25,1,0,1),_xlpm.off,CEILING(_xlpm.s/2,1)*IF(ISEVEN(_xlpm.s),1,-1),_xlpm.k,_xlfn.VSTACK($O812,VALUE($F812)&amp;($H812+_xlpm.off)),_xlpm.r,_xlfn.XLOOKUP(_xlpm.k,Table1[Column1],Table1[Column1],""),_xlpm.h,_xlfn._xlws.FILTER(_xlpm.r,_xlpm.r&lt;&gt;"",""),IFERROR(INDEX(_xlpm.h,1),""))</f>
        <v/>
      </c>
    </row>
    <row r="813" spans="1:16" x14ac:dyDescent="0.2">
      <c r="A813" s="117">
        <v>811</v>
      </c>
      <c r="B813" s="117">
        <v>520090</v>
      </c>
      <c r="C813" s="118" t="s">
        <v>20977</v>
      </c>
      <c r="D813" s="118" t="s">
        <v>18508</v>
      </c>
      <c r="E813" s="118" t="s">
        <v>20997</v>
      </c>
      <c r="F813" s="118">
        <v>77966</v>
      </c>
      <c r="G813" s="118" t="s">
        <v>21190</v>
      </c>
      <c r="H813" s="121">
        <v>1047600</v>
      </c>
      <c r="I813" s="120">
        <v>45974</v>
      </c>
      <c r="J813" s="117"/>
      <c r="K813" s="117"/>
      <c r="L813" s="120">
        <v>46015</v>
      </c>
      <c r="M813" s="118" t="s">
        <v>21121</v>
      </c>
      <c r="N813" s="120">
        <v>46015</v>
      </c>
      <c r="O813" s="124" t="str">
        <f t="shared" si="13"/>
        <v>77966-1047600</v>
      </c>
      <c r="P813" t="str" cm="1">
        <f t="array" ref="P813">_xlfn.LET(_xlpm.s,_xlfn.SEQUENCE(25,1,0,1),_xlpm.off,CEILING(_xlpm.s/2,1)*IF(ISEVEN(_xlpm.s),1,-1),_xlpm.k,_xlfn.VSTACK($O813,VALUE($F813)&amp;($H813+_xlpm.off)),_xlpm.r,_xlfn.XLOOKUP(_xlpm.k,Table1[Column1],Table1[Column1],""),_xlpm.h,_xlfn._xlws.FILTER(_xlpm.r,_xlpm.r&lt;&gt;"",""),IFERROR(INDEX(_xlpm.h,1),""))</f>
        <v/>
      </c>
    </row>
    <row r="814" spans="1:16" x14ac:dyDescent="0.2">
      <c r="A814" s="117">
        <v>812</v>
      </c>
      <c r="B814" s="117">
        <v>570010</v>
      </c>
      <c r="C814" s="118" t="s">
        <v>20977</v>
      </c>
      <c r="D814" s="118" t="s">
        <v>18508</v>
      </c>
      <c r="E814" s="118" t="s">
        <v>20997</v>
      </c>
      <c r="F814" s="118">
        <v>74915</v>
      </c>
      <c r="G814" s="118" t="s">
        <v>21191</v>
      </c>
      <c r="H814" s="121">
        <v>23761445</v>
      </c>
      <c r="I814" s="120">
        <v>45972</v>
      </c>
      <c r="J814" s="117"/>
      <c r="K814" s="117"/>
      <c r="L814" s="120">
        <v>46015</v>
      </c>
      <c r="M814" s="118" t="s">
        <v>21121</v>
      </c>
      <c r="N814" s="120">
        <v>46015</v>
      </c>
      <c r="O814" s="124" t="str">
        <f t="shared" si="13"/>
        <v>74915-23761445</v>
      </c>
      <c r="P814" t="str" cm="1">
        <f t="array" ref="P814">_xlfn.LET(_xlpm.s,_xlfn.SEQUENCE(25,1,0,1),_xlpm.off,CEILING(_xlpm.s/2,1)*IF(ISEVEN(_xlpm.s),1,-1),_xlpm.k,_xlfn.VSTACK($O814,VALUE($F814)&amp;($H814+_xlpm.off)),_xlpm.r,_xlfn.XLOOKUP(_xlpm.k,Table1[Column1],Table1[Column1],""),_xlpm.h,_xlfn._xlws.FILTER(_xlpm.r,_xlpm.r&lt;&gt;"",""),IFERROR(INDEX(_xlpm.h,1),""))</f>
        <v/>
      </c>
    </row>
    <row r="815" spans="1:16" x14ac:dyDescent="0.2">
      <c r="A815" s="117">
        <v>813</v>
      </c>
      <c r="B815" s="117">
        <v>510010</v>
      </c>
      <c r="C815" s="118" t="s">
        <v>20977</v>
      </c>
      <c r="D815" s="118" t="s">
        <v>18508</v>
      </c>
      <c r="E815" s="118" t="s">
        <v>20980</v>
      </c>
      <c r="F815" s="118">
        <v>3946</v>
      </c>
      <c r="G815" s="118" t="s">
        <v>19723</v>
      </c>
      <c r="H815" s="121">
        <v>6220287</v>
      </c>
      <c r="I815" s="120">
        <v>46038</v>
      </c>
      <c r="J815" s="117"/>
      <c r="K815" s="117"/>
      <c r="L815" s="120">
        <v>46077</v>
      </c>
      <c r="M815" s="118" t="s">
        <v>21192</v>
      </c>
      <c r="N815" s="120">
        <v>46077</v>
      </c>
      <c r="O815" s="124" t="str">
        <f t="shared" si="13"/>
        <v>3946-6220287</v>
      </c>
      <c r="P815" t="str" cm="1">
        <f t="array" ref="P815">_xlfn.LET(_xlpm.s,_xlfn.SEQUENCE(25,1,0,1),_xlpm.off,CEILING(_xlpm.s/2,1)*IF(ISEVEN(_xlpm.s),1,-1),_xlpm.k,_xlfn.VSTACK($O815,VALUE($F815)&amp;($H815+_xlpm.off)),_xlpm.r,_xlfn.XLOOKUP(_xlpm.k,Table1[Column1],Table1[Column1],""),_xlpm.h,_xlfn._xlws.FILTER(_xlpm.r,_xlpm.r&lt;&gt;"",""),IFERROR(INDEX(_xlpm.h,1),""))</f>
        <v/>
      </c>
    </row>
    <row r="816" spans="1:16" x14ac:dyDescent="0.2">
      <c r="A816" s="117">
        <v>814</v>
      </c>
      <c r="B816" s="117">
        <v>510010</v>
      </c>
      <c r="C816" s="118" t="s">
        <v>20977</v>
      </c>
      <c r="D816" s="118" t="s">
        <v>18508</v>
      </c>
      <c r="E816" s="118" t="s">
        <v>20980</v>
      </c>
      <c r="F816" s="118">
        <v>2024</v>
      </c>
      <c r="G816" s="118" t="s">
        <v>19683</v>
      </c>
      <c r="H816" s="121">
        <v>10930248</v>
      </c>
      <c r="I816" s="120">
        <v>46031</v>
      </c>
      <c r="J816" s="117"/>
      <c r="K816" s="117"/>
      <c r="L816" s="120">
        <v>46077</v>
      </c>
      <c r="M816" s="118" t="s">
        <v>21192</v>
      </c>
      <c r="N816" s="120">
        <v>46077</v>
      </c>
      <c r="O816" s="124" t="str">
        <f t="shared" si="13"/>
        <v>2024-10930248</v>
      </c>
      <c r="P816" t="str" cm="1">
        <f t="array" ref="P816">_xlfn.LET(_xlpm.s,_xlfn.SEQUENCE(25,1,0,1),_xlpm.off,CEILING(_xlpm.s/2,1)*IF(ISEVEN(_xlpm.s),1,-1),_xlpm.k,_xlfn.VSTACK($O816,VALUE($F816)&amp;($H816+_xlpm.off)),_xlpm.r,_xlfn.XLOOKUP(_xlpm.k,Table1[Column1],Table1[Column1],""),_xlpm.h,_xlfn._xlws.FILTER(_xlpm.r,_xlpm.r&lt;&gt;"",""),IFERROR(INDEX(_xlpm.h,1),""))</f>
        <v/>
      </c>
    </row>
    <row r="817" spans="1:16" x14ac:dyDescent="0.2">
      <c r="A817" s="117">
        <v>815</v>
      </c>
      <c r="B817" s="117">
        <v>510010</v>
      </c>
      <c r="C817" s="118" t="s">
        <v>20977</v>
      </c>
      <c r="D817" s="118" t="s">
        <v>18508</v>
      </c>
      <c r="E817" s="118" t="s">
        <v>20980</v>
      </c>
      <c r="F817" s="118">
        <v>2023</v>
      </c>
      <c r="G817" s="118" t="s">
        <v>19682</v>
      </c>
      <c r="H817" s="121">
        <v>5037606</v>
      </c>
      <c r="I817" s="120">
        <v>46031</v>
      </c>
      <c r="J817" s="117"/>
      <c r="K817" s="117"/>
      <c r="L817" s="120">
        <v>46077</v>
      </c>
      <c r="M817" s="118" t="s">
        <v>21192</v>
      </c>
      <c r="N817" s="120">
        <v>46077</v>
      </c>
      <c r="O817" s="124" t="str">
        <f t="shared" si="13"/>
        <v>2023-5037606</v>
      </c>
      <c r="P817" t="str" cm="1">
        <f t="array" ref="P817">_xlfn.LET(_xlpm.s,_xlfn.SEQUENCE(25,1,0,1),_xlpm.off,CEILING(_xlpm.s/2,1)*IF(ISEVEN(_xlpm.s),1,-1),_xlpm.k,_xlfn.VSTACK($O817,VALUE($F817)&amp;($H817+_xlpm.off)),_xlpm.r,_xlfn.XLOOKUP(_xlpm.k,Table1[Column1],Table1[Column1],""),_xlpm.h,_xlfn._xlws.FILTER(_xlpm.r,_xlpm.r&lt;&gt;"",""),IFERROR(INDEX(_xlpm.h,1),""))</f>
        <v/>
      </c>
    </row>
    <row r="818" spans="1:16" x14ac:dyDescent="0.2">
      <c r="A818" s="117">
        <v>816</v>
      </c>
      <c r="B818" s="117">
        <v>510010</v>
      </c>
      <c r="C818" s="118" t="s">
        <v>20977</v>
      </c>
      <c r="D818" s="118" t="s">
        <v>18508</v>
      </c>
      <c r="E818" s="118" t="s">
        <v>20980</v>
      </c>
      <c r="F818" s="118">
        <v>2022</v>
      </c>
      <c r="G818" s="118" t="s">
        <v>19681</v>
      </c>
      <c r="H818" s="121">
        <v>5686781</v>
      </c>
      <c r="I818" s="120">
        <v>46031</v>
      </c>
      <c r="J818" s="117"/>
      <c r="K818" s="117"/>
      <c r="L818" s="120">
        <v>46077</v>
      </c>
      <c r="M818" s="118" t="s">
        <v>21192</v>
      </c>
      <c r="N818" s="120">
        <v>46077</v>
      </c>
      <c r="O818" s="124" t="str">
        <f t="shared" si="13"/>
        <v>2022-5686781</v>
      </c>
      <c r="P818" t="str" cm="1">
        <f t="array" ref="P818">_xlfn.LET(_xlpm.s,_xlfn.SEQUENCE(25,1,0,1),_xlpm.off,CEILING(_xlpm.s/2,1)*IF(ISEVEN(_xlpm.s),1,-1),_xlpm.k,_xlfn.VSTACK($O818,VALUE($F818)&amp;($H818+_xlpm.off)),_xlpm.r,_xlfn.XLOOKUP(_xlpm.k,Table1[Column1],Table1[Column1],""),_xlpm.h,_xlfn._xlws.FILTER(_xlpm.r,_xlpm.r&lt;&gt;"",""),IFERROR(INDEX(_xlpm.h,1),""))</f>
        <v/>
      </c>
    </row>
    <row r="819" spans="1:16" x14ac:dyDescent="0.2">
      <c r="A819" s="117">
        <v>1207</v>
      </c>
      <c r="B819" s="117">
        <v>510010</v>
      </c>
      <c r="C819" s="118" t="s">
        <v>20977</v>
      </c>
      <c r="D819" s="118" t="s">
        <v>18508</v>
      </c>
      <c r="E819" s="118"/>
      <c r="F819" s="118">
        <v>228</v>
      </c>
      <c r="G819" s="118" t="s">
        <v>19486</v>
      </c>
      <c r="H819" s="119">
        <v>-5477189</v>
      </c>
      <c r="I819" s="120">
        <v>46042</v>
      </c>
      <c r="J819" s="117"/>
      <c r="K819" s="117"/>
      <c r="L819" s="120">
        <v>46048</v>
      </c>
      <c r="M819" s="118" t="s">
        <v>21261</v>
      </c>
      <c r="N819" s="120">
        <v>46048</v>
      </c>
      <c r="O819" s="124" t="str">
        <f t="shared" si="13"/>
        <v>2285477189</v>
      </c>
      <c r="P819" t="str" cm="1">
        <f t="array" ref="P819">_xlfn.LET(_xlpm.s,_xlfn.SEQUENCE(25,1,0,1),_xlpm.off,CEILING(_xlpm.s/2,1)*IF(ISEVEN(_xlpm.s),1,-1),_xlpm.k,_xlfn.VSTACK($O819,VALUE($F819)&amp;($H819+_xlpm.off)),_xlpm.r,_xlfn.XLOOKUP(_xlpm.k,Table1[Column1],Table1[Column1],""),_xlpm.h,_xlfn._xlws.FILTER(_xlpm.r,_xlpm.r&lt;&gt;"",""),IFERROR(INDEX(_xlpm.h,1),""))</f>
        <v/>
      </c>
    </row>
    <row r="820" spans="1:16" x14ac:dyDescent="0.2">
      <c r="A820" s="133">
        <v>824</v>
      </c>
      <c r="B820" s="133">
        <v>510010</v>
      </c>
      <c r="C820" s="134" t="s">
        <v>20977</v>
      </c>
      <c r="D820" s="134" t="s">
        <v>18508</v>
      </c>
      <c r="E820" s="134"/>
      <c r="F820" s="134">
        <v>1001090508466</v>
      </c>
      <c r="G820" s="134" t="s">
        <v>19749</v>
      </c>
      <c r="H820" s="135">
        <v>-20284843</v>
      </c>
      <c r="I820" s="136">
        <v>46057</v>
      </c>
      <c r="J820" s="117"/>
      <c r="K820" s="117"/>
      <c r="L820" s="120">
        <v>46077</v>
      </c>
      <c r="M820" s="118" t="s">
        <v>21192</v>
      </c>
      <c r="N820" s="120">
        <v>46077</v>
      </c>
      <c r="O820" s="137" t="str">
        <f t="shared" si="13"/>
        <v>100109050846620284843</v>
      </c>
      <c r="P820" s="93" t="str" cm="1">
        <f t="array" ref="P820">_xlfn.LET(_xlpm.s,_xlfn.SEQUENCE(25,1,0,1),_xlpm.off,CEILING(_xlpm.s/2,1)*IF(ISEVEN(_xlpm.s),1,-1),_xlpm.k,_xlfn.VSTACK($O820,VALUE($F820)&amp;($H820+_xlpm.off)),_xlpm.r,_xlfn.XLOOKUP(_xlpm.k,Table1[Column1],Table1[Column1],""),_xlpm.h,_xlfn._xlws.FILTER(_xlpm.r,_xlpm.r&lt;&gt;"",""),IFERROR(INDEX(_xlpm.h,1),""))</f>
        <v/>
      </c>
    </row>
    <row r="821" spans="1:16" x14ac:dyDescent="0.2">
      <c r="A821" s="117">
        <v>819</v>
      </c>
      <c r="B821" s="117">
        <v>510010</v>
      </c>
      <c r="C821" s="118" t="s">
        <v>20977</v>
      </c>
      <c r="D821" s="118" t="s">
        <v>18508</v>
      </c>
      <c r="E821" s="118" t="s">
        <v>20980</v>
      </c>
      <c r="F821" s="118">
        <v>3943</v>
      </c>
      <c r="G821" s="118" t="s">
        <v>19722</v>
      </c>
      <c r="H821" s="121">
        <v>1968273</v>
      </c>
      <c r="I821" s="120">
        <v>46038</v>
      </c>
      <c r="J821" s="117"/>
      <c r="K821" s="117"/>
      <c r="L821" s="120">
        <v>46077</v>
      </c>
      <c r="M821" s="118" t="s">
        <v>21192</v>
      </c>
      <c r="N821" s="120">
        <v>46077</v>
      </c>
      <c r="O821" s="124" t="str">
        <f t="shared" si="13"/>
        <v>3943-1968273</v>
      </c>
      <c r="P821" t="str" cm="1">
        <f t="array" ref="P821">_xlfn.LET(_xlpm.s,_xlfn.SEQUENCE(25,1,0,1),_xlpm.off,CEILING(_xlpm.s/2,1)*IF(ISEVEN(_xlpm.s),1,-1),_xlpm.k,_xlfn.VSTACK($O821,VALUE($F821)&amp;($H821+_xlpm.off)),_xlpm.r,_xlfn.XLOOKUP(_xlpm.k,Table1[Column1],Table1[Column1],""),_xlpm.h,_xlfn._xlws.FILTER(_xlpm.r,_xlpm.r&lt;&gt;"",""),IFERROR(INDEX(_xlpm.h,1),""))</f>
        <v/>
      </c>
    </row>
    <row r="822" spans="1:16" x14ac:dyDescent="0.2">
      <c r="A822" s="117">
        <v>818</v>
      </c>
      <c r="B822" s="117">
        <v>510010</v>
      </c>
      <c r="C822" s="118" t="s">
        <v>20977</v>
      </c>
      <c r="D822" s="118" t="s">
        <v>18508</v>
      </c>
      <c r="E822" s="118"/>
      <c r="F822" s="118">
        <v>11377</v>
      </c>
      <c r="G822" s="118" t="s">
        <v>19748</v>
      </c>
      <c r="H822" s="119">
        <v>-26554704</v>
      </c>
      <c r="I822" s="120">
        <v>46058</v>
      </c>
      <c r="J822" s="117"/>
      <c r="K822" s="117"/>
      <c r="L822" s="120">
        <v>46077</v>
      </c>
      <c r="M822" s="118" t="s">
        <v>21192</v>
      </c>
      <c r="N822" s="120">
        <v>46077</v>
      </c>
      <c r="O822" s="124" t="str">
        <f t="shared" si="13"/>
        <v>1137726554704</v>
      </c>
      <c r="P822" t="str" cm="1">
        <f t="array" ref="P822">_xlfn.LET(_xlpm.s,_xlfn.SEQUENCE(25,1,0,1),_xlpm.off,CEILING(_xlpm.s/2,1)*IF(ISEVEN(_xlpm.s),1,-1),_xlpm.k,_xlfn.VSTACK($O822,VALUE($F822)&amp;($H822+_xlpm.off)),_xlpm.r,_xlfn.XLOOKUP(_xlpm.k,Table1[Column1],Table1[Column1],""),_xlpm.h,_xlfn._xlws.FILTER(_xlpm.r,_xlpm.r&lt;&gt;"",""),IFERROR(INDEX(_xlpm.h,1),""))</f>
        <v/>
      </c>
    </row>
    <row r="823" spans="1:16" x14ac:dyDescent="0.2">
      <c r="A823" s="117">
        <v>820</v>
      </c>
      <c r="B823" s="117">
        <v>510010</v>
      </c>
      <c r="C823" s="118" t="s">
        <v>20977</v>
      </c>
      <c r="D823" s="118" t="s">
        <v>18508</v>
      </c>
      <c r="E823" s="118"/>
      <c r="F823" s="118">
        <v>11353</v>
      </c>
      <c r="G823" s="118" t="s">
        <v>19746</v>
      </c>
      <c r="H823" s="119">
        <v>-15268955</v>
      </c>
      <c r="I823" s="120">
        <v>46058</v>
      </c>
      <c r="J823" s="117"/>
      <c r="K823" s="117"/>
      <c r="L823" s="120">
        <v>46077</v>
      </c>
      <c r="M823" s="118" t="s">
        <v>21192</v>
      </c>
      <c r="N823" s="120">
        <v>46077</v>
      </c>
      <c r="O823" s="124" t="str">
        <f t="shared" si="13"/>
        <v>1135315268955</v>
      </c>
      <c r="P823" t="str" cm="1">
        <f t="array" ref="P823">_xlfn.LET(_xlpm.s,_xlfn.SEQUENCE(25,1,0,1),_xlpm.off,CEILING(_xlpm.s/2,1)*IF(ISEVEN(_xlpm.s),1,-1),_xlpm.k,_xlfn.VSTACK($O823,VALUE($F823)&amp;($H823+_xlpm.off)),_xlpm.r,_xlfn.XLOOKUP(_xlpm.k,Table1[Column1],Table1[Column1],""),_xlpm.h,_xlfn._xlws.FILTER(_xlpm.r,_xlpm.r&lt;&gt;"",""),IFERROR(INDEX(_xlpm.h,1),""))</f>
        <v/>
      </c>
    </row>
    <row r="824" spans="1:16" x14ac:dyDescent="0.2">
      <c r="A824" s="117">
        <v>821</v>
      </c>
      <c r="B824" s="117">
        <v>510010</v>
      </c>
      <c r="C824" s="118" t="s">
        <v>20977</v>
      </c>
      <c r="D824" s="118" t="s">
        <v>18508</v>
      </c>
      <c r="E824" s="118"/>
      <c r="F824" s="118">
        <v>11326</v>
      </c>
      <c r="G824" s="118" t="s">
        <v>19745</v>
      </c>
      <c r="H824" s="119">
        <v>-6638676</v>
      </c>
      <c r="I824" s="120">
        <v>46058</v>
      </c>
      <c r="J824" s="117"/>
      <c r="K824" s="117"/>
      <c r="L824" s="120">
        <v>46077</v>
      </c>
      <c r="M824" s="118" t="s">
        <v>21192</v>
      </c>
      <c r="N824" s="120">
        <v>46077</v>
      </c>
      <c r="O824" s="124" t="str">
        <f t="shared" si="13"/>
        <v>113266638676</v>
      </c>
      <c r="P824" t="str" cm="1">
        <f t="array" ref="P824">_xlfn.LET(_xlpm.s,_xlfn.SEQUENCE(25,1,0,1),_xlpm.off,CEILING(_xlpm.s/2,1)*IF(ISEVEN(_xlpm.s),1,-1),_xlpm.k,_xlfn.VSTACK($O824,VALUE($F824)&amp;($H824+_xlpm.off)),_xlpm.r,_xlfn.XLOOKUP(_xlpm.k,Table1[Column1],Table1[Column1],""),_xlpm.h,_xlfn._xlws.FILTER(_xlpm.r,_xlpm.r&lt;&gt;"",""),IFERROR(INDEX(_xlpm.h,1),""))</f>
        <v/>
      </c>
    </row>
    <row r="825" spans="1:16" x14ac:dyDescent="0.2">
      <c r="A825" s="117">
        <v>822</v>
      </c>
      <c r="B825" s="117">
        <v>510010</v>
      </c>
      <c r="C825" s="118" t="s">
        <v>20977</v>
      </c>
      <c r="D825" s="118" t="s">
        <v>18508</v>
      </c>
      <c r="E825" s="118"/>
      <c r="F825" s="118">
        <v>9422</v>
      </c>
      <c r="G825" s="118" t="s">
        <v>19744</v>
      </c>
      <c r="H825" s="119">
        <v>-3319338</v>
      </c>
      <c r="I825" s="120">
        <v>46058</v>
      </c>
      <c r="J825" s="117"/>
      <c r="K825" s="117"/>
      <c r="L825" s="120">
        <v>46077</v>
      </c>
      <c r="M825" s="118" t="s">
        <v>21192</v>
      </c>
      <c r="N825" s="120">
        <v>46077</v>
      </c>
      <c r="O825" s="124" t="str">
        <f t="shared" si="13"/>
        <v>94223319338</v>
      </c>
      <c r="P825" t="str" cm="1">
        <f t="array" ref="P825">_xlfn.LET(_xlpm.s,_xlfn.SEQUENCE(25,1,0,1),_xlpm.off,CEILING(_xlpm.s/2,1)*IF(ISEVEN(_xlpm.s),1,-1),_xlpm.k,_xlfn.VSTACK($O825,VALUE($F825)&amp;($H825+_xlpm.off)),_xlpm.r,_xlfn.XLOOKUP(_xlpm.k,Table1[Column1],Table1[Column1],""),_xlpm.h,_xlfn._xlws.FILTER(_xlpm.r,_xlpm.r&lt;&gt;"",""),IFERROR(INDEX(_xlpm.h,1),""))</f>
        <v/>
      </c>
    </row>
    <row r="826" spans="1:16" x14ac:dyDescent="0.2">
      <c r="A826" s="117">
        <v>823</v>
      </c>
      <c r="B826" s="117">
        <v>510010</v>
      </c>
      <c r="C826" s="118" t="s">
        <v>20977</v>
      </c>
      <c r="D826" s="118" t="s">
        <v>18508</v>
      </c>
      <c r="E826" s="118"/>
      <c r="F826" s="118">
        <v>9318</v>
      </c>
      <c r="G826" s="118" t="s">
        <v>19743</v>
      </c>
      <c r="H826" s="119">
        <v>-13277353</v>
      </c>
      <c r="I826" s="120">
        <v>46058</v>
      </c>
      <c r="J826" s="117"/>
      <c r="K826" s="117"/>
      <c r="L826" s="120">
        <v>46077</v>
      </c>
      <c r="M826" s="118" t="s">
        <v>21192</v>
      </c>
      <c r="N826" s="120">
        <v>46077</v>
      </c>
      <c r="O826" s="124" t="str">
        <f t="shared" si="13"/>
        <v>931813277353</v>
      </c>
      <c r="P826" t="str" cm="1">
        <f t="array" ref="P826">_xlfn.LET(_xlpm.s,_xlfn.SEQUENCE(25,1,0,1),_xlpm.off,CEILING(_xlpm.s/2,1)*IF(ISEVEN(_xlpm.s),1,-1),_xlpm.k,_xlfn.VSTACK($O826,VALUE($F826)&amp;($H826+_xlpm.off)),_xlpm.r,_xlfn.XLOOKUP(_xlpm.k,Table1[Column1],Table1[Column1],""),_xlpm.h,_xlfn._xlws.FILTER(_xlpm.r,_xlpm.r&lt;&gt;"",""),IFERROR(INDEX(_xlpm.h,1),""))</f>
        <v/>
      </c>
    </row>
    <row r="827" spans="1:16" x14ac:dyDescent="0.2">
      <c r="A827" s="117">
        <v>825</v>
      </c>
      <c r="B827" s="117">
        <v>510010</v>
      </c>
      <c r="C827" s="118" t="s">
        <v>20977</v>
      </c>
      <c r="D827" s="118" t="s">
        <v>18508</v>
      </c>
      <c r="E827" s="118"/>
      <c r="F827" s="118">
        <v>11355</v>
      </c>
      <c r="G827" s="118" t="s">
        <v>19747</v>
      </c>
      <c r="H827" s="119">
        <v>-14937021</v>
      </c>
      <c r="I827" s="120">
        <v>46058</v>
      </c>
      <c r="J827" s="117"/>
      <c r="K827" s="117"/>
      <c r="L827" s="120">
        <v>46077</v>
      </c>
      <c r="M827" s="118" t="s">
        <v>21192</v>
      </c>
      <c r="N827" s="120">
        <v>46077</v>
      </c>
      <c r="O827" s="124" t="str">
        <f t="shared" si="13"/>
        <v>1135514937021</v>
      </c>
      <c r="P827" t="str" cm="1">
        <f t="array" ref="P827">_xlfn.LET(_xlpm.s,_xlfn.SEQUENCE(25,1,0,1),_xlpm.off,CEILING(_xlpm.s/2,1)*IF(ISEVEN(_xlpm.s),1,-1),_xlpm.k,_xlfn.VSTACK($O827,VALUE($F827)&amp;($H827+_xlpm.off)),_xlpm.r,_xlfn.XLOOKUP(_xlpm.k,Table1[Column1],Table1[Column1],""),_xlpm.h,_xlfn._xlws.FILTER(_xlpm.r,_xlpm.r&lt;&gt;"",""),IFERROR(INDEX(_xlpm.h,1),""))</f>
        <v/>
      </c>
    </row>
    <row r="828" spans="1:16" x14ac:dyDescent="0.2">
      <c r="A828" s="117">
        <v>826</v>
      </c>
      <c r="B828" s="117">
        <v>510011</v>
      </c>
      <c r="C828" s="118" t="s">
        <v>20977</v>
      </c>
      <c r="D828" s="118" t="s">
        <v>18508</v>
      </c>
      <c r="E828" s="118" t="s">
        <v>20980</v>
      </c>
      <c r="F828" s="118">
        <v>3929</v>
      </c>
      <c r="G828" s="118" t="s">
        <v>19710</v>
      </c>
      <c r="H828" s="121">
        <v>14796972</v>
      </c>
      <c r="I828" s="120">
        <v>46037</v>
      </c>
      <c r="J828" s="117"/>
      <c r="K828" s="117"/>
      <c r="L828" s="120">
        <v>46077</v>
      </c>
      <c r="M828" s="118" t="s">
        <v>21192</v>
      </c>
      <c r="N828" s="120">
        <v>46077</v>
      </c>
      <c r="O828" s="124" t="str">
        <f t="shared" si="13"/>
        <v>3929-14796972</v>
      </c>
      <c r="P828" t="str" cm="1">
        <f t="array" ref="P828">_xlfn.LET(_xlpm.s,_xlfn.SEQUENCE(25,1,0,1),_xlpm.off,CEILING(_xlpm.s/2,1)*IF(ISEVEN(_xlpm.s),1,-1),_xlpm.k,_xlfn.VSTACK($O828,VALUE($F828)&amp;($H828+_xlpm.off)),_xlpm.r,_xlfn.XLOOKUP(_xlpm.k,Table1[Column1],Table1[Column1],""),_xlpm.h,_xlfn._xlws.FILTER(_xlpm.r,_xlpm.r&lt;&gt;"",""),IFERROR(INDEX(_xlpm.h,1),""))</f>
        <v/>
      </c>
    </row>
    <row r="829" spans="1:16" x14ac:dyDescent="0.2">
      <c r="A829" s="117">
        <v>827</v>
      </c>
      <c r="B829" s="117">
        <v>510011</v>
      </c>
      <c r="C829" s="118" t="s">
        <v>20977</v>
      </c>
      <c r="D829" s="118" t="s">
        <v>18508</v>
      </c>
      <c r="E829" s="118" t="s">
        <v>20980</v>
      </c>
      <c r="F829" s="118">
        <v>3928</v>
      </c>
      <c r="G829" s="118" t="s">
        <v>19709</v>
      </c>
      <c r="H829" s="121">
        <v>783000</v>
      </c>
      <c r="I829" s="120">
        <v>46037</v>
      </c>
      <c r="J829" s="117"/>
      <c r="K829" s="117"/>
      <c r="L829" s="120">
        <v>46077</v>
      </c>
      <c r="M829" s="118" t="s">
        <v>21192</v>
      </c>
      <c r="N829" s="120">
        <v>46077</v>
      </c>
      <c r="O829" s="124" t="str">
        <f t="shared" si="13"/>
        <v>3928-783000</v>
      </c>
      <c r="P829" t="str" cm="1">
        <f t="array" ref="P829">_xlfn.LET(_xlpm.s,_xlfn.SEQUENCE(25,1,0,1),_xlpm.off,CEILING(_xlpm.s/2,1)*IF(ISEVEN(_xlpm.s),1,-1),_xlpm.k,_xlfn.VSTACK($O829,VALUE($F829)&amp;($H829+_xlpm.off)),_xlpm.r,_xlfn.XLOOKUP(_xlpm.k,Table1[Column1],Table1[Column1],""),_xlpm.h,_xlfn._xlws.FILTER(_xlpm.r,_xlpm.r&lt;&gt;"",""),IFERROR(INDEX(_xlpm.h,1),""))</f>
        <v/>
      </c>
    </row>
    <row r="830" spans="1:16" x14ac:dyDescent="0.2">
      <c r="A830" s="117">
        <v>828</v>
      </c>
      <c r="B830" s="117">
        <v>510012</v>
      </c>
      <c r="C830" s="118" t="s">
        <v>20977</v>
      </c>
      <c r="D830" s="118" t="s">
        <v>18508</v>
      </c>
      <c r="E830" s="118" t="s">
        <v>20980</v>
      </c>
      <c r="F830" s="118">
        <v>2021</v>
      </c>
      <c r="G830" s="118" t="s">
        <v>19680</v>
      </c>
      <c r="H830" s="121">
        <v>1586115</v>
      </c>
      <c r="I830" s="120">
        <v>46031</v>
      </c>
      <c r="J830" s="117"/>
      <c r="K830" s="117"/>
      <c r="L830" s="120">
        <v>46077</v>
      </c>
      <c r="M830" s="118" t="s">
        <v>21192</v>
      </c>
      <c r="N830" s="120">
        <v>46077</v>
      </c>
      <c r="O830" s="124" t="str">
        <f t="shared" si="13"/>
        <v>2021-1586115</v>
      </c>
      <c r="P830" t="str" cm="1">
        <f t="array" ref="P830">_xlfn.LET(_xlpm.s,_xlfn.SEQUENCE(25,1,0,1),_xlpm.off,CEILING(_xlpm.s/2,1)*IF(ISEVEN(_xlpm.s),1,-1),_xlpm.k,_xlfn.VSTACK($O830,VALUE($F830)&amp;($H830+_xlpm.off)),_xlpm.r,_xlfn.XLOOKUP(_xlpm.k,Table1[Column1],Table1[Column1],""),_xlpm.h,_xlfn._xlws.FILTER(_xlpm.r,_xlpm.r&lt;&gt;"",""),IFERROR(INDEX(_xlpm.h,1),""))</f>
        <v/>
      </c>
    </row>
    <row r="831" spans="1:16" x14ac:dyDescent="0.2">
      <c r="A831" s="117">
        <v>829</v>
      </c>
      <c r="B831" s="117">
        <v>510012</v>
      </c>
      <c r="C831" s="118" t="s">
        <v>20977</v>
      </c>
      <c r="D831" s="118" t="s">
        <v>18508</v>
      </c>
      <c r="E831" s="118" t="s">
        <v>20982</v>
      </c>
      <c r="F831" s="118">
        <v>134</v>
      </c>
      <c r="G831" s="118" t="s">
        <v>19657</v>
      </c>
      <c r="H831" s="119">
        <v>-3367188</v>
      </c>
      <c r="I831" s="120">
        <v>46059</v>
      </c>
      <c r="J831" s="117"/>
      <c r="K831" s="117"/>
      <c r="L831" s="120">
        <v>46077</v>
      </c>
      <c r="M831" s="118" t="s">
        <v>21192</v>
      </c>
      <c r="N831" s="120">
        <v>46077</v>
      </c>
      <c r="O831" s="124" t="str">
        <f t="shared" si="13"/>
        <v>1343367188</v>
      </c>
      <c r="P831" t="str" cm="1">
        <f t="array" ref="P831">_xlfn.LET(_xlpm.s,_xlfn.SEQUENCE(25,1,0,1),_xlpm.off,CEILING(_xlpm.s/2,1)*IF(ISEVEN(_xlpm.s),1,-1),_xlpm.k,_xlfn.VSTACK($O831,VALUE($F831)&amp;($H831+_xlpm.off)),_xlpm.r,_xlfn.XLOOKUP(_xlpm.k,Table1[Column1],Table1[Column1],""),_xlpm.h,_xlfn._xlws.FILTER(_xlpm.r,_xlpm.r&lt;&gt;"",""),IFERROR(INDEX(_xlpm.h,1),""))</f>
        <v/>
      </c>
    </row>
    <row r="832" spans="1:16" x14ac:dyDescent="0.2">
      <c r="A832" s="117">
        <v>830</v>
      </c>
      <c r="B832" s="117">
        <v>510012</v>
      </c>
      <c r="C832" s="118" t="s">
        <v>20977</v>
      </c>
      <c r="D832" s="118" t="s">
        <v>18508</v>
      </c>
      <c r="E832" s="118" t="s">
        <v>20980</v>
      </c>
      <c r="F832" s="118">
        <v>3117</v>
      </c>
      <c r="G832" s="118" t="s">
        <v>19702</v>
      </c>
      <c r="H832" s="121">
        <v>16690698</v>
      </c>
      <c r="I832" s="120">
        <v>46036</v>
      </c>
      <c r="J832" s="117"/>
      <c r="K832" s="117"/>
      <c r="L832" s="120">
        <v>46077</v>
      </c>
      <c r="M832" s="118" t="s">
        <v>21192</v>
      </c>
      <c r="N832" s="120">
        <v>46077</v>
      </c>
      <c r="O832" s="124" t="str">
        <f t="shared" si="13"/>
        <v>3117-16690698</v>
      </c>
      <c r="P832" t="str" cm="1">
        <f t="array" ref="P832">_xlfn.LET(_xlpm.s,_xlfn.SEQUENCE(25,1,0,1),_xlpm.off,CEILING(_xlpm.s/2,1)*IF(ISEVEN(_xlpm.s),1,-1),_xlpm.k,_xlfn.VSTACK($O832,VALUE($F832)&amp;($H832+_xlpm.off)),_xlpm.r,_xlfn.XLOOKUP(_xlpm.k,Table1[Column1],Table1[Column1],""),_xlpm.h,_xlfn._xlws.FILTER(_xlpm.r,_xlpm.r&lt;&gt;"",""),IFERROR(INDEX(_xlpm.h,1),""))</f>
        <v/>
      </c>
    </row>
    <row r="833" spans="1:16" x14ac:dyDescent="0.2">
      <c r="A833" s="117">
        <v>831</v>
      </c>
      <c r="B833" s="117">
        <v>510013</v>
      </c>
      <c r="C833" s="118" t="s">
        <v>20977</v>
      </c>
      <c r="D833" s="118" t="s">
        <v>18508</v>
      </c>
      <c r="E833" s="118" t="s">
        <v>20980</v>
      </c>
      <c r="F833" s="118">
        <v>2702</v>
      </c>
      <c r="G833" s="118" t="s">
        <v>19691</v>
      </c>
      <c r="H833" s="121">
        <v>1749600</v>
      </c>
      <c r="I833" s="120">
        <v>46032</v>
      </c>
      <c r="J833" s="117"/>
      <c r="K833" s="117"/>
      <c r="L833" s="120">
        <v>46077</v>
      </c>
      <c r="M833" s="118" t="s">
        <v>21192</v>
      </c>
      <c r="N833" s="120">
        <v>46077</v>
      </c>
      <c r="O833" s="124" t="str">
        <f t="shared" si="13"/>
        <v>2702-1749600</v>
      </c>
      <c r="P833" t="str" cm="1">
        <f t="array" ref="P833">_xlfn.LET(_xlpm.s,_xlfn.SEQUENCE(25,1,0,1),_xlpm.off,CEILING(_xlpm.s/2,1)*IF(ISEVEN(_xlpm.s),1,-1),_xlpm.k,_xlfn.VSTACK($O833,VALUE($F833)&amp;($H833+_xlpm.off)),_xlpm.r,_xlfn.XLOOKUP(_xlpm.k,Table1[Column1],Table1[Column1],""),_xlpm.h,_xlfn._xlws.FILTER(_xlpm.r,_xlpm.r&lt;&gt;"",""),IFERROR(INDEX(_xlpm.h,1),""))</f>
        <v/>
      </c>
    </row>
    <row r="834" spans="1:16" x14ac:dyDescent="0.2">
      <c r="A834" s="117">
        <v>832</v>
      </c>
      <c r="B834" s="117">
        <v>510013</v>
      </c>
      <c r="C834" s="118" t="s">
        <v>20977</v>
      </c>
      <c r="D834" s="118" t="s">
        <v>18508</v>
      </c>
      <c r="E834" s="118" t="s">
        <v>20980</v>
      </c>
      <c r="F834" s="118">
        <v>4078</v>
      </c>
      <c r="G834" s="118" t="s">
        <v>19724</v>
      </c>
      <c r="H834" s="121">
        <v>1007519</v>
      </c>
      <c r="I834" s="120">
        <v>46037</v>
      </c>
      <c r="J834" s="117"/>
      <c r="K834" s="117"/>
      <c r="L834" s="120">
        <v>46077</v>
      </c>
      <c r="M834" s="118" t="s">
        <v>21192</v>
      </c>
      <c r="N834" s="120">
        <v>46077</v>
      </c>
      <c r="O834" s="124" t="str">
        <f t="shared" si="13"/>
        <v>4078-1007519</v>
      </c>
      <c r="P834" t="str" cm="1">
        <f t="array" ref="P834">_xlfn.LET(_xlpm.s,_xlfn.SEQUENCE(25,1,0,1),_xlpm.off,CEILING(_xlpm.s/2,1)*IF(ISEVEN(_xlpm.s),1,-1),_xlpm.k,_xlfn.VSTACK($O834,VALUE($F834)&amp;($H834+_xlpm.off)),_xlpm.r,_xlfn.XLOOKUP(_xlpm.k,Table1[Column1],Table1[Column1],""),_xlpm.h,_xlfn._xlws.FILTER(_xlpm.r,_xlpm.r&lt;&gt;"",""),IFERROR(INDEX(_xlpm.h,1),""))</f>
        <v/>
      </c>
    </row>
    <row r="835" spans="1:16" x14ac:dyDescent="0.2">
      <c r="A835" s="117">
        <v>833</v>
      </c>
      <c r="B835" s="117">
        <v>510013</v>
      </c>
      <c r="C835" s="118" t="s">
        <v>20977</v>
      </c>
      <c r="D835" s="118" t="s">
        <v>18508</v>
      </c>
      <c r="E835" s="118" t="s">
        <v>20980</v>
      </c>
      <c r="F835" s="118">
        <v>6726</v>
      </c>
      <c r="G835" s="118" t="s">
        <v>19737</v>
      </c>
      <c r="H835" s="121">
        <v>3124791</v>
      </c>
      <c r="I835" s="120">
        <v>46042</v>
      </c>
      <c r="J835" s="117"/>
      <c r="K835" s="117"/>
      <c r="L835" s="120">
        <v>46077</v>
      </c>
      <c r="M835" s="118" t="s">
        <v>21192</v>
      </c>
      <c r="N835" s="120">
        <v>46077</v>
      </c>
      <c r="O835" s="124" t="str">
        <f t="shared" si="13"/>
        <v>6726-3124791</v>
      </c>
      <c r="P835" t="str" cm="1">
        <f t="array" ref="P835">_xlfn.LET(_xlpm.s,_xlfn.SEQUENCE(25,1,0,1),_xlpm.off,CEILING(_xlpm.s/2,1)*IF(ISEVEN(_xlpm.s),1,-1),_xlpm.k,_xlfn.VSTACK($O835,VALUE($F835)&amp;($H835+_xlpm.off)),_xlpm.r,_xlfn.XLOOKUP(_xlpm.k,Table1[Column1],Table1[Column1],""),_xlpm.h,_xlfn._xlws.FILTER(_xlpm.r,_xlpm.r&lt;&gt;"",""),IFERROR(INDEX(_xlpm.h,1),""))</f>
        <v/>
      </c>
    </row>
    <row r="836" spans="1:16" x14ac:dyDescent="0.2">
      <c r="A836" s="117">
        <v>834</v>
      </c>
      <c r="B836" s="117">
        <v>510014</v>
      </c>
      <c r="C836" s="118" t="s">
        <v>20977</v>
      </c>
      <c r="D836" s="118" t="s">
        <v>18508</v>
      </c>
      <c r="E836" s="118" t="s">
        <v>20980</v>
      </c>
      <c r="F836" s="118">
        <v>2700</v>
      </c>
      <c r="G836" s="118" t="s">
        <v>19689</v>
      </c>
      <c r="H836" s="121">
        <v>5037606</v>
      </c>
      <c r="I836" s="120">
        <v>46031</v>
      </c>
      <c r="J836" s="117"/>
      <c r="K836" s="117"/>
      <c r="L836" s="120">
        <v>46077</v>
      </c>
      <c r="M836" s="118" t="s">
        <v>21192</v>
      </c>
      <c r="N836" s="120">
        <v>46077</v>
      </c>
      <c r="O836" s="124" t="str">
        <f t="shared" si="13"/>
        <v>2700-5037606</v>
      </c>
      <c r="P836" t="str" cm="1">
        <f t="array" ref="P836">_xlfn.LET(_xlpm.s,_xlfn.SEQUENCE(25,1,0,1),_xlpm.off,CEILING(_xlpm.s/2,1)*IF(ISEVEN(_xlpm.s),1,-1),_xlpm.k,_xlfn.VSTACK($O836,VALUE($F836)&amp;($H836+_xlpm.off)),_xlpm.r,_xlfn.XLOOKUP(_xlpm.k,Table1[Column1],Table1[Column1],""),_xlpm.h,_xlfn._xlws.FILTER(_xlpm.r,_xlpm.r&lt;&gt;"",""),IFERROR(INDEX(_xlpm.h,1),""))</f>
        <v/>
      </c>
    </row>
    <row r="837" spans="1:16" x14ac:dyDescent="0.2">
      <c r="A837" s="117">
        <v>835</v>
      </c>
      <c r="B837" s="117">
        <v>510014</v>
      </c>
      <c r="C837" s="118" t="s">
        <v>20977</v>
      </c>
      <c r="D837" s="118" t="s">
        <v>18508</v>
      </c>
      <c r="E837" s="118" t="s">
        <v>20980</v>
      </c>
      <c r="F837" s="118">
        <v>2701</v>
      </c>
      <c r="G837" s="118" t="s">
        <v>19690</v>
      </c>
      <c r="H837" s="121">
        <v>2186055</v>
      </c>
      <c r="I837" s="120">
        <v>46031</v>
      </c>
      <c r="J837" s="117"/>
      <c r="K837" s="117"/>
      <c r="L837" s="120">
        <v>46077</v>
      </c>
      <c r="M837" s="118" t="s">
        <v>21192</v>
      </c>
      <c r="N837" s="120">
        <v>46077</v>
      </c>
      <c r="O837" s="124" t="str">
        <f t="shared" si="13"/>
        <v>2701-2186055</v>
      </c>
      <c r="P837" t="str" cm="1">
        <f t="array" ref="P837">_xlfn.LET(_xlpm.s,_xlfn.SEQUENCE(25,1,0,1),_xlpm.off,CEILING(_xlpm.s/2,1)*IF(ISEVEN(_xlpm.s),1,-1),_xlpm.k,_xlfn.VSTACK($O837,VALUE($F837)&amp;($H837+_xlpm.off)),_xlpm.r,_xlfn.XLOOKUP(_xlpm.k,Table1[Column1],Table1[Column1],""),_xlpm.h,_xlfn._xlws.FILTER(_xlpm.r,_xlpm.r&lt;&gt;"",""),IFERROR(INDEX(_xlpm.h,1),""))</f>
        <v/>
      </c>
    </row>
    <row r="838" spans="1:16" x14ac:dyDescent="0.2">
      <c r="A838" s="117">
        <v>836</v>
      </c>
      <c r="B838" s="117">
        <v>510014</v>
      </c>
      <c r="C838" s="118" t="s">
        <v>20977</v>
      </c>
      <c r="D838" s="118" t="s">
        <v>18508</v>
      </c>
      <c r="E838" s="118" t="s">
        <v>20980</v>
      </c>
      <c r="F838" s="118">
        <v>6727</v>
      </c>
      <c r="G838" s="118" t="s">
        <v>19738</v>
      </c>
      <c r="H838" s="121">
        <v>10415952</v>
      </c>
      <c r="I838" s="120">
        <v>46042</v>
      </c>
      <c r="J838" s="117"/>
      <c r="K838" s="117"/>
      <c r="L838" s="120">
        <v>46077</v>
      </c>
      <c r="M838" s="118" t="s">
        <v>21192</v>
      </c>
      <c r="N838" s="120">
        <v>46077</v>
      </c>
      <c r="O838" s="124" t="str">
        <f t="shared" si="13"/>
        <v>6727-10415952</v>
      </c>
      <c r="P838" t="str" cm="1">
        <f t="array" ref="P838">_xlfn.LET(_xlpm.s,_xlfn.SEQUENCE(25,1,0,1),_xlpm.off,CEILING(_xlpm.s/2,1)*IF(ISEVEN(_xlpm.s),1,-1),_xlpm.k,_xlfn.VSTACK($O838,VALUE($F838)&amp;($H838+_xlpm.off)),_xlpm.r,_xlfn.XLOOKUP(_xlpm.k,Table1[Column1],Table1[Column1],""),_xlpm.h,_xlfn._xlws.FILTER(_xlpm.r,_xlpm.r&lt;&gt;"",""),IFERROR(INDEX(_xlpm.h,1),""))</f>
        <v/>
      </c>
    </row>
    <row r="839" spans="1:16" x14ac:dyDescent="0.2">
      <c r="A839" s="117">
        <v>837</v>
      </c>
      <c r="B839" s="117">
        <v>510014</v>
      </c>
      <c r="C839" s="118" t="s">
        <v>20977</v>
      </c>
      <c r="D839" s="118" t="s">
        <v>18508</v>
      </c>
      <c r="E839" s="118" t="s">
        <v>20980</v>
      </c>
      <c r="F839" s="118">
        <v>2699</v>
      </c>
      <c r="G839" s="118" t="s">
        <v>19688</v>
      </c>
      <c r="H839" s="121">
        <v>984137</v>
      </c>
      <c r="I839" s="120">
        <v>46031</v>
      </c>
      <c r="J839" s="117"/>
      <c r="K839" s="117"/>
      <c r="L839" s="120">
        <v>46077</v>
      </c>
      <c r="M839" s="118" t="s">
        <v>21192</v>
      </c>
      <c r="N839" s="120">
        <v>46077</v>
      </c>
      <c r="O839" s="124" t="str">
        <f t="shared" si="13"/>
        <v>2699-984137</v>
      </c>
      <c r="P839" t="str" cm="1">
        <f t="array" ref="P839">_xlfn.LET(_xlpm.s,_xlfn.SEQUENCE(25,1,0,1),_xlpm.off,CEILING(_xlpm.s/2,1)*IF(ISEVEN(_xlpm.s),1,-1),_xlpm.k,_xlfn.VSTACK($O839,VALUE($F839)&amp;($H839+_xlpm.off)),_xlpm.r,_xlfn.XLOOKUP(_xlpm.k,Table1[Column1],Table1[Column1],""),_xlpm.h,_xlfn._xlws.FILTER(_xlpm.r,_xlpm.r&lt;&gt;"",""),IFERROR(INDEX(_xlpm.h,1),""))</f>
        <v/>
      </c>
    </row>
    <row r="840" spans="1:16" x14ac:dyDescent="0.2">
      <c r="A840" s="117">
        <v>838</v>
      </c>
      <c r="B840" s="117">
        <v>510014</v>
      </c>
      <c r="C840" s="118" t="s">
        <v>20977</v>
      </c>
      <c r="D840" s="118" t="s">
        <v>18508</v>
      </c>
      <c r="E840" s="118" t="s">
        <v>20980</v>
      </c>
      <c r="F840" s="118">
        <v>2698</v>
      </c>
      <c r="G840" s="118" t="s">
        <v>19687</v>
      </c>
      <c r="H840" s="121">
        <v>602667</v>
      </c>
      <c r="I840" s="120">
        <v>46031</v>
      </c>
      <c r="J840" s="117"/>
      <c r="K840" s="117"/>
      <c r="L840" s="120">
        <v>46077</v>
      </c>
      <c r="M840" s="118" t="s">
        <v>21192</v>
      </c>
      <c r="N840" s="120">
        <v>46077</v>
      </c>
      <c r="O840" s="124" t="str">
        <f t="shared" si="13"/>
        <v>2698-602667</v>
      </c>
      <c r="P840" t="str" cm="1">
        <f t="array" ref="P840">_xlfn.LET(_xlpm.s,_xlfn.SEQUENCE(25,1,0,1),_xlpm.off,CEILING(_xlpm.s/2,1)*IF(ISEVEN(_xlpm.s),1,-1),_xlpm.k,_xlfn.VSTACK($O840,VALUE($F840)&amp;($H840+_xlpm.off)),_xlpm.r,_xlfn.XLOOKUP(_xlpm.k,Table1[Column1],Table1[Column1],""),_xlpm.h,_xlfn._xlws.FILTER(_xlpm.r,_xlpm.r&lt;&gt;"",""),IFERROR(INDEX(_xlpm.h,1),""))</f>
        <v/>
      </c>
    </row>
    <row r="841" spans="1:16" x14ac:dyDescent="0.2">
      <c r="A841" s="117">
        <v>839</v>
      </c>
      <c r="B841" s="117">
        <v>510014</v>
      </c>
      <c r="C841" s="118" t="s">
        <v>20977</v>
      </c>
      <c r="D841" s="118" t="s">
        <v>18508</v>
      </c>
      <c r="E841" s="118" t="s">
        <v>20980</v>
      </c>
      <c r="F841" s="118">
        <v>5299</v>
      </c>
      <c r="G841" s="118" t="s">
        <v>19736</v>
      </c>
      <c r="H841" s="121">
        <v>39305156</v>
      </c>
      <c r="I841" s="120">
        <v>46038</v>
      </c>
      <c r="J841" s="117"/>
      <c r="K841" s="117"/>
      <c r="L841" s="120">
        <v>46077</v>
      </c>
      <c r="M841" s="118" t="s">
        <v>21192</v>
      </c>
      <c r="N841" s="120">
        <v>46077</v>
      </c>
      <c r="O841" s="124" t="str">
        <f t="shared" si="13"/>
        <v>5299-39305156</v>
      </c>
      <c r="P841" t="str" cm="1">
        <f t="array" ref="P841">_xlfn.LET(_xlpm.s,_xlfn.SEQUENCE(25,1,0,1),_xlpm.off,CEILING(_xlpm.s/2,1)*IF(ISEVEN(_xlpm.s),1,-1),_xlpm.k,_xlfn.VSTACK($O841,VALUE($F841)&amp;($H841+_xlpm.off)),_xlpm.r,_xlfn.XLOOKUP(_xlpm.k,Table1[Column1],Table1[Column1],""),_xlpm.h,_xlfn._xlws.FILTER(_xlpm.r,_xlpm.r&lt;&gt;"",""),IFERROR(INDEX(_xlpm.h,1),""))</f>
        <v/>
      </c>
    </row>
    <row r="842" spans="1:16" x14ac:dyDescent="0.2">
      <c r="A842" s="117">
        <v>840</v>
      </c>
      <c r="B842" s="117">
        <v>510014</v>
      </c>
      <c r="C842" s="118" t="s">
        <v>20977</v>
      </c>
      <c r="D842" s="118" t="s">
        <v>18508</v>
      </c>
      <c r="E842" s="118" t="s">
        <v>20980</v>
      </c>
      <c r="F842" s="118">
        <v>6734</v>
      </c>
      <c r="G842" s="118" t="s">
        <v>19742</v>
      </c>
      <c r="H842" s="121">
        <v>1024542</v>
      </c>
      <c r="I842" s="120">
        <v>46042</v>
      </c>
      <c r="J842" s="117"/>
      <c r="K842" s="117"/>
      <c r="L842" s="120">
        <v>46077</v>
      </c>
      <c r="M842" s="118" t="s">
        <v>21192</v>
      </c>
      <c r="N842" s="120">
        <v>46077</v>
      </c>
      <c r="O842" s="124" t="str">
        <f t="shared" si="13"/>
        <v>6734-1024542</v>
      </c>
      <c r="P842" t="str" cm="1">
        <f t="array" ref="P842">_xlfn.LET(_xlpm.s,_xlfn.SEQUENCE(25,1,0,1),_xlpm.off,CEILING(_xlpm.s/2,1)*IF(ISEVEN(_xlpm.s),1,-1),_xlpm.k,_xlfn.VSTACK($O842,VALUE($F842)&amp;($H842+_xlpm.off)),_xlpm.r,_xlfn.XLOOKUP(_xlpm.k,Table1[Column1],Table1[Column1],""),_xlpm.h,_xlfn._xlws.FILTER(_xlpm.r,_xlpm.r&lt;&gt;"",""),IFERROR(INDEX(_xlpm.h,1),""))</f>
        <v/>
      </c>
    </row>
    <row r="843" spans="1:16" x14ac:dyDescent="0.2">
      <c r="A843" s="117">
        <v>841</v>
      </c>
      <c r="B843" s="117">
        <v>510014</v>
      </c>
      <c r="C843" s="118" t="s">
        <v>20977</v>
      </c>
      <c r="D843" s="118" t="s">
        <v>18508</v>
      </c>
      <c r="E843" s="118" t="s">
        <v>20980</v>
      </c>
      <c r="F843" s="118">
        <v>6733</v>
      </c>
      <c r="G843" s="118" t="s">
        <v>19741</v>
      </c>
      <c r="H843" s="121">
        <v>5122710</v>
      </c>
      <c r="I843" s="120">
        <v>46042</v>
      </c>
      <c r="J843" s="117"/>
      <c r="K843" s="117"/>
      <c r="L843" s="120">
        <v>46077</v>
      </c>
      <c r="M843" s="118" t="s">
        <v>21192</v>
      </c>
      <c r="N843" s="120">
        <v>46077</v>
      </c>
      <c r="O843" s="124" t="str">
        <f t="shared" si="13"/>
        <v>6733-5122710</v>
      </c>
      <c r="P843" t="str" cm="1">
        <f t="array" ref="P843">_xlfn.LET(_xlpm.s,_xlfn.SEQUENCE(25,1,0,1),_xlpm.off,CEILING(_xlpm.s/2,1)*IF(ISEVEN(_xlpm.s),1,-1),_xlpm.k,_xlfn.VSTACK($O843,VALUE($F843)&amp;($H843+_xlpm.off)),_xlpm.r,_xlfn.XLOOKUP(_xlpm.k,Table1[Column1],Table1[Column1],""),_xlpm.h,_xlfn._xlws.FILTER(_xlpm.r,_xlpm.r&lt;&gt;"",""),IFERROR(INDEX(_xlpm.h,1),""))</f>
        <v/>
      </c>
    </row>
    <row r="844" spans="1:16" x14ac:dyDescent="0.2">
      <c r="A844" s="117">
        <v>842</v>
      </c>
      <c r="B844" s="117">
        <v>510014</v>
      </c>
      <c r="C844" s="118" t="s">
        <v>20977</v>
      </c>
      <c r="D844" s="118" t="s">
        <v>18508</v>
      </c>
      <c r="E844" s="118" t="s">
        <v>20980</v>
      </c>
      <c r="F844" s="118">
        <v>6730</v>
      </c>
      <c r="G844" s="118" t="s">
        <v>19740</v>
      </c>
      <c r="H844" s="121">
        <v>9974462</v>
      </c>
      <c r="I844" s="120">
        <v>46042</v>
      </c>
      <c r="J844" s="117"/>
      <c r="K844" s="117"/>
      <c r="L844" s="120">
        <v>46077</v>
      </c>
      <c r="M844" s="118" t="s">
        <v>21192</v>
      </c>
      <c r="N844" s="120">
        <v>46077</v>
      </c>
      <c r="O844" s="124" t="str">
        <f t="shared" si="13"/>
        <v>6730-9974462</v>
      </c>
      <c r="P844" t="str" cm="1">
        <f t="array" ref="P844">_xlfn.LET(_xlpm.s,_xlfn.SEQUENCE(25,1,0,1),_xlpm.off,CEILING(_xlpm.s/2,1)*IF(ISEVEN(_xlpm.s),1,-1),_xlpm.k,_xlfn.VSTACK($O844,VALUE($F844)&amp;($H844+_xlpm.off)),_xlpm.r,_xlfn.XLOOKUP(_xlpm.k,Table1[Column1],Table1[Column1],""),_xlpm.h,_xlfn._xlws.FILTER(_xlpm.r,_xlpm.r&lt;&gt;"",""),IFERROR(INDEX(_xlpm.h,1),""))</f>
        <v/>
      </c>
    </row>
    <row r="845" spans="1:16" x14ac:dyDescent="0.2">
      <c r="A845" s="117">
        <v>843</v>
      </c>
      <c r="B845" s="117">
        <v>510014</v>
      </c>
      <c r="C845" s="118" t="s">
        <v>20977</v>
      </c>
      <c r="D845" s="118" t="s">
        <v>18508</v>
      </c>
      <c r="E845" s="118" t="s">
        <v>20980</v>
      </c>
      <c r="F845" s="118">
        <v>6729</v>
      </c>
      <c r="G845" s="118" t="s">
        <v>19739</v>
      </c>
      <c r="H845" s="121">
        <v>783000</v>
      </c>
      <c r="I845" s="120">
        <v>46042</v>
      </c>
      <c r="J845" s="117"/>
      <c r="K845" s="117"/>
      <c r="L845" s="120">
        <v>46077</v>
      </c>
      <c r="M845" s="118" t="s">
        <v>21192</v>
      </c>
      <c r="N845" s="120">
        <v>46077</v>
      </c>
      <c r="O845" s="124" t="str">
        <f t="shared" si="13"/>
        <v>6729-783000</v>
      </c>
      <c r="P845" t="str" cm="1">
        <f t="array" ref="P845">_xlfn.LET(_xlpm.s,_xlfn.SEQUENCE(25,1,0,1),_xlpm.off,CEILING(_xlpm.s/2,1)*IF(ISEVEN(_xlpm.s),1,-1),_xlpm.k,_xlfn.VSTACK($O845,VALUE($F845)&amp;($H845+_xlpm.off)),_xlpm.r,_xlfn.XLOOKUP(_xlpm.k,Table1[Column1],Table1[Column1],""),_xlpm.h,_xlfn._xlws.FILTER(_xlpm.r,_xlpm.r&lt;&gt;"",""),IFERROR(INDEX(_xlpm.h,1),""))</f>
        <v/>
      </c>
    </row>
    <row r="846" spans="1:16" x14ac:dyDescent="0.2">
      <c r="A846" s="117">
        <v>844</v>
      </c>
      <c r="B846" s="117">
        <v>510014</v>
      </c>
      <c r="C846" s="118" t="s">
        <v>20977</v>
      </c>
      <c r="D846" s="118" t="s">
        <v>18508</v>
      </c>
      <c r="E846" s="118" t="s">
        <v>20980</v>
      </c>
      <c r="F846" s="118">
        <v>5252</v>
      </c>
      <c r="G846" s="118" t="s">
        <v>19735</v>
      </c>
      <c r="H846" s="121">
        <v>3616029</v>
      </c>
      <c r="I846" s="120">
        <v>46032</v>
      </c>
      <c r="J846" s="117"/>
      <c r="K846" s="117"/>
      <c r="L846" s="120">
        <v>46077</v>
      </c>
      <c r="M846" s="118" t="s">
        <v>21192</v>
      </c>
      <c r="N846" s="120">
        <v>46077</v>
      </c>
      <c r="O846" s="124" t="str">
        <f t="shared" si="13"/>
        <v>5252-3616029</v>
      </c>
      <c r="P846" t="str" cm="1">
        <f t="array" ref="P846">_xlfn.LET(_xlpm.s,_xlfn.SEQUENCE(25,1,0,1),_xlpm.off,CEILING(_xlpm.s/2,1)*IF(ISEVEN(_xlpm.s),1,-1),_xlpm.k,_xlfn.VSTACK($O846,VALUE($F846)&amp;($H846+_xlpm.off)),_xlpm.r,_xlfn.XLOOKUP(_xlpm.k,Table1[Column1],Table1[Column1],""),_xlpm.h,_xlfn._xlws.FILTER(_xlpm.r,_xlpm.r&lt;&gt;"",""),IFERROR(INDEX(_xlpm.h,1),""))</f>
        <v/>
      </c>
    </row>
    <row r="847" spans="1:16" x14ac:dyDescent="0.2">
      <c r="A847" s="117">
        <v>845</v>
      </c>
      <c r="B847" s="117">
        <v>510015</v>
      </c>
      <c r="C847" s="118" t="s">
        <v>20977</v>
      </c>
      <c r="D847" s="118" t="s">
        <v>18508</v>
      </c>
      <c r="E847" s="118" t="s">
        <v>20980</v>
      </c>
      <c r="F847" s="118">
        <v>2017</v>
      </c>
      <c r="G847" s="118" t="s">
        <v>19676</v>
      </c>
      <c r="H847" s="121">
        <v>2128086</v>
      </c>
      <c r="I847" s="120">
        <v>46031</v>
      </c>
      <c r="J847" s="117"/>
      <c r="K847" s="117"/>
      <c r="L847" s="120">
        <v>46077</v>
      </c>
      <c r="M847" s="118" t="s">
        <v>21192</v>
      </c>
      <c r="N847" s="120">
        <v>46077</v>
      </c>
      <c r="O847" s="124" t="str">
        <f t="shared" si="13"/>
        <v>2017-2128086</v>
      </c>
      <c r="P847" t="str" cm="1">
        <f t="array" ref="P847">_xlfn.LET(_xlpm.s,_xlfn.SEQUENCE(25,1,0,1),_xlpm.off,CEILING(_xlpm.s/2,1)*IF(ISEVEN(_xlpm.s),1,-1),_xlpm.k,_xlfn.VSTACK($O847,VALUE($F847)&amp;($H847+_xlpm.off)),_xlpm.r,_xlfn.XLOOKUP(_xlpm.k,Table1[Column1],Table1[Column1],""),_xlpm.h,_xlfn._xlws.FILTER(_xlpm.r,_xlpm.r&lt;&gt;"",""),IFERROR(INDEX(_xlpm.h,1),""))</f>
        <v/>
      </c>
    </row>
    <row r="848" spans="1:16" x14ac:dyDescent="0.2">
      <c r="A848" s="117">
        <v>846</v>
      </c>
      <c r="B848" s="117">
        <v>510015</v>
      </c>
      <c r="C848" s="118" t="s">
        <v>20977</v>
      </c>
      <c r="D848" s="118" t="s">
        <v>18508</v>
      </c>
      <c r="E848" s="118" t="s">
        <v>20980</v>
      </c>
      <c r="F848" s="118">
        <v>2018</v>
      </c>
      <c r="G848" s="118" t="s">
        <v>19677</v>
      </c>
      <c r="H848" s="121">
        <v>4372097</v>
      </c>
      <c r="I848" s="120">
        <v>46031</v>
      </c>
      <c r="J848" s="117"/>
      <c r="K848" s="117"/>
      <c r="L848" s="120">
        <v>46077</v>
      </c>
      <c r="M848" s="118" t="s">
        <v>21192</v>
      </c>
      <c r="N848" s="120">
        <v>46077</v>
      </c>
      <c r="O848" s="124" t="str">
        <f t="shared" si="13"/>
        <v>2018-4372097</v>
      </c>
      <c r="P848" t="str" cm="1">
        <f t="array" ref="P848">_xlfn.LET(_xlpm.s,_xlfn.SEQUENCE(25,1,0,1),_xlpm.off,CEILING(_xlpm.s/2,1)*IF(ISEVEN(_xlpm.s),1,-1),_xlpm.k,_xlfn.VSTACK($O848,VALUE($F848)&amp;($H848+_xlpm.off)),_xlpm.r,_xlfn.XLOOKUP(_xlpm.k,Table1[Column1],Table1[Column1],""),_xlpm.h,_xlfn._xlws.FILTER(_xlpm.r,_xlpm.r&lt;&gt;"",""),IFERROR(INDEX(_xlpm.h,1),""))</f>
        <v/>
      </c>
    </row>
    <row r="849" spans="1:16" x14ac:dyDescent="0.2">
      <c r="A849" s="117">
        <v>847</v>
      </c>
      <c r="B849" s="117">
        <v>510015</v>
      </c>
      <c r="C849" s="118" t="s">
        <v>20977</v>
      </c>
      <c r="D849" s="118" t="s">
        <v>18508</v>
      </c>
      <c r="E849" s="118" t="s">
        <v>20980</v>
      </c>
      <c r="F849" s="118">
        <v>3941</v>
      </c>
      <c r="G849" s="118" t="s">
        <v>19721</v>
      </c>
      <c r="H849" s="121">
        <v>6542357</v>
      </c>
      <c r="I849" s="120">
        <v>46038</v>
      </c>
      <c r="J849" s="117"/>
      <c r="K849" s="117"/>
      <c r="L849" s="120">
        <v>46077</v>
      </c>
      <c r="M849" s="118" t="s">
        <v>21192</v>
      </c>
      <c r="N849" s="120">
        <v>46077</v>
      </c>
      <c r="O849" s="124" t="str">
        <f t="shared" si="13"/>
        <v>3941-6542357</v>
      </c>
      <c r="P849" t="str" cm="1">
        <f t="array" ref="P849">_xlfn.LET(_xlpm.s,_xlfn.SEQUENCE(25,1,0,1),_xlpm.off,CEILING(_xlpm.s/2,1)*IF(ISEVEN(_xlpm.s),1,-1),_xlpm.k,_xlfn.VSTACK($O849,VALUE($F849)&amp;($H849+_xlpm.off)),_xlpm.r,_xlfn.XLOOKUP(_xlpm.k,Table1[Column1],Table1[Column1],""),_xlpm.h,_xlfn._xlws.FILTER(_xlpm.r,_xlpm.r&lt;&gt;"",""),IFERROR(INDEX(_xlpm.h,1),""))</f>
        <v/>
      </c>
    </row>
    <row r="850" spans="1:16" x14ac:dyDescent="0.2">
      <c r="A850" s="117">
        <v>848</v>
      </c>
      <c r="B850" s="117">
        <v>510015</v>
      </c>
      <c r="C850" s="118" t="s">
        <v>20977</v>
      </c>
      <c r="D850" s="118" t="s">
        <v>18508</v>
      </c>
      <c r="E850" s="118" t="s">
        <v>20980</v>
      </c>
      <c r="F850" s="118">
        <v>3107</v>
      </c>
      <c r="G850" s="118" t="s">
        <v>19692</v>
      </c>
      <c r="H850" s="121">
        <v>1007519</v>
      </c>
      <c r="I850" s="120">
        <v>46035</v>
      </c>
      <c r="J850" s="117"/>
      <c r="K850" s="117"/>
      <c r="L850" s="120">
        <v>46077</v>
      </c>
      <c r="M850" s="118" t="s">
        <v>21192</v>
      </c>
      <c r="N850" s="120">
        <v>46077</v>
      </c>
      <c r="O850" s="124" t="str">
        <f t="shared" si="13"/>
        <v>3107-1007519</v>
      </c>
      <c r="P850" t="str" cm="1">
        <f t="array" ref="P850">_xlfn.LET(_xlpm.s,_xlfn.SEQUENCE(25,1,0,1),_xlpm.off,CEILING(_xlpm.s/2,1)*IF(ISEVEN(_xlpm.s),1,-1),_xlpm.k,_xlfn.VSTACK($O850,VALUE($F850)&amp;($H850+_xlpm.off)),_xlpm.r,_xlfn.XLOOKUP(_xlpm.k,Table1[Column1],Table1[Column1],""),_xlpm.h,_xlfn._xlws.FILTER(_xlpm.r,_xlpm.r&lt;&gt;"",""),IFERROR(INDEX(_xlpm.h,1),""))</f>
        <v/>
      </c>
    </row>
    <row r="851" spans="1:16" x14ac:dyDescent="0.2">
      <c r="A851" s="117">
        <v>849</v>
      </c>
      <c r="B851" s="117">
        <v>510015</v>
      </c>
      <c r="C851" s="118" t="s">
        <v>20977</v>
      </c>
      <c r="D851" s="118" t="s">
        <v>18508</v>
      </c>
      <c r="E851" s="118" t="s">
        <v>20980</v>
      </c>
      <c r="F851" s="118">
        <v>3108</v>
      </c>
      <c r="G851" s="118" t="s">
        <v>19693</v>
      </c>
      <c r="H851" s="121">
        <v>756000</v>
      </c>
      <c r="I851" s="120">
        <v>46035</v>
      </c>
      <c r="J851" s="117"/>
      <c r="K851" s="117"/>
      <c r="L851" s="120">
        <v>46077</v>
      </c>
      <c r="M851" s="118" t="s">
        <v>21192</v>
      </c>
      <c r="N851" s="120">
        <v>46077</v>
      </c>
      <c r="O851" s="124" t="str">
        <f t="shared" si="13"/>
        <v>3108-756000</v>
      </c>
      <c r="P851" t="str" cm="1">
        <f t="array" ref="P851">_xlfn.LET(_xlpm.s,_xlfn.SEQUENCE(25,1,0,1),_xlpm.off,CEILING(_xlpm.s/2,1)*IF(ISEVEN(_xlpm.s),1,-1),_xlpm.k,_xlfn.VSTACK($O851,VALUE($F851)&amp;($H851+_xlpm.off)),_xlpm.r,_xlfn.XLOOKUP(_xlpm.k,Table1[Column1],Table1[Column1],""),_xlpm.h,_xlfn._xlws.FILTER(_xlpm.r,_xlpm.r&lt;&gt;"",""),IFERROR(INDEX(_xlpm.h,1),""))</f>
        <v/>
      </c>
    </row>
    <row r="852" spans="1:16" x14ac:dyDescent="0.2">
      <c r="A852" s="117">
        <v>850</v>
      </c>
      <c r="B852" s="117">
        <v>510016</v>
      </c>
      <c r="C852" s="118" t="s">
        <v>20977</v>
      </c>
      <c r="D852" s="118" t="s">
        <v>18508</v>
      </c>
      <c r="E852" s="118" t="s">
        <v>20980</v>
      </c>
      <c r="F852" s="118">
        <v>1379</v>
      </c>
      <c r="G852" s="118" t="s">
        <v>19660</v>
      </c>
      <c r="H852" s="121">
        <v>6169365</v>
      </c>
      <c r="I852" s="120">
        <v>46031</v>
      </c>
      <c r="J852" s="117"/>
      <c r="K852" s="117"/>
      <c r="L852" s="120">
        <v>46077</v>
      </c>
      <c r="M852" s="118" t="s">
        <v>21192</v>
      </c>
      <c r="N852" s="120">
        <v>46077</v>
      </c>
      <c r="O852" s="124" t="str">
        <f t="shared" si="13"/>
        <v>1379-6169365</v>
      </c>
      <c r="P852" t="str" cm="1">
        <f t="array" ref="P852">_xlfn.LET(_xlpm.s,_xlfn.SEQUENCE(25,1,0,1),_xlpm.off,CEILING(_xlpm.s/2,1)*IF(ISEVEN(_xlpm.s),1,-1),_xlpm.k,_xlfn.VSTACK($O852,VALUE($F852)&amp;($H852+_xlpm.off)),_xlpm.r,_xlfn.XLOOKUP(_xlpm.k,Table1[Column1],Table1[Column1],""),_xlpm.h,_xlfn._xlws.FILTER(_xlpm.r,_xlpm.r&lt;&gt;"",""),IFERROR(INDEX(_xlpm.h,1),""))</f>
        <v/>
      </c>
    </row>
    <row r="853" spans="1:16" x14ac:dyDescent="0.2">
      <c r="A853" s="117">
        <v>851</v>
      </c>
      <c r="B853" s="117">
        <v>510016</v>
      </c>
      <c r="C853" s="118" t="s">
        <v>20977</v>
      </c>
      <c r="D853" s="118" t="s">
        <v>18508</v>
      </c>
      <c r="E853" s="118" t="s">
        <v>20980</v>
      </c>
      <c r="F853" s="118">
        <v>1380</v>
      </c>
      <c r="G853" s="118" t="s">
        <v>19661</v>
      </c>
      <c r="H853" s="121">
        <v>2128086</v>
      </c>
      <c r="I853" s="120">
        <v>46031</v>
      </c>
      <c r="J853" s="117"/>
      <c r="K853" s="117"/>
      <c r="L853" s="120">
        <v>46077</v>
      </c>
      <c r="M853" s="118" t="s">
        <v>21192</v>
      </c>
      <c r="N853" s="120">
        <v>46077</v>
      </c>
      <c r="O853" s="124" t="str">
        <f t="shared" si="13"/>
        <v>1380-2128086</v>
      </c>
      <c r="P853" t="str" cm="1">
        <f t="array" ref="P853">_xlfn.LET(_xlpm.s,_xlfn.SEQUENCE(25,1,0,1),_xlpm.off,CEILING(_xlpm.s/2,1)*IF(ISEVEN(_xlpm.s),1,-1),_xlpm.k,_xlfn.VSTACK($O853,VALUE($F853)&amp;($H853+_xlpm.off)),_xlpm.r,_xlfn.XLOOKUP(_xlpm.k,Table1[Column1],Table1[Column1],""),_xlpm.h,_xlfn._xlws.FILTER(_xlpm.r,_xlpm.r&lt;&gt;"",""),IFERROR(INDEX(_xlpm.h,1),""))</f>
        <v/>
      </c>
    </row>
    <row r="854" spans="1:16" x14ac:dyDescent="0.2">
      <c r="A854" s="117">
        <v>852</v>
      </c>
      <c r="B854" s="117">
        <v>510016</v>
      </c>
      <c r="C854" s="118" t="s">
        <v>20977</v>
      </c>
      <c r="D854" s="118" t="s">
        <v>18508</v>
      </c>
      <c r="E854" s="118" t="s">
        <v>20980</v>
      </c>
      <c r="F854" s="118">
        <v>1381</v>
      </c>
      <c r="G854" s="118" t="s">
        <v>19662</v>
      </c>
      <c r="H854" s="121">
        <v>1968273</v>
      </c>
      <c r="I854" s="120">
        <v>46031</v>
      </c>
      <c r="J854" s="117"/>
      <c r="K854" s="117"/>
      <c r="L854" s="120">
        <v>46077</v>
      </c>
      <c r="M854" s="118" t="s">
        <v>21192</v>
      </c>
      <c r="N854" s="120">
        <v>46077</v>
      </c>
      <c r="O854" s="124" t="str">
        <f t="shared" si="13"/>
        <v>1381-1968273</v>
      </c>
      <c r="P854" t="str" cm="1">
        <f t="array" ref="P854">_xlfn.LET(_xlpm.s,_xlfn.SEQUENCE(25,1,0,1),_xlpm.off,CEILING(_xlpm.s/2,1)*IF(ISEVEN(_xlpm.s),1,-1),_xlpm.k,_xlfn.VSTACK($O854,VALUE($F854)&amp;($H854+_xlpm.off)),_xlpm.r,_xlfn.XLOOKUP(_xlpm.k,Table1[Column1],Table1[Column1],""),_xlpm.h,_xlfn._xlws.FILTER(_xlpm.r,_xlpm.r&lt;&gt;"",""),IFERROR(INDEX(_xlpm.h,1),""))</f>
        <v/>
      </c>
    </row>
    <row r="855" spans="1:16" x14ac:dyDescent="0.2">
      <c r="A855" s="117">
        <v>853</v>
      </c>
      <c r="B855" s="117">
        <v>510016</v>
      </c>
      <c r="C855" s="118" t="s">
        <v>20977</v>
      </c>
      <c r="D855" s="118" t="s">
        <v>18508</v>
      </c>
      <c r="E855" s="118" t="s">
        <v>20980</v>
      </c>
      <c r="F855" s="118">
        <v>2016</v>
      </c>
      <c r="G855" s="118" t="s">
        <v>19675</v>
      </c>
      <c r="H855" s="121">
        <v>2369115</v>
      </c>
      <c r="I855" s="120">
        <v>46034</v>
      </c>
      <c r="J855" s="117"/>
      <c r="K855" s="117"/>
      <c r="L855" s="120">
        <v>46077</v>
      </c>
      <c r="M855" s="118" t="s">
        <v>21192</v>
      </c>
      <c r="N855" s="120">
        <v>46077</v>
      </c>
      <c r="O855" s="124" t="str">
        <f t="shared" si="13"/>
        <v>2016-2369115</v>
      </c>
      <c r="P855" t="str" cm="1">
        <f t="array" ref="P855">_xlfn.LET(_xlpm.s,_xlfn.SEQUENCE(25,1,0,1),_xlpm.off,CEILING(_xlpm.s/2,1)*IF(ISEVEN(_xlpm.s),1,-1),_xlpm.k,_xlfn.VSTACK($O855,VALUE($F855)&amp;($H855+_xlpm.off)),_xlpm.r,_xlfn.XLOOKUP(_xlpm.k,Table1[Column1],Table1[Column1],""),_xlpm.h,_xlfn._xlws.FILTER(_xlpm.r,_xlpm.r&lt;&gt;"",""),IFERROR(INDEX(_xlpm.h,1),""))</f>
        <v/>
      </c>
    </row>
    <row r="856" spans="1:16" x14ac:dyDescent="0.2">
      <c r="A856" s="117">
        <v>854</v>
      </c>
      <c r="B856" s="117">
        <v>510016</v>
      </c>
      <c r="C856" s="118" t="s">
        <v>20977</v>
      </c>
      <c r="D856" s="118" t="s">
        <v>18508</v>
      </c>
      <c r="E856" s="118" t="s">
        <v>20980</v>
      </c>
      <c r="F856" s="118">
        <v>3940</v>
      </c>
      <c r="G856" s="118" t="s">
        <v>19720</v>
      </c>
      <c r="H856" s="121">
        <v>4372097</v>
      </c>
      <c r="I856" s="120">
        <v>46041</v>
      </c>
      <c r="J856" s="117"/>
      <c r="K856" s="117"/>
      <c r="L856" s="120">
        <v>46077</v>
      </c>
      <c r="M856" s="118" t="s">
        <v>21192</v>
      </c>
      <c r="N856" s="120">
        <v>46077</v>
      </c>
      <c r="O856" s="124" t="str">
        <f t="shared" si="13"/>
        <v>3940-4372097</v>
      </c>
      <c r="P856" t="str" cm="1">
        <f t="array" ref="P856">_xlfn.LET(_xlpm.s,_xlfn.SEQUENCE(25,1,0,1),_xlpm.off,CEILING(_xlpm.s/2,1)*IF(ISEVEN(_xlpm.s),1,-1),_xlpm.k,_xlfn.VSTACK($O856,VALUE($F856)&amp;($H856+_xlpm.off)),_xlpm.r,_xlfn.XLOOKUP(_xlpm.k,Table1[Column1],Table1[Column1],""),_xlpm.h,_xlfn._xlws.FILTER(_xlpm.r,_xlpm.r&lt;&gt;"",""),IFERROR(INDEX(_xlpm.h,1),""))</f>
        <v/>
      </c>
    </row>
    <row r="857" spans="1:16" x14ac:dyDescent="0.2">
      <c r="A857" s="117">
        <v>855</v>
      </c>
      <c r="B857" s="117">
        <v>510016</v>
      </c>
      <c r="C857" s="118" t="s">
        <v>20977</v>
      </c>
      <c r="D857" s="118" t="s">
        <v>18508</v>
      </c>
      <c r="E857" s="118" t="s">
        <v>20980</v>
      </c>
      <c r="F857" s="118">
        <v>3939</v>
      </c>
      <c r="G857" s="118" t="s">
        <v>19719</v>
      </c>
      <c r="H857" s="121">
        <v>2743200</v>
      </c>
      <c r="I857" s="120">
        <v>46041</v>
      </c>
      <c r="J857" s="117"/>
      <c r="K857" s="117"/>
      <c r="L857" s="120">
        <v>46077</v>
      </c>
      <c r="M857" s="118" t="s">
        <v>21192</v>
      </c>
      <c r="N857" s="120">
        <v>46077</v>
      </c>
      <c r="O857" s="124" t="str">
        <f t="shared" si="13"/>
        <v>3939-2743200</v>
      </c>
      <c r="P857" t="str" cm="1">
        <f t="array" ref="P857">_xlfn.LET(_xlpm.s,_xlfn.SEQUENCE(25,1,0,1),_xlpm.off,CEILING(_xlpm.s/2,1)*IF(ISEVEN(_xlpm.s),1,-1),_xlpm.k,_xlfn.VSTACK($O857,VALUE($F857)&amp;($H857+_xlpm.off)),_xlpm.r,_xlfn.XLOOKUP(_xlpm.k,Table1[Column1],Table1[Column1],""),_xlpm.h,_xlfn._xlws.FILTER(_xlpm.r,_xlpm.r&lt;&gt;"",""),IFERROR(INDEX(_xlpm.h,1),""))</f>
        <v/>
      </c>
    </row>
    <row r="858" spans="1:16" x14ac:dyDescent="0.2">
      <c r="A858" s="117">
        <v>856</v>
      </c>
      <c r="B858" s="117">
        <v>510017</v>
      </c>
      <c r="C858" s="118" t="s">
        <v>20977</v>
      </c>
      <c r="D858" s="118" t="s">
        <v>18508</v>
      </c>
      <c r="E858" s="118" t="s">
        <v>20980</v>
      </c>
      <c r="F858" s="118">
        <v>1383</v>
      </c>
      <c r="G858" s="118" t="s">
        <v>19664</v>
      </c>
      <c r="H858" s="121">
        <v>1968273</v>
      </c>
      <c r="I858" s="120">
        <v>46029</v>
      </c>
      <c r="J858" s="117"/>
      <c r="K858" s="117"/>
      <c r="L858" s="120">
        <v>46077</v>
      </c>
      <c r="M858" s="118" t="s">
        <v>21192</v>
      </c>
      <c r="N858" s="120">
        <v>46077</v>
      </c>
      <c r="O858" s="124" t="str">
        <f t="shared" si="13"/>
        <v>1383-1968273</v>
      </c>
      <c r="P858" t="str" cm="1">
        <f t="array" ref="P858">_xlfn.LET(_xlpm.s,_xlfn.SEQUENCE(25,1,0,1),_xlpm.off,CEILING(_xlpm.s/2,1)*IF(ISEVEN(_xlpm.s),1,-1),_xlpm.k,_xlfn.VSTACK($O858,VALUE($F858)&amp;($H858+_xlpm.off)),_xlpm.r,_xlfn.XLOOKUP(_xlpm.k,Table1[Column1],Table1[Column1],""),_xlpm.h,_xlfn._xlws.FILTER(_xlpm.r,_xlpm.r&lt;&gt;"",""),IFERROR(INDEX(_xlpm.h,1),""))</f>
        <v/>
      </c>
    </row>
    <row r="859" spans="1:16" x14ac:dyDescent="0.2">
      <c r="A859" s="117">
        <v>857</v>
      </c>
      <c r="B859" s="117">
        <v>510017</v>
      </c>
      <c r="C859" s="118" t="s">
        <v>20977</v>
      </c>
      <c r="D859" s="118" t="s">
        <v>18508</v>
      </c>
      <c r="E859" s="118" t="s">
        <v>20980</v>
      </c>
      <c r="F859" s="118">
        <v>2014</v>
      </c>
      <c r="G859" s="118" t="s">
        <v>19673</v>
      </c>
      <c r="H859" s="121">
        <v>3394130</v>
      </c>
      <c r="I859" s="120">
        <v>46032</v>
      </c>
      <c r="J859" s="117"/>
      <c r="K859" s="117"/>
      <c r="L859" s="120">
        <v>46077</v>
      </c>
      <c r="M859" s="118" t="s">
        <v>21192</v>
      </c>
      <c r="N859" s="120">
        <v>46077</v>
      </c>
      <c r="O859" s="124" t="str">
        <f t="shared" si="13"/>
        <v>2014-3394130</v>
      </c>
      <c r="P859" t="str" cm="1">
        <f t="array" ref="P859">_xlfn.LET(_xlpm.s,_xlfn.SEQUENCE(25,1,0,1),_xlpm.off,CEILING(_xlpm.s/2,1)*IF(ISEVEN(_xlpm.s),1,-1),_xlpm.k,_xlfn.VSTACK($O859,VALUE($F859)&amp;($H859+_xlpm.off)),_xlpm.r,_xlfn.XLOOKUP(_xlpm.k,Table1[Column1],Table1[Column1],""),_xlpm.h,_xlfn._xlws.FILTER(_xlpm.r,_xlpm.r&lt;&gt;"",""),IFERROR(INDEX(_xlpm.h,1),""))</f>
        <v/>
      </c>
    </row>
    <row r="860" spans="1:16" x14ac:dyDescent="0.2">
      <c r="A860" s="117">
        <v>858</v>
      </c>
      <c r="B860" s="117">
        <v>510017</v>
      </c>
      <c r="C860" s="118" t="s">
        <v>20977</v>
      </c>
      <c r="D860" s="118" t="s">
        <v>18508</v>
      </c>
      <c r="E860" s="118" t="s">
        <v>20980</v>
      </c>
      <c r="F860" s="118">
        <v>2015</v>
      </c>
      <c r="G860" s="118" t="s">
        <v>19674</v>
      </c>
      <c r="H860" s="121">
        <v>2186055</v>
      </c>
      <c r="I860" s="120">
        <v>46032</v>
      </c>
      <c r="J860" s="117"/>
      <c r="K860" s="117"/>
      <c r="L860" s="120">
        <v>46077</v>
      </c>
      <c r="M860" s="118" t="s">
        <v>21192</v>
      </c>
      <c r="N860" s="120">
        <v>46077</v>
      </c>
      <c r="O860" s="124" t="str">
        <f t="shared" si="13"/>
        <v>2015-2186055</v>
      </c>
      <c r="P860" t="str" cm="1">
        <f t="array" ref="P860">_xlfn.LET(_xlpm.s,_xlfn.SEQUENCE(25,1,0,1),_xlpm.off,CEILING(_xlpm.s/2,1)*IF(ISEVEN(_xlpm.s),1,-1),_xlpm.k,_xlfn.VSTACK($O860,VALUE($F860)&amp;($H860+_xlpm.off)),_xlpm.r,_xlfn.XLOOKUP(_xlpm.k,Table1[Column1],Table1[Column1],""),_xlpm.h,_xlfn._xlws.FILTER(_xlpm.r,_xlpm.r&lt;&gt;"",""),IFERROR(INDEX(_xlpm.h,1),""))</f>
        <v/>
      </c>
    </row>
    <row r="861" spans="1:16" x14ac:dyDescent="0.2">
      <c r="A861" s="117">
        <v>859</v>
      </c>
      <c r="B861" s="117">
        <v>510017</v>
      </c>
      <c r="C861" s="118" t="s">
        <v>20977</v>
      </c>
      <c r="D861" s="118" t="s">
        <v>18508</v>
      </c>
      <c r="E861" s="118" t="s">
        <v>20980</v>
      </c>
      <c r="F861" s="118">
        <v>3116</v>
      </c>
      <c r="G861" s="118" t="s">
        <v>19701</v>
      </c>
      <c r="H861" s="121">
        <v>1007519</v>
      </c>
      <c r="I861" s="120">
        <v>46036</v>
      </c>
      <c r="J861" s="117"/>
      <c r="K861" s="117"/>
      <c r="L861" s="120">
        <v>46077</v>
      </c>
      <c r="M861" s="118" t="s">
        <v>21192</v>
      </c>
      <c r="N861" s="120">
        <v>46077</v>
      </c>
      <c r="O861" s="124" t="str">
        <f t="shared" si="13"/>
        <v>3116-1007519</v>
      </c>
      <c r="P861" t="str" cm="1">
        <f t="array" ref="P861">_xlfn.LET(_xlpm.s,_xlfn.SEQUENCE(25,1,0,1),_xlpm.off,CEILING(_xlpm.s/2,1)*IF(ISEVEN(_xlpm.s),1,-1),_xlpm.k,_xlfn.VSTACK($O861,VALUE($F861)&amp;($H861+_xlpm.off)),_xlpm.r,_xlfn.XLOOKUP(_xlpm.k,Table1[Column1],Table1[Column1],""),_xlpm.h,_xlfn._xlws.FILTER(_xlpm.r,_xlpm.r&lt;&gt;"",""),IFERROR(INDEX(_xlpm.h,1),""))</f>
        <v/>
      </c>
    </row>
    <row r="862" spans="1:16" x14ac:dyDescent="0.2">
      <c r="A862" s="117">
        <v>860</v>
      </c>
      <c r="B862" s="117">
        <v>510017</v>
      </c>
      <c r="C862" s="118" t="s">
        <v>20977</v>
      </c>
      <c r="D862" s="118" t="s">
        <v>18508</v>
      </c>
      <c r="E862" s="118" t="s">
        <v>20980</v>
      </c>
      <c r="F862" s="118">
        <v>3938</v>
      </c>
      <c r="G862" s="118" t="s">
        <v>19718</v>
      </c>
      <c r="H862" s="121">
        <v>8751807</v>
      </c>
      <c r="I862" s="120">
        <v>46039</v>
      </c>
      <c r="J862" s="117"/>
      <c r="K862" s="117"/>
      <c r="L862" s="120">
        <v>46077</v>
      </c>
      <c r="M862" s="118" t="s">
        <v>21192</v>
      </c>
      <c r="N862" s="120">
        <v>46077</v>
      </c>
      <c r="O862" s="124" t="str">
        <f t="shared" si="13"/>
        <v>3938-8751807</v>
      </c>
      <c r="P862" t="str" cm="1">
        <f t="array" ref="P862">_xlfn.LET(_xlpm.s,_xlfn.SEQUENCE(25,1,0,1),_xlpm.off,CEILING(_xlpm.s/2,1)*IF(ISEVEN(_xlpm.s),1,-1),_xlpm.k,_xlfn.VSTACK($O862,VALUE($F862)&amp;($H862+_xlpm.off)),_xlpm.r,_xlfn.XLOOKUP(_xlpm.k,Table1[Column1],Table1[Column1],""),_xlpm.h,_xlfn._xlws.FILTER(_xlpm.r,_xlpm.r&lt;&gt;"",""),IFERROR(INDEX(_xlpm.h,1),""))</f>
        <v/>
      </c>
    </row>
    <row r="863" spans="1:16" x14ac:dyDescent="0.2">
      <c r="A863" s="117">
        <v>861</v>
      </c>
      <c r="B863" s="117">
        <v>510017</v>
      </c>
      <c r="C863" s="118" t="s">
        <v>20977</v>
      </c>
      <c r="D863" s="118" t="s">
        <v>18508</v>
      </c>
      <c r="E863" s="118" t="s">
        <v>20980</v>
      </c>
      <c r="F863" s="118">
        <v>1382</v>
      </c>
      <c r="G863" s="118" t="s">
        <v>19663</v>
      </c>
      <c r="H863" s="121">
        <v>1790519</v>
      </c>
      <c r="I863" s="120">
        <v>46029</v>
      </c>
      <c r="J863" s="117"/>
      <c r="K863" s="117"/>
      <c r="L863" s="120">
        <v>46077</v>
      </c>
      <c r="M863" s="118" t="s">
        <v>21192</v>
      </c>
      <c r="N863" s="120">
        <v>46077</v>
      </c>
      <c r="O863" s="124" t="str">
        <f t="shared" si="13"/>
        <v>1382-1790519</v>
      </c>
      <c r="P863" t="str" cm="1">
        <f t="array" ref="P863">_xlfn.LET(_xlpm.s,_xlfn.SEQUENCE(25,1,0,1),_xlpm.off,CEILING(_xlpm.s/2,1)*IF(ISEVEN(_xlpm.s),1,-1),_xlpm.k,_xlfn.VSTACK($O863,VALUE($F863)&amp;($H863+_xlpm.off)),_xlpm.r,_xlfn.XLOOKUP(_xlpm.k,Table1[Column1],Table1[Column1],""),_xlpm.h,_xlfn._xlws.FILTER(_xlpm.r,_xlpm.r&lt;&gt;"",""),IFERROR(INDEX(_xlpm.h,1),""))</f>
        <v/>
      </c>
    </row>
    <row r="864" spans="1:16" x14ac:dyDescent="0.2">
      <c r="A864" s="117">
        <v>862</v>
      </c>
      <c r="B864" s="117">
        <v>510018</v>
      </c>
      <c r="C864" s="118" t="s">
        <v>20977</v>
      </c>
      <c r="D864" s="118" t="s">
        <v>18508</v>
      </c>
      <c r="E864" s="118" t="s">
        <v>20980</v>
      </c>
      <c r="F864" s="118">
        <v>3118</v>
      </c>
      <c r="G864" s="118" t="s">
        <v>19703</v>
      </c>
      <c r="H864" s="121">
        <v>4201092</v>
      </c>
      <c r="I864" s="120">
        <v>46036</v>
      </c>
      <c r="J864" s="117"/>
      <c r="K864" s="117"/>
      <c r="L864" s="120">
        <v>46077</v>
      </c>
      <c r="M864" s="118" t="s">
        <v>21192</v>
      </c>
      <c r="N864" s="120">
        <v>46077</v>
      </c>
      <c r="O864" s="124" t="str">
        <f t="shared" si="13"/>
        <v>3118-4201092</v>
      </c>
      <c r="P864" t="str" cm="1">
        <f t="array" ref="P864">_xlfn.LET(_xlpm.s,_xlfn.SEQUENCE(25,1,0,1),_xlpm.off,CEILING(_xlpm.s/2,1)*IF(ISEVEN(_xlpm.s),1,-1),_xlpm.k,_xlfn.VSTACK($O864,VALUE($F864)&amp;($H864+_xlpm.off)),_xlpm.r,_xlfn.XLOOKUP(_xlpm.k,Table1[Column1],Table1[Column1],""),_xlpm.h,_xlfn._xlws.FILTER(_xlpm.r,_xlpm.r&lt;&gt;"",""),IFERROR(INDEX(_xlpm.h,1),""))</f>
        <v/>
      </c>
    </row>
    <row r="865" spans="1:16" x14ac:dyDescent="0.2">
      <c r="A865" s="117">
        <v>863</v>
      </c>
      <c r="B865" s="117">
        <v>510018</v>
      </c>
      <c r="C865" s="118" t="s">
        <v>20977</v>
      </c>
      <c r="D865" s="118" t="s">
        <v>18508</v>
      </c>
      <c r="E865" s="118" t="s">
        <v>20980</v>
      </c>
      <c r="F865" s="118">
        <v>3119</v>
      </c>
      <c r="G865" s="118" t="s">
        <v>19704</v>
      </c>
      <c r="H865" s="121">
        <v>1586115</v>
      </c>
      <c r="I865" s="120">
        <v>46036</v>
      </c>
      <c r="J865" s="117"/>
      <c r="K865" s="117"/>
      <c r="L865" s="120">
        <v>46077</v>
      </c>
      <c r="M865" s="118" t="s">
        <v>21192</v>
      </c>
      <c r="N865" s="120">
        <v>46077</v>
      </c>
      <c r="O865" s="124" t="str">
        <f t="shared" si="13"/>
        <v>3119-1586115</v>
      </c>
      <c r="P865" t="str" cm="1">
        <f t="array" ref="P865">_xlfn.LET(_xlpm.s,_xlfn.SEQUENCE(25,1,0,1),_xlpm.off,CEILING(_xlpm.s/2,1)*IF(ISEVEN(_xlpm.s),1,-1),_xlpm.k,_xlfn.VSTACK($O865,VALUE($F865)&amp;($H865+_xlpm.off)),_xlpm.r,_xlfn.XLOOKUP(_xlpm.k,Table1[Column1],Table1[Column1],""),_xlpm.h,_xlfn._xlws.FILTER(_xlpm.r,_xlpm.r&lt;&gt;"",""),IFERROR(INDEX(_xlpm.h,1),""))</f>
        <v/>
      </c>
    </row>
    <row r="866" spans="1:16" x14ac:dyDescent="0.2">
      <c r="A866" s="117">
        <v>864</v>
      </c>
      <c r="B866" s="117">
        <v>510018</v>
      </c>
      <c r="C866" s="118" t="s">
        <v>20977</v>
      </c>
      <c r="D866" s="118" t="s">
        <v>18508</v>
      </c>
      <c r="E866" s="118" t="s">
        <v>20980</v>
      </c>
      <c r="F866" s="118">
        <v>3120</v>
      </c>
      <c r="G866" s="118" t="s">
        <v>19705</v>
      </c>
      <c r="H866" s="121">
        <v>1896912</v>
      </c>
      <c r="I866" s="120">
        <v>46036</v>
      </c>
      <c r="J866" s="117"/>
      <c r="K866" s="117"/>
      <c r="L866" s="120">
        <v>46077</v>
      </c>
      <c r="M866" s="118" t="s">
        <v>21192</v>
      </c>
      <c r="N866" s="120">
        <v>46077</v>
      </c>
      <c r="O866" s="124" t="str">
        <f t="shared" si="13"/>
        <v>3120-1896912</v>
      </c>
      <c r="P866" t="str" cm="1">
        <f t="array" ref="P866">_xlfn.LET(_xlpm.s,_xlfn.SEQUENCE(25,1,0,1),_xlpm.off,CEILING(_xlpm.s/2,1)*IF(ISEVEN(_xlpm.s),1,-1),_xlpm.k,_xlfn.VSTACK($O866,VALUE($F866)&amp;($H866+_xlpm.off)),_xlpm.r,_xlfn.XLOOKUP(_xlpm.k,Table1[Column1],Table1[Column1],""),_xlpm.h,_xlfn._xlws.FILTER(_xlpm.r,_xlpm.r&lt;&gt;"",""),IFERROR(INDEX(_xlpm.h,1),""))</f>
        <v/>
      </c>
    </row>
    <row r="867" spans="1:16" x14ac:dyDescent="0.2">
      <c r="A867" s="117">
        <v>865</v>
      </c>
      <c r="B867" s="117">
        <v>510018</v>
      </c>
      <c r="C867" s="118" t="s">
        <v>20977</v>
      </c>
      <c r="D867" s="118" t="s">
        <v>18508</v>
      </c>
      <c r="E867" s="118" t="s">
        <v>20980</v>
      </c>
      <c r="F867" s="118">
        <v>5168</v>
      </c>
      <c r="G867" s="118" t="s">
        <v>19728</v>
      </c>
      <c r="H867" s="121">
        <v>783000</v>
      </c>
      <c r="I867" s="120">
        <v>46042</v>
      </c>
      <c r="J867" s="117"/>
      <c r="K867" s="117"/>
      <c r="L867" s="120">
        <v>46077</v>
      </c>
      <c r="M867" s="118" t="s">
        <v>21192</v>
      </c>
      <c r="N867" s="120">
        <v>46077</v>
      </c>
      <c r="O867" s="124" t="str">
        <f t="shared" si="13"/>
        <v>5168-783000</v>
      </c>
      <c r="P867" t="str" cm="1">
        <f t="array" ref="P867">_xlfn.LET(_xlpm.s,_xlfn.SEQUENCE(25,1,0,1),_xlpm.off,CEILING(_xlpm.s/2,1)*IF(ISEVEN(_xlpm.s),1,-1),_xlpm.k,_xlfn.VSTACK($O867,VALUE($F867)&amp;($H867+_xlpm.off)),_xlpm.r,_xlfn.XLOOKUP(_xlpm.k,Table1[Column1],Table1[Column1],""),_xlpm.h,_xlfn._xlws.FILTER(_xlpm.r,_xlpm.r&lt;&gt;"",""),IFERROR(INDEX(_xlpm.h,1),""))</f>
        <v/>
      </c>
    </row>
    <row r="868" spans="1:16" x14ac:dyDescent="0.2">
      <c r="A868" s="117">
        <v>866</v>
      </c>
      <c r="B868" s="117">
        <v>510018</v>
      </c>
      <c r="C868" s="118" t="s">
        <v>20977</v>
      </c>
      <c r="D868" s="118" t="s">
        <v>18508</v>
      </c>
      <c r="E868" s="118" t="s">
        <v>20980</v>
      </c>
      <c r="F868" s="118">
        <v>5169</v>
      </c>
      <c r="G868" s="118" t="s">
        <v>19729</v>
      </c>
      <c r="H868" s="121">
        <v>4791339</v>
      </c>
      <c r="I868" s="120">
        <v>46042</v>
      </c>
      <c r="J868" s="117"/>
      <c r="K868" s="117"/>
      <c r="L868" s="120">
        <v>46077</v>
      </c>
      <c r="M868" s="118" t="s">
        <v>21192</v>
      </c>
      <c r="N868" s="120">
        <v>46077</v>
      </c>
      <c r="O868" s="124" t="str">
        <f t="shared" ref="O868:O931" si="14">VALUE(F868)&amp;-H868</f>
        <v>5169-4791339</v>
      </c>
      <c r="P868" t="str" cm="1">
        <f t="array" ref="P868">_xlfn.LET(_xlpm.s,_xlfn.SEQUENCE(25,1,0,1),_xlpm.off,CEILING(_xlpm.s/2,1)*IF(ISEVEN(_xlpm.s),1,-1),_xlpm.k,_xlfn.VSTACK($O868,VALUE($F868)&amp;($H868+_xlpm.off)),_xlpm.r,_xlfn.XLOOKUP(_xlpm.k,Table1[Column1],Table1[Column1],""),_xlpm.h,_xlfn._xlws.FILTER(_xlpm.r,_xlpm.r&lt;&gt;"",""),IFERROR(INDEX(_xlpm.h,1),""))</f>
        <v/>
      </c>
    </row>
    <row r="869" spans="1:16" x14ac:dyDescent="0.2">
      <c r="A869" s="117">
        <v>867</v>
      </c>
      <c r="B869" s="117">
        <v>510018</v>
      </c>
      <c r="C869" s="118" t="s">
        <v>20977</v>
      </c>
      <c r="D869" s="118" t="s">
        <v>18508</v>
      </c>
      <c r="E869" s="118" t="s">
        <v>20980</v>
      </c>
      <c r="F869" s="118">
        <v>5171</v>
      </c>
      <c r="G869" s="118" t="s">
        <v>19731</v>
      </c>
      <c r="H869" s="121">
        <v>512271</v>
      </c>
      <c r="I869" s="120">
        <v>46042</v>
      </c>
      <c r="J869" s="117"/>
      <c r="K869" s="117"/>
      <c r="L869" s="120">
        <v>46077</v>
      </c>
      <c r="M869" s="118" t="s">
        <v>21192</v>
      </c>
      <c r="N869" s="120">
        <v>46077</v>
      </c>
      <c r="O869" s="124" t="str">
        <f t="shared" si="14"/>
        <v>5171-512271</v>
      </c>
      <c r="P869" t="str" cm="1">
        <f t="array" ref="P869">_xlfn.LET(_xlpm.s,_xlfn.SEQUENCE(25,1,0,1),_xlpm.off,CEILING(_xlpm.s/2,1)*IF(ISEVEN(_xlpm.s),1,-1),_xlpm.k,_xlfn.VSTACK($O869,VALUE($F869)&amp;($H869+_xlpm.off)),_xlpm.r,_xlfn.XLOOKUP(_xlpm.k,Table1[Column1],Table1[Column1],""),_xlpm.h,_xlfn._xlws.FILTER(_xlpm.r,_xlpm.r&lt;&gt;"",""),IFERROR(INDEX(_xlpm.h,1),""))</f>
        <v/>
      </c>
    </row>
    <row r="870" spans="1:16" x14ac:dyDescent="0.2">
      <c r="A870" s="117">
        <v>868</v>
      </c>
      <c r="B870" s="117">
        <v>510018</v>
      </c>
      <c r="C870" s="118" t="s">
        <v>20977</v>
      </c>
      <c r="D870" s="118" t="s">
        <v>18508</v>
      </c>
      <c r="E870" s="118" t="s">
        <v>20980</v>
      </c>
      <c r="F870" s="118">
        <v>5170</v>
      </c>
      <c r="G870" s="118" t="s">
        <v>19730</v>
      </c>
      <c r="H870" s="121">
        <v>2186055</v>
      </c>
      <c r="I870" s="120">
        <v>46042</v>
      </c>
      <c r="J870" s="117"/>
      <c r="K870" s="117"/>
      <c r="L870" s="120">
        <v>46077</v>
      </c>
      <c r="M870" s="118" t="s">
        <v>21192</v>
      </c>
      <c r="N870" s="120">
        <v>46077</v>
      </c>
      <c r="O870" s="124" t="str">
        <f t="shared" si="14"/>
        <v>5170-2186055</v>
      </c>
      <c r="P870" t="str" cm="1">
        <f t="array" ref="P870">_xlfn.LET(_xlpm.s,_xlfn.SEQUENCE(25,1,0,1),_xlpm.off,CEILING(_xlpm.s/2,1)*IF(ISEVEN(_xlpm.s),1,-1),_xlpm.k,_xlfn.VSTACK($O870,VALUE($F870)&amp;($H870+_xlpm.off)),_xlpm.r,_xlfn.XLOOKUP(_xlpm.k,Table1[Column1],Table1[Column1],""),_xlpm.h,_xlfn._xlws.FILTER(_xlpm.r,_xlpm.r&lt;&gt;"",""),IFERROR(INDEX(_xlpm.h,1),""))</f>
        <v/>
      </c>
    </row>
    <row r="871" spans="1:16" x14ac:dyDescent="0.2">
      <c r="A871" s="117">
        <v>869</v>
      </c>
      <c r="B871" s="117">
        <v>510019</v>
      </c>
      <c r="C871" s="118" t="s">
        <v>20977</v>
      </c>
      <c r="D871" s="118" t="s">
        <v>18508</v>
      </c>
      <c r="E871" s="118" t="s">
        <v>20980</v>
      </c>
      <c r="F871" s="118">
        <v>2020</v>
      </c>
      <c r="G871" s="118" t="s">
        <v>19679</v>
      </c>
      <c r="H871" s="121">
        <v>3727782</v>
      </c>
      <c r="I871" s="120">
        <v>46032</v>
      </c>
      <c r="J871" s="117"/>
      <c r="K871" s="117"/>
      <c r="L871" s="120">
        <v>46077</v>
      </c>
      <c r="M871" s="118" t="s">
        <v>21192</v>
      </c>
      <c r="N871" s="120">
        <v>46077</v>
      </c>
      <c r="O871" s="124" t="str">
        <f t="shared" si="14"/>
        <v>2020-3727782</v>
      </c>
      <c r="P871" t="str" cm="1">
        <f t="array" ref="P871">_xlfn.LET(_xlpm.s,_xlfn.SEQUENCE(25,1,0,1),_xlpm.off,CEILING(_xlpm.s/2,1)*IF(ISEVEN(_xlpm.s),1,-1),_xlpm.k,_xlfn.VSTACK($O871,VALUE($F871)&amp;($H871+_xlpm.off)),_xlpm.r,_xlfn.XLOOKUP(_xlpm.k,Table1[Column1],Table1[Column1],""),_xlpm.h,_xlfn._xlws.FILTER(_xlpm.r,_xlpm.r&lt;&gt;"",""),IFERROR(INDEX(_xlpm.h,1),""))</f>
        <v/>
      </c>
    </row>
    <row r="872" spans="1:16" x14ac:dyDescent="0.2">
      <c r="A872" s="117">
        <v>870</v>
      </c>
      <c r="B872" s="117">
        <v>510019</v>
      </c>
      <c r="C872" s="118" t="s">
        <v>20977</v>
      </c>
      <c r="D872" s="118" t="s">
        <v>18508</v>
      </c>
      <c r="E872" s="118" t="s">
        <v>20980</v>
      </c>
      <c r="F872" s="118">
        <v>2019</v>
      </c>
      <c r="G872" s="118" t="s">
        <v>19678</v>
      </c>
      <c r="H872" s="121">
        <v>5998361</v>
      </c>
      <c r="I872" s="120">
        <v>46032</v>
      </c>
      <c r="J872" s="117"/>
      <c r="K872" s="117"/>
      <c r="L872" s="120">
        <v>46077</v>
      </c>
      <c r="M872" s="118" t="s">
        <v>21192</v>
      </c>
      <c r="N872" s="120">
        <v>46077</v>
      </c>
      <c r="O872" s="124" t="str">
        <f t="shared" si="14"/>
        <v>2019-5998361</v>
      </c>
      <c r="P872" t="str" cm="1">
        <f t="array" ref="P872">_xlfn.LET(_xlpm.s,_xlfn.SEQUENCE(25,1,0,1),_xlpm.off,CEILING(_xlpm.s/2,1)*IF(ISEVEN(_xlpm.s),1,-1),_xlpm.k,_xlfn.VSTACK($O872,VALUE($F872)&amp;($H872+_xlpm.off)),_xlpm.r,_xlfn.XLOOKUP(_xlpm.k,Table1[Column1],Table1[Column1],""),_xlpm.h,_xlfn._xlws.FILTER(_xlpm.r,_xlpm.r&lt;&gt;"",""),IFERROR(INDEX(_xlpm.h,1),""))</f>
        <v/>
      </c>
    </row>
    <row r="873" spans="1:16" x14ac:dyDescent="0.2">
      <c r="A873" s="117">
        <v>871</v>
      </c>
      <c r="B873" s="117">
        <v>510019</v>
      </c>
      <c r="C873" s="118" t="s">
        <v>20977</v>
      </c>
      <c r="D873" s="118" t="s">
        <v>18508</v>
      </c>
      <c r="E873" s="118" t="s">
        <v>20980</v>
      </c>
      <c r="F873" s="118">
        <v>5167</v>
      </c>
      <c r="G873" s="118" t="s">
        <v>19727</v>
      </c>
      <c r="H873" s="121">
        <v>5207976</v>
      </c>
      <c r="I873" s="120">
        <v>46042</v>
      </c>
      <c r="J873" s="117"/>
      <c r="K873" s="117"/>
      <c r="L873" s="120">
        <v>46077</v>
      </c>
      <c r="M873" s="118" t="s">
        <v>21192</v>
      </c>
      <c r="N873" s="120">
        <v>46077</v>
      </c>
      <c r="O873" s="124" t="str">
        <f t="shared" si="14"/>
        <v>5167-5207976</v>
      </c>
      <c r="P873" t="str" cm="1">
        <f t="array" ref="P873">_xlfn.LET(_xlpm.s,_xlfn.SEQUENCE(25,1,0,1),_xlpm.off,CEILING(_xlpm.s/2,1)*IF(ISEVEN(_xlpm.s),1,-1),_xlpm.k,_xlfn.VSTACK($O873,VALUE($F873)&amp;($H873+_xlpm.off)),_xlpm.r,_xlfn.XLOOKUP(_xlpm.k,Table1[Column1],Table1[Column1],""),_xlpm.h,_xlfn._xlws.FILTER(_xlpm.r,_xlpm.r&lt;&gt;"",""),IFERROR(INDEX(_xlpm.h,1),""))</f>
        <v/>
      </c>
    </row>
    <row r="874" spans="1:16" x14ac:dyDescent="0.2">
      <c r="A874" s="117">
        <v>872</v>
      </c>
      <c r="B874" s="117">
        <v>510019</v>
      </c>
      <c r="C874" s="118" t="s">
        <v>20977</v>
      </c>
      <c r="D874" s="118" t="s">
        <v>18508</v>
      </c>
      <c r="E874" s="118" t="s">
        <v>20980</v>
      </c>
      <c r="F874" s="118">
        <v>3121</v>
      </c>
      <c r="G874" s="118" t="s">
        <v>19706</v>
      </c>
      <c r="H874" s="121">
        <v>1083956</v>
      </c>
      <c r="I874" s="120">
        <v>46035</v>
      </c>
      <c r="J874" s="117"/>
      <c r="K874" s="117"/>
      <c r="L874" s="120">
        <v>46077</v>
      </c>
      <c r="M874" s="118" t="s">
        <v>21192</v>
      </c>
      <c r="N874" s="120">
        <v>46077</v>
      </c>
      <c r="O874" s="124" t="str">
        <f t="shared" si="14"/>
        <v>3121-1083956</v>
      </c>
      <c r="P874" t="str" cm="1">
        <f t="array" ref="P874">_xlfn.LET(_xlpm.s,_xlfn.SEQUENCE(25,1,0,1),_xlpm.off,CEILING(_xlpm.s/2,1)*IF(ISEVEN(_xlpm.s),1,-1),_xlpm.k,_xlfn.VSTACK($O874,VALUE($F874)&amp;($H874+_xlpm.off)),_xlpm.r,_xlfn.XLOOKUP(_xlpm.k,Table1[Column1],Table1[Column1],""),_xlpm.h,_xlfn._xlws.FILTER(_xlpm.r,_xlpm.r&lt;&gt;"",""),IFERROR(INDEX(_xlpm.h,1),""))</f>
        <v/>
      </c>
    </row>
    <row r="875" spans="1:16" x14ac:dyDescent="0.2">
      <c r="A875" s="117">
        <v>873</v>
      </c>
      <c r="B875" s="117">
        <v>510019</v>
      </c>
      <c r="C875" s="118" t="s">
        <v>20977</v>
      </c>
      <c r="D875" s="118" t="s">
        <v>18508</v>
      </c>
      <c r="E875" s="118" t="s">
        <v>20980</v>
      </c>
      <c r="F875" s="118">
        <v>2010</v>
      </c>
      <c r="G875" s="118" t="s">
        <v>19669</v>
      </c>
      <c r="H875" s="121">
        <v>2186055</v>
      </c>
      <c r="I875" s="120">
        <v>46030</v>
      </c>
      <c r="J875" s="117"/>
      <c r="K875" s="117"/>
      <c r="L875" s="120">
        <v>46077</v>
      </c>
      <c r="M875" s="118" t="s">
        <v>21192</v>
      </c>
      <c r="N875" s="120">
        <v>46077</v>
      </c>
      <c r="O875" s="124" t="str">
        <f t="shared" si="14"/>
        <v>2010-2186055</v>
      </c>
      <c r="P875" t="str" cm="1">
        <f t="array" ref="P875">_xlfn.LET(_xlpm.s,_xlfn.SEQUENCE(25,1,0,1),_xlpm.off,CEILING(_xlpm.s/2,1)*IF(ISEVEN(_xlpm.s),1,-1),_xlpm.k,_xlfn.VSTACK($O875,VALUE($F875)&amp;($H875+_xlpm.off)),_xlpm.r,_xlfn.XLOOKUP(_xlpm.k,Table1[Column1],Table1[Column1],""),_xlpm.h,_xlfn._xlws.FILTER(_xlpm.r,_xlpm.r&lt;&gt;"",""),IFERROR(INDEX(_xlpm.h,1),""))</f>
        <v/>
      </c>
    </row>
    <row r="876" spans="1:16" x14ac:dyDescent="0.2">
      <c r="A876" s="117">
        <v>874</v>
      </c>
      <c r="B876" s="117">
        <v>510020</v>
      </c>
      <c r="C876" s="118" t="s">
        <v>20977</v>
      </c>
      <c r="D876" s="118" t="s">
        <v>18508</v>
      </c>
      <c r="E876" s="118" t="s">
        <v>20980</v>
      </c>
      <c r="F876" s="118">
        <v>3115</v>
      </c>
      <c r="G876" s="118" t="s">
        <v>19700</v>
      </c>
      <c r="H876" s="121">
        <v>1205348</v>
      </c>
      <c r="I876" s="120">
        <v>46036</v>
      </c>
      <c r="J876" s="117"/>
      <c r="K876" s="117"/>
      <c r="L876" s="120">
        <v>46077</v>
      </c>
      <c r="M876" s="118" t="s">
        <v>21192</v>
      </c>
      <c r="N876" s="120">
        <v>46077</v>
      </c>
      <c r="O876" s="124" t="str">
        <f t="shared" si="14"/>
        <v>3115-1205348</v>
      </c>
      <c r="P876" t="str" cm="1">
        <f t="array" ref="P876">_xlfn.LET(_xlpm.s,_xlfn.SEQUENCE(25,1,0,1),_xlpm.off,CEILING(_xlpm.s/2,1)*IF(ISEVEN(_xlpm.s),1,-1),_xlpm.k,_xlfn.VSTACK($O876,VALUE($F876)&amp;($H876+_xlpm.off)),_xlpm.r,_xlfn.XLOOKUP(_xlpm.k,Table1[Column1],Table1[Column1],""),_xlpm.h,_xlfn._xlws.FILTER(_xlpm.r,_xlpm.r&lt;&gt;"",""),IFERROR(INDEX(_xlpm.h,1),""))</f>
        <v/>
      </c>
    </row>
    <row r="877" spans="1:16" x14ac:dyDescent="0.2">
      <c r="A877" s="117">
        <v>875</v>
      </c>
      <c r="B877" s="117">
        <v>510022</v>
      </c>
      <c r="C877" s="118" t="s">
        <v>20977</v>
      </c>
      <c r="D877" s="118" t="s">
        <v>18508</v>
      </c>
      <c r="E877" s="118" t="s">
        <v>20980</v>
      </c>
      <c r="F877" s="118">
        <v>2013</v>
      </c>
      <c r="G877" s="118" t="s">
        <v>19672</v>
      </c>
      <c r="H877" s="121">
        <v>2186055</v>
      </c>
      <c r="I877" s="120">
        <v>46032</v>
      </c>
      <c r="J877" s="117"/>
      <c r="K877" s="117"/>
      <c r="L877" s="120">
        <v>46077</v>
      </c>
      <c r="M877" s="118" t="s">
        <v>21192</v>
      </c>
      <c r="N877" s="120">
        <v>46077</v>
      </c>
      <c r="O877" s="124" t="str">
        <f t="shared" si="14"/>
        <v>2013-2186055</v>
      </c>
      <c r="P877" t="str" cm="1">
        <f t="array" ref="P877">_xlfn.LET(_xlpm.s,_xlfn.SEQUENCE(25,1,0,1),_xlpm.off,CEILING(_xlpm.s/2,1)*IF(ISEVEN(_xlpm.s),1,-1),_xlpm.k,_xlfn.VSTACK($O877,VALUE($F877)&amp;($H877+_xlpm.off)),_xlpm.r,_xlfn.XLOOKUP(_xlpm.k,Table1[Column1],Table1[Column1],""),_xlpm.h,_xlfn._xlws.FILTER(_xlpm.r,_xlpm.r&lt;&gt;"",""),IFERROR(INDEX(_xlpm.h,1),""))</f>
        <v/>
      </c>
    </row>
    <row r="878" spans="1:16" x14ac:dyDescent="0.2">
      <c r="A878" s="117">
        <v>876</v>
      </c>
      <c r="B878" s="117">
        <v>510022</v>
      </c>
      <c r="C878" s="118" t="s">
        <v>20977</v>
      </c>
      <c r="D878" s="118" t="s">
        <v>18508</v>
      </c>
      <c r="E878" s="118" t="s">
        <v>20980</v>
      </c>
      <c r="F878" s="118">
        <v>1387</v>
      </c>
      <c r="G878" s="118" t="s">
        <v>19665</v>
      </c>
      <c r="H878" s="121">
        <v>2911086</v>
      </c>
      <c r="I878" s="120">
        <v>46029</v>
      </c>
      <c r="J878" s="117"/>
      <c r="K878" s="117"/>
      <c r="L878" s="120">
        <v>46077</v>
      </c>
      <c r="M878" s="118" t="s">
        <v>21192</v>
      </c>
      <c r="N878" s="120">
        <v>46077</v>
      </c>
      <c r="O878" s="124" t="str">
        <f t="shared" si="14"/>
        <v>1387-2911086</v>
      </c>
      <c r="P878" t="str" cm="1">
        <f t="array" ref="P878">_xlfn.LET(_xlpm.s,_xlfn.SEQUENCE(25,1,0,1),_xlpm.off,CEILING(_xlpm.s/2,1)*IF(ISEVEN(_xlpm.s),1,-1),_xlpm.k,_xlfn.VSTACK($O878,VALUE($F878)&amp;($H878+_xlpm.off)),_xlpm.r,_xlfn.XLOOKUP(_xlpm.k,Table1[Column1],Table1[Column1],""),_xlpm.h,_xlfn._xlws.FILTER(_xlpm.r,_xlpm.r&lt;&gt;"",""),IFERROR(INDEX(_xlpm.h,1),""))</f>
        <v/>
      </c>
    </row>
    <row r="879" spans="1:16" x14ac:dyDescent="0.2">
      <c r="A879" s="117">
        <v>877</v>
      </c>
      <c r="B879" s="117">
        <v>510022</v>
      </c>
      <c r="C879" s="118" t="s">
        <v>20977</v>
      </c>
      <c r="D879" s="118" t="s">
        <v>18508</v>
      </c>
      <c r="E879" s="118" t="s">
        <v>20980</v>
      </c>
      <c r="F879" s="118">
        <v>3937</v>
      </c>
      <c r="G879" s="118" t="s">
        <v>19717</v>
      </c>
      <c r="H879" s="121">
        <v>2047680</v>
      </c>
      <c r="I879" s="120">
        <v>46039</v>
      </c>
      <c r="J879" s="117"/>
      <c r="K879" s="117"/>
      <c r="L879" s="120">
        <v>46077</v>
      </c>
      <c r="M879" s="118" t="s">
        <v>21192</v>
      </c>
      <c r="N879" s="120">
        <v>46077</v>
      </c>
      <c r="O879" s="124" t="str">
        <f t="shared" si="14"/>
        <v>3937-2047680</v>
      </c>
      <c r="P879" t="str" cm="1">
        <f t="array" ref="P879">_xlfn.LET(_xlpm.s,_xlfn.SEQUENCE(25,1,0,1),_xlpm.off,CEILING(_xlpm.s/2,1)*IF(ISEVEN(_xlpm.s),1,-1),_xlpm.k,_xlfn.VSTACK($O879,VALUE($F879)&amp;($H879+_xlpm.off)),_xlpm.r,_xlfn.XLOOKUP(_xlpm.k,Table1[Column1],Table1[Column1],""),_xlpm.h,_xlfn._xlws.FILTER(_xlpm.r,_xlpm.r&lt;&gt;"",""),IFERROR(INDEX(_xlpm.h,1),""))</f>
        <v/>
      </c>
    </row>
    <row r="880" spans="1:16" x14ac:dyDescent="0.2">
      <c r="A880" s="117">
        <v>878</v>
      </c>
      <c r="B880" s="117">
        <v>510022</v>
      </c>
      <c r="C880" s="118" t="s">
        <v>20977</v>
      </c>
      <c r="D880" s="118" t="s">
        <v>18508</v>
      </c>
      <c r="E880" s="118" t="s">
        <v>20980</v>
      </c>
      <c r="F880" s="118">
        <v>3936</v>
      </c>
      <c r="G880" s="118" t="s">
        <v>19716</v>
      </c>
      <c r="H880" s="121">
        <v>756000</v>
      </c>
      <c r="I880" s="120">
        <v>46039</v>
      </c>
      <c r="J880" s="117"/>
      <c r="K880" s="117"/>
      <c r="L880" s="120">
        <v>46077</v>
      </c>
      <c r="M880" s="118" t="s">
        <v>21192</v>
      </c>
      <c r="N880" s="120">
        <v>46077</v>
      </c>
      <c r="O880" s="124" t="str">
        <f t="shared" si="14"/>
        <v>3936-756000</v>
      </c>
      <c r="P880" t="str" cm="1">
        <f t="array" ref="P880">_xlfn.LET(_xlpm.s,_xlfn.SEQUENCE(25,1,0,1),_xlpm.off,CEILING(_xlpm.s/2,1)*IF(ISEVEN(_xlpm.s),1,-1),_xlpm.k,_xlfn.VSTACK($O880,VALUE($F880)&amp;($H880+_xlpm.off)),_xlpm.r,_xlfn.XLOOKUP(_xlpm.k,Table1[Column1],Table1[Column1],""),_xlpm.h,_xlfn._xlws.FILTER(_xlpm.r,_xlpm.r&lt;&gt;"",""),IFERROR(INDEX(_xlpm.h,1),""))</f>
        <v/>
      </c>
    </row>
    <row r="881" spans="1:16" x14ac:dyDescent="0.2">
      <c r="A881" s="117">
        <v>879</v>
      </c>
      <c r="B881" s="117">
        <v>510023</v>
      </c>
      <c r="C881" s="118" t="s">
        <v>20977</v>
      </c>
      <c r="D881" s="118" t="s">
        <v>18508</v>
      </c>
      <c r="E881" s="118" t="s">
        <v>20980</v>
      </c>
      <c r="F881" s="118">
        <v>2012</v>
      </c>
      <c r="G881" s="118" t="s">
        <v>19671</v>
      </c>
      <c r="H881" s="121">
        <v>1586115</v>
      </c>
      <c r="I881" s="120">
        <v>46032</v>
      </c>
      <c r="J881" s="117"/>
      <c r="K881" s="117"/>
      <c r="L881" s="120">
        <v>46077</v>
      </c>
      <c r="M881" s="118" t="s">
        <v>21192</v>
      </c>
      <c r="N881" s="120">
        <v>46077</v>
      </c>
      <c r="O881" s="124" t="str">
        <f t="shared" si="14"/>
        <v>2012-1586115</v>
      </c>
      <c r="P881" t="str" cm="1">
        <f t="array" ref="P881">_xlfn.LET(_xlpm.s,_xlfn.SEQUENCE(25,1,0,1),_xlpm.off,CEILING(_xlpm.s/2,1)*IF(ISEVEN(_xlpm.s),1,-1),_xlpm.k,_xlfn.VSTACK($O881,VALUE($F881)&amp;($H881+_xlpm.off)),_xlpm.r,_xlfn.XLOOKUP(_xlpm.k,Table1[Column1],Table1[Column1],""),_xlpm.h,_xlfn._xlws.FILTER(_xlpm.r,_xlpm.r&lt;&gt;"",""),IFERROR(INDEX(_xlpm.h,1),""))</f>
        <v/>
      </c>
    </row>
    <row r="882" spans="1:16" x14ac:dyDescent="0.2">
      <c r="A882" s="117">
        <v>880</v>
      </c>
      <c r="B882" s="117">
        <v>510024</v>
      </c>
      <c r="C882" s="118" t="s">
        <v>20977</v>
      </c>
      <c r="D882" s="118" t="s">
        <v>18508</v>
      </c>
      <c r="E882" s="118" t="s">
        <v>20980</v>
      </c>
      <c r="F882" s="118">
        <v>3935</v>
      </c>
      <c r="G882" s="118" t="s">
        <v>19715</v>
      </c>
      <c r="H882" s="121">
        <v>2186055</v>
      </c>
      <c r="I882" s="120">
        <v>46041</v>
      </c>
      <c r="J882" s="117"/>
      <c r="K882" s="117"/>
      <c r="L882" s="120">
        <v>46077</v>
      </c>
      <c r="M882" s="118" t="s">
        <v>21192</v>
      </c>
      <c r="N882" s="120">
        <v>46077</v>
      </c>
      <c r="O882" s="124" t="str">
        <f t="shared" si="14"/>
        <v>3935-2186055</v>
      </c>
      <c r="P882" t="str" cm="1">
        <f t="array" ref="P882">_xlfn.LET(_xlpm.s,_xlfn.SEQUENCE(25,1,0,1),_xlpm.off,CEILING(_xlpm.s/2,1)*IF(ISEVEN(_xlpm.s),1,-1),_xlpm.k,_xlfn.VSTACK($O882,VALUE($F882)&amp;($H882+_xlpm.off)),_xlpm.r,_xlfn.XLOOKUP(_xlpm.k,Table1[Column1],Table1[Column1],""),_xlpm.h,_xlfn._xlws.FILTER(_xlpm.r,_xlpm.r&lt;&gt;"",""),IFERROR(INDEX(_xlpm.h,1),""))</f>
        <v/>
      </c>
    </row>
    <row r="883" spans="1:16" x14ac:dyDescent="0.2">
      <c r="A883" s="117">
        <v>881</v>
      </c>
      <c r="B883" s="117">
        <v>510024</v>
      </c>
      <c r="C883" s="118" t="s">
        <v>20977</v>
      </c>
      <c r="D883" s="118" t="s">
        <v>18508</v>
      </c>
      <c r="E883" s="118" t="s">
        <v>20980</v>
      </c>
      <c r="F883" s="118">
        <v>1388</v>
      </c>
      <c r="G883" s="118" t="s">
        <v>19666</v>
      </c>
      <c r="H883" s="121">
        <v>2186055</v>
      </c>
      <c r="I883" s="120">
        <v>46031</v>
      </c>
      <c r="J883" s="117"/>
      <c r="K883" s="117"/>
      <c r="L883" s="120">
        <v>46077</v>
      </c>
      <c r="M883" s="118" t="s">
        <v>21192</v>
      </c>
      <c r="N883" s="120">
        <v>46077</v>
      </c>
      <c r="O883" s="124" t="str">
        <f t="shared" si="14"/>
        <v>1388-2186055</v>
      </c>
      <c r="P883" t="str" cm="1">
        <f t="array" ref="P883">_xlfn.LET(_xlpm.s,_xlfn.SEQUENCE(25,1,0,1),_xlpm.off,CEILING(_xlpm.s/2,1)*IF(ISEVEN(_xlpm.s),1,-1),_xlpm.k,_xlfn.VSTACK($O883,VALUE($F883)&amp;($H883+_xlpm.off)),_xlpm.r,_xlfn.XLOOKUP(_xlpm.k,Table1[Column1],Table1[Column1],""),_xlpm.h,_xlfn._xlws.FILTER(_xlpm.r,_xlpm.r&lt;&gt;"",""),IFERROR(INDEX(_xlpm.h,1),""))</f>
        <v/>
      </c>
    </row>
    <row r="884" spans="1:16" x14ac:dyDescent="0.2">
      <c r="A884" s="117">
        <v>882</v>
      </c>
      <c r="B884" s="117">
        <v>510024</v>
      </c>
      <c r="C884" s="118" t="s">
        <v>20977</v>
      </c>
      <c r="D884" s="118" t="s">
        <v>18508</v>
      </c>
      <c r="E884" s="118" t="s">
        <v>20980</v>
      </c>
      <c r="F884" s="118">
        <v>3114</v>
      </c>
      <c r="G884" s="118" t="s">
        <v>19699</v>
      </c>
      <c r="H884" s="121">
        <v>1007519</v>
      </c>
      <c r="I884" s="120">
        <v>46039</v>
      </c>
      <c r="J884" s="117"/>
      <c r="K884" s="117"/>
      <c r="L884" s="120">
        <v>46077</v>
      </c>
      <c r="M884" s="118" t="s">
        <v>21192</v>
      </c>
      <c r="N884" s="120">
        <v>46077</v>
      </c>
      <c r="O884" s="124" t="str">
        <f t="shared" si="14"/>
        <v>3114-1007519</v>
      </c>
      <c r="P884" t="str" cm="1">
        <f t="array" ref="P884">_xlfn.LET(_xlpm.s,_xlfn.SEQUENCE(25,1,0,1),_xlpm.off,CEILING(_xlpm.s/2,1)*IF(ISEVEN(_xlpm.s),1,-1),_xlpm.k,_xlfn.VSTACK($O884,VALUE($F884)&amp;($H884+_xlpm.off)),_xlpm.r,_xlfn.XLOOKUP(_xlpm.k,Table1[Column1],Table1[Column1],""),_xlpm.h,_xlfn._xlws.FILTER(_xlpm.r,_xlpm.r&lt;&gt;"",""),IFERROR(INDEX(_xlpm.h,1),""))</f>
        <v/>
      </c>
    </row>
    <row r="885" spans="1:16" x14ac:dyDescent="0.2">
      <c r="A885" s="117">
        <v>883</v>
      </c>
      <c r="B885" s="117">
        <v>510025</v>
      </c>
      <c r="C885" s="118" t="s">
        <v>20977</v>
      </c>
      <c r="D885" s="118" t="s">
        <v>18508</v>
      </c>
      <c r="E885" s="118" t="s">
        <v>20980</v>
      </c>
      <c r="F885" s="118">
        <v>5165</v>
      </c>
      <c r="G885" s="118" t="s">
        <v>19726</v>
      </c>
      <c r="H885" s="121">
        <v>2083185</v>
      </c>
      <c r="I885" s="120">
        <v>46042</v>
      </c>
      <c r="J885" s="117"/>
      <c r="K885" s="117"/>
      <c r="L885" s="120">
        <v>46077</v>
      </c>
      <c r="M885" s="118" t="s">
        <v>21192</v>
      </c>
      <c r="N885" s="120">
        <v>46077</v>
      </c>
      <c r="O885" s="124" t="str">
        <f t="shared" si="14"/>
        <v>5165-2083185</v>
      </c>
      <c r="P885" t="str" cm="1">
        <f t="array" ref="P885">_xlfn.LET(_xlpm.s,_xlfn.SEQUENCE(25,1,0,1),_xlpm.off,CEILING(_xlpm.s/2,1)*IF(ISEVEN(_xlpm.s),1,-1),_xlpm.k,_xlfn.VSTACK($O885,VALUE($F885)&amp;($H885+_xlpm.off)),_xlpm.r,_xlfn.XLOOKUP(_xlpm.k,Table1[Column1],Table1[Column1],""),_xlpm.h,_xlfn._xlws.FILTER(_xlpm.r,_xlpm.r&lt;&gt;"",""),IFERROR(INDEX(_xlpm.h,1),""))</f>
        <v/>
      </c>
    </row>
    <row r="886" spans="1:16" x14ac:dyDescent="0.2">
      <c r="A886" s="117">
        <v>884</v>
      </c>
      <c r="B886" s="117">
        <v>510025</v>
      </c>
      <c r="C886" s="118" t="s">
        <v>20977</v>
      </c>
      <c r="D886" s="118" t="s">
        <v>18508</v>
      </c>
      <c r="E886" s="118" t="s">
        <v>20991</v>
      </c>
      <c r="F886" s="118">
        <v>32</v>
      </c>
      <c r="G886" s="118" t="s">
        <v>19655</v>
      </c>
      <c r="H886" s="119">
        <v>-3801600</v>
      </c>
      <c r="I886" s="120">
        <v>46059</v>
      </c>
      <c r="J886" s="117"/>
      <c r="K886" s="117"/>
      <c r="L886" s="120">
        <v>46077</v>
      </c>
      <c r="M886" s="118" t="s">
        <v>21192</v>
      </c>
      <c r="N886" s="120">
        <v>46077</v>
      </c>
      <c r="O886" s="124" t="str">
        <f t="shared" si="14"/>
        <v>323801600</v>
      </c>
      <c r="P886" t="str" cm="1">
        <f t="array" ref="P886">_xlfn.LET(_xlpm.s,_xlfn.SEQUENCE(25,1,0,1),_xlpm.off,CEILING(_xlpm.s/2,1)*IF(ISEVEN(_xlpm.s),1,-1),_xlpm.k,_xlfn.VSTACK($O886,VALUE($F886)&amp;($H886+_xlpm.off)),_xlpm.r,_xlfn.XLOOKUP(_xlpm.k,Table1[Column1],Table1[Column1],""),_xlpm.h,_xlfn._xlws.FILTER(_xlpm.r,_xlpm.r&lt;&gt;"",""),IFERROR(INDEX(_xlpm.h,1),""))</f>
        <v/>
      </c>
    </row>
    <row r="887" spans="1:16" x14ac:dyDescent="0.2">
      <c r="A887" s="117">
        <v>885</v>
      </c>
      <c r="B887" s="117">
        <v>510025</v>
      </c>
      <c r="C887" s="118" t="s">
        <v>20977</v>
      </c>
      <c r="D887" s="118" t="s">
        <v>18508</v>
      </c>
      <c r="E887" s="118" t="s">
        <v>20980</v>
      </c>
      <c r="F887" s="118">
        <v>5172</v>
      </c>
      <c r="G887" s="118" t="s">
        <v>19732</v>
      </c>
      <c r="H887" s="121">
        <v>14102465</v>
      </c>
      <c r="I887" s="120">
        <v>46038</v>
      </c>
      <c r="J887" s="117"/>
      <c r="K887" s="117"/>
      <c r="L887" s="120">
        <v>46077</v>
      </c>
      <c r="M887" s="118" t="s">
        <v>21192</v>
      </c>
      <c r="N887" s="120">
        <v>46077</v>
      </c>
      <c r="O887" s="124" t="str">
        <f t="shared" si="14"/>
        <v>5172-14102465</v>
      </c>
      <c r="P887" t="str" cm="1">
        <f t="array" ref="P887">_xlfn.LET(_xlpm.s,_xlfn.SEQUENCE(25,1,0,1),_xlpm.off,CEILING(_xlpm.s/2,1)*IF(ISEVEN(_xlpm.s),1,-1),_xlpm.k,_xlfn.VSTACK($O887,VALUE($F887)&amp;($H887+_xlpm.off)),_xlpm.r,_xlfn.XLOOKUP(_xlpm.k,Table1[Column1],Table1[Column1],""),_xlpm.h,_xlfn._xlws.FILTER(_xlpm.r,_xlpm.r&lt;&gt;"",""),IFERROR(INDEX(_xlpm.h,1),""))</f>
        <v/>
      </c>
    </row>
    <row r="888" spans="1:16" x14ac:dyDescent="0.2">
      <c r="A888" s="117">
        <v>886</v>
      </c>
      <c r="B888" s="117">
        <v>510026</v>
      </c>
      <c r="C888" s="118" t="s">
        <v>20977</v>
      </c>
      <c r="D888" s="118" t="s">
        <v>18508</v>
      </c>
      <c r="E888" s="118" t="s">
        <v>20980</v>
      </c>
      <c r="F888" s="118">
        <v>2695</v>
      </c>
      <c r="G888" s="118" t="s">
        <v>19684</v>
      </c>
      <c r="H888" s="121">
        <v>984137</v>
      </c>
      <c r="I888" s="120">
        <v>46031</v>
      </c>
      <c r="J888" s="117"/>
      <c r="K888" s="117"/>
      <c r="L888" s="120">
        <v>46077</v>
      </c>
      <c r="M888" s="118" t="s">
        <v>21192</v>
      </c>
      <c r="N888" s="120">
        <v>46077</v>
      </c>
      <c r="O888" s="124" t="str">
        <f t="shared" si="14"/>
        <v>2695-984137</v>
      </c>
      <c r="P888" t="str" cm="1">
        <f t="array" ref="P888">_xlfn.LET(_xlpm.s,_xlfn.SEQUENCE(25,1,0,1),_xlpm.off,CEILING(_xlpm.s/2,1)*IF(ISEVEN(_xlpm.s),1,-1),_xlpm.k,_xlfn.VSTACK($O888,VALUE($F888)&amp;($H888+_xlpm.off)),_xlpm.r,_xlfn.XLOOKUP(_xlpm.k,Table1[Column1],Table1[Column1],""),_xlpm.h,_xlfn._xlws.FILTER(_xlpm.r,_xlpm.r&lt;&gt;"",""),IFERROR(INDEX(_xlpm.h,1),""))</f>
        <v/>
      </c>
    </row>
    <row r="889" spans="1:16" x14ac:dyDescent="0.2">
      <c r="A889" s="117">
        <v>887</v>
      </c>
      <c r="B889" s="117">
        <v>510026</v>
      </c>
      <c r="C889" s="118" t="s">
        <v>20977</v>
      </c>
      <c r="D889" s="118" t="s">
        <v>18508</v>
      </c>
      <c r="E889" s="118" t="s">
        <v>20980</v>
      </c>
      <c r="F889" s="118">
        <v>3193</v>
      </c>
      <c r="G889" s="118" t="s">
        <v>19707</v>
      </c>
      <c r="H889" s="121">
        <v>2186055</v>
      </c>
      <c r="I889" s="120">
        <v>46034</v>
      </c>
      <c r="J889" s="117"/>
      <c r="K889" s="117"/>
      <c r="L889" s="120">
        <v>46077</v>
      </c>
      <c r="M889" s="118" t="s">
        <v>21192</v>
      </c>
      <c r="N889" s="120">
        <v>46077</v>
      </c>
      <c r="O889" s="124" t="str">
        <f t="shared" si="14"/>
        <v>3193-2186055</v>
      </c>
      <c r="P889" t="str" cm="1">
        <f t="array" ref="P889">_xlfn.LET(_xlpm.s,_xlfn.SEQUENCE(25,1,0,1),_xlpm.off,CEILING(_xlpm.s/2,1)*IF(ISEVEN(_xlpm.s),1,-1),_xlpm.k,_xlfn.VSTACK($O889,VALUE($F889)&amp;($H889+_xlpm.off)),_xlpm.r,_xlfn.XLOOKUP(_xlpm.k,Table1[Column1],Table1[Column1],""),_xlpm.h,_xlfn._xlws.FILTER(_xlpm.r,_xlpm.r&lt;&gt;"",""),IFERROR(INDEX(_xlpm.h,1),""))</f>
        <v/>
      </c>
    </row>
    <row r="890" spans="1:16" x14ac:dyDescent="0.2">
      <c r="A890" s="117">
        <v>888</v>
      </c>
      <c r="B890" s="117">
        <v>510026</v>
      </c>
      <c r="C890" s="118" t="s">
        <v>20977</v>
      </c>
      <c r="D890" s="118" t="s">
        <v>18508</v>
      </c>
      <c r="E890" s="118" t="s">
        <v>20980</v>
      </c>
      <c r="F890" s="118">
        <v>3194</v>
      </c>
      <c r="G890" s="118" t="s">
        <v>19708</v>
      </c>
      <c r="H890" s="121">
        <v>2568159</v>
      </c>
      <c r="I890" s="120">
        <v>46034</v>
      </c>
      <c r="J890" s="117"/>
      <c r="K890" s="117"/>
      <c r="L890" s="120">
        <v>46077</v>
      </c>
      <c r="M890" s="118" t="s">
        <v>21192</v>
      </c>
      <c r="N890" s="120">
        <v>46077</v>
      </c>
      <c r="O890" s="124" t="str">
        <f t="shared" si="14"/>
        <v>3194-2568159</v>
      </c>
      <c r="P890" t="str" cm="1">
        <f t="array" ref="P890">_xlfn.LET(_xlpm.s,_xlfn.SEQUENCE(25,1,0,1),_xlpm.off,CEILING(_xlpm.s/2,1)*IF(ISEVEN(_xlpm.s),1,-1),_xlpm.k,_xlfn.VSTACK($O890,VALUE($F890)&amp;($H890+_xlpm.off)),_xlpm.r,_xlfn.XLOOKUP(_xlpm.k,Table1[Column1],Table1[Column1],""),_xlpm.h,_xlfn._xlws.FILTER(_xlpm.r,_xlpm.r&lt;&gt;"",""),IFERROR(INDEX(_xlpm.h,1),""))</f>
        <v/>
      </c>
    </row>
    <row r="891" spans="1:16" x14ac:dyDescent="0.2">
      <c r="A891" s="117">
        <v>889</v>
      </c>
      <c r="B891" s="117">
        <v>510026</v>
      </c>
      <c r="C891" s="118" t="s">
        <v>20977</v>
      </c>
      <c r="D891" s="118" t="s">
        <v>18508</v>
      </c>
      <c r="E891" s="118" t="s">
        <v>20980</v>
      </c>
      <c r="F891" s="118">
        <v>4794</v>
      </c>
      <c r="G891" s="118" t="s">
        <v>19725</v>
      </c>
      <c r="H891" s="121">
        <v>1987200</v>
      </c>
      <c r="I891" s="120">
        <v>46041</v>
      </c>
      <c r="J891" s="117"/>
      <c r="K891" s="117"/>
      <c r="L891" s="120">
        <v>46077</v>
      </c>
      <c r="M891" s="118" t="s">
        <v>21192</v>
      </c>
      <c r="N891" s="120">
        <v>46077</v>
      </c>
      <c r="O891" s="124" t="str">
        <f t="shared" si="14"/>
        <v>4794-1987200</v>
      </c>
      <c r="P891" t="str" cm="1">
        <f t="array" ref="P891">_xlfn.LET(_xlpm.s,_xlfn.SEQUENCE(25,1,0,1),_xlpm.off,CEILING(_xlpm.s/2,1)*IF(ISEVEN(_xlpm.s),1,-1),_xlpm.k,_xlfn.VSTACK($O891,VALUE($F891)&amp;($H891+_xlpm.off)),_xlpm.r,_xlfn.XLOOKUP(_xlpm.k,Table1[Column1],Table1[Column1],""),_xlpm.h,_xlfn._xlws.FILTER(_xlpm.r,_xlpm.r&lt;&gt;"",""),IFERROR(INDEX(_xlpm.h,1),""))</f>
        <v/>
      </c>
    </row>
    <row r="892" spans="1:16" x14ac:dyDescent="0.2">
      <c r="A892" s="117">
        <v>890</v>
      </c>
      <c r="B892" s="117">
        <v>510026</v>
      </c>
      <c r="C892" s="118" t="s">
        <v>20977</v>
      </c>
      <c r="D892" s="118" t="s">
        <v>18508</v>
      </c>
      <c r="E892" s="118" t="s">
        <v>20980</v>
      </c>
      <c r="F892" s="118">
        <v>2696</v>
      </c>
      <c r="G892" s="118" t="s">
        <v>19685</v>
      </c>
      <c r="H892" s="121">
        <v>1205348</v>
      </c>
      <c r="I892" s="120">
        <v>46031</v>
      </c>
      <c r="J892" s="117"/>
      <c r="K892" s="117"/>
      <c r="L892" s="120">
        <v>46077</v>
      </c>
      <c r="M892" s="118" t="s">
        <v>21192</v>
      </c>
      <c r="N892" s="120">
        <v>46077</v>
      </c>
      <c r="O892" s="124" t="str">
        <f t="shared" si="14"/>
        <v>2696-1205348</v>
      </c>
      <c r="P892" t="str" cm="1">
        <f t="array" ref="P892">_xlfn.LET(_xlpm.s,_xlfn.SEQUENCE(25,1,0,1),_xlpm.off,CEILING(_xlpm.s/2,1)*IF(ISEVEN(_xlpm.s),1,-1),_xlpm.k,_xlfn.VSTACK($O892,VALUE($F892)&amp;($H892+_xlpm.off)),_xlpm.r,_xlfn.XLOOKUP(_xlpm.k,Table1[Column1],Table1[Column1],""),_xlpm.h,_xlfn._xlws.FILTER(_xlpm.r,_xlpm.r&lt;&gt;"",""),IFERROR(INDEX(_xlpm.h,1),""))</f>
        <v/>
      </c>
    </row>
    <row r="893" spans="1:16" x14ac:dyDescent="0.2">
      <c r="A893" s="117">
        <v>891</v>
      </c>
      <c r="B893" s="117">
        <v>510026</v>
      </c>
      <c r="C893" s="118" t="s">
        <v>20977</v>
      </c>
      <c r="D893" s="118" t="s">
        <v>18508</v>
      </c>
      <c r="E893" s="118" t="s">
        <v>20980</v>
      </c>
      <c r="F893" s="118">
        <v>2697</v>
      </c>
      <c r="G893" s="118" t="s">
        <v>19686</v>
      </c>
      <c r="H893" s="121">
        <v>1007519</v>
      </c>
      <c r="I893" s="120">
        <v>46031</v>
      </c>
      <c r="J893" s="117"/>
      <c r="K893" s="117"/>
      <c r="L893" s="120">
        <v>46077</v>
      </c>
      <c r="M893" s="118" t="s">
        <v>21192</v>
      </c>
      <c r="N893" s="120">
        <v>46077</v>
      </c>
      <c r="O893" s="124" t="str">
        <f t="shared" si="14"/>
        <v>2697-1007519</v>
      </c>
      <c r="P893" t="str" cm="1">
        <f t="array" ref="P893">_xlfn.LET(_xlpm.s,_xlfn.SEQUENCE(25,1,0,1),_xlpm.off,CEILING(_xlpm.s/2,1)*IF(ISEVEN(_xlpm.s),1,-1),_xlpm.k,_xlfn.VSTACK($O893,VALUE($F893)&amp;($H893+_xlpm.off)),_xlpm.r,_xlfn.XLOOKUP(_xlpm.k,Table1[Column1],Table1[Column1],""),_xlpm.h,_xlfn._xlws.FILTER(_xlpm.r,_xlpm.r&lt;&gt;"",""),IFERROR(INDEX(_xlpm.h,1),""))</f>
        <v/>
      </c>
    </row>
    <row r="894" spans="1:16" x14ac:dyDescent="0.2">
      <c r="A894" s="117">
        <v>892</v>
      </c>
      <c r="B894" s="117">
        <v>510027</v>
      </c>
      <c r="C894" s="118" t="s">
        <v>20977</v>
      </c>
      <c r="D894" s="118" t="s">
        <v>18508</v>
      </c>
      <c r="E894" s="118" t="s">
        <v>20993</v>
      </c>
      <c r="F894" s="118">
        <v>42</v>
      </c>
      <c r="G894" s="118" t="s">
        <v>19656</v>
      </c>
      <c r="H894" s="119">
        <v>-904667</v>
      </c>
      <c r="I894" s="120">
        <v>46064</v>
      </c>
      <c r="J894" s="117"/>
      <c r="K894" s="117"/>
      <c r="L894" s="120">
        <v>46077</v>
      </c>
      <c r="M894" s="118" t="s">
        <v>21192</v>
      </c>
      <c r="N894" s="120">
        <v>46077</v>
      </c>
      <c r="O894" s="124" t="str">
        <f t="shared" si="14"/>
        <v>42904667</v>
      </c>
      <c r="P894" t="str" cm="1">
        <f t="array" ref="P894">_xlfn.LET(_xlpm.s,_xlfn.SEQUENCE(25,1,0,1),_xlpm.off,CEILING(_xlpm.s/2,1)*IF(ISEVEN(_xlpm.s),1,-1),_xlpm.k,_xlfn.VSTACK($O894,VALUE($F894)&amp;($H894+_xlpm.off)),_xlpm.r,_xlfn.XLOOKUP(_xlpm.k,Table1[Column1],Table1[Column1],""),_xlpm.h,_xlfn._xlws.FILTER(_xlpm.r,_xlpm.r&lt;&gt;"",""),IFERROR(INDEX(_xlpm.h,1),""))</f>
        <v/>
      </c>
    </row>
    <row r="895" spans="1:16" x14ac:dyDescent="0.2">
      <c r="A895" s="117">
        <v>893</v>
      </c>
      <c r="B895" s="117">
        <v>510027</v>
      </c>
      <c r="C895" s="118" t="s">
        <v>20977</v>
      </c>
      <c r="D895" s="118" t="s">
        <v>18508</v>
      </c>
      <c r="E895" s="118" t="s">
        <v>20980</v>
      </c>
      <c r="F895" s="118">
        <v>2011</v>
      </c>
      <c r="G895" s="118" t="s">
        <v>19670</v>
      </c>
      <c r="H895" s="121">
        <v>2186055</v>
      </c>
      <c r="I895" s="120">
        <v>46032</v>
      </c>
      <c r="J895" s="117"/>
      <c r="K895" s="117"/>
      <c r="L895" s="120">
        <v>46077</v>
      </c>
      <c r="M895" s="118" t="s">
        <v>21192</v>
      </c>
      <c r="N895" s="120">
        <v>46077</v>
      </c>
      <c r="O895" s="124" t="str">
        <f t="shared" si="14"/>
        <v>2011-2186055</v>
      </c>
      <c r="P895" t="str" cm="1">
        <f t="array" ref="P895">_xlfn.LET(_xlpm.s,_xlfn.SEQUENCE(25,1,0,1),_xlpm.off,CEILING(_xlpm.s/2,1)*IF(ISEVEN(_xlpm.s),1,-1),_xlpm.k,_xlfn.VSTACK($O895,VALUE($F895)&amp;($H895+_xlpm.off)),_xlpm.r,_xlfn.XLOOKUP(_xlpm.k,Table1[Column1],Table1[Column1],""),_xlpm.h,_xlfn._xlws.FILTER(_xlpm.r,_xlpm.r&lt;&gt;"",""),IFERROR(INDEX(_xlpm.h,1),""))</f>
        <v/>
      </c>
    </row>
    <row r="896" spans="1:16" x14ac:dyDescent="0.2">
      <c r="A896" s="117">
        <v>894</v>
      </c>
      <c r="B896" s="117">
        <v>510027</v>
      </c>
      <c r="C896" s="118" t="s">
        <v>20977</v>
      </c>
      <c r="D896" s="118" t="s">
        <v>18508</v>
      </c>
      <c r="E896" s="118" t="s">
        <v>20980</v>
      </c>
      <c r="F896" s="118">
        <v>1389</v>
      </c>
      <c r="G896" s="118" t="s">
        <v>19667</v>
      </c>
      <c r="H896" s="121">
        <v>1358667</v>
      </c>
      <c r="I896" s="120">
        <v>46029</v>
      </c>
      <c r="J896" s="117"/>
      <c r="K896" s="117"/>
      <c r="L896" s="120">
        <v>46077</v>
      </c>
      <c r="M896" s="118" t="s">
        <v>21192</v>
      </c>
      <c r="N896" s="120">
        <v>46077</v>
      </c>
      <c r="O896" s="124" t="str">
        <f t="shared" si="14"/>
        <v>1389-1358667</v>
      </c>
      <c r="P896" t="str" cm="1">
        <f t="array" ref="P896">_xlfn.LET(_xlpm.s,_xlfn.SEQUENCE(25,1,0,1),_xlpm.off,CEILING(_xlpm.s/2,1)*IF(ISEVEN(_xlpm.s),1,-1),_xlpm.k,_xlfn.VSTACK($O896,VALUE($F896)&amp;($H896+_xlpm.off)),_xlpm.r,_xlfn.XLOOKUP(_xlpm.k,Table1[Column1],Table1[Column1],""),_xlpm.h,_xlfn._xlws.FILTER(_xlpm.r,_xlpm.r&lt;&gt;"",""),IFERROR(INDEX(_xlpm.h,1),""))</f>
        <v/>
      </c>
    </row>
    <row r="897" spans="1:16" x14ac:dyDescent="0.2">
      <c r="A897" s="117">
        <v>895</v>
      </c>
      <c r="B897" s="117">
        <v>510027</v>
      </c>
      <c r="C897" s="118" t="s">
        <v>20977</v>
      </c>
      <c r="D897" s="118" t="s">
        <v>18508</v>
      </c>
      <c r="E897" s="118" t="s">
        <v>20980</v>
      </c>
      <c r="F897" s="118">
        <v>3113</v>
      </c>
      <c r="G897" s="118" t="s">
        <v>19698</v>
      </c>
      <c r="H897" s="121">
        <v>7373309</v>
      </c>
      <c r="I897" s="120">
        <v>46035</v>
      </c>
      <c r="J897" s="117"/>
      <c r="K897" s="117"/>
      <c r="L897" s="120">
        <v>46077</v>
      </c>
      <c r="M897" s="118" t="s">
        <v>21192</v>
      </c>
      <c r="N897" s="120">
        <v>46077</v>
      </c>
      <c r="O897" s="124" t="str">
        <f t="shared" si="14"/>
        <v>3113-7373309</v>
      </c>
      <c r="P897" t="str" cm="1">
        <f t="array" ref="P897">_xlfn.LET(_xlpm.s,_xlfn.SEQUENCE(25,1,0,1),_xlpm.off,CEILING(_xlpm.s/2,1)*IF(ISEVEN(_xlpm.s),1,-1),_xlpm.k,_xlfn.VSTACK($O897,VALUE($F897)&amp;($H897+_xlpm.off)),_xlpm.r,_xlfn.XLOOKUP(_xlpm.k,Table1[Column1],Table1[Column1],""),_xlpm.h,_xlfn._xlws.FILTER(_xlpm.r,_xlpm.r&lt;&gt;"",""),IFERROR(INDEX(_xlpm.h,1),""))</f>
        <v/>
      </c>
    </row>
    <row r="898" spans="1:16" x14ac:dyDescent="0.2">
      <c r="A898" s="117">
        <v>896</v>
      </c>
      <c r="B898" s="117">
        <v>510027</v>
      </c>
      <c r="C898" s="118" t="s">
        <v>20977</v>
      </c>
      <c r="D898" s="118" t="s">
        <v>18508</v>
      </c>
      <c r="E898" s="118" t="s">
        <v>20980</v>
      </c>
      <c r="F898" s="118">
        <v>3112</v>
      </c>
      <c r="G898" s="118" t="s">
        <v>19697</v>
      </c>
      <c r="H898" s="121">
        <v>1007519</v>
      </c>
      <c r="I898" s="120">
        <v>46035</v>
      </c>
      <c r="J898" s="117"/>
      <c r="K898" s="117"/>
      <c r="L898" s="120">
        <v>46077</v>
      </c>
      <c r="M898" s="118" t="s">
        <v>21192</v>
      </c>
      <c r="N898" s="120">
        <v>46077</v>
      </c>
      <c r="O898" s="124" t="str">
        <f t="shared" si="14"/>
        <v>3112-1007519</v>
      </c>
      <c r="P898" t="str" cm="1">
        <f t="array" ref="P898">_xlfn.LET(_xlpm.s,_xlfn.SEQUENCE(25,1,0,1),_xlpm.off,CEILING(_xlpm.s/2,1)*IF(ISEVEN(_xlpm.s),1,-1),_xlpm.k,_xlfn.VSTACK($O898,VALUE($F898)&amp;($H898+_xlpm.off)),_xlpm.r,_xlfn.XLOOKUP(_xlpm.k,Table1[Column1],Table1[Column1],""),_xlpm.h,_xlfn._xlws.FILTER(_xlpm.r,_xlpm.r&lt;&gt;"",""),IFERROR(INDEX(_xlpm.h,1),""))</f>
        <v/>
      </c>
    </row>
    <row r="899" spans="1:16" x14ac:dyDescent="0.2">
      <c r="A899" s="117">
        <v>897</v>
      </c>
      <c r="B899" s="117">
        <v>510028</v>
      </c>
      <c r="C899" s="118" t="s">
        <v>20977</v>
      </c>
      <c r="D899" s="118" t="s">
        <v>18508</v>
      </c>
      <c r="E899" s="118" t="s">
        <v>20980</v>
      </c>
      <c r="F899" s="118">
        <v>3111</v>
      </c>
      <c r="G899" s="118" t="s">
        <v>19696</v>
      </c>
      <c r="H899" s="121">
        <v>1007519</v>
      </c>
      <c r="I899" s="120">
        <v>46035</v>
      </c>
      <c r="J899" s="117"/>
      <c r="K899" s="117"/>
      <c r="L899" s="120">
        <v>46077</v>
      </c>
      <c r="M899" s="118" t="s">
        <v>21192</v>
      </c>
      <c r="N899" s="120">
        <v>46077</v>
      </c>
      <c r="O899" s="124" t="str">
        <f t="shared" si="14"/>
        <v>3111-1007519</v>
      </c>
      <c r="P899" t="str" cm="1">
        <f t="array" ref="P899">_xlfn.LET(_xlpm.s,_xlfn.SEQUENCE(25,1,0,1),_xlpm.off,CEILING(_xlpm.s/2,1)*IF(ISEVEN(_xlpm.s),1,-1),_xlpm.k,_xlfn.VSTACK($O899,VALUE($F899)&amp;($H899+_xlpm.off)),_xlpm.r,_xlfn.XLOOKUP(_xlpm.k,Table1[Column1],Table1[Column1],""),_xlpm.h,_xlfn._xlws.FILTER(_xlpm.r,_xlpm.r&lt;&gt;"",""),IFERROR(INDEX(_xlpm.h,1),""))</f>
        <v/>
      </c>
    </row>
    <row r="900" spans="1:16" x14ac:dyDescent="0.2">
      <c r="A900" s="117">
        <v>898</v>
      </c>
      <c r="B900" s="117">
        <v>510028</v>
      </c>
      <c r="C900" s="118" t="s">
        <v>20977</v>
      </c>
      <c r="D900" s="118" t="s">
        <v>18508</v>
      </c>
      <c r="E900" s="118" t="s">
        <v>20980</v>
      </c>
      <c r="F900" s="118">
        <v>3110</v>
      </c>
      <c r="G900" s="118" t="s">
        <v>19695</v>
      </c>
      <c r="H900" s="121">
        <v>873666</v>
      </c>
      <c r="I900" s="120">
        <v>46035</v>
      </c>
      <c r="J900" s="117"/>
      <c r="K900" s="117"/>
      <c r="L900" s="120">
        <v>46077</v>
      </c>
      <c r="M900" s="118" t="s">
        <v>21192</v>
      </c>
      <c r="N900" s="120">
        <v>46077</v>
      </c>
      <c r="O900" s="124" t="str">
        <f t="shared" si="14"/>
        <v>3110-873666</v>
      </c>
      <c r="P900" t="str" cm="1">
        <f t="array" ref="P900">_xlfn.LET(_xlpm.s,_xlfn.SEQUENCE(25,1,0,1),_xlpm.off,CEILING(_xlpm.s/2,1)*IF(ISEVEN(_xlpm.s),1,-1),_xlpm.k,_xlfn.VSTACK($O900,VALUE($F900)&amp;($H900+_xlpm.off)),_xlpm.r,_xlfn.XLOOKUP(_xlpm.k,Table1[Column1],Table1[Column1],""),_xlpm.h,_xlfn._xlws.FILTER(_xlpm.r,_xlpm.r&lt;&gt;"",""),IFERROR(INDEX(_xlpm.h,1),""))</f>
        <v/>
      </c>
    </row>
    <row r="901" spans="1:16" x14ac:dyDescent="0.2">
      <c r="A901" s="117">
        <v>899</v>
      </c>
      <c r="B901" s="117">
        <v>510029</v>
      </c>
      <c r="C901" s="118" t="s">
        <v>20977</v>
      </c>
      <c r="D901" s="118" t="s">
        <v>18508</v>
      </c>
      <c r="E901" s="118" t="s">
        <v>20980</v>
      </c>
      <c r="F901" s="118">
        <v>3932</v>
      </c>
      <c r="G901" s="118" t="s">
        <v>19712</v>
      </c>
      <c r="H901" s="121">
        <v>1586115</v>
      </c>
      <c r="I901" s="120">
        <v>46037</v>
      </c>
      <c r="J901" s="117"/>
      <c r="K901" s="117"/>
      <c r="L901" s="120">
        <v>46077</v>
      </c>
      <c r="M901" s="118" t="s">
        <v>21192</v>
      </c>
      <c r="N901" s="120">
        <v>46077</v>
      </c>
      <c r="O901" s="124" t="str">
        <f t="shared" si="14"/>
        <v>3932-1586115</v>
      </c>
      <c r="P901" t="str" cm="1">
        <f t="array" ref="P901">_xlfn.LET(_xlpm.s,_xlfn.SEQUENCE(25,1,0,1),_xlpm.off,CEILING(_xlpm.s/2,1)*IF(ISEVEN(_xlpm.s),1,-1),_xlpm.k,_xlfn.VSTACK($O901,VALUE($F901)&amp;($H901+_xlpm.off)),_xlpm.r,_xlfn.XLOOKUP(_xlpm.k,Table1[Column1],Table1[Column1],""),_xlpm.h,_xlfn._xlws.FILTER(_xlpm.r,_xlpm.r&lt;&gt;"",""),IFERROR(INDEX(_xlpm.h,1),""))</f>
        <v/>
      </c>
    </row>
    <row r="902" spans="1:16" x14ac:dyDescent="0.2">
      <c r="A902" s="117">
        <v>900</v>
      </c>
      <c r="B902" s="117">
        <v>510029</v>
      </c>
      <c r="C902" s="118" t="s">
        <v>20977</v>
      </c>
      <c r="D902" s="118" t="s">
        <v>18508</v>
      </c>
      <c r="E902" s="118" t="s">
        <v>20980</v>
      </c>
      <c r="F902" s="118">
        <v>3931</v>
      </c>
      <c r="G902" s="118" t="s">
        <v>19711</v>
      </c>
      <c r="H902" s="121">
        <v>783000</v>
      </c>
      <c r="I902" s="120">
        <v>46037</v>
      </c>
      <c r="J902" s="117"/>
      <c r="K902" s="117"/>
      <c r="L902" s="120">
        <v>46077</v>
      </c>
      <c r="M902" s="118" t="s">
        <v>21192</v>
      </c>
      <c r="N902" s="120">
        <v>46077</v>
      </c>
      <c r="O902" s="124" t="str">
        <f t="shared" si="14"/>
        <v>3931-783000</v>
      </c>
      <c r="P902" t="str" cm="1">
        <f t="array" ref="P902">_xlfn.LET(_xlpm.s,_xlfn.SEQUENCE(25,1,0,1),_xlpm.off,CEILING(_xlpm.s/2,1)*IF(ISEVEN(_xlpm.s),1,-1),_xlpm.k,_xlfn.VSTACK($O902,VALUE($F902)&amp;($H902+_xlpm.off)),_xlpm.r,_xlfn.XLOOKUP(_xlpm.k,Table1[Column1],Table1[Column1],""),_xlpm.h,_xlfn._xlws.FILTER(_xlpm.r,_xlpm.r&lt;&gt;"",""),IFERROR(INDEX(_xlpm.h,1),""))</f>
        <v/>
      </c>
    </row>
    <row r="903" spans="1:16" x14ac:dyDescent="0.2">
      <c r="A903" s="117">
        <v>901</v>
      </c>
      <c r="B903" s="117">
        <v>520090</v>
      </c>
      <c r="C903" s="118" t="s">
        <v>20977</v>
      </c>
      <c r="D903" s="118" t="s">
        <v>18508</v>
      </c>
      <c r="E903" s="118" t="s">
        <v>21108</v>
      </c>
      <c r="F903" s="118">
        <v>18</v>
      </c>
      <c r="G903" s="118" t="s">
        <v>19654</v>
      </c>
      <c r="H903" s="119">
        <v>-240170</v>
      </c>
      <c r="I903" s="120">
        <v>46060</v>
      </c>
      <c r="J903" s="117"/>
      <c r="K903" s="117"/>
      <c r="L903" s="120">
        <v>46077</v>
      </c>
      <c r="M903" s="118" t="s">
        <v>21192</v>
      </c>
      <c r="N903" s="120">
        <v>46077</v>
      </c>
      <c r="O903" s="124" t="str">
        <f t="shared" si="14"/>
        <v>18240170</v>
      </c>
      <c r="P903" t="str" cm="1">
        <f t="array" ref="P903">_xlfn.LET(_xlpm.s,_xlfn.SEQUENCE(25,1,0,1),_xlpm.off,CEILING(_xlpm.s/2,1)*IF(ISEVEN(_xlpm.s),1,-1),_xlpm.k,_xlfn.VSTACK($O903,VALUE($F903)&amp;($H903+_xlpm.off)),_xlpm.r,_xlfn.XLOOKUP(_xlpm.k,Table1[Column1],Table1[Column1],""),_xlpm.h,_xlfn._xlws.FILTER(_xlpm.r,_xlpm.r&lt;&gt;"",""),IFERROR(INDEX(_xlpm.h,1),""))</f>
        <v/>
      </c>
    </row>
    <row r="904" spans="1:16" x14ac:dyDescent="0.2">
      <c r="A904" s="117">
        <v>902</v>
      </c>
      <c r="B904" s="117">
        <v>520090</v>
      </c>
      <c r="C904" s="118" t="s">
        <v>20977</v>
      </c>
      <c r="D904" s="118" t="s">
        <v>18508</v>
      </c>
      <c r="E904" s="118" t="s">
        <v>20980</v>
      </c>
      <c r="F904" s="118">
        <v>5251</v>
      </c>
      <c r="G904" s="118" t="s">
        <v>19734</v>
      </c>
      <c r="H904" s="121">
        <v>783000</v>
      </c>
      <c r="I904" s="120">
        <v>46036</v>
      </c>
      <c r="J904" s="117"/>
      <c r="K904" s="117"/>
      <c r="L904" s="120">
        <v>46077</v>
      </c>
      <c r="M904" s="118" t="s">
        <v>21192</v>
      </c>
      <c r="N904" s="120">
        <v>46077</v>
      </c>
      <c r="O904" s="124" t="str">
        <f t="shared" si="14"/>
        <v>5251-783000</v>
      </c>
      <c r="P904" t="str" cm="1">
        <f t="array" ref="P904">_xlfn.LET(_xlpm.s,_xlfn.SEQUENCE(25,1,0,1),_xlpm.off,CEILING(_xlpm.s/2,1)*IF(ISEVEN(_xlpm.s),1,-1),_xlpm.k,_xlfn.VSTACK($O904,VALUE($F904)&amp;($H904+_xlpm.off)),_xlpm.r,_xlfn.XLOOKUP(_xlpm.k,Table1[Column1],Table1[Column1],""),_xlpm.h,_xlfn._xlws.FILTER(_xlpm.r,_xlpm.r&lt;&gt;"",""),IFERROR(INDEX(_xlpm.h,1),""))</f>
        <v/>
      </c>
    </row>
    <row r="905" spans="1:16" x14ac:dyDescent="0.2">
      <c r="A905" s="117">
        <v>903</v>
      </c>
      <c r="B905" s="117">
        <v>520090</v>
      </c>
      <c r="C905" s="118" t="s">
        <v>20977</v>
      </c>
      <c r="D905" s="118" t="s">
        <v>18508</v>
      </c>
      <c r="E905" s="118" t="s">
        <v>20980</v>
      </c>
      <c r="F905" s="118">
        <v>5250</v>
      </c>
      <c r="G905" s="118" t="s">
        <v>19733</v>
      </c>
      <c r="H905" s="121">
        <v>2683341</v>
      </c>
      <c r="I905" s="120">
        <v>46038</v>
      </c>
      <c r="J905" s="117"/>
      <c r="K905" s="117"/>
      <c r="L905" s="120">
        <v>46077</v>
      </c>
      <c r="M905" s="118" t="s">
        <v>21192</v>
      </c>
      <c r="N905" s="120">
        <v>46077</v>
      </c>
      <c r="O905" s="124" t="str">
        <f t="shared" si="14"/>
        <v>5250-2683341</v>
      </c>
      <c r="P905" t="str" cm="1">
        <f t="array" ref="P905">_xlfn.LET(_xlpm.s,_xlfn.SEQUENCE(25,1,0,1),_xlpm.off,CEILING(_xlpm.s/2,1)*IF(ISEVEN(_xlpm.s),1,-1),_xlpm.k,_xlfn.VSTACK($O905,VALUE($F905)&amp;($H905+_xlpm.off)),_xlpm.r,_xlfn.XLOOKUP(_xlpm.k,Table1[Column1],Table1[Column1],""),_xlpm.h,_xlfn._xlws.FILTER(_xlpm.r,_xlpm.r&lt;&gt;"",""),IFERROR(INDEX(_xlpm.h,1),""))</f>
        <v/>
      </c>
    </row>
    <row r="906" spans="1:16" x14ac:dyDescent="0.2">
      <c r="A906" s="117">
        <v>904</v>
      </c>
      <c r="B906" s="117">
        <v>570010</v>
      </c>
      <c r="C906" s="118" t="s">
        <v>20977</v>
      </c>
      <c r="D906" s="118" t="s">
        <v>18508</v>
      </c>
      <c r="E906" s="118" t="s">
        <v>20980</v>
      </c>
      <c r="F906" s="118">
        <v>3109</v>
      </c>
      <c r="G906" s="118" t="s">
        <v>19694</v>
      </c>
      <c r="H906" s="121">
        <v>1919079</v>
      </c>
      <c r="I906" s="120">
        <v>46036</v>
      </c>
      <c r="J906" s="117"/>
      <c r="K906" s="117"/>
      <c r="L906" s="120">
        <v>46077</v>
      </c>
      <c r="M906" s="118" t="s">
        <v>21192</v>
      </c>
      <c r="N906" s="120">
        <v>46077</v>
      </c>
      <c r="O906" s="124" t="str">
        <f t="shared" si="14"/>
        <v>3109-1919079</v>
      </c>
      <c r="P906" t="str" cm="1">
        <f t="array" ref="P906">_xlfn.LET(_xlpm.s,_xlfn.SEQUENCE(25,1,0,1),_xlpm.off,CEILING(_xlpm.s/2,1)*IF(ISEVEN(_xlpm.s),1,-1),_xlpm.k,_xlfn.VSTACK($O906,VALUE($F906)&amp;($H906+_xlpm.off)),_xlpm.r,_xlfn.XLOOKUP(_xlpm.k,Table1[Column1],Table1[Column1],""),_xlpm.h,_xlfn._xlws.FILTER(_xlpm.r,_xlpm.r&lt;&gt;"",""),IFERROR(INDEX(_xlpm.h,1),""))</f>
        <v/>
      </c>
    </row>
    <row r="907" spans="1:16" x14ac:dyDescent="0.2">
      <c r="A907" s="117">
        <v>905</v>
      </c>
      <c r="B907" s="117">
        <v>570010</v>
      </c>
      <c r="C907" s="118" t="s">
        <v>20977</v>
      </c>
      <c r="D907" s="118" t="s">
        <v>18508</v>
      </c>
      <c r="E907" s="118" t="s">
        <v>20996</v>
      </c>
      <c r="F907" s="118">
        <v>349</v>
      </c>
      <c r="G907" s="118" t="s">
        <v>19658</v>
      </c>
      <c r="H907" s="119">
        <v>-9906382</v>
      </c>
      <c r="I907" s="120">
        <v>46063</v>
      </c>
      <c r="J907" s="117"/>
      <c r="K907" s="117"/>
      <c r="L907" s="120">
        <v>46077</v>
      </c>
      <c r="M907" s="118" t="s">
        <v>21192</v>
      </c>
      <c r="N907" s="120">
        <v>46077</v>
      </c>
      <c r="O907" s="124" t="str">
        <f t="shared" si="14"/>
        <v>3499906382</v>
      </c>
      <c r="P907" t="str" cm="1">
        <f t="array" ref="P907">_xlfn.LET(_xlpm.s,_xlfn.SEQUENCE(25,1,0,1),_xlpm.off,CEILING(_xlpm.s/2,1)*IF(ISEVEN(_xlpm.s),1,-1),_xlpm.k,_xlfn.VSTACK($O907,VALUE($F907)&amp;($H907+_xlpm.off)),_xlpm.r,_xlfn.XLOOKUP(_xlpm.k,Table1[Column1],Table1[Column1],""),_xlpm.h,_xlfn._xlws.FILTER(_xlpm.r,_xlpm.r&lt;&gt;"",""),IFERROR(INDEX(_xlpm.h,1),""))</f>
        <v/>
      </c>
    </row>
    <row r="908" spans="1:16" x14ac:dyDescent="0.2">
      <c r="A908" s="117">
        <v>906</v>
      </c>
      <c r="B908" s="117">
        <v>570010</v>
      </c>
      <c r="C908" s="118" t="s">
        <v>20977</v>
      </c>
      <c r="D908" s="118" t="s">
        <v>18508</v>
      </c>
      <c r="E908" s="118" t="s">
        <v>20980</v>
      </c>
      <c r="F908" s="118">
        <v>3933</v>
      </c>
      <c r="G908" s="118" t="s">
        <v>19713</v>
      </c>
      <c r="H908" s="121">
        <v>20803190</v>
      </c>
      <c r="I908" s="120">
        <v>46040</v>
      </c>
      <c r="J908" s="117"/>
      <c r="K908" s="117"/>
      <c r="L908" s="120">
        <v>46077</v>
      </c>
      <c r="M908" s="118" t="s">
        <v>21192</v>
      </c>
      <c r="N908" s="120">
        <v>46077</v>
      </c>
      <c r="O908" s="124" t="str">
        <f t="shared" si="14"/>
        <v>3933-20803190</v>
      </c>
      <c r="P908" t="str" cm="1">
        <f t="array" ref="P908">_xlfn.LET(_xlpm.s,_xlfn.SEQUENCE(25,1,0,1),_xlpm.off,CEILING(_xlpm.s/2,1)*IF(ISEVEN(_xlpm.s),1,-1),_xlpm.k,_xlfn.VSTACK($O908,VALUE($F908)&amp;($H908+_xlpm.off)),_xlpm.r,_xlfn.XLOOKUP(_xlpm.k,Table1[Column1],Table1[Column1],""),_xlpm.h,_xlfn._xlws.FILTER(_xlpm.r,_xlpm.r&lt;&gt;"",""),IFERROR(INDEX(_xlpm.h,1),""))</f>
        <v/>
      </c>
    </row>
    <row r="909" spans="1:16" x14ac:dyDescent="0.2">
      <c r="A909" s="117">
        <v>907</v>
      </c>
      <c r="B909" s="117">
        <v>570010</v>
      </c>
      <c r="C909" s="118" t="s">
        <v>20977</v>
      </c>
      <c r="D909" s="118" t="s">
        <v>18508</v>
      </c>
      <c r="E909" s="118" t="s">
        <v>20980</v>
      </c>
      <c r="F909" s="118">
        <v>3934</v>
      </c>
      <c r="G909" s="118" t="s">
        <v>19714</v>
      </c>
      <c r="H909" s="121">
        <v>4105121</v>
      </c>
      <c r="I909" s="120">
        <v>46040</v>
      </c>
      <c r="J909" s="117"/>
      <c r="K909" s="117"/>
      <c r="L909" s="120">
        <v>46077</v>
      </c>
      <c r="M909" s="118" t="s">
        <v>21192</v>
      </c>
      <c r="N909" s="120">
        <v>46077</v>
      </c>
      <c r="O909" s="124" t="str">
        <f t="shared" si="14"/>
        <v>3934-4105121</v>
      </c>
      <c r="P909" t="str" cm="1">
        <f t="array" ref="P909">_xlfn.LET(_xlpm.s,_xlfn.SEQUENCE(25,1,0,1),_xlpm.off,CEILING(_xlpm.s/2,1)*IF(ISEVEN(_xlpm.s),1,-1),_xlpm.k,_xlfn.VSTACK($O909,VALUE($F909)&amp;($H909+_xlpm.off)),_xlpm.r,_xlfn.XLOOKUP(_xlpm.k,Table1[Column1],Table1[Column1],""),_xlpm.h,_xlfn._xlws.FILTER(_xlpm.r,_xlpm.r&lt;&gt;"",""),IFERROR(INDEX(_xlpm.h,1),""))</f>
        <v/>
      </c>
    </row>
    <row r="910" spans="1:16" x14ac:dyDescent="0.2">
      <c r="A910" s="117">
        <v>908</v>
      </c>
      <c r="B910" s="117">
        <v>570010</v>
      </c>
      <c r="C910" s="118" t="s">
        <v>20977</v>
      </c>
      <c r="D910" s="118" t="s">
        <v>18508</v>
      </c>
      <c r="E910" s="118" t="s">
        <v>20980</v>
      </c>
      <c r="F910" s="118">
        <v>1390</v>
      </c>
      <c r="G910" s="118" t="s">
        <v>19668</v>
      </c>
      <c r="H910" s="121">
        <v>13465602</v>
      </c>
      <c r="I910" s="120">
        <v>46029</v>
      </c>
      <c r="J910" s="117"/>
      <c r="K910" s="117"/>
      <c r="L910" s="120">
        <v>46077</v>
      </c>
      <c r="M910" s="118" t="s">
        <v>21192</v>
      </c>
      <c r="N910" s="120">
        <v>46077</v>
      </c>
      <c r="O910" s="124" t="str">
        <f t="shared" si="14"/>
        <v>1390-13465602</v>
      </c>
      <c r="P910" t="str" cm="1">
        <f t="array" ref="P910">_xlfn.LET(_xlpm.s,_xlfn.SEQUENCE(25,1,0,1),_xlpm.off,CEILING(_xlpm.s/2,1)*IF(ISEVEN(_xlpm.s),1,-1),_xlpm.k,_xlfn.VSTACK($O910,VALUE($F910)&amp;($H910+_xlpm.off)),_xlpm.r,_xlfn.XLOOKUP(_xlpm.k,Table1[Column1],Table1[Column1],""),_xlpm.h,_xlfn._xlws.FILTER(_xlpm.r,_xlpm.r&lt;&gt;"",""),IFERROR(INDEX(_xlpm.h,1),""))</f>
        <v/>
      </c>
    </row>
    <row r="911" spans="1:16" x14ac:dyDescent="0.2">
      <c r="A911" s="117">
        <v>817</v>
      </c>
      <c r="B911" s="117">
        <v>510010</v>
      </c>
      <c r="C911" s="118" t="s">
        <v>20977</v>
      </c>
      <c r="D911" s="118" t="s">
        <v>18508</v>
      </c>
      <c r="E911" s="118"/>
      <c r="F911" s="118">
        <v>1286</v>
      </c>
      <c r="G911" s="118" t="s">
        <v>19659</v>
      </c>
      <c r="H911" s="119">
        <v>-10440901</v>
      </c>
      <c r="I911" s="120">
        <v>46064</v>
      </c>
      <c r="J911" s="117"/>
      <c r="K911" s="117"/>
      <c r="L911" s="120">
        <v>46077</v>
      </c>
      <c r="M911" s="118" t="s">
        <v>21192</v>
      </c>
      <c r="N911" s="120">
        <v>46077</v>
      </c>
      <c r="O911" s="124" t="str">
        <f t="shared" si="14"/>
        <v>128610440901</v>
      </c>
      <c r="P911" t="str" cm="1">
        <f t="array" ref="P911">_xlfn.LET(_xlpm.s,_xlfn.SEQUENCE(25,1,0,1),_xlpm.off,CEILING(_xlpm.s/2,1)*IF(ISEVEN(_xlpm.s),1,-1),_xlpm.k,_xlfn.VSTACK($O911,VALUE($F911)&amp;($H911+_xlpm.off)),_xlpm.r,_xlfn.XLOOKUP(_xlpm.k,Table1[Column1],Table1[Column1],""),_xlpm.h,_xlfn._xlws.FILTER(_xlpm.r,_xlpm.r&lt;&gt;"",""),IFERROR(INDEX(_xlpm.h,1),""))</f>
        <v/>
      </c>
    </row>
    <row r="912" spans="1:16" x14ac:dyDescent="0.2">
      <c r="A912" s="117">
        <v>910</v>
      </c>
      <c r="B912" s="117">
        <v>510010</v>
      </c>
      <c r="C912" s="118" t="s">
        <v>20977</v>
      </c>
      <c r="D912" s="118" t="s">
        <v>18508</v>
      </c>
      <c r="E912" s="118" t="s">
        <v>20980</v>
      </c>
      <c r="F912" s="118">
        <v>41180</v>
      </c>
      <c r="G912" s="118" t="s">
        <v>21195</v>
      </c>
      <c r="H912" s="121">
        <v>11680092</v>
      </c>
      <c r="I912" s="120">
        <v>46184</v>
      </c>
      <c r="J912" s="117"/>
      <c r="K912" s="117"/>
      <c r="L912" s="120">
        <v>46227</v>
      </c>
      <c r="M912" s="118" t="s">
        <v>21194</v>
      </c>
      <c r="N912" s="120">
        <v>46227</v>
      </c>
      <c r="O912" s="124" t="str">
        <f t="shared" si="14"/>
        <v>41180-11680092</v>
      </c>
      <c r="P912" t="str" cm="1">
        <f t="array" ref="P912">_xlfn.LET(_xlpm.s,_xlfn.SEQUENCE(25,1,0,1),_xlpm.off,CEILING(_xlpm.s/2,1)*IF(ISEVEN(_xlpm.s),1,-1),_xlpm.k,_xlfn.VSTACK($O912,VALUE($F912)&amp;($H912+_xlpm.off)),_xlpm.r,_xlfn.XLOOKUP(_xlpm.k,Table1[Column1],Table1[Column1],""),_xlpm.h,_xlfn._xlws.FILTER(_xlpm.r,_xlpm.r&lt;&gt;"",""),IFERROR(INDEX(_xlpm.h,1),""))</f>
        <v/>
      </c>
    </row>
    <row r="913" spans="1:16" x14ac:dyDescent="0.2">
      <c r="A913" s="117">
        <v>1049</v>
      </c>
      <c r="B913" s="117">
        <v>510010</v>
      </c>
      <c r="C913" s="118" t="s">
        <v>20977</v>
      </c>
      <c r="D913" s="118" t="s">
        <v>18508</v>
      </c>
      <c r="E913" s="118"/>
      <c r="F913" s="118">
        <v>17840</v>
      </c>
      <c r="G913" s="118" t="s">
        <v>19929</v>
      </c>
      <c r="H913" s="119">
        <v>-4487132</v>
      </c>
      <c r="I913" s="120">
        <v>46084</v>
      </c>
      <c r="J913" s="117"/>
      <c r="K913" s="117"/>
      <c r="L913" s="120">
        <v>46105</v>
      </c>
      <c r="M913" s="118" t="s">
        <v>21259</v>
      </c>
      <c r="N913" s="120">
        <v>46105</v>
      </c>
      <c r="O913" s="124" t="str">
        <f t="shared" si="14"/>
        <v>178404487132</v>
      </c>
      <c r="P913" t="str" cm="1">
        <f t="array" ref="P913">_xlfn.LET(_xlpm.s,_xlfn.SEQUENCE(25,1,0,1),_xlpm.off,CEILING(_xlpm.s/2,1)*IF(ISEVEN(_xlpm.s),1,-1),_xlpm.k,_xlfn.VSTACK($O913,VALUE($F913)&amp;($H913+_xlpm.off)),_xlpm.r,_xlfn.XLOOKUP(_xlpm.k,Table1[Column1],Table1[Column1],""),_xlpm.h,_xlfn._xlws.FILTER(_xlpm.r,_xlpm.r&lt;&gt;"",""),IFERROR(INDEX(_xlpm.h,1),""))</f>
        <v/>
      </c>
    </row>
    <row r="914" spans="1:16" x14ac:dyDescent="0.2">
      <c r="A914" s="133">
        <v>1050</v>
      </c>
      <c r="B914" s="133">
        <v>510010</v>
      </c>
      <c r="C914" s="134" t="s">
        <v>20977</v>
      </c>
      <c r="D914" s="134" t="s">
        <v>18508</v>
      </c>
      <c r="E914" s="134"/>
      <c r="F914" s="134">
        <v>1001090521166</v>
      </c>
      <c r="G914" s="134" t="s">
        <v>19930</v>
      </c>
      <c r="H914" s="135">
        <v>-27421362</v>
      </c>
      <c r="I914" s="136">
        <v>46084</v>
      </c>
      <c r="J914" s="117"/>
      <c r="K914" s="117"/>
      <c r="L914" s="120">
        <v>46105</v>
      </c>
      <c r="M914" s="118" t="s">
        <v>21259</v>
      </c>
      <c r="N914" s="120">
        <v>46105</v>
      </c>
      <c r="O914" s="137" t="str">
        <f t="shared" si="14"/>
        <v>100109052116627421362</v>
      </c>
      <c r="P914" s="93" t="str" cm="1">
        <f t="array" ref="P914">_xlfn.LET(_xlpm.s,_xlfn.SEQUENCE(25,1,0,1),_xlpm.off,CEILING(_xlpm.s/2,1)*IF(ISEVEN(_xlpm.s),1,-1),_xlpm.k,_xlfn.VSTACK($O914,VALUE($F914)&amp;($H914+_xlpm.off)),_xlpm.r,_xlfn.XLOOKUP(_xlpm.k,Table1[Column1],Table1[Column1],""),_xlpm.h,_xlfn._xlws.FILTER(_xlpm.r,_xlpm.r&lt;&gt;"",""),IFERROR(INDEX(_xlpm.h,1),""))</f>
        <v/>
      </c>
    </row>
    <row r="915" spans="1:16" x14ac:dyDescent="0.2">
      <c r="A915" s="117">
        <v>1051</v>
      </c>
      <c r="B915" s="117">
        <v>510010</v>
      </c>
      <c r="C915" s="118" t="s">
        <v>20977</v>
      </c>
      <c r="D915" s="118" t="s">
        <v>18508</v>
      </c>
      <c r="E915" s="118"/>
      <c r="F915" s="118">
        <v>16799</v>
      </c>
      <c r="G915" s="118" t="s">
        <v>19927</v>
      </c>
      <c r="H915" s="119">
        <v>-8974264</v>
      </c>
      <c r="I915" s="120">
        <v>46084</v>
      </c>
      <c r="J915" s="117"/>
      <c r="K915" s="117"/>
      <c r="L915" s="120">
        <v>46105</v>
      </c>
      <c r="M915" s="118" t="s">
        <v>21259</v>
      </c>
      <c r="N915" s="120">
        <v>46105</v>
      </c>
      <c r="O915" s="124" t="str">
        <f t="shared" si="14"/>
        <v>167998974264</v>
      </c>
      <c r="P915" t="str" cm="1">
        <f t="array" ref="P915">_xlfn.LET(_xlpm.s,_xlfn.SEQUENCE(25,1,0,1),_xlpm.off,CEILING(_xlpm.s/2,1)*IF(ISEVEN(_xlpm.s),1,-1),_xlpm.k,_xlfn.VSTACK($O915,VALUE($F915)&amp;($H915+_xlpm.off)),_xlpm.r,_xlfn.XLOOKUP(_xlpm.k,Table1[Column1],Table1[Column1],""),_xlpm.h,_xlfn._xlws.FILTER(_xlpm.r,_xlpm.r&lt;&gt;"",""),IFERROR(INDEX(_xlpm.h,1),""))</f>
        <v/>
      </c>
    </row>
    <row r="916" spans="1:16" x14ac:dyDescent="0.2">
      <c r="A916" s="117">
        <v>914</v>
      </c>
      <c r="B916" s="117">
        <v>510010</v>
      </c>
      <c r="C916" s="118" t="s">
        <v>20977</v>
      </c>
      <c r="D916" s="118" t="s">
        <v>18508</v>
      </c>
      <c r="E916" s="118" t="s">
        <v>20980</v>
      </c>
      <c r="F916" s="118">
        <v>41181</v>
      </c>
      <c r="G916" s="118" t="s">
        <v>21199</v>
      </c>
      <c r="H916" s="121">
        <v>19233666</v>
      </c>
      <c r="I916" s="120">
        <v>46184</v>
      </c>
      <c r="J916" s="117"/>
      <c r="K916" s="117"/>
      <c r="L916" s="120">
        <v>46227</v>
      </c>
      <c r="M916" s="118" t="s">
        <v>21194</v>
      </c>
      <c r="N916" s="120">
        <v>46227</v>
      </c>
      <c r="O916" s="124" t="str">
        <f t="shared" si="14"/>
        <v>41181-19233666</v>
      </c>
      <c r="P916" t="str" cm="1">
        <f t="array" ref="P916">_xlfn.LET(_xlpm.s,_xlfn.SEQUENCE(25,1,0,1),_xlpm.off,CEILING(_xlpm.s/2,1)*IF(ISEVEN(_xlpm.s),1,-1),_xlpm.k,_xlfn.VSTACK($O916,VALUE($F916)&amp;($H916+_xlpm.off)),_xlpm.r,_xlfn.XLOOKUP(_xlpm.k,Table1[Column1],Table1[Column1],""),_xlpm.h,_xlfn._xlws.FILTER(_xlpm.r,_xlpm.r&lt;&gt;"",""),IFERROR(INDEX(_xlpm.h,1),""))</f>
        <v/>
      </c>
    </row>
    <row r="917" spans="1:16" x14ac:dyDescent="0.2">
      <c r="A917" s="117">
        <v>1052</v>
      </c>
      <c r="B917" s="117">
        <v>510010</v>
      </c>
      <c r="C917" s="118" t="s">
        <v>20977</v>
      </c>
      <c r="D917" s="118" t="s">
        <v>18508</v>
      </c>
      <c r="E917" s="118"/>
      <c r="F917" s="118">
        <v>14264</v>
      </c>
      <c r="G917" s="118" t="s">
        <v>19924</v>
      </c>
      <c r="H917" s="119">
        <v>-35897055</v>
      </c>
      <c r="I917" s="120">
        <v>46084</v>
      </c>
      <c r="J917" s="117"/>
      <c r="K917" s="117"/>
      <c r="L917" s="120">
        <v>46105</v>
      </c>
      <c r="M917" s="118" t="s">
        <v>21259</v>
      </c>
      <c r="N917" s="120">
        <v>46105</v>
      </c>
      <c r="O917" s="124" t="str">
        <f t="shared" si="14"/>
        <v>1426435897055</v>
      </c>
      <c r="P917" t="str" cm="1">
        <f t="array" ref="P917">_xlfn.LET(_xlpm.s,_xlfn.SEQUENCE(25,1,0,1),_xlpm.off,CEILING(_xlpm.s/2,1)*IF(ISEVEN(_xlpm.s),1,-1),_xlpm.k,_xlfn.VSTACK($O917,VALUE($F917)&amp;($H917+_xlpm.off)),_xlpm.r,_xlfn.XLOOKUP(_xlpm.k,Table1[Column1],Table1[Column1],""),_xlpm.h,_xlfn._xlws.FILTER(_xlpm.r,_xlpm.r&lt;&gt;"",""),IFERROR(INDEX(_xlpm.h,1),""))</f>
        <v/>
      </c>
    </row>
    <row r="918" spans="1:16" x14ac:dyDescent="0.2">
      <c r="A918" s="117">
        <v>1053</v>
      </c>
      <c r="B918" s="117">
        <v>510010</v>
      </c>
      <c r="C918" s="118" t="s">
        <v>20977</v>
      </c>
      <c r="D918" s="118" t="s">
        <v>18508</v>
      </c>
      <c r="E918" s="118"/>
      <c r="F918" s="118">
        <v>14261</v>
      </c>
      <c r="G918" s="118" t="s">
        <v>19923</v>
      </c>
      <c r="H918" s="119">
        <v>-17948528</v>
      </c>
      <c r="I918" s="120">
        <v>46084</v>
      </c>
      <c r="J918" s="117"/>
      <c r="K918" s="117"/>
      <c r="L918" s="120">
        <v>46105</v>
      </c>
      <c r="M918" s="118" t="s">
        <v>21259</v>
      </c>
      <c r="N918" s="120">
        <v>46105</v>
      </c>
      <c r="O918" s="124" t="str">
        <f t="shared" si="14"/>
        <v>1426117948528</v>
      </c>
      <c r="P918" t="str" cm="1">
        <f t="array" ref="P918">_xlfn.LET(_xlpm.s,_xlfn.SEQUENCE(25,1,0,1),_xlpm.off,CEILING(_xlpm.s/2,1)*IF(ISEVEN(_xlpm.s),1,-1),_xlpm.k,_xlfn.VSTACK($O918,VALUE($F918)&amp;($H918+_xlpm.off)),_xlpm.r,_xlfn.XLOOKUP(_xlpm.k,Table1[Column1],Table1[Column1],""),_xlpm.h,_xlfn._xlws.FILTER(_xlpm.r,_xlpm.r&lt;&gt;"",""),IFERROR(INDEX(_xlpm.h,1),""))</f>
        <v/>
      </c>
    </row>
    <row r="919" spans="1:16" x14ac:dyDescent="0.2">
      <c r="A919" s="117">
        <v>1054</v>
      </c>
      <c r="B919" s="117">
        <v>510010</v>
      </c>
      <c r="C919" s="118" t="s">
        <v>20977</v>
      </c>
      <c r="D919" s="118" t="s">
        <v>18508</v>
      </c>
      <c r="E919" s="118"/>
      <c r="F919" s="118">
        <v>14217</v>
      </c>
      <c r="G919" s="118" t="s">
        <v>19922</v>
      </c>
      <c r="H919" s="119">
        <v>-20640807</v>
      </c>
      <c r="I919" s="120">
        <v>46084</v>
      </c>
      <c r="J919" s="117"/>
      <c r="K919" s="117"/>
      <c r="L919" s="120">
        <v>46105</v>
      </c>
      <c r="M919" s="118" t="s">
        <v>21259</v>
      </c>
      <c r="N919" s="120">
        <v>46105</v>
      </c>
      <c r="O919" s="124" t="str">
        <f t="shared" si="14"/>
        <v>1421720640807</v>
      </c>
      <c r="P919" t="str" cm="1">
        <f t="array" ref="P919">_xlfn.LET(_xlpm.s,_xlfn.SEQUENCE(25,1,0,1),_xlpm.off,CEILING(_xlpm.s/2,1)*IF(ISEVEN(_xlpm.s),1,-1),_xlpm.k,_xlfn.VSTACK($O919,VALUE($F919)&amp;($H919+_xlpm.off)),_xlpm.r,_xlfn.XLOOKUP(_xlpm.k,Table1[Column1],Table1[Column1],""),_xlpm.h,_xlfn._xlws.FILTER(_xlpm.r,_xlpm.r&lt;&gt;"",""),IFERROR(INDEX(_xlpm.h,1),""))</f>
        <v/>
      </c>
    </row>
    <row r="920" spans="1:16" x14ac:dyDescent="0.2">
      <c r="A920" s="117">
        <v>918</v>
      </c>
      <c r="B920" s="117">
        <v>510010</v>
      </c>
      <c r="C920" s="118" t="s">
        <v>20977</v>
      </c>
      <c r="D920" s="118" t="s">
        <v>18508</v>
      </c>
      <c r="E920" s="118" t="s">
        <v>20978</v>
      </c>
      <c r="F920" s="118">
        <v>3438</v>
      </c>
      <c r="G920" s="118" t="s">
        <v>21203</v>
      </c>
      <c r="H920" s="119">
        <v>-814590</v>
      </c>
      <c r="I920" s="120">
        <v>46213</v>
      </c>
      <c r="J920" s="117"/>
      <c r="K920" s="117"/>
      <c r="L920" s="120">
        <v>46227</v>
      </c>
      <c r="M920" s="118" t="s">
        <v>21194</v>
      </c>
      <c r="N920" s="120">
        <v>46227</v>
      </c>
      <c r="O920" s="124" t="str">
        <f t="shared" si="14"/>
        <v>3438814590</v>
      </c>
      <c r="P920" t="str" cm="1">
        <f t="array" ref="P920">_xlfn.LET(_xlpm.s,_xlfn.SEQUENCE(25,1,0,1),_xlpm.off,CEILING(_xlpm.s/2,1)*IF(ISEVEN(_xlpm.s),1,-1),_xlpm.k,_xlfn.VSTACK($O920,VALUE($F920)&amp;($H920+_xlpm.off)),_xlpm.r,_xlfn.XLOOKUP(_xlpm.k,Table1[Column1],Table1[Column1],""),_xlpm.h,_xlfn._xlws.FILTER(_xlpm.r,_xlpm.r&lt;&gt;"",""),IFERROR(INDEX(_xlpm.h,1),""))</f>
        <v>3438-814590</v>
      </c>
    </row>
    <row r="921" spans="1:16" x14ac:dyDescent="0.2">
      <c r="A921" s="117">
        <v>1055</v>
      </c>
      <c r="B921" s="117">
        <v>510010</v>
      </c>
      <c r="C921" s="118" t="s">
        <v>20977</v>
      </c>
      <c r="D921" s="118" t="s">
        <v>18508</v>
      </c>
      <c r="E921" s="118"/>
      <c r="F921" s="118">
        <v>17740</v>
      </c>
      <c r="G921" s="118" t="s">
        <v>19928</v>
      </c>
      <c r="H921" s="119">
        <v>-20192094</v>
      </c>
      <c r="I921" s="120">
        <v>46084</v>
      </c>
      <c r="J921" s="117"/>
      <c r="K921" s="117"/>
      <c r="L921" s="120">
        <v>46105</v>
      </c>
      <c r="M921" s="118" t="s">
        <v>21259</v>
      </c>
      <c r="N921" s="120">
        <v>46105</v>
      </c>
      <c r="O921" s="124" t="str">
        <f t="shared" si="14"/>
        <v>1774020192094</v>
      </c>
      <c r="P921" t="str" cm="1">
        <f t="array" ref="P921">_xlfn.LET(_xlpm.s,_xlfn.SEQUENCE(25,1,0,1),_xlpm.off,CEILING(_xlpm.s/2,1)*IF(ISEVEN(_xlpm.s),1,-1),_xlpm.k,_xlfn.VSTACK($O921,VALUE($F921)&amp;($H921+_xlpm.off)),_xlpm.r,_xlfn.XLOOKUP(_xlpm.k,Table1[Column1],Table1[Column1],""),_xlpm.h,_xlfn._xlws.FILTER(_xlpm.r,_xlpm.r&lt;&gt;"",""),IFERROR(INDEX(_xlpm.h,1),""))</f>
        <v/>
      </c>
    </row>
    <row r="922" spans="1:16" x14ac:dyDescent="0.2">
      <c r="A922" s="117">
        <v>920</v>
      </c>
      <c r="B922" s="117">
        <v>510011</v>
      </c>
      <c r="C922" s="118" t="s">
        <v>20977</v>
      </c>
      <c r="D922" s="118" t="s">
        <v>18508</v>
      </c>
      <c r="E922" s="118" t="s">
        <v>20980</v>
      </c>
      <c r="F922" s="118">
        <v>42420</v>
      </c>
      <c r="G922" s="118" t="s">
        <v>21205</v>
      </c>
      <c r="H922" s="121">
        <v>3596535</v>
      </c>
      <c r="I922" s="120">
        <v>46189</v>
      </c>
      <c r="J922" s="117"/>
      <c r="K922" s="117"/>
      <c r="L922" s="120">
        <v>46227</v>
      </c>
      <c r="M922" s="118" t="s">
        <v>21194</v>
      </c>
      <c r="N922" s="120">
        <v>46227</v>
      </c>
      <c r="O922" s="124" t="str">
        <f t="shared" si="14"/>
        <v>42420-3596535</v>
      </c>
      <c r="P922" t="str" cm="1">
        <f t="array" ref="P922">_xlfn.LET(_xlpm.s,_xlfn.SEQUENCE(25,1,0,1),_xlpm.off,CEILING(_xlpm.s/2,1)*IF(ISEVEN(_xlpm.s),1,-1),_xlpm.k,_xlfn.VSTACK($O922,VALUE($F922)&amp;($H922+_xlpm.off)),_xlpm.r,_xlfn.XLOOKUP(_xlpm.k,Table1[Column1],Table1[Column1],""),_xlpm.h,_xlfn._xlws.FILTER(_xlpm.r,_xlpm.r&lt;&gt;"",""),IFERROR(INDEX(_xlpm.h,1),""))</f>
        <v/>
      </c>
    </row>
    <row r="923" spans="1:16" x14ac:dyDescent="0.2">
      <c r="A923" s="117">
        <v>921</v>
      </c>
      <c r="B923" s="117">
        <v>510011</v>
      </c>
      <c r="C923" s="118" t="s">
        <v>20977</v>
      </c>
      <c r="D923" s="118" t="s">
        <v>18508</v>
      </c>
      <c r="E923" s="118" t="s">
        <v>20980</v>
      </c>
      <c r="F923" s="118">
        <v>41178</v>
      </c>
      <c r="G923" s="118" t="s">
        <v>21206</v>
      </c>
      <c r="H923" s="121">
        <v>6804500</v>
      </c>
      <c r="I923" s="120">
        <v>46183</v>
      </c>
      <c r="J923" s="117"/>
      <c r="K923" s="117"/>
      <c r="L923" s="120">
        <v>46227</v>
      </c>
      <c r="M923" s="118" t="s">
        <v>21194</v>
      </c>
      <c r="N923" s="120">
        <v>46227</v>
      </c>
      <c r="O923" s="124" t="str">
        <f t="shared" si="14"/>
        <v>41178-6804500</v>
      </c>
      <c r="P923" t="str" cm="1">
        <f t="array" ref="P923">_xlfn.LET(_xlpm.s,_xlfn.SEQUENCE(25,1,0,1),_xlpm.off,CEILING(_xlpm.s/2,1)*IF(ISEVEN(_xlpm.s),1,-1),_xlpm.k,_xlfn.VSTACK($O923,VALUE($F923)&amp;($H923+_xlpm.off)),_xlpm.r,_xlfn.XLOOKUP(_xlpm.k,Table1[Column1],Table1[Column1],""),_xlpm.h,_xlfn._xlws.FILTER(_xlpm.r,_xlpm.r&lt;&gt;"",""),IFERROR(INDEX(_xlpm.h,1),""))</f>
        <v/>
      </c>
    </row>
    <row r="924" spans="1:16" x14ac:dyDescent="0.2">
      <c r="A924" s="117">
        <v>922</v>
      </c>
      <c r="B924" s="117">
        <v>510011</v>
      </c>
      <c r="C924" s="118" t="s">
        <v>20977</v>
      </c>
      <c r="D924" s="118" t="s">
        <v>18508</v>
      </c>
      <c r="E924" s="118" t="s">
        <v>20980</v>
      </c>
      <c r="F924" s="118">
        <v>41179</v>
      </c>
      <c r="G924" s="118" t="s">
        <v>21207</v>
      </c>
      <c r="H924" s="121">
        <v>9438552</v>
      </c>
      <c r="I924" s="120">
        <v>46183</v>
      </c>
      <c r="J924" s="117"/>
      <c r="K924" s="117"/>
      <c r="L924" s="120">
        <v>46227</v>
      </c>
      <c r="M924" s="118" t="s">
        <v>21194</v>
      </c>
      <c r="N924" s="120">
        <v>46227</v>
      </c>
      <c r="O924" s="124" t="str">
        <f t="shared" si="14"/>
        <v>41179-9438552</v>
      </c>
      <c r="P924" t="str" cm="1">
        <f t="array" ref="P924">_xlfn.LET(_xlpm.s,_xlfn.SEQUENCE(25,1,0,1),_xlpm.off,CEILING(_xlpm.s/2,1)*IF(ISEVEN(_xlpm.s),1,-1),_xlpm.k,_xlfn.VSTACK($O924,VALUE($F924)&amp;($H924+_xlpm.off)),_xlpm.r,_xlfn.XLOOKUP(_xlpm.k,Table1[Column1],Table1[Column1],""),_xlpm.h,_xlfn._xlws.FILTER(_xlpm.r,_xlpm.r&lt;&gt;"",""),IFERROR(INDEX(_xlpm.h,1),""))</f>
        <v/>
      </c>
    </row>
    <row r="925" spans="1:16" x14ac:dyDescent="0.2">
      <c r="A925" s="117">
        <v>923</v>
      </c>
      <c r="B925" s="117">
        <v>510011</v>
      </c>
      <c r="C925" s="118" t="s">
        <v>20977</v>
      </c>
      <c r="D925" s="118" t="s">
        <v>18508</v>
      </c>
      <c r="E925" s="118" t="s">
        <v>20980</v>
      </c>
      <c r="F925" s="118">
        <v>42419</v>
      </c>
      <c r="G925" s="118" t="s">
        <v>21208</v>
      </c>
      <c r="H925" s="121">
        <v>4798008</v>
      </c>
      <c r="I925" s="120">
        <v>46189</v>
      </c>
      <c r="J925" s="117"/>
      <c r="K925" s="117"/>
      <c r="L925" s="120">
        <v>46227</v>
      </c>
      <c r="M925" s="118" t="s">
        <v>21194</v>
      </c>
      <c r="N925" s="120">
        <v>46227</v>
      </c>
      <c r="O925" s="124" t="str">
        <f t="shared" si="14"/>
        <v>42419-4798008</v>
      </c>
      <c r="P925" t="str" cm="1">
        <f t="array" ref="P925">_xlfn.LET(_xlpm.s,_xlfn.SEQUENCE(25,1,0,1),_xlpm.off,CEILING(_xlpm.s/2,1)*IF(ISEVEN(_xlpm.s),1,-1),_xlpm.k,_xlfn.VSTACK($O925,VALUE($F925)&amp;($H925+_xlpm.off)),_xlpm.r,_xlfn.XLOOKUP(_xlpm.k,Table1[Column1],Table1[Column1],""),_xlpm.h,_xlfn._xlws.FILTER(_xlpm.r,_xlpm.r&lt;&gt;"",""),IFERROR(INDEX(_xlpm.h,1),""))</f>
        <v/>
      </c>
    </row>
    <row r="926" spans="1:16" x14ac:dyDescent="0.2">
      <c r="A926" s="117">
        <v>924</v>
      </c>
      <c r="B926" s="117">
        <v>510013</v>
      </c>
      <c r="C926" s="118" t="s">
        <v>20977</v>
      </c>
      <c r="D926" s="118" t="s">
        <v>18508</v>
      </c>
      <c r="E926" s="118" t="s">
        <v>20980</v>
      </c>
      <c r="F926" s="118">
        <v>42490</v>
      </c>
      <c r="G926" s="118" t="s">
        <v>21209</v>
      </c>
      <c r="H926" s="121">
        <v>4051836</v>
      </c>
      <c r="I926" s="120">
        <v>46185</v>
      </c>
      <c r="J926" s="117"/>
      <c r="K926" s="117"/>
      <c r="L926" s="120">
        <v>46227</v>
      </c>
      <c r="M926" s="118" t="s">
        <v>21194</v>
      </c>
      <c r="N926" s="120">
        <v>46227</v>
      </c>
      <c r="O926" s="124" t="str">
        <f t="shared" si="14"/>
        <v>42490-4051836</v>
      </c>
      <c r="P926" t="str" cm="1">
        <f t="array" ref="P926">_xlfn.LET(_xlpm.s,_xlfn.SEQUENCE(25,1,0,1),_xlpm.off,CEILING(_xlpm.s/2,1)*IF(ISEVEN(_xlpm.s),1,-1),_xlpm.k,_xlfn.VSTACK($O926,VALUE($F926)&amp;($H926+_xlpm.off)),_xlpm.r,_xlfn.XLOOKUP(_xlpm.k,Table1[Column1],Table1[Column1],""),_xlpm.h,_xlfn._xlws.FILTER(_xlpm.r,_xlpm.r&lt;&gt;"",""),IFERROR(INDEX(_xlpm.h,1),""))</f>
        <v/>
      </c>
    </row>
    <row r="927" spans="1:16" x14ac:dyDescent="0.2">
      <c r="A927" s="117">
        <v>925</v>
      </c>
      <c r="B927" s="117">
        <v>510013</v>
      </c>
      <c r="C927" s="118" t="s">
        <v>20977</v>
      </c>
      <c r="D927" s="118" t="s">
        <v>18508</v>
      </c>
      <c r="E927" s="118" t="s">
        <v>20980</v>
      </c>
      <c r="F927" s="118">
        <v>42491</v>
      </c>
      <c r="G927" s="118" t="s">
        <v>21210</v>
      </c>
      <c r="H927" s="121">
        <v>560385</v>
      </c>
      <c r="I927" s="120">
        <v>46185</v>
      </c>
      <c r="J927" s="117"/>
      <c r="K927" s="117"/>
      <c r="L927" s="120">
        <v>46227</v>
      </c>
      <c r="M927" s="118" t="s">
        <v>21194</v>
      </c>
      <c r="N927" s="120">
        <v>46227</v>
      </c>
      <c r="O927" s="124" t="str">
        <f t="shared" si="14"/>
        <v>42491-560385</v>
      </c>
      <c r="P927" t="str" cm="1">
        <f t="array" ref="P927">_xlfn.LET(_xlpm.s,_xlfn.SEQUENCE(25,1,0,1),_xlpm.off,CEILING(_xlpm.s/2,1)*IF(ISEVEN(_xlpm.s),1,-1),_xlpm.k,_xlfn.VSTACK($O927,VALUE($F927)&amp;($H927+_xlpm.off)),_xlpm.r,_xlfn.XLOOKUP(_xlpm.k,Table1[Column1],Table1[Column1],""),_xlpm.h,_xlfn._xlws.FILTER(_xlpm.r,_xlpm.r&lt;&gt;"",""),IFERROR(INDEX(_xlpm.h,1),""))</f>
        <v/>
      </c>
    </row>
    <row r="928" spans="1:16" x14ac:dyDescent="0.2">
      <c r="A928" s="117">
        <v>926</v>
      </c>
      <c r="B928" s="117">
        <v>510014</v>
      </c>
      <c r="C928" s="118" t="s">
        <v>20977</v>
      </c>
      <c r="D928" s="118" t="s">
        <v>18508</v>
      </c>
      <c r="E928" s="118" t="s">
        <v>20980</v>
      </c>
      <c r="F928" s="118">
        <v>42492</v>
      </c>
      <c r="G928" s="118" t="s">
        <v>21211</v>
      </c>
      <c r="H928" s="121">
        <v>3324821</v>
      </c>
      <c r="I928" s="120">
        <v>46186</v>
      </c>
      <c r="J928" s="117"/>
      <c r="K928" s="117"/>
      <c r="L928" s="120">
        <v>46227</v>
      </c>
      <c r="M928" s="118" t="s">
        <v>21194</v>
      </c>
      <c r="N928" s="120">
        <v>46227</v>
      </c>
      <c r="O928" s="124" t="str">
        <f t="shared" si="14"/>
        <v>42492-3324821</v>
      </c>
      <c r="P928" t="str" cm="1">
        <f t="array" ref="P928">_xlfn.LET(_xlpm.s,_xlfn.SEQUENCE(25,1,0,1),_xlpm.off,CEILING(_xlpm.s/2,1)*IF(ISEVEN(_xlpm.s),1,-1),_xlpm.k,_xlfn.VSTACK($O928,VALUE($F928)&amp;($H928+_xlpm.off)),_xlpm.r,_xlfn.XLOOKUP(_xlpm.k,Table1[Column1],Table1[Column1],""),_xlpm.h,_xlfn._xlws.FILTER(_xlpm.r,_xlpm.r&lt;&gt;"",""),IFERROR(INDEX(_xlpm.h,1),""))</f>
        <v/>
      </c>
    </row>
    <row r="929" spans="1:16" x14ac:dyDescent="0.2">
      <c r="A929" s="117">
        <v>927</v>
      </c>
      <c r="B929" s="117">
        <v>510014</v>
      </c>
      <c r="C929" s="118" t="s">
        <v>20977</v>
      </c>
      <c r="D929" s="118" t="s">
        <v>18508</v>
      </c>
      <c r="E929" s="118" t="s">
        <v>20980</v>
      </c>
      <c r="F929" s="118">
        <v>44566</v>
      </c>
      <c r="G929" s="118" t="s">
        <v>21212</v>
      </c>
      <c r="H929" s="121">
        <v>11082744</v>
      </c>
      <c r="I929" s="120">
        <v>46191</v>
      </c>
      <c r="J929" s="117"/>
      <c r="K929" s="117"/>
      <c r="L929" s="120">
        <v>46227</v>
      </c>
      <c r="M929" s="118" t="s">
        <v>21194</v>
      </c>
      <c r="N929" s="120">
        <v>46227</v>
      </c>
      <c r="O929" s="124" t="str">
        <f t="shared" si="14"/>
        <v>44566-11082744</v>
      </c>
      <c r="P929" t="str" cm="1">
        <f t="array" ref="P929">_xlfn.LET(_xlpm.s,_xlfn.SEQUENCE(25,1,0,1),_xlpm.off,CEILING(_xlpm.s/2,1)*IF(ISEVEN(_xlpm.s),1,-1),_xlpm.k,_xlfn.VSTACK($O929,VALUE($F929)&amp;($H929+_xlpm.off)),_xlpm.r,_xlfn.XLOOKUP(_xlpm.k,Table1[Column1],Table1[Column1],""),_xlpm.h,_xlfn._xlws.FILTER(_xlpm.r,_xlpm.r&lt;&gt;"",""),IFERROR(INDEX(_xlpm.h,1),""))</f>
        <v/>
      </c>
    </row>
    <row r="930" spans="1:16" x14ac:dyDescent="0.2">
      <c r="A930" s="117">
        <v>928</v>
      </c>
      <c r="B930" s="117">
        <v>510015</v>
      </c>
      <c r="C930" s="118" t="s">
        <v>20977</v>
      </c>
      <c r="D930" s="118" t="s">
        <v>18508</v>
      </c>
      <c r="E930" s="118" t="s">
        <v>20983</v>
      </c>
      <c r="F930" s="118">
        <v>384</v>
      </c>
      <c r="G930" s="118" t="s">
        <v>21213</v>
      </c>
      <c r="H930" s="119">
        <v>-654273</v>
      </c>
      <c r="I930" s="120">
        <v>46215</v>
      </c>
      <c r="J930" s="117"/>
      <c r="K930" s="117"/>
      <c r="L930" s="120">
        <v>46227</v>
      </c>
      <c r="M930" s="118" t="s">
        <v>21194</v>
      </c>
      <c r="N930" s="120">
        <v>46227</v>
      </c>
      <c r="O930" s="124" t="str">
        <f t="shared" si="14"/>
        <v>384654273</v>
      </c>
      <c r="P930" t="str" cm="1">
        <f t="array" ref="P930">_xlfn.LET(_xlpm.s,_xlfn.SEQUENCE(25,1,0,1),_xlpm.off,CEILING(_xlpm.s/2,1)*IF(ISEVEN(_xlpm.s),1,-1),_xlpm.k,_xlfn.VSTACK($O930,VALUE($F930)&amp;($H930+_xlpm.off)),_xlpm.r,_xlfn.XLOOKUP(_xlpm.k,Table1[Column1],Table1[Column1],""),_xlpm.h,_xlfn._xlws.FILTER(_xlpm.r,_xlpm.r&lt;&gt;"",""),IFERROR(INDEX(_xlpm.h,1),""))</f>
        <v>384-654273</v>
      </c>
    </row>
    <row r="931" spans="1:16" x14ac:dyDescent="0.2">
      <c r="A931" s="117">
        <v>929</v>
      </c>
      <c r="B931" s="117">
        <v>510015</v>
      </c>
      <c r="C931" s="118" t="s">
        <v>20977</v>
      </c>
      <c r="D931" s="118" t="s">
        <v>18508</v>
      </c>
      <c r="E931" s="118" t="s">
        <v>20980</v>
      </c>
      <c r="F931" s="118">
        <v>41190</v>
      </c>
      <c r="G931" s="118" t="s">
        <v>21214</v>
      </c>
      <c r="H931" s="121">
        <v>756000</v>
      </c>
      <c r="I931" s="120">
        <v>46185</v>
      </c>
      <c r="J931" s="117"/>
      <c r="K931" s="117"/>
      <c r="L931" s="120">
        <v>46227</v>
      </c>
      <c r="M931" s="118" t="s">
        <v>21194</v>
      </c>
      <c r="N931" s="120">
        <v>46227</v>
      </c>
      <c r="O931" s="124" t="str">
        <f t="shared" si="14"/>
        <v>41190-756000</v>
      </c>
      <c r="P931" t="str" cm="1">
        <f t="array" ref="P931">_xlfn.LET(_xlpm.s,_xlfn.SEQUENCE(25,1,0,1),_xlpm.off,CEILING(_xlpm.s/2,1)*IF(ISEVEN(_xlpm.s),1,-1),_xlpm.k,_xlfn.VSTACK($O931,VALUE($F931)&amp;($H931+_xlpm.off)),_xlpm.r,_xlfn.XLOOKUP(_xlpm.k,Table1[Column1],Table1[Column1],""),_xlpm.h,_xlfn._xlws.FILTER(_xlpm.r,_xlpm.r&lt;&gt;"",""),IFERROR(INDEX(_xlpm.h,1),""))</f>
        <v/>
      </c>
    </row>
    <row r="932" spans="1:16" x14ac:dyDescent="0.2">
      <c r="A932" s="117">
        <v>930</v>
      </c>
      <c r="B932" s="117">
        <v>510015</v>
      </c>
      <c r="C932" s="118" t="s">
        <v>20977</v>
      </c>
      <c r="D932" s="118" t="s">
        <v>18508</v>
      </c>
      <c r="E932" s="118" t="s">
        <v>20980</v>
      </c>
      <c r="F932" s="118">
        <v>41191</v>
      </c>
      <c r="G932" s="118" t="s">
        <v>21215</v>
      </c>
      <c r="H932" s="121">
        <v>2399004</v>
      </c>
      <c r="I932" s="120">
        <v>46185</v>
      </c>
      <c r="J932" s="117"/>
      <c r="K932" s="117"/>
      <c r="L932" s="120">
        <v>46227</v>
      </c>
      <c r="M932" s="118" t="s">
        <v>21194</v>
      </c>
      <c r="N932" s="120">
        <v>46227</v>
      </c>
      <c r="O932" s="124" t="str">
        <f t="shared" ref="O932:O995" si="15">VALUE(F932)&amp;-H932</f>
        <v>41191-2399004</v>
      </c>
      <c r="P932" t="str" cm="1">
        <f t="array" ref="P932">_xlfn.LET(_xlpm.s,_xlfn.SEQUENCE(25,1,0,1),_xlpm.off,CEILING(_xlpm.s/2,1)*IF(ISEVEN(_xlpm.s),1,-1),_xlpm.k,_xlfn.VSTACK($O932,VALUE($F932)&amp;($H932+_xlpm.off)),_xlpm.r,_xlfn.XLOOKUP(_xlpm.k,Table1[Column1],Table1[Column1],""),_xlpm.h,_xlfn._xlws.FILTER(_xlpm.r,_xlpm.r&lt;&gt;"",""),IFERROR(INDEX(_xlpm.h,1),""))</f>
        <v/>
      </c>
    </row>
    <row r="933" spans="1:16" x14ac:dyDescent="0.2">
      <c r="A933" s="117">
        <v>931</v>
      </c>
      <c r="B933" s="117">
        <v>510016</v>
      </c>
      <c r="C933" s="118" t="s">
        <v>20977</v>
      </c>
      <c r="D933" s="118" t="s">
        <v>18508</v>
      </c>
      <c r="E933" s="118" t="s">
        <v>20984</v>
      </c>
      <c r="F933" s="118">
        <v>231</v>
      </c>
      <c r="G933" s="118" t="s">
        <v>21216</v>
      </c>
      <c r="H933" s="119">
        <v>-457322</v>
      </c>
      <c r="I933" s="120">
        <v>46210</v>
      </c>
      <c r="J933" s="117"/>
      <c r="K933" s="117"/>
      <c r="L933" s="120">
        <v>46227</v>
      </c>
      <c r="M933" s="118" t="s">
        <v>21194</v>
      </c>
      <c r="N933" s="120">
        <v>46227</v>
      </c>
      <c r="O933" s="124" t="str">
        <f t="shared" si="15"/>
        <v>231457322</v>
      </c>
      <c r="P933" t="str" cm="1">
        <f t="array" ref="P933">_xlfn.LET(_xlpm.s,_xlfn.SEQUENCE(25,1,0,1),_xlpm.off,CEILING(_xlpm.s/2,1)*IF(ISEVEN(_xlpm.s),1,-1),_xlpm.k,_xlfn.VSTACK($O933,VALUE($F933)&amp;($H933+_xlpm.off)),_xlpm.r,_xlfn.XLOOKUP(_xlpm.k,Table1[Column1],Table1[Column1],""),_xlpm.h,_xlfn._xlws.FILTER(_xlpm.r,_xlpm.r&lt;&gt;"",""),IFERROR(INDEX(_xlpm.h,1),""))</f>
        <v>231-457322</v>
      </c>
    </row>
    <row r="934" spans="1:16" x14ac:dyDescent="0.2">
      <c r="A934" s="117">
        <v>932</v>
      </c>
      <c r="B934" s="117">
        <v>510016</v>
      </c>
      <c r="C934" s="118" t="s">
        <v>20977</v>
      </c>
      <c r="D934" s="118" t="s">
        <v>18508</v>
      </c>
      <c r="E934" s="118" t="s">
        <v>20980</v>
      </c>
      <c r="F934" s="118">
        <v>41189</v>
      </c>
      <c r="G934" s="118" t="s">
        <v>21217</v>
      </c>
      <c r="H934" s="121">
        <v>3339374</v>
      </c>
      <c r="I934" s="120">
        <v>46188</v>
      </c>
      <c r="J934" s="117"/>
      <c r="K934" s="117"/>
      <c r="L934" s="120">
        <v>46227</v>
      </c>
      <c r="M934" s="118" t="s">
        <v>21194</v>
      </c>
      <c r="N934" s="120">
        <v>46227</v>
      </c>
      <c r="O934" s="124" t="str">
        <f t="shared" si="15"/>
        <v>41189-3339374</v>
      </c>
      <c r="P934" t="str" cm="1">
        <f t="array" ref="P934">_xlfn.LET(_xlpm.s,_xlfn.SEQUENCE(25,1,0,1),_xlpm.off,CEILING(_xlpm.s/2,1)*IF(ISEVEN(_xlpm.s),1,-1),_xlpm.k,_xlfn.VSTACK($O934,VALUE($F934)&amp;($H934+_xlpm.off)),_xlpm.r,_xlfn.XLOOKUP(_xlpm.k,Table1[Column1],Table1[Column1],""),_xlpm.h,_xlfn._xlws.FILTER(_xlpm.r,_xlpm.r&lt;&gt;"",""),IFERROR(INDEX(_xlpm.h,1),""))</f>
        <v/>
      </c>
    </row>
    <row r="935" spans="1:16" x14ac:dyDescent="0.2">
      <c r="A935" s="117">
        <v>933</v>
      </c>
      <c r="B935" s="117">
        <v>510016</v>
      </c>
      <c r="C935" s="118" t="s">
        <v>20977</v>
      </c>
      <c r="D935" s="118" t="s">
        <v>18508</v>
      </c>
      <c r="E935" s="118" t="s">
        <v>20980</v>
      </c>
      <c r="F935" s="118">
        <v>40575</v>
      </c>
      <c r="G935" s="118" t="s">
        <v>21218</v>
      </c>
      <c r="H935" s="121">
        <v>2399004</v>
      </c>
      <c r="I935" s="120">
        <v>46185</v>
      </c>
      <c r="J935" s="117"/>
      <c r="K935" s="117"/>
      <c r="L935" s="120">
        <v>46227</v>
      </c>
      <c r="M935" s="118" t="s">
        <v>21194</v>
      </c>
      <c r="N935" s="120">
        <v>46227</v>
      </c>
      <c r="O935" s="124" t="str">
        <f t="shared" si="15"/>
        <v>40575-2399004</v>
      </c>
      <c r="P935" t="str" cm="1">
        <f t="array" ref="P935">_xlfn.LET(_xlpm.s,_xlfn.SEQUENCE(25,1,0,1),_xlpm.off,CEILING(_xlpm.s/2,1)*IF(ISEVEN(_xlpm.s),1,-1),_xlpm.k,_xlfn.VSTACK($O935,VALUE($F935)&amp;($H935+_xlpm.off)),_xlpm.r,_xlfn.XLOOKUP(_xlpm.k,Table1[Column1],Table1[Column1],""),_xlpm.h,_xlfn._xlws.FILTER(_xlpm.r,_xlpm.r&lt;&gt;"",""),IFERROR(INDEX(_xlpm.h,1),""))</f>
        <v/>
      </c>
    </row>
    <row r="936" spans="1:16" x14ac:dyDescent="0.2">
      <c r="A936" s="117">
        <v>934</v>
      </c>
      <c r="B936" s="117">
        <v>510016</v>
      </c>
      <c r="C936" s="118" t="s">
        <v>20977</v>
      </c>
      <c r="D936" s="118" t="s">
        <v>18508</v>
      </c>
      <c r="E936" s="118" t="s">
        <v>20980</v>
      </c>
      <c r="F936" s="118">
        <v>40576</v>
      </c>
      <c r="G936" s="118" t="s">
        <v>21219</v>
      </c>
      <c r="H936" s="121">
        <v>6908585</v>
      </c>
      <c r="I936" s="120">
        <v>46185</v>
      </c>
      <c r="J936" s="117"/>
      <c r="K936" s="117"/>
      <c r="L936" s="120">
        <v>46227</v>
      </c>
      <c r="M936" s="118" t="s">
        <v>21194</v>
      </c>
      <c r="N936" s="120">
        <v>46227</v>
      </c>
      <c r="O936" s="124" t="str">
        <f t="shared" si="15"/>
        <v>40576-6908585</v>
      </c>
      <c r="P936" t="str" cm="1">
        <f t="array" ref="P936">_xlfn.LET(_xlpm.s,_xlfn.SEQUENCE(25,1,0,1),_xlpm.off,CEILING(_xlpm.s/2,1)*IF(ISEVEN(_xlpm.s),1,-1),_xlpm.k,_xlfn.VSTACK($O936,VALUE($F936)&amp;($H936+_xlpm.off)),_xlpm.r,_xlfn.XLOOKUP(_xlpm.k,Table1[Column1],Table1[Column1],""),_xlpm.h,_xlfn._xlws.FILTER(_xlpm.r,_xlpm.r&lt;&gt;"",""),IFERROR(INDEX(_xlpm.h,1),""))</f>
        <v/>
      </c>
    </row>
    <row r="937" spans="1:16" x14ac:dyDescent="0.2">
      <c r="A937" s="117">
        <v>935</v>
      </c>
      <c r="B937" s="117">
        <v>510016</v>
      </c>
      <c r="C937" s="118" t="s">
        <v>20977</v>
      </c>
      <c r="D937" s="118" t="s">
        <v>18508</v>
      </c>
      <c r="E937" s="118" t="s">
        <v>20980</v>
      </c>
      <c r="F937" s="118">
        <v>42418</v>
      </c>
      <c r="G937" s="118" t="s">
        <v>21220</v>
      </c>
      <c r="H937" s="121">
        <v>3507273</v>
      </c>
      <c r="I937" s="120">
        <v>46192</v>
      </c>
      <c r="J937" s="117"/>
      <c r="K937" s="117"/>
      <c r="L937" s="120">
        <v>46227</v>
      </c>
      <c r="M937" s="118" t="s">
        <v>21194</v>
      </c>
      <c r="N937" s="120">
        <v>46227</v>
      </c>
      <c r="O937" s="124" t="str">
        <f t="shared" si="15"/>
        <v>42418-3507273</v>
      </c>
      <c r="P937" t="str" cm="1">
        <f t="array" ref="P937">_xlfn.LET(_xlpm.s,_xlfn.SEQUENCE(25,1,0,1),_xlpm.off,CEILING(_xlpm.s/2,1)*IF(ISEVEN(_xlpm.s),1,-1),_xlpm.k,_xlfn.VSTACK($O937,VALUE($F937)&amp;($H937+_xlpm.off)),_xlpm.r,_xlfn.XLOOKUP(_xlpm.k,Table1[Column1],Table1[Column1],""),_xlpm.h,_xlfn._xlws.FILTER(_xlpm.r,_xlpm.r&lt;&gt;"",""),IFERROR(INDEX(_xlpm.h,1),""))</f>
        <v/>
      </c>
    </row>
    <row r="938" spans="1:16" x14ac:dyDescent="0.2">
      <c r="A938" s="117">
        <v>936</v>
      </c>
      <c r="B938" s="117">
        <v>510017</v>
      </c>
      <c r="C938" s="118" t="s">
        <v>20977</v>
      </c>
      <c r="D938" s="118" t="s">
        <v>18508</v>
      </c>
      <c r="E938" s="118" t="s">
        <v>20980</v>
      </c>
      <c r="F938" s="118">
        <v>41188</v>
      </c>
      <c r="G938" s="118" t="s">
        <v>21221</v>
      </c>
      <c r="H938" s="121">
        <v>1788480</v>
      </c>
      <c r="I938" s="120">
        <v>46186</v>
      </c>
      <c r="J938" s="117"/>
      <c r="K938" s="117"/>
      <c r="L938" s="120">
        <v>46227</v>
      </c>
      <c r="M938" s="118" t="s">
        <v>21194</v>
      </c>
      <c r="N938" s="120">
        <v>46227</v>
      </c>
      <c r="O938" s="124" t="str">
        <f t="shared" si="15"/>
        <v>41188-1788480</v>
      </c>
      <c r="P938" t="str" cm="1">
        <f t="array" ref="P938">_xlfn.LET(_xlpm.s,_xlfn.SEQUENCE(25,1,0,1),_xlpm.off,CEILING(_xlpm.s/2,1)*IF(ISEVEN(_xlpm.s),1,-1),_xlpm.k,_xlfn.VSTACK($O938,VALUE($F938)&amp;($H938+_xlpm.off)),_xlpm.r,_xlfn.XLOOKUP(_xlpm.k,Table1[Column1],Table1[Column1],""),_xlpm.h,_xlfn._xlws.FILTER(_xlpm.r,_xlpm.r&lt;&gt;"",""),IFERROR(INDEX(_xlpm.h,1),""))</f>
        <v/>
      </c>
    </row>
    <row r="939" spans="1:16" x14ac:dyDescent="0.2">
      <c r="A939" s="117">
        <v>937</v>
      </c>
      <c r="B939" s="117">
        <v>510017</v>
      </c>
      <c r="C939" s="118" t="s">
        <v>20977</v>
      </c>
      <c r="D939" s="118" t="s">
        <v>18508</v>
      </c>
      <c r="E939" s="118" t="s">
        <v>20980</v>
      </c>
      <c r="F939" s="118">
        <v>40577</v>
      </c>
      <c r="G939" s="118" t="s">
        <v>21222</v>
      </c>
      <c r="H939" s="121">
        <v>1503428</v>
      </c>
      <c r="I939" s="120">
        <v>46183</v>
      </c>
      <c r="J939" s="117"/>
      <c r="K939" s="117"/>
      <c r="L939" s="120">
        <v>46227</v>
      </c>
      <c r="M939" s="118" t="s">
        <v>21194</v>
      </c>
      <c r="N939" s="120">
        <v>46227</v>
      </c>
      <c r="O939" s="124" t="str">
        <f t="shared" si="15"/>
        <v>40577-1503428</v>
      </c>
      <c r="P939" t="str" cm="1">
        <f t="array" ref="P939">_xlfn.LET(_xlpm.s,_xlfn.SEQUENCE(25,1,0,1),_xlpm.off,CEILING(_xlpm.s/2,1)*IF(ISEVEN(_xlpm.s),1,-1),_xlpm.k,_xlfn.VSTACK($O939,VALUE($F939)&amp;($H939+_xlpm.off)),_xlpm.r,_xlfn.XLOOKUP(_xlpm.k,Table1[Column1],Table1[Column1],""),_xlpm.h,_xlfn._xlws.FILTER(_xlpm.r,_xlpm.r&lt;&gt;"",""),IFERROR(INDEX(_xlpm.h,1),""))</f>
        <v/>
      </c>
    </row>
    <row r="940" spans="1:16" x14ac:dyDescent="0.2">
      <c r="A940" s="117">
        <v>938</v>
      </c>
      <c r="B940" s="117">
        <v>510017</v>
      </c>
      <c r="C940" s="118" t="s">
        <v>20977</v>
      </c>
      <c r="D940" s="118" t="s">
        <v>18508</v>
      </c>
      <c r="E940" s="118" t="s">
        <v>20980</v>
      </c>
      <c r="F940" s="118">
        <v>42417</v>
      </c>
      <c r="G940" s="118" t="s">
        <v>21223</v>
      </c>
      <c r="H940" s="121">
        <v>4291920</v>
      </c>
      <c r="I940" s="120">
        <v>46190</v>
      </c>
      <c r="J940" s="117"/>
      <c r="K940" s="117"/>
      <c r="L940" s="120">
        <v>46227</v>
      </c>
      <c r="M940" s="118" t="s">
        <v>21194</v>
      </c>
      <c r="N940" s="120">
        <v>46227</v>
      </c>
      <c r="O940" s="124" t="str">
        <f t="shared" si="15"/>
        <v>42417-4291920</v>
      </c>
      <c r="P940" t="str" cm="1">
        <f t="array" ref="P940">_xlfn.LET(_xlpm.s,_xlfn.SEQUENCE(25,1,0,1),_xlpm.off,CEILING(_xlpm.s/2,1)*IF(ISEVEN(_xlpm.s),1,-1),_xlpm.k,_xlfn.VSTACK($O940,VALUE($F940)&amp;($H940+_xlpm.off)),_xlpm.r,_xlfn.XLOOKUP(_xlpm.k,Table1[Column1],Table1[Column1],""),_xlpm.h,_xlfn._xlws.FILTER(_xlpm.r,_xlpm.r&lt;&gt;"",""),IFERROR(INDEX(_xlpm.h,1),""))</f>
        <v/>
      </c>
    </row>
    <row r="941" spans="1:16" x14ac:dyDescent="0.2">
      <c r="A941" s="117">
        <v>939</v>
      </c>
      <c r="B941" s="117">
        <v>510018</v>
      </c>
      <c r="C941" s="118" t="s">
        <v>20977</v>
      </c>
      <c r="D941" s="118" t="s">
        <v>18508</v>
      </c>
      <c r="E941" s="118" t="s">
        <v>20980</v>
      </c>
      <c r="F941" s="118">
        <v>40581</v>
      </c>
      <c r="G941" s="118" t="s">
        <v>21224</v>
      </c>
      <c r="H941" s="121">
        <v>2340887</v>
      </c>
      <c r="I941" s="120">
        <v>46182</v>
      </c>
      <c r="J941" s="117"/>
      <c r="K941" s="117"/>
      <c r="L941" s="120">
        <v>46227</v>
      </c>
      <c r="M941" s="118" t="s">
        <v>21194</v>
      </c>
      <c r="N941" s="120">
        <v>46227</v>
      </c>
      <c r="O941" s="124" t="str">
        <f t="shared" si="15"/>
        <v>40581-2340887</v>
      </c>
      <c r="P941" t="str" cm="1">
        <f t="array" ref="P941">_xlfn.LET(_xlpm.s,_xlfn.SEQUENCE(25,1,0,1),_xlpm.off,CEILING(_xlpm.s/2,1)*IF(ISEVEN(_xlpm.s),1,-1),_xlpm.k,_xlfn.VSTACK($O941,VALUE($F941)&amp;($H941+_xlpm.off)),_xlpm.r,_xlfn.XLOOKUP(_xlpm.k,Table1[Column1],Table1[Column1],""),_xlpm.h,_xlfn._xlws.FILTER(_xlpm.r,_xlpm.r&lt;&gt;"",""),IFERROR(INDEX(_xlpm.h,1),""))</f>
        <v/>
      </c>
    </row>
    <row r="942" spans="1:16" x14ac:dyDescent="0.2">
      <c r="A942" s="117">
        <v>940</v>
      </c>
      <c r="B942" s="117">
        <v>510018</v>
      </c>
      <c r="C942" s="118" t="s">
        <v>20977</v>
      </c>
      <c r="D942" s="118" t="s">
        <v>18508</v>
      </c>
      <c r="E942" s="118" t="s">
        <v>20980</v>
      </c>
      <c r="F942" s="118">
        <v>40582</v>
      </c>
      <c r="G942" s="118" t="s">
        <v>21225</v>
      </c>
      <c r="H942" s="121">
        <v>1120770</v>
      </c>
      <c r="I942" s="120">
        <v>46182</v>
      </c>
      <c r="J942" s="117"/>
      <c r="K942" s="117"/>
      <c r="L942" s="120">
        <v>46227</v>
      </c>
      <c r="M942" s="118" t="s">
        <v>21194</v>
      </c>
      <c r="N942" s="120">
        <v>46227</v>
      </c>
      <c r="O942" s="124" t="str">
        <f t="shared" si="15"/>
        <v>40582-1120770</v>
      </c>
      <c r="P942" t="str" cm="1">
        <f t="array" ref="P942">_xlfn.LET(_xlpm.s,_xlfn.SEQUENCE(25,1,0,1),_xlpm.off,CEILING(_xlpm.s/2,1)*IF(ISEVEN(_xlpm.s),1,-1),_xlpm.k,_xlfn.VSTACK($O942,VALUE($F942)&amp;($H942+_xlpm.off)),_xlpm.r,_xlfn.XLOOKUP(_xlpm.k,Table1[Column1],Table1[Column1],""),_xlpm.h,_xlfn._xlws.FILTER(_xlpm.r,_xlpm.r&lt;&gt;"",""),IFERROR(INDEX(_xlpm.h,1),""))</f>
        <v/>
      </c>
    </row>
    <row r="943" spans="1:16" x14ac:dyDescent="0.2">
      <c r="A943" s="117">
        <v>941</v>
      </c>
      <c r="B943" s="117">
        <v>510018</v>
      </c>
      <c r="C943" s="118" t="s">
        <v>20977</v>
      </c>
      <c r="D943" s="118" t="s">
        <v>18508</v>
      </c>
      <c r="E943" s="118" t="s">
        <v>20980</v>
      </c>
      <c r="F943" s="118">
        <v>42583</v>
      </c>
      <c r="G943" s="118" t="s">
        <v>21226</v>
      </c>
      <c r="H943" s="121">
        <v>1108269</v>
      </c>
      <c r="I943" s="120">
        <v>46190</v>
      </c>
      <c r="J943" s="117"/>
      <c r="K943" s="117"/>
      <c r="L943" s="120">
        <v>46227</v>
      </c>
      <c r="M943" s="118" t="s">
        <v>21194</v>
      </c>
      <c r="N943" s="120">
        <v>46227</v>
      </c>
      <c r="O943" s="124" t="str">
        <f t="shared" si="15"/>
        <v>42583-1108269</v>
      </c>
      <c r="P943" t="str" cm="1">
        <f t="array" ref="P943">_xlfn.LET(_xlpm.s,_xlfn.SEQUENCE(25,1,0,1),_xlpm.off,CEILING(_xlpm.s/2,1)*IF(ISEVEN(_xlpm.s),1,-1),_xlpm.k,_xlfn.VSTACK($O943,VALUE($F943)&amp;($H943+_xlpm.off)),_xlpm.r,_xlfn.XLOOKUP(_xlpm.k,Table1[Column1],Table1[Column1],""),_xlpm.h,_xlfn._xlws.FILTER(_xlpm.r,_xlpm.r&lt;&gt;"",""),IFERROR(INDEX(_xlpm.h,1),""))</f>
        <v/>
      </c>
    </row>
    <row r="944" spans="1:16" x14ac:dyDescent="0.2">
      <c r="A944" s="117">
        <v>942</v>
      </c>
      <c r="B944" s="117">
        <v>510018</v>
      </c>
      <c r="C944" s="118" t="s">
        <v>20977</v>
      </c>
      <c r="D944" s="118" t="s">
        <v>18508</v>
      </c>
      <c r="E944" s="118" t="s">
        <v>20980</v>
      </c>
      <c r="F944" s="118">
        <v>42582</v>
      </c>
      <c r="G944" s="118" t="s">
        <v>21227</v>
      </c>
      <c r="H944" s="121">
        <v>923400</v>
      </c>
      <c r="I944" s="120">
        <v>46190</v>
      </c>
      <c r="J944" s="117"/>
      <c r="K944" s="117"/>
      <c r="L944" s="120">
        <v>46227</v>
      </c>
      <c r="M944" s="118" t="s">
        <v>21194</v>
      </c>
      <c r="N944" s="120">
        <v>46227</v>
      </c>
      <c r="O944" s="124" t="str">
        <f t="shared" si="15"/>
        <v>42582-923400</v>
      </c>
      <c r="P944" t="str" cm="1">
        <f t="array" ref="P944">_xlfn.LET(_xlpm.s,_xlfn.SEQUENCE(25,1,0,1),_xlpm.off,CEILING(_xlpm.s/2,1)*IF(ISEVEN(_xlpm.s),1,-1),_xlpm.k,_xlfn.VSTACK($O944,VALUE($F944)&amp;($H944+_xlpm.off)),_xlpm.r,_xlfn.XLOOKUP(_xlpm.k,Table1[Column1],Table1[Column1],""),_xlpm.h,_xlfn._xlws.FILTER(_xlpm.r,_xlpm.r&lt;&gt;"",""),IFERROR(INDEX(_xlpm.h,1),""))</f>
        <v/>
      </c>
    </row>
    <row r="945" spans="1:16" x14ac:dyDescent="0.2">
      <c r="A945" s="117">
        <v>943</v>
      </c>
      <c r="B945" s="117">
        <v>510019</v>
      </c>
      <c r="C945" s="118" t="s">
        <v>20977</v>
      </c>
      <c r="D945" s="118" t="s">
        <v>18508</v>
      </c>
      <c r="E945" s="118" t="s">
        <v>20980</v>
      </c>
      <c r="F945" s="118">
        <v>42579</v>
      </c>
      <c r="G945" s="118" t="s">
        <v>21228</v>
      </c>
      <c r="H945" s="121">
        <v>2399004</v>
      </c>
      <c r="I945" s="120">
        <v>46190</v>
      </c>
      <c r="J945" s="117"/>
      <c r="K945" s="117"/>
      <c r="L945" s="120">
        <v>46227</v>
      </c>
      <c r="M945" s="118" t="s">
        <v>21194</v>
      </c>
      <c r="N945" s="120">
        <v>46227</v>
      </c>
      <c r="O945" s="124" t="str">
        <f t="shared" si="15"/>
        <v>42579-2399004</v>
      </c>
      <c r="P945" t="str" cm="1">
        <f t="array" ref="P945">_xlfn.LET(_xlpm.s,_xlfn.SEQUENCE(25,1,0,1),_xlpm.off,CEILING(_xlpm.s/2,1)*IF(ISEVEN(_xlpm.s),1,-1),_xlpm.k,_xlfn.VSTACK($O945,VALUE($F945)&amp;($H945+_xlpm.off)),_xlpm.r,_xlfn.XLOOKUP(_xlpm.k,Table1[Column1],Table1[Column1],""),_xlpm.h,_xlfn._xlws.FILTER(_xlpm.r,_xlpm.r&lt;&gt;"",""),IFERROR(INDEX(_xlpm.h,1),""))</f>
        <v/>
      </c>
    </row>
    <row r="946" spans="1:16" x14ac:dyDescent="0.2">
      <c r="A946" s="117">
        <v>944</v>
      </c>
      <c r="B946" s="117">
        <v>510019</v>
      </c>
      <c r="C946" s="118" t="s">
        <v>20977</v>
      </c>
      <c r="D946" s="118" t="s">
        <v>18508</v>
      </c>
      <c r="E946" s="118" t="s">
        <v>20980</v>
      </c>
      <c r="F946" s="118">
        <v>42581</v>
      </c>
      <c r="G946" s="118" t="s">
        <v>21229</v>
      </c>
      <c r="H946" s="121">
        <v>496800</v>
      </c>
      <c r="I946" s="120">
        <v>46190</v>
      </c>
      <c r="J946" s="117"/>
      <c r="K946" s="117"/>
      <c r="L946" s="120">
        <v>46227</v>
      </c>
      <c r="M946" s="118" t="s">
        <v>21194</v>
      </c>
      <c r="N946" s="120">
        <v>46227</v>
      </c>
      <c r="O946" s="124" t="str">
        <f t="shared" si="15"/>
        <v>42581-496800</v>
      </c>
      <c r="P946" t="str" cm="1">
        <f t="array" ref="P946">_xlfn.LET(_xlpm.s,_xlfn.SEQUENCE(25,1,0,1),_xlpm.off,CEILING(_xlpm.s/2,1)*IF(ISEVEN(_xlpm.s),1,-1),_xlpm.k,_xlfn.VSTACK($O946,VALUE($F946)&amp;($H946+_xlpm.off)),_xlpm.r,_xlfn.XLOOKUP(_xlpm.k,Table1[Column1],Table1[Column1],""),_xlpm.h,_xlfn._xlws.FILTER(_xlpm.r,_xlpm.r&lt;&gt;"",""),IFERROR(INDEX(_xlpm.h,1),""))</f>
        <v/>
      </c>
    </row>
    <row r="947" spans="1:16" x14ac:dyDescent="0.2">
      <c r="A947" s="117">
        <v>945</v>
      </c>
      <c r="B947" s="117">
        <v>510019</v>
      </c>
      <c r="C947" s="118" t="s">
        <v>20977</v>
      </c>
      <c r="D947" s="118" t="s">
        <v>18508</v>
      </c>
      <c r="E947" s="118" t="s">
        <v>20980</v>
      </c>
      <c r="F947" s="118">
        <v>41176</v>
      </c>
      <c r="G947" s="118" t="s">
        <v>21230</v>
      </c>
      <c r="H947" s="121">
        <v>1120770</v>
      </c>
      <c r="I947" s="120">
        <v>46183</v>
      </c>
      <c r="J947" s="117"/>
      <c r="K947" s="117"/>
      <c r="L947" s="120">
        <v>46227</v>
      </c>
      <c r="M947" s="118" t="s">
        <v>21194</v>
      </c>
      <c r="N947" s="120">
        <v>46227</v>
      </c>
      <c r="O947" s="124" t="str">
        <f t="shared" si="15"/>
        <v>41176-1120770</v>
      </c>
      <c r="P947" t="str" cm="1">
        <f t="array" ref="P947">_xlfn.LET(_xlpm.s,_xlfn.SEQUENCE(25,1,0,1),_xlpm.off,CEILING(_xlpm.s/2,1)*IF(ISEVEN(_xlpm.s),1,-1),_xlpm.k,_xlfn.VSTACK($O947,VALUE($F947)&amp;($H947+_xlpm.off)),_xlpm.r,_xlfn.XLOOKUP(_xlpm.k,Table1[Column1],Table1[Column1],""),_xlpm.h,_xlfn._xlws.FILTER(_xlpm.r,_xlpm.r&lt;&gt;"",""),IFERROR(INDEX(_xlpm.h,1),""))</f>
        <v/>
      </c>
    </row>
    <row r="948" spans="1:16" x14ac:dyDescent="0.2">
      <c r="A948" s="117">
        <v>946</v>
      </c>
      <c r="B948" s="117">
        <v>510019</v>
      </c>
      <c r="C948" s="118" t="s">
        <v>20977</v>
      </c>
      <c r="D948" s="118" t="s">
        <v>18508</v>
      </c>
      <c r="E948" s="118" t="s">
        <v>20980</v>
      </c>
      <c r="F948" s="118">
        <v>41177</v>
      </c>
      <c r="G948" s="118" t="s">
        <v>21231</v>
      </c>
      <c r="H948" s="121">
        <v>2299955</v>
      </c>
      <c r="I948" s="120">
        <v>46183</v>
      </c>
      <c r="J948" s="117"/>
      <c r="K948" s="117"/>
      <c r="L948" s="120">
        <v>46227</v>
      </c>
      <c r="M948" s="118" t="s">
        <v>21194</v>
      </c>
      <c r="N948" s="120">
        <v>46227</v>
      </c>
      <c r="O948" s="124" t="str">
        <f t="shared" si="15"/>
        <v>41177-2299955</v>
      </c>
      <c r="P948" t="str" cm="1">
        <f t="array" ref="P948">_xlfn.LET(_xlpm.s,_xlfn.SEQUENCE(25,1,0,1),_xlpm.off,CEILING(_xlpm.s/2,1)*IF(ISEVEN(_xlpm.s),1,-1),_xlpm.k,_xlfn.VSTACK($O948,VALUE($F948)&amp;($H948+_xlpm.off)),_xlpm.r,_xlfn.XLOOKUP(_xlpm.k,Table1[Column1],Table1[Column1],""),_xlpm.h,_xlfn._xlws.FILTER(_xlpm.r,_xlpm.r&lt;&gt;"",""),IFERROR(INDEX(_xlpm.h,1),""))</f>
        <v/>
      </c>
    </row>
    <row r="949" spans="1:16" x14ac:dyDescent="0.2">
      <c r="A949" s="117">
        <v>947</v>
      </c>
      <c r="B949" s="117">
        <v>510020</v>
      </c>
      <c r="C949" s="118" t="s">
        <v>20977</v>
      </c>
      <c r="D949" s="118" t="s">
        <v>18508</v>
      </c>
      <c r="E949" s="118" t="s">
        <v>20980</v>
      </c>
      <c r="F949" s="118">
        <v>40578</v>
      </c>
      <c r="G949" s="118" t="s">
        <v>21232</v>
      </c>
      <c r="H949" s="121">
        <v>1744713</v>
      </c>
      <c r="I949" s="120">
        <v>46182</v>
      </c>
      <c r="J949" s="117"/>
      <c r="K949" s="117"/>
      <c r="L949" s="120">
        <v>46227</v>
      </c>
      <c r="M949" s="118" t="s">
        <v>21194</v>
      </c>
      <c r="N949" s="120">
        <v>46227</v>
      </c>
      <c r="O949" s="124" t="str">
        <f t="shared" si="15"/>
        <v>40578-1744713</v>
      </c>
      <c r="P949" t="str" cm="1">
        <f t="array" ref="P949">_xlfn.LET(_xlpm.s,_xlfn.SEQUENCE(25,1,0,1),_xlpm.off,CEILING(_xlpm.s/2,1)*IF(ISEVEN(_xlpm.s),1,-1),_xlpm.k,_xlfn.VSTACK($O949,VALUE($F949)&amp;($H949+_xlpm.off)),_xlpm.r,_xlfn.XLOOKUP(_xlpm.k,Table1[Column1],Table1[Column1],""),_xlpm.h,_xlfn._xlws.FILTER(_xlpm.r,_xlpm.r&lt;&gt;"",""),IFERROR(INDEX(_xlpm.h,1),""))</f>
        <v/>
      </c>
    </row>
    <row r="950" spans="1:16" x14ac:dyDescent="0.2">
      <c r="A950" s="117">
        <v>948</v>
      </c>
      <c r="B950" s="117">
        <v>510020</v>
      </c>
      <c r="C950" s="118" t="s">
        <v>20977</v>
      </c>
      <c r="D950" s="118" t="s">
        <v>18508</v>
      </c>
      <c r="E950" s="118" t="s">
        <v>20980</v>
      </c>
      <c r="F950" s="118">
        <v>41187</v>
      </c>
      <c r="G950" s="118" t="s">
        <v>21233</v>
      </c>
      <c r="H950" s="121">
        <v>2399004</v>
      </c>
      <c r="I950" s="120">
        <v>46186</v>
      </c>
      <c r="J950" s="117"/>
      <c r="K950" s="117"/>
      <c r="L950" s="120">
        <v>46227</v>
      </c>
      <c r="M950" s="118" t="s">
        <v>21194</v>
      </c>
      <c r="N950" s="120">
        <v>46227</v>
      </c>
      <c r="O950" s="124" t="str">
        <f t="shared" si="15"/>
        <v>41187-2399004</v>
      </c>
      <c r="P950" t="str" cm="1">
        <f t="array" ref="P950">_xlfn.LET(_xlpm.s,_xlfn.SEQUENCE(25,1,0,1),_xlpm.off,CEILING(_xlpm.s/2,1)*IF(ISEVEN(_xlpm.s),1,-1),_xlpm.k,_xlfn.VSTACK($O950,VALUE($F950)&amp;($H950+_xlpm.off)),_xlpm.r,_xlfn.XLOOKUP(_xlpm.k,Table1[Column1],Table1[Column1],""),_xlpm.h,_xlfn._xlws.FILTER(_xlpm.r,_xlpm.r&lt;&gt;"",""),IFERROR(INDEX(_xlpm.h,1),""))</f>
        <v/>
      </c>
    </row>
    <row r="951" spans="1:16" x14ac:dyDescent="0.2">
      <c r="A951" s="117">
        <v>949</v>
      </c>
      <c r="B951" s="117">
        <v>510020</v>
      </c>
      <c r="C951" s="118" t="s">
        <v>20977</v>
      </c>
      <c r="D951" s="118" t="s">
        <v>18508</v>
      </c>
      <c r="E951" s="118" t="s">
        <v>20980</v>
      </c>
      <c r="F951" s="118">
        <v>41186</v>
      </c>
      <c r="G951" s="118" t="s">
        <v>21234</v>
      </c>
      <c r="H951" s="121">
        <v>900761</v>
      </c>
      <c r="I951" s="120">
        <v>46186</v>
      </c>
      <c r="J951" s="117"/>
      <c r="K951" s="117"/>
      <c r="L951" s="120">
        <v>46227</v>
      </c>
      <c r="M951" s="118" t="s">
        <v>21194</v>
      </c>
      <c r="N951" s="120">
        <v>46227</v>
      </c>
      <c r="O951" s="124" t="str">
        <f t="shared" si="15"/>
        <v>41186-900761</v>
      </c>
      <c r="P951" t="str" cm="1">
        <f t="array" ref="P951">_xlfn.LET(_xlpm.s,_xlfn.SEQUENCE(25,1,0,1),_xlpm.off,CEILING(_xlpm.s/2,1)*IF(ISEVEN(_xlpm.s),1,-1),_xlpm.k,_xlfn.VSTACK($O951,VALUE($F951)&amp;($H951+_xlpm.off)),_xlpm.r,_xlfn.XLOOKUP(_xlpm.k,Table1[Column1],Table1[Column1],""),_xlpm.h,_xlfn._xlws.FILTER(_xlpm.r,_xlpm.r&lt;&gt;"",""),IFERROR(INDEX(_xlpm.h,1),""))</f>
        <v/>
      </c>
    </row>
    <row r="952" spans="1:16" x14ac:dyDescent="0.2">
      <c r="A952" s="117">
        <v>950</v>
      </c>
      <c r="B952" s="117">
        <v>510022</v>
      </c>
      <c r="C952" s="118" t="s">
        <v>20977</v>
      </c>
      <c r="D952" s="118" t="s">
        <v>18508</v>
      </c>
      <c r="E952" s="118" t="s">
        <v>20980</v>
      </c>
      <c r="F952" s="118">
        <v>39604</v>
      </c>
      <c r="G952" s="118" t="s">
        <v>21235</v>
      </c>
      <c r="H952" s="121">
        <v>4143717</v>
      </c>
      <c r="I952" s="120">
        <v>46179</v>
      </c>
      <c r="J952" s="117"/>
      <c r="K952" s="117"/>
      <c r="L952" s="120">
        <v>46227</v>
      </c>
      <c r="M952" s="118" t="s">
        <v>21194</v>
      </c>
      <c r="N952" s="120">
        <v>46227</v>
      </c>
      <c r="O952" s="124" t="str">
        <f t="shared" si="15"/>
        <v>39604-4143717</v>
      </c>
      <c r="P952" t="str" cm="1">
        <f t="array" ref="P952">_xlfn.LET(_xlpm.s,_xlfn.SEQUENCE(25,1,0,1),_xlpm.off,CEILING(_xlpm.s/2,1)*IF(ISEVEN(_xlpm.s),1,-1),_xlpm.k,_xlfn.VSTACK($O952,VALUE($F952)&amp;($H952+_xlpm.off)),_xlpm.r,_xlfn.XLOOKUP(_xlpm.k,Table1[Column1],Table1[Column1],""),_xlpm.h,_xlfn._xlws.FILTER(_xlpm.r,_xlpm.r&lt;&gt;"",""),IFERROR(INDEX(_xlpm.h,1),""))</f>
        <v/>
      </c>
    </row>
    <row r="953" spans="1:16" x14ac:dyDescent="0.2">
      <c r="A953" s="117">
        <v>951</v>
      </c>
      <c r="B953" s="117">
        <v>510022</v>
      </c>
      <c r="C953" s="118" t="s">
        <v>20977</v>
      </c>
      <c r="D953" s="118" t="s">
        <v>18508</v>
      </c>
      <c r="E953" s="118" t="s">
        <v>20990</v>
      </c>
      <c r="F953" s="118">
        <v>219</v>
      </c>
      <c r="G953" s="118" t="s">
        <v>21236</v>
      </c>
      <c r="H953" s="119">
        <v>-1951663</v>
      </c>
      <c r="I953" s="120">
        <v>46213</v>
      </c>
      <c r="J953" s="117"/>
      <c r="K953" s="117"/>
      <c r="L953" s="120">
        <v>46227</v>
      </c>
      <c r="M953" s="118" t="s">
        <v>21194</v>
      </c>
      <c r="N953" s="120">
        <v>46227</v>
      </c>
      <c r="O953" s="124" t="str">
        <f t="shared" si="15"/>
        <v>2191951663</v>
      </c>
      <c r="P953" t="str" cm="1">
        <f t="array" ref="P953">_xlfn.LET(_xlpm.s,_xlfn.SEQUENCE(25,1,0,1),_xlpm.off,CEILING(_xlpm.s/2,1)*IF(ISEVEN(_xlpm.s),1,-1),_xlpm.k,_xlfn.VSTACK($O953,VALUE($F953)&amp;($H953+_xlpm.off)),_xlpm.r,_xlfn.XLOOKUP(_xlpm.k,Table1[Column1],Table1[Column1],""),_xlpm.h,_xlfn._xlws.FILTER(_xlpm.r,_xlpm.r&lt;&gt;"",""),IFERROR(INDEX(_xlpm.h,1),""))</f>
        <v>219-1951662</v>
      </c>
    </row>
    <row r="954" spans="1:16" x14ac:dyDescent="0.2">
      <c r="A954" s="117">
        <v>952</v>
      </c>
      <c r="B954" s="117">
        <v>510022</v>
      </c>
      <c r="C954" s="118" t="s">
        <v>20977</v>
      </c>
      <c r="D954" s="118" t="s">
        <v>18508</v>
      </c>
      <c r="E954" s="118" t="s">
        <v>20980</v>
      </c>
      <c r="F954" s="118">
        <v>40579</v>
      </c>
      <c r="G954" s="118" t="s">
        <v>21237</v>
      </c>
      <c r="H954" s="121">
        <v>2399004</v>
      </c>
      <c r="I954" s="120">
        <v>46182</v>
      </c>
      <c r="J954" s="117"/>
      <c r="K954" s="117"/>
      <c r="L954" s="120">
        <v>46227</v>
      </c>
      <c r="M954" s="118" t="s">
        <v>21194</v>
      </c>
      <c r="N954" s="120">
        <v>46227</v>
      </c>
      <c r="O954" s="124" t="str">
        <f t="shared" si="15"/>
        <v>40579-2399004</v>
      </c>
      <c r="P954" t="str" cm="1">
        <f t="array" ref="P954">_xlfn.LET(_xlpm.s,_xlfn.SEQUENCE(25,1,0,1),_xlpm.off,CEILING(_xlpm.s/2,1)*IF(ISEVEN(_xlpm.s),1,-1),_xlpm.k,_xlfn.VSTACK($O954,VALUE($F954)&amp;($H954+_xlpm.off)),_xlpm.r,_xlfn.XLOOKUP(_xlpm.k,Table1[Column1],Table1[Column1],""),_xlpm.h,_xlfn._xlws.FILTER(_xlpm.r,_xlpm.r&lt;&gt;"",""),IFERROR(INDEX(_xlpm.h,1),""))</f>
        <v/>
      </c>
    </row>
    <row r="955" spans="1:16" x14ac:dyDescent="0.2">
      <c r="A955" s="117">
        <v>953</v>
      </c>
      <c r="B955" s="117">
        <v>510022</v>
      </c>
      <c r="C955" s="118" t="s">
        <v>20977</v>
      </c>
      <c r="D955" s="118" t="s">
        <v>18508</v>
      </c>
      <c r="E955" s="118" t="s">
        <v>20980</v>
      </c>
      <c r="F955" s="118">
        <v>41185</v>
      </c>
      <c r="G955" s="118" t="s">
        <v>21238</v>
      </c>
      <c r="H955" s="121">
        <v>2241513</v>
      </c>
      <c r="I955" s="120">
        <v>46186</v>
      </c>
      <c r="J955" s="117"/>
      <c r="K955" s="117"/>
      <c r="L955" s="120">
        <v>46227</v>
      </c>
      <c r="M955" s="118" t="s">
        <v>21194</v>
      </c>
      <c r="N955" s="120">
        <v>46227</v>
      </c>
      <c r="O955" s="124" t="str">
        <f t="shared" si="15"/>
        <v>41185-2241513</v>
      </c>
      <c r="P955" t="str" cm="1">
        <f t="array" ref="P955">_xlfn.LET(_xlpm.s,_xlfn.SEQUENCE(25,1,0,1),_xlpm.off,CEILING(_xlpm.s/2,1)*IF(ISEVEN(_xlpm.s),1,-1),_xlpm.k,_xlfn.VSTACK($O955,VALUE($F955)&amp;($H955+_xlpm.off)),_xlpm.r,_xlfn.XLOOKUP(_xlpm.k,Table1[Column1],Table1[Column1],""),_xlpm.h,_xlfn._xlws.FILTER(_xlpm.r,_xlpm.r&lt;&gt;"",""),IFERROR(INDEX(_xlpm.h,1),""))</f>
        <v/>
      </c>
    </row>
    <row r="956" spans="1:16" x14ac:dyDescent="0.2">
      <c r="A956" s="117">
        <v>954</v>
      </c>
      <c r="B956" s="117">
        <v>510023</v>
      </c>
      <c r="C956" s="118" t="s">
        <v>20977</v>
      </c>
      <c r="D956" s="118" t="s">
        <v>18508</v>
      </c>
      <c r="E956" s="118" t="s">
        <v>20980</v>
      </c>
      <c r="F956" s="118">
        <v>41184</v>
      </c>
      <c r="G956" s="118" t="s">
        <v>21239</v>
      </c>
      <c r="H956" s="121">
        <v>1744713</v>
      </c>
      <c r="I956" s="120">
        <v>46187</v>
      </c>
      <c r="J956" s="117"/>
      <c r="K956" s="117"/>
      <c r="L956" s="120">
        <v>46227</v>
      </c>
      <c r="M956" s="118" t="s">
        <v>21194</v>
      </c>
      <c r="N956" s="120">
        <v>46227</v>
      </c>
      <c r="O956" s="124" t="str">
        <f t="shared" si="15"/>
        <v>41184-1744713</v>
      </c>
      <c r="P956" t="str" cm="1">
        <f t="array" ref="P956">_xlfn.LET(_xlpm.s,_xlfn.SEQUENCE(25,1,0,1),_xlpm.off,CEILING(_xlpm.s/2,1)*IF(ISEVEN(_xlpm.s),1,-1),_xlpm.k,_xlfn.VSTACK($O956,VALUE($F956)&amp;($H956+_xlpm.off)),_xlpm.r,_xlfn.XLOOKUP(_xlpm.k,Table1[Column1],Table1[Column1],""),_xlpm.h,_xlfn._xlws.FILTER(_xlpm.r,_xlpm.r&lt;&gt;"",""),IFERROR(INDEX(_xlpm.h,1),""))</f>
        <v/>
      </c>
    </row>
    <row r="957" spans="1:16" x14ac:dyDescent="0.2">
      <c r="A957" s="117">
        <v>955</v>
      </c>
      <c r="B957" s="117">
        <v>510024</v>
      </c>
      <c r="C957" s="118" t="s">
        <v>20977</v>
      </c>
      <c r="D957" s="118" t="s">
        <v>18508</v>
      </c>
      <c r="E957" s="118" t="s">
        <v>20980</v>
      </c>
      <c r="F957" s="118">
        <v>40580</v>
      </c>
      <c r="G957" s="118" t="s">
        <v>21240</v>
      </c>
      <c r="H957" s="121">
        <v>3247749</v>
      </c>
      <c r="I957" s="120">
        <v>46185</v>
      </c>
      <c r="J957" s="117"/>
      <c r="K957" s="117"/>
      <c r="L957" s="120">
        <v>46227</v>
      </c>
      <c r="M957" s="118" t="s">
        <v>21194</v>
      </c>
      <c r="N957" s="120">
        <v>46227</v>
      </c>
      <c r="O957" s="124" t="str">
        <f t="shared" si="15"/>
        <v>40580-3247749</v>
      </c>
      <c r="P957" t="str" cm="1">
        <f t="array" ref="P957">_xlfn.LET(_xlpm.s,_xlfn.SEQUENCE(25,1,0,1),_xlpm.off,CEILING(_xlpm.s/2,1)*IF(ISEVEN(_xlpm.s),1,-1),_xlpm.k,_xlfn.VSTACK($O957,VALUE($F957)&amp;($H957+_xlpm.off)),_xlpm.r,_xlfn.XLOOKUP(_xlpm.k,Table1[Column1],Table1[Column1],""),_xlpm.h,_xlfn._xlws.FILTER(_xlpm.r,_xlpm.r&lt;&gt;"",""),IFERROR(INDEX(_xlpm.h,1),""))</f>
        <v/>
      </c>
    </row>
    <row r="958" spans="1:16" x14ac:dyDescent="0.2">
      <c r="A958" s="117">
        <v>956</v>
      </c>
      <c r="B958" s="117">
        <v>510024</v>
      </c>
      <c r="C958" s="118" t="s">
        <v>20977</v>
      </c>
      <c r="D958" s="118" t="s">
        <v>18508</v>
      </c>
      <c r="E958" s="118" t="s">
        <v>20980</v>
      </c>
      <c r="F958" s="118">
        <v>39602</v>
      </c>
      <c r="G958" s="118" t="s">
        <v>21241</v>
      </c>
      <c r="H958" s="121">
        <v>2340887</v>
      </c>
      <c r="I958" s="120">
        <v>46181</v>
      </c>
      <c r="J958" s="117"/>
      <c r="K958" s="117"/>
      <c r="L958" s="120">
        <v>46227</v>
      </c>
      <c r="M958" s="118" t="s">
        <v>21194</v>
      </c>
      <c r="N958" s="120">
        <v>46227</v>
      </c>
      <c r="O958" s="124" t="str">
        <f t="shared" si="15"/>
        <v>39602-2340887</v>
      </c>
      <c r="P958" t="str" cm="1">
        <f t="array" ref="P958">_xlfn.LET(_xlpm.s,_xlfn.SEQUENCE(25,1,0,1),_xlpm.off,CEILING(_xlpm.s/2,1)*IF(ISEVEN(_xlpm.s),1,-1),_xlpm.k,_xlfn.VSTACK($O958,VALUE($F958)&amp;($H958+_xlpm.off)),_xlpm.r,_xlfn.XLOOKUP(_xlpm.k,Table1[Column1],Table1[Column1],""),_xlpm.h,_xlfn._xlws.FILTER(_xlpm.r,_xlpm.r&lt;&gt;"",""),IFERROR(INDEX(_xlpm.h,1),""))</f>
        <v/>
      </c>
    </row>
    <row r="959" spans="1:16" x14ac:dyDescent="0.2">
      <c r="A959" s="117">
        <v>957</v>
      </c>
      <c r="B959" s="117">
        <v>510024</v>
      </c>
      <c r="C959" s="118" t="s">
        <v>20977</v>
      </c>
      <c r="D959" s="118" t="s">
        <v>18508</v>
      </c>
      <c r="E959" s="118" t="s">
        <v>20980</v>
      </c>
      <c r="F959" s="118">
        <v>39603</v>
      </c>
      <c r="G959" s="118" t="s">
        <v>21242</v>
      </c>
      <c r="H959" s="121">
        <v>2399004</v>
      </c>
      <c r="I959" s="120">
        <v>46181</v>
      </c>
      <c r="J959" s="117"/>
      <c r="K959" s="117"/>
      <c r="L959" s="120">
        <v>46227</v>
      </c>
      <c r="M959" s="118" t="s">
        <v>21194</v>
      </c>
      <c r="N959" s="120">
        <v>46227</v>
      </c>
      <c r="O959" s="124" t="str">
        <f t="shared" si="15"/>
        <v>39603-2399004</v>
      </c>
      <c r="P959" t="str" cm="1">
        <f t="array" ref="P959">_xlfn.LET(_xlpm.s,_xlfn.SEQUENCE(25,1,0,1),_xlpm.off,CEILING(_xlpm.s/2,1)*IF(ISEVEN(_xlpm.s),1,-1),_xlpm.k,_xlfn.VSTACK($O959,VALUE($F959)&amp;($H959+_xlpm.off)),_xlpm.r,_xlfn.XLOOKUP(_xlpm.k,Table1[Column1],Table1[Column1],""),_xlpm.h,_xlfn._xlws.FILTER(_xlpm.r,_xlpm.r&lt;&gt;"",""),IFERROR(INDEX(_xlpm.h,1),""))</f>
        <v/>
      </c>
    </row>
    <row r="960" spans="1:16" x14ac:dyDescent="0.2">
      <c r="A960" s="117">
        <v>958</v>
      </c>
      <c r="B960" s="117">
        <v>510025</v>
      </c>
      <c r="C960" s="118" t="s">
        <v>20977</v>
      </c>
      <c r="D960" s="118" t="s">
        <v>18508</v>
      </c>
      <c r="E960" s="118" t="s">
        <v>20980</v>
      </c>
      <c r="F960" s="118">
        <v>42414</v>
      </c>
      <c r="G960" s="118" t="s">
        <v>21243</v>
      </c>
      <c r="H960" s="121">
        <v>1539000</v>
      </c>
      <c r="I960" s="120">
        <v>46190</v>
      </c>
      <c r="J960" s="117"/>
      <c r="K960" s="117"/>
      <c r="L960" s="120">
        <v>46227</v>
      </c>
      <c r="M960" s="118" t="s">
        <v>21194</v>
      </c>
      <c r="N960" s="120">
        <v>46227</v>
      </c>
      <c r="O960" s="124" t="str">
        <f t="shared" si="15"/>
        <v>42414-1539000</v>
      </c>
      <c r="P960" t="str" cm="1">
        <f t="array" ref="P960">_xlfn.LET(_xlpm.s,_xlfn.SEQUENCE(25,1,0,1),_xlpm.off,CEILING(_xlpm.s/2,1)*IF(ISEVEN(_xlpm.s),1,-1),_xlpm.k,_xlfn.VSTACK($O960,VALUE($F960)&amp;($H960+_xlpm.off)),_xlpm.r,_xlfn.XLOOKUP(_xlpm.k,Table1[Column1],Table1[Column1],""),_xlpm.h,_xlfn._xlws.FILTER(_xlpm.r,_xlpm.r&lt;&gt;"",""),IFERROR(INDEX(_xlpm.h,1),""))</f>
        <v/>
      </c>
    </row>
    <row r="961" spans="1:16" x14ac:dyDescent="0.2">
      <c r="A961" s="117">
        <v>959</v>
      </c>
      <c r="B961" s="117">
        <v>510025</v>
      </c>
      <c r="C961" s="118" t="s">
        <v>20977</v>
      </c>
      <c r="D961" s="118" t="s">
        <v>18508</v>
      </c>
      <c r="E961" s="118" t="s">
        <v>20980</v>
      </c>
      <c r="F961" s="118">
        <v>42415</v>
      </c>
      <c r="G961" s="118" t="s">
        <v>21244</v>
      </c>
      <c r="H961" s="121">
        <v>2399004</v>
      </c>
      <c r="I961" s="120">
        <v>46190</v>
      </c>
      <c r="J961" s="117"/>
      <c r="K961" s="117"/>
      <c r="L961" s="120">
        <v>46227</v>
      </c>
      <c r="M961" s="118" t="s">
        <v>21194</v>
      </c>
      <c r="N961" s="120">
        <v>46227</v>
      </c>
      <c r="O961" s="124" t="str">
        <f t="shared" si="15"/>
        <v>42415-2399004</v>
      </c>
      <c r="P961" t="str" cm="1">
        <f t="array" ref="P961">_xlfn.LET(_xlpm.s,_xlfn.SEQUENCE(25,1,0,1),_xlpm.off,CEILING(_xlpm.s/2,1)*IF(ISEVEN(_xlpm.s),1,-1),_xlpm.k,_xlfn.VSTACK($O961,VALUE($F961)&amp;($H961+_xlpm.off)),_xlpm.r,_xlfn.XLOOKUP(_xlpm.k,Table1[Column1],Table1[Column1],""),_xlpm.h,_xlfn._xlws.FILTER(_xlpm.r,_xlpm.r&lt;&gt;"",""),IFERROR(INDEX(_xlpm.h,1),""))</f>
        <v/>
      </c>
    </row>
    <row r="962" spans="1:16" x14ac:dyDescent="0.2">
      <c r="A962" s="117">
        <v>960</v>
      </c>
      <c r="B962" s="117">
        <v>510026</v>
      </c>
      <c r="C962" s="118" t="s">
        <v>20977</v>
      </c>
      <c r="D962" s="118" t="s">
        <v>18508</v>
      </c>
      <c r="E962" s="118" t="s">
        <v>20980</v>
      </c>
      <c r="F962" s="118">
        <v>41976</v>
      </c>
      <c r="G962" s="118" t="s">
        <v>21245</v>
      </c>
      <c r="H962" s="121">
        <v>2399004</v>
      </c>
      <c r="I962" s="120">
        <v>46184</v>
      </c>
      <c r="J962" s="117"/>
      <c r="K962" s="117"/>
      <c r="L962" s="120">
        <v>46227</v>
      </c>
      <c r="M962" s="118" t="s">
        <v>21194</v>
      </c>
      <c r="N962" s="120">
        <v>46227</v>
      </c>
      <c r="O962" s="124" t="str">
        <f t="shared" si="15"/>
        <v>41976-2399004</v>
      </c>
      <c r="P962" t="str" cm="1">
        <f t="array" ref="P962">_xlfn.LET(_xlpm.s,_xlfn.SEQUENCE(25,1,0,1),_xlpm.off,CEILING(_xlpm.s/2,1)*IF(ISEVEN(_xlpm.s),1,-1),_xlpm.k,_xlfn.VSTACK($O962,VALUE($F962)&amp;($H962+_xlpm.off)),_xlpm.r,_xlfn.XLOOKUP(_xlpm.k,Table1[Column1],Table1[Column1],""),_xlpm.h,_xlfn._xlws.FILTER(_xlpm.r,_xlpm.r&lt;&gt;"",""),IFERROR(INDEX(_xlpm.h,1),""))</f>
        <v/>
      </c>
    </row>
    <row r="963" spans="1:16" x14ac:dyDescent="0.2">
      <c r="A963" s="117">
        <v>961</v>
      </c>
      <c r="B963" s="117">
        <v>510026</v>
      </c>
      <c r="C963" s="118" t="s">
        <v>20977</v>
      </c>
      <c r="D963" s="118" t="s">
        <v>18508</v>
      </c>
      <c r="E963" s="118" t="s">
        <v>20980</v>
      </c>
      <c r="F963" s="118">
        <v>41977</v>
      </c>
      <c r="G963" s="118" t="s">
        <v>21246</v>
      </c>
      <c r="H963" s="121">
        <v>560385</v>
      </c>
      <c r="I963" s="120">
        <v>46184</v>
      </c>
      <c r="J963" s="117"/>
      <c r="K963" s="117"/>
      <c r="L963" s="120">
        <v>46227</v>
      </c>
      <c r="M963" s="118" t="s">
        <v>21194</v>
      </c>
      <c r="N963" s="120">
        <v>46227</v>
      </c>
      <c r="O963" s="124" t="str">
        <f t="shared" si="15"/>
        <v>41977-560385</v>
      </c>
      <c r="P963" t="str" cm="1">
        <f t="array" ref="P963">_xlfn.LET(_xlpm.s,_xlfn.SEQUENCE(25,1,0,1),_xlpm.off,CEILING(_xlpm.s/2,1)*IF(ISEVEN(_xlpm.s),1,-1),_xlpm.k,_xlfn.VSTACK($O963,VALUE($F963)&amp;($H963+_xlpm.off)),_xlpm.r,_xlfn.XLOOKUP(_xlpm.k,Table1[Column1],Table1[Column1],""),_xlpm.h,_xlfn._xlws.FILTER(_xlpm.r,_xlpm.r&lt;&gt;"",""),IFERROR(INDEX(_xlpm.h,1),""))</f>
        <v/>
      </c>
    </row>
    <row r="964" spans="1:16" x14ac:dyDescent="0.2">
      <c r="A964" s="117">
        <v>962</v>
      </c>
      <c r="B964" s="117">
        <v>510026</v>
      </c>
      <c r="C964" s="118" t="s">
        <v>20977</v>
      </c>
      <c r="D964" s="118" t="s">
        <v>18508</v>
      </c>
      <c r="E964" s="118" t="s">
        <v>20980</v>
      </c>
      <c r="F964" s="118">
        <v>43267</v>
      </c>
      <c r="G964" s="118" t="s">
        <v>21247</v>
      </c>
      <c r="H964" s="121">
        <v>496800</v>
      </c>
      <c r="I964" s="120">
        <v>46189</v>
      </c>
      <c r="J964" s="117"/>
      <c r="K964" s="117"/>
      <c r="L964" s="120">
        <v>46227</v>
      </c>
      <c r="M964" s="118" t="s">
        <v>21194</v>
      </c>
      <c r="N964" s="120">
        <v>46227</v>
      </c>
      <c r="O964" s="124" t="str">
        <f t="shared" si="15"/>
        <v>43267-496800</v>
      </c>
      <c r="P964" t="str" cm="1">
        <f t="array" ref="P964">_xlfn.LET(_xlpm.s,_xlfn.SEQUENCE(25,1,0,1),_xlpm.off,CEILING(_xlpm.s/2,1)*IF(ISEVEN(_xlpm.s),1,-1),_xlpm.k,_xlfn.VSTACK($O964,VALUE($F964)&amp;($H964+_xlpm.off)),_xlpm.r,_xlfn.XLOOKUP(_xlpm.k,Table1[Column1],Table1[Column1],""),_xlpm.h,_xlfn._xlws.FILTER(_xlpm.r,_xlpm.r&lt;&gt;"",""),IFERROR(INDEX(_xlpm.h,1),""))</f>
        <v/>
      </c>
    </row>
    <row r="965" spans="1:16" x14ac:dyDescent="0.2">
      <c r="A965" s="117">
        <v>963</v>
      </c>
      <c r="B965" s="117">
        <v>510026</v>
      </c>
      <c r="C965" s="118" t="s">
        <v>20977</v>
      </c>
      <c r="D965" s="118" t="s">
        <v>18508</v>
      </c>
      <c r="E965" s="118" t="s">
        <v>20980</v>
      </c>
      <c r="F965" s="118">
        <v>41975</v>
      </c>
      <c r="G965" s="118" t="s">
        <v>21248</v>
      </c>
      <c r="H965" s="121">
        <v>2307123</v>
      </c>
      <c r="I965" s="120">
        <v>46184</v>
      </c>
      <c r="J965" s="117"/>
      <c r="K965" s="117"/>
      <c r="L965" s="120">
        <v>46227</v>
      </c>
      <c r="M965" s="118" t="s">
        <v>21194</v>
      </c>
      <c r="N965" s="120">
        <v>46227</v>
      </c>
      <c r="O965" s="124" t="str">
        <f t="shared" si="15"/>
        <v>41975-2307123</v>
      </c>
      <c r="P965" t="str" cm="1">
        <f t="array" ref="P965">_xlfn.LET(_xlpm.s,_xlfn.SEQUENCE(25,1,0,1),_xlpm.off,CEILING(_xlpm.s/2,1)*IF(ISEVEN(_xlpm.s),1,-1),_xlpm.k,_xlfn.VSTACK($O965,VALUE($F965)&amp;($H965+_xlpm.off)),_xlpm.r,_xlfn.XLOOKUP(_xlpm.k,Table1[Column1],Table1[Column1],""),_xlpm.h,_xlfn._xlws.FILTER(_xlpm.r,_xlpm.r&lt;&gt;"",""),IFERROR(INDEX(_xlpm.h,1),""))</f>
        <v/>
      </c>
    </row>
    <row r="966" spans="1:16" x14ac:dyDescent="0.2">
      <c r="A966" s="117">
        <v>964</v>
      </c>
      <c r="B966" s="117">
        <v>510027</v>
      </c>
      <c r="C966" s="118" t="s">
        <v>20977</v>
      </c>
      <c r="D966" s="118" t="s">
        <v>18508</v>
      </c>
      <c r="E966" s="118" t="s">
        <v>20980</v>
      </c>
      <c r="F966" s="118">
        <v>42412</v>
      </c>
      <c r="G966" s="118" t="s">
        <v>21249</v>
      </c>
      <c r="H966" s="121">
        <v>1108269</v>
      </c>
      <c r="I966" s="120">
        <v>46189</v>
      </c>
      <c r="J966" s="117"/>
      <c r="K966" s="117"/>
      <c r="L966" s="120">
        <v>46227</v>
      </c>
      <c r="M966" s="118" t="s">
        <v>21194</v>
      </c>
      <c r="N966" s="120">
        <v>46227</v>
      </c>
      <c r="O966" s="124" t="str">
        <f t="shared" si="15"/>
        <v>42412-1108269</v>
      </c>
      <c r="P966" t="str" cm="1">
        <f t="array" ref="P966">_xlfn.LET(_xlpm.s,_xlfn.SEQUENCE(25,1,0,1),_xlpm.off,CEILING(_xlpm.s/2,1)*IF(ISEVEN(_xlpm.s),1,-1),_xlpm.k,_xlfn.VSTACK($O966,VALUE($F966)&amp;($H966+_xlpm.off)),_xlpm.r,_xlfn.XLOOKUP(_xlpm.k,Table1[Column1],Table1[Column1],""),_xlpm.h,_xlfn._xlws.FILTER(_xlpm.r,_xlpm.r&lt;&gt;"",""),IFERROR(INDEX(_xlpm.h,1),""))</f>
        <v/>
      </c>
    </row>
    <row r="967" spans="1:16" x14ac:dyDescent="0.2">
      <c r="A967" s="117">
        <v>965</v>
      </c>
      <c r="B967" s="117">
        <v>510027</v>
      </c>
      <c r="C967" s="118" t="s">
        <v>20977</v>
      </c>
      <c r="D967" s="118" t="s">
        <v>18508</v>
      </c>
      <c r="E967" s="118" t="s">
        <v>20980</v>
      </c>
      <c r="F967" s="118">
        <v>42411</v>
      </c>
      <c r="G967" s="118" t="s">
        <v>21250</v>
      </c>
      <c r="H967" s="121">
        <v>2950061</v>
      </c>
      <c r="I967" s="120">
        <v>46189</v>
      </c>
      <c r="J967" s="117"/>
      <c r="K967" s="117"/>
      <c r="L967" s="120">
        <v>46227</v>
      </c>
      <c r="M967" s="118" t="s">
        <v>21194</v>
      </c>
      <c r="N967" s="120">
        <v>46227</v>
      </c>
      <c r="O967" s="124" t="str">
        <f t="shared" si="15"/>
        <v>42411-2950061</v>
      </c>
      <c r="P967" t="str" cm="1">
        <f t="array" ref="P967">_xlfn.LET(_xlpm.s,_xlfn.SEQUENCE(25,1,0,1),_xlpm.off,CEILING(_xlpm.s/2,1)*IF(ISEVEN(_xlpm.s),1,-1),_xlpm.k,_xlfn.VSTACK($O967,VALUE($F967)&amp;($H967+_xlpm.off)),_xlpm.r,_xlfn.XLOOKUP(_xlpm.k,Table1[Column1],Table1[Column1],""),_xlpm.h,_xlfn._xlws.FILTER(_xlpm.r,_xlpm.r&lt;&gt;"",""),IFERROR(INDEX(_xlpm.h,1),""))</f>
        <v/>
      </c>
    </row>
    <row r="968" spans="1:16" x14ac:dyDescent="0.2">
      <c r="A968" s="117">
        <v>966</v>
      </c>
      <c r="B968" s="117">
        <v>510027</v>
      </c>
      <c r="C968" s="118" t="s">
        <v>20977</v>
      </c>
      <c r="D968" s="118" t="s">
        <v>18508</v>
      </c>
      <c r="E968" s="118" t="s">
        <v>20980</v>
      </c>
      <c r="F968" s="118">
        <v>42413</v>
      </c>
      <c r="G968" s="118" t="s">
        <v>21251</v>
      </c>
      <c r="H968" s="121">
        <v>1987200</v>
      </c>
      <c r="I968" s="120">
        <v>46189</v>
      </c>
      <c r="J968" s="117"/>
      <c r="K968" s="117"/>
      <c r="L968" s="120">
        <v>46227</v>
      </c>
      <c r="M968" s="118" t="s">
        <v>21194</v>
      </c>
      <c r="N968" s="120">
        <v>46227</v>
      </c>
      <c r="O968" s="124" t="str">
        <f t="shared" si="15"/>
        <v>42413-1987200</v>
      </c>
      <c r="P968" t="str" cm="1">
        <f t="array" ref="P968">_xlfn.LET(_xlpm.s,_xlfn.SEQUENCE(25,1,0,1),_xlpm.off,CEILING(_xlpm.s/2,1)*IF(ISEVEN(_xlpm.s),1,-1),_xlpm.k,_xlfn.VSTACK($O968,VALUE($F968)&amp;($H968+_xlpm.off)),_xlpm.r,_xlfn.XLOOKUP(_xlpm.k,Table1[Column1],Table1[Column1],""),_xlpm.h,_xlfn._xlws.FILTER(_xlpm.r,_xlpm.r&lt;&gt;"",""),IFERROR(INDEX(_xlpm.h,1),""))</f>
        <v/>
      </c>
    </row>
    <row r="969" spans="1:16" x14ac:dyDescent="0.2">
      <c r="A969" s="117">
        <v>967</v>
      </c>
      <c r="B969" s="117">
        <v>510027</v>
      </c>
      <c r="C969" s="118" t="s">
        <v>20977</v>
      </c>
      <c r="D969" s="118" t="s">
        <v>18508</v>
      </c>
      <c r="E969" s="118" t="s">
        <v>20980</v>
      </c>
      <c r="F969" s="118">
        <v>41183</v>
      </c>
      <c r="G969" s="118" t="s">
        <v>21252</v>
      </c>
      <c r="H969" s="121">
        <v>2399004</v>
      </c>
      <c r="I969" s="120">
        <v>46186</v>
      </c>
      <c r="J969" s="117"/>
      <c r="K969" s="117"/>
      <c r="L969" s="120">
        <v>46227</v>
      </c>
      <c r="M969" s="118" t="s">
        <v>21194</v>
      </c>
      <c r="N969" s="120">
        <v>46227</v>
      </c>
      <c r="O969" s="124" t="str">
        <f t="shared" si="15"/>
        <v>41183-2399004</v>
      </c>
      <c r="P969" t="str" cm="1">
        <f t="array" ref="P969">_xlfn.LET(_xlpm.s,_xlfn.SEQUENCE(25,1,0,1),_xlpm.off,CEILING(_xlpm.s/2,1)*IF(ISEVEN(_xlpm.s),1,-1),_xlpm.k,_xlfn.VSTACK($O969,VALUE($F969)&amp;($H969+_xlpm.off)),_xlpm.r,_xlfn.XLOOKUP(_xlpm.k,Table1[Column1],Table1[Column1],""),_xlpm.h,_xlfn._xlws.FILTER(_xlpm.r,_xlpm.r&lt;&gt;"",""),IFERROR(INDEX(_xlpm.h,1),""))</f>
        <v/>
      </c>
    </row>
    <row r="970" spans="1:16" x14ac:dyDescent="0.2">
      <c r="A970" s="117">
        <v>968</v>
      </c>
      <c r="B970" s="117">
        <v>510028</v>
      </c>
      <c r="C970" s="118" t="s">
        <v>20977</v>
      </c>
      <c r="D970" s="118" t="s">
        <v>18508</v>
      </c>
      <c r="E970" s="118" t="s">
        <v>20994</v>
      </c>
      <c r="F970" s="118">
        <v>315</v>
      </c>
      <c r="G970" s="118" t="s">
        <v>21253</v>
      </c>
      <c r="H970" s="119">
        <v>-1588063</v>
      </c>
      <c r="I970" s="120">
        <v>46216</v>
      </c>
      <c r="J970" s="117"/>
      <c r="K970" s="117"/>
      <c r="L970" s="120">
        <v>46227</v>
      </c>
      <c r="M970" s="118" t="s">
        <v>21194</v>
      </c>
      <c r="N970" s="120">
        <v>46227</v>
      </c>
      <c r="O970" s="124" t="str">
        <f t="shared" si="15"/>
        <v>3151588063</v>
      </c>
      <c r="P970" t="str" cm="1">
        <f t="array" ref="P970">_xlfn.LET(_xlpm.s,_xlfn.SEQUENCE(25,1,0,1),_xlpm.off,CEILING(_xlpm.s/2,1)*IF(ISEVEN(_xlpm.s),1,-1),_xlpm.k,_xlfn.VSTACK($O970,VALUE($F970)&amp;($H970+_xlpm.off)),_xlpm.r,_xlfn.XLOOKUP(_xlpm.k,Table1[Column1],Table1[Column1],""),_xlpm.h,_xlfn._xlws.FILTER(_xlpm.r,_xlpm.r&lt;&gt;"",""),IFERROR(INDEX(_xlpm.h,1),""))</f>
        <v>315-1588063</v>
      </c>
    </row>
    <row r="971" spans="1:16" x14ac:dyDescent="0.2">
      <c r="A971" s="117">
        <v>969</v>
      </c>
      <c r="B971" s="117">
        <v>520090</v>
      </c>
      <c r="C971" s="118" t="s">
        <v>20977</v>
      </c>
      <c r="D971" s="118" t="s">
        <v>18508</v>
      </c>
      <c r="E971" s="118" t="s">
        <v>20980</v>
      </c>
      <c r="F971" s="118">
        <v>41008</v>
      </c>
      <c r="G971" s="118" t="s">
        <v>21254</v>
      </c>
      <c r="H971" s="121">
        <v>1744713</v>
      </c>
      <c r="I971" s="120">
        <v>46179</v>
      </c>
      <c r="J971" s="117"/>
      <c r="K971" s="117"/>
      <c r="L971" s="120">
        <v>46227</v>
      </c>
      <c r="M971" s="118" t="s">
        <v>21194</v>
      </c>
      <c r="N971" s="120">
        <v>46227</v>
      </c>
      <c r="O971" s="124" t="str">
        <f t="shared" si="15"/>
        <v>41008-1744713</v>
      </c>
      <c r="P971" t="str" cm="1">
        <f t="array" ref="P971">_xlfn.LET(_xlpm.s,_xlfn.SEQUENCE(25,1,0,1),_xlpm.off,CEILING(_xlpm.s/2,1)*IF(ISEVEN(_xlpm.s),1,-1),_xlpm.k,_xlfn.VSTACK($O971,VALUE($F971)&amp;($H971+_xlpm.off)),_xlpm.r,_xlfn.XLOOKUP(_xlpm.k,Table1[Column1],Table1[Column1],""),_xlpm.h,_xlfn._xlws.FILTER(_xlpm.r,_xlpm.r&lt;&gt;"",""),IFERROR(INDEX(_xlpm.h,1),""))</f>
        <v/>
      </c>
    </row>
    <row r="972" spans="1:16" x14ac:dyDescent="0.2">
      <c r="A972" s="117">
        <v>970</v>
      </c>
      <c r="B972" s="117">
        <v>520090</v>
      </c>
      <c r="C972" s="118" t="s">
        <v>20977</v>
      </c>
      <c r="D972" s="118" t="s">
        <v>18508</v>
      </c>
      <c r="E972" s="118" t="s">
        <v>20980</v>
      </c>
      <c r="F972" s="118">
        <v>41009</v>
      </c>
      <c r="G972" s="118" t="s">
        <v>21255</v>
      </c>
      <c r="H972" s="121">
        <v>2738313</v>
      </c>
      <c r="I972" s="120">
        <v>46179</v>
      </c>
      <c r="J972" s="117"/>
      <c r="K972" s="117"/>
      <c r="L972" s="120">
        <v>46227</v>
      </c>
      <c r="M972" s="118" t="s">
        <v>21194</v>
      </c>
      <c r="N972" s="120">
        <v>46227</v>
      </c>
      <c r="O972" s="124" t="str">
        <f t="shared" si="15"/>
        <v>41009-2738313</v>
      </c>
      <c r="P972" t="str" cm="1">
        <f t="array" ref="P972">_xlfn.LET(_xlpm.s,_xlfn.SEQUENCE(25,1,0,1),_xlpm.off,CEILING(_xlpm.s/2,1)*IF(ISEVEN(_xlpm.s),1,-1),_xlpm.k,_xlfn.VSTACK($O972,VALUE($F972)&amp;($H972+_xlpm.off)),_xlpm.r,_xlfn.XLOOKUP(_xlpm.k,Table1[Column1],Table1[Column1],""),_xlpm.h,_xlfn._xlws.FILTER(_xlpm.r,_xlpm.r&lt;&gt;"",""),IFERROR(INDEX(_xlpm.h,1),""))</f>
        <v/>
      </c>
    </row>
    <row r="973" spans="1:16" x14ac:dyDescent="0.2">
      <c r="A973" s="117">
        <v>971</v>
      </c>
      <c r="B973" s="117">
        <v>570010</v>
      </c>
      <c r="C973" s="118" t="s">
        <v>20977</v>
      </c>
      <c r="D973" s="118" t="s">
        <v>18508</v>
      </c>
      <c r="E973" s="118" t="s">
        <v>20980</v>
      </c>
      <c r="F973" s="118">
        <v>41182</v>
      </c>
      <c r="G973" s="118" t="s">
        <v>21256</v>
      </c>
      <c r="H973" s="121">
        <v>4140113</v>
      </c>
      <c r="I973" s="120">
        <v>46186</v>
      </c>
      <c r="J973" s="117"/>
      <c r="K973" s="117"/>
      <c r="L973" s="120">
        <v>46227</v>
      </c>
      <c r="M973" s="118" t="s">
        <v>21194</v>
      </c>
      <c r="N973" s="120">
        <v>46227</v>
      </c>
      <c r="O973" s="124" t="str">
        <f t="shared" si="15"/>
        <v>41182-4140113</v>
      </c>
      <c r="P973" t="str" cm="1">
        <f t="array" ref="P973">_xlfn.LET(_xlpm.s,_xlfn.SEQUENCE(25,1,0,1),_xlpm.off,CEILING(_xlpm.s/2,1)*IF(ISEVEN(_xlpm.s),1,-1),_xlpm.k,_xlfn.VSTACK($O973,VALUE($F973)&amp;($H973+_xlpm.off)),_xlpm.r,_xlfn.XLOOKUP(_xlpm.k,Table1[Column1],Table1[Column1],""),_xlpm.h,_xlfn._xlws.FILTER(_xlpm.r,_xlpm.r&lt;&gt;"",""),IFERROR(INDEX(_xlpm.h,1),""))</f>
        <v/>
      </c>
    </row>
    <row r="974" spans="1:16" x14ac:dyDescent="0.2">
      <c r="A974" s="117">
        <v>972</v>
      </c>
      <c r="B974" s="117">
        <v>570010</v>
      </c>
      <c r="C974" s="118" t="s">
        <v>20977</v>
      </c>
      <c r="D974" s="118" t="s">
        <v>18508</v>
      </c>
      <c r="E974" s="118" t="s">
        <v>20980</v>
      </c>
      <c r="F974" s="118">
        <v>39599</v>
      </c>
      <c r="G974" s="118" t="s">
        <v>21257</v>
      </c>
      <c r="H974" s="121">
        <v>3302208</v>
      </c>
      <c r="I974" s="120">
        <v>46179</v>
      </c>
      <c r="J974" s="117"/>
      <c r="K974" s="117"/>
      <c r="L974" s="120">
        <v>46227</v>
      </c>
      <c r="M974" s="118" t="s">
        <v>21194</v>
      </c>
      <c r="N974" s="120">
        <v>46227</v>
      </c>
      <c r="O974" s="124" t="str">
        <f t="shared" si="15"/>
        <v>39599-3302208</v>
      </c>
      <c r="P974" t="str" cm="1">
        <f t="array" ref="P974">_xlfn.LET(_xlpm.s,_xlfn.SEQUENCE(25,1,0,1),_xlpm.off,CEILING(_xlpm.s/2,1)*IF(ISEVEN(_xlpm.s),1,-1),_xlpm.k,_xlfn.VSTACK($O974,VALUE($F974)&amp;($H974+_xlpm.off)),_xlpm.r,_xlfn.XLOOKUP(_xlpm.k,Table1[Column1],Table1[Column1],""),_xlpm.h,_xlfn._xlws.FILTER(_xlpm.r,_xlpm.r&lt;&gt;"",""),IFERROR(INDEX(_xlpm.h,1),""))</f>
        <v/>
      </c>
    </row>
    <row r="975" spans="1:16" x14ac:dyDescent="0.2">
      <c r="A975" s="117">
        <v>973</v>
      </c>
      <c r="B975" s="117">
        <v>510010</v>
      </c>
      <c r="C975" s="118" t="s">
        <v>20977</v>
      </c>
      <c r="D975" s="118" t="s">
        <v>18508</v>
      </c>
      <c r="E975" s="118" t="s">
        <v>20980</v>
      </c>
      <c r="F975" s="118">
        <v>33086</v>
      </c>
      <c r="G975" s="118" t="s">
        <v>20811</v>
      </c>
      <c r="H975" s="121">
        <v>5818419</v>
      </c>
      <c r="I975" s="120">
        <v>46150</v>
      </c>
      <c r="J975" s="117"/>
      <c r="K975" s="117"/>
      <c r="L975" s="120">
        <v>46197</v>
      </c>
      <c r="M975" s="118" t="s">
        <v>21258</v>
      </c>
      <c r="N975" s="120">
        <v>46197</v>
      </c>
      <c r="O975" s="124" t="str">
        <f t="shared" si="15"/>
        <v>33086-5818419</v>
      </c>
      <c r="P975" t="str" cm="1">
        <f t="array" ref="P975">_xlfn.LET(_xlpm.s,_xlfn.SEQUENCE(25,1,0,1),_xlpm.off,CEILING(_xlpm.s/2,1)*IF(ISEVEN(_xlpm.s),1,-1),_xlpm.k,_xlfn.VSTACK($O975,VALUE($F975)&amp;($H975+_xlpm.off)),_xlpm.r,_xlfn.XLOOKUP(_xlpm.k,Table1[Column1],Table1[Column1],""),_xlpm.h,_xlfn._xlws.FILTER(_xlpm.r,_xlpm.r&lt;&gt;"",""),IFERROR(INDEX(_xlpm.h,1),""))</f>
        <v/>
      </c>
    </row>
    <row r="976" spans="1:16" x14ac:dyDescent="0.2">
      <c r="A976" s="117">
        <v>974</v>
      </c>
      <c r="B976" s="117">
        <v>510010</v>
      </c>
      <c r="C976" s="118" t="s">
        <v>20977</v>
      </c>
      <c r="D976" s="118" t="s">
        <v>18508</v>
      </c>
      <c r="E976" s="118" t="s">
        <v>20980</v>
      </c>
      <c r="F976" s="118">
        <v>33085</v>
      </c>
      <c r="G976" s="118" t="s">
        <v>20812</v>
      </c>
      <c r="H976" s="121">
        <v>1539000</v>
      </c>
      <c r="I976" s="120">
        <v>46150</v>
      </c>
      <c r="J976" s="117"/>
      <c r="K976" s="117"/>
      <c r="L976" s="120">
        <v>46197</v>
      </c>
      <c r="M976" s="118" t="s">
        <v>21258</v>
      </c>
      <c r="N976" s="120">
        <v>46197</v>
      </c>
      <c r="O976" s="124" t="str">
        <f t="shared" si="15"/>
        <v>33085-1539000</v>
      </c>
      <c r="P976" t="str" cm="1">
        <f t="array" ref="P976">_xlfn.LET(_xlpm.s,_xlfn.SEQUENCE(25,1,0,1),_xlpm.off,CEILING(_xlpm.s/2,1)*IF(ISEVEN(_xlpm.s),1,-1),_xlpm.k,_xlfn.VSTACK($O976,VALUE($F976)&amp;($H976+_xlpm.off)),_xlpm.r,_xlfn.XLOOKUP(_xlpm.k,Table1[Column1],Table1[Column1],""),_xlpm.h,_xlfn._xlws.FILTER(_xlpm.r,_xlpm.r&lt;&gt;"",""),IFERROR(INDEX(_xlpm.h,1),""))</f>
        <v/>
      </c>
    </row>
    <row r="977" spans="1:16" x14ac:dyDescent="0.2">
      <c r="A977" s="117">
        <v>975</v>
      </c>
      <c r="B977" s="117">
        <v>510010</v>
      </c>
      <c r="C977" s="118" t="s">
        <v>20977</v>
      </c>
      <c r="D977" s="118" t="s">
        <v>18508</v>
      </c>
      <c r="E977" s="118" t="s">
        <v>20980</v>
      </c>
      <c r="F977" s="118">
        <v>33084</v>
      </c>
      <c r="G977" s="118" t="s">
        <v>20813</v>
      </c>
      <c r="H977" s="121">
        <v>783000</v>
      </c>
      <c r="I977" s="120">
        <v>46150</v>
      </c>
      <c r="J977" s="117"/>
      <c r="K977" s="117"/>
      <c r="L977" s="120">
        <v>46197</v>
      </c>
      <c r="M977" s="118" t="s">
        <v>21258</v>
      </c>
      <c r="N977" s="120">
        <v>46197</v>
      </c>
      <c r="O977" s="124" t="str">
        <f t="shared" si="15"/>
        <v>33084-783000</v>
      </c>
      <c r="P977" t="str" cm="1">
        <f t="array" ref="P977">_xlfn.LET(_xlpm.s,_xlfn.SEQUENCE(25,1,0,1),_xlpm.off,CEILING(_xlpm.s/2,1)*IF(ISEVEN(_xlpm.s),1,-1),_xlpm.k,_xlfn.VSTACK($O977,VALUE($F977)&amp;($H977+_xlpm.off)),_xlpm.r,_xlfn.XLOOKUP(_xlpm.k,Table1[Column1],Table1[Column1],""),_xlpm.h,_xlfn._xlws.FILTER(_xlpm.r,_xlpm.r&lt;&gt;"",""),IFERROR(INDEX(_xlpm.h,1),""))</f>
        <v/>
      </c>
    </row>
    <row r="978" spans="1:16" x14ac:dyDescent="0.2">
      <c r="A978" s="117">
        <v>976</v>
      </c>
      <c r="B978" s="117">
        <v>510010</v>
      </c>
      <c r="C978" s="118" t="s">
        <v>20977</v>
      </c>
      <c r="D978" s="118" t="s">
        <v>18508</v>
      </c>
      <c r="E978" s="118" t="s">
        <v>20980</v>
      </c>
      <c r="F978" s="118">
        <v>33083</v>
      </c>
      <c r="G978" s="118" t="s">
        <v>20814</v>
      </c>
      <c r="H978" s="121">
        <v>5141192</v>
      </c>
      <c r="I978" s="120">
        <v>46150</v>
      </c>
      <c r="J978" s="117"/>
      <c r="K978" s="117"/>
      <c r="L978" s="120">
        <v>46197</v>
      </c>
      <c r="M978" s="118" t="s">
        <v>21258</v>
      </c>
      <c r="N978" s="120">
        <v>46197</v>
      </c>
      <c r="O978" s="124" t="str">
        <f t="shared" si="15"/>
        <v>33083-5141192</v>
      </c>
      <c r="P978" t="str" cm="1">
        <f t="array" ref="P978">_xlfn.LET(_xlpm.s,_xlfn.SEQUENCE(25,1,0,1),_xlpm.off,CEILING(_xlpm.s/2,1)*IF(ISEVEN(_xlpm.s),1,-1),_xlpm.k,_xlfn.VSTACK($O978,VALUE($F978)&amp;($H978+_xlpm.off)),_xlpm.r,_xlfn.XLOOKUP(_xlpm.k,Table1[Column1],Table1[Column1],""),_xlpm.h,_xlfn._xlws.FILTER(_xlpm.r,_xlpm.r&lt;&gt;"",""),IFERROR(INDEX(_xlpm.h,1),""))</f>
        <v/>
      </c>
    </row>
    <row r="979" spans="1:16" x14ac:dyDescent="0.2">
      <c r="A979" s="117">
        <v>1047</v>
      </c>
      <c r="B979" s="117">
        <v>510010</v>
      </c>
      <c r="C979" s="118" t="s">
        <v>20977</v>
      </c>
      <c r="D979" s="118" t="s">
        <v>18508</v>
      </c>
      <c r="E979" s="118"/>
      <c r="F979" s="118">
        <v>2191</v>
      </c>
      <c r="G979" s="118" t="s">
        <v>19844</v>
      </c>
      <c r="H979" s="119">
        <v>-12604602</v>
      </c>
      <c r="I979" s="120">
        <v>46100</v>
      </c>
      <c r="J979" s="117"/>
      <c r="K979" s="117"/>
      <c r="L979" s="120">
        <v>46105</v>
      </c>
      <c r="M979" s="118" t="s">
        <v>21259</v>
      </c>
      <c r="N979" s="120">
        <v>46105</v>
      </c>
      <c r="O979" s="124" t="str">
        <f t="shared" si="15"/>
        <v>219112604602</v>
      </c>
      <c r="P979" t="str" cm="1">
        <f t="array" ref="P979">_xlfn.LET(_xlpm.s,_xlfn.SEQUENCE(25,1,0,1),_xlpm.off,CEILING(_xlpm.s/2,1)*IF(ISEVEN(_xlpm.s),1,-1),_xlpm.k,_xlfn.VSTACK($O979,VALUE($F979)&amp;($H979+_xlpm.off)),_xlpm.r,_xlfn.XLOOKUP(_xlpm.k,Table1[Column1],Table1[Column1],""),_xlpm.h,_xlfn._xlws.FILTER(_xlpm.r,_xlpm.r&lt;&gt;"",""),IFERROR(INDEX(_xlpm.h,1),""))</f>
        <v/>
      </c>
    </row>
    <row r="980" spans="1:16" x14ac:dyDescent="0.2">
      <c r="A980" s="117">
        <v>675</v>
      </c>
      <c r="B980" s="117">
        <v>510010</v>
      </c>
      <c r="C980" s="118" t="s">
        <v>20977</v>
      </c>
      <c r="D980" s="118" t="s">
        <v>18508</v>
      </c>
      <c r="E980" s="118"/>
      <c r="F980" s="118">
        <v>19616</v>
      </c>
      <c r="G980" s="118" t="s">
        <v>20020</v>
      </c>
      <c r="H980" s="119">
        <v>-7174685</v>
      </c>
      <c r="I980" s="120">
        <v>46115</v>
      </c>
      <c r="J980" s="117"/>
      <c r="K980" s="117"/>
      <c r="L980" s="120">
        <v>46136</v>
      </c>
      <c r="M980" s="118" t="s">
        <v>21116</v>
      </c>
      <c r="N980" s="120">
        <v>46136</v>
      </c>
      <c r="O980" s="124" t="str">
        <f t="shared" si="15"/>
        <v>196167174685</v>
      </c>
      <c r="P980" t="str" cm="1">
        <f t="array" ref="P980">_xlfn.LET(_xlpm.s,_xlfn.SEQUENCE(25,1,0,1),_xlpm.off,CEILING(_xlpm.s/2,1)*IF(ISEVEN(_xlpm.s),1,-1),_xlpm.k,_xlfn.VSTACK($O980,VALUE($F980)&amp;($H980+_xlpm.off)),_xlpm.r,_xlfn.XLOOKUP(_xlpm.k,Table1[Column1],Table1[Column1],""),_xlpm.h,_xlfn._xlws.FILTER(_xlpm.r,_xlpm.r&lt;&gt;"",""),IFERROR(INDEX(_xlpm.h,1),""))</f>
        <v/>
      </c>
    </row>
    <row r="981" spans="1:16" x14ac:dyDescent="0.2">
      <c r="A981" s="117">
        <v>676</v>
      </c>
      <c r="B981" s="117">
        <v>510010</v>
      </c>
      <c r="C981" s="118" t="s">
        <v>20977</v>
      </c>
      <c r="D981" s="118" t="s">
        <v>18508</v>
      </c>
      <c r="E981" s="118"/>
      <c r="F981" s="118">
        <v>19755</v>
      </c>
      <c r="G981" s="118" t="s">
        <v>20053</v>
      </c>
      <c r="H981" s="119">
        <v>-28698741</v>
      </c>
      <c r="I981" s="120">
        <v>46115</v>
      </c>
      <c r="J981" s="117"/>
      <c r="K981" s="117"/>
      <c r="L981" s="120">
        <v>46136</v>
      </c>
      <c r="M981" s="118" t="s">
        <v>21116</v>
      </c>
      <c r="N981" s="120">
        <v>46136</v>
      </c>
      <c r="O981" s="124" t="str">
        <f t="shared" si="15"/>
        <v>1975528698741</v>
      </c>
      <c r="P981" t="str" cm="1">
        <f t="array" ref="P981">_xlfn.LET(_xlpm.s,_xlfn.SEQUENCE(25,1,0,1),_xlpm.off,CEILING(_xlpm.s/2,1)*IF(ISEVEN(_xlpm.s),1,-1),_xlpm.k,_xlfn.VSTACK($O981,VALUE($F981)&amp;($H981+_xlpm.off)),_xlpm.r,_xlfn.XLOOKUP(_xlpm.k,Table1[Column1],Table1[Column1],""),_xlpm.h,_xlfn._xlws.FILTER(_xlpm.r,_xlpm.r&lt;&gt;"",""),IFERROR(INDEX(_xlpm.h,1),""))</f>
        <v/>
      </c>
    </row>
    <row r="982" spans="1:16" x14ac:dyDescent="0.2">
      <c r="A982" s="117">
        <v>677</v>
      </c>
      <c r="B982" s="117">
        <v>510010</v>
      </c>
      <c r="C982" s="118" t="s">
        <v>20977</v>
      </c>
      <c r="D982" s="118" t="s">
        <v>18508</v>
      </c>
      <c r="E982" s="118"/>
      <c r="F982" s="118">
        <v>19703</v>
      </c>
      <c r="G982" s="118" t="s">
        <v>20052</v>
      </c>
      <c r="H982" s="119">
        <v>-16501776</v>
      </c>
      <c r="I982" s="120">
        <v>46115</v>
      </c>
      <c r="J982" s="117"/>
      <c r="K982" s="117"/>
      <c r="L982" s="120">
        <v>46136</v>
      </c>
      <c r="M982" s="118" t="s">
        <v>21116</v>
      </c>
      <c r="N982" s="120">
        <v>46136</v>
      </c>
      <c r="O982" s="124" t="str">
        <f t="shared" si="15"/>
        <v>1970316501776</v>
      </c>
      <c r="P982" t="str" cm="1">
        <f t="array" ref="P982">_xlfn.LET(_xlpm.s,_xlfn.SEQUENCE(25,1,0,1),_xlpm.off,CEILING(_xlpm.s/2,1)*IF(ISEVEN(_xlpm.s),1,-1),_xlpm.k,_xlfn.VSTACK($O982,VALUE($F982)&amp;($H982+_xlpm.off)),_xlpm.r,_xlfn.XLOOKUP(_xlpm.k,Table1[Column1],Table1[Column1],""),_xlpm.h,_xlfn._xlws.FILTER(_xlpm.r,_xlpm.r&lt;&gt;"",""),IFERROR(INDEX(_xlpm.h,1),""))</f>
        <v/>
      </c>
    </row>
    <row r="983" spans="1:16" x14ac:dyDescent="0.2">
      <c r="A983" s="117">
        <v>679</v>
      </c>
      <c r="B983" s="117">
        <v>510010</v>
      </c>
      <c r="C983" s="118" t="s">
        <v>20977</v>
      </c>
      <c r="D983" s="118" t="s">
        <v>18508</v>
      </c>
      <c r="E983" s="118"/>
      <c r="F983" s="118">
        <v>19630</v>
      </c>
      <c r="G983" s="118" t="s">
        <v>20050</v>
      </c>
      <c r="H983" s="119">
        <v>-3587343</v>
      </c>
      <c r="I983" s="120">
        <v>46115</v>
      </c>
      <c r="J983" s="117"/>
      <c r="K983" s="117"/>
      <c r="L983" s="120">
        <v>46136</v>
      </c>
      <c r="M983" s="118" t="s">
        <v>21116</v>
      </c>
      <c r="N983" s="120">
        <v>46136</v>
      </c>
      <c r="O983" s="124" t="str">
        <f t="shared" si="15"/>
        <v>196303587343</v>
      </c>
      <c r="P983" t="str" cm="1">
        <f t="array" ref="P983">_xlfn.LET(_xlpm.s,_xlfn.SEQUENCE(25,1,0,1),_xlpm.off,CEILING(_xlpm.s/2,1)*IF(ISEVEN(_xlpm.s),1,-1),_xlpm.k,_xlfn.VSTACK($O983,VALUE($F983)&amp;($H983+_xlpm.off)),_xlpm.r,_xlfn.XLOOKUP(_xlpm.k,Table1[Column1],Table1[Column1],""),_xlpm.h,_xlfn._xlws.FILTER(_xlpm.r,_xlpm.r&lt;&gt;"",""),IFERROR(INDEX(_xlpm.h,1),""))</f>
        <v/>
      </c>
    </row>
    <row r="984" spans="1:16" x14ac:dyDescent="0.2">
      <c r="A984" s="117">
        <v>680</v>
      </c>
      <c r="B984" s="117">
        <v>510010</v>
      </c>
      <c r="C984" s="118" t="s">
        <v>20977</v>
      </c>
      <c r="D984" s="118" t="s">
        <v>18508</v>
      </c>
      <c r="E984" s="118"/>
      <c r="F984" s="118">
        <v>19617</v>
      </c>
      <c r="G984" s="118" t="s">
        <v>20049</v>
      </c>
      <c r="H984" s="119">
        <v>-14349370</v>
      </c>
      <c r="I984" s="120">
        <v>46115</v>
      </c>
      <c r="J984" s="117"/>
      <c r="K984" s="117"/>
      <c r="L984" s="120">
        <v>46136</v>
      </c>
      <c r="M984" s="118" t="s">
        <v>21116</v>
      </c>
      <c r="N984" s="120">
        <v>46136</v>
      </c>
      <c r="O984" s="124" t="str">
        <f t="shared" si="15"/>
        <v>1961714349370</v>
      </c>
      <c r="P984" t="str" cm="1">
        <f t="array" ref="P984">_xlfn.LET(_xlpm.s,_xlfn.SEQUENCE(25,1,0,1),_xlpm.off,CEILING(_xlpm.s/2,1)*IF(ISEVEN(_xlpm.s),1,-1),_xlpm.k,_xlfn.VSTACK($O984,VALUE($F984)&amp;($H984+_xlpm.off)),_xlpm.r,_xlfn.XLOOKUP(_xlpm.k,Table1[Column1],Table1[Column1],""),_xlpm.h,_xlfn._xlws.FILTER(_xlpm.r,_xlpm.r&lt;&gt;"",""),IFERROR(INDEX(_xlpm.h,1),""))</f>
        <v/>
      </c>
    </row>
    <row r="985" spans="1:16" x14ac:dyDescent="0.2">
      <c r="A985" s="117">
        <v>684</v>
      </c>
      <c r="B985" s="117">
        <v>510010</v>
      </c>
      <c r="C985" s="118" t="s">
        <v>20977</v>
      </c>
      <c r="D985" s="118" t="s">
        <v>18508</v>
      </c>
      <c r="E985" s="118"/>
      <c r="F985" s="118">
        <v>19702</v>
      </c>
      <c r="G985" s="118" t="s">
        <v>20051</v>
      </c>
      <c r="H985" s="119">
        <v>-16143042</v>
      </c>
      <c r="I985" s="120">
        <v>46115</v>
      </c>
      <c r="J985" s="117"/>
      <c r="K985" s="117"/>
      <c r="L985" s="120">
        <v>46136</v>
      </c>
      <c r="M985" s="118" t="s">
        <v>21116</v>
      </c>
      <c r="N985" s="120">
        <v>46136</v>
      </c>
      <c r="O985" s="124" t="str">
        <f t="shared" si="15"/>
        <v>1970216143042</v>
      </c>
      <c r="P985" t="str" cm="1">
        <f t="array" ref="P985">_xlfn.LET(_xlpm.s,_xlfn.SEQUENCE(25,1,0,1),_xlpm.off,CEILING(_xlpm.s/2,1)*IF(ISEVEN(_xlpm.s),1,-1),_xlpm.k,_xlfn.VSTACK($O985,VALUE($F985)&amp;($H985+_xlpm.off)),_xlpm.r,_xlfn.XLOOKUP(_xlpm.k,Table1[Column1],Table1[Column1],""),_xlpm.h,_xlfn._xlws.FILTER(_xlpm.r,_xlpm.r&lt;&gt;"",""),IFERROR(INDEX(_xlpm.h,1),""))</f>
        <v/>
      </c>
    </row>
    <row r="986" spans="1:16" x14ac:dyDescent="0.2">
      <c r="A986" s="133">
        <v>674</v>
      </c>
      <c r="B986" s="133">
        <v>510010</v>
      </c>
      <c r="C986" s="134" t="s">
        <v>20977</v>
      </c>
      <c r="D986" s="134" t="s">
        <v>18508</v>
      </c>
      <c r="E986" s="134"/>
      <c r="F986" s="134">
        <v>1001090528023</v>
      </c>
      <c r="G986" s="134" t="s">
        <v>20073</v>
      </c>
      <c r="H986" s="135">
        <v>-21922649</v>
      </c>
      <c r="I986" s="136">
        <v>46122</v>
      </c>
      <c r="J986" s="117"/>
      <c r="K986" s="117"/>
      <c r="L986" s="120">
        <v>46136</v>
      </c>
      <c r="M986" s="118" t="s">
        <v>21116</v>
      </c>
      <c r="N986" s="120">
        <v>46136</v>
      </c>
      <c r="O986" s="137" t="str">
        <f t="shared" si="15"/>
        <v>100109052802321922649</v>
      </c>
      <c r="P986" s="93" t="str" cm="1">
        <f t="array" ref="P986">_xlfn.LET(_xlpm.s,_xlfn.SEQUENCE(25,1,0,1),_xlpm.off,CEILING(_xlpm.s/2,1)*IF(ISEVEN(_xlpm.s),1,-1),_xlpm.k,_xlfn.VSTACK($O986,VALUE($F986)&amp;($H986+_xlpm.off)),_xlpm.r,_xlfn.XLOOKUP(_xlpm.k,Table1[Column1],Table1[Column1],""),_xlpm.h,_xlfn._xlws.FILTER(_xlpm.r,_xlpm.r&lt;&gt;"",""),IFERROR(INDEX(_xlpm.h,1),""))</f>
        <v/>
      </c>
    </row>
    <row r="987" spans="1:16" x14ac:dyDescent="0.2">
      <c r="A987" s="117">
        <v>681</v>
      </c>
      <c r="B987" s="117">
        <v>510010</v>
      </c>
      <c r="C987" s="118" t="s">
        <v>20977</v>
      </c>
      <c r="D987" s="118" t="s">
        <v>18508</v>
      </c>
      <c r="E987" s="118"/>
      <c r="F987" s="118">
        <v>3345</v>
      </c>
      <c r="G987" s="118" t="s">
        <v>20021</v>
      </c>
      <c r="H987" s="119">
        <v>-5590305</v>
      </c>
      <c r="I987" s="120">
        <v>46132</v>
      </c>
      <c r="J987" s="117"/>
      <c r="K987" s="117"/>
      <c r="L987" s="120">
        <v>46136</v>
      </c>
      <c r="M987" s="118" t="s">
        <v>21116</v>
      </c>
      <c r="N987" s="120">
        <v>46136</v>
      </c>
      <c r="O987" s="124" t="str">
        <f t="shared" si="15"/>
        <v>33455590305</v>
      </c>
      <c r="P987" t="str" cm="1">
        <f t="array" ref="P987">_xlfn.LET(_xlpm.s,_xlfn.SEQUENCE(25,1,0,1),_xlpm.off,CEILING(_xlpm.s/2,1)*IF(ISEVEN(_xlpm.s),1,-1),_xlpm.k,_xlfn.VSTACK($O987,VALUE($F987)&amp;($H987+_xlpm.off)),_xlpm.r,_xlfn.XLOOKUP(_xlpm.k,Table1[Column1],Table1[Column1],""),_xlpm.h,_xlfn._xlws.FILTER(_xlpm.r,_xlpm.r&lt;&gt;"",""),IFERROR(INDEX(_xlpm.h,1),""))</f>
        <v/>
      </c>
    </row>
    <row r="988" spans="1:16" x14ac:dyDescent="0.2">
      <c r="A988" s="117">
        <v>1132</v>
      </c>
      <c r="B988" s="117">
        <v>510010</v>
      </c>
      <c r="C988" s="118" t="s">
        <v>20977</v>
      </c>
      <c r="D988" s="118" t="s">
        <v>18508</v>
      </c>
      <c r="E988" s="118"/>
      <c r="F988" s="118">
        <v>29550</v>
      </c>
      <c r="G988" s="118" t="s">
        <v>18509</v>
      </c>
      <c r="H988" s="119">
        <v>-1715920</v>
      </c>
      <c r="I988" s="120">
        <v>46148</v>
      </c>
      <c r="J988" s="117"/>
      <c r="K988" s="117"/>
      <c r="L988" s="120">
        <v>46167</v>
      </c>
      <c r="M988" s="118" t="s">
        <v>21260</v>
      </c>
      <c r="N988" s="120">
        <v>46167</v>
      </c>
      <c r="O988" s="124" t="str">
        <f t="shared" si="15"/>
        <v>295501715920</v>
      </c>
      <c r="P988" t="str" cm="1">
        <f t="array" ref="P988">_xlfn.LET(_xlpm.s,_xlfn.SEQUENCE(25,1,0,1),_xlpm.off,CEILING(_xlpm.s/2,1)*IF(ISEVEN(_xlpm.s),1,-1),_xlpm.k,_xlfn.VSTACK($O988,VALUE($F988)&amp;($H988+_xlpm.off)),_xlpm.r,_xlfn.XLOOKUP(_xlpm.k,Table1[Column1],Table1[Column1],""),_xlpm.h,_xlfn._xlws.FILTER(_xlpm.r,_xlpm.r&lt;&gt;"",""),IFERROR(INDEX(_xlpm.h,1),""))</f>
        <v/>
      </c>
    </row>
    <row r="989" spans="1:16" x14ac:dyDescent="0.2">
      <c r="A989" s="117">
        <v>987</v>
      </c>
      <c r="B989" s="117">
        <v>510010</v>
      </c>
      <c r="C989" s="118" t="s">
        <v>20977</v>
      </c>
      <c r="D989" s="118" t="s">
        <v>18508</v>
      </c>
      <c r="E989" s="118" t="s">
        <v>20980</v>
      </c>
      <c r="F989" s="118">
        <v>36139</v>
      </c>
      <c r="G989" s="118" t="s">
        <v>20824</v>
      </c>
      <c r="H989" s="121">
        <v>15088167</v>
      </c>
      <c r="I989" s="120">
        <v>46157</v>
      </c>
      <c r="J989" s="117"/>
      <c r="K989" s="117"/>
      <c r="L989" s="120">
        <v>46197</v>
      </c>
      <c r="M989" s="118" t="s">
        <v>21258</v>
      </c>
      <c r="N989" s="120">
        <v>46197</v>
      </c>
      <c r="O989" s="124" t="str">
        <f t="shared" si="15"/>
        <v>36139-15088167</v>
      </c>
      <c r="P989" t="str" cm="1">
        <f t="array" ref="P989">_xlfn.LET(_xlpm.s,_xlfn.SEQUENCE(25,1,0,1),_xlpm.off,CEILING(_xlpm.s/2,1)*IF(ISEVEN(_xlpm.s),1,-1),_xlpm.k,_xlfn.VSTACK($O989,VALUE($F989)&amp;($H989+_xlpm.off)),_xlpm.r,_xlfn.XLOOKUP(_xlpm.k,Table1[Column1],Table1[Column1],""),_xlpm.h,_xlfn._xlws.FILTER(_xlpm.r,_xlpm.r&lt;&gt;"",""),IFERROR(INDEX(_xlpm.h,1),""))</f>
        <v/>
      </c>
    </row>
    <row r="990" spans="1:16" x14ac:dyDescent="0.2">
      <c r="A990" s="117">
        <v>988</v>
      </c>
      <c r="B990" s="117">
        <v>510011</v>
      </c>
      <c r="C990" s="118" t="s">
        <v>20977</v>
      </c>
      <c r="D990" s="118" t="s">
        <v>18508</v>
      </c>
      <c r="E990" s="118" t="s">
        <v>20980</v>
      </c>
      <c r="F990" s="118">
        <v>34773</v>
      </c>
      <c r="G990" s="118" t="s">
        <v>20825</v>
      </c>
      <c r="H990" s="121">
        <v>1205348</v>
      </c>
      <c r="I990" s="120">
        <v>46156</v>
      </c>
      <c r="J990" s="117"/>
      <c r="K990" s="117"/>
      <c r="L990" s="120">
        <v>46197</v>
      </c>
      <c r="M990" s="118" t="s">
        <v>21258</v>
      </c>
      <c r="N990" s="120">
        <v>46197</v>
      </c>
      <c r="O990" s="124" t="str">
        <f t="shared" si="15"/>
        <v>34773-1205348</v>
      </c>
      <c r="P990" t="str" cm="1">
        <f t="array" ref="P990">_xlfn.LET(_xlpm.s,_xlfn.SEQUENCE(25,1,0,1),_xlpm.off,CEILING(_xlpm.s/2,1)*IF(ISEVEN(_xlpm.s),1,-1),_xlpm.k,_xlfn.VSTACK($O990,VALUE($F990)&amp;($H990+_xlpm.off)),_xlpm.r,_xlfn.XLOOKUP(_xlpm.k,Table1[Column1],Table1[Column1],""),_xlpm.h,_xlfn._xlws.FILTER(_xlpm.r,_xlpm.r&lt;&gt;"",""),IFERROR(INDEX(_xlpm.h,1),""))</f>
        <v/>
      </c>
    </row>
    <row r="991" spans="1:16" x14ac:dyDescent="0.2">
      <c r="A991" s="117">
        <v>989</v>
      </c>
      <c r="B991" s="117">
        <v>510011</v>
      </c>
      <c r="C991" s="118" t="s">
        <v>20977</v>
      </c>
      <c r="D991" s="118" t="s">
        <v>18508</v>
      </c>
      <c r="E991" s="118" t="s">
        <v>21106</v>
      </c>
      <c r="F991" s="118">
        <v>544</v>
      </c>
      <c r="G991" s="118" t="s">
        <v>20826</v>
      </c>
      <c r="H991" s="119">
        <v>-767674</v>
      </c>
      <c r="I991" s="120">
        <v>46183</v>
      </c>
      <c r="J991" s="117"/>
      <c r="K991" s="117"/>
      <c r="L991" s="120">
        <v>46197</v>
      </c>
      <c r="M991" s="118" t="s">
        <v>21258</v>
      </c>
      <c r="N991" s="120">
        <v>46197</v>
      </c>
      <c r="O991" s="124" t="str">
        <f t="shared" si="15"/>
        <v>544767674</v>
      </c>
      <c r="P991" t="str" cm="1">
        <f t="array" ref="P991">_xlfn.LET(_xlpm.s,_xlfn.SEQUENCE(25,1,0,1),_xlpm.off,CEILING(_xlpm.s/2,1)*IF(ISEVEN(_xlpm.s),1,-1),_xlpm.k,_xlfn.VSTACK($O991,VALUE($F991)&amp;($H991+_xlpm.off)),_xlpm.r,_xlfn.XLOOKUP(_xlpm.k,Table1[Column1],Table1[Column1],""),_xlpm.h,_xlfn._xlws.FILTER(_xlpm.r,_xlpm.r&lt;&gt;"",""),IFERROR(INDEX(_xlpm.h,1),""))</f>
        <v>544-767674</v>
      </c>
    </row>
    <row r="992" spans="1:16" x14ac:dyDescent="0.2">
      <c r="A992" s="117">
        <v>990</v>
      </c>
      <c r="B992" s="117">
        <v>510011</v>
      </c>
      <c r="C992" s="118" t="s">
        <v>20977</v>
      </c>
      <c r="D992" s="118" t="s">
        <v>18508</v>
      </c>
      <c r="E992" s="118" t="s">
        <v>20980</v>
      </c>
      <c r="F992" s="118">
        <v>34657</v>
      </c>
      <c r="G992" s="118" t="s">
        <v>20827</v>
      </c>
      <c r="H992" s="121">
        <v>1596267</v>
      </c>
      <c r="I992" s="120">
        <v>46154</v>
      </c>
      <c r="J992" s="117"/>
      <c r="K992" s="117"/>
      <c r="L992" s="120">
        <v>46197</v>
      </c>
      <c r="M992" s="118" t="s">
        <v>21258</v>
      </c>
      <c r="N992" s="120">
        <v>46197</v>
      </c>
      <c r="O992" s="124" t="str">
        <f t="shared" si="15"/>
        <v>34657-1596267</v>
      </c>
      <c r="P992" t="str" cm="1">
        <f t="array" ref="P992">_xlfn.LET(_xlpm.s,_xlfn.SEQUENCE(25,1,0,1),_xlpm.off,CEILING(_xlpm.s/2,1)*IF(ISEVEN(_xlpm.s),1,-1),_xlpm.k,_xlfn.VSTACK($O992,VALUE($F992)&amp;($H992+_xlpm.off)),_xlpm.r,_xlfn.XLOOKUP(_xlpm.k,Table1[Column1],Table1[Column1],""),_xlpm.h,_xlfn._xlws.FILTER(_xlpm.r,_xlpm.r&lt;&gt;"",""),IFERROR(INDEX(_xlpm.h,1),""))</f>
        <v/>
      </c>
    </row>
    <row r="993" spans="1:16" x14ac:dyDescent="0.2">
      <c r="A993" s="117">
        <v>991</v>
      </c>
      <c r="B993" s="117">
        <v>510011</v>
      </c>
      <c r="C993" s="118" t="s">
        <v>20977</v>
      </c>
      <c r="D993" s="118" t="s">
        <v>18508</v>
      </c>
      <c r="E993" s="118" t="s">
        <v>20980</v>
      </c>
      <c r="F993" s="118">
        <v>36492</v>
      </c>
      <c r="G993" s="118" t="s">
        <v>20828</v>
      </c>
      <c r="H993" s="121">
        <v>2726136</v>
      </c>
      <c r="I993" s="120">
        <v>46161</v>
      </c>
      <c r="J993" s="117"/>
      <c r="K993" s="117"/>
      <c r="L993" s="120">
        <v>46197</v>
      </c>
      <c r="M993" s="118" t="s">
        <v>21258</v>
      </c>
      <c r="N993" s="120">
        <v>46197</v>
      </c>
      <c r="O993" s="124" t="str">
        <f t="shared" si="15"/>
        <v>36492-2726136</v>
      </c>
      <c r="P993" t="str" cm="1">
        <f t="array" ref="P993">_xlfn.LET(_xlpm.s,_xlfn.SEQUENCE(25,1,0,1),_xlpm.off,CEILING(_xlpm.s/2,1)*IF(ISEVEN(_xlpm.s),1,-1),_xlpm.k,_xlfn.VSTACK($O993,VALUE($F993)&amp;($H993+_xlpm.off)),_xlpm.r,_xlfn.XLOOKUP(_xlpm.k,Table1[Column1],Table1[Column1],""),_xlpm.h,_xlfn._xlws.FILTER(_xlpm.r,_xlpm.r&lt;&gt;"",""),IFERROR(INDEX(_xlpm.h,1),""))</f>
        <v/>
      </c>
    </row>
    <row r="994" spans="1:16" x14ac:dyDescent="0.2">
      <c r="A994" s="117">
        <v>992</v>
      </c>
      <c r="B994" s="117">
        <v>510012</v>
      </c>
      <c r="C994" s="118" t="s">
        <v>20977</v>
      </c>
      <c r="D994" s="118" t="s">
        <v>18508</v>
      </c>
      <c r="E994" s="118" t="s">
        <v>20982</v>
      </c>
      <c r="F994" s="118">
        <v>463</v>
      </c>
      <c r="G994" s="118" t="s">
        <v>20829</v>
      </c>
      <c r="H994" s="119">
        <v>-2851646</v>
      </c>
      <c r="I994" s="120">
        <v>46182</v>
      </c>
      <c r="J994" s="117"/>
      <c r="K994" s="117"/>
      <c r="L994" s="120">
        <v>46197</v>
      </c>
      <c r="M994" s="118" t="s">
        <v>21258</v>
      </c>
      <c r="N994" s="120">
        <v>46197</v>
      </c>
      <c r="O994" s="124" t="str">
        <f t="shared" si="15"/>
        <v>4632851646</v>
      </c>
      <c r="P994" t="str" cm="1">
        <f t="array" ref="P994">_xlfn.LET(_xlpm.s,_xlfn.SEQUENCE(25,1,0,1),_xlpm.off,CEILING(_xlpm.s/2,1)*IF(ISEVEN(_xlpm.s),1,-1),_xlpm.k,_xlfn.VSTACK($O994,VALUE($F994)&amp;($H994+_xlpm.off)),_xlpm.r,_xlfn.XLOOKUP(_xlpm.k,Table1[Column1],Table1[Column1],""),_xlpm.h,_xlfn._xlws.FILTER(_xlpm.r,_xlpm.r&lt;&gt;"",""),IFERROR(INDEX(_xlpm.h,1),""))</f>
        <v>463-2851646</v>
      </c>
    </row>
    <row r="995" spans="1:16" x14ac:dyDescent="0.2">
      <c r="A995" s="117">
        <v>993</v>
      </c>
      <c r="B995" s="117">
        <v>510012</v>
      </c>
      <c r="C995" s="118" t="s">
        <v>20977</v>
      </c>
      <c r="D995" s="118" t="s">
        <v>18508</v>
      </c>
      <c r="E995" s="118" t="s">
        <v>20980</v>
      </c>
      <c r="F995" s="118">
        <v>33042</v>
      </c>
      <c r="G995" s="118" t="s">
        <v>20830</v>
      </c>
      <c r="H995" s="121">
        <v>3942972</v>
      </c>
      <c r="I995" s="120">
        <v>46150</v>
      </c>
      <c r="J995" s="117"/>
      <c r="K995" s="117"/>
      <c r="L995" s="120">
        <v>46197</v>
      </c>
      <c r="M995" s="118" t="s">
        <v>21258</v>
      </c>
      <c r="N995" s="120">
        <v>46197</v>
      </c>
      <c r="O995" s="124" t="str">
        <f t="shared" si="15"/>
        <v>33042-3942972</v>
      </c>
      <c r="P995" t="str" cm="1">
        <f t="array" ref="P995">_xlfn.LET(_xlpm.s,_xlfn.SEQUENCE(25,1,0,1),_xlpm.off,CEILING(_xlpm.s/2,1)*IF(ISEVEN(_xlpm.s),1,-1),_xlpm.k,_xlfn.VSTACK($O995,VALUE($F995)&amp;($H995+_xlpm.off)),_xlpm.r,_xlfn.XLOOKUP(_xlpm.k,Table1[Column1],Table1[Column1],""),_xlpm.h,_xlfn._xlws.FILTER(_xlpm.r,_xlpm.r&lt;&gt;"",""),IFERROR(INDEX(_xlpm.h,1),""))</f>
        <v/>
      </c>
    </row>
    <row r="996" spans="1:16" x14ac:dyDescent="0.2">
      <c r="A996" s="117">
        <v>994</v>
      </c>
      <c r="B996" s="117">
        <v>510013</v>
      </c>
      <c r="C996" s="118" t="s">
        <v>20977</v>
      </c>
      <c r="D996" s="118" t="s">
        <v>18508</v>
      </c>
      <c r="E996" s="118" t="s">
        <v>20980</v>
      </c>
      <c r="F996" s="118">
        <v>34902</v>
      </c>
      <c r="G996" s="118" t="s">
        <v>20831</v>
      </c>
      <c r="H996" s="121">
        <v>2381522</v>
      </c>
      <c r="I996" s="120">
        <v>46153</v>
      </c>
      <c r="J996" s="117"/>
      <c r="K996" s="117"/>
      <c r="L996" s="120">
        <v>46197</v>
      </c>
      <c r="M996" s="118" t="s">
        <v>21258</v>
      </c>
      <c r="N996" s="120">
        <v>46197</v>
      </c>
      <c r="O996" s="124" t="str">
        <f t="shared" ref="O996:O1059" si="16">VALUE(F996)&amp;-H996</f>
        <v>34902-2381522</v>
      </c>
      <c r="P996" t="str" cm="1">
        <f t="array" ref="P996">_xlfn.LET(_xlpm.s,_xlfn.SEQUENCE(25,1,0,1),_xlpm.off,CEILING(_xlpm.s/2,1)*IF(ISEVEN(_xlpm.s),1,-1),_xlpm.k,_xlfn.VSTACK($O996,VALUE($F996)&amp;($H996+_xlpm.off)),_xlpm.r,_xlfn.XLOOKUP(_xlpm.k,Table1[Column1],Table1[Column1],""),_xlpm.h,_xlfn._xlws.FILTER(_xlpm.r,_xlpm.r&lt;&gt;"",""),IFERROR(INDEX(_xlpm.h,1),""))</f>
        <v/>
      </c>
    </row>
    <row r="997" spans="1:16" x14ac:dyDescent="0.2">
      <c r="A997" s="117">
        <v>995</v>
      </c>
      <c r="B997" s="117">
        <v>510013</v>
      </c>
      <c r="C997" s="118" t="s">
        <v>20977</v>
      </c>
      <c r="D997" s="118" t="s">
        <v>18508</v>
      </c>
      <c r="E997" s="118" t="s">
        <v>20980</v>
      </c>
      <c r="F997" s="118">
        <v>34903</v>
      </c>
      <c r="G997" s="118" t="s">
        <v>20832</v>
      </c>
      <c r="H997" s="121">
        <v>602667</v>
      </c>
      <c r="I997" s="120">
        <v>46153</v>
      </c>
      <c r="J997" s="117"/>
      <c r="K997" s="117"/>
      <c r="L997" s="120">
        <v>46197</v>
      </c>
      <c r="M997" s="118" t="s">
        <v>21258</v>
      </c>
      <c r="N997" s="120">
        <v>46197</v>
      </c>
      <c r="O997" s="124" t="str">
        <f t="shared" si="16"/>
        <v>34903-602667</v>
      </c>
      <c r="P997" t="str" cm="1">
        <f t="array" ref="P997">_xlfn.LET(_xlpm.s,_xlfn.SEQUENCE(25,1,0,1),_xlpm.off,CEILING(_xlpm.s/2,1)*IF(ISEVEN(_xlpm.s),1,-1),_xlpm.k,_xlfn.VSTACK($O997,VALUE($F997)&amp;($H997+_xlpm.off)),_xlpm.r,_xlfn.XLOOKUP(_xlpm.k,Table1[Column1],Table1[Column1],""),_xlpm.h,_xlfn._xlws.FILTER(_xlpm.r,_xlpm.r&lt;&gt;"",""),IFERROR(INDEX(_xlpm.h,1),""))</f>
        <v/>
      </c>
    </row>
    <row r="998" spans="1:16" x14ac:dyDescent="0.2">
      <c r="A998" s="117">
        <v>996</v>
      </c>
      <c r="B998" s="117">
        <v>510014</v>
      </c>
      <c r="C998" s="118" t="s">
        <v>20977</v>
      </c>
      <c r="D998" s="118" t="s">
        <v>18508</v>
      </c>
      <c r="E998" s="118" t="s">
        <v>20980</v>
      </c>
      <c r="F998" s="118">
        <v>34904</v>
      </c>
      <c r="G998" s="118" t="s">
        <v>20833</v>
      </c>
      <c r="H998" s="121">
        <v>1395765</v>
      </c>
      <c r="I998" s="120">
        <v>46153</v>
      </c>
      <c r="J998" s="117"/>
      <c r="K998" s="117"/>
      <c r="L998" s="120">
        <v>46197</v>
      </c>
      <c r="M998" s="118" t="s">
        <v>21258</v>
      </c>
      <c r="N998" s="120">
        <v>46197</v>
      </c>
      <c r="O998" s="124" t="str">
        <f t="shared" si="16"/>
        <v>34904-1395765</v>
      </c>
      <c r="P998" t="str" cm="1">
        <f t="array" ref="P998">_xlfn.LET(_xlpm.s,_xlfn.SEQUENCE(25,1,0,1),_xlpm.off,CEILING(_xlpm.s/2,1)*IF(ISEVEN(_xlpm.s),1,-1),_xlpm.k,_xlfn.VSTACK($O998,VALUE($F998)&amp;($H998+_xlpm.off)),_xlpm.r,_xlfn.XLOOKUP(_xlpm.k,Table1[Column1],Table1[Column1],""),_xlpm.h,_xlfn._xlws.FILTER(_xlpm.r,_xlpm.r&lt;&gt;"",""),IFERROR(INDEX(_xlpm.h,1),""))</f>
        <v/>
      </c>
    </row>
    <row r="999" spans="1:16" x14ac:dyDescent="0.2">
      <c r="A999" s="117">
        <v>1134</v>
      </c>
      <c r="B999" s="117">
        <v>510010</v>
      </c>
      <c r="C999" s="118" t="s">
        <v>20977</v>
      </c>
      <c r="D999" s="118" t="s">
        <v>18508</v>
      </c>
      <c r="E999" s="118"/>
      <c r="F999" s="118">
        <v>29753</v>
      </c>
      <c r="G999" s="118" t="s">
        <v>18511</v>
      </c>
      <c r="H999" s="119">
        <v>-7893232</v>
      </c>
      <c r="I999" s="120">
        <v>46148</v>
      </c>
      <c r="J999" s="117"/>
      <c r="K999" s="117"/>
      <c r="L999" s="120">
        <v>46167</v>
      </c>
      <c r="M999" s="118" t="s">
        <v>21260</v>
      </c>
      <c r="N999" s="120">
        <v>46167</v>
      </c>
      <c r="O999" s="124" t="str">
        <f t="shared" si="16"/>
        <v>297537893232</v>
      </c>
      <c r="P999" t="str" cm="1">
        <f t="array" ref="P999">_xlfn.LET(_xlpm.s,_xlfn.SEQUENCE(25,1,0,1),_xlpm.off,CEILING(_xlpm.s/2,1)*IF(ISEVEN(_xlpm.s),1,-1),_xlpm.k,_xlfn.VSTACK($O999,VALUE($F999)&amp;($H999+_xlpm.off)),_xlpm.r,_xlfn.XLOOKUP(_xlpm.k,Table1[Column1],Table1[Column1],""),_xlpm.h,_xlfn._xlws.FILTER(_xlpm.r,_xlpm.r&lt;&gt;"",""),IFERROR(INDEX(_xlpm.h,1),""))</f>
        <v/>
      </c>
    </row>
    <row r="1000" spans="1:16" x14ac:dyDescent="0.2">
      <c r="A1000" s="117">
        <v>998</v>
      </c>
      <c r="B1000" s="117">
        <v>510014</v>
      </c>
      <c r="C1000" s="118" t="s">
        <v>20977</v>
      </c>
      <c r="D1000" s="118" t="s">
        <v>18508</v>
      </c>
      <c r="E1000" s="118" t="s">
        <v>20980</v>
      </c>
      <c r="F1000" s="118">
        <v>34901</v>
      </c>
      <c r="G1000" s="118" t="s">
        <v>20835</v>
      </c>
      <c r="H1000" s="121">
        <v>994167</v>
      </c>
      <c r="I1000" s="120">
        <v>46154</v>
      </c>
      <c r="J1000" s="117"/>
      <c r="K1000" s="117"/>
      <c r="L1000" s="120">
        <v>46197</v>
      </c>
      <c r="M1000" s="118" t="s">
        <v>21258</v>
      </c>
      <c r="N1000" s="120">
        <v>46197</v>
      </c>
      <c r="O1000" s="124" t="str">
        <f t="shared" si="16"/>
        <v>34901-994167</v>
      </c>
      <c r="P1000" t="str" cm="1">
        <f t="array" ref="P1000">_xlfn.LET(_xlpm.s,_xlfn.SEQUENCE(25,1,0,1),_xlpm.off,CEILING(_xlpm.s/2,1)*IF(ISEVEN(_xlpm.s),1,-1),_xlpm.k,_xlfn.VSTACK($O1000,VALUE($F1000)&amp;($H1000+_xlpm.off)),_xlpm.r,_xlfn.XLOOKUP(_xlpm.k,Table1[Column1],Table1[Column1],""),_xlpm.h,_xlfn._xlws.FILTER(_xlpm.r,_xlpm.r&lt;&gt;"",""),IFERROR(INDEX(_xlpm.h,1),""))</f>
        <v/>
      </c>
    </row>
    <row r="1001" spans="1:16" x14ac:dyDescent="0.2">
      <c r="A1001" s="117">
        <v>999</v>
      </c>
      <c r="B1001" s="117">
        <v>510014</v>
      </c>
      <c r="C1001" s="118" t="s">
        <v>20977</v>
      </c>
      <c r="D1001" s="118" t="s">
        <v>18508</v>
      </c>
      <c r="E1001" s="118" t="s">
        <v>21102</v>
      </c>
      <c r="F1001" s="118">
        <v>194</v>
      </c>
      <c r="G1001" s="118" t="s">
        <v>20836</v>
      </c>
      <c r="H1001" s="119">
        <v>-125940</v>
      </c>
      <c r="I1001" s="120">
        <v>46182</v>
      </c>
      <c r="J1001" s="117"/>
      <c r="K1001" s="117"/>
      <c r="L1001" s="120">
        <v>46197</v>
      </c>
      <c r="M1001" s="118" t="s">
        <v>21258</v>
      </c>
      <c r="N1001" s="120">
        <v>46197</v>
      </c>
      <c r="O1001" s="124" t="str">
        <f t="shared" si="16"/>
        <v>194125940</v>
      </c>
      <c r="P1001" t="str" cm="1">
        <f t="array" ref="P1001">_xlfn.LET(_xlpm.s,_xlfn.SEQUENCE(25,1,0,1),_xlpm.off,CEILING(_xlpm.s/2,1)*IF(ISEVEN(_xlpm.s),1,-1),_xlpm.k,_xlfn.VSTACK($O1001,VALUE($F1001)&amp;($H1001+_xlpm.off)),_xlpm.r,_xlfn.XLOOKUP(_xlpm.k,Table1[Column1],Table1[Column1],""),_xlpm.h,_xlfn._xlws.FILTER(_xlpm.r,_xlpm.r&lt;&gt;"",""),IFERROR(INDEX(_xlpm.h,1),""))</f>
        <v>194-125940</v>
      </c>
    </row>
    <row r="1002" spans="1:16" x14ac:dyDescent="0.2">
      <c r="A1002" s="117">
        <v>1000</v>
      </c>
      <c r="B1002" s="117">
        <v>510015</v>
      </c>
      <c r="C1002" s="118" t="s">
        <v>20977</v>
      </c>
      <c r="D1002" s="118" t="s">
        <v>18508</v>
      </c>
      <c r="E1002" s="118" t="s">
        <v>20983</v>
      </c>
      <c r="F1002" s="118">
        <v>342</v>
      </c>
      <c r="G1002" s="118" t="s">
        <v>20837</v>
      </c>
      <c r="H1002" s="119">
        <v>-1525500</v>
      </c>
      <c r="I1002" s="120">
        <v>46180</v>
      </c>
      <c r="J1002" s="117"/>
      <c r="K1002" s="117"/>
      <c r="L1002" s="120">
        <v>46197</v>
      </c>
      <c r="M1002" s="118" t="s">
        <v>21258</v>
      </c>
      <c r="N1002" s="120">
        <v>46197</v>
      </c>
      <c r="O1002" s="124" t="str">
        <f t="shared" si="16"/>
        <v>3421525500</v>
      </c>
      <c r="P1002" t="str" cm="1">
        <f t="array" ref="P1002">_xlfn.LET(_xlpm.s,_xlfn.SEQUENCE(25,1,0,1),_xlpm.off,CEILING(_xlpm.s/2,1)*IF(ISEVEN(_xlpm.s),1,-1),_xlpm.k,_xlfn.VSTACK($O1002,VALUE($F1002)&amp;($H1002+_xlpm.off)),_xlpm.r,_xlfn.XLOOKUP(_xlpm.k,Table1[Column1],Table1[Column1],""),_xlpm.h,_xlfn._xlws.FILTER(_xlpm.r,_xlpm.r&lt;&gt;"",""),IFERROR(INDEX(_xlpm.h,1),""))</f>
        <v>342-1525500</v>
      </c>
    </row>
    <row r="1003" spans="1:16" x14ac:dyDescent="0.2">
      <c r="A1003" s="117">
        <v>1001</v>
      </c>
      <c r="B1003" s="117">
        <v>510015</v>
      </c>
      <c r="C1003" s="118" t="s">
        <v>20977</v>
      </c>
      <c r="D1003" s="118" t="s">
        <v>18508</v>
      </c>
      <c r="E1003" s="118" t="s">
        <v>20983</v>
      </c>
      <c r="F1003" s="118">
        <v>339</v>
      </c>
      <c r="G1003" s="118" t="s">
        <v>20838</v>
      </c>
      <c r="H1003" s="119">
        <v>-1380295</v>
      </c>
      <c r="I1003" s="120">
        <v>46179</v>
      </c>
      <c r="J1003" s="117"/>
      <c r="K1003" s="117"/>
      <c r="L1003" s="120">
        <v>46197</v>
      </c>
      <c r="M1003" s="118" t="s">
        <v>21258</v>
      </c>
      <c r="N1003" s="120">
        <v>46197</v>
      </c>
      <c r="O1003" s="124" t="str">
        <f t="shared" si="16"/>
        <v>3391380295</v>
      </c>
      <c r="P1003" t="str" cm="1">
        <f t="array" ref="P1003">_xlfn.LET(_xlpm.s,_xlfn.SEQUENCE(25,1,0,1),_xlpm.off,CEILING(_xlpm.s/2,1)*IF(ISEVEN(_xlpm.s),1,-1),_xlpm.k,_xlfn.VSTACK($O1003,VALUE($F1003)&amp;($H1003+_xlpm.off)),_xlpm.r,_xlfn.XLOOKUP(_xlpm.k,Table1[Column1],Table1[Column1],""),_xlpm.h,_xlfn._xlws.FILTER(_xlpm.r,_xlpm.r&lt;&gt;"",""),IFERROR(INDEX(_xlpm.h,1),""))</f>
        <v>339-1380295</v>
      </c>
    </row>
    <row r="1004" spans="1:16" x14ac:dyDescent="0.2">
      <c r="A1004" s="117">
        <v>1002</v>
      </c>
      <c r="B1004" s="117">
        <v>510015</v>
      </c>
      <c r="C1004" s="118" t="s">
        <v>20977</v>
      </c>
      <c r="D1004" s="118" t="s">
        <v>18508</v>
      </c>
      <c r="E1004" s="118" t="s">
        <v>20980</v>
      </c>
      <c r="F1004" s="118">
        <v>33055</v>
      </c>
      <c r="G1004" s="118" t="s">
        <v>20839</v>
      </c>
      <c r="H1004" s="121">
        <v>2655167</v>
      </c>
      <c r="I1004" s="120">
        <v>46150</v>
      </c>
      <c r="J1004" s="117"/>
      <c r="K1004" s="117"/>
      <c r="L1004" s="120">
        <v>46197</v>
      </c>
      <c r="M1004" s="118" t="s">
        <v>21258</v>
      </c>
      <c r="N1004" s="120">
        <v>46197</v>
      </c>
      <c r="O1004" s="124" t="str">
        <f t="shared" si="16"/>
        <v>33055-2655167</v>
      </c>
      <c r="P1004" t="str" cm="1">
        <f t="array" ref="P1004">_xlfn.LET(_xlpm.s,_xlfn.SEQUENCE(25,1,0,1),_xlpm.off,CEILING(_xlpm.s/2,1)*IF(ISEVEN(_xlpm.s),1,-1),_xlpm.k,_xlfn.VSTACK($O1004,VALUE($F1004)&amp;($H1004+_xlpm.off)),_xlpm.r,_xlfn.XLOOKUP(_xlpm.k,Table1[Column1],Table1[Column1],""),_xlpm.h,_xlfn._xlws.FILTER(_xlpm.r,_xlpm.r&lt;&gt;"",""),IFERROR(INDEX(_xlpm.h,1),""))</f>
        <v/>
      </c>
    </row>
    <row r="1005" spans="1:16" x14ac:dyDescent="0.2">
      <c r="A1005" s="117">
        <v>1003</v>
      </c>
      <c r="B1005" s="117">
        <v>510015</v>
      </c>
      <c r="C1005" s="118" t="s">
        <v>20977</v>
      </c>
      <c r="D1005" s="118" t="s">
        <v>18508</v>
      </c>
      <c r="E1005" s="118" t="s">
        <v>20980</v>
      </c>
      <c r="F1005" s="118">
        <v>34776</v>
      </c>
      <c r="G1005" s="118" t="s">
        <v>20840</v>
      </c>
      <c r="H1005" s="121">
        <v>4030236</v>
      </c>
      <c r="I1005" s="120">
        <v>46157</v>
      </c>
      <c r="J1005" s="117"/>
      <c r="K1005" s="117"/>
      <c r="L1005" s="120">
        <v>46197</v>
      </c>
      <c r="M1005" s="118" t="s">
        <v>21258</v>
      </c>
      <c r="N1005" s="120">
        <v>46197</v>
      </c>
      <c r="O1005" s="124" t="str">
        <f t="shared" si="16"/>
        <v>34776-4030236</v>
      </c>
      <c r="P1005" t="str" cm="1">
        <f t="array" ref="P1005">_xlfn.LET(_xlpm.s,_xlfn.SEQUENCE(25,1,0,1),_xlpm.off,CEILING(_xlpm.s/2,1)*IF(ISEVEN(_xlpm.s),1,-1),_xlpm.k,_xlfn.VSTACK($O1005,VALUE($F1005)&amp;($H1005+_xlpm.off)),_xlpm.r,_xlfn.XLOOKUP(_xlpm.k,Table1[Column1],Table1[Column1],""),_xlpm.h,_xlfn._xlws.FILTER(_xlpm.r,_xlpm.r&lt;&gt;"",""),IFERROR(INDEX(_xlpm.h,1),""))</f>
        <v/>
      </c>
    </row>
    <row r="1006" spans="1:16" x14ac:dyDescent="0.2">
      <c r="A1006" s="117">
        <v>1004</v>
      </c>
      <c r="B1006" s="117">
        <v>510016</v>
      </c>
      <c r="C1006" s="118" t="s">
        <v>20977</v>
      </c>
      <c r="D1006" s="118" t="s">
        <v>18508</v>
      </c>
      <c r="E1006" s="118" t="s">
        <v>20984</v>
      </c>
      <c r="F1006" s="118">
        <v>179</v>
      </c>
      <c r="G1006" s="118" t="s">
        <v>20841</v>
      </c>
      <c r="H1006" s="119">
        <v>-221653</v>
      </c>
      <c r="I1006" s="120">
        <v>46175</v>
      </c>
      <c r="J1006" s="117"/>
      <c r="K1006" s="117"/>
      <c r="L1006" s="120">
        <v>46197</v>
      </c>
      <c r="M1006" s="118" t="s">
        <v>21258</v>
      </c>
      <c r="N1006" s="120">
        <v>46197</v>
      </c>
      <c r="O1006" s="124" t="str">
        <f t="shared" si="16"/>
        <v>179221653</v>
      </c>
      <c r="P1006" t="str" cm="1">
        <f t="array" ref="P1006">_xlfn.LET(_xlpm.s,_xlfn.SEQUENCE(25,1,0,1),_xlpm.off,CEILING(_xlpm.s/2,1)*IF(ISEVEN(_xlpm.s),1,-1),_xlpm.k,_xlfn.VSTACK($O1006,VALUE($F1006)&amp;($H1006+_xlpm.off)),_xlpm.r,_xlfn.XLOOKUP(_xlpm.k,Table1[Column1],Table1[Column1],""),_xlpm.h,_xlfn._xlws.FILTER(_xlpm.r,_xlpm.r&lt;&gt;"",""),IFERROR(INDEX(_xlpm.h,1),""))</f>
        <v>179-221653</v>
      </c>
    </row>
    <row r="1007" spans="1:16" x14ac:dyDescent="0.2">
      <c r="A1007" s="117">
        <v>1005</v>
      </c>
      <c r="B1007" s="117">
        <v>510016</v>
      </c>
      <c r="C1007" s="118" t="s">
        <v>20977</v>
      </c>
      <c r="D1007" s="118" t="s">
        <v>18508</v>
      </c>
      <c r="E1007" s="118" t="s">
        <v>20984</v>
      </c>
      <c r="F1007" s="118">
        <v>205</v>
      </c>
      <c r="G1007" s="118" t="s">
        <v>20842</v>
      </c>
      <c r="H1007" s="119">
        <v>-1072990</v>
      </c>
      <c r="I1007" s="120">
        <v>46186</v>
      </c>
      <c r="J1007" s="117"/>
      <c r="K1007" s="117"/>
      <c r="L1007" s="120">
        <v>46197</v>
      </c>
      <c r="M1007" s="118" t="s">
        <v>21258</v>
      </c>
      <c r="N1007" s="120">
        <v>46197</v>
      </c>
      <c r="O1007" s="124" t="str">
        <f t="shared" si="16"/>
        <v>2051072990</v>
      </c>
      <c r="P1007" t="str" cm="1">
        <f t="array" ref="P1007">_xlfn.LET(_xlpm.s,_xlfn.SEQUENCE(25,1,0,1),_xlpm.off,CEILING(_xlpm.s/2,1)*IF(ISEVEN(_xlpm.s),1,-1),_xlpm.k,_xlfn.VSTACK($O1007,VALUE($F1007)&amp;($H1007+_xlpm.off)),_xlpm.r,_xlfn.XLOOKUP(_xlpm.k,Table1[Column1],Table1[Column1],""),_xlpm.h,_xlfn._xlws.FILTER(_xlpm.r,_xlpm.r&lt;&gt;"",""),IFERROR(INDEX(_xlpm.h,1),""))</f>
        <v>205-1072990</v>
      </c>
    </row>
    <row r="1008" spans="1:16" x14ac:dyDescent="0.2">
      <c r="A1008" s="117">
        <v>1006</v>
      </c>
      <c r="B1008" s="117">
        <v>510016</v>
      </c>
      <c r="C1008" s="118" t="s">
        <v>20977</v>
      </c>
      <c r="D1008" s="118" t="s">
        <v>18508</v>
      </c>
      <c r="E1008" s="118" t="s">
        <v>20980</v>
      </c>
      <c r="F1008" s="118">
        <v>33054</v>
      </c>
      <c r="G1008" s="118" t="s">
        <v>20843</v>
      </c>
      <c r="H1008" s="121">
        <v>1539000</v>
      </c>
      <c r="I1008" s="120">
        <v>46153</v>
      </c>
      <c r="J1008" s="117"/>
      <c r="K1008" s="117"/>
      <c r="L1008" s="120">
        <v>46197</v>
      </c>
      <c r="M1008" s="118" t="s">
        <v>21258</v>
      </c>
      <c r="N1008" s="120">
        <v>46197</v>
      </c>
      <c r="O1008" s="124" t="str">
        <f t="shared" si="16"/>
        <v>33054-1539000</v>
      </c>
      <c r="P1008" t="str" cm="1">
        <f t="array" ref="P1008">_xlfn.LET(_xlpm.s,_xlfn.SEQUENCE(25,1,0,1),_xlpm.off,CEILING(_xlpm.s/2,1)*IF(ISEVEN(_xlpm.s),1,-1),_xlpm.k,_xlfn.VSTACK($O1008,VALUE($F1008)&amp;($H1008+_xlpm.off)),_xlpm.r,_xlfn.XLOOKUP(_xlpm.k,Table1[Column1],Table1[Column1],""),_xlpm.h,_xlfn._xlws.FILTER(_xlpm.r,_xlpm.r&lt;&gt;"",""),IFERROR(INDEX(_xlpm.h,1),""))</f>
        <v/>
      </c>
    </row>
    <row r="1009" spans="1:16" x14ac:dyDescent="0.2">
      <c r="A1009" s="117">
        <v>1007</v>
      </c>
      <c r="B1009" s="117">
        <v>510016</v>
      </c>
      <c r="C1009" s="118" t="s">
        <v>20977</v>
      </c>
      <c r="D1009" s="118" t="s">
        <v>18508</v>
      </c>
      <c r="E1009" s="118" t="s">
        <v>20980</v>
      </c>
      <c r="F1009" s="118">
        <v>34774</v>
      </c>
      <c r="G1009" s="118" t="s">
        <v>20844</v>
      </c>
      <c r="H1009" s="121">
        <v>1987200</v>
      </c>
      <c r="I1009" s="120">
        <v>46160</v>
      </c>
      <c r="J1009" s="117"/>
      <c r="K1009" s="117"/>
      <c r="L1009" s="120">
        <v>46197</v>
      </c>
      <c r="M1009" s="118" t="s">
        <v>21258</v>
      </c>
      <c r="N1009" s="120">
        <v>46197</v>
      </c>
      <c r="O1009" s="124" t="str">
        <f t="shared" si="16"/>
        <v>34774-1987200</v>
      </c>
      <c r="P1009" t="str" cm="1">
        <f t="array" ref="P1009">_xlfn.LET(_xlpm.s,_xlfn.SEQUENCE(25,1,0,1),_xlpm.off,CEILING(_xlpm.s/2,1)*IF(ISEVEN(_xlpm.s),1,-1),_xlpm.k,_xlfn.VSTACK($O1009,VALUE($F1009)&amp;($H1009+_xlpm.off)),_xlpm.r,_xlfn.XLOOKUP(_xlpm.k,Table1[Column1],Table1[Column1],""),_xlpm.h,_xlfn._xlws.FILTER(_xlpm.r,_xlpm.r&lt;&gt;"",""),IFERROR(INDEX(_xlpm.h,1),""))</f>
        <v/>
      </c>
    </row>
    <row r="1010" spans="1:16" x14ac:dyDescent="0.2">
      <c r="A1010" s="117">
        <v>1008</v>
      </c>
      <c r="B1010" s="117">
        <v>510016</v>
      </c>
      <c r="C1010" s="118" t="s">
        <v>20977</v>
      </c>
      <c r="D1010" s="118" t="s">
        <v>18508</v>
      </c>
      <c r="E1010" s="118" t="s">
        <v>20984</v>
      </c>
      <c r="F1010" s="118">
        <v>186</v>
      </c>
      <c r="G1010" s="118" t="s">
        <v>20845</v>
      </c>
      <c r="H1010" s="119">
        <v>-1599116</v>
      </c>
      <c r="I1010" s="120">
        <v>46179</v>
      </c>
      <c r="J1010" s="117"/>
      <c r="K1010" s="117"/>
      <c r="L1010" s="120">
        <v>46197</v>
      </c>
      <c r="M1010" s="118" t="s">
        <v>21258</v>
      </c>
      <c r="N1010" s="120">
        <v>46197</v>
      </c>
      <c r="O1010" s="124" t="str">
        <f t="shared" si="16"/>
        <v>1861599116</v>
      </c>
      <c r="P1010" t="str" cm="1">
        <f t="array" ref="P1010">_xlfn.LET(_xlpm.s,_xlfn.SEQUENCE(25,1,0,1),_xlpm.off,CEILING(_xlpm.s/2,1)*IF(ISEVEN(_xlpm.s),1,-1),_xlpm.k,_xlfn.VSTACK($O1010,VALUE($F1010)&amp;($H1010+_xlpm.off)),_xlpm.r,_xlfn.XLOOKUP(_xlpm.k,Table1[Column1],Table1[Column1],""),_xlpm.h,_xlfn._xlws.FILTER(_xlpm.r,_xlpm.r&lt;&gt;"",""),IFERROR(INDEX(_xlpm.h,1),""))</f>
        <v>186-1599116</v>
      </c>
    </row>
    <row r="1011" spans="1:16" x14ac:dyDescent="0.2">
      <c r="A1011" s="117">
        <v>1009</v>
      </c>
      <c r="B1011" s="117">
        <v>510017</v>
      </c>
      <c r="C1011" s="118" t="s">
        <v>20977</v>
      </c>
      <c r="D1011" s="118" t="s">
        <v>18508</v>
      </c>
      <c r="E1011" s="118" t="s">
        <v>20980</v>
      </c>
      <c r="F1011" s="118">
        <v>36179</v>
      </c>
      <c r="G1011" s="118" t="s">
        <v>20846</v>
      </c>
      <c r="H1011" s="121">
        <v>8369825</v>
      </c>
      <c r="I1011" s="120">
        <v>46162</v>
      </c>
      <c r="J1011" s="117"/>
      <c r="K1011" s="117"/>
      <c r="L1011" s="120">
        <v>46197</v>
      </c>
      <c r="M1011" s="118" t="s">
        <v>21258</v>
      </c>
      <c r="N1011" s="120">
        <v>46197</v>
      </c>
      <c r="O1011" s="124" t="str">
        <f t="shared" si="16"/>
        <v>36179-8369825</v>
      </c>
      <c r="P1011" t="str" cm="1">
        <f t="array" ref="P1011">_xlfn.LET(_xlpm.s,_xlfn.SEQUENCE(25,1,0,1),_xlpm.off,CEILING(_xlpm.s/2,1)*IF(ISEVEN(_xlpm.s),1,-1),_xlpm.k,_xlfn.VSTACK($O1011,VALUE($F1011)&amp;($H1011+_xlpm.off)),_xlpm.r,_xlfn.XLOOKUP(_xlpm.k,Table1[Column1],Table1[Column1],""),_xlpm.h,_xlfn._xlws.FILTER(_xlpm.r,_xlpm.r&lt;&gt;"",""),IFERROR(INDEX(_xlpm.h,1),""))</f>
        <v/>
      </c>
    </row>
    <row r="1012" spans="1:16" x14ac:dyDescent="0.2">
      <c r="A1012" s="117">
        <v>1010</v>
      </c>
      <c r="B1012" s="117">
        <v>510017</v>
      </c>
      <c r="C1012" s="118" t="s">
        <v>20977</v>
      </c>
      <c r="D1012" s="118" t="s">
        <v>18508</v>
      </c>
      <c r="E1012" s="118" t="s">
        <v>20980</v>
      </c>
      <c r="F1012" s="118">
        <v>33053</v>
      </c>
      <c r="G1012" s="118" t="s">
        <v>20847</v>
      </c>
      <c r="H1012" s="121">
        <v>4880844</v>
      </c>
      <c r="I1012" s="120">
        <v>46151</v>
      </c>
      <c r="J1012" s="117"/>
      <c r="K1012" s="117"/>
      <c r="L1012" s="120">
        <v>46197</v>
      </c>
      <c r="M1012" s="118" t="s">
        <v>21258</v>
      </c>
      <c r="N1012" s="120">
        <v>46197</v>
      </c>
      <c r="O1012" s="124" t="str">
        <f t="shared" si="16"/>
        <v>33053-4880844</v>
      </c>
      <c r="P1012" t="str" cm="1">
        <f t="array" ref="P1012">_xlfn.LET(_xlpm.s,_xlfn.SEQUENCE(25,1,0,1),_xlpm.off,CEILING(_xlpm.s/2,1)*IF(ISEVEN(_xlpm.s),1,-1),_xlpm.k,_xlfn.VSTACK($O1012,VALUE($F1012)&amp;($H1012+_xlpm.off)),_xlpm.r,_xlfn.XLOOKUP(_xlpm.k,Table1[Column1],Table1[Column1],""),_xlpm.h,_xlfn._xlws.FILTER(_xlpm.r,_xlpm.r&lt;&gt;"",""),IFERROR(INDEX(_xlpm.h,1),""))</f>
        <v/>
      </c>
    </row>
    <row r="1013" spans="1:16" x14ac:dyDescent="0.2">
      <c r="A1013" s="117">
        <v>1011</v>
      </c>
      <c r="B1013" s="117">
        <v>510017</v>
      </c>
      <c r="C1013" s="118" t="s">
        <v>20977</v>
      </c>
      <c r="D1013" s="118" t="s">
        <v>18508</v>
      </c>
      <c r="E1013" s="118" t="s">
        <v>20980</v>
      </c>
      <c r="F1013" s="118">
        <v>33052</v>
      </c>
      <c r="G1013" s="118" t="s">
        <v>20848</v>
      </c>
      <c r="H1013" s="121">
        <v>1395765</v>
      </c>
      <c r="I1013" s="120">
        <v>46151</v>
      </c>
      <c r="J1013" s="117"/>
      <c r="K1013" s="117"/>
      <c r="L1013" s="120">
        <v>46197</v>
      </c>
      <c r="M1013" s="118" t="s">
        <v>21258</v>
      </c>
      <c r="N1013" s="120">
        <v>46197</v>
      </c>
      <c r="O1013" s="124" t="str">
        <f t="shared" si="16"/>
        <v>33052-1395765</v>
      </c>
      <c r="P1013" t="str" cm="1">
        <f t="array" ref="P1013">_xlfn.LET(_xlpm.s,_xlfn.SEQUENCE(25,1,0,1),_xlpm.off,CEILING(_xlpm.s/2,1)*IF(ISEVEN(_xlpm.s),1,-1),_xlpm.k,_xlfn.VSTACK($O1013,VALUE($F1013)&amp;($H1013+_xlpm.off)),_xlpm.r,_xlfn.XLOOKUP(_xlpm.k,Table1[Column1],Table1[Column1],""),_xlpm.h,_xlfn._xlws.FILTER(_xlpm.r,_xlpm.r&lt;&gt;"",""),IFERROR(INDEX(_xlpm.h,1),""))</f>
        <v/>
      </c>
    </row>
    <row r="1014" spans="1:16" x14ac:dyDescent="0.2">
      <c r="A1014" s="117">
        <v>1012</v>
      </c>
      <c r="B1014" s="117">
        <v>510018</v>
      </c>
      <c r="C1014" s="118" t="s">
        <v>20977</v>
      </c>
      <c r="D1014" s="118" t="s">
        <v>18508</v>
      </c>
      <c r="E1014" s="118" t="s">
        <v>20980</v>
      </c>
      <c r="F1014" s="118">
        <v>34656</v>
      </c>
      <c r="G1014" s="118" t="s">
        <v>20849</v>
      </c>
      <c r="H1014" s="121">
        <v>691200</v>
      </c>
      <c r="I1014" s="120">
        <v>46154</v>
      </c>
      <c r="J1014" s="117"/>
      <c r="K1014" s="117"/>
      <c r="L1014" s="120">
        <v>46197</v>
      </c>
      <c r="M1014" s="118" t="s">
        <v>21258</v>
      </c>
      <c r="N1014" s="120">
        <v>46197</v>
      </c>
      <c r="O1014" s="124" t="str">
        <f t="shared" si="16"/>
        <v>34656-691200</v>
      </c>
      <c r="P1014" t="str" cm="1">
        <f t="array" ref="P1014">_xlfn.LET(_xlpm.s,_xlfn.SEQUENCE(25,1,0,1),_xlpm.off,CEILING(_xlpm.s/2,1)*IF(ISEVEN(_xlpm.s),1,-1),_xlpm.k,_xlfn.VSTACK($O1014,VALUE($F1014)&amp;($H1014+_xlpm.off)),_xlpm.r,_xlfn.XLOOKUP(_xlpm.k,Table1[Column1],Table1[Column1],""),_xlpm.h,_xlfn._xlws.FILTER(_xlpm.r,_xlpm.r&lt;&gt;"",""),IFERROR(INDEX(_xlpm.h,1),""))</f>
        <v/>
      </c>
    </row>
    <row r="1015" spans="1:16" x14ac:dyDescent="0.2">
      <c r="A1015" s="117">
        <v>1013</v>
      </c>
      <c r="B1015" s="117">
        <v>510018</v>
      </c>
      <c r="C1015" s="118" t="s">
        <v>20977</v>
      </c>
      <c r="D1015" s="118" t="s">
        <v>18508</v>
      </c>
      <c r="E1015" s="118" t="s">
        <v>20986</v>
      </c>
      <c r="F1015" s="118">
        <v>168</v>
      </c>
      <c r="G1015" s="118" t="s">
        <v>20850</v>
      </c>
      <c r="H1015" s="119">
        <v>-1282011</v>
      </c>
      <c r="I1015" s="120">
        <v>46176</v>
      </c>
      <c r="J1015" s="117"/>
      <c r="K1015" s="117"/>
      <c r="L1015" s="120">
        <v>46197</v>
      </c>
      <c r="M1015" s="118" t="s">
        <v>21258</v>
      </c>
      <c r="N1015" s="120">
        <v>46197</v>
      </c>
      <c r="O1015" s="124" t="str">
        <f t="shared" si="16"/>
        <v>1681282011</v>
      </c>
      <c r="P1015" t="str" cm="1">
        <f t="array" ref="P1015">_xlfn.LET(_xlpm.s,_xlfn.SEQUENCE(25,1,0,1),_xlpm.off,CEILING(_xlpm.s/2,1)*IF(ISEVEN(_xlpm.s),1,-1),_xlpm.k,_xlfn.VSTACK($O1015,VALUE($F1015)&amp;($H1015+_xlpm.off)),_xlpm.r,_xlfn.XLOOKUP(_xlpm.k,Table1[Column1],Table1[Column1],""),_xlpm.h,_xlfn._xlws.FILTER(_xlpm.r,_xlpm.r&lt;&gt;"",""),IFERROR(INDEX(_xlpm.h,1),""))</f>
        <v>168-1282011</v>
      </c>
    </row>
    <row r="1016" spans="1:16" x14ac:dyDescent="0.2">
      <c r="A1016" s="117">
        <v>1014</v>
      </c>
      <c r="B1016" s="117">
        <v>510019</v>
      </c>
      <c r="C1016" s="118" t="s">
        <v>20977</v>
      </c>
      <c r="D1016" s="118" t="s">
        <v>18508</v>
      </c>
      <c r="E1016" s="118" t="s">
        <v>20987</v>
      </c>
      <c r="F1016" s="118">
        <v>234</v>
      </c>
      <c r="G1016" s="118" t="s">
        <v>20851</v>
      </c>
      <c r="H1016" s="119">
        <v>-3352778</v>
      </c>
      <c r="I1016" s="120">
        <v>46181</v>
      </c>
      <c r="J1016" s="117"/>
      <c r="K1016" s="117"/>
      <c r="L1016" s="120">
        <v>46197</v>
      </c>
      <c r="M1016" s="118" t="s">
        <v>21258</v>
      </c>
      <c r="N1016" s="120">
        <v>46197</v>
      </c>
      <c r="O1016" s="124" t="str">
        <f t="shared" si="16"/>
        <v>2343352778</v>
      </c>
      <c r="P1016" t="str" cm="1">
        <f t="array" ref="P1016">_xlfn.LET(_xlpm.s,_xlfn.SEQUENCE(25,1,0,1),_xlpm.off,CEILING(_xlpm.s/2,1)*IF(ISEVEN(_xlpm.s),1,-1),_xlpm.k,_xlfn.VSTACK($O1016,VALUE($F1016)&amp;($H1016+_xlpm.off)),_xlpm.r,_xlfn.XLOOKUP(_xlpm.k,Table1[Column1],Table1[Column1],""),_xlpm.h,_xlfn._xlws.FILTER(_xlpm.r,_xlpm.r&lt;&gt;"",""),IFERROR(INDEX(_xlpm.h,1),""))</f>
        <v>234-3352778</v>
      </c>
    </row>
    <row r="1017" spans="1:16" x14ac:dyDescent="0.2">
      <c r="A1017" s="117">
        <v>1015</v>
      </c>
      <c r="B1017" s="117">
        <v>510020</v>
      </c>
      <c r="C1017" s="118" t="s">
        <v>20977</v>
      </c>
      <c r="D1017" s="118" t="s">
        <v>18508</v>
      </c>
      <c r="E1017" s="118" t="s">
        <v>20980</v>
      </c>
      <c r="F1017" s="118">
        <v>36168</v>
      </c>
      <c r="G1017" s="118" t="s">
        <v>20852</v>
      </c>
      <c r="H1017" s="121">
        <v>3526200</v>
      </c>
      <c r="I1017" s="120">
        <v>46161</v>
      </c>
      <c r="J1017" s="117"/>
      <c r="K1017" s="117"/>
      <c r="L1017" s="120">
        <v>46197</v>
      </c>
      <c r="M1017" s="118" t="s">
        <v>21258</v>
      </c>
      <c r="N1017" s="120">
        <v>46197</v>
      </c>
      <c r="O1017" s="124" t="str">
        <f t="shared" si="16"/>
        <v>36168-3526200</v>
      </c>
      <c r="P1017" t="str" cm="1">
        <f t="array" ref="P1017">_xlfn.LET(_xlpm.s,_xlfn.SEQUENCE(25,1,0,1),_xlpm.off,CEILING(_xlpm.s/2,1)*IF(ISEVEN(_xlpm.s),1,-1),_xlpm.k,_xlfn.VSTACK($O1017,VALUE($F1017)&amp;($H1017+_xlpm.off)),_xlpm.r,_xlfn.XLOOKUP(_xlpm.k,Table1[Column1],Table1[Column1],""),_xlpm.h,_xlfn._xlws.FILTER(_xlpm.r,_xlpm.r&lt;&gt;"",""),IFERROR(INDEX(_xlpm.h,1),""))</f>
        <v/>
      </c>
    </row>
    <row r="1018" spans="1:16" x14ac:dyDescent="0.2">
      <c r="A1018" s="117">
        <v>1016</v>
      </c>
      <c r="B1018" s="117">
        <v>510021</v>
      </c>
      <c r="C1018" s="118" t="s">
        <v>20977</v>
      </c>
      <c r="D1018" s="118" t="s">
        <v>18508</v>
      </c>
      <c r="E1018" s="118" t="s">
        <v>20989</v>
      </c>
      <c r="F1018" s="118">
        <v>109</v>
      </c>
      <c r="G1018" s="118" t="s">
        <v>20853</v>
      </c>
      <c r="H1018" s="119">
        <v>-756000</v>
      </c>
      <c r="I1018" s="120">
        <v>46183</v>
      </c>
      <c r="J1018" s="117"/>
      <c r="K1018" s="117"/>
      <c r="L1018" s="120">
        <v>46197</v>
      </c>
      <c r="M1018" s="118" t="s">
        <v>21258</v>
      </c>
      <c r="N1018" s="120">
        <v>46197</v>
      </c>
      <c r="O1018" s="124" t="str">
        <f t="shared" si="16"/>
        <v>109756000</v>
      </c>
      <c r="P1018" t="str" cm="1">
        <f t="array" ref="P1018">_xlfn.LET(_xlpm.s,_xlfn.SEQUENCE(25,1,0,1),_xlpm.off,CEILING(_xlpm.s/2,1)*IF(ISEVEN(_xlpm.s),1,-1),_xlpm.k,_xlfn.VSTACK($O1018,VALUE($F1018)&amp;($H1018+_xlpm.off)),_xlpm.r,_xlfn.XLOOKUP(_xlpm.k,Table1[Column1],Table1[Column1],""),_xlpm.h,_xlfn._xlws.FILTER(_xlpm.r,_xlpm.r&lt;&gt;"",""),IFERROR(INDEX(_xlpm.h,1),""))</f>
        <v>109-756000</v>
      </c>
    </row>
    <row r="1019" spans="1:16" x14ac:dyDescent="0.2">
      <c r="A1019" s="117">
        <v>1017</v>
      </c>
      <c r="B1019" s="117">
        <v>510021</v>
      </c>
      <c r="C1019" s="118" t="s">
        <v>20977</v>
      </c>
      <c r="D1019" s="118" t="s">
        <v>18508</v>
      </c>
      <c r="E1019" s="118" t="s">
        <v>20980</v>
      </c>
      <c r="F1019" s="118">
        <v>33051</v>
      </c>
      <c r="G1019" s="118" t="s">
        <v>20854</v>
      </c>
      <c r="H1019" s="121">
        <v>1395765</v>
      </c>
      <c r="I1019" s="120">
        <v>46151</v>
      </c>
      <c r="J1019" s="117"/>
      <c r="K1019" s="117"/>
      <c r="L1019" s="120">
        <v>46197</v>
      </c>
      <c r="M1019" s="118" t="s">
        <v>21258</v>
      </c>
      <c r="N1019" s="120">
        <v>46197</v>
      </c>
      <c r="O1019" s="124" t="str">
        <f t="shared" si="16"/>
        <v>33051-1395765</v>
      </c>
      <c r="P1019" t="str" cm="1">
        <f t="array" ref="P1019">_xlfn.LET(_xlpm.s,_xlfn.SEQUENCE(25,1,0,1),_xlpm.off,CEILING(_xlpm.s/2,1)*IF(ISEVEN(_xlpm.s),1,-1),_xlpm.k,_xlfn.VSTACK($O1019,VALUE($F1019)&amp;($H1019+_xlpm.off)),_xlpm.r,_xlfn.XLOOKUP(_xlpm.k,Table1[Column1],Table1[Column1],""),_xlpm.h,_xlfn._xlws.FILTER(_xlpm.r,_xlpm.r&lt;&gt;"",""),IFERROR(INDEX(_xlpm.h,1),""))</f>
        <v/>
      </c>
    </row>
    <row r="1020" spans="1:16" x14ac:dyDescent="0.2">
      <c r="A1020" s="117">
        <v>1018</v>
      </c>
      <c r="B1020" s="117">
        <v>510021</v>
      </c>
      <c r="C1020" s="118" t="s">
        <v>20977</v>
      </c>
      <c r="D1020" s="118" t="s">
        <v>18508</v>
      </c>
      <c r="E1020" s="118" t="s">
        <v>20980</v>
      </c>
      <c r="F1020" s="118">
        <v>32829</v>
      </c>
      <c r="G1020" s="118" t="s">
        <v>20855</v>
      </c>
      <c r="H1020" s="121">
        <v>756000</v>
      </c>
      <c r="I1020" s="120">
        <v>46149</v>
      </c>
      <c r="J1020" s="117"/>
      <c r="K1020" s="117"/>
      <c r="L1020" s="120">
        <v>46197</v>
      </c>
      <c r="M1020" s="118" t="s">
        <v>21258</v>
      </c>
      <c r="N1020" s="120">
        <v>46197</v>
      </c>
      <c r="O1020" s="124" t="str">
        <f t="shared" si="16"/>
        <v>32829-756000</v>
      </c>
      <c r="P1020" t="str" cm="1">
        <f t="array" ref="P1020">_xlfn.LET(_xlpm.s,_xlfn.SEQUENCE(25,1,0,1),_xlpm.off,CEILING(_xlpm.s/2,1)*IF(ISEVEN(_xlpm.s),1,-1),_xlpm.k,_xlfn.VSTACK($O1020,VALUE($F1020)&amp;($H1020+_xlpm.off)),_xlpm.r,_xlfn.XLOOKUP(_xlpm.k,Table1[Column1],Table1[Column1],""),_xlpm.h,_xlfn._xlws.FILTER(_xlpm.r,_xlpm.r&lt;&gt;"",""),IFERROR(INDEX(_xlpm.h,1),""))</f>
        <v/>
      </c>
    </row>
    <row r="1021" spans="1:16" x14ac:dyDescent="0.2">
      <c r="A1021" s="117">
        <v>1019</v>
      </c>
      <c r="B1021" s="117">
        <v>510021</v>
      </c>
      <c r="C1021" s="118" t="s">
        <v>20977</v>
      </c>
      <c r="D1021" s="118" t="s">
        <v>18508</v>
      </c>
      <c r="E1021" s="118" t="s">
        <v>20980</v>
      </c>
      <c r="F1021" s="118">
        <v>34775</v>
      </c>
      <c r="G1021" s="118" t="s">
        <v>20856</v>
      </c>
      <c r="H1021" s="121">
        <v>783000</v>
      </c>
      <c r="I1021" s="120">
        <v>46158</v>
      </c>
      <c r="J1021" s="117"/>
      <c r="K1021" s="117"/>
      <c r="L1021" s="120">
        <v>46197</v>
      </c>
      <c r="M1021" s="118" t="s">
        <v>21258</v>
      </c>
      <c r="N1021" s="120">
        <v>46197</v>
      </c>
      <c r="O1021" s="124" t="str">
        <f t="shared" si="16"/>
        <v>34775-783000</v>
      </c>
      <c r="P1021" t="str" cm="1">
        <f t="array" ref="P1021">_xlfn.LET(_xlpm.s,_xlfn.SEQUENCE(25,1,0,1),_xlpm.off,CEILING(_xlpm.s/2,1)*IF(ISEVEN(_xlpm.s),1,-1),_xlpm.k,_xlfn.VSTACK($O1021,VALUE($F1021)&amp;($H1021+_xlpm.off)),_xlpm.r,_xlfn.XLOOKUP(_xlpm.k,Table1[Column1],Table1[Column1],""),_xlpm.h,_xlfn._xlws.FILTER(_xlpm.r,_xlpm.r&lt;&gt;"",""),IFERROR(INDEX(_xlpm.h,1),""))</f>
        <v/>
      </c>
    </row>
    <row r="1022" spans="1:16" x14ac:dyDescent="0.2">
      <c r="A1022" s="117">
        <v>1020</v>
      </c>
      <c r="B1022" s="117">
        <v>510022</v>
      </c>
      <c r="C1022" s="118" t="s">
        <v>20977</v>
      </c>
      <c r="D1022" s="118" t="s">
        <v>18508</v>
      </c>
      <c r="E1022" s="118" t="s">
        <v>20980</v>
      </c>
      <c r="F1022" s="118">
        <v>33050</v>
      </c>
      <c r="G1022" s="118" t="s">
        <v>20857</v>
      </c>
      <c r="H1022" s="121">
        <v>1539000</v>
      </c>
      <c r="I1022" s="120">
        <v>46151</v>
      </c>
      <c r="J1022" s="117"/>
      <c r="K1022" s="117"/>
      <c r="L1022" s="120">
        <v>46197</v>
      </c>
      <c r="M1022" s="118" t="s">
        <v>21258</v>
      </c>
      <c r="N1022" s="120">
        <v>46197</v>
      </c>
      <c r="O1022" s="124" t="str">
        <f t="shared" si="16"/>
        <v>33050-1539000</v>
      </c>
      <c r="P1022" t="str" cm="1">
        <f t="array" ref="P1022">_xlfn.LET(_xlpm.s,_xlfn.SEQUENCE(25,1,0,1),_xlpm.off,CEILING(_xlpm.s/2,1)*IF(ISEVEN(_xlpm.s),1,-1),_xlpm.k,_xlfn.VSTACK($O1022,VALUE($F1022)&amp;($H1022+_xlpm.off)),_xlpm.r,_xlfn.XLOOKUP(_xlpm.k,Table1[Column1],Table1[Column1],""),_xlpm.h,_xlfn._xlws.FILTER(_xlpm.r,_xlpm.r&lt;&gt;"",""),IFERROR(INDEX(_xlpm.h,1),""))</f>
        <v/>
      </c>
    </row>
    <row r="1023" spans="1:16" x14ac:dyDescent="0.2">
      <c r="A1023" s="117">
        <v>1021</v>
      </c>
      <c r="B1023" s="117">
        <v>510022</v>
      </c>
      <c r="C1023" s="118" t="s">
        <v>20977</v>
      </c>
      <c r="D1023" s="118" t="s">
        <v>18508</v>
      </c>
      <c r="E1023" s="118" t="s">
        <v>20980</v>
      </c>
      <c r="F1023" s="118">
        <v>36167</v>
      </c>
      <c r="G1023" s="118" t="s">
        <v>20858</v>
      </c>
      <c r="H1023" s="121">
        <v>1744713</v>
      </c>
      <c r="I1023" s="120">
        <v>46162</v>
      </c>
      <c r="J1023" s="117"/>
      <c r="K1023" s="117"/>
      <c r="L1023" s="120">
        <v>46197</v>
      </c>
      <c r="M1023" s="118" t="s">
        <v>21258</v>
      </c>
      <c r="N1023" s="120">
        <v>46197</v>
      </c>
      <c r="O1023" s="124" t="str">
        <f t="shared" si="16"/>
        <v>36167-1744713</v>
      </c>
      <c r="P1023" t="str" cm="1">
        <f t="array" ref="P1023">_xlfn.LET(_xlpm.s,_xlfn.SEQUENCE(25,1,0,1),_xlpm.off,CEILING(_xlpm.s/2,1)*IF(ISEVEN(_xlpm.s),1,-1),_xlpm.k,_xlfn.VSTACK($O1023,VALUE($F1023)&amp;($H1023+_xlpm.off)),_xlpm.r,_xlfn.XLOOKUP(_xlpm.k,Table1[Column1],Table1[Column1],""),_xlpm.h,_xlfn._xlws.FILTER(_xlpm.r,_xlpm.r&lt;&gt;"",""),IFERROR(INDEX(_xlpm.h,1),""))</f>
        <v/>
      </c>
    </row>
    <row r="1024" spans="1:16" x14ac:dyDescent="0.2">
      <c r="A1024" s="117">
        <v>1022</v>
      </c>
      <c r="B1024" s="117">
        <v>510022</v>
      </c>
      <c r="C1024" s="118" t="s">
        <v>20977</v>
      </c>
      <c r="D1024" s="118" t="s">
        <v>18508</v>
      </c>
      <c r="E1024" s="118" t="s">
        <v>20980</v>
      </c>
      <c r="F1024" s="118">
        <v>33049</v>
      </c>
      <c r="G1024" s="118" t="s">
        <v>20859</v>
      </c>
      <c r="H1024" s="121">
        <v>1744713</v>
      </c>
      <c r="I1024" s="120">
        <v>46151</v>
      </c>
      <c r="J1024" s="117"/>
      <c r="K1024" s="117"/>
      <c r="L1024" s="120">
        <v>46197</v>
      </c>
      <c r="M1024" s="118" t="s">
        <v>21258</v>
      </c>
      <c r="N1024" s="120">
        <v>46197</v>
      </c>
      <c r="O1024" s="124" t="str">
        <f t="shared" si="16"/>
        <v>33049-1744713</v>
      </c>
      <c r="P1024" t="str" cm="1">
        <f t="array" ref="P1024">_xlfn.LET(_xlpm.s,_xlfn.SEQUENCE(25,1,0,1),_xlpm.off,CEILING(_xlpm.s/2,1)*IF(ISEVEN(_xlpm.s),1,-1),_xlpm.k,_xlfn.VSTACK($O1024,VALUE($F1024)&amp;($H1024+_xlpm.off)),_xlpm.r,_xlfn.XLOOKUP(_xlpm.k,Table1[Column1],Table1[Column1],""),_xlpm.h,_xlfn._xlws.FILTER(_xlpm.r,_xlpm.r&lt;&gt;"",""),IFERROR(INDEX(_xlpm.h,1),""))</f>
        <v/>
      </c>
    </row>
    <row r="1025" spans="1:16" x14ac:dyDescent="0.2">
      <c r="A1025" s="117">
        <v>1023</v>
      </c>
      <c r="B1025" s="117">
        <v>510022</v>
      </c>
      <c r="C1025" s="118" t="s">
        <v>20977</v>
      </c>
      <c r="D1025" s="118" t="s">
        <v>18508</v>
      </c>
      <c r="E1025" s="118" t="s">
        <v>20980</v>
      </c>
      <c r="F1025" s="118">
        <v>34778</v>
      </c>
      <c r="G1025" s="118" t="s">
        <v>20860</v>
      </c>
      <c r="H1025" s="121">
        <v>1862069</v>
      </c>
      <c r="I1025" s="120">
        <v>46158</v>
      </c>
      <c r="J1025" s="117"/>
      <c r="K1025" s="117"/>
      <c r="L1025" s="120">
        <v>46197</v>
      </c>
      <c r="M1025" s="118" t="s">
        <v>21258</v>
      </c>
      <c r="N1025" s="120">
        <v>46197</v>
      </c>
      <c r="O1025" s="124" t="str">
        <f t="shared" si="16"/>
        <v>34778-1862069</v>
      </c>
      <c r="P1025" t="str" cm="1">
        <f t="array" ref="P1025">_xlfn.LET(_xlpm.s,_xlfn.SEQUENCE(25,1,0,1),_xlpm.off,CEILING(_xlpm.s/2,1)*IF(ISEVEN(_xlpm.s),1,-1),_xlpm.k,_xlfn.VSTACK($O1025,VALUE($F1025)&amp;($H1025+_xlpm.off)),_xlpm.r,_xlfn.XLOOKUP(_xlpm.k,Table1[Column1],Table1[Column1],""),_xlpm.h,_xlfn._xlws.FILTER(_xlpm.r,_xlpm.r&lt;&gt;"",""),IFERROR(INDEX(_xlpm.h,1),""))</f>
        <v/>
      </c>
    </row>
    <row r="1026" spans="1:16" x14ac:dyDescent="0.2">
      <c r="A1026" s="117">
        <v>1024</v>
      </c>
      <c r="B1026" s="117">
        <v>510023</v>
      </c>
      <c r="C1026" s="118" t="s">
        <v>20977</v>
      </c>
      <c r="D1026" s="118" t="s">
        <v>18508</v>
      </c>
      <c r="E1026" s="118" t="s">
        <v>20980</v>
      </c>
      <c r="F1026" s="118">
        <v>33048</v>
      </c>
      <c r="G1026" s="118" t="s">
        <v>20861</v>
      </c>
      <c r="H1026" s="121">
        <v>1539000</v>
      </c>
      <c r="I1026" s="120">
        <v>46153</v>
      </c>
      <c r="J1026" s="117"/>
      <c r="K1026" s="117"/>
      <c r="L1026" s="120">
        <v>46197</v>
      </c>
      <c r="M1026" s="118" t="s">
        <v>21258</v>
      </c>
      <c r="N1026" s="120">
        <v>46197</v>
      </c>
      <c r="O1026" s="124" t="str">
        <f t="shared" si="16"/>
        <v>33048-1539000</v>
      </c>
      <c r="P1026" t="str" cm="1">
        <f t="array" ref="P1026">_xlfn.LET(_xlpm.s,_xlfn.SEQUENCE(25,1,0,1),_xlpm.off,CEILING(_xlpm.s/2,1)*IF(ISEVEN(_xlpm.s),1,-1),_xlpm.k,_xlfn.VSTACK($O1026,VALUE($F1026)&amp;($H1026+_xlpm.off)),_xlpm.r,_xlfn.XLOOKUP(_xlpm.k,Table1[Column1],Table1[Column1],""),_xlpm.h,_xlfn._xlws.FILTER(_xlpm.r,_xlpm.r&lt;&gt;"",""),IFERROR(INDEX(_xlpm.h,1),""))</f>
        <v/>
      </c>
    </row>
    <row r="1027" spans="1:16" x14ac:dyDescent="0.2">
      <c r="A1027" s="117">
        <v>1025</v>
      </c>
      <c r="B1027" s="117">
        <v>510024</v>
      </c>
      <c r="C1027" s="118" t="s">
        <v>20977</v>
      </c>
      <c r="D1027" s="118" t="s">
        <v>18508</v>
      </c>
      <c r="E1027" s="118" t="s">
        <v>20980</v>
      </c>
      <c r="F1027" s="118">
        <v>32830</v>
      </c>
      <c r="G1027" s="118" t="s">
        <v>20862</v>
      </c>
      <c r="H1027" s="121">
        <v>1395765</v>
      </c>
      <c r="I1027" s="120">
        <v>46150</v>
      </c>
      <c r="J1027" s="117"/>
      <c r="K1027" s="117"/>
      <c r="L1027" s="120">
        <v>46197</v>
      </c>
      <c r="M1027" s="118" t="s">
        <v>21258</v>
      </c>
      <c r="N1027" s="120">
        <v>46197</v>
      </c>
      <c r="O1027" s="124" t="str">
        <f t="shared" si="16"/>
        <v>32830-1395765</v>
      </c>
      <c r="P1027" t="str" cm="1">
        <f t="array" ref="P1027">_xlfn.LET(_xlpm.s,_xlfn.SEQUENCE(25,1,0,1),_xlpm.off,CEILING(_xlpm.s/2,1)*IF(ISEVEN(_xlpm.s),1,-1),_xlpm.k,_xlfn.VSTACK($O1027,VALUE($F1027)&amp;($H1027+_xlpm.off)),_xlpm.r,_xlfn.XLOOKUP(_xlpm.k,Table1[Column1],Table1[Column1],""),_xlpm.h,_xlfn._xlws.FILTER(_xlpm.r,_xlpm.r&lt;&gt;"",""),IFERROR(INDEX(_xlpm.h,1),""))</f>
        <v/>
      </c>
    </row>
    <row r="1028" spans="1:16" x14ac:dyDescent="0.2">
      <c r="A1028" s="117">
        <v>1026</v>
      </c>
      <c r="B1028" s="117">
        <v>510024</v>
      </c>
      <c r="C1028" s="118" t="s">
        <v>20977</v>
      </c>
      <c r="D1028" s="118" t="s">
        <v>18508</v>
      </c>
      <c r="E1028" s="118" t="s">
        <v>20980</v>
      </c>
      <c r="F1028" s="118">
        <v>33047</v>
      </c>
      <c r="G1028" s="118" t="s">
        <v>20863</v>
      </c>
      <c r="H1028" s="121">
        <v>1385667</v>
      </c>
      <c r="I1028" s="120">
        <v>46153</v>
      </c>
      <c r="J1028" s="117"/>
      <c r="K1028" s="117"/>
      <c r="L1028" s="120">
        <v>46197</v>
      </c>
      <c r="M1028" s="118" t="s">
        <v>21258</v>
      </c>
      <c r="N1028" s="120">
        <v>46197</v>
      </c>
      <c r="O1028" s="124" t="str">
        <f t="shared" si="16"/>
        <v>33047-1385667</v>
      </c>
      <c r="P1028" t="str" cm="1">
        <f t="array" ref="P1028">_xlfn.LET(_xlpm.s,_xlfn.SEQUENCE(25,1,0,1),_xlpm.off,CEILING(_xlpm.s/2,1)*IF(ISEVEN(_xlpm.s),1,-1),_xlpm.k,_xlfn.VSTACK($O1028,VALUE($F1028)&amp;($H1028+_xlpm.off)),_xlpm.r,_xlfn.XLOOKUP(_xlpm.k,Table1[Column1],Table1[Column1],""),_xlpm.h,_xlfn._xlws.FILTER(_xlpm.r,_xlpm.r&lt;&gt;"",""),IFERROR(INDEX(_xlpm.h,1),""))</f>
        <v/>
      </c>
    </row>
    <row r="1029" spans="1:16" x14ac:dyDescent="0.2">
      <c r="A1029" s="117">
        <v>1027</v>
      </c>
      <c r="B1029" s="117">
        <v>510024</v>
      </c>
      <c r="C1029" s="118" t="s">
        <v>20977</v>
      </c>
      <c r="D1029" s="118" t="s">
        <v>18508</v>
      </c>
      <c r="E1029" s="118" t="s">
        <v>20980</v>
      </c>
      <c r="F1029" s="118">
        <v>26377</v>
      </c>
      <c r="G1029" s="118" t="s">
        <v>20864</v>
      </c>
      <c r="H1029" s="121">
        <v>1060695</v>
      </c>
      <c r="I1029" s="120">
        <v>46149</v>
      </c>
      <c r="J1029" s="117"/>
      <c r="K1029" s="117"/>
      <c r="L1029" s="120">
        <v>46197</v>
      </c>
      <c r="M1029" s="118" t="s">
        <v>21258</v>
      </c>
      <c r="N1029" s="120">
        <v>46197</v>
      </c>
      <c r="O1029" s="124" t="str">
        <f t="shared" si="16"/>
        <v>26377-1060695</v>
      </c>
      <c r="P1029" t="str" cm="1">
        <f t="array" ref="P1029">_xlfn.LET(_xlpm.s,_xlfn.SEQUENCE(25,1,0,1),_xlpm.off,CEILING(_xlpm.s/2,1)*IF(ISEVEN(_xlpm.s),1,-1),_xlpm.k,_xlfn.VSTACK($O1029,VALUE($F1029)&amp;($H1029+_xlpm.off)),_xlpm.r,_xlfn.XLOOKUP(_xlpm.k,Table1[Column1],Table1[Column1],""),_xlpm.h,_xlfn._xlws.FILTER(_xlpm.r,_xlpm.r&lt;&gt;"",""),IFERROR(INDEX(_xlpm.h,1),""))</f>
        <v/>
      </c>
    </row>
    <row r="1030" spans="1:16" x14ac:dyDescent="0.2">
      <c r="A1030" s="117">
        <v>1028</v>
      </c>
      <c r="B1030" s="117">
        <v>510024</v>
      </c>
      <c r="C1030" s="118" t="s">
        <v>20977</v>
      </c>
      <c r="D1030" s="118" t="s">
        <v>18508</v>
      </c>
      <c r="E1030" s="118" t="s">
        <v>20980</v>
      </c>
      <c r="F1030" s="118">
        <v>26378</v>
      </c>
      <c r="G1030" s="118" t="s">
        <v>20865</v>
      </c>
      <c r="H1030" s="121">
        <v>2571831</v>
      </c>
      <c r="I1030" s="120">
        <v>46149</v>
      </c>
      <c r="J1030" s="117"/>
      <c r="K1030" s="117"/>
      <c r="L1030" s="120">
        <v>46197</v>
      </c>
      <c r="M1030" s="118" t="s">
        <v>21258</v>
      </c>
      <c r="N1030" s="120">
        <v>46197</v>
      </c>
      <c r="O1030" s="124" t="str">
        <f t="shared" si="16"/>
        <v>26378-2571831</v>
      </c>
      <c r="P1030" t="str" cm="1">
        <f t="array" ref="P1030">_xlfn.LET(_xlpm.s,_xlfn.SEQUENCE(25,1,0,1),_xlpm.off,CEILING(_xlpm.s/2,1)*IF(ISEVEN(_xlpm.s),1,-1),_xlpm.k,_xlfn.VSTACK($O1030,VALUE($F1030)&amp;($H1030+_xlpm.off)),_xlpm.r,_xlfn.XLOOKUP(_xlpm.k,Table1[Column1],Table1[Column1],""),_xlpm.h,_xlfn._xlws.FILTER(_xlpm.r,_xlpm.r&lt;&gt;"",""),IFERROR(INDEX(_xlpm.h,1),""))</f>
        <v/>
      </c>
    </row>
    <row r="1031" spans="1:16" x14ac:dyDescent="0.2">
      <c r="A1031" s="117">
        <v>1029</v>
      </c>
      <c r="B1031" s="117">
        <v>510025</v>
      </c>
      <c r="C1031" s="118" t="s">
        <v>20977</v>
      </c>
      <c r="D1031" s="118" t="s">
        <v>18508</v>
      </c>
      <c r="E1031" s="118" t="s">
        <v>20980</v>
      </c>
      <c r="F1031" s="118">
        <v>36165</v>
      </c>
      <c r="G1031" s="118" t="s">
        <v>20866</v>
      </c>
      <c r="H1031" s="121">
        <v>17237475</v>
      </c>
      <c r="I1031" s="120">
        <v>46162</v>
      </c>
      <c r="J1031" s="117"/>
      <c r="K1031" s="117"/>
      <c r="L1031" s="120">
        <v>46197</v>
      </c>
      <c r="M1031" s="118" t="s">
        <v>21258</v>
      </c>
      <c r="N1031" s="120">
        <v>46197</v>
      </c>
      <c r="O1031" s="124" t="str">
        <f t="shared" si="16"/>
        <v>36165-17237475</v>
      </c>
      <c r="P1031" t="str" cm="1">
        <f t="array" ref="P1031">_xlfn.LET(_xlpm.s,_xlfn.SEQUENCE(25,1,0,1),_xlpm.off,CEILING(_xlpm.s/2,1)*IF(ISEVEN(_xlpm.s),1,-1),_xlpm.k,_xlfn.VSTACK($O1031,VALUE($F1031)&amp;($H1031+_xlpm.off)),_xlpm.r,_xlfn.XLOOKUP(_xlpm.k,Table1[Column1],Table1[Column1],""),_xlpm.h,_xlfn._xlws.FILTER(_xlpm.r,_xlpm.r&lt;&gt;"",""),IFERROR(INDEX(_xlpm.h,1),""))</f>
        <v/>
      </c>
    </row>
    <row r="1032" spans="1:16" x14ac:dyDescent="0.2">
      <c r="A1032" s="117">
        <v>1030</v>
      </c>
      <c r="B1032" s="117">
        <v>510025</v>
      </c>
      <c r="C1032" s="118" t="s">
        <v>20977</v>
      </c>
      <c r="D1032" s="118" t="s">
        <v>18508</v>
      </c>
      <c r="E1032" s="118" t="s">
        <v>20980</v>
      </c>
      <c r="F1032" s="118">
        <v>36166</v>
      </c>
      <c r="G1032" s="118" t="s">
        <v>20867</v>
      </c>
      <c r="H1032" s="121">
        <v>1438250</v>
      </c>
      <c r="I1032" s="120">
        <v>46162</v>
      </c>
      <c r="J1032" s="117"/>
      <c r="K1032" s="117"/>
      <c r="L1032" s="120">
        <v>46197</v>
      </c>
      <c r="M1032" s="118" t="s">
        <v>21258</v>
      </c>
      <c r="N1032" s="120">
        <v>46197</v>
      </c>
      <c r="O1032" s="124" t="str">
        <f t="shared" si="16"/>
        <v>36166-1438250</v>
      </c>
      <c r="P1032" t="str" cm="1">
        <f t="array" ref="P1032">_xlfn.LET(_xlpm.s,_xlfn.SEQUENCE(25,1,0,1),_xlpm.off,CEILING(_xlpm.s/2,1)*IF(ISEVEN(_xlpm.s),1,-1),_xlpm.k,_xlfn.VSTACK($O1032,VALUE($F1032)&amp;($H1032+_xlpm.off)),_xlpm.r,_xlfn.XLOOKUP(_xlpm.k,Table1[Column1],Table1[Column1],""),_xlpm.h,_xlfn._xlws.FILTER(_xlpm.r,_xlpm.r&lt;&gt;"",""),IFERROR(INDEX(_xlpm.h,1),""))</f>
        <v/>
      </c>
    </row>
    <row r="1033" spans="1:16" x14ac:dyDescent="0.2">
      <c r="A1033" s="117">
        <v>1031</v>
      </c>
      <c r="B1033" s="117">
        <v>510025</v>
      </c>
      <c r="C1033" s="118" t="s">
        <v>20977</v>
      </c>
      <c r="D1033" s="118" t="s">
        <v>18508</v>
      </c>
      <c r="E1033" s="118" t="s">
        <v>20991</v>
      </c>
      <c r="F1033" s="118">
        <v>151</v>
      </c>
      <c r="G1033" s="118" t="s">
        <v>20868</v>
      </c>
      <c r="H1033" s="119">
        <v>-1861209</v>
      </c>
      <c r="I1033" s="120">
        <v>46178</v>
      </c>
      <c r="J1033" s="117"/>
      <c r="K1033" s="117"/>
      <c r="L1033" s="120">
        <v>46197</v>
      </c>
      <c r="M1033" s="118" t="s">
        <v>21258</v>
      </c>
      <c r="N1033" s="120">
        <v>46197</v>
      </c>
      <c r="O1033" s="124" t="str">
        <f t="shared" si="16"/>
        <v>1511861209</v>
      </c>
      <c r="P1033" t="str" cm="1">
        <f t="array" ref="P1033">_xlfn.LET(_xlpm.s,_xlfn.SEQUENCE(25,1,0,1),_xlpm.off,CEILING(_xlpm.s/2,1)*IF(ISEVEN(_xlpm.s),1,-1),_xlpm.k,_xlfn.VSTACK($O1033,VALUE($F1033)&amp;($H1033+_xlpm.off)),_xlpm.r,_xlfn.XLOOKUP(_xlpm.k,Table1[Column1],Table1[Column1],""),_xlpm.h,_xlfn._xlws.FILTER(_xlpm.r,_xlpm.r&lt;&gt;"",""),IFERROR(INDEX(_xlpm.h,1),""))</f>
        <v>151-1861209</v>
      </c>
    </row>
    <row r="1034" spans="1:16" x14ac:dyDescent="0.2">
      <c r="A1034" s="117">
        <v>1032</v>
      </c>
      <c r="B1034" s="117">
        <v>510025</v>
      </c>
      <c r="C1034" s="118" t="s">
        <v>20977</v>
      </c>
      <c r="D1034" s="118" t="s">
        <v>18508</v>
      </c>
      <c r="E1034" s="118" t="s">
        <v>20980</v>
      </c>
      <c r="F1034" s="118">
        <v>32831</v>
      </c>
      <c r="G1034" s="118" t="s">
        <v>20869</v>
      </c>
      <c r="H1034" s="121">
        <v>8318147</v>
      </c>
      <c r="I1034" s="120">
        <v>46149</v>
      </c>
      <c r="J1034" s="117"/>
      <c r="K1034" s="117"/>
      <c r="L1034" s="120">
        <v>46197</v>
      </c>
      <c r="M1034" s="118" t="s">
        <v>21258</v>
      </c>
      <c r="N1034" s="120">
        <v>46197</v>
      </c>
      <c r="O1034" s="124" t="str">
        <f t="shared" si="16"/>
        <v>32831-8318147</v>
      </c>
      <c r="P1034" t="str" cm="1">
        <f t="array" ref="P1034">_xlfn.LET(_xlpm.s,_xlfn.SEQUENCE(25,1,0,1),_xlpm.off,CEILING(_xlpm.s/2,1)*IF(ISEVEN(_xlpm.s),1,-1),_xlpm.k,_xlfn.VSTACK($O1034,VALUE($F1034)&amp;($H1034+_xlpm.off)),_xlpm.r,_xlfn.XLOOKUP(_xlpm.k,Table1[Column1],Table1[Column1],""),_xlpm.h,_xlfn._xlws.FILTER(_xlpm.r,_xlpm.r&lt;&gt;"",""),IFERROR(INDEX(_xlpm.h,1),""))</f>
        <v/>
      </c>
    </row>
    <row r="1035" spans="1:16" x14ac:dyDescent="0.2">
      <c r="A1035" s="117">
        <v>1033</v>
      </c>
      <c r="B1035" s="117">
        <v>510025</v>
      </c>
      <c r="C1035" s="118" t="s">
        <v>20977</v>
      </c>
      <c r="D1035" s="118" t="s">
        <v>18508</v>
      </c>
      <c r="E1035" s="118" t="s">
        <v>20980</v>
      </c>
      <c r="F1035" s="118">
        <v>33046</v>
      </c>
      <c r="G1035" s="118" t="s">
        <v>20870</v>
      </c>
      <c r="H1035" s="121">
        <v>9617427</v>
      </c>
      <c r="I1035" s="120">
        <v>46151</v>
      </c>
      <c r="J1035" s="117"/>
      <c r="K1035" s="117"/>
      <c r="L1035" s="120">
        <v>46197</v>
      </c>
      <c r="M1035" s="118" t="s">
        <v>21258</v>
      </c>
      <c r="N1035" s="120">
        <v>46197</v>
      </c>
      <c r="O1035" s="124" t="str">
        <f t="shared" si="16"/>
        <v>33046-9617427</v>
      </c>
      <c r="P1035" t="str" cm="1">
        <f t="array" ref="P1035">_xlfn.LET(_xlpm.s,_xlfn.SEQUENCE(25,1,0,1),_xlpm.off,CEILING(_xlpm.s/2,1)*IF(ISEVEN(_xlpm.s),1,-1),_xlpm.k,_xlfn.VSTACK($O1035,VALUE($F1035)&amp;($H1035+_xlpm.off)),_xlpm.r,_xlfn.XLOOKUP(_xlpm.k,Table1[Column1],Table1[Column1],""),_xlpm.h,_xlfn._xlws.FILTER(_xlpm.r,_xlpm.r&lt;&gt;"",""),IFERROR(INDEX(_xlpm.h,1),""))</f>
        <v/>
      </c>
    </row>
    <row r="1036" spans="1:16" x14ac:dyDescent="0.2">
      <c r="A1036" s="117">
        <v>1034</v>
      </c>
      <c r="B1036" s="117">
        <v>510026</v>
      </c>
      <c r="C1036" s="118" t="s">
        <v>20977</v>
      </c>
      <c r="D1036" s="118" t="s">
        <v>18508</v>
      </c>
      <c r="E1036" s="118" t="s">
        <v>20980</v>
      </c>
      <c r="F1036" s="118">
        <v>36426</v>
      </c>
      <c r="G1036" s="118" t="s">
        <v>20871</v>
      </c>
      <c r="H1036" s="121">
        <v>2247075</v>
      </c>
      <c r="I1036" s="120">
        <v>46162</v>
      </c>
      <c r="J1036" s="117"/>
      <c r="K1036" s="117"/>
      <c r="L1036" s="120">
        <v>46197</v>
      </c>
      <c r="M1036" s="118" t="s">
        <v>21258</v>
      </c>
      <c r="N1036" s="120">
        <v>46197</v>
      </c>
      <c r="O1036" s="124" t="str">
        <f t="shared" si="16"/>
        <v>36426-2247075</v>
      </c>
      <c r="P1036" t="str" cm="1">
        <f t="array" ref="P1036">_xlfn.LET(_xlpm.s,_xlfn.SEQUENCE(25,1,0,1),_xlpm.off,CEILING(_xlpm.s/2,1)*IF(ISEVEN(_xlpm.s),1,-1),_xlpm.k,_xlfn.VSTACK($O1036,VALUE($F1036)&amp;($H1036+_xlpm.off)),_xlpm.r,_xlfn.XLOOKUP(_xlpm.k,Table1[Column1],Table1[Column1],""),_xlpm.h,_xlfn._xlws.FILTER(_xlpm.r,_xlpm.r&lt;&gt;"",""),IFERROR(INDEX(_xlpm.h,1),""))</f>
        <v/>
      </c>
    </row>
    <row r="1037" spans="1:16" x14ac:dyDescent="0.2">
      <c r="A1037" s="117">
        <v>1035</v>
      </c>
      <c r="B1037" s="117">
        <v>510027</v>
      </c>
      <c r="C1037" s="118" t="s">
        <v>20977</v>
      </c>
      <c r="D1037" s="118" t="s">
        <v>18508</v>
      </c>
      <c r="E1037" s="118" t="s">
        <v>20980</v>
      </c>
      <c r="F1037" s="118">
        <v>34779</v>
      </c>
      <c r="G1037" s="118" t="s">
        <v>20872</v>
      </c>
      <c r="H1037" s="121">
        <v>3667680</v>
      </c>
      <c r="I1037" s="120">
        <v>46158</v>
      </c>
      <c r="J1037" s="117"/>
      <c r="K1037" s="117"/>
      <c r="L1037" s="120">
        <v>46197</v>
      </c>
      <c r="M1037" s="118" t="s">
        <v>21258</v>
      </c>
      <c r="N1037" s="120">
        <v>46197</v>
      </c>
      <c r="O1037" s="124" t="str">
        <f t="shared" si="16"/>
        <v>34779-3667680</v>
      </c>
      <c r="P1037" t="str" cm="1">
        <f t="array" ref="P1037">_xlfn.LET(_xlpm.s,_xlfn.SEQUENCE(25,1,0,1),_xlpm.off,CEILING(_xlpm.s/2,1)*IF(ISEVEN(_xlpm.s),1,-1),_xlpm.k,_xlfn.VSTACK($O1037,VALUE($F1037)&amp;($H1037+_xlpm.off)),_xlpm.r,_xlfn.XLOOKUP(_xlpm.k,Table1[Column1],Table1[Column1],""),_xlpm.h,_xlfn._xlws.FILTER(_xlpm.r,_xlpm.r&lt;&gt;"",""),IFERROR(INDEX(_xlpm.h,1),""))</f>
        <v/>
      </c>
    </row>
    <row r="1038" spans="1:16" x14ac:dyDescent="0.2">
      <c r="A1038" s="117">
        <v>1036</v>
      </c>
      <c r="B1038" s="117">
        <v>510027</v>
      </c>
      <c r="C1038" s="118" t="s">
        <v>20977</v>
      </c>
      <c r="D1038" s="118" t="s">
        <v>18508</v>
      </c>
      <c r="E1038" s="118" t="s">
        <v>20993</v>
      </c>
      <c r="F1038" s="118">
        <v>144</v>
      </c>
      <c r="G1038" s="118" t="s">
        <v>20873</v>
      </c>
      <c r="H1038" s="119">
        <v>-448439</v>
      </c>
      <c r="I1038" s="120">
        <v>46179</v>
      </c>
      <c r="J1038" s="117"/>
      <c r="K1038" s="117"/>
      <c r="L1038" s="120">
        <v>46197</v>
      </c>
      <c r="M1038" s="118" t="s">
        <v>21258</v>
      </c>
      <c r="N1038" s="120">
        <v>46197</v>
      </c>
      <c r="O1038" s="124" t="str">
        <f t="shared" si="16"/>
        <v>144448439</v>
      </c>
      <c r="P1038" t="str" cm="1">
        <f t="array" ref="P1038">_xlfn.LET(_xlpm.s,_xlfn.SEQUENCE(25,1,0,1),_xlpm.off,CEILING(_xlpm.s/2,1)*IF(ISEVEN(_xlpm.s),1,-1),_xlpm.k,_xlfn.VSTACK($O1038,VALUE($F1038)&amp;($H1038+_xlpm.off)),_xlpm.r,_xlfn.XLOOKUP(_xlpm.k,Table1[Column1],Table1[Column1],""),_xlpm.h,_xlfn._xlws.FILTER(_xlpm.r,_xlpm.r&lt;&gt;"",""),IFERROR(INDEX(_xlpm.h,1),""))</f>
        <v>144-448438</v>
      </c>
    </row>
    <row r="1039" spans="1:16" x14ac:dyDescent="0.2">
      <c r="A1039" s="117">
        <v>1037</v>
      </c>
      <c r="B1039" s="117">
        <v>510027</v>
      </c>
      <c r="C1039" s="118" t="s">
        <v>20977</v>
      </c>
      <c r="D1039" s="118" t="s">
        <v>18508</v>
      </c>
      <c r="E1039" s="118" t="s">
        <v>20993</v>
      </c>
      <c r="F1039" s="118">
        <v>145</v>
      </c>
      <c r="G1039" s="118" t="s">
        <v>20874</v>
      </c>
      <c r="H1039" s="119">
        <v>-1381876</v>
      </c>
      <c r="I1039" s="120">
        <v>46179</v>
      </c>
      <c r="J1039" s="117"/>
      <c r="K1039" s="117"/>
      <c r="L1039" s="120">
        <v>46197</v>
      </c>
      <c r="M1039" s="118" t="s">
        <v>21258</v>
      </c>
      <c r="N1039" s="120">
        <v>46197</v>
      </c>
      <c r="O1039" s="124" t="str">
        <f t="shared" si="16"/>
        <v>1451381876</v>
      </c>
      <c r="P1039" t="str" cm="1">
        <f t="array" ref="P1039">_xlfn.LET(_xlpm.s,_xlfn.SEQUENCE(25,1,0,1),_xlpm.off,CEILING(_xlpm.s/2,1)*IF(ISEVEN(_xlpm.s),1,-1),_xlpm.k,_xlfn.VSTACK($O1039,VALUE($F1039)&amp;($H1039+_xlpm.off)),_xlpm.r,_xlfn.XLOOKUP(_xlpm.k,Table1[Column1],Table1[Column1],""),_xlpm.h,_xlfn._xlws.FILTER(_xlpm.r,_xlpm.r&lt;&gt;"",""),IFERROR(INDEX(_xlpm.h,1),""))</f>
        <v>145-1381876</v>
      </c>
    </row>
    <row r="1040" spans="1:16" x14ac:dyDescent="0.2">
      <c r="A1040" s="117">
        <v>1038</v>
      </c>
      <c r="B1040" s="117">
        <v>510028</v>
      </c>
      <c r="C1040" s="118" t="s">
        <v>20977</v>
      </c>
      <c r="D1040" s="118" t="s">
        <v>18508</v>
      </c>
      <c r="E1040" s="118" t="s">
        <v>20980</v>
      </c>
      <c r="F1040" s="118">
        <v>33045</v>
      </c>
      <c r="G1040" s="118" t="s">
        <v>20875</v>
      </c>
      <c r="H1040" s="121">
        <v>1395765</v>
      </c>
      <c r="I1040" s="120">
        <v>46152</v>
      </c>
      <c r="J1040" s="117"/>
      <c r="K1040" s="117"/>
      <c r="L1040" s="120">
        <v>46197</v>
      </c>
      <c r="M1040" s="118" t="s">
        <v>21258</v>
      </c>
      <c r="N1040" s="120">
        <v>46197</v>
      </c>
      <c r="O1040" s="124" t="str">
        <f t="shared" si="16"/>
        <v>33045-1395765</v>
      </c>
      <c r="P1040" t="str" cm="1">
        <f t="array" ref="P1040">_xlfn.LET(_xlpm.s,_xlfn.SEQUENCE(25,1,0,1),_xlpm.off,CEILING(_xlpm.s/2,1)*IF(ISEVEN(_xlpm.s),1,-1),_xlpm.k,_xlfn.VSTACK($O1040,VALUE($F1040)&amp;($H1040+_xlpm.off)),_xlpm.r,_xlfn.XLOOKUP(_xlpm.k,Table1[Column1],Table1[Column1],""),_xlpm.h,_xlfn._xlws.FILTER(_xlpm.r,_xlpm.r&lt;&gt;"",""),IFERROR(INDEX(_xlpm.h,1),""))</f>
        <v/>
      </c>
    </row>
    <row r="1041" spans="1:16" x14ac:dyDescent="0.2">
      <c r="A1041" s="117">
        <v>1039</v>
      </c>
      <c r="B1041" s="117">
        <v>510028</v>
      </c>
      <c r="C1041" s="118" t="s">
        <v>20977</v>
      </c>
      <c r="D1041" s="118" t="s">
        <v>18508</v>
      </c>
      <c r="E1041" s="118" t="s">
        <v>20980</v>
      </c>
      <c r="F1041" s="118">
        <v>34777</v>
      </c>
      <c r="G1041" s="118" t="s">
        <v>20876</v>
      </c>
      <c r="H1041" s="121">
        <v>1259402</v>
      </c>
      <c r="I1041" s="120">
        <v>46159</v>
      </c>
      <c r="J1041" s="117"/>
      <c r="K1041" s="117"/>
      <c r="L1041" s="120">
        <v>46197</v>
      </c>
      <c r="M1041" s="118" t="s">
        <v>21258</v>
      </c>
      <c r="N1041" s="120">
        <v>46197</v>
      </c>
      <c r="O1041" s="124" t="str">
        <f t="shared" si="16"/>
        <v>34777-1259402</v>
      </c>
      <c r="P1041" t="str" cm="1">
        <f t="array" ref="P1041">_xlfn.LET(_xlpm.s,_xlfn.SEQUENCE(25,1,0,1),_xlpm.off,CEILING(_xlpm.s/2,1)*IF(ISEVEN(_xlpm.s),1,-1),_xlpm.k,_xlfn.VSTACK($O1041,VALUE($F1041)&amp;($H1041+_xlpm.off)),_xlpm.r,_xlfn.XLOOKUP(_xlpm.k,Table1[Column1],Table1[Column1],""),_xlpm.h,_xlfn._xlws.FILTER(_xlpm.r,_xlpm.r&lt;&gt;"",""),IFERROR(INDEX(_xlpm.h,1),""))</f>
        <v/>
      </c>
    </row>
    <row r="1042" spans="1:16" x14ac:dyDescent="0.2">
      <c r="A1042" s="117">
        <v>1040</v>
      </c>
      <c r="B1042" s="117">
        <v>510028</v>
      </c>
      <c r="C1042" s="118" t="s">
        <v>20977</v>
      </c>
      <c r="D1042" s="118" t="s">
        <v>18508</v>
      </c>
      <c r="E1042" s="118" t="s">
        <v>20994</v>
      </c>
      <c r="F1042" s="118">
        <v>264</v>
      </c>
      <c r="G1042" s="118" t="s">
        <v>20877</v>
      </c>
      <c r="H1042" s="119">
        <v>-710870</v>
      </c>
      <c r="I1042" s="120">
        <v>46175</v>
      </c>
      <c r="J1042" s="117"/>
      <c r="K1042" s="117"/>
      <c r="L1042" s="120">
        <v>46197</v>
      </c>
      <c r="M1042" s="118" t="s">
        <v>21258</v>
      </c>
      <c r="N1042" s="120">
        <v>46197</v>
      </c>
      <c r="O1042" s="124" t="str">
        <f t="shared" si="16"/>
        <v>264710870</v>
      </c>
      <c r="P1042" t="str" cm="1">
        <f t="array" ref="P1042">_xlfn.LET(_xlpm.s,_xlfn.SEQUENCE(25,1,0,1),_xlpm.off,CEILING(_xlpm.s/2,1)*IF(ISEVEN(_xlpm.s),1,-1),_xlpm.k,_xlfn.VSTACK($O1042,VALUE($F1042)&amp;($H1042+_xlpm.off)),_xlpm.r,_xlfn.XLOOKUP(_xlpm.k,Table1[Column1],Table1[Column1],""),_xlpm.h,_xlfn._xlws.FILTER(_xlpm.r,_xlpm.r&lt;&gt;"",""),IFERROR(INDEX(_xlpm.h,1),""))</f>
        <v>264-710870</v>
      </c>
    </row>
    <row r="1043" spans="1:16" x14ac:dyDescent="0.2">
      <c r="A1043" s="117">
        <v>1041</v>
      </c>
      <c r="B1043" s="117">
        <v>510029</v>
      </c>
      <c r="C1043" s="118" t="s">
        <v>20977</v>
      </c>
      <c r="D1043" s="118" t="s">
        <v>18508</v>
      </c>
      <c r="E1043" s="118" t="s">
        <v>20980</v>
      </c>
      <c r="F1043" s="118">
        <v>36491</v>
      </c>
      <c r="G1043" s="118" t="s">
        <v>20878</v>
      </c>
      <c r="H1043" s="121">
        <v>1395765</v>
      </c>
      <c r="I1043" s="120">
        <v>46156</v>
      </c>
      <c r="J1043" s="117"/>
      <c r="K1043" s="117"/>
      <c r="L1043" s="120">
        <v>46197</v>
      </c>
      <c r="M1043" s="118" t="s">
        <v>21258</v>
      </c>
      <c r="N1043" s="120">
        <v>46197</v>
      </c>
      <c r="O1043" s="124" t="str">
        <f t="shared" si="16"/>
        <v>36491-1395765</v>
      </c>
      <c r="P1043" t="str" cm="1">
        <f t="array" ref="P1043">_xlfn.LET(_xlpm.s,_xlfn.SEQUENCE(25,1,0,1),_xlpm.off,CEILING(_xlpm.s/2,1)*IF(ISEVEN(_xlpm.s),1,-1),_xlpm.k,_xlfn.VSTACK($O1043,VALUE($F1043)&amp;($H1043+_xlpm.off)),_xlpm.r,_xlfn.XLOOKUP(_xlpm.k,Table1[Column1],Table1[Column1],""),_xlpm.h,_xlfn._xlws.FILTER(_xlpm.r,_xlpm.r&lt;&gt;"",""),IFERROR(INDEX(_xlpm.h,1),""))</f>
        <v/>
      </c>
    </row>
    <row r="1044" spans="1:16" x14ac:dyDescent="0.2">
      <c r="A1044" s="117">
        <v>1042</v>
      </c>
      <c r="B1044" s="117">
        <v>520090</v>
      </c>
      <c r="C1044" s="118" t="s">
        <v>20977</v>
      </c>
      <c r="D1044" s="118" t="s">
        <v>18508</v>
      </c>
      <c r="E1044" s="118" t="s">
        <v>20980</v>
      </c>
      <c r="F1044" s="118">
        <v>34900</v>
      </c>
      <c r="G1044" s="118" t="s">
        <v>20879</v>
      </c>
      <c r="H1044" s="121">
        <v>1539000</v>
      </c>
      <c r="I1044" s="120">
        <v>46154</v>
      </c>
      <c r="J1044" s="117"/>
      <c r="K1044" s="117"/>
      <c r="L1044" s="120">
        <v>46197</v>
      </c>
      <c r="M1044" s="118" t="s">
        <v>21258</v>
      </c>
      <c r="N1044" s="120">
        <v>46197</v>
      </c>
      <c r="O1044" s="124" t="str">
        <f t="shared" si="16"/>
        <v>34900-1539000</v>
      </c>
      <c r="P1044" t="str" cm="1">
        <f t="array" ref="P1044">_xlfn.LET(_xlpm.s,_xlfn.SEQUENCE(25,1,0,1),_xlpm.off,CEILING(_xlpm.s/2,1)*IF(ISEVEN(_xlpm.s),1,-1),_xlpm.k,_xlfn.VSTACK($O1044,VALUE($F1044)&amp;($H1044+_xlpm.off)),_xlpm.r,_xlfn.XLOOKUP(_xlpm.k,Table1[Column1],Table1[Column1],""),_xlpm.h,_xlfn._xlws.FILTER(_xlpm.r,_xlpm.r&lt;&gt;"",""),IFERROR(INDEX(_xlpm.h,1),""))</f>
        <v/>
      </c>
    </row>
    <row r="1045" spans="1:16" x14ac:dyDescent="0.2">
      <c r="A1045" s="117">
        <v>1043</v>
      </c>
      <c r="B1045" s="117">
        <v>570010</v>
      </c>
      <c r="C1045" s="118" t="s">
        <v>20977</v>
      </c>
      <c r="D1045" s="118" t="s">
        <v>18508</v>
      </c>
      <c r="E1045" s="118" t="s">
        <v>20980</v>
      </c>
      <c r="F1045" s="118">
        <v>33043</v>
      </c>
      <c r="G1045" s="118" t="s">
        <v>20880</v>
      </c>
      <c r="H1045" s="121">
        <v>5691047</v>
      </c>
      <c r="I1045" s="120">
        <v>46151</v>
      </c>
      <c r="J1045" s="117"/>
      <c r="K1045" s="117"/>
      <c r="L1045" s="120">
        <v>46197</v>
      </c>
      <c r="M1045" s="118" t="s">
        <v>21258</v>
      </c>
      <c r="N1045" s="120">
        <v>46197</v>
      </c>
      <c r="O1045" s="124" t="str">
        <f t="shared" si="16"/>
        <v>33043-5691047</v>
      </c>
      <c r="P1045" t="str" cm="1">
        <f t="array" ref="P1045">_xlfn.LET(_xlpm.s,_xlfn.SEQUENCE(25,1,0,1),_xlpm.off,CEILING(_xlpm.s/2,1)*IF(ISEVEN(_xlpm.s),1,-1),_xlpm.k,_xlfn.VSTACK($O1045,VALUE($F1045)&amp;($H1045+_xlpm.off)),_xlpm.r,_xlfn.XLOOKUP(_xlpm.k,Table1[Column1],Table1[Column1],""),_xlpm.h,_xlfn._xlws.FILTER(_xlpm.r,_xlpm.r&lt;&gt;"",""),IFERROR(INDEX(_xlpm.h,1),""))</f>
        <v/>
      </c>
    </row>
    <row r="1046" spans="1:16" x14ac:dyDescent="0.2">
      <c r="A1046" s="117">
        <v>1044</v>
      </c>
      <c r="B1046" s="117">
        <v>570010</v>
      </c>
      <c r="C1046" s="118" t="s">
        <v>20977</v>
      </c>
      <c r="D1046" s="118" t="s">
        <v>18508</v>
      </c>
      <c r="E1046" s="118" t="s">
        <v>20980</v>
      </c>
      <c r="F1046" s="118">
        <v>33044</v>
      </c>
      <c r="G1046" s="118" t="s">
        <v>20881</v>
      </c>
      <c r="H1046" s="121">
        <v>2111184</v>
      </c>
      <c r="I1046" s="120">
        <v>46151</v>
      </c>
      <c r="J1046" s="117"/>
      <c r="K1046" s="117"/>
      <c r="L1046" s="120">
        <v>46197</v>
      </c>
      <c r="M1046" s="118" t="s">
        <v>21258</v>
      </c>
      <c r="N1046" s="120">
        <v>46197</v>
      </c>
      <c r="O1046" s="124" t="str">
        <f t="shared" si="16"/>
        <v>33044-2111184</v>
      </c>
      <c r="P1046" t="str" cm="1">
        <f t="array" ref="P1046">_xlfn.LET(_xlpm.s,_xlfn.SEQUENCE(25,1,0,1),_xlpm.off,CEILING(_xlpm.s/2,1)*IF(ISEVEN(_xlpm.s),1,-1),_xlpm.k,_xlfn.VSTACK($O1046,VALUE($F1046)&amp;($H1046+_xlpm.off)),_xlpm.r,_xlfn.XLOOKUP(_xlpm.k,Table1[Column1],Table1[Column1],""),_xlpm.h,_xlfn._xlws.FILTER(_xlpm.r,_xlpm.r&lt;&gt;"",""),IFERROR(INDEX(_xlpm.h,1),""))</f>
        <v/>
      </c>
    </row>
    <row r="1047" spans="1:16" x14ac:dyDescent="0.2">
      <c r="A1047" s="117">
        <v>1045</v>
      </c>
      <c r="B1047" s="117">
        <v>510010</v>
      </c>
      <c r="C1047" s="118" t="s">
        <v>20977</v>
      </c>
      <c r="D1047" s="118" t="s">
        <v>18508</v>
      </c>
      <c r="E1047" s="118" t="s">
        <v>20980</v>
      </c>
      <c r="F1047" s="118">
        <v>12178</v>
      </c>
      <c r="G1047" s="118" t="s">
        <v>19909</v>
      </c>
      <c r="H1047" s="121">
        <v>10245420</v>
      </c>
      <c r="I1047" s="120">
        <v>46063</v>
      </c>
      <c r="J1047" s="117"/>
      <c r="K1047" s="117"/>
      <c r="L1047" s="120">
        <v>46105</v>
      </c>
      <c r="M1047" s="118" t="s">
        <v>21259</v>
      </c>
      <c r="N1047" s="120">
        <v>46105</v>
      </c>
      <c r="O1047" s="124" t="str">
        <f t="shared" si="16"/>
        <v>12178-10245420</v>
      </c>
      <c r="P1047" t="str" cm="1">
        <f t="array" ref="P1047">_xlfn.LET(_xlpm.s,_xlfn.SEQUENCE(25,1,0,1),_xlpm.off,CEILING(_xlpm.s/2,1)*IF(ISEVEN(_xlpm.s),1,-1),_xlpm.k,_xlfn.VSTACK($O1047,VALUE($F1047)&amp;($H1047+_xlpm.off)),_xlpm.r,_xlfn.XLOOKUP(_xlpm.k,Table1[Column1],Table1[Column1],""),_xlpm.h,_xlfn._xlws.FILTER(_xlpm.r,_xlpm.r&lt;&gt;"",""),IFERROR(INDEX(_xlpm.h,1),""))</f>
        <v/>
      </c>
    </row>
    <row r="1048" spans="1:16" x14ac:dyDescent="0.2">
      <c r="A1048" s="117">
        <v>1046</v>
      </c>
      <c r="B1048" s="117">
        <v>510010</v>
      </c>
      <c r="C1048" s="118" t="s">
        <v>20977</v>
      </c>
      <c r="D1048" s="118" t="s">
        <v>18508</v>
      </c>
      <c r="E1048" s="118" t="s">
        <v>20980</v>
      </c>
      <c r="F1048" s="118">
        <v>12177</v>
      </c>
      <c r="G1048" s="118" t="s">
        <v>19908</v>
      </c>
      <c r="H1048" s="121">
        <v>79026543</v>
      </c>
      <c r="I1048" s="120">
        <v>46063</v>
      </c>
      <c r="J1048" s="117"/>
      <c r="K1048" s="117"/>
      <c r="L1048" s="120">
        <v>46105</v>
      </c>
      <c r="M1048" s="118" t="s">
        <v>21259</v>
      </c>
      <c r="N1048" s="120">
        <v>46105</v>
      </c>
      <c r="O1048" s="124" t="str">
        <f t="shared" si="16"/>
        <v>12177-79026543</v>
      </c>
      <c r="P1048" t="str" cm="1">
        <f t="array" ref="P1048">_xlfn.LET(_xlpm.s,_xlfn.SEQUENCE(25,1,0,1),_xlpm.off,CEILING(_xlpm.s/2,1)*IF(ISEVEN(_xlpm.s),1,-1),_xlpm.k,_xlfn.VSTACK($O1048,VALUE($F1048)&amp;($H1048+_xlpm.off)),_xlpm.r,_xlfn.XLOOKUP(_xlpm.k,Table1[Column1],Table1[Column1],""),_xlpm.h,_xlfn._xlws.FILTER(_xlpm.r,_xlpm.r&lt;&gt;"",""),IFERROR(INDEX(_xlpm.h,1),""))</f>
        <v/>
      </c>
    </row>
    <row r="1049" spans="1:16" x14ac:dyDescent="0.2">
      <c r="A1049" s="117">
        <v>1135</v>
      </c>
      <c r="B1049" s="117">
        <v>510010</v>
      </c>
      <c r="C1049" s="118" t="s">
        <v>20977</v>
      </c>
      <c r="D1049" s="118" t="s">
        <v>18508</v>
      </c>
      <c r="E1049" s="118"/>
      <c r="F1049" s="118">
        <v>29665</v>
      </c>
      <c r="G1049" s="118" t="s">
        <v>18512</v>
      </c>
      <c r="H1049" s="119">
        <v>-13727361</v>
      </c>
      <c r="I1049" s="120">
        <v>46148</v>
      </c>
      <c r="J1049" s="117"/>
      <c r="K1049" s="117"/>
      <c r="L1049" s="120">
        <v>46167</v>
      </c>
      <c r="M1049" s="118" t="s">
        <v>21260</v>
      </c>
      <c r="N1049" s="120">
        <v>46167</v>
      </c>
      <c r="O1049" s="124" t="str">
        <f t="shared" si="16"/>
        <v>2966513727361</v>
      </c>
      <c r="P1049" t="str" cm="1">
        <f t="array" ref="P1049">_xlfn.LET(_xlpm.s,_xlfn.SEQUENCE(25,1,0,1),_xlpm.off,CEILING(_xlpm.s/2,1)*IF(ISEVEN(_xlpm.s),1,-1),_xlpm.k,_xlfn.VSTACK($O1049,VALUE($F1049)&amp;($H1049+_xlpm.off)),_xlpm.r,_xlfn.XLOOKUP(_xlpm.k,Table1[Column1],Table1[Column1],""),_xlpm.h,_xlfn._xlws.FILTER(_xlpm.r,_xlpm.r&lt;&gt;"",""),IFERROR(INDEX(_xlpm.h,1),""))</f>
        <v/>
      </c>
    </row>
    <row r="1050" spans="1:16" x14ac:dyDescent="0.2">
      <c r="A1050" s="117">
        <v>1048</v>
      </c>
      <c r="B1050" s="117">
        <v>510010</v>
      </c>
      <c r="C1050" s="118" t="s">
        <v>20977</v>
      </c>
      <c r="D1050" s="118" t="s">
        <v>18508</v>
      </c>
      <c r="E1050" s="118" t="s">
        <v>20980</v>
      </c>
      <c r="F1050" s="118">
        <v>12047</v>
      </c>
      <c r="G1050" s="118" t="s">
        <v>19870</v>
      </c>
      <c r="H1050" s="121">
        <v>32367816</v>
      </c>
      <c r="I1050" s="120">
        <v>46059</v>
      </c>
      <c r="J1050" s="117"/>
      <c r="K1050" s="117"/>
      <c r="L1050" s="120">
        <v>46105</v>
      </c>
      <c r="M1050" s="118" t="s">
        <v>21259</v>
      </c>
      <c r="N1050" s="120">
        <v>46105</v>
      </c>
      <c r="O1050" s="124" t="str">
        <f t="shared" si="16"/>
        <v>12047-32367816</v>
      </c>
      <c r="P1050" t="str" cm="1">
        <f t="array" ref="P1050">_xlfn.LET(_xlpm.s,_xlfn.SEQUENCE(25,1,0,1),_xlpm.off,CEILING(_xlpm.s/2,1)*IF(ISEVEN(_xlpm.s),1,-1),_xlpm.k,_xlfn.VSTACK($O1050,VALUE($F1050)&amp;($H1050+_xlpm.off)),_xlpm.r,_xlfn.XLOOKUP(_xlpm.k,Table1[Column1],Table1[Column1],""),_xlpm.h,_xlfn._xlws.FILTER(_xlpm.r,_xlpm.r&lt;&gt;"",""),IFERROR(INDEX(_xlpm.h,1),""))</f>
        <v/>
      </c>
    </row>
    <row r="1051" spans="1:16" x14ac:dyDescent="0.2">
      <c r="A1051" s="117">
        <v>1136</v>
      </c>
      <c r="B1051" s="117">
        <v>510010</v>
      </c>
      <c r="C1051" s="118" t="s">
        <v>20977</v>
      </c>
      <c r="D1051" s="118" t="s">
        <v>18508</v>
      </c>
      <c r="E1051" s="118"/>
      <c r="F1051" s="118">
        <v>29658</v>
      </c>
      <c r="G1051" s="118" t="s">
        <v>18513</v>
      </c>
      <c r="H1051" s="119">
        <v>-7721640</v>
      </c>
      <c r="I1051" s="120">
        <v>46148</v>
      </c>
      <c r="J1051" s="117"/>
      <c r="K1051" s="117"/>
      <c r="L1051" s="120">
        <v>46167</v>
      </c>
      <c r="M1051" s="118" t="s">
        <v>21260</v>
      </c>
      <c r="N1051" s="120">
        <v>46167</v>
      </c>
      <c r="O1051" s="124" t="str">
        <f t="shared" si="16"/>
        <v>296587721640</v>
      </c>
      <c r="P1051" t="str" cm="1">
        <f t="array" ref="P1051">_xlfn.LET(_xlpm.s,_xlfn.SEQUENCE(25,1,0,1),_xlpm.off,CEILING(_xlpm.s/2,1)*IF(ISEVEN(_xlpm.s),1,-1),_xlpm.k,_xlfn.VSTACK($O1051,VALUE($F1051)&amp;($H1051+_xlpm.off)),_xlpm.r,_xlfn.XLOOKUP(_xlpm.k,Table1[Column1],Table1[Column1],""),_xlpm.h,_xlfn._xlws.FILTER(_xlpm.r,_xlpm.r&lt;&gt;"",""),IFERROR(INDEX(_xlpm.h,1),""))</f>
        <v/>
      </c>
    </row>
    <row r="1052" spans="1:16" x14ac:dyDescent="0.2">
      <c r="A1052" s="117">
        <v>1144</v>
      </c>
      <c r="B1052" s="117">
        <v>510010</v>
      </c>
      <c r="C1052" s="118" t="s">
        <v>20977</v>
      </c>
      <c r="D1052" s="118" t="s">
        <v>18508</v>
      </c>
      <c r="E1052" s="118"/>
      <c r="F1052" s="118">
        <v>29620</v>
      </c>
      <c r="G1052" s="118" t="s">
        <v>18521</v>
      </c>
      <c r="H1052" s="119">
        <v>-6863680</v>
      </c>
      <c r="I1052" s="120">
        <v>46148</v>
      </c>
      <c r="J1052" s="117"/>
      <c r="K1052" s="117"/>
      <c r="L1052" s="120">
        <v>46167</v>
      </c>
      <c r="M1052" s="118" t="s">
        <v>21260</v>
      </c>
      <c r="N1052" s="120">
        <v>46167</v>
      </c>
      <c r="O1052" s="124" t="str">
        <f t="shared" si="16"/>
        <v>296206863680</v>
      </c>
      <c r="P1052" t="str" cm="1">
        <f t="array" ref="P1052">_xlfn.LET(_xlpm.s,_xlfn.SEQUENCE(25,1,0,1),_xlpm.off,CEILING(_xlpm.s/2,1)*IF(ISEVEN(_xlpm.s),1,-1),_xlpm.k,_xlfn.VSTACK($O1052,VALUE($F1052)&amp;($H1052+_xlpm.off)),_xlpm.r,_xlfn.XLOOKUP(_xlpm.k,Table1[Column1],Table1[Column1],""),_xlpm.h,_xlfn._xlws.FILTER(_xlpm.r,_xlpm.r&lt;&gt;"",""),IFERROR(INDEX(_xlpm.h,1),""))</f>
        <v/>
      </c>
    </row>
    <row r="1053" spans="1:16" x14ac:dyDescent="0.2">
      <c r="A1053" s="117">
        <v>1145</v>
      </c>
      <c r="B1053" s="117">
        <v>510010</v>
      </c>
      <c r="C1053" s="118" t="s">
        <v>20977</v>
      </c>
      <c r="D1053" s="118" t="s">
        <v>18508</v>
      </c>
      <c r="E1053" s="118"/>
      <c r="F1053" s="118">
        <v>29615</v>
      </c>
      <c r="G1053" s="118" t="s">
        <v>18522</v>
      </c>
      <c r="H1053" s="119">
        <v>-3431840</v>
      </c>
      <c r="I1053" s="120">
        <v>46148</v>
      </c>
      <c r="J1053" s="117"/>
      <c r="K1053" s="117"/>
      <c r="L1053" s="120">
        <v>46167</v>
      </c>
      <c r="M1053" s="118" t="s">
        <v>21260</v>
      </c>
      <c r="N1053" s="120">
        <v>46167</v>
      </c>
      <c r="O1053" s="124" t="str">
        <f t="shared" si="16"/>
        <v>296153431840</v>
      </c>
      <c r="P1053" t="str" cm="1">
        <f t="array" ref="P1053">_xlfn.LET(_xlpm.s,_xlfn.SEQUENCE(25,1,0,1),_xlpm.off,CEILING(_xlpm.s/2,1)*IF(ISEVEN(_xlpm.s),1,-1),_xlpm.k,_xlfn.VSTACK($O1053,VALUE($F1053)&amp;($H1053+_xlpm.off)),_xlpm.r,_xlfn.XLOOKUP(_xlpm.k,Table1[Column1],Table1[Column1],""),_xlpm.h,_xlfn._xlws.FILTER(_xlpm.r,_xlpm.r&lt;&gt;"",""),IFERROR(INDEX(_xlpm.h,1),""))</f>
        <v/>
      </c>
    </row>
    <row r="1054" spans="1:16" x14ac:dyDescent="0.2">
      <c r="A1054" s="133">
        <v>1133</v>
      </c>
      <c r="B1054" s="133">
        <v>510010</v>
      </c>
      <c r="C1054" s="134" t="s">
        <v>20977</v>
      </c>
      <c r="D1054" s="134" t="s">
        <v>18508</v>
      </c>
      <c r="E1054" s="134"/>
      <c r="F1054" s="134">
        <v>1001090535141</v>
      </c>
      <c r="G1054" s="134" t="s">
        <v>18510</v>
      </c>
      <c r="H1054" s="135">
        <v>-10486178</v>
      </c>
      <c r="I1054" s="136">
        <v>46149</v>
      </c>
      <c r="J1054" s="117"/>
      <c r="K1054" s="117"/>
      <c r="L1054" s="120">
        <v>46167</v>
      </c>
      <c r="M1054" s="118" t="s">
        <v>21260</v>
      </c>
      <c r="N1054" s="120">
        <v>46167</v>
      </c>
      <c r="O1054" s="137" t="str">
        <f t="shared" si="16"/>
        <v>100109053514110486178</v>
      </c>
      <c r="P1054" t="str" cm="1">
        <f t="array" ref="P1054">_xlfn.LET(_xlpm.s,_xlfn.SEQUENCE(25,1,0,1),_xlpm.off,CEILING(_xlpm.s/2,1)*IF(ISEVEN(_xlpm.s),1,-1),_xlpm.k,_xlfn.VSTACK($O1054,VALUE($F1054)&amp;($H1054+_xlpm.off)),_xlpm.r,_xlfn.XLOOKUP(_xlpm.k,Table1[Column1],Table1[Column1],""),_xlpm.h,_xlfn._xlws.FILTER(_xlpm.r,_xlpm.r&lt;&gt;"",""),IFERROR(INDEX(_xlpm.h,1),""))</f>
        <v/>
      </c>
    </row>
    <row r="1055" spans="1:16" x14ac:dyDescent="0.2">
      <c r="A1055" s="117">
        <v>997</v>
      </c>
      <c r="B1055" s="117">
        <v>510014</v>
      </c>
      <c r="C1055" s="118" t="s">
        <v>20977</v>
      </c>
      <c r="D1055" s="118" t="s">
        <v>18508</v>
      </c>
      <c r="E1055" s="118" t="s">
        <v>20980</v>
      </c>
      <c r="F1055" s="118">
        <v>36427</v>
      </c>
      <c r="G1055" s="118" t="s">
        <v>20834</v>
      </c>
      <c r="H1055" s="121">
        <v>1384182</v>
      </c>
      <c r="I1055" s="120">
        <v>46161</v>
      </c>
      <c r="J1055" s="117"/>
      <c r="K1055" s="117"/>
      <c r="L1055" s="120">
        <v>46197</v>
      </c>
      <c r="M1055" s="118" t="s">
        <v>21258</v>
      </c>
      <c r="N1055" s="120">
        <v>46197</v>
      </c>
      <c r="O1055" s="124" t="str">
        <f t="shared" si="16"/>
        <v>36427-1384182</v>
      </c>
      <c r="P1055" t="str" cm="1">
        <f t="array" ref="P1055">_xlfn.LET(_xlpm.s,_xlfn.SEQUENCE(25,1,0,1),_xlpm.off,CEILING(_xlpm.s/2,1)*IF(ISEVEN(_xlpm.s),1,-1),_xlpm.k,_xlfn.VSTACK($O1055,VALUE($F1055)&amp;($H1055+_xlpm.off)),_xlpm.r,_xlfn.XLOOKUP(_xlpm.k,Table1[Column1],Table1[Column1],""),_xlpm.h,_xlfn._xlws.FILTER(_xlpm.r,_xlpm.r&lt;&gt;"",""),IFERROR(INDEX(_xlpm.h,1),""))</f>
        <v/>
      </c>
    </row>
    <row r="1056" spans="1:16" x14ac:dyDescent="0.2">
      <c r="A1056" s="117">
        <v>1143</v>
      </c>
      <c r="B1056" s="117">
        <v>510010</v>
      </c>
      <c r="C1056" s="118" t="s">
        <v>20977</v>
      </c>
      <c r="D1056" s="118" t="s">
        <v>18508</v>
      </c>
      <c r="E1056" s="118"/>
      <c r="F1056" s="118">
        <v>3944</v>
      </c>
      <c r="G1056" s="118" t="s">
        <v>18520</v>
      </c>
      <c r="H1056" s="119">
        <v>-7828028</v>
      </c>
      <c r="I1056" s="120">
        <v>46161</v>
      </c>
      <c r="J1056" s="117"/>
      <c r="K1056" s="117"/>
      <c r="L1056" s="120">
        <v>46167</v>
      </c>
      <c r="M1056" s="118" t="s">
        <v>21260</v>
      </c>
      <c r="N1056" s="120">
        <v>46167</v>
      </c>
      <c r="O1056" s="124" t="str">
        <f t="shared" si="16"/>
        <v>39447828028</v>
      </c>
      <c r="P1056" t="str" cm="1">
        <f t="array" ref="P1056">_xlfn.LET(_xlpm.s,_xlfn.SEQUENCE(25,1,0,1),_xlpm.off,CEILING(_xlpm.s/2,1)*IF(ISEVEN(_xlpm.s),1,-1),_xlpm.k,_xlfn.VSTACK($O1056,VALUE($F1056)&amp;($H1056+_xlpm.off)),_xlpm.r,_xlfn.XLOOKUP(_xlpm.k,Table1[Column1],Table1[Column1],""),_xlpm.h,_xlfn._xlws.FILTER(_xlpm.r,_xlpm.r&lt;&gt;"",""),IFERROR(INDEX(_xlpm.h,1),""))</f>
        <v/>
      </c>
    </row>
    <row r="1057" spans="1:16" x14ac:dyDescent="0.2">
      <c r="A1057" s="133">
        <v>978</v>
      </c>
      <c r="B1057" s="133">
        <v>510010</v>
      </c>
      <c r="C1057" s="134" t="s">
        <v>20977</v>
      </c>
      <c r="D1057" s="134" t="s">
        <v>18508</v>
      </c>
      <c r="E1057" s="134"/>
      <c r="F1057" s="134">
        <v>1001090542811</v>
      </c>
      <c r="G1057" s="134" t="s">
        <v>20816</v>
      </c>
      <c r="H1057" s="135">
        <v>-7043206</v>
      </c>
      <c r="I1057" s="136">
        <v>46176</v>
      </c>
      <c r="J1057" s="117"/>
      <c r="K1057" s="117"/>
      <c r="L1057" s="120">
        <v>46197</v>
      </c>
      <c r="M1057" s="118" t="s">
        <v>21258</v>
      </c>
      <c r="N1057" s="120">
        <v>46197</v>
      </c>
      <c r="O1057" s="137" t="str">
        <f t="shared" si="16"/>
        <v>10010905428117043206</v>
      </c>
      <c r="P1057" t="str" cm="1">
        <f t="array" ref="P1057">_xlfn.LET(_xlpm.s,_xlfn.SEQUENCE(25,1,0,1),_xlpm.off,CEILING(_xlpm.s/2,1)*IF(ISEVEN(_xlpm.s),1,-1),_xlpm.k,_xlfn.VSTACK($O1057,VALUE($F1057)&amp;($H1057+_xlpm.off)),_xlpm.r,_xlfn.XLOOKUP(_xlpm.k,Table1[Column1],Table1[Column1],""),_xlpm.h,_xlfn._xlws.FILTER(_xlpm.r,_xlpm.r&lt;&gt;"",""),IFERROR(INDEX(_xlpm.h,1),""))</f>
        <v/>
      </c>
    </row>
    <row r="1058" spans="1:16" x14ac:dyDescent="0.2">
      <c r="A1058" s="117">
        <v>1056</v>
      </c>
      <c r="B1058" s="117">
        <v>510011</v>
      </c>
      <c r="C1058" s="118" t="s">
        <v>20977</v>
      </c>
      <c r="D1058" s="118" t="s">
        <v>18508</v>
      </c>
      <c r="E1058" s="118" t="s">
        <v>20980</v>
      </c>
      <c r="F1058" s="118">
        <v>12176</v>
      </c>
      <c r="G1058" s="118" t="s">
        <v>19907</v>
      </c>
      <c r="H1058" s="121">
        <v>58761045</v>
      </c>
      <c r="I1058" s="120">
        <v>46063</v>
      </c>
      <c r="J1058" s="117"/>
      <c r="K1058" s="117"/>
      <c r="L1058" s="120">
        <v>46105</v>
      </c>
      <c r="M1058" s="118" t="s">
        <v>21259</v>
      </c>
      <c r="N1058" s="120">
        <v>46105</v>
      </c>
      <c r="O1058" s="124" t="str">
        <f t="shared" si="16"/>
        <v>12176-58761045</v>
      </c>
      <c r="P1058" t="str" cm="1">
        <f t="array" ref="P1058">_xlfn.LET(_xlpm.s,_xlfn.SEQUENCE(25,1,0,1),_xlpm.off,CEILING(_xlpm.s/2,1)*IF(ISEVEN(_xlpm.s),1,-1),_xlpm.k,_xlfn.VSTACK($O1058,VALUE($F1058)&amp;($H1058+_xlpm.off)),_xlpm.r,_xlfn.XLOOKUP(_xlpm.k,Table1[Column1],Table1[Column1],""),_xlpm.h,_xlfn._xlws.FILTER(_xlpm.r,_xlpm.r&lt;&gt;"",""),IFERROR(INDEX(_xlpm.h,1),""))</f>
        <v/>
      </c>
    </row>
    <row r="1059" spans="1:16" x14ac:dyDescent="0.2">
      <c r="A1059" s="117">
        <v>1057</v>
      </c>
      <c r="B1059" s="117">
        <v>510011</v>
      </c>
      <c r="C1059" s="118" t="s">
        <v>20977</v>
      </c>
      <c r="D1059" s="118" t="s">
        <v>18508</v>
      </c>
      <c r="E1059" s="118" t="s">
        <v>20980</v>
      </c>
      <c r="F1059" s="118">
        <v>12175</v>
      </c>
      <c r="G1059" s="118" t="s">
        <v>19906</v>
      </c>
      <c r="H1059" s="121">
        <v>5122710</v>
      </c>
      <c r="I1059" s="120">
        <v>46063</v>
      </c>
      <c r="J1059" s="117"/>
      <c r="K1059" s="117"/>
      <c r="L1059" s="120">
        <v>46105</v>
      </c>
      <c r="M1059" s="118" t="s">
        <v>21259</v>
      </c>
      <c r="N1059" s="120">
        <v>46105</v>
      </c>
      <c r="O1059" s="124" t="str">
        <f t="shared" si="16"/>
        <v>12175-5122710</v>
      </c>
      <c r="P1059" t="str" cm="1">
        <f t="array" ref="P1059">_xlfn.LET(_xlpm.s,_xlfn.SEQUENCE(25,1,0,1),_xlpm.off,CEILING(_xlpm.s/2,1)*IF(ISEVEN(_xlpm.s),1,-1),_xlpm.k,_xlfn.VSTACK($O1059,VALUE($F1059)&amp;($H1059+_xlpm.off)),_xlpm.r,_xlfn.XLOOKUP(_xlpm.k,Table1[Column1],Table1[Column1],""),_xlpm.h,_xlfn._xlws.FILTER(_xlpm.r,_xlpm.r&lt;&gt;"",""),IFERROR(INDEX(_xlpm.h,1),""))</f>
        <v/>
      </c>
    </row>
    <row r="1060" spans="1:16" x14ac:dyDescent="0.2">
      <c r="A1060" s="117">
        <v>1058</v>
      </c>
      <c r="B1060" s="117">
        <v>510011</v>
      </c>
      <c r="C1060" s="118" t="s">
        <v>20977</v>
      </c>
      <c r="D1060" s="118" t="s">
        <v>18508</v>
      </c>
      <c r="E1060" s="118" t="s">
        <v>20980</v>
      </c>
      <c r="F1060" s="118">
        <v>13167</v>
      </c>
      <c r="G1060" s="118" t="s">
        <v>19915</v>
      </c>
      <c r="H1060" s="121">
        <v>29668127</v>
      </c>
      <c r="I1060" s="120">
        <v>46066</v>
      </c>
      <c r="J1060" s="117"/>
      <c r="K1060" s="117"/>
      <c r="L1060" s="120">
        <v>46105</v>
      </c>
      <c r="M1060" s="118" t="s">
        <v>21259</v>
      </c>
      <c r="N1060" s="120">
        <v>46105</v>
      </c>
      <c r="O1060" s="124" t="str">
        <f t="shared" ref="O1060:O1123" si="17">VALUE(F1060)&amp;-H1060</f>
        <v>13167-29668127</v>
      </c>
      <c r="P1060" t="str" cm="1">
        <f t="array" ref="P1060">_xlfn.LET(_xlpm.s,_xlfn.SEQUENCE(25,1,0,1),_xlpm.off,CEILING(_xlpm.s/2,1)*IF(ISEVEN(_xlpm.s),1,-1),_xlpm.k,_xlfn.VSTACK($O1060,VALUE($F1060)&amp;($H1060+_xlpm.off)),_xlpm.r,_xlfn.XLOOKUP(_xlpm.k,Table1[Column1],Table1[Column1],""),_xlpm.h,_xlfn._xlws.FILTER(_xlpm.r,_xlpm.r&lt;&gt;"",""),IFERROR(INDEX(_xlpm.h,1),""))</f>
        <v/>
      </c>
    </row>
    <row r="1061" spans="1:16" x14ac:dyDescent="0.2">
      <c r="A1061" s="117">
        <v>1059</v>
      </c>
      <c r="B1061" s="117">
        <v>510011</v>
      </c>
      <c r="C1061" s="118" t="s">
        <v>20977</v>
      </c>
      <c r="D1061" s="118" t="s">
        <v>18508</v>
      </c>
      <c r="E1061" s="118" t="s">
        <v>20980</v>
      </c>
      <c r="F1061" s="118">
        <v>14568</v>
      </c>
      <c r="G1061" s="118" t="s">
        <v>19925</v>
      </c>
      <c r="H1061" s="121">
        <v>4098168</v>
      </c>
      <c r="I1061" s="120">
        <v>46067</v>
      </c>
      <c r="J1061" s="117"/>
      <c r="K1061" s="117"/>
      <c r="L1061" s="120">
        <v>46105</v>
      </c>
      <c r="M1061" s="118" t="s">
        <v>21259</v>
      </c>
      <c r="N1061" s="120">
        <v>46105</v>
      </c>
      <c r="O1061" s="124" t="str">
        <f t="shared" si="17"/>
        <v>14568-4098168</v>
      </c>
      <c r="P1061" t="str" cm="1">
        <f t="array" ref="P1061">_xlfn.LET(_xlpm.s,_xlfn.SEQUENCE(25,1,0,1),_xlpm.off,CEILING(_xlpm.s/2,1)*IF(ISEVEN(_xlpm.s),1,-1),_xlpm.k,_xlfn.VSTACK($O1061,VALUE($F1061)&amp;($H1061+_xlpm.off)),_xlpm.r,_xlfn.XLOOKUP(_xlpm.k,Table1[Column1],Table1[Column1],""),_xlpm.h,_xlfn._xlws.FILTER(_xlpm.r,_xlpm.r&lt;&gt;"",""),IFERROR(INDEX(_xlpm.h,1),""))</f>
        <v/>
      </c>
    </row>
    <row r="1062" spans="1:16" x14ac:dyDescent="0.2">
      <c r="A1062" s="117">
        <v>1060</v>
      </c>
      <c r="B1062" s="117">
        <v>510012</v>
      </c>
      <c r="C1062" s="118" t="s">
        <v>20977</v>
      </c>
      <c r="D1062" s="118" t="s">
        <v>18508</v>
      </c>
      <c r="E1062" s="118" t="s">
        <v>20980</v>
      </c>
      <c r="F1062" s="118">
        <v>13168</v>
      </c>
      <c r="G1062" s="118" t="s">
        <v>19916</v>
      </c>
      <c r="H1062" s="121">
        <v>28546952</v>
      </c>
      <c r="I1062" s="120">
        <v>46066</v>
      </c>
      <c r="J1062" s="117"/>
      <c r="K1062" s="117"/>
      <c r="L1062" s="120">
        <v>46105</v>
      </c>
      <c r="M1062" s="118" t="s">
        <v>21259</v>
      </c>
      <c r="N1062" s="120">
        <v>46105</v>
      </c>
      <c r="O1062" s="124" t="str">
        <f t="shared" si="17"/>
        <v>13168-28546952</v>
      </c>
      <c r="P1062" t="str" cm="1">
        <f t="array" ref="P1062">_xlfn.LET(_xlpm.s,_xlfn.SEQUENCE(25,1,0,1),_xlpm.off,CEILING(_xlpm.s/2,1)*IF(ISEVEN(_xlpm.s),1,-1),_xlpm.k,_xlfn.VSTACK($O1062,VALUE($F1062)&amp;($H1062+_xlpm.off)),_xlpm.r,_xlfn.XLOOKUP(_xlpm.k,Table1[Column1],Table1[Column1],""),_xlpm.h,_xlfn._xlws.FILTER(_xlpm.r,_xlpm.r&lt;&gt;"",""),IFERROR(INDEX(_xlpm.h,1),""))</f>
        <v/>
      </c>
    </row>
    <row r="1063" spans="1:16" x14ac:dyDescent="0.2">
      <c r="A1063" s="117">
        <v>1061</v>
      </c>
      <c r="B1063" s="117">
        <v>510012</v>
      </c>
      <c r="C1063" s="118" t="s">
        <v>20977</v>
      </c>
      <c r="D1063" s="118" t="s">
        <v>18508</v>
      </c>
      <c r="E1063" s="118" t="s">
        <v>20980</v>
      </c>
      <c r="F1063" s="118">
        <v>14039</v>
      </c>
      <c r="G1063" s="118" t="s">
        <v>19921</v>
      </c>
      <c r="H1063" s="121">
        <v>5122710</v>
      </c>
      <c r="I1063" s="120">
        <v>46067</v>
      </c>
      <c r="J1063" s="117"/>
      <c r="K1063" s="117"/>
      <c r="L1063" s="120">
        <v>46105</v>
      </c>
      <c r="M1063" s="118" t="s">
        <v>21259</v>
      </c>
      <c r="N1063" s="120">
        <v>46105</v>
      </c>
      <c r="O1063" s="124" t="str">
        <f t="shared" si="17"/>
        <v>14039-5122710</v>
      </c>
      <c r="P1063" t="str" cm="1">
        <f t="array" ref="P1063">_xlfn.LET(_xlpm.s,_xlfn.SEQUENCE(25,1,0,1),_xlpm.off,CEILING(_xlpm.s/2,1)*IF(ISEVEN(_xlpm.s),1,-1),_xlpm.k,_xlfn.VSTACK($O1063,VALUE($F1063)&amp;($H1063+_xlpm.off)),_xlpm.r,_xlfn.XLOOKUP(_xlpm.k,Table1[Column1],Table1[Column1],""),_xlpm.h,_xlfn._xlws.FILTER(_xlpm.r,_xlpm.r&lt;&gt;"",""),IFERROR(INDEX(_xlpm.h,1),""))</f>
        <v/>
      </c>
    </row>
    <row r="1064" spans="1:16" x14ac:dyDescent="0.2">
      <c r="A1064" s="117">
        <v>1062</v>
      </c>
      <c r="B1064" s="117">
        <v>510012</v>
      </c>
      <c r="C1064" s="118" t="s">
        <v>20977</v>
      </c>
      <c r="D1064" s="118" t="s">
        <v>18508</v>
      </c>
      <c r="E1064" s="118" t="s">
        <v>20982</v>
      </c>
      <c r="F1064" s="118">
        <v>192</v>
      </c>
      <c r="G1064" s="118" t="s">
        <v>19858</v>
      </c>
      <c r="H1064" s="119">
        <v>-4754500</v>
      </c>
      <c r="I1064" s="120">
        <v>46080</v>
      </c>
      <c r="J1064" s="117"/>
      <c r="K1064" s="117"/>
      <c r="L1064" s="120">
        <v>46105</v>
      </c>
      <c r="M1064" s="118" t="s">
        <v>21259</v>
      </c>
      <c r="N1064" s="120">
        <v>46105</v>
      </c>
      <c r="O1064" s="124" t="str">
        <f t="shared" si="17"/>
        <v>1924754500</v>
      </c>
      <c r="P1064" t="str" cm="1">
        <f t="array" ref="P1064">_xlfn.LET(_xlpm.s,_xlfn.SEQUENCE(25,1,0,1),_xlpm.off,CEILING(_xlpm.s/2,1)*IF(ISEVEN(_xlpm.s),1,-1),_xlpm.k,_xlfn.VSTACK($O1064,VALUE($F1064)&amp;($H1064+_xlpm.off)),_xlpm.r,_xlfn.XLOOKUP(_xlpm.k,Table1[Column1],Table1[Column1],""),_xlpm.h,_xlfn._xlws.FILTER(_xlpm.r,_xlpm.r&lt;&gt;"",""),IFERROR(INDEX(_xlpm.h,1),""))</f>
        <v/>
      </c>
    </row>
    <row r="1065" spans="1:16" x14ac:dyDescent="0.2">
      <c r="A1065" s="117">
        <v>1063</v>
      </c>
      <c r="B1065" s="117">
        <v>510012</v>
      </c>
      <c r="C1065" s="118" t="s">
        <v>20977</v>
      </c>
      <c r="D1065" s="118" t="s">
        <v>18508</v>
      </c>
      <c r="E1065" s="118" t="s">
        <v>20980</v>
      </c>
      <c r="F1065" s="118">
        <v>12052</v>
      </c>
      <c r="G1065" s="118" t="s">
        <v>19875</v>
      </c>
      <c r="H1065" s="121">
        <v>1024542</v>
      </c>
      <c r="I1065" s="120">
        <v>46057</v>
      </c>
      <c r="J1065" s="117"/>
      <c r="K1065" s="117"/>
      <c r="L1065" s="120">
        <v>46105</v>
      </c>
      <c r="M1065" s="118" t="s">
        <v>21259</v>
      </c>
      <c r="N1065" s="120">
        <v>46105</v>
      </c>
      <c r="O1065" s="124" t="str">
        <f t="shared" si="17"/>
        <v>12052-1024542</v>
      </c>
      <c r="P1065" t="str" cm="1">
        <f t="array" ref="P1065">_xlfn.LET(_xlpm.s,_xlfn.SEQUENCE(25,1,0,1),_xlpm.off,CEILING(_xlpm.s/2,1)*IF(ISEVEN(_xlpm.s),1,-1),_xlpm.k,_xlfn.VSTACK($O1065,VALUE($F1065)&amp;($H1065+_xlpm.off)),_xlpm.r,_xlfn.XLOOKUP(_xlpm.k,Table1[Column1],Table1[Column1],""),_xlpm.h,_xlfn._xlws.FILTER(_xlpm.r,_xlpm.r&lt;&gt;"",""),IFERROR(INDEX(_xlpm.h,1),""))</f>
        <v/>
      </c>
    </row>
    <row r="1066" spans="1:16" x14ac:dyDescent="0.2">
      <c r="A1066" s="117">
        <v>1064</v>
      </c>
      <c r="B1066" s="117">
        <v>510012</v>
      </c>
      <c r="C1066" s="118" t="s">
        <v>20977</v>
      </c>
      <c r="D1066" s="118" t="s">
        <v>18508</v>
      </c>
      <c r="E1066" s="118" t="s">
        <v>20980</v>
      </c>
      <c r="F1066" s="118">
        <v>13169</v>
      </c>
      <c r="G1066" s="118" t="s">
        <v>19917</v>
      </c>
      <c r="H1066" s="121">
        <v>2315628</v>
      </c>
      <c r="I1066" s="120">
        <v>46065</v>
      </c>
      <c r="J1066" s="117"/>
      <c r="K1066" s="117"/>
      <c r="L1066" s="120">
        <v>46105</v>
      </c>
      <c r="M1066" s="118" t="s">
        <v>21259</v>
      </c>
      <c r="N1066" s="120">
        <v>46105</v>
      </c>
      <c r="O1066" s="124" t="str">
        <f t="shared" si="17"/>
        <v>13169-2315628</v>
      </c>
      <c r="P1066" t="str" cm="1">
        <f t="array" ref="P1066">_xlfn.LET(_xlpm.s,_xlfn.SEQUENCE(25,1,0,1),_xlpm.off,CEILING(_xlpm.s/2,1)*IF(ISEVEN(_xlpm.s),1,-1),_xlpm.k,_xlfn.VSTACK($O1066,VALUE($F1066)&amp;($H1066+_xlpm.off)),_xlpm.r,_xlfn.XLOOKUP(_xlpm.k,Table1[Column1],Table1[Column1],""),_xlpm.h,_xlfn._xlws.FILTER(_xlpm.r,_xlpm.r&lt;&gt;"",""),IFERROR(INDEX(_xlpm.h,1),""))</f>
        <v/>
      </c>
    </row>
    <row r="1067" spans="1:16" x14ac:dyDescent="0.2">
      <c r="A1067" s="117">
        <v>1065</v>
      </c>
      <c r="B1067" s="117">
        <v>510013</v>
      </c>
      <c r="C1067" s="118" t="s">
        <v>20977</v>
      </c>
      <c r="D1067" s="118" t="s">
        <v>18508</v>
      </c>
      <c r="E1067" s="118" t="s">
        <v>21101</v>
      </c>
      <c r="F1067" s="118">
        <v>106</v>
      </c>
      <c r="G1067" s="118" t="s">
        <v>19853</v>
      </c>
      <c r="H1067" s="119">
        <v>-829364</v>
      </c>
      <c r="I1067" s="120">
        <v>46090</v>
      </c>
      <c r="J1067" s="117"/>
      <c r="K1067" s="117"/>
      <c r="L1067" s="120">
        <v>46105</v>
      </c>
      <c r="M1067" s="118" t="s">
        <v>21259</v>
      </c>
      <c r="N1067" s="120">
        <v>46105</v>
      </c>
      <c r="O1067" s="124" t="str">
        <f t="shared" si="17"/>
        <v>106829364</v>
      </c>
      <c r="P1067" t="str" cm="1">
        <f t="array" ref="P1067">_xlfn.LET(_xlpm.s,_xlfn.SEQUENCE(25,1,0,1),_xlpm.off,CEILING(_xlpm.s/2,1)*IF(ISEVEN(_xlpm.s),1,-1),_xlpm.k,_xlfn.VSTACK($O1067,VALUE($F1067)&amp;($H1067+_xlpm.off)),_xlpm.r,_xlfn.XLOOKUP(_xlpm.k,Table1[Column1],Table1[Column1],""),_xlpm.h,_xlfn._xlws.FILTER(_xlpm.r,_xlpm.r&lt;&gt;"",""),IFERROR(INDEX(_xlpm.h,1),""))</f>
        <v/>
      </c>
    </row>
    <row r="1068" spans="1:16" x14ac:dyDescent="0.2">
      <c r="A1068" s="117">
        <v>1066</v>
      </c>
      <c r="B1068" s="117">
        <v>510013</v>
      </c>
      <c r="C1068" s="118" t="s">
        <v>20977</v>
      </c>
      <c r="D1068" s="118" t="s">
        <v>18508</v>
      </c>
      <c r="E1068" s="118" t="s">
        <v>20980</v>
      </c>
      <c r="F1068" s="118">
        <v>12104</v>
      </c>
      <c r="G1068" s="118" t="s">
        <v>19894</v>
      </c>
      <c r="H1068" s="121">
        <v>18217845</v>
      </c>
      <c r="I1068" s="120">
        <v>46059</v>
      </c>
      <c r="J1068" s="117"/>
      <c r="K1068" s="117"/>
      <c r="L1068" s="120">
        <v>46105</v>
      </c>
      <c r="M1068" s="118" t="s">
        <v>21259</v>
      </c>
      <c r="N1068" s="120">
        <v>46105</v>
      </c>
      <c r="O1068" s="124" t="str">
        <f t="shared" si="17"/>
        <v>12104-18217845</v>
      </c>
      <c r="P1068" t="str" cm="1">
        <f t="array" ref="P1068">_xlfn.LET(_xlpm.s,_xlfn.SEQUENCE(25,1,0,1),_xlpm.off,CEILING(_xlpm.s/2,1)*IF(ISEVEN(_xlpm.s),1,-1),_xlpm.k,_xlfn.VSTACK($O1068,VALUE($F1068)&amp;($H1068+_xlpm.off)),_xlpm.r,_xlfn.XLOOKUP(_xlpm.k,Table1[Column1],Table1[Column1],""),_xlpm.h,_xlfn._xlws.FILTER(_xlpm.r,_xlpm.r&lt;&gt;"",""),IFERROR(INDEX(_xlpm.h,1),""))</f>
        <v/>
      </c>
    </row>
    <row r="1069" spans="1:16" x14ac:dyDescent="0.2">
      <c r="A1069" s="117">
        <v>1067</v>
      </c>
      <c r="B1069" s="117">
        <v>510013</v>
      </c>
      <c r="C1069" s="118" t="s">
        <v>20977</v>
      </c>
      <c r="D1069" s="118" t="s">
        <v>18508</v>
      </c>
      <c r="E1069" s="118" t="s">
        <v>20980</v>
      </c>
      <c r="F1069" s="118">
        <v>12065</v>
      </c>
      <c r="G1069" s="118" t="s">
        <v>19888</v>
      </c>
      <c r="H1069" s="121">
        <v>13182885</v>
      </c>
      <c r="I1069" s="120">
        <v>46062</v>
      </c>
      <c r="J1069" s="117"/>
      <c r="K1069" s="117"/>
      <c r="L1069" s="120">
        <v>46105</v>
      </c>
      <c r="M1069" s="118" t="s">
        <v>21259</v>
      </c>
      <c r="N1069" s="120">
        <v>46105</v>
      </c>
      <c r="O1069" s="124" t="str">
        <f t="shared" si="17"/>
        <v>12065-13182885</v>
      </c>
      <c r="P1069" t="str" cm="1">
        <f t="array" ref="P1069">_xlfn.LET(_xlpm.s,_xlfn.SEQUENCE(25,1,0,1),_xlpm.off,CEILING(_xlpm.s/2,1)*IF(ISEVEN(_xlpm.s),1,-1),_xlpm.k,_xlfn.VSTACK($O1069,VALUE($F1069)&amp;($H1069+_xlpm.off)),_xlpm.r,_xlfn.XLOOKUP(_xlpm.k,Table1[Column1],Table1[Column1],""),_xlpm.h,_xlfn._xlws.FILTER(_xlpm.r,_xlpm.r&lt;&gt;"",""),IFERROR(INDEX(_xlpm.h,1),""))</f>
        <v/>
      </c>
    </row>
    <row r="1070" spans="1:16" x14ac:dyDescent="0.2">
      <c r="A1070" s="117">
        <v>1068</v>
      </c>
      <c r="B1070" s="117">
        <v>510013</v>
      </c>
      <c r="C1070" s="118" t="s">
        <v>20977</v>
      </c>
      <c r="D1070" s="118" t="s">
        <v>18508</v>
      </c>
      <c r="E1070" s="118" t="s">
        <v>20980</v>
      </c>
      <c r="F1070" s="118">
        <v>12066</v>
      </c>
      <c r="G1070" s="118" t="s">
        <v>19889</v>
      </c>
      <c r="H1070" s="121">
        <v>65938388</v>
      </c>
      <c r="I1070" s="120">
        <v>46062</v>
      </c>
      <c r="J1070" s="117"/>
      <c r="K1070" s="117"/>
      <c r="L1070" s="120">
        <v>46105</v>
      </c>
      <c r="M1070" s="118" t="s">
        <v>21259</v>
      </c>
      <c r="N1070" s="120">
        <v>46105</v>
      </c>
      <c r="O1070" s="124" t="str">
        <f t="shared" si="17"/>
        <v>12066-65938388</v>
      </c>
      <c r="P1070" t="str" cm="1">
        <f t="array" ref="P1070">_xlfn.LET(_xlpm.s,_xlfn.SEQUENCE(25,1,0,1),_xlpm.off,CEILING(_xlpm.s/2,1)*IF(ISEVEN(_xlpm.s),1,-1),_xlpm.k,_xlfn.VSTACK($O1070,VALUE($F1070)&amp;($H1070+_xlpm.off)),_xlpm.r,_xlfn.XLOOKUP(_xlpm.k,Table1[Column1],Table1[Column1],""),_xlpm.h,_xlfn._xlws.FILTER(_xlpm.r,_xlpm.r&lt;&gt;"",""),IFERROR(INDEX(_xlpm.h,1),""))</f>
        <v/>
      </c>
    </row>
    <row r="1071" spans="1:16" x14ac:dyDescent="0.2">
      <c r="A1071" s="117">
        <v>1069</v>
      </c>
      <c r="B1071" s="117">
        <v>510014</v>
      </c>
      <c r="C1071" s="118" t="s">
        <v>20977</v>
      </c>
      <c r="D1071" s="118" t="s">
        <v>18508</v>
      </c>
      <c r="E1071" s="118" t="s">
        <v>20980</v>
      </c>
      <c r="F1071" s="118">
        <v>10654</v>
      </c>
      <c r="G1071" s="118" t="s">
        <v>19867</v>
      </c>
      <c r="H1071" s="121">
        <v>25815105</v>
      </c>
      <c r="I1071" s="120">
        <v>46059</v>
      </c>
      <c r="J1071" s="117"/>
      <c r="K1071" s="117"/>
      <c r="L1071" s="120">
        <v>46105</v>
      </c>
      <c r="M1071" s="118" t="s">
        <v>21259</v>
      </c>
      <c r="N1071" s="120">
        <v>46105</v>
      </c>
      <c r="O1071" s="124" t="str">
        <f t="shared" si="17"/>
        <v>10654-25815105</v>
      </c>
      <c r="P1071" t="str" cm="1">
        <f t="array" ref="P1071">_xlfn.LET(_xlpm.s,_xlfn.SEQUENCE(25,1,0,1),_xlpm.off,CEILING(_xlpm.s/2,1)*IF(ISEVEN(_xlpm.s),1,-1),_xlpm.k,_xlfn.VSTACK($O1071,VALUE($F1071)&amp;($H1071+_xlpm.off)),_xlpm.r,_xlfn.XLOOKUP(_xlpm.k,Table1[Column1],Table1[Column1],""),_xlpm.h,_xlfn._xlws.FILTER(_xlpm.r,_xlpm.r&lt;&gt;"",""),IFERROR(INDEX(_xlpm.h,1),""))</f>
        <v/>
      </c>
    </row>
    <row r="1072" spans="1:16" x14ac:dyDescent="0.2">
      <c r="A1072" s="117">
        <v>1070</v>
      </c>
      <c r="B1072" s="117">
        <v>510014</v>
      </c>
      <c r="C1072" s="118" t="s">
        <v>20977</v>
      </c>
      <c r="D1072" s="118" t="s">
        <v>18508</v>
      </c>
      <c r="E1072" s="118" t="s">
        <v>20980</v>
      </c>
      <c r="F1072" s="118">
        <v>12071</v>
      </c>
      <c r="G1072" s="118" t="s">
        <v>19893</v>
      </c>
      <c r="H1072" s="121">
        <v>34735608</v>
      </c>
      <c r="I1072" s="120">
        <v>46063</v>
      </c>
      <c r="J1072" s="117"/>
      <c r="K1072" s="117"/>
      <c r="L1072" s="120">
        <v>46105</v>
      </c>
      <c r="M1072" s="118" t="s">
        <v>21259</v>
      </c>
      <c r="N1072" s="120">
        <v>46105</v>
      </c>
      <c r="O1072" s="124" t="str">
        <f t="shared" si="17"/>
        <v>12071-34735608</v>
      </c>
      <c r="P1072" t="str" cm="1">
        <f t="array" ref="P1072">_xlfn.LET(_xlpm.s,_xlfn.SEQUENCE(25,1,0,1),_xlpm.off,CEILING(_xlpm.s/2,1)*IF(ISEVEN(_xlpm.s),1,-1),_xlpm.k,_xlfn.VSTACK($O1072,VALUE($F1072)&amp;($H1072+_xlpm.off)),_xlpm.r,_xlfn.XLOOKUP(_xlpm.k,Table1[Column1],Table1[Column1],""),_xlpm.h,_xlfn._xlws.FILTER(_xlpm.r,_xlpm.r&lt;&gt;"",""),IFERROR(INDEX(_xlpm.h,1),""))</f>
        <v/>
      </c>
    </row>
    <row r="1073" spans="1:16" x14ac:dyDescent="0.2">
      <c r="A1073" s="117">
        <v>1071</v>
      </c>
      <c r="B1073" s="117">
        <v>510014</v>
      </c>
      <c r="C1073" s="118" t="s">
        <v>20977</v>
      </c>
      <c r="D1073" s="118" t="s">
        <v>18508</v>
      </c>
      <c r="E1073" s="118" t="s">
        <v>21102</v>
      </c>
      <c r="F1073" s="118">
        <v>85</v>
      </c>
      <c r="G1073" s="118" t="s">
        <v>19850</v>
      </c>
      <c r="H1073" s="119">
        <v>-496800</v>
      </c>
      <c r="I1073" s="120">
        <v>46090</v>
      </c>
      <c r="J1073" s="117"/>
      <c r="K1073" s="117"/>
      <c r="L1073" s="120">
        <v>46105</v>
      </c>
      <c r="M1073" s="118" t="s">
        <v>21259</v>
      </c>
      <c r="N1073" s="120">
        <v>46105</v>
      </c>
      <c r="O1073" s="124" t="str">
        <f t="shared" si="17"/>
        <v>85496800</v>
      </c>
      <c r="P1073" t="str" cm="1">
        <f t="array" ref="P1073">_xlfn.LET(_xlpm.s,_xlfn.SEQUENCE(25,1,0,1),_xlpm.off,CEILING(_xlpm.s/2,1)*IF(ISEVEN(_xlpm.s),1,-1),_xlpm.k,_xlfn.VSTACK($O1073,VALUE($F1073)&amp;($H1073+_xlpm.off)),_xlpm.r,_xlfn.XLOOKUP(_xlpm.k,Table1[Column1],Table1[Column1],""),_xlpm.h,_xlfn._xlws.FILTER(_xlpm.r,_xlpm.r&lt;&gt;"",""),IFERROR(INDEX(_xlpm.h,1),""))</f>
        <v/>
      </c>
    </row>
    <row r="1074" spans="1:16" x14ac:dyDescent="0.2">
      <c r="A1074" s="117">
        <v>1072</v>
      </c>
      <c r="B1074" s="117">
        <v>510014</v>
      </c>
      <c r="C1074" s="118" t="s">
        <v>20977</v>
      </c>
      <c r="D1074" s="118" t="s">
        <v>18508</v>
      </c>
      <c r="E1074" s="118" t="s">
        <v>20980</v>
      </c>
      <c r="F1074" s="118">
        <v>10656</v>
      </c>
      <c r="G1074" s="118" t="s">
        <v>19868</v>
      </c>
      <c r="H1074" s="121">
        <v>512271</v>
      </c>
      <c r="I1074" s="120">
        <v>46059</v>
      </c>
      <c r="J1074" s="117"/>
      <c r="K1074" s="117"/>
      <c r="L1074" s="120">
        <v>46105</v>
      </c>
      <c r="M1074" s="118" t="s">
        <v>21259</v>
      </c>
      <c r="N1074" s="120">
        <v>46105</v>
      </c>
      <c r="O1074" s="124" t="str">
        <f t="shared" si="17"/>
        <v>10656-512271</v>
      </c>
      <c r="P1074" t="str" cm="1">
        <f t="array" ref="P1074">_xlfn.LET(_xlpm.s,_xlfn.SEQUENCE(25,1,0,1),_xlpm.off,CEILING(_xlpm.s/2,1)*IF(ISEVEN(_xlpm.s),1,-1),_xlpm.k,_xlfn.VSTACK($O1074,VALUE($F1074)&amp;($H1074+_xlpm.off)),_xlpm.r,_xlfn.XLOOKUP(_xlpm.k,Table1[Column1],Table1[Column1],""),_xlpm.h,_xlfn._xlws.FILTER(_xlpm.r,_xlpm.r&lt;&gt;"",""),IFERROR(INDEX(_xlpm.h,1),""))</f>
        <v/>
      </c>
    </row>
    <row r="1075" spans="1:16" x14ac:dyDescent="0.2">
      <c r="A1075" s="117">
        <v>1073</v>
      </c>
      <c r="B1075" s="117">
        <v>510014</v>
      </c>
      <c r="C1075" s="118" t="s">
        <v>20977</v>
      </c>
      <c r="D1075" s="118" t="s">
        <v>18508</v>
      </c>
      <c r="E1075" s="118" t="s">
        <v>20980</v>
      </c>
      <c r="F1075" s="118">
        <v>12070</v>
      </c>
      <c r="G1075" s="118" t="s">
        <v>19892</v>
      </c>
      <c r="H1075" s="121">
        <v>13135959</v>
      </c>
      <c r="I1075" s="120">
        <v>46063</v>
      </c>
      <c r="J1075" s="117"/>
      <c r="K1075" s="117"/>
      <c r="L1075" s="120">
        <v>46105</v>
      </c>
      <c r="M1075" s="118" t="s">
        <v>21259</v>
      </c>
      <c r="N1075" s="120">
        <v>46105</v>
      </c>
      <c r="O1075" s="124" t="str">
        <f t="shared" si="17"/>
        <v>12070-13135959</v>
      </c>
      <c r="P1075" t="str" cm="1">
        <f t="array" ref="P1075">_xlfn.LET(_xlpm.s,_xlfn.SEQUENCE(25,1,0,1),_xlpm.off,CEILING(_xlpm.s/2,1)*IF(ISEVEN(_xlpm.s),1,-1),_xlpm.k,_xlfn.VSTACK($O1075,VALUE($F1075)&amp;($H1075+_xlpm.off)),_xlpm.r,_xlfn.XLOOKUP(_xlpm.k,Table1[Column1],Table1[Column1],""),_xlpm.h,_xlfn._xlws.FILTER(_xlpm.r,_xlpm.r&lt;&gt;"",""),IFERROR(INDEX(_xlpm.h,1),""))</f>
        <v/>
      </c>
    </row>
    <row r="1076" spans="1:16" x14ac:dyDescent="0.2">
      <c r="A1076" s="117">
        <v>1074</v>
      </c>
      <c r="B1076" s="117">
        <v>510014</v>
      </c>
      <c r="C1076" s="118" t="s">
        <v>20977</v>
      </c>
      <c r="D1076" s="118" t="s">
        <v>18508</v>
      </c>
      <c r="E1076" s="118" t="s">
        <v>20980</v>
      </c>
      <c r="F1076" s="118">
        <v>10657</v>
      </c>
      <c r="G1076" s="118" t="s">
        <v>19869</v>
      </c>
      <c r="H1076" s="121">
        <v>5122710</v>
      </c>
      <c r="I1076" s="120">
        <v>46059</v>
      </c>
      <c r="J1076" s="117"/>
      <c r="K1076" s="117"/>
      <c r="L1076" s="120">
        <v>46105</v>
      </c>
      <c r="M1076" s="118" t="s">
        <v>21259</v>
      </c>
      <c r="N1076" s="120">
        <v>46105</v>
      </c>
      <c r="O1076" s="124" t="str">
        <f t="shared" si="17"/>
        <v>10657-5122710</v>
      </c>
      <c r="P1076" t="str" cm="1">
        <f t="array" ref="P1076">_xlfn.LET(_xlpm.s,_xlfn.SEQUENCE(25,1,0,1),_xlpm.off,CEILING(_xlpm.s/2,1)*IF(ISEVEN(_xlpm.s),1,-1),_xlpm.k,_xlfn.VSTACK($O1076,VALUE($F1076)&amp;($H1076+_xlpm.off)),_xlpm.r,_xlfn.XLOOKUP(_xlpm.k,Table1[Column1],Table1[Column1],""),_xlpm.h,_xlfn._xlws.FILTER(_xlpm.r,_xlpm.r&lt;&gt;"",""),IFERROR(INDEX(_xlpm.h,1),""))</f>
        <v/>
      </c>
    </row>
    <row r="1077" spans="1:16" x14ac:dyDescent="0.2">
      <c r="A1077" s="117">
        <v>1075</v>
      </c>
      <c r="B1077" s="117">
        <v>510015</v>
      </c>
      <c r="C1077" s="118" t="s">
        <v>20977</v>
      </c>
      <c r="D1077" s="118" t="s">
        <v>18508</v>
      </c>
      <c r="E1077" s="118" t="s">
        <v>20983</v>
      </c>
      <c r="F1077" s="118">
        <v>164</v>
      </c>
      <c r="G1077" s="118" t="s">
        <v>19857</v>
      </c>
      <c r="H1077" s="119">
        <v>-2241233</v>
      </c>
      <c r="I1077" s="120">
        <v>46096</v>
      </c>
      <c r="J1077" s="117"/>
      <c r="K1077" s="117"/>
      <c r="L1077" s="120">
        <v>46105</v>
      </c>
      <c r="M1077" s="118" t="s">
        <v>21259</v>
      </c>
      <c r="N1077" s="120">
        <v>46105</v>
      </c>
      <c r="O1077" s="124" t="str">
        <f t="shared" si="17"/>
        <v>1642241233</v>
      </c>
      <c r="P1077" t="str" cm="1">
        <f t="array" ref="P1077">_xlfn.LET(_xlpm.s,_xlfn.SEQUENCE(25,1,0,1),_xlpm.off,CEILING(_xlpm.s/2,1)*IF(ISEVEN(_xlpm.s),1,-1),_xlpm.k,_xlfn.VSTACK($O1077,VALUE($F1077)&amp;($H1077+_xlpm.off)),_xlpm.r,_xlfn.XLOOKUP(_xlpm.k,Table1[Column1],Table1[Column1],""),_xlpm.h,_xlfn._xlws.FILTER(_xlpm.r,_xlpm.r&lt;&gt;"",""),IFERROR(INDEX(_xlpm.h,1),""))</f>
        <v/>
      </c>
    </row>
    <row r="1078" spans="1:16" x14ac:dyDescent="0.2">
      <c r="A1078" s="117">
        <v>1076</v>
      </c>
      <c r="B1078" s="117">
        <v>510015</v>
      </c>
      <c r="C1078" s="118" t="s">
        <v>20977</v>
      </c>
      <c r="D1078" s="118" t="s">
        <v>18508</v>
      </c>
      <c r="E1078" s="118" t="s">
        <v>20980</v>
      </c>
      <c r="F1078" s="118">
        <v>12174</v>
      </c>
      <c r="G1078" s="118" t="s">
        <v>19905</v>
      </c>
      <c r="H1078" s="121">
        <v>6416820</v>
      </c>
      <c r="I1078" s="120">
        <v>46063</v>
      </c>
      <c r="J1078" s="117"/>
      <c r="K1078" s="117"/>
      <c r="L1078" s="120">
        <v>46105</v>
      </c>
      <c r="M1078" s="118" t="s">
        <v>21259</v>
      </c>
      <c r="N1078" s="120">
        <v>46105</v>
      </c>
      <c r="O1078" s="124" t="str">
        <f t="shared" si="17"/>
        <v>12174-6416820</v>
      </c>
      <c r="P1078" t="str" cm="1">
        <f t="array" ref="P1078">_xlfn.LET(_xlpm.s,_xlfn.SEQUENCE(25,1,0,1),_xlpm.off,CEILING(_xlpm.s/2,1)*IF(ISEVEN(_xlpm.s),1,-1),_xlpm.k,_xlfn.VSTACK($O1078,VALUE($F1078)&amp;($H1078+_xlpm.off)),_xlpm.r,_xlfn.XLOOKUP(_xlpm.k,Table1[Column1],Table1[Column1],""),_xlpm.h,_xlfn._xlws.FILTER(_xlpm.r,_xlpm.r&lt;&gt;"",""),IFERROR(INDEX(_xlpm.h,1),""))</f>
        <v/>
      </c>
    </row>
    <row r="1079" spans="1:16" x14ac:dyDescent="0.2">
      <c r="A1079" s="117">
        <v>1077</v>
      </c>
      <c r="B1079" s="117">
        <v>510015</v>
      </c>
      <c r="C1079" s="118" t="s">
        <v>20977</v>
      </c>
      <c r="D1079" s="118" t="s">
        <v>18508</v>
      </c>
      <c r="E1079" s="118" t="s">
        <v>20983</v>
      </c>
      <c r="F1079" s="118">
        <v>135</v>
      </c>
      <c r="G1079" s="118" t="s">
        <v>19855</v>
      </c>
      <c r="H1079" s="119">
        <v>-2080976</v>
      </c>
      <c r="I1079" s="120">
        <v>46082</v>
      </c>
      <c r="J1079" s="117"/>
      <c r="K1079" s="117"/>
      <c r="L1079" s="120">
        <v>46105</v>
      </c>
      <c r="M1079" s="118" t="s">
        <v>21259</v>
      </c>
      <c r="N1079" s="120">
        <v>46105</v>
      </c>
      <c r="O1079" s="124" t="str">
        <f t="shared" si="17"/>
        <v>1352080976</v>
      </c>
      <c r="P1079" t="str" cm="1">
        <f t="array" ref="P1079">_xlfn.LET(_xlpm.s,_xlfn.SEQUENCE(25,1,0,1),_xlpm.off,CEILING(_xlpm.s/2,1)*IF(ISEVEN(_xlpm.s),1,-1),_xlpm.k,_xlfn.VSTACK($O1079,VALUE($F1079)&amp;($H1079+_xlpm.off)),_xlpm.r,_xlfn.XLOOKUP(_xlpm.k,Table1[Column1],Table1[Column1],""),_xlpm.h,_xlfn._xlws.FILTER(_xlpm.r,_xlpm.r&lt;&gt;"",""),IFERROR(INDEX(_xlpm.h,1),""))</f>
        <v/>
      </c>
    </row>
    <row r="1080" spans="1:16" x14ac:dyDescent="0.2">
      <c r="A1080" s="117">
        <v>1078</v>
      </c>
      <c r="B1080" s="117">
        <v>510015</v>
      </c>
      <c r="C1080" s="118" t="s">
        <v>20977</v>
      </c>
      <c r="D1080" s="118" t="s">
        <v>18508</v>
      </c>
      <c r="E1080" s="118" t="s">
        <v>20983</v>
      </c>
      <c r="F1080" s="118">
        <v>136</v>
      </c>
      <c r="G1080" s="118" t="s">
        <v>19856</v>
      </c>
      <c r="H1080" s="119">
        <v>-4019473</v>
      </c>
      <c r="I1080" s="120">
        <v>46082</v>
      </c>
      <c r="J1080" s="117"/>
      <c r="K1080" s="117"/>
      <c r="L1080" s="120">
        <v>46105</v>
      </c>
      <c r="M1080" s="118" t="s">
        <v>21259</v>
      </c>
      <c r="N1080" s="120">
        <v>46105</v>
      </c>
      <c r="O1080" s="124" t="str">
        <f t="shared" si="17"/>
        <v>1364019473</v>
      </c>
      <c r="P1080" t="str" cm="1">
        <f t="array" ref="P1080">_xlfn.LET(_xlpm.s,_xlfn.SEQUENCE(25,1,0,1),_xlpm.off,CEILING(_xlpm.s/2,1)*IF(ISEVEN(_xlpm.s),1,-1),_xlpm.k,_xlfn.VSTACK($O1080,VALUE($F1080)&amp;($H1080+_xlpm.off)),_xlpm.r,_xlfn.XLOOKUP(_xlpm.k,Table1[Column1],Table1[Column1],""),_xlpm.h,_xlfn._xlws.FILTER(_xlpm.r,_xlpm.r&lt;&gt;"",""),IFERROR(INDEX(_xlpm.h,1),""))</f>
        <v/>
      </c>
    </row>
    <row r="1081" spans="1:16" x14ac:dyDescent="0.2">
      <c r="A1081" s="117">
        <v>1079</v>
      </c>
      <c r="B1081" s="117">
        <v>510016</v>
      </c>
      <c r="C1081" s="118" t="s">
        <v>20977</v>
      </c>
      <c r="D1081" s="118" t="s">
        <v>18508</v>
      </c>
      <c r="E1081" s="118" t="s">
        <v>20980</v>
      </c>
      <c r="F1081" s="118">
        <v>12064</v>
      </c>
      <c r="G1081" s="118" t="s">
        <v>19887</v>
      </c>
      <c r="H1081" s="121">
        <v>8060175</v>
      </c>
      <c r="I1081" s="120">
        <v>46063</v>
      </c>
      <c r="J1081" s="117"/>
      <c r="K1081" s="117"/>
      <c r="L1081" s="120">
        <v>46105</v>
      </c>
      <c r="M1081" s="118" t="s">
        <v>21259</v>
      </c>
      <c r="N1081" s="120">
        <v>46105</v>
      </c>
      <c r="O1081" s="124" t="str">
        <f t="shared" si="17"/>
        <v>12064-8060175</v>
      </c>
      <c r="P1081" t="str" cm="1">
        <f t="array" ref="P1081">_xlfn.LET(_xlpm.s,_xlfn.SEQUENCE(25,1,0,1),_xlpm.off,CEILING(_xlpm.s/2,1)*IF(ISEVEN(_xlpm.s),1,-1),_xlpm.k,_xlfn.VSTACK($O1081,VALUE($F1081)&amp;($H1081+_xlpm.off)),_xlpm.r,_xlfn.XLOOKUP(_xlpm.k,Table1[Column1],Table1[Column1],""),_xlpm.h,_xlfn._xlws.FILTER(_xlpm.r,_xlpm.r&lt;&gt;"",""),IFERROR(INDEX(_xlpm.h,1),""))</f>
        <v/>
      </c>
    </row>
    <row r="1082" spans="1:16" x14ac:dyDescent="0.2">
      <c r="A1082" s="117">
        <v>1080</v>
      </c>
      <c r="B1082" s="117">
        <v>510016</v>
      </c>
      <c r="C1082" s="118" t="s">
        <v>20977</v>
      </c>
      <c r="D1082" s="118" t="s">
        <v>18508</v>
      </c>
      <c r="E1082" s="118" t="s">
        <v>20980</v>
      </c>
      <c r="F1082" s="118">
        <v>12063</v>
      </c>
      <c r="G1082" s="118" t="s">
        <v>19886</v>
      </c>
      <c r="H1082" s="121">
        <v>2365200</v>
      </c>
      <c r="I1082" s="120">
        <v>46063</v>
      </c>
      <c r="J1082" s="117"/>
      <c r="K1082" s="117"/>
      <c r="L1082" s="120">
        <v>46105</v>
      </c>
      <c r="M1082" s="118" t="s">
        <v>21259</v>
      </c>
      <c r="N1082" s="120">
        <v>46105</v>
      </c>
      <c r="O1082" s="124" t="str">
        <f t="shared" si="17"/>
        <v>12063-2365200</v>
      </c>
      <c r="P1082" t="str" cm="1">
        <f t="array" ref="P1082">_xlfn.LET(_xlpm.s,_xlfn.SEQUENCE(25,1,0,1),_xlpm.off,CEILING(_xlpm.s/2,1)*IF(ISEVEN(_xlpm.s),1,-1),_xlpm.k,_xlfn.VSTACK($O1082,VALUE($F1082)&amp;($H1082+_xlpm.off)),_xlpm.r,_xlfn.XLOOKUP(_xlpm.k,Table1[Column1],Table1[Column1],""),_xlpm.h,_xlfn._xlws.FILTER(_xlpm.r,_xlpm.r&lt;&gt;"",""),IFERROR(INDEX(_xlpm.h,1),""))</f>
        <v/>
      </c>
    </row>
    <row r="1083" spans="1:16" x14ac:dyDescent="0.2">
      <c r="A1083" s="117">
        <v>1081</v>
      </c>
      <c r="B1083" s="117">
        <v>510016</v>
      </c>
      <c r="C1083" s="118" t="s">
        <v>20977</v>
      </c>
      <c r="D1083" s="118" t="s">
        <v>18508</v>
      </c>
      <c r="E1083" s="118" t="s">
        <v>20980</v>
      </c>
      <c r="F1083" s="118">
        <v>9521</v>
      </c>
      <c r="G1083" s="118" t="s">
        <v>19864</v>
      </c>
      <c r="H1083" s="121">
        <v>20789676</v>
      </c>
      <c r="I1083" s="120">
        <v>46060</v>
      </c>
      <c r="J1083" s="117"/>
      <c r="K1083" s="117"/>
      <c r="L1083" s="120">
        <v>46105</v>
      </c>
      <c r="M1083" s="118" t="s">
        <v>21259</v>
      </c>
      <c r="N1083" s="120">
        <v>46105</v>
      </c>
      <c r="O1083" s="124" t="str">
        <f t="shared" si="17"/>
        <v>9521-20789676</v>
      </c>
      <c r="P1083" t="str" cm="1">
        <f t="array" ref="P1083">_xlfn.LET(_xlpm.s,_xlfn.SEQUENCE(25,1,0,1),_xlpm.off,CEILING(_xlpm.s/2,1)*IF(ISEVEN(_xlpm.s),1,-1),_xlpm.k,_xlfn.VSTACK($O1083,VALUE($F1083)&amp;($H1083+_xlpm.off)),_xlpm.r,_xlfn.XLOOKUP(_xlpm.k,Table1[Column1],Table1[Column1],""),_xlpm.h,_xlfn._xlws.FILTER(_xlpm.r,_xlpm.r&lt;&gt;"",""),IFERROR(INDEX(_xlpm.h,1),""))</f>
        <v/>
      </c>
    </row>
    <row r="1084" spans="1:16" x14ac:dyDescent="0.2">
      <c r="A1084" s="117">
        <v>1082</v>
      </c>
      <c r="B1084" s="117">
        <v>510016</v>
      </c>
      <c r="C1084" s="118" t="s">
        <v>20977</v>
      </c>
      <c r="D1084" s="118" t="s">
        <v>18508</v>
      </c>
      <c r="E1084" s="118" t="s">
        <v>20980</v>
      </c>
      <c r="F1084" s="118">
        <v>12173</v>
      </c>
      <c r="G1084" s="118" t="s">
        <v>19904</v>
      </c>
      <c r="H1084" s="121">
        <v>8315865</v>
      </c>
      <c r="I1084" s="120">
        <v>46066</v>
      </c>
      <c r="J1084" s="117"/>
      <c r="K1084" s="117"/>
      <c r="L1084" s="120">
        <v>46105</v>
      </c>
      <c r="M1084" s="118" t="s">
        <v>21259</v>
      </c>
      <c r="N1084" s="120">
        <v>46105</v>
      </c>
      <c r="O1084" s="124" t="str">
        <f t="shared" si="17"/>
        <v>12173-8315865</v>
      </c>
      <c r="P1084" t="str" cm="1">
        <f t="array" ref="P1084">_xlfn.LET(_xlpm.s,_xlfn.SEQUENCE(25,1,0,1),_xlpm.off,CEILING(_xlpm.s/2,1)*IF(ISEVEN(_xlpm.s),1,-1),_xlpm.k,_xlfn.VSTACK($O1084,VALUE($F1084)&amp;($H1084+_xlpm.off)),_xlpm.r,_xlfn.XLOOKUP(_xlpm.k,Table1[Column1],Table1[Column1],""),_xlpm.h,_xlfn._xlws.FILTER(_xlpm.r,_xlpm.r&lt;&gt;"",""),IFERROR(INDEX(_xlpm.h,1),""))</f>
        <v/>
      </c>
    </row>
    <row r="1085" spans="1:16" x14ac:dyDescent="0.2">
      <c r="A1085" s="117">
        <v>1083</v>
      </c>
      <c r="B1085" s="117">
        <v>510016</v>
      </c>
      <c r="C1085" s="118" t="s">
        <v>20977</v>
      </c>
      <c r="D1085" s="118" t="s">
        <v>18508</v>
      </c>
      <c r="E1085" s="118" t="s">
        <v>20980</v>
      </c>
      <c r="F1085" s="118">
        <v>9522</v>
      </c>
      <c r="G1085" s="118" t="s">
        <v>19865</v>
      </c>
      <c r="H1085" s="121">
        <v>13233942</v>
      </c>
      <c r="I1085" s="120">
        <v>46060</v>
      </c>
      <c r="J1085" s="117"/>
      <c r="K1085" s="117"/>
      <c r="L1085" s="120">
        <v>46105</v>
      </c>
      <c r="M1085" s="118" t="s">
        <v>21259</v>
      </c>
      <c r="N1085" s="120">
        <v>46105</v>
      </c>
      <c r="O1085" s="124" t="str">
        <f t="shared" si="17"/>
        <v>9522-13233942</v>
      </c>
      <c r="P1085" t="str" cm="1">
        <f t="array" ref="P1085">_xlfn.LET(_xlpm.s,_xlfn.SEQUENCE(25,1,0,1),_xlpm.off,CEILING(_xlpm.s/2,1)*IF(ISEVEN(_xlpm.s),1,-1),_xlpm.k,_xlfn.VSTACK($O1085,VALUE($F1085)&amp;($H1085+_xlpm.off)),_xlpm.r,_xlfn.XLOOKUP(_xlpm.k,Table1[Column1],Table1[Column1],""),_xlpm.h,_xlfn._xlws.FILTER(_xlpm.r,_xlpm.r&lt;&gt;"",""),IFERROR(INDEX(_xlpm.h,1),""))</f>
        <v/>
      </c>
    </row>
    <row r="1086" spans="1:16" x14ac:dyDescent="0.2">
      <c r="A1086" s="117">
        <v>1084</v>
      </c>
      <c r="B1086" s="117">
        <v>510016</v>
      </c>
      <c r="C1086" s="118" t="s">
        <v>20977</v>
      </c>
      <c r="D1086" s="118" t="s">
        <v>18508</v>
      </c>
      <c r="E1086" s="118" t="s">
        <v>20980</v>
      </c>
      <c r="F1086" s="118">
        <v>12062</v>
      </c>
      <c r="G1086" s="118" t="s">
        <v>19885</v>
      </c>
      <c r="H1086" s="121">
        <v>13895456</v>
      </c>
      <c r="I1086" s="120">
        <v>46063</v>
      </c>
      <c r="J1086" s="117"/>
      <c r="K1086" s="117"/>
      <c r="L1086" s="120">
        <v>46105</v>
      </c>
      <c r="M1086" s="118" t="s">
        <v>21259</v>
      </c>
      <c r="N1086" s="120">
        <v>46105</v>
      </c>
      <c r="O1086" s="124" t="str">
        <f t="shared" si="17"/>
        <v>12062-13895456</v>
      </c>
      <c r="P1086" t="str" cm="1">
        <f t="array" ref="P1086">_xlfn.LET(_xlpm.s,_xlfn.SEQUENCE(25,1,0,1),_xlpm.off,CEILING(_xlpm.s/2,1)*IF(ISEVEN(_xlpm.s),1,-1),_xlpm.k,_xlfn.VSTACK($O1086,VALUE($F1086)&amp;($H1086+_xlpm.off)),_xlpm.r,_xlfn.XLOOKUP(_xlpm.k,Table1[Column1],Table1[Column1],""),_xlpm.h,_xlfn._xlws.FILTER(_xlpm.r,_xlpm.r&lt;&gt;"",""),IFERROR(INDEX(_xlpm.h,1),""))</f>
        <v/>
      </c>
    </row>
    <row r="1087" spans="1:16" x14ac:dyDescent="0.2">
      <c r="A1087" s="117">
        <v>1085</v>
      </c>
      <c r="B1087" s="117">
        <v>510017</v>
      </c>
      <c r="C1087" s="118" t="s">
        <v>20977</v>
      </c>
      <c r="D1087" s="118" t="s">
        <v>18508</v>
      </c>
      <c r="E1087" s="118" t="s">
        <v>21103</v>
      </c>
      <c r="F1087" s="118">
        <v>117</v>
      </c>
      <c r="G1087" s="118" t="s">
        <v>19854</v>
      </c>
      <c r="H1087" s="119">
        <v>-1359189</v>
      </c>
      <c r="I1087" s="120">
        <v>46089</v>
      </c>
      <c r="J1087" s="117"/>
      <c r="K1087" s="117"/>
      <c r="L1087" s="120">
        <v>46105</v>
      </c>
      <c r="M1087" s="118" t="s">
        <v>21259</v>
      </c>
      <c r="N1087" s="120">
        <v>46105</v>
      </c>
      <c r="O1087" s="124" t="str">
        <f t="shared" si="17"/>
        <v>1171359189</v>
      </c>
      <c r="P1087" t="str" cm="1">
        <f t="array" ref="P1087">_xlfn.LET(_xlpm.s,_xlfn.SEQUENCE(25,1,0,1),_xlpm.off,CEILING(_xlpm.s/2,1)*IF(ISEVEN(_xlpm.s),1,-1),_xlpm.k,_xlfn.VSTACK($O1087,VALUE($F1087)&amp;($H1087+_xlpm.off)),_xlpm.r,_xlfn.XLOOKUP(_xlpm.k,Table1[Column1],Table1[Column1],""),_xlpm.h,_xlfn._xlws.FILTER(_xlpm.r,_xlpm.r&lt;&gt;"",""),IFERROR(INDEX(_xlpm.h,1),""))</f>
        <v/>
      </c>
    </row>
    <row r="1088" spans="1:16" x14ac:dyDescent="0.2">
      <c r="A1088" s="117">
        <v>1086</v>
      </c>
      <c r="B1088" s="117">
        <v>510017</v>
      </c>
      <c r="C1088" s="118" t="s">
        <v>20977</v>
      </c>
      <c r="D1088" s="118" t="s">
        <v>18508</v>
      </c>
      <c r="E1088" s="118" t="s">
        <v>20980</v>
      </c>
      <c r="F1088" s="118">
        <v>12061</v>
      </c>
      <c r="G1088" s="118" t="s">
        <v>19884</v>
      </c>
      <c r="H1088" s="121">
        <v>4758332</v>
      </c>
      <c r="I1088" s="120">
        <v>46060</v>
      </c>
      <c r="J1088" s="117"/>
      <c r="K1088" s="117"/>
      <c r="L1088" s="120">
        <v>46105</v>
      </c>
      <c r="M1088" s="118" t="s">
        <v>21259</v>
      </c>
      <c r="N1088" s="120">
        <v>46105</v>
      </c>
      <c r="O1088" s="124" t="str">
        <f t="shared" si="17"/>
        <v>12061-4758332</v>
      </c>
      <c r="P1088" t="str" cm="1">
        <f t="array" ref="P1088">_xlfn.LET(_xlpm.s,_xlfn.SEQUENCE(25,1,0,1),_xlpm.off,CEILING(_xlpm.s/2,1)*IF(ISEVEN(_xlpm.s),1,-1),_xlpm.k,_xlfn.VSTACK($O1088,VALUE($F1088)&amp;($H1088+_xlpm.off)),_xlpm.r,_xlfn.XLOOKUP(_xlpm.k,Table1[Column1],Table1[Column1],""),_xlpm.h,_xlfn._xlws.FILTER(_xlpm.r,_xlpm.r&lt;&gt;"",""),IFERROR(INDEX(_xlpm.h,1),""))</f>
        <v/>
      </c>
    </row>
    <row r="1089" spans="1:16" x14ac:dyDescent="0.2">
      <c r="A1089" s="117">
        <v>1087</v>
      </c>
      <c r="B1089" s="117">
        <v>510017</v>
      </c>
      <c r="C1089" s="118" t="s">
        <v>20977</v>
      </c>
      <c r="D1089" s="118" t="s">
        <v>18508</v>
      </c>
      <c r="E1089" s="118" t="s">
        <v>20980</v>
      </c>
      <c r="F1089" s="118">
        <v>9520</v>
      </c>
      <c r="G1089" s="118" t="s">
        <v>19863</v>
      </c>
      <c r="H1089" s="121">
        <v>14412060</v>
      </c>
      <c r="I1089" s="120">
        <v>46057</v>
      </c>
      <c r="J1089" s="117"/>
      <c r="K1089" s="117"/>
      <c r="L1089" s="120">
        <v>46105</v>
      </c>
      <c r="M1089" s="118" t="s">
        <v>21259</v>
      </c>
      <c r="N1089" s="120">
        <v>46105</v>
      </c>
      <c r="O1089" s="124" t="str">
        <f t="shared" si="17"/>
        <v>9520-14412060</v>
      </c>
      <c r="P1089" t="str" cm="1">
        <f t="array" ref="P1089">_xlfn.LET(_xlpm.s,_xlfn.SEQUENCE(25,1,0,1),_xlpm.off,CEILING(_xlpm.s/2,1)*IF(ISEVEN(_xlpm.s),1,-1),_xlpm.k,_xlfn.VSTACK($O1089,VALUE($F1089)&amp;($H1089+_xlpm.off)),_xlpm.r,_xlfn.XLOOKUP(_xlpm.k,Table1[Column1],Table1[Column1],""),_xlpm.h,_xlfn._xlws.FILTER(_xlpm.r,_xlpm.r&lt;&gt;"",""),IFERROR(INDEX(_xlpm.h,1),""))</f>
        <v/>
      </c>
    </row>
    <row r="1090" spans="1:16" x14ac:dyDescent="0.2">
      <c r="A1090" s="117">
        <v>1088</v>
      </c>
      <c r="B1090" s="117">
        <v>510017</v>
      </c>
      <c r="C1090" s="118" t="s">
        <v>20977</v>
      </c>
      <c r="D1090" s="118" t="s">
        <v>18508</v>
      </c>
      <c r="E1090" s="118" t="s">
        <v>20980</v>
      </c>
      <c r="F1090" s="118">
        <v>12172</v>
      </c>
      <c r="G1090" s="118" t="s">
        <v>19903</v>
      </c>
      <c r="H1090" s="121">
        <v>8949218</v>
      </c>
      <c r="I1090" s="120">
        <v>46064</v>
      </c>
      <c r="J1090" s="117"/>
      <c r="K1090" s="117"/>
      <c r="L1090" s="120">
        <v>46105</v>
      </c>
      <c r="M1090" s="118" t="s">
        <v>21259</v>
      </c>
      <c r="N1090" s="120">
        <v>46105</v>
      </c>
      <c r="O1090" s="124" t="str">
        <f t="shared" si="17"/>
        <v>12172-8949218</v>
      </c>
      <c r="P1090" t="str" cm="1">
        <f t="array" ref="P1090">_xlfn.LET(_xlpm.s,_xlfn.SEQUENCE(25,1,0,1),_xlpm.off,CEILING(_xlpm.s/2,1)*IF(ISEVEN(_xlpm.s),1,-1),_xlpm.k,_xlfn.VSTACK($O1090,VALUE($F1090)&amp;($H1090+_xlpm.off)),_xlpm.r,_xlfn.XLOOKUP(_xlpm.k,Table1[Column1],Table1[Column1],""),_xlpm.h,_xlfn._xlws.FILTER(_xlpm.r,_xlpm.r&lt;&gt;"",""),IFERROR(INDEX(_xlpm.h,1),""))</f>
        <v/>
      </c>
    </row>
    <row r="1091" spans="1:16" x14ac:dyDescent="0.2">
      <c r="A1091" s="117">
        <v>1089</v>
      </c>
      <c r="B1091" s="117">
        <v>510017</v>
      </c>
      <c r="C1091" s="118" t="s">
        <v>20977</v>
      </c>
      <c r="D1091" s="118" t="s">
        <v>18508</v>
      </c>
      <c r="E1091" s="118" t="s">
        <v>20980</v>
      </c>
      <c r="F1091" s="118">
        <v>13172</v>
      </c>
      <c r="G1091" s="118" t="s">
        <v>19920</v>
      </c>
      <c r="H1091" s="121">
        <v>2315628</v>
      </c>
      <c r="I1091" s="120">
        <v>46067</v>
      </c>
      <c r="J1091" s="117"/>
      <c r="K1091" s="117"/>
      <c r="L1091" s="120">
        <v>46105</v>
      </c>
      <c r="M1091" s="118" t="s">
        <v>21259</v>
      </c>
      <c r="N1091" s="120">
        <v>46105</v>
      </c>
      <c r="O1091" s="124" t="str">
        <f t="shared" si="17"/>
        <v>13172-2315628</v>
      </c>
      <c r="P1091" t="str" cm="1">
        <f t="array" ref="P1091">_xlfn.LET(_xlpm.s,_xlfn.SEQUENCE(25,1,0,1),_xlpm.off,CEILING(_xlpm.s/2,1)*IF(ISEVEN(_xlpm.s),1,-1),_xlpm.k,_xlfn.VSTACK($O1091,VALUE($F1091)&amp;($H1091+_xlpm.off)),_xlpm.r,_xlfn.XLOOKUP(_xlpm.k,Table1[Column1],Table1[Column1],""),_xlpm.h,_xlfn._xlws.FILTER(_xlpm.r,_xlpm.r&lt;&gt;"",""),IFERROR(INDEX(_xlpm.h,1),""))</f>
        <v/>
      </c>
    </row>
    <row r="1092" spans="1:16" x14ac:dyDescent="0.2">
      <c r="A1092" s="117">
        <v>1090</v>
      </c>
      <c r="B1092" s="117">
        <v>510017</v>
      </c>
      <c r="C1092" s="118" t="s">
        <v>20977</v>
      </c>
      <c r="D1092" s="118" t="s">
        <v>18508</v>
      </c>
      <c r="E1092" s="118" t="s">
        <v>20980</v>
      </c>
      <c r="F1092" s="118">
        <v>9519</v>
      </c>
      <c r="G1092" s="118" t="s">
        <v>19862</v>
      </c>
      <c r="H1092" s="121">
        <v>756000</v>
      </c>
      <c r="I1092" s="120">
        <v>46057</v>
      </c>
      <c r="J1092" s="117"/>
      <c r="K1092" s="117"/>
      <c r="L1092" s="120">
        <v>46105</v>
      </c>
      <c r="M1092" s="118" t="s">
        <v>21259</v>
      </c>
      <c r="N1092" s="120">
        <v>46105</v>
      </c>
      <c r="O1092" s="124" t="str">
        <f t="shared" si="17"/>
        <v>9519-756000</v>
      </c>
      <c r="P1092" t="str" cm="1">
        <f t="array" ref="P1092">_xlfn.LET(_xlpm.s,_xlfn.SEQUENCE(25,1,0,1),_xlpm.off,CEILING(_xlpm.s/2,1)*IF(ISEVEN(_xlpm.s),1,-1),_xlpm.k,_xlfn.VSTACK($O1092,VALUE($F1092)&amp;($H1092+_xlpm.off)),_xlpm.r,_xlfn.XLOOKUP(_xlpm.k,Table1[Column1],Table1[Column1],""),_xlpm.h,_xlfn._xlws.FILTER(_xlpm.r,_xlpm.r&lt;&gt;"",""),IFERROR(INDEX(_xlpm.h,1),""))</f>
        <v/>
      </c>
    </row>
    <row r="1093" spans="1:16" x14ac:dyDescent="0.2">
      <c r="A1093" s="117">
        <v>1091</v>
      </c>
      <c r="B1093" s="117">
        <v>510018</v>
      </c>
      <c r="C1093" s="118" t="s">
        <v>20977</v>
      </c>
      <c r="D1093" s="118" t="s">
        <v>18508</v>
      </c>
      <c r="E1093" s="118" t="s">
        <v>20980</v>
      </c>
      <c r="F1093" s="118">
        <v>13166</v>
      </c>
      <c r="G1093" s="118" t="s">
        <v>19914</v>
      </c>
      <c r="H1093" s="121">
        <v>15657003</v>
      </c>
      <c r="I1093" s="120">
        <v>46065</v>
      </c>
      <c r="J1093" s="117"/>
      <c r="K1093" s="117"/>
      <c r="L1093" s="120">
        <v>46105</v>
      </c>
      <c r="M1093" s="118" t="s">
        <v>21259</v>
      </c>
      <c r="N1093" s="120">
        <v>46105</v>
      </c>
      <c r="O1093" s="124" t="str">
        <f t="shared" si="17"/>
        <v>13166-15657003</v>
      </c>
      <c r="P1093" t="str" cm="1">
        <f t="array" ref="P1093">_xlfn.LET(_xlpm.s,_xlfn.SEQUENCE(25,1,0,1),_xlpm.off,CEILING(_xlpm.s/2,1)*IF(ISEVEN(_xlpm.s),1,-1),_xlpm.k,_xlfn.VSTACK($O1093,VALUE($F1093)&amp;($H1093+_xlpm.off)),_xlpm.r,_xlfn.XLOOKUP(_xlpm.k,Table1[Column1],Table1[Column1],""),_xlpm.h,_xlfn._xlws.FILTER(_xlpm.r,_xlpm.r&lt;&gt;"",""),IFERROR(INDEX(_xlpm.h,1),""))</f>
        <v/>
      </c>
    </row>
    <row r="1094" spans="1:16" x14ac:dyDescent="0.2">
      <c r="A1094" s="117">
        <v>1092</v>
      </c>
      <c r="B1094" s="117">
        <v>510018</v>
      </c>
      <c r="C1094" s="118" t="s">
        <v>20977</v>
      </c>
      <c r="D1094" s="118" t="s">
        <v>18508</v>
      </c>
      <c r="E1094" s="118" t="s">
        <v>20980</v>
      </c>
      <c r="F1094" s="118">
        <v>13165</v>
      </c>
      <c r="G1094" s="118" t="s">
        <v>19913</v>
      </c>
      <c r="H1094" s="121">
        <v>11564181</v>
      </c>
      <c r="I1094" s="120">
        <v>46064</v>
      </c>
      <c r="J1094" s="117"/>
      <c r="K1094" s="117"/>
      <c r="L1094" s="120">
        <v>46105</v>
      </c>
      <c r="M1094" s="118" t="s">
        <v>21259</v>
      </c>
      <c r="N1094" s="120">
        <v>46105</v>
      </c>
      <c r="O1094" s="124" t="str">
        <f t="shared" si="17"/>
        <v>13165-11564181</v>
      </c>
      <c r="P1094" t="str" cm="1">
        <f t="array" ref="P1094">_xlfn.LET(_xlpm.s,_xlfn.SEQUENCE(25,1,0,1),_xlpm.off,CEILING(_xlpm.s/2,1)*IF(ISEVEN(_xlpm.s),1,-1),_xlpm.k,_xlfn.VSTACK($O1094,VALUE($F1094)&amp;($H1094+_xlpm.off)),_xlpm.r,_xlfn.XLOOKUP(_xlpm.k,Table1[Column1],Table1[Column1],""),_xlpm.h,_xlfn._xlws.FILTER(_xlpm.r,_xlpm.r&lt;&gt;"",""),IFERROR(INDEX(_xlpm.h,1),""))</f>
        <v/>
      </c>
    </row>
    <row r="1095" spans="1:16" x14ac:dyDescent="0.2">
      <c r="A1095" s="117">
        <v>1093</v>
      </c>
      <c r="B1095" s="117">
        <v>510018</v>
      </c>
      <c r="C1095" s="118" t="s">
        <v>20977</v>
      </c>
      <c r="D1095" s="118" t="s">
        <v>18508</v>
      </c>
      <c r="E1095" s="118" t="s">
        <v>20980</v>
      </c>
      <c r="F1095" s="118">
        <v>12048</v>
      </c>
      <c r="G1095" s="118" t="s">
        <v>19871</v>
      </c>
      <c r="H1095" s="121">
        <v>1586115</v>
      </c>
      <c r="I1095" s="120">
        <v>46059</v>
      </c>
      <c r="J1095" s="117"/>
      <c r="K1095" s="117"/>
      <c r="L1095" s="120">
        <v>46105</v>
      </c>
      <c r="M1095" s="118" t="s">
        <v>21259</v>
      </c>
      <c r="N1095" s="120">
        <v>46105</v>
      </c>
      <c r="O1095" s="124" t="str">
        <f t="shared" si="17"/>
        <v>12048-1586115</v>
      </c>
      <c r="P1095" t="str" cm="1">
        <f t="array" ref="P1095">_xlfn.LET(_xlpm.s,_xlfn.SEQUENCE(25,1,0,1),_xlpm.off,CEILING(_xlpm.s/2,1)*IF(ISEVEN(_xlpm.s),1,-1),_xlpm.k,_xlfn.VSTACK($O1095,VALUE($F1095)&amp;($H1095+_xlpm.off)),_xlpm.r,_xlfn.XLOOKUP(_xlpm.k,Table1[Column1],Table1[Column1],""),_xlpm.h,_xlfn._xlws.FILTER(_xlpm.r,_xlpm.r&lt;&gt;"",""),IFERROR(INDEX(_xlpm.h,1),""))</f>
        <v/>
      </c>
    </row>
    <row r="1096" spans="1:16" x14ac:dyDescent="0.2">
      <c r="A1096" s="117">
        <v>1094</v>
      </c>
      <c r="B1096" s="117">
        <v>510018</v>
      </c>
      <c r="C1096" s="118" t="s">
        <v>20977</v>
      </c>
      <c r="D1096" s="118" t="s">
        <v>18508</v>
      </c>
      <c r="E1096" s="118" t="s">
        <v>20980</v>
      </c>
      <c r="F1096" s="118">
        <v>12049</v>
      </c>
      <c r="G1096" s="118" t="s">
        <v>19872</v>
      </c>
      <c r="H1096" s="121">
        <v>512271</v>
      </c>
      <c r="I1096" s="120">
        <v>46059</v>
      </c>
      <c r="J1096" s="117"/>
      <c r="K1096" s="117"/>
      <c r="L1096" s="120">
        <v>46105</v>
      </c>
      <c r="M1096" s="118" t="s">
        <v>21259</v>
      </c>
      <c r="N1096" s="120">
        <v>46105</v>
      </c>
      <c r="O1096" s="124" t="str">
        <f t="shared" si="17"/>
        <v>12049-512271</v>
      </c>
      <c r="P1096" t="str" cm="1">
        <f t="array" ref="P1096">_xlfn.LET(_xlpm.s,_xlfn.SEQUENCE(25,1,0,1),_xlpm.off,CEILING(_xlpm.s/2,1)*IF(ISEVEN(_xlpm.s),1,-1),_xlpm.k,_xlfn.VSTACK($O1096,VALUE($F1096)&amp;($H1096+_xlpm.off)),_xlpm.r,_xlfn.XLOOKUP(_xlpm.k,Table1[Column1],Table1[Column1],""),_xlpm.h,_xlfn._xlws.FILTER(_xlpm.r,_xlpm.r&lt;&gt;"",""),IFERROR(INDEX(_xlpm.h,1),""))</f>
        <v/>
      </c>
    </row>
    <row r="1097" spans="1:16" x14ac:dyDescent="0.2">
      <c r="A1097" s="117">
        <v>1095</v>
      </c>
      <c r="B1097" s="117">
        <v>510018</v>
      </c>
      <c r="C1097" s="118" t="s">
        <v>20977</v>
      </c>
      <c r="D1097" s="118" t="s">
        <v>18508</v>
      </c>
      <c r="E1097" s="118" t="s">
        <v>20980</v>
      </c>
      <c r="F1097" s="118">
        <v>12050</v>
      </c>
      <c r="G1097" s="118" t="s">
        <v>19873</v>
      </c>
      <c r="H1097" s="121">
        <v>12624741</v>
      </c>
      <c r="I1097" s="120">
        <v>46059</v>
      </c>
      <c r="J1097" s="117"/>
      <c r="K1097" s="117"/>
      <c r="L1097" s="120">
        <v>46105</v>
      </c>
      <c r="M1097" s="118" t="s">
        <v>21259</v>
      </c>
      <c r="N1097" s="120">
        <v>46105</v>
      </c>
      <c r="O1097" s="124" t="str">
        <f t="shared" si="17"/>
        <v>12050-12624741</v>
      </c>
      <c r="P1097" t="str" cm="1">
        <f t="array" ref="P1097">_xlfn.LET(_xlpm.s,_xlfn.SEQUENCE(25,1,0,1),_xlpm.off,CEILING(_xlpm.s/2,1)*IF(ISEVEN(_xlpm.s),1,-1),_xlpm.k,_xlfn.VSTACK($O1097,VALUE($F1097)&amp;($H1097+_xlpm.off)),_xlpm.r,_xlfn.XLOOKUP(_xlpm.k,Table1[Column1],Table1[Column1],""),_xlpm.h,_xlfn._xlws.FILTER(_xlpm.r,_xlpm.r&lt;&gt;"",""),IFERROR(INDEX(_xlpm.h,1),""))</f>
        <v/>
      </c>
    </row>
    <row r="1098" spans="1:16" x14ac:dyDescent="0.2">
      <c r="A1098" s="117">
        <v>1096</v>
      </c>
      <c r="B1098" s="117">
        <v>510018</v>
      </c>
      <c r="C1098" s="118" t="s">
        <v>20977</v>
      </c>
      <c r="D1098" s="118" t="s">
        <v>18508</v>
      </c>
      <c r="E1098" s="118" t="s">
        <v>20980</v>
      </c>
      <c r="F1098" s="118">
        <v>13164</v>
      </c>
      <c r="G1098" s="118" t="s">
        <v>19912</v>
      </c>
      <c r="H1098" s="121">
        <v>5122710</v>
      </c>
      <c r="I1098" s="120">
        <v>46066</v>
      </c>
      <c r="J1098" s="117"/>
      <c r="K1098" s="117"/>
      <c r="L1098" s="120">
        <v>46105</v>
      </c>
      <c r="M1098" s="118" t="s">
        <v>21259</v>
      </c>
      <c r="N1098" s="120">
        <v>46105</v>
      </c>
      <c r="O1098" s="124" t="str">
        <f t="shared" si="17"/>
        <v>13164-5122710</v>
      </c>
      <c r="P1098" t="str" cm="1">
        <f t="array" ref="P1098">_xlfn.LET(_xlpm.s,_xlfn.SEQUENCE(25,1,0,1),_xlpm.off,CEILING(_xlpm.s/2,1)*IF(ISEVEN(_xlpm.s),1,-1),_xlpm.k,_xlfn.VSTACK($O1098,VALUE($F1098)&amp;($H1098+_xlpm.off)),_xlpm.r,_xlfn.XLOOKUP(_xlpm.k,Table1[Column1],Table1[Column1],""),_xlpm.h,_xlfn._xlws.FILTER(_xlpm.r,_xlpm.r&lt;&gt;"",""),IFERROR(INDEX(_xlpm.h,1),""))</f>
        <v/>
      </c>
    </row>
    <row r="1099" spans="1:16" x14ac:dyDescent="0.2">
      <c r="A1099" s="117">
        <v>1097</v>
      </c>
      <c r="B1099" s="117">
        <v>510019</v>
      </c>
      <c r="C1099" s="118" t="s">
        <v>20977</v>
      </c>
      <c r="D1099" s="118" t="s">
        <v>18508</v>
      </c>
      <c r="E1099" s="118" t="s">
        <v>20980</v>
      </c>
      <c r="F1099" s="118">
        <v>12051</v>
      </c>
      <c r="G1099" s="118" t="s">
        <v>19874</v>
      </c>
      <c r="H1099" s="121">
        <v>512271</v>
      </c>
      <c r="I1099" s="120">
        <v>46058</v>
      </c>
      <c r="J1099" s="117"/>
      <c r="K1099" s="117"/>
      <c r="L1099" s="120">
        <v>46105</v>
      </c>
      <c r="M1099" s="118" t="s">
        <v>21259</v>
      </c>
      <c r="N1099" s="120">
        <v>46105</v>
      </c>
      <c r="O1099" s="124" t="str">
        <f t="shared" si="17"/>
        <v>12051-512271</v>
      </c>
      <c r="P1099" t="str" cm="1">
        <f t="array" ref="P1099">_xlfn.LET(_xlpm.s,_xlfn.SEQUENCE(25,1,0,1),_xlpm.off,CEILING(_xlpm.s/2,1)*IF(ISEVEN(_xlpm.s),1,-1),_xlpm.k,_xlfn.VSTACK($O1099,VALUE($F1099)&amp;($H1099+_xlpm.off)),_xlpm.r,_xlfn.XLOOKUP(_xlpm.k,Table1[Column1],Table1[Column1],""),_xlpm.h,_xlfn._xlws.FILTER(_xlpm.r,_xlpm.r&lt;&gt;"",""),IFERROR(INDEX(_xlpm.h,1),""))</f>
        <v/>
      </c>
    </row>
    <row r="1100" spans="1:16" x14ac:dyDescent="0.2">
      <c r="A1100" s="117">
        <v>1098</v>
      </c>
      <c r="B1100" s="117">
        <v>510019</v>
      </c>
      <c r="C1100" s="118" t="s">
        <v>20977</v>
      </c>
      <c r="D1100" s="118" t="s">
        <v>18508</v>
      </c>
      <c r="E1100" s="118" t="s">
        <v>20987</v>
      </c>
      <c r="F1100" s="118">
        <v>101</v>
      </c>
      <c r="G1100" s="118" t="s">
        <v>19852</v>
      </c>
      <c r="H1100" s="119">
        <v>-331560</v>
      </c>
      <c r="I1100" s="120">
        <v>46086</v>
      </c>
      <c r="J1100" s="117"/>
      <c r="K1100" s="117"/>
      <c r="L1100" s="120">
        <v>46105</v>
      </c>
      <c r="M1100" s="118" t="s">
        <v>21259</v>
      </c>
      <c r="N1100" s="120">
        <v>46105</v>
      </c>
      <c r="O1100" s="124" t="str">
        <f t="shared" si="17"/>
        <v>101331560</v>
      </c>
      <c r="P1100" t="str" cm="1">
        <f t="array" ref="P1100">_xlfn.LET(_xlpm.s,_xlfn.SEQUENCE(25,1,0,1),_xlpm.off,CEILING(_xlpm.s/2,1)*IF(ISEVEN(_xlpm.s),1,-1),_xlpm.k,_xlfn.VSTACK($O1100,VALUE($F1100)&amp;($H1100+_xlpm.off)),_xlpm.r,_xlfn.XLOOKUP(_xlpm.k,Table1[Column1],Table1[Column1],""),_xlpm.h,_xlfn._xlws.FILTER(_xlpm.r,_xlpm.r&lt;&gt;"",""),IFERROR(INDEX(_xlpm.h,1),""))</f>
        <v/>
      </c>
    </row>
    <row r="1101" spans="1:16" x14ac:dyDescent="0.2">
      <c r="A1101" s="117">
        <v>1099</v>
      </c>
      <c r="B1101" s="117">
        <v>510020</v>
      </c>
      <c r="C1101" s="118" t="s">
        <v>20977</v>
      </c>
      <c r="D1101" s="118" t="s">
        <v>18508</v>
      </c>
      <c r="E1101" s="118" t="s">
        <v>20980</v>
      </c>
      <c r="F1101" s="118">
        <v>12060</v>
      </c>
      <c r="G1101" s="118" t="s">
        <v>19883</v>
      </c>
      <c r="H1101" s="121">
        <v>4157933</v>
      </c>
      <c r="I1101" s="120">
        <v>46062</v>
      </c>
      <c r="J1101" s="117"/>
      <c r="K1101" s="117"/>
      <c r="L1101" s="120">
        <v>46105</v>
      </c>
      <c r="M1101" s="118" t="s">
        <v>21259</v>
      </c>
      <c r="N1101" s="120">
        <v>46105</v>
      </c>
      <c r="O1101" s="124" t="str">
        <f t="shared" si="17"/>
        <v>12060-4157933</v>
      </c>
      <c r="P1101" t="str" cm="1">
        <f t="array" ref="P1101">_xlfn.LET(_xlpm.s,_xlfn.SEQUENCE(25,1,0,1),_xlpm.off,CEILING(_xlpm.s/2,1)*IF(ISEVEN(_xlpm.s),1,-1),_xlpm.k,_xlfn.VSTACK($O1101,VALUE($F1101)&amp;($H1101+_xlpm.off)),_xlpm.r,_xlfn.XLOOKUP(_xlpm.k,Table1[Column1],Table1[Column1],""),_xlpm.h,_xlfn._xlws.FILTER(_xlpm.r,_xlpm.r&lt;&gt;"",""),IFERROR(INDEX(_xlpm.h,1),""))</f>
        <v/>
      </c>
    </row>
    <row r="1102" spans="1:16" x14ac:dyDescent="0.2">
      <c r="A1102" s="117">
        <v>1100</v>
      </c>
      <c r="B1102" s="117">
        <v>510020</v>
      </c>
      <c r="C1102" s="118" t="s">
        <v>20977</v>
      </c>
      <c r="D1102" s="118" t="s">
        <v>18508</v>
      </c>
      <c r="E1102" s="118" t="s">
        <v>20980</v>
      </c>
      <c r="F1102" s="118">
        <v>12170</v>
      </c>
      <c r="G1102" s="118" t="s">
        <v>19901</v>
      </c>
      <c r="H1102" s="121">
        <v>1007519</v>
      </c>
      <c r="I1102" s="120">
        <v>46064</v>
      </c>
      <c r="J1102" s="117"/>
      <c r="K1102" s="117"/>
      <c r="L1102" s="120">
        <v>46105</v>
      </c>
      <c r="M1102" s="118" t="s">
        <v>21259</v>
      </c>
      <c r="N1102" s="120">
        <v>46105</v>
      </c>
      <c r="O1102" s="124" t="str">
        <f t="shared" si="17"/>
        <v>12170-1007519</v>
      </c>
      <c r="P1102" t="str" cm="1">
        <f t="array" ref="P1102">_xlfn.LET(_xlpm.s,_xlfn.SEQUENCE(25,1,0,1),_xlpm.off,CEILING(_xlpm.s/2,1)*IF(ISEVEN(_xlpm.s),1,-1),_xlpm.k,_xlfn.VSTACK($O1102,VALUE($F1102)&amp;($H1102+_xlpm.off)),_xlpm.r,_xlfn.XLOOKUP(_xlpm.k,Table1[Column1],Table1[Column1],""),_xlpm.h,_xlfn._xlws.FILTER(_xlpm.r,_xlpm.r&lt;&gt;"",""),IFERROR(INDEX(_xlpm.h,1),""))</f>
        <v/>
      </c>
    </row>
    <row r="1103" spans="1:16" x14ac:dyDescent="0.2">
      <c r="A1103" s="117">
        <v>1101</v>
      </c>
      <c r="B1103" s="117">
        <v>510020</v>
      </c>
      <c r="C1103" s="118" t="s">
        <v>20977</v>
      </c>
      <c r="D1103" s="118" t="s">
        <v>18508</v>
      </c>
      <c r="E1103" s="118" t="s">
        <v>20980</v>
      </c>
      <c r="F1103" s="118">
        <v>12171</v>
      </c>
      <c r="G1103" s="118" t="s">
        <v>19902</v>
      </c>
      <c r="H1103" s="121">
        <v>7325073</v>
      </c>
      <c r="I1103" s="120">
        <v>46064</v>
      </c>
      <c r="J1103" s="117"/>
      <c r="K1103" s="117"/>
      <c r="L1103" s="120">
        <v>46105</v>
      </c>
      <c r="M1103" s="118" t="s">
        <v>21259</v>
      </c>
      <c r="N1103" s="120">
        <v>46105</v>
      </c>
      <c r="O1103" s="124" t="str">
        <f t="shared" si="17"/>
        <v>12171-7325073</v>
      </c>
      <c r="P1103" t="str" cm="1">
        <f t="array" ref="P1103">_xlfn.LET(_xlpm.s,_xlfn.SEQUENCE(25,1,0,1),_xlpm.off,CEILING(_xlpm.s/2,1)*IF(ISEVEN(_xlpm.s),1,-1),_xlpm.k,_xlfn.VSTACK($O1103,VALUE($F1103)&amp;($H1103+_xlpm.off)),_xlpm.r,_xlfn.XLOOKUP(_xlpm.k,Table1[Column1],Table1[Column1],""),_xlpm.h,_xlfn._xlws.FILTER(_xlpm.r,_xlpm.r&lt;&gt;"",""),IFERROR(INDEX(_xlpm.h,1),""))</f>
        <v/>
      </c>
    </row>
    <row r="1104" spans="1:16" x14ac:dyDescent="0.2">
      <c r="A1104" s="117">
        <v>1102</v>
      </c>
      <c r="B1104" s="117">
        <v>510021</v>
      </c>
      <c r="C1104" s="118" t="s">
        <v>20977</v>
      </c>
      <c r="D1104" s="118" t="s">
        <v>18508</v>
      </c>
      <c r="E1104" s="118" t="s">
        <v>20980</v>
      </c>
      <c r="F1104" s="118">
        <v>13171</v>
      </c>
      <c r="G1104" s="118" t="s">
        <v>19919</v>
      </c>
      <c r="H1104" s="121">
        <v>1586115</v>
      </c>
      <c r="I1104" s="120">
        <v>46067</v>
      </c>
      <c r="J1104" s="117"/>
      <c r="K1104" s="117"/>
      <c r="L1104" s="120">
        <v>46105</v>
      </c>
      <c r="M1104" s="118" t="s">
        <v>21259</v>
      </c>
      <c r="N1104" s="120">
        <v>46105</v>
      </c>
      <c r="O1104" s="124" t="str">
        <f t="shared" si="17"/>
        <v>13171-1586115</v>
      </c>
      <c r="P1104" t="str" cm="1">
        <f t="array" ref="P1104">_xlfn.LET(_xlpm.s,_xlfn.SEQUENCE(25,1,0,1),_xlpm.off,CEILING(_xlpm.s/2,1)*IF(ISEVEN(_xlpm.s),1,-1),_xlpm.k,_xlfn.VSTACK($O1104,VALUE($F1104)&amp;($H1104+_xlpm.off)),_xlpm.r,_xlfn.XLOOKUP(_xlpm.k,Table1[Column1],Table1[Column1],""),_xlpm.h,_xlfn._xlws.FILTER(_xlpm.r,_xlpm.r&lt;&gt;"",""),IFERROR(INDEX(_xlpm.h,1),""))</f>
        <v/>
      </c>
    </row>
    <row r="1105" spans="1:16" x14ac:dyDescent="0.2">
      <c r="A1105" s="117">
        <v>1103</v>
      </c>
      <c r="B1105" s="117">
        <v>510022</v>
      </c>
      <c r="C1105" s="118" t="s">
        <v>20977</v>
      </c>
      <c r="D1105" s="118" t="s">
        <v>18508</v>
      </c>
      <c r="E1105" s="118" t="s">
        <v>20980</v>
      </c>
      <c r="F1105" s="118">
        <v>12167</v>
      </c>
      <c r="G1105" s="118" t="s">
        <v>19898</v>
      </c>
      <c r="H1105" s="121">
        <v>1007519</v>
      </c>
      <c r="I1105" s="120">
        <v>46064</v>
      </c>
      <c r="J1105" s="117"/>
      <c r="K1105" s="117"/>
      <c r="L1105" s="120">
        <v>46105</v>
      </c>
      <c r="M1105" s="118" t="s">
        <v>21259</v>
      </c>
      <c r="N1105" s="120">
        <v>46105</v>
      </c>
      <c r="O1105" s="124" t="str">
        <f t="shared" si="17"/>
        <v>12167-1007519</v>
      </c>
      <c r="P1105" t="str" cm="1">
        <f t="array" ref="P1105">_xlfn.LET(_xlpm.s,_xlfn.SEQUENCE(25,1,0,1),_xlpm.off,CEILING(_xlpm.s/2,1)*IF(ISEVEN(_xlpm.s),1,-1),_xlpm.k,_xlfn.VSTACK($O1105,VALUE($F1105)&amp;($H1105+_xlpm.off)),_xlpm.r,_xlfn.XLOOKUP(_xlpm.k,Table1[Column1],Table1[Column1],""),_xlpm.h,_xlfn._xlws.FILTER(_xlpm.r,_xlpm.r&lt;&gt;"",""),IFERROR(INDEX(_xlpm.h,1),""))</f>
        <v/>
      </c>
    </row>
    <row r="1106" spans="1:16" x14ac:dyDescent="0.2">
      <c r="A1106" s="117">
        <v>1104</v>
      </c>
      <c r="B1106" s="117">
        <v>510022</v>
      </c>
      <c r="C1106" s="118" t="s">
        <v>20977</v>
      </c>
      <c r="D1106" s="118" t="s">
        <v>18508</v>
      </c>
      <c r="E1106" s="118" t="s">
        <v>20990</v>
      </c>
      <c r="F1106" s="118">
        <v>82</v>
      </c>
      <c r="G1106" s="118" t="s">
        <v>19849</v>
      </c>
      <c r="H1106" s="119">
        <v>-512271</v>
      </c>
      <c r="I1106" s="120">
        <v>46080</v>
      </c>
      <c r="J1106" s="117"/>
      <c r="K1106" s="117"/>
      <c r="L1106" s="120">
        <v>46105</v>
      </c>
      <c r="M1106" s="118" t="s">
        <v>21259</v>
      </c>
      <c r="N1106" s="120">
        <v>46105</v>
      </c>
      <c r="O1106" s="124" t="str">
        <f t="shared" si="17"/>
        <v>82512271</v>
      </c>
      <c r="P1106" t="str" cm="1">
        <f t="array" ref="P1106">_xlfn.LET(_xlpm.s,_xlfn.SEQUENCE(25,1,0,1),_xlpm.off,CEILING(_xlpm.s/2,1)*IF(ISEVEN(_xlpm.s),1,-1),_xlpm.k,_xlfn.VSTACK($O1106,VALUE($F1106)&amp;($H1106+_xlpm.off)),_xlpm.r,_xlfn.XLOOKUP(_xlpm.k,Table1[Column1],Table1[Column1],""),_xlpm.h,_xlfn._xlws.FILTER(_xlpm.r,_xlpm.r&lt;&gt;"",""),IFERROR(INDEX(_xlpm.h,1),""))</f>
        <v/>
      </c>
    </row>
    <row r="1107" spans="1:16" x14ac:dyDescent="0.2">
      <c r="A1107" s="117">
        <v>1105</v>
      </c>
      <c r="B1107" s="117">
        <v>510022</v>
      </c>
      <c r="C1107" s="118" t="s">
        <v>20977</v>
      </c>
      <c r="D1107" s="118" t="s">
        <v>18508</v>
      </c>
      <c r="E1107" s="118" t="s">
        <v>20980</v>
      </c>
      <c r="F1107" s="118">
        <v>12168</v>
      </c>
      <c r="G1107" s="118" t="s">
        <v>19899</v>
      </c>
      <c r="H1107" s="121">
        <v>10287297</v>
      </c>
      <c r="I1107" s="120">
        <v>46064</v>
      </c>
      <c r="J1107" s="117"/>
      <c r="K1107" s="117"/>
      <c r="L1107" s="120">
        <v>46105</v>
      </c>
      <c r="M1107" s="118" t="s">
        <v>21259</v>
      </c>
      <c r="N1107" s="120">
        <v>46105</v>
      </c>
      <c r="O1107" s="124" t="str">
        <f t="shared" si="17"/>
        <v>12168-10287297</v>
      </c>
      <c r="P1107" t="str" cm="1">
        <f t="array" ref="P1107">_xlfn.LET(_xlpm.s,_xlfn.SEQUENCE(25,1,0,1),_xlpm.off,CEILING(_xlpm.s/2,1)*IF(ISEVEN(_xlpm.s),1,-1),_xlpm.k,_xlfn.VSTACK($O1107,VALUE($F1107)&amp;($H1107+_xlpm.off)),_xlpm.r,_xlfn.XLOOKUP(_xlpm.k,Table1[Column1],Table1[Column1],""),_xlpm.h,_xlfn._xlws.FILTER(_xlpm.r,_xlpm.r&lt;&gt;"",""),IFERROR(INDEX(_xlpm.h,1),""))</f>
        <v/>
      </c>
    </row>
    <row r="1108" spans="1:16" x14ac:dyDescent="0.2">
      <c r="A1108" s="117">
        <v>1106</v>
      </c>
      <c r="B1108" s="117">
        <v>510022</v>
      </c>
      <c r="C1108" s="118" t="s">
        <v>20977</v>
      </c>
      <c r="D1108" s="118" t="s">
        <v>18508</v>
      </c>
      <c r="E1108" s="118" t="s">
        <v>20980</v>
      </c>
      <c r="F1108" s="118">
        <v>12169</v>
      </c>
      <c r="G1108" s="118" t="s">
        <v>19900</v>
      </c>
      <c r="H1108" s="121">
        <v>541971</v>
      </c>
      <c r="I1108" s="120">
        <v>46064</v>
      </c>
      <c r="J1108" s="117"/>
      <c r="K1108" s="117"/>
      <c r="L1108" s="120">
        <v>46105</v>
      </c>
      <c r="M1108" s="118" t="s">
        <v>21259</v>
      </c>
      <c r="N1108" s="120">
        <v>46105</v>
      </c>
      <c r="O1108" s="124" t="str">
        <f t="shared" si="17"/>
        <v>12169-541971</v>
      </c>
      <c r="P1108" t="str" cm="1">
        <f t="array" ref="P1108">_xlfn.LET(_xlpm.s,_xlfn.SEQUENCE(25,1,0,1),_xlpm.off,CEILING(_xlpm.s/2,1)*IF(ISEVEN(_xlpm.s),1,-1),_xlpm.k,_xlfn.VSTACK($O1108,VALUE($F1108)&amp;($H1108+_xlpm.off)),_xlpm.r,_xlfn.XLOOKUP(_xlpm.k,Table1[Column1],Table1[Column1],""),_xlpm.h,_xlfn._xlws.FILTER(_xlpm.r,_xlpm.r&lt;&gt;"",""),IFERROR(INDEX(_xlpm.h,1),""))</f>
        <v/>
      </c>
    </row>
    <row r="1109" spans="1:16" x14ac:dyDescent="0.2">
      <c r="A1109" s="117">
        <v>1107</v>
      </c>
      <c r="B1109" s="117">
        <v>510023</v>
      </c>
      <c r="C1109" s="118" t="s">
        <v>20977</v>
      </c>
      <c r="D1109" s="118" t="s">
        <v>18508</v>
      </c>
      <c r="E1109" s="118" t="s">
        <v>20980</v>
      </c>
      <c r="F1109" s="118">
        <v>12059</v>
      </c>
      <c r="G1109" s="118" t="s">
        <v>19882</v>
      </c>
      <c r="H1109" s="121">
        <v>3172217</v>
      </c>
      <c r="I1109" s="120">
        <v>46061</v>
      </c>
      <c r="J1109" s="117"/>
      <c r="K1109" s="117"/>
      <c r="L1109" s="120">
        <v>46105</v>
      </c>
      <c r="M1109" s="118" t="s">
        <v>21259</v>
      </c>
      <c r="N1109" s="120">
        <v>46105</v>
      </c>
      <c r="O1109" s="124" t="str">
        <f t="shared" si="17"/>
        <v>12059-3172217</v>
      </c>
      <c r="P1109" t="str" cm="1">
        <f t="array" ref="P1109">_xlfn.LET(_xlpm.s,_xlfn.SEQUENCE(25,1,0,1),_xlpm.off,CEILING(_xlpm.s/2,1)*IF(ISEVEN(_xlpm.s),1,-1),_xlpm.k,_xlfn.VSTACK($O1109,VALUE($F1109)&amp;($H1109+_xlpm.off)),_xlpm.r,_xlfn.XLOOKUP(_xlpm.k,Table1[Column1],Table1[Column1],""),_xlpm.h,_xlfn._xlws.FILTER(_xlpm.r,_xlpm.r&lt;&gt;"",""),IFERROR(INDEX(_xlpm.h,1),""))</f>
        <v/>
      </c>
    </row>
    <row r="1110" spans="1:16" x14ac:dyDescent="0.2">
      <c r="A1110" s="117">
        <v>1108</v>
      </c>
      <c r="B1110" s="117">
        <v>510023</v>
      </c>
      <c r="C1110" s="118" t="s">
        <v>20977</v>
      </c>
      <c r="D1110" s="118" t="s">
        <v>18508</v>
      </c>
      <c r="E1110" s="118" t="s">
        <v>21104</v>
      </c>
      <c r="F1110" s="118">
        <v>31</v>
      </c>
      <c r="G1110" s="118" t="s">
        <v>19845</v>
      </c>
      <c r="H1110" s="119">
        <v>-833276</v>
      </c>
      <c r="I1110" s="120">
        <v>46095</v>
      </c>
      <c r="J1110" s="117"/>
      <c r="K1110" s="117"/>
      <c r="L1110" s="120">
        <v>46105</v>
      </c>
      <c r="M1110" s="118" t="s">
        <v>21259</v>
      </c>
      <c r="N1110" s="120">
        <v>46105</v>
      </c>
      <c r="O1110" s="124" t="str">
        <f t="shared" si="17"/>
        <v>31833276</v>
      </c>
      <c r="P1110" t="str" cm="1">
        <f t="array" ref="P1110">_xlfn.LET(_xlpm.s,_xlfn.SEQUENCE(25,1,0,1),_xlpm.off,CEILING(_xlpm.s/2,1)*IF(ISEVEN(_xlpm.s),1,-1),_xlpm.k,_xlfn.VSTACK($O1110,VALUE($F1110)&amp;($H1110+_xlpm.off)),_xlpm.r,_xlfn.XLOOKUP(_xlpm.k,Table1[Column1],Table1[Column1],""),_xlpm.h,_xlfn._xlws.FILTER(_xlpm.r,_xlpm.r&lt;&gt;"",""),IFERROR(INDEX(_xlpm.h,1),""))</f>
        <v/>
      </c>
    </row>
    <row r="1111" spans="1:16" x14ac:dyDescent="0.2">
      <c r="A1111" s="117">
        <v>1109</v>
      </c>
      <c r="B1111" s="117">
        <v>510024</v>
      </c>
      <c r="C1111" s="118" t="s">
        <v>20977</v>
      </c>
      <c r="D1111" s="118" t="s">
        <v>18508</v>
      </c>
      <c r="E1111" s="118" t="s">
        <v>20980</v>
      </c>
      <c r="F1111" s="118">
        <v>9516</v>
      </c>
      <c r="G1111" s="118" t="s">
        <v>19860</v>
      </c>
      <c r="H1111" s="121">
        <v>1519790</v>
      </c>
      <c r="I1111" s="120">
        <v>46061</v>
      </c>
      <c r="J1111" s="117"/>
      <c r="K1111" s="117"/>
      <c r="L1111" s="120">
        <v>46105</v>
      </c>
      <c r="M1111" s="118" t="s">
        <v>21259</v>
      </c>
      <c r="N1111" s="120">
        <v>46105</v>
      </c>
      <c r="O1111" s="124" t="str">
        <f t="shared" si="17"/>
        <v>9516-1519790</v>
      </c>
      <c r="P1111" t="str" cm="1">
        <f t="array" ref="P1111">_xlfn.LET(_xlpm.s,_xlfn.SEQUENCE(25,1,0,1),_xlpm.off,CEILING(_xlpm.s/2,1)*IF(ISEVEN(_xlpm.s),1,-1),_xlpm.k,_xlfn.VSTACK($O1111,VALUE($F1111)&amp;($H1111+_xlpm.off)),_xlpm.r,_xlfn.XLOOKUP(_xlpm.k,Table1[Column1],Table1[Column1],""),_xlpm.h,_xlfn._xlws.FILTER(_xlpm.r,_xlpm.r&lt;&gt;"",""),IFERROR(INDEX(_xlpm.h,1),""))</f>
        <v/>
      </c>
    </row>
    <row r="1112" spans="1:16" x14ac:dyDescent="0.2">
      <c r="A1112" s="117">
        <v>1110</v>
      </c>
      <c r="B1112" s="117">
        <v>510024</v>
      </c>
      <c r="C1112" s="118" t="s">
        <v>20977</v>
      </c>
      <c r="D1112" s="118" t="s">
        <v>18508</v>
      </c>
      <c r="E1112" s="118" t="s">
        <v>20980</v>
      </c>
      <c r="F1112" s="118">
        <v>9517</v>
      </c>
      <c r="G1112" s="118" t="s">
        <v>19861</v>
      </c>
      <c r="H1112" s="121">
        <v>512271</v>
      </c>
      <c r="I1112" s="120">
        <v>46061</v>
      </c>
      <c r="J1112" s="117"/>
      <c r="K1112" s="117"/>
      <c r="L1112" s="120">
        <v>46105</v>
      </c>
      <c r="M1112" s="118" t="s">
        <v>21259</v>
      </c>
      <c r="N1112" s="120">
        <v>46105</v>
      </c>
      <c r="O1112" s="124" t="str">
        <f t="shared" si="17"/>
        <v>9517-512271</v>
      </c>
      <c r="P1112" t="str" cm="1">
        <f t="array" ref="P1112">_xlfn.LET(_xlpm.s,_xlfn.SEQUENCE(25,1,0,1),_xlpm.off,CEILING(_xlpm.s/2,1)*IF(ISEVEN(_xlpm.s),1,-1),_xlpm.k,_xlfn.VSTACK($O1112,VALUE($F1112)&amp;($H1112+_xlpm.off)),_xlpm.r,_xlfn.XLOOKUP(_xlpm.k,Table1[Column1],Table1[Column1],""),_xlpm.h,_xlfn._xlws.FILTER(_xlpm.r,_xlpm.r&lt;&gt;"",""),IFERROR(INDEX(_xlpm.h,1),""))</f>
        <v/>
      </c>
    </row>
    <row r="1113" spans="1:16" x14ac:dyDescent="0.2">
      <c r="A1113" s="117">
        <v>1111</v>
      </c>
      <c r="B1113" s="117">
        <v>510024</v>
      </c>
      <c r="C1113" s="118" t="s">
        <v>20977</v>
      </c>
      <c r="D1113" s="118" t="s">
        <v>18508</v>
      </c>
      <c r="E1113" s="118" t="s">
        <v>20980</v>
      </c>
      <c r="F1113" s="118">
        <v>12058</v>
      </c>
      <c r="G1113" s="118" t="s">
        <v>19881</v>
      </c>
      <c r="H1113" s="121">
        <v>512271</v>
      </c>
      <c r="I1113" s="120">
        <v>46063</v>
      </c>
      <c r="J1113" s="117"/>
      <c r="K1113" s="117"/>
      <c r="L1113" s="120">
        <v>46105</v>
      </c>
      <c r="M1113" s="118" t="s">
        <v>21259</v>
      </c>
      <c r="N1113" s="120">
        <v>46105</v>
      </c>
      <c r="O1113" s="124" t="str">
        <f t="shared" si="17"/>
        <v>12058-512271</v>
      </c>
      <c r="P1113" t="str" cm="1">
        <f t="array" ref="P1113">_xlfn.LET(_xlpm.s,_xlfn.SEQUENCE(25,1,0,1),_xlpm.off,CEILING(_xlpm.s/2,1)*IF(ISEVEN(_xlpm.s),1,-1),_xlpm.k,_xlfn.VSTACK($O1113,VALUE($F1113)&amp;($H1113+_xlpm.off)),_xlpm.r,_xlfn.XLOOKUP(_xlpm.k,Table1[Column1],Table1[Column1],""),_xlpm.h,_xlfn._xlws.FILTER(_xlpm.r,_xlpm.r&lt;&gt;"",""),IFERROR(INDEX(_xlpm.h,1),""))</f>
        <v/>
      </c>
    </row>
    <row r="1114" spans="1:16" x14ac:dyDescent="0.2">
      <c r="A1114" s="117">
        <v>1112</v>
      </c>
      <c r="B1114" s="117">
        <v>510025</v>
      </c>
      <c r="C1114" s="118" t="s">
        <v>20977</v>
      </c>
      <c r="D1114" s="118" t="s">
        <v>18508</v>
      </c>
      <c r="E1114" s="118" t="s">
        <v>20980</v>
      </c>
      <c r="F1114" s="118">
        <v>12055</v>
      </c>
      <c r="G1114" s="118" t="s">
        <v>19878</v>
      </c>
      <c r="H1114" s="121">
        <v>14445243</v>
      </c>
      <c r="I1114" s="120">
        <v>46059</v>
      </c>
      <c r="J1114" s="117"/>
      <c r="K1114" s="117"/>
      <c r="L1114" s="120">
        <v>46105</v>
      </c>
      <c r="M1114" s="118" t="s">
        <v>21259</v>
      </c>
      <c r="N1114" s="120">
        <v>46105</v>
      </c>
      <c r="O1114" s="124" t="str">
        <f t="shared" si="17"/>
        <v>12055-14445243</v>
      </c>
      <c r="P1114" t="str" cm="1">
        <f t="array" ref="P1114">_xlfn.LET(_xlpm.s,_xlfn.SEQUENCE(25,1,0,1),_xlpm.off,CEILING(_xlpm.s/2,1)*IF(ISEVEN(_xlpm.s),1,-1),_xlpm.k,_xlfn.VSTACK($O1114,VALUE($F1114)&amp;($H1114+_xlpm.off)),_xlpm.r,_xlfn.XLOOKUP(_xlpm.k,Table1[Column1],Table1[Column1],""),_xlpm.h,_xlfn._xlws.FILTER(_xlpm.r,_xlpm.r&lt;&gt;"",""),IFERROR(INDEX(_xlpm.h,1),""))</f>
        <v/>
      </c>
    </row>
    <row r="1115" spans="1:16" x14ac:dyDescent="0.2">
      <c r="A1115" s="117">
        <v>1113</v>
      </c>
      <c r="B1115" s="117">
        <v>510025</v>
      </c>
      <c r="C1115" s="118" t="s">
        <v>20977</v>
      </c>
      <c r="D1115" s="118" t="s">
        <v>18508</v>
      </c>
      <c r="E1115" s="118" t="s">
        <v>20991</v>
      </c>
      <c r="F1115" s="118">
        <v>48</v>
      </c>
      <c r="G1115" s="118" t="s">
        <v>19846</v>
      </c>
      <c r="H1115" s="119">
        <v>-964276</v>
      </c>
      <c r="I1115" s="120">
        <v>46081</v>
      </c>
      <c r="J1115" s="117"/>
      <c r="K1115" s="117"/>
      <c r="L1115" s="120">
        <v>46105</v>
      </c>
      <c r="M1115" s="118" t="s">
        <v>21259</v>
      </c>
      <c r="N1115" s="120">
        <v>46105</v>
      </c>
      <c r="O1115" s="124" t="str">
        <f t="shared" si="17"/>
        <v>48964276</v>
      </c>
      <c r="P1115" t="str" cm="1">
        <f t="array" ref="P1115">_xlfn.LET(_xlpm.s,_xlfn.SEQUENCE(25,1,0,1),_xlpm.off,CEILING(_xlpm.s/2,1)*IF(ISEVEN(_xlpm.s),1,-1),_xlpm.k,_xlfn.VSTACK($O1115,VALUE($F1115)&amp;($H1115+_xlpm.off)),_xlpm.r,_xlfn.XLOOKUP(_xlpm.k,Table1[Column1],Table1[Column1],""),_xlpm.h,_xlfn._xlws.FILTER(_xlpm.r,_xlpm.r&lt;&gt;"",""),IFERROR(INDEX(_xlpm.h,1),""))</f>
        <v/>
      </c>
    </row>
    <row r="1116" spans="1:16" x14ac:dyDescent="0.2">
      <c r="A1116" s="117">
        <v>1114</v>
      </c>
      <c r="B1116" s="117">
        <v>510025</v>
      </c>
      <c r="C1116" s="118" t="s">
        <v>20977</v>
      </c>
      <c r="D1116" s="118" t="s">
        <v>18508</v>
      </c>
      <c r="E1116" s="118" t="s">
        <v>20991</v>
      </c>
      <c r="F1116" s="118">
        <v>58</v>
      </c>
      <c r="G1116" s="118" t="s">
        <v>19847</v>
      </c>
      <c r="H1116" s="119">
        <v>-1634855</v>
      </c>
      <c r="I1116" s="120">
        <v>46090</v>
      </c>
      <c r="J1116" s="117"/>
      <c r="K1116" s="117"/>
      <c r="L1116" s="120">
        <v>46105</v>
      </c>
      <c r="M1116" s="118" t="s">
        <v>21259</v>
      </c>
      <c r="N1116" s="120">
        <v>46105</v>
      </c>
      <c r="O1116" s="124" t="str">
        <f t="shared" si="17"/>
        <v>581634855</v>
      </c>
      <c r="P1116" t="str" cm="1">
        <f t="array" ref="P1116">_xlfn.LET(_xlpm.s,_xlfn.SEQUENCE(25,1,0,1),_xlpm.off,CEILING(_xlpm.s/2,1)*IF(ISEVEN(_xlpm.s),1,-1),_xlpm.k,_xlfn.VSTACK($O1116,VALUE($F1116)&amp;($H1116+_xlpm.off)),_xlpm.r,_xlfn.XLOOKUP(_xlpm.k,Table1[Column1],Table1[Column1],""),_xlpm.h,_xlfn._xlws.FILTER(_xlpm.r,_xlpm.r&lt;&gt;"",""),IFERROR(INDEX(_xlpm.h,1),""))</f>
        <v/>
      </c>
    </row>
    <row r="1117" spans="1:16" x14ac:dyDescent="0.2">
      <c r="A1117" s="117">
        <v>1115</v>
      </c>
      <c r="B1117" s="117">
        <v>510025</v>
      </c>
      <c r="C1117" s="118" t="s">
        <v>20977</v>
      </c>
      <c r="D1117" s="118" t="s">
        <v>18508</v>
      </c>
      <c r="E1117" s="118" t="s">
        <v>20991</v>
      </c>
      <c r="F1117" s="118">
        <v>59</v>
      </c>
      <c r="G1117" s="118" t="s">
        <v>19848</v>
      </c>
      <c r="H1117" s="119">
        <v>-2513576</v>
      </c>
      <c r="I1117" s="120">
        <v>46090</v>
      </c>
      <c r="J1117" s="117"/>
      <c r="K1117" s="117"/>
      <c r="L1117" s="120">
        <v>46105</v>
      </c>
      <c r="M1117" s="118" t="s">
        <v>21259</v>
      </c>
      <c r="N1117" s="120">
        <v>46105</v>
      </c>
      <c r="O1117" s="124" t="str">
        <f t="shared" si="17"/>
        <v>592513576</v>
      </c>
      <c r="P1117" t="str" cm="1">
        <f t="array" ref="P1117">_xlfn.LET(_xlpm.s,_xlfn.SEQUENCE(25,1,0,1),_xlpm.off,CEILING(_xlpm.s/2,1)*IF(ISEVEN(_xlpm.s),1,-1),_xlpm.k,_xlfn.VSTACK($O1117,VALUE($F1117)&amp;($H1117+_xlpm.off)),_xlpm.r,_xlfn.XLOOKUP(_xlpm.k,Table1[Column1],Table1[Column1],""),_xlpm.h,_xlfn._xlws.FILTER(_xlpm.r,_xlpm.r&lt;&gt;"",""),IFERROR(INDEX(_xlpm.h,1),""))</f>
        <v/>
      </c>
    </row>
    <row r="1118" spans="1:16" x14ac:dyDescent="0.2">
      <c r="A1118" s="117">
        <v>1116</v>
      </c>
      <c r="B1118" s="117">
        <v>510025</v>
      </c>
      <c r="C1118" s="118" t="s">
        <v>20977</v>
      </c>
      <c r="D1118" s="118" t="s">
        <v>18508</v>
      </c>
      <c r="E1118" s="118" t="s">
        <v>20980</v>
      </c>
      <c r="F1118" s="118">
        <v>9515</v>
      </c>
      <c r="G1118" s="118" t="s">
        <v>19859</v>
      </c>
      <c r="H1118" s="121">
        <v>25183278</v>
      </c>
      <c r="I1118" s="120">
        <v>46058</v>
      </c>
      <c r="J1118" s="117"/>
      <c r="K1118" s="117"/>
      <c r="L1118" s="120">
        <v>46105</v>
      </c>
      <c r="M1118" s="118" t="s">
        <v>21259</v>
      </c>
      <c r="N1118" s="120">
        <v>46105</v>
      </c>
      <c r="O1118" s="124" t="str">
        <f t="shared" si="17"/>
        <v>9515-25183278</v>
      </c>
      <c r="P1118" t="str" cm="1">
        <f t="array" ref="P1118">_xlfn.LET(_xlpm.s,_xlfn.SEQUENCE(25,1,0,1),_xlpm.off,CEILING(_xlpm.s/2,1)*IF(ISEVEN(_xlpm.s),1,-1),_xlpm.k,_xlfn.VSTACK($O1118,VALUE($F1118)&amp;($H1118+_xlpm.off)),_xlpm.r,_xlfn.XLOOKUP(_xlpm.k,Table1[Column1],Table1[Column1],""),_xlpm.h,_xlfn._xlws.FILTER(_xlpm.r,_xlpm.r&lt;&gt;"",""),IFERROR(INDEX(_xlpm.h,1),""))</f>
        <v/>
      </c>
    </row>
    <row r="1119" spans="1:16" x14ac:dyDescent="0.2">
      <c r="A1119" s="117">
        <v>1117</v>
      </c>
      <c r="B1119" s="117">
        <v>510026</v>
      </c>
      <c r="C1119" s="118" t="s">
        <v>20977</v>
      </c>
      <c r="D1119" s="118" t="s">
        <v>18508</v>
      </c>
      <c r="E1119" s="118" t="s">
        <v>20980</v>
      </c>
      <c r="F1119" s="118">
        <v>12068</v>
      </c>
      <c r="G1119" s="118" t="s">
        <v>19891</v>
      </c>
      <c r="H1119" s="121">
        <v>11167835</v>
      </c>
      <c r="I1119" s="120">
        <v>46064</v>
      </c>
      <c r="J1119" s="117"/>
      <c r="K1119" s="117"/>
      <c r="L1119" s="120">
        <v>46105</v>
      </c>
      <c r="M1119" s="118" t="s">
        <v>21259</v>
      </c>
      <c r="N1119" s="120">
        <v>46105</v>
      </c>
      <c r="O1119" s="124" t="str">
        <f t="shared" si="17"/>
        <v>12068-11167835</v>
      </c>
      <c r="P1119" t="str" cm="1">
        <f t="array" ref="P1119">_xlfn.LET(_xlpm.s,_xlfn.SEQUENCE(25,1,0,1),_xlpm.off,CEILING(_xlpm.s/2,1)*IF(ISEVEN(_xlpm.s),1,-1),_xlpm.k,_xlfn.VSTACK($O1119,VALUE($F1119)&amp;($H1119+_xlpm.off)),_xlpm.r,_xlfn.XLOOKUP(_xlpm.k,Table1[Column1],Table1[Column1],""),_xlpm.h,_xlfn._xlws.FILTER(_xlpm.r,_xlpm.r&lt;&gt;"",""),IFERROR(INDEX(_xlpm.h,1),""))</f>
        <v/>
      </c>
    </row>
    <row r="1120" spans="1:16" x14ac:dyDescent="0.2">
      <c r="A1120" s="117">
        <v>1118</v>
      </c>
      <c r="B1120" s="117">
        <v>510026</v>
      </c>
      <c r="C1120" s="118" t="s">
        <v>20977</v>
      </c>
      <c r="D1120" s="118" t="s">
        <v>18508</v>
      </c>
      <c r="E1120" s="118" t="s">
        <v>20980</v>
      </c>
      <c r="F1120" s="118">
        <v>9677</v>
      </c>
      <c r="G1120" s="118" t="s">
        <v>19866</v>
      </c>
      <c r="H1120" s="121">
        <v>11971652</v>
      </c>
      <c r="I1120" s="120">
        <v>46058</v>
      </c>
      <c r="J1120" s="117"/>
      <c r="K1120" s="117"/>
      <c r="L1120" s="120">
        <v>46105</v>
      </c>
      <c r="M1120" s="118" t="s">
        <v>21259</v>
      </c>
      <c r="N1120" s="120">
        <v>46105</v>
      </c>
      <c r="O1120" s="124" t="str">
        <f t="shared" si="17"/>
        <v>9677-11971652</v>
      </c>
      <c r="P1120" t="str" cm="1">
        <f t="array" ref="P1120">_xlfn.LET(_xlpm.s,_xlfn.SEQUENCE(25,1,0,1),_xlpm.off,CEILING(_xlpm.s/2,1)*IF(ISEVEN(_xlpm.s),1,-1),_xlpm.k,_xlfn.VSTACK($O1120,VALUE($F1120)&amp;($H1120+_xlpm.off)),_xlpm.r,_xlfn.XLOOKUP(_xlpm.k,Table1[Column1],Table1[Column1],""),_xlpm.h,_xlfn._xlws.FILTER(_xlpm.r,_xlpm.r&lt;&gt;"",""),IFERROR(INDEX(_xlpm.h,1),""))</f>
        <v/>
      </c>
    </row>
    <row r="1121" spans="1:16" x14ac:dyDescent="0.2">
      <c r="A1121" s="117">
        <v>1119</v>
      </c>
      <c r="B1121" s="117">
        <v>510026</v>
      </c>
      <c r="C1121" s="118" t="s">
        <v>20977</v>
      </c>
      <c r="D1121" s="118" t="s">
        <v>18508</v>
      </c>
      <c r="E1121" s="118" t="s">
        <v>20980</v>
      </c>
      <c r="F1121" s="118">
        <v>14776</v>
      </c>
      <c r="G1121" s="118" t="s">
        <v>19926</v>
      </c>
      <c r="H1121" s="121">
        <v>10122638</v>
      </c>
      <c r="I1121" s="120">
        <v>46066</v>
      </c>
      <c r="J1121" s="117"/>
      <c r="K1121" s="117"/>
      <c r="L1121" s="120">
        <v>46105</v>
      </c>
      <c r="M1121" s="118" t="s">
        <v>21259</v>
      </c>
      <c r="N1121" s="120">
        <v>46105</v>
      </c>
      <c r="O1121" s="124" t="str">
        <f t="shared" si="17"/>
        <v>14776-10122638</v>
      </c>
      <c r="P1121" t="str" cm="1">
        <f t="array" ref="P1121">_xlfn.LET(_xlpm.s,_xlfn.SEQUENCE(25,1,0,1),_xlpm.off,CEILING(_xlpm.s/2,1)*IF(ISEVEN(_xlpm.s),1,-1),_xlpm.k,_xlfn.VSTACK($O1121,VALUE($F1121)&amp;($H1121+_xlpm.off)),_xlpm.r,_xlfn.XLOOKUP(_xlpm.k,Table1[Column1],Table1[Column1],""),_xlpm.h,_xlfn._xlws.FILTER(_xlpm.r,_xlpm.r&lt;&gt;"",""),IFERROR(INDEX(_xlpm.h,1),""))</f>
        <v/>
      </c>
    </row>
    <row r="1122" spans="1:16" x14ac:dyDescent="0.2">
      <c r="A1122" s="117">
        <v>1120</v>
      </c>
      <c r="B1122" s="117">
        <v>510026</v>
      </c>
      <c r="C1122" s="118" t="s">
        <v>20977</v>
      </c>
      <c r="D1122" s="118" t="s">
        <v>18508</v>
      </c>
      <c r="E1122" s="118" t="s">
        <v>20980</v>
      </c>
      <c r="F1122" s="118">
        <v>12105</v>
      </c>
      <c r="G1122" s="118" t="s">
        <v>19895</v>
      </c>
      <c r="H1122" s="121">
        <v>30949992</v>
      </c>
      <c r="I1122" s="120">
        <v>46060</v>
      </c>
      <c r="J1122" s="117"/>
      <c r="K1122" s="117"/>
      <c r="L1122" s="120">
        <v>46105</v>
      </c>
      <c r="M1122" s="118" t="s">
        <v>21259</v>
      </c>
      <c r="N1122" s="120">
        <v>46105</v>
      </c>
      <c r="O1122" s="124" t="str">
        <f t="shared" si="17"/>
        <v>12105-30949992</v>
      </c>
      <c r="P1122" t="str" cm="1">
        <f t="array" ref="P1122">_xlfn.LET(_xlpm.s,_xlfn.SEQUENCE(25,1,0,1),_xlpm.off,CEILING(_xlpm.s/2,1)*IF(ISEVEN(_xlpm.s),1,-1),_xlpm.k,_xlfn.VSTACK($O1122,VALUE($F1122)&amp;($H1122+_xlpm.off)),_xlpm.r,_xlfn.XLOOKUP(_xlpm.k,Table1[Column1],Table1[Column1],""),_xlpm.h,_xlfn._xlws.FILTER(_xlpm.r,_xlpm.r&lt;&gt;"",""),IFERROR(INDEX(_xlpm.h,1),""))</f>
        <v/>
      </c>
    </row>
    <row r="1123" spans="1:16" x14ac:dyDescent="0.2">
      <c r="A1123" s="117">
        <v>1121</v>
      </c>
      <c r="B1123" s="117">
        <v>510026</v>
      </c>
      <c r="C1123" s="118" t="s">
        <v>20977</v>
      </c>
      <c r="D1123" s="118" t="s">
        <v>18508</v>
      </c>
      <c r="E1123" s="118" t="s">
        <v>20980</v>
      </c>
      <c r="F1123" s="118">
        <v>12067</v>
      </c>
      <c r="G1123" s="118" t="s">
        <v>19890</v>
      </c>
      <c r="H1123" s="121">
        <v>5122710</v>
      </c>
      <c r="I1123" s="120">
        <v>46064</v>
      </c>
      <c r="J1123" s="117"/>
      <c r="K1123" s="117"/>
      <c r="L1123" s="120">
        <v>46105</v>
      </c>
      <c r="M1123" s="118" t="s">
        <v>21259</v>
      </c>
      <c r="N1123" s="120">
        <v>46105</v>
      </c>
      <c r="O1123" s="124" t="str">
        <f t="shared" si="17"/>
        <v>12067-5122710</v>
      </c>
      <c r="P1123" t="str" cm="1">
        <f t="array" ref="P1123">_xlfn.LET(_xlpm.s,_xlfn.SEQUENCE(25,1,0,1),_xlpm.off,CEILING(_xlpm.s/2,1)*IF(ISEVEN(_xlpm.s),1,-1),_xlpm.k,_xlfn.VSTACK($O1123,VALUE($F1123)&amp;($H1123+_xlpm.off)),_xlpm.r,_xlfn.XLOOKUP(_xlpm.k,Table1[Column1],Table1[Column1],""),_xlpm.h,_xlfn._xlws.FILTER(_xlpm.r,_xlpm.r&lt;&gt;"",""),IFERROR(INDEX(_xlpm.h,1),""))</f>
        <v/>
      </c>
    </row>
    <row r="1124" spans="1:16" x14ac:dyDescent="0.2">
      <c r="A1124" s="117">
        <v>1122</v>
      </c>
      <c r="B1124" s="117">
        <v>510027</v>
      </c>
      <c r="C1124" s="118" t="s">
        <v>20977</v>
      </c>
      <c r="D1124" s="118" t="s">
        <v>18508</v>
      </c>
      <c r="E1124" s="118" t="s">
        <v>20980</v>
      </c>
      <c r="F1124" s="118">
        <v>12056</v>
      </c>
      <c r="G1124" s="118" t="s">
        <v>19879</v>
      </c>
      <c r="H1124" s="121">
        <v>36294966</v>
      </c>
      <c r="I1124" s="120">
        <v>46061</v>
      </c>
      <c r="J1124" s="117"/>
      <c r="K1124" s="117"/>
      <c r="L1124" s="120">
        <v>46105</v>
      </c>
      <c r="M1124" s="118" t="s">
        <v>21259</v>
      </c>
      <c r="N1124" s="120">
        <v>46105</v>
      </c>
      <c r="O1124" s="124" t="str">
        <f t="shared" ref="O1124:O1187" si="18">VALUE(F1124)&amp;-H1124</f>
        <v>12056-36294966</v>
      </c>
      <c r="P1124" t="str" cm="1">
        <f t="array" ref="P1124">_xlfn.LET(_xlpm.s,_xlfn.SEQUENCE(25,1,0,1),_xlpm.off,CEILING(_xlpm.s/2,1)*IF(ISEVEN(_xlpm.s),1,-1),_xlpm.k,_xlfn.VSTACK($O1124,VALUE($F1124)&amp;($H1124+_xlpm.off)),_xlpm.r,_xlfn.XLOOKUP(_xlpm.k,Table1[Column1],Table1[Column1],""),_xlpm.h,_xlfn._xlws.FILTER(_xlpm.r,_xlpm.r&lt;&gt;"",""),IFERROR(INDEX(_xlpm.h,1),""))</f>
        <v/>
      </c>
    </row>
    <row r="1125" spans="1:16" x14ac:dyDescent="0.2">
      <c r="A1125" s="117">
        <v>1123</v>
      </c>
      <c r="B1125" s="117">
        <v>510027</v>
      </c>
      <c r="C1125" s="118" t="s">
        <v>20977</v>
      </c>
      <c r="D1125" s="118" t="s">
        <v>18508</v>
      </c>
      <c r="E1125" s="118" t="s">
        <v>20980</v>
      </c>
      <c r="F1125" s="118">
        <v>12057</v>
      </c>
      <c r="G1125" s="118" t="s">
        <v>19880</v>
      </c>
      <c r="H1125" s="121">
        <v>10792130</v>
      </c>
      <c r="I1125" s="120">
        <v>46060</v>
      </c>
      <c r="J1125" s="117"/>
      <c r="K1125" s="117"/>
      <c r="L1125" s="120">
        <v>46105</v>
      </c>
      <c r="M1125" s="118" t="s">
        <v>21259</v>
      </c>
      <c r="N1125" s="120">
        <v>46105</v>
      </c>
      <c r="O1125" s="124" t="str">
        <f t="shared" si="18"/>
        <v>12057-10792130</v>
      </c>
      <c r="P1125" t="str" cm="1">
        <f t="array" ref="P1125">_xlfn.LET(_xlpm.s,_xlfn.SEQUENCE(25,1,0,1),_xlpm.off,CEILING(_xlpm.s/2,1)*IF(ISEVEN(_xlpm.s),1,-1),_xlpm.k,_xlfn.VSTACK($O1125,VALUE($F1125)&amp;($H1125+_xlpm.off)),_xlpm.r,_xlfn.XLOOKUP(_xlpm.k,Table1[Column1],Table1[Column1],""),_xlpm.h,_xlfn._xlws.FILTER(_xlpm.r,_xlpm.r&lt;&gt;"",""),IFERROR(INDEX(_xlpm.h,1),""))</f>
        <v/>
      </c>
    </row>
    <row r="1126" spans="1:16" x14ac:dyDescent="0.2">
      <c r="A1126" s="117">
        <v>1124</v>
      </c>
      <c r="B1126" s="117">
        <v>510028</v>
      </c>
      <c r="C1126" s="118" t="s">
        <v>20977</v>
      </c>
      <c r="D1126" s="118" t="s">
        <v>18508</v>
      </c>
      <c r="E1126" s="118" t="s">
        <v>20994</v>
      </c>
      <c r="F1126" s="118">
        <v>100</v>
      </c>
      <c r="G1126" s="118" t="s">
        <v>19851</v>
      </c>
      <c r="H1126" s="119">
        <v>-548100</v>
      </c>
      <c r="I1126" s="120">
        <v>46079</v>
      </c>
      <c r="J1126" s="117"/>
      <c r="K1126" s="117"/>
      <c r="L1126" s="120">
        <v>46105</v>
      </c>
      <c r="M1126" s="118" t="s">
        <v>21259</v>
      </c>
      <c r="N1126" s="120">
        <v>46105</v>
      </c>
      <c r="O1126" s="124" t="str">
        <f t="shared" si="18"/>
        <v>100548100</v>
      </c>
      <c r="P1126" t="str" cm="1">
        <f t="array" ref="P1126">_xlfn.LET(_xlpm.s,_xlfn.SEQUENCE(25,1,0,1),_xlpm.off,CEILING(_xlpm.s/2,1)*IF(ISEVEN(_xlpm.s),1,-1),_xlpm.k,_xlfn.VSTACK($O1126,VALUE($F1126)&amp;($H1126+_xlpm.off)),_xlpm.r,_xlfn.XLOOKUP(_xlpm.k,Table1[Column1],Table1[Column1],""),_xlpm.h,_xlfn._xlws.FILTER(_xlpm.r,_xlpm.r&lt;&gt;"",""),IFERROR(INDEX(_xlpm.h,1),""))</f>
        <v/>
      </c>
    </row>
    <row r="1127" spans="1:16" x14ac:dyDescent="0.2">
      <c r="A1127" s="117">
        <v>1125</v>
      </c>
      <c r="B1127" s="117">
        <v>510028</v>
      </c>
      <c r="C1127" s="118" t="s">
        <v>20977</v>
      </c>
      <c r="D1127" s="118" t="s">
        <v>18508</v>
      </c>
      <c r="E1127" s="118" t="s">
        <v>20980</v>
      </c>
      <c r="F1127" s="118">
        <v>12054</v>
      </c>
      <c r="G1127" s="118" t="s">
        <v>19877</v>
      </c>
      <c r="H1127" s="121">
        <v>7453323</v>
      </c>
      <c r="I1127" s="120">
        <v>46061</v>
      </c>
      <c r="J1127" s="117"/>
      <c r="K1127" s="117"/>
      <c r="L1127" s="120">
        <v>46105</v>
      </c>
      <c r="M1127" s="118" t="s">
        <v>21259</v>
      </c>
      <c r="N1127" s="120">
        <v>46105</v>
      </c>
      <c r="O1127" s="124" t="str">
        <f t="shared" si="18"/>
        <v>12054-7453323</v>
      </c>
      <c r="P1127" t="str" cm="1">
        <f t="array" ref="P1127">_xlfn.LET(_xlpm.s,_xlfn.SEQUENCE(25,1,0,1),_xlpm.off,CEILING(_xlpm.s/2,1)*IF(ISEVEN(_xlpm.s),1,-1),_xlpm.k,_xlfn.VSTACK($O1127,VALUE($F1127)&amp;($H1127+_xlpm.off)),_xlpm.r,_xlfn.XLOOKUP(_xlpm.k,Table1[Column1],Table1[Column1],""),_xlpm.h,_xlfn._xlws.FILTER(_xlpm.r,_xlpm.r&lt;&gt;"",""),IFERROR(INDEX(_xlpm.h,1),""))</f>
        <v/>
      </c>
    </row>
    <row r="1128" spans="1:16" x14ac:dyDescent="0.2">
      <c r="A1128" s="117">
        <v>1126</v>
      </c>
      <c r="B1128" s="117">
        <v>510028</v>
      </c>
      <c r="C1128" s="118" t="s">
        <v>20977</v>
      </c>
      <c r="D1128" s="118" t="s">
        <v>18508</v>
      </c>
      <c r="E1128" s="118" t="s">
        <v>20980</v>
      </c>
      <c r="F1128" s="118">
        <v>12166</v>
      </c>
      <c r="G1128" s="118" t="s">
        <v>19897</v>
      </c>
      <c r="H1128" s="121">
        <v>1987200</v>
      </c>
      <c r="I1128" s="120">
        <v>46065</v>
      </c>
      <c r="J1128" s="117"/>
      <c r="K1128" s="117"/>
      <c r="L1128" s="120">
        <v>46105</v>
      </c>
      <c r="M1128" s="118" t="s">
        <v>21259</v>
      </c>
      <c r="N1128" s="120">
        <v>46105</v>
      </c>
      <c r="O1128" s="124" t="str">
        <f t="shared" si="18"/>
        <v>12166-1987200</v>
      </c>
      <c r="P1128" t="str" cm="1">
        <f t="array" ref="P1128">_xlfn.LET(_xlpm.s,_xlfn.SEQUENCE(25,1,0,1),_xlpm.off,CEILING(_xlpm.s/2,1)*IF(ISEVEN(_xlpm.s),1,-1),_xlpm.k,_xlfn.VSTACK($O1128,VALUE($F1128)&amp;($H1128+_xlpm.off)),_xlpm.r,_xlfn.XLOOKUP(_xlpm.k,Table1[Column1],Table1[Column1],""),_xlpm.h,_xlfn._xlws.FILTER(_xlpm.r,_xlpm.r&lt;&gt;"",""),IFERROR(INDEX(_xlpm.h,1),""))</f>
        <v/>
      </c>
    </row>
    <row r="1129" spans="1:16" x14ac:dyDescent="0.2">
      <c r="A1129" s="117">
        <v>1127</v>
      </c>
      <c r="B1129" s="117">
        <v>510028</v>
      </c>
      <c r="C1129" s="118" t="s">
        <v>20977</v>
      </c>
      <c r="D1129" s="118" t="s">
        <v>18508</v>
      </c>
      <c r="E1129" s="118" t="s">
        <v>20980</v>
      </c>
      <c r="F1129" s="118">
        <v>12053</v>
      </c>
      <c r="G1129" s="118" t="s">
        <v>19876</v>
      </c>
      <c r="H1129" s="121">
        <v>4633592</v>
      </c>
      <c r="I1129" s="120">
        <v>46061</v>
      </c>
      <c r="J1129" s="117"/>
      <c r="K1129" s="117"/>
      <c r="L1129" s="120">
        <v>46105</v>
      </c>
      <c r="M1129" s="118" t="s">
        <v>21259</v>
      </c>
      <c r="N1129" s="120">
        <v>46105</v>
      </c>
      <c r="O1129" s="124" t="str">
        <f t="shared" si="18"/>
        <v>12053-4633592</v>
      </c>
      <c r="P1129" t="str" cm="1">
        <f t="array" ref="P1129">_xlfn.LET(_xlpm.s,_xlfn.SEQUENCE(25,1,0,1),_xlpm.off,CEILING(_xlpm.s/2,1)*IF(ISEVEN(_xlpm.s),1,-1),_xlpm.k,_xlfn.VSTACK($O1129,VALUE($F1129)&amp;($H1129+_xlpm.off)),_xlpm.r,_xlfn.XLOOKUP(_xlpm.k,Table1[Column1],Table1[Column1],""),_xlpm.h,_xlfn._xlws.FILTER(_xlpm.r,_xlpm.r&lt;&gt;"",""),IFERROR(INDEX(_xlpm.h,1),""))</f>
        <v/>
      </c>
    </row>
    <row r="1130" spans="1:16" x14ac:dyDescent="0.2">
      <c r="A1130" s="117">
        <v>1128</v>
      </c>
      <c r="B1130" s="117">
        <v>510050</v>
      </c>
      <c r="C1130" s="118" t="s">
        <v>20977</v>
      </c>
      <c r="D1130" s="118" t="s">
        <v>18508</v>
      </c>
      <c r="E1130" s="118" t="s">
        <v>20980</v>
      </c>
      <c r="F1130" s="118">
        <v>12179</v>
      </c>
      <c r="G1130" s="118" t="s">
        <v>19910</v>
      </c>
      <c r="H1130" s="121">
        <v>758768</v>
      </c>
      <c r="I1130" s="120">
        <v>46060</v>
      </c>
      <c r="J1130" s="117"/>
      <c r="K1130" s="117"/>
      <c r="L1130" s="120">
        <v>46105</v>
      </c>
      <c r="M1130" s="118" t="s">
        <v>21259</v>
      </c>
      <c r="N1130" s="120">
        <v>46105</v>
      </c>
      <c r="O1130" s="124" t="str">
        <f t="shared" si="18"/>
        <v>12179-758768</v>
      </c>
      <c r="P1130" t="str" cm="1">
        <f t="array" ref="P1130">_xlfn.LET(_xlpm.s,_xlfn.SEQUENCE(25,1,0,1),_xlpm.off,CEILING(_xlpm.s/2,1)*IF(ISEVEN(_xlpm.s),1,-1),_xlpm.k,_xlfn.VSTACK($O1130,VALUE($F1130)&amp;($H1130+_xlpm.off)),_xlpm.r,_xlfn.XLOOKUP(_xlpm.k,Table1[Column1],Table1[Column1],""),_xlpm.h,_xlfn._xlws.FILTER(_xlpm.r,_xlpm.r&lt;&gt;"",""),IFERROR(INDEX(_xlpm.h,1),""))</f>
        <v/>
      </c>
    </row>
    <row r="1131" spans="1:16" x14ac:dyDescent="0.2">
      <c r="A1131" s="117">
        <v>1129</v>
      </c>
      <c r="B1131" s="117">
        <v>510050</v>
      </c>
      <c r="C1131" s="118" t="s">
        <v>20977</v>
      </c>
      <c r="D1131" s="118" t="s">
        <v>18508</v>
      </c>
      <c r="E1131" s="118" t="s">
        <v>20980</v>
      </c>
      <c r="F1131" s="118">
        <v>12180</v>
      </c>
      <c r="G1131" s="118" t="s">
        <v>19911</v>
      </c>
      <c r="H1131" s="121">
        <v>1259402</v>
      </c>
      <c r="I1131" s="120">
        <v>46060</v>
      </c>
      <c r="J1131" s="117"/>
      <c r="K1131" s="117"/>
      <c r="L1131" s="120">
        <v>46105</v>
      </c>
      <c r="M1131" s="118" t="s">
        <v>21259</v>
      </c>
      <c r="N1131" s="120">
        <v>46105</v>
      </c>
      <c r="O1131" s="124" t="str">
        <f t="shared" si="18"/>
        <v>12180-1259402</v>
      </c>
      <c r="P1131" t="str" cm="1">
        <f t="array" ref="P1131">_xlfn.LET(_xlpm.s,_xlfn.SEQUENCE(25,1,0,1),_xlpm.off,CEILING(_xlpm.s/2,1)*IF(ISEVEN(_xlpm.s),1,-1),_xlpm.k,_xlfn.VSTACK($O1131,VALUE($F1131)&amp;($H1131+_xlpm.off)),_xlpm.r,_xlfn.XLOOKUP(_xlpm.k,Table1[Column1],Table1[Column1],""),_xlpm.h,_xlfn._xlws.FILTER(_xlpm.r,_xlpm.r&lt;&gt;"",""),IFERROR(INDEX(_xlpm.h,1),""))</f>
        <v/>
      </c>
    </row>
    <row r="1132" spans="1:16" x14ac:dyDescent="0.2">
      <c r="A1132" s="117">
        <v>1130</v>
      </c>
      <c r="B1132" s="117">
        <v>570010</v>
      </c>
      <c r="C1132" s="118" t="s">
        <v>20977</v>
      </c>
      <c r="D1132" s="118" t="s">
        <v>18508</v>
      </c>
      <c r="E1132" s="118" t="s">
        <v>20980</v>
      </c>
      <c r="F1132" s="118">
        <v>13170</v>
      </c>
      <c r="G1132" s="118" t="s">
        <v>19918</v>
      </c>
      <c r="H1132" s="121">
        <v>48163140</v>
      </c>
      <c r="I1132" s="120">
        <v>46069</v>
      </c>
      <c r="J1132" s="117"/>
      <c r="K1132" s="117"/>
      <c r="L1132" s="120">
        <v>46105</v>
      </c>
      <c r="M1132" s="118" t="s">
        <v>21259</v>
      </c>
      <c r="N1132" s="120">
        <v>46105</v>
      </c>
      <c r="O1132" s="124" t="str">
        <f t="shared" si="18"/>
        <v>13170-48163140</v>
      </c>
      <c r="P1132" t="str" cm="1">
        <f t="array" ref="P1132">_xlfn.LET(_xlpm.s,_xlfn.SEQUENCE(25,1,0,1),_xlpm.off,CEILING(_xlpm.s/2,1)*IF(ISEVEN(_xlpm.s),1,-1),_xlpm.k,_xlfn.VSTACK($O1132,VALUE($F1132)&amp;($H1132+_xlpm.off)),_xlpm.r,_xlfn.XLOOKUP(_xlpm.k,Table1[Column1],Table1[Column1],""),_xlpm.h,_xlfn._xlws.FILTER(_xlpm.r,_xlpm.r&lt;&gt;"",""),IFERROR(INDEX(_xlpm.h,1),""))</f>
        <v/>
      </c>
    </row>
    <row r="1133" spans="1:16" x14ac:dyDescent="0.2">
      <c r="A1133" s="117">
        <v>1131</v>
      </c>
      <c r="B1133" s="117">
        <v>570010</v>
      </c>
      <c r="C1133" s="118" t="s">
        <v>20977</v>
      </c>
      <c r="D1133" s="118" t="s">
        <v>18508</v>
      </c>
      <c r="E1133" s="118" t="s">
        <v>20980</v>
      </c>
      <c r="F1133" s="118">
        <v>12165</v>
      </c>
      <c r="G1133" s="118" t="s">
        <v>19896</v>
      </c>
      <c r="H1133" s="121">
        <v>1586115</v>
      </c>
      <c r="I1133" s="120">
        <v>46065</v>
      </c>
      <c r="J1133" s="117"/>
      <c r="K1133" s="117"/>
      <c r="L1133" s="120">
        <v>46105</v>
      </c>
      <c r="M1133" s="118" t="s">
        <v>21259</v>
      </c>
      <c r="N1133" s="120">
        <v>46105</v>
      </c>
      <c r="O1133" s="124" t="str">
        <f t="shared" si="18"/>
        <v>12165-1586115</v>
      </c>
      <c r="P1133" t="str" cm="1">
        <f t="array" ref="P1133">_xlfn.LET(_xlpm.s,_xlfn.SEQUENCE(25,1,0,1),_xlpm.off,CEILING(_xlpm.s/2,1)*IF(ISEVEN(_xlpm.s),1,-1),_xlpm.k,_xlfn.VSTACK($O1133,VALUE($F1133)&amp;($H1133+_xlpm.off)),_xlpm.r,_xlfn.XLOOKUP(_xlpm.k,Table1[Column1],Table1[Column1],""),_xlpm.h,_xlfn._xlws.FILTER(_xlpm.r,_xlpm.r&lt;&gt;"",""),IFERROR(INDEX(_xlpm.h,1),""))</f>
        <v/>
      </c>
    </row>
    <row r="1134" spans="1:16" x14ac:dyDescent="0.2">
      <c r="A1134" s="117">
        <v>979</v>
      </c>
      <c r="B1134" s="117">
        <v>510010</v>
      </c>
      <c r="C1134" s="118" t="s">
        <v>20977</v>
      </c>
      <c r="D1134" s="118" t="s">
        <v>18508</v>
      </c>
      <c r="E1134" s="118"/>
      <c r="F1134" s="118">
        <v>34950</v>
      </c>
      <c r="G1134" s="118" t="s">
        <v>20817</v>
      </c>
      <c r="H1134" s="119">
        <v>-1152524</v>
      </c>
      <c r="I1134" s="120">
        <v>46176</v>
      </c>
      <c r="J1134" s="117"/>
      <c r="K1134" s="117"/>
      <c r="L1134" s="120">
        <v>46197</v>
      </c>
      <c r="M1134" s="118" t="s">
        <v>21258</v>
      </c>
      <c r="N1134" s="120">
        <v>46197</v>
      </c>
      <c r="O1134" s="124" t="str">
        <f t="shared" si="18"/>
        <v>349501152524</v>
      </c>
      <c r="P1134" t="str" cm="1">
        <f t="array" ref="P1134">_xlfn.LET(_xlpm.s,_xlfn.SEQUENCE(25,1,0,1),_xlpm.off,CEILING(_xlpm.s/2,1)*IF(ISEVEN(_xlpm.s),1,-1),_xlpm.k,_xlfn.VSTACK($O1134,VALUE($F1134)&amp;($H1134+_xlpm.off)),_xlpm.r,_xlfn.XLOOKUP(_xlpm.k,Table1[Column1],Table1[Column1],""),_xlpm.h,_xlfn._xlws.FILTER(_xlpm.r,_xlpm.r&lt;&gt;"",""),IFERROR(INDEX(_xlpm.h,1),""))</f>
        <v/>
      </c>
    </row>
    <row r="1135" spans="1:16" x14ac:dyDescent="0.2">
      <c r="A1135" s="117">
        <v>980</v>
      </c>
      <c r="B1135" s="117">
        <v>510010</v>
      </c>
      <c r="C1135" s="118" t="s">
        <v>20977</v>
      </c>
      <c r="D1135" s="118" t="s">
        <v>18508</v>
      </c>
      <c r="E1135" s="118"/>
      <c r="F1135" s="118">
        <v>34949</v>
      </c>
      <c r="G1135" s="118" t="s">
        <v>20818</v>
      </c>
      <c r="H1135" s="119">
        <v>-4610099</v>
      </c>
      <c r="I1135" s="120">
        <v>46176</v>
      </c>
      <c r="J1135" s="117"/>
      <c r="K1135" s="117"/>
      <c r="L1135" s="120">
        <v>46197</v>
      </c>
      <c r="M1135" s="118" t="s">
        <v>21258</v>
      </c>
      <c r="N1135" s="120">
        <v>46197</v>
      </c>
      <c r="O1135" s="124" t="str">
        <f t="shared" si="18"/>
        <v>349494610099</v>
      </c>
      <c r="P1135" t="str" cm="1">
        <f t="array" ref="P1135">_xlfn.LET(_xlpm.s,_xlfn.SEQUENCE(25,1,0,1),_xlpm.off,CEILING(_xlpm.s/2,1)*IF(ISEVEN(_xlpm.s),1,-1),_xlpm.k,_xlfn.VSTACK($O1135,VALUE($F1135)&amp;($H1135+_xlpm.off)),_xlpm.r,_xlfn.XLOOKUP(_xlpm.k,Table1[Column1],Table1[Column1],""),_xlpm.h,_xlfn._xlws.FILTER(_xlpm.r,_xlpm.r&lt;&gt;"",""),IFERROR(INDEX(_xlpm.h,1),""))</f>
        <v/>
      </c>
    </row>
    <row r="1136" spans="1:16" x14ac:dyDescent="0.2">
      <c r="A1136" s="117">
        <v>981</v>
      </c>
      <c r="B1136" s="117">
        <v>510010</v>
      </c>
      <c r="C1136" s="118" t="s">
        <v>20977</v>
      </c>
      <c r="D1136" s="118" t="s">
        <v>18508</v>
      </c>
      <c r="E1136" s="118"/>
      <c r="F1136" s="118">
        <v>34930</v>
      </c>
      <c r="G1136" s="118" t="s">
        <v>20819</v>
      </c>
      <c r="H1136" s="119">
        <v>-5301613</v>
      </c>
      <c r="I1136" s="120">
        <v>46176</v>
      </c>
      <c r="J1136" s="117"/>
      <c r="K1136" s="117"/>
      <c r="L1136" s="120">
        <v>46197</v>
      </c>
      <c r="M1136" s="118" t="s">
        <v>21258</v>
      </c>
      <c r="N1136" s="120">
        <v>46197</v>
      </c>
      <c r="O1136" s="124" t="str">
        <f t="shared" si="18"/>
        <v>349305301613</v>
      </c>
      <c r="P1136" t="str" cm="1">
        <f t="array" ref="P1136">_xlfn.LET(_xlpm.s,_xlfn.SEQUENCE(25,1,0,1),_xlpm.off,CEILING(_xlpm.s/2,1)*IF(ISEVEN(_xlpm.s),1,-1),_xlpm.k,_xlfn.VSTACK($O1136,VALUE($F1136)&amp;($H1136+_xlpm.off)),_xlpm.r,_xlfn.XLOOKUP(_xlpm.k,Table1[Column1],Table1[Column1],""),_xlpm.h,_xlfn._xlws.FILTER(_xlpm.r,_xlpm.r&lt;&gt;"",""),IFERROR(INDEX(_xlpm.h,1),""))</f>
        <v/>
      </c>
    </row>
    <row r="1137" spans="1:16" x14ac:dyDescent="0.2">
      <c r="A1137" s="117">
        <v>982</v>
      </c>
      <c r="B1137" s="117">
        <v>510010</v>
      </c>
      <c r="C1137" s="118" t="s">
        <v>20977</v>
      </c>
      <c r="D1137" s="118" t="s">
        <v>18508</v>
      </c>
      <c r="E1137" s="118"/>
      <c r="F1137" s="118">
        <v>34900</v>
      </c>
      <c r="G1137" s="118" t="s">
        <v>20820</v>
      </c>
      <c r="H1137" s="119">
        <v>-9220197</v>
      </c>
      <c r="I1137" s="120">
        <v>46176</v>
      </c>
      <c r="J1137" s="117"/>
      <c r="K1137" s="117"/>
      <c r="L1137" s="120">
        <v>46197</v>
      </c>
      <c r="M1137" s="118" t="s">
        <v>21258</v>
      </c>
      <c r="N1137" s="120">
        <v>46197</v>
      </c>
      <c r="O1137" s="124" t="str">
        <f t="shared" si="18"/>
        <v>349009220197</v>
      </c>
      <c r="P1137" t="str" cm="1">
        <f t="array" ref="P1137">_xlfn.LET(_xlpm.s,_xlfn.SEQUENCE(25,1,0,1),_xlpm.off,CEILING(_xlpm.s/2,1)*IF(ISEVEN(_xlpm.s),1,-1),_xlpm.k,_xlfn.VSTACK($O1137,VALUE($F1137)&amp;($H1137+_xlpm.off)),_xlpm.r,_xlfn.XLOOKUP(_xlpm.k,Table1[Column1],Table1[Column1],""),_xlpm.h,_xlfn._xlws.FILTER(_xlpm.r,_xlpm.r&lt;&gt;"",""),IFERROR(INDEX(_xlpm.h,1),""))</f>
        <v/>
      </c>
    </row>
    <row r="1138" spans="1:16" x14ac:dyDescent="0.2">
      <c r="A1138" s="117">
        <v>983</v>
      </c>
      <c r="B1138" s="117">
        <v>510010</v>
      </c>
      <c r="C1138" s="118" t="s">
        <v>20977</v>
      </c>
      <c r="D1138" s="118" t="s">
        <v>18508</v>
      </c>
      <c r="E1138" s="118"/>
      <c r="F1138" s="118">
        <v>32442</v>
      </c>
      <c r="G1138" s="118" t="s">
        <v>20821</v>
      </c>
      <c r="H1138" s="119">
        <v>-2305049</v>
      </c>
      <c r="I1138" s="120">
        <v>46176</v>
      </c>
      <c r="J1138" s="117"/>
      <c r="K1138" s="117"/>
      <c r="L1138" s="120">
        <v>46197</v>
      </c>
      <c r="M1138" s="118" t="s">
        <v>21258</v>
      </c>
      <c r="N1138" s="120">
        <v>46197</v>
      </c>
      <c r="O1138" s="124" t="str">
        <f t="shared" si="18"/>
        <v>324422305049</v>
      </c>
      <c r="P1138" t="str" cm="1">
        <f t="array" ref="P1138">_xlfn.LET(_xlpm.s,_xlfn.SEQUENCE(25,1,0,1),_xlpm.off,CEILING(_xlpm.s/2,1)*IF(ISEVEN(_xlpm.s),1,-1),_xlpm.k,_xlfn.VSTACK($O1138,VALUE($F1138)&amp;($H1138+_xlpm.off)),_xlpm.r,_xlfn.XLOOKUP(_xlpm.k,Table1[Column1],Table1[Column1],""),_xlpm.h,_xlfn._xlws.FILTER(_xlpm.r,_xlpm.r&lt;&gt;"",""),IFERROR(INDEX(_xlpm.h,1),""))</f>
        <v/>
      </c>
    </row>
    <row r="1139" spans="1:16" x14ac:dyDescent="0.2">
      <c r="A1139" s="117">
        <v>1137</v>
      </c>
      <c r="B1139" s="117">
        <v>510010</v>
      </c>
      <c r="C1139" s="118" t="s">
        <v>20977</v>
      </c>
      <c r="D1139" s="118" t="s">
        <v>18508</v>
      </c>
      <c r="E1139" s="118" t="s">
        <v>20978</v>
      </c>
      <c r="F1139" s="118">
        <v>2039</v>
      </c>
      <c r="G1139" s="118" t="s">
        <v>18514</v>
      </c>
      <c r="H1139" s="119">
        <v>-1193188</v>
      </c>
      <c r="I1139" s="120">
        <v>46154</v>
      </c>
      <c r="J1139" s="117"/>
      <c r="K1139" s="117"/>
      <c r="L1139" s="120">
        <v>46167</v>
      </c>
      <c r="M1139" s="118" t="s">
        <v>21260</v>
      </c>
      <c r="N1139" s="120">
        <v>46167</v>
      </c>
      <c r="O1139" s="124" t="str">
        <f t="shared" si="18"/>
        <v>20391193188</v>
      </c>
      <c r="P1139" t="str" cm="1">
        <f t="array" ref="P1139">_xlfn.LET(_xlpm.s,_xlfn.SEQUENCE(25,1,0,1),_xlpm.off,CEILING(_xlpm.s/2,1)*IF(ISEVEN(_xlpm.s),1,-1),_xlpm.k,_xlfn.VSTACK($O1139,VALUE($F1139)&amp;($H1139+_xlpm.off)),_xlpm.r,_xlfn.XLOOKUP(_xlpm.k,Table1[Column1],Table1[Column1],""),_xlpm.h,_xlfn._xlws.FILTER(_xlpm.r,_xlpm.r&lt;&gt;"",""),IFERROR(INDEX(_xlpm.h,1),""))</f>
        <v/>
      </c>
    </row>
    <row r="1140" spans="1:16" x14ac:dyDescent="0.2">
      <c r="A1140" s="117">
        <v>1138</v>
      </c>
      <c r="B1140" s="117">
        <v>510010</v>
      </c>
      <c r="C1140" s="118" t="s">
        <v>20977</v>
      </c>
      <c r="D1140" s="118" t="s">
        <v>18508</v>
      </c>
      <c r="E1140" s="118" t="s">
        <v>20980</v>
      </c>
      <c r="F1140" s="118">
        <v>28246</v>
      </c>
      <c r="G1140" s="118" t="s">
        <v>18515</v>
      </c>
      <c r="H1140" s="121">
        <v>2791544</v>
      </c>
      <c r="I1140" s="120">
        <v>46129</v>
      </c>
      <c r="J1140" s="117"/>
      <c r="K1140" s="117"/>
      <c r="L1140" s="120">
        <v>46167</v>
      </c>
      <c r="M1140" s="118" t="s">
        <v>21260</v>
      </c>
      <c r="N1140" s="120">
        <v>46167</v>
      </c>
      <c r="O1140" s="124" t="str">
        <f t="shared" si="18"/>
        <v>28246-2791544</v>
      </c>
      <c r="P1140" t="str" cm="1">
        <f t="array" ref="P1140">_xlfn.LET(_xlpm.s,_xlfn.SEQUENCE(25,1,0,1),_xlpm.off,CEILING(_xlpm.s/2,1)*IF(ISEVEN(_xlpm.s),1,-1),_xlpm.k,_xlfn.VSTACK($O1140,VALUE($F1140)&amp;($H1140+_xlpm.off)),_xlpm.r,_xlfn.XLOOKUP(_xlpm.k,Table1[Column1],Table1[Column1],""),_xlpm.h,_xlfn._xlws.FILTER(_xlpm.r,_xlpm.r&lt;&gt;"",""),IFERROR(INDEX(_xlpm.h,1),""))</f>
        <v/>
      </c>
    </row>
    <row r="1141" spans="1:16" x14ac:dyDescent="0.2">
      <c r="A1141" s="117">
        <v>1139</v>
      </c>
      <c r="B1141" s="117">
        <v>510010</v>
      </c>
      <c r="C1141" s="118" t="s">
        <v>20977</v>
      </c>
      <c r="D1141" s="118" t="s">
        <v>18508</v>
      </c>
      <c r="E1141" s="118" t="s">
        <v>20980</v>
      </c>
      <c r="F1141" s="118">
        <v>28245</v>
      </c>
      <c r="G1141" s="118" t="s">
        <v>18516</v>
      </c>
      <c r="H1141" s="121">
        <v>2315628</v>
      </c>
      <c r="I1141" s="120">
        <v>46129</v>
      </c>
      <c r="J1141" s="117"/>
      <c r="K1141" s="117"/>
      <c r="L1141" s="120">
        <v>46167</v>
      </c>
      <c r="M1141" s="118" t="s">
        <v>21260</v>
      </c>
      <c r="N1141" s="120">
        <v>46167</v>
      </c>
      <c r="O1141" s="124" t="str">
        <f t="shared" si="18"/>
        <v>28245-2315628</v>
      </c>
      <c r="P1141" t="str" cm="1">
        <f t="array" ref="P1141">_xlfn.LET(_xlpm.s,_xlfn.SEQUENCE(25,1,0,1),_xlpm.off,CEILING(_xlpm.s/2,1)*IF(ISEVEN(_xlpm.s),1,-1),_xlpm.k,_xlfn.VSTACK($O1141,VALUE($F1141)&amp;($H1141+_xlpm.off)),_xlpm.r,_xlfn.XLOOKUP(_xlpm.k,Table1[Column1],Table1[Column1],""),_xlpm.h,_xlfn._xlws.FILTER(_xlpm.r,_xlpm.r&lt;&gt;"",""),IFERROR(INDEX(_xlpm.h,1),""))</f>
        <v/>
      </c>
    </row>
    <row r="1142" spans="1:16" x14ac:dyDescent="0.2">
      <c r="A1142" s="117">
        <v>1140</v>
      </c>
      <c r="B1142" s="117">
        <v>510010</v>
      </c>
      <c r="C1142" s="118" t="s">
        <v>20977</v>
      </c>
      <c r="D1142" s="118" t="s">
        <v>18508</v>
      </c>
      <c r="E1142" s="118" t="s">
        <v>20980</v>
      </c>
      <c r="F1142" s="118">
        <v>26391</v>
      </c>
      <c r="G1142" s="118" t="s">
        <v>18517</v>
      </c>
      <c r="H1142" s="121">
        <v>5890172</v>
      </c>
      <c r="I1142" s="120">
        <v>46122</v>
      </c>
      <c r="J1142" s="117"/>
      <c r="K1142" s="117"/>
      <c r="L1142" s="120">
        <v>46167</v>
      </c>
      <c r="M1142" s="118" t="s">
        <v>21260</v>
      </c>
      <c r="N1142" s="120">
        <v>46167</v>
      </c>
      <c r="O1142" s="124" t="str">
        <f t="shared" si="18"/>
        <v>26391-5890172</v>
      </c>
      <c r="P1142" t="str" cm="1">
        <f t="array" ref="P1142">_xlfn.LET(_xlpm.s,_xlfn.SEQUENCE(25,1,0,1),_xlpm.off,CEILING(_xlpm.s/2,1)*IF(ISEVEN(_xlpm.s),1,-1),_xlpm.k,_xlfn.VSTACK($O1142,VALUE($F1142)&amp;($H1142+_xlpm.off)),_xlpm.r,_xlfn.XLOOKUP(_xlpm.k,Table1[Column1],Table1[Column1],""),_xlpm.h,_xlfn._xlws.FILTER(_xlpm.r,_xlpm.r&lt;&gt;"",""),IFERROR(INDEX(_xlpm.h,1),""))</f>
        <v/>
      </c>
    </row>
    <row r="1143" spans="1:16" x14ac:dyDescent="0.2">
      <c r="A1143" s="117">
        <v>1141</v>
      </c>
      <c r="B1143" s="117">
        <v>510010</v>
      </c>
      <c r="C1143" s="118" t="s">
        <v>20977</v>
      </c>
      <c r="D1143" s="118" t="s">
        <v>18508</v>
      </c>
      <c r="E1143" s="118" t="s">
        <v>20980</v>
      </c>
      <c r="F1143" s="118">
        <v>26393</v>
      </c>
      <c r="G1143" s="118" t="s">
        <v>18518</v>
      </c>
      <c r="H1143" s="121">
        <v>756000</v>
      </c>
      <c r="I1143" s="120">
        <v>46122</v>
      </c>
      <c r="J1143" s="117"/>
      <c r="K1143" s="117"/>
      <c r="L1143" s="120">
        <v>46167</v>
      </c>
      <c r="M1143" s="118" t="s">
        <v>21260</v>
      </c>
      <c r="N1143" s="120">
        <v>46167</v>
      </c>
      <c r="O1143" s="124" t="str">
        <f t="shared" si="18"/>
        <v>26393-756000</v>
      </c>
      <c r="P1143" t="str" cm="1">
        <f t="array" ref="P1143">_xlfn.LET(_xlpm.s,_xlfn.SEQUENCE(25,1,0,1),_xlpm.off,CEILING(_xlpm.s/2,1)*IF(ISEVEN(_xlpm.s),1,-1),_xlpm.k,_xlfn.VSTACK($O1143,VALUE($F1143)&amp;($H1143+_xlpm.off)),_xlpm.r,_xlfn.XLOOKUP(_xlpm.k,Table1[Column1],Table1[Column1],""),_xlpm.h,_xlfn._xlws.FILTER(_xlpm.r,_xlpm.r&lt;&gt;"",""),IFERROR(INDEX(_xlpm.h,1),""))</f>
        <v/>
      </c>
    </row>
    <row r="1144" spans="1:16" x14ac:dyDescent="0.2">
      <c r="A1144" s="117">
        <v>1142</v>
      </c>
      <c r="B1144" s="117">
        <v>510010</v>
      </c>
      <c r="C1144" s="118" t="s">
        <v>20977</v>
      </c>
      <c r="D1144" s="118" t="s">
        <v>18508</v>
      </c>
      <c r="E1144" s="118" t="s">
        <v>20980</v>
      </c>
      <c r="F1144" s="118">
        <v>26392</v>
      </c>
      <c r="G1144" s="118" t="s">
        <v>18519</v>
      </c>
      <c r="H1144" s="121">
        <v>18075258</v>
      </c>
      <c r="I1144" s="120">
        <v>46122</v>
      </c>
      <c r="J1144" s="117"/>
      <c r="K1144" s="117"/>
      <c r="L1144" s="120">
        <v>46167</v>
      </c>
      <c r="M1144" s="118" t="s">
        <v>21260</v>
      </c>
      <c r="N1144" s="120">
        <v>46167</v>
      </c>
      <c r="O1144" s="124" t="str">
        <f t="shared" si="18"/>
        <v>26392-18075258</v>
      </c>
      <c r="P1144" t="str" cm="1">
        <f t="array" ref="P1144">_xlfn.LET(_xlpm.s,_xlfn.SEQUENCE(25,1,0,1),_xlpm.off,CEILING(_xlpm.s/2,1)*IF(ISEVEN(_xlpm.s),1,-1),_xlpm.k,_xlfn.VSTACK($O1144,VALUE($F1144)&amp;($H1144+_xlpm.off)),_xlpm.r,_xlfn.XLOOKUP(_xlpm.k,Table1[Column1],Table1[Column1],""),_xlpm.h,_xlfn._xlws.FILTER(_xlpm.r,_xlpm.r&lt;&gt;"",""),IFERROR(INDEX(_xlpm.h,1),""))</f>
        <v/>
      </c>
    </row>
    <row r="1145" spans="1:16" x14ac:dyDescent="0.2">
      <c r="A1145" s="117">
        <v>984</v>
      </c>
      <c r="B1145" s="117">
        <v>510010</v>
      </c>
      <c r="C1145" s="118" t="s">
        <v>20977</v>
      </c>
      <c r="D1145" s="118" t="s">
        <v>18508</v>
      </c>
      <c r="E1145" s="118"/>
      <c r="F1145" s="118">
        <v>32282</v>
      </c>
      <c r="G1145" s="118" t="s">
        <v>20822</v>
      </c>
      <c r="H1145" s="119">
        <v>-5186361</v>
      </c>
      <c r="I1145" s="120">
        <v>46176</v>
      </c>
      <c r="J1145" s="117"/>
      <c r="K1145" s="117"/>
      <c r="L1145" s="120">
        <v>46197</v>
      </c>
      <c r="M1145" s="118" t="s">
        <v>21258</v>
      </c>
      <c r="N1145" s="120">
        <v>46197</v>
      </c>
      <c r="O1145" s="124" t="str">
        <f t="shared" si="18"/>
        <v>322825186361</v>
      </c>
      <c r="P1145" t="str" cm="1">
        <f t="array" ref="P1145">_xlfn.LET(_xlpm.s,_xlfn.SEQUENCE(25,1,0,1),_xlpm.off,CEILING(_xlpm.s/2,1)*IF(ISEVEN(_xlpm.s),1,-1),_xlpm.k,_xlfn.VSTACK($O1145,VALUE($F1145)&amp;($H1145+_xlpm.off)),_xlpm.r,_xlfn.XLOOKUP(_xlpm.k,Table1[Column1],Table1[Column1],""),_xlpm.h,_xlfn._xlws.FILTER(_xlpm.r,_xlpm.r&lt;&gt;"",""),IFERROR(INDEX(_xlpm.h,1),""))</f>
        <v/>
      </c>
    </row>
    <row r="1146" spans="1:16" x14ac:dyDescent="0.2">
      <c r="A1146" s="117">
        <v>977</v>
      </c>
      <c r="B1146" s="117">
        <v>510010</v>
      </c>
      <c r="C1146" s="118" t="s">
        <v>20977</v>
      </c>
      <c r="D1146" s="118" t="s">
        <v>18508</v>
      </c>
      <c r="E1146" s="118"/>
      <c r="F1146" s="118">
        <v>27924</v>
      </c>
      <c r="G1146" s="118" t="s">
        <v>20815</v>
      </c>
      <c r="H1146" s="121">
        <v>5026919</v>
      </c>
      <c r="I1146" s="120">
        <v>46191</v>
      </c>
      <c r="J1146" s="117"/>
      <c r="K1146" s="117"/>
      <c r="L1146" s="120">
        <v>46197</v>
      </c>
      <c r="M1146" s="118" t="s">
        <v>21258</v>
      </c>
      <c r="N1146" s="120">
        <v>46197</v>
      </c>
      <c r="O1146" s="124" t="str">
        <f t="shared" si="18"/>
        <v>27924-5026919</v>
      </c>
      <c r="P1146" t="str" cm="1">
        <f t="array" ref="P1146">_xlfn.LET(_xlpm.s,_xlfn.SEQUENCE(25,1,0,1),_xlpm.off,CEILING(_xlpm.s/2,1)*IF(ISEVEN(_xlpm.s),1,-1),_xlpm.k,_xlfn.VSTACK($O1146,VALUE($F1146)&amp;($H1146+_xlpm.off)),_xlpm.r,_xlfn.XLOOKUP(_xlpm.k,Table1[Column1],Table1[Column1],""),_xlpm.h,_xlfn._xlws.FILTER(_xlpm.r,_xlpm.r&lt;&gt;"",""),IFERROR(INDEX(_xlpm.h,1),""))</f>
        <v/>
      </c>
    </row>
    <row r="1147" spans="1:16" x14ac:dyDescent="0.2">
      <c r="A1147" s="117">
        <v>985</v>
      </c>
      <c r="B1147" s="117">
        <v>510010</v>
      </c>
      <c r="C1147" s="118" t="s">
        <v>20977</v>
      </c>
      <c r="D1147" s="118" t="s">
        <v>18508</v>
      </c>
      <c r="E1147" s="118"/>
      <c r="F1147" s="118">
        <v>1001000095008</v>
      </c>
      <c r="G1147" s="118" t="s">
        <v>20823</v>
      </c>
      <c r="H1147" s="119">
        <v>-5026919</v>
      </c>
      <c r="I1147" s="120">
        <v>46191</v>
      </c>
      <c r="J1147" s="117"/>
      <c r="K1147" s="117"/>
      <c r="L1147" s="120">
        <v>46197</v>
      </c>
      <c r="M1147" s="118" t="s">
        <v>21258</v>
      </c>
      <c r="N1147" s="120">
        <v>46197</v>
      </c>
      <c r="O1147" s="124" t="str">
        <f t="shared" si="18"/>
        <v>10010000950085026919</v>
      </c>
      <c r="P1147" t="str" cm="1">
        <f t="array" ref="P1147">_xlfn.LET(_xlpm.s,_xlfn.SEQUENCE(25,1,0,1),_xlpm.off,CEILING(_xlpm.s/2,1)*IF(ISEVEN(_xlpm.s),1,-1),_xlpm.k,_xlfn.VSTACK($O1147,VALUE($F1147)&amp;($H1147+_xlpm.off)),_xlpm.r,_xlfn.XLOOKUP(_xlpm.k,Table1[Column1],Table1[Column1],""),_xlpm.h,_xlfn._xlws.FILTER(_xlpm.r,_xlpm.r&lt;&gt;"",""),IFERROR(INDEX(_xlpm.h,1),""))</f>
        <v/>
      </c>
    </row>
    <row r="1148" spans="1:16" x14ac:dyDescent="0.2">
      <c r="A1148" s="117">
        <v>1146</v>
      </c>
      <c r="B1148" s="117">
        <v>510011</v>
      </c>
      <c r="C1148" s="118" t="s">
        <v>20977</v>
      </c>
      <c r="D1148" s="118" t="s">
        <v>18508</v>
      </c>
      <c r="E1148" s="118" t="s">
        <v>20980</v>
      </c>
      <c r="F1148" s="118">
        <v>26384</v>
      </c>
      <c r="G1148" s="118" t="s">
        <v>18523</v>
      </c>
      <c r="H1148" s="121">
        <v>844560</v>
      </c>
      <c r="I1148" s="120">
        <v>46120</v>
      </c>
      <c r="J1148" s="117"/>
      <c r="K1148" s="117"/>
      <c r="L1148" s="120">
        <v>46167</v>
      </c>
      <c r="M1148" s="118" t="s">
        <v>21260</v>
      </c>
      <c r="N1148" s="120">
        <v>46167</v>
      </c>
      <c r="O1148" s="124" t="str">
        <f t="shared" si="18"/>
        <v>26384-844560</v>
      </c>
      <c r="P1148" t="str" cm="1">
        <f t="array" ref="P1148">_xlfn.LET(_xlpm.s,_xlfn.SEQUENCE(25,1,0,1),_xlpm.off,CEILING(_xlpm.s/2,1)*IF(ISEVEN(_xlpm.s),1,-1),_xlpm.k,_xlfn.VSTACK($O1148,VALUE($F1148)&amp;($H1148+_xlpm.off)),_xlpm.r,_xlfn.XLOOKUP(_xlpm.k,Table1[Column1],Table1[Column1],""),_xlpm.h,_xlfn._xlws.FILTER(_xlpm.r,_xlpm.r&lt;&gt;"",""),IFERROR(INDEX(_xlpm.h,1),""))</f>
        <v/>
      </c>
    </row>
    <row r="1149" spans="1:16" x14ac:dyDescent="0.2">
      <c r="A1149" s="117">
        <v>1147</v>
      </c>
      <c r="B1149" s="117">
        <v>510011</v>
      </c>
      <c r="C1149" s="118" t="s">
        <v>20977</v>
      </c>
      <c r="D1149" s="118" t="s">
        <v>18508</v>
      </c>
      <c r="E1149" s="118" t="s">
        <v>20980</v>
      </c>
      <c r="F1149" s="118">
        <v>26385</v>
      </c>
      <c r="G1149" s="118" t="s">
        <v>18524</v>
      </c>
      <c r="H1149" s="121">
        <v>3655773</v>
      </c>
      <c r="I1149" s="120">
        <v>46120</v>
      </c>
      <c r="J1149" s="117"/>
      <c r="K1149" s="117"/>
      <c r="L1149" s="120">
        <v>46167</v>
      </c>
      <c r="M1149" s="118" t="s">
        <v>21260</v>
      </c>
      <c r="N1149" s="120">
        <v>46167</v>
      </c>
      <c r="O1149" s="124" t="str">
        <f t="shared" si="18"/>
        <v>26385-3655773</v>
      </c>
      <c r="P1149" t="str" cm="1">
        <f t="array" ref="P1149">_xlfn.LET(_xlpm.s,_xlfn.SEQUENCE(25,1,0,1),_xlpm.off,CEILING(_xlpm.s/2,1)*IF(ISEVEN(_xlpm.s),1,-1),_xlpm.k,_xlfn.VSTACK($O1149,VALUE($F1149)&amp;($H1149+_xlpm.off)),_xlpm.r,_xlfn.XLOOKUP(_xlpm.k,Table1[Column1],Table1[Column1],""),_xlpm.h,_xlfn._xlws.FILTER(_xlpm.r,_xlpm.r&lt;&gt;"",""),IFERROR(INDEX(_xlpm.h,1),""))</f>
        <v/>
      </c>
    </row>
    <row r="1150" spans="1:16" x14ac:dyDescent="0.2">
      <c r="A1150" s="117">
        <v>1148</v>
      </c>
      <c r="B1150" s="117">
        <v>510011</v>
      </c>
      <c r="C1150" s="118" t="s">
        <v>20977</v>
      </c>
      <c r="D1150" s="118" t="s">
        <v>18508</v>
      </c>
      <c r="E1150" s="118" t="s">
        <v>20980</v>
      </c>
      <c r="F1150" s="118">
        <v>28238</v>
      </c>
      <c r="G1150" s="118" t="s">
        <v>18525</v>
      </c>
      <c r="H1150" s="121">
        <v>1108269</v>
      </c>
      <c r="I1150" s="120">
        <v>46128</v>
      </c>
      <c r="J1150" s="117"/>
      <c r="K1150" s="117"/>
      <c r="L1150" s="120">
        <v>46167</v>
      </c>
      <c r="M1150" s="118" t="s">
        <v>21260</v>
      </c>
      <c r="N1150" s="120">
        <v>46167</v>
      </c>
      <c r="O1150" s="124" t="str">
        <f t="shared" si="18"/>
        <v>28238-1108269</v>
      </c>
      <c r="P1150" t="str" cm="1">
        <f t="array" ref="P1150">_xlfn.LET(_xlpm.s,_xlfn.SEQUENCE(25,1,0,1),_xlpm.off,CEILING(_xlpm.s/2,1)*IF(ISEVEN(_xlpm.s),1,-1),_xlpm.k,_xlfn.VSTACK($O1150,VALUE($F1150)&amp;($H1150+_xlpm.off)),_xlpm.r,_xlfn.XLOOKUP(_xlpm.k,Table1[Column1],Table1[Column1],""),_xlpm.h,_xlfn._xlws.FILTER(_xlpm.r,_xlpm.r&lt;&gt;"",""),IFERROR(INDEX(_xlpm.h,1),""))</f>
        <v/>
      </c>
    </row>
    <row r="1151" spans="1:16" x14ac:dyDescent="0.2">
      <c r="A1151" s="117">
        <v>1149</v>
      </c>
      <c r="B1151" s="117">
        <v>510012</v>
      </c>
      <c r="C1151" s="118" t="s">
        <v>20977</v>
      </c>
      <c r="D1151" s="118" t="s">
        <v>18508</v>
      </c>
      <c r="E1151" s="118" t="s">
        <v>20980</v>
      </c>
      <c r="F1151" s="118">
        <v>28260</v>
      </c>
      <c r="G1151" s="118" t="s">
        <v>18526</v>
      </c>
      <c r="H1151" s="121">
        <v>10507023</v>
      </c>
      <c r="I1151" s="120">
        <v>46127</v>
      </c>
      <c r="J1151" s="117"/>
      <c r="K1151" s="117"/>
      <c r="L1151" s="120">
        <v>46167</v>
      </c>
      <c r="M1151" s="118" t="s">
        <v>21260</v>
      </c>
      <c r="N1151" s="120">
        <v>46167</v>
      </c>
      <c r="O1151" s="124" t="str">
        <f t="shared" si="18"/>
        <v>28260-10507023</v>
      </c>
      <c r="P1151" t="str" cm="1">
        <f t="array" ref="P1151">_xlfn.LET(_xlpm.s,_xlfn.SEQUENCE(25,1,0,1),_xlpm.off,CEILING(_xlpm.s/2,1)*IF(ISEVEN(_xlpm.s),1,-1),_xlpm.k,_xlfn.VSTACK($O1151,VALUE($F1151)&amp;($H1151+_xlpm.off)),_xlpm.r,_xlfn.XLOOKUP(_xlpm.k,Table1[Column1],Table1[Column1],""),_xlpm.h,_xlfn._xlws.FILTER(_xlpm.r,_xlpm.r&lt;&gt;"",""),IFERROR(INDEX(_xlpm.h,1),""))</f>
        <v/>
      </c>
    </row>
    <row r="1152" spans="1:16" x14ac:dyDescent="0.2">
      <c r="A1152" s="117">
        <v>1150</v>
      </c>
      <c r="B1152" s="117">
        <v>510012</v>
      </c>
      <c r="C1152" s="118" t="s">
        <v>20977</v>
      </c>
      <c r="D1152" s="118" t="s">
        <v>18508</v>
      </c>
      <c r="E1152" s="118" t="s">
        <v>20980</v>
      </c>
      <c r="F1152" s="118">
        <v>26387</v>
      </c>
      <c r="G1152" s="118" t="s">
        <v>18527</v>
      </c>
      <c r="H1152" s="121">
        <v>1539000</v>
      </c>
      <c r="I1152" s="120">
        <v>46120</v>
      </c>
      <c r="J1152" s="117"/>
      <c r="K1152" s="117"/>
      <c r="L1152" s="120">
        <v>46167</v>
      </c>
      <c r="M1152" s="118" t="s">
        <v>21260</v>
      </c>
      <c r="N1152" s="120">
        <v>46167</v>
      </c>
      <c r="O1152" s="124" t="str">
        <f t="shared" si="18"/>
        <v>26387-1539000</v>
      </c>
      <c r="P1152" t="str" cm="1">
        <f t="array" ref="P1152">_xlfn.LET(_xlpm.s,_xlfn.SEQUENCE(25,1,0,1),_xlpm.off,CEILING(_xlpm.s/2,1)*IF(ISEVEN(_xlpm.s),1,-1),_xlpm.k,_xlfn.VSTACK($O1152,VALUE($F1152)&amp;($H1152+_xlpm.off)),_xlpm.r,_xlfn.XLOOKUP(_xlpm.k,Table1[Column1],Table1[Column1],""),_xlpm.h,_xlfn._xlws.FILTER(_xlpm.r,_xlpm.r&lt;&gt;"",""),IFERROR(INDEX(_xlpm.h,1),""))</f>
        <v/>
      </c>
    </row>
    <row r="1153" spans="1:16" x14ac:dyDescent="0.2">
      <c r="A1153" s="117">
        <v>1151</v>
      </c>
      <c r="B1153" s="117">
        <v>510012</v>
      </c>
      <c r="C1153" s="118" t="s">
        <v>20977</v>
      </c>
      <c r="D1153" s="118" t="s">
        <v>18508</v>
      </c>
      <c r="E1153" s="118" t="s">
        <v>20980</v>
      </c>
      <c r="F1153" s="118">
        <v>28259</v>
      </c>
      <c r="G1153" s="118" t="s">
        <v>18528</v>
      </c>
      <c r="H1153" s="121">
        <v>1430811</v>
      </c>
      <c r="I1153" s="120">
        <v>46127</v>
      </c>
      <c r="J1153" s="117"/>
      <c r="K1153" s="117"/>
      <c r="L1153" s="120">
        <v>46167</v>
      </c>
      <c r="M1153" s="118" t="s">
        <v>21260</v>
      </c>
      <c r="N1153" s="120">
        <v>46167</v>
      </c>
      <c r="O1153" s="124" t="str">
        <f t="shared" si="18"/>
        <v>28259-1430811</v>
      </c>
      <c r="P1153" t="str" cm="1">
        <f t="array" ref="P1153">_xlfn.LET(_xlpm.s,_xlfn.SEQUENCE(25,1,0,1),_xlpm.off,CEILING(_xlpm.s/2,1)*IF(ISEVEN(_xlpm.s),1,-1),_xlpm.k,_xlfn.VSTACK($O1153,VALUE($F1153)&amp;($H1153+_xlpm.off)),_xlpm.r,_xlfn.XLOOKUP(_xlpm.k,Table1[Column1],Table1[Column1],""),_xlpm.h,_xlfn._xlws.FILTER(_xlpm.r,_xlpm.r&lt;&gt;"",""),IFERROR(INDEX(_xlpm.h,1),""))</f>
        <v/>
      </c>
    </row>
    <row r="1154" spans="1:16" x14ac:dyDescent="0.2">
      <c r="A1154" s="117">
        <v>1152</v>
      </c>
      <c r="B1154" s="117">
        <v>510013</v>
      </c>
      <c r="C1154" s="118" t="s">
        <v>20977</v>
      </c>
      <c r="D1154" s="118" t="s">
        <v>18508</v>
      </c>
      <c r="E1154" s="118" t="s">
        <v>20980</v>
      </c>
      <c r="F1154" s="118">
        <v>30090</v>
      </c>
      <c r="G1154" s="118" t="s">
        <v>18529</v>
      </c>
      <c r="H1154" s="121">
        <v>2504034</v>
      </c>
      <c r="I1154" s="120">
        <v>46129</v>
      </c>
      <c r="J1154" s="117"/>
      <c r="K1154" s="117"/>
      <c r="L1154" s="120">
        <v>46167</v>
      </c>
      <c r="M1154" s="118" t="s">
        <v>21260</v>
      </c>
      <c r="N1154" s="120">
        <v>46167</v>
      </c>
      <c r="O1154" s="124" t="str">
        <f t="shared" si="18"/>
        <v>30090-2504034</v>
      </c>
      <c r="P1154" t="str" cm="1">
        <f t="array" ref="P1154">_xlfn.LET(_xlpm.s,_xlfn.SEQUENCE(25,1,0,1),_xlpm.off,CEILING(_xlpm.s/2,1)*IF(ISEVEN(_xlpm.s),1,-1),_xlpm.k,_xlfn.VSTACK($O1154,VALUE($F1154)&amp;($H1154+_xlpm.off)),_xlpm.r,_xlfn.XLOOKUP(_xlpm.k,Table1[Column1],Table1[Column1],""),_xlpm.h,_xlfn._xlws.FILTER(_xlpm.r,_xlpm.r&lt;&gt;"",""),IFERROR(INDEX(_xlpm.h,1),""))</f>
        <v/>
      </c>
    </row>
    <row r="1155" spans="1:16" x14ac:dyDescent="0.2">
      <c r="A1155" s="117">
        <v>1153</v>
      </c>
      <c r="B1155" s="117">
        <v>510013</v>
      </c>
      <c r="C1155" s="118" t="s">
        <v>20977</v>
      </c>
      <c r="D1155" s="118" t="s">
        <v>18508</v>
      </c>
      <c r="E1155" s="118" t="s">
        <v>20980</v>
      </c>
      <c r="F1155" s="118">
        <v>30089</v>
      </c>
      <c r="G1155" s="118" t="s">
        <v>18530</v>
      </c>
      <c r="H1155" s="121">
        <v>1061046</v>
      </c>
      <c r="I1155" s="120">
        <v>46129</v>
      </c>
      <c r="J1155" s="117"/>
      <c r="K1155" s="117"/>
      <c r="L1155" s="120">
        <v>46167</v>
      </c>
      <c r="M1155" s="118" t="s">
        <v>21260</v>
      </c>
      <c r="N1155" s="120">
        <v>46167</v>
      </c>
      <c r="O1155" s="124" t="str">
        <f t="shared" si="18"/>
        <v>30089-1061046</v>
      </c>
      <c r="P1155" t="str" cm="1">
        <f t="array" ref="P1155">_xlfn.LET(_xlpm.s,_xlfn.SEQUENCE(25,1,0,1),_xlpm.off,CEILING(_xlpm.s/2,1)*IF(ISEVEN(_xlpm.s),1,-1),_xlpm.k,_xlfn.VSTACK($O1155,VALUE($F1155)&amp;($H1155+_xlpm.off)),_xlpm.r,_xlfn.XLOOKUP(_xlpm.k,Table1[Column1],Table1[Column1],""),_xlpm.h,_xlfn._xlws.FILTER(_xlpm.r,_xlpm.r&lt;&gt;"",""),IFERROR(INDEX(_xlpm.h,1),""))</f>
        <v/>
      </c>
    </row>
    <row r="1156" spans="1:16" x14ac:dyDescent="0.2">
      <c r="A1156" s="117">
        <v>1154</v>
      </c>
      <c r="B1156" s="117">
        <v>510013</v>
      </c>
      <c r="C1156" s="118" t="s">
        <v>20977</v>
      </c>
      <c r="D1156" s="118" t="s">
        <v>18508</v>
      </c>
      <c r="E1156" s="118" t="s">
        <v>21101</v>
      </c>
      <c r="F1156" s="118">
        <v>199</v>
      </c>
      <c r="G1156" s="118" t="s">
        <v>18531</v>
      </c>
      <c r="H1156" s="119">
        <v>-1790880</v>
      </c>
      <c r="I1156" s="120">
        <v>46154</v>
      </c>
      <c r="J1156" s="117"/>
      <c r="K1156" s="117"/>
      <c r="L1156" s="120">
        <v>46167</v>
      </c>
      <c r="M1156" s="118" t="s">
        <v>21260</v>
      </c>
      <c r="N1156" s="120">
        <v>46167</v>
      </c>
      <c r="O1156" s="124" t="str">
        <f t="shared" si="18"/>
        <v>1991790880</v>
      </c>
      <c r="P1156" t="str" cm="1">
        <f t="array" ref="P1156">_xlfn.LET(_xlpm.s,_xlfn.SEQUENCE(25,1,0,1),_xlpm.off,CEILING(_xlpm.s/2,1)*IF(ISEVEN(_xlpm.s),1,-1),_xlpm.k,_xlfn.VSTACK($O1156,VALUE($F1156)&amp;($H1156+_xlpm.off)),_xlpm.r,_xlfn.XLOOKUP(_xlpm.k,Table1[Column1],Table1[Column1],""),_xlpm.h,_xlfn._xlws.FILTER(_xlpm.r,_xlpm.r&lt;&gt;"",""),IFERROR(INDEX(_xlpm.h,1),""))</f>
        <v/>
      </c>
    </row>
    <row r="1157" spans="1:16" x14ac:dyDescent="0.2">
      <c r="A1157" s="117">
        <v>1155</v>
      </c>
      <c r="B1157" s="117">
        <v>510013</v>
      </c>
      <c r="C1157" s="118" t="s">
        <v>20977</v>
      </c>
      <c r="D1157" s="118" t="s">
        <v>18508</v>
      </c>
      <c r="E1157" s="118" t="s">
        <v>20980</v>
      </c>
      <c r="F1157" s="118">
        <v>30086</v>
      </c>
      <c r="G1157" s="118" t="s">
        <v>18532</v>
      </c>
      <c r="H1157" s="121">
        <v>1539000</v>
      </c>
      <c r="I1157" s="120">
        <v>46123</v>
      </c>
      <c r="J1157" s="117"/>
      <c r="K1157" s="117"/>
      <c r="L1157" s="120">
        <v>46167</v>
      </c>
      <c r="M1157" s="118" t="s">
        <v>21260</v>
      </c>
      <c r="N1157" s="120">
        <v>46167</v>
      </c>
      <c r="O1157" s="124" t="str">
        <f t="shared" si="18"/>
        <v>30086-1539000</v>
      </c>
      <c r="P1157" t="str" cm="1">
        <f t="array" ref="P1157">_xlfn.LET(_xlpm.s,_xlfn.SEQUENCE(25,1,0,1),_xlpm.off,CEILING(_xlpm.s/2,1)*IF(ISEVEN(_xlpm.s),1,-1),_xlpm.k,_xlfn.VSTACK($O1157,VALUE($F1157)&amp;($H1157+_xlpm.off)),_xlpm.r,_xlfn.XLOOKUP(_xlpm.k,Table1[Column1],Table1[Column1],""),_xlpm.h,_xlfn._xlws.FILTER(_xlpm.r,_xlpm.r&lt;&gt;"",""),IFERROR(INDEX(_xlpm.h,1),""))</f>
        <v/>
      </c>
    </row>
    <row r="1158" spans="1:16" x14ac:dyDescent="0.2">
      <c r="A1158" s="117">
        <v>1156</v>
      </c>
      <c r="B1158" s="117">
        <v>510013</v>
      </c>
      <c r="C1158" s="118" t="s">
        <v>20977</v>
      </c>
      <c r="D1158" s="118" t="s">
        <v>18508</v>
      </c>
      <c r="E1158" s="118" t="s">
        <v>21101</v>
      </c>
      <c r="F1158" s="118">
        <v>200</v>
      </c>
      <c r="G1158" s="118" t="s">
        <v>18533</v>
      </c>
      <c r="H1158" s="119">
        <v>-540000</v>
      </c>
      <c r="I1158" s="120">
        <v>46155</v>
      </c>
      <c r="J1158" s="117"/>
      <c r="K1158" s="117"/>
      <c r="L1158" s="120">
        <v>46167</v>
      </c>
      <c r="M1158" s="118" t="s">
        <v>21260</v>
      </c>
      <c r="N1158" s="120">
        <v>46167</v>
      </c>
      <c r="O1158" s="124" t="str">
        <f t="shared" si="18"/>
        <v>200540000</v>
      </c>
      <c r="P1158" t="str" cm="1">
        <f t="array" ref="P1158">_xlfn.LET(_xlpm.s,_xlfn.SEQUENCE(25,1,0,1),_xlpm.off,CEILING(_xlpm.s/2,1)*IF(ISEVEN(_xlpm.s),1,-1),_xlpm.k,_xlfn.VSTACK($O1158,VALUE($F1158)&amp;($H1158+_xlpm.off)),_xlpm.r,_xlfn.XLOOKUP(_xlpm.k,Table1[Column1],Table1[Column1],""),_xlpm.h,_xlfn._xlws.FILTER(_xlpm.r,_xlpm.r&lt;&gt;"",""),IFERROR(INDEX(_xlpm.h,1),""))</f>
        <v/>
      </c>
    </row>
    <row r="1159" spans="1:16" x14ac:dyDescent="0.2">
      <c r="A1159" s="117">
        <v>1157</v>
      </c>
      <c r="B1159" s="117">
        <v>510013</v>
      </c>
      <c r="C1159" s="118" t="s">
        <v>20977</v>
      </c>
      <c r="D1159" s="118" t="s">
        <v>18508</v>
      </c>
      <c r="E1159" s="118" t="s">
        <v>20980</v>
      </c>
      <c r="F1159" s="118">
        <v>30087</v>
      </c>
      <c r="G1159" s="118" t="s">
        <v>18534</v>
      </c>
      <c r="H1159" s="121">
        <v>476942</v>
      </c>
      <c r="I1159" s="120">
        <v>46123</v>
      </c>
      <c r="J1159" s="117"/>
      <c r="K1159" s="117"/>
      <c r="L1159" s="120">
        <v>46167</v>
      </c>
      <c r="M1159" s="118" t="s">
        <v>21260</v>
      </c>
      <c r="N1159" s="120">
        <v>46167</v>
      </c>
      <c r="O1159" s="124" t="str">
        <f t="shared" si="18"/>
        <v>30087-476942</v>
      </c>
      <c r="P1159" t="str" cm="1">
        <f t="array" ref="P1159">_xlfn.LET(_xlpm.s,_xlfn.SEQUENCE(25,1,0,1),_xlpm.off,CEILING(_xlpm.s/2,1)*IF(ISEVEN(_xlpm.s),1,-1),_xlpm.k,_xlfn.VSTACK($O1159,VALUE($F1159)&amp;($H1159+_xlpm.off)),_xlpm.r,_xlfn.XLOOKUP(_xlpm.k,Table1[Column1],Table1[Column1],""),_xlpm.h,_xlfn._xlws.FILTER(_xlpm.r,_xlpm.r&lt;&gt;"",""),IFERROR(INDEX(_xlpm.h,1),""))</f>
        <v/>
      </c>
    </row>
    <row r="1160" spans="1:16" x14ac:dyDescent="0.2">
      <c r="A1160" s="117">
        <v>1158</v>
      </c>
      <c r="B1160" s="117">
        <v>510014</v>
      </c>
      <c r="C1160" s="118" t="s">
        <v>20977</v>
      </c>
      <c r="D1160" s="118" t="s">
        <v>18508</v>
      </c>
      <c r="E1160" s="118" t="s">
        <v>20980</v>
      </c>
      <c r="F1160" s="118">
        <v>30088</v>
      </c>
      <c r="G1160" s="118" t="s">
        <v>18535</v>
      </c>
      <c r="H1160" s="121">
        <v>5541318</v>
      </c>
      <c r="I1160" s="120">
        <v>46129</v>
      </c>
      <c r="J1160" s="117"/>
      <c r="K1160" s="117"/>
      <c r="L1160" s="120">
        <v>46167</v>
      </c>
      <c r="M1160" s="118" t="s">
        <v>21260</v>
      </c>
      <c r="N1160" s="120">
        <v>46167</v>
      </c>
      <c r="O1160" s="124" t="str">
        <f t="shared" si="18"/>
        <v>30088-5541318</v>
      </c>
      <c r="P1160" t="str" cm="1">
        <f t="array" ref="P1160">_xlfn.LET(_xlpm.s,_xlfn.SEQUENCE(25,1,0,1),_xlpm.off,CEILING(_xlpm.s/2,1)*IF(ISEVEN(_xlpm.s),1,-1),_xlpm.k,_xlfn.VSTACK($O1160,VALUE($F1160)&amp;($H1160+_xlpm.off)),_xlpm.r,_xlfn.XLOOKUP(_xlpm.k,Table1[Column1],Table1[Column1],""),_xlpm.h,_xlfn._xlws.FILTER(_xlpm.r,_xlpm.r&lt;&gt;"",""),IFERROR(INDEX(_xlpm.h,1),""))</f>
        <v/>
      </c>
    </row>
    <row r="1161" spans="1:16" x14ac:dyDescent="0.2">
      <c r="A1161" s="117">
        <v>1159</v>
      </c>
      <c r="B1161" s="117">
        <v>510014</v>
      </c>
      <c r="C1161" s="118" t="s">
        <v>20977</v>
      </c>
      <c r="D1161" s="118" t="s">
        <v>18508</v>
      </c>
      <c r="E1161" s="118" t="s">
        <v>20980</v>
      </c>
      <c r="F1161" s="118">
        <v>30084</v>
      </c>
      <c r="G1161" s="118" t="s">
        <v>18536</v>
      </c>
      <c r="H1161" s="121">
        <v>1491156</v>
      </c>
      <c r="I1161" s="120">
        <v>46130</v>
      </c>
      <c r="J1161" s="117"/>
      <c r="K1161" s="117"/>
      <c r="L1161" s="120">
        <v>46167</v>
      </c>
      <c r="M1161" s="118" t="s">
        <v>21260</v>
      </c>
      <c r="N1161" s="120">
        <v>46167</v>
      </c>
      <c r="O1161" s="124" t="str">
        <f t="shared" si="18"/>
        <v>30084-1491156</v>
      </c>
      <c r="P1161" t="str" cm="1">
        <f t="array" ref="P1161">_xlfn.LET(_xlpm.s,_xlfn.SEQUENCE(25,1,0,1),_xlpm.off,CEILING(_xlpm.s/2,1)*IF(ISEVEN(_xlpm.s),1,-1),_xlpm.k,_xlfn.VSTACK($O1161,VALUE($F1161)&amp;($H1161+_xlpm.off)),_xlpm.r,_xlfn.XLOOKUP(_xlpm.k,Table1[Column1],Table1[Column1],""),_xlpm.h,_xlfn._xlws.FILTER(_xlpm.r,_xlpm.r&lt;&gt;"",""),IFERROR(INDEX(_xlpm.h,1),""))</f>
        <v/>
      </c>
    </row>
    <row r="1162" spans="1:16" x14ac:dyDescent="0.2">
      <c r="A1162" s="117">
        <v>1160</v>
      </c>
      <c r="B1162" s="117">
        <v>510014</v>
      </c>
      <c r="C1162" s="118" t="s">
        <v>20977</v>
      </c>
      <c r="D1162" s="118" t="s">
        <v>18508</v>
      </c>
      <c r="E1162" s="118" t="s">
        <v>20980</v>
      </c>
      <c r="F1162" s="118">
        <v>26331</v>
      </c>
      <c r="G1162" s="118" t="s">
        <v>18537</v>
      </c>
      <c r="H1162" s="121">
        <v>108392</v>
      </c>
      <c r="I1162" s="120">
        <v>46119</v>
      </c>
      <c r="J1162" s="117"/>
      <c r="K1162" s="117"/>
      <c r="L1162" s="120">
        <v>46167</v>
      </c>
      <c r="M1162" s="118" t="s">
        <v>21260</v>
      </c>
      <c r="N1162" s="120">
        <v>46167</v>
      </c>
      <c r="O1162" s="124" t="str">
        <f t="shared" si="18"/>
        <v>26331-108392</v>
      </c>
      <c r="P1162" t="str" cm="1">
        <f t="array" ref="P1162">_xlfn.LET(_xlpm.s,_xlfn.SEQUENCE(25,1,0,1),_xlpm.off,CEILING(_xlpm.s/2,1)*IF(ISEVEN(_xlpm.s),1,-1),_xlpm.k,_xlfn.VSTACK($O1162,VALUE($F1162)&amp;($H1162+_xlpm.off)),_xlpm.r,_xlfn.XLOOKUP(_xlpm.k,Table1[Column1],Table1[Column1],""),_xlpm.h,_xlfn._xlws.FILTER(_xlpm.r,_xlpm.r&lt;&gt;"",""),IFERROR(INDEX(_xlpm.h,1),""))</f>
        <v/>
      </c>
    </row>
    <row r="1163" spans="1:16" x14ac:dyDescent="0.2">
      <c r="A1163" s="117">
        <v>1161</v>
      </c>
      <c r="B1163" s="117">
        <v>510014</v>
      </c>
      <c r="C1163" s="118" t="s">
        <v>20977</v>
      </c>
      <c r="D1163" s="118" t="s">
        <v>18508</v>
      </c>
      <c r="E1163" s="118" t="s">
        <v>20980</v>
      </c>
      <c r="F1163" s="118">
        <v>26332</v>
      </c>
      <c r="G1163" s="118" t="s">
        <v>18538</v>
      </c>
      <c r="H1163" s="121">
        <v>5541318</v>
      </c>
      <c r="I1163" s="120">
        <v>46119</v>
      </c>
      <c r="J1163" s="117"/>
      <c r="K1163" s="117"/>
      <c r="L1163" s="120">
        <v>46167</v>
      </c>
      <c r="M1163" s="118" t="s">
        <v>21260</v>
      </c>
      <c r="N1163" s="120">
        <v>46167</v>
      </c>
      <c r="O1163" s="124" t="str">
        <f t="shared" si="18"/>
        <v>26332-5541318</v>
      </c>
      <c r="P1163" t="str" cm="1">
        <f t="array" ref="P1163">_xlfn.LET(_xlpm.s,_xlfn.SEQUENCE(25,1,0,1),_xlpm.off,CEILING(_xlpm.s/2,1)*IF(ISEVEN(_xlpm.s),1,-1),_xlpm.k,_xlfn.VSTACK($O1163,VALUE($F1163)&amp;($H1163+_xlpm.off)),_xlpm.r,_xlfn.XLOOKUP(_xlpm.k,Table1[Column1],Table1[Column1],""),_xlpm.h,_xlfn._xlws.FILTER(_xlpm.r,_xlpm.r&lt;&gt;"",""),IFERROR(INDEX(_xlpm.h,1),""))</f>
        <v/>
      </c>
    </row>
    <row r="1164" spans="1:16" x14ac:dyDescent="0.2">
      <c r="A1164" s="117">
        <v>1162</v>
      </c>
      <c r="B1164" s="117">
        <v>510014</v>
      </c>
      <c r="C1164" s="118" t="s">
        <v>20977</v>
      </c>
      <c r="D1164" s="118" t="s">
        <v>18508</v>
      </c>
      <c r="E1164" s="118" t="s">
        <v>20980</v>
      </c>
      <c r="F1164" s="118">
        <v>30085</v>
      </c>
      <c r="G1164" s="118" t="s">
        <v>18539</v>
      </c>
      <c r="H1164" s="121">
        <v>4788356</v>
      </c>
      <c r="I1164" s="120">
        <v>46130</v>
      </c>
      <c r="J1164" s="117"/>
      <c r="K1164" s="117"/>
      <c r="L1164" s="120">
        <v>46167</v>
      </c>
      <c r="M1164" s="118" t="s">
        <v>21260</v>
      </c>
      <c r="N1164" s="120">
        <v>46167</v>
      </c>
      <c r="O1164" s="124" t="str">
        <f t="shared" si="18"/>
        <v>30085-4788356</v>
      </c>
      <c r="P1164" t="str" cm="1">
        <f t="array" ref="P1164">_xlfn.LET(_xlpm.s,_xlfn.SEQUENCE(25,1,0,1),_xlpm.off,CEILING(_xlpm.s/2,1)*IF(ISEVEN(_xlpm.s),1,-1),_xlpm.k,_xlfn.VSTACK($O1164,VALUE($F1164)&amp;($H1164+_xlpm.off)),_xlpm.r,_xlfn.XLOOKUP(_xlpm.k,Table1[Column1],Table1[Column1],""),_xlpm.h,_xlfn._xlws.FILTER(_xlpm.r,_xlpm.r&lt;&gt;"",""),IFERROR(INDEX(_xlpm.h,1),""))</f>
        <v/>
      </c>
    </row>
    <row r="1165" spans="1:16" x14ac:dyDescent="0.2">
      <c r="A1165" s="117">
        <v>1163</v>
      </c>
      <c r="B1165" s="117">
        <v>510015</v>
      </c>
      <c r="C1165" s="118" t="s">
        <v>20977</v>
      </c>
      <c r="D1165" s="118" t="s">
        <v>18508</v>
      </c>
      <c r="E1165" s="118" t="s">
        <v>20980</v>
      </c>
      <c r="F1165" s="118">
        <v>26556</v>
      </c>
      <c r="G1165" s="118" t="s">
        <v>18540</v>
      </c>
      <c r="H1165" s="121">
        <v>1108269</v>
      </c>
      <c r="I1165" s="120">
        <v>46122</v>
      </c>
      <c r="J1165" s="117"/>
      <c r="K1165" s="117"/>
      <c r="L1165" s="120">
        <v>46167</v>
      </c>
      <c r="M1165" s="118" t="s">
        <v>21260</v>
      </c>
      <c r="N1165" s="120">
        <v>46167</v>
      </c>
      <c r="O1165" s="124" t="str">
        <f t="shared" si="18"/>
        <v>26556-1108269</v>
      </c>
      <c r="P1165" t="str" cm="1">
        <f t="array" ref="P1165">_xlfn.LET(_xlpm.s,_xlfn.SEQUENCE(25,1,0,1),_xlpm.off,CEILING(_xlpm.s/2,1)*IF(ISEVEN(_xlpm.s),1,-1),_xlpm.k,_xlfn.VSTACK($O1165,VALUE($F1165)&amp;($H1165+_xlpm.off)),_xlpm.r,_xlfn.XLOOKUP(_xlpm.k,Table1[Column1],Table1[Column1],""),_xlpm.h,_xlfn._xlws.FILTER(_xlpm.r,_xlpm.r&lt;&gt;"",""),IFERROR(INDEX(_xlpm.h,1),""))</f>
        <v/>
      </c>
    </row>
    <row r="1166" spans="1:16" x14ac:dyDescent="0.2">
      <c r="A1166" s="117">
        <v>1164</v>
      </c>
      <c r="B1166" s="117">
        <v>510015</v>
      </c>
      <c r="C1166" s="118" t="s">
        <v>20977</v>
      </c>
      <c r="D1166" s="118" t="s">
        <v>18508</v>
      </c>
      <c r="E1166" s="118" t="s">
        <v>20980</v>
      </c>
      <c r="F1166" s="118">
        <v>26555</v>
      </c>
      <c r="G1166" s="118" t="s">
        <v>18541</v>
      </c>
      <c r="H1166" s="121">
        <v>4444538</v>
      </c>
      <c r="I1166" s="120">
        <v>46122</v>
      </c>
      <c r="J1166" s="117"/>
      <c r="K1166" s="117"/>
      <c r="L1166" s="120">
        <v>46167</v>
      </c>
      <c r="M1166" s="118" t="s">
        <v>21260</v>
      </c>
      <c r="N1166" s="120">
        <v>46167</v>
      </c>
      <c r="O1166" s="124" t="str">
        <f t="shared" si="18"/>
        <v>26555-4444538</v>
      </c>
      <c r="P1166" t="str" cm="1">
        <f t="array" ref="P1166">_xlfn.LET(_xlpm.s,_xlfn.SEQUENCE(25,1,0,1),_xlpm.off,CEILING(_xlpm.s/2,1)*IF(ISEVEN(_xlpm.s),1,-1),_xlpm.k,_xlfn.VSTACK($O1166,VALUE($F1166)&amp;($H1166+_xlpm.off)),_xlpm.r,_xlfn.XLOOKUP(_xlpm.k,Table1[Column1],Table1[Column1],""),_xlpm.h,_xlfn._xlws.FILTER(_xlpm.r,_xlpm.r&lt;&gt;"",""),IFERROR(INDEX(_xlpm.h,1),""))</f>
        <v/>
      </c>
    </row>
    <row r="1167" spans="1:16" x14ac:dyDescent="0.2">
      <c r="A1167" s="117">
        <v>1165</v>
      </c>
      <c r="B1167" s="117">
        <v>510016</v>
      </c>
      <c r="C1167" s="118" t="s">
        <v>20977</v>
      </c>
      <c r="D1167" s="118" t="s">
        <v>18508</v>
      </c>
      <c r="E1167" s="118" t="s">
        <v>20980</v>
      </c>
      <c r="F1167" s="118">
        <v>26554</v>
      </c>
      <c r="G1167" s="118" t="s">
        <v>18542</v>
      </c>
      <c r="H1167" s="121">
        <v>1395765</v>
      </c>
      <c r="I1167" s="120">
        <v>46125</v>
      </c>
      <c r="J1167" s="117"/>
      <c r="K1167" s="117"/>
      <c r="L1167" s="120">
        <v>46167</v>
      </c>
      <c r="M1167" s="118" t="s">
        <v>21260</v>
      </c>
      <c r="N1167" s="120">
        <v>46167</v>
      </c>
      <c r="O1167" s="124" t="str">
        <f t="shared" si="18"/>
        <v>26554-1395765</v>
      </c>
      <c r="P1167" t="str" cm="1">
        <f t="array" ref="P1167">_xlfn.LET(_xlpm.s,_xlfn.SEQUENCE(25,1,0,1),_xlpm.off,CEILING(_xlpm.s/2,1)*IF(ISEVEN(_xlpm.s),1,-1),_xlpm.k,_xlfn.VSTACK($O1167,VALUE($F1167)&amp;($H1167+_xlpm.off)),_xlpm.r,_xlfn.XLOOKUP(_xlpm.k,Table1[Column1],Table1[Column1],""),_xlpm.h,_xlfn._xlws.FILTER(_xlpm.r,_xlpm.r&lt;&gt;"",""),IFERROR(INDEX(_xlpm.h,1),""))</f>
        <v/>
      </c>
    </row>
    <row r="1168" spans="1:16" x14ac:dyDescent="0.2">
      <c r="A1168" s="117">
        <v>1166</v>
      </c>
      <c r="B1168" s="117">
        <v>510016</v>
      </c>
      <c r="C1168" s="118" t="s">
        <v>20977</v>
      </c>
      <c r="D1168" s="118" t="s">
        <v>18508</v>
      </c>
      <c r="E1168" s="118" t="s">
        <v>20980</v>
      </c>
      <c r="F1168" s="118">
        <v>26553</v>
      </c>
      <c r="G1168" s="118" t="s">
        <v>18543</v>
      </c>
      <c r="H1168" s="121">
        <v>7579899</v>
      </c>
      <c r="I1168" s="120">
        <v>46125</v>
      </c>
      <c r="J1168" s="117"/>
      <c r="K1168" s="117"/>
      <c r="L1168" s="120">
        <v>46167</v>
      </c>
      <c r="M1168" s="118" t="s">
        <v>21260</v>
      </c>
      <c r="N1168" s="120">
        <v>46167</v>
      </c>
      <c r="O1168" s="124" t="str">
        <f t="shared" si="18"/>
        <v>26553-7579899</v>
      </c>
      <c r="P1168" t="str" cm="1">
        <f t="array" ref="P1168">_xlfn.LET(_xlpm.s,_xlfn.SEQUENCE(25,1,0,1),_xlpm.off,CEILING(_xlpm.s/2,1)*IF(ISEVEN(_xlpm.s),1,-1),_xlpm.k,_xlfn.VSTACK($O1168,VALUE($F1168)&amp;($H1168+_xlpm.off)),_xlpm.r,_xlfn.XLOOKUP(_xlpm.k,Table1[Column1],Table1[Column1],""),_xlpm.h,_xlfn._xlws.FILTER(_xlpm.r,_xlpm.r&lt;&gt;"",""),IFERROR(INDEX(_xlpm.h,1),""))</f>
        <v/>
      </c>
    </row>
    <row r="1169" spans="1:16" x14ac:dyDescent="0.2">
      <c r="A1169" s="117">
        <v>1167</v>
      </c>
      <c r="B1169" s="117">
        <v>510016</v>
      </c>
      <c r="C1169" s="118" t="s">
        <v>20977</v>
      </c>
      <c r="D1169" s="118" t="s">
        <v>18508</v>
      </c>
      <c r="E1169" s="118" t="s">
        <v>20980</v>
      </c>
      <c r="F1169" s="118">
        <v>26374</v>
      </c>
      <c r="G1169" s="118" t="s">
        <v>18544</v>
      </c>
      <c r="H1169" s="121">
        <v>2842817</v>
      </c>
      <c r="I1169" s="120">
        <v>46122</v>
      </c>
      <c r="J1169" s="117"/>
      <c r="K1169" s="117"/>
      <c r="L1169" s="120">
        <v>46167</v>
      </c>
      <c r="M1169" s="118" t="s">
        <v>21260</v>
      </c>
      <c r="N1169" s="120">
        <v>46167</v>
      </c>
      <c r="O1169" s="124" t="str">
        <f t="shared" si="18"/>
        <v>26374-2842817</v>
      </c>
      <c r="P1169" t="str" cm="1">
        <f t="array" ref="P1169">_xlfn.LET(_xlpm.s,_xlfn.SEQUENCE(25,1,0,1),_xlpm.off,CEILING(_xlpm.s/2,1)*IF(ISEVEN(_xlpm.s),1,-1),_xlpm.k,_xlfn.VSTACK($O1169,VALUE($F1169)&amp;($H1169+_xlpm.off)),_xlpm.r,_xlfn.XLOOKUP(_xlpm.k,Table1[Column1],Table1[Column1],""),_xlpm.h,_xlfn._xlws.FILTER(_xlpm.r,_xlpm.r&lt;&gt;"",""),IFERROR(INDEX(_xlpm.h,1),""))</f>
        <v/>
      </c>
    </row>
    <row r="1170" spans="1:16" x14ac:dyDescent="0.2">
      <c r="A1170" s="117">
        <v>1168</v>
      </c>
      <c r="B1170" s="117">
        <v>510016</v>
      </c>
      <c r="C1170" s="118" t="s">
        <v>20977</v>
      </c>
      <c r="D1170" s="118" t="s">
        <v>18508</v>
      </c>
      <c r="E1170" s="118" t="s">
        <v>20980</v>
      </c>
      <c r="F1170" s="118">
        <v>24999</v>
      </c>
      <c r="G1170" s="118" t="s">
        <v>18545</v>
      </c>
      <c r="H1170" s="121">
        <v>6473561</v>
      </c>
      <c r="I1170" s="120">
        <v>46118</v>
      </c>
      <c r="J1170" s="117"/>
      <c r="K1170" s="117"/>
      <c r="L1170" s="120">
        <v>46167</v>
      </c>
      <c r="M1170" s="118" t="s">
        <v>21260</v>
      </c>
      <c r="N1170" s="120">
        <v>46167</v>
      </c>
      <c r="O1170" s="124" t="str">
        <f t="shared" si="18"/>
        <v>24999-6473561</v>
      </c>
      <c r="P1170" t="str" cm="1">
        <f t="array" ref="P1170">_xlfn.LET(_xlpm.s,_xlfn.SEQUENCE(25,1,0,1),_xlpm.off,CEILING(_xlpm.s/2,1)*IF(ISEVEN(_xlpm.s),1,-1),_xlpm.k,_xlfn.VSTACK($O1170,VALUE($F1170)&amp;($H1170+_xlpm.off)),_xlpm.r,_xlfn.XLOOKUP(_xlpm.k,Table1[Column1],Table1[Column1],""),_xlpm.h,_xlfn._xlws.FILTER(_xlpm.r,_xlpm.r&lt;&gt;"",""),IFERROR(INDEX(_xlpm.h,1),""))</f>
        <v/>
      </c>
    </row>
    <row r="1171" spans="1:16" x14ac:dyDescent="0.2">
      <c r="A1171" s="117">
        <v>1169</v>
      </c>
      <c r="B1171" s="117">
        <v>510016</v>
      </c>
      <c r="C1171" s="118" t="s">
        <v>20977</v>
      </c>
      <c r="D1171" s="118" t="s">
        <v>18508</v>
      </c>
      <c r="E1171" s="118" t="s">
        <v>20980</v>
      </c>
      <c r="F1171" s="118">
        <v>24998</v>
      </c>
      <c r="G1171" s="118" t="s">
        <v>18546</v>
      </c>
      <c r="H1171" s="121">
        <v>2746872</v>
      </c>
      <c r="I1171" s="120">
        <v>46118</v>
      </c>
      <c r="J1171" s="117"/>
      <c r="K1171" s="117"/>
      <c r="L1171" s="120">
        <v>46167</v>
      </c>
      <c r="M1171" s="118" t="s">
        <v>21260</v>
      </c>
      <c r="N1171" s="120">
        <v>46167</v>
      </c>
      <c r="O1171" s="124" t="str">
        <f t="shared" si="18"/>
        <v>24998-2746872</v>
      </c>
      <c r="P1171" t="str" cm="1">
        <f t="array" ref="P1171">_xlfn.LET(_xlpm.s,_xlfn.SEQUENCE(25,1,0,1),_xlpm.off,CEILING(_xlpm.s/2,1)*IF(ISEVEN(_xlpm.s),1,-1),_xlpm.k,_xlfn.VSTACK($O1171,VALUE($F1171)&amp;($H1171+_xlpm.off)),_xlpm.r,_xlfn.XLOOKUP(_xlpm.k,Table1[Column1],Table1[Column1],""),_xlpm.h,_xlfn._xlws.FILTER(_xlpm.r,_xlpm.r&lt;&gt;"",""),IFERROR(INDEX(_xlpm.h,1),""))</f>
        <v/>
      </c>
    </row>
    <row r="1172" spans="1:16" x14ac:dyDescent="0.2">
      <c r="A1172" s="117">
        <v>1170</v>
      </c>
      <c r="B1172" s="117">
        <v>510016</v>
      </c>
      <c r="C1172" s="118" t="s">
        <v>20977</v>
      </c>
      <c r="D1172" s="118" t="s">
        <v>18508</v>
      </c>
      <c r="E1172" s="118" t="s">
        <v>20984</v>
      </c>
      <c r="F1172" s="118">
        <v>163</v>
      </c>
      <c r="G1172" s="118" t="s">
        <v>18547</v>
      </c>
      <c r="H1172" s="119">
        <v>-450582</v>
      </c>
      <c r="I1172" s="120">
        <v>46153</v>
      </c>
      <c r="J1172" s="117"/>
      <c r="K1172" s="117"/>
      <c r="L1172" s="120">
        <v>46167</v>
      </c>
      <c r="M1172" s="118" t="s">
        <v>21260</v>
      </c>
      <c r="N1172" s="120">
        <v>46167</v>
      </c>
      <c r="O1172" s="124" t="str">
        <f t="shared" si="18"/>
        <v>163450582</v>
      </c>
      <c r="P1172" t="str" cm="1">
        <f t="array" ref="P1172">_xlfn.LET(_xlpm.s,_xlfn.SEQUENCE(25,1,0,1),_xlpm.off,CEILING(_xlpm.s/2,1)*IF(ISEVEN(_xlpm.s),1,-1),_xlpm.k,_xlfn.VSTACK($O1172,VALUE($F1172)&amp;($H1172+_xlpm.off)),_xlpm.r,_xlfn.XLOOKUP(_xlpm.k,Table1[Column1],Table1[Column1],""),_xlpm.h,_xlfn._xlws.FILTER(_xlpm.r,_xlpm.r&lt;&gt;"",""),IFERROR(INDEX(_xlpm.h,1),""))</f>
        <v/>
      </c>
    </row>
    <row r="1173" spans="1:16" x14ac:dyDescent="0.2">
      <c r="A1173" s="117">
        <v>1171</v>
      </c>
      <c r="B1173" s="117">
        <v>510016</v>
      </c>
      <c r="C1173" s="118" t="s">
        <v>20977</v>
      </c>
      <c r="D1173" s="118" t="s">
        <v>18508</v>
      </c>
      <c r="E1173" s="118" t="s">
        <v>20984</v>
      </c>
      <c r="F1173" s="118">
        <v>162</v>
      </c>
      <c r="G1173" s="118" t="s">
        <v>18548</v>
      </c>
      <c r="H1173" s="119">
        <v>-1576260</v>
      </c>
      <c r="I1173" s="120">
        <v>46153</v>
      </c>
      <c r="J1173" s="117"/>
      <c r="K1173" s="117"/>
      <c r="L1173" s="120">
        <v>46167</v>
      </c>
      <c r="M1173" s="118" t="s">
        <v>21260</v>
      </c>
      <c r="N1173" s="120">
        <v>46167</v>
      </c>
      <c r="O1173" s="124" t="str">
        <f t="shared" si="18"/>
        <v>1621576260</v>
      </c>
      <c r="P1173" t="str" cm="1">
        <f t="array" ref="P1173">_xlfn.LET(_xlpm.s,_xlfn.SEQUENCE(25,1,0,1),_xlpm.off,CEILING(_xlpm.s/2,1)*IF(ISEVEN(_xlpm.s),1,-1),_xlpm.k,_xlfn.VSTACK($O1173,VALUE($F1173)&amp;($H1173+_xlpm.off)),_xlpm.r,_xlfn.XLOOKUP(_xlpm.k,Table1[Column1],Table1[Column1],""),_xlpm.h,_xlfn._xlws.FILTER(_xlpm.r,_xlpm.r&lt;&gt;"",""),IFERROR(INDEX(_xlpm.h,1),""))</f>
        <v/>
      </c>
    </row>
    <row r="1174" spans="1:16" x14ac:dyDescent="0.2">
      <c r="A1174" s="117">
        <v>1172</v>
      </c>
      <c r="B1174" s="117">
        <v>510017</v>
      </c>
      <c r="C1174" s="118" t="s">
        <v>20977</v>
      </c>
      <c r="D1174" s="118" t="s">
        <v>18508</v>
      </c>
      <c r="E1174" s="118" t="s">
        <v>20980</v>
      </c>
      <c r="F1174" s="118">
        <v>30074</v>
      </c>
      <c r="G1174" s="118" t="s">
        <v>18549</v>
      </c>
      <c r="H1174" s="121">
        <v>2129733</v>
      </c>
      <c r="I1174" s="120">
        <v>46130</v>
      </c>
      <c r="J1174" s="117"/>
      <c r="K1174" s="117"/>
      <c r="L1174" s="120">
        <v>46167</v>
      </c>
      <c r="M1174" s="118" t="s">
        <v>21260</v>
      </c>
      <c r="N1174" s="120">
        <v>46167</v>
      </c>
      <c r="O1174" s="124" t="str">
        <f t="shared" si="18"/>
        <v>30074-2129733</v>
      </c>
      <c r="P1174" t="str" cm="1">
        <f t="array" ref="P1174">_xlfn.LET(_xlpm.s,_xlfn.SEQUENCE(25,1,0,1),_xlpm.off,CEILING(_xlpm.s/2,1)*IF(ISEVEN(_xlpm.s),1,-1),_xlpm.k,_xlfn.VSTACK($O1174,VALUE($F1174)&amp;($H1174+_xlpm.off)),_xlpm.r,_xlfn.XLOOKUP(_xlpm.k,Table1[Column1],Table1[Column1],""),_xlpm.h,_xlfn._xlws.FILTER(_xlpm.r,_xlpm.r&lt;&gt;"",""),IFERROR(INDEX(_xlpm.h,1),""))</f>
        <v/>
      </c>
    </row>
    <row r="1175" spans="1:16" x14ac:dyDescent="0.2">
      <c r="A1175" s="117">
        <v>1173</v>
      </c>
      <c r="B1175" s="117">
        <v>510017</v>
      </c>
      <c r="C1175" s="118" t="s">
        <v>20977</v>
      </c>
      <c r="D1175" s="118" t="s">
        <v>18508</v>
      </c>
      <c r="E1175" s="118" t="s">
        <v>20980</v>
      </c>
      <c r="F1175" s="118">
        <v>26375</v>
      </c>
      <c r="G1175" s="118" t="s">
        <v>18550</v>
      </c>
      <c r="H1175" s="121">
        <v>2168964</v>
      </c>
      <c r="I1175" s="120">
        <v>46120</v>
      </c>
      <c r="J1175" s="117"/>
      <c r="K1175" s="117"/>
      <c r="L1175" s="120">
        <v>46167</v>
      </c>
      <c r="M1175" s="118" t="s">
        <v>21260</v>
      </c>
      <c r="N1175" s="120">
        <v>46167</v>
      </c>
      <c r="O1175" s="124" t="str">
        <f t="shared" si="18"/>
        <v>26375-2168964</v>
      </c>
      <c r="P1175" t="str" cm="1">
        <f t="array" ref="P1175">_xlfn.LET(_xlpm.s,_xlfn.SEQUENCE(25,1,0,1),_xlpm.off,CEILING(_xlpm.s/2,1)*IF(ISEVEN(_xlpm.s),1,-1),_xlpm.k,_xlfn.VSTACK($O1175,VALUE($F1175)&amp;($H1175+_xlpm.off)),_xlpm.r,_xlfn.XLOOKUP(_xlpm.k,Table1[Column1],Table1[Column1],""),_xlpm.h,_xlfn._xlws.FILTER(_xlpm.r,_xlpm.r&lt;&gt;"",""),IFERROR(INDEX(_xlpm.h,1),""))</f>
        <v/>
      </c>
    </row>
    <row r="1176" spans="1:16" x14ac:dyDescent="0.2">
      <c r="A1176" s="117">
        <v>1174</v>
      </c>
      <c r="B1176" s="117">
        <v>510017</v>
      </c>
      <c r="C1176" s="118" t="s">
        <v>20977</v>
      </c>
      <c r="D1176" s="118" t="s">
        <v>18508</v>
      </c>
      <c r="E1176" s="118" t="s">
        <v>20980</v>
      </c>
      <c r="F1176" s="118">
        <v>28241</v>
      </c>
      <c r="G1176" s="118" t="s">
        <v>18551</v>
      </c>
      <c r="H1176" s="121">
        <v>1395765</v>
      </c>
      <c r="I1176" s="120">
        <v>46127</v>
      </c>
      <c r="J1176" s="117"/>
      <c r="K1176" s="117"/>
      <c r="L1176" s="120">
        <v>46167</v>
      </c>
      <c r="M1176" s="118" t="s">
        <v>21260</v>
      </c>
      <c r="N1176" s="120">
        <v>46167</v>
      </c>
      <c r="O1176" s="124" t="str">
        <f t="shared" si="18"/>
        <v>28241-1395765</v>
      </c>
      <c r="P1176" t="str" cm="1">
        <f t="array" ref="P1176">_xlfn.LET(_xlpm.s,_xlfn.SEQUENCE(25,1,0,1),_xlpm.off,CEILING(_xlpm.s/2,1)*IF(ISEVEN(_xlpm.s),1,-1),_xlpm.k,_xlfn.VSTACK($O1176,VALUE($F1176)&amp;($H1176+_xlpm.off)),_xlpm.r,_xlfn.XLOOKUP(_xlpm.k,Table1[Column1],Table1[Column1],""),_xlpm.h,_xlfn._xlws.FILTER(_xlpm.r,_xlpm.r&lt;&gt;"",""),IFERROR(INDEX(_xlpm.h,1),""))</f>
        <v/>
      </c>
    </row>
    <row r="1177" spans="1:16" x14ac:dyDescent="0.2">
      <c r="A1177" s="117">
        <v>1175</v>
      </c>
      <c r="B1177" s="117">
        <v>510017</v>
      </c>
      <c r="C1177" s="118" t="s">
        <v>20977</v>
      </c>
      <c r="D1177" s="118" t="s">
        <v>18508</v>
      </c>
      <c r="E1177" s="118" t="s">
        <v>20980</v>
      </c>
      <c r="F1177" s="118">
        <v>28242</v>
      </c>
      <c r="G1177" s="118" t="s">
        <v>18552</v>
      </c>
      <c r="H1177" s="121">
        <v>2315628</v>
      </c>
      <c r="I1177" s="120">
        <v>46127</v>
      </c>
      <c r="J1177" s="117"/>
      <c r="K1177" s="117"/>
      <c r="L1177" s="120">
        <v>46167</v>
      </c>
      <c r="M1177" s="118" t="s">
        <v>21260</v>
      </c>
      <c r="N1177" s="120">
        <v>46167</v>
      </c>
      <c r="O1177" s="124" t="str">
        <f t="shared" si="18"/>
        <v>28242-2315628</v>
      </c>
      <c r="P1177" t="str" cm="1">
        <f t="array" ref="P1177">_xlfn.LET(_xlpm.s,_xlfn.SEQUENCE(25,1,0,1),_xlpm.off,CEILING(_xlpm.s/2,1)*IF(ISEVEN(_xlpm.s),1,-1),_xlpm.k,_xlfn.VSTACK($O1177,VALUE($F1177)&amp;($H1177+_xlpm.off)),_xlpm.r,_xlfn.XLOOKUP(_xlpm.k,Table1[Column1],Table1[Column1],""),_xlpm.h,_xlfn._xlws.FILTER(_xlpm.r,_xlpm.r&lt;&gt;"",""),IFERROR(INDEX(_xlpm.h,1),""))</f>
        <v/>
      </c>
    </row>
    <row r="1178" spans="1:16" x14ac:dyDescent="0.2">
      <c r="A1178" s="117">
        <v>1176</v>
      </c>
      <c r="B1178" s="117">
        <v>510018</v>
      </c>
      <c r="C1178" s="118" t="s">
        <v>20977</v>
      </c>
      <c r="D1178" s="118" t="s">
        <v>18508</v>
      </c>
      <c r="E1178" s="118" t="s">
        <v>20980</v>
      </c>
      <c r="F1178" s="118">
        <v>27858</v>
      </c>
      <c r="G1178" s="118" t="s">
        <v>18553</v>
      </c>
      <c r="H1178" s="121">
        <v>4683002</v>
      </c>
      <c r="I1178" s="120">
        <v>46126</v>
      </c>
      <c r="J1178" s="117"/>
      <c r="K1178" s="117"/>
      <c r="L1178" s="120">
        <v>46167</v>
      </c>
      <c r="M1178" s="118" t="s">
        <v>21260</v>
      </c>
      <c r="N1178" s="120">
        <v>46167</v>
      </c>
      <c r="O1178" s="124" t="str">
        <f t="shared" si="18"/>
        <v>27858-4683002</v>
      </c>
      <c r="P1178" t="str" cm="1">
        <f t="array" ref="P1178">_xlfn.LET(_xlpm.s,_xlfn.SEQUENCE(25,1,0,1),_xlpm.off,CEILING(_xlpm.s/2,1)*IF(ISEVEN(_xlpm.s),1,-1),_xlpm.k,_xlfn.VSTACK($O1178,VALUE($F1178)&amp;($H1178+_xlpm.off)),_xlpm.r,_xlfn.XLOOKUP(_xlpm.k,Table1[Column1],Table1[Column1],""),_xlpm.h,_xlfn._xlws.FILTER(_xlpm.r,_xlpm.r&lt;&gt;"",""),IFERROR(INDEX(_xlpm.h,1),""))</f>
        <v/>
      </c>
    </row>
    <row r="1179" spans="1:16" x14ac:dyDescent="0.2">
      <c r="A1179" s="117">
        <v>1177</v>
      </c>
      <c r="B1179" s="117">
        <v>510018</v>
      </c>
      <c r="C1179" s="118" t="s">
        <v>20977</v>
      </c>
      <c r="D1179" s="118" t="s">
        <v>18508</v>
      </c>
      <c r="E1179" s="118" t="s">
        <v>20980</v>
      </c>
      <c r="F1179" s="118">
        <v>26388</v>
      </c>
      <c r="G1179" s="118" t="s">
        <v>18554</v>
      </c>
      <c r="H1179" s="121">
        <v>4238582</v>
      </c>
      <c r="I1179" s="120">
        <v>46121</v>
      </c>
      <c r="J1179" s="117"/>
      <c r="K1179" s="117"/>
      <c r="L1179" s="120">
        <v>46167</v>
      </c>
      <c r="M1179" s="118" t="s">
        <v>21260</v>
      </c>
      <c r="N1179" s="120">
        <v>46167</v>
      </c>
      <c r="O1179" s="124" t="str">
        <f t="shared" si="18"/>
        <v>26388-4238582</v>
      </c>
      <c r="P1179" t="str" cm="1">
        <f t="array" ref="P1179">_xlfn.LET(_xlpm.s,_xlfn.SEQUENCE(25,1,0,1),_xlpm.off,CEILING(_xlpm.s/2,1)*IF(ISEVEN(_xlpm.s),1,-1),_xlpm.k,_xlfn.VSTACK($O1179,VALUE($F1179)&amp;($H1179+_xlpm.off)),_xlpm.r,_xlfn.XLOOKUP(_xlpm.k,Table1[Column1],Table1[Column1],""),_xlpm.h,_xlfn._xlws.FILTER(_xlpm.r,_xlpm.r&lt;&gt;"",""),IFERROR(INDEX(_xlpm.h,1),""))</f>
        <v/>
      </c>
    </row>
    <row r="1180" spans="1:16" x14ac:dyDescent="0.2">
      <c r="A1180" s="117">
        <v>1178</v>
      </c>
      <c r="B1180" s="117">
        <v>510018</v>
      </c>
      <c r="C1180" s="118" t="s">
        <v>20977</v>
      </c>
      <c r="D1180" s="118" t="s">
        <v>18508</v>
      </c>
      <c r="E1180" s="118" t="s">
        <v>20980</v>
      </c>
      <c r="F1180" s="118">
        <v>26389</v>
      </c>
      <c r="G1180" s="118" t="s">
        <v>18555</v>
      </c>
      <c r="H1180" s="121">
        <v>783000</v>
      </c>
      <c r="I1180" s="120">
        <v>46121</v>
      </c>
      <c r="J1180" s="117"/>
      <c r="K1180" s="117"/>
      <c r="L1180" s="120">
        <v>46167</v>
      </c>
      <c r="M1180" s="118" t="s">
        <v>21260</v>
      </c>
      <c r="N1180" s="120">
        <v>46167</v>
      </c>
      <c r="O1180" s="124" t="str">
        <f t="shared" si="18"/>
        <v>26389-783000</v>
      </c>
      <c r="P1180" t="str" cm="1">
        <f t="array" ref="P1180">_xlfn.LET(_xlpm.s,_xlfn.SEQUENCE(25,1,0,1),_xlpm.off,CEILING(_xlpm.s/2,1)*IF(ISEVEN(_xlpm.s),1,-1),_xlpm.k,_xlfn.VSTACK($O1180,VALUE($F1180)&amp;($H1180+_xlpm.off)),_xlpm.r,_xlfn.XLOOKUP(_xlpm.k,Table1[Column1],Table1[Column1],""),_xlpm.h,_xlfn._xlws.FILTER(_xlpm.r,_xlpm.r&lt;&gt;"",""),IFERROR(INDEX(_xlpm.h,1),""))</f>
        <v/>
      </c>
    </row>
    <row r="1181" spans="1:16" x14ac:dyDescent="0.2">
      <c r="A1181" s="117">
        <v>1179</v>
      </c>
      <c r="B1181" s="117">
        <v>510018</v>
      </c>
      <c r="C1181" s="118" t="s">
        <v>20977</v>
      </c>
      <c r="D1181" s="118" t="s">
        <v>18508</v>
      </c>
      <c r="E1181" s="118" t="s">
        <v>20980</v>
      </c>
      <c r="F1181" s="118">
        <v>26390</v>
      </c>
      <c r="G1181" s="118" t="s">
        <v>18556</v>
      </c>
      <c r="H1181" s="121">
        <v>1108269</v>
      </c>
      <c r="I1181" s="120">
        <v>46121</v>
      </c>
      <c r="J1181" s="117"/>
      <c r="K1181" s="117"/>
      <c r="L1181" s="120">
        <v>46167</v>
      </c>
      <c r="M1181" s="118" t="s">
        <v>21260</v>
      </c>
      <c r="N1181" s="120">
        <v>46167</v>
      </c>
      <c r="O1181" s="124" t="str">
        <f t="shared" si="18"/>
        <v>26390-1108269</v>
      </c>
      <c r="P1181" t="str" cm="1">
        <f t="array" ref="P1181">_xlfn.LET(_xlpm.s,_xlfn.SEQUENCE(25,1,0,1),_xlpm.off,CEILING(_xlpm.s/2,1)*IF(ISEVEN(_xlpm.s),1,-1),_xlpm.k,_xlfn.VSTACK($O1181,VALUE($F1181)&amp;($H1181+_xlpm.off)),_xlpm.r,_xlfn.XLOOKUP(_xlpm.k,Table1[Column1],Table1[Column1],""),_xlpm.h,_xlfn._xlws.FILTER(_xlpm.r,_xlpm.r&lt;&gt;"",""),IFERROR(INDEX(_xlpm.h,1),""))</f>
        <v/>
      </c>
    </row>
    <row r="1182" spans="1:16" x14ac:dyDescent="0.2">
      <c r="A1182" s="117">
        <v>1180</v>
      </c>
      <c r="B1182" s="117">
        <v>510019</v>
      </c>
      <c r="C1182" s="118" t="s">
        <v>20977</v>
      </c>
      <c r="D1182" s="118" t="s">
        <v>18508</v>
      </c>
      <c r="E1182" s="118" t="s">
        <v>20980</v>
      </c>
      <c r="F1182" s="118">
        <v>26559</v>
      </c>
      <c r="G1182" s="118" t="s">
        <v>18557</v>
      </c>
      <c r="H1182" s="121">
        <v>1108269</v>
      </c>
      <c r="I1182" s="120">
        <v>46123</v>
      </c>
      <c r="J1182" s="117"/>
      <c r="K1182" s="117"/>
      <c r="L1182" s="120">
        <v>46167</v>
      </c>
      <c r="M1182" s="118" t="s">
        <v>21260</v>
      </c>
      <c r="N1182" s="120">
        <v>46167</v>
      </c>
      <c r="O1182" s="124" t="str">
        <f t="shared" si="18"/>
        <v>26559-1108269</v>
      </c>
      <c r="P1182" t="str" cm="1">
        <f t="array" ref="P1182">_xlfn.LET(_xlpm.s,_xlfn.SEQUENCE(25,1,0,1),_xlpm.off,CEILING(_xlpm.s/2,1)*IF(ISEVEN(_xlpm.s),1,-1),_xlpm.k,_xlfn.VSTACK($O1182,VALUE($F1182)&amp;($H1182+_xlpm.off)),_xlpm.r,_xlfn.XLOOKUP(_xlpm.k,Table1[Column1],Table1[Column1],""),_xlpm.h,_xlfn._xlws.FILTER(_xlpm.r,_xlpm.r&lt;&gt;"",""),IFERROR(INDEX(_xlpm.h,1),""))</f>
        <v/>
      </c>
    </row>
    <row r="1183" spans="1:16" x14ac:dyDescent="0.2">
      <c r="A1183" s="117">
        <v>1181</v>
      </c>
      <c r="B1183" s="117">
        <v>510019</v>
      </c>
      <c r="C1183" s="118" t="s">
        <v>20977</v>
      </c>
      <c r="D1183" s="118" t="s">
        <v>18508</v>
      </c>
      <c r="E1183" s="118" t="s">
        <v>20980</v>
      </c>
      <c r="F1183" s="118">
        <v>26386</v>
      </c>
      <c r="G1183" s="118" t="s">
        <v>18558</v>
      </c>
      <c r="H1183" s="121">
        <v>1083956</v>
      </c>
      <c r="I1183" s="120">
        <v>46119</v>
      </c>
      <c r="J1183" s="117"/>
      <c r="K1183" s="117"/>
      <c r="L1183" s="120">
        <v>46167</v>
      </c>
      <c r="M1183" s="118" t="s">
        <v>21260</v>
      </c>
      <c r="N1183" s="120">
        <v>46167</v>
      </c>
      <c r="O1183" s="124" t="str">
        <f t="shared" si="18"/>
        <v>26386-1083956</v>
      </c>
      <c r="P1183" t="str" cm="1">
        <f t="array" ref="P1183">_xlfn.LET(_xlpm.s,_xlfn.SEQUENCE(25,1,0,1),_xlpm.off,CEILING(_xlpm.s/2,1)*IF(ISEVEN(_xlpm.s),1,-1),_xlpm.k,_xlfn.VSTACK($O1183,VALUE($F1183)&amp;($H1183+_xlpm.off)),_xlpm.r,_xlfn.XLOOKUP(_xlpm.k,Table1[Column1],Table1[Column1],""),_xlpm.h,_xlfn._xlws.FILTER(_xlpm.r,_xlpm.r&lt;&gt;"",""),IFERROR(INDEX(_xlpm.h,1),""))</f>
        <v/>
      </c>
    </row>
    <row r="1184" spans="1:16" x14ac:dyDescent="0.2">
      <c r="A1184" s="117">
        <v>1182</v>
      </c>
      <c r="B1184" s="117">
        <v>510020</v>
      </c>
      <c r="C1184" s="118" t="s">
        <v>20977</v>
      </c>
      <c r="D1184" s="118" t="s">
        <v>18508</v>
      </c>
      <c r="E1184" s="118" t="s">
        <v>20980</v>
      </c>
      <c r="F1184" s="118">
        <v>26376</v>
      </c>
      <c r="G1184" s="118" t="s">
        <v>18559</v>
      </c>
      <c r="H1184" s="121">
        <v>2626020</v>
      </c>
      <c r="I1184" s="120">
        <v>46119</v>
      </c>
      <c r="J1184" s="117"/>
      <c r="K1184" s="117"/>
      <c r="L1184" s="120">
        <v>46167</v>
      </c>
      <c r="M1184" s="118" t="s">
        <v>21260</v>
      </c>
      <c r="N1184" s="120">
        <v>46167</v>
      </c>
      <c r="O1184" s="124" t="str">
        <f t="shared" si="18"/>
        <v>26376-2626020</v>
      </c>
      <c r="P1184" t="str" cm="1">
        <f t="array" ref="P1184">_xlfn.LET(_xlpm.s,_xlfn.SEQUENCE(25,1,0,1),_xlpm.off,CEILING(_xlpm.s/2,1)*IF(ISEVEN(_xlpm.s),1,-1),_xlpm.k,_xlfn.VSTACK($O1184,VALUE($F1184)&amp;($H1184+_xlpm.off)),_xlpm.r,_xlfn.XLOOKUP(_xlpm.k,Table1[Column1],Table1[Column1],""),_xlpm.h,_xlfn._xlws.FILTER(_xlpm.r,_xlpm.r&lt;&gt;"",""),IFERROR(INDEX(_xlpm.h,1),""))</f>
        <v/>
      </c>
    </row>
    <row r="1185" spans="1:16" x14ac:dyDescent="0.2">
      <c r="A1185" s="117">
        <v>1183</v>
      </c>
      <c r="B1185" s="117">
        <v>510020</v>
      </c>
      <c r="C1185" s="118" t="s">
        <v>20977</v>
      </c>
      <c r="D1185" s="118" t="s">
        <v>18508</v>
      </c>
      <c r="E1185" s="118" t="s">
        <v>20988</v>
      </c>
      <c r="F1185" s="118">
        <v>218</v>
      </c>
      <c r="G1185" s="118" t="s">
        <v>18560</v>
      </c>
      <c r="H1185" s="119">
        <v>-1102699</v>
      </c>
      <c r="I1185" s="120">
        <v>46148</v>
      </c>
      <c r="J1185" s="117"/>
      <c r="K1185" s="117"/>
      <c r="L1185" s="120">
        <v>46167</v>
      </c>
      <c r="M1185" s="118" t="s">
        <v>21260</v>
      </c>
      <c r="N1185" s="120">
        <v>46167</v>
      </c>
      <c r="O1185" s="124" t="str">
        <f t="shared" si="18"/>
        <v>2181102699</v>
      </c>
      <c r="P1185" t="str" cm="1">
        <f t="array" ref="P1185">_xlfn.LET(_xlpm.s,_xlfn.SEQUENCE(25,1,0,1),_xlpm.off,CEILING(_xlpm.s/2,1)*IF(ISEVEN(_xlpm.s),1,-1),_xlpm.k,_xlfn.VSTACK($O1185,VALUE($F1185)&amp;($H1185+_xlpm.off)),_xlpm.r,_xlfn.XLOOKUP(_xlpm.k,Table1[Column1],Table1[Column1],""),_xlpm.h,_xlfn._xlws.FILTER(_xlpm.r,_xlpm.r&lt;&gt;"",""),IFERROR(INDEX(_xlpm.h,1),""))</f>
        <v/>
      </c>
    </row>
    <row r="1186" spans="1:16" x14ac:dyDescent="0.2">
      <c r="A1186" s="117">
        <v>1184</v>
      </c>
      <c r="B1186" s="117">
        <v>510022</v>
      </c>
      <c r="C1186" s="118" t="s">
        <v>20977</v>
      </c>
      <c r="D1186" s="118" t="s">
        <v>18508</v>
      </c>
      <c r="E1186" s="118" t="s">
        <v>20980</v>
      </c>
      <c r="F1186" s="118">
        <v>28240</v>
      </c>
      <c r="G1186" s="118" t="s">
        <v>18561</v>
      </c>
      <c r="H1186" s="121">
        <v>602667</v>
      </c>
      <c r="I1186" s="120">
        <v>46126</v>
      </c>
      <c r="J1186" s="117"/>
      <c r="K1186" s="117"/>
      <c r="L1186" s="120">
        <v>46167</v>
      </c>
      <c r="M1186" s="118" t="s">
        <v>21260</v>
      </c>
      <c r="N1186" s="120">
        <v>46167</v>
      </c>
      <c r="O1186" s="124" t="str">
        <f t="shared" si="18"/>
        <v>28240-602667</v>
      </c>
      <c r="P1186" t="str" cm="1">
        <f t="array" ref="P1186">_xlfn.LET(_xlpm.s,_xlfn.SEQUENCE(25,1,0,1),_xlpm.off,CEILING(_xlpm.s/2,1)*IF(ISEVEN(_xlpm.s),1,-1),_xlpm.k,_xlfn.VSTACK($O1186,VALUE($F1186)&amp;($H1186+_xlpm.off)),_xlpm.r,_xlfn.XLOOKUP(_xlpm.k,Table1[Column1],Table1[Column1],""),_xlpm.h,_xlfn._xlws.FILTER(_xlpm.r,_xlpm.r&lt;&gt;"",""),IFERROR(INDEX(_xlpm.h,1),""))</f>
        <v/>
      </c>
    </row>
    <row r="1187" spans="1:16" x14ac:dyDescent="0.2">
      <c r="A1187" s="117">
        <v>1185</v>
      </c>
      <c r="B1187" s="117">
        <v>510022</v>
      </c>
      <c r="C1187" s="118" t="s">
        <v>20977</v>
      </c>
      <c r="D1187" s="118" t="s">
        <v>18508</v>
      </c>
      <c r="E1187" s="118" t="s">
        <v>20980</v>
      </c>
      <c r="F1187" s="118">
        <v>26552</v>
      </c>
      <c r="G1187" s="118" t="s">
        <v>18562</v>
      </c>
      <c r="H1187" s="121">
        <v>10219514</v>
      </c>
      <c r="I1187" s="120">
        <v>46123</v>
      </c>
      <c r="J1187" s="117"/>
      <c r="K1187" s="117"/>
      <c r="L1187" s="120">
        <v>46167</v>
      </c>
      <c r="M1187" s="118" t="s">
        <v>21260</v>
      </c>
      <c r="N1187" s="120">
        <v>46167</v>
      </c>
      <c r="O1187" s="124" t="str">
        <f t="shared" si="18"/>
        <v>26552-10219514</v>
      </c>
      <c r="P1187" t="str" cm="1">
        <f t="array" ref="P1187">_xlfn.LET(_xlpm.s,_xlfn.SEQUENCE(25,1,0,1),_xlpm.off,CEILING(_xlpm.s/2,1)*IF(ISEVEN(_xlpm.s),1,-1),_xlpm.k,_xlfn.VSTACK($O1187,VALUE($F1187)&amp;($H1187+_xlpm.off)),_xlpm.r,_xlfn.XLOOKUP(_xlpm.k,Table1[Column1],Table1[Column1],""),_xlpm.h,_xlfn._xlws.FILTER(_xlpm.r,_xlpm.r&lt;&gt;"",""),IFERROR(INDEX(_xlpm.h,1),""))</f>
        <v/>
      </c>
    </row>
    <row r="1188" spans="1:16" x14ac:dyDescent="0.2">
      <c r="A1188" s="117">
        <v>1186</v>
      </c>
      <c r="B1188" s="117">
        <v>510022</v>
      </c>
      <c r="C1188" s="118" t="s">
        <v>20977</v>
      </c>
      <c r="D1188" s="118" t="s">
        <v>18508</v>
      </c>
      <c r="E1188" s="118" t="s">
        <v>20990</v>
      </c>
      <c r="F1188" s="118">
        <v>168</v>
      </c>
      <c r="G1188" s="118" t="s">
        <v>18563</v>
      </c>
      <c r="H1188" s="119">
        <v>-389881</v>
      </c>
      <c r="I1188" s="120">
        <v>46155</v>
      </c>
      <c r="J1188" s="117"/>
      <c r="K1188" s="117"/>
      <c r="L1188" s="120">
        <v>46167</v>
      </c>
      <c r="M1188" s="118" t="s">
        <v>21260</v>
      </c>
      <c r="N1188" s="120">
        <v>46167</v>
      </c>
      <c r="O1188" s="124" t="str">
        <f t="shared" ref="O1188:O1217" si="19">VALUE(F1188)&amp;-H1188</f>
        <v>168389881</v>
      </c>
      <c r="P1188" t="str" cm="1">
        <f t="array" ref="P1188">_xlfn.LET(_xlpm.s,_xlfn.SEQUENCE(25,1,0,1),_xlpm.off,CEILING(_xlpm.s/2,1)*IF(ISEVEN(_xlpm.s),1,-1),_xlpm.k,_xlfn.VSTACK($O1188,VALUE($F1188)&amp;($H1188+_xlpm.off)),_xlpm.r,_xlfn.XLOOKUP(_xlpm.k,Table1[Column1],Table1[Column1],""),_xlpm.h,_xlfn._xlws.FILTER(_xlpm.r,_xlpm.r&lt;&gt;"",""),IFERROR(INDEX(_xlpm.h,1),""))</f>
        <v/>
      </c>
    </row>
    <row r="1189" spans="1:16" x14ac:dyDescent="0.2">
      <c r="A1189" s="117">
        <v>1187</v>
      </c>
      <c r="B1189" s="117">
        <v>510023</v>
      </c>
      <c r="C1189" s="118" t="s">
        <v>20977</v>
      </c>
      <c r="D1189" s="118" t="s">
        <v>18508</v>
      </c>
      <c r="E1189" s="118" t="s">
        <v>20980</v>
      </c>
      <c r="F1189" s="118">
        <v>28244</v>
      </c>
      <c r="G1189" s="118" t="s">
        <v>18564</v>
      </c>
      <c r="H1189" s="121">
        <v>1395765</v>
      </c>
      <c r="I1189" s="120">
        <v>46128</v>
      </c>
      <c r="J1189" s="117"/>
      <c r="K1189" s="117"/>
      <c r="L1189" s="120">
        <v>46167</v>
      </c>
      <c r="M1189" s="118" t="s">
        <v>21260</v>
      </c>
      <c r="N1189" s="120">
        <v>46167</v>
      </c>
      <c r="O1189" s="124" t="str">
        <f t="shared" si="19"/>
        <v>28244-1395765</v>
      </c>
      <c r="P1189" t="str" cm="1">
        <f t="array" ref="P1189">_xlfn.LET(_xlpm.s,_xlfn.SEQUENCE(25,1,0,1),_xlpm.off,CEILING(_xlpm.s/2,1)*IF(ISEVEN(_xlpm.s),1,-1),_xlpm.k,_xlfn.VSTACK($O1189,VALUE($F1189)&amp;($H1189+_xlpm.off)),_xlpm.r,_xlfn.XLOOKUP(_xlpm.k,Table1[Column1],Table1[Column1],""),_xlpm.h,_xlfn._xlws.FILTER(_xlpm.r,_xlpm.r&lt;&gt;"",""),IFERROR(INDEX(_xlpm.h,1),""))</f>
        <v/>
      </c>
    </row>
    <row r="1190" spans="1:16" x14ac:dyDescent="0.2">
      <c r="A1190" s="117">
        <v>1188</v>
      </c>
      <c r="B1190" s="117">
        <v>510024</v>
      </c>
      <c r="C1190" s="118" t="s">
        <v>20977</v>
      </c>
      <c r="D1190" s="118" t="s">
        <v>18508</v>
      </c>
      <c r="E1190" s="118" t="s">
        <v>20980</v>
      </c>
      <c r="F1190" s="118">
        <v>24996</v>
      </c>
      <c r="G1190" s="118" t="s">
        <v>18565</v>
      </c>
      <c r="H1190" s="121">
        <v>2134296</v>
      </c>
      <c r="I1190" s="120">
        <v>46118</v>
      </c>
      <c r="J1190" s="117"/>
      <c r="K1190" s="117"/>
      <c r="L1190" s="120">
        <v>46167</v>
      </c>
      <c r="M1190" s="118" t="s">
        <v>21260</v>
      </c>
      <c r="N1190" s="120">
        <v>46167</v>
      </c>
      <c r="O1190" s="124" t="str">
        <f t="shared" si="19"/>
        <v>24996-2134296</v>
      </c>
      <c r="P1190" t="str" cm="1">
        <f t="array" ref="P1190">_xlfn.LET(_xlpm.s,_xlfn.SEQUENCE(25,1,0,1),_xlpm.off,CEILING(_xlpm.s/2,1)*IF(ISEVEN(_xlpm.s),1,-1),_xlpm.k,_xlfn.VSTACK($O1190,VALUE($F1190)&amp;($H1190+_xlpm.off)),_xlpm.r,_xlfn.XLOOKUP(_xlpm.k,Table1[Column1],Table1[Column1],""),_xlpm.h,_xlfn._xlws.FILTER(_xlpm.r,_xlpm.r&lt;&gt;"",""),IFERROR(INDEX(_xlpm.h,1),""))</f>
        <v/>
      </c>
    </row>
    <row r="1191" spans="1:16" x14ac:dyDescent="0.2">
      <c r="A1191" s="117">
        <v>1189</v>
      </c>
      <c r="B1191" s="117">
        <v>510024</v>
      </c>
      <c r="C1191" s="118" t="s">
        <v>20977</v>
      </c>
      <c r="D1191" s="118" t="s">
        <v>18508</v>
      </c>
      <c r="E1191" s="118" t="s">
        <v>20980</v>
      </c>
      <c r="F1191" s="118">
        <v>28243</v>
      </c>
      <c r="G1191" s="118" t="s">
        <v>18566</v>
      </c>
      <c r="H1191" s="121">
        <v>2791544</v>
      </c>
      <c r="I1191" s="120">
        <v>46129</v>
      </c>
      <c r="J1191" s="117"/>
      <c r="K1191" s="117"/>
      <c r="L1191" s="120">
        <v>46167</v>
      </c>
      <c r="M1191" s="118" t="s">
        <v>21260</v>
      </c>
      <c r="N1191" s="120">
        <v>46167</v>
      </c>
      <c r="O1191" s="124" t="str">
        <f t="shared" si="19"/>
        <v>28243-2791544</v>
      </c>
      <c r="P1191" t="str" cm="1">
        <f t="array" ref="P1191">_xlfn.LET(_xlpm.s,_xlfn.SEQUENCE(25,1,0,1),_xlpm.off,CEILING(_xlpm.s/2,1)*IF(ISEVEN(_xlpm.s),1,-1),_xlpm.k,_xlfn.VSTACK($O1191,VALUE($F1191)&amp;($H1191+_xlpm.off)),_xlpm.r,_xlfn.XLOOKUP(_xlpm.k,Table1[Column1],Table1[Column1],""),_xlpm.h,_xlfn._xlws.FILTER(_xlpm.r,_xlpm.r&lt;&gt;"",""),IFERROR(INDEX(_xlpm.h,1),""))</f>
        <v/>
      </c>
    </row>
    <row r="1192" spans="1:16" x14ac:dyDescent="0.2">
      <c r="A1192" s="117">
        <v>1190</v>
      </c>
      <c r="B1192" s="117">
        <v>510025</v>
      </c>
      <c r="C1192" s="118" t="s">
        <v>20977</v>
      </c>
      <c r="D1192" s="118" t="s">
        <v>18508</v>
      </c>
      <c r="E1192" s="118" t="s">
        <v>20980</v>
      </c>
      <c r="F1192" s="118">
        <v>26551</v>
      </c>
      <c r="G1192" s="118" t="s">
        <v>18567</v>
      </c>
      <c r="H1192" s="121">
        <v>2797389</v>
      </c>
      <c r="I1192" s="120">
        <v>46122</v>
      </c>
      <c r="J1192" s="117"/>
      <c r="K1192" s="117"/>
      <c r="L1192" s="120">
        <v>46167</v>
      </c>
      <c r="M1192" s="118" t="s">
        <v>21260</v>
      </c>
      <c r="N1192" s="120">
        <v>46167</v>
      </c>
      <c r="O1192" s="124" t="str">
        <f t="shared" si="19"/>
        <v>26551-2797389</v>
      </c>
      <c r="P1192" t="str" cm="1">
        <f t="array" ref="P1192">_xlfn.LET(_xlpm.s,_xlfn.SEQUENCE(25,1,0,1),_xlpm.off,CEILING(_xlpm.s/2,1)*IF(ISEVEN(_xlpm.s),1,-1),_xlpm.k,_xlfn.VSTACK($O1192,VALUE($F1192)&amp;($H1192+_xlpm.off)),_xlpm.r,_xlfn.XLOOKUP(_xlpm.k,Table1[Column1],Table1[Column1],""),_xlpm.h,_xlfn._xlws.FILTER(_xlpm.r,_xlpm.r&lt;&gt;"",""),IFERROR(INDEX(_xlpm.h,1),""))</f>
        <v/>
      </c>
    </row>
    <row r="1193" spans="1:16" x14ac:dyDescent="0.2">
      <c r="A1193" s="117">
        <v>1191</v>
      </c>
      <c r="B1193" s="117">
        <v>510025</v>
      </c>
      <c r="C1193" s="118" t="s">
        <v>20977</v>
      </c>
      <c r="D1193" s="118" t="s">
        <v>18508</v>
      </c>
      <c r="E1193" s="118" t="s">
        <v>20980</v>
      </c>
      <c r="F1193" s="118">
        <v>30073</v>
      </c>
      <c r="G1193" s="118" t="s">
        <v>18568</v>
      </c>
      <c r="H1193" s="121">
        <v>16805718</v>
      </c>
      <c r="I1193" s="120">
        <v>46130</v>
      </c>
      <c r="J1193" s="117"/>
      <c r="K1193" s="117"/>
      <c r="L1193" s="120">
        <v>46167</v>
      </c>
      <c r="M1193" s="118" t="s">
        <v>21260</v>
      </c>
      <c r="N1193" s="120">
        <v>46167</v>
      </c>
      <c r="O1193" s="124" t="str">
        <f t="shared" si="19"/>
        <v>30073-16805718</v>
      </c>
      <c r="P1193" t="str" cm="1">
        <f t="array" ref="P1193">_xlfn.LET(_xlpm.s,_xlfn.SEQUENCE(25,1,0,1),_xlpm.off,CEILING(_xlpm.s/2,1)*IF(ISEVEN(_xlpm.s),1,-1),_xlpm.k,_xlfn.VSTACK($O1193,VALUE($F1193)&amp;($H1193+_xlpm.off)),_xlpm.r,_xlfn.XLOOKUP(_xlpm.k,Table1[Column1],Table1[Column1],""),_xlpm.h,_xlfn._xlws.FILTER(_xlpm.r,_xlpm.r&lt;&gt;"",""),IFERROR(INDEX(_xlpm.h,1),""))</f>
        <v/>
      </c>
    </row>
    <row r="1194" spans="1:16" x14ac:dyDescent="0.2">
      <c r="A1194" s="117">
        <v>1192</v>
      </c>
      <c r="B1194" s="117">
        <v>510025</v>
      </c>
      <c r="C1194" s="118" t="s">
        <v>20977</v>
      </c>
      <c r="D1194" s="118" t="s">
        <v>18508</v>
      </c>
      <c r="E1194" s="118" t="s">
        <v>20991</v>
      </c>
      <c r="F1194" s="118">
        <v>125</v>
      </c>
      <c r="G1194" s="118" t="s">
        <v>18569</v>
      </c>
      <c r="H1194" s="119">
        <v>-2668965</v>
      </c>
      <c r="I1194" s="120">
        <v>46153</v>
      </c>
      <c r="J1194" s="117"/>
      <c r="K1194" s="117"/>
      <c r="L1194" s="120">
        <v>46167</v>
      </c>
      <c r="M1194" s="118" t="s">
        <v>21260</v>
      </c>
      <c r="N1194" s="120">
        <v>46167</v>
      </c>
      <c r="O1194" s="124" t="str">
        <f t="shared" si="19"/>
        <v>1252668965</v>
      </c>
      <c r="P1194" t="str" cm="1">
        <f t="array" ref="P1194">_xlfn.LET(_xlpm.s,_xlfn.SEQUENCE(25,1,0,1),_xlpm.off,CEILING(_xlpm.s/2,1)*IF(ISEVEN(_xlpm.s),1,-1),_xlpm.k,_xlfn.VSTACK($O1194,VALUE($F1194)&amp;($H1194+_xlpm.off)),_xlpm.r,_xlfn.XLOOKUP(_xlpm.k,Table1[Column1],Table1[Column1],""),_xlpm.h,_xlfn._xlws.FILTER(_xlpm.r,_xlpm.r&lt;&gt;"",""),IFERROR(INDEX(_xlpm.h,1),""))</f>
        <v/>
      </c>
    </row>
    <row r="1195" spans="1:16" x14ac:dyDescent="0.2">
      <c r="A1195" s="117">
        <v>1193</v>
      </c>
      <c r="B1195" s="117">
        <v>510026</v>
      </c>
      <c r="C1195" s="118" t="s">
        <v>20977</v>
      </c>
      <c r="D1195" s="118" t="s">
        <v>18508</v>
      </c>
      <c r="E1195" s="118" t="s">
        <v>20980</v>
      </c>
      <c r="F1195" s="118">
        <v>26528</v>
      </c>
      <c r="G1195" s="118" t="s">
        <v>18570</v>
      </c>
      <c r="H1195" s="121">
        <v>1060695</v>
      </c>
      <c r="I1195" s="120">
        <v>46120</v>
      </c>
      <c r="J1195" s="117"/>
      <c r="K1195" s="117"/>
      <c r="L1195" s="120">
        <v>46167</v>
      </c>
      <c r="M1195" s="118" t="s">
        <v>21260</v>
      </c>
      <c r="N1195" s="120">
        <v>46167</v>
      </c>
      <c r="O1195" s="124" t="str">
        <f t="shared" si="19"/>
        <v>26528-1060695</v>
      </c>
      <c r="P1195" t="str" cm="1">
        <f t="array" ref="P1195">_xlfn.LET(_xlpm.s,_xlfn.SEQUENCE(25,1,0,1),_xlpm.off,CEILING(_xlpm.s/2,1)*IF(ISEVEN(_xlpm.s),1,-1),_xlpm.k,_xlfn.VSTACK($O1195,VALUE($F1195)&amp;($H1195+_xlpm.off)),_xlpm.r,_xlfn.XLOOKUP(_xlpm.k,Table1[Column1],Table1[Column1],""),_xlpm.h,_xlfn._xlws.FILTER(_xlpm.r,_xlpm.r&lt;&gt;"",""),IFERROR(INDEX(_xlpm.h,1),""))</f>
        <v/>
      </c>
    </row>
    <row r="1196" spans="1:16" x14ac:dyDescent="0.2">
      <c r="A1196" s="117">
        <v>1194</v>
      </c>
      <c r="B1196" s="117">
        <v>510027</v>
      </c>
      <c r="C1196" s="118" t="s">
        <v>20977</v>
      </c>
      <c r="D1196" s="118" t="s">
        <v>18508</v>
      </c>
      <c r="E1196" s="118" t="s">
        <v>20980</v>
      </c>
      <c r="F1196" s="118">
        <v>28239</v>
      </c>
      <c r="G1196" s="118" t="s">
        <v>18571</v>
      </c>
      <c r="H1196" s="121">
        <v>4444538</v>
      </c>
      <c r="I1196" s="120">
        <v>46126</v>
      </c>
      <c r="J1196" s="117"/>
      <c r="K1196" s="117"/>
      <c r="L1196" s="120">
        <v>46167</v>
      </c>
      <c r="M1196" s="118" t="s">
        <v>21260</v>
      </c>
      <c r="N1196" s="120">
        <v>46167</v>
      </c>
      <c r="O1196" s="124" t="str">
        <f t="shared" si="19"/>
        <v>28239-4444538</v>
      </c>
      <c r="P1196" t="str" cm="1">
        <f t="array" ref="P1196">_xlfn.LET(_xlpm.s,_xlfn.SEQUENCE(25,1,0,1),_xlpm.off,CEILING(_xlpm.s/2,1)*IF(ISEVEN(_xlpm.s),1,-1),_xlpm.k,_xlfn.VSTACK($O1196,VALUE($F1196)&amp;($H1196+_xlpm.off)),_xlpm.r,_xlfn.XLOOKUP(_xlpm.k,Table1[Column1],Table1[Column1],""),_xlpm.h,_xlfn._xlws.FILTER(_xlpm.r,_xlpm.r&lt;&gt;"",""),IFERROR(INDEX(_xlpm.h,1),""))</f>
        <v/>
      </c>
    </row>
    <row r="1197" spans="1:16" x14ac:dyDescent="0.2">
      <c r="A1197" s="117">
        <v>1195</v>
      </c>
      <c r="B1197" s="117">
        <v>510027</v>
      </c>
      <c r="C1197" s="118" t="s">
        <v>20977</v>
      </c>
      <c r="D1197" s="118" t="s">
        <v>18508</v>
      </c>
      <c r="E1197" s="118" t="s">
        <v>20980</v>
      </c>
      <c r="F1197" s="118">
        <v>5302</v>
      </c>
      <c r="G1197" s="118" t="s">
        <v>18572</v>
      </c>
      <c r="H1197" s="121">
        <v>27768650</v>
      </c>
      <c r="I1197" s="120">
        <v>46046</v>
      </c>
      <c r="J1197" s="117"/>
      <c r="K1197" s="117"/>
      <c r="L1197" s="120">
        <v>46167</v>
      </c>
      <c r="M1197" s="118" t="s">
        <v>21260</v>
      </c>
      <c r="N1197" s="120">
        <v>46167</v>
      </c>
      <c r="O1197" s="124" t="str">
        <f t="shared" si="19"/>
        <v>5302-27768650</v>
      </c>
      <c r="P1197" t="str" cm="1">
        <f t="array" ref="P1197">_xlfn.LET(_xlpm.s,_xlfn.SEQUENCE(25,1,0,1),_xlpm.off,CEILING(_xlpm.s/2,1)*IF(ISEVEN(_xlpm.s),1,-1),_xlpm.k,_xlfn.VSTACK($O1197,VALUE($F1197)&amp;($H1197+_xlpm.off)),_xlpm.r,_xlfn.XLOOKUP(_xlpm.k,Table1[Column1],Table1[Column1],""),_xlpm.h,_xlfn._xlws.FILTER(_xlpm.r,_xlpm.r&lt;&gt;"",""),IFERROR(INDEX(_xlpm.h,1),""))</f>
        <v/>
      </c>
    </row>
    <row r="1198" spans="1:16" x14ac:dyDescent="0.2">
      <c r="A1198" s="117">
        <v>1196</v>
      </c>
      <c r="B1198" s="117">
        <v>510027</v>
      </c>
      <c r="C1198" s="118" t="s">
        <v>20977</v>
      </c>
      <c r="D1198" s="118" t="s">
        <v>18508</v>
      </c>
      <c r="E1198" s="118" t="s">
        <v>20980</v>
      </c>
      <c r="F1198" s="118">
        <v>26550</v>
      </c>
      <c r="G1198" s="118" t="s">
        <v>18574</v>
      </c>
      <c r="H1198" s="121">
        <v>4772102</v>
      </c>
      <c r="I1198" s="120">
        <v>46123</v>
      </c>
      <c r="J1198" s="117"/>
      <c r="K1198" s="117"/>
      <c r="L1198" s="120">
        <v>46167</v>
      </c>
      <c r="M1198" s="118" t="s">
        <v>21260</v>
      </c>
      <c r="N1198" s="120">
        <v>46167</v>
      </c>
      <c r="O1198" s="124" t="str">
        <f t="shared" si="19"/>
        <v>26550-4772102</v>
      </c>
      <c r="P1198" t="str" cm="1">
        <f t="array" ref="P1198">_xlfn.LET(_xlpm.s,_xlfn.SEQUENCE(25,1,0,1),_xlpm.off,CEILING(_xlpm.s/2,1)*IF(ISEVEN(_xlpm.s),1,-1),_xlpm.k,_xlfn.VSTACK($O1198,VALUE($F1198)&amp;($H1198+_xlpm.off)),_xlpm.r,_xlfn.XLOOKUP(_xlpm.k,Table1[Column1],Table1[Column1],""),_xlpm.h,_xlfn._xlws.FILTER(_xlpm.r,_xlpm.r&lt;&gt;"",""),IFERROR(INDEX(_xlpm.h,1),""))</f>
        <v/>
      </c>
    </row>
    <row r="1199" spans="1:16" x14ac:dyDescent="0.2">
      <c r="A1199" s="117">
        <v>1197</v>
      </c>
      <c r="B1199" s="117">
        <v>510028</v>
      </c>
      <c r="C1199" s="118" t="s">
        <v>20977</v>
      </c>
      <c r="D1199" s="118" t="s">
        <v>18508</v>
      </c>
      <c r="E1199" s="118" t="s">
        <v>20994</v>
      </c>
      <c r="F1199" s="118">
        <v>220</v>
      </c>
      <c r="G1199" s="118" t="s">
        <v>18575</v>
      </c>
      <c r="H1199" s="119">
        <v>-1140901</v>
      </c>
      <c r="I1199" s="120">
        <v>46148</v>
      </c>
      <c r="J1199" s="117"/>
      <c r="K1199" s="117"/>
      <c r="L1199" s="120">
        <v>46167</v>
      </c>
      <c r="M1199" s="118" t="s">
        <v>21260</v>
      </c>
      <c r="N1199" s="120">
        <v>46167</v>
      </c>
      <c r="O1199" s="124" t="str">
        <f t="shared" si="19"/>
        <v>2201140901</v>
      </c>
      <c r="P1199" t="str" cm="1">
        <f t="array" ref="P1199">_xlfn.LET(_xlpm.s,_xlfn.SEQUENCE(25,1,0,1),_xlpm.off,CEILING(_xlpm.s/2,1)*IF(ISEVEN(_xlpm.s),1,-1),_xlpm.k,_xlfn.VSTACK($O1199,VALUE($F1199)&amp;($H1199+_xlpm.off)),_xlpm.r,_xlfn.XLOOKUP(_xlpm.k,Table1[Column1],Table1[Column1],""),_xlpm.h,_xlfn._xlws.FILTER(_xlpm.r,_xlpm.r&lt;&gt;"",""),IFERROR(INDEX(_xlpm.h,1),""))</f>
        <v/>
      </c>
    </row>
    <row r="1200" spans="1:16" x14ac:dyDescent="0.2">
      <c r="A1200" s="117">
        <v>1198</v>
      </c>
      <c r="B1200" s="117">
        <v>510028</v>
      </c>
      <c r="C1200" s="118" t="s">
        <v>20977</v>
      </c>
      <c r="D1200" s="118" t="s">
        <v>18508</v>
      </c>
      <c r="E1200" s="118" t="s">
        <v>20980</v>
      </c>
      <c r="F1200" s="118">
        <v>26379</v>
      </c>
      <c r="G1200" s="118" t="s">
        <v>18576</v>
      </c>
      <c r="H1200" s="121">
        <v>1909602</v>
      </c>
      <c r="I1200" s="120">
        <v>46120</v>
      </c>
      <c r="J1200" s="117"/>
      <c r="K1200" s="117"/>
      <c r="L1200" s="120">
        <v>46167</v>
      </c>
      <c r="M1200" s="118" t="s">
        <v>21260</v>
      </c>
      <c r="N1200" s="120">
        <v>46167</v>
      </c>
      <c r="O1200" s="124" t="str">
        <f t="shared" si="19"/>
        <v>26379-1909602</v>
      </c>
      <c r="P1200" t="str" cm="1">
        <f t="array" ref="P1200">_xlfn.LET(_xlpm.s,_xlfn.SEQUENCE(25,1,0,1),_xlpm.off,CEILING(_xlpm.s/2,1)*IF(ISEVEN(_xlpm.s),1,-1),_xlpm.k,_xlfn.VSTACK($O1200,VALUE($F1200)&amp;($H1200+_xlpm.off)),_xlpm.r,_xlfn.XLOOKUP(_xlpm.k,Table1[Column1],Table1[Column1],""),_xlpm.h,_xlfn._xlws.FILTER(_xlpm.r,_xlpm.r&lt;&gt;"",""),IFERROR(INDEX(_xlpm.h,1),""))</f>
        <v/>
      </c>
    </row>
    <row r="1201" spans="1:16" x14ac:dyDescent="0.2">
      <c r="A1201" s="117">
        <v>1199</v>
      </c>
      <c r="B1201" s="117">
        <v>510028</v>
      </c>
      <c r="C1201" s="118" t="s">
        <v>20977</v>
      </c>
      <c r="D1201" s="118" t="s">
        <v>18508</v>
      </c>
      <c r="E1201" s="118" t="s">
        <v>20994</v>
      </c>
      <c r="F1201" s="118">
        <v>219</v>
      </c>
      <c r="G1201" s="118" t="s">
        <v>18577</v>
      </c>
      <c r="H1201" s="119">
        <v>-626400</v>
      </c>
      <c r="I1201" s="120">
        <v>46148</v>
      </c>
      <c r="J1201" s="117"/>
      <c r="K1201" s="117"/>
      <c r="L1201" s="120">
        <v>46167</v>
      </c>
      <c r="M1201" s="118" t="s">
        <v>21260</v>
      </c>
      <c r="N1201" s="120">
        <v>46167</v>
      </c>
      <c r="O1201" s="124" t="str">
        <f t="shared" si="19"/>
        <v>219626400</v>
      </c>
      <c r="P1201" t="str" cm="1">
        <f t="array" ref="P1201">_xlfn.LET(_xlpm.s,_xlfn.SEQUENCE(25,1,0,1),_xlpm.off,CEILING(_xlpm.s/2,1)*IF(ISEVEN(_xlpm.s),1,-1),_xlpm.k,_xlfn.VSTACK($O1201,VALUE($F1201)&amp;($H1201+_xlpm.off)),_xlpm.r,_xlfn.XLOOKUP(_xlpm.k,Table1[Column1],Table1[Column1],""),_xlpm.h,_xlfn._xlws.FILTER(_xlpm.r,_xlpm.r&lt;&gt;"",""),IFERROR(INDEX(_xlpm.h,1),""))</f>
        <v/>
      </c>
    </row>
    <row r="1202" spans="1:16" x14ac:dyDescent="0.2">
      <c r="A1202" s="117">
        <v>1200</v>
      </c>
      <c r="B1202" s="117">
        <v>510029</v>
      </c>
      <c r="C1202" s="118" t="s">
        <v>20977</v>
      </c>
      <c r="D1202" s="118" t="s">
        <v>18508</v>
      </c>
      <c r="E1202" s="118" t="s">
        <v>20980</v>
      </c>
      <c r="F1202" s="118">
        <v>26557</v>
      </c>
      <c r="G1202" s="118" t="s">
        <v>18578</v>
      </c>
      <c r="H1202" s="121">
        <v>2934765</v>
      </c>
      <c r="I1202" s="120">
        <v>46122</v>
      </c>
      <c r="J1202" s="117"/>
      <c r="K1202" s="117"/>
      <c r="L1202" s="120">
        <v>46167</v>
      </c>
      <c r="M1202" s="118" t="s">
        <v>21260</v>
      </c>
      <c r="N1202" s="120">
        <v>46167</v>
      </c>
      <c r="O1202" s="124" t="str">
        <f t="shared" si="19"/>
        <v>26557-2934765</v>
      </c>
      <c r="P1202" t="str" cm="1">
        <f t="array" ref="P1202">_xlfn.LET(_xlpm.s,_xlfn.SEQUENCE(25,1,0,1),_xlpm.off,CEILING(_xlpm.s/2,1)*IF(ISEVEN(_xlpm.s),1,-1),_xlpm.k,_xlfn.VSTACK($O1202,VALUE($F1202)&amp;($H1202+_xlpm.off)),_xlpm.r,_xlfn.XLOOKUP(_xlpm.k,Table1[Column1],Table1[Column1],""),_xlpm.h,_xlfn._xlws.FILTER(_xlpm.r,_xlpm.r&lt;&gt;"",""),IFERROR(INDEX(_xlpm.h,1),""))</f>
        <v/>
      </c>
    </row>
    <row r="1203" spans="1:16" x14ac:dyDescent="0.2">
      <c r="A1203" s="117">
        <v>1201</v>
      </c>
      <c r="B1203" s="117">
        <v>510029</v>
      </c>
      <c r="C1203" s="118" t="s">
        <v>20977</v>
      </c>
      <c r="D1203" s="118" t="s">
        <v>18508</v>
      </c>
      <c r="E1203" s="118" t="s">
        <v>20980</v>
      </c>
      <c r="F1203" s="118">
        <v>26558</v>
      </c>
      <c r="G1203" s="118" t="s">
        <v>18579</v>
      </c>
      <c r="H1203" s="121">
        <v>1108269</v>
      </c>
      <c r="I1203" s="120">
        <v>46122</v>
      </c>
      <c r="J1203" s="117"/>
      <c r="K1203" s="117"/>
      <c r="L1203" s="120">
        <v>46167</v>
      </c>
      <c r="M1203" s="118" t="s">
        <v>21260</v>
      </c>
      <c r="N1203" s="120">
        <v>46167</v>
      </c>
      <c r="O1203" s="124" t="str">
        <f t="shared" si="19"/>
        <v>26558-1108269</v>
      </c>
      <c r="P1203" t="str" cm="1">
        <f t="array" ref="P1203">_xlfn.LET(_xlpm.s,_xlfn.SEQUENCE(25,1,0,1),_xlpm.off,CEILING(_xlpm.s/2,1)*IF(ISEVEN(_xlpm.s),1,-1),_xlpm.k,_xlfn.VSTACK($O1203,VALUE($F1203)&amp;($H1203+_xlpm.off)),_xlpm.r,_xlfn.XLOOKUP(_xlpm.k,Table1[Column1],Table1[Column1],""),_xlpm.h,_xlfn._xlws.FILTER(_xlpm.r,_xlpm.r&lt;&gt;"",""),IFERROR(INDEX(_xlpm.h,1),""))</f>
        <v/>
      </c>
    </row>
    <row r="1204" spans="1:16" x14ac:dyDescent="0.2">
      <c r="A1204" s="117">
        <v>1202</v>
      </c>
      <c r="B1204" s="117">
        <v>520090</v>
      </c>
      <c r="C1204" s="118" t="s">
        <v>20977</v>
      </c>
      <c r="D1204" s="118" t="s">
        <v>18508</v>
      </c>
      <c r="E1204" s="118" t="s">
        <v>20980</v>
      </c>
      <c r="F1204" s="118">
        <v>30091</v>
      </c>
      <c r="G1204" s="118" t="s">
        <v>18580</v>
      </c>
      <c r="H1204" s="121">
        <v>1395765</v>
      </c>
      <c r="I1204" s="120">
        <v>46125</v>
      </c>
      <c r="J1204" s="117"/>
      <c r="K1204" s="117"/>
      <c r="L1204" s="120">
        <v>46167</v>
      </c>
      <c r="M1204" s="118" t="s">
        <v>21260</v>
      </c>
      <c r="N1204" s="120">
        <v>46167</v>
      </c>
      <c r="O1204" s="124" t="str">
        <f t="shared" si="19"/>
        <v>30091-1395765</v>
      </c>
      <c r="P1204" t="str" cm="1">
        <f t="array" ref="P1204">_xlfn.LET(_xlpm.s,_xlfn.SEQUENCE(25,1,0,1),_xlpm.off,CEILING(_xlpm.s/2,1)*IF(ISEVEN(_xlpm.s),1,-1),_xlpm.k,_xlfn.VSTACK($O1204,VALUE($F1204)&amp;($H1204+_xlpm.off)),_xlpm.r,_xlfn.XLOOKUP(_xlpm.k,Table1[Column1],Table1[Column1],""),_xlpm.h,_xlfn._xlws.FILTER(_xlpm.r,_xlpm.r&lt;&gt;"",""),IFERROR(INDEX(_xlpm.h,1),""))</f>
        <v/>
      </c>
    </row>
    <row r="1205" spans="1:16" x14ac:dyDescent="0.2">
      <c r="A1205" s="117">
        <v>1203</v>
      </c>
      <c r="B1205" s="117">
        <v>520090</v>
      </c>
      <c r="C1205" s="118" t="s">
        <v>20977</v>
      </c>
      <c r="D1205" s="118" t="s">
        <v>18508</v>
      </c>
      <c r="E1205" s="118" t="s">
        <v>20980</v>
      </c>
      <c r="F1205" s="118">
        <v>30092</v>
      </c>
      <c r="G1205" s="118" t="s">
        <v>18581</v>
      </c>
      <c r="H1205" s="121">
        <v>3000834</v>
      </c>
      <c r="I1205" s="120">
        <v>46125</v>
      </c>
      <c r="J1205" s="117"/>
      <c r="K1205" s="117"/>
      <c r="L1205" s="120">
        <v>46167</v>
      </c>
      <c r="M1205" s="118" t="s">
        <v>21260</v>
      </c>
      <c r="N1205" s="120">
        <v>46167</v>
      </c>
      <c r="O1205" s="124" t="str">
        <f t="shared" si="19"/>
        <v>30092-3000834</v>
      </c>
      <c r="P1205" t="str" cm="1">
        <f t="array" ref="P1205">_xlfn.LET(_xlpm.s,_xlfn.SEQUENCE(25,1,0,1),_xlpm.off,CEILING(_xlpm.s/2,1)*IF(ISEVEN(_xlpm.s),1,-1),_xlpm.k,_xlfn.VSTACK($O1205,VALUE($F1205)&amp;($H1205+_xlpm.off)),_xlpm.r,_xlfn.XLOOKUP(_xlpm.k,Table1[Column1],Table1[Column1],""),_xlpm.h,_xlfn._xlws.FILTER(_xlpm.r,_xlpm.r&lt;&gt;"",""),IFERROR(INDEX(_xlpm.h,1),""))</f>
        <v/>
      </c>
    </row>
    <row r="1206" spans="1:16" x14ac:dyDescent="0.2">
      <c r="A1206" s="117">
        <v>1204</v>
      </c>
      <c r="B1206" s="117">
        <v>570010</v>
      </c>
      <c r="C1206" s="118" t="s">
        <v>20977</v>
      </c>
      <c r="D1206" s="118" t="s">
        <v>18508</v>
      </c>
      <c r="E1206" s="118" t="s">
        <v>20980</v>
      </c>
      <c r="F1206" s="118">
        <v>26380</v>
      </c>
      <c r="G1206" s="118" t="s">
        <v>18582</v>
      </c>
      <c r="H1206" s="121">
        <v>1108269</v>
      </c>
      <c r="I1206" s="120">
        <v>46121</v>
      </c>
      <c r="J1206" s="117"/>
      <c r="K1206" s="117"/>
      <c r="L1206" s="120">
        <v>46167</v>
      </c>
      <c r="M1206" s="118" t="s">
        <v>21260</v>
      </c>
      <c r="N1206" s="120">
        <v>46167</v>
      </c>
      <c r="O1206" s="124" t="str">
        <f t="shared" si="19"/>
        <v>26380-1108269</v>
      </c>
      <c r="P1206" t="str" cm="1">
        <f t="array" ref="P1206">_xlfn.LET(_xlpm.s,_xlfn.SEQUENCE(25,1,0,1),_xlpm.off,CEILING(_xlpm.s/2,1)*IF(ISEVEN(_xlpm.s),1,-1),_xlpm.k,_xlfn.VSTACK($O1206,VALUE($F1206)&amp;($H1206+_xlpm.off)),_xlpm.r,_xlfn.XLOOKUP(_xlpm.k,Table1[Column1],Table1[Column1],""),_xlpm.h,_xlfn._xlws.FILTER(_xlpm.r,_xlpm.r&lt;&gt;"",""),IFERROR(INDEX(_xlpm.h,1),""))</f>
        <v/>
      </c>
    </row>
    <row r="1207" spans="1:16" x14ac:dyDescent="0.2">
      <c r="A1207" s="117">
        <v>1205</v>
      </c>
      <c r="B1207" s="117">
        <v>510010</v>
      </c>
      <c r="C1207" s="118" t="s">
        <v>20977</v>
      </c>
      <c r="D1207" s="118" t="s">
        <v>18508</v>
      </c>
      <c r="E1207" s="118" t="s">
        <v>20997</v>
      </c>
      <c r="F1207" s="118">
        <v>83347</v>
      </c>
      <c r="G1207" s="118" t="s">
        <v>19509</v>
      </c>
      <c r="H1207" s="121">
        <v>1446417</v>
      </c>
      <c r="I1207" s="120">
        <v>45999</v>
      </c>
      <c r="J1207" s="117"/>
      <c r="K1207" s="117"/>
      <c r="L1207" s="120">
        <v>46048</v>
      </c>
      <c r="M1207" s="118" t="s">
        <v>21261</v>
      </c>
      <c r="N1207" s="120">
        <v>46048</v>
      </c>
      <c r="O1207" s="124" t="str">
        <f t="shared" si="19"/>
        <v>83347-1446417</v>
      </c>
      <c r="P1207" t="str" cm="1">
        <f t="array" ref="P1207">_xlfn.LET(_xlpm.s,_xlfn.SEQUENCE(25,1,0,1),_xlpm.off,CEILING(_xlpm.s/2,1)*IF(ISEVEN(_xlpm.s),1,-1),_xlpm.k,_xlfn.VSTACK($O1207,VALUE($F1207)&amp;($H1207+_xlpm.off)),_xlpm.r,_xlfn.XLOOKUP(_xlpm.k,Table1[Column1],Table1[Column1],""),_xlpm.h,_xlfn._xlws.FILTER(_xlpm.r,_xlpm.r&lt;&gt;"",""),IFERROR(INDEX(_xlpm.h,1),""))</f>
        <v/>
      </c>
    </row>
    <row r="1208" spans="1:16" x14ac:dyDescent="0.2">
      <c r="A1208" s="117">
        <v>1206</v>
      </c>
      <c r="B1208" s="117">
        <v>510010</v>
      </c>
      <c r="C1208" s="118" t="s">
        <v>20977</v>
      </c>
      <c r="D1208" s="118" t="s">
        <v>18508</v>
      </c>
      <c r="E1208" s="118" t="s">
        <v>20997</v>
      </c>
      <c r="F1208" s="118">
        <v>76900</v>
      </c>
      <c r="G1208" s="118" t="s">
        <v>19497</v>
      </c>
      <c r="H1208" s="121">
        <v>9720648</v>
      </c>
      <c r="I1208" s="120">
        <v>45975</v>
      </c>
      <c r="J1208" s="117"/>
      <c r="K1208" s="117"/>
      <c r="L1208" s="120">
        <v>46048</v>
      </c>
      <c r="M1208" s="118" t="s">
        <v>21261</v>
      </c>
      <c r="N1208" s="120">
        <v>46048</v>
      </c>
      <c r="O1208" s="124" t="str">
        <f t="shared" si="19"/>
        <v>76900-9720648</v>
      </c>
      <c r="P1208" t="str" cm="1">
        <f t="array" ref="P1208">_xlfn.LET(_xlpm.s,_xlfn.SEQUENCE(25,1,0,1),_xlpm.off,CEILING(_xlpm.s/2,1)*IF(ISEVEN(_xlpm.s),1,-1),_xlpm.k,_xlfn.VSTACK($O1208,VALUE($F1208)&amp;($H1208+_xlpm.off)),_xlpm.r,_xlfn.XLOOKUP(_xlpm.k,Table1[Column1],Table1[Column1],""),_xlpm.h,_xlfn._xlws.FILTER(_xlpm.r,_xlpm.r&lt;&gt;"",""),IFERROR(INDEX(_xlpm.h,1),""))</f>
        <v/>
      </c>
    </row>
    <row r="1209" spans="1:16" x14ac:dyDescent="0.2">
      <c r="A1209" s="117">
        <v>986</v>
      </c>
      <c r="B1209" s="117">
        <v>510010</v>
      </c>
      <c r="C1209" s="118" t="s">
        <v>20977</v>
      </c>
      <c r="D1209" s="118" t="s">
        <v>18508</v>
      </c>
      <c r="E1209" s="118"/>
      <c r="F1209" s="118">
        <v>4924</v>
      </c>
      <c r="G1209" s="118" t="s">
        <v>20823</v>
      </c>
      <c r="H1209" s="119">
        <v>-4654554</v>
      </c>
      <c r="I1209" s="120">
        <v>46191</v>
      </c>
      <c r="J1209" s="117"/>
      <c r="K1209" s="117"/>
      <c r="L1209" s="120">
        <v>46197</v>
      </c>
      <c r="M1209" s="118" t="s">
        <v>21258</v>
      </c>
      <c r="N1209" s="120">
        <v>46197</v>
      </c>
      <c r="O1209" s="124" t="str">
        <f t="shared" si="19"/>
        <v>49244654554</v>
      </c>
      <c r="P1209" t="str" cm="1">
        <f t="array" ref="P1209">_xlfn.LET(_xlpm.s,_xlfn.SEQUENCE(25,1,0,1),_xlpm.off,CEILING(_xlpm.s/2,1)*IF(ISEVEN(_xlpm.s),1,-1),_xlpm.k,_xlfn.VSTACK($O1209,VALUE($F1209)&amp;($H1209+_xlpm.off)),_xlpm.r,_xlfn.XLOOKUP(_xlpm.k,Table1[Column1],Table1[Column1],""),_xlpm.h,_xlfn._xlws.FILTER(_xlpm.r,_xlpm.r&lt;&gt;"",""),IFERROR(INDEX(_xlpm.h,1),""))</f>
        <v/>
      </c>
    </row>
    <row r="1210" spans="1:16" x14ac:dyDescent="0.2">
      <c r="A1210" s="133">
        <v>911</v>
      </c>
      <c r="B1210" s="133">
        <v>510010</v>
      </c>
      <c r="C1210" s="134" t="s">
        <v>20977</v>
      </c>
      <c r="D1210" s="134" t="s">
        <v>18508</v>
      </c>
      <c r="E1210" s="134"/>
      <c r="F1210" s="134">
        <v>1001090549636</v>
      </c>
      <c r="G1210" s="134" t="s">
        <v>21196</v>
      </c>
      <c r="H1210" s="135">
        <v>-10388708</v>
      </c>
      <c r="I1210" s="136">
        <v>46206</v>
      </c>
      <c r="J1210" s="117"/>
      <c r="K1210" s="117"/>
      <c r="L1210" s="120">
        <v>46227</v>
      </c>
      <c r="M1210" s="118" t="s">
        <v>21194</v>
      </c>
      <c r="N1210" s="120">
        <v>46227</v>
      </c>
      <c r="O1210" s="137" t="str">
        <f t="shared" si="19"/>
        <v>100109054963610388708</v>
      </c>
      <c r="P1210" t="str" cm="1">
        <f t="array" ref="P1210">_xlfn.LET(_xlpm.s,_xlfn.SEQUENCE(25,1,0,1),_xlpm.off,CEILING(_xlpm.s/2,1)*IF(ISEVEN(_xlpm.s),1,-1),_xlpm.k,_xlfn.VSTACK($O1210,VALUE($F1210)&amp;($H1210+_xlpm.off)),_xlpm.r,_xlfn.XLOOKUP(_xlpm.k,Table1[Column1],Table1[Column1],""),_xlpm.h,_xlfn._xlws.FILTER(_xlpm.r,_xlpm.r&lt;&gt;"",""),IFERROR(INDEX(_xlpm.h,1),""))</f>
        <v/>
      </c>
    </row>
    <row r="1211" spans="1:16" x14ac:dyDescent="0.2">
      <c r="A1211" s="117">
        <v>912</v>
      </c>
      <c r="B1211" s="117">
        <v>510010</v>
      </c>
      <c r="C1211" s="118" t="s">
        <v>20977</v>
      </c>
      <c r="D1211" s="118" t="s">
        <v>18508</v>
      </c>
      <c r="E1211" s="118"/>
      <c r="F1211" s="118">
        <v>1001090547992</v>
      </c>
      <c r="G1211" s="118" t="s">
        <v>21197</v>
      </c>
      <c r="H1211" s="119">
        <v>-3399940</v>
      </c>
      <c r="I1211" s="120">
        <v>46206</v>
      </c>
      <c r="J1211" s="117"/>
      <c r="K1211" s="117"/>
      <c r="L1211" s="120">
        <v>46227</v>
      </c>
      <c r="M1211" s="118" t="s">
        <v>21194</v>
      </c>
      <c r="N1211" s="120">
        <v>46227</v>
      </c>
      <c r="O1211" s="124" t="str">
        <f t="shared" si="19"/>
        <v>10010905479923399940</v>
      </c>
      <c r="P1211" t="str" cm="1">
        <f t="array" ref="P1211">_xlfn.LET(_xlpm.s,_xlfn.SEQUENCE(25,1,0,1),_xlpm.off,CEILING(_xlpm.s/2,1)*IF(ISEVEN(_xlpm.s),1,-1),_xlpm.k,_xlfn.VSTACK($O1211,VALUE($F1211)&amp;($H1211+_xlpm.off)),_xlpm.r,_xlfn.XLOOKUP(_xlpm.k,Table1[Column1],Table1[Column1],""),_xlpm.h,_xlfn._xlws.FILTER(_xlpm.r,_xlpm.r&lt;&gt;"",""),IFERROR(INDEX(_xlpm.h,1),""))</f>
        <v/>
      </c>
    </row>
    <row r="1212" spans="1:16" x14ac:dyDescent="0.2">
      <c r="A1212" s="117">
        <v>913</v>
      </c>
      <c r="B1212" s="117">
        <v>510010</v>
      </c>
      <c r="C1212" s="118" t="s">
        <v>20977</v>
      </c>
      <c r="D1212" s="118" t="s">
        <v>18508</v>
      </c>
      <c r="E1212" s="118"/>
      <c r="F1212" s="118">
        <v>1001090547991</v>
      </c>
      <c r="G1212" s="118" t="s">
        <v>21198</v>
      </c>
      <c r="H1212" s="119">
        <v>-6799882</v>
      </c>
      <c r="I1212" s="120">
        <v>46206</v>
      </c>
      <c r="J1212" s="117"/>
      <c r="K1212" s="117"/>
      <c r="L1212" s="120">
        <v>46227</v>
      </c>
      <c r="M1212" s="118" t="s">
        <v>21194</v>
      </c>
      <c r="N1212" s="120">
        <v>46227</v>
      </c>
      <c r="O1212" s="124" t="str">
        <f t="shared" si="19"/>
        <v>10010905479916799882</v>
      </c>
      <c r="P1212" t="str" cm="1">
        <f t="array" ref="P1212">_xlfn.LET(_xlpm.s,_xlfn.SEQUENCE(25,1,0,1),_xlpm.off,CEILING(_xlpm.s/2,1)*IF(ISEVEN(_xlpm.s),1,-1),_xlpm.k,_xlfn.VSTACK($O1212,VALUE($F1212)&amp;($H1212+_xlpm.off)),_xlpm.r,_xlfn.XLOOKUP(_xlpm.k,Table1[Column1],Table1[Column1],""),_xlpm.h,_xlfn._xlws.FILTER(_xlpm.r,_xlpm.r&lt;&gt;"",""),IFERROR(INDEX(_xlpm.h,1),""))</f>
        <v/>
      </c>
    </row>
    <row r="1213" spans="1:16" x14ac:dyDescent="0.2">
      <c r="A1213" s="117">
        <v>915</v>
      </c>
      <c r="B1213" s="117">
        <v>510010</v>
      </c>
      <c r="C1213" s="118" t="s">
        <v>20977</v>
      </c>
      <c r="D1213" s="118" t="s">
        <v>18508</v>
      </c>
      <c r="E1213" s="118"/>
      <c r="F1213" s="118">
        <v>1001090547989</v>
      </c>
      <c r="G1213" s="118" t="s">
        <v>21200</v>
      </c>
      <c r="H1213" s="119">
        <v>-7819864</v>
      </c>
      <c r="I1213" s="120">
        <v>46206</v>
      </c>
      <c r="J1213" s="117"/>
      <c r="K1213" s="117"/>
      <c r="L1213" s="120">
        <v>46227</v>
      </c>
      <c r="M1213" s="118" t="s">
        <v>21194</v>
      </c>
      <c r="N1213" s="120">
        <v>46227</v>
      </c>
      <c r="O1213" s="124" t="str">
        <f t="shared" si="19"/>
        <v>10010905479897819864</v>
      </c>
      <c r="P1213" t="str" cm="1">
        <f t="array" ref="P1213">_xlfn.LET(_xlpm.s,_xlfn.SEQUENCE(25,1,0,1),_xlpm.off,CEILING(_xlpm.s/2,1)*IF(ISEVEN(_xlpm.s),1,-1),_xlpm.k,_xlfn.VSTACK($O1213,VALUE($F1213)&amp;($H1213+_xlpm.off)),_xlpm.r,_xlfn.XLOOKUP(_xlpm.k,Table1[Column1],Table1[Column1],""),_xlpm.h,_xlfn._xlws.FILTER(_xlpm.r,_xlpm.r&lt;&gt;"",""),IFERROR(INDEX(_xlpm.h,1),""))</f>
        <v/>
      </c>
    </row>
    <row r="1214" spans="1:16" x14ac:dyDescent="0.2">
      <c r="A1214" s="117">
        <v>916</v>
      </c>
      <c r="B1214" s="117">
        <v>510010</v>
      </c>
      <c r="C1214" s="118" t="s">
        <v>20977</v>
      </c>
      <c r="D1214" s="118" t="s">
        <v>18508</v>
      </c>
      <c r="E1214" s="118"/>
      <c r="F1214" s="118">
        <v>1001090547988</v>
      </c>
      <c r="G1214" s="118" t="s">
        <v>21201</v>
      </c>
      <c r="H1214" s="119">
        <v>-13599763</v>
      </c>
      <c r="I1214" s="120">
        <v>46206</v>
      </c>
      <c r="J1214" s="117"/>
      <c r="K1214" s="117"/>
      <c r="L1214" s="120">
        <v>46227</v>
      </c>
      <c r="M1214" s="118" t="s">
        <v>21194</v>
      </c>
      <c r="N1214" s="120">
        <v>46227</v>
      </c>
      <c r="O1214" s="124" t="str">
        <f t="shared" si="19"/>
        <v>100109054798813599763</v>
      </c>
      <c r="P1214" t="str" cm="1">
        <f t="array" ref="P1214">_xlfn.LET(_xlpm.s,_xlfn.SEQUENCE(25,1,0,1),_xlpm.off,CEILING(_xlpm.s/2,1)*IF(ISEVEN(_xlpm.s),1,-1),_xlpm.k,_xlfn.VSTACK($O1214,VALUE($F1214)&amp;($H1214+_xlpm.off)),_xlpm.r,_xlfn.XLOOKUP(_xlpm.k,Table1[Column1],Table1[Column1],""),_xlpm.h,_xlfn._xlws.FILTER(_xlpm.r,_xlpm.r&lt;&gt;"",""),IFERROR(INDEX(_xlpm.h,1),""))</f>
        <v/>
      </c>
    </row>
    <row r="1215" spans="1:16" x14ac:dyDescent="0.2">
      <c r="A1215" s="117">
        <v>917</v>
      </c>
      <c r="B1215" s="117">
        <v>510010</v>
      </c>
      <c r="C1215" s="118" t="s">
        <v>20977</v>
      </c>
      <c r="D1215" s="118" t="s">
        <v>18508</v>
      </c>
      <c r="E1215" s="118"/>
      <c r="F1215" s="118">
        <v>1001090547987</v>
      </c>
      <c r="G1215" s="118" t="s">
        <v>21202</v>
      </c>
      <c r="H1215" s="119">
        <v>-7649867</v>
      </c>
      <c r="I1215" s="120">
        <v>46206</v>
      </c>
      <c r="J1215" s="117"/>
      <c r="K1215" s="117"/>
      <c r="L1215" s="120">
        <v>46227</v>
      </c>
      <c r="M1215" s="118" t="s">
        <v>21194</v>
      </c>
      <c r="N1215" s="120">
        <v>46227</v>
      </c>
      <c r="O1215" s="124" t="str">
        <f t="shared" si="19"/>
        <v>10010905479877649867</v>
      </c>
      <c r="P1215" t="str" cm="1">
        <f t="array" ref="P1215">_xlfn.LET(_xlpm.s,_xlfn.SEQUENCE(25,1,0,1),_xlpm.off,CEILING(_xlpm.s/2,1)*IF(ISEVEN(_xlpm.s),1,-1),_xlpm.k,_xlfn.VSTACK($O1215,VALUE($F1215)&amp;($H1215+_xlpm.off)),_xlpm.r,_xlfn.XLOOKUP(_xlpm.k,Table1[Column1],Table1[Column1],""),_xlpm.h,_xlfn._xlws.FILTER(_xlpm.r,_xlpm.r&lt;&gt;"",""),IFERROR(INDEX(_xlpm.h,1),""))</f>
        <v/>
      </c>
    </row>
    <row r="1216" spans="1:16" x14ac:dyDescent="0.2">
      <c r="A1216" s="117">
        <v>919</v>
      </c>
      <c r="B1216" s="117">
        <v>510010</v>
      </c>
      <c r="C1216" s="118" t="s">
        <v>20977</v>
      </c>
      <c r="D1216" s="118" t="s">
        <v>18508</v>
      </c>
      <c r="E1216" s="118"/>
      <c r="F1216" s="118">
        <v>1001090547990</v>
      </c>
      <c r="G1216" s="118" t="s">
        <v>21204</v>
      </c>
      <c r="H1216" s="119">
        <v>-1699971</v>
      </c>
      <c r="I1216" s="120">
        <v>46206</v>
      </c>
      <c r="J1216" s="117"/>
      <c r="K1216" s="117"/>
      <c r="L1216" s="120">
        <v>46227</v>
      </c>
      <c r="M1216" s="118" t="s">
        <v>21194</v>
      </c>
      <c r="N1216" s="120">
        <v>46227</v>
      </c>
      <c r="O1216" s="124" t="str">
        <f>VALUE(F1216)&amp;-H1216</f>
        <v>10010905479901699971</v>
      </c>
      <c r="P1216" t="str" cm="1">
        <f t="array" ref="P1216">_xlfn.LET(_xlpm.s,_xlfn.SEQUENCE(25,1,0,1),_xlpm.off,CEILING(_xlpm.s/2,1)*IF(ISEVEN(_xlpm.s),1,-1),_xlpm.k,_xlfn.VSTACK($O1216,VALUE($F1216)&amp;($H1216+_xlpm.off)),_xlpm.r,_xlfn.XLOOKUP(_xlpm.k,Table1[Column1],Table1[Column1],""),_xlpm.h,_xlfn._xlws.FILTER(_xlpm.r,_xlpm.r&lt;&gt;"",""),IFERROR(INDEX(_xlpm.h,1),""))</f>
        <v/>
      </c>
    </row>
    <row r="1217" spans="1:16" x14ac:dyDescent="0.2">
      <c r="A1217" s="117">
        <v>909</v>
      </c>
      <c r="B1217" s="117">
        <v>510010</v>
      </c>
      <c r="C1217" s="118" t="s">
        <v>20977</v>
      </c>
      <c r="D1217" s="118" t="s">
        <v>18508</v>
      </c>
      <c r="E1217" s="118"/>
      <c r="F1217" s="118">
        <v>5854</v>
      </c>
      <c r="G1217" s="118" t="s">
        <v>21193</v>
      </c>
      <c r="H1217" s="119">
        <v>-6595664</v>
      </c>
      <c r="I1217" s="120">
        <v>46223</v>
      </c>
      <c r="J1217" s="117"/>
      <c r="K1217" s="117"/>
      <c r="L1217" s="120">
        <v>46227</v>
      </c>
      <c r="M1217" s="118" t="s">
        <v>21194</v>
      </c>
      <c r="N1217" s="120">
        <v>46227</v>
      </c>
      <c r="O1217" s="124" t="str">
        <f t="shared" si="19"/>
        <v>58546595664</v>
      </c>
      <c r="P1217" t="str" cm="1">
        <f t="array" ref="P1217">_xlfn.LET(_xlpm.s,_xlfn.SEQUENCE(25,1,0,1),_xlpm.off,CEILING(_xlpm.s/2,1)*IF(ISEVEN(_xlpm.s),1,-1),_xlpm.k,_xlfn.VSTACK($O1217,VALUE($F1217)&amp;($H1217+_xlpm.off)),_xlpm.r,_xlfn.XLOOKUP(_xlpm.k,Table1[Column1],Table1[Column1],""),_xlpm.h,_xlfn._xlws.FILTER(_xlpm.r,_xlpm.r&lt;&gt;"",""),IFERROR(INDEX(_xlpm.h,1),""))</f>
        <v>5854-6595665</v>
      </c>
    </row>
    <row r="1218" spans="1:16" x14ac:dyDescent="0.2">
      <c r="A1218" s="117">
        <v>1216</v>
      </c>
      <c r="B1218" s="117">
        <v>510010</v>
      </c>
      <c r="C1218" s="118" t="s">
        <v>20977</v>
      </c>
      <c r="D1218" s="118" t="s">
        <v>18508</v>
      </c>
      <c r="E1218" s="118" t="s">
        <v>20997</v>
      </c>
      <c r="F1218" s="118">
        <v>84127</v>
      </c>
      <c r="G1218" s="118" t="s">
        <v>19525</v>
      </c>
      <c r="H1218" s="121">
        <v>8815811</v>
      </c>
      <c r="I1218" s="120">
        <v>46004</v>
      </c>
      <c r="J1218" s="117"/>
      <c r="K1218" s="117"/>
      <c r="L1218" s="120">
        <v>46048</v>
      </c>
      <c r="M1218" s="118" t="s">
        <v>21261</v>
      </c>
      <c r="N1218" s="120">
        <v>46048</v>
      </c>
      <c r="O1218" s="124" t="str">
        <f t="shared" ref="O1218:O1219" si="20">VALUE(F1218)&amp;-H1218</f>
        <v>84127-8815811</v>
      </c>
      <c r="P1218" t="str" cm="1">
        <f t="array" ref="P1218">_xlfn.LET(_xlpm.s,_xlfn.SEQUENCE(25,1,0,1),_xlpm.off,CEILING(_xlpm.s/2,1)*IF(ISEVEN(_xlpm.s),1,-1),_xlpm.k,_xlfn.VSTACK($O1218,VALUE($F1218)&amp;($H1218+_xlpm.off)),_xlpm.r,_xlfn.XLOOKUP(_xlpm.k,Table1[Column1],Table1[Column1],""),_xlpm.h,_xlfn._xlws.FILTER(_xlpm.r,_xlpm.r&lt;&gt;"",""),IFERROR(INDEX(_xlpm.h,1),""))</f>
        <v/>
      </c>
    </row>
    <row r="1219" spans="1:16" x14ac:dyDescent="0.2">
      <c r="A1219" s="117">
        <v>1217</v>
      </c>
      <c r="B1219" s="117">
        <v>510010</v>
      </c>
      <c r="C1219" s="118" t="s">
        <v>20977</v>
      </c>
      <c r="D1219" s="118" t="s">
        <v>18508</v>
      </c>
      <c r="E1219" s="118" t="s">
        <v>20997</v>
      </c>
      <c r="F1219" s="118">
        <v>84128</v>
      </c>
      <c r="G1219" s="118" t="s">
        <v>19526</v>
      </c>
      <c r="H1219" s="121">
        <v>2892834</v>
      </c>
      <c r="I1219" s="120">
        <v>46004</v>
      </c>
      <c r="J1219" s="117"/>
      <c r="K1219" s="117"/>
      <c r="L1219" s="120">
        <v>46048</v>
      </c>
      <c r="M1219" s="118" t="s">
        <v>21261</v>
      </c>
      <c r="N1219" s="120">
        <v>46048</v>
      </c>
      <c r="O1219" s="124" t="str">
        <f t="shared" si="20"/>
        <v>84128-2892834</v>
      </c>
      <c r="P1219" t="str" cm="1">
        <f t="array" ref="P1219">_xlfn.LET(_xlpm.s,_xlfn.SEQUENCE(25,1,0,1),_xlpm.off,CEILING(_xlpm.s/2,1)*IF(ISEVEN(_xlpm.s),1,-1),_xlpm.k,_xlfn.VSTACK($O1219,VALUE($F1219)&amp;($H1219+_xlpm.off)),_xlpm.r,_xlfn.XLOOKUP(_xlpm.k,Table1[Column1],Table1[Column1],""),_xlpm.h,_xlfn._xlws.FILTER(_xlpm.r,_xlpm.r&lt;&gt;"",""),IFERROR(INDEX(_xlpm.h,1),""))</f>
        <v/>
      </c>
    </row>
    <row r="1220" spans="1:16" x14ac:dyDescent="0.2">
      <c r="A1220" s="117">
        <v>1218</v>
      </c>
      <c r="B1220" s="117">
        <v>510010</v>
      </c>
      <c r="C1220" s="118" t="s">
        <v>20977</v>
      </c>
      <c r="D1220" s="118" t="s">
        <v>18508</v>
      </c>
      <c r="E1220" s="118" t="s">
        <v>20997</v>
      </c>
      <c r="F1220" s="118">
        <v>84130</v>
      </c>
      <c r="G1220" s="118" t="s">
        <v>19528</v>
      </c>
      <c r="H1220" s="121">
        <v>680400</v>
      </c>
      <c r="I1220" s="120">
        <v>46004</v>
      </c>
      <c r="J1220" s="117"/>
      <c r="K1220" s="117"/>
      <c r="L1220" s="120">
        <v>46048</v>
      </c>
      <c r="M1220" s="118" t="s">
        <v>21261</v>
      </c>
      <c r="N1220" s="120">
        <v>46048</v>
      </c>
      <c r="O1220" s="124" t="str">
        <f t="shared" ref="O1220:O1280" si="21">VALUE(F1220)&amp;-H1220</f>
        <v>84130-680400</v>
      </c>
      <c r="P1220" t="str" cm="1">
        <f t="array" ref="P1220">_xlfn.LET(_xlpm.s,_xlfn.SEQUENCE(25,1,0,1),_xlpm.off,CEILING(_xlpm.s/2,1)*IF(ISEVEN(_xlpm.s),1,-1),_xlpm.k,_xlfn.VSTACK($O1220,VALUE($F1220)&amp;($H1220+_xlpm.off)),_xlpm.r,_xlfn.XLOOKUP(_xlpm.k,Table1[Column1],Table1[Column1],""),_xlpm.h,_xlfn._xlws.FILTER(_xlpm.r,_xlpm.r&lt;&gt;"",""),IFERROR(INDEX(_xlpm.h,1),""))</f>
        <v/>
      </c>
    </row>
    <row r="1221" spans="1:16" x14ac:dyDescent="0.2">
      <c r="A1221" s="117">
        <v>1219</v>
      </c>
      <c r="B1221" s="117">
        <v>510010</v>
      </c>
      <c r="C1221" s="118" t="s">
        <v>20977</v>
      </c>
      <c r="D1221" s="118" t="s">
        <v>18508</v>
      </c>
      <c r="E1221" s="118" t="s">
        <v>20997</v>
      </c>
      <c r="F1221" s="118">
        <v>84129</v>
      </c>
      <c r="G1221" s="118" t="s">
        <v>19527</v>
      </c>
      <c r="H1221" s="121">
        <v>4281944</v>
      </c>
      <c r="I1221" s="120">
        <v>46004</v>
      </c>
      <c r="J1221" s="117"/>
      <c r="K1221" s="117"/>
      <c r="L1221" s="120">
        <v>46048</v>
      </c>
      <c r="M1221" s="118" t="s">
        <v>21261</v>
      </c>
      <c r="N1221" s="120">
        <v>46048</v>
      </c>
      <c r="O1221" s="124" t="str">
        <f t="shared" si="21"/>
        <v>84129-4281944</v>
      </c>
      <c r="P1221" t="str" cm="1">
        <f t="array" ref="P1221">_xlfn.LET(_xlpm.s,_xlfn.SEQUENCE(25,1,0,1),_xlpm.off,CEILING(_xlpm.s/2,1)*IF(ISEVEN(_xlpm.s),1,-1),_xlpm.k,_xlfn.VSTACK($O1221,VALUE($F1221)&amp;($H1221+_xlpm.off)),_xlpm.r,_xlfn.XLOOKUP(_xlpm.k,Table1[Column1],Table1[Column1],""),_xlpm.h,_xlfn._xlws.FILTER(_xlpm.r,_xlpm.r&lt;&gt;"",""),IFERROR(INDEX(_xlpm.h,1),""))</f>
        <v/>
      </c>
    </row>
    <row r="1222" spans="1:16" x14ac:dyDescent="0.2">
      <c r="A1222" s="117">
        <v>1220</v>
      </c>
      <c r="B1222" s="117">
        <v>510010</v>
      </c>
      <c r="C1222" s="118" t="s">
        <v>20977</v>
      </c>
      <c r="D1222" s="118" t="s">
        <v>18508</v>
      </c>
      <c r="E1222" s="118" t="s">
        <v>20997</v>
      </c>
      <c r="F1222" s="118">
        <v>85943</v>
      </c>
      <c r="G1222" s="118" t="s">
        <v>19545</v>
      </c>
      <c r="H1222" s="121">
        <v>1940814</v>
      </c>
      <c r="I1222" s="120">
        <v>46010</v>
      </c>
      <c r="J1222" s="117"/>
      <c r="K1222" s="117"/>
      <c r="L1222" s="120">
        <v>46048</v>
      </c>
      <c r="M1222" s="118" t="s">
        <v>21261</v>
      </c>
      <c r="N1222" s="120">
        <v>46048</v>
      </c>
      <c r="O1222" s="124" t="str">
        <f t="shared" si="21"/>
        <v>85943-1940814</v>
      </c>
      <c r="P1222" t="str" cm="1">
        <f t="array" ref="P1222">_xlfn.LET(_xlpm.s,_xlfn.SEQUENCE(25,1,0,1),_xlpm.off,CEILING(_xlpm.s/2,1)*IF(ISEVEN(_xlpm.s),1,-1),_xlpm.k,_xlfn.VSTACK($O1222,VALUE($F1222)&amp;($H1222+_xlpm.off)),_xlpm.r,_xlfn.XLOOKUP(_xlpm.k,Table1[Column1],Table1[Column1],""),_xlpm.h,_xlfn._xlws.FILTER(_xlpm.r,_xlpm.r&lt;&gt;"",""),IFERROR(INDEX(_xlpm.h,1),""))</f>
        <v/>
      </c>
    </row>
    <row r="1223" spans="1:16" x14ac:dyDescent="0.2">
      <c r="A1223" s="117">
        <v>1221</v>
      </c>
      <c r="B1223" s="117">
        <v>510011</v>
      </c>
      <c r="C1223" s="118" t="s">
        <v>20977</v>
      </c>
      <c r="D1223" s="118" t="s">
        <v>18508</v>
      </c>
      <c r="E1223" s="118" t="s">
        <v>20997</v>
      </c>
      <c r="F1223" s="118">
        <v>85883</v>
      </c>
      <c r="G1223" s="118" t="s">
        <v>19537</v>
      </c>
      <c r="H1223" s="121">
        <v>964278</v>
      </c>
      <c r="I1223" s="120">
        <v>46009</v>
      </c>
      <c r="J1223" s="117"/>
      <c r="K1223" s="117"/>
      <c r="L1223" s="120">
        <v>46048</v>
      </c>
      <c r="M1223" s="118" t="s">
        <v>21261</v>
      </c>
      <c r="N1223" s="120">
        <v>46048</v>
      </c>
      <c r="O1223" s="124" t="str">
        <f t="shared" si="21"/>
        <v>85883-964278</v>
      </c>
      <c r="P1223" t="str" cm="1">
        <f t="array" ref="P1223">_xlfn.LET(_xlpm.s,_xlfn.SEQUENCE(25,1,0,1),_xlpm.off,CEILING(_xlpm.s/2,1)*IF(ISEVEN(_xlpm.s),1,-1),_xlpm.k,_xlfn.VSTACK($O1223,VALUE($F1223)&amp;($H1223+_xlpm.off)),_xlpm.r,_xlfn.XLOOKUP(_xlpm.k,Table1[Column1],Table1[Column1],""),_xlpm.h,_xlfn._xlws.FILTER(_xlpm.r,_xlpm.r&lt;&gt;"",""),IFERROR(INDEX(_xlpm.h,1),""))</f>
        <v/>
      </c>
    </row>
    <row r="1224" spans="1:16" x14ac:dyDescent="0.2">
      <c r="A1224" s="117">
        <v>1222</v>
      </c>
      <c r="B1224" s="117">
        <v>510011</v>
      </c>
      <c r="C1224" s="118" t="s">
        <v>20977</v>
      </c>
      <c r="D1224" s="118" t="s">
        <v>18508</v>
      </c>
      <c r="E1224" s="118" t="s">
        <v>20997</v>
      </c>
      <c r="F1224" s="118">
        <v>85882</v>
      </c>
      <c r="G1224" s="118" t="s">
        <v>19536</v>
      </c>
      <c r="H1224" s="121">
        <v>783000</v>
      </c>
      <c r="I1224" s="120">
        <v>46009</v>
      </c>
      <c r="J1224" s="117"/>
      <c r="K1224" s="117"/>
      <c r="L1224" s="120">
        <v>46048</v>
      </c>
      <c r="M1224" s="118" t="s">
        <v>21261</v>
      </c>
      <c r="N1224" s="120">
        <v>46048</v>
      </c>
      <c r="O1224" s="124" t="str">
        <f t="shared" si="21"/>
        <v>85882-783000</v>
      </c>
      <c r="P1224" t="str" cm="1">
        <f t="array" ref="P1224">_xlfn.LET(_xlpm.s,_xlfn.SEQUENCE(25,1,0,1),_xlpm.off,CEILING(_xlpm.s/2,1)*IF(ISEVEN(_xlpm.s),1,-1),_xlpm.k,_xlfn.VSTACK($O1224,VALUE($F1224)&amp;($H1224+_xlpm.off)),_xlpm.r,_xlfn.XLOOKUP(_xlpm.k,Table1[Column1],Table1[Column1],""),_xlpm.h,_xlfn._xlws.FILTER(_xlpm.r,_xlpm.r&lt;&gt;"",""),IFERROR(INDEX(_xlpm.h,1),""))</f>
        <v/>
      </c>
    </row>
    <row r="1225" spans="1:16" x14ac:dyDescent="0.2">
      <c r="A1225" s="117">
        <v>1223</v>
      </c>
      <c r="B1225" s="117">
        <v>510012</v>
      </c>
      <c r="C1225" s="118" t="s">
        <v>20977</v>
      </c>
      <c r="D1225" s="118" t="s">
        <v>18508</v>
      </c>
      <c r="E1225" s="118" t="s">
        <v>20997</v>
      </c>
      <c r="F1225" s="118">
        <v>83931</v>
      </c>
      <c r="G1225" s="118" t="s">
        <v>19513</v>
      </c>
      <c r="H1225" s="121">
        <v>6087785</v>
      </c>
      <c r="I1225" s="120">
        <v>46002</v>
      </c>
      <c r="J1225" s="117"/>
      <c r="K1225" s="117"/>
      <c r="L1225" s="120">
        <v>46048</v>
      </c>
      <c r="M1225" s="118" t="s">
        <v>21261</v>
      </c>
      <c r="N1225" s="120">
        <v>46048</v>
      </c>
      <c r="O1225" s="124" t="str">
        <f t="shared" si="21"/>
        <v>83931-6087785</v>
      </c>
      <c r="P1225" t="str" cm="1">
        <f t="array" ref="P1225">_xlfn.LET(_xlpm.s,_xlfn.SEQUENCE(25,1,0,1),_xlpm.off,CEILING(_xlpm.s/2,1)*IF(ISEVEN(_xlpm.s),1,-1),_xlpm.k,_xlfn.VSTACK($O1225,VALUE($F1225)&amp;($H1225+_xlpm.off)),_xlpm.r,_xlfn.XLOOKUP(_xlpm.k,Table1[Column1],Table1[Column1],""),_xlpm.h,_xlfn._xlws.FILTER(_xlpm.r,_xlpm.r&lt;&gt;"",""),IFERROR(INDEX(_xlpm.h,1),""))</f>
        <v/>
      </c>
    </row>
    <row r="1226" spans="1:16" x14ac:dyDescent="0.2">
      <c r="A1226" s="117">
        <v>1224</v>
      </c>
      <c r="B1226" s="117">
        <v>510012</v>
      </c>
      <c r="C1226" s="118" t="s">
        <v>20977</v>
      </c>
      <c r="D1226" s="118" t="s">
        <v>18508</v>
      </c>
      <c r="E1226" s="118" t="s">
        <v>20997</v>
      </c>
      <c r="F1226" s="118">
        <v>77005</v>
      </c>
      <c r="G1226" s="118" t="s">
        <v>19498</v>
      </c>
      <c r="H1226" s="121">
        <v>8244680</v>
      </c>
      <c r="I1226" s="120">
        <v>45976</v>
      </c>
      <c r="J1226" s="117"/>
      <c r="K1226" s="117"/>
      <c r="L1226" s="120">
        <v>46048</v>
      </c>
      <c r="M1226" s="118" t="s">
        <v>21261</v>
      </c>
      <c r="N1226" s="120">
        <v>46048</v>
      </c>
      <c r="O1226" s="124" t="str">
        <f t="shared" si="21"/>
        <v>77005-8244680</v>
      </c>
      <c r="P1226" t="str" cm="1">
        <f t="array" ref="P1226">_xlfn.LET(_xlpm.s,_xlfn.SEQUENCE(25,1,0,1),_xlpm.off,CEILING(_xlpm.s/2,1)*IF(ISEVEN(_xlpm.s),1,-1),_xlpm.k,_xlfn.VSTACK($O1226,VALUE($F1226)&amp;($H1226+_xlpm.off)),_xlpm.r,_xlfn.XLOOKUP(_xlpm.k,Table1[Column1],Table1[Column1],""),_xlpm.h,_xlfn._xlws.FILTER(_xlpm.r,_xlpm.r&lt;&gt;"",""),IFERROR(INDEX(_xlpm.h,1),""))</f>
        <v/>
      </c>
    </row>
    <row r="1227" spans="1:16" x14ac:dyDescent="0.2">
      <c r="A1227" s="117">
        <v>1225</v>
      </c>
      <c r="B1227" s="117">
        <v>510012</v>
      </c>
      <c r="C1227" s="118" t="s">
        <v>20977</v>
      </c>
      <c r="D1227" s="118" t="s">
        <v>18508</v>
      </c>
      <c r="E1227" s="118" t="s">
        <v>20997</v>
      </c>
      <c r="F1227" s="118">
        <v>83930</v>
      </c>
      <c r="G1227" s="118" t="s">
        <v>19512</v>
      </c>
      <c r="H1227" s="121">
        <v>1083956</v>
      </c>
      <c r="I1227" s="120">
        <v>46002</v>
      </c>
      <c r="J1227" s="117"/>
      <c r="K1227" s="117"/>
      <c r="L1227" s="120">
        <v>46048</v>
      </c>
      <c r="M1227" s="118" t="s">
        <v>21261</v>
      </c>
      <c r="N1227" s="120">
        <v>46048</v>
      </c>
      <c r="O1227" s="124" t="str">
        <f t="shared" si="21"/>
        <v>83930-1083956</v>
      </c>
      <c r="P1227" t="str" cm="1">
        <f t="array" ref="P1227">_xlfn.LET(_xlpm.s,_xlfn.SEQUENCE(25,1,0,1),_xlpm.off,CEILING(_xlpm.s/2,1)*IF(ISEVEN(_xlpm.s),1,-1),_xlpm.k,_xlfn.VSTACK($O1227,VALUE($F1227)&amp;($H1227+_xlpm.off)),_xlpm.r,_xlfn.XLOOKUP(_xlpm.k,Table1[Column1],Table1[Column1],""),_xlpm.h,_xlfn._xlws.FILTER(_xlpm.r,_xlpm.r&lt;&gt;"",""),IFERROR(INDEX(_xlpm.h,1),""))</f>
        <v/>
      </c>
    </row>
    <row r="1228" spans="1:16" x14ac:dyDescent="0.2">
      <c r="A1228" s="117">
        <v>1226</v>
      </c>
      <c r="B1228" s="117">
        <v>510012</v>
      </c>
      <c r="C1228" s="118" t="s">
        <v>20977</v>
      </c>
      <c r="D1228" s="118" t="s">
        <v>18508</v>
      </c>
      <c r="E1228" s="118" t="s">
        <v>20997</v>
      </c>
      <c r="F1228" s="118">
        <v>84131</v>
      </c>
      <c r="G1228" s="118" t="s">
        <v>19529</v>
      </c>
      <c r="H1228" s="121">
        <v>9443817</v>
      </c>
      <c r="I1228" s="120">
        <v>46004</v>
      </c>
      <c r="J1228" s="117"/>
      <c r="K1228" s="117"/>
      <c r="L1228" s="120">
        <v>46048</v>
      </c>
      <c r="M1228" s="118" t="s">
        <v>21261</v>
      </c>
      <c r="N1228" s="120">
        <v>46048</v>
      </c>
      <c r="O1228" s="124" t="str">
        <f t="shared" si="21"/>
        <v>84131-9443817</v>
      </c>
      <c r="P1228" t="str" cm="1">
        <f t="array" ref="P1228">_xlfn.LET(_xlpm.s,_xlfn.SEQUENCE(25,1,0,1),_xlpm.off,CEILING(_xlpm.s/2,1)*IF(ISEVEN(_xlpm.s),1,-1),_xlpm.k,_xlfn.VSTACK($O1228,VALUE($F1228)&amp;($H1228+_xlpm.off)),_xlpm.r,_xlfn.XLOOKUP(_xlpm.k,Table1[Column1],Table1[Column1],""),_xlpm.h,_xlfn._xlws.FILTER(_xlpm.r,_xlpm.r&lt;&gt;"",""),IFERROR(INDEX(_xlpm.h,1),""))</f>
        <v/>
      </c>
    </row>
    <row r="1229" spans="1:16" x14ac:dyDescent="0.2">
      <c r="A1229" s="117">
        <v>1227</v>
      </c>
      <c r="B1229" s="117">
        <v>510013</v>
      </c>
      <c r="C1229" s="118" t="s">
        <v>20977</v>
      </c>
      <c r="D1229" s="118" t="s">
        <v>18508</v>
      </c>
      <c r="E1229" s="118" t="s">
        <v>21101</v>
      </c>
      <c r="F1229" s="118">
        <v>25</v>
      </c>
      <c r="G1229" s="118" t="s">
        <v>19484</v>
      </c>
      <c r="H1229" s="119">
        <v>-481992</v>
      </c>
      <c r="I1229" s="120">
        <v>46031</v>
      </c>
      <c r="J1229" s="117"/>
      <c r="K1229" s="117"/>
      <c r="L1229" s="120">
        <v>46048</v>
      </c>
      <c r="M1229" s="118" t="s">
        <v>21261</v>
      </c>
      <c r="N1229" s="120">
        <v>46048</v>
      </c>
      <c r="O1229" s="124" t="str">
        <f t="shared" si="21"/>
        <v>25481992</v>
      </c>
      <c r="P1229" t="str" cm="1">
        <f t="array" ref="P1229">_xlfn.LET(_xlpm.s,_xlfn.SEQUENCE(25,1,0,1),_xlpm.off,CEILING(_xlpm.s/2,1)*IF(ISEVEN(_xlpm.s),1,-1),_xlpm.k,_xlfn.VSTACK($O1229,VALUE($F1229)&amp;($H1229+_xlpm.off)),_xlpm.r,_xlfn.XLOOKUP(_xlpm.k,Table1[Column1],Table1[Column1],""),_xlpm.h,_xlfn._xlws.FILTER(_xlpm.r,_xlpm.r&lt;&gt;"",""),IFERROR(INDEX(_xlpm.h,1),""))</f>
        <v/>
      </c>
    </row>
    <row r="1230" spans="1:16" x14ac:dyDescent="0.2">
      <c r="A1230" s="117">
        <v>1228</v>
      </c>
      <c r="B1230" s="117">
        <v>510013</v>
      </c>
      <c r="C1230" s="118" t="s">
        <v>20977</v>
      </c>
      <c r="D1230" s="118" t="s">
        <v>18508</v>
      </c>
      <c r="E1230" s="118" t="s">
        <v>20997</v>
      </c>
      <c r="F1230" s="118">
        <v>87337</v>
      </c>
      <c r="G1230" s="118" t="s">
        <v>19546</v>
      </c>
      <c r="H1230" s="121">
        <v>2593634</v>
      </c>
      <c r="I1230" s="120">
        <v>46009</v>
      </c>
      <c r="J1230" s="117"/>
      <c r="K1230" s="117"/>
      <c r="L1230" s="120">
        <v>46048</v>
      </c>
      <c r="M1230" s="118" t="s">
        <v>21261</v>
      </c>
      <c r="N1230" s="120">
        <v>46048</v>
      </c>
      <c r="O1230" s="124" t="str">
        <f t="shared" si="21"/>
        <v>87337-2593634</v>
      </c>
      <c r="P1230" t="str" cm="1">
        <f t="array" ref="P1230">_xlfn.LET(_xlpm.s,_xlfn.SEQUENCE(25,1,0,1),_xlpm.off,CEILING(_xlpm.s/2,1)*IF(ISEVEN(_xlpm.s),1,-1),_xlpm.k,_xlfn.VSTACK($O1230,VALUE($F1230)&amp;($H1230+_xlpm.off)),_xlpm.r,_xlfn.XLOOKUP(_xlpm.k,Table1[Column1],Table1[Column1],""),_xlpm.h,_xlfn._xlws.FILTER(_xlpm.r,_xlpm.r&lt;&gt;"",""),IFERROR(INDEX(_xlpm.h,1),""))</f>
        <v/>
      </c>
    </row>
    <row r="1231" spans="1:16" x14ac:dyDescent="0.2">
      <c r="A1231" s="117">
        <v>1229</v>
      </c>
      <c r="B1231" s="117">
        <v>510013</v>
      </c>
      <c r="C1231" s="118" t="s">
        <v>20977</v>
      </c>
      <c r="D1231" s="118" t="s">
        <v>18508</v>
      </c>
      <c r="E1231" s="118" t="s">
        <v>20997</v>
      </c>
      <c r="F1231" s="118">
        <v>87339</v>
      </c>
      <c r="G1231" s="118" t="s">
        <v>19548</v>
      </c>
      <c r="H1231" s="121">
        <v>340200</v>
      </c>
      <c r="I1231" s="120">
        <v>46003</v>
      </c>
      <c r="J1231" s="117"/>
      <c r="K1231" s="117"/>
      <c r="L1231" s="120">
        <v>46048</v>
      </c>
      <c r="M1231" s="118" t="s">
        <v>21261</v>
      </c>
      <c r="N1231" s="120">
        <v>46048</v>
      </c>
      <c r="O1231" s="124" t="str">
        <f t="shared" si="21"/>
        <v>87339-340200</v>
      </c>
      <c r="P1231" t="str" cm="1">
        <f t="array" ref="P1231">_xlfn.LET(_xlpm.s,_xlfn.SEQUENCE(25,1,0,1),_xlpm.off,CEILING(_xlpm.s/2,1)*IF(ISEVEN(_xlpm.s),1,-1),_xlpm.k,_xlfn.VSTACK($O1231,VALUE($F1231)&amp;($H1231+_xlpm.off)),_xlpm.r,_xlfn.XLOOKUP(_xlpm.k,Table1[Column1],Table1[Column1],""),_xlpm.h,_xlfn._xlws.FILTER(_xlpm.r,_xlpm.r&lt;&gt;"",""),IFERROR(INDEX(_xlpm.h,1),""))</f>
        <v/>
      </c>
    </row>
    <row r="1232" spans="1:16" x14ac:dyDescent="0.2">
      <c r="A1232" s="117">
        <v>1230</v>
      </c>
      <c r="B1232" s="117">
        <v>510013</v>
      </c>
      <c r="C1232" s="118" t="s">
        <v>20977</v>
      </c>
      <c r="D1232" s="118" t="s">
        <v>18508</v>
      </c>
      <c r="E1232" s="118" t="s">
        <v>20997</v>
      </c>
      <c r="F1232" s="118">
        <v>87341</v>
      </c>
      <c r="G1232" s="118" t="s">
        <v>19550</v>
      </c>
      <c r="H1232" s="121">
        <v>894321</v>
      </c>
      <c r="I1232" s="120">
        <v>46003</v>
      </c>
      <c r="J1232" s="117"/>
      <c r="K1232" s="117"/>
      <c r="L1232" s="120">
        <v>46048</v>
      </c>
      <c r="M1232" s="118" t="s">
        <v>21261</v>
      </c>
      <c r="N1232" s="120">
        <v>46048</v>
      </c>
      <c r="O1232" s="124" t="str">
        <f t="shared" si="21"/>
        <v>87341-894321</v>
      </c>
      <c r="P1232" t="str" cm="1">
        <f t="array" ref="P1232">_xlfn.LET(_xlpm.s,_xlfn.SEQUENCE(25,1,0,1),_xlpm.off,CEILING(_xlpm.s/2,1)*IF(ISEVEN(_xlpm.s),1,-1),_xlpm.k,_xlfn.VSTACK($O1232,VALUE($F1232)&amp;($H1232+_xlpm.off)),_xlpm.r,_xlfn.XLOOKUP(_xlpm.k,Table1[Column1],Table1[Column1],""),_xlpm.h,_xlfn._xlws.FILTER(_xlpm.r,_xlpm.r&lt;&gt;"",""),IFERROR(INDEX(_xlpm.h,1),""))</f>
        <v/>
      </c>
    </row>
    <row r="1233" spans="1:16" x14ac:dyDescent="0.2">
      <c r="A1233" s="117">
        <v>1231</v>
      </c>
      <c r="B1233" s="117">
        <v>510014</v>
      </c>
      <c r="C1233" s="118" t="s">
        <v>20977</v>
      </c>
      <c r="D1233" s="118" t="s">
        <v>18508</v>
      </c>
      <c r="E1233" s="118" t="s">
        <v>20997</v>
      </c>
      <c r="F1233" s="118">
        <v>87340</v>
      </c>
      <c r="G1233" s="118" t="s">
        <v>19549</v>
      </c>
      <c r="H1233" s="121">
        <v>216797</v>
      </c>
      <c r="I1233" s="120">
        <v>45999</v>
      </c>
      <c r="J1233" s="117"/>
      <c r="K1233" s="117"/>
      <c r="L1233" s="120">
        <v>46048</v>
      </c>
      <c r="M1233" s="118" t="s">
        <v>21261</v>
      </c>
      <c r="N1233" s="120">
        <v>46048</v>
      </c>
      <c r="O1233" s="124" t="str">
        <f t="shared" si="21"/>
        <v>87340-216797</v>
      </c>
      <c r="P1233" t="str" cm="1">
        <f t="array" ref="P1233">_xlfn.LET(_xlpm.s,_xlfn.SEQUENCE(25,1,0,1),_xlpm.off,CEILING(_xlpm.s/2,1)*IF(ISEVEN(_xlpm.s),1,-1),_xlpm.k,_xlfn.VSTACK($O1233,VALUE($F1233)&amp;($H1233+_xlpm.off)),_xlpm.r,_xlfn.XLOOKUP(_xlpm.k,Table1[Column1],Table1[Column1],""),_xlpm.h,_xlfn._xlws.FILTER(_xlpm.r,_xlpm.r&lt;&gt;"",""),IFERROR(INDEX(_xlpm.h,1),""))</f>
        <v/>
      </c>
    </row>
    <row r="1234" spans="1:16" x14ac:dyDescent="0.2">
      <c r="A1234" s="117">
        <v>1232</v>
      </c>
      <c r="B1234" s="117">
        <v>510014</v>
      </c>
      <c r="C1234" s="118" t="s">
        <v>20977</v>
      </c>
      <c r="D1234" s="118" t="s">
        <v>18508</v>
      </c>
      <c r="E1234" s="118" t="s">
        <v>20997</v>
      </c>
      <c r="F1234" s="118">
        <v>87342</v>
      </c>
      <c r="G1234" s="118" t="s">
        <v>19551</v>
      </c>
      <c r="H1234" s="121">
        <v>17755619</v>
      </c>
      <c r="I1234" s="120">
        <v>45999</v>
      </c>
      <c r="J1234" s="117"/>
      <c r="K1234" s="117"/>
      <c r="L1234" s="120">
        <v>46048</v>
      </c>
      <c r="M1234" s="118" t="s">
        <v>21261</v>
      </c>
      <c r="N1234" s="120">
        <v>46048</v>
      </c>
      <c r="O1234" s="124" t="str">
        <f t="shared" si="21"/>
        <v>87342-17755619</v>
      </c>
      <c r="P1234" t="str" cm="1">
        <f t="array" ref="P1234">_xlfn.LET(_xlpm.s,_xlfn.SEQUENCE(25,1,0,1),_xlpm.off,CEILING(_xlpm.s/2,1)*IF(ISEVEN(_xlpm.s),1,-1),_xlpm.k,_xlfn.VSTACK($O1234,VALUE($F1234)&amp;($H1234+_xlpm.off)),_xlpm.r,_xlfn.XLOOKUP(_xlpm.k,Table1[Column1],Table1[Column1],""),_xlpm.h,_xlfn._xlws.FILTER(_xlpm.r,_xlpm.r&lt;&gt;"",""),IFERROR(INDEX(_xlpm.h,1),""))</f>
        <v/>
      </c>
    </row>
    <row r="1235" spans="1:16" x14ac:dyDescent="0.2">
      <c r="A1235" s="117">
        <v>1233</v>
      </c>
      <c r="B1235" s="117">
        <v>510015</v>
      </c>
      <c r="C1235" s="118" t="s">
        <v>20977</v>
      </c>
      <c r="D1235" s="118" t="s">
        <v>18508</v>
      </c>
      <c r="E1235" s="118" t="s">
        <v>20997</v>
      </c>
      <c r="F1235" s="118">
        <v>76898</v>
      </c>
      <c r="G1235" s="118" t="s">
        <v>19496</v>
      </c>
      <c r="H1235" s="121">
        <v>680400</v>
      </c>
      <c r="I1235" s="120">
        <v>45975</v>
      </c>
      <c r="J1235" s="117"/>
      <c r="K1235" s="117"/>
      <c r="L1235" s="120">
        <v>46048</v>
      </c>
      <c r="M1235" s="118" t="s">
        <v>21261</v>
      </c>
      <c r="N1235" s="120">
        <v>46048</v>
      </c>
      <c r="O1235" s="124" t="str">
        <f t="shared" si="21"/>
        <v>76898-680400</v>
      </c>
      <c r="P1235" t="str" cm="1">
        <f t="array" ref="P1235">_xlfn.LET(_xlpm.s,_xlfn.SEQUENCE(25,1,0,1),_xlpm.off,CEILING(_xlpm.s/2,1)*IF(ISEVEN(_xlpm.s),1,-1),_xlpm.k,_xlfn.VSTACK($O1235,VALUE($F1235)&amp;($H1235+_xlpm.off)),_xlpm.r,_xlfn.XLOOKUP(_xlpm.k,Table1[Column1],Table1[Column1],""),_xlpm.h,_xlfn._xlws.FILTER(_xlpm.r,_xlpm.r&lt;&gt;"",""),IFERROR(INDEX(_xlpm.h,1),""))</f>
        <v/>
      </c>
    </row>
    <row r="1236" spans="1:16" x14ac:dyDescent="0.2">
      <c r="A1236" s="117">
        <v>1234</v>
      </c>
      <c r="B1236" s="117">
        <v>510015</v>
      </c>
      <c r="C1236" s="118" t="s">
        <v>20977</v>
      </c>
      <c r="D1236" s="118" t="s">
        <v>18508</v>
      </c>
      <c r="E1236" s="118" t="s">
        <v>20997</v>
      </c>
      <c r="F1236" s="118">
        <v>83936</v>
      </c>
      <c r="G1236" s="118" t="s">
        <v>19518</v>
      </c>
      <c r="H1236" s="121">
        <v>4173255</v>
      </c>
      <c r="I1236" s="120">
        <v>46003</v>
      </c>
      <c r="J1236" s="117"/>
      <c r="K1236" s="117"/>
      <c r="L1236" s="120">
        <v>46048</v>
      </c>
      <c r="M1236" s="118" t="s">
        <v>21261</v>
      </c>
      <c r="N1236" s="120">
        <v>46048</v>
      </c>
      <c r="O1236" s="124" t="str">
        <f t="shared" si="21"/>
        <v>83936-4173255</v>
      </c>
      <c r="P1236" t="str" cm="1">
        <f t="array" ref="P1236">_xlfn.LET(_xlpm.s,_xlfn.SEQUENCE(25,1,0,1),_xlpm.off,CEILING(_xlpm.s/2,1)*IF(ISEVEN(_xlpm.s),1,-1),_xlpm.k,_xlfn.VSTACK($O1236,VALUE($F1236)&amp;($H1236+_xlpm.off)),_xlpm.r,_xlfn.XLOOKUP(_xlpm.k,Table1[Column1],Table1[Column1],""),_xlpm.h,_xlfn._xlws.FILTER(_xlpm.r,_xlpm.r&lt;&gt;"",""),IFERROR(INDEX(_xlpm.h,1),""))</f>
        <v/>
      </c>
    </row>
    <row r="1237" spans="1:16" x14ac:dyDescent="0.2">
      <c r="A1237" s="117">
        <v>1235</v>
      </c>
      <c r="B1237" s="117">
        <v>510015</v>
      </c>
      <c r="C1237" s="118" t="s">
        <v>20977</v>
      </c>
      <c r="D1237" s="118" t="s">
        <v>18508</v>
      </c>
      <c r="E1237" s="118" t="s">
        <v>20997</v>
      </c>
      <c r="F1237" s="118">
        <v>83935</v>
      </c>
      <c r="G1237" s="118" t="s">
        <v>19517</v>
      </c>
      <c r="H1237" s="121">
        <v>680400</v>
      </c>
      <c r="I1237" s="120">
        <v>46003</v>
      </c>
      <c r="J1237" s="117"/>
      <c r="K1237" s="117"/>
      <c r="L1237" s="120">
        <v>46048</v>
      </c>
      <c r="M1237" s="118" t="s">
        <v>21261</v>
      </c>
      <c r="N1237" s="120">
        <v>46048</v>
      </c>
      <c r="O1237" s="124" t="str">
        <f t="shared" si="21"/>
        <v>83935-680400</v>
      </c>
      <c r="P1237" t="str" cm="1">
        <f t="array" ref="P1237">_xlfn.LET(_xlpm.s,_xlfn.SEQUENCE(25,1,0,1),_xlpm.off,CEILING(_xlpm.s/2,1)*IF(ISEVEN(_xlpm.s),1,-1),_xlpm.k,_xlfn.VSTACK($O1237,VALUE($F1237)&amp;($H1237+_xlpm.off)),_xlpm.r,_xlfn.XLOOKUP(_xlpm.k,Table1[Column1],Table1[Column1],""),_xlpm.h,_xlfn._xlws.FILTER(_xlpm.r,_xlpm.r&lt;&gt;"",""),IFERROR(INDEX(_xlpm.h,1),""))</f>
        <v/>
      </c>
    </row>
    <row r="1238" spans="1:16" x14ac:dyDescent="0.2">
      <c r="A1238" s="117">
        <v>1236</v>
      </c>
      <c r="B1238" s="117">
        <v>510015</v>
      </c>
      <c r="C1238" s="118" t="s">
        <v>20977</v>
      </c>
      <c r="D1238" s="118" t="s">
        <v>18508</v>
      </c>
      <c r="E1238" s="118" t="s">
        <v>20983</v>
      </c>
      <c r="F1238" s="118">
        <v>27</v>
      </c>
      <c r="G1238" s="118" t="s">
        <v>19485</v>
      </c>
      <c r="H1238" s="119">
        <v>-2595717</v>
      </c>
      <c r="I1238" s="120">
        <v>46031</v>
      </c>
      <c r="J1238" s="117"/>
      <c r="K1238" s="117"/>
      <c r="L1238" s="120">
        <v>46048</v>
      </c>
      <c r="M1238" s="118" t="s">
        <v>21261</v>
      </c>
      <c r="N1238" s="120">
        <v>46048</v>
      </c>
      <c r="O1238" s="124" t="str">
        <f t="shared" si="21"/>
        <v>272595717</v>
      </c>
      <c r="P1238" t="str" cm="1">
        <f t="array" ref="P1238">_xlfn.LET(_xlpm.s,_xlfn.SEQUENCE(25,1,0,1),_xlpm.off,CEILING(_xlpm.s/2,1)*IF(ISEVEN(_xlpm.s),1,-1),_xlpm.k,_xlfn.VSTACK($O1238,VALUE($F1238)&amp;($H1238+_xlpm.off)),_xlpm.r,_xlfn.XLOOKUP(_xlpm.k,Table1[Column1],Table1[Column1],""),_xlpm.h,_xlfn._xlws.FILTER(_xlpm.r,_xlpm.r&lt;&gt;"",""),IFERROR(INDEX(_xlpm.h,1),""))</f>
        <v/>
      </c>
    </row>
    <row r="1239" spans="1:16" x14ac:dyDescent="0.2">
      <c r="A1239" s="117">
        <v>1237</v>
      </c>
      <c r="B1239" s="117">
        <v>510016</v>
      </c>
      <c r="C1239" s="118" t="s">
        <v>20977</v>
      </c>
      <c r="D1239" s="118" t="s">
        <v>18508</v>
      </c>
      <c r="E1239" s="118" t="s">
        <v>20997</v>
      </c>
      <c r="F1239" s="118">
        <v>82190</v>
      </c>
      <c r="G1239" s="118" t="s">
        <v>19505</v>
      </c>
      <c r="H1239" s="121">
        <v>6473561</v>
      </c>
      <c r="I1239" s="120">
        <v>45999</v>
      </c>
      <c r="J1239" s="117"/>
      <c r="K1239" s="117"/>
      <c r="L1239" s="120">
        <v>46048</v>
      </c>
      <c r="M1239" s="118" t="s">
        <v>21261</v>
      </c>
      <c r="N1239" s="120">
        <v>46048</v>
      </c>
      <c r="O1239" s="124" t="str">
        <f t="shared" si="21"/>
        <v>82190-6473561</v>
      </c>
      <c r="P1239" t="str" cm="1">
        <f t="array" ref="P1239">_xlfn.LET(_xlpm.s,_xlfn.SEQUENCE(25,1,0,1),_xlpm.off,CEILING(_xlpm.s/2,1)*IF(ISEVEN(_xlpm.s),1,-1),_xlpm.k,_xlfn.VSTACK($O1239,VALUE($F1239)&amp;($H1239+_xlpm.off)),_xlpm.r,_xlfn.XLOOKUP(_xlpm.k,Table1[Column1],Table1[Column1],""),_xlpm.h,_xlfn._xlws.FILTER(_xlpm.r,_xlpm.r&lt;&gt;"",""),IFERROR(INDEX(_xlpm.h,1),""))</f>
        <v/>
      </c>
    </row>
    <row r="1240" spans="1:16" x14ac:dyDescent="0.2">
      <c r="A1240" s="117">
        <v>1238</v>
      </c>
      <c r="B1240" s="117">
        <v>510016</v>
      </c>
      <c r="C1240" s="118" t="s">
        <v>20977</v>
      </c>
      <c r="D1240" s="118" t="s">
        <v>18508</v>
      </c>
      <c r="E1240" s="118" t="s">
        <v>20997</v>
      </c>
      <c r="F1240" s="118">
        <v>82189</v>
      </c>
      <c r="G1240" s="118" t="s">
        <v>19504</v>
      </c>
      <c r="H1240" s="121">
        <v>482139</v>
      </c>
      <c r="I1240" s="120">
        <v>45999</v>
      </c>
      <c r="J1240" s="117"/>
      <c r="K1240" s="117"/>
      <c r="L1240" s="120">
        <v>46048</v>
      </c>
      <c r="M1240" s="118" t="s">
        <v>21261</v>
      </c>
      <c r="N1240" s="120">
        <v>46048</v>
      </c>
      <c r="O1240" s="124" t="str">
        <f t="shared" si="21"/>
        <v>82189-482139</v>
      </c>
      <c r="P1240" t="str" cm="1">
        <f t="array" ref="P1240">_xlfn.LET(_xlpm.s,_xlfn.SEQUENCE(25,1,0,1),_xlpm.off,CEILING(_xlpm.s/2,1)*IF(ISEVEN(_xlpm.s),1,-1),_xlpm.k,_xlfn.VSTACK($O1240,VALUE($F1240)&amp;($H1240+_xlpm.off)),_xlpm.r,_xlfn.XLOOKUP(_xlpm.k,Table1[Column1],Table1[Column1],""),_xlpm.h,_xlfn._xlws.FILTER(_xlpm.r,_xlpm.r&lt;&gt;"",""),IFERROR(INDEX(_xlpm.h,1),""))</f>
        <v/>
      </c>
    </row>
    <row r="1241" spans="1:16" x14ac:dyDescent="0.2">
      <c r="A1241" s="117">
        <v>1239</v>
      </c>
      <c r="B1241" s="117">
        <v>510016</v>
      </c>
      <c r="C1241" s="118" t="s">
        <v>20977</v>
      </c>
      <c r="D1241" s="118" t="s">
        <v>18508</v>
      </c>
      <c r="E1241" s="118" t="s">
        <v>20997</v>
      </c>
      <c r="F1241" s="118">
        <v>83346</v>
      </c>
      <c r="G1241" s="118" t="s">
        <v>19508</v>
      </c>
      <c r="H1241" s="121">
        <v>680400</v>
      </c>
      <c r="I1241" s="120">
        <v>46003</v>
      </c>
      <c r="J1241" s="117"/>
      <c r="K1241" s="117"/>
      <c r="L1241" s="120">
        <v>46048</v>
      </c>
      <c r="M1241" s="118" t="s">
        <v>21261</v>
      </c>
      <c r="N1241" s="120">
        <v>46048</v>
      </c>
      <c r="O1241" s="124" t="str">
        <f t="shared" si="21"/>
        <v>83346-680400</v>
      </c>
      <c r="P1241" t="str" cm="1">
        <f t="array" ref="P1241">_xlfn.LET(_xlpm.s,_xlfn.SEQUENCE(25,1,0,1),_xlpm.off,CEILING(_xlpm.s/2,1)*IF(ISEVEN(_xlpm.s),1,-1),_xlpm.k,_xlfn.VSTACK($O1241,VALUE($F1241)&amp;($H1241+_xlpm.off)),_xlpm.r,_xlfn.XLOOKUP(_xlpm.k,Table1[Column1],Table1[Column1],""),_xlpm.h,_xlfn._xlws.FILTER(_xlpm.r,_xlpm.r&lt;&gt;"",""),IFERROR(INDEX(_xlpm.h,1),""))</f>
        <v/>
      </c>
    </row>
    <row r="1242" spans="1:16" x14ac:dyDescent="0.2">
      <c r="A1242" s="117">
        <v>1240</v>
      </c>
      <c r="B1242" s="117">
        <v>510016</v>
      </c>
      <c r="C1242" s="118" t="s">
        <v>20977</v>
      </c>
      <c r="D1242" s="118" t="s">
        <v>18508</v>
      </c>
      <c r="E1242" s="118" t="s">
        <v>20997</v>
      </c>
      <c r="F1242" s="118">
        <v>85207</v>
      </c>
      <c r="G1242" s="118" t="s">
        <v>19530</v>
      </c>
      <c r="H1242" s="121">
        <v>4201092</v>
      </c>
      <c r="I1242" s="120">
        <v>46010</v>
      </c>
      <c r="J1242" s="117"/>
      <c r="K1242" s="117"/>
      <c r="L1242" s="120">
        <v>46048</v>
      </c>
      <c r="M1242" s="118" t="s">
        <v>21261</v>
      </c>
      <c r="N1242" s="120">
        <v>46048</v>
      </c>
      <c r="O1242" s="124" t="str">
        <f t="shared" si="21"/>
        <v>85207-4201092</v>
      </c>
      <c r="P1242" t="str" cm="1">
        <f t="array" ref="P1242">_xlfn.LET(_xlpm.s,_xlfn.SEQUENCE(25,1,0,1),_xlpm.off,CEILING(_xlpm.s/2,1)*IF(ISEVEN(_xlpm.s),1,-1),_xlpm.k,_xlfn.VSTACK($O1242,VALUE($F1242)&amp;($H1242+_xlpm.off)),_xlpm.r,_xlfn.XLOOKUP(_xlpm.k,Table1[Column1],Table1[Column1],""),_xlpm.h,_xlfn._xlws.FILTER(_xlpm.r,_xlpm.r&lt;&gt;"",""),IFERROR(INDEX(_xlpm.h,1),""))</f>
        <v/>
      </c>
    </row>
    <row r="1243" spans="1:16" x14ac:dyDescent="0.2">
      <c r="A1243" s="117">
        <v>1241</v>
      </c>
      <c r="B1243" s="117">
        <v>510016</v>
      </c>
      <c r="C1243" s="118" t="s">
        <v>20977</v>
      </c>
      <c r="D1243" s="118" t="s">
        <v>18508</v>
      </c>
      <c r="E1243" s="118" t="s">
        <v>20997</v>
      </c>
      <c r="F1243" s="118">
        <v>85208</v>
      </c>
      <c r="G1243" s="118" t="s">
        <v>19531</v>
      </c>
      <c r="H1243" s="121">
        <v>2640101</v>
      </c>
      <c r="I1243" s="120">
        <v>46010</v>
      </c>
      <c r="J1243" s="117"/>
      <c r="K1243" s="117"/>
      <c r="L1243" s="120">
        <v>46048</v>
      </c>
      <c r="M1243" s="118" t="s">
        <v>21261</v>
      </c>
      <c r="N1243" s="120">
        <v>46048</v>
      </c>
      <c r="O1243" s="124" t="str">
        <f t="shared" si="21"/>
        <v>85208-2640101</v>
      </c>
      <c r="P1243" t="str" cm="1">
        <f t="array" ref="P1243">_xlfn.LET(_xlpm.s,_xlfn.SEQUENCE(25,1,0,1),_xlpm.off,CEILING(_xlpm.s/2,1)*IF(ISEVEN(_xlpm.s),1,-1),_xlpm.k,_xlfn.VSTACK($O1243,VALUE($F1243)&amp;($H1243+_xlpm.off)),_xlpm.r,_xlfn.XLOOKUP(_xlpm.k,Table1[Column1],Table1[Column1],""),_xlpm.h,_xlfn._xlws.FILTER(_xlpm.r,_xlpm.r&lt;&gt;"",""),IFERROR(INDEX(_xlpm.h,1),""))</f>
        <v/>
      </c>
    </row>
    <row r="1244" spans="1:16" x14ac:dyDescent="0.2">
      <c r="A1244" s="117">
        <v>1242</v>
      </c>
      <c r="B1244" s="117">
        <v>510017</v>
      </c>
      <c r="C1244" s="118" t="s">
        <v>20977</v>
      </c>
      <c r="D1244" s="118" t="s">
        <v>18508</v>
      </c>
      <c r="E1244" s="118" t="s">
        <v>20997</v>
      </c>
      <c r="F1244" s="118">
        <v>76895</v>
      </c>
      <c r="G1244" s="118" t="s">
        <v>19495</v>
      </c>
      <c r="H1244" s="121">
        <v>2140965</v>
      </c>
      <c r="I1244" s="120">
        <v>45976</v>
      </c>
      <c r="J1244" s="117"/>
      <c r="K1244" s="117"/>
      <c r="L1244" s="120">
        <v>46048</v>
      </c>
      <c r="M1244" s="118" t="s">
        <v>21261</v>
      </c>
      <c r="N1244" s="120">
        <v>46048</v>
      </c>
      <c r="O1244" s="124" t="str">
        <f t="shared" si="21"/>
        <v>76895-2140965</v>
      </c>
      <c r="P1244" t="str" cm="1">
        <f t="array" ref="P1244">_xlfn.LET(_xlpm.s,_xlfn.SEQUENCE(25,1,0,1),_xlpm.off,CEILING(_xlpm.s/2,1)*IF(ISEVEN(_xlpm.s),1,-1),_xlpm.k,_xlfn.VSTACK($O1244,VALUE($F1244)&amp;($H1244+_xlpm.off)),_xlpm.r,_xlfn.XLOOKUP(_xlpm.k,Table1[Column1],Table1[Column1],""),_xlpm.h,_xlfn._xlws.FILTER(_xlpm.r,_xlpm.r&lt;&gt;"",""),IFERROR(INDEX(_xlpm.h,1),""))</f>
        <v/>
      </c>
    </row>
    <row r="1245" spans="1:16" x14ac:dyDescent="0.2">
      <c r="A1245" s="117">
        <v>1243</v>
      </c>
      <c r="B1245" s="117">
        <v>510017</v>
      </c>
      <c r="C1245" s="118" t="s">
        <v>20977</v>
      </c>
      <c r="D1245" s="118" t="s">
        <v>18508</v>
      </c>
      <c r="E1245" s="118" t="s">
        <v>20997</v>
      </c>
      <c r="F1245" s="118">
        <v>83937</v>
      </c>
      <c r="G1245" s="118" t="s">
        <v>19519</v>
      </c>
      <c r="H1245" s="121">
        <v>5843151</v>
      </c>
      <c r="I1245" s="120">
        <v>46004</v>
      </c>
      <c r="J1245" s="117"/>
      <c r="K1245" s="117"/>
      <c r="L1245" s="120">
        <v>46048</v>
      </c>
      <c r="M1245" s="118" t="s">
        <v>21261</v>
      </c>
      <c r="N1245" s="120">
        <v>46048</v>
      </c>
      <c r="O1245" s="124" t="str">
        <f t="shared" si="21"/>
        <v>83937-5843151</v>
      </c>
      <c r="P1245" t="str" cm="1">
        <f t="array" ref="P1245">_xlfn.LET(_xlpm.s,_xlfn.SEQUENCE(25,1,0,1),_xlpm.off,CEILING(_xlpm.s/2,1)*IF(ISEVEN(_xlpm.s),1,-1),_xlpm.k,_xlfn.VSTACK($O1245,VALUE($F1245)&amp;($H1245+_xlpm.off)),_xlpm.r,_xlfn.XLOOKUP(_xlpm.k,Table1[Column1],Table1[Column1],""),_xlpm.h,_xlfn._xlws.FILTER(_xlpm.r,_xlpm.r&lt;&gt;"",""),IFERROR(INDEX(_xlpm.h,1),""))</f>
        <v/>
      </c>
    </row>
    <row r="1246" spans="1:16" x14ac:dyDescent="0.2">
      <c r="A1246" s="117">
        <v>1244</v>
      </c>
      <c r="B1246" s="117">
        <v>510017</v>
      </c>
      <c r="C1246" s="118" t="s">
        <v>20977</v>
      </c>
      <c r="D1246" s="118" t="s">
        <v>18508</v>
      </c>
      <c r="E1246" s="118" t="s">
        <v>20997</v>
      </c>
      <c r="F1246" s="118">
        <v>83345</v>
      </c>
      <c r="G1246" s="118" t="s">
        <v>19507</v>
      </c>
      <c r="H1246" s="121">
        <v>704700</v>
      </c>
      <c r="I1246" s="120">
        <v>46001</v>
      </c>
      <c r="J1246" s="117"/>
      <c r="K1246" s="117"/>
      <c r="L1246" s="120">
        <v>46048</v>
      </c>
      <c r="M1246" s="118" t="s">
        <v>21261</v>
      </c>
      <c r="N1246" s="120">
        <v>46048</v>
      </c>
      <c r="O1246" s="124" t="str">
        <f t="shared" si="21"/>
        <v>83345-704700</v>
      </c>
      <c r="P1246" t="str" cm="1">
        <f t="array" ref="P1246">_xlfn.LET(_xlpm.s,_xlfn.SEQUENCE(25,1,0,1),_xlpm.off,CEILING(_xlpm.s/2,1)*IF(ISEVEN(_xlpm.s),1,-1),_xlpm.k,_xlfn.VSTACK($O1246,VALUE($F1246)&amp;($H1246+_xlpm.off)),_xlpm.r,_xlfn.XLOOKUP(_xlpm.k,Table1[Column1],Table1[Column1],""),_xlpm.h,_xlfn._xlws.FILTER(_xlpm.r,_xlpm.r&lt;&gt;"",""),IFERROR(INDEX(_xlpm.h,1),""))</f>
        <v/>
      </c>
    </row>
    <row r="1247" spans="1:16" x14ac:dyDescent="0.2">
      <c r="A1247" s="117">
        <v>1245</v>
      </c>
      <c r="B1247" s="117">
        <v>510018</v>
      </c>
      <c r="C1247" s="118" t="s">
        <v>20977</v>
      </c>
      <c r="D1247" s="118" t="s">
        <v>18508</v>
      </c>
      <c r="E1247" s="118" t="s">
        <v>20997</v>
      </c>
      <c r="F1247" s="118">
        <v>88868</v>
      </c>
      <c r="G1247" s="118" t="s">
        <v>19553</v>
      </c>
      <c r="H1247" s="121">
        <v>3193574</v>
      </c>
      <c r="I1247" s="120">
        <v>46007</v>
      </c>
      <c r="J1247" s="117"/>
      <c r="K1247" s="117"/>
      <c r="L1247" s="120">
        <v>46048</v>
      </c>
      <c r="M1247" s="118" t="s">
        <v>21261</v>
      </c>
      <c r="N1247" s="120">
        <v>46048</v>
      </c>
      <c r="O1247" s="124" t="str">
        <f t="shared" si="21"/>
        <v>88868-3193574</v>
      </c>
      <c r="P1247" t="str" cm="1">
        <f t="array" ref="P1247">_xlfn.LET(_xlpm.s,_xlfn.SEQUENCE(25,1,0,1),_xlpm.off,CEILING(_xlpm.s/2,1)*IF(ISEVEN(_xlpm.s),1,-1),_xlpm.k,_xlfn.VSTACK($O1247,VALUE($F1247)&amp;($H1247+_xlpm.off)),_xlpm.r,_xlfn.XLOOKUP(_xlpm.k,Table1[Column1],Table1[Column1],""),_xlpm.h,_xlfn._xlws.FILTER(_xlpm.r,_xlpm.r&lt;&gt;"",""),IFERROR(INDEX(_xlpm.h,1),""))</f>
        <v/>
      </c>
    </row>
    <row r="1248" spans="1:16" x14ac:dyDescent="0.2">
      <c r="A1248" s="117">
        <v>1246</v>
      </c>
      <c r="B1248" s="117">
        <v>510018</v>
      </c>
      <c r="C1248" s="118" t="s">
        <v>20977</v>
      </c>
      <c r="D1248" s="118" t="s">
        <v>18508</v>
      </c>
      <c r="E1248" s="118" t="s">
        <v>20997</v>
      </c>
      <c r="F1248" s="118">
        <v>84126</v>
      </c>
      <c r="G1248" s="118" t="s">
        <v>19524</v>
      </c>
      <c r="H1248" s="121">
        <v>704700</v>
      </c>
      <c r="I1248" s="120">
        <v>46003</v>
      </c>
      <c r="J1248" s="117"/>
      <c r="K1248" s="117"/>
      <c r="L1248" s="120">
        <v>46048</v>
      </c>
      <c r="M1248" s="118" t="s">
        <v>21261</v>
      </c>
      <c r="N1248" s="120">
        <v>46048</v>
      </c>
      <c r="O1248" s="124" t="str">
        <f t="shared" si="21"/>
        <v>84126-704700</v>
      </c>
      <c r="P1248" t="str" cm="1">
        <f t="array" ref="P1248">_xlfn.LET(_xlpm.s,_xlfn.SEQUENCE(25,1,0,1),_xlpm.off,CEILING(_xlpm.s/2,1)*IF(ISEVEN(_xlpm.s),1,-1),_xlpm.k,_xlfn.VSTACK($O1248,VALUE($F1248)&amp;($H1248+_xlpm.off)),_xlpm.r,_xlfn.XLOOKUP(_xlpm.k,Table1[Column1],Table1[Column1],""),_xlpm.h,_xlfn._xlws.FILTER(_xlpm.r,_xlpm.r&lt;&gt;"",""),IFERROR(INDEX(_xlpm.h,1),""))</f>
        <v/>
      </c>
    </row>
    <row r="1249" spans="1:16" x14ac:dyDescent="0.2">
      <c r="A1249" s="117">
        <v>1247</v>
      </c>
      <c r="B1249" s="117">
        <v>510018</v>
      </c>
      <c r="C1249" s="118" t="s">
        <v>20977</v>
      </c>
      <c r="D1249" s="118" t="s">
        <v>18508</v>
      </c>
      <c r="E1249" s="118" t="s">
        <v>20997</v>
      </c>
      <c r="F1249" s="118">
        <v>83348</v>
      </c>
      <c r="G1249" s="118" t="s">
        <v>19510</v>
      </c>
      <c r="H1249" s="121">
        <v>1586115</v>
      </c>
      <c r="I1249" s="120">
        <v>45999</v>
      </c>
      <c r="J1249" s="117"/>
      <c r="K1249" s="117"/>
      <c r="L1249" s="120">
        <v>46048</v>
      </c>
      <c r="M1249" s="118" t="s">
        <v>21261</v>
      </c>
      <c r="N1249" s="120">
        <v>46048</v>
      </c>
      <c r="O1249" s="124" t="str">
        <f t="shared" si="21"/>
        <v>83348-1586115</v>
      </c>
      <c r="P1249" t="str" cm="1">
        <f t="array" ref="P1249">_xlfn.LET(_xlpm.s,_xlfn.SEQUENCE(25,1,0,1),_xlpm.off,CEILING(_xlpm.s/2,1)*IF(ISEVEN(_xlpm.s),1,-1),_xlpm.k,_xlfn.VSTACK($O1249,VALUE($F1249)&amp;($H1249+_xlpm.off)),_xlpm.r,_xlfn.XLOOKUP(_xlpm.k,Table1[Column1],Table1[Column1],""),_xlpm.h,_xlfn._xlws.FILTER(_xlpm.r,_xlpm.r&lt;&gt;"",""),IFERROR(INDEX(_xlpm.h,1),""))</f>
        <v/>
      </c>
    </row>
    <row r="1250" spans="1:16" x14ac:dyDescent="0.2">
      <c r="A1250" s="117">
        <v>1248</v>
      </c>
      <c r="B1250" s="117">
        <v>510018</v>
      </c>
      <c r="C1250" s="118" t="s">
        <v>20977</v>
      </c>
      <c r="D1250" s="118" t="s">
        <v>18508</v>
      </c>
      <c r="E1250" s="118" t="s">
        <v>20997</v>
      </c>
      <c r="F1250" s="118">
        <v>85212</v>
      </c>
      <c r="G1250" s="118" t="s">
        <v>19535</v>
      </c>
      <c r="H1250" s="121">
        <v>1852497</v>
      </c>
      <c r="I1250" s="120">
        <v>46007</v>
      </c>
      <c r="J1250" s="117"/>
      <c r="K1250" s="117"/>
      <c r="L1250" s="120">
        <v>46048</v>
      </c>
      <c r="M1250" s="118" t="s">
        <v>21261</v>
      </c>
      <c r="N1250" s="120">
        <v>46048</v>
      </c>
      <c r="O1250" s="124" t="str">
        <f t="shared" si="21"/>
        <v>85212-1852497</v>
      </c>
      <c r="P1250" t="str" cm="1">
        <f t="array" ref="P1250">_xlfn.LET(_xlpm.s,_xlfn.SEQUENCE(25,1,0,1),_xlpm.off,CEILING(_xlpm.s/2,1)*IF(ISEVEN(_xlpm.s),1,-1),_xlpm.k,_xlfn.VSTACK($O1250,VALUE($F1250)&amp;($H1250+_xlpm.off)),_xlpm.r,_xlfn.XLOOKUP(_xlpm.k,Table1[Column1],Table1[Column1],""),_xlpm.h,_xlfn._xlws.FILTER(_xlpm.r,_xlpm.r&lt;&gt;"",""),IFERROR(INDEX(_xlpm.h,1),""))</f>
        <v/>
      </c>
    </row>
    <row r="1251" spans="1:16" x14ac:dyDescent="0.2">
      <c r="A1251" s="117">
        <v>1249</v>
      </c>
      <c r="B1251" s="117">
        <v>510019</v>
      </c>
      <c r="C1251" s="118" t="s">
        <v>20977</v>
      </c>
      <c r="D1251" s="118" t="s">
        <v>18508</v>
      </c>
      <c r="E1251" s="118" t="s">
        <v>20997</v>
      </c>
      <c r="F1251" s="118">
        <v>85885</v>
      </c>
      <c r="G1251" s="118" t="s">
        <v>19539</v>
      </c>
      <c r="H1251" s="121">
        <v>1586115</v>
      </c>
      <c r="I1251" s="120">
        <v>46009</v>
      </c>
      <c r="J1251" s="117"/>
      <c r="K1251" s="117"/>
      <c r="L1251" s="120">
        <v>46048</v>
      </c>
      <c r="M1251" s="118" t="s">
        <v>21261</v>
      </c>
      <c r="N1251" s="120">
        <v>46048</v>
      </c>
      <c r="O1251" s="124" t="str">
        <f t="shared" si="21"/>
        <v>85885-1586115</v>
      </c>
      <c r="P1251" t="str" cm="1">
        <f t="array" ref="P1251">_xlfn.LET(_xlpm.s,_xlfn.SEQUENCE(25,1,0,1),_xlpm.off,CEILING(_xlpm.s/2,1)*IF(ISEVEN(_xlpm.s),1,-1),_xlpm.k,_xlfn.VSTACK($O1251,VALUE($F1251)&amp;($H1251+_xlpm.off)),_xlpm.r,_xlfn.XLOOKUP(_xlpm.k,Table1[Column1],Table1[Column1],""),_xlpm.h,_xlfn._xlws.FILTER(_xlpm.r,_xlpm.r&lt;&gt;"",""),IFERROR(INDEX(_xlpm.h,1),""))</f>
        <v/>
      </c>
    </row>
    <row r="1252" spans="1:16" x14ac:dyDescent="0.2">
      <c r="A1252" s="117">
        <v>1250</v>
      </c>
      <c r="B1252" s="117">
        <v>510019</v>
      </c>
      <c r="C1252" s="118" t="s">
        <v>20977</v>
      </c>
      <c r="D1252" s="118" t="s">
        <v>18508</v>
      </c>
      <c r="E1252" s="118" t="s">
        <v>20997</v>
      </c>
      <c r="F1252" s="118">
        <v>85884</v>
      </c>
      <c r="G1252" s="118" t="s">
        <v>19538</v>
      </c>
      <c r="H1252" s="121">
        <v>2186055</v>
      </c>
      <c r="I1252" s="120">
        <v>46009</v>
      </c>
      <c r="J1252" s="117"/>
      <c r="K1252" s="117"/>
      <c r="L1252" s="120">
        <v>46048</v>
      </c>
      <c r="M1252" s="118" t="s">
        <v>21261</v>
      </c>
      <c r="N1252" s="120">
        <v>46048</v>
      </c>
      <c r="O1252" s="124" t="str">
        <f t="shared" si="21"/>
        <v>85884-2186055</v>
      </c>
      <c r="P1252" t="str" cm="1">
        <f t="array" ref="P1252">_xlfn.LET(_xlpm.s,_xlfn.SEQUENCE(25,1,0,1),_xlpm.off,CEILING(_xlpm.s/2,1)*IF(ISEVEN(_xlpm.s),1,-1),_xlpm.k,_xlfn.VSTACK($O1252,VALUE($F1252)&amp;($H1252+_xlpm.off)),_xlpm.r,_xlfn.XLOOKUP(_xlpm.k,Table1[Column1],Table1[Column1],""),_xlpm.h,_xlfn._xlws.FILTER(_xlpm.r,_xlpm.r&lt;&gt;"",""),IFERROR(INDEX(_xlpm.h,1),""))</f>
        <v/>
      </c>
    </row>
    <row r="1253" spans="1:16" x14ac:dyDescent="0.2">
      <c r="A1253" s="117">
        <v>1251</v>
      </c>
      <c r="B1253" s="117">
        <v>510019</v>
      </c>
      <c r="C1253" s="118" t="s">
        <v>20977</v>
      </c>
      <c r="D1253" s="118" t="s">
        <v>18508</v>
      </c>
      <c r="E1253" s="118" t="s">
        <v>20997</v>
      </c>
      <c r="F1253" s="118">
        <v>83349</v>
      </c>
      <c r="G1253" s="118" t="s">
        <v>19511</v>
      </c>
      <c r="H1253" s="121">
        <v>2571831</v>
      </c>
      <c r="I1253" s="120">
        <v>46001</v>
      </c>
      <c r="J1253" s="117"/>
      <c r="K1253" s="117"/>
      <c r="L1253" s="120">
        <v>46048</v>
      </c>
      <c r="M1253" s="118" t="s">
        <v>21261</v>
      </c>
      <c r="N1253" s="120">
        <v>46048</v>
      </c>
      <c r="O1253" s="124" t="str">
        <f t="shared" si="21"/>
        <v>83349-2571831</v>
      </c>
      <c r="P1253" t="str" cm="1">
        <f t="array" ref="P1253">_xlfn.LET(_xlpm.s,_xlfn.SEQUENCE(25,1,0,1),_xlpm.off,CEILING(_xlpm.s/2,1)*IF(ISEVEN(_xlpm.s),1,-1),_xlpm.k,_xlfn.VSTACK($O1253,VALUE($F1253)&amp;($H1253+_xlpm.off)),_xlpm.r,_xlfn.XLOOKUP(_xlpm.k,Table1[Column1],Table1[Column1],""),_xlpm.h,_xlfn._xlws.FILTER(_xlpm.r,_xlpm.r&lt;&gt;"",""),IFERROR(INDEX(_xlpm.h,1),""))</f>
        <v/>
      </c>
    </row>
    <row r="1254" spans="1:16" x14ac:dyDescent="0.2">
      <c r="A1254" s="117">
        <v>1252</v>
      </c>
      <c r="B1254" s="117">
        <v>510020</v>
      </c>
      <c r="C1254" s="118" t="s">
        <v>20977</v>
      </c>
      <c r="D1254" s="118" t="s">
        <v>18508</v>
      </c>
      <c r="E1254" s="118" t="s">
        <v>20997</v>
      </c>
      <c r="F1254" s="118">
        <v>83939</v>
      </c>
      <c r="G1254" s="118" t="s">
        <v>19521</v>
      </c>
      <c r="H1254" s="121">
        <v>482139</v>
      </c>
      <c r="I1254" s="120">
        <v>46004</v>
      </c>
      <c r="J1254" s="117"/>
      <c r="K1254" s="117"/>
      <c r="L1254" s="120">
        <v>46048</v>
      </c>
      <c r="M1254" s="118" t="s">
        <v>21261</v>
      </c>
      <c r="N1254" s="120">
        <v>46048</v>
      </c>
      <c r="O1254" s="124" t="str">
        <f t="shared" si="21"/>
        <v>83939-482139</v>
      </c>
      <c r="P1254" t="str" cm="1">
        <f t="array" ref="P1254">_xlfn.LET(_xlpm.s,_xlfn.SEQUENCE(25,1,0,1),_xlpm.off,CEILING(_xlpm.s/2,1)*IF(ISEVEN(_xlpm.s),1,-1),_xlpm.k,_xlfn.VSTACK($O1254,VALUE($F1254)&amp;($H1254+_xlpm.off)),_xlpm.r,_xlfn.XLOOKUP(_xlpm.k,Table1[Column1],Table1[Column1],""),_xlpm.h,_xlfn._xlws.FILTER(_xlpm.r,_xlpm.r&lt;&gt;"",""),IFERROR(INDEX(_xlpm.h,1),""))</f>
        <v/>
      </c>
    </row>
    <row r="1255" spans="1:16" x14ac:dyDescent="0.2">
      <c r="A1255" s="117">
        <v>1253</v>
      </c>
      <c r="B1255" s="117">
        <v>510020</v>
      </c>
      <c r="C1255" s="118" t="s">
        <v>20977</v>
      </c>
      <c r="D1255" s="118" t="s">
        <v>18508</v>
      </c>
      <c r="E1255" s="118" t="s">
        <v>20997</v>
      </c>
      <c r="F1255" s="118">
        <v>83938</v>
      </c>
      <c r="G1255" s="118" t="s">
        <v>19520</v>
      </c>
      <c r="H1255" s="121">
        <v>964278</v>
      </c>
      <c r="I1255" s="120">
        <v>46004</v>
      </c>
      <c r="J1255" s="117"/>
      <c r="K1255" s="117"/>
      <c r="L1255" s="120">
        <v>46048</v>
      </c>
      <c r="M1255" s="118" t="s">
        <v>21261</v>
      </c>
      <c r="N1255" s="120">
        <v>46048</v>
      </c>
      <c r="O1255" s="124" t="str">
        <f t="shared" si="21"/>
        <v>83938-964278</v>
      </c>
      <c r="P1255" t="str" cm="1">
        <f t="array" ref="P1255">_xlfn.LET(_xlpm.s,_xlfn.SEQUENCE(25,1,0,1),_xlpm.off,CEILING(_xlpm.s/2,1)*IF(ISEVEN(_xlpm.s),1,-1),_xlpm.k,_xlfn.VSTACK($O1255,VALUE($F1255)&amp;($H1255+_xlpm.off)),_xlpm.r,_xlfn.XLOOKUP(_xlpm.k,Table1[Column1],Table1[Column1],""),_xlpm.h,_xlfn._xlws.FILTER(_xlpm.r,_xlpm.r&lt;&gt;"",""),IFERROR(INDEX(_xlpm.h,1),""))</f>
        <v/>
      </c>
    </row>
    <row r="1256" spans="1:16" x14ac:dyDescent="0.2">
      <c r="A1256" s="117">
        <v>1254</v>
      </c>
      <c r="B1256" s="117">
        <v>510020</v>
      </c>
      <c r="C1256" s="118" t="s">
        <v>20977</v>
      </c>
      <c r="D1256" s="118" t="s">
        <v>18508</v>
      </c>
      <c r="E1256" s="118" t="s">
        <v>20997</v>
      </c>
      <c r="F1256" s="118">
        <v>85891</v>
      </c>
      <c r="G1256" s="118" t="s">
        <v>19542</v>
      </c>
      <c r="H1256" s="121">
        <v>1539000</v>
      </c>
      <c r="I1256" s="120">
        <v>46011</v>
      </c>
      <c r="J1256" s="117"/>
      <c r="K1256" s="117"/>
      <c r="L1256" s="120">
        <v>46048</v>
      </c>
      <c r="M1256" s="118" t="s">
        <v>21261</v>
      </c>
      <c r="N1256" s="120">
        <v>46048</v>
      </c>
      <c r="O1256" s="124" t="str">
        <f t="shared" si="21"/>
        <v>85891-1539000</v>
      </c>
      <c r="P1256" t="str" cm="1">
        <f t="array" ref="P1256">_xlfn.LET(_xlpm.s,_xlfn.SEQUENCE(25,1,0,1),_xlpm.off,CEILING(_xlpm.s/2,1)*IF(ISEVEN(_xlpm.s),1,-1),_xlpm.k,_xlfn.VSTACK($O1256,VALUE($F1256)&amp;($H1256+_xlpm.off)),_xlpm.r,_xlfn.XLOOKUP(_xlpm.k,Table1[Column1],Table1[Column1],""),_xlpm.h,_xlfn._xlws.FILTER(_xlpm.r,_xlpm.r&lt;&gt;"",""),IFERROR(INDEX(_xlpm.h,1),""))</f>
        <v/>
      </c>
    </row>
    <row r="1257" spans="1:16" x14ac:dyDescent="0.2">
      <c r="A1257" s="117">
        <v>1255</v>
      </c>
      <c r="B1257" s="117">
        <v>510020</v>
      </c>
      <c r="C1257" s="118" t="s">
        <v>20977</v>
      </c>
      <c r="D1257" s="118" t="s">
        <v>18508</v>
      </c>
      <c r="E1257" s="118" t="s">
        <v>20997</v>
      </c>
      <c r="F1257" s="118">
        <v>85892</v>
      </c>
      <c r="G1257" s="118" t="s">
        <v>19543</v>
      </c>
      <c r="H1257" s="121">
        <v>1586115</v>
      </c>
      <c r="I1257" s="120">
        <v>46011</v>
      </c>
      <c r="J1257" s="117"/>
      <c r="K1257" s="117"/>
      <c r="L1257" s="120">
        <v>46048</v>
      </c>
      <c r="M1257" s="118" t="s">
        <v>21261</v>
      </c>
      <c r="N1257" s="120">
        <v>46048</v>
      </c>
      <c r="O1257" s="124" t="str">
        <f t="shared" si="21"/>
        <v>85892-1586115</v>
      </c>
      <c r="P1257" t="str" cm="1">
        <f t="array" ref="P1257">_xlfn.LET(_xlpm.s,_xlfn.SEQUENCE(25,1,0,1),_xlpm.off,CEILING(_xlpm.s/2,1)*IF(ISEVEN(_xlpm.s),1,-1),_xlpm.k,_xlfn.VSTACK($O1257,VALUE($F1257)&amp;($H1257+_xlpm.off)),_xlpm.r,_xlfn.XLOOKUP(_xlpm.k,Table1[Column1],Table1[Column1],""),_xlpm.h,_xlfn._xlws.FILTER(_xlpm.r,_xlpm.r&lt;&gt;"",""),IFERROR(INDEX(_xlpm.h,1),""))</f>
        <v/>
      </c>
    </row>
    <row r="1258" spans="1:16" x14ac:dyDescent="0.2">
      <c r="A1258" s="117">
        <v>1256</v>
      </c>
      <c r="B1258" s="117">
        <v>510020</v>
      </c>
      <c r="C1258" s="118" t="s">
        <v>20977</v>
      </c>
      <c r="D1258" s="118" t="s">
        <v>18508</v>
      </c>
      <c r="E1258" s="118" t="s">
        <v>20997</v>
      </c>
      <c r="F1258" s="118">
        <v>85893</v>
      </c>
      <c r="G1258" s="118" t="s">
        <v>19544</v>
      </c>
      <c r="H1258" s="121">
        <v>3193574</v>
      </c>
      <c r="I1258" s="120">
        <v>46011</v>
      </c>
      <c r="J1258" s="117"/>
      <c r="K1258" s="117"/>
      <c r="L1258" s="120">
        <v>46048</v>
      </c>
      <c r="M1258" s="118" t="s">
        <v>21261</v>
      </c>
      <c r="N1258" s="120">
        <v>46048</v>
      </c>
      <c r="O1258" s="124" t="str">
        <f t="shared" si="21"/>
        <v>85893-3193574</v>
      </c>
      <c r="P1258" t="str" cm="1">
        <f t="array" ref="P1258">_xlfn.LET(_xlpm.s,_xlfn.SEQUENCE(25,1,0,1),_xlpm.off,CEILING(_xlpm.s/2,1)*IF(ISEVEN(_xlpm.s),1,-1),_xlpm.k,_xlfn.VSTACK($O1258,VALUE($F1258)&amp;($H1258+_xlpm.off)),_xlpm.r,_xlfn.XLOOKUP(_xlpm.k,Table1[Column1],Table1[Column1],""),_xlpm.h,_xlfn._xlws.FILTER(_xlpm.r,_xlpm.r&lt;&gt;"",""),IFERROR(INDEX(_xlpm.h,1),""))</f>
        <v/>
      </c>
    </row>
    <row r="1259" spans="1:16" x14ac:dyDescent="0.2">
      <c r="A1259" s="117">
        <v>1257</v>
      </c>
      <c r="B1259" s="117">
        <v>510022</v>
      </c>
      <c r="C1259" s="118" t="s">
        <v>20977</v>
      </c>
      <c r="D1259" s="118" t="s">
        <v>18508</v>
      </c>
      <c r="E1259" s="118" t="s">
        <v>20997</v>
      </c>
      <c r="F1259" s="118">
        <v>83940</v>
      </c>
      <c r="G1259" s="118" t="s">
        <v>19522</v>
      </c>
      <c r="H1259" s="121">
        <v>2186055</v>
      </c>
      <c r="I1259" s="120">
        <v>46004</v>
      </c>
      <c r="J1259" s="117"/>
      <c r="K1259" s="117"/>
      <c r="L1259" s="120">
        <v>46048</v>
      </c>
      <c r="M1259" s="118" t="s">
        <v>21261</v>
      </c>
      <c r="N1259" s="120">
        <v>46048</v>
      </c>
      <c r="O1259" s="124" t="str">
        <f t="shared" si="21"/>
        <v>83940-2186055</v>
      </c>
      <c r="P1259" t="str" cm="1">
        <f t="array" ref="P1259">_xlfn.LET(_xlpm.s,_xlfn.SEQUENCE(25,1,0,1),_xlpm.off,CEILING(_xlpm.s/2,1)*IF(ISEVEN(_xlpm.s),1,-1),_xlpm.k,_xlfn.VSTACK($O1259,VALUE($F1259)&amp;($H1259+_xlpm.off)),_xlpm.r,_xlfn.XLOOKUP(_xlpm.k,Table1[Column1],Table1[Column1],""),_xlpm.h,_xlfn._xlws.FILTER(_xlpm.r,_xlpm.r&lt;&gt;"",""),IFERROR(INDEX(_xlpm.h,1),""))</f>
        <v/>
      </c>
    </row>
    <row r="1260" spans="1:16" x14ac:dyDescent="0.2">
      <c r="A1260" s="117">
        <v>1258</v>
      </c>
      <c r="B1260" s="117">
        <v>510022</v>
      </c>
      <c r="C1260" s="118" t="s">
        <v>20977</v>
      </c>
      <c r="D1260" s="118" t="s">
        <v>18508</v>
      </c>
      <c r="E1260" s="118" t="s">
        <v>20990</v>
      </c>
      <c r="F1260" s="118">
        <v>15</v>
      </c>
      <c r="G1260" s="118" t="s">
        <v>19483</v>
      </c>
      <c r="H1260" s="119">
        <v>-718140</v>
      </c>
      <c r="I1260" s="120">
        <v>46032</v>
      </c>
      <c r="J1260" s="117"/>
      <c r="K1260" s="117"/>
      <c r="L1260" s="120">
        <v>46048</v>
      </c>
      <c r="M1260" s="118" t="s">
        <v>21261</v>
      </c>
      <c r="N1260" s="120">
        <v>46048</v>
      </c>
      <c r="O1260" s="124" t="str">
        <f t="shared" si="21"/>
        <v>15718140</v>
      </c>
      <c r="P1260" t="str" cm="1">
        <f t="array" ref="P1260">_xlfn.LET(_xlpm.s,_xlfn.SEQUENCE(25,1,0,1),_xlpm.off,CEILING(_xlpm.s/2,1)*IF(ISEVEN(_xlpm.s),1,-1),_xlpm.k,_xlfn.VSTACK($O1260,VALUE($F1260)&amp;($H1260+_xlpm.off)),_xlpm.r,_xlfn.XLOOKUP(_xlpm.k,Table1[Column1],Table1[Column1],""),_xlpm.h,_xlfn._xlws.FILTER(_xlpm.r,_xlpm.r&lt;&gt;"",""),IFERROR(INDEX(_xlpm.h,1),""))</f>
        <v/>
      </c>
    </row>
    <row r="1261" spans="1:16" x14ac:dyDescent="0.2">
      <c r="A1261" s="117">
        <v>1259</v>
      </c>
      <c r="B1261" s="117">
        <v>510022</v>
      </c>
      <c r="C1261" s="118" t="s">
        <v>20977</v>
      </c>
      <c r="D1261" s="118" t="s">
        <v>18508</v>
      </c>
      <c r="E1261" s="118" t="s">
        <v>20990</v>
      </c>
      <c r="F1261" s="118">
        <v>9</v>
      </c>
      <c r="G1261" s="118" t="s">
        <v>19482</v>
      </c>
      <c r="H1261" s="119">
        <v>-590533</v>
      </c>
      <c r="I1261" s="120">
        <v>46032</v>
      </c>
      <c r="J1261" s="117"/>
      <c r="K1261" s="117"/>
      <c r="L1261" s="120">
        <v>46048</v>
      </c>
      <c r="M1261" s="118" t="s">
        <v>21261</v>
      </c>
      <c r="N1261" s="120">
        <v>46048</v>
      </c>
      <c r="O1261" s="124" t="str">
        <f t="shared" si="21"/>
        <v>9590533</v>
      </c>
      <c r="P1261" t="str" cm="1">
        <f t="array" ref="P1261">_xlfn.LET(_xlpm.s,_xlfn.SEQUENCE(25,1,0,1),_xlpm.off,CEILING(_xlpm.s/2,1)*IF(ISEVEN(_xlpm.s),1,-1),_xlpm.k,_xlfn.VSTACK($O1261,VALUE($F1261)&amp;($H1261+_xlpm.off)),_xlpm.r,_xlfn.XLOOKUP(_xlpm.k,Table1[Column1],Table1[Column1],""),_xlpm.h,_xlfn._xlws.FILTER(_xlpm.r,_xlpm.r&lt;&gt;"",""),IFERROR(INDEX(_xlpm.h,1),""))</f>
        <v/>
      </c>
    </row>
    <row r="1262" spans="1:16" x14ac:dyDescent="0.2">
      <c r="A1262" s="117">
        <v>1260</v>
      </c>
      <c r="B1262" s="117">
        <v>510022</v>
      </c>
      <c r="C1262" s="118" t="s">
        <v>20977</v>
      </c>
      <c r="D1262" s="118" t="s">
        <v>18508</v>
      </c>
      <c r="E1262" s="118" t="s">
        <v>20997</v>
      </c>
      <c r="F1262" s="118">
        <v>85890</v>
      </c>
      <c r="G1262" s="118" t="s">
        <v>19541</v>
      </c>
      <c r="H1262" s="121">
        <v>2186055</v>
      </c>
      <c r="I1262" s="120">
        <v>46011</v>
      </c>
      <c r="J1262" s="117"/>
      <c r="K1262" s="117"/>
      <c r="L1262" s="120">
        <v>46048</v>
      </c>
      <c r="M1262" s="118" t="s">
        <v>21261</v>
      </c>
      <c r="N1262" s="120">
        <v>46048</v>
      </c>
      <c r="O1262" s="124" t="str">
        <f t="shared" si="21"/>
        <v>85890-2186055</v>
      </c>
      <c r="P1262" t="str" cm="1">
        <f t="array" ref="P1262">_xlfn.LET(_xlpm.s,_xlfn.SEQUENCE(25,1,0,1),_xlpm.off,CEILING(_xlpm.s/2,1)*IF(ISEVEN(_xlpm.s),1,-1),_xlpm.k,_xlfn.VSTACK($O1262,VALUE($F1262)&amp;($H1262+_xlpm.off)),_xlpm.r,_xlfn.XLOOKUP(_xlpm.k,Table1[Column1],Table1[Column1],""),_xlpm.h,_xlfn._xlws.FILTER(_xlpm.r,_xlpm.r&lt;&gt;"",""),IFERROR(INDEX(_xlpm.h,1),""))</f>
        <v/>
      </c>
    </row>
    <row r="1263" spans="1:16" x14ac:dyDescent="0.2">
      <c r="A1263" s="117">
        <v>1261</v>
      </c>
      <c r="B1263" s="117">
        <v>510022</v>
      </c>
      <c r="C1263" s="118" t="s">
        <v>20977</v>
      </c>
      <c r="D1263" s="118" t="s">
        <v>18508</v>
      </c>
      <c r="E1263" s="118" t="s">
        <v>20997</v>
      </c>
      <c r="F1263" s="118">
        <v>85209</v>
      </c>
      <c r="G1263" s="118" t="s">
        <v>19532</v>
      </c>
      <c r="H1263" s="121">
        <v>2593634</v>
      </c>
      <c r="I1263" s="120">
        <v>46008</v>
      </c>
      <c r="J1263" s="117"/>
      <c r="K1263" s="117"/>
      <c r="L1263" s="120">
        <v>46048</v>
      </c>
      <c r="M1263" s="118" t="s">
        <v>21261</v>
      </c>
      <c r="N1263" s="120">
        <v>46048</v>
      </c>
      <c r="O1263" s="124" t="str">
        <f t="shared" si="21"/>
        <v>85209-2593634</v>
      </c>
      <c r="P1263" t="str" cm="1">
        <f t="array" ref="P1263">_xlfn.LET(_xlpm.s,_xlfn.SEQUENCE(25,1,0,1),_xlpm.off,CEILING(_xlpm.s/2,1)*IF(ISEVEN(_xlpm.s),1,-1),_xlpm.k,_xlfn.VSTACK($O1263,VALUE($F1263)&amp;($H1263+_xlpm.off)),_xlpm.r,_xlfn.XLOOKUP(_xlpm.k,Table1[Column1],Table1[Column1],""),_xlpm.h,_xlfn._xlws.FILTER(_xlpm.r,_xlpm.r&lt;&gt;"",""),IFERROR(INDEX(_xlpm.h,1),""))</f>
        <v/>
      </c>
    </row>
    <row r="1264" spans="1:16" x14ac:dyDescent="0.2">
      <c r="A1264" s="117">
        <v>1262</v>
      </c>
      <c r="B1264" s="117">
        <v>510022</v>
      </c>
      <c r="C1264" s="118" t="s">
        <v>20977</v>
      </c>
      <c r="D1264" s="118" t="s">
        <v>18508</v>
      </c>
      <c r="E1264" s="118" t="s">
        <v>20997</v>
      </c>
      <c r="F1264" s="118">
        <v>76894</v>
      </c>
      <c r="G1264" s="118" t="s">
        <v>19494</v>
      </c>
      <c r="H1264" s="121">
        <v>1485608</v>
      </c>
      <c r="I1264" s="120">
        <v>45976</v>
      </c>
      <c r="J1264" s="117"/>
      <c r="K1264" s="117"/>
      <c r="L1264" s="120">
        <v>46048</v>
      </c>
      <c r="M1264" s="118" t="s">
        <v>21261</v>
      </c>
      <c r="N1264" s="120">
        <v>46048</v>
      </c>
      <c r="O1264" s="124" t="str">
        <f t="shared" si="21"/>
        <v>76894-1485608</v>
      </c>
      <c r="P1264" t="str" cm="1">
        <f t="array" ref="P1264">_xlfn.LET(_xlpm.s,_xlfn.SEQUENCE(25,1,0,1),_xlpm.off,CEILING(_xlpm.s/2,1)*IF(ISEVEN(_xlpm.s),1,-1),_xlpm.k,_xlfn.VSTACK($O1264,VALUE($F1264)&amp;($H1264+_xlpm.off)),_xlpm.r,_xlfn.XLOOKUP(_xlpm.k,Table1[Column1],Table1[Column1],""),_xlpm.h,_xlfn._xlws.FILTER(_xlpm.r,_xlpm.r&lt;&gt;"",""),IFERROR(INDEX(_xlpm.h,1),""))</f>
        <v/>
      </c>
    </row>
    <row r="1265" spans="1:16" x14ac:dyDescent="0.2">
      <c r="A1265" s="117">
        <v>1263</v>
      </c>
      <c r="B1265" s="117">
        <v>510024</v>
      </c>
      <c r="C1265" s="118" t="s">
        <v>20977</v>
      </c>
      <c r="D1265" s="118" t="s">
        <v>18508</v>
      </c>
      <c r="E1265" s="118" t="s">
        <v>20997</v>
      </c>
      <c r="F1265" s="118">
        <v>85210</v>
      </c>
      <c r="G1265" s="118" t="s">
        <v>19533</v>
      </c>
      <c r="H1265" s="121">
        <v>1971797</v>
      </c>
      <c r="I1265" s="120">
        <v>46010</v>
      </c>
      <c r="J1265" s="117"/>
      <c r="K1265" s="117"/>
      <c r="L1265" s="120">
        <v>46048</v>
      </c>
      <c r="M1265" s="118" t="s">
        <v>21261</v>
      </c>
      <c r="N1265" s="120">
        <v>46048</v>
      </c>
      <c r="O1265" s="124" t="str">
        <f t="shared" si="21"/>
        <v>85210-1971797</v>
      </c>
      <c r="P1265" t="str" cm="1">
        <f t="array" ref="P1265">_xlfn.LET(_xlpm.s,_xlfn.SEQUENCE(25,1,0,1),_xlpm.off,CEILING(_xlpm.s/2,1)*IF(ISEVEN(_xlpm.s),1,-1),_xlpm.k,_xlfn.VSTACK($O1265,VALUE($F1265)&amp;($H1265+_xlpm.off)),_xlpm.r,_xlfn.XLOOKUP(_xlpm.k,Table1[Column1],Table1[Column1],""),_xlpm.h,_xlfn._xlws.FILTER(_xlpm.r,_xlpm.r&lt;&gt;"",""),IFERROR(INDEX(_xlpm.h,1),""))</f>
        <v/>
      </c>
    </row>
    <row r="1266" spans="1:16" x14ac:dyDescent="0.2">
      <c r="A1266" s="117">
        <v>1264</v>
      </c>
      <c r="B1266" s="117">
        <v>510024</v>
      </c>
      <c r="C1266" s="118" t="s">
        <v>20977</v>
      </c>
      <c r="D1266" s="118" t="s">
        <v>18508</v>
      </c>
      <c r="E1266" s="118" t="s">
        <v>20997</v>
      </c>
      <c r="F1266" s="118">
        <v>82181</v>
      </c>
      <c r="G1266" s="118" t="s">
        <v>19502</v>
      </c>
      <c r="H1266" s="121">
        <v>5543033</v>
      </c>
      <c r="I1266" s="120">
        <v>46000</v>
      </c>
      <c r="J1266" s="117"/>
      <c r="K1266" s="117"/>
      <c r="L1266" s="120">
        <v>46048</v>
      </c>
      <c r="M1266" s="118" t="s">
        <v>21261</v>
      </c>
      <c r="N1266" s="120">
        <v>46048</v>
      </c>
      <c r="O1266" s="124" t="str">
        <f t="shared" si="21"/>
        <v>82181-5543033</v>
      </c>
      <c r="P1266" t="str" cm="1">
        <f t="array" ref="P1266">_xlfn.LET(_xlpm.s,_xlfn.SEQUENCE(25,1,0,1),_xlpm.off,CEILING(_xlpm.s/2,1)*IF(ISEVEN(_xlpm.s),1,-1),_xlpm.k,_xlfn.VSTACK($O1266,VALUE($F1266)&amp;($H1266+_xlpm.off)),_xlpm.r,_xlfn.XLOOKUP(_xlpm.k,Table1[Column1],Table1[Column1],""),_xlpm.h,_xlfn._xlws.FILTER(_xlpm.r,_xlpm.r&lt;&gt;"",""),IFERROR(INDEX(_xlpm.h,1),""))</f>
        <v/>
      </c>
    </row>
    <row r="1267" spans="1:16" x14ac:dyDescent="0.2">
      <c r="A1267" s="117">
        <v>1265</v>
      </c>
      <c r="B1267" s="117">
        <v>510024</v>
      </c>
      <c r="C1267" s="118" t="s">
        <v>20977</v>
      </c>
      <c r="D1267" s="118" t="s">
        <v>18508</v>
      </c>
      <c r="E1267" s="118" t="s">
        <v>20997</v>
      </c>
      <c r="F1267" s="118">
        <v>82182</v>
      </c>
      <c r="G1267" s="118" t="s">
        <v>19503</v>
      </c>
      <c r="H1267" s="121">
        <v>1385100</v>
      </c>
      <c r="I1267" s="120">
        <v>46000</v>
      </c>
      <c r="J1267" s="117"/>
      <c r="K1267" s="117"/>
      <c r="L1267" s="120">
        <v>46048</v>
      </c>
      <c r="M1267" s="118" t="s">
        <v>21261</v>
      </c>
      <c r="N1267" s="120">
        <v>46048</v>
      </c>
      <c r="O1267" s="124" t="str">
        <f t="shared" si="21"/>
        <v>82182-1385100</v>
      </c>
      <c r="P1267" t="str" cm="1">
        <f t="array" ref="P1267">_xlfn.LET(_xlpm.s,_xlfn.SEQUENCE(25,1,0,1),_xlpm.off,CEILING(_xlpm.s/2,1)*IF(ISEVEN(_xlpm.s),1,-1),_xlpm.k,_xlfn.VSTACK($O1267,VALUE($F1267)&amp;($H1267+_xlpm.off)),_xlpm.r,_xlfn.XLOOKUP(_xlpm.k,Table1[Column1],Table1[Column1],""),_xlpm.h,_xlfn._xlws.FILTER(_xlpm.r,_xlpm.r&lt;&gt;"",""),IFERROR(INDEX(_xlpm.h,1),""))</f>
        <v/>
      </c>
    </row>
    <row r="1268" spans="1:16" x14ac:dyDescent="0.2">
      <c r="A1268" s="117">
        <v>1266</v>
      </c>
      <c r="B1268" s="117">
        <v>510025</v>
      </c>
      <c r="C1268" s="118" t="s">
        <v>20977</v>
      </c>
      <c r="D1268" s="118" t="s">
        <v>18508</v>
      </c>
      <c r="E1268" s="118" t="s">
        <v>20997</v>
      </c>
      <c r="F1268" s="118">
        <v>83344</v>
      </c>
      <c r="G1268" s="118" t="s">
        <v>19506</v>
      </c>
      <c r="H1268" s="121">
        <v>9667485</v>
      </c>
      <c r="I1268" s="120">
        <v>46001</v>
      </c>
      <c r="J1268" s="117"/>
      <c r="K1268" s="117"/>
      <c r="L1268" s="120">
        <v>46048</v>
      </c>
      <c r="M1268" s="118" t="s">
        <v>21261</v>
      </c>
      <c r="N1268" s="120">
        <v>46048</v>
      </c>
      <c r="O1268" s="124" t="str">
        <f t="shared" si="21"/>
        <v>83344-9667485</v>
      </c>
      <c r="P1268" t="str" cm="1">
        <f t="array" ref="P1268">_xlfn.LET(_xlpm.s,_xlfn.SEQUENCE(25,1,0,1),_xlpm.off,CEILING(_xlpm.s/2,1)*IF(ISEVEN(_xlpm.s),1,-1),_xlpm.k,_xlfn.VSTACK($O1268,VALUE($F1268)&amp;($H1268+_xlpm.off)),_xlpm.r,_xlfn.XLOOKUP(_xlpm.k,Table1[Column1],Table1[Column1],""),_xlpm.h,_xlfn._xlws.FILTER(_xlpm.r,_xlpm.r&lt;&gt;"",""),IFERROR(INDEX(_xlpm.h,1),""))</f>
        <v/>
      </c>
    </row>
    <row r="1269" spans="1:16" x14ac:dyDescent="0.2">
      <c r="A1269" s="117">
        <v>1267</v>
      </c>
      <c r="B1269" s="117">
        <v>510026</v>
      </c>
      <c r="C1269" s="118" t="s">
        <v>20977</v>
      </c>
      <c r="D1269" s="118" t="s">
        <v>18508</v>
      </c>
      <c r="E1269" s="118" t="s">
        <v>20997</v>
      </c>
      <c r="F1269" s="118">
        <v>87338</v>
      </c>
      <c r="G1269" s="118" t="s">
        <v>19547</v>
      </c>
      <c r="H1269" s="121">
        <v>1007519</v>
      </c>
      <c r="I1269" s="120">
        <v>46008</v>
      </c>
      <c r="J1269" s="117"/>
      <c r="K1269" s="117"/>
      <c r="L1269" s="120">
        <v>46048</v>
      </c>
      <c r="M1269" s="118" t="s">
        <v>21261</v>
      </c>
      <c r="N1269" s="120">
        <v>46048</v>
      </c>
      <c r="O1269" s="124" t="str">
        <f t="shared" si="21"/>
        <v>87338-1007519</v>
      </c>
      <c r="P1269" t="str" cm="1">
        <f t="array" ref="P1269">_xlfn.LET(_xlpm.s,_xlfn.SEQUENCE(25,1,0,1),_xlpm.off,CEILING(_xlpm.s/2,1)*IF(ISEVEN(_xlpm.s),1,-1),_xlpm.k,_xlfn.VSTACK($O1269,VALUE($F1269)&amp;($H1269+_xlpm.off)),_xlpm.r,_xlfn.XLOOKUP(_xlpm.k,Table1[Column1],Table1[Column1],""),_xlpm.h,_xlfn._xlws.FILTER(_xlpm.r,_xlpm.r&lt;&gt;"",""),IFERROR(INDEX(_xlpm.h,1),""))</f>
        <v/>
      </c>
    </row>
    <row r="1270" spans="1:16" x14ac:dyDescent="0.2">
      <c r="A1270" s="117">
        <v>1268</v>
      </c>
      <c r="B1270" s="117">
        <v>510027</v>
      </c>
      <c r="C1270" s="118" t="s">
        <v>20977</v>
      </c>
      <c r="D1270" s="118" t="s">
        <v>18508</v>
      </c>
      <c r="E1270" s="118" t="s">
        <v>20997</v>
      </c>
      <c r="F1270" s="118">
        <v>83941</v>
      </c>
      <c r="G1270" s="118" t="s">
        <v>19523</v>
      </c>
      <c r="H1270" s="121">
        <v>482139</v>
      </c>
      <c r="I1270" s="120">
        <v>46004</v>
      </c>
      <c r="J1270" s="117"/>
      <c r="K1270" s="117"/>
      <c r="L1270" s="120">
        <v>46048</v>
      </c>
      <c r="M1270" s="118" t="s">
        <v>21261</v>
      </c>
      <c r="N1270" s="120">
        <v>46048</v>
      </c>
      <c r="O1270" s="124" t="str">
        <f t="shared" si="21"/>
        <v>83941-482139</v>
      </c>
      <c r="P1270" t="str" cm="1">
        <f t="array" ref="P1270">_xlfn.LET(_xlpm.s,_xlfn.SEQUENCE(25,1,0,1),_xlpm.off,CEILING(_xlpm.s/2,1)*IF(ISEVEN(_xlpm.s),1,-1),_xlpm.k,_xlfn.VSTACK($O1270,VALUE($F1270)&amp;($H1270+_xlpm.off)),_xlpm.r,_xlfn.XLOOKUP(_xlpm.k,Table1[Column1],Table1[Column1],""),_xlpm.h,_xlfn._xlws.FILTER(_xlpm.r,_xlpm.r&lt;&gt;"",""),IFERROR(INDEX(_xlpm.h,1),""))</f>
        <v/>
      </c>
    </row>
    <row r="1271" spans="1:16" x14ac:dyDescent="0.2">
      <c r="A1271" s="117">
        <v>1269</v>
      </c>
      <c r="B1271" s="117">
        <v>510027</v>
      </c>
      <c r="C1271" s="118" t="s">
        <v>20977</v>
      </c>
      <c r="D1271" s="118" t="s">
        <v>18508</v>
      </c>
      <c r="E1271" s="118" t="s">
        <v>20997</v>
      </c>
      <c r="F1271" s="118">
        <v>76891</v>
      </c>
      <c r="G1271" s="118" t="s">
        <v>19493</v>
      </c>
      <c r="H1271" s="121">
        <v>4669191</v>
      </c>
      <c r="I1271" s="120">
        <v>45976</v>
      </c>
      <c r="J1271" s="117"/>
      <c r="K1271" s="117"/>
      <c r="L1271" s="120">
        <v>46048</v>
      </c>
      <c r="M1271" s="118" t="s">
        <v>21261</v>
      </c>
      <c r="N1271" s="120">
        <v>46048</v>
      </c>
      <c r="O1271" s="124" t="str">
        <f t="shared" si="21"/>
        <v>76891-4669191</v>
      </c>
      <c r="P1271" t="str" cm="1">
        <f t="array" ref="P1271">_xlfn.LET(_xlpm.s,_xlfn.SEQUENCE(25,1,0,1),_xlpm.off,CEILING(_xlpm.s/2,1)*IF(ISEVEN(_xlpm.s),1,-1),_xlpm.k,_xlfn.VSTACK($O1271,VALUE($F1271)&amp;($H1271+_xlpm.off)),_xlpm.r,_xlfn.XLOOKUP(_xlpm.k,Table1[Column1],Table1[Column1],""),_xlpm.h,_xlfn._xlws.FILTER(_xlpm.r,_xlpm.r&lt;&gt;"",""),IFERROR(INDEX(_xlpm.h,1),""))</f>
        <v/>
      </c>
    </row>
    <row r="1272" spans="1:16" x14ac:dyDescent="0.2">
      <c r="A1272" s="117">
        <v>1270</v>
      </c>
      <c r="B1272" s="117">
        <v>510027</v>
      </c>
      <c r="C1272" s="118" t="s">
        <v>20977</v>
      </c>
      <c r="D1272" s="118" t="s">
        <v>18508</v>
      </c>
      <c r="E1272" s="118" t="s">
        <v>20997</v>
      </c>
      <c r="F1272" s="118">
        <v>85888</v>
      </c>
      <c r="G1272" s="118" t="s">
        <v>19540</v>
      </c>
      <c r="H1272" s="121">
        <v>4555157</v>
      </c>
      <c r="I1272" s="120">
        <v>46011</v>
      </c>
      <c r="J1272" s="117"/>
      <c r="K1272" s="117"/>
      <c r="L1272" s="120">
        <v>46048</v>
      </c>
      <c r="M1272" s="118" t="s">
        <v>21261</v>
      </c>
      <c r="N1272" s="120">
        <v>46048</v>
      </c>
      <c r="O1272" s="124" t="str">
        <f t="shared" si="21"/>
        <v>85888-4555157</v>
      </c>
      <c r="P1272" t="str" cm="1">
        <f t="array" ref="P1272">_xlfn.LET(_xlpm.s,_xlfn.SEQUENCE(25,1,0,1),_xlpm.off,CEILING(_xlpm.s/2,1)*IF(ISEVEN(_xlpm.s),1,-1),_xlpm.k,_xlfn.VSTACK($O1272,VALUE($F1272)&amp;($H1272+_xlpm.off)),_xlpm.r,_xlfn.XLOOKUP(_xlpm.k,Table1[Column1],Table1[Column1],""),_xlpm.h,_xlfn._xlws.FILTER(_xlpm.r,_xlpm.r&lt;&gt;"",""),IFERROR(INDEX(_xlpm.h,1),""))</f>
        <v/>
      </c>
    </row>
    <row r="1273" spans="1:16" x14ac:dyDescent="0.2">
      <c r="A1273" s="117">
        <v>1271</v>
      </c>
      <c r="B1273" s="117">
        <v>510028</v>
      </c>
      <c r="C1273" s="118" t="s">
        <v>20977</v>
      </c>
      <c r="D1273" s="118" t="s">
        <v>18508</v>
      </c>
      <c r="E1273" s="118" t="s">
        <v>20997</v>
      </c>
      <c r="F1273" s="118">
        <v>82178</v>
      </c>
      <c r="G1273" s="118" t="s">
        <v>19501</v>
      </c>
      <c r="H1273" s="121">
        <v>2971215</v>
      </c>
      <c r="I1273" s="120">
        <v>45998</v>
      </c>
      <c r="J1273" s="117"/>
      <c r="K1273" s="117"/>
      <c r="L1273" s="120">
        <v>46048</v>
      </c>
      <c r="M1273" s="118" t="s">
        <v>21261</v>
      </c>
      <c r="N1273" s="120">
        <v>46048</v>
      </c>
      <c r="O1273" s="124" t="str">
        <f t="shared" si="21"/>
        <v>82178-2971215</v>
      </c>
      <c r="P1273" t="str" cm="1">
        <f t="array" ref="P1273">_xlfn.LET(_xlpm.s,_xlfn.SEQUENCE(25,1,0,1),_xlpm.off,CEILING(_xlpm.s/2,1)*IF(ISEVEN(_xlpm.s),1,-1),_xlpm.k,_xlfn.VSTACK($O1273,VALUE($F1273)&amp;($H1273+_xlpm.off)),_xlpm.r,_xlfn.XLOOKUP(_xlpm.k,Table1[Column1],Table1[Column1],""),_xlpm.h,_xlfn._xlws.FILTER(_xlpm.r,_xlpm.r&lt;&gt;"",""),IFERROR(INDEX(_xlpm.h,1),""))</f>
        <v/>
      </c>
    </row>
    <row r="1274" spans="1:16" x14ac:dyDescent="0.2">
      <c r="A1274" s="117">
        <v>1272</v>
      </c>
      <c r="B1274" s="117">
        <v>510028</v>
      </c>
      <c r="C1274" s="118" t="s">
        <v>20977</v>
      </c>
      <c r="D1274" s="118" t="s">
        <v>18508</v>
      </c>
      <c r="E1274" s="118" t="s">
        <v>20997</v>
      </c>
      <c r="F1274" s="118">
        <v>82177</v>
      </c>
      <c r="G1274" s="118" t="s">
        <v>19500</v>
      </c>
      <c r="H1274" s="121">
        <v>1987200</v>
      </c>
      <c r="I1274" s="120">
        <v>45998</v>
      </c>
      <c r="J1274" s="117"/>
      <c r="K1274" s="117"/>
      <c r="L1274" s="120">
        <v>46048</v>
      </c>
      <c r="M1274" s="118" t="s">
        <v>21261</v>
      </c>
      <c r="N1274" s="120">
        <v>46048</v>
      </c>
      <c r="O1274" s="124" t="str">
        <f t="shared" si="21"/>
        <v>82177-1987200</v>
      </c>
      <c r="P1274" t="str" cm="1">
        <f t="array" ref="P1274">_xlfn.LET(_xlpm.s,_xlfn.SEQUENCE(25,1,0,1),_xlpm.off,CEILING(_xlpm.s/2,1)*IF(ISEVEN(_xlpm.s),1,-1),_xlpm.k,_xlfn.VSTACK($O1274,VALUE($F1274)&amp;($H1274+_xlpm.off)),_xlpm.r,_xlfn.XLOOKUP(_xlpm.k,Table1[Column1],Table1[Column1],""),_xlpm.h,_xlfn._xlws.FILTER(_xlpm.r,_xlpm.r&lt;&gt;"",""),IFERROR(INDEX(_xlpm.h,1),""))</f>
        <v/>
      </c>
    </row>
    <row r="1275" spans="1:16" x14ac:dyDescent="0.2">
      <c r="A1275" s="117">
        <v>1273</v>
      </c>
      <c r="B1275" s="117">
        <v>510029</v>
      </c>
      <c r="C1275" s="118" t="s">
        <v>20977</v>
      </c>
      <c r="D1275" s="118" t="s">
        <v>18508</v>
      </c>
      <c r="E1275" s="118" t="s">
        <v>20997</v>
      </c>
      <c r="F1275" s="118">
        <v>83932</v>
      </c>
      <c r="G1275" s="118" t="s">
        <v>19514</v>
      </c>
      <c r="H1275" s="121">
        <v>7743870</v>
      </c>
      <c r="I1275" s="120">
        <v>46002</v>
      </c>
      <c r="J1275" s="117"/>
      <c r="K1275" s="117"/>
      <c r="L1275" s="120">
        <v>46048</v>
      </c>
      <c r="M1275" s="118" t="s">
        <v>21261</v>
      </c>
      <c r="N1275" s="120">
        <v>46048</v>
      </c>
      <c r="O1275" s="124" t="str">
        <f t="shared" si="21"/>
        <v>83932-7743870</v>
      </c>
      <c r="P1275" t="str" cm="1">
        <f t="array" ref="P1275">_xlfn.LET(_xlpm.s,_xlfn.SEQUENCE(25,1,0,1),_xlpm.off,CEILING(_xlpm.s/2,1)*IF(ISEVEN(_xlpm.s),1,-1),_xlpm.k,_xlfn.VSTACK($O1275,VALUE($F1275)&amp;($H1275+_xlpm.off)),_xlpm.r,_xlfn.XLOOKUP(_xlpm.k,Table1[Column1],Table1[Column1],""),_xlpm.h,_xlfn._xlws.FILTER(_xlpm.r,_xlpm.r&lt;&gt;"",""),IFERROR(INDEX(_xlpm.h,1),""))</f>
        <v/>
      </c>
    </row>
    <row r="1276" spans="1:16" x14ac:dyDescent="0.2">
      <c r="A1276" s="117">
        <v>1274</v>
      </c>
      <c r="B1276" s="117">
        <v>510029</v>
      </c>
      <c r="C1276" s="118" t="s">
        <v>20977</v>
      </c>
      <c r="D1276" s="118" t="s">
        <v>18508</v>
      </c>
      <c r="E1276" s="118" t="s">
        <v>20997</v>
      </c>
      <c r="F1276" s="118">
        <v>83934</v>
      </c>
      <c r="G1276" s="118" t="s">
        <v>19516</v>
      </c>
      <c r="H1276" s="121">
        <v>54203</v>
      </c>
      <c r="I1276" s="120">
        <v>46002</v>
      </c>
      <c r="J1276" s="117"/>
      <c r="K1276" s="117"/>
      <c r="L1276" s="120">
        <v>46048</v>
      </c>
      <c r="M1276" s="118" t="s">
        <v>21261</v>
      </c>
      <c r="N1276" s="120">
        <v>46048</v>
      </c>
      <c r="O1276" s="124" t="str">
        <f t="shared" si="21"/>
        <v>83934-54203</v>
      </c>
      <c r="P1276" t="str" cm="1">
        <f t="array" ref="P1276">_xlfn.LET(_xlpm.s,_xlfn.SEQUENCE(25,1,0,1),_xlpm.off,CEILING(_xlpm.s/2,1)*IF(ISEVEN(_xlpm.s),1,-1),_xlpm.k,_xlfn.VSTACK($O1276,VALUE($F1276)&amp;($H1276+_xlpm.off)),_xlpm.r,_xlfn.XLOOKUP(_xlpm.k,Table1[Column1],Table1[Column1],""),_xlpm.h,_xlfn._xlws.FILTER(_xlpm.r,_xlpm.r&lt;&gt;"",""),IFERROR(INDEX(_xlpm.h,1),""))</f>
        <v/>
      </c>
    </row>
    <row r="1277" spans="1:16" x14ac:dyDescent="0.2">
      <c r="A1277" s="117">
        <v>1275</v>
      </c>
      <c r="B1277" s="117">
        <v>510029</v>
      </c>
      <c r="C1277" s="118" t="s">
        <v>20977</v>
      </c>
      <c r="D1277" s="118" t="s">
        <v>18508</v>
      </c>
      <c r="E1277" s="118" t="s">
        <v>20997</v>
      </c>
      <c r="F1277" s="118">
        <v>83933</v>
      </c>
      <c r="G1277" s="118" t="s">
        <v>19515</v>
      </c>
      <c r="H1277" s="121">
        <v>1070483</v>
      </c>
      <c r="I1277" s="120">
        <v>46002</v>
      </c>
      <c r="J1277" s="117"/>
      <c r="K1277" s="117"/>
      <c r="L1277" s="120">
        <v>46048</v>
      </c>
      <c r="M1277" s="118" t="s">
        <v>21261</v>
      </c>
      <c r="N1277" s="120">
        <v>46048</v>
      </c>
      <c r="O1277" s="124" t="str">
        <f t="shared" si="21"/>
        <v>83933-1070483</v>
      </c>
      <c r="P1277" t="str" cm="1">
        <f t="array" ref="P1277">_xlfn.LET(_xlpm.s,_xlfn.SEQUENCE(25,1,0,1),_xlpm.off,CEILING(_xlpm.s/2,1)*IF(ISEVEN(_xlpm.s),1,-1),_xlpm.k,_xlfn.VSTACK($O1277,VALUE($F1277)&amp;($H1277+_xlpm.off)),_xlpm.r,_xlfn.XLOOKUP(_xlpm.k,Table1[Column1],Table1[Column1],""),_xlpm.h,_xlfn._xlws.FILTER(_xlpm.r,_xlpm.r&lt;&gt;"",""),IFERROR(INDEX(_xlpm.h,1),""))</f>
        <v/>
      </c>
    </row>
    <row r="1278" spans="1:16" x14ac:dyDescent="0.2">
      <c r="A1278" s="117">
        <v>1276</v>
      </c>
      <c r="B1278" s="117">
        <v>520090</v>
      </c>
      <c r="C1278" s="118" t="s">
        <v>20977</v>
      </c>
      <c r="D1278" s="118" t="s">
        <v>18508</v>
      </c>
      <c r="E1278" s="118" t="s">
        <v>20997</v>
      </c>
      <c r="F1278" s="118">
        <v>87343</v>
      </c>
      <c r="G1278" s="118" t="s">
        <v>19552</v>
      </c>
      <c r="H1278" s="121">
        <v>1763033</v>
      </c>
      <c r="I1278" s="120">
        <v>46004</v>
      </c>
      <c r="J1278" s="117"/>
      <c r="K1278" s="117"/>
      <c r="L1278" s="120">
        <v>46048</v>
      </c>
      <c r="M1278" s="118" t="s">
        <v>21261</v>
      </c>
      <c r="N1278" s="120">
        <v>46048</v>
      </c>
      <c r="O1278" s="124" t="str">
        <f t="shared" si="21"/>
        <v>87343-1763033</v>
      </c>
      <c r="P1278" t="str" cm="1">
        <f t="array" ref="P1278">_xlfn.LET(_xlpm.s,_xlfn.SEQUENCE(25,1,0,1),_xlpm.off,CEILING(_xlpm.s/2,1)*IF(ISEVEN(_xlpm.s),1,-1),_xlpm.k,_xlfn.VSTACK($O1278,VALUE($F1278)&amp;($H1278+_xlpm.off)),_xlpm.r,_xlfn.XLOOKUP(_xlpm.k,Table1[Column1],Table1[Column1],""),_xlpm.h,_xlfn._xlws.FILTER(_xlpm.r,_xlpm.r&lt;&gt;"",""),IFERROR(INDEX(_xlpm.h,1),""))</f>
        <v/>
      </c>
    </row>
    <row r="1279" spans="1:16" x14ac:dyDescent="0.2">
      <c r="A1279" s="117">
        <v>1277</v>
      </c>
      <c r="B1279" s="117">
        <v>570010</v>
      </c>
      <c r="C1279" s="118" t="s">
        <v>20977</v>
      </c>
      <c r="D1279" s="118" t="s">
        <v>18508</v>
      </c>
      <c r="E1279" s="118" t="s">
        <v>20997</v>
      </c>
      <c r="F1279" s="118">
        <v>85211</v>
      </c>
      <c r="G1279" s="118" t="s">
        <v>19534</v>
      </c>
      <c r="H1279" s="121">
        <v>2026782</v>
      </c>
      <c r="I1279" s="120">
        <v>46008</v>
      </c>
      <c r="J1279" s="117"/>
      <c r="K1279" s="117"/>
      <c r="L1279" s="120">
        <v>46048</v>
      </c>
      <c r="M1279" s="118" t="s">
        <v>21261</v>
      </c>
      <c r="N1279" s="120">
        <v>46048</v>
      </c>
      <c r="O1279" s="124" t="str">
        <f t="shared" si="21"/>
        <v>85211-2026782</v>
      </c>
      <c r="P1279" t="str" cm="1">
        <f t="array" ref="P1279">_xlfn.LET(_xlpm.s,_xlfn.SEQUENCE(25,1,0,1),_xlpm.off,CEILING(_xlpm.s/2,1)*IF(ISEVEN(_xlpm.s),1,-1),_xlpm.k,_xlfn.VSTACK($O1279,VALUE($F1279)&amp;($H1279+_xlpm.off)),_xlpm.r,_xlfn.XLOOKUP(_xlpm.k,Table1[Column1],Table1[Column1],""),_xlpm.h,_xlfn._xlws.FILTER(_xlpm.r,_xlpm.r&lt;&gt;"",""),IFERROR(INDEX(_xlpm.h,1),""))</f>
        <v/>
      </c>
    </row>
    <row r="1280" spans="1:16" x14ac:dyDescent="0.2">
      <c r="A1280" s="117">
        <v>1278</v>
      </c>
      <c r="B1280" s="117">
        <v>570010</v>
      </c>
      <c r="C1280" s="118" t="s">
        <v>20977</v>
      </c>
      <c r="D1280" s="118" t="s">
        <v>18508</v>
      </c>
      <c r="E1280" s="118" t="s">
        <v>20997</v>
      </c>
      <c r="F1280" s="118">
        <v>82176</v>
      </c>
      <c r="G1280" s="118" t="s">
        <v>19499</v>
      </c>
      <c r="H1280" s="121">
        <v>7935881</v>
      </c>
      <c r="I1280" s="120">
        <v>45998</v>
      </c>
      <c r="J1280" s="117"/>
      <c r="K1280" s="117"/>
      <c r="L1280" s="120">
        <v>46048</v>
      </c>
      <c r="M1280" s="118" t="s">
        <v>21261</v>
      </c>
      <c r="N1280" s="120">
        <v>46048</v>
      </c>
      <c r="O1280" s="124" t="str">
        <f t="shared" si="21"/>
        <v>82176-7935881</v>
      </c>
      <c r="P1280" t="str" cm="1">
        <f t="array" ref="P1280">_xlfn.LET(_xlpm.s,_xlfn.SEQUENCE(25,1,0,1),_xlpm.off,CEILING(_xlpm.s/2,1)*IF(ISEVEN(_xlpm.s),1,-1),_xlpm.k,_xlfn.VSTACK($O1280,VALUE($F1280)&amp;($H1280+_xlpm.off)),_xlpm.r,_xlfn.XLOOKUP(_xlpm.k,Table1[Column1],Table1[Column1],""),_xlpm.h,_xlfn._xlws.FILTER(_xlpm.r,_xlpm.r&lt;&gt;"",""),IFERROR(INDEX(_xlpm.h,1),""))</f>
        <v/>
      </c>
    </row>
    <row r="1281" spans="1:16" x14ac:dyDescent="0.2">
      <c r="A1281" s="117">
        <v>71</v>
      </c>
      <c r="B1281" s="117">
        <v>510010</v>
      </c>
      <c r="C1281" s="118" t="s">
        <v>20977</v>
      </c>
      <c r="D1281" s="118" t="s">
        <v>18508</v>
      </c>
      <c r="E1281" s="118" t="s">
        <v>20980</v>
      </c>
      <c r="F1281" s="118">
        <v>45171</v>
      </c>
      <c r="G1281" s="118" t="s">
        <v>21499</v>
      </c>
      <c r="H1281" s="121">
        <v>7795454</v>
      </c>
      <c r="I1281" s="120">
        <v>46200</v>
      </c>
      <c r="J1281" s="117"/>
      <c r="K1281" s="117"/>
      <c r="L1281" s="120">
        <v>46244</v>
      </c>
      <c r="M1281" s="118" t="s">
        <v>21500</v>
      </c>
      <c r="N1281" s="120">
        <v>46244</v>
      </c>
      <c r="O1281" s="124" t="str">
        <f t="shared" ref="O1281:O1344" si="22">VALUE(F1281)&amp;-H1281</f>
        <v>45171-7795454</v>
      </c>
      <c r="P1281" t="str" cm="1">
        <f t="array" ref="P1281">_xlfn.LET(_xlpm.s,_xlfn.SEQUENCE(25,1,0,1),_xlpm.off,CEILING(_xlpm.s/2,1)*IF(ISEVEN(_xlpm.s),1,-1),_xlpm.k,_xlfn.VSTACK($O1281,VALUE($F1281)&amp;($H1281+_xlpm.off)),_xlpm.r,_xlfn.XLOOKUP(_xlpm.k,Table1[Column1],Table1[Column1],""),_xlpm.h,_xlfn._xlws.FILTER(_xlpm.r,_xlpm.r&lt;&gt;"",""),IFERROR(INDEX(_xlpm.h,1),""))</f>
        <v/>
      </c>
    </row>
    <row r="1282" spans="1:16" x14ac:dyDescent="0.2">
      <c r="A1282" s="117">
        <v>72</v>
      </c>
      <c r="B1282" s="117">
        <v>510010</v>
      </c>
      <c r="C1282" s="118" t="s">
        <v>20977</v>
      </c>
      <c r="D1282" s="118" t="s">
        <v>18508</v>
      </c>
      <c r="E1282" s="118" t="s">
        <v>20980</v>
      </c>
      <c r="F1282" s="118">
        <v>46501</v>
      </c>
      <c r="G1282" s="118" t="s">
        <v>21501</v>
      </c>
      <c r="H1282" s="121">
        <v>6380060</v>
      </c>
      <c r="I1282" s="120">
        <v>46206</v>
      </c>
      <c r="J1282" s="117"/>
      <c r="K1282" s="117"/>
      <c r="L1282" s="120">
        <v>46244</v>
      </c>
      <c r="M1282" s="118" t="s">
        <v>21500</v>
      </c>
      <c r="N1282" s="120">
        <v>46244</v>
      </c>
      <c r="O1282" s="124" t="str">
        <f t="shared" si="22"/>
        <v>46501-6380060</v>
      </c>
      <c r="P1282" t="str" cm="1">
        <f t="array" ref="P1282">_xlfn.LET(_xlpm.s,_xlfn.SEQUENCE(25,1,0,1),_xlpm.off,CEILING(_xlpm.s/2,1)*IF(ISEVEN(_xlpm.s),1,-1),_xlpm.k,_xlfn.VSTACK($O1282,VALUE($F1282)&amp;($H1282+_xlpm.off)),_xlpm.r,_xlfn.XLOOKUP(_xlpm.k,Table1[Column1],Table1[Column1],""),_xlpm.h,_xlfn._xlws.FILTER(_xlpm.r,_xlpm.r&lt;&gt;"",""),IFERROR(INDEX(_xlpm.h,1),""))</f>
        <v/>
      </c>
    </row>
    <row r="1283" spans="1:16" x14ac:dyDescent="0.2">
      <c r="A1283" s="117">
        <v>73</v>
      </c>
      <c r="B1283" s="117">
        <v>510010</v>
      </c>
      <c r="C1283" s="118" t="s">
        <v>20977</v>
      </c>
      <c r="D1283" s="118" t="s">
        <v>18508</v>
      </c>
      <c r="E1283" s="118" t="s">
        <v>20980</v>
      </c>
      <c r="F1283" s="118">
        <v>46502</v>
      </c>
      <c r="G1283" s="118" t="s">
        <v>21502</v>
      </c>
      <c r="H1283" s="121">
        <v>4458092</v>
      </c>
      <c r="I1283" s="120">
        <v>46206</v>
      </c>
      <c r="J1283" s="117"/>
      <c r="K1283" s="117"/>
      <c r="L1283" s="120">
        <v>46244</v>
      </c>
      <c r="M1283" s="118" t="s">
        <v>21500</v>
      </c>
      <c r="N1283" s="120">
        <v>46244</v>
      </c>
      <c r="O1283" s="124" t="str">
        <f t="shared" si="22"/>
        <v>46502-4458092</v>
      </c>
      <c r="P1283" t="str" cm="1">
        <f t="array" ref="P1283">_xlfn.LET(_xlpm.s,_xlfn.SEQUENCE(25,1,0,1),_xlpm.off,CEILING(_xlpm.s/2,1)*IF(ISEVEN(_xlpm.s),1,-1),_xlpm.k,_xlfn.VSTACK($O1283,VALUE($F1283)&amp;($H1283+_xlpm.off)),_xlpm.r,_xlfn.XLOOKUP(_xlpm.k,Table1[Column1],Table1[Column1],""),_xlpm.h,_xlfn._xlws.FILTER(_xlpm.r,_xlpm.r&lt;&gt;"",""),IFERROR(INDEX(_xlpm.h,1),""))</f>
        <v/>
      </c>
    </row>
    <row r="1284" spans="1:16" x14ac:dyDescent="0.2">
      <c r="A1284" s="117">
        <v>74</v>
      </c>
      <c r="B1284" s="117">
        <v>510010</v>
      </c>
      <c r="C1284" s="118" t="s">
        <v>20977</v>
      </c>
      <c r="D1284" s="118" t="s">
        <v>18508</v>
      </c>
      <c r="E1284" s="118" t="s">
        <v>20980</v>
      </c>
      <c r="F1284" s="118">
        <v>45155</v>
      </c>
      <c r="G1284" s="118" t="s">
        <v>21503</v>
      </c>
      <c r="H1284" s="121">
        <v>6832107</v>
      </c>
      <c r="I1284" s="120">
        <v>46200</v>
      </c>
      <c r="J1284" s="117"/>
      <c r="K1284" s="117"/>
      <c r="L1284" s="120">
        <v>46244</v>
      </c>
      <c r="M1284" s="118" t="s">
        <v>21500</v>
      </c>
      <c r="N1284" s="120">
        <v>46244</v>
      </c>
      <c r="O1284" s="124" t="str">
        <f t="shared" si="22"/>
        <v>45155-6832107</v>
      </c>
      <c r="P1284" t="str" cm="1">
        <f t="array" ref="P1284">_xlfn.LET(_xlpm.s,_xlfn.SEQUENCE(25,1,0,1),_xlpm.off,CEILING(_xlpm.s/2,1)*IF(ISEVEN(_xlpm.s),1,-1),_xlpm.k,_xlfn.VSTACK($O1284,VALUE($F1284)&amp;($H1284+_xlpm.off)),_xlpm.r,_xlfn.XLOOKUP(_xlpm.k,Table1[Column1],Table1[Column1],""),_xlpm.h,_xlfn._xlws.FILTER(_xlpm.r,_xlpm.r&lt;&gt;"",""),IFERROR(INDEX(_xlpm.h,1),""))</f>
        <v/>
      </c>
    </row>
    <row r="1285" spans="1:16" x14ac:dyDescent="0.2">
      <c r="A1285" s="117">
        <v>75</v>
      </c>
      <c r="B1285" s="117">
        <v>510011</v>
      </c>
      <c r="C1285" s="118" t="s">
        <v>20977</v>
      </c>
      <c r="D1285" s="118" t="s">
        <v>18508</v>
      </c>
      <c r="E1285" s="118" t="s">
        <v>20980</v>
      </c>
      <c r="F1285" s="118">
        <v>44165</v>
      </c>
      <c r="G1285" s="118" t="s">
        <v>21504</v>
      </c>
      <c r="H1285" s="121">
        <v>3507273</v>
      </c>
      <c r="I1285" s="120">
        <v>46197</v>
      </c>
      <c r="J1285" s="117"/>
      <c r="K1285" s="117"/>
      <c r="L1285" s="120">
        <v>46244</v>
      </c>
      <c r="M1285" s="118" t="s">
        <v>21500</v>
      </c>
      <c r="N1285" s="120">
        <v>46244</v>
      </c>
      <c r="O1285" s="124" t="str">
        <f t="shared" si="22"/>
        <v>44165-3507273</v>
      </c>
      <c r="P1285" t="str" cm="1">
        <f t="array" ref="P1285">_xlfn.LET(_xlpm.s,_xlfn.SEQUENCE(25,1,0,1),_xlpm.off,CEILING(_xlpm.s/2,1)*IF(ISEVEN(_xlpm.s),1,-1),_xlpm.k,_xlfn.VSTACK($O1285,VALUE($F1285)&amp;($H1285+_xlpm.off)),_xlpm.r,_xlfn.XLOOKUP(_xlpm.k,Table1[Column1],Table1[Column1],""),_xlpm.h,_xlfn._xlws.FILTER(_xlpm.r,_xlpm.r&lt;&gt;"",""),IFERROR(INDEX(_xlpm.h,1),""))</f>
        <v/>
      </c>
    </row>
    <row r="1286" spans="1:16" x14ac:dyDescent="0.2">
      <c r="A1286" s="117">
        <v>76</v>
      </c>
      <c r="B1286" s="117">
        <v>510011</v>
      </c>
      <c r="C1286" s="118" t="s">
        <v>20977</v>
      </c>
      <c r="D1286" s="118" t="s">
        <v>18508</v>
      </c>
      <c r="E1286" s="118" t="s">
        <v>21106</v>
      </c>
      <c r="F1286" s="118">
        <v>646</v>
      </c>
      <c r="G1286" s="118" t="s">
        <v>21505</v>
      </c>
      <c r="H1286" s="119">
        <v>-866827</v>
      </c>
      <c r="I1286" s="120">
        <v>46221</v>
      </c>
      <c r="J1286" s="117"/>
      <c r="K1286" s="117"/>
      <c r="L1286" s="120">
        <v>46244</v>
      </c>
      <c r="M1286" s="118" t="s">
        <v>21500</v>
      </c>
      <c r="N1286" s="120">
        <v>46244</v>
      </c>
      <c r="O1286" s="124" t="str">
        <f t="shared" si="22"/>
        <v>646866827</v>
      </c>
      <c r="P1286" t="str" cm="1">
        <f t="array" ref="P1286">_xlfn.LET(_xlpm.s,_xlfn.SEQUENCE(25,1,0,1),_xlpm.off,CEILING(_xlpm.s/2,1)*IF(ISEVEN(_xlpm.s),1,-1),_xlpm.k,_xlfn.VSTACK($O1286,VALUE($F1286)&amp;($H1286+_xlpm.off)),_xlpm.r,_xlfn.XLOOKUP(_xlpm.k,Table1[Column1],Table1[Column1],""),_xlpm.h,_xlfn._xlws.FILTER(_xlpm.r,_xlpm.r&lt;&gt;"",""),IFERROR(INDEX(_xlpm.h,1),""))</f>
        <v>646-866827</v>
      </c>
    </row>
    <row r="1287" spans="1:16" x14ac:dyDescent="0.2">
      <c r="A1287" s="117">
        <v>77</v>
      </c>
      <c r="B1287" s="117">
        <v>510011</v>
      </c>
      <c r="C1287" s="118" t="s">
        <v>20977</v>
      </c>
      <c r="D1287" s="118" t="s">
        <v>18508</v>
      </c>
      <c r="E1287" s="118" t="s">
        <v>20980</v>
      </c>
      <c r="F1287" s="118">
        <v>44164</v>
      </c>
      <c r="G1287" s="118" t="s">
        <v>21506</v>
      </c>
      <c r="H1287" s="121">
        <v>6267267</v>
      </c>
      <c r="I1287" s="120">
        <v>46197</v>
      </c>
      <c r="J1287" s="117"/>
      <c r="K1287" s="117"/>
      <c r="L1287" s="120">
        <v>46244</v>
      </c>
      <c r="M1287" s="118" t="s">
        <v>21500</v>
      </c>
      <c r="N1287" s="120">
        <v>46244</v>
      </c>
      <c r="O1287" s="124" t="str">
        <f t="shared" si="22"/>
        <v>44164-6267267</v>
      </c>
      <c r="P1287" t="str" cm="1">
        <f t="array" ref="P1287">_xlfn.LET(_xlpm.s,_xlfn.SEQUENCE(25,1,0,1),_xlpm.off,CEILING(_xlpm.s/2,1)*IF(ISEVEN(_xlpm.s),1,-1),_xlpm.k,_xlfn.VSTACK($O1287,VALUE($F1287)&amp;($H1287+_xlpm.off)),_xlpm.r,_xlfn.XLOOKUP(_xlpm.k,Table1[Column1],Table1[Column1],""),_xlpm.h,_xlfn._xlws.FILTER(_xlpm.r,_xlpm.r&lt;&gt;"",""),IFERROR(INDEX(_xlpm.h,1),""))</f>
        <v/>
      </c>
    </row>
    <row r="1288" spans="1:16" x14ac:dyDescent="0.2">
      <c r="A1288" s="117">
        <v>78</v>
      </c>
      <c r="B1288" s="117">
        <v>510012</v>
      </c>
      <c r="C1288" s="118" t="s">
        <v>20977</v>
      </c>
      <c r="D1288" s="118" t="s">
        <v>18508</v>
      </c>
      <c r="E1288" s="118" t="s">
        <v>20982</v>
      </c>
      <c r="F1288" s="118">
        <v>556</v>
      </c>
      <c r="G1288" s="118" t="s">
        <v>21507</v>
      </c>
      <c r="H1288" s="119">
        <v>-3952488</v>
      </c>
      <c r="I1288" s="120">
        <v>46224</v>
      </c>
      <c r="J1288" s="117"/>
      <c r="K1288" s="117"/>
      <c r="L1288" s="120">
        <v>46244</v>
      </c>
      <c r="M1288" s="118" t="s">
        <v>21500</v>
      </c>
      <c r="N1288" s="120">
        <v>46244</v>
      </c>
      <c r="O1288" s="124" t="str">
        <f t="shared" si="22"/>
        <v>5563952488</v>
      </c>
      <c r="P1288" t="str" cm="1">
        <f t="array" ref="P1288">_xlfn.LET(_xlpm.s,_xlfn.SEQUENCE(25,1,0,1),_xlpm.off,CEILING(_xlpm.s/2,1)*IF(ISEVEN(_xlpm.s),1,-1),_xlpm.k,_xlfn.VSTACK($O1288,VALUE($F1288)&amp;($H1288+_xlpm.off)),_xlpm.r,_xlfn.XLOOKUP(_xlpm.k,Table1[Column1],Table1[Column1],""),_xlpm.h,_xlfn._xlws.FILTER(_xlpm.r,_xlpm.r&lt;&gt;"",""),IFERROR(INDEX(_xlpm.h,1),""))</f>
        <v>556-3952488</v>
      </c>
    </row>
    <row r="1289" spans="1:16" x14ac:dyDescent="0.2">
      <c r="A1289" s="117">
        <v>79</v>
      </c>
      <c r="B1289" s="117">
        <v>510013</v>
      </c>
      <c r="C1289" s="118" t="s">
        <v>20977</v>
      </c>
      <c r="D1289" s="118" t="s">
        <v>18508</v>
      </c>
      <c r="E1289" s="118" t="s">
        <v>20980</v>
      </c>
      <c r="F1289" s="118">
        <v>46634</v>
      </c>
      <c r="G1289" s="118" t="s">
        <v>21508</v>
      </c>
      <c r="H1289" s="121">
        <v>4470849</v>
      </c>
      <c r="I1289" s="120">
        <v>46203</v>
      </c>
      <c r="J1289" s="117"/>
      <c r="K1289" s="117"/>
      <c r="L1289" s="120">
        <v>46244</v>
      </c>
      <c r="M1289" s="118" t="s">
        <v>21500</v>
      </c>
      <c r="N1289" s="120">
        <v>46244</v>
      </c>
      <c r="O1289" s="124" t="str">
        <f t="shared" si="22"/>
        <v>46634-4470849</v>
      </c>
      <c r="P1289" t="str" cm="1">
        <f t="array" ref="P1289">_xlfn.LET(_xlpm.s,_xlfn.SEQUENCE(25,1,0,1),_xlpm.off,CEILING(_xlpm.s/2,1)*IF(ISEVEN(_xlpm.s),1,-1),_xlpm.k,_xlfn.VSTACK($O1289,VALUE($F1289)&amp;($H1289+_xlpm.off)),_xlpm.r,_xlfn.XLOOKUP(_xlpm.k,Table1[Column1],Table1[Column1],""),_xlpm.h,_xlfn._xlws.FILTER(_xlpm.r,_xlpm.r&lt;&gt;"",""),IFERROR(INDEX(_xlpm.h,1),""))</f>
        <v/>
      </c>
    </row>
    <row r="1290" spans="1:16" x14ac:dyDescent="0.2">
      <c r="A1290" s="117">
        <v>80</v>
      </c>
      <c r="B1290" s="117">
        <v>510013</v>
      </c>
      <c r="C1290" s="118" t="s">
        <v>20977</v>
      </c>
      <c r="D1290" s="118" t="s">
        <v>18508</v>
      </c>
      <c r="E1290" s="118" t="s">
        <v>20980</v>
      </c>
      <c r="F1290" s="118">
        <v>46633</v>
      </c>
      <c r="G1290" s="118" t="s">
        <v>21509</v>
      </c>
      <c r="H1290" s="121">
        <v>1108269</v>
      </c>
      <c r="I1290" s="120">
        <v>46203</v>
      </c>
      <c r="J1290" s="117"/>
      <c r="K1290" s="117"/>
      <c r="L1290" s="120">
        <v>46244</v>
      </c>
      <c r="M1290" s="118" t="s">
        <v>21500</v>
      </c>
      <c r="N1290" s="120">
        <v>46244</v>
      </c>
      <c r="O1290" s="124" t="str">
        <f t="shared" si="22"/>
        <v>46633-1108269</v>
      </c>
      <c r="P1290" t="str" cm="1">
        <f t="array" ref="P1290">_xlfn.LET(_xlpm.s,_xlfn.SEQUENCE(25,1,0,1),_xlpm.off,CEILING(_xlpm.s/2,1)*IF(ISEVEN(_xlpm.s),1,-1),_xlpm.k,_xlfn.VSTACK($O1290,VALUE($F1290)&amp;($H1290+_xlpm.off)),_xlpm.r,_xlfn.XLOOKUP(_xlpm.k,Table1[Column1],Table1[Column1],""),_xlpm.h,_xlfn._xlws.FILTER(_xlpm.r,_xlpm.r&lt;&gt;"",""),IFERROR(INDEX(_xlpm.h,1),""))</f>
        <v/>
      </c>
    </row>
    <row r="1291" spans="1:16" x14ac:dyDescent="0.2">
      <c r="A1291" s="117">
        <v>81</v>
      </c>
      <c r="B1291" s="117">
        <v>510013</v>
      </c>
      <c r="C1291" s="118" t="s">
        <v>20977</v>
      </c>
      <c r="D1291" s="118" t="s">
        <v>18508</v>
      </c>
      <c r="E1291" s="118" t="s">
        <v>20980</v>
      </c>
      <c r="F1291" s="118">
        <v>46631</v>
      </c>
      <c r="G1291" s="118" t="s">
        <v>21510</v>
      </c>
      <c r="H1291" s="121">
        <v>1099467</v>
      </c>
      <c r="I1291" s="120">
        <v>46202</v>
      </c>
      <c r="J1291" s="117"/>
      <c r="K1291" s="117"/>
      <c r="L1291" s="120">
        <v>46244</v>
      </c>
      <c r="M1291" s="118" t="s">
        <v>21500</v>
      </c>
      <c r="N1291" s="120">
        <v>46244</v>
      </c>
      <c r="O1291" s="124" t="str">
        <f t="shared" si="22"/>
        <v>46631-1099467</v>
      </c>
      <c r="P1291" t="str" cm="1">
        <f t="array" ref="P1291">_xlfn.LET(_xlpm.s,_xlfn.SEQUENCE(25,1,0,1),_xlpm.off,CEILING(_xlpm.s/2,1)*IF(ISEVEN(_xlpm.s),1,-1),_xlpm.k,_xlfn.VSTACK($O1291,VALUE($F1291)&amp;($H1291+_xlpm.off)),_xlpm.r,_xlfn.XLOOKUP(_xlpm.k,Table1[Column1],Table1[Column1],""),_xlpm.h,_xlfn._xlws.FILTER(_xlpm.r,_xlpm.r&lt;&gt;"",""),IFERROR(INDEX(_xlpm.h,1),""))</f>
        <v/>
      </c>
    </row>
    <row r="1292" spans="1:16" x14ac:dyDescent="0.2">
      <c r="A1292" s="117">
        <v>82</v>
      </c>
      <c r="B1292" s="117">
        <v>510013</v>
      </c>
      <c r="C1292" s="118" t="s">
        <v>20977</v>
      </c>
      <c r="D1292" s="118" t="s">
        <v>18508</v>
      </c>
      <c r="E1292" s="118" t="s">
        <v>20980</v>
      </c>
      <c r="F1292" s="118">
        <v>44563</v>
      </c>
      <c r="G1292" s="118" t="s">
        <v>21511</v>
      </c>
      <c r="H1292" s="121">
        <v>980667</v>
      </c>
      <c r="I1292" s="120">
        <v>46196</v>
      </c>
      <c r="J1292" s="117"/>
      <c r="K1292" s="117"/>
      <c r="L1292" s="120">
        <v>46244</v>
      </c>
      <c r="M1292" s="118" t="s">
        <v>21500</v>
      </c>
      <c r="N1292" s="120">
        <v>46244</v>
      </c>
      <c r="O1292" s="124" t="str">
        <f t="shared" si="22"/>
        <v>44563-980667</v>
      </c>
      <c r="P1292" t="str" cm="1">
        <f t="array" ref="P1292">_xlfn.LET(_xlpm.s,_xlfn.SEQUENCE(25,1,0,1),_xlpm.off,CEILING(_xlpm.s/2,1)*IF(ISEVEN(_xlpm.s),1,-1),_xlpm.k,_xlfn.VSTACK($O1292,VALUE($F1292)&amp;($H1292+_xlpm.off)),_xlpm.r,_xlfn.XLOOKUP(_xlpm.k,Table1[Column1],Table1[Column1],""),_xlpm.h,_xlfn._xlws.FILTER(_xlpm.r,_xlpm.r&lt;&gt;"",""),IFERROR(INDEX(_xlpm.h,1),""))</f>
        <v/>
      </c>
    </row>
    <row r="1293" spans="1:16" x14ac:dyDescent="0.2">
      <c r="A1293" s="117">
        <v>83</v>
      </c>
      <c r="B1293" s="117">
        <v>510013</v>
      </c>
      <c r="C1293" s="118" t="s">
        <v>20977</v>
      </c>
      <c r="D1293" s="118" t="s">
        <v>18508</v>
      </c>
      <c r="E1293" s="118" t="s">
        <v>20980</v>
      </c>
      <c r="F1293" s="118">
        <v>43723</v>
      </c>
      <c r="G1293" s="118" t="s">
        <v>21512</v>
      </c>
      <c r="H1293" s="121">
        <v>1108269</v>
      </c>
      <c r="I1293" s="120">
        <v>46193</v>
      </c>
      <c r="J1293" s="117"/>
      <c r="K1293" s="117"/>
      <c r="L1293" s="120">
        <v>46244</v>
      </c>
      <c r="M1293" s="118" t="s">
        <v>21500</v>
      </c>
      <c r="N1293" s="120">
        <v>46244</v>
      </c>
      <c r="O1293" s="124" t="str">
        <f t="shared" si="22"/>
        <v>43723-1108269</v>
      </c>
      <c r="P1293" t="str" cm="1">
        <f t="array" ref="P1293">_xlfn.LET(_xlpm.s,_xlfn.SEQUENCE(25,1,0,1),_xlpm.off,CEILING(_xlpm.s/2,1)*IF(ISEVEN(_xlpm.s),1,-1),_xlpm.k,_xlfn.VSTACK($O1293,VALUE($F1293)&amp;($H1293+_xlpm.off)),_xlpm.r,_xlfn.XLOOKUP(_xlpm.k,Table1[Column1],Table1[Column1],""),_xlpm.h,_xlfn._xlws.FILTER(_xlpm.r,_xlpm.r&lt;&gt;"",""),IFERROR(INDEX(_xlpm.h,1),""))</f>
        <v/>
      </c>
    </row>
    <row r="1294" spans="1:16" x14ac:dyDescent="0.2">
      <c r="A1294" s="117">
        <v>84</v>
      </c>
      <c r="B1294" s="117">
        <v>510013</v>
      </c>
      <c r="C1294" s="118" t="s">
        <v>20977</v>
      </c>
      <c r="D1294" s="118" t="s">
        <v>18508</v>
      </c>
      <c r="E1294" s="118" t="s">
        <v>20980</v>
      </c>
      <c r="F1294" s="118">
        <v>43722</v>
      </c>
      <c r="G1294" s="118" t="s">
        <v>21513</v>
      </c>
      <c r="H1294" s="121">
        <v>1744713</v>
      </c>
      <c r="I1294" s="120">
        <v>46193</v>
      </c>
      <c r="J1294" s="117"/>
      <c r="K1294" s="117"/>
      <c r="L1294" s="120">
        <v>46244</v>
      </c>
      <c r="M1294" s="118" t="s">
        <v>21500</v>
      </c>
      <c r="N1294" s="120">
        <v>46244</v>
      </c>
      <c r="O1294" s="124" t="str">
        <f t="shared" si="22"/>
        <v>43722-1744713</v>
      </c>
      <c r="P1294" t="str" cm="1">
        <f t="array" ref="P1294">_xlfn.LET(_xlpm.s,_xlfn.SEQUENCE(25,1,0,1),_xlpm.off,CEILING(_xlpm.s/2,1)*IF(ISEVEN(_xlpm.s),1,-1),_xlpm.k,_xlfn.VSTACK($O1294,VALUE($F1294)&amp;($H1294+_xlpm.off)),_xlpm.r,_xlfn.XLOOKUP(_xlpm.k,Table1[Column1],Table1[Column1],""),_xlpm.h,_xlfn._xlws.FILTER(_xlpm.r,_xlpm.r&lt;&gt;"",""),IFERROR(INDEX(_xlpm.h,1),""))</f>
        <v/>
      </c>
    </row>
    <row r="1295" spans="1:16" x14ac:dyDescent="0.2">
      <c r="A1295" s="117">
        <v>85</v>
      </c>
      <c r="B1295" s="117">
        <v>510013</v>
      </c>
      <c r="C1295" s="118" t="s">
        <v>20977</v>
      </c>
      <c r="D1295" s="118" t="s">
        <v>18508</v>
      </c>
      <c r="E1295" s="118" t="s">
        <v>20980</v>
      </c>
      <c r="F1295" s="118">
        <v>44565</v>
      </c>
      <c r="G1295" s="118" t="s">
        <v>21514</v>
      </c>
      <c r="H1295" s="121">
        <v>391500</v>
      </c>
      <c r="I1295" s="120">
        <v>46196</v>
      </c>
      <c r="J1295" s="117"/>
      <c r="K1295" s="117"/>
      <c r="L1295" s="120">
        <v>46244</v>
      </c>
      <c r="M1295" s="118" t="s">
        <v>21500</v>
      </c>
      <c r="N1295" s="120">
        <v>46244</v>
      </c>
      <c r="O1295" s="124" t="str">
        <f t="shared" si="22"/>
        <v>44565-391500</v>
      </c>
      <c r="P1295" t="str" cm="1">
        <f t="array" ref="P1295">_xlfn.LET(_xlpm.s,_xlfn.SEQUENCE(25,1,0,1),_xlpm.off,CEILING(_xlpm.s/2,1)*IF(ISEVEN(_xlpm.s),1,-1),_xlpm.k,_xlfn.VSTACK($O1295,VALUE($F1295)&amp;($H1295+_xlpm.off)),_xlpm.r,_xlfn.XLOOKUP(_xlpm.k,Table1[Column1],Table1[Column1],""),_xlpm.h,_xlfn._xlws.FILTER(_xlpm.r,_xlpm.r&lt;&gt;"",""),IFERROR(INDEX(_xlpm.h,1),""))</f>
        <v/>
      </c>
    </row>
    <row r="1296" spans="1:16" x14ac:dyDescent="0.2">
      <c r="A1296" s="117">
        <v>86</v>
      </c>
      <c r="B1296" s="117">
        <v>510013</v>
      </c>
      <c r="C1296" s="118" t="s">
        <v>20977</v>
      </c>
      <c r="D1296" s="118" t="s">
        <v>18508</v>
      </c>
      <c r="E1296" s="118" t="s">
        <v>20980</v>
      </c>
      <c r="F1296" s="118">
        <v>43724</v>
      </c>
      <c r="G1296" s="118" t="s">
        <v>21515</v>
      </c>
      <c r="H1296" s="121">
        <v>1108269</v>
      </c>
      <c r="I1296" s="120">
        <v>46193</v>
      </c>
      <c r="J1296" s="117"/>
      <c r="K1296" s="117"/>
      <c r="L1296" s="120">
        <v>46244</v>
      </c>
      <c r="M1296" s="118" t="s">
        <v>21500</v>
      </c>
      <c r="N1296" s="120">
        <v>46244</v>
      </c>
      <c r="O1296" s="124" t="str">
        <f t="shared" si="22"/>
        <v>43724-1108269</v>
      </c>
      <c r="P1296" t="str" cm="1">
        <f t="array" ref="P1296">_xlfn.LET(_xlpm.s,_xlfn.SEQUENCE(25,1,0,1),_xlpm.off,CEILING(_xlpm.s/2,1)*IF(ISEVEN(_xlpm.s),1,-1),_xlpm.k,_xlfn.VSTACK($O1296,VALUE($F1296)&amp;($H1296+_xlpm.off)),_xlpm.r,_xlfn.XLOOKUP(_xlpm.k,Table1[Column1],Table1[Column1],""),_xlpm.h,_xlfn._xlws.FILTER(_xlpm.r,_xlpm.r&lt;&gt;"",""),IFERROR(INDEX(_xlpm.h,1),""))</f>
        <v/>
      </c>
    </row>
    <row r="1297" spans="1:16" x14ac:dyDescent="0.2">
      <c r="A1297" s="117">
        <v>87</v>
      </c>
      <c r="B1297" s="117">
        <v>510014</v>
      </c>
      <c r="C1297" s="118" t="s">
        <v>20977</v>
      </c>
      <c r="D1297" s="118" t="s">
        <v>18508</v>
      </c>
      <c r="E1297" s="118" t="s">
        <v>20980</v>
      </c>
      <c r="F1297" s="118">
        <v>44564</v>
      </c>
      <c r="G1297" s="118" t="s">
        <v>21516</v>
      </c>
      <c r="H1297" s="121">
        <v>1583348</v>
      </c>
      <c r="I1297" s="120">
        <v>46196</v>
      </c>
      <c r="J1297" s="117"/>
      <c r="K1297" s="117"/>
      <c r="L1297" s="120">
        <v>46244</v>
      </c>
      <c r="M1297" s="118" t="s">
        <v>21500</v>
      </c>
      <c r="N1297" s="120">
        <v>46244</v>
      </c>
      <c r="O1297" s="124" t="str">
        <f t="shared" si="22"/>
        <v>44564-1583348</v>
      </c>
      <c r="P1297" t="str" cm="1">
        <f t="array" ref="P1297">_xlfn.LET(_xlpm.s,_xlfn.SEQUENCE(25,1,0,1),_xlpm.off,CEILING(_xlpm.s/2,1)*IF(ISEVEN(_xlpm.s),1,-1),_xlpm.k,_xlfn.VSTACK($O1297,VALUE($F1297)&amp;($H1297+_xlpm.off)),_xlpm.r,_xlfn.XLOOKUP(_xlpm.k,Table1[Column1],Table1[Column1],""),_xlpm.h,_xlfn._xlws.FILTER(_xlpm.r,_xlpm.r&lt;&gt;"",""),IFERROR(INDEX(_xlpm.h,1),""))</f>
        <v/>
      </c>
    </row>
    <row r="1298" spans="1:16" x14ac:dyDescent="0.2">
      <c r="A1298" s="117">
        <v>88</v>
      </c>
      <c r="B1298" s="117">
        <v>510014</v>
      </c>
      <c r="C1298" s="118" t="s">
        <v>20977</v>
      </c>
      <c r="D1298" s="118" t="s">
        <v>18508</v>
      </c>
      <c r="E1298" s="118" t="s">
        <v>20980</v>
      </c>
      <c r="F1298" s="118">
        <v>44568</v>
      </c>
      <c r="G1298" s="118" t="s">
        <v>21517</v>
      </c>
      <c r="H1298" s="121">
        <v>2279057</v>
      </c>
      <c r="I1298" s="120">
        <v>46199</v>
      </c>
      <c r="J1298" s="117"/>
      <c r="K1298" s="117"/>
      <c r="L1298" s="120">
        <v>46244</v>
      </c>
      <c r="M1298" s="118" t="s">
        <v>21500</v>
      </c>
      <c r="N1298" s="120">
        <v>46244</v>
      </c>
      <c r="O1298" s="124" t="str">
        <f t="shared" si="22"/>
        <v>44568-2279057</v>
      </c>
      <c r="P1298" t="str" cm="1">
        <f t="array" ref="P1298">_xlfn.LET(_xlpm.s,_xlfn.SEQUENCE(25,1,0,1),_xlpm.off,CEILING(_xlpm.s/2,1)*IF(ISEVEN(_xlpm.s),1,-1),_xlpm.k,_xlfn.VSTACK($O1298,VALUE($F1298)&amp;($H1298+_xlpm.off)),_xlpm.r,_xlfn.XLOOKUP(_xlpm.k,Table1[Column1],Table1[Column1],""),_xlpm.h,_xlfn._xlws.FILTER(_xlpm.r,_xlpm.r&lt;&gt;"",""),IFERROR(INDEX(_xlpm.h,1),""))</f>
        <v/>
      </c>
    </row>
    <row r="1299" spans="1:16" x14ac:dyDescent="0.2">
      <c r="A1299" s="117">
        <v>89</v>
      </c>
      <c r="B1299" s="117">
        <v>510014</v>
      </c>
      <c r="C1299" s="118" t="s">
        <v>20977</v>
      </c>
      <c r="D1299" s="118" t="s">
        <v>18508</v>
      </c>
      <c r="E1299" s="118" t="s">
        <v>20980</v>
      </c>
      <c r="F1299" s="118">
        <v>44569</v>
      </c>
      <c r="G1299" s="118" t="s">
        <v>21518</v>
      </c>
      <c r="H1299" s="121">
        <v>1744713</v>
      </c>
      <c r="I1299" s="120">
        <v>46199</v>
      </c>
      <c r="J1299" s="117"/>
      <c r="K1299" s="117"/>
      <c r="L1299" s="120">
        <v>46244</v>
      </c>
      <c r="M1299" s="118" t="s">
        <v>21500</v>
      </c>
      <c r="N1299" s="120">
        <v>46244</v>
      </c>
      <c r="O1299" s="124" t="str">
        <f t="shared" si="22"/>
        <v>44569-1744713</v>
      </c>
      <c r="P1299" t="str" cm="1">
        <f t="array" ref="P1299">_xlfn.LET(_xlpm.s,_xlfn.SEQUENCE(25,1,0,1),_xlpm.off,CEILING(_xlpm.s/2,1)*IF(ISEVEN(_xlpm.s),1,-1),_xlpm.k,_xlfn.VSTACK($O1299,VALUE($F1299)&amp;($H1299+_xlpm.off)),_xlpm.r,_xlfn.XLOOKUP(_xlpm.k,Table1[Column1],Table1[Column1],""),_xlpm.h,_xlfn._xlws.FILTER(_xlpm.r,_xlpm.r&lt;&gt;"",""),IFERROR(INDEX(_xlpm.h,1),""))</f>
        <v/>
      </c>
    </row>
    <row r="1300" spans="1:16" x14ac:dyDescent="0.2">
      <c r="A1300" s="117">
        <v>90</v>
      </c>
      <c r="B1300" s="117">
        <v>510014</v>
      </c>
      <c r="C1300" s="118" t="s">
        <v>20977</v>
      </c>
      <c r="D1300" s="118" t="s">
        <v>18508</v>
      </c>
      <c r="E1300" s="118" t="s">
        <v>21102</v>
      </c>
      <c r="F1300" s="118">
        <v>233</v>
      </c>
      <c r="G1300" s="118" t="s">
        <v>21519</v>
      </c>
      <c r="H1300" s="119">
        <v>-333732</v>
      </c>
      <c r="I1300" s="120">
        <v>46219</v>
      </c>
      <c r="J1300" s="117"/>
      <c r="K1300" s="117"/>
      <c r="L1300" s="120">
        <v>46244</v>
      </c>
      <c r="M1300" s="118" t="s">
        <v>21500</v>
      </c>
      <c r="N1300" s="120">
        <v>46244</v>
      </c>
      <c r="O1300" s="124" t="str">
        <f t="shared" si="22"/>
        <v>233333732</v>
      </c>
      <c r="P1300" t="str" cm="1">
        <f t="array" ref="P1300">_xlfn.LET(_xlpm.s,_xlfn.SEQUENCE(25,1,0,1),_xlpm.off,CEILING(_xlpm.s/2,1)*IF(ISEVEN(_xlpm.s),1,-1),_xlpm.k,_xlfn.VSTACK($O1300,VALUE($F1300)&amp;($H1300+_xlpm.off)),_xlpm.r,_xlfn.XLOOKUP(_xlpm.k,Table1[Column1],Table1[Column1],""),_xlpm.h,_xlfn._xlws.FILTER(_xlpm.r,_xlpm.r&lt;&gt;"",""),IFERROR(INDEX(_xlpm.h,1),""))</f>
        <v>233-333732</v>
      </c>
    </row>
    <row r="1301" spans="1:16" x14ac:dyDescent="0.2">
      <c r="A1301" s="117">
        <v>91</v>
      </c>
      <c r="B1301" s="117">
        <v>510014</v>
      </c>
      <c r="C1301" s="118" t="s">
        <v>20977</v>
      </c>
      <c r="D1301" s="118" t="s">
        <v>18508</v>
      </c>
      <c r="E1301" s="118" t="s">
        <v>20980</v>
      </c>
      <c r="F1301" s="118">
        <v>44562</v>
      </c>
      <c r="G1301" s="118" t="s">
        <v>21520</v>
      </c>
      <c r="H1301" s="121">
        <v>2216552</v>
      </c>
      <c r="I1301" s="120">
        <v>46196</v>
      </c>
      <c r="J1301" s="117"/>
      <c r="K1301" s="117"/>
      <c r="L1301" s="120">
        <v>46244</v>
      </c>
      <c r="M1301" s="118" t="s">
        <v>21500</v>
      </c>
      <c r="N1301" s="120">
        <v>46244</v>
      </c>
      <c r="O1301" s="124" t="str">
        <f t="shared" si="22"/>
        <v>44562-2216552</v>
      </c>
      <c r="P1301" t="str" cm="1">
        <f t="array" ref="P1301">_xlfn.LET(_xlpm.s,_xlfn.SEQUENCE(25,1,0,1),_xlpm.off,CEILING(_xlpm.s/2,1)*IF(ISEVEN(_xlpm.s),1,-1),_xlpm.k,_xlfn.VSTACK($O1301,VALUE($F1301)&amp;($H1301+_xlpm.off)),_xlpm.r,_xlfn.XLOOKUP(_xlpm.k,Table1[Column1],Table1[Column1],""),_xlpm.h,_xlfn._xlws.FILTER(_xlpm.r,_xlpm.r&lt;&gt;"",""),IFERROR(INDEX(_xlpm.h,1),""))</f>
        <v/>
      </c>
    </row>
    <row r="1302" spans="1:16" x14ac:dyDescent="0.2">
      <c r="A1302" s="117">
        <v>92</v>
      </c>
      <c r="B1302" s="117">
        <v>510014</v>
      </c>
      <c r="C1302" s="118" t="s">
        <v>20977</v>
      </c>
      <c r="D1302" s="118" t="s">
        <v>18508</v>
      </c>
      <c r="E1302" s="118" t="s">
        <v>20980</v>
      </c>
      <c r="F1302" s="118">
        <v>44567</v>
      </c>
      <c r="G1302" s="118" t="s">
        <v>21521</v>
      </c>
      <c r="H1302" s="121">
        <v>1789061</v>
      </c>
      <c r="I1302" s="120">
        <v>46196</v>
      </c>
      <c r="J1302" s="117"/>
      <c r="K1302" s="117"/>
      <c r="L1302" s="120">
        <v>46244</v>
      </c>
      <c r="M1302" s="118" t="s">
        <v>21500</v>
      </c>
      <c r="N1302" s="120">
        <v>46244</v>
      </c>
      <c r="O1302" s="124" t="str">
        <f t="shared" si="22"/>
        <v>44567-1789061</v>
      </c>
      <c r="P1302" t="str" cm="1">
        <f t="array" ref="P1302">_xlfn.LET(_xlpm.s,_xlfn.SEQUENCE(25,1,0,1),_xlpm.off,CEILING(_xlpm.s/2,1)*IF(ISEVEN(_xlpm.s),1,-1),_xlpm.k,_xlfn.VSTACK($O1302,VALUE($F1302)&amp;($H1302+_xlpm.off)),_xlpm.r,_xlfn.XLOOKUP(_xlpm.k,Table1[Column1],Table1[Column1],""),_xlpm.h,_xlfn._xlws.FILTER(_xlpm.r,_xlpm.r&lt;&gt;"",""),IFERROR(INDEX(_xlpm.h,1),""))</f>
        <v/>
      </c>
    </row>
    <row r="1303" spans="1:16" x14ac:dyDescent="0.2">
      <c r="A1303" s="117">
        <v>93</v>
      </c>
      <c r="B1303" s="117">
        <v>510015</v>
      </c>
      <c r="C1303" s="118" t="s">
        <v>20977</v>
      </c>
      <c r="D1303" s="118" t="s">
        <v>18508</v>
      </c>
      <c r="E1303" s="118" t="s">
        <v>20983</v>
      </c>
      <c r="F1303" s="118">
        <v>414</v>
      </c>
      <c r="G1303" s="118" t="s">
        <v>21522</v>
      </c>
      <c r="H1303" s="119">
        <v>-874800</v>
      </c>
      <c r="I1303" s="120">
        <v>46226</v>
      </c>
      <c r="J1303" s="117"/>
      <c r="K1303" s="117"/>
      <c r="L1303" s="120">
        <v>46244</v>
      </c>
      <c r="M1303" s="118" t="s">
        <v>21500</v>
      </c>
      <c r="N1303" s="120">
        <v>46244</v>
      </c>
      <c r="O1303" s="124" t="str">
        <f t="shared" si="22"/>
        <v>414874800</v>
      </c>
      <c r="P1303" t="str" cm="1">
        <f t="array" ref="P1303">_xlfn.LET(_xlpm.s,_xlfn.SEQUENCE(25,1,0,1),_xlpm.off,CEILING(_xlpm.s/2,1)*IF(ISEVEN(_xlpm.s),1,-1),_xlpm.k,_xlfn.VSTACK($O1303,VALUE($F1303)&amp;($H1303+_xlpm.off)),_xlpm.r,_xlfn.XLOOKUP(_xlpm.k,Table1[Column1],Table1[Column1],""),_xlpm.h,_xlfn._xlws.FILTER(_xlpm.r,_xlpm.r&lt;&gt;"",""),IFERROR(INDEX(_xlpm.h,1),""))</f>
        <v>414-874800</v>
      </c>
    </row>
    <row r="1304" spans="1:16" x14ac:dyDescent="0.2">
      <c r="A1304" s="117">
        <v>94</v>
      </c>
      <c r="B1304" s="117">
        <v>510015</v>
      </c>
      <c r="C1304" s="118" t="s">
        <v>20977</v>
      </c>
      <c r="D1304" s="118" t="s">
        <v>18508</v>
      </c>
      <c r="E1304" s="118" t="s">
        <v>20983</v>
      </c>
      <c r="F1304" s="118">
        <v>415</v>
      </c>
      <c r="G1304" s="118" t="s">
        <v>21523</v>
      </c>
      <c r="H1304" s="119">
        <v>-1363068</v>
      </c>
      <c r="I1304" s="120">
        <v>46226</v>
      </c>
      <c r="J1304" s="117"/>
      <c r="K1304" s="117"/>
      <c r="L1304" s="120">
        <v>46244</v>
      </c>
      <c r="M1304" s="118" t="s">
        <v>21500</v>
      </c>
      <c r="N1304" s="120">
        <v>46244</v>
      </c>
      <c r="O1304" s="124" t="str">
        <f t="shared" si="22"/>
        <v>4151363068</v>
      </c>
      <c r="P1304" t="str" cm="1">
        <f t="array" ref="P1304">_xlfn.LET(_xlpm.s,_xlfn.SEQUENCE(25,1,0,1),_xlpm.off,CEILING(_xlpm.s/2,1)*IF(ISEVEN(_xlpm.s),1,-1),_xlpm.k,_xlfn.VSTACK($O1304,VALUE($F1304)&amp;($H1304+_xlpm.off)),_xlpm.r,_xlfn.XLOOKUP(_xlpm.k,Table1[Column1],Table1[Column1],""),_xlpm.h,_xlfn._xlws.FILTER(_xlpm.r,_xlpm.r&lt;&gt;"",""),IFERROR(INDEX(_xlpm.h,1),""))</f>
        <v>415-1363068</v>
      </c>
    </row>
    <row r="1305" spans="1:16" x14ac:dyDescent="0.2">
      <c r="A1305" s="117">
        <v>95</v>
      </c>
      <c r="B1305" s="117">
        <v>510015</v>
      </c>
      <c r="C1305" s="118" t="s">
        <v>20977</v>
      </c>
      <c r="D1305" s="118" t="s">
        <v>18508</v>
      </c>
      <c r="E1305" s="118" t="s">
        <v>20980</v>
      </c>
      <c r="F1305" s="118">
        <v>46500</v>
      </c>
      <c r="G1305" s="118" t="s">
        <v>21524</v>
      </c>
      <c r="H1305" s="121">
        <v>1192347</v>
      </c>
      <c r="I1305" s="120">
        <v>46206</v>
      </c>
      <c r="J1305" s="117"/>
      <c r="K1305" s="117"/>
      <c r="L1305" s="120">
        <v>46244</v>
      </c>
      <c r="M1305" s="118" t="s">
        <v>21500</v>
      </c>
      <c r="N1305" s="120">
        <v>46244</v>
      </c>
      <c r="O1305" s="124" t="str">
        <f t="shared" si="22"/>
        <v>46500-1192347</v>
      </c>
      <c r="P1305" t="str" cm="1">
        <f t="array" ref="P1305">_xlfn.LET(_xlpm.s,_xlfn.SEQUENCE(25,1,0,1),_xlpm.off,CEILING(_xlpm.s/2,1)*IF(ISEVEN(_xlpm.s),1,-1),_xlpm.k,_xlfn.VSTACK($O1305,VALUE($F1305)&amp;($H1305+_xlpm.off)),_xlpm.r,_xlfn.XLOOKUP(_xlpm.k,Table1[Column1],Table1[Column1],""),_xlpm.h,_xlfn._xlws.FILTER(_xlpm.r,_xlpm.r&lt;&gt;"",""),IFERROR(INDEX(_xlpm.h,1),""))</f>
        <v/>
      </c>
    </row>
    <row r="1306" spans="1:16" x14ac:dyDescent="0.2">
      <c r="A1306" s="117">
        <v>96</v>
      </c>
      <c r="B1306" s="117">
        <v>510016</v>
      </c>
      <c r="C1306" s="118" t="s">
        <v>20977</v>
      </c>
      <c r="D1306" s="118" t="s">
        <v>18508</v>
      </c>
      <c r="E1306" s="118" t="s">
        <v>20984</v>
      </c>
      <c r="F1306" s="118">
        <v>262</v>
      </c>
      <c r="G1306" s="118" t="s">
        <v>21525</v>
      </c>
      <c r="H1306" s="119">
        <v>-326160</v>
      </c>
      <c r="I1306" s="120">
        <v>46231</v>
      </c>
      <c r="J1306" s="117"/>
      <c r="K1306" s="117"/>
      <c r="L1306" s="120">
        <v>46244</v>
      </c>
      <c r="M1306" s="118" t="s">
        <v>21500</v>
      </c>
      <c r="N1306" s="120">
        <v>46244</v>
      </c>
      <c r="O1306" s="124" t="str">
        <f t="shared" si="22"/>
        <v>262326160</v>
      </c>
      <c r="P1306" t="str" cm="1">
        <f t="array" ref="P1306">_xlfn.LET(_xlpm.s,_xlfn.SEQUENCE(25,1,0,1),_xlpm.off,CEILING(_xlpm.s/2,1)*IF(ISEVEN(_xlpm.s),1,-1),_xlpm.k,_xlfn.VSTACK($O1306,VALUE($F1306)&amp;($H1306+_xlpm.off)),_xlpm.r,_xlfn.XLOOKUP(_xlpm.k,Table1[Column1],Table1[Column1],""),_xlpm.h,_xlfn._xlws.FILTER(_xlpm.r,_xlpm.r&lt;&gt;"",""),IFERROR(INDEX(_xlpm.h,1),""))</f>
        <v>262-326160</v>
      </c>
    </row>
    <row r="1307" spans="1:16" x14ac:dyDescent="0.2">
      <c r="A1307" s="117">
        <v>97</v>
      </c>
      <c r="B1307" s="117">
        <v>510016</v>
      </c>
      <c r="C1307" s="118" t="s">
        <v>20977</v>
      </c>
      <c r="D1307" s="118" t="s">
        <v>18508</v>
      </c>
      <c r="E1307" s="118" t="s">
        <v>20980</v>
      </c>
      <c r="F1307" s="118">
        <v>42584</v>
      </c>
      <c r="G1307" s="118" t="s">
        <v>21526</v>
      </c>
      <c r="H1307" s="121">
        <v>2399004</v>
      </c>
      <c r="I1307" s="120">
        <v>46195</v>
      </c>
      <c r="J1307" s="117"/>
      <c r="K1307" s="117"/>
      <c r="L1307" s="120">
        <v>46244</v>
      </c>
      <c r="M1307" s="118" t="s">
        <v>21500</v>
      </c>
      <c r="N1307" s="120">
        <v>46244</v>
      </c>
      <c r="O1307" s="124" t="str">
        <f t="shared" si="22"/>
        <v>42584-2399004</v>
      </c>
      <c r="P1307" t="str" cm="1">
        <f t="array" ref="P1307">_xlfn.LET(_xlpm.s,_xlfn.SEQUENCE(25,1,0,1),_xlpm.off,CEILING(_xlpm.s/2,1)*IF(ISEVEN(_xlpm.s),1,-1),_xlpm.k,_xlfn.VSTACK($O1307,VALUE($F1307)&amp;($H1307+_xlpm.off)),_xlpm.r,_xlfn.XLOOKUP(_xlpm.k,Table1[Column1],Table1[Column1],""),_xlpm.h,_xlfn._xlws.FILTER(_xlpm.r,_xlpm.r&lt;&gt;"",""),IFERROR(INDEX(_xlpm.h,1),""))</f>
        <v/>
      </c>
    </row>
    <row r="1308" spans="1:16" x14ac:dyDescent="0.2">
      <c r="A1308" s="117">
        <v>98</v>
      </c>
      <c r="B1308" s="117">
        <v>510016</v>
      </c>
      <c r="C1308" s="118" t="s">
        <v>20977</v>
      </c>
      <c r="D1308" s="118" t="s">
        <v>18508</v>
      </c>
      <c r="E1308" s="118" t="s">
        <v>20980</v>
      </c>
      <c r="F1308" s="118">
        <v>45172</v>
      </c>
      <c r="G1308" s="118" t="s">
        <v>21527</v>
      </c>
      <c r="H1308" s="121">
        <v>4458092</v>
      </c>
      <c r="I1308" s="120">
        <v>46206</v>
      </c>
      <c r="J1308" s="117"/>
      <c r="K1308" s="117"/>
      <c r="L1308" s="120">
        <v>46244</v>
      </c>
      <c r="M1308" s="118" t="s">
        <v>21500</v>
      </c>
      <c r="N1308" s="120">
        <v>46244</v>
      </c>
      <c r="O1308" s="124" t="str">
        <f t="shared" si="22"/>
        <v>45172-4458092</v>
      </c>
      <c r="P1308" t="str" cm="1">
        <f t="array" ref="P1308">_xlfn.LET(_xlpm.s,_xlfn.SEQUENCE(25,1,0,1),_xlpm.off,CEILING(_xlpm.s/2,1)*IF(ISEVEN(_xlpm.s),1,-1),_xlpm.k,_xlfn.VSTACK($O1308,VALUE($F1308)&amp;($H1308+_xlpm.off)),_xlpm.r,_xlfn.XLOOKUP(_xlpm.k,Table1[Column1],Table1[Column1],""),_xlpm.h,_xlfn._xlws.FILTER(_xlpm.r,_xlpm.r&lt;&gt;"",""),IFERROR(INDEX(_xlpm.h,1),""))</f>
        <v/>
      </c>
    </row>
    <row r="1309" spans="1:16" x14ac:dyDescent="0.2">
      <c r="A1309" s="117">
        <v>99</v>
      </c>
      <c r="B1309" s="117">
        <v>510016</v>
      </c>
      <c r="C1309" s="118" t="s">
        <v>20977</v>
      </c>
      <c r="D1309" s="118" t="s">
        <v>18508</v>
      </c>
      <c r="E1309" s="118" t="s">
        <v>20980</v>
      </c>
      <c r="F1309" s="118">
        <v>45173</v>
      </c>
      <c r="G1309" s="118" t="s">
        <v>21528</v>
      </c>
      <c r="H1309" s="121">
        <v>3482136</v>
      </c>
      <c r="I1309" s="120">
        <v>46206</v>
      </c>
      <c r="J1309" s="117"/>
      <c r="K1309" s="117"/>
      <c r="L1309" s="120">
        <v>46244</v>
      </c>
      <c r="M1309" s="118" t="s">
        <v>21500</v>
      </c>
      <c r="N1309" s="120">
        <v>46244</v>
      </c>
      <c r="O1309" s="124" t="str">
        <f t="shared" si="22"/>
        <v>45173-3482136</v>
      </c>
      <c r="P1309" t="str" cm="1">
        <f t="array" ref="P1309">_xlfn.LET(_xlpm.s,_xlfn.SEQUENCE(25,1,0,1),_xlpm.off,CEILING(_xlpm.s/2,1)*IF(ISEVEN(_xlpm.s),1,-1),_xlpm.k,_xlfn.VSTACK($O1309,VALUE($F1309)&amp;($H1309+_xlpm.off)),_xlpm.r,_xlfn.XLOOKUP(_xlpm.k,Table1[Column1],Table1[Column1],""),_xlpm.h,_xlfn._xlws.FILTER(_xlpm.r,_xlpm.r&lt;&gt;"",""),IFERROR(INDEX(_xlpm.h,1),""))</f>
        <v/>
      </c>
    </row>
    <row r="1310" spans="1:16" x14ac:dyDescent="0.2">
      <c r="A1310" s="117">
        <v>100</v>
      </c>
      <c r="B1310" s="117">
        <v>510016</v>
      </c>
      <c r="C1310" s="118" t="s">
        <v>20977</v>
      </c>
      <c r="D1310" s="118" t="s">
        <v>18508</v>
      </c>
      <c r="E1310" s="118" t="s">
        <v>20980</v>
      </c>
      <c r="F1310" s="118">
        <v>46499</v>
      </c>
      <c r="G1310" s="118" t="s">
        <v>21529</v>
      </c>
      <c r="H1310" s="121">
        <v>2672501</v>
      </c>
      <c r="I1310" s="120">
        <v>46209</v>
      </c>
      <c r="J1310" s="117"/>
      <c r="K1310" s="117"/>
      <c r="L1310" s="120">
        <v>46244</v>
      </c>
      <c r="M1310" s="118" t="s">
        <v>21500</v>
      </c>
      <c r="N1310" s="120">
        <v>46244</v>
      </c>
      <c r="O1310" s="124" t="str">
        <f t="shared" si="22"/>
        <v>46499-2672501</v>
      </c>
      <c r="P1310" t="str" cm="1">
        <f t="array" ref="P1310">_xlfn.LET(_xlpm.s,_xlfn.SEQUENCE(25,1,0,1),_xlpm.off,CEILING(_xlpm.s/2,1)*IF(ISEVEN(_xlpm.s),1,-1),_xlpm.k,_xlfn.VSTACK($O1310,VALUE($F1310)&amp;($H1310+_xlpm.off)),_xlpm.r,_xlfn.XLOOKUP(_xlpm.k,Table1[Column1],Table1[Column1],""),_xlpm.h,_xlfn._xlws.FILTER(_xlpm.r,_xlpm.r&lt;&gt;"",""),IFERROR(INDEX(_xlpm.h,1),""))</f>
        <v/>
      </c>
    </row>
    <row r="1311" spans="1:16" x14ac:dyDescent="0.2">
      <c r="A1311" s="117">
        <v>101</v>
      </c>
      <c r="B1311" s="117">
        <v>510016</v>
      </c>
      <c r="C1311" s="118" t="s">
        <v>20977</v>
      </c>
      <c r="D1311" s="118" t="s">
        <v>18508</v>
      </c>
      <c r="E1311" s="118" t="s">
        <v>20984</v>
      </c>
      <c r="F1311" s="118">
        <v>261</v>
      </c>
      <c r="G1311" s="118" t="s">
        <v>21530</v>
      </c>
      <c r="H1311" s="119">
        <v>-333732</v>
      </c>
      <c r="I1311" s="120">
        <v>46231</v>
      </c>
      <c r="J1311" s="117"/>
      <c r="K1311" s="117"/>
      <c r="L1311" s="120">
        <v>46244</v>
      </c>
      <c r="M1311" s="118" t="s">
        <v>21500</v>
      </c>
      <c r="N1311" s="120">
        <v>46244</v>
      </c>
      <c r="O1311" s="124" t="str">
        <f t="shared" si="22"/>
        <v>261333732</v>
      </c>
      <c r="P1311" t="str" cm="1">
        <f t="array" ref="P1311">_xlfn.LET(_xlpm.s,_xlfn.SEQUENCE(25,1,0,1),_xlpm.off,CEILING(_xlpm.s/2,1)*IF(ISEVEN(_xlpm.s),1,-1),_xlpm.k,_xlfn.VSTACK($O1311,VALUE($F1311)&amp;($H1311+_xlpm.off)),_xlpm.r,_xlfn.XLOOKUP(_xlpm.k,Table1[Column1],Table1[Column1],""),_xlpm.h,_xlfn._xlws.FILTER(_xlpm.r,_xlpm.r&lt;&gt;"",""),IFERROR(INDEX(_xlpm.h,1),""))</f>
        <v>261-333732</v>
      </c>
    </row>
    <row r="1312" spans="1:16" x14ac:dyDescent="0.2">
      <c r="A1312" s="117">
        <v>102</v>
      </c>
      <c r="B1312" s="117">
        <v>510017</v>
      </c>
      <c r="C1312" s="118" t="s">
        <v>20977</v>
      </c>
      <c r="D1312" s="118" t="s">
        <v>18508</v>
      </c>
      <c r="E1312" s="118" t="s">
        <v>20985</v>
      </c>
      <c r="F1312" s="118">
        <v>282</v>
      </c>
      <c r="G1312" s="118" t="s">
        <v>21531</v>
      </c>
      <c r="H1312" s="119">
        <v>-386100</v>
      </c>
      <c r="I1312" s="120">
        <v>46230</v>
      </c>
      <c r="J1312" s="117"/>
      <c r="K1312" s="117"/>
      <c r="L1312" s="120">
        <v>46244</v>
      </c>
      <c r="M1312" s="118" t="s">
        <v>21500</v>
      </c>
      <c r="N1312" s="120">
        <v>46244</v>
      </c>
      <c r="O1312" s="124" t="str">
        <f t="shared" si="22"/>
        <v>282386100</v>
      </c>
      <c r="P1312" t="str" cm="1">
        <f t="array" ref="P1312">_xlfn.LET(_xlpm.s,_xlfn.SEQUENCE(25,1,0,1),_xlpm.off,CEILING(_xlpm.s/2,1)*IF(ISEVEN(_xlpm.s),1,-1),_xlpm.k,_xlfn.VSTACK($O1312,VALUE($F1312)&amp;($H1312+_xlpm.off)),_xlpm.r,_xlfn.XLOOKUP(_xlpm.k,Table1[Column1],Table1[Column1],""),_xlpm.h,_xlfn._xlws.FILTER(_xlpm.r,_xlpm.r&lt;&gt;"",""),IFERROR(INDEX(_xlpm.h,1),""))</f>
        <v>282-386100</v>
      </c>
    </row>
    <row r="1313" spans="1:16" x14ac:dyDescent="0.2">
      <c r="A1313" s="117">
        <v>103</v>
      </c>
      <c r="B1313" s="117">
        <v>510017</v>
      </c>
      <c r="C1313" s="118" t="s">
        <v>20977</v>
      </c>
      <c r="D1313" s="118" t="s">
        <v>18508</v>
      </c>
      <c r="E1313" s="118" t="s">
        <v>20980</v>
      </c>
      <c r="F1313" s="118">
        <v>44161</v>
      </c>
      <c r="G1313" s="118" t="s">
        <v>21532</v>
      </c>
      <c r="H1313" s="121">
        <v>1954463</v>
      </c>
      <c r="I1313" s="120">
        <v>46197</v>
      </c>
      <c r="J1313" s="117"/>
      <c r="K1313" s="117"/>
      <c r="L1313" s="120">
        <v>46244</v>
      </c>
      <c r="M1313" s="118" t="s">
        <v>21500</v>
      </c>
      <c r="N1313" s="120">
        <v>46244</v>
      </c>
      <c r="O1313" s="124" t="str">
        <f t="shared" si="22"/>
        <v>44161-1954463</v>
      </c>
      <c r="P1313" t="str" cm="1">
        <f t="array" ref="P1313">_xlfn.LET(_xlpm.s,_xlfn.SEQUENCE(25,1,0,1),_xlpm.off,CEILING(_xlpm.s/2,1)*IF(ISEVEN(_xlpm.s),1,-1),_xlpm.k,_xlfn.VSTACK($O1313,VALUE($F1313)&amp;($H1313+_xlpm.off)),_xlpm.r,_xlfn.XLOOKUP(_xlpm.k,Table1[Column1],Table1[Column1],""),_xlpm.h,_xlfn._xlws.FILTER(_xlpm.r,_xlpm.r&lt;&gt;"",""),IFERROR(INDEX(_xlpm.h,1),""))</f>
        <v/>
      </c>
    </row>
    <row r="1314" spans="1:16" x14ac:dyDescent="0.2">
      <c r="A1314" s="117">
        <v>104</v>
      </c>
      <c r="B1314" s="117">
        <v>510017</v>
      </c>
      <c r="C1314" s="118" t="s">
        <v>20977</v>
      </c>
      <c r="D1314" s="118" t="s">
        <v>18508</v>
      </c>
      <c r="E1314" s="118" t="s">
        <v>20980</v>
      </c>
      <c r="F1314" s="118">
        <v>46498</v>
      </c>
      <c r="G1314" s="118" t="s">
        <v>21533</v>
      </c>
      <c r="H1314" s="121">
        <v>3834405</v>
      </c>
      <c r="I1314" s="120">
        <v>46207</v>
      </c>
      <c r="J1314" s="117"/>
      <c r="K1314" s="117"/>
      <c r="L1314" s="120">
        <v>46244</v>
      </c>
      <c r="M1314" s="118" t="s">
        <v>21500</v>
      </c>
      <c r="N1314" s="120">
        <v>46244</v>
      </c>
      <c r="O1314" s="124" t="str">
        <f t="shared" si="22"/>
        <v>46498-3834405</v>
      </c>
      <c r="P1314" t="str" cm="1">
        <f t="array" ref="P1314">_xlfn.LET(_xlpm.s,_xlfn.SEQUENCE(25,1,0,1),_xlpm.off,CEILING(_xlpm.s/2,1)*IF(ISEVEN(_xlpm.s),1,-1),_xlpm.k,_xlfn.VSTACK($O1314,VALUE($F1314)&amp;($H1314+_xlpm.off)),_xlpm.r,_xlfn.XLOOKUP(_xlpm.k,Table1[Column1],Table1[Column1],""),_xlpm.h,_xlfn._xlws.FILTER(_xlpm.r,_xlpm.r&lt;&gt;"",""),IFERROR(INDEX(_xlpm.h,1),""))</f>
        <v/>
      </c>
    </row>
    <row r="1315" spans="1:16" x14ac:dyDescent="0.2">
      <c r="A1315" s="117">
        <v>105</v>
      </c>
      <c r="B1315" s="117">
        <v>510017</v>
      </c>
      <c r="C1315" s="118" t="s">
        <v>20977</v>
      </c>
      <c r="D1315" s="118" t="s">
        <v>18508</v>
      </c>
      <c r="E1315" s="118" t="s">
        <v>20980</v>
      </c>
      <c r="F1315" s="118">
        <v>46497</v>
      </c>
      <c r="G1315" s="118" t="s">
        <v>21534</v>
      </c>
      <c r="H1315" s="121">
        <v>2726136</v>
      </c>
      <c r="I1315" s="120">
        <v>46207</v>
      </c>
      <c r="J1315" s="117"/>
      <c r="K1315" s="117"/>
      <c r="L1315" s="120">
        <v>46244</v>
      </c>
      <c r="M1315" s="118" t="s">
        <v>21500</v>
      </c>
      <c r="N1315" s="120">
        <v>46244</v>
      </c>
      <c r="O1315" s="124" t="str">
        <f t="shared" si="22"/>
        <v>46497-2726136</v>
      </c>
      <c r="P1315" t="str" cm="1">
        <f t="array" ref="P1315">_xlfn.LET(_xlpm.s,_xlfn.SEQUENCE(25,1,0,1),_xlpm.off,CEILING(_xlpm.s/2,1)*IF(ISEVEN(_xlpm.s),1,-1),_xlpm.k,_xlfn.VSTACK($O1315,VALUE($F1315)&amp;($H1315+_xlpm.off)),_xlpm.r,_xlfn.XLOOKUP(_xlpm.k,Table1[Column1],Table1[Column1],""),_xlpm.h,_xlfn._xlws.FILTER(_xlpm.r,_xlpm.r&lt;&gt;"",""),IFERROR(INDEX(_xlpm.h,1),""))</f>
        <v/>
      </c>
    </row>
    <row r="1316" spans="1:16" x14ac:dyDescent="0.2">
      <c r="A1316" s="117">
        <v>106</v>
      </c>
      <c r="B1316" s="117">
        <v>510017</v>
      </c>
      <c r="C1316" s="118" t="s">
        <v>20977</v>
      </c>
      <c r="D1316" s="118" t="s">
        <v>18508</v>
      </c>
      <c r="E1316" s="118" t="s">
        <v>20980</v>
      </c>
      <c r="F1316" s="118">
        <v>46496</v>
      </c>
      <c r="G1316" s="118" t="s">
        <v>21535</v>
      </c>
      <c r="H1316" s="121">
        <v>1704443</v>
      </c>
      <c r="I1316" s="120">
        <v>46207</v>
      </c>
      <c r="J1316" s="117"/>
      <c r="K1316" s="117"/>
      <c r="L1316" s="120">
        <v>46244</v>
      </c>
      <c r="M1316" s="118" t="s">
        <v>21500</v>
      </c>
      <c r="N1316" s="120">
        <v>46244</v>
      </c>
      <c r="O1316" s="124" t="str">
        <f t="shared" si="22"/>
        <v>46496-1704443</v>
      </c>
      <c r="P1316" t="str" cm="1">
        <f t="array" ref="P1316">_xlfn.LET(_xlpm.s,_xlfn.SEQUENCE(25,1,0,1),_xlpm.off,CEILING(_xlpm.s/2,1)*IF(ISEVEN(_xlpm.s),1,-1),_xlpm.k,_xlfn.VSTACK($O1316,VALUE($F1316)&amp;($H1316+_xlpm.off)),_xlpm.r,_xlfn.XLOOKUP(_xlpm.k,Table1[Column1],Table1[Column1],""),_xlpm.h,_xlfn._xlws.FILTER(_xlpm.r,_xlpm.r&lt;&gt;"",""),IFERROR(INDEX(_xlpm.h,1),""))</f>
        <v/>
      </c>
    </row>
    <row r="1317" spans="1:16" x14ac:dyDescent="0.2">
      <c r="A1317" s="117">
        <v>107</v>
      </c>
      <c r="B1317" s="117">
        <v>510017</v>
      </c>
      <c r="C1317" s="118" t="s">
        <v>20977</v>
      </c>
      <c r="D1317" s="118" t="s">
        <v>18508</v>
      </c>
      <c r="E1317" s="118" t="s">
        <v>20980</v>
      </c>
      <c r="F1317" s="118">
        <v>44160</v>
      </c>
      <c r="G1317" s="118" t="s">
        <v>21536</v>
      </c>
      <c r="H1317" s="121">
        <v>3304071</v>
      </c>
      <c r="I1317" s="120">
        <v>46197</v>
      </c>
      <c r="J1317" s="117"/>
      <c r="K1317" s="117"/>
      <c r="L1317" s="120">
        <v>46244</v>
      </c>
      <c r="M1317" s="118" t="s">
        <v>21500</v>
      </c>
      <c r="N1317" s="120">
        <v>46244</v>
      </c>
      <c r="O1317" s="124" t="str">
        <f t="shared" si="22"/>
        <v>44160-3304071</v>
      </c>
      <c r="P1317" t="str" cm="1">
        <f t="array" ref="P1317">_xlfn.LET(_xlpm.s,_xlfn.SEQUENCE(25,1,0,1),_xlpm.off,CEILING(_xlpm.s/2,1)*IF(ISEVEN(_xlpm.s),1,-1),_xlpm.k,_xlfn.VSTACK($O1317,VALUE($F1317)&amp;($H1317+_xlpm.off)),_xlpm.r,_xlfn.XLOOKUP(_xlpm.k,Table1[Column1],Table1[Column1],""),_xlpm.h,_xlfn._xlws.FILTER(_xlpm.r,_xlpm.r&lt;&gt;"",""),IFERROR(INDEX(_xlpm.h,1),""))</f>
        <v/>
      </c>
    </row>
    <row r="1318" spans="1:16" x14ac:dyDescent="0.2">
      <c r="A1318" s="117">
        <v>108</v>
      </c>
      <c r="B1318" s="117">
        <v>510018</v>
      </c>
      <c r="C1318" s="118" t="s">
        <v>20977</v>
      </c>
      <c r="D1318" s="118" t="s">
        <v>18508</v>
      </c>
      <c r="E1318" s="118" t="s">
        <v>20980</v>
      </c>
      <c r="F1318" s="118">
        <v>44167</v>
      </c>
      <c r="G1318" s="118" t="s">
        <v>21537</v>
      </c>
      <c r="H1318" s="121">
        <v>1198841</v>
      </c>
      <c r="I1318" s="120">
        <v>46197</v>
      </c>
      <c r="J1318" s="117"/>
      <c r="K1318" s="117"/>
      <c r="L1318" s="120">
        <v>46244</v>
      </c>
      <c r="M1318" s="118" t="s">
        <v>21500</v>
      </c>
      <c r="N1318" s="120">
        <v>46244</v>
      </c>
      <c r="O1318" s="124" t="str">
        <f t="shared" si="22"/>
        <v>44167-1198841</v>
      </c>
      <c r="P1318" t="str" cm="1">
        <f t="array" ref="P1318">_xlfn.LET(_xlpm.s,_xlfn.SEQUENCE(25,1,0,1),_xlpm.off,CEILING(_xlpm.s/2,1)*IF(ISEVEN(_xlpm.s),1,-1),_xlpm.k,_xlfn.VSTACK($O1318,VALUE($F1318)&amp;($H1318+_xlpm.off)),_xlpm.r,_xlfn.XLOOKUP(_xlpm.k,Table1[Column1],Table1[Column1],""),_xlpm.h,_xlfn._xlws.FILTER(_xlpm.r,_xlpm.r&lt;&gt;"",""),IFERROR(INDEX(_xlpm.h,1),""))</f>
        <v/>
      </c>
    </row>
    <row r="1319" spans="1:16" x14ac:dyDescent="0.2">
      <c r="A1319" s="117">
        <v>109</v>
      </c>
      <c r="B1319" s="117">
        <v>510018</v>
      </c>
      <c r="C1319" s="118" t="s">
        <v>20977</v>
      </c>
      <c r="D1319" s="118" t="s">
        <v>18508</v>
      </c>
      <c r="E1319" s="118" t="s">
        <v>20980</v>
      </c>
      <c r="F1319" s="118">
        <v>46490</v>
      </c>
      <c r="G1319" s="118" t="s">
        <v>21538</v>
      </c>
      <c r="H1319" s="121">
        <v>2726136</v>
      </c>
      <c r="I1319" s="120">
        <v>46204</v>
      </c>
      <c r="J1319" s="117"/>
      <c r="K1319" s="117"/>
      <c r="L1319" s="120">
        <v>46244</v>
      </c>
      <c r="M1319" s="118" t="s">
        <v>21500</v>
      </c>
      <c r="N1319" s="120">
        <v>46244</v>
      </c>
      <c r="O1319" s="124" t="str">
        <f t="shared" si="22"/>
        <v>46490-2726136</v>
      </c>
      <c r="P1319" t="str" cm="1">
        <f t="array" ref="P1319">_xlfn.LET(_xlpm.s,_xlfn.SEQUENCE(25,1,0,1),_xlpm.off,CEILING(_xlpm.s/2,1)*IF(ISEVEN(_xlpm.s),1,-1),_xlpm.k,_xlfn.VSTACK($O1319,VALUE($F1319)&amp;($H1319+_xlpm.off)),_xlpm.r,_xlfn.XLOOKUP(_xlpm.k,Table1[Column1],Table1[Column1],""),_xlpm.h,_xlfn._xlws.FILTER(_xlpm.r,_xlpm.r&lt;&gt;"",""),IFERROR(INDEX(_xlpm.h,1),""))</f>
        <v/>
      </c>
    </row>
    <row r="1320" spans="1:16" x14ac:dyDescent="0.2">
      <c r="A1320" s="117">
        <v>110</v>
      </c>
      <c r="B1320" s="117">
        <v>510018</v>
      </c>
      <c r="C1320" s="118" t="s">
        <v>20977</v>
      </c>
      <c r="D1320" s="118" t="s">
        <v>18508</v>
      </c>
      <c r="E1320" s="118" t="s">
        <v>20980</v>
      </c>
      <c r="F1320" s="118">
        <v>44166</v>
      </c>
      <c r="G1320" s="118" t="s">
        <v>21539</v>
      </c>
      <c r="H1320" s="121">
        <v>2241513</v>
      </c>
      <c r="I1320" s="120">
        <v>46197</v>
      </c>
      <c r="J1320" s="117"/>
      <c r="K1320" s="117"/>
      <c r="L1320" s="120">
        <v>46244</v>
      </c>
      <c r="M1320" s="118" t="s">
        <v>21500</v>
      </c>
      <c r="N1320" s="120">
        <v>46244</v>
      </c>
      <c r="O1320" s="124" t="str">
        <f t="shared" si="22"/>
        <v>44166-2241513</v>
      </c>
      <c r="P1320" t="str" cm="1">
        <f t="array" ref="P1320">_xlfn.LET(_xlpm.s,_xlfn.SEQUENCE(25,1,0,1),_xlpm.off,CEILING(_xlpm.s/2,1)*IF(ISEVEN(_xlpm.s),1,-1),_xlpm.k,_xlfn.VSTACK($O1320,VALUE($F1320)&amp;($H1320+_xlpm.off)),_xlpm.r,_xlfn.XLOOKUP(_xlpm.k,Table1[Column1],Table1[Column1],""),_xlpm.h,_xlfn._xlws.FILTER(_xlpm.r,_xlpm.r&lt;&gt;"",""),IFERROR(INDEX(_xlpm.h,1),""))</f>
        <v/>
      </c>
    </row>
    <row r="1321" spans="1:16" x14ac:dyDescent="0.2">
      <c r="A1321" s="117">
        <v>111</v>
      </c>
      <c r="B1321" s="117">
        <v>510018</v>
      </c>
      <c r="C1321" s="118" t="s">
        <v>20977</v>
      </c>
      <c r="D1321" s="118" t="s">
        <v>18508</v>
      </c>
      <c r="E1321" s="118" t="s">
        <v>20986</v>
      </c>
      <c r="F1321" s="118">
        <v>226</v>
      </c>
      <c r="G1321" s="118" t="s">
        <v>21540</v>
      </c>
      <c r="H1321" s="119">
        <v>-287507</v>
      </c>
      <c r="I1321" s="120">
        <v>46221</v>
      </c>
      <c r="J1321" s="117"/>
      <c r="K1321" s="117"/>
      <c r="L1321" s="120">
        <v>46244</v>
      </c>
      <c r="M1321" s="118" t="s">
        <v>21500</v>
      </c>
      <c r="N1321" s="120">
        <v>46244</v>
      </c>
      <c r="O1321" s="124" t="str">
        <f t="shared" si="22"/>
        <v>226287507</v>
      </c>
      <c r="P1321" t="str" cm="1">
        <f t="array" ref="P1321">_xlfn.LET(_xlpm.s,_xlfn.SEQUENCE(25,1,0,1),_xlpm.off,CEILING(_xlpm.s/2,1)*IF(ISEVEN(_xlpm.s),1,-1),_xlpm.k,_xlfn.VSTACK($O1321,VALUE($F1321)&amp;($H1321+_xlpm.off)),_xlpm.r,_xlfn.XLOOKUP(_xlpm.k,Table1[Column1],Table1[Column1],""),_xlpm.h,_xlfn._xlws.FILTER(_xlpm.r,_xlpm.r&lt;&gt;"",""),IFERROR(INDEX(_xlpm.h,1),""))</f>
        <v>226-287507</v>
      </c>
    </row>
    <row r="1322" spans="1:16" x14ac:dyDescent="0.2">
      <c r="A1322" s="117">
        <v>112</v>
      </c>
      <c r="B1322" s="117">
        <v>510018</v>
      </c>
      <c r="C1322" s="118" t="s">
        <v>20977</v>
      </c>
      <c r="D1322" s="118" t="s">
        <v>18508</v>
      </c>
      <c r="E1322" s="118" t="s">
        <v>20980</v>
      </c>
      <c r="F1322" s="118">
        <v>46489</v>
      </c>
      <c r="G1322" s="118" t="s">
        <v>21541</v>
      </c>
      <c r="H1322" s="121">
        <v>888300</v>
      </c>
      <c r="I1322" s="120">
        <v>46204</v>
      </c>
      <c r="J1322" s="117"/>
      <c r="K1322" s="117"/>
      <c r="L1322" s="120">
        <v>46244</v>
      </c>
      <c r="M1322" s="118" t="s">
        <v>21500</v>
      </c>
      <c r="N1322" s="120">
        <v>46244</v>
      </c>
      <c r="O1322" s="124" t="str">
        <f t="shared" si="22"/>
        <v>46489-888300</v>
      </c>
      <c r="P1322" t="str" cm="1">
        <f t="array" ref="P1322">_xlfn.LET(_xlpm.s,_xlfn.SEQUENCE(25,1,0,1),_xlpm.off,CEILING(_xlpm.s/2,1)*IF(ISEVEN(_xlpm.s),1,-1),_xlpm.k,_xlfn.VSTACK($O1322,VALUE($F1322)&amp;($H1322+_xlpm.off)),_xlpm.r,_xlfn.XLOOKUP(_xlpm.k,Table1[Column1],Table1[Column1],""),_xlpm.h,_xlfn._xlws.FILTER(_xlpm.r,_xlpm.r&lt;&gt;"",""),IFERROR(INDEX(_xlpm.h,1),""))</f>
        <v/>
      </c>
    </row>
    <row r="1323" spans="1:16" x14ac:dyDescent="0.2">
      <c r="A1323" s="117">
        <v>113</v>
      </c>
      <c r="B1323" s="117">
        <v>510019</v>
      </c>
      <c r="C1323" s="118" t="s">
        <v>20977</v>
      </c>
      <c r="D1323" s="118" t="s">
        <v>18508</v>
      </c>
      <c r="E1323" s="118" t="s">
        <v>20987</v>
      </c>
      <c r="F1323" s="118">
        <v>302</v>
      </c>
      <c r="G1323" s="118" t="s">
        <v>21542</v>
      </c>
      <c r="H1323" s="119">
        <v>-2656580</v>
      </c>
      <c r="I1323" s="120">
        <v>46222</v>
      </c>
      <c r="J1323" s="117"/>
      <c r="K1323" s="117"/>
      <c r="L1323" s="120">
        <v>46244</v>
      </c>
      <c r="M1323" s="118" t="s">
        <v>21500</v>
      </c>
      <c r="N1323" s="120">
        <v>46244</v>
      </c>
      <c r="O1323" s="124" t="str">
        <f t="shared" si="22"/>
        <v>3022656580</v>
      </c>
      <c r="P1323" t="str" cm="1">
        <f t="array" ref="P1323">_xlfn.LET(_xlpm.s,_xlfn.SEQUENCE(25,1,0,1),_xlpm.off,CEILING(_xlpm.s/2,1)*IF(ISEVEN(_xlpm.s),1,-1),_xlpm.k,_xlfn.VSTACK($O1323,VALUE($F1323)&amp;($H1323+_xlpm.off)),_xlpm.r,_xlfn.XLOOKUP(_xlpm.k,Table1[Column1],Table1[Column1],""),_xlpm.h,_xlfn._xlws.FILTER(_xlpm.r,_xlpm.r&lt;&gt;"",""),IFERROR(INDEX(_xlpm.h,1),""))</f>
        <v>302-2656579</v>
      </c>
    </row>
    <row r="1324" spans="1:16" x14ac:dyDescent="0.2">
      <c r="A1324" s="117">
        <v>114</v>
      </c>
      <c r="B1324" s="117">
        <v>510019</v>
      </c>
      <c r="C1324" s="118" t="s">
        <v>20977</v>
      </c>
      <c r="D1324" s="118" t="s">
        <v>18508</v>
      </c>
      <c r="E1324" s="118" t="s">
        <v>20980</v>
      </c>
      <c r="F1324" s="118">
        <v>44155</v>
      </c>
      <c r="G1324" s="118" t="s">
        <v>21543</v>
      </c>
      <c r="H1324" s="121">
        <v>2399004</v>
      </c>
      <c r="I1324" s="120">
        <v>46193</v>
      </c>
      <c r="J1324" s="117"/>
      <c r="K1324" s="117"/>
      <c r="L1324" s="120">
        <v>46244</v>
      </c>
      <c r="M1324" s="118" t="s">
        <v>21500</v>
      </c>
      <c r="N1324" s="120">
        <v>46244</v>
      </c>
      <c r="O1324" s="124" t="str">
        <f t="shared" si="22"/>
        <v>44155-2399004</v>
      </c>
      <c r="P1324" t="str" cm="1">
        <f t="array" ref="P1324">_xlfn.LET(_xlpm.s,_xlfn.SEQUENCE(25,1,0,1),_xlpm.off,CEILING(_xlpm.s/2,1)*IF(ISEVEN(_xlpm.s),1,-1),_xlpm.k,_xlfn.VSTACK($O1324,VALUE($F1324)&amp;($H1324+_xlpm.off)),_xlpm.r,_xlfn.XLOOKUP(_xlpm.k,Table1[Column1],Table1[Column1],""),_xlpm.h,_xlfn._xlws.FILTER(_xlpm.r,_xlpm.r&lt;&gt;"",""),IFERROR(INDEX(_xlpm.h,1),""))</f>
        <v/>
      </c>
    </row>
    <row r="1325" spans="1:16" x14ac:dyDescent="0.2">
      <c r="A1325" s="117">
        <v>115</v>
      </c>
      <c r="B1325" s="117">
        <v>510019</v>
      </c>
      <c r="C1325" s="118" t="s">
        <v>20977</v>
      </c>
      <c r="D1325" s="118" t="s">
        <v>18508</v>
      </c>
      <c r="E1325" s="118" t="s">
        <v>20980</v>
      </c>
      <c r="F1325" s="118">
        <v>44154</v>
      </c>
      <c r="G1325" s="118" t="s">
        <v>21544</v>
      </c>
      <c r="H1325" s="121">
        <v>596174</v>
      </c>
      <c r="I1325" s="120">
        <v>46193</v>
      </c>
      <c r="J1325" s="117"/>
      <c r="K1325" s="117"/>
      <c r="L1325" s="120">
        <v>46244</v>
      </c>
      <c r="M1325" s="118" t="s">
        <v>21500</v>
      </c>
      <c r="N1325" s="120">
        <v>46244</v>
      </c>
      <c r="O1325" s="124" t="str">
        <f t="shared" si="22"/>
        <v>44154-596174</v>
      </c>
      <c r="P1325" t="str" cm="1">
        <f t="array" ref="P1325">_xlfn.LET(_xlpm.s,_xlfn.SEQUENCE(25,1,0,1),_xlpm.off,CEILING(_xlpm.s/2,1)*IF(ISEVEN(_xlpm.s),1,-1),_xlpm.k,_xlfn.VSTACK($O1325,VALUE($F1325)&amp;($H1325+_xlpm.off)),_xlpm.r,_xlfn.XLOOKUP(_xlpm.k,Table1[Column1],Table1[Column1],""),_xlpm.h,_xlfn._xlws.FILTER(_xlpm.r,_xlpm.r&lt;&gt;"",""),IFERROR(INDEX(_xlpm.h,1),""))</f>
        <v/>
      </c>
    </row>
    <row r="1326" spans="1:16" x14ac:dyDescent="0.2">
      <c r="A1326" s="117">
        <v>116</v>
      </c>
      <c r="B1326" s="117">
        <v>510020</v>
      </c>
      <c r="C1326" s="118" t="s">
        <v>20977</v>
      </c>
      <c r="D1326" s="118" t="s">
        <v>18508</v>
      </c>
      <c r="E1326" s="118" t="s">
        <v>20980</v>
      </c>
      <c r="F1326" s="118">
        <v>46495</v>
      </c>
      <c r="G1326" s="118" t="s">
        <v>21545</v>
      </c>
      <c r="H1326" s="121">
        <v>2241540</v>
      </c>
      <c r="I1326" s="120">
        <v>46207</v>
      </c>
      <c r="J1326" s="117"/>
      <c r="K1326" s="117"/>
      <c r="L1326" s="120">
        <v>46244</v>
      </c>
      <c r="M1326" s="118" t="s">
        <v>21500</v>
      </c>
      <c r="N1326" s="120">
        <v>46244</v>
      </c>
      <c r="O1326" s="124" t="str">
        <f t="shared" si="22"/>
        <v>46495-2241540</v>
      </c>
      <c r="P1326" t="str" cm="1">
        <f t="array" ref="P1326">_xlfn.LET(_xlpm.s,_xlfn.SEQUENCE(25,1,0,1),_xlpm.off,CEILING(_xlpm.s/2,1)*IF(ISEVEN(_xlpm.s),1,-1),_xlpm.k,_xlfn.VSTACK($O1326,VALUE($F1326)&amp;($H1326+_xlpm.off)),_xlpm.r,_xlfn.XLOOKUP(_xlpm.k,Table1[Column1],Table1[Column1],""),_xlpm.h,_xlfn._xlws.FILTER(_xlpm.r,_xlpm.r&lt;&gt;"",""),IFERROR(INDEX(_xlpm.h,1),""))</f>
        <v/>
      </c>
    </row>
    <row r="1327" spans="1:16" x14ac:dyDescent="0.2">
      <c r="A1327" s="117">
        <v>117</v>
      </c>
      <c r="B1327" s="117">
        <v>510020</v>
      </c>
      <c r="C1327" s="118" t="s">
        <v>20977</v>
      </c>
      <c r="D1327" s="118" t="s">
        <v>18508</v>
      </c>
      <c r="E1327" s="118" t="s">
        <v>20980</v>
      </c>
      <c r="F1327" s="118">
        <v>42589</v>
      </c>
      <c r="G1327" s="118" t="s">
        <v>21546</v>
      </c>
      <c r="H1327" s="121">
        <v>1744713</v>
      </c>
      <c r="I1327" s="120">
        <v>46193</v>
      </c>
      <c r="J1327" s="117"/>
      <c r="K1327" s="117"/>
      <c r="L1327" s="120">
        <v>46244</v>
      </c>
      <c r="M1327" s="118" t="s">
        <v>21500</v>
      </c>
      <c r="N1327" s="120">
        <v>46244</v>
      </c>
      <c r="O1327" s="124" t="str">
        <f t="shared" si="22"/>
        <v>42589-1744713</v>
      </c>
      <c r="P1327" t="str" cm="1">
        <f t="array" ref="P1327">_xlfn.LET(_xlpm.s,_xlfn.SEQUENCE(25,1,0,1),_xlpm.off,CEILING(_xlpm.s/2,1)*IF(ISEVEN(_xlpm.s),1,-1),_xlpm.k,_xlfn.VSTACK($O1327,VALUE($F1327)&amp;($H1327+_xlpm.off)),_xlpm.r,_xlfn.XLOOKUP(_xlpm.k,Table1[Column1],Table1[Column1],""),_xlpm.h,_xlfn._xlws.FILTER(_xlpm.r,_xlpm.r&lt;&gt;"",""),IFERROR(INDEX(_xlpm.h,1),""))</f>
        <v/>
      </c>
    </row>
    <row r="1328" spans="1:16" x14ac:dyDescent="0.2">
      <c r="A1328" s="117">
        <v>118</v>
      </c>
      <c r="B1328" s="117">
        <v>510021</v>
      </c>
      <c r="C1328" s="118" t="s">
        <v>20977</v>
      </c>
      <c r="D1328" s="118" t="s">
        <v>18508</v>
      </c>
      <c r="E1328" s="118" t="s">
        <v>20980</v>
      </c>
      <c r="F1328" s="118">
        <v>42588</v>
      </c>
      <c r="G1328" s="118" t="s">
        <v>21547</v>
      </c>
      <c r="H1328" s="121">
        <v>1744713</v>
      </c>
      <c r="I1328" s="120">
        <v>46193</v>
      </c>
      <c r="J1328" s="117"/>
      <c r="K1328" s="117"/>
      <c r="L1328" s="120">
        <v>46244</v>
      </c>
      <c r="M1328" s="118" t="s">
        <v>21500</v>
      </c>
      <c r="N1328" s="120">
        <v>46244</v>
      </c>
      <c r="O1328" s="124" t="str">
        <f t="shared" si="22"/>
        <v>42588-1744713</v>
      </c>
      <c r="P1328" t="str" cm="1">
        <f t="array" ref="P1328">_xlfn.LET(_xlpm.s,_xlfn.SEQUENCE(25,1,0,1),_xlpm.off,CEILING(_xlpm.s/2,1)*IF(ISEVEN(_xlpm.s),1,-1),_xlpm.k,_xlfn.VSTACK($O1328,VALUE($F1328)&amp;($H1328+_xlpm.off)),_xlpm.r,_xlfn.XLOOKUP(_xlpm.k,Table1[Column1],Table1[Column1],""),_xlpm.h,_xlfn._xlws.FILTER(_xlpm.r,_xlpm.r&lt;&gt;"",""),IFERROR(INDEX(_xlpm.h,1),""))</f>
        <v/>
      </c>
    </row>
    <row r="1329" spans="1:16" x14ac:dyDescent="0.2">
      <c r="A1329" s="117">
        <v>119</v>
      </c>
      <c r="B1329" s="117">
        <v>510022</v>
      </c>
      <c r="C1329" s="118" t="s">
        <v>20977</v>
      </c>
      <c r="D1329" s="118" t="s">
        <v>18508</v>
      </c>
      <c r="E1329" s="118" t="s">
        <v>20980</v>
      </c>
      <c r="F1329" s="118">
        <v>44159</v>
      </c>
      <c r="G1329" s="118" t="s">
        <v>21548</v>
      </c>
      <c r="H1329" s="121">
        <v>1710950</v>
      </c>
      <c r="I1329" s="120">
        <v>46197</v>
      </c>
      <c r="J1329" s="117"/>
      <c r="K1329" s="117"/>
      <c r="L1329" s="120">
        <v>46244</v>
      </c>
      <c r="M1329" s="118" t="s">
        <v>21500</v>
      </c>
      <c r="N1329" s="120">
        <v>46244</v>
      </c>
      <c r="O1329" s="124" t="str">
        <f t="shared" si="22"/>
        <v>44159-1710950</v>
      </c>
      <c r="P1329" t="str" cm="1">
        <f t="array" ref="P1329">_xlfn.LET(_xlpm.s,_xlfn.SEQUENCE(25,1,0,1),_xlpm.off,CEILING(_xlpm.s/2,1)*IF(ISEVEN(_xlpm.s),1,-1),_xlpm.k,_xlfn.VSTACK($O1329,VALUE($F1329)&amp;($H1329+_xlpm.off)),_xlpm.r,_xlfn.XLOOKUP(_xlpm.k,Table1[Column1],Table1[Column1],""),_xlpm.h,_xlfn._xlws.FILTER(_xlpm.r,_xlpm.r&lt;&gt;"",""),IFERROR(INDEX(_xlpm.h,1),""))</f>
        <v/>
      </c>
    </row>
    <row r="1330" spans="1:16" x14ac:dyDescent="0.2">
      <c r="A1330" s="117">
        <v>120</v>
      </c>
      <c r="B1330" s="117">
        <v>510022</v>
      </c>
      <c r="C1330" s="118" t="s">
        <v>20977</v>
      </c>
      <c r="D1330" s="118" t="s">
        <v>18508</v>
      </c>
      <c r="E1330" s="118" t="s">
        <v>20980</v>
      </c>
      <c r="F1330" s="118">
        <v>42587</v>
      </c>
      <c r="G1330" s="118" t="s">
        <v>21549</v>
      </c>
      <c r="H1330" s="121">
        <v>7138895</v>
      </c>
      <c r="I1330" s="120">
        <v>46193</v>
      </c>
      <c r="J1330" s="117"/>
      <c r="K1330" s="117"/>
      <c r="L1330" s="120">
        <v>46244</v>
      </c>
      <c r="M1330" s="118" t="s">
        <v>21500</v>
      </c>
      <c r="N1330" s="120">
        <v>46244</v>
      </c>
      <c r="O1330" s="124" t="str">
        <f t="shared" si="22"/>
        <v>42587-7138895</v>
      </c>
      <c r="P1330" t="str" cm="1">
        <f t="array" ref="P1330">_xlfn.LET(_xlpm.s,_xlfn.SEQUENCE(25,1,0,1),_xlpm.off,CEILING(_xlpm.s/2,1)*IF(ISEVEN(_xlpm.s),1,-1),_xlpm.k,_xlfn.VSTACK($O1330,VALUE($F1330)&amp;($H1330+_xlpm.off)),_xlpm.r,_xlfn.XLOOKUP(_xlpm.k,Table1[Column1],Table1[Column1],""),_xlpm.h,_xlfn._xlws.FILTER(_xlpm.r,_xlpm.r&lt;&gt;"",""),IFERROR(INDEX(_xlpm.h,1),""))</f>
        <v/>
      </c>
    </row>
    <row r="1331" spans="1:16" x14ac:dyDescent="0.2">
      <c r="A1331" s="117">
        <v>121</v>
      </c>
      <c r="B1331" s="117">
        <v>510022</v>
      </c>
      <c r="C1331" s="118" t="s">
        <v>20977</v>
      </c>
      <c r="D1331" s="118" t="s">
        <v>18508</v>
      </c>
      <c r="E1331" s="118" t="s">
        <v>20980</v>
      </c>
      <c r="F1331" s="118">
        <v>46493</v>
      </c>
      <c r="G1331" s="118" t="s">
        <v>21550</v>
      </c>
      <c r="H1331" s="121">
        <v>2726136</v>
      </c>
      <c r="I1331" s="120">
        <v>46207</v>
      </c>
      <c r="J1331" s="117"/>
      <c r="K1331" s="117"/>
      <c r="L1331" s="120">
        <v>46244</v>
      </c>
      <c r="M1331" s="118" t="s">
        <v>21500</v>
      </c>
      <c r="N1331" s="120">
        <v>46244</v>
      </c>
      <c r="O1331" s="124" t="str">
        <f t="shared" si="22"/>
        <v>46493-2726136</v>
      </c>
      <c r="P1331" t="str" cm="1">
        <f t="array" ref="P1331">_xlfn.LET(_xlpm.s,_xlfn.SEQUENCE(25,1,0,1),_xlpm.off,CEILING(_xlpm.s/2,1)*IF(ISEVEN(_xlpm.s),1,-1),_xlpm.k,_xlfn.VSTACK($O1331,VALUE($F1331)&amp;($H1331+_xlpm.off)),_xlpm.r,_xlfn.XLOOKUP(_xlpm.k,Table1[Column1],Table1[Column1],""),_xlpm.h,_xlfn._xlws.FILTER(_xlpm.r,_xlpm.r&lt;&gt;"",""),IFERROR(INDEX(_xlpm.h,1),""))</f>
        <v/>
      </c>
    </row>
    <row r="1332" spans="1:16" x14ac:dyDescent="0.2">
      <c r="A1332" s="117">
        <v>122</v>
      </c>
      <c r="B1332" s="117">
        <v>510022</v>
      </c>
      <c r="C1332" s="118" t="s">
        <v>20977</v>
      </c>
      <c r="D1332" s="118" t="s">
        <v>18508</v>
      </c>
      <c r="E1332" s="118" t="s">
        <v>20990</v>
      </c>
      <c r="F1332" s="118">
        <v>238</v>
      </c>
      <c r="G1332" s="118" t="s">
        <v>21551</v>
      </c>
      <c r="H1332" s="119">
        <v>-251880</v>
      </c>
      <c r="I1332" s="120">
        <v>46231</v>
      </c>
      <c r="J1332" s="117"/>
      <c r="K1332" s="117"/>
      <c r="L1332" s="120">
        <v>46244</v>
      </c>
      <c r="M1332" s="118" t="s">
        <v>21500</v>
      </c>
      <c r="N1332" s="120">
        <v>46244</v>
      </c>
      <c r="O1332" s="124" t="str">
        <f t="shared" si="22"/>
        <v>238251880</v>
      </c>
      <c r="P1332" t="str" cm="1">
        <f t="array" ref="P1332">_xlfn.LET(_xlpm.s,_xlfn.SEQUENCE(25,1,0,1),_xlpm.off,CEILING(_xlpm.s/2,1)*IF(ISEVEN(_xlpm.s),1,-1),_xlpm.k,_xlfn.VSTACK($O1332,VALUE($F1332)&amp;($H1332+_xlpm.off)),_xlpm.r,_xlfn.XLOOKUP(_xlpm.k,Table1[Column1],Table1[Column1],""),_xlpm.h,_xlfn._xlws.FILTER(_xlpm.r,_xlpm.r&lt;&gt;"",""),IFERROR(INDEX(_xlpm.h,1),""))</f>
        <v>238-251880</v>
      </c>
    </row>
    <row r="1333" spans="1:16" x14ac:dyDescent="0.2">
      <c r="A1333" s="117">
        <v>123</v>
      </c>
      <c r="B1333" s="117">
        <v>510022</v>
      </c>
      <c r="C1333" s="118" t="s">
        <v>20977</v>
      </c>
      <c r="D1333" s="118" t="s">
        <v>18508</v>
      </c>
      <c r="E1333" s="118" t="s">
        <v>20980</v>
      </c>
      <c r="F1333" s="118">
        <v>46494</v>
      </c>
      <c r="G1333" s="118" t="s">
        <v>21552</v>
      </c>
      <c r="H1333" s="121">
        <v>2726136</v>
      </c>
      <c r="I1333" s="120">
        <v>46207</v>
      </c>
      <c r="J1333" s="117"/>
      <c r="K1333" s="117"/>
      <c r="L1333" s="120">
        <v>46244</v>
      </c>
      <c r="M1333" s="118" t="s">
        <v>21500</v>
      </c>
      <c r="N1333" s="120">
        <v>46244</v>
      </c>
      <c r="O1333" s="124" t="str">
        <f t="shared" si="22"/>
        <v>46494-2726136</v>
      </c>
      <c r="P1333" t="str" cm="1">
        <f t="array" ref="P1333">_xlfn.LET(_xlpm.s,_xlfn.SEQUENCE(25,1,0,1),_xlpm.off,CEILING(_xlpm.s/2,1)*IF(ISEVEN(_xlpm.s),1,-1),_xlpm.k,_xlfn.VSTACK($O1333,VALUE($F1333)&amp;($H1333+_xlpm.off)),_xlpm.r,_xlfn.XLOOKUP(_xlpm.k,Table1[Column1],Table1[Column1],""),_xlpm.h,_xlfn._xlws.FILTER(_xlpm.r,_xlpm.r&lt;&gt;"",""),IFERROR(INDEX(_xlpm.h,1),""))</f>
        <v/>
      </c>
    </row>
    <row r="1334" spans="1:16" x14ac:dyDescent="0.2">
      <c r="A1334" s="117">
        <v>124</v>
      </c>
      <c r="B1334" s="117">
        <v>510022</v>
      </c>
      <c r="C1334" s="118" t="s">
        <v>20977</v>
      </c>
      <c r="D1334" s="118" t="s">
        <v>18508</v>
      </c>
      <c r="E1334" s="118" t="s">
        <v>20980</v>
      </c>
      <c r="F1334" s="118">
        <v>45174</v>
      </c>
      <c r="G1334" s="118" t="s">
        <v>21553</v>
      </c>
      <c r="H1334" s="121">
        <v>2726136</v>
      </c>
      <c r="I1334" s="120">
        <v>46204</v>
      </c>
      <c r="J1334" s="117"/>
      <c r="K1334" s="117"/>
      <c r="L1334" s="120">
        <v>46244</v>
      </c>
      <c r="M1334" s="118" t="s">
        <v>21500</v>
      </c>
      <c r="N1334" s="120">
        <v>46244</v>
      </c>
      <c r="O1334" s="124" t="str">
        <f t="shared" si="22"/>
        <v>45174-2726136</v>
      </c>
      <c r="P1334" t="str" cm="1">
        <f t="array" ref="P1334">_xlfn.LET(_xlpm.s,_xlfn.SEQUENCE(25,1,0,1),_xlpm.off,CEILING(_xlpm.s/2,1)*IF(ISEVEN(_xlpm.s),1,-1),_xlpm.k,_xlfn.VSTACK($O1334,VALUE($F1334)&amp;($H1334+_xlpm.off)),_xlpm.r,_xlfn.XLOOKUP(_xlpm.k,Table1[Column1],Table1[Column1],""),_xlpm.h,_xlfn._xlws.FILTER(_xlpm.r,_xlpm.r&lt;&gt;"",""),IFERROR(INDEX(_xlpm.h,1),""))</f>
        <v/>
      </c>
    </row>
    <row r="1335" spans="1:16" x14ac:dyDescent="0.2">
      <c r="A1335" s="117">
        <v>125</v>
      </c>
      <c r="B1335" s="117">
        <v>510023</v>
      </c>
      <c r="C1335" s="118" t="s">
        <v>20977</v>
      </c>
      <c r="D1335" s="118" t="s">
        <v>18508</v>
      </c>
      <c r="E1335" s="118" t="s">
        <v>20980</v>
      </c>
      <c r="F1335" s="118">
        <v>42586</v>
      </c>
      <c r="G1335" s="118" t="s">
        <v>21554</v>
      </c>
      <c r="H1335" s="121">
        <v>1744713</v>
      </c>
      <c r="I1335" s="120">
        <v>46194</v>
      </c>
      <c r="J1335" s="117"/>
      <c r="K1335" s="117"/>
      <c r="L1335" s="120">
        <v>46244</v>
      </c>
      <c r="M1335" s="118" t="s">
        <v>21500</v>
      </c>
      <c r="N1335" s="120">
        <v>46244</v>
      </c>
      <c r="O1335" s="124" t="str">
        <f t="shared" si="22"/>
        <v>42586-1744713</v>
      </c>
      <c r="P1335" t="str" cm="1">
        <f t="array" ref="P1335">_xlfn.LET(_xlpm.s,_xlfn.SEQUENCE(25,1,0,1),_xlpm.off,CEILING(_xlpm.s/2,1)*IF(ISEVEN(_xlpm.s),1,-1),_xlpm.k,_xlfn.VSTACK($O1335,VALUE($F1335)&amp;($H1335+_xlpm.off)),_xlpm.r,_xlfn.XLOOKUP(_xlpm.k,Table1[Column1],Table1[Column1],""),_xlpm.h,_xlfn._xlws.FILTER(_xlpm.r,_xlpm.r&lt;&gt;"",""),IFERROR(INDEX(_xlpm.h,1),""))</f>
        <v/>
      </c>
    </row>
    <row r="1336" spans="1:16" x14ac:dyDescent="0.2">
      <c r="A1336" s="117">
        <v>126</v>
      </c>
      <c r="B1336" s="117">
        <v>510024</v>
      </c>
      <c r="C1336" s="118" t="s">
        <v>20977</v>
      </c>
      <c r="D1336" s="118" t="s">
        <v>18508</v>
      </c>
      <c r="E1336" s="118" t="s">
        <v>20980</v>
      </c>
      <c r="F1336" s="118">
        <v>42416</v>
      </c>
      <c r="G1336" s="118" t="s">
        <v>21555</v>
      </c>
      <c r="H1336" s="121">
        <v>3427002</v>
      </c>
      <c r="I1336" s="120">
        <v>46193</v>
      </c>
      <c r="J1336" s="117"/>
      <c r="K1336" s="117"/>
      <c r="L1336" s="120">
        <v>46244</v>
      </c>
      <c r="M1336" s="118" t="s">
        <v>21500</v>
      </c>
      <c r="N1336" s="120">
        <v>46244</v>
      </c>
      <c r="O1336" s="124" t="str">
        <f t="shared" si="22"/>
        <v>42416-3427002</v>
      </c>
      <c r="P1336" t="str" cm="1">
        <f t="array" ref="P1336">_xlfn.LET(_xlpm.s,_xlfn.SEQUENCE(25,1,0,1),_xlpm.off,CEILING(_xlpm.s/2,1)*IF(ISEVEN(_xlpm.s),1,-1),_xlpm.k,_xlfn.VSTACK($O1336,VALUE($F1336)&amp;($H1336+_xlpm.off)),_xlpm.r,_xlfn.XLOOKUP(_xlpm.k,Table1[Column1],Table1[Column1],""),_xlpm.h,_xlfn._xlws.FILTER(_xlpm.r,_xlpm.r&lt;&gt;"",""),IFERROR(INDEX(_xlpm.h,1),""))</f>
        <v/>
      </c>
    </row>
    <row r="1337" spans="1:16" x14ac:dyDescent="0.2">
      <c r="A1337" s="117">
        <v>127</v>
      </c>
      <c r="B1337" s="117">
        <v>510024</v>
      </c>
      <c r="C1337" s="118" t="s">
        <v>20977</v>
      </c>
      <c r="D1337" s="118" t="s">
        <v>18508</v>
      </c>
      <c r="E1337" s="118" t="s">
        <v>20980</v>
      </c>
      <c r="F1337" s="118">
        <v>45175</v>
      </c>
      <c r="G1337" s="118" t="s">
        <v>21556</v>
      </c>
      <c r="H1337" s="121">
        <v>1744713</v>
      </c>
      <c r="I1337" s="120">
        <v>46206</v>
      </c>
      <c r="J1337" s="117"/>
      <c r="K1337" s="117"/>
      <c r="L1337" s="120">
        <v>46244</v>
      </c>
      <c r="M1337" s="118" t="s">
        <v>21500</v>
      </c>
      <c r="N1337" s="120">
        <v>46244</v>
      </c>
      <c r="O1337" s="124" t="str">
        <f t="shared" si="22"/>
        <v>45175-1744713</v>
      </c>
      <c r="P1337" t="str" cm="1">
        <f t="array" ref="P1337">_xlfn.LET(_xlpm.s,_xlfn.SEQUENCE(25,1,0,1),_xlpm.off,CEILING(_xlpm.s/2,1)*IF(ISEVEN(_xlpm.s),1,-1),_xlpm.k,_xlfn.VSTACK($O1337,VALUE($F1337)&amp;($H1337+_xlpm.off)),_xlpm.r,_xlfn.XLOOKUP(_xlpm.k,Table1[Column1],Table1[Column1],""),_xlpm.h,_xlfn._xlws.FILTER(_xlpm.r,_xlpm.r&lt;&gt;"",""),IFERROR(INDEX(_xlpm.h,1),""))</f>
        <v/>
      </c>
    </row>
    <row r="1338" spans="1:16" x14ac:dyDescent="0.2">
      <c r="A1338" s="117">
        <v>128</v>
      </c>
      <c r="B1338" s="117">
        <v>510024</v>
      </c>
      <c r="C1338" s="118" t="s">
        <v>20977</v>
      </c>
      <c r="D1338" s="118" t="s">
        <v>18508</v>
      </c>
      <c r="E1338" s="118" t="s">
        <v>20980</v>
      </c>
      <c r="F1338" s="118">
        <v>42585</v>
      </c>
      <c r="G1338" s="118" t="s">
        <v>21557</v>
      </c>
      <c r="H1338" s="121">
        <v>3507273</v>
      </c>
      <c r="I1338" s="120">
        <v>46195</v>
      </c>
      <c r="J1338" s="117"/>
      <c r="K1338" s="117"/>
      <c r="L1338" s="120">
        <v>46244</v>
      </c>
      <c r="M1338" s="118" t="s">
        <v>21500</v>
      </c>
      <c r="N1338" s="120">
        <v>46244</v>
      </c>
      <c r="O1338" s="124" t="str">
        <f t="shared" si="22"/>
        <v>42585-3507273</v>
      </c>
      <c r="P1338" t="str" cm="1">
        <f t="array" ref="P1338">_xlfn.LET(_xlpm.s,_xlfn.SEQUENCE(25,1,0,1),_xlpm.off,CEILING(_xlpm.s/2,1)*IF(ISEVEN(_xlpm.s),1,-1),_xlpm.k,_xlfn.VSTACK($O1338,VALUE($F1338)&amp;($H1338+_xlpm.off)),_xlpm.r,_xlfn.XLOOKUP(_xlpm.k,Table1[Column1],Table1[Column1],""),_xlpm.h,_xlfn._xlws.FILTER(_xlpm.r,_xlpm.r&lt;&gt;"",""),IFERROR(INDEX(_xlpm.h,1),""))</f>
        <v/>
      </c>
    </row>
    <row r="1339" spans="1:16" x14ac:dyDescent="0.2">
      <c r="A1339" s="117">
        <v>129</v>
      </c>
      <c r="B1339" s="117">
        <v>510025</v>
      </c>
      <c r="C1339" s="118" t="s">
        <v>20977</v>
      </c>
      <c r="D1339" s="118" t="s">
        <v>18508</v>
      </c>
      <c r="E1339" s="118" t="s">
        <v>20980</v>
      </c>
      <c r="F1339" s="118">
        <v>45176</v>
      </c>
      <c r="G1339" s="118" t="s">
        <v>21558</v>
      </c>
      <c r="H1339" s="121">
        <v>15375393</v>
      </c>
      <c r="I1339" s="120">
        <v>46204</v>
      </c>
      <c r="J1339" s="117"/>
      <c r="K1339" s="117"/>
      <c r="L1339" s="120">
        <v>46244</v>
      </c>
      <c r="M1339" s="118" t="s">
        <v>21500</v>
      </c>
      <c r="N1339" s="120">
        <v>46244</v>
      </c>
      <c r="O1339" s="124" t="str">
        <f t="shared" si="22"/>
        <v>45176-15375393</v>
      </c>
      <c r="P1339" t="str" cm="1">
        <f t="array" ref="P1339">_xlfn.LET(_xlpm.s,_xlfn.SEQUENCE(25,1,0,1),_xlpm.off,CEILING(_xlpm.s/2,1)*IF(ISEVEN(_xlpm.s),1,-1),_xlpm.k,_xlfn.VSTACK($O1339,VALUE($F1339)&amp;($H1339+_xlpm.off)),_xlpm.r,_xlfn.XLOOKUP(_xlpm.k,Table1[Column1],Table1[Column1],""),_xlpm.h,_xlfn._xlws.FILTER(_xlpm.r,_xlpm.r&lt;&gt;"",""),IFERROR(INDEX(_xlpm.h,1),""))</f>
        <v/>
      </c>
    </row>
    <row r="1340" spans="1:16" x14ac:dyDescent="0.2">
      <c r="A1340" s="117">
        <v>130</v>
      </c>
      <c r="B1340" s="117">
        <v>510025</v>
      </c>
      <c r="C1340" s="118" t="s">
        <v>20977</v>
      </c>
      <c r="D1340" s="118" t="s">
        <v>18508</v>
      </c>
      <c r="E1340" s="118" t="s">
        <v>20980</v>
      </c>
      <c r="F1340" s="118">
        <v>46492</v>
      </c>
      <c r="G1340" s="118" t="s">
        <v>21559</v>
      </c>
      <c r="H1340" s="121">
        <v>8582693</v>
      </c>
      <c r="I1340" s="120">
        <v>46207</v>
      </c>
      <c r="J1340" s="117"/>
      <c r="K1340" s="117"/>
      <c r="L1340" s="120">
        <v>46244</v>
      </c>
      <c r="M1340" s="118" t="s">
        <v>21500</v>
      </c>
      <c r="N1340" s="120">
        <v>46244</v>
      </c>
      <c r="O1340" s="124" t="str">
        <f t="shared" si="22"/>
        <v>46492-8582693</v>
      </c>
      <c r="P1340" t="str" cm="1">
        <f t="array" ref="P1340">_xlfn.LET(_xlpm.s,_xlfn.SEQUENCE(25,1,0,1),_xlpm.off,CEILING(_xlpm.s/2,1)*IF(ISEVEN(_xlpm.s),1,-1),_xlpm.k,_xlfn.VSTACK($O1340,VALUE($F1340)&amp;($H1340+_xlpm.off)),_xlpm.r,_xlfn.XLOOKUP(_xlpm.k,Table1[Column1],Table1[Column1],""),_xlpm.h,_xlfn._xlws.FILTER(_xlpm.r,_xlpm.r&lt;&gt;"",""),IFERROR(INDEX(_xlpm.h,1),""))</f>
        <v/>
      </c>
    </row>
    <row r="1341" spans="1:16" x14ac:dyDescent="0.2">
      <c r="A1341" s="117">
        <v>131</v>
      </c>
      <c r="B1341" s="117">
        <v>510025</v>
      </c>
      <c r="C1341" s="118" t="s">
        <v>20977</v>
      </c>
      <c r="D1341" s="118" t="s">
        <v>18508</v>
      </c>
      <c r="E1341" s="118" t="s">
        <v>20991</v>
      </c>
      <c r="F1341" s="118">
        <v>187</v>
      </c>
      <c r="G1341" s="118" t="s">
        <v>21560</v>
      </c>
      <c r="H1341" s="119">
        <v>-1204950</v>
      </c>
      <c r="I1341" s="120">
        <v>46230</v>
      </c>
      <c r="J1341" s="117"/>
      <c r="K1341" s="117"/>
      <c r="L1341" s="120">
        <v>46244</v>
      </c>
      <c r="M1341" s="118" t="s">
        <v>21500</v>
      </c>
      <c r="N1341" s="120">
        <v>46244</v>
      </c>
      <c r="O1341" s="124" t="str">
        <f t="shared" si="22"/>
        <v>1871204950</v>
      </c>
      <c r="P1341" t="str" cm="1">
        <f t="array" ref="P1341">_xlfn.LET(_xlpm.s,_xlfn.SEQUENCE(25,1,0,1),_xlpm.off,CEILING(_xlpm.s/2,1)*IF(ISEVEN(_xlpm.s),1,-1),_xlpm.k,_xlfn.VSTACK($O1341,VALUE($F1341)&amp;($H1341+_xlpm.off)),_xlpm.r,_xlfn.XLOOKUP(_xlpm.k,Table1[Column1],Table1[Column1],""),_xlpm.h,_xlfn._xlws.FILTER(_xlpm.r,_xlpm.r&lt;&gt;"",""),IFERROR(INDEX(_xlpm.h,1),""))</f>
        <v>187-1204950</v>
      </c>
    </row>
    <row r="1342" spans="1:16" x14ac:dyDescent="0.2">
      <c r="A1342" s="117">
        <v>132</v>
      </c>
      <c r="B1342" s="117">
        <v>510026</v>
      </c>
      <c r="C1342" s="118" t="s">
        <v>20977</v>
      </c>
      <c r="D1342" s="118" t="s">
        <v>18508</v>
      </c>
      <c r="E1342" s="118" t="s">
        <v>20980</v>
      </c>
      <c r="F1342" s="118">
        <v>44561</v>
      </c>
      <c r="G1342" s="118" t="s">
        <v>21561</v>
      </c>
      <c r="H1342" s="121">
        <v>1266300</v>
      </c>
      <c r="I1342" s="120">
        <v>46198</v>
      </c>
      <c r="J1342" s="117"/>
      <c r="K1342" s="117"/>
      <c r="L1342" s="120">
        <v>46244</v>
      </c>
      <c r="M1342" s="118" t="s">
        <v>21500</v>
      </c>
      <c r="N1342" s="120">
        <v>46244</v>
      </c>
      <c r="O1342" s="124" t="str">
        <f t="shared" si="22"/>
        <v>44561-1266300</v>
      </c>
      <c r="P1342" t="str" cm="1">
        <f t="array" ref="P1342">_xlfn.LET(_xlpm.s,_xlfn.SEQUENCE(25,1,0,1),_xlpm.off,CEILING(_xlpm.s/2,1)*IF(ISEVEN(_xlpm.s),1,-1),_xlpm.k,_xlfn.VSTACK($O1342,VALUE($F1342)&amp;($H1342+_xlpm.off)),_xlpm.r,_xlfn.XLOOKUP(_xlpm.k,Table1[Column1],Table1[Column1],""),_xlpm.h,_xlfn._xlws.FILTER(_xlpm.r,_xlpm.r&lt;&gt;"",""),IFERROR(INDEX(_xlpm.h,1),""))</f>
        <v/>
      </c>
    </row>
    <row r="1343" spans="1:16" x14ac:dyDescent="0.2">
      <c r="A1343" s="117">
        <v>133</v>
      </c>
      <c r="B1343" s="117">
        <v>510026</v>
      </c>
      <c r="C1343" s="118" t="s">
        <v>20977</v>
      </c>
      <c r="D1343" s="118" t="s">
        <v>18508</v>
      </c>
      <c r="E1343" s="118" t="s">
        <v>20980</v>
      </c>
      <c r="F1343" s="118">
        <v>44524</v>
      </c>
      <c r="G1343" s="118" t="s">
        <v>21562</v>
      </c>
      <c r="H1343" s="121">
        <v>3598506</v>
      </c>
      <c r="I1343" s="120">
        <v>46195</v>
      </c>
      <c r="J1343" s="117"/>
      <c r="K1343" s="117"/>
      <c r="L1343" s="120">
        <v>46244</v>
      </c>
      <c r="M1343" s="118" t="s">
        <v>21500</v>
      </c>
      <c r="N1343" s="120">
        <v>46244</v>
      </c>
      <c r="O1343" s="124" t="str">
        <f t="shared" si="22"/>
        <v>44524-3598506</v>
      </c>
      <c r="P1343" t="str" cm="1">
        <f t="array" ref="P1343">_xlfn.LET(_xlpm.s,_xlfn.SEQUENCE(25,1,0,1),_xlpm.off,CEILING(_xlpm.s/2,1)*IF(ISEVEN(_xlpm.s),1,-1),_xlpm.k,_xlfn.VSTACK($O1343,VALUE($F1343)&amp;($H1343+_xlpm.off)),_xlpm.r,_xlfn.XLOOKUP(_xlpm.k,Table1[Column1],Table1[Column1],""),_xlpm.h,_xlfn._xlws.FILTER(_xlpm.r,_xlpm.r&lt;&gt;"",""),IFERROR(INDEX(_xlpm.h,1),""))</f>
        <v/>
      </c>
    </row>
    <row r="1344" spans="1:16" x14ac:dyDescent="0.2">
      <c r="A1344" s="117">
        <v>134</v>
      </c>
      <c r="B1344" s="117">
        <v>510026</v>
      </c>
      <c r="C1344" s="118" t="s">
        <v>20977</v>
      </c>
      <c r="D1344" s="118" t="s">
        <v>18508</v>
      </c>
      <c r="E1344" s="118" t="s">
        <v>20980</v>
      </c>
      <c r="F1344" s="118">
        <v>44183</v>
      </c>
      <c r="G1344" s="118" t="s">
        <v>21563</v>
      </c>
      <c r="H1344" s="121">
        <v>2216552</v>
      </c>
      <c r="I1344" s="120">
        <v>46195</v>
      </c>
      <c r="J1344" s="117"/>
      <c r="K1344" s="117"/>
      <c r="L1344" s="120">
        <v>46244</v>
      </c>
      <c r="M1344" s="118" t="s">
        <v>21500</v>
      </c>
      <c r="N1344" s="120">
        <v>46244</v>
      </c>
      <c r="O1344" s="124" t="str">
        <f t="shared" si="22"/>
        <v>44183-2216552</v>
      </c>
      <c r="P1344" t="str" cm="1">
        <f t="array" ref="P1344">_xlfn.LET(_xlpm.s,_xlfn.SEQUENCE(25,1,0,1),_xlpm.off,CEILING(_xlpm.s/2,1)*IF(ISEVEN(_xlpm.s),1,-1),_xlpm.k,_xlfn.VSTACK($O1344,VALUE($F1344)&amp;($H1344+_xlpm.off)),_xlpm.r,_xlfn.XLOOKUP(_xlpm.k,Table1[Column1],Table1[Column1],""),_xlpm.h,_xlfn._xlws.FILTER(_xlpm.r,_xlpm.r&lt;&gt;"",""),IFERROR(INDEX(_xlpm.h,1),""))</f>
        <v/>
      </c>
    </row>
    <row r="1345" spans="1:16" x14ac:dyDescent="0.2">
      <c r="A1345" s="117">
        <v>135</v>
      </c>
      <c r="B1345" s="117">
        <v>510026</v>
      </c>
      <c r="C1345" s="118" t="s">
        <v>20977</v>
      </c>
      <c r="D1345" s="118" t="s">
        <v>18508</v>
      </c>
      <c r="E1345" s="118" t="s">
        <v>20980</v>
      </c>
      <c r="F1345" s="118">
        <v>46632</v>
      </c>
      <c r="G1345" s="118" t="s">
        <v>21564</v>
      </c>
      <c r="H1345" s="121">
        <v>5730251</v>
      </c>
      <c r="I1345" s="120">
        <v>46202</v>
      </c>
      <c r="J1345" s="117"/>
      <c r="K1345" s="117"/>
      <c r="L1345" s="120">
        <v>46244</v>
      </c>
      <c r="M1345" s="118" t="s">
        <v>21500</v>
      </c>
      <c r="N1345" s="120">
        <v>46244</v>
      </c>
      <c r="O1345" s="124" t="str">
        <f t="shared" ref="O1345:O1408" si="23">VALUE(F1345)&amp;-H1345</f>
        <v>46632-5730251</v>
      </c>
      <c r="P1345" t="str" cm="1">
        <f t="array" ref="P1345">_xlfn.LET(_xlpm.s,_xlfn.SEQUENCE(25,1,0,1),_xlpm.off,CEILING(_xlpm.s/2,1)*IF(ISEVEN(_xlpm.s),1,-1),_xlpm.k,_xlfn.VSTACK($O1345,VALUE($F1345)&amp;($H1345+_xlpm.off)),_xlpm.r,_xlfn.XLOOKUP(_xlpm.k,Table1[Column1],Table1[Column1],""),_xlpm.h,_xlfn._xlws.FILTER(_xlpm.r,_xlpm.r&lt;&gt;"",""),IFERROR(INDEX(_xlpm.h,1),""))</f>
        <v/>
      </c>
    </row>
    <row r="1346" spans="1:16" x14ac:dyDescent="0.2">
      <c r="A1346" s="117">
        <v>136</v>
      </c>
      <c r="B1346" s="117">
        <v>510027</v>
      </c>
      <c r="C1346" s="118" t="s">
        <v>20977</v>
      </c>
      <c r="D1346" s="118" t="s">
        <v>18508</v>
      </c>
      <c r="E1346" s="118" t="s">
        <v>20980</v>
      </c>
      <c r="F1346" s="118">
        <v>46491</v>
      </c>
      <c r="G1346" s="118" t="s">
        <v>21565</v>
      </c>
      <c r="H1346" s="121">
        <v>2852996</v>
      </c>
      <c r="I1346" s="120">
        <v>46207</v>
      </c>
      <c r="J1346" s="117"/>
      <c r="K1346" s="117"/>
      <c r="L1346" s="120">
        <v>46244</v>
      </c>
      <c r="M1346" s="118" t="s">
        <v>21500</v>
      </c>
      <c r="N1346" s="120">
        <v>46244</v>
      </c>
      <c r="O1346" s="124" t="str">
        <f t="shared" si="23"/>
        <v>46491-2852996</v>
      </c>
      <c r="P1346" t="str" cm="1">
        <f t="array" ref="P1346">_xlfn.LET(_xlpm.s,_xlfn.SEQUENCE(25,1,0,1),_xlpm.off,CEILING(_xlpm.s/2,1)*IF(ISEVEN(_xlpm.s),1,-1),_xlpm.k,_xlfn.VSTACK($O1346,VALUE($F1346)&amp;($H1346+_xlpm.off)),_xlpm.r,_xlfn.XLOOKUP(_xlpm.k,Table1[Column1],Table1[Column1],""),_xlpm.h,_xlfn._xlws.FILTER(_xlpm.r,_xlpm.r&lt;&gt;"",""),IFERROR(INDEX(_xlpm.h,1),""))</f>
        <v/>
      </c>
    </row>
    <row r="1347" spans="1:16" x14ac:dyDescent="0.2">
      <c r="A1347" s="117">
        <v>137</v>
      </c>
      <c r="B1347" s="117">
        <v>510027</v>
      </c>
      <c r="C1347" s="118" t="s">
        <v>20977</v>
      </c>
      <c r="D1347" s="118" t="s">
        <v>18508</v>
      </c>
      <c r="E1347" s="118" t="s">
        <v>20980</v>
      </c>
      <c r="F1347" s="118">
        <v>44158</v>
      </c>
      <c r="G1347" s="118" t="s">
        <v>21566</v>
      </c>
      <c r="H1347" s="121">
        <v>4069467</v>
      </c>
      <c r="I1347" s="120">
        <v>46196</v>
      </c>
      <c r="J1347" s="117"/>
      <c r="K1347" s="117"/>
      <c r="L1347" s="120">
        <v>46244</v>
      </c>
      <c r="M1347" s="118" t="s">
        <v>21500</v>
      </c>
      <c r="N1347" s="120">
        <v>46244</v>
      </c>
      <c r="O1347" s="124" t="str">
        <f t="shared" si="23"/>
        <v>44158-4069467</v>
      </c>
      <c r="P1347" t="str" cm="1">
        <f t="array" ref="P1347">_xlfn.LET(_xlpm.s,_xlfn.SEQUENCE(25,1,0,1),_xlpm.off,CEILING(_xlpm.s/2,1)*IF(ISEVEN(_xlpm.s),1,-1),_xlpm.k,_xlfn.VSTACK($O1347,VALUE($F1347)&amp;($H1347+_xlpm.off)),_xlpm.r,_xlfn.XLOOKUP(_xlpm.k,Table1[Column1],Table1[Column1],""),_xlpm.h,_xlfn._xlws.FILTER(_xlpm.r,_xlpm.r&lt;&gt;"",""),IFERROR(INDEX(_xlpm.h,1),""))</f>
        <v/>
      </c>
    </row>
    <row r="1348" spans="1:16" x14ac:dyDescent="0.2">
      <c r="A1348" s="117">
        <v>138</v>
      </c>
      <c r="B1348" s="117">
        <v>510028</v>
      </c>
      <c r="C1348" s="118" t="s">
        <v>20977</v>
      </c>
      <c r="D1348" s="118" t="s">
        <v>18508</v>
      </c>
      <c r="E1348" s="118" t="s">
        <v>20980</v>
      </c>
      <c r="F1348" s="118">
        <v>44157</v>
      </c>
      <c r="G1348" s="118" t="s">
        <v>21567</v>
      </c>
      <c r="H1348" s="121">
        <v>1784363</v>
      </c>
      <c r="I1348" s="120">
        <v>46196</v>
      </c>
      <c r="J1348" s="117"/>
      <c r="K1348" s="117"/>
      <c r="L1348" s="120">
        <v>46244</v>
      </c>
      <c r="M1348" s="118" t="s">
        <v>21500</v>
      </c>
      <c r="N1348" s="120">
        <v>46244</v>
      </c>
      <c r="O1348" s="124" t="str">
        <f t="shared" si="23"/>
        <v>44157-1784363</v>
      </c>
      <c r="P1348" t="str" cm="1">
        <f t="array" ref="P1348">_xlfn.LET(_xlpm.s,_xlfn.SEQUENCE(25,1,0,1),_xlpm.off,CEILING(_xlpm.s/2,1)*IF(ISEVEN(_xlpm.s),1,-1),_xlpm.k,_xlfn.VSTACK($O1348,VALUE($F1348)&amp;($H1348+_xlpm.off)),_xlpm.r,_xlfn.XLOOKUP(_xlpm.k,Table1[Column1],Table1[Column1],""),_xlpm.h,_xlfn._xlws.FILTER(_xlpm.r,_xlpm.r&lt;&gt;"",""),IFERROR(INDEX(_xlpm.h,1),""))</f>
        <v/>
      </c>
    </row>
    <row r="1349" spans="1:16" x14ac:dyDescent="0.2">
      <c r="A1349" s="117">
        <v>139</v>
      </c>
      <c r="B1349" s="117">
        <v>510029</v>
      </c>
      <c r="C1349" s="118" t="s">
        <v>20977</v>
      </c>
      <c r="D1349" s="118" t="s">
        <v>18508</v>
      </c>
      <c r="E1349" s="118" t="s">
        <v>20995</v>
      </c>
      <c r="F1349" s="118">
        <v>79</v>
      </c>
      <c r="G1349" s="118" t="s">
        <v>21568</v>
      </c>
      <c r="H1349" s="119">
        <v>-2534153</v>
      </c>
      <c r="I1349" s="120">
        <v>46230</v>
      </c>
      <c r="J1349" s="117"/>
      <c r="K1349" s="117"/>
      <c r="L1349" s="120">
        <v>46244</v>
      </c>
      <c r="M1349" s="118" t="s">
        <v>21500</v>
      </c>
      <c r="N1349" s="120">
        <v>46244</v>
      </c>
      <c r="O1349" s="124" t="str">
        <f t="shared" si="23"/>
        <v>792534153</v>
      </c>
      <c r="P1349" t="str" cm="1">
        <f t="array" ref="P1349">_xlfn.LET(_xlpm.s,_xlfn.SEQUENCE(25,1,0,1),_xlpm.off,CEILING(_xlpm.s/2,1)*IF(ISEVEN(_xlpm.s),1,-1),_xlpm.k,_xlfn.VSTACK($O1349,VALUE($F1349)&amp;($H1349+_xlpm.off)),_xlpm.r,_xlfn.XLOOKUP(_xlpm.k,Table1[Column1],Table1[Column1],""),_xlpm.h,_xlfn._xlws.FILTER(_xlpm.r,_xlpm.r&lt;&gt;"",""),IFERROR(INDEX(_xlpm.h,1),""))</f>
        <v>79-2534153</v>
      </c>
    </row>
    <row r="1350" spans="1:16" x14ac:dyDescent="0.2">
      <c r="A1350" s="117">
        <v>140</v>
      </c>
      <c r="B1350" s="117">
        <v>520090</v>
      </c>
      <c r="C1350" s="118" t="s">
        <v>20977</v>
      </c>
      <c r="D1350" s="118" t="s">
        <v>18508</v>
      </c>
      <c r="E1350" s="118" t="s">
        <v>20980</v>
      </c>
      <c r="F1350" s="118">
        <v>46635</v>
      </c>
      <c r="G1350" s="118" t="s">
        <v>21569</v>
      </c>
      <c r="H1350" s="121">
        <v>769500</v>
      </c>
      <c r="I1350" s="120">
        <v>46203</v>
      </c>
      <c r="J1350" s="117"/>
      <c r="K1350" s="117"/>
      <c r="L1350" s="120">
        <v>46244</v>
      </c>
      <c r="M1350" s="118" t="s">
        <v>21500</v>
      </c>
      <c r="N1350" s="120">
        <v>46244</v>
      </c>
      <c r="O1350" s="124" t="str">
        <f t="shared" si="23"/>
        <v>46635-769500</v>
      </c>
      <c r="P1350" t="str" cm="1">
        <f t="array" ref="P1350">_xlfn.LET(_xlpm.s,_xlfn.SEQUENCE(25,1,0,1),_xlpm.off,CEILING(_xlpm.s/2,1)*IF(ISEVEN(_xlpm.s),1,-1),_xlpm.k,_xlfn.VSTACK($O1350,VALUE($F1350)&amp;($H1350+_xlpm.off)),_xlpm.r,_xlfn.XLOOKUP(_xlpm.k,Table1[Column1],Table1[Column1],""),_xlpm.h,_xlfn._xlws.FILTER(_xlpm.r,_xlpm.r&lt;&gt;"",""),IFERROR(INDEX(_xlpm.h,1),""))</f>
        <v/>
      </c>
    </row>
    <row r="1351" spans="1:16" x14ac:dyDescent="0.2">
      <c r="A1351" s="117">
        <v>141</v>
      </c>
      <c r="B1351" s="117">
        <v>570010</v>
      </c>
      <c r="C1351" s="118" t="s">
        <v>20977</v>
      </c>
      <c r="D1351" s="118" t="s">
        <v>18508</v>
      </c>
      <c r="E1351" s="118" t="s">
        <v>20980</v>
      </c>
      <c r="F1351" s="118">
        <v>44156</v>
      </c>
      <c r="G1351" s="118" t="s">
        <v>21570</v>
      </c>
      <c r="H1351" s="121">
        <v>2216552</v>
      </c>
      <c r="I1351" s="120">
        <v>46197</v>
      </c>
      <c r="J1351" s="117"/>
      <c r="K1351" s="117"/>
      <c r="L1351" s="120">
        <v>46244</v>
      </c>
      <c r="M1351" s="118" t="s">
        <v>21500</v>
      </c>
      <c r="N1351" s="120">
        <v>46244</v>
      </c>
      <c r="O1351" s="124" t="str">
        <f t="shared" si="23"/>
        <v>44156-2216552</v>
      </c>
      <c r="P1351" t="str" cm="1">
        <f t="array" ref="P1351">_xlfn.LET(_xlpm.s,_xlfn.SEQUENCE(25,1,0,1),_xlpm.off,CEILING(_xlpm.s/2,1)*IF(ISEVEN(_xlpm.s),1,-1),_xlpm.k,_xlfn.VSTACK($O1351,VALUE($F1351)&amp;($H1351+_xlpm.off)),_xlpm.r,_xlfn.XLOOKUP(_xlpm.k,Table1[Column1],Table1[Column1],""),_xlpm.h,_xlfn._xlws.FILTER(_xlpm.r,_xlpm.r&lt;&gt;"",""),IFERROR(INDEX(_xlpm.h,1),""))</f>
        <v/>
      </c>
    </row>
    <row r="1352" spans="1:16" x14ac:dyDescent="0.2">
      <c r="A1352" s="143"/>
      <c r="B1352" s="151">
        <v>510010</v>
      </c>
      <c r="C1352" s="141" t="s">
        <v>20977</v>
      </c>
      <c r="D1352" s="143" t="s">
        <v>18508</v>
      </c>
      <c r="E1352" s="144" t="s">
        <v>20980</v>
      </c>
      <c r="F1352" s="143">
        <v>45171</v>
      </c>
      <c r="G1352" s="143" t="s">
        <v>21499</v>
      </c>
      <c r="H1352" s="145">
        <v>7795454</v>
      </c>
      <c r="I1352" s="146">
        <v>46200</v>
      </c>
      <c r="J1352" s="143"/>
      <c r="K1352" s="143"/>
      <c r="L1352" s="146">
        <v>46244</v>
      </c>
      <c r="M1352" s="143"/>
      <c r="N1352" s="146">
        <v>46244</v>
      </c>
      <c r="O1352" s="142" t="str">
        <f t="shared" si="23"/>
        <v>45171-7795454</v>
      </c>
      <c r="P1352" t="str" cm="1">
        <f t="array" ref="P1352">_xlfn.LET(_xlpm.s,_xlfn.SEQUENCE(25,1,0,1),_xlpm.off,CEILING(_xlpm.s/2,1)*IF(ISEVEN(_xlpm.s),1,-1),_xlpm.k,_xlfn.VSTACK($O1352,VALUE($F1352)&amp;($H1352+_xlpm.off)),_xlpm.r,_xlfn.XLOOKUP(_xlpm.k,Table1[Column1],Table1[Column1],""),_xlpm.h,_xlfn._xlws.FILTER(_xlpm.r,_xlpm.r&lt;&gt;"",""),IFERROR(INDEX(_xlpm.h,1),""))</f>
        <v/>
      </c>
    </row>
    <row r="1353" spans="1:16" x14ac:dyDescent="0.2">
      <c r="A1353" s="143"/>
      <c r="B1353" s="151">
        <v>510010</v>
      </c>
      <c r="C1353" s="141" t="s">
        <v>20977</v>
      </c>
      <c r="D1353" s="143" t="s">
        <v>18508</v>
      </c>
      <c r="E1353" s="144" t="s">
        <v>20980</v>
      </c>
      <c r="F1353" s="143">
        <v>46501</v>
      </c>
      <c r="G1353" s="143" t="s">
        <v>21501</v>
      </c>
      <c r="H1353" s="145">
        <v>6380060</v>
      </c>
      <c r="I1353" s="146">
        <v>46206</v>
      </c>
      <c r="J1353" s="143"/>
      <c r="K1353" s="143"/>
      <c r="L1353" s="146">
        <v>46244</v>
      </c>
      <c r="M1353" s="143"/>
      <c r="N1353" s="146">
        <v>46244</v>
      </c>
      <c r="O1353" s="142" t="str">
        <f t="shared" si="23"/>
        <v>46501-6380060</v>
      </c>
      <c r="P1353" t="str" cm="1">
        <f t="array" ref="P1353">_xlfn.LET(_xlpm.s,_xlfn.SEQUENCE(25,1,0,1),_xlpm.off,CEILING(_xlpm.s/2,1)*IF(ISEVEN(_xlpm.s),1,-1),_xlpm.k,_xlfn.VSTACK($O1353,VALUE($F1353)&amp;($H1353+_xlpm.off)),_xlpm.r,_xlfn.XLOOKUP(_xlpm.k,Table1[Column1],Table1[Column1],""),_xlpm.h,_xlfn._xlws.FILTER(_xlpm.r,_xlpm.r&lt;&gt;"",""),IFERROR(INDEX(_xlpm.h,1),""))</f>
        <v/>
      </c>
    </row>
    <row r="1354" spans="1:16" x14ac:dyDescent="0.2">
      <c r="A1354" s="143"/>
      <c r="B1354" s="151">
        <v>510010</v>
      </c>
      <c r="C1354" s="141" t="s">
        <v>20977</v>
      </c>
      <c r="D1354" s="143" t="s">
        <v>18508</v>
      </c>
      <c r="E1354" s="144" t="s">
        <v>20980</v>
      </c>
      <c r="F1354" s="143">
        <v>46502</v>
      </c>
      <c r="G1354" s="143" t="s">
        <v>21502</v>
      </c>
      <c r="H1354" s="145">
        <v>4458092</v>
      </c>
      <c r="I1354" s="146">
        <v>46206</v>
      </c>
      <c r="J1354" s="143"/>
      <c r="K1354" s="143"/>
      <c r="L1354" s="146">
        <v>46244</v>
      </c>
      <c r="M1354" s="143"/>
      <c r="N1354" s="146">
        <v>46244</v>
      </c>
      <c r="O1354" s="142" t="str">
        <f t="shared" si="23"/>
        <v>46502-4458092</v>
      </c>
      <c r="P1354" t="str" cm="1">
        <f t="array" ref="P1354">_xlfn.LET(_xlpm.s,_xlfn.SEQUENCE(25,1,0,1),_xlpm.off,CEILING(_xlpm.s/2,1)*IF(ISEVEN(_xlpm.s),1,-1),_xlpm.k,_xlfn.VSTACK($O1354,VALUE($F1354)&amp;($H1354+_xlpm.off)),_xlpm.r,_xlfn.XLOOKUP(_xlpm.k,Table1[Column1],Table1[Column1],""),_xlpm.h,_xlfn._xlws.FILTER(_xlpm.r,_xlpm.r&lt;&gt;"",""),IFERROR(INDEX(_xlpm.h,1),""))</f>
        <v/>
      </c>
    </row>
    <row r="1355" spans="1:16" x14ac:dyDescent="0.2">
      <c r="A1355" s="143"/>
      <c r="B1355" s="151">
        <v>510010</v>
      </c>
      <c r="C1355" s="141" t="s">
        <v>20977</v>
      </c>
      <c r="D1355" s="143" t="s">
        <v>18508</v>
      </c>
      <c r="E1355" s="144" t="s">
        <v>20980</v>
      </c>
      <c r="F1355" s="143">
        <v>45155</v>
      </c>
      <c r="G1355" s="143" t="s">
        <v>21503</v>
      </c>
      <c r="H1355" s="145">
        <v>6832107</v>
      </c>
      <c r="I1355" s="146">
        <v>46200</v>
      </c>
      <c r="J1355" s="143"/>
      <c r="K1355" s="143"/>
      <c r="L1355" s="146">
        <v>46244</v>
      </c>
      <c r="M1355" s="143"/>
      <c r="N1355" s="146">
        <v>46244</v>
      </c>
      <c r="O1355" s="142" t="str">
        <f t="shared" si="23"/>
        <v>45155-6832107</v>
      </c>
      <c r="P1355" t="str" cm="1">
        <f t="array" ref="P1355">_xlfn.LET(_xlpm.s,_xlfn.SEQUENCE(25,1,0,1),_xlpm.off,CEILING(_xlpm.s/2,1)*IF(ISEVEN(_xlpm.s),1,-1),_xlpm.k,_xlfn.VSTACK($O1355,VALUE($F1355)&amp;($H1355+_xlpm.off)),_xlpm.r,_xlfn.XLOOKUP(_xlpm.k,Table1[Column1],Table1[Column1],""),_xlpm.h,_xlfn._xlws.FILTER(_xlpm.r,_xlpm.r&lt;&gt;"",""),IFERROR(INDEX(_xlpm.h,1),""))</f>
        <v/>
      </c>
    </row>
    <row r="1356" spans="1:16" x14ac:dyDescent="0.2">
      <c r="A1356" s="143"/>
      <c r="B1356" s="151">
        <v>510011</v>
      </c>
      <c r="C1356" s="141" t="s">
        <v>20977</v>
      </c>
      <c r="D1356" s="143" t="s">
        <v>18508</v>
      </c>
      <c r="E1356" s="144" t="s">
        <v>20980</v>
      </c>
      <c r="F1356" s="143">
        <v>44165</v>
      </c>
      <c r="G1356" s="143" t="s">
        <v>21504</v>
      </c>
      <c r="H1356" s="145">
        <v>3507273</v>
      </c>
      <c r="I1356" s="146">
        <v>46197</v>
      </c>
      <c r="J1356" s="143"/>
      <c r="K1356" s="143"/>
      <c r="L1356" s="146">
        <v>46244</v>
      </c>
      <c r="M1356" s="143"/>
      <c r="N1356" s="146">
        <v>46244</v>
      </c>
      <c r="O1356" s="142" t="str">
        <f t="shared" si="23"/>
        <v>44165-3507273</v>
      </c>
      <c r="P1356" t="str" cm="1">
        <f t="array" ref="P1356">_xlfn.LET(_xlpm.s,_xlfn.SEQUENCE(25,1,0,1),_xlpm.off,CEILING(_xlpm.s/2,1)*IF(ISEVEN(_xlpm.s),1,-1),_xlpm.k,_xlfn.VSTACK($O1356,VALUE($F1356)&amp;($H1356+_xlpm.off)),_xlpm.r,_xlfn.XLOOKUP(_xlpm.k,Table1[Column1],Table1[Column1],""),_xlpm.h,_xlfn._xlws.FILTER(_xlpm.r,_xlpm.r&lt;&gt;"",""),IFERROR(INDEX(_xlpm.h,1),""))</f>
        <v/>
      </c>
    </row>
    <row r="1357" spans="1:16" x14ac:dyDescent="0.2">
      <c r="A1357" s="143"/>
      <c r="B1357" s="151">
        <v>510011</v>
      </c>
      <c r="C1357" s="141" t="s">
        <v>20977</v>
      </c>
      <c r="D1357" s="143" t="s">
        <v>18508</v>
      </c>
      <c r="E1357" s="144" t="s">
        <v>21106</v>
      </c>
      <c r="F1357" s="143">
        <v>646</v>
      </c>
      <c r="G1357" s="143" t="s">
        <v>21505</v>
      </c>
      <c r="H1357" s="147">
        <v>-866827</v>
      </c>
      <c r="I1357" s="146">
        <v>46221</v>
      </c>
      <c r="J1357" s="143"/>
      <c r="K1357" s="143"/>
      <c r="L1357" s="146">
        <v>46244</v>
      </c>
      <c r="M1357" s="143"/>
      <c r="N1357" s="146">
        <v>46244</v>
      </c>
      <c r="O1357" s="142" t="str">
        <f t="shared" si="23"/>
        <v>646866827</v>
      </c>
      <c r="P1357" t="str" cm="1">
        <f t="array" ref="P1357">_xlfn.LET(_xlpm.s,_xlfn.SEQUENCE(25,1,0,1),_xlpm.off,CEILING(_xlpm.s/2,1)*IF(ISEVEN(_xlpm.s),1,-1),_xlpm.k,_xlfn.VSTACK($O1357,VALUE($F1357)&amp;($H1357+_xlpm.off)),_xlpm.r,_xlfn.XLOOKUP(_xlpm.k,Table1[Column1],Table1[Column1],""),_xlpm.h,_xlfn._xlws.FILTER(_xlpm.r,_xlpm.r&lt;&gt;"",""),IFERROR(INDEX(_xlpm.h,1),""))</f>
        <v>646-866827</v>
      </c>
    </row>
    <row r="1358" spans="1:16" x14ac:dyDescent="0.2">
      <c r="A1358" s="143"/>
      <c r="B1358" s="151">
        <v>510011</v>
      </c>
      <c r="C1358" s="141" t="s">
        <v>20977</v>
      </c>
      <c r="D1358" s="143" t="s">
        <v>18508</v>
      </c>
      <c r="E1358" s="144" t="s">
        <v>20980</v>
      </c>
      <c r="F1358" s="143">
        <v>44164</v>
      </c>
      <c r="G1358" s="143" t="s">
        <v>21506</v>
      </c>
      <c r="H1358" s="148">
        <v>6267267</v>
      </c>
      <c r="I1358" s="146">
        <v>46197</v>
      </c>
      <c r="J1358" s="143"/>
      <c r="K1358" s="143"/>
      <c r="L1358" s="146">
        <v>46244</v>
      </c>
      <c r="M1358" s="143"/>
      <c r="N1358" s="146">
        <v>46244</v>
      </c>
      <c r="O1358" s="142" t="str">
        <f t="shared" si="23"/>
        <v>44164-6267267</v>
      </c>
      <c r="P1358" t="str" cm="1">
        <f t="array" ref="P1358">_xlfn.LET(_xlpm.s,_xlfn.SEQUENCE(25,1,0,1),_xlpm.off,CEILING(_xlpm.s/2,1)*IF(ISEVEN(_xlpm.s),1,-1),_xlpm.k,_xlfn.VSTACK($O1358,VALUE($F1358)&amp;($H1358+_xlpm.off)),_xlpm.r,_xlfn.XLOOKUP(_xlpm.k,Table1[Column1],Table1[Column1],""),_xlpm.h,_xlfn._xlws.FILTER(_xlpm.r,_xlpm.r&lt;&gt;"",""),IFERROR(INDEX(_xlpm.h,1),""))</f>
        <v/>
      </c>
    </row>
    <row r="1359" spans="1:16" x14ac:dyDescent="0.2">
      <c r="A1359" s="143"/>
      <c r="B1359" s="151">
        <v>510012</v>
      </c>
      <c r="C1359" s="141" t="s">
        <v>20977</v>
      </c>
      <c r="D1359" s="143" t="s">
        <v>18508</v>
      </c>
      <c r="E1359" s="144" t="s">
        <v>22033</v>
      </c>
      <c r="F1359" s="143">
        <v>556</v>
      </c>
      <c r="G1359" s="143" t="s">
        <v>21507</v>
      </c>
      <c r="H1359" s="147">
        <v>-3952488</v>
      </c>
      <c r="I1359" s="146">
        <v>46224</v>
      </c>
      <c r="J1359" s="143"/>
      <c r="K1359" s="143"/>
      <c r="L1359" s="146">
        <v>46244</v>
      </c>
      <c r="M1359" s="143"/>
      <c r="N1359" s="146">
        <v>46244</v>
      </c>
      <c r="O1359" s="142" t="str">
        <f t="shared" si="23"/>
        <v>5563952488</v>
      </c>
      <c r="P1359" t="str" cm="1">
        <f t="array" ref="P1359">_xlfn.LET(_xlpm.s,_xlfn.SEQUENCE(25,1,0,1),_xlpm.off,CEILING(_xlpm.s/2,1)*IF(ISEVEN(_xlpm.s),1,-1),_xlpm.k,_xlfn.VSTACK($O1359,VALUE($F1359)&amp;($H1359+_xlpm.off)),_xlpm.r,_xlfn.XLOOKUP(_xlpm.k,Table1[Column1],Table1[Column1],""),_xlpm.h,_xlfn._xlws.FILTER(_xlpm.r,_xlpm.r&lt;&gt;"",""),IFERROR(INDEX(_xlpm.h,1),""))</f>
        <v>556-3952488</v>
      </c>
    </row>
    <row r="1360" spans="1:16" x14ac:dyDescent="0.2">
      <c r="A1360" s="143"/>
      <c r="B1360" s="151">
        <v>510013</v>
      </c>
      <c r="C1360" s="141" t="s">
        <v>20977</v>
      </c>
      <c r="D1360" s="143" t="s">
        <v>18508</v>
      </c>
      <c r="E1360" s="144" t="s">
        <v>20980</v>
      </c>
      <c r="F1360" s="143">
        <v>46634</v>
      </c>
      <c r="G1360" s="143" t="s">
        <v>21508</v>
      </c>
      <c r="H1360" s="145">
        <v>4470849</v>
      </c>
      <c r="I1360" s="146">
        <v>46203</v>
      </c>
      <c r="J1360" s="143"/>
      <c r="K1360" s="143"/>
      <c r="L1360" s="146">
        <v>46244</v>
      </c>
      <c r="M1360" s="143"/>
      <c r="N1360" s="146">
        <v>46244</v>
      </c>
      <c r="O1360" s="142" t="str">
        <f t="shared" si="23"/>
        <v>46634-4470849</v>
      </c>
      <c r="P1360" t="str" cm="1">
        <f t="array" ref="P1360">_xlfn.LET(_xlpm.s,_xlfn.SEQUENCE(25,1,0,1),_xlpm.off,CEILING(_xlpm.s/2,1)*IF(ISEVEN(_xlpm.s),1,-1),_xlpm.k,_xlfn.VSTACK($O1360,VALUE($F1360)&amp;($H1360+_xlpm.off)),_xlpm.r,_xlfn.XLOOKUP(_xlpm.k,Table1[Column1],Table1[Column1],""),_xlpm.h,_xlfn._xlws.FILTER(_xlpm.r,_xlpm.r&lt;&gt;"",""),IFERROR(INDEX(_xlpm.h,1),""))</f>
        <v/>
      </c>
    </row>
    <row r="1361" spans="1:16" x14ac:dyDescent="0.2">
      <c r="A1361" s="143"/>
      <c r="B1361" s="151">
        <v>510013</v>
      </c>
      <c r="C1361" s="141" t="s">
        <v>20977</v>
      </c>
      <c r="D1361" s="143" t="s">
        <v>18508</v>
      </c>
      <c r="E1361" s="144" t="s">
        <v>20980</v>
      </c>
      <c r="F1361" s="143">
        <v>46633</v>
      </c>
      <c r="G1361" s="143" t="s">
        <v>21509</v>
      </c>
      <c r="H1361" s="149">
        <v>1108269</v>
      </c>
      <c r="I1361" s="146">
        <v>46203</v>
      </c>
      <c r="J1361" s="143"/>
      <c r="K1361" s="143"/>
      <c r="L1361" s="146">
        <v>46244</v>
      </c>
      <c r="M1361" s="143"/>
      <c r="N1361" s="146">
        <v>46244</v>
      </c>
      <c r="O1361" s="142" t="str">
        <f t="shared" si="23"/>
        <v>46633-1108269</v>
      </c>
      <c r="P1361" t="str" cm="1">
        <f t="array" ref="P1361">_xlfn.LET(_xlpm.s,_xlfn.SEQUENCE(25,1,0,1),_xlpm.off,CEILING(_xlpm.s/2,1)*IF(ISEVEN(_xlpm.s),1,-1),_xlpm.k,_xlfn.VSTACK($O1361,VALUE($F1361)&amp;($H1361+_xlpm.off)),_xlpm.r,_xlfn.XLOOKUP(_xlpm.k,Table1[Column1],Table1[Column1],""),_xlpm.h,_xlfn._xlws.FILTER(_xlpm.r,_xlpm.r&lt;&gt;"",""),IFERROR(INDEX(_xlpm.h,1),""))</f>
        <v/>
      </c>
    </row>
    <row r="1362" spans="1:16" x14ac:dyDescent="0.2">
      <c r="A1362" s="143"/>
      <c r="B1362" s="151">
        <v>510013</v>
      </c>
      <c r="C1362" s="141" t="s">
        <v>20977</v>
      </c>
      <c r="D1362" s="143" t="s">
        <v>18508</v>
      </c>
      <c r="E1362" s="144" t="s">
        <v>20980</v>
      </c>
      <c r="F1362" s="143">
        <v>46631</v>
      </c>
      <c r="G1362" s="143" t="s">
        <v>21510</v>
      </c>
      <c r="H1362" s="149">
        <v>1099467</v>
      </c>
      <c r="I1362" s="146">
        <v>46202</v>
      </c>
      <c r="J1362" s="143"/>
      <c r="K1362" s="143"/>
      <c r="L1362" s="146">
        <v>46244</v>
      </c>
      <c r="M1362" s="143"/>
      <c r="N1362" s="146">
        <v>46244</v>
      </c>
      <c r="O1362" s="142" t="str">
        <f t="shared" si="23"/>
        <v>46631-1099467</v>
      </c>
      <c r="P1362" t="str" cm="1">
        <f t="array" ref="P1362">_xlfn.LET(_xlpm.s,_xlfn.SEQUENCE(25,1,0,1),_xlpm.off,CEILING(_xlpm.s/2,1)*IF(ISEVEN(_xlpm.s),1,-1),_xlpm.k,_xlfn.VSTACK($O1362,VALUE($F1362)&amp;($H1362+_xlpm.off)),_xlpm.r,_xlfn.XLOOKUP(_xlpm.k,Table1[Column1],Table1[Column1],""),_xlpm.h,_xlfn._xlws.FILTER(_xlpm.r,_xlpm.r&lt;&gt;"",""),IFERROR(INDEX(_xlpm.h,1),""))</f>
        <v/>
      </c>
    </row>
    <row r="1363" spans="1:16" x14ac:dyDescent="0.2">
      <c r="A1363" s="143"/>
      <c r="B1363" s="151">
        <v>510013</v>
      </c>
      <c r="C1363" s="141" t="s">
        <v>20977</v>
      </c>
      <c r="D1363" s="143" t="s">
        <v>18508</v>
      </c>
      <c r="E1363" s="144" t="s">
        <v>20980</v>
      </c>
      <c r="F1363" s="143">
        <v>44563</v>
      </c>
      <c r="G1363" s="143" t="s">
        <v>21511</v>
      </c>
      <c r="H1363" s="149">
        <v>980667</v>
      </c>
      <c r="I1363" s="146">
        <v>46196</v>
      </c>
      <c r="J1363" s="143"/>
      <c r="K1363" s="143"/>
      <c r="L1363" s="146">
        <v>46244</v>
      </c>
      <c r="M1363" s="143"/>
      <c r="N1363" s="146">
        <v>46244</v>
      </c>
      <c r="O1363" s="142" t="str">
        <f t="shared" si="23"/>
        <v>44563-980667</v>
      </c>
      <c r="P1363" t="str" cm="1">
        <f t="array" ref="P1363">_xlfn.LET(_xlpm.s,_xlfn.SEQUENCE(25,1,0,1),_xlpm.off,CEILING(_xlpm.s/2,1)*IF(ISEVEN(_xlpm.s),1,-1),_xlpm.k,_xlfn.VSTACK($O1363,VALUE($F1363)&amp;($H1363+_xlpm.off)),_xlpm.r,_xlfn.XLOOKUP(_xlpm.k,Table1[Column1],Table1[Column1],""),_xlpm.h,_xlfn._xlws.FILTER(_xlpm.r,_xlpm.r&lt;&gt;"",""),IFERROR(INDEX(_xlpm.h,1),""))</f>
        <v/>
      </c>
    </row>
    <row r="1364" spans="1:16" x14ac:dyDescent="0.2">
      <c r="A1364" s="143"/>
      <c r="B1364" s="151">
        <v>510013</v>
      </c>
      <c r="C1364" s="141" t="s">
        <v>20977</v>
      </c>
      <c r="D1364" s="143" t="s">
        <v>18508</v>
      </c>
      <c r="E1364" s="144" t="s">
        <v>20980</v>
      </c>
      <c r="F1364" s="143">
        <v>43723</v>
      </c>
      <c r="G1364" s="143" t="s">
        <v>21512</v>
      </c>
      <c r="H1364" s="149">
        <v>1108269</v>
      </c>
      <c r="I1364" s="146">
        <v>46193</v>
      </c>
      <c r="J1364" s="143"/>
      <c r="K1364" s="143"/>
      <c r="L1364" s="146">
        <v>46244</v>
      </c>
      <c r="M1364" s="143"/>
      <c r="N1364" s="146">
        <v>46244</v>
      </c>
      <c r="O1364" s="142" t="str">
        <f t="shared" si="23"/>
        <v>43723-1108269</v>
      </c>
      <c r="P1364" t="str" cm="1">
        <f t="array" ref="P1364">_xlfn.LET(_xlpm.s,_xlfn.SEQUENCE(25,1,0,1),_xlpm.off,CEILING(_xlpm.s/2,1)*IF(ISEVEN(_xlpm.s),1,-1),_xlpm.k,_xlfn.VSTACK($O1364,VALUE($F1364)&amp;($H1364+_xlpm.off)),_xlpm.r,_xlfn.XLOOKUP(_xlpm.k,Table1[Column1],Table1[Column1],""),_xlpm.h,_xlfn._xlws.FILTER(_xlpm.r,_xlpm.r&lt;&gt;"",""),IFERROR(INDEX(_xlpm.h,1),""))</f>
        <v/>
      </c>
    </row>
    <row r="1365" spans="1:16" x14ac:dyDescent="0.2">
      <c r="A1365" s="143"/>
      <c r="B1365" s="151">
        <v>510013</v>
      </c>
      <c r="C1365" s="141" t="s">
        <v>20977</v>
      </c>
      <c r="D1365" s="143" t="s">
        <v>18508</v>
      </c>
      <c r="E1365" s="144" t="s">
        <v>20980</v>
      </c>
      <c r="F1365" s="143">
        <v>43722</v>
      </c>
      <c r="G1365" s="143" t="s">
        <v>21513</v>
      </c>
      <c r="H1365" s="149">
        <v>1744713</v>
      </c>
      <c r="I1365" s="146">
        <v>46193</v>
      </c>
      <c r="J1365" s="143"/>
      <c r="K1365" s="143"/>
      <c r="L1365" s="146">
        <v>46244</v>
      </c>
      <c r="M1365" s="143"/>
      <c r="N1365" s="146">
        <v>46244</v>
      </c>
      <c r="O1365" s="142" t="str">
        <f t="shared" si="23"/>
        <v>43722-1744713</v>
      </c>
      <c r="P1365" t="str" cm="1">
        <f t="array" ref="P1365">_xlfn.LET(_xlpm.s,_xlfn.SEQUENCE(25,1,0,1),_xlpm.off,CEILING(_xlpm.s/2,1)*IF(ISEVEN(_xlpm.s),1,-1),_xlpm.k,_xlfn.VSTACK($O1365,VALUE($F1365)&amp;($H1365+_xlpm.off)),_xlpm.r,_xlfn.XLOOKUP(_xlpm.k,Table1[Column1],Table1[Column1],""),_xlpm.h,_xlfn._xlws.FILTER(_xlpm.r,_xlpm.r&lt;&gt;"",""),IFERROR(INDEX(_xlpm.h,1),""))</f>
        <v/>
      </c>
    </row>
    <row r="1366" spans="1:16" x14ac:dyDescent="0.2">
      <c r="A1366" s="143"/>
      <c r="B1366" s="151">
        <v>510013</v>
      </c>
      <c r="C1366" s="141" t="s">
        <v>20977</v>
      </c>
      <c r="D1366" s="143" t="s">
        <v>18508</v>
      </c>
      <c r="E1366" s="144" t="s">
        <v>20980</v>
      </c>
      <c r="F1366" s="143">
        <v>44565</v>
      </c>
      <c r="G1366" s="143" t="s">
        <v>21514</v>
      </c>
      <c r="H1366" s="150">
        <v>391500</v>
      </c>
      <c r="I1366" s="146">
        <v>46196</v>
      </c>
      <c r="J1366" s="143"/>
      <c r="K1366" s="143"/>
      <c r="L1366" s="146">
        <v>46244</v>
      </c>
      <c r="M1366" s="143"/>
      <c r="N1366" s="146">
        <v>46244</v>
      </c>
      <c r="O1366" s="142" t="str">
        <f t="shared" si="23"/>
        <v>44565-391500</v>
      </c>
      <c r="P1366" t="str" cm="1">
        <f t="array" ref="P1366">_xlfn.LET(_xlpm.s,_xlfn.SEQUENCE(25,1,0,1),_xlpm.off,CEILING(_xlpm.s/2,1)*IF(ISEVEN(_xlpm.s),1,-1),_xlpm.k,_xlfn.VSTACK($O1366,VALUE($F1366)&amp;($H1366+_xlpm.off)),_xlpm.r,_xlfn.XLOOKUP(_xlpm.k,Table1[Column1],Table1[Column1],""),_xlpm.h,_xlfn._xlws.FILTER(_xlpm.r,_xlpm.r&lt;&gt;"",""),IFERROR(INDEX(_xlpm.h,1),""))</f>
        <v/>
      </c>
    </row>
    <row r="1367" spans="1:16" x14ac:dyDescent="0.2">
      <c r="A1367" s="143"/>
      <c r="B1367" s="151">
        <v>510013</v>
      </c>
      <c r="C1367" s="141" t="s">
        <v>20977</v>
      </c>
      <c r="D1367" s="143" t="s">
        <v>18508</v>
      </c>
      <c r="E1367" s="144" t="s">
        <v>20980</v>
      </c>
      <c r="F1367" s="143">
        <v>43724</v>
      </c>
      <c r="G1367" s="143" t="s">
        <v>21515</v>
      </c>
      <c r="H1367" s="149">
        <v>1108269</v>
      </c>
      <c r="I1367" s="146">
        <v>46193</v>
      </c>
      <c r="J1367" s="143"/>
      <c r="K1367" s="143"/>
      <c r="L1367" s="146">
        <v>46244</v>
      </c>
      <c r="M1367" s="143"/>
      <c r="N1367" s="146">
        <v>46244</v>
      </c>
      <c r="O1367" s="142" t="str">
        <f t="shared" si="23"/>
        <v>43724-1108269</v>
      </c>
      <c r="P1367" t="str" cm="1">
        <f t="array" ref="P1367">_xlfn.LET(_xlpm.s,_xlfn.SEQUENCE(25,1,0,1),_xlpm.off,CEILING(_xlpm.s/2,1)*IF(ISEVEN(_xlpm.s),1,-1),_xlpm.k,_xlfn.VSTACK($O1367,VALUE($F1367)&amp;($H1367+_xlpm.off)),_xlpm.r,_xlfn.XLOOKUP(_xlpm.k,Table1[Column1],Table1[Column1],""),_xlpm.h,_xlfn._xlws.FILTER(_xlpm.r,_xlpm.r&lt;&gt;"",""),IFERROR(INDEX(_xlpm.h,1),""))</f>
        <v/>
      </c>
    </row>
    <row r="1368" spans="1:16" x14ac:dyDescent="0.2">
      <c r="A1368" s="143"/>
      <c r="B1368" s="151">
        <v>510014</v>
      </c>
      <c r="C1368" s="141" t="s">
        <v>20977</v>
      </c>
      <c r="D1368" s="143" t="s">
        <v>18508</v>
      </c>
      <c r="E1368" s="144" t="s">
        <v>20980</v>
      </c>
      <c r="F1368" s="143">
        <v>44564</v>
      </c>
      <c r="G1368" s="143" t="s">
        <v>21516</v>
      </c>
      <c r="H1368" s="149">
        <v>1583348</v>
      </c>
      <c r="I1368" s="146">
        <v>46196</v>
      </c>
      <c r="J1368" s="143"/>
      <c r="K1368" s="143"/>
      <c r="L1368" s="146">
        <v>46244</v>
      </c>
      <c r="M1368" s="143"/>
      <c r="N1368" s="146">
        <v>46244</v>
      </c>
      <c r="O1368" s="142" t="str">
        <f t="shared" si="23"/>
        <v>44564-1583348</v>
      </c>
      <c r="P1368" t="str" cm="1">
        <f t="array" ref="P1368">_xlfn.LET(_xlpm.s,_xlfn.SEQUENCE(25,1,0,1),_xlpm.off,CEILING(_xlpm.s/2,1)*IF(ISEVEN(_xlpm.s),1,-1),_xlpm.k,_xlfn.VSTACK($O1368,VALUE($F1368)&amp;($H1368+_xlpm.off)),_xlpm.r,_xlfn.XLOOKUP(_xlpm.k,Table1[Column1],Table1[Column1],""),_xlpm.h,_xlfn._xlws.FILTER(_xlpm.r,_xlpm.r&lt;&gt;"",""),IFERROR(INDEX(_xlpm.h,1),""))</f>
        <v/>
      </c>
    </row>
    <row r="1369" spans="1:16" x14ac:dyDescent="0.2">
      <c r="A1369" s="143"/>
      <c r="B1369" s="151">
        <v>510014</v>
      </c>
      <c r="C1369" s="141" t="s">
        <v>20977</v>
      </c>
      <c r="D1369" s="143" t="s">
        <v>18508</v>
      </c>
      <c r="E1369" s="144" t="s">
        <v>20980</v>
      </c>
      <c r="F1369" s="143">
        <v>44568</v>
      </c>
      <c r="G1369" s="143" t="s">
        <v>21517</v>
      </c>
      <c r="H1369" s="149">
        <v>2279057</v>
      </c>
      <c r="I1369" s="146">
        <v>46199</v>
      </c>
      <c r="J1369" s="143"/>
      <c r="K1369" s="143"/>
      <c r="L1369" s="146">
        <v>46244</v>
      </c>
      <c r="M1369" s="143"/>
      <c r="N1369" s="146">
        <v>46244</v>
      </c>
      <c r="O1369" s="142" t="str">
        <f t="shared" si="23"/>
        <v>44568-2279057</v>
      </c>
      <c r="P1369" t="str" cm="1">
        <f t="array" ref="P1369">_xlfn.LET(_xlpm.s,_xlfn.SEQUENCE(25,1,0,1),_xlpm.off,CEILING(_xlpm.s/2,1)*IF(ISEVEN(_xlpm.s),1,-1),_xlpm.k,_xlfn.VSTACK($O1369,VALUE($F1369)&amp;($H1369+_xlpm.off)),_xlpm.r,_xlfn.XLOOKUP(_xlpm.k,Table1[Column1],Table1[Column1],""),_xlpm.h,_xlfn._xlws.FILTER(_xlpm.r,_xlpm.r&lt;&gt;"",""),IFERROR(INDEX(_xlpm.h,1),""))</f>
        <v/>
      </c>
    </row>
    <row r="1370" spans="1:16" x14ac:dyDescent="0.2">
      <c r="A1370" s="143"/>
      <c r="B1370" s="151">
        <v>510014</v>
      </c>
      <c r="C1370" s="141" t="s">
        <v>20977</v>
      </c>
      <c r="D1370" s="143" t="s">
        <v>18508</v>
      </c>
      <c r="E1370" s="144" t="s">
        <v>20980</v>
      </c>
      <c r="F1370" s="143">
        <v>44569</v>
      </c>
      <c r="G1370" s="143" t="s">
        <v>21518</v>
      </c>
      <c r="H1370" s="149">
        <v>1744713</v>
      </c>
      <c r="I1370" s="146">
        <v>46199</v>
      </c>
      <c r="J1370" s="143"/>
      <c r="K1370" s="143"/>
      <c r="L1370" s="146">
        <v>46244</v>
      </c>
      <c r="M1370" s="143"/>
      <c r="N1370" s="146">
        <v>46244</v>
      </c>
      <c r="O1370" s="142" t="str">
        <f t="shared" si="23"/>
        <v>44569-1744713</v>
      </c>
      <c r="P1370" t="str" cm="1">
        <f t="array" ref="P1370">_xlfn.LET(_xlpm.s,_xlfn.SEQUENCE(25,1,0,1),_xlpm.off,CEILING(_xlpm.s/2,1)*IF(ISEVEN(_xlpm.s),1,-1),_xlpm.k,_xlfn.VSTACK($O1370,VALUE($F1370)&amp;($H1370+_xlpm.off)),_xlpm.r,_xlfn.XLOOKUP(_xlpm.k,Table1[Column1],Table1[Column1],""),_xlpm.h,_xlfn._xlws.FILTER(_xlpm.r,_xlpm.r&lt;&gt;"",""),IFERROR(INDEX(_xlpm.h,1),""))</f>
        <v/>
      </c>
    </row>
    <row r="1371" spans="1:16" x14ac:dyDescent="0.2">
      <c r="A1371" s="143"/>
      <c r="B1371" s="151">
        <v>510014</v>
      </c>
      <c r="C1371" s="141" t="s">
        <v>20977</v>
      </c>
      <c r="D1371" s="143" t="s">
        <v>18508</v>
      </c>
      <c r="E1371" s="144" t="s">
        <v>22034</v>
      </c>
      <c r="F1371" s="143">
        <v>233</v>
      </c>
      <c r="G1371" s="143" t="s">
        <v>21519</v>
      </c>
      <c r="H1371" s="150">
        <v>-333732</v>
      </c>
      <c r="I1371" s="146">
        <v>46219</v>
      </c>
      <c r="J1371" s="143"/>
      <c r="K1371" s="143"/>
      <c r="L1371" s="146">
        <v>46244</v>
      </c>
      <c r="M1371" s="143"/>
      <c r="N1371" s="146">
        <v>46244</v>
      </c>
      <c r="O1371" s="142" t="str">
        <f t="shared" si="23"/>
        <v>233333732</v>
      </c>
      <c r="P1371" t="str" cm="1">
        <f t="array" ref="P1371">_xlfn.LET(_xlpm.s,_xlfn.SEQUENCE(25,1,0,1),_xlpm.off,CEILING(_xlpm.s/2,1)*IF(ISEVEN(_xlpm.s),1,-1),_xlpm.k,_xlfn.VSTACK($O1371,VALUE($F1371)&amp;($H1371+_xlpm.off)),_xlpm.r,_xlfn.XLOOKUP(_xlpm.k,Table1[Column1],Table1[Column1],""),_xlpm.h,_xlfn._xlws.FILTER(_xlpm.r,_xlpm.r&lt;&gt;"",""),IFERROR(INDEX(_xlpm.h,1),""))</f>
        <v>233-333732</v>
      </c>
    </row>
    <row r="1372" spans="1:16" x14ac:dyDescent="0.2">
      <c r="A1372" s="143"/>
      <c r="B1372" s="151">
        <v>510014</v>
      </c>
      <c r="C1372" s="141" t="s">
        <v>20977</v>
      </c>
      <c r="D1372" s="143" t="s">
        <v>18508</v>
      </c>
      <c r="E1372" s="144" t="s">
        <v>20980</v>
      </c>
      <c r="F1372" s="143">
        <v>44562</v>
      </c>
      <c r="G1372" s="143" t="s">
        <v>21520</v>
      </c>
      <c r="H1372" s="149">
        <v>2216552</v>
      </c>
      <c r="I1372" s="146">
        <v>46196</v>
      </c>
      <c r="J1372" s="143"/>
      <c r="K1372" s="143"/>
      <c r="L1372" s="146">
        <v>46244</v>
      </c>
      <c r="M1372" s="143"/>
      <c r="N1372" s="146">
        <v>46244</v>
      </c>
      <c r="O1372" s="142" t="str">
        <f t="shared" si="23"/>
        <v>44562-2216552</v>
      </c>
      <c r="P1372" t="str" cm="1">
        <f t="array" ref="P1372">_xlfn.LET(_xlpm.s,_xlfn.SEQUENCE(25,1,0,1),_xlpm.off,CEILING(_xlpm.s/2,1)*IF(ISEVEN(_xlpm.s),1,-1),_xlpm.k,_xlfn.VSTACK($O1372,VALUE($F1372)&amp;($H1372+_xlpm.off)),_xlpm.r,_xlfn.XLOOKUP(_xlpm.k,Table1[Column1],Table1[Column1],""),_xlpm.h,_xlfn._xlws.FILTER(_xlpm.r,_xlpm.r&lt;&gt;"",""),IFERROR(INDEX(_xlpm.h,1),""))</f>
        <v/>
      </c>
    </row>
    <row r="1373" spans="1:16" x14ac:dyDescent="0.2">
      <c r="A1373" s="143"/>
      <c r="B1373" s="151">
        <v>510014</v>
      </c>
      <c r="C1373" s="141" t="s">
        <v>20977</v>
      </c>
      <c r="D1373" s="143" t="s">
        <v>18508</v>
      </c>
      <c r="E1373" s="144" t="s">
        <v>20980</v>
      </c>
      <c r="F1373" s="143">
        <v>44567</v>
      </c>
      <c r="G1373" s="143" t="s">
        <v>21521</v>
      </c>
      <c r="H1373" s="149">
        <v>1789061</v>
      </c>
      <c r="I1373" s="146">
        <v>46196</v>
      </c>
      <c r="J1373" s="143"/>
      <c r="K1373" s="143"/>
      <c r="L1373" s="146">
        <v>46244</v>
      </c>
      <c r="M1373" s="143"/>
      <c r="N1373" s="146">
        <v>46244</v>
      </c>
      <c r="O1373" s="142" t="str">
        <f t="shared" si="23"/>
        <v>44567-1789061</v>
      </c>
      <c r="P1373" t="str" cm="1">
        <f t="array" ref="P1373">_xlfn.LET(_xlpm.s,_xlfn.SEQUENCE(25,1,0,1),_xlpm.off,CEILING(_xlpm.s/2,1)*IF(ISEVEN(_xlpm.s),1,-1),_xlpm.k,_xlfn.VSTACK($O1373,VALUE($F1373)&amp;($H1373+_xlpm.off)),_xlpm.r,_xlfn.XLOOKUP(_xlpm.k,Table1[Column1],Table1[Column1],""),_xlpm.h,_xlfn._xlws.FILTER(_xlpm.r,_xlpm.r&lt;&gt;"",""),IFERROR(INDEX(_xlpm.h,1),""))</f>
        <v/>
      </c>
    </row>
    <row r="1374" spans="1:16" x14ac:dyDescent="0.2">
      <c r="A1374" s="143"/>
      <c r="B1374" s="151">
        <v>510015</v>
      </c>
      <c r="C1374" s="141" t="s">
        <v>20977</v>
      </c>
      <c r="D1374" s="143" t="s">
        <v>18508</v>
      </c>
      <c r="E1374" s="144" t="s">
        <v>22035</v>
      </c>
      <c r="F1374" s="143">
        <v>414</v>
      </c>
      <c r="G1374" s="143" t="s">
        <v>21522</v>
      </c>
      <c r="H1374" s="150">
        <v>-874800</v>
      </c>
      <c r="I1374" s="146">
        <v>46226</v>
      </c>
      <c r="J1374" s="143"/>
      <c r="K1374" s="143"/>
      <c r="L1374" s="146">
        <v>46244</v>
      </c>
      <c r="M1374" s="143"/>
      <c r="N1374" s="146">
        <v>46244</v>
      </c>
      <c r="O1374" s="142" t="str">
        <f t="shared" si="23"/>
        <v>414874800</v>
      </c>
      <c r="P1374" t="str" cm="1">
        <f t="array" ref="P1374">_xlfn.LET(_xlpm.s,_xlfn.SEQUENCE(25,1,0,1),_xlpm.off,CEILING(_xlpm.s/2,1)*IF(ISEVEN(_xlpm.s),1,-1),_xlpm.k,_xlfn.VSTACK($O1374,VALUE($F1374)&amp;($H1374+_xlpm.off)),_xlpm.r,_xlfn.XLOOKUP(_xlpm.k,Table1[Column1],Table1[Column1],""),_xlpm.h,_xlfn._xlws.FILTER(_xlpm.r,_xlpm.r&lt;&gt;"",""),IFERROR(INDEX(_xlpm.h,1),""))</f>
        <v>414-874800</v>
      </c>
    </row>
    <row r="1375" spans="1:16" x14ac:dyDescent="0.2">
      <c r="A1375" s="143"/>
      <c r="B1375" s="151">
        <v>510015</v>
      </c>
      <c r="C1375" s="141" t="s">
        <v>20977</v>
      </c>
      <c r="D1375" s="143" t="s">
        <v>18508</v>
      </c>
      <c r="E1375" s="144" t="s">
        <v>22035</v>
      </c>
      <c r="F1375" s="143">
        <v>415</v>
      </c>
      <c r="G1375" s="143" t="s">
        <v>21523</v>
      </c>
      <c r="H1375" s="150">
        <v>-1363068</v>
      </c>
      <c r="I1375" s="146">
        <v>46226</v>
      </c>
      <c r="J1375" s="143"/>
      <c r="K1375" s="143"/>
      <c r="L1375" s="146">
        <v>46244</v>
      </c>
      <c r="M1375" s="143"/>
      <c r="N1375" s="146">
        <v>46244</v>
      </c>
      <c r="O1375" s="142" t="str">
        <f t="shared" si="23"/>
        <v>4151363068</v>
      </c>
      <c r="P1375" t="str" cm="1">
        <f t="array" ref="P1375">_xlfn.LET(_xlpm.s,_xlfn.SEQUENCE(25,1,0,1),_xlpm.off,CEILING(_xlpm.s/2,1)*IF(ISEVEN(_xlpm.s),1,-1),_xlpm.k,_xlfn.VSTACK($O1375,VALUE($F1375)&amp;($H1375+_xlpm.off)),_xlpm.r,_xlfn.XLOOKUP(_xlpm.k,Table1[Column1],Table1[Column1],""),_xlpm.h,_xlfn._xlws.FILTER(_xlpm.r,_xlpm.r&lt;&gt;"",""),IFERROR(INDEX(_xlpm.h,1),""))</f>
        <v>415-1363068</v>
      </c>
    </row>
    <row r="1376" spans="1:16" x14ac:dyDescent="0.2">
      <c r="A1376" s="143"/>
      <c r="B1376" s="151">
        <v>510015</v>
      </c>
      <c r="C1376" s="141" t="s">
        <v>20977</v>
      </c>
      <c r="D1376" s="143" t="s">
        <v>18508</v>
      </c>
      <c r="E1376" s="144" t="s">
        <v>20980</v>
      </c>
      <c r="F1376" s="143">
        <v>46500</v>
      </c>
      <c r="G1376" s="143" t="s">
        <v>21524</v>
      </c>
      <c r="H1376" s="149">
        <v>1192347</v>
      </c>
      <c r="I1376" s="146">
        <v>46206</v>
      </c>
      <c r="J1376" s="143"/>
      <c r="K1376" s="143"/>
      <c r="L1376" s="146">
        <v>46244</v>
      </c>
      <c r="M1376" s="143"/>
      <c r="N1376" s="146">
        <v>46244</v>
      </c>
      <c r="O1376" s="142" t="str">
        <f t="shared" si="23"/>
        <v>46500-1192347</v>
      </c>
      <c r="P1376" t="str" cm="1">
        <f t="array" ref="P1376">_xlfn.LET(_xlpm.s,_xlfn.SEQUENCE(25,1,0,1),_xlpm.off,CEILING(_xlpm.s/2,1)*IF(ISEVEN(_xlpm.s),1,-1),_xlpm.k,_xlfn.VSTACK($O1376,VALUE($F1376)&amp;($H1376+_xlpm.off)),_xlpm.r,_xlfn.XLOOKUP(_xlpm.k,Table1[Column1],Table1[Column1],""),_xlpm.h,_xlfn._xlws.FILTER(_xlpm.r,_xlpm.r&lt;&gt;"",""),IFERROR(INDEX(_xlpm.h,1),""))</f>
        <v/>
      </c>
    </row>
    <row r="1377" spans="1:16" x14ac:dyDescent="0.2">
      <c r="A1377" s="143"/>
      <c r="B1377" s="151">
        <v>510016</v>
      </c>
      <c r="C1377" s="141" t="s">
        <v>20977</v>
      </c>
      <c r="D1377" s="143" t="s">
        <v>18508</v>
      </c>
      <c r="E1377" s="144" t="s">
        <v>22036</v>
      </c>
      <c r="F1377" s="143">
        <v>262</v>
      </c>
      <c r="G1377" s="143" t="s">
        <v>21525</v>
      </c>
      <c r="H1377" s="150">
        <v>-326160</v>
      </c>
      <c r="I1377" s="146">
        <v>46231</v>
      </c>
      <c r="J1377" s="143"/>
      <c r="K1377" s="143"/>
      <c r="L1377" s="146">
        <v>46244</v>
      </c>
      <c r="M1377" s="143"/>
      <c r="N1377" s="146">
        <v>46244</v>
      </c>
      <c r="O1377" s="142" t="str">
        <f t="shared" si="23"/>
        <v>262326160</v>
      </c>
      <c r="P1377" t="str" cm="1">
        <f t="array" ref="P1377">_xlfn.LET(_xlpm.s,_xlfn.SEQUENCE(25,1,0,1),_xlpm.off,CEILING(_xlpm.s/2,1)*IF(ISEVEN(_xlpm.s),1,-1),_xlpm.k,_xlfn.VSTACK($O1377,VALUE($F1377)&amp;($H1377+_xlpm.off)),_xlpm.r,_xlfn.XLOOKUP(_xlpm.k,Table1[Column1],Table1[Column1],""),_xlpm.h,_xlfn._xlws.FILTER(_xlpm.r,_xlpm.r&lt;&gt;"",""),IFERROR(INDEX(_xlpm.h,1),""))</f>
        <v>262-326160</v>
      </c>
    </row>
    <row r="1378" spans="1:16" x14ac:dyDescent="0.2">
      <c r="A1378" s="143"/>
      <c r="B1378" s="151">
        <v>510016</v>
      </c>
      <c r="C1378" s="141" t="s">
        <v>20977</v>
      </c>
      <c r="D1378" s="143" t="s">
        <v>18508</v>
      </c>
      <c r="E1378" s="144" t="s">
        <v>20980</v>
      </c>
      <c r="F1378" s="143">
        <v>42584</v>
      </c>
      <c r="G1378" s="143" t="s">
        <v>21526</v>
      </c>
      <c r="H1378" s="150">
        <v>2399004</v>
      </c>
      <c r="I1378" s="146">
        <v>46195</v>
      </c>
      <c r="J1378" s="143"/>
      <c r="K1378" s="143"/>
      <c r="L1378" s="146">
        <v>46244</v>
      </c>
      <c r="M1378" s="143"/>
      <c r="N1378" s="146">
        <v>46244</v>
      </c>
      <c r="O1378" s="142" t="str">
        <f t="shared" si="23"/>
        <v>42584-2399004</v>
      </c>
      <c r="P1378" t="str" cm="1">
        <f t="array" ref="P1378">_xlfn.LET(_xlpm.s,_xlfn.SEQUENCE(25,1,0,1),_xlpm.off,CEILING(_xlpm.s/2,1)*IF(ISEVEN(_xlpm.s),1,-1),_xlpm.k,_xlfn.VSTACK($O1378,VALUE($F1378)&amp;($H1378+_xlpm.off)),_xlpm.r,_xlfn.XLOOKUP(_xlpm.k,Table1[Column1],Table1[Column1],""),_xlpm.h,_xlfn._xlws.FILTER(_xlpm.r,_xlpm.r&lt;&gt;"",""),IFERROR(INDEX(_xlpm.h,1),""))</f>
        <v/>
      </c>
    </row>
    <row r="1379" spans="1:16" x14ac:dyDescent="0.2">
      <c r="A1379" s="143"/>
      <c r="B1379" s="151">
        <v>510016</v>
      </c>
      <c r="C1379" s="141" t="s">
        <v>20977</v>
      </c>
      <c r="D1379" s="143" t="s">
        <v>18508</v>
      </c>
      <c r="E1379" s="144" t="s">
        <v>20980</v>
      </c>
      <c r="F1379" s="143">
        <v>45172</v>
      </c>
      <c r="G1379" s="143" t="s">
        <v>21527</v>
      </c>
      <c r="H1379" s="149">
        <v>4458092</v>
      </c>
      <c r="I1379" s="146">
        <v>46206</v>
      </c>
      <c r="J1379" s="143"/>
      <c r="K1379" s="143"/>
      <c r="L1379" s="146">
        <v>46244</v>
      </c>
      <c r="M1379" s="143"/>
      <c r="N1379" s="146">
        <v>46244</v>
      </c>
      <c r="O1379" s="142" t="str">
        <f t="shared" si="23"/>
        <v>45172-4458092</v>
      </c>
      <c r="P1379" t="str" cm="1">
        <f t="array" ref="P1379">_xlfn.LET(_xlpm.s,_xlfn.SEQUENCE(25,1,0,1),_xlpm.off,CEILING(_xlpm.s/2,1)*IF(ISEVEN(_xlpm.s),1,-1),_xlpm.k,_xlfn.VSTACK($O1379,VALUE($F1379)&amp;($H1379+_xlpm.off)),_xlpm.r,_xlfn.XLOOKUP(_xlpm.k,Table1[Column1],Table1[Column1],""),_xlpm.h,_xlfn._xlws.FILTER(_xlpm.r,_xlpm.r&lt;&gt;"",""),IFERROR(INDEX(_xlpm.h,1),""))</f>
        <v/>
      </c>
    </row>
    <row r="1380" spans="1:16" x14ac:dyDescent="0.2">
      <c r="A1380" s="143"/>
      <c r="B1380" s="151">
        <v>510016</v>
      </c>
      <c r="C1380" s="141" t="s">
        <v>20977</v>
      </c>
      <c r="D1380" s="143" t="s">
        <v>18508</v>
      </c>
      <c r="E1380" s="144" t="s">
        <v>20980</v>
      </c>
      <c r="F1380" s="143">
        <v>45173</v>
      </c>
      <c r="G1380" s="143" t="s">
        <v>21528</v>
      </c>
      <c r="H1380" s="150">
        <v>3482136</v>
      </c>
      <c r="I1380" s="146">
        <v>46206</v>
      </c>
      <c r="J1380" s="143"/>
      <c r="K1380" s="143"/>
      <c r="L1380" s="146">
        <v>46244</v>
      </c>
      <c r="M1380" s="143"/>
      <c r="N1380" s="146">
        <v>46244</v>
      </c>
      <c r="O1380" s="142" t="str">
        <f t="shared" si="23"/>
        <v>45173-3482136</v>
      </c>
      <c r="P1380" t="str" cm="1">
        <f t="array" ref="P1380">_xlfn.LET(_xlpm.s,_xlfn.SEQUENCE(25,1,0,1),_xlpm.off,CEILING(_xlpm.s/2,1)*IF(ISEVEN(_xlpm.s),1,-1),_xlpm.k,_xlfn.VSTACK($O1380,VALUE($F1380)&amp;($H1380+_xlpm.off)),_xlpm.r,_xlfn.XLOOKUP(_xlpm.k,Table1[Column1],Table1[Column1],""),_xlpm.h,_xlfn._xlws.FILTER(_xlpm.r,_xlpm.r&lt;&gt;"",""),IFERROR(INDEX(_xlpm.h,1),""))</f>
        <v/>
      </c>
    </row>
    <row r="1381" spans="1:16" x14ac:dyDescent="0.2">
      <c r="A1381" s="143"/>
      <c r="B1381" s="151">
        <v>510016</v>
      </c>
      <c r="C1381" s="141" t="s">
        <v>20977</v>
      </c>
      <c r="D1381" s="143" t="s">
        <v>18508</v>
      </c>
      <c r="E1381" s="144" t="s">
        <v>20980</v>
      </c>
      <c r="F1381" s="143">
        <v>46499</v>
      </c>
      <c r="G1381" s="143" t="s">
        <v>21529</v>
      </c>
      <c r="H1381" s="149">
        <v>2672501</v>
      </c>
      <c r="I1381" s="146">
        <v>46209</v>
      </c>
      <c r="J1381" s="143"/>
      <c r="K1381" s="143"/>
      <c r="L1381" s="146">
        <v>46244</v>
      </c>
      <c r="M1381" s="143"/>
      <c r="N1381" s="146">
        <v>46244</v>
      </c>
      <c r="O1381" s="142" t="str">
        <f t="shared" si="23"/>
        <v>46499-2672501</v>
      </c>
      <c r="P1381" t="str" cm="1">
        <f t="array" ref="P1381">_xlfn.LET(_xlpm.s,_xlfn.SEQUENCE(25,1,0,1),_xlpm.off,CEILING(_xlpm.s/2,1)*IF(ISEVEN(_xlpm.s),1,-1),_xlpm.k,_xlfn.VSTACK($O1381,VALUE($F1381)&amp;($H1381+_xlpm.off)),_xlpm.r,_xlfn.XLOOKUP(_xlpm.k,Table1[Column1],Table1[Column1],""),_xlpm.h,_xlfn._xlws.FILTER(_xlpm.r,_xlpm.r&lt;&gt;"",""),IFERROR(INDEX(_xlpm.h,1),""))</f>
        <v/>
      </c>
    </row>
    <row r="1382" spans="1:16" x14ac:dyDescent="0.2">
      <c r="A1382" s="143"/>
      <c r="B1382" s="151">
        <v>510016</v>
      </c>
      <c r="C1382" s="141" t="s">
        <v>20977</v>
      </c>
      <c r="D1382" s="143" t="s">
        <v>18508</v>
      </c>
      <c r="E1382" s="144" t="s">
        <v>22036</v>
      </c>
      <c r="F1382" s="143">
        <v>261</v>
      </c>
      <c r="G1382" s="143" t="s">
        <v>21530</v>
      </c>
      <c r="H1382" s="150">
        <v>-333732</v>
      </c>
      <c r="I1382" s="146">
        <v>46231</v>
      </c>
      <c r="J1382" s="143"/>
      <c r="K1382" s="143"/>
      <c r="L1382" s="146">
        <v>46244</v>
      </c>
      <c r="M1382" s="143"/>
      <c r="N1382" s="146">
        <v>46244</v>
      </c>
      <c r="O1382" s="142" t="str">
        <f t="shared" si="23"/>
        <v>261333732</v>
      </c>
      <c r="P1382" t="str" cm="1">
        <f t="array" ref="P1382">_xlfn.LET(_xlpm.s,_xlfn.SEQUENCE(25,1,0,1),_xlpm.off,CEILING(_xlpm.s/2,1)*IF(ISEVEN(_xlpm.s),1,-1),_xlpm.k,_xlfn.VSTACK($O1382,VALUE($F1382)&amp;($H1382+_xlpm.off)),_xlpm.r,_xlfn.XLOOKUP(_xlpm.k,Table1[Column1],Table1[Column1],""),_xlpm.h,_xlfn._xlws.FILTER(_xlpm.r,_xlpm.r&lt;&gt;"",""),IFERROR(INDEX(_xlpm.h,1),""))</f>
        <v>261-333732</v>
      </c>
    </row>
    <row r="1383" spans="1:16" x14ac:dyDescent="0.2">
      <c r="A1383" s="143"/>
      <c r="B1383" s="151">
        <v>510017</v>
      </c>
      <c r="C1383" s="141" t="s">
        <v>20977</v>
      </c>
      <c r="D1383" s="143" t="s">
        <v>18508</v>
      </c>
      <c r="E1383" s="144" t="s">
        <v>22037</v>
      </c>
      <c r="F1383" s="143">
        <v>282</v>
      </c>
      <c r="G1383" s="143" t="s">
        <v>21531</v>
      </c>
      <c r="H1383" s="150">
        <v>-386100</v>
      </c>
      <c r="I1383" s="146">
        <v>46230</v>
      </c>
      <c r="J1383" s="143"/>
      <c r="K1383" s="143"/>
      <c r="L1383" s="146">
        <v>46244</v>
      </c>
      <c r="M1383" s="143"/>
      <c r="N1383" s="146">
        <v>46244</v>
      </c>
      <c r="O1383" s="142" t="str">
        <f t="shared" si="23"/>
        <v>282386100</v>
      </c>
      <c r="P1383" t="str" cm="1">
        <f t="array" ref="P1383">_xlfn.LET(_xlpm.s,_xlfn.SEQUENCE(25,1,0,1),_xlpm.off,CEILING(_xlpm.s/2,1)*IF(ISEVEN(_xlpm.s),1,-1),_xlpm.k,_xlfn.VSTACK($O1383,VALUE($F1383)&amp;($H1383+_xlpm.off)),_xlpm.r,_xlfn.XLOOKUP(_xlpm.k,Table1[Column1],Table1[Column1],""),_xlpm.h,_xlfn._xlws.FILTER(_xlpm.r,_xlpm.r&lt;&gt;"",""),IFERROR(INDEX(_xlpm.h,1),""))</f>
        <v>282-386100</v>
      </c>
    </row>
    <row r="1384" spans="1:16" x14ac:dyDescent="0.2">
      <c r="A1384" s="143"/>
      <c r="B1384" s="151">
        <v>510017</v>
      </c>
      <c r="C1384" s="141" t="s">
        <v>20977</v>
      </c>
      <c r="D1384" s="143" t="s">
        <v>18508</v>
      </c>
      <c r="E1384" s="144" t="s">
        <v>20980</v>
      </c>
      <c r="F1384" s="143">
        <v>44161</v>
      </c>
      <c r="G1384" s="143" t="s">
        <v>21532</v>
      </c>
      <c r="H1384" s="149">
        <v>1954463</v>
      </c>
      <c r="I1384" s="146">
        <v>46197</v>
      </c>
      <c r="J1384" s="143"/>
      <c r="K1384" s="143"/>
      <c r="L1384" s="146">
        <v>46244</v>
      </c>
      <c r="M1384" s="143"/>
      <c r="N1384" s="146">
        <v>46244</v>
      </c>
      <c r="O1384" s="142" t="str">
        <f t="shared" si="23"/>
        <v>44161-1954463</v>
      </c>
      <c r="P1384" t="str" cm="1">
        <f t="array" ref="P1384">_xlfn.LET(_xlpm.s,_xlfn.SEQUENCE(25,1,0,1),_xlpm.off,CEILING(_xlpm.s/2,1)*IF(ISEVEN(_xlpm.s),1,-1),_xlpm.k,_xlfn.VSTACK($O1384,VALUE($F1384)&amp;($H1384+_xlpm.off)),_xlpm.r,_xlfn.XLOOKUP(_xlpm.k,Table1[Column1],Table1[Column1],""),_xlpm.h,_xlfn._xlws.FILTER(_xlpm.r,_xlpm.r&lt;&gt;"",""),IFERROR(INDEX(_xlpm.h,1),""))</f>
        <v/>
      </c>
    </row>
    <row r="1385" spans="1:16" x14ac:dyDescent="0.2">
      <c r="A1385" s="143"/>
      <c r="B1385" s="151">
        <v>510017</v>
      </c>
      <c r="C1385" s="141" t="s">
        <v>20977</v>
      </c>
      <c r="D1385" s="143" t="s">
        <v>18508</v>
      </c>
      <c r="E1385" s="144" t="s">
        <v>20980</v>
      </c>
      <c r="F1385" s="143">
        <v>46498</v>
      </c>
      <c r="G1385" s="143" t="s">
        <v>21533</v>
      </c>
      <c r="H1385" s="149">
        <v>3834405</v>
      </c>
      <c r="I1385" s="146">
        <v>46207</v>
      </c>
      <c r="J1385" s="143"/>
      <c r="K1385" s="143"/>
      <c r="L1385" s="146">
        <v>46244</v>
      </c>
      <c r="M1385" s="143"/>
      <c r="N1385" s="146">
        <v>46244</v>
      </c>
      <c r="O1385" s="142" t="str">
        <f t="shared" si="23"/>
        <v>46498-3834405</v>
      </c>
      <c r="P1385" t="str" cm="1">
        <f t="array" ref="P1385">_xlfn.LET(_xlpm.s,_xlfn.SEQUENCE(25,1,0,1),_xlpm.off,CEILING(_xlpm.s/2,1)*IF(ISEVEN(_xlpm.s),1,-1),_xlpm.k,_xlfn.VSTACK($O1385,VALUE($F1385)&amp;($H1385+_xlpm.off)),_xlpm.r,_xlfn.XLOOKUP(_xlpm.k,Table1[Column1],Table1[Column1],""),_xlpm.h,_xlfn._xlws.FILTER(_xlpm.r,_xlpm.r&lt;&gt;"",""),IFERROR(INDEX(_xlpm.h,1),""))</f>
        <v/>
      </c>
    </row>
    <row r="1386" spans="1:16" x14ac:dyDescent="0.2">
      <c r="A1386" s="143"/>
      <c r="B1386" s="151">
        <v>510017</v>
      </c>
      <c r="C1386" s="141" t="s">
        <v>20977</v>
      </c>
      <c r="D1386" s="143" t="s">
        <v>18508</v>
      </c>
      <c r="E1386" s="144" t="s">
        <v>20980</v>
      </c>
      <c r="F1386" s="143">
        <v>46497</v>
      </c>
      <c r="G1386" s="143" t="s">
        <v>21534</v>
      </c>
      <c r="H1386" s="150">
        <v>2726136</v>
      </c>
      <c r="I1386" s="146">
        <v>46207</v>
      </c>
      <c r="J1386" s="143"/>
      <c r="K1386" s="143"/>
      <c r="L1386" s="146">
        <v>46244</v>
      </c>
      <c r="M1386" s="143"/>
      <c r="N1386" s="146">
        <v>46244</v>
      </c>
      <c r="O1386" s="142" t="str">
        <f t="shared" si="23"/>
        <v>46497-2726136</v>
      </c>
      <c r="P1386" t="str" cm="1">
        <f t="array" ref="P1386">_xlfn.LET(_xlpm.s,_xlfn.SEQUENCE(25,1,0,1),_xlpm.off,CEILING(_xlpm.s/2,1)*IF(ISEVEN(_xlpm.s),1,-1),_xlpm.k,_xlfn.VSTACK($O1386,VALUE($F1386)&amp;($H1386+_xlpm.off)),_xlpm.r,_xlfn.XLOOKUP(_xlpm.k,Table1[Column1],Table1[Column1],""),_xlpm.h,_xlfn._xlws.FILTER(_xlpm.r,_xlpm.r&lt;&gt;"",""),IFERROR(INDEX(_xlpm.h,1),""))</f>
        <v/>
      </c>
    </row>
    <row r="1387" spans="1:16" x14ac:dyDescent="0.2">
      <c r="A1387" s="143"/>
      <c r="B1387" s="151">
        <v>510017</v>
      </c>
      <c r="C1387" s="141" t="s">
        <v>20977</v>
      </c>
      <c r="D1387" s="143" t="s">
        <v>18508</v>
      </c>
      <c r="E1387" s="144" t="s">
        <v>20980</v>
      </c>
      <c r="F1387" s="143">
        <v>46496</v>
      </c>
      <c r="G1387" s="143" t="s">
        <v>21535</v>
      </c>
      <c r="H1387" s="149">
        <v>1704443</v>
      </c>
      <c r="I1387" s="146">
        <v>46207</v>
      </c>
      <c r="J1387" s="143"/>
      <c r="K1387" s="143"/>
      <c r="L1387" s="146">
        <v>46244</v>
      </c>
      <c r="M1387" s="143"/>
      <c r="N1387" s="146">
        <v>46244</v>
      </c>
      <c r="O1387" s="142" t="str">
        <f t="shared" si="23"/>
        <v>46496-1704443</v>
      </c>
      <c r="P1387" t="str" cm="1">
        <f t="array" ref="P1387">_xlfn.LET(_xlpm.s,_xlfn.SEQUENCE(25,1,0,1),_xlpm.off,CEILING(_xlpm.s/2,1)*IF(ISEVEN(_xlpm.s),1,-1),_xlpm.k,_xlfn.VSTACK($O1387,VALUE($F1387)&amp;($H1387+_xlpm.off)),_xlpm.r,_xlfn.XLOOKUP(_xlpm.k,Table1[Column1],Table1[Column1],""),_xlpm.h,_xlfn._xlws.FILTER(_xlpm.r,_xlpm.r&lt;&gt;"",""),IFERROR(INDEX(_xlpm.h,1),""))</f>
        <v/>
      </c>
    </row>
    <row r="1388" spans="1:16" x14ac:dyDescent="0.2">
      <c r="A1388" s="143"/>
      <c r="B1388" s="151">
        <v>510017</v>
      </c>
      <c r="C1388" s="141" t="s">
        <v>20977</v>
      </c>
      <c r="D1388" s="143" t="s">
        <v>18508</v>
      </c>
      <c r="E1388" s="144" t="s">
        <v>20980</v>
      </c>
      <c r="F1388" s="143">
        <v>44160</v>
      </c>
      <c r="G1388" s="143" t="s">
        <v>21536</v>
      </c>
      <c r="H1388" s="149">
        <v>3304071</v>
      </c>
      <c r="I1388" s="146">
        <v>46197</v>
      </c>
      <c r="J1388" s="143"/>
      <c r="K1388" s="143"/>
      <c r="L1388" s="146">
        <v>46244</v>
      </c>
      <c r="M1388" s="143"/>
      <c r="N1388" s="146">
        <v>46244</v>
      </c>
      <c r="O1388" s="142" t="str">
        <f t="shared" si="23"/>
        <v>44160-3304071</v>
      </c>
      <c r="P1388" t="str" cm="1">
        <f t="array" ref="P1388">_xlfn.LET(_xlpm.s,_xlfn.SEQUENCE(25,1,0,1),_xlpm.off,CEILING(_xlpm.s/2,1)*IF(ISEVEN(_xlpm.s),1,-1),_xlpm.k,_xlfn.VSTACK($O1388,VALUE($F1388)&amp;($H1388+_xlpm.off)),_xlpm.r,_xlfn.XLOOKUP(_xlpm.k,Table1[Column1],Table1[Column1],""),_xlpm.h,_xlfn._xlws.FILTER(_xlpm.r,_xlpm.r&lt;&gt;"",""),IFERROR(INDEX(_xlpm.h,1),""))</f>
        <v/>
      </c>
    </row>
    <row r="1389" spans="1:16" x14ac:dyDescent="0.2">
      <c r="A1389" s="143"/>
      <c r="B1389" s="151">
        <v>510018</v>
      </c>
      <c r="C1389" s="141" t="s">
        <v>20977</v>
      </c>
      <c r="D1389" s="143" t="s">
        <v>18508</v>
      </c>
      <c r="E1389" s="144" t="s">
        <v>20980</v>
      </c>
      <c r="F1389" s="143">
        <v>44167</v>
      </c>
      <c r="G1389" s="143" t="s">
        <v>21537</v>
      </c>
      <c r="H1389" s="149">
        <v>1198841</v>
      </c>
      <c r="I1389" s="146">
        <v>46197</v>
      </c>
      <c r="J1389" s="143"/>
      <c r="K1389" s="143"/>
      <c r="L1389" s="146">
        <v>46244</v>
      </c>
      <c r="M1389" s="143"/>
      <c r="N1389" s="146">
        <v>46244</v>
      </c>
      <c r="O1389" s="142" t="str">
        <f t="shared" si="23"/>
        <v>44167-1198841</v>
      </c>
      <c r="P1389" t="str" cm="1">
        <f t="array" ref="P1389">_xlfn.LET(_xlpm.s,_xlfn.SEQUENCE(25,1,0,1),_xlpm.off,CEILING(_xlpm.s/2,1)*IF(ISEVEN(_xlpm.s),1,-1),_xlpm.k,_xlfn.VSTACK($O1389,VALUE($F1389)&amp;($H1389+_xlpm.off)),_xlpm.r,_xlfn.XLOOKUP(_xlpm.k,Table1[Column1],Table1[Column1],""),_xlpm.h,_xlfn._xlws.FILTER(_xlpm.r,_xlpm.r&lt;&gt;"",""),IFERROR(INDEX(_xlpm.h,1),""))</f>
        <v/>
      </c>
    </row>
    <row r="1390" spans="1:16" x14ac:dyDescent="0.2">
      <c r="A1390" s="143"/>
      <c r="B1390" s="151">
        <v>510018</v>
      </c>
      <c r="C1390" s="141" t="s">
        <v>20977</v>
      </c>
      <c r="D1390" s="143" t="s">
        <v>18508</v>
      </c>
      <c r="E1390" s="144" t="s">
        <v>20980</v>
      </c>
      <c r="F1390" s="143">
        <v>46490</v>
      </c>
      <c r="G1390" s="143" t="s">
        <v>21538</v>
      </c>
      <c r="H1390" s="150">
        <v>2726136</v>
      </c>
      <c r="I1390" s="146">
        <v>46204</v>
      </c>
      <c r="J1390" s="143"/>
      <c r="K1390" s="143"/>
      <c r="L1390" s="146">
        <v>46244</v>
      </c>
      <c r="M1390" s="143"/>
      <c r="N1390" s="146">
        <v>46244</v>
      </c>
      <c r="O1390" s="142" t="str">
        <f t="shared" si="23"/>
        <v>46490-2726136</v>
      </c>
      <c r="P1390" t="str" cm="1">
        <f t="array" ref="P1390">_xlfn.LET(_xlpm.s,_xlfn.SEQUENCE(25,1,0,1),_xlpm.off,CEILING(_xlpm.s/2,1)*IF(ISEVEN(_xlpm.s),1,-1),_xlpm.k,_xlfn.VSTACK($O1390,VALUE($F1390)&amp;($H1390+_xlpm.off)),_xlpm.r,_xlfn.XLOOKUP(_xlpm.k,Table1[Column1],Table1[Column1],""),_xlpm.h,_xlfn._xlws.FILTER(_xlpm.r,_xlpm.r&lt;&gt;"",""),IFERROR(INDEX(_xlpm.h,1),""))</f>
        <v/>
      </c>
    </row>
    <row r="1391" spans="1:16" x14ac:dyDescent="0.2">
      <c r="A1391" s="143"/>
      <c r="B1391" s="151">
        <v>510018</v>
      </c>
      <c r="C1391" s="141" t="s">
        <v>20977</v>
      </c>
      <c r="D1391" s="143" t="s">
        <v>18508</v>
      </c>
      <c r="E1391" s="144" t="s">
        <v>20980</v>
      </c>
      <c r="F1391" s="143">
        <v>44166</v>
      </c>
      <c r="G1391" s="143" t="s">
        <v>21539</v>
      </c>
      <c r="H1391" s="149">
        <v>2241513</v>
      </c>
      <c r="I1391" s="146">
        <v>46197</v>
      </c>
      <c r="J1391" s="143"/>
      <c r="K1391" s="143"/>
      <c r="L1391" s="146">
        <v>46244</v>
      </c>
      <c r="M1391" s="143"/>
      <c r="N1391" s="146">
        <v>46244</v>
      </c>
      <c r="O1391" s="142" t="str">
        <f t="shared" si="23"/>
        <v>44166-2241513</v>
      </c>
      <c r="P1391" t="str" cm="1">
        <f t="array" ref="P1391">_xlfn.LET(_xlpm.s,_xlfn.SEQUENCE(25,1,0,1),_xlpm.off,CEILING(_xlpm.s/2,1)*IF(ISEVEN(_xlpm.s),1,-1),_xlpm.k,_xlfn.VSTACK($O1391,VALUE($F1391)&amp;($H1391+_xlpm.off)),_xlpm.r,_xlfn.XLOOKUP(_xlpm.k,Table1[Column1],Table1[Column1],""),_xlpm.h,_xlfn._xlws.FILTER(_xlpm.r,_xlpm.r&lt;&gt;"",""),IFERROR(INDEX(_xlpm.h,1),""))</f>
        <v/>
      </c>
    </row>
    <row r="1392" spans="1:16" x14ac:dyDescent="0.2">
      <c r="A1392" s="143"/>
      <c r="B1392" s="151">
        <v>510018</v>
      </c>
      <c r="C1392" s="141" t="s">
        <v>20977</v>
      </c>
      <c r="D1392" s="143" t="s">
        <v>18508</v>
      </c>
      <c r="E1392" s="144" t="s">
        <v>22038</v>
      </c>
      <c r="F1392" s="143">
        <v>226</v>
      </c>
      <c r="G1392" s="143" t="s">
        <v>21540</v>
      </c>
      <c r="H1392" s="150">
        <v>-287507</v>
      </c>
      <c r="I1392" s="146">
        <v>46221</v>
      </c>
      <c r="J1392" s="143"/>
      <c r="K1392" s="143"/>
      <c r="L1392" s="146">
        <v>46244</v>
      </c>
      <c r="M1392" s="143"/>
      <c r="N1392" s="146">
        <v>46244</v>
      </c>
      <c r="O1392" s="142" t="str">
        <f t="shared" si="23"/>
        <v>226287507</v>
      </c>
      <c r="P1392" t="str" cm="1">
        <f t="array" ref="P1392">_xlfn.LET(_xlpm.s,_xlfn.SEQUENCE(25,1,0,1),_xlpm.off,CEILING(_xlpm.s/2,1)*IF(ISEVEN(_xlpm.s),1,-1),_xlpm.k,_xlfn.VSTACK($O1392,VALUE($F1392)&amp;($H1392+_xlpm.off)),_xlpm.r,_xlfn.XLOOKUP(_xlpm.k,Table1[Column1],Table1[Column1],""),_xlpm.h,_xlfn._xlws.FILTER(_xlpm.r,_xlpm.r&lt;&gt;"",""),IFERROR(INDEX(_xlpm.h,1),""))</f>
        <v>226-287507</v>
      </c>
    </row>
    <row r="1393" spans="1:16" x14ac:dyDescent="0.2">
      <c r="A1393" s="143"/>
      <c r="B1393" s="151">
        <v>510018</v>
      </c>
      <c r="C1393" s="141" t="s">
        <v>20977</v>
      </c>
      <c r="D1393" s="143" t="s">
        <v>18508</v>
      </c>
      <c r="E1393" s="144" t="s">
        <v>20980</v>
      </c>
      <c r="F1393" s="143">
        <v>46489</v>
      </c>
      <c r="G1393" s="143" t="s">
        <v>21541</v>
      </c>
      <c r="H1393" s="150">
        <v>888300</v>
      </c>
      <c r="I1393" s="146">
        <v>46204</v>
      </c>
      <c r="J1393" s="143"/>
      <c r="K1393" s="143"/>
      <c r="L1393" s="146">
        <v>46244</v>
      </c>
      <c r="M1393" s="143"/>
      <c r="N1393" s="146">
        <v>46244</v>
      </c>
      <c r="O1393" s="142" t="str">
        <f t="shared" si="23"/>
        <v>46489-888300</v>
      </c>
      <c r="P1393" t="str" cm="1">
        <f t="array" ref="P1393">_xlfn.LET(_xlpm.s,_xlfn.SEQUENCE(25,1,0,1),_xlpm.off,CEILING(_xlpm.s/2,1)*IF(ISEVEN(_xlpm.s),1,-1),_xlpm.k,_xlfn.VSTACK($O1393,VALUE($F1393)&amp;($H1393+_xlpm.off)),_xlpm.r,_xlfn.XLOOKUP(_xlpm.k,Table1[Column1],Table1[Column1],""),_xlpm.h,_xlfn._xlws.FILTER(_xlpm.r,_xlpm.r&lt;&gt;"",""),IFERROR(INDEX(_xlpm.h,1),""))</f>
        <v/>
      </c>
    </row>
    <row r="1394" spans="1:16" x14ac:dyDescent="0.2">
      <c r="A1394" s="143"/>
      <c r="B1394" s="151">
        <v>510019</v>
      </c>
      <c r="C1394" s="141" t="s">
        <v>20977</v>
      </c>
      <c r="D1394" s="143" t="s">
        <v>18508</v>
      </c>
      <c r="E1394" s="144" t="s">
        <v>20987</v>
      </c>
      <c r="F1394" s="143">
        <v>302</v>
      </c>
      <c r="G1394" s="143" t="s">
        <v>21542</v>
      </c>
      <c r="H1394" s="149">
        <v>-2656580</v>
      </c>
      <c r="I1394" s="146">
        <v>46222</v>
      </c>
      <c r="J1394" s="143"/>
      <c r="K1394" s="143"/>
      <c r="L1394" s="146">
        <v>46244</v>
      </c>
      <c r="M1394" s="143"/>
      <c r="N1394" s="146">
        <v>46244</v>
      </c>
      <c r="O1394" s="142" t="str">
        <f t="shared" si="23"/>
        <v>3022656580</v>
      </c>
      <c r="P1394" t="str" cm="1">
        <f t="array" ref="P1394">_xlfn.LET(_xlpm.s,_xlfn.SEQUENCE(25,1,0,1),_xlpm.off,CEILING(_xlpm.s/2,1)*IF(ISEVEN(_xlpm.s),1,-1),_xlpm.k,_xlfn.VSTACK($O1394,VALUE($F1394)&amp;($H1394+_xlpm.off)),_xlpm.r,_xlfn.XLOOKUP(_xlpm.k,Table1[Column1],Table1[Column1],""),_xlpm.h,_xlfn._xlws.FILTER(_xlpm.r,_xlpm.r&lt;&gt;"",""),IFERROR(INDEX(_xlpm.h,1),""))</f>
        <v>302-2656579</v>
      </c>
    </row>
    <row r="1395" spans="1:16" x14ac:dyDescent="0.2">
      <c r="A1395" s="143"/>
      <c r="B1395" s="151">
        <v>510019</v>
      </c>
      <c r="C1395" s="141" t="s">
        <v>20977</v>
      </c>
      <c r="D1395" s="143" t="s">
        <v>18508</v>
      </c>
      <c r="E1395" s="144" t="s">
        <v>20980</v>
      </c>
      <c r="F1395" s="143">
        <v>44155</v>
      </c>
      <c r="G1395" s="143" t="s">
        <v>21543</v>
      </c>
      <c r="H1395" s="150">
        <v>2399004</v>
      </c>
      <c r="I1395" s="146">
        <v>46193</v>
      </c>
      <c r="J1395" s="143"/>
      <c r="K1395" s="143"/>
      <c r="L1395" s="146">
        <v>46244</v>
      </c>
      <c r="M1395" s="143"/>
      <c r="N1395" s="146">
        <v>46244</v>
      </c>
      <c r="O1395" s="142" t="str">
        <f t="shared" si="23"/>
        <v>44155-2399004</v>
      </c>
      <c r="P1395" t="str" cm="1">
        <f t="array" ref="P1395">_xlfn.LET(_xlpm.s,_xlfn.SEQUENCE(25,1,0,1),_xlpm.off,CEILING(_xlpm.s/2,1)*IF(ISEVEN(_xlpm.s),1,-1),_xlpm.k,_xlfn.VSTACK($O1395,VALUE($F1395)&amp;($H1395+_xlpm.off)),_xlpm.r,_xlfn.XLOOKUP(_xlpm.k,Table1[Column1],Table1[Column1],""),_xlpm.h,_xlfn._xlws.FILTER(_xlpm.r,_xlpm.r&lt;&gt;"",""),IFERROR(INDEX(_xlpm.h,1),""))</f>
        <v/>
      </c>
    </row>
    <row r="1396" spans="1:16" x14ac:dyDescent="0.2">
      <c r="A1396" s="143"/>
      <c r="B1396" s="151">
        <v>510019</v>
      </c>
      <c r="C1396" s="141" t="s">
        <v>20977</v>
      </c>
      <c r="D1396" s="143" t="s">
        <v>18508</v>
      </c>
      <c r="E1396" s="144" t="s">
        <v>20980</v>
      </c>
      <c r="F1396" s="143">
        <v>44154</v>
      </c>
      <c r="G1396" s="143" t="s">
        <v>21544</v>
      </c>
      <c r="H1396" s="149">
        <v>596174</v>
      </c>
      <c r="I1396" s="146">
        <v>46193</v>
      </c>
      <c r="J1396" s="143"/>
      <c r="K1396" s="143"/>
      <c r="L1396" s="146">
        <v>46244</v>
      </c>
      <c r="M1396" s="143"/>
      <c r="N1396" s="146">
        <v>46244</v>
      </c>
      <c r="O1396" s="142" t="str">
        <f t="shared" si="23"/>
        <v>44154-596174</v>
      </c>
      <c r="P1396" t="str" cm="1">
        <f t="array" ref="P1396">_xlfn.LET(_xlpm.s,_xlfn.SEQUENCE(25,1,0,1),_xlpm.off,CEILING(_xlpm.s/2,1)*IF(ISEVEN(_xlpm.s),1,-1),_xlpm.k,_xlfn.VSTACK($O1396,VALUE($F1396)&amp;($H1396+_xlpm.off)),_xlpm.r,_xlfn.XLOOKUP(_xlpm.k,Table1[Column1],Table1[Column1],""),_xlpm.h,_xlfn._xlws.FILTER(_xlpm.r,_xlpm.r&lt;&gt;"",""),IFERROR(INDEX(_xlpm.h,1),""))</f>
        <v/>
      </c>
    </row>
    <row r="1397" spans="1:16" x14ac:dyDescent="0.2">
      <c r="A1397" s="143"/>
      <c r="B1397" s="151">
        <v>510020</v>
      </c>
      <c r="C1397" s="141" t="s">
        <v>20977</v>
      </c>
      <c r="D1397" s="143" t="s">
        <v>18508</v>
      </c>
      <c r="E1397" s="144" t="s">
        <v>20980</v>
      </c>
      <c r="F1397" s="143">
        <v>46495</v>
      </c>
      <c r="G1397" s="143" t="s">
        <v>21545</v>
      </c>
      <c r="H1397" s="150">
        <v>2241540</v>
      </c>
      <c r="I1397" s="146">
        <v>46207</v>
      </c>
      <c r="J1397" s="143"/>
      <c r="K1397" s="143"/>
      <c r="L1397" s="146">
        <v>46244</v>
      </c>
      <c r="M1397" s="143"/>
      <c r="N1397" s="146">
        <v>46244</v>
      </c>
      <c r="O1397" s="142" t="str">
        <f t="shared" si="23"/>
        <v>46495-2241540</v>
      </c>
      <c r="P1397" t="str" cm="1">
        <f t="array" ref="P1397">_xlfn.LET(_xlpm.s,_xlfn.SEQUENCE(25,1,0,1),_xlpm.off,CEILING(_xlpm.s/2,1)*IF(ISEVEN(_xlpm.s),1,-1),_xlpm.k,_xlfn.VSTACK($O1397,VALUE($F1397)&amp;($H1397+_xlpm.off)),_xlpm.r,_xlfn.XLOOKUP(_xlpm.k,Table1[Column1],Table1[Column1],""),_xlpm.h,_xlfn._xlws.FILTER(_xlpm.r,_xlpm.r&lt;&gt;"",""),IFERROR(INDEX(_xlpm.h,1),""))</f>
        <v/>
      </c>
    </row>
    <row r="1398" spans="1:16" x14ac:dyDescent="0.2">
      <c r="A1398" s="143"/>
      <c r="B1398" s="151">
        <v>510020</v>
      </c>
      <c r="C1398" s="141" t="s">
        <v>20977</v>
      </c>
      <c r="D1398" s="143" t="s">
        <v>18508</v>
      </c>
      <c r="E1398" s="144" t="s">
        <v>20980</v>
      </c>
      <c r="F1398" s="143">
        <v>42589</v>
      </c>
      <c r="G1398" s="143" t="s">
        <v>21546</v>
      </c>
      <c r="H1398" s="149">
        <v>1744713</v>
      </c>
      <c r="I1398" s="146">
        <v>46193</v>
      </c>
      <c r="J1398" s="143"/>
      <c r="K1398" s="143"/>
      <c r="L1398" s="146">
        <v>46244</v>
      </c>
      <c r="M1398" s="143"/>
      <c r="N1398" s="146">
        <v>46244</v>
      </c>
      <c r="O1398" s="142" t="str">
        <f t="shared" si="23"/>
        <v>42589-1744713</v>
      </c>
      <c r="P1398" t="str" cm="1">
        <f t="array" ref="P1398">_xlfn.LET(_xlpm.s,_xlfn.SEQUENCE(25,1,0,1),_xlpm.off,CEILING(_xlpm.s/2,1)*IF(ISEVEN(_xlpm.s),1,-1),_xlpm.k,_xlfn.VSTACK($O1398,VALUE($F1398)&amp;($H1398+_xlpm.off)),_xlpm.r,_xlfn.XLOOKUP(_xlpm.k,Table1[Column1],Table1[Column1],""),_xlpm.h,_xlfn._xlws.FILTER(_xlpm.r,_xlpm.r&lt;&gt;"",""),IFERROR(INDEX(_xlpm.h,1),""))</f>
        <v/>
      </c>
    </row>
    <row r="1399" spans="1:16" x14ac:dyDescent="0.2">
      <c r="A1399" s="143"/>
      <c r="B1399" s="151">
        <v>510021</v>
      </c>
      <c r="C1399" s="141" t="s">
        <v>20977</v>
      </c>
      <c r="D1399" s="143" t="s">
        <v>18508</v>
      </c>
      <c r="E1399" s="144" t="s">
        <v>20980</v>
      </c>
      <c r="F1399" s="143">
        <v>42588</v>
      </c>
      <c r="G1399" s="143" t="s">
        <v>21547</v>
      </c>
      <c r="H1399" s="149">
        <v>1744713</v>
      </c>
      <c r="I1399" s="146">
        <v>46193</v>
      </c>
      <c r="J1399" s="143"/>
      <c r="K1399" s="143"/>
      <c r="L1399" s="146">
        <v>46244</v>
      </c>
      <c r="M1399" s="143"/>
      <c r="N1399" s="146">
        <v>46244</v>
      </c>
      <c r="O1399" s="142" t="str">
        <f t="shared" si="23"/>
        <v>42588-1744713</v>
      </c>
      <c r="P1399" t="str" cm="1">
        <f t="array" ref="P1399">_xlfn.LET(_xlpm.s,_xlfn.SEQUENCE(25,1,0,1),_xlpm.off,CEILING(_xlpm.s/2,1)*IF(ISEVEN(_xlpm.s),1,-1),_xlpm.k,_xlfn.VSTACK($O1399,VALUE($F1399)&amp;($H1399+_xlpm.off)),_xlpm.r,_xlfn.XLOOKUP(_xlpm.k,Table1[Column1],Table1[Column1],""),_xlpm.h,_xlfn._xlws.FILTER(_xlpm.r,_xlpm.r&lt;&gt;"",""),IFERROR(INDEX(_xlpm.h,1),""))</f>
        <v/>
      </c>
    </row>
    <row r="1400" spans="1:16" x14ac:dyDescent="0.2">
      <c r="A1400" s="143"/>
      <c r="B1400" s="151">
        <v>510022</v>
      </c>
      <c r="C1400" s="141" t="s">
        <v>20977</v>
      </c>
      <c r="D1400" s="143" t="s">
        <v>18508</v>
      </c>
      <c r="E1400" s="144" t="s">
        <v>20980</v>
      </c>
      <c r="F1400" s="143">
        <v>44159</v>
      </c>
      <c r="G1400" s="143" t="s">
        <v>21548</v>
      </c>
      <c r="H1400" s="149">
        <v>1710950</v>
      </c>
      <c r="I1400" s="146">
        <v>46197</v>
      </c>
      <c r="J1400" s="143"/>
      <c r="K1400" s="143"/>
      <c r="L1400" s="146">
        <v>46244</v>
      </c>
      <c r="M1400" s="143"/>
      <c r="N1400" s="146">
        <v>46244</v>
      </c>
      <c r="O1400" s="142" t="str">
        <f t="shared" si="23"/>
        <v>44159-1710950</v>
      </c>
      <c r="P1400" t="str" cm="1">
        <f t="array" ref="P1400">_xlfn.LET(_xlpm.s,_xlfn.SEQUENCE(25,1,0,1),_xlpm.off,CEILING(_xlpm.s/2,1)*IF(ISEVEN(_xlpm.s),1,-1),_xlpm.k,_xlfn.VSTACK($O1400,VALUE($F1400)&amp;($H1400+_xlpm.off)),_xlpm.r,_xlfn.XLOOKUP(_xlpm.k,Table1[Column1],Table1[Column1],""),_xlpm.h,_xlfn._xlws.FILTER(_xlpm.r,_xlpm.r&lt;&gt;"",""),IFERROR(INDEX(_xlpm.h,1),""))</f>
        <v/>
      </c>
    </row>
    <row r="1401" spans="1:16" x14ac:dyDescent="0.2">
      <c r="A1401" s="143"/>
      <c r="B1401" s="151">
        <v>510022</v>
      </c>
      <c r="C1401" s="141" t="s">
        <v>20977</v>
      </c>
      <c r="D1401" s="143" t="s">
        <v>18508</v>
      </c>
      <c r="E1401" s="144" t="s">
        <v>20980</v>
      </c>
      <c r="F1401" s="143">
        <v>42587</v>
      </c>
      <c r="G1401" s="143" t="s">
        <v>21549</v>
      </c>
      <c r="H1401" s="149">
        <v>7138895</v>
      </c>
      <c r="I1401" s="146">
        <v>46193</v>
      </c>
      <c r="J1401" s="143"/>
      <c r="K1401" s="143"/>
      <c r="L1401" s="146">
        <v>46244</v>
      </c>
      <c r="M1401" s="143"/>
      <c r="N1401" s="146">
        <v>46244</v>
      </c>
      <c r="O1401" s="142" t="str">
        <f t="shared" si="23"/>
        <v>42587-7138895</v>
      </c>
      <c r="P1401" t="str" cm="1">
        <f t="array" ref="P1401">_xlfn.LET(_xlpm.s,_xlfn.SEQUENCE(25,1,0,1),_xlpm.off,CEILING(_xlpm.s/2,1)*IF(ISEVEN(_xlpm.s),1,-1),_xlpm.k,_xlfn.VSTACK($O1401,VALUE($F1401)&amp;($H1401+_xlpm.off)),_xlpm.r,_xlfn.XLOOKUP(_xlpm.k,Table1[Column1],Table1[Column1],""),_xlpm.h,_xlfn._xlws.FILTER(_xlpm.r,_xlpm.r&lt;&gt;"",""),IFERROR(INDEX(_xlpm.h,1),""))</f>
        <v/>
      </c>
    </row>
    <row r="1402" spans="1:16" x14ac:dyDescent="0.2">
      <c r="A1402" s="143"/>
      <c r="B1402" s="151">
        <v>510022</v>
      </c>
      <c r="C1402" s="141" t="s">
        <v>20977</v>
      </c>
      <c r="D1402" s="143" t="s">
        <v>18508</v>
      </c>
      <c r="E1402" s="144" t="s">
        <v>20980</v>
      </c>
      <c r="F1402" s="143">
        <v>46493</v>
      </c>
      <c r="G1402" s="143" t="s">
        <v>21550</v>
      </c>
      <c r="H1402" s="150">
        <v>2726136</v>
      </c>
      <c r="I1402" s="146">
        <v>46207</v>
      </c>
      <c r="J1402" s="143"/>
      <c r="K1402" s="143"/>
      <c r="L1402" s="146">
        <v>46244</v>
      </c>
      <c r="M1402" s="143"/>
      <c r="N1402" s="146">
        <v>46244</v>
      </c>
      <c r="O1402" s="142" t="str">
        <f t="shared" si="23"/>
        <v>46493-2726136</v>
      </c>
      <c r="P1402" t="str" cm="1">
        <f t="array" ref="P1402">_xlfn.LET(_xlpm.s,_xlfn.SEQUENCE(25,1,0,1),_xlpm.off,CEILING(_xlpm.s/2,1)*IF(ISEVEN(_xlpm.s),1,-1),_xlpm.k,_xlfn.VSTACK($O1402,VALUE($F1402)&amp;($H1402+_xlpm.off)),_xlpm.r,_xlfn.XLOOKUP(_xlpm.k,Table1[Column1],Table1[Column1],""),_xlpm.h,_xlfn._xlws.FILTER(_xlpm.r,_xlpm.r&lt;&gt;"",""),IFERROR(INDEX(_xlpm.h,1),""))</f>
        <v/>
      </c>
    </row>
    <row r="1403" spans="1:16" x14ac:dyDescent="0.2">
      <c r="A1403" s="143"/>
      <c r="B1403" s="151">
        <v>510022</v>
      </c>
      <c r="C1403" s="141" t="s">
        <v>20977</v>
      </c>
      <c r="D1403" s="143" t="s">
        <v>18508</v>
      </c>
      <c r="E1403" s="144" t="s">
        <v>22039</v>
      </c>
      <c r="F1403" s="143">
        <v>238</v>
      </c>
      <c r="G1403" s="143" t="s">
        <v>21551</v>
      </c>
      <c r="H1403" s="150">
        <v>-251880</v>
      </c>
      <c r="I1403" s="146">
        <v>46231</v>
      </c>
      <c r="J1403" s="143"/>
      <c r="K1403" s="143"/>
      <c r="L1403" s="146">
        <v>46244</v>
      </c>
      <c r="M1403" s="143"/>
      <c r="N1403" s="146">
        <v>46244</v>
      </c>
      <c r="O1403" s="142" t="str">
        <f t="shared" si="23"/>
        <v>238251880</v>
      </c>
      <c r="P1403" t="str" cm="1">
        <f t="array" ref="P1403">_xlfn.LET(_xlpm.s,_xlfn.SEQUENCE(25,1,0,1),_xlpm.off,CEILING(_xlpm.s/2,1)*IF(ISEVEN(_xlpm.s),1,-1),_xlpm.k,_xlfn.VSTACK($O1403,VALUE($F1403)&amp;($H1403+_xlpm.off)),_xlpm.r,_xlfn.XLOOKUP(_xlpm.k,Table1[Column1],Table1[Column1],""),_xlpm.h,_xlfn._xlws.FILTER(_xlpm.r,_xlpm.r&lt;&gt;"",""),IFERROR(INDEX(_xlpm.h,1),""))</f>
        <v>238-251880</v>
      </c>
    </row>
    <row r="1404" spans="1:16" x14ac:dyDescent="0.2">
      <c r="A1404" s="143"/>
      <c r="B1404" s="151">
        <v>510022</v>
      </c>
      <c r="C1404" s="141" t="s">
        <v>20977</v>
      </c>
      <c r="D1404" s="143" t="s">
        <v>18508</v>
      </c>
      <c r="E1404" s="144" t="s">
        <v>20980</v>
      </c>
      <c r="F1404" s="143">
        <v>46494</v>
      </c>
      <c r="G1404" s="143" t="s">
        <v>21552</v>
      </c>
      <c r="H1404" s="150">
        <v>2726136</v>
      </c>
      <c r="I1404" s="146">
        <v>46207</v>
      </c>
      <c r="J1404" s="143"/>
      <c r="K1404" s="143"/>
      <c r="L1404" s="146">
        <v>46244</v>
      </c>
      <c r="M1404" s="143"/>
      <c r="N1404" s="146">
        <v>46244</v>
      </c>
      <c r="O1404" s="142" t="str">
        <f t="shared" si="23"/>
        <v>46494-2726136</v>
      </c>
      <c r="P1404" t="str" cm="1">
        <f t="array" ref="P1404">_xlfn.LET(_xlpm.s,_xlfn.SEQUENCE(25,1,0,1),_xlpm.off,CEILING(_xlpm.s/2,1)*IF(ISEVEN(_xlpm.s),1,-1),_xlpm.k,_xlfn.VSTACK($O1404,VALUE($F1404)&amp;($H1404+_xlpm.off)),_xlpm.r,_xlfn.XLOOKUP(_xlpm.k,Table1[Column1],Table1[Column1],""),_xlpm.h,_xlfn._xlws.FILTER(_xlpm.r,_xlpm.r&lt;&gt;"",""),IFERROR(INDEX(_xlpm.h,1),""))</f>
        <v/>
      </c>
    </row>
    <row r="1405" spans="1:16" x14ac:dyDescent="0.2">
      <c r="A1405" s="143"/>
      <c r="B1405" s="151">
        <v>510022</v>
      </c>
      <c r="C1405" s="141" t="s">
        <v>20977</v>
      </c>
      <c r="D1405" s="143" t="s">
        <v>18508</v>
      </c>
      <c r="E1405" s="144" t="s">
        <v>20980</v>
      </c>
      <c r="F1405" s="143">
        <v>45174</v>
      </c>
      <c r="G1405" s="143" t="s">
        <v>21553</v>
      </c>
      <c r="H1405" s="150">
        <v>2726136</v>
      </c>
      <c r="I1405" s="146">
        <v>46204</v>
      </c>
      <c r="J1405" s="143"/>
      <c r="K1405" s="143"/>
      <c r="L1405" s="146">
        <v>46244</v>
      </c>
      <c r="M1405" s="143"/>
      <c r="N1405" s="146">
        <v>46244</v>
      </c>
      <c r="O1405" s="142" t="str">
        <f t="shared" si="23"/>
        <v>45174-2726136</v>
      </c>
      <c r="P1405" t="str" cm="1">
        <f t="array" ref="P1405">_xlfn.LET(_xlpm.s,_xlfn.SEQUENCE(25,1,0,1),_xlpm.off,CEILING(_xlpm.s/2,1)*IF(ISEVEN(_xlpm.s),1,-1),_xlpm.k,_xlfn.VSTACK($O1405,VALUE($F1405)&amp;($H1405+_xlpm.off)),_xlpm.r,_xlfn.XLOOKUP(_xlpm.k,Table1[Column1],Table1[Column1],""),_xlpm.h,_xlfn._xlws.FILTER(_xlpm.r,_xlpm.r&lt;&gt;"",""),IFERROR(INDEX(_xlpm.h,1),""))</f>
        <v/>
      </c>
    </row>
    <row r="1406" spans="1:16" x14ac:dyDescent="0.2">
      <c r="A1406" s="143"/>
      <c r="B1406" s="151">
        <v>510023</v>
      </c>
      <c r="C1406" s="141" t="s">
        <v>20977</v>
      </c>
      <c r="D1406" s="143" t="s">
        <v>18508</v>
      </c>
      <c r="E1406" s="144" t="s">
        <v>20980</v>
      </c>
      <c r="F1406" s="143">
        <v>42586</v>
      </c>
      <c r="G1406" s="143" t="s">
        <v>21554</v>
      </c>
      <c r="H1406" s="149">
        <v>1744713</v>
      </c>
      <c r="I1406" s="146">
        <v>46194</v>
      </c>
      <c r="J1406" s="143"/>
      <c r="K1406" s="143"/>
      <c r="L1406" s="146">
        <v>46244</v>
      </c>
      <c r="M1406" s="143"/>
      <c r="N1406" s="146">
        <v>46244</v>
      </c>
      <c r="O1406" s="142" t="str">
        <f t="shared" si="23"/>
        <v>42586-1744713</v>
      </c>
      <c r="P1406" t="str" cm="1">
        <f t="array" ref="P1406">_xlfn.LET(_xlpm.s,_xlfn.SEQUENCE(25,1,0,1),_xlpm.off,CEILING(_xlpm.s/2,1)*IF(ISEVEN(_xlpm.s),1,-1),_xlpm.k,_xlfn.VSTACK($O1406,VALUE($F1406)&amp;($H1406+_xlpm.off)),_xlpm.r,_xlfn.XLOOKUP(_xlpm.k,Table1[Column1],Table1[Column1],""),_xlpm.h,_xlfn._xlws.FILTER(_xlpm.r,_xlpm.r&lt;&gt;"",""),IFERROR(INDEX(_xlpm.h,1),""))</f>
        <v/>
      </c>
    </row>
    <row r="1407" spans="1:16" x14ac:dyDescent="0.2">
      <c r="A1407" s="143"/>
      <c r="B1407" s="151">
        <v>510024</v>
      </c>
      <c r="C1407" s="141" t="s">
        <v>20977</v>
      </c>
      <c r="D1407" s="143" t="s">
        <v>18508</v>
      </c>
      <c r="E1407" s="144" t="s">
        <v>20980</v>
      </c>
      <c r="F1407" s="143">
        <v>42416</v>
      </c>
      <c r="G1407" s="143" t="s">
        <v>21555</v>
      </c>
      <c r="H1407" s="150">
        <v>3427002</v>
      </c>
      <c r="I1407" s="146">
        <v>46193</v>
      </c>
      <c r="J1407" s="143"/>
      <c r="K1407" s="143"/>
      <c r="L1407" s="146">
        <v>46244</v>
      </c>
      <c r="M1407" s="143"/>
      <c r="N1407" s="146">
        <v>46244</v>
      </c>
      <c r="O1407" s="142" t="str">
        <f t="shared" si="23"/>
        <v>42416-3427002</v>
      </c>
      <c r="P1407" t="str" cm="1">
        <f t="array" ref="P1407">_xlfn.LET(_xlpm.s,_xlfn.SEQUENCE(25,1,0,1),_xlpm.off,CEILING(_xlpm.s/2,1)*IF(ISEVEN(_xlpm.s),1,-1),_xlpm.k,_xlfn.VSTACK($O1407,VALUE($F1407)&amp;($H1407+_xlpm.off)),_xlpm.r,_xlfn.XLOOKUP(_xlpm.k,Table1[Column1],Table1[Column1],""),_xlpm.h,_xlfn._xlws.FILTER(_xlpm.r,_xlpm.r&lt;&gt;"",""),IFERROR(INDEX(_xlpm.h,1),""))</f>
        <v/>
      </c>
    </row>
    <row r="1408" spans="1:16" x14ac:dyDescent="0.2">
      <c r="A1408" s="143"/>
      <c r="B1408" s="151">
        <v>510024</v>
      </c>
      <c r="C1408" s="141" t="s">
        <v>20977</v>
      </c>
      <c r="D1408" s="143" t="s">
        <v>18508</v>
      </c>
      <c r="E1408" s="144" t="s">
        <v>20980</v>
      </c>
      <c r="F1408" s="143">
        <v>45175</v>
      </c>
      <c r="G1408" s="143" t="s">
        <v>21556</v>
      </c>
      <c r="H1408" s="149">
        <v>1744713</v>
      </c>
      <c r="I1408" s="146">
        <v>46206</v>
      </c>
      <c r="J1408" s="143"/>
      <c r="K1408" s="143"/>
      <c r="L1408" s="146">
        <v>46244</v>
      </c>
      <c r="M1408" s="143"/>
      <c r="N1408" s="146">
        <v>46244</v>
      </c>
      <c r="O1408" s="142" t="str">
        <f t="shared" si="23"/>
        <v>45175-1744713</v>
      </c>
      <c r="P1408" t="str" cm="1">
        <f t="array" ref="P1408">_xlfn.LET(_xlpm.s,_xlfn.SEQUENCE(25,1,0,1),_xlpm.off,CEILING(_xlpm.s/2,1)*IF(ISEVEN(_xlpm.s),1,-1),_xlpm.k,_xlfn.VSTACK($O1408,VALUE($F1408)&amp;($H1408+_xlpm.off)),_xlpm.r,_xlfn.XLOOKUP(_xlpm.k,Table1[Column1],Table1[Column1],""),_xlpm.h,_xlfn._xlws.FILTER(_xlpm.r,_xlpm.r&lt;&gt;"",""),IFERROR(INDEX(_xlpm.h,1),""))</f>
        <v/>
      </c>
    </row>
    <row r="1409" spans="1:16" x14ac:dyDescent="0.2">
      <c r="A1409" s="143"/>
      <c r="B1409" s="151">
        <v>510024</v>
      </c>
      <c r="C1409" s="141" t="s">
        <v>20977</v>
      </c>
      <c r="D1409" s="143" t="s">
        <v>18508</v>
      </c>
      <c r="E1409" s="144" t="s">
        <v>20980</v>
      </c>
      <c r="F1409" s="143">
        <v>42585</v>
      </c>
      <c r="G1409" s="143" t="s">
        <v>21557</v>
      </c>
      <c r="H1409" s="149">
        <v>3507273</v>
      </c>
      <c r="I1409" s="146">
        <v>46195</v>
      </c>
      <c r="J1409" s="143"/>
      <c r="K1409" s="143"/>
      <c r="L1409" s="146">
        <v>46244</v>
      </c>
      <c r="M1409" s="143"/>
      <c r="N1409" s="146">
        <v>46244</v>
      </c>
      <c r="O1409" s="142" t="str">
        <f t="shared" ref="O1409:O1472" si="24">VALUE(F1409)&amp;-H1409</f>
        <v>42585-3507273</v>
      </c>
      <c r="P1409" t="str" cm="1">
        <f t="array" ref="P1409">_xlfn.LET(_xlpm.s,_xlfn.SEQUENCE(25,1,0,1),_xlpm.off,CEILING(_xlpm.s/2,1)*IF(ISEVEN(_xlpm.s),1,-1),_xlpm.k,_xlfn.VSTACK($O1409,VALUE($F1409)&amp;($H1409+_xlpm.off)),_xlpm.r,_xlfn.XLOOKUP(_xlpm.k,Table1[Column1],Table1[Column1],""),_xlpm.h,_xlfn._xlws.FILTER(_xlpm.r,_xlpm.r&lt;&gt;"",""),IFERROR(INDEX(_xlpm.h,1),""))</f>
        <v/>
      </c>
    </row>
    <row r="1410" spans="1:16" x14ac:dyDescent="0.2">
      <c r="A1410" s="143"/>
      <c r="B1410" s="151">
        <v>510025</v>
      </c>
      <c r="C1410" s="141" t="s">
        <v>20977</v>
      </c>
      <c r="D1410" s="143" t="s">
        <v>18508</v>
      </c>
      <c r="E1410" s="144" t="s">
        <v>20980</v>
      </c>
      <c r="F1410" s="143">
        <v>45176</v>
      </c>
      <c r="G1410" s="143" t="s">
        <v>21558</v>
      </c>
      <c r="H1410" s="149">
        <v>15375393</v>
      </c>
      <c r="I1410" s="146">
        <v>46204</v>
      </c>
      <c r="J1410" s="143"/>
      <c r="K1410" s="143"/>
      <c r="L1410" s="146">
        <v>46244</v>
      </c>
      <c r="M1410" s="143"/>
      <c r="N1410" s="146">
        <v>46244</v>
      </c>
      <c r="O1410" s="142" t="str">
        <f t="shared" si="24"/>
        <v>45176-15375393</v>
      </c>
      <c r="P1410" t="str" cm="1">
        <f t="array" ref="P1410">_xlfn.LET(_xlpm.s,_xlfn.SEQUENCE(25,1,0,1),_xlpm.off,CEILING(_xlpm.s/2,1)*IF(ISEVEN(_xlpm.s),1,-1),_xlpm.k,_xlfn.VSTACK($O1410,VALUE($F1410)&amp;($H1410+_xlpm.off)),_xlpm.r,_xlfn.XLOOKUP(_xlpm.k,Table1[Column1],Table1[Column1],""),_xlpm.h,_xlfn._xlws.FILTER(_xlpm.r,_xlpm.r&lt;&gt;"",""),IFERROR(INDEX(_xlpm.h,1),""))</f>
        <v/>
      </c>
    </row>
    <row r="1411" spans="1:16" x14ac:dyDescent="0.2">
      <c r="A1411" s="143"/>
      <c r="B1411" s="151">
        <v>510025</v>
      </c>
      <c r="C1411" s="141" t="s">
        <v>20977</v>
      </c>
      <c r="D1411" s="143" t="s">
        <v>18508</v>
      </c>
      <c r="E1411" s="144" t="s">
        <v>20980</v>
      </c>
      <c r="F1411" s="143">
        <v>46492</v>
      </c>
      <c r="G1411" s="143" t="s">
        <v>21559</v>
      </c>
      <c r="H1411" s="149">
        <v>8582693</v>
      </c>
      <c r="I1411" s="146">
        <v>46207</v>
      </c>
      <c r="J1411" s="143"/>
      <c r="K1411" s="143"/>
      <c r="L1411" s="146">
        <v>46244</v>
      </c>
      <c r="M1411" s="143"/>
      <c r="N1411" s="146">
        <v>46244</v>
      </c>
      <c r="O1411" s="142" t="str">
        <f t="shared" si="24"/>
        <v>46492-8582693</v>
      </c>
      <c r="P1411" t="str" cm="1">
        <f t="array" ref="P1411">_xlfn.LET(_xlpm.s,_xlfn.SEQUENCE(25,1,0,1),_xlpm.off,CEILING(_xlpm.s/2,1)*IF(ISEVEN(_xlpm.s),1,-1),_xlpm.k,_xlfn.VSTACK($O1411,VALUE($F1411)&amp;($H1411+_xlpm.off)),_xlpm.r,_xlfn.XLOOKUP(_xlpm.k,Table1[Column1],Table1[Column1],""),_xlpm.h,_xlfn._xlws.FILTER(_xlpm.r,_xlpm.r&lt;&gt;"",""),IFERROR(INDEX(_xlpm.h,1),""))</f>
        <v/>
      </c>
    </row>
    <row r="1412" spans="1:16" x14ac:dyDescent="0.2">
      <c r="A1412" s="143"/>
      <c r="B1412" s="151">
        <v>510025</v>
      </c>
      <c r="C1412" s="141" t="s">
        <v>20977</v>
      </c>
      <c r="D1412" s="143" t="s">
        <v>18508</v>
      </c>
      <c r="E1412" s="144" t="s">
        <v>22040</v>
      </c>
      <c r="F1412" s="143">
        <v>187</v>
      </c>
      <c r="G1412" s="143" t="s">
        <v>21560</v>
      </c>
      <c r="H1412" s="150">
        <v>-1204950</v>
      </c>
      <c r="I1412" s="146">
        <v>46230</v>
      </c>
      <c r="J1412" s="143"/>
      <c r="K1412" s="143"/>
      <c r="L1412" s="146">
        <v>46244</v>
      </c>
      <c r="M1412" s="143"/>
      <c r="N1412" s="146">
        <v>46244</v>
      </c>
      <c r="O1412" s="142" t="str">
        <f t="shared" si="24"/>
        <v>1871204950</v>
      </c>
      <c r="P1412" t="str" cm="1">
        <f t="array" ref="P1412">_xlfn.LET(_xlpm.s,_xlfn.SEQUENCE(25,1,0,1),_xlpm.off,CEILING(_xlpm.s/2,1)*IF(ISEVEN(_xlpm.s),1,-1),_xlpm.k,_xlfn.VSTACK($O1412,VALUE($F1412)&amp;($H1412+_xlpm.off)),_xlpm.r,_xlfn.XLOOKUP(_xlpm.k,Table1[Column1],Table1[Column1],""),_xlpm.h,_xlfn._xlws.FILTER(_xlpm.r,_xlpm.r&lt;&gt;"",""),IFERROR(INDEX(_xlpm.h,1),""))</f>
        <v>187-1204950</v>
      </c>
    </row>
    <row r="1413" spans="1:16" x14ac:dyDescent="0.2">
      <c r="A1413" s="143"/>
      <c r="B1413" s="151">
        <v>510026</v>
      </c>
      <c r="C1413" s="141" t="s">
        <v>20977</v>
      </c>
      <c r="D1413" s="143" t="s">
        <v>18508</v>
      </c>
      <c r="E1413" s="144" t="s">
        <v>20980</v>
      </c>
      <c r="F1413" s="143">
        <v>44561</v>
      </c>
      <c r="G1413" s="143" t="s">
        <v>21561</v>
      </c>
      <c r="H1413" s="150">
        <v>1266300</v>
      </c>
      <c r="I1413" s="146">
        <v>46198</v>
      </c>
      <c r="J1413" s="143"/>
      <c r="K1413" s="143"/>
      <c r="L1413" s="146">
        <v>46244</v>
      </c>
      <c r="M1413" s="143"/>
      <c r="N1413" s="146">
        <v>46244</v>
      </c>
      <c r="O1413" s="142" t="str">
        <f t="shared" si="24"/>
        <v>44561-1266300</v>
      </c>
      <c r="P1413" t="str" cm="1">
        <f t="array" ref="P1413">_xlfn.LET(_xlpm.s,_xlfn.SEQUENCE(25,1,0,1),_xlpm.off,CEILING(_xlpm.s/2,1)*IF(ISEVEN(_xlpm.s),1,-1),_xlpm.k,_xlfn.VSTACK($O1413,VALUE($F1413)&amp;($H1413+_xlpm.off)),_xlpm.r,_xlfn.XLOOKUP(_xlpm.k,Table1[Column1],Table1[Column1],""),_xlpm.h,_xlfn._xlws.FILTER(_xlpm.r,_xlpm.r&lt;&gt;"",""),IFERROR(INDEX(_xlpm.h,1),""))</f>
        <v/>
      </c>
    </row>
    <row r="1414" spans="1:16" x14ac:dyDescent="0.2">
      <c r="A1414" s="143"/>
      <c r="B1414" s="151">
        <v>510026</v>
      </c>
      <c r="C1414" s="141" t="s">
        <v>20977</v>
      </c>
      <c r="D1414" s="143" t="s">
        <v>18508</v>
      </c>
      <c r="E1414" s="144" t="s">
        <v>20980</v>
      </c>
      <c r="F1414" s="143">
        <v>44524</v>
      </c>
      <c r="G1414" s="143" t="s">
        <v>21562</v>
      </c>
      <c r="H1414" s="150">
        <v>3598506</v>
      </c>
      <c r="I1414" s="146">
        <v>46195</v>
      </c>
      <c r="J1414" s="143"/>
      <c r="K1414" s="143"/>
      <c r="L1414" s="146">
        <v>46244</v>
      </c>
      <c r="M1414" s="143"/>
      <c r="N1414" s="146">
        <v>46244</v>
      </c>
      <c r="O1414" s="142" t="str">
        <f t="shared" si="24"/>
        <v>44524-3598506</v>
      </c>
      <c r="P1414" t="str" cm="1">
        <f t="array" ref="P1414">_xlfn.LET(_xlpm.s,_xlfn.SEQUENCE(25,1,0,1),_xlpm.off,CEILING(_xlpm.s/2,1)*IF(ISEVEN(_xlpm.s),1,-1),_xlpm.k,_xlfn.VSTACK($O1414,VALUE($F1414)&amp;($H1414+_xlpm.off)),_xlpm.r,_xlfn.XLOOKUP(_xlpm.k,Table1[Column1],Table1[Column1],""),_xlpm.h,_xlfn._xlws.FILTER(_xlpm.r,_xlpm.r&lt;&gt;"",""),IFERROR(INDEX(_xlpm.h,1),""))</f>
        <v/>
      </c>
    </row>
    <row r="1415" spans="1:16" x14ac:dyDescent="0.2">
      <c r="A1415" s="143"/>
      <c r="B1415" s="151">
        <v>510026</v>
      </c>
      <c r="C1415" s="141" t="s">
        <v>20977</v>
      </c>
      <c r="D1415" s="143" t="s">
        <v>18508</v>
      </c>
      <c r="E1415" s="144" t="s">
        <v>20980</v>
      </c>
      <c r="F1415" s="143">
        <v>44183</v>
      </c>
      <c r="G1415" s="143" t="s">
        <v>21563</v>
      </c>
      <c r="H1415" s="149">
        <v>2216552</v>
      </c>
      <c r="I1415" s="146">
        <v>46195</v>
      </c>
      <c r="J1415" s="143"/>
      <c r="K1415" s="143"/>
      <c r="L1415" s="146">
        <v>46244</v>
      </c>
      <c r="M1415" s="143"/>
      <c r="N1415" s="146">
        <v>46244</v>
      </c>
      <c r="O1415" s="142" t="str">
        <f t="shared" si="24"/>
        <v>44183-2216552</v>
      </c>
      <c r="P1415" t="str" cm="1">
        <f t="array" ref="P1415">_xlfn.LET(_xlpm.s,_xlfn.SEQUENCE(25,1,0,1),_xlpm.off,CEILING(_xlpm.s/2,1)*IF(ISEVEN(_xlpm.s),1,-1),_xlpm.k,_xlfn.VSTACK($O1415,VALUE($F1415)&amp;($H1415+_xlpm.off)),_xlpm.r,_xlfn.XLOOKUP(_xlpm.k,Table1[Column1],Table1[Column1],""),_xlpm.h,_xlfn._xlws.FILTER(_xlpm.r,_xlpm.r&lt;&gt;"",""),IFERROR(INDEX(_xlpm.h,1),""))</f>
        <v/>
      </c>
    </row>
    <row r="1416" spans="1:16" x14ac:dyDescent="0.2">
      <c r="A1416" s="143"/>
      <c r="B1416" s="151">
        <v>510026</v>
      </c>
      <c r="C1416" s="141" t="s">
        <v>20977</v>
      </c>
      <c r="D1416" s="143" t="s">
        <v>18508</v>
      </c>
      <c r="E1416" s="144" t="s">
        <v>20980</v>
      </c>
      <c r="F1416" s="143">
        <v>46632</v>
      </c>
      <c r="G1416" s="143" t="s">
        <v>21564</v>
      </c>
      <c r="H1416" s="149">
        <v>5730251</v>
      </c>
      <c r="I1416" s="146">
        <v>46202</v>
      </c>
      <c r="J1416" s="143"/>
      <c r="K1416" s="143"/>
      <c r="L1416" s="146">
        <v>46244</v>
      </c>
      <c r="M1416" s="143"/>
      <c r="N1416" s="146">
        <v>46244</v>
      </c>
      <c r="O1416" s="142" t="str">
        <f t="shared" si="24"/>
        <v>46632-5730251</v>
      </c>
      <c r="P1416" t="str" cm="1">
        <f t="array" ref="P1416">_xlfn.LET(_xlpm.s,_xlfn.SEQUENCE(25,1,0,1),_xlpm.off,CEILING(_xlpm.s/2,1)*IF(ISEVEN(_xlpm.s),1,-1),_xlpm.k,_xlfn.VSTACK($O1416,VALUE($F1416)&amp;($H1416+_xlpm.off)),_xlpm.r,_xlfn.XLOOKUP(_xlpm.k,Table1[Column1],Table1[Column1],""),_xlpm.h,_xlfn._xlws.FILTER(_xlpm.r,_xlpm.r&lt;&gt;"",""),IFERROR(INDEX(_xlpm.h,1),""))</f>
        <v/>
      </c>
    </row>
    <row r="1417" spans="1:16" x14ac:dyDescent="0.2">
      <c r="A1417" s="143"/>
      <c r="B1417" s="151">
        <v>510027</v>
      </c>
      <c r="C1417" s="141" t="s">
        <v>20977</v>
      </c>
      <c r="D1417" s="143" t="s">
        <v>18508</v>
      </c>
      <c r="E1417" s="144" t="s">
        <v>20980</v>
      </c>
      <c r="F1417" s="143">
        <v>46491</v>
      </c>
      <c r="G1417" s="143" t="s">
        <v>21565</v>
      </c>
      <c r="H1417" s="149">
        <v>2852996</v>
      </c>
      <c r="I1417" s="146">
        <v>46207</v>
      </c>
      <c r="J1417" s="143"/>
      <c r="K1417" s="143"/>
      <c r="L1417" s="146">
        <v>46244</v>
      </c>
      <c r="M1417" s="143"/>
      <c r="N1417" s="146">
        <v>46244</v>
      </c>
      <c r="O1417" s="142" t="str">
        <f t="shared" si="24"/>
        <v>46491-2852996</v>
      </c>
      <c r="P1417" t="str" cm="1">
        <f t="array" ref="P1417">_xlfn.LET(_xlpm.s,_xlfn.SEQUENCE(25,1,0,1),_xlpm.off,CEILING(_xlpm.s/2,1)*IF(ISEVEN(_xlpm.s),1,-1),_xlpm.k,_xlfn.VSTACK($O1417,VALUE($F1417)&amp;($H1417+_xlpm.off)),_xlpm.r,_xlfn.XLOOKUP(_xlpm.k,Table1[Column1],Table1[Column1],""),_xlpm.h,_xlfn._xlws.FILTER(_xlpm.r,_xlpm.r&lt;&gt;"",""),IFERROR(INDEX(_xlpm.h,1),""))</f>
        <v/>
      </c>
    </row>
    <row r="1418" spans="1:16" x14ac:dyDescent="0.2">
      <c r="A1418" s="143"/>
      <c r="B1418" s="151">
        <v>510027</v>
      </c>
      <c r="C1418" s="141" t="s">
        <v>20977</v>
      </c>
      <c r="D1418" s="143" t="s">
        <v>18508</v>
      </c>
      <c r="E1418" s="144" t="s">
        <v>20980</v>
      </c>
      <c r="F1418" s="143">
        <v>44158</v>
      </c>
      <c r="G1418" s="143" t="s">
        <v>21566</v>
      </c>
      <c r="H1418" s="149">
        <v>4069467</v>
      </c>
      <c r="I1418" s="146">
        <v>46196</v>
      </c>
      <c r="J1418" s="143"/>
      <c r="K1418" s="143"/>
      <c r="L1418" s="146">
        <v>46244</v>
      </c>
      <c r="M1418" s="143"/>
      <c r="N1418" s="146">
        <v>46244</v>
      </c>
      <c r="O1418" s="142" t="str">
        <f t="shared" si="24"/>
        <v>44158-4069467</v>
      </c>
      <c r="P1418" t="str" cm="1">
        <f t="array" ref="P1418">_xlfn.LET(_xlpm.s,_xlfn.SEQUENCE(25,1,0,1),_xlpm.off,CEILING(_xlpm.s/2,1)*IF(ISEVEN(_xlpm.s),1,-1),_xlpm.k,_xlfn.VSTACK($O1418,VALUE($F1418)&amp;($H1418+_xlpm.off)),_xlpm.r,_xlfn.XLOOKUP(_xlpm.k,Table1[Column1],Table1[Column1],""),_xlpm.h,_xlfn._xlws.FILTER(_xlpm.r,_xlpm.r&lt;&gt;"",""),IFERROR(INDEX(_xlpm.h,1),""))</f>
        <v/>
      </c>
    </row>
    <row r="1419" spans="1:16" x14ac:dyDescent="0.2">
      <c r="A1419" s="143"/>
      <c r="B1419" s="151">
        <v>510028</v>
      </c>
      <c r="C1419" s="141" t="s">
        <v>20977</v>
      </c>
      <c r="D1419" s="143" t="s">
        <v>18508</v>
      </c>
      <c r="E1419" s="144" t="s">
        <v>20980</v>
      </c>
      <c r="F1419" s="143">
        <v>44157</v>
      </c>
      <c r="G1419" s="143" t="s">
        <v>21567</v>
      </c>
      <c r="H1419" s="149">
        <v>1784363</v>
      </c>
      <c r="I1419" s="146">
        <v>46196</v>
      </c>
      <c r="J1419" s="143"/>
      <c r="K1419" s="143"/>
      <c r="L1419" s="146">
        <v>46244</v>
      </c>
      <c r="M1419" s="143"/>
      <c r="N1419" s="146">
        <v>46244</v>
      </c>
      <c r="O1419" s="142" t="str">
        <f t="shared" si="24"/>
        <v>44157-1784363</v>
      </c>
      <c r="P1419" t="str" cm="1">
        <f t="array" ref="P1419">_xlfn.LET(_xlpm.s,_xlfn.SEQUENCE(25,1,0,1),_xlpm.off,CEILING(_xlpm.s/2,1)*IF(ISEVEN(_xlpm.s),1,-1),_xlpm.k,_xlfn.VSTACK($O1419,VALUE($F1419)&amp;($H1419+_xlpm.off)),_xlpm.r,_xlfn.XLOOKUP(_xlpm.k,Table1[Column1],Table1[Column1],""),_xlpm.h,_xlfn._xlws.FILTER(_xlpm.r,_xlpm.r&lt;&gt;"",""),IFERROR(INDEX(_xlpm.h,1),""))</f>
        <v/>
      </c>
    </row>
    <row r="1420" spans="1:16" x14ac:dyDescent="0.2">
      <c r="A1420" s="143"/>
      <c r="B1420" s="151">
        <v>510029</v>
      </c>
      <c r="C1420" s="141" t="s">
        <v>20977</v>
      </c>
      <c r="D1420" s="143" t="s">
        <v>18508</v>
      </c>
      <c r="E1420" s="144" t="s">
        <v>22041</v>
      </c>
      <c r="F1420" s="143">
        <v>79</v>
      </c>
      <c r="G1420" s="143" t="s">
        <v>21568</v>
      </c>
      <c r="H1420" s="150">
        <v>-2534153</v>
      </c>
      <c r="I1420" s="146">
        <v>46230</v>
      </c>
      <c r="J1420" s="143"/>
      <c r="K1420" s="143"/>
      <c r="L1420" s="146">
        <v>46244</v>
      </c>
      <c r="M1420" s="143"/>
      <c r="N1420" s="146">
        <v>46244</v>
      </c>
      <c r="O1420" s="142" t="str">
        <f t="shared" si="24"/>
        <v>792534153</v>
      </c>
      <c r="P1420" t="str" cm="1">
        <f t="array" ref="P1420">_xlfn.LET(_xlpm.s,_xlfn.SEQUENCE(25,1,0,1),_xlpm.off,CEILING(_xlpm.s/2,1)*IF(ISEVEN(_xlpm.s),1,-1),_xlpm.k,_xlfn.VSTACK($O1420,VALUE($F1420)&amp;($H1420+_xlpm.off)),_xlpm.r,_xlfn.XLOOKUP(_xlpm.k,Table1[Column1],Table1[Column1],""),_xlpm.h,_xlfn._xlws.FILTER(_xlpm.r,_xlpm.r&lt;&gt;"",""),IFERROR(INDEX(_xlpm.h,1),""))</f>
        <v>79-2534153</v>
      </c>
    </row>
    <row r="1421" spans="1:16" x14ac:dyDescent="0.2">
      <c r="A1421" s="143"/>
      <c r="B1421" s="151">
        <v>520090</v>
      </c>
      <c r="C1421" s="141" t="s">
        <v>20977</v>
      </c>
      <c r="D1421" s="143" t="s">
        <v>18508</v>
      </c>
      <c r="E1421" s="144" t="s">
        <v>20980</v>
      </c>
      <c r="F1421" s="143">
        <v>46635</v>
      </c>
      <c r="G1421" s="143" t="s">
        <v>21569</v>
      </c>
      <c r="H1421" s="150">
        <v>769500</v>
      </c>
      <c r="I1421" s="146">
        <v>46203</v>
      </c>
      <c r="J1421" s="143"/>
      <c r="K1421" s="143"/>
      <c r="L1421" s="146">
        <v>46244</v>
      </c>
      <c r="M1421" s="143"/>
      <c r="N1421" s="146">
        <v>46244</v>
      </c>
      <c r="O1421" s="142" t="str">
        <f t="shared" si="24"/>
        <v>46635-769500</v>
      </c>
      <c r="P1421" t="str" cm="1">
        <f t="array" ref="P1421">_xlfn.LET(_xlpm.s,_xlfn.SEQUENCE(25,1,0,1),_xlpm.off,CEILING(_xlpm.s/2,1)*IF(ISEVEN(_xlpm.s),1,-1),_xlpm.k,_xlfn.VSTACK($O1421,VALUE($F1421)&amp;($H1421+_xlpm.off)),_xlpm.r,_xlfn.XLOOKUP(_xlpm.k,Table1[Column1],Table1[Column1],""),_xlpm.h,_xlfn._xlws.FILTER(_xlpm.r,_xlpm.r&lt;&gt;"",""),IFERROR(INDEX(_xlpm.h,1),""))</f>
        <v/>
      </c>
    </row>
    <row r="1422" spans="1:16" x14ac:dyDescent="0.2">
      <c r="A1422" s="143"/>
      <c r="B1422" s="151">
        <v>570010</v>
      </c>
      <c r="C1422" s="141" t="s">
        <v>20977</v>
      </c>
      <c r="D1422" s="143" t="s">
        <v>18508</v>
      </c>
      <c r="E1422" s="144" t="s">
        <v>20980</v>
      </c>
      <c r="F1422" s="143">
        <v>44156</v>
      </c>
      <c r="G1422" s="143" t="s">
        <v>21570</v>
      </c>
      <c r="H1422" s="149">
        <v>2216552</v>
      </c>
      <c r="I1422" s="146">
        <v>46197</v>
      </c>
      <c r="J1422" s="143"/>
      <c r="K1422" s="143"/>
      <c r="L1422" s="146">
        <v>46244</v>
      </c>
      <c r="M1422" s="143"/>
      <c r="N1422" s="146">
        <v>46244</v>
      </c>
      <c r="O1422" s="142" t="str">
        <f t="shared" si="24"/>
        <v>44156-2216552</v>
      </c>
      <c r="P1422" t="str" cm="1">
        <f t="array" ref="P1422">_xlfn.LET(_xlpm.s,_xlfn.SEQUENCE(25,1,0,1),_xlpm.off,CEILING(_xlpm.s/2,1)*IF(ISEVEN(_xlpm.s),1,-1),_xlpm.k,_xlfn.VSTACK($O1422,VALUE($F1422)&amp;($H1422+_xlpm.off)),_xlpm.r,_xlfn.XLOOKUP(_xlpm.k,Table1[Column1],Table1[Column1],""),_xlpm.h,_xlfn._xlws.FILTER(_xlpm.r,_xlpm.r&lt;&gt;"",""),IFERROR(INDEX(_xlpm.h,1),""))</f>
        <v/>
      </c>
    </row>
    <row r="1423" spans="1:16" x14ac:dyDescent="0.2">
      <c r="A1423" s="143"/>
      <c r="B1423" s="151">
        <v>510010</v>
      </c>
      <c r="C1423" s="141" t="s">
        <v>20977</v>
      </c>
      <c r="D1423" s="143" t="s">
        <v>18508</v>
      </c>
      <c r="E1423" s="144" t="s">
        <v>20980</v>
      </c>
      <c r="F1423" s="143">
        <v>50126</v>
      </c>
      <c r="G1423" s="143" t="s">
        <v>21971</v>
      </c>
      <c r="H1423" s="150">
        <v>151200</v>
      </c>
      <c r="I1423" s="146">
        <v>46220</v>
      </c>
      <c r="J1423" s="143"/>
      <c r="K1423" s="143"/>
      <c r="L1423" s="146">
        <v>46258</v>
      </c>
      <c r="M1423" s="143"/>
      <c r="N1423" s="146">
        <v>46258</v>
      </c>
      <c r="O1423" s="142" t="str">
        <f t="shared" si="24"/>
        <v>50126-151200</v>
      </c>
      <c r="P1423" t="str" cm="1">
        <f t="array" ref="P1423">_xlfn.LET(_xlpm.s,_xlfn.SEQUENCE(25,1,0,1),_xlpm.off,CEILING(_xlpm.s/2,1)*IF(ISEVEN(_xlpm.s),1,-1),_xlpm.k,_xlfn.VSTACK($O1423,VALUE($F1423)&amp;($H1423+_xlpm.off)),_xlpm.r,_xlfn.XLOOKUP(_xlpm.k,Table1[Column1],Table1[Column1],""),_xlpm.h,_xlfn._xlws.FILTER(_xlpm.r,_xlpm.r&lt;&gt;"",""),IFERROR(INDEX(_xlpm.h,1),""))</f>
        <v/>
      </c>
    </row>
    <row r="1424" spans="1:16" x14ac:dyDescent="0.2">
      <c r="A1424" s="143"/>
      <c r="B1424" s="151">
        <v>510010</v>
      </c>
      <c r="C1424" s="141" t="s">
        <v>20977</v>
      </c>
      <c r="D1424" s="143" t="s">
        <v>18508</v>
      </c>
      <c r="E1424" s="144" t="s">
        <v>20980</v>
      </c>
      <c r="F1424" s="143">
        <v>50125</v>
      </c>
      <c r="G1424" s="143" t="s">
        <v>21972</v>
      </c>
      <c r="H1424" s="149">
        <v>13668575</v>
      </c>
      <c r="I1424" s="146">
        <v>46220</v>
      </c>
      <c r="J1424" s="143"/>
      <c r="K1424" s="143"/>
      <c r="L1424" s="146">
        <v>46258</v>
      </c>
      <c r="M1424" s="143"/>
      <c r="N1424" s="146">
        <v>46258</v>
      </c>
      <c r="O1424" s="142" t="str">
        <f t="shared" si="24"/>
        <v>50125-13668575</v>
      </c>
      <c r="P1424" t="str" cm="1">
        <f t="array" ref="P1424">_xlfn.LET(_xlpm.s,_xlfn.SEQUENCE(25,1,0,1),_xlpm.off,CEILING(_xlpm.s/2,1)*IF(ISEVEN(_xlpm.s),1,-1),_xlpm.k,_xlfn.VSTACK($O1424,VALUE($F1424)&amp;($H1424+_xlpm.off)),_xlpm.r,_xlfn.XLOOKUP(_xlpm.k,Table1[Column1],Table1[Column1],""),_xlpm.h,_xlfn._xlws.FILTER(_xlpm.r,_xlpm.r&lt;&gt;"",""),IFERROR(INDEX(_xlpm.h,1),""))</f>
        <v/>
      </c>
    </row>
    <row r="1425" spans="1:16" x14ac:dyDescent="0.2">
      <c r="A1425" s="143"/>
      <c r="B1425" s="151">
        <v>510010</v>
      </c>
      <c r="C1425" s="141" t="s">
        <v>20977</v>
      </c>
      <c r="D1425" s="143" t="s">
        <v>18508</v>
      </c>
      <c r="E1425" s="153"/>
      <c r="F1425" s="152">
        <v>1001090554098</v>
      </c>
      <c r="G1425" s="143" t="s">
        <v>21973</v>
      </c>
      <c r="H1425" s="149">
        <v>-12587409</v>
      </c>
      <c r="I1425" s="146">
        <v>46240</v>
      </c>
      <c r="J1425" s="143"/>
      <c r="K1425" s="143"/>
      <c r="L1425" s="146">
        <v>46258</v>
      </c>
      <c r="M1425" s="143"/>
      <c r="N1425" s="146">
        <v>46258</v>
      </c>
      <c r="O1425" s="142" t="str">
        <f t="shared" si="24"/>
        <v>100109055409812587409</v>
      </c>
      <c r="P1425" t="str" cm="1">
        <f t="array" ref="P1425">_xlfn.LET(_xlpm.s,_xlfn.SEQUENCE(25,1,0,1),_xlpm.off,CEILING(_xlpm.s/2,1)*IF(ISEVEN(_xlpm.s),1,-1),_xlpm.k,_xlfn.VSTACK($O1425,VALUE($F1425)&amp;($H1425+_xlpm.off)),_xlpm.r,_xlfn.XLOOKUP(_xlpm.k,Table1[Column1],Table1[Column1],""),_xlpm.h,_xlfn._xlws.FILTER(_xlpm.r,_xlpm.r&lt;&gt;"",""),IFERROR(INDEX(_xlpm.h,1),""))</f>
        <v/>
      </c>
    </row>
    <row r="1426" spans="1:16" x14ac:dyDescent="0.2">
      <c r="A1426" s="143"/>
      <c r="B1426" s="151">
        <v>510010</v>
      </c>
      <c r="C1426" s="141" t="s">
        <v>20977</v>
      </c>
      <c r="D1426" s="143" t="s">
        <v>18508</v>
      </c>
      <c r="E1426" s="153"/>
      <c r="F1426" s="152">
        <v>1001090554097</v>
      </c>
      <c r="G1426" s="143" t="s">
        <v>21974</v>
      </c>
      <c r="H1426" s="149">
        <v>-6293704</v>
      </c>
      <c r="I1426" s="146">
        <v>46240</v>
      </c>
      <c r="J1426" s="143"/>
      <c r="K1426" s="143"/>
      <c r="L1426" s="146">
        <v>46258</v>
      </c>
      <c r="M1426" s="143"/>
      <c r="N1426" s="146">
        <v>46258</v>
      </c>
      <c r="O1426" s="142" t="str">
        <f t="shared" si="24"/>
        <v>10010905540976293704</v>
      </c>
      <c r="P1426" t="str" cm="1">
        <f t="array" ref="P1426">_xlfn.LET(_xlpm.s,_xlfn.SEQUENCE(25,1,0,1),_xlpm.off,CEILING(_xlpm.s/2,1)*IF(ISEVEN(_xlpm.s),1,-1),_xlpm.k,_xlfn.VSTACK($O1426,VALUE($F1426)&amp;($H1426+_xlpm.off)),_xlpm.r,_xlfn.XLOOKUP(_xlpm.k,Table1[Column1],Table1[Column1],""),_xlpm.h,_xlfn._xlws.FILTER(_xlpm.r,_xlpm.r&lt;&gt;"",""),IFERROR(INDEX(_xlpm.h,1),""))</f>
        <v/>
      </c>
    </row>
    <row r="1427" spans="1:16" x14ac:dyDescent="0.2">
      <c r="A1427" s="143"/>
      <c r="B1427" s="151">
        <v>510010</v>
      </c>
      <c r="C1427" s="141" t="s">
        <v>20977</v>
      </c>
      <c r="D1427" s="143" t="s">
        <v>18508</v>
      </c>
      <c r="E1427" s="153"/>
      <c r="F1427" s="152">
        <v>1001090554096</v>
      </c>
      <c r="G1427" s="143" t="s">
        <v>21975</v>
      </c>
      <c r="H1427" s="149">
        <v>-3146852</v>
      </c>
      <c r="I1427" s="146">
        <v>46240</v>
      </c>
      <c r="J1427" s="143"/>
      <c r="K1427" s="143"/>
      <c r="L1427" s="146">
        <v>46258</v>
      </c>
      <c r="M1427" s="143"/>
      <c r="N1427" s="146">
        <v>46258</v>
      </c>
      <c r="O1427" s="142" t="str">
        <f t="shared" si="24"/>
        <v>10010905540963146852</v>
      </c>
      <c r="P1427" t="str" cm="1">
        <f t="array" ref="P1427">_xlfn.LET(_xlpm.s,_xlfn.SEQUENCE(25,1,0,1),_xlpm.off,CEILING(_xlpm.s/2,1)*IF(ISEVEN(_xlpm.s),1,-1),_xlpm.k,_xlfn.VSTACK($O1427,VALUE($F1427)&amp;($H1427+_xlpm.off)),_xlpm.r,_xlfn.XLOOKUP(_xlpm.k,Table1[Column1],Table1[Column1],""),_xlpm.h,_xlfn._xlws.FILTER(_xlpm.r,_xlpm.r&lt;&gt;"",""),IFERROR(INDEX(_xlpm.h,1),""))</f>
        <v/>
      </c>
    </row>
    <row r="1428" spans="1:16" x14ac:dyDescent="0.2">
      <c r="A1428" s="143"/>
      <c r="B1428" s="151">
        <v>510010</v>
      </c>
      <c r="C1428" s="141" t="s">
        <v>20977</v>
      </c>
      <c r="D1428" s="143" t="s">
        <v>18508</v>
      </c>
      <c r="E1428" s="153"/>
      <c r="F1428" s="152">
        <v>1001090550858</v>
      </c>
      <c r="G1428" s="143" t="s">
        <v>21976</v>
      </c>
      <c r="H1428" s="149">
        <v>-9615382</v>
      </c>
      <c r="I1428" s="146">
        <v>46240</v>
      </c>
      <c r="J1428" s="143"/>
      <c r="K1428" s="143"/>
      <c r="L1428" s="146">
        <v>46258</v>
      </c>
      <c r="M1428" s="143"/>
      <c r="N1428" s="146">
        <v>46258</v>
      </c>
      <c r="O1428" s="142" t="str">
        <f t="shared" si="24"/>
        <v>10010905508589615382</v>
      </c>
      <c r="P1428" t="str" cm="1">
        <f t="array" ref="P1428">_xlfn.LET(_xlpm.s,_xlfn.SEQUENCE(25,1,0,1),_xlpm.off,CEILING(_xlpm.s/2,1)*IF(ISEVEN(_xlpm.s),1,-1),_xlpm.k,_xlfn.VSTACK($O1428,VALUE($F1428)&amp;($H1428+_xlpm.off)),_xlpm.r,_xlfn.XLOOKUP(_xlpm.k,Table1[Column1],Table1[Column1],""),_xlpm.h,_xlfn._xlws.FILTER(_xlpm.r,_xlpm.r&lt;&gt;"",""),IFERROR(INDEX(_xlpm.h,1),""))</f>
        <v/>
      </c>
    </row>
    <row r="1429" spans="1:16" x14ac:dyDescent="0.2">
      <c r="A1429" s="143"/>
      <c r="B1429" s="151">
        <v>510010</v>
      </c>
      <c r="C1429" s="141" t="s">
        <v>20977</v>
      </c>
      <c r="D1429" s="143" t="s">
        <v>18508</v>
      </c>
      <c r="E1429" s="144" t="s">
        <v>20980</v>
      </c>
      <c r="F1429" s="143">
        <v>48454</v>
      </c>
      <c r="G1429" s="143" t="s">
        <v>21977</v>
      </c>
      <c r="H1429" s="149">
        <v>2434307</v>
      </c>
      <c r="I1429" s="146">
        <v>46213</v>
      </c>
      <c r="J1429" s="143"/>
      <c r="K1429" s="143"/>
      <c r="L1429" s="146">
        <v>46258</v>
      </c>
      <c r="M1429" s="143"/>
      <c r="N1429" s="146">
        <v>46258</v>
      </c>
      <c r="O1429" s="142" t="str">
        <f t="shared" si="24"/>
        <v>48454-2434307</v>
      </c>
      <c r="P1429" t="str" cm="1">
        <f t="array" ref="P1429">_xlfn.LET(_xlpm.s,_xlfn.SEQUENCE(25,1,0,1),_xlpm.off,CEILING(_xlpm.s/2,1)*IF(ISEVEN(_xlpm.s),1,-1),_xlpm.k,_xlfn.VSTACK($O1429,VALUE($F1429)&amp;($H1429+_xlpm.off)),_xlpm.r,_xlfn.XLOOKUP(_xlpm.k,Table1[Column1],Table1[Column1],""),_xlpm.h,_xlfn._xlws.FILTER(_xlpm.r,_xlpm.r&lt;&gt;"",""),IFERROR(INDEX(_xlpm.h,1),""))</f>
        <v/>
      </c>
    </row>
    <row r="1430" spans="1:16" x14ac:dyDescent="0.2">
      <c r="A1430" s="143"/>
      <c r="B1430" s="151">
        <v>510010</v>
      </c>
      <c r="C1430" s="141" t="s">
        <v>20977</v>
      </c>
      <c r="D1430" s="143" t="s">
        <v>18508</v>
      </c>
      <c r="E1430" s="144"/>
      <c r="F1430" s="152">
        <v>1001090554102</v>
      </c>
      <c r="G1430" s="143" t="s">
        <v>21978</v>
      </c>
      <c r="H1430" s="149">
        <v>-43200000</v>
      </c>
      <c r="I1430" s="146">
        <v>46240</v>
      </c>
      <c r="J1430" s="143"/>
      <c r="K1430" s="143"/>
      <c r="L1430" s="146">
        <v>46258</v>
      </c>
      <c r="M1430" s="143"/>
      <c r="N1430" s="146">
        <v>46258</v>
      </c>
      <c r="O1430" s="142" t="str">
        <f t="shared" si="24"/>
        <v>100109055410243200000</v>
      </c>
      <c r="P1430" t="str" cm="1">
        <f t="array" ref="P1430">_xlfn.LET(_xlpm.s,_xlfn.SEQUENCE(25,1,0,1),_xlpm.off,CEILING(_xlpm.s/2,1)*IF(ISEVEN(_xlpm.s),1,-1),_xlpm.k,_xlfn.VSTACK($O1430,VALUE($F1430)&amp;($H1430+_xlpm.off)),_xlpm.r,_xlfn.XLOOKUP(_xlpm.k,Table1[Column1],Table1[Column1],""),_xlpm.h,_xlfn._xlws.FILTER(_xlpm.r,_xlpm.r&lt;&gt;"",""),IFERROR(INDEX(_xlpm.h,1),""))</f>
        <v/>
      </c>
    </row>
    <row r="1431" spans="1:16" x14ac:dyDescent="0.2">
      <c r="A1431" s="143"/>
      <c r="B1431" s="151">
        <v>510010</v>
      </c>
      <c r="C1431" s="141" t="s">
        <v>20977</v>
      </c>
      <c r="D1431" s="143" t="s">
        <v>18508</v>
      </c>
      <c r="E1431" s="144"/>
      <c r="F1431" s="152">
        <v>1001090554101</v>
      </c>
      <c r="G1431" s="143" t="s">
        <v>21979</v>
      </c>
      <c r="H1431" s="149">
        <v>-7080417</v>
      </c>
      <c r="I1431" s="146">
        <v>46240</v>
      </c>
      <c r="J1431" s="143"/>
      <c r="K1431" s="143"/>
      <c r="L1431" s="146">
        <v>46258</v>
      </c>
      <c r="M1431" s="143"/>
      <c r="N1431" s="146">
        <v>46258</v>
      </c>
      <c r="O1431" s="142" t="str">
        <f t="shared" si="24"/>
        <v>10010905541017080417</v>
      </c>
      <c r="P1431" t="str" cm="1">
        <f t="array" ref="P1431">_xlfn.LET(_xlpm.s,_xlfn.SEQUENCE(25,1,0,1),_xlpm.off,CEILING(_xlpm.s/2,1)*IF(ISEVEN(_xlpm.s),1,-1),_xlpm.k,_xlfn.VSTACK($O1431,VALUE($F1431)&amp;($H1431+_xlpm.off)),_xlpm.r,_xlfn.XLOOKUP(_xlpm.k,Table1[Column1],Table1[Column1],""),_xlpm.h,_xlfn._xlws.FILTER(_xlpm.r,_xlpm.r&lt;&gt;"",""),IFERROR(INDEX(_xlpm.h,1),""))</f>
        <v/>
      </c>
    </row>
    <row r="1432" spans="1:16" x14ac:dyDescent="0.2">
      <c r="A1432" s="143"/>
      <c r="B1432" s="151">
        <v>510010</v>
      </c>
      <c r="C1432" s="141" t="s">
        <v>20977</v>
      </c>
      <c r="D1432" s="143" t="s">
        <v>18508</v>
      </c>
      <c r="E1432" s="144"/>
      <c r="F1432" s="152">
        <v>1001090554100</v>
      </c>
      <c r="G1432" s="143" t="s">
        <v>21980</v>
      </c>
      <c r="H1432" s="149">
        <v>-7237760</v>
      </c>
      <c r="I1432" s="146">
        <v>46240</v>
      </c>
      <c r="J1432" s="143"/>
      <c r="K1432" s="143"/>
      <c r="L1432" s="146">
        <v>46258</v>
      </c>
      <c r="M1432" s="143"/>
      <c r="N1432" s="146">
        <v>46258</v>
      </c>
      <c r="O1432" s="142" t="str">
        <f t="shared" si="24"/>
        <v>10010905541007237760</v>
      </c>
      <c r="P1432" t="str" cm="1">
        <f t="array" ref="P1432">_xlfn.LET(_xlpm.s,_xlfn.SEQUENCE(25,1,0,1),_xlpm.off,CEILING(_xlpm.s/2,1)*IF(ISEVEN(_xlpm.s),1,-1),_xlpm.k,_xlfn.VSTACK($O1432,VALUE($F1432)&amp;($H1432+_xlpm.off)),_xlpm.r,_xlfn.XLOOKUP(_xlpm.k,Table1[Column1],Table1[Column1],""),_xlpm.h,_xlfn._xlws.FILTER(_xlpm.r,_xlpm.r&lt;&gt;"",""),IFERROR(INDEX(_xlpm.h,1),""))</f>
        <v/>
      </c>
    </row>
    <row r="1433" spans="1:16" x14ac:dyDescent="0.2">
      <c r="A1433" s="143"/>
      <c r="B1433" s="151">
        <v>510010</v>
      </c>
      <c r="C1433" s="141" t="s">
        <v>20977</v>
      </c>
      <c r="D1433" s="143" t="s">
        <v>18508</v>
      </c>
      <c r="E1433" s="144"/>
      <c r="F1433" s="152">
        <v>1001090554099</v>
      </c>
      <c r="G1433" s="143" t="s">
        <v>21981</v>
      </c>
      <c r="H1433" s="149">
        <v>-1573426</v>
      </c>
      <c r="I1433" s="146">
        <v>46240</v>
      </c>
      <c r="J1433" s="143"/>
      <c r="K1433" s="143"/>
      <c r="L1433" s="146">
        <v>46258</v>
      </c>
      <c r="M1433" s="143"/>
      <c r="N1433" s="146">
        <v>46258</v>
      </c>
      <c r="O1433" s="142" t="str">
        <f t="shared" si="24"/>
        <v>10010905540991573426</v>
      </c>
      <c r="P1433" t="str" cm="1">
        <f t="array" ref="P1433">_xlfn.LET(_xlpm.s,_xlfn.SEQUENCE(25,1,0,1),_xlpm.off,CEILING(_xlpm.s/2,1)*IF(ISEVEN(_xlpm.s),1,-1),_xlpm.k,_xlfn.VSTACK($O1433,VALUE($F1433)&amp;($H1433+_xlpm.off)),_xlpm.r,_xlfn.XLOOKUP(_xlpm.k,Table1[Column1],Table1[Column1],""),_xlpm.h,_xlfn._xlws.FILTER(_xlpm.r,_xlpm.r&lt;&gt;"",""),IFERROR(INDEX(_xlpm.h,1),""))</f>
        <v/>
      </c>
    </row>
    <row r="1434" spans="1:16" x14ac:dyDescent="0.2">
      <c r="A1434" s="143"/>
      <c r="B1434" s="151">
        <v>510010</v>
      </c>
      <c r="C1434" s="141" t="s">
        <v>20977</v>
      </c>
      <c r="D1434" s="143" t="s">
        <v>18508</v>
      </c>
      <c r="E1434" s="144" t="s">
        <v>20980</v>
      </c>
      <c r="F1434" s="143">
        <v>48455</v>
      </c>
      <c r="G1434" s="143" t="s">
        <v>21982</v>
      </c>
      <c r="H1434" s="149">
        <v>2216552</v>
      </c>
      <c r="I1434" s="146">
        <v>46213</v>
      </c>
      <c r="J1434" s="143"/>
      <c r="K1434" s="143"/>
      <c r="L1434" s="146">
        <v>46258</v>
      </c>
      <c r="M1434" s="143"/>
      <c r="N1434" s="146">
        <v>46258</v>
      </c>
      <c r="O1434" s="142" t="str">
        <f t="shared" si="24"/>
        <v>48455-2216552</v>
      </c>
      <c r="P1434" t="str" cm="1">
        <f t="array" ref="P1434">_xlfn.LET(_xlpm.s,_xlfn.SEQUENCE(25,1,0,1),_xlpm.off,CEILING(_xlpm.s/2,1)*IF(ISEVEN(_xlpm.s),1,-1),_xlpm.k,_xlfn.VSTACK($O1434,VALUE($F1434)&amp;($H1434+_xlpm.off)),_xlpm.r,_xlfn.XLOOKUP(_xlpm.k,Table1[Column1],Table1[Column1],""),_xlpm.h,_xlfn._xlws.FILTER(_xlpm.r,_xlpm.r&lt;&gt;"",""),IFERROR(INDEX(_xlpm.h,1),""))</f>
        <v/>
      </c>
    </row>
    <row r="1435" spans="1:16" x14ac:dyDescent="0.2">
      <c r="A1435" s="143"/>
      <c r="B1435" s="151">
        <v>510010</v>
      </c>
      <c r="C1435" s="141" t="s">
        <v>20977</v>
      </c>
      <c r="D1435" s="143" t="s">
        <v>18508</v>
      </c>
      <c r="E1435" s="144"/>
      <c r="F1435" s="143">
        <v>1001000097698</v>
      </c>
      <c r="G1435" s="143" t="s">
        <v>21983</v>
      </c>
      <c r="H1435" s="149">
        <v>-6064239</v>
      </c>
      <c r="I1435" s="146">
        <v>46252</v>
      </c>
      <c r="J1435" s="143"/>
      <c r="K1435" s="143"/>
      <c r="L1435" s="146">
        <v>46258</v>
      </c>
      <c r="M1435" s="143"/>
      <c r="N1435" s="146">
        <v>46258</v>
      </c>
      <c r="O1435" s="142" t="str">
        <f t="shared" si="24"/>
        <v>10010000976986064239</v>
      </c>
      <c r="P1435" t="str" cm="1">
        <f t="array" ref="P1435">_xlfn.LET(_xlpm.s,_xlfn.SEQUENCE(25,1,0,1),_xlpm.off,CEILING(_xlpm.s/2,1)*IF(ISEVEN(_xlpm.s),1,-1),_xlpm.k,_xlfn.VSTACK($O1435,VALUE($F1435)&amp;($H1435+_xlpm.off)),_xlpm.r,_xlfn.XLOOKUP(_xlpm.k,Table1[Column1],Table1[Column1],""),_xlpm.h,_xlfn._xlws.FILTER(_xlpm.r,_xlpm.r&lt;&gt;"",""),IFERROR(INDEX(_xlpm.h,1),""))</f>
        <v/>
      </c>
    </row>
    <row r="1436" spans="1:16" x14ac:dyDescent="0.2">
      <c r="A1436" s="143"/>
      <c r="B1436" s="151">
        <v>510011</v>
      </c>
      <c r="C1436" s="141" t="s">
        <v>20977</v>
      </c>
      <c r="D1436" s="143" t="s">
        <v>18508</v>
      </c>
      <c r="E1436" s="144" t="s">
        <v>20980</v>
      </c>
      <c r="F1436" s="143">
        <v>48442</v>
      </c>
      <c r="G1436" s="143" t="s">
        <v>21984</v>
      </c>
      <c r="H1436" s="149">
        <v>2726136</v>
      </c>
      <c r="I1436" s="146">
        <v>46210</v>
      </c>
      <c r="J1436" s="143"/>
      <c r="K1436" s="143"/>
      <c r="L1436" s="146">
        <v>46258</v>
      </c>
      <c r="M1436" s="143"/>
      <c r="N1436" s="146">
        <v>46258</v>
      </c>
      <c r="O1436" s="142" t="str">
        <f t="shared" si="24"/>
        <v>48442-2726136</v>
      </c>
      <c r="P1436" t="str" cm="1">
        <f t="array" ref="P1436">_xlfn.LET(_xlpm.s,_xlfn.SEQUENCE(25,1,0,1),_xlpm.off,CEILING(_xlpm.s/2,1)*IF(ISEVEN(_xlpm.s),1,-1),_xlpm.k,_xlfn.VSTACK($O1436,VALUE($F1436)&amp;($H1436+_xlpm.off)),_xlpm.r,_xlfn.XLOOKUP(_xlpm.k,Table1[Column1],Table1[Column1],""),_xlpm.h,_xlfn._xlws.FILTER(_xlpm.r,_xlpm.r&lt;&gt;"",""),IFERROR(INDEX(_xlpm.h,1),""))</f>
        <v/>
      </c>
    </row>
    <row r="1437" spans="1:16" x14ac:dyDescent="0.2">
      <c r="A1437" s="143"/>
      <c r="B1437" s="151">
        <v>510011</v>
      </c>
      <c r="C1437" s="141" t="s">
        <v>20977</v>
      </c>
      <c r="D1437" s="143" t="s">
        <v>18508</v>
      </c>
      <c r="E1437" s="144" t="s">
        <v>22042</v>
      </c>
      <c r="F1437" s="143">
        <v>731</v>
      </c>
      <c r="G1437" s="143" t="s">
        <v>21985</v>
      </c>
      <c r="H1437" s="149">
        <v>-1681559</v>
      </c>
      <c r="I1437" s="146">
        <v>46246</v>
      </c>
      <c r="J1437" s="143"/>
      <c r="K1437" s="143"/>
      <c r="L1437" s="146">
        <v>46258</v>
      </c>
      <c r="M1437" s="143"/>
      <c r="N1437" s="146">
        <v>46258</v>
      </c>
      <c r="O1437" s="142" t="str">
        <f t="shared" si="24"/>
        <v>7311681559</v>
      </c>
      <c r="P1437" t="str" cm="1">
        <f t="array" ref="P1437">_xlfn.LET(_xlpm.s,_xlfn.SEQUENCE(25,1,0,1),_xlpm.off,CEILING(_xlpm.s/2,1)*IF(ISEVEN(_xlpm.s),1,-1),_xlpm.k,_xlfn.VSTACK($O1437,VALUE($F1437)&amp;($H1437+_xlpm.off)),_xlpm.r,_xlfn.XLOOKUP(_xlpm.k,Table1[Column1],Table1[Column1],""),_xlpm.h,_xlfn._xlws.FILTER(_xlpm.r,_xlpm.r&lt;&gt;"",""),IFERROR(INDEX(_xlpm.h,1),""))</f>
        <v>731-1681559</v>
      </c>
    </row>
    <row r="1438" spans="1:16" x14ac:dyDescent="0.2">
      <c r="A1438" s="143"/>
      <c r="B1438" s="151">
        <v>510011</v>
      </c>
      <c r="C1438" s="141" t="s">
        <v>20977</v>
      </c>
      <c r="D1438" s="143" t="s">
        <v>18508</v>
      </c>
      <c r="E1438" s="144" t="s">
        <v>20980</v>
      </c>
      <c r="F1438" s="143">
        <v>48441</v>
      </c>
      <c r="G1438" s="143" t="s">
        <v>21986</v>
      </c>
      <c r="H1438" s="149">
        <v>2216552</v>
      </c>
      <c r="I1438" s="146">
        <v>46210</v>
      </c>
      <c r="J1438" s="143"/>
      <c r="K1438" s="143"/>
      <c r="L1438" s="146">
        <v>46258</v>
      </c>
      <c r="M1438" s="143"/>
      <c r="N1438" s="146">
        <v>46258</v>
      </c>
      <c r="O1438" s="142" t="str">
        <f t="shared" si="24"/>
        <v>48441-2216552</v>
      </c>
      <c r="P1438" t="str" cm="1">
        <f t="array" ref="P1438">_xlfn.LET(_xlpm.s,_xlfn.SEQUENCE(25,1,0,1),_xlpm.off,CEILING(_xlpm.s/2,1)*IF(ISEVEN(_xlpm.s),1,-1),_xlpm.k,_xlfn.VSTACK($O1438,VALUE($F1438)&amp;($H1438+_xlpm.off)),_xlpm.r,_xlfn.XLOOKUP(_xlpm.k,Table1[Column1],Table1[Column1],""),_xlpm.h,_xlfn._xlws.FILTER(_xlpm.r,_xlpm.r&lt;&gt;"",""),IFERROR(INDEX(_xlpm.h,1),""))</f>
        <v/>
      </c>
    </row>
    <row r="1439" spans="1:16" x14ac:dyDescent="0.2">
      <c r="A1439" s="143"/>
      <c r="B1439" s="151">
        <v>510012</v>
      </c>
      <c r="C1439" s="141" t="s">
        <v>20977</v>
      </c>
      <c r="D1439" s="143" t="s">
        <v>18508</v>
      </c>
      <c r="E1439" s="144" t="s">
        <v>20980</v>
      </c>
      <c r="F1439" s="143">
        <v>48443</v>
      </c>
      <c r="G1439" s="143" t="s">
        <v>21987</v>
      </c>
      <c r="H1439" s="149">
        <v>993600</v>
      </c>
      <c r="I1439" s="146">
        <v>46212</v>
      </c>
      <c r="J1439" s="143"/>
      <c r="K1439" s="143"/>
      <c r="L1439" s="146">
        <v>46258</v>
      </c>
      <c r="M1439" s="143"/>
      <c r="N1439" s="146">
        <v>46258</v>
      </c>
      <c r="O1439" s="142" t="str">
        <f t="shared" si="24"/>
        <v>48443-993600</v>
      </c>
      <c r="P1439" t="str" cm="1">
        <f t="array" ref="P1439">_xlfn.LET(_xlpm.s,_xlfn.SEQUENCE(25,1,0,1),_xlpm.off,CEILING(_xlpm.s/2,1)*IF(ISEVEN(_xlpm.s),1,-1),_xlpm.k,_xlfn.VSTACK($O1439,VALUE($F1439)&amp;($H1439+_xlpm.off)),_xlpm.r,_xlfn.XLOOKUP(_xlpm.k,Table1[Column1],Table1[Column1],""),_xlpm.h,_xlfn._xlws.FILTER(_xlpm.r,_xlpm.r&lt;&gt;"",""),IFERROR(INDEX(_xlpm.h,1),""))</f>
        <v/>
      </c>
    </row>
    <row r="1440" spans="1:16" x14ac:dyDescent="0.2">
      <c r="A1440" s="143"/>
      <c r="B1440" s="151">
        <v>510013</v>
      </c>
      <c r="C1440" s="141" t="s">
        <v>20977</v>
      </c>
      <c r="D1440" s="143" t="s">
        <v>18508</v>
      </c>
      <c r="E1440" s="144" t="s">
        <v>20980</v>
      </c>
      <c r="F1440" s="143">
        <v>52295</v>
      </c>
      <c r="G1440" s="143" t="s">
        <v>21988</v>
      </c>
      <c r="H1440" s="149">
        <v>3773615</v>
      </c>
      <c r="I1440" s="146">
        <v>46223</v>
      </c>
      <c r="J1440" s="143"/>
      <c r="K1440" s="143"/>
      <c r="L1440" s="146">
        <v>46258</v>
      </c>
      <c r="M1440" s="143"/>
      <c r="N1440" s="146">
        <v>46258</v>
      </c>
      <c r="O1440" s="142" t="str">
        <f t="shared" si="24"/>
        <v>52295-3773615</v>
      </c>
      <c r="P1440" t="str" cm="1">
        <f t="array" ref="P1440">_xlfn.LET(_xlpm.s,_xlfn.SEQUENCE(25,1,0,1),_xlpm.off,CEILING(_xlpm.s/2,1)*IF(ISEVEN(_xlpm.s),1,-1),_xlpm.k,_xlfn.VSTACK($O1440,VALUE($F1440)&amp;($H1440+_xlpm.off)),_xlpm.r,_xlfn.XLOOKUP(_xlpm.k,Table1[Column1],Table1[Column1],""),_xlpm.h,_xlfn._xlws.FILTER(_xlpm.r,_xlpm.r&lt;&gt;"",""),IFERROR(INDEX(_xlpm.h,1),""))</f>
        <v/>
      </c>
    </row>
    <row r="1441" spans="1:16" x14ac:dyDescent="0.2">
      <c r="A1441" s="143"/>
      <c r="B1441" s="151">
        <v>510014</v>
      </c>
      <c r="C1441" s="141" t="s">
        <v>20977</v>
      </c>
      <c r="D1441" s="143" t="s">
        <v>18508</v>
      </c>
      <c r="E1441" s="144" t="s">
        <v>20980</v>
      </c>
      <c r="F1441" s="143">
        <v>52294</v>
      </c>
      <c r="G1441" s="143" t="s">
        <v>21989</v>
      </c>
      <c r="H1441" s="149">
        <v>3653924</v>
      </c>
      <c r="I1441" s="146">
        <v>46223</v>
      </c>
      <c r="J1441" s="143"/>
      <c r="K1441" s="143"/>
      <c r="L1441" s="146">
        <v>46258</v>
      </c>
      <c r="M1441" s="143"/>
      <c r="N1441" s="146">
        <v>46258</v>
      </c>
      <c r="O1441" s="142" t="str">
        <f t="shared" si="24"/>
        <v>52294-3653924</v>
      </c>
      <c r="P1441" t="str" cm="1">
        <f t="array" ref="P1441">_xlfn.LET(_xlpm.s,_xlfn.SEQUENCE(25,1,0,1),_xlpm.off,CEILING(_xlpm.s/2,1)*IF(ISEVEN(_xlpm.s),1,-1),_xlpm.k,_xlfn.VSTACK($O1441,VALUE($F1441)&amp;($H1441+_xlpm.off)),_xlpm.r,_xlfn.XLOOKUP(_xlpm.k,Table1[Column1],Table1[Column1],""),_xlpm.h,_xlfn._xlws.FILTER(_xlpm.r,_xlpm.r&lt;&gt;"",""),IFERROR(INDEX(_xlpm.h,1),""))</f>
        <v/>
      </c>
    </row>
    <row r="1442" spans="1:16" x14ac:dyDescent="0.2">
      <c r="A1442" s="143"/>
      <c r="B1442" s="151">
        <v>510014</v>
      </c>
      <c r="C1442" s="141" t="s">
        <v>20977</v>
      </c>
      <c r="D1442" s="143" t="s">
        <v>18508</v>
      </c>
      <c r="E1442" s="144" t="s">
        <v>20980</v>
      </c>
      <c r="F1442" s="143">
        <v>52289</v>
      </c>
      <c r="G1442" s="143" t="s">
        <v>21990</v>
      </c>
      <c r="H1442" s="149">
        <v>4263516</v>
      </c>
      <c r="I1442" s="146">
        <v>46223</v>
      </c>
      <c r="J1442" s="143"/>
      <c r="K1442" s="143"/>
      <c r="L1442" s="146">
        <v>46258</v>
      </c>
      <c r="M1442" s="143"/>
      <c r="N1442" s="146">
        <v>46258</v>
      </c>
      <c r="O1442" s="142" t="str">
        <f t="shared" si="24"/>
        <v>52289-4263516</v>
      </c>
      <c r="P1442" t="str" cm="1">
        <f t="array" ref="P1442">_xlfn.LET(_xlpm.s,_xlfn.SEQUENCE(25,1,0,1),_xlpm.off,CEILING(_xlpm.s/2,1)*IF(ISEVEN(_xlpm.s),1,-1),_xlpm.k,_xlfn.VSTACK($O1442,VALUE($F1442)&amp;($H1442+_xlpm.off)),_xlpm.r,_xlfn.XLOOKUP(_xlpm.k,Table1[Column1],Table1[Column1],""),_xlpm.h,_xlfn._xlws.FILTER(_xlpm.r,_xlpm.r&lt;&gt;"",""),IFERROR(INDEX(_xlpm.h,1),""))</f>
        <v/>
      </c>
    </row>
    <row r="1443" spans="1:16" x14ac:dyDescent="0.2">
      <c r="A1443" s="143"/>
      <c r="B1443" s="151">
        <v>510014</v>
      </c>
      <c r="C1443" s="141" t="s">
        <v>20977</v>
      </c>
      <c r="D1443" s="143" t="s">
        <v>18508</v>
      </c>
      <c r="E1443" s="144" t="s">
        <v>20980</v>
      </c>
      <c r="F1443" s="143">
        <v>48564</v>
      </c>
      <c r="G1443" s="143" t="s">
        <v>21991</v>
      </c>
      <c r="H1443" s="149">
        <v>1363068</v>
      </c>
      <c r="I1443" s="146">
        <v>46211</v>
      </c>
      <c r="J1443" s="143"/>
      <c r="K1443" s="143"/>
      <c r="L1443" s="146">
        <v>46258</v>
      </c>
      <c r="M1443" s="143"/>
      <c r="N1443" s="146">
        <v>46258</v>
      </c>
      <c r="O1443" s="142" t="str">
        <f t="shared" si="24"/>
        <v>48564-1363068</v>
      </c>
      <c r="P1443" t="str" cm="1">
        <f t="array" ref="P1443">_xlfn.LET(_xlpm.s,_xlfn.SEQUENCE(25,1,0,1),_xlpm.off,CEILING(_xlpm.s/2,1)*IF(ISEVEN(_xlpm.s),1,-1),_xlpm.k,_xlfn.VSTACK($O1443,VALUE($F1443)&amp;($H1443+_xlpm.off)),_xlpm.r,_xlfn.XLOOKUP(_xlpm.k,Table1[Column1],Table1[Column1],""),_xlpm.h,_xlfn._xlws.FILTER(_xlpm.r,_xlpm.r&lt;&gt;"",""),IFERROR(INDEX(_xlpm.h,1),""))</f>
        <v/>
      </c>
    </row>
    <row r="1444" spans="1:16" x14ac:dyDescent="0.2">
      <c r="A1444" s="143"/>
      <c r="B1444" s="151">
        <v>510014</v>
      </c>
      <c r="C1444" s="141" t="s">
        <v>20977</v>
      </c>
      <c r="D1444" s="143" t="s">
        <v>18508</v>
      </c>
      <c r="E1444" s="144" t="s">
        <v>20980</v>
      </c>
      <c r="F1444" s="143">
        <v>49601</v>
      </c>
      <c r="G1444" s="143" t="s">
        <v>21992</v>
      </c>
      <c r="H1444" s="149">
        <v>1399194</v>
      </c>
      <c r="I1444" s="146">
        <v>46216</v>
      </c>
      <c r="J1444" s="143"/>
      <c r="K1444" s="143"/>
      <c r="L1444" s="146">
        <v>46258</v>
      </c>
      <c r="M1444" s="143"/>
      <c r="N1444" s="146">
        <v>46258</v>
      </c>
      <c r="O1444" s="142" t="str">
        <f t="shared" si="24"/>
        <v>49601-1399194</v>
      </c>
      <c r="P1444" t="str" cm="1">
        <f t="array" ref="P1444">_xlfn.LET(_xlpm.s,_xlfn.SEQUENCE(25,1,0,1),_xlpm.off,CEILING(_xlpm.s/2,1)*IF(ISEVEN(_xlpm.s),1,-1),_xlpm.k,_xlfn.VSTACK($O1444,VALUE($F1444)&amp;($H1444+_xlpm.off)),_xlpm.r,_xlfn.XLOOKUP(_xlpm.k,Table1[Column1],Table1[Column1],""),_xlpm.h,_xlfn._xlws.FILTER(_xlpm.r,_xlpm.r&lt;&gt;"",""),IFERROR(INDEX(_xlpm.h,1),""))</f>
        <v/>
      </c>
    </row>
    <row r="1445" spans="1:16" x14ac:dyDescent="0.2">
      <c r="A1445" s="143"/>
      <c r="B1445" s="151">
        <v>510014</v>
      </c>
      <c r="C1445" s="141" t="s">
        <v>20977</v>
      </c>
      <c r="D1445" s="143" t="s">
        <v>18508</v>
      </c>
      <c r="E1445" s="144" t="s">
        <v>20980</v>
      </c>
      <c r="F1445" s="143">
        <v>48562</v>
      </c>
      <c r="G1445" s="143" t="s">
        <v>21993</v>
      </c>
      <c r="H1445" s="149">
        <v>1744713</v>
      </c>
      <c r="I1445" s="146">
        <v>46210</v>
      </c>
      <c r="J1445" s="143"/>
      <c r="K1445" s="143"/>
      <c r="L1445" s="146">
        <v>46258</v>
      </c>
      <c r="M1445" s="143"/>
      <c r="N1445" s="146">
        <v>46258</v>
      </c>
      <c r="O1445" s="142" t="str">
        <f t="shared" si="24"/>
        <v>48562-1744713</v>
      </c>
      <c r="P1445" t="str" cm="1">
        <f t="array" ref="P1445">_xlfn.LET(_xlpm.s,_xlfn.SEQUENCE(25,1,0,1),_xlpm.off,CEILING(_xlpm.s/2,1)*IF(ISEVEN(_xlpm.s),1,-1),_xlpm.k,_xlfn.VSTACK($O1445,VALUE($F1445)&amp;($H1445+_xlpm.off)),_xlpm.r,_xlfn.XLOOKUP(_xlpm.k,Table1[Column1],Table1[Column1],""),_xlpm.h,_xlfn._xlws.FILTER(_xlpm.r,_xlpm.r&lt;&gt;"",""),IFERROR(INDEX(_xlpm.h,1),""))</f>
        <v/>
      </c>
    </row>
    <row r="1446" spans="1:16" x14ac:dyDescent="0.2">
      <c r="A1446" s="143"/>
      <c r="B1446" s="151">
        <v>510014</v>
      </c>
      <c r="C1446" s="141" t="s">
        <v>20977</v>
      </c>
      <c r="D1446" s="143" t="s">
        <v>18508</v>
      </c>
      <c r="E1446" s="144" t="s">
        <v>20980</v>
      </c>
      <c r="F1446" s="143">
        <v>48566</v>
      </c>
      <c r="G1446" s="143" t="s">
        <v>21994</v>
      </c>
      <c r="H1446" s="149">
        <v>11082744</v>
      </c>
      <c r="I1446" s="146">
        <v>46211</v>
      </c>
      <c r="J1446" s="143"/>
      <c r="K1446" s="143"/>
      <c r="L1446" s="146">
        <v>46258</v>
      </c>
      <c r="M1446" s="143"/>
      <c r="N1446" s="146">
        <v>46258</v>
      </c>
      <c r="O1446" s="142" t="str">
        <f t="shared" si="24"/>
        <v>48566-11082744</v>
      </c>
      <c r="P1446" t="str" cm="1">
        <f t="array" ref="P1446">_xlfn.LET(_xlpm.s,_xlfn.SEQUENCE(25,1,0,1),_xlpm.off,CEILING(_xlpm.s/2,1)*IF(ISEVEN(_xlpm.s),1,-1),_xlpm.k,_xlfn.VSTACK($O1446,VALUE($F1446)&amp;($H1446+_xlpm.off)),_xlpm.r,_xlfn.XLOOKUP(_xlpm.k,Table1[Column1],Table1[Column1],""),_xlpm.h,_xlfn._xlws.FILTER(_xlpm.r,_xlpm.r&lt;&gt;"",""),IFERROR(INDEX(_xlpm.h,1),""))</f>
        <v/>
      </c>
    </row>
    <row r="1447" spans="1:16" x14ac:dyDescent="0.2">
      <c r="A1447" s="143"/>
      <c r="B1447" s="151">
        <v>510014</v>
      </c>
      <c r="C1447" s="141" t="s">
        <v>20977</v>
      </c>
      <c r="D1447" s="143" t="s">
        <v>18508</v>
      </c>
      <c r="E1447" s="144" t="s">
        <v>20980</v>
      </c>
      <c r="F1447" s="143">
        <v>48563</v>
      </c>
      <c r="G1447" s="143" t="s">
        <v>21995</v>
      </c>
      <c r="H1447" s="149">
        <v>560385</v>
      </c>
      <c r="I1447" s="146">
        <v>46211</v>
      </c>
      <c r="J1447" s="143"/>
      <c r="K1447" s="143"/>
      <c r="L1447" s="146">
        <v>46258</v>
      </c>
      <c r="M1447" s="143"/>
      <c r="N1447" s="146">
        <v>46258</v>
      </c>
      <c r="O1447" s="142" t="str">
        <f t="shared" si="24"/>
        <v>48563-560385</v>
      </c>
      <c r="P1447" t="str" cm="1">
        <f t="array" ref="P1447">_xlfn.LET(_xlpm.s,_xlfn.SEQUENCE(25,1,0,1),_xlpm.off,CEILING(_xlpm.s/2,1)*IF(ISEVEN(_xlpm.s),1,-1),_xlpm.k,_xlfn.VSTACK($O1447,VALUE($F1447)&amp;($H1447+_xlpm.off)),_xlpm.r,_xlfn.XLOOKUP(_xlpm.k,Table1[Column1],Table1[Column1],""),_xlpm.h,_xlfn._xlws.FILTER(_xlpm.r,_xlpm.r&lt;&gt;"",""),IFERROR(INDEX(_xlpm.h,1),""))</f>
        <v/>
      </c>
    </row>
    <row r="1448" spans="1:16" x14ac:dyDescent="0.2">
      <c r="A1448" s="143"/>
      <c r="B1448" s="151">
        <v>510015</v>
      </c>
      <c r="C1448" s="141" t="s">
        <v>20977</v>
      </c>
      <c r="D1448" s="143" t="s">
        <v>18508</v>
      </c>
      <c r="E1448" s="144" t="s">
        <v>20983</v>
      </c>
      <c r="F1448" s="143">
        <v>444</v>
      </c>
      <c r="G1448" s="143" t="s">
        <v>21996</v>
      </c>
      <c r="H1448" s="149">
        <v>-1228500</v>
      </c>
      <c r="I1448" s="146">
        <v>46232</v>
      </c>
      <c r="J1448" s="143"/>
      <c r="K1448" s="143"/>
      <c r="L1448" s="146">
        <v>46258</v>
      </c>
      <c r="M1448" s="143"/>
      <c r="N1448" s="146">
        <v>46258</v>
      </c>
      <c r="O1448" s="142" t="str">
        <f t="shared" si="24"/>
        <v>4441228500</v>
      </c>
      <c r="P1448" t="str" cm="1">
        <f t="array" ref="P1448">_xlfn.LET(_xlpm.s,_xlfn.SEQUENCE(25,1,0,1),_xlpm.off,CEILING(_xlpm.s/2,1)*IF(ISEVEN(_xlpm.s),1,-1),_xlpm.k,_xlfn.VSTACK($O1448,VALUE($F1448)&amp;($H1448+_xlpm.off)),_xlpm.r,_xlfn.XLOOKUP(_xlpm.k,Table1[Column1],Table1[Column1],""),_xlpm.h,_xlfn._xlws.FILTER(_xlpm.r,_xlpm.r&lt;&gt;"",""),IFERROR(INDEX(_xlpm.h,1),""))</f>
        <v>444-1228500</v>
      </c>
    </row>
    <row r="1449" spans="1:16" x14ac:dyDescent="0.2">
      <c r="A1449" s="143"/>
      <c r="B1449" s="151">
        <v>510015</v>
      </c>
      <c r="C1449" s="141" t="s">
        <v>20977</v>
      </c>
      <c r="D1449" s="143" t="s">
        <v>18508</v>
      </c>
      <c r="E1449" s="144" t="s">
        <v>20980</v>
      </c>
      <c r="F1449" s="143">
        <v>50124</v>
      </c>
      <c r="G1449" s="143" t="s">
        <v>21997</v>
      </c>
      <c r="H1449" s="149">
        <v>6359958</v>
      </c>
      <c r="I1449" s="146">
        <v>46220</v>
      </c>
      <c r="J1449" s="143"/>
      <c r="K1449" s="143"/>
      <c r="L1449" s="146">
        <v>46258</v>
      </c>
      <c r="M1449" s="143"/>
      <c r="N1449" s="146">
        <v>46258</v>
      </c>
      <c r="O1449" s="142" t="str">
        <f t="shared" si="24"/>
        <v>50124-6359958</v>
      </c>
      <c r="P1449" t="str" cm="1">
        <f t="array" ref="P1449">_xlfn.LET(_xlpm.s,_xlfn.SEQUENCE(25,1,0,1),_xlpm.off,CEILING(_xlpm.s/2,1)*IF(ISEVEN(_xlpm.s),1,-1),_xlpm.k,_xlfn.VSTACK($O1449,VALUE($F1449)&amp;($H1449+_xlpm.off)),_xlpm.r,_xlfn.XLOOKUP(_xlpm.k,Table1[Column1],Table1[Column1],""),_xlpm.h,_xlfn._xlws.FILTER(_xlpm.r,_xlpm.r&lt;&gt;"",""),IFERROR(INDEX(_xlpm.h,1),""))</f>
        <v/>
      </c>
    </row>
    <row r="1450" spans="1:16" x14ac:dyDescent="0.2">
      <c r="A1450" s="143"/>
      <c r="B1450" s="151">
        <v>510015</v>
      </c>
      <c r="C1450" s="141" t="s">
        <v>20977</v>
      </c>
      <c r="D1450" s="143" t="s">
        <v>18508</v>
      </c>
      <c r="E1450" s="144" t="s">
        <v>22035</v>
      </c>
      <c r="F1450" s="143">
        <v>461</v>
      </c>
      <c r="G1450" s="143" t="s">
        <v>21998</v>
      </c>
      <c r="H1450" s="149">
        <v>-503760</v>
      </c>
      <c r="I1450" s="146">
        <v>46249</v>
      </c>
      <c r="J1450" s="143"/>
      <c r="K1450" s="143"/>
      <c r="L1450" s="146">
        <v>46258</v>
      </c>
      <c r="M1450" s="143"/>
      <c r="N1450" s="146">
        <v>46258</v>
      </c>
      <c r="O1450" s="142" t="str">
        <f t="shared" si="24"/>
        <v>461503760</v>
      </c>
      <c r="P1450" t="str" cm="1">
        <f t="array" ref="P1450">_xlfn.LET(_xlpm.s,_xlfn.SEQUENCE(25,1,0,1),_xlpm.off,CEILING(_xlpm.s/2,1)*IF(ISEVEN(_xlpm.s),1,-1),_xlpm.k,_xlfn.VSTACK($O1450,VALUE($F1450)&amp;($H1450+_xlpm.off)),_xlpm.r,_xlfn.XLOOKUP(_xlpm.k,Table1[Column1],Table1[Column1],""),_xlpm.h,_xlfn._xlws.FILTER(_xlpm.r,_xlpm.r&lt;&gt;"",""),IFERROR(INDEX(_xlpm.h,1),""))</f>
        <v>461-503760</v>
      </c>
    </row>
    <row r="1451" spans="1:16" x14ac:dyDescent="0.2">
      <c r="A1451" s="143"/>
      <c r="B1451" s="151">
        <v>510015</v>
      </c>
      <c r="C1451" s="141" t="s">
        <v>20977</v>
      </c>
      <c r="D1451" s="143" t="s">
        <v>18508</v>
      </c>
      <c r="E1451" s="144" t="s">
        <v>20983</v>
      </c>
      <c r="F1451" s="143">
        <v>467</v>
      </c>
      <c r="G1451" s="143" t="s">
        <v>21999</v>
      </c>
      <c r="H1451" s="149">
        <v>-2070960</v>
      </c>
      <c r="I1451" s="146">
        <v>46249</v>
      </c>
      <c r="J1451" s="143"/>
      <c r="K1451" s="143"/>
      <c r="L1451" s="146">
        <v>46258</v>
      </c>
      <c r="M1451" s="143"/>
      <c r="N1451" s="146">
        <v>46258</v>
      </c>
      <c r="O1451" s="142" t="str">
        <f t="shared" si="24"/>
        <v>4672070960</v>
      </c>
      <c r="P1451" t="str" cm="1">
        <f t="array" ref="P1451">_xlfn.LET(_xlpm.s,_xlfn.SEQUENCE(25,1,0,1),_xlpm.off,CEILING(_xlpm.s/2,1)*IF(ISEVEN(_xlpm.s),1,-1),_xlpm.k,_xlfn.VSTACK($O1451,VALUE($F1451)&amp;($H1451+_xlpm.off)),_xlpm.r,_xlfn.XLOOKUP(_xlpm.k,Table1[Column1],Table1[Column1],""),_xlpm.h,_xlfn._xlws.FILTER(_xlpm.r,_xlpm.r&lt;&gt;"",""),IFERROR(INDEX(_xlpm.h,1),""))</f>
        <v>467-2070960</v>
      </c>
    </row>
    <row r="1452" spans="1:16" x14ac:dyDescent="0.2">
      <c r="A1452" s="143"/>
      <c r="B1452" s="151">
        <v>510015</v>
      </c>
      <c r="C1452" s="141" t="s">
        <v>20977</v>
      </c>
      <c r="D1452" s="143" t="s">
        <v>18508</v>
      </c>
      <c r="E1452" s="144" t="s">
        <v>20980</v>
      </c>
      <c r="F1452" s="143">
        <v>48452</v>
      </c>
      <c r="G1452" s="143" t="s">
        <v>22000</v>
      </c>
      <c r="H1452" s="149">
        <v>1539000</v>
      </c>
      <c r="I1452" s="146">
        <v>46213</v>
      </c>
      <c r="J1452" s="143"/>
      <c r="K1452" s="143"/>
      <c r="L1452" s="146">
        <v>46258</v>
      </c>
      <c r="M1452" s="143"/>
      <c r="N1452" s="146">
        <v>46258</v>
      </c>
      <c r="O1452" s="142" t="str">
        <f t="shared" si="24"/>
        <v>48452-1539000</v>
      </c>
      <c r="P1452" t="str" cm="1">
        <f t="array" ref="P1452">_xlfn.LET(_xlpm.s,_xlfn.SEQUENCE(25,1,0,1),_xlpm.off,CEILING(_xlpm.s/2,1)*IF(ISEVEN(_xlpm.s),1,-1),_xlpm.k,_xlfn.VSTACK($O1452,VALUE($F1452)&amp;($H1452+_xlpm.off)),_xlpm.r,_xlfn.XLOOKUP(_xlpm.k,Table1[Column1],Table1[Column1],""),_xlpm.h,_xlfn._xlws.FILTER(_xlpm.r,_xlpm.r&lt;&gt;"",""),IFERROR(INDEX(_xlpm.h,1),""))</f>
        <v/>
      </c>
    </row>
    <row r="1453" spans="1:16" x14ac:dyDescent="0.2">
      <c r="A1453" s="143"/>
      <c r="B1453" s="151">
        <v>510016</v>
      </c>
      <c r="C1453" s="141" t="s">
        <v>20977</v>
      </c>
      <c r="D1453" s="143" t="s">
        <v>18508</v>
      </c>
      <c r="E1453" s="144" t="s">
        <v>22036</v>
      </c>
      <c r="F1453" s="143">
        <v>267</v>
      </c>
      <c r="G1453" s="143" t="s">
        <v>22001</v>
      </c>
      <c r="H1453" s="149">
        <v>-604800</v>
      </c>
      <c r="I1453" s="146">
        <v>46234</v>
      </c>
      <c r="J1453" s="143"/>
      <c r="K1453" s="143"/>
      <c r="L1453" s="146">
        <v>46258</v>
      </c>
      <c r="M1453" s="143"/>
      <c r="N1453" s="146">
        <v>46258</v>
      </c>
      <c r="O1453" s="142" t="str">
        <f t="shared" si="24"/>
        <v>267604800</v>
      </c>
      <c r="P1453" t="str" cm="1">
        <f t="array" ref="P1453">_xlfn.LET(_xlpm.s,_xlfn.SEQUENCE(25,1,0,1),_xlpm.off,CEILING(_xlpm.s/2,1)*IF(ISEVEN(_xlpm.s),1,-1),_xlpm.k,_xlfn.VSTACK($O1453,VALUE($F1453)&amp;($H1453+_xlpm.off)),_xlpm.r,_xlfn.XLOOKUP(_xlpm.k,Table1[Column1],Table1[Column1],""),_xlpm.h,_xlfn._xlws.FILTER(_xlpm.r,_xlpm.r&lt;&gt;"",""),IFERROR(INDEX(_xlpm.h,1),""))</f>
        <v>267-604800</v>
      </c>
    </row>
    <row r="1454" spans="1:16" x14ac:dyDescent="0.2">
      <c r="A1454" s="143"/>
      <c r="B1454" s="151">
        <v>510016</v>
      </c>
      <c r="C1454" s="141" t="s">
        <v>20977</v>
      </c>
      <c r="D1454" s="143" t="s">
        <v>18508</v>
      </c>
      <c r="E1454" s="144" t="s">
        <v>20980</v>
      </c>
      <c r="F1454" s="143">
        <v>48453</v>
      </c>
      <c r="G1454" s="143" t="s">
        <v>22002</v>
      </c>
      <c r="H1454" s="149">
        <v>1081080</v>
      </c>
      <c r="I1454" s="146">
        <v>46216</v>
      </c>
      <c r="J1454" s="143"/>
      <c r="K1454" s="143"/>
      <c r="L1454" s="146">
        <v>46258</v>
      </c>
      <c r="M1454" s="143"/>
      <c r="N1454" s="146">
        <v>46258</v>
      </c>
      <c r="O1454" s="142" t="str">
        <f t="shared" si="24"/>
        <v>48453-1081080</v>
      </c>
      <c r="P1454" t="str" cm="1">
        <f t="array" ref="P1454">_xlfn.LET(_xlpm.s,_xlfn.SEQUENCE(25,1,0,1),_xlpm.off,CEILING(_xlpm.s/2,1)*IF(ISEVEN(_xlpm.s),1,-1),_xlpm.k,_xlfn.VSTACK($O1454,VALUE($F1454)&amp;($H1454+_xlpm.off)),_xlpm.r,_xlfn.XLOOKUP(_xlpm.k,Table1[Column1],Table1[Column1],""),_xlpm.h,_xlfn._xlws.FILTER(_xlpm.r,_xlpm.r&lt;&gt;"",""),IFERROR(INDEX(_xlpm.h,1),""))</f>
        <v/>
      </c>
    </row>
    <row r="1455" spans="1:16" x14ac:dyDescent="0.2">
      <c r="A1455" s="143"/>
      <c r="B1455" s="151">
        <v>510016</v>
      </c>
      <c r="C1455" s="141" t="s">
        <v>20977</v>
      </c>
      <c r="D1455" s="143" t="s">
        <v>18508</v>
      </c>
      <c r="E1455" s="144" t="s">
        <v>20980</v>
      </c>
      <c r="F1455" s="143">
        <v>50123</v>
      </c>
      <c r="G1455" s="143" t="s">
        <v>22003</v>
      </c>
      <c r="H1455" s="149">
        <v>4470849</v>
      </c>
      <c r="I1455" s="146">
        <v>46223</v>
      </c>
      <c r="J1455" s="143"/>
      <c r="K1455" s="143"/>
      <c r="L1455" s="146">
        <v>46258</v>
      </c>
      <c r="M1455" s="143"/>
      <c r="N1455" s="146">
        <v>46258</v>
      </c>
      <c r="O1455" s="142" t="str">
        <f t="shared" si="24"/>
        <v>50123-4470849</v>
      </c>
      <c r="P1455" t="str" cm="1">
        <f t="array" ref="P1455">_xlfn.LET(_xlpm.s,_xlfn.SEQUENCE(25,1,0,1),_xlpm.off,CEILING(_xlpm.s/2,1)*IF(ISEVEN(_xlpm.s),1,-1),_xlpm.k,_xlfn.VSTACK($O1455,VALUE($F1455)&amp;($H1455+_xlpm.off)),_xlpm.r,_xlfn.XLOOKUP(_xlpm.k,Table1[Column1],Table1[Column1],""),_xlpm.h,_xlfn._xlws.FILTER(_xlpm.r,_xlpm.r&lt;&gt;"",""),IFERROR(INDEX(_xlpm.h,1),""))</f>
        <v/>
      </c>
    </row>
    <row r="1456" spans="1:16" x14ac:dyDescent="0.2">
      <c r="A1456" s="143"/>
      <c r="B1456" s="151">
        <v>510016</v>
      </c>
      <c r="C1456" s="141" t="s">
        <v>20977</v>
      </c>
      <c r="D1456" s="143" t="s">
        <v>18508</v>
      </c>
      <c r="E1456" s="144" t="s">
        <v>22036</v>
      </c>
      <c r="F1456" s="143">
        <v>269</v>
      </c>
      <c r="G1456" s="143" t="s">
        <v>22004</v>
      </c>
      <c r="H1456" s="149">
        <v>-397440</v>
      </c>
      <c r="I1456" s="146">
        <v>46244</v>
      </c>
      <c r="J1456" s="143"/>
      <c r="K1456" s="143"/>
      <c r="L1456" s="146">
        <v>46258</v>
      </c>
      <c r="M1456" s="143"/>
      <c r="N1456" s="146">
        <v>46258</v>
      </c>
      <c r="O1456" s="142" t="str">
        <f t="shared" si="24"/>
        <v>269397440</v>
      </c>
      <c r="P1456" t="str" cm="1">
        <f t="array" ref="P1456">_xlfn.LET(_xlpm.s,_xlfn.SEQUENCE(25,1,0,1),_xlpm.off,CEILING(_xlpm.s/2,1)*IF(ISEVEN(_xlpm.s),1,-1),_xlpm.k,_xlfn.VSTACK($O1456,VALUE($F1456)&amp;($H1456+_xlpm.off)),_xlpm.r,_xlfn.XLOOKUP(_xlpm.k,Table1[Column1],Table1[Column1],""),_xlpm.h,_xlfn._xlws.FILTER(_xlpm.r,_xlpm.r&lt;&gt;"",""),IFERROR(INDEX(_xlpm.h,1),""))</f>
        <v>269-397440</v>
      </c>
    </row>
    <row r="1457" spans="1:16" x14ac:dyDescent="0.2">
      <c r="A1457" s="143"/>
      <c r="B1457" s="151">
        <v>510017</v>
      </c>
      <c r="C1457" s="141" t="s">
        <v>20977</v>
      </c>
      <c r="D1457" s="143" t="s">
        <v>18508</v>
      </c>
      <c r="E1457" s="144" t="s">
        <v>22043</v>
      </c>
      <c r="F1457" s="143">
        <v>317</v>
      </c>
      <c r="G1457" s="143" t="s">
        <v>22005</v>
      </c>
      <c r="H1457" s="149">
        <v>-1320055</v>
      </c>
      <c r="I1457" s="146">
        <v>46247</v>
      </c>
      <c r="J1457" s="143"/>
      <c r="K1457" s="143"/>
      <c r="L1457" s="146">
        <v>46258</v>
      </c>
      <c r="M1457" s="143"/>
      <c r="N1457" s="146">
        <v>46258</v>
      </c>
      <c r="O1457" s="142" t="str">
        <f t="shared" si="24"/>
        <v>3171320055</v>
      </c>
      <c r="P1457" t="str" cm="1">
        <f t="array" ref="P1457">_xlfn.LET(_xlpm.s,_xlfn.SEQUENCE(25,1,0,1),_xlpm.off,CEILING(_xlpm.s/2,1)*IF(ISEVEN(_xlpm.s),1,-1),_xlpm.k,_xlfn.VSTACK($O1457,VALUE($F1457)&amp;($H1457+_xlpm.off)),_xlpm.r,_xlfn.XLOOKUP(_xlpm.k,Table1[Column1],Table1[Column1],""),_xlpm.h,_xlfn._xlws.FILTER(_xlpm.r,_xlpm.r&lt;&gt;"",""),IFERROR(INDEX(_xlpm.h,1),""))</f>
        <v>317-1320055</v>
      </c>
    </row>
    <row r="1458" spans="1:16" x14ac:dyDescent="0.2">
      <c r="A1458" s="143"/>
      <c r="B1458" s="151">
        <v>510017</v>
      </c>
      <c r="C1458" s="141" t="s">
        <v>20977</v>
      </c>
      <c r="D1458" s="143" t="s">
        <v>18508</v>
      </c>
      <c r="E1458" s="144" t="s">
        <v>20980</v>
      </c>
      <c r="F1458" s="143">
        <v>49346</v>
      </c>
      <c r="G1458" s="143" t="s">
        <v>22006</v>
      </c>
      <c r="H1458" s="149">
        <v>4283618</v>
      </c>
      <c r="I1458" s="146">
        <v>46218</v>
      </c>
      <c r="J1458" s="143"/>
      <c r="K1458" s="143"/>
      <c r="L1458" s="146">
        <v>46258</v>
      </c>
      <c r="M1458" s="143"/>
      <c r="N1458" s="146">
        <v>46258</v>
      </c>
      <c r="O1458" s="142" t="str">
        <f t="shared" si="24"/>
        <v>49346-4283618</v>
      </c>
      <c r="P1458" t="str" cm="1">
        <f t="array" ref="P1458">_xlfn.LET(_xlpm.s,_xlfn.SEQUENCE(25,1,0,1),_xlpm.off,CEILING(_xlpm.s/2,1)*IF(ISEVEN(_xlpm.s),1,-1),_xlpm.k,_xlfn.VSTACK($O1458,VALUE($F1458)&amp;($H1458+_xlpm.off)),_xlpm.r,_xlfn.XLOOKUP(_xlpm.k,Table1[Column1],Table1[Column1],""),_xlpm.h,_xlfn._xlws.FILTER(_xlpm.r,_xlpm.r&lt;&gt;"",""),IFERROR(INDEX(_xlpm.h,1),""))</f>
        <v/>
      </c>
    </row>
    <row r="1459" spans="1:16" x14ac:dyDescent="0.2">
      <c r="A1459" s="143"/>
      <c r="B1459" s="151">
        <v>510017</v>
      </c>
      <c r="C1459" s="141" t="s">
        <v>20977</v>
      </c>
      <c r="D1459" s="143" t="s">
        <v>18508</v>
      </c>
      <c r="E1459" s="144" t="s">
        <v>20980</v>
      </c>
      <c r="F1459" s="143">
        <v>50122</v>
      </c>
      <c r="G1459" s="143" t="s">
        <v>22007</v>
      </c>
      <c r="H1459" s="149">
        <v>756000</v>
      </c>
      <c r="I1459" s="146">
        <v>46221</v>
      </c>
      <c r="J1459" s="143"/>
      <c r="K1459" s="143"/>
      <c r="L1459" s="146">
        <v>46258</v>
      </c>
      <c r="M1459" s="143"/>
      <c r="N1459" s="146">
        <v>46258</v>
      </c>
      <c r="O1459" s="142" t="str">
        <f t="shared" si="24"/>
        <v>50122-756000</v>
      </c>
      <c r="P1459" t="str" cm="1">
        <f t="array" ref="P1459">_xlfn.LET(_xlpm.s,_xlfn.SEQUENCE(25,1,0,1),_xlpm.off,CEILING(_xlpm.s/2,1)*IF(ISEVEN(_xlpm.s),1,-1),_xlpm.k,_xlfn.VSTACK($O1459,VALUE($F1459)&amp;($H1459+_xlpm.off)),_xlpm.r,_xlfn.XLOOKUP(_xlpm.k,Table1[Column1],Table1[Column1],""),_xlpm.h,_xlfn._xlws.FILTER(_xlpm.r,_xlpm.r&lt;&gt;"",""),IFERROR(INDEX(_xlpm.h,1),""))</f>
        <v/>
      </c>
    </row>
    <row r="1460" spans="1:16" x14ac:dyDescent="0.2">
      <c r="A1460" s="143"/>
      <c r="B1460" s="151">
        <v>510018</v>
      </c>
      <c r="C1460" s="141" t="s">
        <v>20977</v>
      </c>
      <c r="D1460" s="143" t="s">
        <v>18508</v>
      </c>
      <c r="E1460" s="144" t="s">
        <v>20980</v>
      </c>
      <c r="F1460" s="143">
        <v>48445</v>
      </c>
      <c r="G1460" s="143" t="s">
        <v>22008</v>
      </c>
      <c r="H1460" s="149">
        <v>2633013</v>
      </c>
      <c r="I1460" s="146">
        <v>46212</v>
      </c>
      <c r="J1460" s="143"/>
      <c r="K1460" s="143"/>
      <c r="L1460" s="146">
        <v>46258</v>
      </c>
      <c r="M1460" s="143"/>
      <c r="N1460" s="146">
        <v>46258</v>
      </c>
      <c r="O1460" s="142" t="str">
        <f t="shared" si="24"/>
        <v>48445-2633013</v>
      </c>
      <c r="P1460" t="str" cm="1">
        <f t="array" ref="P1460">_xlfn.LET(_xlpm.s,_xlfn.SEQUENCE(25,1,0,1),_xlpm.off,CEILING(_xlpm.s/2,1)*IF(ISEVEN(_xlpm.s),1,-1),_xlpm.k,_xlfn.VSTACK($O1460,VALUE($F1460)&amp;($H1460+_xlpm.off)),_xlpm.r,_xlfn.XLOOKUP(_xlpm.k,Table1[Column1],Table1[Column1],""),_xlpm.h,_xlfn._xlws.FILTER(_xlpm.r,_xlpm.r&lt;&gt;"",""),IFERROR(INDEX(_xlpm.h,1),""))</f>
        <v/>
      </c>
    </row>
    <row r="1461" spans="1:16" x14ac:dyDescent="0.2">
      <c r="A1461" s="143"/>
      <c r="B1461" s="151">
        <v>510018</v>
      </c>
      <c r="C1461" s="141" t="s">
        <v>20977</v>
      </c>
      <c r="D1461" s="143" t="s">
        <v>18508</v>
      </c>
      <c r="E1461" s="144" t="s">
        <v>20980</v>
      </c>
      <c r="F1461" s="143">
        <v>48446</v>
      </c>
      <c r="G1461" s="143" t="s">
        <v>22009</v>
      </c>
      <c r="H1461" s="149">
        <v>1120770</v>
      </c>
      <c r="I1461" s="146">
        <v>46212</v>
      </c>
      <c r="J1461" s="143"/>
      <c r="K1461" s="143"/>
      <c r="L1461" s="146">
        <v>46258</v>
      </c>
      <c r="M1461" s="143"/>
      <c r="N1461" s="146">
        <v>46258</v>
      </c>
      <c r="O1461" s="142" t="str">
        <f t="shared" si="24"/>
        <v>48446-1120770</v>
      </c>
      <c r="P1461" t="str" cm="1">
        <f t="array" ref="P1461">_xlfn.LET(_xlpm.s,_xlfn.SEQUENCE(25,1,0,1),_xlpm.off,CEILING(_xlpm.s/2,1)*IF(ISEVEN(_xlpm.s),1,-1),_xlpm.k,_xlfn.VSTACK($O1461,VALUE($F1461)&amp;($H1461+_xlpm.off)),_xlpm.r,_xlfn.XLOOKUP(_xlpm.k,Table1[Column1],Table1[Column1],""),_xlpm.h,_xlfn._xlws.FILTER(_xlpm.r,_xlpm.r&lt;&gt;"",""),IFERROR(INDEX(_xlpm.h,1),""))</f>
        <v/>
      </c>
    </row>
    <row r="1462" spans="1:16" x14ac:dyDescent="0.2">
      <c r="A1462" s="143"/>
      <c r="B1462" s="151">
        <v>510018</v>
      </c>
      <c r="C1462" s="141" t="s">
        <v>20977</v>
      </c>
      <c r="D1462" s="143" t="s">
        <v>18508</v>
      </c>
      <c r="E1462" s="144" t="s">
        <v>20980</v>
      </c>
      <c r="F1462" s="143">
        <v>48447</v>
      </c>
      <c r="G1462" s="143" t="s">
        <v>22010</v>
      </c>
      <c r="H1462" s="149">
        <v>584496</v>
      </c>
      <c r="I1462" s="146">
        <v>46212</v>
      </c>
      <c r="J1462" s="143"/>
      <c r="K1462" s="143"/>
      <c r="L1462" s="146">
        <v>46258</v>
      </c>
      <c r="M1462" s="143"/>
      <c r="N1462" s="146">
        <v>46258</v>
      </c>
      <c r="O1462" s="142" t="str">
        <f t="shared" si="24"/>
        <v>48447-584496</v>
      </c>
      <c r="P1462" t="str" cm="1">
        <f t="array" ref="P1462">_xlfn.LET(_xlpm.s,_xlfn.SEQUENCE(25,1,0,1),_xlpm.off,CEILING(_xlpm.s/2,1)*IF(ISEVEN(_xlpm.s),1,-1),_xlpm.k,_xlfn.VSTACK($O1462,VALUE($F1462)&amp;($H1462+_xlpm.off)),_xlpm.r,_xlfn.XLOOKUP(_xlpm.k,Table1[Column1],Table1[Column1],""),_xlpm.h,_xlfn._xlws.FILTER(_xlpm.r,_xlpm.r&lt;&gt;"",""),IFERROR(INDEX(_xlpm.h,1),""))</f>
        <v/>
      </c>
    </row>
    <row r="1463" spans="1:16" x14ac:dyDescent="0.2">
      <c r="A1463" s="143"/>
      <c r="B1463" s="151">
        <v>510018</v>
      </c>
      <c r="C1463" s="141" t="s">
        <v>20977</v>
      </c>
      <c r="D1463" s="143" t="s">
        <v>18508</v>
      </c>
      <c r="E1463" s="144" t="s">
        <v>20980</v>
      </c>
      <c r="F1463" s="143">
        <v>48444</v>
      </c>
      <c r="G1463" s="143" t="s">
        <v>22011</v>
      </c>
      <c r="H1463" s="149">
        <v>2216552</v>
      </c>
      <c r="I1463" s="146">
        <v>46212</v>
      </c>
      <c r="J1463" s="143"/>
      <c r="K1463" s="143"/>
      <c r="L1463" s="146">
        <v>46258</v>
      </c>
      <c r="M1463" s="143"/>
      <c r="N1463" s="146">
        <v>46258</v>
      </c>
      <c r="O1463" s="142" t="str">
        <f t="shared" si="24"/>
        <v>48444-2216552</v>
      </c>
      <c r="P1463" t="str" cm="1">
        <f t="array" ref="P1463">_xlfn.LET(_xlpm.s,_xlfn.SEQUENCE(25,1,0,1),_xlpm.off,CEILING(_xlpm.s/2,1)*IF(ISEVEN(_xlpm.s),1,-1),_xlpm.k,_xlfn.VSTACK($O1463,VALUE($F1463)&amp;($H1463+_xlpm.off)),_xlpm.r,_xlfn.XLOOKUP(_xlpm.k,Table1[Column1],Table1[Column1],""),_xlpm.h,_xlfn._xlws.FILTER(_xlpm.r,_xlpm.r&lt;&gt;"",""),IFERROR(INDEX(_xlpm.h,1),""))</f>
        <v/>
      </c>
    </row>
    <row r="1464" spans="1:16" x14ac:dyDescent="0.2">
      <c r="A1464" s="143"/>
      <c r="B1464" s="151">
        <v>510019</v>
      </c>
      <c r="C1464" s="141" t="s">
        <v>20977</v>
      </c>
      <c r="D1464" s="143" t="s">
        <v>18508</v>
      </c>
      <c r="E1464" s="144" t="s">
        <v>20980</v>
      </c>
      <c r="F1464" s="143">
        <v>50709</v>
      </c>
      <c r="G1464" s="143" t="s">
        <v>22012</v>
      </c>
      <c r="H1464" s="149">
        <v>3892415</v>
      </c>
      <c r="I1464" s="146">
        <v>46223</v>
      </c>
      <c r="J1464" s="143"/>
      <c r="K1464" s="143"/>
      <c r="L1464" s="146">
        <v>46258</v>
      </c>
      <c r="M1464" s="143"/>
      <c r="N1464" s="146">
        <v>46258</v>
      </c>
      <c r="O1464" s="142" t="str">
        <f t="shared" si="24"/>
        <v>50709-3892415</v>
      </c>
      <c r="P1464" t="str" cm="1">
        <f t="array" ref="P1464">_xlfn.LET(_xlpm.s,_xlfn.SEQUENCE(25,1,0,1),_xlpm.off,CEILING(_xlpm.s/2,1)*IF(ISEVEN(_xlpm.s),1,-1),_xlpm.k,_xlfn.VSTACK($O1464,VALUE($F1464)&amp;($H1464+_xlpm.off)),_xlpm.r,_xlfn.XLOOKUP(_xlpm.k,Table1[Column1],Table1[Column1],""),_xlpm.h,_xlfn._xlws.FILTER(_xlpm.r,_xlpm.r&lt;&gt;"",""),IFERROR(INDEX(_xlpm.h,1),""))</f>
        <v/>
      </c>
    </row>
    <row r="1465" spans="1:16" x14ac:dyDescent="0.2">
      <c r="A1465" s="143"/>
      <c r="B1465" s="151">
        <v>510019</v>
      </c>
      <c r="C1465" s="141" t="s">
        <v>20977</v>
      </c>
      <c r="D1465" s="143" t="s">
        <v>18508</v>
      </c>
      <c r="E1465" s="144" t="s">
        <v>20980</v>
      </c>
      <c r="F1465" s="143">
        <v>50116</v>
      </c>
      <c r="G1465" s="143" t="s">
        <v>22013</v>
      </c>
      <c r="H1465" s="149">
        <v>3713810</v>
      </c>
      <c r="I1465" s="146">
        <v>46217</v>
      </c>
      <c r="J1465" s="143"/>
      <c r="K1465" s="143"/>
      <c r="L1465" s="146">
        <v>46258</v>
      </c>
      <c r="M1465" s="143"/>
      <c r="N1465" s="146">
        <v>46258</v>
      </c>
      <c r="O1465" s="142" t="str">
        <f t="shared" si="24"/>
        <v>50116-3713810</v>
      </c>
      <c r="P1465" t="str" cm="1">
        <f t="array" ref="P1465">_xlfn.LET(_xlpm.s,_xlfn.SEQUENCE(25,1,0,1),_xlpm.off,CEILING(_xlpm.s/2,1)*IF(ISEVEN(_xlpm.s),1,-1),_xlpm.k,_xlfn.VSTACK($O1465,VALUE($F1465)&amp;($H1465+_xlpm.off)),_xlpm.r,_xlfn.XLOOKUP(_xlpm.k,Table1[Column1],Table1[Column1],""),_xlpm.h,_xlfn._xlws.FILTER(_xlpm.r,_xlpm.r&lt;&gt;"",""),IFERROR(INDEX(_xlpm.h,1),""))</f>
        <v/>
      </c>
    </row>
    <row r="1466" spans="1:16" x14ac:dyDescent="0.2">
      <c r="A1466" s="143"/>
      <c r="B1466" s="151">
        <v>510019</v>
      </c>
      <c r="C1466" s="141" t="s">
        <v>20977</v>
      </c>
      <c r="D1466" s="143" t="s">
        <v>18508</v>
      </c>
      <c r="E1466" s="144" t="s">
        <v>22044</v>
      </c>
      <c r="F1466" s="143">
        <v>331</v>
      </c>
      <c r="G1466" s="143" t="s">
        <v>22014</v>
      </c>
      <c r="H1466" s="149">
        <v>-2198253</v>
      </c>
      <c r="I1466" s="146">
        <v>46248</v>
      </c>
      <c r="J1466" s="143"/>
      <c r="K1466" s="143"/>
      <c r="L1466" s="146">
        <v>46258</v>
      </c>
      <c r="M1466" s="143"/>
      <c r="N1466" s="146">
        <v>46258</v>
      </c>
      <c r="O1466" s="142" t="str">
        <f t="shared" si="24"/>
        <v>3312198253</v>
      </c>
      <c r="P1466" t="str" cm="1">
        <f t="array" ref="P1466">_xlfn.LET(_xlpm.s,_xlfn.SEQUENCE(25,1,0,1),_xlpm.off,CEILING(_xlpm.s/2,1)*IF(ISEVEN(_xlpm.s),1,-1),_xlpm.k,_xlfn.VSTACK($O1466,VALUE($F1466)&amp;($H1466+_xlpm.off)),_xlpm.r,_xlfn.XLOOKUP(_xlpm.k,Table1[Column1],Table1[Column1],""),_xlpm.h,_xlfn._xlws.FILTER(_xlpm.r,_xlpm.r&lt;&gt;"",""),IFERROR(INDEX(_xlpm.h,1),""))</f>
        <v>331-2198253</v>
      </c>
    </row>
    <row r="1467" spans="1:16" x14ac:dyDescent="0.2">
      <c r="A1467" s="143"/>
      <c r="B1467" s="151">
        <v>510020</v>
      </c>
      <c r="C1467" s="141" t="s">
        <v>20977</v>
      </c>
      <c r="D1467" s="143" t="s">
        <v>18508</v>
      </c>
      <c r="E1467" s="144" t="s">
        <v>20980</v>
      </c>
      <c r="F1467" s="143">
        <v>50121</v>
      </c>
      <c r="G1467" s="143" t="s">
        <v>22015</v>
      </c>
      <c r="H1467" s="149">
        <v>1763100</v>
      </c>
      <c r="I1467" s="146">
        <v>46221</v>
      </c>
      <c r="J1467" s="143"/>
      <c r="K1467" s="143"/>
      <c r="L1467" s="146">
        <v>46258</v>
      </c>
      <c r="M1467" s="143"/>
      <c r="N1467" s="146">
        <v>46258</v>
      </c>
      <c r="O1467" s="142" t="str">
        <f t="shared" si="24"/>
        <v>50121-1763100</v>
      </c>
      <c r="P1467" t="str" cm="1">
        <f t="array" ref="P1467">_xlfn.LET(_xlpm.s,_xlfn.SEQUENCE(25,1,0,1),_xlpm.off,CEILING(_xlpm.s/2,1)*IF(ISEVEN(_xlpm.s),1,-1),_xlpm.k,_xlfn.VSTACK($O1467,VALUE($F1467)&amp;($H1467+_xlpm.off)),_xlpm.r,_xlfn.XLOOKUP(_xlpm.k,Table1[Column1],Table1[Column1],""),_xlpm.h,_xlfn._xlws.FILTER(_xlpm.r,_xlpm.r&lt;&gt;"",""),IFERROR(INDEX(_xlpm.h,1),""))</f>
        <v/>
      </c>
    </row>
    <row r="1468" spans="1:16" x14ac:dyDescent="0.2">
      <c r="A1468" s="143"/>
      <c r="B1468" s="151">
        <v>510020</v>
      </c>
      <c r="C1468" s="141" t="s">
        <v>20977</v>
      </c>
      <c r="D1468" s="143" t="s">
        <v>18508</v>
      </c>
      <c r="E1468" s="144" t="s">
        <v>20980</v>
      </c>
      <c r="F1468" s="143">
        <v>48451</v>
      </c>
      <c r="G1468" s="143" t="s">
        <v>22016</v>
      </c>
      <c r="H1468" s="149">
        <v>4430579</v>
      </c>
      <c r="I1468" s="146">
        <v>46214</v>
      </c>
      <c r="J1468" s="143"/>
      <c r="K1468" s="143"/>
      <c r="L1468" s="146">
        <v>46258</v>
      </c>
      <c r="M1468" s="143"/>
      <c r="N1468" s="146">
        <v>46258</v>
      </c>
      <c r="O1468" s="142" t="str">
        <f t="shared" si="24"/>
        <v>48451-4430579</v>
      </c>
      <c r="P1468" t="str" cm="1">
        <f t="array" ref="P1468">_xlfn.LET(_xlpm.s,_xlfn.SEQUENCE(25,1,0,1),_xlpm.off,CEILING(_xlpm.s/2,1)*IF(ISEVEN(_xlpm.s),1,-1),_xlpm.k,_xlfn.VSTACK($O1468,VALUE($F1468)&amp;($H1468+_xlpm.off)),_xlpm.r,_xlfn.XLOOKUP(_xlpm.k,Table1[Column1],Table1[Column1],""),_xlpm.h,_xlfn._xlws.FILTER(_xlpm.r,_xlpm.r&lt;&gt;"",""),IFERROR(INDEX(_xlpm.h,1),""))</f>
        <v/>
      </c>
    </row>
    <row r="1469" spans="1:16" x14ac:dyDescent="0.2">
      <c r="A1469" s="143"/>
      <c r="B1469" s="151">
        <v>510021</v>
      </c>
      <c r="C1469" s="141" t="s">
        <v>20977</v>
      </c>
      <c r="D1469" s="143" t="s">
        <v>18508</v>
      </c>
      <c r="E1469" s="144" t="s">
        <v>22045</v>
      </c>
      <c r="F1469" s="143">
        <v>137</v>
      </c>
      <c r="G1469" s="143" t="s">
        <v>22017</v>
      </c>
      <c r="H1469" s="149">
        <v>-626400</v>
      </c>
      <c r="I1469" s="146">
        <v>46245</v>
      </c>
      <c r="J1469" s="143"/>
      <c r="K1469" s="143"/>
      <c r="L1469" s="146">
        <v>46258</v>
      </c>
      <c r="M1469" s="143"/>
      <c r="N1469" s="146">
        <v>46258</v>
      </c>
      <c r="O1469" s="142" t="str">
        <f t="shared" si="24"/>
        <v>137626400</v>
      </c>
      <c r="P1469" t="str" cm="1">
        <f t="array" ref="P1469">_xlfn.LET(_xlpm.s,_xlfn.SEQUENCE(25,1,0,1),_xlpm.off,CEILING(_xlpm.s/2,1)*IF(ISEVEN(_xlpm.s),1,-1),_xlpm.k,_xlfn.VSTACK($O1469,VALUE($F1469)&amp;($H1469+_xlpm.off)),_xlpm.r,_xlfn.XLOOKUP(_xlpm.k,Table1[Column1],Table1[Column1],""),_xlpm.h,_xlfn._xlws.FILTER(_xlpm.r,_xlpm.r&lt;&gt;"",""),IFERROR(INDEX(_xlpm.h,1),""))</f>
        <v>137-626400</v>
      </c>
    </row>
    <row r="1470" spans="1:16" x14ac:dyDescent="0.2">
      <c r="A1470" s="143"/>
      <c r="B1470" s="151">
        <v>510021</v>
      </c>
      <c r="C1470" s="141" t="s">
        <v>20977</v>
      </c>
      <c r="D1470" s="143" t="s">
        <v>18508</v>
      </c>
      <c r="E1470" s="144" t="s">
        <v>20980</v>
      </c>
      <c r="F1470" s="143">
        <v>50120</v>
      </c>
      <c r="G1470" s="143" t="s">
        <v>22018</v>
      </c>
      <c r="H1470" s="149">
        <v>756000</v>
      </c>
      <c r="I1470" s="146">
        <v>46221</v>
      </c>
      <c r="J1470" s="143"/>
      <c r="K1470" s="143"/>
      <c r="L1470" s="146">
        <v>46258</v>
      </c>
      <c r="M1470" s="143"/>
      <c r="N1470" s="146">
        <v>46258</v>
      </c>
      <c r="O1470" s="142" t="str">
        <f t="shared" si="24"/>
        <v>50120-756000</v>
      </c>
      <c r="P1470" t="str" cm="1">
        <f t="array" ref="P1470">_xlfn.LET(_xlpm.s,_xlfn.SEQUENCE(25,1,0,1),_xlpm.off,CEILING(_xlpm.s/2,1)*IF(ISEVEN(_xlpm.s),1,-1),_xlpm.k,_xlfn.VSTACK($O1470,VALUE($F1470)&amp;($H1470+_xlpm.off)),_xlpm.r,_xlfn.XLOOKUP(_xlpm.k,Table1[Column1],Table1[Column1],""),_xlpm.h,_xlfn._xlws.FILTER(_xlpm.r,_xlpm.r&lt;&gt;"",""),IFERROR(INDEX(_xlpm.h,1),""))</f>
        <v/>
      </c>
    </row>
    <row r="1471" spans="1:16" x14ac:dyDescent="0.2">
      <c r="A1471" s="143"/>
      <c r="B1471" s="151">
        <v>510022</v>
      </c>
      <c r="C1471" s="141" t="s">
        <v>20977</v>
      </c>
      <c r="D1471" s="143" t="s">
        <v>18508</v>
      </c>
      <c r="E1471" s="144" t="s">
        <v>20980</v>
      </c>
      <c r="F1471" s="143">
        <v>50119</v>
      </c>
      <c r="G1471" s="143" t="s">
        <v>22019</v>
      </c>
      <c r="H1471" s="149">
        <v>5240349</v>
      </c>
      <c r="I1471" s="146">
        <v>46221</v>
      </c>
      <c r="J1471" s="143"/>
      <c r="K1471" s="143"/>
      <c r="L1471" s="146">
        <v>46258</v>
      </c>
      <c r="M1471" s="143"/>
      <c r="N1471" s="146">
        <v>46258</v>
      </c>
      <c r="O1471" s="142" t="str">
        <f t="shared" si="24"/>
        <v>50119-5240349</v>
      </c>
      <c r="P1471" t="str" cm="1">
        <f t="array" ref="P1471">_xlfn.LET(_xlpm.s,_xlfn.SEQUENCE(25,1,0,1),_xlpm.off,CEILING(_xlpm.s/2,1)*IF(ISEVEN(_xlpm.s),1,-1),_xlpm.k,_xlfn.VSTACK($O1471,VALUE($F1471)&amp;($H1471+_xlpm.off)),_xlpm.r,_xlfn.XLOOKUP(_xlpm.k,Table1[Column1],Table1[Column1],""),_xlpm.h,_xlfn._xlws.FILTER(_xlpm.r,_xlpm.r&lt;&gt;"",""),IFERROR(INDEX(_xlpm.h,1),""))</f>
        <v/>
      </c>
    </row>
    <row r="1472" spans="1:16" x14ac:dyDescent="0.2">
      <c r="A1472" s="143"/>
      <c r="B1472" s="151">
        <v>510024</v>
      </c>
      <c r="C1472" s="141" t="s">
        <v>20977</v>
      </c>
      <c r="D1472" s="143" t="s">
        <v>18508</v>
      </c>
      <c r="E1472" s="144" t="s">
        <v>20980</v>
      </c>
      <c r="F1472" s="143">
        <v>46645</v>
      </c>
      <c r="G1472" s="143" t="s">
        <v>22020</v>
      </c>
      <c r="H1472" s="149">
        <v>1108269</v>
      </c>
      <c r="I1472" s="146">
        <v>46214</v>
      </c>
      <c r="J1472" s="143"/>
      <c r="K1472" s="143"/>
      <c r="L1472" s="146">
        <v>46258</v>
      </c>
      <c r="M1472" s="143"/>
      <c r="N1472" s="146">
        <v>46258</v>
      </c>
      <c r="O1472" s="142" t="str">
        <f t="shared" si="24"/>
        <v>46645-1108269</v>
      </c>
      <c r="P1472" t="str" cm="1">
        <f t="array" ref="P1472">_xlfn.LET(_xlpm.s,_xlfn.SEQUENCE(25,1,0,1),_xlpm.off,CEILING(_xlpm.s/2,1)*IF(ISEVEN(_xlpm.s),1,-1),_xlpm.k,_xlfn.VSTACK($O1472,VALUE($F1472)&amp;($H1472+_xlpm.off)),_xlpm.r,_xlfn.XLOOKUP(_xlpm.k,Table1[Column1],Table1[Column1],""),_xlpm.h,_xlfn._xlws.FILTER(_xlpm.r,_xlpm.r&lt;&gt;"",""),IFERROR(INDEX(_xlpm.h,1),""))</f>
        <v/>
      </c>
    </row>
    <row r="1473" spans="1:16" x14ac:dyDescent="0.2">
      <c r="A1473" s="143"/>
      <c r="B1473" s="151">
        <v>510024</v>
      </c>
      <c r="C1473" s="141" t="s">
        <v>20977</v>
      </c>
      <c r="D1473" s="143" t="s">
        <v>18508</v>
      </c>
      <c r="E1473" s="144" t="s">
        <v>20980</v>
      </c>
      <c r="F1473" s="143">
        <v>50117</v>
      </c>
      <c r="G1473" s="143" t="s">
        <v>22021</v>
      </c>
      <c r="H1473" s="149">
        <v>4581711</v>
      </c>
      <c r="I1473" s="146">
        <v>46223</v>
      </c>
      <c r="J1473" s="143"/>
      <c r="K1473" s="143"/>
      <c r="L1473" s="146">
        <v>46258</v>
      </c>
      <c r="M1473" s="143"/>
      <c r="N1473" s="146">
        <v>46258</v>
      </c>
      <c r="O1473" s="142" t="str">
        <f t="shared" ref="O1473:O1536" si="25">VALUE(F1473)&amp;-H1473</f>
        <v>50117-4581711</v>
      </c>
      <c r="P1473" t="str" cm="1">
        <f t="array" ref="P1473">_xlfn.LET(_xlpm.s,_xlfn.SEQUENCE(25,1,0,1),_xlpm.off,CEILING(_xlpm.s/2,1)*IF(ISEVEN(_xlpm.s),1,-1),_xlpm.k,_xlfn.VSTACK($O1473,VALUE($F1473)&amp;($H1473+_xlpm.off)),_xlpm.r,_xlfn.XLOOKUP(_xlpm.k,Table1[Column1],Table1[Column1],""),_xlpm.h,_xlfn._xlws.FILTER(_xlpm.r,_xlpm.r&lt;&gt;"",""),IFERROR(INDEX(_xlpm.h,1),""))</f>
        <v/>
      </c>
    </row>
    <row r="1474" spans="1:16" x14ac:dyDescent="0.2">
      <c r="A1474" s="143"/>
      <c r="B1474" s="151">
        <v>510025</v>
      </c>
      <c r="C1474" s="141" t="s">
        <v>20977</v>
      </c>
      <c r="D1474" s="143" t="s">
        <v>18508</v>
      </c>
      <c r="E1474" s="144" t="s">
        <v>20980</v>
      </c>
      <c r="F1474" s="143">
        <v>46646</v>
      </c>
      <c r="G1474" s="143" t="s">
        <v>22022</v>
      </c>
      <c r="H1474" s="149">
        <v>10904544</v>
      </c>
      <c r="I1474" s="146">
        <v>46212</v>
      </c>
      <c r="J1474" s="143"/>
      <c r="K1474" s="143"/>
      <c r="L1474" s="146">
        <v>46258</v>
      </c>
      <c r="M1474" s="143"/>
      <c r="N1474" s="146">
        <v>46258</v>
      </c>
      <c r="O1474" s="142" t="str">
        <f t="shared" si="25"/>
        <v>46646-10904544</v>
      </c>
      <c r="P1474" t="str" cm="1">
        <f t="array" ref="P1474">_xlfn.LET(_xlpm.s,_xlfn.SEQUENCE(25,1,0,1),_xlpm.off,CEILING(_xlpm.s/2,1)*IF(ISEVEN(_xlpm.s),1,-1),_xlpm.k,_xlfn.VSTACK($O1474,VALUE($F1474)&amp;($H1474+_xlpm.off)),_xlpm.r,_xlfn.XLOOKUP(_xlpm.k,Table1[Column1],Table1[Column1],""),_xlpm.h,_xlfn._xlws.FILTER(_xlpm.r,_xlpm.r&lt;&gt;"",""),IFERROR(INDEX(_xlpm.h,1),""))</f>
        <v/>
      </c>
    </row>
    <row r="1475" spans="1:16" x14ac:dyDescent="0.2">
      <c r="A1475" s="143"/>
      <c r="B1475" s="151">
        <v>510025</v>
      </c>
      <c r="C1475" s="141" t="s">
        <v>20977</v>
      </c>
      <c r="D1475" s="143" t="s">
        <v>18508</v>
      </c>
      <c r="E1475" s="144" t="s">
        <v>20980</v>
      </c>
      <c r="F1475" s="143">
        <v>50118</v>
      </c>
      <c r="G1475" s="143" t="s">
        <v>22023</v>
      </c>
      <c r="H1475" s="149">
        <v>783000</v>
      </c>
      <c r="I1475" s="146">
        <v>46221</v>
      </c>
      <c r="J1475" s="143"/>
      <c r="K1475" s="143"/>
      <c r="L1475" s="146">
        <v>46258</v>
      </c>
      <c r="M1475" s="143"/>
      <c r="N1475" s="146">
        <v>46258</v>
      </c>
      <c r="O1475" s="142" t="str">
        <f t="shared" si="25"/>
        <v>50118-783000</v>
      </c>
      <c r="P1475" t="str" cm="1">
        <f t="array" ref="P1475">_xlfn.LET(_xlpm.s,_xlfn.SEQUENCE(25,1,0,1),_xlpm.off,CEILING(_xlpm.s/2,1)*IF(ISEVEN(_xlpm.s),1,-1),_xlpm.k,_xlfn.VSTACK($O1475,VALUE($F1475)&amp;($H1475+_xlpm.off)),_xlpm.r,_xlfn.XLOOKUP(_xlpm.k,Table1[Column1],Table1[Column1],""),_xlpm.h,_xlfn._xlws.FILTER(_xlpm.r,_xlpm.r&lt;&gt;"",""),IFERROR(INDEX(_xlpm.h,1),""))</f>
        <v/>
      </c>
    </row>
    <row r="1476" spans="1:16" x14ac:dyDescent="0.2">
      <c r="A1476" s="143"/>
      <c r="B1476" s="151">
        <v>510025</v>
      </c>
      <c r="C1476" s="141" t="s">
        <v>20977</v>
      </c>
      <c r="D1476" s="143" t="s">
        <v>18508</v>
      </c>
      <c r="E1476" s="144" t="s">
        <v>20980</v>
      </c>
      <c r="F1476" s="143">
        <v>48450</v>
      </c>
      <c r="G1476" s="143" t="s">
        <v>22024</v>
      </c>
      <c r="H1476" s="149">
        <v>7793159</v>
      </c>
      <c r="I1476" s="146">
        <v>46214</v>
      </c>
      <c r="J1476" s="143"/>
      <c r="K1476" s="143"/>
      <c r="L1476" s="146">
        <v>46258</v>
      </c>
      <c r="M1476" s="143"/>
      <c r="N1476" s="146">
        <v>46258</v>
      </c>
      <c r="O1476" s="142" t="str">
        <f t="shared" si="25"/>
        <v>48450-7793159</v>
      </c>
      <c r="P1476" t="str" cm="1">
        <f t="array" ref="P1476">_xlfn.LET(_xlpm.s,_xlfn.SEQUENCE(25,1,0,1),_xlpm.off,CEILING(_xlpm.s/2,1)*IF(ISEVEN(_xlpm.s),1,-1),_xlpm.k,_xlfn.VSTACK($O1476,VALUE($F1476)&amp;($H1476+_xlpm.off)),_xlpm.r,_xlfn.XLOOKUP(_xlpm.k,Table1[Column1],Table1[Column1],""),_xlpm.h,_xlfn._xlws.FILTER(_xlpm.r,_xlpm.r&lt;&gt;"",""),IFERROR(INDEX(_xlpm.h,1),""))</f>
        <v/>
      </c>
    </row>
    <row r="1477" spans="1:16" x14ac:dyDescent="0.2">
      <c r="A1477" s="143"/>
      <c r="B1477" s="151">
        <v>510026</v>
      </c>
      <c r="C1477" s="141" t="s">
        <v>20977</v>
      </c>
      <c r="D1477" s="143" t="s">
        <v>18508</v>
      </c>
      <c r="E1477" s="144" t="s">
        <v>20980</v>
      </c>
      <c r="F1477" s="143">
        <v>49613</v>
      </c>
      <c r="G1477" s="143" t="s">
        <v>22025</v>
      </c>
      <c r="H1477" s="149">
        <v>391500</v>
      </c>
      <c r="I1477" s="146">
        <v>46216</v>
      </c>
      <c r="J1477" s="143"/>
      <c r="K1477" s="143"/>
      <c r="L1477" s="146">
        <v>46258</v>
      </c>
      <c r="M1477" s="143"/>
      <c r="N1477" s="146">
        <v>46258</v>
      </c>
      <c r="O1477" s="142" t="str">
        <f t="shared" si="25"/>
        <v>49613-391500</v>
      </c>
      <c r="P1477" t="str" cm="1">
        <f t="array" ref="P1477">_xlfn.LET(_xlpm.s,_xlfn.SEQUENCE(25,1,0,1),_xlpm.off,CEILING(_xlpm.s/2,1)*IF(ISEVEN(_xlpm.s),1,-1),_xlpm.k,_xlfn.VSTACK($O1477,VALUE($F1477)&amp;($H1477+_xlpm.off)),_xlpm.r,_xlfn.XLOOKUP(_xlpm.k,Table1[Column1],Table1[Column1],""),_xlpm.h,_xlfn._xlws.FILTER(_xlpm.r,_xlpm.r&lt;&gt;"",""),IFERROR(INDEX(_xlpm.h,1),""))</f>
        <v/>
      </c>
    </row>
    <row r="1478" spans="1:16" x14ac:dyDescent="0.2">
      <c r="A1478" s="143"/>
      <c r="B1478" s="151">
        <v>510026</v>
      </c>
      <c r="C1478" s="141" t="s">
        <v>20977</v>
      </c>
      <c r="D1478" s="143" t="s">
        <v>18508</v>
      </c>
      <c r="E1478" s="144" t="s">
        <v>20980</v>
      </c>
      <c r="F1478" s="143">
        <v>48565</v>
      </c>
      <c r="G1478" s="143" t="s">
        <v>22026</v>
      </c>
      <c r="H1478" s="149">
        <v>1668654</v>
      </c>
      <c r="I1478" s="146">
        <v>46211</v>
      </c>
      <c r="J1478" s="143"/>
      <c r="K1478" s="143"/>
      <c r="L1478" s="146">
        <v>46258</v>
      </c>
      <c r="M1478" s="143"/>
      <c r="N1478" s="146">
        <v>46258</v>
      </c>
      <c r="O1478" s="142" t="str">
        <f t="shared" si="25"/>
        <v>48565-1668654</v>
      </c>
      <c r="P1478" t="str" cm="1">
        <f t="array" ref="P1478">_xlfn.LET(_xlpm.s,_xlfn.SEQUENCE(25,1,0,1),_xlpm.off,CEILING(_xlpm.s/2,1)*IF(ISEVEN(_xlpm.s),1,-1),_xlpm.k,_xlfn.VSTACK($O1478,VALUE($F1478)&amp;($H1478+_xlpm.off)),_xlpm.r,_xlfn.XLOOKUP(_xlpm.k,Table1[Column1],Table1[Column1],""),_xlpm.h,_xlfn._xlws.FILTER(_xlpm.r,_xlpm.r&lt;&gt;"",""),IFERROR(INDEX(_xlpm.h,1),""))</f>
        <v/>
      </c>
    </row>
    <row r="1479" spans="1:16" x14ac:dyDescent="0.2">
      <c r="A1479" s="143"/>
      <c r="B1479" s="151">
        <v>510027</v>
      </c>
      <c r="C1479" s="141" t="s">
        <v>20977</v>
      </c>
      <c r="D1479" s="143" t="s">
        <v>18508</v>
      </c>
      <c r="E1479" s="144" t="s">
        <v>22046</v>
      </c>
      <c r="F1479" s="143">
        <v>194</v>
      </c>
      <c r="G1479" s="143" t="s">
        <v>22027</v>
      </c>
      <c r="H1479" s="149">
        <v>-923400</v>
      </c>
      <c r="I1479" s="146">
        <v>46245</v>
      </c>
      <c r="J1479" s="143"/>
      <c r="K1479" s="143"/>
      <c r="L1479" s="146">
        <v>46258</v>
      </c>
      <c r="M1479" s="143"/>
      <c r="N1479" s="146">
        <v>46258</v>
      </c>
      <c r="O1479" s="142" t="str">
        <f t="shared" si="25"/>
        <v>194923400</v>
      </c>
      <c r="P1479" t="str" cm="1">
        <f t="array" ref="P1479">_xlfn.LET(_xlpm.s,_xlfn.SEQUENCE(25,1,0,1),_xlpm.off,CEILING(_xlpm.s/2,1)*IF(ISEVEN(_xlpm.s),1,-1),_xlpm.k,_xlfn.VSTACK($O1479,VALUE($F1479)&amp;($H1479+_xlpm.off)),_xlpm.r,_xlfn.XLOOKUP(_xlpm.k,Table1[Column1],Table1[Column1],""),_xlpm.h,_xlfn._xlws.FILTER(_xlpm.r,_xlpm.r&lt;&gt;"",""),IFERROR(INDEX(_xlpm.h,1),""))</f>
        <v>194-923400</v>
      </c>
    </row>
    <row r="1480" spans="1:16" x14ac:dyDescent="0.2">
      <c r="A1480" s="143"/>
      <c r="B1480" s="151">
        <v>510027</v>
      </c>
      <c r="C1480" s="141" t="s">
        <v>20977</v>
      </c>
      <c r="D1480" s="143" t="s">
        <v>18508</v>
      </c>
      <c r="E1480" s="144" t="s">
        <v>22046</v>
      </c>
      <c r="F1480" s="143">
        <v>195</v>
      </c>
      <c r="G1480" s="143" t="s">
        <v>22028</v>
      </c>
      <c r="H1480" s="149">
        <v>-1798280</v>
      </c>
      <c r="I1480" s="146">
        <v>46245</v>
      </c>
      <c r="J1480" s="143"/>
      <c r="K1480" s="143"/>
      <c r="L1480" s="146">
        <v>46258</v>
      </c>
      <c r="M1480" s="143"/>
      <c r="N1480" s="146">
        <v>46258</v>
      </c>
      <c r="O1480" s="142" t="str">
        <f t="shared" si="25"/>
        <v>1951798280</v>
      </c>
      <c r="P1480" t="str" cm="1">
        <f t="array" ref="P1480">_xlfn.LET(_xlpm.s,_xlfn.SEQUENCE(25,1,0,1),_xlpm.off,CEILING(_xlpm.s/2,1)*IF(ISEVEN(_xlpm.s),1,-1),_xlpm.k,_xlfn.VSTACK($O1480,VALUE($F1480)&amp;($H1480+_xlpm.off)),_xlpm.r,_xlfn.XLOOKUP(_xlpm.k,Table1[Column1],Table1[Column1],""),_xlpm.h,_xlfn._xlws.FILTER(_xlpm.r,_xlpm.r&lt;&gt;"",""),IFERROR(INDEX(_xlpm.h,1),""))</f>
        <v>195-1798280</v>
      </c>
    </row>
    <row r="1481" spans="1:16" x14ac:dyDescent="0.2">
      <c r="A1481" s="143"/>
      <c r="B1481" s="151">
        <v>510027</v>
      </c>
      <c r="C1481" s="141" t="s">
        <v>20977</v>
      </c>
      <c r="D1481" s="143" t="s">
        <v>18508</v>
      </c>
      <c r="E1481" s="144" t="s">
        <v>20980</v>
      </c>
      <c r="F1481" s="143">
        <v>49345</v>
      </c>
      <c r="G1481" s="143" t="s">
        <v>22029</v>
      </c>
      <c r="H1481" s="149">
        <v>3394575</v>
      </c>
      <c r="I1481" s="146">
        <v>46217</v>
      </c>
      <c r="J1481" s="143"/>
      <c r="K1481" s="143"/>
      <c r="L1481" s="146">
        <v>46258</v>
      </c>
      <c r="M1481" s="143"/>
      <c r="N1481" s="146">
        <v>46258</v>
      </c>
      <c r="O1481" s="142" t="str">
        <f t="shared" si="25"/>
        <v>49345-3394575</v>
      </c>
      <c r="P1481" t="str" cm="1">
        <f t="array" ref="P1481">_xlfn.LET(_xlpm.s,_xlfn.SEQUENCE(25,1,0,1),_xlpm.off,CEILING(_xlpm.s/2,1)*IF(ISEVEN(_xlpm.s),1,-1),_xlpm.k,_xlfn.VSTACK($O1481,VALUE($F1481)&amp;($H1481+_xlpm.off)),_xlpm.r,_xlfn.XLOOKUP(_xlpm.k,Table1[Column1],Table1[Column1],""),_xlpm.h,_xlfn._xlws.FILTER(_xlpm.r,_xlpm.r&lt;&gt;"",""),IFERROR(INDEX(_xlpm.h,1),""))</f>
        <v/>
      </c>
    </row>
    <row r="1482" spans="1:16" x14ac:dyDescent="0.2">
      <c r="A1482" s="143"/>
      <c r="B1482" s="151">
        <v>510028</v>
      </c>
      <c r="C1482" s="141" t="s">
        <v>20977</v>
      </c>
      <c r="D1482" s="143" t="s">
        <v>18508</v>
      </c>
      <c r="E1482" s="144" t="s">
        <v>20980</v>
      </c>
      <c r="F1482" s="143">
        <v>48449</v>
      </c>
      <c r="G1482" s="143" t="s">
        <v>22030</v>
      </c>
      <c r="H1482" s="149">
        <v>927788</v>
      </c>
      <c r="I1482" s="146">
        <v>46215</v>
      </c>
      <c r="J1482" s="143"/>
      <c r="K1482" s="143"/>
      <c r="L1482" s="146">
        <v>46258</v>
      </c>
      <c r="M1482" s="143"/>
      <c r="N1482" s="146">
        <v>46258</v>
      </c>
      <c r="O1482" s="142" t="str">
        <f t="shared" si="25"/>
        <v>48449-927788</v>
      </c>
      <c r="P1482" t="str" cm="1">
        <f t="array" ref="P1482">_xlfn.LET(_xlpm.s,_xlfn.SEQUENCE(25,1,0,1),_xlpm.off,CEILING(_xlpm.s/2,1)*IF(ISEVEN(_xlpm.s),1,-1),_xlpm.k,_xlfn.VSTACK($O1482,VALUE($F1482)&amp;($H1482+_xlpm.off)),_xlpm.r,_xlfn.XLOOKUP(_xlpm.k,Table1[Column1],Table1[Column1],""),_xlpm.h,_xlfn._xlws.FILTER(_xlpm.r,_xlpm.r&lt;&gt;"",""),IFERROR(INDEX(_xlpm.h,1),""))</f>
        <v/>
      </c>
    </row>
    <row r="1483" spans="1:16" x14ac:dyDescent="0.2">
      <c r="A1483" s="143"/>
      <c r="B1483" s="151">
        <v>570010</v>
      </c>
      <c r="C1483" s="141" t="s">
        <v>20977</v>
      </c>
      <c r="D1483" s="143" t="s">
        <v>18508</v>
      </c>
      <c r="E1483" s="144" t="s">
        <v>20980</v>
      </c>
      <c r="F1483" s="143">
        <v>49344</v>
      </c>
      <c r="G1483" s="143" t="s">
        <v>22031</v>
      </c>
      <c r="H1483" s="149">
        <v>2518803</v>
      </c>
      <c r="I1483" s="146">
        <v>46218</v>
      </c>
      <c r="J1483" s="143"/>
      <c r="K1483" s="143"/>
      <c r="L1483" s="146">
        <v>46258</v>
      </c>
      <c r="M1483" s="143"/>
      <c r="N1483" s="146">
        <v>46258</v>
      </c>
      <c r="O1483" s="142" t="str">
        <f t="shared" si="25"/>
        <v>49344-2518803</v>
      </c>
      <c r="P1483" t="str" cm="1">
        <f t="array" ref="P1483">_xlfn.LET(_xlpm.s,_xlfn.SEQUENCE(25,1,0,1),_xlpm.off,CEILING(_xlpm.s/2,1)*IF(ISEVEN(_xlpm.s),1,-1),_xlpm.k,_xlfn.VSTACK($O1483,VALUE($F1483)&amp;($H1483+_xlpm.off)),_xlpm.r,_xlfn.XLOOKUP(_xlpm.k,Table1[Column1],Table1[Column1],""),_xlpm.h,_xlfn._xlws.FILTER(_xlpm.r,_xlpm.r&lt;&gt;"",""),IFERROR(INDEX(_xlpm.h,1),""))</f>
        <v/>
      </c>
    </row>
    <row r="1484" spans="1:16" x14ac:dyDescent="0.2">
      <c r="A1484" s="143"/>
      <c r="B1484" s="151">
        <v>570010</v>
      </c>
      <c r="C1484" s="141" t="s">
        <v>20977</v>
      </c>
      <c r="D1484" s="143" t="s">
        <v>18508</v>
      </c>
      <c r="E1484" s="144" t="s">
        <v>20980</v>
      </c>
      <c r="F1484" s="143">
        <v>48448</v>
      </c>
      <c r="G1484" s="143" t="s">
        <v>22032</v>
      </c>
      <c r="H1484" s="149">
        <v>5430632</v>
      </c>
      <c r="I1484" s="146">
        <v>46214</v>
      </c>
      <c r="J1484" s="143"/>
      <c r="K1484" s="143"/>
      <c r="L1484" s="146">
        <v>46258</v>
      </c>
      <c r="M1484" s="143"/>
      <c r="N1484" s="146">
        <v>46258</v>
      </c>
      <c r="O1484" s="142" t="str">
        <f t="shared" si="25"/>
        <v>48448-5430632</v>
      </c>
      <c r="P1484" t="str" cm="1">
        <f t="array" ref="P1484">_xlfn.LET(_xlpm.s,_xlfn.SEQUENCE(25,1,0,1),_xlpm.off,CEILING(_xlpm.s/2,1)*IF(ISEVEN(_xlpm.s),1,-1),_xlpm.k,_xlfn.VSTACK($O1484,VALUE($F1484)&amp;($H1484+_xlpm.off)),_xlpm.r,_xlfn.XLOOKUP(_xlpm.k,Table1[Column1],Table1[Column1],""),_xlpm.h,_xlfn._xlws.FILTER(_xlpm.r,_xlpm.r&lt;&gt;"",""),IFERROR(INDEX(_xlpm.h,1),""))</f>
        <v/>
      </c>
    </row>
    <row r="1485" spans="1:16" x14ac:dyDescent="0.2">
      <c r="A1485" s="143"/>
      <c r="B1485" s="151">
        <v>510010</v>
      </c>
      <c r="C1485" s="151">
        <v>25790</v>
      </c>
      <c r="D1485" s="151" t="s">
        <v>18508</v>
      </c>
      <c r="E1485" s="144" t="s">
        <v>20980</v>
      </c>
      <c r="F1485" s="143">
        <v>52427</v>
      </c>
      <c r="G1485" s="143" t="s">
        <v>22047</v>
      </c>
      <c r="H1485" s="149">
        <v>2241540</v>
      </c>
      <c r="I1485" s="146">
        <v>46227</v>
      </c>
      <c r="J1485" s="143"/>
      <c r="K1485" s="143"/>
      <c r="L1485" s="146">
        <v>46275</v>
      </c>
      <c r="M1485" s="143"/>
      <c r="N1485" s="146">
        <v>46275</v>
      </c>
      <c r="O1485" s="142" t="str">
        <f t="shared" si="25"/>
        <v>52427-2241540</v>
      </c>
      <c r="P1485" t="str" cm="1">
        <f t="array" ref="P1485">_xlfn.LET(_xlpm.s,_xlfn.SEQUENCE(25,1,0,1),_xlpm.off,CEILING(_xlpm.s/2,1)*IF(ISEVEN(_xlpm.s),1,-1),_xlpm.k,_xlfn.VSTACK($O1485,VALUE($F1485)&amp;($H1485+_xlpm.off)),_xlpm.r,_xlfn.XLOOKUP(_xlpm.k,Table1[Column1],Table1[Column1],""),_xlpm.h,_xlfn._xlws.FILTER(_xlpm.r,_xlpm.r&lt;&gt;"",""),IFERROR(INDEX(_xlpm.h,1),""))</f>
        <v/>
      </c>
    </row>
    <row r="1486" spans="1:16" x14ac:dyDescent="0.2">
      <c r="A1486" s="143"/>
      <c r="B1486" s="151">
        <v>510010</v>
      </c>
      <c r="C1486" s="151">
        <v>25790</v>
      </c>
      <c r="D1486" s="151" t="s">
        <v>18508</v>
      </c>
      <c r="E1486" s="144" t="s">
        <v>20980</v>
      </c>
      <c r="F1486" s="143">
        <v>52428</v>
      </c>
      <c r="G1486" s="143" t="s">
        <v>22048</v>
      </c>
      <c r="H1486" s="149">
        <v>4196462</v>
      </c>
      <c r="I1486" s="146">
        <v>46227</v>
      </c>
      <c r="J1486" s="143"/>
      <c r="K1486" s="143"/>
      <c r="L1486" s="146">
        <v>46275</v>
      </c>
      <c r="M1486" s="143"/>
      <c r="N1486" s="146">
        <v>46275</v>
      </c>
      <c r="O1486" s="142" t="str">
        <f t="shared" si="25"/>
        <v>52428-4196462</v>
      </c>
      <c r="P1486" t="str" cm="1">
        <f t="array" ref="P1486">_xlfn.LET(_xlpm.s,_xlfn.SEQUENCE(25,1,0,1),_xlpm.off,CEILING(_xlpm.s/2,1)*IF(ISEVEN(_xlpm.s),1,-1),_xlpm.k,_xlfn.VSTACK($O1486,VALUE($F1486)&amp;($H1486+_xlpm.off)),_xlpm.r,_xlfn.XLOOKUP(_xlpm.k,Table1[Column1],Table1[Column1],""),_xlpm.h,_xlfn._xlws.FILTER(_xlpm.r,_xlpm.r&lt;&gt;"",""),IFERROR(INDEX(_xlpm.h,1),""))</f>
        <v/>
      </c>
    </row>
    <row r="1487" spans="1:16" x14ac:dyDescent="0.2">
      <c r="A1487" s="143"/>
      <c r="B1487" s="151">
        <v>510010</v>
      </c>
      <c r="C1487" s="151">
        <v>25790</v>
      </c>
      <c r="D1487" s="151" t="s">
        <v>18508</v>
      </c>
      <c r="E1487" s="144" t="s">
        <v>20980</v>
      </c>
      <c r="F1487" s="143">
        <v>54116</v>
      </c>
      <c r="G1487" s="143" t="s">
        <v>22049</v>
      </c>
      <c r="H1487" s="149">
        <v>10071095</v>
      </c>
      <c r="I1487" s="146">
        <v>46234</v>
      </c>
      <c r="J1487" s="143"/>
      <c r="K1487" s="143"/>
      <c r="L1487" s="146">
        <v>46275</v>
      </c>
      <c r="M1487" s="143"/>
      <c r="N1487" s="146">
        <v>46275</v>
      </c>
      <c r="O1487" s="142" t="str">
        <f t="shared" si="25"/>
        <v>54116-10071095</v>
      </c>
      <c r="P1487" t="str" cm="1">
        <f t="array" ref="P1487">_xlfn.LET(_xlpm.s,_xlfn.SEQUENCE(25,1,0,1),_xlpm.off,CEILING(_xlpm.s/2,1)*IF(ISEVEN(_xlpm.s),1,-1),_xlpm.k,_xlfn.VSTACK($O1487,VALUE($F1487)&amp;($H1487+_xlpm.off)),_xlpm.r,_xlfn.XLOOKUP(_xlpm.k,Table1[Column1],Table1[Column1],""),_xlpm.h,_xlfn._xlws.FILTER(_xlpm.r,_xlpm.r&lt;&gt;"",""),IFERROR(INDEX(_xlpm.h,1),""))</f>
        <v/>
      </c>
    </row>
    <row r="1488" spans="1:16" x14ac:dyDescent="0.2">
      <c r="A1488" s="143"/>
      <c r="B1488" s="151">
        <v>510011</v>
      </c>
      <c r="C1488" s="151">
        <v>25790</v>
      </c>
      <c r="D1488" s="151" t="s">
        <v>18508</v>
      </c>
      <c r="E1488" s="144" t="s">
        <v>20980</v>
      </c>
      <c r="F1488" s="143">
        <v>50710</v>
      </c>
      <c r="G1488" s="143" t="s">
        <v>22050</v>
      </c>
      <c r="H1488" s="149">
        <v>3700296</v>
      </c>
      <c r="I1488" s="146">
        <v>46224</v>
      </c>
      <c r="J1488" s="143"/>
      <c r="K1488" s="143"/>
      <c r="L1488" s="146">
        <v>46275</v>
      </c>
      <c r="M1488" s="143"/>
      <c r="N1488" s="146">
        <v>46275</v>
      </c>
      <c r="O1488" s="142" t="str">
        <f t="shared" si="25"/>
        <v>50710-3700296</v>
      </c>
      <c r="P1488" t="str" cm="1">
        <f t="array" ref="P1488">_xlfn.LET(_xlpm.s,_xlfn.SEQUENCE(25,1,0,1),_xlpm.off,CEILING(_xlpm.s/2,1)*IF(ISEVEN(_xlpm.s),1,-1),_xlpm.k,_xlfn.VSTACK($O1488,VALUE($F1488)&amp;($H1488+_xlpm.off)),_xlpm.r,_xlfn.XLOOKUP(_xlpm.k,Table1[Column1],Table1[Column1],""),_xlpm.h,_xlfn._xlws.FILTER(_xlpm.r,_xlpm.r&lt;&gt;"",""),IFERROR(INDEX(_xlpm.h,1),""))</f>
        <v/>
      </c>
    </row>
    <row r="1489" spans="1:16" x14ac:dyDescent="0.2">
      <c r="A1489" s="143"/>
      <c r="B1489" s="151">
        <v>510011</v>
      </c>
      <c r="C1489" s="151">
        <v>25790</v>
      </c>
      <c r="D1489" s="151" t="s">
        <v>18508</v>
      </c>
      <c r="E1489" s="144" t="s">
        <v>20980</v>
      </c>
      <c r="F1489" s="143">
        <v>53438</v>
      </c>
      <c r="G1489" s="143" t="s">
        <v>22051</v>
      </c>
      <c r="H1489" s="149">
        <v>2518803</v>
      </c>
      <c r="I1489" s="146">
        <v>46231</v>
      </c>
      <c r="J1489" s="143"/>
      <c r="K1489" s="143"/>
      <c r="L1489" s="146">
        <v>46275</v>
      </c>
      <c r="M1489" s="143"/>
      <c r="N1489" s="146">
        <v>46275</v>
      </c>
      <c r="O1489" s="142" t="str">
        <f t="shared" si="25"/>
        <v>53438-2518803</v>
      </c>
      <c r="P1489" t="str" cm="1">
        <f t="array" ref="P1489">_xlfn.LET(_xlpm.s,_xlfn.SEQUENCE(25,1,0,1),_xlpm.off,CEILING(_xlpm.s/2,1)*IF(ISEVEN(_xlpm.s),1,-1),_xlpm.k,_xlfn.VSTACK($O1489,VALUE($F1489)&amp;($H1489+_xlpm.off)),_xlpm.r,_xlfn.XLOOKUP(_xlpm.k,Table1[Column1],Table1[Column1],""),_xlpm.h,_xlfn._xlws.FILTER(_xlpm.r,_xlpm.r&lt;&gt;"",""),IFERROR(INDEX(_xlpm.h,1),""))</f>
        <v/>
      </c>
    </row>
    <row r="1490" spans="1:16" x14ac:dyDescent="0.2">
      <c r="A1490" s="143"/>
      <c r="B1490" s="151">
        <v>510011</v>
      </c>
      <c r="C1490" s="151">
        <v>25790</v>
      </c>
      <c r="D1490" s="151" t="s">
        <v>18508</v>
      </c>
      <c r="E1490" s="144" t="s">
        <v>20980</v>
      </c>
      <c r="F1490" s="143">
        <v>55612</v>
      </c>
      <c r="G1490" s="143" t="s">
        <v>22052</v>
      </c>
      <c r="H1490" s="149">
        <v>3322310</v>
      </c>
      <c r="I1490" s="146">
        <v>46238</v>
      </c>
      <c r="J1490" s="143"/>
      <c r="K1490" s="143"/>
      <c r="L1490" s="146">
        <v>46275</v>
      </c>
      <c r="M1490" s="143"/>
      <c r="N1490" s="146">
        <v>46275</v>
      </c>
      <c r="O1490" s="142" t="str">
        <f t="shared" si="25"/>
        <v>55612-3322310</v>
      </c>
      <c r="P1490" t="str" cm="1">
        <f t="array" ref="P1490">_xlfn.LET(_xlpm.s,_xlfn.SEQUENCE(25,1,0,1),_xlpm.off,CEILING(_xlpm.s/2,1)*IF(ISEVEN(_xlpm.s),1,-1),_xlpm.k,_xlfn.VSTACK($O1490,VALUE($F1490)&amp;($H1490+_xlpm.off)),_xlpm.r,_xlfn.XLOOKUP(_xlpm.k,Table1[Column1],Table1[Column1],""),_xlpm.h,_xlfn._xlws.FILTER(_xlpm.r,_xlpm.r&lt;&gt;"",""),IFERROR(INDEX(_xlpm.h,1),""))</f>
        <v/>
      </c>
    </row>
    <row r="1491" spans="1:16" x14ac:dyDescent="0.2">
      <c r="A1491" s="143"/>
      <c r="B1491" s="151">
        <v>510012</v>
      </c>
      <c r="C1491" s="151">
        <v>25790</v>
      </c>
      <c r="D1491" s="151" t="s">
        <v>18508</v>
      </c>
      <c r="E1491" s="144" t="s">
        <v>20980</v>
      </c>
      <c r="F1491" s="143">
        <v>53437</v>
      </c>
      <c r="G1491" s="143" t="s">
        <v>22053</v>
      </c>
      <c r="H1491" s="149">
        <v>756000</v>
      </c>
      <c r="I1491" s="146">
        <v>46231</v>
      </c>
      <c r="J1491" s="143"/>
      <c r="K1491" s="143"/>
      <c r="L1491" s="146">
        <v>46275</v>
      </c>
      <c r="M1491" s="143"/>
      <c r="N1491" s="146">
        <v>46275</v>
      </c>
      <c r="O1491" s="142" t="str">
        <f t="shared" si="25"/>
        <v>53437-756000</v>
      </c>
      <c r="P1491" t="str" cm="1">
        <f t="array" ref="P1491">_xlfn.LET(_xlpm.s,_xlfn.SEQUENCE(25,1,0,1),_xlpm.off,CEILING(_xlpm.s/2,1)*IF(ISEVEN(_xlpm.s),1,-1),_xlpm.k,_xlfn.VSTACK($O1491,VALUE($F1491)&amp;($H1491+_xlpm.off)),_xlpm.r,_xlfn.XLOOKUP(_xlpm.k,Table1[Column1],Table1[Column1],""),_xlpm.h,_xlfn._xlws.FILTER(_xlpm.r,_xlpm.r&lt;&gt;"",""),IFERROR(INDEX(_xlpm.h,1),""))</f>
        <v/>
      </c>
    </row>
    <row r="1492" spans="1:16" x14ac:dyDescent="0.2">
      <c r="A1492" s="143"/>
      <c r="B1492" s="151">
        <v>510012</v>
      </c>
      <c r="C1492" s="151">
        <v>25790</v>
      </c>
      <c r="D1492" s="151" t="s">
        <v>18508</v>
      </c>
      <c r="E1492" s="144" t="s">
        <v>20980</v>
      </c>
      <c r="F1492" s="143">
        <v>54108</v>
      </c>
      <c r="G1492" s="143" t="s">
        <v>22054</v>
      </c>
      <c r="H1492" s="149">
        <v>2547207</v>
      </c>
      <c r="I1492" s="146">
        <v>46233</v>
      </c>
      <c r="J1492" s="143"/>
      <c r="K1492" s="143"/>
      <c r="L1492" s="146">
        <v>46275</v>
      </c>
      <c r="M1492" s="143"/>
      <c r="N1492" s="146">
        <v>46275</v>
      </c>
      <c r="O1492" s="142" t="str">
        <f t="shared" si="25"/>
        <v>54108-2547207</v>
      </c>
      <c r="P1492" t="str" cm="1">
        <f t="array" ref="P1492">_xlfn.LET(_xlpm.s,_xlfn.SEQUENCE(25,1,0,1),_xlpm.off,CEILING(_xlpm.s/2,1)*IF(ISEVEN(_xlpm.s),1,-1),_xlpm.k,_xlfn.VSTACK($O1492,VALUE($F1492)&amp;($H1492+_xlpm.off)),_xlpm.r,_xlfn.XLOOKUP(_xlpm.k,Table1[Column1],Table1[Column1],""),_xlpm.h,_xlfn._xlws.FILTER(_xlpm.r,_xlpm.r&lt;&gt;"",""),IFERROR(INDEX(_xlpm.h,1),""))</f>
        <v/>
      </c>
    </row>
    <row r="1493" spans="1:16" x14ac:dyDescent="0.2">
      <c r="A1493" s="143"/>
      <c r="B1493" s="151">
        <v>510012</v>
      </c>
      <c r="C1493" s="151">
        <v>25790</v>
      </c>
      <c r="D1493" s="151" t="s">
        <v>18508</v>
      </c>
      <c r="E1493" s="144" t="s">
        <v>20980</v>
      </c>
      <c r="F1493" s="143">
        <v>53436</v>
      </c>
      <c r="G1493" s="143" t="s">
        <v>22055</v>
      </c>
      <c r="H1493" s="149">
        <v>1975347</v>
      </c>
      <c r="I1493" s="146">
        <v>46231</v>
      </c>
      <c r="J1493" s="143"/>
      <c r="K1493" s="143"/>
      <c r="L1493" s="146">
        <v>46275</v>
      </c>
      <c r="M1493" s="143"/>
      <c r="N1493" s="146">
        <v>46275</v>
      </c>
      <c r="O1493" s="142" t="str">
        <f t="shared" si="25"/>
        <v>53436-1975347</v>
      </c>
      <c r="P1493" t="str" cm="1">
        <f t="array" ref="P1493">_xlfn.LET(_xlpm.s,_xlfn.SEQUENCE(25,1,0,1),_xlpm.off,CEILING(_xlpm.s/2,1)*IF(ISEVEN(_xlpm.s),1,-1),_xlpm.k,_xlfn.VSTACK($O1493,VALUE($F1493)&amp;($H1493+_xlpm.off)),_xlpm.r,_xlfn.XLOOKUP(_xlpm.k,Table1[Column1],Table1[Column1],""),_xlpm.h,_xlfn._xlws.FILTER(_xlpm.r,_xlpm.r&lt;&gt;"",""),IFERROR(INDEX(_xlpm.h,1),""))</f>
        <v/>
      </c>
    </row>
    <row r="1494" spans="1:16" x14ac:dyDescent="0.2">
      <c r="A1494" s="143"/>
      <c r="B1494" s="151">
        <v>510012</v>
      </c>
      <c r="C1494" s="151">
        <v>25790</v>
      </c>
      <c r="D1494" s="151" t="s">
        <v>18508</v>
      </c>
      <c r="E1494" s="144" t="s">
        <v>20980</v>
      </c>
      <c r="F1494" s="143">
        <v>52425</v>
      </c>
      <c r="G1494" s="143" t="s">
        <v>22056</v>
      </c>
      <c r="H1494" s="149">
        <v>11460501</v>
      </c>
      <c r="I1494" s="146">
        <v>46227</v>
      </c>
      <c r="J1494" s="143"/>
      <c r="K1494" s="143"/>
      <c r="L1494" s="146">
        <v>46275</v>
      </c>
      <c r="M1494" s="143"/>
      <c r="N1494" s="146">
        <v>46275</v>
      </c>
      <c r="O1494" s="142" t="str">
        <f t="shared" si="25"/>
        <v>52425-11460501</v>
      </c>
      <c r="P1494" t="str" cm="1">
        <f t="array" ref="P1494">_xlfn.LET(_xlpm.s,_xlfn.SEQUENCE(25,1,0,1),_xlpm.off,CEILING(_xlpm.s/2,1)*IF(ISEVEN(_xlpm.s),1,-1),_xlpm.k,_xlfn.VSTACK($O1494,VALUE($F1494)&amp;($H1494+_xlpm.off)),_xlpm.r,_xlfn.XLOOKUP(_xlpm.k,Table1[Column1],Table1[Column1],""),_xlpm.h,_xlfn._xlws.FILTER(_xlpm.r,_xlpm.r&lt;&gt;"",""),IFERROR(INDEX(_xlpm.h,1),""))</f>
        <v/>
      </c>
    </row>
    <row r="1495" spans="1:16" x14ac:dyDescent="0.2">
      <c r="A1495" s="143"/>
      <c r="B1495" s="151">
        <v>510013</v>
      </c>
      <c r="C1495" s="151">
        <v>25790</v>
      </c>
      <c r="D1495" s="151" t="s">
        <v>18508</v>
      </c>
      <c r="E1495" s="144" t="s">
        <v>21101</v>
      </c>
      <c r="F1495" s="143">
        <v>360</v>
      </c>
      <c r="G1495" s="143" t="s">
        <v>22057</v>
      </c>
      <c r="H1495" s="149">
        <v>-643728</v>
      </c>
      <c r="I1495" s="146">
        <v>46262</v>
      </c>
      <c r="J1495" s="143"/>
      <c r="K1495" s="143"/>
      <c r="L1495" s="146">
        <v>46275</v>
      </c>
      <c r="M1495" s="143"/>
      <c r="N1495" s="146">
        <v>46275</v>
      </c>
      <c r="O1495" s="142" t="str">
        <f t="shared" si="25"/>
        <v>360643728</v>
      </c>
      <c r="P1495" t="str" cm="1">
        <f t="array" ref="P1495">_xlfn.LET(_xlpm.s,_xlfn.SEQUENCE(25,1,0,1),_xlpm.off,CEILING(_xlpm.s/2,1)*IF(ISEVEN(_xlpm.s),1,-1),_xlpm.k,_xlfn.VSTACK($O1495,VALUE($F1495)&amp;($H1495+_xlpm.off)),_xlpm.r,_xlfn.XLOOKUP(_xlpm.k,Table1[Column1],Table1[Column1],""),_xlpm.h,_xlfn._xlws.FILTER(_xlpm.r,_xlpm.r&lt;&gt;"",""),IFERROR(INDEX(_xlpm.h,1),""))</f>
        <v>360-643728</v>
      </c>
    </row>
    <row r="1496" spans="1:16" x14ac:dyDescent="0.2">
      <c r="A1496" s="143"/>
      <c r="B1496" s="151">
        <v>510013</v>
      </c>
      <c r="C1496" s="151">
        <v>25790</v>
      </c>
      <c r="D1496" s="151" t="s">
        <v>18508</v>
      </c>
      <c r="E1496" s="144" t="s">
        <v>20980</v>
      </c>
      <c r="F1496" s="143">
        <v>55574</v>
      </c>
      <c r="G1496" s="143" t="s">
        <v>22058</v>
      </c>
      <c r="H1496" s="149">
        <v>6367059</v>
      </c>
      <c r="I1496" s="146">
        <v>46237</v>
      </c>
      <c r="J1496" s="143"/>
      <c r="K1496" s="143"/>
      <c r="L1496" s="146">
        <v>46275</v>
      </c>
      <c r="M1496" s="143"/>
      <c r="N1496" s="146">
        <v>46275</v>
      </c>
      <c r="O1496" s="142" t="str">
        <f t="shared" si="25"/>
        <v>55574-6367059</v>
      </c>
      <c r="P1496" t="str" cm="1">
        <f t="array" ref="P1496">_xlfn.LET(_xlpm.s,_xlfn.SEQUENCE(25,1,0,1),_xlpm.off,CEILING(_xlpm.s/2,1)*IF(ISEVEN(_xlpm.s),1,-1),_xlpm.k,_xlfn.VSTACK($O1496,VALUE($F1496)&amp;($H1496+_xlpm.off)),_xlpm.r,_xlfn.XLOOKUP(_xlpm.k,Table1[Column1],Table1[Column1],""),_xlpm.h,_xlfn._xlws.FILTER(_xlpm.r,_xlpm.r&lt;&gt;"",""),IFERROR(INDEX(_xlpm.h,1),""))</f>
        <v/>
      </c>
    </row>
    <row r="1497" spans="1:16" x14ac:dyDescent="0.2">
      <c r="A1497" s="143"/>
      <c r="B1497" s="151">
        <v>510014</v>
      </c>
      <c r="C1497" s="151">
        <v>25790</v>
      </c>
      <c r="D1497" s="151" t="s">
        <v>18508</v>
      </c>
      <c r="E1497" s="144" t="s">
        <v>20980</v>
      </c>
      <c r="F1497" s="143">
        <v>53825</v>
      </c>
      <c r="G1497" s="143" t="s">
        <v>22059</v>
      </c>
      <c r="H1497" s="149">
        <v>560385</v>
      </c>
      <c r="I1497" s="146">
        <v>46230</v>
      </c>
      <c r="J1497" s="143"/>
      <c r="K1497" s="143"/>
      <c r="L1497" s="146">
        <v>46275</v>
      </c>
      <c r="M1497" s="143"/>
      <c r="N1497" s="146">
        <v>46275</v>
      </c>
      <c r="O1497" s="142" t="str">
        <f t="shared" si="25"/>
        <v>53825-560385</v>
      </c>
      <c r="P1497" t="str" cm="1">
        <f t="array" ref="P1497">_xlfn.LET(_xlpm.s,_xlfn.SEQUENCE(25,1,0,1),_xlpm.off,CEILING(_xlpm.s/2,1)*IF(ISEVEN(_xlpm.s),1,-1),_xlpm.k,_xlfn.VSTACK($O1497,VALUE($F1497)&amp;($H1497+_xlpm.off)),_xlpm.r,_xlfn.XLOOKUP(_xlpm.k,Table1[Column1],Table1[Column1],""),_xlpm.h,_xlfn._xlws.FILTER(_xlpm.r,_xlpm.r&lt;&gt;"",""),IFERROR(INDEX(_xlpm.h,1),""))</f>
        <v/>
      </c>
    </row>
    <row r="1498" spans="1:16" x14ac:dyDescent="0.2">
      <c r="A1498" s="143"/>
      <c r="B1498" s="151">
        <v>510014</v>
      </c>
      <c r="C1498" s="151">
        <v>25790</v>
      </c>
      <c r="D1498" s="151" t="s">
        <v>18508</v>
      </c>
      <c r="E1498" s="144" t="s">
        <v>20980</v>
      </c>
      <c r="F1498" s="143">
        <v>53826</v>
      </c>
      <c r="G1498" s="143" t="s">
        <v>22060</v>
      </c>
      <c r="H1498" s="149">
        <v>6296994</v>
      </c>
      <c r="I1498" s="146">
        <v>46230</v>
      </c>
      <c r="J1498" s="143"/>
      <c r="K1498" s="143"/>
      <c r="L1498" s="146">
        <v>46275</v>
      </c>
      <c r="M1498" s="143"/>
      <c r="N1498" s="146">
        <v>46275</v>
      </c>
      <c r="O1498" s="142" t="str">
        <f t="shared" si="25"/>
        <v>53826-6296994</v>
      </c>
      <c r="P1498" t="str" cm="1">
        <f t="array" ref="P1498">_xlfn.LET(_xlpm.s,_xlfn.SEQUENCE(25,1,0,1),_xlpm.off,CEILING(_xlpm.s/2,1)*IF(ISEVEN(_xlpm.s),1,-1),_xlpm.k,_xlfn.VSTACK($O1498,VALUE($F1498)&amp;($H1498+_xlpm.off)),_xlpm.r,_xlfn.XLOOKUP(_xlpm.k,Table1[Column1],Table1[Column1],""),_xlpm.h,_xlfn._xlws.FILTER(_xlpm.r,_xlpm.r&lt;&gt;"",""),IFERROR(INDEX(_xlpm.h,1),""))</f>
        <v/>
      </c>
    </row>
    <row r="1499" spans="1:16" x14ac:dyDescent="0.2">
      <c r="A1499" s="143"/>
      <c r="B1499" s="151">
        <v>510014</v>
      </c>
      <c r="C1499" s="151">
        <v>25790</v>
      </c>
      <c r="D1499" s="151" t="s">
        <v>18508</v>
      </c>
      <c r="E1499" s="144" t="s">
        <v>20980</v>
      </c>
      <c r="F1499" s="143">
        <v>55650</v>
      </c>
      <c r="G1499" s="143" t="s">
        <v>22061</v>
      </c>
      <c r="H1499" s="149">
        <v>3148497</v>
      </c>
      <c r="I1499" s="146">
        <v>46240</v>
      </c>
      <c r="J1499" s="143"/>
      <c r="K1499" s="143"/>
      <c r="L1499" s="146">
        <v>46275</v>
      </c>
      <c r="M1499" s="143"/>
      <c r="N1499" s="146">
        <v>46275</v>
      </c>
      <c r="O1499" s="142" t="str">
        <f t="shared" si="25"/>
        <v>55650-3148497</v>
      </c>
      <c r="P1499" t="str" cm="1">
        <f t="array" ref="P1499">_xlfn.LET(_xlpm.s,_xlfn.SEQUENCE(25,1,0,1),_xlpm.off,CEILING(_xlpm.s/2,1)*IF(ISEVEN(_xlpm.s),1,-1),_xlpm.k,_xlfn.VSTACK($O1499,VALUE($F1499)&amp;($H1499+_xlpm.off)),_xlpm.r,_xlfn.XLOOKUP(_xlpm.k,Table1[Column1],Table1[Column1],""),_xlpm.h,_xlfn._xlws.FILTER(_xlpm.r,_xlpm.r&lt;&gt;"",""),IFERROR(INDEX(_xlpm.h,1),""))</f>
        <v/>
      </c>
    </row>
    <row r="1500" spans="1:16" x14ac:dyDescent="0.2">
      <c r="A1500" s="143"/>
      <c r="B1500" s="151">
        <v>510014</v>
      </c>
      <c r="C1500" s="151">
        <v>25790</v>
      </c>
      <c r="D1500" s="151" t="s">
        <v>18508</v>
      </c>
      <c r="E1500" s="144" t="s">
        <v>20980</v>
      </c>
      <c r="F1500" s="143">
        <v>54294</v>
      </c>
      <c r="G1500" s="143" t="s">
        <v>22062</v>
      </c>
      <c r="H1500" s="149">
        <v>3355830</v>
      </c>
      <c r="I1500" s="146">
        <v>46232</v>
      </c>
      <c r="J1500" s="143"/>
      <c r="K1500" s="143"/>
      <c r="L1500" s="146">
        <v>46275</v>
      </c>
      <c r="M1500" s="143"/>
      <c r="N1500" s="146">
        <v>46275</v>
      </c>
      <c r="O1500" s="142" t="str">
        <f t="shared" si="25"/>
        <v>54294-3355830</v>
      </c>
      <c r="P1500" t="str" cm="1">
        <f t="array" ref="P1500">_xlfn.LET(_xlpm.s,_xlfn.SEQUENCE(25,1,0,1),_xlpm.off,CEILING(_xlpm.s/2,1)*IF(ISEVEN(_xlpm.s),1,-1),_xlpm.k,_xlfn.VSTACK($O1500,VALUE($F1500)&amp;($H1500+_xlpm.off)),_xlpm.r,_xlfn.XLOOKUP(_xlpm.k,Table1[Column1],Table1[Column1],""),_xlpm.h,_xlfn._xlws.FILTER(_xlpm.r,_xlpm.r&lt;&gt;"",""),IFERROR(INDEX(_xlpm.h,1),""))</f>
        <v/>
      </c>
    </row>
    <row r="1501" spans="1:16" x14ac:dyDescent="0.2">
      <c r="A1501" s="143"/>
      <c r="B1501" s="151">
        <v>510014</v>
      </c>
      <c r="C1501" s="151">
        <v>25790</v>
      </c>
      <c r="D1501" s="151" t="s">
        <v>18508</v>
      </c>
      <c r="E1501" s="144" t="s">
        <v>20980</v>
      </c>
      <c r="F1501" s="143">
        <v>54295</v>
      </c>
      <c r="G1501" s="143" t="s">
        <v>22063</v>
      </c>
      <c r="H1501" s="149">
        <v>927788</v>
      </c>
      <c r="I1501" s="146">
        <v>46232</v>
      </c>
      <c r="J1501" s="143"/>
      <c r="K1501" s="143"/>
      <c r="L1501" s="146">
        <v>46275</v>
      </c>
      <c r="M1501" s="143"/>
      <c r="N1501" s="146">
        <v>46275</v>
      </c>
      <c r="O1501" s="142" t="str">
        <f t="shared" si="25"/>
        <v>54295-927788</v>
      </c>
      <c r="P1501" t="str" cm="1">
        <f t="array" ref="P1501">_xlfn.LET(_xlpm.s,_xlfn.SEQUENCE(25,1,0,1),_xlpm.off,CEILING(_xlpm.s/2,1)*IF(ISEVEN(_xlpm.s),1,-1),_xlpm.k,_xlfn.VSTACK($O1501,VALUE($F1501)&amp;($H1501+_xlpm.off)),_xlpm.r,_xlfn.XLOOKUP(_xlpm.k,Table1[Column1],Table1[Column1],""),_xlpm.h,_xlfn._xlws.FILTER(_xlpm.r,_xlpm.r&lt;&gt;"",""),IFERROR(INDEX(_xlpm.h,1),""))</f>
        <v/>
      </c>
    </row>
    <row r="1502" spans="1:16" x14ac:dyDescent="0.2">
      <c r="A1502" s="143"/>
      <c r="B1502" s="151">
        <v>510014</v>
      </c>
      <c r="C1502" s="151">
        <v>25790</v>
      </c>
      <c r="D1502" s="151" t="s">
        <v>18508</v>
      </c>
      <c r="E1502" s="144" t="s">
        <v>22112</v>
      </c>
      <c r="F1502" s="143">
        <v>251</v>
      </c>
      <c r="G1502" s="143" t="s">
        <v>22064</v>
      </c>
      <c r="H1502" s="149">
        <v>-459000</v>
      </c>
      <c r="I1502" s="146">
        <v>46247</v>
      </c>
      <c r="J1502" s="143"/>
      <c r="K1502" s="143"/>
      <c r="L1502" s="146">
        <v>46275</v>
      </c>
      <c r="M1502" s="143"/>
      <c r="N1502" s="146">
        <v>46275</v>
      </c>
      <c r="O1502" s="142" t="str">
        <f t="shared" si="25"/>
        <v>251459000</v>
      </c>
      <c r="P1502" t="str" cm="1">
        <f t="array" ref="P1502">_xlfn.LET(_xlpm.s,_xlfn.SEQUENCE(25,1,0,1),_xlpm.off,CEILING(_xlpm.s/2,1)*IF(ISEVEN(_xlpm.s),1,-1),_xlpm.k,_xlfn.VSTACK($O1502,VALUE($F1502)&amp;($H1502+_xlpm.off)),_xlpm.r,_xlfn.XLOOKUP(_xlpm.k,Table1[Column1],Table1[Column1],""),_xlpm.h,_xlfn._xlws.FILTER(_xlpm.r,_xlpm.r&lt;&gt;"",""),IFERROR(INDEX(_xlpm.h,1),""))</f>
        <v>251-459000</v>
      </c>
    </row>
    <row r="1503" spans="1:16" x14ac:dyDescent="0.2">
      <c r="A1503" s="143"/>
      <c r="B1503" s="151">
        <v>510015</v>
      </c>
      <c r="C1503" s="151">
        <v>25790</v>
      </c>
      <c r="D1503" s="151" t="s">
        <v>18508</v>
      </c>
      <c r="E1503" s="144" t="s">
        <v>20980</v>
      </c>
      <c r="F1503" s="143">
        <v>52431</v>
      </c>
      <c r="G1503" s="143" t="s">
        <v>22065</v>
      </c>
      <c r="H1503" s="149">
        <v>1539000</v>
      </c>
      <c r="I1503" s="146">
        <v>46231</v>
      </c>
      <c r="J1503" s="143"/>
      <c r="K1503" s="143"/>
      <c r="L1503" s="146">
        <v>46275</v>
      </c>
      <c r="M1503" s="143"/>
      <c r="N1503" s="146">
        <v>46275</v>
      </c>
      <c r="O1503" s="142" t="str">
        <f t="shared" si="25"/>
        <v>52431-1539000</v>
      </c>
      <c r="P1503" t="str" cm="1">
        <f t="array" ref="P1503">_xlfn.LET(_xlpm.s,_xlfn.SEQUENCE(25,1,0,1),_xlpm.off,CEILING(_xlpm.s/2,1)*IF(ISEVEN(_xlpm.s),1,-1),_xlpm.k,_xlfn.VSTACK($O1503,VALUE($F1503)&amp;($H1503+_xlpm.off)),_xlpm.r,_xlfn.XLOOKUP(_xlpm.k,Table1[Column1],Table1[Column1],""),_xlpm.h,_xlfn._xlws.FILTER(_xlpm.r,_xlpm.r&lt;&gt;"",""),IFERROR(INDEX(_xlpm.h,1),""))</f>
        <v/>
      </c>
    </row>
    <row r="1504" spans="1:16" x14ac:dyDescent="0.2">
      <c r="A1504" s="143"/>
      <c r="B1504" s="151">
        <v>510015</v>
      </c>
      <c r="C1504" s="151">
        <v>25790</v>
      </c>
      <c r="D1504" s="151" t="s">
        <v>18508</v>
      </c>
      <c r="E1504" s="144" t="s">
        <v>22035</v>
      </c>
      <c r="F1504" s="143">
        <v>497</v>
      </c>
      <c r="G1504" s="143" t="s">
        <v>22066</v>
      </c>
      <c r="H1504" s="149">
        <v>-1278043</v>
      </c>
      <c r="I1504" s="146">
        <v>46268</v>
      </c>
      <c r="J1504" s="143"/>
      <c r="K1504" s="143"/>
      <c r="L1504" s="146">
        <v>46275</v>
      </c>
      <c r="M1504" s="143"/>
      <c r="N1504" s="146">
        <v>46275</v>
      </c>
      <c r="O1504" s="142" t="str">
        <f t="shared" si="25"/>
        <v>4971278043</v>
      </c>
      <c r="P1504" t="str" cm="1">
        <f t="array" ref="P1504">_xlfn.LET(_xlpm.s,_xlfn.SEQUENCE(25,1,0,1),_xlpm.off,CEILING(_xlpm.s/2,1)*IF(ISEVEN(_xlpm.s),1,-1),_xlpm.k,_xlfn.VSTACK($O1504,VALUE($F1504)&amp;($H1504+_xlpm.off)),_xlpm.r,_xlfn.XLOOKUP(_xlpm.k,Table1[Column1],Table1[Column1],""),_xlpm.h,_xlfn._xlws.FILTER(_xlpm.r,_xlpm.r&lt;&gt;"",""),IFERROR(INDEX(_xlpm.h,1),""))</f>
        <v>497-1278043</v>
      </c>
    </row>
    <row r="1505" spans="1:16" x14ac:dyDescent="0.2">
      <c r="A1505" s="143"/>
      <c r="B1505" s="151">
        <v>510015</v>
      </c>
      <c r="C1505" s="151">
        <v>25790</v>
      </c>
      <c r="D1505" s="151" t="s">
        <v>18508</v>
      </c>
      <c r="E1505" s="144" t="s">
        <v>20980</v>
      </c>
      <c r="F1505" s="143">
        <v>52421</v>
      </c>
      <c r="G1505" s="143" t="s">
        <v>22067</v>
      </c>
      <c r="H1505" s="149">
        <v>3778191</v>
      </c>
      <c r="I1505" s="146">
        <v>46227</v>
      </c>
      <c r="J1505" s="143"/>
      <c r="K1505" s="143"/>
      <c r="L1505" s="146">
        <v>46275</v>
      </c>
      <c r="M1505" s="143"/>
      <c r="N1505" s="146">
        <v>46275</v>
      </c>
      <c r="O1505" s="142" t="str">
        <f t="shared" si="25"/>
        <v>52421-3778191</v>
      </c>
      <c r="P1505" t="str" cm="1">
        <f t="array" ref="P1505">_xlfn.LET(_xlpm.s,_xlfn.SEQUENCE(25,1,0,1),_xlpm.off,CEILING(_xlpm.s/2,1)*IF(ISEVEN(_xlpm.s),1,-1),_xlpm.k,_xlfn.VSTACK($O1505,VALUE($F1505)&amp;($H1505+_xlpm.off)),_xlpm.r,_xlfn.XLOOKUP(_xlpm.k,Table1[Column1],Table1[Column1],""),_xlpm.h,_xlfn._xlws.FILTER(_xlpm.r,_xlpm.r&lt;&gt;"",""),IFERROR(INDEX(_xlpm.h,1),""))</f>
        <v/>
      </c>
    </row>
    <row r="1506" spans="1:16" x14ac:dyDescent="0.2">
      <c r="A1506" s="143"/>
      <c r="B1506" s="151">
        <v>510015</v>
      </c>
      <c r="C1506" s="151">
        <v>25790</v>
      </c>
      <c r="D1506" s="151" t="s">
        <v>18508</v>
      </c>
      <c r="E1506" s="144" t="s">
        <v>20980</v>
      </c>
      <c r="F1506" s="143">
        <v>52422</v>
      </c>
      <c r="G1506" s="143" t="s">
        <v>22068</v>
      </c>
      <c r="H1506" s="149">
        <v>4713336</v>
      </c>
      <c r="I1506" s="146">
        <v>46227</v>
      </c>
      <c r="J1506" s="143"/>
      <c r="K1506" s="143"/>
      <c r="L1506" s="146">
        <v>46275</v>
      </c>
      <c r="M1506" s="143"/>
      <c r="N1506" s="146">
        <v>46275</v>
      </c>
      <c r="O1506" s="142" t="str">
        <f t="shared" si="25"/>
        <v>52422-4713336</v>
      </c>
      <c r="P1506" t="str" cm="1">
        <f t="array" ref="P1506">_xlfn.LET(_xlpm.s,_xlfn.SEQUENCE(25,1,0,1),_xlpm.off,CEILING(_xlpm.s/2,1)*IF(ISEVEN(_xlpm.s),1,-1),_xlpm.k,_xlfn.VSTACK($O1506,VALUE($F1506)&amp;($H1506+_xlpm.off)),_xlpm.r,_xlfn.XLOOKUP(_xlpm.k,Table1[Column1],Table1[Column1],""),_xlpm.h,_xlfn._xlws.FILTER(_xlpm.r,_xlpm.r&lt;&gt;"",""),IFERROR(INDEX(_xlpm.h,1),""))</f>
        <v/>
      </c>
    </row>
    <row r="1507" spans="1:16" x14ac:dyDescent="0.2">
      <c r="A1507" s="143"/>
      <c r="B1507" s="151">
        <v>510016</v>
      </c>
      <c r="C1507" s="151">
        <v>25790</v>
      </c>
      <c r="D1507" s="151" t="s">
        <v>18508</v>
      </c>
      <c r="E1507" s="144" t="s">
        <v>20980</v>
      </c>
      <c r="F1507" s="143">
        <v>50708</v>
      </c>
      <c r="G1507" s="143" t="s">
        <v>22069</v>
      </c>
      <c r="H1507" s="149">
        <v>2726136</v>
      </c>
      <c r="I1507" s="146">
        <v>46227</v>
      </c>
      <c r="J1507" s="143"/>
      <c r="K1507" s="143"/>
      <c r="L1507" s="146">
        <v>46275</v>
      </c>
      <c r="M1507" s="143"/>
      <c r="N1507" s="146">
        <v>46275</v>
      </c>
      <c r="O1507" s="142" t="str">
        <f t="shared" si="25"/>
        <v>50708-2726136</v>
      </c>
      <c r="P1507" t="str" cm="1">
        <f t="array" ref="P1507">_xlfn.LET(_xlpm.s,_xlfn.SEQUENCE(25,1,0,1),_xlpm.off,CEILING(_xlpm.s/2,1)*IF(ISEVEN(_xlpm.s),1,-1),_xlpm.k,_xlfn.VSTACK($O1507,VALUE($F1507)&amp;($H1507+_xlpm.off)),_xlpm.r,_xlfn.XLOOKUP(_xlpm.k,Table1[Column1],Table1[Column1],""),_xlpm.h,_xlfn._xlws.FILTER(_xlpm.r,_xlpm.r&lt;&gt;"",""),IFERROR(INDEX(_xlpm.h,1),""))</f>
        <v/>
      </c>
    </row>
    <row r="1508" spans="1:16" x14ac:dyDescent="0.2">
      <c r="A1508" s="143"/>
      <c r="B1508" s="151">
        <v>510016</v>
      </c>
      <c r="C1508" s="151">
        <v>25790</v>
      </c>
      <c r="D1508" s="151" t="s">
        <v>18508</v>
      </c>
      <c r="E1508" s="144" t="s">
        <v>20980</v>
      </c>
      <c r="F1508" s="143">
        <v>54109</v>
      </c>
      <c r="G1508" s="143" t="s">
        <v>22070</v>
      </c>
      <c r="H1508" s="149">
        <v>8754480</v>
      </c>
      <c r="I1508" s="146">
        <v>46237</v>
      </c>
      <c r="J1508" s="143"/>
      <c r="K1508" s="143"/>
      <c r="L1508" s="146">
        <v>46275</v>
      </c>
      <c r="M1508" s="143"/>
      <c r="N1508" s="146">
        <v>46275</v>
      </c>
      <c r="O1508" s="142" t="str">
        <f t="shared" si="25"/>
        <v>54109-8754480</v>
      </c>
      <c r="P1508" t="str" cm="1">
        <f t="array" ref="P1508">_xlfn.LET(_xlpm.s,_xlfn.SEQUENCE(25,1,0,1),_xlpm.off,CEILING(_xlpm.s/2,1)*IF(ISEVEN(_xlpm.s),1,-1),_xlpm.k,_xlfn.VSTACK($O1508,VALUE($F1508)&amp;($H1508+_xlpm.off)),_xlpm.r,_xlfn.XLOOKUP(_xlpm.k,Table1[Column1],Table1[Column1],""),_xlpm.h,_xlfn._xlws.FILTER(_xlpm.r,_xlpm.r&lt;&gt;"",""),IFERROR(INDEX(_xlpm.h,1),""))</f>
        <v/>
      </c>
    </row>
    <row r="1509" spans="1:16" x14ac:dyDescent="0.2">
      <c r="A1509" s="143"/>
      <c r="B1509" s="151">
        <v>510016</v>
      </c>
      <c r="C1509" s="151">
        <v>25790</v>
      </c>
      <c r="D1509" s="151" t="s">
        <v>18508</v>
      </c>
      <c r="E1509" s="144" t="s">
        <v>22036</v>
      </c>
      <c r="F1509" s="143">
        <v>289</v>
      </c>
      <c r="G1509" s="143" t="s">
        <v>22071</v>
      </c>
      <c r="H1509" s="149">
        <v>-251880</v>
      </c>
      <c r="I1509" s="146">
        <v>46256</v>
      </c>
      <c r="J1509" s="143"/>
      <c r="K1509" s="143"/>
      <c r="L1509" s="146">
        <v>46275</v>
      </c>
      <c r="M1509" s="143"/>
      <c r="N1509" s="146">
        <v>46275</v>
      </c>
      <c r="O1509" s="142" t="str">
        <f t="shared" si="25"/>
        <v>289251880</v>
      </c>
      <c r="P1509" t="str" cm="1">
        <f t="array" ref="P1509">_xlfn.LET(_xlpm.s,_xlfn.SEQUENCE(25,1,0,1),_xlpm.off,CEILING(_xlpm.s/2,1)*IF(ISEVEN(_xlpm.s),1,-1),_xlpm.k,_xlfn.VSTACK($O1509,VALUE($F1509)&amp;($H1509+_xlpm.off)),_xlpm.r,_xlfn.XLOOKUP(_xlpm.k,Table1[Column1],Table1[Column1],""),_xlpm.h,_xlfn._xlws.FILTER(_xlpm.r,_xlpm.r&lt;&gt;"",""),IFERROR(INDEX(_xlpm.h,1),""))</f>
        <v>289-251880</v>
      </c>
    </row>
    <row r="1510" spans="1:16" x14ac:dyDescent="0.2">
      <c r="A1510" s="143"/>
      <c r="B1510" s="151">
        <v>510016</v>
      </c>
      <c r="C1510" s="151">
        <v>25790</v>
      </c>
      <c r="D1510" s="151" t="s">
        <v>18508</v>
      </c>
      <c r="E1510" s="144" t="s">
        <v>22036</v>
      </c>
      <c r="F1510" s="143">
        <v>290</v>
      </c>
      <c r="G1510" s="143" t="s">
        <v>22072</v>
      </c>
      <c r="H1510" s="149">
        <v>-251880</v>
      </c>
      <c r="I1510" s="146">
        <v>46256</v>
      </c>
      <c r="J1510" s="143"/>
      <c r="K1510" s="143"/>
      <c r="L1510" s="146">
        <v>46275</v>
      </c>
      <c r="M1510" s="143"/>
      <c r="N1510" s="146">
        <v>46275</v>
      </c>
      <c r="O1510" s="142" t="str">
        <f t="shared" si="25"/>
        <v>290251880</v>
      </c>
      <c r="P1510" t="str" cm="1">
        <f t="array" ref="P1510">_xlfn.LET(_xlpm.s,_xlfn.SEQUENCE(25,1,0,1),_xlpm.off,CEILING(_xlpm.s/2,1)*IF(ISEVEN(_xlpm.s),1,-1),_xlpm.k,_xlfn.VSTACK($O1510,VALUE($F1510)&amp;($H1510+_xlpm.off)),_xlpm.r,_xlfn.XLOOKUP(_xlpm.k,Table1[Column1],Table1[Column1],""),_xlpm.h,_xlfn._xlws.FILTER(_xlpm.r,_xlpm.r&lt;&gt;"",""),IFERROR(INDEX(_xlpm.h,1),""))</f>
        <v>290-251880</v>
      </c>
    </row>
    <row r="1511" spans="1:16" x14ac:dyDescent="0.2">
      <c r="A1511" s="143"/>
      <c r="B1511" s="151">
        <v>510016</v>
      </c>
      <c r="C1511" s="151">
        <v>25790</v>
      </c>
      <c r="D1511" s="151" t="s">
        <v>18508</v>
      </c>
      <c r="E1511" s="144" t="s">
        <v>20980</v>
      </c>
      <c r="F1511" s="143">
        <v>52420</v>
      </c>
      <c r="G1511" s="143" t="s">
        <v>22073</v>
      </c>
      <c r="H1511" s="149">
        <v>2042807</v>
      </c>
      <c r="I1511" s="146">
        <v>46230</v>
      </c>
      <c r="J1511" s="143"/>
      <c r="K1511" s="143"/>
      <c r="L1511" s="146">
        <v>46275</v>
      </c>
      <c r="M1511" s="143"/>
      <c r="N1511" s="146">
        <v>46275</v>
      </c>
      <c r="O1511" s="142" t="str">
        <f t="shared" si="25"/>
        <v>52420-2042807</v>
      </c>
      <c r="P1511" t="str" cm="1">
        <f t="array" ref="P1511">_xlfn.LET(_xlpm.s,_xlfn.SEQUENCE(25,1,0,1),_xlpm.off,CEILING(_xlpm.s/2,1)*IF(ISEVEN(_xlpm.s),1,-1),_xlpm.k,_xlfn.VSTACK($O1511,VALUE($F1511)&amp;($H1511+_xlpm.off)),_xlpm.r,_xlfn.XLOOKUP(_xlpm.k,Table1[Column1],Table1[Column1],""),_xlpm.h,_xlfn._xlws.FILTER(_xlpm.r,_xlpm.r&lt;&gt;"",""),IFERROR(INDEX(_xlpm.h,1),""))</f>
        <v/>
      </c>
    </row>
    <row r="1512" spans="1:16" x14ac:dyDescent="0.2">
      <c r="A1512" s="143"/>
      <c r="B1512" s="151">
        <v>510017</v>
      </c>
      <c r="C1512" s="151">
        <v>25790</v>
      </c>
      <c r="D1512" s="151" t="s">
        <v>18508</v>
      </c>
      <c r="E1512" s="144" t="s">
        <v>20980</v>
      </c>
      <c r="F1512" s="143">
        <v>52430</v>
      </c>
      <c r="G1512" s="143" t="s">
        <v>22074</v>
      </c>
      <c r="H1512" s="149">
        <v>1557482</v>
      </c>
      <c r="I1512" s="146">
        <v>46232</v>
      </c>
      <c r="J1512" s="143"/>
      <c r="K1512" s="143"/>
      <c r="L1512" s="146">
        <v>46275</v>
      </c>
      <c r="M1512" s="143"/>
      <c r="N1512" s="146">
        <v>46275</v>
      </c>
      <c r="O1512" s="142" t="str">
        <f t="shared" si="25"/>
        <v>52430-1557482</v>
      </c>
      <c r="P1512" t="str" cm="1">
        <f t="array" ref="P1512">_xlfn.LET(_xlpm.s,_xlfn.SEQUENCE(25,1,0,1),_xlpm.off,CEILING(_xlpm.s/2,1)*IF(ISEVEN(_xlpm.s),1,-1),_xlpm.k,_xlfn.VSTACK($O1512,VALUE($F1512)&amp;($H1512+_xlpm.off)),_xlpm.r,_xlfn.XLOOKUP(_xlpm.k,Table1[Column1],Table1[Column1],""),_xlpm.h,_xlfn._xlws.FILTER(_xlpm.r,_xlpm.r&lt;&gt;"",""),IFERROR(INDEX(_xlpm.h,1),""))</f>
        <v/>
      </c>
    </row>
    <row r="1513" spans="1:16" x14ac:dyDescent="0.2">
      <c r="A1513" s="143"/>
      <c r="B1513" s="151">
        <v>510017</v>
      </c>
      <c r="C1513" s="151">
        <v>25790</v>
      </c>
      <c r="D1513" s="151" t="s">
        <v>18508</v>
      </c>
      <c r="E1513" s="144" t="s">
        <v>20980</v>
      </c>
      <c r="F1513" s="143">
        <v>52419</v>
      </c>
      <c r="G1513" s="143" t="s">
        <v>22075</v>
      </c>
      <c r="H1513" s="149">
        <v>5730251</v>
      </c>
      <c r="I1513" s="146">
        <v>46228</v>
      </c>
      <c r="J1513" s="143"/>
      <c r="K1513" s="143"/>
      <c r="L1513" s="146">
        <v>46275</v>
      </c>
      <c r="M1513" s="143"/>
      <c r="N1513" s="146">
        <v>46275</v>
      </c>
      <c r="O1513" s="142" t="str">
        <f t="shared" si="25"/>
        <v>52419-5730251</v>
      </c>
      <c r="P1513" t="str" cm="1">
        <f t="array" ref="P1513">_xlfn.LET(_xlpm.s,_xlfn.SEQUENCE(25,1,0,1),_xlpm.off,CEILING(_xlpm.s/2,1)*IF(ISEVEN(_xlpm.s),1,-1),_xlpm.k,_xlfn.VSTACK($O1513,VALUE($F1513)&amp;($H1513+_xlpm.off)),_xlpm.r,_xlfn.XLOOKUP(_xlpm.k,Table1[Column1],Table1[Column1],""),_xlpm.h,_xlfn._xlws.FILTER(_xlpm.r,_xlpm.r&lt;&gt;"",""),IFERROR(INDEX(_xlpm.h,1),""))</f>
        <v/>
      </c>
    </row>
    <row r="1514" spans="1:16" x14ac:dyDescent="0.2">
      <c r="A1514" s="143"/>
      <c r="B1514" s="151">
        <v>510017</v>
      </c>
      <c r="C1514" s="151">
        <v>25790</v>
      </c>
      <c r="D1514" s="151" t="s">
        <v>18508</v>
      </c>
      <c r="E1514" s="144" t="s">
        <v>20980</v>
      </c>
      <c r="F1514" s="143">
        <v>54110</v>
      </c>
      <c r="G1514" s="143" t="s">
        <v>22076</v>
      </c>
      <c r="H1514" s="149">
        <v>3807216</v>
      </c>
      <c r="I1514" s="146">
        <v>46235</v>
      </c>
      <c r="J1514" s="143"/>
      <c r="K1514" s="143"/>
      <c r="L1514" s="146">
        <v>46275</v>
      </c>
      <c r="M1514" s="143"/>
      <c r="N1514" s="146">
        <v>46275</v>
      </c>
      <c r="O1514" s="142" t="str">
        <f t="shared" si="25"/>
        <v>54110-3807216</v>
      </c>
      <c r="P1514" t="str" cm="1">
        <f t="array" ref="P1514">_xlfn.LET(_xlpm.s,_xlfn.SEQUENCE(25,1,0,1),_xlpm.off,CEILING(_xlpm.s/2,1)*IF(ISEVEN(_xlpm.s),1,-1),_xlpm.k,_xlfn.VSTACK($O1514,VALUE($F1514)&amp;($H1514+_xlpm.off)),_xlpm.r,_xlfn.XLOOKUP(_xlpm.k,Table1[Column1],Table1[Column1],""),_xlpm.h,_xlfn._xlws.FILTER(_xlpm.r,_xlpm.r&lt;&gt;"",""),IFERROR(INDEX(_xlpm.h,1),""))</f>
        <v/>
      </c>
    </row>
    <row r="1515" spans="1:16" x14ac:dyDescent="0.2">
      <c r="A1515" s="143"/>
      <c r="B1515" s="151">
        <v>510018</v>
      </c>
      <c r="C1515" s="151">
        <v>25790</v>
      </c>
      <c r="D1515" s="151" t="s">
        <v>18508</v>
      </c>
      <c r="E1515" s="144" t="s">
        <v>22038</v>
      </c>
      <c r="F1515" s="143">
        <v>273</v>
      </c>
      <c r="G1515" s="143" t="s">
        <v>22077</v>
      </c>
      <c r="H1515" s="149">
        <v>-1470497</v>
      </c>
      <c r="I1515" s="146">
        <v>46268</v>
      </c>
      <c r="J1515" s="143"/>
      <c r="K1515" s="143"/>
      <c r="L1515" s="146">
        <v>46275</v>
      </c>
      <c r="M1515" s="143"/>
      <c r="N1515" s="146">
        <v>46275</v>
      </c>
      <c r="O1515" s="142" t="str">
        <f t="shared" si="25"/>
        <v>2731470497</v>
      </c>
      <c r="P1515" t="str" cm="1">
        <f t="array" ref="P1515">_xlfn.LET(_xlpm.s,_xlfn.SEQUENCE(25,1,0,1),_xlpm.off,CEILING(_xlpm.s/2,1)*IF(ISEVEN(_xlpm.s),1,-1),_xlpm.k,_xlfn.VSTACK($O1515,VALUE($F1515)&amp;($H1515+_xlpm.off)),_xlpm.r,_xlfn.XLOOKUP(_xlpm.k,Table1[Column1],Table1[Column1],""),_xlpm.h,_xlfn._xlws.FILTER(_xlpm.r,_xlpm.r&lt;&gt;"",""),IFERROR(INDEX(_xlpm.h,1),""))</f>
        <v>273-1470497</v>
      </c>
    </row>
    <row r="1516" spans="1:16" x14ac:dyDescent="0.2">
      <c r="A1516" s="143"/>
      <c r="B1516" s="151">
        <v>510018</v>
      </c>
      <c r="C1516" s="151">
        <v>25790</v>
      </c>
      <c r="D1516" s="151" t="s">
        <v>18508</v>
      </c>
      <c r="E1516" s="144" t="s">
        <v>20980</v>
      </c>
      <c r="F1516" s="143">
        <v>52423</v>
      </c>
      <c r="G1516" s="143" t="s">
        <v>22078</v>
      </c>
      <c r="H1516" s="149">
        <v>1120770</v>
      </c>
      <c r="I1516" s="146">
        <v>46227</v>
      </c>
      <c r="J1516" s="143"/>
      <c r="K1516" s="143"/>
      <c r="L1516" s="146">
        <v>46275</v>
      </c>
      <c r="M1516" s="143"/>
      <c r="N1516" s="146">
        <v>46275</v>
      </c>
      <c r="O1516" s="142" t="str">
        <f t="shared" si="25"/>
        <v>52423-1120770</v>
      </c>
      <c r="P1516" t="str" cm="1">
        <f t="array" ref="P1516">_xlfn.LET(_xlpm.s,_xlfn.SEQUENCE(25,1,0,1),_xlpm.off,CEILING(_xlpm.s/2,1)*IF(ISEVEN(_xlpm.s),1,-1),_xlpm.k,_xlfn.VSTACK($O1516,VALUE($F1516)&amp;($H1516+_xlpm.off)),_xlpm.r,_xlfn.XLOOKUP(_xlpm.k,Table1[Column1],Table1[Column1],""),_xlpm.h,_xlfn._xlws.FILTER(_xlpm.r,_xlpm.r&lt;&gt;"",""),IFERROR(INDEX(_xlpm.h,1),""))</f>
        <v/>
      </c>
    </row>
    <row r="1517" spans="1:16" x14ac:dyDescent="0.2">
      <c r="A1517" s="143"/>
      <c r="B1517" s="151">
        <v>510018</v>
      </c>
      <c r="C1517" s="151">
        <v>25790</v>
      </c>
      <c r="D1517" s="151" t="s">
        <v>18508</v>
      </c>
      <c r="E1517" s="144" t="s">
        <v>20980</v>
      </c>
      <c r="F1517" s="143">
        <v>53439</v>
      </c>
      <c r="G1517" s="143" t="s">
        <v>22079</v>
      </c>
      <c r="H1517" s="149">
        <v>4575110</v>
      </c>
      <c r="I1517" s="146">
        <v>46232</v>
      </c>
      <c r="J1517" s="143"/>
      <c r="K1517" s="143"/>
      <c r="L1517" s="146">
        <v>46275</v>
      </c>
      <c r="M1517" s="143"/>
      <c r="N1517" s="146">
        <v>46275</v>
      </c>
      <c r="O1517" s="142" t="str">
        <f t="shared" si="25"/>
        <v>53439-4575110</v>
      </c>
      <c r="P1517" t="str" cm="1">
        <f t="array" ref="P1517">_xlfn.LET(_xlpm.s,_xlfn.SEQUENCE(25,1,0,1),_xlpm.off,CEILING(_xlpm.s/2,1)*IF(ISEVEN(_xlpm.s),1,-1),_xlpm.k,_xlfn.VSTACK($O1517,VALUE($F1517)&amp;($H1517+_xlpm.off)),_xlpm.r,_xlfn.XLOOKUP(_xlpm.k,Table1[Column1],Table1[Column1],""),_xlpm.h,_xlfn._xlws.FILTER(_xlpm.r,_xlpm.r&lt;&gt;"",""),IFERROR(INDEX(_xlpm.h,1),""))</f>
        <v/>
      </c>
    </row>
    <row r="1518" spans="1:16" x14ac:dyDescent="0.2">
      <c r="A1518" s="143"/>
      <c r="B1518" s="151">
        <v>510018</v>
      </c>
      <c r="C1518" s="151">
        <v>25790</v>
      </c>
      <c r="D1518" s="151" t="s">
        <v>18508</v>
      </c>
      <c r="E1518" s="144" t="s">
        <v>20980</v>
      </c>
      <c r="F1518" s="143">
        <v>55202</v>
      </c>
      <c r="G1518" s="143" t="s">
        <v>22080</v>
      </c>
      <c r="H1518" s="149">
        <v>629694</v>
      </c>
      <c r="I1518" s="146">
        <v>46239</v>
      </c>
      <c r="J1518" s="143"/>
      <c r="K1518" s="143"/>
      <c r="L1518" s="146">
        <v>46275</v>
      </c>
      <c r="M1518" s="143"/>
      <c r="N1518" s="146">
        <v>46275</v>
      </c>
      <c r="O1518" s="142" t="str">
        <f t="shared" si="25"/>
        <v>55202-629694</v>
      </c>
      <c r="P1518" t="str" cm="1">
        <f t="array" ref="P1518">_xlfn.LET(_xlpm.s,_xlfn.SEQUENCE(25,1,0,1),_xlpm.off,CEILING(_xlpm.s/2,1)*IF(ISEVEN(_xlpm.s),1,-1),_xlpm.k,_xlfn.VSTACK($O1518,VALUE($F1518)&amp;($H1518+_xlpm.off)),_xlpm.r,_xlfn.XLOOKUP(_xlpm.k,Table1[Column1],Table1[Column1],""),_xlpm.h,_xlfn._xlws.FILTER(_xlpm.r,_xlpm.r&lt;&gt;"",""),IFERROR(INDEX(_xlpm.h,1),""))</f>
        <v/>
      </c>
    </row>
    <row r="1519" spans="1:16" x14ac:dyDescent="0.2">
      <c r="A1519" s="143"/>
      <c r="B1519" s="151">
        <v>510018</v>
      </c>
      <c r="C1519" s="151">
        <v>25790</v>
      </c>
      <c r="D1519" s="151" t="s">
        <v>18508</v>
      </c>
      <c r="E1519" s="144" t="s">
        <v>20980</v>
      </c>
      <c r="F1519" s="143">
        <v>53440</v>
      </c>
      <c r="G1519" s="143" t="s">
        <v>22081</v>
      </c>
      <c r="H1519" s="149">
        <v>2136213</v>
      </c>
      <c r="I1519" s="146">
        <v>46232</v>
      </c>
      <c r="J1519" s="143"/>
      <c r="K1519" s="143"/>
      <c r="L1519" s="146">
        <v>46275</v>
      </c>
      <c r="M1519" s="143"/>
      <c r="N1519" s="146">
        <v>46275</v>
      </c>
      <c r="O1519" s="142" t="str">
        <f t="shared" si="25"/>
        <v>53440-2136213</v>
      </c>
      <c r="P1519" t="str" cm="1">
        <f t="array" ref="P1519">_xlfn.LET(_xlpm.s,_xlfn.SEQUENCE(25,1,0,1),_xlpm.off,CEILING(_xlpm.s/2,1)*IF(ISEVEN(_xlpm.s),1,-1),_xlpm.k,_xlfn.VSTACK($O1519,VALUE($F1519)&amp;($H1519+_xlpm.off)),_xlpm.r,_xlfn.XLOOKUP(_xlpm.k,Table1[Column1],Table1[Column1],""),_xlpm.h,_xlfn._xlws.FILTER(_xlpm.r,_xlpm.r&lt;&gt;"",""),IFERROR(INDEX(_xlpm.h,1),""))</f>
        <v/>
      </c>
    </row>
    <row r="1520" spans="1:16" x14ac:dyDescent="0.2">
      <c r="A1520" s="143"/>
      <c r="B1520" s="151">
        <v>510018</v>
      </c>
      <c r="C1520" s="151">
        <v>25790</v>
      </c>
      <c r="D1520" s="151" t="s">
        <v>18508</v>
      </c>
      <c r="E1520" s="144" t="s">
        <v>20980</v>
      </c>
      <c r="F1520" s="143">
        <v>55203</v>
      </c>
      <c r="G1520" s="143" t="s">
        <v>22082</v>
      </c>
      <c r="H1520" s="149">
        <v>6963219</v>
      </c>
      <c r="I1520" s="146">
        <v>46239</v>
      </c>
      <c r="J1520" s="143"/>
      <c r="K1520" s="143"/>
      <c r="L1520" s="146">
        <v>46275</v>
      </c>
      <c r="M1520" s="143"/>
      <c r="N1520" s="146">
        <v>46275</v>
      </c>
      <c r="O1520" s="142" t="str">
        <f t="shared" si="25"/>
        <v>55203-6963219</v>
      </c>
      <c r="P1520" t="str" cm="1">
        <f t="array" ref="P1520">_xlfn.LET(_xlpm.s,_xlfn.SEQUENCE(25,1,0,1),_xlpm.off,CEILING(_xlpm.s/2,1)*IF(ISEVEN(_xlpm.s),1,-1),_xlpm.k,_xlfn.VSTACK($O1520,VALUE($F1520)&amp;($H1520+_xlpm.off)),_xlpm.r,_xlfn.XLOOKUP(_xlpm.k,Table1[Column1],Table1[Column1],""),_xlpm.h,_xlfn._xlws.FILTER(_xlpm.r,_xlpm.r&lt;&gt;"",""),IFERROR(INDEX(_xlpm.h,1),""))</f>
        <v/>
      </c>
    </row>
    <row r="1521" spans="1:16" x14ac:dyDescent="0.2">
      <c r="A1521" s="143"/>
      <c r="B1521" s="151">
        <v>510019</v>
      </c>
      <c r="C1521" s="151">
        <v>25790</v>
      </c>
      <c r="D1521" s="151" t="s">
        <v>18508</v>
      </c>
      <c r="E1521" s="144" t="s">
        <v>20980</v>
      </c>
      <c r="F1521" s="143">
        <v>52424</v>
      </c>
      <c r="G1521" s="143" t="s">
        <v>22083</v>
      </c>
      <c r="H1521" s="149">
        <v>1901961</v>
      </c>
      <c r="I1521" s="146">
        <v>46227</v>
      </c>
      <c r="J1521" s="143"/>
      <c r="K1521" s="143"/>
      <c r="L1521" s="146">
        <v>46275</v>
      </c>
      <c r="M1521" s="143"/>
      <c r="N1521" s="146">
        <v>46275</v>
      </c>
      <c r="O1521" s="142" t="str">
        <f t="shared" si="25"/>
        <v>52424-1901961</v>
      </c>
      <c r="P1521" t="str" cm="1">
        <f t="array" ref="P1521">_xlfn.LET(_xlpm.s,_xlfn.SEQUENCE(25,1,0,1),_xlpm.off,CEILING(_xlpm.s/2,1)*IF(ISEVEN(_xlpm.s),1,-1),_xlpm.k,_xlfn.VSTACK($O1521,VALUE($F1521)&amp;($H1521+_xlpm.off)),_xlpm.r,_xlfn.XLOOKUP(_xlpm.k,Table1[Column1],Table1[Column1],""),_xlpm.h,_xlfn._xlws.FILTER(_xlpm.r,_xlpm.r&lt;&gt;"",""),IFERROR(INDEX(_xlpm.h,1),""))</f>
        <v/>
      </c>
    </row>
    <row r="1522" spans="1:16" x14ac:dyDescent="0.2">
      <c r="A1522" s="143"/>
      <c r="B1522" s="151">
        <v>510019</v>
      </c>
      <c r="C1522" s="151">
        <v>25790</v>
      </c>
      <c r="D1522" s="151" t="s">
        <v>18508</v>
      </c>
      <c r="E1522" s="144" t="s">
        <v>20980</v>
      </c>
      <c r="F1522" s="143">
        <v>53441</v>
      </c>
      <c r="G1522" s="143" t="s">
        <v>22084</v>
      </c>
      <c r="H1522" s="149">
        <v>3104136</v>
      </c>
      <c r="I1522" s="146">
        <v>46232</v>
      </c>
      <c r="J1522" s="143"/>
      <c r="K1522" s="143"/>
      <c r="L1522" s="146">
        <v>46275</v>
      </c>
      <c r="M1522" s="143"/>
      <c r="N1522" s="146">
        <v>46275</v>
      </c>
      <c r="O1522" s="142" t="str">
        <f t="shared" si="25"/>
        <v>53441-3104136</v>
      </c>
      <c r="P1522" t="str" cm="1">
        <f t="array" ref="P1522">_xlfn.LET(_xlpm.s,_xlfn.SEQUENCE(25,1,0,1),_xlpm.off,CEILING(_xlpm.s/2,1)*IF(ISEVEN(_xlpm.s),1,-1),_xlpm.k,_xlfn.VSTACK($O1522,VALUE($F1522)&amp;($H1522+_xlpm.off)),_xlpm.r,_xlfn.XLOOKUP(_xlpm.k,Table1[Column1],Table1[Column1],""),_xlpm.h,_xlfn._xlws.FILTER(_xlpm.r,_xlpm.r&lt;&gt;"",""),IFERROR(INDEX(_xlpm.h,1),""))</f>
        <v/>
      </c>
    </row>
    <row r="1523" spans="1:16" x14ac:dyDescent="0.2">
      <c r="A1523" s="143"/>
      <c r="B1523" s="151">
        <v>510019</v>
      </c>
      <c r="C1523" s="151">
        <v>25790</v>
      </c>
      <c r="D1523" s="151" t="s">
        <v>18508</v>
      </c>
      <c r="E1523" s="144" t="s">
        <v>20980</v>
      </c>
      <c r="F1523" s="143">
        <v>55201</v>
      </c>
      <c r="G1523" s="143" t="s">
        <v>22085</v>
      </c>
      <c r="H1523" s="149">
        <v>2247777</v>
      </c>
      <c r="I1523" s="146">
        <v>46238</v>
      </c>
      <c r="J1523" s="143"/>
      <c r="K1523" s="143"/>
      <c r="L1523" s="146">
        <v>46275</v>
      </c>
      <c r="M1523" s="143"/>
      <c r="N1523" s="146">
        <v>46275</v>
      </c>
      <c r="O1523" s="142" t="str">
        <f t="shared" si="25"/>
        <v>55201-2247777</v>
      </c>
      <c r="P1523" t="str" cm="1">
        <f t="array" ref="P1523">_xlfn.LET(_xlpm.s,_xlfn.SEQUENCE(25,1,0,1),_xlpm.off,CEILING(_xlpm.s/2,1)*IF(ISEVEN(_xlpm.s),1,-1),_xlpm.k,_xlfn.VSTACK($O1523,VALUE($F1523)&amp;($H1523+_xlpm.off)),_xlpm.r,_xlfn.XLOOKUP(_xlpm.k,Table1[Column1],Table1[Column1],""),_xlpm.h,_xlfn._xlws.FILTER(_xlpm.r,_xlpm.r&lt;&gt;"",""),IFERROR(INDEX(_xlpm.h,1),""))</f>
        <v/>
      </c>
    </row>
    <row r="1524" spans="1:16" x14ac:dyDescent="0.2">
      <c r="A1524" s="143"/>
      <c r="B1524" s="151">
        <v>510020</v>
      </c>
      <c r="C1524" s="151">
        <v>25790</v>
      </c>
      <c r="D1524" s="151" t="s">
        <v>18508</v>
      </c>
      <c r="E1524" s="144" t="s">
        <v>20980</v>
      </c>
      <c r="F1524" s="143">
        <v>52429</v>
      </c>
      <c r="G1524" s="143" t="s">
        <v>22086</v>
      </c>
      <c r="H1524" s="149">
        <v>3653924</v>
      </c>
      <c r="I1524" s="146">
        <v>46231</v>
      </c>
      <c r="J1524" s="143"/>
      <c r="K1524" s="143"/>
      <c r="L1524" s="146">
        <v>46275</v>
      </c>
      <c r="M1524" s="143"/>
      <c r="N1524" s="146">
        <v>46275</v>
      </c>
      <c r="O1524" s="142" t="str">
        <f t="shared" si="25"/>
        <v>52429-3653924</v>
      </c>
      <c r="P1524" t="str" cm="1">
        <f t="array" ref="P1524">_xlfn.LET(_xlpm.s,_xlfn.SEQUENCE(25,1,0,1),_xlpm.off,CEILING(_xlpm.s/2,1)*IF(ISEVEN(_xlpm.s),1,-1),_xlpm.k,_xlfn.VSTACK($O1524,VALUE($F1524)&amp;($H1524+_xlpm.off)),_xlpm.r,_xlfn.XLOOKUP(_xlpm.k,Table1[Column1],Table1[Column1],""),_xlpm.h,_xlfn._xlws.FILTER(_xlpm.r,_xlpm.r&lt;&gt;"",""),IFERROR(INDEX(_xlpm.h,1),""))</f>
        <v/>
      </c>
    </row>
    <row r="1525" spans="1:16" x14ac:dyDescent="0.2">
      <c r="A1525" s="143"/>
      <c r="B1525" s="151">
        <v>510021</v>
      </c>
      <c r="C1525" s="151">
        <v>25790</v>
      </c>
      <c r="D1525" s="151" t="s">
        <v>18508</v>
      </c>
      <c r="E1525" s="144" t="s">
        <v>22113</v>
      </c>
      <c r="F1525" s="143">
        <v>136</v>
      </c>
      <c r="G1525" s="143" t="s">
        <v>22087</v>
      </c>
      <c r="H1525" s="149">
        <v>-529200</v>
      </c>
      <c r="I1525" s="146">
        <v>46245</v>
      </c>
      <c r="J1525" s="143"/>
      <c r="K1525" s="143"/>
      <c r="L1525" s="146">
        <v>46275</v>
      </c>
      <c r="M1525" s="143"/>
      <c r="N1525" s="146">
        <v>46275</v>
      </c>
      <c r="O1525" s="142" t="str">
        <f t="shared" si="25"/>
        <v>136529200</v>
      </c>
      <c r="P1525" t="str" cm="1">
        <f t="array" ref="P1525">_xlfn.LET(_xlpm.s,_xlfn.SEQUENCE(25,1,0,1),_xlpm.off,CEILING(_xlpm.s/2,1)*IF(ISEVEN(_xlpm.s),1,-1),_xlpm.k,_xlfn.VSTACK($O1525,VALUE($F1525)&amp;($H1525+_xlpm.off)),_xlpm.r,_xlfn.XLOOKUP(_xlpm.k,Table1[Column1],Table1[Column1],""),_xlpm.h,_xlfn._xlws.FILTER(_xlpm.r,_xlpm.r&lt;&gt;"",""),IFERROR(INDEX(_xlpm.h,1),""))</f>
        <v>136-529200</v>
      </c>
    </row>
    <row r="1526" spans="1:16" x14ac:dyDescent="0.2">
      <c r="A1526" s="143"/>
      <c r="B1526" s="151">
        <v>510021</v>
      </c>
      <c r="C1526" s="151">
        <v>25790</v>
      </c>
      <c r="D1526" s="151" t="s">
        <v>18508</v>
      </c>
      <c r="E1526" s="144" t="s">
        <v>22045</v>
      </c>
      <c r="F1526" s="143">
        <v>143</v>
      </c>
      <c r="G1526" s="143" t="s">
        <v>22088</v>
      </c>
      <c r="H1526" s="149">
        <v>-1496124</v>
      </c>
      <c r="I1526" s="146">
        <v>46255</v>
      </c>
      <c r="J1526" s="143"/>
      <c r="K1526" s="143"/>
      <c r="L1526" s="146">
        <v>46275</v>
      </c>
      <c r="M1526" s="143"/>
      <c r="N1526" s="146">
        <v>46275</v>
      </c>
      <c r="O1526" s="142" t="str">
        <f t="shared" si="25"/>
        <v>1431496124</v>
      </c>
      <c r="P1526" t="str" cm="1">
        <f t="array" ref="P1526">_xlfn.LET(_xlpm.s,_xlfn.SEQUENCE(25,1,0,1),_xlpm.off,CEILING(_xlpm.s/2,1)*IF(ISEVEN(_xlpm.s),1,-1),_xlpm.k,_xlfn.VSTACK($O1526,VALUE($F1526)&amp;($H1526+_xlpm.off)),_xlpm.r,_xlfn.XLOOKUP(_xlpm.k,Table1[Column1],Table1[Column1],""),_xlpm.h,_xlfn._xlws.FILTER(_xlpm.r,_xlpm.r&lt;&gt;"",""),IFERROR(INDEX(_xlpm.h,1),""))</f>
        <v>143-1496124</v>
      </c>
    </row>
    <row r="1527" spans="1:16" x14ac:dyDescent="0.2">
      <c r="A1527" s="143"/>
      <c r="B1527" s="151">
        <v>510021</v>
      </c>
      <c r="C1527" s="151">
        <v>25790</v>
      </c>
      <c r="D1527" s="151" t="s">
        <v>18508</v>
      </c>
      <c r="E1527" s="144" t="s">
        <v>20980</v>
      </c>
      <c r="F1527" s="143">
        <v>52418</v>
      </c>
      <c r="G1527" s="143" t="s">
        <v>22089</v>
      </c>
      <c r="H1527" s="149">
        <v>1744713</v>
      </c>
      <c r="I1527" s="146">
        <v>46228</v>
      </c>
      <c r="J1527" s="143"/>
      <c r="K1527" s="143"/>
      <c r="L1527" s="146">
        <v>46275</v>
      </c>
      <c r="M1527" s="143"/>
      <c r="N1527" s="146">
        <v>46275</v>
      </c>
      <c r="O1527" s="142" t="str">
        <f t="shared" si="25"/>
        <v>52418-1744713</v>
      </c>
      <c r="P1527" t="str" cm="1">
        <f t="array" ref="P1527">_xlfn.LET(_xlpm.s,_xlfn.SEQUENCE(25,1,0,1),_xlpm.off,CEILING(_xlpm.s/2,1)*IF(ISEVEN(_xlpm.s),1,-1),_xlpm.k,_xlfn.VSTACK($O1527,VALUE($F1527)&amp;($H1527+_xlpm.off)),_xlpm.r,_xlfn.XLOOKUP(_xlpm.k,Table1[Column1],Table1[Column1],""),_xlpm.h,_xlfn._xlws.FILTER(_xlpm.r,_xlpm.r&lt;&gt;"",""),IFERROR(INDEX(_xlpm.h,1),""))</f>
        <v/>
      </c>
    </row>
    <row r="1528" spans="1:16" x14ac:dyDescent="0.2">
      <c r="A1528" s="143"/>
      <c r="B1528" s="151">
        <v>510022</v>
      </c>
      <c r="C1528" s="151">
        <v>25790</v>
      </c>
      <c r="D1528" s="151" t="s">
        <v>18508</v>
      </c>
      <c r="E1528" s="144" t="s">
        <v>22039</v>
      </c>
      <c r="F1528" s="143">
        <v>262</v>
      </c>
      <c r="G1528" s="143" t="s">
        <v>22090</v>
      </c>
      <c r="H1528" s="149">
        <v>-706331</v>
      </c>
      <c r="I1528" s="146">
        <v>46259</v>
      </c>
      <c r="J1528" s="143"/>
      <c r="K1528" s="143"/>
      <c r="L1528" s="146">
        <v>46275</v>
      </c>
      <c r="M1528" s="143"/>
      <c r="N1528" s="146">
        <v>46275</v>
      </c>
      <c r="O1528" s="142" t="str">
        <f t="shared" si="25"/>
        <v>262706331</v>
      </c>
      <c r="P1528" t="str" cm="1">
        <f t="array" ref="P1528">_xlfn.LET(_xlpm.s,_xlfn.SEQUENCE(25,1,0,1),_xlpm.off,CEILING(_xlpm.s/2,1)*IF(ISEVEN(_xlpm.s),1,-1),_xlpm.k,_xlfn.VSTACK($O1528,VALUE($F1528)&amp;($H1528+_xlpm.off)),_xlpm.r,_xlfn.XLOOKUP(_xlpm.k,Table1[Column1],Table1[Column1],""),_xlpm.h,_xlfn._xlws.FILTER(_xlpm.r,_xlpm.r&lt;&gt;"",""),IFERROR(INDEX(_xlpm.h,1),""))</f>
        <v>262-706331</v>
      </c>
    </row>
    <row r="1529" spans="1:16" x14ac:dyDescent="0.2">
      <c r="A1529" s="143"/>
      <c r="B1529" s="151">
        <v>510022</v>
      </c>
      <c r="C1529" s="151">
        <v>25790</v>
      </c>
      <c r="D1529" s="151" t="s">
        <v>18508</v>
      </c>
      <c r="E1529" s="144" t="s">
        <v>22039</v>
      </c>
      <c r="F1529" s="143">
        <v>261</v>
      </c>
      <c r="G1529" s="143" t="s">
        <v>22091</v>
      </c>
      <c r="H1529" s="149">
        <v>-1152154</v>
      </c>
      <c r="I1529" s="146">
        <v>46259</v>
      </c>
      <c r="J1529" s="143"/>
      <c r="K1529" s="143"/>
      <c r="L1529" s="146">
        <v>46275</v>
      </c>
      <c r="M1529" s="143"/>
      <c r="N1529" s="146">
        <v>46275</v>
      </c>
      <c r="O1529" s="142" t="str">
        <f t="shared" si="25"/>
        <v>2611152154</v>
      </c>
      <c r="P1529" t="str" cm="1">
        <f t="array" ref="P1529">_xlfn.LET(_xlpm.s,_xlfn.SEQUENCE(25,1,0,1),_xlpm.off,CEILING(_xlpm.s/2,1)*IF(ISEVEN(_xlpm.s),1,-1),_xlpm.k,_xlfn.VSTACK($O1529,VALUE($F1529)&amp;($H1529+_xlpm.off)),_xlpm.r,_xlfn.XLOOKUP(_xlpm.k,Table1[Column1],Table1[Column1],""),_xlpm.h,_xlfn._xlws.FILTER(_xlpm.r,_xlpm.r&lt;&gt;"",""),IFERROR(INDEX(_xlpm.h,1),""))</f>
        <v>261-1152154</v>
      </c>
    </row>
    <row r="1530" spans="1:16" x14ac:dyDescent="0.2">
      <c r="A1530" s="143"/>
      <c r="B1530" s="151">
        <v>510022</v>
      </c>
      <c r="C1530" s="151">
        <v>25790</v>
      </c>
      <c r="D1530" s="151" t="s">
        <v>18508</v>
      </c>
      <c r="E1530" s="144" t="s">
        <v>20980</v>
      </c>
      <c r="F1530" s="143">
        <v>52417</v>
      </c>
      <c r="G1530" s="143" t="s">
        <v>22092</v>
      </c>
      <c r="H1530" s="149">
        <v>5100557</v>
      </c>
      <c r="I1530" s="146">
        <v>46228</v>
      </c>
      <c r="J1530" s="143"/>
      <c r="K1530" s="143"/>
      <c r="L1530" s="146">
        <v>46275</v>
      </c>
      <c r="M1530" s="143"/>
      <c r="N1530" s="146">
        <v>46275</v>
      </c>
      <c r="O1530" s="142" t="str">
        <f t="shared" si="25"/>
        <v>52417-5100557</v>
      </c>
      <c r="P1530" t="str" cm="1">
        <f t="array" ref="P1530">_xlfn.LET(_xlpm.s,_xlfn.SEQUENCE(25,1,0,1),_xlpm.off,CEILING(_xlpm.s/2,1)*IF(ISEVEN(_xlpm.s),1,-1),_xlpm.k,_xlfn.VSTACK($O1530,VALUE($F1530)&amp;($H1530+_xlpm.off)),_xlpm.r,_xlfn.XLOOKUP(_xlpm.k,Table1[Column1],Table1[Column1],""),_xlpm.h,_xlfn._xlws.FILTER(_xlpm.r,_xlpm.r&lt;&gt;"",""),IFERROR(INDEX(_xlpm.h,1),""))</f>
        <v/>
      </c>
    </row>
    <row r="1531" spans="1:16" x14ac:dyDescent="0.2">
      <c r="A1531" s="143"/>
      <c r="B1531" s="151">
        <v>510022</v>
      </c>
      <c r="C1531" s="151">
        <v>25790</v>
      </c>
      <c r="D1531" s="151" t="s">
        <v>18508</v>
      </c>
      <c r="E1531" s="144" t="s">
        <v>20980</v>
      </c>
      <c r="F1531" s="143">
        <v>50707</v>
      </c>
      <c r="G1531" s="143" t="s">
        <v>22093</v>
      </c>
      <c r="H1531" s="149">
        <v>2726136</v>
      </c>
      <c r="I1531" s="146">
        <v>46225</v>
      </c>
      <c r="J1531" s="143"/>
      <c r="K1531" s="143"/>
      <c r="L1531" s="146">
        <v>46275</v>
      </c>
      <c r="M1531" s="143"/>
      <c r="N1531" s="146">
        <v>46275</v>
      </c>
      <c r="O1531" s="142" t="str">
        <f t="shared" si="25"/>
        <v>50707-2726136</v>
      </c>
      <c r="P1531" t="str" cm="1">
        <f t="array" ref="P1531">_xlfn.LET(_xlpm.s,_xlfn.SEQUENCE(25,1,0,1),_xlpm.off,CEILING(_xlpm.s/2,1)*IF(ISEVEN(_xlpm.s),1,-1),_xlpm.k,_xlfn.VSTACK($O1531,VALUE($F1531)&amp;($H1531+_xlpm.off)),_xlpm.r,_xlfn.XLOOKUP(_xlpm.k,Table1[Column1],Table1[Column1],""),_xlpm.h,_xlfn._xlws.FILTER(_xlpm.r,_xlpm.r&lt;&gt;"",""),IFERROR(INDEX(_xlpm.h,1),""))</f>
        <v/>
      </c>
    </row>
    <row r="1532" spans="1:16" x14ac:dyDescent="0.2">
      <c r="A1532" s="143"/>
      <c r="B1532" s="151">
        <v>510023</v>
      </c>
      <c r="C1532" s="151">
        <v>25790</v>
      </c>
      <c r="D1532" s="151" t="s">
        <v>18508</v>
      </c>
      <c r="E1532" s="144" t="s">
        <v>20980</v>
      </c>
      <c r="F1532" s="143">
        <v>55198</v>
      </c>
      <c r="G1532" s="143" t="s">
        <v>22094</v>
      </c>
      <c r="H1532" s="149">
        <v>1744713</v>
      </c>
      <c r="I1532" s="146">
        <v>46240</v>
      </c>
      <c r="J1532" s="143"/>
      <c r="K1532" s="143"/>
      <c r="L1532" s="146">
        <v>46275</v>
      </c>
      <c r="M1532" s="143"/>
      <c r="N1532" s="146">
        <v>46275</v>
      </c>
      <c r="O1532" s="142" t="str">
        <f t="shared" si="25"/>
        <v>55198-1744713</v>
      </c>
      <c r="P1532" t="str" cm="1">
        <f t="array" ref="P1532">_xlfn.LET(_xlpm.s,_xlfn.SEQUENCE(25,1,0,1),_xlpm.off,CEILING(_xlpm.s/2,1)*IF(ISEVEN(_xlpm.s),1,-1),_xlpm.k,_xlfn.VSTACK($O1532,VALUE($F1532)&amp;($H1532+_xlpm.off)),_xlpm.r,_xlfn.XLOOKUP(_xlpm.k,Table1[Column1],Table1[Column1],""),_xlpm.h,_xlfn._xlws.FILTER(_xlpm.r,_xlpm.r&lt;&gt;"",""),IFERROR(INDEX(_xlpm.h,1),""))</f>
        <v/>
      </c>
    </row>
    <row r="1533" spans="1:16" x14ac:dyDescent="0.2">
      <c r="A1533" s="143"/>
      <c r="B1533" s="151">
        <v>510024</v>
      </c>
      <c r="C1533" s="151">
        <v>25790</v>
      </c>
      <c r="D1533" s="151" t="s">
        <v>18508</v>
      </c>
      <c r="E1533" s="144" t="s">
        <v>20980</v>
      </c>
      <c r="F1533" s="143">
        <v>52416</v>
      </c>
      <c r="G1533" s="143" t="s">
        <v>22095</v>
      </c>
      <c r="H1533" s="149">
        <v>783000</v>
      </c>
      <c r="I1533" s="146">
        <v>46230</v>
      </c>
      <c r="J1533" s="143"/>
      <c r="K1533" s="143"/>
      <c r="L1533" s="146">
        <v>46275</v>
      </c>
      <c r="M1533" s="143"/>
      <c r="N1533" s="146">
        <v>46275</v>
      </c>
      <c r="O1533" s="142" t="str">
        <f t="shared" si="25"/>
        <v>52416-783000</v>
      </c>
      <c r="P1533" t="str" cm="1">
        <f t="array" ref="P1533">_xlfn.LET(_xlpm.s,_xlfn.SEQUENCE(25,1,0,1),_xlpm.off,CEILING(_xlpm.s/2,1)*IF(ISEVEN(_xlpm.s),1,-1),_xlpm.k,_xlfn.VSTACK($O1533,VALUE($F1533)&amp;($H1533+_xlpm.off)),_xlpm.r,_xlfn.XLOOKUP(_xlpm.k,Table1[Column1],Table1[Column1],""),_xlpm.h,_xlfn._xlws.FILTER(_xlpm.r,_xlpm.r&lt;&gt;"",""),IFERROR(INDEX(_xlpm.h,1),""))</f>
        <v/>
      </c>
    </row>
    <row r="1534" spans="1:16" x14ac:dyDescent="0.2">
      <c r="A1534" s="143"/>
      <c r="B1534" s="151">
        <v>510025</v>
      </c>
      <c r="C1534" s="151">
        <v>25790</v>
      </c>
      <c r="D1534" s="151" t="s">
        <v>18508</v>
      </c>
      <c r="E1534" s="144" t="s">
        <v>20980</v>
      </c>
      <c r="F1534" s="143">
        <v>50706</v>
      </c>
      <c r="G1534" s="143" t="s">
        <v>22096</v>
      </c>
      <c r="H1534" s="149">
        <v>3004115</v>
      </c>
      <c r="I1534" s="146">
        <v>46225</v>
      </c>
      <c r="J1534" s="143"/>
      <c r="K1534" s="143"/>
      <c r="L1534" s="146">
        <v>46275</v>
      </c>
      <c r="M1534" s="143"/>
      <c r="N1534" s="146">
        <v>46275</v>
      </c>
      <c r="O1534" s="142" t="str">
        <f t="shared" si="25"/>
        <v>50706-3004115</v>
      </c>
      <c r="P1534" t="str" cm="1">
        <f t="array" ref="P1534">_xlfn.LET(_xlpm.s,_xlfn.SEQUENCE(25,1,0,1),_xlpm.off,CEILING(_xlpm.s/2,1)*IF(ISEVEN(_xlpm.s),1,-1),_xlpm.k,_xlfn.VSTACK($O1534,VALUE($F1534)&amp;($H1534+_xlpm.off)),_xlpm.r,_xlfn.XLOOKUP(_xlpm.k,Table1[Column1],Table1[Column1],""),_xlpm.h,_xlfn._xlws.FILTER(_xlpm.r,_xlpm.r&lt;&gt;"",""),IFERROR(INDEX(_xlpm.h,1),""))</f>
        <v/>
      </c>
    </row>
    <row r="1535" spans="1:16" x14ac:dyDescent="0.2">
      <c r="A1535" s="143"/>
      <c r="B1535" s="151">
        <v>510025</v>
      </c>
      <c r="C1535" s="151">
        <v>25790</v>
      </c>
      <c r="D1535" s="151" t="s">
        <v>18508</v>
      </c>
      <c r="E1535" s="144" t="s">
        <v>20980</v>
      </c>
      <c r="F1535" s="143">
        <v>54112</v>
      </c>
      <c r="G1535" s="143" t="s">
        <v>22097</v>
      </c>
      <c r="H1535" s="149">
        <v>6250716</v>
      </c>
      <c r="I1535" s="146">
        <v>46235</v>
      </c>
      <c r="J1535" s="143"/>
      <c r="K1535" s="143"/>
      <c r="L1535" s="146">
        <v>46275</v>
      </c>
      <c r="M1535" s="143"/>
      <c r="N1535" s="146">
        <v>46275</v>
      </c>
      <c r="O1535" s="142" t="str">
        <f t="shared" si="25"/>
        <v>54112-6250716</v>
      </c>
      <c r="P1535" t="str" cm="1">
        <f t="array" ref="P1535">_xlfn.LET(_xlpm.s,_xlfn.SEQUENCE(25,1,0,1),_xlpm.off,CEILING(_xlpm.s/2,1)*IF(ISEVEN(_xlpm.s),1,-1),_xlpm.k,_xlfn.VSTACK($O1535,VALUE($F1535)&amp;($H1535+_xlpm.off)),_xlpm.r,_xlfn.XLOOKUP(_xlpm.k,Table1[Column1],Table1[Column1],""),_xlpm.h,_xlfn._xlws.FILTER(_xlpm.r,_xlpm.r&lt;&gt;"",""),IFERROR(INDEX(_xlpm.h,1),""))</f>
        <v/>
      </c>
    </row>
    <row r="1536" spans="1:16" x14ac:dyDescent="0.2">
      <c r="A1536" s="143"/>
      <c r="B1536" s="151">
        <v>510025</v>
      </c>
      <c r="C1536" s="151">
        <v>25790</v>
      </c>
      <c r="D1536" s="151" t="s">
        <v>18508</v>
      </c>
      <c r="E1536" s="144" t="s">
        <v>20980</v>
      </c>
      <c r="F1536" s="143">
        <v>54111</v>
      </c>
      <c r="G1536" s="143" t="s">
        <v>22098</v>
      </c>
      <c r="H1536" s="149">
        <v>8456387</v>
      </c>
      <c r="I1536" s="146">
        <v>46235</v>
      </c>
      <c r="J1536" s="143"/>
      <c r="K1536" s="143"/>
      <c r="L1536" s="146">
        <v>46275</v>
      </c>
      <c r="M1536" s="143"/>
      <c r="N1536" s="146">
        <v>46275</v>
      </c>
      <c r="O1536" s="142" t="str">
        <f t="shared" si="25"/>
        <v>54111-8456387</v>
      </c>
      <c r="P1536" t="str" cm="1">
        <f t="array" ref="P1536">_xlfn.LET(_xlpm.s,_xlfn.SEQUENCE(25,1,0,1),_xlpm.off,CEILING(_xlpm.s/2,1)*IF(ISEVEN(_xlpm.s),1,-1),_xlpm.k,_xlfn.VSTACK($O1536,VALUE($F1536)&amp;($H1536+_xlpm.off)),_xlpm.r,_xlfn.XLOOKUP(_xlpm.k,Table1[Column1],Table1[Column1],""),_xlpm.h,_xlfn._xlws.FILTER(_xlpm.r,_xlpm.r&lt;&gt;"",""),IFERROR(INDEX(_xlpm.h,1),""))</f>
        <v/>
      </c>
    </row>
    <row r="1537" spans="1:16" x14ac:dyDescent="0.2">
      <c r="A1537" s="143"/>
      <c r="B1537" s="151">
        <v>510025</v>
      </c>
      <c r="C1537" s="151">
        <v>25790</v>
      </c>
      <c r="D1537" s="151" t="s">
        <v>18508</v>
      </c>
      <c r="E1537" s="144" t="s">
        <v>20980</v>
      </c>
      <c r="F1537" s="143">
        <v>52415</v>
      </c>
      <c r="G1537" s="143" t="s">
        <v>22099</v>
      </c>
      <c r="H1537" s="149">
        <v>8178408</v>
      </c>
      <c r="I1537" s="146">
        <v>46228</v>
      </c>
      <c r="J1537" s="143"/>
      <c r="K1537" s="143"/>
      <c r="L1537" s="146">
        <v>46275</v>
      </c>
      <c r="M1537" s="143"/>
      <c r="N1537" s="146">
        <v>46275</v>
      </c>
      <c r="O1537" s="142" t="str">
        <f t="shared" ref="O1537:O1598" si="26">VALUE(F1537)&amp;-H1537</f>
        <v>52415-8178408</v>
      </c>
      <c r="P1537" t="str" cm="1">
        <f t="array" ref="P1537">_xlfn.LET(_xlpm.s,_xlfn.SEQUENCE(25,1,0,1),_xlpm.off,CEILING(_xlpm.s/2,1)*IF(ISEVEN(_xlpm.s),1,-1),_xlpm.k,_xlfn.VSTACK($O1537,VALUE($F1537)&amp;($H1537+_xlpm.off)),_xlpm.r,_xlfn.XLOOKUP(_xlpm.k,Table1[Column1],Table1[Column1],""),_xlpm.h,_xlfn._xlws.FILTER(_xlpm.r,_xlpm.r&lt;&gt;"",""),IFERROR(INDEX(_xlpm.h,1),""))</f>
        <v/>
      </c>
    </row>
    <row r="1538" spans="1:16" x14ac:dyDescent="0.2">
      <c r="A1538" s="143"/>
      <c r="B1538" s="151">
        <v>510025</v>
      </c>
      <c r="C1538" s="151">
        <v>25790</v>
      </c>
      <c r="D1538" s="151" t="s">
        <v>18508</v>
      </c>
      <c r="E1538" s="144" t="s">
        <v>20991</v>
      </c>
      <c r="F1538" s="143">
        <v>212</v>
      </c>
      <c r="G1538" s="143" t="s">
        <v>22100</v>
      </c>
      <c r="H1538" s="149">
        <v>-2619057</v>
      </c>
      <c r="I1538" s="146">
        <v>46255</v>
      </c>
      <c r="J1538" s="143"/>
      <c r="K1538" s="143"/>
      <c r="L1538" s="146">
        <v>46275</v>
      </c>
      <c r="M1538" s="143"/>
      <c r="N1538" s="146">
        <v>46275</v>
      </c>
      <c r="O1538" s="142" t="str">
        <f t="shared" si="26"/>
        <v>2122619057</v>
      </c>
      <c r="P1538" t="str" cm="1">
        <f t="array" ref="P1538">_xlfn.LET(_xlpm.s,_xlfn.SEQUENCE(25,1,0,1),_xlpm.off,CEILING(_xlpm.s/2,1)*IF(ISEVEN(_xlpm.s),1,-1),_xlpm.k,_xlfn.VSTACK($O1538,VALUE($F1538)&amp;($H1538+_xlpm.off)),_xlpm.r,_xlfn.XLOOKUP(_xlpm.k,Table1[Column1],Table1[Column1],""),_xlpm.h,_xlfn._xlws.FILTER(_xlpm.r,_xlpm.r&lt;&gt;"",""),IFERROR(INDEX(_xlpm.h,1),""))</f>
        <v>212-2619057</v>
      </c>
    </row>
    <row r="1539" spans="1:16" x14ac:dyDescent="0.2">
      <c r="A1539" s="143"/>
      <c r="B1539" s="151">
        <v>510025</v>
      </c>
      <c r="C1539" s="151">
        <v>25790</v>
      </c>
      <c r="D1539" s="151" t="s">
        <v>18508</v>
      </c>
      <c r="E1539" s="144" t="s">
        <v>22114</v>
      </c>
      <c r="F1539" s="143">
        <v>203</v>
      </c>
      <c r="G1539" s="143" t="s">
        <v>22101</v>
      </c>
      <c r="H1539" s="149">
        <v>-2433779</v>
      </c>
      <c r="I1539" s="146">
        <v>46251</v>
      </c>
      <c r="J1539" s="143"/>
      <c r="K1539" s="143"/>
      <c r="L1539" s="146">
        <v>46275</v>
      </c>
      <c r="M1539" s="143"/>
      <c r="N1539" s="146">
        <v>46275</v>
      </c>
      <c r="O1539" s="142" t="str">
        <f t="shared" si="26"/>
        <v>2032433779</v>
      </c>
      <c r="P1539" t="str" cm="1">
        <f t="array" ref="P1539">_xlfn.LET(_xlpm.s,_xlfn.SEQUENCE(25,1,0,1),_xlpm.off,CEILING(_xlpm.s/2,1)*IF(ISEVEN(_xlpm.s),1,-1),_xlpm.k,_xlfn.VSTACK($O1539,VALUE($F1539)&amp;($H1539+_xlpm.off)),_xlpm.r,_xlfn.XLOOKUP(_xlpm.k,Table1[Column1],Table1[Column1],""),_xlpm.h,_xlfn._xlws.FILTER(_xlpm.r,_xlpm.r&lt;&gt;"",""),IFERROR(INDEX(_xlpm.h,1),""))</f>
        <v>203-2433779</v>
      </c>
    </row>
    <row r="1540" spans="1:16" x14ac:dyDescent="0.2">
      <c r="A1540" s="143"/>
      <c r="B1540" s="151">
        <v>510025</v>
      </c>
      <c r="C1540" s="151">
        <v>25790</v>
      </c>
      <c r="D1540" s="151" t="s">
        <v>18508</v>
      </c>
      <c r="E1540" s="144" t="s">
        <v>20980</v>
      </c>
      <c r="F1540" s="143">
        <v>55196</v>
      </c>
      <c r="G1540" s="143" t="s">
        <v>22102</v>
      </c>
      <c r="H1540" s="149">
        <v>16356816</v>
      </c>
      <c r="I1540" s="146">
        <v>46239</v>
      </c>
      <c r="J1540" s="143"/>
      <c r="K1540" s="143"/>
      <c r="L1540" s="146">
        <v>46275</v>
      </c>
      <c r="M1540" s="143"/>
      <c r="N1540" s="146">
        <v>46275</v>
      </c>
      <c r="O1540" s="142" t="str">
        <f t="shared" si="26"/>
        <v>55196-16356816</v>
      </c>
      <c r="P1540" t="str" cm="1">
        <f t="array" ref="P1540">_xlfn.LET(_xlpm.s,_xlfn.SEQUENCE(25,1,0,1),_xlpm.off,CEILING(_xlpm.s/2,1)*IF(ISEVEN(_xlpm.s),1,-1),_xlpm.k,_xlfn.VSTACK($O1540,VALUE($F1540)&amp;($H1540+_xlpm.off)),_xlpm.r,_xlfn.XLOOKUP(_xlpm.k,Table1[Column1],Table1[Column1],""),_xlpm.h,_xlfn._xlws.FILTER(_xlpm.r,_xlpm.r&lt;&gt;"",""),IFERROR(INDEX(_xlpm.h,1),""))</f>
        <v/>
      </c>
    </row>
    <row r="1541" spans="1:16" x14ac:dyDescent="0.2">
      <c r="A1541" s="143"/>
      <c r="B1541" s="151">
        <v>510026</v>
      </c>
      <c r="C1541" s="151">
        <v>25790</v>
      </c>
      <c r="D1541" s="151" t="s">
        <v>18508</v>
      </c>
      <c r="E1541" s="144" t="s">
        <v>22115</v>
      </c>
      <c r="F1541" s="143">
        <v>230</v>
      </c>
      <c r="G1541" s="143" t="s">
        <v>22103</v>
      </c>
      <c r="H1541" s="149">
        <v>-957200</v>
      </c>
      <c r="I1541" s="146">
        <v>46245</v>
      </c>
      <c r="J1541" s="143"/>
      <c r="K1541" s="143"/>
      <c r="L1541" s="146">
        <v>46275</v>
      </c>
      <c r="M1541" s="143"/>
      <c r="N1541" s="146">
        <v>46275</v>
      </c>
      <c r="O1541" s="142" t="str">
        <f t="shared" si="26"/>
        <v>230957200</v>
      </c>
      <c r="P1541" t="str" cm="1">
        <f t="array" ref="P1541">_xlfn.LET(_xlpm.s,_xlfn.SEQUENCE(25,1,0,1),_xlpm.off,CEILING(_xlpm.s/2,1)*IF(ISEVEN(_xlpm.s),1,-1),_xlpm.k,_xlfn.VSTACK($O1541,VALUE($F1541)&amp;($H1541+_xlpm.off)),_xlpm.r,_xlfn.XLOOKUP(_xlpm.k,Table1[Column1],Table1[Column1],""),_xlpm.h,_xlfn._xlws.FILTER(_xlpm.r,_xlpm.r&lt;&gt;"",""),IFERROR(INDEX(_xlpm.h,1),""))</f>
        <v>230-957200</v>
      </c>
    </row>
    <row r="1542" spans="1:16" x14ac:dyDescent="0.2">
      <c r="A1542" s="143"/>
      <c r="B1542" s="151">
        <v>510027</v>
      </c>
      <c r="C1542" s="151">
        <v>25790</v>
      </c>
      <c r="D1542" s="151" t="s">
        <v>18508</v>
      </c>
      <c r="E1542" s="144" t="s">
        <v>20980</v>
      </c>
      <c r="F1542" s="143">
        <v>54113</v>
      </c>
      <c r="G1542" s="143" t="s">
        <v>22104</v>
      </c>
      <c r="H1542" s="149">
        <v>6499211</v>
      </c>
      <c r="I1542" s="146">
        <v>46235</v>
      </c>
      <c r="J1542" s="143"/>
      <c r="K1542" s="143"/>
      <c r="L1542" s="146">
        <v>46275</v>
      </c>
      <c r="M1542" s="143"/>
      <c r="N1542" s="146">
        <v>46275</v>
      </c>
      <c r="O1542" s="142" t="str">
        <f t="shared" si="26"/>
        <v>54113-6499211</v>
      </c>
      <c r="P1542" t="str" cm="1">
        <f t="array" ref="P1542">_xlfn.LET(_xlpm.s,_xlfn.SEQUENCE(25,1,0,1),_xlpm.off,CEILING(_xlpm.s/2,1)*IF(ISEVEN(_xlpm.s),1,-1),_xlpm.k,_xlfn.VSTACK($O1542,VALUE($F1542)&amp;($H1542+_xlpm.off)),_xlpm.r,_xlfn.XLOOKUP(_xlpm.k,Table1[Column1],Table1[Column1],""),_xlpm.h,_xlfn._xlws.FILTER(_xlpm.r,_xlpm.r&lt;&gt;"",""),IFERROR(INDEX(_xlpm.h,1),""))</f>
        <v/>
      </c>
    </row>
    <row r="1543" spans="1:16" x14ac:dyDescent="0.2">
      <c r="A1543" s="143"/>
      <c r="B1543" s="151">
        <v>510027</v>
      </c>
      <c r="C1543" s="151">
        <v>25790</v>
      </c>
      <c r="D1543" s="151" t="s">
        <v>18508</v>
      </c>
      <c r="E1543" s="144" t="s">
        <v>20980</v>
      </c>
      <c r="F1543" s="143">
        <v>50705</v>
      </c>
      <c r="G1543" s="143" t="s">
        <v>22105</v>
      </c>
      <c r="H1543" s="149">
        <v>1744713</v>
      </c>
      <c r="I1543" s="146">
        <v>46224</v>
      </c>
      <c r="J1543" s="143"/>
      <c r="K1543" s="143"/>
      <c r="L1543" s="146">
        <v>46275</v>
      </c>
      <c r="M1543" s="143"/>
      <c r="N1543" s="146">
        <v>46275</v>
      </c>
      <c r="O1543" s="142" t="str">
        <f t="shared" si="26"/>
        <v>50705-1744713</v>
      </c>
      <c r="P1543" t="str" cm="1">
        <f t="array" ref="P1543">_xlfn.LET(_xlpm.s,_xlfn.SEQUENCE(25,1,0,1),_xlpm.off,CEILING(_xlpm.s/2,1)*IF(ISEVEN(_xlpm.s),1,-1),_xlpm.k,_xlfn.VSTACK($O1543,VALUE($F1543)&amp;($H1543+_xlpm.off)),_xlpm.r,_xlfn.XLOOKUP(_xlpm.k,Table1[Column1],Table1[Column1],""),_xlpm.h,_xlfn._xlws.FILTER(_xlpm.r,_xlpm.r&lt;&gt;"",""),IFERROR(INDEX(_xlpm.h,1),""))</f>
        <v/>
      </c>
    </row>
    <row r="1544" spans="1:16" x14ac:dyDescent="0.2">
      <c r="A1544" s="143"/>
      <c r="B1544" s="151">
        <v>510028</v>
      </c>
      <c r="C1544" s="151">
        <v>25790</v>
      </c>
      <c r="D1544" s="151" t="s">
        <v>18508</v>
      </c>
      <c r="E1544" s="144" t="s">
        <v>20980</v>
      </c>
      <c r="F1544" s="143">
        <v>50704</v>
      </c>
      <c r="G1544" s="143" t="s">
        <v>22106</v>
      </c>
      <c r="H1544" s="149">
        <v>3068280</v>
      </c>
      <c r="I1544" s="146">
        <v>46224</v>
      </c>
      <c r="J1544" s="143"/>
      <c r="K1544" s="143"/>
      <c r="L1544" s="146">
        <v>46275</v>
      </c>
      <c r="M1544" s="143"/>
      <c r="N1544" s="146">
        <v>46275</v>
      </c>
      <c r="O1544" s="142" t="str">
        <f t="shared" si="26"/>
        <v>50704-3068280</v>
      </c>
      <c r="P1544" t="str" cm="1">
        <f t="array" ref="P1544">_xlfn.LET(_xlpm.s,_xlfn.SEQUENCE(25,1,0,1),_xlpm.off,CEILING(_xlpm.s/2,1)*IF(ISEVEN(_xlpm.s),1,-1),_xlpm.k,_xlfn.VSTACK($O1544,VALUE($F1544)&amp;($H1544+_xlpm.off)),_xlpm.r,_xlfn.XLOOKUP(_xlpm.k,Table1[Column1],Table1[Column1],""),_xlpm.h,_xlfn._xlws.FILTER(_xlpm.r,_xlpm.r&lt;&gt;"",""),IFERROR(INDEX(_xlpm.h,1),""))</f>
        <v/>
      </c>
    </row>
    <row r="1545" spans="1:16" x14ac:dyDescent="0.2">
      <c r="A1545" s="143"/>
      <c r="B1545" s="151">
        <v>510028</v>
      </c>
      <c r="C1545" s="151">
        <v>25790</v>
      </c>
      <c r="D1545" s="151" t="s">
        <v>18508</v>
      </c>
      <c r="E1545" s="144" t="s">
        <v>20980</v>
      </c>
      <c r="F1545" s="143">
        <v>54114</v>
      </c>
      <c r="G1545" s="143" t="s">
        <v>22107</v>
      </c>
      <c r="H1545" s="149">
        <v>6937016</v>
      </c>
      <c r="I1545" s="146">
        <v>46236</v>
      </c>
      <c r="J1545" s="143"/>
      <c r="K1545" s="143"/>
      <c r="L1545" s="146">
        <v>46275</v>
      </c>
      <c r="M1545" s="143"/>
      <c r="N1545" s="146">
        <v>46275</v>
      </c>
      <c r="O1545" s="142" t="str">
        <f t="shared" si="26"/>
        <v>54114-6937016</v>
      </c>
      <c r="P1545" t="str" cm="1">
        <f t="array" ref="P1545">_xlfn.LET(_xlpm.s,_xlfn.SEQUENCE(25,1,0,1),_xlpm.off,CEILING(_xlpm.s/2,1)*IF(ISEVEN(_xlpm.s),1,-1),_xlpm.k,_xlfn.VSTACK($O1545,VALUE($F1545)&amp;($H1545+_xlpm.off)),_xlpm.r,_xlfn.XLOOKUP(_xlpm.k,Table1[Column1],Table1[Column1],""),_xlpm.h,_xlfn._xlws.FILTER(_xlpm.r,_xlpm.r&lt;&gt;"",""),IFERROR(INDEX(_xlpm.h,1),""))</f>
        <v/>
      </c>
    </row>
    <row r="1546" spans="1:16" x14ac:dyDescent="0.2">
      <c r="A1546" s="143"/>
      <c r="B1546" s="151">
        <v>510029</v>
      </c>
      <c r="C1546" s="151">
        <v>25790</v>
      </c>
      <c r="D1546" s="151" t="s">
        <v>18508</v>
      </c>
      <c r="E1546" s="144" t="s">
        <v>20980</v>
      </c>
      <c r="F1546" s="143">
        <v>52426</v>
      </c>
      <c r="G1546" s="143" t="s">
        <v>22108</v>
      </c>
      <c r="H1546" s="149">
        <v>3497432</v>
      </c>
      <c r="I1546" s="146">
        <v>46228</v>
      </c>
      <c r="J1546" s="143"/>
      <c r="K1546" s="143"/>
      <c r="L1546" s="146">
        <v>46275</v>
      </c>
      <c r="M1546" s="143"/>
      <c r="N1546" s="146">
        <v>46275</v>
      </c>
      <c r="O1546" s="142" t="str">
        <f t="shared" si="26"/>
        <v>52426-3497432</v>
      </c>
      <c r="P1546" t="str" cm="1">
        <f t="array" ref="P1546">_xlfn.LET(_xlpm.s,_xlfn.SEQUENCE(25,1,0,1),_xlpm.off,CEILING(_xlpm.s/2,1)*IF(ISEVEN(_xlpm.s),1,-1),_xlpm.k,_xlfn.VSTACK($O1546,VALUE($F1546)&amp;($H1546+_xlpm.off)),_xlpm.r,_xlfn.XLOOKUP(_xlpm.k,Table1[Column1],Table1[Column1],""),_xlpm.h,_xlfn._xlws.FILTER(_xlpm.r,_xlpm.r&lt;&gt;"",""),IFERROR(INDEX(_xlpm.h,1),""))</f>
        <v/>
      </c>
    </row>
    <row r="1547" spans="1:16" x14ac:dyDescent="0.2">
      <c r="A1547" s="143"/>
      <c r="B1547" s="151">
        <v>520090</v>
      </c>
      <c r="C1547" s="151">
        <v>25790</v>
      </c>
      <c r="D1547" s="151" t="s">
        <v>18508</v>
      </c>
      <c r="E1547" s="144" t="s">
        <v>20980</v>
      </c>
      <c r="F1547" s="143">
        <v>55573</v>
      </c>
      <c r="G1547" s="143" t="s">
        <v>22109</v>
      </c>
      <c r="H1547" s="149">
        <v>378000</v>
      </c>
      <c r="I1547" s="146">
        <v>46234</v>
      </c>
      <c r="J1547" s="143"/>
      <c r="K1547" s="143"/>
      <c r="L1547" s="146">
        <v>46275</v>
      </c>
      <c r="M1547" s="143"/>
      <c r="N1547" s="146">
        <v>46275</v>
      </c>
      <c r="O1547" s="142" t="str">
        <f t="shared" si="26"/>
        <v>55573-378000</v>
      </c>
      <c r="P1547" t="str" cm="1">
        <f t="array" ref="P1547">_xlfn.LET(_xlpm.s,_xlfn.SEQUENCE(25,1,0,1),_xlpm.off,CEILING(_xlpm.s/2,1)*IF(ISEVEN(_xlpm.s),1,-1),_xlpm.k,_xlfn.VSTACK($O1547,VALUE($F1547)&amp;($H1547+_xlpm.off)),_xlpm.r,_xlfn.XLOOKUP(_xlpm.k,Table1[Column1],Table1[Column1],""),_xlpm.h,_xlfn._xlws.FILTER(_xlpm.r,_xlpm.r&lt;&gt;"",""),IFERROR(INDEX(_xlpm.h,1),""))</f>
        <v/>
      </c>
    </row>
    <row r="1548" spans="1:16" x14ac:dyDescent="0.2">
      <c r="A1548" s="143"/>
      <c r="B1548" s="151">
        <v>520090</v>
      </c>
      <c r="C1548" s="151">
        <v>25790</v>
      </c>
      <c r="D1548" s="151" t="s">
        <v>18508</v>
      </c>
      <c r="E1548" s="144" t="s">
        <v>20980</v>
      </c>
      <c r="F1548" s="143">
        <v>55572</v>
      </c>
      <c r="G1548" s="143" t="s">
        <v>22110</v>
      </c>
      <c r="H1548" s="149">
        <v>391500</v>
      </c>
      <c r="I1548" s="146">
        <v>46234</v>
      </c>
      <c r="J1548" s="143"/>
      <c r="K1548" s="143"/>
      <c r="L1548" s="146">
        <v>46275</v>
      </c>
      <c r="M1548" s="143"/>
      <c r="N1548" s="146">
        <v>46275</v>
      </c>
      <c r="O1548" s="142" t="str">
        <f t="shared" si="26"/>
        <v>55572-391500</v>
      </c>
      <c r="P1548" t="str" cm="1">
        <f t="array" ref="P1548">_xlfn.LET(_xlpm.s,_xlfn.SEQUENCE(25,1,0,1),_xlpm.off,CEILING(_xlpm.s/2,1)*IF(ISEVEN(_xlpm.s),1,-1),_xlpm.k,_xlfn.VSTACK($O1548,VALUE($F1548)&amp;($H1548+_xlpm.off)),_xlpm.r,_xlfn.XLOOKUP(_xlpm.k,Table1[Column1],Table1[Column1],""),_xlpm.h,_xlfn._xlws.FILTER(_xlpm.r,_xlpm.r&lt;&gt;"",""),IFERROR(INDEX(_xlpm.h,1),""))</f>
        <v/>
      </c>
    </row>
    <row r="1549" spans="1:16" x14ac:dyDescent="0.2">
      <c r="A1549" s="143"/>
      <c r="B1549" s="151">
        <v>570010</v>
      </c>
      <c r="C1549" s="151">
        <v>25790</v>
      </c>
      <c r="D1549" s="151" t="s">
        <v>18508</v>
      </c>
      <c r="E1549" s="144" t="s">
        <v>20980</v>
      </c>
      <c r="F1549" s="143">
        <v>54115</v>
      </c>
      <c r="G1549" s="143" t="s">
        <v>22111</v>
      </c>
      <c r="H1549" s="149">
        <v>8845227</v>
      </c>
      <c r="I1549" s="146">
        <v>46237</v>
      </c>
      <c r="J1549" s="143"/>
      <c r="K1549" s="143"/>
      <c r="L1549" s="146">
        <v>46275</v>
      </c>
      <c r="M1549" s="143"/>
      <c r="N1549" s="146">
        <v>46275</v>
      </c>
      <c r="O1549" s="142" t="str">
        <f t="shared" si="26"/>
        <v>54115-8845227</v>
      </c>
      <c r="P1549" t="str" cm="1">
        <f t="array" ref="P1549">_xlfn.LET(_xlpm.s,_xlfn.SEQUENCE(25,1,0,1),_xlpm.off,CEILING(_xlpm.s/2,1)*IF(ISEVEN(_xlpm.s),1,-1),_xlpm.k,_xlfn.VSTACK($O1549,VALUE($F1549)&amp;($H1549+_xlpm.off)),_xlpm.r,_xlfn.XLOOKUP(_xlpm.k,Table1[Column1],Table1[Column1],""),_xlpm.h,_xlfn._xlws.FILTER(_xlpm.r,_xlpm.r&lt;&gt;"",""),IFERROR(INDEX(_xlpm.h,1),""))</f>
        <v/>
      </c>
    </row>
    <row r="1550" spans="1:16" s="93" customFormat="1" x14ac:dyDescent="0.2">
      <c r="A1550" s="157"/>
      <c r="B1550" s="158">
        <v>510010</v>
      </c>
      <c r="C1550" s="158">
        <v>25790</v>
      </c>
      <c r="D1550" s="157" t="s">
        <v>18508</v>
      </c>
      <c r="E1550" s="157"/>
      <c r="F1550" s="159">
        <v>1001090564901</v>
      </c>
      <c r="G1550" s="157" t="s">
        <v>22124</v>
      </c>
      <c r="H1550" s="160">
        <v>-12436682</v>
      </c>
      <c r="I1550" s="161">
        <v>46273</v>
      </c>
      <c r="J1550" s="157"/>
      <c r="K1550" s="157"/>
      <c r="L1550" s="161">
        <v>46289</v>
      </c>
      <c r="M1550" s="157"/>
      <c r="N1550" s="161">
        <v>46289</v>
      </c>
      <c r="O1550" s="162" t="str">
        <f t="shared" si="26"/>
        <v>100109056490112436682</v>
      </c>
      <c r="P1550" s="93" t="str" cm="1">
        <f t="array" ref="P1550">_xlfn.LET(_xlpm.s,_xlfn.SEQUENCE(25,1,0,1),_xlpm.off,CEILING(_xlpm.s/2,1)*IF(ISEVEN(_xlpm.s),1,-1),_xlpm.k,_xlfn.VSTACK($O1550,VALUE($F1550)&amp;($H1550+_xlpm.off)),_xlpm.r,_xlfn.XLOOKUP(_xlpm.k,Table1[Column1],Table1[Column1],""),_xlpm.h,_xlfn._xlws.FILTER(_xlpm.r,_xlpm.r&lt;&gt;"",""),IFERROR(INDEX(_xlpm.h,1),""))</f>
        <v/>
      </c>
    </row>
    <row r="1551" spans="1:16" x14ac:dyDescent="0.2">
      <c r="A1551" s="143"/>
      <c r="B1551" s="151">
        <v>510010</v>
      </c>
      <c r="C1551" s="151">
        <v>25790</v>
      </c>
      <c r="D1551" s="143" t="s">
        <v>18508</v>
      </c>
      <c r="E1551" s="143"/>
      <c r="F1551" s="152">
        <v>1001090564355</v>
      </c>
      <c r="G1551" s="143" t="s">
        <v>22125</v>
      </c>
      <c r="H1551" s="160">
        <v>-3240000</v>
      </c>
      <c r="I1551" s="156">
        <v>46273</v>
      </c>
      <c r="J1551" s="143"/>
      <c r="K1551" s="143"/>
      <c r="L1551" s="156">
        <v>46289</v>
      </c>
      <c r="M1551" s="143"/>
      <c r="N1551" s="156">
        <v>46289</v>
      </c>
      <c r="O1551" s="142" t="str">
        <f t="shared" si="26"/>
        <v>10010905643553240000</v>
      </c>
      <c r="P1551" t="str" cm="1">
        <f t="array" ref="P1551">_xlfn.LET(_xlpm.s,_xlfn.SEQUENCE(25,1,0,1),_xlpm.off,CEILING(_xlpm.s/2,1)*IF(ISEVEN(_xlpm.s),1,-1),_xlpm.k,_xlfn.VSTACK($O1551,VALUE($F1551)&amp;($H1551+_xlpm.off)),_xlpm.r,_xlfn.XLOOKUP(_xlpm.k,Table1[Column1],Table1[Column1],""),_xlpm.h,_xlfn._xlws.FILTER(_xlpm.r,_xlpm.r&lt;&gt;"",""),IFERROR(INDEX(_xlpm.h,1),""))</f>
        <v/>
      </c>
    </row>
    <row r="1552" spans="1:16" x14ac:dyDescent="0.2">
      <c r="A1552" s="143"/>
      <c r="B1552" s="151">
        <v>510010</v>
      </c>
      <c r="C1552" s="151">
        <v>25790</v>
      </c>
      <c r="D1552" s="143" t="s">
        <v>18508</v>
      </c>
      <c r="E1552" s="143"/>
      <c r="F1552" s="152">
        <v>1001090564354</v>
      </c>
      <c r="G1552" s="143" t="s">
        <v>22126</v>
      </c>
      <c r="H1552" s="160">
        <v>-23760000</v>
      </c>
      <c r="I1552" s="156">
        <v>46273</v>
      </c>
      <c r="J1552" s="143"/>
      <c r="K1552" s="143"/>
      <c r="L1552" s="156">
        <v>46289</v>
      </c>
      <c r="M1552" s="143"/>
      <c r="N1552" s="156">
        <v>46289</v>
      </c>
      <c r="O1552" s="142" t="str">
        <f t="shared" si="26"/>
        <v>100109056435423760000</v>
      </c>
      <c r="P1552" t="str" cm="1">
        <f t="array" ref="P1552">_xlfn.LET(_xlpm.s,_xlfn.SEQUENCE(25,1,0,1),_xlpm.off,CEILING(_xlpm.s/2,1)*IF(ISEVEN(_xlpm.s),1,-1),_xlpm.k,_xlfn.VSTACK($O1552,VALUE($F1552)&amp;($H1552+_xlpm.off)),_xlpm.r,_xlfn.XLOOKUP(_xlpm.k,Table1[Column1],Table1[Column1],""),_xlpm.h,_xlfn._xlws.FILTER(_xlpm.r,_xlpm.r&lt;&gt;"",""),IFERROR(INDEX(_xlpm.h,1),""))</f>
        <v/>
      </c>
    </row>
    <row r="1553" spans="1:16" x14ac:dyDescent="0.2">
      <c r="A1553" s="143"/>
      <c r="B1553" s="151">
        <v>510010</v>
      </c>
      <c r="C1553" s="151">
        <v>25790</v>
      </c>
      <c r="D1553" s="143" t="s">
        <v>18508</v>
      </c>
      <c r="E1553" s="143"/>
      <c r="F1553" s="152">
        <v>1001090562294</v>
      </c>
      <c r="G1553" s="143" t="s">
        <v>22127</v>
      </c>
      <c r="H1553" s="160">
        <v>-16280747</v>
      </c>
      <c r="I1553" s="156">
        <v>46272</v>
      </c>
      <c r="J1553" s="143"/>
      <c r="K1553" s="143"/>
      <c r="L1553" s="156">
        <v>46289</v>
      </c>
      <c r="M1553" s="143"/>
      <c r="N1553" s="156">
        <v>46289</v>
      </c>
      <c r="O1553" s="142" t="str">
        <f t="shared" si="26"/>
        <v>100109056229416280747</v>
      </c>
      <c r="P1553" t="str" cm="1">
        <f t="array" ref="P1553">_xlfn.LET(_xlpm.s,_xlfn.SEQUENCE(25,1,0,1),_xlpm.off,CEILING(_xlpm.s/2,1)*IF(ISEVEN(_xlpm.s),1,-1),_xlpm.k,_xlfn.VSTACK($O1553,VALUE($F1553)&amp;($H1553+_xlpm.off)),_xlpm.r,_xlfn.XLOOKUP(_xlpm.k,Table1[Column1],Table1[Column1],""),_xlpm.h,_xlfn._xlws.FILTER(_xlpm.r,_xlpm.r&lt;&gt;"",""),IFERROR(INDEX(_xlpm.h,1),""))</f>
        <v/>
      </c>
    </row>
    <row r="1554" spans="1:16" x14ac:dyDescent="0.2">
      <c r="A1554" s="143"/>
      <c r="B1554" s="151">
        <v>510010</v>
      </c>
      <c r="C1554" s="151">
        <v>25790</v>
      </c>
      <c r="D1554" s="143" t="s">
        <v>18508</v>
      </c>
      <c r="E1554" s="143"/>
      <c r="F1554" s="152">
        <v>1001090562293</v>
      </c>
      <c r="G1554" s="143" t="s">
        <v>22128</v>
      </c>
      <c r="H1554" s="160">
        <v>-4070187</v>
      </c>
      <c r="I1554" s="156">
        <v>46272</v>
      </c>
      <c r="J1554" s="143"/>
      <c r="K1554" s="143"/>
      <c r="L1554" s="156">
        <v>46289</v>
      </c>
      <c r="M1554" s="143"/>
      <c r="N1554" s="156">
        <v>46289</v>
      </c>
      <c r="O1554" s="142" t="str">
        <f t="shared" si="26"/>
        <v>10010905622934070187</v>
      </c>
      <c r="P1554" t="str" cm="1">
        <f t="array" ref="P1554">_xlfn.LET(_xlpm.s,_xlfn.SEQUENCE(25,1,0,1),_xlpm.off,CEILING(_xlpm.s/2,1)*IF(ISEVEN(_xlpm.s),1,-1),_xlpm.k,_xlfn.VSTACK($O1554,VALUE($F1554)&amp;($H1554+_xlpm.off)),_xlpm.r,_xlfn.XLOOKUP(_xlpm.k,Table1[Column1],Table1[Column1],""),_xlpm.h,_xlfn._xlws.FILTER(_xlpm.r,_xlpm.r&lt;&gt;"",""),IFERROR(INDEX(_xlpm.h,1),""))</f>
        <v/>
      </c>
    </row>
    <row r="1555" spans="1:16" x14ac:dyDescent="0.2">
      <c r="A1555" s="143"/>
      <c r="B1555" s="151">
        <v>510010</v>
      </c>
      <c r="C1555" s="151">
        <v>25790</v>
      </c>
      <c r="D1555" s="143" t="s">
        <v>18508</v>
      </c>
      <c r="E1555" s="144" t="s">
        <v>20980</v>
      </c>
      <c r="F1555" s="152">
        <v>55648</v>
      </c>
      <c r="G1555" s="143" t="s">
        <v>22129</v>
      </c>
      <c r="H1555" s="160">
        <v>9676112</v>
      </c>
      <c r="I1555" s="156">
        <v>46241</v>
      </c>
      <c r="J1555" s="143" t="s">
        <v>22520</v>
      </c>
      <c r="K1555" s="143"/>
      <c r="L1555" s="156">
        <v>46289</v>
      </c>
      <c r="M1555" s="143"/>
      <c r="N1555" s="156">
        <v>46289</v>
      </c>
      <c r="O1555" s="142" t="str">
        <f t="shared" si="26"/>
        <v>55648-9676112</v>
      </c>
      <c r="P1555" t="str" cm="1">
        <f t="array" ref="P1555">_xlfn.LET(_xlpm.s,_xlfn.SEQUENCE(25,1,0,1),_xlpm.off,CEILING(_xlpm.s/2,1)*IF(ISEVEN(_xlpm.s),1,-1),_xlpm.k,_xlfn.VSTACK($O1555,VALUE($F1555)&amp;($H1555+_xlpm.off)),_xlpm.r,_xlfn.XLOOKUP(_xlpm.k,Table1[Column1],Table1[Column1],""),_xlpm.h,_xlfn._xlws.FILTER(_xlpm.r,_xlpm.r&lt;&gt;"",""),IFERROR(INDEX(_xlpm.h,1),""))</f>
        <v/>
      </c>
    </row>
    <row r="1556" spans="1:16" x14ac:dyDescent="0.2">
      <c r="A1556" s="143"/>
      <c r="B1556" s="151">
        <v>510010</v>
      </c>
      <c r="C1556" s="151">
        <v>25790</v>
      </c>
      <c r="D1556" s="143" t="s">
        <v>18508</v>
      </c>
      <c r="E1556" s="143"/>
      <c r="F1556" s="152">
        <v>1001090562291</v>
      </c>
      <c r="G1556" s="143" t="s">
        <v>22130</v>
      </c>
      <c r="H1556" s="160">
        <v>-9157920</v>
      </c>
      <c r="I1556" s="156">
        <v>46272</v>
      </c>
      <c r="J1556" s="143"/>
      <c r="K1556" s="143"/>
      <c r="L1556" s="156">
        <v>46289</v>
      </c>
      <c r="M1556" s="143"/>
      <c r="N1556" s="156">
        <v>46289</v>
      </c>
      <c r="O1556" s="142" t="str">
        <f t="shared" si="26"/>
        <v>10010905622919157920</v>
      </c>
      <c r="P1556" t="str" cm="1">
        <f t="array" ref="P1556">_xlfn.LET(_xlpm.s,_xlfn.SEQUENCE(25,1,0,1),_xlpm.off,CEILING(_xlpm.s/2,1)*IF(ISEVEN(_xlpm.s),1,-1),_xlpm.k,_xlfn.VSTACK($O1556,VALUE($F1556)&amp;($H1556+_xlpm.off)),_xlpm.r,_xlfn.XLOOKUP(_xlpm.k,Table1[Column1],Table1[Column1],""),_xlpm.h,_xlfn._xlws.FILTER(_xlpm.r,_xlpm.r&lt;&gt;"",""),IFERROR(INDEX(_xlpm.h,1),""))</f>
        <v/>
      </c>
    </row>
    <row r="1557" spans="1:16" x14ac:dyDescent="0.2">
      <c r="A1557" s="143"/>
      <c r="B1557" s="151">
        <v>510010</v>
      </c>
      <c r="C1557" s="151">
        <v>25790</v>
      </c>
      <c r="D1557" s="143" t="s">
        <v>18508</v>
      </c>
      <c r="E1557" s="143"/>
      <c r="F1557" s="152">
        <v>1001090562290</v>
      </c>
      <c r="G1557" s="143" t="s">
        <v>22131</v>
      </c>
      <c r="H1557" s="160">
        <v>-8140374</v>
      </c>
      <c r="I1557" s="156">
        <v>46272</v>
      </c>
      <c r="J1557" s="143"/>
      <c r="K1557" s="143"/>
      <c r="L1557" s="156">
        <v>46289</v>
      </c>
      <c r="M1557" s="143"/>
      <c r="N1557" s="156">
        <v>46289</v>
      </c>
      <c r="O1557" s="142" t="str">
        <f t="shared" si="26"/>
        <v>10010905622908140374</v>
      </c>
      <c r="P1557" t="str" cm="1">
        <f t="array" ref="P1557">_xlfn.LET(_xlpm.s,_xlfn.SEQUENCE(25,1,0,1),_xlpm.off,CEILING(_xlpm.s/2,1)*IF(ISEVEN(_xlpm.s),1,-1),_xlpm.k,_xlfn.VSTACK($O1557,VALUE($F1557)&amp;($H1557+_xlpm.off)),_xlpm.r,_xlfn.XLOOKUP(_xlpm.k,Table1[Column1],Table1[Column1],""),_xlpm.h,_xlfn._xlws.FILTER(_xlpm.r,_xlpm.r&lt;&gt;"",""),IFERROR(INDEX(_xlpm.h,1),""))</f>
        <v/>
      </c>
    </row>
    <row r="1558" spans="1:16" x14ac:dyDescent="0.2">
      <c r="A1558" s="143"/>
      <c r="B1558" s="151">
        <v>510010</v>
      </c>
      <c r="C1558" s="151">
        <v>25790</v>
      </c>
      <c r="D1558" s="143" t="s">
        <v>18508</v>
      </c>
      <c r="E1558" s="143"/>
      <c r="F1558" s="152">
        <v>1001090562289</v>
      </c>
      <c r="G1558" s="143" t="s">
        <v>22132</v>
      </c>
      <c r="H1558" s="160">
        <v>-9361430</v>
      </c>
      <c r="I1558" s="156">
        <v>46272</v>
      </c>
      <c r="J1558" s="143"/>
      <c r="K1558" s="143"/>
      <c r="L1558" s="156">
        <v>46289</v>
      </c>
      <c r="M1558" s="143"/>
      <c r="N1558" s="156">
        <v>46289</v>
      </c>
      <c r="O1558" s="142" t="str">
        <f t="shared" si="26"/>
        <v>10010905622899361430</v>
      </c>
      <c r="P1558" t="str" cm="1">
        <f t="array" ref="P1558">_xlfn.LET(_xlpm.s,_xlfn.SEQUENCE(25,1,0,1),_xlpm.off,CEILING(_xlpm.s/2,1)*IF(ISEVEN(_xlpm.s),1,-1),_xlpm.k,_xlfn.VSTACK($O1558,VALUE($F1558)&amp;($H1558+_xlpm.off)),_xlpm.r,_xlfn.XLOOKUP(_xlpm.k,Table1[Column1],Table1[Column1],""),_xlpm.h,_xlfn._xlws.FILTER(_xlpm.r,_xlpm.r&lt;&gt;"",""),IFERROR(INDEX(_xlpm.h,1),""))</f>
        <v/>
      </c>
    </row>
    <row r="1559" spans="1:16" x14ac:dyDescent="0.2">
      <c r="A1559" s="143"/>
      <c r="B1559" s="151">
        <v>510010</v>
      </c>
      <c r="C1559" s="151">
        <v>25790</v>
      </c>
      <c r="D1559" s="143" t="s">
        <v>18508</v>
      </c>
      <c r="E1559" s="143"/>
      <c r="F1559" s="152">
        <v>1001000098795</v>
      </c>
      <c r="G1559" s="143" t="s">
        <v>22133</v>
      </c>
      <c r="H1559" s="149">
        <v>-8186319</v>
      </c>
      <c r="I1559" s="156">
        <v>46286</v>
      </c>
      <c r="J1559" s="143" t="s">
        <v>22528</v>
      </c>
      <c r="K1559" s="143"/>
      <c r="L1559" s="156">
        <v>46289</v>
      </c>
      <c r="M1559" s="143"/>
      <c r="N1559" s="156">
        <v>46289</v>
      </c>
      <c r="O1559" s="142" t="str">
        <f t="shared" si="26"/>
        <v>10010000987958186319</v>
      </c>
      <c r="P1559" t="str" cm="1">
        <f t="array" ref="P1559">_xlfn.LET(_xlpm.s,_xlfn.SEQUENCE(25,1,0,1),_xlpm.off,CEILING(_xlpm.s/2,1)*IF(ISEVEN(_xlpm.s),1,-1),_xlpm.k,_xlfn.VSTACK($O1559,VALUE($F1559)&amp;($H1559+_xlpm.off)),_xlpm.r,_xlfn.XLOOKUP(_xlpm.k,Table1[Column1],Table1[Column1],""),_xlpm.h,_xlfn._xlws.FILTER(_xlpm.r,_xlpm.r&lt;&gt;"",""),IFERROR(INDEX(_xlpm.h,1),""))</f>
        <v/>
      </c>
    </row>
    <row r="1560" spans="1:16" x14ac:dyDescent="0.2">
      <c r="A1560" s="143"/>
      <c r="B1560" s="151">
        <v>510010</v>
      </c>
      <c r="C1560" s="151">
        <v>25790</v>
      </c>
      <c r="D1560" s="143" t="s">
        <v>18508</v>
      </c>
      <c r="E1560" s="144" t="s">
        <v>20980</v>
      </c>
      <c r="F1560" s="152">
        <v>57849</v>
      </c>
      <c r="G1560" s="143" t="s">
        <v>22134</v>
      </c>
      <c r="H1560" s="160">
        <v>3648902</v>
      </c>
      <c r="I1560" s="156">
        <v>46248</v>
      </c>
      <c r="J1560" s="143" t="s">
        <v>22519</v>
      </c>
      <c r="K1560" s="143"/>
      <c r="L1560" s="156">
        <v>46289</v>
      </c>
      <c r="M1560" s="143"/>
      <c r="N1560" s="156">
        <v>46289</v>
      </c>
      <c r="O1560" s="142" t="str">
        <f t="shared" si="26"/>
        <v>57849-3648902</v>
      </c>
      <c r="P1560" t="str" cm="1">
        <f t="array" ref="P1560">_xlfn.LET(_xlpm.s,_xlfn.SEQUENCE(25,1,0,1),_xlpm.off,CEILING(_xlpm.s/2,1)*IF(ISEVEN(_xlpm.s),1,-1),_xlpm.k,_xlfn.VSTACK($O1560,VALUE($F1560)&amp;($H1560+_xlpm.off)),_xlpm.r,_xlfn.XLOOKUP(_xlpm.k,Table1[Column1],Table1[Column1],""),_xlpm.h,_xlfn._xlws.FILTER(_xlpm.r,_xlpm.r&lt;&gt;"",""),IFERROR(INDEX(_xlpm.h,1),""))</f>
        <v/>
      </c>
    </row>
    <row r="1561" spans="1:16" x14ac:dyDescent="0.2">
      <c r="A1561" s="143"/>
      <c r="B1561" s="151">
        <v>510010</v>
      </c>
      <c r="C1561" s="151">
        <v>25790</v>
      </c>
      <c r="D1561" s="143" t="s">
        <v>18508</v>
      </c>
      <c r="E1561" s="143"/>
      <c r="F1561" s="152">
        <v>1001090562292</v>
      </c>
      <c r="G1561" s="143" t="s">
        <v>22135</v>
      </c>
      <c r="H1561" s="160">
        <v>-2035094</v>
      </c>
      <c r="I1561" s="156">
        <v>46272</v>
      </c>
      <c r="J1561" s="143"/>
      <c r="K1561" s="143"/>
      <c r="L1561" s="156">
        <v>46289</v>
      </c>
      <c r="M1561" s="143"/>
      <c r="N1561" s="156">
        <v>46289</v>
      </c>
      <c r="O1561" s="142" t="str">
        <f t="shared" si="26"/>
        <v>10010905622922035094</v>
      </c>
      <c r="P1561" t="str" cm="1">
        <f t="array" ref="P1561">_xlfn.LET(_xlpm.s,_xlfn.SEQUENCE(25,1,0,1),_xlpm.off,CEILING(_xlpm.s/2,1)*IF(ISEVEN(_xlpm.s),1,-1),_xlpm.k,_xlfn.VSTACK($O1561,VALUE($F1561)&amp;($H1561+_xlpm.off)),_xlpm.r,_xlfn.XLOOKUP(_xlpm.k,Table1[Column1],Table1[Column1],""),_xlpm.h,_xlfn._xlws.FILTER(_xlpm.r,_xlpm.r&lt;&gt;"",""),IFERROR(INDEX(_xlpm.h,1),""))</f>
        <v/>
      </c>
    </row>
    <row r="1562" spans="1:16" x14ac:dyDescent="0.2">
      <c r="A1562" s="143"/>
      <c r="B1562" s="151">
        <v>510011</v>
      </c>
      <c r="C1562" s="151">
        <v>25790</v>
      </c>
      <c r="D1562" s="143" t="s">
        <v>18508</v>
      </c>
      <c r="E1562" s="144" t="s">
        <v>20980</v>
      </c>
      <c r="F1562" s="152">
        <v>56674</v>
      </c>
      <c r="G1562" s="143" t="s">
        <v>22136</v>
      </c>
      <c r="H1562" s="160">
        <v>1352174</v>
      </c>
      <c r="I1562" s="156">
        <v>46246</v>
      </c>
      <c r="J1562" s="143" t="s">
        <v>22520</v>
      </c>
      <c r="K1562" s="143"/>
      <c r="L1562" s="156">
        <v>46289</v>
      </c>
      <c r="M1562" s="143"/>
      <c r="N1562" s="156">
        <v>46289</v>
      </c>
      <c r="O1562" s="142" t="str">
        <f t="shared" si="26"/>
        <v>56674-1352174</v>
      </c>
      <c r="P1562" t="str" cm="1">
        <f t="array" ref="P1562">_xlfn.LET(_xlpm.s,_xlfn.SEQUENCE(25,1,0,1),_xlpm.off,CEILING(_xlpm.s/2,1)*IF(ISEVEN(_xlpm.s),1,-1),_xlpm.k,_xlfn.VSTACK($O1562,VALUE($F1562)&amp;($H1562+_xlpm.off)),_xlpm.r,_xlfn.XLOOKUP(_xlpm.k,Table1[Column1],Table1[Column1],""),_xlpm.h,_xlfn._xlws.FILTER(_xlpm.r,_xlpm.r&lt;&gt;"",""),IFERROR(INDEX(_xlpm.h,1),""))</f>
        <v/>
      </c>
    </row>
    <row r="1563" spans="1:16" x14ac:dyDescent="0.2">
      <c r="A1563" s="143"/>
      <c r="B1563" s="151">
        <v>510011</v>
      </c>
      <c r="C1563" s="151">
        <v>25790</v>
      </c>
      <c r="D1563" s="143" t="s">
        <v>18508</v>
      </c>
      <c r="E1563" s="144" t="s">
        <v>20980</v>
      </c>
      <c r="F1563" s="152">
        <v>56675</v>
      </c>
      <c r="G1563" s="143" t="s">
        <v>22137</v>
      </c>
      <c r="H1563" s="160">
        <v>3747330</v>
      </c>
      <c r="I1563" s="156">
        <v>46246</v>
      </c>
      <c r="J1563" s="143" t="s">
        <v>22519</v>
      </c>
      <c r="K1563" s="143"/>
      <c r="L1563" s="156">
        <v>46289</v>
      </c>
      <c r="M1563" s="143"/>
      <c r="N1563" s="156">
        <v>46289</v>
      </c>
      <c r="O1563" s="142" t="str">
        <f t="shared" si="26"/>
        <v>56675-3747330</v>
      </c>
      <c r="P1563" t="str" cm="1">
        <f t="array" ref="P1563">_xlfn.LET(_xlpm.s,_xlfn.SEQUENCE(25,1,0,1),_xlpm.off,CEILING(_xlpm.s/2,1)*IF(ISEVEN(_xlpm.s),1,-1),_xlpm.k,_xlfn.VSTACK($O1563,VALUE($F1563)&amp;($H1563+_xlpm.off)),_xlpm.r,_xlfn.XLOOKUP(_xlpm.k,Table1[Column1],Table1[Column1],""),_xlpm.h,_xlfn._xlws.FILTER(_xlpm.r,_xlpm.r&lt;&gt;"",""),IFERROR(INDEX(_xlpm.h,1),""))</f>
        <v/>
      </c>
    </row>
    <row r="1564" spans="1:16" x14ac:dyDescent="0.2">
      <c r="A1564" s="143"/>
      <c r="B1564" s="151">
        <v>510012</v>
      </c>
      <c r="C1564" s="151">
        <v>25790</v>
      </c>
      <c r="D1564" s="143" t="s">
        <v>18508</v>
      </c>
      <c r="E1564" s="144" t="s">
        <v>20980</v>
      </c>
      <c r="F1564" s="152">
        <v>56676</v>
      </c>
      <c r="G1564" s="143" t="s">
        <v>22138</v>
      </c>
      <c r="H1564" s="160">
        <v>2458647</v>
      </c>
      <c r="I1564" s="156">
        <v>46246</v>
      </c>
      <c r="J1564" s="143" t="s">
        <v>22519</v>
      </c>
      <c r="K1564" s="143"/>
      <c r="L1564" s="156">
        <v>46289</v>
      </c>
      <c r="M1564" s="143"/>
      <c r="N1564" s="156">
        <v>46289</v>
      </c>
      <c r="O1564" s="142" t="str">
        <f t="shared" si="26"/>
        <v>56676-2458647</v>
      </c>
      <c r="P1564" t="str" cm="1">
        <f t="array" ref="P1564">_xlfn.LET(_xlpm.s,_xlfn.SEQUENCE(25,1,0,1),_xlpm.off,CEILING(_xlpm.s/2,1)*IF(ISEVEN(_xlpm.s),1,-1),_xlpm.k,_xlfn.VSTACK($O1564,VALUE($F1564)&amp;($H1564+_xlpm.off)),_xlpm.r,_xlfn.XLOOKUP(_xlpm.k,Table1[Column1],Table1[Column1],""),_xlpm.h,_xlfn._xlws.FILTER(_xlpm.r,_xlpm.r&lt;&gt;"",""),IFERROR(INDEX(_xlpm.h,1),""))</f>
        <v/>
      </c>
    </row>
    <row r="1565" spans="1:16" x14ac:dyDescent="0.2">
      <c r="A1565" s="143"/>
      <c r="B1565" s="151">
        <v>510013</v>
      </c>
      <c r="C1565" s="151">
        <v>25790</v>
      </c>
      <c r="D1565" s="143" t="s">
        <v>18508</v>
      </c>
      <c r="E1565" s="144" t="s">
        <v>20980</v>
      </c>
      <c r="F1565" s="152">
        <v>56767</v>
      </c>
      <c r="G1565" s="143" t="s">
        <v>22139</v>
      </c>
      <c r="H1565" s="160">
        <v>3114963</v>
      </c>
      <c r="I1565" s="156">
        <v>46242</v>
      </c>
      <c r="J1565" s="143" t="s">
        <v>22525</v>
      </c>
      <c r="K1565" s="143"/>
      <c r="L1565" s="156">
        <v>46289</v>
      </c>
      <c r="M1565" s="143"/>
      <c r="N1565" s="156">
        <v>46289</v>
      </c>
      <c r="O1565" s="142" t="str">
        <f t="shared" si="26"/>
        <v>56767-3114963</v>
      </c>
      <c r="P1565" t="str" cm="1">
        <f t="array" ref="P1565">_xlfn.LET(_xlpm.s,_xlfn.SEQUENCE(25,1,0,1),_xlpm.off,CEILING(_xlpm.s/2,1)*IF(ISEVEN(_xlpm.s),1,-1),_xlpm.k,_xlfn.VSTACK($O1565,VALUE($F1565)&amp;($H1565+_xlpm.off)),_xlpm.r,_xlfn.XLOOKUP(_xlpm.k,Table1[Column1],Table1[Column1],""),_xlpm.h,_xlfn._xlws.FILTER(_xlpm.r,_xlpm.r&lt;&gt;"",""),IFERROR(INDEX(_xlpm.h,1),""))</f>
        <v/>
      </c>
    </row>
    <row r="1566" spans="1:16" x14ac:dyDescent="0.2">
      <c r="A1566" s="143"/>
      <c r="B1566" s="151">
        <v>510014</v>
      </c>
      <c r="C1566" s="151">
        <v>25790</v>
      </c>
      <c r="D1566" s="143" t="s">
        <v>18508</v>
      </c>
      <c r="E1566" s="144" t="s">
        <v>20980</v>
      </c>
      <c r="F1566" s="152">
        <v>58369</v>
      </c>
      <c r="G1566" s="143" t="s">
        <v>22140</v>
      </c>
      <c r="H1566" s="160">
        <v>12593988</v>
      </c>
      <c r="I1566" s="156">
        <v>46247</v>
      </c>
      <c r="J1566" s="143"/>
      <c r="K1566" s="143"/>
      <c r="L1566" s="156">
        <v>46289</v>
      </c>
      <c r="M1566" s="143"/>
      <c r="N1566" s="156">
        <v>46289</v>
      </c>
      <c r="O1566" s="142" t="str">
        <f t="shared" si="26"/>
        <v>58369-12593988</v>
      </c>
      <c r="P1566" t="str" cm="1">
        <f t="array" ref="P1566">_xlfn.LET(_xlpm.s,_xlfn.SEQUENCE(25,1,0,1),_xlpm.off,CEILING(_xlpm.s/2,1)*IF(ISEVEN(_xlpm.s),1,-1),_xlpm.k,_xlfn.VSTACK($O1566,VALUE($F1566)&amp;($H1566+_xlpm.off)),_xlpm.r,_xlfn.XLOOKUP(_xlpm.k,Table1[Column1],Table1[Column1],""),_xlpm.h,_xlfn._xlws.FILTER(_xlpm.r,_xlpm.r&lt;&gt;"",""),IFERROR(INDEX(_xlpm.h,1),""))</f>
        <v/>
      </c>
    </row>
    <row r="1567" spans="1:16" x14ac:dyDescent="0.2">
      <c r="A1567" s="143"/>
      <c r="B1567" s="151">
        <v>510014</v>
      </c>
      <c r="C1567" s="151">
        <v>25790</v>
      </c>
      <c r="D1567" s="143" t="s">
        <v>18508</v>
      </c>
      <c r="E1567" s="144" t="s">
        <v>20980</v>
      </c>
      <c r="F1567" s="152">
        <v>58370</v>
      </c>
      <c r="G1567" s="143" t="s">
        <v>22141</v>
      </c>
      <c r="H1567" s="160">
        <v>1744713</v>
      </c>
      <c r="I1567" s="156">
        <v>46249</v>
      </c>
      <c r="J1567" s="163" t="s">
        <v>22525</v>
      </c>
      <c r="K1567" s="143"/>
      <c r="L1567" s="156">
        <v>46289</v>
      </c>
      <c r="M1567" s="143"/>
      <c r="N1567" s="156">
        <v>46289</v>
      </c>
      <c r="O1567" s="142" t="str">
        <f t="shared" si="26"/>
        <v>58370-1744713</v>
      </c>
      <c r="P1567" t="str" cm="1">
        <f t="array" ref="P1567">_xlfn.LET(_xlpm.s,_xlfn.SEQUENCE(25,1,0,1),_xlpm.off,CEILING(_xlpm.s/2,1)*IF(ISEVEN(_xlpm.s),1,-1),_xlpm.k,_xlfn.VSTACK($O1567,VALUE($F1567)&amp;($H1567+_xlpm.off)),_xlpm.r,_xlfn.XLOOKUP(_xlpm.k,Table1[Column1],Table1[Column1],""),_xlpm.h,_xlfn._xlws.FILTER(_xlpm.r,_xlpm.r&lt;&gt;"",""),IFERROR(INDEX(_xlpm.h,1),""))</f>
        <v/>
      </c>
    </row>
    <row r="1568" spans="1:16" x14ac:dyDescent="0.2">
      <c r="A1568" s="143"/>
      <c r="B1568" s="151">
        <v>510015</v>
      </c>
      <c r="C1568" s="151">
        <v>25790</v>
      </c>
      <c r="D1568" s="143" t="s">
        <v>18508</v>
      </c>
      <c r="E1568" s="144" t="s">
        <v>20980</v>
      </c>
      <c r="F1568" s="152">
        <v>55619</v>
      </c>
      <c r="G1568" s="143" t="s">
        <v>22142</v>
      </c>
      <c r="H1568" s="160">
        <v>1855575</v>
      </c>
      <c r="I1568" s="156">
        <v>46241</v>
      </c>
      <c r="J1568" s="143" t="s">
        <v>22519</v>
      </c>
      <c r="K1568" s="143"/>
      <c r="L1568" s="156">
        <v>46289</v>
      </c>
      <c r="M1568" s="143"/>
      <c r="N1568" s="156">
        <v>46289</v>
      </c>
      <c r="O1568" s="142" t="str">
        <f t="shared" si="26"/>
        <v>55619-1855575</v>
      </c>
      <c r="P1568" t="str" cm="1">
        <f t="array" ref="P1568">_xlfn.LET(_xlpm.s,_xlfn.SEQUENCE(25,1,0,1),_xlpm.off,CEILING(_xlpm.s/2,1)*IF(ISEVEN(_xlpm.s),1,-1),_xlpm.k,_xlfn.VSTACK($O1568,VALUE($F1568)&amp;($H1568+_xlpm.off)),_xlpm.r,_xlfn.XLOOKUP(_xlpm.k,Table1[Column1],Table1[Column1],""),_xlpm.h,_xlfn._xlws.FILTER(_xlpm.r,_xlpm.r&lt;&gt;"",""),IFERROR(INDEX(_xlpm.h,1),""))</f>
        <v/>
      </c>
    </row>
    <row r="1569" spans="1:16" x14ac:dyDescent="0.2">
      <c r="A1569" s="143"/>
      <c r="B1569" s="151">
        <v>510015</v>
      </c>
      <c r="C1569" s="151">
        <v>25790</v>
      </c>
      <c r="D1569" s="143" t="s">
        <v>18508</v>
      </c>
      <c r="E1569" s="144" t="s">
        <v>20980</v>
      </c>
      <c r="F1569" s="152">
        <v>56682</v>
      </c>
      <c r="G1569" s="143" t="s">
        <v>22143</v>
      </c>
      <c r="H1569" s="160">
        <v>756000</v>
      </c>
      <c r="I1569" s="156">
        <v>46248</v>
      </c>
      <c r="J1569" s="143"/>
      <c r="K1569" s="143"/>
      <c r="L1569" s="156">
        <v>46289</v>
      </c>
      <c r="M1569" s="143"/>
      <c r="N1569" s="156">
        <v>46289</v>
      </c>
      <c r="O1569" s="142" t="str">
        <f t="shared" si="26"/>
        <v>56682-756000</v>
      </c>
      <c r="P1569" t="str" cm="1">
        <f t="array" ref="P1569">_xlfn.LET(_xlpm.s,_xlfn.SEQUENCE(25,1,0,1),_xlpm.off,CEILING(_xlpm.s/2,1)*IF(ISEVEN(_xlpm.s),1,-1),_xlpm.k,_xlfn.VSTACK($O1569,VALUE($F1569)&amp;($H1569+_xlpm.off)),_xlpm.r,_xlfn.XLOOKUP(_xlpm.k,Table1[Column1],Table1[Column1],""),_xlpm.h,_xlfn._xlws.FILTER(_xlpm.r,_xlpm.r&lt;&gt;"",""),IFERROR(INDEX(_xlpm.h,1),""))</f>
        <v/>
      </c>
    </row>
    <row r="1570" spans="1:16" x14ac:dyDescent="0.2">
      <c r="A1570" s="143"/>
      <c r="B1570" s="151">
        <v>510015</v>
      </c>
      <c r="C1570" s="151">
        <v>25790</v>
      </c>
      <c r="D1570" s="143" t="s">
        <v>18508</v>
      </c>
      <c r="E1570" s="144" t="s">
        <v>20980</v>
      </c>
      <c r="F1570" s="152">
        <v>56683</v>
      </c>
      <c r="G1570" s="143" t="s">
        <v>22144</v>
      </c>
      <c r="H1570" s="160">
        <v>5869503</v>
      </c>
      <c r="I1570" s="156">
        <v>46248</v>
      </c>
      <c r="J1570" s="163" t="s">
        <v>22525</v>
      </c>
      <c r="K1570" s="143"/>
      <c r="L1570" s="156">
        <v>46289</v>
      </c>
      <c r="M1570" s="143"/>
      <c r="N1570" s="156">
        <v>46289</v>
      </c>
      <c r="O1570" s="142" t="str">
        <f t="shared" si="26"/>
        <v>56683-5869503</v>
      </c>
      <c r="P1570" t="str" cm="1">
        <f t="array" ref="P1570">_xlfn.LET(_xlpm.s,_xlfn.SEQUENCE(25,1,0,1),_xlpm.off,CEILING(_xlpm.s/2,1)*IF(ISEVEN(_xlpm.s),1,-1),_xlpm.k,_xlfn.VSTACK($O1570,VALUE($F1570)&amp;($H1570+_xlpm.off)),_xlpm.r,_xlfn.XLOOKUP(_xlpm.k,Table1[Column1],Table1[Column1],""),_xlpm.h,_xlfn._xlws.FILTER(_xlpm.r,_xlpm.r&lt;&gt;"",""),IFERROR(INDEX(_xlpm.h,1),""))</f>
        <v/>
      </c>
    </row>
    <row r="1571" spans="1:16" x14ac:dyDescent="0.2">
      <c r="A1571" s="143"/>
      <c r="B1571" s="151">
        <v>510016</v>
      </c>
      <c r="C1571" s="151">
        <v>25790</v>
      </c>
      <c r="D1571" s="143" t="s">
        <v>18508</v>
      </c>
      <c r="E1571" s="144" t="s">
        <v>22036</v>
      </c>
      <c r="F1571" s="152" t="s">
        <v>22173</v>
      </c>
      <c r="G1571" s="143" t="s">
        <v>22145</v>
      </c>
      <c r="H1571" s="160">
        <v>-210817</v>
      </c>
      <c r="I1571" s="156">
        <v>46277</v>
      </c>
      <c r="J1571" s="143"/>
      <c r="K1571" s="143"/>
      <c r="L1571" s="156">
        <v>46289</v>
      </c>
      <c r="M1571" s="143"/>
      <c r="N1571" s="156">
        <v>46289</v>
      </c>
      <c r="O1571" s="142" t="str">
        <f t="shared" si="26"/>
        <v>320210817</v>
      </c>
      <c r="P1571" t="str" cm="1">
        <f t="array" ref="P1571">_xlfn.LET(_xlpm.s,_xlfn.SEQUENCE(25,1,0,1),_xlpm.off,CEILING(_xlpm.s/2,1)*IF(ISEVEN(_xlpm.s),1,-1),_xlpm.k,_xlfn.VSTACK($O1571,VALUE($F1571)&amp;($H1571+_xlpm.off)),_xlpm.r,_xlfn.XLOOKUP(_xlpm.k,Table1[Column1],Table1[Column1],""),_xlpm.h,_xlfn._xlws.FILTER(_xlpm.r,_xlpm.r&lt;&gt;"",""),IFERROR(INDEX(_xlpm.h,1),""))</f>
        <v>320-210817</v>
      </c>
    </row>
    <row r="1572" spans="1:16" x14ac:dyDescent="0.2">
      <c r="A1572" s="143"/>
      <c r="B1572" s="151">
        <v>510016</v>
      </c>
      <c r="C1572" s="151">
        <v>25790</v>
      </c>
      <c r="D1572" s="143" t="s">
        <v>18508</v>
      </c>
      <c r="E1572" s="144" t="s">
        <v>22036</v>
      </c>
      <c r="F1572" s="152" t="s">
        <v>22174</v>
      </c>
      <c r="G1572" s="143" t="s">
        <v>22146</v>
      </c>
      <c r="H1572" s="160">
        <v>-125940</v>
      </c>
      <c r="I1572" s="156">
        <v>46277</v>
      </c>
      <c r="J1572" s="143"/>
      <c r="K1572" s="143"/>
      <c r="L1572" s="156">
        <v>46289</v>
      </c>
      <c r="M1572" s="143"/>
      <c r="N1572" s="156">
        <v>46289</v>
      </c>
      <c r="O1572" s="142" t="str">
        <f t="shared" si="26"/>
        <v>319125940</v>
      </c>
      <c r="P1572" t="str" cm="1">
        <f t="array" ref="P1572">_xlfn.LET(_xlpm.s,_xlfn.SEQUENCE(25,1,0,1),_xlpm.off,CEILING(_xlpm.s/2,1)*IF(ISEVEN(_xlpm.s),1,-1),_xlpm.k,_xlfn.VSTACK($O1572,VALUE($F1572)&amp;($H1572+_xlpm.off)),_xlpm.r,_xlfn.XLOOKUP(_xlpm.k,Table1[Column1],Table1[Column1],""),_xlpm.h,_xlfn._xlws.FILTER(_xlpm.r,_xlpm.r&lt;&gt;"",""),IFERROR(INDEX(_xlpm.h,1),""))</f>
        <v>319-125940</v>
      </c>
    </row>
    <row r="1573" spans="1:16" x14ac:dyDescent="0.2">
      <c r="A1573" s="143"/>
      <c r="B1573" s="151">
        <v>510016</v>
      </c>
      <c r="C1573" s="151">
        <v>25790</v>
      </c>
      <c r="D1573" s="143" t="s">
        <v>18508</v>
      </c>
      <c r="E1573" s="144" t="s">
        <v>20980</v>
      </c>
      <c r="F1573" s="152">
        <v>56681</v>
      </c>
      <c r="G1573" s="143" t="s">
        <v>22147</v>
      </c>
      <c r="H1573" s="160">
        <v>3355830</v>
      </c>
      <c r="I1573" s="156">
        <v>46252</v>
      </c>
      <c r="J1573" s="163" t="s">
        <v>22525</v>
      </c>
      <c r="K1573" s="143"/>
      <c r="L1573" s="156">
        <v>46289</v>
      </c>
      <c r="M1573" s="143"/>
      <c r="N1573" s="156">
        <v>46289</v>
      </c>
      <c r="O1573" s="142" t="str">
        <f t="shared" si="26"/>
        <v>56681-3355830</v>
      </c>
      <c r="P1573" t="str" cm="1">
        <f t="array" ref="P1573">_xlfn.LET(_xlpm.s,_xlfn.SEQUENCE(25,1,0,1),_xlpm.off,CEILING(_xlpm.s/2,1)*IF(ISEVEN(_xlpm.s),1,-1),_xlpm.k,_xlfn.VSTACK($O1573,VALUE($F1573)&amp;($H1573+_xlpm.off)),_xlpm.r,_xlfn.XLOOKUP(_xlpm.k,Table1[Column1],Table1[Column1],""),_xlpm.h,_xlfn._xlws.FILTER(_xlpm.r,_xlpm.r&lt;&gt;"",""),IFERROR(INDEX(_xlpm.h,1),""))</f>
        <v/>
      </c>
    </row>
    <row r="1574" spans="1:16" x14ac:dyDescent="0.2">
      <c r="A1574" s="143"/>
      <c r="B1574" s="151">
        <v>510016</v>
      </c>
      <c r="C1574" s="151">
        <v>25790</v>
      </c>
      <c r="D1574" s="143" t="s">
        <v>18508</v>
      </c>
      <c r="E1574" s="144" t="s">
        <v>20980</v>
      </c>
      <c r="F1574" s="152">
        <v>55200</v>
      </c>
      <c r="G1574" s="143" t="s">
        <v>22148</v>
      </c>
      <c r="H1574" s="160">
        <v>7804944</v>
      </c>
      <c r="I1574" s="156">
        <v>46241</v>
      </c>
      <c r="J1574" s="143" t="s">
        <v>22519</v>
      </c>
      <c r="K1574" s="143"/>
      <c r="L1574" s="156">
        <v>46289</v>
      </c>
      <c r="M1574" s="143"/>
      <c r="N1574" s="156">
        <v>46289</v>
      </c>
      <c r="O1574" s="142" t="str">
        <f t="shared" si="26"/>
        <v>55200-7804944</v>
      </c>
      <c r="P1574" t="str" cm="1">
        <f t="array" ref="P1574">_xlfn.LET(_xlpm.s,_xlfn.SEQUENCE(25,1,0,1),_xlpm.off,CEILING(_xlpm.s/2,1)*IF(ISEVEN(_xlpm.s),1,-1),_xlpm.k,_xlfn.VSTACK($O1574,VALUE($F1574)&amp;($H1574+_xlpm.off)),_xlpm.r,_xlfn.XLOOKUP(_xlpm.k,Table1[Column1],Table1[Column1],""),_xlpm.h,_xlfn._xlws.FILTER(_xlpm.r,_xlpm.r&lt;&gt;"",""),IFERROR(INDEX(_xlpm.h,1),""))</f>
        <v/>
      </c>
    </row>
    <row r="1575" spans="1:16" x14ac:dyDescent="0.2">
      <c r="A1575" s="143"/>
      <c r="B1575" s="151">
        <v>510016</v>
      </c>
      <c r="C1575" s="151">
        <v>25790</v>
      </c>
      <c r="D1575" s="143" t="s">
        <v>18508</v>
      </c>
      <c r="E1575" s="144" t="s">
        <v>20980</v>
      </c>
      <c r="F1575" s="152">
        <v>55199</v>
      </c>
      <c r="G1575" s="143" t="s">
        <v>22149</v>
      </c>
      <c r="H1575" s="160">
        <v>756000</v>
      </c>
      <c r="I1575" s="156">
        <v>46241</v>
      </c>
      <c r="J1575" s="143"/>
      <c r="K1575" s="143"/>
      <c r="L1575" s="156">
        <v>46289</v>
      </c>
      <c r="M1575" s="143"/>
      <c r="N1575" s="156">
        <v>46289</v>
      </c>
      <c r="O1575" s="142" t="str">
        <f t="shared" si="26"/>
        <v>55199-756000</v>
      </c>
      <c r="P1575" t="str" cm="1">
        <f t="array" ref="P1575">_xlfn.LET(_xlpm.s,_xlfn.SEQUENCE(25,1,0,1),_xlpm.off,CEILING(_xlpm.s/2,1)*IF(ISEVEN(_xlpm.s),1,-1),_xlpm.k,_xlfn.VSTACK($O1575,VALUE($F1575)&amp;($H1575+_xlpm.off)),_xlpm.r,_xlfn.XLOOKUP(_xlpm.k,Table1[Column1],Table1[Column1],""),_xlpm.h,_xlfn._xlws.FILTER(_xlpm.r,_xlpm.r&lt;&gt;"",""),IFERROR(INDEX(_xlpm.h,1),""))</f>
        <v/>
      </c>
    </row>
    <row r="1576" spans="1:16" x14ac:dyDescent="0.2">
      <c r="A1576" s="143"/>
      <c r="B1576" s="151">
        <v>510017</v>
      </c>
      <c r="C1576" s="151">
        <v>25790</v>
      </c>
      <c r="D1576" s="143" t="s">
        <v>18508</v>
      </c>
      <c r="E1576" s="144" t="s">
        <v>20980</v>
      </c>
      <c r="F1576" s="152">
        <v>55618</v>
      </c>
      <c r="G1576" s="143" t="s">
        <v>22150</v>
      </c>
      <c r="H1576" s="160">
        <v>3601287</v>
      </c>
      <c r="I1576" s="156">
        <v>46242</v>
      </c>
      <c r="J1576" s="143"/>
      <c r="K1576" s="143"/>
      <c r="L1576" s="156">
        <v>46289</v>
      </c>
      <c r="M1576" s="143"/>
      <c r="N1576" s="156">
        <v>46289</v>
      </c>
      <c r="O1576" s="142" t="str">
        <f t="shared" si="26"/>
        <v>55618-3601287</v>
      </c>
      <c r="P1576" t="str" cm="1">
        <f t="array" ref="P1576">_xlfn.LET(_xlpm.s,_xlfn.SEQUENCE(25,1,0,1),_xlpm.off,CEILING(_xlpm.s/2,1)*IF(ISEVEN(_xlpm.s),1,-1),_xlpm.k,_xlfn.VSTACK($O1576,VALUE($F1576)&amp;($H1576+_xlpm.off)),_xlpm.r,_xlfn.XLOOKUP(_xlpm.k,Table1[Column1],Table1[Column1],""),_xlpm.h,_xlfn._xlws.FILTER(_xlpm.r,_xlpm.r&lt;&gt;"",""),IFERROR(INDEX(_xlpm.h,1),""))</f>
        <v/>
      </c>
    </row>
    <row r="1577" spans="1:16" x14ac:dyDescent="0.2">
      <c r="A1577" s="143"/>
      <c r="B1577" s="151">
        <v>510017</v>
      </c>
      <c r="C1577" s="151">
        <v>25790</v>
      </c>
      <c r="D1577" s="143" t="s">
        <v>18508</v>
      </c>
      <c r="E1577" s="144" t="s">
        <v>20980</v>
      </c>
      <c r="F1577" s="152">
        <v>57852</v>
      </c>
      <c r="G1577" s="143" t="s">
        <v>22151</v>
      </c>
      <c r="H1577" s="160">
        <v>6658038</v>
      </c>
      <c r="I1577" s="156">
        <v>46253</v>
      </c>
      <c r="J1577" s="143"/>
      <c r="K1577" s="143"/>
      <c r="L1577" s="156">
        <v>46289</v>
      </c>
      <c r="M1577" s="143"/>
      <c r="N1577" s="156">
        <v>46289</v>
      </c>
      <c r="O1577" s="142" t="str">
        <f t="shared" si="26"/>
        <v>57852-6658038</v>
      </c>
      <c r="P1577" t="str" cm="1">
        <f t="array" ref="P1577">_xlfn.LET(_xlpm.s,_xlfn.SEQUENCE(25,1,0,1),_xlpm.off,CEILING(_xlpm.s/2,1)*IF(ISEVEN(_xlpm.s),1,-1),_xlpm.k,_xlfn.VSTACK($O1577,VALUE($F1577)&amp;($H1577+_xlpm.off)),_xlpm.r,_xlfn.XLOOKUP(_xlpm.k,Table1[Column1],Table1[Column1],""),_xlpm.h,_xlfn._xlws.FILTER(_xlpm.r,_xlpm.r&lt;&gt;"",""),IFERROR(INDEX(_xlpm.h,1),""))</f>
        <v/>
      </c>
    </row>
    <row r="1578" spans="1:16" x14ac:dyDescent="0.2">
      <c r="A1578" s="143"/>
      <c r="B1578" s="151">
        <v>510017</v>
      </c>
      <c r="C1578" s="151">
        <v>25790</v>
      </c>
      <c r="D1578" s="143" t="s">
        <v>18508</v>
      </c>
      <c r="E1578" s="144" t="s">
        <v>20980</v>
      </c>
      <c r="F1578" s="152">
        <v>55617</v>
      </c>
      <c r="G1578" s="143" t="s">
        <v>22152</v>
      </c>
      <c r="H1578" s="160">
        <v>4713336</v>
      </c>
      <c r="I1578" s="156">
        <v>46242</v>
      </c>
      <c r="J1578" s="143"/>
      <c r="K1578" s="143"/>
      <c r="L1578" s="156">
        <v>46289</v>
      </c>
      <c r="M1578" s="143"/>
      <c r="N1578" s="156">
        <v>46289</v>
      </c>
      <c r="O1578" s="142" t="str">
        <f t="shared" si="26"/>
        <v>55617-4713336</v>
      </c>
      <c r="P1578" t="str" cm="1">
        <f t="array" ref="P1578">_xlfn.LET(_xlpm.s,_xlfn.SEQUENCE(25,1,0,1),_xlpm.off,CEILING(_xlpm.s/2,1)*IF(ISEVEN(_xlpm.s),1,-1),_xlpm.k,_xlfn.VSTACK($O1578,VALUE($F1578)&amp;($H1578+_xlpm.off)),_xlpm.r,_xlfn.XLOOKUP(_xlpm.k,Table1[Column1],Table1[Column1],""),_xlpm.h,_xlfn._xlws.FILTER(_xlpm.r,_xlpm.r&lt;&gt;"",""),IFERROR(INDEX(_xlpm.h,1),""))</f>
        <v/>
      </c>
    </row>
    <row r="1579" spans="1:16" x14ac:dyDescent="0.2">
      <c r="A1579" s="143"/>
      <c r="B1579" s="151">
        <v>510018</v>
      </c>
      <c r="C1579" s="151">
        <v>25790</v>
      </c>
      <c r="D1579" s="143" t="s">
        <v>18508</v>
      </c>
      <c r="E1579" s="144" t="s">
        <v>20980</v>
      </c>
      <c r="F1579" s="152">
        <v>57848</v>
      </c>
      <c r="G1579" s="143" t="s">
        <v>22153</v>
      </c>
      <c r="H1579" s="160">
        <v>1744713</v>
      </c>
      <c r="I1579" s="156">
        <v>46247</v>
      </c>
      <c r="J1579" s="163" t="s">
        <v>22525</v>
      </c>
      <c r="K1579" s="143"/>
      <c r="L1579" s="156">
        <v>46289</v>
      </c>
      <c r="M1579" s="143"/>
      <c r="N1579" s="156">
        <v>46289</v>
      </c>
      <c r="O1579" s="142" t="str">
        <f t="shared" si="26"/>
        <v>57848-1744713</v>
      </c>
      <c r="P1579" t="str" cm="1">
        <f t="array" ref="P1579">_xlfn.LET(_xlpm.s,_xlfn.SEQUENCE(25,1,0,1),_xlpm.off,CEILING(_xlpm.s/2,1)*IF(ISEVEN(_xlpm.s),1,-1),_xlpm.k,_xlfn.VSTACK($O1579,VALUE($F1579)&amp;($H1579+_xlpm.off)),_xlpm.r,_xlfn.XLOOKUP(_xlpm.k,Table1[Column1],Table1[Column1],""),_xlpm.h,_xlfn._xlws.FILTER(_xlpm.r,_xlpm.r&lt;&gt;"",""),IFERROR(INDEX(_xlpm.h,1),""))</f>
        <v/>
      </c>
    </row>
    <row r="1580" spans="1:16" x14ac:dyDescent="0.2">
      <c r="A1580" s="143"/>
      <c r="B1580" s="151">
        <v>510018</v>
      </c>
      <c r="C1580" s="151">
        <v>25790</v>
      </c>
      <c r="D1580" s="143" t="s">
        <v>18508</v>
      </c>
      <c r="E1580" s="144" t="s">
        <v>20980</v>
      </c>
      <c r="F1580" s="152">
        <v>57855</v>
      </c>
      <c r="G1580" s="143" t="s">
        <v>22154</v>
      </c>
      <c r="H1580" s="160">
        <v>769500</v>
      </c>
      <c r="I1580" s="156">
        <v>46253</v>
      </c>
      <c r="J1580" s="143"/>
      <c r="K1580" s="143"/>
      <c r="L1580" s="156">
        <v>46289</v>
      </c>
      <c r="M1580" s="143"/>
      <c r="N1580" s="156">
        <v>46289</v>
      </c>
      <c r="O1580" s="142" t="str">
        <f t="shared" si="26"/>
        <v>57855-769500</v>
      </c>
      <c r="P1580" t="str" cm="1">
        <f t="array" ref="P1580">_xlfn.LET(_xlpm.s,_xlfn.SEQUENCE(25,1,0,1),_xlpm.off,CEILING(_xlpm.s/2,1)*IF(ISEVEN(_xlpm.s),1,-1),_xlpm.k,_xlfn.VSTACK($O1580,VALUE($F1580)&amp;($H1580+_xlpm.off)),_xlpm.r,_xlfn.XLOOKUP(_xlpm.k,Table1[Column1],Table1[Column1],""),_xlpm.h,_xlfn._xlws.FILTER(_xlpm.r,_xlpm.r&lt;&gt;"",""),IFERROR(INDEX(_xlpm.h,1),""))</f>
        <v/>
      </c>
    </row>
    <row r="1581" spans="1:16" x14ac:dyDescent="0.2">
      <c r="A1581" s="143"/>
      <c r="B1581" s="151">
        <v>510019</v>
      </c>
      <c r="C1581" s="151">
        <v>25790</v>
      </c>
      <c r="D1581" s="143" t="s">
        <v>18508</v>
      </c>
      <c r="E1581" s="144" t="s">
        <v>20980</v>
      </c>
      <c r="F1581" s="152">
        <v>58492</v>
      </c>
      <c r="G1581" s="143" t="s">
        <v>22155</v>
      </c>
      <c r="H1581" s="160">
        <v>7924338</v>
      </c>
      <c r="I1581" s="156">
        <v>46254</v>
      </c>
      <c r="J1581" s="143"/>
      <c r="K1581" s="143"/>
      <c r="L1581" s="156">
        <v>46289</v>
      </c>
      <c r="M1581" s="143"/>
      <c r="N1581" s="156">
        <v>46289</v>
      </c>
      <c r="O1581" s="142" t="str">
        <f t="shared" si="26"/>
        <v>58492-7924338</v>
      </c>
      <c r="P1581" t="str" cm="1">
        <f t="array" ref="P1581">_xlfn.LET(_xlpm.s,_xlfn.SEQUENCE(25,1,0,1),_xlpm.off,CEILING(_xlpm.s/2,1)*IF(ISEVEN(_xlpm.s),1,-1),_xlpm.k,_xlfn.VSTACK($O1581,VALUE($F1581)&amp;($H1581+_xlpm.off)),_xlpm.r,_xlfn.XLOOKUP(_xlpm.k,Table1[Column1],Table1[Column1],""),_xlpm.h,_xlfn._xlws.FILTER(_xlpm.r,_xlpm.r&lt;&gt;"",""),IFERROR(INDEX(_xlpm.h,1),""))</f>
        <v/>
      </c>
    </row>
    <row r="1582" spans="1:16" x14ac:dyDescent="0.2">
      <c r="A1582" s="143"/>
      <c r="B1582" s="151">
        <v>510020</v>
      </c>
      <c r="C1582" s="151">
        <v>25790</v>
      </c>
      <c r="D1582" s="143" t="s">
        <v>18508</v>
      </c>
      <c r="E1582" s="144" t="s">
        <v>20980</v>
      </c>
      <c r="F1582" s="152">
        <v>55616</v>
      </c>
      <c r="G1582" s="143" t="s">
        <v>22156</v>
      </c>
      <c r="H1582" s="160">
        <v>4470849</v>
      </c>
      <c r="I1582" s="156">
        <v>46242</v>
      </c>
      <c r="J1582" s="163" t="s">
        <v>22525</v>
      </c>
      <c r="K1582" s="143"/>
      <c r="L1582" s="156">
        <v>46289</v>
      </c>
      <c r="M1582" s="143"/>
      <c r="N1582" s="156">
        <v>46289</v>
      </c>
      <c r="O1582" s="142" t="str">
        <f t="shared" si="26"/>
        <v>55616-4470849</v>
      </c>
      <c r="P1582" t="str" cm="1">
        <f t="array" ref="P1582">_xlfn.LET(_xlpm.s,_xlfn.SEQUENCE(25,1,0,1),_xlpm.off,CEILING(_xlpm.s/2,1)*IF(ISEVEN(_xlpm.s),1,-1),_xlpm.k,_xlfn.VSTACK($O1582,VALUE($F1582)&amp;($H1582+_xlpm.off)),_xlpm.r,_xlfn.XLOOKUP(_xlpm.k,Table1[Column1],Table1[Column1],""),_xlpm.h,_xlfn._xlws.FILTER(_xlpm.r,_xlpm.r&lt;&gt;"",""),IFERROR(INDEX(_xlpm.h,1),""))</f>
        <v/>
      </c>
    </row>
    <row r="1583" spans="1:16" x14ac:dyDescent="0.2">
      <c r="A1583" s="143"/>
      <c r="B1583" s="151">
        <v>510021</v>
      </c>
      <c r="C1583" s="151">
        <v>25790</v>
      </c>
      <c r="D1583" s="143" t="s">
        <v>18508</v>
      </c>
      <c r="E1583" s="144" t="s">
        <v>20980</v>
      </c>
      <c r="F1583" s="152">
        <v>56680</v>
      </c>
      <c r="G1583" s="143" t="s">
        <v>22157</v>
      </c>
      <c r="H1583" s="160">
        <v>783000</v>
      </c>
      <c r="I1583" s="156">
        <v>46249</v>
      </c>
      <c r="J1583" s="143"/>
      <c r="K1583" s="143"/>
      <c r="L1583" s="156">
        <v>46289</v>
      </c>
      <c r="M1583" s="143"/>
      <c r="N1583" s="156">
        <v>46289</v>
      </c>
      <c r="O1583" s="142" t="str">
        <f t="shared" si="26"/>
        <v>56680-783000</v>
      </c>
      <c r="P1583" t="str" cm="1">
        <f t="array" ref="P1583">_xlfn.LET(_xlpm.s,_xlfn.SEQUENCE(25,1,0,1),_xlpm.off,CEILING(_xlpm.s/2,1)*IF(ISEVEN(_xlpm.s),1,-1),_xlpm.k,_xlfn.VSTACK($O1583,VALUE($F1583)&amp;($H1583+_xlpm.off)),_xlpm.r,_xlfn.XLOOKUP(_xlpm.k,Table1[Column1],Table1[Column1],""),_xlpm.h,_xlfn._xlws.FILTER(_xlpm.r,_xlpm.r&lt;&gt;"",""),IFERROR(INDEX(_xlpm.h,1),""))</f>
        <v/>
      </c>
    </row>
    <row r="1584" spans="1:16" x14ac:dyDescent="0.2">
      <c r="A1584" s="143"/>
      <c r="B1584" s="151">
        <v>510022</v>
      </c>
      <c r="C1584" s="151">
        <v>25790</v>
      </c>
      <c r="D1584" s="143" t="s">
        <v>18508</v>
      </c>
      <c r="E1584" s="144" t="s">
        <v>20980</v>
      </c>
      <c r="F1584" s="152">
        <v>55615</v>
      </c>
      <c r="G1584" s="143" t="s">
        <v>22158</v>
      </c>
      <c r="H1584" s="160">
        <v>2726136</v>
      </c>
      <c r="I1584" s="156">
        <v>46242</v>
      </c>
      <c r="J1584" s="143"/>
      <c r="K1584" s="143"/>
      <c r="L1584" s="156">
        <v>46289</v>
      </c>
      <c r="M1584" s="143"/>
      <c r="N1584" s="156">
        <v>46289</v>
      </c>
      <c r="O1584" s="142" t="str">
        <f t="shared" si="26"/>
        <v>55615-2726136</v>
      </c>
      <c r="P1584" t="str" cm="1">
        <f t="array" ref="P1584">_xlfn.LET(_xlpm.s,_xlfn.SEQUENCE(25,1,0,1),_xlpm.off,CEILING(_xlpm.s/2,1)*IF(ISEVEN(_xlpm.s),1,-1),_xlpm.k,_xlfn.VSTACK($O1584,VALUE($F1584)&amp;($H1584+_xlpm.off)),_xlpm.r,_xlfn.XLOOKUP(_xlpm.k,Table1[Column1],Table1[Column1],""),_xlpm.h,_xlfn._xlws.FILTER(_xlpm.r,_xlpm.r&lt;&gt;"",""),IFERROR(INDEX(_xlpm.h,1),""))</f>
        <v/>
      </c>
    </row>
    <row r="1585" spans="1:16" x14ac:dyDescent="0.2">
      <c r="A1585" s="143"/>
      <c r="B1585" s="151">
        <v>510022</v>
      </c>
      <c r="C1585" s="151">
        <v>25790</v>
      </c>
      <c r="D1585" s="143" t="s">
        <v>18508</v>
      </c>
      <c r="E1585" s="144" t="s">
        <v>20980</v>
      </c>
      <c r="F1585" s="152">
        <v>56673</v>
      </c>
      <c r="G1585" s="143" t="s">
        <v>22159</v>
      </c>
      <c r="H1585" s="160">
        <v>4470849</v>
      </c>
      <c r="I1585" s="156">
        <v>46246</v>
      </c>
      <c r="J1585" s="163" t="s">
        <v>22525</v>
      </c>
      <c r="K1585" s="143"/>
      <c r="L1585" s="156">
        <v>46289</v>
      </c>
      <c r="M1585" s="143"/>
      <c r="N1585" s="156">
        <v>46289</v>
      </c>
      <c r="O1585" s="142" t="str">
        <f t="shared" si="26"/>
        <v>56673-4470849</v>
      </c>
      <c r="P1585" t="str" cm="1">
        <f t="array" ref="P1585">_xlfn.LET(_xlpm.s,_xlfn.SEQUENCE(25,1,0,1),_xlpm.off,CEILING(_xlpm.s/2,1)*IF(ISEVEN(_xlpm.s),1,-1),_xlpm.k,_xlfn.VSTACK($O1585,VALUE($F1585)&amp;($H1585+_xlpm.off)),_xlpm.r,_xlfn.XLOOKUP(_xlpm.k,Table1[Column1],Table1[Column1],""),_xlpm.h,_xlfn._xlws.FILTER(_xlpm.r,_xlpm.r&lt;&gt;"",""),IFERROR(INDEX(_xlpm.h,1),""))</f>
        <v/>
      </c>
    </row>
    <row r="1586" spans="1:16" x14ac:dyDescent="0.2">
      <c r="A1586" s="143"/>
      <c r="B1586" s="151">
        <v>510022</v>
      </c>
      <c r="C1586" s="151">
        <v>25790</v>
      </c>
      <c r="D1586" s="143" t="s">
        <v>18508</v>
      </c>
      <c r="E1586" s="144" t="s">
        <v>20980</v>
      </c>
      <c r="F1586" s="152">
        <v>57851</v>
      </c>
      <c r="G1586" s="143" t="s">
        <v>22160</v>
      </c>
      <c r="H1586" s="160">
        <v>4470849</v>
      </c>
      <c r="I1586" s="156">
        <v>46253</v>
      </c>
      <c r="J1586" s="163" t="s">
        <v>22525</v>
      </c>
      <c r="K1586" s="143"/>
      <c r="L1586" s="156">
        <v>46289</v>
      </c>
      <c r="M1586" s="143"/>
      <c r="N1586" s="156">
        <v>46289</v>
      </c>
      <c r="O1586" s="142" t="str">
        <f t="shared" si="26"/>
        <v>57851-4470849</v>
      </c>
      <c r="P1586" t="str" cm="1">
        <f t="array" ref="P1586">_xlfn.LET(_xlpm.s,_xlfn.SEQUENCE(25,1,0,1),_xlpm.off,CEILING(_xlpm.s/2,1)*IF(ISEVEN(_xlpm.s),1,-1),_xlpm.k,_xlfn.VSTACK($O1586,VALUE($F1586)&amp;($H1586+_xlpm.off)),_xlpm.r,_xlfn.XLOOKUP(_xlpm.k,Table1[Column1],Table1[Column1],""),_xlpm.h,_xlfn._xlws.FILTER(_xlpm.r,_xlpm.r&lt;&gt;"",""),IFERROR(INDEX(_xlpm.h,1),""))</f>
        <v/>
      </c>
    </row>
    <row r="1587" spans="1:16" x14ac:dyDescent="0.2">
      <c r="A1587" s="143"/>
      <c r="B1587" s="151">
        <v>510024</v>
      </c>
      <c r="C1587" s="151">
        <v>25790</v>
      </c>
      <c r="D1587" s="143" t="s">
        <v>18508</v>
      </c>
      <c r="E1587" s="144" t="s">
        <v>20980</v>
      </c>
      <c r="F1587" s="152">
        <v>55197</v>
      </c>
      <c r="G1587" s="143" t="s">
        <v>22161</v>
      </c>
      <c r="H1587" s="160">
        <v>3633822</v>
      </c>
      <c r="I1587" s="156">
        <v>46241</v>
      </c>
      <c r="J1587" s="143" t="s">
        <v>22519</v>
      </c>
      <c r="K1587" s="143"/>
      <c r="L1587" s="156">
        <v>46289</v>
      </c>
      <c r="M1587" s="143"/>
      <c r="N1587" s="156">
        <v>46289</v>
      </c>
      <c r="O1587" s="142" t="str">
        <f t="shared" si="26"/>
        <v>55197-3633822</v>
      </c>
      <c r="P1587" t="str" cm="1">
        <f t="array" ref="P1587">_xlfn.LET(_xlpm.s,_xlfn.SEQUENCE(25,1,0,1),_xlpm.off,CEILING(_xlpm.s/2,1)*IF(ISEVEN(_xlpm.s),1,-1),_xlpm.k,_xlfn.VSTACK($O1587,VALUE($F1587)&amp;($H1587+_xlpm.off)),_xlpm.r,_xlfn.XLOOKUP(_xlpm.k,Table1[Column1],Table1[Column1],""),_xlpm.h,_xlfn._xlws.FILTER(_xlpm.r,_xlpm.r&lt;&gt;"",""),IFERROR(INDEX(_xlpm.h,1),""))</f>
        <v/>
      </c>
    </row>
    <row r="1588" spans="1:16" x14ac:dyDescent="0.2">
      <c r="A1588" s="143"/>
      <c r="B1588" s="151">
        <v>510024</v>
      </c>
      <c r="C1588" s="151">
        <v>25790</v>
      </c>
      <c r="D1588" s="143" t="s">
        <v>18508</v>
      </c>
      <c r="E1588" s="144" t="s">
        <v>20980</v>
      </c>
      <c r="F1588" s="152">
        <v>55614</v>
      </c>
      <c r="G1588" s="143" t="s">
        <v>22162</v>
      </c>
      <c r="H1588" s="160">
        <v>4972941</v>
      </c>
      <c r="I1588" s="156">
        <v>46244</v>
      </c>
      <c r="J1588" s="143" t="s">
        <v>22526</v>
      </c>
      <c r="K1588" s="143"/>
      <c r="L1588" s="156">
        <v>46289</v>
      </c>
      <c r="M1588" s="143"/>
      <c r="N1588" s="156">
        <v>46289</v>
      </c>
      <c r="O1588" s="142" t="str">
        <f t="shared" si="26"/>
        <v>55614-4972941</v>
      </c>
      <c r="P1588" t="str" cm="1">
        <f t="array" ref="P1588">_xlfn.LET(_xlpm.s,_xlfn.SEQUENCE(25,1,0,1),_xlpm.off,CEILING(_xlpm.s/2,1)*IF(ISEVEN(_xlpm.s),1,-1),_xlpm.k,_xlfn.VSTACK($O1588,VALUE($F1588)&amp;($H1588+_xlpm.off)),_xlpm.r,_xlfn.XLOOKUP(_xlpm.k,Table1[Column1],Table1[Column1],""),_xlpm.h,_xlfn._xlws.FILTER(_xlpm.r,_xlpm.r&lt;&gt;"",""),IFERROR(INDEX(_xlpm.h,1),""))</f>
        <v/>
      </c>
    </row>
    <row r="1589" spans="1:16" x14ac:dyDescent="0.2">
      <c r="A1589" s="143"/>
      <c r="B1589" s="151">
        <v>510025</v>
      </c>
      <c r="C1589" s="151">
        <v>25790</v>
      </c>
      <c r="D1589" s="143" t="s">
        <v>18508</v>
      </c>
      <c r="E1589" s="144" t="s">
        <v>20980</v>
      </c>
      <c r="F1589" s="152">
        <v>56679</v>
      </c>
      <c r="G1589" s="143" t="s">
        <v>22163</v>
      </c>
      <c r="H1589" s="160">
        <v>11500718</v>
      </c>
      <c r="I1589" s="156">
        <v>46249</v>
      </c>
      <c r="J1589" s="143" t="s">
        <v>22519</v>
      </c>
      <c r="K1589" s="143"/>
      <c r="L1589" s="156">
        <v>46289</v>
      </c>
      <c r="M1589" s="143"/>
      <c r="N1589" s="156">
        <v>46289</v>
      </c>
      <c r="O1589" s="142" t="str">
        <f t="shared" si="26"/>
        <v>56679-11500718</v>
      </c>
      <c r="P1589" t="str" cm="1">
        <f t="array" ref="P1589">_xlfn.LET(_xlpm.s,_xlfn.SEQUENCE(25,1,0,1),_xlpm.off,CEILING(_xlpm.s/2,1)*IF(ISEVEN(_xlpm.s),1,-1),_xlpm.k,_xlfn.VSTACK($O1589,VALUE($F1589)&amp;($H1589+_xlpm.off)),_xlpm.r,_xlfn.XLOOKUP(_xlpm.k,Table1[Column1],Table1[Column1],""),_xlpm.h,_xlfn._xlws.FILTER(_xlpm.r,_xlpm.r&lt;&gt;"",""),IFERROR(INDEX(_xlpm.h,1),""))</f>
        <v/>
      </c>
    </row>
    <row r="1590" spans="1:16" x14ac:dyDescent="0.2">
      <c r="A1590" s="143"/>
      <c r="B1590" s="151">
        <v>510025</v>
      </c>
      <c r="C1590" s="151">
        <v>25790</v>
      </c>
      <c r="D1590" s="143" t="s">
        <v>18508</v>
      </c>
      <c r="E1590" s="144" t="s">
        <v>20980</v>
      </c>
      <c r="F1590" s="152">
        <v>55613</v>
      </c>
      <c r="G1590" s="143" t="s">
        <v>22164</v>
      </c>
      <c r="H1590" s="160">
        <v>4265136</v>
      </c>
      <c r="I1590" s="156">
        <v>46242</v>
      </c>
      <c r="J1590" s="143"/>
      <c r="K1590" s="143"/>
      <c r="L1590" s="156">
        <v>46289</v>
      </c>
      <c r="M1590" s="143"/>
      <c r="N1590" s="156">
        <v>46289</v>
      </c>
      <c r="O1590" s="142" t="str">
        <f t="shared" si="26"/>
        <v>55613-4265136</v>
      </c>
      <c r="P1590" t="str" cm="1">
        <f t="array" ref="P1590">_xlfn.LET(_xlpm.s,_xlfn.SEQUENCE(25,1,0,1),_xlpm.off,CEILING(_xlpm.s/2,1)*IF(ISEVEN(_xlpm.s),1,-1),_xlpm.k,_xlfn.VSTACK($O1590,VALUE($F1590)&amp;($H1590+_xlpm.off)),_xlpm.r,_xlfn.XLOOKUP(_xlpm.k,Table1[Column1],Table1[Column1],""),_xlpm.h,_xlfn._xlws.FILTER(_xlpm.r,_xlpm.r&lt;&gt;"",""),IFERROR(INDEX(_xlpm.h,1),""))</f>
        <v/>
      </c>
    </row>
    <row r="1591" spans="1:16" x14ac:dyDescent="0.2">
      <c r="A1591" s="143"/>
      <c r="B1591" s="151">
        <v>510026</v>
      </c>
      <c r="C1591" s="151">
        <v>25790</v>
      </c>
      <c r="D1591" s="143" t="s">
        <v>18508</v>
      </c>
      <c r="E1591" s="144" t="s">
        <v>20980</v>
      </c>
      <c r="F1591" s="152">
        <v>56768</v>
      </c>
      <c r="G1591" s="143" t="s">
        <v>22165</v>
      </c>
      <c r="H1591" s="160">
        <v>5198405</v>
      </c>
      <c r="I1591" s="156">
        <v>46244</v>
      </c>
      <c r="J1591" s="143" t="s">
        <v>22520</v>
      </c>
      <c r="K1591" s="143"/>
      <c r="L1591" s="156">
        <v>46289</v>
      </c>
      <c r="M1591" s="143"/>
      <c r="N1591" s="156">
        <v>46289</v>
      </c>
      <c r="O1591" s="142" t="str">
        <f t="shared" si="26"/>
        <v>56768-5198405</v>
      </c>
      <c r="P1591" t="str" cm="1">
        <f t="array" ref="P1591">_xlfn.LET(_xlpm.s,_xlfn.SEQUENCE(25,1,0,1),_xlpm.off,CEILING(_xlpm.s/2,1)*IF(ISEVEN(_xlpm.s),1,-1),_xlpm.k,_xlfn.VSTACK($O1591,VALUE($F1591)&amp;($H1591+_xlpm.off)),_xlpm.r,_xlfn.XLOOKUP(_xlpm.k,Table1[Column1],Table1[Column1],""),_xlpm.h,_xlfn._xlws.FILTER(_xlpm.r,_xlpm.r&lt;&gt;"",""),IFERROR(INDEX(_xlpm.h,1),""))</f>
        <v/>
      </c>
    </row>
    <row r="1592" spans="1:16" x14ac:dyDescent="0.2">
      <c r="A1592" s="143"/>
      <c r="B1592" s="151">
        <v>510026</v>
      </c>
      <c r="C1592" s="151">
        <v>25790</v>
      </c>
      <c r="D1592" s="143" t="s">
        <v>18508</v>
      </c>
      <c r="E1592" s="144" t="s">
        <v>20980</v>
      </c>
      <c r="F1592" s="152">
        <v>56769</v>
      </c>
      <c r="G1592" s="143" t="s">
        <v>22166</v>
      </c>
      <c r="H1592" s="160">
        <v>378000</v>
      </c>
      <c r="I1592" s="156">
        <v>46244</v>
      </c>
      <c r="J1592" s="143"/>
      <c r="K1592" s="143"/>
      <c r="L1592" s="156">
        <v>46289</v>
      </c>
      <c r="M1592" s="143"/>
      <c r="N1592" s="156">
        <v>46289</v>
      </c>
      <c r="O1592" s="142" t="str">
        <f t="shared" si="26"/>
        <v>56769-378000</v>
      </c>
      <c r="P1592" t="str" cm="1">
        <f t="array" ref="P1592">_xlfn.LET(_xlpm.s,_xlfn.SEQUENCE(25,1,0,1),_xlpm.off,CEILING(_xlpm.s/2,1)*IF(ISEVEN(_xlpm.s),1,-1),_xlpm.k,_xlfn.VSTACK($O1592,VALUE($F1592)&amp;($H1592+_xlpm.off)),_xlpm.r,_xlfn.XLOOKUP(_xlpm.k,Table1[Column1],Table1[Column1],""),_xlpm.h,_xlfn._xlws.FILTER(_xlpm.r,_xlpm.r&lt;&gt;"",""),IFERROR(INDEX(_xlpm.h,1),""))</f>
        <v/>
      </c>
    </row>
    <row r="1593" spans="1:16" x14ac:dyDescent="0.2">
      <c r="A1593" s="143"/>
      <c r="B1593" s="151">
        <v>510027</v>
      </c>
      <c r="C1593" s="151">
        <v>25790</v>
      </c>
      <c r="D1593" s="143" t="s">
        <v>18508</v>
      </c>
      <c r="E1593" s="144" t="s">
        <v>20980</v>
      </c>
      <c r="F1593" s="152">
        <v>56677</v>
      </c>
      <c r="G1593" s="143" t="s">
        <v>22167</v>
      </c>
      <c r="H1593" s="160">
        <v>756000</v>
      </c>
      <c r="I1593" s="156">
        <v>46249</v>
      </c>
      <c r="J1593" s="143"/>
      <c r="K1593" s="143"/>
      <c r="L1593" s="156">
        <v>46289</v>
      </c>
      <c r="M1593" s="143"/>
      <c r="N1593" s="156">
        <v>46289</v>
      </c>
      <c r="O1593" s="142" t="str">
        <f t="shared" si="26"/>
        <v>56677-756000</v>
      </c>
      <c r="P1593" t="str" cm="1">
        <f t="array" ref="P1593">_xlfn.LET(_xlpm.s,_xlfn.SEQUENCE(25,1,0,1),_xlpm.off,CEILING(_xlpm.s/2,1)*IF(ISEVEN(_xlpm.s),1,-1),_xlpm.k,_xlfn.VSTACK($O1593,VALUE($F1593)&amp;($H1593+_xlpm.off)),_xlpm.r,_xlfn.XLOOKUP(_xlpm.k,Table1[Column1],Table1[Column1],""),_xlpm.h,_xlfn._xlws.FILTER(_xlpm.r,_xlpm.r&lt;&gt;"",""),IFERROR(INDEX(_xlpm.h,1),""))</f>
        <v/>
      </c>
    </row>
    <row r="1594" spans="1:16" x14ac:dyDescent="0.2">
      <c r="A1594" s="143"/>
      <c r="B1594" s="151">
        <v>510027</v>
      </c>
      <c r="C1594" s="151">
        <v>25790</v>
      </c>
      <c r="D1594" s="143" t="s">
        <v>18508</v>
      </c>
      <c r="E1594" s="144" t="s">
        <v>20980</v>
      </c>
      <c r="F1594" s="152">
        <v>55620</v>
      </c>
      <c r="G1594" s="143" t="s">
        <v>22168</v>
      </c>
      <c r="H1594" s="160">
        <v>1744713</v>
      </c>
      <c r="I1594" s="156">
        <v>46242</v>
      </c>
      <c r="J1594" s="163" t="s">
        <v>22525</v>
      </c>
      <c r="K1594" s="143"/>
      <c r="L1594" s="156">
        <v>46289</v>
      </c>
      <c r="M1594" s="143"/>
      <c r="N1594" s="156">
        <v>46289</v>
      </c>
      <c r="O1594" s="142" t="str">
        <f t="shared" si="26"/>
        <v>55620-1744713</v>
      </c>
      <c r="P1594" t="str" cm="1">
        <f t="array" ref="P1594">_xlfn.LET(_xlpm.s,_xlfn.SEQUENCE(25,1,0,1),_xlpm.off,CEILING(_xlpm.s/2,1)*IF(ISEVEN(_xlpm.s),1,-1),_xlpm.k,_xlfn.VSTACK($O1594,VALUE($F1594)&amp;($H1594+_xlpm.off)),_xlpm.r,_xlfn.XLOOKUP(_xlpm.k,Table1[Column1],Table1[Column1],""),_xlpm.h,_xlfn._xlws.FILTER(_xlpm.r,_xlpm.r&lt;&gt;"",""),IFERROR(INDEX(_xlpm.h,1),""))</f>
        <v/>
      </c>
    </row>
    <row r="1595" spans="1:16" x14ac:dyDescent="0.2">
      <c r="A1595" s="143"/>
      <c r="B1595" s="151">
        <v>510027</v>
      </c>
      <c r="C1595" s="151">
        <v>25790</v>
      </c>
      <c r="D1595" s="143" t="s">
        <v>18508</v>
      </c>
      <c r="E1595" s="144" t="s">
        <v>20980</v>
      </c>
      <c r="F1595" s="152">
        <v>56678</v>
      </c>
      <c r="G1595" s="143" t="s">
        <v>22169</v>
      </c>
      <c r="H1595" s="160">
        <v>1776600</v>
      </c>
      <c r="I1595" s="156">
        <v>46249</v>
      </c>
      <c r="J1595" s="143"/>
      <c r="K1595" s="143"/>
      <c r="L1595" s="156">
        <v>46289</v>
      </c>
      <c r="M1595" s="143"/>
      <c r="N1595" s="156">
        <v>46289</v>
      </c>
      <c r="O1595" s="142" t="str">
        <f t="shared" si="26"/>
        <v>56678-1776600</v>
      </c>
      <c r="P1595" t="str" cm="1">
        <f t="array" ref="P1595">_xlfn.LET(_xlpm.s,_xlfn.SEQUENCE(25,1,0,1),_xlpm.off,CEILING(_xlpm.s/2,1)*IF(ISEVEN(_xlpm.s),1,-1),_xlpm.k,_xlfn.VSTACK($O1595,VALUE($F1595)&amp;($H1595+_xlpm.off)),_xlpm.r,_xlfn.XLOOKUP(_xlpm.k,Table1[Column1],Table1[Column1],""),_xlpm.h,_xlfn._xlws.FILTER(_xlpm.r,_xlpm.r&lt;&gt;"",""),IFERROR(INDEX(_xlpm.h,1),""))</f>
        <v/>
      </c>
    </row>
    <row r="1596" spans="1:16" x14ac:dyDescent="0.2">
      <c r="A1596" s="143"/>
      <c r="B1596" s="151">
        <v>510029</v>
      </c>
      <c r="C1596" s="151">
        <v>25790</v>
      </c>
      <c r="D1596" s="143" t="s">
        <v>18508</v>
      </c>
      <c r="E1596" s="144" t="s">
        <v>22041</v>
      </c>
      <c r="F1596" s="152" t="s">
        <v>22175</v>
      </c>
      <c r="G1596" s="143" t="s">
        <v>22170</v>
      </c>
      <c r="H1596" s="160">
        <v>-1812550</v>
      </c>
      <c r="I1596" s="156">
        <v>46280</v>
      </c>
      <c r="J1596" s="163" t="s">
        <v>22533</v>
      </c>
      <c r="K1596" s="143"/>
      <c r="L1596" s="156">
        <v>46289</v>
      </c>
      <c r="M1596" s="143"/>
      <c r="N1596" s="156">
        <v>46289</v>
      </c>
      <c r="O1596" s="142" t="str">
        <f t="shared" si="26"/>
        <v>1081812550</v>
      </c>
      <c r="P1596" t="str" cm="1">
        <f t="array" ref="P1596">_xlfn.LET(_xlpm.s,_xlfn.SEQUENCE(25,1,0,1),_xlpm.off,CEILING(_xlpm.s/2,1)*IF(ISEVEN(_xlpm.s),1,-1),_xlpm.k,_xlfn.VSTACK($O1596,VALUE($F1596)&amp;($H1596+_xlpm.off)),_xlpm.r,_xlfn.XLOOKUP(_xlpm.k,Table1[Column1],Table1[Column1],""),_xlpm.h,_xlfn._xlws.FILTER(_xlpm.r,_xlpm.r&lt;&gt;"",""),IFERROR(INDEX(_xlpm.h,1),""))</f>
        <v>108-1812551</v>
      </c>
    </row>
    <row r="1597" spans="1:16" x14ac:dyDescent="0.2">
      <c r="A1597" s="143"/>
      <c r="B1597" s="151">
        <v>570010</v>
      </c>
      <c r="C1597" s="151">
        <v>25790</v>
      </c>
      <c r="D1597" s="143" t="s">
        <v>18508</v>
      </c>
      <c r="E1597" s="144" t="s">
        <v>20980</v>
      </c>
      <c r="F1597" s="152">
        <v>55622</v>
      </c>
      <c r="G1597" s="143" t="s">
        <v>22171</v>
      </c>
      <c r="H1597" s="160">
        <v>1736330</v>
      </c>
      <c r="I1597" s="156">
        <v>46242</v>
      </c>
      <c r="J1597" s="163" t="s">
        <v>22525</v>
      </c>
      <c r="K1597" s="143"/>
      <c r="L1597" s="156">
        <v>46289</v>
      </c>
      <c r="M1597" s="143"/>
      <c r="N1597" s="156">
        <v>46289</v>
      </c>
      <c r="O1597" s="142" t="str">
        <f t="shared" si="26"/>
        <v>55622-1736330</v>
      </c>
      <c r="P1597" t="str" cm="1">
        <f t="array" ref="P1597">_xlfn.LET(_xlpm.s,_xlfn.SEQUENCE(25,1,0,1),_xlpm.off,CEILING(_xlpm.s/2,1)*IF(ISEVEN(_xlpm.s),1,-1),_xlpm.k,_xlfn.VSTACK($O1597,VALUE($F1597)&amp;($H1597+_xlpm.off)),_xlpm.r,_xlfn.XLOOKUP(_xlpm.k,Table1[Column1],Table1[Column1],""),_xlpm.h,_xlfn._xlws.FILTER(_xlpm.r,_xlpm.r&lt;&gt;"",""),IFERROR(INDEX(_xlpm.h,1),""))</f>
        <v/>
      </c>
    </row>
    <row r="1598" spans="1:16" x14ac:dyDescent="0.2">
      <c r="A1598" s="143"/>
      <c r="B1598" s="151">
        <v>570010</v>
      </c>
      <c r="C1598" s="151">
        <v>25790</v>
      </c>
      <c r="D1598" s="143" t="s">
        <v>18508</v>
      </c>
      <c r="E1598" s="144" t="s">
        <v>20980</v>
      </c>
      <c r="F1598" s="152">
        <v>55621</v>
      </c>
      <c r="G1598" s="143" t="s">
        <v>22172</v>
      </c>
      <c r="H1598" s="160">
        <v>2980800</v>
      </c>
      <c r="I1598" s="156">
        <v>46242</v>
      </c>
      <c r="J1598" s="143"/>
      <c r="K1598" s="143"/>
      <c r="L1598" s="156">
        <v>46289</v>
      </c>
      <c r="M1598" s="143"/>
      <c r="N1598" s="156">
        <v>46289</v>
      </c>
      <c r="O1598" s="142" t="str">
        <f t="shared" si="26"/>
        <v>55621-2980800</v>
      </c>
      <c r="P1598" t="str" cm="1">
        <f t="array" ref="P1598">_xlfn.LET(_xlpm.s,_xlfn.SEQUENCE(25,1,0,1),_xlpm.off,CEILING(_xlpm.s/2,1)*IF(ISEVEN(_xlpm.s),1,-1),_xlpm.k,_xlfn.VSTACK($O1598,VALUE($F1598)&amp;($H1598+_xlpm.off)),_xlpm.r,_xlfn.XLOOKUP(_xlpm.k,Table1[Column1],Table1[Column1],""),_xlpm.h,_xlfn._xlws.FILTER(_xlpm.r,_xlpm.r&lt;&gt;"",""),IFERROR(INDEX(_xlpm.h,1),""))</f>
        <v/>
      </c>
    </row>
  </sheetData>
  <autoFilter ref="A2:WVS1549" xr:uid="{D6DB70E1-524A-4676-8E48-B9CE73C506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F41D5-73A2-4FC3-B6C3-4859D7BB2A42}">
  <sheetPr filterMode="1"/>
  <dimension ref="A1:Q6841"/>
  <sheetViews>
    <sheetView workbookViewId="0">
      <pane ySplit="2" topLeftCell="A2122" activePane="bottomLeft" state="frozen"/>
      <selection pane="bottomLeft" activeCell="S6308" sqref="S6308"/>
    </sheetView>
  </sheetViews>
  <sheetFormatPr defaultRowHeight="14.25" x14ac:dyDescent="0.2"/>
  <cols>
    <col min="2" max="2" width="93.875" customWidth="1"/>
    <col min="15" max="15" width="17.375" customWidth="1"/>
  </cols>
  <sheetData>
    <row r="1" spans="1:17" x14ac:dyDescent="0.2">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row>
    <row r="2" spans="1:17" ht="21" x14ac:dyDescent="0.2">
      <c r="A2" s="35" t="s">
        <v>8</v>
      </c>
      <c r="B2" s="35" t="s">
        <v>478</v>
      </c>
      <c r="C2" s="35" t="s">
        <v>479</v>
      </c>
      <c r="D2" s="35" t="s">
        <v>14</v>
      </c>
      <c r="E2" s="35" t="s">
        <v>480</v>
      </c>
      <c r="F2" s="35" t="s">
        <v>481</v>
      </c>
      <c r="G2" s="36" t="s">
        <v>2</v>
      </c>
      <c r="H2" s="37" t="s">
        <v>482</v>
      </c>
      <c r="I2" s="35" t="s">
        <v>483</v>
      </c>
      <c r="J2" s="35" t="s">
        <v>484</v>
      </c>
      <c r="K2" s="35" t="s">
        <v>485</v>
      </c>
      <c r="L2" s="35" t="s">
        <v>486</v>
      </c>
      <c r="M2" s="35" t="s">
        <v>487</v>
      </c>
      <c r="N2" s="35" t="s">
        <v>488</v>
      </c>
      <c r="O2" s="35" t="s">
        <v>489</v>
      </c>
      <c r="P2" s="35" t="s">
        <v>490</v>
      </c>
      <c r="Q2" s="35" t="s">
        <v>491</v>
      </c>
    </row>
    <row r="3" spans="1:17" hidden="1" x14ac:dyDescent="0.2">
      <c r="A3" s="30" t="s">
        <v>451</v>
      </c>
      <c r="B3" s="30" t="s">
        <v>452</v>
      </c>
      <c r="C3" s="30" t="s">
        <v>492</v>
      </c>
      <c r="D3" s="30"/>
      <c r="E3" s="30" t="s">
        <v>493</v>
      </c>
      <c r="F3" s="30" t="s">
        <v>494</v>
      </c>
      <c r="G3" s="38"/>
      <c r="H3" s="31">
        <v>0</v>
      </c>
      <c r="I3" s="30"/>
      <c r="J3" s="30"/>
      <c r="K3" s="30" t="s">
        <v>495</v>
      </c>
      <c r="L3" s="30" t="s">
        <v>496</v>
      </c>
      <c r="M3" s="30" t="s">
        <v>497</v>
      </c>
      <c r="N3" s="30" t="s">
        <v>498</v>
      </c>
      <c r="O3" s="30" t="s">
        <v>451</v>
      </c>
      <c r="P3" s="30" t="s">
        <v>452</v>
      </c>
      <c r="Q3" s="30" t="s">
        <v>499</v>
      </c>
    </row>
    <row r="4" spans="1:17" hidden="1" x14ac:dyDescent="0.2">
      <c r="A4" s="30" t="s">
        <v>500</v>
      </c>
      <c r="B4" s="30" t="s">
        <v>501</v>
      </c>
      <c r="C4" s="30" t="s">
        <v>502</v>
      </c>
      <c r="D4" s="30"/>
      <c r="E4" s="30" t="s">
        <v>503</v>
      </c>
      <c r="F4" s="30"/>
      <c r="G4" s="38"/>
      <c r="H4" s="31">
        <v>0</v>
      </c>
      <c r="I4" s="30" t="s">
        <v>504</v>
      </c>
      <c r="J4" s="30" t="s">
        <v>505</v>
      </c>
      <c r="K4" s="30" t="s">
        <v>495</v>
      </c>
      <c r="L4" s="30" t="s">
        <v>496</v>
      </c>
      <c r="M4" s="30" t="s">
        <v>506</v>
      </c>
      <c r="N4" s="30" t="s">
        <v>507</v>
      </c>
      <c r="O4" s="30" t="s">
        <v>451</v>
      </c>
      <c r="P4" s="30" t="s">
        <v>452</v>
      </c>
      <c r="Q4" s="30" t="s">
        <v>499</v>
      </c>
    </row>
    <row r="5" spans="1:17" hidden="1" x14ac:dyDescent="0.2">
      <c r="A5" s="30" t="s">
        <v>508</v>
      </c>
      <c r="B5" s="30" t="s">
        <v>509</v>
      </c>
      <c r="C5" s="30" t="s">
        <v>510</v>
      </c>
      <c r="D5" s="30" t="s">
        <v>511</v>
      </c>
      <c r="E5" s="30" t="s">
        <v>503</v>
      </c>
      <c r="F5" s="30"/>
      <c r="G5" s="38"/>
      <c r="H5" s="31">
        <v>0</v>
      </c>
      <c r="I5" s="30" t="s">
        <v>512</v>
      </c>
      <c r="J5" s="30" t="s">
        <v>513</v>
      </c>
      <c r="K5" s="30" t="s">
        <v>495</v>
      </c>
      <c r="L5" s="30" t="s">
        <v>496</v>
      </c>
      <c r="M5" s="30" t="s">
        <v>514</v>
      </c>
      <c r="N5" s="30" t="s">
        <v>515</v>
      </c>
      <c r="O5" s="30" t="s">
        <v>451</v>
      </c>
      <c r="P5" s="30" t="s">
        <v>452</v>
      </c>
      <c r="Q5" s="30" t="s">
        <v>499</v>
      </c>
    </row>
    <row r="6" spans="1:17" hidden="1" x14ac:dyDescent="0.2">
      <c r="A6" s="30" t="s">
        <v>516</v>
      </c>
      <c r="B6" s="30" t="s">
        <v>517</v>
      </c>
      <c r="C6" s="30" t="s">
        <v>518</v>
      </c>
      <c r="D6" s="30" t="s">
        <v>519</v>
      </c>
      <c r="E6" s="30" t="s">
        <v>503</v>
      </c>
      <c r="F6" s="30" t="s">
        <v>519</v>
      </c>
      <c r="G6" s="38"/>
      <c r="H6" s="31">
        <v>0</v>
      </c>
      <c r="I6" s="30" t="s">
        <v>504</v>
      </c>
      <c r="J6" s="30" t="s">
        <v>505</v>
      </c>
      <c r="K6" s="30" t="s">
        <v>495</v>
      </c>
      <c r="L6" s="30" t="s">
        <v>496</v>
      </c>
      <c r="M6" s="30" t="s">
        <v>506</v>
      </c>
      <c r="N6" s="30" t="s">
        <v>520</v>
      </c>
      <c r="O6" s="30" t="s">
        <v>451</v>
      </c>
      <c r="P6" s="30" t="s">
        <v>452</v>
      </c>
      <c r="Q6" s="30" t="s">
        <v>499</v>
      </c>
    </row>
    <row r="7" spans="1:17" hidden="1" x14ac:dyDescent="0.2">
      <c r="A7" s="30" t="s">
        <v>521</v>
      </c>
      <c r="B7" s="30" t="s">
        <v>522</v>
      </c>
      <c r="C7" s="30" t="s">
        <v>523</v>
      </c>
      <c r="D7" s="30"/>
      <c r="E7" s="30" t="s">
        <v>524</v>
      </c>
      <c r="F7" s="30" t="s">
        <v>525</v>
      </c>
      <c r="G7" s="38">
        <v>60</v>
      </c>
      <c r="H7" s="31">
        <v>0</v>
      </c>
      <c r="I7" s="30"/>
      <c r="J7" s="30"/>
      <c r="K7" s="30" t="s">
        <v>495</v>
      </c>
      <c r="L7" s="30" t="s">
        <v>496</v>
      </c>
      <c r="M7" s="30" t="s">
        <v>526</v>
      </c>
      <c r="N7" s="30"/>
      <c r="O7" s="30" t="s">
        <v>527</v>
      </c>
      <c r="P7" s="30" t="s">
        <v>522</v>
      </c>
      <c r="Q7" s="30" t="s">
        <v>499</v>
      </c>
    </row>
    <row r="8" spans="1:17" hidden="1" x14ac:dyDescent="0.2">
      <c r="A8" s="30" t="s">
        <v>528</v>
      </c>
      <c r="B8" s="30" t="s">
        <v>529</v>
      </c>
      <c r="C8" s="30" t="s">
        <v>530</v>
      </c>
      <c r="D8" s="30" t="s">
        <v>74</v>
      </c>
      <c r="E8" s="30" t="s">
        <v>531</v>
      </c>
      <c r="F8" s="30" t="s">
        <v>74</v>
      </c>
      <c r="G8" s="38">
        <v>60</v>
      </c>
      <c r="H8" s="31">
        <v>0</v>
      </c>
      <c r="I8" s="30" t="s">
        <v>512</v>
      </c>
      <c r="J8" s="30" t="s">
        <v>513</v>
      </c>
      <c r="K8" s="30" t="s">
        <v>495</v>
      </c>
      <c r="L8" s="30" t="s">
        <v>496</v>
      </c>
      <c r="M8" s="30" t="s">
        <v>514</v>
      </c>
      <c r="N8" s="30"/>
      <c r="O8" s="30" t="s">
        <v>527</v>
      </c>
      <c r="P8" s="30" t="s">
        <v>522</v>
      </c>
      <c r="Q8" s="30" t="s">
        <v>499</v>
      </c>
    </row>
    <row r="9" spans="1:17" hidden="1" x14ac:dyDescent="0.2">
      <c r="A9" s="30" t="s">
        <v>532</v>
      </c>
      <c r="B9" s="30" t="s">
        <v>533</v>
      </c>
      <c r="C9" s="30" t="s">
        <v>534</v>
      </c>
      <c r="D9" s="30" t="s">
        <v>74</v>
      </c>
      <c r="E9" s="30" t="s">
        <v>531</v>
      </c>
      <c r="F9" s="30" t="s">
        <v>74</v>
      </c>
      <c r="G9" s="38">
        <v>60</v>
      </c>
      <c r="H9" s="31">
        <v>0</v>
      </c>
      <c r="I9" s="30" t="s">
        <v>504</v>
      </c>
      <c r="J9" s="30" t="s">
        <v>505</v>
      </c>
      <c r="K9" s="30" t="s">
        <v>495</v>
      </c>
      <c r="L9" s="30" t="s">
        <v>496</v>
      </c>
      <c r="M9" s="30" t="s">
        <v>506</v>
      </c>
      <c r="N9" s="30" t="s">
        <v>535</v>
      </c>
      <c r="O9" s="30" t="s">
        <v>527</v>
      </c>
      <c r="P9" s="30" t="s">
        <v>522</v>
      </c>
      <c r="Q9" s="30" t="s">
        <v>499</v>
      </c>
    </row>
    <row r="10" spans="1:17" hidden="1" x14ac:dyDescent="0.2">
      <c r="A10" s="30" t="s">
        <v>536</v>
      </c>
      <c r="B10" s="30" t="s">
        <v>537</v>
      </c>
      <c r="C10" s="30" t="s">
        <v>538</v>
      </c>
      <c r="D10" s="30" t="s">
        <v>74</v>
      </c>
      <c r="E10" s="30" t="s">
        <v>531</v>
      </c>
      <c r="F10" s="30" t="s">
        <v>74</v>
      </c>
      <c r="G10" s="38">
        <v>60</v>
      </c>
      <c r="H10" s="31">
        <v>0</v>
      </c>
      <c r="I10" s="30" t="s">
        <v>504</v>
      </c>
      <c r="J10" s="30" t="s">
        <v>505</v>
      </c>
      <c r="K10" s="30" t="s">
        <v>495</v>
      </c>
      <c r="L10" s="30" t="s">
        <v>496</v>
      </c>
      <c r="M10" s="30" t="s">
        <v>506</v>
      </c>
      <c r="N10" s="30" t="s">
        <v>539</v>
      </c>
      <c r="O10" s="30" t="s">
        <v>527</v>
      </c>
      <c r="P10" s="30" t="s">
        <v>522</v>
      </c>
      <c r="Q10" s="30" t="s">
        <v>499</v>
      </c>
    </row>
    <row r="11" spans="1:17" hidden="1" x14ac:dyDescent="0.2">
      <c r="A11" s="30" t="s">
        <v>540</v>
      </c>
      <c r="B11" s="30" t="s">
        <v>541</v>
      </c>
      <c r="C11" s="30" t="s">
        <v>542</v>
      </c>
      <c r="D11" s="30" t="s">
        <v>74</v>
      </c>
      <c r="E11" s="30" t="s">
        <v>531</v>
      </c>
      <c r="F11" s="30" t="s">
        <v>74</v>
      </c>
      <c r="G11" s="38">
        <v>60</v>
      </c>
      <c r="H11" s="31">
        <v>0</v>
      </c>
      <c r="I11" s="30" t="s">
        <v>512</v>
      </c>
      <c r="J11" s="30" t="s">
        <v>513</v>
      </c>
      <c r="K11" s="30" t="s">
        <v>495</v>
      </c>
      <c r="L11" s="30" t="s">
        <v>496</v>
      </c>
      <c r="M11" s="30" t="s">
        <v>526</v>
      </c>
      <c r="N11" s="30"/>
      <c r="O11" s="30" t="s">
        <v>527</v>
      </c>
      <c r="P11" s="30" t="s">
        <v>522</v>
      </c>
      <c r="Q11" s="30" t="s">
        <v>499</v>
      </c>
    </row>
    <row r="12" spans="1:17" hidden="1" x14ac:dyDescent="0.2">
      <c r="A12" s="30" t="s">
        <v>543</v>
      </c>
      <c r="B12" s="30" t="s">
        <v>544</v>
      </c>
      <c r="C12" s="30" t="s">
        <v>545</v>
      </c>
      <c r="D12" s="30" t="s">
        <v>74</v>
      </c>
      <c r="E12" s="30" t="s">
        <v>531</v>
      </c>
      <c r="F12" s="30" t="s">
        <v>74</v>
      </c>
      <c r="G12" s="38">
        <v>60</v>
      </c>
      <c r="H12" s="31">
        <v>0</v>
      </c>
      <c r="I12" s="30" t="s">
        <v>546</v>
      </c>
      <c r="J12" s="30" t="s">
        <v>547</v>
      </c>
      <c r="K12" s="30" t="s">
        <v>495</v>
      </c>
      <c r="L12" s="30" t="s">
        <v>496</v>
      </c>
      <c r="M12" s="30" t="s">
        <v>548</v>
      </c>
      <c r="N12" s="30"/>
      <c r="O12" s="30" t="s">
        <v>527</v>
      </c>
      <c r="P12" s="30" t="s">
        <v>522</v>
      </c>
      <c r="Q12" s="30" t="s">
        <v>499</v>
      </c>
    </row>
    <row r="13" spans="1:17" hidden="1" x14ac:dyDescent="0.2">
      <c r="A13" s="30" t="s">
        <v>549</v>
      </c>
      <c r="B13" s="30" t="s">
        <v>550</v>
      </c>
      <c r="C13" s="30" t="s">
        <v>551</v>
      </c>
      <c r="D13" s="30" t="s">
        <v>74</v>
      </c>
      <c r="E13" s="30" t="s">
        <v>531</v>
      </c>
      <c r="F13" s="30" t="s">
        <v>74</v>
      </c>
      <c r="G13" s="38">
        <v>60</v>
      </c>
      <c r="H13" s="31">
        <v>0</v>
      </c>
      <c r="I13" s="30" t="s">
        <v>552</v>
      </c>
      <c r="J13" s="30" t="s">
        <v>553</v>
      </c>
      <c r="K13" s="30" t="s">
        <v>495</v>
      </c>
      <c r="L13" s="30" t="s">
        <v>496</v>
      </c>
      <c r="M13" s="30" t="s">
        <v>554</v>
      </c>
      <c r="N13" s="30"/>
      <c r="O13" s="30" t="s">
        <v>527</v>
      </c>
      <c r="P13" s="30" t="s">
        <v>522</v>
      </c>
      <c r="Q13" s="30" t="s">
        <v>499</v>
      </c>
    </row>
    <row r="14" spans="1:17" hidden="1" x14ac:dyDescent="0.2">
      <c r="A14" s="30" t="s">
        <v>555</v>
      </c>
      <c r="B14" s="30" t="s">
        <v>556</v>
      </c>
      <c r="C14" s="30" t="s">
        <v>557</v>
      </c>
      <c r="D14" s="30" t="s">
        <v>74</v>
      </c>
      <c r="E14" s="30" t="s">
        <v>531</v>
      </c>
      <c r="F14" s="30" t="s">
        <v>74</v>
      </c>
      <c r="G14" s="38">
        <v>60</v>
      </c>
      <c r="H14" s="31">
        <v>0</v>
      </c>
      <c r="I14" s="30" t="s">
        <v>504</v>
      </c>
      <c r="J14" s="30" t="s">
        <v>505</v>
      </c>
      <c r="K14" s="30" t="s">
        <v>495</v>
      </c>
      <c r="L14" s="30" t="s">
        <v>496</v>
      </c>
      <c r="M14" s="30" t="s">
        <v>558</v>
      </c>
      <c r="N14" s="30"/>
      <c r="O14" s="30" t="s">
        <v>527</v>
      </c>
      <c r="P14" s="30" t="s">
        <v>522</v>
      </c>
      <c r="Q14" s="30" t="s">
        <v>499</v>
      </c>
    </row>
    <row r="15" spans="1:17" hidden="1" x14ac:dyDescent="0.2">
      <c r="A15" s="30" t="s">
        <v>559</v>
      </c>
      <c r="B15" s="30" t="s">
        <v>560</v>
      </c>
      <c r="C15" s="30" t="s">
        <v>561</v>
      </c>
      <c r="D15" s="30" t="s">
        <v>74</v>
      </c>
      <c r="E15" s="30" t="s">
        <v>531</v>
      </c>
      <c r="F15" s="30" t="s">
        <v>74</v>
      </c>
      <c r="G15" s="38">
        <v>60</v>
      </c>
      <c r="H15" s="31">
        <v>0</v>
      </c>
      <c r="I15" s="30" t="s">
        <v>504</v>
      </c>
      <c r="J15" s="30" t="s">
        <v>505</v>
      </c>
      <c r="K15" s="30" t="s">
        <v>495</v>
      </c>
      <c r="L15" s="30" t="s">
        <v>496</v>
      </c>
      <c r="M15" s="30" t="s">
        <v>558</v>
      </c>
      <c r="N15" s="30"/>
      <c r="O15" s="30" t="s">
        <v>527</v>
      </c>
      <c r="P15" s="30" t="s">
        <v>522</v>
      </c>
      <c r="Q15" s="30" t="s">
        <v>499</v>
      </c>
    </row>
    <row r="16" spans="1:17" hidden="1" x14ac:dyDescent="0.2">
      <c r="A16" s="30" t="s">
        <v>562</v>
      </c>
      <c r="B16" s="30" t="s">
        <v>563</v>
      </c>
      <c r="C16" s="30" t="s">
        <v>564</v>
      </c>
      <c r="D16" s="30" t="s">
        <v>74</v>
      </c>
      <c r="E16" s="30" t="s">
        <v>531</v>
      </c>
      <c r="F16" s="30" t="s">
        <v>74</v>
      </c>
      <c r="G16" s="38">
        <v>60</v>
      </c>
      <c r="H16" s="31">
        <v>0</v>
      </c>
      <c r="I16" s="30" t="s">
        <v>504</v>
      </c>
      <c r="J16" s="30" t="s">
        <v>505</v>
      </c>
      <c r="K16" s="30" t="s">
        <v>495</v>
      </c>
      <c r="L16" s="30" t="s">
        <v>496</v>
      </c>
      <c r="M16" s="30" t="s">
        <v>558</v>
      </c>
      <c r="N16" s="30"/>
      <c r="O16" s="30" t="s">
        <v>527</v>
      </c>
      <c r="P16" s="30" t="s">
        <v>522</v>
      </c>
      <c r="Q16" s="30" t="s">
        <v>499</v>
      </c>
    </row>
    <row r="17" spans="1:17" hidden="1" x14ac:dyDescent="0.2">
      <c r="A17" s="30" t="s">
        <v>565</v>
      </c>
      <c r="B17" s="30" t="s">
        <v>566</v>
      </c>
      <c r="C17" s="30" t="s">
        <v>567</v>
      </c>
      <c r="D17" s="30"/>
      <c r="E17" s="30" t="s">
        <v>568</v>
      </c>
      <c r="F17" s="30" t="s">
        <v>569</v>
      </c>
      <c r="G17" s="38">
        <v>60</v>
      </c>
      <c r="H17" s="31">
        <v>0</v>
      </c>
      <c r="I17" s="30" t="s">
        <v>570</v>
      </c>
      <c r="J17" s="30" t="s">
        <v>571</v>
      </c>
      <c r="K17" s="30" t="s">
        <v>495</v>
      </c>
      <c r="L17" s="30" t="s">
        <v>572</v>
      </c>
      <c r="M17" s="30" t="s">
        <v>573</v>
      </c>
      <c r="N17" s="30"/>
      <c r="O17" s="30" t="s">
        <v>527</v>
      </c>
      <c r="P17" s="30" t="s">
        <v>522</v>
      </c>
      <c r="Q17" s="30" t="s">
        <v>499</v>
      </c>
    </row>
    <row r="18" spans="1:17" hidden="1" x14ac:dyDescent="0.2">
      <c r="A18" s="30" t="s">
        <v>574</v>
      </c>
      <c r="B18" s="30" t="s">
        <v>575</v>
      </c>
      <c r="C18" s="30" t="s">
        <v>576</v>
      </c>
      <c r="D18" s="30" t="s">
        <v>74</v>
      </c>
      <c r="E18" s="30" t="s">
        <v>531</v>
      </c>
      <c r="F18" s="30" t="s">
        <v>74</v>
      </c>
      <c r="G18" s="38">
        <v>60</v>
      </c>
      <c r="H18" s="31">
        <v>0</v>
      </c>
      <c r="I18" s="30" t="s">
        <v>504</v>
      </c>
      <c r="J18" s="30" t="s">
        <v>505</v>
      </c>
      <c r="K18" s="30" t="s">
        <v>495</v>
      </c>
      <c r="L18" s="30" t="s">
        <v>496</v>
      </c>
      <c r="M18" s="30" t="s">
        <v>558</v>
      </c>
      <c r="N18" s="30"/>
      <c r="O18" s="30" t="s">
        <v>527</v>
      </c>
      <c r="P18" s="30" t="s">
        <v>522</v>
      </c>
      <c r="Q18" s="30" t="s">
        <v>499</v>
      </c>
    </row>
    <row r="19" spans="1:17" hidden="1" x14ac:dyDescent="0.2">
      <c r="A19" s="30" t="s">
        <v>577</v>
      </c>
      <c r="B19" s="30" t="s">
        <v>578</v>
      </c>
      <c r="C19" s="30" t="s">
        <v>579</v>
      </c>
      <c r="D19" s="30" t="s">
        <v>74</v>
      </c>
      <c r="E19" s="30" t="s">
        <v>531</v>
      </c>
      <c r="F19" s="30" t="s">
        <v>74</v>
      </c>
      <c r="G19" s="38">
        <v>60</v>
      </c>
      <c r="H19" s="31">
        <v>0</v>
      </c>
      <c r="I19" s="30" t="s">
        <v>504</v>
      </c>
      <c r="J19" s="30" t="s">
        <v>505</v>
      </c>
      <c r="K19" s="30" t="s">
        <v>495</v>
      </c>
      <c r="L19" s="30" t="s">
        <v>496</v>
      </c>
      <c r="M19" s="30" t="s">
        <v>558</v>
      </c>
      <c r="N19" s="30"/>
      <c r="O19" s="30" t="s">
        <v>527</v>
      </c>
      <c r="P19" s="30" t="s">
        <v>522</v>
      </c>
      <c r="Q19" s="30" t="s">
        <v>499</v>
      </c>
    </row>
    <row r="20" spans="1:17" hidden="1" x14ac:dyDescent="0.2">
      <c r="A20" s="30" t="s">
        <v>580</v>
      </c>
      <c r="B20" s="30" t="s">
        <v>581</v>
      </c>
      <c r="C20" s="30" t="s">
        <v>582</v>
      </c>
      <c r="D20" s="30" t="s">
        <v>74</v>
      </c>
      <c r="E20" s="30" t="s">
        <v>531</v>
      </c>
      <c r="F20" s="30" t="s">
        <v>74</v>
      </c>
      <c r="G20" s="38">
        <v>60</v>
      </c>
      <c r="H20" s="31">
        <v>0</v>
      </c>
      <c r="I20" s="30" t="s">
        <v>504</v>
      </c>
      <c r="J20" s="30" t="s">
        <v>505</v>
      </c>
      <c r="K20" s="30" t="s">
        <v>495</v>
      </c>
      <c r="L20" s="30" t="s">
        <v>496</v>
      </c>
      <c r="M20" s="30" t="s">
        <v>558</v>
      </c>
      <c r="N20" s="30"/>
      <c r="O20" s="30" t="s">
        <v>527</v>
      </c>
      <c r="P20" s="30" t="s">
        <v>522</v>
      </c>
      <c r="Q20" s="30" t="s">
        <v>499</v>
      </c>
    </row>
    <row r="21" spans="1:17" hidden="1" x14ac:dyDescent="0.2">
      <c r="A21" s="30" t="s">
        <v>583</v>
      </c>
      <c r="B21" s="30" t="s">
        <v>584</v>
      </c>
      <c r="C21" s="30" t="s">
        <v>585</v>
      </c>
      <c r="D21" s="30" t="s">
        <v>74</v>
      </c>
      <c r="E21" s="30" t="s">
        <v>531</v>
      </c>
      <c r="F21" s="30" t="s">
        <v>74</v>
      </c>
      <c r="G21" s="38">
        <v>60</v>
      </c>
      <c r="H21" s="31">
        <v>0</v>
      </c>
      <c r="I21" s="30" t="s">
        <v>586</v>
      </c>
      <c r="J21" s="30" t="s">
        <v>587</v>
      </c>
      <c r="K21" s="30" t="s">
        <v>495</v>
      </c>
      <c r="L21" s="30" t="s">
        <v>496</v>
      </c>
      <c r="M21" s="30" t="s">
        <v>588</v>
      </c>
      <c r="N21" s="30"/>
      <c r="O21" s="30" t="s">
        <v>527</v>
      </c>
      <c r="P21" s="30" t="s">
        <v>522</v>
      </c>
      <c r="Q21" s="30" t="s">
        <v>499</v>
      </c>
    </row>
    <row r="22" spans="1:17" hidden="1" x14ac:dyDescent="0.2">
      <c r="A22" s="30" t="s">
        <v>589</v>
      </c>
      <c r="B22" s="30" t="s">
        <v>590</v>
      </c>
      <c r="C22" s="30" t="s">
        <v>591</v>
      </c>
      <c r="D22" s="30" t="s">
        <v>74</v>
      </c>
      <c r="E22" s="30" t="s">
        <v>531</v>
      </c>
      <c r="F22" s="30" t="s">
        <v>74</v>
      </c>
      <c r="G22" s="38">
        <v>60</v>
      </c>
      <c r="H22" s="31">
        <v>0</v>
      </c>
      <c r="I22" s="30" t="s">
        <v>504</v>
      </c>
      <c r="J22" s="30" t="s">
        <v>505</v>
      </c>
      <c r="K22" s="30" t="s">
        <v>495</v>
      </c>
      <c r="L22" s="30" t="s">
        <v>496</v>
      </c>
      <c r="M22" s="30" t="s">
        <v>592</v>
      </c>
      <c r="N22" s="30"/>
      <c r="O22" s="30" t="s">
        <v>527</v>
      </c>
      <c r="P22" s="30" t="s">
        <v>522</v>
      </c>
      <c r="Q22" s="30" t="s">
        <v>499</v>
      </c>
    </row>
    <row r="23" spans="1:17" hidden="1" x14ac:dyDescent="0.2">
      <c r="A23" s="30" t="s">
        <v>593</v>
      </c>
      <c r="B23" s="30" t="s">
        <v>594</v>
      </c>
      <c r="C23" s="30" t="s">
        <v>595</v>
      </c>
      <c r="D23" s="30" t="s">
        <v>74</v>
      </c>
      <c r="E23" s="30" t="s">
        <v>531</v>
      </c>
      <c r="F23" s="30" t="s">
        <v>74</v>
      </c>
      <c r="G23" s="38">
        <v>60</v>
      </c>
      <c r="H23" s="31">
        <v>0</v>
      </c>
      <c r="I23" s="30" t="s">
        <v>552</v>
      </c>
      <c r="J23" s="30" t="s">
        <v>553</v>
      </c>
      <c r="K23" s="30" t="s">
        <v>495</v>
      </c>
      <c r="L23" s="30" t="s">
        <v>496</v>
      </c>
      <c r="M23" s="30" t="s">
        <v>596</v>
      </c>
      <c r="N23" s="30"/>
      <c r="O23" s="30" t="s">
        <v>527</v>
      </c>
      <c r="P23" s="30" t="s">
        <v>522</v>
      </c>
      <c r="Q23" s="30" t="s">
        <v>499</v>
      </c>
    </row>
    <row r="24" spans="1:17" hidden="1" x14ac:dyDescent="0.2">
      <c r="A24" s="30" t="s">
        <v>597</v>
      </c>
      <c r="B24" s="30" t="s">
        <v>598</v>
      </c>
      <c r="C24" s="30" t="s">
        <v>599</v>
      </c>
      <c r="D24" s="30" t="s">
        <v>74</v>
      </c>
      <c r="E24" s="30" t="s">
        <v>531</v>
      </c>
      <c r="F24" s="30" t="s">
        <v>74</v>
      </c>
      <c r="G24" s="38">
        <v>60</v>
      </c>
      <c r="H24" s="31">
        <v>0</v>
      </c>
      <c r="I24" s="30" t="s">
        <v>600</v>
      </c>
      <c r="J24" s="30" t="s">
        <v>601</v>
      </c>
      <c r="K24" s="30" t="s">
        <v>495</v>
      </c>
      <c r="L24" s="30" t="s">
        <v>496</v>
      </c>
      <c r="M24" s="30" t="s">
        <v>602</v>
      </c>
      <c r="N24" s="30"/>
      <c r="O24" s="30" t="s">
        <v>527</v>
      </c>
      <c r="P24" s="30" t="s">
        <v>522</v>
      </c>
      <c r="Q24" s="30" t="s">
        <v>499</v>
      </c>
    </row>
    <row r="25" spans="1:17" hidden="1" x14ac:dyDescent="0.2">
      <c r="A25" s="30" t="s">
        <v>603</v>
      </c>
      <c r="B25" s="30" t="s">
        <v>604</v>
      </c>
      <c r="C25" s="30" t="s">
        <v>605</v>
      </c>
      <c r="D25" s="30" t="s">
        <v>74</v>
      </c>
      <c r="E25" s="30" t="s">
        <v>531</v>
      </c>
      <c r="F25" s="30" t="s">
        <v>74</v>
      </c>
      <c r="G25" s="38">
        <v>60</v>
      </c>
      <c r="H25" s="31">
        <v>0</v>
      </c>
      <c r="I25" s="30" t="s">
        <v>570</v>
      </c>
      <c r="J25" s="30" t="s">
        <v>571</v>
      </c>
      <c r="K25" s="30" t="s">
        <v>495</v>
      </c>
      <c r="L25" s="30" t="s">
        <v>572</v>
      </c>
      <c r="M25" s="30" t="s">
        <v>573</v>
      </c>
      <c r="N25" s="30"/>
      <c r="O25" s="30" t="s">
        <v>527</v>
      </c>
      <c r="P25" s="30" t="s">
        <v>522</v>
      </c>
      <c r="Q25" s="30" t="s">
        <v>499</v>
      </c>
    </row>
    <row r="26" spans="1:17" hidden="1" x14ac:dyDescent="0.2">
      <c r="A26" s="30" t="s">
        <v>606</v>
      </c>
      <c r="B26" s="30" t="s">
        <v>607</v>
      </c>
      <c r="C26" s="30" t="s">
        <v>608</v>
      </c>
      <c r="D26" s="30" t="s">
        <v>74</v>
      </c>
      <c r="E26" s="30" t="s">
        <v>609</v>
      </c>
      <c r="F26" s="30" t="s">
        <v>74</v>
      </c>
      <c r="G26" s="38">
        <v>60</v>
      </c>
      <c r="H26" s="31">
        <v>0</v>
      </c>
      <c r="I26" s="30" t="s">
        <v>610</v>
      </c>
      <c r="J26" s="30" t="s">
        <v>611</v>
      </c>
      <c r="K26" s="30" t="s">
        <v>495</v>
      </c>
      <c r="L26" s="30" t="s">
        <v>612</v>
      </c>
      <c r="M26" s="30" t="s">
        <v>613</v>
      </c>
      <c r="N26" s="30"/>
      <c r="O26" s="30" t="s">
        <v>527</v>
      </c>
      <c r="P26" s="30" t="s">
        <v>522</v>
      </c>
      <c r="Q26" s="30" t="s">
        <v>499</v>
      </c>
    </row>
    <row r="27" spans="1:17" hidden="1" x14ac:dyDescent="0.2">
      <c r="A27" s="30" t="s">
        <v>614</v>
      </c>
      <c r="B27" s="30" t="s">
        <v>615</v>
      </c>
      <c r="C27" s="30" t="s">
        <v>616</v>
      </c>
      <c r="D27" s="30"/>
      <c r="E27" s="30" t="s">
        <v>617</v>
      </c>
      <c r="F27" s="30" t="s">
        <v>618</v>
      </c>
      <c r="G27" s="38">
        <v>60</v>
      </c>
      <c r="H27" s="31">
        <v>0</v>
      </c>
      <c r="I27" s="30" t="s">
        <v>610</v>
      </c>
      <c r="J27" s="30" t="s">
        <v>611</v>
      </c>
      <c r="K27" s="30" t="s">
        <v>495</v>
      </c>
      <c r="L27" s="30" t="s">
        <v>612</v>
      </c>
      <c r="M27" s="30" t="s">
        <v>613</v>
      </c>
      <c r="N27" s="30"/>
      <c r="O27" s="30" t="s">
        <v>527</v>
      </c>
      <c r="P27" s="30" t="s">
        <v>522</v>
      </c>
      <c r="Q27" s="30" t="s">
        <v>499</v>
      </c>
    </row>
    <row r="28" spans="1:17" hidden="1" x14ac:dyDescent="0.2">
      <c r="A28" s="30" t="s">
        <v>619</v>
      </c>
      <c r="B28" s="30" t="s">
        <v>620</v>
      </c>
      <c r="C28" s="30" t="s">
        <v>621</v>
      </c>
      <c r="D28" s="30" t="s">
        <v>74</v>
      </c>
      <c r="E28" s="30" t="s">
        <v>609</v>
      </c>
      <c r="F28" s="30" t="s">
        <v>74</v>
      </c>
      <c r="G28" s="38">
        <v>60</v>
      </c>
      <c r="H28" s="31">
        <v>0</v>
      </c>
      <c r="I28" s="30" t="s">
        <v>622</v>
      </c>
      <c r="J28" s="30" t="s">
        <v>623</v>
      </c>
      <c r="K28" s="30" t="s">
        <v>495</v>
      </c>
      <c r="L28" s="30" t="s">
        <v>612</v>
      </c>
      <c r="M28" s="30" t="s">
        <v>624</v>
      </c>
      <c r="N28" s="30"/>
      <c r="O28" s="30" t="s">
        <v>527</v>
      </c>
      <c r="P28" s="30" t="s">
        <v>522</v>
      </c>
      <c r="Q28" s="30" t="s">
        <v>499</v>
      </c>
    </row>
    <row r="29" spans="1:17" hidden="1" x14ac:dyDescent="0.2">
      <c r="A29" s="30" t="s">
        <v>625</v>
      </c>
      <c r="B29" s="30" t="s">
        <v>626</v>
      </c>
      <c r="C29" s="30" t="s">
        <v>627</v>
      </c>
      <c r="D29" s="30" t="s">
        <v>74</v>
      </c>
      <c r="E29" s="30" t="s">
        <v>609</v>
      </c>
      <c r="F29" s="30" t="s">
        <v>74</v>
      </c>
      <c r="G29" s="38">
        <v>60</v>
      </c>
      <c r="H29" s="31">
        <v>0</v>
      </c>
      <c r="I29" s="30" t="s">
        <v>628</v>
      </c>
      <c r="J29" s="30" t="s">
        <v>629</v>
      </c>
      <c r="K29" s="30" t="s">
        <v>495</v>
      </c>
      <c r="L29" s="30" t="s">
        <v>630</v>
      </c>
      <c r="M29" s="30" t="s">
        <v>631</v>
      </c>
      <c r="N29" s="30"/>
      <c r="O29" s="30" t="s">
        <v>527</v>
      </c>
      <c r="P29" s="30" t="s">
        <v>522</v>
      </c>
      <c r="Q29" s="30" t="s">
        <v>499</v>
      </c>
    </row>
    <row r="30" spans="1:17" hidden="1" x14ac:dyDescent="0.2">
      <c r="A30" s="30" t="s">
        <v>632</v>
      </c>
      <c r="B30" s="30" t="s">
        <v>633</v>
      </c>
      <c r="C30" s="30" t="s">
        <v>634</v>
      </c>
      <c r="D30" s="30" t="s">
        <v>74</v>
      </c>
      <c r="E30" s="30" t="s">
        <v>635</v>
      </c>
      <c r="F30" s="30" t="s">
        <v>74</v>
      </c>
      <c r="G30" s="38">
        <v>60</v>
      </c>
      <c r="H30" s="31">
        <v>0</v>
      </c>
      <c r="I30" s="30" t="s">
        <v>504</v>
      </c>
      <c r="J30" s="30" t="s">
        <v>505</v>
      </c>
      <c r="K30" s="30" t="s">
        <v>495</v>
      </c>
      <c r="L30" s="30" t="s">
        <v>496</v>
      </c>
      <c r="M30" s="30" t="s">
        <v>558</v>
      </c>
      <c r="N30" s="30"/>
      <c r="O30" s="30" t="s">
        <v>527</v>
      </c>
      <c r="P30" s="30" t="s">
        <v>522</v>
      </c>
      <c r="Q30" s="30" t="s">
        <v>499</v>
      </c>
    </row>
    <row r="31" spans="1:17" hidden="1" x14ac:dyDescent="0.2">
      <c r="A31" s="30" t="s">
        <v>636</v>
      </c>
      <c r="B31" s="30" t="s">
        <v>637</v>
      </c>
      <c r="C31" s="30" t="s">
        <v>638</v>
      </c>
      <c r="D31" s="30" t="s">
        <v>74</v>
      </c>
      <c r="E31" s="30" t="s">
        <v>531</v>
      </c>
      <c r="F31" s="30" t="s">
        <v>74</v>
      </c>
      <c r="G31" s="38">
        <v>60</v>
      </c>
      <c r="H31" s="31">
        <v>0</v>
      </c>
      <c r="I31" s="30" t="s">
        <v>512</v>
      </c>
      <c r="J31" s="30" t="s">
        <v>513</v>
      </c>
      <c r="K31" s="30" t="s">
        <v>495</v>
      </c>
      <c r="L31" s="30" t="s">
        <v>496</v>
      </c>
      <c r="M31" s="30" t="s">
        <v>639</v>
      </c>
      <c r="N31" s="30"/>
      <c r="O31" s="30" t="s">
        <v>527</v>
      </c>
      <c r="P31" s="30" t="s">
        <v>640</v>
      </c>
      <c r="Q31" s="30" t="s">
        <v>499</v>
      </c>
    </row>
    <row r="32" spans="1:17" hidden="1" x14ac:dyDescent="0.2">
      <c r="A32" s="30" t="s">
        <v>641</v>
      </c>
      <c r="B32" s="30" t="s">
        <v>640</v>
      </c>
      <c r="C32" s="30" t="s">
        <v>642</v>
      </c>
      <c r="D32" s="30"/>
      <c r="E32" s="30" t="s">
        <v>568</v>
      </c>
      <c r="F32" s="30" t="s">
        <v>643</v>
      </c>
      <c r="G32" s="38">
        <v>60</v>
      </c>
      <c r="H32" s="31">
        <v>0</v>
      </c>
      <c r="I32" s="30" t="s">
        <v>570</v>
      </c>
      <c r="J32" s="30" t="s">
        <v>571</v>
      </c>
      <c r="K32" s="30" t="s">
        <v>495</v>
      </c>
      <c r="L32" s="30" t="s">
        <v>644</v>
      </c>
      <c r="M32" s="30" t="s">
        <v>573</v>
      </c>
      <c r="N32" s="30"/>
      <c r="O32" s="30" t="s">
        <v>527</v>
      </c>
      <c r="P32" s="30" t="s">
        <v>640</v>
      </c>
      <c r="Q32" s="30" t="s">
        <v>499</v>
      </c>
    </row>
    <row r="33" spans="1:17" hidden="1" x14ac:dyDescent="0.2">
      <c r="A33" s="30" t="s">
        <v>645</v>
      </c>
      <c r="B33" s="30" t="s">
        <v>646</v>
      </c>
      <c r="C33" s="30" t="s">
        <v>647</v>
      </c>
      <c r="D33" s="30"/>
      <c r="E33" s="30" t="s">
        <v>648</v>
      </c>
      <c r="F33" s="30" t="s">
        <v>649</v>
      </c>
      <c r="G33" s="38">
        <v>60</v>
      </c>
      <c r="H33" s="31">
        <v>0</v>
      </c>
      <c r="I33" s="30" t="s">
        <v>628</v>
      </c>
      <c r="J33" s="30" t="s">
        <v>629</v>
      </c>
      <c r="K33" s="30" t="s">
        <v>495</v>
      </c>
      <c r="L33" s="30" t="s">
        <v>630</v>
      </c>
      <c r="M33" s="30" t="s">
        <v>631</v>
      </c>
      <c r="N33" s="30"/>
      <c r="O33" s="30" t="s">
        <v>527</v>
      </c>
      <c r="P33" s="30" t="s">
        <v>640</v>
      </c>
      <c r="Q33" s="30" t="s">
        <v>499</v>
      </c>
    </row>
    <row r="34" spans="1:17" hidden="1" x14ac:dyDescent="0.2">
      <c r="A34" s="30" t="s">
        <v>650</v>
      </c>
      <c r="B34" s="30" t="s">
        <v>651</v>
      </c>
      <c r="C34" s="30" t="s">
        <v>652</v>
      </c>
      <c r="D34" s="30"/>
      <c r="E34" s="30" t="s">
        <v>568</v>
      </c>
      <c r="F34" s="30" t="s">
        <v>653</v>
      </c>
      <c r="G34" s="38">
        <v>60</v>
      </c>
      <c r="H34" s="31">
        <v>0</v>
      </c>
      <c r="I34" s="30" t="s">
        <v>600</v>
      </c>
      <c r="J34" s="30" t="s">
        <v>601</v>
      </c>
      <c r="K34" s="30" t="s">
        <v>495</v>
      </c>
      <c r="L34" s="30" t="s">
        <v>496</v>
      </c>
      <c r="M34" s="30" t="s">
        <v>654</v>
      </c>
      <c r="N34" s="30"/>
      <c r="O34" s="30" t="s">
        <v>527</v>
      </c>
      <c r="P34" s="30" t="s">
        <v>640</v>
      </c>
      <c r="Q34" s="30" t="s">
        <v>499</v>
      </c>
    </row>
    <row r="35" spans="1:17" hidden="1" x14ac:dyDescent="0.2">
      <c r="A35" s="30" t="s">
        <v>655</v>
      </c>
      <c r="B35" s="30" t="s">
        <v>651</v>
      </c>
      <c r="C35" s="30" t="s">
        <v>656</v>
      </c>
      <c r="D35" s="30"/>
      <c r="E35" s="30" t="s">
        <v>568</v>
      </c>
      <c r="F35" s="30" t="s">
        <v>657</v>
      </c>
      <c r="G35" s="38">
        <v>60</v>
      </c>
      <c r="H35" s="31">
        <v>0</v>
      </c>
      <c r="I35" s="30" t="s">
        <v>546</v>
      </c>
      <c r="J35" s="30" t="s">
        <v>547</v>
      </c>
      <c r="K35" s="30" t="s">
        <v>495</v>
      </c>
      <c r="L35" s="30" t="s">
        <v>496</v>
      </c>
      <c r="M35" s="30" t="s">
        <v>506</v>
      </c>
      <c r="N35" s="30" t="s">
        <v>539</v>
      </c>
      <c r="O35" s="30" t="s">
        <v>527</v>
      </c>
      <c r="P35" s="30" t="s">
        <v>640</v>
      </c>
      <c r="Q35" s="30" t="s">
        <v>499</v>
      </c>
    </row>
    <row r="36" spans="1:17" hidden="1" x14ac:dyDescent="0.2">
      <c r="A36" s="30" t="s">
        <v>658</v>
      </c>
      <c r="B36" s="30" t="s">
        <v>651</v>
      </c>
      <c r="C36" s="30" t="s">
        <v>659</v>
      </c>
      <c r="D36" s="30"/>
      <c r="E36" s="30" t="s">
        <v>568</v>
      </c>
      <c r="F36" s="30" t="s">
        <v>660</v>
      </c>
      <c r="G36" s="38">
        <v>60</v>
      </c>
      <c r="H36" s="31">
        <v>0</v>
      </c>
      <c r="I36" s="30" t="s">
        <v>600</v>
      </c>
      <c r="J36" s="30" t="s">
        <v>601</v>
      </c>
      <c r="K36" s="30" t="s">
        <v>495</v>
      </c>
      <c r="L36" s="30" t="s">
        <v>496</v>
      </c>
      <c r="M36" s="30" t="s">
        <v>554</v>
      </c>
      <c r="N36" s="30"/>
      <c r="O36" s="30" t="s">
        <v>527</v>
      </c>
      <c r="P36" s="30" t="s">
        <v>640</v>
      </c>
      <c r="Q36" s="30" t="s">
        <v>499</v>
      </c>
    </row>
    <row r="37" spans="1:17" hidden="1" x14ac:dyDescent="0.2">
      <c r="A37" s="30" t="s">
        <v>661</v>
      </c>
      <c r="B37" s="30" t="s">
        <v>662</v>
      </c>
      <c r="C37" s="30" t="s">
        <v>663</v>
      </c>
      <c r="D37" s="30"/>
      <c r="E37" s="30" t="s">
        <v>664</v>
      </c>
      <c r="F37" s="30" t="s">
        <v>665</v>
      </c>
      <c r="G37" s="38">
        <v>60</v>
      </c>
      <c r="H37" s="31">
        <v>0</v>
      </c>
      <c r="I37" s="30" t="s">
        <v>586</v>
      </c>
      <c r="J37" s="30" t="s">
        <v>587</v>
      </c>
      <c r="K37" s="30" t="s">
        <v>495</v>
      </c>
      <c r="L37" s="30" t="s">
        <v>496</v>
      </c>
      <c r="M37" s="30" t="s">
        <v>497</v>
      </c>
      <c r="N37" s="30" t="s">
        <v>666</v>
      </c>
      <c r="O37" s="30" t="s">
        <v>667</v>
      </c>
      <c r="P37" s="30" t="s">
        <v>662</v>
      </c>
      <c r="Q37" s="30" t="s">
        <v>499</v>
      </c>
    </row>
    <row r="38" spans="1:17" hidden="1" x14ac:dyDescent="0.2">
      <c r="A38" s="30" t="s">
        <v>668</v>
      </c>
      <c r="B38" s="30" t="s">
        <v>669</v>
      </c>
      <c r="C38" s="30" t="s">
        <v>670</v>
      </c>
      <c r="D38" s="30"/>
      <c r="E38" s="30" t="s">
        <v>664</v>
      </c>
      <c r="F38" s="30" t="s">
        <v>74</v>
      </c>
      <c r="G38" s="38">
        <v>60</v>
      </c>
      <c r="H38" s="31">
        <v>0</v>
      </c>
      <c r="I38" s="30" t="s">
        <v>570</v>
      </c>
      <c r="J38" s="30" t="s">
        <v>571</v>
      </c>
      <c r="K38" s="30" t="s">
        <v>495</v>
      </c>
      <c r="L38" s="30" t="s">
        <v>572</v>
      </c>
      <c r="M38" s="30" t="s">
        <v>573</v>
      </c>
      <c r="N38" s="30"/>
      <c r="O38" s="30" t="s">
        <v>667</v>
      </c>
      <c r="P38" s="30" t="s">
        <v>662</v>
      </c>
      <c r="Q38" s="30" t="s">
        <v>499</v>
      </c>
    </row>
    <row r="39" spans="1:17" hidden="1" x14ac:dyDescent="0.2">
      <c r="A39" s="30" t="s">
        <v>671</v>
      </c>
      <c r="B39" s="30" t="s">
        <v>672</v>
      </c>
      <c r="C39" s="30" t="s">
        <v>673</v>
      </c>
      <c r="D39" s="30"/>
      <c r="E39" s="30" t="s">
        <v>664</v>
      </c>
      <c r="F39" s="30" t="s">
        <v>74</v>
      </c>
      <c r="G39" s="38">
        <v>60</v>
      </c>
      <c r="H39" s="31">
        <v>0</v>
      </c>
      <c r="I39" s="30" t="s">
        <v>504</v>
      </c>
      <c r="J39" s="30" t="s">
        <v>505</v>
      </c>
      <c r="K39" s="30" t="s">
        <v>495</v>
      </c>
      <c r="L39" s="30" t="s">
        <v>496</v>
      </c>
      <c r="M39" s="30" t="s">
        <v>558</v>
      </c>
      <c r="N39" s="30"/>
      <c r="O39" s="30" t="s">
        <v>667</v>
      </c>
      <c r="P39" s="30" t="s">
        <v>662</v>
      </c>
      <c r="Q39" s="30" t="s">
        <v>499</v>
      </c>
    </row>
    <row r="40" spans="1:17" hidden="1" x14ac:dyDescent="0.2">
      <c r="A40" s="30" t="s">
        <v>674</v>
      </c>
      <c r="B40" s="30" t="s">
        <v>675</v>
      </c>
      <c r="C40" s="30" t="s">
        <v>676</v>
      </c>
      <c r="D40" s="30"/>
      <c r="E40" s="30" t="s">
        <v>635</v>
      </c>
      <c r="F40" s="30" t="s">
        <v>677</v>
      </c>
      <c r="G40" s="38">
        <v>60</v>
      </c>
      <c r="H40" s="31">
        <v>0</v>
      </c>
      <c r="I40" s="30" t="s">
        <v>570</v>
      </c>
      <c r="J40" s="30" t="s">
        <v>571</v>
      </c>
      <c r="K40" s="30" t="s">
        <v>495</v>
      </c>
      <c r="L40" s="30" t="s">
        <v>572</v>
      </c>
      <c r="M40" s="30" t="s">
        <v>573</v>
      </c>
      <c r="N40" s="30"/>
      <c r="O40" s="30" t="s">
        <v>667</v>
      </c>
      <c r="P40" s="30" t="s">
        <v>662</v>
      </c>
      <c r="Q40" s="30" t="s">
        <v>499</v>
      </c>
    </row>
    <row r="41" spans="1:17" hidden="1" x14ac:dyDescent="0.2">
      <c r="A41" s="30" t="s">
        <v>678</v>
      </c>
      <c r="B41" s="30" t="s">
        <v>679</v>
      </c>
      <c r="C41" s="30" t="s">
        <v>680</v>
      </c>
      <c r="D41" s="30"/>
      <c r="E41" s="30" t="s">
        <v>635</v>
      </c>
      <c r="F41" s="30" t="s">
        <v>681</v>
      </c>
      <c r="G41" s="38">
        <v>60</v>
      </c>
      <c r="H41" s="31">
        <v>0</v>
      </c>
      <c r="I41" s="30" t="s">
        <v>552</v>
      </c>
      <c r="J41" s="30" t="s">
        <v>553</v>
      </c>
      <c r="K41" s="30" t="s">
        <v>495</v>
      </c>
      <c r="L41" s="30" t="s">
        <v>496</v>
      </c>
      <c r="M41" s="30" t="s">
        <v>654</v>
      </c>
      <c r="N41" s="30" t="s">
        <v>682</v>
      </c>
      <c r="O41" s="30" t="s">
        <v>667</v>
      </c>
      <c r="P41" s="30" t="s">
        <v>662</v>
      </c>
      <c r="Q41" s="30" t="s">
        <v>499</v>
      </c>
    </row>
    <row r="42" spans="1:17" hidden="1" x14ac:dyDescent="0.2">
      <c r="A42" s="30" t="s">
        <v>683</v>
      </c>
      <c r="B42" s="30" t="s">
        <v>684</v>
      </c>
      <c r="C42" s="30" t="s">
        <v>685</v>
      </c>
      <c r="D42" s="30"/>
      <c r="E42" s="30" t="s">
        <v>686</v>
      </c>
      <c r="F42" s="30" t="s">
        <v>687</v>
      </c>
      <c r="G42" s="38">
        <v>60</v>
      </c>
      <c r="H42" s="31">
        <v>0</v>
      </c>
      <c r="I42" s="30" t="s">
        <v>610</v>
      </c>
      <c r="J42" s="30" t="s">
        <v>611</v>
      </c>
      <c r="K42" s="30" t="s">
        <v>495</v>
      </c>
      <c r="L42" s="30" t="s">
        <v>612</v>
      </c>
      <c r="M42" s="30" t="s">
        <v>688</v>
      </c>
      <c r="N42" s="30" t="s">
        <v>689</v>
      </c>
      <c r="O42" s="30" t="s">
        <v>667</v>
      </c>
      <c r="P42" s="30" t="s">
        <v>662</v>
      </c>
      <c r="Q42" s="30" t="s">
        <v>499</v>
      </c>
    </row>
    <row r="43" spans="1:17" hidden="1" x14ac:dyDescent="0.2">
      <c r="A43" s="30" t="s">
        <v>690</v>
      </c>
      <c r="B43" s="30" t="s">
        <v>691</v>
      </c>
      <c r="C43" s="30" t="s">
        <v>692</v>
      </c>
      <c r="D43" s="30" t="s">
        <v>693</v>
      </c>
      <c r="E43" s="30" t="s">
        <v>493</v>
      </c>
      <c r="F43" s="30" t="s">
        <v>694</v>
      </c>
      <c r="G43" s="38"/>
      <c r="H43" s="31">
        <v>0</v>
      </c>
      <c r="I43" s="30"/>
      <c r="J43" s="30"/>
      <c r="K43" s="30" t="s">
        <v>495</v>
      </c>
      <c r="L43" s="30" t="s">
        <v>496</v>
      </c>
      <c r="M43" s="30" t="s">
        <v>695</v>
      </c>
      <c r="N43" s="30" t="s">
        <v>696</v>
      </c>
      <c r="O43" s="30" t="s">
        <v>690</v>
      </c>
      <c r="P43" s="30" t="s">
        <v>691</v>
      </c>
      <c r="Q43" s="30" t="s">
        <v>499</v>
      </c>
    </row>
    <row r="44" spans="1:17" hidden="1" x14ac:dyDescent="0.2">
      <c r="A44" s="30" t="s">
        <v>697</v>
      </c>
      <c r="B44" s="30" t="s">
        <v>698</v>
      </c>
      <c r="C44" s="30" t="s">
        <v>699</v>
      </c>
      <c r="D44" s="30"/>
      <c r="E44" s="30" t="s">
        <v>493</v>
      </c>
      <c r="F44" s="30" t="s">
        <v>700</v>
      </c>
      <c r="G44" s="38"/>
      <c r="H44" s="31">
        <v>0</v>
      </c>
      <c r="I44" s="30" t="s">
        <v>570</v>
      </c>
      <c r="J44" s="30" t="s">
        <v>571</v>
      </c>
      <c r="K44" s="30" t="s">
        <v>495</v>
      </c>
      <c r="L44" s="30" t="s">
        <v>572</v>
      </c>
      <c r="M44" s="30" t="s">
        <v>573</v>
      </c>
      <c r="N44" s="30" t="s">
        <v>701</v>
      </c>
      <c r="O44" s="30" t="s">
        <v>690</v>
      </c>
      <c r="P44" s="30" t="s">
        <v>691</v>
      </c>
      <c r="Q44" s="30" t="s">
        <v>499</v>
      </c>
    </row>
    <row r="45" spans="1:17" hidden="1" x14ac:dyDescent="0.2">
      <c r="A45" s="30" t="s">
        <v>702</v>
      </c>
      <c r="B45" s="30" t="s">
        <v>703</v>
      </c>
      <c r="C45" s="30" t="s">
        <v>704</v>
      </c>
      <c r="D45" s="30" t="s">
        <v>693</v>
      </c>
      <c r="E45" s="30" t="s">
        <v>493</v>
      </c>
      <c r="F45" s="30" t="s">
        <v>693</v>
      </c>
      <c r="G45" s="38"/>
      <c r="H45" s="31">
        <v>0</v>
      </c>
      <c r="I45" s="30" t="s">
        <v>570</v>
      </c>
      <c r="J45" s="30" t="s">
        <v>571</v>
      </c>
      <c r="K45" s="30" t="s">
        <v>495</v>
      </c>
      <c r="L45" s="30" t="s">
        <v>572</v>
      </c>
      <c r="M45" s="30" t="s">
        <v>573</v>
      </c>
      <c r="N45" s="30"/>
      <c r="O45" s="30" t="s">
        <v>690</v>
      </c>
      <c r="P45" s="30" t="s">
        <v>691</v>
      </c>
      <c r="Q45" s="30" t="s">
        <v>499</v>
      </c>
    </row>
    <row r="46" spans="1:17" hidden="1" x14ac:dyDescent="0.2">
      <c r="A46" s="30" t="s">
        <v>705</v>
      </c>
      <c r="B46" s="30" t="s">
        <v>706</v>
      </c>
      <c r="C46" s="30" t="s">
        <v>707</v>
      </c>
      <c r="D46" s="30"/>
      <c r="E46" s="30" t="s">
        <v>503</v>
      </c>
      <c r="F46" s="30" t="s">
        <v>708</v>
      </c>
      <c r="G46" s="38"/>
      <c r="H46" s="31">
        <v>0</v>
      </c>
      <c r="I46" s="30" t="s">
        <v>600</v>
      </c>
      <c r="J46" s="30" t="s">
        <v>601</v>
      </c>
      <c r="K46" s="30" t="s">
        <v>495</v>
      </c>
      <c r="L46" s="30" t="s">
        <v>496</v>
      </c>
      <c r="M46" s="30" t="s">
        <v>588</v>
      </c>
      <c r="N46" s="30"/>
      <c r="O46" s="30" t="s">
        <v>705</v>
      </c>
      <c r="P46" s="30" t="s">
        <v>706</v>
      </c>
      <c r="Q46" s="30" t="s">
        <v>499</v>
      </c>
    </row>
    <row r="47" spans="1:17" hidden="1" x14ac:dyDescent="0.2">
      <c r="A47" s="30" t="s">
        <v>709</v>
      </c>
      <c r="B47" s="30" t="s">
        <v>710</v>
      </c>
      <c r="C47" s="30" t="s">
        <v>711</v>
      </c>
      <c r="D47" s="30"/>
      <c r="E47" s="30" t="s">
        <v>503</v>
      </c>
      <c r="F47" s="30" t="s">
        <v>712</v>
      </c>
      <c r="G47" s="38"/>
      <c r="H47" s="31">
        <v>0</v>
      </c>
      <c r="I47" s="30" t="s">
        <v>546</v>
      </c>
      <c r="J47" s="30" t="s">
        <v>547</v>
      </c>
      <c r="K47" s="30" t="s">
        <v>495</v>
      </c>
      <c r="L47" s="30" t="s">
        <v>496</v>
      </c>
      <c r="M47" s="30" t="s">
        <v>713</v>
      </c>
      <c r="N47" s="30"/>
      <c r="O47" s="30" t="s">
        <v>709</v>
      </c>
      <c r="P47" s="30" t="s">
        <v>710</v>
      </c>
      <c r="Q47" s="30" t="s">
        <v>499</v>
      </c>
    </row>
    <row r="48" spans="1:17" hidden="1" x14ac:dyDescent="0.2">
      <c r="A48" s="30" t="s">
        <v>714</v>
      </c>
      <c r="B48" s="30" t="s">
        <v>715</v>
      </c>
      <c r="C48" s="30" t="s">
        <v>716</v>
      </c>
      <c r="D48" s="30"/>
      <c r="E48" s="30" t="s">
        <v>503</v>
      </c>
      <c r="F48" s="30" t="s">
        <v>717</v>
      </c>
      <c r="G48" s="38"/>
      <c r="H48" s="31">
        <v>0</v>
      </c>
      <c r="I48" s="30" t="s">
        <v>718</v>
      </c>
      <c r="J48" s="30" t="s">
        <v>719</v>
      </c>
      <c r="K48" s="30" t="s">
        <v>495</v>
      </c>
      <c r="L48" s="30" t="s">
        <v>496</v>
      </c>
      <c r="M48" s="30" t="s">
        <v>588</v>
      </c>
      <c r="N48" s="30"/>
      <c r="O48" s="30" t="s">
        <v>714</v>
      </c>
      <c r="P48" s="30" t="s">
        <v>715</v>
      </c>
      <c r="Q48" s="30" t="s">
        <v>499</v>
      </c>
    </row>
    <row r="49" spans="1:17" hidden="1" x14ac:dyDescent="0.2">
      <c r="A49" s="30" t="s">
        <v>720</v>
      </c>
      <c r="B49" s="30" t="s">
        <v>721</v>
      </c>
      <c r="C49" s="30" t="s">
        <v>722</v>
      </c>
      <c r="D49" s="30"/>
      <c r="E49" s="30" t="s">
        <v>503</v>
      </c>
      <c r="F49" s="30" t="s">
        <v>723</v>
      </c>
      <c r="G49" s="38"/>
      <c r="H49" s="31">
        <v>0</v>
      </c>
      <c r="I49" s="30" t="s">
        <v>718</v>
      </c>
      <c r="J49" s="30" t="s">
        <v>719</v>
      </c>
      <c r="K49" s="30" t="s">
        <v>495</v>
      </c>
      <c r="L49" s="30" t="s">
        <v>496</v>
      </c>
      <c r="M49" s="30" t="s">
        <v>724</v>
      </c>
      <c r="N49" s="30"/>
      <c r="O49" s="30" t="s">
        <v>725</v>
      </c>
      <c r="P49" s="30" t="s">
        <v>721</v>
      </c>
      <c r="Q49" s="30" t="s">
        <v>499</v>
      </c>
    </row>
    <row r="50" spans="1:17" hidden="1" x14ac:dyDescent="0.2">
      <c r="A50" s="30" t="s">
        <v>726</v>
      </c>
      <c r="B50" s="30" t="s">
        <v>727</v>
      </c>
      <c r="C50" s="30" t="s">
        <v>728</v>
      </c>
      <c r="D50" s="30"/>
      <c r="E50" s="30"/>
      <c r="F50" s="30" t="s">
        <v>729</v>
      </c>
      <c r="G50" s="38"/>
      <c r="H50" s="31">
        <v>0</v>
      </c>
      <c r="I50" s="30" t="s">
        <v>570</v>
      </c>
      <c r="J50" s="30" t="s">
        <v>571</v>
      </c>
      <c r="K50" s="30" t="s">
        <v>495</v>
      </c>
      <c r="L50" s="30" t="s">
        <v>730</v>
      </c>
      <c r="M50" s="30" t="s">
        <v>573</v>
      </c>
      <c r="N50" s="30" t="s">
        <v>731</v>
      </c>
      <c r="O50" s="30" t="s">
        <v>726</v>
      </c>
      <c r="P50" s="30" t="s">
        <v>727</v>
      </c>
      <c r="Q50" s="30" t="s">
        <v>499</v>
      </c>
    </row>
    <row r="51" spans="1:17" hidden="1" x14ac:dyDescent="0.2">
      <c r="A51" s="30" t="s">
        <v>732</v>
      </c>
      <c r="B51" s="30" t="s">
        <v>733</v>
      </c>
      <c r="C51" s="30" t="s">
        <v>734</v>
      </c>
      <c r="D51" s="30"/>
      <c r="E51" s="30" t="s">
        <v>503</v>
      </c>
      <c r="F51" s="30"/>
      <c r="G51" s="38"/>
      <c r="H51" s="31">
        <v>0</v>
      </c>
      <c r="I51" s="30" t="s">
        <v>600</v>
      </c>
      <c r="J51" s="30" t="s">
        <v>601</v>
      </c>
      <c r="K51" s="30" t="s">
        <v>495</v>
      </c>
      <c r="L51" s="30" t="s">
        <v>496</v>
      </c>
      <c r="M51" s="30" t="s">
        <v>596</v>
      </c>
      <c r="N51" s="30"/>
      <c r="O51" s="30" t="s">
        <v>726</v>
      </c>
      <c r="P51" s="30" t="s">
        <v>733</v>
      </c>
      <c r="Q51" s="30" t="s">
        <v>499</v>
      </c>
    </row>
    <row r="52" spans="1:17" hidden="1" x14ac:dyDescent="0.2">
      <c r="A52" s="30" t="s">
        <v>735</v>
      </c>
      <c r="B52" s="30" t="s">
        <v>736</v>
      </c>
      <c r="C52" s="30" t="s">
        <v>737</v>
      </c>
      <c r="D52" s="30"/>
      <c r="E52" s="30"/>
      <c r="F52" s="30" t="s">
        <v>738</v>
      </c>
      <c r="G52" s="38"/>
      <c r="H52" s="31">
        <v>0</v>
      </c>
      <c r="I52" s="30"/>
      <c r="J52" s="30"/>
      <c r="K52" s="30" t="s">
        <v>495</v>
      </c>
      <c r="L52" s="30" t="s">
        <v>496</v>
      </c>
      <c r="M52" s="30" t="s">
        <v>596</v>
      </c>
      <c r="N52" s="30" t="s">
        <v>739</v>
      </c>
      <c r="O52" s="30" t="s">
        <v>726</v>
      </c>
      <c r="P52" s="30" t="s">
        <v>736</v>
      </c>
      <c r="Q52" s="30" t="s">
        <v>499</v>
      </c>
    </row>
    <row r="53" spans="1:17" hidden="1" x14ac:dyDescent="0.2">
      <c r="A53" s="30" t="s">
        <v>740</v>
      </c>
      <c r="B53" s="30" t="s">
        <v>741</v>
      </c>
      <c r="C53" s="30" t="s">
        <v>742</v>
      </c>
      <c r="D53" s="30"/>
      <c r="E53" s="30" t="s">
        <v>503</v>
      </c>
      <c r="F53" s="30" t="s">
        <v>743</v>
      </c>
      <c r="G53" s="38"/>
      <c r="H53" s="31">
        <v>0</v>
      </c>
      <c r="I53" s="30" t="s">
        <v>504</v>
      </c>
      <c r="J53" s="30" t="s">
        <v>505</v>
      </c>
      <c r="K53" s="30" t="s">
        <v>495</v>
      </c>
      <c r="L53" s="30" t="s">
        <v>496</v>
      </c>
      <c r="M53" s="30" t="s">
        <v>744</v>
      </c>
      <c r="N53" s="30"/>
      <c r="O53" s="30" t="s">
        <v>740</v>
      </c>
      <c r="P53" s="30" t="s">
        <v>741</v>
      </c>
      <c r="Q53" s="30" t="s">
        <v>499</v>
      </c>
    </row>
    <row r="54" spans="1:17" hidden="1" x14ac:dyDescent="0.2">
      <c r="A54" s="30" t="s">
        <v>745</v>
      </c>
      <c r="B54" s="30" t="s">
        <v>746</v>
      </c>
      <c r="C54" s="30" t="s">
        <v>747</v>
      </c>
      <c r="D54" s="30"/>
      <c r="E54" s="30" t="s">
        <v>503</v>
      </c>
      <c r="F54" s="30" t="s">
        <v>748</v>
      </c>
      <c r="G54" s="38"/>
      <c r="H54" s="31">
        <v>0</v>
      </c>
      <c r="I54" s="30" t="s">
        <v>504</v>
      </c>
      <c r="J54" s="30" t="s">
        <v>505</v>
      </c>
      <c r="K54" s="30" t="s">
        <v>495</v>
      </c>
      <c r="L54" s="30" t="s">
        <v>496</v>
      </c>
      <c r="M54" s="30" t="s">
        <v>749</v>
      </c>
      <c r="N54" s="30"/>
      <c r="O54" s="30" t="s">
        <v>745</v>
      </c>
      <c r="P54" s="30" t="s">
        <v>746</v>
      </c>
      <c r="Q54" s="30" t="s">
        <v>499</v>
      </c>
    </row>
    <row r="55" spans="1:17" hidden="1" x14ac:dyDescent="0.2">
      <c r="A55" s="30" t="s">
        <v>750</v>
      </c>
      <c r="B55" s="30" t="s">
        <v>751</v>
      </c>
      <c r="C55" s="30" t="s">
        <v>752</v>
      </c>
      <c r="D55" s="30"/>
      <c r="E55" s="30" t="s">
        <v>753</v>
      </c>
      <c r="F55" s="30" t="s">
        <v>754</v>
      </c>
      <c r="G55" s="38"/>
      <c r="H55" s="31">
        <v>0</v>
      </c>
      <c r="I55" s="30" t="s">
        <v>755</v>
      </c>
      <c r="J55" s="30" t="s">
        <v>756</v>
      </c>
      <c r="K55" s="30" t="s">
        <v>495</v>
      </c>
      <c r="L55" s="30" t="s">
        <v>612</v>
      </c>
      <c r="M55" s="30" t="s">
        <v>688</v>
      </c>
      <c r="N55" s="30" t="s">
        <v>689</v>
      </c>
      <c r="O55" s="30" t="s">
        <v>750</v>
      </c>
      <c r="P55" s="30" t="s">
        <v>751</v>
      </c>
      <c r="Q55" s="30" t="s">
        <v>499</v>
      </c>
    </row>
    <row r="56" spans="1:17" hidden="1" x14ac:dyDescent="0.2">
      <c r="A56" s="30" t="s">
        <v>757</v>
      </c>
      <c r="B56" s="30" t="s">
        <v>758</v>
      </c>
      <c r="C56" s="30" t="s">
        <v>759</v>
      </c>
      <c r="D56" s="30"/>
      <c r="E56" s="30" t="s">
        <v>503</v>
      </c>
      <c r="F56" s="30" t="s">
        <v>760</v>
      </c>
      <c r="G56" s="38"/>
      <c r="H56" s="31">
        <v>0</v>
      </c>
      <c r="I56" s="30" t="s">
        <v>570</v>
      </c>
      <c r="J56" s="30" t="s">
        <v>571</v>
      </c>
      <c r="K56" s="30" t="s">
        <v>495</v>
      </c>
      <c r="L56" s="30" t="s">
        <v>761</v>
      </c>
      <c r="M56" s="30" t="s">
        <v>573</v>
      </c>
      <c r="N56" s="30"/>
      <c r="O56" s="30" t="s">
        <v>757</v>
      </c>
      <c r="P56" s="30" t="s">
        <v>758</v>
      </c>
      <c r="Q56" s="30" t="s">
        <v>499</v>
      </c>
    </row>
    <row r="57" spans="1:17" hidden="1" x14ac:dyDescent="0.2">
      <c r="A57" s="30" t="s">
        <v>762</v>
      </c>
      <c r="B57" s="30" t="s">
        <v>763</v>
      </c>
      <c r="C57" s="30" t="s">
        <v>764</v>
      </c>
      <c r="D57" s="30"/>
      <c r="E57" s="30" t="s">
        <v>503</v>
      </c>
      <c r="F57" s="30" t="s">
        <v>765</v>
      </c>
      <c r="G57" s="38"/>
      <c r="H57" s="31">
        <v>0</v>
      </c>
      <c r="I57" s="30" t="s">
        <v>570</v>
      </c>
      <c r="J57" s="30" t="s">
        <v>571</v>
      </c>
      <c r="K57" s="30" t="s">
        <v>495</v>
      </c>
      <c r="L57" s="30" t="s">
        <v>766</v>
      </c>
      <c r="M57" s="30" t="s">
        <v>573</v>
      </c>
      <c r="N57" s="30"/>
      <c r="O57" s="30" t="s">
        <v>762</v>
      </c>
      <c r="P57" s="30" t="s">
        <v>763</v>
      </c>
      <c r="Q57" s="30" t="s">
        <v>499</v>
      </c>
    </row>
    <row r="58" spans="1:17" hidden="1" x14ac:dyDescent="0.2">
      <c r="A58" s="30" t="s">
        <v>767</v>
      </c>
      <c r="B58" s="30" t="s">
        <v>768</v>
      </c>
      <c r="C58" s="30" t="s">
        <v>769</v>
      </c>
      <c r="D58" s="30"/>
      <c r="E58" s="30" t="s">
        <v>503</v>
      </c>
      <c r="F58" s="30" t="s">
        <v>74</v>
      </c>
      <c r="G58" s="38"/>
      <c r="H58" s="31">
        <v>0</v>
      </c>
      <c r="I58" s="30" t="s">
        <v>570</v>
      </c>
      <c r="J58" s="30" t="s">
        <v>571</v>
      </c>
      <c r="K58" s="30" t="s">
        <v>495</v>
      </c>
      <c r="L58" s="30" t="s">
        <v>572</v>
      </c>
      <c r="M58" s="30" t="s">
        <v>573</v>
      </c>
      <c r="N58" s="30" t="s">
        <v>770</v>
      </c>
      <c r="O58" s="30" t="s">
        <v>767</v>
      </c>
      <c r="P58" s="30" t="s">
        <v>768</v>
      </c>
      <c r="Q58" s="30" t="s">
        <v>499</v>
      </c>
    </row>
    <row r="59" spans="1:17" hidden="1" x14ac:dyDescent="0.2">
      <c r="A59" s="30" t="s">
        <v>771</v>
      </c>
      <c r="B59" s="30" t="s">
        <v>772</v>
      </c>
      <c r="C59" s="30" t="s">
        <v>773</v>
      </c>
      <c r="D59" s="30"/>
      <c r="E59" s="30" t="s">
        <v>503</v>
      </c>
      <c r="F59" s="30" t="s">
        <v>774</v>
      </c>
      <c r="G59" s="38">
        <v>60</v>
      </c>
      <c r="H59" s="31">
        <v>0</v>
      </c>
      <c r="I59" s="30"/>
      <c r="J59" s="30"/>
      <c r="K59" s="30" t="s">
        <v>495</v>
      </c>
      <c r="L59" s="30" t="s">
        <v>496</v>
      </c>
      <c r="M59" s="30" t="s">
        <v>514</v>
      </c>
      <c r="N59" s="30"/>
      <c r="O59" s="30" t="s">
        <v>775</v>
      </c>
      <c r="P59" s="30" t="s">
        <v>772</v>
      </c>
      <c r="Q59" s="30" t="s">
        <v>499</v>
      </c>
    </row>
    <row r="60" spans="1:17" hidden="1" x14ac:dyDescent="0.2">
      <c r="A60" s="30" t="s">
        <v>776</v>
      </c>
      <c r="B60" s="30" t="s">
        <v>777</v>
      </c>
      <c r="C60" s="30" t="s">
        <v>778</v>
      </c>
      <c r="D60" s="30" t="s">
        <v>779</v>
      </c>
      <c r="E60" s="30" t="s">
        <v>753</v>
      </c>
      <c r="F60" s="30" t="s">
        <v>779</v>
      </c>
      <c r="G60" s="38"/>
      <c r="H60" s="31">
        <v>0</v>
      </c>
      <c r="I60" s="30" t="s">
        <v>610</v>
      </c>
      <c r="J60" s="30" t="s">
        <v>611</v>
      </c>
      <c r="K60" s="30" t="s">
        <v>495</v>
      </c>
      <c r="L60" s="30" t="s">
        <v>612</v>
      </c>
      <c r="M60" s="30" t="s">
        <v>780</v>
      </c>
      <c r="N60" s="30"/>
      <c r="O60" s="30" t="s">
        <v>776</v>
      </c>
      <c r="P60" s="30" t="s">
        <v>777</v>
      </c>
      <c r="Q60" s="30" t="s">
        <v>499</v>
      </c>
    </row>
    <row r="61" spans="1:17" hidden="1" x14ac:dyDescent="0.2">
      <c r="A61" s="30" t="s">
        <v>781</v>
      </c>
      <c r="B61" s="30" t="s">
        <v>782</v>
      </c>
      <c r="C61" s="30"/>
      <c r="D61" s="30"/>
      <c r="E61" s="30"/>
      <c r="F61" s="30"/>
      <c r="G61" s="38"/>
      <c r="H61" s="31">
        <v>0</v>
      </c>
      <c r="I61" s="30" t="s">
        <v>570</v>
      </c>
      <c r="J61" s="30" t="s">
        <v>571</v>
      </c>
      <c r="K61" s="30" t="s">
        <v>495</v>
      </c>
      <c r="L61" s="30" t="s">
        <v>783</v>
      </c>
      <c r="M61" s="30" t="s">
        <v>573</v>
      </c>
      <c r="N61" s="30"/>
      <c r="O61" s="30" t="s">
        <v>781</v>
      </c>
      <c r="P61" s="30" t="s">
        <v>782</v>
      </c>
      <c r="Q61" s="30" t="s">
        <v>499</v>
      </c>
    </row>
    <row r="62" spans="1:17" hidden="1" x14ac:dyDescent="0.2">
      <c r="A62" s="30" t="s">
        <v>784</v>
      </c>
      <c r="B62" s="30" t="s">
        <v>785</v>
      </c>
      <c r="C62" s="30" t="s">
        <v>786</v>
      </c>
      <c r="D62" s="30"/>
      <c r="E62" s="30" t="s">
        <v>503</v>
      </c>
      <c r="F62" s="30" t="s">
        <v>787</v>
      </c>
      <c r="G62" s="38"/>
      <c r="H62" s="31">
        <v>0</v>
      </c>
      <c r="I62" s="30" t="s">
        <v>546</v>
      </c>
      <c r="J62" s="30" t="s">
        <v>547</v>
      </c>
      <c r="K62" s="30" t="s">
        <v>495</v>
      </c>
      <c r="L62" s="30" t="s">
        <v>496</v>
      </c>
      <c r="M62" s="30" t="s">
        <v>695</v>
      </c>
      <c r="N62" s="30" t="s">
        <v>788</v>
      </c>
      <c r="O62" s="30" t="s">
        <v>784</v>
      </c>
      <c r="P62" s="30" t="s">
        <v>785</v>
      </c>
      <c r="Q62" s="30" t="s">
        <v>499</v>
      </c>
    </row>
    <row r="63" spans="1:17" hidden="1" x14ac:dyDescent="0.2">
      <c r="A63" s="30" t="s">
        <v>789</v>
      </c>
      <c r="B63" s="30" t="s">
        <v>790</v>
      </c>
      <c r="C63" s="30" t="s">
        <v>791</v>
      </c>
      <c r="D63" s="30"/>
      <c r="E63" s="30" t="s">
        <v>503</v>
      </c>
      <c r="F63" s="30" t="s">
        <v>792</v>
      </c>
      <c r="G63" s="38">
        <v>60</v>
      </c>
      <c r="H63" s="31">
        <v>0</v>
      </c>
      <c r="I63" s="30" t="s">
        <v>546</v>
      </c>
      <c r="J63" s="30" t="s">
        <v>547</v>
      </c>
      <c r="K63" s="30" t="s">
        <v>495</v>
      </c>
      <c r="L63" s="30" t="s">
        <v>496</v>
      </c>
      <c r="M63" s="30" t="s">
        <v>639</v>
      </c>
      <c r="N63" s="30"/>
      <c r="O63" s="30" t="s">
        <v>789</v>
      </c>
      <c r="P63" s="30" t="s">
        <v>790</v>
      </c>
      <c r="Q63" s="30" t="s">
        <v>499</v>
      </c>
    </row>
    <row r="64" spans="1:17" hidden="1" x14ac:dyDescent="0.2">
      <c r="A64" s="30" t="s">
        <v>793</v>
      </c>
      <c r="B64" s="30" t="s">
        <v>794</v>
      </c>
      <c r="C64" s="30"/>
      <c r="D64" s="30"/>
      <c r="E64" s="30"/>
      <c r="F64" s="30"/>
      <c r="G64" s="38"/>
      <c r="H64" s="31">
        <v>0</v>
      </c>
      <c r="I64" s="30"/>
      <c r="J64" s="30"/>
      <c r="K64" s="30" t="s">
        <v>495</v>
      </c>
      <c r="L64" s="30" t="s">
        <v>496</v>
      </c>
      <c r="M64" s="30" t="s">
        <v>713</v>
      </c>
      <c r="N64" s="30"/>
      <c r="O64" s="30" t="s">
        <v>793</v>
      </c>
      <c r="P64" s="30" t="s">
        <v>794</v>
      </c>
      <c r="Q64" s="30" t="s">
        <v>499</v>
      </c>
    </row>
    <row r="65" spans="1:17" hidden="1" x14ac:dyDescent="0.2">
      <c r="A65" s="30" t="s">
        <v>795</v>
      </c>
      <c r="B65" s="30" t="s">
        <v>796</v>
      </c>
      <c r="C65" s="30" t="s">
        <v>797</v>
      </c>
      <c r="D65" s="30"/>
      <c r="E65" s="30" t="s">
        <v>503</v>
      </c>
      <c r="F65" s="30" t="s">
        <v>798</v>
      </c>
      <c r="G65" s="38"/>
      <c r="H65" s="31">
        <v>0</v>
      </c>
      <c r="I65" s="30" t="s">
        <v>546</v>
      </c>
      <c r="J65" s="30" t="s">
        <v>547</v>
      </c>
      <c r="K65" s="30" t="s">
        <v>495</v>
      </c>
      <c r="L65" s="30" t="s">
        <v>496</v>
      </c>
      <c r="M65" s="30" t="s">
        <v>514</v>
      </c>
      <c r="N65" s="30"/>
      <c r="O65" s="30" t="s">
        <v>795</v>
      </c>
      <c r="P65" s="30" t="s">
        <v>796</v>
      </c>
      <c r="Q65" s="30" t="s">
        <v>499</v>
      </c>
    </row>
    <row r="66" spans="1:17" hidden="1" x14ac:dyDescent="0.2">
      <c r="A66" s="30" t="s">
        <v>799</v>
      </c>
      <c r="B66" s="30" t="s">
        <v>800</v>
      </c>
      <c r="C66" s="30" t="s">
        <v>801</v>
      </c>
      <c r="D66" s="30" t="s">
        <v>74</v>
      </c>
      <c r="E66" s="30" t="s">
        <v>503</v>
      </c>
      <c r="F66" s="30" t="s">
        <v>74</v>
      </c>
      <c r="G66" s="38">
        <v>60</v>
      </c>
      <c r="H66" s="31">
        <v>0</v>
      </c>
      <c r="I66" s="30" t="s">
        <v>570</v>
      </c>
      <c r="J66" s="30" t="s">
        <v>571</v>
      </c>
      <c r="K66" s="30" t="s">
        <v>495</v>
      </c>
      <c r="L66" s="30" t="s">
        <v>802</v>
      </c>
      <c r="M66" s="30" t="s">
        <v>573</v>
      </c>
      <c r="N66" s="30"/>
      <c r="O66" s="30" t="s">
        <v>775</v>
      </c>
      <c r="P66" s="30" t="s">
        <v>772</v>
      </c>
      <c r="Q66" s="30" t="s">
        <v>499</v>
      </c>
    </row>
    <row r="67" spans="1:17" hidden="1" x14ac:dyDescent="0.2">
      <c r="A67" s="30" t="s">
        <v>803</v>
      </c>
      <c r="B67" s="30" t="s">
        <v>804</v>
      </c>
      <c r="C67" s="30" t="s">
        <v>805</v>
      </c>
      <c r="D67" s="30" t="s">
        <v>74</v>
      </c>
      <c r="E67" s="30" t="s">
        <v>503</v>
      </c>
      <c r="F67" s="30" t="s">
        <v>74</v>
      </c>
      <c r="G67" s="38">
        <v>60</v>
      </c>
      <c r="H67" s="31">
        <v>0</v>
      </c>
      <c r="I67" s="30" t="s">
        <v>570</v>
      </c>
      <c r="J67" s="30" t="s">
        <v>571</v>
      </c>
      <c r="K67" s="30" t="s">
        <v>495</v>
      </c>
      <c r="L67" s="30" t="s">
        <v>806</v>
      </c>
      <c r="M67" s="30" t="s">
        <v>573</v>
      </c>
      <c r="N67" s="30"/>
      <c r="O67" s="30" t="s">
        <v>775</v>
      </c>
      <c r="P67" s="30" t="s">
        <v>772</v>
      </c>
      <c r="Q67" s="30" t="s">
        <v>499</v>
      </c>
    </row>
    <row r="68" spans="1:17" hidden="1" x14ac:dyDescent="0.2">
      <c r="A68" s="30" t="s">
        <v>807</v>
      </c>
      <c r="B68" s="30" t="s">
        <v>808</v>
      </c>
      <c r="C68" s="30" t="s">
        <v>809</v>
      </c>
      <c r="D68" s="30" t="s">
        <v>74</v>
      </c>
      <c r="E68" s="30" t="s">
        <v>503</v>
      </c>
      <c r="F68" s="30" t="s">
        <v>74</v>
      </c>
      <c r="G68" s="38">
        <v>60</v>
      </c>
      <c r="H68" s="31">
        <v>0</v>
      </c>
      <c r="I68" s="30" t="s">
        <v>570</v>
      </c>
      <c r="J68" s="30" t="s">
        <v>571</v>
      </c>
      <c r="K68" s="30" t="s">
        <v>495</v>
      </c>
      <c r="L68" s="30" t="s">
        <v>810</v>
      </c>
      <c r="M68" s="30" t="s">
        <v>573</v>
      </c>
      <c r="N68" s="30"/>
      <c r="O68" s="30" t="s">
        <v>775</v>
      </c>
      <c r="P68" s="30" t="s">
        <v>772</v>
      </c>
      <c r="Q68" s="30" t="s">
        <v>499</v>
      </c>
    </row>
    <row r="69" spans="1:17" hidden="1" x14ac:dyDescent="0.2">
      <c r="A69" s="30" t="s">
        <v>811</v>
      </c>
      <c r="B69" s="30" t="s">
        <v>812</v>
      </c>
      <c r="C69" s="30" t="s">
        <v>813</v>
      </c>
      <c r="D69" s="30" t="s">
        <v>74</v>
      </c>
      <c r="E69" s="30" t="s">
        <v>503</v>
      </c>
      <c r="F69" s="30" t="s">
        <v>74</v>
      </c>
      <c r="G69" s="38">
        <v>60</v>
      </c>
      <c r="H69" s="31">
        <v>0</v>
      </c>
      <c r="I69" s="30" t="s">
        <v>570</v>
      </c>
      <c r="J69" s="30" t="s">
        <v>571</v>
      </c>
      <c r="K69" s="30" t="s">
        <v>495</v>
      </c>
      <c r="L69" s="30" t="s">
        <v>814</v>
      </c>
      <c r="M69" s="30" t="s">
        <v>573</v>
      </c>
      <c r="N69" s="30"/>
      <c r="O69" s="30" t="s">
        <v>775</v>
      </c>
      <c r="P69" s="30" t="s">
        <v>772</v>
      </c>
      <c r="Q69" s="30" t="s">
        <v>499</v>
      </c>
    </row>
    <row r="70" spans="1:17" hidden="1" x14ac:dyDescent="0.2">
      <c r="A70" s="30" t="s">
        <v>815</v>
      </c>
      <c r="B70" s="30" t="s">
        <v>816</v>
      </c>
      <c r="C70" s="30" t="s">
        <v>817</v>
      </c>
      <c r="D70" s="30" t="s">
        <v>74</v>
      </c>
      <c r="E70" s="30" t="s">
        <v>503</v>
      </c>
      <c r="F70" s="30" t="s">
        <v>74</v>
      </c>
      <c r="G70" s="38">
        <v>60</v>
      </c>
      <c r="H70" s="31">
        <v>0</v>
      </c>
      <c r="I70" s="30" t="s">
        <v>570</v>
      </c>
      <c r="J70" s="30" t="s">
        <v>571</v>
      </c>
      <c r="K70" s="30" t="s">
        <v>495</v>
      </c>
      <c r="L70" s="30" t="s">
        <v>818</v>
      </c>
      <c r="M70" s="30" t="s">
        <v>573</v>
      </c>
      <c r="N70" s="30"/>
      <c r="O70" s="30" t="s">
        <v>775</v>
      </c>
      <c r="P70" s="30" t="s">
        <v>772</v>
      </c>
      <c r="Q70" s="30" t="s">
        <v>499</v>
      </c>
    </row>
    <row r="71" spans="1:17" hidden="1" x14ac:dyDescent="0.2">
      <c r="A71" s="30" t="s">
        <v>819</v>
      </c>
      <c r="B71" s="30" t="s">
        <v>820</v>
      </c>
      <c r="C71" s="30" t="s">
        <v>821</v>
      </c>
      <c r="D71" s="30" t="s">
        <v>74</v>
      </c>
      <c r="E71" s="30" t="s">
        <v>503</v>
      </c>
      <c r="F71" s="30" t="s">
        <v>74</v>
      </c>
      <c r="G71" s="38">
        <v>60</v>
      </c>
      <c r="H71" s="31">
        <v>0</v>
      </c>
      <c r="I71" s="30" t="s">
        <v>552</v>
      </c>
      <c r="J71" s="30" t="s">
        <v>553</v>
      </c>
      <c r="K71" s="30" t="s">
        <v>495</v>
      </c>
      <c r="L71" s="30" t="s">
        <v>496</v>
      </c>
      <c r="M71" s="30" t="s">
        <v>654</v>
      </c>
      <c r="N71" s="30"/>
      <c r="O71" s="30" t="s">
        <v>775</v>
      </c>
      <c r="P71" s="30" t="s">
        <v>772</v>
      </c>
      <c r="Q71" s="30" t="s">
        <v>499</v>
      </c>
    </row>
    <row r="72" spans="1:17" hidden="1" x14ac:dyDescent="0.2">
      <c r="A72" s="30" t="s">
        <v>822</v>
      </c>
      <c r="B72" s="30" t="s">
        <v>823</v>
      </c>
      <c r="C72" s="30" t="s">
        <v>824</v>
      </c>
      <c r="D72" s="30" t="s">
        <v>74</v>
      </c>
      <c r="E72" s="30" t="s">
        <v>503</v>
      </c>
      <c r="F72" s="30" t="s">
        <v>74</v>
      </c>
      <c r="G72" s="38">
        <v>60</v>
      </c>
      <c r="H72" s="31">
        <v>0</v>
      </c>
      <c r="I72" s="30" t="s">
        <v>570</v>
      </c>
      <c r="J72" s="30" t="s">
        <v>571</v>
      </c>
      <c r="K72" s="30" t="s">
        <v>495</v>
      </c>
      <c r="L72" s="30" t="s">
        <v>766</v>
      </c>
      <c r="M72" s="30" t="s">
        <v>573</v>
      </c>
      <c r="N72" s="30"/>
      <c r="O72" s="30" t="s">
        <v>775</v>
      </c>
      <c r="P72" s="30" t="s">
        <v>772</v>
      </c>
      <c r="Q72" s="30" t="s">
        <v>499</v>
      </c>
    </row>
    <row r="73" spans="1:17" hidden="1" x14ac:dyDescent="0.2">
      <c r="A73" s="30" t="s">
        <v>825</v>
      </c>
      <c r="B73" s="30" t="s">
        <v>826</v>
      </c>
      <c r="C73" s="30" t="s">
        <v>827</v>
      </c>
      <c r="D73" s="30" t="s">
        <v>74</v>
      </c>
      <c r="E73" s="30" t="s">
        <v>503</v>
      </c>
      <c r="F73" s="30" t="s">
        <v>74</v>
      </c>
      <c r="G73" s="38">
        <v>60</v>
      </c>
      <c r="H73" s="31">
        <v>0</v>
      </c>
      <c r="I73" s="30" t="s">
        <v>570</v>
      </c>
      <c r="J73" s="30" t="s">
        <v>571</v>
      </c>
      <c r="K73" s="30" t="s">
        <v>495</v>
      </c>
      <c r="L73" s="30" t="s">
        <v>828</v>
      </c>
      <c r="M73" s="30" t="s">
        <v>573</v>
      </c>
      <c r="N73" s="30"/>
      <c r="O73" s="30" t="s">
        <v>775</v>
      </c>
      <c r="P73" s="30" t="s">
        <v>772</v>
      </c>
      <c r="Q73" s="30" t="s">
        <v>499</v>
      </c>
    </row>
    <row r="74" spans="1:17" hidden="1" x14ac:dyDescent="0.2">
      <c r="A74" s="30" t="s">
        <v>829</v>
      </c>
      <c r="B74" s="30" t="s">
        <v>830</v>
      </c>
      <c r="C74" s="30" t="s">
        <v>831</v>
      </c>
      <c r="D74" s="30" t="s">
        <v>74</v>
      </c>
      <c r="E74" s="30" t="s">
        <v>503</v>
      </c>
      <c r="F74" s="30" t="s">
        <v>74</v>
      </c>
      <c r="G74" s="38">
        <v>60</v>
      </c>
      <c r="H74" s="31">
        <v>0</v>
      </c>
      <c r="I74" s="30" t="s">
        <v>570</v>
      </c>
      <c r="J74" s="30" t="s">
        <v>571</v>
      </c>
      <c r="K74" s="30" t="s">
        <v>495</v>
      </c>
      <c r="L74" s="30" t="s">
        <v>832</v>
      </c>
      <c r="M74" s="30" t="s">
        <v>573</v>
      </c>
      <c r="N74" s="30"/>
      <c r="O74" s="30" t="s">
        <v>775</v>
      </c>
      <c r="P74" s="30" t="s">
        <v>772</v>
      </c>
      <c r="Q74" s="30" t="s">
        <v>499</v>
      </c>
    </row>
    <row r="75" spans="1:17" hidden="1" x14ac:dyDescent="0.2">
      <c r="A75" s="30" t="s">
        <v>833</v>
      </c>
      <c r="B75" s="30" t="s">
        <v>834</v>
      </c>
      <c r="C75" s="30" t="s">
        <v>835</v>
      </c>
      <c r="D75" s="30" t="s">
        <v>74</v>
      </c>
      <c r="E75" s="30" t="s">
        <v>503</v>
      </c>
      <c r="F75" s="30" t="s">
        <v>74</v>
      </c>
      <c r="G75" s="38">
        <v>60</v>
      </c>
      <c r="H75" s="31">
        <v>0</v>
      </c>
      <c r="I75" s="30" t="s">
        <v>570</v>
      </c>
      <c r="J75" s="30" t="s">
        <v>571</v>
      </c>
      <c r="K75" s="30" t="s">
        <v>495</v>
      </c>
      <c r="L75" s="30" t="s">
        <v>572</v>
      </c>
      <c r="M75" s="30" t="s">
        <v>573</v>
      </c>
      <c r="N75" s="30"/>
      <c r="O75" s="30" t="s">
        <v>775</v>
      </c>
      <c r="P75" s="30" t="s">
        <v>772</v>
      </c>
      <c r="Q75" s="30" t="s">
        <v>499</v>
      </c>
    </row>
    <row r="76" spans="1:17" hidden="1" x14ac:dyDescent="0.2">
      <c r="A76" s="30" t="s">
        <v>836</v>
      </c>
      <c r="B76" s="30" t="s">
        <v>837</v>
      </c>
      <c r="C76" s="30" t="s">
        <v>838</v>
      </c>
      <c r="D76" s="30" t="s">
        <v>74</v>
      </c>
      <c r="E76" s="30" t="s">
        <v>503</v>
      </c>
      <c r="F76" s="30" t="s">
        <v>74</v>
      </c>
      <c r="G76" s="38">
        <v>60</v>
      </c>
      <c r="H76" s="31">
        <v>0</v>
      </c>
      <c r="I76" s="30" t="s">
        <v>570</v>
      </c>
      <c r="J76" s="30" t="s">
        <v>571</v>
      </c>
      <c r="K76" s="30" t="s">
        <v>495</v>
      </c>
      <c r="L76" s="30" t="s">
        <v>572</v>
      </c>
      <c r="M76" s="30" t="s">
        <v>573</v>
      </c>
      <c r="N76" s="30"/>
      <c r="O76" s="30" t="s">
        <v>775</v>
      </c>
      <c r="P76" s="30" t="s">
        <v>772</v>
      </c>
      <c r="Q76" s="30" t="s">
        <v>499</v>
      </c>
    </row>
    <row r="77" spans="1:17" hidden="1" x14ac:dyDescent="0.2">
      <c r="A77" s="30" t="s">
        <v>839</v>
      </c>
      <c r="B77" s="30" t="s">
        <v>840</v>
      </c>
      <c r="C77" s="30" t="s">
        <v>841</v>
      </c>
      <c r="D77" s="30" t="s">
        <v>74</v>
      </c>
      <c r="E77" s="30" t="s">
        <v>503</v>
      </c>
      <c r="F77" s="30" t="s">
        <v>74</v>
      </c>
      <c r="G77" s="38">
        <v>60</v>
      </c>
      <c r="H77" s="31">
        <v>0</v>
      </c>
      <c r="I77" s="30" t="s">
        <v>570</v>
      </c>
      <c r="J77" s="30" t="s">
        <v>571</v>
      </c>
      <c r="K77" s="30" t="s">
        <v>495</v>
      </c>
      <c r="L77" s="30" t="s">
        <v>832</v>
      </c>
      <c r="M77" s="30" t="s">
        <v>573</v>
      </c>
      <c r="N77" s="30"/>
      <c r="O77" s="30" t="s">
        <v>775</v>
      </c>
      <c r="P77" s="30" t="s">
        <v>772</v>
      </c>
      <c r="Q77" s="30" t="s">
        <v>499</v>
      </c>
    </row>
    <row r="78" spans="1:17" hidden="1" x14ac:dyDescent="0.2">
      <c r="A78" s="30" t="s">
        <v>842</v>
      </c>
      <c r="B78" s="30" t="s">
        <v>843</v>
      </c>
      <c r="C78" s="30" t="s">
        <v>844</v>
      </c>
      <c r="D78" s="30" t="s">
        <v>74</v>
      </c>
      <c r="E78" s="30" t="s">
        <v>503</v>
      </c>
      <c r="F78" s="30" t="s">
        <v>74</v>
      </c>
      <c r="G78" s="38">
        <v>60</v>
      </c>
      <c r="H78" s="31">
        <v>0</v>
      </c>
      <c r="I78" s="30" t="s">
        <v>570</v>
      </c>
      <c r="J78" s="30" t="s">
        <v>571</v>
      </c>
      <c r="K78" s="30" t="s">
        <v>495</v>
      </c>
      <c r="L78" s="30" t="s">
        <v>828</v>
      </c>
      <c r="M78" s="30" t="s">
        <v>573</v>
      </c>
      <c r="N78" s="30"/>
      <c r="O78" s="30" t="s">
        <v>775</v>
      </c>
      <c r="P78" s="30" t="s">
        <v>772</v>
      </c>
      <c r="Q78" s="30" t="s">
        <v>499</v>
      </c>
    </row>
    <row r="79" spans="1:17" hidden="1" x14ac:dyDescent="0.2">
      <c r="A79" s="30" t="s">
        <v>845</v>
      </c>
      <c r="B79" s="30" t="s">
        <v>846</v>
      </c>
      <c r="C79" s="30" t="s">
        <v>847</v>
      </c>
      <c r="D79" s="30" t="s">
        <v>74</v>
      </c>
      <c r="E79" s="30" t="s">
        <v>503</v>
      </c>
      <c r="F79" s="30" t="s">
        <v>74</v>
      </c>
      <c r="G79" s="38">
        <v>60</v>
      </c>
      <c r="H79" s="31">
        <v>0</v>
      </c>
      <c r="I79" s="30" t="s">
        <v>848</v>
      </c>
      <c r="J79" s="30" t="s">
        <v>849</v>
      </c>
      <c r="K79" s="30" t="s">
        <v>495</v>
      </c>
      <c r="L79" s="30" t="s">
        <v>496</v>
      </c>
      <c r="M79" s="30" t="s">
        <v>596</v>
      </c>
      <c r="N79" s="30"/>
      <c r="O79" s="30" t="s">
        <v>775</v>
      </c>
      <c r="P79" s="30" t="s">
        <v>772</v>
      </c>
      <c r="Q79" s="30" t="s">
        <v>499</v>
      </c>
    </row>
    <row r="80" spans="1:17" hidden="1" x14ac:dyDescent="0.2">
      <c r="A80" s="30" t="s">
        <v>850</v>
      </c>
      <c r="B80" s="30" t="s">
        <v>851</v>
      </c>
      <c r="C80" s="30" t="s">
        <v>831</v>
      </c>
      <c r="D80" s="30" t="s">
        <v>74</v>
      </c>
      <c r="E80" s="30" t="s">
        <v>503</v>
      </c>
      <c r="F80" s="30" t="s">
        <v>74</v>
      </c>
      <c r="G80" s="38">
        <v>60</v>
      </c>
      <c r="H80" s="31">
        <v>0</v>
      </c>
      <c r="I80" s="30" t="s">
        <v>570</v>
      </c>
      <c r="J80" s="30" t="s">
        <v>571</v>
      </c>
      <c r="K80" s="30" t="s">
        <v>495</v>
      </c>
      <c r="L80" s="30" t="s">
        <v>832</v>
      </c>
      <c r="M80" s="30" t="s">
        <v>573</v>
      </c>
      <c r="N80" s="30"/>
      <c r="O80" s="30" t="s">
        <v>775</v>
      </c>
      <c r="P80" s="30" t="s">
        <v>772</v>
      </c>
      <c r="Q80" s="30" t="s">
        <v>499</v>
      </c>
    </row>
    <row r="81" spans="1:17" hidden="1" x14ac:dyDescent="0.2">
      <c r="A81" s="30" t="s">
        <v>852</v>
      </c>
      <c r="B81" s="30" t="s">
        <v>853</v>
      </c>
      <c r="C81" s="30" t="s">
        <v>854</v>
      </c>
      <c r="D81" s="30" t="s">
        <v>74</v>
      </c>
      <c r="E81" s="30" t="s">
        <v>503</v>
      </c>
      <c r="F81" s="30" t="s">
        <v>74</v>
      </c>
      <c r="G81" s="38">
        <v>60</v>
      </c>
      <c r="H81" s="31">
        <v>0</v>
      </c>
      <c r="I81" s="30" t="s">
        <v>570</v>
      </c>
      <c r="J81" s="30" t="s">
        <v>571</v>
      </c>
      <c r="K81" s="30" t="s">
        <v>495</v>
      </c>
      <c r="L81" s="30" t="s">
        <v>855</v>
      </c>
      <c r="M81" s="30" t="s">
        <v>573</v>
      </c>
      <c r="N81" s="30"/>
      <c r="O81" s="30" t="s">
        <v>775</v>
      </c>
      <c r="P81" s="30" t="s">
        <v>772</v>
      </c>
      <c r="Q81" s="30" t="s">
        <v>499</v>
      </c>
    </row>
    <row r="82" spans="1:17" hidden="1" x14ac:dyDescent="0.2">
      <c r="A82" s="30" t="s">
        <v>856</v>
      </c>
      <c r="B82" s="30" t="s">
        <v>857</v>
      </c>
      <c r="C82" s="30" t="s">
        <v>858</v>
      </c>
      <c r="D82" s="30" t="s">
        <v>74</v>
      </c>
      <c r="E82" s="30" t="s">
        <v>503</v>
      </c>
      <c r="F82" s="30" t="s">
        <v>74</v>
      </c>
      <c r="G82" s="38">
        <v>60</v>
      </c>
      <c r="H82" s="31">
        <v>0</v>
      </c>
      <c r="I82" s="30" t="s">
        <v>570</v>
      </c>
      <c r="J82" s="30" t="s">
        <v>571</v>
      </c>
      <c r="K82" s="30" t="s">
        <v>495</v>
      </c>
      <c r="L82" s="30" t="s">
        <v>730</v>
      </c>
      <c r="M82" s="30" t="s">
        <v>573</v>
      </c>
      <c r="N82" s="30"/>
      <c r="O82" s="30" t="s">
        <v>775</v>
      </c>
      <c r="P82" s="30" t="s">
        <v>772</v>
      </c>
      <c r="Q82" s="30" t="s">
        <v>499</v>
      </c>
    </row>
    <row r="83" spans="1:17" hidden="1" x14ac:dyDescent="0.2">
      <c r="A83" s="30" t="s">
        <v>859</v>
      </c>
      <c r="B83" s="30" t="s">
        <v>860</v>
      </c>
      <c r="C83" s="30" t="s">
        <v>813</v>
      </c>
      <c r="D83" s="30" t="s">
        <v>74</v>
      </c>
      <c r="E83" s="30" t="s">
        <v>503</v>
      </c>
      <c r="F83" s="30" t="s">
        <v>74</v>
      </c>
      <c r="G83" s="38">
        <v>60</v>
      </c>
      <c r="H83" s="31">
        <v>0</v>
      </c>
      <c r="I83" s="30" t="s">
        <v>570</v>
      </c>
      <c r="J83" s="30" t="s">
        <v>571</v>
      </c>
      <c r="K83" s="30" t="s">
        <v>495</v>
      </c>
      <c r="L83" s="30" t="s">
        <v>814</v>
      </c>
      <c r="M83" s="30" t="s">
        <v>573</v>
      </c>
      <c r="N83" s="30"/>
      <c r="O83" s="30" t="s">
        <v>775</v>
      </c>
      <c r="P83" s="30" t="s">
        <v>772</v>
      </c>
      <c r="Q83" s="30" t="s">
        <v>499</v>
      </c>
    </row>
    <row r="84" spans="1:17" hidden="1" x14ac:dyDescent="0.2">
      <c r="A84" s="30" t="s">
        <v>861</v>
      </c>
      <c r="B84" s="30" t="s">
        <v>862</v>
      </c>
      <c r="C84" s="30" t="s">
        <v>863</v>
      </c>
      <c r="D84" s="30" t="s">
        <v>74</v>
      </c>
      <c r="E84" s="30" t="s">
        <v>503</v>
      </c>
      <c r="F84" s="30" t="s">
        <v>74</v>
      </c>
      <c r="G84" s="38">
        <v>60</v>
      </c>
      <c r="H84" s="31">
        <v>0</v>
      </c>
      <c r="I84" s="30" t="s">
        <v>552</v>
      </c>
      <c r="J84" s="30" t="s">
        <v>553</v>
      </c>
      <c r="K84" s="30" t="s">
        <v>495</v>
      </c>
      <c r="L84" s="30" t="s">
        <v>496</v>
      </c>
      <c r="M84" s="30" t="s">
        <v>596</v>
      </c>
      <c r="N84" s="30"/>
      <c r="O84" s="30" t="s">
        <v>775</v>
      </c>
      <c r="P84" s="30" t="s">
        <v>772</v>
      </c>
      <c r="Q84" s="30" t="s">
        <v>499</v>
      </c>
    </row>
    <row r="85" spans="1:17" hidden="1" x14ac:dyDescent="0.2">
      <c r="A85" s="30" t="s">
        <v>864</v>
      </c>
      <c r="B85" s="30" t="s">
        <v>865</v>
      </c>
      <c r="C85" s="30" t="s">
        <v>827</v>
      </c>
      <c r="D85" s="30" t="s">
        <v>74</v>
      </c>
      <c r="E85" s="30" t="s">
        <v>503</v>
      </c>
      <c r="F85" s="30" t="s">
        <v>74</v>
      </c>
      <c r="G85" s="38">
        <v>60</v>
      </c>
      <c r="H85" s="31">
        <v>0</v>
      </c>
      <c r="I85" s="30" t="s">
        <v>570</v>
      </c>
      <c r="J85" s="30" t="s">
        <v>571</v>
      </c>
      <c r="K85" s="30" t="s">
        <v>495</v>
      </c>
      <c r="L85" s="30" t="s">
        <v>828</v>
      </c>
      <c r="M85" s="30" t="s">
        <v>573</v>
      </c>
      <c r="N85" s="30"/>
      <c r="O85" s="30" t="s">
        <v>775</v>
      </c>
      <c r="P85" s="30" t="s">
        <v>772</v>
      </c>
      <c r="Q85" s="30" t="s">
        <v>499</v>
      </c>
    </row>
    <row r="86" spans="1:17" hidden="1" x14ac:dyDescent="0.2">
      <c r="A86" s="30" t="s">
        <v>866</v>
      </c>
      <c r="B86" s="30" t="s">
        <v>867</v>
      </c>
      <c r="C86" s="30" t="s">
        <v>868</v>
      </c>
      <c r="D86" s="30" t="s">
        <v>74</v>
      </c>
      <c r="E86" s="30" t="s">
        <v>503</v>
      </c>
      <c r="F86" s="30" t="s">
        <v>74</v>
      </c>
      <c r="G86" s="38">
        <v>60</v>
      </c>
      <c r="H86" s="31">
        <v>0</v>
      </c>
      <c r="I86" s="30" t="s">
        <v>570</v>
      </c>
      <c r="J86" s="30" t="s">
        <v>571</v>
      </c>
      <c r="K86" s="30" t="s">
        <v>495</v>
      </c>
      <c r="L86" s="30" t="s">
        <v>869</v>
      </c>
      <c r="M86" s="30" t="s">
        <v>573</v>
      </c>
      <c r="N86" s="30"/>
      <c r="O86" s="30" t="s">
        <v>775</v>
      </c>
      <c r="P86" s="30" t="s">
        <v>772</v>
      </c>
      <c r="Q86" s="30" t="s">
        <v>499</v>
      </c>
    </row>
    <row r="87" spans="1:17" hidden="1" x14ac:dyDescent="0.2">
      <c r="A87" s="30" t="s">
        <v>870</v>
      </c>
      <c r="B87" s="30" t="s">
        <v>871</v>
      </c>
      <c r="C87" s="30" t="s">
        <v>872</v>
      </c>
      <c r="D87" s="30" t="s">
        <v>74</v>
      </c>
      <c r="E87" s="30" t="s">
        <v>503</v>
      </c>
      <c r="F87" s="30" t="s">
        <v>74</v>
      </c>
      <c r="G87" s="38">
        <v>60</v>
      </c>
      <c r="H87" s="31">
        <v>0</v>
      </c>
      <c r="I87" s="30" t="s">
        <v>570</v>
      </c>
      <c r="J87" s="30" t="s">
        <v>571</v>
      </c>
      <c r="K87" s="30" t="s">
        <v>495</v>
      </c>
      <c r="L87" s="30" t="s">
        <v>873</v>
      </c>
      <c r="M87" s="30" t="s">
        <v>573</v>
      </c>
      <c r="N87" s="30"/>
      <c r="O87" s="30" t="s">
        <v>775</v>
      </c>
      <c r="P87" s="30" t="s">
        <v>772</v>
      </c>
      <c r="Q87" s="30" t="s">
        <v>499</v>
      </c>
    </row>
    <row r="88" spans="1:17" hidden="1" x14ac:dyDescent="0.2">
      <c r="A88" s="30" t="s">
        <v>874</v>
      </c>
      <c r="B88" s="30" t="s">
        <v>875</v>
      </c>
      <c r="C88" s="30" t="s">
        <v>876</v>
      </c>
      <c r="D88" s="30" t="s">
        <v>74</v>
      </c>
      <c r="E88" s="30" t="s">
        <v>503</v>
      </c>
      <c r="F88" s="30" t="s">
        <v>74</v>
      </c>
      <c r="G88" s="38">
        <v>60</v>
      </c>
      <c r="H88" s="31">
        <v>0</v>
      </c>
      <c r="I88" s="30" t="s">
        <v>586</v>
      </c>
      <c r="J88" s="30" t="s">
        <v>587</v>
      </c>
      <c r="K88" s="30" t="s">
        <v>495</v>
      </c>
      <c r="L88" s="30" t="s">
        <v>496</v>
      </c>
      <c r="M88" s="30" t="s">
        <v>877</v>
      </c>
      <c r="N88" s="30"/>
      <c r="O88" s="30" t="s">
        <v>775</v>
      </c>
      <c r="P88" s="30" t="s">
        <v>772</v>
      </c>
      <c r="Q88" s="30" t="s">
        <v>499</v>
      </c>
    </row>
    <row r="89" spans="1:17" hidden="1" x14ac:dyDescent="0.2">
      <c r="A89" s="30" t="s">
        <v>878</v>
      </c>
      <c r="B89" s="30" t="s">
        <v>879</v>
      </c>
      <c r="C89" s="30" t="s">
        <v>880</v>
      </c>
      <c r="D89" s="30" t="s">
        <v>74</v>
      </c>
      <c r="E89" s="30" t="s">
        <v>503</v>
      </c>
      <c r="F89" s="30" t="s">
        <v>74</v>
      </c>
      <c r="G89" s="38">
        <v>60</v>
      </c>
      <c r="H89" s="31">
        <v>0</v>
      </c>
      <c r="I89" s="30" t="s">
        <v>570</v>
      </c>
      <c r="J89" s="30" t="s">
        <v>571</v>
      </c>
      <c r="K89" s="30" t="s">
        <v>495</v>
      </c>
      <c r="L89" s="30" t="s">
        <v>881</v>
      </c>
      <c r="M89" s="30" t="s">
        <v>573</v>
      </c>
      <c r="N89" s="30"/>
      <c r="O89" s="30" t="s">
        <v>775</v>
      </c>
      <c r="P89" s="30" t="s">
        <v>772</v>
      </c>
      <c r="Q89" s="30" t="s">
        <v>499</v>
      </c>
    </row>
    <row r="90" spans="1:17" hidden="1" x14ac:dyDescent="0.2">
      <c r="A90" s="30" t="s">
        <v>882</v>
      </c>
      <c r="B90" s="30" t="s">
        <v>883</v>
      </c>
      <c r="C90" s="30" t="s">
        <v>884</v>
      </c>
      <c r="D90" s="30" t="s">
        <v>74</v>
      </c>
      <c r="E90" s="30" t="s">
        <v>503</v>
      </c>
      <c r="F90" s="30" t="s">
        <v>74</v>
      </c>
      <c r="G90" s="38">
        <v>60</v>
      </c>
      <c r="H90" s="31">
        <v>0</v>
      </c>
      <c r="I90" s="30" t="s">
        <v>552</v>
      </c>
      <c r="J90" s="30" t="s">
        <v>553</v>
      </c>
      <c r="K90" s="30" t="s">
        <v>495</v>
      </c>
      <c r="L90" s="30" t="s">
        <v>496</v>
      </c>
      <c r="M90" s="30" t="s">
        <v>596</v>
      </c>
      <c r="N90" s="30"/>
      <c r="O90" s="30" t="s">
        <v>775</v>
      </c>
      <c r="P90" s="30" t="s">
        <v>772</v>
      </c>
      <c r="Q90" s="30" t="s">
        <v>499</v>
      </c>
    </row>
    <row r="91" spans="1:17" hidden="1" x14ac:dyDescent="0.2">
      <c r="A91" s="30" t="s">
        <v>885</v>
      </c>
      <c r="B91" s="30" t="s">
        <v>886</v>
      </c>
      <c r="C91" s="30" t="s">
        <v>872</v>
      </c>
      <c r="D91" s="30" t="s">
        <v>74</v>
      </c>
      <c r="E91" s="30" t="s">
        <v>503</v>
      </c>
      <c r="F91" s="30" t="s">
        <v>74</v>
      </c>
      <c r="G91" s="38">
        <v>60</v>
      </c>
      <c r="H91" s="31">
        <v>0</v>
      </c>
      <c r="I91" s="30" t="s">
        <v>570</v>
      </c>
      <c r="J91" s="30" t="s">
        <v>571</v>
      </c>
      <c r="K91" s="30" t="s">
        <v>495</v>
      </c>
      <c r="L91" s="30" t="s">
        <v>873</v>
      </c>
      <c r="M91" s="30" t="s">
        <v>573</v>
      </c>
      <c r="N91" s="30"/>
      <c r="O91" s="30" t="s">
        <v>775</v>
      </c>
      <c r="P91" s="30" t="s">
        <v>772</v>
      </c>
      <c r="Q91" s="30" t="s">
        <v>499</v>
      </c>
    </row>
    <row r="92" spans="1:17" hidden="1" x14ac:dyDescent="0.2">
      <c r="A92" s="30" t="s">
        <v>887</v>
      </c>
      <c r="B92" s="30" t="s">
        <v>888</v>
      </c>
      <c r="C92" s="30" t="s">
        <v>889</v>
      </c>
      <c r="D92" s="30" t="s">
        <v>74</v>
      </c>
      <c r="E92" s="30" t="s">
        <v>503</v>
      </c>
      <c r="F92" s="30" t="s">
        <v>74</v>
      </c>
      <c r="G92" s="38">
        <v>60</v>
      </c>
      <c r="H92" s="31">
        <v>0</v>
      </c>
      <c r="I92" s="30" t="s">
        <v>570</v>
      </c>
      <c r="J92" s="30" t="s">
        <v>571</v>
      </c>
      <c r="K92" s="30" t="s">
        <v>495</v>
      </c>
      <c r="L92" s="30" t="s">
        <v>881</v>
      </c>
      <c r="M92" s="30" t="s">
        <v>573</v>
      </c>
      <c r="N92" s="30"/>
      <c r="O92" s="30" t="s">
        <v>775</v>
      </c>
      <c r="P92" s="30" t="s">
        <v>772</v>
      </c>
      <c r="Q92" s="30" t="s">
        <v>499</v>
      </c>
    </row>
    <row r="93" spans="1:17" hidden="1" x14ac:dyDescent="0.2">
      <c r="A93" s="30" t="s">
        <v>890</v>
      </c>
      <c r="B93" s="30" t="s">
        <v>891</v>
      </c>
      <c r="C93" s="30" t="s">
        <v>892</v>
      </c>
      <c r="D93" s="30" t="s">
        <v>74</v>
      </c>
      <c r="E93" s="30" t="s">
        <v>503</v>
      </c>
      <c r="F93" s="30" t="s">
        <v>74</v>
      </c>
      <c r="G93" s="38">
        <v>60</v>
      </c>
      <c r="H93" s="31">
        <v>0</v>
      </c>
      <c r="I93" s="30" t="s">
        <v>512</v>
      </c>
      <c r="J93" s="30" t="s">
        <v>513</v>
      </c>
      <c r="K93" s="30" t="s">
        <v>495</v>
      </c>
      <c r="L93" s="30" t="s">
        <v>496</v>
      </c>
      <c r="M93" s="30" t="s">
        <v>695</v>
      </c>
      <c r="N93" s="30"/>
      <c r="O93" s="30" t="s">
        <v>775</v>
      </c>
      <c r="P93" s="30" t="s">
        <v>772</v>
      </c>
      <c r="Q93" s="30" t="s">
        <v>499</v>
      </c>
    </row>
    <row r="94" spans="1:17" hidden="1" x14ac:dyDescent="0.2">
      <c r="A94" s="30" t="s">
        <v>893</v>
      </c>
      <c r="B94" s="30" t="s">
        <v>894</v>
      </c>
      <c r="C94" s="30" t="s">
        <v>895</v>
      </c>
      <c r="D94" s="30" t="s">
        <v>74</v>
      </c>
      <c r="E94" s="30" t="s">
        <v>503</v>
      </c>
      <c r="F94" s="30" t="s">
        <v>74</v>
      </c>
      <c r="G94" s="38">
        <v>60</v>
      </c>
      <c r="H94" s="31">
        <v>0</v>
      </c>
      <c r="I94" s="30" t="s">
        <v>504</v>
      </c>
      <c r="J94" s="30" t="s">
        <v>505</v>
      </c>
      <c r="K94" s="30" t="s">
        <v>495</v>
      </c>
      <c r="L94" s="30" t="s">
        <v>496</v>
      </c>
      <c r="M94" s="30" t="s">
        <v>592</v>
      </c>
      <c r="N94" s="30"/>
      <c r="O94" s="30" t="s">
        <v>775</v>
      </c>
      <c r="P94" s="30" t="s">
        <v>772</v>
      </c>
      <c r="Q94" s="30" t="s">
        <v>499</v>
      </c>
    </row>
    <row r="95" spans="1:17" hidden="1" x14ac:dyDescent="0.2">
      <c r="A95" s="30" t="s">
        <v>896</v>
      </c>
      <c r="B95" s="30" t="s">
        <v>897</v>
      </c>
      <c r="C95" s="30" t="s">
        <v>898</v>
      </c>
      <c r="D95" s="30" t="s">
        <v>74</v>
      </c>
      <c r="E95" s="30" t="s">
        <v>503</v>
      </c>
      <c r="F95" s="30" t="s">
        <v>74</v>
      </c>
      <c r="G95" s="38">
        <v>60</v>
      </c>
      <c r="H95" s="31">
        <v>0</v>
      </c>
      <c r="I95" s="30" t="s">
        <v>570</v>
      </c>
      <c r="J95" s="30" t="s">
        <v>571</v>
      </c>
      <c r="K95" s="30" t="s">
        <v>495</v>
      </c>
      <c r="L95" s="30" t="s">
        <v>899</v>
      </c>
      <c r="M95" s="30" t="s">
        <v>573</v>
      </c>
      <c r="N95" s="30"/>
      <c r="O95" s="30" t="s">
        <v>775</v>
      </c>
      <c r="P95" s="30" t="s">
        <v>772</v>
      </c>
      <c r="Q95" s="30" t="s">
        <v>499</v>
      </c>
    </row>
    <row r="96" spans="1:17" hidden="1" x14ac:dyDescent="0.2">
      <c r="A96" s="30" t="s">
        <v>900</v>
      </c>
      <c r="B96" s="30" t="s">
        <v>901</v>
      </c>
      <c r="C96" s="30" t="s">
        <v>902</v>
      </c>
      <c r="D96" s="30" t="s">
        <v>74</v>
      </c>
      <c r="E96" s="30" t="s">
        <v>503</v>
      </c>
      <c r="F96" s="30" t="s">
        <v>74</v>
      </c>
      <c r="G96" s="38">
        <v>60</v>
      </c>
      <c r="H96" s="31">
        <v>0</v>
      </c>
      <c r="I96" s="30" t="s">
        <v>586</v>
      </c>
      <c r="J96" s="30" t="s">
        <v>587</v>
      </c>
      <c r="K96" s="30" t="s">
        <v>495</v>
      </c>
      <c r="L96" s="30" t="s">
        <v>496</v>
      </c>
      <c r="M96" s="30" t="s">
        <v>903</v>
      </c>
      <c r="N96" s="30"/>
      <c r="O96" s="30" t="s">
        <v>775</v>
      </c>
      <c r="P96" s="30" t="s">
        <v>772</v>
      </c>
      <c r="Q96" s="30" t="s">
        <v>499</v>
      </c>
    </row>
    <row r="97" spans="1:17" hidden="1" x14ac:dyDescent="0.2">
      <c r="A97" s="30" t="s">
        <v>904</v>
      </c>
      <c r="B97" s="30" t="s">
        <v>905</v>
      </c>
      <c r="C97" s="30" t="s">
        <v>906</v>
      </c>
      <c r="D97" s="30" t="s">
        <v>74</v>
      </c>
      <c r="E97" s="30" t="s">
        <v>503</v>
      </c>
      <c r="F97" s="30" t="s">
        <v>74</v>
      </c>
      <c r="G97" s="38">
        <v>60</v>
      </c>
      <c r="H97" s="31">
        <v>0</v>
      </c>
      <c r="I97" s="30" t="s">
        <v>570</v>
      </c>
      <c r="J97" s="30" t="s">
        <v>571</v>
      </c>
      <c r="K97" s="30" t="s">
        <v>495</v>
      </c>
      <c r="L97" s="30" t="s">
        <v>907</v>
      </c>
      <c r="M97" s="30" t="s">
        <v>573</v>
      </c>
      <c r="N97" s="30"/>
      <c r="O97" s="30" t="s">
        <v>775</v>
      </c>
      <c r="P97" s="30" t="s">
        <v>772</v>
      </c>
      <c r="Q97" s="30" t="s">
        <v>499</v>
      </c>
    </row>
    <row r="98" spans="1:17" hidden="1" x14ac:dyDescent="0.2">
      <c r="A98" s="30" t="s">
        <v>908</v>
      </c>
      <c r="B98" s="30" t="s">
        <v>909</v>
      </c>
      <c r="C98" s="30" t="s">
        <v>910</v>
      </c>
      <c r="D98" s="30" t="s">
        <v>74</v>
      </c>
      <c r="E98" s="30" t="s">
        <v>503</v>
      </c>
      <c r="F98" s="30" t="s">
        <v>74</v>
      </c>
      <c r="G98" s="38">
        <v>60</v>
      </c>
      <c r="H98" s="31">
        <v>0</v>
      </c>
      <c r="I98" s="30" t="s">
        <v>570</v>
      </c>
      <c r="J98" s="30" t="s">
        <v>571</v>
      </c>
      <c r="K98" s="30" t="s">
        <v>495</v>
      </c>
      <c r="L98" s="30" t="s">
        <v>644</v>
      </c>
      <c r="M98" s="30" t="s">
        <v>573</v>
      </c>
      <c r="N98" s="30"/>
      <c r="O98" s="30" t="s">
        <v>775</v>
      </c>
      <c r="P98" s="30" t="s">
        <v>772</v>
      </c>
      <c r="Q98" s="30" t="s">
        <v>499</v>
      </c>
    </row>
    <row r="99" spans="1:17" hidden="1" x14ac:dyDescent="0.2">
      <c r="A99" s="30" t="s">
        <v>911</v>
      </c>
      <c r="B99" s="30" t="s">
        <v>912</v>
      </c>
      <c r="C99" s="30" t="s">
        <v>863</v>
      </c>
      <c r="D99" s="30" t="s">
        <v>74</v>
      </c>
      <c r="E99" s="30" t="s">
        <v>503</v>
      </c>
      <c r="F99" s="30" t="s">
        <v>74</v>
      </c>
      <c r="G99" s="38">
        <v>60</v>
      </c>
      <c r="H99" s="31">
        <v>0</v>
      </c>
      <c r="I99" s="30" t="s">
        <v>552</v>
      </c>
      <c r="J99" s="30" t="s">
        <v>553</v>
      </c>
      <c r="K99" s="30" t="s">
        <v>495</v>
      </c>
      <c r="L99" s="30" t="s">
        <v>496</v>
      </c>
      <c r="M99" s="30" t="s">
        <v>596</v>
      </c>
      <c r="N99" s="30"/>
      <c r="O99" s="30" t="s">
        <v>775</v>
      </c>
      <c r="P99" s="30" t="s">
        <v>772</v>
      </c>
      <c r="Q99" s="30" t="s">
        <v>499</v>
      </c>
    </row>
    <row r="100" spans="1:17" hidden="1" x14ac:dyDescent="0.2">
      <c r="A100" s="30" t="s">
        <v>913</v>
      </c>
      <c r="B100" s="30" t="s">
        <v>914</v>
      </c>
      <c r="C100" s="30" t="s">
        <v>915</v>
      </c>
      <c r="D100" s="30"/>
      <c r="E100" s="30" t="s">
        <v>503</v>
      </c>
      <c r="F100" s="30" t="s">
        <v>916</v>
      </c>
      <c r="G100" s="38"/>
      <c r="H100" s="31">
        <v>0</v>
      </c>
      <c r="I100" s="30" t="s">
        <v>570</v>
      </c>
      <c r="J100" s="30" t="s">
        <v>571</v>
      </c>
      <c r="K100" s="30" t="s">
        <v>495</v>
      </c>
      <c r="L100" s="30" t="s">
        <v>907</v>
      </c>
      <c r="M100" s="30" t="s">
        <v>573</v>
      </c>
      <c r="N100" s="30"/>
      <c r="O100" s="30" t="s">
        <v>913</v>
      </c>
      <c r="P100" s="30" t="s">
        <v>914</v>
      </c>
      <c r="Q100" s="30" t="s">
        <v>499</v>
      </c>
    </row>
    <row r="101" spans="1:17" hidden="1" x14ac:dyDescent="0.2">
      <c r="A101" s="30" t="s">
        <v>917</v>
      </c>
      <c r="B101" s="30" t="s">
        <v>918</v>
      </c>
      <c r="C101" s="30" t="s">
        <v>919</v>
      </c>
      <c r="D101" s="30"/>
      <c r="E101" s="30" t="s">
        <v>503</v>
      </c>
      <c r="F101" s="30" t="s">
        <v>920</v>
      </c>
      <c r="G101" s="38"/>
      <c r="H101" s="31">
        <v>0</v>
      </c>
      <c r="I101" s="30" t="s">
        <v>570</v>
      </c>
      <c r="J101" s="30" t="s">
        <v>571</v>
      </c>
      <c r="K101" s="30" t="s">
        <v>495</v>
      </c>
      <c r="L101" s="30" t="s">
        <v>766</v>
      </c>
      <c r="M101" s="30" t="s">
        <v>573</v>
      </c>
      <c r="N101" s="30"/>
      <c r="O101" s="30" t="s">
        <v>917</v>
      </c>
      <c r="P101" s="30" t="s">
        <v>918</v>
      </c>
      <c r="Q101" s="30" t="s">
        <v>499</v>
      </c>
    </row>
    <row r="102" spans="1:17" hidden="1" x14ac:dyDescent="0.2">
      <c r="A102" s="30" t="s">
        <v>921</v>
      </c>
      <c r="B102" s="30" t="s">
        <v>922</v>
      </c>
      <c r="C102" s="30" t="s">
        <v>923</v>
      </c>
      <c r="D102" s="30"/>
      <c r="E102" s="30" t="s">
        <v>753</v>
      </c>
      <c r="F102" s="30" t="s">
        <v>924</v>
      </c>
      <c r="G102" s="38"/>
      <c r="H102" s="31">
        <v>0</v>
      </c>
      <c r="I102" s="30" t="s">
        <v>628</v>
      </c>
      <c r="J102" s="30" t="s">
        <v>629</v>
      </c>
      <c r="K102" s="30" t="s">
        <v>495</v>
      </c>
      <c r="L102" s="30" t="s">
        <v>925</v>
      </c>
      <c r="M102" s="30" t="s">
        <v>631</v>
      </c>
      <c r="N102" s="30" t="s">
        <v>926</v>
      </c>
      <c r="O102" s="30" t="s">
        <v>921</v>
      </c>
      <c r="P102" s="30" t="s">
        <v>922</v>
      </c>
      <c r="Q102" s="30" t="s">
        <v>499</v>
      </c>
    </row>
    <row r="103" spans="1:17" hidden="1" x14ac:dyDescent="0.2">
      <c r="A103" s="30" t="s">
        <v>927</v>
      </c>
      <c r="B103" s="30" t="s">
        <v>928</v>
      </c>
      <c r="C103" s="30" t="s">
        <v>929</v>
      </c>
      <c r="D103" s="30" t="s">
        <v>930</v>
      </c>
      <c r="E103" s="30" t="s">
        <v>503</v>
      </c>
      <c r="F103" s="30" t="s">
        <v>930</v>
      </c>
      <c r="G103" s="38"/>
      <c r="H103" s="31">
        <v>0</v>
      </c>
      <c r="I103" s="30" t="s">
        <v>931</v>
      </c>
      <c r="J103" s="30" t="s">
        <v>932</v>
      </c>
      <c r="K103" s="30" t="s">
        <v>495</v>
      </c>
      <c r="L103" s="30" t="s">
        <v>933</v>
      </c>
      <c r="M103" s="30" t="s">
        <v>573</v>
      </c>
      <c r="N103" s="30"/>
      <c r="O103" s="30" t="s">
        <v>927</v>
      </c>
      <c r="P103" s="30" t="s">
        <v>928</v>
      </c>
      <c r="Q103" s="30" t="s">
        <v>499</v>
      </c>
    </row>
    <row r="104" spans="1:17" hidden="1" x14ac:dyDescent="0.2">
      <c r="A104" s="30" t="s">
        <v>934</v>
      </c>
      <c r="B104" s="30" t="s">
        <v>935</v>
      </c>
      <c r="C104" s="30" t="s">
        <v>936</v>
      </c>
      <c r="D104" s="30"/>
      <c r="E104" s="30" t="s">
        <v>503</v>
      </c>
      <c r="F104" s="30" t="s">
        <v>937</v>
      </c>
      <c r="G104" s="38"/>
      <c r="H104" s="31">
        <v>0</v>
      </c>
      <c r="I104" s="30" t="s">
        <v>546</v>
      </c>
      <c r="J104" s="30" t="s">
        <v>547</v>
      </c>
      <c r="K104" s="30" t="s">
        <v>495</v>
      </c>
      <c r="L104" s="30" t="s">
        <v>496</v>
      </c>
      <c r="M104" s="30" t="s">
        <v>695</v>
      </c>
      <c r="N104" s="30"/>
      <c r="O104" s="30" t="s">
        <v>934</v>
      </c>
      <c r="P104" s="30" t="s">
        <v>935</v>
      </c>
      <c r="Q104" s="30" t="s">
        <v>499</v>
      </c>
    </row>
    <row r="105" spans="1:17" hidden="1" x14ac:dyDescent="0.2">
      <c r="A105" s="30" t="s">
        <v>938</v>
      </c>
      <c r="B105" s="30" t="s">
        <v>939</v>
      </c>
      <c r="C105" s="30" t="s">
        <v>940</v>
      </c>
      <c r="D105" s="30"/>
      <c r="E105" s="30" t="s">
        <v>941</v>
      </c>
      <c r="F105" s="30" t="s">
        <v>942</v>
      </c>
      <c r="G105" s="38">
        <v>60</v>
      </c>
      <c r="H105" s="31">
        <v>0</v>
      </c>
      <c r="I105" s="30" t="s">
        <v>755</v>
      </c>
      <c r="J105" s="30" t="s">
        <v>756</v>
      </c>
      <c r="K105" s="30" t="s">
        <v>495</v>
      </c>
      <c r="L105" s="30" t="s">
        <v>612</v>
      </c>
      <c r="M105" s="30" t="s">
        <v>943</v>
      </c>
      <c r="N105" s="30" t="s">
        <v>944</v>
      </c>
      <c r="O105" s="30" t="s">
        <v>945</v>
      </c>
      <c r="P105" s="30" t="s">
        <v>939</v>
      </c>
      <c r="Q105" s="30" t="s">
        <v>499</v>
      </c>
    </row>
    <row r="106" spans="1:17" hidden="1" x14ac:dyDescent="0.2">
      <c r="A106" s="30" t="s">
        <v>946</v>
      </c>
      <c r="B106" s="30" t="s">
        <v>947</v>
      </c>
      <c r="C106" s="30" t="s">
        <v>948</v>
      </c>
      <c r="D106" s="30"/>
      <c r="E106" s="30" t="s">
        <v>941</v>
      </c>
      <c r="F106" s="30" t="s">
        <v>949</v>
      </c>
      <c r="G106" s="38">
        <v>60</v>
      </c>
      <c r="H106" s="31">
        <v>0</v>
      </c>
      <c r="I106" s="30" t="s">
        <v>755</v>
      </c>
      <c r="J106" s="30" t="s">
        <v>756</v>
      </c>
      <c r="K106" s="30" t="s">
        <v>495</v>
      </c>
      <c r="L106" s="30" t="s">
        <v>612</v>
      </c>
      <c r="M106" s="30" t="s">
        <v>950</v>
      </c>
      <c r="N106" s="30" t="s">
        <v>951</v>
      </c>
      <c r="O106" s="30" t="s">
        <v>945</v>
      </c>
      <c r="P106" s="30" t="s">
        <v>947</v>
      </c>
      <c r="Q106" s="30" t="s">
        <v>499</v>
      </c>
    </row>
    <row r="107" spans="1:17" hidden="1" x14ac:dyDescent="0.2">
      <c r="A107" s="30" t="s">
        <v>952</v>
      </c>
      <c r="B107" s="30" t="s">
        <v>953</v>
      </c>
      <c r="C107" s="30" t="s">
        <v>954</v>
      </c>
      <c r="D107" s="30" t="s">
        <v>74</v>
      </c>
      <c r="E107" s="30" t="s">
        <v>941</v>
      </c>
      <c r="F107" s="30" t="s">
        <v>74</v>
      </c>
      <c r="G107" s="38">
        <v>60</v>
      </c>
      <c r="H107" s="31">
        <v>0</v>
      </c>
      <c r="I107" s="30" t="s">
        <v>755</v>
      </c>
      <c r="J107" s="30" t="s">
        <v>756</v>
      </c>
      <c r="K107" s="30" t="s">
        <v>495</v>
      </c>
      <c r="L107" s="30" t="s">
        <v>612</v>
      </c>
      <c r="M107" s="30" t="s">
        <v>613</v>
      </c>
      <c r="N107" s="30"/>
      <c r="O107" s="30" t="s">
        <v>945</v>
      </c>
      <c r="P107" s="30" t="s">
        <v>947</v>
      </c>
      <c r="Q107" s="30" t="s">
        <v>499</v>
      </c>
    </row>
    <row r="108" spans="1:17" hidden="1" x14ac:dyDescent="0.2">
      <c r="A108" s="30" t="s">
        <v>955</v>
      </c>
      <c r="B108" s="30" t="s">
        <v>956</v>
      </c>
      <c r="C108" s="30" t="s">
        <v>957</v>
      </c>
      <c r="D108" s="30" t="s">
        <v>74</v>
      </c>
      <c r="E108" s="30" t="s">
        <v>941</v>
      </c>
      <c r="F108" s="30" t="s">
        <v>74</v>
      </c>
      <c r="G108" s="38">
        <v>60</v>
      </c>
      <c r="H108" s="31">
        <v>0</v>
      </c>
      <c r="I108" s="30" t="s">
        <v>755</v>
      </c>
      <c r="J108" s="30" t="s">
        <v>756</v>
      </c>
      <c r="K108" s="30" t="s">
        <v>495</v>
      </c>
      <c r="L108" s="30" t="s">
        <v>612</v>
      </c>
      <c r="M108" s="30" t="s">
        <v>688</v>
      </c>
      <c r="N108" s="30"/>
      <c r="O108" s="30" t="s">
        <v>945</v>
      </c>
      <c r="P108" s="30" t="s">
        <v>947</v>
      </c>
      <c r="Q108" s="30" t="s">
        <v>499</v>
      </c>
    </row>
    <row r="109" spans="1:17" hidden="1" x14ac:dyDescent="0.2">
      <c r="A109" s="30" t="s">
        <v>958</v>
      </c>
      <c r="B109" s="30" t="s">
        <v>959</v>
      </c>
      <c r="C109" s="30" t="s">
        <v>960</v>
      </c>
      <c r="D109" s="30" t="s">
        <v>74</v>
      </c>
      <c r="E109" s="30" t="s">
        <v>941</v>
      </c>
      <c r="F109" s="30" t="s">
        <v>74</v>
      </c>
      <c r="G109" s="38">
        <v>60</v>
      </c>
      <c r="H109" s="31">
        <v>0</v>
      </c>
      <c r="I109" s="30" t="s">
        <v>755</v>
      </c>
      <c r="J109" s="30" t="s">
        <v>756</v>
      </c>
      <c r="K109" s="30" t="s">
        <v>495</v>
      </c>
      <c r="L109" s="30" t="s">
        <v>612</v>
      </c>
      <c r="M109" s="30" t="s">
        <v>961</v>
      </c>
      <c r="N109" s="30"/>
      <c r="O109" s="30" t="s">
        <v>945</v>
      </c>
      <c r="P109" s="30" t="s">
        <v>947</v>
      </c>
      <c r="Q109" s="30" t="s">
        <v>499</v>
      </c>
    </row>
    <row r="110" spans="1:17" hidden="1" x14ac:dyDescent="0.2">
      <c r="A110" s="30" t="s">
        <v>962</v>
      </c>
      <c r="B110" s="30" t="s">
        <v>963</v>
      </c>
      <c r="C110" s="30" t="s">
        <v>964</v>
      </c>
      <c r="D110" s="30"/>
      <c r="E110" s="30" t="s">
        <v>941</v>
      </c>
      <c r="F110" s="30" t="s">
        <v>74</v>
      </c>
      <c r="G110" s="38">
        <v>60</v>
      </c>
      <c r="H110" s="31">
        <v>0</v>
      </c>
      <c r="I110" s="30" t="s">
        <v>628</v>
      </c>
      <c r="J110" s="30" t="s">
        <v>629</v>
      </c>
      <c r="K110" s="30" t="s">
        <v>495</v>
      </c>
      <c r="L110" s="30" t="s">
        <v>965</v>
      </c>
      <c r="M110" s="30" t="s">
        <v>631</v>
      </c>
      <c r="N110" s="30"/>
      <c r="O110" s="30" t="s">
        <v>945</v>
      </c>
      <c r="P110" s="30" t="s">
        <v>947</v>
      </c>
      <c r="Q110" s="30" t="s">
        <v>499</v>
      </c>
    </row>
    <row r="111" spans="1:17" hidden="1" x14ac:dyDescent="0.2">
      <c r="A111" s="30" t="s">
        <v>966</v>
      </c>
      <c r="B111" s="30" t="s">
        <v>967</v>
      </c>
      <c r="C111" s="30" t="s">
        <v>968</v>
      </c>
      <c r="D111" s="30" t="s">
        <v>74</v>
      </c>
      <c r="E111" s="30" t="s">
        <v>941</v>
      </c>
      <c r="F111" s="30" t="s">
        <v>74</v>
      </c>
      <c r="G111" s="38">
        <v>60</v>
      </c>
      <c r="H111" s="31">
        <v>0</v>
      </c>
      <c r="I111" s="30" t="s">
        <v>755</v>
      </c>
      <c r="J111" s="30" t="s">
        <v>756</v>
      </c>
      <c r="K111" s="30" t="s">
        <v>495</v>
      </c>
      <c r="L111" s="30" t="s">
        <v>612</v>
      </c>
      <c r="M111" s="30" t="s">
        <v>780</v>
      </c>
      <c r="N111" s="30"/>
      <c r="O111" s="30" t="s">
        <v>945</v>
      </c>
      <c r="P111" s="30" t="s">
        <v>947</v>
      </c>
      <c r="Q111" s="30" t="s">
        <v>499</v>
      </c>
    </row>
    <row r="112" spans="1:17" hidden="1" x14ac:dyDescent="0.2">
      <c r="A112" s="30" t="s">
        <v>969</v>
      </c>
      <c r="B112" s="30" t="s">
        <v>970</v>
      </c>
      <c r="C112" s="30" t="s">
        <v>971</v>
      </c>
      <c r="D112" s="30"/>
      <c r="E112" s="30" t="s">
        <v>941</v>
      </c>
      <c r="F112" s="30" t="s">
        <v>74</v>
      </c>
      <c r="G112" s="38">
        <v>60</v>
      </c>
      <c r="H112" s="31">
        <v>0</v>
      </c>
      <c r="I112" s="30" t="s">
        <v>628</v>
      </c>
      <c r="J112" s="30" t="s">
        <v>629</v>
      </c>
      <c r="K112" s="30" t="s">
        <v>495</v>
      </c>
      <c r="L112" s="30" t="s">
        <v>630</v>
      </c>
      <c r="M112" s="30" t="s">
        <v>631</v>
      </c>
      <c r="N112" s="30"/>
      <c r="O112" s="30" t="s">
        <v>945</v>
      </c>
      <c r="P112" s="30" t="s">
        <v>947</v>
      </c>
      <c r="Q112" s="30" t="s">
        <v>499</v>
      </c>
    </row>
    <row r="113" spans="1:17" hidden="1" x14ac:dyDescent="0.2">
      <c r="A113" s="30" t="s">
        <v>972</v>
      </c>
      <c r="B113" s="30" t="s">
        <v>973</v>
      </c>
      <c r="C113" s="30" t="s">
        <v>974</v>
      </c>
      <c r="D113" s="30"/>
      <c r="E113" s="30" t="s">
        <v>941</v>
      </c>
      <c r="F113" s="30" t="s">
        <v>74</v>
      </c>
      <c r="G113" s="38">
        <v>60</v>
      </c>
      <c r="H113" s="31">
        <v>0</v>
      </c>
      <c r="I113" s="30" t="s">
        <v>628</v>
      </c>
      <c r="J113" s="30" t="s">
        <v>629</v>
      </c>
      <c r="K113" s="30" t="s">
        <v>495</v>
      </c>
      <c r="L113" s="30" t="s">
        <v>975</v>
      </c>
      <c r="M113" s="30" t="s">
        <v>631</v>
      </c>
      <c r="N113" s="30"/>
      <c r="O113" s="30" t="s">
        <v>945</v>
      </c>
      <c r="P113" s="30" t="s">
        <v>947</v>
      </c>
      <c r="Q113" s="30" t="s">
        <v>499</v>
      </c>
    </row>
    <row r="114" spans="1:17" hidden="1" x14ac:dyDescent="0.2">
      <c r="A114" s="30" t="s">
        <v>976</v>
      </c>
      <c r="B114" s="30" t="s">
        <v>977</v>
      </c>
      <c r="C114" s="30" t="s">
        <v>978</v>
      </c>
      <c r="D114" s="30" t="s">
        <v>979</v>
      </c>
      <c r="E114" s="30" t="s">
        <v>941</v>
      </c>
      <c r="F114" s="30" t="s">
        <v>979</v>
      </c>
      <c r="G114" s="38">
        <v>60</v>
      </c>
      <c r="H114" s="31">
        <v>0</v>
      </c>
      <c r="I114" s="30" t="s">
        <v>628</v>
      </c>
      <c r="J114" s="30" t="s">
        <v>629</v>
      </c>
      <c r="K114" s="30" t="s">
        <v>495</v>
      </c>
      <c r="L114" s="30" t="s">
        <v>630</v>
      </c>
      <c r="M114" s="30" t="s">
        <v>631</v>
      </c>
      <c r="N114" s="30"/>
      <c r="O114" s="30" t="s">
        <v>945</v>
      </c>
      <c r="P114" s="30" t="s">
        <v>947</v>
      </c>
      <c r="Q114" s="30" t="s">
        <v>499</v>
      </c>
    </row>
    <row r="115" spans="1:17" hidden="1" x14ac:dyDescent="0.2">
      <c r="A115" s="30" t="s">
        <v>980</v>
      </c>
      <c r="B115" s="30" t="s">
        <v>981</v>
      </c>
      <c r="C115" s="30" t="s">
        <v>982</v>
      </c>
      <c r="D115" s="30"/>
      <c r="E115" s="30" t="s">
        <v>941</v>
      </c>
      <c r="F115" s="30" t="s">
        <v>74</v>
      </c>
      <c r="G115" s="38">
        <v>60</v>
      </c>
      <c r="H115" s="31">
        <v>0</v>
      </c>
      <c r="I115" s="30" t="s">
        <v>755</v>
      </c>
      <c r="J115" s="30" t="s">
        <v>756</v>
      </c>
      <c r="K115" s="30" t="s">
        <v>495</v>
      </c>
      <c r="L115" s="30" t="s">
        <v>612</v>
      </c>
      <c r="M115" s="30" t="s">
        <v>950</v>
      </c>
      <c r="N115" s="30"/>
      <c r="O115" s="30" t="s">
        <v>945</v>
      </c>
      <c r="P115" s="30" t="s">
        <v>947</v>
      </c>
      <c r="Q115" s="30" t="s">
        <v>499</v>
      </c>
    </row>
    <row r="116" spans="1:17" hidden="1" x14ac:dyDescent="0.2">
      <c r="A116" s="30" t="s">
        <v>983</v>
      </c>
      <c r="B116" s="30" t="s">
        <v>984</v>
      </c>
      <c r="C116" s="30" t="s">
        <v>985</v>
      </c>
      <c r="D116" s="30" t="s">
        <v>74</v>
      </c>
      <c r="E116" s="30" t="s">
        <v>941</v>
      </c>
      <c r="F116" s="30" t="s">
        <v>74</v>
      </c>
      <c r="G116" s="38">
        <v>60</v>
      </c>
      <c r="H116" s="31">
        <v>0</v>
      </c>
      <c r="I116" s="30" t="s">
        <v>755</v>
      </c>
      <c r="J116" s="30" t="s">
        <v>756</v>
      </c>
      <c r="K116" s="30" t="s">
        <v>495</v>
      </c>
      <c r="L116" s="30" t="s">
        <v>612</v>
      </c>
      <c r="M116" s="30" t="s">
        <v>950</v>
      </c>
      <c r="N116" s="30"/>
      <c r="O116" s="30" t="s">
        <v>945</v>
      </c>
      <c r="P116" s="30" t="s">
        <v>947</v>
      </c>
      <c r="Q116" s="30" t="s">
        <v>499</v>
      </c>
    </row>
    <row r="117" spans="1:17" hidden="1" x14ac:dyDescent="0.2">
      <c r="A117" s="30" t="s">
        <v>986</v>
      </c>
      <c r="B117" s="30" t="s">
        <v>987</v>
      </c>
      <c r="C117" s="30" t="s">
        <v>988</v>
      </c>
      <c r="D117" s="30" t="s">
        <v>74</v>
      </c>
      <c r="E117" s="30" t="s">
        <v>941</v>
      </c>
      <c r="F117" s="30" t="s">
        <v>74</v>
      </c>
      <c r="G117" s="38">
        <v>60</v>
      </c>
      <c r="H117" s="31">
        <v>0</v>
      </c>
      <c r="I117" s="30" t="s">
        <v>755</v>
      </c>
      <c r="J117" s="30" t="s">
        <v>756</v>
      </c>
      <c r="K117" s="30" t="s">
        <v>495</v>
      </c>
      <c r="L117" s="30" t="s">
        <v>612</v>
      </c>
      <c r="M117" s="30" t="s">
        <v>950</v>
      </c>
      <c r="N117" s="30"/>
      <c r="O117" s="30" t="s">
        <v>945</v>
      </c>
      <c r="P117" s="30" t="s">
        <v>947</v>
      </c>
      <c r="Q117" s="30" t="s">
        <v>499</v>
      </c>
    </row>
    <row r="118" spans="1:17" hidden="1" x14ac:dyDescent="0.2">
      <c r="A118" s="30" t="s">
        <v>989</v>
      </c>
      <c r="B118" s="30" t="s">
        <v>990</v>
      </c>
      <c r="C118" s="30" t="s">
        <v>991</v>
      </c>
      <c r="D118" s="30" t="s">
        <v>74</v>
      </c>
      <c r="E118" s="30" t="s">
        <v>941</v>
      </c>
      <c r="F118" s="30" t="s">
        <v>74</v>
      </c>
      <c r="G118" s="38">
        <v>60</v>
      </c>
      <c r="H118" s="31">
        <v>0</v>
      </c>
      <c r="I118" s="30" t="s">
        <v>755</v>
      </c>
      <c r="J118" s="30" t="s">
        <v>756</v>
      </c>
      <c r="K118" s="30" t="s">
        <v>495</v>
      </c>
      <c r="L118" s="30" t="s">
        <v>612</v>
      </c>
      <c r="M118" s="30" t="s">
        <v>950</v>
      </c>
      <c r="N118" s="30"/>
      <c r="O118" s="30" t="s">
        <v>945</v>
      </c>
      <c r="P118" s="30" t="s">
        <v>947</v>
      </c>
      <c r="Q118" s="30" t="s">
        <v>499</v>
      </c>
    </row>
    <row r="119" spans="1:17" hidden="1" x14ac:dyDescent="0.2">
      <c r="A119" s="30" t="s">
        <v>992</v>
      </c>
      <c r="B119" s="30" t="s">
        <v>993</v>
      </c>
      <c r="C119" s="30" t="s">
        <v>994</v>
      </c>
      <c r="D119" s="30" t="s">
        <v>74</v>
      </c>
      <c r="E119" s="30" t="s">
        <v>941</v>
      </c>
      <c r="F119" s="30" t="s">
        <v>74</v>
      </c>
      <c r="G119" s="38">
        <v>60</v>
      </c>
      <c r="H119" s="31">
        <v>0</v>
      </c>
      <c r="I119" s="30" t="s">
        <v>995</v>
      </c>
      <c r="J119" s="30" t="s">
        <v>996</v>
      </c>
      <c r="K119" s="30" t="s">
        <v>495</v>
      </c>
      <c r="L119" s="30" t="s">
        <v>612</v>
      </c>
      <c r="M119" s="30" t="s">
        <v>997</v>
      </c>
      <c r="N119" s="30"/>
      <c r="O119" s="30" t="s">
        <v>945</v>
      </c>
      <c r="P119" s="30" t="s">
        <v>947</v>
      </c>
      <c r="Q119" s="30" t="s">
        <v>499</v>
      </c>
    </row>
    <row r="120" spans="1:17" hidden="1" x14ac:dyDescent="0.2">
      <c r="A120" s="30" t="s">
        <v>998</v>
      </c>
      <c r="B120" s="30" t="s">
        <v>999</v>
      </c>
      <c r="C120" s="30" t="s">
        <v>1000</v>
      </c>
      <c r="D120" s="30" t="s">
        <v>74</v>
      </c>
      <c r="E120" s="30" t="s">
        <v>941</v>
      </c>
      <c r="F120" s="30" t="s">
        <v>74</v>
      </c>
      <c r="G120" s="38">
        <v>60</v>
      </c>
      <c r="H120" s="31">
        <v>0</v>
      </c>
      <c r="I120" s="30" t="s">
        <v>755</v>
      </c>
      <c r="J120" s="30" t="s">
        <v>756</v>
      </c>
      <c r="K120" s="30" t="s">
        <v>495</v>
      </c>
      <c r="L120" s="30" t="s">
        <v>612</v>
      </c>
      <c r="M120" s="30" t="s">
        <v>943</v>
      </c>
      <c r="N120" s="30"/>
      <c r="O120" s="30" t="s">
        <v>945</v>
      </c>
      <c r="P120" s="30" t="s">
        <v>947</v>
      </c>
      <c r="Q120" s="30" t="s">
        <v>499</v>
      </c>
    </row>
    <row r="121" spans="1:17" hidden="1" x14ac:dyDescent="0.2">
      <c r="A121" s="30" t="s">
        <v>1001</v>
      </c>
      <c r="B121" s="30" t="s">
        <v>1002</v>
      </c>
      <c r="C121" s="30" t="s">
        <v>1003</v>
      </c>
      <c r="D121" s="30" t="s">
        <v>74</v>
      </c>
      <c r="E121" s="30" t="s">
        <v>941</v>
      </c>
      <c r="F121" s="30" t="s">
        <v>74</v>
      </c>
      <c r="G121" s="38">
        <v>60</v>
      </c>
      <c r="H121" s="31">
        <v>0</v>
      </c>
      <c r="I121" s="30" t="s">
        <v>755</v>
      </c>
      <c r="J121" s="30" t="s">
        <v>756</v>
      </c>
      <c r="K121" s="30" t="s">
        <v>495</v>
      </c>
      <c r="L121" s="30" t="s">
        <v>612</v>
      </c>
      <c r="M121" s="30" t="s">
        <v>961</v>
      </c>
      <c r="N121" s="30"/>
      <c r="O121" s="30" t="s">
        <v>945</v>
      </c>
      <c r="P121" s="30" t="s">
        <v>947</v>
      </c>
      <c r="Q121" s="30" t="s">
        <v>499</v>
      </c>
    </row>
    <row r="122" spans="1:17" hidden="1" x14ac:dyDescent="0.2">
      <c r="A122" s="30" t="s">
        <v>1004</v>
      </c>
      <c r="B122" s="30" t="s">
        <v>1005</v>
      </c>
      <c r="C122" s="30" t="s">
        <v>1006</v>
      </c>
      <c r="D122" s="30" t="s">
        <v>74</v>
      </c>
      <c r="E122" s="30" t="s">
        <v>941</v>
      </c>
      <c r="F122" s="30" t="s">
        <v>74</v>
      </c>
      <c r="G122" s="38">
        <v>60</v>
      </c>
      <c r="H122" s="31">
        <v>0</v>
      </c>
      <c r="I122" s="30" t="s">
        <v>995</v>
      </c>
      <c r="J122" s="30" t="s">
        <v>996</v>
      </c>
      <c r="K122" s="30" t="s">
        <v>495</v>
      </c>
      <c r="L122" s="30" t="s">
        <v>612</v>
      </c>
      <c r="M122" s="30" t="s">
        <v>1007</v>
      </c>
      <c r="N122" s="30"/>
      <c r="O122" s="30" t="s">
        <v>945</v>
      </c>
      <c r="P122" s="30" t="s">
        <v>947</v>
      </c>
      <c r="Q122" s="30" t="s">
        <v>499</v>
      </c>
    </row>
    <row r="123" spans="1:17" hidden="1" x14ac:dyDescent="0.2">
      <c r="A123" s="30" t="s">
        <v>1008</v>
      </c>
      <c r="B123" s="30" t="s">
        <v>1009</v>
      </c>
      <c r="C123" s="30" t="s">
        <v>1010</v>
      </c>
      <c r="D123" s="30" t="s">
        <v>74</v>
      </c>
      <c r="E123" s="30" t="s">
        <v>941</v>
      </c>
      <c r="F123" s="30" t="s">
        <v>74</v>
      </c>
      <c r="G123" s="38">
        <v>60</v>
      </c>
      <c r="H123" s="31">
        <v>0</v>
      </c>
      <c r="I123" s="30" t="s">
        <v>995</v>
      </c>
      <c r="J123" s="30" t="s">
        <v>996</v>
      </c>
      <c r="K123" s="30" t="s">
        <v>495</v>
      </c>
      <c r="L123" s="30" t="s">
        <v>612</v>
      </c>
      <c r="M123" s="30" t="s">
        <v>1007</v>
      </c>
      <c r="N123" s="30"/>
      <c r="O123" s="30" t="s">
        <v>945</v>
      </c>
      <c r="P123" s="30" t="s">
        <v>947</v>
      </c>
      <c r="Q123" s="30" t="s">
        <v>499</v>
      </c>
    </row>
    <row r="124" spans="1:17" hidden="1" x14ac:dyDescent="0.2">
      <c r="A124" s="30" t="s">
        <v>1011</v>
      </c>
      <c r="B124" s="30" t="s">
        <v>1012</v>
      </c>
      <c r="C124" s="30" t="s">
        <v>1013</v>
      </c>
      <c r="D124" s="30" t="s">
        <v>74</v>
      </c>
      <c r="E124" s="30" t="s">
        <v>941</v>
      </c>
      <c r="F124" s="30" t="s">
        <v>74</v>
      </c>
      <c r="G124" s="38">
        <v>60</v>
      </c>
      <c r="H124" s="31">
        <v>0</v>
      </c>
      <c r="I124" s="30" t="s">
        <v>755</v>
      </c>
      <c r="J124" s="30" t="s">
        <v>756</v>
      </c>
      <c r="K124" s="30" t="s">
        <v>495</v>
      </c>
      <c r="L124" s="30" t="s">
        <v>612</v>
      </c>
      <c r="M124" s="30" t="s">
        <v>780</v>
      </c>
      <c r="N124" s="30"/>
      <c r="O124" s="30" t="s">
        <v>945</v>
      </c>
      <c r="P124" s="30" t="s">
        <v>947</v>
      </c>
      <c r="Q124" s="30" t="s">
        <v>499</v>
      </c>
    </row>
    <row r="125" spans="1:17" hidden="1" x14ac:dyDescent="0.2">
      <c r="A125" s="30" t="s">
        <v>1014</v>
      </c>
      <c r="B125" s="30" t="s">
        <v>1015</v>
      </c>
      <c r="C125" s="30" t="s">
        <v>1016</v>
      </c>
      <c r="D125" s="30"/>
      <c r="E125" s="30" t="s">
        <v>941</v>
      </c>
      <c r="F125" s="30" t="s">
        <v>74</v>
      </c>
      <c r="G125" s="38">
        <v>60</v>
      </c>
      <c r="H125" s="31">
        <v>0</v>
      </c>
      <c r="I125" s="30" t="s">
        <v>995</v>
      </c>
      <c r="J125" s="30" t="s">
        <v>996</v>
      </c>
      <c r="K125" s="30" t="s">
        <v>495</v>
      </c>
      <c r="L125" s="30" t="s">
        <v>612</v>
      </c>
      <c r="M125" s="30" t="s">
        <v>624</v>
      </c>
      <c r="N125" s="30" t="s">
        <v>1017</v>
      </c>
      <c r="O125" s="30" t="s">
        <v>945</v>
      </c>
      <c r="P125" s="30" t="s">
        <v>947</v>
      </c>
      <c r="Q125" s="30" t="s">
        <v>499</v>
      </c>
    </row>
    <row r="126" spans="1:17" hidden="1" x14ac:dyDescent="0.2">
      <c r="A126" s="30" t="s">
        <v>1018</v>
      </c>
      <c r="B126" s="30" t="s">
        <v>1019</v>
      </c>
      <c r="C126" s="30" t="s">
        <v>1020</v>
      </c>
      <c r="D126" s="30" t="s">
        <v>74</v>
      </c>
      <c r="E126" s="30" t="s">
        <v>941</v>
      </c>
      <c r="F126" s="30" t="s">
        <v>74</v>
      </c>
      <c r="G126" s="38">
        <v>60</v>
      </c>
      <c r="H126" s="31">
        <v>0</v>
      </c>
      <c r="I126" s="30" t="s">
        <v>995</v>
      </c>
      <c r="J126" s="30" t="s">
        <v>996</v>
      </c>
      <c r="K126" s="30" t="s">
        <v>495</v>
      </c>
      <c r="L126" s="30" t="s">
        <v>612</v>
      </c>
      <c r="M126" s="30" t="s">
        <v>1021</v>
      </c>
      <c r="N126" s="30"/>
      <c r="O126" s="30" t="s">
        <v>945</v>
      </c>
      <c r="P126" s="30" t="s">
        <v>947</v>
      </c>
      <c r="Q126" s="30" t="s">
        <v>499</v>
      </c>
    </row>
    <row r="127" spans="1:17" hidden="1" x14ac:dyDescent="0.2">
      <c r="A127" s="30" t="s">
        <v>1022</v>
      </c>
      <c r="B127" s="30" t="s">
        <v>1023</v>
      </c>
      <c r="C127" s="30" t="s">
        <v>1024</v>
      </c>
      <c r="D127" s="30" t="s">
        <v>74</v>
      </c>
      <c r="E127" s="30" t="s">
        <v>941</v>
      </c>
      <c r="F127" s="30" t="s">
        <v>74</v>
      </c>
      <c r="G127" s="38">
        <v>60</v>
      </c>
      <c r="H127" s="31">
        <v>0</v>
      </c>
      <c r="I127" s="30" t="s">
        <v>995</v>
      </c>
      <c r="J127" s="30" t="s">
        <v>996</v>
      </c>
      <c r="K127" s="30" t="s">
        <v>495</v>
      </c>
      <c r="L127" s="30" t="s">
        <v>612</v>
      </c>
      <c r="M127" s="30" t="s">
        <v>1021</v>
      </c>
      <c r="N127" s="30"/>
      <c r="O127" s="30" t="s">
        <v>945</v>
      </c>
      <c r="P127" s="30" t="s">
        <v>947</v>
      </c>
      <c r="Q127" s="30" t="s">
        <v>499</v>
      </c>
    </row>
    <row r="128" spans="1:17" hidden="1" x14ac:dyDescent="0.2">
      <c r="A128" s="30" t="s">
        <v>1025</v>
      </c>
      <c r="B128" s="30" t="s">
        <v>1026</v>
      </c>
      <c r="C128" s="30" t="s">
        <v>1027</v>
      </c>
      <c r="D128" s="30"/>
      <c r="E128" s="30" t="s">
        <v>941</v>
      </c>
      <c r="F128" s="30" t="s">
        <v>74</v>
      </c>
      <c r="G128" s="38">
        <v>60</v>
      </c>
      <c r="H128" s="31">
        <v>0</v>
      </c>
      <c r="I128" s="30" t="s">
        <v>995</v>
      </c>
      <c r="J128" s="30" t="s">
        <v>996</v>
      </c>
      <c r="K128" s="30" t="s">
        <v>495</v>
      </c>
      <c r="L128" s="30" t="s">
        <v>612</v>
      </c>
      <c r="M128" s="30" t="s">
        <v>624</v>
      </c>
      <c r="N128" s="30" t="s">
        <v>1028</v>
      </c>
      <c r="O128" s="30" t="s">
        <v>945</v>
      </c>
      <c r="P128" s="30" t="s">
        <v>947</v>
      </c>
      <c r="Q128" s="30" t="s">
        <v>499</v>
      </c>
    </row>
    <row r="129" spans="1:17" hidden="1" x14ac:dyDescent="0.2">
      <c r="A129" s="30" t="s">
        <v>1029</v>
      </c>
      <c r="B129" s="30" t="s">
        <v>1030</v>
      </c>
      <c r="C129" s="30" t="s">
        <v>1031</v>
      </c>
      <c r="D129" s="30" t="s">
        <v>74</v>
      </c>
      <c r="E129" s="30" t="s">
        <v>941</v>
      </c>
      <c r="F129" s="30" t="s">
        <v>74</v>
      </c>
      <c r="G129" s="38">
        <v>60</v>
      </c>
      <c r="H129" s="31">
        <v>0</v>
      </c>
      <c r="I129" s="30" t="s">
        <v>755</v>
      </c>
      <c r="J129" s="30" t="s">
        <v>756</v>
      </c>
      <c r="K129" s="30" t="s">
        <v>495</v>
      </c>
      <c r="L129" s="30" t="s">
        <v>612</v>
      </c>
      <c r="M129" s="30" t="s">
        <v>961</v>
      </c>
      <c r="N129" s="30"/>
      <c r="O129" s="30" t="s">
        <v>945</v>
      </c>
      <c r="P129" s="30" t="s">
        <v>947</v>
      </c>
      <c r="Q129" s="30" t="s">
        <v>499</v>
      </c>
    </row>
    <row r="130" spans="1:17" hidden="1" x14ac:dyDescent="0.2">
      <c r="A130" s="30" t="s">
        <v>1032</v>
      </c>
      <c r="B130" s="30" t="s">
        <v>1033</v>
      </c>
      <c r="C130" s="30" t="s">
        <v>1034</v>
      </c>
      <c r="D130" s="30" t="s">
        <v>74</v>
      </c>
      <c r="E130" s="30" t="s">
        <v>941</v>
      </c>
      <c r="F130" s="30" t="s">
        <v>74</v>
      </c>
      <c r="G130" s="38">
        <v>60</v>
      </c>
      <c r="H130" s="31">
        <v>0</v>
      </c>
      <c r="I130" s="30" t="s">
        <v>755</v>
      </c>
      <c r="J130" s="30" t="s">
        <v>756</v>
      </c>
      <c r="K130" s="30" t="s">
        <v>495</v>
      </c>
      <c r="L130" s="30" t="s">
        <v>612</v>
      </c>
      <c r="M130" s="30" t="s">
        <v>1035</v>
      </c>
      <c r="N130" s="30"/>
      <c r="O130" s="30" t="s">
        <v>945</v>
      </c>
      <c r="P130" s="30" t="s">
        <v>947</v>
      </c>
      <c r="Q130" s="30" t="s">
        <v>499</v>
      </c>
    </row>
    <row r="131" spans="1:17" hidden="1" x14ac:dyDescent="0.2">
      <c r="A131" s="30" t="s">
        <v>1036</v>
      </c>
      <c r="B131" s="30" t="s">
        <v>1037</v>
      </c>
      <c r="C131" s="30" t="s">
        <v>1038</v>
      </c>
      <c r="D131" s="30" t="s">
        <v>74</v>
      </c>
      <c r="E131" s="30" t="s">
        <v>941</v>
      </c>
      <c r="F131" s="30" t="s">
        <v>74</v>
      </c>
      <c r="G131" s="38">
        <v>60</v>
      </c>
      <c r="H131" s="31">
        <v>0</v>
      </c>
      <c r="I131" s="30" t="s">
        <v>755</v>
      </c>
      <c r="J131" s="30" t="s">
        <v>756</v>
      </c>
      <c r="K131" s="30" t="s">
        <v>495</v>
      </c>
      <c r="L131" s="30" t="s">
        <v>612</v>
      </c>
      <c r="M131" s="30" t="s">
        <v>1035</v>
      </c>
      <c r="N131" s="30"/>
      <c r="O131" s="30" t="s">
        <v>945</v>
      </c>
      <c r="P131" s="30" t="s">
        <v>947</v>
      </c>
      <c r="Q131" s="30" t="s">
        <v>499</v>
      </c>
    </row>
    <row r="132" spans="1:17" hidden="1" x14ac:dyDescent="0.2">
      <c r="A132" s="30" t="s">
        <v>1039</v>
      </c>
      <c r="B132" s="30" t="s">
        <v>1040</v>
      </c>
      <c r="C132" s="30" t="s">
        <v>1041</v>
      </c>
      <c r="D132" s="30" t="s">
        <v>74</v>
      </c>
      <c r="E132" s="30" t="s">
        <v>941</v>
      </c>
      <c r="F132" s="30" t="s">
        <v>74</v>
      </c>
      <c r="G132" s="38">
        <v>60</v>
      </c>
      <c r="H132" s="31">
        <v>0</v>
      </c>
      <c r="I132" s="30" t="s">
        <v>755</v>
      </c>
      <c r="J132" s="30" t="s">
        <v>756</v>
      </c>
      <c r="K132" s="30" t="s">
        <v>495</v>
      </c>
      <c r="L132" s="30" t="s">
        <v>612</v>
      </c>
      <c r="M132" s="30" t="s">
        <v>943</v>
      </c>
      <c r="N132" s="30"/>
      <c r="O132" s="30" t="s">
        <v>945</v>
      </c>
      <c r="P132" s="30" t="s">
        <v>947</v>
      </c>
      <c r="Q132" s="30" t="s">
        <v>499</v>
      </c>
    </row>
    <row r="133" spans="1:17" hidden="1" x14ac:dyDescent="0.2">
      <c r="A133" s="30" t="s">
        <v>1042</v>
      </c>
      <c r="B133" s="30" t="s">
        <v>1043</v>
      </c>
      <c r="C133" s="30" t="s">
        <v>1044</v>
      </c>
      <c r="D133" s="30" t="s">
        <v>74</v>
      </c>
      <c r="E133" s="30" t="s">
        <v>941</v>
      </c>
      <c r="F133" s="30" t="s">
        <v>74</v>
      </c>
      <c r="G133" s="38">
        <v>60</v>
      </c>
      <c r="H133" s="31">
        <v>0</v>
      </c>
      <c r="I133" s="30" t="s">
        <v>995</v>
      </c>
      <c r="J133" s="30" t="s">
        <v>996</v>
      </c>
      <c r="K133" s="30" t="s">
        <v>495</v>
      </c>
      <c r="L133" s="30" t="s">
        <v>612</v>
      </c>
      <c r="M133" s="30" t="s">
        <v>1021</v>
      </c>
      <c r="N133" s="30"/>
      <c r="O133" s="30" t="s">
        <v>945</v>
      </c>
      <c r="P133" s="30" t="s">
        <v>947</v>
      </c>
      <c r="Q133" s="30" t="s">
        <v>499</v>
      </c>
    </row>
    <row r="134" spans="1:17" hidden="1" x14ac:dyDescent="0.2">
      <c r="A134" s="30" t="s">
        <v>1045</v>
      </c>
      <c r="B134" s="30" t="s">
        <v>1046</v>
      </c>
      <c r="C134" s="30" t="s">
        <v>1047</v>
      </c>
      <c r="D134" s="30" t="s">
        <v>74</v>
      </c>
      <c r="E134" s="30" t="s">
        <v>941</v>
      </c>
      <c r="F134" s="30" t="s">
        <v>74</v>
      </c>
      <c r="G134" s="38">
        <v>60</v>
      </c>
      <c r="H134" s="31">
        <v>0</v>
      </c>
      <c r="I134" s="30" t="s">
        <v>755</v>
      </c>
      <c r="J134" s="30" t="s">
        <v>756</v>
      </c>
      <c r="K134" s="30" t="s">
        <v>495</v>
      </c>
      <c r="L134" s="30" t="s">
        <v>612</v>
      </c>
      <c r="M134" s="30" t="s">
        <v>688</v>
      </c>
      <c r="N134" s="30"/>
      <c r="O134" s="30" t="s">
        <v>945</v>
      </c>
      <c r="P134" s="30" t="s">
        <v>947</v>
      </c>
      <c r="Q134" s="30" t="s">
        <v>499</v>
      </c>
    </row>
    <row r="135" spans="1:17" hidden="1" x14ac:dyDescent="0.2">
      <c r="A135" s="30" t="s">
        <v>1048</v>
      </c>
      <c r="B135" s="30" t="s">
        <v>1049</v>
      </c>
      <c r="C135" s="30" t="s">
        <v>1050</v>
      </c>
      <c r="D135" s="30" t="s">
        <v>74</v>
      </c>
      <c r="E135" s="30" t="s">
        <v>941</v>
      </c>
      <c r="F135" s="30" t="s">
        <v>74</v>
      </c>
      <c r="G135" s="38">
        <v>60</v>
      </c>
      <c r="H135" s="31">
        <v>0</v>
      </c>
      <c r="I135" s="30" t="s">
        <v>755</v>
      </c>
      <c r="J135" s="30" t="s">
        <v>756</v>
      </c>
      <c r="K135" s="30" t="s">
        <v>495</v>
      </c>
      <c r="L135" s="30" t="s">
        <v>612</v>
      </c>
      <c r="M135" s="30" t="s">
        <v>961</v>
      </c>
      <c r="N135" s="30"/>
      <c r="O135" s="30" t="s">
        <v>945</v>
      </c>
      <c r="P135" s="30" t="s">
        <v>947</v>
      </c>
      <c r="Q135" s="30" t="s">
        <v>499</v>
      </c>
    </row>
    <row r="136" spans="1:17" hidden="1" x14ac:dyDescent="0.2">
      <c r="A136" s="30" t="s">
        <v>1051</v>
      </c>
      <c r="B136" s="30" t="s">
        <v>1052</v>
      </c>
      <c r="C136" s="30" t="s">
        <v>1053</v>
      </c>
      <c r="D136" s="30" t="s">
        <v>74</v>
      </c>
      <c r="E136" s="30" t="s">
        <v>941</v>
      </c>
      <c r="F136" s="30" t="s">
        <v>74</v>
      </c>
      <c r="G136" s="38">
        <v>60</v>
      </c>
      <c r="H136" s="31">
        <v>0</v>
      </c>
      <c r="I136" s="30" t="s">
        <v>755</v>
      </c>
      <c r="J136" s="30" t="s">
        <v>756</v>
      </c>
      <c r="K136" s="30" t="s">
        <v>495</v>
      </c>
      <c r="L136" s="30" t="s">
        <v>612</v>
      </c>
      <c r="M136" s="30" t="s">
        <v>950</v>
      </c>
      <c r="N136" s="30"/>
      <c r="O136" s="30" t="s">
        <v>945</v>
      </c>
      <c r="P136" s="30" t="s">
        <v>947</v>
      </c>
      <c r="Q136" s="30" t="s">
        <v>499</v>
      </c>
    </row>
    <row r="137" spans="1:17" hidden="1" x14ac:dyDescent="0.2">
      <c r="A137" s="30" t="s">
        <v>1054</v>
      </c>
      <c r="B137" s="30" t="s">
        <v>1055</v>
      </c>
      <c r="C137" s="30" t="s">
        <v>1056</v>
      </c>
      <c r="D137" s="30" t="s">
        <v>74</v>
      </c>
      <c r="E137" s="30" t="s">
        <v>941</v>
      </c>
      <c r="F137" s="30" t="s">
        <v>74</v>
      </c>
      <c r="G137" s="38">
        <v>60</v>
      </c>
      <c r="H137" s="31">
        <v>0</v>
      </c>
      <c r="I137" s="30" t="s">
        <v>755</v>
      </c>
      <c r="J137" s="30" t="s">
        <v>756</v>
      </c>
      <c r="K137" s="30" t="s">
        <v>495</v>
      </c>
      <c r="L137" s="30" t="s">
        <v>612</v>
      </c>
      <c r="M137" s="30" t="s">
        <v>961</v>
      </c>
      <c r="N137" s="30"/>
      <c r="O137" s="30" t="s">
        <v>945</v>
      </c>
      <c r="P137" s="30" t="s">
        <v>947</v>
      </c>
      <c r="Q137" s="30" t="s">
        <v>499</v>
      </c>
    </row>
    <row r="138" spans="1:17" hidden="1" x14ac:dyDescent="0.2">
      <c r="A138" s="30" t="s">
        <v>1057</v>
      </c>
      <c r="B138" s="30" t="s">
        <v>1058</v>
      </c>
      <c r="C138" s="30" t="s">
        <v>1058</v>
      </c>
      <c r="D138" s="30" t="s">
        <v>74</v>
      </c>
      <c r="E138" s="30" t="s">
        <v>941</v>
      </c>
      <c r="F138" s="30" t="s">
        <v>74</v>
      </c>
      <c r="G138" s="38">
        <v>60</v>
      </c>
      <c r="H138" s="31">
        <v>0</v>
      </c>
      <c r="I138" s="30" t="s">
        <v>755</v>
      </c>
      <c r="J138" s="30" t="s">
        <v>756</v>
      </c>
      <c r="K138" s="30" t="s">
        <v>495</v>
      </c>
      <c r="L138" s="30" t="s">
        <v>612</v>
      </c>
      <c r="M138" s="30" t="s">
        <v>943</v>
      </c>
      <c r="N138" s="30"/>
      <c r="O138" s="30" t="s">
        <v>945</v>
      </c>
      <c r="P138" s="30" t="s">
        <v>947</v>
      </c>
      <c r="Q138" s="30" t="s">
        <v>499</v>
      </c>
    </row>
    <row r="139" spans="1:17" hidden="1" x14ac:dyDescent="0.2">
      <c r="A139" s="30" t="s">
        <v>1059</v>
      </c>
      <c r="B139" s="30" t="s">
        <v>1060</v>
      </c>
      <c r="C139" s="30" t="s">
        <v>1060</v>
      </c>
      <c r="D139" s="30" t="s">
        <v>74</v>
      </c>
      <c r="E139" s="30" t="s">
        <v>941</v>
      </c>
      <c r="F139" s="30" t="s">
        <v>74</v>
      </c>
      <c r="G139" s="38">
        <v>60</v>
      </c>
      <c r="H139" s="31">
        <v>0</v>
      </c>
      <c r="I139" s="30" t="s">
        <v>755</v>
      </c>
      <c r="J139" s="30" t="s">
        <v>756</v>
      </c>
      <c r="K139" s="30" t="s">
        <v>495</v>
      </c>
      <c r="L139" s="30" t="s">
        <v>612</v>
      </c>
      <c r="M139" s="30" t="s">
        <v>613</v>
      </c>
      <c r="N139" s="30"/>
      <c r="O139" s="30" t="s">
        <v>945</v>
      </c>
      <c r="P139" s="30" t="s">
        <v>947</v>
      </c>
      <c r="Q139" s="30" t="s">
        <v>499</v>
      </c>
    </row>
    <row r="140" spans="1:17" hidden="1" x14ac:dyDescent="0.2">
      <c r="A140" s="30" t="s">
        <v>1061</v>
      </c>
      <c r="B140" s="30" t="s">
        <v>1062</v>
      </c>
      <c r="C140" s="30" t="s">
        <v>1063</v>
      </c>
      <c r="D140" s="30" t="s">
        <v>74</v>
      </c>
      <c r="E140" s="30" t="s">
        <v>941</v>
      </c>
      <c r="F140" s="30" t="s">
        <v>74</v>
      </c>
      <c r="G140" s="38">
        <v>60</v>
      </c>
      <c r="H140" s="31">
        <v>0</v>
      </c>
      <c r="I140" s="30" t="s">
        <v>755</v>
      </c>
      <c r="J140" s="30" t="s">
        <v>756</v>
      </c>
      <c r="K140" s="30" t="s">
        <v>495</v>
      </c>
      <c r="L140" s="30" t="s">
        <v>612</v>
      </c>
      <c r="M140" s="30" t="s">
        <v>943</v>
      </c>
      <c r="N140" s="30"/>
      <c r="O140" s="30" t="s">
        <v>945</v>
      </c>
      <c r="P140" s="30" t="s">
        <v>947</v>
      </c>
      <c r="Q140" s="30" t="s">
        <v>499</v>
      </c>
    </row>
    <row r="141" spans="1:17" hidden="1" x14ac:dyDescent="0.2">
      <c r="A141" s="30" t="s">
        <v>1064</v>
      </c>
      <c r="B141" s="30" t="s">
        <v>1065</v>
      </c>
      <c r="C141" s="30" t="s">
        <v>1066</v>
      </c>
      <c r="D141" s="30" t="s">
        <v>74</v>
      </c>
      <c r="E141" s="30" t="s">
        <v>941</v>
      </c>
      <c r="F141" s="30" t="s">
        <v>74</v>
      </c>
      <c r="G141" s="38">
        <v>60</v>
      </c>
      <c r="H141" s="31">
        <v>0</v>
      </c>
      <c r="I141" s="30" t="s">
        <v>755</v>
      </c>
      <c r="J141" s="30" t="s">
        <v>756</v>
      </c>
      <c r="K141" s="30" t="s">
        <v>495</v>
      </c>
      <c r="L141" s="30" t="s">
        <v>612</v>
      </c>
      <c r="M141" s="30" t="s">
        <v>961</v>
      </c>
      <c r="N141" s="30"/>
      <c r="O141" s="30" t="s">
        <v>945</v>
      </c>
      <c r="P141" s="30" t="s">
        <v>947</v>
      </c>
      <c r="Q141" s="30" t="s">
        <v>499</v>
      </c>
    </row>
    <row r="142" spans="1:17" hidden="1" x14ac:dyDescent="0.2">
      <c r="A142" s="30" t="s">
        <v>1067</v>
      </c>
      <c r="B142" s="30" t="s">
        <v>1068</v>
      </c>
      <c r="C142" s="30" t="s">
        <v>1069</v>
      </c>
      <c r="D142" s="30" t="s">
        <v>74</v>
      </c>
      <c r="E142" s="30" t="s">
        <v>941</v>
      </c>
      <c r="F142" s="30" t="s">
        <v>74</v>
      </c>
      <c r="G142" s="38">
        <v>60</v>
      </c>
      <c r="H142" s="31">
        <v>0</v>
      </c>
      <c r="I142" s="30" t="s">
        <v>755</v>
      </c>
      <c r="J142" s="30" t="s">
        <v>756</v>
      </c>
      <c r="K142" s="30" t="s">
        <v>495</v>
      </c>
      <c r="L142" s="30" t="s">
        <v>612</v>
      </c>
      <c r="M142" s="30" t="s">
        <v>943</v>
      </c>
      <c r="N142" s="30"/>
      <c r="O142" s="30" t="s">
        <v>945</v>
      </c>
      <c r="P142" s="30" t="s">
        <v>947</v>
      </c>
      <c r="Q142" s="30" t="s">
        <v>499</v>
      </c>
    </row>
    <row r="143" spans="1:17" hidden="1" x14ac:dyDescent="0.2">
      <c r="A143" s="30" t="s">
        <v>1070</v>
      </c>
      <c r="B143" s="30" t="s">
        <v>1071</v>
      </c>
      <c r="C143" s="30" t="s">
        <v>1072</v>
      </c>
      <c r="D143" s="30" t="s">
        <v>74</v>
      </c>
      <c r="E143" s="30" t="s">
        <v>941</v>
      </c>
      <c r="F143" s="30" t="s">
        <v>74</v>
      </c>
      <c r="G143" s="38">
        <v>60</v>
      </c>
      <c r="H143" s="31">
        <v>0</v>
      </c>
      <c r="I143" s="30" t="s">
        <v>995</v>
      </c>
      <c r="J143" s="30" t="s">
        <v>996</v>
      </c>
      <c r="K143" s="30" t="s">
        <v>495</v>
      </c>
      <c r="L143" s="30" t="s">
        <v>612</v>
      </c>
      <c r="M143" s="30" t="s">
        <v>1021</v>
      </c>
      <c r="N143" s="30"/>
      <c r="O143" s="30" t="s">
        <v>945</v>
      </c>
      <c r="P143" s="30" t="s">
        <v>947</v>
      </c>
      <c r="Q143" s="30" t="s">
        <v>499</v>
      </c>
    </row>
    <row r="144" spans="1:17" hidden="1" x14ac:dyDescent="0.2">
      <c r="A144" s="30" t="s">
        <v>1073</v>
      </c>
      <c r="B144" s="30" t="s">
        <v>1074</v>
      </c>
      <c r="C144" s="30" t="s">
        <v>1075</v>
      </c>
      <c r="D144" s="30" t="s">
        <v>74</v>
      </c>
      <c r="E144" s="30" t="s">
        <v>941</v>
      </c>
      <c r="F144" s="30" t="s">
        <v>74</v>
      </c>
      <c r="G144" s="38">
        <v>60</v>
      </c>
      <c r="H144" s="31">
        <v>0</v>
      </c>
      <c r="I144" s="30" t="s">
        <v>755</v>
      </c>
      <c r="J144" s="30" t="s">
        <v>756</v>
      </c>
      <c r="K144" s="30" t="s">
        <v>495</v>
      </c>
      <c r="L144" s="30" t="s">
        <v>612</v>
      </c>
      <c r="M144" s="30" t="s">
        <v>961</v>
      </c>
      <c r="N144" s="30"/>
      <c r="O144" s="30" t="s">
        <v>945</v>
      </c>
      <c r="P144" s="30" t="s">
        <v>947</v>
      </c>
      <c r="Q144" s="30" t="s">
        <v>499</v>
      </c>
    </row>
    <row r="145" spans="1:17" hidden="1" x14ac:dyDescent="0.2">
      <c r="A145" s="30" t="s">
        <v>1076</v>
      </c>
      <c r="B145" s="30" t="s">
        <v>1077</v>
      </c>
      <c r="C145" s="30" t="s">
        <v>1078</v>
      </c>
      <c r="D145" s="30" t="s">
        <v>74</v>
      </c>
      <c r="E145" s="30" t="s">
        <v>941</v>
      </c>
      <c r="F145" s="30" t="s">
        <v>74</v>
      </c>
      <c r="G145" s="38">
        <v>60</v>
      </c>
      <c r="H145" s="31">
        <v>0</v>
      </c>
      <c r="I145" s="30" t="s">
        <v>755</v>
      </c>
      <c r="J145" s="30" t="s">
        <v>756</v>
      </c>
      <c r="K145" s="30" t="s">
        <v>495</v>
      </c>
      <c r="L145" s="30" t="s">
        <v>612</v>
      </c>
      <c r="M145" s="30" t="s">
        <v>950</v>
      </c>
      <c r="N145" s="30"/>
      <c r="O145" s="30" t="s">
        <v>945</v>
      </c>
      <c r="P145" s="30" t="s">
        <v>947</v>
      </c>
      <c r="Q145" s="30" t="s">
        <v>499</v>
      </c>
    </row>
    <row r="146" spans="1:17" hidden="1" x14ac:dyDescent="0.2">
      <c r="A146" s="30" t="s">
        <v>1079</v>
      </c>
      <c r="B146" s="30" t="s">
        <v>1080</v>
      </c>
      <c r="C146" s="30" t="s">
        <v>1081</v>
      </c>
      <c r="D146" s="30" t="s">
        <v>74</v>
      </c>
      <c r="E146" s="30" t="s">
        <v>941</v>
      </c>
      <c r="F146" s="30" t="s">
        <v>74</v>
      </c>
      <c r="G146" s="38">
        <v>60</v>
      </c>
      <c r="H146" s="31">
        <v>0</v>
      </c>
      <c r="I146" s="30" t="s">
        <v>755</v>
      </c>
      <c r="J146" s="30" t="s">
        <v>756</v>
      </c>
      <c r="K146" s="30" t="s">
        <v>495</v>
      </c>
      <c r="L146" s="30" t="s">
        <v>612</v>
      </c>
      <c r="M146" s="30" t="s">
        <v>950</v>
      </c>
      <c r="N146" s="30"/>
      <c r="O146" s="30" t="s">
        <v>945</v>
      </c>
      <c r="P146" s="30" t="s">
        <v>947</v>
      </c>
      <c r="Q146" s="30" t="s">
        <v>499</v>
      </c>
    </row>
    <row r="147" spans="1:17" hidden="1" x14ac:dyDescent="0.2">
      <c r="A147" s="30" t="s">
        <v>1082</v>
      </c>
      <c r="B147" s="30" t="s">
        <v>1083</v>
      </c>
      <c r="C147" s="30" t="s">
        <v>1084</v>
      </c>
      <c r="D147" s="30" t="s">
        <v>74</v>
      </c>
      <c r="E147" s="30" t="s">
        <v>941</v>
      </c>
      <c r="F147" s="30" t="s">
        <v>74</v>
      </c>
      <c r="G147" s="38">
        <v>60</v>
      </c>
      <c r="H147" s="31">
        <v>0</v>
      </c>
      <c r="I147" s="30" t="s">
        <v>755</v>
      </c>
      <c r="J147" s="30" t="s">
        <v>756</v>
      </c>
      <c r="K147" s="30" t="s">
        <v>495</v>
      </c>
      <c r="L147" s="30" t="s">
        <v>612</v>
      </c>
      <c r="M147" s="30" t="s">
        <v>950</v>
      </c>
      <c r="N147" s="30"/>
      <c r="O147" s="30" t="s">
        <v>945</v>
      </c>
      <c r="P147" s="30" t="s">
        <v>947</v>
      </c>
      <c r="Q147" s="30" t="s">
        <v>499</v>
      </c>
    </row>
    <row r="148" spans="1:17" hidden="1" x14ac:dyDescent="0.2">
      <c r="A148" s="30" t="s">
        <v>1085</v>
      </c>
      <c r="B148" s="30" t="s">
        <v>1086</v>
      </c>
      <c r="C148" s="30" t="s">
        <v>1087</v>
      </c>
      <c r="D148" s="30" t="s">
        <v>74</v>
      </c>
      <c r="E148" s="30" t="s">
        <v>941</v>
      </c>
      <c r="F148" s="30" t="s">
        <v>74</v>
      </c>
      <c r="G148" s="38">
        <v>60</v>
      </c>
      <c r="H148" s="31">
        <v>0</v>
      </c>
      <c r="I148" s="30" t="s">
        <v>995</v>
      </c>
      <c r="J148" s="30" t="s">
        <v>996</v>
      </c>
      <c r="K148" s="30" t="s">
        <v>495</v>
      </c>
      <c r="L148" s="30" t="s">
        <v>612</v>
      </c>
      <c r="M148" s="30" t="s">
        <v>1088</v>
      </c>
      <c r="N148" s="30" t="s">
        <v>1089</v>
      </c>
      <c r="O148" s="30" t="s">
        <v>945</v>
      </c>
      <c r="P148" s="30" t="s">
        <v>947</v>
      </c>
      <c r="Q148" s="30" t="s">
        <v>499</v>
      </c>
    </row>
    <row r="149" spans="1:17" hidden="1" x14ac:dyDescent="0.2">
      <c r="A149" s="30" t="s">
        <v>1090</v>
      </c>
      <c r="B149" s="30" t="s">
        <v>1091</v>
      </c>
      <c r="C149" s="30" t="s">
        <v>1092</v>
      </c>
      <c r="D149" s="30" t="s">
        <v>74</v>
      </c>
      <c r="E149" s="30" t="s">
        <v>941</v>
      </c>
      <c r="F149" s="30" t="s">
        <v>74</v>
      </c>
      <c r="G149" s="38">
        <v>60</v>
      </c>
      <c r="H149" s="31">
        <v>0</v>
      </c>
      <c r="I149" s="30" t="s">
        <v>755</v>
      </c>
      <c r="J149" s="30" t="s">
        <v>756</v>
      </c>
      <c r="K149" s="30" t="s">
        <v>495</v>
      </c>
      <c r="L149" s="30" t="s">
        <v>612</v>
      </c>
      <c r="M149" s="30" t="s">
        <v>1035</v>
      </c>
      <c r="N149" s="30"/>
      <c r="O149" s="30" t="s">
        <v>945</v>
      </c>
      <c r="P149" s="30" t="s">
        <v>947</v>
      </c>
      <c r="Q149" s="30" t="s">
        <v>499</v>
      </c>
    </row>
    <row r="150" spans="1:17" hidden="1" x14ac:dyDescent="0.2">
      <c r="A150" s="30" t="s">
        <v>1093</v>
      </c>
      <c r="B150" s="30" t="s">
        <v>1094</v>
      </c>
      <c r="C150" s="30" t="s">
        <v>1095</v>
      </c>
      <c r="D150" s="30" t="s">
        <v>74</v>
      </c>
      <c r="E150" s="30" t="s">
        <v>941</v>
      </c>
      <c r="F150" s="30" t="s">
        <v>74</v>
      </c>
      <c r="G150" s="38">
        <v>60</v>
      </c>
      <c r="H150" s="31">
        <v>0</v>
      </c>
      <c r="I150" s="30" t="s">
        <v>755</v>
      </c>
      <c r="J150" s="30" t="s">
        <v>756</v>
      </c>
      <c r="K150" s="30" t="s">
        <v>495</v>
      </c>
      <c r="L150" s="30" t="s">
        <v>612</v>
      </c>
      <c r="M150" s="30" t="s">
        <v>961</v>
      </c>
      <c r="N150" s="30"/>
      <c r="O150" s="30" t="s">
        <v>945</v>
      </c>
      <c r="P150" s="30" t="s">
        <v>947</v>
      </c>
      <c r="Q150" s="30" t="s">
        <v>499</v>
      </c>
    </row>
    <row r="151" spans="1:17" hidden="1" x14ac:dyDescent="0.2">
      <c r="A151" s="30" t="s">
        <v>1096</v>
      </c>
      <c r="B151" s="30" t="s">
        <v>1097</v>
      </c>
      <c r="C151" s="30" t="s">
        <v>1098</v>
      </c>
      <c r="D151" s="30"/>
      <c r="E151" s="30" t="s">
        <v>941</v>
      </c>
      <c r="F151" s="30" t="s">
        <v>74</v>
      </c>
      <c r="G151" s="38">
        <v>60</v>
      </c>
      <c r="H151" s="31">
        <v>0</v>
      </c>
      <c r="I151" s="30" t="s">
        <v>755</v>
      </c>
      <c r="J151" s="30" t="s">
        <v>756</v>
      </c>
      <c r="K151" s="30" t="s">
        <v>495</v>
      </c>
      <c r="L151" s="30" t="s">
        <v>612</v>
      </c>
      <c r="M151" s="30" t="s">
        <v>613</v>
      </c>
      <c r="N151" s="30"/>
      <c r="O151" s="30" t="s">
        <v>945</v>
      </c>
      <c r="P151" s="30" t="s">
        <v>947</v>
      </c>
      <c r="Q151" s="30" t="s">
        <v>499</v>
      </c>
    </row>
    <row r="152" spans="1:17" hidden="1" x14ac:dyDescent="0.2">
      <c r="A152" s="30" t="s">
        <v>1099</v>
      </c>
      <c r="B152" s="30" t="s">
        <v>1100</v>
      </c>
      <c r="C152" s="30" t="s">
        <v>1101</v>
      </c>
      <c r="D152" s="30" t="s">
        <v>74</v>
      </c>
      <c r="E152" s="30" t="s">
        <v>941</v>
      </c>
      <c r="F152" s="30" t="s">
        <v>74</v>
      </c>
      <c r="G152" s="38">
        <v>60</v>
      </c>
      <c r="H152" s="31">
        <v>0</v>
      </c>
      <c r="I152" s="30" t="s">
        <v>755</v>
      </c>
      <c r="J152" s="30" t="s">
        <v>756</v>
      </c>
      <c r="K152" s="30" t="s">
        <v>495</v>
      </c>
      <c r="L152" s="30" t="s">
        <v>612</v>
      </c>
      <c r="M152" s="30" t="s">
        <v>950</v>
      </c>
      <c r="N152" s="30"/>
      <c r="O152" s="30" t="s">
        <v>945</v>
      </c>
      <c r="P152" s="30" t="s">
        <v>947</v>
      </c>
      <c r="Q152" s="30" t="s">
        <v>499</v>
      </c>
    </row>
    <row r="153" spans="1:17" hidden="1" x14ac:dyDescent="0.2">
      <c r="A153" s="30" t="s">
        <v>1102</v>
      </c>
      <c r="B153" s="30" t="s">
        <v>1103</v>
      </c>
      <c r="C153" s="30" t="s">
        <v>1104</v>
      </c>
      <c r="D153" s="30"/>
      <c r="E153" s="30" t="s">
        <v>941</v>
      </c>
      <c r="F153" s="30"/>
      <c r="G153" s="38"/>
      <c r="H153" s="31">
        <v>0</v>
      </c>
      <c r="I153" s="30" t="s">
        <v>755</v>
      </c>
      <c r="J153" s="30" t="s">
        <v>756</v>
      </c>
      <c r="K153" s="30" t="s">
        <v>495</v>
      </c>
      <c r="L153" s="30" t="s">
        <v>612</v>
      </c>
      <c r="M153" s="30" t="s">
        <v>688</v>
      </c>
      <c r="N153" s="30" t="s">
        <v>1105</v>
      </c>
      <c r="O153" s="30" t="s">
        <v>945</v>
      </c>
      <c r="P153" s="30" t="s">
        <v>947</v>
      </c>
      <c r="Q153" s="30" t="s">
        <v>499</v>
      </c>
    </row>
    <row r="154" spans="1:17" hidden="1" x14ac:dyDescent="0.2">
      <c r="A154" s="30" t="s">
        <v>1106</v>
      </c>
      <c r="B154" s="30" t="s">
        <v>1107</v>
      </c>
      <c r="C154" s="30" t="s">
        <v>1107</v>
      </c>
      <c r="D154" s="30" t="s">
        <v>74</v>
      </c>
      <c r="E154" s="30" t="s">
        <v>941</v>
      </c>
      <c r="F154" s="30" t="s">
        <v>74</v>
      </c>
      <c r="G154" s="38">
        <v>60</v>
      </c>
      <c r="H154" s="31">
        <v>0</v>
      </c>
      <c r="I154" s="30" t="s">
        <v>995</v>
      </c>
      <c r="J154" s="30" t="s">
        <v>996</v>
      </c>
      <c r="K154" s="30" t="s">
        <v>495</v>
      </c>
      <c r="L154" s="30" t="s">
        <v>612</v>
      </c>
      <c r="M154" s="30" t="s">
        <v>1108</v>
      </c>
      <c r="N154" s="30"/>
      <c r="O154" s="30" t="s">
        <v>945</v>
      </c>
      <c r="P154" s="30" t="s">
        <v>947</v>
      </c>
      <c r="Q154" s="30" t="s">
        <v>499</v>
      </c>
    </row>
    <row r="155" spans="1:17" hidden="1" x14ac:dyDescent="0.2">
      <c r="A155" s="30" t="s">
        <v>1109</v>
      </c>
      <c r="B155" s="30" t="s">
        <v>1110</v>
      </c>
      <c r="C155" s="30" t="s">
        <v>1111</v>
      </c>
      <c r="D155" s="30" t="s">
        <v>74</v>
      </c>
      <c r="E155" s="30" t="s">
        <v>941</v>
      </c>
      <c r="F155" s="30" t="s">
        <v>74</v>
      </c>
      <c r="G155" s="38">
        <v>60</v>
      </c>
      <c r="H155" s="31">
        <v>0</v>
      </c>
      <c r="I155" s="30" t="s">
        <v>755</v>
      </c>
      <c r="J155" s="30" t="s">
        <v>756</v>
      </c>
      <c r="K155" s="30" t="s">
        <v>495</v>
      </c>
      <c r="L155" s="30" t="s">
        <v>612</v>
      </c>
      <c r="M155" s="30" t="s">
        <v>613</v>
      </c>
      <c r="N155" s="30"/>
      <c r="O155" s="30" t="s">
        <v>945</v>
      </c>
      <c r="P155" s="30" t="s">
        <v>947</v>
      </c>
      <c r="Q155" s="30" t="s">
        <v>499</v>
      </c>
    </row>
    <row r="156" spans="1:17" hidden="1" x14ac:dyDescent="0.2">
      <c r="A156" s="30" t="s">
        <v>1112</v>
      </c>
      <c r="B156" s="30" t="s">
        <v>1113</v>
      </c>
      <c r="C156" s="30" t="s">
        <v>1113</v>
      </c>
      <c r="D156" s="30" t="s">
        <v>74</v>
      </c>
      <c r="E156" s="30" t="s">
        <v>941</v>
      </c>
      <c r="F156" s="30" t="s">
        <v>74</v>
      </c>
      <c r="G156" s="38">
        <v>60</v>
      </c>
      <c r="H156" s="31">
        <v>0</v>
      </c>
      <c r="I156" s="30" t="s">
        <v>995</v>
      </c>
      <c r="J156" s="30" t="s">
        <v>996</v>
      </c>
      <c r="K156" s="30" t="s">
        <v>495</v>
      </c>
      <c r="L156" s="30" t="s">
        <v>612</v>
      </c>
      <c r="M156" s="30" t="s">
        <v>1108</v>
      </c>
      <c r="N156" s="30"/>
      <c r="O156" s="30" t="s">
        <v>945</v>
      </c>
      <c r="P156" s="30" t="s">
        <v>947</v>
      </c>
      <c r="Q156" s="30" t="s">
        <v>499</v>
      </c>
    </row>
    <row r="157" spans="1:17" hidden="1" x14ac:dyDescent="0.2">
      <c r="A157" s="30" t="s">
        <v>1114</v>
      </c>
      <c r="B157" s="30" t="s">
        <v>1115</v>
      </c>
      <c r="C157" s="30" t="s">
        <v>1116</v>
      </c>
      <c r="D157" s="30" t="s">
        <v>74</v>
      </c>
      <c r="E157" s="30" t="s">
        <v>941</v>
      </c>
      <c r="F157" s="30" t="s">
        <v>74</v>
      </c>
      <c r="G157" s="38">
        <v>60</v>
      </c>
      <c r="H157" s="31">
        <v>0</v>
      </c>
      <c r="I157" s="30" t="s">
        <v>755</v>
      </c>
      <c r="J157" s="30" t="s">
        <v>756</v>
      </c>
      <c r="K157" s="30" t="s">
        <v>495</v>
      </c>
      <c r="L157" s="30" t="s">
        <v>612</v>
      </c>
      <c r="M157" s="30" t="s">
        <v>950</v>
      </c>
      <c r="N157" s="30"/>
      <c r="O157" s="30" t="s">
        <v>945</v>
      </c>
      <c r="P157" s="30" t="s">
        <v>947</v>
      </c>
      <c r="Q157" s="30" t="s">
        <v>499</v>
      </c>
    </row>
    <row r="158" spans="1:17" hidden="1" x14ac:dyDescent="0.2">
      <c r="A158" s="30" t="s">
        <v>1117</v>
      </c>
      <c r="B158" s="30" t="s">
        <v>1118</v>
      </c>
      <c r="C158" s="30" t="s">
        <v>1118</v>
      </c>
      <c r="D158" s="30" t="s">
        <v>74</v>
      </c>
      <c r="E158" s="30" t="s">
        <v>941</v>
      </c>
      <c r="F158" s="30" t="s">
        <v>74</v>
      </c>
      <c r="G158" s="38">
        <v>60</v>
      </c>
      <c r="H158" s="31">
        <v>0</v>
      </c>
      <c r="I158" s="30" t="s">
        <v>995</v>
      </c>
      <c r="J158" s="30" t="s">
        <v>996</v>
      </c>
      <c r="K158" s="30" t="s">
        <v>495</v>
      </c>
      <c r="L158" s="30" t="s">
        <v>612</v>
      </c>
      <c r="M158" s="30" t="s">
        <v>997</v>
      </c>
      <c r="N158" s="30"/>
      <c r="O158" s="30" t="s">
        <v>945</v>
      </c>
      <c r="P158" s="30" t="s">
        <v>947</v>
      </c>
      <c r="Q158" s="30" t="s">
        <v>499</v>
      </c>
    </row>
    <row r="159" spans="1:17" hidden="1" x14ac:dyDescent="0.2">
      <c r="A159" s="30" t="s">
        <v>1119</v>
      </c>
      <c r="B159" s="30" t="s">
        <v>1120</v>
      </c>
      <c r="C159" s="30" t="s">
        <v>1121</v>
      </c>
      <c r="D159" s="30" t="s">
        <v>74</v>
      </c>
      <c r="E159" s="30" t="s">
        <v>941</v>
      </c>
      <c r="F159" s="30" t="s">
        <v>74</v>
      </c>
      <c r="G159" s="38">
        <v>60</v>
      </c>
      <c r="H159" s="31">
        <v>0</v>
      </c>
      <c r="I159" s="30" t="s">
        <v>755</v>
      </c>
      <c r="J159" s="30" t="s">
        <v>756</v>
      </c>
      <c r="K159" s="30" t="s">
        <v>495</v>
      </c>
      <c r="L159" s="30" t="s">
        <v>612</v>
      </c>
      <c r="M159" s="30" t="s">
        <v>961</v>
      </c>
      <c r="N159" s="30"/>
      <c r="O159" s="30" t="s">
        <v>945</v>
      </c>
      <c r="P159" s="30" t="s">
        <v>947</v>
      </c>
      <c r="Q159" s="30" t="s">
        <v>499</v>
      </c>
    </row>
    <row r="160" spans="1:17" hidden="1" x14ac:dyDescent="0.2">
      <c r="A160" s="30" t="s">
        <v>1122</v>
      </c>
      <c r="B160" s="30" t="s">
        <v>1123</v>
      </c>
      <c r="C160" s="30" t="s">
        <v>1124</v>
      </c>
      <c r="D160" s="30" t="s">
        <v>74</v>
      </c>
      <c r="E160" s="30" t="s">
        <v>941</v>
      </c>
      <c r="F160" s="30" t="s">
        <v>74</v>
      </c>
      <c r="G160" s="38">
        <v>60</v>
      </c>
      <c r="H160" s="31">
        <v>0</v>
      </c>
      <c r="I160" s="30" t="s">
        <v>755</v>
      </c>
      <c r="J160" s="30" t="s">
        <v>756</v>
      </c>
      <c r="K160" s="30" t="s">
        <v>495</v>
      </c>
      <c r="L160" s="30" t="s">
        <v>612</v>
      </c>
      <c r="M160" s="30" t="s">
        <v>950</v>
      </c>
      <c r="N160" s="30"/>
      <c r="O160" s="30" t="s">
        <v>945</v>
      </c>
      <c r="P160" s="30" t="s">
        <v>947</v>
      </c>
      <c r="Q160" s="30" t="s">
        <v>499</v>
      </c>
    </row>
    <row r="161" spans="1:17" hidden="1" x14ac:dyDescent="0.2">
      <c r="A161" s="30" t="s">
        <v>1125</v>
      </c>
      <c r="B161" s="30" t="s">
        <v>1126</v>
      </c>
      <c r="C161" s="30" t="s">
        <v>1127</v>
      </c>
      <c r="D161" s="30" t="s">
        <v>74</v>
      </c>
      <c r="E161" s="30" t="s">
        <v>941</v>
      </c>
      <c r="F161" s="30" t="s">
        <v>74</v>
      </c>
      <c r="G161" s="38">
        <v>60</v>
      </c>
      <c r="H161" s="31">
        <v>0</v>
      </c>
      <c r="I161" s="30" t="s">
        <v>755</v>
      </c>
      <c r="J161" s="30" t="s">
        <v>756</v>
      </c>
      <c r="K161" s="30" t="s">
        <v>495</v>
      </c>
      <c r="L161" s="30" t="s">
        <v>612</v>
      </c>
      <c r="M161" s="30" t="s">
        <v>1128</v>
      </c>
      <c r="N161" s="30"/>
      <c r="O161" s="30" t="s">
        <v>945</v>
      </c>
      <c r="P161" s="30" t="s">
        <v>947</v>
      </c>
      <c r="Q161" s="30" t="s">
        <v>499</v>
      </c>
    </row>
    <row r="162" spans="1:17" hidden="1" x14ac:dyDescent="0.2">
      <c r="A162" s="30" t="s">
        <v>1129</v>
      </c>
      <c r="B162" s="30" t="s">
        <v>1130</v>
      </c>
      <c r="C162" s="30" t="s">
        <v>1131</v>
      </c>
      <c r="D162" s="30" t="s">
        <v>74</v>
      </c>
      <c r="E162" s="30" t="s">
        <v>941</v>
      </c>
      <c r="F162" s="30" t="s">
        <v>74</v>
      </c>
      <c r="G162" s="38">
        <v>60</v>
      </c>
      <c r="H162" s="31">
        <v>0</v>
      </c>
      <c r="I162" s="30" t="s">
        <v>628</v>
      </c>
      <c r="J162" s="30" t="s">
        <v>629</v>
      </c>
      <c r="K162" s="30" t="s">
        <v>495</v>
      </c>
      <c r="L162" s="30" t="s">
        <v>1132</v>
      </c>
      <c r="M162" s="30" t="s">
        <v>631</v>
      </c>
      <c r="N162" s="30"/>
      <c r="O162" s="30" t="s">
        <v>945</v>
      </c>
      <c r="P162" s="30" t="s">
        <v>947</v>
      </c>
      <c r="Q162" s="30" t="s">
        <v>499</v>
      </c>
    </row>
    <row r="163" spans="1:17" hidden="1" x14ac:dyDescent="0.2">
      <c r="A163" s="30" t="s">
        <v>1133</v>
      </c>
      <c r="B163" s="30" t="s">
        <v>1134</v>
      </c>
      <c r="C163" s="30" t="s">
        <v>1135</v>
      </c>
      <c r="D163" s="30" t="s">
        <v>74</v>
      </c>
      <c r="E163" s="30" t="s">
        <v>1136</v>
      </c>
      <c r="F163" s="30" t="s">
        <v>74</v>
      </c>
      <c r="G163" s="38">
        <v>60</v>
      </c>
      <c r="H163" s="31">
        <v>0</v>
      </c>
      <c r="I163" s="30" t="s">
        <v>570</v>
      </c>
      <c r="J163" s="30" t="s">
        <v>571</v>
      </c>
      <c r="K163" s="30" t="s">
        <v>495</v>
      </c>
      <c r="L163" s="30" t="s">
        <v>766</v>
      </c>
      <c r="M163" s="30" t="s">
        <v>573</v>
      </c>
      <c r="N163" s="30"/>
      <c r="O163" s="30" t="s">
        <v>945</v>
      </c>
      <c r="P163" s="30" t="s">
        <v>947</v>
      </c>
      <c r="Q163" s="30" t="s">
        <v>499</v>
      </c>
    </row>
    <row r="164" spans="1:17" hidden="1" x14ac:dyDescent="0.2">
      <c r="A164" s="30" t="s">
        <v>1137</v>
      </c>
      <c r="B164" s="30" t="s">
        <v>1138</v>
      </c>
      <c r="C164" s="30" t="s">
        <v>1139</v>
      </c>
      <c r="D164" s="30"/>
      <c r="E164" s="30" t="s">
        <v>1136</v>
      </c>
      <c r="F164" s="30" t="s">
        <v>74</v>
      </c>
      <c r="G164" s="38">
        <v>60</v>
      </c>
      <c r="H164" s="31">
        <v>0</v>
      </c>
      <c r="I164" s="30" t="s">
        <v>512</v>
      </c>
      <c r="J164" s="30" t="s">
        <v>513</v>
      </c>
      <c r="K164" s="30" t="s">
        <v>495</v>
      </c>
      <c r="L164" s="30" t="s">
        <v>496</v>
      </c>
      <c r="M164" s="30" t="s">
        <v>514</v>
      </c>
      <c r="N164" s="30"/>
      <c r="O164" s="30" t="s">
        <v>945</v>
      </c>
      <c r="P164" s="30" t="s">
        <v>947</v>
      </c>
      <c r="Q164" s="30" t="s">
        <v>499</v>
      </c>
    </row>
    <row r="165" spans="1:17" hidden="1" x14ac:dyDescent="0.2">
      <c r="A165" s="30" t="s">
        <v>1140</v>
      </c>
      <c r="B165" s="30" t="s">
        <v>1141</v>
      </c>
      <c r="C165" s="30" t="s">
        <v>1142</v>
      </c>
      <c r="D165" s="30"/>
      <c r="E165" s="30" t="s">
        <v>1136</v>
      </c>
      <c r="F165" s="30" t="s">
        <v>74</v>
      </c>
      <c r="G165" s="38">
        <v>60</v>
      </c>
      <c r="H165" s="31">
        <v>0</v>
      </c>
      <c r="I165" s="30" t="s">
        <v>512</v>
      </c>
      <c r="J165" s="30" t="s">
        <v>513</v>
      </c>
      <c r="K165" s="30" t="s">
        <v>495</v>
      </c>
      <c r="L165" s="30" t="s">
        <v>496</v>
      </c>
      <c r="M165" s="30" t="s">
        <v>526</v>
      </c>
      <c r="N165" s="30"/>
      <c r="O165" s="30" t="s">
        <v>945</v>
      </c>
      <c r="P165" s="30" t="s">
        <v>947</v>
      </c>
      <c r="Q165" s="30" t="s">
        <v>499</v>
      </c>
    </row>
    <row r="166" spans="1:17" hidden="1" x14ac:dyDescent="0.2">
      <c r="A166" s="30" t="s">
        <v>1143</v>
      </c>
      <c r="B166" s="30" t="s">
        <v>1144</v>
      </c>
      <c r="C166" s="30" t="s">
        <v>1145</v>
      </c>
      <c r="D166" s="30"/>
      <c r="E166" s="30" t="s">
        <v>1136</v>
      </c>
      <c r="F166" s="30" t="s">
        <v>74</v>
      </c>
      <c r="G166" s="38">
        <v>60</v>
      </c>
      <c r="H166" s="31">
        <v>0</v>
      </c>
      <c r="I166" s="30" t="s">
        <v>504</v>
      </c>
      <c r="J166" s="30" t="s">
        <v>505</v>
      </c>
      <c r="K166" s="30" t="s">
        <v>495</v>
      </c>
      <c r="L166" s="30" t="s">
        <v>496</v>
      </c>
      <c r="M166" s="30" t="s">
        <v>1146</v>
      </c>
      <c r="N166" s="30"/>
      <c r="O166" s="30" t="s">
        <v>945</v>
      </c>
      <c r="P166" s="30" t="s">
        <v>947</v>
      </c>
      <c r="Q166" s="30" t="s">
        <v>499</v>
      </c>
    </row>
    <row r="167" spans="1:17" hidden="1" x14ac:dyDescent="0.2">
      <c r="A167" s="30" t="s">
        <v>1147</v>
      </c>
      <c r="B167" s="30" t="s">
        <v>1148</v>
      </c>
      <c r="C167" s="30" t="s">
        <v>1149</v>
      </c>
      <c r="D167" s="30" t="s">
        <v>74</v>
      </c>
      <c r="E167" s="30" t="s">
        <v>941</v>
      </c>
      <c r="F167" s="30" t="s">
        <v>74</v>
      </c>
      <c r="G167" s="38">
        <v>60</v>
      </c>
      <c r="H167" s="31">
        <v>0</v>
      </c>
      <c r="I167" s="30" t="s">
        <v>755</v>
      </c>
      <c r="J167" s="30" t="s">
        <v>756</v>
      </c>
      <c r="K167" s="30" t="s">
        <v>495</v>
      </c>
      <c r="L167" s="30" t="s">
        <v>612</v>
      </c>
      <c r="M167" s="30" t="s">
        <v>688</v>
      </c>
      <c r="N167" s="30"/>
      <c r="O167" s="30" t="s">
        <v>945</v>
      </c>
      <c r="P167" s="30" t="s">
        <v>947</v>
      </c>
      <c r="Q167" s="30" t="s">
        <v>499</v>
      </c>
    </row>
    <row r="168" spans="1:17" hidden="1" x14ac:dyDescent="0.2">
      <c r="A168" s="30" t="s">
        <v>1150</v>
      </c>
      <c r="B168" s="30" t="s">
        <v>1151</v>
      </c>
      <c r="C168" s="30" t="s">
        <v>1152</v>
      </c>
      <c r="D168" s="30" t="s">
        <v>74</v>
      </c>
      <c r="E168" s="30" t="s">
        <v>941</v>
      </c>
      <c r="F168" s="30" t="s">
        <v>74</v>
      </c>
      <c r="G168" s="38">
        <v>60</v>
      </c>
      <c r="H168" s="31">
        <v>0</v>
      </c>
      <c r="I168" s="30" t="s">
        <v>995</v>
      </c>
      <c r="J168" s="30" t="s">
        <v>996</v>
      </c>
      <c r="K168" s="30" t="s">
        <v>495</v>
      </c>
      <c r="L168" s="30" t="s">
        <v>612</v>
      </c>
      <c r="M168" s="30" t="s">
        <v>1153</v>
      </c>
      <c r="N168" s="30"/>
      <c r="O168" s="30" t="s">
        <v>945</v>
      </c>
      <c r="P168" s="30" t="s">
        <v>947</v>
      </c>
      <c r="Q168" s="30" t="s">
        <v>499</v>
      </c>
    </row>
    <row r="169" spans="1:17" hidden="1" x14ac:dyDescent="0.2">
      <c r="A169" s="30" t="s">
        <v>1154</v>
      </c>
      <c r="B169" s="30" t="s">
        <v>1155</v>
      </c>
      <c r="C169" s="30" t="s">
        <v>1156</v>
      </c>
      <c r="D169" s="30" t="s">
        <v>74</v>
      </c>
      <c r="E169" s="30" t="s">
        <v>941</v>
      </c>
      <c r="F169" s="30" t="s">
        <v>74</v>
      </c>
      <c r="G169" s="38">
        <v>60</v>
      </c>
      <c r="H169" s="31">
        <v>0</v>
      </c>
      <c r="I169" s="30" t="s">
        <v>755</v>
      </c>
      <c r="J169" s="30" t="s">
        <v>756</v>
      </c>
      <c r="K169" s="30" t="s">
        <v>495</v>
      </c>
      <c r="L169" s="30" t="s">
        <v>612</v>
      </c>
      <c r="M169" s="30" t="s">
        <v>688</v>
      </c>
      <c r="N169" s="30"/>
      <c r="O169" s="30" t="s">
        <v>945</v>
      </c>
      <c r="P169" s="30" t="s">
        <v>947</v>
      </c>
      <c r="Q169" s="30" t="s">
        <v>499</v>
      </c>
    </row>
    <row r="170" spans="1:17" hidden="1" x14ac:dyDescent="0.2">
      <c r="A170" s="30" t="s">
        <v>1157</v>
      </c>
      <c r="B170" s="30" t="s">
        <v>1158</v>
      </c>
      <c r="C170" s="30" t="s">
        <v>1159</v>
      </c>
      <c r="D170" s="30" t="s">
        <v>74</v>
      </c>
      <c r="E170" s="30" t="s">
        <v>941</v>
      </c>
      <c r="F170" s="30" t="s">
        <v>74</v>
      </c>
      <c r="G170" s="38">
        <v>60</v>
      </c>
      <c r="H170" s="31">
        <v>0</v>
      </c>
      <c r="I170" s="30" t="s">
        <v>995</v>
      </c>
      <c r="J170" s="30" t="s">
        <v>996</v>
      </c>
      <c r="K170" s="30" t="s">
        <v>495</v>
      </c>
      <c r="L170" s="30" t="s">
        <v>612</v>
      </c>
      <c r="M170" s="30" t="s">
        <v>1108</v>
      </c>
      <c r="N170" s="30"/>
      <c r="O170" s="30" t="s">
        <v>945</v>
      </c>
      <c r="P170" s="30" t="s">
        <v>947</v>
      </c>
      <c r="Q170" s="30" t="s">
        <v>499</v>
      </c>
    </row>
    <row r="171" spans="1:17" hidden="1" x14ac:dyDescent="0.2">
      <c r="A171" s="30" t="s">
        <v>1160</v>
      </c>
      <c r="B171" s="30" t="s">
        <v>1161</v>
      </c>
      <c r="C171" s="30" t="s">
        <v>1162</v>
      </c>
      <c r="D171" s="30" t="s">
        <v>74</v>
      </c>
      <c r="E171" s="30" t="s">
        <v>941</v>
      </c>
      <c r="F171" s="30" t="s">
        <v>74</v>
      </c>
      <c r="G171" s="38">
        <v>60</v>
      </c>
      <c r="H171" s="31">
        <v>0</v>
      </c>
      <c r="I171" s="30" t="s">
        <v>995</v>
      </c>
      <c r="J171" s="30" t="s">
        <v>996</v>
      </c>
      <c r="K171" s="30" t="s">
        <v>495</v>
      </c>
      <c r="L171" s="30" t="s">
        <v>612</v>
      </c>
      <c r="M171" s="30" t="s">
        <v>1007</v>
      </c>
      <c r="N171" s="30"/>
      <c r="O171" s="30" t="s">
        <v>945</v>
      </c>
      <c r="P171" s="30" t="s">
        <v>947</v>
      </c>
      <c r="Q171" s="30" t="s">
        <v>499</v>
      </c>
    </row>
    <row r="172" spans="1:17" hidden="1" x14ac:dyDescent="0.2">
      <c r="A172" s="30" t="s">
        <v>1163</v>
      </c>
      <c r="B172" s="30" t="s">
        <v>1164</v>
      </c>
      <c r="C172" s="30" t="s">
        <v>1165</v>
      </c>
      <c r="D172" s="30" t="s">
        <v>74</v>
      </c>
      <c r="E172" s="30" t="s">
        <v>941</v>
      </c>
      <c r="F172" s="30" t="s">
        <v>74</v>
      </c>
      <c r="G172" s="38">
        <v>60</v>
      </c>
      <c r="H172" s="31">
        <v>0</v>
      </c>
      <c r="I172" s="30" t="s">
        <v>995</v>
      </c>
      <c r="J172" s="30" t="s">
        <v>996</v>
      </c>
      <c r="K172" s="30" t="s">
        <v>495</v>
      </c>
      <c r="L172" s="30" t="s">
        <v>612</v>
      </c>
      <c r="M172" s="30" t="s">
        <v>1166</v>
      </c>
      <c r="N172" s="30"/>
      <c r="O172" s="30" t="s">
        <v>945</v>
      </c>
      <c r="P172" s="30" t="s">
        <v>947</v>
      </c>
      <c r="Q172" s="30" t="s">
        <v>499</v>
      </c>
    </row>
    <row r="173" spans="1:17" hidden="1" x14ac:dyDescent="0.2">
      <c r="A173" s="30" t="s">
        <v>1167</v>
      </c>
      <c r="B173" s="30" t="s">
        <v>1168</v>
      </c>
      <c r="C173" s="30" t="s">
        <v>1168</v>
      </c>
      <c r="D173" s="30" t="s">
        <v>74</v>
      </c>
      <c r="E173" s="30" t="s">
        <v>941</v>
      </c>
      <c r="F173" s="30" t="s">
        <v>74</v>
      </c>
      <c r="G173" s="38">
        <v>60</v>
      </c>
      <c r="H173" s="31">
        <v>0</v>
      </c>
      <c r="I173" s="30" t="s">
        <v>755</v>
      </c>
      <c r="J173" s="30" t="s">
        <v>756</v>
      </c>
      <c r="K173" s="30" t="s">
        <v>495</v>
      </c>
      <c r="L173" s="30" t="s">
        <v>612</v>
      </c>
      <c r="M173" s="30" t="s">
        <v>943</v>
      </c>
      <c r="N173" s="30"/>
      <c r="O173" s="30" t="s">
        <v>945</v>
      </c>
      <c r="P173" s="30" t="s">
        <v>947</v>
      </c>
      <c r="Q173" s="30" t="s">
        <v>499</v>
      </c>
    </row>
    <row r="174" spans="1:17" hidden="1" x14ac:dyDescent="0.2">
      <c r="A174" s="30" t="s">
        <v>1169</v>
      </c>
      <c r="B174" s="30" t="s">
        <v>1170</v>
      </c>
      <c r="C174" s="30" t="s">
        <v>1171</v>
      </c>
      <c r="D174" s="30" t="s">
        <v>74</v>
      </c>
      <c r="E174" s="30" t="s">
        <v>941</v>
      </c>
      <c r="F174" s="30" t="s">
        <v>74</v>
      </c>
      <c r="G174" s="38">
        <v>60</v>
      </c>
      <c r="H174" s="31">
        <v>0</v>
      </c>
      <c r="I174" s="30" t="s">
        <v>755</v>
      </c>
      <c r="J174" s="30" t="s">
        <v>756</v>
      </c>
      <c r="K174" s="30" t="s">
        <v>495</v>
      </c>
      <c r="L174" s="30" t="s">
        <v>612</v>
      </c>
      <c r="M174" s="30" t="s">
        <v>950</v>
      </c>
      <c r="N174" s="30"/>
      <c r="O174" s="30" t="s">
        <v>945</v>
      </c>
      <c r="P174" s="30" t="s">
        <v>947</v>
      </c>
      <c r="Q174" s="30" t="s">
        <v>499</v>
      </c>
    </row>
    <row r="175" spans="1:17" hidden="1" x14ac:dyDescent="0.2">
      <c r="A175" s="30" t="s">
        <v>1172</v>
      </c>
      <c r="B175" s="30" t="s">
        <v>1173</v>
      </c>
      <c r="C175" s="30" t="s">
        <v>1174</v>
      </c>
      <c r="D175" s="30" t="s">
        <v>74</v>
      </c>
      <c r="E175" s="30" t="s">
        <v>941</v>
      </c>
      <c r="F175" s="30" t="s">
        <v>74</v>
      </c>
      <c r="G175" s="38">
        <v>60</v>
      </c>
      <c r="H175" s="31">
        <v>0</v>
      </c>
      <c r="I175" s="30" t="s">
        <v>755</v>
      </c>
      <c r="J175" s="30" t="s">
        <v>756</v>
      </c>
      <c r="K175" s="30" t="s">
        <v>495</v>
      </c>
      <c r="L175" s="30" t="s">
        <v>612</v>
      </c>
      <c r="M175" s="30" t="s">
        <v>943</v>
      </c>
      <c r="N175" s="30"/>
      <c r="O175" s="30" t="s">
        <v>945</v>
      </c>
      <c r="P175" s="30" t="s">
        <v>947</v>
      </c>
      <c r="Q175" s="30" t="s">
        <v>499</v>
      </c>
    </row>
    <row r="176" spans="1:17" hidden="1" x14ac:dyDescent="0.2">
      <c r="A176" s="30" t="s">
        <v>1175</v>
      </c>
      <c r="B176" s="30" t="s">
        <v>1176</v>
      </c>
      <c r="C176" s="30" t="s">
        <v>1177</v>
      </c>
      <c r="D176" s="30" t="s">
        <v>74</v>
      </c>
      <c r="E176" s="30" t="s">
        <v>941</v>
      </c>
      <c r="F176" s="30" t="s">
        <v>74</v>
      </c>
      <c r="G176" s="38">
        <v>60</v>
      </c>
      <c r="H176" s="31">
        <v>0</v>
      </c>
      <c r="I176" s="30" t="s">
        <v>755</v>
      </c>
      <c r="J176" s="30" t="s">
        <v>756</v>
      </c>
      <c r="K176" s="30" t="s">
        <v>495</v>
      </c>
      <c r="L176" s="30" t="s">
        <v>612</v>
      </c>
      <c r="M176" s="30" t="s">
        <v>613</v>
      </c>
      <c r="N176" s="30"/>
      <c r="O176" s="30" t="s">
        <v>945</v>
      </c>
      <c r="P176" s="30" t="s">
        <v>947</v>
      </c>
      <c r="Q176" s="30" t="s">
        <v>499</v>
      </c>
    </row>
    <row r="177" spans="1:17" hidden="1" x14ac:dyDescent="0.2">
      <c r="A177" s="30" t="s">
        <v>1178</v>
      </c>
      <c r="B177" s="30" t="s">
        <v>1179</v>
      </c>
      <c r="C177" s="30" t="s">
        <v>1180</v>
      </c>
      <c r="D177" s="30" t="s">
        <v>74</v>
      </c>
      <c r="E177" s="30" t="s">
        <v>941</v>
      </c>
      <c r="F177" s="30" t="s">
        <v>74</v>
      </c>
      <c r="G177" s="38">
        <v>60</v>
      </c>
      <c r="H177" s="31">
        <v>0</v>
      </c>
      <c r="I177" s="30" t="s">
        <v>755</v>
      </c>
      <c r="J177" s="30" t="s">
        <v>756</v>
      </c>
      <c r="K177" s="30" t="s">
        <v>495</v>
      </c>
      <c r="L177" s="30" t="s">
        <v>612</v>
      </c>
      <c r="M177" s="30" t="s">
        <v>943</v>
      </c>
      <c r="N177" s="30" t="s">
        <v>1181</v>
      </c>
      <c r="O177" s="30" t="s">
        <v>945</v>
      </c>
      <c r="P177" s="30" t="s">
        <v>947</v>
      </c>
      <c r="Q177" s="30" t="s">
        <v>499</v>
      </c>
    </row>
    <row r="178" spans="1:17" hidden="1" x14ac:dyDescent="0.2">
      <c r="A178" s="30" t="s">
        <v>1182</v>
      </c>
      <c r="B178" s="30" t="s">
        <v>1183</v>
      </c>
      <c r="C178" s="30" t="s">
        <v>1184</v>
      </c>
      <c r="D178" s="30" t="s">
        <v>74</v>
      </c>
      <c r="E178" s="30" t="s">
        <v>941</v>
      </c>
      <c r="F178" s="30" t="s">
        <v>74</v>
      </c>
      <c r="G178" s="38">
        <v>60</v>
      </c>
      <c r="H178" s="31">
        <v>0</v>
      </c>
      <c r="I178" s="30" t="s">
        <v>628</v>
      </c>
      <c r="J178" s="30" t="s">
        <v>629</v>
      </c>
      <c r="K178" s="30" t="s">
        <v>495</v>
      </c>
      <c r="L178" s="30" t="s">
        <v>975</v>
      </c>
      <c r="M178" s="30" t="s">
        <v>631</v>
      </c>
      <c r="N178" s="30"/>
      <c r="O178" s="30" t="s">
        <v>945</v>
      </c>
      <c r="P178" s="30" t="s">
        <v>947</v>
      </c>
      <c r="Q178" s="30" t="s">
        <v>499</v>
      </c>
    </row>
    <row r="179" spans="1:17" hidden="1" x14ac:dyDescent="0.2">
      <c r="A179" s="30" t="s">
        <v>1185</v>
      </c>
      <c r="B179" s="30" t="s">
        <v>1186</v>
      </c>
      <c r="C179" s="30" t="s">
        <v>1187</v>
      </c>
      <c r="D179" s="30" t="s">
        <v>74</v>
      </c>
      <c r="E179" s="30" t="s">
        <v>1188</v>
      </c>
      <c r="F179" s="30" t="s">
        <v>74</v>
      </c>
      <c r="G179" s="38">
        <v>60</v>
      </c>
      <c r="H179" s="31">
        <v>0</v>
      </c>
      <c r="I179" s="30" t="s">
        <v>755</v>
      </c>
      <c r="J179" s="30" t="s">
        <v>756</v>
      </c>
      <c r="K179" s="30" t="s">
        <v>495</v>
      </c>
      <c r="L179" s="30" t="s">
        <v>612</v>
      </c>
      <c r="M179" s="30" t="s">
        <v>950</v>
      </c>
      <c r="N179" s="30"/>
      <c r="O179" s="30" t="s">
        <v>945</v>
      </c>
      <c r="P179" s="30" t="s">
        <v>947</v>
      </c>
      <c r="Q179" s="30" t="s">
        <v>499</v>
      </c>
    </row>
    <row r="180" spans="1:17" hidden="1" x14ac:dyDescent="0.2">
      <c r="A180" s="30" t="s">
        <v>1189</v>
      </c>
      <c r="B180" s="30" t="s">
        <v>1190</v>
      </c>
      <c r="C180" s="30" t="s">
        <v>1190</v>
      </c>
      <c r="D180" s="30" t="s">
        <v>74</v>
      </c>
      <c r="E180" s="30" t="s">
        <v>1188</v>
      </c>
      <c r="F180" s="30" t="s">
        <v>74</v>
      </c>
      <c r="G180" s="38">
        <v>60</v>
      </c>
      <c r="H180" s="31">
        <v>0</v>
      </c>
      <c r="I180" s="30" t="s">
        <v>755</v>
      </c>
      <c r="J180" s="30" t="s">
        <v>756</v>
      </c>
      <c r="K180" s="30" t="s">
        <v>495</v>
      </c>
      <c r="L180" s="30" t="s">
        <v>612</v>
      </c>
      <c r="M180" s="30" t="s">
        <v>613</v>
      </c>
      <c r="N180" s="30"/>
      <c r="O180" s="30" t="s">
        <v>945</v>
      </c>
      <c r="P180" s="30" t="s">
        <v>947</v>
      </c>
      <c r="Q180" s="30" t="s">
        <v>499</v>
      </c>
    </row>
    <row r="181" spans="1:17" hidden="1" x14ac:dyDescent="0.2">
      <c r="A181" s="30" t="s">
        <v>1191</v>
      </c>
      <c r="B181" s="30" t="s">
        <v>1192</v>
      </c>
      <c r="C181" s="30" t="s">
        <v>1193</v>
      </c>
      <c r="D181" s="30" t="s">
        <v>74</v>
      </c>
      <c r="E181" s="30" t="s">
        <v>1188</v>
      </c>
      <c r="F181" s="30" t="s">
        <v>74</v>
      </c>
      <c r="G181" s="38">
        <v>60</v>
      </c>
      <c r="H181" s="31">
        <v>0</v>
      </c>
      <c r="I181" s="30" t="s">
        <v>995</v>
      </c>
      <c r="J181" s="30" t="s">
        <v>996</v>
      </c>
      <c r="K181" s="30" t="s">
        <v>495</v>
      </c>
      <c r="L181" s="30" t="s">
        <v>612</v>
      </c>
      <c r="M181" s="30" t="s">
        <v>1021</v>
      </c>
      <c r="N181" s="30"/>
      <c r="O181" s="30" t="s">
        <v>945</v>
      </c>
      <c r="P181" s="30" t="s">
        <v>947</v>
      </c>
      <c r="Q181" s="30" t="s">
        <v>499</v>
      </c>
    </row>
    <row r="182" spans="1:17" hidden="1" x14ac:dyDescent="0.2">
      <c r="A182" s="30" t="s">
        <v>1194</v>
      </c>
      <c r="B182" s="30" t="s">
        <v>1195</v>
      </c>
      <c r="C182" s="30" t="s">
        <v>1196</v>
      </c>
      <c r="D182" s="30" t="s">
        <v>74</v>
      </c>
      <c r="E182" s="30" t="s">
        <v>1188</v>
      </c>
      <c r="F182" s="30" t="s">
        <v>74</v>
      </c>
      <c r="G182" s="38">
        <v>60</v>
      </c>
      <c r="H182" s="31">
        <v>0</v>
      </c>
      <c r="I182" s="30" t="s">
        <v>755</v>
      </c>
      <c r="J182" s="30" t="s">
        <v>756</v>
      </c>
      <c r="K182" s="30" t="s">
        <v>495</v>
      </c>
      <c r="L182" s="30" t="s">
        <v>612</v>
      </c>
      <c r="M182" s="30" t="s">
        <v>780</v>
      </c>
      <c r="N182" s="30"/>
      <c r="O182" s="30" t="s">
        <v>945</v>
      </c>
      <c r="P182" s="30" t="s">
        <v>947</v>
      </c>
      <c r="Q182" s="30" t="s">
        <v>499</v>
      </c>
    </row>
    <row r="183" spans="1:17" hidden="1" x14ac:dyDescent="0.2">
      <c r="A183" s="30" t="s">
        <v>1197</v>
      </c>
      <c r="B183" s="30" t="s">
        <v>1198</v>
      </c>
      <c r="C183" s="30" t="s">
        <v>1199</v>
      </c>
      <c r="D183" s="30"/>
      <c r="E183" s="30" t="s">
        <v>503</v>
      </c>
      <c r="F183" s="30" t="s">
        <v>1200</v>
      </c>
      <c r="G183" s="38"/>
      <c r="H183" s="31">
        <v>0</v>
      </c>
      <c r="I183" s="30" t="s">
        <v>546</v>
      </c>
      <c r="J183" s="30" t="s">
        <v>547</v>
      </c>
      <c r="K183" s="30" t="s">
        <v>495</v>
      </c>
      <c r="L183" s="30" t="s">
        <v>496</v>
      </c>
      <c r="M183" s="30" t="s">
        <v>514</v>
      </c>
      <c r="N183" s="30"/>
      <c r="O183" s="30" t="s">
        <v>1197</v>
      </c>
      <c r="P183" s="30" t="s">
        <v>1198</v>
      </c>
      <c r="Q183" s="30" t="s">
        <v>499</v>
      </c>
    </row>
    <row r="184" spans="1:17" hidden="1" x14ac:dyDescent="0.2">
      <c r="A184" s="30" t="s">
        <v>1201</v>
      </c>
      <c r="B184" s="30" t="s">
        <v>1202</v>
      </c>
      <c r="C184" s="30" t="s">
        <v>1203</v>
      </c>
      <c r="D184" s="30" t="s">
        <v>1204</v>
      </c>
      <c r="E184" s="30" t="s">
        <v>753</v>
      </c>
      <c r="F184" s="30" t="s">
        <v>1204</v>
      </c>
      <c r="G184" s="38"/>
      <c r="H184" s="31">
        <v>0</v>
      </c>
      <c r="I184" s="30" t="s">
        <v>755</v>
      </c>
      <c r="J184" s="30" t="s">
        <v>756</v>
      </c>
      <c r="K184" s="30" t="s">
        <v>495</v>
      </c>
      <c r="L184" s="30" t="s">
        <v>612</v>
      </c>
      <c r="M184" s="30" t="s">
        <v>1128</v>
      </c>
      <c r="N184" s="30" t="s">
        <v>1205</v>
      </c>
      <c r="O184" s="30" t="s">
        <v>1201</v>
      </c>
      <c r="P184" s="30" t="s">
        <v>1202</v>
      </c>
      <c r="Q184" s="30" t="s">
        <v>499</v>
      </c>
    </row>
    <row r="185" spans="1:17" hidden="1" x14ac:dyDescent="0.2">
      <c r="A185" s="30" t="s">
        <v>1206</v>
      </c>
      <c r="B185" s="30" t="s">
        <v>1207</v>
      </c>
      <c r="C185" s="30" t="s">
        <v>1208</v>
      </c>
      <c r="D185" s="30"/>
      <c r="E185" s="30" t="s">
        <v>503</v>
      </c>
      <c r="F185" s="30" t="s">
        <v>1209</v>
      </c>
      <c r="G185" s="38"/>
      <c r="H185" s="31">
        <v>0</v>
      </c>
      <c r="I185" s="30"/>
      <c r="J185" s="30"/>
      <c r="K185" s="30" t="s">
        <v>495</v>
      </c>
      <c r="L185" s="30" t="s">
        <v>496</v>
      </c>
      <c r="M185" s="30" t="s">
        <v>514</v>
      </c>
      <c r="N185" s="30"/>
      <c r="O185" s="30" t="s">
        <v>1206</v>
      </c>
      <c r="P185" s="30" t="s">
        <v>1207</v>
      </c>
      <c r="Q185" s="30" t="s">
        <v>499</v>
      </c>
    </row>
    <row r="186" spans="1:17" hidden="1" x14ac:dyDescent="0.2">
      <c r="A186" s="30" t="s">
        <v>1210</v>
      </c>
      <c r="B186" s="30" t="s">
        <v>1211</v>
      </c>
      <c r="C186" s="30" t="s">
        <v>1212</v>
      </c>
      <c r="D186" s="30"/>
      <c r="E186" s="30" t="s">
        <v>503</v>
      </c>
      <c r="F186" s="30" t="s">
        <v>1213</v>
      </c>
      <c r="G186" s="38"/>
      <c r="H186" s="31">
        <v>0</v>
      </c>
      <c r="I186" s="30" t="s">
        <v>718</v>
      </c>
      <c r="J186" s="30" t="s">
        <v>719</v>
      </c>
      <c r="K186" s="30" t="s">
        <v>495</v>
      </c>
      <c r="L186" s="30" t="s">
        <v>496</v>
      </c>
      <c r="M186" s="30" t="s">
        <v>588</v>
      </c>
      <c r="N186" s="30"/>
      <c r="O186" s="30" t="s">
        <v>1210</v>
      </c>
      <c r="P186" s="30" t="s">
        <v>1211</v>
      </c>
      <c r="Q186" s="30" t="s">
        <v>499</v>
      </c>
    </row>
    <row r="187" spans="1:17" hidden="1" x14ac:dyDescent="0.2">
      <c r="A187" s="30" t="s">
        <v>1214</v>
      </c>
      <c r="B187" s="30" t="s">
        <v>1215</v>
      </c>
      <c r="C187" s="30" t="s">
        <v>1216</v>
      </c>
      <c r="D187" s="30"/>
      <c r="E187" s="30" t="s">
        <v>503</v>
      </c>
      <c r="F187" s="30" t="s">
        <v>1217</v>
      </c>
      <c r="G187" s="38">
        <v>60</v>
      </c>
      <c r="H187" s="31">
        <v>0</v>
      </c>
      <c r="I187" s="30" t="s">
        <v>504</v>
      </c>
      <c r="J187" s="30" t="s">
        <v>505</v>
      </c>
      <c r="K187" s="30" t="s">
        <v>495</v>
      </c>
      <c r="L187" s="30" t="s">
        <v>496</v>
      </c>
      <c r="M187" s="30" t="s">
        <v>506</v>
      </c>
      <c r="N187" s="30"/>
      <c r="O187" s="30" t="s">
        <v>1214</v>
      </c>
      <c r="P187" s="30" t="s">
        <v>1215</v>
      </c>
      <c r="Q187" s="30" t="s">
        <v>499</v>
      </c>
    </row>
    <row r="188" spans="1:17" hidden="1" x14ac:dyDescent="0.2">
      <c r="A188" s="30" t="s">
        <v>1218</v>
      </c>
      <c r="B188" s="30" t="s">
        <v>1219</v>
      </c>
      <c r="C188" s="30" t="s">
        <v>1220</v>
      </c>
      <c r="D188" s="30"/>
      <c r="E188" s="30" t="s">
        <v>503</v>
      </c>
      <c r="F188" s="30" t="s">
        <v>1221</v>
      </c>
      <c r="G188" s="38"/>
      <c r="H188" s="31">
        <v>0</v>
      </c>
      <c r="I188" s="30" t="s">
        <v>546</v>
      </c>
      <c r="J188" s="30" t="s">
        <v>547</v>
      </c>
      <c r="K188" s="30" t="s">
        <v>495</v>
      </c>
      <c r="L188" s="30" t="s">
        <v>496</v>
      </c>
      <c r="M188" s="30" t="s">
        <v>526</v>
      </c>
      <c r="N188" s="30"/>
      <c r="O188" s="30" t="s">
        <v>1218</v>
      </c>
      <c r="P188" s="30" t="s">
        <v>1219</v>
      </c>
      <c r="Q188" s="30" t="s">
        <v>499</v>
      </c>
    </row>
    <row r="189" spans="1:17" hidden="1" x14ac:dyDescent="0.2">
      <c r="A189" s="30" t="s">
        <v>1222</v>
      </c>
      <c r="B189" s="30" t="s">
        <v>1223</v>
      </c>
      <c r="C189" s="30" t="s">
        <v>612</v>
      </c>
      <c r="D189" s="30"/>
      <c r="E189" s="30" t="s">
        <v>753</v>
      </c>
      <c r="F189" s="30"/>
      <c r="G189" s="38"/>
      <c r="H189" s="31">
        <v>0</v>
      </c>
      <c r="I189" s="30" t="s">
        <v>755</v>
      </c>
      <c r="J189" s="30" t="s">
        <v>756</v>
      </c>
      <c r="K189" s="30" t="s">
        <v>495</v>
      </c>
      <c r="L189" s="30" t="s">
        <v>612</v>
      </c>
      <c r="M189" s="30" t="s">
        <v>961</v>
      </c>
      <c r="N189" s="30" t="s">
        <v>1224</v>
      </c>
      <c r="O189" s="30" t="s">
        <v>1222</v>
      </c>
      <c r="P189" s="30" t="s">
        <v>1223</v>
      </c>
      <c r="Q189" s="30" t="s">
        <v>499</v>
      </c>
    </row>
    <row r="190" spans="1:17" hidden="1" x14ac:dyDescent="0.2">
      <c r="A190" s="30" t="s">
        <v>1225</v>
      </c>
      <c r="B190" s="30" t="s">
        <v>1226</v>
      </c>
      <c r="C190" s="30" t="s">
        <v>1227</v>
      </c>
      <c r="D190" s="30"/>
      <c r="E190" s="30" t="s">
        <v>753</v>
      </c>
      <c r="F190" s="30"/>
      <c r="G190" s="38"/>
      <c r="H190" s="31">
        <v>0</v>
      </c>
      <c r="I190" s="30" t="s">
        <v>628</v>
      </c>
      <c r="J190" s="30" t="s">
        <v>629</v>
      </c>
      <c r="K190" s="30" t="s">
        <v>495</v>
      </c>
      <c r="L190" s="30" t="s">
        <v>1228</v>
      </c>
      <c r="M190" s="30" t="s">
        <v>631</v>
      </c>
      <c r="N190" s="30"/>
      <c r="O190" s="30" t="s">
        <v>1225</v>
      </c>
      <c r="P190" s="30" t="s">
        <v>1226</v>
      </c>
      <c r="Q190" s="30" t="s">
        <v>499</v>
      </c>
    </row>
    <row r="191" spans="1:17" hidden="1" x14ac:dyDescent="0.2">
      <c r="A191" s="30" t="s">
        <v>1229</v>
      </c>
      <c r="B191" s="30" t="s">
        <v>1230</v>
      </c>
      <c r="C191" s="30" t="s">
        <v>1231</v>
      </c>
      <c r="D191" s="30" t="s">
        <v>74</v>
      </c>
      <c r="E191" s="30" t="s">
        <v>1232</v>
      </c>
      <c r="F191" s="30" t="s">
        <v>1233</v>
      </c>
      <c r="G191" s="38"/>
      <c r="H191" s="31">
        <v>0</v>
      </c>
      <c r="I191" s="30" t="s">
        <v>628</v>
      </c>
      <c r="J191" s="30" t="s">
        <v>629</v>
      </c>
      <c r="K191" s="30" t="s">
        <v>495</v>
      </c>
      <c r="L191" s="30" t="s">
        <v>975</v>
      </c>
      <c r="M191" s="30" t="s">
        <v>631</v>
      </c>
      <c r="N191" s="30" t="s">
        <v>1234</v>
      </c>
      <c r="O191" s="30" t="s">
        <v>1229</v>
      </c>
      <c r="P191" s="30" t="s">
        <v>1230</v>
      </c>
      <c r="Q191" s="30" t="s">
        <v>499</v>
      </c>
    </row>
    <row r="192" spans="1:17" hidden="1" x14ac:dyDescent="0.2">
      <c r="A192" s="30" t="s">
        <v>1235</v>
      </c>
      <c r="B192" s="30" t="s">
        <v>1236</v>
      </c>
      <c r="C192" s="30" t="s">
        <v>1237</v>
      </c>
      <c r="D192" s="30"/>
      <c r="E192" s="30" t="s">
        <v>503</v>
      </c>
      <c r="F192" s="30" t="s">
        <v>1238</v>
      </c>
      <c r="G192" s="38">
        <v>60</v>
      </c>
      <c r="H192" s="31">
        <v>0</v>
      </c>
      <c r="I192" s="30" t="s">
        <v>570</v>
      </c>
      <c r="J192" s="30" t="s">
        <v>571</v>
      </c>
      <c r="K192" s="30" t="s">
        <v>495</v>
      </c>
      <c r="L192" s="30" t="s">
        <v>828</v>
      </c>
      <c r="M192" s="30" t="s">
        <v>573</v>
      </c>
      <c r="N192" s="30"/>
      <c r="O192" s="30" t="s">
        <v>1235</v>
      </c>
      <c r="P192" s="30" t="s">
        <v>1236</v>
      </c>
      <c r="Q192" s="30" t="s">
        <v>499</v>
      </c>
    </row>
    <row r="193" spans="1:17" hidden="1" x14ac:dyDescent="0.2">
      <c r="A193" s="30" t="s">
        <v>42</v>
      </c>
      <c r="B193" s="30" t="s">
        <v>43</v>
      </c>
      <c r="C193" s="30" t="s">
        <v>1239</v>
      </c>
      <c r="D193" s="30"/>
      <c r="E193" s="30" t="s">
        <v>1240</v>
      </c>
      <c r="F193" s="30" t="s">
        <v>1241</v>
      </c>
      <c r="G193" s="38"/>
      <c r="H193" s="31">
        <v>0</v>
      </c>
      <c r="I193" s="30"/>
      <c r="J193" s="30"/>
      <c r="K193" s="30" t="s">
        <v>495</v>
      </c>
      <c r="L193" s="30" t="s">
        <v>496</v>
      </c>
      <c r="M193" s="30" t="s">
        <v>514</v>
      </c>
      <c r="N193" s="30"/>
      <c r="O193" s="30" t="s">
        <v>1242</v>
      </c>
      <c r="P193" s="30" t="s">
        <v>43</v>
      </c>
      <c r="Q193" s="30" t="s">
        <v>499</v>
      </c>
    </row>
    <row r="194" spans="1:17" hidden="1" x14ac:dyDescent="0.2">
      <c r="A194" s="30" t="s">
        <v>66</v>
      </c>
      <c r="B194" s="30" t="s">
        <v>67</v>
      </c>
      <c r="C194" s="30" t="s">
        <v>1243</v>
      </c>
      <c r="D194" s="30"/>
      <c r="E194" s="30" t="s">
        <v>1244</v>
      </c>
      <c r="F194" s="30" t="s">
        <v>1245</v>
      </c>
      <c r="G194" s="38"/>
      <c r="H194" s="31">
        <v>0</v>
      </c>
      <c r="I194" s="30" t="s">
        <v>755</v>
      </c>
      <c r="J194" s="30" t="s">
        <v>756</v>
      </c>
      <c r="K194" s="30" t="s">
        <v>495</v>
      </c>
      <c r="L194" s="30" t="s">
        <v>612</v>
      </c>
      <c r="M194" s="30" t="s">
        <v>780</v>
      </c>
      <c r="N194" s="30" t="s">
        <v>1246</v>
      </c>
      <c r="O194" s="30" t="s">
        <v>1242</v>
      </c>
      <c r="P194" s="30" t="s">
        <v>43</v>
      </c>
      <c r="Q194" s="30" t="s">
        <v>499</v>
      </c>
    </row>
    <row r="195" spans="1:17" hidden="1" x14ac:dyDescent="0.2">
      <c r="A195" s="30" t="s">
        <v>52</v>
      </c>
      <c r="B195" s="30" t="s">
        <v>53</v>
      </c>
      <c r="C195" s="30" t="s">
        <v>1247</v>
      </c>
      <c r="D195" s="30"/>
      <c r="E195" s="30" t="s">
        <v>1240</v>
      </c>
      <c r="F195" s="30" t="s">
        <v>1248</v>
      </c>
      <c r="G195" s="38"/>
      <c r="H195" s="31">
        <v>0</v>
      </c>
      <c r="I195" s="30" t="s">
        <v>570</v>
      </c>
      <c r="J195" s="30" t="s">
        <v>571</v>
      </c>
      <c r="K195" s="30" t="s">
        <v>495</v>
      </c>
      <c r="L195" s="30" t="s">
        <v>572</v>
      </c>
      <c r="M195" s="30" t="s">
        <v>573</v>
      </c>
      <c r="N195" s="30"/>
      <c r="O195" s="30" t="s">
        <v>1242</v>
      </c>
      <c r="P195" s="30" t="s">
        <v>43</v>
      </c>
      <c r="Q195" s="30" t="s">
        <v>499</v>
      </c>
    </row>
    <row r="196" spans="1:17" hidden="1" x14ac:dyDescent="0.2">
      <c r="A196" s="30" t="s">
        <v>50</v>
      </c>
      <c r="B196" s="30" t="s">
        <v>51</v>
      </c>
      <c r="C196" s="30" t="s">
        <v>1249</v>
      </c>
      <c r="D196" s="30"/>
      <c r="E196" s="30" t="s">
        <v>1240</v>
      </c>
      <c r="F196" s="30" t="s">
        <v>1250</v>
      </c>
      <c r="G196" s="38"/>
      <c r="H196" s="31">
        <v>0</v>
      </c>
      <c r="I196" s="30" t="s">
        <v>570</v>
      </c>
      <c r="J196" s="30" t="s">
        <v>571</v>
      </c>
      <c r="K196" s="30" t="s">
        <v>495</v>
      </c>
      <c r="L196" s="30" t="s">
        <v>766</v>
      </c>
      <c r="M196" s="30" t="s">
        <v>573</v>
      </c>
      <c r="N196" s="30"/>
      <c r="O196" s="30" t="s">
        <v>1242</v>
      </c>
      <c r="P196" s="30" t="s">
        <v>43</v>
      </c>
      <c r="Q196" s="30" t="s">
        <v>499</v>
      </c>
    </row>
    <row r="197" spans="1:17" hidden="1" x14ac:dyDescent="0.2">
      <c r="A197" s="30" t="s">
        <v>60</v>
      </c>
      <c r="B197" s="30" t="s">
        <v>61</v>
      </c>
      <c r="C197" s="30" t="s">
        <v>1251</v>
      </c>
      <c r="D197" s="30"/>
      <c r="E197" s="30" t="s">
        <v>1244</v>
      </c>
      <c r="F197" s="30" t="s">
        <v>1252</v>
      </c>
      <c r="G197" s="38"/>
      <c r="H197" s="31">
        <v>0</v>
      </c>
      <c r="I197" s="30" t="s">
        <v>628</v>
      </c>
      <c r="J197" s="30" t="s">
        <v>629</v>
      </c>
      <c r="K197" s="30" t="s">
        <v>495</v>
      </c>
      <c r="L197" s="30" t="s">
        <v>1132</v>
      </c>
      <c r="M197" s="30" t="s">
        <v>631</v>
      </c>
      <c r="N197" s="30"/>
      <c r="O197" s="30" t="s">
        <v>1242</v>
      </c>
      <c r="P197" s="30" t="s">
        <v>43</v>
      </c>
      <c r="Q197" s="30" t="s">
        <v>499</v>
      </c>
    </row>
    <row r="198" spans="1:17" hidden="1" x14ac:dyDescent="0.2">
      <c r="A198" s="30" t="s">
        <v>44</v>
      </c>
      <c r="B198" s="30" t="s">
        <v>45</v>
      </c>
      <c r="C198" s="30" t="s">
        <v>1253</v>
      </c>
      <c r="D198" s="30"/>
      <c r="E198" s="30" t="s">
        <v>1240</v>
      </c>
      <c r="F198" s="30" t="s">
        <v>1254</v>
      </c>
      <c r="G198" s="38"/>
      <c r="H198" s="31">
        <v>0</v>
      </c>
      <c r="I198" s="30" t="s">
        <v>570</v>
      </c>
      <c r="J198" s="30" t="s">
        <v>571</v>
      </c>
      <c r="K198" s="30" t="s">
        <v>495</v>
      </c>
      <c r="L198" s="30" t="s">
        <v>832</v>
      </c>
      <c r="M198" s="30" t="s">
        <v>573</v>
      </c>
      <c r="N198" s="30"/>
      <c r="O198" s="30" t="s">
        <v>1242</v>
      </c>
      <c r="P198" s="30" t="s">
        <v>43</v>
      </c>
      <c r="Q198" s="30" t="s">
        <v>499</v>
      </c>
    </row>
    <row r="199" spans="1:17" hidden="1" x14ac:dyDescent="0.2">
      <c r="A199" s="30" t="s">
        <v>62</v>
      </c>
      <c r="B199" s="30" t="s">
        <v>63</v>
      </c>
      <c r="C199" s="30" t="s">
        <v>1255</v>
      </c>
      <c r="D199" s="30"/>
      <c r="E199" s="30" t="s">
        <v>1244</v>
      </c>
      <c r="F199" s="30" t="s">
        <v>1256</v>
      </c>
      <c r="G199" s="38"/>
      <c r="H199" s="31">
        <v>0</v>
      </c>
      <c r="I199" s="30" t="s">
        <v>628</v>
      </c>
      <c r="J199" s="30" t="s">
        <v>629</v>
      </c>
      <c r="K199" s="30" t="s">
        <v>495</v>
      </c>
      <c r="L199" s="30" t="s">
        <v>975</v>
      </c>
      <c r="M199" s="30" t="s">
        <v>631</v>
      </c>
      <c r="N199" s="30"/>
      <c r="O199" s="30" t="s">
        <v>1242</v>
      </c>
      <c r="P199" s="30" t="s">
        <v>43</v>
      </c>
      <c r="Q199" s="30" t="s">
        <v>499</v>
      </c>
    </row>
    <row r="200" spans="1:17" hidden="1" x14ac:dyDescent="0.2">
      <c r="A200" s="30" t="s">
        <v>56</v>
      </c>
      <c r="B200" s="30" t="s">
        <v>57</v>
      </c>
      <c r="C200" s="30" t="s">
        <v>1257</v>
      </c>
      <c r="D200" s="30"/>
      <c r="E200" s="30" t="s">
        <v>1240</v>
      </c>
      <c r="F200" s="30" t="s">
        <v>1258</v>
      </c>
      <c r="G200" s="38"/>
      <c r="H200" s="31">
        <v>0</v>
      </c>
      <c r="I200" s="30" t="s">
        <v>570</v>
      </c>
      <c r="J200" s="30" t="s">
        <v>571</v>
      </c>
      <c r="K200" s="30" t="s">
        <v>495</v>
      </c>
      <c r="L200" s="30" t="s">
        <v>869</v>
      </c>
      <c r="M200" s="30" t="s">
        <v>573</v>
      </c>
      <c r="N200" s="30"/>
      <c r="O200" s="30" t="s">
        <v>1242</v>
      </c>
      <c r="P200" s="30" t="s">
        <v>43</v>
      </c>
      <c r="Q200" s="30" t="s">
        <v>499</v>
      </c>
    </row>
    <row r="201" spans="1:17" hidden="1" x14ac:dyDescent="0.2">
      <c r="A201" s="30" t="s">
        <v>58</v>
      </c>
      <c r="B201" s="30" t="s">
        <v>59</v>
      </c>
      <c r="C201" s="30" t="s">
        <v>1259</v>
      </c>
      <c r="D201" s="30"/>
      <c r="E201" s="30" t="s">
        <v>1240</v>
      </c>
      <c r="F201" s="30" t="s">
        <v>1260</v>
      </c>
      <c r="G201" s="38"/>
      <c r="H201" s="31">
        <v>0</v>
      </c>
      <c r="I201" s="30" t="s">
        <v>570</v>
      </c>
      <c r="J201" s="30" t="s">
        <v>571</v>
      </c>
      <c r="K201" s="30" t="s">
        <v>495</v>
      </c>
      <c r="L201" s="30" t="s">
        <v>828</v>
      </c>
      <c r="M201" s="30" t="s">
        <v>573</v>
      </c>
      <c r="N201" s="30"/>
      <c r="O201" s="30" t="s">
        <v>1242</v>
      </c>
      <c r="P201" s="30" t="s">
        <v>43</v>
      </c>
      <c r="Q201" s="30" t="s">
        <v>499</v>
      </c>
    </row>
    <row r="202" spans="1:17" hidden="1" x14ac:dyDescent="0.2">
      <c r="A202" s="30" t="s">
        <v>54</v>
      </c>
      <c r="B202" s="30" t="s">
        <v>55</v>
      </c>
      <c r="C202" s="30" t="s">
        <v>1261</v>
      </c>
      <c r="D202" s="30"/>
      <c r="E202" s="30" t="s">
        <v>1240</v>
      </c>
      <c r="F202" s="30" t="s">
        <v>1262</v>
      </c>
      <c r="G202" s="38"/>
      <c r="H202" s="31">
        <v>0</v>
      </c>
      <c r="I202" s="30" t="s">
        <v>570</v>
      </c>
      <c r="J202" s="30" t="s">
        <v>571</v>
      </c>
      <c r="K202" s="30" t="s">
        <v>495</v>
      </c>
      <c r="L202" s="30" t="s">
        <v>806</v>
      </c>
      <c r="M202" s="30" t="s">
        <v>573</v>
      </c>
      <c r="N202" s="30"/>
      <c r="O202" s="30" t="s">
        <v>1242</v>
      </c>
      <c r="P202" s="30" t="s">
        <v>43</v>
      </c>
      <c r="Q202" s="30" t="s">
        <v>499</v>
      </c>
    </row>
    <row r="203" spans="1:17" hidden="1" x14ac:dyDescent="0.2">
      <c r="A203" s="30" t="s">
        <v>64</v>
      </c>
      <c r="B203" s="30" t="s">
        <v>65</v>
      </c>
      <c r="C203" s="30" t="s">
        <v>1263</v>
      </c>
      <c r="D203" s="30"/>
      <c r="E203" s="30" t="s">
        <v>1244</v>
      </c>
      <c r="F203" s="30" t="s">
        <v>1264</v>
      </c>
      <c r="G203" s="38"/>
      <c r="H203" s="31">
        <v>0</v>
      </c>
      <c r="I203" s="30" t="s">
        <v>628</v>
      </c>
      <c r="J203" s="30" t="s">
        <v>629</v>
      </c>
      <c r="K203" s="30" t="s">
        <v>495</v>
      </c>
      <c r="L203" s="30" t="s">
        <v>630</v>
      </c>
      <c r="M203" s="30" t="s">
        <v>631</v>
      </c>
      <c r="N203" s="30"/>
      <c r="O203" s="30" t="s">
        <v>1242</v>
      </c>
      <c r="P203" s="30" t="s">
        <v>43</v>
      </c>
      <c r="Q203" s="30" t="s">
        <v>499</v>
      </c>
    </row>
    <row r="204" spans="1:17" hidden="1" x14ac:dyDescent="0.2">
      <c r="A204" s="30" t="s">
        <v>68</v>
      </c>
      <c r="B204" s="30" t="s">
        <v>69</v>
      </c>
      <c r="C204" s="30" t="s">
        <v>1265</v>
      </c>
      <c r="D204" s="30"/>
      <c r="E204" s="30" t="s">
        <v>1244</v>
      </c>
      <c r="F204" s="30" t="s">
        <v>1266</v>
      </c>
      <c r="G204" s="38"/>
      <c r="H204" s="31">
        <v>0</v>
      </c>
      <c r="I204" s="30" t="s">
        <v>628</v>
      </c>
      <c r="J204" s="30" t="s">
        <v>629</v>
      </c>
      <c r="K204" s="30" t="s">
        <v>495</v>
      </c>
      <c r="L204" s="30" t="s">
        <v>1267</v>
      </c>
      <c r="M204" s="30" t="s">
        <v>631</v>
      </c>
      <c r="N204" s="30"/>
      <c r="O204" s="30" t="s">
        <v>1242</v>
      </c>
      <c r="P204" s="30" t="s">
        <v>43</v>
      </c>
      <c r="Q204" s="30" t="s">
        <v>499</v>
      </c>
    </row>
    <row r="205" spans="1:17" hidden="1" x14ac:dyDescent="0.2">
      <c r="A205" s="30" t="s">
        <v>46</v>
      </c>
      <c r="B205" s="30" t="s">
        <v>47</v>
      </c>
      <c r="C205" s="30" t="s">
        <v>1268</v>
      </c>
      <c r="D205" s="30"/>
      <c r="E205" s="30" t="s">
        <v>1240</v>
      </c>
      <c r="F205" s="30" t="s">
        <v>1269</v>
      </c>
      <c r="G205" s="38"/>
      <c r="H205" s="31">
        <v>0</v>
      </c>
      <c r="I205" s="30" t="s">
        <v>570</v>
      </c>
      <c r="J205" s="30" t="s">
        <v>571</v>
      </c>
      <c r="K205" s="30" t="s">
        <v>495</v>
      </c>
      <c r="L205" s="30" t="s">
        <v>869</v>
      </c>
      <c r="M205" s="30" t="s">
        <v>573</v>
      </c>
      <c r="N205" s="30"/>
      <c r="O205" s="30" t="s">
        <v>1242</v>
      </c>
      <c r="P205" s="30" t="s">
        <v>43</v>
      </c>
      <c r="Q205" s="30" t="s">
        <v>499</v>
      </c>
    </row>
    <row r="206" spans="1:17" hidden="1" x14ac:dyDescent="0.2">
      <c r="A206" s="30" t="s">
        <v>48</v>
      </c>
      <c r="B206" s="30" t="s">
        <v>49</v>
      </c>
      <c r="C206" s="30" t="s">
        <v>1270</v>
      </c>
      <c r="D206" s="30"/>
      <c r="E206" s="30" t="s">
        <v>1240</v>
      </c>
      <c r="F206" s="30" t="s">
        <v>1271</v>
      </c>
      <c r="G206" s="38"/>
      <c r="H206" s="31">
        <v>0</v>
      </c>
      <c r="I206" s="30" t="s">
        <v>570</v>
      </c>
      <c r="J206" s="30" t="s">
        <v>571</v>
      </c>
      <c r="K206" s="30" t="s">
        <v>495</v>
      </c>
      <c r="L206" s="30" t="s">
        <v>644</v>
      </c>
      <c r="M206" s="30" t="s">
        <v>573</v>
      </c>
      <c r="N206" s="30"/>
      <c r="O206" s="30" t="s">
        <v>1242</v>
      </c>
      <c r="P206" s="30" t="s">
        <v>43</v>
      </c>
      <c r="Q206" s="30" t="s">
        <v>499</v>
      </c>
    </row>
    <row r="207" spans="1:17" hidden="1" x14ac:dyDescent="0.2">
      <c r="A207" s="30" t="s">
        <v>70</v>
      </c>
      <c r="B207" s="30" t="s">
        <v>71</v>
      </c>
      <c r="C207" s="30" t="s">
        <v>1272</v>
      </c>
      <c r="D207" s="30"/>
      <c r="E207" s="30" t="s">
        <v>1244</v>
      </c>
      <c r="F207" s="30" t="s">
        <v>1273</v>
      </c>
      <c r="G207" s="38"/>
      <c r="H207" s="31">
        <v>0</v>
      </c>
      <c r="I207" s="30" t="s">
        <v>628</v>
      </c>
      <c r="J207" s="30" t="s">
        <v>629</v>
      </c>
      <c r="K207" s="30" t="s">
        <v>495</v>
      </c>
      <c r="L207" s="30" t="s">
        <v>1274</v>
      </c>
      <c r="M207" s="30" t="s">
        <v>631</v>
      </c>
      <c r="N207" s="30"/>
      <c r="O207" s="30" t="s">
        <v>1242</v>
      </c>
      <c r="P207" s="30" t="s">
        <v>43</v>
      </c>
      <c r="Q207" s="30" t="s">
        <v>499</v>
      </c>
    </row>
    <row r="208" spans="1:17" hidden="1" x14ac:dyDescent="0.2">
      <c r="A208" s="30" t="s">
        <v>1275</v>
      </c>
      <c r="B208" s="30" t="s">
        <v>1276</v>
      </c>
      <c r="C208" s="30" t="s">
        <v>1277</v>
      </c>
      <c r="D208" s="30"/>
      <c r="E208" s="30" t="s">
        <v>1240</v>
      </c>
      <c r="F208" s="30"/>
      <c r="G208" s="38"/>
      <c r="H208" s="31">
        <v>0</v>
      </c>
      <c r="I208" s="30" t="s">
        <v>570</v>
      </c>
      <c r="J208" s="30" t="s">
        <v>571</v>
      </c>
      <c r="K208" s="30" t="s">
        <v>495</v>
      </c>
      <c r="L208" s="30" t="s">
        <v>572</v>
      </c>
      <c r="M208" s="30" t="s">
        <v>573</v>
      </c>
      <c r="N208" s="30"/>
      <c r="O208" s="30" t="s">
        <v>1242</v>
      </c>
      <c r="P208" s="30" t="s">
        <v>43</v>
      </c>
      <c r="Q208" s="30" t="s">
        <v>499</v>
      </c>
    </row>
    <row r="209" spans="1:17" hidden="1" x14ac:dyDescent="0.2">
      <c r="A209" s="30" t="s">
        <v>1278</v>
      </c>
      <c r="B209" s="30" t="s">
        <v>1279</v>
      </c>
      <c r="C209" s="30" t="s">
        <v>1280</v>
      </c>
      <c r="D209" s="30"/>
      <c r="E209" s="30" t="s">
        <v>1240</v>
      </c>
      <c r="F209" s="30"/>
      <c r="G209" s="38"/>
      <c r="H209" s="31">
        <v>0</v>
      </c>
      <c r="I209" s="30" t="s">
        <v>570</v>
      </c>
      <c r="J209" s="30" t="s">
        <v>571</v>
      </c>
      <c r="K209" s="30" t="s">
        <v>495</v>
      </c>
      <c r="L209" s="30" t="s">
        <v>572</v>
      </c>
      <c r="M209" s="30" t="s">
        <v>573</v>
      </c>
      <c r="N209" s="30"/>
      <c r="O209" s="30" t="s">
        <v>1242</v>
      </c>
      <c r="P209" s="30" t="s">
        <v>43</v>
      </c>
      <c r="Q209" s="30" t="s">
        <v>499</v>
      </c>
    </row>
    <row r="210" spans="1:17" hidden="1" x14ac:dyDescent="0.2">
      <c r="A210" s="30" t="s">
        <v>1281</v>
      </c>
      <c r="B210" s="30" t="s">
        <v>1282</v>
      </c>
      <c r="C210" s="30" t="s">
        <v>1283</v>
      </c>
      <c r="D210" s="30"/>
      <c r="E210" s="30" t="s">
        <v>1240</v>
      </c>
      <c r="F210" s="30"/>
      <c r="G210" s="38"/>
      <c r="H210" s="31">
        <v>0</v>
      </c>
      <c r="I210" s="30" t="s">
        <v>570</v>
      </c>
      <c r="J210" s="30" t="s">
        <v>571</v>
      </c>
      <c r="K210" s="30" t="s">
        <v>495</v>
      </c>
      <c r="L210" s="30" t="s">
        <v>828</v>
      </c>
      <c r="M210" s="30" t="s">
        <v>573</v>
      </c>
      <c r="N210" s="30"/>
      <c r="O210" s="30" t="s">
        <v>1242</v>
      </c>
      <c r="P210" s="30" t="s">
        <v>43</v>
      </c>
      <c r="Q210" s="30" t="s">
        <v>499</v>
      </c>
    </row>
    <row r="211" spans="1:17" hidden="1" x14ac:dyDescent="0.2">
      <c r="A211" s="30" t="s">
        <v>1284</v>
      </c>
      <c r="B211" s="30" t="s">
        <v>1285</v>
      </c>
      <c r="C211" s="30" t="s">
        <v>1286</v>
      </c>
      <c r="D211" s="30"/>
      <c r="E211" s="30" t="s">
        <v>1240</v>
      </c>
      <c r="F211" s="30"/>
      <c r="G211" s="38"/>
      <c r="H211" s="31">
        <v>0</v>
      </c>
      <c r="I211" s="30" t="s">
        <v>570</v>
      </c>
      <c r="J211" s="30" t="s">
        <v>571</v>
      </c>
      <c r="K211" s="30" t="s">
        <v>495</v>
      </c>
      <c r="L211" s="30" t="s">
        <v>572</v>
      </c>
      <c r="M211" s="30" t="s">
        <v>573</v>
      </c>
      <c r="N211" s="30"/>
      <c r="O211" s="30" t="s">
        <v>1242</v>
      </c>
      <c r="P211" s="30" t="s">
        <v>43</v>
      </c>
      <c r="Q211" s="30" t="s">
        <v>499</v>
      </c>
    </row>
    <row r="212" spans="1:17" hidden="1" x14ac:dyDescent="0.2">
      <c r="A212" s="30" t="s">
        <v>1287</v>
      </c>
      <c r="B212" s="30" t="s">
        <v>1288</v>
      </c>
      <c r="C212" s="30" t="s">
        <v>1289</v>
      </c>
      <c r="D212" s="30"/>
      <c r="E212" s="30" t="s">
        <v>1240</v>
      </c>
      <c r="F212" s="30"/>
      <c r="G212" s="38"/>
      <c r="H212" s="31">
        <v>0</v>
      </c>
      <c r="I212" s="30" t="s">
        <v>570</v>
      </c>
      <c r="J212" s="30" t="s">
        <v>571</v>
      </c>
      <c r="K212" s="30" t="s">
        <v>495</v>
      </c>
      <c r="L212" s="30" t="s">
        <v>572</v>
      </c>
      <c r="M212" s="30" t="s">
        <v>573</v>
      </c>
      <c r="N212" s="30"/>
      <c r="O212" s="30" t="s">
        <v>1242</v>
      </c>
      <c r="P212" s="30" t="s">
        <v>43</v>
      </c>
      <c r="Q212" s="30" t="s">
        <v>499</v>
      </c>
    </row>
    <row r="213" spans="1:17" hidden="1" x14ac:dyDescent="0.2">
      <c r="A213" s="30" t="s">
        <v>1290</v>
      </c>
      <c r="B213" s="30" t="s">
        <v>1291</v>
      </c>
      <c r="C213" s="30" t="s">
        <v>1292</v>
      </c>
      <c r="D213" s="30"/>
      <c r="E213" s="30" t="s">
        <v>1240</v>
      </c>
      <c r="F213" s="30"/>
      <c r="G213" s="38"/>
      <c r="H213" s="31">
        <v>0</v>
      </c>
      <c r="I213" s="30" t="s">
        <v>570</v>
      </c>
      <c r="J213" s="30" t="s">
        <v>571</v>
      </c>
      <c r="K213" s="30" t="s">
        <v>495</v>
      </c>
      <c r="L213" s="30" t="s">
        <v>828</v>
      </c>
      <c r="M213" s="30" t="s">
        <v>573</v>
      </c>
      <c r="N213" s="30"/>
      <c r="O213" s="30" t="s">
        <v>1242</v>
      </c>
      <c r="P213" s="30" t="s">
        <v>43</v>
      </c>
      <c r="Q213" s="30" t="s">
        <v>499</v>
      </c>
    </row>
    <row r="214" spans="1:17" hidden="1" x14ac:dyDescent="0.2">
      <c r="A214" s="30" t="s">
        <v>1293</v>
      </c>
      <c r="B214" s="30" t="s">
        <v>1294</v>
      </c>
      <c r="C214" s="30" t="s">
        <v>1295</v>
      </c>
      <c r="D214" s="30"/>
      <c r="E214" s="30" t="s">
        <v>1240</v>
      </c>
      <c r="F214" s="30"/>
      <c r="G214" s="38"/>
      <c r="H214" s="31">
        <v>0</v>
      </c>
      <c r="I214" s="30" t="s">
        <v>570</v>
      </c>
      <c r="J214" s="30" t="s">
        <v>571</v>
      </c>
      <c r="K214" s="30" t="s">
        <v>495</v>
      </c>
      <c r="L214" s="30" t="s">
        <v>828</v>
      </c>
      <c r="M214" s="30" t="s">
        <v>573</v>
      </c>
      <c r="N214" s="30"/>
      <c r="O214" s="30" t="s">
        <v>1242</v>
      </c>
      <c r="P214" s="30" t="s">
        <v>43</v>
      </c>
      <c r="Q214" s="30" t="s">
        <v>499</v>
      </c>
    </row>
    <row r="215" spans="1:17" hidden="1" x14ac:dyDescent="0.2">
      <c r="A215" s="30" t="s">
        <v>1296</v>
      </c>
      <c r="B215" s="30" t="s">
        <v>1297</v>
      </c>
      <c r="C215" s="30" t="s">
        <v>1298</v>
      </c>
      <c r="D215" s="30"/>
      <c r="E215" s="30" t="s">
        <v>1240</v>
      </c>
      <c r="F215" s="30"/>
      <c r="G215" s="38"/>
      <c r="H215" s="31">
        <v>0</v>
      </c>
      <c r="I215" s="30" t="s">
        <v>570</v>
      </c>
      <c r="J215" s="30" t="s">
        <v>571</v>
      </c>
      <c r="K215" s="30" t="s">
        <v>495</v>
      </c>
      <c r="L215" s="30" t="s">
        <v>828</v>
      </c>
      <c r="M215" s="30" t="s">
        <v>573</v>
      </c>
      <c r="N215" s="30"/>
      <c r="O215" s="30" t="s">
        <v>1242</v>
      </c>
      <c r="P215" s="30" t="s">
        <v>43</v>
      </c>
      <c r="Q215" s="30" t="s">
        <v>499</v>
      </c>
    </row>
    <row r="216" spans="1:17" hidden="1" x14ac:dyDescent="0.2">
      <c r="A216" s="30" t="s">
        <v>1299</v>
      </c>
      <c r="B216" s="30" t="s">
        <v>1300</v>
      </c>
      <c r="C216" s="30" t="s">
        <v>1301</v>
      </c>
      <c r="D216" s="30"/>
      <c r="E216" s="30" t="s">
        <v>1240</v>
      </c>
      <c r="F216" s="30"/>
      <c r="G216" s="38"/>
      <c r="H216" s="31">
        <v>0</v>
      </c>
      <c r="I216" s="30" t="s">
        <v>570</v>
      </c>
      <c r="J216" s="30" t="s">
        <v>571</v>
      </c>
      <c r="K216" s="30" t="s">
        <v>495</v>
      </c>
      <c r="L216" s="30" t="s">
        <v>572</v>
      </c>
      <c r="M216" s="30" t="s">
        <v>573</v>
      </c>
      <c r="N216" s="30"/>
      <c r="O216" s="30" t="s">
        <v>1242</v>
      </c>
      <c r="P216" s="30" t="s">
        <v>43</v>
      </c>
      <c r="Q216" s="30" t="s">
        <v>499</v>
      </c>
    </row>
    <row r="217" spans="1:17" hidden="1" x14ac:dyDescent="0.2">
      <c r="A217" s="30" t="s">
        <v>1302</v>
      </c>
      <c r="B217" s="30" t="s">
        <v>1303</v>
      </c>
      <c r="C217" s="30" t="s">
        <v>1304</v>
      </c>
      <c r="D217" s="30"/>
      <c r="E217" s="30" t="s">
        <v>1240</v>
      </c>
      <c r="F217" s="30"/>
      <c r="G217" s="38"/>
      <c r="H217" s="31">
        <v>0</v>
      </c>
      <c r="I217" s="30" t="s">
        <v>570</v>
      </c>
      <c r="J217" s="30" t="s">
        <v>571</v>
      </c>
      <c r="K217" s="30" t="s">
        <v>495</v>
      </c>
      <c r="L217" s="30" t="s">
        <v>572</v>
      </c>
      <c r="M217" s="30" t="s">
        <v>573</v>
      </c>
      <c r="N217" s="30" t="s">
        <v>1305</v>
      </c>
      <c r="O217" s="30" t="s">
        <v>1242</v>
      </c>
      <c r="P217" s="30" t="s">
        <v>43</v>
      </c>
      <c r="Q217" s="30" t="s">
        <v>499</v>
      </c>
    </row>
    <row r="218" spans="1:17" hidden="1" x14ac:dyDescent="0.2">
      <c r="A218" s="30" t="s">
        <v>1306</v>
      </c>
      <c r="B218" s="30" t="s">
        <v>1307</v>
      </c>
      <c r="C218" s="30" t="s">
        <v>1308</v>
      </c>
      <c r="D218" s="30"/>
      <c r="E218" s="30" t="s">
        <v>1240</v>
      </c>
      <c r="F218" s="30"/>
      <c r="G218" s="38"/>
      <c r="H218" s="31">
        <v>0</v>
      </c>
      <c r="I218" s="30" t="s">
        <v>570</v>
      </c>
      <c r="J218" s="30" t="s">
        <v>571</v>
      </c>
      <c r="K218" s="30" t="s">
        <v>495</v>
      </c>
      <c r="L218" s="30" t="s">
        <v>828</v>
      </c>
      <c r="M218" s="30" t="s">
        <v>573</v>
      </c>
      <c r="N218" s="30"/>
      <c r="O218" s="30" t="s">
        <v>1242</v>
      </c>
      <c r="P218" s="30" t="s">
        <v>43</v>
      </c>
      <c r="Q218" s="30" t="s">
        <v>499</v>
      </c>
    </row>
    <row r="219" spans="1:17" hidden="1" x14ac:dyDescent="0.2">
      <c r="A219" s="30" t="s">
        <v>1309</v>
      </c>
      <c r="B219" s="30" t="s">
        <v>1310</v>
      </c>
      <c r="C219" s="30" t="s">
        <v>1311</v>
      </c>
      <c r="D219" s="30"/>
      <c r="E219" s="30" t="s">
        <v>1240</v>
      </c>
      <c r="F219" s="30"/>
      <c r="G219" s="38"/>
      <c r="H219" s="31">
        <v>0</v>
      </c>
      <c r="I219" s="30" t="s">
        <v>570</v>
      </c>
      <c r="J219" s="30" t="s">
        <v>571</v>
      </c>
      <c r="K219" s="30" t="s">
        <v>495</v>
      </c>
      <c r="L219" s="30" t="s">
        <v>828</v>
      </c>
      <c r="M219" s="30" t="s">
        <v>573</v>
      </c>
      <c r="N219" s="30" t="s">
        <v>1312</v>
      </c>
      <c r="O219" s="30" t="s">
        <v>1242</v>
      </c>
      <c r="P219" s="30" t="s">
        <v>43</v>
      </c>
      <c r="Q219" s="30" t="s">
        <v>499</v>
      </c>
    </row>
    <row r="220" spans="1:17" hidden="1" x14ac:dyDescent="0.2">
      <c r="A220" s="30" t="s">
        <v>1313</v>
      </c>
      <c r="B220" s="30" t="s">
        <v>1314</v>
      </c>
      <c r="C220" s="30" t="s">
        <v>1315</v>
      </c>
      <c r="D220" s="30"/>
      <c r="E220" s="30" t="s">
        <v>1240</v>
      </c>
      <c r="F220" s="30"/>
      <c r="G220" s="38"/>
      <c r="H220" s="31">
        <v>0</v>
      </c>
      <c r="I220" s="30" t="s">
        <v>570</v>
      </c>
      <c r="J220" s="30" t="s">
        <v>571</v>
      </c>
      <c r="K220" s="30" t="s">
        <v>495</v>
      </c>
      <c r="L220" s="30" t="s">
        <v>572</v>
      </c>
      <c r="M220" s="30" t="s">
        <v>573</v>
      </c>
      <c r="N220" s="30" t="s">
        <v>1316</v>
      </c>
      <c r="O220" s="30" t="s">
        <v>1242</v>
      </c>
      <c r="P220" s="30" t="s">
        <v>43</v>
      </c>
      <c r="Q220" s="30" t="s">
        <v>499</v>
      </c>
    </row>
    <row r="221" spans="1:17" hidden="1" x14ac:dyDescent="0.2">
      <c r="A221" s="30" t="s">
        <v>1317</v>
      </c>
      <c r="B221" s="30" t="s">
        <v>1318</v>
      </c>
      <c r="C221" s="30" t="s">
        <v>1319</v>
      </c>
      <c r="D221" s="30"/>
      <c r="E221" s="30" t="s">
        <v>1240</v>
      </c>
      <c r="F221" s="30"/>
      <c r="G221" s="38"/>
      <c r="H221" s="31">
        <v>0</v>
      </c>
      <c r="I221" s="30" t="s">
        <v>570</v>
      </c>
      <c r="J221" s="30" t="s">
        <v>571</v>
      </c>
      <c r="K221" s="30" t="s">
        <v>495</v>
      </c>
      <c r="L221" s="30" t="s">
        <v>828</v>
      </c>
      <c r="M221" s="30" t="s">
        <v>573</v>
      </c>
      <c r="N221" s="30"/>
      <c r="O221" s="30" t="s">
        <v>1242</v>
      </c>
      <c r="P221" s="30" t="s">
        <v>43</v>
      </c>
      <c r="Q221" s="30" t="s">
        <v>499</v>
      </c>
    </row>
    <row r="222" spans="1:17" hidden="1" x14ac:dyDescent="0.2">
      <c r="A222" s="30" t="s">
        <v>1320</v>
      </c>
      <c r="B222" s="30" t="s">
        <v>1321</v>
      </c>
      <c r="C222" s="30" t="s">
        <v>1322</v>
      </c>
      <c r="D222" s="30"/>
      <c r="E222" s="30" t="s">
        <v>1240</v>
      </c>
      <c r="F222" s="30"/>
      <c r="G222" s="38"/>
      <c r="H222" s="31">
        <v>0</v>
      </c>
      <c r="I222" s="30" t="s">
        <v>570</v>
      </c>
      <c r="J222" s="30" t="s">
        <v>571</v>
      </c>
      <c r="K222" s="30" t="s">
        <v>495</v>
      </c>
      <c r="L222" s="30" t="s">
        <v>828</v>
      </c>
      <c r="M222" s="30" t="s">
        <v>573</v>
      </c>
      <c r="N222" s="30"/>
      <c r="O222" s="30" t="s">
        <v>1242</v>
      </c>
      <c r="P222" s="30" t="s">
        <v>43</v>
      </c>
      <c r="Q222" s="30" t="s">
        <v>499</v>
      </c>
    </row>
    <row r="223" spans="1:17" hidden="1" x14ac:dyDescent="0.2">
      <c r="A223" s="30" t="s">
        <v>1323</v>
      </c>
      <c r="B223" s="30" t="s">
        <v>1324</v>
      </c>
      <c r="C223" s="30" t="s">
        <v>1325</v>
      </c>
      <c r="D223" s="30"/>
      <c r="E223" s="30" t="s">
        <v>1240</v>
      </c>
      <c r="F223" s="30"/>
      <c r="G223" s="38"/>
      <c r="H223" s="31">
        <v>0</v>
      </c>
      <c r="I223" s="30" t="s">
        <v>570</v>
      </c>
      <c r="J223" s="30" t="s">
        <v>571</v>
      </c>
      <c r="K223" s="30" t="s">
        <v>495</v>
      </c>
      <c r="L223" s="30" t="s">
        <v>832</v>
      </c>
      <c r="M223" s="30" t="s">
        <v>573</v>
      </c>
      <c r="N223" s="30"/>
      <c r="O223" s="30" t="s">
        <v>1242</v>
      </c>
      <c r="P223" s="30" t="s">
        <v>43</v>
      </c>
      <c r="Q223" s="30" t="s">
        <v>499</v>
      </c>
    </row>
    <row r="224" spans="1:17" hidden="1" x14ac:dyDescent="0.2">
      <c r="A224" s="30" t="s">
        <v>1326</v>
      </c>
      <c r="B224" s="30" t="s">
        <v>1327</v>
      </c>
      <c r="C224" s="30" t="s">
        <v>1328</v>
      </c>
      <c r="D224" s="30"/>
      <c r="E224" s="30" t="s">
        <v>1240</v>
      </c>
      <c r="F224" s="30"/>
      <c r="G224" s="38"/>
      <c r="H224" s="31">
        <v>0</v>
      </c>
      <c r="I224" s="30" t="s">
        <v>570</v>
      </c>
      <c r="J224" s="30" t="s">
        <v>571</v>
      </c>
      <c r="K224" s="30" t="s">
        <v>495</v>
      </c>
      <c r="L224" s="30" t="s">
        <v>832</v>
      </c>
      <c r="M224" s="30" t="s">
        <v>573</v>
      </c>
      <c r="N224" s="30"/>
      <c r="O224" s="30" t="s">
        <v>1242</v>
      </c>
      <c r="P224" s="30" t="s">
        <v>43</v>
      </c>
      <c r="Q224" s="30" t="s">
        <v>499</v>
      </c>
    </row>
    <row r="225" spans="1:17" hidden="1" x14ac:dyDescent="0.2">
      <c r="A225" s="30" t="s">
        <v>1329</v>
      </c>
      <c r="B225" s="30" t="s">
        <v>1330</v>
      </c>
      <c r="C225" s="30" t="s">
        <v>1331</v>
      </c>
      <c r="D225" s="30"/>
      <c r="E225" s="30" t="s">
        <v>1240</v>
      </c>
      <c r="F225" s="30"/>
      <c r="G225" s="38"/>
      <c r="H225" s="31">
        <v>0</v>
      </c>
      <c r="I225" s="30" t="s">
        <v>570</v>
      </c>
      <c r="J225" s="30" t="s">
        <v>571</v>
      </c>
      <c r="K225" s="30" t="s">
        <v>495</v>
      </c>
      <c r="L225" s="30" t="s">
        <v>832</v>
      </c>
      <c r="M225" s="30" t="s">
        <v>573</v>
      </c>
      <c r="N225" s="30"/>
      <c r="O225" s="30" t="s">
        <v>1242</v>
      </c>
      <c r="P225" s="30" t="s">
        <v>43</v>
      </c>
      <c r="Q225" s="30" t="s">
        <v>499</v>
      </c>
    </row>
    <row r="226" spans="1:17" hidden="1" x14ac:dyDescent="0.2">
      <c r="A226" s="30" t="s">
        <v>1332</v>
      </c>
      <c r="B226" s="30" t="s">
        <v>1333</v>
      </c>
      <c r="C226" s="30" t="s">
        <v>1334</v>
      </c>
      <c r="D226" s="30"/>
      <c r="E226" s="30" t="s">
        <v>1240</v>
      </c>
      <c r="F226" s="30"/>
      <c r="G226" s="38"/>
      <c r="H226" s="31">
        <v>0</v>
      </c>
      <c r="I226" s="30" t="s">
        <v>570</v>
      </c>
      <c r="J226" s="30" t="s">
        <v>571</v>
      </c>
      <c r="K226" s="30" t="s">
        <v>495</v>
      </c>
      <c r="L226" s="30" t="s">
        <v>832</v>
      </c>
      <c r="M226" s="30" t="s">
        <v>573</v>
      </c>
      <c r="N226" s="30"/>
      <c r="O226" s="30" t="s">
        <v>1242</v>
      </c>
      <c r="P226" s="30" t="s">
        <v>43</v>
      </c>
      <c r="Q226" s="30" t="s">
        <v>499</v>
      </c>
    </row>
    <row r="227" spans="1:17" hidden="1" x14ac:dyDescent="0.2">
      <c r="A227" s="30" t="s">
        <v>1335</v>
      </c>
      <c r="B227" s="30" t="s">
        <v>1336</v>
      </c>
      <c r="C227" s="30" t="s">
        <v>1337</v>
      </c>
      <c r="D227" s="30"/>
      <c r="E227" s="30" t="s">
        <v>1240</v>
      </c>
      <c r="F227" s="30"/>
      <c r="G227" s="38"/>
      <c r="H227" s="31">
        <v>0</v>
      </c>
      <c r="I227" s="30" t="s">
        <v>570</v>
      </c>
      <c r="J227" s="30" t="s">
        <v>571</v>
      </c>
      <c r="K227" s="30" t="s">
        <v>495</v>
      </c>
      <c r="L227" s="30" t="s">
        <v>832</v>
      </c>
      <c r="M227" s="30" t="s">
        <v>573</v>
      </c>
      <c r="N227" s="30"/>
      <c r="O227" s="30" t="s">
        <v>1242</v>
      </c>
      <c r="P227" s="30" t="s">
        <v>43</v>
      </c>
      <c r="Q227" s="30" t="s">
        <v>499</v>
      </c>
    </row>
    <row r="228" spans="1:17" hidden="1" x14ac:dyDescent="0.2">
      <c r="A228" s="30" t="s">
        <v>1338</v>
      </c>
      <c r="B228" s="30" t="s">
        <v>1339</v>
      </c>
      <c r="C228" s="30" t="s">
        <v>1340</v>
      </c>
      <c r="D228" s="30"/>
      <c r="E228" s="30" t="s">
        <v>1240</v>
      </c>
      <c r="F228" s="30"/>
      <c r="G228" s="38"/>
      <c r="H228" s="31">
        <v>0</v>
      </c>
      <c r="I228" s="30" t="s">
        <v>570</v>
      </c>
      <c r="J228" s="30" t="s">
        <v>571</v>
      </c>
      <c r="K228" s="30" t="s">
        <v>495</v>
      </c>
      <c r="L228" s="30" t="s">
        <v>832</v>
      </c>
      <c r="M228" s="30" t="s">
        <v>573</v>
      </c>
      <c r="N228" s="30"/>
      <c r="O228" s="30" t="s">
        <v>1242</v>
      </c>
      <c r="P228" s="30" t="s">
        <v>43</v>
      </c>
      <c r="Q228" s="30" t="s">
        <v>499</v>
      </c>
    </row>
    <row r="229" spans="1:17" hidden="1" x14ac:dyDescent="0.2">
      <c r="A229" s="30" t="s">
        <v>1341</v>
      </c>
      <c r="B229" s="30" t="s">
        <v>1342</v>
      </c>
      <c r="C229" s="30" t="s">
        <v>1343</v>
      </c>
      <c r="D229" s="30"/>
      <c r="E229" s="30" t="s">
        <v>1240</v>
      </c>
      <c r="F229" s="30"/>
      <c r="G229" s="38"/>
      <c r="H229" s="31">
        <v>0</v>
      </c>
      <c r="I229" s="30" t="s">
        <v>570</v>
      </c>
      <c r="J229" s="30" t="s">
        <v>571</v>
      </c>
      <c r="K229" s="30" t="s">
        <v>495</v>
      </c>
      <c r="L229" s="30" t="s">
        <v>832</v>
      </c>
      <c r="M229" s="30" t="s">
        <v>573</v>
      </c>
      <c r="N229" s="30"/>
      <c r="O229" s="30" t="s">
        <v>1242</v>
      </c>
      <c r="P229" s="30" t="s">
        <v>43</v>
      </c>
      <c r="Q229" s="30" t="s">
        <v>499</v>
      </c>
    </row>
    <row r="230" spans="1:17" hidden="1" x14ac:dyDescent="0.2">
      <c r="A230" s="30" t="s">
        <v>1344</v>
      </c>
      <c r="B230" s="30" t="s">
        <v>1345</v>
      </c>
      <c r="C230" s="30" t="s">
        <v>1346</v>
      </c>
      <c r="D230" s="30"/>
      <c r="E230" s="30" t="s">
        <v>1240</v>
      </c>
      <c r="F230" s="30"/>
      <c r="G230" s="38"/>
      <c r="H230" s="31">
        <v>0</v>
      </c>
      <c r="I230" s="30" t="s">
        <v>570</v>
      </c>
      <c r="J230" s="30" t="s">
        <v>571</v>
      </c>
      <c r="K230" s="30" t="s">
        <v>495</v>
      </c>
      <c r="L230" s="30" t="s">
        <v>832</v>
      </c>
      <c r="M230" s="30" t="s">
        <v>573</v>
      </c>
      <c r="N230" s="30"/>
      <c r="O230" s="30" t="s">
        <v>1242</v>
      </c>
      <c r="P230" s="30" t="s">
        <v>43</v>
      </c>
      <c r="Q230" s="30" t="s">
        <v>499</v>
      </c>
    </row>
    <row r="231" spans="1:17" hidden="1" x14ac:dyDescent="0.2">
      <c r="A231" s="30" t="s">
        <v>1347</v>
      </c>
      <c r="B231" s="30" t="s">
        <v>1348</v>
      </c>
      <c r="C231" s="30" t="s">
        <v>1349</v>
      </c>
      <c r="D231" s="30"/>
      <c r="E231" s="30" t="s">
        <v>1240</v>
      </c>
      <c r="F231" s="30"/>
      <c r="G231" s="38"/>
      <c r="H231" s="31">
        <v>0</v>
      </c>
      <c r="I231" s="30" t="s">
        <v>570</v>
      </c>
      <c r="J231" s="30" t="s">
        <v>571</v>
      </c>
      <c r="K231" s="30" t="s">
        <v>495</v>
      </c>
      <c r="L231" s="30" t="s">
        <v>832</v>
      </c>
      <c r="M231" s="30" t="s">
        <v>573</v>
      </c>
      <c r="N231" s="30"/>
      <c r="O231" s="30" t="s">
        <v>1242</v>
      </c>
      <c r="P231" s="30" t="s">
        <v>43</v>
      </c>
      <c r="Q231" s="30" t="s">
        <v>499</v>
      </c>
    </row>
    <row r="232" spans="1:17" hidden="1" x14ac:dyDescent="0.2">
      <c r="A232" s="30" t="s">
        <v>1350</v>
      </c>
      <c r="B232" s="30" t="s">
        <v>1351</v>
      </c>
      <c r="C232" s="30" t="s">
        <v>1352</v>
      </c>
      <c r="D232" s="30"/>
      <c r="E232" s="30" t="s">
        <v>1240</v>
      </c>
      <c r="F232" s="30"/>
      <c r="G232" s="38"/>
      <c r="H232" s="31">
        <v>0</v>
      </c>
      <c r="I232" s="30" t="s">
        <v>570</v>
      </c>
      <c r="J232" s="30" t="s">
        <v>571</v>
      </c>
      <c r="K232" s="30" t="s">
        <v>495</v>
      </c>
      <c r="L232" s="30" t="s">
        <v>869</v>
      </c>
      <c r="M232" s="30" t="s">
        <v>573</v>
      </c>
      <c r="N232" s="30"/>
      <c r="O232" s="30" t="s">
        <v>1242</v>
      </c>
      <c r="P232" s="30" t="s">
        <v>43</v>
      </c>
      <c r="Q232" s="30" t="s">
        <v>499</v>
      </c>
    </row>
    <row r="233" spans="1:17" hidden="1" x14ac:dyDescent="0.2">
      <c r="A233" s="30" t="s">
        <v>1353</v>
      </c>
      <c r="B233" s="30" t="s">
        <v>1354</v>
      </c>
      <c r="C233" s="30" t="s">
        <v>1355</v>
      </c>
      <c r="D233" s="30"/>
      <c r="E233" s="30" t="s">
        <v>1240</v>
      </c>
      <c r="F233" s="30"/>
      <c r="G233" s="38"/>
      <c r="H233" s="31">
        <v>0</v>
      </c>
      <c r="I233" s="30" t="s">
        <v>570</v>
      </c>
      <c r="J233" s="30" t="s">
        <v>571</v>
      </c>
      <c r="K233" s="30" t="s">
        <v>495</v>
      </c>
      <c r="L233" s="30" t="s">
        <v>869</v>
      </c>
      <c r="M233" s="30" t="s">
        <v>573</v>
      </c>
      <c r="N233" s="30"/>
      <c r="O233" s="30" t="s">
        <v>1242</v>
      </c>
      <c r="P233" s="30" t="s">
        <v>43</v>
      </c>
      <c r="Q233" s="30" t="s">
        <v>499</v>
      </c>
    </row>
    <row r="234" spans="1:17" hidden="1" x14ac:dyDescent="0.2">
      <c r="A234" s="30" t="s">
        <v>1356</v>
      </c>
      <c r="B234" s="30" t="s">
        <v>1357</v>
      </c>
      <c r="C234" s="30" t="s">
        <v>1358</v>
      </c>
      <c r="D234" s="30"/>
      <c r="E234" s="30" t="s">
        <v>1240</v>
      </c>
      <c r="F234" s="30"/>
      <c r="G234" s="38"/>
      <c r="H234" s="31">
        <v>0</v>
      </c>
      <c r="I234" s="30" t="s">
        <v>570</v>
      </c>
      <c r="J234" s="30" t="s">
        <v>571</v>
      </c>
      <c r="K234" s="30" t="s">
        <v>495</v>
      </c>
      <c r="L234" s="30" t="s">
        <v>869</v>
      </c>
      <c r="M234" s="30" t="s">
        <v>573</v>
      </c>
      <c r="N234" s="30"/>
      <c r="O234" s="30" t="s">
        <v>1242</v>
      </c>
      <c r="P234" s="30" t="s">
        <v>43</v>
      </c>
      <c r="Q234" s="30" t="s">
        <v>499</v>
      </c>
    </row>
    <row r="235" spans="1:17" hidden="1" x14ac:dyDescent="0.2">
      <c r="A235" s="30" t="s">
        <v>1359</v>
      </c>
      <c r="B235" s="30" t="s">
        <v>1360</v>
      </c>
      <c r="C235" s="30" t="s">
        <v>1361</v>
      </c>
      <c r="D235" s="30"/>
      <c r="E235" s="30" t="s">
        <v>1240</v>
      </c>
      <c r="F235" s="30"/>
      <c r="G235" s="38"/>
      <c r="H235" s="31">
        <v>0</v>
      </c>
      <c r="I235" s="30" t="s">
        <v>570</v>
      </c>
      <c r="J235" s="30" t="s">
        <v>571</v>
      </c>
      <c r="K235" s="30" t="s">
        <v>495</v>
      </c>
      <c r="L235" s="30" t="s">
        <v>832</v>
      </c>
      <c r="M235" s="30" t="s">
        <v>573</v>
      </c>
      <c r="N235" s="30"/>
      <c r="O235" s="30" t="s">
        <v>1242</v>
      </c>
      <c r="P235" s="30" t="s">
        <v>43</v>
      </c>
      <c r="Q235" s="30" t="s">
        <v>499</v>
      </c>
    </row>
    <row r="236" spans="1:17" hidden="1" x14ac:dyDescent="0.2">
      <c r="A236" s="30" t="s">
        <v>1362</v>
      </c>
      <c r="B236" s="30" t="s">
        <v>1363</v>
      </c>
      <c r="C236" s="30" t="s">
        <v>1364</v>
      </c>
      <c r="D236" s="30"/>
      <c r="E236" s="30" t="s">
        <v>1240</v>
      </c>
      <c r="F236" s="30"/>
      <c r="G236" s="38"/>
      <c r="H236" s="31">
        <v>0</v>
      </c>
      <c r="I236" s="30" t="s">
        <v>570</v>
      </c>
      <c r="J236" s="30" t="s">
        <v>571</v>
      </c>
      <c r="K236" s="30" t="s">
        <v>495</v>
      </c>
      <c r="L236" s="30" t="s">
        <v>832</v>
      </c>
      <c r="M236" s="30" t="s">
        <v>573</v>
      </c>
      <c r="N236" s="30"/>
      <c r="O236" s="30" t="s">
        <v>1242</v>
      </c>
      <c r="P236" s="30" t="s">
        <v>43</v>
      </c>
      <c r="Q236" s="30" t="s">
        <v>499</v>
      </c>
    </row>
    <row r="237" spans="1:17" hidden="1" x14ac:dyDescent="0.2">
      <c r="A237" s="30" t="s">
        <v>1365</v>
      </c>
      <c r="B237" s="30" t="s">
        <v>1366</v>
      </c>
      <c r="C237" s="30" t="s">
        <v>1367</v>
      </c>
      <c r="D237" s="30"/>
      <c r="E237" s="30" t="s">
        <v>1240</v>
      </c>
      <c r="F237" s="30"/>
      <c r="G237" s="38"/>
      <c r="H237" s="31">
        <v>0</v>
      </c>
      <c r="I237" s="30" t="s">
        <v>570</v>
      </c>
      <c r="J237" s="30" t="s">
        <v>571</v>
      </c>
      <c r="K237" s="30" t="s">
        <v>495</v>
      </c>
      <c r="L237" s="30" t="s">
        <v>832</v>
      </c>
      <c r="M237" s="30" t="s">
        <v>573</v>
      </c>
      <c r="N237" s="30"/>
      <c r="O237" s="30" t="s">
        <v>1242</v>
      </c>
      <c r="P237" s="30" t="s">
        <v>43</v>
      </c>
      <c r="Q237" s="30" t="s">
        <v>499</v>
      </c>
    </row>
    <row r="238" spans="1:17" hidden="1" x14ac:dyDescent="0.2">
      <c r="A238" s="30" t="s">
        <v>1368</v>
      </c>
      <c r="B238" s="30" t="s">
        <v>1369</v>
      </c>
      <c r="C238" s="30" t="s">
        <v>1370</v>
      </c>
      <c r="D238" s="30"/>
      <c r="E238" s="30" t="s">
        <v>1240</v>
      </c>
      <c r="F238" s="30"/>
      <c r="G238" s="38"/>
      <c r="H238" s="31">
        <v>0</v>
      </c>
      <c r="I238" s="30" t="s">
        <v>570</v>
      </c>
      <c r="J238" s="30" t="s">
        <v>571</v>
      </c>
      <c r="K238" s="30" t="s">
        <v>495</v>
      </c>
      <c r="L238" s="30" t="s">
        <v>832</v>
      </c>
      <c r="M238" s="30" t="s">
        <v>573</v>
      </c>
      <c r="N238" s="30"/>
      <c r="O238" s="30" t="s">
        <v>1242</v>
      </c>
      <c r="P238" s="30" t="s">
        <v>43</v>
      </c>
      <c r="Q238" s="30" t="s">
        <v>499</v>
      </c>
    </row>
    <row r="239" spans="1:17" hidden="1" x14ac:dyDescent="0.2">
      <c r="A239" s="30" t="s">
        <v>1371</v>
      </c>
      <c r="B239" s="30" t="s">
        <v>1372</v>
      </c>
      <c r="C239" s="30" t="s">
        <v>1373</v>
      </c>
      <c r="D239" s="30"/>
      <c r="E239" s="30" t="s">
        <v>1240</v>
      </c>
      <c r="F239" s="30"/>
      <c r="G239" s="38"/>
      <c r="H239" s="31">
        <v>0</v>
      </c>
      <c r="I239" s="30" t="s">
        <v>570</v>
      </c>
      <c r="J239" s="30" t="s">
        <v>571</v>
      </c>
      <c r="K239" s="30" t="s">
        <v>495</v>
      </c>
      <c r="L239" s="30" t="s">
        <v>832</v>
      </c>
      <c r="M239" s="30" t="s">
        <v>573</v>
      </c>
      <c r="N239" s="30"/>
      <c r="O239" s="30" t="s">
        <v>1242</v>
      </c>
      <c r="P239" s="30" t="s">
        <v>43</v>
      </c>
      <c r="Q239" s="30" t="s">
        <v>499</v>
      </c>
    </row>
    <row r="240" spans="1:17" hidden="1" x14ac:dyDescent="0.2">
      <c r="A240" s="30" t="s">
        <v>1374</v>
      </c>
      <c r="B240" s="30" t="s">
        <v>1375</v>
      </c>
      <c r="C240" s="30" t="s">
        <v>1376</v>
      </c>
      <c r="D240" s="30"/>
      <c r="E240" s="30" t="s">
        <v>1240</v>
      </c>
      <c r="F240" s="30"/>
      <c r="G240" s="38"/>
      <c r="H240" s="31">
        <v>0</v>
      </c>
      <c r="I240" s="30" t="s">
        <v>570</v>
      </c>
      <c r="J240" s="30" t="s">
        <v>571</v>
      </c>
      <c r="K240" s="30" t="s">
        <v>495</v>
      </c>
      <c r="L240" s="30" t="s">
        <v>832</v>
      </c>
      <c r="M240" s="30" t="s">
        <v>573</v>
      </c>
      <c r="N240" s="30"/>
      <c r="O240" s="30" t="s">
        <v>1242</v>
      </c>
      <c r="P240" s="30" t="s">
        <v>43</v>
      </c>
      <c r="Q240" s="30" t="s">
        <v>499</v>
      </c>
    </row>
    <row r="241" spans="1:17" hidden="1" x14ac:dyDescent="0.2">
      <c r="A241" s="30" t="s">
        <v>1377</v>
      </c>
      <c r="B241" s="30" t="s">
        <v>1378</v>
      </c>
      <c r="C241" s="30" t="s">
        <v>1379</v>
      </c>
      <c r="D241" s="30"/>
      <c r="E241" s="30" t="s">
        <v>1240</v>
      </c>
      <c r="F241" s="30"/>
      <c r="G241" s="38"/>
      <c r="H241" s="31">
        <v>0</v>
      </c>
      <c r="I241" s="30" t="s">
        <v>570</v>
      </c>
      <c r="J241" s="30" t="s">
        <v>571</v>
      </c>
      <c r="K241" s="30" t="s">
        <v>495</v>
      </c>
      <c r="L241" s="30" t="s">
        <v>832</v>
      </c>
      <c r="M241" s="30" t="s">
        <v>573</v>
      </c>
      <c r="N241" s="30"/>
      <c r="O241" s="30" t="s">
        <v>1242</v>
      </c>
      <c r="P241" s="30" t="s">
        <v>43</v>
      </c>
      <c r="Q241" s="30" t="s">
        <v>499</v>
      </c>
    </row>
    <row r="242" spans="1:17" hidden="1" x14ac:dyDescent="0.2">
      <c r="A242" s="30" t="s">
        <v>1380</v>
      </c>
      <c r="B242" s="30" t="s">
        <v>1381</v>
      </c>
      <c r="C242" s="30" t="s">
        <v>1382</v>
      </c>
      <c r="D242" s="30"/>
      <c r="E242" s="30" t="s">
        <v>1240</v>
      </c>
      <c r="F242" s="30"/>
      <c r="G242" s="38"/>
      <c r="H242" s="31">
        <v>0</v>
      </c>
      <c r="I242" s="30" t="s">
        <v>570</v>
      </c>
      <c r="J242" s="30" t="s">
        <v>571</v>
      </c>
      <c r="K242" s="30" t="s">
        <v>495</v>
      </c>
      <c r="L242" s="30" t="s">
        <v>1383</v>
      </c>
      <c r="M242" s="30" t="s">
        <v>573</v>
      </c>
      <c r="N242" s="30"/>
      <c r="O242" s="30" t="s">
        <v>1242</v>
      </c>
      <c r="P242" s="30" t="s">
        <v>43</v>
      </c>
      <c r="Q242" s="30" t="s">
        <v>499</v>
      </c>
    </row>
    <row r="243" spans="1:17" hidden="1" x14ac:dyDescent="0.2">
      <c r="A243" s="30" t="s">
        <v>1384</v>
      </c>
      <c r="B243" s="30" t="s">
        <v>1385</v>
      </c>
      <c r="C243" s="30" t="s">
        <v>1386</v>
      </c>
      <c r="D243" s="30"/>
      <c r="E243" s="30" t="s">
        <v>1240</v>
      </c>
      <c r="F243" s="30"/>
      <c r="G243" s="38"/>
      <c r="H243" s="31">
        <v>0</v>
      </c>
      <c r="I243" s="30" t="s">
        <v>570</v>
      </c>
      <c r="J243" s="30" t="s">
        <v>571</v>
      </c>
      <c r="K243" s="30" t="s">
        <v>495</v>
      </c>
      <c r="L243" s="30" t="s">
        <v>1383</v>
      </c>
      <c r="M243" s="30" t="s">
        <v>573</v>
      </c>
      <c r="N243" s="30"/>
      <c r="O243" s="30" t="s">
        <v>1242</v>
      </c>
      <c r="P243" s="30" t="s">
        <v>43</v>
      </c>
      <c r="Q243" s="30" t="s">
        <v>499</v>
      </c>
    </row>
    <row r="244" spans="1:17" hidden="1" x14ac:dyDescent="0.2">
      <c r="A244" s="30" t="s">
        <v>1387</v>
      </c>
      <c r="B244" s="30" t="s">
        <v>1388</v>
      </c>
      <c r="C244" s="30" t="s">
        <v>1389</v>
      </c>
      <c r="D244" s="30"/>
      <c r="E244" s="30" t="s">
        <v>1240</v>
      </c>
      <c r="F244" s="30"/>
      <c r="G244" s="38"/>
      <c r="H244" s="31">
        <v>0</v>
      </c>
      <c r="I244" s="30" t="s">
        <v>570</v>
      </c>
      <c r="J244" s="30" t="s">
        <v>571</v>
      </c>
      <c r="K244" s="30" t="s">
        <v>495</v>
      </c>
      <c r="L244" s="30" t="s">
        <v>810</v>
      </c>
      <c r="M244" s="30" t="s">
        <v>573</v>
      </c>
      <c r="N244" s="30"/>
      <c r="O244" s="30" t="s">
        <v>1242</v>
      </c>
      <c r="P244" s="30" t="s">
        <v>43</v>
      </c>
      <c r="Q244" s="30" t="s">
        <v>499</v>
      </c>
    </row>
    <row r="245" spans="1:17" hidden="1" x14ac:dyDescent="0.2">
      <c r="A245" s="30" t="s">
        <v>1390</v>
      </c>
      <c r="B245" s="30" t="s">
        <v>1391</v>
      </c>
      <c r="C245" s="30" t="s">
        <v>1392</v>
      </c>
      <c r="D245" s="30"/>
      <c r="E245" s="30" t="s">
        <v>1240</v>
      </c>
      <c r="F245" s="30"/>
      <c r="G245" s="38"/>
      <c r="H245" s="31">
        <v>0</v>
      </c>
      <c r="I245" s="30" t="s">
        <v>570</v>
      </c>
      <c r="J245" s="30" t="s">
        <v>571</v>
      </c>
      <c r="K245" s="30" t="s">
        <v>495</v>
      </c>
      <c r="L245" s="30" t="s">
        <v>810</v>
      </c>
      <c r="M245" s="30" t="s">
        <v>573</v>
      </c>
      <c r="N245" s="30"/>
      <c r="O245" s="30" t="s">
        <v>1242</v>
      </c>
      <c r="P245" s="30" t="s">
        <v>43</v>
      </c>
      <c r="Q245" s="30" t="s">
        <v>499</v>
      </c>
    </row>
    <row r="246" spans="1:17" hidden="1" x14ac:dyDescent="0.2">
      <c r="A246" s="30" t="s">
        <v>1393</v>
      </c>
      <c r="B246" s="30" t="s">
        <v>1394</v>
      </c>
      <c r="C246" s="30" t="s">
        <v>1395</v>
      </c>
      <c r="D246" s="30"/>
      <c r="E246" s="30" t="s">
        <v>1240</v>
      </c>
      <c r="F246" s="30"/>
      <c r="G246" s="38"/>
      <c r="H246" s="31">
        <v>0</v>
      </c>
      <c r="I246" s="30" t="s">
        <v>570</v>
      </c>
      <c r="J246" s="30" t="s">
        <v>571</v>
      </c>
      <c r="K246" s="30" t="s">
        <v>495</v>
      </c>
      <c r="L246" s="30" t="s">
        <v>810</v>
      </c>
      <c r="M246" s="30" t="s">
        <v>573</v>
      </c>
      <c r="N246" s="30" t="s">
        <v>1396</v>
      </c>
      <c r="O246" s="30" t="s">
        <v>1242</v>
      </c>
      <c r="P246" s="30" t="s">
        <v>43</v>
      </c>
      <c r="Q246" s="30" t="s">
        <v>499</v>
      </c>
    </row>
    <row r="247" spans="1:17" hidden="1" x14ac:dyDescent="0.2">
      <c r="A247" s="30" t="s">
        <v>1397</v>
      </c>
      <c r="B247" s="30" t="s">
        <v>1398</v>
      </c>
      <c r="C247" s="30" t="s">
        <v>1399</v>
      </c>
      <c r="D247" s="30"/>
      <c r="E247" s="30" t="s">
        <v>1240</v>
      </c>
      <c r="F247" s="30"/>
      <c r="G247" s="38"/>
      <c r="H247" s="31">
        <v>0</v>
      </c>
      <c r="I247" s="30" t="s">
        <v>570</v>
      </c>
      <c r="J247" s="30" t="s">
        <v>571</v>
      </c>
      <c r="K247" s="30" t="s">
        <v>495</v>
      </c>
      <c r="L247" s="30" t="s">
        <v>1383</v>
      </c>
      <c r="M247" s="30" t="s">
        <v>573</v>
      </c>
      <c r="N247" s="30"/>
      <c r="O247" s="30" t="s">
        <v>1242</v>
      </c>
      <c r="P247" s="30" t="s">
        <v>43</v>
      </c>
      <c r="Q247" s="30" t="s">
        <v>499</v>
      </c>
    </row>
    <row r="248" spans="1:17" hidden="1" x14ac:dyDescent="0.2">
      <c r="A248" s="30" t="s">
        <v>1400</v>
      </c>
      <c r="B248" s="30" t="s">
        <v>1401</v>
      </c>
      <c r="C248" s="30" t="s">
        <v>1402</v>
      </c>
      <c r="D248" s="30"/>
      <c r="E248" s="30" t="s">
        <v>1244</v>
      </c>
      <c r="F248" s="30"/>
      <c r="G248" s="38"/>
      <c r="H248" s="31">
        <v>0</v>
      </c>
      <c r="I248" s="30" t="s">
        <v>628</v>
      </c>
      <c r="J248" s="30" t="s">
        <v>629</v>
      </c>
      <c r="K248" s="30" t="s">
        <v>495</v>
      </c>
      <c r="L248" s="30" t="s">
        <v>1132</v>
      </c>
      <c r="M248" s="30" t="s">
        <v>631</v>
      </c>
      <c r="N248" s="30"/>
      <c r="O248" s="30" t="s">
        <v>1242</v>
      </c>
      <c r="P248" s="30" t="s">
        <v>43</v>
      </c>
      <c r="Q248" s="30" t="s">
        <v>499</v>
      </c>
    </row>
    <row r="249" spans="1:17" hidden="1" x14ac:dyDescent="0.2">
      <c r="A249" s="30" t="s">
        <v>1403</v>
      </c>
      <c r="B249" s="30" t="s">
        <v>1404</v>
      </c>
      <c r="C249" s="30" t="s">
        <v>1405</v>
      </c>
      <c r="D249" s="30"/>
      <c r="E249" s="30" t="s">
        <v>1244</v>
      </c>
      <c r="F249" s="30"/>
      <c r="G249" s="38"/>
      <c r="H249" s="31">
        <v>0</v>
      </c>
      <c r="I249" s="30" t="s">
        <v>628</v>
      </c>
      <c r="J249" s="30" t="s">
        <v>629</v>
      </c>
      <c r="K249" s="30" t="s">
        <v>495</v>
      </c>
      <c r="L249" s="30" t="s">
        <v>1132</v>
      </c>
      <c r="M249" s="30" t="s">
        <v>631</v>
      </c>
      <c r="N249" s="30"/>
      <c r="O249" s="30" t="s">
        <v>1242</v>
      </c>
      <c r="P249" s="30" t="s">
        <v>43</v>
      </c>
      <c r="Q249" s="30" t="s">
        <v>499</v>
      </c>
    </row>
    <row r="250" spans="1:17" hidden="1" x14ac:dyDescent="0.2">
      <c r="A250" s="30" t="s">
        <v>1406</v>
      </c>
      <c r="B250" s="30" t="s">
        <v>1407</v>
      </c>
      <c r="C250" s="30" t="s">
        <v>1408</v>
      </c>
      <c r="D250" s="30"/>
      <c r="E250" s="30" t="s">
        <v>1244</v>
      </c>
      <c r="F250" s="30"/>
      <c r="G250" s="38"/>
      <c r="H250" s="31">
        <v>0</v>
      </c>
      <c r="I250" s="30" t="s">
        <v>628</v>
      </c>
      <c r="J250" s="30" t="s">
        <v>629</v>
      </c>
      <c r="K250" s="30" t="s">
        <v>495</v>
      </c>
      <c r="L250" s="30" t="s">
        <v>1132</v>
      </c>
      <c r="M250" s="30" t="s">
        <v>631</v>
      </c>
      <c r="N250" s="30" t="s">
        <v>1409</v>
      </c>
      <c r="O250" s="30" t="s">
        <v>1242</v>
      </c>
      <c r="P250" s="30" t="s">
        <v>43</v>
      </c>
      <c r="Q250" s="30" t="s">
        <v>499</v>
      </c>
    </row>
    <row r="251" spans="1:17" hidden="1" x14ac:dyDescent="0.2">
      <c r="A251" s="30" t="s">
        <v>1410</v>
      </c>
      <c r="B251" s="30" t="s">
        <v>1411</v>
      </c>
      <c r="C251" s="30" t="s">
        <v>1412</v>
      </c>
      <c r="D251" s="30"/>
      <c r="E251" s="30" t="s">
        <v>1244</v>
      </c>
      <c r="F251" s="30"/>
      <c r="G251" s="38"/>
      <c r="H251" s="31">
        <v>0</v>
      </c>
      <c r="I251" s="30" t="s">
        <v>628</v>
      </c>
      <c r="J251" s="30" t="s">
        <v>629</v>
      </c>
      <c r="K251" s="30" t="s">
        <v>495</v>
      </c>
      <c r="L251" s="30" t="s">
        <v>1132</v>
      </c>
      <c r="M251" s="30" t="s">
        <v>631</v>
      </c>
      <c r="N251" s="30" t="s">
        <v>1413</v>
      </c>
      <c r="O251" s="30" t="s">
        <v>1242</v>
      </c>
      <c r="P251" s="30" t="s">
        <v>43</v>
      </c>
      <c r="Q251" s="30" t="s">
        <v>499</v>
      </c>
    </row>
    <row r="252" spans="1:17" hidden="1" x14ac:dyDescent="0.2">
      <c r="A252" s="30" t="s">
        <v>1414</v>
      </c>
      <c r="B252" s="30" t="s">
        <v>1415</v>
      </c>
      <c r="C252" s="30" t="s">
        <v>1416</v>
      </c>
      <c r="D252" s="30"/>
      <c r="E252" s="30" t="s">
        <v>1244</v>
      </c>
      <c r="F252" s="30"/>
      <c r="G252" s="38"/>
      <c r="H252" s="31">
        <v>0</v>
      </c>
      <c r="I252" s="30" t="s">
        <v>628</v>
      </c>
      <c r="J252" s="30" t="s">
        <v>629</v>
      </c>
      <c r="K252" s="30" t="s">
        <v>495</v>
      </c>
      <c r="L252" s="30" t="s">
        <v>1132</v>
      </c>
      <c r="M252" s="30" t="s">
        <v>631</v>
      </c>
      <c r="N252" s="30" t="s">
        <v>1413</v>
      </c>
      <c r="O252" s="30" t="s">
        <v>1242</v>
      </c>
      <c r="P252" s="30" t="s">
        <v>43</v>
      </c>
      <c r="Q252" s="30" t="s">
        <v>499</v>
      </c>
    </row>
    <row r="253" spans="1:17" hidden="1" x14ac:dyDescent="0.2">
      <c r="A253" s="30" t="s">
        <v>1417</v>
      </c>
      <c r="B253" s="30" t="s">
        <v>1418</v>
      </c>
      <c r="C253" s="30" t="s">
        <v>1419</v>
      </c>
      <c r="D253" s="30"/>
      <c r="E253" s="30" t="s">
        <v>1244</v>
      </c>
      <c r="F253" s="30"/>
      <c r="G253" s="38"/>
      <c r="H253" s="31">
        <v>0</v>
      </c>
      <c r="I253" s="30" t="s">
        <v>995</v>
      </c>
      <c r="J253" s="30" t="s">
        <v>996</v>
      </c>
      <c r="K253" s="30" t="s">
        <v>495</v>
      </c>
      <c r="L253" s="30" t="s">
        <v>612</v>
      </c>
      <c r="M253" s="30" t="s">
        <v>624</v>
      </c>
      <c r="N253" s="30"/>
      <c r="O253" s="30" t="s">
        <v>1242</v>
      </c>
      <c r="P253" s="30" t="s">
        <v>43</v>
      </c>
      <c r="Q253" s="30" t="s">
        <v>499</v>
      </c>
    </row>
    <row r="254" spans="1:17" hidden="1" x14ac:dyDescent="0.2">
      <c r="A254" s="30" t="s">
        <v>1420</v>
      </c>
      <c r="B254" s="30" t="s">
        <v>1421</v>
      </c>
      <c r="C254" s="30" t="s">
        <v>1422</v>
      </c>
      <c r="D254" s="30"/>
      <c r="E254" s="30" t="s">
        <v>1244</v>
      </c>
      <c r="F254" s="30"/>
      <c r="G254" s="38"/>
      <c r="H254" s="31">
        <v>0</v>
      </c>
      <c r="I254" s="30" t="s">
        <v>755</v>
      </c>
      <c r="J254" s="30" t="s">
        <v>756</v>
      </c>
      <c r="K254" s="30" t="s">
        <v>495</v>
      </c>
      <c r="L254" s="30" t="s">
        <v>612</v>
      </c>
      <c r="M254" s="30" t="s">
        <v>950</v>
      </c>
      <c r="N254" s="30"/>
      <c r="O254" s="30" t="s">
        <v>1242</v>
      </c>
      <c r="P254" s="30" t="s">
        <v>43</v>
      </c>
      <c r="Q254" s="30" t="s">
        <v>499</v>
      </c>
    </row>
    <row r="255" spans="1:17" hidden="1" x14ac:dyDescent="0.2">
      <c r="A255" s="30" t="s">
        <v>1423</v>
      </c>
      <c r="B255" s="30" t="s">
        <v>1424</v>
      </c>
      <c r="C255" s="30" t="s">
        <v>1425</v>
      </c>
      <c r="D255" s="30"/>
      <c r="E255" s="30" t="s">
        <v>1244</v>
      </c>
      <c r="F255" s="30"/>
      <c r="G255" s="38"/>
      <c r="H255" s="31">
        <v>0</v>
      </c>
      <c r="I255" s="30" t="s">
        <v>755</v>
      </c>
      <c r="J255" s="30" t="s">
        <v>756</v>
      </c>
      <c r="K255" s="30" t="s">
        <v>495</v>
      </c>
      <c r="L255" s="30" t="s">
        <v>612</v>
      </c>
      <c r="M255" s="30" t="s">
        <v>613</v>
      </c>
      <c r="N255" s="30"/>
      <c r="O255" s="30" t="s">
        <v>1242</v>
      </c>
      <c r="P255" s="30" t="s">
        <v>43</v>
      </c>
      <c r="Q255" s="30" t="s">
        <v>499</v>
      </c>
    </row>
    <row r="256" spans="1:17" hidden="1" x14ac:dyDescent="0.2">
      <c r="A256" s="30" t="s">
        <v>1426</v>
      </c>
      <c r="B256" s="30" t="s">
        <v>1427</v>
      </c>
      <c r="C256" s="30" t="s">
        <v>1428</v>
      </c>
      <c r="D256" s="30"/>
      <c r="E256" s="30" t="s">
        <v>1244</v>
      </c>
      <c r="F256" s="30"/>
      <c r="G256" s="38"/>
      <c r="H256" s="31">
        <v>0</v>
      </c>
      <c r="I256" s="30" t="s">
        <v>995</v>
      </c>
      <c r="J256" s="30" t="s">
        <v>996</v>
      </c>
      <c r="K256" s="30" t="s">
        <v>495</v>
      </c>
      <c r="L256" s="30" t="s">
        <v>612</v>
      </c>
      <c r="M256" s="30" t="s">
        <v>624</v>
      </c>
      <c r="N256" s="30"/>
      <c r="O256" s="30" t="s">
        <v>1242</v>
      </c>
      <c r="P256" s="30" t="s">
        <v>43</v>
      </c>
      <c r="Q256" s="30" t="s">
        <v>499</v>
      </c>
    </row>
    <row r="257" spans="1:17" hidden="1" x14ac:dyDescent="0.2">
      <c r="A257" s="30" t="s">
        <v>1429</v>
      </c>
      <c r="B257" s="30" t="s">
        <v>1430</v>
      </c>
      <c r="C257" s="30" t="s">
        <v>1431</v>
      </c>
      <c r="D257" s="30"/>
      <c r="E257" s="30" t="s">
        <v>1244</v>
      </c>
      <c r="F257" s="30"/>
      <c r="G257" s="38"/>
      <c r="H257" s="31">
        <v>0</v>
      </c>
      <c r="I257" s="30" t="s">
        <v>755</v>
      </c>
      <c r="J257" s="30" t="s">
        <v>756</v>
      </c>
      <c r="K257" s="30" t="s">
        <v>495</v>
      </c>
      <c r="L257" s="30" t="s">
        <v>612</v>
      </c>
      <c r="M257" s="30" t="s">
        <v>961</v>
      </c>
      <c r="N257" s="30"/>
      <c r="O257" s="30" t="s">
        <v>1242</v>
      </c>
      <c r="P257" s="30" t="s">
        <v>43</v>
      </c>
      <c r="Q257" s="30" t="s">
        <v>499</v>
      </c>
    </row>
    <row r="258" spans="1:17" hidden="1" x14ac:dyDescent="0.2">
      <c r="A258" s="30" t="s">
        <v>1432</v>
      </c>
      <c r="B258" s="30" t="s">
        <v>1433</v>
      </c>
      <c r="C258" s="30" t="s">
        <v>1434</v>
      </c>
      <c r="D258" s="30"/>
      <c r="E258" s="30" t="s">
        <v>1244</v>
      </c>
      <c r="F258" s="30"/>
      <c r="G258" s="38"/>
      <c r="H258" s="31">
        <v>0</v>
      </c>
      <c r="I258" s="30" t="s">
        <v>755</v>
      </c>
      <c r="J258" s="30" t="s">
        <v>756</v>
      </c>
      <c r="K258" s="30" t="s">
        <v>495</v>
      </c>
      <c r="L258" s="30" t="s">
        <v>612</v>
      </c>
      <c r="M258" s="30" t="s">
        <v>613</v>
      </c>
      <c r="N258" s="30"/>
      <c r="O258" s="30" t="s">
        <v>1242</v>
      </c>
      <c r="P258" s="30" t="s">
        <v>43</v>
      </c>
      <c r="Q258" s="30" t="s">
        <v>499</v>
      </c>
    </row>
    <row r="259" spans="1:17" hidden="1" x14ac:dyDescent="0.2">
      <c r="A259" s="30" t="s">
        <v>1435</v>
      </c>
      <c r="B259" s="30" t="s">
        <v>1436</v>
      </c>
      <c r="C259" s="30" t="s">
        <v>1437</v>
      </c>
      <c r="D259" s="30"/>
      <c r="E259" s="30" t="s">
        <v>1244</v>
      </c>
      <c r="F259" s="30"/>
      <c r="G259" s="38"/>
      <c r="H259" s="31">
        <v>0</v>
      </c>
      <c r="I259" s="30" t="s">
        <v>755</v>
      </c>
      <c r="J259" s="30" t="s">
        <v>756</v>
      </c>
      <c r="K259" s="30" t="s">
        <v>495</v>
      </c>
      <c r="L259" s="30" t="s">
        <v>612</v>
      </c>
      <c r="M259" s="30" t="s">
        <v>950</v>
      </c>
      <c r="N259" s="30"/>
      <c r="O259" s="30" t="s">
        <v>1242</v>
      </c>
      <c r="P259" s="30" t="s">
        <v>43</v>
      </c>
      <c r="Q259" s="30" t="s">
        <v>499</v>
      </c>
    </row>
    <row r="260" spans="1:17" hidden="1" x14ac:dyDescent="0.2">
      <c r="A260" s="30" t="s">
        <v>1438</v>
      </c>
      <c r="B260" s="30" t="s">
        <v>1439</v>
      </c>
      <c r="C260" s="30" t="s">
        <v>1440</v>
      </c>
      <c r="D260" s="30"/>
      <c r="E260" s="30" t="s">
        <v>1244</v>
      </c>
      <c r="F260" s="30"/>
      <c r="G260" s="38"/>
      <c r="H260" s="31">
        <v>0</v>
      </c>
      <c r="I260" s="30" t="s">
        <v>995</v>
      </c>
      <c r="J260" s="30" t="s">
        <v>996</v>
      </c>
      <c r="K260" s="30" t="s">
        <v>495</v>
      </c>
      <c r="L260" s="30" t="s">
        <v>612</v>
      </c>
      <c r="M260" s="30" t="s">
        <v>624</v>
      </c>
      <c r="N260" s="30"/>
      <c r="O260" s="30" t="s">
        <v>1242</v>
      </c>
      <c r="P260" s="30" t="s">
        <v>43</v>
      </c>
      <c r="Q260" s="30" t="s">
        <v>499</v>
      </c>
    </row>
    <row r="261" spans="1:17" hidden="1" x14ac:dyDescent="0.2">
      <c r="A261" s="30" t="s">
        <v>1441</v>
      </c>
      <c r="B261" s="30" t="s">
        <v>1442</v>
      </c>
      <c r="C261" s="30" t="s">
        <v>1443</v>
      </c>
      <c r="D261" s="30"/>
      <c r="E261" s="30" t="s">
        <v>1244</v>
      </c>
      <c r="F261" s="30"/>
      <c r="G261" s="38"/>
      <c r="H261" s="31">
        <v>0</v>
      </c>
      <c r="I261" s="30" t="s">
        <v>995</v>
      </c>
      <c r="J261" s="30" t="s">
        <v>996</v>
      </c>
      <c r="K261" s="30" t="s">
        <v>495</v>
      </c>
      <c r="L261" s="30" t="s">
        <v>612</v>
      </c>
      <c r="M261" s="30" t="s">
        <v>624</v>
      </c>
      <c r="N261" s="30"/>
      <c r="O261" s="30" t="s">
        <v>1242</v>
      </c>
      <c r="P261" s="30" t="s">
        <v>43</v>
      </c>
      <c r="Q261" s="30" t="s">
        <v>499</v>
      </c>
    </row>
    <row r="262" spans="1:17" hidden="1" x14ac:dyDescent="0.2">
      <c r="A262" s="30" t="s">
        <v>1444</v>
      </c>
      <c r="B262" s="30" t="s">
        <v>1445</v>
      </c>
      <c r="C262" s="30" t="s">
        <v>1446</v>
      </c>
      <c r="D262" s="30"/>
      <c r="E262" s="30" t="s">
        <v>1244</v>
      </c>
      <c r="F262" s="30"/>
      <c r="G262" s="38"/>
      <c r="H262" s="31">
        <v>0</v>
      </c>
      <c r="I262" s="30" t="s">
        <v>995</v>
      </c>
      <c r="J262" s="30" t="s">
        <v>996</v>
      </c>
      <c r="K262" s="30" t="s">
        <v>495</v>
      </c>
      <c r="L262" s="30" t="s">
        <v>612</v>
      </c>
      <c r="M262" s="30" t="s">
        <v>624</v>
      </c>
      <c r="N262" s="30"/>
      <c r="O262" s="30" t="s">
        <v>1242</v>
      </c>
      <c r="P262" s="30" t="s">
        <v>43</v>
      </c>
      <c r="Q262" s="30" t="s">
        <v>499</v>
      </c>
    </row>
    <row r="263" spans="1:17" hidden="1" x14ac:dyDescent="0.2">
      <c r="A263" s="30" t="s">
        <v>1447</v>
      </c>
      <c r="B263" s="30" t="s">
        <v>1448</v>
      </c>
      <c r="C263" s="30" t="s">
        <v>1449</v>
      </c>
      <c r="D263" s="30"/>
      <c r="E263" s="30" t="s">
        <v>1244</v>
      </c>
      <c r="F263" s="30"/>
      <c r="G263" s="38"/>
      <c r="H263" s="31">
        <v>0</v>
      </c>
      <c r="I263" s="30" t="s">
        <v>755</v>
      </c>
      <c r="J263" s="30" t="s">
        <v>756</v>
      </c>
      <c r="K263" s="30" t="s">
        <v>495</v>
      </c>
      <c r="L263" s="30" t="s">
        <v>612</v>
      </c>
      <c r="M263" s="30" t="s">
        <v>950</v>
      </c>
      <c r="N263" s="30"/>
      <c r="O263" s="30" t="s">
        <v>1242</v>
      </c>
      <c r="P263" s="30" t="s">
        <v>43</v>
      </c>
      <c r="Q263" s="30" t="s">
        <v>499</v>
      </c>
    </row>
    <row r="264" spans="1:17" hidden="1" x14ac:dyDescent="0.2">
      <c r="A264" s="30" t="s">
        <v>1450</v>
      </c>
      <c r="B264" s="30" t="s">
        <v>1451</v>
      </c>
      <c r="C264" s="30" t="s">
        <v>1452</v>
      </c>
      <c r="D264" s="30"/>
      <c r="E264" s="30" t="s">
        <v>1244</v>
      </c>
      <c r="F264" s="30"/>
      <c r="G264" s="38"/>
      <c r="H264" s="31">
        <v>0</v>
      </c>
      <c r="I264" s="30" t="s">
        <v>995</v>
      </c>
      <c r="J264" s="30" t="s">
        <v>996</v>
      </c>
      <c r="K264" s="30" t="s">
        <v>495</v>
      </c>
      <c r="L264" s="30" t="s">
        <v>612</v>
      </c>
      <c r="M264" s="30" t="s">
        <v>624</v>
      </c>
      <c r="N264" s="30"/>
      <c r="O264" s="30" t="s">
        <v>1242</v>
      </c>
      <c r="P264" s="30" t="s">
        <v>43</v>
      </c>
      <c r="Q264" s="30" t="s">
        <v>499</v>
      </c>
    </row>
    <row r="265" spans="1:17" hidden="1" x14ac:dyDescent="0.2">
      <c r="A265" s="30" t="s">
        <v>1453</v>
      </c>
      <c r="B265" s="30" t="s">
        <v>1454</v>
      </c>
      <c r="C265" s="30" t="s">
        <v>1455</v>
      </c>
      <c r="D265" s="30"/>
      <c r="E265" s="30" t="s">
        <v>1244</v>
      </c>
      <c r="F265" s="30"/>
      <c r="G265" s="38"/>
      <c r="H265" s="31">
        <v>0</v>
      </c>
      <c r="I265" s="30" t="s">
        <v>995</v>
      </c>
      <c r="J265" s="30" t="s">
        <v>996</v>
      </c>
      <c r="K265" s="30" t="s">
        <v>495</v>
      </c>
      <c r="L265" s="30" t="s">
        <v>612</v>
      </c>
      <c r="M265" s="30" t="s">
        <v>624</v>
      </c>
      <c r="N265" s="30"/>
      <c r="O265" s="30" t="s">
        <v>1242</v>
      </c>
      <c r="P265" s="30" t="s">
        <v>43</v>
      </c>
      <c r="Q265" s="30" t="s">
        <v>499</v>
      </c>
    </row>
    <row r="266" spans="1:17" hidden="1" x14ac:dyDescent="0.2">
      <c r="A266" s="30" t="s">
        <v>1456</v>
      </c>
      <c r="B266" s="30" t="s">
        <v>1457</v>
      </c>
      <c r="C266" s="30" t="s">
        <v>1458</v>
      </c>
      <c r="D266" s="30"/>
      <c r="E266" s="30" t="s">
        <v>1244</v>
      </c>
      <c r="F266" s="30"/>
      <c r="G266" s="38"/>
      <c r="H266" s="31">
        <v>0</v>
      </c>
      <c r="I266" s="30" t="s">
        <v>995</v>
      </c>
      <c r="J266" s="30" t="s">
        <v>996</v>
      </c>
      <c r="K266" s="30" t="s">
        <v>495</v>
      </c>
      <c r="L266" s="30" t="s">
        <v>612</v>
      </c>
      <c r="M266" s="30" t="s">
        <v>1021</v>
      </c>
      <c r="N266" s="30"/>
      <c r="O266" s="30" t="s">
        <v>1242</v>
      </c>
      <c r="P266" s="30" t="s">
        <v>43</v>
      </c>
      <c r="Q266" s="30" t="s">
        <v>499</v>
      </c>
    </row>
    <row r="267" spans="1:17" hidden="1" x14ac:dyDescent="0.2">
      <c r="A267" s="30" t="s">
        <v>1459</v>
      </c>
      <c r="B267" s="30" t="s">
        <v>1460</v>
      </c>
      <c r="C267" s="30" t="s">
        <v>1461</v>
      </c>
      <c r="D267" s="30"/>
      <c r="E267" s="30" t="s">
        <v>1244</v>
      </c>
      <c r="F267" s="30"/>
      <c r="G267" s="38"/>
      <c r="H267" s="31">
        <v>0</v>
      </c>
      <c r="I267" s="30" t="s">
        <v>995</v>
      </c>
      <c r="J267" s="30" t="s">
        <v>996</v>
      </c>
      <c r="K267" s="30" t="s">
        <v>495</v>
      </c>
      <c r="L267" s="30" t="s">
        <v>612</v>
      </c>
      <c r="M267" s="30" t="s">
        <v>1021</v>
      </c>
      <c r="N267" s="30"/>
      <c r="O267" s="30" t="s">
        <v>1242</v>
      </c>
      <c r="P267" s="30" t="s">
        <v>43</v>
      </c>
      <c r="Q267" s="30" t="s">
        <v>499</v>
      </c>
    </row>
    <row r="268" spans="1:17" hidden="1" x14ac:dyDescent="0.2">
      <c r="A268" s="30" t="s">
        <v>1462</v>
      </c>
      <c r="B268" s="30" t="s">
        <v>1463</v>
      </c>
      <c r="C268" s="30" t="s">
        <v>1464</v>
      </c>
      <c r="D268" s="30"/>
      <c r="E268" s="30" t="s">
        <v>1244</v>
      </c>
      <c r="F268" s="30"/>
      <c r="G268" s="38"/>
      <c r="H268" s="31">
        <v>0</v>
      </c>
      <c r="I268" s="30" t="s">
        <v>755</v>
      </c>
      <c r="J268" s="30" t="s">
        <v>756</v>
      </c>
      <c r="K268" s="30" t="s">
        <v>495</v>
      </c>
      <c r="L268" s="30" t="s">
        <v>612</v>
      </c>
      <c r="M268" s="30" t="s">
        <v>1035</v>
      </c>
      <c r="N268" s="30"/>
      <c r="O268" s="30" t="s">
        <v>1242</v>
      </c>
      <c r="P268" s="30" t="s">
        <v>43</v>
      </c>
      <c r="Q268" s="30" t="s">
        <v>499</v>
      </c>
    </row>
    <row r="269" spans="1:17" hidden="1" x14ac:dyDescent="0.2">
      <c r="A269" s="30" t="s">
        <v>1465</v>
      </c>
      <c r="B269" s="30" t="s">
        <v>1466</v>
      </c>
      <c r="C269" s="30" t="s">
        <v>1467</v>
      </c>
      <c r="D269" s="30"/>
      <c r="E269" s="30" t="s">
        <v>1244</v>
      </c>
      <c r="F269" s="30"/>
      <c r="G269" s="38"/>
      <c r="H269" s="31">
        <v>0</v>
      </c>
      <c r="I269" s="30" t="s">
        <v>755</v>
      </c>
      <c r="J269" s="30" t="s">
        <v>756</v>
      </c>
      <c r="K269" s="30" t="s">
        <v>495</v>
      </c>
      <c r="L269" s="30" t="s">
        <v>612</v>
      </c>
      <c r="M269" s="30" t="s">
        <v>950</v>
      </c>
      <c r="N269" s="30"/>
      <c r="O269" s="30" t="s">
        <v>1242</v>
      </c>
      <c r="P269" s="30" t="s">
        <v>43</v>
      </c>
      <c r="Q269" s="30" t="s">
        <v>499</v>
      </c>
    </row>
    <row r="270" spans="1:17" hidden="1" x14ac:dyDescent="0.2">
      <c r="A270" s="30" t="s">
        <v>1468</v>
      </c>
      <c r="B270" s="30" t="s">
        <v>1469</v>
      </c>
      <c r="C270" s="30" t="s">
        <v>1470</v>
      </c>
      <c r="D270" s="30"/>
      <c r="E270" s="30" t="s">
        <v>1244</v>
      </c>
      <c r="F270" s="30"/>
      <c r="G270" s="38"/>
      <c r="H270" s="31">
        <v>0</v>
      </c>
      <c r="I270" s="30" t="s">
        <v>995</v>
      </c>
      <c r="J270" s="30" t="s">
        <v>996</v>
      </c>
      <c r="K270" s="30" t="s">
        <v>495</v>
      </c>
      <c r="L270" s="30" t="s">
        <v>612</v>
      </c>
      <c r="M270" s="30" t="s">
        <v>624</v>
      </c>
      <c r="N270" s="30"/>
      <c r="O270" s="30" t="s">
        <v>1242</v>
      </c>
      <c r="P270" s="30" t="s">
        <v>43</v>
      </c>
      <c r="Q270" s="30" t="s">
        <v>499</v>
      </c>
    </row>
    <row r="271" spans="1:17" hidden="1" x14ac:dyDescent="0.2">
      <c r="A271" s="30" t="s">
        <v>1471</v>
      </c>
      <c r="B271" s="30" t="s">
        <v>1472</v>
      </c>
      <c r="C271" s="30" t="s">
        <v>1473</v>
      </c>
      <c r="D271" s="30"/>
      <c r="E271" s="30" t="s">
        <v>1244</v>
      </c>
      <c r="F271" s="30"/>
      <c r="G271" s="38"/>
      <c r="H271" s="31">
        <v>0</v>
      </c>
      <c r="I271" s="30" t="s">
        <v>755</v>
      </c>
      <c r="J271" s="30" t="s">
        <v>756</v>
      </c>
      <c r="K271" s="30" t="s">
        <v>495</v>
      </c>
      <c r="L271" s="30" t="s">
        <v>612</v>
      </c>
      <c r="M271" s="30" t="s">
        <v>1128</v>
      </c>
      <c r="N271" s="30"/>
      <c r="O271" s="30" t="s">
        <v>1242</v>
      </c>
      <c r="P271" s="30" t="s">
        <v>43</v>
      </c>
      <c r="Q271" s="30" t="s">
        <v>499</v>
      </c>
    </row>
    <row r="272" spans="1:17" hidden="1" x14ac:dyDescent="0.2">
      <c r="A272" s="30" t="s">
        <v>1474</v>
      </c>
      <c r="B272" s="30" t="s">
        <v>1475</v>
      </c>
      <c r="C272" s="30" t="s">
        <v>1476</v>
      </c>
      <c r="D272" s="30"/>
      <c r="E272" s="30" t="s">
        <v>1244</v>
      </c>
      <c r="F272" s="30"/>
      <c r="G272" s="38"/>
      <c r="H272" s="31">
        <v>0</v>
      </c>
      <c r="I272" s="30" t="s">
        <v>755</v>
      </c>
      <c r="J272" s="30" t="s">
        <v>756</v>
      </c>
      <c r="K272" s="30" t="s">
        <v>495</v>
      </c>
      <c r="L272" s="30" t="s">
        <v>612</v>
      </c>
      <c r="M272" s="30" t="s">
        <v>950</v>
      </c>
      <c r="N272" s="30"/>
      <c r="O272" s="30" t="s">
        <v>1242</v>
      </c>
      <c r="P272" s="30" t="s">
        <v>43</v>
      </c>
      <c r="Q272" s="30" t="s">
        <v>499</v>
      </c>
    </row>
    <row r="273" spans="1:17" hidden="1" x14ac:dyDescent="0.2">
      <c r="A273" s="30" t="s">
        <v>1477</v>
      </c>
      <c r="B273" s="30" t="s">
        <v>1478</v>
      </c>
      <c r="C273" s="30" t="s">
        <v>1479</v>
      </c>
      <c r="D273" s="30"/>
      <c r="E273" s="30" t="s">
        <v>1244</v>
      </c>
      <c r="F273" s="30"/>
      <c r="G273" s="38"/>
      <c r="H273" s="31">
        <v>0</v>
      </c>
      <c r="I273" s="30" t="s">
        <v>995</v>
      </c>
      <c r="J273" s="30" t="s">
        <v>996</v>
      </c>
      <c r="K273" s="30" t="s">
        <v>495</v>
      </c>
      <c r="L273" s="30" t="s">
        <v>612</v>
      </c>
      <c r="M273" s="30" t="s">
        <v>624</v>
      </c>
      <c r="N273" s="30"/>
      <c r="O273" s="30" t="s">
        <v>1242</v>
      </c>
      <c r="P273" s="30" t="s">
        <v>43</v>
      </c>
      <c r="Q273" s="30" t="s">
        <v>499</v>
      </c>
    </row>
    <row r="274" spans="1:17" hidden="1" x14ac:dyDescent="0.2">
      <c r="A274" s="30" t="s">
        <v>1480</v>
      </c>
      <c r="B274" s="30" t="s">
        <v>1481</v>
      </c>
      <c r="C274" s="30" t="s">
        <v>1482</v>
      </c>
      <c r="D274" s="30"/>
      <c r="E274" s="30" t="s">
        <v>1244</v>
      </c>
      <c r="F274" s="30"/>
      <c r="G274" s="38"/>
      <c r="H274" s="31">
        <v>0</v>
      </c>
      <c r="I274" s="30" t="s">
        <v>755</v>
      </c>
      <c r="J274" s="30" t="s">
        <v>756</v>
      </c>
      <c r="K274" s="30" t="s">
        <v>495</v>
      </c>
      <c r="L274" s="30" t="s">
        <v>612</v>
      </c>
      <c r="M274" s="30" t="s">
        <v>1035</v>
      </c>
      <c r="N274" s="30"/>
      <c r="O274" s="30" t="s">
        <v>1242</v>
      </c>
      <c r="P274" s="30" t="s">
        <v>43</v>
      </c>
      <c r="Q274" s="30" t="s">
        <v>499</v>
      </c>
    </row>
    <row r="275" spans="1:17" hidden="1" x14ac:dyDescent="0.2">
      <c r="A275" s="30" t="s">
        <v>1483</v>
      </c>
      <c r="B275" s="30" t="s">
        <v>1484</v>
      </c>
      <c r="C275" s="30" t="s">
        <v>1485</v>
      </c>
      <c r="D275" s="30"/>
      <c r="E275" s="30" t="s">
        <v>1244</v>
      </c>
      <c r="F275" s="30"/>
      <c r="G275" s="38"/>
      <c r="H275" s="31">
        <v>0</v>
      </c>
      <c r="I275" s="30" t="s">
        <v>995</v>
      </c>
      <c r="J275" s="30" t="s">
        <v>996</v>
      </c>
      <c r="K275" s="30" t="s">
        <v>495</v>
      </c>
      <c r="L275" s="30" t="s">
        <v>612</v>
      </c>
      <c r="M275" s="30" t="s">
        <v>624</v>
      </c>
      <c r="N275" s="30"/>
      <c r="O275" s="30" t="s">
        <v>1242</v>
      </c>
      <c r="P275" s="30" t="s">
        <v>43</v>
      </c>
      <c r="Q275" s="30" t="s">
        <v>499</v>
      </c>
    </row>
    <row r="276" spans="1:17" hidden="1" x14ac:dyDescent="0.2">
      <c r="A276" s="30" t="s">
        <v>1486</v>
      </c>
      <c r="B276" s="30" t="s">
        <v>1487</v>
      </c>
      <c r="C276" s="30" t="s">
        <v>1488</v>
      </c>
      <c r="D276" s="30"/>
      <c r="E276" s="30" t="s">
        <v>1244</v>
      </c>
      <c r="F276" s="30"/>
      <c r="G276" s="38"/>
      <c r="H276" s="31">
        <v>0</v>
      </c>
      <c r="I276" s="30" t="s">
        <v>995</v>
      </c>
      <c r="J276" s="30" t="s">
        <v>996</v>
      </c>
      <c r="K276" s="30" t="s">
        <v>495</v>
      </c>
      <c r="L276" s="30" t="s">
        <v>612</v>
      </c>
      <c r="M276" s="30" t="s">
        <v>1007</v>
      </c>
      <c r="N276" s="30"/>
      <c r="O276" s="30" t="s">
        <v>1242</v>
      </c>
      <c r="P276" s="30" t="s">
        <v>43</v>
      </c>
      <c r="Q276" s="30" t="s">
        <v>499</v>
      </c>
    </row>
    <row r="277" spans="1:17" hidden="1" x14ac:dyDescent="0.2">
      <c r="A277" s="30" t="s">
        <v>1489</v>
      </c>
      <c r="B277" s="30" t="s">
        <v>1490</v>
      </c>
      <c r="C277" s="30" t="s">
        <v>1491</v>
      </c>
      <c r="D277" s="30"/>
      <c r="E277" s="30" t="s">
        <v>1244</v>
      </c>
      <c r="F277" s="30"/>
      <c r="G277" s="38"/>
      <c r="H277" s="31">
        <v>0</v>
      </c>
      <c r="I277" s="30" t="s">
        <v>755</v>
      </c>
      <c r="J277" s="30" t="s">
        <v>756</v>
      </c>
      <c r="K277" s="30" t="s">
        <v>495</v>
      </c>
      <c r="L277" s="30" t="s">
        <v>612</v>
      </c>
      <c r="M277" s="30" t="s">
        <v>613</v>
      </c>
      <c r="N277" s="30"/>
      <c r="O277" s="30" t="s">
        <v>1242</v>
      </c>
      <c r="P277" s="30" t="s">
        <v>43</v>
      </c>
      <c r="Q277" s="30" t="s">
        <v>499</v>
      </c>
    </row>
    <row r="278" spans="1:17" hidden="1" x14ac:dyDescent="0.2">
      <c r="A278" s="30" t="s">
        <v>1492</v>
      </c>
      <c r="B278" s="30" t="s">
        <v>1493</v>
      </c>
      <c r="C278" s="30" t="s">
        <v>1494</v>
      </c>
      <c r="D278" s="30"/>
      <c r="E278" s="30" t="s">
        <v>1244</v>
      </c>
      <c r="F278" s="30"/>
      <c r="G278" s="38"/>
      <c r="H278" s="31">
        <v>0</v>
      </c>
      <c r="I278" s="30" t="s">
        <v>995</v>
      </c>
      <c r="J278" s="30" t="s">
        <v>996</v>
      </c>
      <c r="K278" s="30" t="s">
        <v>495</v>
      </c>
      <c r="L278" s="30" t="s">
        <v>612</v>
      </c>
      <c r="M278" s="30" t="s">
        <v>1021</v>
      </c>
      <c r="N278" s="30"/>
      <c r="O278" s="30" t="s">
        <v>1242</v>
      </c>
      <c r="P278" s="30" t="s">
        <v>43</v>
      </c>
      <c r="Q278" s="30" t="s">
        <v>499</v>
      </c>
    </row>
    <row r="279" spans="1:17" hidden="1" x14ac:dyDescent="0.2">
      <c r="A279" s="30" t="s">
        <v>1495</v>
      </c>
      <c r="B279" s="30" t="s">
        <v>1496</v>
      </c>
      <c r="C279" s="30" t="s">
        <v>1497</v>
      </c>
      <c r="D279" s="30"/>
      <c r="E279" s="30" t="s">
        <v>1244</v>
      </c>
      <c r="F279" s="30"/>
      <c r="G279" s="38"/>
      <c r="H279" s="31">
        <v>0</v>
      </c>
      <c r="I279" s="30" t="s">
        <v>995</v>
      </c>
      <c r="J279" s="30" t="s">
        <v>996</v>
      </c>
      <c r="K279" s="30" t="s">
        <v>495</v>
      </c>
      <c r="L279" s="30" t="s">
        <v>612</v>
      </c>
      <c r="M279" s="30" t="s">
        <v>1021</v>
      </c>
      <c r="N279" s="30"/>
      <c r="O279" s="30" t="s">
        <v>1242</v>
      </c>
      <c r="P279" s="30" t="s">
        <v>43</v>
      </c>
      <c r="Q279" s="30" t="s">
        <v>499</v>
      </c>
    </row>
    <row r="280" spans="1:17" hidden="1" x14ac:dyDescent="0.2">
      <c r="A280" s="30" t="s">
        <v>1498</v>
      </c>
      <c r="B280" s="30" t="s">
        <v>1499</v>
      </c>
      <c r="C280" s="30" t="s">
        <v>1500</v>
      </c>
      <c r="D280" s="30"/>
      <c r="E280" s="30" t="s">
        <v>1244</v>
      </c>
      <c r="F280" s="30"/>
      <c r="G280" s="38"/>
      <c r="H280" s="31">
        <v>0</v>
      </c>
      <c r="I280" s="30" t="s">
        <v>995</v>
      </c>
      <c r="J280" s="30" t="s">
        <v>996</v>
      </c>
      <c r="K280" s="30" t="s">
        <v>495</v>
      </c>
      <c r="L280" s="30" t="s">
        <v>612</v>
      </c>
      <c r="M280" s="30" t="s">
        <v>1021</v>
      </c>
      <c r="N280" s="30"/>
      <c r="O280" s="30" t="s">
        <v>1242</v>
      </c>
      <c r="P280" s="30" t="s">
        <v>43</v>
      </c>
      <c r="Q280" s="30" t="s">
        <v>499</v>
      </c>
    </row>
    <row r="281" spans="1:17" hidden="1" x14ac:dyDescent="0.2">
      <c r="A281" s="30" t="s">
        <v>1501</v>
      </c>
      <c r="B281" s="30" t="s">
        <v>1502</v>
      </c>
      <c r="C281" s="30" t="s">
        <v>1503</v>
      </c>
      <c r="D281" s="30"/>
      <c r="E281" s="30" t="s">
        <v>1244</v>
      </c>
      <c r="F281" s="30"/>
      <c r="G281" s="38"/>
      <c r="H281" s="31">
        <v>0</v>
      </c>
      <c r="I281" s="30" t="s">
        <v>755</v>
      </c>
      <c r="J281" s="30" t="s">
        <v>756</v>
      </c>
      <c r="K281" s="30" t="s">
        <v>495</v>
      </c>
      <c r="L281" s="30" t="s">
        <v>612</v>
      </c>
      <c r="M281" s="30" t="s">
        <v>613</v>
      </c>
      <c r="N281" s="30"/>
      <c r="O281" s="30" t="s">
        <v>1242</v>
      </c>
      <c r="P281" s="30" t="s">
        <v>43</v>
      </c>
      <c r="Q281" s="30" t="s">
        <v>499</v>
      </c>
    </row>
    <row r="282" spans="1:17" hidden="1" x14ac:dyDescent="0.2">
      <c r="A282" s="30" t="s">
        <v>1504</v>
      </c>
      <c r="B282" s="30" t="s">
        <v>1505</v>
      </c>
      <c r="C282" s="30" t="s">
        <v>1506</v>
      </c>
      <c r="D282" s="30"/>
      <c r="E282" s="30" t="s">
        <v>1244</v>
      </c>
      <c r="F282" s="30"/>
      <c r="G282" s="38"/>
      <c r="H282" s="31">
        <v>0</v>
      </c>
      <c r="I282" s="30" t="s">
        <v>755</v>
      </c>
      <c r="J282" s="30" t="s">
        <v>756</v>
      </c>
      <c r="K282" s="30" t="s">
        <v>495</v>
      </c>
      <c r="L282" s="30" t="s">
        <v>612</v>
      </c>
      <c r="M282" s="30" t="s">
        <v>961</v>
      </c>
      <c r="N282" s="30"/>
      <c r="O282" s="30" t="s">
        <v>1242</v>
      </c>
      <c r="P282" s="30" t="s">
        <v>43</v>
      </c>
      <c r="Q282" s="30" t="s">
        <v>499</v>
      </c>
    </row>
    <row r="283" spans="1:17" hidden="1" x14ac:dyDescent="0.2">
      <c r="A283" s="30" t="s">
        <v>1507</v>
      </c>
      <c r="B283" s="30" t="s">
        <v>1508</v>
      </c>
      <c r="C283" s="30" t="s">
        <v>1509</v>
      </c>
      <c r="D283" s="30"/>
      <c r="E283" s="30" t="s">
        <v>1244</v>
      </c>
      <c r="F283" s="30"/>
      <c r="G283" s="38"/>
      <c r="H283" s="31">
        <v>0</v>
      </c>
      <c r="I283" s="30" t="s">
        <v>755</v>
      </c>
      <c r="J283" s="30" t="s">
        <v>756</v>
      </c>
      <c r="K283" s="30" t="s">
        <v>495</v>
      </c>
      <c r="L283" s="30" t="s">
        <v>612</v>
      </c>
      <c r="M283" s="30" t="s">
        <v>961</v>
      </c>
      <c r="N283" s="30"/>
      <c r="O283" s="30" t="s">
        <v>1242</v>
      </c>
      <c r="P283" s="30" t="s">
        <v>43</v>
      </c>
      <c r="Q283" s="30" t="s">
        <v>499</v>
      </c>
    </row>
    <row r="284" spans="1:17" hidden="1" x14ac:dyDescent="0.2">
      <c r="A284" s="30" t="s">
        <v>1510</v>
      </c>
      <c r="B284" s="30" t="s">
        <v>1511</v>
      </c>
      <c r="C284" s="30" t="s">
        <v>1512</v>
      </c>
      <c r="D284" s="30"/>
      <c r="E284" s="30" t="s">
        <v>1244</v>
      </c>
      <c r="F284" s="30"/>
      <c r="G284" s="38"/>
      <c r="H284" s="31">
        <v>0</v>
      </c>
      <c r="I284" s="30" t="s">
        <v>995</v>
      </c>
      <c r="J284" s="30" t="s">
        <v>996</v>
      </c>
      <c r="K284" s="30" t="s">
        <v>495</v>
      </c>
      <c r="L284" s="30" t="s">
        <v>612</v>
      </c>
      <c r="M284" s="30" t="s">
        <v>624</v>
      </c>
      <c r="N284" s="30"/>
      <c r="O284" s="30" t="s">
        <v>1242</v>
      </c>
      <c r="P284" s="30" t="s">
        <v>43</v>
      </c>
      <c r="Q284" s="30" t="s">
        <v>499</v>
      </c>
    </row>
    <row r="285" spans="1:17" hidden="1" x14ac:dyDescent="0.2">
      <c r="A285" s="30" t="s">
        <v>1513</v>
      </c>
      <c r="B285" s="30" t="s">
        <v>1514</v>
      </c>
      <c r="C285" s="30" t="s">
        <v>1515</v>
      </c>
      <c r="D285" s="30"/>
      <c r="E285" s="30" t="s">
        <v>1244</v>
      </c>
      <c r="F285" s="30"/>
      <c r="G285" s="38"/>
      <c r="H285" s="31">
        <v>0</v>
      </c>
      <c r="I285" s="30" t="s">
        <v>995</v>
      </c>
      <c r="J285" s="30" t="s">
        <v>996</v>
      </c>
      <c r="K285" s="30" t="s">
        <v>495</v>
      </c>
      <c r="L285" s="30" t="s">
        <v>612</v>
      </c>
      <c r="M285" s="30" t="s">
        <v>624</v>
      </c>
      <c r="N285" s="30"/>
      <c r="O285" s="30" t="s">
        <v>1242</v>
      </c>
      <c r="P285" s="30" t="s">
        <v>43</v>
      </c>
      <c r="Q285" s="30" t="s">
        <v>499</v>
      </c>
    </row>
    <row r="286" spans="1:17" hidden="1" x14ac:dyDescent="0.2">
      <c r="A286" s="30" t="s">
        <v>1516</v>
      </c>
      <c r="B286" s="30" t="s">
        <v>1517</v>
      </c>
      <c r="C286" s="30" t="s">
        <v>1518</v>
      </c>
      <c r="D286" s="30"/>
      <c r="E286" s="30" t="s">
        <v>1244</v>
      </c>
      <c r="F286" s="30"/>
      <c r="G286" s="38"/>
      <c r="H286" s="31">
        <v>0</v>
      </c>
      <c r="I286" s="30" t="s">
        <v>995</v>
      </c>
      <c r="J286" s="30" t="s">
        <v>996</v>
      </c>
      <c r="K286" s="30" t="s">
        <v>495</v>
      </c>
      <c r="L286" s="30" t="s">
        <v>612</v>
      </c>
      <c r="M286" s="30" t="s">
        <v>1153</v>
      </c>
      <c r="N286" s="30"/>
      <c r="O286" s="30" t="s">
        <v>1242</v>
      </c>
      <c r="P286" s="30" t="s">
        <v>43</v>
      </c>
      <c r="Q286" s="30" t="s">
        <v>499</v>
      </c>
    </row>
    <row r="287" spans="1:17" hidden="1" x14ac:dyDescent="0.2">
      <c r="A287" s="30" t="s">
        <v>1519</v>
      </c>
      <c r="B287" s="30" t="s">
        <v>1520</v>
      </c>
      <c r="C287" s="30" t="s">
        <v>1521</v>
      </c>
      <c r="D287" s="30"/>
      <c r="E287" s="30" t="s">
        <v>1244</v>
      </c>
      <c r="F287" s="30"/>
      <c r="G287" s="38"/>
      <c r="H287" s="31">
        <v>0</v>
      </c>
      <c r="I287" s="30" t="s">
        <v>995</v>
      </c>
      <c r="J287" s="30" t="s">
        <v>996</v>
      </c>
      <c r="K287" s="30" t="s">
        <v>495</v>
      </c>
      <c r="L287" s="30" t="s">
        <v>612</v>
      </c>
      <c r="M287" s="30" t="s">
        <v>1153</v>
      </c>
      <c r="N287" s="30"/>
      <c r="O287" s="30" t="s">
        <v>1242</v>
      </c>
      <c r="P287" s="30" t="s">
        <v>43</v>
      </c>
      <c r="Q287" s="30" t="s">
        <v>499</v>
      </c>
    </row>
    <row r="288" spans="1:17" hidden="1" x14ac:dyDescent="0.2">
      <c r="A288" s="30" t="s">
        <v>1522</v>
      </c>
      <c r="B288" s="30" t="s">
        <v>1523</v>
      </c>
      <c r="C288" s="30" t="s">
        <v>1524</v>
      </c>
      <c r="D288" s="30"/>
      <c r="E288" s="30" t="s">
        <v>1244</v>
      </c>
      <c r="F288" s="30"/>
      <c r="G288" s="38"/>
      <c r="H288" s="31">
        <v>0</v>
      </c>
      <c r="I288" s="30" t="s">
        <v>995</v>
      </c>
      <c r="J288" s="30" t="s">
        <v>996</v>
      </c>
      <c r="K288" s="30" t="s">
        <v>495</v>
      </c>
      <c r="L288" s="30" t="s">
        <v>612</v>
      </c>
      <c r="M288" s="30" t="s">
        <v>1153</v>
      </c>
      <c r="N288" s="30"/>
      <c r="O288" s="30" t="s">
        <v>1242</v>
      </c>
      <c r="P288" s="30" t="s">
        <v>43</v>
      </c>
      <c r="Q288" s="30" t="s">
        <v>499</v>
      </c>
    </row>
    <row r="289" spans="1:17" hidden="1" x14ac:dyDescent="0.2">
      <c r="A289" s="30" t="s">
        <v>1525</v>
      </c>
      <c r="B289" s="30" t="s">
        <v>1526</v>
      </c>
      <c r="C289" s="30" t="s">
        <v>1527</v>
      </c>
      <c r="D289" s="30"/>
      <c r="E289" s="30" t="s">
        <v>1244</v>
      </c>
      <c r="F289" s="30"/>
      <c r="G289" s="38"/>
      <c r="H289" s="31">
        <v>0</v>
      </c>
      <c r="I289" s="30" t="s">
        <v>755</v>
      </c>
      <c r="J289" s="30" t="s">
        <v>756</v>
      </c>
      <c r="K289" s="30" t="s">
        <v>495</v>
      </c>
      <c r="L289" s="30" t="s">
        <v>612</v>
      </c>
      <c r="M289" s="30" t="s">
        <v>961</v>
      </c>
      <c r="N289" s="30"/>
      <c r="O289" s="30" t="s">
        <v>1242</v>
      </c>
      <c r="P289" s="30" t="s">
        <v>43</v>
      </c>
      <c r="Q289" s="30" t="s">
        <v>499</v>
      </c>
    </row>
    <row r="290" spans="1:17" hidden="1" x14ac:dyDescent="0.2">
      <c r="A290" s="30" t="s">
        <v>1528</v>
      </c>
      <c r="B290" s="30" t="s">
        <v>1529</v>
      </c>
      <c r="C290" s="30" t="s">
        <v>1530</v>
      </c>
      <c r="D290" s="30"/>
      <c r="E290" s="30" t="s">
        <v>1244</v>
      </c>
      <c r="F290" s="30"/>
      <c r="G290" s="38"/>
      <c r="H290" s="31">
        <v>0</v>
      </c>
      <c r="I290" s="30" t="s">
        <v>755</v>
      </c>
      <c r="J290" s="30" t="s">
        <v>756</v>
      </c>
      <c r="K290" s="30" t="s">
        <v>495</v>
      </c>
      <c r="L290" s="30" t="s">
        <v>612</v>
      </c>
      <c r="M290" s="30" t="s">
        <v>943</v>
      </c>
      <c r="N290" s="30"/>
      <c r="O290" s="30" t="s">
        <v>1242</v>
      </c>
      <c r="P290" s="30" t="s">
        <v>43</v>
      </c>
      <c r="Q290" s="30" t="s">
        <v>499</v>
      </c>
    </row>
    <row r="291" spans="1:17" hidden="1" x14ac:dyDescent="0.2">
      <c r="A291" s="30" t="s">
        <v>1531</v>
      </c>
      <c r="B291" s="30" t="s">
        <v>1532</v>
      </c>
      <c r="C291" s="30" t="s">
        <v>1533</v>
      </c>
      <c r="D291" s="30"/>
      <c r="E291" s="30" t="s">
        <v>1244</v>
      </c>
      <c r="F291" s="30"/>
      <c r="G291" s="38"/>
      <c r="H291" s="31">
        <v>0</v>
      </c>
      <c r="I291" s="30" t="s">
        <v>995</v>
      </c>
      <c r="J291" s="30" t="s">
        <v>996</v>
      </c>
      <c r="K291" s="30" t="s">
        <v>495</v>
      </c>
      <c r="L291" s="30" t="s">
        <v>612</v>
      </c>
      <c r="M291" s="30" t="s">
        <v>624</v>
      </c>
      <c r="N291" s="30"/>
      <c r="O291" s="30" t="s">
        <v>1242</v>
      </c>
      <c r="P291" s="30" t="s">
        <v>43</v>
      </c>
      <c r="Q291" s="30" t="s">
        <v>499</v>
      </c>
    </row>
    <row r="292" spans="1:17" hidden="1" x14ac:dyDescent="0.2">
      <c r="A292" s="30" t="s">
        <v>1534</v>
      </c>
      <c r="B292" s="30" t="s">
        <v>1535</v>
      </c>
      <c r="C292" s="30" t="s">
        <v>1536</v>
      </c>
      <c r="D292" s="30"/>
      <c r="E292" s="30" t="s">
        <v>1244</v>
      </c>
      <c r="F292" s="30"/>
      <c r="G292" s="38"/>
      <c r="H292" s="31">
        <v>0</v>
      </c>
      <c r="I292" s="30" t="s">
        <v>755</v>
      </c>
      <c r="J292" s="30" t="s">
        <v>756</v>
      </c>
      <c r="K292" s="30" t="s">
        <v>495</v>
      </c>
      <c r="L292" s="30" t="s">
        <v>612</v>
      </c>
      <c r="M292" s="30" t="s">
        <v>950</v>
      </c>
      <c r="N292" s="30"/>
      <c r="O292" s="30" t="s">
        <v>1242</v>
      </c>
      <c r="P292" s="30" t="s">
        <v>43</v>
      </c>
      <c r="Q292" s="30" t="s">
        <v>499</v>
      </c>
    </row>
    <row r="293" spans="1:17" hidden="1" x14ac:dyDescent="0.2">
      <c r="A293" s="30" t="s">
        <v>1537</v>
      </c>
      <c r="B293" s="30" t="s">
        <v>1538</v>
      </c>
      <c r="C293" s="30" t="s">
        <v>1539</v>
      </c>
      <c r="D293" s="30"/>
      <c r="E293" s="30" t="s">
        <v>1244</v>
      </c>
      <c r="F293" s="30"/>
      <c r="G293" s="38"/>
      <c r="H293" s="31">
        <v>0</v>
      </c>
      <c r="I293" s="30" t="s">
        <v>995</v>
      </c>
      <c r="J293" s="30" t="s">
        <v>996</v>
      </c>
      <c r="K293" s="30" t="s">
        <v>495</v>
      </c>
      <c r="L293" s="30" t="s">
        <v>612</v>
      </c>
      <c r="M293" s="30" t="s">
        <v>997</v>
      </c>
      <c r="N293" s="30"/>
      <c r="O293" s="30" t="s">
        <v>1242</v>
      </c>
      <c r="P293" s="30" t="s">
        <v>43</v>
      </c>
      <c r="Q293" s="30" t="s">
        <v>499</v>
      </c>
    </row>
    <row r="294" spans="1:17" hidden="1" x14ac:dyDescent="0.2">
      <c r="A294" s="30" t="s">
        <v>1540</v>
      </c>
      <c r="B294" s="30" t="s">
        <v>1541</v>
      </c>
      <c r="C294" s="30" t="s">
        <v>1542</v>
      </c>
      <c r="D294" s="30"/>
      <c r="E294" s="30" t="s">
        <v>1244</v>
      </c>
      <c r="F294" s="30"/>
      <c r="G294" s="38"/>
      <c r="H294" s="31">
        <v>0</v>
      </c>
      <c r="I294" s="30" t="s">
        <v>995</v>
      </c>
      <c r="J294" s="30" t="s">
        <v>996</v>
      </c>
      <c r="K294" s="30" t="s">
        <v>495</v>
      </c>
      <c r="L294" s="30" t="s">
        <v>612</v>
      </c>
      <c r="M294" s="30" t="s">
        <v>997</v>
      </c>
      <c r="N294" s="30"/>
      <c r="O294" s="30" t="s">
        <v>1242</v>
      </c>
      <c r="P294" s="30" t="s">
        <v>43</v>
      </c>
      <c r="Q294" s="30" t="s">
        <v>499</v>
      </c>
    </row>
    <row r="295" spans="1:17" hidden="1" x14ac:dyDescent="0.2">
      <c r="A295" s="30" t="s">
        <v>1543</v>
      </c>
      <c r="B295" s="30" t="s">
        <v>1544</v>
      </c>
      <c r="C295" s="30" t="s">
        <v>1545</v>
      </c>
      <c r="D295" s="30"/>
      <c r="E295" s="30" t="s">
        <v>1244</v>
      </c>
      <c r="F295" s="30"/>
      <c r="G295" s="38"/>
      <c r="H295" s="31">
        <v>0</v>
      </c>
      <c r="I295" s="30" t="s">
        <v>995</v>
      </c>
      <c r="J295" s="30" t="s">
        <v>996</v>
      </c>
      <c r="K295" s="30" t="s">
        <v>495</v>
      </c>
      <c r="L295" s="30" t="s">
        <v>612</v>
      </c>
      <c r="M295" s="30" t="s">
        <v>997</v>
      </c>
      <c r="N295" s="30"/>
      <c r="O295" s="30" t="s">
        <v>1242</v>
      </c>
      <c r="P295" s="30" t="s">
        <v>43</v>
      </c>
      <c r="Q295" s="30" t="s">
        <v>499</v>
      </c>
    </row>
    <row r="296" spans="1:17" hidden="1" x14ac:dyDescent="0.2">
      <c r="A296" s="30" t="s">
        <v>1546</v>
      </c>
      <c r="B296" s="30" t="s">
        <v>1547</v>
      </c>
      <c r="C296" s="30" t="s">
        <v>1548</v>
      </c>
      <c r="D296" s="30"/>
      <c r="E296" s="30" t="s">
        <v>1244</v>
      </c>
      <c r="F296" s="30"/>
      <c r="G296" s="38"/>
      <c r="H296" s="31">
        <v>0</v>
      </c>
      <c r="I296" s="30" t="s">
        <v>995</v>
      </c>
      <c r="J296" s="30" t="s">
        <v>996</v>
      </c>
      <c r="K296" s="30" t="s">
        <v>495</v>
      </c>
      <c r="L296" s="30" t="s">
        <v>612</v>
      </c>
      <c r="M296" s="30" t="s">
        <v>997</v>
      </c>
      <c r="N296" s="30"/>
      <c r="O296" s="30" t="s">
        <v>1242</v>
      </c>
      <c r="P296" s="30" t="s">
        <v>43</v>
      </c>
      <c r="Q296" s="30" t="s">
        <v>499</v>
      </c>
    </row>
    <row r="297" spans="1:17" hidden="1" x14ac:dyDescent="0.2">
      <c r="A297" s="30" t="s">
        <v>1549</v>
      </c>
      <c r="B297" s="30" t="s">
        <v>1550</v>
      </c>
      <c r="C297" s="30" t="s">
        <v>1551</v>
      </c>
      <c r="D297" s="30"/>
      <c r="E297" s="30" t="s">
        <v>1244</v>
      </c>
      <c r="F297" s="30"/>
      <c r="G297" s="38"/>
      <c r="H297" s="31">
        <v>0</v>
      </c>
      <c r="I297" s="30" t="s">
        <v>755</v>
      </c>
      <c r="J297" s="30" t="s">
        <v>756</v>
      </c>
      <c r="K297" s="30" t="s">
        <v>495</v>
      </c>
      <c r="L297" s="30" t="s">
        <v>612</v>
      </c>
      <c r="M297" s="30" t="s">
        <v>943</v>
      </c>
      <c r="N297" s="30"/>
      <c r="O297" s="30" t="s">
        <v>1242</v>
      </c>
      <c r="P297" s="30" t="s">
        <v>43</v>
      </c>
      <c r="Q297" s="30" t="s">
        <v>499</v>
      </c>
    </row>
    <row r="298" spans="1:17" hidden="1" x14ac:dyDescent="0.2">
      <c r="A298" s="30" t="s">
        <v>1552</v>
      </c>
      <c r="B298" s="30" t="s">
        <v>1553</v>
      </c>
      <c r="C298" s="30" t="s">
        <v>1554</v>
      </c>
      <c r="D298" s="30"/>
      <c r="E298" s="30" t="s">
        <v>1244</v>
      </c>
      <c r="F298" s="30"/>
      <c r="G298" s="38"/>
      <c r="H298" s="31">
        <v>0</v>
      </c>
      <c r="I298" s="30" t="s">
        <v>755</v>
      </c>
      <c r="J298" s="30" t="s">
        <v>756</v>
      </c>
      <c r="K298" s="30" t="s">
        <v>495</v>
      </c>
      <c r="L298" s="30" t="s">
        <v>612</v>
      </c>
      <c r="M298" s="30" t="s">
        <v>1035</v>
      </c>
      <c r="N298" s="30"/>
      <c r="O298" s="30" t="s">
        <v>1242</v>
      </c>
      <c r="P298" s="30" t="s">
        <v>43</v>
      </c>
      <c r="Q298" s="30" t="s">
        <v>499</v>
      </c>
    </row>
    <row r="299" spans="1:17" hidden="1" x14ac:dyDescent="0.2">
      <c r="A299" s="30" t="s">
        <v>1555</v>
      </c>
      <c r="B299" s="30" t="s">
        <v>1556</v>
      </c>
      <c r="C299" s="30" t="s">
        <v>1557</v>
      </c>
      <c r="D299" s="30"/>
      <c r="E299" s="30" t="s">
        <v>1244</v>
      </c>
      <c r="F299" s="30"/>
      <c r="G299" s="38"/>
      <c r="H299" s="31">
        <v>0</v>
      </c>
      <c r="I299" s="30" t="s">
        <v>995</v>
      </c>
      <c r="J299" s="30" t="s">
        <v>996</v>
      </c>
      <c r="K299" s="30" t="s">
        <v>495</v>
      </c>
      <c r="L299" s="30" t="s">
        <v>612</v>
      </c>
      <c r="M299" s="30" t="s">
        <v>997</v>
      </c>
      <c r="N299" s="30"/>
      <c r="O299" s="30" t="s">
        <v>1242</v>
      </c>
      <c r="P299" s="30" t="s">
        <v>43</v>
      </c>
      <c r="Q299" s="30" t="s">
        <v>499</v>
      </c>
    </row>
    <row r="300" spans="1:17" hidden="1" x14ac:dyDescent="0.2">
      <c r="A300" s="30" t="s">
        <v>1558</v>
      </c>
      <c r="B300" s="30" t="s">
        <v>1559</v>
      </c>
      <c r="C300" s="30" t="s">
        <v>1560</v>
      </c>
      <c r="D300" s="30"/>
      <c r="E300" s="30" t="s">
        <v>1244</v>
      </c>
      <c r="F300" s="30"/>
      <c r="G300" s="38"/>
      <c r="H300" s="31">
        <v>0</v>
      </c>
      <c r="I300" s="30" t="s">
        <v>995</v>
      </c>
      <c r="J300" s="30" t="s">
        <v>996</v>
      </c>
      <c r="K300" s="30" t="s">
        <v>495</v>
      </c>
      <c r="L300" s="30" t="s">
        <v>612</v>
      </c>
      <c r="M300" s="30" t="s">
        <v>1021</v>
      </c>
      <c r="N300" s="30"/>
      <c r="O300" s="30" t="s">
        <v>1242</v>
      </c>
      <c r="P300" s="30" t="s">
        <v>43</v>
      </c>
      <c r="Q300" s="30" t="s">
        <v>499</v>
      </c>
    </row>
    <row r="301" spans="1:17" hidden="1" x14ac:dyDescent="0.2">
      <c r="A301" s="30" t="s">
        <v>1561</v>
      </c>
      <c r="B301" s="30" t="s">
        <v>1562</v>
      </c>
      <c r="C301" s="30" t="s">
        <v>1563</v>
      </c>
      <c r="D301" s="30"/>
      <c r="E301" s="30" t="s">
        <v>1244</v>
      </c>
      <c r="F301" s="30"/>
      <c r="G301" s="38"/>
      <c r="H301" s="31">
        <v>0</v>
      </c>
      <c r="I301" s="30" t="s">
        <v>755</v>
      </c>
      <c r="J301" s="30" t="s">
        <v>756</v>
      </c>
      <c r="K301" s="30" t="s">
        <v>495</v>
      </c>
      <c r="L301" s="30" t="s">
        <v>612</v>
      </c>
      <c r="M301" s="30" t="s">
        <v>780</v>
      </c>
      <c r="N301" s="30"/>
      <c r="O301" s="30" t="s">
        <v>1242</v>
      </c>
      <c r="P301" s="30" t="s">
        <v>43</v>
      </c>
      <c r="Q301" s="30" t="s">
        <v>499</v>
      </c>
    </row>
    <row r="302" spans="1:17" hidden="1" x14ac:dyDescent="0.2">
      <c r="A302" s="30" t="s">
        <v>1564</v>
      </c>
      <c r="B302" s="30" t="s">
        <v>1565</v>
      </c>
      <c r="C302" s="30" t="s">
        <v>1566</v>
      </c>
      <c r="D302" s="30"/>
      <c r="E302" s="30" t="s">
        <v>1244</v>
      </c>
      <c r="F302" s="30"/>
      <c r="G302" s="38"/>
      <c r="H302" s="31">
        <v>0</v>
      </c>
      <c r="I302" s="30" t="s">
        <v>755</v>
      </c>
      <c r="J302" s="30" t="s">
        <v>756</v>
      </c>
      <c r="K302" s="30" t="s">
        <v>495</v>
      </c>
      <c r="L302" s="30" t="s">
        <v>612</v>
      </c>
      <c r="M302" s="30" t="s">
        <v>961</v>
      </c>
      <c r="N302" s="30"/>
      <c r="O302" s="30" t="s">
        <v>1242</v>
      </c>
      <c r="P302" s="30" t="s">
        <v>43</v>
      </c>
      <c r="Q302" s="30" t="s">
        <v>499</v>
      </c>
    </row>
    <row r="303" spans="1:17" hidden="1" x14ac:dyDescent="0.2">
      <c r="A303" s="30" t="s">
        <v>1567</v>
      </c>
      <c r="B303" s="30" t="s">
        <v>1568</v>
      </c>
      <c r="C303" s="30" t="s">
        <v>1569</v>
      </c>
      <c r="D303" s="30"/>
      <c r="E303" s="30" t="s">
        <v>1244</v>
      </c>
      <c r="F303" s="30"/>
      <c r="G303" s="38"/>
      <c r="H303" s="31">
        <v>0</v>
      </c>
      <c r="I303" s="30" t="s">
        <v>755</v>
      </c>
      <c r="J303" s="30" t="s">
        <v>756</v>
      </c>
      <c r="K303" s="30" t="s">
        <v>495</v>
      </c>
      <c r="L303" s="30" t="s">
        <v>612</v>
      </c>
      <c r="M303" s="30" t="s">
        <v>961</v>
      </c>
      <c r="N303" s="30"/>
      <c r="O303" s="30" t="s">
        <v>1242</v>
      </c>
      <c r="P303" s="30" t="s">
        <v>43</v>
      </c>
      <c r="Q303" s="30" t="s">
        <v>499</v>
      </c>
    </row>
    <row r="304" spans="1:17" hidden="1" x14ac:dyDescent="0.2">
      <c r="A304" s="30" t="s">
        <v>1570</v>
      </c>
      <c r="B304" s="30" t="s">
        <v>1571</v>
      </c>
      <c r="C304" s="30" t="s">
        <v>1572</v>
      </c>
      <c r="D304" s="30"/>
      <c r="E304" s="30" t="s">
        <v>1244</v>
      </c>
      <c r="F304" s="30"/>
      <c r="G304" s="38"/>
      <c r="H304" s="31">
        <v>0</v>
      </c>
      <c r="I304" s="30" t="s">
        <v>755</v>
      </c>
      <c r="J304" s="30" t="s">
        <v>756</v>
      </c>
      <c r="K304" s="30" t="s">
        <v>495</v>
      </c>
      <c r="L304" s="30" t="s">
        <v>612</v>
      </c>
      <c r="M304" s="30" t="s">
        <v>943</v>
      </c>
      <c r="N304" s="30"/>
      <c r="O304" s="30" t="s">
        <v>1242</v>
      </c>
      <c r="P304" s="30" t="s">
        <v>43</v>
      </c>
      <c r="Q304" s="30" t="s">
        <v>499</v>
      </c>
    </row>
    <row r="305" spans="1:17" hidden="1" x14ac:dyDescent="0.2">
      <c r="A305" s="30" t="s">
        <v>1573</v>
      </c>
      <c r="B305" s="30" t="s">
        <v>1574</v>
      </c>
      <c r="C305" s="30" t="s">
        <v>1575</v>
      </c>
      <c r="D305" s="30"/>
      <c r="E305" s="30" t="s">
        <v>1244</v>
      </c>
      <c r="F305" s="30"/>
      <c r="G305" s="38"/>
      <c r="H305" s="31">
        <v>0</v>
      </c>
      <c r="I305" s="30" t="s">
        <v>755</v>
      </c>
      <c r="J305" s="30" t="s">
        <v>756</v>
      </c>
      <c r="K305" s="30" t="s">
        <v>495</v>
      </c>
      <c r="L305" s="30" t="s">
        <v>612</v>
      </c>
      <c r="M305" s="30" t="s">
        <v>943</v>
      </c>
      <c r="N305" s="30"/>
      <c r="O305" s="30" t="s">
        <v>1242</v>
      </c>
      <c r="P305" s="30" t="s">
        <v>43</v>
      </c>
      <c r="Q305" s="30" t="s">
        <v>499</v>
      </c>
    </row>
    <row r="306" spans="1:17" hidden="1" x14ac:dyDescent="0.2">
      <c r="A306" s="30" t="s">
        <v>1576</v>
      </c>
      <c r="B306" s="30" t="s">
        <v>1577</v>
      </c>
      <c r="C306" s="30" t="s">
        <v>1578</v>
      </c>
      <c r="D306" s="30"/>
      <c r="E306" s="30" t="s">
        <v>1244</v>
      </c>
      <c r="F306" s="30"/>
      <c r="G306" s="38"/>
      <c r="H306" s="31">
        <v>0</v>
      </c>
      <c r="I306" s="30" t="s">
        <v>995</v>
      </c>
      <c r="J306" s="30" t="s">
        <v>996</v>
      </c>
      <c r="K306" s="30" t="s">
        <v>495</v>
      </c>
      <c r="L306" s="30" t="s">
        <v>612</v>
      </c>
      <c r="M306" s="30" t="s">
        <v>1007</v>
      </c>
      <c r="N306" s="30"/>
      <c r="O306" s="30" t="s">
        <v>1242</v>
      </c>
      <c r="P306" s="30" t="s">
        <v>43</v>
      </c>
      <c r="Q306" s="30" t="s">
        <v>499</v>
      </c>
    </row>
    <row r="307" spans="1:17" hidden="1" x14ac:dyDescent="0.2">
      <c r="A307" s="30" t="s">
        <v>1579</v>
      </c>
      <c r="B307" s="30" t="s">
        <v>1580</v>
      </c>
      <c r="C307" s="30" t="s">
        <v>1581</v>
      </c>
      <c r="D307" s="30"/>
      <c r="E307" s="30" t="s">
        <v>1244</v>
      </c>
      <c r="F307" s="30"/>
      <c r="G307" s="38"/>
      <c r="H307" s="31">
        <v>0</v>
      </c>
      <c r="I307" s="30" t="s">
        <v>755</v>
      </c>
      <c r="J307" s="30" t="s">
        <v>756</v>
      </c>
      <c r="K307" s="30" t="s">
        <v>495</v>
      </c>
      <c r="L307" s="30" t="s">
        <v>612</v>
      </c>
      <c r="M307" s="30" t="s">
        <v>780</v>
      </c>
      <c r="N307" s="30"/>
      <c r="O307" s="30" t="s">
        <v>1242</v>
      </c>
      <c r="P307" s="30" t="s">
        <v>43</v>
      </c>
      <c r="Q307" s="30" t="s">
        <v>499</v>
      </c>
    </row>
    <row r="308" spans="1:17" hidden="1" x14ac:dyDescent="0.2">
      <c r="A308" s="30" t="s">
        <v>1582</v>
      </c>
      <c r="B308" s="30" t="s">
        <v>1583</v>
      </c>
      <c r="C308" s="30" t="s">
        <v>1584</v>
      </c>
      <c r="D308" s="30"/>
      <c r="E308" s="30" t="s">
        <v>1244</v>
      </c>
      <c r="F308" s="30"/>
      <c r="G308" s="38"/>
      <c r="H308" s="31">
        <v>0</v>
      </c>
      <c r="I308" s="30" t="s">
        <v>995</v>
      </c>
      <c r="J308" s="30" t="s">
        <v>996</v>
      </c>
      <c r="K308" s="30" t="s">
        <v>495</v>
      </c>
      <c r="L308" s="30" t="s">
        <v>612</v>
      </c>
      <c r="M308" s="30" t="s">
        <v>1153</v>
      </c>
      <c r="N308" s="30"/>
      <c r="O308" s="30" t="s">
        <v>1242</v>
      </c>
      <c r="P308" s="30" t="s">
        <v>43</v>
      </c>
      <c r="Q308" s="30" t="s">
        <v>499</v>
      </c>
    </row>
    <row r="309" spans="1:17" hidden="1" x14ac:dyDescent="0.2">
      <c r="A309" s="30" t="s">
        <v>1585</v>
      </c>
      <c r="B309" s="30" t="s">
        <v>1586</v>
      </c>
      <c r="C309" s="30" t="s">
        <v>1587</v>
      </c>
      <c r="D309" s="30"/>
      <c r="E309" s="30" t="s">
        <v>1244</v>
      </c>
      <c r="F309" s="30"/>
      <c r="G309" s="38"/>
      <c r="H309" s="31">
        <v>0</v>
      </c>
      <c r="I309" s="30" t="s">
        <v>995</v>
      </c>
      <c r="J309" s="30" t="s">
        <v>996</v>
      </c>
      <c r="K309" s="30" t="s">
        <v>495</v>
      </c>
      <c r="L309" s="30" t="s">
        <v>612</v>
      </c>
      <c r="M309" s="30" t="s">
        <v>1021</v>
      </c>
      <c r="N309" s="30"/>
      <c r="O309" s="30" t="s">
        <v>1242</v>
      </c>
      <c r="P309" s="30" t="s">
        <v>43</v>
      </c>
      <c r="Q309" s="30" t="s">
        <v>499</v>
      </c>
    </row>
    <row r="310" spans="1:17" hidden="1" x14ac:dyDescent="0.2">
      <c r="A310" s="30" t="s">
        <v>1588</v>
      </c>
      <c r="B310" s="30" t="s">
        <v>1589</v>
      </c>
      <c r="C310" s="30" t="s">
        <v>1590</v>
      </c>
      <c r="D310" s="30"/>
      <c r="E310" s="30" t="s">
        <v>1244</v>
      </c>
      <c r="F310" s="30"/>
      <c r="G310" s="38"/>
      <c r="H310" s="31">
        <v>0</v>
      </c>
      <c r="I310" s="30" t="s">
        <v>755</v>
      </c>
      <c r="J310" s="30" t="s">
        <v>756</v>
      </c>
      <c r="K310" s="30" t="s">
        <v>495</v>
      </c>
      <c r="L310" s="30" t="s">
        <v>612</v>
      </c>
      <c r="M310" s="30" t="s">
        <v>950</v>
      </c>
      <c r="N310" s="30"/>
      <c r="O310" s="30" t="s">
        <v>1242</v>
      </c>
      <c r="P310" s="30" t="s">
        <v>43</v>
      </c>
      <c r="Q310" s="30" t="s">
        <v>499</v>
      </c>
    </row>
    <row r="311" spans="1:17" hidden="1" x14ac:dyDescent="0.2">
      <c r="A311" s="30" t="s">
        <v>1591</v>
      </c>
      <c r="B311" s="30" t="s">
        <v>1592</v>
      </c>
      <c r="C311" s="30" t="s">
        <v>1593</v>
      </c>
      <c r="D311" s="30"/>
      <c r="E311" s="30" t="s">
        <v>1244</v>
      </c>
      <c r="F311" s="30"/>
      <c r="G311" s="38"/>
      <c r="H311" s="31">
        <v>0</v>
      </c>
      <c r="I311" s="30" t="s">
        <v>995</v>
      </c>
      <c r="J311" s="30" t="s">
        <v>996</v>
      </c>
      <c r="K311" s="30" t="s">
        <v>495</v>
      </c>
      <c r="L311" s="30" t="s">
        <v>612</v>
      </c>
      <c r="M311" s="30" t="s">
        <v>1007</v>
      </c>
      <c r="N311" s="30"/>
      <c r="O311" s="30" t="s">
        <v>1242</v>
      </c>
      <c r="P311" s="30" t="s">
        <v>43</v>
      </c>
      <c r="Q311" s="30" t="s">
        <v>499</v>
      </c>
    </row>
    <row r="312" spans="1:17" hidden="1" x14ac:dyDescent="0.2">
      <c r="A312" s="30" t="s">
        <v>1594</v>
      </c>
      <c r="B312" s="30" t="s">
        <v>1595</v>
      </c>
      <c r="C312" s="30" t="s">
        <v>1596</v>
      </c>
      <c r="D312" s="30"/>
      <c r="E312" s="30" t="s">
        <v>1244</v>
      </c>
      <c r="F312" s="30"/>
      <c r="G312" s="38"/>
      <c r="H312" s="31">
        <v>0</v>
      </c>
      <c r="I312" s="30" t="s">
        <v>755</v>
      </c>
      <c r="J312" s="30" t="s">
        <v>756</v>
      </c>
      <c r="K312" s="30" t="s">
        <v>495</v>
      </c>
      <c r="L312" s="30" t="s">
        <v>612</v>
      </c>
      <c r="M312" s="30" t="s">
        <v>613</v>
      </c>
      <c r="N312" s="30"/>
      <c r="O312" s="30" t="s">
        <v>1242</v>
      </c>
      <c r="P312" s="30" t="s">
        <v>43</v>
      </c>
      <c r="Q312" s="30" t="s">
        <v>499</v>
      </c>
    </row>
    <row r="313" spans="1:17" hidden="1" x14ac:dyDescent="0.2">
      <c r="A313" s="30" t="s">
        <v>1597</v>
      </c>
      <c r="B313" s="30" t="s">
        <v>1598</v>
      </c>
      <c r="C313" s="30" t="s">
        <v>1599</v>
      </c>
      <c r="D313" s="30"/>
      <c r="E313" s="30" t="s">
        <v>1244</v>
      </c>
      <c r="F313" s="30"/>
      <c r="G313" s="38"/>
      <c r="H313" s="31">
        <v>0</v>
      </c>
      <c r="I313" s="30" t="s">
        <v>755</v>
      </c>
      <c r="J313" s="30" t="s">
        <v>756</v>
      </c>
      <c r="K313" s="30" t="s">
        <v>495</v>
      </c>
      <c r="L313" s="30" t="s">
        <v>612</v>
      </c>
      <c r="M313" s="30" t="s">
        <v>624</v>
      </c>
      <c r="N313" s="30"/>
      <c r="O313" s="30" t="s">
        <v>1242</v>
      </c>
      <c r="P313" s="30" t="s">
        <v>43</v>
      </c>
      <c r="Q313" s="30" t="s">
        <v>499</v>
      </c>
    </row>
    <row r="314" spans="1:17" hidden="1" x14ac:dyDescent="0.2">
      <c r="A314" s="30" t="s">
        <v>1600</v>
      </c>
      <c r="B314" s="30" t="s">
        <v>1601</v>
      </c>
      <c r="C314" s="30" t="s">
        <v>1602</v>
      </c>
      <c r="D314" s="30"/>
      <c r="E314" s="30" t="s">
        <v>1244</v>
      </c>
      <c r="F314" s="30"/>
      <c r="G314" s="38"/>
      <c r="H314" s="31">
        <v>0</v>
      </c>
      <c r="I314" s="30" t="s">
        <v>995</v>
      </c>
      <c r="J314" s="30" t="s">
        <v>996</v>
      </c>
      <c r="K314" s="30" t="s">
        <v>495</v>
      </c>
      <c r="L314" s="30" t="s">
        <v>612</v>
      </c>
      <c r="M314" s="30" t="s">
        <v>624</v>
      </c>
      <c r="N314" s="30"/>
      <c r="O314" s="30" t="s">
        <v>1242</v>
      </c>
      <c r="P314" s="30" t="s">
        <v>43</v>
      </c>
      <c r="Q314" s="30" t="s">
        <v>499</v>
      </c>
    </row>
    <row r="315" spans="1:17" hidden="1" x14ac:dyDescent="0.2">
      <c r="A315" s="30" t="s">
        <v>1603</v>
      </c>
      <c r="B315" s="30" t="s">
        <v>1604</v>
      </c>
      <c r="C315" s="30" t="s">
        <v>1605</v>
      </c>
      <c r="D315" s="30"/>
      <c r="E315" s="30" t="s">
        <v>1244</v>
      </c>
      <c r="F315" s="30"/>
      <c r="G315" s="38"/>
      <c r="H315" s="31">
        <v>0</v>
      </c>
      <c r="I315" s="30" t="s">
        <v>755</v>
      </c>
      <c r="J315" s="30" t="s">
        <v>756</v>
      </c>
      <c r="K315" s="30" t="s">
        <v>495</v>
      </c>
      <c r="L315" s="30" t="s">
        <v>612</v>
      </c>
      <c r="M315" s="30" t="s">
        <v>613</v>
      </c>
      <c r="N315" s="30"/>
      <c r="O315" s="30" t="s">
        <v>1242</v>
      </c>
      <c r="P315" s="30" t="s">
        <v>43</v>
      </c>
      <c r="Q315" s="30" t="s">
        <v>499</v>
      </c>
    </row>
    <row r="316" spans="1:17" hidden="1" x14ac:dyDescent="0.2">
      <c r="A316" s="30" t="s">
        <v>1606</v>
      </c>
      <c r="B316" s="30" t="s">
        <v>1607</v>
      </c>
      <c r="C316" s="30" t="s">
        <v>1608</v>
      </c>
      <c r="D316" s="30"/>
      <c r="E316" s="30" t="s">
        <v>1244</v>
      </c>
      <c r="F316" s="30"/>
      <c r="G316" s="38"/>
      <c r="H316" s="31">
        <v>0</v>
      </c>
      <c r="I316" s="30" t="s">
        <v>995</v>
      </c>
      <c r="J316" s="30" t="s">
        <v>996</v>
      </c>
      <c r="K316" s="30" t="s">
        <v>495</v>
      </c>
      <c r="L316" s="30" t="s">
        <v>612</v>
      </c>
      <c r="M316" s="30" t="s">
        <v>624</v>
      </c>
      <c r="N316" s="30"/>
      <c r="O316" s="30" t="s">
        <v>1242</v>
      </c>
      <c r="P316" s="30" t="s">
        <v>43</v>
      </c>
      <c r="Q316" s="30" t="s">
        <v>499</v>
      </c>
    </row>
    <row r="317" spans="1:17" hidden="1" x14ac:dyDescent="0.2">
      <c r="A317" s="30" t="s">
        <v>1609</v>
      </c>
      <c r="B317" s="30" t="s">
        <v>1610</v>
      </c>
      <c r="C317" s="30" t="s">
        <v>1611</v>
      </c>
      <c r="D317" s="30"/>
      <c r="E317" s="30" t="s">
        <v>1244</v>
      </c>
      <c r="F317" s="30"/>
      <c r="G317" s="38"/>
      <c r="H317" s="31">
        <v>0</v>
      </c>
      <c r="I317" s="30" t="s">
        <v>995</v>
      </c>
      <c r="J317" s="30" t="s">
        <v>996</v>
      </c>
      <c r="K317" s="30" t="s">
        <v>495</v>
      </c>
      <c r="L317" s="30" t="s">
        <v>612</v>
      </c>
      <c r="M317" s="30" t="s">
        <v>624</v>
      </c>
      <c r="N317" s="30"/>
      <c r="O317" s="30" t="s">
        <v>1242</v>
      </c>
      <c r="P317" s="30" t="s">
        <v>43</v>
      </c>
      <c r="Q317" s="30" t="s">
        <v>499</v>
      </c>
    </row>
    <row r="318" spans="1:17" hidden="1" x14ac:dyDescent="0.2">
      <c r="A318" s="30" t="s">
        <v>1612</v>
      </c>
      <c r="B318" s="30" t="s">
        <v>1613</v>
      </c>
      <c r="C318" s="30" t="s">
        <v>1614</v>
      </c>
      <c r="D318" s="30"/>
      <c r="E318" s="30" t="s">
        <v>1244</v>
      </c>
      <c r="F318" s="30"/>
      <c r="G318" s="38"/>
      <c r="H318" s="31">
        <v>0</v>
      </c>
      <c r="I318" s="30" t="s">
        <v>755</v>
      </c>
      <c r="J318" s="30" t="s">
        <v>756</v>
      </c>
      <c r="K318" s="30" t="s">
        <v>495</v>
      </c>
      <c r="L318" s="30" t="s">
        <v>612</v>
      </c>
      <c r="M318" s="30" t="s">
        <v>950</v>
      </c>
      <c r="N318" s="30"/>
      <c r="O318" s="30" t="s">
        <v>1242</v>
      </c>
      <c r="P318" s="30" t="s">
        <v>43</v>
      </c>
      <c r="Q318" s="30" t="s">
        <v>499</v>
      </c>
    </row>
    <row r="319" spans="1:17" hidden="1" x14ac:dyDescent="0.2">
      <c r="A319" s="30" t="s">
        <v>1615</v>
      </c>
      <c r="B319" s="30" t="s">
        <v>1616</v>
      </c>
      <c r="C319" s="30" t="s">
        <v>1617</v>
      </c>
      <c r="D319" s="30"/>
      <c r="E319" s="30" t="s">
        <v>1244</v>
      </c>
      <c r="F319" s="30"/>
      <c r="G319" s="38"/>
      <c r="H319" s="31">
        <v>0</v>
      </c>
      <c r="I319" s="30" t="s">
        <v>755</v>
      </c>
      <c r="J319" s="30" t="s">
        <v>756</v>
      </c>
      <c r="K319" s="30" t="s">
        <v>495</v>
      </c>
      <c r="L319" s="30" t="s">
        <v>612</v>
      </c>
      <c r="M319" s="30" t="s">
        <v>961</v>
      </c>
      <c r="N319" s="30"/>
      <c r="O319" s="30" t="s">
        <v>1242</v>
      </c>
      <c r="P319" s="30" t="s">
        <v>43</v>
      </c>
      <c r="Q319" s="30" t="s">
        <v>499</v>
      </c>
    </row>
    <row r="320" spans="1:17" hidden="1" x14ac:dyDescent="0.2">
      <c r="A320" s="30" t="s">
        <v>1618</v>
      </c>
      <c r="B320" s="30" t="s">
        <v>1619</v>
      </c>
      <c r="C320" s="30" t="s">
        <v>1620</v>
      </c>
      <c r="D320" s="30"/>
      <c r="E320" s="30" t="s">
        <v>1244</v>
      </c>
      <c r="F320" s="30"/>
      <c r="G320" s="38"/>
      <c r="H320" s="31">
        <v>0</v>
      </c>
      <c r="I320" s="30" t="s">
        <v>995</v>
      </c>
      <c r="J320" s="30" t="s">
        <v>996</v>
      </c>
      <c r="K320" s="30" t="s">
        <v>495</v>
      </c>
      <c r="L320" s="30" t="s">
        <v>612</v>
      </c>
      <c r="M320" s="30" t="s">
        <v>624</v>
      </c>
      <c r="N320" s="30"/>
      <c r="O320" s="30" t="s">
        <v>1242</v>
      </c>
      <c r="P320" s="30" t="s">
        <v>43</v>
      </c>
      <c r="Q320" s="30" t="s">
        <v>499</v>
      </c>
    </row>
    <row r="321" spans="1:17" hidden="1" x14ac:dyDescent="0.2">
      <c r="A321" s="30" t="s">
        <v>1621</v>
      </c>
      <c r="B321" s="30" t="s">
        <v>1622</v>
      </c>
      <c r="C321" s="30" t="s">
        <v>1623</v>
      </c>
      <c r="D321" s="30"/>
      <c r="E321" s="30" t="s">
        <v>1244</v>
      </c>
      <c r="F321" s="30"/>
      <c r="G321" s="38"/>
      <c r="H321" s="31">
        <v>0</v>
      </c>
      <c r="I321" s="30" t="s">
        <v>755</v>
      </c>
      <c r="J321" s="30" t="s">
        <v>756</v>
      </c>
      <c r="K321" s="30" t="s">
        <v>495</v>
      </c>
      <c r="L321" s="30" t="s">
        <v>612</v>
      </c>
      <c r="M321" s="30" t="s">
        <v>613</v>
      </c>
      <c r="N321" s="30"/>
      <c r="O321" s="30" t="s">
        <v>1242</v>
      </c>
      <c r="P321" s="30" t="s">
        <v>43</v>
      </c>
      <c r="Q321" s="30" t="s">
        <v>499</v>
      </c>
    </row>
    <row r="322" spans="1:17" hidden="1" x14ac:dyDescent="0.2">
      <c r="A322" s="30" t="s">
        <v>1624</v>
      </c>
      <c r="B322" s="30" t="s">
        <v>1625</v>
      </c>
      <c r="C322" s="30" t="s">
        <v>1626</v>
      </c>
      <c r="D322" s="30"/>
      <c r="E322" s="30" t="s">
        <v>1244</v>
      </c>
      <c r="F322" s="30"/>
      <c r="G322" s="38"/>
      <c r="H322" s="31">
        <v>0</v>
      </c>
      <c r="I322" s="30" t="s">
        <v>755</v>
      </c>
      <c r="J322" s="30" t="s">
        <v>756</v>
      </c>
      <c r="K322" s="30" t="s">
        <v>495</v>
      </c>
      <c r="L322" s="30" t="s">
        <v>612</v>
      </c>
      <c r="M322" s="30" t="s">
        <v>950</v>
      </c>
      <c r="N322" s="30"/>
      <c r="O322" s="30" t="s">
        <v>1242</v>
      </c>
      <c r="P322" s="30" t="s">
        <v>43</v>
      </c>
      <c r="Q322" s="30" t="s">
        <v>499</v>
      </c>
    </row>
    <row r="323" spans="1:17" hidden="1" x14ac:dyDescent="0.2">
      <c r="A323" s="30" t="s">
        <v>1627</v>
      </c>
      <c r="B323" s="30" t="s">
        <v>1628</v>
      </c>
      <c r="C323" s="30" t="s">
        <v>1629</v>
      </c>
      <c r="D323" s="30"/>
      <c r="E323" s="30" t="s">
        <v>1244</v>
      </c>
      <c r="F323" s="30"/>
      <c r="G323" s="38"/>
      <c r="H323" s="31">
        <v>0</v>
      </c>
      <c r="I323" s="30" t="s">
        <v>995</v>
      </c>
      <c r="J323" s="30" t="s">
        <v>996</v>
      </c>
      <c r="K323" s="30" t="s">
        <v>495</v>
      </c>
      <c r="L323" s="30" t="s">
        <v>612</v>
      </c>
      <c r="M323" s="30" t="s">
        <v>1021</v>
      </c>
      <c r="N323" s="30"/>
      <c r="O323" s="30" t="s">
        <v>1242</v>
      </c>
      <c r="P323" s="30" t="s">
        <v>43</v>
      </c>
      <c r="Q323" s="30" t="s">
        <v>499</v>
      </c>
    </row>
    <row r="324" spans="1:17" hidden="1" x14ac:dyDescent="0.2">
      <c r="A324" s="30" t="s">
        <v>1630</v>
      </c>
      <c r="B324" s="30" t="s">
        <v>1631</v>
      </c>
      <c r="C324" s="30" t="s">
        <v>1632</v>
      </c>
      <c r="D324" s="30"/>
      <c r="E324" s="30" t="s">
        <v>1244</v>
      </c>
      <c r="F324" s="30"/>
      <c r="G324" s="38"/>
      <c r="H324" s="31">
        <v>0</v>
      </c>
      <c r="I324" s="30" t="s">
        <v>755</v>
      </c>
      <c r="J324" s="30" t="s">
        <v>756</v>
      </c>
      <c r="K324" s="30" t="s">
        <v>495</v>
      </c>
      <c r="L324" s="30" t="s">
        <v>612</v>
      </c>
      <c r="M324" s="30" t="s">
        <v>780</v>
      </c>
      <c r="N324" s="30"/>
      <c r="O324" s="30" t="s">
        <v>1242</v>
      </c>
      <c r="P324" s="30" t="s">
        <v>43</v>
      </c>
      <c r="Q324" s="30" t="s">
        <v>499</v>
      </c>
    </row>
    <row r="325" spans="1:17" hidden="1" x14ac:dyDescent="0.2">
      <c r="A325" s="30" t="s">
        <v>1633</v>
      </c>
      <c r="B325" s="30" t="s">
        <v>1634</v>
      </c>
      <c r="C325" s="30" t="s">
        <v>1635</v>
      </c>
      <c r="D325" s="30"/>
      <c r="E325" s="30" t="s">
        <v>1244</v>
      </c>
      <c r="F325" s="30"/>
      <c r="G325" s="38"/>
      <c r="H325" s="31">
        <v>0</v>
      </c>
      <c r="I325" s="30" t="s">
        <v>755</v>
      </c>
      <c r="J325" s="30" t="s">
        <v>756</v>
      </c>
      <c r="K325" s="30" t="s">
        <v>495</v>
      </c>
      <c r="L325" s="30" t="s">
        <v>612</v>
      </c>
      <c r="M325" s="30" t="s">
        <v>950</v>
      </c>
      <c r="N325" s="30"/>
      <c r="O325" s="30" t="s">
        <v>1242</v>
      </c>
      <c r="P325" s="30" t="s">
        <v>43</v>
      </c>
      <c r="Q325" s="30" t="s">
        <v>499</v>
      </c>
    </row>
    <row r="326" spans="1:17" hidden="1" x14ac:dyDescent="0.2">
      <c r="A326" s="30" t="s">
        <v>1636</v>
      </c>
      <c r="B326" s="30" t="s">
        <v>1637</v>
      </c>
      <c r="C326" s="30" t="s">
        <v>1638</v>
      </c>
      <c r="D326" s="30"/>
      <c r="E326" s="30" t="s">
        <v>1244</v>
      </c>
      <c r="F326" s="30"/>
      <c r="G326" s="38"/>
      <c r="H326" s="31">
        <v>0</v>
      </c>
      <c r="I326" s="30" t="s">
        <v>995</v>
      </c>
      <c r="J326" s="30" t="s">
        <v>996</v>
      </c>
      <c r="K326" s="30" t="s">
        <v>495</v>
      </c>
      <c r="L326" s="30" t="s">
        <v>612</v>
      </c>
      <c r="M326" s="30" t="s">
        <v>624</v>
      </c>
      <c r="N326" s="30"/>
      <c r="O326" s="30" t="s">
        <v>1242</v>
      </c>
      <c r="P326" s="30" t="s">
        <v>43</v>
      </c>
      <c r="Q326" s="30" t="s">
        <v>499</v>
      </c>
    </row>
    <row r="327" spans="1:17" hidden="1" x14ac:dyDescent="0.2">
      <c r="A327" s="30" t="s">
        <v>1639</v>
      </c>
      <c r="B327" s="30" t="s">
        <v>1640</v>
      </c>
      <c r="C327" s="30" t="s">
        <v>1641</v>
      </c>
      <c r="D327" s="30"/>
      <c r="E327" s="30" t="s">
        <v>1244</v>
      </c>
      <c r="F327" s="30"/>
      <c r="G327" s="38"/>
      <c r="H327" s="31">
        <v>0</v>
      </c>
      <c r="I327" s="30" t="s">
        <v>995</v>
      </c>
      <c r="J327" s="30" t="s">
        <v>996</v>
      </c>
      <c r="K327" s="30" t="s">
        <v>495</v>
      </c>
      <c r="L327" s="30" t="s">
        <v>612</v>
      </c>
      <c r="M327" s="30" t="s">
        <v>1021</v>
      </c>
      <c r="N327" s="30"/>
      <c r="O327" s="30" t="s">
        <v>1242</v>
      </c>
      <c r="P327" s="30" t="s">
        <v>43</v>
      </c>
      <c r="Q327" s="30" t="s">
        <v>499</v>
      </c>
    </row>
    <row r="328" spans="1:17" hidden="1" x14ac:dyDescent="0.2">
      <c r="A328" s="30" t="s">
        <v>1642</v>
      </c>
      <c r="B328" s="30" t="s">
        <v>1643</v>
      </c>
      <c r="C328" s="30" t="s">
        <v>1644</v>
      </c>
      <c r="D328" s="30"/>
      <c r="E328" s="30" t="s">
        <v>1244</v>
      </c>
      <c r="F328" s="30"/>
      <c r="G328" s="38"/>
      <c r="H328" s="31">
        <v>0</v>
      </c>
      <c r="I328" s="30" t="s">
        <v>755</v>
      </c>
      <c r="J328" s="30" t="s">
        <v>756</v>
      </c>
      <c r="K328" s="30" t="s">
        <v>495</v>
      </c>
      <c r="L328" s="30" t="s">
        <v>612</v>
      </c>
      <c r="M328" s="30" t="s">
        <v>613</v>
      </c>
      <c r="N328" s="30"/>
      <c r="O328" s="30" t="s">
        <v>1242</v>
      </c>
      <c r="P328" s="30" t="s">
        <v>43</v>
      </c>
      <c r="Q328" s="30" t="s">
        <v>499</v>
      </c>
    </row>
    <row r="329" spans="1:17" hidden="1" x14ac:dyDescent="0.2">
      <c r="A329" s="30" t="s">
        <v>1645</v>
      </c>
      <c r="B329" s="30" t="s">
        <v>1646</v>
      </c>
      <c r="C329" s="30" t="s">
        <v>1647</v>
      </c>
      <c r="D329" s="30"/>
      <c r="E329" s="30" t="s">
        <v>1244</v>
      </c>
      <c r="F329" s="30"/>
      <c r="G329" s="38"/>
      <c r="H329" s="31">
        <v>0</v>
      </c>
      <c r="I329" s="30" t="s">
        <v>995</v>
      </c>
      <c r="J329" s="30" t="s">
        <v>996</v>
      </c>
      <c r="K329" s="30" t="s">
        <v>495</v>
      </c>
      <c r="L329" s="30" t="s">
        <v>612</v>
      </c>
      <c r="M329" s="30" t="s">
        <v>624</v>
      </c>
      <c r="N329" s="30"/>
      <c r="O329" s="30" t="s">
        <v>1242</v>
      </c>
      <c r="P329" s="30" t="s">
        <v>43</v>
      </c>
      <c r="Q329" s="30" t="s">
        <v>499</v>
      </c>
    </row>
    <row r="330" spans="1:17" hidden="1" x14ac:dyDescent="0.2">
      <c r="A330" s="30" t="s">
        <v>1648</v>
      </c>
      <c r="B330" s="30" t="s">
        <v>1649</v>
      </c>
      <c r="C330" s="30" t="s">
        <v>1650</v>
      </c>
      <c r="D330" s="30"/>
      <c r="E330" s="30" t="s">
        <v>1244</v>
      </c>
      <c r="F330" s="30"/>
      <c r="G330" s="38"/>
      <c r="H330" s="31">
        <v>0</v>
      </c>
      <c r="I330" s="30" t="s">
        <v>755</v>
      </c>
      <c r="J330" s="30" t="s">
        <v>756</v>
      </c>
      <c r="K330" s="30" t="s">
        <v>495</v>
      </c>
      <c r="L330" s="30" t="s">
        <v>612</v>
      </c>
      <c r="M330" s="30" t="s">
        <v>780</v>
      </c>
      <c r="N330" s="30"/>
      <c r="O330" s="30" t="s">
        <v>1242</v>
      </c>
      <c r="P330" s="30" t="s">
        <v>43</v>
      </c>
      <c r="Q330" s="30" t="s">
        <v>499</v>
      </c>
    </row>
    <row r="331" spans="1:17" hidden="1" x14ac:dyDescent="0.2">
      <c r="A331" s="30" t="s">
        <v>1651</v>
      </c>
      <c r="B331" s="30" t="s">
        <v>1652</v>
      </c>
      <c r="C331" s="30" t="s">
        <v>1653</v>
      </c>
      <c r="D331" s="30"/>
      <c r="E331" s="30" t="s">
        <v>1244</v>
      </c>
      <c r="F331" s="30"/>
      <c r="G331" s="38"/>
      <c r="H331" s="31">
        <v>0</v>
      </c>
      <c r="I331" s="30" t="s">
        <v>995</v>
      </c>
      <c r="J331" s="30" t="s">
        <v>996</v>
      </c>
      <c r="K331" s="30" t="s">
        <v>495</v>
      </c>
      <c r="L331" s="30" t="s">
        <v>612</v>
      </c>
      <c r="M331" s="30" t="s">
        <v>624</v>
      </c>
      <c r="N331" s="30"/>
      <c r="O331" s="30" t="s">
        <v>1242</v>
      </c>
      <c r="P331" s="30" t="s">
        <v>43</v>
      </c>
      <c r="Q331" s="30" t="s">
        <v>499</v>
      </c>
    </row>
    <row r="332" spans="1:17" hidden="1" x14ac:dyDescent="0.2">
      <c r="A332" s="30" t="s">
        <v>1654</v>
      </c>
      <c r="B332" s="30" t="s">
        <v>1655</v>
      </c>
      <c r="C332" s="30" t="s">
        <v>1656</v>
      </c>
      <c r="D332" s="30"/>
      <c r="E332" s="30" t="s">
        <v>1244</v>
      </c>
      <c r="F332" s="30"/>
      <c r="G332" s="38"/>
      <c r="H332" s="31">
        <v>0</v>
      </c>
      <c r="I332" s="30" t="s">
        <v>755</v>
      </c>
      <c r="J332" s="30" t="s">
        <v>756</v>
      </c>
      <c r="K332" s="30" t="s">
        <v>495</v>
      </c>
      <c r="L332" s="30" t="s">
        <v>612</v>
      </c>
      <c r="M332" s="30" t="s">
        <v>950</v>
      </c>
      <c r="N332" s="30"/>
      <c r="O332" s="30" t="s">
        <v>1242</v>
      </c>
      <c r="P332" s="30" t="s">
        <v>43</v>
      </c>
      <c r="Q332" s="30" t="s">
        <v>499</v>
      </c>
    </row>
    <row r="333" spans="1:17" hidden="1" x14ac:dyDescent="0.2">
      <c r="A333" s="30" t="s">
        <v>1657</v>
      </c>
      <c r="B333" s="30" t="s">
        <v>1658</v>
      </c>
      <c r="C333" s="30" t="s">
        <v>1659</v>
      </c>
      <c r="D333" s="30"/>
      <c r="E333" s="30" t="s">
        <v>1244</v>
      </c>
      <c r="F333" s="30"/>
      <c r="G333" s="38"/>
      <c r="H333" s="31">
        <v>0</v>
      </c>
      <c r="I333" s="30" t="s">
        <v>755</v>
      </c>
      <c r="J333" s="30" t="s">
        <v>756</v>
      </c>
      <c r="K333" s="30" t="s">
        <v>495</v>
      </c>
      <c r="L333" s="30" t="s">
        <v>612</v>
      </c>
      <c r="M333" s="30" t="s">
        <v>780</v>
      </c>
      <c r="N333" s="30"/>
      <c r="O333" s="30" t="s">
        <v>1242</v>
      </c>
      <c r="P333" s="30" t="s">
        <v>43</v>
      </c>
      <c r="Q333" s="30" t="s">
        <v>499</v>
      </c>
    </row>
    <row r="334" spans="1:17" hidden="1" x14ac:dyDescent="0.2">
      <c r="A334" s="30" t="s">
        <v>1660</v>
      </c>
      <c r="B334" s="30" t="s">
        <v>1661</v>
      </c>
      <c r="C334" s="30" t="s">
        <v>1662</v>
      </c>
      <c r="D334" s="30"/>
      <c r="E334" s="30" t="s">
        <v>1244</v>
      </c>
      <c r="F334" s="30"/>
      <c r="G334" s="38"/>
      <c r="H334" s="31">
        <v>0</v>
      </c>
      <c r="I334" s="30" t="s">
        <v>755</v>
      </c>
      <c r="J334" s="30" t="s">
        <v>756</v>
      </c>
      <c r="K334" s="30" t="s">
        <v>495</v>
      </c>
      <c r="L334" s="30" t="s">
        <v>612</v>
      </c>
      <c r="M334" s="30" t="s">
        <v>943</v>
      </c>
      <c r="N334" s="30"/>
      <c r="O334" s="30" t="s">
        <v>1242</v>
      </c>
      <c r="P334" s="30" t="s">
        <v>43</v>
      </c>
      <c r="Q334" s="30" t="s">
        <v>499</v>
      </c>
    </row>
    <row r="335" spans="1:17" hidden="1" x14ac:dyDescent="0.2">
      <c r="A335" s="30" t="s">
        <v>1663</v>
      </c>
      <c r="B335" s="30" t="s">
        <v>1664</v>
      </c>
      <c r="C335" s="30" t="s">
        <v>1665</v>
      </c>
      <c r="D335" s="30"/>
      <c r="E335" s="30" t="s">
        <v>1244</v>
      </c>
      <c r="F335" s="30"/>
      <c r="G335" s="38"/>
      <c r="H335" s="31">
        <v>0</v>
      </c>
      <c r="I335" s="30" t="s">
        <v>755</v>
      </c>
      <c r="J335" s="30" t="s">
        <v>756</v>
      </c>
      <c r="K335" s="30" t="s">
        <v>495</v>
      </c>
      <c r="L335" s="30" t="s">
        <v>612</v>
      </c>
      <c r="M335" s="30" t="s">
        <v>961</v>
      </c>
      <c r="N335" s="30"/>
      <c r="O335" s="30" t="s">
        <v>1242</v>
      </c>
      <c r="P335" s="30" t="s">
        <v>43</v>
      </c>
      <c r="Q335" s="30" t="s">
        <v>499</v>
      </c>
    </row>
    <row r="336" spans="1:17" hidden="1" x14ac:dyDescent="0.2">
      <c r="A336" s="30" t="s">
        <v>1666</v>
      </c>
      <c r="B336" s="30" t="s">
        <v>1667</v>
      </c>
      <c r="C336" s="30" t="s">
        <v>1668</v>
      </c>
      <c r="D336" s="30"/>
      <c r="E336" s="30" t="s">
        <v>1244</v>
      </c>
      <c r="F336" s="30"/>
      <c r="G336" s="38"/>
      <c r="H336" s="31">
        <v>0</v>
      </c>
      <c r="I336" s="30" t="s">
        <v>755</v>
      </c>
      <c r="J336" s="30" t="s">
        <v>756</v>
      </c>
      <c r="K336" s="30" t="s">
        <v>495</v>
      </c>
      <c r="L336" s="30" t="s">
        <v>612</v>
      </c>
      <c r="M336" s="30" t="s">
        <v>613</v>
      </c>
      <c r="N336" s="30"/>
      <c r="O336" s="30" t="s">
        <v>1242</v>
      </c>
      <c r="P336" s="30" t="s">
        <v>43</v>
      </c>
      <c r="Q336" s="30" t="s">
        <v>499</v>
      </c>
    </row>
    <row r="337" spans="1:17" hidden="1" x14ac:dyDescent="0.2">
      <c r="A337" s="30" t="s">
        <v>1669</v>
      </c>
      <c r="B337" s="30" t="s">
        <v>1670</v>
      </c>
      <c r="C337" s="30" t="s">
        <v>1671</v>
      </c>
      <c r="D337" s="30"/>
      <c r="E337" s="30" t="s">
        <v>1244</v>
      </c>
      <c r="F337" s="30"/>
      <c r="G337" s="38"/>
      <c r="H337" s="31">
        <v>0</v>
      </c>
      <c r="I337" s="30" t="s">
        <v>995</v>
      </c>
      <c r="J337" s="30" t="s">
        <v>996</v>
      </c>
      <c r="K337" s="30" t="s">
        <v>495</v>
      </c>
      <c r="L337" s="30" t="s">
        <v>612</v>
      </c>
      <c r="M337" s="30" t="s">
        <v>1021</v>
      </c>
      <c r="N337" s="30"/>
      <c r="O337" s="30" t="s">
        <v>1242</v>
      </c>
      <c r="P337" s="30" t="s">
        <v>43</v>
      </c>
      <c r="Q337" s="30" t="s">
        <v>499</v>
      </c>
    </row>
    <row r="338" spans="1:17" hidden="1" x14ac:dyDescent="0.2">
      <c r="A338" s="30" t="s">
        <v>1672</v>
      </c>
      <c r="B338" s="30" t="s">
        <v>1673</v>
      </c>
      <c r="C338" s="30" t="s">
        <v>1674</v>
      </c>
      <c r="D338" s="30"/>
      <c r="E338" s="30" t="s">
        <v>1244</v>
      </c>
      <c r="F338" s="30"/>
      <c r="G338" s="38"/>
      <c r="H338" s="31">
        <v>0</v>
      </c>
      <c r="I338" s="30" t="s">
        <v>755</v>
      </c>
      <c r="J338" s="30" t="s">
        <v>756</v>
      </c>
      <c r="K338" s="30" t="s">
        <v>495</v>
      </c>
      <c r="L338" s="30" t="s">
        <v>612</v>
      </c>
      <c r="M338" s="30" t="s">
        <v>943</v>
      </c>
      <c r="N338" s="30"/>
      <c r="O338" s="30" t="s">
        <v>1242</v>
      </c>
      <c r="P338" s="30" t="s">
        <v>43</v>
      </c>
      <c r="Q338" s="30" t="s">
        <v>499</v>
      </c>
    </row>
    <row r="339" spans="1:17" hidden="1" x14ac:dyDescent="0.2">
      <c r="A339" s="30" t="s">
        <v>1675</v>
      </c>
      <c r="B339" s="30" t="s">
        <v>1676</v>
      </c>
      <c r="C339" s="30" t="s">
        <v>1677</v>
      </c>
      <c r="D339" s="30"/>
      <c r="E339" s="30" t="s">
        <v>1244</v>
      </c>
      <c r="F339" s="30"/>
      <c r="G339" s="38"/>
      <c r="H339" s="31">
        <v>0</v>
      </c>
      <c r="I339" s="30" t="s">
        <v>755</v>
      </c>
      <c r="J339" s="30" t="s">
        <v>756</v>
      </c>
      <c r="K339" s="30" t="s">
        <v>495</v>
      </c>
      <c r="L339" s="30" t="s">
        <v>612</v>
      </c>
      <c r="M339" s="30" t="s">
        <v>950</v>
      </c>
      <c r="N339" s="30"/>
      <c r="O339" s="30" t="s">
        <v>1242</v>
      </c>
      <c r="P339" s="30" t="s">
        <v>43</v>
      </c>
      <c r="Q339" s="30" t="s">
        <v>499</v>
      </c>
    </row>
    <row r="340" spans="1:17" hidden="1" x14ac:dyDescent="0.2">
      <c r="A340" s="30" t="s">
        <v>1678</v>
      </c>
      <c r="B340" s="30" t="s">
        <v>1679</v>
      </c>
      <c r="C340" s="30" t="s">
        <v>1680</v>
      </c>
      <c r="D340" s="30"/>
      <c r="E340" s="30" t="s">
        <v>1244</v>
      </c>
      <c r="F340" s="30"/>
      <c r="G340" s="38"/>
      <c r="H340" s="31">
        <v>0</v>
      </c>
      <c r="I340" s="30" t="s">
        <v>755</v>
      </c>
      <c r="J340" s="30" t="s">
        <v>756</v>
      </c>
      <c r="K340" s="30" t="s">
        <v>495</v>
      </c>
      <c r="L340" s="30" t="s">
        <v>612</v>
      </c>
      <c r="M340" s="30" t="s">
        <v>961</v>
      </c>
      <c r="N340" s="30"/>
      <c r="O340" s="30" t="s">
        <v>1242</v>
      </c>
      <c r="P340" s="30" t="s">
        <v>43</v>
      </c>
      <c r="Q340" s="30" t="s">
        <v>499</v>
      </c>
    </row>
    <row r="341" spans="1:17" hidden="1" x14ac:dyDescent="0.2">
      <c r="A341" s="30" t="s">
        <v>1681</v>
      </c>
      <c r="B341" s="30" t="s">
        <v>1682</v>
      </c>
      <c r="C341" s="30" t="s">
        <v>1683</v>
      </c>
      <c r="D341" s="30"/>
      <c r="E341" s="30" t="s">
        <v>1244</v>
      </c>
      <c r="F341" s="30"/>
      <c r="G341" s="38"/>
      <c r="H341" s="31">
        <v>0</v>
      </c>
      <c r="I341" s="30" t="s">
        <v>755</v>
      </c>
      <c r="J341" s="30" t="s">
        <v>756</v>
      </c>
      <c r="K341" s="30" t="s">
        <v>495</v>
      </c>
      <c r="L341" s="30" t="s">
        <v>612</v>
      </c>
      <c r="M341" s="30" t="s">
        <v>961</v>
      </c>
      <c r="N341" s="30"/>
      <c r="O341" s="30" t="s">
        <v>1242</v>
      </c>
      <c r="P341" s="30" t="s">
        <v>43</v>
      </c>
      <c r="Q341" s="30" t="s">
        <v>499</v>
      </c>
    </row>
    <row r="342" spans="1:17" hidden="1" x14ac:dyDescent="0.2">
      <c r="A342" s="30" t="s">
        <v>1684</v>
      </c>
      <c r="B342" s="30" t="s">
        <v>1685</v>
      </c>
      <c r="C342" s="30" t="s">
        <v>1686</v>
      </c>
      <c r="D342" s="30"/>
      <c r="E342" s="30" t="s">
        <v>1244</v>
      </c>
      <c r="F342" s="30"/>
      <c r="G342" s="38"/>
      <c r="H342" s="31">
        <v>0</v>
      </c>
      <c r="I342" s="30" t="s">
        <v>755</v>
      </c>
      <c r="J342" s="30" t="s">
        <v>756</v>
      </c>
      <c r="K342" s="30" t="s">
        <v>495</v>
      </c>
      <c r="L342" s="30" t="s">
        <v>612</v>
      </c>
      <c r="M342" s="30" t="s">
        <v>1035</v>
      </c>
      <c r="N342" s="30"/>
      <c r="O342" s="30" t="s">
        <v>1242</v>
      </c>
      <c r="P342" s="30" t="s">
        <v>43</v>
      </c>
      <c r="Q342" s="30" t="s">
        <v>499</v>
      </c>
    </row>
    <row r="343" spans="1:17" hidden="1" x14ac:dyDescent="0.2">
      <c r="A343" s="30" t="s">
        <v>1687</v>
      </c>
      <c r="B343" s="30" t="s">
        <v>1688</v>
      </c>
      <c r="C343" s="30" t="s">
        <v>1689</v>
      </c>
      <c r="D343" s="30"/>
      <c r="E343" s="30" t="s">
        <v>1244</v>
      </c>
      <c r="F343" s="30"/>
      <c r="G343" s="38"/>
      <c r="H343" s="31">
        <v>0</v>
      </c>
      <c r="I343" s="30" t="s">
        <v>755</v>
      </c>
      <c r="J343" s="30" t="s">
        <v>756</v>
      </c>
      <c r="K343" s="30" t="s">
        <v>495</v>
      </c>
      <c r="L343" s="30" t="s">
        <v>612</v>
      </c>
      <c r="M343" s="30" t="s">
        <v>943</v>
      </c>
      <c r="N343" s="30"/>
      <c r="O343" s="30" t="s">
        <v>1242</v>
      </c>
      <c r="P343" s="30" t="s">
        <v>43</v>
      </c>
      <c r="Q343" s="30" t="s">
        <v>499</v>
      </c>
    </row>
    <row r="344" spans="1:17" hidden="1" x14ac:dyDescent="0.2">
      <c r="A344" s="30" t="s">
        <v>1690</v>
      </c>
      <c r="B344" s="30" t="s">
        <v>1691</v>
      </c>
      <c r="C344" s="30" t="s">
        <v>1692</v>
      </c>
      <c r="D344" s="30"/>
      <c r="E344" s="30" t="s">
        <v>1244</v>
      </c>
      <c r="F344" s="30"/>
      <c r="G344" s="38"/>
      <c r="H344" s="31">
        <v>0</v>
      </c>
      <c r="I344" s="30" t="s">
        <v>755</v>
      </c>
      <c r="J344" s="30" t="s">
        <v>756</v>
      </c>
      <c r="K344" s="30" t="s">
        <v>495</v>
      </c>
      <c r="L344" s="30" t="s">
        <v>612</v>
      </c>
      <c r="M344" s="30" t="s">
        <v>950</v>
      </c>
      <c r="N344" s="30"/>
      <c r="O344" s="30" t="s">
        <v>1242</v>
      </c>
      <c r="P344" s="30" t="s">
        <v>43</v>
      </c>
      <c r="Q344" s="30" t="s">
        <v>499</v>
      </c>
    </row>
    <row r="345" spans="1:17" hidden="1" x14ac:dyDescent="0.2">
      <c r="A345" s="30" t="s">
        <v>1693</v>
      </c>
      <c r="B345" s="30" t="s">
        <v>1694</v>
      </c>
      <c r="C345" s="30" t="s">
        <v>1695</v>
      </c>
      <c r="D345" s="30"/>
      <c r="E345" s="30" t="s">
        <v>1244</v>
      </c>
      <c r="F345" s="30"/>
      <c r="G345" s="38"/>
      <c r="H345" s="31">
        <v>0</v>
      </c>
      <c r="I345" s="30" t="s">
        <v>755</v>
      </c>
      <c r="J345" s="30" t="s">
        <v>756</v>
      </c>
      <c r="K345" s="30" t="s">
        <v>495</v>
      </c>
      <c r="L345" s="30" t="s">
        <v>612</v>
      </c>
      <c r="M345" s="30" t="s">
        <v>961</v>
      </c>
      <c r="N345" s="30"/>
      <c r="O345" s="30" t="s">
        <v>1242</v>
      </c>
      <c r="P345" s="30" t="s">
        <v>43</v>
      </c>
      <c r="Q345" s="30" t="s">
        <v>499</v>
      </c>
    </row>
    <row r="346" spans="1:17" hidden="1" x14ac:dyDescent="0.2">
      <c r="A346" s="30" t="s">
        <v>1696</v>
      </c>
      <c r="B346" s="30" t="s">
        <v>1697</v>
      </c>
      <c r="C346" s="30" t="s">
        <v>1698</v>
      </c>
      <c r="D346" s="30"/>
      <c r="E346" s="30" t="s">
        <v>1244</v>
      </c>
      <c r="F346" s="30"/>
      <c r="G346" s="38"/>
      <c r="H346" s="31">
        <v>0</v>
      </c>
      <c r="I346" s="30" t="s">
        <v>755</v>
      </c>
      <c r="J346" s="30" t="s">
        <v>756</v>
      </c>
      <c r="K346" s="30" t="s">
        <v>495</v>
      </c>
      <c r="L346" s="30" t="s">
        <v>612</v>
      </c>
      <c r="M346" s="30" t="s">
        <v>961</v>
      </c>
      <c r="N346" s="30"/>
      <c r="O346" s="30" t="s">
        <v>1242</v>
      </c>
      <c r="P346" s="30" t="s">
        <v>43</v>
      </c>
      <c r="Q346" s="30" t="s">
        <v>499</v>
      </c>
    </row>
    <row r="347" spans="1:17" hidden="1" x14ac:dyDescent="0.2">
      <c r="A347" s="30" t="s">
        <v>1699</v>
      </c>
      <c r="B347" s="30" t="s">
        <v>1700</v>
      </c>
      <c r="C347" s="30" t="s">
        <v>1701</v>
      </c>
      <c r="D347" s="30"/>
      <c r="E347" s="30" t="s">
        <v>1244</v>
      </c>
      <c r="F347" s="30"/>
      <c r="G347" s="38"/>
      <c r="H347" s="31">
        <v>0</v>
      </c>
      <c r="I347" s="30" t="s">
        <v>995</v>
      </c>
      <c r="J347" s="30" t="s">
        <v>996</v>
      </c>
      <c r="K347" s="30" t="s">
        <v>495</v>
      </c>
      <c r="L347" s="30" t="s">
        <v>612</v>
      </c>
      <c r="M347" s="30" t="s">
        <v>997</v>
      </c>
      <c r="N347" s="30"/>
      <c r="O347" s="30" t="s">
        <v>1242</v>
      </c>
      <c r="P347" s="30" t="s">
        <v>43</v>
      </c>
      <c r="Q347" s="30" t="s">
        <v>499</v>
      </c>
    </row>
    <row r="348" spans="1:17" hidden="1" x14ac:dyDescent="0.2">
      <c r="A348" s="30" t="s">
        <v>1702</v>
      </c>
      <c r="B348" s="30" t="s">
        <v>1703</v>
      </c>
      <c r="C348" s="30" t="s">
        <v>1704</v>
      </c>
      <c r="D348" s="30"/>
      <c r="E348" s="30" t="s">
        <v>1244</v>
      </c>
      <c r="F348" s="30"/>
      <c r="G348" s="38"/>
      <c r="H348" s="31">
        <v>0</v>
      </c>
      <c r="I348" s="30" t="s">
        <v>755</v>
      </c>
      <c r="J348" s="30" t="s">
        <v>756</v>
      </c>
      <c r="K348" s="30" t="s">
        <v>495</v>
      </c>
      <c r="L348" s="30" t="s">
        <v>612</v>
      </c>
      <c r="M348" s="30" t="s">
        <v>1035</v>
      </c>
      <c r="N348" s="30"/>
      <c r="O348" s="30" t="s">
        <v>1242</v>
      </c>
      <c r="P348" s="30" t="s">
        <v>43</v>
      </c>
      <c r="Q348" s="30" t="s">
        <v>499</v>
      </c>
    </row>
    <row r="349" spans="1:17" hidden="1" x14ac:dyDescent="0.2">
      <c r="A349" s="30" t="s">
        <v>1705</v>
      </c>
      <c r="B349" s="30" t="s">
        <v>1706</v>
      </c>
      <c r="C349" s="30" t="s">
        <v>1707</v>
      </c>
      <c r="D349" s="30"/>
      <c r="E349" s="30" t="s">
        <v>1244</v>
      </c>
      <c r="F349" s="30"/>
      <c r="G349" s="38"/>
      <c r="H349" s="31">
        <v>0</v>
      </c>
      <c r="I349" s="30" t="s">
        <v>755</v>
      </c>
      <c r="J349" s="30" t="s">
        <v>756</v>
      </c>
      <c r="K349" s="30" t="s">
        <v>495</v>
      </c>
      <c r="L349" s="30" t="s">
        <v>612</v>
      </c>
      <c r="M349" s="30" t="s">
        <v>943</v>
      </c>
      <c r="N349" s="30"/>
      <c r="O349" s="30" t="s">
        <v>1242</v>
      </c>
      <c r="P349" s="30" t="s">
        <v>43</v>
      </c>
      <c r="Q349" s="30" t="s">
        <v>499</v>
      </c>
    </row>
    <row r="350" spans="1:17" hidden="1" x14ac:dyDescent="0.2">
      <c r="A350" s="30" t="s">
        <v>1708</v>
      </c>
      <c r="B350" s="30" t="s">
        <v>1709</v>
      </c>
      <c r="C350" s="30" t="s">
        <v>1710</v>
      </c>
      <c r="D350" s="30"/>
      <c r="E350" s="30" t="s">
        <v>1244</v>
      </c>
      <c r="F350" s="30"/>
      <c r="G350" s="38"/>
      <c r="H350" s="31">
        <v>0</v>
      </c>
      <c r="I350" s="30" t="s">
        <v>995</v>
      </c>
      <c r="J350" s="30" t="s">
        <v>996</v>
      </c>
      <c r="K350" s="30" t="s">
        <v>495</v>
      </c>
      <c r="L350" s="30" t="s">
        <v>612</v>
      </c>
      <c r="M350" s="30" t="s">
        <v>1007</v>
      </c>
      <c r="N350" s="30"/>
      <c r="O350" s="30" t="s">
        <v>1242</v>
      </c>
      <c r="P350" s="30" t="s">
        <v>43</v>
      </c>
      <c r="Q350" s="30" t="s">
        <v>499</v>
      </c>
    </row>
    <row r="351" spans="1:17" hidden="1" x14ac:dyDescent="0.2">
      <c r="A351" s="30" t="s">
        <v>1711</v>
      </c>
      <c r="B351" s="30" t="s">
        <v>1712</v>
      </c>
      <c r="C351" s="30" t="s">
        <v>1713</v>
      </c>
      <c r="D351" s="30"/>
      <c r="E351" s="30" t="s">
        <v>1244</v>
      </c>
      <c r="F351" s="30"/>
      <c r="G351" s="38"/>
      <c r="H351" s="31">
        <v>0</v>
      </c>
      <c r="I351" s="30" t="s">
        <v>755</v>
      </c>
      <c r="J351" s="30" t="s">
        <v>756</v>
      </c>
      <c r="K351" s="30" t="s">
        <v>495</v>
      </c>
      <c r="L351" s="30" t="s">
        <v>612</v>
      </c>
      <c r="M351" s="30" t="s">
        <v>943</v>
      </c>
      <c r="N351" s="30"/>
      <c r="O351" s="30" t="s">
        <v>1242</v>
      </c>
      <c r="P351" s="30" t="s">
        <v>43</v>
      </c>
      <c r="Q351" s="30" t="s">
        <v>499</v>
      </c>
    </row>
    <row r="352" spans="1:17" hidden="1" x14ac:dyDescent="0.2">
      <c r="A352" s="30" t="s">
        <v>1714</v>
      </c>
      <c r="B352" s="30" t="s">
        <v>1715</v>
      </c>
      <c r="C352" s="30" t="s">
        <v>1716</v>
      </c>
      <c r="D352" s="30"/>
      <c r="E352" s="30" t="s">
        <v>1244</v>
      </c>
      <c r="F352" s="30"/>
      <c r="G352" s="38"/>
      <c r="H352" s="31">
        <v>0</v>
      </c>
      <c r="I352" s="30" t="s">
        <v>755</v>
      </c>
      <c r="J352" s="30" t="s">
        <v>756</v>
      </c>
      <c r="K352" s="30" t="s">
        <v>495</v>
      </c>
      <c r="L352" s="30" t="s">
        <v>612</v>
      </c>
      <c r="M352" s="30" t="s">
        <v>961</v>
      </c>
      <c r="N352" s="30"/>
      <c r="O352" s="30" t="s">
        <v>1242</v>
      </c>
      <c r="P352" s="30" t="s">
        <v>43</v>
      </c>
      <c r="Q352" s="30" t="s">
        <v>499</v>
      </c>
    </row>
    <row r="353" spans="1:17" hidden="1" x14ac:dyDescent="0.2">
      <c r="A353" s="30" t="s">
        <v>1717</v>
      </c>
      <c r="B353" s="30" t="s">
        <v>1718</v>
      </c>
      <c r="C353" s="30" t="s">
        <v>1719</v>
      </c>
      <c r="D353" s="30"/>
      <c r="E353" s="30" t="s">
        <v>1244</v>
      </c>
      <c r="F353" s="30"/>
      <c r="G353" s="38"/>
      <c r="H353" s="31">
        <v>0</v>
      </c>
      <c r="I353" s="30" t="s">
        <v>995</v>
      </c>
      <c r="J353" s="30" t="s">
        <v>996</v>
      </c>
      <c r="K353" s="30" t="s">
        <v>495</v>
      </c>
      <c r="L353" s="30" t="s">
        <v>612</v>
      </c>
      <c r="M353" s="30" t="s">
        <v>997</v>
      </c>
      <c r="N353" s="30"/>
      <c r="O353" s="30" t="s">
        <v>1242</v>
      </c>
      <c r="P353" s="30" t="s">
        <v>43</v>
      </c>
      <c r="Q353" s="30" t="s">
        <v>499</v>
      </c>
    </row>
    <row r="354" spans="1:17" hidden="1" x14ac:dyDescent="0.2">
      <c r="A354" s="30" t="s">
        <v>1720</v>
      </c>
      <c r="B354" s="30" t="s">
        <v>1721</v>
      </c>
      <c r="C354" s="30" t="s">
        <v>1722</v>
      </c>
      <c r="D354" s="30"/>
      <c r="E354" s="30" t="s">
        <v>1244</v>
      </c>
      <c r="F354" s="30"/>
      <c r="G354" s="38"/>
      <c r="H354" s="31">
        <v>0</v>
      </c>
      <c r="I354" s="30" t="s">
        <v>995</v>
      </c>
      <c r="J354" s="30" t="s">
        <v>996</v>
      </c>
      <c r="K354" s="30" t="s">
        <v>495</v>
      </c>
      <c r="L354" s="30" t="s">
        <v>612</v>
      </c>
      <c r="M354" s="30" t="s">
        <v>1021</v>
      </c>
      <c r="N354" s="30"/>
      <c r="O354" s="30" t="s">
        <v>1242</v>
      </c>
      <c r="P354" s="30" t="s">
        <v>43</v>
      </c>
      <c r="Q354" s="30" t="s">
        <v>499</v>
      </c>
    </row>
    <row r="355" spans="1:17" hidden="1" x14ac:dyDescent="0.2">
      <c r="A355" s="30" t="s">
        <v>1723</v>
      </c>
      <c r="B355" s="30" t="s">
        <v>1724</v>
      </c>
      <c r="C355" s="30" t="s">
        <v>1725</v>
      </c>
      <c r="D355" s="30"/>
      <c r="E355" s="30" t="s">
        <v>1244</v>
      </c>
      <c r="F355" s="30"/>
      <c r="G355" s="38"/>
      <c r="H355" s="31">
        <v>0</v>
      </c>
      <c r="I355" s="30" t="s">
        <v>995</v>
      </c>
      <c r="J355" s="30" t="s">
        <v>996</v>
      </c>
      <c r="K355" s="30" t="s">
        <v>495</v>
      </c>
      <c r="L355" s="30" t="s">
        <v>612</v>
      </c>
      <c r="M355" s="30" t="s">
        <v>1021</v>
      </c>
      <c r="N355" s="30"/>
      <c r="O355" s="30" t="s">
        <v>1242</v>
      </c>
      <c r="P355" s="30" t="s">
        <v>43</v>
      </c>
      <c r="Q355" s="30" t="s">
        <v>499</v>
      </c>
    </row>
    <row r="356" spans="1:17" hidden="1" x14ac:dyDescent="0.2">
      <c r="A356" s="30" t="s">
        <v>1726</v>
      </c>
      <c r="B356" s="30" t="s">
        <v>1727</v>
      </c>
      <c r="C356" s="30" t="s">
        <v>1728</v>
      </c>
      <c r="D356" s="30"/>
      <c r="E356" s="30" t="s">
        <v>1244</v>
      </c>
      <c r="F356" s="30"/>
      <c r="G356" s="38"/>
      <c r="H356" s="31">
        <v>0</v>
      </c>
      <c r="I356" s="30" t="s">
        <v>755</v>
      </c>
      <c r="J356" s="30" t="s">
        <v>756</v>
      </c>
      <c r="K356" s="30" t="s">
        <v>495</v>
      </c>
      <c r="L356" s="30" t="s">
        <v>612</v>
      </c>
      <c r="M356" s="30" t="s">
        <v>950</v>
      </c>
      <c r="N356" s="30"/>
      <c r="O356" s="30" t="s">
        <v>1242</v>
      </c>
      <c r="P356" s="30" t="s">
        <v>43</v>
      </c>
      <c r="Q356" s="30" t="s">
        <v>499</v>
      </c>
    </row>
    <row r="357" spans="1:17" hidden="1" x14ac:dyDescent="0.2">
      <c r="A357" s="30" t="s">
        <v>1729</v>
      </c>
      <c r="B357" s="30" t="s">
        <v>1730</v>
      </c>
      <c r="C357" s="30" t="s">
        <v>1731</v>
      </c>
      <c r="D357" s="30"/>
      <c r="E357" s="30" t="s">
        <v>1244</v>
      </c>
      <c r="F357" s="30"/>
      <c r="G357" s="38"/>
      <c r="H357" s="31">
        <v>0</v>
      </c>
      <c r="I357" s="30" t="s">
        <v>995</v>
      </c>
      <c r="J357" s="30" t="s">
        <v>996</v>
      </c>
      <c r="K357" s="30" t="s">
        <v>495</v>
      </c>
      <c r="L357" s="30" t="s">
        <v>612</v>
      </c>
      <c r="M357" s="30" t="s">
        <v>1021</v>
      </c>
      <c r="N357" s="30"/>
      <c r="O357" s="30" t="s">
        <v>1242</v>
      </c>
      <c r="P357" s="30" t="s">
        <v>43</v>
      </c>
      <c r="Q357" s="30" t="s">
        <v>499</v>
      </c>
    </row>
    <row r="358" spans="1:17" hidden="1" x14ac:dyDescent="0.2">
      <c r="A358" s="30" t="s">
        <v>1732</v>
      </c>
      <c r="B358" s="30" t="s">
        <v>1733</v>
      </c>
      <c r="C358" s="30" t="s">
        <v>1734</v>
      </c>
      <c r="D358" s="30"/>
      <c r="E358" s="30" t="s">
        <v>1244</v>
      </c>
      <c r="F358" s="30"/>
      <c r="G358" s="38"/>
      <c r="H358" s="31">
        <v>0</v>
      </c>
      <c r="I358" s="30" t="s">
        <v>995</v>
      </c>
      <c r="J358" s="30" t="s">
        <v>996</v>
      </c>
      <c r="K358" s="30" t="s">
        <v>495</v>
      </c>
      <c r="L358" s="30" t="s">
        <v>612</v>
      </c>
      <c r="M358" s="30" t="s">
        <v>1021</v>
      </c>
      <c r="N358" s="30"/>
      <c r="O358" s="30" t="s">
        <v>1242</v>
      </c>
      <c r="P358" s="30" t="s">
        <v>43</v>
      </c>
      <c r="Q358" s="30" t="s">
        <v>499</v>
      </c>
    </row>
    <row r="359" spans="1:17" hidden="1" x14ac:dyDescent="0.2">
      <c r="A359" s="30" t="s">
        <v>1735</v>
      </c>
      <c r="B359" s="30" t="s">
        <v>1736</v>
      </c>
      <c r="C359" s="30" t="s">
        <v>1737</v>
      </c>
      <c r="D359" s="30"/>
      <c r="E359" s="30" t="s">
        <v>1244</v>
      </c>
      <c r="F359" s="30"/>
      <c r="G359" s="38"/>
      <c r="H359" s="31">
        <v>0</v>
      </c>
      <c r="I359" s="30" t="s">
        <v>755</v>
      </c>
      <c r="J359" s="30" t="s">
        <v>756</v>
      </c>
      <c r="K359" s="30" t="s">
        <v>495</v>
      </c>
      <c r="L359" s="30" t="s">
        <v>612</v>
      </c>
      <c r="M359" s="30" t="s">
        <v>950</v>
      </c>
      <c r="N359" s="30"/>
      <c r="O359" s="30" t="s">
        <v>1242</v>
      </c>
      <c r="P359" s="30" t="s">
        <v>43</v>
      </c>
      <c r="Q359" s="30" t="s">
        <v>499</v>
      </c>
    </row>
    <row r="360" spans="1:17" hidden="1" x14ac:dyDescent="0.2">
      <c r="A360" s="30" t="s">
        <v>1738</v>
      </c>
      <c r="B360" s="30" t="s">
        <v>1739</v>
      </c>
      <c r="C360" s="30" t="s">
        <v>1740</v>
      </c>
      <c r="D360" s="30"/>
      <c r="E360" s="30" t="s">
        <v>1244</v>
      </c>
      <c r="F360" s="30"/>
      <c r="G360" s="38"/>
      <c r="H360" s="31">
        <v>0</v>
      </c>
      <c r="I360" s="30" t="s">
        <v>995</v>
      </c>
      <c r="J360" s="30" t="s">
        <v>996</v>
      </c>
      <c r="K360" s="30" t="s">
        <v>495</v>
      </c>
      <c r="L360" s="30" t="s">
        <v>612</v>
      </c>
      <c r="M360" s="30" t="s">
        <v>624</v>
      </c>
      <c r="N360" s="30"/>
      <c r="O360" s="30" t="s">
        <v>1242</v>
      </c>
      <c r="P360" s="30" t="s">
        <v>43</v>
      </c>
      <c r="Q360" s="30" t="s">
        <v>499</v>
      </c>
    </row>
    <row r="361" spans="1:17" hidden="1" x14ac:dyDescent="0.2">
      <c r="A361" s="30" t="s">
        <v>1741</v>
      </c>
      <c r="B361" s="30" t="s">
        <v>1742</v>
      </c>
      <c r="C361" s="30" t="s">
        <v>1743</v>
      </c>
      <c r="D361" s="30"/>
      <c r="E361" s="30" t="s">
        <v>1244</v>
      </c>
      <c r="F361" s="30"/>
      <c r="G361" s="38"/>
      <c r="H361" s="31">
        <v>0</v>
      </c>
      <c r="I361" s="30" t="s">
        <v>755</v>
      </c>
      <c r="J361" s="30" t="s">
        <v>756</v>
      </c>
      <c r="K361" s="30" t="s">
        <v>495</v>
      </c>
      <c r="L361" s="30" t="s">
        <v>612</v>
      </c>
      <c r="M361" s="30" t="s">
        <v>780</v>
      </c>
      <c r="N361" s="30"/>
      <c r="O361" s="30" t="s">
        <v>1242</v>
      </c>
      <c r="P361" s="30" t="s">
        <v>43</v>
      </c>
      <c r="Q361" s="30" t="s">
        <v>499</v>
      </c>
    </row>
    <row r="362" spans="1:17" hidden="1" x14ac:dyDescent="0.2">
      <c r="A362" s="30" t="s">
        <v>1744</v>
      </c>
      <c r="B362" s="30" t="s">
        <v>1745</v>
      </c>
      <c r="C362" s="30" t="s">
        <v>1746</v>
      </c>
      <c r="D362" s="30"/>
      <c r="E362" s="30" t="s">
        <v>1244</v>
      </c>
      <c r="F362" s="30"/>
      <c r="G362" s="38"/>
      <c r="H362" s="31">
        <v>0</v>
      </c>
      <c r="I362" s="30" t="s">
        <v>755</v>
      </c>
      <c r="J362" s="30" t="s">
        <v>756</v>
      </c>
      <c r="K362" s="30" t="s">
        <v>495</v>
      </c>
      <c r="L362" s="30" t="s">
        <v>612</v>
      </c>
      <c r="M362" s="30" t="s">
        <v>950</v>
      </c>
      <c r="N362" s="30"/>
      <c r="O362" s="30" t="s">
        <v>1242</v>
      </c>
      <c r="P362" s="30" t="s">
        <v>43</v>
      </c>
      <c r="Q362" s="30" t="s">
        <v>499</v>
      </c>
    </row>
    <row r="363" spans="1:17" hidden="1" x14ac:dyDescent="0.2">
      <c r="A363" s="30" t="s">
        <v>1747</v>
      </c>
      <c r="B363" s="30" t="s">
        <v>1748</v>
      </c>
      <c r="C363" s="30" t="s">
        <v>1749</v>
      </c>
      <c r="D363" s="30"/>
      <c r="E363" s="30" t="s">
        <v>1244</v>
      </c>
      <c r="F363" s="30"/>
      <c r="G363" s="38"/>
      <c r="H363" s="31">
        <v>0</v>
      </c>
      <c r="I363" s="30" t="s">
        <v>995</v>
      </c>
      <c r="J363" s="30" t="s">
        <v>996</v>
      </c>
      <c r="K363" s="30" t="s">
        <v>495</v>
      </c>
      <c r="L363" s="30" t="s">
        <v>612</v>
      </c>
      <c r="M363" s="30" t="s">
        <v>1007</v>
      </c>
      <c r="N363" s="30"/>
      <c r="O363" s="30" t="s">
        <v>1242</v>
      </c>
      <c r="P363" s="30" t="s">
        <v>43</v>
      </c>
      <c r="Q363" s="30" t="s">
        <v>499</v>
      </c>
    </row>
    <row r="364" spans="1:17" hidden="1" x14ac:dyDescent="0.2">
      <c r="A364" s="30" t="s">
        <v>1750</v>
      </c>
      <c r="B364" s="30" t="s">
        <v>1751</v>
      </c>
      <c r="C364" s="30" t="s">
        <v>1752</v>
      </c>
      <c r="D364" s="30"/>
      <c r="E364" s="30" t="s">
        <v>1244</v>
      </c>
      <c r="F364" s="30"/>
      <c r="G364" s="38"/>
      <c r="H364" s="31">
        <v>0</v>
      </c>
      <c r="I364" s="30" t="s">
        <v>995</v>
      </c>
      <c r="J364" s="30" t="s">
        <v>996</v>
      </c>
      <c r="K364" s="30" t="s">
        <v>495</v>
      </c>
      <c r="L364" s="30" t="s">
        <v>612</v>
      </c>
      <c r="M364" s="30" t="s">
        <v>997</v>
      </c>
      <c r="N364" s="30"/>
      <c r="O364" s="30" t="s">
        <v>1242</v>
      </c>
      <c r="P364" s="30" t="s">
        <v>43</v>
      </c>
      <c r="Q364" s="30" t="s">
        <v>499</v>
      </c>
    </row>
    <row r="365" spans="1:17" hidden="1" x14ac:dyDescent="0.2">
      <c r="A365" s="30" t="s">
        <v>1753</v>
      </c>
      <c r="B365" s="30" t="s">
        <v>1754</v>
      </c>
      <c r="C365" s="30" t="s">
        <v>1755</v>
      </c>
      <c r="D365" s="30"/>
      <c r="E365" s="30" t="s">
        <v>1244</v>
      </c>
      <c r="F365" s="30"/>
      <c r="G365" s="38"/>
      <c r="H365" s="31">
        <v>0</v>
      </c>
      <c r="I365" s="30" t="s">
        <v>755</v>
      </c>
      <c r="J365" s="30" t="s">
        <v>756</v>
      </c>
      <c r="K365" s="30" t="s">
        <v>495</v>
      </c>
      <c r="L365" s="30" t="s">
        <v>612</v>
      </c>
      <c r="M365" s="30" t="s">
        <v>943</v>
      </c>
      <c r="N365" s="30"/>
      <c r="O365" s="30" t="s">
        <v>1242</v>
      </c>
      <c r="P365" s="30" t="s">
        <v>43</v>
      </c>
      <c r="Q365" s="30" t="s">
        <v>499</v>
      </c>
    </row>
    <row r="366" spans="1:17" hidden="1" x14ac:dyDescent="0.2">
      <c r="A366" s="30" t="s">
        <v>1756</v>
      </c>
      <c r="B366" s="30" t="s">
        <v>1757</v>
      </c>
      <c r="C366" s="30" t="s">
        <v>1758</v>
      </c>
      <c r="D366" s="30"/>
      <c r="E366" s="30" t="s">
        <v>1244</v>
      </c>
      <c r="F366" s="30"/>
      <c r="G366" s="38"/>
      <c r="H366" s="31">
        <v>0</v>
      </c>
      <c r="I366" s="30" t="s">
        <v>755</v>
      </c>
      <c r="J366" s="30" t="s">
        <v>756</v>
      </c>
      <c r="K366" s="30" t="s">
        <v>495</v>
      </c>
      <c r="L366" s="30" t="s">
        <v>612</v>
      </c>
      <c r="M366" s="30" t="s">
        <v>943</v>
      </c>
      <c r="N366" s="30"/>
      <c r="O366" s="30" t="s">
        <v>1242</v>
      </c>
      <c r="P366" s="30" t="s">
        <v>43</v>
      </c>
      <c r="Q366" s="30" t="s">
        <v>499</v>
      </c>
    </row>
    <row r="367" spans="1:17" hidden="1" x14ac:dyDescent="0.2">
      <c r="A367" s="30" t="s">
        <v>1759</v>
      </c>
      <c r="B367" s="30" t="s">
        <v>1760</v>
      </c>
      <c r="C367" s="30" t="s">
        <v>1761</v>
      </c>
      <c r="D367" s="30"/>
      <c r="E367" s="30" t="s">
        <v>1244</v>
      </c>
      <c r="F367" s="30"/>
      <c r="G367" s="38"/>
      <c r="H367" s="31">
        <v>0</v>
      </c>
      <c r="I367" s="30" t="s">
        <v>755</v>
      </c>
      <c r="J367" s="30" t="s">
        <v>756</v>
      </c>
      <c r="K367" s="30" t="s">
        <v>495</v>
      </c>
      <c r="L367" s="30" t="s">
        <v>612</v>
      </c>
      <c r="M367" s="30" t="s">
        <v>943</v>
      </c>
      <c r="N367" s="30"/>
      <c r="O367" s="30" t="s">
        <v>1242</v>
      </c>
      <c r="P367" s="30" t="s">
        <v>43</v>
      </c>
      <c r="Q367" s="30" t="s">
        <v>499</v>
      </c>
    </row>
    <row r="368" spans="1:17" hidden="1" x14ac:dyDescent="0.2">
      <c r="A368" s="30" t="s">
        <v>1762</v>
      </c>
      <c r="B368" s="30" t="s">
        <v>1763</v>
      </c>
      <c r="C368" s="30" t="s">
        <v>1764</v>
      </c>
      <c r="D368" s="30"/>
      <c r="E368" s="30" t="s">
        <v>1244</v>
      </c>
      <c r="F368" s="30"/>
      <c r="G368" s="38"/>
      <c r="H368" s="31">
        <v>0</v>
      </c>
      <c r="I368" s="30" t="s">
        <v>995</v>
      </c>
      <c r="J368" s="30" t="s">
        <v>996</v>
      </c>
      <c r="K368" s="30" t="s">
        <v>495</v>
      </c>
      <c r="L368" s="30" t="s">
        <v>612</v>
      </c>
      <c r="M368" s="30" t="s">
        <v>997</v>
      </c>
      <c r="N368" s="30"/>
      <c r="O368" s="30" t="s">
        <v>1242</v>
      </c>
      <c r="P368" s="30" t="s">
        <v>43</v>
      </c>
      <c r="Q368" s="30" t="s">
        <v>499</v>
      </c>
    </row>
    <row r="369" spans="1:17" hidden="1" x14ac:dyDescent="0.2">
      <c r="A369" s="30" t="s">
        <v>1765</v>
      </c>
      <c r="B369" s="30" t="s">
        <v>1766</v>
      </c>
      <c r="C369" s="30" t="s">
        <v>1767</v>
      </c>
      <c r="D369" s="30"/>
      <c r="E369" s="30" t="s">
        <v>1244</v>
      </c>
      <c r="F369" s="30"/>
      <c r="G369" s="38"/>
      <c r="H369" s="31">
        <v>0</v>
      </c>
      <c r="I369" s="30" t="s">
        <v>995</v>
      </c>
      <c r="J369" s="30" t="s">
        <v>996</v>
      </c>
      <c r="K369" s="30" t="s">
        <v>495</v>
      </c>
      <c r="L369" s="30" t="s">
        <v>612</v>
      </c>
      <c r="M369" s="30" t="s">
        <v>1007</v>
      </c>
      <c r="N369" s="30"/>
      <c r="O369" s="30" t="s">
        <v>1242</v>
      </c>
      <c r="P369" s="30" t="s">
        <v>43</v>
      </c>
      <c r="Q369" s="30" t="s">
        <v>499</v>
      </c>
    </row>
    <row r="370" spans="1:17" hidden="1" x14ac:dyDescent="0.2">
      <c r="A370" s="30" t="s">
        <v>1768</v>
      </c>
      <c r="B370" s="30" t="s">
        <v>1769</v>
      </c>
      <c r="C370" s="30" t="s">
        <v>1770</v>
      </c>
      <c r="D370" s="30"/>
      <c r="E370" s="30" t="s">
        <v>1244</v>
      </c>
      <c r="F370" s="30"/>
      <c r="G370" s="38"/>
      <c r="H370" s="31">
        <v>0</v>
      </c>
      <c r="I370" s="30" t="s">
        <v>755</v>
      </c>
      <c r="J370" s="30" t="s">
        <v>756</v>
      </c>
      <c r="K370" s="30" t="s">
        <v>495</v>
      </c>
      <c r="L370" s="30" t="s">
        <v>612</v>
      </c>
      <c r="M370" s="30" t="s">
        <v>961</v>
      </c>
      <c r="N370" s="30"/>
      <c r="O370" s="30" t="s">
        <v>1242</v>
      </c>
      <c r="P370" s="30" t="s">
        <v>43</v>
      </c>
      <c r="Q370" s="30" t="s">
        <v>499</v>
      </c>
    </row>
    <row r="371" spans="1:17" hidden="1" x14ac:dyDescent="0.2">
      <c r="A371" s="30" t="s">
        <v>1771</v>
      </c>
      <c r="B371" s="30" t="s">
        <v>1772</v>
      </c>
      <c r="C371" s="30" t="s">
        <v>1773</v>
      </c>
      <c r="D371" s="30"/>
      <c r="E371" s="30" t="s">
        <v>1244</v>
      </c>
      <c r="F371" s="30"/>
      <c r="G371" s="38"/>
      <c r="H371" s="31">
        <v>0</v>
      </c>
      <c r="I371" s="30" t="s">
        <v>755</v>
      </c>
      <c r="J371" s="30" t="s">
        <v>756</v>
      </c>
      <c r="K371" s="30" t="s">
        <v>495</v>
      </c>
      <c r="L371" s="30" t="s">
        <v>612</v>
      </c>
      <c r="M371" s="30" t="s">
        <v>688</v>
      </c>
      <c r="N371" s="30"/>
      <c r="O371" s="30" t="s">
        <v>1242</v>
      </c>
      <c r="P371" s="30" t="s">
        <v>43</v>
      </c>
      <c r="Q371" s="30" t="s">
        <v>499</v>
      </c>
    </row>
    <row r="372" spans="1:17" hidden="1" x14ac:dyDescent="0.2">
      <c r="A372" s="30" t="s">
        <v>1774</v>
      </c>
      <c r="B372" s="30" t="s">
        <v>1775</v>
      </c>
      <c r="C372" s="30" t="s">
        <v>1776</v>
      </c>
      <c r="D372" s="30"/>
      <c r="E372" s="30" t="s">
        <v>1244</v>
      </c>
      <c r="F372" s="30"/>
      <c r="G372" s="38"/>
      <c r="H372" s="31">
        <v>0</v>
      </c>
      <c r="I372" s="30" t="s">
        <v>755</v>
      </c>
      <c r="J372" s="30" t="s">
        <v>756</v>
      </c>
      <c r="K372" s="30" t="s">
        <v>495</v>
      </c>
      <c r="L372" s="30" t="s">
        <v>612</v>
      </c>
      <c r="M372" s="30" t="s">
        <v>1035</v>
      </c>
      <c r="N372" s="30"/>
      <c r="O372" s="30" t="s">
        <v>1242</v>
      </c>
      <c r="P372" s="30" t="s">
        <v>43</v>
      </c>
      <c r="Q372" s="30" t="s">
        <v>499</v>
      </c>
    </row>
    <row r="373" spans="1:17" hidden="1" x14ac:dyDescent="0.2">
      <c r="A373" s="30" t="s">
        <v>1777</v>
      </c>
      <c r="B373" s="30" t="s">
        <v>1778</v>
      </c>
      <c r="C373" s="30" t="s">
        <v>1779</v>
      </c>
      <c r="D373" s="30"/>
      <c r="E373" s="30" t="s">
        <v>1244</v>
      </c>
      <c r="F373" s="30"/>
      <c r="G373" s="38"/>
      <c r="H373" s="31">
        <v>0</v>
      </c>
      <c r="I373" s="30" t="s">
        <v>995</v>
      </c>
      <c r="J373" s="30" t="s">
        <v>996</v>
      </c>
      <c r="K373" s="30" t="s">
        <v>495</v>
      </c>
      <c r="L373" s="30" t="s">
        <v>612</v>
      </c>
      <c r="M373" s="30" t="s">
        <v>1021</v>
      </c>
      <c r="N373" s="30"/>
      <c r="O373" s="30" t="s">
        <v>1242</v>
      </c>
      <c r="P373" s="30" t="s">
        <v>43</v>
      </c>
      <c r="Q373" s="30" t="s">
        <v>499</v>
      </c>
    </row>
    <row r="374" spans="1:17" hidden="1" x14ac:dyDescent="0.2">
      <c r="A374" s="30" t="s">
        <v>1780</v>
      </c>
      <c r="B374" s="30" t="s">
        <v>1781</v>
      </c>
      <c r="C374" s="30" t="s">
        <v>1782</v>
      </c>
      <c r="D374" s="30"/>
      <c r="E374" s="30" t="s">
        <v>1244</v>
      </c>
      <c r="F374" s="30"/>
      <c r="G374" s="38"/>
      <c r="H374" s="31">
        <v>0</v>
      </c>
      <c r="I374" s="30" t="s">
        <v>995</v>
      </c>
      <c r="J374" s="30" t="s">
        <v>996</v>
      </c>
      <c r="K374" s="30" t="s">
        <v>495</v>
      </c>
      <c r="L374" s="30" t="s">
        <v>612</v>
      </c>
      <c r="M374" s="30" t="s">
        <v>997</v>
      </c>
      <c r="N374" s="30"/>
      <c r="O374" s="30" t="s">
        <v>1242</v>
      </c>
      <c r="P374" s="30" t="s">
        <v>43</v>
      </c>
      <c r="Q374" s="30" t="s">
        <v>499</v>
      </c>
    </row>
    <row r="375" spans="1:17" hidden="1" x14ac:dyDescent="0.2">
      <c r="A375" s="30" t="s">
        <v>1783</v>
      </c>
      <c r="B375" s="30" t="s">
        <v>1784</v>
      </c>
      <c r="C375" s="30" t="s">
        <v>1785</v>
      </c>
      <c r="D375" s="30"/>
      <c r="E375" s="30" t="s">
        <v>1244</v>
      </c>
      <c r="F375" s="30"/>
      <c r="G375" s="38"/>
      <c r="H375" s="31">
        <v>0</v>
      </c>
      <c r="I375" s="30" t="s">
        <v>755</v>
      </c>
      <c r="J375" s="30" t="s">
        <v>756</v>
      </c>
      <c r="K375" s="30" t="s">
        <v>495</v>
      </c>
      <c r="L375" s="30" t="s">
        <v>612</v>
      </c>
      <c r="M375" s="30" t="s">
        <v>1035</v>
      </c>
      <c r="N375" s="30"/>
      <c r="O375" s="30" t="s">
        <v>1242</v>
      </c>
      <c r="P375" s="30" t="s">
        <v>43</v>
      </c>
      <c r="Q375" s="30" t="s">
        <v>499</v>
      </c>
    </row>
    <row r="376" spans="1:17" hidden="1" x14ac:dyDescent="0.2">
      <c r="A376" s="30" t="s">
        <v>1786</v>
      </c>
      <c r="B376" s="30" t="s">
        <v>1787</v>
      </c>
      <c r="C376" s="30" t="s">
        <v>1788</v>
      </c>
      <c r="D376" s="30"/>
      <c r="E376" s="30" t="s">
        <v>1244</v>
      </c>
      <c r="F376" s="30"/>
      <c r="G376" s="38"/>
      <c r="H376" s="31">
        <v>0</v>
      </c>
      <c r="I376" s="30" t="s">
        <v>995</v>
      </c>
      <c r="J376" s="30" t="s">
        <v>996</v>
      </c>
      <c r="K376" s="30" t="s">
        <v>495</v>
      </c>
      <c r="L376" s="30" t="s">
        <v>612</v>
      </c>
      <c r="M376" s="30" t="s">
        <v>997</v>
      </c>
      <c r="N376" s="30"/>
      <c r="O376" s="30" t="s">
        <v>1242</v>
      </c>
      <c r="P376" s="30" t="s">
        <v>43</v>
      </c>
      <c r="Q376" s="30" t="s">
        <v>499</v>
      </c>
    </row>
    <row r="377" spans="1:17" hidden="1" x14ac:dyDescent="0.2">
      <c r="A377" s="30" t="s">
        <v>1789</v>
      </c>
      <c r="B377" s="30" t="s">
        <v>1790</v>
      </c>
      <c r="C377" s="30" t="s">
        <v>1791</v>
      </c>
      <c r="D377" s="30"/>
      <c r="E377" s="30" t="s">
        <v>1244</v>
      </c>
      <c r="F377" s="30"/>
      <c r="G377" s="38"/>
      <c r="H377" s="31">
        <v>0</v>
      </c>
      <c r="I377" s="30" t="s">
        <v>755</v>
      </c>
      <c r="J377" s="30" t="s">
        <v>756</v>
      </c>
      <c r="K377" s="30" t="s">
        <v>495</v>
      </c>
      <c r="L377" s="30" t="s">
        <v>612</v>
      </c>
      <c r="M377" s="30" t="s">
        <v>943</v>
      </c>
      <c r="N377" s="30"/>
      <c r="O377" s="30" t="s">
        <v>1242</v>
      </c>
      <c r="P377" s="30" t="s">
        <v>43</v>
      </c>
      <c r="Q377" s="30" t="s">
        <v>499</v>
      </c>
    </row>
    <row r="378" spans="1:17" hidden="1" x14ac:dyDescent="0.2">
      <c r="A378" s="30" t="s">
        <v>1792</v>
      </c>
      <c r="B378" s="30" t="s">
        <v>1793</v>
      </c>
      <c r="C378" s="30" t="s">
        <v>1794</v>
      </c>
      <c r="D378" s="30"/>
      <c r="E378" s="30" t="s">
        <v>1244</v>
      </c>
      <c r="F378" s="30"/>
      <c r="G378" s="38"/>
      <c r="H378" s="31">
        <v>0</v>
      </c>
      <c r="I378" s="30" t="s">
        <v>755</v>
      </c>
      <c r="J378" s="30" t="s">
        <v>756</v>
      </c>
      <c r="K378" s="30" t="s">
        <v>495</v>
      </c>
      <c r="L378" s="30" t="s">
        <v>612</v>
      </c>
      <c r="M378" s="30" t="s">
        <v>688</v>
      </c>
      <c r="N378" s="30"/>
      <c r="O378" s="30" t="s">
        <v>1242</v>
      </c>
      <c r="P378" s="30" t="s">
        <v>43</v>
      </c>
      <c r="Q378" s="30" t="s">
        <v>499</v>
      </c>
    </row>
    <row r="379" spans="1:17" hidden="1" x14ac:dyDescent="0.2">
      <c r="A379" s="30" t="s">
        <v>1795</v>
      </c>
      <c r="B379" s="30" t="s">
        <v>1796</v>
      </c>
      <c r="C379" s="30" t="s">
        <v>1797</v>
      </c>
      <c r="D379" s="30"/>
      <c r="E379" s="30" t="s">
        <v>1244</v>
      </c>
      <c r="F379" s="30"/>
      <c r="G379" s="38"/>
      <c r="H379" s="31">
        <v>0</v>
      </c>
      <c r="I379" s="30" t="s">
        <v>995</v>
      </c>
      <c r="J379" s="30" t="s">
        <v>996</v>
      </c>
      <c r="K379" s="30" t="s">
        <v>495</v>
      </c>
      <c r="L379" s="30" t="s">
        <v>612</v>
      </c>
      <c r="M379" s="30" t="s">
        <v>997</v>
      </c>
      <c r="N379" s="30"/>
      <c r="O379" s="30" t="s">
        <v>1242</v>
      </c>
      <c r="P379" s="30" t="s">
        <v>43</v>
      </c>
      <c r="Q379" s="30" t="s">
        <v>499</v>
      </c>
    </row>
    <row r="380" spans="1:17" hidden="1" x14ac:dyDescent="0.2">
      <c r="A380" s="30" t="s">
        <v>1798</v>
      </c>
      <c r="B380" s="30" t="s">
        <v>1799</v>
      </c>
      <c r="C380" s="30" t="s">
        <v>1800</v>
      </c>
      <c r="D380" s="30"/>
      <c r="E380" s="30" t="s">
        <v>1244</v>
      </c>
      <c r="F380" s="30"/>
      <c r="G380" s="38"/>
      <c r="H380" s="31">
        <v>0</v>
      </c>
      <c r="I380" s="30" t="s">
        <v>755</v>
      </c>
      <c r="J380" s="30" t="s">
        <v>756</v>
      </c>
      <c r="K380" s="30" t="s">
        <v>495</v>
      </c>
      <c r="L380" s="30" t="s">
        <v>612</v>
      </c>
      <c r="M380" s="30" t="s">
        <v>688</v>
      </c>
      <c r="N380" s="30"/>
      <c r="O380" s="30" t="s">
        <v>1242</v>
      </c>
      <c r="P380" s="30" t="s">
        <v>43</v>
      </c>
      <c r="Q380" s="30" t="s">
        <v>499</v>
      </c>
    </row>
    <row r="381" spans="1:17" hidden="1" x14ac:dyDescent="0.2">
      <c r="A381" s="30" t="s">
        <v>1801</v>
      </c>
      <c r="B381" s="30" t="s">
        <v>1802</v>
      </c>
      <c r="C381" s="30" t="s">
        <v>1803</v>
      </c>
      <c r="D381" s="30"/>
      <c r="E381" s="30" t="s">
        <v>1244</v>
      </c>
      <c r="F381" s="30"/>
      <c r="G381" s="38"/>
      <c r="H381" s="31">
        <v>0</v>
      </c>
      <c r="I381" s="30" t="s">
        <v>755</v>
      </c>
      <c r="J381" s="30" t="s">
        <v>756</v>
      </c>
      <c r="K381" s="30" t="s">
        <v>495</v>
      </c>
      <c r="L381" s="30" t="s">
        <v>612</v>
      </c>
      <c r="M381" s="30" t="s">
        <v>943</v>
      </c>
      <c r="N381" s="30"/>
      <c r="O381" s="30" t="s">
        <v>1242</v>
      </c>
      <c r="P381" s="30" t="s">
        <v>43</v>
      </c>
      <c r="Q381" s="30" t="s">
        <v>499</v>
      </c>
    </row>
    <row r="382" spans="1:17" hidden="1" x14ac:dyDescent="0.2">
      <c r="A382" s="30" t="s">
        <v>1804</v>
      </c>
      <c r="B382" s="30" t="s">
        <v>1805</v>
      </c>
      <c r="C382" s="30" t="s">
        <v>1806</v>
      </c>
      <c r="D382" s="30"/>
      <c r="E382" s="30" t="s">
        <v>1244</v>
      </c>
      <c r="F382" s="30"/>
      <c r="G382" s="38"/>
      <c r="H382" s="31">
        <v>0</v>
      </c>
      <c r="I382" s="30" t="s">
        <v>755</v>
      </c>
      <c r="J382" s="30" t="s">
        <v>756</v>
      </c>
      <c r="K382" s="30" t="s">
        <v>495</v>
      </c>
      <c r="L382" s="30" t="s">
        <v>612</v>
      </c>
      <c r="M382" s="30" t="s">
        <v>943</v>
      </c>
      <c r="N382" s="30"/>
      <c r="O382" s="30" t="s">
        <v>1242</v>
      </c>
      <c r="P382" s="30" t="s">
        <v>43</v>
      </c>
      <c r="Q382" s="30" t="s">
        <v>499</v>
      </c>
    </row>
    <row r="383" spans="1:17" hidden="1" x14ac:dyDescent="0.2">
      <c r="A383" s="30" t="s">
        <v>1807</v>
      </c>
      <c r="B383" s="30" t="s">
        <v>1808</v>
      </c>
      <c r="C383" s="30" t="s">
        <v>1809</v>
      </c>
      <c r="D383" s="30"/>
      <c r="E383" s="30" t="s">
        <v>1244</v>
      </c>
      <c r="F383" s="30"/>
      <c r="G383" s="38"/>
      <c r="H383" s="31">
        <v>0</v>
      </c>
      <c r="I383" s="30" t="s">
        <v>755</v>
      </c>
      <c r="J383" s="30" t="s">
        <v>756</v>
      </c>
      <c r="K383" s="30" t="s">
        <v>495</v>
      </c>
      <c r="L383" s="30" t="s">
        <v>612</v>
      </c>
      <c r="M383" s="30" t="s">
        <v>688</v>
      </c>
      <c r="N383" s="30"/>
      <c r="O383" s="30" t="s">
        <v>1242</v>
      </c>
      <c r="P383" s="30" t="s">
        <v>43</v>
      </c>
      <c r="Q383" s="30" t="s">
        <v>499</v>
      </c>
    </row>
    <row r="384" spans="1:17" hidden="1" x14ac:dyDescent="0.2">
      <c r="A384" s="30" t="s">
        <v>1810</v>
      </c>
      <c r="B384" s="30" t="s">
        <v>1811</v>
      </c>
      <c r="C384" s="30" t="s">
        <v>1812</v>
      </c>
      <c r="D384" s="30"/>
      <c r="E384" s="30" t="s">
        <v>1244</v>
      </c>
      <c r="F384" s="30"/>
      <c r="G384" s="38"/>
      <c r="H384" s="31">
        <v>0</v>
      </c>
      <c r="I384" s="30" t="s">
        <v>755</v>
      </c>
      <c r="J384" s="30" t="s">
        <v>756</v>
      </c>
      <c r="K384" s="30" t="s">
        <v>495</v>
      </c>
      <c r="L384" s="30" t="s">
        <v>612</v>
      </c>
      <c r="M384" s="30" t="s">
        <v>1035</v>
      </c>
      <c r="N384" s="30"/>
      <c r="O384" s="30" t="s">
        <v>1242</v>
      </c>
      <c r="P384" s="30" t="s">
        <v>43</v>
      </c>
      <c r="Q384" s="30" t="s">
        <v>499</v>
      </c>
    </row>
    <row r="385" spans="1:17" hidden="1" x14ac:dyDescent="0.2">
      <c r="A385" s="30" t="s">
        <v>1813</v>
      </c>
      <c r="B385" s="30" t="s">
        <v>1814</v>
      </c>
      <c r="C385" s="30" t="s">
        <v>1815</v>
      </c>
      <c r="D385" s="30"/>
      <c r="E385" s="30" t="s">
        <v>1244</v>
      </c>
      <c r="F385" s="30"/>
      <c r="G385" s="38"/>
      <c r="H385" s="31">
        <v>0</v>
      </c>
      <c r="I385" s="30" t="s">
        <v>755</v>
      </c>
      <c r="J385" s="30" t="s">
        <v>756</v>
      </c>
      <c r="K385" s="30" t="s">
        <v>495</v>
      </c>
      <c r="L385" s="30" t="s">
        <v>612</v>
      </c>
      <c r="M385" s="30" t="s">
        <v>688</v>
      </c>
      <c r="N385" s="30"/>
      <c r="O385" s="30" t="s">
        <v>1242</v>
      </c>
      <c r="P385" s="30" t="s">
        <v>43</v>
      </c>
      <c r="Q385" s="30" t="s">
        <v>499</v>
      </c>
    </row>
    <row r="386" spans="1:17" hidden="1" x14ac:dyDescent="0.2">
      <c r="A386" s="30" t="s">
        <v>1816</v>
      </c>
      <c r="B386" s="30" t="s">
        <v>1817</v>
      </c>
      <c r="C386" s="30" t="s">
        <v>1818</v>
      </c>
      <c r="D386" s="30"/>
      <c r="E386" s="30" t="s">
        <v>1244</v>
      </c>
      <c r="F386" s="30"/>
      <c r="G386" s="38"/>
      <c r="H386" s="31">
        <v>0</v>
      </c>
      <c r="I386" s="30" t="s">
        <v>755</v>
      </c>
      <c r="J386" s="30" t="s">
        <v>756</v>
      </c>
      <c r="K386" s="30" t="s">
        <v>495</v>
      </c>
      <c r="L386" s="30" t="s">
        <v>612</v>
      </c>
      <c r="M386" s="30" t="s">
        <v>780</v>
      </c>
      <c r="N386" s="30"/>
      <c r="O386" s="30" t="s">
        <v>1242</v>
      </c>
      <c r="P386" s="30" t="s">
        <v>43</v>
      </c>
      <c r="Q386" s="30" t="s">
        <v>499</v>
      </c>
    </row>
    <row r="387" spans="1:17" hidden="1" x14ac:dyDescent="0.2">
      <c r="A387" s="30" t="s">
        <v>1819</v>
      </c>
      <c r="B387" s="30" t="s">
        <v>1820</v>
      </c>
      <c r="C387" s="30" t="s">
        <v>1821</v>
      </c>
      <c r="D387" s="30"/>
      <c r="E387" s="30" t="s">
        <v>1244</v>
      </c>
      <c r="F387" s="30"/>
      <c r="G387" s="38"/>
      <c r="H387" s="31">
        <v>0</v>
      </c>
      <c r="I387" s="30" t="s">
        <v>995</v>
      </c>
      <c r="J387" s="30" t="s">
        <v>996</v>
      </c>
      <c r="K387" s="30" t="s">
        <v>495</v>
      </c>
      <c r="L387" s="30" t="s">
        <v>612</v>
      </c>
      <c r="M387" s="30" t="s">
        <v>624</v>
      </c>
      <c r="N387" s="30"/>
      <c r="O387" s="30" t="s">
        <v>1242</v>
      </c>
      <c r="P387" s="30" t="s">
        <v>43</v>
      </c>
      <c r="Q387" s="30" t="s">
        <v>499</v>
      </c>
    </row>
    <row r="388" spans="1:17" hidden="1" x14ac:dyDescent="0.2">
      <c r="A388" s="30" t="s">
        <v>1822</v>
      </c>
      <c r="B388" s="30" t="s">
        <v>1823</v>
      </c>
      <c r="C388" s="30" t="s">
        <v>1824</v>
      </c>
      <c r="D388" s="30"/>
      <c r="E388" s="30" t="s">
        <v>1244</v>
      </c>
      <c r="F388" s="30"/>
      <c r="G388" s="38"/>
      <c r="H388" s="31">
        <v>0</v>
      </c>
      <c r="I388" s="30" t="s">
        <v>995</v>
      </c>
      <c r="J388" s="30" t="s">
        <v>996</v>
      </c>
      <c r="K388" s="30" t="s">
        <v>495</v>
      </c>
      <c r="L388" s="30" t="s">
        <v>612</v>
      </c>
      <c r="M388" s="30" t="s">
        <v>997</v>
      </c>
      <c r="N388" s="30"/>
      <c r="O388" s="30" t="s">
        <v>1242</v>
      </c>
      <c r="P388" s="30" t="s">
        <v>43</v>
      </c>
      <c r="Q388" s="30" t="s">
        <v>499</v>
      </c>
    </row>
    <row r="389" spans="1:17" hidden="1" x14ac:dyDescent="0.2">
      <c r="A389" s="30" t="s">
        <v>1825</v>
      </c>
      <c r="B389" s="30" t="s">
        <v>1826</v>
      </c>
      <c r="C389" s="30" t="s">
        <v>1827</v>
      </c>
      <c r="D389" s="30"/>
      <c r="E389" s="30" t="s">
        <v>1244</v>
      </c>
      <c r="F389" s="30"/>
      <c r="G389" s="38"/>
      <c r="H389" s="31">
        <v>0</v>
      </c>
      <c r="I389" s="30" t="s">
        <v>755</v>
      </c>
      <c r="J389" s="30" t="s">
        <v>756</v>
      </c>
      <c r="K389" s="30" t="s">
        <v>495</v>
      </c>
      <c r="L389" s="30" t="s">
        <v>612</v>
      </c>
      <c r="M389" s="30" t="s">
        <v>1828</v>
      </c>
      <c r="N389" s="30"/>
      <c r="O389" s="30" t="s">
        <v>1242</v>
      </c>
      <c r="P389" s="30" t="s">
        <v>43</v>
      </c>
      <c r="Q389" s="30" t="s">
        <v>499</v>
      </c>
    </row>
    <row r="390" spans="1:17" hidden="1" x14ac:dyDescent="0.2">
      <c r="A390" s="30" t="s">
        <v>1829</v>
      </c>
      <c r="B390" s="30" t="s">
        <v>1830</v>
      </c>
      <c r="C390" s="30" t="s">
        <v>1831</v>
      </c>
      <c r="D390" s="30"/>
      <c r="E390" s="30" t="s">
        <v>1244</v>
      </c>
      <c r="F390" s="30"/>
      <c r="G390" s="38"/>
      <c r="H390" s="31">
        <v>0</v>
      </c>
      <c r="I390" s="30" t="s">
        <v>755</v>
      </c>
      <c r="J390" s="30" t="s">
        <v>756</v>
      </c>
      <c r="K390" s="30" t="s">
        <v>495</v>
      </c>
      <c r="L390" s="30" t="s">
        <v>612</v>
      </c>
      <c r="M390" s="30" t="s">
        <v>943</v>
      </c>
      <c r="N390" s="30"/>
      <c r="O390" s="30" t="s">
        <v>1242</v>
      </c>
      <c r="P390" s="30" t="s">
        <v>43</v>
      </c>
      <c r="Q390" s="30" t="s">
        <v>499</v>
      </c>
    </row>
    <row r="391" spans="1:17" hidden="1" x14ac:dyDescent="0.2">
      <c r="A391" s="30" t="s">
        <v>1832</v>
      </c>
      <c r="B391" s="30" t="s">
        <v>1833</v>
      </c>
      <c r="C391" s="30" t="s">
        <v>1834</v>
      </c>
      <c r="D391" s="30"/>
      <c r="E391" s="30" t="s">
        <v>1244</v>
      </c>
      <c r="F391" s="30"/>
      <c r="G391" s="38"/>
      <c r="H391" s="31">
        <v>0</v>
      </c>
      <c r="I391" s="30" t="s">
        <v>995</v>
      </c>
      <c r="J391" s="30" t="s">
        <v>996</v>
      </c>
      <c r="K391" s="30" t="s">
        <v>495</v>
      </c>
      <c r="L391" s="30" t="s">
        <v>612</v>
      </c>
      <c r="M391" s="30" t="s">
        <v>1021</v>
      </c>
      <c r="N391" s="30" t="s">
        <v>1835</v>
      </c>
      <c r="O391" s="30" t="s">
        <v>1242</v>
      </c>
      <c r="P391" s="30" t="s">
        <v>43</v>
      </c>
      <c r="Q391" s="30" t="s">
        <v>499</v>
      </c>
    </row>
    <row r="392" spans="1:17" hidden="1" x14ac:dyDescent="0.2">
      <c r="A392" s="30" t="s">
        <v>1836</v>
      </c>
      <c r="B392" s="30" t="s">
        <v>1837</v>
      </c>
      <c r="C392" s="30" t="s">
        <v>1838</v>
      </c>
      <c r="D392" s="30"/>
      <c r="E392" s="30" t="s">
        <v>1244</v>
      </c>
      <c r="F392" s="30"/>
      <c r="G392" s="38"/>
      <c r="H392" s="31">
        <v>0</v>
      </c>
      <c r="I392" s="30" t="s">
        <v>995</v>
      </c>
      <c r="J392" s="30" t="s">
        <v>996</v>
      </c>
      <c r="K392" s="30" t="s">
        <v>495</v>
      </c>
      <c r="L392" s="30" t="s">
        <v>612</v>
      </c>
      <c r="M392" s="30" t="s">
        <v>1007</v>
      </c>
      <c r="N392" s="30"/>
      <c r="O392" s="30" t="s">
        <v>1242</v>
      </c>
      <c r="P392" s="30" t="s">
        <v>43</v>
      </c>
      <c r="Q392" s="30" t="s">
        <v>499</v>
      </c>
    </row>
    <row r="393" spans="1:17" hidden="1" x14ac:dyDescent="0.2">
      <c r="A393" s="30" t="s">
        <v>1839</v>
      </c>
      <c r="B393" s="30" t="s">
        <v>1840</v>
      </c>
      <c r="C393" s="30" t="s">
        <v>1841</v>
      </c>
      <c r="D393" s="30"/>
      <c r="E393" s="30" t="s">
        <v>1244</v>
      </c>
      <c r="F393" s="30"/>
      <c r="G393" s="38"/>
      <c r="H393" s="31">
        <v>0</v>
      </c>
      <c r="I393" s="30" t="s">
        <v>755</v>
      </c>
      <c r="J393" s="30" t="s">
        <v>756</v>
      </c>
      <c r="K393" s="30" t="s">
        <v>495</v>
      </c>
      <c r="L393" s="30" t="s">
        <v>612</v>
      </c>
      <c r="M393" s="30" t="s">
        <v>943</v>
      </c>
      <c r="N393" s="30"/>
      <c r="O393" s="30" t="s">
        <v>1242</v>
      </c>
      <c r="P393" s="30" t="s">
        <v>43</v>
      </c>
      <c r="Q393" s="30" t="s">
        <v>499</v>
      </c>
    </row>
    <row r="394" spans="1:17" hidden="1" x14ac:dyDescent="0.2">
      <c r="A394" s="30" t="s">
        <v>1842</v>
      </c>
      <c r="B394" s="30" t="s">
        <v>1843</v>
      </c>
      <c r="C394" s="30" t="s">
        <v>1844</v>
      </c>
      <c r="D394" s="30"/>
      <c r="E394" s="30" t="s">
        <v>1244</v>
      </c>
      <c r="F394" s="30"/>
      <c r="G394" s="38"/>
      <c r="H394" s="31">
        <v>0</v>
      </c>
      <c r="I394" s="30" t="s">
        <v>755</v>
      </c>
      <c r="J394" s="30" t="s">
        <v>756</v>
      </c>
      <c r="K394" s="30" t="s">
        <v>495</v>
      </c>
      <c r="L394" s="30" t="s">
        <v>612</v>
      </c>
      <c r="M394" s="30" t="s">
        <v>1828</v>
      </c>
      <c r="N394" s="30"/>
      <c r="O394" s="30" t="s">
        <v>1242</v>
      </c>
      <c r="P394" s="30" t="s">
        <v>43</v>
      </c>
      <c r="Q394" s="30" t="s">
        <v>499</v>
      </c>
    </row>
    <row r="395" spans="1:17" hidden="1" x14ac:dyDescent="0.2">
      <c r="A395" s="30" t="s">
        <v>1845</v>
      </c>
      <c r="B395" s="30" t="s">
        <v>1846</v>
      </c>
      <c r="C395" s="30" t="s">
        <v>1847</v>
      </c>
      <c r="D395" s="30"/>
      <c r="E395" s="30" t="s">
        <v>1244</v>
      </c>
      <c r="F395" s="30"/>
      <c r="G395" s="38"/>
      <c r="H395" s="31">
        <v>0</v>
      </c>
      <c r="I395" s="30" t="s">
        <v>755</v>
      </c>
      <c r="J395" s="30" t="s">
        <v>756</v>
      </c>
      <c r="K395" s="30" t="s">
        <v>495</v>
      </c>
      <c r="L395" s="30" t="s">
        <v>612</v>
      </c>
      <c r="M395" s="30" t="s">
        <v>1828</v>
      </c>
      <c r="N395" s="30"/>
      <c r="O395" s="30" t="s">
        <v>1242</v>
      </c>
      <c r="P395" s="30" t="s">
        <v>43</v>
      </c>
      <c r="Q395" s="30" t="s">
        <v>499</v>
      </c>
    </row>
    <row r="396" spans="1:17" hidden="1" x14ac:dyDescent="0.2">
      <c r="A396" s="30" t="s">
        <v>1848</v>
      </c>
      <c r="B396" s="30" t="s">
        <v>1849</v>
      </c>
      <c r="C396" s="30" t="s">
        <v>1850</v>
      </c>
      <c r="D396" s="30"/>
      <c r="E396" s="30" t="s">
        <v>1244</v>
      </c>
      <c r="F396" s="30"/>
      <c r="G396" s="38"/>
      <c r="H396" s="31">
        <v>0</v>
      </c>
      <c r="I396" s="30" t="s">
        <v>755</v>
      </c>
      <c r="J396" s="30" t="s">
        <v>756</v>
      </c>
      <c r="K396" s="30" t="s">
        <v>495</v>
      </c>
      <c r="L396" s="30" t="s">
        <v>612</v>
      </c>
      <c r="M396" s="30" t="s">
        <v>950</v>
      </c>
      <c r="N396" s="30"/>
      <c r="O396" s="30" t="s">
        <v>1242</v>
      </c>
      <c r="P396" s="30" t="s">
        <v>43</v>
      </c>
      <c r="Q396" s="30" t="s">
        <v>499</v>
      </c>
    </row>
    <row r="397" spans="1:17" hidden="1" x14ac:dyDescent="0.2">
      <c r="A397" s="30" t="s">
        <v>1851</v>
      </c>
      <c r="B397" s="30" t="s">
        <v>1852</v>
      </c>
      <c r="C397" s="30" t="s">
        <v>1853</v>
      </c>
      <c r="D397" s="30"/>
      <c r="E397" s="30" t="s">
        <v>1244</v>
      </c>
      <c r="F397" s="30"/>
      <c r="G397" s="38"/>
      <c r="H397" s="31">
        <v>0</v>
      </c>
      <c r="I397" s="30" t="s">
        <v>755</v>
      </c>
      <c r="J397" s="30" t="s">
        <v>756</v>
      </c>
      <c r="K397" s="30" t="s">
        <v>495</v>
      </c>
      <c r="L397" s="30" t="s">
        <v>612</v>
      </c>
      <c r="M397" s="30" t="s">
        <v>1828</v>
      </c>
      <c r="N397" s="30"/>
      <c r="O397" s="30" t="s">
        <v>1242</v>
      </c>
      <c r="P397" s="30" t="s">
        <v>43</v>
      </c>
      <c r="Q397" s="30" t="s">
        <v>499</v>
      </c>
    </row>
    <row r="398" spans="1:17" hidden="1" x14ac:dyDescent="0.2">
      <c r="A398" s="30" t="s">
        <v>1854</v>
      </c>
      <c r="B398" s="30" t="s">
        <v>1855</v>
      </c>
      <c r="C398" s="30" t="s">
        <v>1856</v>
      </c>
      <c r="D398" s="30"/>
      <c r="E398" s="30" t="s">
        <v>1244</v>
      </c>
      <c r="F398" s="30"/>
      <c r="G398" s="38"/>
      <c r="H398" s="31">
        <v>0</v>
      </c>
      <c r="I398" s="30" t="s">
        <v>995</v>
      </c>
      <c r="J398" s="30" t="s">
        <v>996</v>
      </c>
      <c r="K398" s="30" t="s">
        <v>495</v>
      </c>
      <c r="L398" s="30" t="s">
        <v>612</v>
      </c>
      <c r="M398" s="30" t="s">
        <v>1007</v>
      </c>
      <c r="N398" s="30"/>
      <c r="O398" s="30" t="s">
        <v>1242</v>
      </c>
      <c r="P398" s="30" t="s">
        <v>43</v>
      </c>
      <c r="Q398" s="30" t="s">
        <v>499</v>
      </c>
    </row>
    <row r="399" spans="1:17" hidden="1" x14ac:dyDescent="0.2">
      <c r="A399" s="30" t="s">
        <v>1857</v>
      </c>
      <c r="B399" s="30" t="s">
        <v>1858</v>
      </c>
      <c r="C399" s="30" t="s">
        <v>1859</v>
      </c>
      <c r="D399" s="30"/>
      <c r="E399" s="30" t="s">
        <v>1244</v>
      </c>
      <c r="F399" s="30"/>
      <c r="G399" s="38"/>
      <c r="H399" s="31">
        <v>0</v>
      </c>
      <c r="I399" s="30" t="s">
        <v>755</v>
      </c>
      <c r="J399" s="30" t="s">
        <v>756</v>
      </c>
      <c r="K399" s="30" t="s">
        <v>495</v>
      </c>
      <c r="L399" s="30" t="s">
        <v>612</v>
      </c>
      <c r="M399" s="30" t="s">
        <v>1828</v>
      </c>
      <c r="N399" s="30"/>
      <c r="O399" s="30" t="s">
        <v>1242</v>
      </c>
      <c r="P399" s="30" t="s">
        <v>43</v>
      </c>
      <c r="Q399" s="30" t="s">
        <v>499</v>
      </c>
    </row>
    <row r="400" spans="1:17" hidden="1" x14ac:dyDescent="0.2">
      <c r="A400" s="30" t="s">
        <v>1860</v>
      </c>
      <c r="B400" s="30" t="s">
        <v>1861</v>
      </c>
      <c r="C400" s="30" t="s">
        <v>1862</v>
      </c>
      <c r="D400" s="30"/>
      <c r="E400" s="30" t="s">
        <v>1244</v>
      </c>
      <c r="F400" s="30"/>
      <c r="G400" s="38"/>
      <c r="H400" s="31">
        <v>0</v>
      </c>
      <c r="I400" s="30" t="s">
        <v>755</v>
      </c>
      <c r="J400" s="30" t="s">
        <v>756</v>
      </c>
      <c r="K400" s="30" t="s">
        <v>495</v>
      </c>
      <c r="L400" s="30" t="s">
        <v>612</v>
      </c>
      <c r="M400" s="30" t="s">
        <v>688</v>
      </c>
      <c r="N400" s="30"/>
      <c r="O400" s="30" t="s">
        <v>1242</v>
      </c>
      <c r="P400" s="30" t="s">
        <v>43</v>
      </c>
      <c r="Q400" s="30" t="s">
        <v>499</v>
      </c>
    </row>
    <row r="401" spans="1:17" hidden="1" x14ac:dyDescent="0.2">
      <c r="A401" s="30" t="s">
        <v>1863</v>
      </c>
      <c r="B401" s="30" t="s">
        <v>1864</v>
      </c>
      <c r="C401" s="30" t="s">
        <v>1865</v>
      </c>
      <c r="D401" s="30"/>
      <c r="E401" s="30" t="s">
        <v>1244</v>
      </c>
      <c r="F401" s="30"/>
      <c r="G401" s="38"/>
      <c r="H401" s="31">
        <v>0</v>
      </c>
      <c r="I401" s="30" t="s">
        <v>755</v>
      </c>
      <c r="J401" s="30" t="s">
        <v>756</v>
      </c>
      <c r="K401" s="30" t="s">
        <v>495</v>
      </c>
      <c r="L401" s="30" t="s">
        <v>612</v>
      </c>
      <c r="M401" s="30" t="s">
        <v>943</v>
      </c>
      <c r="N401" s="30"/>
      <c r="O401" s="30" t="s">
        <v>1242</v>
      </c>
      <c r="P401" s="30" t="s">
        <v>43</v>
      </c>
      <c r="Q401" s="30" t="s">
        <v>499</v>
      </c>
    </row>
    <row r="402" spans="1:17" hidden="1" x14ac:dyDescent="0.2">
      <c r="A402" s="30" t="s">
        <v>1866</v>
      </c>
      <c r="B402" s="30" t="s">
        <v>1867</v>
      </c>
      <c r="C402" s="30" t="s">
        <v>1868</v>
      </c>
      <c r="D402" s="30"/>
      <c r="E402" s="30" t="s">
        <v>1244</v>
      </c>
      <c r="F402" s="30"/>
      <c r="G402" s="38"/>
      <c r="H402" s="31">
        <v>0</v>
      </c>
      <c r="I402" s="30" t="s">
        <v>755</v>
      </c>
      <c r="J402" s="30" t="s">
        <v>756</v>
      </c>
      <c r="K402" s="30" t="s">
        <v>495</v>
      </c>
      <c r="L402" s="30" t="s">
        <v>612</v>
      </c>
      <c r="M402" s="30" t="s">
        <v>943</v>
      </c>
      <c r="N402" s="30"/>
      <c r="O402" s="30" t="s">
        <v>1242</v>
      </c>
      <c r="P402" s="30" t="s">
        <v>43</v>
      </c>
      <c r="Q402" s="30" t="s">
        <v>499</v>
      </c>
    </row>
    <row r="403" spans="1:17" hidden="1" x14ac:dyDescent="0.2">
      <c r="A403" s="30" t="s">
        <v>1869</v>
      </c>
      <c r="B403" s="30" t="s">
        <v>1870</v>
      </c>
      <c r="C403" s="30" t="s">
        <v>1871</v>
      </c>
      <c r="D403" s="30"/>
      <c r="E403" s="30" t="s">
        <v>1244</v>
      </c>
      <c r="F403" s="30"/>
      <c r="G403" s="38"/>
      <c r="H403" s="31">
        <v>0</v>
      </c>
      <c r="I403" s="30" t="s">
        <v>755</v>
      </c>
      <c r="J403" s="30" t="s">
        <v>756</v>
      </c>
      <c r="K403" s="30" t="s">
        <v>495</v>
      </c>
      <c r="L403" s="30" t="s">
        <v>612</v>
      </c>
      <c r="M403" s="30" t="s">
        <v>1035</v>
      </c>
      <c r="N403" s="30"/>
      <c r="O403" s="30" t="s">
        <v>1242</v>
      </c>
      <c r="P403" s="30" t="s">
        <v>43</v>
      </c>
      <c r="Q403" s="30" t="s">
        <v>499</v>
      </c>
    </row>
    <row r="404" spans="1:17" hidden="1" x14ac:dyDescent="0.2">
      <c r="A404" s="30" t="s">
        <v>1872</v>
      </c>
      <c r="B404" s="30" t="s">
        <v>1873</v>
      </c>
      <c r="C404" s="30" t="s">
        <v>1874</v>
      </c>
      <c r="D404" s="30"/>
      <c r="E404" s="30" t="s">
        <v>1244</v>
      </c>
      <c r="F404" s="30"/>
      <c r="G404" s="38"/>
      <c r="H404" s="31">
        <v>0</v>
      </c>
      <c r="I404" s="30" t="s">
        <v>995</v>
      </c>
      <c r="J404" s="30" t="s">
        <v>996</v>
      </c>
      <c r="K404" s="30" t="s">
        <v>495</v>
      </c>
      <c r="L404" s="30" t="s">
        <v>612</v>
      </c>
      <c r="M404" s="30" t="s">
        <v>997</v>
      </c>
      <c r="N404" s="30"/>
      <c r="O404" s="30" t="s">
        <v>1242</v>
      </c>
      <c r="P404" s="30" t="s">
        <v>43</v>
      </c>
      <c r="Q404" s="30" t="s">
        <v>499</v>
      </c>
    </row>
    <row r="405" spans="1:17" hidden="1" x14ac:dyDescent="0.2">
      <c r="A405" s="30" t="s">
        <v>1875</v>
      </c>
      <c r="B405" s="30" t="s">
        <v>1876</v>
      </c>
      <c r="C405" s="30" t="s">
        <v>1877</v>
      </c>
      <c r="D405" s="30"/>
      <c r="E405" s="30" t="s">
        <v>1244</v>
      </c>
      <c r="F405" s="30"/>
      <c r="G405" s="38"/>
      <c r="H405" s="31">
        <v>0</v>
      </c>
      <c r="I405" s="30" t="s">
        <v>755</v>
      </c>
      <c r="J405" s="30" t="s">
        <v>756</v>
      </c>
      <c r="K405" s="30" t="s">
        <v>495</v>
      </c>
      <c r="L405" s="30" t="s">
        <v>612</v>
      </c>
      <c r="M405" s="30" t="s">
        <v>613</v>
      </c>
      <c r="N405" s="30"/>
      <c r="O405" s="30" t="s">
        <v>1242</v>
      </c>
      <c r="P405" s="30" t="s">
        <v>43</v>
      </c>
      <c r="Q405" s="30" t="s">
        <v>499</v>
      </c>
    </row>
    <row r="406" spans="1:17" hidden="1" x14ac:dyDescent="0.2">
      <c r="A406" s="30" t="s">
        <v>1878</v>
      </c>
      <c r="B406" s="30" t="s">
        <v>1879</v>
      </c>
      <c r="C406" s="30" t="s">
        <v>1880</v>
      </c>
      <c r="D406" s="30"/>
      <c r="E406" s="30" t="s">
        <v>1244</v>
      </c>
      <c r="F406" s="30"/>
      <c r="G406" s="38"/>
      <c r="H406" s="31">
        <v>0</v>
      </c>
      <c r="I406" s="30" t="s">
        <v>755</v>
      </c>
      <c r="J406" s="30" t="s">
        <v>756</v>
      </c>
      <c r="K406" s="30" t="s">
        <v>495</v>
      </c>
      <c r="L406" s="30" t="s">
        <v>612</v>
      </c>
      <c r="M406" s="30" t="s">
        <v>950</v>
      </c>
      <c r="N406" s="30"/>
      <c r="O406" s="30" t="s">
        <v>1242</v>
      </c>
      <c r="P406" s="30" t="s">
        <v>43</v>
      </c>
      <c r="Q406" s="30" t="s">
        <v>499</v>
      </c>
    </row>
    <row r="407" spans="1:17" hidden="1" x14ac:dyDescent="0.2">
      <c r="A407" s="30" t="s">
        <v>1881</v>
      </c>
      <c r="B407" s="30" t="s">
        <v>1882</v>
      </c>
      <c r="C407" s="30" t="s">
        <v>1883</v>
      </c>
      <c r="D407" s="30"/>
      <c r="E407" s="30" t="s">
        <v>1244</v>
      </c>
      <c r="F407" s="30"/>
      <c r="G407" s="38"/>
      <c r="H407" s="31">
        <v>0</v>
      </c>
      <c r="I407" s="30" t="s">
        <v>755</v>
      </c>
      <c r="J407" s="30" t="s">
        <v>756</v>
      </c>
      <c r="K407" s="30" t="s">
        <v>495</v>
      </c>
      <c r="L407" s="30" t="s">
        <v>612</v>
      </c>
      <c r="M407" s="30" t="s">
        <v>613</v>
      </c>
      <c r="N407" s="30"/>
      <c r="O407" s="30" t="s">
        <v>1242</v>
      </c>
      <c r="P407" s="30" t="s">
        <v>43</v>
      </c>
      <c r="Q407" s="30" t="s">
        <v>499</v>
      </c>
    </row>
    <row r="408" spans="1:17" hidden="1" x14ac:dyDescent="0.2">
      <c r="A408" s="30" t="s">
        <v>1884</v>
      </c>
      <c r="B408" s="30" t="s">
        <v>1885</v>
      </c>
      <c r="C408" s="30" t="s">
        <v>1886</v>
      </c>
      <c r="D408" s="30"/>
      <c r="E408" s="30" t="s">
        <v>1244</v>
      </c>
      <c r="F408" s="30"/>
      <c r="G408" s="38"/>
      <c r="H408" s="31">
        <v>0</v>
      </c>
      <c r="I408" s="30" t="s">
        <v>995</v>
      </c>
      <c r="J408" s="30" t="s">
        <v>996</v>
      </c>
      <c r="K408" s="30" t="s">
        <v>495</v>
      </c>
      <c r="L408" s="30" t="s">
        <v>612</v>
      </c>
      <c r="M408" s="30" t="s">
        <v>1153</v>
      </c>
      <c r="N408" s="30" t="s">
        <v>1887</v>
      </c>
      <c r="O408" s="30" t="s">
        <v>1242</v>
      </c>
      <c r="P408" s="30" t="s">
        <v>43</v>
      </c>
      <c r="Q408" s="30" t="s">
        <v>499</v>
      </c>
    </row>
    <row r="409" spans="1:17" hidden="1" x14ac:dyDescent="0.2">
      <c r="A409" s="30" t="s">
        <v>1888</v>
      </c>
      <c r="B409" s="30" t="s">
        <v>1889</v>
      </c>
      <c r="C409" s="30" t="s">
        <v>1890</v>
      </c>
      <c r="D409" s="30"/>
      <c r="E409" s="30" t="s">
        <v>1244</v>
      </c>
      <c r="F409" s="30"/>
      <c r="G409" s="38"/>
      <c r="H409" s="31">
        <v>0</v>
      </c>
      <c r="I409" s="30" t="s">
        <v>755</v>
      </c>
      <c r="J409" s="30" t="s">
        <v>756</v>
      </c>
      <c r="K409" s="30" t="s">
        <v>495</v>
      </c>
      <c r="L409" s="30" t="s">
        <v>612</v>
      </c>
      <c r="M409" s="30" t="s">
        <v>613</v>
      </c>
      <c r="N409" s="30"/>
      <c r="O409" s="30" t="s">
        <v>1242</v>
      </c>
      <c r="P409" s="30" t="s">
        <v>43</v>
      </c>
      <c r="Q409" s="30" t="s">
        <v>499</v>
      </c>
    </row>
    <row r="410" spans="1:17" hidden="1" x14ac:dyDescent="0.2">
      <c r="A410" s="30" t="s">
        <v>1891</v>
      </c>
      <c r="B410" s="30" t="s">
        <v>1892</v>
      </c>
      <c r="C410" s="30" t="s">
        <v>1893</v>
      </c>
      <c r="D410" s="30"/>
      <c r="E410" s="30" t="s">
        <v>1244</v>
      </c>
      <c r="F410" s="30"/>
      <c r="G410" s="38"/>
      <c r="H410" s="31">
        <v>0</v>
      </c>
      <c r="I410" s="30" t="s">
        <v>755</v>
      </c>
      <c r="J410" s="30" t="s">
        <v>756</v>
      </c>
      <c r="K410" s="30" t="s">
        <v>495</v>
      </c>
      <c r="L410" s="30" t="s">
        <v>612</v>
      </c>
      <c r="M410" s="30" t="s">
        <v>613</v>
      </c>
      <c r="N410" s="30"/>
      <c r="O410" s="30" t="s">
        <v>1242</v>
      </c>
      <c r="P410" s="30" t="s">
        <v>43</v>
      </c>
      <c r="Q410" s="30" t="s">
        <v>499</v>
      </c>
    </row>
    <row r="411" spans="1:17" hidden="1" x14ac:dyDescent="0.2">
      <c r="A411" s="30" t="s">
        <v>1894</v>
      </c>
      <c r="B411" s="30" t="s">
        <v>1895</v>
      </c>
      <c r="C411" s="30" t="s">
        <v>1896</v>
      </c>
      <c r="D411" s="30"/>
      <c r="E411" s="30" t="s">
        <v>1244</v>
      </c>
      <c r="F411" s="30"/>
      <c r="G411" s="38"/>
      <c r="H411" s="31">
        <v>0</v>
      </c>
      <c r="I411" s="30" t="s">
        <v>755</v>
      </c>
      <c r="J411" s="30" t="s">
        <v>756</v>
      </c>
      <c r="K411" s="30" t="s">
        <v>495</v>
      </c>
      <c r="L411" s="30" t="s">
        <v>612</v>
      </c>
      <c r="M411" s="30" t="s">
        <v>943</v>
      </c>
      <c r="N411" s="30"/>
      <c r="O411" s="30" t="s">
        <v>1242</v>
      </c>
      <c r="P411" s="30" t="s">
        <v>43</v>
      </c>
      <c r="Q411" s="30" t="s">
        <v>499</v>
      </c>
    </row>
    <row r="412" spans="1:17" hidden="1" x14ac:dyDescent="0.2">
      <c r="A412" s="30" t="s">
        <v>1897</v>
      </c>
      <c r="B412" s="30" t="s">
        <v>1898</v>
      </c>
      <c r="C412" s="30" t="s">
        <v>1899</v>
      </c>
      <c r="D412" s="30"/>
      <c r="E412" s="30" t="s">
        <v>1244</v>
      </c>
      <c r="F412" s="30"/>
      <c r="G412" s="38"/>
      <c r="H412" s="31">
        <v>0</v>
      </c>
      <c r="I412" s="30" t="s">
        <v>995</v>
      </c>
      <c r="J412" s="30" t="s">
        <v>996</v>
      </c>
      <c r="K412" s="30" t="s">
        <v>495</v>
      </c>
      <c r="L412" s="30" t="s">
        <v>612</v>
      </c>
      <c r="M412" s="30" t="s">
        <v>1021</v>
      </c>
      <c r="N412" s="30"/>
      <c r="O412" s="30" t="s">
        <v>1242</v>
      </c>
      <c r="P412" s="30" t="s">
        <v>43</v>
      </c>
      <c r="Q412" s="30" t="s">
        <v>499</v>
      </c>
    </row>
    <row r="413" spans="1:17" hidden="1" x14ac:dyDescent="0.2">
      <c r="A413" s="30" t="s">
        <v>1900</v>
      </c>
      <c r="B413" s="30" t="s">
        <v>1901</v>
      </c>
      <c r="C413" s="30" t="s">
        <v>1902</v>
      </c>
      <c r="D413" s="30"/>
      <c r="E413" s="30" t="s">
        <v>1244</v>
      </c>
      <c r="F413" s="30"/>
      <c r="G413" s="38"/>
      <c r="H413" s="31">
        <v>0</v>
      </c>
      <c r="I413" s="30" t="s">
        <v>995</v>
      </c>
      <c r="J413" s="30" t="s">
        <v>996</v>
      </c>
      <c r="K413" s="30" t="s">
        <v>495</v>
      </c>
      <c r="L413" s="30" t="s">
        <v>612</v>
      </c>
      <c r="M413" s="30" t="s">
        <v>997</v>
      </c>
      <c r="N413" s="30"/>
      <c r="O413" s="30" t="s">
        <v>1242</v>
      </c>
      <c r="P413" s="30" t="s">
        <v>43</v>
      </c>
      <c r="Q413" s="30" t="s">
        <v>499</v>
      </c>
    </row>
    <row r="414" spans="1:17" hidden="1" x14ac:dyDescent="0.2">
      <c r="A414" s="30" t="s">
        <v>1903</v>
      </c>
      <c r="B414" s="30" t="s">
        <v>1904</v>
      </c>
      <c r="C414" s="30" t="s">
        <v>1905</v>
      </c>
      <c r="D414" s="30"/>
      <c r="E414" s="30" t="s">
        <v>1244</v>
      </c>
      <c r="F414" s="30"/>
      <c r="G414" s="38"/>
      <c r="H414" s="31">
        <v>0</v>
      </c>
      <c r="I414" s="30" t="s">
        <v>755</v>
      </c>
      <c r="J414" s="30" t="s">
        <v>756</v>
      </c>
      <c r="K414" s="30" t="s">
        <v>495</v>
      </c>
      <c r="L414" s="30" t="s">
        <v>612</v>
      </c>
      <c r="M414" s="30" t="s">
        <v>950</v>
      </c>
      <c r="N414" s="30" t="s">
        <v>1906</v>
      </c>
      <c r="O414" s="30" t="s">
        <v>1242</v>
      </c>
      <c r="P414" s="30" t="s">
        <v>43</v>
      </c>
      <c r="Q414" s="30" t="s">
        <v>499</v>
      </c>
    </row>
    <row r="415" spans="1:17" hidden="1" x14ac:dyDescent="0.2">
      <c r="A415" s="30" t="s">
        <v>1907</v>
      </c>
      <c r="B415" s="30" t="s">
        <v>1908</v>
      </c>
      <c r="C415" s="30" t="s">
        <v>1909</v>
      </c>
      <c r="D415" s="30"/>
      <c r="E415" s="30" t="s">
        <v>1244</v>
      </c>
      <c r="F415" s="30"/>
      <c r="G415" s="38"/>
      <c r="H415" s="31">
        <v>0</v>
      </c>
      <c r="I415" s="30" t="s">
        <v>995</v>
      </c>
      <c r="J415" s="30" t="s">
        <v>996</v>
      </c>
      <c r="K415" s="30" t="s">
        <v>495</v>
      </c>
      <c r="L415" s="30" t="s">
        <v>612</v>
      </c>
      <c r="M415" s="30" t="s">
        <v>1021</v>
      </c>
      <c r="N415" s="30" t="s">
        <v>1910</v>
      </c>
      <c r="O415" s="30" t="s">
        <v>1242</v>
      </c>
      <c r="P415" s="30" t="s">
        <v>43</v>
      </c>
      <c r="Q415" s="30" t="s">
        <v>499</v>
      </c>
    </row>
    <row r="416" spans="1:17" hidden="1" x14ac:dyDescent="0.2">
      <c r="A416" s="30" t="s">
        <v>1911</v>
      </c>
      <c r="B416" s="30" t="s">
        <v>1912</v>
      </c>
      <c r="C416" s="30" t="s">
        <v>1913</v>
      </c>
      <c r="D416" s="30"/>
      <c r="E416" s="30" t="s">
        <v>1244</v>
      </c>
      <c r="F416" s="30"/>
      <c r="G416" s="38"/>
      <c r="H416" s="31">
        <v>0</v>
      </c>
      <c r="I416" s="30" t="s">
        <v>755</v>
      </c>
      <c r="J416" s="30" t="s">
        <v>756</v>
      </c>
      <c r="K416" s="30" t="s">
        <v>495</v>
      </c>
      <c r="L416" s="30" t="s">
        <v>612</v>
      </c>
      <c r="M416" s="30" t="s">
        <v>943</v>
      </c>
      <c r="N416" s="30"/>
      <c r="O416" s="30" t="s">
        <v>1242</v>
      </c>
      <c r="P416" s="30" t="s">
        <v>43</v>
      </c>
      <c r="Q416" s="30" t="s">
        <v>499</v>
      </c>
    </row>
    <row r="417" spans="1:17" hidden="1" x14ac:dyDescent="0.2">
      <c r="A417" s="30" t="s">
        <v>1914</v>
      </c>
      <c r="B417" s="30" t="s">
        <v>1915</v>
      </c>
      <c r="C417" s="30" t="s">
        <v>1916</v>
      </c>
      <c r="D417" s="30"/>
      <c r="E417" s="30" t="s">
        <v>1244</v>
      </c>
      <c r="F417" s="30"/>
      <c r="G417" s="38"/>
      <c r="H417" s="31">
        <v>0</v>
      </c>
      <c r="I417" s="30" t="s">
        <v>755</v>
      </c>
      <c r="J417" s="30" t="s">
        <v>756</v>
      </c>
      <c r="K417" s="30" t="s">
        <v>495</v>
      </c>
      <c r="L417" s="30" t="s">
        <v>612</v>
      </c>
      <c r="M417" s="30" t="s">
        <v>613</v>
      </c>
      <c r="N417" s="30" t="s">
        <v>1917</v>
      </c>
      <c r="O417" s="30" t="s">
        <v>1242</v>
      </c>
      <c r="P417" s="30" t="s">
        <v>43</v>
      </c>
      <c r="Q417" s="30" t="s">
        <v>499</v>
      </c>
    </row>
    <row r="418" spans="1:17" hidden="1" x14ac:dyDescent="0.2">
      <c r="A418" s="30" t="s">
        <v>1918</v>
      </c>
      <c r="B418" s="30" t="s">
        <v>1919</v>
      </c>
      <c r="C418" s="30" t="s">
        <v>1920</v>
      </c>
      <c r="D418" s="30"/>
      <c r="E418" s="30" t="s">
        <v>1244</v>
      </c>
      <c r="F418" s="30"/>
      <c r="G418" s="38"/>
      <c r="H418" s="31">
        <v>0</v>
      </c>
      <c r="I418" s="30" t="s">
        <v>755</v>
      </c>
      <c r="J418" s="30" t="s">
        <v>756</v>
      </c>
      <c r="K418" s="30" t="s">
        <v>495</v>
      </c>
      <c r="L418" s="30" t="s">
        <v>612</v>
      </c>
      <c r="M418" s="30" t="s">
        <v>950</v>
      </c>
      <c r="N418" s="30" t="s">
        <v>1921</v>
      </c>
      <c r="O418" s="30" t="s">
        <v>1242</v>
      </c>
      <c r="P418" s="30" t="s">
        <v>43</v>
      </c>
      <c r="Q418" s="30" t="s">
        <v>499</v>
      </c>
    </row>
    <row r="419" spans="1:17" hidden="1" x14ac:dyDescent="0.2">
      <c r="A419" s="30" t="s">
        <v>1922</v>
      </c>
      <c r="B419" s="30" t="s">
        <v>1923</v>
      </c>
      <c r="C419" s="30" t="s">
        <v>1924</v>
      </c>
      <c r="D419" s="30"/>
      <c r="E419" s="30" t="s">
        <v>1244</v>
      </c>
      <c r="F419" s="30"/>
      <c r="G419" s="38"/>
      <c r="H419" s="31">
        <v>0</v>
      </c>
      <c r="I419" s="30" t="s">
        <v>995</v>
      </c>
      <c r="J419" s="30" t="s">
        <v>996</v>
      </c>
      <c r="K419" s="30" t="s">
        <v>495</v>
      </c>
      <c r="L419" s="30" t="s">
        <v>612</v>
      </c>
      <c r="M419" s="30" t="s">
        <v>997</v>
      </c>
      <c r="N419" s="30" t="s">
        <v>1925</v>
      </c>
      <c r="O419" s="30" t="s">
        <v>1242</v>
      </c>
      <c r="P419" s="30" t="s">
        <v>43</v>
      </c>
      <c r="Q419" s="30" t="s">
        <v>499</v>
      </c>
    </row>
    <row r="420" spans="1:17" hidden="1" x14ac:dyDescent="0.2">
      <c r="A420" s="30" t="s">
        <v>1926</v>
      </c>
      <c r="B420" s="30" t="s">
        <v>1927</v>
      </c>
      <c r="C420" s="30" t="s">
        <v>1928</v>
      </c>
      <c r="D420" s="30"/>
      <c r="E420" s="30" t="s">
        <v>1244</v>
      </c>
      <c r="F420" s="30"/>
      <c r="G420" s="38"/>
      <c r="H420" s="31">
        <v>0</v>
      </c>
      <c r="I420" s="30" t="s">
        <v>995</v>
      </c>
      <c r="J420" s="30" t="s">
        <v>996</v>
      </c>
      <c r="K420" s="30" t="s">
        <v>495</v>
      </c>
      <c r="L420" s="30" t="s">
        <v>612</v>
      </c>
      <c r="M420" s="30" t="s">
        <v>1007</v>
      </c>
      <c r="N420" s="30" t="s">
        <v>1929</v>
      </c>
      <c r="O420" s="30" t="s">
        <v>1242</v>
      </c>
      <c r="P420" s="30" t="s">
        <v>43</v>
      </c>
      <c r="Q420" s="30" t="s">
        <v>499</v>
      </c>
    </row>
    <row r="421" spans="1:17" hidden="1" x14ac:dyDescent="0.2">
      <c r="A421" s="30" t="s">
        <v>1930</v>
      </c>
      <c r="B421" s="30" t="s">
        <v>1931</v>
      </c>
      <c r="C421" s="30" t="s">
        <v>1932</v>
      </c>
      <c r="D421" s="30"/>
      <c r="E421" s="30" t="s">
        <v>1244</v>
      </c>
      <c r="F421" s="30"/>
      <c r="G421" s="38"/>
      <c r="H421" s="31">
        <v>0</v>
      </c>
      <c r="I421" s="30" t="s">
        <v>995</v>
      </c>
      <c r="J421" s="30" t="s">
        <v>996</v>
      </c>
      <c r="K421" s="30" t="s">
        <v>495</v>
      </c>
      <c r="L421" s="30" t="s">
        <v>612</v>
      </c>
      <c r="M421" s="30" t="s">
        <v>997</v>
      </c>
      <c r="N421" s="30" t="s">
        <v>1933</v>
      </c>
      <c r="O421" s="30" t="s">
        <v>1242</v>
      </c>
      <c r="P421" s="30" t="s">
        <v>43</v>
      </c>
      <c r="Q421" s="30" t="s">
        <v>499</v>
      </c>
    </row>
    <row r="422" spans="1:17" hidden="1" x14ac:dyDescent="0.2">
      <c r="A422" s="30" t="s">
        <v>1934</v>
      </c>
      <c r="B422" s="30" t="s">
        <v>1935</v>
      </c>
      <c r="C422" s="30" t="s">
        <v>1936</v>
      </c>
      <c r="D422" s="30"/>
      <c r="E422" s="30" t="s">
        <v>1244</v>
      </c>
      <c r="F422" s="30"/>
      <c r="G422" s="38"/>
      <c r="H422" s="31">
        <v>0</v>
      </c>
      <c r="I422" s="30" t="s">
        <v>995</v>
      </c>
      <c r="J422" s="30" t="s">
        <v>996</v>
      </c>
      <c r="K422" s="30" t="s">
        <v>495</v>
      </c>
      <c r="L422" s="30" t="s">
        <v>612</v>
      </c>
      <c r="M422" s="30" t="s">
        <v>624</v>
      </c>
      <c r="N422" s="30" t="s">
        <v>1017</v>
      </c>
      <c r="O422" s="30" t="s">
        <v>1242</v>
      </c>
      <c r="P422" s="30" t="s">
        <v>43</v>
      </c>
      <c r="Q422" s="30" t="s">
        <v>499</v>
      </c>
    </row>
    <row r="423" spans="1:17" hidden="1" x14ac:dyDescent="0.2">
      <c r="A423" s="30" t="s">
        <v>1937</v>
      </c>
      <c r="B423" s="30" t="s">
        <v>1938</v>
      </c>
      <c r="C423" s="30" t="s">
        <v>1939</v>
      </c>
      <c r="D423" s="30"/>
      <c r="E423" s="30" t="s">
        <v>1244</v>
      </c>
      <c r="F423" s="30"/>
      <c r="G423" s="38"/>
      <c r="H423" s="31">
        <v>0</v>
      </c>
      <c r="I423" s="30" t="s">
        <v>995</v>
      </c>
      <c r="J423" s="30" t="s">
        <v>996</v>
      </c>
      <c r="K423" s="30" t="s">
        <v>495</v>
      </c>
      <c r="L423" s="30" t="s">
        <v>612</v>
      </c>
      <c r="M423" s="30" t="s">
        <v>997</v>
      </c>
      <c r="N423" s="30" t="s">
        <v>1940</v>
      </c>
      <c r="O423" s="30" t="s">
        <v>1242</v>
      </c>
      <c r="P423" s="30" t="s">
        <v>43</v>
      </c>
      <c r="Q423" s="30" t="s">
        <v>499</v>
      </c>
    </row>
    <row r="424" spans="1:17" hidden="1" x14ac:dyDescent="0.2">
      <c r="A424" s="30" t="s">
        <v>1941</v>
      </c>
      <c r="B424" s="30" t="s">
        <v>1942</v>
      </c>
      <c r="C424" s="30" t="s">
        <v>1943</v>
      </c>
      <c r="D424" s="30"/>
      <c r="E424" s="30" t="s">
        <v>1244</v>
      </c>
      <c r="F424" s="30"/>
      <c r="G424" s="38"/>
      <c r="H424" s="31">
        <v>0</v>
      </c>
      <c r="I424" s="30" t="s">
        <v>995</v>
      </c>
      <c r="J424" s="30" t="s">
        <v>996</v>
      </c>
      <c r="K424" s="30" t="s">
        <v>495</v>
      </c>
      <c r="L424" s="30" t="s">
        <v>612</v>
      </c>
      <c r="M424" s="30" t="s">
        <v>1007</v>
      </c>
      <c r="N424" s="30" t="s">
        <v>1944</v>
      </c>
      <c r="O424" s="30" t="s">
        <v>1242</v>
      </c>
      <c r="P424" s="30" t="s">
        <v>43</v>
      </c>
      <c r="Q424" s="30" t="s">
        <v>499</v>
      </c>
    </row>
    <row r="425" spans="1:17" hidden="1" x14ac:dyDescent="0.2">
      <c r="A425" s="30" t="s">
        <v>1945</v>
      </c>
      <c r="B425" s="30" t="s">
        <v>1946</v>
      </c>
      <c r="C425" s="30" t="s">
        <v>1947</v>
      </c>
      <c r="D425" s="30"/>
      <c r="E425" s="30" t="s">
        <v>1244</v>
      </c>
      <c r="F425" s="30"/>
      <c r="G425" s="38"/>
      <c r="H425" s="31">
        <v>0</v>
      </c>
      <c r="I425" s="30" t="s">
        <v>755</v>
      </c>
      <c r="J425" s="30" t="s">
        <v>756</v>
      </c>
      <c r="K425" s="30" t="s">
        <v>495</v>
      </c>
      <c r="L425" s="30" t="s">
        <v>612</v>
      </c>
      <c r="M425" s="30" t="s">
        <v>1128</v>
      </c>
      <c r="N425" s="30" t="s">
        <v>1948</v>
      </c>
      <c r="O425" s="30" t="s">
        <v>1242</v>
      </c>
      <c r="P425" s="30" t="s">
        <v>43</v>
      </c>
      <c r="Q425" s="30" t="s">
        <v>499</v>
      </c>
    </row>
    <row r="426" spans="1:17" hidden="1" x14ac:dyDescent="0.2">
      <c r="A426" s="30" t="s">
        <v>1949</v>
      </c>
      <c r="B426" s="30" t="s">
        <v>1950</v>
      </c>
      <c r="C426" s="30" t="s">
        <v>1951</v>
      </c>
      <c r="D426" s="30"/>
      <c r="E426" s="30" t="s">
        <v>1244</v>
      </c>
      <c r="F426" s="30"/>
      <c r="G426" s="38"/>
      <c r="H426" s="31">
        <v>0</v>
      </c>
      <c r="I426" s="30" t="s">
        <v>995</v>
      </c>
      <c r="J426" s="30" t="s">
        <v>996</v>
      </c>
      <c r="K426" s="30" t="s">
        <v>495</v>
      </c>
      <c r="L426" s="30" t="s">
        <v>612</v>
      </c>
      <c r="M426" s="30" t="s">
        <v>1021</v>
      </c>
      <c r="N426" s="30"/>
      <c r="O426" s="30" t="s">
        <v>1242</v>
      </c>
      <c r="P426" s="30" t="s">
        <v>43</v>
      </c>
      <c r="Q426" s="30" t="s">
        <v>499</v>
      </c>
    </row>
    <row r="427" spans="1:17" hidden="1" x14ac:dyDescent="0.2">
      <c r="A427" s="30" t="s">
        <v>1952</v>
      </c>
      <c r="B427" s="30" t="s">
        <v>1953</v>
      </c>
      <c r="C427" s="30" t="s">
        <v>1954</v>
      </c>
      <c r="D427" s="30"/>
      <c r="E427" s="30" t="s">
        <v>1244</v>
      </c>
      <c r="F427" s="30"/>
      <c r="G427" s="38"/>
      <c r="H427" s="31">
        <v>0</v>
      </c>
      <c r="I427" s="30" t="s">
        <v>628</v>
      </c>
      <c r="J427" s="30" t="s">
        <v>629</v>
      </c>
      <c r="K427" s="30" t="s">
        <v>495</v>
      </c>
      <c r="L427" s="30" t="s">
        <v>1267</v>
      </c>
      <c r="M427" s="30" t="s">
        <v>631</v>
      </c>
      <c r="N427" s="30"/>
      <c r="O427" s="30" t="s">
        <v>1242</v>
      </c>
      <c r="P427" s="30" t="s">
        <v>43</v>
      </c>
      <c r="Q427" s="30" t="s">
        <v>499</v>
      </c>
    </row>
    <row r="428" spans="1:17" hidden="1" x14ac:dyDescent="0.2">
      <c r="A428" s="30" t="s">
        <v>1955</v>
      </c>
      <c r="B428" s="30" t="s">
        <v>1956</v>
      </c>
      <c r="C428" s="30" t="s">
        <v>1957</v>
      </c>
      <c r="D428" s="30"/>
      <c r="E428" s="30" t="s">
        <v>1244</v>
      </c>
      <c r="F428" s="30"/>
      <c r="G428" s="38"/>
      <c r="H428" s="31">
        <v>0</v>
      </c>
      <c r="I428" s="30" t="s">
        <v>755</v>
      </c>
      <c r="J428" s="30" t="s">
        <v>756</v>
      </c>
      <c r="K428" s="30" t="s">
        <v>495</v>
      </c>
      <c r="L428" s="30" t="s">
        <v>612</v>
      </c>
      <c r="M428" s="30" t="s">
        <v>1828</v>
      </c>
      <c r="N428" s="30"/>
      <c r="O428" s="30" t="s">
        <v>1242</v>
      </c>
      <c r="P428" s="30" t="s">
        <v>43</v>
      </c>
      <c r="Q428" s="30" t="s">
        <v>499</v>
      </c>
    </row>
    <row r="429" spans="1:17" hidden="1" x14ac:dyDescent="0.2">
      <c r="A429" s="30" t="s">
        <v>1958</v>
      </c>
      <c r="B429" s="30" t="s">
        <v>1959</v>
      </c>
      <c r="C429" s="30" t="s">
        <v>1960</v>
      </c>
      <c r="D429" s="30"/>
      <c r="E429" s="30" t="s">
        <v>1244</v>
      </c>
      <c r="F429" s="30"/>
      <c r="G429" s="38"/>
      <c r="H429" s="31">
        <v>0</v>
      </c>
      <c r="I429" s="30" t="s">
        <v>995</v>
      </c>
      <c r="J429" s="30" t="s">
        <v>996</v>
      </c>
      <c r="K429" s="30" t="s">
        <v>495</v>
      </c>
      <c r="L429" s="30" t="s">
        <v>612</v>
      </c>
      <c r="M429" s="30" t="s">
        <v>1153</v>
      </c>
      <c r="N429" s="30"/>
      <c r="O429" s="30" t="s">
        <v>1242</v>
      </c>
      <c r="P429" s="30" t="s">
        <v>43</v>
      </c>
      <c r="Q429" s="30" t="s">
        <v>499</v>
      </c>
    </row>
    <row r="430" spans="1:17" hidden="1" x14ac:dyDescent="0.2">
      <c r="A430" s="30" t="s">
        <v>1961</v>
      </c>
      <c r="B430" s="30" t="s">
        <v>1962</v>
      </c>
      <c r="C430" s="30" t="s">
        <v>1963</v>
      </c>
      <c r="D430" s="30"/>
      <c r="E430" s="30" t="s">
        <v>1244</v>
      </c>
      <c r="F430" s="30"/>
      <c r="G430" s="38"/>
      <c r="H430" s="31">
        <v>0</v>
      </c>
      <c r="I430" s="30" t="s">
        <v>755</v>
      </c>
      <c r="J430" s="30" t="s">
        <v>756</v>
      </c>
      <c r="K430" s="30" t="s">
        <v>495</v>
      </c>
      <c r="L430" s="30" t="s">
        <v>612</v>
      </c>
      <c r="M430" s="30" t="s">
        <v>943</v>
      </c>
      <c r="N430" s="30"/>
      <c r="O430" s="30" t="s">
        <v>1242</v>
      </c>
      <c r="P430" s="30" t="s">
        <v>43</v>
      </c>
      <c r="Q430" s="30" t="s">
        <v>499</v>
      </c>
    </row>
    <row r="431" spans="1:17" hidden="1" x14ac:dyDescent="0.2">
      <c r="A431" s="30" t="s">
        <v>1964</v>
      </c>
      <c r="B431" s="30" t="s">
        <v>1965</v>
      </c>
      <c r="C431" s="30" t="s">
        <v>1966</v>
      </c>
      <c r="D431" s="30"/>
      <c r="E431" s="30" t="s">
        <v>1244</v>
      </c>
      <c r="F431" s="30"/>
      <c r="G431" s="38"/>
      <c r="H431" s="31">
        <v>0</v>
      </c>
      <c r="I431" s="30" t="s">
        <v>755</v>
      </c>
      <c r="J431" s="30" t="s">
        <v>756</v>
      </c>
      <c r="K431" s="30" t="s">
        <v>495</v>
      </c>
      <c r="L431" s="30" t="s">
        <v>612</v>
      </c>
      <c r="M431" s="30" t="s">
        <v>1828</v>
      </c>
      <c r="N431" s="30"/>
      <c r="O431" s="30" t="s">
        <v>1242</v>
      </c>
      <c r="P431" s="30" t="s">
        <v>43</v>
      </c>
      <c r="Q431" s="30" t="s">
        <v>499</v>
      </c>
    </row>
    <row r="432" spans="1:17" hidden="1" x14ac:dyDescent="0.2">
      <c r="A432" s="30" t="s">
        <v>1967</v>
      </c>
      <c r="B432" s="30" t="s">
        <v>1968</v>
      </c>
      <c r="C432" s="30" t="s">
        <v>1969</v>
      </c>
      <c r="D432" s="30"/>
      <c r="E432" s="30" t="s">
        <v>1244</v>
      </c>
      <c r="F432" s="30"/>
      <c r="G432" s="38"/>
      <c r="H432" s="31">
        <v>0</v>
      </c>
      <c r="I432" s="30" t="s">
        <v>755</v>
      </c>
      <c r="J432" s="30" t="s">
        <v>756</v>
      </c>
      <c r="K432" s="30" t="s">
        <v>495</v>
      </c>
      <c r="L432" s="30" t="s">
        <v>612</v>
      </c>
      <c r="M432" s="30" t="s">
        <v>613</v>
      </c>
      <c r="N432" s="30" t="s">
        <v>1970</v>
      </c>
      <c r="O432" s="30" t="s">
        <v>1242</v>
      </c>
      <c r="P432" s="30" t="s">
        <v>43</v>
      </c>
      <c r="Q432" s="30" t="s">
        <v>499</v>
      </c>
    </row>
    <row r="433" spans="1:17" hidden="1" x14ac:dyDescent="0.2">
      <c r="A433" s="30" t="s">
        <v>1971</v>
      </c>
      <c r="B433" s="30" t="s">
        <v>1972</v>
      </c>
      <c r="C433" s="30" t="s">
        <v>1973</v>
      </c>
      <c r="D433" s="30"/>
      <c r="E433" s="30" t="s">
        <v>1244</v>
      </c>
      <c r="F433" s="30"/>
      <c r="G433" s="38"/>
      <c r="H433" s="31">
        <v>0</v>
      </c>
      <c r="I433" s="30" t="s">
        <v>755</v>
      </c>
      <c r="J433" s="30" t="s">
        <v>756</v>
      </c>
      <c r="K433" s="30" t="s">
        <v>495</v>
      </c>
      <c r="L433" s="30" t="s">
        <v>612</v>
      </c>
      <c r="M433" s="30" t="s">
        <v>950</v>
      </c>
      <c r="N433" s="30" t="s">
        <v>1974</v>
      </c>
      <c r="O433" s="30" t="s">
        <v>1242</v>
      </c>
      <c r="P433" s="30" t="s">
        <v>43</v>
      </c>
      <c r="Q433" s="30" t="s">
        <v>499</v>
      </c>
    </row>
    <row r="434" spans="1:17" hidden="1" x14ac:dyDescent="0.2">
      <c r="A434" s="30" t="s">
        <v>1975</v>
      </c>
      <c r="B434" s="30" t="s">
        <v>1976</v>
      </c>
      <c r="C434" s="30" t="s">
        <v>1977</v>
      </c>
      <c r="D434" s="30"/>
      <c r="E434" s="30" t="s">
        <v>1244</v>
      </c>
      <c r="F434" s="30"/>
      <c r="G434" s="38"/>
      <c r="H434" s="31">
        <v>0</v>
      </c>
      <c r="I434" s="30" t="s">
        <v>628</v>
      </c>
      <c r="J434" s="30" t="s">
        <v>629</v>
      </c>
      <c r="K434" s="30" t="s">
        <v>495</v>
      </c>
      <c r="L434" s="30" t="s">
        <v>1267</v>
      </c>
      <c r="M434" s="30" t="s">
        <v>631</v>
      </c>
      <c r="N434" s="30" t="s">
        <v>1978</v>
      </c>
      <c r="O434" s="30" t="s">
        <v>1242</v>
      </c>
      <c r="P434" s="30" t="s">
        <v>43</v>
      </c>
      <c r="Q434" s="30" t="s">
        <v>499</v>
      </c>
    </row>
    <row r="435" spans="1:17" hidden="1" x14ac:dyDescent="0.2">
      <c r="A435" s="30" t="s">
        <v>1979</v>
      </c>
      <c r="B435" s="30" t="s">
        <v>1980</v>
      </c>
      <c r="C435" s="30" t="s">
        <v>1981</v>
      </c>
      <c r="D435" s="30"/>
      <c r="E435" s="30" t="s">
        <v>1244</v>
      </c>
      <c r="F435" s="30"/>
      <c r="G435" s="38"/>
      <c r="H435" s="31">
        <v>0</v>
      </c>
      <c r="I435" s="30" t="s">
        <v>995</v>
      </c>
      <c r="J435" s="30" t="s">
        <v>996</v>
      </c>
      <c r="K435" s="30" t="s">
        <v>495</v>
      </c>
      <c r="L435" s="30" t="s">
        <v>612</v>
      </c>
      <c r="M435" s="30" t="s">
        <v>1007</v>
      </c>
      <c r="N435" s="30" t="s">
        <v>1944</v>
      </c>
      <c r="O435" s="30" t="s">
        <v>1242</v>
      </c>
      <c r="P435" s="30" t="s">
        <v>43</v>
      </c>
      <c r="Q435" s="30" t="s">
        <v>499</v>
      </c>
    </row>
    <row r="436" spans="1:17" hidden="1" x14ac:dyDescent="0.2">
      <c r="A436" s="30" t="s">
        <v>1982</v>
      </c>
      <c r="B436" s="30" t="s">
        <v>1983</v>
      </c>
      <c r="C436" s="30" t="s">
        <v>1984</v>
      </c>
      <c r="D436" s="30"/>
      <c r="E436" s="30" t="s">
        <v>1244</v>
      </c>
      <c r="F436" s="30"/>
      <c r="G436" s="38"/>
      <c r="H436" s="31">
        <v>0</v>
      </c>
      <c r="I436" s="30" t="s">
        <v>995</v>
      </c>
      <c r="J436" s="30" t="s">
        <v>996</v>
      </c>
      <c r="K436" s="30" t="s">
        <v>495</v>
      </c>
      <c r="L436" s="30" t="s">
        <v>612</v>
      </c>
      <c r="M436" s="30" t="s">
        <v>1021</v>
      </c>
      <c r="N436" s="30"/>
      <c r="O436" s="30" t="s">
        <v>1242</v>
      </c>
      <c r="P436" s="30" t="s">
        <v>43</v>
      </c>
      <c r="Q436" s="30" t="s">
        <v>499</v>
      </c>
    </row>
    <row r="437" spans="1:17" hidden="1" x14ac:dyDescent="0.2">
      <c r="A437" s="30" t="s">
        <v>1985</v>
      </c>
      <c r="B437" s="30" t="s">
        <v>1986</v>
      </c>
      <c r="C437" s="30" t="s">
        <v>1987</v>
      </c>
      <c r="D437" s="30"/>
      <c r="E437" s="30" t="s">
        <v>1244</v>
      </c>
      <c r="F437" s="30"/>
      <c r="G437" s="38"/>
      <c r="H437" s="31">
        <v>0</v>
      </c>
      <c r="I437" s="30" t="s">
        <v>755</v>
      </c>
      <c r="J437" s="30" t="s">
        <v>756</v>
      </c>
      <c r="K437" s="30" t="s">
        <v>495</v>
      </c>
      <c r="L437" s="30" t="s">
        <v>612</v>
      </c>
      <c r="M437" s="30" t="s">
        <v>688</v>
      </c>
      <c r="N437" s="30"/>
      <c r="O437" s="30" t="s">
        <v>1242</v>
      </c>
      <c r="P437" s="30" t="s">
        <v>43</v>
      </c>
      <c r="Q437" s="30" t="s">
        <v>499</v>
      </c>
    </row>
    <row r="438" spans="1:17" hidden="1" x14ac:dyDescent="0.2">
      <c r="A438" s="30" t="s">
        <v>1988</v>
      </c>
      <c r="B438" s="30" t="s">
        <v>1989</v>
      </c>
      <c r="C438" s="30" t="s">
        <v>1990</v>
      </c>
      <c r="D438" s="30"/>
      <c r="E438" s="30" t="s">
        <v>1244</v>
      </c>
      <c r="F438" s="30"/>
      <c r="G438" s="38"/>
      <c r="H438" s="31">
        <v>0</v>
      </c>
      <c r="I438" s="30" t="s">
        <v>755</v>
      </c>
      <c r="J438" s="30" t="s">
        <v>756</v>
      </c>
      <c r="K438" s="30" t="s">
        <v>495</v>
      </c>
      <c r="L438" s="30" t="s">
        <v>612</v>
      </c>
      <c r="M438" s="30" t="s">
        <v>1828</v>
      </c>
      <c r="N438" s="30"/>
      <c r="O438" s="30" t="s">
        <v>1242</v>
      </c>
      <c r="P438" s="30" t="s">
        <v>43</v>
      </c>
      <c r="Q438" s="30" t="s">
        <v>499</v>
      </c>
    </row>
    <row r="439" spans="1:17" hidden="1" x14ac:dyDescent="0.2">
      <c r="A439" s="30" t="s">
        <v>1991</v>
      </c>
      <c r="B439" s="30" t="s">
        <v>1992</v>
      </c>
      <c r="C439" s="30" t="s">
        <v>1993</v>
      </c>
      <c r="D439" s="30"/>
      <c r="E439" s="30" t="s">
        <v>1244</v>
      </c>
      <c r="F439" s="30"/>
      <c r="G439" s="38"/>
      <c r="H439" s="31">
        <v>0</v>
      </c>
      <c r="I439" s="30" t="s">
        <v>995</v>
      </c>
      <c r="J439" s="30" t="s">
        <v>996</v>
      </c>
      <c r="K439" s="30" t="s">
        <v>495</v>
      </c>
      <c r="L439" s="30" t="s">
        <v>612</v>
      </c>
      <c r="M439" s="30" t="s">
        <v>1007</v>
      </c>
      <c r="N439" s="30"/>
      <c r="O439" s="30" t="s">
        <v>1242</v>
      </c>
      <c r="P439" s="30" t="s">
        <v>43</v>
      </c>
      <c r="Q439" s="30" t="s">
        <v>499</v>
      </c>
    </row>
    <row r="440" spans="1:17" hidden="1" x14ac:dyDescent="0.2">
      <c r="A440" s="30" t="s">
        <v>1994</v>
      </c>
      <c r="B440" s="30" t="s">
        <v>1995</v>
      </c>
      <c r="C440" s="30" t="s">
        <v>1996</v>
      </c>
      <c r="D440" s="30"/>
      <c r="E440" s="30" t="s">
        <v>1244</v>
      </c>
      <c r="F440" s="30"/>
      <c r="G440" s="38"/>
      <c r="H440" s="31">
        <v>0</v>
      </c>
      <c r="I440" s="30" t="s">
        <v>995</v>
      </c>
      <c r="J440" s="30" t="s">
        <v>996</v>
      </c>
      <c r="K440" s="30" t="s">
        <v>495</v>
      </c>
      <c r="L440" s="30" t="s">
        <v>612</v>
      </c>
      <c r="M440" s="30" t="s">
        <v>624</v>
      </c>
      <c r="N440" s="30" t="s">
        <v>1028</v>
      </c>
      <c r="O440" s="30" t="s">
        <v>1242</v>
      </c>
      <c r="P440" s="30" t="s">
        <v>43</v>
      </c>
      <c r="Q440" s="30" t="s">
        <v>499</v>
      </c>
    </row>
    <row r="441" spans="1:17" hidden="1" x14ac:dyDescent="0.2">
      <c r="A441" s="30" t="s">
        <v>1997</v>
      </c>
      <c r="B441" s="30" t="s">
        <v>1998</v>
      </c>
      <c r="C441" s="30" t="s">
        <v>1999</v>
      </c>
      <c r="D441" s="30"/>
      <c r="E441" s="30" t="s">
        <v>1244</v>
      </c>
      <c r="F441" s="30"/>
      <c r="G441" s="38"/>
      <c r="H441" s="31">
        <v>0</v>
      </c>
      <c r="I441" s="30" t="s">
        <v>995</v>
      </c>
      <c r="J441" s="30" t="s">
        <v>996</v>
      </c>
      <c r="K441" s="30" t="s">
        <v>495</v>
      </c>
      <c r="L441" s="30" t="s">
        <v>612</v>
      </c>
      <c r="M441" s="30" t="s">
        <v>624</v>
      </c>
      <c r="N441" s="30" t="s">
        <v>2000</v>
      </c>
      <c r="O441" s="30" t="s">
        <v>1242</v>
      </c>
      <c r="P441" s="30" t="s">
        <v>43</v>
      </c>
      <c r="Q441" s="30" t="s">
        <v>499</v>
      </c>
    </row>
    <row r="442" spans="1:17" hidden="1" x14ac:dyDescent="0.2">
      <c r="A442" s="30" t="s">
        <v>2001</v>
      </c>
      <c r="B442" s="30" t="s">
        <v>2002</v>
      </c>
      <c r="C442" s="30" t="s">
        <v>2003</v>
      </c>
      <c r="D442" s="30"/>
      <c r="E442" s="30" t="s">
        <v>1244</v>
      </c>
      <c r="F442" s="30"/>
      <c r="G442" s="38"/>
      <c r="H442" s="31">
        <v>0</v>
      </c>
      <c r="I442" s="30" t="s">
        <v>755</v>
      </c>
      <c r="J442" s="30" t="s">
        <v>756</v>
      </c>
      <c r="K442" s="30" t="s">
        <v>495</v>
      </c>
      <c r="L442" s="30" t="s">
        <v>612</v>
      </c>
      <c r="M442" s="30" t="s">
        <v>1035</v>
      </c>
      <c r="N442" s="30" t="s">
        <v>2004</v>
      </c>
      <c r="O442" s="30" t="s">
        <v>1242</v>
      </c>
      <c r="P442" s="30" t="s">
        <v>43</v>
      </c>
      <c r="Q442" s="30" t="s">
        <v>499</v>
      </c>
    </row>
    <row r="443" spans="1:17" hidden="1" x14ac:dyDescent="0.2">
      <c r="A443" s="30" t="s">
        <v>2005</v>
      </c>
      <c r="B443" s="30" t="s">
        <v>2006</v>
      </c>
      <c r="C443" s="30" t="s">
        <v>2007</v>
      </c>
      <c r="D443" s="30"/>
      <c r="E443" s="30" t="s">
        <v>1244</v>
      </c>
      <c r="F443" s="30"/>
      <c r="G443" s="38"/>
      <c r="H443" s="31">
        <v>0</v>
      </c>
      <c r="I443" s="30" t="s">
        <v>755</v>
      </c>
      <c r="J443" s="30" t="s">
        <v>756</v>
      </c>
      <c r="K443" s="30" t="s">
        <v>495</v>
      </c>
      <c r="L443" s="30" t="s">
        <v>612</v>
      </c>
      <c r="M443" s="30" t="s">
        <v>1035</v>
      </c>
      <c r="N443" s="30"/>
      <c r="O443" s="30" t="s">
        <v>1242</v>
      </c>
      <c r="P443" s="30" t="s">
        <v>43</v>
      </c>
      <c r="Q443" s="30" t="s">
        <v>499</v>
      </c>
    </row>
    <row r="444" spans="1:17" hidden="1" x14ac:dyDescent="0.2">
      <c r="A444" s="30" t="s">
        <v>2008</v>
      </c>
      <c r="B444" s="30" t="s">
        <v>2009</v>
      </c>
      <c r="C444" s="30" t="s">
        <v>2010</v>
      </c>
      <c r="D444" s="30"/>
      <c r="E444" s="30" t="s">
        <v>1244</v>
      </c>
      <c r="F444" s="30"/>
      <c r="G444" s="38"/>
      <c r="H444" s="31">
        <v>0</v>
      </c>
      <c r="I444" s="30" t="s">
        <v>628</v>
      </c>
      <c r="J444" s="30" t="s">
        <v>629</v>
      </c>
      <c r="K444" s="30" t="s">
        <v>495</v>
      </c>
      <c r="L444" s="30" t="s">
        <v>1267</v>
      </c>
      <c r="M444" s="30" t="s">
        <v>631</v>
      </c>
      <c r="N444" s="30"/>
      <c r="O444" s="30" t="s">
        <v>1242</v>
      </c>
      <c r="P444" s="30" t="s">
        <v>43</v>
      </c>
      <c r="Q444" s="30" t="s">
        <v>499</v>
      </c>
    </row>
    <row r="445" spans="1:17" hidden="1" x14ac:dyDescent="0.2">
      <c r="A445" s="30" t="s">
        <v>2011</v>
      </c>
      <c r="B445" s="30" t="s">
        <v>2012</v>
      </c>
      <c r="C445" s="30" t="s">
        <v>2013</v>
      </c>
      <c r="D445" s="30"/>
      <c r="E445" s="30" t="s">
        <v>1244</v>
      </c>
      <c r="F445" s="30"/>
      <c r="G445" s="38"/>
      <c r="H445" s="31">
        <v>0</v>
      </c>
      <c r="I445" s="30" t="s">
        <v>995</v>
      </c>
      <c r="J445" s="30" t="s">
        <v>996</v>
      </c>
      <c r="K445" s="30" t="s">
        <v>495</v>
      </c>
      <c r="L445" s="30" t="s">
        <v>612</v>
      </c>
      <c r="M445" s="30" t="s">
        <v>997</v>
      </c>
      <c r="N445" s="30"/>
      <c r="O445" s="30" t="s">
        <v>1242</v>
      </c>
      <c r="P445" s="30" t="s">
        <v>43</v>
      </c>
      <c r="Q445" s="30" t="s">
        <v>499</v>
      </c>
    </row>
    <row r="446" spans="1:17" hidden="1" x14ac:dyDescent="0.2">
      <c r="A446" s="30" t="s">
        <v>2014</v>
      </c>
      <c r="B446" s="30" t="s">
        <v>2015</v>
      </c>
      <c r="C446" s="30" t="s">
        <v>2016</v>
      </c>
      <c r="D446" s="30"/>
      <c r="E446" s="30" t="s">
        <v>1244</v>
      </c>
      <c r="F446" s="30"/>
      <c r="G446" s="38"/>
      <c r="H446" s="31">
        <v>0</v>
      </c>
      <c r="I446" s="30" t="s">
        <v>755</v>
      </c>
      <c r="J446" s="30" t="s">
        <v>756</v>
      </c>
      <c r="K446" s="30" t="s">
        <v>495</v>
      </c>
      <c r="L446" s="30" t="s">
        <v>612</v>
      </c>
      <c r="M446" s="30" t="s">
        <v>950</v>
      </c>
      <c r="N446" s="30"/>
      <c r="O446" s="30" t="s">
        <v>1242</v>
      </c>
      <c r="P446" s="30" t="s">
        <v>43</v>
      </c>
      <c r="Q446" s="30" t="s">
        <v>499</v>
      </c>
    </row>
    <row r="447" spans="1:17" hidden="1" x14ac:dyDescent="0.2">
      <c r="A447" s="30" t="s">
        <v>2017</v>
      </c>
      <c r="B447" s="30" t="s">
        <v>2018</v>
      </c>
      <c r="C447" s="30" t="s">
        <v>2019</v>
      </c>
      <c r="D447" s="30"/>
      <c r="E447" s="30" t="s">
        <v>1244</v>
      </c>
      <c r="F447" s="30"/>
      <c r="G447" s="38"/>
      <c r="H447" s="31">
        <v>0</v>
      </c>
      <c r="I447" s="30" t="s">
        <v>755</v>
      </c>
      <c r="J447" s="30" t="s">
        <v>756</v>
      </c>
      <c r="K447" s="30" t="s">
        <v>495</v>
      </c>
      <c r="L447" s="30" t="s">
        <v>612</v>
      </c>
      <c r="M447" s="30" t="s">
        <v>943</v>
      </c>
      <c r="N447" s="30" t="s">
        <v>2020</v>
      </c>
      <c r="O447" s="30" t="s">
        <v>1242</v>
      </c>
      <c r="P447" s="30" t="s">
        <v>43</v>
      </c>
      <c r="Q447" s="30" t="s">
        <v>499</v>
      </c>
    </row>
    <row r="448" spans="1:17" hidden="1" x14ac:dyDescent="0.2">
      <c r="A448" s="30" t="s">
        <v>2021</v>
      </c>
      <c r="B448" s="30" t="s">
        <v>2022</v>
      </c>
      <c r="C448" s="30" t="s">
        <v>2023</v>
      </c>
      <c r="D448" s="30"/>
      <c r="E448" s="30" t="s">
        <v>1244</v>
      </c>
      <c r="F448" s="30"/>
      <c r="G448" s="38"/>
      <c r="H448" s="31">
        <v>0</v>
      </c>
      <c r="I448" s="30" t="s">
        <v>755</v>
      </c>
      <c r="J448" s="30" t="s">
        <v>756</v>
      </c>
      <c r="K448" s="30" t="s">
        <v>495</v>
      </c>
      <c r="L448" s="30" t="s">
        <v>612</v>
      </c>
      <c r="M448" s="30" t="s">
        <v>613</v>
      </c>
      <c r="N448" s="30"/>
      <c r="O448" s="30" t="s">
        <v>1242</v>
      </c>
      <c r="P448" s="30" t="s">
        <v>43</v>
      </c>
      <c r="Q448" s="30" t="s">
        <v>499</v>
      </c>
    </row>
    <row r="449" spans="1:17" hidden="1" x14ac:dyDescent="0.2">
      <c r="A449" s="30" t="s">
        <v>2024</v>
      </c>
      <c r="B449" s="30" t="s">
        <v>2025</v>
      </c>
      <c r="C449" s="30" t="s">
        <v>2026</v>
      </c>
      <c r="D449" s="30"/>
      <c r="E449" s="30" t="s">
        <v>1244</v>
      </c>
      <c r="F449" s="30"/>
      <c r="G449" s="38"/>
      <c r="H449" s="31">
        <v>0</v>
      </c>
      <c r="I449" s="30" t="s">
        <v>995</v>
      </c>
      <c r="J449" s="30" t="s">
        <v>996</v>
      </c>
      <c r="K449" s="30" t="s">
        <v>495</v>
      </c>
      <c r="L449" s="30" t="s">
        <v>612</v>
      </c>
      <c r="M449" s="30" t="s">
        <v>624</v>
      </c>
      <c r="N449" s="30"/>
      <c r="O449" s="30" t="s">
        <v>1242</v>
      </c>
      <c r="P449" s="30" t="s">
        <v>43</v>
      </c>
      <c r="Q449" s="30" t="s">
        <v>499</v>
      </c>
    </row>
    <row r="450" spans="1:17" hidden="1" x14ac:dyDescent="0.2">
      <c r="A450" s="30" t="s">
        <v>2027</v>
      </c>
      <c r="B450" s="30" t="s">
        <v>2028</v>
      </c>
      <c r="C450" s="30" t="s">
        <v>2029</v>
      </c>
      <c r="D450" s="30"/>
      <c r="E450" s="30" t="s">
        <v>1244</v>
      </c>
      <c r="F450" s="30"/>
      <c r="G450" s="38"/>
      <c r="H450" s="31">
        <v>0</v>
      </c>
      <c r="I450" s="30" t="s">
        <v>755</v>
      </c>
      <c r="J450" s="30" t="s">
        <v>756</v>
      </c>
      <c r="K450" s="30" t="s">
        <v>495</v>
      </c>
      <c r="L450" s="30" t="s">
        <v>612</v>
      </c>
      <c r="M450" s="30" t="s">
        <v>1035</v>
      </c>
      <c r="N450" s="30"/>
      <c r="O450" s="30" t="s">
        <v>1242</v>
      </c>
      <c r="P450" s="30" t="s">
        <v>43</v>
      </c>
      <c r="Q450" s="30" t="s">
        <v>499</v>
      </c>
    </row>
    <row r="451" spans="1:17" hidden="1" x14ac:dyDescent="0.2">
      <c r="A451" s="30" t="s">
        <v>2030</v>
      </c>
      <c r="B451" s="30" t="s">
        <v>2031</v>
      </c>
      <c r="C451" s="30" t="s">
        <v>2032</v>
      </c>
      <c r="D451" s="30"/>
      <c r="E451" s="30" t="s">
        <v>1244</v>
      </c>
      <c r="F451" s="30"/>
      <c r="G451" s="38"/>
      <c r="H451" s="31">
        <v>0</v>
      </c>
      <c r="I451" s="30" t="s">
        <v>755</v>
      </c>
      <c r="J451" s="30" t="s">
        <v>756</v>
      </c>
      <c r="K451" s="30" t="s">
        <v>495</v>
      </c>
      <c r="L451" s="30" t="s">
        <v>612</v>
      </c>
      <c r="M451" s="30" t="s">
        <v>1828</v>
      </c>
      <c r="N451" s="30" t="s">
        <v>2033</v>
      </c>
      <c r="O451" s="30" t="s">
        <v>1242</v>
      </c>
      <c r="P451" s="30" t="s">
        <v>43</v>
      </c>
      <c r="Q451" s="30" t="s">
        <v>499</v>
      </c>
    </row>
    <row r="452" spans="1:17" hidden="1" x14ac:dyDescent="0.2">
      <c r="A452" s="30" t="s">
        <v>2034</v>
      </c>
      <c r="B452" s="30" t="s">
        <v>2035</v>
      </c>
      <c r="C452" s="30" t="s">
        <v>2036</v>
      </c>
      <c r="D452" s="30"/>
      <c r="E452" s="30" t="s">
        <v>1244</v>
      </c>
      <c r="F452" s="30"/>
      <c r="G452" s="38"/>
      <c r="H452" s="31">
        <v>0</v>
      </c>
      <c r="I452" s="30" t="s">
        <v>755</v>
      </c>
      <c r="J452" s="30" t="s">
        <v>756</v>
      </c>
      <c r="K452" s="30" t="s">
        <v>495</v>
      </c>
      <c r="L452" s="30" t="s">
        <v>612</v>
      </c>
      <c r="M452" s="30" t="s">
        <v>1828</v>
      </c>
      <c r="N452" s="30"/>
      <c r="O452" s="30" t="s">
        <v>1242</v>
      </c>
      <c r="P452" s="30" t="s">
        <v>43</v>
      </c>
      <c r="Q452" s="30" t="s">
        <v>499</v>
      </c>
    </row>
    <row r="453" spans="1:17" hidden="1" x14ac:dyDescent="0.2">
      <c r="A453" s="30" t="s">
        <v>2037</v>
      </c>
      <c r="B453" s="30" t="s">
        <v>2038</v>
      </c>
      <c r="C453" s="30" t="s">
        <v>2039</v>
      </c>
      <c r="D453" s="30"/>
      <c r="E453" s="30" t="s">
        <v>1244</v>
      </c>
      <c r="F453" s="30"/>
      <c r="G453" s="38"/>
      <c r="H453" s="31">
        <v>0</v>
      </c>
      <c r="I453" s="30" t="s">
        <v>995</v>
      </c>
      <c r="J453" s="30" t="s">
        <v>996</v>
      </c>
      <c r="K453" s="30" t="s">
        <v>495</v>
      </c>
      <c r="L453" s="30" t="s">
        <v>612</v>
      </c>
      <c r="M453" s="30" t="s">
        <v>624</v>
      </c>
      <c r="N453" s="30" t="s">
        <v>1017</v>
      </c>
      <c r="O453" s="30" t="s">
        <v>1242</v>
      </c>
      <c r="P453" s="30" t="s">
        <v>43</v>
      </c>
      <c r="Q453" s="30" t="s">
        <v>499</v>
      </c>
    </row>
    <row r="454" spans="1:17" hidden="1" x14ac:dyDescent="0.2">
      <c r="A454" s="30" t="s">
        <v>2040</v>
      </c>
      <c r="B454" s="30" t="s">
        <v>2041</v>
      </c>
      <c r="C454" s="30" t="s">
        <v>2042</v>
      </c>
      <c r="D454" s="30"/>
      <c r="E454" s="30" t="s">
        <v>1244</v>
      </c>
      <c r="F454" s="30"/>
      <c r="G454" s="38"/>
      <c r="H454" s="31">
        <v>0</v>
      </c>
      <c r="I454" s="30" t="s">
        <v>755</v>
      </c>
      <c r="J454" s="30" t="s">
        <v>756</v>
      </c>
      <c r="K454" s="30" t="s">
        <v>495</v>
      </c>
      <c r="L454" s="30" t="s">
        <v>612</v>
      </c>
      <c r="M454" s="30" t="s">
        <v>1035</v>
      </c>
      <c r="N454" s="30"/>
      <c r="O454" s="30" t="s">
        <v>1242</v>
      </c>
      <c r="P454" s="30" t="s">
        <v>43</v>
      </c>
      <c r="Q454" s="30" t="s">
        <v>499</v>
      </c>
    </row>
    <row r="455" spans="1:17" hidden="1" x14ac:dyDescent="0.2">
      <c r="A455" s="30" t="s">
        <v>2043</v>
      </c>
      <c r="B455" s="30" t="s">
        <v>2044</v>
      </c>
      <c r="C455" s="30" t="s">
        <v>2045</v>
      </c>
      <c r="D455" s="30"/>
      <c r="E455" s="30" t="s">
        <v>1244</v>
      </c>
      <c r="F455" s="30"/>
      <c r="G455" s="38"/>
      <c r="H455" s="31">
        <v>0</v>
      </c>
      <c r="I455" s="30" t="s">
        <v>755</v>
      </c>
      <c r="J455" s="30" t="s">
        <v>756</v>
      </c>
      <c r="K455" s="30" t="s">
        <v>495</v>
      </c>
      <c r="L455" s="30" t="s">
        <v>612</v>
      </c>
      <c r="M455" s="30" t="s">
        <v>1035</v>
      </c>
      <c r="N455" s="30"/>
      <c r="O455" s="30" t="s">
        <v>1242</v>
      </c>
      <c r="P455" s="30" t="s">
        <v>43</v>
      </c>
      <c r="Q455" s="30" t="s">
        <v>499</v>
      </c>
    </row>
    <row r="456" spans="1:17" hidden="1" x14ac:dyDescent="0.2">
      <c r="A456" s="30" t="s">
        <v>2046</v>
      </c>
      <c r="B456" s="30" t="s">
        <v>2047</v>
      </c>
      <c r="C456" s="30" t="s">
        <v>2048</v>
      </c>
      <c r="D456" s="30"/>
      <c r="E456" s="30" t="s">
        <v>1244</v>
      </c>
      <c r="F456" s="30"/>
      <c r="G456" s="38"/>
      <c r="H456" s="31">
        <v>0</v>
      </c>
      <c r="I456" s="30" t="s">
        <v>755</v>
      </c>
      <c r="J456" s="30" t="s">
        <v>756</v>
      </c>
      <c r="K456" s="30" t="s">
        <v>495</v>
      </c>
      <c r="L456" s="30" t="s">
        <v>612</v>
      </c>
      <c r="M456" s="30" t="s">
        <v>1828</v>
      </c>
      <c r="N456" s="30"/>
      <c r="O456" s="30" t="s">
        <v>1242</v>
      </c>
      <c r="P456" s="30" t="s">
        <v>43</v>
      </c>
      <c r="Q456" s="30" t="s">
        <v>499</v>
      </c>
    </row>
    <row r="457" spans="1:17" hidden="1" x14ac:dyDescent="0.2">
      <c r="A457" s="30" t="s">
        <v>2049</v>
      </c>
      <c r="B457" s="30" t="s">
        <v>2050</v>
      </c>
      <c r="C457" s="30" t="s">
        <v>2051</v>
      </c>
      <c r="D457" s="30"/>
      <c r="E457" s="30" t="s">
        <v>1244</v>
      </c>
      <c r="F457" s="30"/>
      <c r="G457" s="38"/>
      <c r="H457" s="31">
        <v>0</v>
      </c>
      <c r="I457" s="30" t="s">
        <v>755</v>
      </c>
      <c r="J457" s="30" t="s">
        <v>756</v>
      </c>
      <c r="K457" s="30" t="s">
        <v>495</v>
      </c>
      <c r="L457" s="30" t="s">
        <v>612</v>
      </c>
      <c r="M457" s="30" t="s">
        <v>780</v>
      </c>
      <c r="N457" s="30"/>
      <c r="O457" s="30" t="s">
        <v>1242</v>
      </c>
      <c r="P457" s="30" t="s">
        <v>43</v>
      </c>
      <c r="Q457" s="30" t="s">
        <v>499</v>
      </c>
    </row>
    <row r="458" spans="1:17" hidden="1" x14ac:dyDescent="0.2">
      <c r="A458" s="30" t="s">
        <v>2052</v>
      </c>
      <c r="B458" s="30" t="s">
        <v>2053</v>
      </c>
      <c r="C458" s="30" t="s">
        <v>2054</v>
      </c>
      <c r="D458" s="30"/>
      <c r="E458" s="30" t="s">
        <v>1244</v>
      </c>
      <c r="F458" s="30"/>
      <c r="G458" s="38"/>
      <c r="H458" s="31">
        <v>0</v>
      </c>
      <c r="I458" s="30" t="s">
        <v>755</v>
      </c>
      <c r="J458" s="30" t="s">
        <v>756</v>
      </c>
      <c r="K458" s="30" t="s">
        <v>495</v>
      </c>
      <c r="L458" s="30" t="s">
        <v>612</v>
      </c>
      <c r="M458" s="30" t="s">
        <v>613</v>
      </c>
      <c r="N458" s="30"/>
      <c r="O458" s="30" t="s">
        <v>1242</v>
      </c>
      <c r="P458" s="30" t="s">
        <v>43</v>
      </c>
      <c r="Q458" s="30" t="s">
        <v>499</v>
      </c>
    </row>
    <row r="459" spans="1:17" hidden="1" x14ac:dyDescent="0.2">
      <c r="A459" s="30" t="s">
        <v>2055</v>
      </c>
      <c r="B459" s="30" t="s">
        <v>2056</v>
      </c>
      <c r="C459" s="30" t="s">
        <v>2057</v>
      </c>
      <c r="D459" s="30"/>
      <c r="E459" s="30" t="s">
        <v>1244</v>
      </c>
      <c r="F459" s="30"/>
      <c r="G459" s="38"/>
      <c r="H459" s="31">
        <v>0</v>
      </c>
      <c r="I459" s="30" t="s">
        <v>995</v>
      </c>
      <c r="J459" s="30" t="s">
        <v>996</v>
      </c>
      <c r="K459" s="30" t="s">
        <v>495</v>
      </c>
      <c r="L459" s="30" t="s">
        <v>612</v>
      </c>
      <c r="M459" s="30" t="s">
        <v>1153</v>
      </c>
      <c r="N459" s="30"/>
      <c r="O459" s="30" t="s">
        <v>1242</v>
      </c>
      <c r="P459" s="30" t="s">
        <v>43</v>
      </c>
      <c r="Q459" s="30" t="s">
        <v>499</v>
      </c>
    </row>
    <row r="460" spans="1:17" hidden="1" x14ac:dyDescent="0.2">
      <c r="A460" s="30" t="s">
        <v>2058</v>
      </c>
      <c r="B460" s="30" t="s">
        <v>2059</v>
      </c>
      <c r="C460" s="30" t="s">
        <v>2060</v>
      </c>
      <c r="D460" s="30"/>
      <c r="E460" s="30" t="s">
        <v>1244</v>
      </c>
      <c r="F460" s="30"/>
      <c r="G460" s="38"/>
      <c r="H460" s="31">
        <v>0</v>
      </c>
      <c r="I460" s="30" t="s">
        <v>755</v>
      </c>
      <c r="J460" s="30" t="s">
        <v>756</v>
      </c>
      <c r="K460" s="30" t="s">
        <v>495</v>
      </c>
      <c r="L460" s="30" t="s">
        <v>612</v>
      </c>
      <c r="M460" s="30" t="s">
        <v>613</v>
      </c>
      <c r="N460" s="30"/>
      <c r="O460" s="30" t="s">
        <v>1242</v>
      </c>
      <c r="P460" s="30" t="s">
        <v>43</v>
      </c>
      <c r="Q460" s="30" t="s">
        <v>499</v>
      </c>
    </row>
    <row r="461" spans="1:17" hidden="1" x14ac:dyDescent="0.2">
      <c r="A461" s="30" t="s">
        <v>2061</v>
      </c>
      <c r="B461" s="30" t="s">
        <v>2062</v>
      </c>
      <c r="C461" s="30" t="s">
        <v>2063</v>
      </c>
      <c r="D461" s="30"/>
      <c r="E461" s="30" t="s">
        <v>1244</v>
      </c>
      <c r="F461" s="30"/>
      <c r="G461" s="38"/>
      <c r="H461" s="31">
        <v>0</v>
      </c>
      <c r="I461" s="30" t="s">
        <v>995</v>
      </c>
      <c r="J461" s="30" t="s">
        <v>996</v>
      </c>
      <c r="K461" s="30" t="s">
        <v>495</v>
      </c>
      <c r="L461" s="30" t="s">
        <v>612</v>
      </c>
      <c r="M461" s="30" t="s">
        <v>624</v>
      </c>
      <c r="N461" s="30"/>
      <c r="O461" s="30" t="s">
        <v>1242</v>
      </c>
      <c r="P461" s="30" t="s">
        <v>43</v>
      </c>
      <c r="Q461" s="30" t="s">
        <v>499</v>
      </c>
    </row>
    <row r="462" spans="1:17" hidden="1" x14ac:dyDescent="0.2">
      <c r="A462" s="30" t="s">
        <v>2064</v>
      </c>
      <c r="B462" s="30" t="s">
        <v>2065</v>
      </c>
      <c r="C462" s="30" t="s">
        <v>2066</v>
      </c>
      <c r="D462" s="30"/>
      <c r="E462" s="30" t="s">
        <v>1244</v>
      </c>
      <c r="F462" s="30"/>
      <c r="G462" s="38"/>
      <c r="H462" s="31">
        <v>0</v>
      </c>
      <c r="I462" s="30" t="s">
        <v>995</v>
      </c>
      <c r="J462" s="30" t="s">
        <v>996</v>
      </c>
      <c r="K462" s="30" t="s">
        <v>495</v>
      </c>
      <c r="L462" s="30" t="s">
        <v>612</v>
      </c>
      <c r="M462" s="30" t="s">
        <v>997</v>
      </c>
      <c r="N462" s="30"/>
      <c r="O462" s="30" t="s">
        <v>1242</v>
      </c>
      <c r="P462" s="30" t="s">
        <v>43</v>
      </c>
      <c r="Q462" s="30" t="s">
        <v>499</v>
      </c>
    </row>
    <row r="463" spans="1:17" hidden="1" x14ac:dyDescent="0.2">
      <c r="A463" s="30" t="s">
        <v>2067</v>
      </c>
      <c r="B463" s="30" t="s">
        <v>2068</v>
      </c>
      <c r="C463" s="30" t="s">
        <v>2069</v>
      </c>
      <c r="D463" s="30"/>
      <c r="E463" s="30" t="s">
        <v>1244</v>
      </c>
      <c r="F463" s="30"/>
      <c r="G463" s="38"/>
      <c r="H463" s="31">
        <v>0</v>
      </c>
      <c r="I463" s="30" t="s">
        <v>628</v>
      </c>
      <c r="J463" s="30" t="s">
        <v>629</v>
      </c>
      <c r="K463" s="30" t="s">
        <v>495</v>
      </c>
      <c r="L463" s="30" t="s">
        <v>1267</v>
      </c>
      <c r="M463" s="30" t="s">
        <v>631</v>
      </c>
      <c r="N463" s="30"/>
      <c r="O463" s="30" t="s">
        <v>1242</v>
      </c>
      <c r="P463" s="30" t="s">
        <v>43</v>
      </c>
      <c r="Q463" s="30" t="s">
        <v>499</v>
      </c>
    </row>
    <row r="464" spans="1:17" hidden="1" x14ac:dyDescent="0.2">
      <c r="A464" s="30" t="s">
        <v>2070</v>
      </c>
      <c r="B464" s="30" t="s">
        <v>2071</v>
      </c>
      <c r="C464" s="30" t="s">
        <v>2072</v>
      </c>
      <c r="D464" s="30"/>
      <c r="E464" s="30" t="s">
        <v>1244</v>
      </c>
      <c r="F464" s="30"/>
      <c r="G464" s="38"/>
      <c r="H464" s="31">
        <v>0</v>
      </c>
      <c r="I464" s="30" t="s">
        <v>755</v>
      </c>
      <c r="J464" s="30" t="s">
        <v>756</v>
      </c>
      <c r="K464" s="30" t="s">
        <v>495</v>
      </c>
      <c r="L464" s="30" t="s">
        <v>612</v>
      </c>
      <c r="M464" s="30" t="s">
        <v>1128</v>
      </c>
      <c r="N464" s="30" t="s">
        <v>2073</v>
      </c>
      <c r="O464" s="30" t="s">
        <v>1242</v>
      </c>
      <c r="P464" s="30" t="s">
        <v>43</v>
      </c>
      <c r="Q464" s="30" t="s">
        <v>499</v>
      </c>
    </row>
    <row r="465" spans="1:17" hidden="1" x14ac:dyDescent="0.2">
      <c r="A465" s="30" t="s">
        <v>2074</v>
      </c>
      <c r="B465" s="30" t="s">
        <v>2075</v>
      </c>
      <c r="C465" s="30" t="s">
        <v>2076</v>
      </c>
      <c r="D465" s="30"/>
      <c r="E465" s="30" t="s">
        <v>1244</v>
      </c>
      <c r="F465" s="30"/>
      <c r="G465" s="38"/>
      <c r="H465" s="31">
        <v>0</v>
      </c>
      <c r="I465" s="30" t="s">
        <v>995</v>
      </c>
      <c r="J465" s="30" t="s">
        <v>996</v>
      </c>
      <c r="K465" s="30" t="s">
        <v>495</v>
      </c>
      <c r="L465" s="30" t="s">
        <v>612</v>
      </c>
      <c r="M465" s="30" t="s">
        <v>624</v>
      </c>
      <c r="N465" s="30"/>
      <c r="O465" s="30" t="s">
        <v>1242</v>
      </c>
      <c r="P465" s="30" t="s">
        <v>43</v>
      </c>
      <c r="Q465" s="30" t="s">
        <v>499</v>
      </c>
    </row>
    <row r="466" spans="1:17" hidden="1" x14ac:dyDescent="0.2">
      <c r="A466" s="30" t="s">
        <v>2077</v>
      </c>
      <c r="B466" s="30" t="s">
        <v>2078</v>
      </c>
      <c r="C466" s="30" t="s">
        <v>2079</v>
      </c>
      <c r="D466" s="30"/>
      <c r="E466" s="30" t="s">
        <v>1244</v>
      </c>
      <c r="F466" s="30"/>
      <c r="G466" s="38"/>
      <c r="H466" s="31">
        <v>0</v>
      </c>
      <c r="I466" s="30" t="s">
        <v>995</v>
      </c>
      <c r="J466" s="30" t="s">
        <v>996</v>
      </c>
      <c r="K466" s="30" t="s">
        <v>495</v>
      </c>
      <c r="L466" s="30" t="s">
        <v>612</v>
      </c>
      <c r="M466" s="30" t="s">
        <v>1007</v>
      </c>
      <c r="N466" s="30"/>
      <c r="O466" s="30" t="s">
        <v>1242</v>
      </c>
      <c r="P466" s="30" t="s">
        <v>43</v>
      </c>
      <c r="Q466" s="30" t="s">
        <v>499</v>
      </c>
    </row>
    <row r="467" spans="1:17" hidden="1" x14ac:dyDescent="0.2">
      <c r="A467" s="30" t="s">
        <v>2080</v>
      </c>
      <c r="B467" s="30" t="s">
        <v>2081</v>
      </c>
      <c r="C467" s="30" t="s">
        <v>2082</v>
      </c>
      <c r="D467" s="30"/>
      <c r="E467" s="30" t="s">
        <v>1244</v>
      </c>
      <c r="F467" s="30"/>
      <c r="G467" s="38"/>
      <c r="H467" s="31">
        <v>0</v>
      </c>
      <c r="I467" s="30" t="s">
        <v>755</v>
      </c>
      <c r="J467" s="30" t="s">
        <v>756</v>
      </c>
      <c r="K467" s="30" t="s">
        <v>495</v>
      </c>
      <c r="L467" s="30" t="s">
        <v>612</v>
      </c>
      <c r="M467" s="30" t="s">
        <v>950</v>
      </c>
      <c r="N467" s="30"/>
      <c r="O467" s="30" t="s">
        <v>1242</v>
      </c>
      <c r="P467" s="30" t="s">
        <v>43</v>
      </c>
      <c r="Q467" s="30" t="s">
        <v>499</v>
      </c>
    </row>
    <row r="468" spans="1:17" hidden="1" x14ac:dyDescent="0.2">
      <c r="A468" s="30" t="s">
        <v>2083</v>
      </c>
      <c r="B468" s="30" t="s">
        <v>2084</v>
      </c>
      <c r="C468" s="30" t="s">
        <v>2085</v>
      </c>
      <c r="D468" s="30"/>
      <c r="E468" s="30" t="s">
        <v>1244</v>
      </c>
      <c r="F468" s="30"/>
      <c r="G468" s="38"/>
      <c r="H468" s="31">
        <v>0</v>
      </c>
      <c r="I468" s="30" t="s">
        <v>755</v>
      </c>
      <c r="J468" s="30" t="s">
        <v>756</v>
      </c>
      <c r="K468" s="30" t="s">
        <v>495</v>
      </c>
      <c r="L468" s="30" t="s">
        <v>612</v>
      </c>
      <c r="M468" s="30" t="s">
        <v>961</v>
      </c>
      <c r="N468" s="30"/>
      <c r="O468" s="30" t="s">
        <v>1242</v>
      </c>
      <c r="P468" s="30" t="s">
        <v>43</v>
      </c>
      <c r="Q468" s="30" t="s">
        <v>499</v>
      </c>
    </row>
    <row r="469" spans="1:17" hidden="1" x14ac:dyDescent="0.2">
      <c r="A469" s="30" t="s">
        <v>2086</v>
      </c>
      <c r="B469" s="30" t="s">
        <v>2087</v>
      </c>
      <c r="C469" s="30" t="s">
        <v>2088</v>
      </c>
      <c r="D469" s="30"/>
      <c r="E469" s="30" t="s">
        <v>1244</v>
      </c>
      <c r="F469" s="30"/>
      <c r="G469" s="38"/>
      <c r="H469" s="31">
        <v>0</v>
      </c>
      <c r="I469" s="30" t="s">
        <v>755</v>
      </c>
      <c r="J469" s="30" t="s">
        <v>756</v>
      </c>
      <c r="K469" s="30" t="s">
        <v>495</v>
      </c>
      <c r="L469" s="30" t="s">
        <v>612</v>
      </c>
      <c r="M469" s="30" t="s">
        <v>943</v>
      </c>
      <c r="N469" s="30"/>
      <c r="O469" s="30" t="s">
        <v>1242</v>
      </c>
      <c r="P469" s="30" t="s">
        <v>43</v>
      </c>
      <c r="Q469" s="30" t="s">
        <v>499</v>
      </c>
    </row>
    <row r="470" spans="1:17" hidden="1" x14ac:dyDescent="0.2">
      <c r="A470" s="30" t="s">
        <v>2089</v>
      </c>
      <c r="B470" s="30" t="s">
        <v>2090</v>
      </c>
      <c r="C470" s="30" t="s">
        <v>2091</v>
      </c>
      <c r="D470" s="30"/>
      <c r="E470" s="30" t="s">
        <v>1244</v>
      </c>
      <c r="F470" s="30"/>
      <c r="G470" s="38"/>
      <c r="H470" s="31">
        <v>0</v>
      </c>
      <c r="I470" s="30" t="s">
        <v>755</v>
      </c>
      <c r="J470" s="30" t="s">
        <v>756</v>
      </c>
      <c r="K470" s="30" t="s">
        <v>495</v>
      </c>
      <c r="L470" s="30" t="s">
        <v>612</v>
      </c>
      <c r="M470" s="30" t="s">
        <v>613</v>
      </c>
      <c r="N470" s="30"/>
      <c r="O470" s="30" t="s">
        <v>1242</v>
      </c>
      <c r="P470" s="30" t="s">
        <v>43</v>
      </c>
      <c r="Q470" s="30" t="s">
        <v>499</v>
      </c>
    </row>
    <row r="471" spans="1:17" hidden="1" x14ac:dyDescent="0.2">
      <c r="A471" s="30" t="s">
        <v>2092</v>
      </c>
      <c r="B471" s="30" t="s">
        <v>2093</v>
      </c>
      <c r="C471" s="30" t="s">
        <v>2094</v>
      </c>
      <c r="D471" s="30"/>
      <c r="E471" s="30" t="s">
        <v>1244</v>
      </c>
      <c r="F471" s="30"/>
      <c r="G471" s="38"/>
      <c r="H471" s="31">
        <v>0</v>
      </c>
      <c r="I471" s="30" t="s">
        <v>755</v>
      </c>
      <c r="J471" s="30" t="s">
        <v>756</v>
      </c>
      <c r="K471" s="30" t="s">
        <v>495</v>
      </c>
      <c r="L471" s="30" t="s">
        <v>612</v>
      </c>
      <c r="M471" s="30" t="s">
        <v>613</v>
      </c>
      <c r="N471" s="30"/>
      <c r="O471" s="30" t="s">
        <v>1242</v>
      </c>
      <c r="P471" s="30" t="s">
        <v>43</v>
      </c>
      <c r="Q471" s="30" t="s">
        <v>499</v>
      </c>
    </row>
    <row r="472" spans="1:17" hidden="1" x14ac:dyDescent="0.2">
      <c r="A472" s="30" t="s">
        <v>2095</v>
      </c>
      <c r="B472" s="30" t="s">
        <v>2096</v>
      </c>
      <c r="C472" s="30" t="s">
        <v>2097</v>
      </c>
      <c r="D472" s="30"/>
      <c r="E472" s="30" t="s">
        <v>1244</v>
      </c>
      <c r="F472" s="30"/>
      <c r="G472" s="38"/>
      <c r="H472" s="31">
        <v>0</v>
      </c>
      <c r="I472" s="30" t="s">
        <v>995</v>
      </c>
      <c r="J472" s="30" t="s">
        <v>996</v>
      </c>
      <c r="K472" s="30" t="s">
        <v>495</v>
      </c>
      <c r="L472" s="30" t="s">
        <v>612</v>
      </c>
      <c r="M472" s="30" t="s">
        <v>624</v>
      </c>
      <c r="N472" s="30"/>
      <c r="O472" s="30" t="s">
        <v>1242</v>
      </c>
      <c r="P472" s="30" t="s">
        <v>43</v>
      </c>
      <c r="Q472" s="30" t="s">
        <v>499</v>
      </c>
    </row>
    <row r="473" spans="1:17" hidden="1" x14ac:dyDescent="0.2">
      <c r="A473" s="30" t="s">
        <v>2098</v>
      </c>
      <c r="B473" s="30" t="s">
        <v>2099</v>
      </c>
      <c r="C473" s="30" t="s">
        <v>2100</v>
      </c>
      <c r="D473" s="30"/>
      <c r="E473" s="30" t="s">
        <v>1244</v>
      </c>
      <c r="F473" s="30"/>
      <c r="G473" s="38"/>
      <c r="H473" s="31">
        <v>0</v>
      </c>
      <c r="I473" s="30" t="s">
        <v>755</v>
      </c>
      <c r="J473" s="30" t="s">
        <v>756</v>
      </c>
      <c r="K473" s="30" t="s">
        <v>495</v>
      </c>
      <c r="L473" s="30" t="s">
        <v>612</v>
      </c>
      <c r="M473" s="30" t="s">
        <v>613</v>
      </c>
      <c r="N473" s="30"/>
      <c r="O473" s="30" t="s">
        <v>1242</v>
      </c>
      <c r="P473" s="30" t="s">
        <v>43</v>
      </c>
      <c r="Q473" s="30" t="s">
        <v>499</v>
      </c>
    </row>
    <row r="474" spans="1:17" hidden="1" x14ac:dyDescent="0.2">
      <c r="A474" s="30" t="s">
        <v>2101</v>
      </c>
      <c r="B474" s="30" t="s">
        <v>2102</v>
      </c>
      <c r="C474" s="30" t="s">
        <v>2103</v>
      </c>
      <c r="D474" s="30"/>
      <c r="E474" s="30" t="s">
        <v>1244</v>
      </c>
      <c r="F474" s="30"/>
      <c r="G474" s="38"/>
      <c r="H474" s="31">
        <v>0</v>
      </c>
      <c r="I474" s="30" t="s">
        <v>995</v>
      </c>
      <c r="J474" s="30" t="s">
        <v>996</v>
      </c>
      <c r="K474" s="30" t="s">
        <v>495</v>
      </c>
      <c r="L474" s="30" t="s">
        <v>612</v>
      </c>
      <c r="M474" s="30" t="s">
        <v>624</v>
      </c>
      <c r="N474" s="30"/>
      <c r="O474" s="30" t="s">
        <v>1242</v>
      </c>
      <c r="P474" s="30" t="s">
        <v>43</v>
      </c>
      <c r="Q474" s="30" t="s">
        <v>499</v>
      </c>
    </row>
    <row r="475" spans="1:17" hidden="1" x14ac:dyDescent="0.2">
      <c r="A475" s="30" t="s">
        <v>2104</v>
      </c>
      <c r="B475" s="30" t="s">
        <v>2105</v>
      </c>
      <c r="C475" s="30" t="s">
        <v>2106</v>
      </c>
      <c r="D475" s="30"/>
      <c r="E475" s="30" t="s">
        <v>1244</v>
      </c>
      <c r="F475" s="30"/>
      <c r="G475" s="38"/>
      <c r="H475" s="31">
        <v>0</v>
      </c>
      <c r="I475" s="30" t="s">
        <v>755</v>
      </c>
      <c r="J475" s="30" t="s">
        <v>756</v>
      </c>
      <c r="K475" s="30" t="s">
        <v>495</v>
      </c>
      <c r="L475" s="30" t="s">
        <v>612</v>
      </c>
      <c r="M475" s="30" t="s">
        <v>613</v>
      </c>
      <c r="N475" s="30"/>
      <c r="O475" s="30" t="s">
        <v>1242</v>
      </c>
      <c r="P475" s="30" t="s">
        <v>43</v>
      </c>
      <c r="Q475" s="30" t="s">
        <v>499</v>
      </c>
    </row>
    <row r="476" spans="1:17" hidden="1" x14ac:dyDescent="0.2">
      <c r="A476" s="30" t="s">
        <v>2107</v>
      </c>
      <c r="B476" s="30" t="s">
        <v>2108</v>
      </c>
      <c r="C476" s="30" t="s">
        <v>2109</v>
      </c>
      <c r="D476" s="30"/>
      <c r="E476" s="30" t="s">
        <v>1244</v>
      </c>
      <c r="F476" s="30"/>
      <c r="G476" s="38"/>
      <c r="H476" s="31">
        <v>0</v>
      </c>
      <c r="I476" s="30" t="s">
        <v>628</v>
      </c>
      <c r="J476" s="30" t="s">
        <v>629</v>
      </c>
      <c r="K476" s="30" t="s">
        <v>495</v>
      </c>
      <c r="L476" s="30" t="s">
        <v>975</v>
      </c>
      <c r="M476" s="30" t="s">
        <v>631</v>
      </c>
      <c r="N476" s="30"/>
      <c r="O476" s="30" t="s">
        <v>1242</v>
      </c>
      <c r="P476" s="30" t="s">
        <v>43</v>
      </c>
      <c r="Q476" s="30" t="s">
        <v>499</v>
      </c>
    </row>
    <row r="477" spans="1:17" hidden="1" x14ac:dyDescent="0.2">
      <c r="A477" s="30" t="s">
        <v>2110</v>
      </c>
      <c r="B477" s="30" t="s">
        <v>2111</v>
      </c>
      <c r="C477" s="30" t="s">
        <v>2112</v>
      </c>
      <c r="D477" s="30"/>
      <c r="E477" s="30" t="s">
        <v>1244</v>
      </c>
      <c r="F477" s="30"/>
      <c r="G477" s="38"/>
      <c r="H477" s="31">
        <v>0</v>
      </c>
      <c r="I477" s="30" t="s">
        <v>628</v>
      </c>
      <c r="J477" s="30" t="s">
        <v>629</v>
      </c>
      <c r="K477" s="30" t="s">
        <v>495</v>
      </c>
      <c r="L477" s="30" t="s">
        <v>975</v>
      </c>
      <c r="M477" s="30" t="s">
        <v>631</v>
      </c>
      <c r="N477" s="30"/>
      <c r="O477" s="30" t="s">
        <v>1242</v>
      </c>
      <c r="P477" s="30" t="s">
        <v>43</v>
      </c>
      <c r="Q477" s="30" t="s">
        <v>499</v>
      </c>
    </row>
    <row r="478" spans="1:17" hidden="1" x14ac:dyDescent="0.2">
      <c r="A478" s="30" t="s">
        <v>2113</v>
      </c>
      <c r="B478" s="30" t="s">
        <v>2114</v>
      </c>
      <c r="C478" s="30" t="s">
        <v>2115</v>
      </c>
      <c r="D478" s="30"/>
      <c r="E478" s="30" t="s">
        <v>1244</v>
      </c>
      <c r="F478" s="30"/>
      <c r="G478" s="38"/>
      <c r="H478" s="31">
        <v>0</v>
      </c>
      <c r="I478" s="30" t="s">
        <v>628</v>
      </c>
      <c r="J478" s="30" t="s">
        <v>629</v>
      </c>
      <c r="K478" s="30" t="s">
        <v>495</v>
      </c>
      <c r="L478" s="30" t="s">
        <v>975</v>
      </c>
      <c r="M478" s="30" t="s">
        <v>631</v>
      </c>
      <c r="N478" s="30"/>
      <c r="O478" s="30" t="s">
        <v>1242</v>
      </c>
      <c r="P478" s="30" t="s">
        <v>43</v>
      </c>
      <c r="Q478" s="30" t="s">
        <v>499</v>
      </c>
    </row>
    <row r="479" spans="1:17" hidden="1" x14ac:dyDescent="0.2">
      <c r="A479" s="30" t="s">
        <v>2116</v>
      </c>
      <c r="B479" s="30" t="s">
        <v>2117</v>
      </c>
      <c r="C479" s="30" t="s">
        <v>2118</v>
      </c>
      <c r="D479" s="30"/>
      <c r="E479" s="30" t="s">
        <v>1244</v>
      </c>
      <c r="F479" s="30"/>
      <c r="G479" s="38"/>
      <c r="H479" s="31">
        <v>0</v>
      </c>
      <c r="I479" s="30" t="s">
        <v>628</v>
      </c>
      <c r="J479" s="30" t="s">
        <v>629</v>
      </c>
      <c r="K479" s="30" t="s">
        <v>495</v>
      </c>
      <c r="L479" s="30" t="s">
        <v>975</v>
      </c>
      <c r="M479" s="30" t="s">
        <v>631</v>
      </c>
      <c r="N479" s="30"/>
      <c r="O479" s="30" t="s">
        <v>1242</v>
      </c>
      <c r="P479" s="30" t="s">
        <v>43</v>
      </c>
      <c r="Q479" s="30" t="s">
        <v>499</v>
      </c>
    </row>
    <row r="480" spans="1:17" hidden="1" x14ac:dyDescent="0.2">
      <c r="A480" s="30" t="s">
        <v>2119</v>
      </c>
      <c r="B480" s="30" t="s">
        <v>2120</v>
      </c>
      <c r="C480" s="30" t="s">
        <v>2121</v>
      </c>
      <c r="D480" s="30"/>
      <c r="E480" s="30" t="s">
        <v>1244</v>
      </c>
      <c r="F480" s="30"/>
      <c r="G480" s="38"/>
      <c r="H480" s="31">
        <v>0</v>
      </c>
      <c r="I480" s="30" t="s">
        <v>628</v>
      </c>
      <c r="J480" s="30" t="s">
        <v>629</v>
      </c>
      <c r="K480" s="30" t="s">
        <v>495</v>
      </c>
      <c r="L480" s="30" t="s">
        <v>975</v>
      </c>
      <c r="M480" s="30" t="s">
        <v>631</v>
      </c>
      <c r="N480" s="30"/>
      <c r="O480" s="30" t="s">
        <v>1242</v>
      </c>
      <c r="P480" s="30" t="s">
        <v>43</v>
      </c>
      <c r="Q480" s="30" t="s">
        <v>499</v>
      </c>
    </row>
    <row r="481" spans="1:17" hidden="1" x14ac:dyDescent="0.2">
      <c r="A481" s="30" t="s">
        <v>2122</v>
      </c>
      <c r="B481" s="30" t="s">
        <v>2123</v>
      </c>
      <c r="C481" s="30" t="s">
        <v>2124</v>
      </c>
      <c r="D481" s="30"/>
      <c r="E481" s="30" t="s">
        <v>1244</v>
      </c>
      <c r="F481" s="30"/>
      <c r="G481" s="38"/>
      <c r="H481" s="31">
        <v>0</v>
      </c>
      <c r="I481" s="30" t="s">
        <v>628</v>
      </c>
      <c r="J481" s="30" t="s">
        <v>629</v>
      </c>
      <c r="K481" s="30" t="s">
        <v>495</v>
      </c>
      <c r="L481" s="30" t="s">
        <v>975</v>
      </c>
      <c r="M481" s="30" t="s">
        <v>631</v>
      </c>
      <c r="N481" s="30"/>
      <c r="O481" s="30" t="s">
        <v>1242</v>
      </c>
      <c r="P481" s="30" t="s">
        <v>43</v>
      </c>
      <c r="Q481" s="30" t="s">
        <v>499</v>
      </c>
    </row>
    <row r="482" spans="1:17" hidden="1" x14ac:dyDescent="0.2">
      <c r="A482" s="30" t="s">
        <v>2125</v>
      </c>
      <c r="B482" s="30" t="s">
        <v>2126</v>
      </c>
      <c r="C482" s="30" t="s">
        <v>2127</v>
      </c>
      <c r="D482" s="30"/>
      <c r="E482" s="30" t="s">
        <v>1244</v>
      </c>
      <c r="F482" s="30"/>
      <c r="G482" s="38"/>
      <c r="H482" s="31">
        <v>0</v>
      </c>
      <c r="I482" s="30" t="s">
        <v>628</v>
      </c>
      <c r="J482" s="30" t="s">
        <v>629</v>
      </c>
      <c r="K482" s="30" t="s">
        <v>495</v>
      </c>
      <c r="L482" s="30" t="s">
        <v>975</v>
      </c>
      <c r="M482" s="30" t="s">
        <v>631</v>
      </c>
      <c r="N482" s="30"/>
      <c r="O482" s="30" t="s">
        <v>1242</v>
      </c>
      <c r="P482" s="30" t="s">
        <v>43</v>
      </c>
      <c r="Q482" s="30" t="s">
        <v>499</v>
      </c>
    </row>
    <row r="483" spans="1:17" hidden="1" x14ac:dyDescent="0.2">
      <c r="A483" s="30" t="s">
        <v>2128</v>
      </c>
      <c r="B483" s="30" t="s">
        <v>2129</v>
      </c>
      <c r="C483" s="30" t="s">
        <v>2130</v>
      </c>
      <c r="D483" s="30"/>
      <c r="E483" s="30" t="s">
        <v>1244</v>
      </c>
      <c r="F483" s="30"/>
      <c r="G483" s="38"/>
      <c r="H483" s="31">
        <v>0</v>
      </c>
      <c r="I483" s="30" t="s">
        <v>628</v>
      </c>
      <c r="J483" s="30" t="s">
        <v>629</v>
      </c>
      <c r="K483" s="30" t="s">
        <v>495</v>
      </c>
      <c r="L483" s="30" t="s">
        <v>975</v>
      </c>
      <c r="M483" s="30" t="s">
        <v>631</v>
      </c>
      <c r="N483" s="30"/>
      <c r="O483" s="30" t="s">
        <v>1242</v>
      </c>
      <c r="P483" s="30" t="s">
        <v>43</v>
      </c>
      <c r="Q483" s="30" t="s">
        <v>499</v>
      </c>
    </row>
    <row r="484" spans="1:17" hidden="1" x14ac:dyDescent="0.2">
      <c r="A484" s="30" t="s">
        <v>2131</v>
      </c>
      <c r="B484" s="30" t="s">
        <v>2132</v>
      </c>
      <c r="C484" s="30" t="s">
        <v>2133</v>
      </c>
      <c r="D484" s="30"/>
      <c r="E484" s="30" t="s">
        <v>1244</v>
      </c>
      <c r="F484" s="30"/>
      <c r="G484" s="38"/>
      <c r="H484" s="31">
        <v>0</v>
      </c>
      <c r="I484" s="30" t="s">
        <v>628</v>
      </c>
      <c r="J484" s="30" t="s">
        <v>629</v>
      </c>
      <c r="K484" s="30" t="s">
        <v>495</v>
      </c>
      <c r="L484" s="30" t="s">
        <v>975</v>
      </c>
      <c r="M484" s="30" t="s">
        <v>631</v>
      </c>
      <c r="N484" s="30"/>
      <c r="O484" s="30" t="s">
        <v>1242</v>
      </c>
      <c r="P484" s="30" t="s">
        <v>43</v>
      </c>
      <c r="Q484" s="30" t="s">
        <v>499</v>
      </c>
    </row>
    <row r="485" spans="1:17" hidden="1" x14ac:dyDescent="0.2">
      <c r="A485" s="30" t="s">
        <v>2134</v>
      </c>
      <c r="B485" s="30" t="s">
        <v>2135</v>
      </c>
      <c r="C485" s="30" t="s">
        <v>2136</v>
      </c>
      <c r="D485" s="30"/>
      <c r="E485" s="30" t="s">
        <v>1244</v>
      </c>
      <c r="F485" s="30"/>
      <c r="G485" s="38"/>
      <c r="H485" s="31">
        <v>0</v>
      </c>
      <c r="I485" s="30" t="s">
        <v>628</v>
      </c>
      <c r="J485" s="30" t="s">
        <v>629</v>
      </c>
      <c r="K485" s="30" t="s">
        <v>495</v>
      </c>
      <c r="L485" s="30" t="s">
        <v>975</v>
      </c>
      <c r="M485" s="30" t="s">
        <v>631</v>
      </c>
      <c r="N485" s="30"/>
      <c r="O485" s="30" t="s">
        <v>1242</v>
      </c>
      <c r="P485" s="30" t="s">
        <v>43</v>
      </c>
      <c r="Q485" s="30" t="s">
        <v>499</v>
      </c>
    </row>
    <row r="486" spans="1:17" hidden="1" x14ac:dyDescent="0.2">
      <c r="A486" s="30" t="s">
        <v>2137</v>
      </c>
      <c r="B486" s="30" t="s">
        <v>2138</v>
      </c>
      <c r="C486" s="30" t="s">
        <v>2139</v>
      </c>
      <c r="D486" s="30"/>
      <c r="E486" s="30" t="s">
        <v>1244</v>
      </c>
      <c r="F486" s="30"/>
      <c r="G486" s="38"/>
      <c r="H486" s="31">
        <v>0</v>
      </c>
      <c r="I486" s="30" t="s">
        <v>628</v>
      </c>
      <c r="J486" s="30" t="s">
        <v>629</v>
      </c>
      <c r="K486" s="30" t="s">
        <v>495</v>
      </c>
      <c r="L486" s="30" t="s">
        <v>975</v>
      </c>
      <c r="M486" s="30" t="s">
        <v>631</v>
      </c>
      <c r="N486" s="30"/>
      <c r="O486" s="30" t="s">
        <v>1242</v>
      </c>
      <c r="P486" s="30" t="s">
        <v>43</v>
      </c>
      <c r="Q486" s="30" t="s">
        <v>499</v>
      </c>
    </row>
    <row r="487" spans="1:17" hidden="1" x14ac:dyDescent="0.2">
      <c r="A487" s="30" t="s">
        <v>2140</v>
      </c>
      <c r="B487" s="30" t="s">
        <v>2141</v>
      </c>
      <c r="C487" s="30" t="s">
        <v>2142</v>
      </c>
      <c r="D487" s="30"/>
      <c r="E487" s="30" t="s">
        <v>1244</v>
      </c>
      <c r="F487" s="30"/>
      <c r="G487" s="38"/>
      <c r="H487" s="31">
        <v>0</v>
      </c>
      <c r="I487" s="30" t="s">
        <v>628</v>
      </c>
      <c r="J487" s="30" t="s">
        <v>629</v>
      </c>
      <c r="K487" s="30" t="s">
        <v>495</v>
      </c>
      <c r="L487" s="30" t="s">
        <v>975</v>
      </c>
      <c r="M487" s="30" t="s">
        <v>631</v>
      </c>
      <c r="N487" s="30"/>
      <c r="O487" s="30" t="s">
        <v>1242</v>
      </c>
      <c r="P487" s="30" t="s">
        <v>43</v>
      </c>
      <c r="Q487" s="30" t="s">
        <v>499</v>
      </c>
    </row>
    <row r="488" spans="1:17" hidden="1" x14ac:dyDescent="0.2">
      <c r="A488" s="30" t="s">
        <v>2143</v>
      </c>
      <c r="B488" s="30" t="s">
        <v>2144</v>
      </c>
      <c r="C488" s="30" t="s">
        <v>2145</v>
      </c>
      <c r="D488" s="30"/>
      <c r="E488" s="30" t="s">
        <v>1244</v>
      </c>
      <c r="F488" s="30"/>
      <c r="G488" s="38"/>
      <c r="H488" s="31">
        <v>0</v>
      </c>
      <c r="I488" s="30" t="s">
        <v>628</v>
      </c>
      <c r="J488" s="30" t="s">
        <v>629</v>
      </c>
      <c r="K488" s="30" t="s">
        <v>495</v>
      </c>
      <c r="L488" s="30" t="s">
        <v>975</v>
      </c>
      <c r="M488" s="30" t="s">
        <v>631</v>
      </c>
      <c r="N488" s="30"/>
      <c r="O488" s="30" t="s">
        <v>1242</v>
      </c>
      <c r="P488" s="30" t="s">
        <v>43</v>
      </c>
      <c r="Q488" s="30" t="s">
        <v>499</v>
      </c>
    </row>
    <row r="489" spans="1:17" hidden="1" x14ac:dyDescent="0.2">
      <c r="A489" s="30" t="s">
        <v>2146</v>
      </c>
      <c r="B489" s="30" t="s">
        <v>2147</v>
      </c>
      <c r="C489" s="30" t="s">
        <v>2148</v>
      </c>
      <c r="D489" s="30"/>
      <c r="E489" s="30" t="s">
        <v>1244</v>
      </c>
      <c r="F489" s="30"/>
      <c r="G489" s="38"/>
      <c r="H489" s="31">
        <v>0</v>
      </c>
      <c r="I489" s="30" t="s">
        <v>628</v>
      </c>
      <c r="J489" s="30" t="s">
        <v>629</v>
      </c>
      <c r="K489" s="30" t="s">
        <v>495</v>
      </c>
      <c r="L489" s="30" t="s">
        <v>975</v>
      </c>
      <c r="M489" s="30" t="s">
        <v>631</v>
      </c>
      <c r="N489" s="30"/>
      <c r="O489" s="30" t="s">
        <v>1242</v>
      </c>
      <c r="P489" s="30" t="s">
        <v>43</v>
      </c>
      <c r="Q489" s="30" t="s">
        <v>499</v>
      </c>
    </row>
    <row r="490" spans="1:17" hidden="1" x14ac:dyDescent="0.2">
      <c r="A490" s="30" t="s">
        <v>2149</v>
      </c>
      <c r="B490" s="30" t="s">
        <v>2150</v>
      </c>
      <c r="C490" s="30" t="s">
        <v>2151</v>
      </c>
      <c r="D490" s="30"/>
      <c r="E490" s="30" t="s">
        <v>1244</v>
      </c>
      <c r="F490" s="30"/>
      <c r="G490" s="38"/>
      <c r="H490" s="31">
        <v>0</v>
      </c>
      <c r="I490" s="30" t="s">
        <v>628</v>
      </c>
      <c r="J490" s="30" t="s">
        <v>629</v>
      </c>
      <c r="K490" s="30" t="s">
        <v>495</v>
      </c>
      <c r="L490" s="30" t="s">
        <v>975</v>
      </c>
      <c r="M490" s="30" t="s">
        <v>631</v>
      </c>
      <c r="N490" s="30"/>
      <c r="O490" s="30" t="s">
        <v>1242</v>
      </c>
      <c r="P490" s="30" t="s">
        <v>43</v>
      </c>
      <c r="Q490" s="30" t="s">
        <v>499</v>
      </c>
    </row>
    <row r="491" spans="1:17" hidden="1" x14ac:dyDescent="0.2">
      <c r="A491" s="30" t="s">
        <v>2152</v>
      </c>
      <c r="B491" s="30" t="s">
        <v>2153</v>
      </c>
      <c r="C491" s="30" t="s">
        <v>2154</v>
      </c>
      <c r="D491" s="30"/>
      <c r="E491" s="30" t="s">
        <v>1244</v>
      </c>
      <c r="F491" s="30"/>
      <c r="G491" s="38"/>
      <c r="H491" s="31">
        <v>0</v>
      </c>
      <c r="I491" s="30" t="s">
        <v>628</v>
      </c>
      <c r="J491" s="30" t="s">
        <v>629</v>
      </c>
      <c r="K491" s="30" t="s">
        <v>495</v>
      </c>
      <c r="L491" s="30" t="s">
        <v>975</v>
      </c>
      <c r="M491" s="30" t="s">
        <v>631</v>
      </c>
      <c r="N491" s="30"/>
      <c r="O491" s="30" t="s">
        <v>1242</v>
      </c>
      <c r="P491" s="30" t="s">
        <v>43</v>
      </c>
      <c r="Q491" s="30" t="s">
        <v>499</v>
      </c>
    </row>
    <row r="492" spans="1:17" hidden="1" x14ac:dyDescent="0.2">
      <c r="A492" s="30" t="s">
        <v>2155</v>
      </c>
      <c r="B492" s="30" t="s">
        <v>2156</v>
      </c>
      <c r="C492" s="30" t="s">
        <v>2157</v>
      </c>
      <c r="D492" s="30"/>
      <c r="E492" s="30" t="s">
        <v>1244</v>
      </c>
      <c r="F492" s="30"/>
      <c r="G492" s="38"/>
      <c r="H492" s="31">
        <v>0</v>
      </c>
      <c r="I492" s="30" t="s">
        <v>628</v>
      </c>
      <c r="J492" s="30" t="s">
        <v>629</v>
      </c>
      <c r="K492" s="30" t="s">
        <v>495</v>
      </c>
      <c r="L492" s="30" t="s">
        <v>975</v>
      </c>
      <c r="M492" s="30" t="s">
        <v>631</v>
      </c>
      <c r="N492" s="30"/>
      <c r="O492" s="30" t="s">
        <v>1242</v>
      </c>
      <c r="P492" s="30" t="s">
        <v>43</v>
      </c>
      <c r="Q492" s="30" t="s">
        <v>499</v>
      </c>
    </row>
    <row r="493" spans="1:17" hidden="1" x14ac:dyDescent="0.2">
      <c r="A493" s="30" t="s">
        <v>2158</v>
      </c>
      <c r="B493" s="30" t="s">
        <v>2159</v>
      </c>
      <c r="C493" s="30" t="s">
        <v>2160</v>
      </c>
      <c r="D493" s="30"/>
      <c r="E493" s="30" t="s">
        <v>1244</v>
      </c>
      <c r="F493" s="30"/>
      <c r="G493" s="38"/>
      <c r="H493" s="31">
        <v>0</v>
      </c>
      <c r="I493" s="30" t="s">
        <v>628</v>
      </c>
      <c r="J493" s="30" t="s">
        <v>629</v>
      </c>
      <c r="K493" s="30" t="s">
        <v>495</v>
      </c>
      <c r="L493" s="30" t="s">
        <v>630</v>
      </c>
      <c r="M493" s="30" t="s">
        <v>631</v>
      </c>
      <c r="N493" s="30"/>
      <c r="O493" s="30" t="s">
        <v>1242</v>
      </c>
      <c r="P493" s="30" t="s">
        <v>43</v>
      </c>
      <c r="Q493" s="30" t="s">
        <v>499</v>
      </c>
    </row>
    <row r="494" spans="1:17" hidden="1" x14ac:dyDescent="0.2">
      <c r="A494" s="30" t="s">
        <v>2161</v>
      </c>
      <c r="B494" s="30" t="s">
        <v>2162</v>
      </c>
      <c r="C494" s="30" t="s">
        <v>2163</v>
      </c>
      <c r="D494" s="30"/>
      <c r="E494" s="30" t="s">
        <v>1244</v>
      </c>
      <c r="F494" s="30"/>
      <c r="G494" s="38"/>
      <c r="H494" s="31">
        <v>0</v>
      </c>
      <c r="I494" s="30" t="s">
        <v>628</v>
      </c>
      <c r="J494" s="30" t="s">
        <v>629</v>
      </c>
      <c r="K494" s="30" t="s">
        <v>495</v>
      </c>
      <c r="L494" s="30" t="s">
        <v>630</v>
      </c>
      <c r="M494" s="30" t="s">
        <v>631</v>
      </c>
      <c r="N494" s="30"/>
      <c r="O494" s="30" t="s">
        <v>1242</v>
      </c>
      <c r="P494" s="30" t="s">
        <v>43</v>
      </c>
      <c r="Q494" s="30" t="s">
        <v>499</v>
      </c>
    </row>
    <row r="495" spans="1:17" hidden="1" x14ac:dyDescent="0.2">
      <c r="A495" s="30" t="s">
        <v>2164</v>
      </c>
      <c r="B495" s="30" t="s">
        <v>2165</v>
      </c>
      <c r="C495" s="30" t="s">
        <v>2166</v>
      </c>
      <c r="D495" s="30"/>
      <c r="E495" s="30" t="s">
        <v>1244</v>
      </c>
      <c r="F495" s="30"/>
      <c r="G495" s="38"/>
      <c r="H495" s="31">
        <v>0</v>
      </c>
      <c r="I495" s="30" t="s">
        <v>628</v>
      </c>
      <c r="J495" s="30" t="s">
        <v>629</v>
      </c>
      <c r="K495" s="30" t="s">
        <v>495</v>
      </c>
      <c r="L495" s="30" t="s">
        <v>630</v>
      </c>
      <c r="M495" s="30" t="s">
        <v>631</v>
      </c>
      <c r="N495" s="30"/>
      <c r="O495" s="30" t="s">
        <v>1242</v>
      </c>
      <c r="P495" s="30" t="s">
        <v>43</v>
      </c>
      <c r="Q495" s="30" t="s">
        <v>499</v>
      </c>
    </row>
    <row r="496" spans="1:17" hidden="1" x14ac:dyDescent="0.2">
      <c r="A496" s="30" t="s">
        <v>2167</v>
      </c>
      <c r="B496" s="30" t="s">
        <v>2168</v>
      </c>
      <c r="C496" s="30" t="s">
        <v>2169</v>
      </c>
      <c r="D496" s="30"/>
      <c r="E496" s="30" t="s">
        <v>2170</v>
      </c>
      <c r="F496" s="30"/>
      <c r="G496" s="38"/>
      <c r="H496" s="31">
        <v>0</v>
      </c>
      <c r="I496" s="30" t="s">
        <v>570</v>
      </c>
      <c r="J496" s="30" t="s">
        <v>571</v>
      </c>
      <c r="K496" s="30" t="s">
        <v>495</v>
      </c>
      <c r="L496" s="30" t="s">
        <v>644</v>
      </c>
      <c r="M496" s="30" t="s">
        <v>573</v>
      </c>
      <c r="N496" s="30" t="s">
        <v>2171</v>
      </c>
      <c r="O496" s="30" t="s">
        <v>1242</v>
      </c>
      <c r="P496" s="30" t="s">
        <v>43</v>
      </c>
      <c r="Q496" s="30" t="s">
        <v>499</v>
      </c>
    </row>
    <row r="497" spans="1:17" hidden="1" x14ac:dyDescent="0.2">
      <c r="A497" s="30" t="s">
        <v>2172</v>
      </c>
      <c r="B497" s="30" t="s">
        <v>2173</v>
      </c>
      <c r="C497" s="30" t="s">
        <v>2174</v>
      </c>
      <c r="D497" s="30"/>
      <c r="E497" s="30" t="s">
        <v>2170</v>
      </c>
      <c r="F497" s="30"/>
      <c r="G497" s="38"/>
      <c r="H497" s="31">
        <v>0</v>
      </c>
      <c r="I497" s="30" t="s">
        <v>570</v>
      </c>
      <c r="J497" s="30" t="s">
        <v>571</v>
      </c>
      <c r="K497" s="30" t="s">
        <v>495</v>
      </c>
      <c r="L497" s="30" t="s">
        <v>644</v>
      </c>
      <c r="M497" s="30" t="s">
        <v>573</v>
      </c>
      <c r="N497" s="30" t="s">
        <v>2175</v>
      </c>
      <c r="O497" s="30" t="s">
        <v>1242</v>
      </c>
      <c r="P497" s="30" t="s">
        <v>43</v>
      </c>
      <c r="Q497" s="30" t="s">
        <v>499</v>
      </c>
    </row>
    <row r="498" spans="1:17" hidden="1" x14ac:dyDescent="0.2">
      <c r="A498" s="30" t="s">
        <v>2176</v>
      </c>
      <c r="B498" s="30" t="s">
        <v>2177</v>
      </c>
      <c r="C498" s="30" t="s">
        <v>2178</v>
      </c>
      <c r="D498" s="30"/>
      <c r="E498" s="30" t="s">
        <v>2170</v>
      </c>
      <c r="F498" s="30"/>
      <c r="G498" s="38"/>
      <c r="H498" s="31">
        <v>0</v>
      </c>
      <c r="I498" s="30" t="s">
        <v>570</v>
      </c>
      <c r="J498" s="30" t="s">
        <v>571</v>
      </c>
      <c r="K498" s="30" t="s">
        <v>495</v>
      </c>
      <c r="L498" s="30" t="s">
        <v>644</v>
      </c>
      <c r="M498" s="30" t="s">
        <v>573</v>
      </c>
      <c r="N498" s="30" t="s">
        <v>2179</v>
      </c>
      <c r="O498" s="30" t="s">
        <v>1242</v>
      </c>
      <c r="P498" s="30" t="s">
        <v>43</v>
      </c>
      <c r="Q498" s="30" t="s">
        <v>499</v>
      </c>
    </row>
    <row r="499" spans="1:17" hidden="1" x14ac:dyDescent="0.2">
      <c r="A499" s="30" t="s">
        <v>2180</v>
      </c>
      <c r="B499" s="30" t="s">
        <v>2181</v>
      </c>
      <c r="C499" s="30" t="s">
        <v>2182</v>
      </c>
      <c r="D499" s="30"/>
      <c r="E499" s="30" t="s">
        <v>2170</v>
      </c>
      <c r="F499" s="30"/>
      <c r="G499" s="38"/>
      <c r="H499" s="31">
        <v>0</v>
      </c>
      <c r="I499" s="30" t="s">
        <v>570</v>
      </c>
      <c r="J499" s="30" t="s">
        <v>571</v>
      </c>
      <c r="K499" s="30" t="s">
        <v>495</v>
      </c>
      <c r="L499" s="30" t="s">
        <v>644</v>
      </c>
      <c r="M499" s="30" t="s">
        <v>573</v>
      </c>
      <c r="N499" s="30"/>
      <c r="O499" s="30" t="s">
        <v>1242</v>
      </c>
      <c r="P499" s="30" t="s">
        <v>43</v>
      </c>
      <c r="Q499" s="30" t="s">
        <v>499</v>
      </c>
    </row>
    <row r="500" spans="1:17" hidden="1" x14ac:dyDescent="0.2">
      <c r="A500" s="30" t="s">
        <v>2183</v>
      </c>
      <c r="B500" s="30" t="s">
        <v>2184</v>
      </c>
      <c r="C500" s="30" t="s">
        <v>2185</v>
      </c>
      <c r="D500" s="30"/>
      <c r="E500" s="30" t="s">
        <v>2170</v>
      </c>
      <c r="F500" s="30"/>
      <c r="G500" s="38"/>
      <c r="H500" s="31">
        <v>0</v>
      </c>
      <c r="I500" s="30" t="s">
        <v>570</v>
      </c>
      <c r="J500" s="30" t="s">
        <v>571</v>
      </c>
      <c r="K500" s="30" t="s">
        <v>495</v>
      </c>
      <c r="L500" s="30" t="s">
        <v>644</v>
      </c>
      <c r="M500" s="30" t="s">
        <v>573</v>
      </c>
      <c r="N500" s="30"/>
      <c r="O500" s="30" t="s">
        <v>1242</v>
      </c>
      <c r="P500" s="30" t="s">
        <v>43</v>
      </c>
      <c r="Q500" s="30" t="s">
        <v>499</v>
      </c>
    </row>
    <row r="501" spans="1:17" hidden="1" x14ac:dyDescent="0.2">
      <c r="A501" s="30" t="s">
        <v>2186</v>
      </c>
      <c r="B501" s="30" t="s">
        <v>2187</v>
      </c>
      <c r="C501" s="30" t="s">
        <v>2188</v>
      </c>
      <c r="D501" s="30"/>
      <c r="E501" s="30" t="s">
        <v>2170</v>
      </c>
      <c r="F501" s="30"/>
      <c r="G501" s="38"/>
      <c r="H501" s="31">
        <v>0</v>
      </c>
      <c r="I501" s="30" t="s">
        <v>570</v>
      </c>
      <c r="J501" s="30" t="s">
        <v>571</v>
      </c>
      <c r="K501" s="30" t="s">
        <v>495</v>
      </c>
      <c r="L501" s="30" t="s">
        <v>644</v>
      </c>
      <c r="M501" s="30" t="s">
        <v>573</v>
      </c>
      <c r="N501" s="30"/>
      <c r="O501" s="30" t="s">
        <v>1242</v>
      </c>
      <c r="P501" s="30" t="s">
        <v>43</v>
      </c>
      <c r="Q501" s="30" t="s">
        <v>499</v>
      </c>
    </row>
    <row r="502" spans="1:17" hidden="1" x14ac:dyDescent="0.2">
      <c r="A502" s="30" t="s">
        <v>2189</v>
      </c>
      <c r="B502" s="30" t="s">
        <v>2190</v>
      </c>
      <c r="C502" s="30" t="s">
        <v>2191</v>
      </c>
      <c r="D502" s="30"/>
      <c r="E502" s="30" t="s">
        <v>2170</v>
      </c>
      <c r="F502" s="30"/>
      <c r="G502" s="38"/>
      <c r="H502" s="31">
        <v>0</v>
      </c>
      <c r="I502" s="30" t="s">
        <v>570</v>
      </c>
      <c r="J502" s="30" t="s">
        <v>571</v>
      </c>
      <c r="K502" s="30" t="s">
        <v>495</v>
      </c>
      <c r="L502" s="30" t="s">
        <v>644</v>
      </c>
      <c r="M502" s="30" t="s">
        <v>573</v>
      </c>
      <c r="N502" s="30"/>
      <c r="O502" s="30" t="s">
        <v>1242</v>
      </c>
      <c r="P502" s="30" t="s">
        <v>43</v>
      </c>
      <c r="Q502" s="30" t="s">
        <v>499</v>
      </c>
    </row>
    <row r="503" spans="1:17" hidden="1" x14ac:dyDescent="0.2">
      <c r="A503" s="30" t="s">
        <v>2192</v>
      </c>
      <c r="B503" s="30" t="s">
        <v>2193</v>
      </c>
      <c r="C503" s="30" t="s">
        <v>2194</v>
      </c>
      <c r="D503" s="30"/>
      <c r="E503" s="30" t="s">
        <v>2170</v>
      </c>
      <c r="F503" s="30"/>
      <c r="G503" s="38"/>
      <c r="H503" s="31">
        <v>0</v>
      </c>
      <c r="I503" s="30" t="s">
        <v>570</v>
      </c>
      <c r="J503" s="30" t="s">
        <v>571</v>
      </c>
      <c r="K503" s="30" t="s">
        <v>495</v>
      </c>
      <c r="L503" s="30" t="s">
        <v>644</v>
      </c>
      <c r="M503" s="30" t="s">
        <v>573</v>
      </c>
      <c r="N503" s="30"/>
      <c r="O503" s="30" t="s">
        <v>1242</v>
      </c>
      <c r="P503" s="30" t="s">
        <v>43</v>
      </c>
      <c r="Q503" s="30" t="s">
        <v>499</v>
      </c>
    </row>
    <row r="504" spans="1:17" hidden="1" x14ac:dyDescent="0.2">
      <c r="A504" s="30" t="s">
        <v>2195</v>
      </c>
      <c r="B504" s="30" t="s">
        <v>2196</v>
      </c>
      <c r="C504" s="30" t="s">
        <v>2197</v>
      </c>
      <c r="D504" s="30"/>
      <c r="E504" s="30" t="s">
        <v>2198</v>
      </c>
      <c r="F504" s="30"/>
      <c r="G504" s="38"/>
      <c r="H504" s="31">
        <v>0</v>
      </c>
      <c r="I504" s="30" t="s">
        <v>628</v>
      </c>
      <c r="J504" s="30" t="s">
        <v>629</v>
      </c>
      <c r="K504" s="30" t="s">
        <v>495</v>
      </c>
      <c r="L504" s="30" t="s">
        <v>1132</v>
      </c>
      <c r="M504" s="30" t="s">
        <v>631</v>
      </c>
      <c r="N504" s="30"/>
      <c r="O504" s="30" t="s">
        <v>1242</v>
      </c>
      <c r="P504" s="30" t="s">
        <v>43</v>
      </c>
      <c r="Q504" s="30" t="s">
        <v>499</v>
      </c>
    </row>
    <row r="505" spans="1:17" hidden="1" x14ac:dyDescent="0.2">
      <c r="A505" s="30" t="s">
        <v>2199</v>
      </c>
      <c r="B505" s="30" t="s">
        <v>2200</v>
      </c>
      <c r="C505" s="30" t="s">
        <v>2201</v>
      </c>
      <c r="D505" s="30"/>
      <c r="E505" s="30" t="s">
        <v>1240</v>
      </c>
      <c r="F505" s="30"/>
      <c r="G505" s="38"/>
      <c r="H505" s="31">
        <v>0</v>
      </c>
      <c r="I505" s="30" t="s">
        <v>546</v>
      </c>
      <c r="J505" s="30" t="s">
        <v>547</v>
      </c>
      <c r="K505" s="30" t="s">
        <v>495</v>
      </c>
      <c r="L505" s="30" t="s">
        <v>496</v>
      </c>
      <c r="M505" s="30" t="s">
        <v>2202</v>
      </c>
      <c r="N505" s="30"/>
      <c r="O505" s="30" t="s">
        <v>1242</v>
      </c>
      <c r="P505" s="30" t="s">
        <v>43</v>
      </c>
      <c r="Q505" s="30" t="s">
        <v>499</v>
      </c>
    </row>
    <row r="506" spans="1:17" hidden="1" x14ac:dyDescent="0.2">
      <c r="A506" s="30" t="s">
        <v>2203</v>
      </c>
      <c r="B506" s="30" t="s">
        <v>2204</v>
      </c>
      <c r="C506" s="30" t="s">
        <v>2205</v>
      </c>
      <c r="D506" s="30"/>
      <c r="E506" s="30" t="s">
        <v>1240</v>
      </c>
      <c r="F506" s="30"/>
      <c r="G506" s="38"/>
      <c r="H506" s="31">
        <v>0</v>
      </c>
      <c r="I506" s="30" t="s">
        <v>504</v>
      </c>
      <c r="J506" s="30" t="s">
        <v>505</v>
      </c>
      <c r="K506" s="30" t="s">
        <v>495</v>
      </c>
      <c r="L506" s="30" t="s">
        <v>496</v>
      </c>
      <c r="M506" s="30" t="s">
        <v>2206</v>
      </c>
      <c r="N506" s="30"/>
      <c r="O506" s="30" t="s">
        <v>1242</v>
      </c>
      <c r="P506" s="30" t="s">
        <v>43</v>
      </c>
      <c r="Q506" s="30" t="s">
        <v>499</v>
      </c>
    </row>
    <row r="507" spans="1:17" hidden="1" x14ac:dyDescent="0.2">
      <c r="A507" s="30" t="s">
        <v>2207</v>
      </c>
      <c r="B507" s="30" t="s">
        <v>2208</v>
      </c>
      <c r="C507" s="30" t="s">
        <v>2209</v>
      </c>
      <c r="D507" s="30"/>
      <c r="E507" s="30" t="s">
        <v>1240</v>
      </c>
      <c r="F507" s="30"/>
      <c r="G507" s="38"/>
      <c r="H507" s="31">
        <v>0</v>
      </c>
      <c r="I507" s="30" t="s">
        <v>504</v>
      </c>
      <c r="J507" s="30" t="s">
        <v>505</v>
      </c>
      <c r="K507" s="30" t="s">
        <v>495</v>
      </c>
      <c r="L507" s="30" t="s">
        <v>496</v>
      </c>
      <c r="M507" s="30" t="s">
        <v>506</v>
      </c>
      <c r="N507" s="30"/>
      <c r="O507" s="30" t="s">
        <v>1242</v>
      </c>
      <c r="P507" s="30" t="s">
        <v>43</v>
      </c>
      <c r="Q507" s="30" t="s">
        <v>499</v>
      </c>
    </row>
    <row r="508" spans="1:17" hidden="1" x14ac:dyDescent="0.2">
      <c r="A508" s="30" t="s">
        <v>2210</v>
      </c>
      <c r="B508" s="30" t="s">
        <v>2211</v>
      </c>
      <c r="C508" s="30" t="s">
        <v>2212</v>
      </c>
      <c r="D508" s="30"/>
      <c r="E508" s="30" t="s">
        <v>1240</v>
      </c>
      <c r="F508" s="30"/>
      <c r="G508" s="38"/>
      <c r="H508" s="31">
        <v>0</v>
      </c>
      <c r="I508" s="30" t="s">
        <v>512</v>
      </c>
      <c r="J508" s="30" t="s">
        <v>513</v>
      </c>
      <c r="K508" s="30" t="s">
        <v>495</v>
      </c>
      <c r="L508" s="30" t="s">
        <v>496</v>
      </c>
      <c r="M508" s="30" t="s">
        <v>514</v>
      </c>
      <c r="N508" s="30"/>
      <c r="O508" s="30" t="s">
        <v>1242</v>
      </c>
      <c r="P508" s="30" t="s">
        <v>43</v>
      </c>
      <c r="Q508" s="30" t="s">
        <v>499</v>
      </c>
    </row>
    <row r="509" spans="1:17" hidden="1" x14ac:dyDescent="0.2">
      <c r="A509" s="30" t="s">
        <v>2213</v>
      </c>
      <c r="B509" s="30" t="s">
        <v>2214</v>
      </c>
      <c r="C509" s="30" t="s">
        <v>2215</v>
      </c>
      <c r="D509" s="30"/>
      <c r="E509" s="30" t="s">
        <v>1240</v>
      </c>
      <c r="F509" s="30"/>
      <c r="G509" s="38"/>
      <c r="H509" s="31">
        <v>0</v>
      </c>
      <c r="I509" s="30" t="s">
        <v>504</v>
      </c>
      <c r="J509" s="30" t="s">
        <v>505</v>
      </c>
      <c r="K509" s="30" t="s">
        <v>495</v>
      </c>
      <c r="L509" s="30" t="s">
        <v>496</v>
      </c>
      <c r="M509" s="30" t="s">
        <v>558</v>
      </c>
      <c r="N509" s="30"/>
      <c r="O509" s="30" t="s">
        <v>1242</v>
      </c>
      <c r="P509" s="30" t="s">
        <v>43</v>
      </c>
      <c r="Q509" s="30" t="s">
        <v>499</v>
      </c>
    </row>
    <row r="510" spans="1:17" hidden="1" x14ac:dyDescent="0.2">
      <c r="A510" s="30" t="s">
        <v>2216</v>
      </c>
      <c r="B510" s="30" t="s">
        <v>2217</v>
      </c>
      <c r="C510" s="30" t="s">
        <v>2218</v>
      </c>
      <c r="D510" s="30"/>
      <c r="E510" s="30" t="s">
        <v>1240</v>
      </c>
      <c r="F510" s="30"/>
      <c r="G510" s="38"/>
      <c r="H510" s="31">
        <v>0</v>
      </c>
      <c r="I510" s="30" t="s">
        <v>546</v>
      </c>
      <c r="J510" s="30" t="s">
        <v>547</v>
      </c>
      <c r="K510" s="30" t="s">
        <v>495</v>
      </c>
      <c r="L510" s="30" t="s">
        <v>496</v>
      </c>
      <c r="M510" s="30" t="s">
        <v>2202</v>
      </c>
      <c r="N510" s="30"/>
      <c r="O510" s="30" t="s">
        <v>1242</v>
      </c>
      <c r="P510" s="30" t="s">
        <v>43</v>
      </c>
      <c r="Q510" s="30" t="s">
        <v>499</v>
      </c>
    </row>
    <row r="511" spans="1:17" hidden="1" x14ac:dyDescent="0.2">
      <c r="A511" s="30" t="s">
        <v>2219</v>
      </c>
      <c r="B511" s="30" t="s">
        <v>2220</v>
      </c>
      <c r="C511" s="30" t="s">
        <v>2221</v>
      </c>
      <c r="D511" s="30"/>
      <c r="E511" s="30" t="s">
        <v>1240</v>
      </c>
      <c r="F511" s="30"/>
      <c r="G511" s="38"/>
      <c r="H511" s="31">
        <v>0</v>
      </c>
      <c r="I511" s="30" t="s">
        <v>504</v>
      </c>
      <c r="J511" s="30" t="s">
        <v>505</v>
      </c>
      <c r="K511" s="30" t="s">
        <v>495</v>
      </c>
      <c r="L511" s="30" t="s">
        <v>496</v>
      </c>
      <c r="M511" s="30" t="s">
        <v>1146</v>
      </c>
      <c r="N511" s="30"/>
      <c r="O511" s="30" t="s">
        <v>1242</v>
      </c>
      <c r="P511" s="30" t="s">
        <v>43</v>
      </c>
      <c r="Q511" s="30" t="s">
        <v>499</v>
      </c>
    </row>
    <row r="512" spans="1:17" hidden="1" x14ac:dyDescent="0.2">
      <c r="A512" s="30" t="s">
        <v>2222</v>
      </c>
      <c r="B512" s="30" t="s">
        <v>2223</v>
      </c>
      <c r="C512" s="30" t="s">
        <v>2224</v>
      </c>
      <c r="D512" s="30"/>
      <c r="E512" s="30" t="s">
        <v>1240</v>
      </c>
      <c r="F512" s="30"/>
      <c r="G512" s="38"/>
      <c r="H512" s="31">
        <v>0</v>
      </c>
      <c r="I512" s="30" t="s">
        <v>512</v>
      </c>
      <c r="J512" s="30" t="s">
        <v>513</v>
      </c>
      <c r="K512" s="30" t="s">
        <v>495</v>
      </c>
      <c r="L512" s="30" t="s">
        <v>496</v>
      </c>
      <c r="M512" s="30" t="s">
        <v>695</v>
      </c>
      <c r="N512" s="30"/>
      <c r="O512" s="30" t="s">
        <v>1242</v>
      </c>
      <c r="P512" s="30" t="s">
        <v>43</v>
      </c>
      <c r="Q512" s="30" t="s">
        <v>499</v>
      </c>
    </row>
    <row r="513" spans="1:17" hidden="1" x14ac:dyDescent="0.2">
      <c r="A513" s="30" t="s">
        <v>2225</v>
      </c>
      <c r="B513" s="30" t="s">
        <v>2226</v>
      </c>
      <c r="C513" s="30" t="s">
        <v>2227</v>
      </c>
      <c r="D513" s="30"/>
      <c r="E513" s="30" t="s">
        <v>1240</v>
      </c>
      <c r="F513" s="30"/>
      <c r="G513" s="38"/>
      <c r="H513" s="31">
        <v>0</v>
      </c>
      <c r="I513" s="30" t="s">
        <v>504</v>
      </c>
      <c r="J513" s="30" t="s">
        <v>505</v>
      </c>
      <c r="K513" s="30" t="s">
        <v>495</v>
      </c>
      <c r="L513" s="30" t="s">
        <v>496</v>
      </c>
      <c r="M513" s="30" t="s">
        <v>2206</v>
      </c>
      <c r="N513" s="30"/>
      <c r="O513" s="30" t="s">
        <v>1242</v>
      </c>
      <c r="P513" s="30" t="s">
        <v>43</v>
      </c>
      <c r="Q513" s="30" t="s">
        <v>499</v>
      </c>
    </row>
    <row r="514" spans="1:17" hidden="1" x14ac:dyDescent="0.2">
      <c r="A514" s="30" t="s">
        <v>2228</v>
      </c>
      <c r="B514" s="30" t="s">
        <v>2229</v>
      </c>
      <c r="C514" s="30" t="s">
        <v>2230</v>
      </c>
      <c r="D514" s="30"/>
      <c r="E514" s="30" t="s">
        <v>1240</v>
      </c>
      <c r="F514" s="30"/>
      <c r="G514" s="38"/>
      <c r="H514" s="31">
        <v>0</v>
      </c>
      <c r="I514" s="30" t="s">
        <v>504</v>
      </c>
      <c r="J514" s="30" t="s">
        <v>505</v>
      </c>
      <c r="K514" s="30" t="s">
        <v>495</v>
      </c>
      <c r="L514" s="30" t="s">
        <v>496</v>
      </c>
      <c r="M514" s="30" t="s">
        <v>2206</v>
      </c>
      <c r="N514" s="30"/>
      <c r="O514" s="30" t="s">
        <v>1242</v>
      </c>
      <c r="P514" s="30" t="s">
        <v>43</v>
      </c>
      <c r="Q514" s="30" t="s">
        <v>499</v>
      </c>
    </row>
    <row r="515" spans="1:17" hidden="1" x14ac:dyDescent="0.2">
      <c r="A515" s="30" t="s">
        <v>2231</v>
      </c>
      <c r="B515" s="30" t="s">
        <v>2232</v>
      </c>
      <c r="C515" s="30" t="s">
        <v>2233</v>
      </c>
      <c r="D515" s="30"/>
      <c r="E515" s="30" t="s">
        <v>1240</v>
      </c>
      <c r="F515" s="30"/>
      <c r="G515" s="38"/>
      <c r="H515" s="31">
        <v>0</v>
      </c>
      <c r="I515" s="30" t="s">
        <v>512</v>
      </c>
      <c r="J515" s="30" t="s">
        <v>513</v>
      </c>
      <c r="K515" s="30" t="s">
        <v>495</v>
      </c>
      <c r="L515" s="30" t="s">
        <v>496</v>
      </c>
      <c r="M515" s="30" t="s">
        <v>526</v>
      </c>
      <c r="N515" s="30"/>
      <c r="O515" s="30" t="s">
        <v>1242</v>
      </c>
      <c r="P515" s="30" t="s">
        <v>43</v>
      </c>
      <c r="Q515" s="30" t="s">
        <v>499</v>
      </c>
    </row>
    <row r="516" spans="1:17" hidden="1" x14ac:dyDescent="0.2">
      <c r="A516" s="30" t="s">
        <v>2234</v>
      </c>
      <c r="B516" s="30" t="s">
        <v>2235</v>
      </c>
      <c r="C516" s="30" t="s">
        <v>2236</v>
      </c>
      <c r="D516" s="30"/>
      <c r="E516" s="30" t="s">
        <v>1240</v>
      </c>
      <c r="F516" s="30"/>
      <c r="G516" s="38"/>
      <c r="H516" s="31">
        <v>0</v>
      </c>
      <c r="I516" s="30" t="s">
        <v>512</v>
      </c>
      <c r="J516" s="30" t="s">
        <v>513</v>
      </c>
      <c r="K516" s="30" t="s">
        <v>495</v>
      </c>
      <c r="L516" s="30" t="s">
        <v>496</v>
      </c>
      <c r="M516" s="30" t="s">
        <v>514</v>
      </c>
      <c r="N516" s="30"/>
      <c r="O516" s="30" t="s">
        <v>1242</v>
      </c>
      <c r="P516" s="30" t="s">
        <v>43</v>
      </c>
      <c r="Q516" s="30" t="s">
        <v>499</v>
      </c>
    </row>
    <row r="517" spans="1:17" hidden="1" x14ac:dyDescent="0.2">
      <c r="A517" s="30" t="s">
        <v>2237</v>
      </c>
      <c r="B517" s="30" t="s">
        <v>2238</v>
      </c>
      <c r="C517" s="30" t="s">
        <v>2239</v>
      </c>
      <c r="D517" s="30"/>
      <c r="E517" s="30" t="s">
        <v>1240</v>
      </c>
      <c r="F517" s="30"/>
      <c r="G517" s="38"/>
      <c r="H517" s="31">
        <v>0</v>
      </c>
      <c r="I517" s="30" t="s">
        <v>504</v>
      </c>
      <c r="J517" s="30" t="s">
        <v>505</v>
      </c>
      <c r="K517" s="30" t="s">
        <v>495</v>
      </c>
      <c r="L517" s="30" t="s">
        <v>496</v>
      </c>
      <c r="M517" s="30" t="s">
        <v>1146</v>
      </c>
      <c r="N517" s="30"/>
      <c r="O517" s="30" t="s">
        <v>1242</v>
      </c>
      <c r="P517" s="30" t="s">
        <v>43</v>
      </c>
      <c r="Q517" s="30" t="s">
        <v>499</v>
      </c>
    </row>
    <row r="518" spans="1:17" hidden="1" x14ac:dyDescent="0.2">
      <c r="A518" s="30" t="s">
        <v>2240</v>
      </c>
      <c r="B518" s="30" t="s">
        <v>2241</v>
      </c>
      <c r="C518" s="30" t="s">
        <v>2242</v>
      </c>
      <c r="D518" s="30"/>
      <c r="E518" s="30" t="s">
        <v>1240</v>
      </c>
      <c r="F518" s="30"/>
      <c r="G518" s="38"/>
      <c r="H518" s="31">
        <v>0</v>
      </c>
      <c r="I518" s="30" t="s">
        <v>586</v>
      </c>
      <c r="J518" s="30" t="s">
        <v>587</v>
      </c>
      <c r="K518" s="30" t="s">
        <v>495</v>
      </c>
      <c r="L518" s="30" t="s">
        <v>496</v>
      </c>
      <c r="M518" s="30" t="s">
        <v>497</v>
      </c>
      <c r="N518" s="30"/>
      <c r="O518" s="30" t="s">
        <v>1242</v>
      </c>
      <c r="P518" s="30" t="s">
        <v>43</v>
      </c>
      <c r="Q518" s="30" t="s">
        <v>499</v>
      </c>
    </row>
    <row r="519" spans="1:17" hidden="1" x14ac:dyDescent="0.2">
      <c r="A519" s="30" t="s">
        <v>2243</v>
      </c>
      <c r="B519" s="30" t="s">
        <v>2244</v>
      </c>
      <c r="C519" s="30" t="s">
        <v>2245</v>
      </c>
      <c r="D519" s="30"/>
      <c r="E519" s="30" t="s">
        <v>1240</v>
      </c>
      <c r="F519" s="30"/>
      <c r="G519" s="38"/>
      <c r="H519" s="31">
        <v>0</v>
      </c>
      <c r="I519" s="30" t="s">
        <v>512</v>
      </c>
      <c r="J519" s="30" t="s">
        <v>513</v>
      </c>
      <c r="K519" s="30" t="s">
        <v>495</v>
      </c>
      <c r="L519" s="30" t="s">
        <v>496</v>
      </c>
      <c r="M519" s="30" t="s">
        <v>514</v>
      </c>
      <c r="N519" s="30"/>
      <c r="O519" s="30" t="s">
        <v>1242</v>
      </c>
      <c r="P519" s="30" t="s">
        <v>43</v>
      </c>
      <c r="Q519" s="30" t="s">
        <v>499</v>
      </c>
    </row>
    <row r="520" spans="1:17" hidden="1" x14ac:dyDescent="0.2">
      <c r="A520" s="30" t="s">
        <v>2246</v>
      </c>
      <c r="B520" s="30" t="s">
        <v>2247</v>
      </c>
      <c r="C520" s="30" t="s">
        <v>2248</v>
      </c>
      <c r="D520" s="30"/>
      <c r="E520" s="30" t="s">
        <v>1240</v>
      </c>
      <c r="F520" s="30"/>
      <c r="G520" s="38"/>
      <c r="H520" s="31">
        <v>0</v>
      </c>
      <c r="I520" s="30" t="s">
        <v>552</v>
      </c>
      <c r="J520" s="30" t="s">
        <v>553</v>
      </c>
      <c r="K520" s="30" t="s">
        <v>495</v>
      </c>
      <c r="L520" s="30" t="s">
        <v>496</v>
      </c>
      <c r="M520" s="30" t="s">
        <v>2249</v>
      </c>
      <c r="N520" s="30"/>
      <c r="O520" s="30" t="s">
        <v>1242</v>
      </c>
      <c r="P520" s="30" t="s">
        <v>43</v>
      </c>
      <c r="Q520" s="30" t="s">
        <v>499</v>
      </c>
    </row>
    <row r="521" spans="1:17" hidden="1" x14ac:dyDescent="0.2">
      <c r="A521" s="30" t="s">
        <v>2250</v>
      </c>
      <c r="B521" s="30" t="s">
        <v>2251</v>
      </c>
      <c r="C521" s="30" t="s">
        <v>2252</v>
      </c>
      <c r="D521" s="30"/>
      <c r="E521" s="30" t="s">
        <v>1240</v>
      </c>
      <c r="F521" s="30"/>
      <c r="G521" s="38"/>
      <c r="H521" s="31">
        <v>0</v>
      </c>
      <c r="I521" s="30" t="s">
        <v>552</v>
      </c>
      <c r="J521" s="30" t="s">
        <v>553</v>
      </c>
      <c r="K521" s="30" t="s">
        <v>495</v>
      </c>
      <c r="L521" s="30" t="s">
        <v>496</v>
      </c>
      <c r="M521" s="30" t="s">
        <v>2249</v>
      </c>
      <c r="N521" s="30"/>
      <c r="O521" s="30" t="s">
        <v>1242</v>
      </c>
      <c r="P521" s="30" t="s">
        <v>43</v>
      </c>
      <c r="Q521" s="30" t="s">
        <v>499</v>
      </c>
    </row>
    <row r="522" spans="1:17" hidden="1" x14ac:dyDescent="0.2">
      <c r="A522" s="30" t="s">
        <v>2253</v>
      </c>
      <c r="B522" s="30" t="s">
        <v>2254</v>
      </c>
      <c r="C522" s="30" t="s">
        <v>2255</v>
      </c>
      <c r="D522" s="30"/>
      <c r="E522" s="30" t="s">
        <v>1240</v>
      </c>
      <c r="F522" s="30"/>
      <c r="G522" s="38"/>
      <c r="H522" s="31">
        <v>0</v>
      </c>
      <c r="I522" s="30" t="s">
        <v>512</v>
      </c>
      <c r="J522" s="30" t="s">
        <v>513</v>
      </c>
      <c r="K522" s="30" t="s">
        <v>495</v>
      </c>
      <c r="L522" s="30" t="s">
        <v>496</v>
      </c>
      <c r="M522" s="30" t="s">
        <v>548</v>
      </c>
      <c r="N522" s="30"/>
      <c r="O522" s="30" t="s">
        <v>1242</v>
      </c>
      <c r="P522" s="30" t="s">
        <v>43</v>
      </c>
      <c r="Q522" s="30" t="s">
        <v>499</v>
      </c>
    </row>
    <row r="523" spans="1:17" hidden="1" x14ac:dyDescent="0.2">
      <c r="A523" s="30" t="s">
        <v>2256</v>
      </c>
      <c r="B523" s="30" t="s">
        <v>2257</v>
      </c>
      <c r="C523" s="30" t="s">
        <v>2258</v>
      </c>
      <c r="D523" s="30"/>
      <c r="E523" s="30" t="s">
        <v>1240</v>
      </c>
      <c r="F523" s="30"/>
      <c r="G523" s="38"/>
      <c r="H523" s="31">
        <v>0</v>
      </c>
      <c r="I523" s="30" t="s">
        <v>504</v>
      </c>
      <c r="J523" s="30" t="s">
        <v>505</v>
      </c>
      <c r="K523" s="30" t="s">
        <v>495</v>
      </c>
      <c r="L523" s="30" t="s">
        <v>496</v>
      </c>
      <c r="M523" s="30" t="s">
        <v>558</v>
      </c>
      <c r="N523" s="30"/>
      <c r="O523" s="30" t="s">
        <v>1242</v>
      </c>
      <c r="P523" s="30" t="s">
        <v>43</v>
      </c>
      <c r="Q523" s="30" t="s">
        <v>499</v>
      </c>
    </row>
    <row r="524" spans="1:17" hidden="1" x14ac:dyDescent="0.2">
      <c r="A524" s="30" t="s">
        <v>2259</v>
      </c>
      <c r="B524" s="30" t="s">
        <v>2260</v>
      </c>
      <c r="C524" s="30" t="s">
        <v>2261</v>
      </c>
      <c r="D524" s="30"/>
      <c r="E524" s="30" t="s">
        <v>1240</v>
      </c>
      <c r="F524" s="30"/>
      <c r="G524" s="38"/>
      <c r="H524" s="31">
        <v>0</v>
      </c>
      <c r="I524" s="30" t="s">
        <v>512</v>
      </c>
      <c r="J524" s="30" t="s">
        <v>513</v>
      </c>
      <c r="K524" s="30" t="s">
        <v>495</v>
      </c>
      <c r="L524" s="30" t="s">
        <v>496</v>
      </c>
      <c r="M524" s="30" t="s">
        <v>514</v>
      </c>
      <c r="N524" s="30"/>
      <c r="O524" s="30" t="s">
        <v>1242</v>
      </c>
      <c r="P524" s="30" t="s">
        <v>43</v>
      </c>
      <c r="Q524" s="30" t="s">
        <v>499</v>
      </c>
    </row>
    <row r="525" spans="1:17" hidden="1" x14ac:dyDescent="0.2">
      <c r="A525" s="30" t="s">
        <v>2262</v>
      </c>
      <c r="B525" s="30" t="s">
        <v>2263</v>
      </c>
      <c r="C525" s="30" t="s">
        <v>2264</v>
      </c>
      <c r="D525" s="30"/>
      <c r="E525" s="30" t="s">
        <v>1240</v>
      </c>
      <c r="F525" s="30"/>
      <c r="G525" s="38"/>
      <c r="H525" s="31">
        <v>0</v>
      </c>
      <c r="I525" s="30" t="s">
        <v>504</v>
      </c>
      <c r="J525" s="30" t="s">
        <v>505</v>
      </c>
      <c r="K525" s="30" t="s">
        <v>495</v>
      </c>
      <c r="L525" s="30" t="s">
        <v>496</v>
      </c>
      <c r="M525" s="30" t="s">
        <v>558</v>
      </c>
      <c r="N525" s="30"/>
      <c r="O525" s="30" t="s">
        <v>1242</v>
      </c>
      <c r="P525" s="30" t="s">
        <v>43</v>
      </c>
      <c r="Q525" s="30" t="s">
        <v>499</v>
      </c>
    </row>
    <row r="526" spans="1:17" hidden="1" x14ac:dyDescent="0.2">
      <c r="A526" s="30" t="s">
        <v>2265</v>
      </c>
      <c r="B526" s="30" t="s">
        <v>2266</v>
      </c>
      <c r="C526" s="30" t="s">
        <v>2267</v>
      </c>
      <c r="D526" s="30"/>
      <c r="E526" s="30" t="s">
        <v>1240</v>
      </c>
      <c r="F526" s="30"/>
      <c r="G526" s="38"/>
      <c r="H526" s="31">
        <v>0</v>
      </c>
      <c r="I526" s="30" t="s">
        <v>512</v>
      </c>
      <c r="J526" s="30" t="s">
        <v>513</v>
      </c>
      <c r="K526" s="30" t="s">
        <v>495</v>
      </c>
      <c r="L526" s="30" t="s">
        <v>496</v>
      </c>
      <c r="M526" s="30" t="s">
        <v>526</v>
      </c>
      <c r="N526" s="30"/>
      <c r="O526" s="30" t="s">
        <v>1242</v>
      </c>
      <c r="P526" s="30" t="s">
        <v>43</v>
      </c>
      <c r="Q526" s="30" t="s">
        <v>499</v>
      </c>
    </row>
    <row r="527" spans="1:17" hidden="1" x14ac:dyDescent="0.2">
      <c r="A527" s="30" t="s">
        <v>2268</v>
      </c>
      <c r="B527" s="30" t="s">
        <v>2269</v>
      </c>
      <c r="C527" s="30" t="s">
        <v>2270</v>
      </c>
      <c r="D527" s="30"/>
      <c r="E527" s="30" t="s">
        <v>1240</v>
      </c>
      <c r="F527" s="30"/>
      <c r="G527" s="38"/>
      <c r="H527" s="31">
        <v>0</v>
      </c>
      <c r="I527" s="30" t="s">
        <v>512</v>
      </c>
      <c r="J527" s="30" t="s">
        <v>513</v>
      </c>
      <c r="K527" s="30" t="s">
        <v>495</v>
      </c>
      <c r="L527" s="30" t="s">
        <v>496</v>
      </c>
      <c r="M527" s="30" t="s">
        <v>514</v>
      </c>
      <c r="N527" s="30"/>
      <c r="O527" s="30" t="s">
        <v>1242</v>
      </c>
      <c r="P527" s="30" t="s">
        <v>43</v>
      </c>
      <c r="Q527" s="30" t="s">
        <v>499</v>
      </c>
    </row>
    <row r="528" spans="1:17" hidden="1" x14ac:dyDescent="0.2">
      <c r="A528" s="30" t="s">
        <v>2271</v>
      </c>
      <c r="B528" s="30" t="s">
        <v>2272</v>
      </c>
      <c r="C528" s="30" t="s">
        <v>2273</v>
      </c>
      <c r="D528" s="30"/>
      <c r="E528" s="30" t="s">
        <v>1240</v>
      </c>
      <c r="F528" s="30"/>
      <c r="G528" s="38"/>
      <c r="H528" s="31">
        <v>0</v>
      </c>
      <c r="I528" s="30" t="s">
        <v>512</v>
      </c>
      <c r="J528" s="30" t="s">
        <v>513</v>
      </c>
      <c r="K528" s="30" t="s">
        <v>495</v>
      </c>
      <c r="L528" s="30" t="s">
        <v>496</v>
      </c>
      <c r="M528" s="30" t="s">
        <v>639</v>
      </c>
      <c r="N528" s="30"/>
      <c r="O528" s="30" t="s">
        <v>1242</v>
      </c>
      <c r="P528" s="30" t="s">
        <v>43</v>
      </c>
      <c r="Q528" s="30" t="s">
        <v>499</v>
      </c>
    </row>
    <row r="529" spans="1:17" hidden="1" x14ac:dyDescent="0.2">
      <c r="A529" s="30" t="s">
        <v>2274</v>
      </c>
      <c r="B529" s="30" t="s">
        <v>2275</v>
      </c>
      <c r="C529" s="30" t="s">
        <v>2276</v>
      </c>
      <c r="D529" s="30"/>
      <c r="E529" s="30" t="s">
        <v>1240</v>
      </c>
      <c r="F529" s="30"/>
      <c r="G529" s="38"/>
      <c r="H529" s="31">
        <v>0</v>
      </c>
      <c r="I529" s="30" t="s">
        <v>504</v>
      </c>
      <c r="J529" s="30" t="s">
        <v>505</v>
      </c>
      <c r="K529" s="30" t="s">
        <v>495</v>
      </c>
      <c r="L529" s="30" t="s">
        <v>496</v>
      </c>
      <c r="M529" s="30" t="s">
        <v>558</v>
      </c>
      <c r="N529" s="30"/>
      <c r="O529" s="30" t="s">
        <v>1242</v>
      </c>
      <c r="P529" s="30" t="s">
        <v>43</v>
      </c>
      <c r="Q529" s="30" t="s">
        <v>499</v>
      </c>
    </row>
    <row r="530" spans="1:17" hidden="1" x14ac:dyDescent="0.2">
      <c r="A530" s="30" t="s">
        <v>2277</v>
      </c>
      <c r="B530" s="30" t="s">
        <v>2278</v>
      </c>
      <c r="C530" s="30" t="s">
        <v>2279</v>
      </c>
      <c r="D530" s="30"/>
      <c r="E530" s="30" t="s">
        <v>1240</v>
      </c>
      <c r="F530" s="30"/>
      <c r="G530" s="38"/>
      <c r="H530" s="31">
        <v>0</v>
      </c>
      <c r="I530" s="30" t="s">
        <v>504</v>
      </c>
      <c r="J530" s="30" t="s">
        <v>505</v>
      </c>
      <c r="K530" s="30" t="s">
        <v>495</v>
      </c>
      <c r="L530" s="30" t="s">
        <v>496</v>
      </c>
      <c r="M530" s="30" t="s">
        <v>2280</v>
      </c>
      <c r="N530" s="30"/>
      <c r="O530" s="30" t="s">
        <v>1242</v>
      </c>
      <c r="P530" s="30" t="s">
        <v>43</v>
      </c>
      <c r="Q530" s="30" t="s">
        <v>499</v>
      </c>
    </row>
    <row r="531" spans="1:17" hidden="1" x14ac:dyDescent="0.2">
      <c r="A531" s="30" t="s">
        <v>2281</v>
      </c>
      <c r="B531" s="30" t="s">
        <v>2282</v>
      </c>
      <c r="C531" s="30" t="s">
        <v>2283</v>
      </c>
      <c r="D531" s="30"/>
      <c r="E531" s="30" t="s">
        <v>1240</v>
      </c>
      <c r="F531" s="30"/>
      <c r="G531" s="38"/>
      <c r="H531" s="31">
        <v>0</v>
      </c>
      <c r="I531" s="30" t="s">
        <v>512</v>
      </c>
      <c r="J531" s="30" t="s">
        <v>513</v>
      </c>
      <c r="K531" s="30" t="s">
        <v>495</v>
      </c>
      <c r="L531" s="30" t="s">
        <v>496</v>
      </c>
      <c r="M531" s="30" t="s">
        <v>514</v>
      </c>
      <c r="N531" s="30"/>
      <c r="O531" s="30" t="s">
        <v>1242</v>
      </c>
      <c r="P531" s="30" t="s">
        <v>43</v>
      </c>
      <c r="Q531" s="30" t="s">
        <v>499</v>
      </c>
    </row>
    <row r="532" spans="1:17" hidden="1" x14ac:dyDescent="0.2">
      <c r="A532" s="30" t="s">
        <v>2284</v>
      </c>
      <c r="B532" s="30" t="s">
        <v>2285</v>
      </c>
      <c r="C532" s="30" t="s">
        <v>2286</v>
      </c>
      <c r="D532" s="30"/>
      <c r="E532" s="30" t="s">
        <v>1240</v>
      </c>
      <c r="F532" s="30"/>
      <c r="G532" s="38"/>
      <c r="H532" s="31">
        <v>0</v>
      </c>
      <c r="I532" s="30" t="s">
        <v>552</v>
      </c>
      <c r="J532" s="30" t="s">
        <v>553</v>
      </c>
      <c r="K532" s="30" t="s">
        <v>495</v>
      </c>
      <c r="L532" s="30" t="s">
        <v>496</v>
      </c>
      <c r="M532" s="30" t="s">
        <v>2249</v>
      </c>
      <c r="N532" s="30"/>
      <c r="O532" s="30" t="s">
        <v>1242</v>
      </c>
      <c r="P532" s="30" t="s">
        <v>43</v>
      </c>
      <c r="Q532" s="30" t="s">
        <v>499</v>
      </c>
    </row>
    <row r="533" spans="1:17" hidden="1" x14ac:dyDescent="0.2">
      <c r="A533" s="30" t="s">
        <v>2287</v>
      </c>
      <c r="B533" s="30" t="s">
        <v>2288</v>
      </c>
      <c r="C533" s="30" t="s">
        <v>2289</v>
      </c>
      <c r="D533" s="30"/>
      <c r="E533" s="30" t="s">
        <v>1240</v>
      </c>
      <c r="F533" s="30"/>
      <c r="G533" s="38"/>
      <c r="H533" s="31">
        <v>0</v>
      </c>
      <c r="I533" s="30" t="s">
        <v>504</v>
      </c>
      <c r="J533" s="30" t="s">
        <v>505</v>
      </c>
      <c r="K533" s="30" t="s">
        <v>495</v>
      </c>
      <c r="L533" s="30" t="s">
        <v>496</v>
      </c>
      <c r="M533" s="30" t="s">
        <v>558</v>
      </c>
      <c r="N533" s="30"/>
      <c r="O533" s="30" t="s">
        <v>1242</v>
      </c>
      <c r="P533" s="30" t="s">
        <v>43</v>
      </c>
      <c r="Q533" s="30" t="s">
        <v>499</v>
      </c>
    </row>
    <row r="534" spans="1:17" hidden="1" x14ac:dyDescent="0.2">
      <c r="A534" s="30" t="s">
        <v>2290</v>
      </c>
      <c r="B534" s="30" t="s">
        <v>2291</v>
      </c>
      <c r="C534" s="30" t="s">
        <v>2292</v>
      </c>
      <c r="D534" s="30"/>
      <c r="E534" s="30" t="s">
        <v>1240</v>
      </c>
      <c r="F534" s="30"/>
      <c r="G534" s="38"/>
      <c r="H534" s="31">
        <v>0</v>
      </c>
      <c r="I534" s="30" t="s">
        <v>546</v>
      </c>
      <c r="J534" s="30" t="s">
        <v>547</v>
      </c>
      <c r="K534" s="30" t="s">
        <v>495</v>
      </c>
      <c r="L534" s="30" t="s">
        <v>496</v>
      </c>
      <c r="M534" s="30" t="s">
        <v>2202</v>
      </c>
      <c r="N534" s="30"/>
      <c r="O534" s="30" t="s">
        <v>1242</v>
      </c>
      <c r="P534" s="30" t="s">
        <v>43</v>
      </c>
      <c r="Q534" s="30" t="s">
        <v>499</v>
      </c>
    </row>
    <row r="535" spans="1:17" hidden="1" x14ac:dyDescent="0.2">
      <c r="A535" s="30" t="s">
        <v>2293</v>
      </c>
      <c r="B535" s="30" t="s">
        <v>2294</v>
      </c>
      <c r="C535" s="30" t="s">
        <v>2295</v>
      </c>
      <c r="D535" s="30"/>
      <c r="E535" s="30" t="s">
        <v>1240</v>
      </c>
      <c r="F535" s="30"/>
      <c r="G535" s="38"/>
      <c r="H535" s="31">
        <v>0</v>
      </c>
      <c r="I535" s="30" t="s">
        <v>512</v>
      </c>
      <c r="J535" s="30" t="s">
        <v>513</v>
      </c>
      <c r="K535" s="30" t="s">
        <v>495</v>
      </c>
      <c r="L535" s="30" t="s">
        <v>496</v>
      </c>
      <c r="M535" s="30" t="s">
        <v>514</v>
      </c>
      <c r="N535" s="30"/>
      <c r="O535" s="30" t="s">
        <v>1242</v>
      </c>
      <c r="P535" s="30" t="s">
        <v>43</v>
      </c>
      <c r="Q535" s="30" t="s">
        <v>499</v>
      </c>
    </row>
    <row r="536" spans="1:17" hidden="1" x14ac:dyDescent="0.2">
      <c r="A536" s="30" t="s">
        <v>2296</v>
      </c>
      <c r="B536" s="30" t="s">
        <v>2297</v>
      </c>
      <c r="C536" s="30" t="s">
        <v>2298</v>
      </c>
      <c r="D536" s="30"/>
      <c r="E536" s="30" t="s">
        <v>1240</v>
      </c>
      <c r="F536" s="30"/>
      <c r="G536" s="38"/>
      <c r="H536" s="31">
        <v>0</v>
      </c>
      <c r="I536" s="30" t="s">
        <v>512</v>
      </c>
      <c r="J536" s="30" t="s">
        <v>513</v>
      </c>
      <c r="K536" s="30" t="s">
        <v>495</v>
      </c>
      <c r="L536" s="30" t="s">
        <v>496</v>
      </c>
      <c r="M536" s="30" t="s">
        <v>548</v>
      </c>
      <c r="N536" s="30"/>
      <c r="O536" s="30" t="s">
        <v>1242</v>
      </c>
      <c r="P536" s="30" t="s">
        <v>43</v>
      </c>
      <c r="Q536" s="30" t="s">
        <v>499</v>
      </c>
    </row>
    <row r="537" spans="1:17" hidden="1" x14ac:dyDescent="0.2">
      <c r="A537" s="30" t="s">
        <v>2299</v>
      </c>
      <c r="B537" s="30" t="s">
        <v>2300</v>
      </c>
      <c r="C537" s="30" t="s">
        <v>2301</v>
      </c>
      <c r="D537" s="30"/>
      <c r="E537" s="30" t="s">
        <v>1240</v>
      </c>
      <c r="F537" s="30"/>
      <c r="G537" s="38"/>
      <c r="H537" s="31">
        <v>0</v>
      </c>
      <c r="I537" s="30" t="s">
        <v>586</v>
      </c>
      <c r="J537" s="30" t="s">
        <v>587</v>
      </c>
      <c r="K537" s="30" t="s">
        <v>495</v>
      </c>
      <c r="L537" s="30" t="s">
        <v>496</v>
      </c>
      <c r="M537" s="30" t="s">
        <v>588</v>
      </c>
      <c r="N537" s="30"/>
      <c r="O537" s="30" t="s">
        <v>1242</v>
      </c>
      <c r="P537" s="30" t="s">
        <v>43</v>
      </c>
      <c r="Q537" s="30" t="s">
        <v>499</v>
      </c>
    </row>
    <row r="538" spans="1:17" hidden="1" x14ac:dyDescent="0.2">
      <c r="A538" s="30" t="s">
        <v>2302</v>
      </c>
      <c r="B538" s="30" t="s">
        <v>2303</v>
      </c>
      <c r="C538" s="30" t="s">
        <v>2304</v>
      </c>
      <c r="D538" s="30"/>
      <c r="E538" s="30" t="s">
        <v>1240</v>
      </c>
      <c r="F538" s="30"/>
      <c r="G538" s="38"/>
      <c r="H538" s="31">
        <v>0</v>
      </c>
      <c r="I538" s="30" t="s">
        <v>586</v>
      </c>
      <c r="J538" s="30" t="s">
        <v>587</v>
      </c>
      <c r="K538" s="30" t="s">
        <v>495</v>
      </c>
      <c r="L538" s="30" t="s">
        <v>496</v>
      </c>
      <c r="M538" s="30" t="s">
        <v>588</v>
      </c>
      <c r="N538" s="30"/>
      <c r="O538" s="30" t="s">
        <v>1242</v>
      </c>
      <c r="P538" s="30" t="s">
        <v>43</v>
      </c>
      <c r="Q538" s="30" t="s">
        <v>499</v>
      </c>
    </row>
    <row r="539" spans="1:17" hidden="1" x14ac:dyDescent="0.2">
      <c r="A539" s="30" t="s">
        <v>2305</v>
      </c>
      <c r="B539" s="30" t="s">
        <v>2306</v>
      </c>
      <c r="C539" s="30" t="s">
        <v>2307</v>
      </c>
      <c r="D539" s="30"/>
      <c r="E539" s="30" t="s">
        <v>1240</v>
      </c>
      <c r="F539" s="30"/>
      <c r="G539" s="38"/>
      <c r="H539" s="31">
        <v>0</v>
      </c>
      <c r="I539" s="30" t="s">
        <v>546</v>
      </c>
      <c r="J539" s="30" t="s">
        <v>547</v>
      </c>
      <c r="K539" s="30" t="s">
        <v>495</v>
      </c>
      <c r="L539" s="30" t="s">
        <v>496</v>
      </c>
      <c r="M539" s="30" t="s">
        <v>2202</v>
      </c>
      <c r="N539" s="30"/>
      <c r="O539" s="30" t="s">
        <v>1242</v>
      </c>
      <c r="P539" s="30" t="s">
        <v>43</v>
      </c>
      <c r="Q539" s="30" t="s">
        <v>499</v>
      </c>
    </row>
    <row r="540" spans="1:17" hidden="1" x14ac:dyDescent="0.2">
      <c r="A540" s="30" t="s">
        <v>2308</v>
      </c>
      <c r="B540" s="30" t="s">
        <v>2309</v>
      </c>
      <c r="C540" s="30" t="s">
        <v>2310</v>
      </c>
      <c r="D540" s="30"/>
      <c r="E540" s="30" t="s">
        <v>1240</v>
      </c>
      <c r="F540" s="30"/>
      <c r="G540" s="38"/>
      <c r="H540" s="31">
        <v>0</v>
      </c>
      <c r="I540" s="30" t="s">
        <v>512</v>
      </c>
      <c r="J540" s="30" t="s">
        <v>513</v>
      </c>
      <c r="K540" s="30" t="s">
        <v>495</v>
      </c>
      <c r="L540" s="30" t="s">
        <v>496</v>
      </c>
      <c r="M540" s="30" t="s">
        <v>639</v>
      </c>
      <c r="N540" s="30"/>
      <c r="O540" s="30" t="s">
        <v>1242</v>
      </c>
      <c r="P540" s="30" t="s">
        <v>43</v>
      </c>
      <c r="Q540" s="30" t="s">
        <v>499</v>
      </c>
    </row>
    <row r="541" spans="1:17" hidden="1" x14ac:dyDescent="0.2">
      <c r="A541" s="30" t="s">
        <v>2311</v>
      </c>
      <c r="B541" s="30" t="s">
        <v>2312</v>
      </c>
      <c r="C541" s="30" t="s">
        <v>2313</v>
      </c>
      <c r="D541" s="30"/>
      <c r="E541" s="30" t="s">
        <v>1240</v>
      </c>
      <c r="F541" s="30"/>
      <c r="G541" s="38"/>
      <c r="H541" s="31">
        <v>0</v>
      </c>
      <c r="I541" s="30" t="s">
        <v>586</v>
      </c>
      <c r="J541" s="30" t="s">
        <v>587</v>
      </c>
      <c r="K541" s="30" t="s">
        <v>495</v>
      </c>
      <c r="L541" s="30" t="s">
        <v>496</v>
      </c>
      <c r="M541" s="30" t="s">
        <v>588</v>
      </c>
      <c r="N541" s="30"/>
      <c r="O541" s="30" t="s">
        <v>1242</v>
      </c>
      <c r="P541" s="30" t="s">
        <v>43</v>
      </c>
      <c r="Q541" s="30" t="s">
        <v>499</v>
      </c>
    </row>
    <row r="542" spans="1:17" hidden="1" x14ac:dyDescent="0.2">
      <c r="A542" s="30" t="s">
        <v>2314</v>
      </c>
      <c r="B542" s="30" t="s">
        <v>2315</v>
      </c>
      <c r="C542" s="30" t="s">
        <v>2316</v>
      </c>
      <c r="D542" s="30"/>
      <c r="E542" s="30" t="s">
        <v>1240</v>
      </c>
      <c r="F542" s="30"/>
      <c r="G542" s="38"/>
      <c r="H542" s="31">
        <v>0</v>
      </c>
      <c r="I542" s="30" t="s">
        <v>512</v>
      </c>
      <c r="J542" s="30" t="s">
        <v>513</v>
      </c>
      <c r="K542" s="30" t="s">
        <v>495</v>
      </c>
      <c r="L542" s="30" t="s">
        <v>496</v>
      </c>
      <c r="M542" s="30" t="s">
        <v>514</v>
      </c>
      <c r="N542" s="30"/>
      <c r="O542" s="30" t="s">
        <v>1242</v>
      </c>
      <c r="P542" s="30" t="s">
        <v>43</v>
      </c>
      <c r="Q542" s="30" t="s">
        <v>499</v>
      </c>
    </row>
    <row r="543" spans="1:17" hidden="1" x14ac:dyDescent="0.2">
      <c r="A543" s="30" t="s">
        <v>2317</v>
      </c>
      <c r="B543" s="30" t="s">
        <v>2318</v>
      </c>
      <c r="C543" s="30" t="s">
        <v>2319</v>
      </c>
      <c r="D543" s="30"/>
      <c r="E543" s="30" t="s">
        <v>1240</v>
      </c>
      <c r="F543" s="30"/>
      <c r="G543" s="38"/>
      <c r="H543" s="31">
        <v>0</v>
      </c>
      <c r="I543" s="30" t="s">
        <v>504</v>
      </c>
      <c r="J543" s="30" t="s">
        <v>505</v>
      </c>
      <c r="K543" s="30" t="s">
        <v>495</v>
      </c>
      <c r="L543" s="30" t="s">
        <v>496</v>
      </c>
      <c r="M543" s="30" t="s">
        <v>1146</v>
      </c>
      <c r="N543" s="30"/>
      <c r="O543" s="30" t="s">
        <v>1242</v>
      </c>
      <c r="P543" s="30" t="s">
        <v>43</v>
      </c>
      <c r="Q543" s="30" t="s">
        <v>499</v>
      </c>
    </row>
    <row r="544" spans="1:17" hidden="1" x14ac:dyDescent="0.2">
      <c r="A544" s="30" t="s">
        <v>2320</v>
      </c>
      <c r="B544" s="30" t="s">
        <v>2321</v>
      </c>
      <c r="C544" s="30" t="s">
        <v>2322</v>
      </c>
      <c r="D544" s="30"/>
      <c r="E544" s="30" t="s">
        <v>1240</v>
      </c>
      <c r="F544" s="30"/>
      <c r="G544" s="38"/>
      <c r="H544" s="31">
        <v>0</v>
      </c>
      <c r="I544" s="30" t="s">
        <v>552</v>
      </c>
      <c r="J544" s="30" t="s">
        <v>553</v>
      </c>
      <c r="K544" s="30" t="s">
        <v>495</v>
      </c>
      <c r="L544" s="30" t="s">
        <v>496</v>
      </c>
      <c r="M544" s="30" t="s">
        <v>2249</v>
      </c>
      <c r="N544" s="30"/>
      <c r="O544" s="30" t="s">
        <v>1242</v>
      </c>
      <c r="P544" s="30" t="s">
        <v>43</v>
      </c>
      <c r="Q544" s="30" t="s">
        <v>499</v>
      </c>
    </row>
    <row r="545" spans="1:17" hidden="1" x14ac:dyDescent="0.2">
      <c r="A545" s="30" t="s">
        <v>2323</v>
      </c>
      <c r="B545" s="30" t="s">
        <v>2324</v>
      </c>
      <c r="C545" s="30" t="s">
        <v>2325</v>
      </c>
      <c r="D545" s="30"/>
      <c r="E545" s="30" t="s">
        <v>1240</v>
      </c>
      <c r="F545" s="30"/>
      <c r="G545" s="38"/>
      <c r="H545" s="31">
        <v>0</v>
      </c>
      <c r="I545" s="30" t="s">
        <v>552</v>
      </c>
      <c r="J545" s="30" t="s">
        <v>553</v>
      </c>
      <c r="K545" s="30" t="s">
        <v>495</v>
      </c>
      <c r="L545" s="30" t="s">
        <v>496</v>
      </c>
      <c r="M545" s="30" t="s">
        <v>2249</v>
      </c>
      <c r="N545" s="30"/>
      <c r="O545" s="30" t="s">
        <v>1242</v>
      </c>
      <c r="P545" s="30" t="s">
        <v>43</v>
      </c>
      <c r="Q545" s="30" t="s">
        <v>499</v>
      </c>
    </row>
    <row r="546" spans="1:17" hidden="1" x14ac:dyDescent="0.2">
      <c r="A546" s="30" t="s">
        <v>2326</v>
      </c>
      <c r="B546" s="30" t="s">
        <v>2327</v>
      </c>
      <c r="C546" s="30" t="s">
        <v>2328</v>
      </c>
      <c r="D546" s="30"/>
      <c r="E546" s="30" t="s">
        <v>1240</v>
      </c>
      <c r="F546" s="30"/>
      <c r="G546" s="38"/>
      <c r="H546" s="31">
        <v>0</v>
      </c>
      <c r="I546" s="30" t="s">
        <v>512</v>
      </c>
      <c r="J546" s="30" t="s">
        <v>513</v>
      </c>
      <c r="K546" s="30" t="s">
        <v>495</v>
      </c>
      <c r="L546" s="30" t="s">
        <v>496</v>
      </c>
      <c r="M546" s="30" t="s">
        <v>514</v>
      </c>
      <c r="N546" s="30"/>
      <c r="O546" s="30" t="s">
        <v>1242</v>
      </c>
      <c r="P546" s="30" t="s">
        <v>43</v>
      </c>
      <c r="Q546" s="30" t="s">
        <v>499</v>
      </c>
    </row>
    <row r="547" spans="1:17" hidden="1" x14ac:dyDescent="0.2">
      <c r="A547" s="30" t="s">
        <v>2329</v>
      </c>
      <c r="B547" s="30" t="s">
        <v>2330</v>
      </c>
      <c r="C547" s="30" t="s">
        <v>2331</v>
      </c>
      <c r="D547" s="30"/>
      <c r="E547" s="30" t="s">
        <v>1240</v>
      </c>
      <c r="F547" s="30"/>
      <c r="G547" s="38"/>
      <c r="H547" s="31">
        <v>0</v>
      </c>
      <c r="I547" s="30" t="s">
        <v>552</v>
      </c>
      <c r="J547" s="30" t="s">
        <v>553</v>
      </c>
      <c r="K547" s="30" t="s">
        <v>495</v>
      </c>
      <c r="L547" s="30" t="s">
        <v>496</v>
      </c>
      <c r="M547" s="30" t="s">
        <v>724</v>
      </c>
      <c r="N547" s="30"/>
      <c r="O547" s="30" t="s">
        <v>1242</v>
      </c>
      <c r="P547" s="30" t="s">
        <v>43</v>
      </c>
      <c r="Q547" s="30" t="s">
        <v>499</v>
      </c>
    </row>
    <row r="548" spans="1:17" hidden="1" x14ac:dyDescent="0.2">
      <c r="A548" s="30" t="s">
        <v>2332</v>
      </c>
      <c r="B548" s="30" t="s">
        <v>2333</v>
      </c>
      <c r="C548" s="30" t="s">
        <v>2334</v>
      </c>
      <c r="D548" s="30"/>
      <c r="E548" s="30" t="s">
        <v>1240</v>
      </c>
      <c r="F548" s="30"/>
      <c r="G548" s="38"/>
      <c r="H548" s="31">
        <v>0</v>
      </c>
      <c r="I548" s="30" t="s">
        <v>512</v>
      </c>
      <c r="J548" s="30" t="s">
        <v>513</v>
      </c>
      <c r="K548" s="30" t="s">
        <v>495</v>
      </c>
      <c r="L548" s="30" t="s">
        <v>496</v>
      </c>
      <c r="M548" s="30" t="s">
        <v>514</v>
      </c>
      <c r="N548" s="30"/>
      <c r="O548" s="30" t="s">
        <v>1242</v>
      </c>
      <c r="P548" s="30" t="s">
        <v>43</v>
      </c>
      <c r="Q548" s="30" t="s">
        <v>499</v>
      </c>
    </row>
    <row r="549" spans="1:17" hidden="1" x14ac:dyDescent="0.2">
      <c r="A549" s="30" t="s">
        <v>2335</v>
      </c>
      <c r="B549" s="30" t="s">
        <v>2336</v>
      </c>
      <c r="C549" s="30" t="s">
        <v>2337</v>
      </c>
      <c r="D549" s="30"/>
      <c r="E549" s="30" t="s">
        <v>1240</v>
      </c>
      <c r="F549" s="30"/>
      <c r="G549" s="38"/>
      <c r="H549" s="31">
        <v>0</v>
      </c>
      <c r="I549" s="30" t="s">
        <v>586</v>
      </c>
      <c r="J549" s="30" t="s">
        <v>587</v>
      </c>
      <c r="K549" s="30" t="s">
        <v>495</v>
      </c>
      <c r="L549" s="30" t="s">
        <v>496</v>
      </c>
      <c r="M549" s="30" t="s">
        <v>588</v>
      </c>
      <c r="N549" s="30"/>
      <c r="O549" s="30" t="s">
        <v>1242</v>
      </c>
      <c r="P549" s="30" t="s">
        <v>43</v>
      </c>
      <c r="Q549" s="30" t="s">
        <v>499</v>
      </c>
    </row>
    <row r="550" spans="1:17" hidden="1" x14ac:dyDescent="0.2">
      <c r="A550" s="30" t="s">
        <v>2338</v>
      </c>
      <c r="B550" s="30" t="s">
        <v>2339</v>
      </c>
      <c r="C550" s="30" t="s">
        <v>2340</v>
      </c>
      <c r="D550" s="30"/>
      <c r="E550" s="30" t="s">
        <v>1240</v>
      </c>
      <c r="F550" s="30"/>
      <c r="G550" s="38"/>
      <c r="H550" s="31">
        <v>0</v>
      </c>
      <c r="I550" s="30" t="s">
        <v>512</v>
      </c>
      <c r="J550" s="30" t="s">
        <v>513</v>
      </c>
      <c r="K550" s="30" t="s">
        <v>495</v>
      </c>
      <c r="L550" s="30" t="s">
        <v>496</v>
      </c>
      <c r="M550" s="30" t="s">
        <v>526</v>
      </c>
      <c r="N550" s="30"/>
      <c r="O550" s="30" t="s">
        <v>1242</v>
      </c>
      <c r="P550" s="30" t="s">
        <v>43</v>
      </c>
      <c r="Q550" s="30" t="s">
        <v>499</v>
      </c>
    </row>
    <row r="551" spans="1:17" hidden="1" x14ac:dyDescent="0.2">
      <c r="A551" s="30" t="s">
        <v>2341</v>
      </c>
      <c r="B551" s="30" t="s">
        <v>2342</v>
      </c>
      <c r="C551" s="30" t="s">
        <v>2343</v>
      </c>
      <c r="D551" s="30"/>
      <c r="E551" s="30" t="s">
        <v>1240</v>
      </c>
      <c r="F551" s="30"/>
      <c r="G551" s="38"/>
      <c r="H551" s="31">
        <v>0</v>
      </c>
      <c r="I551" s="30" t="s">
        <v>504</v>
      </c>
      <c r="J551" s="30" t="s">
        <v>505</v>
      </c>
      <c r="K551" s="30" t="s">
        <v>495</v>
      </c>
      <c r="L551" s="30" t="s">
        <v>496</v>
      </c>
      <c r="M551" s="30" t="s">
        <v>2206</v>
      </c>
      <c r="N551" s="30"/>
      <c r="O551" s="30" t="s">
        <v>1242</v>
      </c>
      <c r="P551" s="30" t="s">
        <v>43</v>
      </c>
      <c r="Q551" s="30" t="s">
        <v>499</v>
      </c>
    </row>
    <row r="552" spans="1:17" hidden="1" x14ac:dyDescent="0.2">
      <c r="A552" s="30" t="s">
        <v>2344</v>
      </c>
      <c r="B552" s="30" t="s">
        <v>2345</v>
      </c>
      <c r="C552" s="30" t="s">
        <v>2346</v>
      </c>
      <c r="D552" s="30"/>
      <c r="E552" s="30" t="s">
        <v>1240</v>
      </c>
      <c r="F552" s="30"/>
      <c r="G552" s="38"/>
      <c r="H552" s="31">
        <v>0</v>
      </c>
      <c r="I552" s="30" t="s">
        <v>504</v>
      </c>
      <c r="J552" s="30" t="s">
        <v>505</v>
      </c>
      <c r="K552" s="30" t="s">
        <v>495</v>
      </c>
      <c r="L552" s="30" t="s">
        <v>496</v>
      </c>
      <c r="M552" s="30" t="s">
        <v>558</v>
      </c>
      <c r="N552" s="30"/>
      <c r="O552" s="30" t="s">
        <v>1242</v>
      </c>
      <c r="P552" s="30" t="s">
        <v>43</v>
      </c>
      <c r="Q552" s="30" t="s">
        <v>499</v>
      </c>
    </row>
    <row r="553" spans="1:17" hidden="1" x14ac:dyDescent="0.2">
      <c r="A553" s="30" t="s">
        <v>2347</v>
      </c>
      <c r="B553" s="30" t="s">
        <v>2348</v>
      </c>
      <c r="C553" s="30" t="s">
        <v>2349</v>
      </c>
      <c r="D553" s="30"/>
      <c r="E553" s="30" t="s">
        <v>1240</v>
      </c>
      <c r="F553" s="30"/>
      <c r="G553" s="38"/>
      <c r="H553" s="31">
        <v>0</v>
      </c>
      <c r="I553" s="30" t="s">
        <v>504</v>
      </c>
      <c r="J553" s="30" t="s">
        <v>505</v>
      </c>
      <c r="K553" s="30" t="s">
        <v>495</v>
      </c>
      <c r="L553" s="30" t="s">
        <v>496</v>
      </c>
      <c r="M553" s="30" t="s">
        <v>558</v>
      </c>
      <c r="N553" s="30"/>
      <c r="O553" s="30" t="s">
        <v>1242</v>
      </c>
      <c r="P553" s="30" t="s">
        <v>43</v>
      </c>
      <c r="Q553" s="30" t="s">
        <v>499</v>
      </c>
    </row>
    <row r="554" spans="1:17" hidden="1" x14ac:dyDescent="0.2">
      <c r="A554" s="30" t="s">
        <v>2350</v>
      </c>
      <c r="B554" s="30" t="s">
        <v>2351</v>
      </c>
      <c r="C554" s="30" t="s">
        <v>2352</v>
      </c>
      <c r="D554" s="30"/>
      <c r="E554" s="30" t="s">
        <v>1240</v>
      </c>
      <c r="F554" s="30"/>
      <c r="G554" s="38"/>
      <c r="H554" s="31">
        <v>0</v>
      </c>
      <c r="I554" s="30" t="s">
        <v>512</v>
      </c>
      <c r="J554" s="30" t="s">
        <v>513</v>
      </c>
      <c r="K554" s="30" t="s">
        <v>495</v>
      </c>
      <c r="L554" s="30" t="s">
        <v>496</v>
      </c>
      <c r="M554" s="30" t="s">
        <v>514</v>
      </c>
      <c r="N554" s="30"/>
      <c r="O554" s="30" t="s">
        <v>1242</v>
      </c>
      <c r="P554" s="30" t="s">
        <v>43</v>
      </c>
      <c r="Q554" s="30" t="s">
        <v>499</v>
      </c>
    </row>
    <row r="555" spans="1:17" hidden="1" x14ac:dyDescent="0.2">
      <c r="A555" s="30" t="s">
        <v>2353</v>
      </c>
      <c r="B555" s="30" t="s">
        <v>2354</v>
      </c>
      <c r="C555" s="30" t="s">
        <v>2355</v>
      </c>
      <c r="D555" s="30"/>
      <c r="E555" s="30" t="s">
        <v>1240</v>
      </c>
      <c r="F555" s="30"/>
      <c r="G555" s="38"/>
      <c r="H555" s="31">
        <v>0</v>
      </c>
      <c r="I555" s="30" t="s">
        <v>552</v>
      </c>
      <c r="J555" s="30" t="s">
        <v>553</v>
      </c>
      <c r="K555" s="30" t="s">
        <v>495</v>
      </c>
      <c r="L555" s="30" t="s">
        <v>496</v>
      </c>
      <c r="M555" s="30" t="s">
        <v>724</v>
      </c>
      <c r="N555" s="30"/>
      <c r="O555" s="30" t="s">
        <v>1242</v>
      </c>
      <c r="P555" s="30" t="s">
        <v>43</v>
      </c>
      <c r="Q555" s="30" t="s">
        <v>499</v>
      </c>
    </row>
    <row r="556" spans="1:17" hidden="1" x14ac:dyDescent="0.2">
      <c r="A556" s="30" t="s">
        <v>2356</v>
      </c>
      <c r="B556" s="30" t="s">
        <v>2357</v>
      </c>
      <c r="C556" s="30" t="s">
        <v>2358</v>
      </c>
      <c r="D556" s="30"/>
      <c r="E556" s="30" t="s">
        <v>1240</v>
      </c>
      <c r="F556" s="30"/>
      <c r="G556" s="38"/>
      <c r="H556" s="31">
        <v>0</v>
      </c>
      <c r="I556" s="30" t="s">
        <v>552</v>
      </c>
      <c r="J556" s="30" t="s">
        <v>553</v>
      </c>
      <c r="K556" s="30" t="s">
        <v>495</v>
      </c>
      <c r="L556" s="30" t="s">
        <v>496</v>
      </c>
      <c r="M556" s="30" t="s">
        <v>602</v>
      </c>
      <c r="N556" s="30"/>
      <c r="O556" s="30" t="s">
        <v>1242</v>
      </c>
      <c r="P556" s="30" t="s">
        <v>43</v>
      </c>
      <c r="Q556" s="30" t="s">
        <v>499</v>
      </c>
    </row>
    <row r="557" spans="1:17" hidden="1" x14ac:dyDescent="0.2">
      <c r="A557" s="30" t="s">
        <v>2359</v>
      </c>
      <c r="B557" s="30" t="s">
        <v>2360</v>
      </c>
      <c r="C557" s="30" t="s">
        <v>2361</v>
      </c>
      <c r="D557" s="30"/>
      <c r="E557" s="30" t="s">
        <v>1240</v>
      </c>
      <c r="F557" s="30"/>
      <c r="G557" s="38"/>
      <c r="H557" s="31">
        <v>0</v>
      </c>
      <c r="I557" s="30" t="s">
        <v>504</v>
      </c>
      <c r="J557" s="30" t="s">
        <v>505</v>
      </c>
      <c r="K557" s="30" t="s">
        <v>495</v>
      </c>
      <c r="L557" s="30" t="s">
        <v>496</v>
      </c>
      <c r="M557" s="30" t="s">
        <v>558</v>
      </c>
      <c r="N557" s="30"/>
      <c r="O557" s="30" t="s">
        <v>1242</v>
      </c>
      <c r="P557" s="30" t="s">
        <v>43</v>
      </c>
      <c r="Q557" s="30" t="s">
        <v>499</v>
      </c>
    </row>
    <row r="558" spans="1:17" hidden="1" x14ac:dyDescent="0.2">
      <c r="A558" s="30" t="s">
        <v>2362</v>
      </c>
      <c r="B558" s="30" t="s">
        <v>2363</v>
      </c>
      <c r="C558" s="30" t="s">
        <v>2364</v>
      </c>
      <c r="D558" s="30"/>
      <c r="E558" s="30" t="s">
        <v>1240</v>
      </c>
      <c r="F558" s="30"/>
      <c r="G558" s="38"/>
      <c r="H558" s="31">
        <v>0</v>
      </c>
      <c r="I558" s="30" t="s">
        <v>512</v>
      </c>
      <c r="J558" s="30" t="s">
        <v>513</v>
      </c>
      <c r="K558" s="30" t="s">
        <v>495</v>
      </c>
      <c r="L558" s="30" t="s">
        <v>496</v>
      </c>
      <c r="M558" s="30" t="s">
        <v>548</v>
      </c>
      <c r="N558" s="30"/>
      <c r="O558" s="30" t="s">
        <v>1242</v>
      </c>
      <c r="P558" s="30" t="s">
        <v>43</v>
      </c>
      <c r="Q558" s="30" t="s">
        <v>499</v>
      </c>
    </row>
    <row r="559" spans="1:17" hidden="1" x14ac:dyDescent="0.2">
      <c r="A559" s="30" t="s">
        <v>2365</v>
      </c>
      <c r="B559" s="30" t="s">
        <v>2366</v>
      </c>
      <c r="C559" s="30" t="s">
        <v>2367</v>
      </c>
      <c r="D559" s="30"/>
      <c r="E559" s="30" t="s">
        <v>1240</v>
      </c>
      <c r="F559" s="30"/>
      <c r="G559" s="38"/>
      <c r="H559" s="31">
        <v>0</v>
      </c>
      <c r="I559" s="30" t="s">
        <v>552</v>
      </c>
      <c r="J559" s="30" t="s">
        <v>553</v>
      </c>
      <c r="K559" s="30" t="s">
        <v>495</v>
      </c>
      <c r="L559" s="30" t="s">
        <v>496</v>
      </c>
      <c r="M559" s="30" t="s">
        <v>554</v>
      </c>
      <c r="N559" s="30"/>
      <c r="O559" s="30" t="s">
        <v>1242</v>
      </c>
      <c r="P559" s="30" t="s">
        <v>43</v>
      </c>
      <c r="Q559" s="30" t="s">
        <v>499</v>
      </c>
    </row>
    <row r="560" spans="1:17" hidden="1" x14ac:dyDescent="0.2">
      <c r="A560" s="30" t="s">
        <v>2368</v>
      </c>
      <c r="B560" s="30" t="s">
        <v>2369</v>
      </c>
      <c r="C560" s="30" t="s">
        <v>2370</v>
      </c>
      <c r="D560" s="30"/>
      <c r="E560" s="30" t="s">
        <v>1240</v>
      </c>
      <c r="F560" s="30"/>
      <c r="G560" s="38"/>
      <c r="H560" s="31">
        <v>0</v>
      </c>
      <c r="I560" s="30" t="s">
        <v>552</v>
      </c>
      <c r="J560" s="30" t="s">
        <v>553</v>
      </c>
      <c r="K560" s="30" t="s">
        <v>495</v>
      </c>
      <c r="L560" s="30" t="s">
        <v>496</v>
      </c>
      <c r="M560" s="30" t="s">
        <v>654</v>
      </c>
      <c r="N560" s="30"/>
      <c r="O560" s="30" t="s">
        <v>1242</v>
      </c>
      <c r="P560" s="30" t="s">
        <v>43</v>
      </c>
      <c r="Q560" s="30" t="s">
        <v>499</v>
      </c>
    </row>
    <row r="561" spans="1:17" hidden="1" x14ac:dyDescent="0.2">
      <c r="A561" s="30" t="s">
        <v>2371</v>
      </c>
      <c r="B561" s="30" t="s">
        <v>2372</v>
      </c>
      <c r="C561" s="30" t="s">
        <v>2373</v>
      </c>
      <c r="D561" s="30"/>
      <c r="E561" s="30" t="s">
        <v>1240</v>
      </c>
      <c r="F561" s="30"/>
      <c r="G561" s="38"/>
      <c r="H561" s="31">
        <v>0</v>
      </c>
      <c r="I561" s="30" t="s">
        <v>586</v>
      </c>
      <c r="J561" s="30" t="s">
        <v>587</v>
      </c>
      <c r="K561" s="30" t="s">
        <v>495</v>
      </c>
      <c r="L561" s="30" t="s">
        <v>496</v>
      </c>
      <c r="M561" s="30" t="s">
        <v>2374</v>
      </c>
      <c r="N561" s="30"/>
      <c r="O561" s="30" t="s">
        <v>1242</v>
      </c>
      <c r="P561" s="30" t="s">
        <v>43</v>
      </c>
      <c r="Q561" s="30" t="s">
        <v>499</v>
      </c>
    </row>
    <row r="562" spans="1:17" hidden="1" x14ac:dyDescent="0.2">
      <c r="A562" s="30" t="s">
        <v>2375</v>
      </c>
      <c r="B562" s="30" t="s">
        <v>2376</v>
      </c>
      <c r="C562" s="30" t="s">
        <v>2377</v>
      </c>
      <c r="D562" s="30"/>
      <c r="E562" s="30" t="s">
        <v>1240</v>
      </c>
      <c r="F562" s="30"/>
      <c r="G562" s="38"/>
      <c r="H562" s="31">
        <v>0</v>
      </c>
      <c r="I562" s="30" t="s">
        <v>552</v>
      </c>
      <c r="J562" s="30" t="s">
        <v>553</v>
      </c>
      <c r="K562" s="30" t="s">
        <v>495</v>
      </c>
      <c r="L562" s="30" t="s">
        <v>496</v>
      </c>
      <c r="M562" s="30" t="s">
        <v>724</v>
      </c>
      <c r="N562" s="30"/>
      <c r="O562" s="30" t="s">
        <v>1242</v>
      </c>
      <c r="P562" s="30" t="s">
        <v>43</v>
      </c>
      <c r="Q562" s="30" t="s">
        <v>499</v>
      </c>
    </row>
    <row r="563" spans="1:17" hidden="1" x14ac:dyDescent="0.2">
      <c r="A563" s="30" t="s">
        <v>2378</v>
      </c>
      <c r="B563" s="30" t="s">
        <v>2379</v>
      </c>
      <c r="C563" s="30" t="s">
        <v>2380</v>
      </c>
      <c r="D563" s="30"/>
      <c r="E563" s="30" t="s">
        <v>1240</v>
      </c>
      <c r="F563" s="30"/>
      <c r="G563" s="38"/>
      <c r="H563" s="31">
        <v>0</v>
      </c>
      <c r="I563" s="30" t="s">
        <v>586</v>
      </c>
      <c r="J563" s="30" t="s">
        <v>587</v>
      </c>
      <c r="K563" s="30" t="s">
        <v>495</v>
      </c>
      <c r="L563" s="30" t="s">
        <v>496</v>
      </c>
      <c r="M563" s="30" t="s">
        <v>2374</v>
      </c>
      <c r="N563" s="30"/>
      <c r="O563" s="30" t="s">
        <v>1242</v>
      </c>
      <c r="P563" s="30" t="s">
        <v>43</v>
      </c>
      <c r="Q563" s="30" t="s">
        <v>499</v>
      </c>
    </row>
    <row r="564" spans="1:17" hidden="1" x14ac:dyDescent="0.2">
      <c r="A564" s="30" t="s">
        <v>2381</v>
      </c>
      <c r="B564" s="30" t="s">
        <v>2382</v>
      </c>
      <c r="C564" s="30" t="s">
        <v>2383</v>
      </c>
      <c r="D564" s="30"/>
      <c r="E564" s="30" t="s">
        <v>1240</v>
      </c>
      <c r="F564" s="30"/>
      <c r="G564" s="38"/>
      <c r="H564" s="31">
        <v>0</v>
      </c>
      <c r="I564" s="30" t="s">
        <v>552</v>
      </c>
      <c r="J564" s="30" t="s">
        <v>553</v>
      </c>
      <c r="K564" s="30" t="s">
        <v>495</v>
      </c>
      <c r="L564" s="30" t="s">
        <v>496</v>
      </c>
      <c r="M564" s="30" t="s">
        <v>2249</v>
      </c>
      <c r="N564" s="30"/>
      <c r="O564" s="30" t="s">
        <v>1242</v>
      </c>
      <c r="P564" s="30" t="s">
        <v>43</v>
      </c>
      <c r="Q564" s="30" t="s">
        <v>499</v>
      </c>
    </row>
    <row r="565" spans="1:17" hidden="1" x14ac:dyDescent="0.2">
      <c r="A565" s="30" t="s">
        <v>2384</v>
      </c>
      <c r="B565" s="30" t="s">
        <v>2385</v>
      </c>
      <c r="C565" s="30" t="s">
        <v>2386</v>
      </c>
      <c r="D565" s="30"/>
      <c r="E565" s="30" t="s">
        <v>1240</v>
      </c>
      <c r="F565" s="30"/>
      <c r="G565" s="38"/>
      <c r="H565" s="31">
        <v>0</v>
      </c>
      <c r="I565" s="30" t="s">
        <v>504</v>
      </c>
      <c r="J565" s="30" t="s">
        <v>505</v>
      </c>
      <c r="K565" s="30" t="s">
        <v>495</v>
      </c>
      <c r="L565" s="30" t="s">
        <v>496</v>
      </c>
      <c r="M565" s="30" t="s">
        <v>2387</v>
      </c>
      <c r="N565" s="30"/>
      <c r="O565" s="30" t="s">
        <v>1242</v>
      </c>
      <c r="P565" s="30" t="s">
        <v>43</v>
      </c>
      <c r="Q565" s="30" t="s">
        <v>499</v>
      </c>
    </row>
    <row r="566" spans="1:17" hidden="1" x14ac:dyDescent="0.2">
      <c r="A566" s="30" t="s">
        <v>2388</v>
      </c>
      <c r="B566" s="30" t="s">
        <v>2389</v>
      </c>
      <c r="C566" s="30" t="s">
        <v>2390</v>
      </c>
      <c r="D566" s="30"/>
      <c r="E566" s="30" t="s">
        <v>1240</v>
      </c>
      <c r="F566" s="30"/>
      <c r="G566" s="38"/>
      <c r="H566" s="31">
        <v>0</v>
      </c>
      <c r="I566" s="30" t="s">
        <v>504</v>
      </c>
      <c r="J566" s="30" t="s">
        <v>505</v>
      </c>
      <c r="K566" s="30" t="s">
        <v>495</v>
      </c>
      <c r="L566" s="30" t="s">
        <v>496</v>
      </c>
      <c r="M566" s="30" t="s">
        <v>558</v>
      </c>
      <c r="N566" s="30"/>
      <c r="O566" s="30" t="s">
        <v>1242</v>
      </c>
      <c r="P566" s="30" t="s">
        <v>43</v>
      </c>
      <c r="Q566" s="30" t="s">
        <v>499</v>
      </c>
    </row>
    <row r="567" spans="1:17" hidden="1" x14ac:dyDescent="0.2">
      <c r="A567" s="30" t="s">
        <v>2391</v>
      </c>
      <c r="B567" s="30" t="s">
        <v>2392</v>
      </c>
      <c r="C567" s="30" t="s">
        <v>2393</v>
      </c>
      <c r="D567" s="30"/>
      <c r="E567" s="30" t="s">
        <v>1240</v>
      </c>
      <c r="F567" s="30"/>
      <c r="G567" s="38"/>
      <c r="H567" s="31">
        <v>0</v>
      </c>
      <c r="I567" s="30" t="s">
        <v>586</v>
      </c>
      <c r="J567" s="30" t="s">
        <v>587</v>
      </c>
      <c r="K567" s="30" t="s">
        <v>495</v>
      </c>
      <c r="L567" s="30" t="s">
        <v>496</v>
      </c>
      <c r="M567" s="30" t="s">
        <v>497</v>
      </c>
      <c r="N567" s="30"/>
      <c r="O567" s="30" t="s">
        <v>1242</v>
      </c>
      <c r="P567" s="30" t="s">
        <v>43</v>
      </c>
      <c r="Q567" s="30" t="s">
        <v>499</v>
      </c>
    </row>
    <row r="568" spans="1:17" hidden="1" x14ac:dyDescent="0.2">
      <c r="A568" s="30" t="s">
        <v>2394</v>
      </c>
      <c r="B568" s="30" t="s">
        <v>2395</v>
      </c>
      <c r="C568" s="30" t="s">
        <v>2396</v>
      </c>
      <c r="D568" s="30"/>
      <c r="E568" s="30" t="s">
        <v>1240</v>
      </c>
      <c r="F568" s="30"/>
      <c r="G568" s="38"/>
      <c r="H568" s="31">
        <v>0</v>
      </c>
      <c r="I568" s="30" t="s">
        <v>552</v>
      </c>
      <c r="J568" s="30" t="s">
        <v>553</v>
      </c>
      <c r="K568" s="30" t="s">
        <v>495</v>
      </c>
      <c r="L568" s="30" t="s">
        <v>496</v>
      </c>
      <c r="M568" s="30" t="s">
        <v>654</v>
      </c>
      <c r="N568" s="30"/>
      <c r="O568" s="30" t="s">
        <v>1242</v>
      </c>
      <c r="P568" s="30" t="s">
        <v>43</v>
      </c>
      <c r="Q568" s="30" t="s">
        <v>499</v>
      </c>
    </row>
    <row r="569" spans="1:17" hidden="1" x14ac:dyDescent="0.2">
      <c r="A569" s="30" t="s">
        <v>2397</v>
      </c>
      <c r="B569" s="30" t="s">
        <v>2398</v>
      </c>
      <c r="C569" s="30" t="s">
        <v>2399</v>
      </c>
      <c r="D569" s="30"/>
      <c r="E569" s="30" t="s">
        <v>1240</v>
      </c>
      <c r="F569" s="30"/>
      <c r="G569" s="38"/>
      <c r="H569" s="31">
        <v>0</v>
      </c>
      <c r="I569" s="30" t="s">
        <v>570</v>
      </c>
      <c r="J569" s="30" t="s">
        <v>571</v>
      </c>
      <c r="K569" s="30" t="s">
        <v>495</v>
      </c>
      <c r="L569" s="30" t="s">
        <v>572</v>
      </c>
      <c r="M569" s="30" t="s">
        <v>573</v>
      </c>
      <c r="N569" s="30"/>
      <c r="O569" s="30" t="s">
        <v>1242</v>
      </c>
      <c r="P569" s="30" t="s">
        <v>43</v>
      </c>
      <c r="Q569" s="30" t="s">
        <v>499</v>
      </c>
    </row>
    <row r="570" spans="1:17" hidden="1" x14ac:dyDescent="0.2">
      <c r="A570" s="30" t="s">
        <v>2400</v>
      </c>
      <c r="B570" s="30" t="s">
        <v>2401</v>
      </c>
      <c r="C570" s="30" t="s">
        <v>2402</v>
      </c>
      <c r="D570" s="30"/>
      <c r="E570" s="30" t="s">
        <v>1240</v>
      </c>
      <c r="F570" s="30"/>
      <c r="G570" s="38"/>
      <c r="H570" s="31">
        <v>0</v>
      </c>
      <c r="I570" s="30" t="s">
        <v>552</v>
      </c>
      <c r="J570" s="30" t="s">
        <v>553</v>
      </c>
      <c r="K570" s="30" t="s">
        <v>495</v>
      </c>
      <c r="L570" s="30" t="s">
        <v>496</v>
      </c>
      <c r="M570" s="30" t="s">
        <v>724</v>
      </c>
      <c r="N570" s="30"/>
      <c r="O570" s="30" t="s">
        <v>1242</v>
      </c>
      <c r="P570" s="30" t="s">
        <v>43</v>
      </c>
      <c r="Q570" s="30" t="s">
        <v>499</v>
      </c>
    </row>
    <row r="571" spans="1:17" hidden="1" x14ac:dyDescent="0.2">
      <c r="A571" s="30" t="s">
        <v>2403</v>
      </c>
      <c r="B571" s="30" t="s">
        <v>2404</v>
      </c>
      <c r="C571" s="30" t="s">
        <v>2405</v>
      </c>
      <c r="D571" s="30"/>
      <c r="E571" s="30" t="s">
        <v>1240</v>
      </c>
      <c r="F571" s="30"/>
      <c r="G571" s="38"/>
      <c r="H571" s="31">
        <v>0</v>
      </c>
      <c r="I571" s="30" t="s">
        <v>586</v>
      </c>
      <c r="J571" s="30" t="s">
        <v>587</v>
      </c>
      <c r="K571" s="30" t="s">
        <v>495</v>
      </c>
      <c r="L571" s="30" t="s">
        <v>496</v>
      </c>
      <c r="M571" s="30" t="s">
        <v>497</v>
      </c>
      <c r="N571" s="30"/>
      <c r="O571" s="30" t="s">
        <v>1242</v>
      </c>
      <c r="P571" s="30" t="s">
        <v>43</v>
      </c>
      <c r="Q571" s="30" t="s">
        <v>499</v>
      </c>
    </row>
    <row r="572" spans="1:17" hidden="1" x14ac:dyDescent="0.2">
      <c r="A572" s="30" t="s">
        <v>2406</v>
      </c>
      <c r="B572" s="30" t="s">
        <v>2407</v>
      </c>
      <c r="C572" s="30" t="s">
        <v>2408</v>
      </c>
      <c r="D572" s="30"/>
      <c r="E572" s="30" t="s">
        <v>1240</v>
      </c>
      <c r="F572" s="30"/>
      <c r="G572" s="38"/>
      <c r="H572" s="31">
        <v>0</v>
      </c>
      <c r="I572" s="30" t="s">
        <v>504</v>
      </c>
      <c r="J572" s="30" t="s">
        <v>505</v>
      </c>
      <c r="K572" s="30" t="s">
        <v>495</v>
      </c>
      <c r="L572" s="30" t="s">
        <v>496</v>
      </c>
      <c r="M572" s="30" t="s">
        <v>558</v>
      </c>
      <c r="N572" s="30"/>
      <c r="O572" s="30" t="s">
        <v>1242</v>
      </c>
      <c r="P572" s="30" t="s">
        <v>43</v>
      </c>
      <c r="Q572" s="30" t="s">
        <v>499</v>
      </c>
    </row>
    <row r="573" spans="1:17" hidden="1" x14ac:dyDescent="0.2">
      <c r="A573" s="30" t="s">
        <v>2409</v>
      </c>
      <c r="B573" s="30" t="s">
        <v>2410</v>
      </c>
      <c r="C573" s="30" t="s">
        <v>2411</v>
      </c>
      <c r="D573" s="30"/>
      <c r="E573" s="30" t="s">
        <v>1240</v>
      </c>
      <c r="F573" s="30"/>
      <c r="G573" s="38"/>
      <c r="H573" s="31">
        <v>0</v>
      </c>
      <c r="I573" s="30" t="s">
        <v>512</v>
      </c>
      <c r="J573" s="30" t="s">
        <v>513</v>
      </c>
      <c r="K573" s="30" t="s">
        <v>495</v>
      </c>
      <c r="L573" s="30" t="s">
        <v>496</v>
      </c>
      <c r="M573" s="30" t="s">
        <v>514</v>
      </c>
      <c r="N573" s="30"/>
      <c r="O573" s="30" t="s">
        <v>1242</v>
      </c>
      <c r="P573" s="30" t="s">
        <v>43</v>
      </c>
      <c r="Q573" s="30" t="s">
        <v>499</v>
      </c>
    </row>
    <row r="574" spans="1:17" hidden="1" x14ac:dyDescent="0.2">
      <c r="A574" s="30" t="s">
        <v>2412</v>
      </c>
      <c r="B574" s="30" t="s">
        <v>2413</v>
      </c>
      <c r="C574" s="30" t="s">
        <v>2414</v>
      </c>
      <c r="D574" s="30"/>
      <c r="E574" s="30" t="s">
        <v>1240</v>
      </c>
      <c r="F574" s="30"/>
      <c r="G574" s="38"/>
      <c r="H574" s="31">
        <v>0</v>
      </c>
      <c r="I574" s="30" t="s">
        <v>504</v>
      </c>
      <c r="J574" s="30" t="s">
        <v>505</v>
      </c>
      <c r="K574" s="30" t="s">
        <v>495</v>
      </c>
      <c r="L574" s="30" t="s">
        <v>496</v>
      </c>
      <c r="M574" s="30" t="s">
        <v>1146</v>
      </c>
      <c r="N574" s="30"/>
      <c r="O574" s="30" t="s">
        <v>1242</v>
      </c>
      <c r="P574" s="30" t="s">
        <v>43</v>
      </c>
      <c r="Q574" s="30" t="s">
        <v>499</v>
      </c>
    </row>
    <row r="575" spans="1:17" hidden="1" x14ac:dyDescent="0.2">
      <c r="A575" s="30" t="s">
        <v>2415</v>
      </c>
      <c r="B575" s="30" t="s">
        <v>2416</v>
      </c>
      <c r="C575" s="30" t="s">
        <v>2417</v>
      </c>
      <c r="D575" s="30"/>
      <c r="E575" s="30" t="s">
        <v>1240</v>
      </c>
      <c r="F575" s="30"/>
      <c r="G575" s="38"/>
      <c r="H575" s="31">
        <v>0</v>
      </c>
      <c r="I575" s="30" t="s">
        <v>552</v>
      </c>
      <c r="J575" s="30" t="s">
        <v>553</v>
      </c>
      <c r="K575" s="30" t="s">
        <v>495</v>
      </c>
      <c r="L575" s="30" t="s">
        <v>496</v>
      </c>
      <c r="M575" s="30" t="s">
        <v>554</v>
      </c>
      <c r="N575" s="30"/>
      <c r="O575" s="30" t="s">
        <v>1242</v>
      </c>
      <c r="P575" s="30" t="s">
        <v>43</v>
      </c>
      <c r="Q575" s="30" t="s">
        <v>499</v>
      </c>
    </row>
    <row r="576" spans="1:17" hidden="1" x14ac:dyDescent="0.2">
      <c r="A576" s="30" t="s">
        <v>2418</v>
      </c>
      <c r="B576" s="30" t="s">
        <v>2419</v>
      </c>
      <c r="C576" s="30" t="s">
        <v>2420</v>
      </c>
      <c r="D576" s="30"/>
      <c r="E576" s="30" t="s">
        <v>1240</v>
      </c>
      <c r="F576" s="30"/>
      <c r="G576" s="38"/>
      <c r="H576" s="31">
        <v>0</v>
      </c>
      <c r="I576" s="30" t="s">
        <v>552</v>
      </c>
      <c r="J576" s="30" t="s">
        <v>553</v>
      </c>
      <c r="K576" s="30" t="s">
        <v>495</v>
      </c>
      <c r="L576" s="30" t="s">
        <v>496</v>
      </c>
      <c r="M576" s="30" t="s">
        <v>554</v>
      </c>
      <c r="N576" s="30"/>
      <c r="O576" s="30" t="s">
        <v>1242</v>
      </c>
      <c r="P576" s="30" t="s">
        <v>43</v>
      </c>
      <c r="Q576" s="30" t="s">
        <v>499</v>
      </c>
    </row>
    <row r="577" spans="1:17" hidden="1" x14ac:dyDescent="0.2">
      <c r="A577" s="30" t="s">
        <v>2421</v>
      </c>
      <c r="B577" s="30" t="s">
        <v>2422</v>
      </c>
      <c r="C577" s="30" t="s">
        <v>2423</v>
      </c>
      <c r="D577" s="30"/>
      <c r="E577" s="30" t="s">
        <v>1240</v>
      </c>
      <c r="F577" s="30"/>
      <c r="G577" s="38"/>
      <c r="H577" s="31">
        <v>0</v>
      </c>
      <c r="I577" s="30" t="s">
        <v>504</v>
      </c>
      <c r="J577" s="30" t="s">
        <v>505</v>
      </c>
      <c r="K577" s="30" t="s">
        <v>495</v>
      </c>
      <c r="L577" s="30" t="s">
        <v>496</v>
      </c>
      <c r="M577" s="30" t="s">
        <v>558</v>
      </c>
      <c r="N577" s="30"/>
      <c r="O577" s="30" t="s">
        <v>1242</v>
      </c>
      <c r="P577" s="30" t="s">
        <v>43</v>
      </c>
      <c r="Q577" s="30" t="s">
        <v>499</v>
      </c>
    </row>
    <row r="578" spans="1:17" hidden="1" x14ac:dyDescent="0.2">
      <c r="A578" s="30" t="s">
        <v>2424</v>
      </c>
      <c r="B578" s="30" t="s">
        <v>2425</v>
      </c>
      <c r="C578" s="30" t="s">
        <v>2426</v>
      </c>
      <c r="D578" s="30"/>
      <c r="E578" s="30" t="s">
        <v>1240</v>
      </c>
      <c r="F578" s="30"/>
      <c r="G578" s="38"/>
      <c r="H578" s="31">
        <v>0</v>
      </c>
      <c r="I578" s="30" t="s">
        <v>512</v>
      </c>
      <c r="J578" s="30" t="s">
        <v>513</v>
      </c>
      <c r="K578" s="30" t="s">
        <v>495</v>
      </c>
      <c r="L578" s="30" t="s">
        <v>496</v>
      </c>
      <c r="M578" s="30" t="s">
        <v>695</v>
      </c>
      <c r="N578" s="30"/>
      <c r="O578" s="30" t="s">
        <v>1242</v>
      </c>
      <c r="P578" s="30" t="s">
        <v>43</v>
      </c>
      <c r="Q578" s="30" t="s">
        <v>499</v>
      </c>
    </row>
    <row r="579" spans="1:17" hidden="1" x14ac:dyDescent="0.2">
      <c r="A579" s="30" t="s">
        <v>2427</v>
      </c>
      <c r="B579" s="30" t="s">
        <v>2428</v>
      </c>
      <c r="C579" s="30" t="s">
        <v>2429</v>
      </c>
      <c r="D579" s="30"/>
      <c r="E579" s="30" t="s">
        <v>1240</v>
      </c>
      <c r="F579" s="30"/>
      <c r="G579" s="38"/>
      <c r="H579" s="31">
        <v>0</v>
      </c>
      <c r="I579" s="30" t="s">
        <v>586</v>
      </c>
      <c r="J579" s="30" t="s">
        <v>587</v>
      </c>
      <c r="K579" s="30" t="s">
        <v>495</v>
      </c>
      <c r="L579" s="30" t="s">
        <v>496</v>
      </c>
      <c r="M579" s="30" t="s">
        <v>497</v>
      </c>
      <c r="N579" s="30"/>
      <c r="O579" s="30" t="s">
        <v>1242</v>
      </c>
      <c r="P579" s="30" t="s">
        <v>43</v>
      </c>
      <c r="Q579" s="30" t="s">
        <v>499</v>
      </c>
    </row>
    <row r="580" spans="1:17" hidden="1" x14ac:dyDescent="0.2">
      <c r="A580" s="30" t="s">
        <v>2430</v>
      </c>
      <c r="B580" s="30" t="s">
        <v>2431</v>
      </c>
      <c r="C580" s="30" t="s">
        <v>2432</v>
      </c>
      <c r="D580" s="30"/>
      <c r="E580" s="30" t="s">
        <v>1240</v>
      </c>
      <c r="F580" s="30"/>
      <c r="G580" s="38"/>
      <c r="H580" s="31">
        <v>0</v>
      </c>
      <c r="I580" s="30" t="s">
        <v>512</v>
      </c>
      <c r="J580" s="30" t="s">
        <v>513</v>
      </c>
      <c r="K580" s="30" t="s">
        <v>495</v>
      </c>
      <c r="L580" s="30" t="s">
        <v>496</v>
      </c>
      <c r="M580" s="30" t="s">
        <v>713</v>
      </c>
      <c r="N580" s="30"/>
      <c r="O580" s="30" t="s">
        <v>1242</v>
      </c>
      <c r="P580" s="30" t="s">
        <v>43</v>
      </c>
      <c r="Q580" s="30" t="s">
        <v>499</v>
      </c>
    </row>
    <row r="581" spans="1:17" hidden="1" x14ac:dyDescent="0.2">
      <c r="A581" s="30" t="s">
        <v>2433</v>
      </c>
      <c r="B581" s="30" t="s">
        <v>2434</v>
      </c>
      <c r="C581" s="30" t="s">
        <v>2435</v>
      </c>
      <c r="D581" s="30"/>
      <c r="E581" s="30" t="s">
        <v>1240</v>
      </c>
      <c r="F581" s="30"/>
      <c r="G581" s="38"/>
      <c r="H581" s="31">
        <v>0</v>
      </c>
      <c r="I581" s="30" t="s">
        <v>552</v>
      </c>
      <c r="J581" s="30" t="s">
        <v>553</v>
      </c>
      <c r="K581" s="30" t="s">
        <v>495</v>
      </c>
      <c r="L581" s="30" t="s">
        <v>496</v>
      </c>
      <c r="M581" s="30" t="s">
        <v>2249</v>
      </c>
      <c r="N581" s="30"/>
      <c r="O581" s="30" t="s">
        <v>1242</v>
      </c>
      <c r="P581" s="30" t="s">
        <v>43</v>
      </c>
      <c r="Q581" s="30" t="s">
        <v>499</v>
      </c>
    </row>
    <row r="582" spans="1:17" hidden="1" x14ac:dyDescent="0.2">
      <c r="A582" s="30" t="s">
        <v>2436</v>
      </c>
      <c r="B582" s="30" t="s">
        <v>2437</v>
      </c>
      <c r="C582" s="30" t="s">
        <v>2438</v>
      </c>
      <c r="D582" s="30"/>
      <c r="E582" s="30" t="s">
        <v>1240</v>
      </c>
      <c r="F582" s="30"/>
      <c r="G582" s="38"/>
      <c r="H582" s="31">
        <v>0</v>
      </c>
      <c r="I582" s="30" t="s">
        <v>586</v>
      </c>
      <c r="J582" s="30" t="s">
        <v>587</v>
      </c>
      <c r="K582" s="30" t="s">
        <v>495</v>
      </c>
      <c r="L582" s="30" t="s">
        <v>496</v>
      </c>
      <c r="M582" s="30" t="s">
        <v>588</v>
      </c>
      <c r="N582" s="30"/>
      <c r="O582" s="30" t="s">
        <v>1242</v>
      </c>
      <c r="P582" s="30" t="s">
        <v>43</v>
      </c>
      <c r="Q582" s="30" t="s">
        <v>499</v>
      </c>
    </row>
    <row r="583" spans="1:17" hidden="1" x14ac:dyDescent="0.2">
      <c r="A583" s="30" t="s">
        <v>2439</v>
      </c>
      <c r="B583" s="30" t="s">
        <v>2440</v>
      </c>
      <c r="C583" s="30" t="s">
        <v>2441</v>
      </c>
      <c r="D583" s="30"/>
      <c r="E583" s="30" t="s">
        <v>1240</v>
      </c>
      <c r="F583" s="30"/>
      <c r="G583" s="38"/>
      <c r="H583" s="31">
        <v>0</v>
      </c>
      <c r="I583" s="30" t="s">
        <v>504</v>
      </c>
      <c r="J583" s="30" t="s">
        <v>505</v>
      </c>
      <c r="K583" s="30" t="s">
        <v>495</v>
      </c>
      <c r="L583" s="30" t="s">
        <v>496</v>
      </c>
      <c r="M583" s="30" t="s">
        <v>558</v>
      </c>
      <c r="N583" s="30"/>
      <c r="O583" s="30" t="s">
        <v>1242</v>
      </c>
      <c r="P583" s="30" t="s">
        <v>43</v>
      </c>
      <c r="Q583" s="30" t="s">
        <v>499</v>
      </c>
    </row>
    <row r="584" spans="1:17" hidden="1" x14ac:dyDescent="0.2">
      <c r="A584" s="30" t="s">
        <v>2442</v>
      </c>
      <c r="B584" s="30" t="s">
        <v>2443</v>
      </c>
      <c r="C584" s="30" t="s">
        <v>2444</v>
      </c>
      <c r="D584" s="30"/>
      <c r="E584" s="30" t="s">
        <v>1240</v>
      </c>
      <c r="F584" s="30"/>
      <c r="G584" s="38"/>
      <c r="H584" s="31">
        <v>0</v>
      </c>
      <c r="I584" s="30" t="s">
        <v>512</v>
      </c>
      <c r="J584" s="30" t="s">
        <v>513</v>
      </c>
      <c r="K584" s="30" t="s">
        <v>495</v>
      </c>
      <c r="L584" s="30" t="s">
        <v>496</v>
      </c>
      <c r="M584" s="30" t="s">
        <v>526</v>
      </c>
      <c r="N584" s="30"/>
      <c r="O584" s="30" t="s">
        <v>1242</v>
      </c>
      <c r="P584" s="30" t="s">
        <v>43</v>
      </c>
      <c r="Q584" s="30" t="s">
        <v>499</v>
      </c>
    </row>
    <row r="585" spans="1:17" hidden="1" x14ac:dyDescent="0.2">
      <c r="A585" s="30" t="s">
        <v>2445</v>
      </c>
      <c r="B585" s="30" t="s">
        <v>2446</v>
      </c>
      <c r="C585" s="30" t="s">
        <v>2447</v>
      </c>
      <c r="D585" s="30"/>
      <c r="E585" s="30" t="s">
        <v>1240</v>
      </c>
      <c r="F585" s="30"/>
      <c r="G585" s="38"/>
      <c r="H585" s="31">
        <v>0</v>
      </c>
      <c r="I585" s="30" t="s">
        <v>586</v>
      </c>
      <c r="J585" s="30" t="s">
        <v>587</v>
      </c>
      <c r="K585" s="30" t="s">
        <v>495</v>
      </c>
      <c r="L585" s="30" t="s">
        <v>496</v>
      </c>
      <c r="M585" s="30" t="s">
        <v>497</v>
      </c>
      <c r="N585" s="30"/>
      <c r="O585" s="30" t="s">
        <v>1242</v>
      </c>
      <c r="P585" s="30" t="s">
        <v>43</v>
      </c>
      <c r="Q585" s="30" t="s">
        <v>499</v>
      </c>
    </row>
    <row r="586" spans="1:17" hidden="1" x14ac:dyDescent="0.2">
      <c r="A586" s="30" t="s">
        <v>2448</v>
      </c>
      <c r="B586" s="30" t="s">
        <v>2449</v>
      </c>
      <c r="C586" s="30" t="s">
        <v>2450</v>
      </c>
      <c r="D586" s="30"/>
      <c r="E586" s="30" t="s">
        <v>1240</v>
      </c>
      <c r="F586" s="30"/>
      <c r="G586" s="38"/>
      <c r="H586" s="31">
        <v>0</v>
      </c>
      <c r="I586" s="30" t="s">
        <v>586</v>
      </c>
      <c r="J586" s="30" t="s">
        <v>587</v>
      </c>
      <c r="K586" s="30" t="s">
        <v>495</v>
      </c>
      <c r="L586" s="30" t="s">
        <v>496</v>
      </c>
      <c r="M586" s="30" t="s">
        <v>588</v>
      </c>
      <c r="N586" s="30"/>
      <c r="O586" s="30" t="s">
        <v>1242</v>
      </c>
      <c r="P586" s="30" t="s">
        <v>43</v>
      </c>
      <c r="Q586" s="30" t="s">
        <v>499</v>
      </c>
    </row>
    <row r="587" spans="1:17" hidden="1" x14ac:dyDescent="0.2">
      <c r="A587" s="30" t="s">
        <v>2451</v>
      </c>
      <c r="B587" s="30" t="s">
        <v>2452</v>
      </c>
      <c r="C587" s="30" t="s">
        <v>2453</v>
      </c>
      <c r="D587" s="30"/>
      <c r="E587" s="30" t="s">
        <v>1240</v>
      </c>
      <c r="F587" s="30"/>
      <c r="G587" s="38"/>
      <c r="H587" s="31">
        <v>0</v>
      </c>
      <c r="I587" s="30" t="s">
        <v>586</v>
      </c>
      <c r="J587" s="30" t="s">
        <v>587</v>
      </c>
      <c r="K587" s="30" t="s">
        <v>495</v>
      </c>
      <c r="L587" s="30" t="s">
        <v>496</v>
      </c>
      <c r="M587" s="30" t="s">
        <v>588</v>
      </c>
      <c r="N587" s="30"/>
      <c r="O587" s="30" t="s">
        <v>1242</v>
      </c>
      <c r="P587" s="30" t="s">
        <v>43</v>
      </c>
      <c r="Q587" s="30" t="s">
        <v>499</v>
      </c>
    </row>
    <row r="588" spans="1:17" hidden="1" x14ac:dyDescent="0.2">
      <c r="A588" s="30" t="s">
        <v>2454</v>
      </c>
      <c r="B588" s="30" t="s">
        <v>2455</v>
      </c>
      <c r="C588" s="30" t="s">
        <v>2456</v>
      </c>
      <c r="D588" s="30"/>
      <c r="E588" s="30" t="s">
        <v>1240</v>
      </c>
      <c r="F588" s="30"/>
      <c r="G588" s="38"/>
      <c r="H588" s="31">
        <v>0</v>
      </c>
      <c r="I588" s="30" t="s">
        <v>512</v>
      </c>
      <c r="J588" s="30" t="s">
        <v>513</v>
      </c>
      <c r="K588" s="30" t="s">
        <v>495</v>
      </c>
      <c r="L588" s="30" t="s">
        <v>496</v>
      </c>
      <c r="M588" s="30" t="s">
        <v>713</v>
      </c>
      <c r="N588" s="30"/>
      <c r="O588" s="30" t="s">
        <v>1242</v>
      </c>
      <c r="P588" s="30" t="s">
        <v>43</v>
      </c>
      <c r="Q588" s="30" t="s">
        <v>499</v>
      </c>
    </row>
    <row r="589" spans="1:17" hidden="1" x14ac:dyDescent="0.2">
      <c r="A589" s="30" t="s">
        <v>2457</v>
      </c>
      <c r="B589" s="30" t="s">
        <v>2458</v>
      </c>
      <c r="C589" s="30" t="s">
        <v>2459</v>
      </c>
      <c r="D589" s="30"/>
      <c r="E589" s="30" t="s">
        <v>1240</v>
      </c>
      <c r="F589" s="30"/>
      <c r="G589" s="38"/>
      <c r="H589" s="31">
        <v>0</v>
      </c>
      <c r="I589" s="30" t="s">
        <v>504</v>
      </c>
      <c r="J589" s="30" t="s">
        <v>505</v>
      </c>
      <c r="K589" s="30" t="s">
        <v>495</v>
      </c>
      <c r="L589" s="30" t="s">
        <v>496</v>
      </c>
      <c r="M589" s="30" t="s">
        <v>558</v>
      </c>
      <c r="N589" s="30"/>
      <c r="O589" s="30" t="s">
        <v>1242</v>
      </c>
      <c r="P589" s="30" t="s">
        <v>43</v>
      </c>
      <c r="Q589" s="30" t="s">
        <v>499</v>
      </c>
    </row>
    <row r="590" spans="1:17" hidden="1" x14ac:dyDescent="0.2">
      <c r="A590" s="30" t="s">
        <v>2460</v>
      </c>
      <c r="B590" s="30" t="s">
        <v>2461</v>
      </c>
      <c r="C590" s="30" t="s">
        <v>2462</v>
      </c>
      <c r="D590" s="30"/>
      <c r="E590" s="30" t="s">
        <v>1240</v>
      </c>
      <c r="F590" s="30"/>
      <c r="G590" s="38"/>
      <c r="H590" s="31">
        <v>0</v>
      </c>
      <c r="I590" s="30" t="s">
        <v>504</v>
      </c>
      <c r="J590" s="30" t="s">
        <v>505</v>
      </c>
      <c r="K590" s="30" t="s">
        <v>495</v>
      </c>
      <c r="L590" s="30" t="s">
        <v>496</v>
      </c>
      <c r="M590" s="30" t="s">
        <v>2206</v>
      </c>
      <c r="N590" s="30"/>
      <c r="O590" s="30" t="s">
        <v>1242</v>
      </c>
      <c r="P590" s="30" t="s">
        <v>43</v>
      </c>
      <c r="Q590" s="30" t="s">
        <v>499</v>
      </c>
    </row>
    <row r="591" spans="1:17" hidden="1" x14ac:dyDescent="0.2">
      <c r="A591" s="30" t="s">
        <v>2463</v>
      </c>
      <c r="B591" s="30" t="s">
        <v>2464</v>
      </c>
      <c r="C591" s="30" t="s">
        <v>2465</v>
      </c>
      <c r="D591" s="30"/>
      <c r="E591" s="30" t="s">
        <v>1240</v>
      </c>
      <c r="F591" s="30"/>
      <c r="G591" s="38"/>
      <c r="H591" s="31">
        <v>0</v>
      </c>
      <c r="I591" s="30" t="s">
        <v>512</v>
      </c>
      <c r="J591" s="30" t="s">
        <v>513</v>
      </c>
      <c r="K591" s="30" t="s">
        <v>495</v>
      </c>
      <c r="L591" s="30" t="s">
        <v>496</v>
      </c>
      <c r="M591" s="30" t="s">
        <v>514</v>
      </c>
      <c r="N591" s="30"/>
      <c r="O591" s="30" t="s">
        <v>1242</v>
      </c>
      <c r="P591" s="30" t="s">
        <v>43</v>
      </c>
      <c r="Q591" s="30" t="s">
        <v>499</v>
      </c>
    </row>
    <row r="592" spans="1:17" hidden="1" x14ac:dyDescent="0.2">
      <c r="A592" s="30" t="s">
        <v>2466</v>
      </c>
      <c r="B592" s="30" t="s">
        <v>2467</v>
      </c>
      <c r="C592" s="30" t="s">
        <v>2468</v>
      </c>
      <c r="D592" s="30"/>
      <c r="E592" s="30" t="s">
        <v>1240</v>
      </c>
      <c r="F592" s="30"/>
      <c r="G592" s="38"/>
      <c r="H592" s="31">
        <v>0</v>
      </c>
      <c r="I592" s="30" t="s">
        <v>586</v>
      </c>
      <c r="J592" s="30" t="s">
        <v>587</v>
      </c>
      <c r="K592" s="30" t="s">
        <v>495</v>
      </c>
      <c r="L592" s="30" t="s">
        <v>496</v>
      </c>
      <c r="M592" s="30" t="s">
        <v>497</v>
      </c>
      <c r="N592" s="30"/>
      <c r="O592" s="30" t="s">
        <v>1242</v>
      </c>
      <c r="P592" s="30" t="s">
        <v>43</v>
      </c>
      <c r="Q592" s="30" t="s">
        <v>499</v>
      </c>
    </row>
    <row r="593" spans="1:17" hidden="1" x14ac:dyDescent="0.2">
      <c r="A593" s="30" t="s">
        <v>2469</v>
      </c>
      <c r="B593" s="30" t="s">
        <v>2470</v>
      </c>
      <c r="C593" s="30" t="s">
        <v>2471</v>
      </c>
      <c r="D593" s="30"/>
      <c r="E593" s="30" t="s">
        <v>1240</v>
      </c>
      <c r="F593" s="30"/>
      <c r="G593" s="38"/>
      <c r="H593" s="31">
        <v>0</v>
      </c>
      <c r="I593" s="30" t="s">
        <v>512</v>
      </c>
      <c r="J593" s="30" t="s">
        <v>513</v>
      </c>
      <c r="K593" s="30" t="s">
        <v>495</v>
      </c>
      <c r="L593" s="30" t="s">
        <v>496</v>
      </c>
      <c r="M593" s="30" t="s">
        <v>695</v>
      </c>
      <c r="N593" s="30"/>
      <c r="O593" s="30" t="s">
        <v>1242</v>
      </c>
      <c r="P593" s="30" t="s">
        <v>43</v>
      </c>
      <c r="Q593" s="30" t="s">
        <v>499</v>
      </c>
    </row>
    <row r="594" spans="1:17" hidden="1" x14ac:dyDescent="0.2">
      <c r="A594" s="30" t="s">
        <v>2472</v>
      </c>
      <c r="B594" s="30" t="s">
        <v>2473</v>
      </c>
      <c r="C594" s="30" t="s">
        <v>2474</v>
      </c>
      <c r="D594" s="30"/>
      <c r="E594" s="30" t="s">
        <v>1240</v>
      </c>
      <c r="F594" s="30"/>
      <c r="G594" s="38"/>
      <c r="H594" s="31">
        <v>0</v>
      </c>
      <c r="I594" s="30" t="s">
        <v>552</v>
      </c>
      <c r="J594" s="30" t="s">
        <v>553</v>
      </c>
      <c r="K594" s="30" t="s">
        <v>495</v>
      </c>
      <c r="L594" s="30" t="s">
        <v>496</v>
      </c>
      <c r="M594" s="30" t="s">
        <v>724</v>
      </c>
      <c r="N594" s="30"/>
      <c r="O594" s="30" t="s">
        <v>1242</v>
      </c>
      <c r="P594" s="30" t="s">
        <v>43</v>
      </c>
      <c r="Q594" s="30" t="s">
        <v>499</v>
      </c>
    </row>
    <row r="595" spans="1:17" hidden="1" x14ac:dyDescent="0.2">
      <c r="A595" s="30" t="s">
        <v>2475</v>
      </c>
      <c r="B595" s="30" t="s">
        <v>2476</v>
      </c>
      <c r="C595" s="30" t="s">
        <v>2477</v>
      </c>
      <c r="D595" s="30"/>
      <c r="E595" s="30" t="s">
        <v>1240</v>
      </c>
      <c r="F595" s="30"/>
      <c r="G595" s="38"/>
      <c r="H595" s="31">
        <v>0</v>
      </c>
      <c r="I595" s="30" t="s">
        <v>504</v>
      </c>
      <c r="J595" s="30" t="s">
        <v>505</v>
      </c>
      <c r="K595" s="30" t="s">
        <v>495</v>
      </c>
      <c r="L595" s="30" t="s">
        <v>496</v>
      </c>
      <c r="M595" s="30" t="s">
        <v>558</v>
      </c>
      <c r="N595" s="30"/>
      <c r="O595" s="30" t="s">
        <v>1242</v>
      </c>
      <c r="P595" s="30" t="s">
        <v>43</v>
      </c>
      <c r="Q595" s="30" t="s">
        <v>499</v>
      </c>
    </row>
    <row r="596" spans="1:17" hidden="1" x14ac:dyDescent="0.2">
      <c r="A596" s="30" t="s">
        <v>2478</v>
      </c>
      <c r="B596" s="30" t="s">
        <v>2479</v>
      </c>
      <c r="C596" s="30" t="s">
        <v>2480</v>
      </c>
      <c r="D596" s="30"/>
      <c r="E596" s="30" t="s">
        <v>1240</v>
      </c>
      <c r="F596" s="30"/>
      <c r="G596" s="38"/>
      <c r="H596" s="31">
        <v>0</v>
      </c>
      <c r="I596" s="30" t="s">
        <v>600</v>
      </c>
      <c r="J596" s="30" t="s">
        <v>601</v>
      </c>
      <c r="K596" s="30" t="s">
        <v>495</v>
      </c>
      <c r="L596" s="30" t="s">
        <v>496</v>
      </c>
      <c r="M596" s="30" t="s">
        <v>2481</v>
      </c>
      <c r="N596" s="30"/>
      <c r="O596" s="30" t="s">
        <v>1242</v>
      </c>
      <c r="P596" s="30" t="s">
        <v>43</v>
      </c>
      <c r="Q596" s="30" t="s">
        <v>499</v>
      </c>
    </row>
    <row r="597" spans="1:17" hidden="1" x14ac:dyDescent="0.2">
      <c r="A597" s="30" t="s">
        <v>2482</v>
      </c>
      <c r="B597" s="30" t="s">
        <v>2483</v>
      </c>
      <c r="C597" s="30" t="s">
        <v>2484</v>
      </c>
      <c r="D597" s="30"/>
      <c r="E597" s="30" t="s">
        <v>1240</v>
      </c>
      <c r="F597" s="30"/>
      <c r="G597" s="38"/>
      <c r="H597" s="31">
        <v>0</v>
      </c>
      <c r="I597" s="30" t="s">
        <v>504</v>
      </c>
      <c r="J597" s="30" t="s">
        <v>505</v>
      </c>
      <c r="K597" s="30" t="s">
        <v>495</v>
      </c>
      <c r="L597" s="30" t="s">
        <v>496</v>
      </c>
      <c r="M597" s="30" t="s">
        <v>558</v>
      </c>
      <c r="N597" s="30"/>
      <c r="O597" s="30" t="s">
        <v>1242</v>
      </c>
      <c r="P597" s="30" t="s">
        <v>43</v>
      </c>
      <c r="Q597" s="30" t="s">
        <v>499</v>
      </c>
    </row>
    <row r="598" spans="1:17" hidden="1" x14ac:dyDescent="0.2">
      <c r="A598" s="30" t="s">
        <v>2485</v>
      </c>
      <c r="B598" s="30" t="s">
        <v>2486</v>
      </c>
      <c r="C598" s="30" t="s">
        <v>2487</v>
      </c>
      <c r="D598" s="30"/>
      <c r="E598" s="30" t="s">
        <v>1240</v>
      </c>
      <c r="F598" s="30"/>
      <c r="G598" s="38"/>
      <c r="H598" s="31">
        <v>0</v>
      </c>
      <c r="I598" s="30" t="s">
        <v>504</v>
      </c>
      <c r="J598" s="30" t="s">
        <v>505</v>
      </c>
      <c r="K598" s="30" t="s">
        <v>495</v>
      </c>
      <c r="L598" s="30" t="s">
        <v>496</v>
      </c>
      <c r="M598" s="30" t="s">
        <v>2387</v>
      </c>
      <c r="N598" s="30"/>
      <c r="O598" s="30" t="s">
        <v>1242</v>
      </c>
      <c r="P598" s="30" t="s">
        <v>43</v>
      </c>
      <c r="Q598" s="30" t="s">
        <v>499</v>
      </c>
    </row>
    <row r="599" spans="1:17" hidden="1" x14ac:dyDescent="0.2">
      <c r="A599" s="30" t="s">
        <v>2488</v>
      </c>
      <c r="B599" s="30" t="s">
        <v>2489</v>
      </c>
      <c r="C599" s="30" t="s">
        <v>2490</v>
      </c>
      <c r="D599" s="30"/>
      <c r="E599" s="30" t="s">
        <v>1240</v>
      </c>
      <c r="F599" s="30"/>
      <c r="G599" s="38"/>
      <c r="H599" s="31">
        <v>0</v>
      </c>
      <c r="I599" s="30" t="s">
        <v>504</v>
      </c>
      <c r="J599" s="30" t="s">
        <v>505</v>
      </c>
      <c r="K599" s="30" t="s">
        <v>495</v>
      </c>
      <c r="L599" s="30" t="s">
        <v>496</v>
      </c>
      <c r="M599" s="30" t="s">
        <v>558</v>
      </c>
      <c r="N599" s="30"/>
      <c r="O599" s="30" t="s">
        <v>1242</v>
      </c>
      <c r="P599" s="30" t="s">
        <v>43</v>
      </c>
      <c r="Q599" s="30" t="s">
        <v>499</v>
      </c>
    </row>
    <row r="600" spans="1:17" hidden="1" x14ac:dyDescent="0.2">
      <c r="A600" s="30" t="s">
        <v>2491</v>
      </c>
      <c r="B600" s="30" t="s">
        <v>2492</v>
      </c>
      <c r="C600" s="30" t="s">
        <v>2493</v>
      </c>
      <c r="D600" s="30"/>
      <c r="E600" s="30" t="s">
        <v>1240</v>
      </c>
      <c r="F600" s="30"/>
      <c r="G600" s="38"/>
      <c r="H600" s="31">
        <v>0</v>
      </c>
      <c r="I600" s="30" t="s">
        <v>586</v>
      </c>
      <c r="J600" s="30" t="s">
        <v>587</v>
      </c>
      <c r="K600" s="30" t="s">
        <v>495</v>
      </c>
      <c r="L600" s="30" t="s">
        <v>496</v>
      </c>
      <c r="M600" s="30" t="s">
        <v>497</v>
      </c>
      <c r="N600" s="30"/>
      <c r="O600" s="30" t="s">
        <v>1242</v>
      </c>
      <c r="P600" s="30" t="s">
        <v>43</v>
      </c>
      <c r="Q600" s="30" t="s">
        <v>499</v>
      </c>
    </row>
    <row r="601" spans="1:17" hidden="1" x14ac:dyDescent="0.2">
      <c r="A601" s="30" t="s">
        <v>2494</v>
      </c>
      <c r="B601" s="30" t="s">
        <v>2495</v>
      </c>
      <c r="C601" s="30" t="s">
        <v>2496</v>
      </c>
      <c r="D601" s="30"/>
      <c r="E601" s="30" t="s">
        <v>1240</v>
      </c>
      <c r="F601" s="30"/>
      <c r="G601" s="38"/>
      <c r="H601" s="31">
        <v>0</v>
      </c>
      <c r="I601" s="30" t="s">
        <v>504</v>
      </c>
      <c r="J601" s="30" t="s">
        <v>505</v>
      </c>
      <c r="K601" s="30" t="s">
        <v>495</v>
      </c>
      <c r="L601" s="30" t="s">
        <v>496</v>
      </c>
      <c r="M601" s="30" t="s">
        <v>558</v>
      </c>
      <c r="N601" s="30"/>
      <c r="O601" s="30" t="s">
        <v>1242</v>
      </c>
      <c r="P601" s="30" t="s">
        <v>43</v>
      </c>
      <c r="Q601" s="30" t="s">
        <v>499</v>
      </c>
    </row>
    <row r="602" spans="1:17" hidden="1" x14ac:dyDescent="0.2">
      <c r="A602" s="30" t="s">
        <v>2497</v>
      </c>
      <c r="B602" s="30" t="s">
        <v>2498</v>
      </c>
      <c r="C602" s="30" t="s">
        <v>2499</v>
      </c>
      <c r="D602" s="30"/>
      <c r="E602" s="30" t="s">
        <v>1240</v>
      </c>
      <c r="F602" s="30"/>
      <c r="G602" s="38"/>
      <c r="H602" s="31">
        <v>0</v>
      </c>
      <c r="I602" s="30" t="s">
        <v>586</v>
      </c>
      <c r="J602" s="30" t="s">
        <v>587</v>
      </c>
      <c r="K602" s="30" t="s">
        <v>495</v>
      </c>
      <c r="L602" s="30" t="s">
        <v>496</v>
      </c>
      <c r="M602" s="30" t="s">
        <v>2374</v>
      </c>
      <c r="N602" s="30"/>
      <c r="O602" s="30" t="s">
        <v>1242</v>
      </c>
      <c r="P602" s="30" t="s">
        <v>43</v>
      </c>
      <c r="Q602" s="30" t="s">
        <v>499</v>
      </c>
    </row>
    <row r="603" spans="1:17" hidden="1" x14ac:dyDescent="0.2">
      <c r="A603" s="30" t="s">
        <v>2500</v>
      </c>
      <c r="B603" s="30" t="s">
        <v>2501</v>
      </c>
      <c r="C603" s="30" t="s">
        <v>2502</v>
      </c>
      <c r="D603" s="30"/>
      <c r="E603" s="30" t="s">
        <v>1240</v>
      </c>
      <c r="F603" s="30"/>
      <c r="G603" s="38"/>
      <c r="H603" s="31">
        <v>0</v>
      </c>
      <c r="I603" s="30" t="s">
        <v>512</v>
      </c>
      <c r="J603" s="30" t="s">
        <v>513</v>
      </c>
      <c r="K603" s="30" t="s">
        <v>495</v>
      </c>
      <c r="L603" s="30" t="s">
        <v>496</v>
      </c>
      <c r="M603" s="30" t="s">
        <v>639</v>
      </c>
      <c r="N603" s="30"/>
      <c r="O603" s="30" t="s">
        <v>1242</v>
      </c>
      <c r="P603" s="30" t="s">
        <v>43</v>
      </c>
      <c r="Q603" s="30" t="s">
        <v>499</v>
      </c>
    </row>
    <row r="604" spans="1:17" hidden="1" x14ac:dyDescent="0.2">
      <c r="A604" s="30" t="s">
        <v>2503</v>
      </c>
      <c r="B604" s="30" t="s">
        <v>2504</v>
      </c>
      <c r="C604" s="30" t="s">
        <v>2505</v>
      </c>
      <c r="D604" s="30"/>
      <c r="E604" s="30" t="s">
        <v>1240</v>
      </c>
      <c r="F604" s="30"/>
      <c r="G604" s="38"/>
      <c r="H604" s="31">
        <v>0</v>
      </c>
      <c r="I604" s="30" t="s">
        <v>546</v>
      </c>
      <c r="J604" s="30" t="s">
        <v>547</v>
      </c>
      <c r="K604" s="30" t="s">
        <v>495</v>
      </c>
      <c r="L604" s="30" t="s">
        <v>496</v>
      </c>
      <c r="M604" s="30" t="s">
        <v>2202</v>
      </c>
      <c r="N604" s="30"/>
      <c r="O604" s="30" t="s">
        <v>1242</v>
      </c>
      <c r="P604" s="30" t="s">
        <v>43</v>
      </c>
      <c r="Q604" s="30" t="s">
        <v>499</v>
      </c>
    </row>
    <row r="605" spans="1:17" hidden="1" x14ac:dyDescent="0.2">
      <c r="A605" s="30" t="s">
        <v>2506</v>
      </c>
      <c r="B605" s="30" t="s">
        <v>2507</v>
      </c>
      <c r="C605" s="30" t="s">
        <v>2508</v>
      </c>
      <c r="D605" s="30"/>
      <c r="E605" s="30" t="s">
        <v>1240</v>
      </c>
      <c r="F605" s="30"/>
      <c r="G605" s="38"/>
      <c r="H605" s="31">
        <v>0</v>
      </c>
      <c r="I605" s="30" t="s">
        <v>512</v>
      </c>
      <c r="J605" s="30" t="s">
        <v>513</v>
      </c>
      <c r="K605" s="30" t="s">
        <v>495</v>
      </c>
      <c r="L605" s="30" t="s">
        <v>496</v>
      </c>
      <c r="M605" s="30" t="s">
        <v>713</v>
      </c>
      <c r="N605" s="30"/>
      <c r="O605" s="30" t="s">
        <v>1242</v>
      </c>
      <c r="P605" s="30" t="s">
        <v>43</v>
      </c>
      <c r="Q605" s="30" t="s">
        <v>499</v>
      </c>
    </row>
    <row r="606" spans="1:17" hidden="1" x14ac:dyDescent="0.2">
      <c r="A606" s="30" t="s">
        <v>2509</v>
      </c>
      <c r="B606" s="30" t="s">
        <v>2510</v>
      </c>
      <c r="C606" s="30" t="s">
        <v>2511</v>
      </c>
      <c r="D606" s="30"/>
      <c r="E606" s="30" t="s">
        <v>1240</v>
      </c>
      <c r="F606" s="30"/>
      <c r="G606" s="38"/>
      <c r="H606" s="31">
        <v>0</v>
      </c>
      <c r="I606" s="30" t="s">
        <v>504</v>
      </c>
      <c r="J606" s="30" t="s">
        <v>505</v>
      </c>
      <c r="K606" s="30" t="s">
        <v>495</v>
      </c>
      <c r="L606" s="30" t="s">
        <v>496</v>
      </c>
      <c r="M606" s="30" t="s">
        <v>2206</v>
      </c>
      <c r="N606" s="30"/>
      <c r="O606" s="30" t="s">
        <v>1242</v>
      </c>
      <c r="P606" s="30" t="s">
        <v>43</v>
      </c>
      <c r="Q606" s="30" t="s">
        <v>499</v>
      </c>
    </row>
    <row r="607" spans="1:17" hidden="1" x14ac:dyDescent="0.2">
      <c r="A607" s="30" t="s">
        <v>2512</v>
      </c>
      <c r="B607" s="30" t="s">
        <v>2513</v>
      </c>
      <c r="C607" s="30" t="s">
        <v>2514</v>
      </c>
      <c r="D607" s="30"/>
      <c r="E607" s="30" t="s">
        <v>1240</v>
      </c>
      <c r="F607" s="30"/>
      <c r="G607" s="38"/>
      <c r="H607" s="31">
        <v>0</v>
      </c>
      <c r="I607" s="30" t="s">
        <v>552</v>
      </c>
      <c r="J607" s="30" t="s">
        <v>553</v>
      </c>
      <c r="K607" s="30" t="s">
        <v>495</v>
      </c>
      <c r="L607" s="30" t="s">
        <v>496</v>
      </c>
      <c r="M607" s="30" t="s">
        <v>554</v>
      </c>
      <c r="N607" s="30"/>
      <c r="O607" s="30" t="s">
        <v>1242</v>
      </c>
      <c r="P607" s="30" t="s">
        <v>43</v>
      </c>
      <c r="Q607" s="30" t="s">
        <v>499</v>
      </c>
    </row>
    <row r="608" spans="1:17" hidden="1" x14ac:dyDescent="0.2">
      <c r="A608" s="30" t="s">
        <v>2515</v>
      </c>
      <c r="B608" s="30" t="s">
        <v>2516</v>
      </c>
      <c r="C608" s="30" t="s">
        <v>2517</v>
      </c>
      <c r="D608" s="30"/>
      <c r="E608" s="30" t="s">
        <v>1240</v>
      </c>
      <c r="F608" s="30"/>
      <c r="G608" s="38"/>
      <c r="H608" s="31">
        <v>0</v>
      </c>
      <c r="I608" s="30" t="s">
        <v>512</v>
      </c>
      <c r="J608" s="30" t="s">
        <v>513</v>
      </c>
      <c r="K608" s="30" t="s">
        <v>495</v>
      </c>
      <c r="L608" s="30" t="s">
        <v>496</v>
      </c>
      <c r="M608" s="30" t="s">
        <v>713</v>
      </c>
      <c r="N608" s="30"/>
      <c r="O608" s="30" t="s">
        <v>1242</v>
      </c>
      <c r="P608" s="30" t="s">
        <v>43</v>
      </c>
      <c r="Q608" s="30" t="s">
        <v>499</v>
      </c>
    </row>
    <row r="609" spans="1:17" hidden="1" x14ac:dyDescent="0.2">
      <c r="A609" s="30" t="s">
        <v>2518</v>
      </c>
      <c r="B609" s="30" t="s">
        <v>2519</v>
      </c>
      <c r="C609" s="30" t="s">
        <v>2520</v>
      </c>
      <c r="D609" s="30"/>
      <c r="E609" s="30" t="s">
        <v>1240</v>
      </c>
      <c r="F609" s="30"/>
      <c r="G609" s="38"/>
      <c r="H609" s="31">
        <v>0</v>
      </c>
      <c r="I609" s="30" t="s">
        <v>504</v>
      </c>
      <c r="J609" s="30" t="s">
        <v>505</v>
      </c>
      <c r="K609" s="30" t="s">
        <v>495</v>
      </c>
      <c r="L609" s="30" t="s">
        <v>496</v>
      </c>
      <c r="M609" s="30" t="s">
        <v>558</v>
      </c>
      <c r="N609" s="30"/>
      <c r="O609" s="30" t="s">
        <v>1242</v>
      </c>
      <c r="P609" s="30" t="s">
        <v>43</v>
      </c>
      <c r="Q609" s="30" t="s">
        <v>499</v>
      </c>
    </row>
    <row r="610" spans="1:17" hidden="1" x14ac:dyDescent="0.2">
      <c r="A610" s="30" t="s">
        <v>2521</v>
      </c>
      <c r="B610" s="30" t="s">
        <v>2522</v>
      </c>
      <c r="C610" s="30" t="s">
        <v>2523</v>
      </c>
      <c r="D610" s="30"/>
      <c r="E610" s="30" t="s">
        <v>1240</v>
      </c>
      <c r="F610" s="30"/>
      <c r="G610" s="38"/>
      <c r="H610" s="31">
        <v>0</v>
      </c>
      <c r="I610" s="30" t="s">
        <v>512</v>
      </c>
      <c r="J610" s="30" t="s">
        <v>513</v>
      </c>
      <c r="K610" s="30" t="s">
        <v>495</v>
      </c>
      <c r="L610" s="30" t="s">
        <v>496</v>
      </c>
      <c r="M610" s="30" t="s">
        <v>526</v>
      </c>
      <c r="N610" s="30"/>
      <c r="O610" s="30" t="s">
        <v>1242</v>
      </c>
      <c r="P610" s="30" t="s">
        <v>43</v>
      </c>
      <c r="Q610" s="30" t="s">
        <v>499</v>
      </c>
    </row>
    <row r="611" spans="1:17" hidden="1" x14ac:dyDescent="0.2">
      <c r="A611" s="30" t="s">
        <v>2524</v>
      </c>
      <c r="B611" s="30" t="s">
        <v>2525</v>
      </c>
      <c r="C611" s="30" t="s">
        <v>2526</v>
      </c>
      <c r="D611" s="30"/>
      <c r="E611" s="30" t="s">
        <v>1240</v>
      </c>
      <c r="F611" s="30"/>
      <c r="G611" s="38"/>
      <c r="H611" s="31">
        <v>0</v>
      </c>
      <c r="I611" s="30" t="s">
        <v>512</v>
      </c>
      <c r="J611" s="30" t="s">
        <v>513</v>
      </c>
      <c r="K611" s="30" t="s">
        <v>495</v>
      </c>
      <c r="L611" s="30" t="s">
        <v>496</v>
      </c>
      <c r="M611" s="30" t="s">
        <v>514</v>
      </c>
      <c r="N611" s="30"/>
      <c r="O611" s="30" t="s">
        <v>1242</v>
      </c>
      <c r="P611" s="30" t="s">
        <v>43</v>
      </c>
      <c r="Q611" s="30" t="s">
        <v>499</v>
      </c>
    </row>
    <row r="612" spans="1:17" hidden="1" x14ac:dyDescent="0.2">
      <c r="A612" s="30" t="s">
        <v>2527</v>
      </c>
      <c r="B612" s="30" t="s">
        <v>2528</v>
      </c>
      <c r="C612" s="30" t="s">
        <v>2529</v>
      </c>
      <c r="D612" s="30"/>
      <c r="E612" s="30" t="s">
        <v>1240</v>
      </c>
      <c r="F612" s="30"/>
      <c r="G612" s="38"/>
      <c r="H612" s="31">
        <v>0</v>
      </c>
      <c r="I612" s="30" t="s">
        <v>552</v>
      </c>
      <c r="J612" s="30" t="s">
        <v>553</v>
      </c>
      <c r="K612" s="30" t="s">
        <v>495</v>
      </c>
      <c r="L612" s="30" t="s">
        <v>496</v>
      </c>
      <c r="M612" s="30" t="s">
        <v>2249</v>
      </c>
      <c r="N612" s="30"/>
      <c r="O612" s="30" t="s">
        <v>1242</v>
      </c>
      <c r="P612" s="30" t="s">
        <v>43</v>
      </c>
      <c r="Q612" s="30" t="s">
        <v>499</v>
      </c>
    </row>
    <row r="613" spans="1:17" hidden="1" x14ac:dyDescent="0.2">
      <c r="A613" s="30" t="s">
        <v>2530</v>
      </c>
      <c r="B613" s="30" t="s">
        <v>2531</v>
      </c>
      <c r="C613" s="30" t="s">
        <v>2532</v>
      </c>
      <c r="D613" s="30"/>
      <c r="E613" s="30" t="s">
        <v>1240</v>
      </c>
      <c r="F613" s="30"/>
      <c r="G613" s="38"/>
      <c r="H613" s="31">
        <v>0</v>
      </c>
      <c r="I613" s="30" t="s">
        <v>504</v>
      </c>
      <c r="J613" s="30" t="s">
        <v>505</v>
      </c>
      <c r="K613" s="30" t="s">
        <v>495</v>
      </c>
      <c r="L613" s="30" t="s">
        <v>496</v>
      </c>
      <c r="M613" s="30" t="s">
        <v>506</v>
      </c>
      <c r="N613" s="30"/>
      <c r="O613" s="30" t="s">
        <v>1242</v>
      </c>
      <c r="P613" s="30" t="s">
        <v>43</v>
      </c>
      <c r="Q613" s="30" t="s">
        <v>499</v>
      </c>
    </row>
    <row r="614" spans="1:17" hidden="1" x14ac:dyDescent="0.2">
      <c r="A614" s="30" t="s">
        <v>2533</v>
      </c>
      <c r="B614" s="30" t="s">
        <v>2534</v>
      </c>
      <c r="C614" s="30" t="s">
        <v>2535</v>
      </c>
      <c r="D614" s="30"/>
      <c r="E614" s="30" t="s">
        <v>1240</v>
      </c>
      <c r="F614" s="30"/>
      <c r="G614" s="38"/>
      <c r="H614" s="31">
        <v>0</v>
      </c>
      <c r="I614" s="30" t="s">
        <v>552</v>
      </c>
      <c r="J614" s="30" t="s">
        <v>553</v>
      </c>
      <c r="K614" s="30" t="s">
        <v>495</v>
      </c>
      <c r="L614" s="30" t="s">
        <v>496</v>
      </c>
      <c r="M614" s="30" t="s">
        <v>724</v>
      </c>
      <c r="N614" s="30"/>
      <c r="O614" s="30" t="s">
        <v>1242</v>
      </c>
      <c r="P614" s="30" t="s">
        <v>43</v>
      </c>
      <c r="Q614" s="30" t="s">
        <v>499</v>
      </c>
    </row>
    <row r="615" spans="1:17" hidden="1" x14ac:dyDescent="0.2">
      <c r="A615" s="30" t="s">
        <v>2536</v>
      </c>
      <c r="B615" s="30" t="s">
        <v>2537</v>
      </c>
      <c r="C615" s="30" t="s">
        <v>2538</v>
      </c>
      <c r="D615" s="30"/>
      <c r="E615" s="30" t="s">
        <v>1240</v>
      </c>
      <c r="F615" s="30"/>
      <c r="G615" s="38"/>
      <c r="H615" s="31">
        <v>0</v>
      </c>
      <c r="I615" s="30" t="s">
        <v>512</v>
      </c>
      <c r="J615" s="30" t="s">
        <v>513</v>
      </c>
      <c r="K615" s="30" t="s">
        <v>495</v>
      </c>
      <c r="L615" s="30" t="s">
        <v>496</v>
      </c>
      <c r="M615" s="30" t="s">
        <v>526</v>
      </c>
      <c r="N615" s="30"/>
      <c r="O615" s="30" t="s">
        <v>1242</v>
      </c>
      <c r="P615" s="30" t="s">
        <v>43</v>
      </c>
      <c r="Q615" s="30" t="s">
        <v>499</v>
      </c>
    </row>
    <row r="616" spans="1:17" hidden="1" x14ac:dyDescent="0.2">
      <c r="A616" s="30" t="s">
        <v>2539</v>
      </c>
      <c r="B616" s="30" t="s">
        <v>2540</v>
      </c>
      <c r="C616" s="30" t="s">
        <v>2541</v>
      </c>
      <c r="D616" s="30"/>
      <c r="E616" s="30" t="s">
        <v>1240</v>
      </c>
      <c r="F616" s="30"/>
      <c r="G616" s="38"/>
      <c r="H616" s="31">
        <v>0</v>
      </c>
      <c r="I616" s="30" t="s">
        <v>552</v>
      </c>
      <c r="J616" s="30" t="s">
        <v>553</v>
      </c>
      <c r="K616" s="30" t="s">
        <v>495</v>
      </c>
      <c r="L616" s="30" t="s">
        <v>496</v>
      </c>
      <c r="M616" s="30" t="s">
        <v>2249</v>
      </c>
      <c r="N616" s="30"/>
      <c r="O616" s="30" t="s">
        <v>1242</v>
      </c>
      <c r="P616" s="30" t="s">
        <v>43</v>
      </c>
      <c r="Q616" s="30" t="s">
        <v>499</v>
      </c>
    </row>
    <row r="617" spans="1:17" hidden="1" x14ac:dyDescent="0.2">
      <c r="A617" s="30" t="s">
        <v>2542</v>
      </c>
      <c r="B617" s="30" t="s">
        <v>2543</v>
      </c>
      <c r="C617" s="30" t="s">
        <v>2544</v>
      </c>
      <c r="D617" s="30"/>
      <c r="E617" s="30" t="s">
        <v>1240</v>
      </c>
      <c r="F617" s="30"/>
      <c r="G617" s="38"/>
      <c r="H617" s="31">
        <v>0</v>
      </c>
      <c r="I617" s="30" t="s">
        <v>512</v>
      </c>
      <c r="J617" s="30" t="s">
        <v>513</v>
      </c>
      <c r="K617" s="30" t="s">
        <v>495</v>
      </c>
      <c r="L617" s="30" t="s">
        <v>496</v>
      </c>
      <c r="M617" s="30" t="s">
        <v>526</v>
      </c>
      <c r="N617" s="30"/>
      <c r="O617" s="30" t="s">
        <v>1242</v>
      </c>
      <c r="P617" s="30" t="s">
        <v>43</v>
      </c>
      <c r="Q617" s="30" t="s">
        <v>499</v>
      </c>
    </row>
    <row r="618" spans="1:17" hidden="1" x14ac:dyDescent="0.2">
      <c r="A618" s="30" t="s">
        <v>2545</v>
      </c>
      <c r="B618" s="30" t="s">
        <v>2546</v>
      </c>
      <c r="C618" s="30" t="s">
        <v>2547</v>
      </c>
      <c r="D618" s="30"/>
      <c r="E618" s="30" t="s">
        <v>1240</v>
      </c>
      <c r="F618" s="30"/>
      <c r="G618" s="38"/>
      <c r="H618" s="31">
        <v>0</v>
      </c>
      <c r="I618" s="30" t="s">
        <v>512</v>
      </c>
      <c r="J618" s="30" t="s">
        <v>513</v>
      </c>
      <c r="K618" s="30" t="s">
        <v>495</v>
      </c>
      <c r="L618" s="30" t="s">
        <v>496</v>
      </c>
      <c r="M618" s="30" t="s">
        <v>514</v>
      </c>
      <c r="N618" s="30"/>
      <c r="O618" s="30" t="s">
        <v>1242</v>
      </c>
      <c r="P618" s="30" t="s">
        <v>43</v>
      </c>
      <c r="Q618" s="30" t="s">
        <v>499</v>
      </c>
    </row>
    <row r="619" spans="1:17" hidden="1" x14ac:dyDescent="0.2">
      <c r="A619" s="30" t="s">
        <v>2548</v>
      </c>
      <c r="B619" s="30" t="s">
        <v>2549</v>
      </c>
      <c r="C619" s="30" t="s">
        <v>2550</v>
      </c>
      <c r="D619" s="30"/>
      <c r="E619" s="30" t="s">
        <v>1240</v>
      </c>
      <c r="F619" s="30"/>
      <c r="G619" s="38"/>
      <c r="H619" s="31">
        <v>0</v>
      </c>
      <c r="I619" s="30" t="s">
        <v>552</v>
      </c>
      <c r="J619" s="30" t="s">
        <v>553</v>
      </c>
      <c r="K619" s="30" t="s">
        <v>495</v>
      </c>
      <c r="L619" s="30" t="s">
        <v>496</v>
      </c>
      <c r="M619" s="30" t="s">
        <v>2249</v>
      </c>
      <c r="N619" s="30"/>
      <c r="O619" s="30" t="s">
        <v>1242</v>
      </c>
      <c r="P619" s="30" t="s">
        <v>43</v>
      </c>
      <c r="Q619" s="30" t="s">
        <v>499</v>
      </c>
    </row>
    <row r="620" spans="1:17" hidden="1" x14ac:dyDescent="0.2">
      <c r="A620" s="30" t="s">
        <v>2551</v>
      </c>
      <c r="B620" s="30" t="s">
        <v>2552</v>
      </c>
      <c r="C620" s="30" t="s">
        <v>2553</v>
      </c>
      <c r="D620" s="30"/>
      <c r="E620" s="30" t="s">
        <v>1240</v>
      </c>
      <c r="F620" s="30"/>
      <c r="G620" s="38"/>
      <c r="H620" s="31">
        <v>0</v>
      </c>
      <c r="I620" s="30" t="s">
        <v>546</v>
      </c>
      <c r="J620" s="30" t="s">
        <v>547</v>
      </c>
      <c r="K620" s="30" t="s">
        <v>495</v>
      </c>
      <c r="L620" s="30" t="s">
        <v>496</v>
      </c>
      <c r="M620" s="30" t="s">
        <v>2202</v>
      </c>
      <c r="N620" s="30"/>
      <c r="O620" s="30" t="s">
        <v>1242</v>
      </c>
      <c r="P620" s="30" t="s">
        <v>43</v>
      </c>
      <c r="Q620" s="30" t="s">
        <v>499</v>
      </c>
    </row>
    <row r="621" spans="1:17" hidden="1" x14ac:dyDescent="0.2">
      <c r="A621" s="30" t="s">
        <v>2554</v>
      </c>
      <c r="B621" s="30" t="s">
        <v>2555</v>
      </c>
      <c r="C621" s="30" t="s">
        <v>2556</v>
      </c>
      <c r="D621" s="30"/>
      <c r="E621" s="30" t="s">
        <v>1240</v>
      </c>
      <c r="F621" s="30"/>
      <c r="G621" s="38"/>
      <c r="H621" s="31">
        <v>0</v>
      </c>
      <c r="I621" s="30" t="s">
        <v>552</v>
      </c>
      <c r="J621" s="30" t="s">
        <v>553</v>
      </c>
      <c r="K621" s="30" t="s">
        <v>495</v>
      </c>
      <c r="L621" s="30" t="s">
        <v>496</v>
      </c>
      <c r="M621" s="30" t="s">
        <v>654</v>
      </c>
      <c r="N621" s="30"/>
      <c r="O621" s="30" t="s">
        <v>1242</v>
      </c>
      <c r="P621" s="30" t="s">
        <v>43</v>
      </c>
      <c r="Q621" s="30" t="s">
        <v>499</v>
      </c>
    </row>
    <row r="622" spans="1:17" hidden="1" x14ac:dyDescent="0.2">
      <c r="A622" s="30" t="s">
        <v>2557</v>
      </c>
      <c r="B622" s="30" t="s">
        <v>2558</v>
      </c>
      <c r="C622" s="30" t="s">
        <v>2559</v>
      </c>
      <c r="D622" s="30"/>
      <c r="E622" s="30" t="s">
        <v>1240</v>
      </c>
      <c r="F622" s="30"/>
      <c r="G622" s="38"/>
      <c r="H622" s="31">
        <v>0</v>
      </c>
      <c r="I622" s="30" t="s">
        <v>586</v>
      </c>
      <c r="J622" s="30" t="s">
        <v>587</v>
      </c>
      <c r="K622" s="30" t="s">
        <v>495</v>
      </c>
      <c r="L622" s="30" t="s">
        <v>496</v>
      </c>
      <c r="M622" s="30" t="s">
        <v>588</v>
      </c>
      <c r="N622" s="30"/>
      <c r="O622" s="30" t="s">
        <v>1242</v>
      </c>
      <c r="P622" s="30" t="s">
        <v>43</v>
      </c>
      <c r="Q622" s="30" t="s">
        <v>499</v>
      </c>
    </row>
    <row r="623" spans="1:17" hidden="1" x14ac:dyDescent="0.2">
      <c r="A623" s="30" t="s">
        <v>2560</v>
      </c>
      <c r="B623" s="30" t="s">
        <v>2561</v>
      </c>
      <c r="C623" s="30" t="s">
        <v>2562</v>
      </c>
      <c r="D623" s="30"/>
      <c r="E623" s="30" t="s">
        <v>1240</v>
      </c>
      <c r="F623" s="30"/>
      <c r="G623" s="38"/>
      <c r="H623" s="31">
        <v>0</v>
      </c>
      <c r="I623" s="30" t="s">
        <v>504</v>
      </c>
      <c r="J623" s="30" t="s">
        <v>505</v>
      </c>
      <c r="K623" s="30" t="s">
        <v>495</v>
      </c>
      <c r="L623" s="30" t="s">
        <v>496</v>
      </c>
      <c r="M623" s="30" t="s">
        <v>2206</v>
      </c>
      <c r="N623" s="30"/>
      <c r="O623" s="30" t="s">
        <v>1242</v>
      </c>
      <c r="P623" s="30" t="s">
        <v>43</v>
      </c>
      <c r="Q623" s="30" t="s">
        <v>499</v>
      </c>
    </row>
    <row r="624" spans="1:17" hidden="1" x14ac:dyDescent="0.2">
      <c r="A624" s="30" t="s">
        <v>2563</v>
      </c>
      <c r="B624" s="30" t="s">
        <v>2564</v>
      </c>
      <c r="C624" s="30" t="s">
        <v>2565</v>
      </c>
      <c r="D624" s="30"/>
      <c r="E624" s="30" t="s">
        <v>1240</v>
      </c>
      <c r="F624" s="30"/>
      <c r="G624" s="38"/>
      <c r="H624" s="31">
        <v>0</v>
      </c>
      <c r="I624" s="30" t="s">
        <v>586</v>
      </c>
      <c r="J624" s="30" t="s">
        <v>587</v>
      </c>
      <c r="K624" s="30" t="s">
        <v>495</v>
      </c>
      <c r="L624" s="30" t="s">
        <v>496</v>
      </c>
      <c r="M624" s="30" t="s">
        <v>588</v>
      </c>
      <c r="N624" s="30"/>
      <c r="O624" s="30" t="s">
        <v>1242</v>
      </c>
      <c r="P624" s="30" t="s">
        <v>43</v>
      </c>
      <c r="Q624" s="30" t="s">
        <v>499</v>
      </c>
    </row>
    <row r="625" spans="1:17" hidden="1" x14ac:dyDescent="0.2">
      <c r="A625" s="30" t="s">
        <v>2566</v>
      </c>
      <c r="B625" s="30" t="s">
        <v>2567</v>
      </c>
      <c r="C625" s="30" t="s">
        <v>2568</v>
      </c>
      <c r="D625" s="30"/>
      <c r="E625" s="30" t="s">
        <v>1240</v>
      </c>
      <c r="F625" s="30"/>
      <c r="G625" s="38"/>
      <c r="H625" s="31">
        <v>0</v>
      </c>
      <c r="I625" s="30" t="s">
        <v>512</v>
      </c>
      <c r="J625" s="30" t="s">
        <v>513</v>
      </c>
      <c r="K625" s="30" t="s">
        <v>495</v>
      </c>
      <c r="L625" s="30" t="s">
        <v>496</v>
      </c>
      <c r="M625" s="30" t="s">
        <v>639</v>
      </c>
      <c r="N625" s="30"/>
      <c r="O625" s="30" t="s">
        <v>1242</v>
      </c>
      <c r="P625" s="30" t="s">
        <v>43</v>
      </c>
      <c r="Q625" s="30" t="s">
        <v>499</v>
      </c>
    </row>
    <row r="626" spans="1:17" hidden="1" x14ac:dyDescent="0.2">
      <c r="A626" s="30" t="s">
        <v>2569</v>
      </c>
      <c r="B626" s="30" t="s">
        <v>2570</v>
      </c>
      <c r="C626" s="30" t="s">
        <v>2571</v>
      </c>
      <c r="D626" s="30"/>
      <c r="E626" s="30" t="s">
        <v>1240</v>
      </c>
      <c r="F626" s="30"/>
      <c r="G626" s="38"/>
      <c r="H626" s="31">
        <v>0</v>
      </c>
      <c r="I626" s="30" t="s">
        <v>552</v>
      </c>
      <c r="J626" s="30" t="s">
        <v>553</v>
      </c>
      <c r="K626" s="30" t="s">
        <v>495</v>
      </c>
      <c r="L626" s="30" t="s">
        <v>496</v>
      </c>
      <c r="M626" s="30" t="s">
        <v>2249</v>
      </c>
      <c r="N626" s="30"/>
      <c r="O626" s="30" t="s">
        <v>1242</v>
      </c>
      <c r="P626" s="30" t="s">
        <v>43</v>
      </c>
      <c r="Q626" s="30" t="s">
        <v>499</v>
      </c>
    </row>
    <row r="627" spans="1:17" hidden="1" x14ac:dyDescent="0.2">
      <c r="A627" s="30" t="s">
        <v>2572</v>
      </c>
      <c r="B627" s="30" t="s">
        <v>2573</v>
      </c>
      <c r="C627" s="30" t="s">
        <v>2574</v>
      </c>
      <c r="D627" s="30"/>
      <c r="E627" s="30" t="s">
        <v>1240</v>
      </c>
      <c r="F627" s="30"/>
      <c r="G627" s="38"/>
      <c r="H627" s="31">
        <v>0</v>
      </c>
      <c r="I627" s="30" t="s">
        <v>552</v>
      </c>
      <c r="J627" s="30" t="s">
        <v>553</v>
      </c>
      <c r="K627" s="30" t="s">
        <v>495</v>
      </c>
      <c r="L627" s="30" t="s">
        <v>496</v>
      </c>
      <c r="M627" s="30" t="s">
        <v>2249</v>
      </c>
      <c r="N627" s="30"/>
      <c r="O627" s="30" t="s">
        <v>1242</v>
      </c>
      <c r="P627" s="30" t="s">
        <v>43</v>
      </c>
      <c r="Q627" s="30" t="s">
        <v>499</v>
      </c>
    </row>
    <row r="628" spans="1:17" hidden="1" x14ac:dyDescent="0.2">
      <c r="A628" s="30" t="s">
        <v>2575</v>
      </c>
      <c r="B628" s="30" t="s">
        <v>2576</v>
      </c>
      <c r="C628" s="30" t="s">
        <v>2577</v>
      </c>
      <c r="D628" s="30"/>
      <c r="E628" s="30" t="s">
        <v>1240</v>
      </c>
      <c r="F628" s="30"/>
      <c r="G628" s="38"/>
      <c r="H628" s="31">
        <v>0</v>
      </c>
      <c r="I628" s="30" t="s">
        <v>512</v>
      </c>
      <c r="J628" s="30" t="s">
        <v>513</v>
      </c>
      <c r="K628" s="30" t="s">
        <v>495</v>
      </c>
      <c r="L628" s="30" t="s">
        <v>496</v>
      </c>
      <c r="M628" s="30" t="s">
        <v>514</v>
      </c>
      <c r="N628" s="30"/>
      <c r="O628" s="30" t="s">
        <v>1242</v>
      </c>
      <c r="P628" s="30" t="s">
        <v>43</v>
      </c>
      <c r="Q628" s="30" t="s">
        <v>499</v>
      </c>
    </row>
    <row r="629" spans="1:17" hidden="1" x14ac:dyDescent="0.2">
      <c r="A629" s="30" t="s">
        <v>2578</v>
      </c>
      <c r="B629" s="30" t="s">
        <v>2579</v>
      </c>
      <c r="C629" s="30" t="s">
        <v>2580</v>
      </c>
      <c r="D629" s="30"/>
      <c r="E629" s="30" t="s">
        <v>1240</v>
      </c>
      <c r="F629" s="30"/>
      <c r="G629" s="38"/>
      <c r="H629" s="31">
        <v>0</v>
      </c>
      <c r="I629" s="30" t="s">
        <v>512</v>
      </c>
      <c r="J629" s="30" t="s">
        <v>513</v>
      </c>
      <c r="K629" s="30" t="s">
        <v>495</v>
      </c>
      <c r="L629" s="30" t="s">
        <v>496</v>
      </c>
      <c r="M629" s="30" t="s">
        <v>514</v>
      </c>
      <c r="N629" s="30"/>
      <c r="O629" s="30" t="s">
        <v>1242</v>
      </c>
      <c r="P629" s="30" t="s">
        <v>43</v>
      </c>
      <c r="Q629" s="30" t="s">
        <v>499</v>
      </c>
    </row>
    <row r="630" spans="1:17" hidden="1" x14ac:dyDescent="0.2">
      <c r="A630" s="30" t="s">
        <v>2581</v>
      </c>
      <c r="B630" s="30" t="s">
        <v>2582</v>
      </c>
      <c r="C630" s="30" t="s">
        <v>2583</v>
      </c>
      <c r="D630" s="30"/>
      <c r="E630" s="30" t="s">
        <v>1240</v>
      </c>
      <c r="F630" s="30"/>
      <c r="G630" s="38"/>
      <c r="H630" s="31">
        <v>0</v>
      </c>
      <c r="I630" s="30" t="s">
        <v>504</v>
      </c>
      <c r="J630" s="30" t="s">
        <v>505</v>
      </c>
      <c r="K630" s="30" t="s">
        <v>495</v>
      </c>
      <c r="L630" s="30" t="s">
        <v>496</v>
      </c>
      <c r="M630" s="30" t="s">
        <v>2206</v>
      </c>
      <c r="N630" s="30"/>
      <c r="O630" s="30" t="s">
        <v>1242</v>
      </c>
      <c r="P630" s="30" t="s">
        <v>43</v>
      </c>
      <c r="Q630" s="30" t="s">
        <v>499</v>
      </c>
    </row>
    <row r="631" spans="1:17" hidden="1" x14ac:dyDescent="0.2">
      <c r="A631" s="30" t="s">
        <v>2584</v>
      </c>
      <c r="B631" s="30" t="s">
        <v>2585</v>
      </c>
      <c r="C631" s="30" t="s">
        <v>2586</v>
      </c>
      <c r="D631" s="30"/>
      <c r="E631" s="30" t="s">
        <v>1240</v>
      </c>
      <c r="F631" s="30"/>
      <c r="G631" s="38"/>
      <c r="H631" s="31">
        <v>0</v>
      </c>
      <c r="I631" s="30" t="s">
        <v>546</v>
      </c>
      <c r="J631" s="30" t="s">
        <v>547</v>
      </c>
      <c r="K631" s="30" t="s">
        <v>495</v>
      </c>
      <c r="L631" s="30" t="s">
        <v>496</v>
      </c>
      <c r="M631" s="30" t="s">
        <v>2202</v>
      </c>
      <c r="N631" s="30"/>
      <c r="O631" s="30" t="s">
        <v>1242</v>
      </c>
      <c r="P631" s="30" t="s">
        <v>43</v>
      </c>
      <c r="Q631" s="30" t="s">
        <v>499</v>
      </c>
    </row>
    <row r="632" spans="1:17" hidden="1" x14ac:dyDescent="0.2">
      <c r="A632" s="30" t="s">
        <v>2587</v>
      </c>
      <c r="B632" s="30" t="s">
        <v>2588</v>
      </c>
      <c r="C632" s="30" t="s">
        <v>2589</v>
      </c>
      <c r="D632" s="30"/>
      <c r="E632" s="30" t="s">
        <v>1240</v>
      </c>
      <c r="F632" s="30"/>
      <c r="G632" s="38"/>
      <c r="H632" s="31">
        <v>0</v>
      </c>
      <c r="I632" s="30" t="s">
        <v>552</v>
      </c>
      <c r="J632" s="30" t="s">
        <v>553</v>
      </c>
      <c r="K632" s="30" t="s">
        <v>495</v>
      </c>
      <c r="L632" s="30" t="s">
        <v>496</v>
      </c>
      <c r="M632" s="30" t="s">
        <v>654</v>
      </c>
      <c r="N632" s="30"/>
      <c r="O632" s="30" t="s">
        <v>1242</v>
      </c>
      <c r="P632" s="30" t="s">
        <v>43</v>
      </c>
      <c r="Q632" s="30" t="s">
        <v>499</v>
      </c>
    </row>
    <row r="633" spans="1:17" hidden="1" x14ac:dyDescent="0.2">
      <c r="A633" s="30" t="s">
        <v>2590</v>
      </c>
      <c r="B633" s="30" t="s">
        <v>2591</v>
      </c>
      <c r="C633" s="30" t="s">
        <v>2592</v>
      </c>
      <c r="D633" s="30"/>
      <c r="E633" s="30" t="s">
        <v>1240</v>
      </c>
      <c r="F633" s="30"/>
      <c r="G633" s="38"/>
      <c r="H633" s="31">
        <v>0</v>
      </c>
      <c r="I633" s="30" t="s">
        <v>586</v>
      </c>
      <c r="J633" s="30" t="s">
        <v>587</v>
      </c>
      <c r="K633" s="30" t="s">
        <v>495</v>
      </c>
      <c r="L633" s="30" t="s">
        <v>496</v>
      </c>
      <c r="M633" s="30" t="s">
        <v>2374</v>
      </c>
      <c r="N633" s="30"/>
      <c r="O633" s="30" t="s">
        <v>1242</v>
      </c>
      <c r="P633" s="30" t="s">
        <v>43</v>
      </c>
      <c r="Q633" s="30" t="s">
        <v>499</v>
      </c>
    </row>
    <row r="634" spans="1:17" hidden="1" x14ac:dyDescent="0.2">
      <c r="A634" s="30" t="s">
        <v>2593</v>
      </c>
      <c r="B634" s="30" t="s">
        <v>2594</v>
      </c>
      <c r="C634" s="30" t="s">
        <v>2595</v>
      </c>
      <c r="D634" s="30"/>
      <c r="E634" s="30" t="s">
        <v>1240</v>
      </c>
      <c r="F634" s="30"/>
      <c r="G634" s="38"/>
      <c r="H634" s="31">
        <v>0</v>
      </c>
      <c r="I634" s="30" t="s">
        <v>512</v>
      </c>
      <c r="J634" s="30" t="s">
        <v>513</v>
      </c>
      <c r="K634" s="30" t="s">
        <v>495</v>
      </c>
      <c r="L634" s="30" t="s">
        <v>496</v>
      </c>
      <c r="M634" s="30" t="s">
        <v>514</v>
      </c>
      <c r="N634" s="30"/>
      <c r="O634" s="30" t="s">
        <v>1242</v>
      </c>
      <c r="P634" s="30" t="s">
        <v>43</v>
      </c>
      <c r="Q634" s="30" t="s">
        <v>499</v>
      </c>
    </row>
    <row r="635" spans="1:17" hidden="1" x14ac:dyDescent="0.2">
      <c r="A635" s="30" t="s">
        <v>2596</v>
      </c>
      <c r="B635" s="30" t="s">
        <v>2597</v>
      </c>
      <c r="C635" s="30" t="s">
        <v>2598</v>
      </c>
      <c r="D635" s="30"/>
      <c r="E635" s="30" t="s">
        <v>1240</v>
      </c>
      <c r="F635" s="30"/>
      <c r="G635" s="38"/>
      <c r="H635" s="31">
        <v>0</v>
      </c>
      <c r="I635" s="30" t="s">
        <v>512</v>
      </c>
      <c r="J635" s="30" t="s">
        <v>513</v>
      </c>
      <c r="K635" s="30" t="s">
        <v>495</v>
      </c>
      <c r="L635" s="30" t="s">
        <v>496</v>
      </c>
      <c r="M635" s="30" t="s">
        <v>548</v>
      </c>
      <c r="N635" s="30"/>
      <c r="O635" s="30" t="s">
        <v>1242</v>
      </c>
      <c r="P635" s="30" t="s">
        <v>43</v>
      </c>
      <c r="Q635" s="30" t="s">
        <v>499</v>
      </c>
    </row>
    <row r="636" spans="1:17" hidden="1" x14ac:dyDescent="0.2">
      <c r="A636" s="30" t="s">
        <v>2599</v>
      </c>
      <c r="B636" s="30" t="s">
        <v>2600</v>
      </c>
      <c r="C636" s="30" t="s">
        <v>2601</v>
      </c>
      <c r="D636" s="30"/>
      <c r="E636" s="30" t="s">
        <v>1240</v>
      </c>
      <c r="F636" s="30"/>
      <c r="G636" s="38"/>
      <c r="H636" s="31">
        <v>0</v>
      </c>
      <c r="I636" s="30" t="s">
        <v>552</v>
      </c>
      <c r="J636" s="30" t="s">
        <v>553</v>
      </c>
      <c r="K636" s="30" t="s">
        <v>495</v>
      </c>
      <c r="L636" s="30" t="s">
        <v>496</v>
      </c>
      <c r="M636" s="30" t="s">
        <v>2249</v>
      </c>
      <c r="N636" s="30"/>
      <c r="O636" s="30" t="s">
        <v>1242</v>
      </c>
      <c r="P636" s="30" t="s">
        <v>43</v>
      </c>
      <c r="Q636" s="30" t="s">
        <v>499</v>
      </c>
    </row>
    <row r="637" spans="1:17" hidden="1" x14ac:dyDescent="0.2">
      <c r="A637" s="30" t="s">
        <v>2602</v>
      </c>
      <c r="B637" s="30" t="s">
        <v>2603</v>
      </c>
      <c r="C637" s="30" t="s">
        <v>2604</v>
      </c>
      <c r="D637" s="30"/>
      <c r="E637" s="30" t="s">
        <v>1240</v>
      </c>
      <c r="F637" s="30"/>
      <c r="G637" s="38"/>
      <c r="H637" s="31">
        <v>0</v>
      </c>
      <c r="I637" s="30" t="s">
        <v>586</v>
      </c>
      <c r="J637" s="30" t="s">
        <v>587</v>
      </c>
      <c r="K637" s="30" t="s">
        <v>495</v>
      </c>
      <c r="L637" s="30" t="s">
        <v>496</v>
      </c>
      <c r="M637" s="30" t="s">
        <v>497</v>
      </c>
      <c r="N637" s="30"/>
      <c r="O637" s="30" t="s">
        <v>1242</v>
      </c>
      <c r="P637" s="30" t="s">
        <v>43</v>
      </c>
      <c r="Q637" s="30" t="s">
        <v>499</v>
      </c>
    </row>
    <row r="638" spans="1:17" hidden="1" x14ac:dyDescent="0.2">
      <c r="A638" s="30" t="s">
        <v>2605</v>
      </c>
      <c r="B638" s="30" t="s">
        <v>2606</v>
      </c>
      <c r="C638" s="30" t="s">
        <v>2607</v>
      </c>
      <c r="D638" s="30"/>
      <c r="E638" s="30" t="s">
        <v>1240</v>
      </c>
      <c r="F638" s="30"/>
      <c r="G638" s="38"/>
      <c r="H638" s="31">
        <v>0</v>
      </c>
      <c r="I638" s="30" t="s">
        <v>512</v>
      </c>
      <c r="J638" s="30" t="s">
        <v>513</v>
      </c>
      <c r="K638" s="30" t="s">
        <v>495</v>
      </c>
      <c r="L638" s="30" t="s">
        <v>496</v>
      </c>
      <c r="M638" s="30" t="s">
        <v>514</v>
      </c>
      <c r="N638" s="30"/>
      <c r="O638" s="30" t="s">
        <v>1242</v>
      </c>
      <c r="P638" s="30" t="s">
        <v>43</v>
      </c>
      <c r="Q638" s="30" t="s">
        <v>499</v>
      </c>
    </row>
    <row r="639" spans="1:17" hidden="1" x14ac:dyDescent="0.2">
      <c r="A639" s="30" t="s">
        <v>2608</v>
      </c>
      <c r="B639" s="30" t="s">
        <v>2609</v>
      </c>
      <c r="C639" s="30" t="s">
        <v>2610</v>
      </c>
      <c r="D639" s="30"/>
      <c r="E639" s="30" t="s">
        <v>1240</v>
      </c>
      <c r="F639" s="30"/>
      <c r="G639" s="38"/>
      <c r="H639" s="31">
        <v>0</v>
      </c>
      <c r="I639" s="30" t="s">
        <v>586</v>
      </c>
      <c r="J639" s="30" t="s">
        <v>587</v>
      </c>
      <c r="K639" s="30" t="s">
        <v>495</v>
      </c>
      <c r="L639" s="30" t="s">
        <v>496</v>
      </c>
      <c r="M639" s="30" t="s">
        <v>588</v>
      </c>
      <c r="N639" s="30"/>
      <c r="O639" s="30" t="s">
        <v>1242</v>
      </c>
      <c r="P639" s="30" t="s">
        <v>43</v>
      </c>
      <c r="Q639" s="30" t="s">
        <v>499</v>
      </c>
    </row>
    <row r="640" spans="1:17" hidden="1" x14ac:dyDescent="0.2">
      <c r="A640" s="30" t="s">
        <v>2611</v>
      </c>
      <c r="B640" s="30" t="s">
        <v>2612</v>
      </c>
      <c r="C640" s="30" t="s">
        <v>2613</v>
      </c>
      <c r="D640" s="30"/>
      <c r="E640" s="30" t="s">
        <v>1240</v>
      </c>
      <c r="F640" s="30"/>
      <c r="G640" s="38"/>
      <c r="H640" s="31">
        <v>0</v>
      </c>
      <c r="I640" s="30" t="s">
        <v>512</v>
      </c>
      <c r="J640" s="30" t="s">
        <v>513</v>
      </c>
      <c r="K640" s="30" t="s">
        <v>495</v>
      </c>
      <c r="L640" s="30" t="s">
        <v>496</v>
      </c>
      <c r="M640" s="30" t="s">
        <v>526</v>
      </c>
      <c r="N640" s="30"/>
      <c r="O640" s="30" t="s">
        <v>1242</v>
      </c>
      <c r="P640" s="30" t="s">
        <v>43</v>
      </c>
      <c r="Q640" s="30" t="s">
        <v>499</v>
      </c>
    </row>
    <row r="641" spans="1:17" hidden="1" x14ac:dyDescent="0.2">
      <c r="A641" s="30" t="s">
        <v>2614</v>
      </c>
      <c r="B641" s="30" t="s">
        <v>2615</v>
      </c>
      <c r="C641" s="30" t="s">
        <v>2616</v>
      </c>
      <c r="D641" s="30"/>
      <c r="E641" s="30" t="s">
        <v>1240</v>
      </c>
      <c r="F641" s="30"/>
      <c r="G641" s="38"/>
      <c r="H641" s="31">
        <v>0</v>
      </c>
      <c r="I641" s="30" t="s">
        <v>586</v>
      </c>
      <c r="J641" s="30" t="s">
        <v>587</v>
      </c>
      <c r="K641" s="30" t="s">
        <v>495</v>
      </c>
      <c r="L641" s="30" t="s">
        <v>496</v>
      </c>
      <c r="M641" s="30" t="s">
        <v>588</v>
      </c>
      <c r="N641" s="30"/>
      <c r="O641" s="30" t="s">
        <v>1242</v>
      </c>
      <c r="P641" s="30" t="s">
        <v>43</v>
      </c>
      <c r="Q641" s="30" t="s">
        <v>499</v>
      </c>
    </row>
    <row r="642" spans="1:17" hidden="1" x14ac:dyDescent="0.2">
      <c r="A642" s="30" t="s">
        <v>2617</v>
      </c>
      <c r="B642" s="30" t="s">
        <v>2618</v>
      </c>
      <c r="C642" s="30" t="s">
        <v>2619</v>
      </c>
      <c r="D642" s="30"/>
      <c r="E642" s="30" t="s">
        <v>1240</v>
      </c>
      <c r="F642" s="30"/>
      <c r="G642" s="38"/>
      <c r="H642" s="31">
        <v>0</v>
      </c>
      <c r="I642" s="30" t="s">
        <v>552</v>
      </c>
      <c r="J642" s="30" t="s">
        <v>553</v>
      </c>
      <c r="K642" s="30" t="s">
        <v>495</v>
      </c>
      <c r="L642" s="30" t="s">
        <v>496</v>
      </c>
      <c r="M642" s="30" t="s">
        <v>2249</v>
      </c>
      <c r="N642" s="30"/>
      <c r="O642" s="30" t="s">
        <v>1242</v>
      </c>
      <c r="P642" s="30" t="s">
        <v>43</v>
      </c>
      <c r="Q642" s="30" t="s">
        <v>499</v>
      </c>
    </row>
    <row r="643" spans="1:17" hidden="1" x14ac:dyDescent="0.2">
      <c r="A643" s="30" t="s">
        <v>2620</v>
      </c>
      <c r="B643" s="30" t="s">
        <v>2621</v>
      </c>
      <c r="C643" s="30" t="s">
        <v>2622</v>
      </c>
      <c r="D643" s="30"/>
      <c r="E643" s="30" t="s">
        <v>1240</v>
      </c>
      <c r="F643" s="30"/>
      <c r="G643" s="38"/>
      <c r="H643" s="31">
        <v>0</v>
      </c>
      <c r="I643" s="30" t="s">
        <v>586</v>
      </c>
      <c r="J643" s="30" t="s">
        <v>587</v>
      </c>
      <c r="K643" s="30" t="s">
        <v>495</v>
      </c>
      <c r="L643" s="30" t="s">
        <v>496</v>
      </c>
      <c r="M643" s="30" t="s">
        <v>588</v>
      </c>
      <c r="N643" s="30"/>
      <c r="O643" s="30" t="s">
        <v>1242</v>
      </c>
      <c r="P643" s="30" t="s">
        <v>43</v>
      </c>
      <c r="Q643" s="30" t="s">
        <v>499</v>
      </c>
    </row>
    <row r="644" spans="1:17" hidden="1" x14ac:dyDescent="0.2">
      <c r="A644" s="30" t="s">
        <v>2623</v>
      </c>
      <c r="B644" s="30" t="s">
        <v>2624</v>
      </c>
      <c r="C644" s="30" t="s">
        <v>2625</v>
      </c>
      <c r="D644" s="30"/>
      <c r="E644" s="30" t="s">
        <v>1240</v>
      </c>
      <c r="F644" s="30"/>
      <c r="G644" s="38"/>
      <c r="H644" s="31">
        <v>0</v>
      </c>
      <c r="I644" s="30" t="s">
        <v>512</v>
      </c>
      <c r="J644" s="30" t="s">
        <v>513</v>
      </c>
      <c r="K644" s="30" t="s">
        <v>495</v>
      </c>
      <c r="L644" s="30" t="s">
        <v>496</v>
      </c>
      <c r="M644" s="30" t="s">
        <v>514</v>
      </c>
      <c r="N644" s="30"/>
      <c r="O644" s="30" t="s">
        <v>1242</v>
      </c>
      <c r="P644" s="30" t="s">
        <v>43</v>
      </c>
      <c r="Q644" s="30" t="s">
        <v>499</v>
      </c>
    </row>
    <row r="645" spans="1:17" hidden="1" x14ac:dyDescent="0.2">
      <c r="A645" s="30" t="s">
        <v>2626</v>
      </c>
      <c r="B645" s="30" t="s">
        <v>2627</v>
      </c>
      <c r="C645" s="30" t="s">
        <v>2628</v>
      </c>
      <c r="D645" s="30"/>
      <c r="E645" s="30" t="s">
        <v>1240</v>
      </c>
      <c r="F645" s="30"/>
      <c r="G645" s="38"/>
      <c r="H645" s="31">
        <v>0</v>
      </c>
      <c r="I645" s="30" t="s">
        <v>512</v>
      </c>
      <c r="J645" s="30" t="s">
        <v>513</v>
      </c>
      <c r="K645" s="30" t="s">
        <v>495</v>
      </c>
      <c r="L645" s="30" t="s">
        <v>496</v>
      </c>
      <c r="M645" s="30" t="s">
        <v>526</v>
      </c>
      <c r="N645" s="30"/>
      <c r="O645" s="30" t="s">
        <v>1242</v>
      </c>
      <c r="P645" s="30" t="s">
        <v>43</v>
      </c>
      <c r="Q645" s="30" t="s">
        <v>499</v>
      </c>
    </row>
    <row r="646" spans="1:17" hidden="1" x14ac:dyDescent="0.2">
      <c r="A646" s="30" t="s">
        <v>2629</v>
      </c>
      <c r="B646" s="30" t="s">
        <v>2630</v>
      </c>
      <c r="C646" s="30" t="s">
        <v>2631</v>
      </c>
      <c r="D646" s="30"/>
      <c r="E646" s="30" t="s">
        <v>1240</v>
      </c>
      <c r="F646" s="30"/>
      <c r="G646" s="38"/>
      <c r="H646" s="31">
        <v>0</v>
      </c>
      <c r="I646" s="30" t="s">
        <v>504</v>
      </c>
      <c r="J646" s="30" t="s">
        <v>505</v>
      </c>
      <c r="K646" s="30" t="s">
        <v>495</v>
      </c>
      <c r="L646" s="30" t="s">
        <v>496</v>
      </c>
      <c r="M646" s="30" t="s">
        <v>506</v>
      </c>
      <c r="N646" s="30"/>
      <c r="O646" s="30" t="s">
        <v>1242</v>
      </c>
      <c r="P646" s="30" t="s">
        <v>43</v>
      </c>
      <c r="Q646" s="30" t="s">
        <v>499</v>
      </c>
    </row>
    <row r="647" spans="1:17" hidden="1" x14ac:dyDescent="0.2">
      <c r="A647" s="30" t="s">
        <v>2632</v>
      </c>
      <c r="B647" s="30" t="s">
        <v>2633</v>
      </c>
      <c r="C647" s="30" t="s">
        <v>2634</v>
      </c>
      <c r="D647" s="30"/>
      <c r="E647" s="30" t="s">
        <v>1240</v>
      </c>
      <c r="F647" s="30"/>
      <c r="G647" s="38"/>
      <c r="H647" s="31">
        <v>0</v>
      </c>
      <c r="I647" s="30" t="s">
        <v>552</v>
      </c>
      <c r="J647" s="30" t="s">
        <v>553</v>
      </c>
      <c r="K647" s="30" t="s">
        <v>495</v>
      </c>
      <c r="L647" s="30" t="s">
        <v>496</v>
      </c>
      <c r="M647" s="30" t="s">
        <v>724</v>
      </c>
      <c r="N647" s="30"/>
      <c r="O647" s="30" t="s">
        <v>1242</v>
      </c>
      <c r="P647" s="30" t="s">
        <v>43</v>
      </c>
      <c r="Q647" s="30" t="s">
        <v>499</v>
      </c>
    </row>
    <row r="648" spans="1:17" hidden="1" x14ac:dyDescent="0.2">
      <c r="A648" s="30" t="s">
        <v>2635</v>
      </c>
      <c r="B648" s="30" t="s">
        <v>2636</v>
      </c>
      <c r="C648" s="30" t="s">
        <v>2637</v>
      </c>
      <c r="D648" s="30"/>
      <c r="E648" s="30" t="s">
        <v>1240</v>
      </c>
      <c r="F648" s="30"/>
      <c r="G648" s="38"/>
      <c r="H648" s="31">
        <v>0</v>
      </c>
      <c r="I648" s="30" t="s">
        <v>586</v>
      </c>
      <c r="J648" s="30" t="s">
        <v>587</v>
      </c>
      <c r="K648" s="30" t="s">
        <v>495</v>
      </c>
      <c r="L648" s="30" t="s">
        <v>496</v>
      </c>
      <c r="M648" s="30" t="s">
        <v>2374</v>
      </c>
      <c r="N648" s="30"/>
      <c r="O648" s="30" t="s">
        <v>1242</v>
      </c>
      <c r="P648" s="30" t="s">
        <v>43</v>
      </c>
      <c r="Q648" s="30" t="s">
        <v>499</v>
      </c>
    </row>
    <row r="649" spans="1:17" hidden="1" x14ac:dyDescent="0.2">
      <c r="A649" s="30" t="s">
        <v>2638</v>
      </c>
      <c r="B649" s="30" t="s">
        <v>2639</v>
      </c>
      <c r="C649" s="30" t="s">
        <v>2640</v>
      </c>
      <c r="D649" s="30"/>
      <c r="E649" s="30" t="s">
        <v>1240</v>
      </c>
      <c r="F649" s="30"/>
      <c r="G649" s="38"/>
      <c r="H649" s="31">
        <v>0</v>
      </c>
      <c r="I649" s="30" t="s">
        <v>504</v>
      </c>
      <c r="J649" s="30" t="s">
        <v>505</v>
      </c>
      <c r="K649" s="30" t="s">
        <v>495</v>
      </c>
      <c r="L649" s="30" t="s">
        <v>496</v>
      </c>
      <c r="M649" s="30" t="s">
        <v>558</v>
      </c>
      <c r="N649" s="30"/>
      <c r="O649" s="30" t="s">
        <v>1242</v>
      </c>
      <c r="P649" s="30" t="s">
        <v>43</v>
      </c>
      <c r="Q649" s="30" t="s">
        <v>499</v>
      </c>
    </row>
    <row r="650" spans="1:17" hidden="1" x14ac:dyDescent="0.2">
      <c r="A650" s="30" t="s">
        <v>2641</v>
      </c>
      <c r="B650" s="30" t="s">
        <v>2642</v>
      </c>
      <c r="C650" s="30" t="s">
        <v>2643</v>
      </c>
      <c r="D650" s="30"/>
      <c r="E650" s="30" t="s">
        <v>1240</v>
      </c>
      <c r="F650" s="30"/>
      <c r="G650" s="38"/>
      <c r="H650" s="31">
        <v>0</v>
      </c>
      <c r="I650" s="30" t="s">
        <v>512</v>
      </c>
      <c r="J650" s="30" t="s">
        <v>513</v>
      </c>
      <c r="K650" s="30" t="s">
        <v>495</v>
      </c>
      <c r="L650" s="30" t="s">
        <v>496</v>
      </c>
      <c r="M650" s="30" t="s">
        <v>514</v>
      </c>
      <c r="N650" s="30"/>
      <c r="O650" s="30" t="s">
        <v>1242</v>
      </c>
      <c r="P650" s="30" t="s">
        <v>43</v>
      </c>
      <c r="Q650" s="30" t="s">
        <v>499</v>
      </c>
    </row>
    <row r="651" spans="1:17" hidden="1" x14ac:dyDescent="0.2">
      <c r="A651" s="30" t="s">
        <v>2644</v>
      </c>
      <c r="B651" s="30" t="s">
        <v>2645</v>
      </c>
      <c r="C651" s="30" t="s">
        <v>2646</v>
      </c>
      <c r="D651" s="30"/>
      <c r="E651" s="30" t="s">
        <v>1240</v>
      </c>
      <c r="F651" s="30"/>
      <c r="G651" s="38"/>
      <c r="H651" s="31">
        <v>0</v>
      </c>
      <c r="I651" s="30" t="s">
        <v>512</v>
      </c>
      <c r="J651" s="30" t="s">
        <v>513</v>
      </c>
      <c r="K651" s="30" t="s">
        <v>495</v>
      </c>
      <c r="L651" s="30" t="s">
        <v>496</v>
      </c>
      <c r="M651" s="30" t="s">
        <v>548</v>
      </c>
      <c r="N651" s="30"/>
      <c r="O651" s="30" t="s">
        <v>1242</v>
      </c>
      <c r="P651" s="30" t="s">
        <v>43</v>
      </c>
      <c r="Q651" s="30" t="s">
        <v>499</v>
      </c>
    </row>
    <row r="652" spans="1:17" hidden="1" x14ac:dyDescent="0.2">
      <c r="A652" s="30" t="s">
        <v>2647</v>
      </c>
      <c r="B652" s="30" t="s">
        <v>2648</v>
      </c>
      <c r="C652" s="30" t="s">
        <v>2649</v>
      </c>
      <c r="D652" s="30"/>
      <c r="E652" s="30" t="s">
        <v>1240</v>
      </c>
      <c r="F652" s="30"/>
      <c r="G652" s="38"/>
      <c r="H652" s="31">
        <v>0</v>
      </c>
      <c r="I652" s="30" t="s">
        <v>512</v>
      </c>
      <c r="J652" s="30" t="s">
        <v>513</v>
      </c>
      <c r="K652" s="30" t="s">
        <v>495</v>
      </c>
      <c r="L652" s="30" t="s">
        <v>496</v>
      </c>
      <c r="M652" s="30" t="s">
        <v>514</v>
      </c>
      <c r="N652" s="30"/>
      <c r="O652" s="30" t="s">
        <v>1242</v>
      </c>
      <c r="P652" s="30" t="s">
        <v>43</v>
      </c>
      <c r="Q652" s="30" t="s">
        <v>499</v>
      </c>
    </row>
    <row r="653" spans="1:17" hidden="1" x14ac:dyDescent="0.2">
      <c r="A653" s="30" t="s">
        <v>2650</v>
      </c>
      <c r="B653" s="30" t="s">
        <v>2651</v>
      </c>
      <c r="C653" s="30" t="s">
        <v>2652</v>
      </c>
      <c r="D653" s="30"/>
      <c r="E653" s="30" t="s">
        <v>1240</v>
      </c>
      <c r="F653" s="30"/>
      <c r="G653" s="38"/>
      <c r="H653" s="31">
        <v>0</v>
      </c>
      <c r="I653" s="30" t="s">
        <v>504</v>
      </c>
      <c r="J653" s="30" t="s">
        <v>505</v>
      </c>
      <c r="K653" s="30" t="s">
        <v>495</v>
      </c>
      <c r="L653" s="30" t="s">
        <v>496</v>
      </c>
      <c r="M653" s="30" t="s">
        <v>506</v>
      </c>
      <c r="N653" s="30"/>
      <c r="O653" s="30" t="s">
        <v>1242</v>
      </c>
      <c r="P653" s="30" t="s">
        <v>43</v>
      </c>
      <c r="Q653" s="30" t="s">
        <v>499</v>
      </c>
    </row>
    <row r="654" spans="1:17" hidden="1" x14ac:dyDescent="0.2">
      <c r="A654" s="30" t="s">
        <v>2653</v>
      </c>
      <c r="B654" s="30" t="s">
        <v>2654</v>
      </c>
      <c r="C654" s="30" t="s">
        <v>2655</v>
      </c>
      <c r="D654" s="30"/>
      <c r="E654" s="30" t="s">
        <v>1240</v>
      </c>
      <c r="F654" s="30"/>
      <c r="G654" s="38"/>
      <c r="H654" s="31">
        <v>0</v>
      </c>
      <c r="I654" s="30" t="s">
        <v>552</v>
      </c>
      <c r="J654" s="30" t="s">
        <v>553</v>
      </c>
      <c r="K654" s="30" t="s">
        <v>495</v>
      </c>
      <c r="L654" s="30" t="s">
        <v>496</v>
      </c>
      <c r="M654" s="30" t="s">
        <v>596</v>
      </c>
      <c r="N654" s="30"/>
      <c r="O654" s="30" t="s">
        <v>1242</v>
      </c>
      <c r="P654" s="30" t="s">
        <v>43</v>
      </c>
      <c r="Q654" s="30" t="s">
        <v>499</v>
      </c>
    </row>
    <row r="655" spans="1:17" hidden="1" x14ac:dyDescent="0.2">
      <c r="A655" s="30" t="s">
        <v>2656</v>
      </c>
      <c r="B655" s="30" t="s">
        <v>2657</v>
      </c>
      <c r="C655" s="30" t="s">
        <v>2658</v>
      </c>
      <c r="D655" s="30"/>
      <c r="E655" s="30" t="s">
        <v>1240</v>
      </c>
      <c r="F655" s="30"/>
      <c r="G655" s="38"/>
      <c r="H655" s="31">
        <v>0</v>
      </c>
      <c r="I655" s="30" t="s">
        <v>512</v>
      </c>
      <c r="J655" s="30" t="s">
        <v>513</v>
      </c>
      <c r="K655" s="30" t="s">
        <v>495</v>
      </c>
      <c r="L655" s="30" t="s">
        <v>496</v>
      </c>
      <c r="M655" s="30" t="s">
        <v>639</v>
      </c>
      <c r="N655" s="30"/>
      <c r="O655" s="30" t="s">
        <v>1242</v>
      </c>
      <c r="P655" s="30" t="s">
        <v>43</v>
      </c>
      <c r="Q655" s="30" t="s">
        <v>499</v>
      </c>
    </row>
    <row r="656" spans="1:17" hidden="1" x14ac:dyDescent="0.2">
      <c r="A656" s="30" t="s">
        <v>2659</v>
      </c>
      <c r="B656" s="30" t="s">
        <v>2660</v>
      </c>
      <c r="C656" s="30" t="s">
        <v>2661</v>
      </c>
      <c r="D656" s="30"/>
      <c r="E656" s="30" t="s">
        <v>1240</v>
      </c>
      <c r="F656" s="30"/>
      <c r="G656" s="38"/>
      <c r="H656" s="31">
        <v>0</v>
      </c>
      <c r="I656" s="30" t="s">
        <v>504</v>
      </c>
      <c r="J656" s="30" t="s">
        <v>505</v>
      </c>
      <c r="K656" s="30" t="s">
        <v>495</v>
      </c>
      <c r="L656" s="30" t="s">
        <v>496</v>
      </c>
      <c r="M656" s="30" t="s">
        <v>2206</v>
      </c>
      <c r="N656" s="30"/>
      <c r="O656" s="30" t="s">
        <v>1242</v>
      </c>
      <c r="P656" s="30" t="s">
        <v>43</v>
      </c>
      <c r="Q656" s="30" t="s">
        <v>499</v>
      </c>
    </row>
    <row r="657" spans="1:17" hidden="1" x14ac:dyDescent="0.2">
      <c r="A657" s="30" t="s">
        <v>2662</v>
      </c>
      <c r="B657" s="30" t="s">
        <v>2663</v>
      </c>
      <c r="C657" s="30" t="s">
        <v>2664</v>
      </c>
      <c r="D657" s="30"/>
      <c r="E657" s="30" t="s">
        <v>1240</v>
      </c>
      <c r="F657" s="30"/>
      <c r="G657" s="38"/>
      <c r="H657" s="31">
        <v>0</v>
      </c>
      <c r="I657" s="30" t="s">
        <v>504</v>
      </c>
      <c r="J657" s="30" t="s">
        <v>505</v>
      </c>
      <c r="K657" s="30" t="s">
        <v>495</v>
      </c>
      <c r="L657" s="30" t="s">
        <v>496</v>
      </c>
      <c r="M657" s="30" t="s">
        <v>558</v>
      </c>
      <c r="N657" s="30"/>
      <c r="O657" s="30" t="s">
        <v>1242</v>
      </c>
      <c r="P657" s="30" t="s">
        <v>43</v>
      </c>
      <c r="Q657" s="30" t="s">
        <v>499</v>
      </c>
    </row>
    <row r="658" spans="1:17" hidden="1" x14ac:dyDescent="0.2">
      <c r="A658" s="30" t="s">
        <v>2665</v>
      </c>
      <c r="B658" s="30" t="s">
        <v>2666</v>
      </c>
      <c r="C658" s="30" t="s">
        <v>2667</v>
      </c>
      <c r="D658" s="30"/>
      <c r="E658" s="30" t="s">
        <v>1240</v>
      </c>
      <c r="F658" s="30"/>
      <c r="G658" s="38"/>
      <c r="H658" s="31">
        <v>0</v>
      </c>
      <c r="I658" s="30" t="s">
        <v>504</v>
      </c>
      <c r="J658" s="30" t="s">
        <v>505</v>
      </c>
      <c r="K658" s="30" t="s">
        <v>495</v>
      </c>
      <c r="L658" s="30" t="s">
        <v>496</v>
      </c>
      <c r="M658" s="30" t="s">
        <v>2206</v>
      </c>
      <c r="N658" s="30"/>
      <c r="O658" s="30" t="s">
        <v>1242</v>
      </c>
      <c r="P658" s="30" t="s">
        <v>43</v>
      </c>
      <c r="Q658" s="30" t="s">
        <v>499</v>
      </c>
    </row>
    <row r="659" spans="1:17" hidden="1" x14ac:dyDescent="0.2">
      <c r="A659" s="30" t="s">
        <v>2668</v>
      </c>
      <c r="B659" s="30" t="s">
        <v>2669</v>
      </c>
      <c r="C659" s="30" t="s">
        <v>2670</v>
      </c>
      <c r="D659" s="30"/>
      <c r="E659" s="30" t="s">
        <v>1240</v>
      </c>
      <c r="F659" s="30"/>
      <c r="G659" s="38"/>
      <c r="H659" s="31">
        <v>0</v>
      </c>
      <c r="I659" s="30" t="s">
        <v>552</v>
      </c>
      <c r="J659" s="30" t="s">
        <v>553</v>
      </c>
      <c r="K659" s="30" t="s">
        <v>495</v>
      </c>
      <c r="L659" s="30" t="s">
        <v>496</v>
      </c>
      <c r="M659" s="30" t="s">
        <v>724</v>
      </c>
      <c r="N659" s="30"/>
      <c r="O659" s="30" t="s">
        <v>1242</v>
      </c>
      <c r="P659" s="30" t="s">
        <v>43</v>
      </c>
      <c r="Q659" s="30" t="s">
        <v>499</v>
      </c>
    </row>
    <row r="660" spans="1:17" hidden="1" x14ac:dyDescent="0.2">
      <c r="A660" s="30" t="s">
        <v>2671</v>
      </c>
      <c r="B660" s="30" t="s">
        <v>2672</v>
      </c>
      <c r="C660" s="30" t="s">
        <v>2673</v>
      </c>
      <c r="D660" s="30"/>
      <c r="E660" s="30" t="s">
        <v>1240</v>
      </c>
      <c r="F660" s="30"/>
      <c r="G660" s="38"/>
      <c r="H660" s="31">
        <v>0</v>
      </c>
      <c r="I660" s="30" t="s">
        <v>504</v>
      </c>
      <c r="J660" s="30" t="s">
        <v>505</v>
      </c>
      <c r="K660" s="30" t="s">
        <v>495</v>
      </c>
      <c r="L660" s="30" t="s">
        <v>496</v>
      </c>
      <c r="M660" s="30" t="s">
        <v>558</v>
      </c>
      <c r="N660" s="30"/>
      <c r="O660" s="30" t="s">
        <v>1242</v>
      </c>
      <c r="P660" s="30" t="s">
        <v>43</v>
      </c>
      <c r="Q660" s="30" t="s">
        <v>499</v>
      </c>
    </row>
    <row r="661" spans="1:17" hidden="1" x14ac:dyDescent="0.2">
      <c r="A661" s="30" t="s">
        <v>2674</v>
      </c>
      <c r="B661" s="30" t="s">
        <v>2675</v>
      </c>
      <c r="C661" s="30" t="s">
        <v>2676</v>
      </c>
      <c r="D661" s="30"/>
      <c r="E661" s="30" t="s">
        <v>1240</v>
      </c>
      <c r="F661" s="30"/>
      <c r="G661" s="38"/>
      <c r="H661" s="31">
        <v>0</v>
      </c>
      <c r="I661" s="30" t="s">
        <v>504</v>
      </c>
      <c r="J661" s="30" t="s">
        <v>505</v>
      </c>
      <c r="K661" s="30" t="s">
        <v>495</v>
      </c>
      <c r="L661" s="30" t="s">
        <v>496</v>
      </c>
      <c r="M661" s="30" t="s">
        <v>558</v>
      </c>
      <c r="N661" s="30"/>
      <c r="O661" s="30" t="s">
        <v>1242</v>
      </c>
      <c r="P661" s="30" t="s">
        <v>43</v>
      </c>
      <c r="Q661" s="30" t="s">
        <v>499</v>
      </c>
    </row>
    <row r="662" spans="1:17" hidden="1" x14ac:dyDescent="0.2">
      <c r="A662" s="30" t="s">
        <v>2677</v>
      </c>
      <c r="B662" s="30" t="s">
        <v>2678</v>
      </c>
      <c r="C662" s="30" t="s">
        <v>2679</v>
      </c>
      <c r="D662" s="30"/>
      <c r="E662" s="30" t="s">
        <v>1240</v>
      </c>
      <c r="F662" s="30"/>
      <c r="G662" s="38"/>
      <c r="H662" s="31">
        <v>0</v>
      </c>
      <c r="I662" s="30" t="s">
        <v>552</v>
      </c>
      <c r="J662" s="30" t="s">
        <v>553</v>
      </c>
      <c r="K662" s="30" t="s">
        <v>495</v>
      </c>
      <c r="L662" s="30" t="s">
        <v>496</v>
      </c>
      <c r="M662" s="30" t="s">
        <v>2249</v>
      </c>
      <c r="N662" s="30"/>
      <c r="O662" s="30" t="s">
        <v>1242</v>
      </c>
      <c r="P662" s="30" t="s">
        <v>43</v>
      </c>
      <c r="Q662" s="30" t="s">
        <v>499</v>
      </c>
    </row>
    <row r="663" spans="1:17" hidden="1" x14ac:dyDescent="0.2">
      <c r="A663" s="30" t="s">
        <v>2680</v>
      </c>
      <c r="B663" s="30" t="s">
        <v>2681</v>
      </c>
      <c r="C663" s="30" t="s">
        <v>2682</v>
      </c>
      <c r="D663" s="30"/>
      <c r="E663" s="30" t="s">
        <v>1240</v>
      </c>
      <c r="F663" s="30"/>
      <c r="G663" s="38"/>
      <c r="H663" s="31">
        <v>0</v>
      </c>
      <c r="I663" s="30" t="s">
        <v>586</v>
      </c>
      <c r="J663" s="30" t="s">
        <v>587</v>
      </c>
      <c r="K663" s="30" t="s">
        <v>495</v>
      </c>
      <c r="L663" s="30" t="s">
        <v>496</v>
      </c>
      <c r="M663" s="30" t="s">
        <v>588</v>
      </c>
      <c r="N663" s="30"/>
      <c r="O663" s="30" t="s">
        <v>1242</v>
      </c>
      <c r="P663" s="30" t="s">
        <v>43</v>
      </c>
      <c r="Q663" s="30" t="s">
        <v>499</v>
      </c>
    </row>
    <row r="664" spans="1:17" hidden="1" x14ac:dyDescent="0.2">
      <c r="A664" s="30" t="s">
        <v>2683</v>
      </c>
      <c r="B664" s="30" t="s">
        <v>2684</v>
      </c>
      <c r="C664" s="30" t="s">
        <v>2685</v>
      </c>
      <c r="D664" s="30"/>
      <c r="E664" s="30" t="s">
        <v>1240</v>
      </c>
      <c r="F664" s="30"/>
      <c r="G664" s="38"/>
      <c r="H664" s="31">
        <v>0</v>
      </c>
      <c r="I664" s="30" t="s">
        <v>512</v>
      </c>
      <c r="J664" s="30" t="s">
        <v>513</v>
      </c>
      <c r="K664" s="30" t="s">
        <v>495</v>
      </c>
      <c r="L664" s="30" t="s">
        <v>496</v>
      </c>
      <c r="M664" s="30" t="s">
        <v>514</v>
      </c>
      <c r="N664" s="30"/>
      <c r="O664" s="30" t="s">
        <v>1242</v>
      </c>
      <c r="P664" s="30" t="s">
        <v>43</v>
      </c>
      <c r="Q664" s="30" t="s">
        <v>499</v>
      </c>
    </row>
    <row r="665" spans="1:17" hidden="1" x14ac:dyDescent="0.2">
      <c r="A665" s="30" t="s">
        <v>2686</v>
      </c>
      <c r="B665" s="30" t="s">
        <v>2687</v>
      </c>
      <c r="C665" s="30" t="s">
        <v>2688</v>
      </c>
      <c r="D665" s="30"/>
      <c r="E665" s="30" t="s">
        <v>1240</v>
      </c>
      <c r="F665" s="30"/>
      <c r="G665" s="38"/>
      <c r="H665" s="31">
        <v>0</v>
      </c>
      <c r="I665" s="30" t="s">
        <v>552</v>
      </c>
      <c r="J665" s="30" t="s">
        <v>553</v>
      </c>
      <c r="K665" s="30" t="s">
        <v>495</v>
      </c>
      <c r="L665" s="30" t="s">
        <v>496</v>
      </c>
      <c r="M665" s="30" t="s">
        <v>654</v>
      </c>
      <c r="N665" s="30"/>
      <c r="O665" s="30" t="s">
        <v>1242</v>
      </c>
      <c r="P665" s="30" t="s">
        <v>43</v>
      </c>
      <c r="Q665" s="30" t="s">
        <v>499</v>
      </c>
    </row>
    <row r="666" spans="1:17" hidden="1" x14ac:dyDescent="0.2">
      <c r="A666" s="30" t="s">
        <v>2689</v>
      </c>
      <c r="B666" s="30" t="s">
        <v>2690</v>
      </c>
      <c r="C666" s="30" t="s">
        <v>2691</v>
      </c>
      <c r="D666" s="30"/>
      <c r="E666" s="30" t="s">
        <v>1240</v>
      </c>
      <c r="F666" s="30"/>
      <c r="G666" s="38"/>
      <c r="H666" s="31">
        <v>0</v>
      </c>
      <c r="I666" s="30" t="s">
        <v>512</v>
      </c>
      <c r="J666" s="30" t="s">
        <v>513</v>
      </c>
      <c r="K666" s="30" t="s">
        <v>495</v>
      </c>
      <c r="L666" s="30" t="s">
        <v>496</v>
      </c>
      <c r="M666" s="30" t="s">
        <v>548</v>
      </c>
      <c r="N666" s="30"/>
      <c r="O666" s="30" t="s">
        <v>1242</v>
      </c>
      <c r="P666" s="30" t="s">
        <v>43</v>
      </c>
      <c r="Q666" s="30" t="s">
        <v>499</v>
      </c>
    </row>
    <row r="667" spans="1:17" hidden="1" x14ac:dyDescent="0.2">
      <c r="A667" s="30" t="s">
        <v>2692</v>
      </c>
      <c r="B667" s="30" t="s">
        <v>2693</v>
      </c>
      <c r="C667" s="30" t="s">
        <v>2694</v>
      </c>
      <c r="D667" s="30"/>
      <c r="E667" s="30" t="s">
        <v>1240</v>
      </c>
      <c r="F667" s="30"/>
      <c r="G667" s="38"/>
      <c r="H667" s="31">
        <v>0</v>
      </c>
      <c r="I667" s="30" t="s">
        <v>504</v>
      </c>
      <c r="J667" s="30" t="s">
        <v>505</v>
      </c>
      <c r="K667" s="30" t="s">
        <v>495</v>
      </c>
      <c r="L667" s="30" t="s">
        <v>496</v>
      </c>
      <c r="M667" s="30" t="s">
        <v>558</v>
      </c>
      <c r="N667" s="30"/>
      <c r="O667" s="30" t="s">
        <v>1242</v>
      </c>
      <c r="P667" s="30" t="s">
        <v>43</v>
      </c>
      <c r="Q667" s="30" t="s">
        <v>499</v>
      </c>
    </row>
    <row r="668" spans="1:17" hidden="1" x14ac:dyDescent="0.2">
      <c r="A668" s="30" t="s">
        <v>2695</v>
      </c>
      <c r="B668" s="30" t="s">
        <v>2696</v>
      </c>
      <c r="C668" s="30" t="s">
        <v>2697</v>
      </c>
      <c r="D668" s="30"/>
      <c r="E668" s="30" t="s">
        <v>1240</v>
      </c>
      <c r="F668" s="30"/>
      <c r="G668" s="38"/>
      <c r="H668" s="31">
        <v>0</v>
      </c>
      <c r="I668" s="30" t="s">
        <v>512</v>
      </c>
      <c r="J668" s="30" t="s">
        <v>513</v>
      </c>
      <c r="K668" s="30" t="s">
        <v>495</v>
      </c>
      <c r="L668" s="30" t="s">
        <v>496</v>
      </c>
      <c r="M668" s="30" t="s">
        <v>713</v>
      </c>
      <c r="N668" s="30"/>
      <c r="O668" s="30" t="s">
        <v>1242</v>
      </c>
      <c r="P668" s="30" t="s">
        <v>43</v>
      </c>
      <c r="Q668" s="30" t="s">
        <v>499</v>
      </c>
    </row>
    <row r="669" spans="1:17" hidden="1" x14ac:dyDescent="0.2">
      <c r="A669" s="30" t="s">
        <v>2698</v>
      </c>
      <c r="B669" s="30" t="s">
        <v>2699</v>
      </c>
      <c r="C669" s="30" t="s">
        <v>2700</v>
      </c>
      <c r="D669" s="30"/>
      <c r="E669" s="30" t="s">
        <v>1240</v>
      </c>
      <c r="F669" s="30"/>
      <c r="G669" s="38"/>
      <c r="H669" s="31">
        <v>0</v>
      </c>
      <c r="I669" s="30" t="s">
        <v>504</v>
      </c>
      <c r="J669" s="30" t="s">
        <v>505</v>
      </c>
      <c r="K669" s="30" t="s">
        <v>495</v>
      </c>
      <c r="L669" s="30" t="s">
        <v>496</v>
      </c>
      <c r="M669" s="30" t="s">
        <v>2206</v>
      </c>
      <c r="N669" s="30"/>
      <c r="O669" s="30" t="s">
        <v>1242</v>
      </c>
      <c r="P669" s="30" t="s">
        <v>43</v>
      </c>
      <c r="Q669" s="30" t="s">
        <v>499</v>
      </c>
    </row>
    <row r="670" spans="1:17" hidden="1" x14ac:dyDescent="0.2">
      <c r="A670" s="30" t="s">
        <v>2701</v>
      </c>
      <c r="B670" s="30" t="s">
        <v>2702</v>
      </c>
      <c r="C670" s="30" t="s">
        <v>2703</v>
      </c>
      <c r="D670" s="30"/>
      <c r="E670" s="30" t="s">
        <v>1240</v>
      </c>
      <c r="F670" s="30"/>
      <c r="G670" s="38"/>
      <c r="H670" s="31">
        <v>0</v>
      </c>
      <c r="I670" s="30" t="s">
        <v>552</v>
      </c>
      <c r="J670" s="30" t="s">
        <v>553</v>
      </c>
      <c r="K670" s="30" t="s">
        <v>495</v>
      </c>
      <c r="L670" s="30" t="s">
        <v>496</v>
      </c>
      <c r="M670" s="30" t="s">
        <v>596</v>
      </c>
      <c r="N670" s="30"/>
      <c r="O670" s="30" t="s">
        <v>1242</v>
      </c>
      <c r="P670" s="30" t="s">
        <v>43</v>
      </c>
      <c r="Q670" s="30" t="s">
        <v>499</v>
      </c>
    </row>
    <row r="671" spans="1:17" hidden="1" x14ac:dyDescent="0.2">
      <c r="A671" s="30" t="s">
        <v>2704</v>
      </c>
      <c r="B671" s="30" t="s">
        <v>2705</v>
      </c>
      <c r="C671" s="30" t="s">
        <v>2706</v>
      </c>
      <c r="D671" s="30"/>
      <c r="E671" s="30" t="s">
        <v>1240</v>
      </c>
      <c r="F671" s="30"/>
      <c r="G671" s="38"/>
      <c r="H671" s="31">
        <v>0</v>
      </c>
      <c r="I671" s="30" t="s">
        <v>504</v>
      </c>
      <c r="J671" s="30" t="s">
        <v>505</v>
      </c>
      <c r="K671" s="30" t="s">
        <v>495</v>
      </c>
      <c r="L671" s="30" t="s">
        <v>496</v>
      </c>
      <c r="M671" s="30" t="s">
        <v>558</v>
      </c>
      <c r="N671" s="30"/>
      <c r="O671" s="30" t="s">
        <v>1242</v>
      </c>
      <c r="P671" s="30" t="s">
        <v>43</v>
      </c>
      <c r="Q671" s="30" t="s">
        <v>499</v>
      </c>
    </row>
    <row r="672" spans="1:17" hidden="1" x14ac:dyDescent="0.2">
      <c r="A672" s="30" t="s">
        <v>2707</v>
      </c>
      <c r="B672" s="30" t="s">
        <v>2708</v>
      </c>
      <c r="C672" s="30" t="s">
        <v>2709</v>
      </c>
      <c r="D672" s="30"/>
      <c r="E672" s="30" t="s">
        <v>1240</v>
      </c>
      <c r="F672" s="30"/>
      <c r="G672" s="38"/>
      <c r="H672" s="31">
        <v>0</v>
      </c>
      <c r="I672" s="30" t="s">
        <v>504</v>
      </c>
      <c r="J672" s="30" t="s">
        <v>505</v>
      </c>
      <c r="K672" s="30" t="s">
        <v>495</v>
      </c>
      <c r="L672" s="30" t="s">
        <v>496</v>
      </c>
      <c r="M672" s="30" t="s">
        <v>2206</v>
      </c>
      <c r="N672" s="30"/>
      <c r="O672" s="30" t="s">
        <v>1242</v>
      </c>
      <c r="P672" s="30" t="s">
        <v>43</v>
      </c>
      <c r="Q672" s="30" t="s">
        <v>499</v>
      </c>
    </row>
    <row r="673" spans="1:17" hidden="1" x14ac:dyDescent="0.2">
      <c r="A673" s="30" t="s">
        <v>2710</v>
      </c>
      <c r="B673" s="30" t="s">
        <v>2711</v>
      </c>
      <c r="C673" s="30" t="s">
        <v>2712</v>
      </c>
      <c r="D673" s="30"/>
      <c r="E673" s="30" t="s">
        <v>1240</v>
      </c>
      <c r="F673" s="30"/>
      <c r="G673" s="38"/>
      <c r="H673" s="31">
        <v>0</v>
      </c>
      <c r="I673" s="30" t="s">
        <v>512</v>
      </c>
      <c r="J673" s="30" t="s">
        <v>513</v>
      </c>
      <c r="K673" s="30" t="s">
        <v>495</v>
      </c>
      <c r="L673" s="30" t="s">
        <v>496</v>
      </c>
      <c r="M673" s="30" t="s">
        <v>695</v>
      </c>
      <c r="N673" s="30"/>
      <c r="O673" s="30" t="s">
        <v>1242</v>
      </c>
      <c r="P673" s="30" t="s">
        <v>43</v>
      </c>
      <c r="Q673" s="30" t="s">
        <v>499</v>
      </c>
    </row>
    <row r="674" spans="1:17" hidden="1" x14ac:dyDescent="0.2">
      <c r="A674" s="30" t="s">
        <v>2713</v>
      </c>
      <c r="B674" s="30" t="s">
        <v>2714</v>
      </c>
      <c r="C674" s="30" t="s">
        <v>2715</v>
      </c>
      <c r="D674" s="30"/>
      <c r="E674" s="30" t="s">
        <v>1240</v>
      </c>
      <c r="F674" s="30"/>
      <c r="G674" s="38"/>
      <c r="H674" s="31">
        <v>0</v>
      </c>
      <c r="I674" s="30" t="s">
        <v>504</v>
      </c>
      <c r="J674" s="30" t="s">
        <v>505</v>
      </c>
      <c r="K674" s="30" t="s">
        <v>495</v>
      </c>
      <c r="L674" s="30" t="s">
        <v>496</v>
      </c>
      <c r="M674" s="30" t="s">
        <v>558</v>
      </c>
      <c r="N674" s="30"/>
      <c r="O674" s="30" t="s">
        <v>1242</v>
      </c>
      <c r="P674" s="30" t="s">
        <v>43</v>
      </c>
      <c r="Q674" s="30" t="s">
        <v>499</v>
      </c>
    </row>
    <row r="675" spans="1:17" hidden="1" x14ac:dyDescent="0.2">
      <c r="A675" s="30" t="s">
        <v>2716</v>
      </c>
      <c r="B675" s="30" t="s">
        <v>2717</v>
      </c>
      <c r="C675" s="30" t="s">
        <v>2718</v>
      </c>
      <c r="D675" s="30"/>
      <c r="E675" s="30" t="s">
        <v>1240</v>
      </c>
      <c r="F675" s="30"/>
      <c r="G675" s="38"/>
      <c r="H675" s="31">
        <v>0</v>
      </c>
      <c r="I675" s="30" t="s">
        <v>586</v>
      </c>
      <c r="J675" s="30" t="s">
        <v>587</v>
      </c>
      <c r="K675" s="30" t="s">
        <v>495</v>
      </c>
      <c r="L675" s="30" t="s">
        <v>496</v>
      </c>
      <c r="M675" s="30" t="s">
        <v>497</v>
      </c>
      <c r="N675" s="30"/>
      <c r="O675" s="30" t="s">
        <v>1242</v>
      </c>
      <c r="P675" s="30" t="s">
        <v>43</v>
      </c>
      <c r="Q675" s="30" t="s">
        <v>499</v>
      </c>
    </row>
    <row r="676" spans="1:17" hidden="1" x14ac:dyDescent="0.2">
      <c r="A676" s="30" t="s">
        <v>2719</v>
      </c>
      <c r="B676" s="30" t="s">
        <v>2720</v>
      </c>
      <c r="C676" s="30" t="s">
        <v>2721</v>
      </c>
      <c r="D676" s="30"/>
      <c r="E676" s="30" t="s">
        <v>1240</v>
      </c>
      <c r="F676" s="30"/>
      <c r="G676" s="38"/>
      <c r="H676" s="31">
        <v>0</v>
      </c>
      <c r="I676" s="30" t="s">
        <v>512</v>
      </c>
      <c r="J676" s="30" t="s">
        <v>513</v>
      </c>
      <c r="K676" s="30" t="s">
        <v>495</v>
      </c>
      <c r="L676" s="30" t="s">
        <v>496</v>
      </c>
      <c r="M676" s="30" t="s">
        <v>639</v>
      </c>
      <c r="N676" s="30"/>
      <c r="O676" s="30" t="s">
        <v>1242</v>
      </c>
      <c r="P676" s="30" t="s">
        <v>43</v>
      </c>
      <c r="Q676" s="30" t="s">
        <v>499</v>
      </c>
    </row>
    <row r="677" spans="1:17" hidden="1" x14ac:dyDescent="0.2">
      <c r="A677" s="30" t="s">
        <v>2722</v>
      </c>
      <c r="B677" s="30" t="s">
        <v>2723</v>
      </c>
      <c r="C677" s="30" t="s">
        <v>2724</v>
      </c>
      <c r="D677" s="30"/>
      <c r="E677" s="30" t="s">
        <v>1240</v>
      </c>
      <c r="F677" s="30"/>
      <c r="G677" s="38"/>
      <c r="H677" s="31">
        <v>0</v>
      </c>
      <c r="I677" s="30" t="s">
        <v>552</v>
      </c>
      <c r="J677" s="30" t="s">
        <v>553</v>
      </c>
      <c r="K677" s="30" t="s">
        <v>495</v>
      </c>
      <c r="L677" s="30" t="s">
        <v>496</v>
      </c>
      <c r="M677" s="30" t="s">
        <v>602</v>
      </c>
      <c r="N677" s="30"/>
      <c r="O677" s="30" t="s">
        <v>1242</v>
      </c>
      <c r="P677" s="30" t="s">
        <v>43</v>
      </c>
      <c r="Q677" s="30" t="s">
        <v>499</v>
      </c>
    </row>
    <row r="678" spans="1:17" hidden="1" x14ac:dyDescent="0.2">
      <c r="A678" s="30" t="s">
        <v>2725</v>
      </c>
      <c r="B678" s="30" t="s">
        <v>2726</v>
      </c>
      <c r="C678" s="30" t="s">
        <v>2727</v>
      </c>
      <c r="D678" s="30"/>
      <c r="E678" s="30" t="s">
        <v>1240</v>
      </c>
      <c r="F678" s="30"/>
      <c r="G678" s="38"/>
      <c r="H678" s="31">
        <v>0</v>
      </c>
      <c r="I678" s="30" t="s">
        <v>504</v>
      </c>
      <c r="J678" s="30" t="s">
        <v>505</v>
      </c>
      <c r="K678" s="30" t="s">
        <v>495</v>
      </c>
      <c r="L678" s="30" t="s">
        <v>496</v>
      </c>
      <c r="M678" s="30" t="s">
        <v>558</v>
      </c>
      <c r="N678" s="30"/>
      <c r="O678" s="30" t="s">
        <v>1242</v>
      </c>
      <c r="P678" s="30" t="s">
        <v>43</v>
      </c>
      <c r="Q678" s="30" t="s">
        <v>499</v>
      </c>
    </row>
    <row r="679" spans="1:17" hidden="1" x14ac:dyDescent="0.2">
      <c r="A679" s="30" t="s">
        <v>2728</v>
      </c>
      <c r="B679" s="30" t="s">
        <v>2729</v>
      </c>
      <c r="C679" s="30" t="s">
        <v>2730</v>
      </c>
      <c r="D679" s="30"/>
      <c r="E679" s="30" t="s">
        <v>1240</v>
      </c>
      <c r="F679" s="30"/>
      <c r="G679" s="38"/>
      <c r="H679" s="31">
        <v>0</v>
      </c>
      <c r="I679" s="30" t="s">
        <v>552</v>
      </c>
      <c r="J679" s="30" t="s">
        <v>553</v>
      </c>
      <c r="K679" s="30" t="s">
        <v>495</v>
      </c>
      <c r="L679" s="30" t="s">
        <v>496</v>
      </c>
      <c r="M679" s="30" t="s">
        <v>654</v>
      </c>
      <c r="N679" s="30"/>
      <c r="O679" s="30" t="s">
        <v>1242</v>
      </c>
      <c r="P679" s="30" t="s">
        <v>43</v>
      </c>
      <c r="Q679" s="30" t="s">
        <v>499</v>
      </c>
    </row>
    <row r="680" spans="1:17" hidden="1" x14ac:dyDescent="0.2">
      <c r="A680" s="30" t="s">
        <v>2731</v>
      </c>
      <c r="B680" s="30" t="s">
        <v>2732</v>
      </c>
      <c r="C680" s="30" t="s">
        <v>2733</v>
      </c>
      <c r="D680" s="30"/>
      <c r="E680" s="30" t="s">
        <v>1240</v>
      </c>
      <c r="F680" s="30"/>
      <c r="G680" s="38"/>
      <c r="H680" s="31">
        <v>0</v>
      </c>
      <c r="I680" s="30" t="s">
        <v>552</v>
      </c>
      <c r="J680" s="30" t="s">
        <v>553</v>
      </c>
      <c r="K680" s="30" t="s">
        <v>495</v>
      </c>
      <c r="L680" s="30" t="s">
        <v>496</v>
      </c>
      <c r="M680" s="30" t="s">
        <v>554</v>
      </c>
      <c r="N680" s="30"/>
      <c r="O680" s="30" t="s">
        <v>1242</v>
      </c>
      <c r="P680" s="30" t="s">
        <v>43</v>
      </c>
      <c r="Q680" s="30" t="s">
        <v>499</v>
      </c>
    </row>
    <row r="681" spans="1:17" hidden="1" x14ac:dyDescent="0.2">
      <c r="A681" s="30" t="s">
        <v>2734</v>
      </c>
      <c r="B681" s="30" t="s">
        <v>2735</v>
      </c>
      <c r="C681" s="30" t="s">
        <v>2736</v>
      </c>
      <c r="D681" s="30"/>
      <c r="E681" s="30" t="s">
        <v>1240</v>
      </c>
      <c r="F681" s="30"/>
      <c r="G681" s="38"/>
      <c r="H681" s="31">
        <v>0</v>
      </c>
      <c r="I681" s="30" t="s">
        <v>552</v>
      </c>
      <c r="J681" s="30" t="s">
        <v>553</v>
      </c>
      <c r="K681" s="30" t="s">
        <v>495</v>
      </c>
      <c r="L681" s="30" t="s">
        <v>496</v>
      </c>
      <c r="M681" s="30" t="s">
        <v>724</v>
      </c>
      <c r="N681" s="30"/>
      <c r="O681" s="30" t="s">
        <v>1242</v>
      </c>
      <c r="P681" s="30" t="s">
        <v>43</v>
      </c>
      <c r="Q681" s="30" t="s">
        <v>499</v>
      </c>
    </row>
    <row r="682" spans="1:17" hidden="1" x14ac:dyDescent="0.2">
      <c r="A682" s="30" t="s">
        <v>2737</v>
      </c>
      <c r="B682" s="30" t="s">
        <v>2738</v>
      </c>
      <c r="C682" s="30" t="s">
        <v>2739</v>
      </c>
      <c r="D682" s="30"/>
      <c r="E682" s="30" t="s">
        <v>1240</v>
      </c>
      <c r="F682" s="30"/>
      <c r="G682" s="38"/>
      <c r="H682" s="31">
        <v>0</v>
      </c>
      <c r="I682" s="30" t="s">
        <v>504</v>
      </c>
      <c r="J682" s="30" t="s">
        <v>505</v>
      </c>
      <c r="K682" s="30" t="s">
        <v>495</v>
      </c>
      <c r="L682" s="30" t="s">
        <v>496</v>
      </c>
      <c r="M682" s="30" t="s">
        <v>506</v>
      </c>
      <c r="N682" s="30"/>
      <c r="O682" s="30" t="s">
        <v>1242</v>
      </c>
      <c r="P682" s="30" t="s">
        <v>43</v>
      </c>
      <c r="Q682" s="30" t="s">
        <v>499</v>
      </c>
    </row>
    <row r="683" spans="1:17" hidden="1" x14ac:dyDescent="0.2">
      <c r="A683" s="30" t="s">
        <v>2740</v>
      </c>
      <c r="B683" s="30" t="s">
        <v>2741</v>
      </c>
      <c r="C683" s="30" t="s">
        <v>2742</v>
      </c>
      <c r="D683" s="30"/>
      <c r="E683" s="30" t="s">
        <v>1240</v>
      </c>
      <c r="F683" s="30"/>
      <c r="G683" s="38"/>
      <c r="H683" s="31">
        <v>0</v>
      </c>
      <c r="I683" s="30" t="s">
        <v>552</v>
      </c>
      <c r="J683" s="30" t="s">
        <v>553</v>
      </c>
      <c r="K683" s="30" t="s">
        <v>495</v>
      </c>
      <c r="L683" s="30" t="s">
        <v>496</v>
      </c>
      <c r="M683" s="30" t="s">
        <v>602</v>
      </c>
      <c r="N683" s="30"/>
      <c r="O683" s="30" t="s">
        <v>1242</v>
      </c>
      <c r="P683" s="30" t="s">
        <v>43</v>
      </c>
      <c r="Q683" s="30" t="s">
        <v>499</v>
      </c>
    </row>
    <row r="684" spans="1:17" hidden="1" x14ac:dyDescent="0.2">
      <c r="A684" s="30" t="s">
        <v>2743</v>
      </c>
      <c r="B684" s="30" t="s">
        <v>2744</v>
      </c>
      <c r="C684" s="30" t="s">
        <v>2745</v>
      </c>
      <c r="D684" s="30"/>
      <c r="E684" s="30" t="s">
        <v>1240</v>
      </c>
      <c r="F684" s="30"/>
      <c r="G684" s="38"/>
      <c r="H684" s="31">
        <v>0</v>
      </c>
      <c r="I684" s="30" t="s">
        <v>586</v>
      </c>
      <c r="J684" s="30" t="s">
        <v>587</v>
      </c>
      <c r="K684" s="30" t="s">
        <v>495</v>
      </c>
      <c r="L684" s="30" t="s">
        <v>496</v>
      </c>
      <c r="M684" s="30" t="s">
        <v>588</v>
      </c>
      <c r="N684" s="30"/>
      <c r="O684" s="30" t="s">
        <v>1242</v>
      </c>
      <c r="P684" s="30" t="s">
        <v>43</v>
      </c>
      <c r="Q684" s="30" t="s">
        <v>499</v>
      </c>
    </row>
    <row r="685" spans="1:17" hidden="1" x14ac:dyDescent="0.2">
      <c r="A685" s="30" t="s">
        <v>2746</v>
      </c>
      <c r="B685" s="30" t="s">
        <v>2747</v>
      </c>
      <c r="C685" s="30" t="s">
        <v>2748</v>
      </c>
      <c r="D685" s="30"/>
      <c r="E685" s="30" t="s">
        <v>1240</v>
      </c>
      <c r="F685" s="30"/>
      <c r="G685" s="38"/>
      <c r="H685" s="31">
        <v>0</v>
      </c>
      <c r="I685" s="30" t="s">
        <v>552</v>
      </c>
      <c r="J685" s="30" t="s">
        <v>553</v>
      </c>
      <c r="K685" s="30" t="s">
        <v>495</v>
      </c>
      <c r="L685" s="30" t="s">
        <v>496</v>
      </c>
      <c r="M685" s="30" t="s">
        <v>2249</v>
      </c>
      <c r="N685" s="30"/>
      <c r="O685" s="30" t="s">
        <v>1242</v>
      </c>
      <c r="P685" s="30" t="s">
        <v>43</v>
      </c>
      <c r="Q685" s="30" t="s">
        <v>499</v>
      </c>
    </row>
    <row r="686" spans="1:17" hidden="1" x14ac:dyDescent="0.2">
      <c r="A686" s="30" t="s">
        <v>2749</v>
      </c>
      <c r="B686" s="30" t="s">
        <v>2750</v>
      </c>
      <c r="C686" s="30" t="s">
        <v>2751</v>
      </c>
      <c r="D686" s="30"/>
      <c r="E686" s="30" t="s">
        <v>1240</v>
      </c>
      <c r="F686" s="30"/>
      <c r="G686" s="38"/>
      <c r="H686" s="31">
        <v>0</v>
      </c>
      <c r="I686" s="30" t="s">
        <v>586</v>
      </c>
      <c r="J686" s="30" t="s">
        <v>587</v>
      </c>
      <c r="K686" s="30" t="s">
        <v>495</v>
      </c>
      <c r="L686" s="30" t="s">
        <v>496</v>
      </c>
      <c r="M686" s="30" t="s">
        <v>497</v>
      </c>
      <c r="N686" s="30"/>
      <c r="O686" s="30" t="s">
        <v>1242</v>
      </c>
      <c r="P686" s="30" t="s">
        <v>43</v>
      </c>
      <c r="Q686" s="30" t="s">
        <v>499</v>
      </c>
    </row>
    <row r="687" spans="1:17" hidden="1" x14ac:dyDescent="0.2">
      <c r="A687" s="30" t="s">
        <v>2752</v>
      </c>
      <c r="B687" s="30" t="s">
        <v>2753</v>
      </c>
      <c r="C687" s="30" t="s">
        <v>2754</v>
      </c>
      <c r="D687" s="30"/>
      <c r="E687" s="30" t="s">
        <v>1240</v>
      </c>
      <c r="F687" s="30"/>
      <c r="G687" s="38"/>
      <c r="H687" s="31">
        <v>0</v>
      </c>
      <c r="I687" s="30" t="s">
        <v>586</v>
      </c>
      <c r="J687" s="30" t="s">
        <v>587</v>
      </c>
      <c r="K687" s="30" t="s">
        <v>495</v>
      </c>
      <c r="L687" s="30" t="s">
        <v>496</v>
      </c>
      <c r="M687" s="30" t="s">
        <v>903</v>
      </c>
      <c r="N687" s="30"/>
      <c r="O687" s="30" t="s">
        <v>1242</v>
      </c>
      <c r="P687" s="30" t="s">
        <v>43</v>
      </c>
      <c r="Q687" s="30" t="s">
        <v>499</v>
      </c>
    </row>
    <row r="688" spans="1:17" hidden="1" x14ac:dyDescent="0.2">
      <c r="A688" s="30" t="s">
        <v>2755</v>
      </c>
      <c r="B688" s="30" t="s">
        <v>2756</v>
      </c>
      <c r="C688" s="30" t="s">
        <v>2757</v>
      </c>
      <c r="D688" s="30"/>
      <c r="E688" s="30" t="s">
        <v>1240</v>
      </c>
      <c r="F688" s="30"/>
      <c r="G688" s="38"/>
      <c r="H688" s="31">
        <v>0</v>
      </c>
      <c r="I688" s="30" t="s">
        <v>586</v>
      </c>
      <c r="J688" s="30" t="s">
        <v>587</v>
      </c>
      <c r="K688" s="30" t="s">
        <v>495</v>
      </c>
      <c r="L688" s="30" t="s">
        <v>496</v>
      </c>
      <c r="M688" s="30" t="s">
        <v>497</v>
      </c>
      <c r="N688" s="30"/>
      <c r="O688" s="30" t="s">
        <v>1242</v>
      </c>
      <c r="P688" s="30" t="s">
        <v>43</v>
      </c>
      <c r="Q688" s="30" t="s">
        <v>499</v>
      </c>
    </row>
    <row r="689" spans="1:17" hidden="1" x14ac:dyDescent="0.2">
      <c r="A689" s="30" t="s">
        <v>2758</v>
      </c>
      <c r="B689" s="30" t="s">
        <v>2759</v>
      </c>
      <c r="C689" s="30" t="s">
        <v>2760</v>
      </c>
      <c r="D689" s="30"/>
      <c r="E689" s="30" t="s">
        <v>1240</v>
      </c>
      <c r="F689" s="30"/>
      <c r="G689" s="38"/>
      <c r="H689" s="31">
        <v>0</v>
      </c>
      <c r="I689" s="30" t="s">
        <v>586</v>
      </c>
      <c r="J689" s="30" t="s">
        <v>587</v>
      </c>
      <c r="K689" s="30" t="s">
        <v>495</v>
      </c>
      <c r="L689" s="30" t="s">
        <v>496</v>
      </c>
      <c r="M689" s="30" t="s">
        <v>877</v>
      </c>
      <c r="N689" s="30"/>
      <c r="O689" s="30" t="s">
        <v>1242</v>
      </c>
      <c r="P689" s="30" t="s">
        <v>43</v>
      </c>
      <c r="Q689" s="30" t="s">
        <v>499</v>
      </c>
    </row>
    <row r="690" spans="1:17" hidden="1" x14ac:dyDescent="0.2">
      <c r="A690" s="30" t="s">
        <v>2761</v>
      </c>
      <c r="B690" s="30" t="s">
        <v>2762</v>
      </c>
      <c r="C690" s="30" t="s">
        <v>2763</v>
      </c>
      <c r="D690" s="30"/>
      <c r="E690" s="30" t="s">
        <v>1240</v>
      </c>
      <c r="F690" s="30"/>
      <c r="G690" s="38"/>
      <c r="H690" s="31">
        <v>0</v>
      </c>
      <c r="I690" s="30" t="s">
        <v>504</v>
      </c>
      <c r="J690" s="30" t="s">
        <v>505</v>
      </c>
      <c r="K690" s="30" t="s">
        <v>495</v>
      </c>
      <c r="L690" s="30" t="s">
        <v>496</v>
      </c>
      <c r="M690" s="30" t="s">
        <v>2206</v>
      </c>
      <c r="N690" s="30"/>
      <c r="O690" s="30" t="s">
        <v>1242</v>
      </c>
      <c r="P690" s="30" t="s">
        <v>43</v>
      </c>
      <c r="Q690" s="30" t="s">
        <v>499</v>
      </c>
    </row>
    <row r="691" spans="1:17" hidden="1" x14ac:dyDescent="0.2">
      <c r="A691" s="30" t="s">
        <v>2764</v>
      </c>
      <c r="B691" s="30" t="s">
        <v>2765</v>
      </c>
      <c r="C691" s="30" t="s">
        <v>2766</v>
      </c>
      <c r="D691" s="30"/>
      <c r="E691" s="30" t="s">
        <v>1240</v>
      </c>
      <c r="F691" s="30"/>
      <c r="G691" s="38"/>
      <c r="H691" s="31">
        <v>0</v>
      </c>
      <c r="I691" s="30" t="s">
        <v>552</v>
      </c>
      <c r="J691" s="30" t="s">
        <v>553</v>
      </c>
      <c r="K691" s="30" t="s">
        <v>495</v>
      </c>
      <c r="L691" s="30" t="s">
        <v>496</v>
      </c>
      <c r="M691" s="30" t="s">
        <v>724</v>
      </c>
      <c r="N691" s="30"/>
      <c r="O691" s="30" t="s">
        <v>1242</v>
      </c>
      <c r="P691" s="30" t="s">
        <v>43</v>
      </c>
      <c r="Q691" s="30" t="s">
        <v>499</v>
      </c>
    </row>
    <row r="692" spans="1:17" hidden="1" x14ac:dyDescent="0.2">
      <c r="A692" s="30" t="s">
        <v>2767</v>
      </c>
      <c r="B692" s="30" t="s">
        <v>2768</v>
      </c>
      <c r="C692" s="30" t="s">
        <v>2769</v>
      </c>
      <c r="D692" s="30"/>
      <c r="E692" s="30" t="s">
        <v>1240</v>
      </c>
      <c r="F692" s="30"/>
      <c r="G692" s="38"/>
      <c r="H692" s="31">
        <v>0</v>
      </c>
      <c r="I692" s="30" t="s">
        <v>586</v>
      </c>
      <c r="J692" s="30" t="s">
        <v>587</v>
      </c>
      <c r="K692" s="30" t="s">
        <v>495</v>
      </c>
      <c r="L692" s="30" t="s">
        <v>496</v>
      </c>
      <c r="M692" s="30" t="s">
        <v>497</v>
      </c>
      <c r="N692" s="30"/>
      <c r="O692" s="30" t="s">
        <v>1242</v>
      </c>
      <c r="P692" s="30" t="s">
        <v>43</v>
      </c>
      <c r="Q692" s="30" t="s">
        <v>499</v>
      </c>
    </row>
    <row r="693" spans="1:17" hidden="1" x14ac:dyDescent="0.2">
      <c r="A693" s="30" t="s">
        <v>2770</v>
      </c>
      <c r="B693" s="30" t="s">
        <v>2771</v>
      </c>
      <c r="C693" s="30" t="s">
        <v>2772</v>
      </c>
      <c r="D693" s="30"/>
      <c r="E693" s="30" t="s">
        <v>1240</v>
      </c>
      <c r="F693" s="30"/>
      <c r="G693" s="38"/>
      <c r="H693" s="31">
        <v>0</v>
      </c>
      <c r="I693" s="30" t="s">
        <v>512</v>
      </c>
      <c r="J693" s="30" t="s">
        <v>513</v>
      </c>
      <c r="K693" s="30" t="s">
        <v>495</v>
      </c>
      <c r="L693" s="30" t="s">
        <v>496</v>
      </c>
      <c r="M693" s="30" t="s">
        <v>639</v>
      </c>
      <c r="N693" s="30"/>
      <c r="O693" s="30" t="s">
        <v>1242</v>
      </c>
      <c r="P693" s="30" t="s">
        <v>43</v>
      </c>
      <c r="Q693" s="30" t="s">
        <v>499</v>
      </c>
    </row>
    <row r="694" spans="1:17" hidden="1" x14ac:dyDescent="0.2">
      <c r="A694" s="30" t="s">
        <v>2773</v>
      </c>
      <c r="B694" s="30" t="s">
        <v>2774</v>
      </c>
      <c r="C694" s="30" t="s">
        <v>2775</v>
      </c>
      <c r="D694" s="30"/>
      <c r="E694" s="30" t="s">
        <v>1240</v>
      </c>
      <c r="F694" s="30"/>
      <c r="G694" s="38"/>
      <c r="H694" s="31">
        <v>0</v>
      </c>
      <c r="I694" s="30" t="s">
        <v>552</v>
      </c>
      <c r="J694" s="30" t="s">
        <v>553</v>
      </c>
      <c r="K694" s="30" t="s">
        <v>495</v>
      </c>
      <c r="L694" s="30" t="s">
        <v>496</v>
      </c>
      <c r="M694" s="30" t="s">
        <v>724</v>
      </c>
      <c r="N694" s="30"/>
      <c r="O694" s="30" t="s">
        <v>1242</v>
      </c>
      <c r="P694" s="30" t="s">
        <v>43</v>
      </c>
      <c r="Q694" s="30" t="s">
        <v>499</v>
      </c>
    </row>
    <row r="695" spans="1:17" hidden="1" x14ac:dyDescent="0.2">
      <c r="A695" s="30" t="s">
        <v>2776</v>
      </c>
      <c r="B695" s="30" t="s">
        <v>2777</v>
      </c>
      <c r="C695" s="30" t="s">
        <v>2778</v>
      </c>
      <c r="D695" s="30"/>
      <c r="E695" s="30" t="s">
        <v>1240</v>
      </c>
      <c r="F695" s="30"/>
      <c r="G695" s="38"/>
      <c r="H695" s="31">
        <v>0</v>
      </c>
      <c r="I695" s="30" t="s">
        <v>586</v>
      </c>
      <c r="J695" s="30" t="s">
        <v>587</v>
      </c>
      <c r="K695" s="30" t="s">
        <v>495</v>
      </c>
      <c r="L695" s="30" t="s">
        <v>496</v>
      </c>
      <c r="M695" s="30" t="s">
        <v>588</v>
      </c>
      <c r="N695" s="30"/>
      <c r="O695" s="30" t="s">
        <v>1242</v>
      </c>
      <c r="P695" s="30" t="s">
        <v>43</v>
      </c>
      <c r="Q695" s="30" t="s">
        <v>499</v>
      </c>
    </row>
    <row r="696" spans="1:17" hidden="1" x14ac:dyDescent="0.2">
      <c r="A696" s="30" t="s">
        <v>2779</v>
      </c>
      <c r="B696" s="30" t="s">
        <v>2780</v>
      </c>
      <c r="C696" s="30" t="s">
        <v>2781</v>
      </c>
      <c r="D696" s="30"/>
      <c r="E696" s="30" t="s">
        <v>1240</v>
      </c>
      <c r="F696" s="30"/>
      <c r="G696" s="38"/>
      <c r="H696" s="31">
        <v>0</v>
      </c>
      <c r="I696" s="30" t="s">
        <v>512</v>
      </c>
      <c r="J696" s="30" t="s">
        <v>513</v>
      </c>
      <c r="K696" s="30" t="s">
        <v>495</v>
      </c>
      <c r="L696" s="30" t="s">
        <v>496</v>
      </c>
      <c r="M696" s="30" t="s">
        <v>639</v>
      </c>
      <c r="N696" s="30"/>
      <c r="O696" s="30" t="s">
        <v>1242</v>
      </c>
      <c r="P696" s="30" t="s">
        <v>43</v>
      </c>
      <c r="Q696" s="30" t="s">
        <v>499</v>
      </c>
    </row>
    <row r="697" spans="1:17" hidden="1" x14ac:dyDescent="0.2">
      <c r="A697" s="30" t="s">
        <v>2782</v>
      </c>
      <c r="B697" s="30" t="s">
        <v>2783</v>
      </c>
      <c r="C697" s="30" t="s">
        <v>2784</v>
      </c>
      <c r="D697" s="30"/>
      <c r="E697" s="30" t="s">
        <v>1240</v>
      </c>
      <c r="F697" s="30"/>
      <c r="G697" s="38"/>
      <c r="H697" s="31">
        <v>0</v>
      </c>
      <c r="I697" s="30" t="s">
        <v>552</v>
      </c>
      <c r="J697" s="30" t="s">
        <v>553</v>
      </c>
      <c r="K697" s="30" t="s">
        <v>495</v>
      </c>
      <c r="L697" s="30" t="s">
        <v>496</v>
      </c>
      <c r="M697" s="30" t="s">
        <v>602</v>
      </c>
      <c r="N697" s="30"/>
      <c r="O697" s="30" t="s">
        <v>1242</v>
      </c>
      <c r="P697" s="30" t="s">
        <v>43</v>
      </c>
      <c r="Q697" s="30" t="s">
        <v>499</v>
      </c>
    </row>
    <row r="698" spans="1:17" hidden="1" x14ac:dyDescent="0.2">
      <c r="A698" s="30" t="s">
        <v>2785</v>
      </c>
      <c r="B698" s="30" t="s">
        <v>2786</v>
      </c>
      <c r="C698" s="30" t="s">
        <v>2787</v>
      </c>
      <c r="D698" s="30"/>
      <c r="E698" s="30" t="s">
        <v>1240</v>
      </c>
      <c r="F698" s="30"/>
      <c r="G698" s="38"/>
      <c r="H698" s="31">
        <v>0</v>
      </c>
      <c r="I698" s="30" t="s">
        <v>552</v>
      </c>
      <c r="J698" s="30" t="s">
        <v>553</v>
      </c>
      <c r="K698" s="30" t="s">
        <v>495</v>
      </c>
      <c r="L698" s="30" t="s">
        <v>496</v>
      </c>
      <c r="M698" s="30" t="s">
        <v>724</v>
      </c>
      <c r="N698" s="30"/>
      <c r="O698" s="30" t="s">
        <v>1242</v>
      </c>
      <c r="P698" s="30" t="s">
        <v>43</v>
      </c>
      <c r="Q698" s="30" t="s">
        <v>499</v>
      </c>
    </row>
    <row r="699" spans="1:17" hidden="1" x14ac:dyDescent="0.2">
      <c r="A699" s="30" t="s">
        <v>2788</v>
      </c>
      <c r="B699" s="30" t="s">
        <v>2789</v>
      </c>
      <c r="C699" s="30" t="s">
        <v>2790</v>
      </c>
      <c r="D699" s="30"/>
      <c r="E699" s="30" t="s">
        <v>1240</v>
      </c>
      <c r="F699" s="30"/>
      <c r="G699" s="38"/>
      <c r="H699" s="31">
        <v>0</v>
      </c>
      <c r="I699" s="30" t="s">
        <v>552</v>
      </c>
      <c r="J699" s="30" t="s">
        <v>553</v>
      </c>
      <c r="K699" s="30" t="s">
        <v>495</v>
      </c>
      <c r="L699" s="30" t="s">
        <v>496</v>
      </c>
      <c r="M699" s="30" t="s">
        <v>724</v>
      </c>
      <c r="N699" s="30"/>
      <c r="O699" s="30" t="s">
        <v>1242</v>
      </c>
      <c r="P699" s="30" t="s">
        <v>43</v>
      </c>
      <c r="Q699" s="30" t="s">
        <v>499</v>
      </c>
    </row>
    <row r="700" spans="1:17" hidden="1" x14ac:dyDescent="0.2">
      <c r="A700" s="30" t="s">
        <v>2791</v>
      </c>
      <c r="B700" s="30" t="s">
        <v>2792</v>
      </c>
      <c r="C700" s="30" t="s">
        <v>2793</v>
      </c>
      <c r="D700" s="30"/>
      <c r="E700" s="30" t="s">
        <v>1240</v>
      </c>
      <c r="F700" s="30"/>
      <c r="G700" s="38"/>
      <c r="H700" s="31">
        <v>0</v>
      </c>
      <c r="I700" s="30" t="s">
        <v>586</v>
      </c>
      <c r="J700" s="30" t="s">
        <v>587</v>
      </c>
      <c r="K700" s="30" t="s">
        <v>495</v>
      </c>
      <c r="L700" s="30" t="s">
        <v>496</v>
      </c>
      <c r="M700" s="30" t="s">
        <v>2374</v>
      </c>
      <c r="N700" s="30"/>
      <c r="O700" s="30" t="s">
        <v>1242</v>
      </c>
      <c r="P700" s="30" t="s">
        <v>43</v>
      </c>
      <c r="Q700" s="30" t="s">
        <v>499</v>
      </c>
    </row>
    <row r="701" spans="1:17" hidden="1" x14ac:dyDescent="0.2">
      <c r="A701" s="30" t="s">
        <v>2794</v>
      </c>
      <c r="B701" s="30" t="s">
        <v>2795</v>
      </c>
      <c r="C701" s="30" t="s">
        <v>2796</v>
      </c>
      <c r="D701" s="30"/>
      <c r="E701" s="30" t="s">
        <v>1240</v>
      </c>
      <c r="F701" s="30"/>
      <c r="G701" s="38"/>
      <c r="H701" s="31">
        <v>0</v>
      </c>
      <c r="I701" s="30" t="s">
        <v>512</v>
      </c>
      <c r="J701" s="30" t="s">
        <v>513</v>
      </c>
      <c r="K701" s="30" t="s">
        <v>495</v>
      </c>
      <c r="L701" s="30" t="s">
        <v>496</v>
      </c>
      <c r="M701" s="30" t="s">
        <v>713</v>
      </c>
      <c r="N701" s="30"/>
      <c r="O701" s="30" t="s">
        <v>1242</v>
      </c>
      <c r="P701" s="30" t="s">
        <v>43</v>
      </c>
      <c r="Q701" s="30" t="s">
        <v>499</v>
      </c>
    </row>
    <row r="702" spans="1:17" hidden="1" x14ac:dyDescent="0.2">
      <c r="A702" s="30" t="s">
        <v>2797</v>
      </c>
      <c r="B702" s="30" t="s">
        <v>2798</v>
      </c>
      <c r="C702" s="30" t="s">
        <v>2799</v>
      </c>
      <c r="D702" s="30"/>
      <c r="E702" s="30" t="s">
        <v>1240</v>
      </c>
      <c r="F702" s="30"/>
      <c r="G702" s="38"/>
      <c r="H702" s="31">
        <v>0</v>
      </c>
      <c r="I702" s="30" t="s">
        <v>504</v>
      </c>
      <c r="J702" s="30" t="s">
        <v>505</v>
      </c>
      <c r="K702" s="30" t="s">
        <v>495</v>
      </c>
      <c r="L702" s="30" t="s">
        <v>496</v>
      </c>
      <c r="M702" s="30" t="s">
        <v>558</v>
      </c>
      <c r="N702" s="30"/>
      <c r="O702" s="30" t="s">
        <v>1242</v>
      </c>
      <c r="P702" s="30" t="s">
        <v>43</v>
      </c>
      <c r="Q702" s="30" t="s">
        <v>499</v>
      </c>
    </row>
    <row r="703" spans="1:17" hidden="1" x14ac:dyDescent="0.2">
      <c r="A703" s="30" t="s">
        <v>2800</v>
      </c>
      <c r="B703" s="30" t="s">
        <v>2801</v>
      </c>
      <c r="C703" s="30" t="s">
        <v>2802</v>
      </c>
      <c r="D703" s="30"/>
      <c r="E703" s="30" t="s">
        <v>1240</v>
      </c>
      <c r="F703" s="30"/>
      <c r="G703" s="38"/>
      <c r="H703" s="31">
        <v>0</v>
      </c>
      <c r="I703" s="30" t="s">
        <v>586</v>
      </c>
      <c r="J703" s="30" t="s">
        <v>587</v>
      </c>
      <c r="K703" s="30" t="s">
        <v>495</v>
      </c>
      <c r="L703" s="30" t="s">
        <v>496</v>
      </c>
      <c r="M703" s="30" t="s">
        <v>2374</v>
      </c>
      <c r="N703" s="30"/>
      <c r="O703" s="30" t="s">
        <v>1242</v>
      </c>
      <c r="P703" s="30" t="s">
        <v>43</v>
      </c>
      <c r="Q703" s="30" t="s">
        <v>499</v>
      </c>
    </row>
    <row r="704" spans="1:17" hidden="1" x14ac:dyDescent="0.2">
      <c r="A704" s="30" t="s">
        <v>2803</v>
      </c>
      <c r="B704" s="30" t="s">
        <v>2804</v>
      </c>
      <c r="C704" s="30" t="s">
        <v>2805</v>
      </c>
      <c r="D704" s="30"/>
      <c r="E704" s="30" t="s">
        <v>1240</v>
      </c>
      <c r="F704" s="30"/>
      <c r="G704" s="38"/>
      <c r="H704" s="31">
        <v>0</v>
      </c>
      <c r="I704" s="30" t="s">
        <v>552</v>
      </c>
      <c r="J704" s="30" t="s">
        <v>553</v>
      </c>
      <c r="K704" s="30" t="s">
        <v>495</v>
      </c>
      <c r="L704" s="30" t="s">
        <v>496</v>
      </c>
      <c r="M704" s="30" t="s">
        <v>2249</v>
      </c>
      <c r="N704" s="30"/>
      <c r="O704" s="30" t="s">
        <v>1242</v>
      </c>
      <c r="P704" s="30" t="s">
        <v>43</v>
      </c>
      <c r="Q704" s="30" t="s">
        <v>499</v>
      </c>
    </row>
    <row r="705" spans="1:17" hidden="1" x14ac:dyDescent="0.2">
      <c r="A705" s="30" t="s">
        <v>2806</v>
      </c>
      <c r="B705" s="30" t="s">
        <v>2807</v>
      </c>
      <c r="C705" s="30" t="s">
        <v>2808</v>
      </c>
      <c r="D705" s="30"/>
      <c r="E705" s="30" t="s">
        <v>1240</v>
      </c>
      <c r="F705" s="30"/>
      <c r="G705" s="38"/>
      <c r="H705" s="31">
        <v>0</v>
      </c>
      <c r="I705" s="30" t="s">
        <v>552</v>
      </c>
      <c r="J705" s="30" t="s">
        <v>553</v>
      </c>
      <c r="K705" s="30" t="s">
        <v>495</v>
      </c>
      <c r="L705" s="30" t="s">
        <v>496</v>
      </c>
      <c r="M705" s="30" t="s">
        <v>724</v>
      </c>
      <c r="N705" s="30"/>
      <c r="O705" s="30" t="s">
        <v>1242</v>
      </c>
      <c r="P705" s="30" t="s">
        <v>43</v>
      </c>
      <c r="Q705" s="30" t="s">
        <v>499</v>
      </c>
    </row>
    <row r="706" spans="1:17" hidden="1" x14ac:dyDescent="0.2">
      <c r="A706" s="30" t="s">
        <v>2809</v>
      </c>
      <c r="B706" s="30" t="s">
        <v>2810</v>
      </c>
      <c r="C706" s="30" t="s">
        <v>2811</v>
      </c>
      <c r="D706" s="30"/>
      <c r="E706" s="30" t="s">
        <v>1240</v>
      </c>
      <c r="F706" s="30"/>
      <c r="G706" s="38"/>
      <c r="H706" s="31">
        <v>0</v>
      </c>
      <c r="I706" s="30" t="s">
        <v>512</v>
      </c>
      <c r="J706" s="30" t="s">
        <v>513</v>
      </c>
      <c r="K706" s="30" t="s">
        <v>495</v>
      </c>
      <c r="L706" s="30" t="s">
        <v>496</v>
      </c>
      <c r="M706" s="30" t="s">
        <v>514</v>
      </c>
      <c r="N706" s="30"/>
      <c r="O706" s="30" t="s">
        <v>1242</v>
      </c>
      <c r="P706" s="30" t="s">
        <v>43</v>
      </c>
      <c r="Q706" s="30" t="s">
        <v>499</v>
      </c>
    </row>
    <row r="707" spans="1:17" hidden="1" x14ac:dyDescent="0.2">
      <c r="A707" s="30" t="s">
        <v>2812</v>
      </c>
      <c r="B707" s="30" t="s">
        <v>2813</v>
      </c>
      <c r="C707" s="30" t="s">
        <v>2814</v>
      </c>
      <c r="D707" s="30"/>
      <c r="E707" s="30" t="s">
        <v>1240</v>
      </c>
      <c r="F707" s="30"/>
      <c r="G707" s="38"/>
      <c r="H707" s="31">
        <v>0</v>
      </c>
      <c r="I707" s="30" t="s">
        <v>512</v>
      </c>
      <c r="J707" s="30" t="s">
        <v>513</v>
      </c>
      <c r="K707" s="30" t="s">
        <v>495</v>
      </c>
      <c r="L707" s="30" t="s">
        <v>496</v>
      </c>
      <c r="M707" s="30" t="s">
        <v>713</v>
      </c>
      <c r="N707" s="30"/>
      <c r="O707" s="30" t="s">
        <v>1242</v>
      </c>
      <c r="P707" s="30" t="s">
        <v>43</v>
      </c>
      <c r="Q707" s="30" t="s">
        <v>499</v>
      </c>
    </row>
    <row r="708" spans="1:17" hidden="1" x14ac:dyDescent="0.2">
      <c r="A708" s="30" t="s">
        <v>2815</v>
      </c>
      <c r="B708" s="30" t="s">
        <v>2816</v>
      </c>
      <c r="C708" s="30" t="s">
        <v>2817</v>
      </c>
      <c r="D708" s="30"/>
      <c r="E708" s="30" t="s">
        <v>1240</v>
      </c>
      <c r="F708" s="30"/>
      <c r="G708" s="38"/>
      <c r="H708" s="31">
        <v>0</v>
      </c>
      <c r="I708" s="30" t="s">
        <v>512</v>
      </c>
      <c r="J708" s="30" t="s">
        <v>513</v>
      </c>
      <c r="K708" s="30" t="s">
        <v>495</v>
      </c>
      <c r="L708" s="30" t="s">
        <v>496</v>
      </c>
      <c r="M708" s="30" t="s">
        <v>713</v>
      </c>
      <c r="N708" s="30" t="s">
        <v>2818</v>
      </c>
      <c r="O708" s="30" t="s">
        <v>1242</v>
      </c>
      <c r="P708" s="30" t="s">
        <v>43</v>
      </c>
      <c r="Q708" s="30" t="s">
        <v>499</v>
      </c>
    </row>
    <row r="709" spans="1:17" hidden="1" x14ac:dyDescent="0.2">
      <c r="A709" s="30" t="s">
        <v>2819</v>
      </c>
      <c r="B709" s="30" t="s">
        <v>2820</v>
      </c>
      <c r="C709" s="30" t="s">
        <v>2821</v>
      </c>
      <c r="D709" s="30"/>
      <c r="E709" s="30" t="s">
        <v>1240</v>
      </c>
      <c r="F709" s="30"/>
      <c r="G709" s="38"/>
      <c r="H709" s="31">
        <v>0</v>
      </c>
      <c r="I709" s="30" t="s">
        <v>552</v>
      </c>
      <c r="J709" s="30" t="s">
        <v>553</v>
      </c>
      <c r="K709" s="30" t="s">
        <v>495</v>
      </c>
      <c r="L709" s="30" t="s">
        <v>496</v>
      </c>
      <c r="M709" s="30" t="s">
        <v>724</v>
      </c>
      <c r="N709" s="30" t="s">
        <v>2822</v>
      </c>
      <c r="O709" s="30" t="s">
        <v>1242</v>
      </c>
      <c r="P709" s="30" t="s">
        <v>43</v>
      </c>
      <c r="Q709" s="30" t="s">
        <v>499</v>
      </c>
    </row>
    <row r="710" spans="1:17" hidden="1" x14ac:dyDescent="0.2">
      <c r="A710" s="30" t="s">
        <v>2823</v>
      </c>
      <c r="B710" s="30" t="s">
        <v>2824</v>
      </c>
      <c r="C710" s="30" t="s">
        <v>2825</v>
      </c>
      <c r="D710" s="30"/>
      <c r="E710" s="30" t="s">
        <v>1240</v>
      </c>
      <c r="F710" s="30"/>
      <c r="G710" s="38"/>
      <c r="H710" s="31">
        <v>0</v>
      </c>
      <c r="I710" s="30" t="s">
        <v>586</v>
      </c>
      <c r="J710" s="30" t="s">
        <v>587</v>
      </c>
      <c r="K710" s="30" t="s">
        <v>495</v>
      </c>
      <c r="L710" s="30" t="s">
        <v>496</v>
      </c>
      <c r="M710" s="30" t="s">
        <v>903</v>
      </c>
      <c r="N710" s="30"/>
      <c r="O710" s="30" t="s">
        <v>1242</v>
      </c>
      <c r="P710" s="30" t="s">
        <v>43</v>
      </c>
      <c r="Q710" s="30" t="s">
        <v>499</v>
      </c>
    </row>
    <row r="711" spans="1:17" hidden="1" x14ac:dyDescent="0.2">
      <c r="A711" s="30" t="s">
        <v>2826</v>
      </c>
      <c r="B711" s="30" t="s">
        <v>2827</v>
      </c>
      <c r="C711" s="30" t="s">
        <v>2828</v>
      </c>
      <c r="D711" s="30"/>
      <c r="E711" s="30" t="s">
        <v>1240</v>
      </c>
      <c r="F711" s="30"/>
      <c r="G711" s="38"/>
      <c r="H711" s="31">
        <v>0</v>
      </c>
      <c r="I711" s="30" t="s">
        <v>512</v>
      </c>
      <c r="J711" s="30" t="s">
        <v>513</v>
      </c>
      <c r="K711" s="30" t="s">
        <v>495</v>
      </c>
      <c r="L711" s="30" t="s">
        <v>496</v>
      </c>
      <c r="M711" s="30" t="s">
        <v>713</v>
      </c>
      <c r="N711" s="30" t="s">
        <v>2818</v>
      </c>
      <c r="O711" s="30" t="s">
        <v>1242</v>
      </c>
      <c r="P711" s="30" t="s">
        <v>43</v>
      </c>
      <c r="Q711" s="30" t="s">
        <v>499</v>
      </c>
    </row>
    <row r="712" spans="1:17" hidden="1" x14ac:dyDescent="0.2">
      <c r="A712" s="30" t="s">
        <v>2829</v>
      </c>
      <c r="B712" s="30" t="s">
        <v>2830</v>
      </c>
      <c r="C712" s="30" t="s">
        <v>2831</v>
      </c>
      <c r="D712" s="30"/>
      <c r="E712" s="30" t="s">
        <v>1240</v>
      </c>
      <c r="F712" s="30"/>
      <c r="G712" s="38"/>
      <c r="H712" s="31">
        <v>0</v>
      </c>
      <c r="I712" s="30" t="s">
        <v>512</v>
      </c>
      <c r="J712" s="30" t="s">
        <v>513</v>
      </c>
      <c r="K712" s="30" t="s">
        <v>495</v>
      </c>
      <c r="L712" s="30" t="s">
        <v>496</v>
      </c>
      <c r="M712" s="30" t="s">
        <v>695</v>
      </c>
      <c r="N712" s="30" t="s">
        <v>2832</v>
      </c>
      <c r="O712" s="30" t="s">
        <v>1242</v>
      </c>
      <c r="P712" s="30" t="s">
        <v>43</v>
      </c>
      <c r="Q712" s="30" t="s">
        <v>499</v>
      </c>
    </row>
    <row r="713" spans="1:17" hidden="1" x14ac:dyDescent="0.2">
      <c r="A713" s="30" t="s">
        <v>2833</v>
      </c>
      <c r="B713" s="30" t="s">
        <v>2834</v>
      </c>
      <c r="C713" s="30" t="s">
        <v>2835</v>
      </c>
      <c r="D713" s="30"/>
      <c r="E713" s="30" t="s">
        <v>1240</v>
      </c>
      <c r="F713" s="30"/>
      <c r="G713" s="38"/>
      <c r="H713" s="31">
        <v>0</v>
      </c>
      <c r="I713" s="30" t="s">
        <v>552</v>
      </c>
      <c r="J713" s="30" t="s">
        <v>553</v>
      </c>
      <c r="K713" s="30" t="s">
        <v>495</v>
      </c>
      <c r="L713" s="30" t="s">
        <v>496</v>
      </c>
      <c r="M713" s="30" t="s">
        <v>724</v>
      </c>
      <c r="N713" s="30" t="s">
        <v>2836</v>
      </c>
      <c r="O713" s="30" t="s">
        <v>1242</v>
      </c>
      <c r="P713" s="30" t="s">
        <v>43</v>
      </c>
      <c r="Q713" s="30" t="s">
        <v>499</v>
      </c>
    </row>
    <row r="714" spans="1:17" hidden="1" x14ac:dyDescent="0.2">
      <c r="A714" s="30" t="s">
        <v>2837</v>
      </c>
      <c r="B714" s="30" t="s">
        <v>2838</v>
      </c>
      <c r="C714" s="30" t="s">
        <v>2839</v>
      </c>
      <c r="D714" s="30"/>
      <c r="E714" s="30" t="s">
        <v>1240</v>
      </c>
      <c r="F714" s="30"/>
      <c r="G714" s="38"/>
      <c r="H714" s="31">
        <v>0</v>
      </c>
      <c r="I714" s="30" t="s">
        <v>552</v>
      </c>
      <c r="J714" s="30" t="s">
        <v>553</v>
      </c>
      <c r="K714" s="30" t="s">
        <v>495</v>
      </c>
      <c r="L714" s="30" t="s">
        <v>496</v>
      </c>
      <c r="M714" s="30" t="s">
        <v>602</v>
      </c>
      <c r="N714" s="30"/>
      <c r="O714" s="30" t="s">
        <v>1242</v>
      </c>
      <c r="P714" s="30" t="s">
        <v>43</v>
      </c>
      <c r="Q714" s="30" t="s">
        <v>499</v>
      </c>
    </row>
    <row r="715" spans="1:17" hidden="1" x14ac:dyDescent="0.2">
      <c r="A715" s="30" t="s">
        <v>2840</v>
      </c>
      <c r="B715" s="30" t="s">
        <v>2841</v>
      </c>
      <c r="C715" s="30" t="s">
        <v>2842</v>
      </c>
      <c r="D715" s="30"/>
      <c r="E715" s="30" t="s">
        <v>1240</v>
      </c>
      <c r="F715" s="30"/>
      <c r="G715" s="38"/>
      <c r="H715" s="31">
        <v>0</v>
      </c>
      <c r="I715" s="30" t="s">
        <v>512</v>
      </c>
      <c r="J715" s="30" t="s">
        <v>513</v>
      </c>
      <c r="K715" s="30" t="s">
        <v>495</v>
      </c>
      <c r="L715" s="30" t="s">
        <v>496</v>
      </c>
      <c r="M715" s="30" t="s">
        <v>695</v>
      </c>
      <c r="N715" s="30" t="s">
        <v>2843</v>
      </c>
      <c r="O715" s="30" t="s">
        <v>1242</v>
      </c>
      <c r="P715" s="30" t="s">
        <v>43</v>
      </c>
      <c r="Q715" s="30" t="s">
        <v>499</v>
      </c>
    </row>
    <row r="716" spans="1:17" hidden="1" x14ac:dyDescent="0.2">
      <c r="A716" s="30" t="s">
        <v>2844</v>
      </c>
      <c r="B716" s="30" t="s">
        <v>2845</v>
      </c>
      <c r="C716" s="30" t="s">
        <v>2846</v>
      </c>
      <c r="D716" s="30"/>
      <c r="E716" s="30" t="s">
        <v>2847</v>
      </c>
      <c r="F716" s="30"/>
      <c r="G716" s="38"/>
      <c r="H716" s="31">
        <v>0</v>
      </c>
      <c r="I716" s="30" t="s">
        <v>512</v>
      </c>
      <c r="J716" s="30" t="s">
        <v>513</v>
      </c>
      <c r="K716" s="30" t="s">
        <v>495</v>
      </c>
      <c r="L716" s="30" t="s">
        <v>496</v>
      </c>
      <c r="M716" s="30" t="s">
        <v>514</v>
      </c>
      <c r="N716" s="30"/>
      <c r="O716" s="30" t="s">
        <v>1242</v>
      </c>
      <c r="P716" s="30" t="s">
        <v>43</v>
      </c>
      <c r="Q716" s="30" t="s">
        <v>499</v>
      </c>
    </row>
    <row r="717" spans="1:17" hidden="1" x14ac:dyDescent="0.2">
      <c r="A717" s="30" t="s">
        <v>2848</v>
      </c>
      <c r="B717" s="30" t="s">
        <v>2849</v>
      </c>
      <c r="C717" s="30" t="s">
        <v>2850</v>
      </c>
      <c r="D717" s="30"/>
      <c r="E717" s="30" t="s">
        <v>1240</v>
      </c>
      <c r="F717" s="30"/>
      <c r="G717" s="38"/>
      <c r="H717" s="31">
        <v>0</v>
      </c>
      <c r="I717" s="30" t="s">
        <v>552</v>
      </c>
      <c r="J717" s="30" t="s">
        <v>553</v>
      </c>
      <c r="K717" s="30" t="s">
        <v>495</v>
      </c>
      <c r="L717" s="30" t="s">
        <v>496</v>
      </c>
      <c r="M717" s="30" t="s">
        <v>724</v>
      </c>
      <c r="N717" s="30" t="s">
        <v>2851</v>
      </c>
      <c r="O717" s="30" t="s">
        <v>1242</v>
      </c>
      <c r="P717" s="30" t="s">
        <v>43</v>
      </c>
      <c r="Q717" s="30" t="s">
        <v>499</v>
      </c>
    </row>
    <row r="718" spans="1:17" hidden="1" x14ac:dyDescent="0.2">
      <c r="A718" s="30" t="s">
        <v>2852</v>
      </c>
      <c r="B718" s="30" t="s">
        <v>2853</v>
      </c>
      <c r="C718" s="30" t="s">
        <v>2854</v>
      </c>
      <c r="D718" s="30"/>
      <c r="E718" s="30" t="s">
        <v>1240</v>
      </c>
      <c r="F718" s="30"/>
      <c r="G718" s="38"/>
      <c r="H718" s="31">
        <v>0</v>
      </c>
      <c r="I718" s="30" t="s">
        <v>504</v>
      </c>
      <c r="J718" s="30" t="s">
        <v>505</v>
      </c>
      <c r="K718" s="30" t="s">
        <v>495</v>
      </c>
      <c r="L718" s="30" t="s">
        <v>496</v>
      </c>
      <c r="M718" s="30" t="s">
        <v>1146</v>
      </c>
      <c r="N718" s="30" t="s">
        <v>2855</v>
      </c>
      <c r="O718" s="30" t="s">
        <v>1242</v>
      </c>
      <c r="P718" s="30" t="s">
        <v>43</v>
      </c>
      <c r="Q718" s="30" t="s">
        <v>499</v>
      </c>
    </row>
    <row r="719" spans="1:17" hidden="1" x14ac:dyDescent="0.2">
      <c r="A719" s="30" t="s">
        <v>2856</v>
      </c>
      <c r="B719" s="30" t="s">
        <v>2857</v>
      </c>
      <c r="C719" s="30" t="s">
        <v>2858</v>
      </c>
      <c r="D719" s="30"/>
      <c r="E719" s="30" t="s">
        <v>1240</v>
      </c>
      <c r="F719" s="30"/>
      <c r="G719" s="38"/>
      <c r="H719" s="31">
        <v>0</v>
      </c>
      <c r="I719" s="30" t="s">
        <v>504</v>
      </c>
      <c r="J719" s="30" t="s">
        <v>505</v>
      </c>
      <c r="K719" s="30" t="s">
        <v>495</v>
      </c>
      <c r="L719" s="30" t="s">
        <v>496</v>
      </c>
      <c r="M719" s="30" t="s">
        <v>506</v>
      </c>
      <c r="N719" s="30"/>
      <c r="O719" s="30" t="s">
        <v>1242</v>
      </c>
      <c r="P719" s="30" t="s">
        <v>43</v>
      </c>
      <c r="Q719" s="30" t="s">
        <v>499</v>
      </c>
    </row>
    <row r="720" spans="1:17" hidden="1" x14ac:dyDescent="0.2">
      <c r="A720" s="30" t="s">
        <v>2859</v>
      </c>
      <c r="B720" s="30" t="s">
        <v>2860</v>
      </c>
      <c r="C720" s="30" t="s">
        <v>2861</v>
      </c>
      <c r="D720" s="30"/>
      <c r="E720" s="30" t="s">
        <v>1240</v>
      </c>
      <c r="F720" s="30"/>
      <c r="G720" s="38"/>
      <c r="H720" s="31">
        <v>0</v>
      </c>
      <c r="I720" s="30" t="s">
        <v>512</v>
      </c>
      <c r="J720" s="30" t="s">
        <v>513</v>
      </c>
      <c r="K720" s="30" t="s">
        <v>495</v>
      </c>
      <c r="L720" s="30" t="s">
        <v>496</v>
      </c>
      <c r="M720" s="30" t="s">
        <v>713</v>
      </c>
      <c r="N720" s="30" t="s">
        <v>2818</v>
      </c>
      <c r="O720" s="30" t="s">
        <v>1242</v>
      </c>
      <c r="P720" s="30" t="s">
        <v>43</v>
      </c>
      <c r="Q720" s="30" t="s">
        <v>499</v>
      </c>
    </row>
    <row r="721" spans="1:17" hidden="1" x14ac:dyDescent="0.2">
      <c r="A721" s="30" t="s">
        <v>2862</v>
      </c>
      <c r="B721" s="30" t="s">
        <v>2863</v>
      </c>
      <c r="C721" s="30" t="s">
        <v>2864</v>
      </c>
      <c r="D721" s="30"/>
      <c r="E721" s="30" t="s">
        <v>2865</v>
      </c>
      <c r="F721" s="30"/>
      <c r="G721" s="38"/>
      <c r="H721" s="31">
        <v>0</v>
      </c>
      <c r="I721" s="30" t="s">
        <v>512</v>
      </c>
      <c r="J721" s="30" t="s">
        <v>513</v>
      </c>
      <c r="K721" s="30" t="s">
        <v>495</v>
      </c>
      <c r="L721" s="30" t="s">
        <v>496</v>
      </c>
      <c r="M721" s="30" t="s">
        <v>514</v>
      </c>
      <c r="N721" s="30"/>
      <c r="O721" s="30" t="s">
        <v>1242</v>
      </c>
      <c r="P721" s="30" t="s">
        <v>43</v>
      </c>
      <c r="Q721" s="30" t="s">
        <v>499</v>
      </c>
    </row>
    <row r="722" spans="1:17" hidden="1" x14ac:dyDescent="0.2">
      <c r="A722" s="30" t="s">
        <v>2866</v>
      </c>
      <c r="B722" s="30" t="s">
        <v>2867</v>
      </c>
      <c r="C722" s="30" t="s">
        <v>2868</v>
      </c>
      <c r="D722" s="30"/>
      <c r="E722" s="30" t="s">
        <v>1240</v>
      </c>
      <c r="F722" s="30"/>
      <c r="G722" s="38"/>
      <c r="H722" s="31">
        <v>0</v>
      </c>
      <c r="I722" s="30" t="s">
        <v>512</v>
      </c>
      <c r="J722" s="30" t="s">
        <v>513</v>
      </c>
      <c r="K722" s="30" t="s">
        <v>495</v>
      </c>
      <c r="L722" s="30" t="s">
        <v>496</v>
      </c>
      <c r="M722" s="30" t="s">
        <v>713</v>
      </c>
      <c r="N722" s="30" t="s">
        <v>2818</v>
      </c>
      <c r="O722" s="30" t="s">
        <v>1242</v>
      </c>
      <c r="P722" s="30" t="s">
        <v>43</v>
      </c>
      <c r="Q722" s="30" t="s">
        <v>499</v>
      </c>
    </row>
    <row r="723" spans="1:17" hidden="1" x14ac:dyDescent="0.2">
      <c r="A723" s="30" t="s">
        <v>2869</v>
      </c>
      <c r="B723" s="30" t="s">
        <v>2870</v>
      </c>
      <c r="C723" s="30" t="s">
        <v>2871</v>
      </c>
      <c r="D723" s="30"/>
      <c r="E723" s="30" t="s">
        <v>1240</v>
      </c>
      <c r="F723" s="30"/>
      <c r="G723" s="38"/>
      <c r="H723" s="31">
        <v>0</v>
      </c>
      <c r="I723" s="30" t="s">
        <v>552</v>
      </c>
      <c r="J723" s="30" t="s">
        <v>553</v>
      </c>
      <c r="K723" s="30" t="s">
        <v>495</v>
      </c>
      <c r="L723" s="30" t="s">
        <v>496</v>
      </c>
      <c r="M723" s="30" t="s">
        <v>596</v>
      </c>
      <c r="N723" s="30" t="s">
        <v>2872</v>
      </c>
      <c r="O723" s="30" t="s">
        <v>1242</v>
      </c>
      <c r="P723" s="30" t="s">
        <v>43</v>
      </c>
      <c r="Q723" s="30" t="s">
        <v>499</v>
      </c>
    </row>
    <row r="724" spans="1:17" hidden="1" x14ac:dyDescent="0.2">
      <c r="A724" s="30" t="s">
        <v>2873</v>
      </c>
      <c r="B724" s="30" t="s">
        <v>2874</v>
      </c>
      <c r="C724" s="30" t="s">
        <v>2875</v>
      </c>
      <c r="D724" s="30"/>
      <c r="E724" s="30" t="s">
        <v>1240</v>
      </c>
      <c r="F724" s="30"/>
      <c r="G724" s="38"/>
      <c r="H724" s="31">
        <v>0</v>
      </c>
      <c r="I724" s="30" t="s">
        <v>504</v>
      </c>
      <c r="J724" s="30" t="s">
        <v>505</v>
      </c>
      <c r="K724" s="30" t="s">
        <v>495</v>
      </c>
      <c r="L724" s="30" t="s">
        <v>496</v>
      </c>
      <c r="M724" s="30" t="s">
        <v>506</v>
      </c>
      <c r="N724" s="30"/>
      <c r="O724" s="30" t="s">
        <v>1242</v>
      </c>
      <c r="P724" s="30" t="s">
        <v>43</v>
      </c>
      <c r="Q724" s="30" t="s">
        <v>499</v>
      </c>
    </row>
    <row r="725" spans="1:17" hidden="1" x14ac:dyDescent="0.2">
      <c r="A725" s="30" t="s">
        <v>2876</v>
      </c>
      <c r="B725" s="30" t="s">
        <v>2877</v>
      </c>
      <c r="C725" s="30" t="s">
        <v>2878</v>
      </c>
      <c r="D725" s="30"/>
      <c r="E725" s="30" t="s">
        <v>1240</v>
      </c>
      <c r="F725" s="30"/>
      <c r="G725" s="38"/>
      <c r="H725" s="31">
        <v>0</v>
      </c>
      <c r="I725" s="30" t="s">
        <v>512</v>
      </c>
      <c r="J725" s="30" t="s">
        <v>513</v>
      </c>
      <c r="K725" s="30" t="s">
        <v>495</v>
      </c>
      <c r="L725" s="30" t="s">
        <v>496</v>
      </c>
      <c r="M725" s="30" t="s">
        <v>514</v>
      </c>
      <c r="N725" s="30"/>
      <c r="O725" s="30" t="s">
        <v>1242</v>
      </c>
      <c r="P725" s="30" t="s">
        <v>43</v>
      </c>
      <c r="Q725" s="30" t="s">
        <v>499</v>
      </c>
    </row>
    <row r="726" spans="1:17" hidden="1" x14ac:dyDescent="0.2">
      <c r="A726" s="30" t="s">
        <v>2879</v>
      </c>
      <c r="B726" s="30" t="s">
        <v>2880</v>
      </c>
      <c r="C726" s="30" t="s">
        <v>2881</v>
      </c>
      <c r="D726" s="30"/>
      <c r="E726" s="30" t="s">
        <v>1240</v>
      </c>
      <c r="F726" s="30"/>
      <c r="G726" s="38"/>
      <c r="H726" s="31">
        <v>0</v>
      </c>
      <c r="I726" s="30" t="s">
        <v>586</v>
      </c>
      <c r="J726" s="30" t="s">
        <v>587</v>
      </c>
      <c r="K726" s="30" t="s">
        <v>495</v>
      </c>
      <c r="L726" s="30" t="s">
        <v>496</v>
      </c>
      <c r="M726" s="30" t="s">
        <v>588</v>
      </c>
      <c r="N726" s="30"/>
      <c r="O726" s="30" t="s">
        <v>1242</v>
      </c>
      <c r="P726" s="30" t="s">
        <v>43</v>
      </c>
      <c r="Q726" s="30" t="s">
        <v>499</v>
      </c>
    </row>
    <row r="727" spans="1:17" hidden="1" x14ac:dyDescent="0.2">
      <c r="A727" s="30" t="s">
        <v>2882</v>
      </c>
      <c r="B727" s="30" t="s">
        <v>2883</v>
      </c>
      <c r="C727" s="30" t="s">
        <v>2884</v>
      </c>
      <c r="D727" s="30"/>
      <c r="E727" s="30" t="s">
        <v>1240</v>
      </c>
      <c r="F727" s="30"/>
      <c r="G727" s="38"/>
      <c r="H727" s="31">
        <v>0</v>
      </c>
      <c r="I727" s="30" t="s">
        <v>552</v>
      </c>
      <c r="J727" s="30" t="s">
        <v>553</v>
      </c>
      <c r="K727" s="30" t="s">
        <v>495</v>
      </c>
      <c r="L727" s="30" t="s">
        <v>496</v>
      </c>
      <c r="M727" s="30" t="s">
        <v>654</v>
      </c>
      <c r="N727" s="30"/>
      <c r="O727" s="30" t="s">
        <v>1242</v>
      </c>
      <c r="P727" s="30" t="s">
        <v>43</v>
      </c>
      <c r="Q727" s="30" t="s">
        <v>499</v>
      </c>
    </row>
    <row r="728" spans="1:17" hidden="1" x14ac:dyDescent="0.2">
      <c r="A728" s="30" t="s">
        <v>2885</v>
      </c>
      <c r="B728" s="30" t="s">
        <v>2886</v>
      </c>
      <c r="C728" s="30" t="s">
        <v>2887</v>
      </c>
      <c r="D728" s="30"/>
      <c r="E728" s="30" t="s">
        <v>1240</v>
      </c>
      <c r="F728" s="30"/>
      <c r="G728" s="38"/>
      <c r="H728" s="31">
        <v>0</v>
      </c>
      <c r="I728" s="30" t="s">
        <v>586</v>
      </c>
      <c r="J728" s="30" t="s">
        <v>587</v>
      </c>
      <c r="K728" s="30" t="s">
        <v>495</v>
      </c>
      <c r="L728" s="30" t="s">
        <v>496</v>
      </c>
      <c r="M728" s="30" t="s">
        <v>2374</v>
      </c>
      <c r="N728" s="30"/>
      <c r="O728" s="30" t="s">
        <v>1242</v>
      </c>
      <c r="P728" s="30" t="s">
        <v>43</v>
      </c>
      <c r="Q728" s="30" t="s">
        <v>499</v>
      </c>
    </row>
    <row r="729" spans="1:17" hidden="1" x14ac:dyDescent="0.2">
      <c r="A729" s="30" t="s">
        <v>2888</v>
      </c>
      <c r="B729" s="30" t="s">
        <v>2889</v>
      </c>
      <c r="C729" s="30" t="s">
        <v>2890</v>
      </c>
      <c r="D729" s="30"/>
      <c r="E729" s="30" t="s">
        <v>1240</v>
      </c>
      <c r="F729" s="30"/>
      <c r="G729" s="38"/>
      <c r="H729" s="31">
        <v>0</v>
      </c>
      <c r="I729" s="30" t="s">
        <v>512</v>
      </c>
      <c r="J729" s="30" t="s">
        <v>513</v>
      </c>
      <c r="K729" s="30" t="s">
        <v>495</v>
      </c>
      <c r="L729" s="30" t="s">
        <v>496</v>
      </c>
      <c r="M729" s="30" t="s">
        <v>526</v>
      </c>
      <c r="N729" s="30"/>
      <c r="O729" s="30" t="s">
        <v>1242</v>
      </c>
      <c r="P729" s="30" t="s">
        <v>43</v>
      </c>
      <c r="Q729" s="30" t="s">
        <v>499</v>
      </c>
    </row>
    <row r="730" spans="1:17" hidden="1" x14ac:dyDescent="0.2">
      <c r="A730" s="30" t="s">
        <v>2891</v>
      </c>
      <c r="B730" s="30" t="s">
        <v>2892</v>
      </c>
      <c r="C730" s="30" t="s">
        <v>2893</v>
      </c>
      <c r="D730" s="30"/>
      <c r="E730" s="30" t="s">
        <v>1240</v>
      </c>
      <c r="F730" s="30"/>
      <c r="G730" s="38"/>
      <c r="H730" s="31">
        <v>0</v>
      </c>
      <c r="I730" s="30" t="s">
        <v>504</v>
      </c>
      <c r="J730" s="30" t="s">
        <v>505</v>
      </c>
      <c r="K730" s="30" t="s">
        <v>495</v>
      </c>
      <c r="L730" s="30" t="s">
        <v>496</v>
      </c>
      <c r="M730" s="30" t="s">
        <v>592</v>
      </c>
      <c r="N730" s="30"/>
      <c r="O730" s="30" t="s">
        <v>1242</v>
      </c>
      <c r="P730" s="30" t="s">
        <v>43</v>
      </c>
      <c r="Q730" s="30" t="s">
        <v>499</v>
      </c>
    </row>
    <row r="731" spans="1:17" hidden="1" x14ac:dyDescent="0.2">
      <c r="A731" s="30" t="s">
        <v>2894</v>
      </c>
      <c r="B731" s="30" t="s">
        <v>2895</v>
      </c>
      <c r="C731" s="30" t="s">
        <v>2896</v>
      </c>
      <c r="D731" s="30"/>
      <c r="E731" s="30" t="s">
        <v>1240</v>
      </c>
      <c r="F731" s="30"/>
      <c r="G731" s="38"/>
      <c r="H731" s="31">
        <v>0</v>
      </c>
      <c r="I731" s="30" t="s">
        <v>512</v>
      </c>
      <c r="J731" s="30" t="s">
        <v>513</v>
      </c>
      <c r="K731" s="30" t="s">
        <v>495</v>
      </c>
      <c r="L731" s="30" t="s">
        <v>496</v>
      </c>
      <c r="M731" s="30" t="s">
        <v>514</v>
      </c>
      <c r="N731" s="30"/>
      <c r="O731" s="30" t="s">
        <v>1242</v>
      </c>
      <c r="P731" s="30" t="s">
        <v>43</v>
      </c>
      <c r="Q731" s="30" t="s">
        <v>499</v>
      </c>
    </row>
    <row r="732" spans="1:17" hidden="1" x14ac:dyDescent="0.2">
      <c r="A732" s="30" t="s">
        <v>2897</v>
      </c>
      <c r="B732" s="30" t="s">
        <v>2898</v>
      </c>
      <c r="C732" s="30" t="s">
        <v>2899</v>
      </c>
      <c r="D732" s="30"/>
      <c r="E732" s="30" t="s">
        <v>1240</v>
      </c>
      <c r="F732" s="30"/>
      <c r="G732" s="38"/>
      <c r="H732" s="31">
        <v>0</v>
      </c>
      <c r="I732" s="30" t="s">
        <v>504</v>
      </c>
      <c r="J732" s="30" t="s">
        <v>505</v>
      </c>
      <c r="K732" s="30" t="s">
        <v>495</v>
      </c>
      <c r="L732" s="30" t="s">
        <v>496</v>
      </c>
      <c r="M732" s="30" t="s">
        <v>506</v>
      </c>
      <c r="N732" s="30"/>
      <c r="O732" s="30" t="s">
        <v>1242</v>
      </c>
      <c r="P732" s="30" t="s">
        <v>43</v>
      </c>
      <c r="Q732" s="30" t="s">
        <v>499</v>
      </c>
    </row>
    <row r="733" spans="1:17" hidden="1" x14ac:dyDescent="0.2">
      <c r="A733" s="30" t="s">
        <v>2900</v>
      </c>
      <c r="B733" s="30" t="s">
        <v>2901</v>
      </c>
      <c r="C733" s="30" t="s">
        <v>2902</v>
      </c>
      <c r="D733" s="30"/>
      <c r="E733" s="30" t="s">
        <v>1240</v>
      </c>
      <c r="F733" s="30"/>
      <c r="G733" s="38"/>
      <c r="H733" s="31">
        <v>0</v>
      </c>
      <c r="I733" s="30" t="s">
        <v>512</v>
      </c>
      <c r="J733" s="30" t="s">
        <v>513</v>
      </c>
      <c r="K733" s="30" t="s">
        <v>495</v>
      </c>
      <c r="L733" s="30" t="s">
        <v>496</v>
      </c>
      <c r="M733" s="30" t="s">
        <v>514</v>
      </c>
      <c r="N733" s="30"/>
      <c r="O733" s="30" t="s">
        <v>1242</v>
      </c>
      <c r="P733" s="30" t="s">
        <v>43</v>
      </c>
      <c r="Q733" s="30" t="s">
        <v>499</v>
      </c>
    </row>
    <row r="734" spans="1:17" hidden="1" x14ac:dyDescent="0.2">
      <c r="A734" s="30" t="s">
        <v>2903</v>
      </c>
      <c r="B734" s="30" t="s">
        <v>2904</v>
      </c>
      <c r="C734" s="30" t="s">
        <v>2905</v>
      </c>
      <c r="D734" s="30"/>
      <c r="E734" s="30" t="s">
        <v>1240</v>
      </c>
      <c r="F734" s="30"/>
      <c r="G734" s="38"/>
      <c r="H734" s="31">
        <v>0</v>
      </c>
      <c r="I734" s="30" t="s">
        <v>512</v>
      </c>
      <c r="J734" s="30" t="s">
        <v>513</v>
      </c>
      <c r="K734" s="30" t="s">
        <v>495</v>
      </c>
      <c r="L734" s="30" t="s">
        <v>496</v>
      </c>
      <c r="M734" s="30" t="s">
        <v>713</v>
      </c>
      <c r="N734" s="30" t="s">
        <v>2818</v>
      </c>
      <c r="O734" s="30" t="s">
        <v>1242</v>
      </c>
      <c r="P734" s="30" t="s">
        <v>43</v>
      </c>
      <c r="Q734" s="30" t="s">
        <v>499</v>
      </c>
    </row>
    <row r="735" spans="1:17" hidden="1" x14ac:dyDescent="0.2">
      <c r="A735" s="30" t="s">
        <v>2906</v>
      </c>
      <c r="B735" s="30" t="s">
        <v>2907</v>
      </c>
      <c r="C735" s="30" t="s">
        <v>2908</v>
      </c>
      <c r="D735" s="30"/>
      <c r="E735" s="30" t="s">
        <v>1240</v>
      </c>
      <c r="F735" s="30"/>
      <c r="G735" s="38"/>
      <c r="H735" s="31">
        <v>0</v>
      </c>
      <c r="I735" s="30" t="s">
        <v>504</v>
      </c>
      <c r="J735" s="30" t="s">
        <v>505</v>
      </c>
      <c r="K735" s="30" t="s">
        <v>495</v>
      </c>
      <c r="L735" s="30" t="s">
        <v>496</v>
      </c>
      <c r="M735" s="30" t="s">
        <v>1146</v>
      </c>
      <c r="N735" s="30"/>
      <c r="O735" s="30" t="s">
        <v>1242</v>
      </c>
      <c r="P735" s="30" t="s">
        <v>43</v>
      </c>
      <c r="Q735" s="30" t="s">
        <v>499</v>
      </c>
    </row>
    <row r="736" spans="1:17" hidden="1" x14ac:dyDescent="0.2">
      <c r="A736" s="30" t="s">
        <v>2909</v>
      </c>
      <c r="B736" s="30" t="s">
        <v>2910</v>
      </c>
      <c r="C736" s="30" t="s">
        <v>2911</v>
      </c>
      <c r="D736" s="30"/>
      <c r="E736" s="30" t="s">
        <v>1240</v>
      </c>
      <c r="F736" s="30"/>
      <c r="G736" s="38"/>
      <c r="H736" s="31">
        <v>0</v>
      </c>
      <c r="I736" s="30" t="s">
        <v>512</v>
      </c>
      <c r="J736" s="30" t="s">
        <v>513</v>
      </c>
      <c r="K736" s="30" t="s">
        <v>495</v>
      </c>
      <c r="L736" s="30" t="s">
        <v>496</v>
      </c>
      <c r="M736" s="30" t="s">
        <v>639</v>
      </c>
      <c r="N736" s="30"/>
      <c r="O736" s="30" t="s">
        <v>1242</v>
      </c>
      <c r="P736" s="30" t="s">
        <v>43</v>
      </c>
      <c r="Q736" s="30" t="s">
        <v>499</v>
      </c>
    </row>
    <row r="737" spans="1:17" hidden="1" x14ac:dyDescent="0.2">
      <c r="A737" s="30" t="s">
        <v>2912</v>
      </c>
      <c r="B737" s="30" t="s">
        <v>2913</v>
      </c>
      <c r="C737" s="30" t="s">
        <v>2914</v>
      </c>
      <c r="D737" s="30"/>
      <c r="E737" s="30" t="s">
        <v>1240</v>
      </c>
      <c r="F737" s="30"/>
      <c r="G737" s="38"/>
      <c r="H737" s="31">
        <v>0</v>
      </c>
      <c r="I737" s="30" t="s">
        <v>552</v>
      </c>
      <c r="J737" s="30" t="s">
        <v>553</v>
      </c>
      <c r="K737" s="30" t="s">
        <v>495</v>
      </c>
      <c r="L737" s="30" t="s">
        <v>496</v>
      </c>
      <c r="M737" s="30" t="s">
        <v>2249</v>
      </c>
      <c r="N737" s="30"/>
      <c r="O737" s="30" t="s">
        <v>1242</v>
      </c>
      <c r="P737" s="30" t="s">
        <v>43</v>
      </c>
      <c r="Q737" s="30" t="s">
        <v>499</v>
      </c>
    </row>
    <row r="738" spans="1:17" hidden="1" x14ac:dyDescent="0.2">
      <c r="A738" s="30" t="s">
        <v>2915</v>
      </c>
      <c r="B738" s="30" t="s">
        <v>2916</v>
      </c>
      <c r="C738" s="30" t="s">
        <v>2917</v>
      </c>
      <c r="D738" s="30"/>
      <c r="E738" s="30" t="s">
        <v>1240</v>
      </c>
      <c r="F738" s="30"/>
      <c r="G738" s="38"/>
      <c r="H738" s="31">
        <v>0</v>
      </c>
      <c r="I738" s="30" t="s">
        <v>552</v>
      </c>
      <c r="J738" s="30" t="s">
        <v>553</v>
      </c>
      <c r="K738" s="30" t="s">
        <v>495</v>
      </c>
      <c r="L738" s="30" t="s">
        <v>496</v>
      </c>
      <c r="M738" s="30" t="s">
        <v>596</v>
      </c>
      <c r="N738" s="30"/>
      <c r="O738" s="30" t="s">
        <v>1242</v>
      </c>
      <c r="P738" s="30" t="s">
        <v>43</v>
      </c>
      <c r="Q738" s="30" t="s">
        <v>499</v>
      </c>
    </row>
    <row r="739" spans="1:17" hidden="1" x14ac:dyDescent="0.2">
      <c r="A739" s="30" t="s">
        <v>2918</v>
      </c>
      <c r="B739" s="30" t="s">
        <v>2919</v>
      </c>
      <c r="C739" s="30" t="s">
        <v>2920</v>
      </c>
      <c r="D739" s="30"/>
      <c r="E739" s="30" t="s">
        <v>1244</v>
      </c>
      <c r="F739" s="30"/>
      <c r="G739" s="38"/>
      <c r="H739" s="31">
        <v>0</v>
      </c>
      <c r="I739" s="30" t="s">
        <v>628</v>
      </c>
      <c r="J739" s="30" t="s">
        <v>629</v>
      </c>
      <c r="K739" s="30" t="s">
        <v>495</v>
      </c>
      <c r="L739" s="30" t="s">
        <v>1274</v>
      </c>
      <c r="M739" s="30" t="s">
        <v>631</v>
      </c>
      <c r="N739" s="30"/>
      <c r="O739" s="30" t="s">
        <v>1242</v>
      </c>
      <c r="P739" s="30" t="s">
        <v>43</v>
      </c>
      <c r="Q739" s="30" t="s">
        <v>499</v>
      </c>
    </row>
    <row r="740" spans="1:17" hidden="1" x14ac:dyDescent="0.2">
      <c r="A740" s="30" t="s">
        <v>2921</v>
      </c>
      <c r="B740" s="30" t="s">
        <v>2922</v>
      </c>
      <c r="C740" s="30" t="s">
        <v>2923</v>
      </c>
      <c r="D740" s="30"/>
      <c r="E740" s="30" t="s">
        <v>1244</v>
      </c>
      <c r="F740" s="30"/>
      <c r="G740" s="38"/>
      <c r="H740" s="31">
        <v>0</v>
      </c>
      <c r="I740" s="30" t="s">
        <v>628</v>
      </c>
      <c r="J740" s="30" t="s">
        <v>629</v>
      </c>
      <c r="K740" s="30" t="s">
        <v>495</v>
      </c>
      <c r="L740" s="30" t="s">
        <v>1274</v>
      </c>
      <c r="M740" s="30" t="s">
        <v>631</v>
      </c>
      <c r="N740" s="30"/>
      <c r="O740" s="30" t="s">
        <v>1242</v>
      </c>
      <c r="P740" s="30" t="s">
        <v>43</v>
      </c>
      <c r="Q740" s="30" t="s">
        <v>499</v>
      </c>
    </row>
    <row r="741" spans="1:17" hidden="1" x14ac:dyDescent="0.2">
      <c r="A741" s="30" t="s">
        <v>2924</v>
      </c>
      <c r="B741" s="30" t="s">
        <v>2925</v>
      </c>
      <c r="C741" s="30" t="s">
        <v>2926</v>
      </c>
      <c r="D741" s="30"/>
      <c r="E741" s="30" t="s">
        <v>1244</v>
      </c>
      <c r="F741" s="30"/>
      <c r="G741" s="38"/>
      <c r="H741" s="31">
        <v>0</v>
      </c>
      <c r="I741" s="30" t="s">
        <v>628</v>
      </c>
      <c r="J741" s="30" t="s">
        <v>629</v>
      </c>
      <c r="K741" s="30" t="s">
        <v>495</v>
      </c>
      <c r="L741" s="30" t="s">
        <v>1274</v>
      </c>
      <c r="M741" s="30" t="s">
        <v>631</v>
      </c>
      <c r="N741" s="30"/>
      <c r="O741" s="30" t="s">
        <v>1242</v>
      </c>
      <c r="P741" s="30" t="s">
        <v>43</v>
      </c>
      <c r="Q741" s="30" t="s">
        <v>499</v>
      </c>
    </row>
    <row r="742" spans="1:17" hidden="1" x14ac:dyDescent="0.2">
      <c r="A742" s="30" t="s">
        <v>2927</v>
      </c>
      <c r="B742" s="30" t="s">
        <v>2928</v>
      </c>
      <c r="C742" s="30" t="s">
        <v>2929</v>
      </c>
      <c r="D742" s="30"/>
      <c r="E742" s="30" t="s">
        <v>1244</v>
      </c>
      <c r="F742" s="30"/>
      <c r="G742" s="38"/>
      <c r="H742" s="31">
        <v>0</v>
      </c>
      <c r="I742" s="30" t="s">
        <v>628</v>
      </c>
      <c r="J742" s="30" t="s">
        <v>629</v>
      </c>
      <c r="K742" s="30" t="s">
        <v>495</v>
      </c>
      <c r="L742" s="30" t="s">
        <v>1274</v>
      </c>
      <c r="M742" s="30" t="s">
        <v>631</v>
      </c>
      <c r="N742" s="30"/>
      <c r="O742" s="30" t="s">
        <v>1242</v>
      </c>
      <c r="P742" s="30" t="s">
        <v>43</v>
      </c>
      <c r="Q742" s="30" t="s">
        <v>499</v>
      </c>
    </row>
    <row r="743" spans="1:17" hidden="1" x14ac:dyDescent="0.2">
      <c r="A743" s="30" t="s">
        <v>2930</v>
      </c>
      <c r="B743" s="30" t="s">
        <v>2931</v>
      </c>
      <c r="C743" s="30" t="s">
        <v>2932</v>
      </c>
      <c r="D743" s="30"/>
      <c r="E743" s="30" t="s">
        <v>2933</v>
      </c>
      <c r="F743" s="30"/>
      <c r="G743" s="38"/>
      <c r="H743" s="31">
        <v>0</v>
      </c>
      <c r="I743" s="30" t="s">
        <v>570</v>
      </c>
      <c r="J743" s="30" t="s">
        <v>571</v>
      </c>
      <c r="K743" s="30" t="s">
        <v>495</v>
      </c>
      <c r="L743" s="30" t="s">
        <v>766</v>
      </c>
      <c r="M743" s="30" t="s">
        <v>573</v>
      </c>
      <c r="N743" s="30"/>
      <c r="O743" s="30" t="s">
        <v>1242</v>
      </c>
      <c r="P743" s="30" t="s">
        <v>43</v>
      </c>
      <c r="Q743" s="30" t="s">
        <v>499</v>
      </c>
    </row>
    <row r="744" spans="1:17" hidden="1" x14ac:dyDescent="0.2">
      <c r="A744" s="30" t="s">
        <v>2934</v>
      </c>
      <c r="B744" s="30" t="s">
        <v>2935</v>
      </c>
      <c r="C744" s="30" t="s">
        <v>2936</v>
      </c>
      <c r="D744" s="30"/>
      <c r="E744" s="30" t="s">
        <v>2933</v>
      </c>
      <c r="F744" s="30"/>
      <c r="G744" s="38"/>
      <c r="H744" s="31">
        <v>0</v>
      </c>
      <c r="I744" s="30" t="s">
        <v>570</v>
      </c>
      <c r="J744" s="30" t="s">
        <v>571</v>
      </c>
      <c r="K744" s="30" t="s">
        <v>495</v>
      </c>
      <c r="L744" s="30" t="s">
        <v>766</v>
      </c>
      <c r="M744" s="30" t="s">
        <v>573</v>
      </c>
      <c r="N744" s="30"/>
      <c r="O744" s="30" t="s">
        <v>1242</v>
      </c>
      <c r="P744" s="30" t="s">
        <v>43</v>
      </c>
      <c r="Q744" s="30" t="s">
        <v>499</v>
      </c>
    </row>
    <row r="745" spans="1:17" hidden="1" x14ac:dyDescent="0.2">
      <c r="A745" s="30" t="s">
        <v>2937</v>
      </c>
      <c r="B745" s="30" t="s">
        <v>2938</v>
      </c>
      <c r="C745" s="30" t="s">
        <v>2939</v>
      </c>
      <c r="D745" s="30"/>
      <c r="E745" s="30" t="s">
        <v>2933</v>
      </c>
      <c r="F745" s="30"/>
      <c r="G745" s="38"/>
      <c r="H745" s="31">
        <v>0</v>
      </c>
      <c r="I745" s="30" t="s">
        <v>570</v>
      </c>
      <c r="J745" s="30" t="s">
        <v>571</v>
      </c>
      <c r="K745" s="30" t="s">
        <v>495</v>
      </c>
      <c r="L745" s="30" t="s">
        <v>766</v>
      </c>
      <c r="M745" s="30" t="s">
        <v>573</v>
      </c>
      <c r="N745" s="30"/>
      <c r="O745" s="30" t="s">
        <v>1242</v>
      </c>
      <c r="P745" s="30" t="s">
        <v>43</v>
      </c>
      <c r="Q745" s="30" t="s">
        <v>499</v>
      </c>
    </row>
    <row r="746" spans="1:17" hidden="1" x14ac:dyDescent="0.2">
      <c r="A746" s="30" t="s">
        <v>2940</v>
      </c>
      <c r="B746" s="30" t="s">
        <v>2941</v>
      </c>
      <c r="C746" s="30" t="s">
        <v>2942</v>
      </c>
      <c r="D746" s="30"/>
      <c r="E746" s="30" t="s">
        <v>1240</v>
      </c>
      <c r="F746" s="30"/>
      <c r="G746" s="38"/>
      <c r="H746" s="31">
        <v>0</v>
      </c>
      <c r="I746" s="30" t="s">
        <v>570</v>
      </c>
      <c r="J746" s="30" t="s">
        <v>571</v>
      </c>
      <c r="K746" s="30" t="s">
        <v>495</v>
      </c>
      <c r="L746" s="30" t="s">
        <v>766</v>
      </c>
      <c r="M746" s="30" t="s">
        <v>573</v>
      </c>
      <c r="N746" s="30"/>
      <c r="O746" s="30" t="s">
        <v>1242</v>
      </c>
      <c r="P746" s="30" t="s">
        <v>43</v>
      </c>
      <c r="Q746" s="30" t="s">
        <v>499</v>
      </c>
    </row>
    <row r="747" spans="1:17" hidden="1" x14ac:dyDescent="0.2">
      <c r="A747" s="30" t="s">
        <v>2943</v>
      </c>
      <c r="B747" s="30" t="s">
        <v>2944</v>
      </c>
      <c r="C747" s="30" t="s">
        <v>2945</v>
      </c>
      <c r="D747" s="30"/>
      <c r="E747" s="30" t="s">
        <v>1240</v>
      </c>
      <c r="F747" s="30"/>
      <c r="G747" s="38"/>
      <c r="H747" s="31">
        <v>0</v>
      </c>
      <c r="I747" s="30" t="s">
        <v>570</v>
      </c>
      <c r="J747" s="30" t="s">
        <v>571</v>
      </c>
      <c r="K747" s="30" t="s">
        <v>495</v>
      </c>
      <c r="L747" s="30" t="s">
        <v>766</v>
      </c>
      <c r="M747" s="30" t="s">
        <v>573</v>
      </c>
      <c r="N747" s="30"/>
      <c r="O747" s="30" t="s">
        <v>1242</v>
      </c>
      <c r="P747" s="30" t="s">
        <v>43</v>
      </c>
      <c r="Q747" s="30" t="s">
        <v>499</v>
      </c>
    </row>
    <row r="748" spans="1:17" hidden="1" x14ac:dyDescent="0.2">
      <c r="A748" s="30" t="s">
        <v>2946</v>
      </c>
      <c r="B748" s="30" t="s">
        <v>2947</v>
      </c>
      <c r="C748" s="30" t="s">
        <v>2948</v>
      </c>
      <c r="D748" s="30"/>
      <c r="E748" s="30" t="s">
        <v>1240</v>
      </c>
      <c r="F748" s="30"/>
      <c r="G748" s="38"/>
      <c r="H748" s="31">
        <v>0</v>
      </c>
      <c r="I748" s="30" t="s">
        <v>570</v>
      </c>
      <c r="J748" s="30" t="s">
        <v>571</v>
      </c>
      <c r="K748" s="30" t="s">
        <v>495</v>
      </c>
      <c r="L748" s="30" t="s">
        <v>766</v>
      </c>
      <c r="M748" s="30" t="s">
        <v>573</v>
      </c>
      <c r="N748" s="30"/>
      <c r="O748" s="30" t="s">
        <v>1242</v>
      </c>
      <c r="P748" s="30" t="s">
        <v>43</v>
      </c>
      <c r="Q748" s="30" t="s">
        <v>499</v>
      </c>
    </row>
    <row r="749" spans="1:17" hidden="1" x14ac:dyDescent="0.2">
      <c r="A749" s="30" t="s">
        <v>2949</v>
      </c>
      <c r="B749" s="30" t="s">
        <v>2950</v>
      </c>
      <c r="C749" s="30" t="s">
        <v>2951</v>
      </c>
      <c r="D749" s="30"/>
      <c r="E749" s="30" t="s">
        <v>1240</v>
      </c>
      <c r="F749" s="30"/>
      <c r="G749" s="38"/>
      <c r="H749" s="31">
        <v>0</v>
      </c>
      <c r="I749" s="30" t="s">
        <v>570</v>
      </c>
      <c r="J749" s="30" t="s">
        <v>571</v>
      </c>
      <c r="K749" s="30" t="s">
        <v>495</v>
      </c>
      <c r="L749" s="30" t="s">
        <v>766</v>
      </c>
      <c r="M749" s="30" t="s">
        <v>573</v>
      </c>
      <c r="N749" s="30"/>
      <c r="O749" s="30" t="s">
        <v>1242</v>
      </c>
      <c r="P749" s="30" t="s">
        <v>43</v>
      </c>
      <c r="Q749" s="30" t="s">
        <v>499</v>
      </c>
    </row>
    <row r="750" spans="1:17" hidden="1" x14ac:dyDescent="0.2">
      <c r="A750" s="30" t="s">
        <v>2952</v>
      </c>
      <c r="B750" s="30" t="s">
        <v>2953</v>
      </c>
      <c r="C750" s="30" t="s">
        <v>2954</v>
      </c>
      <c r="D750" s="30"/>
      <c r="E750" s="30" t="s">
        <v>1240</v>
      </c>
      <c r="F750" s="30"/>
      <c r="G750" s="38"/>
      <c r="H750" s="31">
        <v>0</v>
      </c>
      <c r="I750" s="30" t="s">
        <v>570</v>
      </c>
      <c r="J750" s="30" t="s">
        <v>571</v>
      </c>
      <c r="K750" s="30" t="s">
        <v>495</v>
      </c>
      <c r="L750" s="30" t="s">
        <v>766</v>
      </c>
      <c r="M750" s="30" t="s">
        <v>573</v>
      </c>
      <c r="N750" s="30"/>
      <c r="O750" s="30" t="s">
        <v>1242</v>
      </c>
      <c r="P750" s="30" t="s">
        <v>43</v>
      </c>
      <c r="Q750" s="30" t="s">
        <v>499</v>
      </c>
    </row>
    <row r="751" spans="1:17" hidden="1" x14ac:dyDescent="0.2">
      <c r="A751" s="30" t="s">
        <v>2955</v>
      </c>
      <c r="B751" s="30" t="s">
        <v>2956</v>
      </c>
      <c r="C751" s="30" t="s">
        <v>2957</v>
      </c>
      <c r="D751" s="30"/>
      <c r="E751" s="30" t="s">
        <v>1240</v>
      </c>
      <c r="F751" s="30"/>
      <c r="G751" s="38"/>
      <c r="H751" s="31">
        <v>0</v>
      </c>
      <c r="I751" s="30" t="s">
        <v>570</v>
      </c>
      <c r="J751" s="30" t="s">
        <v>571</v>
      </c>
      <c r="K751" s="30" t="s">
        <v>495</v>
      </c>
      <c r="L751" s="30" t="s">
        <v>766</v>
      </c>
      <c r="M751" s="30" t="s">
        <v>573</v>
      </c>
      <c r="N751" s="30"/>
      <c r="O751" s="30" t="s">
        <v>1242</v>
      </c>
      <c r="P751" s="30" t="s">
        <v>43</v>
      </c>
      <c r="Q751" s="30" t="s">
        <v>499</v>
      </c>
    </row>
    <row r="752" spans="1:17" hidden="1" x14ac:dyDescent="0.2">
      <c r="A752" s="30" t="s">
        <v>2958</v>
      </c>
      <c r="B752" s="30" t="s">
        <v>2959</v>
      </c>
      <c r="C752" s="30" t="s">
        <v>2960</v>
      </c>
      <c r="D752" s="30"/>
      <c r="E752" s="30" t="s">
        <v>1240</v>
      </c>
      <c r="F752" s="30"/>
      <c r="G752" s="38"/>
      <c r="H752" s="31">
        <v>0</v>
      </c>
      <c r="I752" s="30" t="s">
        <v>570</v>
      </c>
      <c r="J752" s="30" t="s">
        <v>571</v>
      </c>
      <c r="K752" s="30" t="s">
        <v>495</v>
      </c>
      <c r="L752" s="30" t="s">
        <v>766</v>
      </c>
      <c r="M752" s="30" t="s">
        <v>573</v>
      </c>
      <c r="N752" s="30"/>
      <c r="O752" s="30" t="s">
        <v>1242</v>
      </c>
      <c r="P752" s="30" t="s">
        <v>43</v>
      </c>
      <c r="Q752" s="30" t="s">
        <v>499</v>
      </c>
    </row>
    <row r="753" spans="1:17" hidden="1" x14ac:dyDescent="0.2">
      <c r="A753" s="30" t="s">
        <v>2961</v>
      </c>
      <c r="B753" s="30" t="s">
        <v>2962</v>
      </c>
      <c r="C753" s="30" t="s">
        <v>2963</v>
      </c>
      <c r="D753" s="30"/>
      <c r="E753" s="30" t="s">
        <v>1240</v>
      </c>
      <c r="F753" s="30"/>
      <c r="G753" s="38"/>
      <c r="H753" s="31">
        <v>0</v>
      </c>
      <c r="I753" s="30" t="s">
        <v>570</v>
      </c>
      <c r="J753" s="30" t="s">
        <v>571</v>
      </c>
      <c r="K753" s="30" t="s">
        <v>495</v>
      </c>
      <c r="L753" s="30" t="s">
        <v>766</v>
      </c>
      <c r="M753" s="30" t="s">
        <v>573</v>
      </c>
      <c r="N753" s="30"/>
      <c r="O753" s="30" t="s">
        <v>1242</v>
      </c>
      <c r="P753" s="30" t="s">
        <v>43</v>
      </c>
      <c r="Q753" s="30" t="s">
        <v>499</v>
      </c>
    </row>
    <row r="754" spans="1:17" hidden="1" x14ac:dyDescent="0.2">
      <c r="A754" s="30" t="s">
        <v>2964</v>
      </c>
      <c r="B754" s="30" t="s">
        <v>2965</v>
      </c>
      <c r="C754" s="30" t="s">
        <v>2966</v>
      </c>
      <c r="D754" s="30"/>
      <c r="E754" s="30" t="s">
        <v>1240</v>
      </c>
      <c r="F754" s="30"/>
      <c r="G754" s="38"/>
      <c r="H754" s="31">
        <v>0</v>
      </c>
      <c r="I754" s="30" t="s">
        <v>570</v>
      </c>
      <c r="J754" s="30" t="s">
        <v>571</v>
      </c>
      <c r="K754" s="30" t="s">
        <v>495</v>
      </c>
      <c r="L754" s="30" t="s">
        <v>766</v>
      </c>
      <c r="M754" s="30" t="s">
        <v>573</v>
      </c>
      <c r="N754" s="30"/>
      <c r="O754" s="30" t="s">
        <v>1242</v>
      </c>
      <c r="P754" s="30" t="s">
        <v>43</v>
      </c>
      <c r="Q754" s="30" t="s">
        <v>499</v>
      </c>
    </row>
    <row r="755" spans="1:17" hidden="1" x14ac:dyDescent="0.2">
      <c r="A755" s="30" t="s">
        <v>2967</v>
      </c>
      <c r="B755" s="30" t="s">
        <v>2968</v>
      </c>
      <c r="C755" s="30" t="s">
        <v>2969</v>
      </c>
      <c r="D755" s="30"/>
      <c r="E755" s="30" t="s">
        <v>1240</v>
      </c>
      <c r="F755" s="30"/>
      <c r="G755" s="38"/>
      <c r="H755" s="31">
        <v>0</v>
      </c>
      <c r="I755" s="30" t="s">
        <v>570</v>
      </c>
      <c r="J755" s="30" t="s">
        <v>571</v>
      </c>
      <c r="K755" s="30" t="s">
        <v>495</v>
      </c>
      <c r="L755" s="30" t="s">
        <v>766</v>
      </c>
      <c r="M755" s="30" t="s">
        <v>573</v>
      </c>
      <c r="N755" s="30"/>
      <c r="O755" s="30" t="s">
        <v>1242</v>
      </c>
      <c r="P755" s="30" t="s">
        <v>43</v>
      </c>
      <c r="Q755" s="30" t="s">
        <v>499</v>
      </c>
    </row>
    <row r="756" spans="1:17" hidden="1" x14ac:dyDescent="0.2">
      <c r="A756" s="30" t="s">
        <v>2970</v>
      </c>
      <c r="B756" s="30" t="s">
        <v>2971</v>
      </c>
      <c r="C756" s="30" t="s">
        <v>2972</v>
      </c>
      <c r="D756" s="30"/>
      <c r="E756" s="30" t="s">
        <v>1240</v>
      </c>
      <c r="F756" s="30"/>
      <c r="G756" s="38"/>
      <c r="H756" s="31">
        <v>0</v>
      </c>
      <c r="I756" s="30" t="s">
        <v>570</v>
      </c>
      <c r="J756" s="30" t="s">
        <v>571</v>
      </c>
      <c r="K756" s="30" t="s">
        <v>495</v>
      </c>
      <c r="L756" s="30" t="s">
        <v>766</v>
      </c>
      <c r="M756" s="30" t="s">
        <v>573</v>
      </c>
      <c r="N756" s="30"/>
      <c r="O756" s="30" t="s">
        <v>1242</v>
      </c>
      <c r="P756" s="30" t="s">
        <v>43</v>
      </c>
      <c r="Q756" s="30" t="s">
        <v>499</v>
      </c>
    </row>
    <row r="757" spans="1:17" hidden="1" x14ac:dyDescent="0.2">
      <c r="A757" s="30" t="s">
        <v>2973</v>
      </c>
      <c r="B757" s="30" t="s">
        <v>2974</v>
      </c>
      <c r="C757" s="30" t="s">
        <v>2975</v>
      </c>
      <c r="D757" s="30"/>
      <c r="E757" s="30" t="s">
        <v>1240</v>
      </c>
      <c r="F757" s="30"/>
      <c r="G757" s="38"/>
      <c r="H757" s="31">
        <v>0</v>
      </c>
      <c r="I757" s="30" t="s">
        <v>570</v>
      </c>
      <c r="J757" s="30" t="s">
        <v>571</v>
      </c>
      <c r="K757" s="30" t="s">
        <v>495</v>
      </c>
      <c r="L757" s="30" t="s">
        <v>766</v>
      </c>
      <c r="M757" s="30" t="s">
        <v>573</v>
      </c>
      <c r="N757" s="30"/>
      <c r="O757" s="30" t="s">
        <v>1242</v>
      </c>
      <c r="P757" s="30" t="s">
        <v>43</v>
      </c>
      <c r="Q757" s="30" t="s">
        <v>499</v>
      </c>
    </row>
    <row r="758" spans="1:17" hidden="1" x14ac:dyDescent="0.2">
      <c r="A758" s="30" t="s">
        <v>2976</v>
      </c>
      <c r="B758" s="30" t="s">
        <v>2977</v>
      </c>
      <c r="C758" s="30" t="s">
        <v>2978</v>
      </c>
      <c r="D758" s="30"/>
      <c r="E758" s="30" t="s">
        <v>1240</v>
      </c>
      <c r="F758" s="30"/>
      <c r="G758" s="38"/>
      <c r="H758" s="31">
        <v>0</v>
      </c>
      <c r="I758" s="30" t="s">
        <v>570</v>
      </c>
      <c r="J758" s="30" t="s">
        <v>571</v>
      </c>
      <c r="K758" s="30" t="s">
        <v>495</v>
      </c>
      <c r="L758" s="30" t="s">
        <v>766</v>
      </c>
      <c r="M758" s="30" t="s">
        <v>573</v>
      </c>
      <c r="N758" s="30"/>
      <c r="O758" s="30" t="s">
        <v>1242</v>
      </c>
      <c r="P758" s="30" t="s">
        <v>43</v>
      </c>
      <c r="Q758" s="30" t="s">
        <v>499</v>
      </c>
    </row>
    <row r="759" spans="1:17" hidden="1" x14ac:dyDescent="0.2">
      <c r="A759" s="30" t="s">
        <v>2979</v>
      </c>
      <c r="B759" s="30" t="s">
        <v>2980</v>
      </c>
      <c r="C759" s="30" t="s">
        <v>2981</v>
      </c>
      <c r="D759" s="30"/>
      <c r="E759" s="30" t="s">
        <v>1240</v>
      </c>
      <c r="F759" s="30"/>
      <c r="G759" s="38"/>
      <c r="H759" s="31">
        <v>0</v>
      </c>
      <c r="I759" s="30" t="s">
        <v>570</v>
      </c>
      <c r="J759" s="30" t="s">
        <v>571</v>
      </c>
      <c r="K759" s="30" t="s">
        <v>495</v>
      </c>
      <c r="L759" s="30" t="s">
        <v>766</v>
      </c>
      <c r="M759" s="30" t="s">
        <v>573</v>
      </c>
      <c r="N759" s="30"/>
      <c r="O759" s="30" t="s">
        <v>1242</v>
      </c>
      <c r="P759" s="30" t="s">
        <v>43</v>
      </c>
      <c r="Q759" s="30" t="s">
        <v>499</v>
      </c>
    </row>
    <row r="760" spans="1:17" hidden="1" x14ac:dyDescent="0.2">
      <c r="A760" s="30" t="s">
        <v>2982</v>
      </c>
      <c r="B760" s="30" t="s">
        <v>2983</v>
      </c>
      <c r="C760" s="30" t="s">
        <v>2984</v>
      </c>
      <c r="D760" s="30"/>
      <c r="E760" s="30" t="s">
        <v>753</v>
      </c>
      <c r="F760" s="30" t="s">
        <v>2985</v>
      </c>
      <c r="G760" s="38"/>
      <c r="H760" s="31">
        <v>0</v>
      </c>
      <c r="I760" s="30" t="s">
        <v>995</v>
      </c>
      <c r="J760" s="30" t="s">
        <v>996</v>
      </c>
      <c r="K760" s="30" t="s">
        <v>495</v>
      </c>
      <c r="L760" s="30" t="s">
        <v>612</v>
      </c>
      <c r="M760" s="30" t="s">
        <v>1021</v>
      </c>
      <c r="N760" s="30" t="s">
        <v>2986</v>
      </c>
      <c r="O760" s="30" t="s">
        <v>2982</v>
      </c>
      <c r="P760" s="30" t="s">
        <v>2983</v>
      </c>
      <c r="Q760" s="30" t="s">
        <v>499</v>
      </c>
    </row>
    <row r="761" spans="1:17" hidden="1" x14ac:dyDescent="0.2">
      <c r="A761" s="30" t="s">
        <v>2987</v>
      </c>
      <c r="B761" s="30" t="s">
        <v>2988</v>
      </c>
      <c r="C761" s="30" t="s">
        <v>2989</v>
      </c>
      <c r="D761" s="30" t="s">
        <v>74</v>
      </c>
      <c r="E761" s="30" t="s">
        <v>2990</v>
      </c>
      <c r="F761" s="30" t="s">
        <v>2991</v>
      </c>
      <c r="G761" s="38"/>
      <c r="H761" s="31">
        <v>0</v>
      </c>
      <c r="I761" s="30" t="s">
        <v>755</v>
      </c>
      <c r="J761" s="30" t="s">
        <v>756</v>
      </c>
      <c r="K761" s="30" t="s">
        <v>495</v>
      </c>
      <c r="L761" s="30" t="s">
        <v>612</v>
      </c>
      <c r="M761" s="30" t="s">
        <v>1828</v>
      </c>
      <c r="N761" s="30"/>
      <c r="O761" s="30" t="s">
        <v>2987</v>
      </c>
      <c r="P761" s="30" t="s">
        <v>2988</v>
      </c>
      <c r="Q761" s="30" t="s">
        <v>499</v>
      </c>
    </row>
    <row r="762" spans="1:17" hidden="1" x14ac:dyDescent="0.2">
      <c r="A762" s="30" t="s">
        <v>2992</v>
      </c>
      <c r="B762" s="30" t="s">
        <v>2993</v>
      </c>
      <c r="C762" s="30" t="s">
        <v>2994</v>
      </c>
      <c r="D762" s="30" t="s">
        <v>74</v>
      </c>
      <c r="E762" s="30" t="s">
        <v>2995</v>
      </c>
      <c r="F762" s="30" t="s">
        <v>74</v>
      </c>
      <c r="G762" s="38"/>
      <c r="H762" s="31">
        <v>0</v>
      </c>
      <c r="I762" s="30" t="s">
        <v>995</v>
      </c>
      <c r="J762" s="30" t="s">
        <v>996</v>
      </c>
      <c r="K762" s="30" t="s">
        <v>495</v>
      </c>
      <c r="L762" s="30" t="s">
        <v>612</v>
      </c>
      <c r="M762" s="30" t="s">
        <v>1007</v>
      </c>
      <c r="N762" s="30"/>
      <c r="O762" s="30" t="s">
        <v>2987</v>
      </c>
      <c r="P762" s="30" t="s">
        <v>2988</v>
      </c>
      <c r="Q762" s="30" t="s">
        <v>499</v>
      </c>
    </row>
    <row r="763" spans="1:17" hidden="1" x14ac:dyDescent="0.2">
      <c r="A763" s="30" t="s">
        <v>2996</v>
      </c>
      <c r="B763" s="30" t="s">
        <v>2997</v>
      </c>
      <c r="C763" s="30" t="s">
        <v>2998</v>
      </c>
      <c r="D763" s="30" t="s">
        <v>74</v>
      </c>
      <c r="E763" s="30" t="s">
        <v>2995</v>
      </c>
      <c r="F763" s="30" t="s">
        <v>74</v>
      </c>
      <c r="G763" s="38"/>
      <c r="H763" s="31">
        <v>0</v>
      </c>
      <c r="I763" s="30" t="s">
        <v>995</v>
      </c>
      <c r="J763" s="30" t="s">
        <v>996</v>
      </c>
      <c r="K763" s="30" t="s">
        <v>495</v>
      </c>
      <c r="L763" s="30" t="s">
        <v>612</v>
      </c>
      <c r="M763" s="30" t="s">
        <v>624</v>
      </c>
      <c r="N763" s="30"/>
      <c r="O763" s="30" t="s">
        <v>2987</v>
      </c>
      <c r="P763" s="30" t="s">
        <v>2988</v>
      </c>
      <c r="Q763" s="30" t="s">
        <v>499</v>
      </c>
    </row>
    <row r="764" spans="1:17" hidden="1" x14ac:dyDescent="0.2">
      <c r="A764" s="30" t="s">
        <v>2999</v>
      </c>
      <c r="B764" s="30" t="s">
        <v>3000</v>
      </c>
      <c r="C764" s="30" t="s">
        <v>3001</v>
      </c>
      <c r="D764" s="30" t="s">
        <v>74</v>
      </c>
      <c r="E764" s="30" t="s">
        <v>2995</v>
      </c>
      <c r="F764" s="30" t="s">
        <v>74</v>
      </c>
      <c r="G764" s="38"/>
      <c r="H764" s="31">
        <v>0</v>
      </c>
      <c r="I764" s="30" t="s">
        <v>995</v>
      </c>
      <c r="J764" s="30" t="s">
        <v>996</v>
      </c>
      <c r="K764" s="30" t="s">
        <v>495</v>
      </c>
      <c r="L764" s="30" t="s">
        <v>612</v>
      </c>
      <c r="M764" s="30" t="s">
        <v>1153</v>
      </c>
      <c r="N764" s="30"/>
      <c r="O764" s="30" t="s">
        <v>2987</v>
      </c>
      <c r="P764" s="30" t="s">
        <v>2988</v>
      </c>
      <c r="Q764" s="30" t="s">
        <v>499</v>
      </c>
    </row>
    <row r="765" spans="1:17" hidden="1" x14ac:dyDescent="0.2">
      <c r="A765" s="30" t="s">
        <v>3002</v>
      </c>
      <c r="B765" s="30" t="s">
        <v>3003</v>
      </c>
      <c r="C765" s="30" t="s">
        <v>3004</v>
      </c>
      <c r="D765" s="30" t="s">
        <v>74</v>
      </c>
      <c r="E765" s="30" t="s">
        <v>2995</v>
      </c>
      <c r="F765" s="30" t="s">
        <v>74</v>
      </c>
      <c r="G765" s="38"/>
      <c r="H765" s="31">
        <v>0</v>
      </c>
      <c r="I765" s="30" t="s">
        <v>995</v>
      </c>
      <c r="J765" s="30" t="s">
        <v>996</v>
      </c>
      <c r="K765" s="30" t="s">
        <v>495</v>
      </c>
      <c r="L765" s="30" t="s">
        <v>612</v>
      </c>
      <c r="M765" s="30" t="s">
        <v>624</v>
      </c>
      <c r="N765" s="30"/>
      <c r="O765" s="30" t="s">
        <v>2987</v>
      </c>
      <c r="P765" s="30" t="s">
        <v>2988</v>
      </c>
      <c r="Q765" s="30" t="s">
        <v>499</v>
      </c>
    </row>
    <row r="766" spans="1:17" hidden="1" x14ac:dyDescent="0.2">
      <c r="A766" s="30" t="s">
        <v>3005</v>
      </c>
      <c r="B766" s="30" t="s">
        <v>3006</v>
      </c>
      <c r="C766" s="30" t="s">
        <v>3007</v>
      </c>
      <c r="D766" s="30" t="s">
        <v>74</v>
      </c>
      <c r="E766" s="30" t="s">
        <v>2995</v>
      </c>
      <c r="F766" s="30" t="s">
        <v>74</v>
      </c>
      <c r="G766" s="38"/>
      <c r="H766" s="31">
        <v>0</v>
      </c>
      <c r="I766" s="30" t="s">
        <v>995</v>
      </c>
      <c r="J766" s="30" t="s">
        <v>996</v>
      </c>
      <c r="K766" s="30" t="s">
        <v>495</v>
      </c>
      <c r="L766" s="30" t="s">
        <v>612</v>
      </c>
      <c r="M766" s="30" t="s">
        <v>1021</v>
      </c>
      <c r="N766" s="30"/>
      <c r="O766" s="30" t="s">
        <v>2987</v>
      </c>
      <c r="P766" s="30" t="s">
        <v>2988</v>
      </c>
      <c r="Q766" s="30" t="s">
        <v>499</v>
      </c>
    </row>
    <row r="767" spans="1:17" hidden="1" x14ac:dyDescent="0.2">
      <c r="A767" s="30" t="s">
        <v>3008</v>
      </c>
      <c r="B767" s="30" t="s">
        <v>3009</v>
      </c>
      <c r="C767" s="30" t="s">
        <v>3010</v>
      </c>
      <c r="D767" s="30" t="s">
        <v>74</v>
      </c>
      <c r="E767" s="30" t="s">
        <v>2995</v>
      </c>
      <c r="F767" s="30" t="s">
        <v>74</v>
      </c>
      <c r="G767" s="38"/>
      <c r="H767" s="31">
        <v>0</v>
      </c>
      <c r="I767" s="30" t="s">
        <v>995</v>
      </c>
      <c r="J767" s="30" t="s">
        <v>996</v>
      </c>
      <c r="K767" s="30" t="s">
        <v>495</v>
      </c>
      <c r="L767" s="30" t="s">
        <v>612</v>
      </c>
      <c r="M767" s="30" t="s">
        <v>1007</v>
      </c>
      <c r="N767" s="30"/>
      <c r="O767" s="30" t="s">
        <v>2987</v>
      </c>
      <c r="P767" s="30" t="s">
        <v>2988</v>
      </c>
      <c r="Q767" s="30" t="s">
        <v>499</v>
      </c>
    </row>
    <row r="768" spans="1:17" hidden="1" x14ac:dyDescent="0.2">
      <c r="A768" s="30" t="s">
        <v>3011</v>
      </c>
      <c r="B768" s="30" t="s">
        <v>3012</v>
      </c>
      <c r="C768" s="30" t="s">
        <v>3013</v>
      </c>
      <c r="D768" s="30" t="s">
        <v>74</v>
      </c>
      <c r="E768" s="30" t="s">
        <v>2995</v>
      </c>
      <c r="F768" s="30" t="s">
        <v>74</v>
      </c>
      <c r="G768" s="38"/>
      <c r="H768" s="31">
        <v>0</v>
      </c>
      <c r="I768" s="30" t="s">
        <v>755</v>
      </c>
      <c r="J768" s="30" t="s">
        <v>756</v>
      </c>
      <c r="K768" s="30" t="s">
        <v>495</v>
      </c>
      <c r="L768" s="30" t="s">
        <v>612</v>
      </c>
      <c r="M768" s="30" t="s">
        <v>943</v>
      </c>
      <c r="N768" s="30"/>
      <c r="O768" s="30" t="s">
        <v>2987</v>
      </c>
      <c r="P768" s="30" t="s">
        <v>2988</v>
      </c>
      <c r="Q768" s="30" t="s">
        <v>499</v>
      </c>
    </row>
    <row r="769" spans="1:17" hidden="1" x14ac:dyDescent="0.2">
      <c r="A769" s="30" t="s">
        <v>3014</v>
      </c>
      <c r="B769" s="30" t="s">
        <v>3015</v>
      </c>
      <c r="C769" s="30" t="s">
        <v>3016</v>
      </c>
      <c r="D769" s="30" t="s">
        <v>74</v>
      </c>
      <c r="E769" s="30" t="s">
        <v>2995</v>
      </c>
      <c r="F769" s="30" t="s">
        <v>74</v>
      </c>
      <c r="G769" s="38"/>
      <c r="H769" s="31">
        <v>0</v>
      </c>
      <c r="I769" s="30" t="s">
        <v>755</v>
      </c>
      <c r="J769" s="30" t="s">
        <v>756</v>
      </c>
      <c r="K769" s="30" t="s">
        <v>495</v>
      </c>
      <c r="L769" s="30" t="s">
        <v>612</v>
      </c>
      <c r="M769" s="30" t="s">
        <v>943</v>
      </c>
      <c r="N769" s="30"/>
      <c r="O769" s="30" t="s">
        <v>2987</v>
      </c>
      <c r="P769" s="30" t="s">
        <v>2988</v>
      </c>
      <c r="Q769" s="30" t="s">
        <v>499</v>
      </c>
    </row>
    <row r="770" spans="1:17" hidden="1" x14ac:dyDescent="0.2">
      <c r="A770" s="30" t="s">
        <v>3017</v>
      </c>
      <c r="B770" s="30" t="s">
        <v>3018</v>
      </c>
      <c r="C770" s="30" t="s">
        <v>3019</v>
      </c>
      <c r="D770" s="30" t="s">
        <v>74</v>
      </c>
      <c r="E770" s="30" t="s">
        <v>2995</v>
      </c>
      <c r="F770" s="30" t="s">
        <v>74</v>
      </c>
      <c r="G770" s="38"/>
      <c r="H770" s="31">
        <v>0</v>
      </c>
      <c r="I770" s="30" t="s">
        <v>755</v>
      </c>
      <c r="J770" s="30" t="s">
        <v>756</v>
      </c>
      <c r="K770" s="30" t="s">
        <v>495</v>
      </c>
      <c r="L770" s="30" t="s">
        <v>612</v>
      </c>
      <c r="M770" s="30" t="s">
        <v>943</v>
      </c>
      <c r="N770" s="30"/>
      <c r="O770" s="30" t="s">
        <v>2987</v>
      </c>
      <c r="P770" s="30" t="s">
        <v>2988</v>
      </c>
      <c r="Q770" s="30" t="s">
        <v>499</v>
      </c>
    </row>
    <row r="771" spans="1:17" hidden="1" x14ac:dyDescent="0.2">
      <c r="A771" s="30" t="s">
        <v>3020</v>
      </c>
      <c r="B771" s="30" t="s">
        <v>3021</v>
      </c>
      <c r="C771" s="30" t="s">
        <v>3022</v>
      </c>
      <c r="D771" s="30" t="s">
        <v>74</v>
      </c>
      <c r="E771" s="30" t="s">
        <v>2995</v>
      </c>
      <c r="F771" s="30" t="s">
        <v>74</v>
      </c>
      <c r="G771" s="38"/>
      <c r="H771" s="31">
        <v>0</v>
      </c>
      <c r="I771" s="30" t="s">
        <v>755</v>
      </c>
      <c r="J771" s="30" t="s">
        <v>756</v>
      </c>
      <c r="K771" s="30" t="s">
        <v>495</v>
      </c>
      <c r="L771" s="30" t="s">
        <v>612</v>
      </c>
      <c r="M771" s="30" t="s">
        <v>961</v>
      </c>
      <c r="N771" s="30"/>
      <c r="O771" s="30" t="s">
        <v>2987</v>
      </c>
      <c r="P771" s="30" t="s">
        <v>2988</v>
      </c>
      <c r="Q771" s="30" t="s">
        <v>499</v>
      </c>
    </row>
    <row r="772" spans="1:17" hidden="1" x14ac:dyDescent="0.2">
      <c r="A772" s="30" t="s">
        <v>3023</v>
      </c>
      <c r="B772" s="30" t="s">
        <v>3024</v>
      </c>
      <c r="C772" s="30" t="s">
        <v>3025</v>
      </c>
      <c r="D772" s="30" t="s">
        <v>74</v>
      </c>
      <c r="E772" s="30" t="s">
        <v>2995</v>
      </c>
      <c r="F772" s="30" t="s">
        <v>74</v>
      </c>
      <c r="G772" s="38"/>
      <c r="H772" s="31">
        <v>0</v>
      </c>
      <c r="I772" s="30" t="s">
        <v>755</v>
      </c>
      <c r="J772" s="30" t="s">
        <v>756</v>
      </c>
      <c r="K772" s="30" t="s">
        <v>495</v>
      </c>
      <c r="L772" s="30" t="s">
        <v>612</v>
      </c>
      <c r="M772" s="30" t="s">
        <v>961</v>
      </c>
      <c r="N772" s="30"/>
      <c r="O772" s="30" t="s">
        <v>2987</v>
      </c>
      <c r="P772" s="30" t="s">
        <v>2988</v>
      </c>
      <c r="Q772" s="30" t="s">
        <v>499</v>
      </c>
    </row>
    <row r="773" spans="1:17" hidden="1" x14ac:dyDescent="0.2">
      <c r="A773" s="30" t="s">
        <v>3026</v>
      </c>
      <c r="B773" s="30" t="s">
        <v>3027</v>
      </c>
      <c r="C773" s="30" t="s">
        <v>3028</v>
      </c>
      <c r="D773" s="30" t="s">
        <v>74</v>
      </c>
      <c r="E773" s="30" t="s">
        <v>2995</v>
      </c>
      <c r="F773" s="30" t="s">
        <v>74</v>
      </c>
      <c r="G773" s="38"/>
      <c r="H773" s="31">
        <v>0</v>
      </c>
      <c r="I773" s="30" t="s">
        <v>995</v>
      </c>
      <c r="J773" s="30" t="s">
        <v>996</v>
      </c>
      <c r="K773" s="30" t="s">
        <v>495</v>
      </c>
      <c r="L773" s="30" t="s">
        <v>612</v>
      </c>
      <c r="M773" s="30" t="s">
        <v>1021</v>
      </c>
      <c r="N773" s="30"/>
      <c r="O773" s="30" t="s">
        <v>2987</v>
      </c>
      <c r="P773" s="30" t="s">
        <v>2988</v>
      </c>
      <c r="Q773" s="30" t="s">
        <v>499</v>
      </c>
    </row>
    <row r="774" spans="1:17" hidden="1" x14ac:dyDescent="0.2">
      <c r="A774" s="30" t="s">
        <v>3029</v>
      </c>
      <c r="B774" s="30" t="s">
        <v>3030</v>
      </c>
      <c r="C774" s="30" t="s">
        <v>3031</v>
      </c>
      <c r="D774" s="30"/>
      <c r="E774" s="30" t="s">
        <v>753</v>
      </c>
      <c r="F774" s="30" t="s">
        <v>3032</v>
      </c>
      <c r="G774" s="38">
        <v>60</v>
      </c>
      <c r="H774" s="31">
        <v>0</v>
      </c>
      <c r="I774" s="30" t="s">
        <v>995</v>
      </c>
      <c r="J774" s="30" t="s">
        <v>996</v>
      </c>
      <c r="K774" s="30" t="s">
        <v>495</v>
      </c>
      <c r="L774" s="30" t="s">
        <v>612</v>
      </c>
      <c r="M774" s="30" t="s">
        <v>1007</v>
      </c>
      <c r="N774" s="30" t="s">
        <v>1944</v>
      </c>
      <c r="O774" s="30" t="s">
        <v>3033</v>
      </c>
      <c r="P774" s="30" t="s">
        <v>3030</v>
      </c>
      <c r="Q774" s="30" t="s">
        <v>499</v>
      </c>
    </row>
    <row r="775" spans="1:17" hidden="1" x14ac:dyDescent="0.2">
      <c r="A775" s="30" t="s">
        <v>3034</v>
      </c>
      <c r="B775" s="30" t="s">
        <v>3035</v>
      </c>
      <c r="C775" s="30" t="s">
        <v>3036</v>
      </c>
      <c r="D775" s="30"/>
      <c r="E775" s="30" t="s">
        <v>753</v>
      </c>
      <c r="F775" s="30" t="s">
        <v>3037</v>
      </c>
      <c r="G775" s="38"/>
      <c r="H775" s="31">
        <v>0</v>
      </c>
      <c r="I775" s="30" t="s">
        <v>995</v>
      </c>
      <c r="J775" s="30" t="s">
        <v>996</v>
      </c>
      <c r="K775" s="30" t="s">
        <v>495</v>
      </c>
      <c r="L775" s="30" t="s">
        <v>612</v>
      </c>
      <c r="M775" s="30" t="s">
        <v>997</v>
      </c>
      <c r="N775" s="30" t="s">
        <v>3038</v>
      </c>
      <c r="O775" s="30" t="s">
        <v>3033</v>
      </c>
      <c r="P775" s="30" t="s">
        <v>3035</v>
      </c>
      <c r="Q775" s="30" t="s">
        <v>499</v>
      </c>
    </row>
    <row r="776" spans="1:17" hidden="1" x14ac:dyDescent="0.2">
      <c r="A776" s="30" t="s">
        <v>3039</v>
      </c>
      <c r="B776" s="30" t="s">
        <v>3040</v>
      </c>
      <c r="C776" s="30" t="s">
        <v>3041</v>
      </c>
      <c r="D776" s="30" t="s">
        <v>3042</v>
      </c>
      <c r="E776" s="30" t="s">
        <v>503</v>
      </c>
      <c r="F776" s="30"/>
      <c r="G776" s="38"/>
      <c r="H776" s="31">
        <v>0</v>
      </c>
      <c r="I776" s="30"/>
      <c r="J776" s="30"/>
      <c r="K776" s="30" t="s">
        <v>495</v>
      </c>
      <c r="L776" s="30" t="s">
        <v>496</v>
      </c>
      <c r="M776" s="30" t="s">
        <v>514</v>
      </c>
      <c r="N776" s="30"/>
      <c r="O776" s="30" t="s">
        <v>3039</v>
      </c>
      <c r="P776" s="30" t="s">
        <v>3040</v>
      </c>
      <c r="Q776" s="30" t="s">
        <v>499</v>
      </c>
    </row>
    <row r="777" spans="1:17" hidden="1" x14ac:dyDescent="0.2">
      <c r="A777" s="30" t="s">
        <v>3043</v>
      </c>
      <c r="B777" s="30" t="s">
        <v>3044</v>
      </c>
      <c r="C777" s="30" t="s">
        <v>3045</v>
      </c>
      <c r="D777" s="30"/>
      <c r="E777" s="30" t="s">
        <v>503</v>
      </c>
      <c r="F777" s="30" t="s">
        <v>3046</v>
      </c>
      <c r="G777" s="38">
        <v>60</v>
      </c>
      <c r="H777" s="31">
        <v>0</v>
      </c>
      <c r="I777" s="30" t="s">
        <v>546</v>
      </c>
      <c r="J777" s="30" t="s">
        <v>547</v>
      </c>
      <c r="K777" s="30" t="s">
        <v>495</v>
      </c>
      <c r="L777" s="30" t="s">
        <v>496</v>
      </c>
      <c r="M777" s="30" t="s">
        <v>695</v>
      </c>
      <c r="N777" s="30" t="s">
        <v>3047</v>
      </c>
      <c r="O777" s="30" t="s">
        <v>3043</v>
      </c>
      <c r="P777" s="30" t="s">
        <v>3044</v>
      </c>
      <c r="Q777" s="30" t="s">
        <v>499</v>
      </c>
    </row>
    <row r="778" spans="1:17" hidden="1" x14ac:dyDescent="0.2">
      <c r="A778" s="30" t="s">
        <v>145</v>
      </c>
      <c r="B778" s="30" t="s">
        <v>465</v>
      </c>
      <c r="C778" s="30" t="s">
        <v>3048</v>
      </c>
      <c r="D778" s="30"/>
      <c r="E778" s="30" t="s">
        <v>3049</v>
      </c>
      <c r="F778" s="30" t="s">
        <v>3050</v>
      </c>
      <c r="G778" s="38">
        <v>60</v>
      </c>
      <c r="H778" s="31">
        <v>0</v>
      </c>
      <c r="I778" s="30"/>
      <c r="J778" s="30"/>
      <c r="K778" s="30" t="s">
        <v>495</v>
      </c>
      <c r="L778" s="30" t="s">
        <v>496</v>
      </c>
      <c r="M778" s="30" t="s">
        <v>514</v>
      </c>
      <c r="N778" s="30"/>
      <c r="O778" s="30" t="s">
        <v>145</v>
      </c>
      <c r="P778" s="30" t="s">
        <v>465</v>
      </c>
      <c r="Q778" s="30" t="s">
        <v>499</v>
      </c>
    </row>
    <row r="779" spans="1:17" hidden="1" x14ac:dyDescent="0.2">
      <c r="A779" s="30" t="s">
        <v>3051</v>
      </c>
      <c r="B779" s="30" t="s">
        <v>3052</v>
      </c>
      <c r="C779" s="30" t="s">
        <v>3053</v>
      </c>
      <c r="D779" s="30"/>
      <c r="E779" s="30" t="s">
        <v>3054</v>
      </c>
      <c r="F779" s="30" t="s">
        <v>74</v>
      </c>
      <c r="G779" s="38">
        <v>60</v>
      </c>
      <c r="H779" s="31">
        <v>0</v>
      </c>
      <c r="I779" s="30" t="s">
        <v>512</v>
      </c>
      <c r="J779" s="30" t="s">
        <v>513</v>
      </c>
      <c r="K779" s="30" t="s">
        <v>495</v>
      </c>
      <c r="L779" s="30" t="s">
        <v>496</v>
      </c>
      <c r="M779" s="30" t="s">
        <v>713</v>
      </c>
      <c r="N779" s="30"/>
      <c r="O779" s="30" t="s">
        <v>145</v>
      </c>
      <c r="P779" s="30" t="s">
        <v>465</v>
      </c>
      <c r="Q779" s="30" t="s">
        <v>499</v>
      </c>
    </row>
    <row r="780" spans="1:17" hidden="1" x14ac:dyDescent="0.2">
      <c r="A780" s="30" t="s">
        <v>3055</v>
      </c>
      <c r="B780" s="30" t="s">
        <v>3056</v>
      </c>
      <c r="C780" s="30" t="s">
        <v>3057</v>
      </c>
      <c r="D780" s="30"/>
      <c r="E780" s="30" t="s">
        <v>3054</v>
      </c>
      <c r="F780" s="30" t="s">
        <v>74</v>
      </c>
      <c r="G780" s="38">
        <v>60</v>
      </c>
      <c r="H780" s="31">
        <v>0</v>
      </c>
      <c r="I780" s="30" t="s">
        <v>504</v>
      </c>
      <c r="J780" s="30" t="s">
        <v>505</v>
      </c>
      <c r="K780" s="30" t="s">
        <v>495</v>
      </c>
      <c r="L780" s="30" t="s">
        <v>496</v>
      </c>
      <c r="M780" s="30" t="s">
        <v>592</v>
      </c>
      <c r="N780" s="30"/>
      <c r="O780" s="30" t="s">
        <v>145</v>
      </c>
      <c r="P780" s="30" t="s">
        <v>465</v>
      </c>
      <c r="Q780" s="30" t="s">
        <v>499</v>
      </c>
    </row>
    <row r="781" spans="1:17" hidden="1" x14ac:dyDescent="0.2">
      <c r="A781" s="30" t="s">
        <v>3058</v>
      </c>
      <c r="B781" s="30" t="s">
        <v>3059</v>
      </c>
      <c r="C781" s="30" t="s">
        <v>3060</v>
      </c>
      <c r="D781" s="30"/>
      <c r="E781" s="30" t="s">
        <v>3054</v>
      </c>
      <c r="F781" s="30" t="s">
        <v>74</v>
      </c>
      <c r="G781" s="38">
        <v>60</v>
      </c>
      <c r="H781" s="31">
        <v>0</v>
      </c>
      <c r="I781" s="30" t="s">
        <v>512</v>
      </c>
      <c r="J781" s="30" t="s">
        <v>513</v>
      </c>
      <c r="K781" s="30" t="s">
        <v>495</v>
      </c>
      <c r="L781" s="30" t="s">
        <v>496</v>
      </c>
      <c r="M781" s="30" t="s">
        <v>713</v>
      </c>
      <c r="N781" s="30"/>
      <c r="O781" s="30" t="s">
        <v>145</v>
      </c>
      <c r="P781" s="30" t="s">
        <v>465</v>
      </c>
      <c r="Q781" s="30" t="s">
        <v>499</v>
      </c>
    </row>
    <row r="782" spans="1:17" hidden="1" x14ac:dyDescent="0.2">
      <c r="A782" s="30" t="s">
        <v>462</v>
      </c>
      <c r="B782" s="30" t="s">
        <v>463</v>
      </c>
      <c r="C782" s="30" t="s">
        <v>3061</v>
      </c>
      <c r="D782" s="30"/>
      <c r="E782" s="30" t="s">
        <v>3062</v>
      </c>
      <c r="F782" s="30" t="s">
        <v>3063</v>
      </c>
      <c r="G782" s="38">
        <v>60</v>
      </c>
      <c r="H782" s="31">
        <v>0</v>
      </c>
      <c r="I782" s="30" t="s">
        <v>546</v>
      </c>
      <c r="J782" s="30" t="s">
        <v>547</v>
      </c>
      <c r="K782" s="30" t="s">
        <v>495</v>
      </c>
      <c r="L782" s="30" t="s">
        <v>496</v>
      </c>
      <c r="M782" s="30" t="s">
        <v>514</v>
      </c>
      <c r="N782" s="30"/>
      <c r="O782" s="30" t="s">
        <v>145</v>
      </c>
      <c r="P782" s="30" t="s">
        <v>465</v>
      </c>
      <c r="Q782" s="30" t="s">
        <v>499</v>
      </c>
    </row>
    <row r="783" spans="1:17" hidden="1" x14ac:dyDescent="0.2">
      <c r="A783" s="30" t="s">
        <v>3064</v>
      </c>
      <c r="B783" s="30" t="s">
        <v>3065</v>
      </c>
      <c r="C783" s="30" t="s">
        <v>3066</v>
      </c>
      <c r="D783" s="30"/>
      <c r="E783" s="30" t="s">
        <v>3054</v>
      </c>
      <c r="F783" s="30" t="s">
        <v>74</v>
      </c>
      <c r="G783" s="38">
        <v>60</v>
      </c>
      <c r="H783" s="31">
        <v>0</v>
      </c>
      <c r="I783" s="30" t="s">
        <v>586</v>
      </c>
      <c r="J783" s="30" t="s">
        <v>587</v>
      </c>
      <c r="K783" s="30" t="s">
        <v>495</v>
      </c>
      <c r="L783" s="30" t="s">
        <v>496</v>
      </c>
      <c r="M783" s="30" t="s">
        <v>903</v>
      </c>
      <c r="N783" s="30" t="s">
        <v>3067</v>
      </c>
      <c r="O783" s="30" t="s">
        <v>145</v>
      </c>
      <c r="P783" s="30" t="s">
        <v>465</v>
      </c>
      <c r="Q783" s="30" t="s">
        <v>499</v>
      </c>
    </row>
    <row r="784" spans="1:17" hidden="1" x14ac:dyDescent="0.2">
      <c r="A784" s="30" t="s">
        <v>3068</v>
      </c>
      <c r="B784" s="30" t="s">
        <v>3069</v>
      </c>
      <c r="C784" s="30" t="s">
        <v>3070</v>
      </c>
      <c r="D784" s="30"/>
      <c r="E784" s="30" t="s">
        <v>3054</v>
      </c>
      <c r="F784" s="30" t="s">
        <v>74</v>
      </c>
      <c r="G784" s="38">
        <v>60</v>
      </c>
      <c r="H784" s="31">
        <v>0</v>
      </c>
      <c r="I784" s="30" t="s">
        <v>512</v>
      </c>
      <c r="J784" s="30" t="s">
        <v>513</v>
      </c>
      <c r="K784" s="30" t="s">
        <v>495</v>
      </c>
      <c r="L784" s="30" t="s">
        <v>496</v>
      </c>
      <c r="M784" s="30" t="s">
        <v>713</v>
      </c>
      <c r="N784" s="30"/>
      <c r="O784" s="30" t="s">
        <v>145</v>
      </c>
      <c r="P784" s="30" t="s">
        <v>465</v>
      </c>
      <c r="Q784" s="30" t="s">
        <v>499</v>
      </c>
    </row>
    <row r="785" spans="1:17" hidden="1" x14ac:dyDescent="0.2">
      <c r="A785" s="30" t="s">
        <v>3071</v>
      </c>
      <c r="B785" s="30" t="s">
        <v>3072</v>
      </c>
      <c r="C785" s="30" t="s">
        <v>3073</v>
      </c>
      <c r="D785" s="30"/>
      <c r="E785" s="30" t="s">
        <v>3054</v>
      </c>
      <c r="F785" s="30" t="s">
        <v>74</v>
      </c>
      <c r="G785" s="38">
        <v>60</v>
      </c>
      <c r="H785" s="31">
        <v>0</v>
      </c>
      <c r="I785" s="30" t="s">
        <v>512</v>
      </c>
      <c r="J785" s="30" t="s">
        <v>513</v>
      </c>
      <c r="K785" s="30" t="s">
        <v>495</v>
      </c>
      <c r="L785" s="30" t="s">
        <v>496</v>
      </c>
      <c r="M785" s="30" t="s">
        <v>695</v>
      </c>
      <c r="N785" s="30"/>
      <c r="O785" s="30" t="s">
        <v>145</v>
      </c>
      <c r="P785" s="30" t="s">
        <v>465</v>
      </c>
      <c r="Q785" s="30" t="s">
        <v>499</v>
      </c>
    </row>
    <row r="786" spans="1:17" hidden="1" x14ac:dyDescent="0.2">
      <c r="A786" s="30" t="s">
        <v>3074</v>
      </c>
      <c r="B786" s="30" t="s">
        <v>3075</v>
      </c>
      <c r="C786" s="30" t="s">
        <v>3076</v>
      </c>
      <c r="D786" s="30"/>
      <c r="E786" s="30" t="s">
        <v>3054</v>
      </c>
      <c r="F786" s="30" t="s">
        <v>74</v>
      </c>
      <c r="G786" s="38">
        <v>60</v>
      </c>
      <c r="H786" s="31">
        <v>0</v>
      </c>
      <c r="I786" s="30" t="s">
        <v>504</v>
      </c>
      <c r="J786" s="30" t="s">
        <v>505</v>
      </c>
      <c r="K786" s="30" t="s">
        <v>495</v>
      </c>
      <c r="L786" s="30" t="s">
        <v>496</v>
      </c>
      <c r="M786" s="30" t="s">
        <v>558</v>
      </c>
      <c r="N786" s="30"/>
      <c r="O786" s="30" t="s">
        <v>145</v>
      </c>
      <c r="P786" s="30" t="s">
        <v>465</v>
      </c>
      <c r="Q786" s="30" t="s">
        <v>499</v>
      </c>
    </row>
    <row r="787" spans="1:17" hidden="1" x14ac:dyDescent="0.2">
      <c r="A787" s="30" t="s">
        <v>3077</v>
      </c>
      <c r="B787" s="30" t="s">
        <v>3078</v>
      </c>
      <c r="C787" s="30" t="s">
        <v>3079</v>
      </c>
      <c r="D787" s="30"/>
      <c r="E787" s="30" t="s">
        <v>3054</v>
      </c>
      <c r="F787" s="30" t="s">
        <v>74</v>
      </c>
      <c r="G787" s="38">
        <v>60</v>
      </c>
      <c r="H787" s="31">
        <v>0</v>
      </c>
      <c r="I787" s="30" t="s">
        <v>504</v>
      </c>
      <c r="J787" s="30" t="s">
        <v>505</v>
      </c>
      <c r="K787" s="30" t="s">
        <v>495</v>
      </c>
      <c r="L787" s="30" t="s">
        <v>496</v>
      </c>
      <c r="M787" s="30" t="s">
        <v>558</v>
      </c>
      <c r="N787" s="30"/>
      <c r="O787" s="30" t="s">
        <v>145</v>
      </c>
      <c r="P787" s="30" t="s">
        <v>465</v>
      </c>
      <c r="Q787" s="30" t="s">
        <v>499</v>
      </c>
    </row>
    <row r="788" spans="1:17" hidden="1" x14ac:dyDescent="0.2">
      <c r="A788" s="30" t="s">
        <v>3080</v>
      </c>
      <c r="B788" s="30" t="s">
        <v>444</v>
      </c>
      <c r="C788" s="30" t="s">
        <v>3081</v>
      </c>
      <c r="D788" s="30"/>
      <c r="E788" s="30" t="s">
        <v>3054</v>
      </c>
      <c r="F788" s="30" t="s">
        <v>74</v>
      </c>
      <c r="G788" s="38">
        <v>60</v>
      </c>
      <c r="H788" s="31">
        <v>0</v>
      </c>
      <c r="I788" s="30" t="s">
        <v>504</v>
      </c>
      <c r="J788" s="30" t="s">
        <v>505</v>
      </c>
      <c r="K788" s="30" t="s">
        <v>495</v>
      </c>
      <c r="L788" s="30" t="s">
        <v>496</v>
      </c>
      <c r="M788" s="30" t="s">
        <v>558</v>
      </c>
      <c r="N788" s="30"/>
      <c r="O788" s="30" t="s">
        <v>145</v>
      </c>
      <c r="P788" s="30" t="s">
        <v>465</v>
      </c>
      <c r="Q788" s="30" t="s">
        <v>499</v>
      </c>
    </row>
    <row r="789" spans="1:17" hidden="1" x14ac:dyDescent="0.2">
      <c r="A789" s="30" t="s">
        <v>3082</v>
      </c>
      <c r="B789" s="30" t="s">
        <v>3083</v>
      </c>
      <c r="C789" s="30" t="s">
        <v>3084</v>
      </c>
      <c r="D789" s="30"/>
      <c r="E789" s="30" t="s">
        <v>3054</v>
      </c>
      <c r="F789" s="30" t="s">
        <v>74</v>
      </c>
      <c r="G789" s="38">
        <v>60</v>
      </c>
      <c r="H789" s="31">
        <v>0</v>
      </c>
      <c r="I789" s="30" t="s">
        <v>546</v>
      </c>
      <c r="J789" s="30" t="s">
        <v>547</v>
      </c>
      <c r="K789" s="30" t="s">
        <v>495</v>
      </c>
      <c r="L789" s="30" t="s">
        <v>496</v>
      </c>
      <c r="M789" s="30" t="s">
        <v>695</v>
      </c>
      <c r="N789" s="30" t="s">
        <v>3085</v>
      </c>
      <c r="O789" s="30" t="s">
        <v>145</v>
      </c>
      <c r="P789" s="30" t="s">
        <v>465</v>
      </c>
      <c r="Q789" s="30" t="s">
        <v>499</v>
      </c>
    </row>
    <row r="790" spans="1:17" hidden="1" x14ac:dyDescent="0.2">
      <c r="A790" s="30" t="s">
        <v>3086</v>
      </c>
      <c r="B790" s="30" t="s">
        <v>3083</v>
      </c>
      <c r="C790" s="30" t="s">
        <v>3087</v>
      </c>
      <c r="D790" s="30"/>
      <c r="E790" s="30" t="s">
        <v>3054</v>
      </c>
      <c r="F790" s="30" t="s">
        <v>74</v>
      </c>
      <c r="G790" s="38">
        <v>60</v>
      </c>
      <c r="H790" s="31">
        <v>0</v>
      </c>
      <c r="I790" s="30" t="s">
        <v>512</v>
      </c>
      <c r="J790" s="30" t="s">
        <v>513</v>
      </c>
      <c r="K790" s="30" t="s">
        <v>495</v>
      </c>
      <c r="L790" s="30" t="s">
        <v>496</v>
      </c>
      <c r="M790" s="30" t="s">
        <v>695</v>
      </c>
      <c r="N790" s="30"/>
      <c r="O790" s="30" t="s">
        <v>145</v>
      </c>
      <c r="P790" s="30" t="s">
        <v>465</v>
      </c>
      <c r="Q790" s="30" t="s">
        <v>499</v>
      </c>
    </row>
    <row r="791" spans="1:17" hidden="1" x14ac:dyDescent="0.2">
      <c r="A791" s="30" t="s">
        <v>3088</v>
      </c>
      <c r="B791" s="30" t="s">
        <v>425</v>
      </c>
      <c r="C791" s="30" t="s">
        <v>3089</v>
      </c>
      <c r="D791" s="30"/>
      <c r="E791" s="30" t="s">
        <v>3054</v>
      </c>
      <c r="F791" s="30" t="s">
        <v>74</v>
      </c>
      <c r="G791" s="38">
        <v>60</v>
      </c>
      <c r="H791" s="31">
        <v>0</v>
      </c>
      <c r="I791" s="30" t="s">
        <v>504</v>
      </c>
      <c r="J791" s="30" t="s">
        <v>505</v>
      </c>
      <c r="K791" s="30" t="s">
        <v>495</v>
      </c>
      <c r="L791" s="30" t="s">
        <v>496</v>
      </c>
      <c r="M791" s="30" t="s">
        <v>558</v>
      </c>
      <c r="N791" s="30"/>
      <c r="O791" s="30" t="s">
        <v>145</v>
      </c>
      <c r="P791" s="30" t="s">
        <v>465</v>
      </c>
      <c r="Q791" s="30" t="s">
        <v>499</v>
      </c>
    </row>
    <row r="792" spans="1:17" hidden="1" x14ac:dyDescent="0.2">
      <c r="A792" s="30" t="s">
        <v>3090</v>
      </c>
      <c r="B792" s="30" t="s">
        <v>3091</v>
      </c>
      <c r="C792" s="30" t="s">
        <v>3092</v>
      </c>
      <c r="D792" s="30"/>
      <c r="E792" s="30" t="s">
        <v>3054</v>
      </c>
      <c r="F792" s="30" t="s">
        <v>74</v>
      </c>
      <c r="G792" s="38">
        <v>60</v>
      </c>
      <c r="H792" s="31">
        <v>0</v>
      </c>
      <c r="I792" s="30" t="s">
        <v>504</v>
      </c>
      <c r="J792" s="30" t="s">
        <v>505</v>
      </c>
      <c r="K792" s="30" t="s">
        <v>495</v>
      </c>
      <c r="L792" s="30" t="s">
        <v>496</v>
      </c>
      <c r="M792" s="30" t="s">
        <v>558</v>
      </c>
      <c r="N792" s="30"/>
      <c r="O792" s="30" t="s">
        <v>145</v>
      </c>
      <c r="P792" s="30" t="s">
        <v>465</v>
      </c>
      <c r="Q792" s="30" t="s">
        <v>499</v>
      </c>
    </row>
    <row r="793" spans="1:17" hidden="1" x14ac:dyDescent="0.2">
      <c r="A793" s="30" t="s">
        <v>3093</v>
      </c>
      <c r="B793" s="30" t="s">
        <v>3094</v>
      </c>
      <c r="C793" s="30" t="s">
        <v>3095</v>
      </c>
      <c r="D793" s="30"/>
      <c r="E793" s="30" t="s">
        <v>3054</v>
      </c>
      <c r="F793" s="30" t="s">
        <v>74</v>
      </c>
      <c r="G793" s="38">
        <v>60</v>
      </c>
      <c r="H793" s="31">
        <v>0</v>
      </c>
      <c r="I793" s="30" t="s">
        <v>512</v>
      </c>
      <c r="J793" s="30" t="s">
        <v>513</v>
      </c>
      <c r="K793" s="30" t="s">
        <v>495</v>
      </c>
      <c r="L793" s="30" t="s">
        <v>496</v>
      </c>
      <c r="M793" s="30" t="s">
        <v>695</v>
      </c>
      <c r="N793" s="30"/>
      <c r="O793" s="30" t="s">
        <v>145</v>
      </c>
      <c r="P793" s="30" t="s">
        <v>465</v>
      </c>
      <c r="Q793" s="30" t="s">
        <v>499</v>
      </c>
    </row>
    <row r="794" spans="1:17" hidden="1" x14ac:dyDescent="0.2">
      <c r="A794" s="30" t="s">
        <v>3096</v>
      </c>
      <c r="B794" s="30" t="s">
        <v>3097</v>
      </c>
      <c r="C794" s="30" t="s">
        <v>3098</v>
      </c>
      <c r="D794" s="30"/>
      <c r="E794" s="30" t="s">
        <v>3054</v>
      </c>
      <c r="F794" s="30" t="s">
        <v>74</v>
      </c>
      <c r="G794" s="38">
        <v>60</v>
      </c>
      <c r="H794" s="31">
        <v>0</v>
      </c>
      <c r="I794" s="30" t="s">
        <v>512</v>
      </c>
      <c r="J794" s="30" t="s">
        <v>513</v>
      </c>
      <c r="K794" s="30" t="s">
        <v>495</v>
      </c>
      <c r="L794" s="30" t="s">
        <v>496</v>
      </c>
      <c r="M794" s="30" t="s">
        <v>695</v>
      </c>
      <c r="N794" s="30"/>
      <c r="O794" s="30" t="s">
        <v>145</v>
      </c>
      <c r="P794" s="30" t="s">
        <v>465</v>
      </c>
      <c r="Q794" s="30" t="s">
        <v>499</v>
      </c>
    </row>
    <row r="795" spans="1:17" hidden="1" x14ac:dyDescent="0.2">
      <c r="A795" s="30" t="s">
        <v>3099</v>
      </c>
      <c r="B795" s="30" t="s">
        <v>3100</v>
      </c>
      <c r="C795" s="30" t="s">
        <v>3101</v>
      </c>
      <c r="D795" s="30"/>
      <c r="E795" s="30" t="s">
        <v>3054</v>
      </c>
      <c r="F795" s="30" t="s">
        <v>74</v>
      </c>
      <c r="G795" s="38">
        <v>60</v>
      </c>
      <c r="H795" s="31">
        <v>0</v>
      </c>
      <c r="I795" s="30" t="s">
        <v>504</v>
      </c>
      <c r="J795" s="30" t="s">
        <v>505</v>
      </c>
      <c r="K795" s="30" t="s">
        <v>495</v>
      </c>
      <c r="L795" s="30" t="s">
        <v>496</v>
      </c>
      <c r="M795" s="30" t="s">
        <v>592</v>
      </c>
      <c r="N795" s="30"/>
      <c r="O795" s="30" t="s">
        <v>145</v>
      </c>
      <c r="P795" s="30" t="s">
        <v>465</v>
      </c>
      <c r="Q795" s="30" t="s">
        <v>499</v>
      </c>
    </row>
    <row r="796" spans="1:17" hidden="1" x14ac:dyDescent="0.2">
      <c r="A796" s="30" t="s">
        <v>3102</v>
      </c>
      <c r="B796" s="30" t="s">
        <v>3103</v>
      </c>
      <c r="C796" s="30" t="s">
        <v>3104</v>
      </c>
      <c r="D796" s="30"/>
      <c r="E796" s="30" t="s">
        <v>3054</v>
      </c>
      <c r="F796" s="30" t="s">
        <v>74</v>
      </c>
      <c r="G796" s="38">
        <v>60</v>
      </c>
      <c r="H796" s="31">
        <v>0</v>
      </c>
      <c r="I796" s="30" t="s">
        <v>512</v>
      </c>
      <c r="J796" s="30" t="s">
        <v>513</v>
      </c>
      <c r="K796" s="30" t="s">
        <v>495</v>
      </c>
      <c r="L796" s="30" t="s">
        <v>496</v>
      </c>
      <c r="M796" s="30" t="s">
        <v>713</v>
      </c>
      <c r="N796" s="30"/>
      <c r="O796" s="30" t="s">
        <v>145</v>
      </c>
      <c r="P796" s="30" t="s">
        <v>465</v>
      </c>
      <c r="Q796" s="30" t="s">
        <v>499</v>
      </c>
    </row>
    <row r="797" spans="1:17" hidden="1" x14ac:dyDescent="0.2">
      <c r="A797" s="30" t="s">
        <v>3105</v>
      </c>
      <c r="B797" s="30" t="s">
        <v>3106</v>
      </c>
      <c r="C797" s="30" t="s">
        <v>3107</v>
      </c>
      <c r="D797" s="30"/>
      <c r="E797" s="30" t="s">
        <v>3054</v>
      </c>
      <c r="F797" s="30" t="s">
        <v>74</v>
      </c>
      <c r="G797" s="38">
        <v>60</v>
      </c>
      <c r="H797" s="31">
        <v>0</v>
      </c>
      <c r="I797" s="30" t="s">
        <v>512</v>
      </c>
      <c r="J797" s="30" t="s">
        <v>513</v>
      </c>
      <c r="K797" s="30" t="s">
        <v>495</v>
      </c>
      <c r="L797" s="30" t="s">
        <v>496</v>
      </c>
      <c r="M797" s="30" t="s">
        <v>713</v>
      </c>
      <c r="N797" s="30"/>
      <c r="O797" s="30" t="s">
        <v>145</v>
      </c>
      <c r="P797" s="30" t="s">
        <v>465</v>
      </c>
      <c r="Q797" s="30" t="s">
        <v>499</v>
      </c>
    </row>
    <row r="798" spans="1:17" hidden="1" x14ac:dyDescent="0.2">
      <c r="A798" s="30" t="s">
        <v>3108</v>
      </c>
      <c r="B798" s="30" t="s">
        <v>3109</v>
      </c>
      <c r="C798" s="30" t="s">
        <v>3110</v>
      </c>
      <c r="D798" s="30"/>
      <c r="E798" s="30" t="s">
        <v>3054</v>
      </c>
      <c r="F798" s="30" t="s">
        <v>74</v>
      </c>
      <c r="G798" s="38">
        <v>60</v>
      </c>
      <c r="H798" s="31">
        <v>0</v>
      </c>
      <c r="I798" s="30" t="s">
        <v>546</v>
      </c>
      <c r="J798" s="30" t="s">
        <v>547</v>
      </c>
      <c r="K798" s="30" t="s">
        <v>495</v>
      </c>
      <c r="L798" s="30" t="s">
        <v>496</v>
      </c>
      <c r="M798" s="30" t="s">
        <v>713</v>
      </c>
      <c r="N798" s="30" t="s">
        <v>3111</v>
      </c>
      <c r="O798" s="30" t="s">
        <v>145</v>
      </c>
      <c r="P798" s="30" t="s">
        <v>465</v>
      </c>
      <c r="Q798" s="30" t="s">
        <v>499</v>
      </c>
    </row>
    <row r="799" spans="1:17" hidden="1" x14ac:dyDescent="0.2">
      <c r="A799" s="30" t="s">
        <v>3112</v>
      </c>
      <c r="B799" s="30" t="s">
        <v>3113</v>
      </c>
      <c r="C799" s="30" t="s">
        <v>3114</v>
      </c>
      <c r="D799" s="30"/>
      <c r="E799" s="30" t="s">
        <v>3054</v>
      </c>
      <c r="F799" s="30" t="s">
        <v>74</v>
      </c>
      <c r="G799" s="38">
        <v>60</v>
      </c>
      <c r="H799" s="31">
        <v>0</v>
      </c>
      <c r="I799" s="30" t="s">
        <v>600</v>
      </c>
      <c r="J799" s="30" t="s">
        <v>601</v>
      </c>
      <c r="K799" s="30" t="s">
        <v>495</v>
      </c>
      <c r="L799" s="30" t="s">
        <v>496</v>
      </c>
      <c r="M799" s="30" t="s">
        <v>654</v>
      </c>
      <c r="N799" s="30"/>
      <c r="O799" s="30" t="s">
        <v>145</v>
      </c>
      <c r="P799" s="30" t="s">
        <v>465</v>
      </c>
      <c r="Q799" s="30" t="s">
        <v>499</v>
      </c>
    </row>
    <row r="800" spans="1:17" hidden="1" x14ac:dyDescent="0.2">
      <c r="A800" s="30" t="s">
        <v>3115</v>
      </c>
      <c r="B800" s="30" t="s">
        <v>3116</v>
      </c>
      <c r="C800" s="30" t="s">
        <v>3117</v>
      </c>
      <c r="D800" s="30"/>
      <c r="E800" s="30" t="s">
        <v>3054</v>
      </c>
      <c r="F800" s="30" t="s">
        <v>74</v>
      </c>
      <c r="G800" s="38">
        <v>60</v>
      </c>
      <c r="H800" s="31">
        <v>0</v>
      </c>
      <c r="I800" s="30" t="s">
        <v>512</v>
      </c>
      <c r="J800" s="30" t="s">
        <v>513</v>
      </c>
      <c r="K800" s="30" t="s">
        <v>495</v>
      </c>
      <c r="L800" s="30" t="s">
        <v>496</v>
      </c>
      <c r="M800" s="30" t="s">
        <v>639</v>
      </c>
      <c r="N800" s="30"/>
      <c r="O800" s="30" t="s">
        <v>145</v>
      </c>
      <c r="P800" s="30" t="s">
        <v>465</v>
      </c>
      <c r="Q800" s="30" t="s">
        <v>499</v>
      </c>
    </row>
    <row r="801" spans="1:17" hidden="1" x14ac:dyDescent="0.2">
      <c r="A801" s="30" t="s">
        <v>3118</v>
      </c>
      <c r="B801" s="30" t="s">
        <v>3119</v>
      </c>
      <c r="C801" s="30" t="s">
        <v>3120</v>
      </c>
      <c r="D801" s="30"/>
      <c r="E801" s="30" t="s">
        <v>3054</v>
      </c>
      <c r="F801" s="30" t="s">
        <v>74</v>
      </c>
      <c r="G801" s="38">
        <v>60</v>
      </c>
      <c r="H801" s="31">
        <v>0</v>
      </c>
      <c r="I801" s="30" t="s">
        <v>552</v>
      </c>
      <c r="J801" s="30" t="s">
        <v>553</v>
      </c>
      <c r="K801" s="30" t="s">
        <v>495</v>
      </c>
      <c r="L801" s="30" t="s">
        <v>496</v>
      </c>
      <c r="M801" s="30" t="s">
        <v>654</v>
      </c>
      <c r="N801" s="30"/>
      <c r="O801" s="30" t="s">
        <v>145</v>
      </c>
      <c r="P801" s="30" t="s">
        <v>465</v>
      </c>
      <c r="Q801" s="30" t="s">
        <v>499</v>
      </c>
    </row>
    <row r="802" spans="1:17" hidden="1" x14ac:dyDescent="0.2">
      <c r="A802" s="30" t="s">
        <v>3121</v>
      </c>
      <c r="B802" s="30" t="s">
        <v>445</v>
      </c>
      <c r="C802" s="30" t="s">
        <v>3122</v>
      </c>
      <c r="D802" s="30"/>
      <c r="E802" s="30" t="s">
        <v>3054</v>
      </c>
      <c r="F802" s="30" t="s">
        <v>74</v>
      </c>
      <c r="G802" s="38">
        <v>60</v>
      </c>
      <c r="H802" s="31">
        <v>0</v>
      </c>
      <c r="I802" s="30" t="s">
        <v>512</v>
      </c>
      <c r="J802" s="30" t="s">
        <v>513</v>
      </c>
      <c r="K802" s="30" t="s">
        <v>495</v>
      </c>
      <c r="L802" s="30" t="s">
        <v>496</v>
      </c>
      <c r="M802" s="30" t="s">
        <v>713</v>
      </c>
      <c r="N802" s="30"/>
      <c r="O802" s="30" t="s">
        <v>145</v>
      </c>
      <c r="P802" s="30" t="s">
        <v>465</v>
      </c>
      <c r="Q802" s="30" t="s">
        <v>499</v>
      </c>
    </row>
    <row r="803" spans="1:17" hidden="1" x14ac:dyDescent="0.2">
      <c r="A803" s="30" t="s">
        <v>3123</v>
      </c>
      <c r="B803" s="30" t="s">
        <v>3124</v>
      </c>
      <c r="C803" s="30" t="s">
        <v>3125</v>
      </c>
      <c r="D803" s="30"/>
      <c r="E803" s="30" t="s">
        <v>3054</v>
      </c>
      <c r="F803" s="30" t="s">
        <v>74</v>
      </c>
      <c r="G803" s="38">
        <v>60</v>
      </c>
      <c r="H803" s="31">
        <v>0</v>
      </c>
      <c r="I803" s="30" t="s">
        <v>512</v>
      </c>
      <c r="J803" s="30" t="s">
        <v>513</v>
      </c>
      <c r="K803" s="30" t="s">
        <v>495</v>
      </c>
      <c r="L803" s="30" t="s">
        <v>496</v>
      </c>
      <c r="M803" s="30" t="s">
        <v>713</v>
      </c>
      <c r="N803" s="30"/>
      <c r="O803" s="30" t="s">
        <v>145</v>
      </c>
      <c r="P803" s="30" t="s">
        <v>465</v>
      </c>
      <c r="Q803" s="30" t="s">
        <v>499</v>
      </c>
    </row>
    <row r="804" spans="1:17" hidden="1" x14ac:dyDescent="0.2">
      <c r="A804" s="30" t="s">
        <v>3126</v>
      </c>
      <c r="B804" s="30" t="s">
        <v>344</v>
      </c>
      <c r="C804" s="30" t="s">
        <v>3127</v>
      </c>
      <c r="D804" s="30"/>
      <c r="E804" s="30" t="s">
        <v>3054</v>
      </c>
      <c r="F804" s="30" t="s">
        <v>74</v>
      </c>
      <c r="G804" s="38">
        <v>60</v>
      </c>
      <c r="H804" s="31">
        <v>0</v>
      </c>
      <c r="I804" s="30" t="s">
        <v>512</v>
      </c>
      <c r="J804" s="30" t="s">
        <v>513</v>
      </c>
      <c r="K804" s="30" t="s">
        <v>495</v>
      </c>
      <c r="L804" s="30" t="s">
        <v>496</v>
      </c>
      <c r="M804" s="30" t="s">
        <v>713</v>
      </c>
      <c r="N804" s="30"/>
      <c r="O804" s="30" t="s">
        <v>145</v>
      </c>
      <c r="P804" s="30" t="s">
        <v>465</v>
      </c>
      <c r="Q804" s="30" t="s">
        <v>499</v>
      </c>
    </row>
    <row r="805" spans="1:17" hidden="1" x14ac:dyDescent="0.2">
      <c r="A805" s="30" t="s">
        <v>3128</v>
      </c>
      <c r="B805" s="30" t="s">
        <v>3129</v>
      </c>
      <c r="C805" s="30" t="s">
        <v>3130</v>
      </c>
      <c r="D805" s="30"/>
      <c r="E805" s="30" t="s">
        <v>3054</v>
      </c>
      <c r="F805" s="30" t="s">
        <v>74</v>
      </c>
      <c r="G805" s="38">
        <v>60</v>
      </c>
      <c r="H805" s="31">
        <v>0</v>
      </c>
      <c r="I805" s="30" t="s">
        <v>512</v>
      </c>
      <c r="J805" s="30" t="s">
        <v>513</v>
      </c>
      <c r="K805" s="30" t="s">
        <v>495</v>
      </c>
      <c r="L805" s="30" t="s">
        <v>496</v>
      </c>
      <c r="M805" s="30" t="s">
        <v>713</v>
      </c>
      <c r="N805" s="30"/>
      <c r="O805" s="30" t="s">
        <v>145</v>
      </c>
      <c r="P805" s="30" t="s">
        <v>465</v>
      </c>
      <c r="Q805" s="30" t="s">
        <v>499</v>
      </c>
    </row>
    <row r="806" spans="1:17" hidden="1" x14ac:dyDescent="0.2">
      <c r="A806" s="30" t="s">
        <v>3131</v>
      </c>
      <c r="B806" s="30" t="s">
        <v>3132</v>
      </c>
      <c r="C806" s="30" t="s">
        <v>3133</v>
      </c>
      <c r="D806" s="30"/>
      <c r="E806" s="30" t="s">
        <v>3062</v>
      </c>
      <c r="F806" s="30" t="s">
        <v>74</v>
      </c>
      <c r="G806" s="38">
        <v>60</v>
      </c>
      <c r="H806" s="31">
        <v>0</v>
      </c>
      <c r="I806" s="30" t="s">
        <v>546</v>
      </c>
      <c r="J806" s="30" t="s">
        <v>547</v>
      </c>
      <c r="K806" s="30" t="s">
        <v>495</v>
      </c>
      <c r="L806" s="30" t="s">
        <v>496</v>
      </c>
      <c r="M806" s="30" t="s">
        <v>548</v>
      </c>
      <c r="N806" s="30"/>
      <c r="O806" s="30" t="s">
        <v>145</v>
      </c>
      <c r="P806" s="30" t="s">
        <v>465</v>
      </c>
      <c r="Q806" s="30" t="s">
        <v>499</v>
      </c>
    </row>
    <row r="807" spans="1:17" hidden="1" x14ac:dyDescent="0.2">
      <c r="A807" s="30" t="s">
        <v>3134</v>
      </c>
      <c r="B807" s="30" t="s">
        <v>3135</v>
      </c>
      <c r="C807" s="30" t="s">
        <v>3136</v>
      </c>
      <c r="D807" s="30"/>
      <c r="E807" s="30" t="s">
        <v>3054</v>
      </c>
      <c r="F807" s="30" t="s">
        <v>74</v>
      </c>
      <c r="G807" s="38">
        <v>60</v>
      </c>
      <c r="H807" s="31">
        <v>0</v>
      </c>
      <c r="I807" s="30" t="s">
        <v>586</v>
      </c>
      <c r="J807" s="30" t="s">
        <v>587</v>
      </c>
      <c r="K807" s="30" t="s">
        <v>495</v>
      </c>
      <c r="L807" s="30" t="s">
        <v>496</v>
      </c>
      <c r="M807" s="30" t="s">
        <v>2374</v>
      </c>
      <c r="N807" s="30"/>
      <c r="O807" s="30" t="s">
        <v>145</v>
      </c>
      <c r="P807" s="30" t="s">
        <v>465</v>
      </c>
      <c r="Q807" s="30" t="s">
        <v>499</v>
      </c>
    </row>
    <row r="808" spans="1:17" hidden="1" x14ac:dyDescent="0.2">
      <c r="A808" s="30" t="s">
        <v>3137</v>
      </c>
      <c r="B808" s="30" t="s">
        <v>3138</v>
      </c>
      <c r="C808" s="30" t="s">
        <v>3139</v>
      </c>
      <c r="D808" s="30"/>
      <c r="E808" s="30" t="s">
        <v>3054</v>
      </c>
      <c r="F808" s="30" t="s">
        <v>74</v>
      </c>
      <c r="G808" s="38">
        <v>60</v>
      </c>
      <c r="H808" s="31">
        <v>0</v>
      </c>
      <c r="I808" s="30" t="s">
        <v>512</v>
      </c>
      <c r="J808" s="30" t="s">
        <v>513</v>
      </c>
      <c r="K808" s="30" t="s">
        <v>495</v>
      </c>
      <c r="L808" s="30" t="s">
        <v>496</v>
      </c>
      <c r="M808" s="30" t="s">
        <v>548</v>
      </c>
      <c r="N808" s="30"/>
      <c r="O808" s="30" t="s">
        <v>145</v>
      </c>
      <c r="P808" s="30" t="s">
        <v>465</v>
      </c>
      <c r="Q808" s="30" t="s">
        <v>499</v>
      </c>
    </row>
    <row r="809" spans="1:17" hidden="1" x14ac:dyDescent="0.2">
      <c r="A809" s="30" t="s">
        <v>3140</v>
      </c>
      <c r="B809" s="30" t="s">
        <v>3141</v>
      </c>
      <c r="C809" s="30" t="s">
        <v>3142</v>
      </c>
      <c r="D809" s="30"/>
      <c r="E809" s="30" t="s">
        <v>3062</v>
      </c>
      <c r="F809" s="30" t="s">
        <v>3143</v>
      </c>
      <c r="G809" s="38">
        <v>60</v>
      </c>
      <c r="H809" s="31">
        <v>0</v>
      </c>
      <c r="I809" s="30" t="s">
        <v>628</v>
      </c>
      <c r="J809" s="30" t="s">
        <v>629</v>
      </c>
      <c r="K809" s="30" t="s">
        <v>495</v>
      </c>
      <c r="L809" s="30" t="s">
        <v>1132</v>
      </c>
      <c r="M809" s="30" t="s">
        <v>631</v>
      </c>
      <c r="N809" s="30"/>
      <c r="O809" s="30" t="s">
        <v>145</v>
      </c>
      <c r="P809" s="30" t="s">
        <v>465</v>
      </c>
      <c r="Q809" s="30" t="s">
        <v>499</v>
      </c>
    </row>
    <row r="810" spans="1:17" hidden="1" x14ac:dyDescent="0.2">
      <c r="A810" s="30" t="s">
        <v>3144</v>
      </c>
      <c r="B810" s="30" t="s">
        <v>450</v>
      </c>
      <c r="C810" s="30" t="s">
        <v>3145</v>
      </c>
      <c r="D810" s="30"/>
      <c r="E810" s="30" t="s">
        <v>3054</v>
      </c>
      <c r="F810" s="30" t="s">
        <v>74</v>
      </c>
      <c r="G810" s="38">
        <v>60</v>
      </c>
      <c r="H810" s="31">
        <v>0</v>
      </c>
      <c r="I810" s="30" t="s">
        <v>586</v>
      </c>
      <c r="J810" s="30" t="s">
        <v>587</v>
      </c>
      <c r="K810" s="30" t="s">
        <v>495</v>
      </c>
      <c r="L810" s="30" t="s">
        <v>496</v>
      </c>
      <c r="M810" s="30" t="s">
        <v>2374</v>
      </c>
      <c r="N810" s="30"/>
      <c r="O810" s="30" t="s">
        <v>145</v>
      </c>
      <c r="P810" s="30" t="s">
        <v>465</v>
      </c>
      <c r="Q810" s="30" t="s">
        <v>499</v>
      </c>
    </row>
    <row r="811" spans="1:17" hidden="1" x14ac:dyDescent="0.2">
      <c r="A811" s="30" t="s">
        <v>3146</v>
      </c>
      <c r="B811" s="30" t="s">
        <v>3147</v>
      </c>
      <c r="C811" s="30" t="s">
        <v>3148</v>
      </c>
      <c r="D811" s="30"/>
      <c r="E811" s="30" t="s">
        <v>3054</v>
      </c>
      <c r="F811" s="30" t="s">
        <v>74</v>
      </c>
      <c r="G811" s="38">
        <v>60</v>
      </c>
      <c r="H811" s="31">
        <v>0</v>
      </c>
      <c r="I811" s="30" t="s">
        <v>586</v>
      </c>
      <c r="J811" s="30" t="s">
        <v>587</v>
      </c>
      <c r="K811" s="30" t="s">
        <v>495</v>
      </c>
      <c r="L811" s="30" t="s">
        <v>496</v>
      </c>
      <c r="M811" s="30" t="s">
        <v>2374</v>
      </c>
      <c r="N811" s="30"/>
      <c r="O811" s="30" t="s">
        <v>145</v>
      </c>
      <c r="P811" s="30" t="s">
        <v>465</v>
      </c>
      <c r="Q811" s="30" t="s">
        <v>499</v>
      </c>
    </row>
    <row r="812" spans="1:17" hidden="1" x14ac:dyDescent="0.2">
      <c r="A812" s="30" t="s">
        <v>3149</v>
      </c>
      <c r="B812" s="30" t="s">
        <v>3150</v>
      </c>
      <c r="C812" s="30" t="s">
        <v>3151</v>
      </c>
      <c r="D812" s="30"/>
      <c r="E812" s="30" t="s">
        <v>3054</v>
      </c>
      <c r="F812" s="30" t="s">
        <v>74</v>
      </c>
      <c r="G812" s="38">
        <v>60</v>
      </c>
      <c r="H812" s="31">
        <v>0</v>
      </c>
      <c r="I812" s="30" t="s">
        <v>504</v>
      </c>
      <c r="J812" s="30" t="s">
        <v>505</v>
      </c>
      <c r="K812" s="30" t="s">
        <v>495</v>
      </c>
      <c r="L812" s="30" t="s">
        <v>496</v>
      </c>
      <c r="M812" s="30" t="s">
        <v>506</v>
      </c>
      <c r="N812" s="30"/>
      <c r="O812" s="30" t="s">
        <v>145</v>
      </c>
      <c r="P812" s="30" t="s">
        <v>465</v>
      </c>
      <c r="Q812" s="30" t="s">
        <v>499</v>
      </c>
    </row>
    <row r="813" spans="1:17" hidden="1" x14ac:dyDescent="0.2">
      <c r="A813" s="30" t="s">
        <v>3152</v>
      </c>
      <c r="B813" s="30" t="s">
        <v>3153</v>
      </c>
      <c r="C813" s="30" t="s">
        <v>3154</v>
      </c>
      <c r="D813" s="30"/>
      <c r="E813" s="30" t="s">
        <v>3054</v>
      </c>
      <c r="F813" s="30" t="s">
        <v>74</v>
      </c>
      <c r="G813" s="38">
        <v>60</v>
      </c>
      <c r="H813" s="31">
        <v>0</v>
      </c>
      <c r="I813" s="30" t="s">
        <v>512</v>
      </c>
      <c r="J813" s="30" t="s">
        <v>513</v>
      </c>
      <c r="K813" s="30" t="s">
        <v>495</v>
      </c>
      <c r="L813" s="30" t="s">
        <v>496</v>
      </c>
      <c r="M813" s="30" t="s">
        <v>526</v>
      </c>
      <c r="N813" s="30"/>
      <c r="O813" s="30" t="s">
        <v>145</v>
      </c>
      <c r="P813" s="30" t="s">
        <v>465</v>
      </c>
      <c r="Q813" s="30" t="s">
        <v>499</v>
      </c>
    </row>
    <row r="814" spans="1:17" hidden="1" x14ac:dyDescent="0.2">
      <c r="A814" s="30" t="s">
        <v>3155</v>
      </c>
      <c r="B814" s="30" t="s">
        <v>3156</v>
      </c>
      <c r="C814" s="30" t="s">
        <v>3157</v>
      </c>
      <c r="D814" s="30"/>
      <c r="E814" s="30" t="s">
        <v>3054</v>
      </c>
      <c r="F814" s="30" t="s">
        <v>74</v>
      </c>
      <c r="G814" s="38">
        <v>60</v>
      </c>
      <c r="H814" s="31">
        <v>0</v>
      </c>
      <c r="I814" s="30" t="s">
        <v>512</v>
      </c>
      <c r="J814" s="30" t="s">
        <v>513</v>
      </c>
      <c r="K814" s="30" t="s">
        <v>495</v>
      </c>
      <c r="L814" s="30" t="s">
        <v>496</v>
      </c>
      <c r="M814" s="30" t="s">
        <v>695</v>
      </c>
      <c r="N814" s="30"/>
      <c r="O814" s="30" t="s">
        <v>145</v>
      </c>
      <c r="P814" s="30" t="s">
        <v>465</v>
      </c>
      <c r="Q814" s="30" t="s">
        <v>499</v>
      </c>
    </row>
    <row r="815" spans="1:17" hidden="1" x14ac:dyDescent="0.2">
      <c r="A815" s="30" t="s">
        <v>3158</v>
      </c>
      <c r="B815" s="30" t="s">
        <v>3159</v>
      </c>
      <c r="C815" s="30" t="s">
        <v>3160</v>
      </c>
      <c r="D815" s="30"/>
      <c r="E815" s="30" t="s">
        <v>3054</v>
      </c>
      <c r="F815" s="30" t="s">
        <v>74</v>
      </c>
      <c r="G815" s="38">
        <v>60</v>
      </c>
      <c r="H815" s="31">
        <v>0</v>
      </c>
      <c r="I815" s="30" t="s">
        <v>600</v>
      </c>
      <c r="J815" s="30" t="s">
        <v>601</v>
      </c>
      <c r="K815" s="30" t="s">
        <v>495</v>
      </c>
      <c r="L815" s="30" t="s">
        <v>496</v>
      </c>
      <c r="M815" s="30" t="s">
        <v>2249</v>
      </c>
      <c r="N815" s="30"/>
      <c r="O815" s="30" t="s">
        <v>145</v>
      </c>
      <c r="P815" s="30" t="s">
        <v>465</v>
      </c>
      <c r="Q815" s="30" t="s">
        <v>499</v>
      </c>
    </row>
    <row r="816" spans="1:17" hidden="1" x14ac:dyDescent="0.2">
      <c r="A816" s="30" t="s">
        <v>3161</v>
      </c>
      <c r="B816" s="30" t="s">
        <v>3162</v>
      </c>
      <c r="C816" s="30" t="s">
        <v>3163</v>
      </c>
      <c r="D816" s="30"/>
      <c r="E816" s="30" t="s">
        <v>3054</v>
      </c>
      <c r="F816" s="30" t="s">
        <v>74</v>
      </c>
      <c r="G816" s="38">
        <v>60</v>
      </c>
      <c r="H816" s="31">
        <v>0</v>
      </c>
      <c r="I816" s="30" t="s">
        <v>546</v>
      </c>
      <c r="J816" s="30" t="s">
        <v>547</v>
      </c>
      <c r="K816" s="30" t="s">
        <v>495</v>
      </c>
      <c r="L816" s="30" t="s">
        <v>496</v>
      </c>
      <c r="M816" s="30" t="s">
        <v>713</v>
      </c>
      <c r="N816" s="30" t="s">
        <v>3164</v>
      </c>
      <c r="O816" s="30" t="s">
        <v>145</v>
      </c>
      <c r="P816" s="30" t="s">
        <v>465</v>
      </c>
      <c r="Q816" s="30" t="s">
        <v>499</v>
      </c>
    </row>
    <row r="817" spans="1:17" hidden="1" x14ac:dyDescent="0.2">
      <c r="A817" s="30" t="s">
        <v>3165</v>
      </c>
      <c r="B817" s="30" t="s">
        <v>3166</v>
      </c>
      <c r="C817" s="30" t="s">
        <v>3167</v>
      </c>
      <c r="D817" s="30"/>
      <c r="E817" s="30" t="s">
        <v>3054</v>
      </c>
      <c r="F817" s="30" t="s">
        <v>74</v>
      </c>
      <c r="G817" s="38">
        <v>60</v>
      </c>
      <c r="H817" s="31">
        <v>0</v>
      </c>
      <c r="I817" s="30" t="s">
        <v>512</v>
      </c>
      <c r="J817" s="30" t="s">
        <v>513</v>
      </c>
      <c r="K817" s="30" t="s">
        <v>495</v>
      </c>
      <c r="L817" s="30" t="s">
        <v>496</v>
      </c>
      <c r="M817" s="30" t="s">
        <v>713</v>
      </c>
      <c r="N817" s="30"/>
      <c r="O817" s="30" t="s">
        <v>145</v>
      </c>
      <c r="P817" s="30" t="s">
        <v>465</v>
      </c>
      <c r="Q817" s="30" t="s">
        <v>499</v>
      </c>
    </row>
    <row r="818" spans="1:17" hidden="1" x14ac:dyDescent="0.2">
      <c r="A818" s="30" t="s">
        <v>3168</v>
      </c>
      <c r="B818" s="30" t="s">
        <v>3169</v>
      </c>
      <c r="C818" s="30" t="s">
        <v>3170</v>
      </c>
      <c r="D818" s="30"/>
      <c r="E818" s="30" t="s">
        <v>3054</v>
      </c>
      <c r="F818" s="30" t="s">
        <v>74</v>
      </c>
      <c r="G818" s="38">
        <v>60</v>
      </c>
      <c r="H818" s="31">
        <v>0</v>
      </c>
      <c r="I818" s="30" t="s">
        <v>512</v>
      </c>
      <c r="J818" s="30" t="s">
        <v>513</v>
      </c>
      <c r="K818" s="30" t="s">
        <v>495</v>
      </c>
      <c r="L818" s="30" t="s">
        <v>496</v>
      </c>
      <c r="M818" s="30" t="s">
        <v>713</v>
      </c>
      <c r="N818" s="30"/>
      <c r="O818" s="30" t="s">
        <v>145</v>
      </c>
      <c r="P818" s="30" t="s">
        <v>465</v>
      </c>
      <c r="Q818" s="30" t="s">
        <v>499</v>
      </c>
    </row>
    <row r="819" spans="1:17" hidden="1" x14ac:dyDescent="0.2">
      <c r="A819" s="30" t="s">
        <v>3171</v>
      </c>
      <c r="B819" s="30" t="s">
        <v>3172</v>
      </c>
      <c r="C819" s="30" t="s">
        <v>3173</v>
      </c>
      <c r="D819" s="30"/>
      <c r="E819" s="30" t="s">
        <v>3054</v>
      </c>
      <c r="F819" s="30" t="s">
        <v>74</v>
      </c>
      <c r="G819" s="38">
        <v>60</v>
      </c>
      <c r="H819" s="31">
        <v>0</v>
      </c>
      <c r="I819" s="30" t="s">
        <v>512</v>
      </c>
      <c r="J819" s="30" t="s">
        <v>513</v>
      </c>
      <c r="K819" s="30" t="s">
        <v>495</v>
      </c>
      <c r="L819" s="30" t="s">
        <v>496</v>
      </c>
      <c r="M819" s="30" t="s">
        <v>713</v>
      </c>
      <c r="N819" s="30"/>
      <c r="O819" s="30" t="s">
        <v>145</v>
      </c>
      <c r="P819" s="30" t="s">
        <v>465</v>
      </c>
      <c r="Q819" s="30" t="s">
        <v>499</v>
      </c>
    </row>
    <row r="820" spans="1:17" hidden="1" x14ac:dyDescent="0.2">
      <c r="A820" s="30" t="s">
        <v>3174</v>
      </c>
      <c r="B820" s="30" t="s">
        <v>3175</v>
      </c>
      <c r="C820" s="30" t="s">
        <v>3176</v>
      </c>
      <c r="D820" s="30"/>
      <c r="E820" s="30" t="s">
        <v>3054</v>
      </c>
      <c r="F820" s="30" t="s">
        <v>74</v>
      </c>
      <c r="G820" s="38">
        <v>60</v>
      </c>
      <c r="H820" s="31">
        <v>0</v>
      </c>
      <c r="I820" s="30" t="s">
        <v>552</v>
      </c>
      <c r="J820" s="30" t="s">
        <v>553</v>
      </c>
      <c r="K820" s="30" t="s">
        <v>495</v>
      </c>
      <c r="L820" s="30" t="s">
        <v>496</v>
      </c>
      <c r="M820" s="30" t="s">
        <v>2249</v>
      </c>
      <c r="N820" s="30"/>
      <c r="O820" s="30" t="s">
        <v>145</v>
      </c>
      <c r="P820" s="30" t="s">
        <v>465</v>
      </c>
      <c r="Q820" s="30" t="s">
        <v>499</v>
      </c>
    </row>
    <row r="821" spans="1:17" hidden="1" x14ac:dyDescent="0.2">
      <c r="A821" s="30" t="s">
        <v>3177</v>
      </c>
      <c r="B821" s="30" t="s">
        <v>3178</v>
      </c>
      <c r="C821" s="30" t="s">
        <v>3179</v>
      </c>
      <c r="D821" s="30"/>
      <c r="E821" s="30" t="s">
        <v>3054</v>
      </c>
      <c r="F821" s="30" t="s">
        <v>74</v>
      </c>
      <c r="G821" s="38">
        <v>60</v>
      </c>
      <c r="H821" s="31">
        <v>0</v>
      </c>
      <c r="I821" s="30" t="s">
        <v>552</v>
      </c>
      <c r="J821" s="30" t="s">
        <v>553</v>
      </c>
      <c r="K821" s="30" t="s">
        <v>495</v>
      </c>
      <c r="L821" s="30" t="s">
        <v>496</v>
      </c>
      <c r="M821" s="30" t="s">
        <v>654</v>
      </c>
      <c r="N821" s="30"/>
      <c r="O821" s="30" t="s">
        <v>145</v>
      </c>
      <c r="P821" s="30" t="s">
        <v>465</v>
      </c>
      <c r="Q821" s="30" t="s">
        <v>499</v>
      </c>
    </row>
    <row r="822" spans="1:17" hidden="1" x14ac:dyDescent="0.2">
      <c r="A822" s="30" t="s">
        <v>3180</v>
      </c>
      <c r="B822" s="30" t="s">
        <v>3181</v>
      </c>
      <c r="C822" s="30" t="s">
        <v>3182</v>
      </c>
      <c r="D822" s="30"/>
      <c r="E822" s="30" t="s">
        <v>3054</v>
      </c>
      <c r="F822" s="30" t="s">
        <v>74</v>
      </c>
      <c r="G822" s="38">
        <v>60</v>
      </c>
      <c r="H822" s="31">
        <v>0</v>
      </c>
      <c r="I822" s="30" t="s">
        <v>600</v>
      </c>
      <c r="J822" s="30" t="s">
        <v>601</v>
      </c>
      <c r="K822" s="30" t="s">
        <v>495</v>
      </c>
      <c r="L822" s="30" t="s">
        <v>496</v>
      </c>
      <c r="M822" s="30" t="s">
        <v>554</v>
      </c>
      <c r="N822" s="30"/>
      <c r="O822" s="30" t="s">
        <v>145</v>
      </c>
      <c r="P822" s="30" t="s">
        <v>465</v>
      </c>
      <c r="Q822" s="30" t="s">
        <v>499</v>
      </c>
    </row>
    <row r="823" spans="1:17" hidden="1" x14ac:dyDescent="0.2">
      <c r="A823" s="30" t="s">
        <v>3183</v>
      </c>
      <c r="B823" s="30" t="s">
        <v>3184</v>
      </c>
      <c r="C823" s="30" t="s">
        <v>3185</v>
      </c>
      <c r="D823" s="30"/>
      <c r="E823" s="30" t="s">
        <v>3054</v>
      </c>
      <c r="F823" s="30" t="s">
        <v>74</v>
      </c>
      <c r="G823" s="38">
        <v>60</v>
      </c>
      <c r="H823" s="31">
        <v>0</v>
      </c>
      <c r="I823" s="30" t="s">
        <v>552</v>
      </c>
      <c r="J823" s="30" t="s">
        <v>553</v>
      </c>
      <c r="K823" s="30" t="s">
        <v>495</v>
      </c>
      <c r="L823" s="30" t="s">
        <v>496</v>
      </c>
      <c r="M823" s="30" t="s">
        <v>596</v>
      </c>
      <c r="N823" s="30"/>
      <c r="O823" s="30" t="s">
        <v>145</v>
      </c>
      <c r="P823" s="30" t="s">
        <v>465</v>
      </c>
      <c r="Q823" s="30" t="s">
        <v>499</v>
      </c>
    </row>
    <row r="824" spans="1:17" hidden="1" x14ac:dyDescent="0.2">
      <c r="A824" s="30" t="s">
        <v>3186</v>
      </c>
      <c r="B824" s="30" t="s">
        <v>3187</v>
      </c>
      <c r="C824" s="30" t="s">
        <v>3188</v>
      </c>
      <c r="D824" s="30"/>
      <c r="E824" s="30" t="s">
        <v>3054</v>
      </c>
      <c r="F824" s="30" t="s">
        <v>74</v>
      </c>
      <c r="G824" s="38">
        <v>60</v>
      </c>
      <c r="H824" s="31">
        <v>0</v>
      </c>
      <c r="I824" s="30" t="s">
        <v>586</v>
      </c>
      <c r="J824" s="30" t="s">
        <v>587</v>
      </c>
      <c r="K824" s="30" t="s">
        <v>495</v>
      </c>
      <c r="L824" s="30" t="s">
        <v>496</v>
      </c>
      <c r="M824" s="30" t="s">
        <v>2374</v>
      </c>
      <c r="N824" s="30"/>
      <c r="O824" s="30" t="s">
        <v>145</v>
      </c>
      <c r="P824" s="30" t="s">
        <v>465</v>
      </c>
      <c r="Q824" s="30" t="s">
        <v>499</v>
      </c>
    </row>
    <row r="825" spans="1:17" hidden="1" x14ac:dyDescent="0.2">
      <c r="A825" s="30" t="s">
        <v>3189</v>
      </c>
      <c r="B825" s="30" t="s">
        <v>343</v>
      </c>
      <c r="C825" s="30" t="s">
        <v>3190</v>
      </c>
      <c r="D825" s="30"/>
      <c r="E825" s="30" t="s">
        <v>3054</v>
      </c>
      <c r="F825" s="30" t="s">
        <v>74</v>
      </c>
      <c r="G825" s="38">
        <v>60</v>
      </c>
      <c r="H825" s="31">
        <v>0</v>
      </c>
      <c r="I825" s="30" t="s">
        <v>552</v>
      </c>
      <c r="J825" s="30" t="s">
        <v>553</v>
      </c>
      <c r="K825" s="30" t="s">
        <v>495</v>
      </c>
      <c r="L825" s="30" t="s">
        <v>496</v>
      </c>
      <c r="M825" s="30" t="s">
        <v>654</v>
      </c>
      <c r="N825" s="30"/>
      <c r="O825" s="30" t="s">
        <v>145</v>
      </c>
      <c r="P825" s="30" t="s">
        <v>465</v>
      </c>
      <c r="Q825" s="30" t="s">
        <v>499</v>
      </c>
    </row>
    <row r="826" spans="1:17" hidden="1" x14ac:dyDescent="0.2">
      <c r="A826" s="30" t="s">
        <v>211</v>
      </c>
      <c r="B826" s="30" t="s">
        <v>212</v>
      </c>
      <c r="C826" s="30" t="s">
        <v>3191</v>
      </c>
      <c r="D826" s="30"/>
      <c r="E826" s="30" t="s">
        <v>3062</v>
      </c>
      <c r="F826" s="30" t="s">
        <v>3192</v>
      </c>
      <c r="G826" s="38">
        <v>60</v>
      </c>
      <c r="H826" s="31">
        <v>0</v>
      </c>
      <c r="I826" s="30" t="s">
        <v>570</v>
      </c>
      <c r="J826" s="30" t="s">
        <v>571</v>
      </c>
      <c r="K826" s="30" t="s">
        <v>495</v>
      </c>
      <c r="L826" s="30" t="s">
        <v>806</v>
      </c>
      <c r="M826" s="30" t="s">
        <v>573</v>
      </c>
      <c r="N826" s="30"/>
      <c r="O826" s="30" t="s">
        <v>145</v>
      </c>
      <c r="P826" s="30" t="s">
        <v>465</v>
      </c>
      <c r="Q826" s="30" t="s">
        <v>499</v>
      </c>
    </row>
    <row r="827" spans="1:17" hidden="1" x14ac:dyDescent="0.2">
      <c r="A827" s="30" t="s">
        <v>3193</v>
      </c>
      <c r="B827" s="30" t="s">
        <v>3194</v>
      </c>
      <c r="C827" s="30" t="s">
        <v>3195</v>
      </c>
      <c r="D827" s="30"/>
      <c r="E827" s="30" t="s">
        <v>3054</v>
      </c>
      <c r="F827" s="30" t="s">
        <v>74</v>
      </c>
      <c r="G827" s="38">
        <v>60</v>
      </c>
      <c r="H827" s="31">
        <v>0</v>
      </c>
      <c r="I827" s="30" t="s">
        <v>552</v>
      </c>
      <c r="J827" s="30" t="s">
        <v>553</v>
      </c>
      <c r="K827" s="30" t="s">
        <v>495</v>
      </c>
      <c r="L827" s="30" t="s">
        <v>496</v>
      </c>
      <c r="M827" s="30" t="s">
        <v>654</v>
      </c>
      <c r="N827" s="30"/>
      <c r="O827" s="30" t="s">
        <v>145</v>
      </c>
      <c r="P827" s="30" t="s">
        <v>465</v>
      </c>
      <c r="Q827" s="30" t="s">
        <v>499</v>
      </c>
    </row>
    <row r="828" spans="1:17" hidden="1" x14ac:dyDescent="0.2">
      <c r="A828" s="30" t="s">
        <v>311</v>
      </c>
      <c r="B828" s="30" t="s">
        <v>312</v>
      </c>
      <c r="C828" s="30" t="s">
        <v>3196</v>
      </c>
      <c r="D828" s="30"/>
      <c r="E828" s="30" t="s">
        <v>3062</v>
      </c>
      <c r="F828" s="30" t="s">
        <v>3197</v>
      </c>
      <c r="G828" s="38">
        <v>60</v>
      </c>
      <c r="H828" s="31">
        <v>0</v>
      </c>
      <c r="I828" s="30" t="s">
        <v>570</v>
      </c>
      <c r="J828" s="30" t="s">
        <v>571</v>
      </c>
      <c r="K828" s="30" t="s">
        <v>495</v>
      </c>
      <c r="L828" s="30" t="s">
        <v>873</v>
      </c>
      <c r="M828" s="30" t="s">
        <v>573</v>
      </c>
      <c r="N828" s="30"/>
      <c r="O828" s="30" t="s">
        <v>145</v>
      </c>
      <c r="P828" s="30" t="s">
        <v>465</v>
      </c>
      <c r="Q828" s="30" t="s">
        <v>499</v>
      </c>
    </row>
    <row r="829" spans="1:17" hidden="1" x14ac:dyDescent="0.2">
      <c r="A829" s="30" t="s">
        <v>3198</v>
      </c>
      <c r="B829" s="30" t="s">
        <v>3199</v>
      </c>
      <c r="C829" s="30" t="s">
        <v>3200</v>
      </c>
      <c r="D829" s="30"/>
      <c r="E829" s="30" t="s">
        <v>3054</v>
      </c>
      <c r="F829" s="30" t="s">
        <v>74</v>
      </c>
      <c r="G829" s="38">
        <v>60</v>
      </c>
      <c r="H829" s="31">
        <v>0</v>
      </c>
      <c r="I829" s="30" t="s">
        <v>552</v>
      </c>
      <c r="J829" s="30" t="s">
        <v>553</v>
      </c>
      <c r="K829" s="30" t="s">
        <v>495</v>
      </c>
      <c r="L829" s="30" t="s">
        <v>496</v>
      </c>
      <c r="M829" s="30" t="s">
        <v>596</v>
      </c>
      <c r="N829" s="30"/>
      <c r="O829" s="30" t="s">
        <v>145</v>
      </c>
      <c r="P829" s="30" t="s">
        <v>465</v>
      </c>
      <c r="Q829" s="30" t="s">
        <v>499</v>
      </c>
    </row>
    <row r="830" spans="1:17" hidden="1" x14ac:dyDescent="0.2">
      <c r="A830" s="30" t="s">
        <v>3201</v>
      </c>
      <c r="B830" s="30" t="s">
        <v>3202</v>
      </c>
      <c r="C830" s="30" t="s">
        <v>3203</v>
      </c>
      <c r="D830" s="30"/>
      <c r="E830" s="30" t="s">
        <v>3054</v>
      </c>
      <c r="F830" s="30" t="s">
        <v>74</v>
      </c>
      <c r="G830" s="38">
        <v>60</v>
      </c>
      <c r="H830" s="31">
        <v>0</v>
      </c>
      <c r="I830" s="30" t="s">
        <v>504</v>
      </c>
      <c r="J830" s="30" t="s">
        <v>505</v>
      </c>
      <c r="K830" s="30" t="s">
        <v>495</v>
      </c>
      <c r="L830" s="30" t="s">
        <v>496</v>
      </c>
      <c r="M830" s="30" t="s">
        <v>558</v>
      </c>
      <c r="N830" s="30"/>
      <c r="O830" s="30" t="s">
        <v>145</v>
      </c>
      <c r="P830" s="30" t="s">
        <v>465</v>
      </c>
      <c r="Q830" s="30" t="s">
        <v>499</v>
      </c>
    </row>
    <row r="831" spans="1:17" hidden="1" x14ac:dyDescent="0.2">
      <c r="A831" s="30" t="s">
        <v>3204</v>
      </c>
      <c r="B831" s="30" t="s">
        <v>3205</v>
      </c>
      <c r="C831" s="30" t="s">
        <v>3206</v>
      </c>
      <c r="D831" s="30"/>
      <c r="E831" s="30" t="s">
        <v>3054</v>
      </c>
      <c r="F831" s="30" t="s">
        <v>74</v>
      </c>
      <c r="G831" s="38">
        <v>60</v>
      </c>
      <c r="H831" s="31">
        <v>0</v>
      </c>
      <c r="I831" s="30" t="s">
        <v>552</v>
      </c>
      <c r="J831" s="30" t="s">
        <v>553</v>
      </c>
      <c r="K831" s="30" t="s">
        <v>495</v>
      </c>
      <c r="L831" s="30" t="s">
        <v>496</v>
      </c>
      <c r="M831" s="30" t="s">
        <v>654</v>
      </c>
      <c r="N831" s="30"/>
      <c r="O831" s="30" t="s">
        <v>145</v>
      </c>
      <c r="P831" s="30" t="s">
        <v>465</v>
      </c>
      <c r="Q831" s="30" t="s">
        <v>499</v>
      </c>
    </row>
    <row r="832" spans="1:17" hidden="1" x14ac:dyDescent="0.2">
      <c r="A832" s="30" t="s">
        <v>3207</v>
      </c>
      <c r="B832" s="30" t="s">
        <v>3208</v>
      </c>
      <c r="C832" s="30" t="s">
        <v>3209</v>
      </c>
      <c r="D832" s="30"/>
      <c r="E832" s="30" t="s">
        <v>3054</v>
      </c>
      <c r="F832" s="30" t="s">
        <v>74</v>
      </c>
      <c r="G832" s="38">
        <v>60</v>
      </c>
      <c r="H832" s="31">
        <v>0</v>
      </c>
      <c r="I832" s="30" t="s">
        <v>586</v>
      </c>
      <c r="J832" s="30" t="s">
        <v>587</v>
      </c>
      <c r="K832" s="30" t="s">
        <v>495</v>
      </c>
      <c r="L832" s="30" t="s">
        <v>496</v>
      </c>
      <c r="M832" s="30" t="s">
        <v>2374</v>
      </c>
      <c r="N832" s="30"/>
      <c r="O832" s="30" t="s">
        <v>145</v>
      </c>
      <c r="P832" s="30" t="s">
        <v>465</v>
      </c>
      <c r="Q832" s="30" t="s">
        <v>499</v>
      </c>
    </row>
    <row r="833" spans="1:17" hidden="1" x14ac:dyDescent="0.2">
      <c r="A833" s="30" t="s">
        <v>3210</v>
      </c>
      <c r="B833" s="30" t="s">
        <v>3211</v>
      </c>
      <c r="C833" s="30" t="s">
        <v>3212</v>
      </c>
      <c r="D833" s="30"/>
      <c r="E833" s="30" t="s">
        <v>3054</v>
      </c>
      <c r="F833" s="30" t="s">
        <v>74</v>
      </c>
      <c r="G833" s="38">
        <v>60</v>
      </c>
      <c r="H833" s="31">
        <v>0</v>
      </c>
      <c r="I833" s="30" t="s">
        <v>504</v>
      </c>
      <c r="J833" s="30" t="s">
        <v>505</v>
      </c>
      <c r="K833" s="30" t="s">
        <v>495</v>
      </c>
      <c r="L833" s="30" t="s">
        <v>496</v>
      </c>
      <c r="M833" s="30" t="s">
        <v>592</v>
      </c>
      <c r="N833" s="30"/>
      <c r="O833" s="30" t="s">
        <v>145</v>
      </c>
      <c r="P833" s="30" t="s">
        <v>465</v>
      </c>
      <c r="Q833" s="30" t="s">
        <v>499</v>
      </c>
    </row>
    <row r="834" spans="1:17" hidden="1" x14ac:dyDescent="0.2">
      <c r="A834" s="30" t="s">
        <v>3213</v>
      </c>
      <c r="B834" s="30" t="s">
        <v>323</v>
      </c>
      <c r="C834" s="30" t="s">
        <v>3214</v>
      </c>
      <c r="D834" s="30"/>
      <c r="E834" s="30" t="s">
        <v>3054</v>
      </c>
      <c r="F834" s="30" t="s">
        <v>74</v>
      </c>
      <c r="G834" s="38">
        <v>60</v>
      </c>
      <c r="H834" s="31">
        <v>0</v>
      </c>
      <c r="I834" s="30" t="s">
        <v>552</v>
      </c>
      <c r="J834" s="30" t="s">
        <v>553</v>
      </c>
      <c r="K834" s="30" t="s">
        <v>495</v>
      </c>
      <c r="L834" s="30" t="s">
        <v>496</v>
      </c>
      <c r="M834" s="30" t="s">
        <v>596</v>
      </c>
      <c r="N834" s="30"/>
      <c r="O834" s="30" t="s">
        <v>145</v>
      </c>
      <c r="P834" s="30" t="s">
        <v>465</v>
      </c>
      <c r="Q834" s="30" t="s">
        <v>499</v>
      </c>
    </row>
    <row r="835" spans="1:17" hidden="1" x14ac:dyDescent="0.2">
      <c r="A835" s="30" t="s">
        <v>3215</v>
      </c>
      <c r="B835" s="30" t="s">
        <v>3216</v>
      </c>
      <c r="C835" s="30" t="s">
        <v>3217</v>
      </c>
      <c r="D835" s="30"/>
      <c r="E835" s="30" t="s">
        <v>3054</v>
      </c>
      <c r="F835" s="30" t="s">
        <v>74</v>
      </c>
      <c r="G835" s="38">
        <v>60</v>
      </c>
      <c r="H835" s="31">
        <v>0</v>
      </c>
      <c r="I835" s="30" t="s">
        <v>512</v>
      </c>
      <c r="J835" s="30" t="s">
        <v>513</v>
      </c>
      <c r="K835" s="30" t="s">
        <v>495</v>
      </c>
      <c r="L835" s="30" t="s">
        <v>496</v>
      </c>
      <c r="M835" s="30" t="s">
        <v>713</v>
      </c>
      <c r="N835" s="30"/>
      <c r="O835" s="30" t="s">
        <v>145</v>
      </c>
      <c r="P835" s="30" t="s">
        <v>465</v>
      </c>
      <c r="Q835" s="30" t="s">
        <v>499</v>
      </c>
    </row>
    <row r="836" spans="1:17" hidden="1" x14ac:dyDescent="0.2">
      <c r="A836" s="30" t="s">
        <v>75</v>
      </c>
      <c r="B836" s="30" t="s">
        <v>76</v>
      </c>
      <c r="C836" s="30" t="s">
        <v>3218</v>
      </c>
      <c r="D836" s="30"/>
      <c r="E836" s="30" t="s">
        <v>3219</v>
      </c>
      <c r="F836" s="30" t="s">
        <v>3220</v>
      </c>
      <c r="G836" s="38">
        <v>60</v>
      </c>
      <c r="H836" s="31">
        <v>0</v>
      </c>
      <c r="I836" s="30" t="s">
        <v>628</v>
      </c>
      <c r="J836" s="30" t="s">
        <v>629</v>
      </c>
      <c r="K836" s="30" t="s">
        <v>495</v>
      </c>
      <c r="L836" s="30" t="s">
        <v>1267</v>
      </c>
      <c r="M836" s="30" t="s">
        <v>631</v>
      </c>
      <c r="N836" s="30"/>
      <c r="O836" s="30" t="s">
        <v>145</v>
      </c>
      <c r="P836" s="30" t="s">
        <v>465</v>
      </c>
      <c r="Q836" s="30" t="s">
        <v>499</v>
      </c>
    </row>
    <row r="837" spans="1:17" hidden="1" x14ac:dyDescent="0.2">
      <c r="A837" s="30" t="s">
        <v>3221</v>
      </c>
      <c r="B837" s="30" t="s">
        <v>3222</v>
      </c>
      <c r="C837" s="30" t="s">
        <v>3223</v>
      </c>
      <c r="D837" s="30"/>
      <c r="E837" s="30" t="s">
        <v>3054</v>
      </c>
      <c r="F837" s="30" t="s">
        <v>74</v>
      </c>
      <c r="G837" s="38">
        <v>60</v>
      </c>
      <c r="H837" s="31">
        <v>0</v>
      </c>
      <c r="I837" s="30" t="s">
        <v>552</v>
      </c>
      <c r="J837" s="30" t="s">
        <v>553</v>
      </c>
      <c r="K837" s="30" t="s">
        <v>495</v>
      </c>
      <c r="L837" s="30" t="s">
        <v>496</v>
      </c>
      <c r="M837" s="30" t="s">
        <v>2249</v>
      </c>
      <c r="N837" s="30"/>
      <c r="O837" s="30" t="s">
        <v>145</v>
      </c>
      <c r="P837" s="30" t="s">
        <v>465</v>
      </c>
      <c r="Q837" s="30" t="s">
        <v>499</v>
      </c>
    </row>
    <row r="838" spans="1:17" hidden="1" x14ac:dyDescent="0.2">
      <c r="A838" s="30" t="s">
        <v>3224</v>
      </c>
      <c r="B838" s="30" t="s">
        <v>3225</v>
      </c>
      <c r="C838" s="30" t="s">
        <v>3226</v>
      </c>
      <c r="D838" s="30"/>
      <c r="E838" s="30" t="s">
        <v>3054</v>
      </c>
      <c r="F838" s="30" t="s">
        <v>74</v>
      </c>
      <c r="G838" s="38">
        <v>60</v>
      </c>
      <c r="H838" s="31">
        <v>0</v>
      </c>
      <c r="I838" s="30" t="s">
        <v>600</v>
      </c>
      <c r="J838" s="30" t="s">
        <v>601</v>
      </c>
      <c r="K838" s="30" t="s">
        <v>495</v>
      </c>
      <c r="L838" s="30" t="s">
        <v>496</v>
      </c>
      <c r="M838" s="30" t="s">
        <v>602</v>
      </c>
      <c r="N838" s="30"/>
      <c r="O838" s="30" t="s">
        <v>145</v>
      </c>
      <c r="P838" s="30" t="s">
        <v>465</v>
      </c>
      <c r="Q838" s="30" t="s">
        <v>499</v>
      </c>
    </row>
    <row r="839" spans="1:17" hidden="1" x14ac:dyDescent="0.2">
      <c r="A839" s="30" t="s">
        <v>3227</v>
      </c>
      <c r="B839" s="30" t="s">
        <v>3228</v>
      </c>
      <c r="C839" s="30" t="s">
        <v>3229</v>
      </c>
      <c r="D839" s="30"/>
      <c r="E839" s="30" t="s">
        <v>3054</v>
      </c>
      <c r="F839" s="30" t="s">
        <v>74</v>
      </c>
      <c r="G839" s="38">
        <v>60</v>
      </c>
      <c r="H839" s="31">
        <v>0</v>
      </c>
      <c r="I839" s="30" t="s">
        <v>512</v>
      </c>
      <c r="J839" s="30" t="s">
        <v>513</v>
      </c>
      <c r="K839" s="30" t="s">
        <v>495</v>
      </c>
      <c r="L839" s="30" t="s">
        <v>496</v>
      </c>
      <c r="M839" s="30" t="s">
        <v>695</v>
      </c>
      <c r="N839" s="30"/>
      <c r="O839" s="30" t="s">
        <v>145</v>
      </c>
      <c r="P839" s="30" t="s">
        <v>465</v>
      </c>
      <c r="Q839" s="30" t="s">
        <v>499</v>
      </c>
    </row>
    <row r="840" spans="1:17" hidden="1" x14ac:dyDescent="0.2">
      <c r="A840" s="30" t="s">
        <v>3230</v>
      </c>
      <c r="B840" s="30" t="s">
        <v>421</v>
      </c>
      <c r="C840" s="30" t="s">
        <v>3231</v>
      </c>
      <c r="D840" s="30"/>
      <c r="E840" s="30" t="s">
        <v>3054</v>
      </c>
      <c r="F840" s="30" t="s">
        <v>74</v>
      </c>
      <c r="G840" s="38">
        <v>60</v>
      </c>
      <c r="H840" s="31">
        <v>0</v>
      </c>
      <c r="I840" s="30" t="s">
        <v>504</v>
      </c>
      <c r="J840" s="30" t="s">
        <v>505</v>
      </c>
      <c r="K840" s="30" t="s">
        <v>495</v>
      </c>
      <c r="L840" s="30" t="s">
        <v>496</v>
      </c>
      <c r="M840" s="30" t="s">
        <v>506</v>
      </c>
      <c r="N840" s="30"/>
      <c r="O840" s="30" t="s">
        <v>145</v>
      </c>
      <c r="P840" s="30" t="s">
        <v>465</v>
      </c>
      <c r="Q840" s="30" t="s">
        <v>499</v>
      </c>
    </row>
    <row r="841" spans="1:17" hidden="1" x14ac:dyDescent="0.2">
      <c r="A841" s="30" t="s">
        <v>3232</v>
      </c>
      <c r="B841" s="30" t="s">
        <v>3233</v>
      </c>
      <c r="C841" s="30" t="s">
        <v>3234</v>
      </c>
      <c r="D841" s="30"/>
      <c r="E841" s="30" t="s">
        <v>3054</v>
      </c>
      <c r="F841" s="30" t="s">
        <v>74</v>
      </c>
      <c r="G841" s="38">
        <v>60</v>
      </c>
      <c r="H841" s="31">
        <v>0</v>
      </c>
      <c r="I841" s="30" t="s">
        <v>512</v>
      </c>
      <c r="J841" s="30" t="s">
        <v>513</v>
      </c>
      <c r="K841" s="30" t="s">
        <v>495</v>
      </c>
      <c r="L841" s="30" t="s">
        <v>496</v>
      </c>
      <c r="M841" s="30" t="s">
        <v>695</v>
      </c>
      <c r="N841" s="30"/>
      <c r="O841" s="30" t="s">
        <v>145</v>
      </c>
      <c r="P841" s="30" t="s">
        <v>465</v>
      </c>
      <c r="Q841" s="30" t="s">
        <v>499</v>
      </c>
    </row>
    <row r="842" spans="1:17" hidden="1" x14ac:dyDescent="0.2">
      <c r="A842" s="30" t="s">
        <v>3235</v>
      </c>
      <c r="B842" s="30" t="s">
        <v>3236</v>
      </c>
      <c r="C842" s="30" t="s">
        <v>3237</v>
      </c>
      <c r="D842" s="30"/>
      <c r="E842" s="30" t="s">
        <v>3054</v>
      </c>
      <c r="F842" s="30" t="s">
        <v>74</v>
      </c>
      <c r="G842" s="38">
        <v>60</v>
      </c>
      <c r="H842" s="31">
        <v>0</v>
      </c>
      <c r="I842" s="30" t="s">
        <v>512</v>
      </c>
      <c r="J842" s="30" t="s">
        <v>513</v>
      </c>
      <c r="K842" s="30" t="s">
        <v>495</v>
      </c>
      <c r="L842" s="30" t="s">
        <v>496</v>
      </c>
      <c r="M842" s="30" t="s">
        <v>695</v>
      </c>
      <c r="N842" s="30"/>
      <c r="O842" s="30" t="s">
        <v>145</v>
      </c>
      <c r="P842" s="30" t="s">
        <v>465</v>
      </c>
      <c r="Q842" s="30" t="s">
        <v>499</v>
      </c>
    </row>
    <row r="843" spans="1:17" hidden="1" x14ac:dyDescent="0.2">
      <c r="A843" s="30" t="s">
        <v>3238</v>
      </c>
      <c r="B843" s="30" t="s">
        <v>233</v>
      </c>
      <c r="C843" s="30" t="s">
        <v>3239</v>
      </c>
      <c r="D843" s="30"/>
      <c r="E843" s="30" t="s">
        <v>3054</v>
      </c>
      <c r="F843" s="30" t="s">
        <v>74</v>
      </c>
      <c r="G843" s="38">
        <v>60</v>
      </c>
      <c r="H843" s="31">
        <v>0</v>
      </c>
      <c r="I843" s="30" t="s">
        <v>512</v>
      </c>
      <c r="J843" s="30" t="s">
        <v>513</v>
      </c>
      <c r="K843" s="30" t="s">
        <v>495</v>
      </c>
      <c r="L843" s="30" t="s">
        <v>496</v>
      </c>
      <c r="M843" s="30" t="s">
        <v>695</v>
      </c>
      <c r="N843" s="30"/>
      <c r="O843" s="30" t="s">
        <v>145</v>
      </c>
      <c r="P843" s="30" t="s">
        <v>465</v>
      </c>
      <c r="Q843" s="30" t="s">
        <v>499</v>
      </c>
    </row>
    <row r="844" spans="1:17" hidden="1" x14ac:dyDescent="0.2">
      <c r="A844" s="30" t="s">
        <v>3240</v>
      </c>
      <c r="B844" s="30" t="s">
        <v>3241</v>
      </c>
      <c r="C844" s="30" t="s">
        <v>3242</v>
      </c>
      <c r="D844" s="30"/>
      <c r="E844" s="30" t="s">
        <v>3062</v>
      </c>
      <c r="F844" s="30" t="s">
        <v>3243</v>
      </c>
      <c r="G844" s="38">
        <v>60</v>
      </c>
      <c r="H844" s="31">
        <v>0</v>
      </c>
      <c r="I844" s="30" t="s">
        <v>570</v>
      </c>
      <c r="J844" s="30" t="s">
        <v>571</v>
      </c>
      <c r="K844" s="30" t="s">
        <v>495</v>
      </c>
      <c r="L844" s="30" t="s">
        <v>3244</v>
      </c>
      <c r="M844" s="30" t="s">
        <v>573</v>
      </c>
      <c r="N844" s="30"/>
      <c r="O844" s="30" t="s">
        <v>145</v>
      </c>
      <c r="P844" s="30" t="s">
        <v>465</v>
      </c>
      <c r="Q844" s="30" t="s">
        <v>499</v>
      </c>
    </row>
    <row r="845" spans="1:17" hidden="1" x14ac:dyDescent="0.2">
      <c r="A845" s="30" t="s">
        <v>3245</v>
      </c>
      <c r="B845" s="30" t="s">
        <v>3246</v>
      </c>
      <c r="C845" s="30" t="s">
        <v>3247</v>
      </c>
      <c r="D845" s="30"/>
      <c r="E845" s="30" t="s">
        <v>3054</v>
      </c>
      <c r="F845" s="30" t="s">
        <v>74</v>
      </c>
      <c r="G845" s="38">
        <v>60</v>
      </c>
      <c r="H845" s="31">
        <v>0</v>
      </c>
      <c r="I845" s="30" t="s">
        <v>718</v>
      </c>
      <c r="J845" s="30" t="s">
        <v>719</v>
      </c>
      <c r="K845" s="30" t="s">
        <v>495</v>
      </c>
      <c r="L845" s="30" t="s">
        <v>496</v>
      </c>
      <c r="M845" s="30" t="s">
        <v>903</v>
      </c>
      <c r="N845" s="30"/>
      <c r="O845" s="30" t="s">
        <v>145</v>
      </c>
      <c r="P845" s="30" t="s">
        <v>465</v>
      </c>
      <c r="Q845" s="30" t="s">
        <v>499</v>
      </c>
    </row>
    <row r="846" spans="1:17" hidden="1" x14ac:dyDescent="0.2">
      <c r="A846" s="30" t="s">
        <v>3248</v>
      </c>
      <c r="B846" s="30" t="s">
        <v>3249</v>
      </c>
      <c r="C846" s="30" t="s">
        <v>3250</v>
      </c>
      <c r="D846" s="30"/>
      <c r="E846" s="30" t="s">
        <v>3054</v>
      </c>
      <c r="F846" s="30" t="s">
        <v>74</v>
      </c>
      <c r="G846" s="38">
        <v>60</v>
      </c>
      <c r="H846" s="31">
        <v>0</v>
      </c>
      <c r="I846" s="30" t="s">
        <v>504</v>
      </c>
      <c r="J846" s="30" t="s">
        <v>505</v>
      </c>
      <c r="K846" s="30" t="s">
        <v>495</v>
      </c>
      <c r="L846" s="30" t="s">
        <v>496</v>
      </c>
      <c r="M846" s="30" t="s">
        <v>592</v>
      </c>
      <c r="N846" s="30"/>
      <c r="O846" s="30" t="s">
        <v>145</v>
      </c>
      <c r="P846" s="30" t="s">
        <v>465</v>
      </c>
      <c r="Q846" s="30" t="s">
        <v>499</v>
      </c>
    </row>
    <row r="847" spans="1:17" hidden="1" x14ac:dyDescent="0.2">
      <c r="A847" s="30" t="s">
        <v>3251</v>
      </c>
      <c r="B847" s="30" t="s">
        <v>3252</v>
      </c>
      <c r="C847" s="30" t="s">
        <v>3253</v>
      </c>
      <c r="D847" s="30"/>
      <c r="E847" s="30" t="s">
        <v>3054</v>
      </c>
      <c r="F847" s="30" t="s">
        <v>74</v>
      </c>
      <c r="G847" s="38">
        <v>60</v>
      </c>
      <c r="H847" s="31">
        <v>0</v>
      </c>
      <c r="I847" s="30" t="s">
        <v>512</v>
      </c>
      <c r="J847" s="30" t="s">
        <v>513</v>
      </c>
      <c r="K847" s="30" t="s">
        <v>495</v>
      </c>
      <c r="L847" s="30" t="s">
        <v>496</v>
      </c>
      <c r="M847" s="30" t="s">
        <v>713</v>
      </c>
      <c r="N847" s="30"/>
      <c r="O847" s="30" t="s">
        <v>145</v>
      </c>
      <c r="P847" s="30" t="s">
        <v>465</v>
      </c>
      <c r="Q847" s="30" t="s">
        <v>499</v>
      </c>
    </row>
    <row r="848" spans="1:17" hidden="1" x14ac:dyDescent="0.2">
      <c r="A848" s="30" t="s">
        <v>3254</v>
      </c>
      <c r="B848" s="30" t="s">
        <v>3255</v>
      </c>
      <c r="C848" s="30" t="s">
        <v>3256</v>
      </c>
      <c r="D848" s="30"/>
      <c r="E848" s="30" t="s">
        <v>3054</v>
      </c>
      <c r="F848" s="30" t="s">
        <v>74</v>
      </c>
      <c r="G848" s="38">
        <v>60</v>
      </c>
      <c r="H848" s="31">
        <v>0</v>
      </c>
      <c r="I848" s="30" t="s">
        <v>586</v>
      </c>
      <c r="J848" s="30" t="s">
        <v>587</v>
      </c>
      <c r="K848" s="30" t="s">
        <v>495</v>
      </c>
      <c r="L848" s="30" t="s">
        <v>496</v>
      </c>
      <c r="M848" s="30" t="s">
        <v>588</v>
      </c>
      <c r="N848" s="30"/>
      <c r="O848" s="30" t="s">
        <v>145</v>
      </c>
      <c r="P848" s="30" t="s">
        <v>465</v>
      </c>
      <c r="Q848" s="30" t="s">
        <v>499</v>
      </c>
    </row>
    <row r="849" spans="1:17" hidden="1" x14ac:dyDescent="0.2">
      <c r="A849" s="30" t="s">
        <v>3257</v>
      </c>
      <c r="B849" s="30" t="s">
        <v>3258</v>
      </c>
      <c r="C849" s="30" t="s">
        <v>3259</v>
      </c>
      <c r="D849" s="30"/>
      <c r="E849" s="30" t="s">
        <v>3054</v>
      </c>
      <c r="F849" s="30" t="s">
        <v>74</v>
      </c>
      <c r="G849" s="38">
        <v>60</v>
      </c>
      <c r="H849" s="31">
        <v>0</v>
      </c>
      <c r="I849" s="30" t="s">
        <v>586</v>
      </c>
      <c r="J849" s="30" t="s">
        <v>587</v>
      </c>
      <c r="K849" s="30" t="s">
        <v>495</v>
      </c>
      <c r="L849" s="30" t="s">
        <v>496</v>
      </c>
      <c r="M849" s="30" t="s">
        <v>2374</v>
      </c>
      <c r="N849" s="30"/>
      <c r="O849" s="30" t="s">
        <v>145</v>
      </c>
      <c r="P849" s="30" t="s">
        <v>465</v>
      </c>
      <c r="Q849" s="30" t="s">
        <v>499</v>
      </c>
    </row>
    <row r="850" spans="1:17" hidden="1" x14ac:dyDescent="0.2">
      <c r="A850" s="30" t="s">
        <v>3260</v>
      </c>
      <c r="B850" s="30" t="s">
        <v>3261</v>
      </c>
      <c r="C850" s="30" t="s">
        <v>3262</v>
      </c>
      <c r="D850" s="30"/>
      <c r="E850" s="30" t="s">
        <v>3054</v>
      </c>
      <c r="F850" s="30" t="s">
        <v>74</v>
      </c>
      <c r="G850" s="38">
        <v>60</v>
      </c>
      <c r="H850" s="31">
        <v>0</v>
      </c>
      <c r="I850" s="30" t="s">
        <v>512</v>
      </c>
      <c r="J850" s="30" t="s">
        <v>513</v>
      </c>
      <c r="K850" s="30" t="s">
        <v>495</v>
      </c>
      <c r="L850" s="30" t="s">
        <v>496</v>
      </c>
      <c r="M850" s="30" t="s">
        <v>713</v>
      </c>
      <c r="N850" s="30"/>
      <c r="O850" s="30" t="s">
        <v>145</v>
      </c>
      <c r="P850" s="30" t="s">
        <v>465</v>
      </c>
      <c r="Q850" s="30" t="s">
        <v>499</v>
      </c>
    </row>
    <row r="851" spans="1:17" hidden="1" x14ac:dyDescent="0.2">
      <c r="A851" s="30" t="s">
        <v>373</v>
      </c>
      <c r="B851" s="30" t="s">
        <v>374</v>
      </c>
      <c r="C851" s="30" t="s">
        <v>3263</v>
      </c>
      <c r="D851" s="30"/>
      <c r="E851" s="30" t="s">
        <v>3062</v>
      </c>
      <c r="F851" s="30" t="s">
        <v>3264</v>
      </c>
      <c r="G851" s="38">
        <v>60</v>
      </c>
      <c r="H851" s="31">
        <v>0</v>
      </c>
      <c r="I851" s="30" t="s">
        <v>570</v>
      </c>
      <c r="J851" s="30" t="s">
        <v>571</v>
      </c>
      <c r="K851" s="30" t="s">
        <v>495</v>
      </c>
      <c r="L851" s="30" t="s">
        <v>3265</v>
      </c>
      <c r="M851" s="30" t="s">
        <v>573</v>
      </c>
      <c r="N851" s="30"/>
      <c r="O851" s="30" t="s">
        <v>145</v>
      </c>
      <c r="P851" s="30" t="s">
        <v>465</v>
      </c>
      <c r="Q851" s="30" t="s">
        <v>499</v>
      </c>
    </row>
    <row r="852" spans="1:17" hidden="1" x14ac:dyDescent="0.2">
      <c r="A852" s="30" t="s">
        <v>3266</v>
      </c>
      <c r="B852" s="30" t="s">
        <v>3267</v>
      </c>
      <c r="C852" s="30" t="s">
        <v>3268</v>
      </c>
      <c r="D852" s="30"/>
      <c r="E852" s="30" t="s">
        <v>3054</v>
      </c>
      <c r="F852" s="30" t="s">
        <v>74</v>
      </c>
      <c r="G852" s="38">
        <v>60</v>
      </c>
      <c r="H852" s="31">
        <v>0</v>
      </c>
      <c r="I852" s="30" t="s">
        <v>586</v>
      </c>
      <c r="J852" s="30" t="s">
        <v>587</v>
      </c>
      <c r="K852" s="30" t="s">
        <v>495</v>
      </c>
      <c r="L852" s="30" t="s">
        <v>496</v>
      </c>
      <c r="M852" s="30" t="s">
        <v>2374</v>
      </c>
      <c r="N852" s="30"/>
      <c r="O852" s="30" t="s">
        <v>145</v>
      </c>
      <c r="P852" s="30" t="s">
        <v>465</v>
      </c>
      <c r="Q852" s="30" t="s">
        <v>499</v>
      </c>
    </row>
    <row r="853" spans="1:17" hidden="1" x14ac:dyDescent="0.2">
      <c r="A853" s="30" t="s">
        <v>3269</v>
      </c>
      <c r="B853" s="30" t="s">
        <v>404</v>
      </c>
      <c r="C853" s="30" t="s">
        <v>3270</v>
      </c>
      <c r="D853" s="30"/>
      <c r="E853" s="30" t="s">
        <v>3054</v>
      </c>
      <c r="F853" s="30" t="s">
        <v>74</v>
      </c>
      <c r="G853" s="38">
        <v>60</v>
      </c>
      <c r="H853" s="31">
        <v>0</v>
      </c>
      <c r="I853" s="30" t="s">
        <v>586</v>
      </c>
      <c r="J853" s="30" t="s">
        <v>587</v>
      </c>
      <c r="K853" s="30" t="s">
        <v>495</v>
      </c>
      <c r="L853" s="30" t="s">
        <v>496</v>
      </c>
      <c r="M853" s="30" t="s">
        <v>2374</v>
      </c>
      <c r="N853" s="30"/>
      <c r="O853" s="30" t="s">
        <v>145</v>
      </c>
      <c r="P853" s="30" t="s">
        <v>465</v>
      </c>
      <c r="Q853" s="30" t="s">
        <v>499</v>
      </c>
    </row>
    <row r="854" spans="1:17" hidden="1" x14ac:dyDescent="0.2">
      <c r="A854" s="30" t="s">
        <v>3271</v>
      </c>
      <c r="B854" s="30" t="s">
        <v>322</v>
      </c>
      <c r="C854" s="30" t="s">
        <v>3272</v>
      </c>
      <c r="D854" s="30"/>
      <c r="E854" s="30" t="s">
        <v>3054</v>
      </c>
      <c r="F854" s="30" t="s">
        <v>74</v>
      </c>
      <c r="G854" s="38">
        <v>60</v>
      </c>
      <c r="H854" s="31">
        <v>0</v>
      </c>
      <c r="I854" s="30" t="s">
        <v>504</v>
      </c>
      <c r="J854" s="30" t="s">
        <v>505</v>
      </c>
      <c r="K854" s="30" t="s">
        <v>495</v>
      </c>
      <c r="L854" s="30" t="s">
        <v>496</v>
      </c>
      <c r="M854" s="30" t="s">
        <v>558</v>
      </c>
      <c r="N854" s="30"/>
      <c r="O854" s="30" t="s">
        <v>145</v>
      </c>
      <c r="P854" s="30" t="s">
        <v>465</v>
      </c>
      <c r="Q854" s="30" t="s">
        <v>499</v>
      </c>
    </row>
    <row r="855" spans="1:17" hidden="1" x14ac:dyDescent="0.2">
      <c r="A855" s="30" t="s">
        <v>3273</v>
      </c>
      <c r="B855" s="30" t="s">
        <v>3274</v>
      </c>
      <c r="C855" s="30" t="s">
        <v>3275</v>
      </c>
      <c r="D855" s="30"/>
      <c r="E855" s="30" t="s">
        <v>3054</v>
      </c>
      <c r="F855" s="30" t="s">
        <v>74</v>
      </c>
      <c r="G855" s="38">
        <v>60</v>
      </c>
      <c r="H855" s="31">
        <v>0</v>
      </c>
      <c r="I855" s="30" t="s">
        <v>600</v>
      </c>
      <c r="J855" s="30" t="s">
        <v>601</v>
      </c>
      <c r="K855" s="30" t="s">
        <v>495</v>
      </c>
      <c r="L855" s="30" t="s">
        <v>496</v>
      </c>
      <c r="M855" s="30" t="s">
        <v>2249</v>
      </c>
      <c r="N855" s="30"/>
      <c r="O855" s="30" t="s">
        <v>145</v>
      </c>
      <c r="P855" s="30" t="s">
        <v>465</v>
      </c>
      <c r="Q855" s="30" t="s">
        <v>499</v>
      </c>
    </row>
    <row r="856" spans="1:17" hidden="1" x14ac:dyDescent="0.2">
      <c r="A856" s="30" t="s">
        <v>3276</v>
      </c>
      <c r="B856" s="30" t="s">
        <v>3277</v>
      </c>
      <c r="C856" s="30" t="s">
        <v>3278</v>
      </c>
      <c r="D856" s="30"/>
      <c r="E856" s="30" t="s">
        <v>3054</v>
      </c>
      <c r="F856" s="30" t="s">
        <v>74</v>
      </c>
      <c r="G856" s="38">
        <v>60</v>
      </c>
      <c r="H856" s="31">
        <v>0</v>
      </c>
      <c r="I856" s="30" t="s">
        <v>504</v>
      </c>
      <c r="J856" s="30" t="s">
        <v>505</v>
      </c>
      <c r="K856" s="30" t="s">
        <v>495</v>
      </c>
      <c r="L856" s="30" t="s">
        <v>496</v>
      </c>
      <c r="M856" s="30" t="s">
        <v>506</v>
      </c>
      <c r="N856" s="30" t="s">
        <v>507</v>
      </c>
      <c r="O856" s="30" t="s">
        <v>145</v>
      </c>
      <c r="P856" s="30" t="s">
        <v>465</v>
      </c>
      <c r="Q856" s="30" t="s">
        <v>499</v>
      </c>
    </row>
    <row r="857" spans="1:17" hidden="1" x14ac:dyDescent="0.2">
      <c r="A857" s="30" t="s">
        <v>242</v>
      </c>
      <c r="B857" s="30" t="s">
        <v>243</v>
      </c>
      <c r="C857" s="30" t="s">
        <v>3279</v>
      </c>
      <c r="D857" s="30"/>
      <c r="E857" s="30" t="s">
        <v>3062</v>
      </c>
      <c r="F857" s="30" t="s">
        <v>3280</v>
      </c>
      <c r="G857" s="38">
        <v>60</v>
      </c>
      <c r="H857" s="31">
        <v>0</v>
      </c>
      <c r="I857" s="30" t="s">
        <v>570</v>
      </c>
      <c r="J857" s="30" t="s">
        <v>571</v>
      </c>
      <c r="K857" s="30" t="s">
        <v>495</v>
      </c>
      <c r="L857" s="30" t="s">
        <v>572</v>
      </c>
      <c r="M857" s="30" t="s">
        <v>573</v>
      </c>
      <c r="N857" s="30"/>
      <c r="O857" s="30" t="s">
        <v>145</v>
      </c>
      <c r="P857" s="30" t="s">
        <v>465</v>
      </c>
      <c r="Q857" s="30" t="s">
        <v>499</v>
      </c>
    </row>
    <row r="858" spans="1:17" hidden="1" x14ac:dyDescent="0.2">
      <c r="A858" s="30" t="s">
        <v>170</v>
      </c>
      <c r="B858" s="30" t="s">
        <v>171</v>
      </c>
      <c r="C858" s="30" t="s">
        <v>3281</v>
      </c>
      <c r="D858" s="30"/>
      <c r="E858" s="30" t="s">
        <v>3062</v>
      </c>
      <c r="F858" s="30" t="s">
        <v>3282</v>
      </c>
      <c r="G858" s="38"/>
      <c r="H858" s="31">
        <v>0</v>
      </c>
      <c r="I858" s="30" t="s">
        <v>600</v>
      </c>
      <c r="J858" s="30" t="s">
        <v>601</v>
      </c>
      <c r="K858" s="30" t="s">
        <v>495</v>
      </c>
      <c r="L858" s="30" t="s">
        <v>496</v>
      </c>
      <c r="M858" s="30" t="s">
        <v>2249</v>
      </c>
      <c r="N858" s="30" t="s">
        <v>3283</v>
      </c>
      <c r="O858" s="30" t="s">
        <v>145</v>
      </c>
      <c r="P858" s="30" t="s">
        <v>465</v>
      </c>
      <c r="Q858" s="30" t="s">
        <v>499</v>
      </c>
    </row>
    <row r="859" spans="1:17" hidden="1" x14ac:dyDescent="0.2">
      <c r="A859" s="30" t="s">
        <v>414</v>
      </c>
      <c r="B859" s="30" t="s">
        <v>415</v>
      </c>
      <c r="C859" s="30" t="s">
        <v>3284</v>
      </c>
      <c r="D859" s="30"/>
      <c r="E859" s="30" t="s">
        <v>3062</v>
      </c>
      <c r="F859" s="30" t="s">
        <v>3285</v>
      </c>
      <c r="G859" s="38">
        <v>60</v>
      </c>
      <c r="H859" s="31">
        <v>0</v>
      </c>
      <c r="I859" s="30" t="s">
        <v>570</v>
      </c>
      <c r="J859" s="30" t="s">
        <v>571</v>
      </c>
      <c r="K859" s="30" t="s">
        <v>495</v>
      </c>
      <c r="L859" s="30" t="s">
        <v>907</v>
      </c>
      <c r="M859" s="30" t="s">
        <v>573</v>
      </c>
      <c r="N859" s="30"/>
      <c r="O859" s="30" t="s">
        <v>145</v>
      </c>
      <c r="P859" s="30" t="s">
        <v>465</v>
      </c>
      <c r="Q859" s="30" t="s">
        <v>499</v>
      </c>
    </row>
    <row r="860" spans="1:17" hidden="1" x14ac:dyDescent="0.2">
      <c r="A860" s="30" t="s">
        <v>176</v>
      </c>
      <c r="B860" s="30" t="s">
        <v>177</v>
      </c>
      <c r="C860" s="30" t="s">
        <v>3286</v>
      </c>
      <c r="D860" s="30"/>
      <c r="E860" s="30" t="s">
        <v>3062</v>
      </c>
      <c r="F860" s="30" t="s">
        <v>3287</v>
      </c>
      <c r="G860" s="38"/>
      <c r="H860" s="31">
        <v>0</v>
      </c>
      <c r="I860" s="30" t="s">
        <v>504</v>
      </c>
      <c r="J860" s="30" t="s">
        <v>505</v>
      </c>
      <c r="K860" s="30" t="s">
        <v>495</v>
      </c>
      <c r="L860" s="30" t="s">
        <v>496</v>
      </c>
      <c r="M860" s="30" t="s">
        <v>592</v>
      </c>
      <c r="N860" s="30"/>
      <c r="O860" s="30" t="s">
        <v>145</v>
      </c>
      <c r="P860" s="30" t="s">
        <v>465</v>
      </c>
      <c r="Q860" s="30" t="s">
        <v>499</v>
      </c>
    </row>
    <row r="861" spans="1:17" hidden="1" x14ac:dyDescent="0.2">
      <c r="A861" s="30" t="s">
        <v>3288</v>
      </c>
      <c r="B861" s="30" t="s">
        <v>3289</v>
      </c>
      <c r="C861" s="30" t="s">
        <v>3290</v>
      </c>
      <c r="D861" s="30"/>
      <c r="E861" s="30" t="s">
        <v>3054</v>
      </c>
      <c r="F861" s="30" t="s">
        <v>74</v>
      </c>
      <c r="G861" s="38">
        <v>60</v>
      </c>
      <c r="H861" s="31">
        <v>0</v>
      </c>
      <c r="I861" s="30" t="s">
        <v>570</v>
      </c>
      <c r="J861" s="30" t="s">
        <v>571</v>
      </c>
      <c r="K861" s="30" t="s">
        <v>495</v>
      </c>
      <c r="L861" s="30" t="s">
        <v>572</v>
      </c>
      <c r="M861" s="30" t="s">
        <v>573</v>
      </c>
      <c r="N861" s="30"/>
      <c r="O861" s="30" t="s">
        <v>145</v>
      </c>
      <c r="P861" s="30" t="s">
        <v>465</v>
      </c>
      <c r="Q861" s="30" t="s">
        <v>499</v>
      </c>
    </row>
    <row r="862" spans="1:17" hidden="1" x14ac:dyDescent="0.2">
      <c r="A862" s="30" t="s">
        <v>117</v>
      </c>
      <c r="B862" s="30" t="s">
        <v>118</v>
      </c>
      <c r="C862" s="30" t="s">
        <v>3291</v>
      </c>
      <c r="D862" s="30"/>
      <c r="E862" s="30" t="s">
        <v>3062</v>
      </c>
      <c r="F862" s="30" t="s">
        <v>3292</v>
      </c>
      <c r="G862" s="38">
        <v>60</v>
      </c>
      <c r="H862" s="31">
        <v>0</v>
      </c>
      <c r="I862" s="30" t="s">
        <v>570</v>
      </c>
      <c r="J862" s="30" t="s">
        <v>571</v>
      </c>
      <c r="K862" s="30" t="s">
        <v>495</v>
      </c>
      <c r="L862" s="30" t="s">
        <v>3293</v>
      </c>
      <c r="M862" s="30" t="s">
        <v>573</v>
      </c>
      <c r="N862" s="30"/>
      <c r="O862" s="30" t="s">
        <v>145</v>
      </c>
      <c r="P862" s="30" t="s">
        <v>465</v>
      </c>
      <c r="Q862" s="30" t="s">
        <v>499</v>
      </c>
    </row>
    <row r="863" spans="1:17" hidden="1" x14ac:dyDescent="0.2">
      <c r="A863" s="30" t="s">
        <v>3294</v>
      </c>
      <c r="B863" s="30" t="s">
        <v>3295</v>
      </c>
      <c r="C863" s="30" t="s">
        <v>3296</v>
      </c>
      <c r="D863" s="30"/>
      <c r="E863" s="30" t="s">
        <v>3054</v>
      </c>
      <c r="F863" s="30" t="s">
        <v>74</v>
      </c>
      <c r="G863" s="38">
        <v>60</v>
      </c>
      <c r="H863" s="31">
        <v>0</v>
      </c>
      <c r="I863" s="30" t="s">
        <v>552</v>
      </c>
      <c r="J863" s="30" t="s">
        <v>553</v>
      </c>
      <c r="K863" s="30" t="s">
        <v>495</v>
      </c>
      <c r="L863" s="30" t="s">
        <v>496</v>
      </c>
      <c r="M863" s="30" t="s">
        <v>724</v>
      </c>
      <c r="N863" s="30"/>
      <c r="O863" s="30" t="s">
        <v>145</v>
      </c>
      <c r="P863" s="30" t="s">
        <v>465</v>
      </c>
      <c r="Q863" s="30" t="s">
        <v>499</v>
      </c>
    </row>
    <row r="864" spans="1:17" hidden="1" x14ac:dyDescent="0.2">
      <c r="A864" s="30" t="s">
        <v>3297</v>
      </c>
      <c r="B864" s="30" t="s">
        <v>3298</v>
      </c>
      <c r="C864" s="30" t="s">
        <v>3299</v>
      </c>
      <c r="D864" s="30"/>
      <c r="E864" s="30" t="s">
        <v>3054</v>
      </c>
      <c r="F864" s="30" t="s">
        <v>74</v>
      </c>
      <c r="G864" s="38">
        <v>60</v>
      </c>
      <c r="H864" s="31">
        <v>0</v>
      </c>
      <c r="I864" s="30" t="s">
        <v>512</v>
      </c>
      <c r="J864" s="30" t="s">
        <v>513</v>
      </c>
      <c r="K864" s="30" t="s">
        <v>495</v>
      </c>
      <c r="L864" s="30" t="s">
        <v>496</v>
      </c>
      <c r="M864" s="30" t="s">
        <v>548</v>
      </c>
      <c r="N864" s="30"/>
      <c r="O864" s="30" t="s">
        <v>145</v>
      </c>
      <c r="P864" s="30" t="s">
        <v>465</v>
      </c>
      <c r="Q864" s="30" t="s">
        <v>499</v>
      </c>
    </row>
    <row r="865" spans="1:17" hidden="1" x14ac:dyDescent="0.2">
      <c r="A865" s="30" t="s">
        <v>3300</v>
      </c>
      <c r="B865" s="30" t="s">
        <v>3301</v>
      </c>
      <c r="C865" s="30" t="s">
        <v>3302</v>
      </c>
      <c r="D865" s="30"/>
      <c r="E865" s="30" t="s">
        <v>3054</v>
      </c>
      <c r="F865" s="30" t="s">
        <v>74</v>
      </c>
      <c r="G865" s="38">
        <v>60</v>
      </c>
      <c r="H865" s="31">
        <v>0</v>
      </c>
      <c r="I865" s="30" t="s">
        <v>586</v>
      </c>
      <c r="J865" s="30" t="s">
        <v>587</v>
      </c>
      <c r="K865" s="30" t="s">
        <v>495</v>
      </c>
      <c r="L865" s="30" t="s">
        <v>496</v>
      </c>
      <c r="M865" s="30" t="s">
        <v>877</v>
      </c>
      <c r="N865" s="30"/>
      <c r="O865" s="30" t="s">
        <v>145</v>
      </c>
      <c r="P865" s="30" t="s">
        <v>465</v>
      </c>
      <c r="Q865" s="30" t="s">
        <v>499</v>
      </c>
    </row>
    <row r="866" spans="1:17" hidden="1" x14ac:dyDescent="0.2">
      <c r="A866" s="30" t="s">
        <v>3303</v>
      </c>
      <c r="B866" s="30" t="s">
        <v>3304</v>
      </c>
      <c r="C866" s="30" t="s">
        <v>3305</v>
      </c>
      <c r="D866" s="30"/>
      <c r="E866" s="30" t="s">
        <v>3054</v>
      </c>
      <c r="F866" s="30" t="s">
        <v>74</v>
      </c>
      <c r="G866" s="38">
        <v>60</v>
      </c>
      <c r="H866" s="31">
        <v>0</v>
      </c>
      <c r="I866" s="30" t="s">
        <v>552</v>
      </c>
      <c r="J866" s="30" t="s">
        <v>553</v>
      </c>
      <c r="K866" s="30" t="s">
        <v>495</v>
      </c>
      <c r="L866" s="30" t="s">
        <v>496</v>
      </c>
      <c r="M866" s="30" t="s">
        <v>554</v>
      </c>
      <c r="N866" s="30"/>
      <c r="O866" s="30" t="s">
        <v>145</v>
      </c>
      <c r="P866" s="30" t="s">
        <v>465</v>
      </c>
      <c r="Q866" s="30" t="s">
        <v>499</v>
      </c>
    </row>
    <row r="867" spans="1:17" hidden="1" x14ac:dyDescent="0.2">
      <c r="A867" s="30" t="s">
        <v>3306</v>
      </c>
      <c r="B867" s="30" t="s">
        <v>3307</v>
      </c>
      <c r="C867" s="30" t="s">
        <v>3308</v>
      </c>
      <c r="D867" s="30"/>
      <c r="E867" s="30" t="s">
        <v>3054</v>
      </c>
      <c r="F867" s="30" t="s">
        <v>74</v>
      </c>
      <c r="G867" s="38">
        <v>60</v>
      </c>
      <c r="H867" s="31">
        <v>0</v>
      </c>
      <c r="I867" s="30" t="s">
        <v>512</v>
      </c>
      <c r="J867" s="30" t="s">
        <v>513</v>
      </c>
      <c r="K867" s="30" t="s">
        <v>495</v>
      </c>
      <c r="L867" s="30" t="s">
        <v>496</v>
      </c>
      <c r="M867" s="30" t="s">
        <v>639</v>
      </c>
      <c r="N867" s="30"/>
      <c r="O867" s="30" t="s">
        <v>145</v>
      </c>
      <c r="P867" s="30" t="s">
        <v>465</v>
      </c>
      <c r="Q867" s="30" t="s">
        <v>499</v>
      </c>
    </row>
    <row r="868" spans="1:17" hidden="1" x14ac:dyDescent="0.2">
      <c r="A868" s="30" t="s">
        <v>3309</v>
      </c>
      <c r="B868" s="30" t="s">
        <v>3310</v>
      </c>
      <c r="C868" s="30" t="s">
        <v>3311</v>
      </c>
      <c r="D868" s="30"/>
      <c r="E868" s="30" t="s">
        <v>3054</v>
      </c>
      <c r="F868" s="30" t="s">
        <v>74</v>
      </c>
      <c r="G868" s="38">
        <v>60</v>
      </c>
      <c r="H868" s="31">
        <v>0</v>
      </c>
      <c r="I868" s="30" t="s">
        <v>504</v>
      </c>
      <c r="J868" s="30" t="s">
        <v>505</v>
      </c>
      <c r="K868" s="30" t="s">
        <v>495</v>
      </c>
      <c r="L868" s="30" t="s">
        <v>496</v>
      </c>
      <c r="M868" s="30" t="s">
        <v>506</v>
      </c>
      <c r="N868" s="30"/>
      <c r="O868" s="30" t="s">
        <v>145</v>
      </c>
      <c r="P868" s="30" t="s">
        <v>465</v>
      </c>
      <c r="Q868" s="30" t="s">
        <v>499</v>
      </c>
    </row>
    <row r="869" spans="1:17" hidden="1" x14ac:dyDescent="0.2">
      <c r="A869" s="30" t="s">
        <v>3312</v>
      </c>
      <c r="B869" s="30" t="s">
        <v>3313</v>
      </c>
      <c r="C869" s="30" t="s">
        <v>3314</v>
      </c>
      <c r="D869" s="30"/>
      <c r="E869" s="30" t="s">
        <v>3054</v>
      </c>
      <c r="F869" s="30" t="s">
        <v>74</v>
      </c>
      <c r="G869" s="38">
        <v>60</v>
      </c>
      <c r="H869" s="31">
        <v>0</v>
      </c>
      <c r="I869" s="30" t="s">
        <v>504</v>
      </c>
      <c r="J869" s="30" t="s">
        <v>505</v>
      </c>
      <c r="K869" s="30" t="s">
        <v>495</v>
      </c>
      <c r="L869" s="30" t="s">
        <v>496</v>
      </c>
      <c r="M869" s="30" t="s">
        <v>558</v>
      </c>
      <c r="N869" s="30"/>
      <c r="O869" s="30" t="s">
        <v>145</v>
      </c>
      <c r="P869" s="30" t="s">
        <v>465</v>
      </c>
      <c r="Q869" s="30" t="s">
        <v>499</v>
      </c>
    </row>
    <row r="870" spans="1:17" hidden="1" x14ac:dyDescent="0.2">
      <c r="A870" s="30" t="s">
        <v>3315</v>
      </c>
      <c r="B870" s="30" t="s">
        <v>3316</v>
      </c>
      <c r="C870" s="30" t="s">
        <v>3317</v>
      </c>
      <c r="D870" s="30"/>
      <c r="E870" s="30" t="s">
        <v>3054</v>
      </c>
      <c r="F870" s="30" t="s">
        <v>74</v>
      </c>
      <c r="G870" s="38">
        <v>60</v>
      </c>
      <c r="H870" s="31">
        <v>0</v>
      </c>
      <c r="I870" s="30" t="s">
        <v>586</v>
      </c>
      <c r="J870" s="30" t="s">
        <v>587</v>
      </c>
      <c r="K870" s="30" t="s">
        <v>495</v>
      </c>
      <c r="L870" s="30" t="s">
        <v>496</v>
      </c>
      <c r="M870" s="30" t="s">
        <v>903</v>
      </c>
      <c r="N870" s="30"/>
      <c r="O870" s="30" t="s">
        <v>145</v>
      </c>
      <c r="P870" s="30" t="s">
        <v>465</v>
      </c>
      <c r="Q870" s="30" t="s">
        <v>499</v>
      </c>
    </row>
    <row r="871" spans="1:17" hidden="1" x14ac:dyDescent="0.2">
      <c r="A871" s="30" t="s">
        <v>3318</v>
      </c>
      <c r="B871" s="30" t="s">
        <v>3319</v>
      </c>
      <c r="C871" s="30" t="s">
        <v>3320</v>
      </c>
      <c r="D871" s="30"/>
      <c r="E871" s="30" t="s">
        <v>3054</v>
      </c>
      <c r="F871" s="30" t="s">
        <v>74</v>
      </c>
      <c r="G871" s="38">
        <v>60</v>
      </c>
      <c r="H871" s="31">
        <v>0</v>
      </c>
      <c r="I871" s="30" t="s">
        <v>504</v>
      </c>
      <c r="J871" s="30" t="s">
        <v>505</v>
      </c>
      <c r="K871" s="30" t="s">
        <v>495</v>
      </c>
      <c r="L871" s="30" t="s">
        <v>496</v>
      </c>
      <c r="M871" s="30" t="s">
        <v>1146</v>
      </c>
      <c r="N871" s="30"/>
      <c r="O871" s="30" t="s">
        <v>145</v>
      </c>
      <c r="P871" s="30" t="s">
        <v>465</v>
      </c>
      <c r="Q871" s="30" t="s">
        <v>499</v>
      </c>
    </row>
    <row r="872" spans="1:17" hidden="1" x14ac:dyDescent="0.2">
      <c r="A872" s="30" t="s">
        <v>3321</v>
      </c>
      <c r="B872" s="30" t="s">
        <v>3322</v>
      </c>
      <c r="C872" s="30" t="s">
        <v>3323</v>
      </c>
      <c r="D872" s="30"/>
      <c r="E872" s="30" t="s">
        <v>3054</v>
      </c>
      <c r="F872" s="30" t="s">
        <v>74</v>
      </c>
      <c r="G872" s="38">
        <v>60</v>
      </c>
      <c r="H872" s="31">
        <v>0</v>
      </c>
      <c r="I872" s="30" t="s">
        <v>504</v>
      </c>
      <c r="J872" s="30" t="s">
        <v>505</v>
      </c>
      <c r="K872" s="30" t="s">
        <v>495</v>
      </c>
      <c r="L872" s="30" t="s">
        <v>496</v>
      </c>
      <c r="M872" s="30" t="s">
        <v>506</v>
      </c>
      <c r="N872" s="30"/>
      <c r="O872" s="30" t="s">
        <v>145</v>
      </c>
      <c r="P872" s="30" t="s">
        <v>465</v>
      </c>
      <c r="Q872" s="30" t="s">
        <v>499</v>
      </c>
    </row>
    <row r="873" spans="1:17" hidden="1" x14ac:dyDescent="0.2">
      <c r="A873" s="30" t="s">
        <v>3324</v>
      </c>
      <c r="B873" s="30" t="s">
        <v>477</v>
      </c>
      <c r="C873" s="30" t="s">
        <v>3325</v>
      </c>
      <c r="D873" s="30"/>
      <c r="E873" s="30" t="s">
        <v>3054</v>
      </c>
      <c r="F873" s="30" t="s">
        <v>74</v>
      </c>
      <c r="G873" s="38">
        <v>60</v>
      </c>
      <c r="H873" s="31">
        <v>0</v>
      </c>
      <c r="I873" s="30" t="s">
        <v>552</v>
      </c>
      <c r="J873" s="30" t="s">
        <v>553</v>
      </c>
      <c r="K873" s="30" t="s">
        <v>495</v>
      </c>
      <c r="L873" s="30" t="s">
        <v>496</v>
      </c>
      <c r="M873" s="30" t="s">
        <v>596</v>
      </c>
      <c r="N873" s="30"/>
      <c r="O873" s="30" t="s">
        <v>145</v>
      </c>
      <c r="P873" s="30" t="s">
        <v>465</v>
      </c>
      <c r="Q873" s="30" t="s">
        <v>499</v>
      </c>
    </row>
    <row r="874" spans="1:17" hidden="1" x14ac:dyDescent="0.2">
      <c r="A874" s="30" t="s">
        <v>3326</v>
      </c>
      <c r="B874" s="30" t="s">
        <v>474</v>
      </c>
      <c r="C874" s="30" t="s">
        <v>3327</v>
      </c>
      <c r="D874" s="30"/>
      <c r="E874" s="30" t="s">
        <v>3054</v>
      </c>
      <c r="F874" s="30" t="s">
        <v>74</v>
      </c>
      <c r="G874" s="38">
        <v>60</v>
      </c>
      <c r="H874" s="31">
        <v>0</v>
      </c>
      <c r="I874" s="30" t="s">
        <v>504</v>
      </c>
      <c r="J874" s="30" t="s">
        <v>505</v>
      </c>
      <c r="K874" s="30" t="s">
        <v>495</v>
      </c>
      <c r="L874" s="30" t="s">
        <v>496</v>
      </c>
      <c r="M874" s="30" t="s">
        <v>506</v>
      </c>
      <c r="N874" s="30"/>
      <c r="O874" s="30" t="s">
        <v>145</v>
      </c>
      <c r="P874" s="30" t="s">
        <v>465</v>
      </c>
      <c r="Q874" s="30" t="s">
        <v>499</v>
      </c>
    </row>
    <row r="875" spans="1:17" hidden="1" x14ac:dyDescent="0.2">
      <c r="A875" s="30" t="s">
        <v>3328</v>
      </c>
      <c r="B875" s="30" t="s">
        <v>3329</v>
      </c>
      <c r="C875" s="30" t="s">
        <v>3330</v>
      </c>
      <c r="D875" s="30"/>
      <c r="E875" s="30" t="s">
        <v>3054</v>
      </c>
      <c r="F875" s="30" t="s">
        <v>74</v>
      </c>
      <c r="G875" s="38">
        <v>60</v>
      </c>
      <c r="H875" s="31">
        <v>0</v>
      </c>
      <c r="I875" s="30" t="s">
        <v>512</v>
      </c>
      <c r="J875" s="30" t="s">
        <v>513</v>
      </c>
      <c r="K875" s="30" t="s">
        <v>495</v>
      </c>
      <c r="L875" s="30" t="s">
        <v>496</v>
      </c>
      <c r="M875" s="30" t="s">
        <v>695</v>
      </c>
      <c r="N875" s="30"/>
      <c r="O875" s="30" t="s">
        <v>145</v>
      </c>
      <c r="P875" s="30" t="s">
        <v>465</v>
      </c>
      <c r="Q875" s="30" t="s">
        <v>499</v>
      </c>
    </row>
    <row r="876" spans="1:17" hidden="1" x14ac:dyDescent="0.2">
      <c r="A876" s="30" t="s">
        <v>129</v>
      </c>
      <c r="B876" s="30" t="s">
        <v>130</v>
      </c>
      <c r="C876" s="30" t="s">
        <v>3331</v>
      </c>
      <c r="D876" s="30"/>
      <c r="E876" s="30" t="s">
        <v>3062</v>
      </c>
      <c r="F876" s="30" t="s">
        <v>3332</v>
      </c>
      <c r="G876" s="38">
        <v>60</v>
      </c>
      <c r="H876" s="31">
        <v>0</v>
      </c>
      <c r="I876" s="30" t="s">
        <v>570</v>
      </c>
      <c r="J876" s="30" t="s">
        <v>571</v>
      </c>
      <c r="K876" s="30" t="s">
        <v>495</v>
      </c>
      <c r="L876" s="30" t="s">
        <v>818</v>
      </c>
      <c r="M876" s="30" t="s">
        <v>573</v>
      </c>
      <c r="N876" s="30"/>
      <c r="O876" s="30" t="s">
        <v>145</v>
      </c>
      <c r="P876" s="30" t="s">
        <v>465</v>
      </c>
      <c r="Q876" s="30" t="s">
        <v>499</v>
      </c>
    </row>
    <row r="877" spans="1:17" hidden="1" x14ac:dyDescent="0.2">
      <c r="A877" s="30" t="s">
        <v>3333</v>
      </c>
      <c r="B877" s="30" t="s">
        <v>3334</v>
      </c>
      <c r="C877" s="30" t="s">
        <v>3335</v>
      </c>
      <c r="D877" s="30" t="s">
        <v>74</v>
      </c>
      <c r="E877" s="30" t="s">
        <v>3054</v>
      </c>
      <c r="F877" s="30" t="s">
        <v>74</v>
      </c>
      <c r="G877" s="38">
        <v>60</v>
      </c>
      <c r="H877" s="31">
        <v>0</v>
      </c>
      <c r="I877" s="30" t="s">
        <v>504</v>
      </c>
      <c r="J877" s="30" t="s">
        <v>505</v>
      </c>
      <c r="K877" s="30" t="s">
        <v>495</v>
      </c>
      <c r="L877" s="30" t="s">
        <v>496</v>
      </c>
      <c r="M877" s="30" t="s">
        <v>558</v>
      </c>
      <c r="N877" s="30"/>
      <c r="O877" s="30" t="s">
        <v>145</v>
      </c>
      <c r="P877" s="30" t="s">
        <v>465</v>
      </c>
      <c r="Q877" s="30" t="s">
        <v>499</v>
      </c>
    </row>
    <row r="878" spans="1:17" hidden="1" x14ac:dyDescent="0.2">
      <c r="A878" s="30" t="s">
        <v>3336</v>
      </c>
      <c r="B878" s="30" t="s">
        <v>3337</v>
      </c>
      <c r="C878" s="30" t="s">
        <v>3338</v>
      </c>
      <c r="D878" s="30"/>
      <c r="E878" s="30" t="s">
        <v>3054</v>
      </c>
      <c r="F878" s="30" t="s">
        <v>74</v>
      </c>
      <c r="G878" s="38">
        <v>60</v>
      </c>
      <c r="H878" s="31">
        <v>0</v>
      </c>
      <c r="I878" s="30" t="s">
        <v>512</v>
      </c>
      <c r="J878" s="30" t="s">
        <v>513</v>
      </c>
      <c r="K878" s="30" t="s">
        <v>495</v>
      </c>
      <c r="L878" s="30" t="s">
        <v>496</v>
      </c>
      <c r="M878" s="30" t="s">
        <v>713</v>
      </c>
      <c r="N878" s="30"/>
      <c r="O878" s="30" t="s">
        <v>145</v>
      </c>
      <c r="P878" s="30" t="s">
        <v>465</v>
      </c>
      <c r="Q878" s="30" t="s">
        <v>499</v>
      </c>
    </row>
    <row r="879" spans="1:17" hidden="1" x14ac:dyDescent="0.2">
      <c r="A879" s="30" t="s">
        <v>3339</v>
      </c>
      <c r="B879" s="30" t="s">
        <v>3340</v>
      </c>
      <c r="C879" s="30" t="s">
        <v>3341</v>
      </c>
      <c r="D879" s="30"/>
      <c r="E879" s="30" t="s">
        <v>3054</v>
      </c>
      <c r="F879" s="30" t="s">
        <v>74</v>
      </c>
      <c r="G879" s="38">
        <v>60</v>
      </c>
      <c r="H879" s="31">
        <v>0</v>
      </c>
      <c r="I879" s="30" t="s">
        <v>504</v>
      </c>
      <c r="J879" s="30" t="s">
        <v>505</v>
      </c>
      <c r="K879" s="30" t="s">
        <v>495</v>
      </c>
      <c r="L879" s="30" t="s">
        <v>496</v>
      </c>
      <c r="M879" s="30" t="s">
        <v>558</v>
      </c>
      <c r="N879" s="30"/>
      <c r="O879" s="30" t="s">
        <v>145</v>
      </c>
      <c r="P879" s="30" t="s">
        <v>465</v>
      </c>
      <c r="Q879" s="30" t="s">
        <v>499</v>
      </c>
    </row>
    <row r="880" spans="1:17" hidden="1" x14ac:dyDescent="0.2">
      <c r="A880" s="30" t="s">
        <v>3342</v>
      </c>
      <c r="B880" s="30" t="s">
        <v>3343</v>
      </c>
      <c r="C880" s="30" t="s">
        <v>3344</v>
      </c>
      <c r="D880" s="30"/>
      <c r="E880" s="30" t="s">
        <v>3054</v>
      </c>
      <c r="F880" s="30" t="s">
        <v>74</v>
      </c>
      <c r="G880" s="38">
        <v>60</v>
      </c>
      <c r="H880" s="31">
        <v>0</v>
      </c>
      <c r="I880" s="30" t="s">
        <v>552</v>
      </c>
      <c r="J880" s="30" t="s">
        <v>553</v>
      </c>
      <c r="K880" s="30" t="s">
        <v>495</v>
      </c>
      <c r="L880" s="30" t="s">
        <v>496</v>
      </c>
      <c r="M880" s="30" t="s">
        <v>596</v>
      </c>
      <c r="N880" s="30"/>
      <c r="O880" s="30" t="s">
        <v>145</v>
      </c>
      <c r="P880" s="30" t="s">
        <v>465</v>
      </c>
      <c r="Q880" s="30" t="s">
        <v>499</v>
      </c>
    </row>
    <row r="881" spans="1:17" hidden="1" x14ac:dyDescent="0.2">
      <c r="A881" s="30" t="s">
        <v>3345</v>
      </c>
      <c r="B881" s="30" t="s">
        <v>3346</v>
      </c>
      <c r="C881" s="30" t="s">
        <v>3347</v>
      </c>
      <c r="D881" s="30"/>
      <c r="E881" s="30" t="s">
        <v>3054</v>
      </c>
      <c r="F881" s="30" t="s">
        <v>74</v>
      </c>
      <c r="G881" s="38">
        <v>60</v>
      </c>
      <c r="H881" s="31">
        <v>0</v>
      </c>
      <c r="I881" s="30" t="s">
        <v>504</v>
      </c>
      <c r="J881" s="30" t="s">
        <v>505</v>
      </c>
      <c r="K881" s="30" t="s">
        <v>495</v>
      </c>
      <c r="L881" s="30" t="s">
        <v>496</v>
      </c>
      <c r="M881" s="30" t="s">
        <v>558</v>
      </c>
      <c r="N881" s="30"/>
      <c r="O881" s="30" t="s">
        <v>145</v>
      </c>
      <c r="P881" s="30" t="s">
        <v>465</v>
      </c>
      <c r="Q881" s="30" t="s">
        <v>499</v>
      </c>
    </row>
    <row r="882" spans="1:17" hidden="1" x14ac:dyDescent="0.2">
      <c r="A882" s="30" t="s">
        <v>3348</v>
      </c>
      <c r="B882" s="30" t="s">
        <v>3349</v>
      </c>
      <c r="C882" s="30" t="s">
        <v>3350</v>
      </c>
      <c r="D882" s="30"/>
      <c r="E882" s="30" t="s">
        <v>3054</v>
      </c>
      <c r="F882" s="30" t="s">
        <v>74</v>
      </c>
      <c r="G882" s="38">
        <v>60</v>
      </c>
      <c r="H882" s="31">
        <v>0</v>
      </c>
      <c r="I882" s="30" t="s">
        <v>552</v>
      </c>
      <c r="J882" s="30" t="s">
        <v>553</v>
      </c>
      <c r="K882" s="30" t="s">
        <v>495</v>
      </c>
      <c r="L882" s="30" t="s">
        <v>496</v>
      </c>
      <c r="M882" s="30" t="s">
        <v>724</v>
      </c>
      <c r="N882" s="30"/>
      <c r="O882" s="30" t="s">
        <v>145</v>
      </c>
      <c r="P882" s="30" t="s">
        <v>465</v>
      </c>
      <c r="Q882" s="30" t="s">
        <v>499</v>
      </c>
    </row>
    <row r="883" spans="1:17" hidden="1" x14ac:dyDescent="0.2">
      <c r="A883" s="30" t="s">
        <v>3351</v>
      </c>
      <c r="B883" s="30" t="s">
        <v>476</v>
      </c>
      <c r="C883" s="30" t="s">
        <v>3352</v>
      </c>
      <c r="D883" s="30"/>
      <c r="E883" s="30" t="s">
        <v>3054</v>
      </c>
      <c r="F883" s="30" t="s">
        <v>74</v>
      </c>
      <c r="G883" s="38">
        <v>60</v>
      </c>
      <c r="H883" s="31">
        <v>0</v>
      </c>
      <c r="I883" s="30" t="s">
        <v>512</v>
      </c>
      <c r="J883" s="30" t="s">
        <v>513</v>
      </c>
      <c r="K883" s="30" t="s">
        <v>495</v>
      </c>
      <c r="L883" s="30" t="s">
        <v>496</v>
      </c>
      <c r="M883" s="30" t="s">
        <v>713</v>
      </c>
      <c r="N883" s="30"/>
      <c r="O883" s="30" t="s">
        <v>145</v>
      </c>
      <c r="P883" s="30" t="s">
        <v>465</v>
      </c>
      <c r="Q883" s="30" t="s">
        <v>499</v>
      </c>
    </row>
    <row r="884" spans="1:17" hidden="1" x14ac:dyDescent="0.2">
      <c r="A884" s="30" t="s">
        <v>3353</v>
      </c>
      <c r="B884" s="30" t="s">
        <v>3354</v>
      </c>
      <c r="C884" s="30" t="s">
        <v>3355</v>
      </c>
      <c r="D884" s="30"/>
      <c r="E884" s="30" t="s">
        <v>3054</v>
      </c>
      <c r="F884" s="30" t="s">
        <v>74</v>
      </c>
      <c r="G884" s="38">
        <v>60</v>
      </c>
      <c r="H884" s="31">
        <v>0</v>
      </c>
      <c r="I884" s="30" t="s">
        <v>552</v>
      </c>
      <c r="J884" s="30" t="s">
        <v>553</v>
      </c>
      <c r="K884" s="30" t="s">
        <v>495</v>
      </c>
      <c r="L884" s="30" t="s">
        <v>496</v>
      </c>
      <c r="M884" s="30" t="s">
        <v>596</v>
      </c>
      <c r="N884" s="30"/>
      <c r="O884" s="30" t="s">
        <v>145</v>
      </c>
      <c r="P884" s="30" t="s">
        <v>465</v>
      </c>
      <c r="Q884" s="30" t="s">
        <v>499</v>
      </c>
    </row>
    <row r="885" spans="1:17" hidden="1" x14ac:dyDescent="0.2">
      <c r="A885" s="30" t="s">
        <v>3356</v>
      </c>
      <c r="B885" s="30" t="s">
        <v>3357</v>
      </c>
      <c r="C885" s="30" t="s">
        <v>3358</v>
      </c>
      <c r="D885" s="30"/>
      <c r="E885" s="30" t="s">
        <v>3054</v>
      </c>
      <c r="F885" s="30" t="s">
        <v>74</v>
      </c>
      <c r="G885" s="38">
        <v>60</v>
      </c>
      <c r="H885" s="31">
        <v>0</v>
      </c>
      <c r="I885" s="30" t="s">
        <v>586</v>
      </c>
      <c r="J885" s="30" t="s">
        <v>587</v>
      </c>
      <c r="K885" s="30" t="s">
        <v>495</v>
      </c>
      <c r="L885" s="30" t="s">
        <v>496</v>
      </c>
      <c r="M885" s="30" t="s">
        <v>903</v>
      </c>
      <c r="N885" s="30"/>
      <c r="O885" s="30" t="s">
        <v>145</v>
      </c>
      <c r="P885" s="30" t="s">
        <v>465</v>
      </c>
      <c r="Q885" s="30" t="s">
        <v>499</v>
      </c>
    </row>
    <row r="886" spans="1:17" hidden="1" x14ac:dyDescent="0.2">
      <c r="A886" s="30" t="s">
        <v>3359</v>
      </c>
      <c r="B886" s="30" t="s">
        <v>3360</v>
      </c>
      <c r="C886" s="30" t="s">
        <v>3361</v>
      </c>
      <c r="D886" s="30"/>
      <c r="E886" s="30" t="s">
        <v>3054</v>
      </c>
      <c r="F886" s="30" t="s">
        <v>74</v>
      </c>
      <c r="G886" s="38">
        <v>60</v>
      </c>
      <c r="H886" s="31">
        <v>0</v>
      </c>
      <c r="I886" s="30" t="s">
        <v>552</v>
      </c>
      <c r="J886" s="30" t="s">
        <v>553</v>
      </c>
      <c r="K886" s="30" t="s">
        <v>495</v>
      </c>
      <c r="L886" s="30" t="s">
        <v>496</v>
      </c>
      <c r="M886" s="30" t="s">
        <v>654</v>
      </c>
      <c r="N886" s="30"/>
      <c r="O886" s="30" t="s">
        <v>145</v>
      </c>
      <c r="P886" s="30" t="s">
        <v>465</v>
      </c>
      <c r="Q886" s="30" t="s">
        <v>499</v>
      </c>
    </row>
    <row r="887" spans="1:17" hidden="1" x14ac:dyDescent="0.2">
      <c r="A887" s="30" t="s">
        <v>3362</v>
      </c>
      <c r="B887" s="30" t="s">
        <v>3363</v>
      </c>
      <c r="C887" s="30" t="s">
        <v>3364</v>
      </c>
      <c r="D887" s="30"/>
      <c r="E887" s="30" t="s">
        <v>3054</v>
      </c>
      <c r="F887" s="30" t="s">
        <v>74</v>
      </c>
      <c r="G887" s="38">
        <v>60</v>
      </c>
      <c r="H887" s="31">
        <v>0</v>
      </c>
      <c r="I887" s="30" t="s">
        <v>512</v>
      </c>
      <c r="J887" s="30" t="s">
        <v>513</v>
      </c>
      <c r="K887" s="30" t="s">
        <v>495</v>
      </c>
      <c r="L887" s="30" t="s">
        <v>496</v>
      </c>
      <c r="M887" s="30" t="s">
        <v>695</v>
      </c>
      <c r="N887" s="30"/>
      <c r="O887" s="30" t="s">
        <v>145</v>
      </c>
      <c r="P887" s="30" t="s">
        <v>465</v>
      </c>
      <c r="Q887" s="30" t="s">
        <v>499</v>
      </c>
    </row>
    <row r="888" spans="1:17" hidden="1" x14ac:dyDescent="0.2">
      <c r="A888" s="30" t="s">
        <v>3365</v>
      </c>
      <c r="B888" s="30" t="s">
        <v>3366</v>
      </c>
      <c r="C888" s="30" t="s">
        <v>3367</v>
      </c>
      <c r="D888" s="30"/>
      <c r="E888" s="30" t="s">
        <v>3054</v>
      </c>
      <c r="F888" s="30" t="s">
        <v>74</v>
      </c>
      <c r="G888" s="38">
        <v>60</v>
      </c>
      <c r="H888" s="31">
        <v>0</v>
      </c>
      <c r="I888" s="30" t="s">
        <v>586</v>
      </c>
      <c r="J888" s="30" t="s">
        <v>587</v>
      </c>
      <c r="K888" s="30" t="s">
        <v>495</v>
      </c>
      <c r="L888" s="30" t="s">
        <v>496</v>
      </c>
      <c r="M888" s="30" t="s">
        <v>903</v>
      </c>
      <c r="N888" s="30"/>
      <c r="O888" s="30" t="s">
        <v>145</v>
      </c>
      <c r="P888" s="30" t="s">
        <v>465</v>
      </c>
      <c r="Q888" s="30" t="s">
        <v>499</v>
      </c>
    </row>
    <row r="889" spans="1:17" hidden="1" x14ac:dyDescent="0.2">
      <c r="A889" s="30" t="s">
        <v>3368</v>
      </c>
      <c r="B889" s="30" t="s">
        <v>3369</v>
      </c>
      <c r="C889" s="30" t="s">
        <v>3370</v>
      </c>
      <c r="D889" s="30"/>
      <c r="E889" s="30" t="s">
        <v>3054</v>
      </c>
      <c r="F889" s="30" t="s">
        <v>74</v>
      </c>
      <c r="G889" s="38">
        <v>60</v>
      </c>
      <c r="H889" s="31">
        <v>0</v>
      </c>
      <c r="I889" s="30" t="s">
        <v>552</v>
      </c>
      <c r="J889" s="30" t="s">
        <v>553</v>
      </c>
      <c r="K889" s="30" t="s">
        <v>495</v>
      </c>
      <c r="L889" s="30" t="s">
        <v>496</v>
      </c>
      <c r="M889" s="30" t="s">
        <v>654</v>
      </c>
      <c r="N889" s="30"/>
      <c r="O889" s="30" t="s">
        <v>145</v>
      </c>
      <c r="P889" s="30" t="s">
        <v>465</v>
      </c>
      <c r="Q889" s="30" t="s">
        <v>499</v>
      </c>
    </row>
    <row r="890" spans="1:17" hidden="1" x14ac:dyDescent="0.2">
      <c r="A890" s="30" t="s">
        <v>3371</v>
      </c>
      <c r="B890" s="30" t="s">
        <v>3372</v>
      </c>
      <c r="C890" s="30" t="s">
        <v>3373</v>
      </c>
      <c r="D890" s="30"/>
      <c r="E890" s="30" t="s">
        <v>3054</v>
      </c>
      <c r="F890" s="30" t="s">
        <v>74</v>
      </c>
      <c r="G890" s="38">
        <v>60</v>
      </c>
      <c r="H890" s="31">
        <v>0</v>
      </c>
      <c r="I890" s="30" t="s">
        <v>586</v>
      </c>
      <c r="J890" s="30" t="s">
        <v>587</v>
      </c>
      <c r="K890" s="30" t="s">
        <v>495</v>
      </c>
      <c r="L890" s="30" t="s">
        <v>496</v>
      </c>
      <c r="M890" s="30" t="s">
        <v>3374</v>
      </c>
      <c r="N890" s="30"/>
      <c r="O890" s="30" t="s">
        <v>145</v>
      </c>
      <c r="P890" s="30" t="s">
        <v>465</v>
      </c>
      <c r="Q890" s="30" t="s">
        <v>499</v>
      </c>
    </row>
    <row r="891" spans="1:17" hidden="1" x14ac:dyDescent="0.2">
      <c r="A891" s="30" t="s">
        <v>3375</v>
      </c>
      <c r="B891" s="30" t="s">
        <v>3376</v>
      </c>
      <c r="C891" s="30" t="s">
        <v>3377</v>
      </c>
      <c r="D891" s="30"/>
      <c r="E891" s="30" t="s">
        <v>3054</v>
      </c>
      <c r="F891" s="30" t="s">
        <v>74</v>
      </c>
      <c r="G891" s="38">
        <v>60</v>
      </c>
      <c r="H891" s="31">
        <v>0</v>
      </c>
      <c r="I891" s="30" t="s">
        <v>586</v>
      </c>
      <c r="J891" s="30" t="s">
        <v>587</v>
      </c>
      <c r="K891" s="30" t="s">
        <v>495</v>
      </c>
      <c r="L891" s="30" t="s">
        <v>496</v>
      </c>
      <c r="M891" s="30" t="s">
        <v>903</v>
      </c>
      <c r="N891" s="30"/>
      <c r="O891" s="30" t="s">
        <v>145</v>
      </c>
      <c r="P891" s="30" t="s">
        <v>465</v>
      </c>
      <c r="Q891" s="30" t="s">
        <v>499</v>
      </c>
    </row>
    <row r="892" spans="1:17" hidden="1" x14ac:dyDescent="0.2">
      <c r="A892" s="30" t="s">
        <v>3378</v>
      </c>
      <c r="B892" s="30" t="s">
        <v>3379</v>
      </c>
      <c r="C892" s="30" t="s">
        <v>3380</v>
      </c>
      <c r="D892" s="30"/>
      <c r="E892" s="30" t="s">
        <v>3054</v>
      </c>
      <c r="F892" s="30" t="s">
        <v>74</v>
      </c>
      <c r="G892" s="38">
        <v>60</v>
      </c>
      <c r="H892" s="31">
        <v>0</v>
      </c>
      <c r="I892" s="30" t="s">
        <v>586</v>
      </c>
      <c r="J892" s="30" t="s">
        <v>587</v>
      </c>
      <c r="K892" s="30" t="s">
        <v>495</v>
      </c>
      <c r="L892" s="30" t="s">
        <v>496</v>
      </c>
      <c r="M892" s="30" t="s">
        <v>588</v>
      </c>
      <c r="N892" s="30"/>
      <c r="O892" s="30" t="s">
        <v>145</v>
      </c>
      <c r="P892" s="30" t="s">
        <v>465</v>
      </c>
      <c r="Q892" s="30" t="s">
        <v>499</v>
      </c>
    </row>
    <row r="893" spans="1:17" hidden="1" x14ac:dyDescent="0.2">
      <c r="A893" s="30" t="s">
        <v>3381</v>
      </c>
      <c r="B893" s="30" t="s">
        <v>3382</v>
      </c>
      <c r="C893" s="30" t="s">
        <v>3383</v>
      </c>
      <c r="D893" s="30"/>
      <c r="E893" s="30" t="s">
        <v>3054</v>
      </c>
      <c r="F893" s="30" t="s">
        <v>74</v>
      </c>
      <c r="G893" s="38">
        <v>60</v>
      </c>
      <c r="H893" s="31">
        <v>0</v>
      </c>
      <c r="I893" s="30" t="s">
        <v>512</v>
      </c>
      <c r="J893" s="30" t="s">
        <v>513</v>
      </c>
      <c r="K893" s="30" t="s">
        <v>495</v>
      </c>
      <c r="L893" s="30" t="s">
        <v>496</v>
      </c>
      <c r="M893" s="30" t="s">
        <v>695</v>
      </c>
      <c r="N893" s="30"/>
      <c r="O893" s="30" t="s">
        <v>145</v>
      </c>
      <c r="P893" s="30" t="s">
        <v>465</v>
      </c>
      <c r="Q893" s="30" t="s">
        <v>499</v>
      </c>
    </row>
    <row r="894" spans="1:17" hidden="1" x14ac:dyDescent="0.2">
      <c r="A894" s="30" t="s">
        <v>3384</v>
      </c>
      <c r="B894" s="30" t="s">
        <v>3385</v>
      </c>
      <c r="C894" s="30" t="s">
        <v>3386</v>
      </c>
      <c r="D894" s="30"/>
      <c r="E894" s="30" t="s">
        <v>3054</v>
      </c>
      <c r="F894" s="30" t="s">
        <v>74</v>
      </c>
      <c r="G894" s="38">
        <v>60</v>
      </c>
      <c r="H894" s="31">
        <v>0</v>
      </c>
      <c r="I894" s="30" t="s">
        <v>504</v>
      </c>
      <c r="J894" s="30" t="s">
        <v>505</v>
      </c>
      <c r="K894" s="30" t="s">
        <v>495</v>
      </c>
      <c r="L894" s="30" t="s">
        <v>496</v>
      </c>
      <c r="M894" s="30" t="s">
        <v>592</v>
      </c>
      <c r="N894" s="30"/>
      <c r="O894" s="30" t="s">
        <v>145</v>
      </c>
      <c r="P894" s="30" t="s">
        <v>465</v>
      </c>
      <c r="Q894" s="30" t="s">
        <v>499</v>
      </c>
    </row>
    <row r="895" spans="1:17" hidden="1" x14ac:dyDescent="0.2">
      <c r="A895" s="30" t="s">
        <v>3387</v>
      </c>
      <c r="B895" s="30" t="s">
        <v>3388</v>
      </c>
      <c r="C895" s="30" t="s">
        <v>3389</v>
      </c>
      <c r="D895" s="30"/>
      <c r="E895" s="30" t="s">
        <v>3054</v>
      </c>
      <c r="F895" s="30" t="s">
        <v>74</v>
      </c>
      <c r="G895" s="38">
        <v>60</v>
      </c>
      <c r="H895" s="31">
        <v>0</v>
      </c>
      <c r="I895" s="30" t="s">
        <v>552</v>
      </c>
      <c r="J895" s="30" t="s">
        <v>553</v>
      </c>
      <c r="K895" s="30" t="s">
        <v>495</v>
      </c>
      <c r="L895" s="30" t="s">
        <v>496</v>
      </c>
      <c r="M895" s="30" t="s">
        <v>2249</v>
      </c>
      <c r="N895" s="30"/>
      <c r="O895" s="30" t="s">
        <v>145</v>
      </c>
      <c r="P895" s="30" t="s">
        <v>465</v>
      </c>
      <c r="Q895" s="30" t="s">
        <v>499</v>
      </c>
    </row>
    <row r="896" spans="1:17" hidden="1" x14ac:dyDescent="0.2">
      <c r="A896" s="30" t="s">
        <v>3390</v>
      </c>
      <c r="B896" s="30" t="s">
        <v>3391</v>
      </c>
      <c r="C896" s="30" t="s">
        <v>3392</v>
      </c>
      <c r="D896" s="30"/>
      <c r="E896" s="30" t="s">
        <v>3054</v>
      </c>
      <c r="F896" s="30" t="s">
        <v>74</v>
      </c>
      <c r="G896" s="38">
        <v>60</v>
      </c>
      <c r="H896" s="31">
        <v>0</v>
      </c>
      <c r="I896" s="30" t="s">
        <v>586</v>
      </c>
      <c r="J896" s="30" t="s">
        <v>587</v>
      </c>
      <c r="K896" s="30" t="s">
        <v>495</v>
      </c>
      <c r="L896" s="30" t="s">
        <v>496</v>
      </c>
      <c r="M896" s="30" t="s">
        <v>2374</v>
      </c>
      <c r="N896" s="30"/>
      <c r="O896" s="30" t="s">
        <v>145</v>
      </c>
      <c r="P896" s="30" t="s">
        <v>465</v>
      </c>
      <c r="Q896" s="30" t="s">
        <v>499</v>
      </c>
    </row>
    <row r="897" spans="1:17" hidden="1" x14ac:dyDescent="0.2">
      <c r="A897" s="30" t="s">
        <v>3393</v>
      </c>
      <c r="B897" s="30" t="s">
        <v>3394</v>
      </c>
      <c r="C897" s="30" t="s">
        <v>3395</v>
      </c>
      <c r="D897" s="30"/>
      <c r="E897" s="30" t="s">
        <v>3054</v>
      </c>
      <c r="F897" s="30" t="s">
        <v>74</v>
      </c>
      <c r="G897" s="38">
        <v>60</v>
      </c>
      <c r="H897" s="31">
        <v>0</v>
      </c>
      <c r="I897" s="30" t="s">
        <v>718</v>
      </c>
      <c r="J897" s="30" t="s">
        <v>719</v>
      </c>
      <c r="K897" s="30" t="s">
        <v>495</v>
      </c>
      <c r="L897" s="30" t="s">
        <v>496</v>
      </c>
      <c r="M897" s="30" t="s">
        <v>903</v>
      </c>
      <c r="N897" s="30"/>
      <c r="O897" s="30" t="s">
        <v>145</v>
      </c>
      <c r="P897" s="30" t="s">
        <v>465</v>
      </c>
      <c r="Q897" s="30" t="s">
        <v>499</v>
      </c>
    </row>
    <row r="898" spans="1:17" hidden="1" x14ac:dyDescent="0.2">
      <c r="A898" s="30" t="s">
        <v>3396</v>
      </c>
      <c r="B898" s="30" t="s">
        <v>3397</v>
      </c>
      <c r="C898" s="30" t="s">
        <v>3398</v>
      </c>
      <c r="D898" s="30"/>
      <c r="E898" s="30" t="s">
        <v>3054</v>
      </c>
      <c r="F898" s="30" t="s">
        <v>74</v>
      </c>
      <c r="G898" s="38">
        <v>60</v>
      </c>
      <c r="H898" s="31">
        <v>0</v>
      </c>
      <c r="I898" s="30" t="s">
        <v>504</v>
      </c>
      <c r="J898" s="30" t="s">
        <v>505</v>
      </c>
      <c r="K898" s="30" t="s">
        <v>495</v>
      </c>
      <c r="L898" s="30" t="s">
        <v>496</v>
      </c>
      <c r="M898" s="30" t="s">
        <v>506</v>
      </c>
      <c r="N898" s="30" t="s">
        <v>1316</v>
      </c>
      <c r="O898" s="30" t="s">
        <v>145</v>
      </c>
      <c r="P898" s="30" t="s">
        <v>465</v>
      </c>
      <c r="Q898" s="30" t="s">
        <v>499</v>
      </c>
    </row>
    <row r="899" spans="1:17" hidden="1" x14ac:dyDescent="0.2">
      <c r="A899" s="30" t="s">
        <v>3399</v>
      </c>
      <c r="B899" s="30" t="s">
        <v>3400</v>
      </c>
      <c r="C899" s="30" t="s">
        <v>3401</v>
      </c>
      <c r="D899" s="30"/>
      <c r="E899" s="30" t="s">
        <v>3054</v>
      </c>
      <c r="F899" s="30" t="s">
        <v>74</v>
      </c>
      <c r="G899" s="38">
        <v>60</v>
      </c>
      <c r="H899" s="31">
        <v>0</v>
      </c>
      <c r="I899" s="30" t="s">
        <v>586</v>
      </c>
      <c r="J899" s="30" t="s">
        <v>587</v>
      </c>
      <c r="K899" s="30" t="s">
        <v>495</v>
      </c>
      <c r="L899" s="30" t="s">
        <v>496</v>
      </c>
      <c r="M899" s="30" t="s">
        <v>497</v>
      </c>
      <c r="N899" s="30"/>
      <c r="O899" s="30" t="s">
        <v>145</v>
      </c>
      <c r="P899" s="30" t="s">
        <v>465</v>
      </c>
      <c r="Q899" s="30" t="s">
        <v>499</v>
      </c>
    </row>
    <row r="900" spans="1:17" hidden="1" x14ac:dyDescent="0.2">
      <c r="A900" s="30" t="s">
        <v>3402</v>
      </c>
      <c r="B900" s="30" t="s">
        <v>3403</v>
      </c>
      <c r="C900" s="30" t="s">
        <v>3404</v>
      </c>
      <c r="D900" s="30"/>
      <c r="E900" s="30" t="s">
        <v>3054</v>
      </c>
      <c r="F900" s="30" t="s">
        <v>74</v>
      </c>
      <c r="G900" s="38">
        <v>60</v>
      </c>
      <c r="H900" s="31">
        <v>0</v>
      </c>
      <c r="I900" s="30" t="s">
        <v>552</v>
      </c>
      <c r="J900" s="30" t="s">
        <v>553</v>
      </c>
      <c r="K900" s="30" t="s">
        <v>495</v>
      </c>
      <c r="L900" s="30" t="s">
        <v>496</v>
      </c>
      <c r="M900" s="30" t="s">
        <v>724</v>
      </c>
      <c r="N900" s="30"/>
      <c r="O900" s="30" t="s">
        <v>145</v>
      </c>
      <c r="P900" s="30" t="s">
        <v>465</v>
      </c>
      <c r="Q900" s="30" t="s">
        <v>499</v>
      </c>
    </row>
    <row r="901" spans="1:17" hidden="1" x14ac:dyDescent="0.2">
      <c r="A901" s="30" t="s">
        <v>318</v>
      </c>
      <c r="B901" s="30" t="s">
        <v>319</v>
      </c>
      <c r="C901" s="30" t="s">
        <v>3405</v>
      </c>
      <c r="D901" s="30"/>
      <c r="E901" s="30" t="s">
        <v>3062</v>
      </c>
      <c r="F901" s="30" t="s">
        <v>3406</v>
      </c>
      <c r="G901" s="38">
        <v>60</v>
      </c>
      <c r="H901" s="31">
        <v>0</v>
      </c>
      <c r="I901" s="30" t="s">
        <v>570</v>
      </c>
      <c r="J901" s="30" t="s">
        <v>571</v>
      </c>
      <c r="K901" s="30" t="s">
        <v>495</v>
      </c>
      <c r="L901" s="30" t="s">
        <v>818</v>
      </c>
      <c r="M901" s="30" t="s">
        <v>573</v>
      </c>
      <c r="N901" s="30"/>
      <c r="O901" s="30" t="s">
        <v>145</v>
      </c>
      <c r="P901" s="30" t="s">
        <v>465</v>
      </c>
      <c r="Q901" s="30" t="s">
        <v>499</v>
      </c>
    </row>
    <row r="902" spans="1:17" hidden="1" x14ac:dyDescent="0.2">
      <c r="A902" s="30" t="s">
        <v>3407</v>
      </c>
      <c r="B902" s="30" t="s">
        <v>3408</v>
      </c>
      <c r="C902" s="30" t="s">
        <v>3409</v>
      </c>
      <c r="D902" s="30"/>
      <c r="E902" s="30" t="s">
        <v>3054</v>
      </c>
      <c r="F902" s="30" t="s">
        <v>74</v>
      </c>
      <c r="G902" s="38">
        <v>60</v>
      </c>
      <c r="H902" s="31">
        <v>0</v>
      </c>
      <c r="I902" s="30" t="s">
        <v>552</v>
      </c>
      <c r="J902" s="30" t="s">
        <v>553</v>
      </c>
      <c r="K902" s="30" t="s">
        <v>495</v>
      </c>
      <c r="L902" s="30" t="s">
        <v>496</v>
      </c>
      <c r="M902" s="30" t="s">
        <v>724</v>
      </c>
      <c r="N902" s="30"/>
      <c r="O902" s="30" t="s">
        <v>145</v>
      </c>
      <c r="P902" s="30" t="s">
        <v>465</v>
      </c>
      <c r="Q902" s="30" t="s">
        <v>499</v>
      </c>
    </row>
    <row r="903" spans="1:17" hidden="1" x14ac:dyDescent="0.2">
      <c r="A903" s="30" t="s">
        <v>3410</v>
      </c>
      <c r="B903" s="30" t="s">
        <v>3411</v>
      </c>
      <c r="C903" s="30" t="s">
        <v>3412</v>
      </c>
      <c r="D903" s="30"/>
      <c r="E903" s="30" t="s">
        <v>3054</v>
      </c>
      <c r="F903" s="30" t="s">
        <v>74</v>
      </c>
      <c r="G903" s="38">
        <v>60</v>
      </c>
      <c r="H903" s="31">
        <v>0</v>
      </c>
      <c r="I903" s="30" t="s">
        <v>504</v>
      </c>
      <c r="J903" s="30" t="s">
        <v>505</v>
      </c>
      <c r="K903" s="30" t="s">
        <v>495</v>
      </c>
      <c r="L903" s="30" t="s">
        <v>496</v>
      </c>
      <c r="M903" s="30" t="s">
        <v>506</v>
      </c>
      <c r="N903" s="30" t="s">
        <v>535</v>
      </c>
      <c r="O903" s="30" t="s">
        <v>145</v>
      </c>
      <c r="P903" s="30" t="s">
        <v>465</v>
      </c>
      <c r="Q903" s="30" t="s">
        <v>499</v>
      </c>
    </row>
    <row r="904" spans="1:17" hidden="1" x14ac:dyDescent="0.2">
      <c r="A904" s="30" t="s">
        <v>3413</v>
      </c>
      <c r="B904" s="30" t="s">
        <v>3414</v>
      </c>
      <c r="C904" s="30" t="s">
        <v>3415</v>
      </c>
      <c r="D904" s="30"/>
      <c r="E904" s="30" t="s">
        <v>3054</v>
      </c>
      <c r="F904" s="30" t="s">
        <v>74</v>
      </c>
      <c r="G904" s="38">
        <v>60</v>
      </c>
      <c r="H904" s="31">
        <v>0</v>
      </c>
      <c r="I904" s="30" t="s">
        <v>512</v>
      </c>
      <c r="J904" s="30" t="s">
        <v>513</v>
      </c>
      <c r="K904" s="30" t="s">
        <v>495</v>
      </c>
      <c r="L904" s="30" t="s">
        <v>496</v>
      </c>
      <c r="M904" s="30" t="s">
        <v>695</v>
      </c>
      <c r="N904" s="30"/>
      <c r="O904" s="30" t="s">
        <v>145</v>
      </c>
      <c r="P904" s="30" t="s">
        <v>465</v>
      </c>
      <c r="Q904" s="30" t="s">
        <v>499</v>
      </c>
    </row>
    <row r="905" spans="1:17" hidden="1" x14ac:dyDescent="0.2">
      <c r="A905" s="30" t="s">
        <v>215</v>
      </c>
      <c r="B905" s="30" t="s">
        <v>216</v>
      </c>
      <c r="C905" s="30" t="s">
        <v>3416</v>
      </c>
      <c r="D905" s="30"/>
      <c r="E905" s="30" t="s">
        <v>3062</v>
      </c>
      <c r="F905" s="30" t="s">
        <v>3417</v>
      </c>
      <c r="G905" s="38">
        <v>60</v>
      </c>
      <c r="H905" s="31">
        <v>0</v>
      </c>
      <c r="I905" s="30" t="s">
        <v>570</v>
      </c>
      <c r="J905" s="30" t="s">
        <v>571</v>
      </c>
      <c r="K905" s="30" t="s">
        <v>495</v>
      </c>
      <c r="L905" s="30" t="s">
        <v>766</v>
      </c>
      <c r="M905" s="30" t="s">
        <v>573</v>
      </c>
      <c r="N905" s="30"/>
      <c r="O905" s="30" t="s">
        <v>145</v>
      </c>
      <c r="P905" s="30" t="s">
        <v>465</v>
      </c>
      <c r="Q905" s="30" t="s">
        <v>499</v>
      </c>
    </row>
    <row r="906" spans="1:17" hidden="1" x14ac:dyDescent="0.2">
      <c r="A906" s="30" t="s">
        <v>3418</v>
      </c>
      <c r="B906" s="30" t="s">
        <v>3419</v>
      </c>
      <c r="C906" s="30" t="s">
        <v>3420</v>
      </c>
      <c r="D906" s="30"/>
      <c r="E906" s="30" t="s">
        <v>3054</v>
      </c>
      <c r="F906" s="30" t="s">
        <v>74</v>
      </c>
      <c r="G906" s="38">
        <v>60</v>
      </c>
      <c r="H906" s="31">
        <v>0</v>
      </c>
      <c r="I906" s="30" t="s">
        <v>512</v>
      </c>
      <c r="J906" s="30" t="s">
        <v>513</v>
      </c>
      <c r="K906" s="30" t="s">
        <v>495</v>
      </c>
      <c r="L906" s="30" t="s">
        <v>496</v>
      </c>
      <c r="M906" s="30" t="s">
        <v>514</v>
      </c>
      <c r="N906" s="30"/>
      <c r="O906" s="30" t="s">
        <v>145</v>
      </c>
      <c r="P906" s="30" t="s">
        <v>465</v>
      </c>
      <c r="Q906" s="30" t="s">
        <v>499</v>
      </c>
    </row>
    <row r="907" spans="1:17" hidden="1" x14ac:dyDescent="0.2">
      <c r="A907" s="30" t="s">
        <v>3421</v>
      </c>
      <c r="B907" s="30" t="s">
        <v>3422</v>
      </c>
      <c r="C907" s="30" t="s">
        <v>3423</v>
      </c>
      <c r="D907" s="30"/>
      <c r="E907" s="30" t="s">
        <v>3054</v>
      </c>
      <c r="F907" s="30" t="s">
        <v>74</v>
      </c>
      <c r="G907" s="38">
        <v>60</v>
      </c>
      <c r="H907" s="31">
        <v>0</v>
      </c>
      <c r="I907" s="30" t="s">
        <v>586</v>
      </c>
      <c r="J907" s="30" t="s">
        <v>587</v>
      </c>
      <c r="K907" s="30" t="s">
        <v>495</v>
      </c>
      <c r="L907" s="30" t="s">
        <v>496</v>
      </c>
      <c r="M907" s="30" t="s">
        <v>903</v>
      </c>
      <c r="N907" s="30"/>
      <c r="O907" s="30" t="s">
        <v>145</v>
      </c>
      <c r="P907" s="30" t="s">
        <v>465</v>
      </c>
      <c r="Q907" s="30" t="s">
        <v>499</v>
      </c>
    </row>
    <row r="908" spans="1:17" hidden="1" x14ac:dyDescent="0.2">
      <c r="A908" s="30" t="s">
        <v>3424</v>
      </c>
      <c r="B908" s="30" t="s">
        <v>3425</v>
      </c>
      <c r="C908" s="30" t="s">
        <v>3426</v>
      </c>
      <c r="D908" s="30"/>
      <c r="E908" s="30" t="s">
        <v>3054</v>
      </c>
      <c r="F908" s="30" t="s">
        <v>74</v>
      </c>
      <c r="G908" s="38">
        <v>60</v>
      </c>
      <c r="H908" s="31">
        <v>0</v>
      </c>
      <c r="I908" s="30" t="s">
        <v>586</v>
      </c>
      <c r="J908" s="30" t="s">
        <v>587</v>
      </c>
      <c r="K908" s="30" t="s">
        <v>495</v>
      </c>
      <c r="L908" s="30" t="s">
        <v>496</v>
      </c>
      <c r="M908" s="30" t="s">
        <v>903</v>
      </c>
      <c r="N908" s="30"/>
      <c r="O908" s="30" t="s">
        <v>145</v>
      </c>
      <c r="P908" s="30" t="s">
        <v>465</v>
      </c>
      <c r="Q908" s="30" t="s">
        <v>499</v>
      </c>
    </row>
    <row r="909" spans="1:17" hidden="1" x14ac:dyDescent="0.2">
      <c r="A909" s="30" t="s">
        <v>3427</v>
      </c>
      <c r="B909" s="30" t="s">
        <v>3428</v>
      </c>
      <c r="C909" s="30" t="s">
        <v>3429</v>
      </c>
      <c r="D909" s="30"/>
      <c r="E909" s="30" t="s">
        <v>3054</v>
      </c>
      <c r="F909" s="30" t="s">
        <v>74</v>
      </c>
      <c r="G909" s="38">
        <v>60</v>
      </c>
      <c r="H909" s="31">
        <v>0</v>
      </c>
      <c r="I909" s="30" t="s">
        <v>552</v>
      </c>
      <c r="J909" s="30" t="s">
        <v>553</v>
      </c>
      <c r="K909" s="30" t="s">
        <v>495</v>
      </c>
      <c r="L909" s="30" t="s">
        <v>496</v>
      </c>
      <c r="M909" s="30" t="s">
        <v>724</v>
      </c>
      <c r="N909" s="30"/>
      <c r="O909" s="30" t="s">
        <v>145</v>
      </c>
      <c r="P909" s="30" t="s">
        <v>465</v>
      </c>
      <c r="Q909" s="30" t="s">
        <v>499</v>
      </c>
    </row>
    <row r="910" spans="1:17" hidden="1" x14ac:dyDescent="0.2">
      <c r="A910" s="30" t="s">
        <v>3430</v>
      </c>
      <c r="B910" s="30" t="s">
        <v>3431</v>
      </c>
      <c r="C910" s="30" t="s">
        <v>3432</v>
      </c>
      <c r="D910" s="30"/>
      <c r="E910" s="30" t="s">
        <v>3054</v>
      </c>
      <c r="F910" s="30" t="s">
        <v>74</v>
      </c>
      <c r="G910" s="38">
        <v>60</v>
      </c>
      <c r="H910" s="31">
        <v>0</v>
      </c>
      <c r="I910" s="30" t="s">
        <v>586</v>
      </c>
      <c r="J910" s="30" t="s">
        <v>587</v>
      </c>
      <c r="K910" s="30" t="s">
        <v>495</v>
      </c>
      <c r="L910" s="30" t="s">
        <v>496</v>
      </c>
      <c r="M910" s="30" t="s">
        <v>497</v>
      </c>
      <c r="N910" s="30"/>
      <c r="O910" s="30" t="s">
        <v>145</v>
      </c>
      <c r="P910" s="30" t="s">
        <v>465</v>
      </c>
      <c r="Q910" s="30" t="s">
        <v>499</v>
      </c>
    </row>
    <row r="911" spans="1:17" hidden="1" x14ac:dyDescent="0.2">
      <c r="A911" s="30" t="s">
        <v>3433</v>
      </c>
      <c r="B911" s="30" t="s">
        <v>3434</v>
      </c>
      <c r="C911" s="30" t="s">
        <v>3435</v>
      </c>
      <c r="D911" s="30"/>
      <c r="E911" s="30" t="s">
        <v>3054</v>
      </c>
      <c r="F911" s="30" t="s">
        <v>74</v>
      </c>
      <c r="G911" s="38">
        <v>60</v>
      </c>
      <c r="H911" s="31">
        <v>0</v>
      </c>
      <c r="I911" s="30" t="s">
        <v>718</v>
      </c>
      <c r="J911" s="30" t="s">
        <v>719</v>
      </c>
      <c r="K911" s="30" t="s">
        <v>495</v>
      </c>
      <c r="L911" s="30" t="s">
        <v>496</v>
      </c>
      <c r="M911" s="30" t="s">
        <v>588</v>
      </c>
      <c r="N911" s="30"/>
      <c r="O911" s="30" t="s">
        <v>145</v>
      </c>
      <c r="P911" s="30" t="s">
        <v>465</v>
      </c>
      <c r="Q911" s="30" t="s">
        <v>499</v>
      </c>
    </row>
    <row r="912" spans="1:17" hidden="1" x14ac:dyDescent="0.2">
      <c r="A912" s="30" t="s">
        <v>429</v>
      </c>
      <c r="B912" s="30" t="s">
        <v>430</v>
      </c>
      <c r="C912" s="30" t="s">
        <v>3436</v>
      </c>
      <c r="D912" s="30"/>
      <c r="E912" s="30" t="s">
        <v>3062</v>
      </c>
      <c r="F912" s="30" t="s">
        <v>3437</v>
      </c>
      <c r="G912" s="38">
        <v>60</v>
      </c>
      <c r="H912" s="31">
        <v>0</v>
      </c>
      <c r="I912" s="30" t="s">
        <v>570</v>
      </c>
      <c r="J912" s="30" t="s">
        <v>571</v>
      </c>
      <c r="K912" s="30" t="s">
        <v>495</v>
      </c>
      <c r="L912" s="30" t="s">
        <v>572</v>
      </c>
      <c r="M912" s="30" t="s">
        <v>573</v>
      </c>
      <c r="N912" s="30"/>
      <c r="O912" s="30" t="s">
        <v>145</v>
      </c>
      <c r="P912" s="30" t="s">
        <v>465</v>
      </c>
      <c r="Q912" s="30" t="s">
        <v>499</v>
      </c>
    </row>
    <row r="913" spans="1:17" hidden="1" x14ac:dyDescent="0.2">
      <c r="A913" s="30" t="s">
        <v>3438</v>
      </c>
      <c r="B913" s="30" t="s">
        <v>3439</v>
      </c>
      <c r="C913" s="30" t="s">
        <v>3440</v>
      </c>
      <c r="D913" s="30"/>
      <c r="E913" s="30" t="s">
        <v>3054</v>
      </c>
      <c r="F913" s="30" t="s">
        <v>74</v>
      </c>
      <c r="G913" s="38">
        <v>60</v>
      </c>
      <c r="H913" s="31">
        <v>0</v>
      </c>
      <c r="I913" s="30" t="s">
        <v>504</v>
      </c>
      <c r="J913" s="30" t="s">
        <v>505</v>
      </c>
      <c r="K913" s="30" t="s">
        <v>495</v>
      </c>
      <c r="L913" s="30" t="s">
        <v>496</v>
      </c>
      <c r="M913" s="30" t="s">
        <v>2206</v>
      </c>
      <c r="N913" s="30"/>
      <c r="O913" s="30" t="s">
        <v>145</v>
      </c>
      <c r="P913" s="30" t="s">
        <v>465</v>
      </c>
      <c r="Q913" s="30" t="s">
        <v>499</v>
      </c>
    </row>
    <row r="914" spans="1:17" hidden="1" x14ac:dyDescent="0.2">
      <c r="A914" s="30" t="s">
        <v>3441</v>
      </c>
      <c r="B914" s="30" t="s">
        <v>3442</v>
      </c>
      <c r="C914" s="30" t="s">
        <v>3443</v>
      </c>
      <c r="D914" s="30"/>
      <c r="E914" s="30" t="s">
        <v>3054</v>
      </c>
      <c r="F914" s="30" t="s">
        <v>74</v>
      </c>
      <c r="G914" s="38">
        <v>60</v>
      </c>
      <c r="H914" s="31">
        <v>0</v>
      </c>
      <c r="I914" s="30" t="s">
        <v>600</v>
      </c>
      <c r="J914" s="30" t="s">
        <v>601</v>
      </c>
      <c r="K914" s="30" t="s">
        <v>495</v>
      </c>
      <c r="L914" s="30" t="s">
        <v>496</v>
      </c>
      <c r="M914" s="30" t="s">
        <v>554</v>
      </c>
      <c r="N914" s="30"/>
      <c r="O914" s="30" t="s">
        <v>145</v>
      </c>
      <c r="P914" s="30" t="s">
        <v>465</v>
      </c>
      <c r="Q914" s="30" t="s">
        <v>499</v>
      </c>
    </row>
    <row r="915" spans="1:17" hidden="1" x14ac:dyDescent="0.2">
      <c r="A915" s="30" t="s">
        <v>3444</v>
      </c>
      <c r="B915" s="30" t="s">
        <v>3349</v>
      </c>
      <c r="C915" s="30" t="s">
        <v>3445</v>
      </c>
      <c r="D915" s="30"/>
      <c r="E915" s="30" t="s">
        <v>3054</v>
      </c>
      <c r="F915" s="30" t="s">
        <v>74</v>
      </c>
      <c r="G915" s="38">
        <v>60</v>
      </c>
      <c r="H915" s="31">
        <v>0</v>
      </c>
      <c r="I915" s="30" t="s">
        <v>718</v>
      </c>
      <c r="J915" s="30" t="s">
        <v>719</v>
      </c>
      <c r="K915" s="30" t="s">
        <v>495</v>
      </c>
      <c r="L915" s="30" t="s">
        <v>496</v>
      </c>
      <c r="M915" s="30" t="s">
        <v>724</v>
      </c>
      <c r="N915" s="30"/>
      <c r="O915" s="30" t="s">
        <v>145</v>
      </c>
      <c r="P915" s="30" t="s">
        <v>465</v>
      </c>
      <c r="Q915" s="30" t="s">
        <v>499</v>
      </c>
    </row>
    <row r="916" spans="1:17" hidden="1" x14ac:dyDescent="0.2">
      <c r="A916" s="30" t="s">
        <v>3446</v>
      </c>
      <c r="B916" s="30" t="s">
        <v>473</v>
      </c>
      <c r="C916" s="30" t="s">
        <v>3447</v>
      </c>
      <c r="D916" s="30"/>
      <c r="E916" s="30" t="s">
        <v>3054</v>
      </c>
      <c r="F916" s="30" t="s">
        <v>74</v>
      </c>
      <c r="G916" s="38">
        <v>60</v>
      </c>
      <c r="H916" s="31">
        <v>0</v>
      </c>
      <c r="I916" s="30" t="s">
        <v>504</v>
      </c>
      <c r="J916" s="30" t="s">
        <v>505</v>
      </c>
      <c r="K916" s="30" t="s">
        <v>495</v>
      </c>
      <c r="L916" s="30" t="s">
        <v>496</v>
      </c>
      <c r="M916" s="30" t="s">
        <v>558</v>
      </c>
      <c r="N916" s="30"/>
      <c r="O916" s="30" t="s">
        <v>145</v>
      </c>
      <c r="P916" s="30" t="s">
        <v>465</v>
      </c>
      <c r="Q916" s="30" t="s">
        <v>499</v>
      </c>
    </row>
    <row r="917" spans="1:17" hidden="1" x14ac:dyDescent="0.2">
      <c r="A917" s="30" t="s">
        <v>3448</v>
      </c>
      <c r="B917" s="30" t="s">
        <v>3449</v>
      </c>
      <c r="C917" s="30" t="s">
        <v>3450</v>
      </c>
      <c r="D917" s="30"/>
      <c r="E917" s="30" t="s">
        <v>3054</v>
      </c>
      <c r="F917" s="30" t="s">
        <v>74</v>
      </c>
      <c r="G917" s="38">
        <v>60</v>
      </c>
      <c r="H917" s="31">
        <v>0</v>
      </c>
      <c r="I917" s="30" t="s">
        <v>552</v>
      </c>
      <c r="J917" s="30" t="s">
        <v>553</v>
      </c>
      <c r="K917" s="30" t="s">
        <v>495</v>
      </c>
      <c r="L917" s="30" t="s">
        <v>496</v>
      </c>
      <c r="M917" s="30" t="s">
        <v>654</v>
      </c>
      <c r="N917" s="30"/>
      <c r="O917" s="30" t="s">
        <v>145</v>
      </c>
      <c r="P917" s="30" t="s">
        <v>465</v>
      </c>
      <c r="Q917" s="30" t="s">
        <v>499</v>
      </c>
    </row>
    <row r="918" spans="1:17" hidden="1" x14ac:dyDescent="0.2">
      <c r="A918" s="30" t="s">
        <v>335</v>
      </c>
      <c r="B918" s="30" t="s">
        <v>336</v>
      </c>
      <c r="C918" s="30" t="s">
        <v>3451</v>
      </c>
      <c r="D918" s="30"/>
      <c r="E918" s="30" t="s">
        <v>3062</v>
      </c>
      <c r="F918" s="30" t="s">
        <v>3452</v>
      </c>
      <c r="G918" s="38">
        <v>60</v>
      </c>
      <c r="H918" s="31">
        <v>0</v>
      </c>
      <c r="I918" s="30" t="s">
        <v>570</v>
      </c>
      <c r="J918" s="30" t="s">
        <v>571</v>
      </c>
      <c r="K918" s="30" t="s">
        <v>495</v>
      </c>
      <c r="L918" s="30" t="s">
        <v>806</v>
      </c>
      <c r="M918" s="30" t="s">
        <v>573</v>
      </c>
      <c r="N918" s="30"/>
      <c r="O918" s="30" t="s">
        <v>145</v>
      </c>
      <c r="P918" s="30" t="s">
        <v>465</v>
      </c>
      <c r="Q918" s="30" t="s">
        <v>499</v>
      </c>
    </row>
    <row r="919" spans="1:17" hidden="1" x14ac:dyDescent="0.2">
      <c r="A919" s="30" t="s">
        <v>3453</v>
      </c>
      <c r="B919" s="30" t="s">
        <v>3454</v>
      </c>
      <c r="C919" s="30" t="s">
        <v>3455</v>
      </c>
      <c r="D919" s="30"/>
      <c r="E919" s="30" t="s">
        <v>3054</v>
      </c>
      <c r="F919" s="30" t="s">
        <v>74</v>
      </c>
      <c r="G919" s="38">
        <v>60</v>
      </c>
      <c r="H919" s="31">
        <v>0</v>
      </c>
      <c r="I919" s="30" t="s">
        <v>718</v>
      </c>
      <c r="J919" s="30" t="s">
        <v>719</v>
      </c>
      <c r="K919" s="30" t="s">
        <v>495</v>
      </c>
      <c r="L919" s="30" t="s">
        <v>496</v>
      </c>
      <c r="M919" s="30" t="s">
        <v>497</v>
      </c>
      <c r="N919" s="30"/>
      <c r="O919" s="30" t="s">
        <v>145</v>
      </c>
      <c r="P919" s="30" t="s">
        <v>465</v>
      </c>
      <c r="Q919" s="30" t="s">
        <v>499</v>
      </c>
    </row>
    <row r="920" spans="1:17" hidden="1" x14ac:dyDescent="0.2">
      <c r="A920" s="30" t="s">
        <v>3456</v>
      </c>
      <c r="B920" s="30" t="s">
        <v>442</v>
      </c>
      <c r="C920" s="30" t="s">
        <v>3457</v>
      </c>
      <c r="D920" s="30"/>
      <c r="E920" s="30" t="s">
        <v>3054</v>
      </c>
      <c r="F920" s="30" t="s">
        <v>74</v>
      </c>
      <c r="G920" s="38">
        <v>60</v>
      </c>
      <c r="H920" s="31">
        <v>0</v>
      </c>
      <c r="I920" s="30" t="s">
        <v>552</v>
      </c>
      <c r="J920" s="30" t="s">
        <v>553</v>
      </c>
      <c r="K920" s="30" t="s">
        <v>495</v>
      </c>
      <c r="L920" s="30" t="s">
        <v>496</v>
      </c>
      <c r="M920" s="30" t="s">
        <v>724</v>
      </c>
      <c r="N920" s="30"/>
      <c r="O920" s="30" t="s">
        <v>145</v>
      </c>
      <c r="P920" s="30" t="s">
        <v>465</v>
      </c>
      <c r="Q920" s="30" t="s">
        <v>499</v>
      </c>
    </row>
    <row r="921" spans="1:17" hidden="1" x14ac:dyDescent="0.2">
      <c r="A921" s="30" t="s">
        <v>3458</v>
      </c>
      <c r="B921" s="30" t="s">
        <v>426</v>
      </c>
      <c r="C921" s="30" t="s">
        <v>3459</v>
      </c>
      <c r="D921" s="30"/>
      <c r="E921" s="30" t="s">
        <v>3054</v>
      </c>
      <c r="F921" s="30" t="s">
        <v>74</v>
      </c>
      <c r="G921" s="38">
        <v>60</v>
      </c>
      <c r="H921" s="31">
        <v>0</v>
      </c>
      <c r="I921" s="30" t="s">
        <v>504</v>
      </c>
      <c r="J921" s="30" t="s">
        <v>505</v>
      </c>
      <c r="K921" s="30" t="s">
        <v>495</v>
      </c>
      <c r="L921" s="30" t="s">
        <v>496</v>
      </c>
      <c r="M921" s="30" t="s">
        <v>558</v>
      </c>
      <c r="N921" s="30"/>
      <c r="O921" s="30" t="s">
        <v>145</v>
      </c>
      <c r="P921" s="30" t="s">
        <v>465</v>
      </c>
      <c r="Q921" s="30" t="s">
        <v>499</v>
      </c>
    </row>
    <row r="922" spans="1:17" hidden="1" x14ac:dyDescent="0.2">
      <c r="A922" s="30" t="s">
        <v>3460</v>
      </c>
      <c r="B922" s="30" t="s">
        <v>178</v>
      </c>
      <c r="C922" s="30" t="s">
        <v>3461</v>
      </c>
      <c r="D922" s="30"/>
      <c r="E922" s="30" t="s">
        <v>3054</v>
      </c>
      <c r="F922" s="30" t="s">
        <v>74</v>
      </c>
      <c r="G922" s="38">
        <v>60</v>
      </c>
      <c r="H922" s="31">
        <v>0</v>
      </c>
      <c r="I922" s="30" t="s">
        <v>504</v>
      </c>
      <c r="J922" s="30" t="s">
        <v>505</v>
      </c>
      <c r="K922" s="30" t="s">
        <v>495</v>
      </c>
      <c r="L922" s="30" t="s">
        <v>496</v>
      </c>
      <c r="M922" s="30" t="s">
        <v>592</v>
      </c>
      <c r="N922" s="30"/>
      <c r="O922" s="30" t="s">
        <v>145</v>
      </c>
      <c r="P922" s="30" t="s">
        <v>465</v>
      </c>
      <c r="Q922" s="30" t="s">
        <v>499</v>
      </c>
    </row>
    <row r="923" spans="1:17" hidden="1" x14ac:dyDescent="0.2">
      <c r="A923" s="30" t="s">
        <v>3462</v>
      </c>
      <c r="B923" s="30" t="s">
        <v>3463</v>
      </c>
      <c r="C923" s="30" t="s">
        <v>3464</v>
      </c>
      <c r="D923" s="30"/>
      <c r="E923" s="30" t="s">
        <v>3054</v>
      </c>
      <c r="F923" s="30" t="s">
        <v>74</v>
      </c>
      <c r="G923" s="38">
        <v>60</v>
      </c>
      <c r="H923" s="31">
        <v>0</v>
      </c>
      <c r="I923" s="30" t="s">
        <v>600</v>
      </c>
      <c r="J923" s="30" t="s">
        <v>601</v>
      </c>
      <c r="K923" s="30" t="s">
        <v>495</v>
      </c>
      <c r="L923" s="30" t="s">
        <v>496</v>
      </c>
      <c r="M923" s="30" t="s">
        <v>654</v>
      </c>
      <c r="N923" s="30"/>
      <c r="O923" s="30" t="s">
        <v>145</v>
      </c>
      <c r="P923" s="30" t="s">
        <v>465</v>
      </c>
      <c r="Q923" s="30" t="s">
        <v>499</v>
      </c>
    </row>
    <row r="924" spans="1:17" hidden="1" x14ac:dyDescent="0.2">
      <c r="A924" s="30" t="s">
        <v>3465</v>
      </c>
      <c r="B924" s="30" t="s">
        <v>3466</v>
      </c>
      <c r="C924" s="30" t="s">
        <v>3467</v>
      </c>
      <c r="D924" s="30"/>
      <c r="E924" s="30" t="s">
        <v>3054</v>
      </c>
      <c r="F924" s="30" t="s">
        <v>74</v>
      </c>
      <c r="G924" s="38">
        <v>60</v>
      </c>
      <c r="H924" s="31">
        <v>0</v>
      </c>
      <c r="I924" s="30" t="s">
        <v>546</v>
      </c>
      <c r="J924" s="30" t="s">
        <v>547</v>
      </c>
      <c r="K924" s="30" t="s">
        <v>495</v>
      </c>
      <c r="L924" s="30" t="s">
        <v>496</v>
      </c>
      <c r="M924" s="30" t="s">
        <v>695</v>
      </c>
      <c r="N924" s="30" t="s">
        <v>3468</v>
      </c>
      <c r="O924" s="30" t="s">
        <v>145</v>
      </c>
      <c r="P924" s="30" t="s">
        <v>465</v>
      </c>
      <c r="Q924" s="30" t="s">
        <v>499</v>
      </c>
    </row>
    <row r="925" spans="1:17" hidden="1" x14ac:dyDescent="0.2">
      <c r="A925" s="30" t="s">
        <v>3469</v>
      </c>
      <c r="B925" s="30" t="s">
        <v>3470</v>
      </c>
      <c r="C925" s="30" t="s">
        <v>3471</v>
      </c>
      <c r="D925" s="30"/>
      <c r="E925" s="30" t="s">
        <v>3054</v>
      </c>
      <c r="F925" s="30" t="s">
        <v>74</v>
      </c>
      <c r="G925" s="38">
        <v>60</v>
      </c>
      <c r="H925" s="31">
        <v>0</v>
      </c>
      <c r="I925" s="30" t="s">
        <v>546</v>
      </c>
      <c r="J925" s="30" t="s">
        <v>547</v>
      </c>
      <c r="K925" s="30" t="s">
        <v>495</v>
      </c>
      <c r="L925" s="30" t="s">
        <v>496</v>
      </c>
      <c r="M925" s="30" t="s">
        <v>713</v>
      </c>
      <c r="N925" s="30" t="s">
        <v>3472</v>
      </c>
      <c r="O925" s="30" t="s">
        <v>145</v>
      </c>
      <c r="P925" s="30" t="s">
        <v>465</v>
      </c>
      <c r="Q925" s="30" t="s">
        <v>499</v>
      </c>
    </row>
    <row r="926" spans="1:17" hidden="1" x14ac:dyDescent="0.2">
      <c r="A926" s="30" t="s">
        <v>3473</v>
      </c>
      <c r="B926" s="30" t="s">
        <v>3474</v>
      </c>
      <c r="C926" s="30" t="s">
        <v>3475</v>
      </c>
      <c r="D926" s="30"/>
      <c r="E926" s="30" t="s">
        <v>3054</v>
      </c>
      <c r="F926" s="30" t="s">
        <v>74</v>
      </c>
      <c r="G926" s="38">
        <v>60</v>
      </c>
      <c r="H926" s="31">
        <v>0</v>
      </c>
      <c r="I926" s="30" t="s">
        <v>600</v>
      </c>
      <c r="J926" s="30" t="s">
        <v>601</v>
      </c>
      <c r="K926" s="30" t="s">
        <v>495</v>
      </c>
      <c r="L926" s="30" t="s">
        <v>496</v>
      </c>
      <c r="M926" s="30" t="s">
        <v>2249</v>
      </c>
      <c r="N926" s="30"/>
      <c r="O926" s="30" t="s">
        <v>145</v>
      </c>
      <c r="P926" s="30" t="s">
        <v>465</v>
      </c>
      <c r="Q926" s="30" t="s">
        <v>499</v>
      </c>
    </row>
    <row r="927" spans="1:17" hidden="1" x14ac:dyDescent="0.2">
      <c r="A927" s="30" t="s">
        <v>359</v>
      </c>
      <c r="B927" s="30" t="s">
        <v>360</v>
      </c>
      <c r="C927" s="30" t="s">
        <v>3476</v>
      </c>
      <c r="D927" s="30"/>
      <c r="E927" s="30" t="s">
        <v>3062</v>
      </c>
      <c r="F927" s="30" t="s">
        <v>3477</v>
      </c>
      <c r="G927" s="38">
        <v>60</v>
      </c>
      <c r="H927" s="31">
        <v>0</v>
      </c>
      <c r="I927" s="30" t="s">
        <v>570</v>
      </c>
      <c r="J927" s="30" t="s">
        <v>571</v>
      </c>
      <c r="K927" s="30" t="s">
        <v>495</v>
      </c>
      <c r="L927" s="30" t="s">
        <v>806</v>
      </c>
      <c r="M927" s="30" t="s">
        <v>573</v>
      </c>
      <c r="N927" s="30"/>
      <c r="O927" s="30" t="s">
        <v>145</v>
      </c>
      <c r="P927" s="30" t="s">
        <v>465</v>
      </c>
      <c r="Q927" s="30" t="s">
        <v>499</v>
      </c>
    </row>
    <row r="928" spans="1:17" hidden="1" x14ac:dyDescent="0.2">
      <c r="A928" s="30" t="s">
        <v>3478</v>
      </c>
      <c r="B928" s="30" t="s">
        <v>412</v>
      </c>
      <c r="C928" s="30" t="s">
        <v>3479</v>
      </c>
      <c r="D928" s="30"/>
      <c r="E928" s="30" t="s">
        <v>3054</v>
      </c>
      <c r="F928" s="30" t="s">
        <v>74</v>
      </c>
      <c r="G928" s="38">
        <v>60</v>
      </c>
      <c r="H928" s="31">
        <v>0</v>
      </c>
      <c r="I928" s="30" t="s">
        <v>586</v>
      </c>
      <c r="J928" s="30" t="s">
        <v>587</v>
      </c>
      <c r="K928" s="30" t="s">
        <v>495</v>
      </c>
      <c r="L928" s="30" t="s">
        <v>496</v>
      </c>
      <c r="M928" s="30" t="s">
        <v>3374</v>
      </c>
      <c r="N928" s="30"/>
      <c r="O928" s="30" t="s">
        <v>145</v>
      </c>
      <c r="P928" s="30" t="s">
        <v>465</v>
      </c>
      <c r="Q928" s="30" t="s">
        <v>499</v>
      </c>
    </row>
    <row r="929" spans="1:17" hidden="1" x14ac:dyDescent="0.2">
      <c r="A929" s="30" t="s">
        <v>3480</v>
      </c>
      <c r="B929" s="30" t="s">
        <v>3481</v>
      </c>
      <c r="C929" s="30" t="s">
        <v>3482</v>
      </c>
      <c r="D929" s="30"/>
      <c r="E929" s="30" t="s">
        <v>3054</v>
      </c>
      <c r="F929" s="30" t="s">
        <v>74</v>
      </c>
      <c r="G929" s="38">
        <v>60</v>
      </c>
      <c r="H929" s="31">
        <v>0</v>
      </c>
      <c r="I929" s="30" t="s">
        <v>552</v>
      </c>
      <c r="J929" s="30" t="s">
        <v>553</v>
      </c>
      <c r="K929" s="30" t="s">
        <v>495</v>
      </c>
      <c r="L929" s="30" t="s">
        <v>496</v>
      </c>
      <c r="M929" s="30" t="s">
        <v>724</v>
      </c>
      <c r="N929" s="30"/>
      <c r="O929" s="30" t="s">
        <v>145</v>
      </c>
      <c r="P929" s="30" t="s">
        <v>465</v>
      </c>
      <c r="Q929" s="30" t="s">
        <v>499</v>
      </c>
    </row>
    <row r="930" spans="1:17" hidden="1" x14ac:dyDescent="0.2">
      <c r="A930" s="30" t="s">
        <v>456</v>
      </c>
      <c r="B930" s="30" t="s">
        <v>457</v>
      </c>
      <c r="C930" s="30" t="s">
        <v>3483</v>
      </c>
      <c r="D930" s="30"/>
      <c r="E930" s="30" t="s">
        <v>3062</v>
      </c>
      <c r="F930" s="30" t="s">
        <v>3484</v>
      </c>
      <c r="G930" s="38">
        <v>60</v>
      </c>
      <c r="H930" s="31">
        <v>0</v>
      </c>
      <c r="I930" s="30" t="s">
        <v>570</v>
      </c>
      <c r="J930" s="30" t="s">
        <v>571</v>
      </c>
      <c r="K930" s="30" t="s">
        <v>495</v>
      </c>
      <c r="L930" s="30" t="s">
        <v>832</v>
      </c>
      <c r="M930" s="30" t="s">
        <v>573</v>
      </c>
      <c r="N930" s="30"/>
      <c r="O930" s="30" t="s">
        <v>145</v>
      </c>
      <c r="P930" s="30" t="s">
        <v>465</v>
      </c>
      <c r="Q930" s="30" t="s">
        <v>499</v>
      </c>
    </row>
    <row r="931" spans="1:17" hidden="1" x14ac:dyDescent="0.2">
      <c r="A931" s="30" t="s">
        <v>3485</v>
      </c>
      <c r="B931" s="30" t="s">
        <v>3486</v>
      </c>
      <c r="C931" s="30" t="s">
        <v>3487</v>
      </c>
      <c r="D931" s="30"/>
      <c r="E931" s="30" t="s">
        <v>3054</v>
      </c>
      <c r="F931" s="30" t="s">
        <v>74</v>
      </c>
      <c r="G931" s="38">
        <v>60</v>
      </c>
      <c r="H931" s="31">
        <v>0</v>
      </c>
      <c r="I931" s="30" t="s">
        <v>504</v>
      </c>
      <c r="J931" s="30" t="s">
        <v>505</v>
      </c>
      <c r="K931" s="30" t="s">
        <v>495</v>
      </c>
      <c r="L931" s="30" t="s">
        <v>496</v>
      </c>
      <c r="M931" s="30" t="s">
        <v>2206</v>
      </c>
      <c r="N931" s="30"/>
      <c r="O931" s="30" t="s">
        <v>145</v>
      </c>
      <c r="P931" s="30" t="s">
        <v>465</v>
      </c>
      <c r="Q931" s="30" t="s">
        <v>499</v>
      </c>
    </row>
    <row r="932" spans="1:17" hidden="1" x14ac:dyDescent="0.2">
      <c r="A932" s="30" t="s">
        <v>3488</v>
      </c>
      <c r="B932" s="30" t="s">
        <v>3489</v>
      </c>
      <c r="C932" s="30" t="s">
        <v>3490</v>
      </c>
      <c r="D932" s="30"/>
      <c r="E932" s="30" t="s">
        <v>3054</v>
      </c>
      <c r="F932" s="30" t="s">
        <v>74</v>
      </c>
      <c r="G932" s="38">
        <v>60</v>
      </c>
      <c r="H932" s="31">
        <v>0</v>
      </c>
      <c r="I932" s="30" t="s">
        <v>552</v>
      </c>
      <c r="J932" s="30" t="s">
        <v>553</v>
      </c>
      <c r="K932" s="30" t="s">
        <v>495</v>
      </c>
      <c r="L932" s="30" t="s">
        <v>496</v>
      </c>
      <c r="M932" s="30" t="s">
        <v>596</v>
      </c>
      <c r="N932" s="30"/>
      <c r="O932" s="30" t="s">
        <v>145</v>
      </c>
      <c r="P932" s="30" t="s">
        <v>465</v>
      </c>
      <c r="Q932" s="30" t="s">
        <v>499</v>
      </c>
    </row>
    <row r="933" spans="1:17" hidden="1" x14ac:dyDescent="0.2">
      <c r="A933" s="30" t="s">
        <v>3491</v>
      </c>
      <c r="B933" s="30" t="s">
        <v>3492</v>
      </c>
      <c r="C933" s="30" t="s">
        <v>3493</v>
      </c>
      <c r="D933" s="30"/>
      <c r="E933" s="30" t="s">
        <v>3054</v>
      </c>
      <c r="F933" s="30" t="s">
        <v>74</v>
      </c>
      <c r="G933" s="38">
        <v>60</v>
      </c>
      <c r="H933" s="31">
        <v>0</v>
      </c>
      <c r="I933" s="30" t="s">
        <v>586</v>
      </c>
      <c r="J933" s="30" t="s">
        <v>587</v>
      </c>
      <c r="K933" s="30" t="s">
        <v>495</v>
      </c>
      <c r="L933" s="30" t="s">
        <v>496</v>
      </c>
      <c r="M933" s="30" t="s">
        <v>497</v>
      </c>
      <c r="N933" s="30"/>
      <c r="O933" s="30" t="s">
        <v>145</v>
      </c>
      <c r="P933" s="30" t="s">
        <v>465</v>
      </c>
      <c r="Q933" s="30" t="s">
        <v>499</v>
      </c>
    </row>
    <row r="934" spans="1:17" hidden="1" x14ac:dyDescent="0.2">
      <c r="A934" s="30" t="s">
        <v>3494</v>
      </c>
      <c r="B934" s="30" t="s">
        <v>3495</v>
      </c>
      <c r="C934" s="30" t="s">
        <v>3496</v>
      </c>
      <c r="D934" s="30"/>
      <c r="E934" s="30" t="s">
        <v>3054</v>
      </c>
      <c r="F934" s="30" t="s">
        <v>74</v>
      </c>
      <c r="G934" s="38">
        <v>60</v>
      </c>
      <c r="H934" s="31">
        <v>0</v>
      </c>
      <c r="I934" s="30" t="s">
        <v>600</v>
      </c>
      <c r="J934" s="30" t="s">
        <v>601</v>
      </c>
      <c r="K934" s="30" t="s">
        <v>495</v>
      </c>
      <c r="L934" s="30" t="s">
        <v>496</v>
      </c>
      <c r="M934" s="30" t="s">
        <v>654</v>
      </c>
      <c r="N934" s="30"/>
      <c r="O934" s="30" t="s">
        <v>145</v>
      </c>
      <c r="P934" s="30" t="s">
        <v>465</v>
      </c>
      <c r="Q934" s="30" t="s">
        <v>499</v>
      </c>
    </row>
    <row r="935" spans="1:17" hidden="1" x14ac:dyDescent="0.2">
      <c r="A935" s="30" t="s">
        <v>3497</v>
      </c>
      <c r="B935" s="30" t="s">
        <v>3498</v>
      </c>
      <c r="C935" s="30" t="s">
        <v>3499</v>
      </c>
      <c r="D935" s="30"/>
      <c r="E935" s="30" t="s">
        <v>3054</v>
      </c>
      <c r="F935" s="30" t="s">
        <v>74</v>
      </c>
      <c r="G935" s="38">
        <v>60</v>
      </c>
      <c r="H935" s="31">
        <v>0</v>
      </c>
      <c r="I935" s="30" t="s">
        <v>552</v>
      </c>
      <c r="J935" s="30" t="s">
        <v>553</v>
      </c>
      <c r="K935" s="30" t="s">
        <v>495</v>
      </c>
      <c r="L935" s="30" t="s">
        <v>496</v>
      </c>
      <c r="M935" s="30" t="s">
        <v>554</v>
      </c>
      <c r="N935" s="30"/>
      <c r="O935" s="30" t="s">
        <v>145</v>
      </c>
      <c r="P935" s="30" t="s">
        <v>465</v>
      </c>
      <c r="Q935" s="30" t="s">
        <v>499</v>
      </c>
    </row>
    <row r="936" spans="1:17" hidden="1" x14ac:dyDescent="0.2">
      <c r="A936" s="30" t="s">
        <v>3500</v>
      </c>
      <c r="B936" s="30" t="s">
        <v>3501</v>
      </c>
      <c r="C936" s="30" t="s">
        <v>3502</v>
      </c>
      <c r="D936" s="30"/>
      <c r="E936" s="30" t="s">
        <v>3054</v>
      </c>
      <c r="F936" s="30" t="s">
        <v>74</v>
      </c>
      <c r="G936" s="38">
        <v>60</v>
      </c>
      <c r="H936" s="31">
        <v>0</v>
      </c>
      <c r="I936" s="30" t="s">
        <v>718</v>
      </c>
      <c r="J936" s="30" t="s">
        <v>719</v>
      </c>
      <c r="K936" s="30" t="s">
        <v>495</v>
      </c>
      <c r="L936" s="30" t="s">
        <v>496</v>
      </c>
      <c r="M936" s="30" t="s">
        <v>877</v>
      </c>
      <c r="N936" s="30"/>
      <c r="O936" s="30" t="s">
        <v>145</v>
      </c>
      <c r="P936" s="30" t="s">
        <v>465</v>
      </c>
      <c r="Q936" s="30" t="s">
        <v>499</v>
      </c>
    </row>
    <row r="937" spans="1:17" hidden="1" x14ac:dyDescent="0.2">
      <c r="A937" s="30" t="s">
        <v>209</v>
      </c>
      <c r="B937" s="30" t="s">
        <v>210</v>
      </c>
      <c r="C937" s="30" t="s">
        <v>3503</v>
      </c>
      <c r="D937" s="30"/>
      <c r="E937" s="30" t="s">
        <v>3062</v>
      </c>
      <c r="F937" s="30" t="s">
        <v>3504</v>
      </c>
      <c r="G937" s="38">
        <v>60</v>
      </c>
      <c r="H937" s="31">
        <v>0</v>
      </c>
      <c r="I937" s="30" t="s">
        <v>570</v>
      </c>
      <c r="J937" s="30" t="s">
        <v>571</v>
      </c>
      <c r="K937" s="30" t="s">
        <v>495</v>
      </c>
      <c r="L937" s="30" t="s">
        <v>869</v>
      </c>
      <c r="M937" s="30" t="s">
        <v>573</v>
      </c>
      <c r="N937" s="30"/>
      <c r="O937" s="30" t="s">
        <v>145</v>
      </c>
      <c r="P937" s="30" t="s">
        <v>465</v>
      </c>
      <c r="Q937" s="30" t="s">
        <v>499</v>
      </c>
    </row>
    <row r="938" spans="1:17" hidden="1" x14ac:dyDescent="0.2">
      <c r="A938" s="30" t="s">
        <v>3505</v>
      </c>
      <c r="B938" s="30" t="s">
        <v>3506</v>
      </c>
      <c r="C938" s="30" t="s">
        <v>3507</v>
      </c>
      <c r="D938" s="30"/>
      <c r="E938" s="30" t="s">
        <v>3054</v>
      </c>
      <c r="F938" s="30" t="s">
        <v>74</v>
      </c>
      <c r="G938" s="38">
        <v>60</v>
      </c>
      <c r="H938" s="31">
        <v>0</v>
      </c>
      <c r="I938" s="30" t="s">
        <v>586</v>
      </c>
      <c r="J938" s="30" t="s">
        <v>587</v>
      </c>
      <c r="K938" s="30" t="s">
        <v>495</v>
      </c>
      <c r="L938" s="30" t="s">
        <v>496</v>
      </c>
      <c r="M938" s="30" t="s">
        <v>903</v>
      </c>
      <c r="N938" s="30"/>
      <c r="O938" s="30" t="s">
        <v>145</v>
      </c>
      <c r="P938" s="30" t="s">
        <v>465</v>
      </c>
      <c r="Q938" s="30" t="s">
        <v>499</v>
      </c>
    </row>
    <row r="939" spans="1:17" hidden="1" x14ac:dyDescent="0.2">
      <c r="A939" s="30" t="s">
        <v>3508</v>
      </c>
      <c r="B939" s="30" t="s">
        <v>3509</v>
      </c>
      <c r="C939" s="30" t="s">
        <v>3510</v>
      </c>
      <c r="D939" s="30"/>
      <c r="E939" s="30" t="s">
        <v>3054</v>
      </c>
      <c r="F939" s="30" t="s">
        <v>74</v>
      </c>
      <c r="G939" s="38">
        <v>60</v>
      </c>
      <c r="H939" s="31">
        <v>0</v>
      </c>
      <c r="I939" s="30" t="s">
        <v>718</v>
      </c>
      <c r="J939" s="30" t="s">
        <v>719</v>
      </c>
      <c r="K939" s="30" t="s">
        <v>495</v>
      </c>
      <c r="L939" s="30" t="s">
        <v>496</v>
      </c>
      <c r="M939" s="30" t="s">
        <v>588</v>
      </c>
      <c r="N939" s="30"/>
      <c r="O939" s="30" t="s">
        <v>145</v>
      </c>
      <c r="P939" s="30" t="s">
        <v>465</v>
      </c>
      <c r="Q939" s="30" t="s">
        <v>499</v>
      </c>
    </row>
    <row r="940" spans="1:17" hidden="1" x14ac:dyDescent="0.2">
      <c r="A940" s="30" t="s">
        <v>3511</v>
      </c>
      <c r="B940" s="30" t="s">
        <v>3512</v>
      </c>
      <c r="C940" s="30" t="s">
        <v>3513</v>
      </c>
      <c r="D940" s="30"/>
      <c r="E940" s="30" t="s">
        <v>3054</v>
      </c>
      <c r="F940" s="30" t="s">
        <v>74</v>
      </c>
      <c r="G940" s="38">
        <v>60</v>
      </c>
      <c r="H940" s="31">
        <v>0</v>
      </c>
      <c r="I940" s="30" t="s">
        <v>718</v>
      </c>
      <c r="J940" s="30" t="s">
        <v>719</v>
      </c>
      <c r="K940" s="30" t="s">
        <v>495</v>
      </c>
      <c r="L940" s="30" t="s">
        <v>496</v>
      </c>
      <c r="M940" s="30" t="s">
        <v>724</v>
      </c>
      <c r="N940" s="30"/>
      <c r="O940" s="30" t="s">
        <v>145</v>
      </c>
      <c r="P940" s="30" t="s">
        <v>465</v>
      </c>
      <c r="Q940" s="30" t="s">
        <v>499</v>
      </c>
    </row>
    <row r="941" spans="1:17" hidden="1" x14ac:dyDescent="0.2">
      <c r="A941" s="30" t="s">
        <v>3514</v>
      </c>
      <c r="B941" s="30" t="s">
        <v>3515</v>
      </c>
      <c r="C941" s="30" t="s">
        <v>3516</v>
      </c>
      <c r="D941" s="30"/>
      <c r="E941" s="30" t="s">
        <v>3054</v>
      </c>
      <c r="F941" s="30" t="s">
        <v>74</v>
      </c>
      <c r="G941" s="38">
        <v>60</v>
      </c>
      <c r="H941" s="31">
        <v>0</v>
      </c>
      <c r="I941" s="30" t="s">
        <v>718</v>
      </c>
      <c r="J941" s="30" t="s">
        <v>719</v>
      </c>
      <c r="K941" s="30" t="s">
        <v>495</v>
      </c>
      <c r="L941" s="30" t="s">
        <v>496</v>
      </c>
      <c r="M941" s="30" t="s">
        <v>724</v>
      </c>
      <c r="N941" s="30"/>
      <c r="O941" s="30" t="s">
        <v>145</v>
      </c>
      <c r="P941" s="30" t="s">
        <v>465</v>
      </c>
      <c r="Q941" s="30" t="s">
        <v>499</v>
      </c>
    </row>
    <row r="942" spans="1:17" hidden="1" x14ac:dyDescent="0.2">
      <c r="A942" s="30" t="s">
        <v>3517</v>
      </c>
      <c r="B942" s="30" t="s">
        <v>3518</v>
      </c>
      <c r="C942" s="30" t="s">
        <v>3519</v>
      </c>
      <c r="D942" s="30"/>
      <c r="E942" s="30" t="s">
        <v>3054</v>
      </c>
      <c r="F942" s="30" t="s">
        <v>74</v>
      </c>
      <c r="G942" s="38">
        <v>60</v>
      </c>
      <c r="H942" s="31">
        <v>0</v>
      </c>
      <c r="I942" s="30" t="s">
        <v>504</v>
      </c>
      <c r="J942" s="30" t="s">
        <v>505</v>
      </c>
      <c r="K942" s="30" t="s">
        <v>495</v>
      </c>
      <c r="L942" s="30" t="s">
        <v>496</v>
      </c>
      <c r="M942" s="30" t="s">
        <v>506</v>
      </c>
      <c r="N942" s="30" t="s">
        <v>1316</v>
      </c>
      <c r="O942" s="30" t="s">
        <v>145</v>
      </c>
      <c r="P942" s="30" t="s">
        <v>465</v>
      </c>
      <c r="Q942" s="30" t="s">
        <v>499</v>
      </c>
    </row>
    <row r="943" spans="1:17" hidden="1" x14ac:dyDescent="0.2">
      <c r="A943" s="30" t="s">
        <v>3520</v>
      </c>
      <c r="B943" s="30" t="s">
        <v>3521</v>
      </c>
      <c r="C943" s="30" t="s">
        <v>3522</v>
      </c>
      <c r="D943" s="30"/>
      <c r="E943" s="30" t="s">
        <v>3054</v>
      </c>
      <c r="F943" s="30" t="s">
        <v>74</v>
      </c>
      <c r="G943" s="38">
        <v>60</v>
      </c>
      <c r="H943" s="31">
        <v>0</v>
      </c>
      <c r="I943" s="30" t="s">
        <v>600</v>
      </c>
      <c r="J943" s="30" t="s">
        <v>601</v>
      </c>
      <c r="K943" s="30" t="s">
        <v>495</v>
      </c>
      <c r="L943" s="30" t="s">
        <v>496</v>
      </c>
      <c r="M943" s="30" t="s">
        <v>2249</v>
      </c>
      <c r="N943" s="30"/>
      <c r="O943" s="30" t="s">
        <v>145</v>
      </c>
      <c r="P943" s="30" t="s">
        <v>465</v>
      </c>
      <c r="Q943" s="30" t="s">
        <v>499</v>
      </c>
    </row>
    <row r="944" spans="1:17" hidden="1" x14ac:dyDescent="0.2">
      <c r="A944" s="30" t="s">
        <v>3523</v>
      </c>
      <c r="B944" s="30" t="s">
        <v>3524</v>
      </c>
      <c r="C944" s="30" t="s">
        <v>3525</v>
      </c>
      <c r="D944" s="30"/>
      <c r="E944" s="30" t="s">
        <v>3062</v>
      </c>
      <c r="F944" s="30" t="s">
        <v>3526</v>
      </c>
      <c r="G944" s="38">
        <v>60</v>
      </c>
      <c r="H944" s="31">
        <v>0</v>
      </c>
      <c r="I944" s="30" t="s">
        <v>570</v>
      </c>
      <c r="J944" s="30" t="s">
        <v>571</v>
      </c>
      <c r="K944" s="30" t="s">
        <v>495</v>
      </c>
      <c r="L944" s="30" t="s">
        <v>3527</v>
      </c>
      <c r="M944" s="30" t="s">
        <v>573</v>
      </c>
      <c r="N944" s="30"/>
      <c r="O944" s="30" t="s">
        <v>145</v>
      </c>
      <c r="P944" s="30" t="s">
        <v>465</v>
      </c>
      <c r="Q944" s="30" t="s">
        <v>499</v>
      </c>
    </row>
    <row r="945" spans="1:17" hidden="1" x14ac:dyDescent="0.2">
      <c r="A945" s="30" t="s">
        <v>244</v>
      </c>
      <c r="B945" s="30" t="s">
        <v>245</v>
      </c>
      <c r="C945" s="30" t="s">
        <v>3528</v>
      </c>
      <c r="D945" s="30"/>
      <c r="E945" s="30" t="s">
        <v>3062</v>
      </c>
      <c r="F945" s="30" t="s">
        <v>3529</v>
      </c>
      <c r="G945" s="38">
        <v>60</v>
      </c>
      <c r="H945" s="31">
        <v>0</v>
      </c>
      <c r="I945" s="30" t="s">
        <v>546</v>
      </c>
      <c r="J945" s="30" t="s">
        <v>547</v>
      </c>
      <c r="K945" s="30" t="s">
        <v>495</v>
      </c>
      <c r="L945" s="30" t="s">
        <v>496</v>
      </c>
      <c r="M945" s="30" t="s">
        <v>506</v>
      </c>
      <c r="N945" s="30" t="s">
        <v>3530</v>
      </c>
      <c r="O945" s="30" t="s">
        <v>145</v>
      </c>
      <c r="P945" s="30" t="s">
        <v>465</v>
      </c>
      <c r="Q945" s="30" t="s">
        <v>499</v>
      </c>
    </row>
    <row r="946" spans="1:17" hidden="1" x14ac:dyDescent="0.2">
      <c r="A946" s="30" t="s">
        <v>219</v>
      </c>
      <c r="B946" s="30" t="s">
        <v>220</v>
      </c>
      <c r="C946" s="30" t="s">
        <v>3531</v>
      </c>
      <c r="D946" s="30"/>
      <c r="E946" s="30" t="s">
        <v>3062</v>
      </c>
      <c r="F946" s="30" t="s">
        <v>3532</v>
      </c>
      <c r="G946" s="38">
        <v>60</v>
      </c>
      <c r="H946" s="31">
        <v>0</v>
      </c>
      <c r="I946" s="30" t="s">
        <v>570</v>
      </c>
      <c r="J946" s="30" t="s">
        <v>571</v>
      </c>
      <c r="K946" s="30" t="s">
        <v>495</v>
      </c>
      <c r="L946" s="30" t="s">
        <v>818</v>
      </c>
      <c r="M946" s="30" t="s">
        <v>573</v>
      </c>
      <c r="N946" s="30"/>
      <c r="O946" s="30" t="s">
        <v>145</v>
      </c>
      <c r="P946" s="30" t="s">
        <v>465</v>
      </c>
      <c r="Q946" s="30" t="s">
        <v>499</v>
      </c>
    </row>
    <row r="947" spans="1:17" hidden="1" x14ac:dyDescent="0.2">
      <c r="A947" s="30" t="s">
        <v>3533</v>
      </c>
      <c r="B947" s="30" t="s">
        <v>3534</v>
      </c>
      <c r="C947" s="30" t="s">
        <v>3535</v>
      </c>
      <c r="D947" s="30"/>
      <c r="E947" s="30" t="s">
        <v>3062</v>
      </c>
      <c r="F947" s="30" t="s">
        <v>3536</v>
      </c>
      <c r="G947" s="38"/>
      <c r="H947" s="31">
        <v>0</v>
      </c>
      <c r="I947" s="30" t="s">
        <v>628</v>
      </c>
      <c r="J947" s="30" t="s">
        <v>629</v>
      </c>
      <c r="K947" s="30" t="s">
        <v>495</v>
      </c>
      <c r="L947" s="30" t="s">
        <v>3537</v>
      </c>
      <c r="M947" s="30" t="s">
        <v>631</v>
      </c>
      <c r="N947" s="30"/>
      <c r="O947" s="30" t="s">
        <v>145</v>
      </c>
      <c r="P947" s="30" t="s">
        <v>465</v>
      </c>
      <c r="Q947" s="30" t="s">
        <v>499</v>
      </c>
    </row>
    <row r="948" spans="1:17" hidden="1" x14ac:dyDescent="0.2">
      <c r="A948" s="30" t="s">
        <v>272</v>
      </c>
      <c r="B948" s="30" t="s">
        <v>273</v>
      </c>
      <c r="C948" s="30" t="s">
        <v>3538</v>
      </c>
      <c r="D948" s="30"/>
      <c r="E948" s="30" t="s">
        <v>3062</v>
      </c>
      <c r="F948" s="30" t="s">
        <v>3539</v>
      </c>
      <c r="G948" s="38">
        <v>60</v>
      </c>
      <c r="H948" s="31">
        <v>0</v>
      </c>
      <c r="I948" s="30" t="s">
        <v>570</v>
      </c>
      <c r="J948" s="30" t="s">
        <v>571</v>
      </c>
      <c r="K948" s="30" t="s">
        <v>495</v>
      </c>
      <c r="L948" s="30" t="s">
        <v>3527</v>
      </c>
      <c r="M948" s="30" t="s">
        <v>573</v>
      </c>
      <c r="N948" s="30"/>
      <c r="O948" s="30" t="s">
        <v>145</v>
      </c>
      <c r="P948" s="30" t="s">
        <v>465</v>
      </c>
      <c r="Q948" s="30" t="s">
        <v>499</v>
      </c>
    </row>
    <row r="949" spans="1:17" hidden="1" x14ac:dyDescent="0.2">
      <c r="A949" s="30" t="s">
        <v>168</v>
      </c>
      <c r="B949" s="30" t="s">
        <v>169</v>
      </c>
      <c r="C949" s="30" t="s">
        <v>3540</v>
      </c>
      <c r="D949" s="30"/>
      <c r="E949" s="30" t="s">
        <v>3062</v>
      </c>
      <c r="F949" s="30" t="s">
        <v>3541</v>
      </c>
      <c r="G949" s="38">
        <v>60</v>
      </c>
      <c r="H949" s="31">
        <v>0</v>
      </c>
      <c r="I949" s="30" t="s">
        <v>600</v>
      </c>
      <c r="J949" s="30" t="s">
        <v>601</v>
      </c>
      <c r="K949" s="30" t="s">
        <v>495</v>
      </c>
      <c r="L949" s="30" t="s">
        <v>496</v>
      </c>
      <c r="M949" s="30" t="s">
        <v>2249</v>
      </c>
      <c r="N949" s="30"/>
      <c r="O949" s="30" t="s">
        <v>145</v>
      </c>
      <c r="P949" s="30" t="s">
        <v>465</v>
      </c>
      <c r="Q949" s="30" t="s">
        <v>499</v>
      </c>
    </row>
    <row r="950" spans="1:17" hidden="1" x14ac:dyDescent="0.2">
      <c r="A950" s="30" t="s">
        <v>357</v>
      </c>
      <c r="B950" s="30" t="s">
        <v>358</v>
      </c>
      <c r="C950" s="30" t="s">
        <v>3542</v>
      </c>
      <c r="D950" s="30"/>
      <c r="E950" s="30" t="s">
        <v>3062</v>
      </c>
      <c r="F950" s="30" t="s">
        <v>3543</v>
      </c>
      <c r="G950" s="38">
        <v>60</v>
      </c>
      <c r="H950" s="31">
        <v>0</v>
      </c>
      <c r="I950" s="30" t="s">
        <v>570</v>
      </c>
      <c r="J950" s="30" t="s">
        <v>571</v>
      </c>
      <c r="K950" s="30" t="s">
        <v>495</v>
      </c>
      <c r="L950" s="30" t="s">
        <v>869</v>
      </c>
      <c r="M950" s="30" t="s">
        <v>573</v>
      </c>
      <c r="N950" s="30"/>
      <c r="O950" s="30" t="s">
        <v>145</v>
      </c>
      <c r="P950" s="30" t="s">
        <v>465</v>
      </c>
      <c r="Q950" s="30" t="s">
        <v>499</v>
      </c>
    </row>
    <row r="951" spans="1:17" hidden="1" x14ac:dyDescent="0.2">
      <c r="A951" s="30" t="s">
        <v>103</v>
      </c>
      <c r="B951" s="30" t="s">
        <v>104</v>
      </c>
      <c r="C951" s="30" t="s">
        <v>3544</v>
      </c>
      <c r="D951" s="30"/>
      <c r="E951" s="30" t="s">
        <v>3062</v>
      </c>
      <c r="F951" s="30" t="s">
        <v>3545</v>
      </c>
      <c r="G951" s="38">
        <v>60</v>
      </c>
      <c r="H951" s="31">
        <v>0</v>
      </c>
      <c r="I951" s="30" t="s">
        <v>570</v>
      </c>
      <c r="J951" s="30" t="s">
        <v>571</v>
      </c>
      <c r="K951" s="30" t="s">
        <v>495</v>
      </c>
      <c r="L951" s="30" t="s">
        <v>766</v>
      </c>
      <c r="M951" s="30" t="s">
        <v>573</v>
      </c>
      <c r="N951" s="30"/>
      <c r="O951" s="30" t="s">
        <v>145</v>
      </c>
      <c r="P951" s="30" t="s">
        <v>465</v>
      </c>
      <c r="Q951" s="30" t="s">
        <v>499</v>
      </c>
    </row>
    <row r="952" spans="1:17" hidden="1" x14ac:dyDescent="0.2">
      <c r="A952" s="30" t="s">
        <v>127</v>
      </c>
      <c r="B952" s="30" t="s">
        <v>128</v>
      </c>
      <c r="C952" s="30" t="s">
        <v>3546</v>
      </c>
      <c r="D952" s="30"/>
      <c r="E952" s="30" t="s">
        <v>3062</v>
      </c>
      <c r="F952" s="30" t="s">
        <v>3547</v>
      </c>
      <c r="G952" s="38">
        <v>60</v>
      </c>
      <c r="H952" s="31">
        <v>0</v>
      </c>
      <c r="I952" s="30" t="s">
        <v>570</v>
      </c>
      <c r="J952" s="30" t="s">
        <v>571</v>
      </c>
      <c r="K952" s="30" t="s">
        <v>495</v>
      </c>
      <c r="L952" s="30" t="s">
        <v>806</v>
      </c>
      <c r="M952" s="30" t="s">
        <v>573</v>
      </c>
      <c r="N952" s="30"/>
      <c r="O952" s="30" t="s">
        <v>145</v>
      </c>
      <c r="P952" s="30" t="s">
        <v>465</v>
      </c>
      <c r="Q952" s="30" t="s">
        <v>499</v>
      </c>
    </row>
    <row r="953" spans="1:17" hidden="1" x14ac:dyDescent="0.2">
      <c r="A953" s="30" t="s">
        <v>401</v>
      </c>
      <c r="B953" s="30" t="s">
        <v>402</v>
      </c>
      <c r="C953" s="30" t="s">
        <v>3548</v>
      </c>
      <c r="D953" s="30"/>
      <c r="E953" s="30" t="s">
        <v>3062</v>
      </c>
      <c r="F953" s="30" t="s">
        <v>3549</v>
      </c>
      <c r="G953" s="38">
        <v>60</v>
      </c>
      <c r="H953" s="31">
        <v>0</v>
      </c>
      <c r="I953" s="30" t="s">
        <v>570</v>
      </c>
      <c r="J953" s="30" t="s">
        <v>571</v>
      </c>
      <c r="K953" s="30" t="s">
        <v>495</v>
      </c>
      <c r="L953" s="30" t="s">
        <v>806</v>
      </c>
      <c r="M953" s="30" t="s">
        <v>573</v>
      </c>
      <c r="N953" s="30"/>
      <c r="O953" s="30" t="s">
        <v>145</v>
      </c>
      <c r="P953" s="30" t="s">
        <v>465</v>
      </c>
      <c r="Q953" s="30" t="s">
        <v>499</v>
      </c>
    </row>
    <row r="954" spans="1:17" hidden="1" x14ac:dyDescent="0.2">
      <c r="A954" s="30" t="s">
        <v>3550</v>
      </c>
      <c r="B954" s="30" t="s">
        <v>3551</v>
      </c>
      <c r="C954" s="30" t="s">
        <v>3552</v>
      </c>
      <c r="D954" s="30"/>
      <c r="E954" s="30" t="s">
        <v>3054</v>
      </c>
      <c r="F954" s="30" t="s">
        <v>74</v>
      </c>
      <c r="G954" s="38">
        <v>60</v>
      </c>
      <c r="H954" s="31">
        <v>0</v>
      </c>
      <c r="I954" s="30" t="s">
        <v>718</v>
      </c>
      <c r="J954" s="30" t="s">
        <v>719</v>
      </c>
      <c r="K954" s="30" t="s">
        <v>495</v>
      </c>
      <c r="L954" s="30" t="s">
        <v>496</v>
      </c>
      <c r="M954" s="30" t="s">
        <v>724</v>
      </c>
      <c r="N954" s="30"/>
      <c r="O954" s="30" t="s">
        <v>145</v>
      </c>
      <c r="P954" s="30" t="s">
        <v>465</v>
      </c>
      <c r="Q954" s="30" t="s">
        <v>499</v>
      </c>
    </row>
    <row r="955" spans="1:17" hidden="1" x14ac:dyDescent="0.2">
      <c r="A955" s="30" t="s">
        <v>3553</v>
      </c>
      <c r="B955" s="30" t="s">
        <v>3554</v>
      </c>
      <c r="C955" s="30" t="s">
        <v>3555</v>
      </c>
      <c r="D955" s="30"/>
      <c r="E955" s="30" t="s">
        <v>3054</v>
      </c>
      <c r="F955" s="30" t="s">
        <v>74</v>
      </c>
      <c r="G955" s="38">
        <v>60</v>
      </c>
      <c r="H955" s="31">
        <v>0</v>
      </c>
      <c r="I955" s="30" t="s">
        <v>586</v>
      </c>
      <c r="J955" s="30" t="s">
        <v>587</v>
      </c>
      <c r="K955" s="30" t="s">
        <v>495</v>
      </c>
      <c r="L955" s="30" t="s">
        <v>496</v>
      </c>
      <c r="M955" s="30" t="s">
        <v>588</v>
      </c>
      <c r="N955" s="30"/>
      <c r="O955" s="30" t="s">
        <v>145</v>
      </c>
      <c r="P955" s="30" t="s">
        <v>465</v>
      </c>
      <c r="Q955" s="30" t="s">
        <v>499</v>
      </c>
    </row>
    <row r="956" spans="1:17" hidden="1" x14ac:dyDescent="0.2">
      <c r="A956" s="30" t="s">
        <v>3556</v>
      </c>
      <c r="B956" s="30" t="s">
        <v>3557</v>
      </c>
      <c r="C956" s="30" t="s">
        <v>3558</v>
      </c>
      <c r="D956" s="30"/>
      <c r="E956" s="30" t="s">
        <v>3054</v>
      </c>
      <c r="F956" s="30" t="s">
        <v>74</v>
      </c>
      <c r="G956" s="38">
        <v>60</v>
      </c>
      <c r="H956" s="31">
        <v>0</v>
      </c>
      <c r="I956" s="30" t="s">
        <v>552</v>
      </c>
      <c r="J956" s="30" t="s">
        <v>553</v>
      </c>
      <c r="K956" s="30" t="s">
        <v>495</v>
      </c>
      <c r="L956" s="30" t="s">
        <v>496</v>
      </c>
      <c r="M956" s="30" t="s">
        <v>724</v>
      </c>
      <c r="N956" s="30"/>
      <c r="O956" s="30" t="s">
        <v>145</v>
      </c>
      <c r="P956" s="30" t="s">
        <v>465</v>
      </c>
      <c r="Q956" s="30" t="s">
        <v>499</v>
      </c>
    </row>
    <row r="957" spans="1:17" hidden="1" x14ac:dyDescent="0.2">
      <c r="A957" s="30" t="s">
        <v>3559</v>
      </c>
      <c r="B957" s="30" t="s">
        <v>3560</v>
      </c>
      <c r="C957" s="30" t="s">
        <v>3561</v>
      </c>
      <c r="D957" s="30"/>
      <c r="E957" s="30" t="s">
        <v>3054</v>
      </c>
      <c r="F957" s="30" t="s">
        <v>74</v>
      </c>
      <c r="G957" s="38">
        <v>60</v>
      </c>
      <c r="H957" s="31">
        <v>0</v>
      </c>
      <c r="I957" s="30" t="s">
        <v>586</v>
      </c>
      <c r="J957" s="30" t="s">
        <v>587</v>
      </c>
      <c r="K957" s="30" t="s">
        <v>495</v>
      </c>
      <c r="L957" s="30" t="s">
        <v>496</v>
      </c>
      <c r="M957" s="30" t="s">
        <v>588</v>
      </c>
      <c r="N957" s="30"/>
      <c r="O957" s="30" t="s">
        <v>145</v>
      </c>
      <c r="P957" s="30" t="s">
        <v>465</v>
      </c>
      <c r="Q957" s="30" t="s">
        <v>499</v>
      </c>
    </row>
    <row r="958" spans="1:17" hidden="1" x14ac:dyDescent="0.2">
      <c r="A958" s="30" t="s">
        <v>3562</v>
      </c>
      <c r="B958" s="30" t="s">
        <v>3563</v>
      </c>
      <c r="C958" s="30" t="s">
        <v>3564</v>
      </c>
      <c r="D958" s="30"/>
      <c r="E958" s="30" t="s">
        <v>3054</v>
      </c>
      <c r="F958" s="30" t="s">
        <v>74</v>
      </c>
      <c r="G958" s="38">
        <v>60</v>
      </c>
      <c r="H958" s="31">
        <v>0</v>
      </c>
      <c r="I958" s="30" t="s">
        <v>586</v>
      </c>
      <c r="J958" s="30" t="s">
        <v>587</v>
      </c>
      <c r="K958" s="30" t="s">
        <v>495</v>
      </c>
      <c r="L958" s="30" t="s">
        <v>496</v>
      </c>
      <c r="M958" s="30" t="s">
        <v>2374</v>
      </c>
      <c r="N958" s="30"/>
      <c r="O958" s="30" t="s">
        <v>145</v>
      </c>
      <c r="P958" s="30" t="s">
        <v>465</v>
      </c>
      <c r="Q958" s="30" t="s">
        <v>499</v>
      </c>
    </row>
    <row r="959" spans="1:17" hidden="1" x14ac:dyDescent="0.2">
      <c r="A959" s="30" t="s">
        <v>3565</v>
      </c>
      <c r="B959" s="30" t="s">
        <v>3566</v>
      </c>
      <c r="C959" s="30" t="s">
        <v>3567</v>
      </c>
      <c r="D959" s="30"/>
      <c r="E959" s="30" t="s">
        <v>3054</v>
      </c>
      <c r="F959" s="30" t="s">
        <v>74</v>
      </c>
      <c r="G959" s="38">
        <v>60</v>
      </c>
      <c r="H959" s="31">
        <v>0</v>
      </c>
      <c r="I959" s="30" t="s">
        <v>552</v>
      </c>
      <c r="J959" s="30" t="s">
        <v>553</v>
      </c>
      <c r="K959" s="30" t="s">
        <v>495</v>
      </c>
      <c r="L959" s="30" t="s">
        <v>496</v>
      </c>
      <c r="M959" s="30" t="s">
        <v>654</v>
      </c>
      <c r="N959" s="30"/>
      <c r="O959" s="30" t="s">
        <v>145</v>
      </c>
      <c r="P959" s="30" t="s">
        <v>465</v>
      </c>
      <c r="Q959" s="30" t="s">
        <v>499</v>
      </c>
    </row>
    <row r="960" spans="1:17" hidden="1" x14ac:dyDescent="0.2">
      <c r="A960" s="30" t="s">
        <v>3568</v>
      </c>
      <c r="B960" s="30" t="s">
        <v>3569</v>
      </c>
      <c r="C960" s="30" t="s">
        <v>3570</v>
      </c>
      <c r="D960" s="30"/>
      <c r="E960" s="30" t="s">
        <v>3054</v>
      </c>
      <c r="F960" s="30" t="s">
        <v>74</v>
      </c>
      <c r="G960" s="38">
        <v>60</v>
      </c>
      <c r="H960" s="31">
        <v>0</v>
      </c>
      <c r="I960" s="30" t="s">
        <v>586</v>
      </c>
      <c r="J960" s="30" t="s">
        <v>587</v>
      </c>
      <c r="K960" s="30" t="s">
        <v>495</v>
      </c>
      <c r="L960" s="30" t="s">
        <v>496</v>
      </c>
      <c r="M960" s="30" t="s">
        <v>497</v>
      </c>
      <c r="N960" s="30"/>
      <c r="O960" s="30" t="s">
        <v>145</v>
      </c>
      <c r="P960" s="30" t="s">
        <v>465</v>
      </c>
      <c r="Q960" s="30" t="s">
        <v>499</v>
      </c>
    </row>
    <row r="961" spans="1:17" hidden="1" x14ac:dyDescent="0.2">
      <c r="A961" s="30" t="s">
        <v>3571</v>
      </c>
      <c r="B961" s="30" t="s">
        <v>3572</v>
      </c>
      <c r="C961" s="30" t="s">
        <v>3573</v>
      </c>
      <c r="D961" s="30"/>
      <c r="E961" s="30" t="s">
        <v>3054</v>
      </c>
      <c r="F961" s="30" t="s">
        <v>74</v>
      </c>
      <c r="G961" s="38">
        <v>60</v>
      </c>
      <c r="H961" s="31">
        <v>0</v>
      </c>
      <c r="I961" s="30" t="s">
        <v>504</v>
      </c>
      <c r="J961" s="30" t="s">
        <v>505</v>
      </c>
      <c r="K961" s="30" t="s">
        <v>495</v>
      </c>
      <c r="L961" s="30" t="s">
        <v>496</v>
      </c>
      <c r="M961" s="30" t="s">
        <v>558</v>
      </c>
      <c r="N961" s="30"/>
      <c r="O961" s="30" t="s">
        <v>145</v>
      </c>
      <c r="P961" s="30" t="s">
        <v>465</v>
      </c>
      <c r="Q961" s="30" t="s">
        <v>499</v>
      </c>
    </row>
    <row r="962" spans="1:17" hidden="1" x14ac:dyDescent="0.2">
      <c r="A962" s="30" t="s">
        <v>3574</v>
      </c>
      <c r="B962" s="30" t="s">
        <v>3575</v>
      </c>
      <c r="C962" s="30" t="s">
        <v>3576</v>
      </c>
      <c r="D962" s="30"/>
      <c r="E962" s="30" t="s">
        <v>3054</v>
      </c>
      <c r="F962" s="30" t="s">
        <v>74</v>
      </c>
      <c r="G962" s="38">
        <v>60</v>
      </c>
      <c r="H962" s="31">
        <v>0</v>
      </c>
      <c r="I962" s="30" t="s">
        <v>600</v>
      </c>
      <c r="J962" s="30" t="s">
        <v>601</v>
      </c>
      <c r="K962" s="30" t="s">
        <v>495</v>
      </c>
      <c r="L962" s="30" t="s">
        <v>496</v>
      </c>
      <c r="M962" s="30" t="s">
        <v>654</v>
      </c>
      <c r="N962" s="30"/>
      <c r="O962" s="30" t="s">
        <v>145</v>
      </c>
      <c r="P962" s="30" t="s">
        <v>465</v>
      </c>
      <c r="Q962" s="30" t="s">
        <v>499</v>
      </c>
    </row>
    <row r="963" spans="1:17" hidden="1" x14ac:dyDescent="0.2">
      <c r="A963" s="30" t="s">
        <v>333</v>
      </c>
      <c r="B963" s="30" t="s">
        <v>334</v>
      </c>
      <c r="C963" s="30" t="s">
        <v>3577</v>
      </c>
      <c r="D963" s="30"/>
      <c r="E963" s="30" t="s">
        <v>3062</v>
      </c>
      <c r="F963" s="30" t="s">
        <v>3578</v>
      </c>
      <c r="G963" s="38">
        <v>60</v>
      </c>
      <c r="H963" s="31">
        <v>0</v>
      </c>
      <c r="I963" s="30" t="s">
        <v>570</v>
      </c>
      <c r="J963" s="30" t="s">
        <v>571</v>
      </c>
      <c r="K963" s="30" t="s">
        <v>495</v>
      </c>
      <c r="L963" s="30" t="s">
        <v>818</v>
      </c>
      <c r="M963" s="30" t="s">
        <v>573</v>
      </c>
      <c r="N963" s="30"/>
      <c r="O963" s="30" t="s">
        <v>145</v>
      </c>
      <c r="P963" s="30" t="s">
        <v>465</v>
      </c>
      <c r="Q963" s="30" t="s">
        <v>499</v>
      </c>
    </row>
    <row r="964" spans="1:17" hidden="1" x14ac:dyDescent="0.2">
      <c r="A964" s="30" t="s">
        <v>3579</v>
      </c>
      <c r="B964" s="30" t="s">
        <v>3580</v>
      </c>
      <c r="C964" s="30" t="s">
        <v>3581</v>
      </c>
      <c r="D964" s="30"/>
      <c r="E964" s="30" t="s">
        <v>3054</v>
      </c>
      <c r="F964" s="30" t="s">
        <v>74</v>
      </c>
      <c r="G964" s="38">
        <v>60</v>
      </c>
      <c r="H964" s="31">
        <v>0</v>
      </c>
      <c r="I964" s="30" t="s">
        <v>504</v>
      </c>
      <c r="J964" s="30" t="s">
        <v>505</v>
      </c>
      <c r="K964" s="30" t="s">
        <v>495</v>
      </c>
      <c r="L964" s="30" t="s">
        <v>496</v>
      </c>
      <c r="M964" s="30" t="s">
        <v>506</v>
      </c>
      <c r="N964" s="30"/>
      <c r="O964" s="30" t="s">
        <v>145</v>
      </c>
      <c r="P964" s="30" t="s">
        <v>465</v>
      </c>
      <c r="Q964" s="30" t="s">
        <v>499</v>
      </c>
    </row>
    <row r="965" spans="1:17" hidden="1" x14ac:dyDescent="0.2">
      <c r="A965" s="30" t="s">
        <v>221</v>
      </c>
      <c r="B965" s="30" t="s">
        <v>222</v>
      </c>
      <c r="C965" s="30" t="s">
        <v>3582</v>
      </c>
      <c r="D965" s="30"/>
      <c r="E965" s="30" t="s">
        <v>3062</v>
      </c>
      <c r="F965" s="30" t="s">
        <v>3583</v>
      </c>
      <c r="G965" s="38">
        <v>60</v>
      </c>
      <c r="H965" s="31">
        <v>0</v>
      </c>
      <c r="I965" s="30" t="s">
        <v>570</v>
      </c>
      <c r="J965" s="30" t="s">
        <v>571</v>
      </c>
      <c r="K965" s="30" t="s">
        <v>495</v>
      </c>
      <c r="L965" s="30" t="s">
        <v>869</v>
      </c>
      <c r="M965" s="30" t="s">
        <v>573</v>
      </c>
      <c r="N965" s="30"/>
      <c r="O965" s="30" t="s">
        <v>145</v>
      </c>
      <c r="P965" s="30" t="s">
        <v>465</v>
      </c>
      <c r="Q965" s="30" t="s">
        <v>499</v>
      </c>
    </row>
    <row r="966" spans="1:17" hidden="1" x14ac:dyDescent="0.2">
      <c r="A966" s="30" t="s">
        <v>326</v>
      </c>
      <c r="B966" s="30" t="s">
        <v>327</v>
      </c>
      <c r="C966" s="30" t="s">
        <v>3584</v>
      </c>
      <c r="D966" s="30"/>
      <c r="E966" s="30" t="s">
        <v>3062</v>
      </c>
      <c r="F966" s="30" t="s">
        <v>3585</v>
      </c>
      <c r="G966" s="38">
        <v>60</v>
      </c>
      <c r="H966" s="31">
        <v>0</v>
      </c>
      <c r="I966" s="30" t="s">
        <v>570</v>
      </c>
      <c r="J966" s="30" t="s">
        <v>571</v>
      </c>
      <c r="K966" s="30" t="s">
        <v>495</v>
      </c>
      <c r="L966" s="30" t="s">
        <v>818</v>
      </c>
      <c r="M966" s="30" t="s">
        <v>573</v>
      </c>
      <c r="N966" s="30"/>
      <c r="O966" s="30" t="s">
        <v>145</v>
      </c>
      <c r="P966" s="30" t="s">
        <v>465</v>
      </c>
      <c r="Q966" s="30" t="s">
        <v>499</v>
      </c>
    </row>
    <row r="967" spans="1:17" hidden="1" x14ac:dyDescent="0.2">
      <c r="A967" s="30" t="s">
        <v>409</v>
      </c>
      <c r="B967" s="30" t="s">
        <v>410</v>
      </c>
      <c r="C967" s="30" t="s">
        <v>3586</v>
      </c>
      <c r="D967" s="30"/>
      <c r="E967" s="30" t="s">
        <v>3062</v>
      </c>
      <c r="F967" s="30" t="s">
        <v>3587</v>
      </c>
      <c r="G967" s="38">
        <v>60</v>
      </c>
      <c r="H967" s="31">
        <v>0</v>
      </c>
      <c r="I967" s="30" t="s">
        <v>628</v>
      </c>
      <c r="J967" s="30" t="s">
        <v>629</v>
      </c>
      <c r="K967" s="30" t="s">
        <v>495</v>
      </c>
      <c r="L967" s="30" t="s">
        <v>3588</v>
      </c>
      <c r="M967" s="30" t="s">
        <v>631</v>
      </c>
      <c r="N967" s="30"/>
      <c r="O967" s="30" t="s">
        <v>145</v>
      </c>
      <c r="P967" s="30" t="s">
        <v>465</v>
      </c>
      <c r="Q967" s="30" t="s">
        <v>499</v>
      </c>
    </row>
    <row r="968" spans="1:17" hidden="1" x14ac:dyDescent="0.2">
      <c r="A968" s="30" t="s">
        <v>309</v>
      </c>
      <c r="B968" s="30" t="s">
        <v>310</v>
      </c>
      <c r="C968" s="30" t="s">
        <v>3589</v>
      </c>
      <c r="D968" s="30"/>
      <c r="E968" s="30" t="s">
        <v>3062</v>
      </c>
      <c r="F968" s="30" t="s">
        <v>3590</v>
      </c>
      <c r="G968" s="38">
        <v>60</v>
      </c>
      <c r="H968" s="31">
        <v>0</v>
      </c>
      <c r="I968" s="30" t="s">
        <v>570</v>
      </c>
      <c r="J968" s="30" t="s">
        <v>571</v>
      </c>
      <c r="K968" s="30" t="s">
        <v>495</v>
      </c>
      <c r="L968" s="30" t="s">
        <v>873</v>
      </c>
      <c r="M968" s="30" t="s">
        <v>573</v>
      </c>
      <c r="N968" s="30"/>
      <c r="O968" s="30" t="s">
        <v>145</v>
      </c>
      <c r="P968" s="30" t="s">
        <v>465</v>
      </c>
      <c r="Q968" s="30" t="s">
        <v>499</v>
      </c>
    </row>
    <row r="969" spans="1:17" hidden="1" x14ac:dyDescent="0.2">
      <c r="A969" s="30" t="s">
        <v>125</v>
      </c>
      <c r="B969" s="30" t="s">
        <v>126</v>
      </c>
      <c r="C969" s="30" t="s">
        <v>3591</v>
      </c>
      <c r="D969" s="30"/>
      <c r="E969" s="30" t="s">
        <v>3062</v>
      </c>
      <c r="F969" s="30" t="s">
        <v>3592</v>
      </c>
      <c r="G969" s="38">
        <v>60</v>
      </c>
      <c r="H969" s="31">
        <v>0</v>
      </c>
      <c r="I969" s="30" t="s">
        <v>570</v>
      </c>
      <c r="J969" s="30" t="s">
        <v>571</v>
      </c>
      <c r="K969" s="30" t="s">
        <v>495</v>
      </c>
      <c r="L969" s="30" t="s">
        <v>818</v>
      </c>
      <c r="M969" s="30" t="s">
        <v>573</v>
      </c>
      <c r="N969" s="30"/>
      <c r="O969" s="30" t="s">
        <v>145</v>
      </c>
      <c r="P969" s="30" t="s">
        <v>465</v>
      </c>
      <c r="Q969" s="30" t="s">
        <v>499</v>
      </c>
    </row>
    <row r="970" spans="1:17" hidden="1" x14ac:dyDescent="0.2">
      <c r="A970" s="30" t="s">
        <v>266</v>
      </c>
      <c r="B970" s="30" t="s">
        <v>267</v>
      </c>
      <c r="C970" s="30" t="s">
        <v>3593</v>
      </c>
      <c r="D970" s="30"/>
      <c r="E970" s="30" t="s">
        <v>3062</v>
      </c>
      <c r="F970" s="30" t="s">
        <v>3594</v>
      </c>
      <c r="G970" s="38">
        <v>60</v>
      </c>
      <c r="H970" s="31">
        <v>0</v>
      </c>
      <c r="I970" s="30" t="s">
        <v>570</v>
      </c>
      <c r="J970" s="30" t="s">
        <v>571</v>
      </c>
      <c r="K970" s="30" t="s">
        <v>495</v>
      </c>
      <c r="L970" s="30" t="s">
        <v>907</v>
      </c>
      <c r="M970" s="30" t="s">
        <v>573</v>
      </c>
      <c r="N970" s="30"/>
      <c r="O970" s="30" t="s">
        <v>145</v>
      </c>
      <c r="P970" s="30" t="s">
        <v>465</v>
      </c>
      <c r="Q970" s="30" t="s">
        <v>499</v>
      </c>
    </row>
    <row r="971" spans="1:17" hidden="1" x14ac:dyDescent="0.2">
      <c r="A971" s="30" t="s">
        <v>471</v>
      </c>
      <c r="B971" s="30" t="s">
        <v>472</v>
      </c>
      <c r="C971" s="30" t="s">
        <v>3595</v>
      </c>
      <c r="D971" s="30"/>
      <c r="E971" s="30" t="s">
        <v>3062</v>
      </c>
      <c r="F971" s="30" t="s">
        <v>3596</v>
      </c>
      <c r="G971" s="38">
        <v>60</v>
      </c>
      <c r="H971" s="31">
        <v>0</v>
      </c>
      <c r="I971" s="30" t="s">
        <v>570</v>
      </c>
      <c r="J971" s="30" t="s">
        <v>571</v>
      </c>
      <c r="K971" s="30" t="s">
        <v>495</v>
      </c>
      <c r="L971" s="30" t="s">
        <v>873</v>
      </c>
      <c r="M971" s="30" t="s">
        <v>573</v>
      </c>
      <c r="N971" s="30"/>
      <c r="O971" s="30" t="s">
        <v>145</v>
      </c>
      <c r="P971" s="30" t="s">
        <v>465</v>
      </c>
      <c r="Q971" s="30" t="s">
        <v>499</v>
      </c>
    </row>
    <row r="972" spans="1:17" hidden="1" x14ac:dyDescent="0.2">
      <c r="A972" s="30" t="s">
        <v>454</v>
      </c>
      <c r="B972" s="30" t="s">
        <v>455</v>
      </c>
      <c r="C972" s="30" t="s">
        <v>3597</v>
      </c>
      <c r="D972" s="30"/>
      <c r="E972" s="30" t="s">
        <v>3062</v>
      </c>
      <c r="F972" s="30" t="s">
        <v>3598</v>
      </c>
      <c r="G972" s="38">
        <v>60</v>
      </c>
      <c r="H972" s="31">
        <v>0</v>
      </c>
      <c r="I972" s="30" t="s">
        <v>570</v>
      </c>
      <c r="J972" s="30" t="s">
        <v>571</v>
      </c>
      <c r="K972" s="30" t="s">
        <v>495</v>
      </c>
      <c r="L972" s="30" t="s">
        <v>818</v>
      </c>
      <c r="M972" s="30" t="s">
        <v>573</v>
      </c>
      <c r="N972" s="30"/>
      <c r="O972" s="30" t="s">
        <v>145</v>
      </c>
      <c r="P972" s="30" t="s">
        <v>465</v>
      </c>
      <c r="Q972" s="30" t="s">
        <v>499</v>
      </c>
    </row>
    <row r="973" spans="1:17" hidden="1" x14ac:dyDescent="0.2">
      <c r="A973" s="30" t="s">
        <v>256</v>
      </c>
      <c r="B973" s="30" t="s">
        <v>257</v>
      </c>
      <c r="C973" s="30" t="s">
        <v>3599</v>
      </c>
      <c r="D973" s="30"/>
      <c r="E973" s="30" t="s">
        <v>3062</v>
      </c>
      <c r="F973" s="30" t="s">
        <v>3600</v>
      </c>
      <c r="G973" s="38">
        <v>60</v>
      </c>
      <c r="H973" s="31">
        <v>0</v>
      </c>
      <c r="I973" s="30" t="s">
        <v>600</v>
      </c>
      <c r="J973" s="30" t="s">
        <v>601</v>
      </c>
      <c r="K973" s="30" t="s">
        <v>495</v>
      </c>
      <c r="L973" s="30" t="s">
        <v>496</v>
      </c>
      <c r="M973" s="30" t="s">
        <v>654</v>
      </c>
      <c r="N973" s="30" t="s">
        <v>3601</v>
      </c>
      <c r="O973" s="30" t="s">
        <v>145</v>
      </c>
      <c r="P973" s="30" t="s">
        <v>465</v>
      </c>
      <c r="Q973" s="30" t="s">
        <v>499</v>
      </c>
    </row>
    <row r="974" spans="1:17" hidden="1" x14ac:dyDescent="0.2">
      <c r="A974" s="30" t="s">
        <v>225</v>
      </c>
      <c r="B974" s="30" t="s">
        <v>226</v>
      </c>
      <c r="C974" s="30" t="s">
        <v>3602</v>
      </c>
      <c r="D974" s="30"/>
      <c r="E974" s="30" t="s">
        <v>3062</v>
      </c>
      <c r="F974" s="30" t="s">
        <v>3603</v>
      </c>
      <c r="G974" s="38">
        <v>60</v>
      </c>
      <c r="H974" s="31">
        <v>0</v>
      </c>
      <c r="I974" s="30" t="s">
        <v>570</v>
      </c>
      <c r="J974" s="30" t="s">
        <v>571</v>
      </c>
      <c r="K974" s="30" t="s">
        <v>495</v>
      </c>
      <c r="L974" s="30" t="s">
        <v>832</v>
      </c>
      <c r="M974" s="30" t="s">
        <v>573</v>
      </c>
      <c r="N974" s="30"/>
      <c r="O974" s="30" t="s">
        <v>145</v>
      </c>
      <c r="P974" s="30" t="s">
        <v>465</v>
      </c>
      <c r="Q974" s="30" t="s">
        <v>499</v>
      </c>
    </row>
    <row r="975" spans="1:17" hidden="1" x14ac:dyDescent="0.2">
      <c r="A975" s="30" t="s">
        <v>109</v>
      </c>
      <c r="B975" s="30" t="s">
        <v>110</v>
      </c>
      <c r="C975" s="30" t="s">
        <v>3604</v>
      </c>
      <c r="D975" s="30"/>
      <c r="E975" s="30" t="s">
        <v>3062</v>
      </c>
      <c r="F975" s="30" t="s">
        <v>3605</v>
      </c>
      <c r="G975" s="38">
        <v>60</v>
      </c>
      <c r="H975" s="31">
        <v>0</v>
      </c>
      <c r="I975" s="30" t="s">
        <v>570</v>
      </c>
      <c r="J975" s="30" t="s">
        <v>571</v>
      </c>
      <c r="K975" s="30" t="s">
        <v>495</v>
      </c>
      <c r="L975" s="30" t="s">
        <v>828</v>
      </c>
      <c r="M975" s="30" t="s">
        <v>573</v>
      </c>
      <c r="N975" s="30"/>
      <c r="O975" s="30" t="s">
        <v>145</v>
      </c>
      <c r="P975" s="30" t="s">
        <v>465</v>
      </c>
      <c r="Q975" s="30" t="s">
        <v>499</v>
      </c>
    </row>
    <row r="976" spans="1:17" hidden="1" x14ac:dyDescent="0.2">
      <c r="A976" s="30" t="s">
        <v>407</v>
      </c>
      <c r="B976" s="30" t="s">
        <v>408</v>
      </c>
      <c r="C976" s="30" t="s">
        <v>3606</v>
      </c>
      <c r="D976" s="30"/>
      <c r="E976" s="30" t="s">
        <v>3062</v>
      </c>
      <c r="F976" s="30" t="s">
        <v>3607</v>
      </c>
      <c r="G976" s="38">
        <v>60</v>
      </c>
      <c r="H976" s="31">
        <v>0</v>
      </c>
      <c r="I976" s="30" t="s">
        <v>570</v>
      </c>
      <c r="J976" s="30" t="s">
        <v>571</v>
      </c>
      <c r="K976" s="30" t="s">
        <v>495</v>
      </c>
      <c r="L976" s="30" t="s">
        <v>3608</v>
      </c>
      <c r="M976" s="30" t="s">
        <v>573</v>
      </c>
      <c r="N976" s="30"/>
      <c r="O976" s="30" t="s">
        <v>145</v>
      </c>
      <c r="P976" s="30" t="s">
        <v>465</v>
      </c>
      <c r="Q976" s="30" t="s">
        <v>499</v>
      </c>
    </row>
    <row r="977" spans="1:17" hidden="1" x14ac:dyDescent="0.2">
      <c r="A977" s="30" t="s">
        <v>279</v>
      </c>
      <c r="B977" s="30" t="s">
        <v>280</v>
      </c>
      <c r="C977" s="30" t="s">
        <v>3609</v>
      </c>
      <c r="D977" s="30"/>
      <c r="E977" s="30" t="s">
        <v>3062</v>
      </c>
      <c r="F977" s="30" t="s">
        <v>3610</v>
      </c>
      <c r="G977" s="38">
        <v>60</v>
      </c>
      <c r="H977" s="31">
        <v>0</v>
      </c>
      <c r="I977" s="30" t="s">
        <v>718</v>
      </c>
      <c r="J977" s="30" t="s">
        <v>719</v>
      </c>
      <c r="K977" s="30" t="s">
        <v>495</v>
      </c>
      <c r="L977" s="30" t="s">
        <v>496</v>
      </c>
      <c r="M977" s="30" t="s">
        <v>903</v>
      </c>
      <c r="N977" s="30"/>
      <c r="O977" s="30" t="s">
        <v>145</v>
      </c>
      <c r="P977" s="30" t="s">
        <v>465</v>
      </c>
      <c r="Q977" s="30" t="s">
        <v>499</v>
      </c>
    </row>
    <row r="978" spans="1:17" hidden="1" x14ac:dyDescent="0.2">
      <c r="A978" s="30" t="s">
        <v>324</v>
      </c>
      <c r="B978" s="30" t="s">
        <v>325</v>
      </c>
      <c r="C978" s="30" t="s">
        <v>3611</v>
      </c>
      <c r="D978" s="30"/>
      <c r="E978" s="30" t="s">
        <v>3062</v>
      </c>
      <c r="F978" s="30" t="s">
        <v>3612</v>
      </c>
      <c r="G978" s="38"/>
      <c r="H978" s="31">
        <v>0</v>
      </c>
      <c r="I978" s="30" t="s">
        <v>600</v>
      </c>
      <c r="J978" s="30" t="s">
        <v>601</v>
      </c>
      <c r="K978" s="30" t="s">
        <v>495</v>
      </c>
      <c r="L978" s="30" t="s">
        <v>496</v>
      </c>
      <c r="M978" s="30" t="s">
        <v>596</v>
      </c>
      <c r="N978" s="30"/>
      <c r="O978" s="30" t="s">
        <v>145</v>
      </c>
      <c r="P978" s="30" t="s">
        <v>465</v>
      </c>
      <c r="Q978" s="30" t="s">
        <v>499</v>
      </c>
    </row>
    <row r="979" spans="1:17" hidden="1" x14ac:dyDescent="0.2">
      <c r="A979" s="30" t="s">
        <v>238</v>
      </c>
      <c r="B979" s="30" t="s">
        <v>239</v>
      </c>
      <c r="C979" s="30" t="s">
        <v>3613</v>
      </c>
      <c r="D979" s="30"/>
      <c r="E979" s="30" t="s">
        <v>3062</v>
      </c>
      <c r="F979" s="30" t="s">
        <v>3614</v>
      </c>
      <c r="G979" s="38"/>
      <c r="H979" s="31">
        <v>0</v>
      </c>
      <c r="I979" s="30" t="s">
        <v>718</v>
      </c>
      <c r="J979" s="30" t="s">
        <v>719</v>
      </c>
      <c r="K979" s="30" t="s">
        <v>495</v>
      </c>
      <c r="L979" s="30" t="s">
        <v>496</v>
      </c>
      <c r="M979" s="30" t="s">
        <v>877</v>
      </c>
      <c r="N979" s="30"/>
      <c r="O979" s="30" t="s">
        <v>145</v>
      </c>
      <c r="P979" s="30" t="s">
        <v>465</v>
      </c>
      <c r="Q979" s="30" t="s">
        <v>499</v>
      </c>
    </row>
    <row r="980" spans="1:17" hidden="1" x14ac:dyDescent="0.2">
      <c r="A980" s="30" t="s">
        <v>381</v>
      </c>
      <c r="B980" s="30" t="s">
        <v>382</v>
      </c>
      <c r="C980" s="30" t="s">
        <v>3615</v>
      </c>
      <c r="D980" s="30"/>
      <c r="E980" s="30" t="s">
        <v>3062</v>
      </c>
      <c r="F980" s="30" t="s">
        <v>3616</v>
      </c>
      <c r="G980" s="38">
        <v>60</v>
      </c>
      <c r="H980" s="31">
        <v>0</v>
      </c>
      <c r="I980" s="30" t="s">
        <v>718</v>
      </c>
      <c r="J980" s="30" t="s">
        <v>719</v>
      </c>
      <c r="K980" s="30" t="s">
        <v>495</v>
      </c>
      <c r="L980" s="30" t="s">
        <v>496</v>
      </c>
      <c r="M980" s="30" t="s">
        <v>903</v>
      </c>
      <c r="N980" s="30"/>
      <c r="O980" s="30" t="s">
        <v>145</v>
      </c>
      <c r="P980" s="30" t="s">
        <v>465</v>
      </c>
      <c r="Q980" s="30" t="s">
        <v>499</v>
      </c>
    </row>
    <row r="981" spans="1:17" hidden="1" x14ac:dyDescent="0.2">
      <c r="A981" s="30" t="s">
        <v>377</v>
      </c>
      <c r="B981" s="30" t="s">
        <v>378</v>
      </c>
      <c r="C981" s="30" t="s">
        <v>3617</v>
      </c>
      <c r="D981" s="30"/>
      <c r="E981" s="30" t="s">
        <v>3062</v>
      </c>
      <c r="F981" s="30" t="s">
        <v>3618</v>
      </c>
      <c r="G981" s="38">
        <v>60</v>
      </c>
      <c r="H981" s="31">
        <v>0</v>
      </c>
      <c r="I981" s="30" t="s">
        <v>570</v>
      </c>
      <c r="J981" s="30" t="s">
        <v>571</v>
      </c>
      <c r="K981" s="30" t="s">
        <v>495</v>
      </c>
      <c r="L981" s="30" t="s">
        <v>869</v>
      </c>
      <c r="M981" s="30" t="s">
        <v>573</v>
      </c>
      <c r="N981" s="30"/>
      <c r="O981" s="30" t="s">
        <v>145</v>
      </c>
      <c r="P981" s="30" t="s">
        <v>465</v>
      </c>
      <c r="Q981" s="30" t="s">
        <v>499</v>
      </c>
    </row>
    <row r="982" spans="1:17" hidden="1" x14ac:dyDescent="0.2">
      <c r="A982" s="30" t="s">
        <v>355</v>
      </c>
      <c r="B982" s="30" t="s">
        <v>356</v>
      </c>
      <c r="C982" s="30" t="s">
        <v>3619</v>
      </c>
      <c r="D982" s="30"/>
      <c r="E982" s="30" t="s">
        <v>3062</v>
      </c>
      <c r="F982" s="30" t="s">
        <v>3620</v>
      </c>
      <c r="G982" s="38">
        <v>60</v>
      </c>
      <c r="H982" s="31">
        <v>0</v>
      </c>
      <c r="I982" s="30" t="s">
        <v>570</v>
      </c>
      <c r="J982" s="30" t="s">
        <v>571</v>
      </c>
      <c r="K982" s="30" t="s">
        <v>495</v>
      </c>
      <c r="L982" s="30" t="s">
        <v>899</v>
      </c>
      <c r="M982" s="30" t="s">
        <v>573</v>
      </c>
      <c r="N982" s="30"/>
      <c r="O982" s="30" t="s">
        <v>145</v>
      </c>
      <c r="P982" s="30" t="s">
        <v>465</v>
      </c>
      <c r="Q982" s="30" t="s">
        <v>499</v>
      </c>
    </row>
    <row r="983" spans="1:17" hidden="1" x14ac:dyDescent="0.2">
      <c r="A983" s="30" t="s">
        <v>229</v>
      </c>
      <c r="B983" s="30" t="s">
        <v>230</v>
      </c>
      <c r="C983" s="30" t="s">
        <v>3621</v>
      </c>
      <c r="D983" s="30"/>
      <c r="E983" s="30" t="s">
        <v>3062</v>
      </c>
      <c r="F983" s="30" t="s">
        <v>3622</v>
      </c>
      <c r="G983" s="38">
        <v>60</v>
      </c>
      <c r="H983" s="31">
        <v>0</v>
      </c>
      <c r="I983" s="30" t="s">
        <v>570</v>
      </c>
      <c r="J983" s="30" t="s">
        <v>571</v>
      </c>
      <c r="K983" s="30" t="s">
        <v>495</v>
      </c>
      <c r="L983" s="30" t="s">
        <v>818</v>
      </c>
      <c r="M983" s="30" t="s">
        <v>573</v>
      </c>
      <c r="N983" s="30"/>
      <c r="O983" s="30" t="s">
        <v>145</v>
      </c>
      <c r="P983" s="30" t="s">
        <v>465</v>
      </c>
      <c r="Q983" s="30" t="s">
        <v>499</v>
      </c>
    </row>
    <row r="984" spans="1:17" hidden="1" x14ac:dyDescent="0.2">
      <c r="A984" s="30" t="s">
        <v>3623</v>
      </c>
      <c r="B984" s="30" t="s">
        <v>3624</v>
      </c>
      <c r="C984" s="30" t="s">
        <v>3625</v>
      </c>
      <c r="D984" s="30"/>
      <c r="E984" s="30" t="s">
        <v>3054</v>
      </c>
      <c r="F984" s="30" t="s">
        <v>74</v>
      </c>
      <c r="G984" s="38">
        <v>60</v>
      </c>
      <c r="H984" s="31">
        <v>0</v>
      </c>
      <c r="I984" s="30" t="s">
        <v>552</v>
      </c>
      <c r="J984" s="30" t="s">
        <v>553</v>
      </c>
      <c r="K984" s="30" t="s">
        <v>495</v>
      </c>
      <c r="L984" s="30" t="s">
        <v>496</v>
      </c>
      <c r="M984" s="30" t="s">
        <v>554</v>
      </c>
      <c r="N984" s="30"/>
      <c r="O984" s="30" t="s">
        <v>145</v>
      </c>
      <c r="P984" s="30" t="s">
        <v>465</v>
      </c>
      <c r="Q984" s="30" t="s">
        <v>499</v>
      </c>
    </row>
    <row r="985" spans="1:17" hidden="1" x14ac:dyDescent="0.2">
      <c r="A985" s="30" t="s">
        <v>399</v>
      </c>
      <c r="B985" s="30" t="s">
        <v>400</v>
      </c>
      <c r="C985" s="30" t="s">
        <v>3626</v>
      </c>
      <c r="D985" s="30"/>
      <c r="E985" s="30" t="s">
        <v>3062</v>
      </c>
      <c r="F985" s="30" t="s">
        <v>3627</v>
      </c>
      <c r="G985" s="38">
        <v>60</v>
      </c>
      <c r="H985" s="31">
        <v>0</v>
      </c>
      <c r="I985" s="30" t="s">
        <v>570</v>
      </c>
      <c r="J985" s="30" t="s">
        <v>571</v>
      </c>
      <c r="K985" s="30" t="s">
        <v>495</v>
      </c>
      <c r="L985" s="30" t="s">
        <v>818</v>
      </c>
      <c r="M985" s="30" t="s">
        <v>573</v>
      </c>
      <c r="N985" s="30"/>
      <c r="O985" s="30" t="s">
        <v>145</v>
      </c>
      <c r="P985" s="30" t="s">
        <v>465</v>
      </c>
      <c r="Q985" s="30" t="s">
        <v>499</v>
      </c>
    </row>
    <row r="986" spans="1:17" hidden="1" x14ac:dyDescent="0.2">
      <c r="A986" s="30" t="s">
        <v>3628</v>
      </c>
      <c r="B986" s="30" t="s">
        <v>3629</v>
      </c>
      <c r="C986" s="30" t="s">
        <v>3630</v>
      </c>
      <c r="D986" s="30"/>
      <c r="E986" s="30" t="s">
        <v>3054</v>
      </c>
      <c r="F986" s="30" t="s">
        <v>74</v>
      </c>
      <c r="G986" s="38">
        <v>60</v>
      </c>
      <c r="H986" s="31">
        <v>0</v>
      </c>
      <c r="I986" s="30" t="s">
        <v>512</v>
      </c>
      <c r="J986" s="30" t="s">
        <v>513</v>
      </c>
      <c r="K986" s="30" t="s">
        <v>495</v>
      </c>
      <c r="L986" s="30" t="s">
        <v>496</v>
      </c>
      <c r="M986" s="30" t="s">
        <v>713</v>
      </c>
      <c r="N986" s="30" t="s">
        <v>3631</v>
      </c>
      <c r="O986" s="30" t="s">
        <v>145</v>
      </c>
      <c r="P986" s="30" t="s">
        <v>465</v>
      </c>
      <c r="Q986" s="30" t="s">
        <v>499</v>
      </c>
    </row>
    <row r="987" spans="1:17" hidden="1" x14ac:dyDescent="0.2">
      <c r="A987" s="30" t="s">
        <v>3632</v>
      </c>
      <c r="B987" s="30" t="s">
        <v>3633</v>
      </c>
      <c r="C987" s="30" t="s">
        <v>3634</v>
      </c>
      <c r="D987" s="30"/>
      <c r="E987" s="30" t="s">
        <v>3054</v>
      </c>
      <c r="F987" s="30" t="s">
        <v>74</v>
      </c>
      <c r="G987" s="38">
        <v>60</v>
      </c>
      <c r="H987" s="31">
        <v>0</v>
      </c>
      <c r="I987" s="30" t="s">
        <v>718</v>
      </c>
      <c r="J987" s="30" t="s">
        <v>719</v>
      </c>
      <c r="K987" s="30" t="s">
        <v>495</v>
      </c>
      <c r="L987" s="30" t="s">
        <v>496</v>
      </c>
      <c r="M987" s="30" t="s">
        <v>724</v>
      </c>
      <c r="N987" s="30"/>
      <c r="O987" s="30" t="s">
        <v>145</v>
      </c>
      <c r="P987" s="30" t="s">
        <v>465</v>
      </c>
      <c r="Q987" s="30" t="s">
        <v>499</v>
      </c>
    </row>
    <row r="988" spans="1:17" hidden="1" x14ac:dyDescent="0.2">
      <c r="A988" s="30" t="s">
        <v>3635</v>
      </c>
      <c r="B988" s="30" t="s">
        <v>475</v>
      </c>
      <c r="C988" s="30" t="s">
        <v>3636</v>
      </c>
      <c r="D988" s="30"/>
      <c r="E988" s="30" t="s">
        <v>3054</v>
      </c>
      <c r="F988" s="30" t="s">
        <v>74</v>
      </c>
      <c r="G988" s="38">
        <v>60</v>
      </c>
      <c r="H988" s="31">
        <v>0</v>
      </c>
      <c r="I988" s="30" t="s">
        <v>504</v>
      </c>
      <c r="J988" s="30" t="s">
        <v>505</v>
      </c>
      <c r="K988" s="30" t="s">
        <v>495</v>
      </c>
      <c r="L988" s="30" t="s">
        <v>496</v>
      </c>
      <c r="M988" s="30" t="s">
        <v>506</v>
      </c>
      <c r="N988" s="30"/>
      <c r="O988" s="30" t="s">
        <v>145</v>
      </c>
      <c r="P988" s="30" t="s">
        <v>465</v>
      </c>
      <c r="Q988" s="30" t="s">
        <v>499</v>
      </c>
    </row>
    <row r="989" spans="1:17" hidden="1" x14ac:dyDescent="0.2">
      <c r="A989" s="30" t="s">
        <v>3637</v>
      </c>
      <c r="B989" s="30" t="s">
        <v>3638</v>
      </c>
      <c r="C989" s="30" t="s">
        <v>3639</v>
      </c>
      <c r="D989" s="30"/>
      <c r="E989" s="30" t="s">
        <v>3054</v>
      </c>
      <c r="F989" s="30" t="s">
        <v>74</v>
      </c>
      <c r="G989" s="38">
        <v>60</v>
      </c>
      <c r="H989" s="31">
        <v>0</v>
      </c>
      <c r="I989" s="30" t="s">
        <v>512</v>
      </c>
      <c r="J989" s="30" t="s">
        <v>513</v>
      </c>
      <c r="K989" s="30" t="s">
        <v>495</v>
      </c>
      <c r="L989" s="30" t="s">
        <v>496</v>
      </c>
      <c r="M989" s="30" t="s">
        <v>695</v>
      </c>
      <c r="N989" s="30" t="s">
        <v>3640</v>
      </c>
      <c r="O989" s="30" t="s">
        <v>145</v>
      </c>
      <c r="P989" s="30" t="s">
        <v>465</v>
      </c>
      <c r="Q989" s="30" t="s">
        <v>499</v>
      </c>
    </row>
    <row r="990" spans="1:17" hidden="1" x14ac:dyDescent="0.2">
      <c r="A990" s="30" t="s">
        <v>418</v>
      </c>
      <c r="B990" s="30" t="s">
        <v>419</v>
      </c>
      <c r="C990" s="30" t="s">
        <v>3641</v>
      </c>
      <c r="D990" s="30"/>
      <c r="E990" s="30" t="s">
        <v>3062</v>
      </c>
      <c r="F990" s="30" t="s">
        <v>3642</v>
      </c>
      <c r="G990" s="38">
        <v>60</v>
      </c>
      <c r="H990" s="31">
        <v>0</v>
      </c>
      <c r="I990" s="30" t="s">
        <v>546</v>
      </c>
      <c r="J990" s="30" t="s">
        <v>547</v>
      </c>
      <c r="K990" s="30" t="s">
        <v>495</v>
      </c>
      <c r="L990" s="30" t="s">
        <v>496</v>
      </c>
      <c r="M990" s="30" t="s">
        <v>695</v>
      </c>
      <c r="N990" s="30" t="s">
        <v>3085</v>
      </c>
      <c r="O990" s="30" t="s">
        <v>145</v>
      </c>
      <c r="P990" s="30" t="s">
        <v>465</v>
      </c>
      <c r="Q990" s="30" t="s">
        <v>499</v>
      </c>
    </row>
    <row r="991" spans="1:17" hidden="1" x14ac:dyDescent="0.2">
      <c r="A991" s="30" t="s">
        <v>3643</v>
      </c>
      <c r="B991" s="30" t="s">
        <v>3644</v>
      </c>
      <c r="C991" s="30" t="s">
        <v>3645</v>
      </c>
      <c r="D991" s="30"/>
      <c r="E991" s="30" t="s">
        <v>3054</v>
      </c>
      <c r="F991" s="30" t="s">
        <v>74</v>
      </c>
      <c r="G991" s="38">
        <v>60</v>
      </c>
      <c r="H991" s="31">
        <v>0</v>
      </c>
      <c r="I991" s="30" t="s">
        <v>586</v>
      </c>
      <c r="J991" s="30" t="s">
        <v>587</v>
      </c>
      <c r="K991" s="30" t="s">
        <v>495</v>
      </c>
      <c r="L991" s="30" t="s">
        <v>496</v>
      </c>
      <c r="M991" s="30" t="s">
        <v>497</v>
      </c>
      <c r="N991" s="30"/>
      <c r="O991" s="30" t="s">
        <v>145</v>
      </c>
      <c r="P991" s="30" t="s">
        <v>465</v>
      </c>
      <c r="Q991" s="30" t="s">
        <v>499</v>
      </c>
    </row>
    <row r="992" spans="1:17" hidden="1" x14ac:dyDescent="0.2">
      <c r="A992" s="30" t="s">
        <v>3646</v>
      </c>
      <c r="B992" s="30" t="s">
        <v>3647</v>
      </c>
      <c r="C992" s="30" t="s">
        <v>3648</v>
      </c>
      <c r="D992" s="30"/>
      <c r="E992" s="30" t="s">
        <v>3054</v>
      </c>
      <c r="F992" s="30" t="s">
        <v>74</v>
      </c>
      <c r="G992" s="38">
        <v>60</v>
      </c>
      <c r="H992" s="31">
        <v>0</v>
      </c>
      <c r="I992" s="30" t="s">
        <v>552</v>
      </c>
      <c r="J992" s="30" t="s">
        <v>553</v>
      </c>
      <c r="K992" s="30" t="s">
        <v>495</v>
      </c>
      <c r="L992" s="30" t="s">
        <v>496</v>
      </c>
      <c r="M992" s="30" t="s">
        <v>2249</v>
      </c>
      <c r="N992" s="30"/>
      <c r="O992" s="30" t="s">
        <v>145</v>
      </c>
      <c r="P992" s="30" t="s">
        <v>465</v>
      </c>
      <c r="Q992" s="30" t="s">
        <v>499</v>
      </c>
    </row>
    <row r="993" spans="1:17" hidden="1" x14ac:dyDescent="0.2">
      <c r="A993" s="30" t="s">
        <v>3649</v>
      </c>
      <c r="B993" s="30" t="s">
        <v>416</v>
      </c>
      <c r="C993" s="30" t="s">
        <v>3650</v>
      </c>
      <c r="D993" s="30"/>
      <c r="E993" s="30" t="s">
        <v>3054</v>
      </c>
      <c r="F993" s="30" t="s">
        <v>74</v>
      </c>
      <c r="G993" s="38">
        <v>60</v>
      </c>
      <c r="H993" s="31">
        <v>0</v>
      </c>
      <c r="I993" s="30" t="s">
        <v>552</v>
      </c>
      <c r="J993" s="30" t="s">
        <v>553</v>
      </c>
      <c r="K993" s="30" t="s">
        <v>495</v>
      </c>
      <c r="L993" s="30" t="s">
        <v>496</v>
      </c>
      <c r="M993" s="30" t="s">
        <v>596</v>
      </c>
      <c r="N993" s="30"/>
      <c r="O993" s="30" t="s">
        <v>145</v>
      </c>
      <c r="P993" s="30" t="s">
        <v>465</v>
      </c>
      <c r="Q993" s="30" t="s">
        <v>499</v>
      </c>
    </row>
    <row r="994" spans="1:17" hidden="1" x14ac:dyDescent="0.2">
      <c r="A994" s="30" t="s">
        <v>3651</v>
      </c>
      <c r="B994" s="30" t="s">
        <v>3652</v>
      </c>
      <c r="C994" s="30" t="s">
        <v>3653</v>
      </c>
      <c r="D994" s="30"/>
      <c r="E994" s="30" t="s">
        <v>3054</v>
      </c>
      <c r="F994" s="30" t="s">
        <v>74</v>
      </c>
      <c r="G994" s="38">
        <v>60</v>
      </c>
      <c r="H994" s="31">
        <v>0</v>
      </c>
      <c r="I994" s="30" t="s">
        <v>512</v>
      </c>
      <c r="J994" s="30" t="s">
        <v>513</v>
      </c>
      <c r="K994" s="30" t="s">
        <v>495</v>
      </c>
      <c r="L994" s="30" t="s">
        <v>496</v>
      </c>
      <c r="M994" s="30" t="s">
        <v>695</v>
      </c>
      <c r="N994" s="30"/>
      <c r="O994" s="30" t="s">
        <v>145</v>
      </c>
      <c r="P994" s="30" t="s">
        <v>465</v>
      </c>
      <c r="Q994" s="30" t="s">
        <v>499</v>
      </c>
    </row>
    <row r="995" spans="1:17" hidden="1" x14ac:dyDescent="0.2">
      <c r="A995" s="30" t="s">
        <v>3654</v>
      </c>
      <c r="B995" s="30" t="s">
        <v>3655</v>
      </c>
      <c r="C995" s="30" t="s">
        <v>3656</v>
      </c>
      <c r="D995" s="30"/>
      <c r="E995" s="30" t="s">
        <v>3054</v>
      </c>
      <c r="F995" s="30" t="s">
        <v>74</v>
      </c>
      <c r="G995" s="38">
        <v>60</v>
      </c>
      <c r="H995" s="31">
        <v>0</v>
      </c>
      <c r="I995" s="30" t="s">
        <v>586</v>
      </c>
      <c r="J995" s="30" t="s">
        <v>587</v>
      </c>
      <c r="K995" s="30" t="s">
        <v>495</v>
      </c>
      <c r="L995" s="30" t="s">
        <v>496</v>
      </c>
      <c r="M995" s="30" t="s">
        <v>588</v>
      </c>
      <c r="N995" s="30"/>
      <c r="O995" s="30" t="s">
        <v>145</v>
      </c>
      <c r="P995" s="30" t="s">
        <v>465</v>
      </c>
      <c r="Q995" s="30" t="s">
        <v>499</v>
      </c>
    </row>
    <row r="996" spans="1:17" hidden="1" x14ac:dyDescent="0.2">
      <c r="A996" s="30" t="s">
        <v>3657</v>
      </c>
      <c r="B996" s="30" t="s">
        <v>3658</v>
      </c>
      <c r="C996" s="30" t="s">
        <v>3659</v>
      </c>
      <c r="D996" s="30"/>
      <c r="E996" s="30" t="s">
        <v>3054</v>
      </c>
      <c r="F996" s="30" t="s">
        <v>74</v>
      </c>
      <c r="G996" s="38">
        <v>60</v>
      </c>
      <c r="H996" s="31">
        <v>0</v>
      </c>
      <c r="I996" s="30" t="s">
        <v>504</v>
      </c>
      <c r="J996" s="30" t="s">
        <v>505</v>
      </c>
      <c r="K996" s="30" t="s">
        <v>495</v>
      </c>
      <c r="L996" s="30" t="s">
        <v>496</v>
      </c>
      <c r="M996" s="30" t="s">
        <v>506</v>
      </c>
      <c r="N996" s="30"/>
      <c r="O996" s="30" t="s">
        <v>145</v>
      </c>
      <c r="P996" s="30" t="s">
        <v>465</v>
      </c>
      <c r="Q996" s="30" t="s">
        <v>499</v>
      </c>
    </row>
    <row r="997" spans="1:17" hidden="1" x14ac:dyDescent="0.2">
      <c r="A997" s="30" t="s">
        <v>3660</v>
      </c>
      <c r="B997" s="30" t="s">
        <v>3661</v>
      </c>
      <c r="C997" s="30" t="s">
        <v>3662</v>
      </c>
      <c r="D997" s="30"/>
      <c r="E997" s="30" t="s">
        <v>3054</v>
      </c>
      <c r="F997" s="30" t="s">
        <v>74</v>
      </c>
      <c r="G997" s="38">
        <v>60</v>
      </c>
      <c r="H997" s="31">
        <v>0</v>
      </c>
      <c r="I997" s="30" t="s">
        <v>552</v>
      </c>
      <c r="J997" s="30" t="s">
        <v>553</v>
      </c>
      <c r="K997" s="30" t="s">
        <v>495</v>
      </c>
      <c r="L997" s="30" t="s">
        <v>496</v>
      </c>
      <c r="M997" s="30" t="s">
        <v>654</v>
      </c>
      <c r="N997" s="30"/>
      <c r="O997" s="30" t="s">
        <v>145</v>
      </c>
      <c r="P997" s="30" t="s">
        <v>465</v>
      </c>
      <c r="Q997" s="30" t="s">
        <v>499</v>
      </c>
    </row>
    <row r="998" spans="1:17" hidden="1" x14ac:dyDescent="0.2">
      <c r="A998" s="30" t="s">
        <v>3663</v>
      </c>
      <c r="B998" s="30" t="s">
        <v>3664</v>
      </c>
      <c r="C998" s="30" t="s">
        <v>3665</v>
      </c>
      <c r="D998" s="30"/>
      <c r="E998" s="30" t="s">
        <v>3054</v>
      </c>
      <c r="F998" s="30" t="s">
        <v>74</v>
      </c>
      <c r="G998" s="38">
        <v>60</v>
      </c>
      <c r="H998" s="31">
        <v>0</v>
      </c>
      <c r="I998" s="30" t="s">
        <v>552</v>
      </c>
      <c r="J998" s="30" t="s">
        <v>553</v>
      </c>
      <c r="K998" s="30" t="s">
        <v>495</v>
      </c>
      <c r="L998" s="30" t="s">
        <v>496</v>
      </c>
      <c r="M998" s="30" t="s">
        <v>554</v>
      </c>
      <c r="N998" s="30"/>
      <c r="O998" s="30" t="s">
        <v>145</v>
      </c>
      <c r="P998" s="30" t="s">
        <v>465</v>
      </c>
      <c r="Q998" s="30" t="s">
        <v>499</v>
      </c>
    </row>
    <row r="999" spans="1:17" hidden="1" x14ac:dyDescent="0.2">
      <c r="A999" s="30" t="s">
        <v>3666</v>
      </c>
      <c r="B999" s="30" t="s">
        <v>3667</v>
      </c>
      <c r="C999" s="30" t="s">
        <v>3668</v>
      </c>
      <c r="D999" s="30"/>
      <c r="E999" s="30" t="s">
        <v>3054</v>
      </c>
      <c r="F999" s="30" t="s">
        <v>74</v>
      </c>
      <c r="G999" s="38">
        <v>60</v>
      </c>
      <c r="H999" s="31">
        <v>0</v>
      </c>
      <c r="I999" s="30" t="s">
        <v>512</v>
      </c>
      <c r="J999" s="30" t="s">
        <v>513</v>
      </c>
      <c r="K999" s="30" t="s">
        <v>495</v>
      </c>
      <c r="L999" s="30" t="s">
        <v>496</v>
      </c>
      <c r="M999" s="30" t="s">
        <v>713</v>
      </c>
      <c r="N999" s="30"/>
      <c r="O999" s="30" t="s">
        <v>145</v>
      </c>
      <c r="P999" s="30" t="s">
        <v>465</v>
      </c>
      <c r="Q999" s="30" t="s">
        <v>499</v>
      </c>
    </row>
    <row r="1000" spans="1:17" hidden="1" x14ac:dyDescent="0.2">
      <c r="A1000" s="30" t="s">
        <v>422</v>
      </c>
      <c r="B1000" s="30" t="s">
        <v>423</v>
      </c>
      <c r="C1000" s="30" t="s">
        <v>3669</v>
      </c>
      <c r="D1000" s="30"/>
      <c r="E1000" s="30" t="s">
        <v>3062</v>
      </c>
      <c r="F1000" s="30" t="s">
        <v>3670</v>
      </c>
      <c r="G1000" s="38">
        <v>60</v>
      </c>
      <c r="H1000" s="31">
        <v>0</v>
      </c>
      <c r="I1000" s="30" t="s">
        <v>570</v>
      </c>
      <c r="J1000" s="30" t="s">
        <v>571</v>
      </c>
      <c r="K1000" s="30" t="s">
        <v>495</v>
      </c>
      <c r="L1000" s="30" t="s">
        <v>806</v>
      </c>
      <c r="M1000" s="30" t="s">
        <v>573</v>
      </c>
      <c r="N1000" s="30"/>
      <c r="O1000" s="30" t="s">
        <v>145</v>
      </c>
      <c r="P1000" s="30" t="s">
        <v>465</v>
      </c>
      <c r="Q1000" s="30" t="s">
        <v>499</v>
      </c>
    </row>
    <row r="1001" spans="1:17" hidden="1" x14ac:dyDescent="0.2">
      <c r="A1001" s="30" t="s">
        <v>3671</v>
      </c>
      <c r="B1001" s="30" t="s">
        <v>3672</v>
      </c>
      <c r="C1001" s="30" t="s">
        <v>3673</v>
      </c>
      <c r="D1001" s="30"/>
      <c r="E1001" s="30" t="s">
        <v>3054</v>
      </c>
      <c r="F1001" s="30" t="s">
        <v>74</v>
      </c>
      <c r="G1001" s="38">
        <v>60</v>
      </c>
      <c r="H1001" s="31">
        <v>0</v>
      </c>
      <c r="I1001" s="30" t="s">
        <v>552</v>
      </c>
      <c r="J1001" s="30" t="s">
        <v>553</v>
      </c>
      <c r="K1001" s="30" t="s">
        <v>495</v>
      </c>
      <c r="L1001" s="30" t="s">
        <v>496</v>
      </c>
      <c r="M1001" s="30" t="s">
        <v>2249</v>
      </c>
      <c r="N1001" s="30"/>
      <c r="O1001" s="30" t="s">
        <v>145</v>
      </c>
      <c r="P1001" s="30" t="s">
        <v>465</v>
      </c>
      <c r="Q1001" s="30" t="s">
        <v>499</v>
      </c>
    </row>
    <row r="1002" spans="1:17" hidden="1" x14ac:dyDescent="0.2">
      <c r="A1002" s="30" t="s">
        <v>3674</v>
      </c>
      <c r="B1002" s="30" t="s">
        <v>3675</v>
      </c>
      <c r="C1002" s="30" t="s">
        <v>3676</v>
      </c>
      <c r="D1002" s="30"/>
      <c r="E1002" s="30" t="s">
        <v>3054</v>
      </c>
      <c r="F1002" s="30" t="s">
        <v>74</v>
      </c>
      <c r="G1002" s="38">
        <v>60</v>
      </c>
      <c r="H1002" s="31">
        <v>0</v>
      </c>
      <c r="I1002" s="30" t="s">
        <v>586</v>
      </c>
      <c r="J1002" s="30" t="s">
        <v>587</v>
      </c>
      <c r="K1002" s="30" t="s">
        <v>495</v>
      </c>
      <c r="L1002" s="30" t="s">
        <v>496</v>
      </c>
      <c r="M1002" s="30" t="s">
        <v>3374</v>
      </c>
      <c r="N1002" s="30"/>
      <c r="O1002" s="30" t="s">
        <v>145</v>
      </c>
      <c r="P1002" s="30" t="s">
        <v>465</v>
      </c>
      <c r="Q1002" s="30" t="s">
        <v>499</v>
      </c>
    </row>
    <row r="1003" spans="1:17" hidden="1" x14ac:dyDescent="0.2">
      <c r="A1003" s="30" t="s">
        <v>3677</v>
      </c>
      <c r="B1003" s="30" t="s">
        <v>3678</v>
      </c>
      <c r="C1003" s="30" t="s">
        <v>3679</v>
      </c>
      <c r="D1003" s="30"/>
      <c r="E1003" s="30" t="s">
        <v>3054</v>
      </c>
      <c r="F1003" s="30" t="s">
        <v>74</v>
      </c>
      <c r="G1003" s="38">
        <v>60</v>
      </c>
      <c r="H1003" s="31">
        <v>0</v>
      </c>
      <c r="I1003" s="30" t="s">
        <v>586</v>
      </c>
      <c r="J1003" s="30" t="s">
        <v>587</v>
      </c>
      <c r="K1003" s="30" t="s">
        <v>495</v>
      </c>
      <c r="L1003" s="30" t="s">
        <v>496</v>
      </c>
      <c r="M1003" s="30" t="s">
        <v>3374</v>
      </c>
      <c r="N1003" s="30"/>
      <c r="O1003" s="30" t="s">
        <v>145</v>
      </c>
      <c r="P1003" s="30" t="s">
        <v>465</v>
      </c>
      <c r="Q1003" s="30" t="s">
        <v>499</v>
      </c>
    </row>
    <row r="1004" spans="1:17" hidden="1" x14ac:dyDescent="0.2">
      <c r="A1004" s="30" t="s">
        <v>3680</v>
      </c>
      <c r="B1004" s="30" t="s">
        <v>3681</v>
      </c>
      <c r="C1004" s="30" t="s">
        <v>3682</v>
      </c>
      <c r="D1004" s="30"/>
      <c r="E1004" s="30" t="s">
        <v>3054</v>
      </c>
      <c r="F1004" s="30" t="s">
        <v>74</v>
      </c>
      <c r="G1004" s="38">
        <v>60</v>
      </c>
      <c r="H1004" s="31">
        <v>0</v>
      </c>
      <c r="I1004" s="30" t="s">
        <v>586</v>
      </c>
      <c r="J1004" s="30" t="s">
        <v>587</v>
      </c>
      <c r="K1004" s="30" t="s">
        <v>495</v>
      </c>
      <c r="L1004" s="30" t="s">
        <v>496</v>
      </c>
      <c r="M1004" s="30" t="s">
        <v>903</v>
      </c>
      <c r="N1004" s="30"/>
      <c r="O1004" s="30" t="s">
        <v>145</v>
      </c>
      <c r="P1004" s="30" t="s">
        <v>465</v>
      </c>
      <c r="Q1004" s="30" t="s">
        <v>499</v>
      </c>
    </row>
    <row r="1005" spans="1:17" hidden="1" x14ac:dyDescent="0.2">
      <c r="A1005" s="30" t="s">
        <v>3683</v>
      </c>
      <c r="B1005" s="30" t="s">
        <v>3684</v>
      </c>
      <c r="C1005" s="30" t="s">
        <v>3685</v>
      </c>
      <c r="D1005" s="30"/>
      <c r="E1005" s="30" t="s">
        <v>3049</v>
      </c>
      <c r="F1005" s="30"/>
      <c r="G1005" s="38"/>
      <c r="H1005" s="31">
        <v>0</v>
      </c>
      <c r="I1005" s="30" t="s">
        <v>552</v>
      </c>
      <c r="J1005" s="30" t="s">
        <v>553</v>
      </c>
      <c r="K1005" s="30" t="s">
        <v>495</v>
      </c>
      <c r="L1005" s="30" t="s">
        <v>496</v>
      </c>
      <c r="M1005" s="30" t="s">
        <v>596</v>
      </c>
      <c r="N1005" s="30"/>
      <c r="O1005" s="30" t="s">
        <v>145</v>
      </c>
      <c r="P1005" s="30" t="s">
        <v>465</v>
      </c>
      <c r="Q1005" s="30" t="s">
        <v>499</v>
      </c>
    </row>
    <row r="1006" spans="1:17" hidden="1" x14ac:dyDescent="0.2">
      <c r="A1006" s="30" t="s">
        <v>3686</v>
      </c>
      <c r="B1006" s="30" t="s">
        <v>3687</v>
      </c>
      <c r="C1006" s="30" t="s">
        <v>3688</v>
      </c>
      <c r="D1006" s="30"/>
      <c r="E1006" s="30" t="s">
        <v>3054</v>
      </c>
      <c r="F1006" s="30" t="s">
        <v>74</v>
      </c>
      <c r="G1006" s="38">
        <v>60</v>
      </c>
      <c r="H1006" s="31">
        <v>0</v>
      </c>
      <c r="I1006" s="30" t="s">
        <v>504</v>
      </c>
      <c r="J1006" s="30" t="s">
        <v>505</v>
      </c>
      <c r="K1006" s="30" t="s">
        <v>495</v>
      </c>
      <c r="L1006" s="30" t="s">
        <v>496</v>
      </c>
      <c r="M1006" s="30" t="s">
        <v>558</v>
      </c>
      <c r="N1006" s="30"/>
      <c r="O1006" s="30" t="s">
        <v>145</v>
      </c>
      <c r="P1006" s="30" t="s">
        <v>465</v>
      </c>
      <c r="Q1006" s="30" t="s">
        <v>499</v>
      </c>
    </row>
    <row r="1007" spans="1:17" hidden="1" x14ac:dyDescent="0.2">
      <c r="A1007" s="30" t="s">
        <v>3689</v>
      </c>
      <c r="B1007" s="30" t="s">
        <v>3690</v>
      </c>
      <c r="C1007" s="30" t="s">
        <v>3691</v>
      </c>
      <c r="D1007" s="30"/>
      <c r="E1007" s="30" t="s">
        <v>3054</v>
      </c>
      <c r="F1007" s="30" t="s">
        <v>74</v>
      </c>
      <c r="G1007" s="38">
        <v>60</v>
      </c>
      <c r="H1007" s="31">
        <v>0</v>
      </c>
      <c r="I1007" s="30" t="s">
        <v>600</v>
      </c>
      <c r="J1007" s="30" t="s">
        <v>601</v>
      </c>
      <c r="K1007" s="30" t="s">
        <v>495</v>
      </c>
      <c r="L1007" s="30" t="s">
        <v>496</v>
      </c>
      <c r="M1007" s="30" t="s">
        <v>654</v>
      </c>
      <c r="N1007" s="30"/>
      <c r="O1007" s="30" t="s">
        <v>145</v>
      </c>
      <c r="P1007" s="30" t="s">
        <v>465</v>
      </c>
      <c r="Q1007" s="30" t="s">
        <v>499</v>
      </c>
    </row>
    <row r="1008" spans="1:17" hidden="1" x14ac:dyDescent="0.2">
      <c r="A1008" s="30" t="s">
        <v>3692</v>
      </c>
      <c r="B1008" s="30" t="s">
        <v>3693</v>
      </c>
      <c r="C1008" s="30" t="s">
        <v>3694</v>
      </c>
      <c r="D1008" s="30"/>
      <c r="E1008" s="30" t="s">
        <v>3054</v>
      </c>
      <c r="F1008" s="30" t="s">
        <v>74</v>
      </c>
      <c r="G1008" s="38">
        <v>60</v>
      </c>
      <c r="H1008" s="31">
        <v>0</v>
      </c>
      <c r="I1008" s="30" t="s">
        <v>586</v>
      </c>
      <c r="J1008" s="30" t="s">
        <v>587</v>
      </c>
      <c r="K1008" s="30" t="s">
        <v>495</v>
      </c>
      <c r="L1008" s="30" t="s">
        <v>496</v>
      </c>
      <c r="M1008" s="30" t="s">
        <v>588</v>
      </c>
      <c r="N1008" s="30"/>
      <c r="O1008" s="30" t="s">
        <v>145</v>
      </c>
      <c r="P1008" s="30" t="s">
        <v>465</v>
      </c>
      <c r="Q1008" s="30" t="s">
        <v>499</v>
      </c>
    </row>
    <row r="1009" spans="1:17" hidden="1" x14ac:dyDescent="0.2">
      <c r="A1009" s="30" t="s">
        <v>3695</v>
      </c>
      <c r="B1009" s="30" t="s">
        <v>3696</v>
      </c>
      <c r="C1009" s="30" t="s">
        <v>3697</v>
      </c>
      <c r="D1009" s="30"/>
      <c r="E1009" s="30" t="s">
        <v>3054</v>
      </c>
      <c r="F1009" s="30" t="s">
        <v>74</v>
      </c>
      <c r="G1009" s="38">
        <v>60</v>
      </c>
      <c r="H1009" s="31">
        <v>0</v>
      </c>
      <c r="I1009" s="30" t="s">
        <v>586</v>
      </c>
      <c r="J1009" s="30" t="s">
        <v>587</v>
      </c>
      <c r="K1009" s="30" t="s">
        <v>495</v>
      </c>
      <c r="L1009" s="30" t="s">
        <v>496</v>
      </c>
      <c r="M1009" s="30" t="s">
        <v>877</v>
      </c>
      <c r="N1009" s="30"/>
      <c r="O1009" s="30" t="s">
        <v>145</v>
      </c>
      <c r="P1009" s="30" t="s">
        <v>465</v>
      </c>
      <c r="Q1009" s="30" t="s">
        <v>499</v>
      </c>
    </row>
    <row r="1010" spans="1:17" hidden="1" x14ac:dyDescent="0.2">
      <c r="A1010" s="30" t="s">
        <v>467</v>
      </c>
      <c r="B1010" s="30" t="s">
        <v>468</v>
      </c>
      <c r="C1010" s="30" t="s">
        <v>3698</v>
      </c>
      <c r="D1010" s="30"/>
      <c r="E1010" s="30" t="s">
        <v>3699</v>
      </c>
      <c r="F1010" s="30" t="s">
        <v>3700</v>
      </c>
      <c r="G1010" s="38">
        <v>60</v>
      </c>
      <c r="H1010" s="31">
        <v>0</v>
      </c>
      <c r="I1010" s="30" t="s">
        <v>628</v>
      </c>
      <c r="J1010" s="30" t="s">
        <v>629</v>
      </c>
      <c r="K1010" s="30" t="s">
        <v>495</v>
      </c>
      <c r="L1010" s="30" t="s">
        <v>975</v>
      </c>
      <c r="M1010" s="30" t="s">
        <v>631</v>
      </c>
      <c r="N1010" s="30" t="s">
        <v>3701</v>
      </c>
      <c r="O1010" s="30" t="s">
        <v>145</v>
      </c>
      <c r="P1010" s="30" t="s">
        <v>465</v>
      </c>
      <c r="Q1010" s="30" t="s">
        <v>499</v>
      </c>
    </row>
    <row r="1011" spans="1:17" hidden="1" x14ac:dyDescent="0.2">
      <c r="A1011" s="30" t="s">
        <v>3702</v>
      </c>
      <c r="B1011" s="30" t="s">
        <v>3703</v>
      </c>
      <c r="C1011" s="30" t="s">
        <v>3148</v>
      </c>
      <c r="D1011" s="30"/>
      <c r="E1011" s="30" t="s">
        <v>3054</v>
      </c>
      <c r="F1011" s="30" t="s">
        <v>74</v>
      </c>
      <c r="G1011" s="38">
        <v>60</v>
      </c>
      <c r="H1011" s="31">
        <v>0</v>
      </c>
      <c r="I1011" s="30" t="s">
        <v>586</v>
      </c>
      <c r="J1011" s="30" t="s">
        <v>587</v>
      </c>
      <c r="K1011" s="30" t="s">
        <v>495</v>
      </c>
      <c r="L1011" s="30" t="s">
        <v>496</v>
      </c>
      <c r="M1011" s="30" t="s">
        <v>2374</v>
      </c>
      <c r="N1011" s="30"/>
      <c r="O1011" s="30" t="s">
        <v>145</v>
      </c>
      <c r="P1011" s="30" t="s">
        <v>465</v>
      </c>
      <c r="Q1011" s="30" t="s">
        <v>499</v>
      </c>
    </row>
    <row r="1012" spans="1:17" hidden="1" x14ac:dyDescent="0.2">
      <c r="A1012" s="30" t="s">
        <v>3704</v>
      </c>
      <c r="B1012" s="30" t="s">
        <v>3705</v>
      </c>
      <c r="C1012" s="30" t="s">
        <v>3706</v>
      </c>
      <c r="D1012" s="30" t="s">
        <v>3707</v>
      </c>
      <c r="E1012" s="30" t="s">
        <v>3049</v>
      </c>
      <c r="F1012" s="30" t="s">
        <v>3707</v>
      </c>
      <c r="G1012" s="38">
        <v>60</v>
      </c>
      <c r="H1012" s="31">
        <v>0</v>
      </c>
      <c r="I1012" s="30" t="s">
        <v>628</v>
      </c>
      <c r="J1012" s="30" t="s">
        <v>629</v>
      </c>
      <c r="K1012" s="30" t="s">
        <v>495</v>
      </c>
      <c r="L1012" s="30" t="s">
        <v>3708</v>
      </c>
      <c r="M1012" s="30" t="s">
        <v>631</v>
      </c>
      <c r="N1012" s="30"/>
      <c r="O1012" s="30" t="s">
        <v>145</v>
      </c>
      <c r="P1012" s="30" t="s">
        <v>465</v>
      </c>
      <c r="Q1012" s="30" t="s">
        <v>499</v>
      </c>
    </row>
    <row r="1013" spans="1:17" hidden="1" x14ac:dyDescent="0.2">
      <c r="A1013" s="30" t="s">
        <v>3709</v>
      </c>
      <c r="B1013" s="30" t="s">
        <v>3710</v>
      </c>
      <c r="C1013" s="30" t="s">
        <v>3711</v>
      </c>
      <c r="D1013" s="30"/>
      <c r="E1013" s="30" t="s">
        <v>3054</v>
      </c>
      <c r="F1013" s="30" t="s">
        <v>74</v>
      </c>
      <c r="G1013" s="38">
        <v>60</v>
      </c>
      <c r="H1013" s="31">
        <v>0</v>
      </c>
      <c r="I1013" s="30" t="s">
        <v>628</v>
      </c>
      <c r="J1013" s="30" t="s">
        <v>629</v>
      </c>
      <c r="K1013" s="30" t="s">
        <v>495</v>
      </c>
      <c r="L1013" s="30" t="s">
        <v>3708</v>
      </c>
      <c r="M1013" s="30" t="s">
        <v>631</v>
      </c>
      <c r="N1013" s="30"/>
      <c r="O1013" s="30" t="s">
        <v>145</v>
      </c>
      <c r="P1013" s="30" t="s">
        <v>465</v>
      </c>
      <c r="Q1013" s="30" t="s">
        <v>499</v>
      </c>
    </row>
    <row r="1014" spans="1:17" hidden="1" x14ac:dyDescent="0.2">
      <c r="A1014" s="30" t="s">
        <v>3712</v>
      </c>
      <c r="B1014" s="30" t="s">
        <v>3713</v>
      </c>
      <c r="C1014" s="30" t="s">
        <v>3714</v>
      </c>
      <c r="D1014" s="30"/>
      <c r="E1014" s="30" t="s">
        <v>3715</v>
      </c>
      <c r="F1014" s="30"/>
      <c r="G1014" s="38"/>
      <c r="H1014" s="31">
        <v>0</v>
      </c>
      <c r="I1014" s="30" t="s">
        <v>628</v>
      </c>
      <c r="J1014" s="30" t="s">
        <v>629</v>
      </c>
      <c r="K1014" s="30" t="s">
        <v>495</v>
      </c>
      <c r="L1014" s="30" t="s">
        <v>3716</v>
      </c>
      <c r="M1014" s="30" t="s">
        <v>631</v>
      </c>
      <c r="N1014" s="30"/>
      <c r="O1014" s="30" t="s">
        <v>145</v>
      </c>
      <c r="P1014" s="30" t="s">
        <v>465</v>
      </c>
      <c r="Q1014" s="30" t="s">
        <v>499</v>
      </c>
    </row>
    <row r="1015" spans="1:17" hidden="1" x14ac:dyDescent="0.2">
      <c r="A1015" s="30" t="s">
        <v>3717</v>
      </c>
      <c r="B1015" s="30" t="s">
        <v>380</v>
      </c>
      <c r="C1015" s="30" t="s">
        <v>3718</v>
      </c>
      <c r="D1015" s="30"/>
      <c r="E1015" s="30" t="s">
        <v>3054</v>
      </c>
      <c r="F1015" s="30" t="s">
        <v>74</v>
      </c>
      <c r="G1015" s="38">
        <v>60</v>
      </c>
      <c r="H1015" s="31">
        <v>0</v>
      </c>
      <c r="I1015" s="30" t="s">
        <v>586</v>
      </c>
      <c r="J1015" s="30" t="s">
        <v>587</v>
      </c>
      <c r="K1015" s="30" t="s">
        <v>495</v>
      </c>
      <c r="L1015" s="30" t="s">
        <v>496</v>
      </c>
      <c r="M1015" s="30" t="s">
        <v>3374</v>
      </c>
      <c r="N1015" s="30"/>
      <c r="O1015" s="30" t="s">
        <v>145</v>
      </c>
      <c r="P1015" s="30" t="s">
        <v>465</v>
      </c>
      <c r="Q1015" s="30" t="s">
        <v>499</v>
      </c>
    </row>
    <row r="1016" spans="1:17" hidden="1" x14ac:dyDescent="0.2">
      <c r="A1016" s="30" t="s">
        <v>3719</v>
      </c>
      <c r="B1016" s="30" t="s">
        <v>3720</v>
      </c>
      <c r="C1016" s="30" t="s">
        <v>3721</v>
      </c>
      <c r="D1016" s="30"/>
      <c r="E1016" s="30" t="s">
        <v>3054</v>
      </c>
      <c r="F1016" s="30" t="s">
        <v>74</v>
      </c>
      <c r="G1016" s="38">
        <v>60</v>
      </c>
      <c r="H1016" s="31">
        <v>0</v>
      </c>
      <c r="I1016" s="30" t="s">
        <v>552</v>
      </c>
      <c r="J1016" s="30" t="s">
        <v>553</v>
      </c>
      <c r="K1016" s="30" t="s">
        <v>495</v>
      </c>
      <c r="L1016" s="30" t="s">
        <v>496</v>
      </c>
      <c r="M1016" s="30" t="s">
        <v>554</v>
      </c>
      <c r="N1016" s="30"/>
      <c r="O1016" s="30" t="s">
        <v>145</v>
      </c>
      <c r="P1016" s="30" t="s">
        <v>465</v>
      </c>
      <c r="Q1016" s="30" t="s">
        <v>499</v>
      </c>
    </row>
    <row r="1017" spans="1:17" hidden="1" x14ac:dyDescent="0.2">
      <c r="A1017" s="30" t="s">
        <v>3722</v>
      </c>
      <c r="B1017" s="30" t="s">
        <v>3723</v>
      </c>
      <c r="C1017" s="30" t="s">
        <v>3724</v>
      </c>
      <c r="D1017" s="30"/>
      <c r="E1017" s="30" t="s">
        <v>3054</v>
      </c>
      <c r="F1017" s="30" t="s">
        <v>74</v>
      </c>
      <c r="G1017" s="38">
        <v>60</v>
      </c>
      <c r="H1017" s="31">
        <v>0</v>
      </c>
      <c r="I1017" s="30" t="s">
        <v>718</v>
      </c>
      <c r="J1017" s="30" t="s">
        <v>719</v>
      </c>
      <c r="K1017" s="30" t="s">
        <v>495</v>
      </c>
      <c r="L1017" s="30" t="s">
        <v>496</v>
      </c>
      <c r="M1017" s="30" t="s">
        <v>877</v>
      </c>
      <c r="N1017" s="30"/>
      <c r="O1017" s="30" t="s">
        <v>145</v>
      </c>
      <c r="P1017" s="30" t="s">
        <v>465</v>
      </c>
      <c r="Q1017" s="30" t="s">
        <v>499</v>
      </c>
    </row>
    <row r="1018" spans="1:17" hidden="1" x14ac:dyDescent="0.2">
      <c r="A1018" s="30" t="s">
        <v>3725</v>
      </c>
      <c r="B1018" s="30" t="s">
        <v>3726</v>
      </c>
      <c r="C1018" s="30" t="s">
        <v>3727</v>
      </c>
      <c r="D1018" s="30"/>
      <c r="E1018" s="30" t="s">
        <v>3054</v>
      </c>
      <c r="F1018" s="30" t="s">
        <v>74</v>
      </c>
      <c r="G1018" s="38">
        <v>60</v>
      </c>
      <c r="H1018" s="31">
        <v>0</v>
      </c>
      <c r="I1018" s="30" t="s">
        <v>552</v>
      </c>
      <c r="J1018" s="30" t="s">
        <v>553</v>
      </c>
      <c r="K1018" s="30" t="s">
        <v>495</v>
      </c>
      <c r="L1018" s="30" t="s">
        <v>496</v>
      </c>
      <c r="M1018" s="30" t="s">
        <v>654</v>
      </c>
      <c r="N1018" s="30"/>
      <c r="O1018" s="30" t="s">
        <v>145</v>
      </c>
      <c r="P1018" s="30" t="s">
        <v>465</v>
      </c>
      <c r="Q1018" s="30" t="s">
        <v>499</v>
      </c>
    </row>
    <row r="1019" spans="1:17" hidden="1" x14ac:dyDescent="0.2">
      <c r="A1019" s="30" t="s">
        <v>3728</v>
      </c>
      <c r="B1019" s="30" t="s">
        <v>3729</v>
      </c>
      <c r="C1019" s="30" t="s">
        <v>3730</v>
      </c>
      <c r="D1019" s="30"/>
      <c r="E1019" s="30" t="s">
        <v>3054</v>
      </c>
      <c r="F1019" s="30" t="s">
        <v>74</v>
      </c>
      <c r="G1019" s="38">
        <v>60</v>
      </c>
      <c r="H1019" s="31">
        <v>0</v>
      </c>
      <c r="I1019" s="30" t="s">
        <v>512</v>
      </c>
      <c r="J1019" s="30" t="s">
        <v>513</v>
      </c>
      <c r="K1019" s="30" t="s">
        <v>495</v>
      </c>
      <c r="L1019" s="30" t="s">
        <v>496</v>
      </c>
      <c r="M1019" s="30" t="s">
        <v>713</v>
      </c>
      <c r="N1019" s="30"/>
      <c r="O1019" s="30" t="s">
        <v>145</v>
      </c>
      <c r="P1019" s="30" t="s">
        <v>465</v>
      </c>
      <c r="Q1019" s="30" t="s">
        <v>499</v>
      </c>
    </row>
    <row r="1020" spans="1:17" hidden="1" x14ac:dyDescent="0.2">
      <c r="A1020" s="30" t="s">
        <v>3731</v>
      </c>
      <c r="B1020" s="30" t="s">
        <v>3732</v>
      </c>
      <c r="C1020" s="30" t="s">
        <v>3733</v>
      </c>
      <c r="D1020" s="30"/>
      <c r="E1020" s="30" t="s">
        <v>3054</v>
      </c>
      <c r="F1020" s="30" t="s">
        <v>74</v>
      </c>
      <c r="G1020" s="38">
        <v>60</v>
      </c>
      <c r="H1020" s="31">
        <v>0</v>
      </c>
      <c r="I1020" s="30" t="s">
        <v>552</v>
      </c>
      <c r="J1020" s="30" t="s">
        <v>553</v>
      </c>
      <c r="K1020" s="30" t="s">
        <v>495</v>
      </c>
      <c r="L1020" s="30" t="s">
        <v>496</v>
      </c>
      <c r="M1020" s="30" t="s">
        <v>596</v>
      </c>
      <c r="N1020" s="30"/>
      <c r="O1020" s="30" t="s">
        <v>145</v>
      </c>
      <c r="P1020" s="30" t="s">
        <v>465</v>
      </c>
      <c r="Q1020" s="30" t="s">
        <v>499</v>
      </c>
    </row>
    <row r="1021" spans="1:17" hidden="1" x14ac:dyDescent="0.2">
      <c r="A1021" s="30" t="s">
        <v>3734</v>
      </c>
      <c r="B1021" s="30" t="s">
        <v>3735</v>
      </c>
      <c r="C1021" s="30" t="s">
        <v>3736</v>
      </c>
      <c r="D1021" s="30"/>
      <c r="E1021" s="30" t="s">
        <v>3054</v>
      </c>
      <c r="F1021" s="30" t="s">
        <v>74</v>
      </c>
      <c r="G1021" s="38">
        <v>60</v>
      </c>
      <c r="H1021" s="31">
        <v>0</v>
      </c>
      <c r="I1021" s="30" t="s">
        <v>512</v>
      </c>
      <c r="J1021" s="30" t="s">
        <v>513</v>
      </c>
      <c r="K1021" s="30" t="s">
        <v>495</v>
      </c>
      <c r="L1021" s="30" t="s">
        <v>496</v>
      </c>
      <c r="M1021" s="30" t="s">
        <v>695</v>
      </c>
      <c r="N1021" s="30"/>
      <c r="O1021" s="30" t="s">
        <v>145</v>
      </c>
      <c r="P1021" s="30" t="s">
        <v>465</v>
      </c>
      <c r="Q1021" s="30" t="s">
        <v>499</v>
      </c>
    </row>
    <row r="1022" spans="1:17" hidden="1" x14ac:dyDescent="0.2">
      <c r="A1022" s="30" t="s">
        <v>3737</v>
      </c>
      <c r="B1022" s="30" t="s">
        <v>3738</v>
      </c>
      <c r="C1022" s="30" t="s">
        <v>3739</v>
      </c>
      <c r="D1022" s="30"/>
      <c r="E1022" s="30" t="s">
        <v>3054</v>
      </c>
      <c r="F1022" s="30" t="s">
        <v>74</v>
      </c>
      <c r="G1022" s="38">
        <v>60</v>
      </c>
      <c r="H1022" s="31">
        <v>0</v>
      </c>
      <c r="I1022" s="30" t="s">
        <v>586</v>
      </c>
      <c r="J1022" s="30" t="s">
        <v>587</v>
      </c>
      <c r="K1022" s="30" t="s">
        <v>495</v>
      </c>
      <c r="L1022" s="30" t="s">
        <v>496</v>
      </c>
      <c r="M1022" s="30" t="s">
        <v>497</v>
      </c>
      <c r="N1022" s="30"/>
      <c r="O1022" s="30" t="s">
        <v>145</v>
      </c>
      <c r="P1022" s="30" t="s">
        <v>465</v>
      </c>
      <c r="Q1022" s="30" t="s">
        <v>499</v>
      </c>
    </row>
    <row r="1023" spans="1:17" hidden="1" x14ac:dyDescent="0.2">
      <c r="A1023" s="30" t="s">
        <v>3740</v>
      </c>
      <c r="B1023" s="30" t="s">
        <v>3741</v>
      </c>
      <c r="C1023" s="30" t="s">
        <v>3742</v>
      </c>
      <c r="D1023" s="30"/>
      <c r="E1023" s="30" t="s">
        <v>3054</v>
      </c>
      <c r="F1023" s="30" t="s">
        <v>74</v>
      </c>
      <c r="G1023" s="38">
        <v>60</v>
      </c>
      <c r="H1023" s="31">
        <v>0</v>
      </c>
      <c r="I1023" s="30" t="s">
        <v>504</v>
      </c>
      <c r="J1023" s="30" t="s">
        <v>505</v>
      </c>
      <c r="K1023" s="30" t="s">
        <v>495</v>
      </c>
      <c r="L1023" s="30" t="s">
        <v>496</v>
      </c>
      <c r="M1023" s="30" t="s">
        <v>558</v>
      </c>
      <c r="N1023" s="30"/>
      <c r="O1023" s="30" t="s">
        <v>145</v>
      </c>
      <c r="P1023" s="30" t="s">
        <v>465</v>
      </c>
      <c r="Q1023" s="30" t="s">
        <v>499</v>
      </c>
    </row>
    <row r="1024" spans="1:17" hidden="1" x14ac:dyDescent="0.2">
      <c r="A1024" s="30" t="s">
        <v>3743</v>
      </c>
      <c r="B1024" s="30" t="s">
        <v>3744</v>
      </c>
      <c r="C1024" s="30" t="s">
        <v>3745</v>
      </c>
      <c r="D1024" s="30"/>
      <c r="E1024" s="30" t="s">
        <v>3054</v>
      </c>
      <c r="F1024" s="30" t="s">
        <v>74</v>
      </c>
      <c r="G1024" s="38">
        <v>60</v>
      </c>
      <c r="H1024" s="31">
        <v>0</v>
      </c>
      <c r="I1024" s="30" t="s">
        <v>586</v>
      </c>
      <c r="J1024" s="30" t="s">
        <v>587</v>
      </c>
      <c r="K1024" s="30" t="s">
        <v>495</v>
      </c>
      <c r="L1024" s="30" t="s">
        <v>496</v>
      </c>
      <c r="M1024" s="30" t="s">
        <v>497</v>
      </c>
      <c r="N1024" s="30"/>
      <c r="O1024" s="30" t="s">
        <v>145</v>
      </c>
      <c r="P1024" s="30" t="s">
        <v>465</v>
      </c>
      <c r="Q1024" s="30" t="s">
        <v>499</v>
      </c>
    </row>
    <row r="1025" spans="1:17" hidden="1" x14ac:dyDescent="0.2">
      <c r="A1025" s="30" t="s">
        <v>3746</v>
      </c>
      <c r="B1025" s="30" t="s">
        <v>398</v>
      </c>
      <c r="C1025" s="30" t="s">
        <v>3747</v>
      </c>
      <c r="D1025" s="30"/>
      <c r="E1025" s="30" t="s">
        <v>3054</v>
      </c>
      <c r="F1025" s="30" t="s">
        <v>74</v>
      </c>
      <c r="G1025" s="38">
        <v>60</v>
      </c>
      <c r="H1025" s="31">
        <v>0</v>
      </c>
      <c r="I1025" s="30" t="s">
        <v>552</v>
      </c>
      <c r="J1025" s="30" t="s">
        <v>553</v>
      </c>
      <c r="K1025" s="30" t="s">
        <v>495</v>
      </c>
      <c r="L1025" s="30" t="s">
        <v>496</v>
      </c>
      <c r="M1025" s="30" t="s">
        <v>654</v>
      </c>
      <c r="N1025" s="30"/>
      <c r="O1025" s="30" t="s">
        <v>145</v>
      </c>
      <c r="P1025" s="30" t="s">
        <v>465</v>
      </c>
      <c r="Q1025" s="30" t="s">
        <v>499</v>
      </c>
    </row>
    <row r="1026" spans="1:17" hidden="1" x14ac:dyDescent="0.2">
      <c r="A1026" s="30" t="s">
        <v>3748</v>
      </c>
      <c r="B1026" s="30" t="s">
        <v>3749</v>
      </c>
      <c r="C1026" s="30" t="s">
        <v>3750</v>
      </c>
      <c r="D1026" s="30"/>
      <c r="E1026" s="30" t="s">
        <v>3054</v>
      </c>
      <c r="F1026" s="30" t="s">
        <v>74</v>
      </c>
      <c r="G1026" s="38">
        <v>60</v>
      </c>
      <c r="H1026" s="31">
        <v>0</v>
      </c>
      <c r="I1026" s="30" t="s">
        <v>586</v>
      </c>
      <c r="J1026" s="30" t="s">
        <v>587</v>
      </c>
      <c r="K1026" s="30" t="s">
        <v>495</v>
      </c>
      <c r="L1026" s="30" t="s">
        <v>496</v>
      </c>
      <c r="M1026" s="30" t="s">
        <v>903</v>
      </c>
      <c r="N1026" s="30"/>
      <c r="O1026" s="30" t="s">
        <v>145</v>
      </c>
      <c r="P1026" s="30" t="s">
        <v>465</v>
      </c>
      <c r="Q1026" s="30" t="s">
        <v>499</v>
      </c>
    </row>
    <row r="1027" spans="1:17" hidden="1" x14ac:dyDescent="0.2">
      <c r="A1027" s="30" t="s">
        <v>3751</v>
      </c>
      <c r="B1027" s="30" t="s">
        <v>3752</v>
      </c>
      <c r="C1027" s="30" t="s">
        <v>3753</v>
      </c>
      <c r="D1027" s="30"/>
      <c r="E1027" s="30" t="s">
        <v>3054</v>
      </c>
      <c r="F1027" s="30" t="s">
        <v>74</v>
      </c>
      <c r="G1027" s="38">
        <v>60</v>
      </c>
      <c r="H1027" s="31">
        <v>0</v>
      </c>
      <c r="I1027" s="30" t="s">
        <v>586</v>
      </c>
      <c r="J1027" s="30" t="s">
        <v>587</v>
      </c>
      <c r="K1027" s="30" t="s">
        <v>495</v>
      </c>
      <c r="L1027" s="30" t="s">
        <v>496</v>
      </c>
      <c r="M1027" s="30" t="s">
        <v>497</v>
      </c>
      <c r="N1027" s="30"/>
      <c r="O1027" s="30" t="s">
        <v>145</v>
      </c>
      <c r="P1027" s="30" t="s">
        <v>465</v>
      </c>
      <c r="Q1027" s="30" t="s">
        <v>499</v>
      </c>
    </row>
    <row r="1028" spans="1:17" hidden="1" x14ac:dyDescent="0.2">
      <c r="A1028" s="30" t="s">
        <v>3754</v>
      </c>
      <c r="B1028" s="30" t="s">
        <v>3755</v>
      </c>
      <c r="C1028" s="30" t="s">
        <v>3756</v>
      </c>
      <c r="D1028" s="30"/>
      <c r="E1028" s="30" t="s">
        <v>3054</v>
      </c>
      <c r="F1028" s="30" t="s">
        <v>74</v>
      </c>
      <c r="G1028" s="38">
        <v>60</v>
      </c>
      <c r="H1028" s="31">
        <v>0</v>
      </c>
      <c r="I1028" s="30" t="s">
        <v>586</v>
      </c>
      <c r="J1028" s="30" t="s">
        <v>587</v>
      </c>
      <c r="K1028" s="30" t="s">
        <v>495</v>
      </c>
      <c r="L1028" s="30" t="s">
        <v>496</v>
      </c>
      <c r="M1028" s="30" t="s">
        <v>877</v>
      </c>
      <c r="N1028" s="30"/>
      <c r="O1028" s="30" t="s">
        <v>145</v>
      </c>
      <c r="P1028" s="30" t="s">
        <v>465</v>
      </c>
      <c r="Q1028" s="30" t="s">
        <v>499</v>
      </c>
    </row>
    <row r="1029" spans="1:17" hidden="1" x14ac:dyDescent="0.2">
      <c r="A1029" s="30" t="s">
        <v>3757</v>
      </c>
      <c r="B1029" s="30" t="s">
        <v>3758</v>
      </c>
      <c r="C1029" s="30" t="s">
        <v>3759</v>
      </c>
      <c r="D1029" s="30"/>
      <c r="E1029" s="30" t="s">
        <v>3054</v>
      </c>
      <c r="F1029" s="30" t="s">
        <v>74</v>
      </c>
      <c r="G1029" s="38">
        <v>60</v>
      </c>
      <c r="H1029" s="31">
        <v>0</v>
      </c>
      <c r="I1029" s="30" t="s">
        <v>718</v>
      </c>
      <c r="J1029" s="30" t="s">
        <v>719</v>
      </c>
      <c r="K1029" s="30" t="s">
        <v>495</v>
      </c>
      <c r="L1029" s="30" t="s">
        <v>496</v>
      </c>
      <c r="M1029" s="30" t="s">
        <v>3374</v>
      </c>
      <c r="N1029" s="30"/>
      <c r="O1029" s="30" t="s">
        <v>145</v>
      </c>
      <c r="P1029" s="30" t="s">
        <v>465</v>
      </c>
      <c r="Q1029" s="30" t="s">
        <v>499</v>
      </c>
    </row>
    <row r="1030" spans="1:17" hidden="1" x14ac:dyDescent="0.2">
      <c r="A1030" s="30" t="s">
        <v>3760</v>
      </c>
      <c r="B1030" s="30" t="s">
        <v>3761</v>
      </c>
      <c r="C1030" s="30" t="s">
        <v>3762</v>
      </c>
      <c r="D1030" s="30"/>
      <c r="E1030" s="30" t="s">
        <v>3054</v>
      </c>
      <c r="F1030" s="30" t="s">
        <v>74</v>
      </c>
      <c r="G1030" s="38">
        <v>60</v>
      </c>
      <c r="H1030" s="31">
        <v>0</v>
      </c>
      <c r="I1030" s="30" t="s">
        <v>512</v>
      </c>
      <c r="J1030" s="30" t="s">
        <v>513</v>
      </c>
      <c r="K1030" s="30" t="s">
        <v>495</v>
      </c>
      <c r="L1030" s="30" t="s">
        <v>496</v>
      </c>
      <c r="M1030" s="30" t="s">
        <v>695</v>
      </c>
      <c r="N1030" s="30"/>
      <c r="O1030" s="30" t="s">
        <v>145</v>
      </c>
      <c r="P1030" s="30" t="s">
        <v>465</v>
      </c>
      <c r="Q1030" s="30" t="s">
        <v>499</v>
      </c>
    </row>
    <row r="1031" spans="1:17" hidden="1" x14ac:dyDescent="0.2">
      <c r="A1031" s="30" t="s">
        <v>3763</v>
      </c>
      <c r="B1031" s="30" t="s">
        <v>3764</v>
      </c>
      <c r="C1031" s="30" t="s">
        <v>3765</v>
      </c>
      <c r="D1031" s="30"/>
      <c r="E1031" s="30" t="s">
        <v>3054</v>
      </c>
      <c r="F1031" s="30" t="s">
        <v>74</v>
      </c>
      <c r="G1031" s="38">
        <v>60</v>
      </c>
      <c r="H1031" s="31">
        <v>0</v>
      </c>
      <c r="I1031" s="30" t="s">
        <v>586</v>
      </c>
      <c r="J1031" s="30" t="s">
        <v>587</v>
      </c>
      <c r="K1031" s="30" t="s">
        <v>495</v>
      </c>
      <c r="L1031" s="30" t="s">
        <v>496</v>
      </c>
      <c r="M1031" s="30" t="s">
        <v>877</v>
      </c>
      <c r="N1031" s="30"/>
      <c r="O1031" s="30" t="s">
        <v>145</v>
      </c>
      <c r="P1031" s="30" t="s">
        <v>465</v>
      </c>
      <c r="Q1031" s="30" t="s">
        <v>499</v>
      </c>
    </row>
    <row r="1032" spans="1:17" hidden="1" x14ac:dyDescent="0.2">
      <c r="A1032" s="30" t="s">
        <v>3766</v>
      </c>
      <c r="B1032" s="30" t="s">
        <v>420</v>
      </c>
      <c r="C1032" s="30" t="s">
        <v>3767</v>
      </c>
      <c r="D1032" s="30"/>
      <c r="E1032" s="30" t="s">
        <v>3054</v>
      </c>
      <c r="F1032" s="30" t="s">
        <v>74</v>
      </c>
      <c r="G1032" s="38">
        <v>60</v>
      </c>
      <c r="H1032" s="31">
        <v>0</v>
      </c>
      <c r="I1032" s="30" t="s">
        <v>586</v>
      </c>
      <c r="J1032" s="30" t="s">
        <v>587</v>
      </c>
      <c r="K1032" s="30" t="s">
        <v>495</v>
      </c>
      <c r="L1032" s="30" t="s">
        <v>496</v>
      </c>
      <c r="M1032" s="30" t="s">
        <v>877</v>
      </c>
      <c r="N1032" s="30"/>
      <c r="O1032" s="30" t="s">
        <v>145</v>
      </c>
      <c r="P1032" s="30" t="s">
        <v>465</v>
      </c>
      <c r="Q1032" s="30" t="s">
        <v>499</v>
      </c>
    </row>
    <row r="1033" spans="1:17" hidden="1" x14ac:dyDescent="0.2">
      <c r="A1033" s="30" t="s">
        <v>3768</v>
      </c>
      <c r="B1033" s="30" t="s">
        <v>3769</v>
      </c>
      <c r="C1033" s="30" t="s">
        <v>3770</v>
      </c>
      <c r="D1033" s="30"/>
      <c r="E1033" s="30" t="s">
        <v>3054</v>
      </c>
      <c r="F1033" s="30" t="s">
        <v>74</v>
      </c>
      <c r="G1033" s="38">
        <v>60</v>
      </c>
      <c r="H1033" s="31">
        <v>0</v>
      </c>
      <c r="I1033" s="30" t="s">
        <v>504</v>
      </c>
      <c r="J1033" s="30" t="s">
        <v>505</v>
      </c>
      <c r="K1033" s="30" t="s">
        <v>495</v>
      </c>
      <c r="L1033" s="30" t="s">
        <v>496</v>
      </c>
      <c r="M1033" s="30" t="s">
        <v>1146</v>
      </c>
      <c r="N1033" s="30"/>
      <c r="O1033" s="30" t="s">
        <v>145</v>
      </c>
      <c r="P1033" s="30" t="s">
        <v>465</v>
      </c>
      <c r="Q1033" s="30" t="s">
        <v>499</v>
      </c>
    </row>
    <row r="1034" spans="1:17" hidden="1" x14ac:dyDescent="0.2">
      <c r="A1034" s="30" t="s">
        <v>3771</v>
      </c>
      <c r="B1034" s="30" t="s">
        <v>379</v>
      </c>
      <c r="C1034" s="30" t="s">
        <v>3772</v>
      </c>
      <c r="D1034" s="30"/>
      <c r="E1034" s="30" t="s">
        <v>3054</v>
      </c>
      <c r="F1034" s="30" t="s">
        <v>74</v>
      </c>
      <c r="G1034" s="38">
        <v>60</v>
      </c>
      <c r="H1034" s="31">
        <v>0</v>
      </c>
      <c r="I1034" s="30" t="s">
        <v>586</v>
      </c>
      <c r="J1034" s="30" t="s">
        <v>587</v>
      </c>
      <c r="K1034" s="30" t="s">
        <v>495</v>
      </c>
      <c r="L1034" s="30" t="s">
        <v>496</v>
      </c>
      <c r="M1034" s="30" t="s">
        <v>877</v>
      </c>
      <c r="N1034" s="30"/>
      <c r="O1034" s="30" t="s">
        <v>145</v>
      </c>
      <c r="P1034" s="30" t="s">
        <v>465</v>
      </c>
      <c r="Q1034" s="30" t="s">
        <v>499</v>
      </c>
    </row>
    <row r="1035" spans="1:17" hidden="1" x14ac:dyDescent="0.2">
      <c r="A1035" s="30" t="s">
        <v>3773</v>
      </c>
      <c r="B1035" s="30" t="s">
        <v>3774</v>
      </c>
      <c r="C1035" s="30" t="s">
        <v>3775</v>
      </c>
      <c r="D1035" s="30"/>
      <c r="E1035" s="30" t="s">
        <v>3054</v>
      </c>
      <c r="F1035" s="30" t="s">
        <v>74</v>
      </c>
      <c r="G1035" s="38">
        <v>60</v>
      </c>
      <c r="H1035" s="31">
        <v>0</v>
      </c>
      <c r="I1035" s="30" t="s">
        <v>586</v>
      </c>
      <c r="J1035" s="30" t="s">
        <v>587</v>
      </c>
      <c r="K1035" s="30" t="s">
        <v>495</v>
      </c>
      <c r="L1035" s="30" t="s">
        <v>496</v>
      </c>
      <c r="M1035" s="30" t="s">
        <v>588</v>
      </c>
      <c r="N1035" s="30"/>
      <c r="O1035" s="30" t="s">
        <v>145</v>
      </c>
      <c r="P1035" s="30" t="s">
        <v>465</v>
      </c>
      <c r="Q1035" s="30" t="s">
        <v>499</v>
      </c>
    </row>
    <row r="1036" spans="1:17" hidden="1" x14ac:dyDescent="0.2">
      <c r="A1036" s="30" t="s">
        <v>3776</v>
      </c>
      <c r="B1036" s="30" t="s">
        <v>3777</v>
      </c>
      <c r="C1036" s="30" t="s">
        <v>3778</v>
      </c>
      <c r="D1036" s="30"/>
      <c r="E1036" s="30" t="s">
        <v>3054</v>
      </c>
      <c r="F1036" s="30" t="s">
        <v>74</v>
      </c>
      <c r="G1036" s="38">
        <v>60</v>
      </c>
      <c r="H1036" s="31">
        <v>0</v>
      </c>
      <c r="I1036" s="30" t="s">
        <v>586</v>
      </c>
      <c r="J1036" s="30" t="s">
        <v>587</v>
      </c>
      <c r="K1036" s="30" t="s">
        <v>495</v>
      </c>
      <c r="L1036" s="30" t="s">
        <v>496</v>
      </c>
      <c r="M1036" s="30" t="s">
        <v>497</v>
      </c>
      <c r="N1036" s="30"/>
      <c r="O1036" s="30" t="s">
        <v>145</v>
      </c>
      <c r="P1036" s="30" t="s">
        <v>465</v>
      </c>
      <c r="Q1036" s="30" t="s">
        <v>499</v>
      </c>
    </row>
    <row r="1037" spans="1:17" hidden="1" x14ac:dyDescent="0.2">
      <c r="A1037" s="30" t="s">
        <v>3779</v>
      </c>
      <c r="B1037" s="30" t="s">
        <v>3780</v>
      </c>
      <c r="C1037" s="30" t="s">
        <v>3781</v>
      </c>
      <c r="D1037" s="30"/>
      <c r="E1037" s="30" t="s">
        <v>3054</v>
      </c>
      <c r="F1037" s="30" t="s">
        <v>74</v>
      </c>
      <c r="G1037" s="38">
        <v>60</v>
      </c>
      <c r="H1037" s="31">
        <v>0</v>
      </c>
      <c r="I1037" s="30" t="s">
        <v>586</v>
      </c>
      <c r="J1037" s="30" t="s">
        <v>587</v>
      </c>
      <c r="K1037" s="30" t="s">
        <v>495</v>
      </c>
      <c r="L1037" s="30" t="s">
        <v>496</v>
      </c>
      <c r="M1037" s="30" t="s">
        <v>903</v>
      </c>
      <c r="N1037" s="30"/>
      <c r="O1037" s="30" t="s">
        <v>145</v>
      </c>
      <c r="P1037" s="30" t="s">
        <v>465</v>
      </c>
      <c r="Q1037" s="30" t="s">
        <v>499</v>
      </c>
    </row>
    <row r="1038" spans="1:17" hidden="1" x14ac:dyDescent="0.2">
      <c r="A1038" s="30" t="s">
        <v>3782</v>
      </c>
      <c r="B1038" s="30" t="s">
        <v>3783</v>
      </c>
      <c r="C1038" s="30" t="s">
        <v>3784</v>
      </c>
      <c r="D1038" s="30"/>
      <c r="E1038" s="30" t="s">
        <v>3054</v>
      </c>
      <c r="F1038" s="30" t="s">
        <v>74</v>
      </c>
      <c r="G1038" s="38">
        <v>60</v>
      </c>
      <c r="H1038" s="31">
        <v>0</v>
      </c>
      <c r="I1038" s="30" t="s">
        <v>552</v>
      </c>
      <c r="J1038" s="30" t="s">
        <v>553</v>
      </c>
      <c r="K1038" s="30" t="s">
        <v>495</v>
      </c>
      <c r="L1038" s="30" t="s">
        <v>496</v>
      </c>
      <c r="M1038" s="30" t="s">
        <v>2249</v>
      </c>
      <c r="N1038" s="30"/>
      <c r="O1038" s="30" t="s">
        <v>145</v>
      </c>
      <c r="P1038" s="30" t="s">
        <v>465</v>
      </c>
      <c r="Q1038" s="30" t="s">
        <v>499</v>
      </c>
    </row>
    <row r="1039" spans="1:17" hidden="1" x14ac:dyDescent="0.2">
      <c r="A1039" s="30" t="s">
        <v>3785</v>
      </c>
      <c r="B1039" s="30" t="s">
        <v>3786</v>
      </c>
      <c r="C1039" s="30" t="s">
        <v>3787</v>
      </c>
      <c r="D1039" s="30"/>
      <c r="E1039" s="30" t="s">
        <v>3054</v>
      </c>
      <c r="F1039" s="30" t="s">
        <v>74</v>
      </c>
      <c r="G1039" s="38">
        <v>60</v>
      </c>
      <c r="H1039" s="31">
        <v>0</v>
      </c>
      <c r="I1039" s="30" t="s">
        <v>718</v>
      </c>
      <c r="J1039" s="30" t="s">
        <v>719</v>
      </c>
      <c r="K1039" s="30" t="s">
        <v>495</v>
      </c>
      <c r="L1039" s="30" t="s">
        <v>496</v>
      </c>
      <c r="M1039" s="30" t="s">
        <v>903</v>
      </c>
      <c r="N1039" s="30"/>
      <c r="O1039" s="30" t="s">
        <v>145</v>
      </c>
      <c r="P1039" s="30" t="s">
        <v>465</v>
      </c>
      <c r="Q1039" s="30" t="s">
        <v>499</v>
      </c>
    </row>
    <row r="1040" spans="1:17" hidden="1" x14ac:dyDescent="0.2">
      <c r="A1040" s="30" t="s">
        <v>3788</v>
      </c>
      <c r="B1040" s="30" t="s">
        <v>3789</v>
      </c>
      <c r="C1040" s="30" t="s">
        <v>3790</v>
      </c>
      <c r="D1040" s="30"/>
      <c r="E1040" s="30" t="s">
        <v>3054</v>
      </c>
      <c r="F1040" s="30" t="s">
        <v>74</v>
      </c>
      <c r="G1040" s="38">
        <v>60</v>
      </c>
      <c r="H1040" s="31">
        <v>0</v>
      </c>
      <c r="I1040" s="30" t="s">
        <v>512</v>
      </c>
      <c r="J1040" s="30" t="s">
        <v>513</v>
      </c>
      <c r="K1040" s="30" t="s">
        <v>495</v>
      </c>
      <c r="L1040" s="30" t="s">
        <v>496</v>
      </c>
      <c r="M1040" s="30" t="s">
        <v>695</v>
      </c>
      <c r="N1040" s="30"/>
      <c r="O1040" s="30" t="s">
        <v>145</v>
      </c>
      <c r="P1040" s="30" t="s">
        <v>465</v>
      </c>
      <c r="Q1040" s="30" t="s">
        <v>499</v>
      </c>
    </row>
    <row r="1041" spans="1:17" hidden="1" x14ac:dyDescent="0.2">
      <c r="A1041" s="30" t="s">
        <v>3791</v>
      </c>
      <c r="B1041" s="30" t="s">
        <v>3792</v>
      </c>
      <c r="C1041" s="30" t="s">
        <v>3793</v>
      </c>
      <c r="D1041" s="30"/>
      <c r="E1041" s="30" t="s">
        <v>3054</v>
      </c>
      <c r="F1041" s="30" t="s">
        <v>74</v>
      </c>
      <c r="G1041" s="38">
        <v>60</v>
      </c>
      <c r="H1041" s="31">
        <v>0</v>
      </c>
      <c r="I1041" s="30" t="s">
        <v>718</v>
      </c>
      <c r="J1041" s="30" t="s">
        <v>719</v>
      </c>
      <c r="K1041" s="30" t="s">
        <v>495</v>
      </c>
      <c r="L1041" s="30" t="s">
        <v>496</v>
      </c>
      <c r="M1041" s="30" t="s">
        <v>903</v>
      </c>
      <c r="N1041" s="30" t="s">
        <v>3067</v>
      </c>
      <c r="O1041" s="30" t="s">
        <v>145</v>
      </c>
      <c r="P1041" s="30" t="s">
        <v>465</v>
      </c>
      <c r="Q1041" s="30" t="s">
        <v>499</v>
      </c>
    </row>
    <row r="1042" spans="1:17" hidden="1" x14ac:dyDescent="0.2">
      <c r="A1042" s="30" t="s">
        <v>3794</v>
      </c>
      <c r="B1042" s="30" t="s">
        <v>3795</v>
      </c>
      <c r="C1042" s="30" t="s">
        <v>3796</v>
      </c>
      <c r="D1042" s="30"/>
      <c r="E1042" s="30" t="s">
        <v>3054</v>
      </c>
      <c r="F1042" s="30" t="s">
        <v>74</v>
      </c>
      <c r="G1042" s="38">
        <v>60</v>
      </c>
      <c r="H1042" s="31">
        <v>0</v>
      </c>
      <c r="I1042" s="30" t="s">
        <v>504</v>
      </c>
      <c r="J1042" s="30" t="s">
        <v>505</v>
      </c>
      <c r="K1042" s="30" t="s">
        <v>495</v>
      </c>
      <c r="L1042" s="30" t="s">
        <v>496</v>
      </c>
      <c r="M1042" s="30" t="s">
        <v>506</v>
      </c>
      <c r="N1042" s="30"/>
      <c r="O1042" s="30" t="s">
        <v>145</v>
      </c>
      <c r="P1042" s="30" t="s">
        <v>465</v>
      </c>
      <c r="Q1042" s="30" t="s">
        <v>499</v>
      </c>
    </row>
    <row r="1043" spans="1:17" hidden="1" x14ac:dyDescent="0.2">
      <c r="A1043" s="30" t="s">
        <v>3797</v>
      </c>
      <c r="B1043" s="30" t="s">
        <v>3798</v>
      </c>
      <c r="C1043" s="30" t="s">
        <v>3799</v>
      </c>
      <c r="D1043" s="30"/>
      <c r="E1043" s="30" t="s">
        <v>3800</v>
      </c>
      <c r="F1043" s="30" t="s">
        <v>74</v>
      </c>
      <c r="G1043" s="38">
        <v>60</v>
      </c>
      <c r="H1043" s="31">
        <v>0</v>
      </c>
      <c r="I1043" s="30" t="s">
        <v>512</v>
      </c>
      <c r="J1043" s="30" t="s">
        <v>513</v>
      </c>
      <c r="K1043" s="30" t="s">
        <v>495</v>
      </c>
      <c r="L1043" s="30" t="s">
        <v>496</v>
      </c>
      <c r="M1043" s="30" t="s">
        <v>639</v>
      </c>
      <c r="N1043" s="30"/>
      <c r="O1043" s="30" t="s">
        <v>145</v>
      </c>
      <c r="P1043" s="30" t="s">
        <v>465</v>
      </c>
      <c r="Q1043" s="30" t="s">
        <v>499</v>
      </c>
    </row>
    <row r="1044" spans="1:17" hidden="1" x14ac:dyDescent="0.2">
      <c r="A1044" s="30" t="s">
        <v>3801</v>
      </c>
      <c r="B1044" s="30" t="s">
        <v>3802</v>
      </c>
      <c r="C1044" s="30" t="s">
        <v>3803</v>
      </c>
      <c r="D1044" s="30"/>
      <c r="E1044" s="30" t="s">
        <v>3054</v>
      </c>
      <c r="F1044" s="30" t="s">
        <v>74</v>
      </c>
      <c r="G1044" s="38">
        <v>60</v>
      </c>
      <c r="H1044" s="31">
        <v>0</v>
      </c>
      <c r="I1044" s="30" t="s">
        <v>718</v>
      </c>
      <c r="J1044" s="30" t="s">
        <v>719</v>
      </c>
      <c r="K1044" s="30" t="s">
        <v>495</v>
      </c>
      <c r="L1044" s="30" t="s">
        <v>496</v>
      </c>
      <c r="M1044" s="30" t="s">
        <v>903</v>
      </c>
      <c r="N1044" s="30"/>
      <c r="O1044" s="30" t="s">
        <v>145</v>
      </c>
      <c r="P1044" s="30" t="s">
        <v>465</v>
      </c>
      <c r="Q1044" s="30" t="s">
        <v>499</v>
      </c>
    </row>
    <row r="1045" spans="1:17" hidden="1" x14ac:dyDescent="0.2">
      <c r="A1045" s="30" t="s">
        <v>3804</v>
      </c>
      <c r="B1045" s="30" t="s">
        <v>3805</v>
      </c>
      <c r="C1045" s="30" t="s">
        <v>3806</v>
      </c>
      <c r="D1045" s="30"/>
      <c r="E1045" s="30" t="s">
        <v>3054</v>
      </c>
      <c r="F1045" s="30" t="s">
        <v>74</v>
      </c>
      <c r="G1045" s="38">
        <v>60</v>
      </c>
      <c r="H1045" s="31">
        <v>0</v>
      </c>
      <c r="I1045" s="30" t="s">
        <v>586</v>
      </c>
      <c r="J1045" s="30" t="s">
        <v>587</v>
      </c>
      <c r="K1045" s="30" t="s">
        <v>495</v>
      </c>
      <c r="L1045" s="30" t="s">
        <v>496</v>
      </c>
      <c r="M1045" s="30" t="s">
        <v>497</v>
      </c>
      <c r="N1045" s="30"/>
      <c r="O1045" s="30" t="s">
        <v>145</v>
      </c>
      <c r="P1045" s="30" t="s">
        <v>465</v>
      </c>
      <c r="Q1045" s="30" t="s">
        <v>499</v>
      </c>
    </row>
    <row r="1046" spans="1:17" hidden="1" x14ac:dyDescent="0.2">
      <c r="A1046" s="30" t="s">
        <v>3807</v>
      </c>
      <c r="B1046" s="30" t="s">
        <v>3808</v>
      </c>
      <c r="C1046" s="30" t="s">
        <v>3809</v>
      </c>
      <c r="D1046" s="30"/>
      <c r="E1046" s="30" t="s">
        <v>3054</v>
      </c>
      <c r="F1046" s="30" t="s">
        <v>74</v>
      </c>
      <c r="G1046" s="38">
        <v>60</v>
      </c>
      <c r="H1046" s="31">
        <v>0</v>
      </c>
      <c r="I1046" s="30" t="s">
        <v>586</v>
      </c>
      <c r="J1046" s="30" t="s">
        <v>587</v>
      </c>
      <c r="K1046" s="30" t="s">
        <v>495</v>
      </c>
      <c r="L1046" s="30" t="s">
        <v>496</v>
      </c>
      <c r="M1046" s="30" t="s">
        <v>903</v>
      </c>
      <c r="N1046" s="30"/>
      <c r="O1046" s="30" t="s">
        <v>145</v>
      </c>
      <c r="P1046" s="30" t="s">
        <v>465</v>
      </c>
      <c r="Q1046" s="30" t="s">
        <v>499</v>
      </c>
    </row>
    <row r="1047" spans="1:17" hidden="1" x14ac:dyDescent="0.2">
      <c r="A1047" s="30" t="s">
        <v>3810</v>
      </c>
      <c r="B1047" s="30" t="s">
        <v>3811</v>
      </c>
      <c r="C1047" s="30" t="s">
        <v>3812</v>
      </c>
      <c r="D1047" s="30"/>
      <c r="E1047" s="30" t="s">
        <v>3054</v>
      </c>
      <c r="F1047" s="30" t="s">
        <v>74</v>
      </c>
      <c r="G1047" s="38">
        <v>60</v>
      </c>
      <c r="H1047" s="31">
        <v>0</v>
      </c>
      <c r="I1047" s="30" t="s">
        <v>586</v>
      </c>
      <c r="J1047" s="30" t="s">
        <v>587</v>
      </c>
      <c r="K1047" s="30" t="s">
        <v>495</v>
      </c>
      <c r="L1047" s="30" t="s">
        <v>496</v>
      </c>
      <c r="M1047" s="30" t="s">
        <v>588</v>
      </c>
      <c r="N1047" s="30"/>
      <c r="O1047" s="30" t="s">
        <v>145</v>
      </c>
      <c r="P1047" s="30" t="s">
        <v>465</v>
      </c>
      <c r="Q1047" s="30" t="s">
        <v>499</v>
      </c>
    </row>
    <row r="1048" spans="1:17" hidden="1" x14ac:dyDescent="0.2">
      <c r="A1048" s="30" t="s">
        <v>3813</v>
      </c>
      <c r="B1048" s="30" t="s">
        <v>3814</v>
      </c>
      <c r="C1048" s="30" t="s">
        <v>3815</v>
      </c>
      <c r="D1048" s="30"/>
      <c r="E1048" s="30" t="s">
        <v>3054</v>
      </c>
      <c r="F1048" s="30" t="s">
        <v>74</v>
      </c>
      <c r="G1048" s="38">
        <v>60</v>
      </c>
      <c r="H1048" s="31">
        <v>0</v>
      </c>
      <c r="I1048" s="30" t="s">
        <v>586</v>
      </c>
      <c r="J1048" s="30" t="s">
        <v>587</v>
      </c>
      <c r="K1048" s="30" t="s">
        <v>495</v>
      </c>
      <c r="L1048" s="30" t="s">
        <v>496</v>
      </c>
      <c r="M1048" s="30" t="s">
        <v>3374</v>
      </c>
      <c r="N1048" s="30"/>
      <c r="O1048" s="30" t="s">
        <v>145</v>
      </c>
      <c r="P1048" s="30" t="s">
        <v>465</v>
      </c>
      <c r="Q1048" s="30" t="s">
        <v>499</v>
      </c>
    </row>
    <row r="1049" spans="1:17" hidden="1" x14ac:dyDescent="0.2">
      <c r="A1049" s="30" t="s">
        <v>3816</v>
      </c>
      <c r="B1049" s="30" t="s">
        <v>433</v>
      </c>
      <c r="C1049" s="30" t="s">
        <v>3817</v>
      </c>
      <c r="D1049" s="30"/>
      <c r="E1049" s="30" t="s">
        <v>3054</v>
      </c>
      <c r="F1049" s="30" t="s">
        <v>74</v>
      </c>
      <c r="G1049" s="38">
        <v>60</v>
      </c>
      <c r="H1049" s="31">
        <v>0</v>
      </c>
      <c r="I1049" s="30" t="s">
        <v>552</v>
      </c>
      <c r="J1049" s="30" t="s">
        <v>553</v>
      </c>
      <c r="K1049" s="30" t="s">
        <v>495</v>
      </c>
      <c r="L1049" s="30" t="s">
        <v>496</v>
      </c>
      <c r="M1049" s="30" t="s">
        <v>2249</v>
      </c>
      <c r="N1049" s="30"/>
      <c r="O1049" s="30" t="s">
        <v>145</v>
      </c>
      <c r="P1049" s="30" t="s">
        <v>465</v>
      </c>
      <c r="Q1049" s="30" t="s">
        <v>499</v>
      </c>
    </row>
    <row r="1050" spans="1:17" hidden="1" x14ac:dyDescent="0.2">
      <c r="A1050" s="30" t="s">
        <v>3818</v>
      </c>
      <c r="B1050" s="30" t="s">
        <v>3819</v>
      </c>
      <c r="C1050" s="30" t="s">
        <v>3820</v>
      </c>
      <c r="D1050" s="30"/>
      <c r="E1050" s="30" t="s">
        <v>3054</v>
      </c>
      <c r="F1050" s="30" t="s">
        <v>74</v>
      </c>
      <c r="G1050" s="38">
        <v>60</v>
      </c>
      <c r="H1050" s="31">
        <v>0</v>
      </c>
      <c r="I1050" s="30" t="s">
        <v>512</v>
      </c>
      <c r="J1050" s="30" t="s">
        <v>513</v>
      </c>
      <c r="K1050" s="30" t="s">
        <v>495</v>
      </c>
      <c r="L1050" s="30" t="s">
        <v>496</v>
      </c>
      <c r="M1050" s="30" t="s">
        <v>695</v>
      </c>
      <c r="N1050" s="30"/>
      <c r="O1050" s="30" t="s">
        <v>145</v>
      </c>
      <c r="P1050" s="30" t="s">
        <v>465</v>
      </c>
      <c r="Q1050" s="30" t="s">
        <v>499</v>
      </c>
    </row>
    <row r="1051" spans="1:17" hidden="1" x14ac:dyDescent="0.2">
      <c r="A1051" s="30" t="s">
        <v>3821</v>
      </c>
      <c r="B1051" s="30" t="s">
        <v>431</v>
      </c>
      <c r="C1051" s="30" t="s">
        <v>3822</v>
      </c>
      <c r="D1051" s="30"/>
      <c r="E1051" s="30" t="s">
        <v>3054</v>
      </c>
      <c r="F1051" s="30" t="s">
        <v>74</v>
      </c>
      <c r="G1051" s="38">
        <v>60</v>
      </c>
      <c r="H1051" s="31">
        <v>0</v>
      </c>
      <c r="I1051" s="30" t="s">
        <v>504</v>
      </c>
      <c r="J1051" s="30" t="s">
        <v>505</v>
      </c>
      <c r="K1051" s="30" t="s">
        <v>495</v>
      </c>
      <c r="L1051" s="30" t="s">
        <v>496</v>
      </c>
      <c r="M1051" s="30" t="s">
        <v>592</v>
      </c>
      <c r="N1051" s="30"/>
      <c r="O1051" s="30" t="s">
        <v>145</v>
      </c>
      <c r="P1051" s="30" t="s">
        <v>465</v>
      </c>
      <c r="Q1051" s="30" t="s">
        <v>499</v>
      </c>
    </row>
    <row r="1052" spans="1:17" hidden="1" x14ac:dyDescent="0.2">
      <c r="A1052" s="30" t="s">
        <v>3823</v>
      </c>
      <c r="B1052" s="30" t="s">
        <v>3824</v>
      </c>
      <c r="C1052" s="30" t="s">
        <v>3825</v>
      </c>
      <c r="D1052" s="30"/>
      <c r="E1052" s="30" t="s">
        <v>3054</v>
      </c>
      <c r="F1052" s="30" t="s">
        <v>74</v>
      </c>
      <c r="G1052" s="38">
        <v>60</v>
      </c>
      <c r="H1052" s="31">
        <v>0</v>
      </c>
      <c r="I1052" s="30" t="s">
        <v>600</v>
      </c>
      <c r="J1052" s="30" t="s">
        <v>601</v>
      </c>
      <c r="K1052" s="30" t="s">
        <v>495</v>
      </c>
      <c r="L1052" s="30" t="s">
        <v>496</v>
      </c>
      <c r="M1052" s="30" t="s">
        <v>2249</v>
      </c>
      <c r="N1052" s="30"/>
      <c r="O1052" s="30" t="s">
        <v>145</v>
      </c>
      <c r="P1052" s="30" t="s">
        <v>465</v>
      </c>
      <c r="Q1052" s="30" t="s">
        <v>499</v>
      </c>
    </row>
    <row r="1053" spans="1:17" hidden="1" x14ac:dyDescent="0.2">
      <c r="A1053" s="30" t="s">
        <v>3826</v>
      </c>
      <c r="B1053" s="30" t="s">
        <v>3827</v>
      </c>
      <c r="C1053" s="30" t="s">
        <v>3828</v>
      </c>
      <c r="D1053" s="30"/>
      <c r="E1053" s="30" t="s">
        <v>3054</v>
      </c>
      <c r="F1053" s="30" t="s">
        <v>74</v>
      </c>
      <c r="G1053" s="38">
        <v>60</v>
      </c>
      <c r="H1053" s="31">
        <v>0</v>
      </c>
      <c r="I1053" s="30" t="s">
        <v>552</v>
      </c>
      <c r="J1053" s="30" t="s">
        <v>553</v>
      </c>
      <c r="K1053" s="30" t="s">
        <v>495</v>
      </c>
      <c r="L1053" s="30" t="s">
        <v>496</v>
      </c>
      <c r="M1053" s="30" t="s">
        <v>654</v>
      </c>
      <c r="N1053" s="30"/>
      <c r="O1053" s="30" t="s">
        <v>145</v>
      </c>
      <c r="P1053" s="30" t="s">
        <v>465</v>
      </c>
      <c r="Q1053" s="30" t="s">
        <v>499</v>
      </c>
    </row>
    <row r="1054" spans="1:17" hidden="1" x14ac:dyDescent="0.2">
      <c r="A1054" s="30" t="s">
        <v>3829</v>
      </c>
      <c r="B1054" s="30" t="s">
        <v>3830</v>
      </c>
      <c r="C1054" s="30" t="s">
        <v>3831</v>
      </c>
      <c r="D1054" s="30"/>
      <c r="E1054" s="30" t="s">
        <v>3054</v>
      </c>
      <c r="F1054" s="30" t="s">
        <v>74</v>
      </c>
      <c r="G1054" s="38">
        <v>60</v>
      </c>
      <c r="H1054" s="31">
        <v>0</v>
      </c>
      <c r="I1054" s="30" t="s">
        <v>552</v>
      </c>
      <c r="J1054" s="30" t="s">
        <v>553</v>
      </c>
      <c r="K1054" s="30" t="s">
        <v>495</v>
      </c>
      <c r="L1054" s="30" t="s">
        <v>496</v>
      </c>
      <c r="M1054" s="30" t="s">
        <v>654</v>
      </c>
      <c r="N1054" s="30"/>
      <c r="O1054" s="30" t="s">
        <v>145</v>
      </c>
      <c r="P1054" s="30" t="s">
        <v>465</v>
      </c>
      <c r="Q1054" s="30" t="s">
        <v>499</v>
      </c>
    </row>
    <row r="1055" spans="1:17" hidden="1" x14ac:dyDescent="0.2">
      <c r="A1055" s="30" t="s">
        <v>3832</v>
      </c>
      <c r="B1055" s="30" t="s">
        <v>3833</v>
      </c>
      <c r="C1055" s="30" t="s">
        <v>3834</v>
      </c>
      <c r="D1055" s="30"/>
      <c r="E1055" s="30" t="s">
        <v>3054</v>
      </c>
      <c r="F1055" s="30" t="s">
        <v>74</v>
      </c>
      <c r="G1055" s="38">
        <v>60</v>
      </c>
      <c r="H1055" s="31">
        <v>0</v>
      </c>
      <c r="I1055" s="30" t="s">
        <v>586</v>
      </c>
      <c r="J1055" s="30" t="s">
        <v>587</v>
      </c>
      <c r="K1055" s="30" t="s">
        <v>495</v>
      </c>
      <c r="L1055" s="30" t="s">
        <v>496</v>
      </c>
      <c r="M1055" s="30" t="s">
        <v>903</v>
      </c>
      <c r="N1055" s="30"/>
      <c r="O1055" s="30" t="s">
        <v>145</v>
      </c>
      <c r="P1055" s="30" t="s">
        <v>465</v>
      </c>
      <c r="Q1055" s="30" t="s">
        <v>499</v>
      </c>
    </row>
    <row r="1056" spans="1:17" hidden="1" x14ac:dyDescent="0.2">
      <c r="A1056" s="30" t="s">
        <v>3835</v>
      </c>
      <c r="B1056" s="30" t="s">
        <v>3836</v>
      </c>
      <c r="C1056" s="30" t="s">
        <v>3837</v>
      </c>
      <c r="D1056" s="30"/>
      <c r="E1056" s="30" t="s">
        <v>3054</v>
      </c>
      <c r="F1056" s="30" t="s">
        <v>74</v>
      </c>
      <c r="G1056" s="38">
        <v>60</v>
      </c>
      <c r="H1056" s="31">
        <v>0</v>
      </c>
      <c r="I1056" s="30" t="s">
        <v>586</v>
      </c>
      <c r="J1056" s="30" t="s">
        <v>587</v>
      </c>
      <c r="K1056" s="30" t="s">
        <v>495</v>
      </c>
      <c r="L1056" s="30" t="s">
        <v>496</v>
      </c>
      <c r="M1056" s="30" t="s">
        <v>588</v>
      </c>
      <c r="N1056" s="30"/>
      <c r="O1056" s="30" t="s">
        <v>145</v>
      </c>
      <c r="P1056" s="30" t="s">
        <v>465</v>
      </c>
      <c r="Q1056" s="30" t="s">
        <v>499</v>
      </c>
    </row>
    <row r="1057" spans="1:17" hidden="1" x14ac:dyDescent="0.2">
      <c r="A1057" s="30" t="s">
        <v>3838</v>
      </c>
      <c r="B1057" s="30" t="s">
        <v>3839</v>
      </c>
      <c r="C1057" s="30" t="s">
        <v>3840</v>
      </c>
      <c r="D1057" s="30"/>
      <c r="E1057" s="30" t="s">
        <v>3054</v>
      </c>
      <c r="F1057" s="30" t="s">
        <v>74</v>
      </c>
      <c r="G1057" s="38">
        <v>60</v>
      </c>
      <c r="H1057" s="31">
        <v>0</v>
      </c>
      <c r="I1057" s="30" t="s">
        <v>512</v>
      </c>
      <c r="J1057" s="30" t="s">
        <v>513</v>
      </c>
      <c r="K1057" s="30" t="s">
        <v>495</v>
      </c>
      <c r="L1057" s="30" t="s">
        <v>496</v>
      </c>
      <c r="M1057" s="30" t="s">
        <v>695</v>
      </c>
      <c r="N1057" s="30"/>
      <c r="O1057" s="30" t="s">
        <v>145</v>
      </c>
      <c r="P1057" s="30" t="s">
        <v>465</v>
      </c>
      <c r="Q1057" s="30" t="s">
        <v>499</v>
      </c>
    </row>
    <row r="1058" spans="1:17" hidden="1" x14ac:dyDescent="0.2">
      <c r="A1058" s="30" t="s">
        <v>3841</v>
      </c>
      <c r="B1058" s="30" t="s">
        <v>3842</v>
      </c>
      <c r="C1058" s="30" t="s">
        <v>3843</v>
      </c>
      <c r="D1058" s="30"/>
      <c r="E1058" s="30" t="s">
        <v>3054</v>
      </c>
      <c r="F1058" s="30" t="s">
        <v>74</v>
      </c>
      <c r="G1058" s="38">
        <v>60</v>
      </c>
      <c r="H1058" s="31">
        <v>0</v>
      </c>
      <c r="I1058" s="30" t="s">
        <v>586</v>
      </c>
      <c r="J1058" s="30" t="s">
        <v>587</v>
      </c>
      <c r="K1058" s="30" t="s">
        <v>495</v>
      </c>
      <c r="L1058" s="30" t="s">
        <v>496</v>
      </c>
      <c r="M1058" s="30" t="s">
        <v>877</v>
      </c>
      <c r="N1058" s="30"/>
      <c r="O1058" s="30" t="s">
        <v>145</v>
      </c>
      <c r="P1058" s="30" t="s">
        <v>465</v>
      </c>
      <c r="Q1058" s="30" t="s">
        <v>499</v>
      </c>
    </row>
    <row r="1059" spans="1:17" hidden="1" x14ac:dyDescent="0.2">
      <c r="A1059" s="30" t="s">
        <v>3844</v>
      </c>
      <c r="B1059" s="30" t="s">
        <v>3845</v>
      </c>
      <c r="C1059" s="30" t="s">
        <v>3846</v>
      </c>
      <c r="D1059" s="30"/>
      <c r="E1059" s="30" t="s">
        <v>3054</v>
      </c>
      <c r="F1059" s="30" t="s">
        <v>74</v>
      </c>
      <c r="G1059" s="38">
        <v>60</v>
      </c>
      <c r="H1059" s="31">
        <v>0</v>
      </c>
      <c r="I1059" s="30" t="s">
        <v>718</v>
      </c>
      <c r="J1059" s="30" t="s">
        <v>719</v>
      </c>
      <c r="K1059" s="30" t="s">
        <v>495</v>
      </c>
      <c r="L1059" s="30" t="s">
        <v>496</v>
      </c>
      <c r="M1059" s="30" t="s">
        <v>724</v>
      </c>
      <c r="N1059" s="30"/>
      <c r="O1059" s="30" t="s">
        <v>145</v>
      </c>
      <c r="P1059" s="30" t="s">
        <v>465</v>
      </c>
      <c r="Q1059" s="30" t="s">
        <v>499</v>
      </c>
    </row>
    <row r="1060" spans="1:17" hidden="1" x14ac:dyDescent="0.2">
      <c r="A1060" s="30" t="s">
        <v>3847</v>
      </c>
      <c r="B1060" s="30" t="s">
        <v>3848</v>
      </c>
      <c r="C1060" s="30" t="s">
        <v>3849</v>
      </c>
      <c r="D1060" s="30"/>
      <c r="E1060" s="30" t="s">
        <v>3054</v>
      </c>
      <c r="F1060" s="30" t="s">
        <v>74</v>
      </c>
      <c r="G1060" s="38">
        <v>60</v>
      </c>
      <c r="H1060" s="31">
        <v>0</v>
      </c>
      <c r="I1060" s="30" t="s">
        <v>552</v>
      </c>
      <c r="J1060" s="30" t="s">
        <v>553</v>
      </c>
      <c r="K1060" s="30" t="s">
        <v>495</v>
      </c>
      <c r="L1060" s="30" t="s">
        <v>496</v>
      </c>
      <c r="M1060" s="30" t="s">
        <v>724</v>
      </c>
      <c r="N1060" s="30"/>
      <c r="O1060" s="30" t="s">
        <v>145</v>
      </c>
      <c r="P1060" s="30" t="s">
        <v>465</v>
      </c>
      <c r="Q1060" s="30" t="s">
        <v>499</v>
      </c>
    </row>
    <row r="1061" spans="1:17" hidden="1" x14ac:dyDescent="0.2">
      <c r="A1061" s="30" t="s">
        <v>3850</v>
      </c>
      <c r="B1061" s="30" t="s">
        <v>3851</v>
      </c>
      <c r="C1061" s="30" t="s">
        <v>3852</v>
      </c>
      <c r="D1061" s="30"/>
      <c r="E1061" s="30" t="s">
        <v>3054</v>
      </c>
      <c r="F1061" s="30" t="s">
        <v>74</v>
      </c>
      <c r="G1061" s="38">
        <v>60</v>
      </c>
      <c r="H1061" s="31">
        <v>0</v>
      </c>
      <c r="I1061" s="30" t="s">
        <v>718</v>
      </c>
      <c r="J1061" s="30" t="s">
        <v>719</v>
      </c>
      <c r="K1061" s="30" t="s">
        <v>495</v>
      </c>
      <c r="L1061" s="30" t="s">
        <v>496</v>
      </c>
      <c r="M1061" s="30" t="s">
        <v>903</v>
      </c>
      <c r="N1061" s="30"/>
      <c r="O1061" s="30" t="s">
        <v>145</v>
      </c>
      <c r="P1061" s="30" t="s">
        <v>465</v>
      </c>
      <c r="Q1061" s="30" t="s">
        <v>499</v>
      </c>
    </row>
    <row r="1062" spans="1:17" hidden="1" x14ac:dyDescent="0.2">
      <c r="A1062" s="30" t="s">
        <v>3853</v>
      </c>
      <c r="B1062" s="30" t="s">
        <v>3854</v>
      </c>
      <c r="C1062" s="30" t="s">
        <v>3855</v>
      </c>
      <c r="D1062" s="30"/>
      <c r="E1062" s="30" t="s">
        <v>3054</v>
      </c>
      <c r="F1062" s="30" t="s">
        <v>74</v>
      </c>
      <c r="G1062" s="38">
        <v>60</v>
      </c>
      <c r="H1062" s="31">
        <v>0</v>
      </c>
      <c r="I1062" s="30" t="s">
        <v>718</v>
      </c>
      <c r="J1062" s="30" t="s">
        <v>719</v>
      </c>
      <c r="K1062" s="30" t="s">
        <v>495</v>
      </c>
      <c r="L1062" s="30" t="s">
        <v>496</v>
      </c>
      <c r="M1062" s="30" t="s">
        <v>497</v>
      </c>
      <c r="N1062" s="30"/>
      <c r="O1062" s="30" t="s">
        <v>145</v>
      </c>
      <c r="P1062" s="30" t="s">
        <v>465</v>
      </c>
      <c r="Q1062" s="30" t="s">
        <v>499</v>
      </c>
    </row>
    <row r="1063" spans="1:17" hidden="1" x14ac:dyDescent="0.2">
      <c r="A1063" s="30" t="s">
        <v>3856</v>
      </c>
      <c r="B1063" s="30" t="s">
        <v>3857</v>
      </c>
      <c r="C1063" s="30" t="s">
        <v>3858</v>
      </c>
      <c r="D1063" s="30"/>
      <c r="E1063" s="30" t="s">
        <v>3054</v>
      </c>
      <c r="F1063" s="30" t="s">
        <v>74</v>
      </c>
      <c r="G1063" s="38">
        <v>60</v>
      </c>
      <c r="H1063" s="31">
        <v>0</v>
      </c>
      <c r="I1063" s="30" t="s">
        <v>586</v>
      </c>
      <c r="J1063" s="30" t="s">
        <v>587</v>
      </c>
      <c r="K1063" s="30" t="s">
        <v>495</v>
      </c>
      <c r="L1063" s="30" t="s">
        <v>496</v>
      </c>
      <c r="M1063" s="30" t="s">
        <v>903</v>
      </c>
      <c r="N1063" s="30"/>
      <c r="O1063" s="30" t="s">
        <v>145</v>
      </c>
      <c r="P1063" s="30" t="s">
        <v>465</v>
      </c>
      <c r="Q1063" s="30" t="s">
        <v>499</v>
      </c>
    </row>
    <row r="1064" spans="1:17" hidden="1" x14ac:dyDescent="0.2">
      <c r="A1064" s="30" t="s">
        <v>3859</v>
      </c>
      <c r="B1064" s="30" t="s">
        <v>3860</v>
      </c>
      <c r="C1064" s="30" t="s">
        <v>3861</v>
      </c>
      <c r="D1064" s="30"/>
      <c r="E1064" s="30" t="s">
        <v>3054</v>
      </c>
      <c r="F1064" s="30" t="s">
        <v>74</v>
      </c>
      <c r="G1064" s="38">
        <v>60</v>
      </c>
      <c r="H1064" s="31">
        <v>0</v>
      </c>
      <c r="I1064" s="30" t="s">
        <v>586</v>
      </c>
      <c r="J1064" s="30" t="s">
        <v>587</v>
      </c>
      <c r="K1064" s="30" t="s">
        <v>495</v>
      </c>
      <c r="L1064" s="30" t="s">
        <v>496</v>
      </c>
      <c r="M1064" s="30" t="s">
        <v>903</v>
      </c>
      <c r="N1064" s="30"/>
      <c r="O1064" s="30" t="s">
        <v>145</v>
      </c>
      <c r="P1064" s="30" t="s">
        <v>465</v>
      </c>
      <c r="Q1064" s="30" t="s">
        <v>499</v>
      </c>
    </row>
    <row r="1065" spans="1:17" hidden="1" x14ac:dyDescent="0.2">
      <c r="A1065" s="30" t="s">
        <v>3862</v>
      </c>
      <c r="B1065" s="30" t="s">
        <v>3863</v>
      </c>
      <c r="C1065" s="30" t="s">
        <v>3864</v>
      </c>
      <c r="D1065" s="30"/>
      <c r="E1065" s="30" t="s">
        <v>3054</v>
      </c>
      <c r="F1065" s="30" t="s">
        <v>74</v>
      </c>
      <c r="G1065" s="38">
        <v>60</v>
      </c>
      <c r="H1065" s="31">
        <v>0</v>
      </c>
      <c r="I1065" s="30" t="s">
        <v>552</v>
      </c>
      <c r="J1065" s="30" t="s">
        <v>553</v>
      </c>
      <c r="K1065" s="30" t="s">
        <v>495</v>
      </c>
      <c r="L1065" s="30" t="s">
        <v>496</v>
      </c>
      <c r="M1065" s="30" t="s">
        <v>654</v>
      </c>
      <c r="N1065" s="30"/>
      <c r="O1065" s="30" t="s">
        <v>145</v>
      </c>
      <c r="P1065" s="30" t="s">
        <v>465</v>
      </c>
      <c r="Q1065" s="30" t="s">
        <v>499</v>
      </c>
    </row>
    <row r="1066" spans="1:17" hidden="1" x14ac:dyDescent="0.2">
      <c r="A1066" s="30" t="s">
        <v>3865</v>
      </c>
      <c r="B1066" s="30" t="s">
        <v>3866</v>
      </c>
      <c r="C1066" s="30" t="s">
        <v>3867</v>
      </c>
      <c r="D1066" s="30"/>
      <c r="E1066" s="30" t="s">
        <v>3054</v>
      </c>
      <c r="F1066" s="30" t="s">
        <v>74</v>
      </c>
      <c r="G1066" s="38">
        <v>60</v>
      </c>
      <c r="H1066" s="31">
        <v>0</v>
      </c>
      <c r="I1066" s="30" t="s">
        <v>512</v>
      </c>
      <c r="J1066" s="30" t="s">
        <v>513</v>
      </c>
      <c r="K1066" s="30" t="s">
        <v>495</v>
      </c>
      <c r="L1066" s="30" t="s">
        <v>496</v>
      </c>
      <c r="M1066" s="30" t="s">
        <v>695</v>
      </c>
      <c r="N1066" s="30"/>
      <c r="O1066" s="30" t="s">
        <v>145</v>
      </c>
      <c r="P1066" s="30" t="s">
        <v>465</v>
      </c>
      <c r="Q1066" s="30" t="s">
        <v>499</v>
      </c>
    </row>
    <row r="1067" spans="1:17" hidden="1" x14ac:dyDescent="0.2">
      <c r="A1067" s="30" t="s">
        <v>3868</v>
      </c>
      <c r="B1067" s="30" t="s">
        <v>3869</v>
      </c>
      <c r="C1067" s="30" t="s">
        <v>3870</v>
      </c>
      <c r="D1067" s="30"/>
      <c r="E1067" s="30" t="s">
        <v>3054</v>
      </c>
      <c r="F1067" s="30" t="s">
        <v>74</v>
      </c>
      <c r="G1067" s="38">
        <v>60</v>
      </c>
      <c r="H1067" s="31">
        <v>0</v>
      </c>
      <c r="I1067" s="30" t="s">
        <v>512</v>
      </c>
      <c r="J1067" s="30" t="s">
        <v>513</v>
      </c>
      <c r="K1067" s="30" t="s">
        <v>495</v>
      </c>
      <c r="L1067" s="30" t="s">
        <v>496</v>
      </c>
      <c r="M1067" s="30" t="s">
        <v>695</v>
      </c>
      <c r="N1067" s="30"/>
      <c r="O1067" s="30" t="s">
        <v>145</v>
      </c>
      <c r="P1067" s="30" t="s">
        <v>465</v>
      </c>
      <c r="Q1067" s="30" t="s">
        <v>499</v>
      </c>
    </row>
    <row r="1068" spans="1:17" hidden="1" x14ac:dyDescent="0.2">
      <c r="A1068" s="30" t="s">
        <v>3871</v>
      </c>
      <c r="B1068" s="30" t="s">
        <v>3872</v>
      </c>
      <c r="C1068" s="30" t="s">
        <v>3873</v>
      </c>
      <c r="D1068" s="30"/>
      <c r="E1068" s="30" t="s">
        <v>3054</v>
      </c>
      <c r="F1068" s="30" t="s">
        <v>74</v>
      </c>
      <c r="G1068" s="38">
        <v>60</v>
      </c>
      <c r="H1068" s="31">
        <v>0</v>
      </c>
      <c r="I1068" s="30" t="s">
        <v>718</v>
      </c>
      <c r="J1068" s="30" t="s">
        <v>719</v>
      </c>
      <c r="K1068" s="30" t="s">
        <v>495</v>
      </c>
      <c r="L1068" s="30" t="s">
        <v>496</v>
      </c>
      <c r="M1068" s="30" t="s">
        <v>497</v>
      </c>
      <c r="N1068" s="30"/>
      <c r="O1068" s="30" t="s">
        <v>145</v>
      </c>
      <c r="P1068" s="30" t="s">
        <v>465</v>
      </c>
      <c r="Q1068" s="30" t="s">
        <v>499</v>
      </c>
    </row>
    <row r="1069" spans="1:17" hidden="1" x14ac:dyDescent="0.2">
      <c r="A1069" s="30" t="s">
        <v>3874</v>
      </c>
      <c r="B1069" s="30" t="s">
        <v>3875</v>
      </c>
      <c r="C1069" s="30" t="s">
        <v>3876</v>
      </c>
      <c r="D1069" s="30"/>
      <c r="E1069" s="30" t="s">
        <v>3054</v>
      </c>
      <c r="F1069" s="30" t="s">
        <v>74</v>
      </c>
      <c r="G1069" s="38">
        <v>60</v>
      </c>
      <c r="H1069" s="31">
        <v>0</v>
      </c>
      <c r="I1069" s="30" t="s">
        <v>512</v>
      </c>
      <c r="J1069" s="30" t="s">
        <v>513</v>
      </c>
      <c r="K1069" s="30" t="s">
        <v>495</v>
      </c>
      <c r="L1069" s="30" t="s">
        <v>496</v>
      </c>
      <c r="M1069" s="30" t="s">
        <v>713</v>
      </c>
      <c r="N1069" s="30" t="s">
        <v>3111</v>
      </c>
      <c r="O1069" s="30" t="s">
        <v>145</v>
      </c>
      <c r="P1069" s="30" t="s">
        <v>465</v>
      </c>
      <c r="Q1069" s="30" t="s">
        <v>499</v>
      </c>
    </row>
    <row r="1070" spans="1:17" hidden="1" x14ac:dyDescent="0.2">
      <c r="A1070" s="30" t="s">
        <v>3877</v>
      </c>
      <c r="B1070" s="30" t="s">
        <v>3878</v>
      </c>
      <c r="C1070" s="30" t="s">
        <v>3879</v>
      </c>
      <c r="D1070" s="30"/>
      <c r="E1070" s="30" t="s">
        <v>3054</v>
      </c>
      <c r="F1070" s="30" t="s">
        <v>74</v>
      </c>
      <c r="G1070" s="38">
        <v>60</v>
      </c>
      <c r="H1070" s="31">
        <v>0</v>
      </c>
      <c r="I1070" s="30" t="s">
        <v>718</v>
      </c>
      <c r="J1070" s="30" t="s">
        <v>719</v>
      </c>
      <c r="K1070" s="30" t="s">
        <v>495</v>
      </c>
      <c r="L1070" s="30" t="s">
        <v>496</v>
      </c>
      <c r="M1070" s="30" t="s">
        <v>588</v>
      </c>
      <c r="N1070" s="30"/>
      <c r="O1070" s="30" t="s">
        <v>145</v>
      </c>
      <c r="P1070" s="30" t="s">
        <v>465</v>
      </c>
      <c r="Q1070" s="30" t="s">
        <v>499</v>
      </c>
    </row>
    <row r="1071" spans="1:17" hidden="1" x14ac:dyDescent="0.2">
      <c r="A1071" s="30" t="s">
        <v>3880</v>
      </c>
      <c r="B1071" s="30" t="s">
        <v>3881</v>
      </c>
      <c r="C1071" s="30" t="s">
        <v>3882</v>
      </c>
      <c r="D1071" s="30"/>
      <c r="E1071" s="30" t="s">
        <v>3054</v>
      </c>
      <c r="F1071" s="30" t="s">
        <v>74</v>
      </c>
      <c r="G1071" s="38">
        <v>60</v>
      </c>
      <c r="H1071" s="31">
        <v>0</v>
      </c>
      <c r="I1071" s="30" t="s">
        <v>552</v>
      </c>
      <c r="J1071" s="30" t="s">
        <v>553</v>
      </c>
      <c r="K1071" s="30" t="s">
        <v>495</v>
      </c>
      <c r="L1071" s="30" t="s">
        <v>496</v>
      </c>
      <c r="M1071" s="30" t="s">
        <v>654</v>
      </c>
      <c r="N1071" s="30"/>
      <c r="O1071" s="30" t="s">
        <v>145</v>
      </c>
      <c r="P1071" s="30" t="s">
        <v>465</v>
      </c>
      <c r="Q1071" s="30" t="s">
        <v>499</v>
      </c>
    </row>
    <row r="1072" spans="1:17" hidden="1" x14ac:dyDescent="0.2">
      <c r="A1072" s="30" t="s">
        <v>3883</v>
      </c>
      <c r="B1072" s="30" t="s">
        <v>3884</v>
      </c>
      <c r="C1072" s="30" t="s">
        <v>3885</v>
      </c>
      <c r="D1072" s="30"/>
      <c r="E1072" s="30" t="s">
        <v>3054</v>
      </c>
      <c r="F1072" s="30" t="s">
        <v>74</v>
      </c>
      <c r="G1072" s="38">
        <v>60</v>
      </c>
      <c r="H1072" s="31">
        <v>0</v>
      </c>
      <c r="I1072" s="30" t="s">
        <v>586</v>
      </c>
      <c r="J1072" s="30" t="s">
        <v>587</v>
      </c>
      <c r="K1072" s="30" t="s">
        <v>495</v>
      </c>
      <c r="L1072" s="30" t="s">
        <v>496</v>
      </c>
      <c r="M1072" s="30" t="s">
        <v>903</v>
      </c>
      <c r="N1072" s="30"/>
      <c r="O1072" s="30" t="s">
        <v>145</v>
      </c>
      <c r="P1072" s="30" t="s">
        <v>465</v>
      </c>
      <c r="Q1072" s="30" t="s">
        <v>499</v>
      </c>
    </row>
    <row r="1073" spans="1:17" hidden="1" x14ac:dyDescent="0.2">
      <c r="A1073" s="30" t="s">
        <v>3886</v>
      </c>
      <c r="B1073" s="30" t="s">
        <v>3887</v>
      </c>
      <c r="C1073" s="30" t="s">
        <v>3888</v>
      </c>
      <c r="D1073" s="30"/>
      <c r="E1073" s="30" t="s">
        <v>3054</v>
      </c>
      <c r="F1073" s="30" t="s">
        <v>74</v>
      </c>
      <c r="G1073" s="38">
        <v>60</v>
      </c>
      <c r="H1073" s="31">
        <v>0</v>
      </c>
      <c r="I1073" s="30" t="s">
        <v>552</v>
      </c>
      <c r="J1073" s="30" t="s">
        <v>553</v>
      </c>
      <c r="K1073" s="30" t="s">
        <v>495</v>
      </c>
      <c r="L1073" s="30" t="s">
        <v>496</v>
      </c>
      <c r="M1073" s="30" t="s">
        <v>724</v>
      </c>
      <c r="N1073" s="30"/>
      <c r="O1073" s="30" t="s">
        <v>145</v>
      </c>
      <c r="P1073" s="30" t="s">
        <v>465</v>
      </c>
      <c r="Q1073" s="30" t="s">
        <v>499</v>
      </c>
    </row>
    <row r="1074" spans="1:17" hidden="1" x14ac:dyDescent="0.2">
      <c r="A1074" s="30" t="s">
        <v>3889</v>
      </c>
      <c r="B1074" s="30" t="s">
        <v>3890</v>
      </c>
      <c r="C1074" s="30" t="s">
        <v>3891</v>
      </c>
      <c r="D1074" s="30"/>
      <c r="E1074" s="30" t="s">
        <v>3054</v>
      </c>
      <c r="F1074" s="30" t="s">
        <v>74</v>
      </c>
      <c r="G1074" s="38">
        <v>60</v>
      </c>
      <c r="H1074" s="31">
        <v>0</v>
      </c>
      <c r="I1074" s="30" t="s">
        <v>586</v>
      </c>
      <c r="J1074" s="30" t="s">
        <v>587</v>
      </c>
      <c r="K1074" s="30" t="s">
        <v>495</v>
      </c>
      <c r="L1074" s="30" t="s">
        <v>496</v>
      </c>
      <c r="M1074" s="30" t="s">
        <v>3374</v>
      </c>
      <c r="N1074" s="30"/>
      <c r="O1074" s="30" t="s">
        <v>145</v>
      </c>
      <c r="P1074" s="30" t="s">
        <v>465</v>
      </c>
      <c r="Q1074" s="30" t="s">
        <v>499</v>
      </c>
    </row>
    <row r="1075" spans="1:17" hidden="1" x14ac:dyDescent="0.2">
      <c r="A1075" s="30" t="s">
        <v>3892</v>
      </c>
      <c r="B1075" s="30" t="s">
        <v>3893</v>
      </c>
      <c r="C1075" s="30" t="s">
        <v>3894</v>
      </c>
      <c r="D1075" s="30"/>
      <c r="E1075" s="30" t="s">
        <v>3054</v>
      </c>
      <c r="F1075" s="30" t="s">
        <v>74</v>
      </c>
      <c r="G1075" s="38">
        <v>60</v>
      </c>
      <c r="H1075" s="31">
        <v>0</v>
      </c>
      <c r="I1075" s="30" t="s">
        <v>552</v>
      </c>
      <c r="J1075" s="30" t="s">
        <v>553</v>
      </c>
      <c r="K1075" s="30" t="s">
        <v>495</v>
      </c>
      <c r="L1075" s="30" t="s">
        <v>496</v>
      </c>
      <c r="M1075" s="30" t="s">
        <v>596</v>
      </c>
      <c r="N1075" s="30"/>
      <c r="O1075" s="30" t="s">
        <v>145</v>
      </c>
      <c r="P1075" s="30" t="s">
        <v>465</v>
      </c>
      <c r="Q1075" s="30" t="s">
        <v>499</v>
      </c>
    </row>
    <row r="1076" spans="1:17" hidden="1" x14ac:dyDescent="0.2">
      <c r="A1076" s="30" t="s">
        <v>3895</v>
      </c>
      <c r="B1076" s="30" t="s">
        <v>3896</v>
      </c>
      <c r="C1076" s="30" t="s">
        <v>3897</v>
      </c>
      <c r="D1076" s="30"/>
      <c r="E1076" s="30" t="s">
        <v>3800</v>
      </c>
      <c r="F1076" s="30" t="s">
        <v>74</v>
      </c>
      <c r="G1076" s="38">
        <v>60</v>
      </c>
      <c r="H1076" s="31">
        <v>0</v>
      </c>
      <c r="I1076" s="30" t="s">
        <v>512</v>
      </c>
      <c r="J1076" s="30" t="s">
        <v>513</v>
      </c>
      <c r="K1076" s="30" t="s">
        <v>495</v>
      </c>
      <c r="L1076" s="30" t="s">
        <v>496</v>
      </c>
      <c r="M1076" s="30" t="s">
        <v>713</v>
      </c>
      <c r="N1076" s="30"/>
      <c r="O1076" s="30" t="s">
        <v>145</v>
      </c>
      <c r="P1076" s="30" t="s">
        <v>465</v>
      </c>
      <c r="Q1076" s="30" t="s">
        <v>499</v>
      </c>
    </row>
    <row r="1077" spans="1:17" hidden="1" x14ac:dyDescent="0.2">
      <c r="A1077" s="30" t="s">
        <v>3898</v>
      </c>
      <c r="B1077" s="30" t="s">
        <v>3899</v>
      </c>
      <c r="C1077" s="30" t="s">
        <v>3900</v>
      </c>
      <c r="D1077" s="30"/>
      <c r="E1077" s="30" t="s">
        <v>3054</v>
      </c>
      <c r="F1077" s="30" t="s">
        <v>74</v>
      </c>
      <c r="G1077" s="38">
        <v>60</v>
      </c>
      <c r="H1077" s="31">
        <v>0</v>
      </c>
      <c r="I1077" s="30" t="s">
        <v>586</v>
      </c>
      <c r="J1077" s="30" t="s">
        <v>587</v>
      </c>
      <c r="K1077" s="30" t="s">
        <v>495</v>
      </c>
      <c r="L1077" s="30" t="s">
        <v>496</v>
      </c>
      <c r="M1077" s="30" t="s">
        <v>903</v>
      </c>
      <c r="N1077" s="30"/>
      <c r="O1077" s="30" t="s">
        <v>145</v>
      </c>
      <c r="P1077" s="30" t="s">
        <v>465</v>
      </c>
      <c r="Q1077" s="30" t="s">
        <v>499</v>
      </c>
    </row>
    <row r="1078" spans="1:17" hidden="1" x14ac:dyDescent="0.2">
      <c r="A1078" s="30" t="s">
        <v>3901</v>
      </c>
      <c r="B1078" s="30" t="s">
        <v>3902</v>
      </c>
      <c r="C1078" s="30" t="s">
        <v>3903</v>
      </c>
      <c r="D1078" s="30"/>
      <c r="E1078" s="30" t="s">
        <v>3054</v>
      </c>
      <c r="F1078" s="30" t="s">
        <v>74</v>
      </c>
      <c r="G1078" s="38">
        <v>60</v>
      </c>
      <c r="H1078" s="31">
        <v>0</v>
      </c>
      <c r="I1078" s="30" t="s">
        <v>552</v>
      </c>
      <c r="J1078" s="30" t="s">
        <v>553</v>
      </c>
      <c r="K1078" s="30" t="s">
        <v>495</v>
      </c>
      <c r="L1078" s="30" t="s">
        <v>496</v>
      </c>
      <c r="M1078" s="30" t="s">
        <v>724</v>
      </c>
      <c r="N1078" s="30"/>
      <c r="O1078" s="30" t="s">
        <v>145</v>
      </c>
      <c r="P1078" s="30" t="s">
        <v>465</v>
      </c>
      <c r="Q1078" s="30" t="s">
        <v>499</v>
      </c>
    </row>
    <row r="1079" spans="1:17" hidden="1" x14ac:dyDescent="0.2">
      <c r="A1079" s="30" t="s">
        <v>3904</v>
      </c>
      <c r="B1079" s="30" t="s">
        <v>3905</v>
      </c>
      <c r="C1079" s="30" t="s">
        <v>3906</v>
      </c>
      <c r="D1079" s="30"/>
      <c r="E1079" s="30" t="s">
        <v>3054</v>
      </c>
      <c r="F1079" s="30" t="s">
        <v>74</v>
      </c>
      <c r="G1079" s="38">
        <v>60</v>
      </c>
      <c r="H1079" s="31">
        <v>0</v>
      </c>
      <c r="I1079" s="30" t="s">
        <v>552</v>
      </c>
      <c r="J1079" s="30" t="s">
        <v>553</v>
      </c>
      <c r="K1079" s="30" t="s">
        <v>495</v>
      </c>
      <c r="L1079" s="30" t="s">
        <v>496</v>
      </c>
      <c r="M1079" s="30" t="s">
        <v>2249</v>
      </c>
      <c r="N1079" s="30"/>
      <c r="O1079" s="30" t="s">
        <v>145</v>
      </c>
      <c r="P1079" s="30" t="s">
        <v>465</v>
      </c>
      <c r="Q1079" s="30" t="s">
        <v>499</v>
      </c>
    </row>
    <row r="1080" spans="1:17" hidden="1" x14ac:dyDescent="0.2">
      <c r="A1080" s="30" t="s">
        <v>3907</v>
      </c>
      <c r="B1080" s="30" t="s">
        <v>3908</v>
      </c>
      <c r="C1080" s="30" t="s">
        <v>3909</v>
      </c>
      <c r="D1080" s="30"/>
      <c r="E1080" s="30" t="s">
        <v>3054</v>
      </c>
      <c r="F1080" s="30" t="s">
        <v>74</v>
      </c>
      <c r="G1080" s="38">
        <v>60</v>
      </c>
      <c r="H1080" s="31">
        <v>0</v>
      </c>
      <c r="I1080" s="30" t="s">
        <v>512</v>
      </c>
      <c r="J1080" s="30" t="s">
        <v>513</v>
      </c>
      <c r="K1080" s="30" t="s">
        <v>495</v>
      </c>
      <c r="L1080" s="30" t="s">
        <v>496</v>
      </c>
      <c r="M1080" s="30" t="s">
        <v>514</v>
      </c>
      <c r="N1080" s="30"/>
      <c r="O1080" s="30" t="s">
        <v>145</v>
      </c>
      <c r="P1080" s="30" t="s">
        <v>465</v>
      </c>
      <c r="Q1080" s="30" t="s">
        <v>499</v>
      </c>
    </row>
    <row r="1081" spans="1:17" hidden="1" x14ac:dyDescent="0.2">
      <c r="A1081" s="30" t="s">
        <v>3910</v>
      </c>
      <c r="B1081" s="30" t="s">
        <v>3911</v>
      </c>
      <c r="C1081" s="30" t="s">
        <v>3912</v>
      </c>
      <c r="D1081" s="30"/>
      <c r="E1081" s="30" t="s">
        <v>3054</v>
      </c>
      <c r="F1081" s="30" t="s">
        <v>74</v>
      </c>
      <c r="G1081" s="38">
        <v>60</v>
      </c>
      <c r="H1081" s="31">
        <v>0</v>
      </c>
      <c r="I1081" s="30" t="s">
        <v>512</v>
      </c>
      <c r="J1081" s="30" t="s">
        <v>513</v>
      </c>
      <c r="K1081" s="30" t="s">
        <v>495</v>
      </c>
      <c r="L1081" s="30" t="s">
        <v>496</v>
      </c>
      <c r="M1081" s="30" t="s">
        <v>526</v>
      </c>
      <c r="N1081" s="30"/>
      <c r="O1081" s="30" t="s">
        <v>145</v>
      </c>
      <c r="P1081" s="30" t="s">
        <v>465</v>
      </c>
      <c r="Q1081" s="30" t="s">
        <v>499</v>
      </c>
    </row>
    <row r="1082" spans="1:17" hidden="1" x14ac:dyDescent="0.2">
      <c r="A1082" s="30" t="s">
        <v>3913</v>
      </c>
      <c r="B1082" s="30" t="s">
        <v>3914</v>
      </c>
      <c r="C1082" s="30" t="s">
        <v>3915</v>
      </c>
      <c r="D1082" s="30"/>
      <c r="E1082" s="30" t="s">
        <v>3054</v>
      </c>
      <c r="F1082" s="30" t="s">
        <v>74</v>
      </c>
      <c r="G1082" s="38">
        <v>60</v>
      </c>
      <c r="H1082" s="31">
        <v>0</v>
      </c>
      <c r="I1082" s="30" t="s">
        <v>504</v>
      </c>
      <c r="J1082" s="30" t="s">
        <v>505</v>
      </c>
      <c r="K1082" s="30" t="s">
        <v>495</v>
      </c>
      <c r="L1082" s="30" t="s">
        <v>496</v>
      </c>
      <c r="M1082" s="30" t="s">
        <v>592</v>
      </c>
      <c r="N1082" s="30"/>
      <c r="O1082" s="30" t="s">
        <v>145</v>
      </c>
      <c r="P1082" s="30" t="s">
        <v>465</v>
      </c>
      <c r="Q1082" s="30" t="s">
        <v>499</v>
      </c>
    </row>
    <row r="1083" spans="1:17" hidden="1" x14ac:dyDescent="0.2">
      <c r="A1083" s="30" t="s">
        <v>3916</v>
      </c>
      <c r="B1083" s="30" t="s">
        <v>3917</v>
      </c>
      <c r="C1083" s="30" t="s">
        <v>3918</v>
      </c>
      <c r="D1083" s="30"/>
      <c r="E1083" s="30" t="s">
        <v>3054</v>
      </c>
      <c r="F1083" s="30" t="s">
        <v>74</v>
      </c>
      <c r="G1083" s="38">
        <v>60</v>
      </c>
      <c r="H1083" s="31">
        <v>0</v>
      </c>
      <c r="I1083" s="30" t="s">
        <v>586</v>
      </c>
      <c r="J1083" s="30" t="s">
        <v>587</v>
      </c>
      <c r="K1083" s="30" t="s">
        <v>495</v>
      </c>
      <c r="L1083" s="30" t="s">
        <v>496</v>
      </c>
      <c r="M1083" s="30" t="s">
        <v>497</v>
      </c>
      <c r="N1083" s="30"/>
      <c r="O1083" s="30" t="s">
        <v>145</v>
      </c>
      <c r="P1083" s="30" t="s">
        <v>465</v>
      </c>
      <c r="Q1083" s="30" t="s">
        <v>499</v>
      </c>
    </row>
    <row r="1084" spans="1:17" hidden="1" x14ac:dyDescent="0.2">
      <c r="A1084" s="30" t="s">
        <v>3919</v>
      </c>
      <c r="B1084" s="30" t="s">
        <v>3920</v>
      </c>
      <c r="C1084" s="30" t="s">
        <v>3921</v>
      </c>
      <c r="D1084" s="30"/>
      <c r="E1084" s="30" t="s">
        <v>3054</v>
      </c>
      <c r="F1084" s="30" t="s">
        <v>74</v>
      </c>
      <c r="G1084" s="38">
        <v>60</v>
      </c>
      <c r="H1084" s="31">
        <v>0</v>
      </c>
      <c r="I1084" s="30" t="s">
        <v>504</v>
      </c>
      <c r="J1084" s="30" t="s">
        <v>505</v>
      </c>
      <c r="K1084" s="30" t="s">
        <v>495</v>
      </c>
      <c r="L1084" s="30" t="s">
        <v>496</v>
      </c>
      <c r="M1084" s="30" t="s">
        <v>2206</v>
      </c>
      <c r="N1084" s="30"/>
      <c r="O1084" s="30" t="s">
        <v>145</v>
      </c>
      <c r="P1084" s="30" t="s">
        <v>465</v>
      </c>
      <c r="Q1084" s="30" t="s">
        <v>499</v>
      </c>
    </row>
    <row r="1085" spans="1:17" hidden="1" x14ac:dyDescent="0.2">
      <c r="A1085" s="30" t="s">
        <v>3922</v>
      </c>
      <c r="B1085" s="30" t="s">
        <v>413</v>
      </c>
      <c r="C1085" s="30" t="s">
        <v>3923</v>
      </c>
      <c r="D1085" s="30"/>
      <c r="E1085" s="30" t="s">
        <v>3054</v>
      </c>
      <c r="F1085" s="30" t="s">
        <v>74</v>
      </c>
      <c r="G1085" s="38">
        <v>60</v>
      </c>
      <c r="H1085" s="31">
        <v>0</v>
      </c>
      <c r="I1085" s="30" t="s">
        <v>504</v>
      </c>
      <c r="J1085" s="30" t="s">
        <v>505</v>
      </c>
      <c r="K1085" s="30" t="s">
        <v>495</v>
      </c>
      <c r="L1085" s="30" t="s">
        <v>496</v>
      </c>
      <c r="M1085" s="30" t="s">
        <v>592</v>
      </c>
      <c r="N1085" s="30"/>
      <c r="O1085" s="30" t="s">
        <v>145</v>
      </c>
      <c r="P1085" s="30" t="s">
        <v>465</v>
      </c>
      <c r="Q1085" s="30" t="s">
        <v>499</v>
      </c>
    </row>
    <row r="1086" spans="1:17" hidden="1" x14ac:dyDescent="0.2">
      <c r="A1086" s="30" t="s">
        <v>3924</v>
      </c>
      <c r="B1086" s="30" t="s">
        <v>3925</v>
      </c>
      <c r="C1086" s="30" t="s">
        <v>3926</v>
      </c>
      <c r="D1086" s="30"/>
      <c r="E1086" s="30" t="s">
        <v>3054</v>
      </c>
      <c r="F1086" s="30" t="s">
        <v>74</v>
      </c>
      <c r="G1086" s="38">
        <v>60</v>
      </c>
      <c r="H1086" s="31">
        <v>0</v>
      </c>
      <c r="I1086" s="30" t="s">
        <v>512</v>
      </c>
      <c r="J1086" s="30" t="s">
        <v>513</v>
      </c>
      <c r="K1086" s="30" t="s">
        <v>495</v>
      </c>
      <c r="L1086" s="30" t="s">
        <v>496</v>
      </c>
      <c r="M1086" s="30" t="s">
        <v>548</v>
      </c>
      <c r="N1086" s="30"/>
      <c r="O1086" s="30" t="s">
        <v>145</v>
      </c>
      <c r="P1086" s="30" t="s">
        <v>465</v>
      </c>
      <c r="Q1086" s="30" t="s">
        <v>499</v>
      </c>
    </row>
    <row r="1087" spans="1:17" hidden="1" x14ac:dyDescent="0.2">
      <c r="A1087" s="30" t="s">
        <v>3927</v>
      </c>
      <c r="B1087" s="30" t="s">
        <v>3928</v>
      </c>
      <c r="C1087" s="30" t="s">
        <v>3929</v>
      </c>
      <c r="D1087" s="30"/>
      <c r="E1087" s="30" t="s">
        <v>3054</v>
      </c>
      <c r="F1087" s="30" t="s">
        <v>74</v>
      </c>
      <c r="G1087" s="38">
        <v>60</v>
      </c>
      <c r="H1087" s="31">
        <v>0</v>
      </c>
      <c r="I1087" s="30" t="s">
        <v>586</v>
      </c>
      <c r="J1087" s="30" t="s">
        <v>587</v>
      </c>
      <c r="K1087" s="30" t="s">
        <v>495</v>
      </c>
      <c r="L1087" s="30" t="s">
        <v>496</v>
      </c>
      <c r="M1087" s="30" t="s">
        <v>497</v>
      </c>
      <c r="N1087" s="30"/>
      <c r="O1087" s="30" t="s">
        <v>145</v>
      </c>
      <c r="P1087" s="30" t="s">
        <v>465</v>
      </c>
      <c r="Q1087" s="30" t="s">
        <v>499</v>
      </c>
    </row>
    <row r="1088" spans="1:17" hidden="1" x14ac:dyDescent="0.2">
      <c r="A1088" s="30" t="s">
        <v>3930</v>
      </c>
      <c r="B1088" s="30" t="s">
        <v>3931</v>
      </c>
      <c r="C1088" s="30" t="s">
        <v>3932</v>
      </c>
      <c r="D1088" s="30"/>
      <c r="E1088" s="30" t="s">
        <v>3054</v>
      </c>
      <c r="F1088" s="30" t="s">
        <v>74</v>
      </c>
      <c r="G1088" s="38">
        <v>60</v>
      </c>
      <c r="H1088" s="31">
        <v>0</v>
      </c>
      <c r="I1088" s="30" t="s">
        <v>512</v>
      </c>
      <c r="J1088" s="30" t="s">
        <v>513</v>
      </c>
      <c r="K1088" s="30" t="s">
        <v>495</v>
      </c>
      <c r="L1088" s="30" t="s">
        <v>496</v>
      </c>
      <c r="M1088" s="30" t="s">
        <v>639</v>
      </c>
      <c r="N1088" s="30"/>
      <c r="O1088" s="30" t="s">
        <v>145</v>
      </c>
      <c r="P1088" s="30" t="s">
        <v>465</v>
      </c>
      <c r="Q1088" s="30" t="s">
        <v>499</v>
      </c>
    </row>
    <row r="1089" spans="1:17" hidden="1" x14ac:dyDescent="0.2">
      <c r="A1089" s="30" t="s">
        <v>3933</v>
      </c>
      <c r="B1089" s="30" t="s">
        <v>3934</v>
      </c>
      <c r="C1089" s="30" t="s">
        <v>3935</v>
      </c>
      <c r="D1089" s="30"/>
      <c r="E1089" s="30" t="s">
        <v>3054</v>
      </c>
      <c r="F1089" s="30" t="s">
        <v>74</v>
      </c>
      <c r="G1089" s="38">
        <v>60</v>
      </c>
      <c r="H1089" s="31">
        <v>0</v>
      </c>
      <c r="I1089" s="30" t="s">
        <v>504</v>
      </c>
      <c r="J1089" s="30" t="s">
        <v>505</v>
      </c>
      <c r="K1089" s="30" t="s">
        <v>495</v>
      </c>
      <c r="L1089" s="30" t="s">
        <v>496</v>
      </c>
      <c r="M1089" s="30" t="s">
        <v>592</v>
      </c>
      <c r="N1089" s="30"/>
      <c r="O1089" s="30" t="s">
        <v>145</v>
      </c>
      <c r="P1089" s="30" t="s">
        <v>465</v>
      </c>
      <c r="Q1089" s="30" t="s">
        <v>499</v>
      </c>
    </row>
    <row r="1090" spans="1:17" hidden="1" x14ac:dyDescent="0.2">
      <c r="A1090" s="30" t="s">
        <v>3936</v>
      </c>
      <c r="B1090" s="30" t="s">
        <v>3937</v>
      </c>
      <c r="C1090" s="30" t="s">
        <v>3938</v>
      </c>
      <c r="D1090" s="30"/>
      <c r="E1090" s="30" t="s">
        <v>3054</v>
      </c>
      <c r="F1090" s="30" t="s">
        <v>74</v>
      </c>
      <c r="G1090" s="38">
        <v>60</v>
      </c>
      <c r="H1090" s="31">
        <v>0</v>
      </c>
      <c r="I1090" s="30" t="s">
        <v>552</v>
      </c>
      <c r="J1090" s="30" t="s">
        <v>553</v>
      </c>
      <c r="K1090" s="30" t="s">
        <v>495</v>
      </c>
      <c r="L1090" s="30" t="s">
        <v>496</v>
      </c>
      <c r="M1090" s="30" t="s">
        <v>724</v>
      </c>
      <c r="N1090" s="30"/>
      <c r="O1090" s="30" t="s">
        <v>145</v>
      </c>
      <c r="P1090" s="30" t="s">
        <v>465</v>
      </c>
      <c r="Q1090" s="30" t="s">
        <v>499</v>
      </c>
    </row>
    <row r="1091" spans="1:17" hidden="1" x14ac:dyDescent="0.2">
      <c r="A1091" s="30" t="s">
        <v>3939</v>
      </c>
      <c r="B1091" s="30" t="s">
        <v>3940</v>
      </c>
      <c r="C1091" s="30" t="s">
        <v>3941</v>
      </c>
      <c r="D1091" s="30"/>
      <c r="E1091" s="30" t="s">
        <v>3054</v>
      </c>
      <c r="F1091" s="30" t="s">
        <v>74</v>
      </c>
      <c r="G1091" s="38">
        <v>60</v>
      </c>
      <c r="H1091" s="31">
        <v>0</v>
      </c>
      <c r="I1091" s="30" t="s">
        <v>512</v>
      </c>
      <c r="J1091" s="30" t="s">
        <v>513</v>
      </c>
      <c r="K1091" s="30" t="s">
        <v>495</v>
      </c>
      <c r="L1091" s="30" t="s">
        <v>496</v>
      </c>
      <c r="M1091" s="30" t="s">
        <v>514</v>
      </c>
      <c r="N1091" s="30"/>
      <c r="O1091" s="30" t="s">
        <v>145</v>
      </c>
      <c r="P1091" s="30" t="s">
        <v>465</v>
      </c>
      <c r="Q1091" s="30" t="s">
        <v>499</v>
      </c>
    </row>
    <row r="1092" spans="1:17" hidden="1" x14ac:dyDescent="0.2">
      <c r="A1092" s="30" t="s">
        <v>3942</v>
      </c>
      <c r="B1092" s="30" t="s">
        <v>3943</v>
      </c>
      <c r="C1092" s="30" t="s">
        <v>3944</v>
      </c>
      <c r="D1092" s="30"/>
      <c r="E1092" s="30" t="s">
        <v>3054</v>
      </c>
      <c r="F1092" s="30" t="s">
        <v>74</v>
      </c>
      <c r="G1092" s="38">
        <v>60</v>
      </c>
      <c r="H1092" s="31">
        <v>0</v>
      </c>
      <c r="I1092" s="30" t="s">
        <v>512</v>
      </c>
      <c r="J1092" s="30" t="s">
        <v>513</v>
      </c>
      <c r="K1092" s="30" t="s">
        <v>495</v>
      </c>
      <c r="L1092" s="30" t="s">
        <v>496</v>
      </c>
      <c r="M1092" s="30" t="s">
        <v>695</v>
      </c>
      <c r="N1092" s="30"/>
      <c r="O1092" s="30" t="s">
        <v>145</v>
      </c>
      <c r="P1092" s="30" t="s">
        <v>465</v>
      </c>
      <c r="Q1092" s="30" t="s">
        <v>499</v>
      </c>
    </row>
    <row r="1093" spans="1:17" hidden="1" x14ac:dyDescent="0.2">
      <c r="A1093" s="30" t="s">
        <v>3945</v>
      </c>
      <c r="B1093" s="30" t="s">
        <v>3946</v>
      </c>
      <c r="C1093" s="30" t="s">
        <v>3947</v>
      </c>
      <c r="D1093" s="30"/>
      <c r="E1093" s="30" t="s">
        <v>3054</v>
      </c>
      <c r="F1093" s="30" t="s">
        <v>74</v>
      </c>
      <c r="G1093" s="38">
        <v>60</v>
      </c>
      <c r="H1093" s="31">
        <v>0</v>
      </c>
      <c r="I1093" s="30" t="s">
        <v>552</v>
      </c>
      <c r="J1093" s="30" t="s">
        <v>553</v>
      </c>
      <c r="K1093" s="30" t="s">
        <v>495</v>
      </c>
      <c r="L1093" s="30" t="s">
        <v>496</v>
      </c>
      <c r="M1093" s="30" t="s">
        <v>2249</v>
      </c>
      <c r="N1093" s="30"/>
      <c r="O1093" s="30" t="s">
        <v>145</v>
      </c>
      <c r="P1093" s="30" t="s">
        <v>465</v>
      </c>
      <c r="Q1093" s="30" t="s">
        <v>499</v>
      </c>
    </row>
    <row r="1094" spans="1:17" hidden="1" x14ac:dyDescent="0.2">
      <c r="A1094" s="30" t="s">
        <v>3948</v>
      </c>
      <c r="B1094" s="30" t="s">
        <v>3949</v>
      </c>
      <c r="C1094" s="30" t="s">
        <v>3950</v>
      </c>
      <c r="D1094" s="30"/>
      <c r="E1094" s="30" t="s">
        <v>3054</v>
      </c>
      <c r="F1094" s="30" t="s">
        <v>74</v>
      </c>
      <c r="G1094" s="38">
        <v>60</v>
      </c>
      <c r="H1094" s="31">
        <v>0</v>
      </c>
      <c r="I1094" s="30" t="s">
        <v>552</v>
      </c>
      <c r="J1094" s="30" t="s">
        <v>553</v>
      </c>
      <c r="K1094" s="30" t="s">
        <v>495</v>
      </c>
      <c r="L1094" s="30" t="s">
        <v>496</v>
      </c>
      <c r="M1094" s="30" t="s">
        <v>596</v>
      </c>
      <c r="N1094" s="30"/>
      <c r="O1094" s="30" t="s">
        <v>145</v>
      </c>
      <c r="P1094" s="30" t="s">
        <v>465</v>
      </c>
      <c r="Q1094" s="30" t="s">
        <v>499</v>
      </c>
    </row>
    <row r="1095" spans="1:17" hidden="1" x14ac:dyDescent="0.2">
      <c r="A1095" s="30" t="s">
        <v>3951</v>
      </c>
      <c r="B1095" s="30" t="s">
        <v>3952</v>
      </c>
      <c r="C1095" s="30" t="s">
        <v>3953</v>
      </c>
      <c r="D1095" s="30"/>
      <c r="E1095" s="30" t="s">
        <v>3054</v>
      </c>
      <c r="F1095" s="30" t="s">
        <v>74</v>
      </c>
      <c r="G1095" s="38">
        <v>60</v>
      </c>
      <c r="H1095" s="31">
        <v>0</v>
      </c>
      <c r="I1095" s="30" t="s">
        <v>512</v>
      </c>
      <c r="J1095" s="30" t="s">
        <v>513</v>
      </c>
      <c r="K1095" s="30" t="s">
        <v>495</v>
      </c>
      <c r="L1095" s="30" t="s">
        <v>496</v>
      </c>
      <c r="M1095" s="30" t="s">
        <v>526</v>
      </c>
      <c r="N1095" s="30"/>
      <c r="O1095" s="30" t="s">
        <v>145</v>
      </c>
      <c r="P1095" s="30" t="s">
        <v>465</v>
      </c>
      <c r="Q1095" s="30" t="s">
        <v>499</v>
      </c>
    </row>
    <row r="1096" spans="1:17" hidden="1" x14ac:dyDescent="0.2">
      <c r="A1096" s="30" t="s">
        <v>3954</v>
      </c>
      <c r="B1096" s="30" t="s">
        <v>3955</v>
      </c>
      <c r="C1096" s="30" t="s">
        <v>3956</v>
      </c>
      <c r="D1096" s="30"/>
      <c r="E1096" s="30" t="s">
        <v>3054</v>
      </c>
      <c r="F1096" s="30" t="s">
        <v>74</v>
      </c>
      <c r="G1096" s="38">
        <v>60</v>
      </c>
      <c r="H1096" s="31">
        <v>0</v>
      </c>
      <c r="I1096" s="30" t="s">
        <v>586</v>
      </c>
      <c r="J1096" s="30" t="s">
        <v>587</v>
      </c>
      <c r="K1096" s="30" t="s">
        <v>495</v>
      </c>
      <c r="L1096" s="30" t="s">
        <v>496</v>
      </c>
      <c r="M1096" s="30" t="s">
        <v>2374</v>
      </c>
      <c r="N1096" s="30"/>
      <c r="O1096" s="30" t="s">
        <v>145</v>
      </c>
      <c r="P1096" s="30" t="s">
        <v>465</v>
      </c>
      <c r="Q1096" s="30" t="s">
        <v>499</v>
      </c>
    </row>
    <row r="1097" spans="1:17" hidden="1" x14ac:dyDescent="0.2">
      <c r="A1097" s="30" t="s">
        <v>3957</v>
      </c>
      <c r="B1097" s="30" t="s">
        <v>3958</v>
      </c>
      <c r="C1097" s="30" t="s">
        <v>3959</v>
      </c>
      <c r="D1097" s="30"/>
      <c r="E1097" s="30" t="s">
        <v>3054</v>
      </c>
      <c r="F1097" s="30" t="s">
        <v>74</v>
      </c>
      <c r="G1097" s="38">
        <v>60</v>
      </c>
      <c r="H1097" s="31">
        <v>0</v>
      </c>
      <c r="I1097" s="30" t="s">
        <v>586</v>
      </c>
      <c r="J1097" s="30" t="s">
        <v>587</v>
      </c>
      <c r="K1097" s="30" t="s">
        <v>495</v>
      </c>
      <c r="L1097" s="30" t="s">
        <v>496</v>
      </c>
      <c r="M1097" s="30" t="s">
        <v>588</v>
      </c>
      <c r="N1097" s="30"/>
      <c r="O1097" s="30" t="s">
        <v>145</v>
      </c>
      <c r="P1097" s="30" t="s">
        <v>465</v>
      </c>
      <c r="Q1097" s="30" t="s">
        <v>499</v>
      </c>
    </row>
    <row r="1098" spans="1:17" hidden="1" x14ac:dyDescent="0.2">
      <c r="A1098" s="30" t="s">
        <v>3960</v>
      </c>
      <c r="B1098" s="30" t="s">
        <v>3961</v>
      </c>
      <c r="C1098" s="30" t="s">
        <v>3962</v>
      </c>
      <c r="D1098" s="30"/>
      <c r="E1098" s="30" t="s">
        <v>3054</v>
      </c>
      <c r="F1098" s="30" t="s">
        <v>74</v>
      </c>
      <c r="G1098" s="38">
        <v>60</v>
      </c>
      <c r="H1098" s="31">
        <v>0</v>
      </c>
      <c r="I1098" s="30" t="s">
        <v>512</v>
      </c>
      <c r="J1098" s="30" t="s">
        <v>513</v>
      </c>
      <c r="K1098" s="30" t="s">
        <v>495</v>
      </c>
      <c r="L1098" s="30" t="s">
        <v>496</v>
      </c>
      <c r="M1098" s="30" t="s">
        <v>639</v>
      </c>
      <c r="N1098" s="30"/>
      <c r="O1098" s="30" t="s">
        <v>145</v>
      </c>
      <c r="P1098" s="30" t="s">
        <v>465</v>
      </c>
      <c r="Q1098" s="30" t="s">
        <v>499</v>
      </c>
    </row>
    <row r="1099" spans="1:17" hidden="1" x14ac:dyDescent="0.2">
      <c r="A1099" s="30" t="s">
        <v>3963</v>
      </c>
      <c r="B1099" s="30" t="s">
        <v>3964</v>
      </c>
      <c r="C1099" s="30" t="s">
        <v>3965</v>
      </c>
      <c r="D1099" s="30"/>
      <c r="E1099" s="30" t="s">
        <v>3054</v>
      </c>
      <c r="F1099" s="30" t="s">
        <v>74</v>
      </c>
      <c r="G1099" s="38">
        <v>60</v>
      </c>
      <c r="H1099" s="31">
        <v>0</v>
      </c>
      <c r="I1099" s="30" t="s">
        <v>586</v>
      </c>
      <c r="J1099" s="30" t="s">
        <v>587</v>
      </c>
      <c r="K1099" s="30" t="s">
        <v>495</v>
      </c>
      <c r="L1099" s="30" t="s">
        <v>496</v>
      </c>
      <c r="M1099" s="30" t="s">
        <v>877</v>
      </c>
      <c r="N1099" s="30"/>
      <c r="O1099" s="30" t="s">
        <v>145</v>
      </c>
      <c r="P1099" s="30" t="s">
        <v>465</v>
      </c>
      <c r="Q1099" s="30" t="s">
        <v>499</v>
      </c>
    </row>
    <row r="1100" spans="1:17" hidden="1" x14ac:dyDescent="0.2">
      <c r="A1100" s="30" t="s">
        <v>3966</v>
      </c>
      <c r="B1100" s="30" t="s">
        <v>3967</v>
      </c>
      <c r="C1100" s="30" t="s">
        <v>3968</v>
      </c>
      <c r="D1100" s="30"/>
      <c r="E1100" s="30" t="s">
        <v>3054</v>
      </c>
      <c r="F1100" s="30" t="s">
        <v>74</v>
      </c>
      <c r="G1100" s="38">
        <v>60</v>
      </c>
      <c r="H1100" s="31">
        <v>0</v>
      </c>
      <c r="I1100" s="30" t="s">
        <v>552</v>
      </c>
      <c r="J1100" s="30" t="s">
        <v>553</v>
      </c>
      <c r="K1100" s="30" t="s">
        <v>495</v>
      </c>
      <c r="L1100" s="30" t="s">
        <v>496</v>
      </c>
      <c r="M1100" s="30" t="s">
        <v>654</v>
      </c>
      <c r="N1100" s="30"/>
      <c r="O1100" s="30" t="s">
        <v>145</v>
      </c>
      <c r="P1100" s="30" t="s">
        <v>465</v>
      </c>
      <c r="Q1100" s="30" t="s">
        <v>499</v>
      </c>
    </row>
    <row r="1101" spans="1:17" hidden="1" x14ac:dyDescent="0.2">
      <c r="A1101" s="30" t="s">
        <v>3969</v>
      </c>
      <c r="B1101" s="30" t="s">
        <v>3970</v>
      </c>
      <c r="C1101" s="30" t="s">
        <v>3971</v>
      </c>
      <c r="D1101" s="30"/>
      <c r="E1101" s="30" t="s">
        <v>3054</v>
      </c>
      <c r="F1101" s="30" t="s">
        <v>74</v>
      </c>
      <c r="G1101" s="38">
        <v>60</v>
      </c>
      <c r="H1101" s="31">
        <v>0</v>
      </c>
      <c r="I1101" s="30" t="s">
        <v>552</v>
      </c>
      <c r="J1101" s="30" t="s">
        <v>553</v>
      </c>
      <c r="K1101" s="30" t="s">
        <v>495</v>
      </c>
      <c r="L1101" s="30" t="s">
        <v>496</v>
      </c>
      <c r="M1101" s="30" t="s">
        <v>2249</v>
      </c>
      <c r="N1101" s="30"/>
      <c r="O1101" s="30" t="s">
        <v>145</v>
      </c>
      <c r="P1101" s="30" t="s">
        <v>465</v>
      </c>
      <c r="Q1101" s="30" t="s">
        <v>499</v>
      </c>
    </row>
    <row r="1102" spans="1:17" hidden="1" x14ac:dyDescent="0.2">
      <c r="A1102" s="30" t="s">
        <v>3972</v>
      </c>
      <c r="B1102" s="30" t="s">
        <v>3973</v>
      </c>
      <c r="C1102" s="30" t="s">
        <v>3974</v>
      </c>
      <c r="D1102" s="30"/>
      <c r="E1102" s="30" t="s">
        <v>3054</v>
      </c>
      <c r="F1102" s="30" t="s">
        <v>74</v>
      </c>
      <c r="G1102" s="38">
        <v>60</v>
      </c>
      <c r="H1102" s="31">
        <v>0</v>
      </c>
      <c r="I1102" s="30" t="s">
        <v>586</v>
      </c>
      <c r="J1102" s="30" t="s">
        <v>587</v>
      </c>
      <c r="K1102" s="30" t="s">
        <v>495</v>
      </c>
      <c r="L1102" s="30" t="s">
        <v>496</v>
      </c>
      <c r="M1102" s="30" t="s">
        <v>497</v>
      </c>
      <c r="N1102" s="30"/>
      <c r="O1102" s="30" t="s">
        <v>145</v>
      </c>
      <c r="P1102" s="30" t="s">
        <v>465</v>
      </c>
      <c r="Q1102" s="30" t="s">
        <v>499</v>
      </c>
    </row>
    <row r="1103" spans="1:17" hidden="1" x14ac:dyDescent="0.2">
      <c r="A1103" s="30" t="s">
        <v>3975</v>
      </c>
      <c r="B1103" s="30" t="s">
        <v>3976</v>
      </c>
      <c r="C1103" s="30" t="s">
        <v>3977</v>
      </c>
      <c r="D1103" s="30"/>
      <c r="E1103" s="30" t="s">
        <v>3054</v>
      </c>
      <c r="F1103" s="30" t="s">
        <v>74</v>
      </c>
      <c r="G1103" s="38">
        <v>60</v>
      </c>
      <c r="H1103" s="31">
        <v>0</v>
      </c>
      <c r="I1103" s="30" t="s">
        <v>552</v>
      </c>
      <c r="J1103" s="30" t="s">
        <v>553</v>
      </c>
      <c r="K1103" s="30" t="s">
        <v>495</v>
      </c>
      <c r="L1103" s="30" t="s">
        <v>496</v>
      </c>
      <c r="M1103" s="30" t="s">
        <v>596</v>
      </c>
      <c r="N1103" s="30"/>
      <c r="O1103" s="30" t="s">
        <v>145</v>
      </c>
      <c r="P1103" s="30" t="s">
        <v>465</v>
      </c>
      <c r="Q1103" s="30" t="s">
        <v>499</v>
      </c>
    </row>
    <row r="1104" spans="1:17" hidden="1" x14ac:dyDescent="0.2">
      <c r="A1104" s="30" t="s">
        <v>3978</v>
      </c>
      <c r="B1104" s="30" t="s">
        <v>3979</v>
      </c>
      <c r="C1104" s="30" t="s">
        <v>3980</v>
      </c>
      <c r="D1104" s="30"/>
      <c r="E1104" s="30" t="s">
        <v>3054</v>
      </c>
      <c r="F1104" s="30" t="s">
        <v>74</v>
      </c>
      <c r="G1104" s="38">
        <v>60</v>
      </c>
      <c r="H1104" s="31">
        <v>0</v>
      </c>
      <c r="I1104" s="30" t="s">
        <v>512</v>
      </c>
      <c r="J1104" s="30" t="s">
        <v>513</v>
      </c>
      <c r="K1104" s="30" t="s">
        <v>495</v>
      </c>
      <c r="L1104" s="30" t="s">
        <v>496</v>
      </c>
      <c r="M1104" s="30" t="s">
        <v>695</v>
      </c>
      <c r="N1104" s="30"/>
      <c r="O1104" s="30" t="s">
        <v>145</v>
      </c>
      <c r="P1104" s="30" t="s">
        <v>465</v>
      </c>
      <c r="Q1104" s="30" t="s">
        <v>499</v>
      </c>
    </row>
    <row r="1105" spans="1:17" hidden="1" x14ac:dyDescent="0.2">
      <c r="A1105" s="30" t="s">
        <v>3981</v>
      </c>
      <c r="B1105" s="30" t="s">
        <v>3982</v>
      </c>
      <c r="C1105" s="30" t="s">
        <v>3983</v>
      </c>
      <c r="D1105" s="30"/>
      <c r="E1105" s="30" t="s">
        <v>3054</v>
      </c>
      <c r="F1105" s="30" t="s">
        <v>74</v>
      </c>
      <c r="G1105" s="38">
        <v>60</v>
      </c>
      <c r="H1105" s="31">
        <v>0</v>
      </c>
      <c r="I1105" s="30" t="s">
        <v>718</v>
      </c>
      <c r="J1105" s="30" t="s">
        <v>719</v>
      </c>
      <c r="K1105" s="30" t="s">
        <v>495</v>
      </c>
      <c r="L1105" s="30" t="s">
        <v>496</v>
      </c>
      <c r="M1105" s="30" t="s">
        <v>724</v>
      </c>
      <c r="N1105" s="30"/>
      <c r="O1105" s="30" t="s">
        <v>145</v>
      </c>
      <c r="P1105" s="30" t="s">
        <v>465</v>
      </c>
      <c r="Q1105" s="30" t="s">
        <v>499</v>
      </c>
    </row>
    <row r="1106" spans="1:17" hidden="1" x14ac:dyDescent="0.2">
      <c r="A1106" s="30" t="s">
        <v>3984</v>
      </c>
      <c r="B1106" s="30" t="s">
        <v>3985</v>
      </c>
      <c r="C1106" s="30" t="s">
        <v>3986</v>
      </c>
      <c r="D1106" s="30"/>
      <c r="E1106" s="30" t="s">
        <v>3054</v>
      </c>
      <c r="F1106" s="30" t="s">
        <v>74</v>
      </c>
      <c r="G1106" s="38">
        <v>60</v>
      </c>
      <c r="H1106" s="31">
        <v>0</v>
      </c>
      <c r="I1106" s="30" t="s">
        <v>504</v>
      </c>
      <c r="J1106" s="30" t="s">
        <v>505</v>
      </c>
      <c r="K1106" s="30" t="s">
        <v>495</v>
      </c>
      <c r="L1106" s="30" t="s">
        <v>496</v>
      </c>
      <c r="M1106" s="30" t="s">
        <v>592</v>
      </c>
      <c r="N1106" s="30"/>
      <c r="O1106" s="30" t="s">
        <v>145</v>
      </c>
      <c r="P1106" s="30" t="s">
        <v>465</v>
      </c>
      <c r="Q1106" s="30" t="s">
        <v>499</v>
      </c>
    </row>
    <row r="1107" spans="1:17" hidden="1" x14ac:dyDescent="0.2">
      <c r="A1107" s="30" t="s">
        <v>3987</v>
      </c>
      <c r="B1107" s="30" t="s">
        <v>3988</v>
      </c>
      <c r="C1107" s="30" t="s">
        <v>3989</v>
      </c>
      <c r="D1107" s="30"/>
      <c r="E1107" s="30" t="s">
        <v>3054</v>
      </c>
      <c r="F1107" s="30" t="s">
        <v>74</v>
      </c>
      <c r="G1107" s="38">
        <v>60</v>
      </c>
      <c r="H1107" s="31">
        <v>0</v>
      </c>
      <c r="I1107" s="30" t="s">
        <v>504</v>
      </c>
      <c r="J1107" s="30" t="s">
        <v>505</v>
      </c>
      <c r="K1107" s="30" t="s">
        <v>495</v>
      </c>
      <c r="L1107" s="30" t="s">
        <v>496</v>
      </c>
      <c r="M1107" s="30" t="s">
        <v>592</v>
      </c>
      <c r="N1107" s="30"/>
      <c r="O1107" s="30" t="s">
        <v>145</v>
      </c>
      <c r="P1107" s="30" t="s">
        <v>465</v>
      </c>
      <c r="Q1107" s="30" t="s">
        <v>499</v>
      </c>
    </row>
    <row r="1108" spans="1:17" hidden="1" x14ac:dyDescent="0.2">
      <c r="A1108" s="30" t="s">
        <v>3990</v>
      </c>
      <c r="B1108" s="30" t="s">
        <v>3991</v>
      </c>
      <c r="C1108" s="30" t="s">
        <v>3992</v>
      </c>
      <c r="D1108" s="30"/>
      <c r="E1108" s="30" t="s">
        <v>3054</v>
      </c>
      <c r="F1108" s="30" t="s">
        <v>74</v>
      </c>
      <c r="G1108" s="38">
        <v>60</v>
      </c>
      <c r="H1108" s="31">
        <v>0</v>
      </c>
      <c r="I1108" s="30" t="s">
        <v>552</v>
      </c>
      <c r="J1108" s="30" t="s">
        <v>553</v>
      </c>
      <c r="K1108" s="30" t="s">
        <v>495</v>
      </c>
      <c r="L1108" s="30" t="s">
        <v>496</v>
      </c>
      <c r="M1108" s="30" t="s">
        <v>554</v>
      </c>
      <c r="N1108" s="30"/>
      <c r="O1108" s="30" t="s">
        <v>145</v>
      </c>
      <c r="P1108" s="30" t="s">
        <v>465</v>
      </c>
      <c r="Q1108" s="30" t="s">
        <v>499</v>
      </c>
    </row>
    <row r="1109" spans="1:17" hidden="1" x14ac:dyDescent="0.2">
      <c r="A1109" s="30" t="s">
        <v>3993</v>
      </c>
      <c r="B1109" s="30" t="s">
        <v>3994</v>
      </c>
      <c r="C1109" s="30" t="s">
        <v>3995</v>
      </c>
      <c r="D1109" s="30"/>
      <c r="E1109" s="30" t="s">
        <v>3054</v>
      </c>
      <c r="F1109" s="30" t="s">
        <v>74</v>
      </c>
      <c r="G1109" s="38">
        <v>60</v>
      </c>
      <c r="H1109" s="31">
        <v>0</v>
      </c>
      <c r="I1109" s="30" t="s">
        <v>512</v>
      </c>
      <c r="J1109" s="30" t="s">
        <v>513</v>
      </c>
      <c r="K1109" s="30" t="s">
        <v>495</v>
      </c>
      <c r="L1109" s="30" t="s">
        <v>496</v>
      </c>
      <c r="M1109" s="30" t="s">
        <v>695</v>
      </c>
      <c r="N1109" s="30"/>
      <c r="O1109" s="30" t="s">
        <v>145</v>
      </c>
      <c r="P1109" s="30" t="s">
        <v>465</v>
      </c>
      <c r="Q1109" s="30" t="s">
        <v>499</v>
      </c>
    </row>
    <row r="1110" spans="1:17" hidden="1" x14ac:dyDescent="0.2">
      <c r="A1110" s="30" t="s">
        <v>3996</v>
      </c>
      <c r="B1110" s="30" t="s">
        <v>3997</v>
      </c>
      <c r="C1110" s="30" t="s">
        <v>3998</v>
      </c>
      <c r="D1110" s="30"/>
      <c r="E1110" s="30" t="s">
        <v>3054</v>
      </c>
      <c r="F1110" s="30" t="s">
        <v>74</v>
      </c>
      <c r="G1110" s="38">
        <v>60</v>
      </c>
      <c r="H1110" s="31">
        <v>0</v>
      </c>
      <c r="I1110" s="30" t="s">
        <v>552</v>
      </c>
      <c r="J1110" s="30" t="s">
        <v>553</v>
      </c>
      <c r="K1110" s="30" t="s">
        <v>495</v>
      </c>
      <c r="L1110" s="30" t="s">
        <v>496</v>
      </c>
      <c r="M1110" s="30" t="s">
        <v>602</v>
      </c>
      <c r="N1110" s="30"/>
      <c r="O1110" s="30" t="s">
        <v>145</v>
      </c>
      <c r="P1110" s="30" t="s">
        <v>465</v>
      </c>
      <c r="Q1110" s="30" t="s">
        <v>499</v>
      </c>
    </row>
    <row r="1111" spans="1:17" hidden="1" x14ac:dyDescent="0.2">
      <c r="A1111" s="30" t="s">
        <v>3999</v>
      </c>
      <c r="B1111" s="30" t="s">
        <v>4000</v>
      </c>
      <c r="C1111" s="30" t="s">
        <v>4001</v>
      </c>
      <c r="D1111" s="30"/>
      <c r="E1111" s="30" t="s">
        <v>3054</v>
      </c>
      <c r="F1111" s="30" t="s">
        <v>74</v>
      </c>
      <c r="G1111" s="38">
        <v>60</v>
      </c>
      <c r="H1111" s="31">
        <v>0</v>
      </c>
      <c r="I1111" s="30" t="s">
        <v>512</v>
      </c>
      <c r="J1111" s="30" t="s">
        <v>513</v>
      </c>
      <c r="K1111" s="30" t="s">
        <v>495</v>
      </c>
      <c r="L1111" s="30" t="s">
        <v>496</v>
      </c>
      <c r="M1111" s="30" t="s">
        <v>695</v>
      </c>
      <c r="N1111" s="30" t="s">
        <v>4002</v>
      </c>
      <c r="O1111" s="30" t="s">
        <v>145</v>
      </c>
      <c r="P1111" s="30" t="s">
        <v>465</v>
      </c>
      <c r="Q1111" s="30" t="s">
        <v>499</v>
      </c>
    </row>
    <row r="1112" spans="1:17" hidden="1" x14ac:dyDescent="0.2">
      <c r="A1112" s="30" t="s">
        <v>4003</v>
      </c>
      <c r="B1112" s="30" t="s">
        <v>4004</v>
      </c>
      <c r="C1112" s="30" t="s">
        <v>4005</v>
      </c>
      <c r="D1112" s="30"/>
      <c r="E1112" s="30" t="s">
        <v>3054</v>
      </c>
      <c r="F1112" s="30" t="s">
        <v>74</v>
      </c>
      <c r="G1112" s="38">
        <v>60</v>
      </c>
      <c r="H1112" s="31">
        <v>0</v>
      </c>
      <c r="I1112" s="30" t="s">
        <v>512</v>
      </c>
      <c r="J1112" s="30" t="s">
        <v>513</v>
      </c>
      <c r="K1112" s="30" t="s">
        <v>495</v>
      </c>
      <c r="L1112" s="30" t="s">
        <v>496</v>
      </c>
      <c r="M1112" s="30" t="s">
        <v>526</v>
      </c>
      <c r="N1112" s="30"/>
      <c r="O1112" s="30" t="s">
        <v>145</v>
      </c>
      <c r="P1112" s="30" t="s">
        <v>465</v>
      </c>
      <c r="Q1112" s="30" t="s">
        <v>499</v>
      </c>
    </row>
    <row r="1113" spans="1:17" hidden="1" x14ac:dyDescent="0.2">
      <c r="A1113" s="30" t="s">
        <v>4006</v>
      </c>
      <c r="B1113" s="30" t="s">
        <v>4007</v>
      </c>
      <c r="C1113" s="30" t="s">
        <v>4008</v>
      </c>
      <c r="D1113" s="30"/>
      <c r="E1113" s="30" t="s">
        <v>3054</v>
      </c>
      <c r="F1113" s="30" t="s">
        <v>74</v>
      </c>
      <c r="G1113" s="38">
        <v>60</v>
      </c>
      <c r="H1113" s="31">
        <v>0</v>
      </c>
      <c r="I1113" s="30" t="s">
        <v>552</v>
      </c>
      <c r="J1113" s="30" t="s">
        <v>553</v>
      </c>
      <c r="K1113" s="30" t="s">
        <v>495</v>
      </c>
      <c r="L1113" s="30" t="s">
        <v>496</v>
      </c>
      <c r="M1113" s="30" t="s">
        <v>602</v>
      </c>
      <c r="N1113" s="30"/>
      <c r="O1113" s="30" t="s">
        <v>145</v>
      </c>
      <c r="P1113" s="30" t="s">
        <v>465</v>
      </c>
      <c r="Q1113" s="30" t="s">
        <v>499</v>
      </c>
    </row>
    <row r="1114" spans="1:17" hidden="1" x14ac:dyDescent="0.2">
      <c r="A1114" s="30" t="s">
        <v>4009</v>
      </c>
      <c r="B1114" s="30" t="s">
        <v>443</v>
      </c>
      <c r="C1114" s="30" t="s">
        <v>4010</v>
      </c>
      <c r="D1114" s="30"/>
      <c r="E1114" s="30" t="s">
        <v>3054</v>
      </c>
      <c r="F1114" s="30" t="s">
        <v>74</v>
      </c>
      <c r="G1114" s="38">
        <v>60</v>
      </c>
      <c r="H1114" s="31">
        <v>0</v>
      </c>
      <c r="I1114" s="30" t="s">
        <v>552</v>
      </c>
      <c r="J1114" s="30" t="s">
        <v>553</v>
      </c>
      <c r="K1114" s="30" t="s">
        <v>495</v>
      </c>
      <c r="L1114" s="30" t="s">
        <v>496</v>
      </c>
      <c r="M1114" s="30" t="s">
        <v>724</v>
      </c>
      <c r="N1114" s="30"/>
      <c r="O1114" s="30" t="s">
        <v>145</v>
      </c>
      <c r="P1114" s="30" t="s">
        <v>465</v>
      </c>
      <c r="Q1114" s="30" t="s">
        <v>499</v>
      </c>
    </row>
    <row r="1115" spans="1:17" hidden="1" x14ac:dyDescent="0.2">
      <c r="A1115" s="30" t="s">
        <v>4011</v>
      </c>
      <c r="B1115" s="30" t="s">
        <v>4012</v>
      </c>
      <c r="C1115" s="30" t="s">
        <v>4013</v>
      </c>
      <c r="D1115" s="30"/>
      <c r="E1115" s="30" t="s">
        <v>3049</v>
      </c>
      <c r="F1115" s="30"/>
      <c r="G1115" s="38"/>
      <c r="H1115" s="31">
        <v>0</v>
      </c>
      <c r="I1115" s="30" t="s">
        <v>512</v>
      </c>
      <c r="J1115" s="30" t="s">
        <v>513</v>
      </c>
      <c r="K1115" s="30" t="s">
        <v>495</v>
      </c>
      <c r="L1115" s="30" t="s">
        <v>496</v>
      </c>
      <c r="M1115" s="30" t="s">
        <v>695</v>
      </c>
      <c r="N1115" s="30"/>
      <c r="O1115" s="30" t="s">
        <v>145</v>
      </c>
      <c r="P1115" s="30" t="s">
        <v>465</v>
      </c>
      <c r="Q1115" s="30" t="s">
        <v>499</v>
      </c>
    </row>
    <row r="1116" spans="1:17" hidden="1" x14ac:dyDescent="0.2">
      <c r="A1116" s="30" t="s">
        <v>4014</v>
      </c>
      <c r="B1116" s="30" t="s">
        <v>4015</v>
      </c>
      <c r="C1116" s="30" t="s">
        <v>4016</v>
      </c>
      <c r="D1116" s="30"/>
      <c r="E1116" s="30" t="s">
        <v>3054</v>
      </c>
      <c r="F1116" s="30" t="s">
        <v>74</v>
      </c>
      <c r="G1116" s="38">
        <v>60</v>
      </c>
      <c r="H1116" s="31">
        <v>0</v>
      </c>
      <c r="I1116" s="30" t="s">
        <v>718</v>
      </c>
      <c r="J1116" s="30" t="s">
        <v>719</v>
      </c>
      <c r="K1116" s="30" t="s">
        <v>495</v>
      </c>
      <c r="L1116" s="30" t="s">
        <v>496</v>
      </c>
      <c r="M1116" s="30" t="s">
        <v>724</v>
      </c>
      <c r="N1116" s="30" t="s">
        <v>4017</v>
      </c>
      <c r="O1116" s="30" t="s">
        <v>145</v>
      </c>
      <c r="P1116" s="30" t="s">
        <v>465</v>
      </c>
      <c r="Q1116" s="30" t="s">
        <v>499</v>
      </c>
    </row>
    <row r="1117" spans="1:17" hidden="1" x14ac:dyDescent="0.2">
      <c r="A1117" s="30" t="s">
        <v>4018</v>
      </c>
      <c r="B1117" s="30" t="s">
        <v>4019</v>
      </c>
      <c r="C1117" s="30" t="s">
        <v>4020</v>
      </c>
      <c r="D1117" s="30"/>
      <c r="E1117" s="30" t="s">
        <v>3049</v>
      </c>
      <c r="F1117" s="30"/>
      <c r="G1117" s="38"/>
      <c r="H1117" s="31">
        <v>0</v>
      </c>
      <c r="I1117" s="30" t="s">
        <v>552</v>
      </c>
      <c r="J1117" s="30" t="s">
        <v>553</v>
      </c>
      <c r="K1117" s="30" t="s">
        <v>495</v>
      </c>
      <c r="L1117" s="30" t="s">
        <v>496</v>
      </c>
      <c r="M1117" s="30" t="s">
        <v>724</v>
      </c>
      <c r="N1117" s="30"/>
      <c r="O1117" s="30" t="s">
        <v>145</v>
      </c>
      <c r="P1117" s="30" t="s">
        <v>465</v>
      </c>
      <c r="Q1117" s="30" t="s">
        <v>499</v>
      </c>
    </row>
    <row r="1118" spans="1:17" hidden="1" x14ac:dyDescent="0.2">
      <c r="A1118" s="30" t="s">
        <v>4021</v>
      </c>
      <c r="B1118" s="30" t="s">
        <v>146</v>
      </c>
      <c r="C1118" s="30" t="s">
        <v>4022</v>
      </c>
      <c r="D1118" s="30"/>
      <c r="E1118" s="30" t="s">
        <v>3049</v>
      </c>
      <c r="F1118" s="30"/>
      <c r="G1118" s="38"/>
      <c r="H1118" s="31">
        <v>0</v>
      </c>
      <c r="I1118" s="30" t="s">
        <v>512</v>
      </c>
      <c r="J1118" s="30" t="s">
        <v>513</v>
      </c>
      <c r="K1118" s="30" t="s">
        <v>495</v>
      </c>
      <c r="L1118" s="30" t="s">
        <v>496</v>
      </c>
      <c r="M1118" s="30" t="s">
        <v>695</v>
      </c>
      <c r="N1118" s="30"/>
      <c r="O1118" s="30" t="s">
        <v>145</v>
      </c>
      <c r="P1118" s="30" t="s">
        <v>465</v>
      </c>
      <c r="Q1118" s="30" t="s">
        <v>499</v>
      </c>
    </row>
    <row r="1119" spans="1:17" hidden="1" x14ac:dyDescent="0.2">
      <c r="A1119" s="30" t="s">
        <v>4023</v>
      </c>
      <c r="B1119" s="30" t="s">
        <v>4024</v>
      </c>
      <c r="C1119" s="30" t="s">
        <v>4025</v>
      </c>
      <c r="D1119" s="30"/>
      <c r="E1119" s="30" t="s">
        <v>3054</v>
      </c>
      <c r="F1119" s="30" t="s">
        <v>74</v>
      </c>
      <c r="G1119" s="38">
        <v>60</v>
      </c>
      <c r="H1119" s="31">
        <v>0</v>
      </c>
      <c r="I1119" s="30" t="s">
        <v>586</v>
      </c>
      <c r="J1119" s="30" t="s">
        <v>587</v>
      </c>
      <c r="K1119" s="30" t="s">
        <v>495</v>
      </c>
      <c r="L1119" s="30" t="s">
        <v>496</v>
      </c>
      <c r="M1119" s="30" t="s">
        <v>497</v>
      </c>
      <c r="N1119" s="30"/>
      <c r="O1119" s="30" t="s">
        <v>145</v>
      </c>
      <c r="P1119" s="30" t="s">
        <v>465</v>
      </c>
      <c r="Q1119" s="30" t="s">
        <v>499</v>
      </c>
    </row>
    <row r="1120" spans="1:17" hidden="1" x14ac:dyDescent="0.2">
      <c r="A1120" s="30" t="s">
        <v>4026</v>
      </c>
      <c r="B1120" s="30" t="s">
        <v>411</v>
      </c>
      <c r="C1120" s="30" t="s">
        <v>4027</v>
      </c>
      <c r="D1120" s="30"/>
      <c r="E1120" s="30" t="s">
        <v>3054</v>
      </c>
      <c r="F1120" s="30" t="s">
        <v>74</v>
      </c>
      <c r="G1120" s="38">
        <v>60</v>
      </c>
      <c r="H1120" s="31">
        <v>0</v>
      </c>
      <c r="I1120" s="30" t="s">
        <v>512</v>
      </c>
      <c r="J1120" s="30" t="s">
        <v>513</v>
      </c>
      <c r="K1120" s="30" t="s">
        <v>495</v>
      </c>
      <c r="L1120" s="30" t="s">
        <v>496</v>
      </c>
      <c r="M1120" s="30" t="s">
        <v>713</v>
      </c>
      <c r="N1120" s="30"/>
      <c r="O1120" s="30" t="s">
        <v>145</v>
      </c>
      <c r="P1120" s="30" t="s">
        <v>465</v>
      </c>
      <c r="Q1120" s="30" t="s">
        <v>499</v>
      </c>
    </row>
    <row r="1121" spans="1:17" hidden="1" x14ac:dyDescent="0.2">
      <c r="A1121" s="30" t="s">
        <v>4028</v>
      </c>
      <c r="B1121" s="30" t="s">
        <v>4029</v>
      </c>
      <c r="C1121" s="30" t="s">
        <v>4030</v>
      </c>
      <c r="D1121" s="30"/>
      <c r="E1121" s="30" t="s">
        <v>3054</v>
      </c>
      <c r="F1121" s="30" t="s">
        <v>74</v>
      </c>
      <c r="G1121" s="38">
        <v>60</v>
      </c>
      <c r="H1121" s="31">
        <v>0</v>
      </c>
      <c r="I1121" s="30" t="s">
        <v>512</v>
      </c>
      <c r="J1121" s="30" t="s">
        <v>513</v>
      </c>
      <c r="K1121" s="30" t="s">
        <v>495</v>
      </c>
      <c r="L1121" s="30" t="s">
        <v>496</v>
      </c>
      <c r="M1121" s="30" t="s">
        <v>713</v>
      </c>
      <c r="N1121" s="30"/>
      <c r="O1121" s="30" t="s">
        <v>145</v>
      </c>
      <c r="P1121" s="30" t="s">
        <v>465</v>
      </c>
      <c r="Q1121" s="30" t="s">
        <v>499</v>
      </c>
    </row>
    <row r="1122" spans="1:17" hidden="1" x14ac:dyDescent="0.2">
      <c r="A1122" s="30" t="s">
        <v>4031</v>
      </c>
      <c r="B1122" s="30" t="s">
        <v>4032</v>
      </c>
      <c r="C1122" s="30" t="s">
        <v>4033</v>
      </c>
      <c r="D1122" s="30"/>
      <c r="E1122" s="30" t="s">
        <v>3054</v>
      </c>
      <c r="F1122" s="30" t="s">
        <v>74</v>
      </c>
      <c r="G1122" s="38">
        <v>60</v>
      </c>
      <c r="H1122" s="31">
        <v>0</v>
      </c>
      <c r="I1122" s="30" t="s">
        <v>512</v>
      </c>
      <c r="J1122" s="30" t="s">
        <v>513</v>
      </c>
      <c r="K1122" s="30" t="s">
        <v>495</v>
      </c>
      <c r="L1122" s="30" t="s">
        <v>496</v>
      </c>
      <c r="M1122" s="30" t="s">
        <v>713</v>
      </c>
      <c r="N1122" s="30" t="s">
        <v>2818</v>
      </c>
      <c r="O1122" s="30" t="s">
        <v>145</v>
      </c>
      <c r="P1122" s="30" t="s">
        <v>465</v>
      </c>
      <c r="Q1122" s="30" t="s">
        <v>499</v>
      </c>
    </row>
    <row r="1123" spans="1:17" hidden="1" x14ac:dyDescent="0.2">
      <c r="A1123" s="30" t="s">
        <v>4034</v>
      </c>
      <c r="B1123" s="30" t="s">
        <v>4035</v>
      </c>
      <c r="C1123" s="30" t="s">
        <v>4036</v>
      </c>
      <c r="D1123" s="30"/>
      <c r="E1123" s="30" t="s">
        <v>3054</v>
      </c>
      <c r="F1123" s="30" t="s">
        <v>74</v>
      </c>
      <c r="G1123" s="38">
        <v>60</v>
      </c>
      <c r="H1123" s="31">
        <v>0</v>
      </c>
      <c r="I1123" s="30" t="s">
        <v>546</v>
      </c>
      <c r="J1123" s="30" t="s">
        <v>547</v>
      </c>
      <c r="K1123" s="30" t="s">
        <v>495</v>
      </c>
      <c r="L1123" s="30" t="s">
        <v>496</v>
      </c>
      <c r="M1123" s="30" t="s">
        <v>713</v>
      </c>
      <c r="N1123" s="30" t="s">
        <v>2818</v>
      </c>
      <c r="O1123" s="30" t="s">
        <v>145</v>
      </c>
      <c r="P1123" s="30" t="s">
        <v>465</v>
      </c>
      <c r="Q1123" s="30" t="s">
        <v>499</v>
      </c>
    </row>
    <row r="1124" spans="1:17" hidden="1" x14ac:dyDescent="0.2">
      <c r="A1124" s="30" t="s">
        <v>4037</v>
      </c>
      <c r="B1124" s="30" t="s">
        <v>4038</v>
      </c>
      <c r="C1124" s="30" t="s">
        <v>4039</v>
      </c>
      <c r="D1124" s="30"/>
      <c r="E1124" s="30" t="s">
        <v>3054</v>
      </c>
      <c r="F1124" s="30" t="s">
        <v>74</v>
      </c>
      <c r="G1124" s="38">
        <v>60</v>
      </c>
      <c r="H1124" s="31">
        <v>0</v>
      </c>
      <c r="I1124" s="30" t="s">
        <v>512</v>
      </c>
      <c r="J1124" s="30" t="s">
        <v>513</v>
      </c>
      <c r="K1124" s="30" t="s">
        <v>495</v>
      </c>
      <c r="L1124" s="30" t="s">
        <v>496</v>
      </c>
      <c r="M1124" s="30" t="s">
        <v>713</v>
      </c>
      <c r="N1124" s="30"/>
      <c r="O1124" s="30" t="s">
        <v>145</v>
      </c>
      <c r="P1124" s="30" t="s">
        <v>465</v>
      </c>
      <c r="Q1124" s="30" t="s">
        <v>499</v>
      </c>
    </row>
    <row r="1125" spans="1:17" hidden="1" x14ac:dyDescent="0.2">
      <c r="A1125" s="30" t="s">
        <v>4040</v>
      </c>
      <c r="B1125" s="30" t="s">
        <v>4041</v>
      </c>
      <c r="C1125" s="30" t="s">
        <v>4042</v>
      </c>
      <c r="D1125" s="30"/>
      <c r="E1125" s="30" t="s">
        <v>3054</v>
      </c>
      <c r="F1125" s="30" t="s">
        <v>74</v>
      </c>
      <c r="G1125" s="38">
        <v>60</v>
      </c>
      <c r="H1125" s="31">
        <v>0</v>
      </c>
      <c r="I1125" s="30" t="s">
        <v>512</v>
      </c>
      <c r="J1125" s="30" t="s">
        <v>513</v>
      </c>
      <c r="K1125" s="30" t="s">
        <v>495</v>
      </c>
      <c r="L1125" s="30" t="s">
        <v>496</v>
      </c>
      <c r="M1125" s="30" t="s">
        <v>713</v>
      </c>
      <c r="N1125" s="30"/>
      <c r="O1125" s="30" t="s">
        <v>145</v>
      </c>
      <c r="P1125" s="30" t="s">
        <v>465</v>
      </c>
      <c r="Q1125" s="30" t="s">
        <v>499</v>
      </c>
    </row>
    <row r="1126" spans="1:17" hidden="1" x14ac:dyDescent="0.2">
      <c r="A1126" s="30" t="s">
        <v>4043</v>
      </c>
      <c r="B1126" s="30" t="s">
        <v>432</v>
      </c>
      <c r="C1126" s="30" t="s">
        <v>4044</v>
      </c>
      <c r="D1126" s="30"/>
      <c r="E1126" s="30" t="s">
        <v>3062</v>
      </c>
      <c r="F1126" s="30"/>
      <c r="G1126" s="38"/>
      <c r="H1126" s="31">
        <v>0</v>
      </c>
      <c r="I1126" s="30" t="s">
        <v>552</v>
      </c>
      <c r="J1126" s="30" t="s">
        <v>553</v>
      </c>
      <c r="K1126" s="30" t="s">
        <v>495</v>
      </c>
      <c r="L1126" s="30" t="s">
        <v>496</v>
      </c>
      <c r="M1126" s="30" t="s">
        <v>596</v>
      </c>
      <c r="N1126" s="30"/>
      <c r="O1126" s="30" t="s">
        <v>145</v>
      </c>
      <c r="P1126" s="30" t="s">
        <v>465</v>
      </c>
      <c r="Q1126" s="30" t="s">
        <v>499</v>
      </c>
    </row>
    <row r="1127" spans="1:17" hidden="1" x14ac:dyDescent="0.2">
      <c r="A1127" s="30" t="s">
        <v>4045</v>
      </c>
      <c r="B1127" s="30" t="s">
        <v>4046</v>
      </c>
      <c r="C1127" s="30" t="s">
        <v>4047</v>
      </c>
      <c r="D1127" s="30"/>
      <c r="E1127" s="30" t="s">
        <v>3054</v>
      </c>
      <c r="F1127" s="30" t="s">
        <v>74</v>
      </c>
      <c r="G1127" s="38">
        <v>60</v>
      </c>
      <c r="H1127" s="31">
        <v>0</v>
      </c>
      <c r="I1127" s="30" t="s">
        <v>512</v>
      </c>
      <c r="J1127" s="30" t="s">
        <v>513</v>
      </c>
      <c r="K1127" s="30" t="s">
        <v>495</v>
      </c>
      <c r="L1127" s="30" t="s">
        <v>496</v>
      </c>
      <c r="M1127" s="30" t="s">
        <v>695</v>
      </c>
      <c r="N1127" s="30"/>
      <c r="O1127" s="30" t="s">
        <v>145</v>
      </c>
      <c r="P1127" s="30" t="s">
        <v>465</v>
      </c>
      <c r="Q1127" s="30" t="s">
        <v>499</v>
      </c>
    </row>
    <row r="1128" spans="1:17" hidden="1" x14ac:dyDescent="0.2">
      <c r="A1128" s="30" t="s">
        <v>4048</v>
      </c>
      <c r="B1128" s="30" t="s">
        <v>4049</v>
      </c>
      <c r="C1128" s="30" t="s">
        <v>4050</v>
      </c>
      <c r="D1128" s="30"/>
      <c r="E1128" s="30" t="s">
        <v>3054</v>
      </c>
      <c r="F1128" s="30" t="s">
        <v>74</v>
      </c>
      <c r="G1128" s="38">
        <v>60</v>
      </c>
      <c r="H1128" s="31">
        <v>0</v>
      </c>
      <c r="I1128" s="30" t="s">
        <v>512</v>
      </c>
      <c r="J1128" s="30" t="s">
        <v>513</v>
      </c>
      <c r="K1128" s="30" t="s">
        <v>495</v>
      </c>
      <c r="L1128" s="30" t="s">
        <v>496</v>
      </c>
      <c r="M1128" s="30" t="s">
        <v>695</v>
      </c>
      <c r="N1128" s="30"/>
      <c r="O1128" s="30" t="s">
        <v>145</v>
      </c>
      <c r="P1128" s="30" t="s">
        <v>465</v>
      </c>
      <c r="Q1128" s="30" t="s">
        <v>499</v>
      </c>
    </row>
    <row r="1129" spans="1:17" hidden="1" x14ac:dyDescent="0.2">
      <c r="A1129" s="30" t="s">
        <v>4051</v>
      </c>
      <c r="B1129" s="30" t="s">
        <v>4052</v>
      </c>
      <c r="C1129" s="30" t="s">
        <v>4053</v>
      </c>
      <c r="D1129" s="30"/>
      <c r="E1129" s="30" t="s">
        <v>3054</v>
      </c>
      <c r="F1129" s="30" t="s">
        <v>74</v>
      </c>
      <c r="G1129" s="38">
        <v>60</v>
      </c>
      <c r="H1129" s="31">
        <v>0</v>
      </c>
      <c r="I1129" s="30" t="s">
        <v>552</v>
      </c>
      <c r="J1129" s="30" t="s">
        <v>553</v>
      </c>
      <c r="K1129" s="30" t="s">
        <v>495</v>
      </c>
      <c r="L1129" s="30" t="s">
        <v>496</v>
      </c>
      <c r="M1129" s="30" t="s">
        <v>554</v>
      </c>
      <c r="N1129" s="30"/>
      <c r="O1129" s="30" t="s">
        <v>145</v>
      </c>
      <c r="P1129" s="30" t="s">
        <v>465</v>
      </c>
      <c r="Q1129" s="30" t="s">
        <v>499</v>
      </c>
    </row>
    <row r="1130" spans="1:17" hidden="1" x14ac:dyDescent="0.2">
      <c r="A1130" s="30" t="s">
        <v>4054</v>
      </c>
      <c r="B1130" s="30" t="s">
        <v>4055</v>
      </c>
      <c r="C1130" s="30" t="s">
        <v>4056</v>
      </c>
      <c r="D1130" s="30"/>
      <c r="E1130" s="30" t="s">
        <v>3054</v>
      </c>
      <c r="F1130" s="30" t="s">
        <v>74</v>
      </c>
      <c r="G1130" s="38">
        <v>60</v>
      </c>
      <c r="H1130" s="31">
        <v>0</v>
      </c>
      <c r="I1130" s="30" t="s">
        <v>512</v>
      </c>
      <c r="J1130" s="30" t="s">
        <v>513</v>
      </c>
      <c r="K1130" s="30" t="s">
        <v>495</v>
      </c>
      <c r="L1130" s="30" t="s">
        <v>496</v>
      </c>
      <c r="M1130" s="30" t="s">
        <v>526</v>
      </c>
      <c r="N1130" s="30"/>
      <c r="O1130" s="30" t="s">
        <v>145</v>
      </c>
      <c r="P1130" s="30" t="s">
        <v>465</v>
      </c>
      <c r="Q1130" s="30" t="s">
        <v>499</v>
      </c>
    </row>
    <row r="1131" spans="1:17" hidden="1" x14ac:dyDescent="0.2">
      <c r="A1131" s="30" t="s">
        <v>4057</v>
      </c>
      <c r="B1131" s="30" t="s">
        <v>4058</v>
      </c>
      <c r="C1131" s="30" t="s">
        <v>4059</v>
      </c>
      <c r="D1131" s="30"/>
      <c r="E1131" s="30" t="s">
        <v>3054</v>
      </c>
      <c r="F1131" s="30" t="s">
        <v>74</v>
      </c>
      <c r="G1131" s="38">
        <v>60</v>
      </c>
      <c r="H1131" s="31">
        <v>0</v>
      </c>
      <c r="I1131" s="30" t="s">
        <v>586</v>
      </c>
      <c r="J1131" s="30" t="s">
        <v>587</v>
      </c>
      <c r="K1131" s="30" t="s">
        <v>495</v>
      </c>
      <c r="L1131" s="30" t="s">
        <v>496</v>
      </c>
      <c r="M1131" s="30" t="s">
        <v>588</v>
      </c>
      <c r="N1131" s="30"/>
      <c r="O1131" s="30" t="s">
        <v>145</v>
      </c>
      <c r="P1131" s="30" t="s">
        <v>465</v>
      </c>
      <c r="Q1131" s="30" t="s">
        <v>499</v>
      </c>
    </row>
    <row r="1132" spans="1:17" hidden="1" x14ac:dyDescent="0.2">
      <c r="A1132" s="30" t="s">
        <v>4060</v>
      </c>
      <c r="B1132" s="30" t="s">
        <v>4061</v>
      </c>
      <c r="C1132" s="30" t="s">
        <v>4062</v>
      </c>
      <c r="D1132" s="30"/>
      <c r="E1132" s="30" t="s">
        <v>3054</v>
      </c>
      <c r="F1132" s="30" t="s">
        <v>74</v>
      </c>
      <c r="G1132" s="38">
        <v>60</v>
      </c>
      <c r="H1132" s="31">
        <v>0</v>
      </c>
      <c r="I1132" s="30" t="s">
        <v>586</v>
      </c>
      <c r="J1132" s="30" t="s">
        <v>587</v>
      </c>
      <c r="K1132" s="30" t="s">
        <v>495</v>
      </c>
      <c r="L1132" s="30" t="s">
        <v>496</v>
      </c>
      <c r="M1132" s="30" t="s">
        <v>497</v>
      </c>
      <c r="N1132" s="30"/>
      <c r="O1132" s="30" t="s">
        <v>145</v>
      </c>
      <c r="P1132" s="30" t="s">
        <v>465</v>
      </c>
      <c r="Q1132" s="30" t="s">
        <v>499</v>
      </c>
    </row>
    <row r="1133" spans="1:17" hidden="1" x14ac:dyDescent="0.2">
      <c r="A1133" s="30" t="s">
        <v>4063</v>
      </c>
      <c r="B1133" s="30" t="s">
        <v>4064</v>
      </c>
      <c r="C1133" s="30" t="s">
        <v>4065</v>
      </c>
      <c r="D1133" s="30"/>
      <c r="E1133" s="30" t="s">
        <v>3054</v>
      </c>
      <c r="F1133" s="30" t="s">
        <v>74</v>
      </c>
      <c r="G1133" s="38">
        <v>60</v>
      </c>
      <c r="H1133" s="31">
        <v>0</v>
      </c>
      <c r="I1133" s="30" t="s">
        <v>504</v>
      </c>
      <c r="J1133" s="30" t="s">
        <v>505</v>
      </c>
      <c r="K1133" s="30" t="s">
        <v>495</v>
      </c>
      <c r="L1133" s="30" t="s">
        <v>496</v>
      </c>
      <c r="M1133" s="30" t="s">
        <v>2206</v>
      </c>
      <c r="N1133" s="30"/>
      <c r="O1133" s="30" t="s">
        <v>145</v>
      </c>
      <c r="P1133" s="30" t="s">
        <v>465</v>
      </c>
      <c r="Q1133" s="30" t="s">
        <v>499</v>
      </c>
    </row>
    <row r="1134" spans="1:17" hidden="1" x14ac:dyDescent="0.2">
      <c r="A1134" s="30" t="s">
        <v>4066</v>
      </c>
      <c r="B1134" s="30" t="s">
        <v>4067</v>
      </c>
      <c r="C1134" s="30" t="s">
        <v>4068</v>
      </c>
      <c r="D1134" s="30"/>
      <c r="E1134" s="30" t="s">
        <v>3054</v>
      </c>
      <c r="F1134" s="30" t="s">
        <v>74</v>
      </c>
      <c r="G1134" s="38">
        <v>60</v>
      </c>
      <c r="H1134" s="31">
        <v>0</v>
      </c>
      <c r="I1134" s="30" t="s">
        <v>512</v>
      </c>
      <c r="J1134" s="30" t="s">
        <v>513</v>
      </c>
      <c r="K1134" s="30" t="s">
        <v>495</v>
      </c>
      <c r="L1134" s="30" t="s">
        <v>496</v>
      </c>
      <c r="M1134" s="30" t="s">
        <v>695</v>
      </c>
      <c r="N1134" s="30"/>
      <c r="O1134" s="30" t="s">
        <v>145</v>
      </c>
      <c r="P1134" s="30" t="s">
        <v>465</v>
      </c>
      <c r="Q1134" s="30" t="s">
        <v>499</v>
      </c>
    </row>
    <row r="1135" spans="1:17" hidden="1" x14ac:dyDescent="0.2">
      <c r="A1135" s="30" t="s">
        <v>4069</v>
      </c>
      <c r="B1135" s="30" t="s">
        <v>4070</v>
      </c>
      <c r="C1135" s="30" t="s">
        <v>4071</v>
      </c>
      <c r="D1135" s="30"/>
      <c r="E1135" s="30" t="s">
        <v>3054</v>
      </c>
      <c r="F1135" s="30" t="s">
        <v>74</v>
      </c>
      <c r="G1135" s="38">
        <v>60</v>
      </c>
      <c r="H1135" s="31">
        <v>0</v>
      </c>
      <c r="I1135" s="30" t="s">
        <v>552</v>
      </c>
      <c r="J1135" s="30" t="s">
        <v>553</v>
      </c>
      <c r="K1135" s="30" t="s">
        <v>495</v>
      </c>
      <c r="L1135" s="30" t="s">
        <v>496</v>
      </c>
      <c r="M1135" s="30" t="s">
        <v>2249</v>
      </c>
      <c r="N1135" s="30"/>
      <c r="O1135" s="30" t="s">
        <v>145</v>
      </c>
      <c r="P1135" s="30" t="s">
        <v>465</v>
      </c>
      <c r="Q1135" s="30" t="s">
        <v>499</v>
      </c>
    </row>
    <row r="1136" spans="1:17" hidden="1" x14ac:dyDescent="0.2">
      <c r="A1136" s="30" t="s">
        <v>4072</v>
      </c>
      <c r="B1136" s="30" t="s">
        <v>4073</v>
      </c>
      <c r="C1136" s="30" t="s">
        <v>4074</v>
      </c>
      <c r="D1136" s="30"/>
      <c r="E1136" s="30" t="s">
        <v>3054</v>
      </c>
      <c r="F1136" s="30" t="s">
        <v>74</v>
      </c>
      <c r="G1136" s="38">
        <v>60</v>
      </c>
      <c r="H1136" s="31">
        <v>0</v>
      </c>
      <c r="I1136" s="30" t="s">
        <v>504</v>
      </c>
      <c r="J1136" s="30" t="s">
        <v>505</v>
      </c>
      <c r="K1136" s="30" t="s">
        <v>495</v>
      </c>
      <c r="L1136" s="30" t="s">
        <v>496</v>
      </c>
      <c r="M1136" s="30" t="s">
        <v>506</v>
      </c>
      <c r="N1136" s="30"/>
      <c r="O1136" s="30" t="s">
        <v>145</v>
      </c>
      <c r="P1136" s="30" t="s">
        <v>465</v>
      </c>
      <c r="Q1136" s="30" t="s">
        <v>499</v>
      </c>
    </row>
    <row r="1137" spans="1:17" hidden="1" x14ac:dyDescent="0.2">
      <c r="A1137" s="30" t="s">
        <v>4075</v>
      </c>
      <c r="B1137" s="30" t="s">
        <v>4076</v>
      </c>
      <c r="C1137" s="30" t="s">
        <v>4077</v>
      </c>
      <c r="D1137" s="30"/>
      <c r="E1137" s="30" t="s">
        <v>3054</v>
      </c>
      <c r="F1137" s="30" t="s">
        <v>74</v>
      </c>
      <c r="G1137" s="38">
        <v>60</v>
      </c>
      <c r="H1137" s="31">
        <v>0</v>
      </c>
      <c r="I1137" s="30" t="s">
        <v>586</v>
      </c>
      <c r="J1137" s="30" t="s">
        <v>587</v>
      </c>
      <c r="K1137" s="30" t="s">
        <v>495</v>
      </c>
      <c r="L1137" s="30" t="s">
        <v>496</v>
      </c>
      <c r="M1137" s="30" t="s">
        <v>2374</v>
      </c>
      <c r="N1137" s="30"/>
      <c r="O1137" s="30" t="s">
        <v>145</v>
      </c>
      <c r="P1137" s="30" t="s">
        <v>465</v>
      </c>
      <c r="Q1137" s="30" t="s">
        <v>499</v>
      </c>
    </row>
    <row r="1138" spans="1:17" hidden="1" x14ac:dyDescent="0.2">
      <c r="A1138" s="30" t="s">
        <v>4078</v>
      </c>
      <c r="B1138" s="30" t="s">
        <v>403</v>
      </c>
      <c r="C1138" s="30" t="s">
        <v>4079</v>
      </c>
      <c r="D1138" s="30"/>
      <c r="E1138" s="30" t="s">
        <v>3054</v>
      </c>
      <c r="F1138" s="30" t="s">
        <v>74</v>
      </c>
      <c r="G1138" s="38">
        <v>60</v>
      </c>
      <c r="H1138" s="31">
        <v>0</v>
      </c>
      <c r="I1138" s="30" t="s">
        <v>504</v>
      </c>
      <c r="J1138" s="30" t="s">
        <v>505</v>
      </c>
      <c r="K1138" s="30" t="s">
        <v>495</v>
      </c>
      <c r="L1138" s="30" t="s">
        <v>496</v>
      </c>
      <c r="M1138" s="30" t="s">
        <v>558</v>
      </c>
      <c r="N1138" s="30"/>
      <c r="O1138" s="30" t="s">
        <v>145</v>
      </c>
      <c r="P1138" s="30" t="s">
        <v>465</v>
      </c>
      <c r="Q1138" s="30" t="s">
        <v>499</v>
      </c>
    </row>
    <row r="1139" spans="1:17" hidden="1" x14ac:dyDescent="0.2">
      <c r="A1139" s="30" t="s">
        <v>4080</v>
      </c>
      <c r="B1139" s="30" t="s">
        <v>4081</v>
      </c>
      <c r="C1139" s="30" t="s">
        <v>4082</v>
      </c>
      <c r="D1139" s="30"/>
      <c r="E1139" s="30" t="s">
        <v>3800</v>
      </c>
      <c r="F1139" s="30" t="s">
        <v>74</v>
      </c>
      <c r="G1139" s="38">
        <v>60</v>
      </c>
      <c r="H1139" s="31">
        <v>0</v>
      </c>
      <c r="I1139" s="30" t="s">
        <v>546</v>
      </c>
      <c r="J1139" s="30" t="s">
        <v>547</v>
      </c>
      <c r="K1139" s="30" t="s">
        <v>495</v>
      </c>
      <c r="L1139" s="30" t="s">
        <v>496</v>
      </c>
      <c r="M1139" s="30" t="s">
        <v>695</v>
      </c>
      <c r="N1139" s="30" t="s">
        <v>3640</v>
      </c>
      <c r="O1139" s="30" t="s">
        <v>145</v>
      </c>
      <c r="P1139" s="30" t="s">
        <v>465</v>
      </c>
      <c r="Q1139" s="30" t="s">
        <v>499</v>
      </c>
    </row>
    <row r="1140" spans="1:17" hidden="1" x14ac:dyDescent="0.2">
      <c r="A1140" s="30" t="s">
        <v>4083</v>
      </c>
      <c r="B1140" s="30" t="s">
        <v>4084</v>
      </c>
      <c r="C1140" s="30" t="s">
        <v>4085</v>
      </c>
      <c r="D1140" s="30"/>
      <c r="E1140" s="30" t="s">
        <v>3054</v>
      </c>
      <c r="F1140" s="30" t="s">
        <v>74</v>
      </c>
      <c r="G1140" s="38">
        <v>60</v>
      </c>
      <c r="H1140" s="31">
        <v>0</v>
      </c>
      <c r="I1140" s="30" t="s">
        <v>504</v>
      </c>
      <c r="J1140" s="30" t="s">
        <v>505</v>
      </c>
      <c r="K1140" s="30" t="s">
        <v>495</v>
      </c>
      <c r="L1140" s="30" t="s">
        <v>496</v>
      </c>
      <c r="M1140" s="30" t="s">
        <v>1146</v>
      </c>
      <c r="N1140" s="30"/>
      <c r="O1140" s="30" t="s">
        <v>145</v>
      </c>
      <c r="P1140" s="30" t="s">
        <v>465</v>
      </c>
      <c r="Q1140" s="30" t="s">
        <v>499</v>
      </c>
    </row>
    <row r="1141" spans="1:17" hidden="1" x14ac:dyDescent="0.2">
      <c r="A1141" s="30" t="s">
        <v>4086</v>
      </c>
      <c r="B1141" s="30" t="s">
        <v>4087</v>
      </c>
      <c r="C1141" s="30" t="s">
        <v>4088</v>
      </c>
      <c r="D1141" s="30"/>
      <c r="E1141" s="30" t="s">
        <v>3054</v>
      </c>
      <c r="F1141" s="30" t="s">
        <v>74</v>
      </c>
      <c r="G1141" s="38">
        <v>60</v>
      </c>
      <c r="H1141" s="31">
        <v>0</v>
      </c>
      <c r="I1141" s="30" t="s">
        <v>600</v>
      </c>
      <c r="J1141" s="30" t="s">
        <v>601</v>
      </c>
      <c r="K1141" s="30" t="s">
        <v>495</v>
      </c>
      <c r="L1141" s="30" t="s">
        <v>496</v>
      </c>
      <c r="M1141" s="30" t="s">
        <v>2374</v>
      </c>
      <c r="N1141" s="30"/>
      <c r="O1141" s="30" t="s">
        <v>145</v>
      </c>
      <c r="P1141" s="30" t="s">
        <v>465</v>
      </c>
      <c r="Q1141" s="30" t="s">
        <v>499</v>
      </c>
    </row>
    <row r="1142" spans="1:17" hidden="1" x14ac:dyDescent="0.2">
      <c r="A1142" s="30" t="s">
        <v>4089</v>
      </c>
      <c r="B1142" s="30" t="s">
        <v>4090</v>
      </c>
      <c r="C1142" s="30" t="s">
        <v>4091</v>
      </c>
      <c r="D1142" s="30"/>
      <c r="E1142" s="30" t="s">
        <v>3054</v>
      </c>
      <c r="F1142" s="30" t="s">
        <v>74</v>
      </c>
      <c r="G1142" s="38">
        <v>60</v>
      </c>
      <c r="H1142" s="31">
        <v>0</v>
      </c>
      <c r="I1142" s="30" t="s">
        <v>504</v>
      </c>
      <c r="J1142" s="30" t="s">
        <v>505</v>
      </c>
      <c r="K1142" s="30" t="s">
        <v>495</v>
      </c>
      <c r="L1142" s="30" t="s">
        <v>496</v>
      </c>
      <c r="M1142" s="30" t="s">
        <v>592</v>
      </c>
      <c r="N1142" s="30"/>
      <c r="O1142" s="30" t="s">
        <v>145</v>
      </c>
      <c r="P1142" s="30" t="s">
        <v>465</v>
      </c>
      <c r="Q1142" s="30" t="s">
        <v>499</v>
      </c>
    </row>
    <row r="1143" spans="1:17" hidden="1" x14ac:dyDescent="0.2">
      <c r="A1143" s="30" t="s">
        <v>4092</v>
      </c>
      <c r="B1143" s="30" t="s">
        <v>4093</v>
      </c>
      <c r="C1143" s="30" t="s">
        <v>4094</v>
      </c>
      <c r="D1143" s="30"/>
      <c r="E1143" s="30" t="s">
        <v>3054</v>
      </c>
      <c r="F1143" s="30" t="s">
        <v>74</v>
      </c>
      <c r="G1143" s="38">
        <v>60</v>
      </c>
      <c r="H1143" s="31">
        <v>0</v>
      </c>
      <c r="I1143" s="30" t="s">
        <v>512</v>
      </c>
      <c r="J1143" s="30" t="s">
        <v>513</v>
      </c>
      <c r="K1143" s="30" t="s">
        <v>495</v>
      </c>
      <c r="L1143" s="30" t="s">
        <v>496</v>
      </c>
      <c r="M1143" s="30" t="s">
        <v>695</v>
      </c>
      <c r="N1143" s="30"/>
      <c r="O1143" s="30" t="s">
        <v>145</v>
      </c>
      <c r="P1143" s="30" t="s">
        <v>465</v>
      </c>
      <c r="Q1143" s="30" t="s">
        <v>499</v>
      </c>
    </row>
    <row r="1144" spans="1:17" hidden="1" x14ac:dyDescent="0.2">
      <c r="A1144" s="30" t="s">
        <v>4095</v>
      </c>
      <c r="B1144" s="30" t="s">
        <v>4096</v>
      </c>
      <c r="C1144" s="30" t="s">
        <v>4097</v>
      </c>
      <c r="D1144" s="30"/>
      <c r="E1144" s="30" t="s">
        <v>3054</v>
      </c>
      <c r="F1144" s="30" t="s">
        <v>74</v>
      </c>
      <c r="G1144" s="38">
        <v>60</v>
      </c>
      <c r="H1144" s="31">
        <v>0</v>
      </c>
      <c r="I1144" s="30" t="s">
        <v>586</v>
      </c>
      <c r="J1144" s="30" t="s">
        <v>587</v>
      </c>
      <c r="K1144" s="30" t="s">
        <v>495</v>
      </c>
      <c r="L1144" s="30" t="s">
        <v>496</v>
      </c>
      <c r="M1144" s="30" t="s">
        <v>588</v>
      </c>
      <c r="N1144" s="30"/>
      <c r="O1144" s="30" t="s">
        <v>145</v>
      </c>
      <c r="P1144" s="30" t="s">
        <v>465</v>
      </c>
      <c r="Q1144" s="30" t="s">
        <v>499</v>
      </c>
    </row>
    <row r="1145" spans="1:17" hidden="1" x14ac:dyDescent="0.2">
      <c r="A1145" s="30" t="s">
        <v>4098</v>
      </c>
      <c r="B1145" s="30" t="s">
        <v>424</v>
      </c>
      <c r="C1145" s="30" t="s">
        <v>4099</v>
      </c>
      <c r="D1145" s="30"/>
      <c r="E1145" s="30" t="s">
        <v>3054</v>
      </c>
      <c r="F1145" s="30" t="s">
        <v>74</v>
      </c>
      <c r="G1145" s="38">
        <v>60</v>
      </c>
      <c r="H1145" s="31">
        <v>0</v>
      </c>
      <c r="I1145" s="30" t="s">
        <v>504</v>
      </c>
      <c r="J1145" s="30" t="s">
        <v>505</v>
      </c>
      <c r="K1145" s="30" t="s">
        <v>495</v>
      </c>
      <c r="L1145" s="30" t="s">
        <v>496</v>
      </c>
      <c r="M1145" s="30" t="s">
        <v>1146</v>
      </c>
      <c r="N1145" s="30"/>
      <c r="O1145" s="30" t="s">
        <v>145</v>
      </c>
      <c r="P1145" s="30" t="s">
        <v>465</v>
      </c>
      <c r="Q1145" s="30" t="s">
        <v>499</v>
      </c>
    </row>
    <row r="1146" spans="1:17" hidden="1" x14ac:dyDescent="0.2">
      <c r="A1146" s="30" t="s">
        <v>4100</v>
      </c>
      <c r="B1146" s="30" t="s">
        <v>4101</v>
      </c>
      <c r="C1146" s="30" t="s">
        <v>4102</v>
      </c>
      <c r="D1146" s="30"/>
      <c r="E1146" s="30" t="s">
        <v>3054</v>
      </c>
      <c r="F1146" s="30" t="s">
        <v>74</v>
      </c>
      <c r="G1146" s="38">
        <v>60</v>
      </c>
      <c r="H1146" s="31">
        <v>0</v>
      </c>
      <c r="I1146" s="30" t="s">
        <v>600</v>
      </c>
      <c r="J1146" s="30" t="s">
        <v>601</v>
      </c>
      <c r="K1146" s="30" t="s">
        <v>495</v>
      </c>
      <c r="L1146" s="30" t="s">
        <v>496</v>
      </c>
      <c r="M1146" s="30" t="s">
        <v>654</v>
      </c>
      <c r="N1146" s="30"/>
      <c r="O1146" s="30" t="s">
        <v>145</v>
      </c>
      <c r="P1146" s="30" t="s">
        <v>465</v>
      </c>
      <c r="Q1146" s="30" t="s">
        <v>499</v>
      </c>
    </row>
    <row r="1147" spans="1:17" hidden="1" x14ac:dyDescent="0.2">
      <c r="A1147" s="30" t="s">
        <v>4103</v>
      </c>
      <c r="B1147" s="30" t="s">
        <v>4104</v>
      </c>
      <c r="C1147" s="30" t="s">
        <v>4105</v>
      </c>
      <c r="D1147" s="30"/>
      <c r="E1147" s="30" t="s">
        <v>3800</v>
      </c>
      <c r="F1147" s="30" t="s">
        <v>74</v>
      </c>
      <c r="G1147" s="38">
        <v>60</v>
      </c>
      <c r="H1147" s="31">
        <v>0</v>
      </c>
      <c r="I1147" s="30" t="s">
        <v>512</v>
      </c>
      <c r="J1147" s="30" t="s">
        <v>513</v>
      </c>
      <c r="K1147" s="30" t="s">
        <v>495</v>
      </c>
      <c r="L1147" s="30" t="s">
        <v>496</v>
      </c>
      <c r="M1147" s="30" t="s">
        <v>713</v>
      </c>
      <c r="N1147" s="30" t="s">
        <v>3164</v>
      </c>
      <c r="O1147" s="30" t="s">
        <v>145</v>
      </c>
      <c r="P1147" s="30" t="s">
        <v>465</v>
      </c>
      <c r="Q1147" s="30" t="s">
        <v>499</v>
      </c>
    </row>
    <row r="1148" spans="1:17" hidden="1" x14ac:dyDescent="0.2">
      <c r="A1148" s="30" t="s">
        <v>4106</v>
      </c>
      <c r="B1148" s="30" t="s">
        <v>4107</v>
      </c>
      <c r="C1148" s="30" t="s">
        <v>4108</v>
      </c>
      <c r="D1148" s="30"/>
      <c r="E1148" s="30" t="s">
        <v>3054</v>
      </c>
      <c r="F1148" s="30" t="s">
        <v>74</v>
      </c>
      <c r="G1148" s="38">
        <v>60</v>
      </c>
      <c r="H1148" s="31">
        <v>0</v>
      </c>
      <c r="I1148" s="30" t="s">
        <v>504</v>
      </c>
      <c r="J1148" s="30" t="s">
        <v>505</v>
      </c>
      <c r="K1148" s="30" t="s">
        <v>495</v>
      </c>
      <c r="L1148" s="30" t="s">
        <v>496</v>
      </c>
      <c r="M1148" s="30" t="s">
        <v>506</v>
      </c>
      <c r="N1148" s="30"/>
      <c r="O1148" s="30" t="s">
        <v>145</v>
      </c>
      <c r="P1148" s="30" t="s">
        <v>465</v>
      </c>
      <c r="Q1148" s="30" t="s">
        <v>499</v>
      </c>
    </row>
    <row r="1149" spans="1:17" hidden="1" x14ac:dyDescent="0.2">
      <c r="A1149" s="30" t="s">
        <v>4109</v>
      </c>
      <c r="B1149" s="30" t="s">
        <v>4110</v>
      </c>
      <c r="C1149" s="30" t="s">
        <v>4111</v>
      </c>
      <c r="D1149" s="30" t="s">
        <v>3707</v>
      </c>
      <c r="E1149" s="30" t="s">
        <v>3049</v>
      </c>
      <c r="F1149" s="30" t="s">
        <v>3707</v>
      </c>
      <c r="G1149" s="38">
        <v>60</v>
      </c>
      <c r="H1149" s="31">
        <v>0</v>
      </c>
      <c r="I1149" s="30" t="s">
        <v>628</v>
      </c>
      <c r="J1149" s="30" t="s">
        <v>629</v>
      </c>
      <c r="K1149" s="30" t="s">
        <v>495</v>
      </c>
      <c r="L1149" s="30" t="s">
        <v>3708</v>
      </c>
      <c r="M1149" s="30" t="s">
        <v>631</v>
      </c>
      <c r="N1149" s="30"/>
      <c r="O1149" s="30" t="s">
        <v>145</v>
      </c>
      <c r="P1149" s="30" t="s">
        <v>465</v>
      </c>
      <c r="Q1149" s="30" t="s">
        <v>499</v>
      </c>
    </row>
    <row r="1150" spans="1:17" hidden="1" x14ac:dyDescent="0.2">
      <c r="A1150" s="30" t="s">
        <v>4112</v>
      </c>
      <c r="B1150" s="30" t="s">
        <v>4113</v>
      </c>
      <c r="C1150" s="30" t="s">
        <v>4114</v>
      </c>
      <c r="D1150" s="30" t="s">
        <v>3707</v>
      </c>
      <c r="E1150" s="30" t="s">
        <v>3049</v>
      </c>
      <c r="F1150" s="30" t="s">
        <v>3707</v>
      </c>
      <c r="G1150" s="38">
        <v>60</v>
      </c>
      <c r="H1150" s="31">
        <v>0</v>
      </c>
      <c r="I1150" s="30" t="s">
        <v>628</v>
      </c>
      <c r="J1150" s="30" t="s">
        <v>629</v>
      </c>
      <c r="K1150" s="30" t="s">
        <v>495</v>
      </c>
      <c r="L1150" s="30" t="s">
        <v>3708</v>
      </c>
      <c r="M1150" s="30" t="s">
        <v>631</v>
      </c>
      <c r="N1150" s="30"/>
      <c r="O1150" s="30" t="s">
        <v>145</v>
      </c>
      <c r="P1150" s="30" t="s">
        <v>465</v>
      </c>
      <c r="Q1150" s="30" t="s">
        <v>499</v>
      </c>
    </row>
    <row r="1151" spans="1:17" hidden="1" x14ac:dyDescent="0.2">
      <c r="A1151" s="30" t="s">
        <v>4115</v>
      </c>
      <c r="B1151" s="30" t="s">
        <v>4116</v>
      </c>
      <c r="C1151" s="30" t="s">
        <v>4117</v>
      </c>
      <c r="D1151" s="30" t="s">
        <v>3707</v>
      </c>
      <c r="E1151" s="30" t="s">
        <v>3049</v>
      </c>
      <c r="F1151" s="30" t="s">
        <v>3707</v>
      </c>
      <c r="G1151" s="38">
        <v>60</v>
      </c>
      <c r="H1151" s="31">
        <v>0</v>
      </c>
      <c r="I1151" s="30" t="s">
        <v>628</v>
      </c>
      <c r="J1151" s="30" t="s">
        <v>629</v>
      </c>
      <c r="K1151" s="30" t="s">
        <v>495</v>
      </c>
      <c r="L1151" s="30" t="s">
        <v>3708</v>
      </c>
      <c r="M1151" s="30" t="s">
        <v>631</v>
      </c>
      <c r="N1151" s="30"/>
      <c r="O1151" s="30" t="s">
        <v>145</v>
      </c>
      <c r="P1151" s="30" t="s">
        <v>465</v>
      </c>
      <c r="Q1151" s="30" t="s">
        <v>499</v>
      </c>
    </row>
    <row r="1152" spans="1:17" hidden="1" x14ac:dyDescent="0.2">
      <c r="A1152" s="30" t="s">
        <v>4118</v>
      </c>
      <c r="B1152" s="30" t="s">
        <v>163</v>
      </c>
      <c r="C1152" s="30" t="s">
        <v>4119</v>
      </c>
      <c r="D1152" s="30"/>
      <c r="E1152" s="30" t="s">
        <v>3054</v>
      </c>
      <c r="F1152" s="30" t="s">
        <v>74</v>
      </c>
      <c r="G1152" s="38">
        <v>60</v>
      </c>
      <c r="H1152" s="31">
        <v>0</v>
      </c>
      <c r="I1152" s="30" t="s">
        <v>512</v>
      </c>
      <c r="J1152" s="30" t="s">
        <v>513</v>
      </c>
      <c r="K1152" s="30" t="s">
        <v>495</v>
      </c>
      <c r="L1152" s="30" t="s">
        <v>496</v>
      </c>
      <c r="M1152" s="30" t="s">
        <v>695</v>
      </c>
      <c r="N1152" s="30"/>
      <c r="O1152" s="30" t="s">
        <v>145</v>
      </c>
      <c r="P1152" s="30" t="s">
        <v>465</v>
      </c>
      <c r="Q1152" s="30" t="s">
        <v>499</v>
      </c>
    </row>
    <row r="1153" spans="1:17" hidden="1" x14ac:dyDescent="0.2">
      <c r="A1153" s="30" t="s">
        <v>4120</v>
      </c>
      <c r="B1153" s="30" t="s">
        <v>4121</v>
      </c>
      <c r="C1153" s="30" t="s">
        <v>4122</v>
      </c>
      <c r="D1153" s="30"/>
      <c r="E1153" s="30" t="s">
        <v>3054</v>
      </c>
      <c r="F1153" s="30" t="s">
        <v>74</v>
      </c>
      <c r="G1153" s="38">
        <v>60</v>
      </c>
      <c r="H1153" s="31">
        <v>0</v>
      </c>
      <c r="I1153" s="30" t="s">
        <v>512</v>
      </c>
      <c r="J1153" s="30" t="s">
        <v>513</v>
      </c>
      <c r="K1153" s="30" t="s">
        <v>495</v>
      </c>
      <c r="L1153" s="30" t="s">
        <v>496</v>
      </c>
      <c r="M1153" s="30" t="s">
        <v>713</v>
      </c>
      <c r="N1153" s="30"/>
      <c r="O1153" s="30" t="s">
        <v>145</v>
      </c>
      <c r="P1153" s="30" t="s">
        <v>465</v>
      </c>
      <c r="Q1153" s="30" t="s">
        <v>499</v>
      </c>
    </row>
    <row r="1154" spans="1:17" hidden="1" x14ac:dyDescent="0.2">
      <c r="A1154" s="30" t="s">
        <v>4123</v>
      </c>
      <c r="B1154" s="30" t="s">
        <v>4124</v>
      </c>
      <c r="C1154" s="30" t="s">
        <v>4125</v>
      </c>
      <c r="D1154" s="30"/>
      <c r="E1154" s="30" t="s">
        <v>3054</v>
      </c>
      <c r="F1154" s="30" t="s">
        <v>74</v>
      </c>
      <c r="G1154" s="38">
        <v>60</v>
      </c>
      <c r="H1154" s="31">
        <v>0</v>
      </c>
      <c r="I1154" s="30" t="s">
        <v>586</v>
      </c>
      <c r="J1154" s="30" t="s">
        <v>587</v>
      </c>
      <c r="K1154" s="30" t="s">
        <v>495</v>
      </c>
      <c r="L1154" s="30" t="s">
        <v>496</v>
      </c>
      <c r="M1154" s="30" t="s">
        <v>877</v>
      </c>
      <c r="N1154" s="30"/>
      <c r="O1154" s="30" t="s">
        <v>145</v>
      </c>
      <c r="P1154" s="30" t="s">
        <v>465</v>
      </c>
      <c r="Q1154" s="30" t="s">
        <v>499</v>
      </c>
    </row>
    <row r="1155" spans="1:17" hidden="1" x14ac:dyDescent="0.2">
      <c r="A1155" s="30" t="s">
        <v>4126</v>
      </c>
      <c r="B1155" s="30" t="s">
        <v>4127</v>
      </c>
      <c r="C1155" s="30" t="s">
        <v>4128</v>
      </c>
      <c r="D1155" s="30"/>
      <c r="E1155" s="30" t="s">
        <v>3054</v>
      </c>
      <c r="F1155" s="30" t="s">
        <v>74</v>
      </c>
      <c r="G1155" s="38">
        <v>60</v>
      </c>
      <c r="H1155" s="31">
        <v>0</v>
      </c>
      <c r="I1155" s="30" t="s">
        <v>546</v>
      </c>
      <c r="J1155" s="30" t="s">
        <v>547</v>
      </c>
      <c r="K1155" s="30" t="s">
        <v>495</v>
      </c>
      <c r="L1155" s="30" t="s">
        <v>496</v>
      </c>
      <c r="M1155" s="30" t="s">
        <v>713</v>
      </c>
      <c r="N1155" s="30" t="s">
        <v>3111</v>
      </c>
      <c r="O1155" s="30" t="s">
        <v>145</v>
      </c>
      <c r="P1155" s="30" t="s">
        <v>465</v>
      </c>
      <c r="Q1155" s="30" t="s">
        <v>499</v>
      </c>
    </row>
    <row r="1156" spans="1:17" hidden="1" x14ac:dyDescent="0.2">
      <c r="A1156" s="30" t="s">
        <v>4129</v>
      </c>
      <c r="B1156" s="30" t="s">
        <v>4130</v>
      </c>
      <c r="C1156" s="30" t="s">
        <v>4131</v>
      </c>
      <c r="D1156" s="30"/>
      <c r="E1156" s="30" t="s">
        <v>3049</v>
      </c>
      <c r="F1156" s="30"/>
      <c r="G1156" s="38"/>
      <c r="H1156" s="31">
        <v>0</v>
      </c>
      <c r="I1156" s="30" t="s">
        <v>504</v>
      </c>
      <c r="J1156" s="30" t="s">
        <v>505</v>
      </c>
      <c r="K1156" s="30" t="s">
        <v>495</v>
      </c>
      <c r="L1156" s="30" t="s">
        <v>496</v>
      </c>
      <c r="M1156" s="30" t="s">
        <v>558</v>
      </c>
      <c r="N1156" s="30"/>
      <c r="O1156" s="30" t="s">
        <v>145</v>
      </c>
      <c r="P1156" s="30" t="s">
        <v>465</v>
      </c>
      <c r="Q1156" s="30" t="s">
        <v>499</v>
      </c>
    </row>
    <row r="1157" spans="1:17" hidden="1" x14ac:dyDescent="0.2">
      <c r="A1157" s="30" t="s">
        <v>4132</v>
      </c>
      <c r="B1157" s="30" t="s">
        <v>4133</v>
      </c>
      <c r="C1157" s="30" t="s">
        <v>4134</v>
      </c>
      <c r="D1157" s="30"/>
      <c r="E1157" s="30" t="s">
        <v>3054</v>
      </c>
      <c r="F1157" s="30" t="s">
        <v>74</v>
      </c>
      <c r="G1157" s="38">
        <v>60</v>
      </c>
      <c r="H1157" s="31">
        <v>0</v>
      </c>
      <c r="I1157" s="30" t="s">
        <v>718</v>
      </c>
      <c r="J1157" s="30" t="s">
        <v>719</v>
      </c>
      <c r="K1157" s="30" t="s">
        <v>495</v>
      </c>
      <c r="L1157" s="30" t="s">
        <v>496</v>
      </c>
      <c r="M1157" s="30" t="s">
        <v>497</v>
      </c>
      <c r="N1157" s="30"/>
      <c r="O1157" s="30" t="s">
        <v>145</v>
      </c>
      <c r="P1157" s="30" t="s">
        <v>465</v>
      </c>
      <c r="Q1157" s="30" t="s">
        <v>499</v>
      </c>
    </row>
    <row r="1158" spans="1:17" hidden="1" x14ac:dyDescent="0.2">
      <c r="A1158" s="30" t="s">
        <v>4135</v>
      </c>
      <c r="B1158" s="30" t="s">
        <v>4136</v>
      </c>
      <c r="C1158" s="30" t="s">
        <v>4137</v>
      </c>
      <c r="D1158" s="30"/>
      <c r="E1158" s="30" t="s">
        <v>3054</v>
      </c>
      <c r="F1158" s="30" t="s">
        <v>74</v>
      </c>
      <c r="G1158" s="38">
        <v>60</v>
      </c>
      <c r="H1158" s="31">
        <v>0</v>
      </c>
      <c r="I1158" s="30" t="s">
        <v>586</v>
      </c>
      <c r="J1158" s="30" t="s">
        <v>587</v>
      </c>
      <c r="K1158" s="30" t="s">
        <v>495</v>
      </c>
      <c r="L1158" s="30" t="s">
        <v>496</v>
      </c>
      <c r="M1158" s="30" t="s">
        <v>903</v>
      </c>
      <c r="N1158" s="30"/>
      <c r="O1158" s="30" t="s">
        <v>145</v>
      </c>
      <c r="P1158" s="30" t="s">
        <v>465</v>
      </c>
      <c r="Q1158" s="30" t="s">
        <v>499</v>
      </c>
    </row>
    <row r="1159" spans="1:17" hidden="1" x14ac:dyDescent="0.2">
      <c r="A1159" s="30" t="s">
        <v>4138</v>
      </c>
      <c r="B1159" s="30" t="s">
        <v>4139</v>
      </c>
      <c r="C1159" s="30" t="s">
        <v>4140</v>
      </c>
      <c r="D1159" s="30"/>
      <c r="E1159" s="30" t="s">
        <v>3054</v>
      </c>
      <c r="F1159" s="30" t="s">
        <v>74</v>
      </c>
      <c r="G1159" s="38">
        <v>60</v>
      </c>
      <c r="H1159" s="31">
        <v>0</v>
      </c>
      <c r="I1159" s="30" t="s">
        <v>512</v>
      </c>
      <c r="J1159" s="30" t="s">
        <v>513</v>
      </c>
      <c r="K1159" s="30" t="s">
        <v>495</v>
      </c>
      <c r="L1159" s="30" t="s">
        <v>496</v>
      </c>
      <c r="M1159" s="30" t="s">
        <v>695</v>
      </c>
      <c r="N1159" s="30" t="s">
        <v>3085</v>
      </c>
      <c r="O1159" s="30" t="s">
        <v>145</v>
      </c>
      <c r="P1159" s="30" t="s">
        <v>465</v>
      </c>
      <c r="Q1159" s="30" t="s">
        <v>499</v>
      </c>
    </row>
    <row r="1160" spans="1:17" hidden="1" x14ac:dyDescent="0.2">
      <c r="A1160" s="30" t="s">
        <v>4141</v>
      </c>
      <c r="B1160" s="30" t="s">
        <v>4142</v>
      </c>
      <c r="C1160" s="30" t="s">
        <v>4143</v>
      </c>
      <c r="D1160" s="30"/>
      <c r="E1160" s="30" t="s">
        <v>3054</v>
      </c>
      <c r="F1160" s="30" t="s">
        <v>74</v>
      </c>
      <c r="G1160" s="38">
        <v>60</v>
      </c>
      <c r="H1160" s="31">
        <v>0</v>
      </c>
      <c r="I1160" s="30" t="s">
        <v>512</v>
      </c>
      <c r="J1160" s="30" t="s">
        <v>513</v>
      </c>
      <c r="K1160" s="30" t="s">
        <v>495</v>
      </c>
      <c r="L1160" s="30" t="s">
        <v>496</v>
      </c>
      <c r="M1160" s="30" t="s">
        <v>713</v>
      </c>
      <c r="N1160" s="30"/>
      <c r="O1160" s="30" t="s">
        <v>145</v>
      </c>
      <c r="P1160" s="30" t="s">
        <v>465</v>
      </c>
      <c r="Q1160" s="30" t="s">
        <v>499</v>
      </c>
    </row>
    <row r="1161" spans="1:17" hidden="1" x14ac:dyDescent="0.2">
      <c r="A1161" s="30" t="s">
        <v>4144</v>
      </c>
      <c r="B1161" s="30" t="s">
        <v>278</v>
      </c>
      <c r="C1161" s="30" t="s">
        <v>4145</v>
      </c>
      <c r="D1161" s="30"/>
      <c r="E1161" s="30" t="s">
        <v>3054</v>
      </c>
      <c r="F1161" s="30" t="s">
        <v>74</v>
      </c>
      <c r="G1161" s="38">
        <v>60</v>
      </c>
      <c r="H1161" s="31">
        <v>0</v>
      </c>
      <c r="I1161" s="30" t="s">
        <v>512</v>
      </c>
      <c r="J1161" s="30" t="s">
        <v>513</v>
      </c>
      <c r="K1161" s="30" t="s">
        <v>495</v>
      </c>
      <c r="L1161" s="30" t="s">
        <v>496</v>
      </c>
      <c r="M1161" s="30" t="s">
        <v>695</v>
      </c>
      <c r="N1161" s="30"/>
      <c r="O1161" s="30" t="s">
        <v>145</v>
      </c>
      <c r="P1161" s="30" t="s">
        <v>465</v>
      </c>
      <c r="Q1161" s="30" t="s">
        <v>499</v>
      </c>
    </row>
    <row r="1162" spans="1:17" hidden="1" x14ac:dyDescent="0.2">
      <c r="A1162" s="30" t="s">
        <v>4146</v>
      </c>
      <c r="B1162" s="30" t="s">
        <v>4147</v>
      </c>
      <c r="C1162" s="30" t="s">
        <v>4148</v>
      </c>
      <c r="D1162" s="30"/>
      <c r="E1162" s="30" t="s">
        <v>3054</v>
      </c>
      <c r="F1162" s="30" t="s">
        <v>74</v>
      </c>
      <c r="G1162" s="38">
        <v>60</v>
      </c>
      <c r="H1162" s="31">
        <v>0</v>
      </c>
      <c r="I1162" s="30" t="s">
        <v>552</v>
      </c>
      <c r="J1162" s="30" t="s">
        <v>553</v>
      </c>
      <c r="K1162" s="30" t="s">
        <v>495</v>
      </c>
      <c r="L1162" s="30" t="s">
        <v>496</v>
      </c>
      <c r="M1162" s="30" t="s">
        <v>596</v>
      </c>
      <c r="N1162" s="30"/>
      <c r="O1162" s="30" t="s">
        <v>145</v>
      </c>
      <c r="P1162" s="30" t="s">
        <v>465</v>
      </c>
      <c r="Q1162" s="30" t="s">
        <v>499</v>
      </c>
    </row>
    <row r="1163" spans="1:17" hidden="1" x14ac:dyDescent="0.2">
      <c r="A1163" s="30" t="s">
        <v>4149</v>
      </c>
      <c r="B1163" s="30" t="s">
        <v>4150</v>
      </c>
      <c r="C1163" s="30" t="s">
        <v>4151</v>
      </c>
      <c r="D1163" s="30"/>
      <c r="E1163" s="30" t="s">
        <v>3054</v>
      </c>
      <c r="F1163" s="30" t="s">
        <v>74</v>
      </c>
      <c r="G1163" s="38">
        <v>60</v>
      </c>
      <c r="H1163" s="31">
        <v>0</v>
      </c>
      <c r="I1163" s="30" t="s">
        <v>504</v>
      </c>
      <c r="J1163" s="30" t="s">
        <v>505</v>
      </c>
      <c r="K1163" s="30" t="s">
        <v>495</v>
      </c>
      <c r="L1163" s="30" t="s">
        <v>496</v>
      </c>
      <c r="M1163" s="30" t="s">
        <v>506</v>
      </c>
      <c r="N1163" s="30"/>
      <c r="O1163" s="30" t="s">
        <v>145</v>
      </c>
      <c r="P1163" s="30" t="s">
        <v>465</v>
      </c>
      <c r="Q1163" s="30" t="s">
        <v>499</v>
      </c>
    </row>
    <row r="1164" spans="1:17" hidden="1" x14ac:dyDescent="0.2">
      <c r="A1164" s="30" t="s">
        <v>4152</v>
      </c>
      <c r="B1164" s="30" t="s">
        <v>4153</v>
      </c>
      <c r="C1164" s="30" t="s">
        <v>4154</v>
      </c>
      <c r="D1164" s="30"/>
      <c r="E1164" s="30" t="s">
        <v>3054</v>
      </c>
      <c r="F1164" s="30" t="s">
        <v>74</v>
      </c>
      <c r="G1164" s="38">
        <v>60</v>
      </c>
      <c r="H1164" s="31">
        <v>0</v>
      </c>
      <c r="I1164" s="30" t="s">
        <v>504</v>
      </c>
      <c r="J1164" s="30" t="s">
        <v>505</v>
      </c>
      <c r="K1164" s="30" t="s">
        <v>495</v>
      </c>
      <c r="L1164" s="30" t="s">
        <v>496</v>
      </c>
      <c r="M1164" s="30" t="s">
        <v>1146</v>
      </c>
      <c r="N1164" s="30"/>
      <c r="O1164" s="30" t="s">
        <v>145</v>
      </c>
      <c r="P1164" s="30" t="s">
        <v>465</v>
      </c>
      <c r="Q1164" s="30" t="s">
        <v>499</v>
      </c>
    </row>
    <row r="1165" spans="1:17" hidden="1" x14ac:dyDescent="0.2">
      <c r="A1165" s="30" t="s">
        <v>4155</v>
      </c>
      <c r="B1165" s="30" t="s">
        <v>4156</v>
      </c>
      <c r="C1165" s="30" t="s">
        <v>4157</v>
      </c>
      <c r="D1165" s="30"/>
      <c r="E1165" s="30" t="s">
        <v>3054</v>
      </c>
      <c r="F1165" s="30" t="s">
        <v>74</v>
      </c>
      <c r="G1165" s="38">
        <v>60</v>
      </c>
      <c r="H1165" s="31">
        <v>0</v>
      </c>
      <c r="I1165" s="30" t="s">
        <v>546</v>
      </c>
      <c r="J1165" s="30" t="s">
        <v>547</v>
      </c>
      <c r="K1165" s="30" t="s">
        <v>495</v>
      </c>
      <c r="L1165" s="30" t="s">
        <v>496</v>
      </c>
      <c r="M1165" s="30" t="s">
        <v>639</v>
      </c>
      <c r="N1165" s="30"/>
      <c r="O1165" s="30" t="s">
        <v>145</v>
      </c>
      <c r="P1165" s="30" t="s">
        <v>465</v>
      </c>
      <c r="Q1165" s="30" t="s">
        <v>499</v>
      </c>
    </row>
    <row r="1166" spans="1:17" hidden="1" x14ac:dyDescent="0.2">
      <c r="A1166" s="30" t="s">
        <v>4158</v>
      </c>
      <c r="B1166" s="30" t="s">
        <v>4159</v>
      </c>
      <c r="C1166" s="30" t="s">
        <v>4160</v>
      </c>
      <c r="D1166" s="30"/>
      <c r="E1166" s="30" t="s">
        <v>3054</v>
      </c>
      <c r="F1166" s="30" t="s">
        <v>74</v>
      </c>
      <c r="G1166" s="38">
        <v>60</v>
      </c>
      <c r="H1166" s="31">
        <v>0</v>
      </c>
      <c r="I1166" s="30" t="s">
        <v>504</v>
      </c>
      <c r="J1166" s="30" t="s">
        <v>505</v>
      </c>
      <c r="K1166" s="30" t="s">
        <v>495</v>
      </c>
      <c r="L1166" s="30" t="s">
        <v>496</v>
      </c>
      <c r="M1166" s="30" t="s">
        <v>506</v>
      </c>
      <c r="N1166" s="30" t="s">
        <v>4161</v>
      </c>
      <c r="O1166" s="30" t="s">
        <v>145</v>
      </c>
      <c r="P1166" s="30" t="s">
        <v>465</v>
      </c>
      <c r="Q1166" s="30" t="s">
        <v>499</v>
      </c>
    </row>
    <row r="1167" spans="1:17" hidden="1" x14ac:dyDescent="0.2">
      <c r="A1167" s="30" t="s">
        <v>4162</v>
      </c>
      <c r="B1167" s="30" t="s">
        <v>417</v>
      </c>
      <c r="C1167" s="30" t="s">
        <v>4163</v>
      </c>
      <c r="D1167" s="30"/>
      <c r="E1167" s="30" t="s">
        <v>3054</v>
      </c>
      <c r="F1167" s="30" t="s">
        <v>74</v>
      </c>
      <c r="G1167" s="38">
        <v>60</v>
      </c>
      <c r="H1167" s="31">
        <v>0</v>
      </c>
      <c r="I1167" s="30" t="s">
        <v>512</v>
      </c>
      <c r="J1167" s="30" t="s">
        <v>513</v>
      </c>
      <c r="K1167" s="30" t="s">
        <v>495</v>
      </c>
      <c r="L1167" s="30" t="s">
        <v>496</v>
      </c>
      <c r="M1167" s="30" t="s">
        <v>695</v>
      </c>
      <c r="N1167" s="30"/>
      <c r="O1167" s="30" t="s">
        <v>145</v>
      </c>
      <c r="P1167" s="30" t="s">
        <v>465</v>
      </c>
      <c r="Q1167" s="30" t="s">
        <v>499</v>
      </c>
    </row>
    <row r="1168" spans="1:17" hidden="1" x14ac:dyDescent="0.2">
      <c r="A1168" s="30" t="s">
        <v>4164</v>
      </c>
      <c r="B1168" s="30" t="s">
        <v>4165</v>
      </c>
      <c r="C1168" s="30" t="s">
        <v>4166</v>
      </c>
      <c r="D1168" s="30"/>
      <c r="E1168" s="30" t="s">
        <v>3054</v>
      </c>
      <c r="F1168" s="30" t="s">
        <v>74</v>
      </c>
      <c r="G1168" s="38">
        <v>60</v>
      </c>
      <c r="H1168" s="31">
        <v>0</v>
      </c>
      <c r="I1168" s="30" t="s">
        <v>586</v>
      </c>
      <c r="J1168" s="30" t="s">
        <v>587</v>
      </c>
      <c r="K1168" s="30" t="s">
        <v>495</v>
      </c>
      <c r="L1168" s="30" t="s">
        <v>496</v>
      </c>
      <c r="M1168" s="30" t="s">
        <v>497</v>
      </c>
      <c r="N1168" s="30"/>
      <c r="O1168" s="30" t="s">
        <v>145</v>
      </c>
      <c r="P1168" s="30" t="s">
        <v>465</v>
      </c>
      <c r="Q1168" s="30" t="s">
        <v>499</v>
      </c>
    </row>
    <row r="1169" spans="1:17" hidden="1" x14ac:dyDescent="0.2">
      <c r="A1169" s="30" t="s">
        <v>4167</v>
      </c>
      <c r="B1169" s="30" t="s">
        <v>4168</v>
      </c>
      <c r="C1169" s="30" t="s">
        <v>4169</v>
      </c>
      <c r="D1169" s="30"/>
      <c r="E1169" s="30" t="s">
        <v>3054</v>
      </c>
      <c r="F1169" s="30" t="s">
        <v>74</v>
      </c>
      <c r="G1169" s="38">
        <v>60</v>
      </c>
      <c r="H1169" s="31">
        <v>0</v>
      </c>
      <c r="I1169" s="30" t="s">
        <v>586</v>
      </c>
      <c r="J1169" s="30" t="s">
        <v>587</v>
      </c>
      <c r="K1169" s="30" t="s">
        <v>495</v>
      </c>
      <c r="L1169" s="30" t="s">
        <v>496</v>
      </c>
      <c r="M1169" s="30" t="s">
        <v>497</v>
      </c>
      <c r="N1169" s="30"/>
      <c r="O1169" s="30" t="s">
        <v>145</v>
      </c>
      <c r="P1169" s="30" t="s">
        <v>465</v>
      </c>
      <c r="Q1169" s="30" t="s">
        <v>499</v>
      </c>
    </row>
    <row r="1170" spans="1:17" hidden="1" x14ac:dyDescent="0.2">
      <c r="A1170" s="30" t="s">
        <v>4170</v>
      </c>
      <c r="B1170" s="30" t="s">
        <v>4171</v>
      </c>
      <c r="C1170" s="30" t="s">
        <v>4172</v>
      </c>
      <c r="D1170" s="30" t="s">
        <v>74</v>
      </c>
      <c r="E1170" s="30" t="s">
        <v>4173</v>
      </c>
      <c r="F1170" s="30"/>
      <c r="G1170" s="38"/>
      <c r="H1170" s="31">
        <v>0</v>
      </c>
      <c r="I1170" s="30" t="s">
        <v>995</v>
      </c>
      <c r="J1170" s="30" t="s">
        <v>996</v>
      </c>
      <c r="K1170" s="30" t="s">
        <v>495</v>
      </c>
      <c r="L1170" s="30" t="s">
        <v>612</v>
      </c>
      <c r="M1170" s="30" t="s">
        <v>1021</v>
      </c>
      <c r="N1170" s="30"/>
      <c r="O1170" s="30" t="s">
        <v>145</v>
      </c>
      <c r="P1170" s="30" t="s">
        <v>465</v>
      </c>
      <c r="Q1170" s="30" t="s">
        <v>4174</v>
      </c>
    </row>
    <row r="1171" spans="1:17" hidden="1" x14ac:dyDescent="0.2">
      <c r="A1171" s="30" t="s">
        <v>4175</v>
      </c>
      <c r="B1171" s="30" t="s">
        <v>4176</v>
      </c>
      <c r="C1171" s="30" t="s">
        <v>4177</v>
      </c>
      <c r="D1171" s="30" t="s">
        <v>74</v>
      </c>
      <c r="E1171" s="30" t="s">
        <v>4173</v>
      </c>
      <c r="F1171" s="30"/>
      <c r="G1171" s="38"/>
      <c r="H1171" s="31">
        <v>0</v>
      </c>
      <c r="I1171" s="30" t="s">
        <v>995</v>
      </c>
      <c r="J1171" s="30" t="s">
        <v>996</v>
      </c>
      <c r="K1171" s="30" t="s">
        <v>495</v>
      </c>
      <c r="L1171" s="30" t="s">
        <v>612</v>
      </c>
      <c r="M1171" s="30" t="s">
        <v>1007</v>
      </c>
      <c r="N1171" s="30" t="s">
        <v>4178</v>
      </c>
      <c r="O1171" s="30" t="s">
        <v>145</v>
      </c>
      <c r="P1171" s="30" t="s">
        <v>465</v>
      </c>
      <c r="Q1171" s="30" t="s">
        <v>4174</v>
      </c>
    </row>
    <row r="1172" spans="1:17" hidden="1" x14ac:dyDescent="0.2">
      <c r="A1172" s="30" t="s">
        <v>4179</v>
      </c>
      <c r="B1172" s="30" t="s">
        <v>4180</v>
      </c>
      <c r="C1172" s="30" t="s">
        <v>4181</v>
      </c>
      <c r="D1172" s="30" t="s">
        <v>74</v>
      </c>
      <c r="E1172" s="30" t="s">
        <v>4173</v>
      </c>
      <c r="F1172" s="30"/>
      <c r="G1172" s="38"/>
      <c r="H1172" s="31">
        <v>0</v>
      </c>
      <c r="I1172" s="30" t="s">
        <v>995</v>
      </c>
      <c r="J1172" s="30" t="s">
        <v>996</v>
      </c>
      <c r="K1172" s="30" t="s">
        <v>495</v>
      </c>
      <c r="L1172" s="30" t="s">
        <v>612</v>
      </c>
      <c r="M1172" s="30" t="s">
        <v>1021</v>
      </c>
      <c r="N1172" s="30" t="s">
        <v>4182</v>
      </c>
      <c r="O1172" s="30" t="s">
        <v>145</v>
      </c>
      <c r="P1172" s="30" t="s">
        <v>465</v>
      </c>
      <c r="Q1172" s="30" t="s">
        <v>4174</v>
      </c>
    </row>
    <row r="1173" spans="1:17" hidden="1" x14ac:dyDescent="0.2">
      <c r="A1173" s="30" t="s">
        <v>4183</v>
      </c>
      <c r="B1173" s="30" t="s">
        <v>4184</v>
      </c>
      <c r="C1173" s="30" t="s">
        <v>4185</v>
      </c>
      <c r="D1173" s="30" t="s">
        <v>74</v>
      </c>
      <c r="E1173" s="30" t="s">
        <v>4173</v>
      </c>
      <c r="F1173" s="30"/>
      <c r="G1173" s="38"/>
      <c r="H1173" s="31">
        <v>0</v>
      </c>
      <c r="I1173" s="30" t="s">
        <v>995</v>
      </c>
      <c r="J1173" s="30" t="s">
        <v>996</v>
      </c>
      <c r="K1173" s="30" t="s">
        <v>495</v>
      </c>
      <c r="L1173" s="30" t="s">
        <v>612</v>
      </c>
      <c r="M1173" s="30" t="s">
        <v>1007</v>
      </c>
      <c r="N1173" s="30" t="s">
        <v>4178</v>
      </c>
      <c r="O1173" s="30" t="s">
        <v>145</v>
      </c>
      <c r="P1173" s="30" t="s">
        <v>465</v>
      </c>
      <c r="Q1173" s="30" t="s">
        <v>4174</v>
      </c>
    </row>
    <row r="1174" spans="1:17" hidden="1" x14ac:dyDescent="0.2">
      <c r="A1174" s="30" t="s">
        <v>4186</v>
      </c>
      <c r="B1174" s="30" t="s">
        <v>4187</v>
      </c>
      <c r="C1174" s="30" t="s">
        <v>4188</v>
      </c>
      <c r="D1174" s="30" t="s">
        <v>74</v>
      </c>
      <c r="E1174" s="30" t="s">
        <v>4173</v>
      </c>
      <c r="F1174" s="30"/>
      <c r="G1174" s="38"/>
      <c r="H1174" s="31">
        <v>0</v>
      </c>
      <c r="I1174" s="30" t="s">
        <v>995</v>
      </c>
      <c r="J1174" s="30" t="s">
        <v>996</v>
      </c>
      <c r="K1174" s="30" t="s">
        <v>495</v>
      </c>
      <c r="L1174" s="30" t="s">
        <v>612</v>
      </c>
      <c r="M1174" s="30" t="s">
        <v>1021</v>
      </c>
      <c r="N1174" s="30"/>
      <c r="O1174" s="30" t="s">
        <v>145</v>
      </c>
      <c r="P1174" s="30" t="s">
        <v>465</v>
      </c>
      <c r="Q1174" s="30" t="s">
        <v>4174</v>
      </c>
    </row>
    <row r="1175" spans="1:17" hidden="1" x14ac:dyDescent="0.2">
      <c r="A1175" s="30" t="s">
        <v>4189</v>
      </c>
      <c r="B1175" s="30" t="s">
        <v>4190</v>
      </c>
      <c r="C1175" s="30" t="s">
        <v>4191</v>
      </c>
      <c r="D1175" s="30" t="s">
        <v>74</v>
      </c>
      <c r="E1175" s="30" t="s">
        <v>4173</v>
      </c>
      <c r="F1175" s="30"/>
      <c r="G1175" s="38"/>
      <c r="H1175" s="31">
        <v>0</v>
      </c>
      <c r="I1175" s="30" t="s">
        <v>995</v>
      </c>
      <c r="J1175" s="30" t="s">
        <v>996</v>
      </c>
      <c r="K1175" s="30" t="s">
        <v>495</v>
      </c>
      <c r="L1175" s="30" t="s">
        <v>612</v>
      </c>
      <c r="M1175" s="30" t="s">
        <v>1007</v>
      </c>
      <c r="N1175" s="30" t="s">
        <v>4178</v>
      </c>
      <c r="O1175" s="30" t="s">
        <v>145</v>
      </c>
      <c r="P1175" s="30" t="s">
        <v>465</v>
      </c>
      <c r="Q1175" s="30" t="s">
        <v>4174</v>
      </c>
    </row>
    <row r="1176" spans="1:17" hidden="1" x14ac:dyDescent="0.2">
      <c r="A1176" s="30" t="s">
        <v>4192</v>
      </c>
      <c r="B1176" s="30" t="s">
        <v>4193</v>
      </c>
      <c r="C1176" s="30" t="s">
        <v>4194</v>
      </c>
      <c r="D1176" s="30" t="s">
        <v>74</v>
      </c>
      <c r="E1176" s="30" t="s">
        <v>4173</v>
      </c>
      <c r="F1176" s="30"/>
      <c r="G1176" s="38"/>
      <c r="H1176" s="31">
        <v>0</v>
      </c>
      <c r="I1176" s="30" t="s">
        <v>995</v>
      </c>
      <c r="J1176" s="30" t="s">
        <v>996</v>
      </c>
      <c r="K1176" s="30" t="s">
        <v>495</v>
      </c>
      <c r="L1176" s="30" t="s">
        <v>612</v>
      </c>
      <c r="M1176" s="30" t="s">
        <v>997</v>
      </c>
      <c r="N1176" s="30" t="s">
        <v>4195</v>
      </c>
      <c r="O1176" s="30" t="s">
        <v>145</v>
      </c>
      <c r="P1176" s="30" t="s">
        <v>465</v>
      </c>
      <c r="Q1176" s="30" t="s">
        <v>4174</v>
      </c>
    </row>
    <row r="1177" spans="1:17" hidden="1" x14ac:dyDescent="0.2">
      <c r="A1177" s="30" t="s">
        <v>4196</v>
      </c>
      <c r="B1177" s="30" t="s">
        <v>4197</v>
      </c>
      <c r="C1177" s="30" t="s">
        <v>4198</v>
      </c>
      <c r="D1177" s="30" t="s">
        <v>74</v>
      </c>
      <c r="E1177" s="30" t="s">
        <v>4173</v>
      </c>
      <c r="F1177" s="30"/>
      <c r="G1177" s="38"/>
      <c r="H1177" s="31">
        <v>0</v>
      </c>
      <c r="I1177" s="30" t="s">
        <v>995</v>
      </c>
      <c r="J1177" s="30" t="s">
        <v>996</v>
      </c>
      <c r="K1177" s="30" t="s">
        <v>495</v>
      </c>
      <c r="L1177" s="30" t="s">
        <v>612</v>
      </c>
      <c r="M1177" s="30" t="s">
        <v>997</v>
      </c>
      <c r="N1177" s="30" t="s">
        <v>4195</v>
      </c>
      <c r="O1177" s="30" t="s">
        <v>145</v>
      </c>
      <c r="P1177" s="30" t="s">
        <v>465</v>
      </c>
      <c r="Q1177" s="30" t="s">
        <v>4174</v>
      </c>
    </row>
    <row r="1178" spans="1:17" hidden="1" x14ac:dyDescent="0.2">
      <c r="A1178" s="30" t="s">
        <v>4199</v>
      </c>
      <c r="B1178" s="30" t="s">
        <v>4200</v>
      </c>
      <c r="C1178" s="30" t="s">
        <v>4201</v>
      </c>
      <c r="D1178" s="30" t="s">
        <v>74</v>
      </c>
      <c r="E1178" s="30" t="s">
        <v>4173</v>
      </c>
      <c r="F1178" s="30"/>
      <c r="G1178" s="38"/>
      <c r="H1178" s="31">
        <v>0</v>
      </c>
      <c r="I1178" s="30" t="s">
        <v>995</v>
      </c>
      <c r="J1178" s="30" t="s">
        <v>996</v>
      </c>
      <c r="K1178" s="30" t="s">
        <v>495</v>
      </c>
      <c r="L1178" s="30" t="s">
        <v>612</v>
      </c>
      <c r="M1178" s="30" t="s">
        <v>1153</v>
      </c>
      <c r="N1178" s="30"/>
      <c r="O1178" s="30" t="s">
        <v>145</v>
      </c>
      <c r="P1178" s="30" t="s">
        <v>465</v>
      </c>
      <c r="Q1178" s="30" t="s">
        <v>4174</v>
      </c>
    </row>
    <row r="1179" spans="1:17" hidden="1" x14ac:dyDescent="0.2">
      <c r="A1179" s="30" t="s">
        <v>4202</v>
      </c>
      <c r="B1179" s="30" t="s">
        <v>4203</v>
      </c>
      <c r="C1179" s="30" t="s">
        <v>4204</v>
      </c>
      <c r="D1179" s="30" t="s">
        <v>74</v>
      </c>
      <c r="E1179" s="30" t="s">
        <v>4173</v>
      </c>
      <c r="F1179" s="30"/>
      <c r="G1179" s="38"/>
      <c r="H1179" s="31">
        <v>0</v>
      </c>
      <c r="I1179" s="30" t="s">
        <v>995</v>
      </c>
      <c r="J1179" s="30" t="s">
        <v>996</v>
      </c>
      <c r="K1179" s="30" t="s">
        <v>495</v>
      </c>
      <c r="L1179" s="30" t="s">
        <v>612</v>
      </c>
      <c r="M1179" s="30" t="s">
        <v>997</v>
      </c>
      <c r="N1179" s="30" t="s">
        <v>4205</v>
      </c>
      <c r="O1179" s="30" t="s">
        <v>145</v>
      </c>
      <c r="P1179" s="30" t="s">
        <v>465</v>
      </c>
      <c r="Q1179" s="30" t="s">
        <v>4174</v>
      </c>
    </row>
    <row r="1180" spans="1:17" hidden="1" x14ac:dyDescent="0.2">
      <c r="A1180" s="30" t="s">
        <v>4206</v>
      </c>
      <c r="B1180" s="30" t="s">
        <v>4207</v>
      </c>
      <c r="C1180" s="30" t="s">
        <v>4208</v>
      </c>
      <c r="D1180" s="30" t="s">
        <v>74</v>
      </c>
      <c r="E1180" s="30" t="s">
        <v>4173</v>
      </c>
      <c r="F1180" s="30"/>
      <c r="G1180" s="38"/>
      <c r="H1180" s="31">
        <v>0</v>
      </c>
      <c r="I1180" s="30" t="s">
        <v>995</v>
      </c>
      <c r="J1180" s="30" t="s">
        <v>996</v>
      </c>
      <c r="K1180" s="30" t="s">
        <v>495</v>
      </c>
      <c r="L1180" s="30" t="s">
        <v>612</v>
      </c>
      <c r="M1180" s="30" t="s">
        <v>1153</v>
      </c>
      <c r="N1180" s="30"/>
      <c r="O1180" s="30" t="s">
        <v>145</v>
      </c>
      <c r="P1180" s="30" t="s">
        <v>465</v>
      </c>
      <c r="Q1180" s="30" t="s">
        <v>4174</v>
      </c>
    </row>
    <row r="1181" spans="1:17" hidden="1" x14ac:dyDescent="0.2">
      <c r="A1181" s="30" t="s">
        <v>4209</v>
      </c>
      <c r="B1181" s="30" t="s">
        <v>4210</v>
      </c>
      <c r="C1181" s="30" t="s">
        <v>4211</v>
      </c>
      <c r="D1181" s="30" t="s">
        <v>74</v>
      </c>
      <c r="E1181" s="30" t="s">
        <v>4173</v>
      </c>
      <c r="F1181" s="30"/>
      <c r="G1181" s="38"/>
      <c r="H1181" s="31">
        <v>0</v>
      </c>
      <c r="I1181" s="30" t="s">
        <v>995</v>
      </c>
      <c r="J1181" s="30" t="s">
        <v>996</v>
      </c>
      <c r="K1181" s="30" t="s">
        <v>495</v>
      </c>
      <c r="L1181" s="30" t="s">
        <v>612</v>
      </c>
      <c r="M1181" s="30" t="s">
        <v>1153</v>
      </c>
      <c r="N1181" s="30"/>
      <c r="O1181" s="30" t="s">
        <v>145</v>
      </c>
      <c r="P1181" s="30" t="s">
        <v>465</v>
      </c>
      <c r="Q1181" s="30" t="s">
        <v>4174</v>
      </c>
    </row>
    <row r="1182" spans="1:17" hidden="1" x14ac:dyDescent="0.2">
      <c r="A1182" s="30" t="s">
        <v>4212</v>
      </c>
      <c r="B1182" s="30" t="s">
        <v>4213</v>
      </c>
      <c r="C1182" s="30" t="s">
        <v>4214</v>
      </c>
      <c r="D1182" s="30" t="s">
        <v>74</v>
      </c>
      <c r="E1182" s="30" t="s">
        <v>4173</v>
      </c>
      <c r="F1182" s="30"/>
      <c r="G1182" s="38"/>
      <c r="H1182" s="31">
        <v>0</v>
      </c>
      <c r="I1182" s="30" t="s">
        <v>755</v>
      </c>
      <c r="J1182" s="30" t="s">
        <v>756</v>
      </c>
      <c r="K1182" s="30" t="s">
        <v>495</v>
      </c>
      <c r="L1182" s="30" t="s">
        <v>612</v>
      </c>
      <c r="M1182" s="30" t="s">
        <v>688</v>
      </c>
      <c r="N1182" s="30" t="s">
        <v>4215</v>
      </c>
      <c r="O1182" s="30" t="s">
        <v>145</v>
      </c>
      <c r="P1182" s="30" t="s">
        <v>465</v>
      </c>
      <c r="Q1182" s="30" t="s">
        <v>4174</v>
      </c>
    </row>
    <row r="1183" spans="1:17" hidden="1" x14ac:dyDescent="0.2">
      <c r="A1183" s="30" t="s">
        <v>4216</v>
      </c>
      <c r="B1183" s="30" t="s">
        <v>4217</v>
      </c>
      <c r="C1183" s="30" t="s">
        <v>4218</v>
      </c>
      <c r="D1183" s="30" t="s">
        <v>74</v>
      </c>
      <c r="E1183" s="30" t="s">
        <v>4173</v>
      </c>
      <c r="F1183" s="30"/>
      <c r="G1183" s="38"/>
      <c r="H1183" s="31">
        <v>0</v>
      </c>
      <c r="I1183" s="30" t="s">
        <v>995</v>
      </c>
      <c r="J1183" s="30" t="s">
        <v>996</v>
      </c>
      <c r="K1183" s="30" t="s">
        <v>495</v>
      </c>
      <c r="L1183" s="30" t="s">
        <v>612</v>
      </c>
      <c r="M1183" s="30" t="s">
        <v>997</v>
      </c>
      <c r="N1183" s="30" t="s">
        <v>4195</v>
      </c>
      <c r="O1183" s="30" t="s">
        <v>145</v>
      </c>
      <c r="P1183" s="30" t="s">
        <v>465</v>
      </c>
      <c r="Q1183" s="30" t="s">
        <v>4174</v>
      </c>
    </row>
    <row r="1184" spans="1:17" hidden="1" x14ac:dyDescent="0.2">
      <c r="A1184" s="30" t="s">
        <v>4219</v>
      </c>
      <c r="B1184" s="30" t="s">
        <v>4220</v>
      </c>
      <c r="C1184" s="30" t="s">
        <v>4221</v>
      </c>
      <c r="D1184" s="30" t="s">
        <v>74</v>
      </c>
      <c r="E1184" s="30" t="s">
        <v>4173</v>
      </c>
      <c r="F1184" s="30"/>
      <c r="G1184" s="38"/>
      <c r="H1184" s="31">
        <v>0</v>
      </c>
      <c r="I1184" s="30" t="s">
        <v>755</v>
      </c>
      <c r="J1184" s="30" t="s">
        <v>756</v>
      </c>
      <c r="K1184" s="30" t="s">
        <v>495</v>
      </c>
      <c r="L1184" s="30" t="s">
        <v>612</v>
      </c>
      <c r="M1184" s="30" t="s">
        <v>1035</v>
      </c>
      <c r="N1184" s="30" t="s">
        <v>4222</v>
      </c>
      <c r="O1184" s="30" t="s">
        <v>145</v>
      </c>
      <c r="P1184" s="30" t="s">
        <v>465</v>
      </c>
      <c r="Q1184" s="30" t="s">
        <v>4174</v>
      </c>
    </row>
    <row r="1185" spans="1:17" hidden="1" x14ac:dyDescent="0.2">
      <c r="A1185" s="30" t="s">
        <v>4223</v>
      </c>
      <c r="B1185" s="30" t="s">
        <v>4224</v>
      </c>
      <c r="C1185" s="30" t="s">
        <v>4225</v>
      </c>
      <c r="D1185" s="30" t="s">
        <v>74</v>
      </c>
      <c r="E1185" s="30" t="s">
        <v>4173</v>
      </c>
      <c r="F1185" s="30"/>
      <c r="G1185" s="38"/>
      <c r="H1185" s="31">
        <v>0</v>
      </c>
      <c r="I1185" s="30" t="s">
        <v>995</v>
      </c>
      <c r="J1185" s="30" t="s">
        <v>996</v>
      </c>
      <c r="K1185" s="30" t="s">
        <v>495</v>
      </c>
      <c r="L1185" s="30" t="s">
        <v>612</v>
      </c>
      <c r="M1185" s="30" t="s">
        <v>4226</v>
      </c>
      <c r="N1185" s="30"/>
      <c r="O1185" s="30" t="s">
        <v>145</v>
      </c>
      <c r="P1185" s="30" t="s">
        <v>465</v>
      </c>
      <c r="Q1185" s="30" t="s">
        <v>4174</v>
      </c>
    </row>
    <row r="1186" spans="1:17" hidden="1" x14ac:dyDescent="0.2">
      <c r="A1186" s="30" t="s">
        <v>4227</v>
      </c>
      <c r="B1186" s="30" t="s">
        <v>4228</v>
      </c>
      <c r="C1186" s="30" t="s">
        <v>4229</v>
      </c>
      <c r="D1186" s="30" t="s">
        <v>74</v>
      </c>
      <c r="E1186" s="30" t="s">
        <v>4173</v>
      </c>
      <c r="F1186" s="30"/>
      <c r="G1186" s="38"/>
      <c r="H1186" s="31">
        <v>0</v>
      </c>
      <c r="I1186" s="30" t="s">
        <v>995</v>
      </c>
      <c r="J1186" s="30" t="s">
        <v>996</v>
      </c>
      <c r="K1186" s="30" t="s">
        <v>495</v>
      </c>
      <c r="L1186" s="30" t="s">
        <v>612</v>
      </c>
      <c r="M1186" s="30" t="s">
        <v>997</v>
      </c>
      <c r="N1186" s="30"/>
      <c r="O1186" s="30" t="s">
        <v>145</v>
      </c>
      <c r="P1186" s="30" t="s">
        <v>465</v>
      </c>
      <c r="Q1186" s="30" t="s">
        <v>4174</v>
      </c>
    </row>
    <row r="1187" spans="1:17" hidden="1" x14ac:dyDescent="0.2">
      <c r="A1187" s="30" t="s">
        <v>4230</v>
      </c>
      <c r="B1187" s="30" t="s">
        <v>4231</v>
      </c>
      <c r="C1187" s="30" t="s">
        <v>4232</v>
      </c>
      <c r="D1187" s="30" t="s">
        <v>74</v>
      </c>
      <c r="E1187" s="30" t="s">
        <v>4173</v>
      </c>
      <c r="F1187" s="30"/>
      <c r="G1187" s="38"/>
      <c r="H1187" s="31">
        <v>0</v>
      </c>
      <c r="I1187" s="30" t="s">
        <v>995</v>
      </c>
      <c r="J1187" s="30" t="s">
        <v>996</v>
      </c>
      <c r="K1187" s="30" t="s">
        <v>495</v>
      </c>
      <c r="L1187" s="30" t="s">
        <v>612</v>
      </c>
      <c r="M1187" s="30" t="s">
        <v>1153</v>
      </c>
      <c r="N1187" s="30" t="s">
        <v>4233</v>
      </c>
      <c r="O1187" s="30" t="s">
        <v>145</v>
      </c>
      <c r="P1187" s="30" t="s">
        <v>465</v>
      </c>
      <c r="Q1187" s="30" t="s">
        <v>4174</v>
      </c>
    </row>
    <row r="1188" spans="1:17" hidden="1" x14ac:dyDescent="0.2">
      <c r="A1188" s="30" t="s">
        <v>4234</v>
      </c>
      <c r="B1188" s="30" t="s">
        <v>4235</v>
      </c>
      <c r="C1188" s="30" t="s">
        <v>4236</v>
      </c>
      <c r="D1188" s="30" t="s">
        <v>74</v>
      </c>
      <c r="E1188" s="30" t="s">
        <v>4173</v>
      </c>
      <c r="F1188" s="30"/>
      <c r="G1188" s="38"/>
      <c r="H1188" s="31">
        <v>0</v>
      </c>
      <c r="I1188" s="30" t="s">
        <v>995</v>
      </c>
      <c r="J1188" s="30" t="s">
        <v>996</v>
      </c>
      <c r="K1188" s="30" t="s">
        <v>495</v>
      </c>
      <c r="L1188" s="30" t="s">
        <v>612</v>
      </c>
      <c r="M1188" s="30" t="s">
        <v>1153</v>
      </c>
      <c r="N1188" s="30" t="s">
        <v>4233</v>
      </c>
      <c r="O1188" s="30" t="s">
        <v>145</v>
      </c>
      <c r="P1188" s="30" t="s">
        <v>465</v>
      </c>
      <c r="Q1188" s="30" t="s">
        <v>4174</v>
      </c>
    </row>
    <row r="1189" spans="1:17" hidden="1" x14ac:dyDescent="0.2">
      <c r="A1189" s="30" t="s">
        <v>4237</v>
      </c>
      <c r="B1189" s="30" t="s">
        <v>4238</v>
      </c>
      <c r="C1189" s="30" t="s">
        <v>4239</v>
      </c>
      <c r="D1189" s="30" t="s">
        <v>74</v>
      </c>
      <c r="E1189" s="30" t="s">
        <v>4173</v>
      </c>
      <c r="F1189" s="30"/>
      <c r="G1189" s="38"/>
      <c r="H1189" s="31">
        <v>0</v>
      </c>
      <c r="I1189" s="30" t="s">
        <v>755</v>
      </c>
      <c r="J1189" s="30" t="s">
        <v>756</v>
      </c>
      <c r="K1189" s="30" t="s">
        <v>495</v>
      </c>
      <c r="L1189" s="30" t="s">
        <v>612</v>
      </c>
      <c r="M1189" s="30" t="s">
        <v>1035</v>
      </c>
      <c r="N1189" s="30" t="s">
        <v>4240</v>
      </c>
      <c r="O1189" s="30" t="s">
        <v>145</v>
      </c>
      <c r="P1189" s="30" t="s">
        <v>465</v>
      </c>
      <c r="Q1189" s="30" t="s">
        <v>4174</v>
      </c>
    </row>
    <row r="1190" spans="1:17" hidden="1" x14ac:dyDescent="0.2">
      <c r="A1190" s="30" t="s">
        <v>4241</v>
      </c>
      <c r="B1190" s="30" t="s">
        <v>4242</v>
      </c>
      <c r="C1190" s="30" t="s">
        <v>4243</v>
      </c>
      <c r="D1190" s="30" t="s">
        <v>74</v>
      </c>
      <c r="E1190" s="30" t="s">
        <v>4173</v>
      </c>
      <c r="F1190" s="30"/>
      <c r="G1190" s="38"/>
      <c r="H1190" s="31">
        <v>0</v>
      </c>
      <c r="I1190" s="30" t="s">
        <v>755</v>
      </c>
      <c r="J1190" s="30" t="s">
        <v>756</v>
      </c>
      <c r="K1190" s="30" t="s">
        <v>495</v>
      </c>
      <c r="L1190" s="30" t="s">
        <v>612</v>
      </c>
      <c r="M1190" s="30" t="s">
        <v>1035</v>
      </c>
      <c r="N1190" s="30" t="s">
        <v>4215</v>
      </c>
      <c r="O1190" s="30" t="s">
        <v>145</v>
      </c>
      <c r="P1190" s="30" t="s">
        <v>465</v>
      </c>
      <c r="Q1190" s="30" t="s">
        <v>4174</v>
      </c>
    </row>
    <row r="1191" spans="1:17" hidden="1" x14ac:dyDescent="0.2">
      <c r="A1191" s="30" t="s">
        <v>4244</v>
      </c>
      <c r="B1191" s="30" t="s">
        <v>4245</v>
      </c>
      <c r="C1191" s="30" t="s">
        <v>4246</v>
      </c>
      <c r="D1191" s="30" t="s">
        <v>74</v>
      </c>
      <c r="E1191" s="30" t="s">
        <v>4173</v>
      </c>
      <c r="F1191" s="30"/>
      <c r="G1191" s="38"/>
      <c r="H1191" s="31">
        <v>0</v>
      </c>
      <c r="I1191" s="30" t="s">
        <v>755</v>
      </c>
      <c r="J1191" s="30" t="s">
        <v>756</v>
      </c>
      <c r="K1191" s="30" t="s">
        <v>495</v>
      </c>
      <c r="L1191" s="30" t="s">
        <v>612</v>
      </c>
      <c r="M1191" s="30" t="s">
        <v>1035</v>
      </c>
      <c r="N1191" s="30" t="s">
        <v>4247</v>
      </c>
      <c r="O1191" s="30" t="s">
        <v>145</v>
      </c>
      <c r="P1191" s="30" t="s">
        <v>465</v>
      </c>
      <c r="Q1191" s="30" t="s">
        <v>4174</v>
      </c>
    </row>
    <row r="1192" spans="1:17" hidden="1" x14ac:dyDescent="0.2">
      <c r="A1192" s="30" t="s">
        <v>4248</v>
      </c>
      <c r="B1192" s="30" t="s">
        <v>4249</v>
      </c>
      <c r="C1192" s="30" t="s">
        <v>4250</v>
      </c>
      <c r="D1192" s="30" t="s">
        <v>74</v>
      </c>
      <c r="E1192" s="30" t="s">
        <v>4173</v>
      </c>
      <c r="F1192" s="30"/>
      <c r="G1192" s="38"/>
      <c r="H1192" s="31">
        <v>0</v>
      </c>
      <c r="I1192" s="30" t="s">
        <v>995</v>
      </c>
      <c r="J1192" s="30" t="s">
        <v>996</v>
      </c>
      <c r="K1192" s="30" t="s">
        <v>495</v>
      </c>
      <c r="L1192" s="30" t="s">
        <v>612</v>
      </c>
      <c r="M1192" s="30" t="s">
        <v>997</v>
      </c>
      <c r="N1192" s="30" t="s">
        <v>4251</v>
      </c>
      <c r="O1192" s="30" t="s">
        <v>145</v>
      </c>
      <c r="P1192" s="30" t="s">
        <v>465</v>
      </c>
      <c r="Q1192" s="30" t="s">
        <v>4174</v>
      </c>
    </row>
    <row r="1193" spans="1:17" hidden="1" x14ac:dyDescent="0.2">
      <c r="A1193" s="30" t="s">
        <v>4252</v>
      </c>
      <c r="B1193" s="30" t="s">
        <v>4253</v>
      </c>
      <c r="C1193" s="30" t="s">
        <v>4254</v>
      </c>
      <c r="D1193" s="30" t="s">
        <v>74</v>
      </c>
      <c r="E1193" s="30" t="s">
        <v>4173</v>
      </c>
      <c r="F1193" s="30"/>
      <c r="G1193" s="38"/>
      <c r="H1193" s="31">
        <v>0</v>
      </c>
      <c r="I1193" s="30" t="s">
        <v>755</v>
      </c>
      <c r="J1193" s="30" t="s">
        <v>756</v>
      </c>
      <c r="K1193" s="30" t="s">
        <v>495</v>
      </c>
      <c r="L1193" s="30" t="s">
        <v>612</v>
      </c>
      <c r="M1193" s="30" t="s">
        <v>1128</v>
      </c>
      <c r="N1193" s="30"/>
      <c r="O1193" s="30" t="s">
        <v>145</v>
      </c>
      <c r="P1193" s="30" t="s">
        <v>465</v>
      </c>
      <c r="Q1193" s="30" t="s">
        <v>4174</v>
      </c>
    </row>
    <row r="1194" spans="1:17" hidden="1" x14ac:dyDescent="0.2">
      <c r="A1194" s="30" t="s">
        <v>4255</v>
      </c>
      <c r="B1194" s="30" t="s">
        <v>4256</v>
      </c>
      <c r="C1194" s="30" t="s">
        <v>4257</v>
      </c>
      <c r="D1194" s="30" t="s">
        <v>74</v>
      </c>
      <c r="E1194" s="30" t="s">
        <v>4173</v>
      </c>
      <c r="F1194" s="30"/>
      <c r="G1194" s="38"/>
      <c r="H1194" s="31">
        <v>0</v>
      </c>
      <c r="I1194" s="30" t="s">
        <v>995</v>
      </c>
      <c r="J1194" s="30" t="s">
        <v>996</v>
      </c>
      <c r="K1194" s="30" t="s">
        <v>495</v>
      </c>
      <c r="L1194" s="30" t="s">
        <v>612</v>
      </c>
      <c r="M1194" s="30" t="s">
        <v>1007</v>
      </c>
      <c r="N1194" s="30" t="s">
        <v>4258</v>
      </c>
      <c r="O1194" s="30" t="s">
        <v>145</v>
      </c>
      <c r="P1194" s="30" t="s">
        <v>465</v>
      </c>
      <c r="Q1194" s="30" t="s">
        <v>4174</v>
      </c>
    </row>
    <row r="1195" spans="1:17" hidden="1" x14ac:dyDescent="0.2">
      <c r="A1195" s="30" t="s">
        <v>4259</v>
      </c>
      <c r="B1195" s="30" t="s">
        <v>4260</v>
      </c>
      <c r="C1195" s="30" t="s">
        <v>4261</v>
      </c>
      <c r="D1195" s="30" t="s">
        <v>74</v>
      </c>
      <c r="E1195" s="30" t="s">
        <v>4173</v>
      </c>
      <c r="F1195" s="30"/>
      <c r="G1195" s="38"/>
      <c r="H1195" s="31">
        <v>0</v>
      </c>
      <c r="I1195" s="30" t="s">
        <v>995</v>
      </c>
      <c r="J1195" s="30" t="s">
        <v>996</v>
      </c>
      <c r="K1195" s="30" t="s">
        <v>495</v>
      </c>
      <c r="L1195" s="30" t="s">
        <v>612</v>
      </c>
      <c r="M1195" s="30" t="s">
        <v>997</v>
      </c>
      <c r="N1195" s="30"/>
      <c r="O1195" s="30" t="s">
        <v>145</v>
      </c>
      <c r="P1195" s="30" t="s">
        <v>465</v>
      </c>
      <c r="Q1195" s="30" t="s">
        <v>4174</v>
      </c>
    </row>
    <row r="1196" spans="1:17" hidden="1" x14ac:dyDescent="0.2">
      <c r="A1196" s="30" t="s">
        <v>4262</v>
      </c>
      <c r="B1196" s="30" t="s">
        <v>4263</v>
      </c>
      <c r="C1196" s="30" t="s">
        <v>4264</v>
      </c>
      <c r="D1196" s="30" t="s">
        <v>74</v>
      </c>
      <c r="E1196" s="30" t="s">
        <v>4173</v>
      </c>
      <c r="F1196" s="30"/>
      <c r="G1196" s="38"/>
      <c r="H1196" s="31">
        <v>0</v>
      </c>
      <c r="I1196" s="30" t="s">
        <v>755</v>
      </c>
      <c r="J1196" s="30" t="s">
        <v>756</v>
      </c>
      <c r="K1196" s="30" t="s">
        <v>495</v>
      </c>
      <c r="L1196" s="30" t="s">
        <v>612</v>
      </c>
      <c r="M1196" s="30" t="s">
        <v>1035</v>
      </c>
      <c r="N1196" s="30" t="s">
        <v>4265</v>
      </c>
      <c r="O1196" s="30" t="s">
        <v>145</v>
      </c>
      <c r="P1196" s="30" t="s">
        <v>465</v>
      </c>
      <c r="Q1196" s="30" t="s">
        <v>4174</v>
      </c>
    </row>
    <row r="1197" spans="1:17" hidden="1" x14ac:dyDescent="0.2">
      <c r="A1197" s="30" t="s">
        <v>4266</v>
      </c>
      <c r="B1197" s="30" t="s">
        <v>4267</v>
      </c>
      <c r="C1197" s="30" t="s">
        <v>4268</v>
      </c>
      <c r="D1197" s="30" t="s">
        <v>74</v>
      </c>
      <c r="E1197" s="30" t="s">
        <v>4173</v>
      </c>
      <c r="F1197" s="30"/>
      <c r="G1197" s="38"/>
      <c r="H1197" s="31">
        <v>0</v>
      </c>
      <c r="I1197" s="30" t="s">
        <v>995</v>
      </c>
      <c r="J1197" s="30" t="s">
        <v>996</v>
      </c>
      <c r="K1197" s="30" t="s">
        <v>495</v>
      </c>
      <c r="L1197" s="30" t="s">
        <v>612</v>
      </c>
      <c r="M1197" s="30" t="s">
        <v>1153</v>
      </c>
      <c r="N1197" s="30" t="s">
        <v>4269</v>
      </c>
      <c r="O1197" s="30" t="s">
        <v>145</v>
      </c>
      <c r="P1197" s="30" t="s">
        <v>465</v>
      </c>
      <c r="Q1197" s="30" t="s">
        <v>4174</v>
      </c>
    </row>
    <row r="1198" spans="1:17" hidden="1" x14ac:dyDescent="0.2">
      <c r="A1198" s="30" t="s">
        <v>4270</v>
      </c>
      <c r="B1198" s="30" t="s">
        <v>4271</v>
      </c>
      <c r="C1198" s="30" t="s">
        <v>4272</v>
      </c>
      <c r="D1198" s="30" t="s">
        <v>74</v>
      </c>
      <c r="E1198" s="30" t="s">
        <v>4173</v>
      </c>
      <c r="F1198" s="30"/>
      <c r="G1198" s="38"/>
      <c r="H1198" s="31">
        <v>0</v>
      </c>
      <c r="I1198" s="30" t="s">
        <v>995</v>
      </c>
      <c r="J1198" s="30" t="s">
        <v>996</v>
      </c>
      <c r="K1198" s="30" t="s">
        <v>495</v>
      </c>
      <c r="L1198" s="30" t="s">
        <v>612</v>
      </c>
      <c r="M1198" s="30" t="s">
        <v>1021</v>
      </c>
      <c r="N1198" s="30"/>
      <c r="O1198" s="30" t="s">
        <v>145</v>
      </c>
      <c r="P1198" s="30" t="s">
        <v>465</v>
      </c>
      <c r="Q1198" s="30" t="s">
        <v>4174</v>
      </c>
    </row>
    <row r="1199" spans="1:17" hidden="1" x14ac:dyDescent="0.2">
      <c r="A1199" s="30" t="s">
        <v>4273</v>
      </c>
      <c r="B1199" s="30" t="s">
        <v>4274</v>
      </c>
      <c r="C1199" s="30" t="s">
        <v>4275</v>
      </c>
      <c r="D1199" s="30" t="s">
        <v>74</v>
      </c>
      <c r="E1199" s="30" t="s">
        <v>4173</v>
      </c>
      <c r="F1199" s="30"/>
      <c r="G1199" s="38"/>
      <c r="H1199" s="31">
        <v>0</v>
      </c>
      <c r="I1199" s="30" t="s">
        <v>995</v>
      </c>
      <c r="J1199" s="30" t="s">
        <v>996</v>
      </c>
      <c r="K1199" s="30" t="s">
        <v>495</v>
      </c>
      <c r="L1199" s="30" t="s">
        <v>612</v>
      </c>
      <c r="M1199" s="30" t="s">
        <v>1153</v>
      </c>
      <c r="N1199" s="30"/>
      <c r="O1199" s="30" t="s">
        <v>145</v>
      </c>
      <c r="P1199" s="30" t="s">
        <v>465</v>
      </c>
      <c r="Q1199" s="30" t="s">
        <v>4174</v>
      </c>
    </row>
    <row r="1200" spans="1:17" hidden="1" x14ac:dyDescent="0.2">
      <c r="A1200" s="30" t="s">
        <v>4276</v>
      </c>
      <c r="B1200" s="30" t="s">
        <v>4277</v>
      </c>
      <c r="C1200" s="30" t="s">
        <v>4278</v>
      </c>
      <c r="D1200" s="30" t="s">
        <v>74</v>
      </c>
      <c r="E1200" s="30" t="s">
        <v>4173</v>
      </c>
      <c r="F1200" s="30"/>
      <c r="G1200" s="38"/>
      <c r="H1200" s="31">
        <v>0</v>
      </c>
      <c r="I1200" s="30" t="s">
        <v>755</v>
      </c>
      <c r="J1200" s="30" t="s">
        <v>756</v>
      </c>
      <c r="K1200" s="30" t="s">
        <v>495</v>
      </c>
      <c r="L1200" s="30" t="s">
        <v>612</v>
      </c>
      <c r="M1200" s="30" t="s">
        <v>1035</v>
      </c>
      <c r="N1200" s="30" t="s">
        <v>4265</v>
      </c>
      <c r="O1200" s="30" t="s">
        <v>145</v>
      </c>
      <c r="P1200" s="30" t="s">
        <v>465</v>
      </c>
      <c r="Q1200" s="30" t="s">
        <v>4174</v>
      </c>
    </row>
    <row r="1201" spans="1:17" hidden="1" x14ac:dyDescent="0.2">
      <c r="A1201" s="30" t="s">
        <v>4279</v>
      </c>
      <c r="B1201" s="30" t="s">
        <v>4280</v>
      </c>
      <c r="C1201" s="30" t="s">
        <v>4281</v>
      </c>
      <c r="D1201" s="30" t="s">
        <v>74</v>
      </c>
      <c r="E1201" s="30" t="s">
        <v>4173</v>
      </c>
      <c r="F1201" s="30"/>
      <c r="G1201" s="38"/>
      <c r="H1201" s="31">
        <v>0</v>
      </c>
      <c r="I1201" s="30" t="s">
        <v>755</v>
      </c>
      <c r="J1201" s="30" t="s">
        <v>756</v>
      </c>
      <c r="K1201" s="30" t="s">
        <v>495</v>
      </c>
      <c r="L1201" s="30" t="s">
        <v>612</v>
      </c>
      <c r="M1201" s="30" t="s">
        <v>1035</v>
      </c>
      <c r="N1201" s="30"/>
      <c r="O1201" s="30" t="s">
        <v>145</v>
      </c>
      <c r="P1201" s="30" t="s">
        <v>465</v>
      </c>
      <c r="Q1201" s="30" t="s">
        <v>4174</v>
      </c>
    </row>
    <row r="1202" spans="1:17" hidden="1" x14ac:dyDescent="0.2">
      <c r="A1202" s="30" t="s">
        <v>4282</v>
      </c>
      <c r="B1202" s="30" t="s">
        <v>4283</v>
      </c>
      <c r="C1202" s="30" t="s">
        <v>4284</v>
      </c>
      <c r="D1202" s="30" t="s">
        <v>74</v>
      </c>
      <c r="E1202" s="30" t="s">
        <v>4173</v>
      </c>
      <c r="F1202" s="30"/>
      <c r="G1202" s="38"/>
      <c r="H1202" s="31">
        <v>0</v>
      </c>
      <c r="I1202" s="30" t="s">
        <v>995</v>
      </c>
      <c r="J1202" s="30" t="s">
        <v>996</v>
      </c>
      <c r="K1202" s="30" t="s">
        <v>495</v>
      </c>
      <c r="L1202" s="30" t="s">
        <v>612</v>
      </c>
      <c r="M1202" s="30" t="s">
        <v>1007</v>
      </c>
      <c r="N1202" s="30" t="s">
        <v>4178</v>
      </c>
      <c r="O1202" s="30" t="s">
        <v>145</v>
      </c>
      <c r="P1202" s="30" t="s">
        <v>465</v>
      </c>
      <c r="Q1202" s="30" t="s">
        <v>4174</v>
      </c>
    </row>
    <row r="1203" spans="1:17" hidden="1" x14ac:dyDescent="0.2">
      <c r="A1203" s="30" t="s">
        <v>4285</v>
      </c>
      <c r="B1203" s="30" t="s">
        <v>4286</v>
      </c>
      <c r="C1203" s="30" t="s">
        <v>4287</v>
      </c>
      <c r="D1203" s="30" t="s">
        <v>74</v>
      </c>
      <c r="E1203" s="30" t="s">
        <v>4173</v>
      </c>
      <c r="F1203" s="30"/>
      <c r="G1203" s="38"/>
      <c r="H1203" s="31">
        <v>0</v>
      </c>
      <c r="I1203" s="30" t="s">
        <v>995</v>
      </c>
      <c r="J1203" s="30" t="s">
        <v>996</v>
      </c>
      <c r="K1203" s="30" t="s">
        <v>495</v>
      </c>
      <c r="L1203" s="30" t="s">
        <v>612</v>
      </c>
      <c r="M1203" s="30" t="s">
        <v>1108</v>
      </c>
      <c r="N1203" s="30" t="s">
        <v>4288</v>
      </c>
      <c r="O1203" s="30" t="s">
        <v>145</v>
      </c>
      <c r="P1203" s="30" t="s">
        <v>465</v>
      </c>
      <c r="Q1203" s="30" t="s">
        <v>4174</v>
      </c>
    </row>
    <row r="1204" spans="1:17" hidden="1" x14ac:dyDescent="0.2">
      <c r="A1204" s="30" t="s">
        <v>4289</v>
      </c>
      <c r="B1204" s="30" t="s">
        <v>4290</v>
      </c>
      <c r="C1204" s="30" t="s">
        <v>4291</v>
      </c>
      <c r="D1204" s="30" t="s">
        <v>74</v>
      </c>
      <c r="E1204" s="30" t="s">
        <v>4173</v>
      </c>
      <c r="F1204" s="30"/>
      <c r="G1204" s="38"/>
      <c r="H1204" s="31">
        <v>0</v>
      </c>
      <c r="I1204" s="30" t="s">
        <v>755</v>
      </c>
      <c r="J1204" s="30" t="s">
        <v>756</v>
      </c>
      <c r="K1204" s="30" t="s">
        <v>495</v>
      </c>
      <c r="L1204" s="30" t="s">
        <v>612</v>
      </c>
      <c r="M1204" s="30" t="s">
        <v>1128</v>
      </c>
      <c r="N1204" s="30" t="s">
        <v>4292</v>
      </c>
      <c r="O1204" s="30" t="s">
        <v>145</v>
      </c>
      <c r="P1204" s="30" t="s">
        <v>465</v>
      </c>
      <c r="Q1204" s="30" t="s">
        <v>4174</v>
      </c>
    </row>
    <row r="1205" spans="1:17" hidden="1" x14ac:dyDescent="0.2">
      <c r="A1205" s="30" t="s">
        <v>4293</v>
      </c>
      <c r="B1205" s="30" t="s">
        <v>4294</v>
      </c>
      <c r="C1205" s="30" t="s">
        <v>4295</v>
      </c>
      <c r="D1205" s="30" t="s">
        <v>74</v>
      </c>
      <c r="E1205" s="30" t="s">
        <v>4173</v>
      </c>
      <c r="F1205" s="30"/>
      <c r="G1205" s="38"/>
      <c r="H1205" s="31">
        <v>0</v>
      </c>
      <c r="I1205" s="30" t="s">
        <v>995</v>
      </c>
      <c r="J1205" s="30" t="s">
        <v>996</v>
      </c>
      <c r="K1205" s="30" t="s">
        <v>495</v>
      </c>
      <c r="L1205" s="30" t="s">
        <v>612</v>
      </c>
      <c r="M1205" s="30" t="s">
        <v>997</v>
      </c>
      <c r="N1205" s="30" t="s">
        <v>4205</v>
      </c>
      <c r="O1205" s="30" t="s">
        <v>145</v>
      </c>
      <c r="P1205" s="30" t="s">
        <v>465</v>
      </c>
      <c r="Q1205" s="30" t="s">
        <v>4174</v>
      </c>
    </row>
    <row r="1206" spans="1:17" hidden="1" x14ac:dyDescent="0.2">
      <c r="A1206" s="30" t="s">
        <v>4296</v>
      </c>
      <c r="B1206" s="30" t="s">
        <v>4297</v>
      </c>
      <c r="C1206" s="30" t="s">
        <v>4298</v>
      </c>
      <c r="D1206" s="30" t="s">
        <v>74</v>
      </c>
      <c r="E1206" s="30" t="s">
        <v>4173</v>
      </c>
      <c r="F1206" s="30"/>
      <c r="G1206" s="38">
        <v>60</v>
      </c>
      <c r="H1206" s="31">
        <v>0</v>
      </c>
      <c r="I1206" s="30" t="s">
        <v>570</v>
      </c>
      <c r="J1206" s="30" t="s">
        <v>571</v>
      </c>
      <c r="K1206" s="30" t="s">
        <v>495</v>
      </c>
      <c r="L1206" s="30" t="s">
        <v>572</v>
      </c>
      <c r="M1206" s="30" t="s">
        <v>573</v>
      </c>
      <c r="N1206" s="30" t="s">
        <v>4205</v>
      </c>
      <c r="O1206" s="30" t="s">
        <v>145</v>
      </c>
      <c r="P1206" s="30" t="s">
        <v>465</v>
      </c>
      <c r="Q1206" s="30" t="s">
        <v>4174</v>
      </c>
    </row>
    <row r="1207" spans="1:17" hidden="1" x14ac:dyDescent="0.2">
      <c r="A1207" s="30" t="s">
        <v>4299</v>
      </c>
      <c r="B1207" s="30" t="s">
        <v>4300</v>
      </c>
      <c r="C1207" s="30" t="s">
        <v>4301</v>
      </c>
      <c r="D1207" s="30"/>
      <c r="E1207" s="30" t="s">
        <v>3054</v>
      </c>
      <c r="F1207" s="30" t="s">
        <v>74</v>
      </c>
      <c r="G1207" s="38">
        <v>60</v>
      </c>
      <c r="H1207" s="31">
        <v>0</v>
      </c>
      <c r="I1207" s="30" t="s">
        <v>552</v>
      </c>
      <c r="J1207" s="30" t="s">
        <v>553</v>
      </c>
      <c r="K1207" s="30" t="s">
        <v>495</v>
      </c>
      <c r="L1207" s="30" t="s">
        <v>496</v>
      </c>
      <c r="M1207" s="30" t="s">
        <v>2249</v>
      </c>
      <c r="N1207" s="30"/>
      <c r="O1207" s="30" t="s">
        <v>145</v>
      </c>
      <c r="P1207" s="30" t="s">
        <v>465</v>
      </c>
      <c r="Q1207" s="30" t="s">
        <v>499</v>
      </c>
    </row>
    <row r="1208" spans="1:17" hidden="1" x14ac:dyDescent="0.2">
      <c r="A1208" s="30" t="s">
        <v>4302</v>
      </c>
      <c r="B1208" s="30" t="s">
        <v>4303</v>
      </c>
      <c r="C1208" s="30" t="s">
        <v>4304</v>
      </c>
      <c r="D1208" s="30"/>
      <c r="E1208" s="30" t="s">
        <v>3054</v>
      </c>
      <c r="F1208" s="30" t="s">
        <v>74</v>
      </c>
      <c r="G1208" s="38">
        <v>60</v>
      </c>
      <c r="H1208" s="31">
        <v>0</v>
      </c>
      <c r="I1208" s="30" t="s">
        <v>600</v>
      </c>
      <c r="J1208" s="30" t="s">
        <v>601</v>
      </c>
      <c r="K1208" s="30" t="s">
        <v>495</v>
      </c>
      <c r="L1208" s="30" t="s">
        <v>496</v>
      </c>
      <c r="M1208" s="30" t="s">
        <v>2249</v>
      </c>
      <c r="N1208" s="30"/>
      <c r="O1208" s="30" t="s">
        <v>145</v>
      </c>
      <c r="P1208" s="30" t="s">
        <v>465</v>
      </c>
      <c r="Q1208" s="30" t="s">
        <v>499</v>
      </c>
    </row>
    <row r="1209" spans="1:17" hidden="1" x14ac:dyDescent="0.2">
      <c r="A1209" s="30" t="s">
        <v>4305</v>
      </c>
      <c r="B1209" s="30" t="s">
        <v>4306</v>
      </c>
      <c r="C1209" s="30" t="s">
        <v>4307</v>
      </c>
      <c r="D1209" s="30"/>
      <c r="E1209" s="30" t="s">
        <v>3054</v>
      </c>
      <c r="F1209" s="30" t="s">
        <v>74</v>
      </c>
      <c r="G1209" s="38">
        <v>60</v>
      </c>
      <c r="H1209" s="31">
        <v>0</v>
      </c>
      <c r="I1209" s="30" t="s">
        <v>600</v>
      </c>
      <c r="J1209" s="30" t="s">
        <v>601</v>
      </c>
      <c r="K1209" s="30" t="s">
        <v>495</v>
      </c>
      <c r="L1209" s="30" t="s">
        <v>496</v>
      </c>
      <c r="M1209" s="30" t="s">
        <v>596</v>
      </c>
      <c r="N1209" s="30"/>
      <c r="O1209" s="30" t="s">
        <v>145</v>
      </c>
      <c r="P1209" s="30" t="s">
        <v>465</v>
      </c>
      <c r="Q1209" s="30" t="s">
        <v>499</v>
      </c>
    </row>
    <row r="1210" spans="1:17" hidden="1" x14ac:dyDescent="0.2">
      <c r="A1210" s="30" t="s">
        <v>4308</v>
      </c>
      <c r="B1210" s="30" t="s">
        <v>4309</v>
      </c>
      <c r="C1210" s="30" t="s">
        <v>4310</v>
      </c>
      <c r="D1210" s="30" t="s">
        <v>4311</v>
      </c>
      <c r="E1210" s="30" t="s">
        <v>3062</v>
      </c>
      <c r="F1210" s="30" t="s">
        <v>4312</v>
      </c>
      <c r="G1210" s="38">
        <v>60</v>
      </c>
      <c r="H1210" s="31">
        <v>0</v>
      </c>
      <c r="I1210" s="30"/>
      <c r="J1210" s="30"/>
      <c r="K1210" s="30" t="s">
        <v>495</v>
      </c>
      <c r="L1210" s="30" t="s">
        <v>496</v>
      </c>
      <c r="M1210" s="30" t="s">
        <v>514</v>
      </c>
      <c r="N1210" s="30" t="s">
        <v>4313</v>
      </c>
      <c r="O1210" s="30" t="s">
        <v>145</v>
      </c>
      <c r="P1210" s="30" t="s">
        <v>465</v>
      </c>
      <c r="Q1210" s="30" t="s">
        <v>499</v>
      </c>
    </row>
    <row r="1211" spans="1:17" hidden="1" x14ac:dyDescent="0.2">
      <c r="A1211" s="30" t="s">
        <v>4314</v>
      </c>
      <c r="B1211" s="30" t="s">
        <v>4315</v>
      </c>
      <c r="C1211" s="30" t="s">
        <v>4316</v>
      </c>
      <c r="D1211" s="30"/>
      <c r="E1211" s="30" t="s">
        <v>3062</v>
      </c>
      <c r="F1211" s="30" t="s">
        <v>74</v>
      </c>
      <c r="G1211" s="38">
        <v>60</v>
      </c>
      <c r="H1211" s="31">
        <v>0</v>
      </c>
      <c r="I1211" s="30" t="s">
        <v>504</v>
      </c>
      <c r="J1211" s="30" t="s">
        <v>505</v>
      </c>
      <c r="K1211" s="30" t="s">
        <v>495</v>
      </c>
      <c r="L1211" s="30" t="s">
        <v>496</v>
      </c>
      <c r="M1211" s="30" t="s">
        <v>558</v>
      </c>
      <c r="N1211" s="30"/>
      <c r="O1211" s="30" t="s">
        <v>145</v>
      </c>
      <c r="P1211" s="30" t="s">
        <v>465</v>
      </c>
      <c r="Q1211" s="30" t="s">
        <v>499</v>
      </c>
    </row>
    <row r="1212" spans="1:17" hidden="1" x14ac:dyDescent="0.2">
      <c r="A1212" s="30" t="s">
        <v>159</v>
      </c>
      <c r="B1212" s="30" t="s">
        <v>160</v>
      </c>
      <c r="C1212" s="30" t="s">
        <v>4317</v>
      </c>
      <c r="D1212" s="30"/>
      <c r="E1212" s="30" t="s">
        <v>3062</v>
      </c>
      <c r="F1212" s="30" t="s">
        <v>4318</v>
      </c>
      <c r="G1212" s="38">
        <v>60</v>
      </c>
      <c r="H1212" s="31">
        <v>0</v>
      </c>
      <c r="I1212" s="30" t="s">
        <v>512</v>
      </c>
      <c r="J1212" s="30" t="s">
        <v>513</v>
      </c>
      <c r="K1212" s="30" t="s">
        <v>495</v>
      </c>
      <c r="L1212" s="30" t="s">
        <v>496</v>
      </c>
      <c r="M1212" s="30" t="s">
        <v>548</v>
      </c>
      <c r="N1212" s="30"/>
      <c r="O1212" s="30" t="s">
        <v>145</v>
      </c>
      <c r="P1212" s="30" t="s">
        <v>465</v>
      </c>
      <c r="Q1212" s="30" t="s">
        <v>499</v>
      </c>
    </row>
    <row r="1213" spans="1:17" hidden="1" x14ac:dyDescent="0.2">
      <c r="A1213" s="30" t="s">
        <v>4319</v>
      </c>
      <c r="B1213" s="30" t="s">
        <v>4320</v>
      </c>
      <c r="C1213" s="30" t="s">
        <v>4321</v>
      </c>
      <c r="D1213" s="30"/>
      <c r="E1213" s="30" t="s">
        <v>4322</v>
      </c>
      <c r="F1213" s="30" t="s">
        <v>74</v>
      </c>
      <c r="G1213" s="38">
        <v>60</v>
      </c>
      <c r="H1213" s="31">
        <v>0</v>
      </c>
      <c r="I1213" s="30" t="s">
        <v>570</v>
      </c>
      <c r="J1213" s="30" t="s">
        <v>571</v>
      </c>
      <c r="K1213" s="30" t="s">
        <v>495</v>
      </c>
      <c r="L1213" s="30" t="s">
        <v>4323</v>
      </c>
      <c r="M1213" s="30" t="s">
        <v>573</v>
      </c>
      <c r="N1213" s="30"/>
      <c r="O1213" s="30" t="s">
        <v>145</v>
      </c>
      <c r="P1213" s="30" t="s">
        <v>465</v>
      </c>
      <c r="Q1213" s="30" t="s">
        <v>499</v>
      </c>
    </row>
    <row r="1214" spans="1:17" hidden="1" x14ac:dyDescent="0.2">
      <c r="A1214" s="30" t="s">
        <v>111</v>
      </c>
      <c r="B1214" s="30" t="s">
        <v>112</v>
      </c>
      <c r="C1214" s="30" t="s">
        <v>4324</v>
      </c>
      <c r="D1214" s="30"/>
      <c r="E1214" s="30" t="s">
        <v>4322</v>
      </c>
      <c r="F1214" s="30" t="s">
        <v>4325</v>
      </c>
      <c r="G1214" s="38">
        <v>60</v>
      </c>
      <c r="H1214" s="31">
        <v>0</v>
      </c>
      <c r="I1214" s="30" t="s">
        <v>570</v>
      </c>
      <c r="J1214" s="30" t="s">
        <v>571</v>
      </c>
      <c r="K1214" s="30" t="s">
        <v>495</v>
      </c>
      <c r="L1214" s="30" t="s">
        <v>907</v>
      </c>
      <c r="M1214" s="30" t="s">
        <v>573</v>
      </c>
      <c r="N1214" s="30"/>
      <c r="O1214" s="30" t="s">
        <v>145</v>
      </c>
      <c r="P1214" s="30" t="s">
        <v>465</v>
      </c>
      <c r="Q1214" s="30" t="s">
        <v>499</v>
      </c>
    </row>
    <row r="1215" spans="1:17" hidden="1" x14ac:dyDescent="0.2">
      <c r="A1215" s="30" t="s">
        <v>276</v>
      </c>
      <c r="B1215" s="30" t="s">
        <v>277</v>
      </c>
      <c r="C1215" s="30" t="s">
        <v>4326</v>
      </c>
      <c r="D1215" s="30"/>
      <c r="E1215" s="30" t="s">
        <v>4322</v>
      </c>
      <c r="F1215" s="30" t="s">
        <v>4327</v>
      </c>
      <c r="G1215" s="38">
        <v>60</v>
      </c>
      <c r="H1215" s="31">
        <v>0</v>
      </c>
      <c r="I1215" s="30" t="s">
        <v>570</v>
      </c>
      <c r="J1215" s="30" t="s">
        <v>571</v>
      </c>
      <c r="K1215" s="30" t="s">
        <v>495</v>
      </c>
      <c r="L1215" s="30" t="s">
        <v>828</v>
      </c>
      <c r="M1215" s="30" t="s">
        <v>573</v>
      </c>
      <c r="N1215" s="30"/>
      <c r="O1215" s="30" t="s">
        <v>145</v>
      </c>
      <c r="P1215" s="30" t="s">
        <v>465</v>
      </c>
      <c r="Q1215" s="30" t="s">
        <v>499</v>
      </c>
    </row>
    <row r="1216" spans="1:17" hidden="1" x14ac:dyDescent="0.2">
      <c r="A1216" s="30" t="s">
        <v>365</v>
      </c>
      <c r="B1216" s="30" t="s">
        <v>366</v>
      </c>
      <c r="C1216" s="30" t="s">
        <v>4328</v>
      </c>
      <c r="D1216" s="30"/>
      <c r="E1216" s="30" t="s">
        <v>4322</v>
      </c>
      <c r="F1216" s="30" t="s">
        <v>4329</v>
      </c>
      <c r="G1216" s="38">
        <v>60</v>
      </c>
      <c r="H1216" s="31">
        <v>0</v>
      </c>
      <c r="I1216" s="30" t="s">
        <v>570</v>
      </c>
      <c r="J1216" s="30" t="s">
        <v>571</v>
      </c>
      <c r="K1216" s="30" t="s">
        <v>495</v>
      </c>
      <c r="L1216" s="30" t="s">
        <v>4323</v>
      </c>
      <c r="M1216" s="30" t="s">
        <v>573</v>
      </c>
      <c r="N1216" s="30"/>
      <c r="O1216" s="30" t="s">
        <v>145</v>
      </c>
      <c r="P1216" s="30" t="s">
        <v>465</v>
      </c>
      <c r="Q1216" s="30" t="s">
        <v>499</v>
      </c>
    </row>
    <row r="1217" spans="1:17" hidden="1" x14ac:dyDescent="0.2">
      <c r="A1217" s="30" t="s">
        <v>285</v>
      </c>
      <c r="B1217" s="30" t="s">
        <v>286</v>
      </c>
      <c r="C1217" s="30" t="s">
        <v>4330</v>
      </c>
      <c r="D1217" s="30"/>
      <c r="E1217" s="30" t="s">
        <v>3062</v>
      </c>
      <c r="F1217" s="30" t="s">
        <v>4331</v>
      </c>
      <c r="G1217" s="38">
        <v>60</v>
      </c>
      <c r="H1217" s="31">
        <v>0</v>
      </c>
      <c r="I1217" s="30" t="s">
        <v>586</v>
      </c>
      <c r="J1217" s="30" t="s">
        <v>587</v>
      </c>
      <c r="K1217" s="30" t="s">
        <v>495</v>
      </c>
      <c r="L1217" s="30" t="s">
        <v>496</v>
      </c>
      <c r="M1217" s="30" t="s">
        <v>2374</v>
      </c>
      <c r="N1217" s="30"/>
      <c r="O1217" s="30" t="s">
        <v>145</v>
      </c>
      <c r="P1217" s="30" t="s">
        <v>465</v>
      </c>
      <c r="Q1217" s="30" t="s">
        <v>499</v>
      </c>
    </row>
    <row r="1218" spans="1:17" hidden="1" x14ac:dyDescent="0.2">
      <c r="A1218" s="30" t="s">
        <v>181</v>
      </c>
      <c r="B1218" s="30" t="s">
        <v>182</v>
      </c>
      <c r="C1218" s="30" t="s">
        <v>4332</v>
      </c>
      <c r="D1218" s="30"/>
      <c r="E1218" s="30" t="s">
        <v>3062</v>
      </c>
      <c r="F1218" s="30" t="s">
        <v>4333</v>
      </c>
      <c r="G1218" s="38">
        <v>60</v>
      </c>
      <c r="H1218" s="31">
        <v>0</v>
      </c>
      <c r="I1218" s="30" t="s">
        <v>552</v>
      </c>
      <c r="J1218" s="30" t="s">
        <v>553</v>
      </c>
      <c r="K1218" s="30" t="s">
        <v>495</v>
      </c>
      <c r="L1218" s="30" t="s">
        <v>496</v>
      </c>
      <c r="M1218" s="30" t="s">
        <v>654</v>
      </c>
      <c r="N1218" s="30"/>
      <c r="O1218" s="30" t="s">
        <v>145</v>
      </c>
      <c r="P1218" s="30" t="s">
        <v>465</v>
      </c>
      <c r="Q1218" s="30" t="s">
        <v>499</v>
      </c>
    </row>
    <row r="1219" spans="1:17" hidden="1" x14ac:dyDescent="0.2">
      <c r="A1219" s="30" t="s">
        <v>164</v>
      </c>
      <c r="B1219" s="30" t="s">
        <v>165</v>
      </c>
      <c r="C1219" s="30" t="s">
        <v>4334</v>
      </c>
      <c r="D1219" s="30"/>
      <c r="E1219" s="30" t="s">
        <v>3062</v>
      </c>
      <c r="F1219" s="30" t="s">
        <v>4335</v>
      </c>
      <c r="G1219" s="38">
        <v>60</v>
      </c>
      <c r="H1219" s="31">
        <v>0</v>
      </c>
      <c r="I1219" s="30" t="s">
        <v>512</v>
      </c>
      <c r="J1219" s="30" t="s">
        <v>513</v>
      </c>
      <c r="K1219" s="30" t="s">
        <v>495</v>
      </c>
      <c r="L1219" s="30" t="s">
        <v>496</v>
      </c>
      <c r="M1219" s="30" t="s">
        <v>695</v>
      </c>
      <c r="N1219" s="30" t="s">
        <v>3047</v>
      </c>
      <c r="O1219" s="30" t="s">
        <v>145</v>
      </c>
      <c r="P1219" s="30" t="s">
        <v>465</v>
      </c>
      <c r="Q1219" s="30" t="s">
        <v>499</v>
      </c>
    </row>
    <row r="1220" spans="1:17" hidden="1" x14ac:dyDescent="0.2">
      <c r="A1220" s="30" t="s">
        <v>123</v>
      </c>
      <c r="B1220" s="30" t="s">
        <v>124</v>
      </c>
      <c r="C1220" s="30" t="s">
        <v>4336</v>
      </c>
      <c r="D1220" s="30"/>
      <c r="E1220" s="30" t="s">
        <v>3062</v>
      </c>
      <c r="F1220" s="30" t="s">
        <v>4337</v>
      </c>
      <c r="G1220" s="38">
        <v>60</v>
      </c>
      <c r="H1220" s="31">
        <v>0</v>
      </c>
      <c r="I1220" s="30" t="s">
        <v>570</v>
      </c>
      <c r="J1220" s="30" t="s">
        <v>571</v>
      </c>
      <c r="K1220" s="30" t="s">
        <v>495</v>
      </c>
      <c r="L1220" s="30" t="s">
        <v>806</v>
      </c>
      <c r="M1220" s="30" t="s">
        <v>573</v>
      </c>
      <c r="N1220" s="30"/>
      <c r="O1220" s="30" t="s">
        <v>145</v>
      </c>
      <c r="P1220" s="30" t="s">
        <v>465</v>
      </c>
      <c r="Q1220" s="30" t="s">
        <v>499</v>
      </c>
    </row>
    <row r="1221" spans="1:17" hidden="1" x14ac:dyDescent="0.2">
      <c r="A1221" s="30" t="s">
        <v>119</v>
      </c>
      <c r="B1221" s="30" t="s">
        <v>120</v>
      </c>
      <c r="C1221" s="30" t="s">
        <v>4338</v>
      </c>
      <c r="D1221" s="30"/>
      <c r="E1221" s="30" t="s">
        <v>4322</v>
      </c>
      <c r="F1221" s="30" t="s">
        <v>4339</v>
      </c>
      <c r="G1221" s="38">
        <v>60</v>
      </c>
      <c r="H1221" s="31">
        <v>0</v>
      </c>
      <c r="I1221" s="30" t="s">
        <v>570</v>
      </c>
      <c r="J1221" s="30" t="s">
        <v>571</v>
      </c>
      <c r="K1221" s="30" t="s">
        <v>495</v>
      </c>
      <c r="L1221" s="30" t="s">
        <v>802</v>
      </c>
      <c r="M1221" s="30" t="s">
        <v>573</v>
      </c>
      <c r="N1221" s="30"/>
      <c r="O1221" s="30" t="s">
        <v>145</v>
      </c>
      <c r="P1221" s="30" t="s">
        <v>465</v>
      </c>
      <c r="Q1221" s="30" t="s">
        <v>499</v>
      </c>
    </row>
    <row r="1222" spans="1:17" hidden="1" x14ac:dyDescent="0.2">
      <c r="A1222" s="30" t="s">
        <v>264</v>
      </c>
      <c r="B1222" s="30" t="s">
        <v>265</v>
      </c>
      <c r="C1222" s="30" t="s">
        <v>4340</v>
      </c>
      <c r="D1222" s="30"/>
      <c r="E1222" s="30" t="s">
        <v>3062</v>
      </c>
      <c r="F1222" s="30" t="s">
        <v>4341</v>
      </c>
      <c r="G1222" s="38">
        <v>60</v>
      </c>
      <c r="H1222" s="31">
        <v>0</v>
      </c>
      <c r="I1222" s="30" t="s">
        <v>570</v>
      </c>
      <c r="J1222" s="30" t="s">
        <v>571</v>
      </c>
      <c r="K1222" s="30" t="s">
        <v>495</v>
      </c>
      <c r="L1222" s="30" t="s">
        <v>496</v>
      </c>
      <c r="M1222" s="30"/>
      <c r="N1222" s="30"/>
      <c r="O1222" s="30" t="s">
        <v>145</v>
      </c>
      <c r="P1222" s="30" t="s">
        <v>465</v>
      </c>
      <c r="Q1222" s="30" t="s">
        <v>499</v>
      </c>
    </row>
    <row r="1223" spans="1:17" hidden="1" x14ac:dyDescent="0.2">
      <c r="A1223" s="30" t="s">
        <v>223</v>
      </c>
      <c r="B1223" s="30" t="s">
        <v>224</v>
      </c>
      <c r="C1223" s="30" t="s">
        <v>4342</v>
      </c>
      <c r="D1223" s="30"/>
      <c r="E1223" s="30" t="s">
        <v>4322</v>
      </c>
      <c r="F1223" s="30" t="s">
        <v>4343</v>
      </c>
      <c r="G1223" s="38">
        <v>60</v>
      </c>
      <c r="H1223" s="31">
        <v>0</v>
      </c>
      <c r="I1223" s="30" t="s">
        <v>570</v>
      </c>
      <c r="J1223" s="30" t="s">
        <v>571</v>
      </c>
      <c r="K1223" s="30" t="s">
        <v>495</v>
      </c>
      <c r="L1223" s="30" t="s">
        <v>832</v>
      </c>
      <c r="M1223" s="30" t="s">
        <v>573</v>
      </c>
      <c r="N1223" s="30"/>
      <c r="O1223" s="30" t="s">
        <v>145</v>
      </c>
      <c r="P1223" s="30" t="s">
        <v>465</v>
      </c>
      <c r="Q1223" s="30" t="s">
        <v>499</v>
      </c>
    </row>
    <row r="1224" spans="1:17" hidden="1" x14ac:dyDescent="0.2">
      <c r="A1224" s="30" t="s">
        <v>434</v>
      </c>
      <c r="B1224" s="30" t="s">
        <v>435</v>
      </c>
      <c r="C1224" s="30" t="s">
        <v>4344</v>
      </c>
      <c r="D1224" s="30"/>
      <c r="E1224" s="30" t="s">
        <v>3062</v>
      </c>
      <c r="F1224" s="30" t="s">
        <v>4345</v>
      </c>
      <c r="G1224" s="38">
        <v>60</v>
      </c>
      <c r="H1224" s="31">
        <v>0</v>
      </c>
      <c r="I1224" s="30" t="s">
        <v>570</v>
      </c>
      <c r="J1224" s="30" t="s">
        <v>571</v>
      </c>
      <c r="K1224" s="30" t="s">
        <v>495</v>
      </c>
      <c r="L1224" s="30" t="s">
        <v>869</v>
      </c>
      <c r="M1224" s="30" t="s">
        <v>573</v>
      </c>
      <c r="N1224" s="30"/>
      <c r="O1224" s="30" t="s">
        <v>145</v>
      </c>
      <c r="P1224" s="30" t="s">
        <v>465</v>
      </c>
      <c r="Q1224" s="30" t="s">
        <v>499</v>
      </c>
    </row>
    <row r="1225" spans="1:17" hidden="1" x14ac:dyDescent="0.2">
      <c r="A1225" s="30" t="s">
        <v>283</v>
      </c>
      <c r="B1225" s="30" t="s">
        <v>284</v>
      </c>
      <c r="C1225" s="30" t="s">
        <v>4346</v>
      </c>
      <c r="D1225" s="30"/>
      <c r="E1225" s="30" t="s">
        <v>3062</v>
      </c>
      <c r="F1225" s="30" t="s">
        <v>4347</v>
      </c>
      <c r="G1225" s="38">
        <v>60</v>
      </c>
      <c r="H1225" s="31">
        <v>0</v>
      </c>
      <c r="I1225" s="30" t="s">
        <v>512</v>
      </c>
      <c r="J1225" s="30" t="s">
        <v>513</v>
      </c>
      <c r="K1225" s="30" t="s">
        <v>495</v>
      </c>
      <c r="L1225" s="30" t="s">
        <v>496</v>
      </c>
      <c r="M1225" s="30" t="s">
        <v>514</v>
      </c>
      <c r="N1225" s="30"/>
      <c r="O1225" s="30" t="s">
        <v>145</v>
      </c>
      <c r="P1225" s="30" t="s">
        <v>465</v>
      </c>
      <c r="Q1225" s="30" t="s">
        <v>499</v>
      </c>
    </row>
    <row r="1226" spans="1:17" hidden="1" x14ac:dyDescent="0.2">
      <c r="A1226" s="30" t="s">
        <v>240</v>
      </c>
      <c r="B1226" s="30" t="s">
        <v>241</v>
      </c>
      <c r="C1226" s="30" t="s">
        <v>4348</v>
      </c>
      <c r="D1226" s="30"/>
      <c r="E1226" s="30" t="s">
        <v>3062</v>
      </c>
      <c r="F1226" s="30" t="s">
        <v>4349</v>
      </c>
      <c r="G1226" s="38">
        <v>60</v>
      </c>
      <c r="H1226" s="31">
        <v>0</v>
      </c>
      <c r="I1226" s="30" t="s">
        <v>586</v>
      </c>
      <c r="J1226" s="30" t="s">
        <v>587</v>
      </c>
      <c r="K1226" s="30" t="s">
        <v>495</v>
      </c>
      <c r="L1226" s="30" t="s">
        <v>496</v>
      </c>
      <c r="M1226" s="30" t="s">
        <v>3374</v>
      </c>
      <c r="N1226" s="30"/>
      <c r="O1226" s="30" t="s">
        <v>145</v>
      </c>
      <c r="P1226" s="30" t="s">
        <v>465</v>
      </c>
      <c r="Q1226" s="30" t="s">
        <v>499</v>
      </c>
    </row>
    <row r="1227" spans="1:17" hidden="1" x14ac:dyDescent="0.2">
      <c r="A1227" s="30" t="s">
        <v>183</v>
      </c>
      <c r="B1227" s="30" t="s">
        <v>184</v>
      </c>
      <c r="C1227" s="30" t="s">
        <v>4350</v>
      </c>
      <c r="D1227" s="30"/>
      <c r="E1227" s="30" t="s">
        <v>3062</v>
      </c>
      <c r="F1227" s="30" t="s">
        <v>4351</v>
      </c>
      <c r="G1227" s="38">
        <v>60</v>
      </c>
      <c r="H1227" s="31">
        <v>0</v>
      </c>
      <c r="I1227" s="30" t="s">
        <v>552</v>
      </c>
      <c r="J1227" s="30" t="s">
        <v>553</v>
      </c>
      <c r="K1227" s="30" t="s">
        <v>495</v>
      </c>
      <c r="L1227" s="30" t="s">
        <v>496</v>
      </c>
      <c r="M1227" s="30" t="s">
        <v>602</v>
      </c>
      <c r="N1227" s="30"/>
      <c r="O1227" s="30" t="s">
        <v>145</v>
      </c>
      <c r="P1227" s="30" t="s">
        <v>465</v>
      </c>
      <c r="Q1227" s="30" t="s">
        <v>499</v>
      </c>
    </row>
    <row r="1228" spans="1:17" hidden="1" x14ac:dyDescent="0.2">
      <c r="A1228" s="30" t="s">
        <v>367</v>
      </c>
      <c r="B1228" s="30" t="s">
        <v>368</v>
      </c>
      <c r="C1228" s="30" t="s">
        <v>4352</v>
      </c>
      <c r="D1228" s="30"/>
      <c r="E1228" s="30" t="s">
        <v>4322</v>
      </c>
      <c r="F1228" s="30" t="s">
        <v>4353</v>
      </c>
      <c r="G1228" s="38">
        <v>60</v>
      </c>
      <c r="H1228" s="31">
        <v>0</v>
      </c>
      <c r="I1228" s="30" t="s">
        <v>570</v>
      </c>
      <c r="J1228" s="30" t="s">
        <v>571</v>
      </c>
      <c r="K1228" s="30" t="s">
        <v>495</v>
      </c>
      <c r="L1228" s="30" t="s">
        <v>3608</v>
      </c>
      <c r="M1228" s="30" t="s">
        <v>573</v>
      </c>
      <c r="N1228" s="30"/>
      <c r="O1228" s="30" t="s">
        <v>145</v>
      </c>
      <c r="P1228" s="30" t="s">
        <v>465</v>
      </c>
      <c r="Q1228" s="30" t="s">
        <v>499</v>
      </c>
    </row>
    <row r="1229" spans="1:17" hidden="1" x14ac:dyDescent="0.2">
      <c r="A1229" s="30" t="s">
        <v>234</v>
      </c>
      <c r="B1229" s="30" t="s">
        <v>235</v>
      </c>
      <c r="C1229" s="30" t="s">
        <v>4354</v>
      </c>
      <c r="D1229" s="30"/>
      <c r="E1229" s="30" t="s">
        <v>3062</v>
      </c>
      <c r="F1229" s="30" t="s">
        <v>4355</v>
      </c>
      <c r="G1229" s="38">
        <v>60</v>
      </c>
      <c r="H1229" s="31">
        <v>0</v>
      </c>
      <c r="I1229" s="30" t="s">
        <v>552</v>
      </c>
      <c r="J1229" s="30" t="s">
        <v>553</v>
      </c>
      <c r="K1229" s="30" t="s">
        <v>495</v>
      </c>
      <c r="L1229" s="30" t="s">
        <v>496</v>
      </c>
      <c r="M1229" s="30" t="s">
        <v>724</v>
      </c>
      <c r="N1229" s="30"/>
      <c r="O1229" s="30" t="s">
        <v>145</v>
      </c>
      <c r="P1229" s="30" t="s">
        <v>465</v>
      </c>
      <c r="Q1229" s="30" t="s">
        <v>499</v>
      </c>
    </row>
    <row r="1230" spans="1:17" hidden="1" x14ac:dyDescent="0.2">
      <c r="A1230" s="30" t="s">
        <v>4356</v>
      </c>
      <c r="B1230" s="30" t="s">
        <v>4357</v>
      </c>
      <c r="C1230" s="30" t="s">
        <v>4358</v>
      </c>
      <c r="D1230" s="30"/>
      <c r="E1230" s="30" t="s">
        <v>4322</v>
      </c>
      <c r="F1230" s="30" t="s">
        <v>74</v>
      </c>
      <c r="G1230" s="38">
        <v>60</v>
      </c>
      <c r="H1230" s="31">
        <v>0</v>
      </c>
      <c r="I1230" s="30" t="s">
        <v>512</v>
      </c>
      <c r="J1230" s="30" t="s">
        <v>513</v>
      </c>
      <c r="K1230" s="30" t="s">
        <v>495</v>
      </c>
      <c r="L1230" s="30" t="s">
        <v>496</v>
      </c>
      <c r="M1230" s="30" t="s">
        <v>695</v>
      </c>
      <c r="N1230" s="30"/>
      <c r="O1230" s="30" t="s">
        <v>145</v>
      </c>
      <c r="P1230" s="30" t="s">
        <v>465</v>
      </c>
      <c r="Q1230" s="30" t="s">
        <v>499</v>
      </c>
    </row>
    <row r="1231" spans="1:17" hidden="1" x14ac:dyDescent="0.2">
      <c r="A1231" s="30" t="s">
        <v>4359</v>
      </c>
      <c r="B1231" s="30" t="s">
        <v>4360</v>
      </c>
      <c r="C1231" s="30" t="s">
        <v>4361</v>
      </c>
      <c r="D1231" s="30"/>
      <c r="E1231" s="30" t="s">
        <v>3062</v>
      </c>
      <c r="F1231" s="30" t="s">
        <v>74</v>
      </c>
      <c r="G1231" s="38">
        <v>60</v>
      </c>
      <c r="H1231" s="31">
        <v>0</v>
      </c>
      <c r="I1231" s="30" t="s">
        <v>504</v>
      </c>
      <c r="J1231" s="30" t="s">
        <v>505</v>
      </c>
      <c r="K1231" s="30" t="s">
        <v>495</v>
      </c>
      <c r="L1231" s="30" t="s">
        <v>496</v>
      </c>
      <c r="M1231" s="30" t="s">
        <v>558</v>
      </c>
      <c r="N1231" s="30"/>
      <c r="O1231" s="30" t="s">
        <v>145</v>
      </c>
      <c r="P1231" s="30" t="s">
        <v>465</v>
      </c>
      <c r="Q1231" s="30" t="s">
        <v>499</v>
      </c>
    </row>
    <row r="1232" spans="1:17" hidden="1" x14ac:dyDescent="0.2">
      <c r="A1232" s="30" t="s">
        <v>4362</v>
      </c>
      <c r="B1232" s="30" t="s">
        <v>4363</v>
      </c>
      <c r="C1232" s="30" t="s">
        <v>4364</v>
      </c>
      <c r="D1232" s="30"/>
      <c r="E1232" s="30" t="s">
        <v>4322</v>
      </c>
      <c r="F1232" s="30" t="s">
        <v>74</v>
      </c>
      <c r="G1232" s="38">
        <v>60</v>
      </c>
      <c r="H1232" s="31">
        <v>0</v>
      </c>
      <c r="I1232" s="30" t="s">
        <v>512</v>
      </c>
      <c r="J1232" s="30" t="s">
        <v>513</v>
      </c>
      <c r="K1232" s="30" t="s">
        <v>495</v>
      </c>
      <c r="L1232" s="30" t="s">
        <v>496</v>
      </c>
      <c r="M1232" s="30" t="s">
        <v>695</v>
      </c>
      <c r="N1232" s="30"/>
      <c r="O1232" s="30" t="s">
        <v>145</v>
      </c>
      <c r="P1232" s="30" t="s">
        <v>465</v>
      </c>
      <c r="Q1232" s="30" t="s">
        <v>499</v>
      </c>
    </row>
    <row r="1233" spans="1:17" hidden="1" x14ac:dyDescent="0.2">
      <c r="A1233" s="30" t="s">
        <v>4365</v>
      </c>
      <c r="B1233" s="30" t="s">
        <v>4366</v>
      </c>
      <c r="C1233" s="30" t="s">
        <v>4367</v>
      </c>
      <c r="D1233" s="30"/>
      <c r="E1233" s="30" t="s">
        <v>3062</v>
      </c>
      <c r="F1233" s="30" t="s">
        <v>74</v>
      </c>
      <c r="G1233" s="38">
        <v>60</v>
      </c>
      <c r="H1233" s="31">
        <v>0</v>
      </c>
      <c r="I1233" s="30" t="s">
        <v>504</v>
      </c>
      <c r="J1233" s="30" t="s">
        <v>505</v>
      </c>
      <c r="K1233" s="30" t="s">
        <v>495</v>
      </c>
      <c r="L1233" s="30" t="s">
        <v>496</v>
      </c>
      <c r="M1233" s="30" t="s">
        <v>2206</v>
      </c>
      <c r="N1233" s="30"/>
      <c r="O1233" s="30" t="s">
        <v>145</v>
      </c>
      <c r="P1233" s="30" t="s">
        <v>465</v>
      </c>
      <c r="Q1233" s="30" t="s">
        <v>499</v>
      </c>
    </row>
    <row r="1234" spans="1:17" hidden="1" x14ac:dyDescent="0.2">
      <c r="A1234" s="30" t="s">
        <v>4368</v>
      </c>
      <c r="B1234" s="30" t="s">
        <v>4369</v>
      </c>
      <c r="C1234" s="30" t="s">
        <v>4370</v>
      </c>
      <c r="D1234" s="30"/>
      <c r="E1234" s="30" t="s">
        <v>4322</v>
      </c>
      <c r="F1234" s="30" t="s">
        <v>74</v>
      </c>
      <c r="G1234" s="38">
        <v>60</v>
      </c>
      <c r="H1234" s="31">
        <v>0</v>
      </c>
      <c r="I1234" s="30" t="s">
        <v>512</v>
      </c>
      <c r="J1234" s="30" t="s">
        <v>513</v>
      </c>
      <c r="K1234" s="30" t="s">
        <v>495</v>
      </c>
      <c r="L1234" s="30" t="s">
        <v>496</v>
      </c>
      <c r="M1234" s="30" t="s">
        <v>713</v>
      </c>
      <c r="N1234" s="30"/>
      <c r="O1234" s="30" t="s">
        <v>145</v>
      </c>
      <c r="P1234" s="30" t="s">
        <v>465</v>
      </c>
      <c r="Q1234" s="30" t="s">
        <v>499</v>
      </c>
    </row>
    <row r="1235" spans="1:17" hidden="1" x14ac:dyDescent="0.2">
      <c r="A1235" s="30" t="s">
        <v>4371</v>
      </c>
      <c r="B1235" s="30" t="s">
        <v>4372</v>
      </c>
      <c r="C1235" s="30" t="s">
        <v>4373</v>
      </c>
      <c r="D1235" s="30"/>
      <c r="E1235" s="30" t="s">
        <v>4322</v>
      </c>
      <c r="F1235" s="30" t="s">
        <v>74</v>
      </c>
      <c r="G1235" s="38">
        <v>60</v>
      </c>
      <c r="H1235" s="31">
        <v>0</v>
      </c>
      <c r="I1235" s="30" t="s">
        <v>586</v>
      </c>
      <c r="J1235" s="30" t="s">
        <v>587</v>
      </c>
      <c r="K1235" s="30" t="s">
        <v>495</v>
      </c>
      <c r="L1235" s="30" t="s">
        <v>496</v>
      </c>
      <c r="M1235" s="30" t="s">
        <v>2374</v>
      </c>
      <c r="N1235" s="30"/>
      <c r="O1235" s="30" t="s">
        <v>145</v>
      </c>
      <c r="P1235" s="30" t="s">
        <v>465</v>
      </c>
      <c r="Q1235" s="30" t="s">
        <v>499</v>
      </c>
    </row>
    <row r="1236" spans="1:17" hidden="1" x14ac:dyDescent="0.2">
      <c r="A1236" s="30" t="s">
        <v>149</v>
      </c>
      <c r="B1236" s="30" t="s">
        <v>150</v>
      </c>
      <c r="C1236" s="30" t="s">
        <v>4374</v>
      </c>
      <c r="D1236" s="30"/>
      <c r="E1236" s="30" t="s">
        <v>3062</v>
      </c>
      <c r="F1236" s="30" t="s">
        <v>4375</v>
      </c>
      <c r="G1236" s="38">
        <v>60</v>
      </c>
      <c r="H1236" s="31">
        <v>0</v>
      </c>
      <c r="I1236" s="30" t="s">
        <v>546</v>
      </c>
      <c r="J1236" s="30" t="s">
        <v>547</v>
      </c>
      <c r="K1236" s="30" t="s">
        <v>495</v>
      </c>
      <c r="L1236" s="30" t="s">
        <v>496</v>
      </c>
      <c r="M1236" s="30" t="s">
        <v>514</v>
      </c>
      <c r="N1236" s="30"/>
      <c r="O1236" s="30" t="s">
        <v>145</v>
      </c>
      <c r="P1236" s="30" t="s">
        <v>465</v>
      </c>
      <c r="Q1236" s="30" t="s">
        <v>499</v>
      </c>
    </row>
    <row r="1237" spans="1:17" hidden="1" x14ac:dyDescent="0.2">
      <c r="A1237" s="30" t="s">
        <v>4376</v>
      </c>
      <c r="B1237" s="30" t="s">
        <v>4377</v>
      </c>
      <c r="C1237" s="30" t="s">
        <v>4378</v>
      </c>
      <c r="D1237" s="30"/>
      <c r="E1237" s="30" t="s">
        <v>3062</v>
      </c>
      <c r="F1237" s="30" t="s">
        <v>74</v>
      </c>
      <c r="G1237" s="38">
        <v>60</v>
      </c>
      <c r="H1237" s="31">
        <v>0</v>
      </c>
      <c r="I1237" s="30" t="s">
        <v>504</v>
      </c>
      <c r="J1237" s="30" t="s">
        <v>505</v>
      </c>
      <c r="K1237" s="30" t="s">
        <v>495</v>
      </c>
      <c r="L1237" s="30" t="s">
        <v>496</v>
      </c>
      <c r="M1237" s="30" t="s">
        <v>558</v>
      </c>
      <c r="N1237" s="30"/>
      <c r="O1237" s="30" t="s">
        <v>145</v>
      </c>
      <c r="P1237" s="30" t="s">
        <v>465</v>
      </c>
      <c r="Q1237" s="30" t="s">
        <v>499</v>
      </c>
    </row>
    <row r="1238" spans="1:17" hidden="1" x14ac:dyDescent="0.2">
      <c r="A1238" s="30" t="s">
        <v>4379</v>
      </c>
      <c r="B1238" s="30" t="s">
        <v>4380</v>
      </c>
      <c r="C1238" s="30" t="s">
        <v>4381</v>
      </c>
      <c r="D1238" s="30"/>
      <c r="E1238" s="30" t="s">
        <v>3062</v>
      </c>
      <c r="F1238" s="30" t="s">
        <v>74</v>
      </c>
      <c r="G1238" s="38">
        <v>60</v>
      </c>
      <c r="H1238" s="31">
        <v>0</v>
      </c>
      <c r="I1238" s="30" t="s">
        <v>552</v>
      </c>
      <c r="J1238" s="30" t="s">
        <v>553</v>
      </c>
      <c r="K1238" s="30" t="s">
        <v>495</v>
      </c>
      <c r="L1238" s="30" t="s">
        <v>496</v>
      </c>
      <c r="M1238" s="30" t="s">
        <v>596</v>
      </c>
      <c r="N1238" s="30"/>
      <c r="O1238" s="30" t="s">
        <v>145</v>
      </c>
      <c r="P1238" s="30" t="s">
        <v>465</v>
      </c>
      <c r="Q1238" s="30" t="s">
        <v>499</v>
      </c>
    </row>
    <row r="1239" spans="1:17" hidden="1" x14ac:dyDescent="0.2">
      <c r="A1239" s="30" t="s">
        <v>4382</v>
      </c>
      <c r="B1239" s="30" t="s">
        <v>4383</v>
      </c>
      <c r="C1239" s="30" t="s">
        <v>4384</v>
      </c>
      <c r="D1239" s="30"/>
      <c r="E1239" s="30" t="s">
        <v>3062</v>
      </c>
      <c r="F1239" s="30" t="s">
        <v>74</v>
      </c>
      <c r="G1239" s="38">
        <v>60</v>
      </c>
      <c r="H1239" s="31">
        <v>0</v>
      </c>
      <c r="I1239" s="30" t="s">
        <v>504</v>
      </c>
      <c r="J1239" s="30" t="s">
        <v>505</v>
      </c>
      <c r="K1239" s="30" t="s">
        <v>495</v>
      </c>
      <c r="L1239" s="30" t="s">
        <v>496</v>
      </c>
      <c r="M1239" s="30" t="s">
        <v>558</v>
      </c>
      <c r="N1239" s="30"/>
      <c r="O1239" s="30" t="s">
        <v>145</v>
      </c>
      <c r="P1239" s="30" t="s">
        <v>465</v>
      </c>
      <c r="Q1239" s="30" t="s">
        <v>499</v>
      </c>
    </row>
    <row r="1240" spans="1:17" hidden="1" x14ac:dyDescent="0.2">
      <c r="A1240" s="30" t="s">
        <v>4385</v>
      </c>
      <c r="B1240" s="30" t="s">
        <v>4386</v>
      </c>
      <c r="C1240" s="30" t="s">
        <v>4387</v>
      </c>
      <c r="D1240" s="30"/>
      <c r="E1240" s="30" t="s">
        <v>3062</v>
      </c>
      <c r="F1240" s="30" t="s">
        <v>74</v>
      </c>
      <c r="G1240" s="38">
        <v>60</v>
      </c>
      <c r="H1240" s="31">
        <v>0</v>
      </c>
      <c r="I1240" s="30" t="s">
        <v>504</v>
      </c>
      <c r="J1240" s="30" t="s">
        <v>505</v>
      </c>
      <c r="K1240" s="30" t="s">
        <v>495</v>
      </c>
      <c r="L1240" s="30" t="s">
        <v>496</v>
      </c>
      <c r="M1240" s="30" t="s">
        <v>2206</v>
      </c>
      <c r="N1240" s="30"/>
      <c r="O1240" s="30" t="s">
        <v>145</v>
      </c>
      <c r="P1240" s="30" t="s">
        <v>465</v>
      </c>
      <c r="Q1240" s="30" t="s">
        <v>499</v>
      </c>
    </row>
    <row r="1241" spans="1:17" hidden="1" x14ac:dyDescent="0.2">
      <c r="A1241" s="30" t="s">
        <v>4388</v>
      </c>
      <c r="B1241" s="30" t="s">
        <v>4389</v>
      </c>
      <c r="C1241" s="30" t="s">
        <v>4390</v>
      </c>
      <c r="D1241" s="30"/>
      <c r="E1241" s="30" t="s">
        <v>3062</v>
      </c>
      <c r="F1241" s="30" t="s">
        <v>74</v>
      </c>
      <c r="G1241" s="38">
        <v>60</v>
      </c>
      <c r="H1241" s="31">
        <v>0</v>
      </c>
      <c r="I1241" s="30" t="s">
        <v>504</v>
      </c>
      <c r="J1241" s="30" t="s">
        <v>505</v>
      </c>
      <c r="K1241" s="30" t="s">
        <v>495</v>
      </c>
      <c r="L1241" s="30" t="s">
        <v>496</v>
      </c>
      <c r="M1241" s="30" t="s">
        <v>506</v>
      </c>
      <c r="N1241" s="30"/>
      <c r="O1241" s="30" t="s">
        <v>145</v>
      </c>
      <c r="P1241" s="30" t="s">
        <v>465</v>
      </c>
      <c r="Q1241" s="30" t="s">
        <v>499</v>
      </c>
    </row>
    <row r="1242" spans="1:17" hidden="1" x14ac:dyDescent="0.2">
      <c r="A1242" s="30" t="s">
        <v>174</v>
      </c>
      <c r="B1242" s="30" t="s">
        <v>175</v>
      </c>
      <c r="C1242" s="30" t="s">
        <v>4391</v>
      </c>
      <c r="D1242" s="30"/>
      <c r="E1242" s="30" t="s">
        <v>3062</v>
      </c>
      <c r="F1242" s="30" t="s">
        <v>4392</v>
      </c>
      <c r="G1242" s="38">
        <v>60</v>
      </c>
      <c r="H1242" s="31">
        <v>0</v>
      </c>
      <c r="I1242" s="30"/>
      <c r="J1242" s="30"/>
      <c r="K1242" s="30" t="s">
        <v>495</v>
      </c>
      <c r="L1242" s="30" t="s">
        <v>496</v>
      </c>
      <c r="M1242" s="30" t="s">
        <v>514</v>
      </c>
      <c r="N1242" s="30"/>
      <c r="O1242" s="30" t="s">
        <v>145</v>
      </c>
      <c r="P1242" s="30" t="s">
        <v>465</v>
      </c>
      <c r="Q1242" s="30" t="s">
        <v>499</v>
      </c>
    </row>
    <row r="1243" spans="1:17" hidden="1" x14ac:dyDescent="0.2">
      <c r="A1243" s="30" t="s">
        <v>99</v>
      </c>
      <c r="B1243" s="30" t="s">
        <v>100</v>
      </c>
      <c r="C1243" s="30" t="s">
        <v>4172</v>
      </c>
      <c r="D1243" s="30"/>
      <c r="E1243" s="30" t="s">
        <v>3219</v>
      </c>
      <c r="F1243" s="30" t="s">
        <v>4393</v>
      </c>
      <c r="G1243" s="38">
        <v>60</v>
      </c>
      <c r="H1243" s="31">
        <v>0</v>
      </c>
      <c r="I1243" s="30" t="s">
        <v>995</v>
      </c>
      <c r="J1243" s="30" t="s">
        <v>996</v>
      </c>
      <c r="K1243" s="30" t="s">
        <v>495</v>
      </c>
      <c r="L1243" s="30" t="s">
        <v>612</v>
      </c>
      <c r="M1243" s="30" t="s">
        <v>1021</v>
      </c>
      <c r="N1243" s="30" t="s">
        <v>4182</v>
      </c>
      <c r="O1243" s="30" t="s">
        <v>145</v>
      </c>
      <c r="P1243" s="30" t="s">
        <v>465</v>
      </c>
      <c r="Q1243" s="30" t="s">
        <v>499</v>
      </c>
    </row>
    <row r="1244" spans="1:17" hidden="1" x14ac:dyDescent="0.2">
      <c r="A1244" s="30" t="s">
        <v>349</v>
      </c>
      <c r="B1244" s="30" t="s">
        <v>350</v>
      </c>
      <c r="C1244" s="30" t="s">
        <v>4394</v>
      </c>
      <c r="D1244" s="30"/>
      <c r="E1244" s="30" t="s">
        <v>3049</v>
      </c>
      <c r="F1244" s="30" t="s">
        <v>4395</v>
      </c>
      <c r="G1244" s="38">
        <v>60</v>
      </c>
      <c r="H1244" s="31">
        <v>0</v>
      </c>
      <c r="I1244" s="30" t="s">
        <v>570</v>
      </c>
      <c r="J1244" s="30" t="s">
        <v>571</v>
      </c>
      <c r="K1244" s="30" t="s">
        <v>495</v>
      </c>
      <c r="L1244" s="30" t="s">
        <v>828</v>
      </c>
      <c r="M1244" s="30" t="s">
        <v>573</v>
      </c>
      <c r="N1244" s="30"/>
      <c r="O1244" s="30" t="s">
        <v>145</v>
      </c>
      <c r="P1244" s="30" t="s">
        <v>465</v>
      </c>
      <c r="Q1244" s="30" t="s">
        <v>499</v>
      </c>
    </row>
    <row r="1245" spans="1:17" hidden="1" x14ac:dyDescent="0.2">
      <c r="A1245" s="30" t="s">
        <v>347</v>
      </c>
      <c r="B1245" s="30" t="s">
        <v>348</v>
      </c>
      <c r="C1245" s="30" t="s">
        <v>4396</v>
      </c>
      <c r="D1245" s="30"/>
      <c r="E1245" s="30" t="s">
        <v>3049</v>
      </c>
      <c r="F1245" s="30" t="s">
        <v>4397</v>
      </c>
      <c r="G1245" s="38">
        <v>60</v>
      </c>
      <c r="H1245" s="31">
        <v>0</v>
      </c>
      <c r="I1245" s="30" t="s">
        <v>570</v>
      </c>
      <c r="J1245" s="30" t="s">
        <v>571</v>
      </c>
      <c r="K1245" s="30" t="s">
        <v>495</v>
      </c>
      <c r="L1245" s="30" t="s">
        <v>572</v>
      </c>
      <c r="M1245" s="30" t="s">
        <v>573</v>
      </c>
      <c r="N1245" s="30"/>
      <c r="O1245" s="30" t="s">
        <v>145</v>
      </c>
      <c r="P1245" s="30" t="s">
        <v>465</v>
      </c>
      <c r="Q1245" s="30" t="s">
        <v>499</v>
      </c>
    </row>
    <row r="1246" spans="1:17" hidden="1" x14ac:dyDescent="0.2">
      <c r="A1246" s="30" t="s">
        <v>320</v>
      </c>
      <c r="B1246" s="30" t="s">
        <v>321</v>
      </c>
      <c r="C1246" s="30" t="s">
        <v>4398</v>
      </c>
      <c r="D1246" s="30"/>
      <c r="E1246" s="30" t="s">
        <v>4322</v>
      </c>
      <c r="F1246" s="30" t="s">
        <v>4399</v>
      </c>
      <c r="G1246" s="38">
        <v>60</v>
      </c>
      <c r="H1246" s="31">
        <v>0</v>
      </c>
      <c r="I1246" s="30" t="s">
        <v>570</v>
      </c>
      <c r="J1246" s="30" t="s">
        <v>571</v>
      </c>
      <c r="K1246" s="30" t="s">
        <v>495</v>
      </c>
      <c r="L1246" s="30" t="s">
        <v>832</v>
      </c>
      <c r="M1246" s="30" t="s">
        <v>573</v>
      </c>
      <c r="N1246" s="30"/>
      <c r="O1246" s="30" t="s">
        <v>145</v>
      </c>
      <c r="P1246" s="30" t="s">
        <v>465</v>
      </c>
      <c r="Q1246" s="30" t="s">
        <v>499</v>
      </c>
    </row>
    <row r="1247" spans="1:17" hidden="1" x14ac:dyDescent="0.2">
      <c r="A1247" s="30" t="s">
        <v>4400</v>
      </c>
      <c r="B1247" s="30" t="s">
        <v>4401</v>
      </c>
      <c r="C1247" s="30" t="s">
        <v>4402</v>
      </c>
      <c r="D1247" s="30"/>
      <c r="E1247" s="30" t="s">
        <v>3715</v>
      </c>
      <c r="F1247" s="30" t="s">
        <v>74</v>
      </c>
      <c r="G1247" s="38">
        <v>60</v>
      </c>
      <c r="H1247" s="31">
        <v>0</v>
      </c>
      <c r="I1247" s="30" t="s">
        <v>628</v>
      </c>
      <c r="J1247" s="30" t="s">
        <v>629</v>
      </c>
      <c r="K1247" s="30" t="s">
        <v>495</v>
      </c>
      <c r="L1247" s="30" t="s">
        <v>3708</v>
      </c>
      <c r="M1247" s="30" t="s">
        <v>631</v>
      </c>
      <c r="N1247" s="30"/>
      <c r="O1247" s="30" t="s">
        <v>145</v>
      </c>
      <c r="P1247" s="30" t="s">
        <v>465</v>
      </c>
      <c r="Q1247" s="30" t="s">
        <v>499</v>
      </c>
    </row>
    <row r="1248" spans="1:17" hidden="1" x14ac:dyDescent="0.2">
      <c r="A1248" s="30" t="s">
        <v>4403</v>
      </c>
      <c r="B1248" s="30" t="s">
        <v>4404</v>
      </c>
      <c r="C1248" s="30" t="s">
        <v>4405</v>
      </c>
      <c r="D1248" s="30"/>
      <c r="E1248" s="30" t="s">
        <v>4406</v>
      </c>
      <c r="F1248" s="30"/>
      <c r="G1248" s="38"/>
      <c r="H1248" s="31">
        <v>0</v>
      </c>
      <c r="I1248" s="30" t="s">
        <v>586</v>
      </c>
      <c r="J1248" s="30" t="s">
        <v>587</v>
      </c>
      <c r="K1248" s="30" t="s">
        <v>495</v>
      </c>
      <c r="L1248" s="30" t="s">
        <v>496</v>
      </c>
      <c r="M1248" s="30" t="s">
        <v>497</v>
      </c>
      <c r="N1248" s="30"/>
      <c r="O1248" s="30" t="s">
        <v>145</v>
      </c>
      <c r="P1248" s="30" t="s">
        <v>465</v>
      </c>
      <c r="Q1248" s="30" t="s">
        <v>499</v>
      </c>
    </row>
    <row r="1249" spans="1:17" hidden="1" x14ac:dyDescent="0.2">
      <c r="A1249" s="30" t="s">
        <v>4407</v>
      </c>
      <c r="B1249" s="30" t="s">
        <v>4408</v>
      </c>
      <c r="C1249" s="30" t="s">
        <v>4409</v>
      </c>
      <c r="D1249" s="30"/>
      <c r="E1249" s="30" t="s">
        <v>4406</v>
      </c>
      <c r="F1249" s="30"/>
      <c r="G1249" s="38"/>
      <c r="H1249" s="31">
        <v>0</v>
      </c>
      <c r="I1249" s="30" t="s">
        <v>512</v>
      </c>
      <c r="J1249" s="30" t="s">
        <v>513</v>
      </c>
      <c r="K1249" s="30" t="s">
        <v>495</v>
      </c>
      <c r="L1249" s="30" t="s">
        <v>496</v>
      </c>
      <c r="M1249" s="30" t="s">
        <v>695</v>
      </c>
      <c r="N1249" s="30"/>
      <c r="O1249" s="30" t="s">
        <v>145</v>
      </c>
      <c r="P1249" s="30" t="s">
        <v>465</v>
      </c>
      <c r="Q1249" s="30" t="s">
        <v>499</v>
      </c>
    </row>
    <row r="1250" spans="1:17" hidden="1" x14ac:dyDescent="0.2">
      <c r="A1250" s="30" t="s">
        <v>4410</v>
      </c>
      <c r="B1250" s="30" t="s">
        <v>4411</v>
      </c>
      <c r="C1250" s="30" t="s">
        <v>4412</v>
      </c>
      <c r="D1250" s="30"/>
      <c r="E1250" s="30" t="s">
        <v>4406</v>
      </c>
      <c r="F1250" s="30"/>
      <c r="G1250" s="38"/>
      <c r="H1250" s="31">
        <v>0</v>
      </c>
      <c r="I1250" s="30" t="s">
        <v>512</v>
      </c>
      <c r="J1250" s="30" t="s">
        <v>513</v>
      </c>
      <c r="K1250" s="30" t="s">
        <v>495</v>
      </c>
      <c r="L1250" s="30" t="s">
        <v>496</v>
      </c>
      <c r="M1250" s="30" t="s">
        <v>713</v>
      </c>
      <c r="N1250" s="30"/>
      <c r="O1250" s="30" t="s">
        <v>145</v>
      </c>
      <c r="P1250" s="30" t="s">
        <v>465</v>
      </c>
      <c r="Q1250" s="30" t="s">
        <v>499</v>
      </c>
    </row>
    <row r="1251" spans="1:17" hidden="1" x14ac:dyDescent="0.2">
      <c r="A1251" s="30" t="s">
        <v>4413</v>
      </c>
      <c r="B1251" s="30" t="s">
        <v>4414</v>
      </c>
      <c r="C1251" s="30" t="s">
        <v>4415</v>
      </c>
      <c r="D1251" s="30" t="s">
        <v>74</v>
      </c>
      <c r="E1251" s="30" t="s">
        <v>4322</v>
      </c>
      <c r="F1251" s="30" t="s">
        <v>74</v>
      </c>
      <c r="G1251" s="38">
        <v>60</v>
      </c>
      <c r="H1251" s="31">
        <v>0</v>
      </c>
      <c r="I1251" s="30" t="s">
        <v>570</v>
      </c>
      <c r="J1251" s="30" t="s">
        <v>571</v>
      </c>
      <c r="K1251" s="30" t="s">
        <v>495</v>
      </c>
      <c r="L1251" s="30" t="s">
        <v>572</v>
      </c>
      <c r="M1251" s="30" t="s">
        <v>573</v>
      </c>
      <c r="N1251" s="30"/>
      <c r="O1251" s="30" t="s">
        <v>145</v>
      </c>
      <c r="P1251" s="30" t="s">
        <v>465</v>
      </c>
      <c r="Q1251" s="30" t="s">
        <v>499</v>
      </c>
    </row>
    <row r="1252" spans="1:17" hidden="1" x14ac:dyDescent="0.2">
      <c r="A1252" s="30" t="s">
        <v>4416</v>
      </c>
      <c r="B1252" s="30" t="s">
        <v>4417</v>
      </c>
      <c r="C1252" s="30" t="s">
        <v>4418</v>
      </c>
      <c r="D1252" s="30" t="s">
        <v>4419</v>
      </c>
      <c r="E1252" s="30" t="s">
        <v>4322</v>
      </c>
      <c r="F1252" s="30" t="s">
        <v>4419</v>
      </c>
      <c r="G1252" s="38">
        <v>60</v>
      </c>
      <c r="H1252" s="31">
        <v>0</v>
      </c>
      <c r="I1252" s="30" t="s">
        <v>570</v>
      </c>
      <c r="J1252" s="30" t="s">
        <v>571</v>
      </c>
      <c r="K1252" s="30" t="s">
        <v>495</v>
      </c>
      <c r="L1252" s="30" t="s">
        <v>572</v>
      </c>
      <c r="M1252" s="30" t="s">
        <v>573</v>
      </c>
      <c r="N1252" s="30"/>
      <c r="O1252" s="30" t="s">
        <v>145</v>
      </c>
      <c r="P1252" s="30" t="s">
        <v>465</v>
      </c>
      <c r="Q1252" s="30" t="s">
        <v>499</v>
      </c>
    </row>
    <row r="1253" spans="1:17" hidden="1" x14ac:dyDescent="0.2">
      <c r="A1253" s="30" t="s">
        <v>4420</v>
      </c>
      <c r="B1253" s="30" t="s">
        <v>4421</v>
      </c>
      <c r="C1253" s="30" t="s">
        <v>4422</v>
      </c>
      <c r="D1253" s="30" t="s">
        <v>74</v>
      </c>
      <c r="E1253" s="30" t="s">
        <v>4322</v>
      </c>
      <c r="F1253" s="30" t="s">
        <v>74</v>
      </c>
      <c r="G1253" s="38">
        <v>60</v>
      </c>
      <c r="H1253" s="31">
        <v>0</v>
      </c>
      <c r="I1253" s="30" t="s">
        <v>586</v>
      </c>
      <c r="J1253" s="30" t="s">
        <v>587</v>
      </c>
      <c r="K1253" s="30" t="s">
        <v>495</v>
      </c>
      <c r="L1253" s="30" t="s">
        <v>496</v>
      </c>
      <c r="M1253" s="30" t="s">
        <v>877</v>
      </c>
      <c r="N1253" s="30"/>
      <c r="O1253" s="30" t="s">
        <v>145</v>
      </c>
      <c r="P1253" s="30" t="s">
        <v>465</v>
      </c>
      <c r="Q1253" s="30" t="s">
        <v>499</v>
      </c>
    </row>
    <row r="1254" spans="1:17" hidden="1" x14ac:dyDescent="0.2">
      <c r="A1254" s="30" t="s">
        <v>4423</v>
      </c>
      <c r="B1254" s="30" t="s">
        <v>4424</v>
      </c>
      <c r="C1254" s="30" t="s">
        <v>4425</v>
      </c>
      <c r="D1254" s="30" t="s">
        <v>74</v>
      </c>
      <c r="E1254" s="30" t="s">
        <v>4322</v>
      </c>
      <c r="F1254" s="30" t="s">
        <v>74</v>
      </c>
      <c r="G1254" s="38">
        <v>60</v>
      </c>
      <c r="H1254" s="31">
        <v>0</v>
      </c>
      <c r="I1254" s="30" t="s">
        <v>570</v>
      </c>
      <c r="J1254" s="30" t="s">
        <v>571</v>
      </c>
      <c r="K1254" s="30" t="s">
        <v>495</v>
      </c>
      <c r="L1254" s="30" t="s">
        <v>572</v>
      </c>
      <c r="M1254" s="30" t="s">
        <v>573</v>
      </c>
      <c r="N1254" s="30"/>
      <c r="O1254" s="30" t="s">
        <v>145</v>
      </c>
      <c r="P1254" s="30" t="s">
        <v>465</v>
      </c>
      <c r="Q1254" s="30" t="s">
        <v>499</v>
      </c>
    </row>
    <row r="1255" spans="1:17" hidden="1" x14ac:dyDescent="0.2">
      <c r="A1255" s="30" t="s">
        <v>4426</v>
      </c>
      <c r="B1255" s="30" t="s">
        <v>4427</v>
      </c>
      <c r="C1255" s="30" t="s">
        <v>4428</v>
      </c>
      <c r="D1255" s="30" t="s">
        <v>74</v>
      </c>
      <c r="E1255" s="30" t="s">
        <v>4322</v>
      </c>
      <c r="F1255" s="30" t="s">
        <v>74</v>
      </c>
      <c r="G1255" s="38">
        <v>60</v>
      </c>
      <c r="H1255" s="31">
        <v>0</v>
      </c>
      <c r="I1255" s="30" t="s">
        <v>570</v>
      </c>
      <c r="J1255" s="30" t="s">
        <v>571</v>
      </c>
      <c r="K1255" s="30" t="s">
        <v>495</v>
      </c>
      <c r="L1255" s="30" t="s">
        <v>3608</v>
      </c>
      <c r="M1255" s="30" t="s">
        <v>573</v>
      </c>
      <c r="N1255" s="30"/>
      <c r="O1255" s="30" t="s">
        <v>145</v>
      </c>
      <c r="P1255" s="30" t="s">
        <v>465</v>
      </c>
      <c r="Q1255" s="30" t="s">
        <v>499</v>
      </c>
    </row>
    <row r="1256" spans="1:17" hidden="1" x14ac:dyDescent="0.2">
      <c r="A1256" s="30" t="s">
        <v>4429</v>
      </c>
      <c r="B1256" s="30" t="s">
        <v>4430</v>
      </c>
      <c r="C1256" s="30" t="s">
        <v>4431</v>
      </c>
      <c r="D1256" s="30"/>
      <c r="E1256" s="30" t="s">
        <v>3049</v>
      </c>
      <c r="F1256" s="30" t="s">
        <v>74</v>
      </c>
      <c r="G1256" s="38">
        <v>60</v>
      </c>
      <c r="H1256" s="31">
        <v>0</v>
      </c>
      <c r="I1256" s="30" t="s">
        <v>570</v>
      </c>
      <c r="J1256" s="30" t="s">
        <v>571</v>
      </c>
      <c r="K1256" s="30" t="s">
        <v>495</v>
      </c>
      <c r="L1256" s="30" t="s">
        <v>933</v>
      </c>
      <c r="M1256" s="30" t="s">
        <v>573</v>
      </c>
      <c r="N1256" s="30"/>
      <c r="O1256" s="30" t="s">
        <v>145</v>
      </c>
      <c r="P1256" s="30" t="s">
        <v>465</v>
      </c>
      <c r="Q1256" s="30" t="s">
        <v>499</v>
      </c>
    </row>
    <row r="1257" spans="1:17" hidden="1" x14ac:dyDescent="0.2">
      <c r="A1257" s="30" t="s">
        <v>4432</v>
      </c>
      <c r="B1257" s="30" t="s">
        <v>4433</v>
      </c>
      <c r="C1257" s="30" t="s">
        <v>4434</v>
      </c>
      <c r="D1257" s="30"/>
      <c r="E1257" s="30" t="s">
        <v>3715</v>
      </c>
      <c r="F1257" s="30" t="s">
        <v>74</v>
      </c>
      <c r="G1257" s="38">
        <v>60</v>
      </c>
      <c r="H1257" s="31">
        <v>0</v>
      </c>
      <c r="I1257" s="30" t="s">
        <v>628</v>
      </c>
      <c r="J1257" s="30" t="s">
        <v>629</v>
      </c>
      <c r="K1257" s="30" t="s">
        <v>495</v>
      </c>
      <c r="L1257" s="30" t="s">
        <v>4435</v>
      </c>
      <c r="M1257" s="30" t="s">
        <v>631</v>
      </c>
      <c r="N1257" s="30"/>
      <c r="O1257" s="30" t="s">
        <v>145</v>
      </c>
      <c r="P1257" s="30" t="s">
        <v>465</v>
      </c>
      <c r="Q1257" s="30" t="s">
        <v>499</v>
      </c>
    </row>
    <row r="1258" spans="1:17" hidden="1" x14ac:dyDescent="0.2">
      <c r="A1258" s="30" t="s">
        <v>236</v>
      </c>
      <c r="B1258" s="30" t="s">
        <v>237</v>
      </c>
      <c r="C1258" s="30" t="s">
        <v>4436</v>
      </c>
      <c r="D1258" s="30"/>
      <c r="E1258" s="30" t="s">
        <v>3062</v>
      </c>
      <c r="F1258" s="30" t="s">
        <v>4437</v>
      </c>
      <c r="G1258" s="38">
        <v>60</v>
      </c>
      <c r="H1258" s="31">
        <v>0</v>
      </c>
      <c r="I1258" s="30" t="s">
        <v>552</v>
      </c>
      <c r="J1258" s="30" t="s">
        <v>553</v>
      </c>
      <c r="K1258" s="30" t="s">
        <v>495</v>
      </c>
      <c r="L1258" s="30" t="s">
        <v>496</v>
      </c>
      <c r="M1258" s="30" t="s">
        <v>724</v>
      </c>
      <c r="N1258" s="30"/>
      <c r="O1258" s="30" t="s">
        <v>145</v>
      </c>
      <c r="P1258" s="30" t="s">
        <v>465</v>
      </c>
      <c r="Q1258" s="30" t="s">
        <v>499</v>
      </c>
    </row>
    <row r="1259" spans="1:17" hidden="1" x14ac:dyDescent="0.2">
      <c r="A1259" s="30" t="s">
        <v>79</v>
      </c>
      <c r="B1259" s="30" t="s">
        <v>80</v>
      </c>
      <c r="C1259" s="30" t="s">
        <v>4438</v>
      </c>
      <c r="D1259" s="30"/>
      <c r="E1259" s="30" t="s">
        <v>3699</v>
      </c>
      <c r="F1259" s="30" t="s">
        <v>4439</v>
      </c>
      <c r="G1259" s="38">
        <v>60</v>
      </c>
      <c r="H1259" s="31">
        <v>0</v>
      </c>
      <c r="I1259" s="30" t="s">
        <v>628</v>
      </c>
      <c r="J1259" s="30" t="s">
        <v>629</v>
      </c>
      <c r="K1259" s="30" t="s">
        <v>495</v>
      </c>
      <c r="L1259" s="30" t="s">
        <v>975</v>
      </c>
      <c r="M1259" s="30" t="s">
        <v>631</v>
      </c>
      <c r="N1259" s="30"/>
      <c r="O1259" s="30" t="s">
        <v>145</v>
      </c>
      <c r="P1259" s="30" t="s">
        <v>465</v>
      </c>
      <c r="Q1259" s="30" t="s">
        <v>499</v>
      </c>
    </row>
    <row r="1260" spans="1:17" hidden="1" x14ac:dyDescent="0.2">
      <c r="A1260" s="30" t="s">
        <v>81</v>
      </c>
      <c r="B1260" s="30" t="s">
        <v>82</v>
      </c>
      <c r="C1260" s="30" t="s">
        <v>4440</v>
      </c>
      <c r="D1260" s="30"/>
      <c r="E1260" s="30" t="s">
        <v>4441</v>
      </c>
      <c r="F1260" s="30" t="s">
        <v>4442</v>
      </c>
      <c r="G1260" s="38">
        <v>60</v>
      </c>
      <c r="H1260" s="31">
        <v>0</v>
      </c>
      <c r="I1260" s="30" t="s">
        <v>995</v>
      </c>
      <c r="J1260" s="30" t="s">
        <v>996</v>
      </c>
      <c r="K1260" s="30" t="s">
        <v>495</v>
      </c>
      <c r="L1260" s="30" t="s">
        <v>612</v>
      </c>
      <c r="M1260" s="30" t="s">
        <v>997</v>
      </c>
      <c r="N1260" s="30" t="s">
        <v>4195</v>
      </c>
      <c r="O1260" s="30" t="s">
        <v>145</v>
      </c>
      <c r="P1260" s="30" t="s">
        <v>465</v>
      </c>
      <c r="Q1260" s="30" t="s">
        <v>499</v>
      </c>
    </row>
    <row r="1261" spans="1:17" hidden="1" x14ac:dyDescent="0.2">
      <c r="A1261" s="30" t="s">
        <v>157</v>
      </c>
      <c r="B1261" s="30" t="s">
        <v>158</v>
      </c>
      <c r="C1261" s="30" t="s">
        <v>4443</v>
      </c>
      <c r="D1261" s="30"/>
      <c r="E1261" s="30" t="s">
        <v>4322</v>
      </c>
      <c r="F1261" s="30" t="s">
        <v>4444</v>
      </c>
      <c r="G1261" s="38">
        <v>60</v>
      </c>
      <c r="H1261" s="31">
        <v>0</v>
      </c>
      <c r="I1261" s="30" t="s">
        <v>552</v>
      </c>
      <c r="J1261" s="30" t="s">
        <v>553</v>
      </c>
      <c r="K1261" s="30" t="s">
        <v>495</v>
      </c>
      <c r="L1261" s="30" t="s">
        <v>496</v>
      </c>
      <c r="M1261" s="30" t="s">
        <v>554</v>
      </c>
      <c r="N1261" s="30"/>
      <c r="O1261" s="30" t="s">
        <v>145</v>
      </c>
      <c r="P1261" s="30" t="s">
        <v>465</v>
      </c>
      <c r="Q1261" s="30" t="s">
        <v>499</v>
      </c>
    </row>
    <row r="1262" spans="1:17" hidden="1" x14ac:dyDescent="0.2">
      <c r="A1262" s="30" t="s">
        <v>4445</v>
      </c>
      <c r="B1262" s="30" t="s">
        <v>4446</v>
      </c>
      <c r="C1262" s="30" t="s">
        <v>4447</v>
      </c>
      <c r="D1262" s="30"/>
      <c r="E1262" s="30" t="s">
        <v>3054</v>
      </c>
      <c r="F1262" s="30" t="s">
        <v>74</v>
      </c>
      <c r="G1262" s="38">
        <v>60</v>
      </c>
      <c r="H1262" s="31">
        <v>0</v>
      </c>
      <c r="I1262" s="30" t="s">
        <v>586</v>
      </c>
      <c r="J1262" s="30" t="s">
        <v>587</v>
      </c>
      <c r="K1262" s="30" t="s">
        <v>495</v>
      </c>
      <c r="L1262" s="30" t="s">
        <v>496</v>
      </c>
      <c r="M1262" s="30" t="s">
        <v>903</v>
      </c>
      <c r="N1262" s="30"/>
      <c r="O1262" s="30" t="s">
        <v>145</v>
      </c>
      <c r="P1262" s="30" t="s">
        <v>465</v>
      </c>
      <c r="Q1262" s="30" t="s">
        <v>499</v>
      </c>
    </row>
    <row r="1263" spans="1:17" hidden="1" x14ac:dyDescent="0.2">
      <c r="A1263" s="30" t="s">
        <v>4448</v>
      </c>
      <c r="B1263" s="30" t="s">
        <v>4449</v>
      </c>
      <c r="C1263" s="30" t="s">
        <v>4450</v>
      </c>
      <c r="D1263" s="30"/>
      <c r="E1263" s="30" t="s">
        <v>3062</v>
      </c>
      <c r="F1263" s="30" t="s">
        <v>74</v>
      </c>
      <c r="G1263" s="38">
        <v>60</v>
      </c>
      <c r="H1263" s="31">
        <v>0</v>
      </c>
      <c r="I1263" s="30" t="s">
        <v>504</v>
      </c>
      <c r="J1263" s="30" t="s">
        <v>505</v>
      </c>
      <c r="K1263" s="30" t="s">
        <v>495</v>
      </c>
      <c r="L1263" s="30" t="s">
        <v>496</v>
      </c>
      <c r="M1263" s="30" t="s">
        <v>506</v>
      </c>
      <c r="N1263" s="30" t="s">
        <v>4451</v>
      </c>
      <c r="O1263" s="30" t="s">
        <v>145</v>
      </c>
      <c r="P1263" s="30" t="s">
        <v>465</v>
      </c>
      <c r="Q1263" s="30" t="s">
        <v>499</v>
      </c>
    </row>
    <row r="1264" spans="1:17" hidden="1" x14ac:dyDescent="0.2">
      <c r="A1264" s="30" t="s">
        <v>4452</v>
      </c>
      <c r="B1264" s="30" t="s">
        <v>4453</v>
      </c>
      <c r="C1264" s="30" t="s">
        <v>4454</v>
      </c>
      <c r="D1264" s="30"/>
      <c r="E1264" s="30" t="s">
        <v>3062</v>
      </c>
      <c r="F1264" s="30"/>
      <c r="G1264" s="38"/>
      <c r="H1264" s="31">
        <v>0</v>
      </c>
      <c r="I1264" s="30" t="s">
        <v>504</v>
      </c>
      <c r="J1264" s="30" t="s">
        <v>505</v>
      </c>
      <c r="K1264" s="30" t="s">
        <v>495</v>
      </c>
      <c r="L1264" s="30"/>
      <c r="M1264" s="30"/>
      <c r="N1264" s="30"/>
      <c r="O1264" s="30" t="s">
        <v>145</v>
      </c>
      <c r="P1264" s="30" t="s">
        <v>465</v>
      </c>
      <c r="Q1264" s="30" t="s">
        <v>499</v>
      </c>
    </row>
    <row r="1265" spans="1:17" hidden="1" x14ac:dyDescent="0.2">
      <c r="A1265" s="30" t="s">
        <v>4455</v>
      </c>
      <c r="B1265" s="30" t="s">
        <v>4456</v>
      </c>
      <c r="C1265" s="30" t="s">
        <v>4457</v>
      </c>
      <c r="D1265" s="30" t="s">
        <v>74</v>
      </c>
      <c r="E1265" s="30" t="s">
        <v>3062</v>
      </c>
      <c r="F1265" s="30" t="s">
        <v>74</v>
      </c>
      <c r="G1265" s="38"/>
      <c r="H1265" s="31">
        <v>0</v>
      </c>
      <c r="I1265" s="30" t="s">
        <v>586</v>
      </c>
      <c r="J1265" s="30" t="s">
        <v>587</v>
      </c>
      <c r="K1265" s="30" t="s">
        <v>495</v>
      </c>
      <c r="L1265" s="30" t="s">
        <v>496</v>
      </c>
      <c r="M1265" s="30" t="s">
        <v>2374</v>
      </c>
      <c r="N1265" s="30"/>
      <c r="O1265" s="30" t="s">
        <v>145</v>
      </c>
      <c r="P1265" s="30" t="s">
        <v>465</v>
      </c>
      <c r="Q1265" s="30" t="s">
        <v>4458</v>
      </c>
    </row>
    <row r="1266" spans="1:17" hidden="1" x14ac:dyDescent="0.2">
      <c r="A1266" s="30" t="s">
        <v>4459</v>
      </c>
      <c r="B1266" s="30" t="s">
        <v>4460</v>
      </c>
      <c r="C1266" s="30" t="s">
        <v>4461</v>
      </c>
      <c r="D1266" s="30"/>
      <c r="E1266" s="30" t="s">
        <v>3062</v>
      </c>
      <c r="F1266" s="30"/>
      <c r="G1266" s="38"/>
      <c r="H1266" s="31">
        <v>0</v>
      </c>
      <c r="I1266" s="30" t="s">
        <v>570</v>
      </c>
      <c r="J1266" s="30" t="s">
        <v>571</v>
      </c>
      <c r="K1266" s="30" t="s">
        <v>495</v>
      </c>
      <c r="L1266" s="30" t="s">
        <v>4462</v>
      </c>
      <c r="M1266" s="30" t="s">
        <v>713</v>
      </c>
      <c r="N1266" s="30" t="s">
        <v>2818</v>
      </c>
      <c r="O1266" s="30" t="s">
        <v>145</v>
      </c>
      <c r="P1266" s="30" t="s">
        <v>465</v>
      </c>
      <c r="Q1266" s="30" t="s">
        <v>499</v>
      </c>
    </row>
    <row r="1267" spans="1:17" hidden="1" x14ac:dyDescent="0.2">
      <c r="A1267" s="30" t="s">
        <v>187</v>
      </c>
      <c r="B1267" s="30" t="s">
        <v>188</v>
      </c>
      <c r="C1267" s="30" t="s">
        <v>4463</v>
      </c>
      <c r="D1267" s="30"/>
      <c r="E1267" s="30" t="s">
        <v>3062</v>
      </c>
      <c r="F1267" s="30" t="s">
        <v>4464</v>
      </c>
      <c r="G1267" s="38">
        <v>60</v>
      </c>
      <c r="H1267" s="31">
        <v>0</v>
      </c>
      <c r="I1267" s="30" t="s">
        <v>586</v>
      </c>
      <c r="J1267" s="30" t="s">
        <v>587</v>
      </c>
      <c r="K1267" s="30" t="s">
        <v>495</v>
      </c>
      <c r="L1267" s="30" t="s">
        <v>496</v>
      </c>
      <c r="M1267" s="30" t="s">
        <v>497</v>
      </c>
      <c r="N1267" s="30"/>
      <c r="O1267" s="30" t="s">
        <v>145</v>
      </c>
      <c r="P1267" s="30" t="s">
        <v>465</v>
      </c>
      <c r="Q1267" s="30" t="s">
        <v>499</v>
      </c>
    </row>
    <row r="1268" spans="1:17" hidden="1" x14ac:dyDescent="0.2">
      <c r="A1268" s="30" t="s">
        <v>4465</v>
      </c>
      <c r="B1268" s="30" t="s">
        <v>4466</v>
      </c>
      <c r="C1268" s="30" t="s">
        <v>4467</v>
      </c>
      <c r="D1268" s="30"/>
      <c r="E1268" s="30" t="s">
        <v>3062</v>
      </c>
      <c r="F1268" s="30" t="s">
        <v>4468</v>
      </c>
      <c r="G1268" s="38">
        <v>60</v>
      </c>
      <c r="H1268" s="31">
        <v>0</v>
      </c>
      <c r="I1268" s="30" t="s">
        <v>504</v>
      </c>
      <c r="J1268" s="30" t="s">
        <v>505</v>
      </c>
      <c r="K1268" s="30" t="s">
        <v>495</v>
      </c>
      <c r="L1268" s="30" t="s">
        <v>496</v>
      </c>
      <c r="M1268" s="30" t="s">
        <v>2206</v>
      </c>
      <c r="N1268" s="30"/>
      <c r="O1268" s="30" t="s">
        <v>145</v>
      </c>
      <c r="P1268" s="30" t="s">
        <v>465</v>
      </c>
      <c r="Q1268" s="30" t="s">
        <v>499</v>
      </c>
    </row>
    <row r="1269" spans="1:17" hidden="1" x14ac:dyDescent="0.2">
      <c r="A1269" s="30" t="s">
        <v>4469</v>
      </c>
      <c r="B1269" s="30" t="s">
        <v>4470</v>
      </c>
      <c r="C1269" s="30" t="s">
        <v>4471</v>
      </c>
      <c r="D1269" s="30"/>
      <c r="E1269" s="30" t="s">
        <v>4441</v>
      </c>
      <c r="F1269" s="30" t="s">
        <v>4472</v>
      </c>
      <c r="G1269" s="38">
        <v>60</v>
      </c>
      <c r="H1269" s="31">
        <v>0</v>
      </c>
      <c r="I1269" s="30" t="s">
        <v>755</v>
      </c>
      <c r="J1269" s="30" t="s">
        <v>756</v>
      </c>
      <c r="K1269" s="30" t="s">
        <v>495</v>
      </c>
      <c r="L1269" s="30" t="s">
        <v>612</v>
      </c>
      <c r="M1269" s="30" t="s">
        <v>997</v>
      </c>
      <c r="N1269" s="30"/>
      <c r="O1269" s="30" t="s">
        <v>145</v>
      </c>
      <c r="P1269" s="30" t="s">
        <v>465</v>
      </c>
      <c r="Q1269" s="30" t="s">
        <v>499</v>
      </c>
    </row>
    <row r="1270" spans="1:17" hidden="1" x14ac:dyDescent="0.2">
      <c r="A1270" s="30" t="s">
        <v>246</v>
      </c>
      <c r="B1270" s="30" t="s">
        <v>247</v>
      </c>
      <c r="C1270" s="30" t="s">
        <v>4473</v>
      </c>
      <c r="D1270" s="30"/>
      <c r="E1270" s="30" t="s">
        <v>3062</v>
      </c>
      <c r="F1270" s="30" t="s">
        <v>4474</v>
      </c>
      <c r="G1270" s="38">
        <v>60</v>
      </c>
      <c r="H1270" s="31">
        <v>0</v>
      </c>
      <c r="I1270" s="30" t="s">
        <v>586</v>
      </c>
      <c r="J1270" s="30" t="s">
        <v>587</v>
      </c>
      <c r="K1270" s="30" t="s">
        <v>495</v>
      </c>
      <c r="L1270" s="30" t="s">
        <v>496</v>
      </c>
      <c r="M1270" s="30" t="s">
        <v>877</v>
      </c>
      <c r="N1270" s="30"/>
      <c r="O1270" s="30" t="s">
        <v>145</v>
      </c>
      <c r="P1270" s="30" t="s">
        <v>465</v>
      </c>
      <c r="Q1270" s="30" t="s">
        <v>499</v>
      </c>
    </row>
    <row r="1271" spans="1:17" hidden="1" x14ac:dyDescent="0.2">
      <c r="A1271" s="30" t="s">
        <v>105</v>
      </c>
      <c r="B1271" s="30" t="s">
        <v>106</v>
      </c>
      <c r="C1271" s="30" t="s">
        <v>4475</v>
      </c>
      <c r="D1271" s="30"/>
      <c r="E1271" s="30" t="s">
        <v>4322</v>
      </c>
      <c r="F1271" s="30" t="s">
        <v>4476</v>
      </c>
      <c r="G1271" s="38">
        <v>60</v>
      </c>
      <c r="H1271" s="31">
        <v>0</v>
      </c>
      <c r="I1271" s="30" t="s">
        <v>570</v>
      </c>
      <c r="J1271" s="30" t="s">
        <v>571</v>
      </c>
      <c r="K1271" s="30" t="s">
        <v>495</v>
      </c>
      <c r="L1271" s="30" t="s">
        <v>4477</v>
      </c>
      <c r="M1271" s="30" t="s">
        <v>573</v>
      </c>
      <c r="N1271" s="30"/>
      <c r="O1271" s="30" t="s">
        <v>145</v>
      </c>
      <c r="P1271" s="30" t="s">
        <v>465</v>
      </c>
      <c r="Q1271" s="30" t="s">
        <v>499</v>
      </c>
    </row>
    <row r="1272" spans="1:17" hidden="1" x14ac:dyDescent="0.2">
      <c r="A1272" s="30" t="s">
        <v>4478</v>
      </c>
      <c r="B1272" s="30" t="s">
        <v>4479</v>
      </c>
      <c r="C1272" s="30" t="s">
        <v>4480</v>
      </c>
      <c r="D1272" s="30"/>
      <c r="E1272" s="30" t="s">
        <v>4322</v>
      </c>
      <c r="F1272" s="30" t="s">
        <v>4481</v>
      </c>
      <c r="G1272" s="38">
        <v>60</v>
      </c>
      <c r="H1272" s="31">
        <v>0</v>
      </c>
      <c r="I1272" s="30" t="s">
        <v>546</v>
      </c>
      <c r="J1272" s="30" t="s">
        <v>547</v>
      </c>
      <c r="K1272" s="30" t="s">
        <v>495</v>
      </c>
      <c r="L1272" s="30" t="s">
        <v>496</v>
      </c>
      <c r="M1272" s="30" t="s">
        <v>514</v>
      </c>
      <c r="N1272" s="30"/>
      <c r="O1272" s="30" t="s">
        <v>145</v>
      </c>
      <c r="P1272" s="30" t="s">
        <v>465</v>
      </c>
      <c r="Q1272" s="30" t="s">
        <v>499</v>
      </c>
    </row>
    <row r="1273" spans="1:17" hidden="1" x14ac:dyDescent="0.2">
      <c r="A1273" s="30" t="s">
        <v>4482</v>
      </c>
      <c r="B1273" s="30" t="s">
        <v>4483</v>
      </c>
      <c r="C1273" s="30" t="s">
        <v>4484</v>
      </c>
      <c r="D1273" s="30"/>
      <c r="E1273" s="30" t="s">
        <v>3062</v>
      </c>
      <c r="F1273" s="30"/>
      <c r="G1273" s="38"/>
      <c r="H1273" s="31">
        <v>0</v>
      </c>
      <c r="I1273" s="30" t="s">
        <v>570</v>
      </c>
      <c r="J1273" s="30" t="s">
        <v>571</v>
      </c>
      <c r="K1273" s="30" t="s">
        <v>495</v>
      </c>
      <c r="L1273" s="30" t="s">
        <v>4485</v>
      </c>
      <c r="M1273" s="30" t="s">
        <v>4486</v>
      </c>
      <c r="N1273" s="30" t="s">
        <v>4487</v>
      </c>
      <c r="O1273" s="30" t="s">
        <v>145</v>
      </c>
      <c r="P1273" s="30" t="s">
        <v>465</v>
      </c>
      <c r="Q1273" s="30" t="s">
        <v>499</v>
      </c>
    </row>
    <row r="1274" spans="1:17" hidden="1" x14ac:dyDescent="0.2">
      <c r="A1274" s="30" t="s">
        <v>121</v>
      </c>
      <c r="B1274" s="30" t="s">
        <v>122</v>
      </c>
      <c r="C1274" s="30" t="s">
        <v>4488</v>
      </c>
      <c r="D1274" s="30"/>
      <c r="E1274" s="30" t="s">
        <v>3049</v>
      </c>
      <c r="F1274" s="30" t="s">
        <v>4489</v>
      </c>
      <c r="G1274" s="38">
        <v>60</v>
      </c>
      <c r="H1274" s="31">
        <v>0</v>
      </c>
      <c r="I1274" s="30" t="s">
        <v>570</v>
      </c>
      <c r="J1274" s="30" t="s">
        <v>571</v>
      </c>
      <c r="K1274" s="30" t="s">
        <v>495</v>
      </c>
      <c r="L1274" s="30" t="s">
        <v>818</v>
      </c>
      <c r="M1274" s="30" t="s">
        <v>573</v>
      </c>
      <c r="N1274" s="30"/>
      <c r="O1274" s="30" t="s">
        <v>145</v>
      </c>
      <c r="P1274" s="30" t="s">
        <v>465</v>
      </c>
      <c r="Q1274" s="30" t="s">
        <v>499</v>
      </c>
    </row>
    <row r="1275" spans="1:17" hidden="1" x14ac:dyDescent="0.2">
      <c r="A1275" s="30" t="s">
        <v>4490</v>
      </c>
      <c r="B1275" s="30" t="s">
        <v>4491</v>
      </c>
      <c r="C1275" s="30" t="s">
        <v>4492</v>
      </c>
      <c r="D1275" s="30"/>
      <c r="E1275" s="30" t="s">
        <v>3062</v>
      </c>
      <c r="F1275" s="30" t="s">
        <v>4493</v>
      </c>
      <c r="G1275" s="38">
        <v>60</v>
      </c>
      <c r="H1275" s="31">
        <v>0</v>
      </c>
      <c r="I1275" s="30"/>
      <c r="J1275" s="30"/>
      <c r="K1275" s="30" t="s">
        <v>495</v>
      </c>
      <c r="L1275" s="30" t="s">
        <v>496</v>
      </c>
      <c r="M1275" s="30" t="s">
        <v>514</v>
      </c>
      <c r="N1275" s="30"/>
      <c r="O1275" s="30" t="s">
        <v>145</v>
      </c>
      <c r="P1275" s="30" t="s">
        <v>465</v>
      </c>
      <c r="Q1275" s="30" t="s">
        <v>499</v>
      </c>
    </row>
    <row r="1276" spans="1:17" hidden="1" x14ac:dyDescent="0.2">
      <c r="A1276" s="30" t="s">
        <v>4494</v>
      </c>
      <c r="B1276" s="30" t="s">
        <v>4495</v>
      </c>
      <c r="C1276" s="30" t="s">
        <v>4496</v>
      </c>
      <c r="D1276" s="30"/>
      <c r="E1276" s="30" t="s">
        <v>3062</v>
      </c>
      <c r="F1276" s="30" t="s">
        <v>74</v>
      </c>
      <c r="G1276" s="38">
        <v>60</v>
      </c>
      <c r="H1276" s="31">
        <v>0</v>
      </c>
      <c r="I1276" s="30" t="s">
        <v>718</v>
      </c>
      <c r="J1276" s="30" t="s">
        <v>719</v>
      </c>
      <c r="K1276" s="30" t="s">
        <v>495</v>
      </c>
      <c r="L1276" s="30" t="s">
        <v>496</v>
      </c>
      <c r="M1276" s="30" t="s">
        <v>724</v>
      </c>
      <c r="N1276" s="30"/>
      <c r="O1276" s="30" t="s">
        <v>145</v>
      </c>
      <c r="P1276" s="30" t="s">
        <v>465</v>
      </c>
      <c r="Q1276" s="30" t="s">
        <v>499</v>
      </c>
    </row>
    <row r="1277" spans="1:17" hidden="1" x14ac:dyDescent="0.2">
      <c r="A1277" s="30" t="s">
        <v>4497</v>
      </c>
      <c r="B1277" s="30" t="s">
        <v>4498</v>
      </c>
      <c r="C1277" s="30" t="s">
        <v>4499</v>
      </c>
      <c r="D1277" s="30"/>
      <c r="E1277" s="30" t="s">
        <v>3062</v>
      </c>
      <c r="F1277" s="30" t="s">
        <v>74</v>
      </c>
      <c r="G1277" s="38">
        <v>60</v>
      </c>
      <c r="H1277" s="31">
        <v>0</v>
      </c>
      <c r="I1277" s="30" t="s">
        <v>586</v>
      </c>
      <c r="J1277" s="30" t="s">
        <v>587</v>
      </c>
      <c r="K1277" s="30" t="s">
        <v>495</v>
      </c>
      <c r="L1277" s="30" t="s">
        <v>496</v>
      </c>
      <c r="M1277" s="30" t="s">
        <v>588</v>
      </c>
      <c r="N1277" s="30"/>
      <c r="O1277" s="30" t="s">
        <v>145</v>
      </c>
      <c r="P1277" s="30" t="s">
        <v>465</v>
      </c>
      <c r="Q1277" s="30" t="s">
        <v>499</v>
      </c>
    </row>
    <row r="1278" spans="1:17" hidden="1" x14ac:dyDescent="0.2">
      <c r="A1278" s="30" t="s">
        <v>83</v>
      </c>
      <c r="B1278" s="30" t="s">
        <v>84</v>
      </c>
      <c r="C1278" s="30" t="s">
        <v>4500</v>
      </c>
      <c r="D1278" s="30"/>
      <c r="E1278" s="30" t="s">
        <v>3219</v>
      </c>
      <c r="F1278" s="30" t="s">
        <v>4501</v>
      </c>
      <c r="G1278" s="38">
        <v>60</v>
      </c>
      <c r="H1278" s="31">
        <v>0</v>
      </c>
      <c r="I1278" s="30" t="s">
        <v>995</v>
      </c>
      <c r="J1278" s="30" t="s">
        <v>996</v>
      </c>
      <c r="K1278" s="30" t="s">
        <v>495</v>
      </c>
      <c r="L1278" s="30" t="s">
        <v>612</v>
      </c>
      <c r="M1278" s="30" t="s">
        <v>997</v>
      </c>
      <c r="N1278" s="30" t="s">
        <v>4195</v>
      </c>
      <c r="O1278" s="30" t="s">
        <v>145</v>
      </c>
      <c r="P1278" s="30" t="s">
        <v>465</v>
      </c>
      <c r="Q1278" s="30" t="s">
        <v>499</v>
      </c>
    </row>
    <row r="1279" spans="1:17" hidden="1" x14ac:dyDescent="0.2">
      <c r="A1279" s="30" t="s">
        <v>4502</v>
      </c>
      <c r="B1279" s="30" t="s">
        <v>4503</v>
      </c>
      <c r="C1279" s="30" t="s">
        <v>4504</v>
      </c>
      <c r="D1279" s="30"/>
      <c r="E1279" s="30" t="s">
        <v>3219</v>
      </c>
      <c r="F1279" s="30" t="s">
        <v>74</v>
      </c>
      <c r="G1279" s="38">
        <v>60</v>
      </c>
      <c r="H1279" s="31">
        <v>0</v>
      </c>
      <c r="I1279" s="30" t="s">
        <v>755</v>
      </c>
      <c r="J1279" s="30" t="s">
        <v>756</v>
      </c>
      <c r="K1279" s="30" t="s">
        <v>495</v>
      </c>
      <c r="L1279" s="30" t="s">
        <v>612</v>
      </c>
      <c r="M1279" s="30" t="s">
        <v>688</v>
      </c>
      <c r="N1279" s="30" t="s">
        <v>4505</v>
      </c>
      <c r="O1279" s="30" t="s">
        <v>145</v>
      </c>
      <c r="P1279" s="30" t="s">
        <v>465</v>
      </c>
      <c r="Q1279" s="30" t="s">
        <v>499</v>
      </c>
    </row>
    <row r="1280" spans="1:17" hidden="1" x14ac:dyDescent="0.2">
      <c r="A1280" s="30" t="s">
        <v>4506</v>
      </c>
      <c r="B1280" s="30" t="s">
        <v>4507</v>
      </c>
      <c r="C1280" s="30" t="s">
        <v>4508</v>
      </c>
      <c r="D1280" s="30"/>
      <c r="E1280" s="30" t="s">
        <v>3219</v>
      </c>
      <c r="F1280" s="30" t="s">
        <v>74</v>
      </c>
      <c r="G1280" s="38">
        <v>60</v>
      </c>
      <c r="H1280" s="31">
        <v>0</v>
      </c>
      <c r="I1280" s="30" t="s">
        <v>995</v>
      </c>
      <c r="J1280" s="30" t="s">
        <v>996</v>
      </c>
      <c r="K1280" s="30" t="s">
        <v>495</v>
      </c>
      <c r="L1280" s="30" t="s">
        <v>612</v>
      </c>
      <c r="M1280" s="30" t="s">
        <v>997</v>
      </c>
      <c r="N1280" s="30" t="s">
        <v>4195</v>
      </c>
      <c r="O1280" s="30" t="s">
        <v>145</v>
      </c>
      <c r="P1280" s="30" t="s">
        <v>465</v>
      </c>
      <c r="Q1280" s="30" t="s">
        <v>499</v>
      </c>
    </row>
    <row r="1281" spans="1:17" hidden="1" x14ac:dyDescent="0.2">
      <c r="A1281" s="30" t="s">
        <v>4509</v>
      </c>
      <c r="B1281" s="30" t="s">
        <v>4510</v>
      </c>
      <c r="C1281" s="30" t="s">
        <v>4511</v>
      </c>
      <c r="D1281" s="30"/>
      <c r="E1281" s="30" t="s">
        <v>3219</v>
      </c>
      <c r="F1281" s="30" t="s">
        <v>74</v>
      </c>
      <c r="G1281" s="38">
        <v>60</v>
      </c>
      <c r="H1281" s="31">
        <v>0</v>
      </c>
      <c r="I1281" s="30" t="s">
        <v>995</v>
      </c>
      <c r="J1281" s="30" t="s">
        <v>996</v>
      </c>
      <c r="K1281" s="30" t="s">
        <v>495</v>
      </c>
      <c r="L1281" s="30" t="s">
        <v>612</v>
      </c>
      <c r="M1281" s="30" t="s">
        <v>997</v>
      </c>
      <c r="N1281" s="30" t="s">
        <v>4195</v>
      </c>
      <c r="O1281" s="30" t="s">
        <v>145</v>
      </c>
      <c r="P1281" s="30" t="s">
        <v>465</v>
      </c>
      <c r="Q1281" s="30" t="s">
        <v>499</v>
      </c>
    </row>
    <row r="1282" spans="1:17" hidden="1" x14ac:dyDescent="0.2">
      <c r="A1282" s="30" t="s">
        <v>4512</v>
      </c>
      <c r="B1282" s="30" t="s">
        <v>4513</v>
      </c>
      <c r="C1282" s="30" t="s">
        <v>4514</v>
      </c>
      <c r="D1282" s="30" t="s">
        <v>74</v>
      </c>
      <c r="E1282" s="30" t="s">
        <v>4173</v>
      </c>
      <c r="F1282" s="30"/>
      <c r="G1282" s="38"/>
      <c r="H1282" s="31">
        <v>0</v>
      </c>
      <c r="I1282" s="30" t="s">
        <v>755</v>
      </c>
      <c r="J1282" s="30" t="s">
        <v>756</v>
      </c>
      <c r="K1282" s="30" t="s">
        <v>495</v>
      </c>
      <c r="L1282" s="30" t="s">
        <v>612</v>
      </c>
      <c r="M1282" s="30" t="s">
        <v>613</v>
      </c>
      <c r="N1282" s="30" t="s">
        <v>4222</v>
      </c>
      <c r="O1282" s="30" t="s">
        <v>145</v>
      </c>
      <c r="P1282" s="30" t="s">
        <v>465</v>
      </c>
      <c r="Q1282" s="30" t="s">
        <v>4174</v>
      </c>
    </row>
    <row r="1283" spans="1:17" hidden="1" x14ac:dyDescent="0.2">
      <c r="A1283" s="30" t="s">
        <v>172</v>
      </c>
      <c r="B1283" s="30" t="s">
        <v>173</v>
      </c>
      <c r="C1283" s="30" t="s">
        <v>3061</v>
      </c>
      <c r="D1283" s="30" t="s">
        <v>4515</v>
      </c>
      <c r="E1283" s="30" t="s">
        <v>3062</v>
      </c>
      <c r="F1283" s="30" t="s">
        <v>4516</v>
      </c>
      <c r="G1283" s="38">
        <v>60</v>
      </c>
      <c r="H1283" s="31">
        <v>0</v>
      </c>
      <c r="I1283" s="30"/>
      <c r="J1283" s="30"/>
      <c r="K1283" s="30" t="s">
        <v>495</v>
      </c>
      <c r="L1283" s="30" t="s">
        <v>496</v>
      </c>
      <c r="M1283" s="30" t="s">
        <v>514</v>
      </c>
      <c r="N1283" s="30"/>
      <c r="O1283" s="30" t="s">
        <v>145</v>
      </c>
      <c r="P1283" s="30" t="s">
        <v>465</v>
      </c>
      <c r="Q1283" s="30" t="s">
        <v>499</v>
      </c>
    </row>
    <row r="1284" spans="1:17" hidden="1" x14ac:dyDescent="0.2">
      <c r="A1284" s="30" t="s">
        <v>4517</v>
      </c>
      <c r="B1284" s="30" t="s">
        <v>4518</v>
      </c>
      <c r="C1284" s="30" t="s">
        <v>4519</v>
      </c>
      <c r="D1284" s="30" t="s">
        <v>4515</v>
      </c>
      <c r="E1284" s="30" t="s">
        <v>3062</v>
      </c>
      <c r="F1284" s="30" t="s">
        <v>4515</v>
      </c>
      <c r="G1284" s="38">
        <v>60</v>
      </c>
      <c r="H1284" s="31">
        <v>0</v>
      </c>
      <c r="I1284" s="30" t="s">
        <v>586</v>
      </c>
      <c r="J1284" s="30" t="s">
        <v>587</v>
      </c>
      <c r="K1284" s="30" t="s">
        <v>495</v>
      </c>
      <c r="L1284" s="30" t="s">
        <v>496</v>
      </c>
      <c r="M1284" s="30" t="s">
        <v>588</v>
      </c>
      <c r="N1284" s="30"/>
      <c r="O1284" s="30" t="s">
        <v>145</v>
      </c>
      <c r="P1284" s="30" t="s">
        <v>465</v>
      </c>
      <c r="Q1284" s="30" t="s">
        <v>499</v>
      </c>
    </row>
    <row r="1285" spans="1:17" hidden="1" x14ac:dyDescent="0.2">
      <c r="A1285" s="30" t="s">
        <v>4520</v>
      </c>
      <c r="B1285" s="30" t="s">
        <v>4521</v>
      </c>
      <c r="C1285" s="30" t="s">
        <v>4522</v>
      </c>
      <c r="D1285" s="30" t="s">
        <v>4523</v>
      </c>
      <c r="E1285" s="30" t="s">
        <v>3062</v>
      </c>
      <c r="F1285" s="30" t="s">
        <v>4523</v>
      </c>
      <c r="G1285" s="38">
        <v>60</v>
      </c>
      <c r="H1285" s="31">
        <v>0</v>
      </c>
      <c r="I1285" s="30" t="s">
        <v>504</v>
      </c>
      <c r="J1285" s="30" t="s">
        <v>505</v>
      </c>
      <c r="K1285" s="30" t="s">
        <v>495</v>
      </c>
      <c r="L1285" s="30" t="s">
        <v>496</v>
      </c>
      <c r="M1285" s="30" t="s">
        <v>2206</v>
      </c>
      <c r="N1285" s="30"/>
      <c r="O1285" s="30" t="s">
        <v>145</v>
      </c>
      <c r="P1285" s="30" t="s">
        <v>465</v>
      </c>
      <c r="Q1285" s="30" t="s">
        <v>499</v>
      </c>
    </row>
    <row r="1286" spans="1:17" hidden="1" x14ac:dyDescent="0.2">
      <c r="A1286" s="30" t="s">
        <v>4524</v>
      </c>
      <c r="B1286" s="30" t="s">
        <v>4525</v>
      </c>
      <c r="C1286" s="30" t="s">
        <v>4526</v>
      </c>
      <c r="D1286" s="30"/>
      <c r="E1286" s="30" t="s">
        <v>3062</v>
      </c>
      <c r="F1286" s="30" t="s">
        <v>74</v>
      </c>
      <c r="G1286" s="38">
        <v>60</v>
      </c>
      <c r="H1286" s="31">
        <v>0</v>
      </c>
      <c r="I1286" s="30" t="s">
        <v>552</v>
      </c>
      <c r="J1286" s="30" t="s">
        <v>553</v>
      </c>
      <c r="K1286" s="30" t="s">
        <v>495</v>
      </c>
      <c r="L1286" s="30" t="s">
        <v>496</v>
      </c>
      <c r="M1286" s="30" t="s">
        <v>2249</v>
      </c>
      <c r="N1286" s="30"/>
      <c r="O1286" s="30" t="s">
        <v>145</v>
      </c>
      <c r="P1286" s="30" t="s">
        <v>465</v>
      </c>
      <c r="Q1286" s="30" t="s">
        <v>499</v>
      </c>
    </row>
    <row r="1287" spans="1:17" hidden="1" x14ac:dyDescent="0.2">
      <c r="A1287" s="30" t="s">
        <v>4527</v>
      </c>
      <c r="B1287" s="30" t="s">
        <v>4528</v>
      </c>
      <c r="C1287" s="30" t="s">
        <v>4529</v>
      </c>
      <c r="D1287" s="30"/>
      <c r="E1287" s="30" t="s">
        <v>3062</v>
      </c>
      <c r="F1287" s="30" t="s">
        <v>74</v>
      </c>
      <c r="G1287" s="38">
        <v>60</v>
      </c>
      <c r="H1287" s="31">
        <v>0</v>
      </c>
      <c r="I1287" s="30" t="s">
        <v>504</v>
      </c>
      <c r="J1287" s="30" t="s">
        <v>505</v>
      </c>
      <c r="K1287" s="30" t="s">
        <v>495</v>
      </c>
      <c r="L1287" s="30" t="s">
        <v>496</v>
      </c>
      <c r="M1287" s="30" t="s">
        <v>592</v>
      </c>
      <c r="N1287" s="30"/>
      <c r="O1287" s="30" t="s">
        <v>145</v>
      </c>
      <c r="P1287" s="30" t="s">
        <v>465</v>
      </c>
      <c r="Q1287" s="30" t="s">
        <v>499</v>
      </c>
    </row>
    <row r="1288" spans="1:17" hidden="1" x14ac:dyDescent="0.2">
      <c r="A1288" s="30" t="s">
        <v>4530</v>
      </c>
      <c r="B1288" s="30" t="s">
        <v>4531</v>
      </c>
      <c r="C1288" s="30" t="s">
        <v>4532</v>
      </c>
      <c r="D1288" s="30"/>
      <c r="E1288" s="30" t="s">
        <v>3062</v>
      </c>
      <c r="F1288" s="30" t="s">
        <v>74</v>
      </c>
      <c r="G1288" s="38">
        <v>60</v>
      </c>
      <c r="H1288" s="31">
        <v>0</v>
      </c>
      <c r="I1288" s="30" t="s">
        <v>552</v>
      </c>
      <c r="J1288" s="30" t="s">
        <v>553</v>
      </c>
      <c r="K1288" s="30" t="s">
        <v>495</v>
      </c>
      <c r="L1288" s="30" t="s">
        <v>496</v>
      </c>
      <c r="M1288" s="30" t="s">
        <v>596</v>
      </c>
      <c r="N1288" s="30"/>
      <c r="O1288" s="30" t="s">
        <v>145</v>
      </c>
      <c r="P1288" s="30" t="s">
        <v>465</v>
      </c>
      <c r="Q1288" s="30" t="s">
        <v>499</v>
      </c>
    </row>
    <row r="1289" spans="1:17" hidden="1" x14ac:dyDescent="0.2">
      <c r="A1289" s="30" t="s">
        <v>4533</v>
      </c>
      <c r="B1289" s="30" t="s">
        <v>4534</v>
      </c>
      <c r="C1289" s="30" t="s">
        <v>4535</v>
      </c>
      <c r="D1289" s="30"/>
      <c r="E1289" s="30" t="s">
        <v>3062</v>
      </c>
      <c r="F1289" s="30" t="s">
        <v>74</v>
      </c>
      <c r="G1289" s="38">
        <v>60</v>
      </c>
      <c r="H1289" s="31">
        <v>0</v>
      </c>
      <c r="I1289" s="30" t="s">
        <v>586</v>
      </c>
      <c r="J1289" s="30" t="s">
        <v>587</v>
      </c>
      <c r="K1289" s="30" t="s">
        <v>495</v>
      </c>
      <c r="L1289" s="30" t="s">
        <v>496</v>
      </c>
      <c r="M1289" s="30" t="s">
        <v>877</v>
      </c>
      <c r="N1289" s="30"/>
      <c r="O1289" s="30" t="s">
        <v>145</v>
      </c>
      <c r="P1289" s="30" t="s">
        <v>465</v>
      </c>
      <c r="Q1289" s="30" t="s">
        <v>499</v>
      </c>
    </row>
    <row r="1290" spans="1:17" hidden="1" x14ac:dyDescent="0.2">
      <c r="A1290" s="30" t="s">
        <v>4536</v>
      </c>
      <c r="B1290" s="30" t="s">
        <v>4537</v>
      </c>
      <c r="C1290" s="30" t="s">
        <v>4538</v>
      </c>
      <c r="D1290" s="30"/>
      <c r="E1290" s="30" t="s">
        <v>3062</v>
      </c>
      <c r="F1290" s="30" t="s">
        <v>74</v>
      </c>
      <c r="G1290" s="38">
        <v>60</v>
      </c>
      <c r="H1290" s="31">
        <v>0</v>
      </c>
      <c r="I1290" s="30" t="s">
        <v>586</v>
      </c>
      <c r="J1290" s="30" t="s">
        <v>587</v>
      </c>
      <c r="K1290" s="30" t="s">
        <v>495</v>
      </c>
      <c r="L1290" s="30" t="s">
        <v>496</v>
      </c>
      <c r="M1290" s="30" t="s">
        <v>903</v>
      </c>
      <c r="N1290" s="30"/>
      <c r="O1290" s="30" t="s">
        <v>145</v>
      </c>
      <c r="P1290" s="30" t="s">
        <v>465</v>
      </c>
      <c r="Q1290" s="30" t="s">
        <v>499</v>
      </c>
    </row>
    <row r="1291" spans="1:17" hidden="1" x14ac:dyDescent="0.2">
      <c r="A1291" s="30" t="s">
        <v>4539</v>
      </c>
      <c r="B1291" s="30" t="s">
        <v>4540</v>
      </c>
      <c r="C1291" s="30" t="s">
        <v>4541</v>
      </c>
      <c r="D1291" s="30"/>
      <c r="E1291" s="30" t="s">
        <v>3062</v>
      </c>
      <c r="F1291" s="30" t="s">
        <v>74</v>
      </c>
      <c r="G1291" s="38">
        <v>60</v>
      </c>
      <c r="H1291" s="31">
        <v>0</v>
      </c>
      <c r="I1291" s="30" t="s">
        <v>504</v>
      </c>
      <c r="J1291" s="30" t="s">
        <v>505</v>
      </c>
      <c r="K1291" s="30" t="s">
        <v>495</v>
      </c>
      <c r="L1291" s="30" t="s">
        <v>496</v>
      </c>
      <c r="M1291" s="30" t="s">
        <v>506</v>
      </c>
      <c r="N1291" s="30"/>
      <c r="O1291" s="30" t="s">
        <v>145</v>
      </c>
      <c r="P1291" s="30" t="s">
        <v>465</v>
      </c>
      <c r="Q1291" s="30" t="s">
        <v>499</v>
      </c>
    </row>
    <row r="1292" spans="1:17" hidden="1" x14ac:dyDescent="0.2">
      <c r="A1292" s="30" t="s">
        <v>4542</v>
      </c>
      <c r="B1292" s="30" t="s">
        <v>4543</v>
      </c>
      <c r="C1292" s="30" t="s">
        <v>4544</v>
      </c>
      <c r="D1292" s="30"/>
      <c r="E1292" s="30" t="s">
        <v>3062</v>
      </c>
      <c r="F1292" s="30" t="s">
        <v>74</v>
      </c>
      <c r="G1292" s="38">
        <v>60</v>
      </c>
      <c r="H1292" s="31">
        <v>0</v>
      </c>
      <c r="I1292" s="30" t="s">
        <v>552</v>
      </c>
      <c r="J1292" s="30" t="s">
        <v>553</v>
      </c>
      <c r="K1292" s="30" t="s">
        <v>495</v>
      </c>
      <c r="L1292" s="30" t="s">
        <v>496</v>
      </c>
      <c r="M1292" s="30" t="s">
        <v>2249</v>
      </c>
      <c r="N1292" s="30"/>
      <c r="O1292" s="30" t="s">
        <v>145</v>
      </c>
      <c r="P1292" s="30" t="s">
        <v>465</v>
      </c>
      <c r="Q1292" s="30" t="s">
        <v>499</v>
      </c>
    </row>
    <row r="1293" spans="1:17" hidden="1" x14ac:dyDescent="0.2">
      <c r="A1293" s="30" t="s">
        <v>4545</v>
      </c>
      <c r="B1293" s="30" t="s">
        <v>4546</v>
      </c>
      <c r="C1293" s="30" t="s">
        <v>4547</v>
      </c>
      <c r="D1293" s="30"/>
      <c r="E1293" s="30" t="s">
        <v>3062</v>
      </c>
      <c r="F1293" s="30" t="s">
        <v>74</v>
      </c>
      <c r="G1293" s="38">
        <v>60</v>
      </c>
      <c r="H1293" s="31">
        <v>0</v>
      </c>
      <c r="I1293" s="30" t="s">
        <v>552</v>
      </c>
      <c r="J1293" s="30" t="s">
        <v>553</v>
      </c>
      <c r="K1293" s="30" t="s">
        <v>495</v>
      </c>
      <c r="L1293" s="30" t="s">
        <v>496</v>
      </c>
      <c r="M1293" s="30" t="s">
        <v>654</v>
      </c>
      <c r="N1293" s="30"/>
      <c r="O1293" s="30" t="s">
        <v>145</v>
      </c>
      <c r="P1293" s="30" t="s">
        <v>465</v>
      </c>
      <c r="Q1293" s="30" t="s">
        <v>499</v>
      </c>
    </row>
    <row r="1294" spans="1:17" hidden="1" x14ac:dyDescent="0.2">
      <c r="A1294" s="30" t="s">
        <v>4548</v>
      </c>
      <c r="B1294" s="30" t="s">
        <v>4549</v>
      </c>
      <c r="C1294" s="30" t="s">
        <v>4550</v>
      </c>
      <c r="D1294" s="30"/>
      <c r="E1294" s="30" t="s">
        <v>3062</v>
      </c>
      <c r="F1294" s="30" t="s">
        <v>74</v>
      </c>
      <c r="G1294" s="38">
        <v>60</v>
      </c>
      <c r="H1294" s="31">
        <v>0</v>
      </c>
      <c r="I1294" s="30" t="s">
        <v>586</v>
      </c>
      <c r="J1294" s="30" t="s">
        <v>587</v>
      </c>
      <c r="K1294" s="30" t="s">
        <v>495</v>
      </c>
      <c r="L1294" s="30" t="s">
        <v>496</v>
      </c>
      <c r="M1294" s="30" t="s">
        <v>903</v>
      </c>
      <c r="N1294" s="30"/>
      <c r="O1294" s="30" t="s">
        <v>145</v>
      </c>
      <c r="P1294" s="30" t="s">
        <v>465</v>
      </c>
      <c r="Q1294" s="30" t="s">
        <v>499</v>
      </c>
    </row>
    <row r="1295" spans="1:17" hidden="1" x14ac:dyDescent="0.2">
      <c r="A1295" s="30" t="s">
        <v>4551</v>
      </c>
      <c r="B1295" s="30" t="s">
        <v>4552</v>
      </c>
      <c r="C1295" s="30" t="s">
        <v>4553</v>
      </c>
      <c r="D1295" s="30"/>
      <c r="E1295" s="30" t="s">
        <v>3062</v>
      </c>
      <c r="F1295" s="30" t="s">
        <v>74</v>
      </c>
      <c r="G1295" s="38">
        <v>60</v>
      </c>
      <c r="H1295" s="31">
        <v>0</v>
      </c>
      <c r="I1295" s="30" t="s">
        <v>512</v>
      </c>
      <c r="J1295" s="30" t="s">
        <v>513</v>
      </c>
      <c r="K1295" s="30" t="s">
        <v>495</v>
      </c>
      <c r="L1295" s="30" t="s">
        <v>496</v>
      </c>
      <c r="M1295" s="30" t="s">
        <v>695</v>
      </c>
      <c r="N1295" s="30"/>
      <c r="O1295" s="30" t="s">
        <v>145</v>
      </c>
      <c r="P1295" s="30" t="s">
        <v>465</v>
      </c>
      <c r="Q1295" s="30" t="s">
        <v>499</v>
      </c>
    </row>
    <row r="1296" spans="1:17" hidden="1" x14ac:dyDescent="0.2">
      <c r="A1296" s="30" t="s">
        <v>4554</v>
      </c>
      <c r="B1296" s="30" t="s">
        <v>82</v>
      </c>
      <c r="C1296" s="30" t="s">
        <v>4471</v>
      </c>
      <c r="D1296" s="30"/>
      <c r="E1296" s="30" t="s">
        <v>4441</v>
      </c>
      <c r="F1296" s="30" t="s">
        <v>74</v>
      </c>
      <c r="G1296" s="38">
        <v>60</v>
      </c>
      <c r="H1296" s="31">
        <v>0</v>
      </c>
      <c r="I1296" s="30" t="s">
        <v>995</v>
      </c>
      <c r="J1296" s="30" t="s">
        <v>996</v>
      </c>
      <c r="K1296" s="30" t="s">
        <v>495</v>
      </c>
      <c r="L1296" s="30" t="s">
        <v>612</v>
      </c>
      <c r="M1296" s="30" t="s">
        <v>997</v>
      </c>
      <c r="N1296" s="30"/>
      <c r="O1296" s="30" t="s">
        <v>145</v>
      </c>
      <c r="P1296" s="30" t="s">
        <v>465</v>
      </c>
      <c r="Q1296" s="30" t="s">
        <v>499</v>
      </c>
    </row>
    <row r="1297" spans="1:17" hidden="1" x14ac:dyDescent="0.2">
      <c r="A1297" s="30" t="s">
        <v>139</v>
      </c>
      <c r="B1297" s="30" t="s">
        <v>140</v>
      </c>
      <c r="C1297" s="30" t="s">
        <v>4555</v>
      </c>
      <c r="D1297" s="30"/>
      <c r="E1297" s="30" t="s">
        <v>3062</v>
      </c>
      <c r="F1297" s="30" t="s">
        <v>4556</v>
      </c>
      <c r="G1297" s="38">
        <v>60</v>
      </c>
      <c r="H1297" s="31">
        <v>0</v>
      </c>
      <c r="I1297" s="30" t="s">
        <v>504</v>
      </c>
      <c r="J1297" s="30" t="s">
        <v>505</v>
      </c>
      <c r="K1297" s="30" t="s">
        <v>495</v>
      </c>
      <c r="L1297" s="30" t="s">
        <v>496</v>
      </c>
      <c r="M1297" s="30" t="s">
        <v>558</v>
      </c>
      <c r="N1297" s="30"/>
      <c r="O1297" s="30" t="s">
        <v>145</v>
      </c>
      <c r="P1297" s="30" t="s">
        <v>465</v>
      </c>
      <c r="Q1297" s="30" t="s">
        <v>499</v>
      </c>
    </row>
    <row r="1298" spans="1:17" hidden="1" x14ac:dyDescent="0.2">
      <c r="A1298" s="30" t="s">
        <v>141</v>
      </c>
      <c r="B1298" s="30" t="s">
        <v>142</v>
      </c>
      <c r="C1298" s="30" t="s">
        <v>4557</v>
      </c>
      <c r="D1298" s="30"/>
      <c r="E1298" s="30" t="s">
        <v>3062</v>
      </c>
      <c r="F1298" s="30" t="s">
        <v>4558</v>
      </c>
      <c r="G1298" s="38">
        <v>60</v>
      </c>
      <c r="H1298" s="31">
        <v>0</v>
      </c>
      <c r="I1298" s="30" t="s">
        <v>512</v>
      </c>
      <c r="J1298" s="30" t="s">
        <v>513</v>
      </c>
      <c r="K1298" s="30" t="s">
        <v>495</v>
      </c>
      <c r="L1298" s="30" t="s">
        <v>496</v>
      </c>
      <c r="M1298" s="30" t="s">
        <v>526</v>
      </c>
      <c r="N1298" s="30"/>
      <c r="O1298" s="30" t="s">
        <v>145</v>
      </c>
      <c r="P1298" s="30" t="s">
        <v>465</v>
      </c>
      <c r="Q1298" s="30" t="s">
        <v>499</v>
      </c>
    </row>
    <row r="1299" spans="1:17" hidden="1" x14ac:dyDescent="0.2">
      <c r="A1299" s="30" t="s">
        <v>4559</v>
      </c>
      <c r="B1299" s="30" t="s">
        <v>4560</v>
      </c>
      <c r="C1299" s="30" t="s">
        <v>4561</v>
      </c>
      <c r="D1299" s="30"/>
      <c r="E1299" s="30" t="s">
        <v>4322</v>
      </c>
      <c r="F1299" s="30" t="s">
        <v>4562</v>
      </c>
      <c r="G1299" s="38">
        <v>60</v>
      </c>
      <c r="H1299" s="31">
        <v>0</v>
      </c>
      <c r="I1299" s="30" t="s">
        <v>570</v>
      </c>
      <c r="J1299" s="30" t="s">
        <v>571</v>
      </c>
      <c r="K1299" s="30" t="s">
        <v>495</v>
      </c>
      <c r="L1299" s="30" t="s">
        <v>855</v>
      </c>
      <c r="M1299" s="30" t="s">
        <v>573</v>
      </c>
      <c r="N1299" s="30"/>
      <c r="O1299" s="30" t="s">
        <v>145</v>
      </c>
      <c r="P1299" s="30" t="s">
        <v>465</v>
      </c>
      <c r="Q1299" s="30" t="s">
        <v>499</v>
      </c>
    </row>
    <row r="1300" spans="1:17" hidden="1" x14ac:dyDescent="0.2">
      <c r="A1300" s="30" t="s">
        <v>337</v>
      </c>
      <c r="B1300" s="30" t="s">
        <v>338</v>
      </c>
      <c r="C1300" s="30" t="s">
        <v>4563</v>
      </c>
      <c r="D1300" s="30"/>
      <c r="E1300" s="30" t="s">
        <v>4322</v>
      </c>
      <c r="F1300" s="30" t="s">
        <v>4564</v>
      </c>
      <c r="G1300" s="38">
        <v>60</v>
      </c>
      <c r="H1300" s="31">
        <v>0</v>
      </c>
      <c r="I1300" s="30" t="s">
        <v>570</v>
      </c>
      <c r="J1300" s="30" t="s">
        <v>571</v>
      </c>
      <c r="K1300" s="30" t="s">
        <v>495</v>
      </c>
      <c r="L1300" s="30" t="s">
        <v>832</v>
      </c>
      <c r="M1300" s="30" t="s">
        <v>573</v>
      </c>
      <c r="N1300" s="30"/>
      <c r="O1300" s="30" t="s">
        <v>145</v>
      </c>
      <c r="P1300" s="30" t="s">
        <v>465</v>
      </c>
      <c r="Q1300" s="30" t="s">
        <v>499</v>
      </c>
    </row>
    <row r="1301" spans="1:17" hidden="1" x14ac:dyDescent="0.2">
      <c r="A1301" s="30" t="s">
        <v>4565</v>
      </c>
      <c r="B1301" s="30" t="s">
        <v>4566</v>
      </c>
      <c r="C1301" s="30" t="s">
        <v>4567</v>
      </c>
      <c r="D1301" s="30"/>
      <c r="E1301" s="30" t="s">
        <v>3062</v>
      </c>
      <c r="F1301" s="30" t="s">
        <v>4568</v>
      </c>
      <c r="G1301" s="38">
        <v>60</v>
      </c>
      <c r="H1301" s="31">
        <v>0</v>
      </c>
      <c r="I1301" s="30" t="s">
        <v>600</v>
      </c>
      <c r="J1301" s="30" t="s">
        <v>601</v>
      </c>
      <c r="K1301" s="30" t="s">
        <v>495</v>
      </c>
      <c r="L1301" s="30" t="s">
        <v>496</v>
      </c>
      <c r="M1301" s="30" t="s">
        <v>2249</v>
      </c>
      <c r="N1301" s="30"/>
      <c r="O1301" s="30" t="s">
        <v>145</v>
      </c>
      <c r="P1301" s="30" t="s">
        <v>465</v>
      </c>
      <c r="Q1301" s="30" t="s">
        <v>499</v>
      </c>
    </row>
    <row r="1302" spans="1:17" hidden="1" x14ac:dyDescent="0.2">
      <c r="A1302" s="30" t="s">
        <v>307</v>
      </c>
      <c r="B1302" s="30" t="s">
        <v>308</v>
      </c>
      <c r="C1302" s="30" t="s">
        <v>4569</v>
      </c>
      <c r="D1302" s="30"/>
      <c r="E1302" s="30" t="s">
        <v>4322</v>
      </c>
      <c r="F1302" s="30" t="s">
        <v>4570</v>
      </c>
      <c r="G1302" s="38">
        <v>60</v>
      </c>
      <c r="H1302" s="31">
        <v>0</v>
      </c>
      <c r="I1302" s="30" t="s">
        <v>570</v>
      </c>
      <c r="J1302" s="30" t="s">
        <v>571</v>
      </c>
      <c r="K1302" s="30" t="s">
        <v>495</v>
      </c>
      <c r="L1302" s="30" t="s">
        <v>644</v>
      </c>
      <c r="M1302" s="30" t="s">
        <v>573</v>
      </c>
      <c r="N1302" s="30"/>
      <c r="O1302" s="30" t="s">
        <v>145</v>
      </c>
      <c r="P1302" s="30" t="s">
        <v>465</v>
      </c>
      <c r="Q1302" s="30" t="s">
        <v>499</v>
      </c>
    </row>
    <row r="1303" spans="1:17" hidden="1" x14ac:dyDescent="0.2">
      <c r="A1303" s="30" t="s">
        <v>143</v>
      </c>
      <c r="B1303" s="30" t="s">
        <v>144</v>
      </c>
      <c r="C1303" s="30" t="s">
        <v>4571</v>
      </c>
      <c r="D1303" s="30"/>
      <c r="E1303" s="30" t="s">
        <v>3062</v>
      </c>
      <c r="F1303" s="30" t="s">
        <v>4572</v>
      </c>
      <c r="G1303" s="38">
        <v>60</v>
      </c>
      <c r="H1303" s="31">
        <v>0</v>
      </c>
      <c r="I1303" s="30" t="s">
        <v>512</v>
      </c>
      <c r="J1303" s="30" t="s">
        <v>513</v>
      </c>
      <c r="K1303" s="30" t="s">
        <v>495</v>
      </c>
      <c r="L1303" s="30" t="s">
        <v>496</v>
      </c>
      <c r="M1303" s="30" t="s">
        <v>526</v>
      </c>
      <c r="N1303" s="30"/>
      <c r="O1303" s="30" t="s">
        <v>145</v>
      </c>
      <c r="P1303" s="30" t="s">
        <v>465</v>
      </c>
      <c r="Q1303" s="30" t="s">
        <v>499</v>
      </c>
    </row>
    <row r="1304" spans="1:17" hidden="1" x14ac:dyDescent="0.2">
      <c r="A1304" s="30" t="s">
        <v>185</v>
      </c>
      <c r="B1304" s="30" t="s">
        <v>186</v>
      </c>
      <c r="C1304" s="30" t="s">
        <v>4573</v>
      </c>
      <c r="D1304" s="30"/>
      <c r="E1304" s="30" t="s">
        <v>3062</v>
      </c>
      <c r="F1304" s="30" t="s">
        <v>4574</v>
      </c>
      <c r="G1304" s="38">
        <v>60</v>
      </c>
      <c r="H1304" s="31">
        <v>0</v>
      </c>
      <c r="I1304" s="30" t="s">
        <v>552</v>
      </c>
      <c r="J1304" s="30" t="s">
        <v>553</v>
      </c>
      <c r="K1304" s="30" t="s">
        <v>495</v>
      </c>
      <c r="L1304" s="30" t="s">
        <v>496</v>
      </c>
      <c r="M1304" s="30" t="s">
        <v>554</v>
      </c>
      <c r="N1304" s="30"/>
      <c r="O1304" s="30" t="s">
        <v>145</v>
      </c>
      <c r="P1304" s="30" t="s">
        <v>465</v>
      </c>
      <c r="Q1304" s="30" t="s">
        <v>499</v>
      </c>
    </row>
    <row r="1305" spans="1:17" hidden="1" x14ac:dyDescent="0.2">
      <c r="A1305" s="30" t="s">
        <v>4575</v>
      </c>
      <c r="B1305" s="30" t="s">
        <v>4576</v>
      </c>
      <c r="C1305" s="30" t="s">
        <v>4577</v>
      </c>
      <c r="D1305" s="30"/>
      <c r="E1305" s="30" t="s">
        <v>3054</v>
      </c>
      <c r="F1305" s="30" t="s">
        <v>74</v>
      </c>
      <c r="G1305" s="38">
        <v>60</v>
      </c>
      <c r="H1305" s="31">
        <v>0</v>
      </c>
      <c r="I1305" s="30" t="s">
        <v>586</v>
      </c>
      <c r="J1305" s="30" t="s">
        <v>587</v>
      </c>
      <c r="K1305" s="30" t="s">
        <v>495</v>
      </c>
      <c r="L1305" s="30" t="s">
        <v>496</v>
      </c>
      <c r="M1305" s="30" t="s">
        <v>2374</v>
      </c>
      <c r="N1305" s="30"/>
      <c r="O1305" s="30" t="s">
        <v>145</v>
      </c>
      <c r="P1305" s="30" t="s">
        <v>465</v>
      </c>
      <c r="Q1305" s="30" t="s">
        <v>499</v>
      </c>
    </row>
    <row r="1306" spans="1:17" hidden="1" x14ac:dyDescent="0.2">
      <c r="A1306" s="30" t="s">
        <v>153</v>
      </c>
      <c r="B1306" s="30" t="s">
        <v>154</v>
      </c>
      <c r="C1306" s="30" t="s">
        <v>4578</v>
      </c>
      <c r="D1306" s="30"/>
      <c r="E1306" s="30" t="s">
        <v>3062</v>
      </c>
      <c r="F1306" s="30" t="s">
        <v>4579</v>
      </c>
      <c r="G1306" s="38">
        <v>60</v>
      </c>
      <c r="H1306" s="31">
        <v>0</v>
      </c>
      <c r="I1306" s="30" t="s">
        <v>512</v>
      </c>
      <c r="J1306" s="30" t="s">
        <v>513</v>
      </c>
      <c r="K1306" s="30" t="s">
        <v>495</v>
      </c>
      <c r="L1306" s="30" t="s">
        <v>496</v>
      </c>
      <c r="M1306" s="30" t="s">
        <v>639</v>
      </c>
      <c r="N1306" s="30"/>
      <c r="O1306" s="30" t="s">
        <v>145</v>
      </c>
      <c r="P1306" s="30" t="s">
        <v>465</v>
      </c>
      <c r="Q1306" s="30" t="s">
        <v>499</v>
      </c>
    </row>
    <row r="1307" spans="1:17" hidden="1" x14ac:dyDescent="0.2">
      <c r="A1307" s="30" t="s">
        <v>131</v>
      </c>
      <c r="B1307" s="30" t="s">
        <v>132</v>
      </c>
      <c r="C1307" s="30" t="s">
        <v>4580</v>
      </c>
      <c r="D1307" s="30"/>
      <c r="E1307" s="30" t="s">
        <v>4322</v>
      </c>
      <c r="F1307" s="30" t="s">
        <v>4581</v>
      </c>
      <c r="G1307" s="38">
        <v>60</v>
      </c>
      <c r="H1307" s="31">
        <v>0</v>
      </c>
      <c r="I1307" s="30" t="s">
        <v>570</v>
      </c>
      <c r="J1307" s="30" t="s">
        <v>571</v>
      </c>
      <c r="K1307" s="30" t="s">
        <v>495</v>
      </c>
      <c r="L1307" s="30" t="s">
        <v>869</v>
      </c>
      <c r="M1307" s="30" t="s">
        <v>573</v>
      </c>
      <c r="N1307" s="30"/>
      <c r="O1307" s="30" t="s">
        <v>145</v>
      </c>
      <c r="P1307" s="30" t="s">
        <v>465</v>
      </c>
      <c r="Q1307" s="30" t="s">
        <v>499</v>
      </c>
    </row>
    <row r="1308" spans="1:17" hidden="1" x14ac:dyDescent="0.2">
      <c r="A1308" s="30" t="s">
        <v>166</v>
      </c>
      <c r="B1308" s="30" t="s">
        <v>167</v>
      </c>
      <c r="C1308" s="30" t="s">
        <v>4582</v>
      </c>
      <c r="D1308" s="30"/>
      <c r="E1308" s="30" t="s">
        <v>3062</v>
      </c>
      <c r="F1308" s="30" t="s">
        <v>4583</v>
      </c>
      <c r="G1308" s="38">
        <v>60</v>
      </c>
      <c r="H1308" s="31">
        <v>0</v>
      </c>
      <c r="I1308" s="30" t="s">
        <v>512</v>
      </c>
      <c r="J1308" s="30" t="s">
        <v>513</v>
      </c>
      <c r="K1308" s="30" t="s">
        <v>495</v>
      </c>
      <c r="L1308" s="30" t="s">
        <v>496</v>
      </c>
      <c r="M1308" s="30" t="s">
        <v>639</v>
      </c>
      <c r="N1308" s="30"/>
      <c r="O1308" s="30" t="s">
        <v>145</v>
      </c>
      <c r="P1308" s="30" t="s">
        <v>465</v>
      </c>
      <c r="Q1308" s="30" t="s">
        <v>499</v>
      </c>
    </row>
    <row r="1309" spans="1:17" hidden="1" x14ac:dyDescent="0.2">
      <c r="A1309" s="30" t="s">
        <v>371</v>
      </c>
      <c r="B1309" s="30" t="s">
        <v>372</v>
      </c>
      <c r="C1309" s="30" t="s">
        <v>4584</v>
      </c>
      <c r="D1309" s="30"/>
      <c r="E1309" s="30" t="s">
        <v>3062</v>
      </c>
      <c r="F1309" s="30" t="s">
        <v>4585</v>
      </c>
      <c r="G1309" s="38">
        <v>60</v>
      </c>
      <c r="H1309" s="31">
        <v>0</v>
      </c>
      <c r="I1309" s="30" t="s">
        <v>570</v>
      </c>
      <c r="J1309" s="30" t="s">
        <v>571</v>
      </c>
      <c r="K1309" s="30" t="s">
        <v>495</v>
      </c>
      <c r="L1309" s="30" t="s">
        <v>869</v>
      </c>
      <c r="M1309" s="30" t="s">
        <v>573</v>
      </c>
      <c r="N1309" s="30"/>
      <c r="O1309" s="30" t="s">
        <v>145</v>
      </c>
      <c r="P1309" s="30" t="s">
        <v>465</v>
      </c>
      <c r="Q1309" s="30" t="s">
        <v>499</v>
      </c>
    </row>
    <row r="1310" spans="1:17" hidden="1" x14ac:dyDescent="0.2">
      <c r="A1310" s="30" t="s">
        <v>227</v>
      </c>
      <c r="B1310" s="30" t="s">
        <v>228</v>
      </c>
      <c r="C1310" s="30" t="s">
        <v>4586</v>
      </c>
      <c r="D1310" s="30"/>
      <c r="E1310" s="30" t="s">
        <v>3062</v>
      </c>
      <c r="F1310" s="30" t="s">
        <v>4587</v>
      </c>
      <c r="G1310" s="38">
        <v>60</v>
      </c>
      <c r="H1310" s="31">
        <v>0</v>
      </c>
      <c r="I1310" s="30" t="s">
        <v>570</v>
      </c>
      <c r="J1310" s="30" t="s">
        <v>571</v>
      </c>
      <c r="K1310" s="30" t="s">
        <v>495</v>
      </c>
      <c r="L1310" s="30" t="s">
        <v>802</v>
      </c>
      <c r="M1310" s="30" t="s">
        <v>573</v>
      </c>
      <c r="N1310" s="30"/>
      <c r="O1310" s="30" t="s">
        <v>145</v>
      </c>
      <c r="P1310" s="30" t="s">
        <v>465</v>
      </c>
      <c r="Q1310" s="30" t="s">
        <v>499</v>
      </c>
    </row>
    <row r="1311" spans="1:17" hidden="1" x14ac:dyDescent="0.2">
      <c r="A1311" s="30" t="s">
        <v>361</v>
      </c>
      <c r="B1311" s="30" t="s">
        <v>362</v>
      </c>
      <c r="C1311" s="30" t="s">
        <v>4588</v>
      </c>
      <c r="D1311" s="30"/>
      <c r="E1311" s="30" t="s">
        <v>3062</v>
      </c>
      <c r="F1311" s="30" t="s">
        <v>4589</v>
      </c>
      <c r="G1311" s="38">
        <v>60</v>
      </c>
      <c r="H1311" s="31">
        <v>0</v>
      </c>
      <c r="I1311" s="30" t="s">
        <v>570</v>
      </c>
      <c r="J1311" s="30" t="s">
        <v>571</v>
      </c>
      <c r="K1311" s="30" t="s">
        <v>495</v>
      </c>
      <c r="L1311" s="30" t="s">
        <v>899</v>
      </c>
      <c r="M1311" s="30" t="s">
        <v>573</v>
      </c>
      <c r="N1311" s="30"/>
      <c r="O1311" s="30" t="s">
        <v>145</v>
      </c>
      <c r="P1311" s="30" t="s">
        <v>465</v>
      </c>
      <c r="Q1311" s="30" t="s">
        <v>499</v>
      </c>
    </row>
    <row r="1312" spans="1:17" hidden="1" x14ac:dyDescent="0.2">
      <c r="A1312" s="30" t="s">
        <v>135</v>
      </c>
      <c r="B1312" s="30" t="s">
        <v>136</v>
      </c>
      <c r="C1312" s="30" t="s">
        <v>4590</v>
      </c>
      <c r="D1312" s="30"/>
      <c r="E1312" s="30" t="s">
        <v>3062</v>
      </c>
      <c r="F1312" s="30" t="s">
        <v>4591</v>
      </c>
      <c r="G1312" s="38">
        <v>60</v>
      </c>
      <c r="H1312" s="31">
        <v>0</v>
      </c>
      <c r="I1312" s="30" t="s">
        <v>570</v>
      </c>
      <c r="J1312" s="30" t="s">
        <v>571</v>
      </c>
      <c r="K1312" s="30" t="s">
        <v>495</v>
      </c>
      <c r="L1312" s="30" t="s">
        <v>828</v>
      </c>
      <c r="M1312" s="30" t="s">
        <v>573</v>
      </c>
      <c r="N1312" s="30"/>
      <c r="O1312" s="30" t="s">
        <v>145</v>
      </c>
      <c r="P1312" s="30" t="s">
        <v>465</v>
      </c>
      <c r="Q1312" s="30" t="s">
        <v>499</v>
      </c>
    </row>
    <row r="1313" spans="1:17" hidden="1" x14ac:dyDescent="0.2">
      <c r="A1313" s="30" t="s">
        <v>353</v>
      </c>
      <c r="B1313" s="30" t="s">
        <v>354</v>
      </c>
      <c r="C1313" s="30" t="s">
        <v>4592</v>
      </c>
      <c r="D1313" s="30"/>
      <c r="E1313" s="30" t="s">
        <v>3062</v>
      </c>
      <c r="F1313" s="30" t="s">
        <v>4593</v>
      </c>
      <c r="G1313" s="38">
        <v>60</v>
      </c>
      <c r="H1313" s="31">
        <v>0</v>
      </c>
      <c r="I1313" s="30" t="s">
        <v>570</v>
      </c>
      <c r="J1313" s="30" t="s">
        <v>571</v>
      </c>
      <c r="K1313" s="30" t="s">
        <v>495</v>
      </c>
      <c r="L1313" s="30" t="s">
        <v>899</v>
      </c>
      <c r="M1313" s="30" t="s">
        <v>573</v>
      </c>
      <c r="N1313" s="30"/>
      <c r="O1313" s="30" t="s">
        <v>145</v>
      </c>
      <c r="P1313" s="30" t="s">
        <v>465</v>
      </c>
      <c r="Q1313" s="30" t="s">
        <v>499</v>
      </c>
    </row>
    <row r="1314" spans="1:17" hidden="1" x14ac:dyDescent="0.2">
      <c r="A1314" s="30" t="s">
        <v>115</v>
      </c>
      <c r="B1314" s="30" t="s">
        <v>116</v>
      </c>
      <c r="C1314" s="30" t="s">
        <v>4594</v>
      </c>
      <c r="D1314" s="30"/>
      <c r="E1314" s="30" t="s">
        <v>3062</v>
      </c>
      <c r="F1314" s="30" t="s">
        <v>4595</v>
      </c>
      <c r="G1314" s="38">
        <v>60</v>
      </c>
      <c r="H1314" s="31">
        <v>0</v>
      </c>
      <c r="I1314" s="30" t="s">
        <v>570</v>
      </c>
      <c r="J1314" s="30" t="s">
        <v>571</v>
      </c>
      <c r="K1314" s="30" t="s">
        <v>495</v>
      </c>
      <c r="L1314" s="30" t="s">
        <v>644</v>
      </c>
      <c r="M1314" s="30" t="s">
        <v>573</v>
      </c>
      <c r="N1314" s="30"/>
      <c r="O1314" s="30" t="s">
        <v>145</v>
      </c>
      <c r="P1314" s="30" t="s">
        <v>465</v>
      </c>
      <c r="Q1314" s="30" t="s">
        <v>499</v>
      </c>
    </row>
    <row r="1315" spans="1:17" hidden="1" x14ac:dyDescent="0.2">
      <c r="A1315" s="30" t="s">
        <v>375</v>
      </c>
      <c r="B1315" s="30" t="s">
        <v>376</v>
      </c>
      <c r="C1315" s="30" t="s">
        <v>4596</v>
      </c>
      <c r="D1315" s="30"/>
      <c r="E1315" s="30" t="s">
        <v>3062</v>
      </c>
      <c r="F1315" s="30" t="s">
        <v>4597</v>
      </c>
      <c r="G1315" s="38">
        <v>60</v>
      </c>
      <c r="H1315" s="31">
        <v>0</v>
      </c>
      <c r="I1315" s="30" t="s">
        <v>570</v>
      </c>
      <c r="J1315" s="30" t="s">
        <v>571</v>
      </c>
      <c r="K1315" s="30" t="s">
        <v>495</v>
      </c>
      <c r="L1315" s="30" t="s">
        <v>4323</v>
      </c>
      <c r="M1315" s="30" t="s">
        <v>573</v>
      </c>
      <c r="N1315" s="30"/>
      <c r="O1315" s="30" t="s">
        <v>145</v>
      </c>
      <c r="P1315" s="30" t="s">
        <v>465</v>
      </c>
      <c r="Q1315" s="30" t="s">
        <v>499</v>
      </c>
    </row>
    <row r="1316" spans="1:17" hidden="1" x14ac:dyDescent="0.2">
      <c r="A1316" s="30" t="s">
        <v>133</v>
      </c>
      <c r="B1316" s="30" t="s">
        <v>134</v>
      </c>
      <c r="C1316" s="30" t="s">
        <v>4598</v>
      </c>
      <c r="D1316" s="30"/>
      <c r="E1316" s="30" t="s">
        <v>3062</v>
      </c>
      <c r="F1316" s="30" t="s">
        <v>4599</v>
      </c>
      <c r="G1316" s="38">
        <v>60</v>
      </c>
      <c r="H1316" s="31">
        <v>0</v>
      </c>
      <c r="I1316" s="30" t="s">
        <v>570</v>
      </c>
      <c r="J1316" s="30" t="s">
        <v>571</v>
      </c>
      <c r="K1316" s="30" t="s">
        <v>495</v>
      </c>
      <c r="L1316" s="30" t="s">
        <v>3293</v>
      </c>
      <c r="M1316" s="30" t="s">
        <v>573</v>
      </c>
      <c r="N1316" s="30"/>
      <c r="O1316" s="30" t="s">
        <v>145</v>
      </c>
      <c r="P1316" s="30" t="s">
        <v>465</v>
      </c>
      <c r="Q1316" s="30" t="s">
        <v>499</v>
      </c>
    </row>
    <row r="1317" spans="1:17" hidden="1" x14ac:dyDescent="0.2">
      <c r="A1317" s="30" t="s">
        <v>270</v>
      </c>
      <c r="B1317" s="30" t="s">
        <v>271</v>
      </c>
      <c r="C1317" s="30" t="s">
        <v>4600</v>
      </c>
      <c r="D1317" s="30"/>
      <c r="E1317" s="30" t="s">
        <v>3062</v>
      </c>
      <c r="F1317" s="30" t="s">
        <v>4601</v>
      </c>
      <c r="G1317" s="38">
        <v>60</v>
      </c>
      <c r="H1317" s="31">
        <v>0</v>
      </c>
      <c r="I1317" s="30" t="s">
        <v>570</v>
      </c>
      <c r="J1317" s="30" t="s">
        <v>571</v>
      </c>
      <c r="K1317" s="30" t="s">
        <v>495</v>
      </c>
      <c r="L1317" s="30" t="s">
        <v>4323</v>
      </c>
      <c r="M1317" s="30" t="s">
        <v>573</v>
      </c>
      <c r="N1317" s="30"/>
      <c r="O1317" s="30" t="s">
        <v>145</v>
      </c>
      <c r="P1317" s="30" t="s">
        <v>465</v>
      </c>
      <c r="Q1317" s="30" t="s">
        <v>499</v>
      </c>
    </row>
    <row r="1318" spans="1:17" hidden="1" x14ac:dyDescent="0.2">
      <c r="A1318" s="30" t="s">
        <v>299</v>
      </c>
      <c r="B1318" s="30" t="s">
        <v>300</v>
      </c>
      <c r="C1318" s="30" t="s">
        <v>4602</v>
      </c>
      <c r="D1318" s="30"/>
      <c r="E1318" s="30" t="s">
        <v>3219</v>
      </c>
      <c r="F1318" s="30" t="s">
        <v>4603</v>
      </c>
      <c r="G1318" s="38">
        <v>60</v>
      </c>
      <c r="H1318" s="31">
        <v>0</v>
      </c>
      <c r="I1318" s="30" t="s">
        <v>628</v>
      </c>
      <c r="J1318" s="30" t="s">
        <v>629</v>
      </c>
      <c r="K1318" s="30" t="s">
        <v>495</v>
      </c>
      <c r="L1318" s="30" t="s">
        <v>3708</v>
      </c>
      <c r="M1318" s="30" t="s">
        <v>631</v>
      </c>
      <c r="N1318" s="30"/>
      <c r="O1318" s="30" t="s">
        <v>145</v>
      </c>
      <c r="P1318" s="30" t="s">
        <v>465</v>
      </c>
      <c r="Q1318" s="30" t="s">
        <v>499</v>
      </c>
    </row>
    <row r="1319" spans="1:17" hidden="1" x14ac:dyDescent="0.2">
      <c r="A1319" s="30" t="s">
        <v>331</v>
      </c>
      <c r="B1319" s="30" t="s">
        <v>332</v>
      </c>
      <c r="C1319" s="30" t="s">
        <v>4604</v>
      </c>
      <c r="D1319" s="30"/>
      <c r="E1319" s="30" t="s">
        <v>3062</v>
      </c>
      <c r="F1319" s="30" t="s">
        <v>4605</v>
      </c>
      <c r="G1319" s="38">
        <v>60</v>
      </c>
      <c r="H1319" s="31">
        <v>0</v>
      </c>
      <c r="I1319" s="30" t="s">
        <v>570</v>
      </c>
      <c r="J1319" s="30" t="s">
        <v>571</v>
      </c>
      <c r="K1319" s="30" t="s">
        <v>495</v>
      </c>
      <c r="L1319" s="30" t="s">
        <v>832</v>
      </c>
      <c r="M1319" s="30" t="s">
        <v>573</v>
      </c>
      <c r="N1319" s="30"/>
      <c r="O1319" s="30" t="s">
        <v>145</v>
      </c>
      <c r="P1319" s="30" t="s">
        <v>465</v>
      </c>
      <c r="Q1319" s="30" t="s">
        <v>499</v>
      </c>
    </row>
    <row r="1320" spans="1:17" hidden="1" x14ac:dyDescent="0.2">
      <c r="A1320" s="30" t="s">
        <v>113</v>
      </c>
      <c r="B1320" s="30" t="s">
        <v>114</v>
      </c>
      <c r="C1320" s="30" t="s">
        <v>4606</v>
      </c>
      <c r="D1320" s="30"/>
      <c r="E1320" s="30" t="s">
        <v>3062</v>
      </c>
      <c r="F1320" s="30" t="s">
        <v>4607</v>
      </c>
      <c r="G1320" s="38">
        <v>60</v>
      </c>
      <c r="H1320" s="31">
        <v>0</v>
      </c>
      <c r="I1320" s="30" t="s">
        <v>570</v>
      </c>
      <c r="J1320" s="30" t="s">
        <v>571</v>
      </c>
      <c r="K1320" s="30" t="s">
        <v>495</v>
      </c>
      <c r="L1320" s="30" t="s">
        <v>869</v>
      </c>
      <c r="M1320" s="30" t="s">
        <v>573</v>
      </c>
      <c r="N1320" s="30"/>
      <c r="O1320" s="30" t="s">
        <v>145</v>
      </c>
      <c r="P1320" s="30" t="s">
        <v>465</v>
      </c>
      <c r="Q1320" s="30" t="s">
        <v>499</v>
      </c>
    </row>
    <row r="1321" spans="1:17" hidden="1" x14ac:dyDescent="0.2">
      <c r="A1321" s="30" t="s">
        <v>314</v>
      </c>
      <c r="B1321" s="30" t="s">
        <v>315</v>
      </c>
      <c r="C1321" s="30" t="s">
        <v>4608</v>
      </c>
      <c r="D1321" s="30"/>
      <c r="E1321" s="30" t="s">
        <v>3062</v>
      </c>
      <c r="F1321" s="30" t="s">
        <v>4609</v>
      </c>
      <c r="G1321" s="38">
        <v>60</v>
      </c>
      <c r="H1321" s="31">
        <v>0</v>
      </c>
      <c r="I1321" s="30" t="s">
        <v>570</v>
      </c>
      <c r="J1321" s="30" t="s">
        <v>571</v>
      </c>
      <c r="K1321" s="30" t="s">
        <v>495</v>
      </c>
      <c r="L1321" s="30" t="s">
        <v>644</v>
      </c>
      <c r="M1321" s="30" t="s">
        <v>573</v>
      </c>
      <c r="N1321" s="30"/>
      <c r="O1321" s="30" t="s">
        <v>145</v>
      </c>
      <c r="P1321" s="30" t="s">
        <v>465</v>
      </c>
      <c r="Q1321" s="30" t="s">
        <v>499</v>
      </c>
    </row>
    <row r="1322" spans="1:17" hidden="1" x14ac:dyDescent="0.2">
      <c r="A1322" s="30" t="s">
        <v>316</v>
      </c>
      <c r="B1322" s="30" t="s">
        <v>317</v>
      </c>
      <c r="C1322" s="30" t="s">
        <v>4610</v>
      </c>
      <c r="D1322" s="30"/>
      <c r="E1322" s="30" t="s">
        <v>3062</v>
      </c>
      <c r="F1322" s="30" t="s">
        <v>4611</v>
      </c>
      <c r="G1322" s="38">
        <v>60</v>
      </c>
      <c r="H1322" s="31">
        <v>0</v>
      </c>
      <c r="I1322" s="30" t="s">
        <v>570</v>
      </c>
      <c r="J1322" s="30" t="s">
        <v>571</v>
      </c>
      <c r="K1322" s="30" t="s">
        <v>495</v>
      </c>
      <c r="L1322" s="30" t="s">
        <v>907</v>
      </c>
      <c r="M1322" s="30" t="s">
        <v>573</v>
      </c>
      <c r="N1322" s="30"/>
      <c r="O1322" s="30" t="s">
        <v>145</v>
      </c>
      <c r="P1322" s="30" t="s">
        <v>465</v>
      </c>
      <c r="Q1322" s="30" t="s">
        <v>499</v>
      </c>
    </row>
    <row r="1323" spans="1:17" hidden="1" x14ac:dyDescent="0.2">
      <c r="A1323" s="30" t="s">
        <v>262</v>
      </c>
      <c r="B1323" s="30" t="s">
        <v>263</v>
      </c>
      <c r="C1323" s="30" t="s">
        <v>4612</v>
      </c>
      <c r="D1323" s="30"/>
      <c r="E1323" s="30" t="s">
        <v>3062</v>
      </c>
      <c r="F1323" s="30" t="s">
        <v>4613</v>
      </c>
      <c r="G1323" s="38">
        <v>60</v>
      </c>
      <c r="H1323" s="31">
        <v>0</v>
      </c>
      <c r="I1323" s="30" t="s">
        <v>570</v>
      </c>
      <c r="J1323" s="30" t="s">
        <v>571</v>
      </c>
      <c r="K1323" s="30" t="s">
        <v>495</v>
      </c>
      <c r="L1323" s="30" t="s">
        <v>899</v>
      </c>
      <c r="M1323" s="30" t="s">
        <v>573</v>
      </c>
      <c r="N1323" s="30"/>
      <c r="O1323" s="30" t="s">
        <v>145</v>
      </c>
      <c r="P1323" s="30" t="s">
        <v>465</v>
      </c>
      <c r="Q1323" s="30" t="s">
        <v>499</v>
      </c>
    </row>
    <row r="1324" spans="1:17" hidden="1" x14ac:dyDescent="0.2">
      <c r="A1324" s="30" t="s">
        <v>268</v>
      </c>
      <c r="B1324" s="30" t="s">
        <v>269</v>
      </c>
      <c r="C1324" s="30" t="s">
        <v>4614</v>
      </c>
      <c r="D1324" s="30"/>
      <c r="E1324" s="30" t="s">
        <v>3062</v>
      </c>
      <c r="F1324" s="30" t="s">
        <v>4615</v>
      </c>
      <c r="G1324" s="38">
        <v>60</v>
      </c>
      <c r="H1324" s="31">
        <v>0</v>
      </c>
      <c r="I1324" s="30" t="s">
        <v>570</v>
      </c>
      <c r="J1324" s="30" t="s">
        <v>571</v>
      </c>
      <c r="K1324" s="30" t="s">
        <v>495</v>
      </c>
      <c r="L1324" s="30" t="s">
        <v>3527</v>
      </c>
      <c r="M1324" s="30" t="s">
        <v>573</v>
      </c>
      <c r="N1324" s="30"/>
      <c r="O1324" s="30" t="s">
        <v>145</v>
      </c>
      <c r="P1324" s="30" t="s">
        <v>465</v>
      </c>
      <c r="Q1324" s="30" t="s">
        <v>499</v>
      </c>
    </row>
    <row r="1325" spans="1:17" hidden="1" x14ac:dyDescent="0.2">
      <c r="A1325" s="30" t="s">
        <v>4616</v>
      </c>
      <c r="B1325" s="30" t="s">
        <v>4617</v>
      </c>
      <c r="C1325" s="30" t="s">
        <v>4618</v>
      </c>
      <c r="D1325" s="30"/>
      <c r="E1325" s="30" t="s">
        <v>3062</v>
      </c>
      <c r="F1325" s="30" t="s">
        <v>4619</v>
      </c>
      <c r="G1325" s="38">
        <v>60</v>
      </c>
      <c r="H1325" s="31">
        <v>0</v>
      </c>
      <c r="I1325" s="30" t="s">
        <v>570</v>
      </c>
      <c r="J1325" s="30" t="s">
        <v>571</v>
      </c>
      <c r="K1325" s="30" t="s">
        <v>495</v>
      </c>
      <c r="L1325" s="30" t="s">
        <v>810</v>
      </c>
      <c r="M1325" s="30" t="s">
        <v>573</v>
      </c>
      <c r="N1325" s="30"/>
      <c r="O1325" s="30" t="s">
        <v>145</v>
      </c>
      <c r="P1325" s="30" t="s">
        <v>465</v>
      </c>
      <c r="Q1325" s="30" t="s">
        <v>499</v>
      </c>
    </row>
    <row r="1326" spans="1:17" hidden="1" x14ac:dyDescent="0.2">
      <c r="A1326" s="30" t="s">
        <v>107</v>
      </c>
      <c r="B1326" s="30" t="s">
        <v>108</v>
      </c>
      <c r="C1326" s="30" t="s">
        <v>4620</v>
      </c>
      <c r="D1326" s="30"/>
      <c r="E1326" s="30" t="s">
        <v>3062</v>
      </c>
      <c r="F1326" s="30" t="s">
        <v>4621</v>
      </c>
      <c r="G1326" s="38">
        <v>60</v>
      </c>
      <c r="H1326" s="31">
        <v>0</v>
      </c>
      <c r="I1326" s="30" t="s">
        <v>570</v>
      </c>
      <c r="J1326" s="30" t="s">
        <v>571</v>
      </c>
      <c r="K1326" s="30" t="s">
        <v>495</v>
      </c>
      <c r="L1326" s="30" t="s">
        <v>832</v>
      </c>
      <c r="M1326" s="30" t="s">
        <v>573</v>
      </c>
      <c r="N1326" s="30"/>
      <c r="O1326" s="30" t="s">
        <v>145</v>
      </c>
      <c r="P1326" s="30" t="s">
        <v>465</v>
      </c>
      <c r="Q1326" s="30" t="s">
        <v>499</v>
      </c>
    </row>
    <row r="1327" spans="1:17" hidden="1" x14ac:dyDescent="0.2">
      <c r="A1327" s="30" t="s">
        <v>213</v>
      </c>
      <c r="B1327" s="30" t="s">
        <v>214</v>
      </c>
      <c r="C1327" s="30" t="s">
        <v>4622</v>
      </c>
      <c r="D1327" s="30"/>
      <c r="E1327" s="30" t="s">
        <v>3062</v>
      </c>
      <c r="F1327" s="30" t="s">
        <v>4623</v>
      </c>
      <c r="G1327" s="38">
        <v>60</v>
      </c>
      <c r="H1327" s="31">
        <v>0</v>
      </c>
      <c r="I1327" s="30" t="s">
        <v>570</v>
      </c>
      <c r="J1327" s="30" t="s">
        <v>571</v>
      </c>
      <c r="K1327" s="30" t="s">
        <v>495</v>
      </c>
      <c r="L1327" s="30" t="s">
        <v>818</v>
      </c>
      <c r="M1327" s="30" t="s">
        <v>573</v>
      </c>
      <c r="N1327" s="30"/>
      <c r="O1327" s="30" t="s">
        <v>145</v>
      </c>
      <c r="P1327" s="30" t="s">
        <v>465</v>
      </c>
      <c r="Q1327" s="30" t="s">
        <v>499</v>
      </c>
    </row>
    <row r="1328" spans="1:17" hidden="1" x14ac:dyDescent="0.2">
      <c r="A1328" s="30" t="s">
        <v>313</v>
      </c>
      <c r="B1328" s="30" t="s">
        <v>466</v>
      </c>
      <c r="C1328" s="30" t="s">
        <v>4624</v>
      </c>
      <c r="D1328" s="30"/>
      <c r="E1328" s="30" t="s">
        <v>3062</v>
      </c>
      <c r="F1328" s="30" t="s">
        <v>4625</v>
      </c>
      <c r="G1328" s="38">
        <v>60</v>
      </c>
      <c r="H1328" s="31">
        <v>0</v>
      </c>
      <c r="I1328" s="30" t="s">
        <v>570</v>
      </c>
      <c r="J1328" s="30" t="s">
        <v>571</v>
      </c>
      <c r="K1328" s="30" t="s">
        <v>495</v>
      </c>
      <c r="L1328" s="30" t="s">
        <v>873</v>
      </c>
      <c r="M1328" s="30" t="s">
        <v>573</v>
      </c>
      <c r="N1328" s="30"/>
      <c r="O1328" s="30" t="s">
        <v>145</v>
      </c>
      <c r="P1328" s="30" t="s">
        <v>465</v>
      </c>
      <c r="Q1328" s="30" t="s">
        <v>499</v>
      </c>
    </row>
    <row r="1329" spans="1:17" hidden="1" x14ac:dyDescent="0.2">
      <c r="A1329" s="30" t="s">
        <v>328</v>
      </c>
      <c r="B1329" s="30" t="s">
        <v>453</v>
      </c>
      <c r="C1329" s="30" t="s">
        <v>4626</v>
      </c>
      <c r="D1329" s="30"/>
      <c r="E1329" s="30" t="s">
        <v>3062</v>
      </c>
      <c r="F1329" s="30" t="s">
        <v>4627</v>
      </c>
      <c r="G1329" s="38">
        <v>60</v>
      </c>
      <c r="H1329" s="31">
        <v>0</v>
      </c>
      <c r="I1329" s="30" t="s">
        <v>570</v>
      </c>
      <c r="J1329" s="30" t="s">
        <v>571</v>
      </c>
      <c r="K1329" s="30" t="s">
        <v>495</v>
      </c>
      <c r="L1329" s="30" t="s">
        <v>873</v>
      </c>
      <c r="M1329" s="30" t="s">
        <v>573</v>
      </c>
      <c r="N1329" s="30"/>
      <c r="O1329" s="30" t="s">
        <v>145</v>
      </c>
      <c r="P1329" s="30" t="s">
        <v>465</v>
      </c>
      <c r="Q1329" s="30" t="s">
        <v>499</v>
      </c>
    </row>
    <row r="1330" spans="1:17" hidden="1" x14ac:dyDescent="0.2">
      <c r="A1330" s="30" t="s">
        <v>4628</v>
      </c>
      <c r="B1330" s="30" t="s">
        <v>4629</v>
      </c>
      <c r="C1330" s="30" t="s">
        <v>4630</v>
      </c>
      <c r="D1330" s="30"/>
      <c r="E1330" s="30" t="s">
        <v>3062</v>
      </c>
      <c r="F1330" s="30" t="s">
        <v>4631</v>
      </c>
      <c r="G1330" s="38">
        <v>60</v>
      </c>
      <c r="H1330" s="31">
        <v>0</v>
      </c>
      <c r="I1330" s="30" t="s">
        <v>570</v>
      </c>
      <c r="J1330" s="30" t="s">
        <v>571</v>
      </c>
      <c r="K1330" s="30" t="s">
        <v>495</v>
      </c>
      <c r="L1330" s="30" t="s">
        <v>766</v>
      </c>
      <c r="M1330" s="30" t="s">
        <v>573</v>
      </c>
      <c r="N1330" s="30"/>
      <c r="O1330" s="30" t="s">
        <v>145</v>
      </c>
      <c r="P1330" s="30" t="s">
        <v>465</v>
      </c>
      <c r="Q1330" s="30" t="s">
        <v>499</v>
      </c>
    </row>
    <row r="1331" spans="1:17" hidden="1" x14ac:dyDescent="0.2">
      <c r="A1331" s="30" t="s">
        <v>363</v>
      </c>
      <c r="B1331" s="30" t="s">
        <v>364</v>
      </c>
      <c r="C1331" s="30" t="s">
        <v>4632</v>
      </c>
      <c r="D1331" s="30"/>
      <c r="E1331" s="30" t="s">
        <v>4322</v>
      </c>
      <c r="F1331" s="30" t="s">
        <v>4633</v>
      </c>
      <c r="G1331" s="38">
        <v>60</v>
      </c>
      <c r="H1331" s="31">
        <v>0</v>
      </c>
      <c r="I1331" s="30" t="s">
        <v>570</v>
      </c>
      <c r="J1331" s="30" t="s">
        <v>571</v>
      </c>
      <c r="K1331" s="30" t="s">
        <v>495</v>
      </c>
      <c r="L1331" s="30" t="s">
        <v>3608</v>
      </c>
      <c r="M1331" s="30" t="s">
        <v>573</v>
      </c>
      <c r="N1331" s="30"/>
      <c r="O1331" s="30" t="s">
        <v>145</v>
      </c>
      <c r="P1331" s="30" t="s">
        <v>465</v>
      </c>
      <c r="Q1331" s="30" t="s">
        <v>499</v>
      </c>
    </row>
    <row r="1332" spans="1:17" hidden="1" x14ac:dyDescent="0.2">
      <c r="A1332" s="30" t="s">
        <v>4634</v>
      </c>
      <c r="B1332" s="30" t="s">
        <v>4635</v>
      </c>
      <c r="C1332" s="30" t="s">
        <v>4636</v>
      </c>
      <c r="D1332" s="30"/>
      <c r="E1332" s="30" t="s">
        <v>3054</v>
      </c>
      <c r="F1332" s="30" t="s">
        <v>74</v>
      </c>
      <c r="G1332" s="38">
        <v>60</v>
      </c>
      <c r="H1332" s="31">
        <v>0</v>
      </c>
      <c r="I1332" s="30" t="s">
        <v>570</v>
      </c>
      <c r="J1332" s="30" t="s">
        <v>571</v>
      </c>
      <c r="K1332" s="30" t="s">
        <v>495</v>
      </c>
      <c r="L1332" s="30" t="s">
        <v>572</v>
      </c>
      <c r="M1332" s="30" t="s">
        <v>573</v>
      </c>
      <c r="N1332" s="30"/>
      <c r="O1332" s="30" t="s">
        <v>145</v>
      </c>
      <c r="P1332" s="30" t="s">
        <v>465</v>
      </c>
      <c r="Q1332" s="30" t="s">
        <v>499</v>
      </c>
    </row>
    <row r="1333" spans="1:17" hidden="1" x14ac:dyDescent="0.2">
      <c r="A1333" s="30" t="s">
        <v>151</v>
      </c>
      <c r="B1333" s="30" t="s">
        <v>152</v>
      </c>
      <c r="C1333" s="30" t="s">
        <v>4637</v>
      </c>
      <c r="D1333" s="30"/>
      <c r="E1333" s="30" t="s">
        <v>3062</v>
      </c>
      <c r="F1333" s="30" t="s">
        <v>4638</v>
      </c>
      <c r="G1333" s="38">
        <v>60</v>
      </c>
      <c r="H1333" s="31">
        <v>0</v>
      </c>
      <c r="I1333" s="30" t="s">
        <v>586</v>
      </c>
      <c r="J1333" s="30" t="s">
        <v>587</v>
      </c>
      <c r="K1333" s="30" t="s">
        <v>495</v>
      </c>
      <c r="L1333" s="30" t="s">
        <v>496</v>
      </c>
      <c r="M1333" s="30" t="s">
        <v>497</v>
      </c>
      <c r="N1333" s="30"/>
      <c r="O1333" s="30" t="s">
        <v>145</v>
      </c>
      <c r="P1333" s="30" t="s">
        <v>465</v>
      </c>
      <c r="Q1333" s="30" t="s">
        <v>499</v>
      </c>
    </row>
    <row r="1334" spans="1:17" hidden="1" x14ac:dyDescent="0.2">
      <c r="A1334" s="30" t="s">
        <v>77</v>
      </c>
      <c r="B1334" s="30" t="s">
        <v>78</v>
      </c>
      <c r="C1334" s="30" t="s">
        <v>4639</v>
      </c>
      <c r="D1334" s="30"/>
      <c r="E1334" s="30" t="s">
        <v>3219</v>
      </c>
      <c r="F1334" s="30" t="s">
        <v>4640</v>
      </c>
      <c r="G1334" s="38">
        <v>60</v>
      </c>
      <c r="H1334" s="31">
        <v>0</v>
      </c>
      <c r="I1334" s="30" t="s">
        <v>628</v>
      </c>
      <c r="J1334" s="30" t="s">
        <v>629</v>
      </c>
      <c r="K1334" s="30" t="s">
        <v>495</v>
      </c>
      <c r="L1334" s="30" t="s">
        <v>4435</v>
      </c>
      <c r="M1334" s="30" t="s">
        <v>631</v>
      </c>
      <c r="N1334" s="30"/>
      <c r="O1334" s="30" t="s">
        <v>145</v>
      </c>
      <c r="P1334" s="30" t="s">
        <v>465</v>
      </c>
      <c r="Q1334" s="30" t="s">
        <v>499</v>
      </c>
    </row>
    <row r="1335" spans="1:17" hidden="1" x14ac:dyDescent="0.2">
      <c r="A1335" s="30" t="s">
        <v>369</v>
      </c>
      <c r="B1335" s="30" t="s">
        <v>370</v>
      </c>
      <c r="C1335" s="30" t="s">
        <v>4641</v>
      </c>
      <c r="D1335" s="30"/>
      <c r="E1335" s="30" t="s">
        <v>3062</v>
      </c>
      <c r="F1335" s="30" t="s">
        <v>4642</v>
      </c>
      <c r="G1335" s="38">
        <v>60</v>
      </c>
      <c r="H1335" s="31">
        <v>0</v>
      </c>
      <c r="I1335" s="30" t="s">
        <v>570</v>
      </c>
      <c r="J1335" s="30" t="s">
        <v>571</v>
      </c>
      <c r="K1335" s="30" t="s">
        <v>495</v>
      </c>
      <c r="L1335" s="30" t="s">
        <v>806</v>
      </c>
      <c r="M1335" s="30" t="s">
        <v>573</v>
      </c>
      <c r="N1335" s="30"/>
      <c r="O1335" s="30" t="s">
        <v>145</v>
      </c>
      <c r="P1335" s="30" t="s">
        <v>465</v>
      </c>
      <c r="Q1335" s="30" t="s">
        <v>499</v>
      </c>
    </row>
    <row r="1336" spans="1:17" hidden="1" x14ac:dyDescent="0.2">
      <c r="A1336" s="30" t="s">
        <v>4643</v>
      </c>
      <c r="B1336" s="30" t="s">
        <v>4644</v>
      </c>
      <c r="C1336" s="30" t="s">
        <v>4480</v>
      </c>
      <c r="D1336" s="30"/>
      <c r="E1336" s="30" t="s">
        <v>3062</v>
      </c>
      <c r="F1336" s="30" t="s">
        <v>4645</v>
      </c>
      <c r="G1336" s="38">
        <v>60</v>
      </c>
      <c r="H1336" s="31">
        <v>0</v>
      </c>
      <c r="I1336" s="30" t="s">
        <v>546</v>
      </c>
      <c r="J1336" s="30" t="s">
        <v>547</v>
      </c>
      <c r="K1336" s="30" t="s">
        <v>495</v>
      </c>
      <c r="L1336" s="30" t="s">
        <v>496</v>
      </c>
      <c r="M1336" s="30" t="s">
        <v>514</v>
      </c>
      <c r="N1336" s="30"/>
      <c r="O1336" s="30" t="s">
        <v>145</v>
      </c>
      <c r="P1336" s="30" t="s">
        <v>465</v>
      </c>
      <c r="Q1336" s="30" t="s">
        <v>499</v>
      </c>
    </row>
    <row r="1337" spans="1:17" hidden="1" x14ac:dyDescent="0.2">
      <c r="A1337" s="30" t="s">
        <v>155</v>
      </c>
      <c r="B1337" s="30" t="s">
        <v>156</v>
      </c>
      <c r="C1337" s="30" t="s">
        <v>4646</v>
      </c>
      <c r="D1337" s="30"/>
      <c r="E1337" s="30" t="s">
        <v>3062</v>
      </c>
      <c r="F1337" s="30" t="s">
        <v>4647</v>
      </c>
      <c r="G1337" s="38">
        <v>60</v>
      </c>
      <c r="H1337" s="31">
        <v>0</v>
      </c>
      <c r="I1337" s="30" t="s">
        <v>504</v>
      </c>
      <c r="J1337" s="30" t="s">
        <v>505</v>
      </c>
      <c r="K1337" s="30" t="s">
        <v>495</v>
      </c>
      <c r="L1337" s="30" t="s">
        <v>496</v>
      </c>
      <c r="M1337" s="30" t="s">
        <v>2206</v>
      </c>
      <c r="N1337" s="30"/>
      <c r="O1337" s="30" t="s">
        <v>145</v>
      </c>
      <c r="P1337" s="30" t="s">
        <v>465</v>
      </c>
      <c r="Q1337" s="30" t="s">
        <v>499</v>
      </c>
    </row>
    <row r="1338" spans="1:17" hidden="1" x14ac:dyDescent="0.2">
      <c r="A1338" s="30" t="s">
        <v>329</v>
      </c>
      <c r="B1338" s="30" t="s">
        <v>330</v>
      </c>
      <c r="C1338" s="30" t="s">
        <v>4648</v>
      </c>
      <c r="D1338" s="30"/>
      <c r="E1338" s="30" t="s">
        <v>4322</v>
      </c>
      <c r="F1338" s="30" t="s">
        <v>4649</v>
      </c>
      <c r="G1338" s="38">
        <v>60</v>
      </c>
      <c r="H1338" s="31">
        <v>0</v>
      </c>
      <c r="I1338" s="30" t="s">
        <v>570</v>
      </c>
      <c r="J1338" s="30" t="s">
        <v>571</v>
      </c>
      <c r="K1338" s="30" t="s">
        <v>495</v>
      </c>
      <c r="L1338" s="30" t="s">
        <v>818</v>
      </c>
      <c r="M1338" s="30" t="s">
        <v>573</v>
      </c>
      <c r="N1338" s="30"/>
      <c r="O1338" s="30" t="s">
        <v>145</v>
      </c>
      <c r="P1338" s="30" t="s">
        <v>465</v>
      </c>
      <c r="Q1338" s="30" t="s">
        <v>499</v>
      </c>
    </row>
    <row r="1339" spans="1:17" hidden="1" x14ac:dyDescent="0.2">
      <c r="A1339" s="30" t="s">
        <v>281</v>
      </c>
      <c r="B1339" s="30" t="s">
        <v>282</v>
      </c>
      <c r="C1339" s="30" t="s">
        <v>4650</v>
      </c>
      <c r="D1339" s="30"/>
      <c r="E1339" s="30" t="s">
        <v>3062</v>
      </c>
      <c r="F1339" s="30" t="s">
        <v>4651</v>
      </c>
      <c r="G1339" s="38">
        <v>60</v>
      </c>
      <c r="H1339" s="31">
        <v>0</v>
      </c>
      <c r="I1339" s="30" t="s">
        <v>586</v>
      </c>
      <c r="J1339" s="30" t="s">
        <v>587</v>
      </c>
      <c r="K1339" s="30" t="s">
        <v>495</v>
      </c>
      <c r="L1339" s="30" t="s">
        <v>496</v>
      </c>
      <c r="M1339" s="30" t="s">
        <v>903</v>
      </c>
      <c r="N1339" s="30"/>
      <c r="O1339" s="30" t="s">
        <v>145</v>
      </c>
      <c r="P1339" s="30" t="s">
        <v>465</v>
      </c>
      <c r="Q1339" s="30" t="s">
        <v>499</v>
      </c>
    </row>
    <row r="1340" spans="1:17" hidden="1" x14ac:dyDescent="0.2">
      <c r="A1340" s="30" t="s">
        <v>405</v>
      </c>
      <c r="B1340" s="30" t="s">
        <v>406</v>
      </c>
      <c r="C1340" s="30" t="s">
        <v>4652</v>
      </c>
      <c r="D1340" s="30"/>
      <c r="E1340" s="30" t="s">
        <v>3699</v>
      </c>
      <c r="F1340" s="30" t="s">
        <v>4653</v>
      </c>
      <c r="G1340" s="38">
        <v>60</v>
      </c>
      <c r="H1340" s="31">
        <v>0</v>
      </c>
      <c r="I1340" s="30" t="s">
        <v>628</v>
      </c>
      <c r="J1340" s="30" t="s">
        <v>629</v>
      </c>
      <c r="K1340" s="30" t="s">
        <v>495</v>
      </c>
      <c r="L1340" s="30" t="s">
        <v>3588</v>
      </c>
      <c r="M1340" s="30" t="s">
        <v>631</v>
      </c>
      <c r="N1340" s="30"/>
      <c r="O1340" s="30" t="s">
        <v>145</v>
      </c>
      <c r="P1340" s="30" t="s">
        <v>465</v>
      </c>
      <c r="Q1340" s="30" t="s">
        <v>499</v>
      </c>
    </row>
    <row r="1341" spans="1:17" hidden="1" x14ac:dyDescent="0.2">
      <c r="A1341" s="30" t="s">
        <v>217</v>
      </c>
      <c r="B1341" s="30" t="s">
        <v>218</v>
      </c>
      <c r="C1341" s="30" t="s">
        <v>4654</v>
      </c>
      <c r="D1341" s="30"/>
      <c r="E1341" s="30" t="s">
        <v>4322</v>
      </c>
      <c r="F1341" s="30" t="s">
        <v>4631</v>
      </c>
      <c r="G1341" s="38">
        <v>60</v>
      </c>
      <c r="H1341" s="31">
        <v>0</v>
      </c>
      <c r="I1341" s="30" t="s">
        <v>570</v>
      </c>
      <c r="J1341" s="30" t="s">
        <v>571</v>
      </c>
      <c r="K1341" s="30" t="s">
        <v>495</v>
      </c>
      <c r="L1341" s="30" t="s">
        <v>766</v>
      </c>
      <c r="M1341" s="30" t="s">
        <v>573</v>
      </c>
      <c r="N1341" s="30"/>
      <c r="O1341" s="30" t="s">
        <v>145</v>
      </c>
      <c r="P1341" s="30" t="s">
        <v>465</v>
      </c>
      <c r="Q1341" s="30" t="s">
        <v>499</v>
      </c>
    </row>
    <row r="1342" spans="1:17" hidden="1" x14ac:dyDescent="0.2">
      <c r="A1342" s="30" t="s">
        <v>4655</v>
      </c>
      <c r="B1342" s="30" t="s">
        <v>4656</v>
      </c>
      <c r="C1342" s="30" t="s">
        <v>4657</v>
      </c>
      <c r="D1342" s="30"/>
      <c r="E1342" s="30" t="s">
        <v>4322</v>
      </c>
      <c r="F1342" s="30" t="s">
        <v>4658</v>
      </c>
      <c r="G1342" s="38">
        <v>60</v>
      </c>
      <c r="H1342" s="31">
        <v>0</v>
      </c>
      <c r="I1342" s="30" t="s">
        <v>570</v>
      </c>
      <c r="J1342" s="30" t="s">
        <v>571</v>
      </c>
      <c r="K1342" s="30" t="s">
        <v>495</v>
      </c>
      <c r="L1342" s="30" t="s">
        <v>766</v>
      </c>
      <c r="M1342" s="30" t="s">
        <v>573</v>
      </c>
      <c r="N1342" s="30"/>
      <c r="O1342" s="30" t="s">
        <v>145</v>
      </c>
      <c r="P1342" s="30" t="s">
        <v>465</v>
      </c>
      <c r="Q1342" s="30" t="s">
        <v>499</v>
      </c>
    </row>
    <row r="1343" spans="1:17" hidden="1" x14ac:dyDescent="0.2">
      <c r="A1343" s="30" t="s">
        <v>147</v>
      </c>
      <c r="B1343" s="30" t="s">
        <v>148</v>
      </c>
      <c r="C1343" s="30" t="s">
        <v>4659</v>
      </c>
      <c r="D1343" s="30"/>
      <c r="E1343" s="30" t="s">
        <v>3062</v>
      </c>
      <c r="F1343" s="30" t="s">
        <v>4660</v>
      </c>
      <c r="G1343" s="38">
        <v>60</v>
      </c>
      <c r="H1343" s="31">
        <v>0</v>
      </c>
      <c r="I1343" s="30" t="s">
        <v>512</v>
      </c>
      <c r="J1343" s="30" t="s">
        <v>513</v>
      </c>
      <c r="K1343" s="30" t="s">
        <v>495</v>
      </c>
      <c r="L1343" s="30" t="s">
        <v>496</v>
      </c>
      <c r="M1343" s="30" t="s">
        <v>713</v>
      </c>
      <c r="N1343" s="30" t="s">
        <v>4661</v>
      </c>
      <c r="O1343" s="30" t="s">
        <v>145</v>
      </c>
      <c r="P1343" s="30" t="s">
        <v>465</v>
      </c>
      <c r="Q1343" s="30" t="s">
        <v>499</v>
      </c>
    </row>
    <row r="1344" spans="1:17" hidden="1" x14ac:dyDescent="0.2">
      <c r="A1344" s="30" t="s">
        <v>4662</v>
      </c>
      <c r="B1344" s="30" t="s">
        <v>4663</v>
      </c>
      <c r="C1344" s="30" t="s">
        <v>4664</v>
      </c>
      <c r="D1344" s="30"/>
      <c r="E1344" s="30" t="s">
        <v>503</v>
      </c>
      <c r="F1344" s="30" t="s">
        <v>4665</v>
      </c>
      <c r="G1344" s="38"/>
      <c r="H1344" s="31">
        <v>0</v>
      </c>
      <c r="I1344" s="30" t="s">
        <v>546</v>
      </c>
      <c r="J1344" s="30" t="s">
        <v>547</v>
      </c>
      <c r="K1344" s="30" t="s">
        <v>495</v>
      </c>
      <c r="L1344" s="30" t="s">
        <v>496</v>
      </c>
      <c r="M1344" s="30" t="s">
        <v>548</v>
      </c>
      <c r="N1344" s="30"/>
      <c r="O1344" s="30" t="s">
        <v>4662</v>
      </c>
      <c r="P1344" s="30" t="s">
        <v>4663</v>
      </c>
      <c r="Q1344" s="30" t="s">
        <v>499</v>
      </c>
    </row>
    <row r="1345" spans="1:17" hidden="1" x14ac:dyDescent="0.2">
      <c r="A1345" s="30" t="s">
        <v>4666</v>
      </c>
      <c r="B1345" s="30" t="s">
        <v>4667</v>
      </c>
      <c r="C1345" s="30" t="s">
        <v>4668</v>
      </c>
      <c r="D1345" s="30"/>
      <c r="E1345" s="30" t="s">
        <v>753</v>
      </c>
      <c r="F1345" s="30"/>
      <c r="G1345" s="38"/>
      <c r="H1345" s="31">
        <v>0</v>
      </c>
      <c r="I1345" s="30" t="s">
        <v>628</v>
      </c>
      <c r="J1345" s="30" t="s">
        <v>629</v>
      </c>
      <c r="K1345" s="30" t="s">
        <v>495</v>
      </c>
      <c r="L1345" s="30" t="s">
        <v>4669</v>
      </c>
      <c r="M1345" s="30" t="s">
        <v>631</v>
      </c>
      <c r="N1345" s="30" t="s">
        <v>4670</v>
      </c>
      <c r="O1345" s="30" t="s">
        <v>4666</v>
      </c>
      <c r="P1345" s="30" t="s">
        <v>4667</v>
      </c>
      <c r="Q1345" s="30" t="s">
        <v>499</v>
      </c>
    </row>
    <row r="1346" spans="1:17" hidden="1" x14ac:dyDescent="0.2">
      <c r="A1346" s="30" t="s">
        <v>4671</v>
      </c>
      <c r="B1346" s="30" t="s">
        <v>4672</v>
      </c>
      <c r="C1346" s="30" t="s">
        <v>4673</v>
      </c>
      <c r="D1346" s="30"/>
      <c r="E1346" s="30" t="s">
        <v>503</v>
      </c>
      <c r="F1346" s="30" t="s">
        <v>4674</v>
      </c>
      <c r="G1346" s="38">
        <v>60</v>
      </c>
      <c r="H1346" s="31">
        <v>0</v>
      </c>
      <c r="I1346" s="30" t="s">
        <v>546</v>
      </c>
      <c r="J1346" s="30" t="s">
        <v>547</v>
      </c>
      <c r="K1346" s="30" t="s">
        <v>495</v>
      </c>
      <c r="L1346" s="30" t="s">
        <v>496</v>
      </c>
      <c r="M1346" s="30" t="s">
        <v>506</v>
      </c>
      <c r="N1346" s="30"/>
      <c r="O1346" s="30" t="s">
        <v>4671</v>
      </c>
      <c r="P1346" s="30" t="s">
        <v>4672</v>
      </c>
      <c r="Q1346" s="30" t="s">
        <v>499</v>
      </c>
    </row>
    <row r="1347" spans="1:17" hidden="1" x14ac:dyDescent="0.2">
      <c r="A1347" s="30" t="s">
        <v>4675</v>
      </c>
      <c r="B1347" s="30" t="s">
        <v>4676</v>
      </c>
      <c r="C1347" s="30" t="s">
        <v>4677</v>
      </c>
      <c r="D1347" s="30"/>
      <c r="E1347" s="30" t="s">
        <v>503</v>
      </c>
      <c r="F1347" s="30" t="s">
        <v>4678</v>
      </c>
      <c r="G1347" s="38"/>
      <c r="H1347" s="31">
        <v>0</v>
      </c>
      <c r="I1347" s="30" t="s">
        <v>600</v>
      </c>
      <c r="J1347" s="30" t="s">
        <v>601</v>
      </c>
      <c r="K1347" s="30" t="s">
        <v>495</v>
      </c>
      <c r="L1347" s="30" t="s">
        <v>496</v>
      </c>
      <c r="M1347" s="30" t="s">
        <v>2374</v>
      </c>
      <c r="N1347" s="30"/>
      <c r="O1347" s="30" t="s">
        <v>4675</v>
      </c>
      <c r="P1347" s="30" t="s">
        <v>4676</v>
      </c>
      <c r="Q1347" s="30" t="s">
        <v>499</v>
      </c>
    </row>
    <row r="1348" spans="1:17" hidden="1" x14ac:dyDescent="0.2">
      <c r="A1348" s="30" t="s">
        <v>4679</v>
      </c>
      <c r="B1348" s="30" t="s">
        <v>4680</v>
      </c>
      <c r="C1348" s="30" t="s">
        <v>4681</v>
      </c>
      <c r="D1348" s="30" t="s">
        <v>74</v>
      </c>
      <c r="E1348" s="30" t="s">
        <v>1232</v>
      </c>
      <c r="F1348" s="30" t="s">
        <v>4682</v>
      </c>
      <c r="G1348" s="38"/>
      <c r="H1348" s="31">
        <v>0</v>
      </c>
      <c r="I1348" s="30" t="s">
        <v>628</v>
      </c>
      <c r="J1348" s="30" t="s">
        <v>629</v>
      </c>
      <c r="K1348" s="30" t="s">
        <v>495</v>
      </c>
      <c r="L1348" s="30" t="s">
        <v>975</v>
      </c>
      <c r="M1348" s="30" t="s">
        <v>631</v>
      </c>
      <c r="N1348" s="30"/>
      <c r="O1348" s="30" t="s">
        <v>4679</v>
      </c>
      <c r="P1348" s="30" t="s">
        <v>4680</v>
      </c>
      <c r="Q1348" s="30" t="s">
        <v>499</v>
      </c>
    </row>
    <row r="1349" spans="1:17" hidden="1" x14ac:dyDescent="0.2">
      <c r="A1349" s="30" t="s">
        <v>4683</v>
      </c>
      <c r="B1349" s="30" t="s">
        <v>4684</v>
      </c>
      <c r="C1349" s="30" t="s">
        <v>4685</v>
      </c>
      <c r="D1349" s="30"/>
      <c r="E1349" s="30" t="s">
        <v>503</v>
      </c>
      <c r="F1349" s="30" t="s">
        <v>4686</v>
      </c>
      <c r="G1349" s="38"/>
      <c r="H1349" s="31">
        <v>0</v>
      </c>
      <c r="I1349" s="30" t="s">
        <v>718</v>
      </c>
      <c r="J1349" s="30" t="s">
        <v>719</v>
      </c>
      <c r="K1349" s="30" t="s">
        <v>495</v>
      </c>
      <c r="L1349" s="30" t="s">
        <v>496</v>
      </c>
      <c r="M1349" s="30" t="s">
        <v>588</v>
      </c>
      <c r="N1349" s="30"/>
      <c r="O1349" s="30" t="s">
        <v>4683</v>
      </c>
      <c r="P1349" s="30" t="s">
        <v>4684</v>
      </c>
      <c r="Q1349" s="30" t="s">
        <v>499</v>
      </c>
    </row>
    <row r="1350" spans="1:17" hidden="1" x14ac:dyDescent="0.2">
      <c r="A1350" s="30" t="s">
        <v>4687</v>
      </c>
      <c r="B1350" s="30" t="s">
        <v>4688</v>
      </c>
      <c r="C1350" s="30" t="s">
        <v>4689</v>
      </c>
      <c r="D1350" s="30"/>
      <c r="E1350" s="30" t="s">
        <v>503</v>
      </c>
      <c r="F1350" s="30" t="s">
        <v>4690</v>
      </c>
      <c r="G1350" s="38">
        <v>60</v>
      </c>
      <c r="H1350" s="31">
        <v>0</v>
      </c>
      <c r="I1350" s="30" t="s">
        <v>546</v>
      </c>
      <c r="J1350" s="30" t="s">
        <v>547</v>
      </c>
      <c r="K1350" s="30" t="s">
        <v>495</v>
      </c>
      <c r="L1350" s="30" t="s">
        <v>496</v>
      </c>
      <c r="M1350" s="30" t="s">
        <v>695</v>
      </c>
      <c r="N1350" s="30" t="s">
        <v>3047</v>
      </c>
      <c r="O1350" s="30" t="s">
        <v>4687</v>
      </c>
      <c r="P1350" s="30" t="s">
        <v>4688</v>
      </c>
      <c r="Q1350" s="30" t="s">
        <v>499</v>
      </c>
    </row>
    <row r="1351" spans="1:17" hidden="1" x14ac:dyDescent="0.2">
      <c r="A1351" s="30" t="s">
        <v>4691</v>
      </c>
      <c r="B1351" s="30" t="s">
        <v>4692</v>
      </c>
      <c r="C1351" s="30" t="s">
        <v>4693</v>
      </c>
      <c r="D1351" s="30"/>
      <c r="E1351" s="30" t="s">
        <v>753</v>
      </c>
      <c r="F1351" s="30" t="s">
        <v>4694</v>
      </c>
      <c r="G1351" s="38">
        <v>60</v>
      </c>
      <c r="H1351" s="31">
        <v>0</v>
      </c>
      <c r="I1351" s="30" t="s">
        <v>755</v>
      </c>
      <c r="J1351" s="30" t="s">
        <v>756</v>
      </c>
      <c r="K1351" s="30" t="s">
        <v>495</v>
      </c>
      <c r="L1351" s="30" t="s">
        <v>612</v>
      </c>
      <c r="M1351" s="30" t="s">
        <v>950</v>
      </c>
      <c r="N1351" s="30" t="s">
        <v>4695</v>
      </c>
      <c r="O1351" s="30" t="s">
        <v>4691</v>
      </c>
      <c r="P1351" s="30" t="s">
        <v>4692</v>
      </c>
      <c r="Q1351" s="30" t="s">
        <v>499</v>
      </c>
    </row>
    <row r="1352" spans="1:17" hidden="1" x14ac:dyDescent="0.2">
      <c r="A1352" s="30" t="s">
        <v>4696</v>
      </c>
      <c r="B1352" s="30" t="s">
        <v>4697</v>
      </c>
      <c r="C1352" s="30" t="s">
        <v>4698</v>
      </c>
      <c r="D1352" s="30"/>
      <c r="E1352" s="30" t="s">
        <v>1232</v>
      </c>
      <c r="F1352" s="30" t="s">
        <v>4699</v>
      </c>
      <c r="G1352" s="38"/>
      <c r="H1352" s="31">
        <v>0</v>
      </c>
      <c r="I1352" s="30" t="s">
        <v>755</v>
      </c>
      <c r="J1352" s="30" t="s">
        <v>756</v>
      </c>
      <c r="K1352" s="30" t="s">
        <v>495</v>
      </c>
      <c r="L1352" s="30" t="s">
        <v>612</v>
      </c>
      <c r="M1352" s="30" t="s">
        <v>1828</v>
      </c>
      <c r="N1352" s="30" t="s">
        <v>4700</v>
      </c>
      <c r="O1352" s="30" t="s">
        <v>4696</v>
      </c>
      <c r="P1352" s="30" t="s">
        <v>4697</v>
      </c>
      <c r="Q1352" s="30" t="s">
        <v>499</v>
      </c>
    </row>
    <row r="1353" spans="1:17" hidden="1" x14ac:dyDescent="0.2">
      <c r="A1353" s="30" t="s">
        <v>4701</v>
      </c>
      <c r="B1353" s="30" t="s">
        <v>4702</v>
      </c>
      <c r="C1353" s="30"/>
      <c r="D1353" s="30"/>
      <c r="E1353" s="30" t="s">
        <v>4703</v>
      </c>
      <c r="F1353" s="30"/>
      <c r="G1353" s="38"/>
      <c r="H1353" s="31">
        <v>0</v>
      </c>
      <c r="I1353" s="30" t="s">
        <v>755</v>
      </c>
      <c r="J1353" s="30" t="s">
        <v>756</v>
      </c>
      <c r="K1353" s="30" t="s">
        <v>495</v>
      </c>
      <c r="L1353" s="30" t="s">
        <v>612</v>
      </c>
      <c r="M1353" s="30"/>
      <c r="N1353" s="30"/>
      <c r="O1353" s="30" t="s">
        <v>4701</v>
      </c>
      <c r="P1353" s="30" t="s">
        <v>4702</v>
      </c>
      <c r="Q1353" s="30" t="s">
        <v>499</v>
      </c>
    </row>
    <row r="1354" spans="1:17" hidden="1" x14ac:dyDescent="0.2">
      <c r="A1354" s="30" t="s">
        <v>4704</v>
      </c>
      <c r="B1354" s="30" t="s">
        <v>4705</v>
      </c>
      <c r="C1354" s="30" t="s">
        <v>4706</v>
      </c>
      <c r="D1354" s="30"/>
      <c r="E1354" s="30" t="s">
        <v>4703</v>
      </c>
      <c r="F1354" s="30"/>
      <c r="G1354" s="38"/>
      <c r="H1354" s="31">
        <v>0</v>
      </c>
      <c r="I1354" s="30" t="s">
        <v>512</v>
      </c>
      <c r="J1354" s="30" t="s">
        <v>513</v>
      </c>
      <c r="K1354" s="30" t="s">
        <v>495</v>
      </c>
      <c r="L1354" s="30" t="s">
        <v>496</v>
      </c>
      <c r="M1354" s="30" t="s">
        <v>713</v>
      </c>
      <c r="N1354" s="30"/>
      <c r="O1354" s="30" t="s">
        <v>4701</v>
      </c>
      <c r="P1354" s="30" t="s">
        <v>4702</v>
      </c>
      <c r="Q1354" s="30" t="s">
        <v>499</v>
      </c>
    </row>
    <row r="1355" spans="1:17" hidden="1" x14ac:dyDescent="0.2">
      <c r="A1355" s="30" t="s">
        <v>4707</v>
      </c>
      <c r="B1355" s="30" t="s">
        <v>4708</v>
      </c>
      <c r="C1355" s="30" t="s">
        <v>4709</v>
      </c>
      <c r="D1355" s="30"/>
      <c r="E1355" s="30" t="s">
        <v>4703</v>
      </c>
      <c r="F1355" s="30"/>
      <c r="G1355" s="38"/>
      <c r="H1355" s="31">
        <v>0</v>
      </c>
      <c r="I1355" s="30" t="s">
        <v>755</v>
      </c>
      <c r="J1355" s="30" t="s">
        <v>756</v>
      </c>
      <c r="K1355" s="30" t="s">
        <v>495</v>
      </c>
      <c r="L1355" s="30" t="s">
        <v>612</v>
      </c>
      <c r="M1355" s="30" t="s">
        <v>1828</v>
      </c>
      <c r="N1355" s="30"/>
      <c r="O1355" s="30" t="s">
        <v>4701</v>
      </c>
      <c r="P1355" s="30" t="s">
        <v>4702</v>
      </c>
      <c r="Q1355" s="30" t="s">
        <v>499</v>
      </c>
    </row>
    <row r="1356" spans="1:17" hidden="1" x14ac:dyDescent="0.2">
      <c r="A1356" s="30" t="s">
        <v>4710</v>
      </c>
      <c r="B1356" s="30" t="s">
        <v>4711</v>
      </c>
      <c r="C1356" s="30" t="s">
        <v>4712</v>
      </c>
      <c r="D1356" s="30"/>
      <c r="E1356" s="30" t="s">
        <v>4703</v>
      </c>
      <c r="F1356" s="30"/>
      <c r="G1356" s="38"/>
      <c r="H1356" s="31">
        <v>0</v>
      </c>
      <c r="I1356" s="30" t="s">
        <v>755</v>
      </c>
      <c r="J1356" s="30" t="s">
        <v>756</v>
      </c>
      <c r="K1356" s="30" t="s">
        <v>495</v>
      </c>
      <c r="L1356" s="30" t="s">
        <v>612</v>
      </c>
      <c r="M1356" s="30" t="s">
        <v>1828</v>
      </c>
      <c r="N1356" s="30"/>
      <c r="O1356" s="30" t="s">
        <v>4701</v>
      </c>
      <c r="P1356" s="30" t="s">
        <v>4702</v>
      </c>
      <c r="Q1356" s="30" t="s">
        <v>499</v>
      </c>
    </row>
    <row r="1357" spans="1:17" hidden="1" x14ac:dyDescent="0.2">
      <c r="A1357" s="30" t="s">
        <v>4713</v>
      </c>
      <c r="B1357" s="30" t="s">
        <v>4714</v>
      </c>
      <c r="C1357" s="30" t="s">
        <v>4715</v>
      </c>
      <c r="D1357" s="30"/>
      <c r="E1357" s="30" t="s">
        <v>4703</v>
      </c>
      <c r="F1357" s="30"/>
      <c r="G1357" s="38"/>
      <c r="H1357" s="31">
        <v>0</v>
      </c>
      <c r="I1357" s="30" t="s">
        <v>755</v>
      </c>
      <c r="J1357" s="30" t="s">
        <v>756</v>
      </c>
      <c r="K1357" s="30" t="s">
        <v>495</v>
      </c>
      <c r="L1357" s="30" t="s">
        <v>612</v>
      </c>
      <c r="M1357" s="30" t="s">
        <v>1828</v>
      </c>
      <c r="N1357" s="30"/>
      <c r="O1357" s="30" t="s">
        <v>4701</v>
      </c>
      <c r="P1357" s="30" t="s">
        <v>4702</v>
      </c>
      <c r="Q1357" s="30" t="s">
        <v>499</v>
      </c>
    </row>
    <row r="1358" spans="1:17" hidden="1" x14ac:dyDescent="0.2">
      <c r="A1358" s="30" t="s">
        <v>4716</v>
      </c>
      <c r="B1358" s="30" t="s">
        <v>4717</v>
      </c>
      <c r="C1358" s="30" t="s">
        <v>4718</v>
      </c>
      <c r="D1358" s="30"/>
      <c r="E1358" s="30" t="s">
        <v>4703</v>
      </c>
      <c r="F1358" s="30"/>
      <c r="G1358" s="38"/>
      <c r="H1358" s="31">
        <v>0</v>
      </c>
      <c r="I1358" s="30" t="s">
        <v>995</v>
      </c>
      <c r="J1358" s="30" t="s">
        <v>996</v>
      </c>
      <c r="K1358" s="30" t="s">
        <v>495</v>
      </c>
      <c r="L1358" s="30" t="s">
        <v>612</v>
      </c>
      <c r="M1358" s="30" t="s">
        <v>1007</v>
      </c>
      <c r="N1358" s="30"/>
      <c r="O1358" s="30" t="s">
        <v>4701</v>
      </c>
      <c r="P1358" s="30" t="s">
        <v>4702</v>
      </c>
      <c r="Q1358" s="30" t="s">
        <v>499</v>
      </c>
    </row>
    <row r="1359" spans="1:17" hidden="1" x14ac:dyDescent="0.2">
      <c r="A1359" s="30" t="s">
        <v>4719</v>
      </c>
      <c r="B1359" s="30" t="s">
        <v>4720</v>
      </c>
      <c r="C1359" s="30" t="s">
        <v>4721</v>
      </c>
      <c r="D1359" s="30"/>
      <c r="E1359" s="30" t="s">
        <v>4703</v>
      </c>
      <c r="F1359" s="30"/>
      <c r="G1359" s="38"/>
      <c r="H1359" s="31">
        <v>0</v>
      </c>
      <c r="I1359" s="30" t="s">
        <v>546</v>
      </c>
      <c r="J1359" s="30" t="s">
        <v>547</v>
      </c>
      <c r="K1359" s="30" t="s">
        <v>495</v>
      </c>
      <c r="L1359" s="30" t="s">
        <v>496</v>
      </c>
      <c r="M1359" s="30" t="s">
        <v>713</v>
      </c>
      <c r="N1359" s="30"/>
      <c r="O1359" s="30" t="s">
        <v>4701</v>
      </c>
      <c r="P1359" s="30" t="s">
        <v>4702</v>
      </c>
      <c r="Q1359" s="30" t="s">
        <v>499</v>
      </c>
    </row>
    <row r="1360" spans="1:17" hidden="1" x14ac:dyDescent="0.2">
      <c r="A1360" s="30" t="s">
        <v>4722</v>
      </c>
      <c r="B1360" s="30" t="s">
        <v>4723</v>
      </c>
      <c r="C1360" s="30" t="s">
        <v>4724</v>
      </c>
      <c r="D1360" s="30"/>
      <c r="E1360" s="30" t="s">
        <v>4703</v>
      </c>
      <c r="F1360" s="30"/>
      <c r="G1360" s="38"/>
      <c r="H1360" s="31">
        <v>0</v>
      </c>
      <c r="I1360" s="30" t="s">
        <v>755</v>
      </c>
      <c r="J1360" s="30" t="s">
        <v>756</v>
      </c>
      <c r="K1360" s="30" t="s">
        <v>495</v>
      </c>
      <c r="L1360" s="30" t="s">
        <v>612</v>
      </c>
      <c r="M1360" s="30" t="s">
        <v>1828</v>
      </c>
      <c r="N1360" s="30"/>
      <c r="O1360" s="30" t="s">
        <v>4701</v>
      </c>
      <c r="P1360" s="30" t="s">
        <v>4702</v>
      </c>
      <c r="Q1360" s="30" t="s">
        <v>499</v>
      </c>
    </row>
    <row r="1361" spans="1:17" hidden="1" x14ac:dyDescent="0.2">
      <c r="A1361" s="30" t="s">
        <v>4725</v>
      </c>
      <c r="B1361" s="30" t="s">
        <v>4726</v>
      </c>
      <c r="C1361" s="30" t="s">
        <v>4727</v>
      </c>
      <c r="D1361" s="30"/>
      <c r="E1361" s="30" t="s">
        <v>4703</v>
      </c>
      <c r="F1361" s="30"/>
      <c r="G1361" s="38"/>
      <c r="H1361" s="31">
        <v>0</v>
      </c>
      <c r="I1361" s="30" t="s">
        <v>755</v>
      </c>
      <c r="J1361" s="30" t="s">
        <v>756</v>
      </c>
      <c r="K1361" s="30" t="s">
        <v>495</v>
      </c>
      <c r="L1361" s="30" t="s">
        <v>612</v>
      </c>
      <c r="M1361" s="30" t="s">
        <v>1828</v>
      </c>
      <c r="N1361" s="30" t="s">
        <v>4700</v>
      </c>
      <c r="O1361" s="30" t="s">
        <v>4701</v>
      </c>
      <c r="P1361" s="30" t="s">
        <v>4702</v>
      </c>
      <c r="Q1361" s="30" t="s">
        <v>499</v>
      </c>
    </row>
    <row r="1362" spans="1:17" hidden="1" x14ac:dyDescent="0.2">
      <c r="A1362" s="30" t="s">
        <v>4728</v>
      </c>
      <c r="B1362" s="30" t="s">
        <v>4729</v>
      </c>
      <c r="C1362" s="30" t="s">
        <v>4730</v>
      </c>
      <c r="D1362" s="30"/>
      <c r="E1362" s="30" t="s">
        <v>4703</v>
      </c>
      <c r="F1362" s="30"/>
      <c r="G1362" s="38"/>
      <c r="H1362" s="31">
        <v>0</v>
      </c>
      <c r="I1362" s="30" t="s">
        <v>755</v>
      </c>
      <c r="J1362" s="30" t="s">
        <v>756</v>
      </c>
      <c r="K1362" s="30" t="s">
        <v>495</v>
      </c>
      <c r="L1362" s="30" t="s">
        <v>612</v>
      </c>
      <c r="M1362" s="30" t="s">
        <v>1828</v>
      </c>
      <c r="N1362" s="30"/>
      <c r="O1362" s="30" t="s">
        <v>4701</v>
      </c>
      <c r="P1362" s="30" t="s">
        <v>4702</v>
      </c>
      <c r="Q1362" s="30" t="s">
        <v>499</v>
      </c>
    </row>
    <row r="1363" spans="1:17" hidden="1" x14ac:dyDescent="0.2">
      <c r="A1363" s="30" t="s">
        <v>4731</v>
      </c>
      <c r="B1363" s="30" t="s">
        <v>4732</v>
      </c>
      <c r="C1363" s="30" t="s">
        <v>4733</v>
      </c>
      <c r="D1363" s="30"/>
      <c r="E1363" s="30" t="s">
        <v>4703</v>
      </c>
      <c r="F1363" s="30"/>
      <c r="G1363" s="38"/>
      <c r="H1363" s="31">
        <v>0</v>
      </c>
      <c r="I1363" s="30" t="s">
        <v>755</v>
      </c>
      <c r="J1363" s="30" t="s">
        <v>756</v>
      </c>
      <c r="K1363" s="30" t="s">
        <v>495</v>
      </c>
      <c r="L1363" s="30" t="s">
        <v>612</v>
      </c>
      <c r="M1363" s="30" t="s">
        <v>1828</v>
      </c>
      <c r="N1363" s="30"/>
      <c r="O1363" s="30" t="s">
        <v>4701</v>
      </c>
      <c r="P1363" s="30" t="s">
        <v>4702</v>
      </c>
      <c r="Q1363" s="30" t="s">
        <v>499</v>
      </c>
    </row>
    <row r="1364" spans="1:17" hidden="1" x14ac:dyDescent="0.2">
      <c r="A1364" s="30" t="s">
        <v>4734</v>
      </c>
      <c r="B1364" s="30" t="s">
        <v>4735</v>
      </c>
      <c r="C1364" s="30" t="s">
        <v>4736</v>
      </c>
      <c r="D1364" s="30"/>
      <c r="E1364" s="30" t="s">
        <v>4703</v>
      </c>
      <c r="F1364" s="30"/>
      <c r="G1364" s="38"/>
      <c r="H1364" s="31">
        <v>0</v>
      </c>
      <c r="I1364" s="30" t="s">
        <v>755</v>
      </c>
      <c r="J1364" s="30" t="s">
        <v>756</v>
      </c>
      <c r="K1364" s="30" t="s">
        <v>495</v>
      </c>
      <c r="L1364" s="30" t="s">
        <v>612</v>
      </c>
      <c r="M1364" s="30" t="s">
        <v>1828</v>
      </c>
      <c r="N1364" s="30"/>
      <c r="O1364" s="30" t="s">
        <v>4701</v>
      </c>
      <c r="P1364" s="30" t="s">
        <v>4702</v>
      </c>
      <c r="Q1364" s="30" t="s">
        <v>499</v>
      </c>
    </row>
    <row r="1365" spans="1:17" hidden="1" x14ac:dyDescent="0.2">
      <c r="A1365" s="30" t="s">
        <v>4737</v>
      </c>
      <c r="B1365" s="30" t="s">
        <v>4738</v>
      </c>
      <c r="C1365" s="30" t="s">
        <v>4739</v>
      </c>
      <c r="D1365" s="30"/>
      <c r="E1365" s="30" t="s">
        <v>4703</v>
      </c>
      <c r="F1365" s="30"/>
      <c r="G1365" s="38"/>
      <c r="H1365" s="31">
        <v>0</v>
      </c>
      <c r="I1365" s="30" t="s">
        <v>755</v>
      </c>
      <c r="J1365" s="30" t="s">
        <v>756</v>
      </c>
      <c r="K1365" s="30" t="s">
        <v>495</v>
      </c>
      <c r="L1365" s="30" t="s">
        <v>612</v>
      </c>
      <c r="M1365" s="30" t="s">
        <v>1828</v>
      </c>
      <c r="N1365" s="30"/>
      <c r="O1365" s="30" t="s">
        <v>4701</v>
      </c>
      <c r="P1365" s="30" t="s">
        <v>4702</v>
      </c>
      <c r="Q1365" s="30" t="s">
        <v>499</v>
      </c>
    </row>
    <row r="1366" spans="1:17" hidden="1" x14ac:dyDescent="0.2">
      <c r="A1366" s="30" t="s">
        <v>4740</v>
      </c>
      <c r="B1366" s="30" t="s">
        <v>4741</v>
      </c>
      <c r="C1366" s="30" t="s">
        <v>4742</v>
      </c>
      <c r="D1366" s="30"/>
      <c r="E1366" s="30" t="s">
        <v>4703</v>
      </c>
      <c r="F1366" s="30"/>
      <c r="G1366" s="38"/>
      <c r="H1366" s="31">
        <v>0</v>
      </c>
      <c r="I1366" s="30" t="s">
        <v>755</v>
      </c>
      <c r="J1366" s="30" t="s">
        <v>756</v>
      </c>
      <c r="K1366" s="30" t="s">
        <v>495</v>
      </c>
      <c r="L1366" s="30" t="s">
        <v>612</v>
      </c>
      <c r="M1366" s="30" t="s">
        <v>1828</v>
      </c>
      <c r="N1366" s="30"/>
      <c r="O1366" s="30" t="s">
        <v>4701</v>
      </c>
      <c r="P1366" s="30" t="s">
        <v>4702</v>
      </c>
      <c r="Q1366" s="30" t="s">
        <v>499</v>
      </c>
    </row>
    <row r="1367" spans="1:17" hidden="1" x14ac:dyDescent="0.2">
      <c r="A1367" s="30" t="s">
        <v>4743</v>
      </c>
      <c r="B1367" s="30" t="s">
        <v>4744</v>
      </c>
      <c r="C1367" s="30" t="s">
        <v>4745</v>
      </c>
      <c r="D1367" s="30"/>
      <c r="E1367" s="30" t="s">
        <v>2990</v>
      </c>
      <c r="F1367" s="30" t="s">
        <v>4746</v>
      </c>
      <c r="G1367" s="38">
        <v>60</v>
      </c>
      <c r="H1367" s="31">
        <v>0</v>
      </c>
      <c r="I1367" s="30" t="s">
        <v>755</v>
      </c>
      <c r="J1367" s="30" t="s">
        <v>756</v>
      </c>
      <c r="K1367" s="30" t="s">
        <v>495</v>
      </c>
      <c r="L1367" s="30" t="s">
        <v>612</v>
      </c>
      <c r="M1367" s="30" t="s">
        <v>1828</v>
      </c>
      <c r="N1367" s="30" t="s">
        <v>4700</v>
      </c>
      <c r="O1367" s="30" t="s">
        <v>4701</v>
      </c>
      <c r="P1367" s="30" t="s">
        <v>4702</v>
      </c>
      <c r="Q1367" s="30" t="s">
        <v>499</v>
      </c>
    </row>
    <row r="1368" spans="1:17" hidden="1" x14ac:dyDescent="0.2">
      <c r="A1368" s="30" t="s">
        <v>4747</v>
      </c>
      <c r="B1368" s="30" t="s">
        <v>4748</v>
      </c>
      <c r="C1368" s="30" t="s">
        <v>4749</v>
      </c>
      <c r="D1368" s="30"/>
      <c r="E1368" s="30" t="s">
        <v>2990</v>
      </c>
      <c r="F1368" s="30" t="s">
        <v>4750</v>
      </c>
      <c r="G1368" s="38">
        <v>60</v>
      </c>
      <c r="H1368" s="31">
        <v>0</v>
      </c>
      <c r="I1368" s="30" t="s">
        <v>755</v>
      </c>
      <c r="J1368" s="30" t="s">
        <v>756</v>
      </c>
      <c r="K1368" s="30" t="s">
        <v>495</v>
      </c>
      <c r="L1368" s="30" t="s">
        <v>612</v>
      </c>
      <c r="M1368" s="30" t="s">
        <v>1828</v>
      </c>
      <c r="N1368" s="30" t="s">
        <v>4700</v>
      </c>
      <c r="O1368" s="30" t="s">
        <v>4701</v>
      </c>
      <c r="P1368" s="30" t="s">
        <v>4702</v>
      </c>
      <c r="Q1368" s="30" t="s">
        <v>499</v>
      </c>
    </row>
    <row r="1369" spans="1:17" hidden="1" x14ac:dyDescent="0.2">
      <c r="A1369" s="30" t="s">
        <v>4751</v>
      </c>
      <c r="B1369" s="30" t="s">
        <v>4752</v>
      </c>
      <c r="C1369" s="30" t="s">
        <v>4753</v>
      </c>
      <c r="D1369" s="30"/>
      <c r="E1369" s="30" t="s">
        <v>4754</v>
      </c>
      <c r="F1369" s="30" t="s">
        <v>4755</v>
      </c>
      <c r="G1369" s="38">
        <v>60</v>
      </c>
      <c r="H1369" s="31">
        <v>0</v>
      </c>
      <c r="I1369" s="30" t="s">
        <v>755</v>
      </c>
      <c r="J1369" s="30" t="s">
        <v>756</v>
      </c>
      <c r="K1369" s="30" t="s">
        <v>495</v>
      </c>
      <c r="L1369" s="30" t="s">
        <v>612</v>
      </c>
      <c r="M1369" s="30" t="s">
        <v>1828</v>
      </c>
      <c r="N1369" s="30" t="s">
        <v>4700</v>
      </c>
      <c r="O1369" s="30" t="s">
        <v>4701</v>
      </c>
      <c r="P1369" s="30" t="s">
        <v>4702</v>
      </c>
      <c r="Q1369" s="30" t="s">
        <v>499</v>
      </c>
    </row>
    <row r="1370" spans="1:17" hidden="1" x14ac:dyDescent="0.2">
      <c r="A1370" s="30" t="s">
        <v>4756</v>
      </c>
      <c r="B1370" s="30" t="s">
        <v>4757</v>
      </c>
      <c r="C1370" s="30" t="s">
        <v>4758</v>
      </c>
      <c r="D1370" s="30"/>
      <c r="E1370" s="30" t="s">
        <v>2990</v>
      </c>
      <c r="F1370" s="30" t="s">
        <v>4759</v>
      </c>
      <c r="G1370" s="38">
        <v>60</v>
      </c>
      <c r="H1370" s="31">
        <v>0</v>
      </c>
      <c r="I1370" s="30" t="s">
        <v>755</v>
      </c>
      <c r="J1370" s="30" t="s">
        <v>756</v>
      </c>
      <c r="K1370" s="30" t="s">
        <v>495</v>
      </c>
      <c r="L1370" s="30" t="s">
        <v>612</v>
      </c>
      <c r="M1370" s="30" t="s">
        <v>1828</v>
      </c>
      <c r="N1370" s="30" t="s">
        <v>4700</v>
      </c>
      <c r="O1370" s="30" t="s">
        <v>4701</v>
      </c>
      <c r="P1370" s="30" t="s">
        <v>4702</v>
      </c>
      <c r="Q1370" s="30" t="s">
        <v>499</v>
      </c>
    </row>
    <row r="1371" spans="1:17" hidden="1" x14ac:dyDescent="0.2">
      <c r="A1371" s="30" t="s">
        <v>4760</v>
      </c>
      <c r="B1371" s="30" t="s">
        <v>4761</v>
      </c>
      <c r="C1371" s="30" t="s">
        <v>4762</v>
      </c>
      <c r="D1371" s="30"/>
      <c r="E1371" s="30" t="s">
        <v>2990</v>
      </c>
      <c r="F1371" s="30" t="s">
        <v>4763</v>
      </c>
      <c r="G1371" s="38">
        <v>60</v>
      </c>
      <c r="H1371" s="31">
        <v>0</v>
      </c>
      <c r="I1371" s="30" t="s">
        <v>755</v>
      </c>
      <c r="J1371" s="30" t="s">
        <v>756</v>
      </c>
      <c r="K1371" s="30" t="s">
        <v>495</v>
      </c>
      <c r="L1371" s="30" t="s">
        <v>612</v>
      </c>
      <c r="M1371" s="30" t="s">
        <v>1828</v>
      </c>
      <c r="N1371" s="30" t="s">
        <v>4700</v>
      </c>
      <c r="O1371" s="30" t="s">
        <v>4701</v>
      </c>
      <c r="P1371" s="30" t="s">
        <v>4702</v>
      </c>
      <c r="Q1371" s="30" t="s">
        <v>499</v>
      </c>
    </row>
    <row r="1372" spans="1:17" hidden="1" x14ac:dyDescent="0.2">
      <c r="A1372" s="30" t="s">
        <v>4764</v>
      </c>
      <c r="B1372" s="30" t="s">
        <v>4765</v>
      </c>
      <c r="C1372" s="30" t="s">
        <v>4766</v>
      </c>
      <c r="D1372" s="30"/>
      <c r="E1372" s="30" t="s">
        <v>503</v>
      </c>
      <c r="F1372" s="30" t="s">
        <v>4767</v>
      </c>
      <c r="G1372" s="38">
        <v>60</v>
      </c>
      <c r="H1372" s="31">
        <v>0</v>
      </c>
      <c r="I1372" s="30"/>
      <c r="J1372" s="30"/>
      <c r="K1372" s="30" t="s">
        <v>495</v>
      </c>
      <c r="L1372" s="30" t="s">
        <v>496</v>
      </c>
      <c r="M1372" s="30" t="s">
        <v>639</v>
      </c>
      <c r="N1372" s="30"/>
      <c r="O1372" s="30" t="s">
        <v>4764</v>
      </c>
      <c r="P1372" s="30" t="s">
        <v>4765</v>
      </c>
      <c r="Q1372" s="30" t="s">
        <v>499</v>
      </c>
    </row>
    <row r="1373" spans="1:17" hidden="1" x14ac:dyDescent="0.2">
      <c r="A1373" s="30" t="s">
        <v>4768</v>
      </c>
      <c r="B1373" s="30" t="s">
        <v>4769</v>
      </c>
      <c r="C1373" s="30" t="s">
        <v>4770</v>
      </c>
      <c r="D1373" s="30"/>
      <c r="E1373" s="30" t="s">
        <v>503</v>
      </c>
      <c r="F1373" s="30" t="s">
        <v>4771</v>
      </c>
      <c r="G1373" s="38">
        <v>60</v>
      </c>
      <c r="H1373" s="31">
        <v>0</v>
      </c>
      <c r="I1373" s="30"/>
      <c r="J1373" s="30"/>
      <c r="K1373" s="30" t="s">
        <v>495</v>
      </c>
      <c r="L1373" s="30" t="s">
        <v>496</v>
      </c>
      <c r="M1373" s="30" t="s">
        <v>558</v>
      </c>
      <c r="N1373" s="30"/>
      <c r="O1373" s="30" t="s">
        <v>4768</v>
      </c>
      <c r="P1373" s="30" t="s">
        <v>4769</v>
      </c>
      <c r="Q1373" s="30" t="s">
        <v>499</v>
      </c>
    </row>
    <row r="1374" spans="1:17" hidden="1" x14ac:dyDescent="0.2">
      <c r="A1374" s="30" t="s">
        <v>4772</v>
      </c>
      <c r="B1374" s="30" t="s">
        <v>4773</v>
      </c>
      <c r="C1374" s="30" t="s">
        <v>4774</v>
      </c>
      <c r="D1374" s="30"/>
      <c r="E1374" s="30" t="s">
        <v>503</v>
      </c>
      <c r="F1374" s="30" t="s">
        <v>4775</v>
      </c>
      <c r="G1374" s="38">
        <v>60</v>
      </c>
      <c r="H1374" s="31">
        <v>0</v>
      </c>
      <c r="I1374" s="30"/>
      <c r="J1374" s="30"/>
      <c r="K1374" s="30" t="s">
        <v>495</v>
      </c>
      <c r="L1374" s="30" t="s">
        <v>644</v>
      </c>
      <c r="M1374" s="30" t="s">
        <v>573</v>
      </c>
      <c r="N1374" s="30" t="s">
        <v>4776</v>
      </c>
      <c r="O1374" s="30" t="s">
        <v>4772</v>
      </c>
      <c r="P1374" s="30" t="s">
        <v>4773</v>
      </c>
      <c r="Q1374" s="30" t="s">
        <v>499</v>
      </c>
    </row>
    <row r="1375" spans="1:17" hidden="1" x14ac:dyDescent="0.2">
      <c r="A1375" s="30" t="s">
        <v>4777</v>
      </c>
      <c r="B1375" s="30" t="s">
        <v>4778</v>
      </c>
      <c r="C1375" s="30" t="s">
        <v>4779</v>
      </c>
      <c r="D1375" s="30"/>
      <c r="E1375" s="30" t="s">
        <v>753</v>
      </c>
      <c r="F1375" s="30" t="s">
        <v>4780</v>
      </c>
      <c r="G1375" s="38"/>
      <c r="H1375" s="31">
        <v>0</v>
      </c>
      <c r="I1375" s="30" t="s">
        <v>995</v>
      </c>
      <c r="J1375" s="30" t="s">
        <v>996</v>
      </c>
      <c r="K1375" s="30" t="s">
        <v>495</v>
      </c>
      <c r="L1375" s="30" t="s">
        <v>612</v>
      </c>
      <c r="M1375" s="30" t="s">
        <v>4781</v>
      </c>
      <c r="N1375" s="30" t="s">
        <v>4782</v>
      </c>
      <c r="O1375" s="30" t="s">
        <v>4777</v>
      </c>
      <c r="P1375" s="30" t="s">
        <v>4778</v>
      </c>
      <c r="Q1375" s="30" t="s">
        <v>499</v>
      </c>
    </row>
    <row r="1376" spans="1:17" hidden="1" x14ac:dyDescent="0.2">
      <c r="A1376" s="30" t="s">
        <v>4783</v>
      </c>
      <c r="B1376" s="30" t="s">
        <v>4784</v>
      </c>
      <c r="C1376" s="30" t="s">
        <v>4785</v>
      </c>
      <c r="D1376" s="30"/>
      <c r="E1376" s="30"/>
      <c r="F1376" s="30"/>
      <c r="G1376" s="38"/>
      <c r="H1376" s="31">
        <v>0</v>
      </c>
      <c r="I1376" s="30"/>
      <c r="J1376" s="30"/>
      <c r="K1376" s="30" t="s">
        <v>495</v>
      </c>
      <c r="L1376" s="30" t="s">
        <v>496</v>
      </c>
      <c r="M1376" s="30" t="s">
        <v>695</v>
      </c>
      <c r="N1376" s="30"/>
      <c r="O1376" s="30" t="s">
        <v>4783</v>
      </c>
      <c r="P1376" s="30" t="s">
        <v>4784</v>
      </c>
      <c r="Q1376" s="30" t="s">
        <v>499</v>
      </c>
    </row>
    <row r="1377" spans="1:17" hidden="1" x14ac:dyDescent="0.2">
      <c r="A1377" s="30" t="s">
        <v>4786</v>
      </c>
      <c r="B1377" s="30" t="s">
        <v>4787</v>
      </c>
      <c r="C1377" s="30" t="s">
        <v>4788</v>
      </c>
      <c r="D1377" s="30"/>
      <c r="E1377" s="30" t="s">
        <v>753</v>
      </c>
      <c r="F1377" s="30" t="s">
        <v>4789</v>
      </c>
      <c r="G1377" s="38"/>
      <c r="H1377" s="31">
        <v>0</v>
      </c>
      <c r="I1377" s="30" t="s">
        <v>628</v>
      </c>
      <c r="J1377" s="30" t="s">
        <v>629</v>
      </c>
      <c r="K1377" s="30" t="s">
        <v>495</v>
      </c>
      <c r="L1377" s="30" t="s">
        <v>4790</v>
      </c>
      <c r="M1377" s="30" t="s">
        <v>631</v>
      </c>
      <c r="N1377" s="30" t="s">
        <v>4791</v>
      </c>
      <c r="O1377" s="30" t="s">
        <v>4786</v>
      </c>
      <c r="P1377" s="30" t="s">
        <v>4787</v>
      </c>
      <c r="Q1377" s="30" t="s">
        <v>499</v>
      </c>
    </row>
    <row r="1378" spans="1:17" hidden="1" x14ac:dyDescent="0.2">
      <c r="A1378" s="30" t="s">
        <v>4792</v>
      </c>
      <c r="B1378" s="30" t="s">
        <v>4793</v>
      </c>
      <c r="C1378" s="30"/>
      <c r="D1378" s="30"/>
      <c r="E1378" s="30"/>
      <c r="F1378" s="30"/>
      <c r="G1378" s="38"/>
      <c r="H1378" s="31">
        <v>0</v>
      </c>
      <c r="I1378" s="30"/>
      <c r="J1378" s="30"/>
      <c r="K1378" s="30" t="s">
        <v>495</v>
      </c>
      <c r="L1378" s="30"/>
      <c r="M1378" s="30"/>
      <c r="N1378" s="30"/>
      <c r="O1378" s="30" t="s">
        <v>4792</v>
      </c>
      <c r="P1378" s="30" t="s">
        <v>4793</v>
      </c>
      <c r="Q1378" s="30" t="s">
        <v>499</v>
      </c>
    </row>
    <row r="1379" spans="1:17" hidden="1" x14ac:dyDescent="0.2">
      <c r="A1379" s="30" t="s">
        <v>4794</v>
      </c>
      <c r="B1379" s="30" t="s">
        <v>4795</v>
      </c>
      <c r="C1379" s="30" t="s">
        <v>4796</v>
      </c>
      <c r="D1379" s="30"/>
      <c r="E1379" s="30" t="s">
        <v>753</v>
      </c>
      <c r="F1379" s="30" t="s">
        <v>4797</v>
      </c>
      <c r="G1379" s="38">
        <v>60</v>
      </c>
      <c r="H1379" s="31">
        <v>0</v>
      </c>
      <c r="I1379" s="30" t="s">
        <v>995</v>
      </c>
      <c r="J1379" s="30" t="s">
        <v>996</v>
      </c>
      <c r="K1379" s="30" t="s">
        <v>495</v>
      </c>
      <c r="L1379" s="30" t="s">
        <v>612</v>
      </c>
      <c r="M1379" s="30" t="s">
        <v>1021</v>
      </c>
      <c r="N1379" s="30" t="s">
        <v>4798</v>
      </c>
      <c r="O1379" s="30" t="s">
        <v>4794</v>
      </c>
      <c r="P1379" s="30" t="s">
        <v>4795</v>
      </c>
      <c r="Q1379" s="30" t="s">
        <v>499</v>
      </c>
    </row>
    <row r="1380" spans="1:17" hidden="1" x14ac:dyDescent="0.2">
      <c r="A1380" s="30" t="s">
        <v>4799</v>
      </c>
      <c r="B1380" s="30" t="s">
        <v>4800</v>
      </c>
      <c r="C1380" s="30" t="s">
        <v>4801</v>
      </c>
      <c r="D1380" s="30"/>
      <c r="E1380" s="30" t="s">
        <v>503</v>
      </c>
      <c r="F1380" s="30" t="s">
        <v>4802</v>
      </c>
      <c r="G1380" s="38">
        <v>60</v>
      </c>
      <c r="H1380" s="31">
        <v>0</v>
      </c>
      <c r="I1380" s="30" t="s">
        <v>628</v>
      </c>
      <c r="J1380" s="30" t="s">
        <v>629</v>
      </c>
      <c r="K1380" s="30" t="s">
        <v>495</v>
      </c>
      <c r="L1380" s="30" t="s">
        <v>4803</v>
      </c>
      <c r="M1380" s="30" t="s">
        <v>631</v>
      </c>
      <c r="N1380" s="30" t="s">
        <v>4804</v>
      </c>
      <c r="O1380" s="30" t="s">
        <v>4799</v>
      </c>
      <c r="P1380" s="30" t="s">
        <v>4800</v>
      </c>
      <c r="Q1380" s="30" t="s">
        <v>499</v>
      </c>
    </row>
    <row r="1381" spans="1:17" hidden="1" x14ac:dyDescent="0.2">
      <c r="A1381" s="30" t="s">
        <v>4805</v>
      </c>
      <c r="B1381" s="30" t="s">
        <v>4806</v>
      </c>
      <c r="C1381" s="30" t="s">
        <v>4807</v>
      </c>
      <c r="D1381" s="30" t="s">
        <v>4808</v>
      </c>
      <c r="E1381" s="30" t="s">
        <v>753</v>
      </c>
      <c r="F1381" s="30" t="s">
        <v>4808</v>
      </c>
      <c r="G1381" s="38"/>
      <c r="H1381" s="31">
        <v>0</v>
      </c>
      <c r="I1381" s="30" t="s">
        <v>755</v>
      </c>
      <c r="J1381" s="30" t="s">
        <v>756</v>
      </c>
      <c r="K1381" s="30" t="s">
        <v>495</v>
      </c>
      <c r="L1381" s="30" t="s">
        <v>612</v>
      </c>
      <c r="M1381" s="30" t="s">
        <v>780</v>
      </c>
      <c r="N1381" s="30"/>
      <c r="O1381" s="30" t="s">
        <v>4805</v>
      </c>
      <c r="P1381" s="30" t="s">
        <v>4806</v>
      </c>
      <c r="Q1381" s="30" t="s">
        <v>499</v>
      </c>
    </row>
    <row r="1382" spans="1:17" hidden="1" x14ac:dyDescent="0.2">
      <c r="A1382" s="30" t="s">
        <v>4809</v>
      </c>
      <c r="B1382" s="30" t="s">
        <v>4810</v>
      </c>
      <c r="C1382" s="30" t="s">
        <v>4811</v>
      </c>
      <c r="D1382" s="30" t="s">
        <v>4812</v>
      </c>
      <c r="E1382" s="30" t="s">
        <v>753</v>
      </c>
      <c r="F1382" s="30" t="s">
        <v>4812</v>
      </c>
      <c r="G1382" s="38"/>
      <c r="H1382" s="31">
        <v>0</v>
      </c>
      <c r="I1382" s="30" t="s">
        <v>755</v>
      </c>
      <c r="J1382" s="30" t="s">
        <v>756</v>
      </c>
      <c r="K1382" s="30" t="s">
        <v>495</v>
      </c>
      <c r="L1382" s="30" t="s">
        <v>612</v>
      </c>
      <c r="M1382" s="30" t="s">
        <v>943</v>
      </c>
      <c r="N1382" s="30"/>
      <c r="O1382" s="30" t="s">
        <v>4809</v>
      </c>
      <c r="P1382" s="30" t="s">
        <v>4810</v>
      </c>
      <c r="Q1382" s="30" t="s">
        <v>499</v>
      </c>
    </row>
    <row r="1383" spans="1:17" hidden="1" x14ac:dyDescent="0.2">
      <c r="A1383" s="30" t="s">
        <v>4813</v>
      </c>
      <c r="B1383" s="30" t="s">
        <v>4814</v>
      </c>
      <c r="C1383" s="30" t="s">
        <v>4815</v>
      </c>
      <c r="D1383" s="30" t="s">
        <v>4816</v>
      </c>
      <c r="E1383" s="30" t="s">
        <v>4817</v>
      </c>
      <c r="F1383" s="30" t="s">
        <v>4816</v>
      </c>
      <c r="G1383" s="38"/>
      <c r="H1383" s="31">
        <v>0</v>
      </c>
      <c r="I1383" s="30" t="s">
        <v>755</v>
      </c>
      <c r="J1383" s="30" t="s">
        <v>756</v>
      </c>
      <c r="K1383" s="30" t="s">
        <v>495</v>
      </c>
      <c r="L1383" s="30" t="s">
        <v>612</v>
      </c>
      <c r="M1383" s="30" t="s">
        <v>1035</v>
      </c>
      <c r="N1383" s="30"/>
      <c r="O1383" s="30" t="s">
        <v>4809</v>
      </c>
      <c r="P1383" s="30" t="s">
        <v>4810</v>
      </c>
      <c r="Q1383" s="30" t="s">
        <v>499</v>
      </c>
    </row>
    <row r="1384" spans="1:17" hidden="1" x14ac:dyDescent="0.2">
      <c r="A1384" s="30" t="s">
        <v>4818</v>
      </c>
      <c r="B1384" s="30" t="s">
        <v>4819</v>
      </c>
      <c r="C1384" s="30" t="s">
        <v>4820</v>
      </c>
      <c r="D1384" s="30" t="s">
        <v>74</v>
      </c>
      <c r="E1384" s="30" t="s">
        <v>4817</v>
      </c>
      <c r="F1384" s="30" t="s">
        <v>74</v>
      </c>
      <c r="G1384" s="38"/>
      <c r="H1384" s="31">
        <v>0</v>
      </c>
      <c r="I1384" s="30" t="s">
        <v>755</v>
      </c>
      <c r="J1384" s="30" t="s">
        <v>756</v>
      </c>
      <c r="K1384" s="30" t="s">
        <v>495</v>
      </c>
      <c r="L1384" s="30" t="s">
        <v>612</v>
      </c>
      <c r="M1384" s="30" t="s">
        <v>1035</v>
      </c>
      <c r="N1384" s="30"/>
      <c r="O1384" s="30" t="s">
        <v>4809</v>
      </c>
      <c r="P1384" s="30" t="s">
        <v>4810</v>
      </c>
      <c r="Q1384" s="30" t="s">
        <v>499</v>
      </c>
    </row>
    <row r="1385" spans="1:17" hidden="1" x14ac:dyDescent="0.2">
      <c r="A1385" s="30" t="s">
        <v>4821</v>
      </c>
      <c r="B1385" s="30" t="s">
        <v>4822</v>
      </c>
      <c r="C1385" s="30" t="s">
        <v>4823</v>
      </c>
      <c r="D1385" s="30" t="s">
        <v>4816</v>
      </c>
      <c r="E1385" s="30" t="s">
        <v>4817</v>
      </c>
      <c r="F1385" s="30" t="s">
        <v>4816</v>
      </c>
      <c r="G1385" s="38"/>
      <c r="H1385" s="31">
        <v>0</v>
      </c>
      <c r="I1385" s="30" t="s">
        <v>755</v>
      </c>
      <c r="J1385" s="30" t="s">
        <v>756</v>
      </c>
      <c r="K1385" s="30" t="s">
        <v>495</v>
      </c>
      <c r="L1385" s="30" t="s">
        <v>612</v>
      </c>
      <c r="M1385" s="30" t="s">
        <v>1128</v>
      </c>
      <c r="N1385" s="30"/>
      <c r="O1385" s="30" t="s">
        <v>4809</v>
      </c>
      <c r="P1385" s="30" t="s">
        <v>4810</v>
      </c>
      <c r="Q1385" s="30" t="s">
        <v>499</v>
      </c>
    </row>
    <row r="1386" spans="1:17" hidden="1" x14ac:dyDescent="0.2">
      <c r="A1386" s="30" t="s">
        <v>4824</v>
      </c>
      <c r="B1386" s="30" t="s">
        <v>4825</v>
      </c>
      <c r="C1386" s="30" t="s">
        <v>4826</v>
      </c>
      <c r="D1386" s="30" t="s">
        <v>4816</v>
      </c>
      <c r="E1386" s="30" t="s">
        <v>4827</v>
      </c>
      <c r="F1386" s="30" t="s">
        <v>4816</v>
      </c>
      <c r="G1386" s="38"/>
      <c r="H1386" s="31">
        <v>0</v>
      </c>
      <c r="I1386" s="30" t="s">
        <v>755</v>
      </c>
      <c r="J1386" s="30" t="s">
        <v>756</v>
      </c>
      <c r="K1386" s="30" t="s">
        <v>495</v>
      </c>
      <c r="L1386" s="30" t="s">
        <v>612</v>
      </c>
      <c r="M1386" s="30" t="s">
        <v>1128</v>
      </c>
      <c r="N1386" s="30"/>
      <c r="O1386" s="30" t="s">
        <v>4809</v>
      </c>
      <c r="P1386" s="30" t="s">
        <v>4810</v>
      </c>
      <c r="Q1386" s="30" t="s">
        <v>499</v>
      </c>
    </row>
    <row r="1387" spans="1:17" hidden="1" x14ac:dyDescent="0.2">
      <c r="A1387" s="30" t="s">
        <v>4828</v>
      </c>
      <c r="B1387" s="30" t="s">
        <v>4829</v>
      </c>
      <c r="C1387" s="30" t="s">
        <v>4830</v>
      </c>
      <c r="D1387" s="30" t="s">
        <v>74</v>
      </c>
      <c r="E1387" s="30" t="s">
        <v>4817</v>
      </c>
      <c r="F1387" s="30" t="s">
        <v>74</v>
      </c>
      <c r="G1387" s="38"/>
      <c r="H1387" s="31">
        <v>0</v>
      </c>
      <c r="I1387" s="30" t="s">
        <v>995</v>
      </c>
      <c r="J1387" s="30" t="s">
        <v>996</v>
      </c>
      <c r="K1387" s="30" t="s">
        <v>495</v>
      </c>
      <c r="L1387" s="30" t="s">
        <v>612</v>
      </c>
      <c r="M1387" s="30" t="s">
        <v>997</v>
      </c>
      <c r="N1387" s="30"/>
      <c r="O1387" s="30" t="s">
        <v>4809</v>
      </c>
      <c r="P1387" s="30" t="s">
        <v>4810</v>
      </c>
      <c r="Q1387" s="30" t="s">
        <v>499</v>
      </c>
    </row>
    <row r="1388" spans="1:17" hidden="1" x14ac:dyDescent="0.2">
      <c r="A1388" s="30" t="s">
        <v>4831</v>
      </c>
      <c r="B1388" s="30" t="s">
        <v>4832</v>
      </c>
      <c r="C1388" s="30" t="s">
        <v>4833</v>
      </c>
      <c r="D1388" s="30" t="s">
        <v>74</v>
      </c>
      <c r="E1388" s="30" t="s">
        <v>4817</v>
      </c>
      <c r="F1388" s="30" t="s">
        <v>74</v>
      </c>
      <c r="G1388" s="38"/>
      <c r="H1388" s="31">
        <v>0</v>
      </c>
      <c r="I1388" s="30" t="s">
        <v>755</v>
      </c>
      <c r="J1388" s="30" t="s">
        <v>756</v>
      </c>
      <c r="K1388" s="30" t="s">
        <v>495</v>
      </c>
      <c r="L1388" s="30" t="s">
        <v>612</v>
      </c>
      <c r="M1388" s="30" t="s">
        <v>1035</v>
      </c>
      <c r="N1388" s="30"/>
      <c r="O1388" s="30" t="s">
        <v>4809</v>
      </c>
      <c r="P1388" s="30" t="s">
        <v>4810</v>
      </c>
      <c r="Q1388" s="30" t="s">
        <v>499</v>
      </c>
    </row>
    <row r="1389" spans="1:17" hidden="1" x14ac:dyDescent="0.2">
      <c r="A1389" s="30" t="s">
        <v>4834</v>
      </c>
      <c r="B1389" s="30" t="s">
        <v>4835</v>
      </c>
      <c r="C1389" s="30" t="s">
        <v>4836</v>
      </c>
      <c r="D1389" s="30" t="s">
        <v>74</v>
      </c>
      <c r="E1389" s="30" t="s">
        <v>4817</v>
      </c>
      <c r="F1389" s="30" t="s">
        <v>74</v>
      </c>
      <c r="G1389" s="38"/>
      <c r="H1389" s="31">
        <v>0</v>
      </c>
      <c r="I1389" s="30" t="s">
        <v>755</v>
      </c>
      <c r="J1389" s="30" t="s">
        <v>756</v>
      </c>
      <c r="K1389" s="30" t="s">
        <v>495</v>
      </c>
      <c r="L1389" s="30" t="s">
        <v>612</v>
      </c>
      <c r="M1389" s="30" t="s">
        <v>688</v>
      </c>
      <c r="N1389" s="30"/>
      <c r="O1389" s="30" t="s">
        <v>4809</v>
      </c>
      <c r="P1389" s="30" t="s">
        <v>4810</v>
      </c>
      <c r="Q1389" s="30" t="s">
        <v>499</v>
      </c>
    </row>
    <row r="1390" spans="1:17" hidden="1" x14ac:dyDescent="0.2">
      <c r="A1390" s="30" t="s">
        <v>4837</v>
      </c>
      <c r="B1390" s="30" t="s">
        <v>4838</v>
      </c>
      <c r="C1390" s="30" t="s">
        <v>4839</v>
      </c>
      <c r="D1390" s="30" t="s">
        <v>74</v>
      </c>
      <c r="E1390" s="30" t="s">
        <v>4817</v>
      </c>
      <c r="F1390" s="30" t="s">
        <v>74</v>
      </c>
      <c r="G1390" s="38"/>
      <c r="H1390" s="31">
        <v>0</v>
      </c>
      <c r="I1390" s="30" t="s">
        <v>755</v>
      </c>
      <c r="J1390" s="30" t="s">
        <v>756</v>
      </c>
      <c r="K1390" s="30" t="s">
        <v>495</v>
      </c>
      <c r="L1390" s="30" t="s">
        <v>612</v>
      </c>
      <c r="M1390" s="30" t="s">
        <v>1035</v>
      </c>
      <c r="N1390" s="30"/>
      <c r="O1390" s="30" t="s">
        <v>4809</v>
      </c>
      <c r="P1390" s="30" t="s">
        <v>4810</v>
      </c>
      <c r="Q1390" s="30" t="s">
        <v>499</v>
      </c>
    </row>
    <row r="1391" spans="1:17" hidden="1" x14ac:dyDescent="0.2">
      <c r="A1391" s="30" t="s">
        <v>4840</v>
      </c>
      <c r="B1391" s="30" t="s">
        <v>4841</v>
      </c>
      <c r="C1391" s="30" t="s">
        <v>4842</v>
      </c>
      <c r="D1391" s="30" t="s">
        <v>74</v>
      </c>
      <c r="E1391" s="30" t="s">
        <v>4827</v>
      </c>
      <c r="F1391" s="30" t="s">
        <v>74</v>
      </c>
      <c r="G1391" s="38"/>
      <c r="H1391" s="31">
        <v>0</v>
      </c>
      <c r="I1391" s="30" t="s">
        <v>995</v>
      </c>
      <c r="J1391" s="30" t="s">
        <v>996</v>
      </c>
      <c r="K1391" s="30" t="s">
        <v>495</v>
      </c>
      <c r="L1391" s="30" t="s">
        <v>612</v>
      </c>
      <c r="M1391" s="30" t="s">
        <v>1153</v>
      </c>
      <c r="N1391" s="30"/>
      <c r="O1391" s="30" t="s">
        <v>4809</v>
      </c>
      <c r="P1391" s="30" t="s">
        <v>4810</v>
      </c>
      <c r="Q1391" s="30" t="s">
        <v>499</v>
      </c>
    </row>
    <row r="1392" spans="1:17" hidden="1" x14ac:dyDescent="0.2">
      <c r="A1392" s="30" t="s">
        <v>4843</v>
      </c>
      <c r="B1392" s="30" t="s">
        <v>4844</v>
      </c>
      <c r="C1392" s="30" t="s">
        <v>4845</v>
      </c>
      <c r="D1392" s="30" t="s">
        <v>74</v>
      </c>
      <c r="E1392" s="30" t="s">
        <v>4817</v>
      </c>
      <c r="F1392" s="30" t="s">
        <v>74</v>
      </c>
      <c r="G1392" s="38"/>
      <c r="H1392" s="31">
        <v>0</v>
      </c>
      <c r="I1392" s="30" t="s">
        <v>755</v>
      </c>
      <c r="J1392" s="30" t="s">
        <v>756</v>
      </c>
      <c r="K1392" s="30" t="s">
        <v>495</v>
      </c>
      <c r="L1392" s="30" t="s">
        <v>612</v>
      </c>
      <c r="M1392" s="30" t="s">
        <v>688</v>
      </c>
      <c r="N1392" s="30"/>
      <c r="O1392" s="30" t="s">
        <v>4809</v>
      </c>
      <c r="P1392" s="30" t="s">
        <v>4810</v>
      </c>
      <c r="Q1392" s="30" t="s">
        <v>499</v>
      </c>
    </row>
    <row r="1393" spans="1:17" hidden="1" x14ac:dyDescent="0.2">
      <c r="A1393" s="30" t="s">
        <v>4846</v>
      </c>
      <c r="B1393" s="30" t="s">
        <v>4847</v>
      </c>
      <c r="C1393" s="30" t="s">
        <v>4848</v>
      </c>
      <c r="D1393" s="30" t="s">
        <v>74</v>
      </c>
      <c r="E1393" s="30" t="s">
        <v>4817</v>
      </c>
      <c r="F1393" s="30" t="s">
        <v>74</v>
      </c>
      <c r="G1393" s="38"/>
      <c r="H1393" s="31">
        <v>0</v>
      </c>
      <c r="I1393" s="30" t="s">
        <v>995</v>
      </c>
      <c r="J1393" s="30" t="s">
        <v>996</v>
      </c>
      <c r="K1393" s="30" t="s">
        <v>495</v>
      </c>
      <c r="L1393" s="30" t="s">
        <v>612</v>
      </c>
      <c r="M1393" s="30" t="s">
        <v>1153</v>
      </c>
      <c r="N1393" s="30"/>
      <c r="O1393" s="30" t="s">
        <v>4809</v>
      </c>
      <c r="P1393" s="30" t="s">
        <v>4810</v>
      </c>
      <c r="Q1393" s="30" t="s">
        <v>499</v>
      </c>
    </row>
    <row r="1394" spans="1:17" hidden="1" x14ac:dyDescent="0.2">
      <c r="A1394" s="30" t="s">
        <v>4849</v>
      </c>
      <c r="B1394" s="30" t="s">
        <v>4850</v>
      </c>
      <c r="C1394" s="30" t="s">
        <v>4851</v>
      </c>
      <c r="D1394" s="30" t="s">
        <v>74</v>
      </c>
      <c r="E1394" s="30" t="s">
        <v>4817</v>
      </c>
      <c r="F1394" s="30" t="s">
        <v>74</v>
      </c>
      <c r="G1394" s="38"/>
      <c r="H1394" s="31">
        <v>0</v>
      </c>
      <c r="I1394" s="30" t="s">
        <v>755</v>
      </c>
      <c r="J1394" s="30" t="s">
        <v>756</v>
      </c>
      <c r="K1394" s="30" t="s">
        <v>495</v>
      </c>
      <c r="L1394" s="30" t="s">
        <v>612</v>
      </c>
      <c r="M1394" s="30" t="s">
        <v>688</v>
      </c>
      <c r="N1394" s="30"/>
      <c r="O1394" s="30" t="s">
        <v>4809</v>
      </c>
      <c r="P1394" s="30" t="s">
        <v>4810</v>
      </c>
      <c r="Q1394" s="30" t="s">
        <v>499</v>
      </c>
    </row>
    <row r="1395" spans="1:17" hidden="1" x14ac:dyDescent="0.2">
      <c r="A1395" s="30" t="s">
        <v>4852</v>
      </c>
      <c r="B1395" s="30" t="s">
        <v>4853</v>
      </c>
      <c r="C1395" s="30" t="s">
        <v>4854</v>
      </c>
      <c r="D1395" s="30" t="s">
        <v>74</v>
      </c>
      <c r="E1395" s="30" t="s">
        <v>4817</v>
      </c>
      <c r="F1395" s="30" t="s">
        <v>74</v>
      </c>
      <c r="G1395" s="38"/>
      <c r="H1395" s="31">
        <v>0</v>
      </c>
      <c r="I1395" s="30" t="s">
        <v>755</v>
      </c>
      <c r="J1395" s="30" t="s">
        <v>756</v>
      </c>
      <c r="K1395" s="30" t="s">
        <v>495</v>
      </c>
      <c r="L1395" s="30" t="s">
        <v>612</v>
      </c>
      <c r="M1395" s="30" t="s">
        <v>1035</v>
      </c>
      <c r="N1395" s="30"/>
      <c r="O1395" s="30" t="s">
        <v>4809</v>
      </c>
      <c r="P1395" s="30" t="s">
        <v>4810</v>
      </c>
      <c r="Q1395" s="30" t="s">
        <v>499</v>
      </c>
    </row>
    <row r="1396" spans="1:17" hidden="1" x14ac:dyDescent="0.2">
      <c r="A1396" s="30" t="s">
        <v>4855</v>
      </c>
      <c r="B1396" s="30" t="s">
        <v>4856</v>
      </c>
      <c r="C1396" s="30" t="s">
        <v>4857</v>
      </c>
      <c r="D1396" s="30" t="s">
        <v>4816</v>
      </c>
      <c r="E1396" s="30" t="s">
        <v>4858</v>
      </c>
      <c r="F1396" s="30" t="s">
        <v>4816</v>
      </c>
      <c r="G1396" s="38"/>
      <c r="H1396" s="31">
        <v>0</v>
      </c>
      <c r="I1396" s="30" t="s">
        <v>755</v>
      </c>
      <c r="J1396" s="30" t="s">
        <v>756</v>
      </c>
      <c r="K1396" s="30" t="s">
        <v>495</v>
      </c>
      <c r="L1396" s="30" t="s">
        <v>612</v>
      </c>
      <c r="M1396" s="30" t="s">
        <v>943</v>
      </c>
      <c r="N1396" s="30"/>
      <c r="O1396" s="30" t="s">
        <v>4809</v>
      </c>
      <c r="P1396" s="30" t="s">
        <v>4810</v>
      </c>
      <c r="Q1396" s="30" t="s">
        <v>499</v>
      </c>
    </row>
    <row r="1397" spans="1:17" hidden="1" x14ac:dyDescent="0.2">
      <c r="A1397" s="30" t="s">
        <v>4859</v>
      </c>
      <c r="B1397" s="30" t="s">
        <v>4860</v>
      </c>
      <c r="C1397" s="30" t="s">
        <v>4861</v>
      </c>
      <c r="D1397" s="30" t="s">
        <v>74</v>
      </c>
      <c r="E1397" s="30" t="s">
        <v>4817</v>
      </c>
      <c r="F1397" s="30" t="s">
        <v>74</v>
      </c>
      <c r="G1397" s="38"/>
      <c r="H1397" s="31">
        <v>0</v>
      </c>
      <c r="I1397" s="30" t="s">
        <v>995</v>
      </c>
      <c r="J1397" s="30" t="s">
        <v>996</v>
      </c>
      <c r="K1397" s="30" t="s">
        <v>495</v>
      </c>
      <c r="L1397" s="30" t="s">
        <v>612</v>
      </c>
      <c r="M1397" s="30" t="s">
        <v>1007</v>
      </c>
      <c r="N1397" s="30"/>
      <c r="O1397" s="30" t="s">
        <v>4809</v>
      </c>
      <c r="P1397" s="30" t="s">
        <v>4810</v>
      </c>
      <c r="Q1397" s="30" t="s">
        <v>499</v>
      </c>
    </row>
    <row r="1398" spans="1:17" hidden="1" x14ac:dyDescent="0.2">
      <c r="A1398" s="30" t="s">
        <v>4862</v>
      </c>
      <c r="B1398" s="30" t="s">
        <v>4863</v>
      </c>
      <c r="C1398" s="30" t="s">
        <v>4864</v>
      </c>
      <c r="D1398" s="30" t="s">
        <v>4865</v>
      </c>
      <c r="E1398" s="30" t="s">
        <v>4817</v>
      </c>
      <c r="F1398" s="30" t="s">
        <v>4865</v>
      </c>
      <c r="G1398" s="38"/>
      <c r="H1398" s="31">
        <v>0</v>
      </c>
      <c r="I1398" s="30" t="s">
        <v>755</v>
      </c>
      <c r="J1398" s="30" t="s">
        <v>756</v>
      </c>
      <c r="K1398" s="30" t="s">
        <v>495</v>
      </c>
      <c r="L1398" s="30" t="s">
        <v>612</v>
      </c>
      <c r="M1398" s="30" t="s">
        <v>1828</v>
      </c>
      <c r="N1398" s="30"/>
      <c r="O1398" s="30" t="s">
        <v>4809</v>
      </c>
      <c r="P1398" s="30" t="s">
        <v>4810</v>
      </c>
      <c r="Q1398" s="30" t="s">
        <v>499</v>
      </c>
    </row>
    <row r="1399" spans="1:17" hidden="1" x14ac:dyDescent="0.2">
      <c r="A1399" s="30" t="s">
        <v>4866</v>
      </c>
      <c r="B1399" s="30" t="s">
        <v>4867</v>
      </c>
      <c r="C1399" s="30" t="s">
        <v>4868</v>
      </c>
      <c r="D1399" s="30"/>
      <c r="E1399" s="30" t="s">
        <v>4869</v>
      </c>
      <c r="F1399" s="30" t="s">
        <v>4870</v>
      </c>
      <c r="G1399" s="38"/>
      <c r="H1399" s="31">
        <v>0</v>
      </c>
      <c r="I1399" s="30" t="s">
        <v>755</v>
      </c>
      <c r="J1399" s="30" t="s">
        <v>756</v>
      </c>
      <c r="K1399" s="30" t="s">
        <v>495</v>
      </c>
      <c r="L1399" s="30" t="s">
        <v>612</v>
      </c>
      <c r="M1399" s="30" t="s">
        <v>1035</v>
      </c>
      <c r="N1399" s="30" t="s">
        <v>4871</v>
      </c>
      <c r="O1399" s="30" t="s">
        <v>4866</v>
      </c>
      <c r="P1399" s="30" t="s">
        <v>4867</v>
      </c>
      <c r="Q1399" s="30" t="s">
        <v>499</v>
      </c>
    </row>
    <row r="1400" spans="1:17" hidden="1" x14ac:dyDescent="0.2">
      <c r="A1400" s="30" t="s">
        <v>4872</v>
      </c>
      <c r="B1400" s="30" t="s">
        <v>4873</v>
      </c>
      <c r="C1400" s="30" t="s">
        <v>4874</v>
      </c>
      <c r="D1400" s="30"/>
      <c r="E1400" s="30"/>
      <c r="F1400" s="30" t="s">
        <v>4875</v>
      </c>
      <c r="G1400" s="38"/>
      <c r="H1400" s="31">
        <v>0</v>
      </c>
      <c r="I1400" s="30"/>
      <c r="J1400" s="30"/>
      <c r="K1400" s="30" t="s">
        <v>495</v>
      </c>
      <c r="L1400" s="30" t="s">
        <v>496</v>
      </c>
      <c r="M1400" s="30" t="s">
        <v>588</v>
      </c>
      <c r="N1400" s="30" t="s">
        <v>4876</v>
      </c>
      <c r="O1400" s="30" t="s">
        <v>4872</v>
      </c>
      <c r="P1400" s="30" t="s">
        <v>4873</v>
      </c>
      <c r="Q1400" s="30" t="s">
        <v>499</v>
      </c>
    </row>
    <row r="1401" spans="1:17" hidden="1" x14ac:dyDescent="0.2">
      <c r="A1401" s="30" t="s">
        <v>4877</v>
      </c>
      <c r="B1401" s="30" t="s">
        <v>4878</v>
      </c>
      <c r="C1401" s="30" t="s">
        <v>4879</v>
      </c>
      <c r="D1401" s="30"/>
      <c r="E1401" s="30"/>
      <c r="F1401" s="30" t="s">
        <v>4880</v>
      </c>
      <c r="G1401" s="38"/>
      <c r="H1401" s="31">
        <v>0</v>
      </c>
      <c r="I1401" s="30"/>
      <c r="J1401" s="30"/>
      <c r="K1401" s="30" t="s">
        <v>495</v>
      </c>
      <c r="L1401" s="30" t="s">
        <v>612</v>
      </c>
      <c r="M1401" s="30" t="s">
        <v>997</v>
      </c>
      <c r="N1401" s="30"/>
      <c r="O1401" s="30" t="s">
        <v>4877</v>
      </c>
      <c r="P1401" s="30" t="s">
        <v>4878</v>
      </c>
      <c r="Q1401" s="30" t="s">
        <v>499</v>
      </c>
    </row>
    <row r="1402" spans="1:17" hidden="1" x14ac:dyDescent="0.2">
      <c r="A1402" s="30" t="s">
        <v>4881</v>
      </c>
      <c r="B1402" s="30" t="s">
        <v>4882</v>
      </c>
      <c r="C1402" s="30" t="s">
        <v>4883</v>
      </c>
      <c r="D1402" s="30"/>
      <c r="E1402" s="30" t="s">
        <v>2990</v>
      </c>
      <c r="F1402" s="30" t="s">
        <v>4884</v>
      </c>
      <c r="G1402" s="38"/>
      <c r="H1402" s="31">
        <v>0</v>
      </c>
      <c r="I1402" s="30" t="s">
        <v>995</v>
      </c>
      <c r="J1402" s="30" t="s">
        <v>996</v>
      </c>
      <c r="K1402" s="30" t="s">
        <v>495</v>
      </c>
      <c r="L1402" s="30" t="s">
        <v>612</v>
      </c>
      <c r="M1402" s="30" t="s">
        <v>1007</v>
      </c>
      <c r="N1402" s="30" t="s">
        <v>4885</v>
      </c>
      <c r="O1402" s="30" t="s">
        <v>4886</v>
      </c>
      <c r="P1402" s="30" t="s">
        <v>4882</v>
      </c>
      <c r="Q1402" s="30" t="s">
        <v>4174</v>
      </c>
    </row>
    <row r="1403" spans="1:17" hidden="1" x14ac:dyDescent="0.2">
      <c r="A1403" s="30" t="s">
        <v>4887</v>
      </c>
      <c r="B1403" s="30" t="s">
        <v>4888</v>
      </c>
      <c r="C1403" s="30" t="s">
        <v>4889</v>
      </c>
      <c r="D1403" s="30" t="s">
        <v>74</v>
      </c>
      <c r="E1403" s="30" t="s">
        <v>4890</v>
      </c>
      <c r="F1403" s="30"/>
      <c r="G1403" s="38"/>
      <c r="H1403" s="31">
        <v>0</v>
      </c>
      <c r="I1403" s="30" t="s">
        <v>995</v>
      </c>
      <c r="J1403" s="30" t="s">
        <v>996</v>
      </c>
      <c r="K1403" s="30" t="s">
        <v>495</v>
      </c>
      <c r="L1403" s="30" t="s">
        <v>612</v>
      </c>
      <c r="M1403" s="30" t="s">
        <v>1153</v>
      </c>
      <c r="N1403" s="30"/>
      <c r="O1403" s="30" t="s">
        <v>4886</v>
      </c>
      <c r="P1403" s="30" t="s">
        <v>4882</v>
      </c>
      <c r="Q1403" s="30" t="s">
        <v>499</v>
      </c>
    </row>
    <row r="1404" spans="1:17" hidden="1" x14ac:dyDescent="0.2">
      <c r="A1404" s="30" t="s">
        <v>4891</v>
      </c>
      <c r="B1404" s="30" t="s">
        <v>4892</v>
      </c>
      <c r="C1404" s="30" t="s">
        <v>4893</v>
      </c>
      <c r="D1404" s="30" t="s">
        <v>74</v>
      </c>
      <c r="E1404" s="30" t="s">
        <v>4890</v>
      </c>
      <c r="F1404" s="30"/>
      <c r="G1404" s="38"/>
      <c r="H1404" s="31">
        <v>0</v>
      </c>
      <c r="I1404" s="30" t="s">
        <v>995</v>
      </c>
      <c r="J1404" s="30" t="s">
        <v>996</v>
      </c>
      <c r="K1404" s="30" t="s">
        <v>495</v>
      </c>
      <c r="L1404" s="30" t="s">
        <v>612</v>
      </c>
      <c r="M1404" s="30" t="s">
        <v>624</v>
      </c>
      <c r="N1404" s="30"/>
      <c r="O1404" s="30" t="s">
        <v>4886</v>
      </c>
      <c r="P1404" s="30" t="s">
        <v>4882</v>
      </c>
      <c r="Q1404" s="30" t="s">
        <v>499</v>
      </c>
    </row>
    <row r="1405" spans="1:17" hidden="1" x14ac:dyDescent="0.2">
      <c r="A1405" s="30" t="s">
        <v>4894</v>
      </c>
      <c r="B1405" s="30" t="s">
        <v>4895</v>
      </c>
      <c r="C1405" s="30" t="s">
        <v>4896</v>
      </c>
      <c r="D1405" s="30" t="s">
        <v>74</v>
      </c>
      <c r="E1405" s="30" t="s">
        <v>4890</v>
      </c>
      <c r="F1405" s="30"/>
      <c r="G1405" s="38"/>
      <c r="H1405" s="31">
        <v>0</v>
      </c>
      <c r="I1405" s="30" t="s">
        <v>995</v>
      </c>
      <c r="J1405" s="30" t="s">
        <v>996</v>
      </c>
      <c r="K1405" s="30" t="s">
        <v>495</v>
      </c>
      <c r="L1405" s="30" t="s">
        <v>612</v>
      </c>
      <c r="M1405" s="30" t="s">
        <v>997</v>
      </c>
      <c r="N1405" s="30"/>
      <c r="O1405" s="30" t="s">
        <v>4886</v>
      </c>
      <c r="P1405" s="30" t="s">
        <v>4882</v>
      </c>
      <c r="Q1405" s="30" t="s">
        <v>499</v>
      </c>
    </row>
    <row r="1406" spans="1:17" hidden="1" x14ac:dyDescent="0.2">
      <c r="A1406" s="30" t="s">
        <v>4897</v>
      </c>
      <c r="B1406" s="30" t="s">
        <v>4898</v>
      </c>
      <c r="C1406" s="30" t="s">
        <v>4899</v>
      </c>
      <c r="D1406" s="30" t="s">
        <v>74</v>
      </c>
      <c r="E1406" s="30" t="s">
        <v>4890</v>
      </c>
      <c r="F1406" s="30"/>
      <c r="G1406" s="38"/>
      <c r="H1406" s="31">
        <v>0</v>
      </c>
      <c r="I1406" s="30" t="s">
        <v>995</v>
      </c>
      <c r="J1406" s="30" t="s">
        <v>996</v>
      </c>
      <c r="K1406" s="30" t="s">
        <v>495</v>
      </c>
      <c r="L1406" s="30" t="s">
        <v>612</v>
      </c>
      <c r="M1406" s="30" t="s">
        <v>1153</v>
      </c>
      <c r="N1406" s="30"/>
      <c r="O1406" s="30" t="s">
        <v>4886</v>
      </c>
      <c r="P1406" s="30" t="s">
        <v>4882</v>
      </c>
      <c r="Q1406" s="30" t="s">
        <v>499</v>
      </c>
    </row>
    <row r="1407" spans="1:17" hidden="1" x14ac:dyDescent="0.2">
      <c r="A1407" s="30" t="s">
        <v>4900</v>
      </c>
      <c r="B1407" s="30" t="s">
        <v>4901</v>
      </c>
      <c r="C1407" s="30" t="s">
        <v>4902</v>
      </c>
      <c r="D1407" s="30" t="s">
        <v>74</v>
      </c>
      <c r="E1407" s="30" t="s">
        <v>4890</v>
      </c>
      <c r="F1407" s="30"/>
      <c r="G1407" s="38"/>
      <c r="H1407" s="31">
        <v>0</v>
      </c>
      <c r="I1407" s="30" t="s">
        <v>995</v>
      </c>
      <c r="J1407" s="30" t="s">
        <v>996</v>
      </c>
      <c r="K1407" s="30" t="s">
        <v>495</v>
      </c>
      <c r="L1407" s="30" t="s">
        <v>612</v>
      </c>
      <c r="M1407" s="30" t="s">
        <v>1007</v>
      </c>
      <c r="N1407" s="30"/>
      <c r="O1407" s="30" t="s">
        <v>4886</v>
      </c>
      <c r="P1407" s="30" t="s">
        <v>4882</v>
      </c>
      <c r="Q1407" s="30" t="s">
        <v>499</v>
      </c>
    </row>
    <row r="1408" spans="1:17" hidden="1" x14ac:dyDescent="0.2">
      <c r="A1408" s="30" t="s">
        <v>72</v>
      </c>
      <c r="B1408" s="30" t="s">
        <v>73</v>
      </c>
      <c r="C1408" s="30" t="s">
        <v>4903</v>
      </c>
      <c r="D1408" s="30"/>
      <c r="E1408" s="30" t="s">
        <v>4904</v>
      </c>
      <c r="F1408" s="30" t="s">
        <v>4905</v>
      </c>
      <c r="G1408" s="38">
        <v>60</v>
      </c>
      <c r="H1408" s="31">
        <v>0</v>
      </c>
      <c r="I1408" s="30"/>
      <c r="J1408" s="30"/>
      <c r="K1408" s="30" t="s">
        <v>495</v>
      </c>
      <c r="L1408" s="30" t="s">
        <v>496</v>
      </c>
      <c r="M1408" s="30" t="s">
        <v>639</v>
      </c>
      <c r="N1408" s="30"/>
      <c r="O1408" s="30" t="s">
        <v>4906</v>
      </c>
      <c r="P1408" s="30" t="s">
        <v>73</v>
      </c>
      <c r="Q1408" s="30" t="s">
        <v>499</v>
      </c>
    </row>
    <row r="1409" spans="1:17" hidden="1" x14ac:dyDescent="0.2">
      <c r="A1409" s="30" t="s">
        <v>4907</v>
      </c>
      <c r="B1409" s="30" t="s">
        <v>4908</v>
      </c>
      <c r="C1409" s="30" t="s">
        <v>4909</v>
      </c>
      <c r="D1409" s="30"/>
      <c r="E1409" s="30" t="s">
        <v>4910</v>
      </c>
      <c r="F1409" s="30" t="s">
        <v>74</v>
      </c>
      <c r="G1409" s="38">
        <v>60</v>
      </c>
      <c r="H1409" s="31">
        <v>0</v>
      </c>
      <c r="I1409" s="30" t="s">
        <v>622</v>
      </c>
      <c r="J1409" s="30" t="s">
        <v>623</v>
      </c>
      <c r="K1409" s="30" t="s">
        <v>495</v>
      </c>
      <c r="L1409" s="30" t="s">
        <v>612</v>
      </c>
      <c r="M1409" s="30" t="s">
        <v>997</v>
      </c>
      <c r="N1409" s="30" t="s">
        <v>4911</v>
      </c>
      <c r="O1409" s="30" t="s">
        <v>4906</v>
      </c>
      <c r="P1409" s="30" t="s">
        <v>73</v>
      </c>
      <c r="Q1409" s="30" t="s">
        <v>499</v>
      </c>
    </row>
    <row r="1410" spans="1:17" hidden="1" x14ac:dyDescent="0.2">
      <c r="A1410" s="30" t="s">
        <v>4912</v>
      </c>
      <c r="B1410" s="30" t="s">
        <v>4913</v>
      </c>
      <c r="C1410" s="30" t="s">
        <v>4914</v>
      </c>
      <c r="D1410" s="30"/>
      <c r="E1410" s="30" t="s">
        <v>4910</v>
      </c>
      <c r="F1410" s="30" t="s">
        <v>74</v>
      </c>
      <c r="G1410" s="38">
        <v>60</v>
      </c>
      <c r="H1410" s="31">
        <v>0</v>
      </c>
      <c r="I1410" s="30" t="s">
        <v>628</v>
      </c>
      <c r="J1410" s="30" t="s">
        <v>629</v>
      </c>
      <c r="K1410" s="30" t="s">
        <v>495</v>
      </c>
      <c r="L1410" s="30" t="s">
        <v>975</v>
      </c>
      <c r="M1410" s="30" t="s">
        <v>631</v>
      </c>
      <c r="N1410" s="30"/>
      <c r="O1410" s="30" t="s">
        <v>4906</v>
      </c>
      <c r="P1410" s="30" t="s">
        <v>73</v>
      </c>
      <c r="Q1410" s="30" t="s">
        <v>499</v>
      </c>
    </row>
    <row r="1411" spans="1:17" hidden="1" x14ac:dyDescent="0.2">
      <c r="A1411" s="30" t="s">
        <v>4915</v>
      </c>
      <c r="B1411" s="30" t="s">
        <v>4916</v>
      </c>
      <c r="C1411" s="30" t="s">
        <v>4917</v>
      </c>
      <c r="D1411" s="30"/>
      <c r="E1411" s="30" t="s">
        <v>4910</v>
      </c>
      <c r="F1411" s="30" t="s">
        <v>74</v>
      </c>
      <c r="G1411" s="38">
        <v>60</v>
      </c>
      <c r="H1411" s="31">
        <v>0</v>
      </c>
      <c r="I1411" s="30" t="s">
        <v>628</v>
      </c>
      <c r="J1411" s="30" t="s">
        <v>629</v>
      </c>
      <c r="K1411" s="30" t="s">
        <v>495</v>
      </c>
      <c r="L1411" s="30" t="s">
        <v>975</v>
      </c>
      <c r="M1411" s="30" t="s">
        <v>631</v>
      </c>
      <c r="N1411" s="30"/>
      <c r="O1411" s="30" t="s">
        <v>4906</v>
      </c>
      <c r="P1411" s="30" t="s">
        <v>73</v>
      </c>
      <c r="Q1411" s="30" t="s">
        <v>499</v>
      </c>
    </row>
    <row r="1412" spans="1:17" hidden="1" x14ac:dyDescent="0.2">
      <c r="A1412" s="30" t="s">
        <v>4918</v>
      </c>
      <c r="B1412" s="30" t="s">
        <v>4919</v>
      </c>
      <c r="C1412" s="30" t="s">
        <v>4920</v>
      </c>
      <c r="D1412" s="30"/>
      <c r="E1412" s="30" t="s">
        <v>4910</v>
      </c>
      <c r="F1412" s="30" t="s">
        <v>74</v>
      </c>
      <c r="G1412" s="38">
        <v>60</v>
      </c>
      <c r="H1412" s="31">
        <v>0</v>
      </c>
      <c r="I1412" s="30" t="s">
        <v>628</v>
      </c>
      <c r="J1412" s="30" t="s">
        <v>629</v>
      </c>
      <c r="K1412" s="30" t="s">
        <v>495</v>
      </c>
      <c r="L1412" s="30" t="s">
        <v>4921</v>
      </c>
      <c r="M1412" s="30" t="s">
        <v>631</v>
      </c>
      <c r="N1412" s="30"/>
      <c r="O1412" s="30" t="s">
        <v>4906</v>
      </c>
      <c r="P1412" s="30" t="s">
        <v>73</v>
      </c>
      <c r="Q1412" s="30" t="s">
        <v>499</v>
      </c>
    </row>
    <row r="1413" spans="1:17" hidden="1" x14ac:dyDescent="0.2">
      <c r="A1413" s="30" t="s">
        <v>4922</v>
      </c>
      <c r="B1413" s="30" t="s">
        <v>4923</v>
      </c>
      <c r="C1413" s="30" t="s">
        <v>4924</v>
      </c>
      <c r="D1413" s="30"/>
      <c r="E1413" s="30" t="s">
        <v>4910</v>
      </c>
      <c r="F1413" s="30" t="s">
        <v>74</v>
      </c>
      <c r="G1413" s="38">
        <v>60</v>
      </c>
      <c r="H1413" s="31">
        <v>0</v>
      </c>
      <c r="I1413" s="30" t="s">
        <v>628</v>
      </c>
      <c r="J1413" s="30" t="s">
        <v>629</v>
      </c>
      <c r="K1413" s="30" t="s">
        <v>495</v>
      </c>
      <c r="L1413" s="30" t="s">
        <v>3588</v>
      </c>
      <c r="M1413" s="30" t="s">
        <v>631</v>
      </c>
      <c r="N1413" s="30"/>
      <c r="O1413" s="30" t="s">
        <v>4906</v>
      </c>
      <c r="P1413" s="30" t="s">
        <v>73</v>
      </c>
      <c r="Q1413" s="30" t="s">
        <v>499</v>
      </c>
    </row>
    <row r="1414" spans="1:17" hidden="1" x14ac:dyDescent="0.2">
      <c r="A1414" s="30" t="s">
        <v>4925</v>
      </c>
      <c r="B1414" s="30" t="s">
        <v>4926</v>
      </c>
      <c r="C1414" s="30" t="s">
        <v>4927</v>
      </c>
      <c r="D1414" s="30"/>
      <c r="E1414" s="30" t="s">
        <v>4910</v>
      </c>
      <c r="F1414" s="30" t="s">
        <v>74</v>
      </c>
      <c r="G1414" s="38">
        <v>60</v>
      </c>
      <c r="H1414" s="31">
        <v>0</v>
      </c>
      <c r="I1414" s="30" t="s">
        <v>628</v>
      </c>
      <c r="J1414" s="30" t="s">
        <v>629</v>
      </c>
      <c r="K1414" s="30" t="s">
        <v>495</v>
      </c>
      <c r="L1414" s="30" t="s">
        <v>4928</v>
      </c>
      <c r="M1414" s="30" t="s">
        <v>631</v>
      </c>
      <c r="N1414" s="30"/>
      <c r="O1414" s="30" t="s">
        <v>4906</v>
      </c>
      <c r="P1414" s="30" t="s">
        <v>73</v>
      </c>
      <c r="Q1414" s="30" t="s">
        <v>499</v>
      </c>
    </row>
    <row r="1415" spans="1:17" hidden="1" x14ac:dyDescent="0.2">
      <c r="A1415" s="30" t="s">
        <v>4929</v>
      </c>
      <c r="B1415" s="30" t="s">
        <v>4930</v>
      </c>
      <c r="C1415" s="30" t="s">
        <v>4931</v>
      </c>
      <c r="D1415" s="30"/>
      <c r="E1415" s="30" t="s">
        <v>4910</v>
      </c>
      <c r="F1415" s="30" t="s">
        <v>74</v>
      </c>
      <c r="G1415" s="38">
        <v>60</v>
      </c>
      <c r="H1415" s="31">
        <v>0</v>
      </c>
      <c r="I1415" s="30" t="s">
        <v>628</v>
      </c>
      <c r="J1415" s="30" t="s">
        <v>629</v>
      </c>
      <c r="K1415" s="30" t="s">
        <v>495</v>
      </c>
      <c r="L1415" s="30" t="s">
        <v>975</v>
      </c>
      <c r="M1415" s="30" t="s">
        <v>631</v>
      </c>
      <c r="N1415" s="30"/>
      <c r="O1415" s="30" t="s">
        <v>4906</v>
      </c>
      <c r="P1415" s="30" t="s">
        <v>73</v>
      </c>
      <c r="Q1415" s="30" t="s">
        <v>499</v>
      </c>
    </row>
    <row r="1416" spans="1:17" hidden="1" x14ac:dyDescent="0.2">
      <c r="A1416" s="30" t="s">
        <v>4932</v>
      </c>
      <c r="B1416" s="30" t="s">
        <v>4933</v>
      </c>
      <c r="C1416" s="30" t="s">
        <v>4934</v>
      </c>
      <c r="D1416" s="30"/>
      <c r="E1416" s="30" t="s">
        <v>4910</v>
      </c>
      <c r="F1416" s="30" t="s">
        <v>74</v>
      </c>
      <c r="G1416" s="38">
        <v>60</v>
      </c>
      <c r="H1416" s="31">
        <v>0</v>
      </c>
      <c r="I1416" s="30" t="s">
        <v>628</v>
      </c>
      <c r="J1416" s="30" t="s">
        <v>629</v>
      </c>
      <c r="K1416" s="30" t="s">
        <v>495</v>
      </c>
      <c r="L1416" s="30" t="s">
        <v>3716</v>
      </c>
      <c r="M1416" s="30" t="s">
        <v>631</v>
      </c>
      <c r="N1416" s="30"/>
      <c r="O1416" s="30" t="s">
        <v>4906</v>
      </c>
      <c r="P1416" s="30" t="s">
        <v>73</v>
      </c>
      <c r="Q1416" s="30" t="s">
        <v>499</v>
      </c>
    </row>
    <row r="1417" spans="1:17" hidden="1" x14ac:dyDescent="0.2">
      <c r="A1417" s="30" t="s">
        <v>4935</v>
      </c>
      <c r="B1417" s="30" t="s">
        <v>4936</v>
      </c>
      <c r="C1417" s="30" t="s">
        <v>4937</v>
      </c>
      <c r="D1417" s="30"/>
      <c r="E1417" s="30" t="s">
        <v>4910</v>
      </c>
      <c r="F1417" s="30" t="s">
        <v>74</v>
      </c>
      <c r="G1417" s="38">
        <v>60</v>
      </c>
      <c r="H1417" s="31">
        <v>0</v>
      </c>
      <c r="I1417" s="30" t="s">
        <v>628</v>
      </c>
      <c r="J1417" s="30" t="s">
        <v>629</v>
      </c>
      <c r="K1417" s="30" t="s">
        <v>495</v>
      </c>
      <c r="L1417" s="30" t="s">
        <v>3588</v>
      </c>
      <c r="M1417" s="30" t="s">
        <v>631</v>
      </c>
      <c r="N1417" s="30"/>
      <c r="O1417" s="30" t="s">
        <v>4906</v>
      </c>
      <c r="P1417" s="30" t="s">
        <v>73</v>
      </c>
      <c r="Q1417" s="30" t="s">
        <v>499</v>
      </c>
    </row>
    <row r="1418" spans="1:17" hidden="1" x14ac:dyDescent="0.2">
      <c r="A1418" s="30" t="s">
        <v>4938</v>
      </c>
      <c r="B1418" s="30" t="s">
        <v>4939</v>
      </c>
      <c r="C1418" s="30" t="s">
        <v>4940</v>
      </c>
      <c r="D1418" s="30"/>
      <c r="E1418" s="30" t="s">
        <v>4910</v>
      </c>
      <c r="F1418" s="30" t="s">
        <v>74</v>
      </c>
      <c r="G1418" s="38">
        <v>60</v>
      </c>
      <c r="H1418" s="31">
        <v>0</v>
      </c>
      <c r="I1418" s="30" t="s">
        <v>628</v>
      </c>
      <c r="J1418" s="30" t="s">
        <v>629</v>
      </c>
      <c r="K1418" s="30" t="s">
        <v>495</v>
      </c>
      <c r="L1418" s="30" t="s">
        <v>4928</v>
      </c>
      <c r="M1418" s="30" t="s">
        <v>631</v>
      </c>
      <c r="N1418" s="30"/>
      <c r="O1418" s="30" t="s">
        <v>4906</v>
      </c>
      <c r="P1418" s="30" t="s">
        <v>73</v>
      </c>
      <c r="Q1418" s="30" t="s">
        <v>499</v>
      </c>
    </row>
    <row r="1419" spans="1:17" hidden="1" x14ac:dyDescent="0.2">
      <c r="A1419" s="30" t="s">
        <v>4941</v>
      </c>
      <c r="B1419" s="30" t="s">
        <v>4942</v>
      </c>
      <c r="C1419" s="30" t="s">
        <v>4943</v>
      </c>
      <c r="D1419" s="30"/>
      <c r="E1419" s="30" t="s">
        <v>4910</v>
      </c>
      <c r="F1419" s="30" t="s">
        <v>74</v>
      </c>
      <c r="G1419" s="38">
        <v>60</v>
      </c>
      <c r="H1419" s="31">
        <v>0</v>
      </c>
      <c r="I1419" s="30" t="s">
        <v>628</v>
      </c>
      <c r="J1419" s="30" t="s">
        <v>629</v>
      </c>
      <c r="K1419" s="30" t="s">
        <v>495</v>
      </c>
      <c r="L1419" s="30" t="s">
        <v>1132</v>
      </c>
      <c r="M1419" s="30" t="s">
        <v>631</v>
      </c>
      <c r="N1419" s="30"/>
      <c r="O1419" s="30" t="s">
        <v>4906</v>
      </c>
      <c r="P1419" s="30" t="s">
        <v>73</v>
      </c>
      <c r="Q1419" s="30" t="s">
        <v>499</v>
      </c>
    </row>
    <row r="1420" spans="1:17" hidden="1" x14ac:dyDescent="0.2">
      <c r="A1420" s="30" t="s">
        <v>4944</v>
      </c>
      <c r="B1420" s="30" t="s">
        <v>4945</v>
      </c>
      <c r="C1420" s="30" t="s">
        <v>4946</v>
      </c>
      <c r="D1420" s="30"/>
      <c r="E1420" s="30" t="s">
        <v>4910</v>
      </c>
      <c r="F1420" s="30" t="s">
        <v>74</v>
      </c>
      <c r="G1420" s="38">
        <v>60</v>
      </c>
      <c r="H1420" s="31">
        <v>0</v>
      </c>
      <c r="I1420" s="30" t="s">
        <v>628</v>
      </c>
      <c r="J1420" s="30" t="s">
        <v>629</v>
      </c>
      <c r="K1420" s="30" t="s">
        <v>495</v>
      </c>
      <c r="L1420" s="30" t="s">
        <v>1267</v>
      </c>
      <c r="M1420" s="30" t="s">
        <v>631</v>
      </c>
      <c r="N1420" s="30"/>
      <c r="O1420" s="30" t="s">
        <v>4906</v>
      </c>
      <c r="P1420" s="30" t="s">
        <v>73</v>
      </c>
      <c r="Q1420" s="30" t="s">
        <v>499</v>
      </c>
    </row>
    <row r="1421" spans="1:17" hidden="1" x14ac:dyDescent="0.2">
      <c r="A1421" s="30" t="s">
        <v>4947</v>
      </c>
      <c r="B1421" s="30" t="s">
        <v>4948</v>
      </c>
      <c r="C1421" s="30" t="s">
        <v>4948</v>
      </c>
      <c r="D1421" s="30"/>
      <c r="E1421" s="30" t="s">
        <v>4910</v>
      </c>
      <c r="F1421" s="30" t="s">
        <v>74</v>
      </c>
      <c r="G1421" s="38">
        <v>60</v>
      </c>
      <c r="H1421" s="31">
        <v>0</v>
      </c>
      <c r="I1421" s="30" t="s">
        <v>628</v>
      </c>
      <c r="J1421" s="30" t="s">
        <v>629</v>
      </c>
      <c r="K1421" s="30" t="s">
        <v>495</v>
      </c>
      <c r="L1421" s="30" t="s">
        <v>1132</v>
      </c>
      <c r="M1421" s="30" t="s">
        <v>631</v>
      </c>
      <c r="N1421" s="30"/>
      <c r="O1421" s="30" t="s">
        <v>4906</v>
      </c>
      <c r="P1421" s="30" t="s">
        <v>73</v>
      </c>
      <c r="Q1421" s="30" t="s">
        <v>499</v>
      </c>
    </row>
    <row r="1422" spans="1:17" hidden="1" x14ac:dyDescent="0.2">
      <c r="A1422" s="30" t="s">
        <v>4949</v>
      </c>
      <c r="B1422" s="30" t="s">
        <v>4950</v>
      </c>
      <c r="C1422" s="30" t="s">
        <v>4951</v>
      </c>
      <c r="D1422" s="30"/>
      <c r="E1422" s="30" t="s">
        <v>4910</v>
      </c>
      <c r="F1422" s="30" t="s">
        <v>74</v>
      </c>
      <c r="G1422" s="38">
        <v>60</v>
      </c>
      <c r="H1422" s="31">
        <v>0</v>
      </c>
      <c r="I1422" s="30" t="s">
        <v>628</v>
      </c>
      <c r="J1422" s="30" t="s">
        <v>629</v>
      </c>
      <c r="K1422" s="30" t="s">
        <v>495</v>
      </c>
      <c r="L1422" s="30" t="s">
        <v>1274</v>
      </c>
      <c r="M1422" s="30" t="s">
        <v>631</v>
      </c>
      <c r="N1422" s="30"/>
      <c r="O1422" s="30" t="s">
        <v>4906</v>
      </c>
      <c r="P1422" s="30" t="s">
        <v>73</v>
      </c>
      <c r="Q1422" s="30" t="s">
        <v>499</v>
      </c>
    </row>
    <row r="1423" spans="1:17" hidden="1" x14ac:dyDescent="0.2">
      <c r="A1423" s="30" t="s">
        <v>4952</v>
      </c>
      <c r="B1423" s="30" t="s">
        <v>4953</v>
      </c>
      <c r="C1423" s="30" t="s">
        <v>4954</v>
      </c>
      <c r="D1423" s="30"/>
      <c r="E1423" s="30" t="s">
        <v>4910</v>
      </c>
      <c r="F1423" s="30" t="s">
        <v>74</v>
      </c>
      <c r="G1423" s="38">
        <v>60</v>
      </c>
      <c r="H1423" s="31">
        <v>0</v>
      </c>
      <c r="I1423" s="30" t="s">
        <v>628</v>
      </c>
      <c r="J1423" s="30" t="s">
        <v>629</v>
      </c>
      <c r="K1423" s="30" t="s">
        <v>495</v>
      </c>
      <c r="L1423" s="30" t="s">
        <v>630</v>
      </c>
      <c r="M1423" s="30" t="s">
        <v>631</v>
      </c>
      <c r="N1423" s="30"/>
      <c r="O1423" s="30" t="s">
        <v>4906</v>
      </c>
      <c r="P1423" s="30" t="s">
        <v>73</v>
      </c>
      <c r="Q1423" s="30" t="s">
        <v>499</v>
      </c>
    </row>
    <row r="1424" spans="1:17" hidden="1" x14ac:dyDescent="0.2">
      <c r="A1424" s="30" t="s">
        <v>4955</v>
      </c>
      <c r="B1424" s="30" t="s">
        <v>4956</v>
      </c>
      <c r="C1424" s="30" t="s">
        <v>4957</v>
      </c>
      <c r="D1424" s="30"/>
      <c r="E1424" s="30" t="s">
        <v>4910</v>
      </c>
      <c r="F1424" s="30" t="s">
        <v>74</v>
      </c>
      <c r="G1424" s="38">
        <v>60</v>
      </c>
      <c r="H1424" s="31">
        <v>0</v>
      </c>
      <c r="I1424" s="30" t="s">
        <v>628</v>
      </c>
      <c r="J1424" s="30" t="s">
        <v>629</v>
      </c>
      <c r="K1424" s="30" t="s">
        <v>495</v>
      </c>
      <c r="L1424" s="30" t="s">
        <v>4958</v>
      </c>
      <c r="M1424" s="30" t="s">
        <v>631</v>
      </c>
      <c r="N1424" s="30"/>
      <c r="O1424" s="30" t="s">
        <v>4906</v>
      </c>
      <c r="P1424" s="30" t="s">
        <v>73</v>
      </c>
      <c r="Q1424" s="30" t="s">
        <v>499</v>
      </c>
    </row>
    <row r="1425" spans="1:17" hidden="1" x14ac:dyDescent="0.2">
      <c r="A1425" s="30" t="s">
        <v>4959</v>
      </c>
      <c r="B1425" s="30" t="s">
        <v>4960</v>
      </c>
      <c r="C1425" s="30" t="s">
        <v>4961</v>
      </c>
      <c r="D1425" s="30"/>
      <c r="E1425" s="30" t="s">
        <v>4962</v>
      </c>
      <c r="F1425" s="30" t="s">
        <v>74</v>
      </c>
      <c r="G1425" s="38">
        <v>60</v>
      </c>
      <c r="H1425" s="31">
        <v>0</v>
      </c>
      <c r="I1425" s="30" t="s">
        <v>546</v>
      </c>
      <c r="J1425" s="30" t="s">
        <v>547</v>
      </c>
      <c r="K1425" s="30" t="s">
        <v>495</v>
      </c>
      <c r="L1425" s="30" t="s">
        <v>3608</v>
      </c>
      <c r="M1425" s="30" t="s">
        <v>573</v>
      </c>
      <c r="N1425" s="30"/>
      <c r="O1425" s="30" t="s">
        <v>4906</v>
      </c>
      <c r="P1425" s="30" t="s">
        <v>73</v>
      </c>
      <c r="Q1425" s="30" t="s">
        <v>499</v>
      </c>
    </row>
    <row r="1426" spans="1:17" hidden="1" x14ac:dyDescent="0.2">
      <c r="A1426" s="30" t="s">
        <v>4963</v>
      </c>
      <c r="B1426" s="30" t="s">
        <v>4964</v>
      </c>
      <c r="C1426" s="30" t="s">
        <v>4965</v>
      </c>
      <c r="D1426" s="30"/>
      <c r="E1426" s="30" t="s">
        <v>4962</v>
      </c>
      <c r="F1426" s="30" t="s">
        <v>74</v>
      </c>
      <c r="G1426" s="38">
        <v>60</v>
      </c>
      <c r="H1426" s="31">
        <v>0</v>
      </c>
      <c r="I1426" s="30" t="s">
        <v>546</v>
      </c>
      <c r="J1426" s="30" t="s">
        <v>547</v>
      </c>
      <c r="K1426" s="30" t="s">
        <v>495</v>
      </c>
      <c r="L1426" s="30" t="s">
        <v>818</v>
      </c>
      <c r="M1426" s="30" t="s">
        <v>573</v>
      </c>
      <c r="N1426" s="30"/>
      <c r="O1426" s="30" t="s">
        <v>4906</v>
      </c>
      <c r="P1426" s="30" t="s">
        <v>73</v>
      </c>
      <c r="Q1426" s="30" t="s">
        <v>499</v>
      </c>
    </row>
    <row r="1427" spans="1:17" hidden="1" x14ac:dyDescent="0.2">
      <c r="A1427" s="30" t="s">
        <v>4966</v>
      </c>
      <c r="B1427" s="30" t="s">
        <v>4967</v>
      </c>
      <c r="C1427" s="30" t="s">
        <v>4968</v>
      </c>
      <c r="D1427" s="30"/>
      <c r="E1427" s="30" t="s">
        <v>4962</v>
      </c>
      <c r="F1427" s="30" t="s">
        <v>74</v>
      </c>
      <c r="G1427" s="38">
        <v>60</v>
      </c>
      <c r="H1427" s="31">
        <v>0</v>
      </c>
      <c r="I1427" s="30" t="s">
        <v>546</v>
      </c>
      <c r="J1427" s="30" t="s">
        <v>547</v>
      </c>
      <c r="K1427" s="30" t="s">
        <v>495</v>
      </c>
      <c r="L1427" s="30" t="s">
        <v>828</v>
      </c>
      <c r="M1427" s="30" t="s">
        <v>573</v>
      </c>
      <c r="N1427" s="30"/>
      <c r="O1427" s="30" t="s">
        <v>4906</v>
      </c>
      <c r="P1427" s="30" t="s">
        <v>73</v>
      </c>
      <c r="Q1427" s="30" t="s">
        <v>499</v>
      </c>
    </row>
    <row r="1428" spans="1:17" hidden="1" x14ac:dyDescent="0.2">
      <c r="A1428" s="30" t="s">
        <v>4969</v>
      </c>
      <c r="B1428" s="30" t="s">
        <v>4970</v>
      </c>
      <c r="C1428" s="30" t="s">
        <v>4971</v>
      </c>
      <c r="D1428" s="30"/>
      <c r="E1428" s="30" t="s">
        <v>4962</v>
      </c>
      <c r="F1428" s="30" t="s">
        <v>74</v>
      </c>
      <c r="G1428" s="38">
        <v>60</v>
      </c>
      <c r="H1428" s="31">
        <v>0</v>
      </c>
      <c r="I1428" s="30" t="s">
        <v>546</v>
      </c>
      <c r="J1428" s="30" t="s">
        <v>547</v>
      </c>
      <c r="K1428" s="30" t="s">
        <v>495</v>
      </c>
      <c r="L1428" s="30" t="s">
        <v>3608</v>
      </c>
      <c r="M1428" s="30" t="s">
        <v>573</v>
      </c>
      <c r="N1428" s="30"/>
      <c r="O1428" s="30" t="s">
        <v>4906</v>
      </c>
      <c r="P1428" s="30" t="s">
        <v>73</v>
      </c>
      <c r="Q1428" s="30" t="s">
        <v>499</v>
      </c>
    </row>
    <row r="1429" spans="1:17" hidden="1" x14ac:dyDescent="0.2">
      <c r="A1429" s="30" t="s">
        <v>4972</v>
      </c>
      <c r="B1429" s="30" t="s">
        <v>4973</v>
      </c>
      <c r="C1429" s="30" t="s">
        <v>4974</v>
      </c>
      <c r="D1429" s="30"/>
      <c r="E1429" s="30" t="s">
        <v>4962</v>
      </c>
      <c r="F1429" s="30" t="s">
        <v>74</v>
      </c>
      <c r="G1429" s="38">
        <v>60</v>
      </c>
      <c r="H1429" s="31">
        <v>0</v>
      </c>
      <c r="I1429" s="30" t="s">
        <v>546</v>
      </c>
      <c r="J1429" s="30" t="s">
        <v>547</v>
      </c>
      <c r="K1429" s="30" t="s">
        <v>495</v>
      </c>
      <c r="L1429" s="30" t="s">
        <v>818</v>
      </c>
      <c r="M1429" s="30" t="s">
        <v>573</v>
      </c>
      <c r="N1429" s="30"/>
      <c r="O1429" s="30" t="s">
        <v>4906</v>
      </c>
      <c r="P1429" s="30" t="s">
        <v>73</v>
      </c>
      <c r="Q1429" s="30" t="s">
        <v>499</v>
      </c>
    </row>
    <row r="1430" spans="1:17" hidden="1" x14ac:dyDescent="0.2">
      <c r="A1430" s="30" t="s">
        <v>4975</v>
      </c>
      <c r="B1430" s="30" t="s">
        <v>4976</v>
      </c>
      <c r="C1430" s="30" t="s">
        <v>4977</v>
      </c>
      <c r="D1430" s="30"/>
      <c r="E1430" s="30" t="s">
        <v>503</v>
      </c>
      <c r="F1430" s="30"/>
      <c r="G1430" s="38"/>
      <c r="H1430" s="31">
        <v>0</v>
      </c>
      <c r="I1430" s="30" t="s">
        <v>546</v>
      </c>
      <c r="J1430" s="30" t="s">
        <v>547</v>
      </c>
      <c r="K1430" s="30" t="s">
        <v>495</v>
      </c>
      <c r="L1430" s="30" t="s">
        <v>869</v>
      </c>
      <c r="M1430" s="30" t="s">
        <v>573</v>
      </c>
      <c r="N1430" s="30"/>
      <c r="O1430" s="30" t="s">
        <v>4906</v>
      </c>
      <c r="P1430" s="30" t="s">
        <v>73</v>
      </c>
      <c r="Q1430" s="30" t="s">
        <v>499</v>
      </c>
    </row>
    <row r="1431" spans="1:17" hidden="1" x14ac:dyDescent="0.2">
      <c r="A1431" s="30" t="s">
        <v>4978</v>
      </c>
      <c r="B1431" s="30" t="s">
        <v>4979</v>
      </c>
      <c r="C1431" s="30" t="s">
        <v>4980</v>
      </c>
      <c r="D1431" s="30"/>
      <c r="E1431" s="30" t="s">
        <v>4962</v>
      </c>
      <c r="F1431" s="30" t="s">
        <v>74</v>
      </c>
      <c r="G1431" s="38">
        <v>60</v>
      </c>
      <c r="H1431" s="31">
        <v>0</v>
      </c>
      <c r="I1431" s="30" t="s">
        <v>546</v>
      </c>
      <c r="J1431" s="30" t="s">
        <v>547</v>
      </c>
      <c r="K1431" s="30" t="s">
        <v>495</v>
      </c>
      <c r="L1431" s="30" t="s">
        <v>806</v>
      </c>
      <c r="M1431" s="30" t="s">
        <v>573</v>
      </c>
      <c r="N1431" s="30"/>
      <c r="O1431" s="30" t="s">
        <v>4906</v>
      </c>
      <c r="P1431" s="30" t="s">
        <v>73</v>
      </c>
      <c r="Q1431" s="30" t="s">
        <v>499</v>
      </c>
    </row>
    <row r="1432" spans="1:17" hidden="1" x14ac:dyDescent="0.2">
      <c r="A1432" s="30" t="s">
        <v>4981</v>
      </c>
      <c r="B1432" s="30" t="s">
        <v>4982</v>
      </c>
      <c r="C1432" s="30" t="s">
        <v>4983</v>
      </c>
      <c r="D1432" s="30"/>
      <c r="E1432" s="30" t="s">
        <v>4962</v>
      </c>
      <c r="F1432" s="30" t="s">
        <v>74</v>
      </c>
      <c r="G1432" s="38">
        <v>60</v>
      </c>
      <c r="H1432" s="31">
        <v>0</v>
      </c>
      <c r="I1432" s="30" t="s">
        <v>546</v>
      </c>
      <c r="J1432" s="30" t="s">
        <v>547</v>
      </c>
      <c r="K1432" s="30" t="s">
        <v>495</v>
      </c>
      <c r="L1432" s="30" t="s">
        <v>806</v>
      </c>
      <c r="M1432" s="30" t="s">
        <v>573</v>
      </c>
      <c r="N1432" s="30"/>
      <c r="O1432" s="30" t="s">
        <v>4906</v>
      </c>
      <c r="P1432" s="30" t="s">
        <v>73</v>
      </c>
      <c r="Q1432" s="30" t="s">
        <v>499</v>
      </c>
    </row>
    <row r="1433" spans="1:17" hidden="1" x14ac:dyDescent="0.2">
      <c r="A1433" s="30" t="s">
        <v>4984</v>
      </c>
      <c r="B1433" s="30" t="s">
        <v>4985</v>
      </c>
      <c r="C1433" s="30" t="s">
        <v>4986</v>
      </c>
      <c r="D1433" s="30"/>
      <c r="E1433" s="30" t="s">
        <v>4910</v>
      </c>
      <c r="F1433" s="30" t="s">
        <v>74</v>
      </c>
      <c r="G1433" s="38">
        <v>60</v>
      </c>
      <c r="H1433" s="31">
        <v>0</v>
      </c>
      <c r="I1433" s="30" t="s">
        <v>628</v>
      </c>
      <c r="J1433" s="30" t="s">
        <v>629</v>
      </c>
      <c r="K1433" s="30" t="s">
        <v>495</v>
      </c>
      <c r="L1433" s="30" t="s">
        <v>4928</v>
      </c>
      <c r="M1433" s="30" t="s">
        <v>631</v>
      </c>
      <c r="N1433" s="30"/>
      <c r="O1433" s="30" t="s">
        <v>4906</v>
      </c>
      <c r="P1433" s="30" t="s">
        <v>73</v>
      </c>
      <c r="Q1433" s="30" t="s">
        <v>499</v>
      </c>
    </row>
    <row r="1434" spans="1:17" hidden="1" x14ac:dyDescent="0.2">
      <c r="A1434" s="30" t="s">
        <v>4987</v>
      </c>
      <c r="B1434" s="30" t="s">
        <v>4988</v>
      </c>
      <c r="C1434" s="30" t="s">
        <v>4989</v>
      </c>
      <c r="D1434" s="30"/>
      <c r="E1434" s="30" t="s">
        <v>4962</v>
      </c>
      <c r="F1434" s="30" t="s">
        <v>74</v>
      </c>
      <c r="G1434" s="38">
        <v>60</v>
      </c>
      <c r="H1434" s="31">
        <v>0</v>
      </c>
      <c r="I1434" s="30" t="s">
        <v>546</v>
      </c>
      <c r="J1434" s="30" t="s">
        <v>547</v>
      </c>
      <c r="K1434" s="30" t="s">
        <v>495</v>
      </c>
      <c r="L1434" s="30" t="s">
        <v>4323</v>
      </c>
      <c r="M1434" s="30" t="s">
        <v>573</v>
      </c>
      <c r="N1434" s="30"/>
      <c r="O1434" s="30" t="s">
        <v>4906</v>
      </c>
      <c r="P1434" s="30" t="s">
        <v>73</v>
      </c>
      <c r="Q1434" s="30" t="s">
        <v>499</v>
      </c>
    </row>
    <row r="1435" spans="1:17" hidden="1" x14ac:dyDescent="0.2">
      <c r="A1435" s="30" t="s">
        <v>4990</v>
      </c>
      <c r="B1435" s="30" t="s">
        <v>4991</v>
      </c>
      <c r="C1435" s="30" t="s">
        <v>4992</v>
      </c>
      <c r="D1435" s="30"/>
      <c r="E1435" s="30" t="s">
        <v>4962</v>
      </c>
      <c r="F1435" s="30" t="s">
        <v>74</v>
      </c>
      <c r="G1435" s="38">
        <v>60</v>
      </c>
      <c r="H1435" s="31">
        <v>0</v>
      </c>
      <c r="I1435" s="30" t="s">
        <v>546</v>
      </c>
      <c r="J1435" s="30" t="s">
        <v>547</v>
      </c>
      <c r="K1435" s="30" t="s">
        <v>495</v>
      </c>
      <c r="L1435" s="30" t="s">
        <v>4477</v>
      </c>
      <c r="M1435" s="30" t="s">
        <v>573</v>
      </c>
      <c r="N1435" s="30"/>
      <c r="O1435" s="30" t="s">
        <v>4906</v>
      </c>
      <c r="P1435" s="30" t="s">
        <v>73</v>
      </c>
      <c r="Q1435" s="30" t="s">
        <v>499</v>
      </c>
    </row>
    <row r="1436" spans="1:17" hidden="1" x14ac:dyDescent="0.2">
      <c r="A1436" s="30" t="s">
        <v>4993</v>
      </c>
      <c r="B1436" s="30" t="s">
        <v>4994</v>
      </c>
      <c r="C1436" s="30" t="s">
        <v>4995</v>
      </c>
      <c r="D1436" s="30"/>
      <c r="E1436" s="30" t="s">
        <v>4962</v>
      </c>
      <c r="F1436" s="30" t="s">
        <v>74</v>
      </c>
      <c r="G1436" s="38">
        <v>60</v>
      </c>
      <c r="H1436" s="31">
        <v>0</v>
      </c>
      <c r="I1436" s="30" t="s">
        <v>546</v>
      </c>
      <c r="J1436" s="30" t="s">
        <v>547</v>
      </c>
      <c r="K1436" s="30" t="s">
        <v>495</v>
      </c>
      <c r="L1436" s="30" t="s">
        <v>806</v>
      </c>
      <c r="M1436" s="30" t="s">
        <v>573</v>
      </c>
      <c r="N1436" s="30"/>
      <c r="O1436" s="30" t="s">
        <v>4906</v>
      </c>
      <c r="P1436" s="30" t="s">
        <v>73</v>
      </c>
      <c r="Q1436" s="30" t="s">
        <v>499</v>
      </c>
    </row>
    <row r="1437" spans="1:17" hidden="1" x14ac:dyDescent="0.2">
      <c r="A1437" s="30" t="s">
        <v>4996</v>
      </c>
      <c r="B1437" s="30" t="s">
        <v>4997</v>
      </c>
      <c r="C1437" s="30" t="s">
        <v>4998</v>
      </c>
      <c r="D1437" s="30"/>
      <c r="E1437" s="30" t="s">
        <v>4962</v>
      </c>
      <c r="F1437" s="30" t="s">
        <v>74</v>
      </c>
      <c r="G1437" s="38">
        <v>60</v>
      </c>
      <c r="H1437" s="31">
        <v>0</v>
      </c>
      <c r="I1437" s="30" t="s">
        <v>546</v>
      </c>
      <c r="J1437" s="30" t="s">
        <v>547</v>
      </c>
      <c r="K1437" s="30" t="s">
        <v>495</v>
      </c>
      <c r="L1437" s="30" t="s">
        <v>828</v>
      </c>
      <c r="M1437" s="30" t="s">
        <v>573</v>
      </c>
      <c r="N1437" s="30"/>
      <c r="O1437" s="30" t="s">
        <v>4906</v>
      </c>
      <c r="P1437" s="30" t="s">
        <v>73</v>
      </c>
      <c r="Q1437" s="30" t="s">
        <v>499</v>
      </c>
    </row>
    <row r="1438" spans="1:17" hidden="1" x14ac:dyDescent="0.2">
      <c r="A1438" s="30" t="s">
        <v>4999</v>
      </c>
      <c r="B1438" s="30" t="s">
        <v>5000</v>
      </c>
      <c r="C1438" s="30" t="s">
        <v>5001</v>
      </c>
      <c r="D1438" s="30"/>
      <c r="E1438" s="30" t="s">
        <v>4962</v>
      </c>
      <c r="F1438" s="30" t="s">
        <v>74</v>
      </c>
      <c r="G1438" s="38">
        <v>60</v>
      </c>
      <c r="H1438" s="31">
        <v>0</v>
      </c>
      <c r="I1438" s="30" t="s">
        <v>546</v>
      </c>
      <c r="J1438" s="30" t="s">
        <v>547</v>
      </c>
      <c r="K1438" s="30" t="s">
        <v>495</v>
      </c>
      <c r="L1438" s="30" t="s">
        <v>802</v>
      </c>
      <c r="M1438" s="30" t="s">
        <v>573</v>
      </c>
      <c r="N1438" s="30"/>
      <c r="O1438" s="30" t="s">
        <v>4906</v>
      </c>
      <c r="P1438" s="30" t="s">
        <v>73</v>
      </c>
      <c r="Q1438" s="30" t="s">
        <v>499</v>
      </c>
    </row>
    <row r="1439" spans="1:17" hidden="1" x14ac:dyDescent="0.2">
      <c r="A1439" s="30" t="s">
        <v>5002</v>
      </c>
      <c r="B1439" s="30" t="s">
        <v>5003</v>
      </c>
      <c r="C1439" s="30" t="s">
        <v>5004</v>
      </c>
      <c r="D1439" s="30"/>
      <c r="E1439" s="30" t="s">
        <v>4962</v>
      </c>
      <c r="F1439" s="30" t="s">
        <v>74</v>
      </c>
      <c r="G1439" s="38">
        <v>60</v>
      </c>
      <c r="H1439" s="31">
        <v>0</v>
      </c>
      <c r="I1439" s="30" t="s">
        <v>546</v>
      </c>
      <c r="J1439" s="30" t="s">
        <v>547</v>
      </c>
      <c r="K1439" s="30" t="s">
        <v>495</v>
      </c>
      <c r="L1439" s="30" t="s">
        <v>644</v>
      </c>
      <c r="M1439" s="30" t="s">
        <v>573</v>
      </c>
      <c r="N1439" s="30"/>
      <c r="O1439" s="30" t="s">
        <v>4906</v>
      </c>
      <c r="P1439" s="30" t="s">
        <v>73</v>
      </c>
      <c r="Q1439" s="30" t="s">
        <v>499</v>
      </c>
    </row>
    <row r="1440" spans="1:17" hidden="1" x14ac:dyDescent="0.2">
      <c r="A1440" s="30" t="s">
        <v>5005</v>
      </c>
      <c r="B1440" s="30" t="s">
        <v>5006</v>
      </c>
      <c r="C1440" s="30" t="s">
        <v>5007</v>
      </c>
      <c r="D1440" s="30"/>
      <c r="E1440" s="30" t="s">
        <v>4910</v>
      </c>
      <c r="F1440" s="30" t="s">
        <v>74</v>
      </c>
      <c r="G1440" s="38">
        <v>60</v>
      </c>
      <c r="H1440" s="31">
        <v>0</v>
      </c>
      <c r="I1440" s="30" t="s">
        <v>628</v>
      </c>
      <c r="J1440" s="30" t="s">
        <v>629</v>
      </c>
      <c r="K1440" s="30" t="s">
        <v>495</v>
      </c>
      <c r="L1440" s="30" t="s">
        <v>630</v>
      </c>
      <c r="M1440" s="30" t="s">
        <v>631</v>
      </c>
      <c r="N1440" s="30"/>
      <c r="O1440" s="30" t="s">
        <v>4906</v>
      </c>
      <c r="P1440" s="30" t="s">
        <v>73</v>
      </c>
      <c r="Q1440" s="30" t="s">
        <v>499</v>
      </c>
    </row>
    <row r="1441" spans="1:17" hidden="1" x14ac:dyDescent="0.2">
      <c r="A1441" s="30" t="s">
        <v>5008</v>
      </c>
      <c r="B1441" s="30" t="s">
        <v>5009</v>
      </c>
      <c r="C1441" s="30" t="s">
        <v>5010</v>
      </c>
      <c r="D1441" s="30"/>
      <c r="E1441" s="30" t="s">
        <v>4910</v>
      </c>
      <c r="F1441" s="30" t="s">
        <v>74</v>
      </c>
      <c r="G1441" s="38">
        <v>60</v>
      </c>
      <c r="H1441" s="31">
        <v>0</v>
      </c>
      <c r="I1441" s="30" t="s">
        <v>628</v>
      </c>
      <c r="J1441" s="30" t="s">
        <v>629</v>
      </c>
      <c r="K1441" s="30" t="s">
        <v>495</v>
      </c>
      <c r="L1441" s="30" t="s">
        <v>5011</v>
      </c>
      <c r="M1441" s="30" t="s">
        <v>631</v>
      </c>
      <c r="N1441" s="30"/>
      <c r="O1441" s="30" t="s">
        <v>4906</v>
      </c>
      <c r="P1441" s="30" t="s">
        <v>73</v>
      </c>
      <c r="Q1441" s="30" t="s">
        <v>499</v>
      </c>
    </row>
    <row r="1442" spans="1:17" hidden="1" x14ac:dyDescent="0.2">
      <c r="A1442" s="30" t="s">
        <v>5012</v>
      </c>
      <c r="B1442" s="30" t="s">
        <v>5013</v>
      </c>
      <c r="C1442" s="30" t="s">
        <v>5013</v>
      </c>
      <c r="D1442" s="30"/>
      <c r="E1442" s="30" t="s">
        <v>4910</v>
      </c>
      <c r="F1442" s="30" t="s">
        <v>74</v>
      </c>
      <c r="G1442" s="38">
        <v>60</v>
      </c>
      <c r="H1442" s="31">
        <v>0</v>
      </c>
      <c r="I1442" s="30" t="s">
        <v>628</v>
      </c>
      <c r="J1442" s="30" t="s">
        <v>629</v>
      </c>
      <c r="K1442" s="30" t="s">
        <v>495</v>
      </c>
      <c r="L1442" s="30" t="s">
        <v>975</v>
      </c>
      <c r="M1442" s="30" t="s">
        <v>631</v>
      </c>
      <c r="N1442" s="30"/>
      <c r="O1442" s="30" t="s">
        <v>4906</v>
      </c>
      <c r="P1442" s="30" t="s">
        <v>73</v>
      </c>
      <c r="Q1442" s="30" t="s">
        <v>499</v>
      </c>
    </row>
    <row r="1443" spans="1:17" hidden="1" x14ac:dyDescent="0.2">
      <c r="A1443" s="30" t="s">
        <v>5014</v>
      </c>
      <c r="B1443" s="30" t="s">
        <v>5015</v>
      </c>
      <c r="C1443" s="30" t="s">
        <v>5015</v>
      </c>
      <c r="D1443" s="30"/>
      <c r="E1443" s="30" t="s">
        <v>4910</v>
      </c>
      <c r="F1443" s="30" t="s">
        <v>74</v>
      </c>
      <c r="G1443" s="38">
        <v>60</v>
      </c>
      <c r="H1443" s="31">
        <v>0</v>
      </c>
      <c r="I1443" s="30" t="s">
        <v>628</v>
      </c>
      <c r="J1443" s="30" t="s">
        <v>629</v>
      </c>
      <c r="K1443" s="30" t="s">
        <v>495</v>
      </c>
      <c r="L1443" s="30" t="s">
        <v>925</v>
      </c>
      <c r="M1443" s="30" t="s">
        <v>631</v>
      </c>
      <c r="N1443" s="30"/>
      <c r="O1443" s="30" t="s">
        <v>4906</v>
      </c>
      <c r="P1443" s="30" t="s">
        <v>73</v>
      </c>
      <c r="Q1443" s="30" t="s">
        <v>499</v>
      </c>
    </row>
    <row r="1444" spans="1:17" hidden="1" x14ac:dyDescent="0.2">
      <c r="A1444" s="30" t="s">
        <v>5016</v>
      </c>
      <c r="B1444" s="30" t="s">
        <v>5017</v>
      </c>
      <c r="C1444" s="30" t="s">
        <v>5017</v>
      </c>
      <c r="D1444" s="30"/>
      <c r="E1444" s="30" t="s">
        <v>4910</v>
      </c>
      <c r="F1444" s="30" t="s">
        <v>74</v>
      </c>
      <c r="G1444" s="38">
        <v>60</v>
      </c>
      <c r="H1444" s="31">
        <v>0</v>
      </c>
      <c r="I1444" s="30" t="s">
        <v>628</v>
      </c>
      <c r="J1444" s="30" t="s">
        <v>629</v>
      </c>
      <c r="K1444" s="30" t="s">
        <v>495</v>
      </c>
      <c r="L1444" s="30" t="s">
        <v>3537</v>
      </c>
      <c r="M1444" s="30" t="s">
        <v>631</v>
      </c>
      <c r="N1444" s="30"/>
      <c r="O1444" s="30" t="s">
        <v>4906</v>
      </c>
      <c r="P1444" s="30" t="s">
        <v>73</v>
      </c>
      <c r="Q1444" s="30" t="s">
        <v>499</v>
      </c>
    </row>
    <row r="1445" spans="1:17" hidden="1" x14ac:dyDescent="0.2">
      <c r="A1445" s="30" t="s">
        <v>5018</v>
      </c>
      <c r="B1445" s="30" t="s">
        <v>5019</v>
      </c>
      <c r="C1445" s="30" t="s">
        <v>5020</v>
      </c>
      <c r="D1445" s="30"/>
      <c r="E1445" s="30" t="s">
        <v>4910</v>
      </c>
      <c r="F1445" s="30" t="s">
        <v>74</v>
      </c>
      <c r="G1445" s="38">
        <v>60</v>
      </c>
      <c r="H1445" s="31">
        <v>0</v>
      </c>
      <c r="I1445" s="30" t="s">
        <v>628</v>
      </c>
      <c r="J1445" s="30" t="s">
        <v>629</v>
      </c>
      <c r="K1445" s="30" t="s">
        <v>495</v>
      </c>
      <c r="L1445" s="30" t="s">
        <v>3588</v>
      </c>
      <c r="M1445" s="30" t="s">
        <v>631</v>
      </c>
      <c r="N1445" s="30"/>
      <c r="O1445" s="30" t="s">
        <v>4906</v>
      </c>
      <c r="P1445" s="30" t="s">
        <v>73</v>
      </c>
      <c r="Q1445" s="30" t="s">
        <v>499</v>
      </c>
    </row>
    <row r="1446" spans="1:17" hidden="1" x14ac:dyDescent="0.2">
      <c r="A1446" s="30" t="s">
        <v>5021</v>
      </c>
      <c r="B1446" s="30" t="s">
        <v>5022</v>
      </c>
      <c r="C1446" s="30" t="s">
        <v>5022</v>
      </c>
      <c r="D1446" s="30"/>
      <c r="E1446" s="30" t="s">
        <v>4910</v>
      </c>
      <c r="F1446" s="30" t="s">
        <v>74</v>
      </c>
      <c r="G1446" s="38">
        <v>60</v>
      </c>
      <c r="H1446" s="31">
        <v>0</v>
      </c>
      <c r="I1446" s="30" t="s">
        <v>628</v>
      </c>
      <c r="J1446" s="30" t="s">
        <v>629</v>
      </c>
      <c r="K1446" s="30" t="s">
        <v>495</v>
      </c>
      <c r="L1446" s="30" t="s">
        <v>1274</v>
      </c>
      <c r="M1446" s="30" t="s">
        <v>631</v>
      </c>
      <c r="N1446" s="30"/>
      <c r="O1446" s="30" t="s">
        <v>4906</v>
      </c>
      <c r="P1446" s="30" t="s">
        <v>73</v>
      </c>
      <c r="Q1446" s="30" t="s">
        <v>499</v>
      </c>
    </row>
    <row r="1447" spans="1:17" hidden="1" x14ac:dyDescent="0.2">
      <c r="A1447" s="30" t="s">
        <v>5023</v>
      </c>
      <c r="B1447" s="30" t="s">
        <v>5024</v>
      </c>
      <c r="C1447" s="30" t="s">
        <v>5024</v>
      </c>
      <c r="D1447" s="30"/>
      <c r="E1447" s="30" t="s">
        <v>4910</v>
      </c>
      <c r="F1447" s="30" t="s">
        <v>74</v>
      </c>
      <c r="G1447" s="38">
        <v>60</v>
      </c>
      <c r="H1447" s="31">
        <v>0</v>
      </c>
      <c r="I1447" s="30" t="s">
        <v>628</v>
      </c>
      <c r="J1447" s="30" t="s">
        <v>629</v>
      </c>
      <c r="K1447" s="30" t="s">
        <v>495</v>
      </c>
      <c r="L1447" s="30" t="s">
        <v>4958</v>
      </c>
      <c r="M1447" s="30" t="s">
        <v>631</v>
      </c>
      <c r="N1447" s="30"/>
      <c r="O1447" s="30" t="s">
        <v>4906</v>
      </c>
      <c r="P1447" s="30" t="s">
        <v>73</v>
      </c>
      <c r="Q1447" s="30" t="s">
        <v>499</v>
      </c>
    </row>
    <row r="1448" spans="1:17" hidden="1" x14ac:dyDescent="0.2">
      <c r="A1448" s="30" t="s">
        <v>5025</v>
      </c>
      <c r="B1448" s="30" t="s">
        <v>5026</v>
      </c>
      <c r="C1448" s="30" t="s">
        <v>5027</v>
      </c>
      <c r="D1448" s="30"/>
      <c r="E1448" s="30" t="s">
        <v>5028</v>
      </c>
      <c r="F1448" s="30" t="s">
        <v>74</v>
      </c>
      <c r="G1448" s="38">
        <v>60</v>
      </c>
      <c r="H1448" s="31">
        <v>0</v>
      </c>
      <c r="I1448" s="30" t="s">
        <v>622</v>
      </c>
      <c r="J1448" s="30" t="s">
        <v>623</v>
      </c>
      <c r="K1448" s="30" t="s">
        <v>495</v>
      </c>
      <c r="L1448" s="30" t="s">
        <v>612</v>
      </c>
      <c r="M1448" s="30" t="s">
        <v>624</v>
      </c>
      <c r="N1448" s="30" t="s">
        <v>5029</v>
      </c>
      <c r="O1448" s="30" t="s">
        <v>4906</v>
      </c>
      <c r="P1448" s="30" t="s">
        <v>73</v>
      </c>
      <c r="Q1448" s="30" t="s">
        <v>499</v>
      </c>
    </row>
    <row r="1449" spans="1:17" hidden="1" x14ac:dyDescent="0.2">
      <c r="A1449" s="30" t="s">
        <v>5030</v>
      </c>
      <c r="B1449" s="30" t="s">
        <v>5031</v>
      </c>
      <c r="C1449" s="30" t="s">
        <v>5032</v>
      </c>
      <c r="D1449" s="30"/>
      <c r="E1449" s="30" t="s">
        <v>5028</v>
      </c>
      <c r="F1449" s="30" t="s">
        <v>74</v>
      </c>
      <c r="G1449" s="38">
        <v>60</v>
      </c>
      <c r="H1449" s="31">
        <v>0</v>
      </c>
      <c r="I1449" s="30" t="s">
        <v>622</v>
      </c>
      <c r="J1449" s="30" t="s">
        <v>623</v>
      </c>
      <c r="K1449" s="30" t="s">
        <v>495</v>
      </c>
      <c r="L1449" s="30" t="s">
        <v>612</v>
      </c>
      <c r="M1449" s="30" t="s">
        <v>1007</v>
      </c>
      <c r="N1449" s="30"/>
      <c r="O1449" s="30" t="s">
        <v>4906</v>
      </c>
      <c r="P1449" s="30" t="s">
        <v>73</v>
      </c>
      <c r="Q1449" s="30" t="s">
        <v>499</v>
      </c>
    </row>
    <row r="1450" spans="1:17" hidden="1" x14ac:dyDescent="0.2">
      <c r="A1450" s="30" t="s">
        <v>5033</v>
      </c>
      <c r="B1450" s="30" t="s">
        <v>5034</v>
      </c>
      <c r="C1450" s="30" t="s">
        <v>5035</v>
      </c>
      <c r="D1450" s="30"/>
      <c r="E1450" s="30" t="s">
        <v>4910</v>
      </c>
      <c r="F1450" s="30" t="s">
        <v>74</v>
      </c>
      <c r="G1450" s="38">
        <v>60</v>
      </c>
      <c r="H1450" s="31">
        <v>0</v>
      </c>
      <c r="I1450" s="30" t="s">
        <v>5036</v>
      </c>
      <c r="J1450" s="30" t="s">
        <v>5037</v>
      </c>
      <c r="K1450" s="30" t="s">
        <v>495</v>
      </c>
      <c r="L1450" s="30" t="s">
        <v>612</v>
      </c>
      <c r="M1450" s="30" t="s">
        <v>1128</v>
      </c>
      <c r="N1450" s="30"/>
      <c r="O1450" s="30" t="s">
        <v>4906</v>
      </c>
      <c r="P1450" s="30" t="s">
        <v>73</v>
      </c>
      <c r="Q1450" s="30" t="s">
        <v>499</v>
      </c>
    </row>
    <row r="1451" spans="1:17" hidden="1" x14ac:dyDescent="0.2">
      <c r="A1451" s="30" t="s">
        <v>5038</v>
      </c>
      <c r="B1451" s="30" t="s">
        <v>5039</v>
      </c>
      <c r="C1451" s="30" t="s">
        <v>5040</v>
      </c>
      <c r="D1451" s="30"/>
      <c r="E1451" s="30" t="s">
        <v>5028</v>
      </c>
      <c r="F1451" s="30" t="s">
        <v>74</v>
      </c>
      <c r="G1451" s="38">
        <v>60</v>
      </c>
      <c r="H1451" s="31">
        <v>0</v>
      </c>
      <c r="I1451" s="30" t="s">
        <v>5036</v>
      </c>
      <c r="J1451" s="30" t="s">
        <v>5037</v>
      </c>
      <c r="K1451" s="30" t="s">
        <v>495</v>
      </c>
      <c r="L1451" s="30" t="s">
        <v>612</v>
      </c>
      <c r="M1451" s="30" t="s">
        <v>1021</v>
      </c>
      <c r="N1451" s="30" t="s">
        <v>5041</v>
      </c>
      <c r="O1451" s="30" t="s">
        <v>4906</v>
      </c>
      <c r="P1451" s="30" t="s">
        <v>73</v>
      </c>
      <c r="Q1451" s="30" t="s">
        <v>499</v>
      </c>
    </row>
    <row r="1452" spans="1:17" hidden="1" x14ac:dyDescent="0.2">
      <c r="A1452" s="30" t="s">
        <v>5042</v>
      </c>
      <c r="B1452" s="30" t="s">
        <v>5043</v>
      </c>
      <c r="C1452" s="30" t="s">
        <v>5044</v>
      </c>
      <c r="D1452" s="30"/>
      <c r="E1452" s="30" t="s">
        <v>5028</v>
      </c>
      <c r="F1452" s="30" t="s">
        <v>74</v>
      </c>
      <c r="G1452" s="38">
        <v>60</v>
      </c>
      <c r="H1452" s="31">
        <v>0</v>
      </c>
      <c r="I1452" s="30" t="s">
        <v>622</v>
      </c>
      <c r="J1452" s="30" t="s">
        <v>623</v>
      </c>
      <c r="K1452" s="30" t="s">
        <v>495</v>
      </c>
      <c r="L1452" s="30" t="s">
        <v>612</v>
      </c>
      <c r="M1452" s="30" t="s">
        <v>997</v>
      </c>
      <c r="N1452" s="30"/>
      <c r="O1452" s="30" t="s">
        <v>4906</v>
      </c>
      <c r="P1452" s="30" t="s">
        <v>73</v>
      </c>
      <c r="Q1452" s="30" t="s">
        <v>499</v>
      </c>
    </row>
    <row r="1453" spans="1:17" hidden="1" x14ac:dyDescent="0.2">
      <c r="A1453" s="30" t="s">
        <v>5045</v>
      </c>
      <c r="B1453" s="30" t="s">
        <v>5046</v>
      </c>
      <c r="C1453" s="30" t="s">
        <v>5047</v>
      </c>
      <c r="D1453" s="30"/>
      <c r="E1453" s="30" t="s">
        <v>4910</v>
      </c>
      <c r="F1453" s="30" t="s">
        <v>74</v>
      </c>
      <c r="G1453" s="38">
        <v>60</v>
      </c>
      <c r="H1453" s="31">
        <v>0</v>
      </c>
      <c r="I1453" s="30" t="s">
        <v>610</v>
      </c>
      <c r="J1453" s="30" t="s">
        <v>611</v>
      </c>
      <c r="K1453" s="30" t="s">
        <v>495</v>
      </c>
      <c r="L1453" s="30" t="s">
        <v>612</v>
      </c>
      <c r="M1453" s="30" t="s">
        <v>688</v>
      </c>
      <c r="N1453" s="30"/>
      <c r="O1453" s="30" t="s">
        <v>4906</v>
      </c>
      <c r="P1453" s="30" t="s">
        <v>73</v>
      </c>
      <c r="Q1453" s="30" t="s">
        <v>499</v>
      </c>
    </row>
    <row r="1454" spans="1:17" hidden="1" x14ac:dyDescent="0.2">
      <c r="A1454" s="30" t="s">
        <v>5048</v>
      </c>
      <c r="B1454" s="30" t="s">
        <v>5049</v>
      </c>
      <c r="C1454" s="30" t="s">
        <v>5050</v>
      </c>
      <c r="D1454" s="30"/>
      <c r="E1454" s="30" t="s">
        <v>4910</v>
      </c>
      <c r="F1454" s="30" t="s">
        <v>74</v>
      </c>
      <c r="G1454" s="38">
        <v>60</v>
      </c>
      <c r="H1454" s="31">
        <v>0</v>
      </c>
      <c r="I1454" s="30" t="s">
        <v>610</v>
      </c>
      <c r="J1454" s="30" t="s">
        <v>611</v>
      </c>
      <c r="K1454" s="30" t="s">
        <v>495</v>
      </c>
      <c r="L1454" s="30" t="s">
        <v>612</v>
      </c>
      <c r="M1454" s="30" t="s">
        <v>5051</v>
      </c>
      <c r="N1454" s="30" t="s">
        <v>5052</v>
      </c>
      <c r="O1454" s="30" t="s">
        <v>4906</v>
      </c>
      <c r="P1454" s="30" t="s">
        <v>73</v>
      </c>
      <c r="Q1454" s="30" t="s">
        <v>499</v>
      </c>
    </row>
    <row r="1455" spans="1:17" hidden="1" x14ac:dyDescent="0.2">
      <c r="A1455" s="30" t="s">
        <v>5053</v>
      </c>
      <c r="B1455" s="30" t="s">
        <v>5054</v>
      </c>
      <c r="C1455" s="30" t="s">
        <v>5054</v>
      </c>
      <c r="D1455" s="30"/>
      <c r="E1455" s="30" t="s">
        <v>4910</v>
      </c>
      <c r="F1455" s="30" t="s">
        <v>74</v>
      </c>
      <c r="G1455" s="38">
        <v>60</v>
      </c>
      <c r="H1455" s="31">
        <v>0</v>
      </c>
      <c r="I1455" s="30" t="s">
        <v>628</v>
      </c>
      <c r="J1455" s="30" t="s">
        <v>629</v>
      </c>
      <c r="K1455" s="30" t="s">
        <v>495</v>
      </c>
      <c r="L1455" s="30" t="s">
        <v>965</v>
      </c>
      <c r="M1455" s="30" t="s">
        <v>631</v>
      </c>
      <c r="N1455" s="30"/>
      <c r="O1455" s="30" t="s">
        <v>4906</v>
      </c>
      <c r="P1455" s="30" t="s">
        <v>73</v>
      </c>
      <c r="Q1455" s="30" t="s">
        <v>499</v>
      </c>
    </row>
    <row r="1456" spans="1:17" hidden="1" x14ac:dyDescent="0.2">
      <c r="A1456" s="30" t="s">
        <v>5055</v>
      </c>
      <c r="B1456" s="30" t="s">
        <v>5056</v>
      </c>
      <c r="C1456" s="30" t="s">
        <v>5056</v>
      </c>
      <c r="D1456" s="30"/>
      <c r="E1456" s="30" t="s">
        <v>4910</v>
      </c>
      <c r="F1456" s="30" t="s">
        <v>74</v>
      </c>
      <c r="G1456" s="38">
        <v>60</v>
      </c>
      <c r="H1456" s="31">
        <v>0</v>
      </c>
      <c r="I1456" s="30" t="s">
        <v>628</v>
      </c>
      <c r="J1456" s="30" t="s">
        <v>629</v>
      </c>
      <c r="K1456" s="30" t="s">
        <v>495</v>
      </c>
      <c r="L1456" s="30" t="s">
        <v>4928</v>
      </c>
      <c r="M1456" s="30" t="s">
        <v>631</v>
      </c>
      <c r="N1456" s="30"/>
      <c r="O1456" s="30" t="s">
        <v>4906</v>
      </c>
      <c r="P1456" s="30" t="s">
        <v>73</v>
      </c>
      <c r="Q1456" s="30" t="s">
        <v>499</v>
      </c>
    </row>
    <row r="1457" spans="1:17" hidden="1" x14ac:dyDescent="0.2">
      <c r="A1457" s="30" t="s">
        <v>5057</v>
      </c>
      <c r="B1457" s="30" t="s">
        <v>5058</v>
      </c>
      <c r="C1457" s="30" t="s">
        <v>5058</v>
      </c>
      <c r="D1457" s="30"/>
      <c r="E1457" s="30" t="s">
        <v>4910</v>
      </c>
      <c r="F1457" s="30" t="s">
        <v>74</v>
      </c>
      <c r="G1457" s="38">
        <v>60</v>
      </c>
      <c r="H1457" s="31">
        <v>0</v>
      </c>
      <c r="I1457" s="30" t="s">
        <v>628</v>
      </c>
      <c r="J1457" s="30" t="s">
        <v>629</v>
      </c>
      <c r="K1457" s="30" t="s">
        <v>495</v>
      </c>
      <c r="L1457" s="30" t="s">
        <v>4921</v>
      </c>
      <c r="M1457" s="30" t="s">
        <v>631</v>
      </c>
      <c r="N1457" s="30"/>
      <c r="O1457" s="30" t="s">
        <v>4906</v>
      </c>
      <c r="P1457" s="30" t="s">
        <v>73</v>
      </c>
      <c r="Q1457" s="30" t="s">
        <v>499</v>
      </c>
    </row>
    <row r="1458" spans="1:17" hidden="1" x14ac:dyDescent="0.2">
      <c r="A1458" s="30" t="s">
        <v>5059</v>
      </c>
      <c r="B1458" s="30" t="s">
        <v>5060</v>
      </c>
      <c r="C1458" s="30" t="s">
        <v>5061</v>
      </c>
      <c r="D1458" s="30"/>
      <c r="E1458" s="30" t="s">
        <v>4962</v>
      </c>
      <c r="F1458" s="30" t="s">
        <v>74</v>
      </c>
      <c r="G1458" s="38">
        <v>60</v>
      </c>
      <c r="H1458" s="31">
        <v>0</v>
      </c>
      <c r="I1458" s="30" t="s">
        <v>546</v>
      </c>
      <c r="J1458" s="30" t="s">
        <v>547</v>
      </c>
      <c r="K1458" s="30" t="s">
        <v>495</v>
      </c>
      <c r="L1458" s="30" t="s">
        <v>3608</v>
      </c>
      <c r="M1458" s="30" t="s">
        <v>573</v>
      </c>
      <c r="N1458" s="30"/>
      <c r="O1458" s="30" t="s">
        <v>4906</v>
      </c>
      <c r="P1458" s="30" t="s">
        <v>73</v>
      </c>
      <c r="Q1458" s="30" t="s">
        <v>499</v>
      </c>
    </row>
    <row r="1459" spans="1:17" hidden="1" x14ac:dyDescent="0.2">
      <c r="A1459" s="30" t="s">
        <v>5062</v>
      </c>
      <c r="B1459" s="30" t="s">
        <v>5063</v>
      </c>
      <c r="C1459" s="30" t="s">
        <v>5064</v>
      </c>
      <c r="D1459" s="30"/>
      <c r="E1459" s="30" t="s">
        <v>4962</v>
      </c>
      <c r="F1459" s="30" t="s">
        <v>74</v>
      </c>
      <c r="G1459" s="38">
        <v>60</v>
      </c>
      <c r="H1459" s="31">
        <v>0</v>
      </c>
      <c r="I1459" s="30" t="s">
        <v>546</v>
      </c>
      <c r="J1459" s="30" t="s">
        <v>547</v>
      </c>
      <c r="K1459" s="30" t="s">
        <v>495</v>
      </c>
      <c r="L1459" s="30" t="s">
        <v>899</v>
      </c>
      <c r="M1459" s="30" t="s">
        <v>573</v>
      </c>
      <c r="N1459" s="30"/>
      <c r="O1459" s="30" t="s">
        <v>4906</v>
      </c>
      <c r="P1459" s="30" t="s">
        <v>73</v>
      </c>
      <c r="Q1459" s="30" t="s">
        <v>499</v>
      </c>
    </row>
    <row r="1460" spans="1:17" hidden="1" x14ac:dyDescent="0.2">
      <c r="A1460" s="30" t="s">
        <v>5065</v>
      </c>
      <c r="B1460" s="30" t="s">
        <v>5066</v>
      </c>
      <c r="C1460" s="30" t="s">
        <v>5067</v>
      </c>
      <c r="D1460" s="30"/>
      <c r="E1460" s="30" t="s">
        <v>4962</v>
      </c>
      <c r="F1460" s="30" t="s">
        <v>74</v>
      </c>
      <c r="G1460" s="38">
        <v>60</v>
      </c>
      <c r="H1460" s="31">
        <v>0</v>
      </c>
      <c r="I1460" s="30" t="s">
        <v>546</v>
      </c>
      <c r="J1460" s="30" t="s">
        <v>547</v>
      </c>
      <c r="K1460" s="30" t="s">
        <v>495</v>
      </c>
      <c r="L1460" s="30" t="s">
        <v>907</v>
      </c>
      <c r="M1460" s="30" t="s">
        <v>573</v>
      </c>
      <c r="N1460" s="30"/>
      <c r="O1460" s="30" t="s">
        <v>4906</v>
      </c>
      <c r="P1460" s="30" t="s">
        <v>73</v>
      </c>
      <c r="Q1460" s="30" t="s">
        <v>499</v>
      </c>
    </row>
    <row r="1461" spans="1:17" hidden="1" x14ac:dyDescent="0.2">
      <c r="A1461" s="30" t="s">
        <v>5068</v>
      </c>
      <c r="B1461" s="30" t="s">
        <v>5069</v>
      </c>
      <c r="C1461" s="30" t="s">
        <v>5070</v>
      </c>
      <c r="D1461" s="30"/>
      <c r="E1461" s="30" t="s">
        <v>4904</v>
      </c>
      <c r="F1461" s="30" t="s">
        <v>74</v>
      </c>
      <c r="G1461" s="38">
        <v>60</v>
      </c>
      <c r="H1461" s="31">
        <v>0</v>
      </c>
      <c r="I1461" s="30" t="s">
        <v>504</v>
      </c>
      <c r="J1461" s="30" t="s">
        <v>505</v>
      </c>
      <c r="K1461" s="30" t="s">
        <v>495</v>
      </c>
      <c r="L1461" s="30" t="s">
        <v>496</v>
      </c>
      <c r="M1461" s="30" t="s">
        <v>506</v>
      </c>
      <c r="N1461" s="30" t="s">
        <v>1316</v>
      </c>
      <c r="O1461" s="30" t="s">
        <v>4906</v>
      </c>
      <c r="P1461" s="30" t="s">
        <v>73</v>
      </c>
      <c r="Q1461" s="30" t="s">
        <v>499</v>
      </c>
    </row>
    <row r="1462" spans="1:17" hidden="1" x14ac:dyDescent="0.2">
      <c r="A1462" s="30" t="s">
        <v>5071</v>
      </c>
      <c r="B1462" s="30" t="s">
        <v>5072</v>
      </c>
      <c r="C1462" s="30" t="s">
        <v>5073</v>
      </c>
      <c r="D1462" s="30"/>
      <c r="E1462" s="30" t="s">
        <v>4904</v>
      </c>
      <c r="F1462" s="30" t="s">
        <v>74</v>
      </c>
      <c r="G1462" s="38">
        <v>60</v>
      </c>
      <c r="H1462" s="31">
        <v>0</v>
      </c>
      <c r="I1462" s="30" t="s">
        <v>586</v>
      </c>
      <c r="J1462" s="30" t="s">
        <v>587</v>
      </c>
      <c r="K1462" s="30" t="s">
        <v>495</v>
      </c>
      <c r="L1462" s="30" t="s">
        <v>496</v>
      </c>
      <c r="M1462" s="30" t="s">
        <v>497</v>
      </c>
      <c r="N1462" s="30"/>
      <c r="O1462" s="30" t="s">
        <v>4906</v>
      </c>
      <c r="P1462" s="30" t="s">
        <v>73</v>
      </c>
      <c r="Q1462" s="30" t="s">
        <v>499</v>
      </c>
    </row>
    <row r="1463" spans="1:17" hidden="1" x14ac:dyDescent="0.2">
      <c r="A1463" s="30" t="s">
        <v>5074</v>
      </c>
      <c r="B1463" s="30" t="s">
        <v>5075</v>
      </c>
      <c r="C1463" s="30" t="s">
        <v>5076</v>
      </c>
      <c r="D1463" s="30"/>
      <c r="E1463" s="30" t="s">
        <v>4904</v>
      </c>
      <c r="F1463" s="30" t="s">
        <v>74</v>
      </c>
      <c r="G1463" s="38">
        <v>60</v>
      </c>
      <c r="H1463" s="31">
        <v>0</v>
      </c>
      <c r="I1463" s="30" t="s">
        <v>552</v>
      </c>
      <c r="J1463" s="30" t="s">
        <v>553</v>
      </c>
      <c r="K1463" s="30" t="s">
        <v>495</v>
      </c>
      <c r="L1463" s="30" t="s">
        <v>496</v>
      </c>
      <c r="M1463" s="30" t="s">
        <v>724</v>
      </c>
      <c r="N1463" s="30"/>
      <c r="O1463" s="30" t="s">
        <v>4906</v>
      </c>
      <c r="P1463" s="30" t="s">
        <v>73</v>
      </c>
      <c r="Q1463" s="30" t="s">
        <v>499</v>
      </c>
    </row>
    <row r="1464" spans="1:17" hidden="1" x14ac:dyDescent="0.2">
      <c r="A1464" s="30" t="s">
        <v>5077</v>
      </c>
      <c r="B1464" s="30" t="s">
        <v>5078</v>
      </c>
      <c r="C1464" s="30" t="s">
        <v>5079</v>
      </c>
      <c r="D1464" s="30"/>
      <c r="E1464" s="30" t="s">
        <v>4904</v>
      </c>
      <c r="F1464" s="30" t="s">
        <v>74</v>
      </c>
      <c r="G1464" s="38">
        <v>60</v>
      </c>
      <c r="H1464" s="31">
        <v>0</v>
      </c>
      <c r="I1464" s="30" t="s">
        <v>586</v>
      </c>
      <c r="J1464" s="30" t="s">
        <v>587</v>
      </c>
      <c r="K1464" s="30" t="s">
        <v>495</v>
      </c>
      <c r="L1464" s="30" t="s">
        <v>496</v>
      </c>
      <c r="M1464" s="30" t="s">
        <v>497</v>
      </c>
      <c r="N1464" s="30"/>
      <c r="O1464" s="30" t="s">
        <v>4906</v>
      </c>
      <c r="P1464" s="30" t="s">
        <v>73</v>
      </c>
      <c r="Q1464" s="30" t="s">
        <v>499</v>
      </c>
    </row>
    <row r="1465" spans="1:17" hidden="1" x14ac:dyDescent="0.2">
      <c r="A1465" s="30" t="s">
        <v>5080</v>
      </c>
      <c r="B1465" s="30" t="s">
        <v>5081</v>
      </c>
      <c r="C1465" s="30" t="s">
        <v>5082</v>
      </c>
      <c r="D1465" s="30"/>
      <c r="E1465" s="30" t="s">
        <v>4904</v>
      </c>
      <c r="F1465" s="30" t="s">
        <v>74</v>
      </c>
      <c r="G1465" s="38">
        <v>60</v>
      </c>
      <c r="H1465" s="31">
        <v>0</v>
      </c>
      <c r="I1465" s="30" t="s">
        <v>504</v>
      </c>
      <c r="J1465" s="30" t="s">
        <v>505</v>
      </c>
      <c r="K1465" s="30" t="s">
        <v>495</v>
      </c>
      <c r="L1465" s="30" t="s">
        <v>496</v>
      </c>
      <c r="M1465" s="30" t="s">
        <v>2206</v>
      </c>
      <c r="N1465" s="30"/>
      <c r="O1465" s="30" t="s">
        <v>4906</v>
      </c>
      <c r="P1465" s="30" t="s">
        <v>73</v>
      </c>
      <c r="Q1465" s="30" t="s">
        <v>499</v>
      </c>
    </row>
    <row r="1466" spans="1:17" hidden="1" x14ac:dyDescent="0.2">
      <c r="A1466" s="30" t="s">
        <v>5083</v>
      </c>
      <c r="B1466" s="30" t="s">
        <v>5084</v>
      </c>
      <c r="C1466" s="30" t="s">
        <v>5085</v>
      </c>
      <c r="D1466" s="30"/>
      <c r="E1466" s="30" t="s">
        <v>4904</v>
      </c>
      <c r="F1466" s="30" t="s">
        <v>74</v>
      </c>
      <c r="G1466" s="38">
        <v>60</v>
      </c>
      <c r="H1466" s="31">
        <v>0</v>
      </c>
      <c r="I1466" s="30" t="s">
        <v>552</v>
      </c>
      <c r="J1466" s="30" t="s">
        <v>553</v>
      </c>
      <c r="K1466" s="30" t="s">
        <v>495</v>
      </c>
      <c r="L1466" s="30" t="s">
        <v>496</v>
      </c>
      <c r="M1466" s="30" t="s">
        <v>654</v>
      </c>
      <c r="N1466" s="30"/>
      <c r="O1466" s="30" t="s">
        <v>4906</v>
      </c>
      <c r="P1466" s="30" t="s">
        <v>73</v>
      </c>
      <c r="Q1466" s="30" t="s">
        <v>499</v>
      </c>
    </row>
    <row r="1467" spans="1:17" hidden="1" x14ac:dyDescent="0.2">
      <c r="A1467" s="30" t="s">
        <v>5086</v>
      </c>
      <c r="B1467" s="30" t="s">
        <v>5087</v>
      </c>
      <c r="C1467" s="30" t="s">
        <v>5088</v>
      </c>
      <c r="D1467" s="30"/>
      <c r="E1467" s="30" t="s">
        <v>4904</v>
      </c>
      <c r="F1467" s="30" t="s">
        <v>74</v>
      </c>
      <c r="G1467" s="38">
        <v>60</v>
      </c>
      <c r="H1467" s="31">
        <v>0</v>
      </c>
      <c r="I1467" s="30" t="s">
        <v>504</v>
      </c>
      <c r="J1467" s="30" t="s">
        <v>505</v>
      </c>
      <c r="K1467" s="30" t="s">
        <v>495</v>
      </c>
      <c r="L1467" s="30" t="s">
        <v>496</v>
      </c>
      <c r="M1467" s="30" t="s">
        <v>558</v>
      </c>
      <c r="N1467" s="30"/>
      <c r="O1467" s="30" t="s">
        <v>4906</v>
      </c>
      <c r="P1467" s="30" t="s">
        <v>73</v>
      </c>
      <c r="Q1467" s="30" t="s">
        <v>499</v>
      </c>
    </row>
    <row r="1468" spans="1:17" hidden="1" x14ac:dyDescent="0.2">
      <c r="A1468" s="30" t="s">
        <v>5089</v>
      </c>
      <c r="B1468" s="30" t="s">
        <v>5090</v>
      </c>
      <c r="C1468" s="30" t="s">
        <v>5091</v>
      </c>
      <c r="D1468" s="30"/>
      <c r="E1468" s="30" t="s">
        <v>4904</v>
      </c>
      <c r="F1468" s="30" t="s">
        <v>74</v>
      </c>
      <c r="G1468" s="38">
        <v>60</v>
      </c>
      <c r="H1468" s="31">
        <v>0</v>
      </c>
      <c r="I1468" s="30" t="s">
        <v>586</v>
      </c>
      <c r="J1468" s="30" t="s">
        <v>587</v>
      </c>
      <c r="K1468" s="30" t="s">
        <v>495</v>
      </c>
      <c r="L1468" s="30" t="s">
        <v>496</v>
      </c>
      <c r="M1468" s="30" t="s">
        <v>497</v>
      </c>
      <c r="N1468" s="30"/>
      <c r="O1468" s="30" t="s">
        <v>4906</v>
      </c>
      <c r="P1468" s="30" t="s">
        <v>73</v>
      </c>
      <c r="Q1468" s="30" t="s">
        <v>499</v>
      </c>
    </row>
    <row r="1469" spans="1:17" hidden="1" x14ac:dyDescent="0.2">
      <c r="A1469" s="30" t="s">
        <v>5092</v>
      </c>
      <c r="B1469" s="30" t="s">
        <v>5093</v>
      </c>
      <c r="C1469" s="30" t="s">
        <v>5094</v>
      </c>
      <c r="D1469" s="30"/>
      <c r="E1469" s="30" t="s">
        <v>4904</v>
      </c>
      <c r="F1469" s="30" t="s">
        <v>74</v>
      </c>
      <c r="G1469" s="38">
        <v>60</v>
      </c>
      <c r="H1469" s="31">
        <v>0</v>
      </c>
      <c r="I1469" s="30" t="s">
        <v>504</v>
      </c>
      <c r="J1469" s="30" t="s">
        <v>505</v>
      </c>
      <c r="K1469" s="30" t="s">
        <v>495</v>
      </c>
      <c r="L1469" s="30" t="s">
        <v>496</v>
      </c>
      <c r="M1469" s="30" t="s">
        <v>506</v>
      </c>
      <c r="N1469" s="30"/>
      <c r="O1469" s="30" t="s">
        <v>4906</v>
      </c>
      <c r="P1469" s="30" t="s">
        <v>73</v>
      </c>
      <c r="Q1469" s="30" t="s">
        <v>499</v>
      </c>
    </row>
    <row r="1470" spans="1:17" hidden="1" x14ac:dyDescent="0.2">
      <c r="A1470" s="30" t="s">
        <v>5095</v>
      </c>
      <c r="B1470" s="30" t="s">
        <v>5096</v>
      </c>
      <c r="C1470" s="30" t="s">
        <v>5097</v>
      </c>
      <c r="D1470" s="30"/>
      <c r="E1470" s="30" t="s">
        <v>4904</v>
      </c>
      <c r="F1470" s="30" t="s">
        <v>74</v>
      </c>
      <c r="G1470" s="38">
        <v>60</v>
      </c>
      <c r="H1470" s="31">
        <v>0</v>
      </c>
      <c r="I1470" s="30" t="s">
        <v>512</v>
      </c>
      <c r="J1470" s="30" t="s">
        <v>513</v>
      </c>
      <c r="K1470" s="30" t="s">
        <v>495</v>
      </c>
      <c r="L1470" s="30" t="s">
        <v>496</v>
      </c>
      <c r="M1470" s="30" t="s">
        <v>695</v>
      </c>
      <c r="N1470" s="30"/>
      <c r="O1470" s="30" t="s">
        <v>4906</v>
      </c>
      <c r="P1470" s="30" t="s">
        <v>73</v>
      </c>
      <c r="Q1470" s="30" t="s">
        <v>499</v>
      </c>
    </row>
    <row r="1471" spans="1:17" hidden="1" x14ac:dyDescent="0.2">
      <c r="A1471" s="30" t="s">
        <v>5098</v>
      </c>
      <c r="B1471" s="30" t="s">
        <v>5099</v>
      </c>
      <c r="C1471" s="30" t="s">
        <v>5100</v>
      </c>
      <c r="D1471" s="30"/>
      <c r="E1471" s="30" t="s">
        <v>4962</v>
      </c>
      <c r="F1471" s="30" t="s">
        <v>74</v>
      </c>
      <c r="G1471" s="38">
        <v>60</v>
      </c>
      <c r="H1471" s="31">
        <v>0</v>
      </c>
      <c r="I1471" s="30" t="s">
        <v>546</v>
      </c>
      <c r="J1471" s="30" t="s">
        <v>547</v>
      </c>
      <c r="K1471" s="30" t="s">
        <v>495</v>
      </c>
      <c r="L1471" s="30" t="s">
        <v>828</v>
      </c>
      <c r="M1471" s="30" t="s">
        <v>573</v>
      </c>
      <c r="N1471" s="30"/>
      <c r="O1471" s="30" t="s">
        <v>4906</v>
      </c>
      <c r="P1471" s="30" t="s">
        <v>73</v>
      </c>
      <c r="Q1471" s="30" t="s">
        <v>499</v>
      </c>
    </row>
    <row r="1472" spans="1:17" hidden="1" x14ac:dyDescent="0.2">
      <c r="A1472" s="30" t="s">
        <v>5101</v>
      </c>
      <c r="B1472" s="30" t="s">
        <v>5102</v>
      </c>
      <c r="C1472" s="30" t="s">
        <v>5103</v>
      </c>
      <c r="D1472" s="30"/>
      <c r="E1472" s="30" t="s">
        <v>4962</v>
      </c>
      <c r="F1472" s="30" t="s">
        <v>74</v>
      </c>
      <c r="G1472" s="38">
        <v>60</v>
      </c>
      <c r="H1472" s="31">
        <v>0</v>
      </c>
      <c r="I1472" s="30" t="s">
        <v>546</v>
      </c>
      <c r="J1472" s="30" t="s">
        <v>547</v>
      </c>
      <c r="K1472" s="30" t="s">
        <v>495</v>
      </c>
      <c r="L1472" s="30" t="s">
        <v>828</v>
      </c>
      <c r="M1472" s="30" t="s">
        <v>573</v>
      </c>
      <c r="N1472" s="30"/>
      <c r="O1472" s="30" t="s">
        <v>4906</v>
      </c>
      <c r="P1472" s="30" t="s">
        <v>73</v>
      </c>
      <c r="Q1472" s="30" t="s">
        <v>499</v>
      </c>
    </row>
    <row r="1473" spans="1:17" hidden="1" x14ac:dyDescent="0.2">
      <c r="A1473" s="30" t="s">
        <v>5104</v>
      </c>
      <c r="B1473" s="30" t="s">
        <v>5105</v>
      </c>
      <c r="C1473" s="30" t="s">
        <v>5106</v>
      </c>
      <c r="D1473" s="30"/>
      <c r="E1473" s="30" t="s">
        <v>4962</v>
      </c>
      <c r="F1473" s="30" t="s">
        <v>74</v>
      </c>
      <c r="G1473" s="38">
        <v>60</v>
      </c>
      <c r="H1473" s="31">
        <v>0</v>
      </c>
      <c r="I1473" s="30" t="s">
        <v>546</v>
      </c>
      <c r="J1473" s="30" t="s">
        <v>547</v>
      </c>
      <c r="K1473" s="30" t="s">
        <v>495</v>
      </c>
      <c r="L1473" s="30" t="s">
        <v>572</v>
      </c>
      <c r="M1473" s="30" t="s">
        <v>573</v>
      </c>
      <c r="N1473" s="30"/>
      <c r="O1473" s="30" t="s">
        <v>4906</v>
      </c>
      <c r="P1473" s="30" t="s">
        <v>73</v>
      </c>
      <c r="Q1473" s="30" t="s">
        <v>499</v>
      </c>
    </row>
    <row r="1474" spans="1:17" hidden="1" x14ac:dyDescent="0.2">
      <c r="A1474" s="30" t="s">
        <v>5107</v>
      </c>
      <c r="B1474" s="30" t="s">
        <v>5108</v>
      </c>
      <c r="C1474" s="30" t="s">
        <v>5109</v>
      </c>
      <c r="D1474" s="30"/>
      <c r="E1474" s="30" t="s">
        <v>4962</v>
      </c>
      <c r="F1474" s="30" t="s">
        <v>74</v>
      </c>
      <c r="G1474" s="38">
        <v>60</v>
      </c>
      <c r="H1474" s="31">
        <v>0</v>
      </c>
      <c r="I1474" s="30" t="s">
        <v>546</v>
      </c>
      <c r="J1474" s="30" t="s">
        <v>547</v>
      </c>
      <c r="K1474" s="30" t="s">
        <v>495</v>
      </c>
      <c r="L1474" s="30" t="s">
        <v>572</v>
      </c>
      <c r="M1474" s="30" t="s">
        <v>573</v>
      </c>
      <c r="N1474" s="30"/>
      <c r="O1474" s="30" t="s">
        <v>4906</v>
      </c>
      <c r="P1474" s="30" t="s">
        <v>73</v>
      </c>
      <c r="Q1474" s="30" t="s">
        <v>499</v>
      </c>
    </row>
    <row r="1475" spans="1:17" hidden="1" x14ac:dyDescent="0.2">
      <c r="A1475" s="30" t="s">
        <v>5110</v>
      </c>
      <c r="B1475" s="30" t="s">
        <v>5111</v>
      </c>
      <c r="C1475" s="30" t="s">
        <v>5112</v>
      </c>
      <c r="D1475" s="30"/>
      <c r="E1475" s="30" t="s">
        <v>4962</v>
      </c>
      <c r="F1475" s="30" t="s">
        <v>74</v>
      </c>
      <c r="G1475" s="38">
        <v>60</v>
      </c>
      <c r="H1475" s="31">
        <v>0</v>
      </c>
      <c r="I1475" s="30" t="s">
        <v>546</v>
      </c>
      <c r="J1475" s="30" t="s">
        <v>547</v>
      </c>
      <c r="K1475" s="30" t="s">
        <v>495</v>
      </c>
      <c r="L1475" s="30" t="s">
        <v>572</v>
      </c>
      <c r="M1475" s="30" t="s">
        <v>573</v>
      </c>
      <c r="N1475" s="30"/>
      <c r="O1475" s="30" t="s">
        <v>4906</v>
      </c>
      <c r="P1475" s="30" t="s">
        <v>73</v>
      </c>
      <c r="Q1475" s="30" t="s">
        <v>499</v>
      </c>
    </row>
    <row r="1476" spans="1:17" hidden="1" x14ac:dyDescent="0.2">
      <c r="A1476" s="30" t="s">
        <v>5113</v>
      </c>
      <c r="B1476" s="30" t="s">
        <v>5114</v>
      </c>
      <c r="C1476" s="30" t="s">
        <v>5115</v>
      </c>
      <c r="D1476" s="30"/>
      <c r="E1476" s="30" t="s">
        <v>4962</v>
      </c>
      <c r="F1476" s="30" t="s">
        <v>74</v>
      </c>
      <c r="G1476" s="38">
        <v>60</v>
      </c>
      <c r="H1476" s="31">
        <v>0</v>
      </c>
      <c r="I1476" s="30" t="s">
        <v>546</v>
      </c>
      <c r="J1476" s="30" t="s">
        <v>547</v>
      </c>
      <c r="K1476" s="30" t="s">
        <v>495</v>
      </c>
      <c r="L1476" s="30" t="s">
        <v>806</v>
      </c>
      <c r="M1476" s="30" t="s">
        <v>573</v>
      </c>
      <c r="N1476" s="30"/>
      <c r="O1476" s="30" t="s">
        <v>4906</v>
      </c>
      <c r="P1476" s="30" t="s">
        <v>73</v>
      </c>
      <c r="Q1476" s="30" t="s">
        <v>499</v>
      </c>
    </row>
    <row r="1477" spans="1:17" hidden="1" x14ac:dyDescent="0.2">
      <c r="A1477" s="30" t="s">
        <v>5116</v>
      </c>
      <c r="B1477" s="30" t="s">
        <v>5117</v>
      </c>
      <c r="C1477" s="30" t="s">
        <v>5118</v>
      </c>
      <c r="D1477" s="30"/>
      <c r="E1477" s="30" t="s">
        <v>4962</v>
      </c>
      <c r="F1477" s="30" t="s">
        <v>74</v>
      </c>
      <c r="G1477" s="38">
        <v>60</v>
      </c>
      <c r="H1477" s="31">
        <v>0</v>
      </c>
      <c r="I1477" s="30" t="s">
        <v>546</v>
      </c>
      <c r="J1477" s="30" t="s">
        <v>547</v>
      </c>
      <c r="K1477" s="30" t="s">
        <v>495</v>
      </c>
      <c r="L1477" s="30" t="s">
        <v>873</v>
      </c>
      <c r="M1477" s="30" t="s">
        <v>573</v>
      </c>
      <c r="N1477" s="30"/>
      <c r="O1477" s="30" t="s">
        <v>4906</v>
      </c>
      <c r="P1477" s="30" t="s">
        <v>73</v>
      </c>
      <c r="Q1477" s="30" t="s">
        <v>499</v>
      </c>
    </row>
    <row r="1478" spans="1:17" hidden="1" x14ac:dyDescent="0.2">
      <c r="A1478" s="30" t="s">
        <v>5119</v>
      </c>
      <c r="B1478" s="30" t="s">
        <v>5120</v>
      </c>
      <c r="C1478" s="30" t="s">
        <v>5121</v>
      </c>
      <c r="D1478" s="30"/>
      <c r="E1478" s="30" t="s">
        <v>4962</v>
      </c>
      <c r="F1478" s="30" t="s">
        <v>74</v>
      </c>
      <c r="G1478" s="38">
        <v>60</v>
      </c>
      <c r="H1478" s="31">
        <v>0</v>
      </c>
      <c r="I1478" s="30" t="s">
        <v>546</v>
      </c>
      <c r="J1478" s="30" t="s">
        <v>547</v>
      </c>
      <c r="K1478" s="30" t="s">
        <v>495</v>
      </c>
      <c r="L1478" s="30" t="s">
        <v>832</v>
      </c>
      <c r="M1478" s="30" t="s">
        <v>573</v>
      </c>
      <c r="N1478" s="30"/>
      <c r="O1478" s="30" t="s">
        <v>4906</v>
      </c>
      <c r="P1478" s="30" t="s">
        <v>73</v>
      </c>
      <c r="Q1478" s="30" t="s">
        <v>499</v>
      </c>
    </row>
    <row r="1479" spans="1:17" hidden="1" x14ac:dyDescent="0.2">
      <c r="A1479" s="30" t="s">
        <v>5122</v>
      </c>
      <c r="B1479" s="30" t="s">
        <v>5123</v>
      </c>
      <c r="C1479" s="30" t="s">
        <v>5124</v>
      </c>
      <c r="D1479" s="30"/>
      <c r="E1479" s="30" t="s">
        <v>4962</v>
      </c>
      <c r="F1479" s="30" t="s">
        <v>74</v>
      </c>
      <c r="G1479" s="38">
        <v>60</v>
      </c>
      <c r="H1479" s="31">
        <v>0</v>
      </c>
      <c r="I1479" s="30" t="s">
        <v>546</v>
      </c>
      <c r="J1479" s="30" t="s">
        <v>547</v>
      </c>
      <c r="K1479" s="30" t="s">
        <v>495</v>
      </c>
      <c r="L1479" s="30" t="s">
        <v>873</v>
      </c>
      <c r="M1479" s="30" t="s">
        <v>573</v>
      </c>
      <c r="N1479" s="30"/>
      <c r="O1479" s="30" t="s">
        <v>4906</v>
      </c>
      <c r="P1479" s="30" t="s">
        <v>73</v>
      </c>
      <c r="Q1479" s="30" t="s">
        <v>499</v>
      </c>
    </row>
    <row r="1480" spans="1:17" hidden="1" x14ac:dyDescent="0.2">
      <c r="A1480" s="30" t="s">
        <v>5125</v>
      </c>
      <c r="B1480" s="30" t="s">
        <v>5126</v>
      </c>
      <c r="C1480" s="30" t="s">
        <v>5127</v>
      </c>
      <c r="D1480" s="30"/>
      <c r="E1480" s="30" t="s">
        <v>4962</v>
      </c>
      <c r="F1480" s="30" t="s">
        <v>74</v>
      </c>
      <c r="G1480" s="38">
        <v>60</v>
      </c>
      <c r="H1480" s="31">
        <v>0</v>
      </c>
      <c r="I1480" s="30" t="s">
        <v>546</v>
      </c>
      <c r="J1480" s="30" t="s">
        <v>547</v>
      </c>
      <c r="K1480" s="30" t="s">
        <v>495</v>
      </c>
      <c r="L1480" s="30" t="s">
        <v>766</v>
      </c>
      <c r="M1480" s="30" t="s">
        <v>573</v>
      </c>
      <c r="N1480" s="30"/>
      <c r="O1480" s="30" t="s">
        <v>4906</v>
      </c>
      <c r="P1480" s="30" t="s">
        <v>73</v>
      </c>
      <c r="Q1480" s="30" t="s">
        <v>499</v>
      </c>
    </row>
    <row r="1481" spans="1:17" hidden="1" x14ac:dyDescent="0.2">
      <c r="A1481" s="30" t="s">
        <v>5128</v>
      </c>
      <c r="B1481" s="30" t="s">
        <v>5129</v>
      </c>
      <c r="C1481" s="30" t="s">
        <v>5130</v>
      </c>
      <c r="D1481" s="30"/>
      <c r="E1481" s="30" t="s">
        <v>4962</v>
      </c>
      <c r="F1481" s="30" t="s">
        <v>74</v>
      </c>
      <c r="G1481" s="38">
        <v>60</v>
      </c>
      <c r="H1481" s="31">
        <v>0</v>
      </c>
      <c r="I1481" s="30" t="s">
        <v>546</v>
      </c>
      <c r="J1481" s="30" t="s">
        <v>547</v>
      </c>
      <c r="K1481" s="30" t="s">
        <v>495</v>
      </c>
      <c r="L1481" s="30" t="s">
        <v>766</v>
      </c>
      <c r="M1481" s="30" t="s">
        <v>573</v>
      </c>
      <c r="N1481" s="30"/>
      <c r="O1481" s="30" t="s">
        <v>4906</v>
      </c>
      <c r="P1481" s="30" t="s">
        <v>73</v>
      </c>
      <c r="Q1481" s="30" t="s">
        <v>499</v>
      </c>
    </row>
    <row r="1482" spans="1:17" hidden="1" x14ac:dyDescent="0.2">
      <c r="A1482" s="30" t="s">
        <v>5131</v>
      </c>
      <c r="B1482" s="30" t="s">
        <v>5132</v>
      </c>
      <c r="C1482" s="30" t="s">
        <v>5133</v>
      </c>
      <c r="D1482" s="30"/>
      <c r="E1482" s="30" t="s">
        <v>4962</v>
      </c>
      <c r="F1482" s="30" t="s">
        <v>74</v>
      </c>
      <c r="G1482" s="38">
        <v>60</v>
      </c>
      <c r="H1482" s="31">
        <v>0</v>
      </c>
      <c r="I1482" s="30" t="s">
        <v>546</v>
      </c>
      <c r="J1482" s="30" t="s">
        <v>547</v>
      </c>
      <c r="K1482" s="30" t="s">
        <v>495</v>
      </c>
      <c r="L1482" s="30" t="s">
        <v>4477</v>
      </c>
      <c r="M1482" s="30" t="s">
        <v>573</v>
      </c>
      <c r="N1482" s="30"/>
      <c r="O1482" s="30" t="s">
        <v>4906</v>
      </c>
      <c r="P1482" s="30" t="s">
        <v>73</v>
      </c>
      <c r="Q1482" s="30" t="s">
        <v>499</v>
      </c>
    </row>
    <row r="1483" spans="1:17" hidden="1" x14ac:dyDescent="0.2">
      <c r="A1483" s="30" t="s">
        <v>5134</v>
      </c>
      <c r="B1483" s="30" t="s">
        <v>5135</v>
      </c>
      <c r="C1483" s="30" t="s">
        <v>5136</v>
      </c>
      <c r="D1483" s="30"/>
      <c r="E1483" s="30" t="s">
        <v>4962</v>
      </c>
      <c r="F1483" s="30" t="s">
        <v>74</v>
      </c>
      <c r="G1483" s="38">
        <v>60</v>
      </c>
      <c r="H1483" s="31">
        <v>0</v>
      </c>
      <c r="I1483" s="30" t="s">
        <v>546</v>
      </c>
      <c r="J1483" s="30" t="s">
        <v>547</v>
      </c>
      <c r="K1483" s="30" t="s">
        <v>495</v>
      </c>
      <c r="L1483" s="30" t="s">
        <v>3527</v>
      </c>
      <c r="M1483" s="30" t="s">
        <v>573</v>
      </c>
      <c r="N1483" s="30"/>
      <c r="O1483" s="30" t="s">
        <v>4906</v>
      </c>
      <c r="P1483" s="30" t="s">
        <v>73</v>
      </c>
      <c r="Q1483" s="30" t="s">
        <v>499</v>
      </c>
    </row>
    <row r="1484" spans="1:17" hidden="1" x14ac:dyDescent="0.2">
      <c r="A1484" s="30" t="s">
        <v>5137</v>
      </c>
      <c r="B1484" s="30" t="s">
        <v>5138</v>
      </c>
      <c r="C1484" s="30" t="s">
        <v>5139</v>
      </c>
      <c r="D1484" s="30"/>
      <c r="E1484" s="30" t="s">
        <v>4962</v>
      </c>
      <c r="F1484" s="30" t="s">
        <v>74</v>
      </c>
      <c r="G1484" s="38">
        <v>60</v>
      </c>
      <c r="H1484" s="31">
        <v>0</v>
      </c>
      <c r="I1484" s="30" t="s">
        <v>546</v>
      </c>
      <c r="J1484" s="30" t="s">
        <v>547</v>
      </c>
      <c r="K1484" s="30" t="s">
        <v>495</v>
      </c>
      <c r="L1484" s="30" t="s">
        <v>4323</v>
      </c>
      <c r="M1484" s="30" t="s">
        <v>573</v>
      </c>
      <c r="N1484" s="30"/>
      <c r="O1484" s="30" t="s">
        <v>4906</v>
      </c>
      <c r="P1484" s="30" t="s">
        <v>73</v>
      </c>
      <c r="Q1484" s="30" t="s">
        <v>499</v>
      </c>
    </row>
    <row r="1485" spans="1:17" hidden="1" x14ac:dyDescent="0.2">
      <c r="A1485" s="30" t="s">
        <v>5140</v>
      </c>
      <c r="B1485" s="30" t="s">
        <v>5141</v>
      </c>
      <c r="C1485" s="30" t="s">
        <v>5142</v>
      </c>
      <c r="D1485" s="30"/>
      <c r="E1485" s="30" t="s">
        <v>4962</v>
      </c>
      <c r="F1485" s="30" t="s">
        <v>74</v>
      </c>
      <c r="G1485" s="38">
        <v>60</v>
      </c>
      <c r="H1485" s="31">
        <v>0</v>
      </c>
      <c r="I1485" s="30" t="s">
        <v>546</v>
      </c>
      <c r="J1485" s="30" t="s">
        <v>547</v>
      </c>
      <c r="K1485" s="30" t="s">
        <v>495</v>
      </c>
      <c r="L1485" s="30" t="s">
        <v>644</v>
      </c>
      <c r="M1485" s="30" t="s">
        <v>573</v>
      </c>
      <c r="N1485" s="30"/>
      <c r="O1485" s="30" t="s">
        <v>4906</v>
      </c>
      <c r="P1485" s="30" t="s">
        <v>73</v>
      </c>
      <c r="Q1485" s="30" t="s">
        <v>499</v>
      </c>
    </row>
    <row r="1486" spans="1:17" hidden="1" x14ac:dyDescent="0.2">
      <c r="A1486" s="30" t="s">
        <v>5143</v>
      </c>
      <c r="B1486" s="30" t="s">
        <v>5144</v>
      </c>
      <c r="C1486" s="30" t="s">
        <v>5144</v>
      </c>
      <c r="D1486" s="30"/>
      <c r="E1486" s="30" t="s">
        <v>4910</v>
      </c>
      <c r="F1486" s="30" t="s">
        <v>74</v>
      </c>
      <c r="G1486" s="38">
        <v>60</v>
      </c>
      <c r="H1486" s="31">
        <v>0</v>
      </c>
      <c r="I1486" s="30" t="s">
        <v>628</v>
      </c>
      <c r="J1486" s="30" t="s">
        <v>629</v>
      </c>
      <c r="K1486" s="30" t="s">
        <v>495</v>
      </c>
      <c r="L1486" s="30" t="s">
        <v>4790</v>
      </c>
      <c r="M1486" s="30" t="s">
        <v>631</v>
      </c>
      <c r="N1486" s="30"/>
      <c r="O1486" s="30" t="s">
        <v>4906</v>
      </c>
      <c r="P1486" s="30" t="s">
        <v>73</v>
      </c>
      <c r="Q1486" s="30" t="s">
        <v>499</v>
      </c>
    </row>
    <row r="1487" spans="1:17" hidden="1" x14ac:dyDescent="0.2">
      <c r="A1487" s="30" t="s">
        <v>5145</v>
      </c>
      <c r="B1487" s="30" t="s">
        <v>5146</v>
      </c>
      <c r="C1487" s="30" t="s">
        <v>5147</v>
      </c>
      <c r="D1487" s="30"/>
      <c r="E1487" s="30" t="s">
        <v>4962</v>
      </c>
      <c r="F1487" s="30" t="s">
        <v>74</v>
      </c>
      <c r="G1487" s="38">
        <v>60</v>
      </c>
      <c r="H1487" s="31">
        <v>0</v>
      </c>
      <c r="I1487" s="30" t="s">
        <v>546</v>
      </c>
      <c r="J1487" s="30" t="s">
        <v>547</v>
      </c>
      <c r="K1487" s="30" t="s">
        <v>495</v>
      </c>
      <c r="L1487" s="30" t="s">
        <v>806</v>
      </c>
      <c r="M1487" s="30" t="s">
        <v>573</v>
      </c>
      <c r="N1487" s="30"/>
      <c r="O1487" s="30" t="s">
        <v>4906</v>
      </c>
      <c r="P1487" s="30" t="s">
        <v>73</v>
      </c>
      <c r="Q1487" s="30" t="s">
        <v>499</v>
      </c>
    </row>
    <row r="1488" spans="1:17" hidden="1" x14ac:dyDescent="0.2">
      <c r="A1488" s="30" t="s">
        <v>5148</v>
      </c>
      <c r="B1488" s="30" t="s">
        <v>5149</v>
      </c>
      <c r="C1488" s="30" t="s">
        <v>5150</v>
      </c>
      <c r="D1488" s="30"/>
      <c r="E1488" s="30" t="s">
        <v>5028</v>
      </c>
      <c r="F1488" s="30" t="s">
        <v>5151</v>
      </c>
      <c r="G1488" s="38"/>
      <c r="H1488" s="31">
        <v>0</v>
      </c>
      <c r="I1488" s="30" t="s">
        <v>628</v>
      </c>
      <c r="J1488" s="30" t="s">
        <v>629</v>
      </c>
      <c r="K1488" s="30" t="s">
        <v>495</v>
      </c>
      <c r="L1488" s="30" t="s">
        <v>3537</v>
      </c>
      <c r="M1488" s="30" t="s">
        <v>631</v>
      </c>
      <c r="N1488" s="30"/>
      <c r="O1488" s="30" t="s">
        <v>4906</v>
      </c>
      <c r="P1488" s="30" t="s">
        <v>73</v>
      </c>
      <c r="Q1488" s="30" t="s">
        <v>499</v>
      </c>
    </row>
    <row r="1489" spans="1:17" hidden="1" x14ac:dyDescent="0.2">
      <c r="A1489" s="30" t="s">
        <v>5152</v>
      </c>
      <c r="B1489" s="30" t="s">
        <v>5153</v>
      </c>
      <c r="C1489" s="30" t="s">
        <v>5154</v>
      </c>
      <c r="D1489" s="30" t="s">
        <v>5155</v>
      </c>
      <c r="E1489" s="30" t="s">
        <v>5156</v>
      </c>
      <c r="F1489" s="30" t="s">
        <v>5155</v>
      </c>
      <c r="G1489" s="38"/>
      <c r="H1489" s="31">
        <v>0</v>
      </c>
      <c r="I1489" s="30" t="s">
        <v>755</v>
      </c>
      <c r="J1489" s="30" t="s">
        <v>756</v>
      </c>
      <c r="K1489" s="30" t="s">
        <v>495</v>
      </c>
      <c r="L1489" s="30" t="s">
        <v>612</v>
      </c>
      <c r="M1489" s="30" t="s">
        <v>780</v>
      </c>
      <c r="N1489" s="30"/>
      <c r="O1489" s="30" t="s">
        <v>5152</v>
      </c>
      <c r="P1489" s="30" t="s">
        <v>5157</v>
      </c>
      <c r="Q1489" s="30" t="s">
        <v>499</v>
      </c>
    </row>
    <row r="1490" spans="1:17" hidden="1" x14ac:dyDescent="0.2">
      <c r="A1490" s="30" t="s">
        <v>5158</v>
      </c>
      <c r="B1490" s="30" t="s">
        <v>5159</v>
      </c>
      <c r="C1490" s="30" t="s">
        <v>5160</v>
      </c>
      <c r="D1490" s="30"/>
      <c r="E1490" s="30"/>
      <c r="F1490" s="30"/>
      <c r="G1490" s="38"/>
      <c r="H1490" s="31">
        <v>0</v>
      </c>
      <c r="I1490" s="30" t="s">
        <v>848</v>
      </c>
      <c r="J1490" s="30" t="s">
        <v>849</v>
      </c>
      <c r="K1490" s="30" t="s">
        <v>495</v>
      </c>
      <c r="L1490" s="30" t="s">
        <v>907</v>
      </c>
      <c r="M1490" s="30" t="s">
        <v>573</v>
      </c>
      <c r="N1490" s="30"/>
      <c r="O1490" s="30" t="s">
        <v>5161</v>
      </c>
      <c r="P1490" s="30" t="s">
        <v>5161</v>
      </c>
      <c r="Q1490" s="30" t="s">
        <v>499</v>
      </c>
    </row>
    <row r="1491" spans="1:17" hidden="1" x14ac:dyDescent="0.2">
      <c r="A1491" s="30" t="s">
        <v>5162</v>
      </c>
      <c r="B1491" s="30" t="s">
        <v>5163</v>
      </c>
      <c r="C1491" s="30" t="s">
        <v>5164</v>
      </c>
      <c r="D1491" s="30"/>
      <c r="E1491" s="30" t="s">
        <v>753</v>
      </c>
      <c r="F1491" s="30"/>
      <c r="G1491" s="38"/>
      <c r="H1491" s="31">
        <v>0</v>
      </c>
      <c r="I1491" s="30" t="s">
        <v>628</v>
      </c>
      <c r="J1491" s="30" t="s">
        <v>629</v>
      </c>
      <c r="K1491" s="30" t="s">
        <v>495</v>
      </c>
      <c r="L1491" s="30" t="s">
        <v>1267</v>
      </c>
      <c r="M1491" s="30" t="s">
        <v>631</v>
      </c>
      <c r="N1491" s="30"/>
      <c r="O1491" s="30" t="s">
        <v>5161</v>
      </c>
      <c r="P1491" s="30" t="s">
        <v>5161</v>
      </c>
      <c r="Q1491" s="30" t="s">
        <v>499</v>
      </c>
    </row>
    <row r="1492" spans="1:17" hidden="1" x14ac:dyDescent="0.2">
      <c r="A1492" s="30" t="s">
        <v>5165</v>
      </c>
      <c r="B1492" s="30" t="s">
        <v>5166</v>
      </c>
      <c r="C1492" s="30" t="s">
        <v>5167</v>
      </c>
      <c r="D1492" s="30"/>
      <c r="E1492" s="30" t="s">
        <v>503</v>
      </c>
      <c r="F1492" s="30" t="s">
        <v>5168</v>
      </c>
      <c r="G1492" s="38">
        <v>60</v>
      </c>
      <c r="H1492" s="31">
        <v>0</v>
      </c>
      <c r="I1492" s="30"/>
      <c r="J1492" s="30"/>
      <c r="K1492" s="30" t="s">
        <v>495</v>
      </c>
      <c r="L1492" s="30" t="s">
        <v>496</v>
      </c>
      <c r="M1492" s="30" t="s">
        <v>724</v>
      </c>
      <c r="N1492" s="30"/>
      <c r="O1492" s="30" t="s">
        <v>5169</v>
      </c>
      <c r="P1492" s="30" t="s">
        <v>5166</v>
      </c>
      <c r="Q1492" s="30" t="s">
        <v>499</v>
      </c>
    </row>
    <row r="1493" spans="1:17" hidden="1" x14ac:dyDescent="0.2">
      <c r="A1493" s="30" t="s">
        <v>5170</v>
      </c>
      <c r="B1493" s="30" t="s">
        <v>5171</v>
      </c>
      <c r="C1493" s="30" t="s">
        <v>5172</v>
      </c>
      <c r="D1493" s="30"/>
      <c r="E1493" s="30" t="s">
        <v>503</v>
      </c>
      <c r="F1493" s="30" t="s">
        <v>5173</v>
      </c>
      <c r="G1493" s="38">
        <v>60</v>
      </c>
      <c r="H1493" s="31">
        <v>0</v>
      </c>
      <c r="I1493" s="30"/>
      <c r="J1493" s="30"/>
      <c r="K1493" s="30" t="s">
        <v>495</v>
      </c>
      <c r="L1493" s="30" t="s">
        <v>496</v>
      </c>
      <c r="M1493" s="30" t="s">
        <v>602</v>
      </c>
      <c r="N1493" s="30"/>
      <c r="O1493" s="30" t="s">
        <v>5170</v>
      </c>
      <c r="P1493" s="30" t="s">
        <v>5171</v>
      </c>
      <c r="Q1493" s="30" t="s">
        <v>499</v>
      </c>
    </row>
    <row r="1494" spans="1:17" hidden="1" x14ac:dyDescent="0.2">
      <c r="A1494" s="30" t="s">
        <v>5174</v>
      </c>
      <c r="B1494" s="30" t="s">
        <v>5175</v>
      </c>
      <c r="C1494" s="30" t="s">
        <v>5176</v>
      </c>
      <c r="D1494" s="30"/>
      <c r="E1494" s="30" t="s">
        <v>503</v>
      </c>
      <c r="F1494" s="30" t="s">
        <v>5177</v>
      </c>
      <c r="G1494" s="38"/>
      <c r="H1494" s="31">
        <v>0</v>
      </c>
      <c r="I1494" s="30" t="s">
        <v>546</v>
      </c>
      <c r="J1494" s="30" t="s">
        <v>547</v>
      </c>
      <c r="K1494" s="30" t="s">
        <v>495</v>
      </c>
      <c r="L1494" s="30" t="s">
        <v>496</v>
      </c>
      <c r="M1494" s="30" t="s">
        <v>514</v>
      </c>
      <c r="N1494" s="30"/>
      <c r="O1494" s="30" t="s">
        <v>5174</v>
      </c>
      <c r="P1494" s="30" t="s">
        <v>5175</v>
      </c>
      <c r="Q1494" s="30" t="s">
        <v>499</v>
      </c>
    </row>
    <row r="1495" spans="1:17" hidden="1" x14ac:dyDescent="0.2">
      <c r="A1495" s="30" t="s">
        <v>5178</v>
      </c>
      <c r="B1495" s="30" t="s">
        <v>5179</v>
      </c>
      <c r="C1495" s="30" t="s">
        <v>5180</v>
      </c>
      <c r="D1495" s="30"/>
      <c r="E1495" s="30" t="s">
        <v>753</v>
      </c>
      <c r="F1495" s="30" t="s">
        <v>5181</v>
      </c>
      <c r="G1495" s="38"/>
      <c r="H1495" s="31">
        <v>0</v>
      </c>
      <c r="I1495" s="30" t="s">
        <v>755</v>
      </c>
      <c r="J1495" s="30" t="s">
        <v>756</v>
      </c>
      <c r="K1495" s="30" t="s">
        <v>495</v>
      </c>
      <c r="L1495" s="30" t="s">
        <v>612</v>
      </c>
      <c r="M1495" s="30" t="s">
        <v>613</v>
      </c>
      <c r="N1495" s="30" t="s">
        <v>5182</v>
      </c>
      <c r="O1495" s="30" t="s">
        <v>5178</v>
      </c>
      <c r="P1495" s="30" t="s">
        <v>5179</v>
      </c>
      <c r="Q1495" s="30" t="s">
        <v>499</v>
      </c>
    </row>
    <row r="1496" spans="1:17" hidden="1" x14ac:dyDescent="0.2">
      <c r="A1496" s="30" t="s">
        <v>5183</v>
      </c>
      <c r="B1496" s="30" t="s">
        <v>5184</v>
      </c>
      <c r="C1496" s="30" t="s">
        <v>5185</v>
      </c>
      <c r="D1496" s="30"/>
      <c r="E1496" s="30" t="s">
        <v>503</v>
      </c>
      <c r="F1496" s="30" t="s">
        <v>5186</v>
      </c>
      <c r="G1496" s="38"/>
      <c r="H1496" s="31">
        <v>0</v>
      </c>
      <c r="I1496" s="30" t="s">
        <v>5187</v>
      </c>
      <c r="J1496" s="30" t="s">
        <v>5188</v>
      </c>
      <c r="K1496" s="30" t="s">
        <v>495</v>
      </c>
      <c r="L1496" s="30" t="s">
        <v>496</v>
      </c>
      <c r="M1496" s="30" t="s">
        <v>514</v>
      </c>
      <c r="N1496" s="30"/>
      <c r="O1496" s="30" t="s">
        <v>5183</v>
      </c>
      <c r="P1496" s="30" t="s">
        <v>5184</v>
      </c>
      <c r="Q1496" s="30" t="s">
        <v>4458</v>
      </c>
    </row>
    <row r="1497" spans="1:17" hidden="1" x14ac:dyDescent="0.2">
      <c r="A1497" s="30" t="s">
        <v>5189</v>
      </c>
      <c r="B1497" s="30" t="s">
        <v>5190</v>
      </c>
      <c r="C1497" s="30" t="s">
        <v>5191</v>
      </c>
      <c r="D1497" s="30"/>
      <c r="E1497" s="30" t="s">
        <v>5192</v>
      </c>
      <c r="F1497" s="30" t="s">
        <v>5193</v>
      </c>
      <c r="G1497" s="38">
        <v>60</v>
      </c>
      <c r="H1497" s="31">
        <v>0</v>
      </c>
      <c r="I1497" s="30" t="s">
        <v>931</v>
      </c>
      <c r="J1497" s="30" t="s">
        <v>932</v>
      </c>
      <c r="K1497" s="30" t="s">
        <v>495</v>
      </c>
      <c r="L1497" s="30" t="s">
        <v>496</v>
      </c>
      <c r="M1497" s="30" t="s">
        <v>724</v>
      </c>
      <c r="N1497" s="30"/>
      <c r="O1497" s="30" t="s">
        <v>5189</v>
      </c>
      <c r="P1497" s="30" t="s">
        <v>5190</v>
      </c>
      <c r="Q1497" s="30" t="s">
        <v>499</v>
      </c>
    </row>
    <row r="1498" spans="1:17" hidden="1" x14ac:dyDescent="0.2">
      <c r="A1498" s="30" t="s">
        <v>5194</v>
      </c>
      <c r="B1498" s="30" t="s">
        <v>5195</v>
      </c>
      <c r="C1498" s="30" t="s">
        <v>5196</v>
      </c>
      <c r="D1498" s="30" t="s">
        <v>5197</v>
      </c>
      <c r="E1498" s="30" t="s">
        <v>503</v>
      </c>
      <c r="F1498" s="30" t="s">
        <v>5198</v>
      </c>
      <c r="G1498" s="38"/>
      <c r="H1498" s="31">
        <v>0</v>
      </c>
      <c r="I1498" s="30" t="s">
        <v>552</v>
      </c>
      <c r="J1498" s="30" t="s">
        <v>553</v>
      </c>
      <c r="K1498" s="30" t="s">
        <v>495</v>
      </c>
      <c r="L1498" s="30" t="s">
        <v>496</v>
      </c>
      <c r="M1498" s="30" t="s">
        <v>2249</v>
      </c>
      <c r="N1498" s="30" t="s">
        <v>5199</v>
      </c>
      <c r="O1498" s="30" t="s">
        <v>5194</v>
      </c>
      <c r="P1498" s="30" t="s">
        <v>5195</v>
      </c>
      <c r="Q1498" s="30" t="s">
        <v>499</v>
      </c>
    </row>
    <row r="1499" spans="1:17" hidden="1" x14ac:dyDescent="0.2">
      <c r="A1499" s="30" t="s">
        <v>5200</v>
      </c>
      <c r="B1499" s="30" t="s">
        <v>5201</v>
      </c>
      <c r="C1499" s="30" t="s">
        <v>5202</v>
      </c>
      <c r="D1499" s="30"/>
      <c r="E1499" s="30" t="s">
        <v>503</v>
      </c>
      <c r="F1499" s="30" t="s">
        <v>5203</v>
      </c>
      <c r="G1499" s="38">
        <v>60</v>
      </c>
      <c r="H1499" s="31">
        <v>0</v>
      </c>
      <c r="I1499" s="30" t="s">
        <v>546</v>
      </c>
      <c r="J1499" s="30" t="s">
        <v>547</v>
      </c>
      <c r="K1499" s="30" t="s">
        <v>495</v>
      </c>
      <c r="L1499" s="30" t="s">
        <v>496</v>
      </c>
      <c r="M1499" s="30" t="s">
        <v>514</v>
      </c>
      <c r="N1499" s="30"/>
      <c r="O1499" s="30" t="s">
        <v>5200</v>
      </c>
      <c r="P1499" s="30" t="s">
        <v>5201</v>
      </c>
      <c r="Q1499" s="30" t="s">
        <v>499</v>
      </c>
    </row>
    <row r="1500" spans="1:17" hidden="1" x14ac:dyDescent="0.2">
      <c r="A1500" s="30" t="s">
        <v>5204</v>
      </c>
      <c r="B1500" s="30" t="s">
        <v>5204</v>
      </c>
      <c r="C1500" s="30" t="s">
        <v>5205</v>
      </c>
      <c r="D1500" s="30" t="s">
        <v>5206</v>
      </c>
      <c r="E1500" s="30" t="s">
        <v>5207</v>
      </c>
      <c r="F1500" s="30" t="s">
        <v>5206</v>
      </c>
      <c r="G1500" s="38">
        <v>60</v>
      </c>
      <c r="H1500" s="31">
        <v>0</v>
      </c>
      <c r="I1500" s="30" t="s">
        <v>512</v>
      </c>
      <c r="J1500" s="30" t="s">
        <v>513</v>
      </c>
      <c r="K1500" s="30" t="s">
        <v>495</v>
      </c>
      <c r="L1500" s="30" t="s">
        <v>496</v>
      </c>
      <c r="M1500" s="30" t="s">
        <v>713</v>
      </c>
      <c r="N1500" s="30" t="s">
        <v>3164</v>
      </c>
      <c r="O1500" s="30" t="s">
        <v>5204</v>
      </c>
      <c r="P1500" s="30" t="s">
        <v>5204</v>
      </c>
      <c r="Q1500" s="30" t="s">
        <v>499</v>
      </c>
    </row>
    <row r="1501" spans="1:17" hidden="1" x14ac:dyDescent="0.2">
      <c r="A1501" s="30" t="s">
        <v>5208</v>
      </c>
      <c r="B1501" s="30" t="s">
        <v>5209</v>
      </c>
      <c r="C1501" s="30" t="s">
        <v>5210</v>
      </c>
      <c r="D1501" s="30" t="s">
        <v>5206</v>
      </c>
      <c r="E1501" s="30" t="s">
        <v>5207</v>
      </c>
      <c r="F1501" s="30" t="s">
        <v>5206</v>
      </c>
      <c r="G1501" s="38">
        <v>60</v>
      </c>
      <c r="H1501" s="31">
        <v>0</v>
      </c>
      <c r="I1501" s="30" t="s">
        <v>512</v>
      </c>
      <c r="J1501" s="30" t="s">
        <v>513</v>
      </c>
      <c r="K1501" s="30" t="s">
        <v>495</v>
      </c>
      <c r="L1501" s="30" t="s">
        <v>496</v>
      </c>
      <c r="M1501" s="30" t="s">
        <v>713</v>
      </c>
      <c r="N1501" s="30" t="s">
        <v>3164</v>
      </c>
      <c r="O1501" s="30" t="s">
        <v>5204</v>
      </c>
      <c r="P1501" s="30" t="s">
        <v>5204</v>
      </c>
      <c r="Q1501" s="30" t="s">
        <v>499</v>
      </c>
    </row>
    <row r="1502" spans="1:17" hidden="1" x14ac:dyDescent="0.2">
      <c r="A1502" s="30" t="s">
        <v>5211</v>
      </c>
      <c r="B1502" s="30" t="s">
        <v>5212</v>
      </c>
      <c r="C1502" s="30" t="s">
        <v>5213</v>
      </c>
      <c r="D1502" s="30" t="s">
        <v>5206</v>
      </c>
      <c r="E1502" s="30" t="s">
        <v>5207</v>
      </c>
      <c r="F1502" s="30" t="s">
        <v>5206</v>
      </c>
      <c r="G1502" s="38">
        <v>60</v>
      </c>
      <c r="H1502" s="31">
        <v>0</v>
      </c>
      <c r="I1502" s="30" t="s">
        <v>512</v>
      </c>
      <c r="J1502" s="30" t="s">
        <v>513</v>
      </c>
      <c r="K1502" s="30" t="s">
        <v>495</v>
      </c>
      <c r="L1502" s="30" t="s">
        <v>496</v>
      </c>
      <c r="M1502" s="30" t="s">
        <v>713</v>
      </c>
      <c r="N1502" s="30" t="s">
        <v>3164</v>
      </c>
      <c r="O1502" s="30" t="s">
        <v>5204</v>
      </c>
      <c r="P1502" s="30" t="s">
        <v>5204</v>
      </c>
      <c r="Q1502" s="30" t="s">
        <v>499</v>
      </c>
    </row>
    <row r="1503" spans="1:17" hidden="1" x14ac:dyDescent="0.2">
      <c r="A1503" s="30" t="s">
        <v>5214</v>
      </c>
      <c r="B1503" s="30" t="s">
        <v>5215</v>
      </c>
      <c r="C1503" s="30" t="s">
        <v>5216</v>
      </c>
      <c r="D1503" s="30" t="s">
        <v>5206</v>
      </c>
      <c r="E1503" s="30" t="s">
        <v>5207</v>
      </c>
      <c r="F1503" s="30" t="s">
        <v>5206</v>
      </c>
      <c r="G1503" s="38">
        <v>60</v>
      </c>
      <c r="H1503" s="31">
        <v>0</v>
      </c>
      <c r="I1503" s="30" t="s">
        <v>512</v>
      </c>
      <c r="J1503" s="30" t="s">
        <v>513</v>
      </c>
      <c r="K1503" s="30" t="s">
        <v>495</v>
      </c>
      <c r="L1503" s="30" t="s">
        <v>496</v>
      </c>
      <c r="M1503" s="30" t="s">
        <v>713</v>
      </c>
      <c r="N1503" s="30" t="s">
        <v>3164</v>
      </c>
      <c r="O1503" s="30" t="s">
        <v>5204</v>
      </c>
      <c r="P1503" s="30" t="s">
        <v>5204</v>
      </c>
      <c r="Q1503" s="30" t="s">
        <v>499</v>
      </c>
    </row>
    <row r="1504" spans="1:17" hidden="1" x14ac:dyDescent="0.2">
      <c r="A1504" s="30" t="s">
        <v>5217</v>
      </c>
      <c r="B1504" s="30" t="s">
        <v>5218</v>
      </c>
      <c r="C1504" s="30" t="s">
        <v>5219</v>
      </c>
      <c r="D1504" s="30" t="s">
        <v>5206</v>
      </c>
      <c r="E1504" s="30" t="s">
        <v>5207</v>
      </c>
      <c r="F1504" s="30" t="s">
        <v>5206</v>
      </c>
      <c r="G1504" s="38">
        <v>60</v>
      </c>
      <c r="H1504" s="31">
        <v>0</v>
      </c>
      <c r="I1504" s="30" t="s">
        <v>504</v>
      </c>
      <c r="J1504" s="30" t="s">
        <v>505</v>
      </c>
      <c r="K1504" s="30" t="s">
        <v>495</v>
      </c>
      <c r="L1504" s="30" t="s">
        <v>496</v>
      </c>
      <c r="M1504" s="30" t="s">
        <v>506</v>
      </c>
      <c r="N1504" s="30"/>
      <c r="O1504" s="30" t="s">
        <v>5204</v>
      </c>
      <c r="P1504" s="30" t="s">
        <v>5204</v>
      </c>
      <c r="Q1504" s="30" t="s">
        <v>499</v>
      </c>
    </row>
    <row r="1505" spans="1:17" hidden="1" x14ac:dyDescent="0.2">
      <c r="A1505" s="30" t="s">
        <v>287</v>
      </c>
      <c r="B1505" s="30" t="s">
        <v>288</v>
      </c>
      <c r="C1505" s="30" t="s">
        <v>5220</v>
      </c>
      <c r="D1505" s="30"/>
      <c r="E1505" s="30" t="s">
        <v>503</v>
      </c>
      <c r="F1505" s="30" t="s">
        <v>5221</v>
      </c>
      <c r="G1505" s="38"/>
      <c r="H1505" s="31">
        <v>0</v>
      </c>
      <c r="I1505" s="30"/>
      <c r="J1505" s="30"/>
      <c r="K1505" s="30" t="s">
        <v>495</v>
      </c>
      <c r="L1505" s="30" t="s">
        <v>496</v>
      </c>
      <c r="M1505" s="30" t="s">
        <v>526</v>
      </c>
      <c r="N1505" s="30"/>
      <c r="O1505" s="30" t="s">
        <v>5222</v>
      </c>
      <c r="P1505" s="30" t="s">
        <v>288</v>
      </c>
      <c r="Q1505" s="30" t="s">
        <v>499</v>
      </c>
    </row>
    <row r="1506" spans="1:17" hidden="1" x14ac:dyDescent="0.2">
      <c r="A1506" s="30" t="s">
        <v>5223</v>
      </c>
      <c r="B1506" s="30" t="s">
        <v>5224</v>
      </c>
      <c r="C1506" s="30" t="s">
        <v>5225</v>
      </c>
      <c r="D1506" s="30"/>
      <c r="E1506" s="30" t="s">
        <v>503</v>
      </c>
      <c r="F1506" s="30" t="s">
        <v>74</v>
      </c>
      <c r="G1506" s="38"/>
      <c r="H1506" s="31">
        <v>0</v>
      </c>
      <c r="I1506" s="30" t="s">
        <v>512</v>
      </c>
      <c r="J1506" s="30" t="s">
        <v>513</v>
      </c>
      <c r="K1506" s="30" t="s">
        <v>495</v>
      </c>
      <c r="L1506" s="30" t="s">
        <v>496</v>
      </c>
      <c r="M1506" s="30" t="s">
        <v>526</v>
      </c>
      <c r="N1506" s="30"/>
      <c r="O1506" s="30" t="s">
        <v>5222</v>
      </c>
      <c r="P1506" s="30" t="s">
        <v>288</v>
      </c>
      <c r="Q1506" s="30" t="s">
        <v>499</v>
      </c>
    </row>
    <row r="1507" spans="1:17" hidden="1" x14ac:dyDescent="0.2">
      <c r="A1507" s="30" t="s">
        <v>5226</v>
      </c>
      <c r="B1507" s="30" t="s">
        <v>5227</v>
      </c>
      <c r="C1507" s="30" t="s">
        <v>5228</v>
      </c>
      <c r="D1507" s="30"/>
      <c r="E1507" s="30" t="s">
        <v>503</v>
      </c>
      <c r="F1507" s="30" t="s">
        <v>74</v>
      </c>
      <c r="G1507" s="38"/>
      <c r="H1507" s="31">
        <v>0</v>
      </c>
      <c r="I1507" s="30" t="s">
        <v>512</v>
      </c>
      <c r="J1507" s="30" t="s">
        <v>513</v>
      </c>
      <c r="K1507" s="30" t="s">
        <v>495</v>
      </c>
      <c r="L1507" s="30" t="s">
        <v>496</v>
      </c>
      <c r="M1507" s="30" t="s">
        <v>639</v>
      </c>
      <c r="N1507" s="30"/>
      <c r="O1507" s="30" t="s">
        <v>5222</v>
      </c>
      <c r="P1507" s="30" t="s">
        <v>288</v>
      </c>
      <c r="Q1507" s="30" t="s">
        <v>499</v>
      </c>
    </row>
    <row r="1508" spans="1:17" hidden="1" x14ac:dyDescent="0.2">
      <c r="A1508" s="30" t="s">
        <v>5229</v>
      </c>
      <c r="B1508" s="30" t="s">
        <v>5230</v>
      </c>
      <c r="C1508" s="30" t="s">
        <v>5231</v>
      </c>
      <c r="D1508" s="30"/>
      <c r="E1508" s="30" t="s">
        <v>503</v>
      </c>
      <c r="F1508" s="30" t="s">
        <v>74</v>
      </c>
      <c r="G1508" s="38"/>
      <c r="H1508" s="31">
        <v>0</v>
      </c>
      <c r="I1508" s="30" t="s">
        <v>504</v>
      </c>
      <c r="J1508" s="30" t="s">
        <v>505</v>
      </c>
      <c r="K1508" s="30" t="s">
        <v>495</v>
      </c>
      <c r="L1508" s="30" t="s">
        <v>496</v>
      </c>
      <c r="M1508" s="30" t="s">
        <v>558</v>
      </c>
      <c r="N1508" s="30"/>
      <c r="O1508" s="30" t="s">
        <v>5222</v>
      </c>
      <c r="P1508" s="30" t="s">
        <v>288</v>
      </c>
      <c r="Q1508" s="30" t="s">
        <v>499</v>
      </c>
    </row>
    <row r="1509" spans="1:17" hidden="1" x14ac:dyDescent="0.2">
      <c r="A1509" s="30" t="s">
        <v>5232</v>
      </c>
      <c r="B1509" s="30" t="s">
        <v>5233</v>
      </c>
      <c r="C1509" s="30" t="s">
        <v>5234</v>
      </c>
      <c r="D1509" s="30"/>
      <c r="E1509" s="30" t="s">
        <v>503</v>
      </c>
      <c r="F1509" s="30" t="s">
        <v>74</v>
      </c>
      <c r="G1509" s="38"/>
      <c r="H1509" s="31">
        <v>0</v>
      </c>
      <c r="I1509" s="30" t="s">
        <v>552</v>
      </c>
      <c r="J1509" s="30" t="s">
        <v>553</v>
      </c>
      <c r="K1509" s="30" t="s">
        <v>495</v>
      </c>
      <c r="L1509" s="30" t="s">
        <v>496</v>
      </c>
      <c r="M1509" s="30" t="s">
        <v>2249</v>
      </c>
      <c r="N1509" s="30"/>
      <c r="O1509" s="30" t="s">
        <v>5222</v>
      </c>
      <c r="P1509" s="30" t="s">
        <v>288</v>
      </c>
      <c r="Q1509" s="30" t="s">
        <v>499</v>
      </c>
    </row>
    <row r="1510" spans="1:17" hidden="1" x14ac:dyDescent="0.2">
      <c r="A1510" s="30" t="s">
        <v>5235</v>
      </c>
      <c r="B1510" s="30" t="s">
        <v>5236</v>
      </c>
      <c r="C1510" s="30" t="s">
        <v>5237</v>
      </c>
      <c r="D1510" s="30"/>
      <c r="E1510" s="30" t="s">
        <v>503</v>
      </c>
      <c r="F1510" s="30" t="s">
        <v>74</v>
      </c>
      <c r="G1510" s="38"/>
      <c r="H1510" s="31">
        <v>0</v>
      </c>
      <c r="I1510" s="30" t="s">
        <v>512</v>
      </c>
      <c r="J1510" s="30" t="s">
        <v>513</v>
      </c>
      <c r="K1510" s="30" t="s">
        <v>495</v>
      </c>
      <c r="L1510" s="30" t="s">
        <v>496</v>
      </c>
      <c r="M1510" s="30" t="s">
        <v>514</v>
      </c>
      <c r="N1510" s="30"/>
      <c r="O1510" s="30" t="s">
        <v>5222</v>
      </c>
      <c r="P1510" s="30" t="s">
        <v>288</v>
      </c>
      <c r="Q1510" s="30" t="s">
        <v>499</v>
      </c>
    </row>
    <row r="1511" spans="1:17" hidden="1" x14ac:dyDescent="0.2">
      <c r="A1511" s="30" t="s">
        <v>5238</v>
      </c>
      <c r="B1511" s="30" t="s">
        <v>5239</v>
      </c>
      <c r="C1511" s="30" t="s">
        <v>5240</v>
      </c>
      <c r="D1511" s="30"/>
      <c r="E1511" s="30" t="s">
        <v>503</v>
      </c>
      <c r="F1511" s="30" t="s">
        <v>74</v>
      </c>
      <c r="G1511" s="38"/>
      <c r="H1511" s="31">
        <v>0</v>
      </c>
      <c r="I1511" s="30" t="s">
        <v>552</v>
      </c>
      <c r="J1511" s="30" t="s">
        <v>553</v>
      </c>
      <c r="K1511" s="30" t="s">
        <v>495</v>
      </c>
      <c r="L1511" s="30" t="s">
        <v>496</v>
      </c>
      <c r="M1511" s="30" t="s">
        <v>2249</v>
      </c>
      <c r="N1511" s="30"/>
      <c r="O1511" s="30" t="s">
        <v>5222</v>
      </c>
      <c r="P1511" s="30" t="s">
        <v>288</v>
      </c>
      <c r="Q1511" s="30" t="s">
        <v>499</v>
      </c>
    </row>
    <row r="1512" spans="1:17" hidden="1" x14ac:dyDescent="0.2">
      <c r="A1512" s="30" t="s">
        <v>5241</v>
      </c>
      <c r="B1512" s="30" t="s">
        <v>5242</v>
      </c>
      <c r="C1512" s="30" t="s">
        <v>5243</v>
      </c>
      <c r="D1512" s="30"/>
      <c r="E1512" s="30" t="s">
        <v>503</v>
      </c>
      <c r="F1512" s="30" t="s">
        <v>74</v>
      </c>
      <c r="G1512" s="38"/>
      <c r="H1512" s="31">
        <v>0</v>
      </c>
      <c r="I1512" s="30" t="s">
        <v>552</v>
      </c>
      <c r="J1512" s="30" t="s">
        <v>553</v>
      </c>
      <c r="K1512" s="30" t="s">
        <v>495</v>
      </c>
      <c r="L1512" s="30" t="s">
        <v>496</v>
      </c>
      <c r="M1512" s="30" t="s">
        <v>724</v>
      </c>
      <c r="N1512" s="30" t="s">
        <v>4017</v>
      </c>
      <c r="O1512" s="30" t="s">
        <v>5222</v>
      </c>
      <c r="P1512" s="30" t="s">
        <v>288</v>
      </c>
      <c r="Q1512" s="30" t="s">
        <v>499</v>
      </c>
    </row>
    <row r="1513" spans="1:17" hidden="1" x14ac:dyDescent="0.2">
      <c r="A1513" s="30" t="s">
        <v>5244</v>
      </c>
      <c r="B1513" s="30" t="s">
        <v>5245</v>
      </c>
      <c r="C1513" s="30" t="s">
        <v>5246</v>
      </c>
      <c r="D1513" s="30"/>
      <c r="E1513" s="30" t="s">
        <v>503</v>
      </c>
      <c r="F1513" s="30" t="s">
        <v>74</v>
      </c>
      <c r="G1513" s="38"/>
      <c r="H1513" s="31">
        <v>0</v>
      </c>
      <c r="I1513" s="30" t="s">
        <v>504</v>
      </c>
      <c r="J1513" s="30" t="s">
        <v>505</v>
      </c>
      <c r="K1513" s="30" t="s">
        <v>495</v>
      </c>
      <c r="L1513" s="30" t="s">
        <v>496</v>
      </c>
      <c r="M1513" s="30" t="s">
        <v>506</v>
      </c>
      <c r="N1513" s="30" t="s">
        <v>1316</v>
      </c>
      <c r="O1513" s="30" t="s">
        <v>5222</v>
      </c>
      <c r="P1513" s="30" t="s">
        <v>288</v>
      </c>
      <c r="Q1513" s="30" t="s">
        <v>499</v>
      </c>
    </row>
    <row r="1514" spans="1:17" hidden="1" x14ac:dyDescent="0.2">
      <c r="A1514" s="30" t="s">
        <v>5247</v>
      </c>
      <c r="B1514" s="30" t="s">
        <v>5248</v>
      </c>
      <c r="C1514" s="30" t="s">
        <v>5249</v>
      </c>
      <c r="D1514" s="30"/>
      <c r="E1514" s="30" t="s">
        <v>503</v>
      </c>
      <c r="F1514" s="30" t="s">
        <v>74</v>
      </c>
      <c r="G1514" s="38"/>
      <c r="H1514" s="31">
        <v>0</v>
      </c>
      <c r="I1514" s="30" t="s">
        <v>586</v>
      </c>
      <c r="J1514" s="30" t="s">
        <v>587</v>
      </c>
      <c r="K1514" s="30" t="s">
        <v>495</v>
      </c>
      <c r="L1514" s="30" t="s">
        <v>496</v>
      </c>
      <c r="M1514" s="30" t="s">
        <v>588</v>
      </c>
      <c r="N1514" s="30" t="s">
        <v>2851</v>
      </c>
      <c r="O1514" s="30" t="s">
        <v>5222</v>
      </c>
      <c r="P1514" s="30" t="s">
        <v>288</v>
      </c>
      <c r="Q1514" s="30" t="s">
        <v>499</v>
      </c>
    </row>
    <row r="1515" spans="1:17" hidden="1" x14ac:dyDescent="0.2">
      <c r="A1515" s="30" t="s">
        <v>5250</v>
      </c>
      <c r="B1515" s="30" t="s">
        <v>5251</v>
      </c>
      <c r="C1515" s="30" t="s">
        <v>5252</v>
      </c>
      <c r="D1515" s="30" t="s">
        <v>5253</v>
      </c>
      <c r="E1515" s="30" t="s">
        <v>5254</v>
      </c>
      <c r="F1515" s="30" t="s">
        <v>5253</v>
      </c>
      <c r="G1515" s="38">
        <v>60</v>
      </c>
      <c r="H1515" s="31">
        <v>0</v>
      </c>
      <c r="I1515" s="30" t="s">
        <v>504</v>
      </c>
      <c r="J1515" s="30" t="s">
        <v>505</v>
      </c>
      <c r="K1515" s="30" t="s">
        <v>495</v>
      </c>
      <c r="L1515" s="30" t="s">
        <v>496</v>
      </c>
      <c r="M1515" s="30" t="s">
        <v>558</v>
      </c>
      <c r="N1515" s="30" t="s">
        <v>5255</v>
      </c>
      <c r="O1515" s="30" t="s">
        <v>5250</v>
      </c>
      <c r="P1515" s="30" t="s">
        <v>5251</v>
      </c>
      <c r="Q1515" s="30" t="s">
        <v>499</v>
      </c>
    </row>
    <row r="1516" spans="1:17" hidden="1" x14ac:dyDescent="0.2">
      <c r="A1516" s="30" t="s">
        <v>5256</v>
      </c>
      <c r="B1516" s="30" t="s">
        <v>5257</v>
      </c>
      <c r="C1516" s="30" t="s">
        <v>5258</v>
      </c>
      <c r="D1516" s="30" t="s">
        <v>5259</v>
      </c>
      <c r="E1516" s="30" t="s">
        <v>5254</v>
      </c>
      <c r="F1516" s="30" t="s">
        <v>5259</v>
      </c>
      <c r="G1516" s="38">
        <v>60</v>
      </c>
      <c r="H1516" s="31">
        <v>0</v>
      </c>
      <c r="I1516" s="30" t="s">
        <v>5187</v>
      </c>
      <c r="J1516" s="30" t="s">
        <v>5188</v>
      </c>
      <c r="K1516" s="30" t="s">
        <v>495</v>
      </c>
      <c r="L1516" s="30" t="s">
        <v>496</v>
      </c>
      <c r="M1516" s="30" t="s">
        <v>558</v>
      </c>
      <c r="N1516" s="30"/>
      <c r="O1516" s="30" t="s">
        <v>5250</v>
      </c>
      <c r="P1516" s="30" t="s">
        <v>5251</v>
      </c>
      <c r="Q1516" s="30" t="s">
        <v>499</v>
      </c>
    </row>
    <row r="1517" spans="1:17" hidden="1" x14ac:dyDescent="0.2">
      <c r="A1517" s="30" t="s">
        <v>5260</v>
      </c>
      <c r="B1517" s="30" t="s">
        <v>5261</v>
      </c>
      <c r="C1517" s="30" t="s">
        <v>5262</v>
      </c>
      <c r="D1517" s="30" t="s">
        <v>5259</v>
      </c>
      <c r="E1517" s="30" t="s">
        <v>5254</v>
      </c>
      <c r="F1517" s="30" t="s">
        <v>5259</v>
      </c>
      <c r="G1517" s="38">
        <v>60</v>
      </c>
      <c r="H1517" s="31">
        <v>0</v>
      </c>
      <c r="I1517" s="30" t="s">
        <v>5187</v>
      </c>
      <c r="J1517" s="30" t="s">
        <v>5188</v>
      </c>
      <c r="K1517" s="30" t="s">
        <v>495</v>
      </c>
      <c r="L1517" s="30" t="s">
        <v>496</v>
      </c>
      <c r="M1517" s="30" t="s">
        <v>558</v>
      </c>
      <c r="N1517" s="30"/>
      <c r="O1517" s="30" t="s">
        <v>5250</v>
      </c>
      <c r="P1517" s="30" t="s">
        <v>5251</v>
      </c>
      <c r="Q1517" s="30" t="s">
        <v>499</v>
      </c>
    </row>
    <row r="1518" spans="1:17" hidden="1" x14ac:dyDescent="0.2">
      <c r="A1518" s="30" t="s">
        <v>5263</v>
      </c>
      <c r="B1518" s="30" t="s">
        <v>5264</v>
      </c>
      <c r="C1518" s="30" t="s">
        <v>5265</v>
      </c>
      <c r="D1518" s="30"/>
      <c r="E1518" s="30" t="s">
        <v>5207</v>
      </c>
      <c r="F1518" s="30" t="s">
        <v>5266</v>
      </c>
      <c r="G1518" s="38">
        <v>60</v>
      </c>
      <c r="H1518" s="31">
        <v>0</v>
      </c>
      <c r="I1518" s="30" t="s">
        <v>5267</v>
      </c>
      <c r="J1518" s="30" t="s">
        <v>5268</v>
      </c>
      <c r="K1518" s="30" t="s">
        <v>495</v>
      </c>
      <c r="L1518" s="30" t="s">
        <v>869</v>
      </c>
      <c r="M1518" s="30" t="s">
        <v>573</v>
      </c>
      <c r="N1518" s="30" t="s">
        <v>5269</v>
      </c>
      <c r="O1518" s="30" t="s">
        <v>5263</v>
      </c>
      <c r="P1518" s="30" t="s">
        <v>5264</v>
      </c>
      <c r="Q1518" s="30" t="s">
        <v>499</v>
      </c>
    </row>
    <row r="1519" spans="1:17" hidden="1" x14ac:dyDescent="0.2">
      <c r="A1519" s="30" t="s">
        <v>5270</v>
      </c>
      <c r="B1519" s="30" t="s">
        <v>5271</v>
      </c>
      <c r="C1519" s="30" t="s">
        <v>5272</v>
      </c>
      <c r="D1519" s="30"/>
      <c r="E1519" s="30" t="s">
        <v>664</v>
      </c>
      <c r="F1519" s="30"/>
      <c r="G1519" s="38"/>
      <c r="H1519" s="31">
        <v>0</v>
      </c>
      <c r="I1519" s="30" t="s">
        <v>755</v>
      </c>
      <c r="J1519" s="30" t="s">
        <v>756</v>
      </c>
      <c r="K1519" s="30" t="s">
        <v>495</v>
      </c>
      <c r="L1519" s="30" t="s">
        <v>612</v>
      </c>
      <c r="M1519" s="30" t="s">
        <v>1828</v>
      </c>
      <c r="N1519" s="30"/>
      <c r="O1519" s="30" t="s">
        <v>945</v>
      </c>
      <c r="P1519" s="30" t="s">
        <v>947</v>
      </c>
      <c r="Q1519" s="30" t="s">
        <v>499</v>
      </c>
    </row>
    <row r="1520" spans="1:17" hidden="1" x14ac:dyDescent="0.2">
      <c r="A1520" s="30" t="s">
        <v>5273</v>
      </c>
      <c r="B1520" s="30" t="s">
        <v>5274</v>
      </c>
      <c r="C1520" s="30" t="s">
        <v>5275</v>
      </c>
      <c r="D1520" s="30"/>
      <c r="E1520" s="30" t="s">
        <v>5276</v>
      </c>
      <c r="F1520" s="30"/>
      <c r="G1520" s="38"/>
      <c r="H1520" s="31">
        <v>0</v>
      </c>
      <c r="I1520" s="30" t="s">
        <v>755</v>
      </c>
      <c r="J1520" s="30" t="s">
        <v>756</v>
      </c>
      <c r="K1520" s="30" t="s">
        <v>495</v>
      </c>
      <c r="L1520" s="30" t="s">
        <v>612</v>
      </c>
      <c r="M1520" s="30" t="s">
        <v>1035</v>
      </c>
      <c r="N1520" s="30"/>
      <c r="O1520" s="30" t="s">
        <v>945</v>
      </c>
      <c r="P1520" s="30" t="s">
        <v>947</v>
      </c>
      <c r="Q1520" s="30" t="s">
        <v>499</v>
      </c>
    </row>
    <row r="1521" spans="1:17" hidden="1" x14ac:dyDescent="0.2">
      <c r="A1521" s="30" t="s">
        <v>5277</v>
      </c>
      <c r="B1521" s="30" t="s">
        <v>5278</v>
      </c>
      <c r="C1521" s="30" t="s">
        <v>5279</v>
      </c>
      <c r="D1521" s="30" t="s">
        <v>5280</v>
      </c>
      <c r="E1521" s="30" t="s">
        <v>493</v>
      </c>
      <c r="F1521" s="30" t="s">
        <v>5281</v>
      </c>
      <c r="G1521" s="38"/>
      <c r="H1521" s="31">
        <v>0</v>
      </c>
      <c r="I1521" s="30" t="s">
        <v>848</v>
      </c>
      <c r="J1521" s="30" t="s">
        <v>849</v>
      </c>
      <c r="K1521" s="30" t="s">
        <v>495</v>
      </c>
      <c r="L1521" s="30" t="s">
        <v>496</v>
      </c>
      <c r="M1521" s="30" t="s">
        <v>526</v>
      </c>
      <c r="N1521" s="30" t="s">
        <v>5282</v>
      </c>
      <c r="O1521" s="30" t="s">
        <v>5283</v>
      </c>
      <c r="P1521" s="30" t="s">
        <v>5278</v>
      </c>
      <c r="Q1521" s="30" t="s">
        <v>499</v>
      </c>
    </row>
    <row r="1522" spans="1:17" hidden="1" x14ac:dyDescent="0.2">
      <c r="A1522" s="30" t="s">
        <v>5284</v>
      </c>
      <c r="B1522" s="30" t="s">
        <v>5285</v>
      </c>
      <c r="C1522" s="30" t="s">
        <v>5286</v>
      </c>
      <c r="D1522" s="30"/>
      <c r="E1522" s="30" t="s">
        <v>503</v>
      </c>
      <c r="F1522" s="30" t="s">
        <v>5287</v>
      </c>
      <c r="G1522" s="38">
        <v>60</v>
      </c>
      <c r="H1522" s="31">
        <v>0</v>
      </c>
      <c r="I1522" s="30"/>
      <c r="J1522" s="30"/>
      <c r="K1522" s="30" t="s">
        <v>495</v>
      </c>
      <c r="L1522" s="30" t="s">
        <v>496</v>
      </c>
      <c r="M1522" s="30" t="s">
        <v>514</v>
      </c>
      <c r="N1522" s="30"/>
      <c r="O1522" s="30" t="s">
        <v>5284</v>
      </c>
      <c r="P1522" s="30" t="s">
        <v>5285</v>
      </c>
      <c r="Q1522" s="30" t="s">
        <v>499</v>
      </c>
    </row>
    <row r="1523" spans="1:17" hidden="1" x14ac:dyDescent="0.2">
      <c r="A1523" s="30" t="s">
        <v>5288</v>
      </c>
      <c r="B1523" s="30" t="s">
        <v>5289</v>
      </c>
      <c r="C1523" s="30" t="s">
        <v>5290</v>
      </c>
      <c r="D1523" s="30"/>
      <c r="E1523" s="30" t="s">
        <v>503</v>
      </c>
      <c r="F1523" s="30" t="s">
        <v>5291</v>
      </c>
      <c r="G1523" s="38"/>
      <c r="H1523" s="31">
        <v>0</v>
      </c>
      <c r="I1523" s="30" t="s">
        <v>546</v>
      </c>
      <c r="J1523" s="30" t="s">
        <v>547</v>
      </c>
      <c r="K1523" s="30" t="s">
        <v>495</v>
      </c>
      <c r="L1523" s="30" t="s">
        <v>496</v>
      </c>
      <c r="M1523" s="30" t="s">
        <v>713</v>
      </c>
      <c r="N1523" s="30" t="s">
        <v>5292</v>
      </c>
      <c r="O1523" s="30" t="s">
        <v>5288</v>
      </c>
      <c r="P1523" s="30" t="s">
        <v>5289</v>
      </c>
      <c r="Q1523" s="30" t="s">
        <v>499</v>
      </c>
    </row>
    <row r="1524" spans="1:17" hidden="1" x14ac:dyDescent="0.2">
      <c r="A1524" s="30" t="s">
        <v>5293</v>
      </c>
      <c r="B1524" s="30" t="s">
        <v>5294</v>
      </c>
      <c r="C1524" s="30" t="s">
        <v>5295</v>
      </c>
      <c r="D1524" s="30"/>
      <c r="E1524" s="30" t="s">
        <v>503</v>
      </c>
      <c r="F1524" s="30" t="s">
        <v>5296</v>
      </c>
      <c r="G1524" s="38"/>
      <c r="H1524" s="31">
        <v>0</v>
      </c>
      <c r="I1524" s="30" t="s">
        <v>546</v>
      </c>
      <c r="J1524" s="30" t="s">
        <v>547</v>
      </c>
      <c r="K1524" s="30" t="s">
        <v>495</v>
      </c>
      <c r="L1524" s="30" t="s">
        <v>496</v>
      </c>
      <c r="M1524" s="30" t="s">
        <v>713</v>
      </c>
      <c r="N1524" s="30" t="s">
        <v>5297</v>
      </c>
      <c r="O1524" s="30" t="s">
        <v>5293</v>
      </c>
      <c r="P1524" s="30" t="s">
        <v>5294</v>
      </c>
      <c r="Q1524" s="30" t="s">
        <v>499</v>
      </c>
    </row>
    <row r="1525" spans="1:17" hidden="1" x14ac:dyDescent="0.2">
      <c r="A1525" s="30" t="s">
        <v>5298</v>
      </c>
      <c r="B1525" s="30" t="s">
        <v>5299</v>
      </c>
      <c r="C1525" s="30" t="s">
        <v>5300</v>
      </c>
      <c r="D1525" s="30"/>
      <c r="E1525" s="30" t="s">
        <v>503</v>
      </c>
      <c r="F1525" s="30"/>
      <c r="G1525" s="38"/>
      <c r="H1525" s="31">
        <v>0</v>
      </c>
      <c r="I1525" s="30"/>
      <c r="J1525" s="30"/>
      <c r="K1525" s="30" t="s">
        <v>495</v>
      </c>
      <c r="L1525" s="30" t="s">
        <v>3608</v>
      </c>
      <c r="M1525" s="30" t="s">
        <v>573</v>
      </c>
      <c r="N1525" s="30"/>
      <c r="O1525" s="30" t="s">
        <v>5298</v>
      </c>
      <c r="P1525" s="30" t="s">
        <v>5299</v>
      </c>
      <c r="Q1525" s="30" t="s">
        <v>499</v>
      </c>
    </row>
    <row r="1526" spans="1:17" hidden="1" x14ac:dyDescent="0.2">
      <c r="A1526" s="30" t="s">
        <v>5301</v>
      </c>
      <c r="B1526" s="30" t="s">
        <v>5302</v>
      </c>
      <c r="C1526" s="30" t="s">
        <v>5303</v>
      </c>
      <c r="D1526" s="30" t="s">
        <v>74</v>
      </c>
      <c r="E1526" s="30" t="s">
        <v>753</v>
      </c>
      <c r="F1526" s="30" t="s">
        <v>5304</v>
      </c>
      <c r="G1526" s="38"/>
      <c r="H1526" s="31">
        <v>0</v>
      </c>
      <c r="I1526" s="30" t="s">
        <v>995</v>
      </c>
      <c r="J1526" s="30" t="s">
        <v>996</v>
      </c>
      <c r="K1526" s="30" t="s">
        <v>495</v>
      </c>
      <c r="L1526" s="30" t="s">
        <v>612</v>
      </c>
      <c r="M1526" s="30" t="s">
        <v>1007</v>
      </c>
      <c r="N1526" s="30" t="s">
        <v>1929</v>
      </c>
      <c r="O1526" s="30" t="s">
        <v>5301</v>
      </c>
      <c r="P1526" s="30" t="s">
        <v>5302</v>
      </c>
      <c r="Q1526" s="30" t="s">
        <v>499</v>
      </c>
    </row>
    <row r="1527" spans="1:17" hidden="1" x14ac:dyDescent="0.2">
      <c r="A1527" s="30" t="s">
        <v>5305</v>
      </c>
      <c r="B1527" s="30" t="s">
        <v>5306</v>
      </c>
      <c r="C1527" s="30" t="s">
        <v>5307</v>
      </c>
      <c r="D1527" s="30"/>
      <c r="E1527" s="30" t="s">
        <v>503</v>
      </c>
      <c r="F1527" s="30" t="s">
        <v>5308</v>
      </c>
      <c r="G1527" s="38"/>
      <c r="H1527" s="31">
        <v>0</v>
      </c>
      <c r="I1527" s="30"/>
      <c r="J1527" s="30"/>
      <c r="K1527" s="30" t="s">
        <v>495</v>
      </c>
      <c r="L1527" s="30" t="s">
        <v>496</v>
      </c>
      <c r="M1527" s="30" t="s">
        <v>713</v>
      </c>
      <c r="N1527" s="30" t="s">
        <v>5309</v>
      </c>
      <c r="O1527" s="30" t="s">
        <v>5305</v>
      </c>
      <c r="P1527" s="30" t="s">
        <v>5306</v>
      </c>
      <c r="Q1527" s="30" t="s">
        <v>499</v>
      </c>
    </row>
    <row r="1528" spans="1:17" hidden="1" x14ac:dyDescent="0.2">
      <c r="A1528" s="30" t="s">
        <v>5310</v>
      </c>
      <c r="B1528" s="30" t="s">
        <v>5311</v>
      </c>
      <c r="C1528" s="30" t="s">
        <v>5312</v>
      </c>
      <c r="D1528" s="30"/>
      <c r="E1528" s="30"/>
      <c r="F1528" s="30"/>
      <c r="G1528" s="38"/>
      <c r="H1528" s="31">
        <v>0</v>
      </c>
      <c r="I1528" s="30"/>
      <c r="J1528" s="30"/>
      <c r="K1528" s="30" t="s">
        <v>495</v>
      </c>
      <c r="L1528" s="30" t="s">
        <v>496</v>
      </c>
      <c r="M1528" s="30" t="s">
        <v>713</v>
      </c>
      <c r="N1528" s="30"/>
      <c r="O1528" s="30" t="s">
        <v>5305</v>
      </c>
      <c r="P1528" s="30" t="s">
        <v>5306</v>
      </c>
      <c r="Q1528" s="30" t="s">
        <v>499</v>
      </c>
    </row>
    <row r="1529" spans="1:17" hidden="1" x14ac:dyDescent="0.2">
      <c r="A1529" s="30" t="s">
        <v>5313</v>
      </c>
      <c r="B1529" s="30" t="s">
        <v>5314</v>
      </c>
      <c r="C1529" s="30" t="s">
        <v>612</v>
      </c>
      <c r="D1529" s="30" t="s">
        <v>5315</v>
      </c>
      <c r="E1529" s="30" t="s">
        <v>664</v>
      </c>
      <c r="F1529" s="30" t="s">
        <v>5315</v>
      </c>
      <c r="G1529" s="38"/>
      <c r="H1529" s="31">
        <v>0</v>
      </c>
      <c r="I1529" s="30" t="s">
        <v>755</v>
      </c>
      <c r="J1529" s="30" t="s">
        <v>756</v>
      </c>
      <c r="K1529" s="30" t="s">
        <v>495</v>
      </c>
      <c r="L1529" s="30" t="s">
        <v>612</v>
      </c>
      <c r="M1529" s="30" t="s">
        <v>1035</v>
      </c>
      <c r="N1529" s="30"/>
      <c r="O1529" s="30" t="s">
        <v>5313</v>
      </c>
      <c r="P1529" s="30" t="s">
        <v>5314</v>
      </c>
      <c r="Q1529" s="30" t="s">
        <v>499</v>
      </c>
    </row>
    <row r="1530" spans="1:17" hidden="1" x14ac:dyDescent="0.2">
      <c r="A1530" s="30" t="s">
        <v>5316</v>
      </c>
      <c r="B1530" s="30" t="s">
        <v>5317</v>
      </c>
      <c r="C1530" s="30" t="s">
        <v>5318</v>
      </c>
      <c r="D1530" s="30" t="s">
        <v>5315</v>
      </c>
      <c r="E1530" s="30" t="s">
        <v>664</v>
      </c>
      <c r="F1530" s="30" t="s">
        <v>5319</v>
      </c>
      <c r="G1530" s="38"/>
      <c r="H1530" s="31">
        <v>0</v>
      </c>
      <c r="I1530" s="30" t="s">
        <v>755</v>
      </c>
      <c r="J1530" s="30" t="s">
        <v>756</v>
      </c>
      <c r="K1530" s="30" t="s">
        <v>495</v>
      </c>
      <c r="L1530" s="30" t="s">
        <v>612</v>
      </c>
      <c r="M1530" s="30" t="s">
        <v>1035</v>
      </c>
      <c r="N1530" s="30"/>
      <c r="O1530" s="30" t="s">
        <v>5313</v>
      </c>
      <c r="P1530" s="30" t="s">
        <v>5314</v>
      </c>
      <c r="Q1530" s="30" t="s">
        <v>499</v>
      </c>
    </row>
    <row r="1531" spans="1:17" hidden="1" x14ac:dyDescent="0.2">
      <c r="A1531" s="30" t="s">
        <v>5320</v>
      </c>
      <c r="B1531" s="30" t="s">
        <v>5321</v>
      </c>
      <c r="C1531" s="30" t="s">
        <v>5322</v>
      </c>
      <c r="D1531" s="30" t="s">
        <v>5315</v>
      </c>
      <c r="E1531" s="30" t="s">
        <v>664</v>
      </c>
      <c r="F1531" s="30" t="s">
        <v>5323</v>
      </c>
      <c r="G1531" s="38"/>
      <c r="H1531" s="31">
        <v>0</v>
      </c>
      <c r="I1531" s="30" t="s">
        <v>995</v>
      </c>
      <c r="J1531" s="30" t="s">
        <v>996</v>
      </c>
      <c r="K1531" s="30" t="s">
        <v>495</v>
      </c>
      <c r="L1531" s="30" t="s">
        <v>612</v>
      </c>
      <c r="M1531" s="30" t="s">
        <v>624</v>
      </c>
      <c r="N1531" s="30"/>
      <c r="O1531" s="30" t="s">
        <v>5313</v>
      </c>
      <c r="P1531" s="30" t="s">
        <v>5314</v>
      </c>
      <c r="Q1531" s="30" t="s">
        <v>499</v>
      </c>
    </row>
    <row r="1532" spans="1:17" hidden="1" x14ac:dyDescent="0.2">
      <c r="A1532" s="30" t="s">
        <v>5324</v>
      </c>
      <c r="B1532" s="30" t="s">
        <v>5325</v>
      </c>
      <c r="C1532" s="30" t="s">
        <v>5326</v>
      </c>
      <c r="D1532" s="30" t="s">
        <v>5315</v>
      </c>
      <c r="E1532" s="30" t="s">
        <v>664</v>
      </c>
      <c r="F1532" s="30" t="s">
        <v>5327</v>
      </c>
      <c r="G1532" s="38"/>
      <c r="H1532" s="31">
        <v>0</v>
      </c>
      <c r="I1532" s="30" t="s">
        <v>755</v>
      </c>
      <c r="J1532" s="30" t="s">
        <v>756</v>
      </c>
      <c r="K1532" s="30" t="s">
        <v>495</v>
      </c>
      <c r="L1532" s="30" t="s">
        <v>612</v>
      </c>
      <c r="M1532" s="30" t="s">
        <v>1828</v>
      </c>
      <c r="N1532" s="30"/>
      <c r="O1532" s="30" t="s">
        <v>5313</v>
      </c>
      <c r="P1532" s="30" t="s">
        <v>5314</v>
      </c>
      <c r="Q1532" s="30" t="s">
        <v>499</v>
      </c>
    </row>
    <row r="1533" spans="1:17" hidden="1" x14ac:dyDescent="0.2">
      <c r="A1533" s="30" t="s">
        <v>5328</v>
      </c>
      <c r="B1533" s="30" t="s">
        <v>5329</v>
      </c>
      <c r="C1533" s="30" t="s">
        <v>5330</v>
      </c>
      <c r="D1533" s="30" t="s">
        <v>5315</v>
      </c>
      <c r="E1533" s="30" t="s">
        <v>664</v>
      </c>
      <c r="F1533" s="30" t="s">
        <v>5331</v>
      </c>
      <c r="G1533" s="38"/>
      <c r="H1533" s="31">
        <v>0</v>
      </c>
      <c r="I1533" s="30" t="s">
        <v>755</v>
      </c>
      <c r="J1533" s="30" t="s">
        <v>756</v>
      </c>
      <c r="K1533" s="30" t="s">
        <v>495</v>
      </c>
      <c r="L1533" s="30" t="s">
        <v>612</v>
      </c>
      <c r="M1533" s="30" t="s">
        <v>1828</v>
      </c>
      <c r="N1533" s="30"/>
      <c r="O1533" s="30" t="s">
        <v>5313</v>
      </c>
      <c r="P1533" s="30" t="s">
        <v>5314</v>
      </c>
      <c r="Q1533" s="30" t="s">
        <v>499</v>
      </c>
    </row>
    <row r="1534" spans="1:17" hidden="1" x14ac:dyDescent="0.2">
      <c r="A1534" s="30" t="s">
        <v>5332</v>
      </c>
      <c r="B1534" s="30" t="s">
        <v>5333</v>
      </c>
      <c r="C1534" s="30" t="s">
        <v>5334</v>
      </c>
      <c r="D1534" s="30" t="s">
        <v>5315</v>
      </c>
      <c r="E1534" s="30" t="s">
        <v>664</v>
      </c>
      <c r="F1534" s="30" t="s">
        <v>5335</v>
      </c>
      <c r="G1534" s="38"/>
      <c r="H1534" s="31">
        <v>0</v>
      </c>
      <c r="I1534" s="30" t="s">
        <v>995</v>
      </c>
      <c r="J1534" s="30" t="s">
        <v>996</v>
      </c>
      <c r="K1534" s="30" t="s">
        <v>495</v>
      </c>
      <c r="L1534" s="30" t="s">
        <v>612</v>
      </c>
      <c r="M1534" s="30" t="s">
        <v>1007</v>
      </c>
      <c r="N1534" s="30"/>
      <c r="O1534" s="30" t="s">
        <v>5313</v>
      </c>
      <c r="P1534" s="30" t="s">
        <v>5314</v>
      </c>
      <c r="Q1534" s="30" t="s">
        <v>499</v>
      </c>
    </row>
    <row r="1535" spans="1:17" hidden="1" x14ac:dyDescent="0.2">
      <c r="A1535" s="30" t="s">
        <v>5336</v>
      </c>
      <c r="B1535" s="30" t="s">
        <v>5337</v>
      </c>
      <c r="C1535" s="30" t="s">
        <v>5338</v>
      </c>
      <c r="D1535" s="30"/>
      <c r="E1535" s="30" t="s">
        <v>503</v>
      </c>
      <c r="F1535" s="30" t="s">
        <v>5339</v>
      </c>
      <c r="G1535" s="38"/>
      <c r="H1535" s="31">
        <v>0</v>
      </c>
      <c r="I1535" s="30" t="s">
        <v>504</v>
      </c>
      <c r="J1535" s="30" t="s">
        <v>505</v>
      </c>
      <c r="K1535" s="30" t="s">
        <v>495</v>
      </c>
      <c r="L1535" s="30" t="s">
        <v>496</v>
      </c>
      <c r="M1535" s="30" t="s">
        <v>2206</v>
      </c>
      <c r="N1535" s="30"/>
      <c r="O1535" s="30" t="s">
        <v>5336</v>
      </c>
      <c r="P1535" s="30" t="s">
        <v>5337</v>
      </c>
      <c r="Q1535" s="30" t="s">
        <v>499</v>
      </c>
    </row>
    <row r="1536" spans="1:17" hidden="1" x14ac:dyDescent="0.2">
      <c r="A1536" s="30" t="s">
        <v>5340</v>
      </c>
      <c r="B1536" s="30" t="s">
        <v>5341</v>
      </c>
      <c r="C1536" s="30" t="s">
        <v>5342</v>
      </c>
      <c r="D1536" s="30"/>
      <c r="E1536" s="30" t="s">
        <v>503</v>
      </c>
      <c r="F1536" s="30" t="s">
        <v>74</v>
      </c>
      <c r="G1536" s="38"/>
      <c r="H1536" s="31">
        <v>0</v>
      </c>
      <c r="I1536" s="30" t="s">
        <v>504</v>
      </c>
      <c r="J1536" s="30" t="s">
        <v>505</v>
      </c>
      <c r="K1536" s="30" t="s">
        <v>495</v>
      </c>
      <c r="L1536" s="30" t="s">
        <v>496</v>
      </c>
      <c r="M1536" s="30" t="s">
        <v>2206</v>
      </c>
      <c r="N1536" s="30"/>
      <c r="O1536" s="30" t="s">
        <v>5336</v>
      </c>
      <c r="P1536" s="30" t="s">
        <v>5337</v>
      </c>
      <c r="Q1536" s="30" t="s">
        <v>499</v>
      </c>
    </row>
    <row r="1537" spans="1:17" hidden="1" x14ac:dyDescent="0.2">
      <c r="A1537" s="30" t="s">
        <v>5343</v>
      </c>
      <c r="B1537" s="30" t="s">
        <v>5344</v>
      </c>
      <c r="C1537" s="30" t="s">
        <v>5345</v>
      </c>
      <c r="D1537" s="30"/>
      <c r="E1537" s="30" t="s">
        <v>503</v>
      </c>
      <c r="F1537" s="30" t="s">
        <v>74</v>
      </c>
      <c r="G1537" s="38"/>
      <c r="H1537" s="31">
        <v>0</v>
      </c>
      <c r="I1537" s="30" t="s">
        <v>504</v>
      </c>
      <c r="J1537" s="30" t="s">
        <v>505</v>
      </c>
      <c r="K1537" s="30" t="s">
        <v>495</v>
      </c>
      <c r="L1537" s="30" t="s">
        <v>496</v>
      </c>
      <c r="M1537" s="30" t="s">
        <v>2206</v>
      </c>
      <c r="N1537" s="30"/>
      <c r="O1537" s="30" t="s">
        <v>5336</v>
      </c>
      <c r="P1537" s="30" t="s">
        <v>5337</v>
      </c>
      <c r="Q1537" s="30" t="s">
        <v>499</v>
      </c>
    </row>
    <row r="1538" spans="1:17" hidden="1" x14ac:dyDescent="0.2">
      <c r="A1538" s="30" t="s">
        <v>5346</v>
      </c>
      <c r="B1538" s="30" t="s">
        <v>5347</v>
      </c>
      <c r="C1538" s="30" t="s">
        <v>5348</v>
      </c>
      <c r="D1538" s="30"/>
      <c r="E1538" s="30" t="s">
        <v>5349</v>
      </c>
      <c r="F1538" s="30" t="s">
        <v>74</v>
      </c>
      <c r="G1538" s="38"/>
      <c r="H1538" s="31">
        <v>0</v>
      </c>
      <c r="I1538" s="30" t="s">
        <v>512</v>
      </c>
      <c r="J1538" s="30" t="s">
        <v>513</v>
      </c>
      <c r="K1538" s="30" t="s">
        <v>495</v>
      </c>
      <c r="L1538" s="30" t="s">
        <v>496</v>
      </c>
      <c r="M1538" s="30" t="s">
        <v>514</v>
      </c>
      <c r="N1538" s="30"/>
      <c r="O1538" s="30" t="s">
        <v>5350</v>
      </c>
      <c r="P1538" s="30" t="s">
        <v>5351</v>
      </c>
      <c r="Q1538" s="30" t="s">
        <v>499</v>
      </c>
    </row>
    <row r="1539" spans="1:17" hidden="1" x14ac:dyDescent="0.2">
      <c r="A1539" s="30" t="s">
        <v>5352</v>
      </c>
      <c r="B1539" s="30" t="s">
        <v>5353</v>
      </c>
      <c r="C1539" s="30" t="s">
        <v>5354</v>
      </c>
      <c r="D1539" s="30"/>
      <c r="E1539" s="30" t="s">
        <v>5349</v>
      </c>
      <c r="F1539" s="30" t="s">
        <v>74</v>
      </c>
      <c r="G1539" s="38"/>
      <c r="H1539" s="31">
        <v>0</v>
      </c>
      <c r="I1539" s="30" t="s">
        <v>512</v>
      </c>
      <c r="J1539" s="30" t="s">
        <v>513</v>
      </c>
      <c r="K1539" s="30" t="s">
        <v>495</v>
      </c>
      <c r="L1539" s="30" t="s">
        <v>496</v>
      </c>
      <c r="M1539" s="30" t="s">
        <v>514</v>
      </c>
      <c r="N1539" s="30"/>
      <c r="O1539" s="30" t="s">
        <v>5350</v>
      </c>
      <c r="P1539" s="30" t="s">
        <v>5351</v>
      </c>
      <c r="Q1539" s="30" t="s">
        <v>499</v>
      </c>
    </row>
    <row r="1540" spans="1:17" hidden="1" x14ac:dyDescent="0.2">
      <c r="A1540" s="30" t="s">
        <v>5355</v>
      </c>
      <c r="B1540" s="30" t="s">
        <v>5356</v>
      </c>
      <c r="C1540" s="30" t="s">
        <v>5357</v>
      </c>
      <c r="D1540" s="30"/>
      <c r="E1540" s="30" t="s">
        <v>5349</v>
      </c>
      <c r="F1540" s="30" t="s">
        <v>74</v>
      </c>
      <c r="G1540" s="38"/>
      <c r="H1540" s="31">
        <v>0</v>
      </c>
      <c r="I1540" s="30" t="s">
        <v>512</v>
      </c>
      <c r="J1540" s="30" t="s">
        <v>513</v>
      </c>
      <c r="K1540" s="30" t="s">
        <v>495</v>
      </c>
      <c r="L1540" s="30" t="s">
        <v>496</v>
      </c>
      <c r="M1540" s="30" t="s">
        <v>526</v>
      </c>
      <c r="N1540" s="30"/>
      <c r="O1540" s="30" t="s">
        <v>5350</v>
      </c>
      <c r="P1540" s="30" t="s">
        <v>5351</v>
      </c>
      <c r="Q1540" s="30" t="s">
        <v>499</v>
      </c>
    </row>
    <row r="1541" spans="1:17" hidden="1" x14ac:dyDescent="0.2">
      <c r="A1541" s="30" t="s">
        <v>5358</v>
      </c>
      <c r="B1541" s="30" t="s">
        <v>5359</v>
      </c>
      <c r="C1541" s="30" t="s">
        <v>5360</v>
      </c>
      <c r="D1541" s="30"/>
      <c r="E1541" s="30" t="s">
        <v>5349</v>
      </c>
      <c r="F1541" s="30" t="s">
        <v>74</v>
      </c>
      <c r="G1541" s="38"/>
      <c r="H1541" s="31">
        <v>0</v>
      </c>
      <c r="I1541" s="30" t="s">
        <v>504</v>
      </c>
      <c r="J1541" s="30" t="s">
        <v>505</v>
      </c>
      <c r="K1541" s="30" t="s">
        <v>495</v>
      </c>
      <c r="L1541" s="30" t="s">
        <v>496</v>
      </c>
      <c r="M1541" s="30" t="s">
        <v>2206</v>
      </c>
      <c r="N1541" s="30"/>
      <c r="O1541" s="30" t="s">
        <v>5350</v>
      </c>
      <c r="P1541" s="30" t="s">
        <v>5351</v>
      </c>
      <c r="Q1541" s="30" t="s">
        <v>499</v>
      </c>
    </row>
    <row r="1542" spans="1:17" hidden="1" x14ac:dyDescent="0.2">
      <c r="A1542" s="30" t="s">
        <v>5361</v>
      </c>
      <c r="B1542" s="30" t="s">
        <v>5362</v>
      </c>
      <c r="C1542" s="30" t="s">
        <v>5363</v>
      </c>
      <c r="D1542" s="30"/>
      <c r="E1542" s="30" t="s">
        <v>5349</v>
      </c>
      <c r="F1542" s="30" t="s">
        <v>74</v>
      </c>
      <c r="G1542" s="38"/>
      <c r="H1542" s="31">
        <v>0</v>
      </c>
      <c r="I1542" s="30" t="s">
        <v>552</v>
      </c>
      <c r="J1542" s="30" t="s">
        <v>553</v>
      </c>
      <c r="K1542" s="30" t="s">
        <v>495</v>
      </c>
      <c r="L1542" s="30" t="s">
        <v>496</v>
      </c>
      <c r="M1542" s="30" t="s">
        <v>2249</v>
      </c>
      <c r="N1542" s="30"/>
      <c r="O1542" s="30" t="s">
        <v>5350</v>
      </c>
      <c r="P1542" s="30" t="s">
        <v>5351</v>
      </c>
      <c r="Q1542" s="30" t="s">
        <v>499</v>
      </c>
    </row>
    <row r="1543" spans="1:17" hidden="1" x14ac:dyDescent="0.2">
      <c r="A1543" s="30" t="s">
        <v>5364</v>
      </c>
      <c r="B1543" s="30" t="s">
        <v>5365</v>
      </c>
      <c r="C1543" s="30" t="s">
        <v>5366</v>
      </c>
      <c r="D1543" s="30"/>
      <c r="E1543" s="30" t="s">
        <v>5349</v>
      </c>
      <c r="F1543" s="30" t="s">
        <v>74</v>
      </c>
      <c r="G1543" s="38"/>
      <c r="H1543" s="31">
        <v>0</v>
      </c>
      <c r="I1543" s="30" t="s">
        <v>552</v>
      </c>
      <c r="J1543" s="30" t="s">
        <v>553</v>
      </c>
      <c r="K1543" s="30" t="s">
        <v>495</v>
      </c>
      <c r="L1543" s="30" t="s">
        <v>496</v>
      </c>
      <c r="M1543" s="30" t="s">
        <v>596</v>
      </c>
      <c r="N1543" s="30"/>
      <c r="O1543" s="30" t="s">
        <v>5350</v>
      </c>
      <c r="P1543" s="30" t="s">
        <v>5351</v>
      </c>
      <c r="Q1543" s="30" t="s">
        <v>499</v>
      </c>
    </row>
    <row r="1544" spans="1:17" hidden="1" x14ac:dyDescent="0.2">
      <c r="A1544" s="30" t="s">
        <v>5367</v>
      </c>
      <c r="B1544" s="30" t="s">
        <v>5368</v>
      </c>
      <c r="C1544" s="30" t="s">
        <v>5369</v>
      </c>
      <c r="D1544" s="30"/>
      <c r="E1544" s="30" t="s">
        <v>5349</v>
      </c>
      <c r="F1544" s="30" t="s">
        <v>74</v>
      </c>
      <c r="G1544" s="38"/>
      <c r="H1544" s="31">
        <v>0</v>
      </c>
      <c r="I1544" s="30" t="s">
        <v>504</v>
      </c>
      <c r="J1544" s="30" t="s">
        <v>505</v>
      </c>
      <c r="K1544" s="30" t="s">
        <v>495</v>
      </c>
      <c r="L1544" s="30" t="s">
        <v>496</v>
      </c>
      <c r="M1544" s="30" t="s">
        <v>558</v>
      </c>
      <c r="N1544" s="30"/>
      <c r="O1544" s="30" t="s">
        <v>5350</v>
      </c>
      <c r="P1544" s="30" t="s">
        <v>5351</v>
      </c>
      <c r="Q1544" s="30" t="s">
        <v>499</v>
      </c>
    </row>
    <row r="1545" spans="1:17" hidden="1" x14ac:dyDescent="0.2">
      <c r="A1545" s="30" t="s">
        <v>5370</v>
      </c>
      <c r="B1545" s="30" t="s">
        <v>5371</v>
      </c>
      <c r="C1545" s="30" t="s">
        <v>5372</v>
      </c>
      <c r="D1545" s="30"/>
      <c r="E1545" s="30" t="s">
        <v>5349</v>
      </c>
      <c r="F1545" s="30" t="s">
        <v>74</v>
      </c>
      <c r="G1545" s="38"/>
      <c r="H1545" s="31">
        <v>0</v>
      </c>
      <c r="I1545" s="30" t="s">
        <v>504</v>
      </c>
      <c r="J1545" s="30" t="s">
        <v>505</v>
      </c>
      <c r="K1545" s="30" t="s">
        <v>495</v>
      </c>
      <c r="L1545" s="30" t="s">
        <v>496</v>
      </c>
      <c r="M1545" s="30" t="s">
        <v>558</v>
      </c>
      <c r="N1545" s="30"/>
      <c r="O1545" s="30" t="s">
        <v>5350</v>
      </c>
      <c r="P1545" s="30" t="s">
        <v>5351</v>
      </c>
      <c r="Q1545" s="30" t="s">
        <v>499</v>
      </c>
    </row>
    <row r="1546" spans="1:17" hidden="1" x14ac:dyDescent="0.2">
      <c r="A1546" s="30" t="s">
        <v>5373</v>
      </c>
      <c r="B1546" s="30" t="s">
        <v>5374</v>
      </c>
      <c r="C1546" s="30" t="s">
        <v>5375</v>
      </c>
      <c r="D1546" s="30"/>
      <c r="E1546" s="30" t="s">
        <v>5349</v>
      </c>
      <c r="F1546" s="30" t="s">
        <v>74</v>
      </c>
      <c r="G1546" s="38"/>
      <c r="H1546" s="31">
        <v>0</v>
      </c>
      <c r="I1546" s="30" t="s">
        <v>586</v>
      </c>
      <c r="J1546" s="30" t="s">
        <v>587</v>
      </c>
      <c r="K1546" s="30" t="s">
        <v>495</v>
      </c>
      <c r="L1546" s="30" t="s">
        <v>496</v>
      </c>
      <c r="M1546" s="30" t="s">
        <v>2374</v>
      </c>
      <c r="N1546" s="30"/>
      <c r="O1546" s="30" t="s">
        <v>5350</v>
      </c>
      <c r="P1546" s="30" t="s">
        <v>5351</v>
      </c>
      <c r="Q1546" s="30" t="s">
        <v>499</v>
      </c>
    </row>
    <row r="1547" spans="1:17" hidden="1" x14ac:dyDescent="0.2">
      <c r="A1547" s="30" t="s">
        <v>5376</v>
      </c>
      <c r="B1547" s="30" t="s">
        <v>5377</v>
      </c>
      <c r="C1547" s="30" t="s">
        <v>5378</v>
      </c>
      <c r="D1547" s="30"/>
      <c r="E1547" s="30" t="s">
        <v>5349</v>
      </c>
      <c r="F1547" s="30" t="s">
        <v>74</v>
      </c>
      <c r="G1547" s="38"/>
      <c r="H1547" s="31">
        <v>0</v>
      </c>
      <c r="I1547" s="30" t="s">
        <v>848</v>
      </c>
      <c r="J1547" s="30" t="s">
        <v>849</v>
      </c>
      <c r="K1547" s="30" t="s">
        <v>495</v>
      </c>
      <c r="L1547" s="30" t="s">
        <v>818</v>
      </c>
      <c r="M1547" s="30" t="s">
        <v>573</v>
      </c>
      <c r="N1547" s="30"/>
      <c r="O1547" s="30" t="s">
        <v>5350</v>
      </c>
      <c r="P1547" s="30" t="s">
        <v>5351</v>
      </c>
      <c r="Q1547" s="30" t="s">
        <v>499</v>
      </c>
    </row>
    <row r="1548" spans="1:17" hidden="1" x14ac:dyDescent="0.2">
      <c r="A1548" s="30" t="s">
        <v>5379</v>
      </c>
      <c r="B1548" s="30" t="s">
        <v>5380</v>
      </c>
      <c r="C1548" s="30" t="s">
        <v>5381</v>
      </c>
      <c r="D1548" s="30"/>
      <c r="E1548" s="30" t="s">
        <v>5349</v>
      </c>
      <c r="F1548" s="30" t="s">
        <v>74</v>
      </c>
      <c r="G1548" s="38"/>
      <c r="H1548" s="31">
        <v>0</v>
      </c>
      <c r="I1548" s="30" t="s">
        <v>512</v>
      </c>
      <c r="J1548" s="30" t="s">
        <v>513</v>
      </c>
      <c r="K1548" s="30" t="s">
        <v>495</v>
      </c>
      <c r="L1548" s="30" t="s">
        <v>496</v>
      </c>
      <c r="M1548" s="30" t="s">
        <v>514</v>
      </c>
      <c r="N1548" s="30"/>
      <c r="O1548" s="30" t="s">
        <v>5350</v>
      </c>
      <c r="P1548" s="30" t="s">
        <v>5351</v>
      </c>
      <c r="Q1548" s="30" t="s">
        <v>499</v>
      </c>
    </row>
    <row r="1549" spans="1:17" hidden="1" x14ac:dyDescent="0.2">
      <c r="A1549" s="30" t="s">
        <v>5382</v>
      </c>
      <c r="B1549" s="30" t="s">
        <v>5383</v>
      </c>
      <c r="C1549" s="30" t="s">
        <v>5384</v>
      </c>
      <c r="D1549" s="30"/>
      <c r="E1549" s="30" t="s">
        <v>5349</v>
      </c>
      <c r="F1549" s="30" t="s">
        <v>74</v>
      </c>
      <c r="G1549" s="38"/>
      <c r="H1549" s="31">
        <v>0</v>
      </c>
      <c r="I1549" s="30" t="s">
        <v>512</v>
      </c>
      <c r="J1549" s="30" t="s">
        <v>513</v>
      </c>
      <c r="K1549" s="30" t="s">
        <v>495</v>
      </c>
      <c r="L1549" s="30" t="s">
        <v>496</v>
      </c>
      <c r="M1549" s="30" t="s">
        <v>548</v>
      </c>
      <c r="N1549" s="30"/>
      <c r="O1549" s="30" t="s">
        <v>5350</v>
      </c>
      <c r="P1549" s="30" t="s">
        <v>5351</v>
      </c>
      <c r="Q1549" s="30" t="s">
        <v>499</v>
      </c>
    </row>
    <row r="1550" spans="1:17" hidden="1" x14ac:dyDescent="0.2">
      <c r="A1550" s="30" t="s">
        <v>5385</v>
      </c>
      <c r="B1550" s="30" t="s">
        <v>5386</v>
      </c>
      <c r="C1550" s="30" t="s">
        <v>5387</v>
      </c>
      <c r="D1550" s="30"/>
      <c r="E1550" s="30" t="s">
        <v>5349</v>
      </c>
      <c r="F1550" s="30" t="s">
        <v>74</v>
      </c>
      <c r="G1550" s="38"/>
      <c r="H1550" s="31">
        <v>0</v>
      </c>
      <c r="I1550" s="30" t="s">
        <v>586</v>
      </c>
      <c r="J1550" s="30" t="s">
        <v>587</v>
      </c>
      <c r="K1550" s="30" t="s">
        <v>495</v>
      </c>
      <c r="L1550" s="30" t="s">
        <v>496</v>
      </c>
      <c r="M1550" s="30" t="s">
        <v>588</v>
      </c>
      <c r="N1550" s="30"/>
      <c r="O1550" s="30" t="s">
        <v>5350</v>
      </c>
      <c r="P1550" s="30" t="s">
        <v>5351</v>
      </c>
      <c r="Q1550" s="30" t="s">
        <v>499</v>
      </c>
    </row>
    <row r="1551" spans="1:17" hidden="1" x14ac:dyDescent="0.2">
      <c r="A1551" s="30" t="s">
        <v>5388</v>
      </c>
      <c r="B1551" s="30" t="s">
        <v>5389</v>
      </c>
      <c r="C1551" s="30" t="s">
        <v>5390</v>
      </c>
      <c r="D1551" s="30"/>
      <c r="E1551" s="30" t="s">
        <v>5349</v>
      </c>
      <c r="F1551" s="30" t="s">
        <v>74</v>
      </c>
      <c r="G1551" s="38"/>
      <c r="H1551" s="31">
        <v>0</v>
      </c>
      <c r="I1551" s="30" t="s">
        <v>512</v>
      </c>
      <c r="J1551" s="30" t="s">
        <v>513</v>
      </c>
      <c r="K1551" s="30" t="s">
        <v>495</v>
      </c>
      <c r="L1551" s="30" t="s">
        <v>496</v>
      </c>
      <c r="M1551" s="30" t="s">
        <v>639</v>
      </c>
      <c r="N1551" s="30"/>
      <c r="O1551" s="30" t="s">
        <v>5350</v>
      </c>
      <c r="P1551" s="30" t="s">
        <v>5351</v>
      </c>
      <c r="Q1551" s="30" t="s">
        <v>499</v>
      </c>
    </row>
    <row r="1552" spans="1:17" hidden="1" x14ac:dyDescent="0.2">
      <c r="A1552" s="30" t="s">
        <v>5391</v>
      </c>
      <c r="B1552" s="30" t="s">
        <v>5392</v>
      </c>
      <c r="C1552" s="30" t="s">
        <v>5393</v>
      </c>
      <c r="D1552" s="30"/>
      <c r="E1552" s="30" t="s">
        <v>5349</v>
      </c>
      <c r="F1552" s="30" t="s">
        <v>74</v>
      </c>
      <c r="G1552" s="38"/>
      <c r="H1552" s="31">
        <v>0</v>
      </c>
      <c r="I1552" s="30" t="s">
        <v>586</v>
      </c>
      <c r="J1552" s="30" t="s">
        <v>587</v>
      </c>
      <c r="K1552" s="30" t="s">
        <v>495</v>
      </c>
      <c r="L1552" s="30" t="s">
        <v>496</v>
      </c>
      <c r="M1552" s="30" t="s">
        <v>497</v>
      </c>
      <c r="N1552" s="30"/>
      <c r="O1552" s="30" t="s">
        <v>5350</v>
      </c>
      <c r="P1552" s="30" t="s">
        <v>5351</v>
      </c>
      <c r="Q1552" s="30" t="s">
        <v>499</v>
      </c>
    </row>
    <row r="1553" spans="1:17" hidden="1" x14ac:dyDescent="0.2">
      <c r="A1553" s="30" t="s">
        <v>5394</v>
      </c>
      <c r="B1553" s="30" t="s">
        <v>5395</v>
      </c>
      <c r="C1553" s="30" t="s">
        <v>5396</v>
      </c>
      <c r="D1553" s="30"/>
      <c r="E1553" s="30" t="s">
        <v>5349</v>
      </c>
      <c r="F1553" s="30" t="s">
        <v>74</v>
      </c>
      <c r="G1553" s="38"/>
      <c r="H1553" s="31">
        <v>0</v>
      </c>
      <c r="I1553" s="30" t="s">
        <v>552</v>
      </c>
      <c r="J1553" s="30" t="s">
        <v>553</v>
      </c>
      <c r="K1553" s="30" t="s">
        <v>495</v>
      </c>
      <c r="L1553" s="30" t="s">
        <v>496</v>
      </c>
      <c r="M1553" s="30" t="s">
        <v>2249</v>
      </c>
      <c r="N1553" s="30"/>
      <c r="O1553" s="30" t="s">
        <v>5350</v>
      </c>
      <c r="P1553" s="30" t="s">
        <v>5351</v>
      </c>
      <c r="Q1553" s="30" t="s">
        <v>499</v>
      </c>
    </row>
    <row r="1554" spans="1:17" hidden="1" x14ac:dyDescent="0.2">
      <c r="A1554" s="30" t="s">
        <v>5397</v>
      </c>
      <c r="B1554" s="30" t="s">
        <v>5398</v>
      </c>
      <c r="C1554" s="30" t="s">
        <v>5399</v>
      </c>
      <c r="D1554" s="30"/>
      <c r="E1554" s="30" t="s">
        <v>5349</v>
      </c>
      <c r="F1554" s="30" t="s">
        <v>74</v>
      </c>
      <c r="G1554" s="38"/>
      <c r="H1554" s="31">
        <v>0</v>
      </c>
      <c r="I1554" s="30" t="s">
        <v>552</v>
      </c>
      <c r="J1554" s="30" t="s">
        <v>553</v>
      </c>
      <c r="K1554" s="30" t="s">
        <v>495</v>
      </c>
      <c r="L1554" s="30" t="s">
        <v>496</v>
      </c>
      <c r="M1554" s="30" t="s">
        <v>2249</v>
      </c>
      <c r="N1554" s="30"/>
      <c r="O1554" s="30" t="s">
        <v>5350</v>
      </c>
      <c r="P1554" s="30" t="s">
        <v>5351</v>
      </c>
      <c r="Q1554" s="30" t="s">
        <v>499</v>
      </c>
    </row>
    <row r="1555" spans="1:17" hidden="1" x14ac:dyDescent="0.2">
      <c r="A1555" s="30" t="s">
        <v>5400</v>
      </c>
      <c r="B1555" s="30" t="s">
        <v>5401</v>
      </c>
      <c r="C1555" s="30" t="s">
        <v>5402</v>
      </c>
      <c r="D1555" s="30"/>
      <c r="E1555" s="30" t="s">
        <v>5349</v>
      </c>
      <c r="F1555" s="30" t="s">
        <v>74</v>
      </c>
      <c r="G1555" s="38"/>
      <c r="H1555" s="31">
        <v>0</v>
      </c>
      <c r="I1555" s="30" t="s">
        <v>504</v>
      </c>
      <c r="J1555" s="30" t="s">
        <v>505</v>
      </c>
      <c r="K1555" s="30" t="s">
        <v>495</v>
      </c>
      <c r="L1555" s="30" t="s">
        <v>496</v>
      </c>
      <c r="M1555" s="30" t="s">
        <v>506</v>
      </c>
      <c r="N1555" s="30" t="s">
        <v>535</v>
      </c>
      <c r="O1555" s="30" t="s">
        <v>5350</v>
      </c>
      <c r="P1555" s="30" t="s">
        <v>5351</v>
      </c>
      <c r="Q1555" s="30" t="s">
        <v>499</v>
      </c>
    </row>
    <row r="1556" spans="1:17" hidden="1" x14ac:dyDescent="0.2">
      <c r="A1556" s="30" t="s">
        <v>5403</v>
      </c>
      <c r="B1556" s="30" t="s">
        <v>5404</v>
      </c>
      <c r="C1556" s="30" t="s">
        <v>5405</v>
      </c>
      <c r="D1556" s="30"/>
      <c r="E1556" s="30" t="s">
        <v>5349</v>
      </c>
      <c r="F1556" s="30" t="s">
        <v>74</v>
      </c>
      <c r="G1556" s="38"/>
      <c r="H1556" s="31">
        <v>0</v>
      </c>
      <c r="I1556" s="30" t="s">
        <v>504</v>
      </c>
      <c r="J1556" s="30" t="s">
        <v>505</v>
      </c>
      <c r="K1556" s="30" t="s">
        <v>495</v>
      </c>
      <c r="L1556" s="30" t="s">
        <v>496</v>
      </c>
      <c r="M1556" s="30" t="s">
        <v>2206</v>
      </c>
      <c r="N1556" s="30"/>
      <c r="O1556" s="30" t="s">
        <v>5350</v>
      </c>
      <c r="P1556" s="30" t="s">
        <v>5351</v>
      </c>
      <c r="Q1556" s="30" t="s">
        <v>499</v>
      </c>
    </row>
    <row r="1557" spans="1:17" hidden="1" x14ac:dyDescent="0.2">
      <c r="A1557" s="30" t="s">
        <v>5406</v>
      </c>
      <c r="B1557" s="30" t="s">
        <v>5407</v>
      </c>
      <c r="C1557" s="30" t="s">
        <v>5408</v>
      </c>
      <c r="D1557" s="30"/>
      <c r="E1557" s="30" t="s">
        <v>5349</v>
      </c>
      <c r="F1557" s="30" t="s">
        <v>74</v>
      </c>
      <c r="G1557" s="38"/>
      <c r="H1557" s="31">
        <v>0</v>
      </c>
      <c r="I1557" s="30" t="s">
        <v>512</v>
      </c>
      <c r="J1557" s="30" t="s">
        <v>513</v>
      </c>
      <c r="K1557" s="30" t="s">
        <v>495</v>
      </c>
      <c r="L1557" s="30" t="s">
        <v>496</v>
      </c>
      <c r="M1557" s="30" t="s">
        <v>639</v>
      </c>
      <c r="N1557" s="30"/>
      <c r="O1557" s="30" t="s">
        <v>5350</v>
      </c>
      <c r="P1557" s="30" t="s">
        <v>5351</v>
      </c>
      <c r="Q1557" s="30" t="s">
        <v>499</v>
      </c>
    </row>
    <row r="1558" spans="1:17" hidden="1" x14ac:dyDescent="0.2">
      <c r="A1558" s="30" t="s">
        <v>5409</v>
      </c>
      <c r="B1558" s="30" t="s">
        <v>5410</v>
      </c>
      <c r="C1558" s="30" t="s">
        <v>5411</v>
      </c>
      <c r="D1558" s="30"/>
      <c r="E1558" s="30" t="s">
        <v>5349</v>
      </c>
      <c r="F1558" s="30" t="s">
        <v>74</v>
      </c>
      <c r="G1558" s="38"/>
      <c r="H1558" s="31">
        <v>0</v>
      </c>
      <c r="I1558" s="30" t="s">
        <v>504</v>
      </c>
      <c r="J1558" s="30" t="s">
        <v>505</v>
      </c>
      <c r="K1558" s="30" t="s">
        <v>495</v>
      </c>
      <c r="L1558" s="30" t="s">
        <v>496</v>
      </c>
      <c r="M1558" s="30" t="s">
        <v>1146</v>
      </c>
      <c r="N1558" s="30"/>
      <c r="O1558" s="30" t="s">
        <v>5350</v>
      </c>
      <c r="P1558" s="30" t="s">
        <v>5351</v>
      </c>
      <c r="Q1558" s="30" t="s">
        <v>499</v>
      </c>
    </row>
    <row r="1559" spans="1:17" hidden="1" x14ac:dyDescent="0.2">
      <c r="A1559" s="30" t="s">
        <v>5412</v>
      </c>
      <c r="B1559" s="30" t="s">
        <v>5413</v>
      </c>
      <c r="C1559" s="30" t="s">
        <v>5414</v>
      </c>
      <c r="D1559" s="30"/>
      <c r="E1559" s="30" t="s">
        <v>5349</v>
      </c>
      <c r="F1559" s="30" t="s">
        <v>74</v>
      </c>
      <c r="G1559" s="38"/>
      <c r="H1559" s="31">
        <v>0</v>
      </c>
      <c r="I1559" s="30" t="s">
        <v>512</v>
      </c>
      <c r="J1559" s="30" t="s">
        <v>513</v>
      </c>
      <c r="K1559" s="30" t="s">
        <v>495</v>
      </c>
      <c r="L1559" s="30" t="s">
        <v>496</v>
      </c>
      <c r="M1559" s="30" t="s">
        <v>514</v>
      </c>
      <c r="N1559" s="30"/>
      <c r="O1559" s="30" t="s">
        <v>5350</v>
      </c>
      <c r="P1559" s="30" t="s">
        <v>5351</v>
      </c>
      <c r="Q1559" s="30" t="s">
        <v>499</v>
      </c>
    </row>
    <row r="1560" spans="1:17" hidden="1" x14ac:dyDescent="0.2">
      <c r="A1560" s="30" t="s">
        <v>5415</v>
      </c>
      <c r="B1560" s="30" t="s">
        <v>5416</v>
      </c>
      <c r="C1560" s="30" t="s">
        <v>5417</v>
      </c>
      <c r="D1560" s="30"/>
      <c r="E1560" s="30" t="s">
        <v>5349</v>
      </c>
      <c r="F1560" s="30" t="s">
        <v>74</v>
      </c>
      <c r="G1560" s="38"/>
      <c r="H1560" s="31">
        <v>0</v>
      </c>
      <c r="I1560" s="30" t="s">
        <v>512</v>
      </c>
      <c r="J1560" s="30" t="s">
        <v>513</v>
      </c>
      <c r="K1560" s="30" t="s">
        <v>495</v>
      </c>
      <c r="L1560" s="30" t="s">
        <v>496</v>
      </c>
      <c r="M1560" s="30" t="s">
        <v>548</v>
      </c>
      <c r="N1560" s="30"/>
      <c r="O1560" s="30" t="s">
        <v>5350</v>
      </c>
      <c r="P1560" s="30" t="s">
        <v>5351</v>
      </c>
      <c r="Q1560" s="30" t="s">
        <v>499</v>
      </c>
    </row>
    <row r="1561" spans="1:17" hidden="1" x14ac:dyDescent="0.2">
      <c r="A1561" s="30" t="s">
        <v>5418</v>
      </c>
      <c r="B1561" s="30" t="s">
        <v>5419</v>
      </c>
      <c r="C1561" s="30" t="s">
        <v>5420</v>
      </c>
      <c r="D1561" s="30"/>
      <c r="E1561" s="30" t="s">
        <v>5349</v>
      </c>
      <c r="F1561" s="30" t="s">
        <v>74</v>
      </c>
      <c r="G1561" s="38"/>
      <c r="H1561" s="31">
        <v>0</v>
      </c>
      <c r="I1561" s="30" t="s">
        <v>512</v>
      </c>
      <c r="J1561" s="30" t="s">
        <v>513</v>
      </c>
      <c r="K1561" s="30" t="s">
        <v>495</v>
      </c>
      <c r="L1561" s="30" t="s">
        <v>496</v>
      </c>
      <c r="M1561" s="30" t="s">
        <v>639</v>
      </c>
      <c r="N1561" s="30"/>
      <c r="O1561" s="30" t="s">
        <v>5350</v>
      </c>
      <c r="P1561" s="30" t="s">
        <v>5351</v>
      </c>
      <c r="Q1561" s="30" t="s">
        <v>499</v>
      </c>
    </row>
    <row r="1562" spans="1:17" hidden="1" x14ac:dyDescent="0.2">
      <c r="A1562" s="30" t="s">
        <v>5421</v>
      </c>
      <c r="B1562" s="30" t="s">
        <v>5422</v>
      </c>
      <c r="C1562" s="30" t="s">
        <v>5423</v>
      </c>
      <c r="D1562" s="30"/>
      <c r="E1562" s="30" t="s">
        <v>5349</v>
      </c>
      <c r="F1562" s="30" t="s">
        <v>74</v>
      </c>
      <c r="G1562" s="38"/>
      <c r="H1562" s="31">
        <v>0</v>
      </c>
      <c r="I1562" s="30" t="s">
        <v>512</v>
      </c>
      <c r="J1562" s="30" t="s">
        <v>513</v>
      </c>
      <c r="K1562" s="30" t="s">
        <v>495</v>
      </c>
      <c r="L1562" s="30" t="s">
        <v>496</v>
      </c>
      <c r="M1562" s="30" t="s">
        <v>514</v>
      </c>
      <c r="N1562" s="30"/>
      <c r="O1562" s="30" t="s">
        <v>5350</v>
      </c>
      <c r="P1562" s="30" t="s">
        <v>5351</v>
      </c>
      <c r="Q1562" s="30" t="s">
        <v>499</v>
      </c>
    </row>
    <row r="1563" spans="1:17" hidden="1" x14ac:dyDescent="0.2">
      <c r="A1563" s="30" t="s">
        <v>5424</v>
      </c>
      <c r="B1563" s="30" t="s">
        <v>5425</v>
      </c>
      <c r="C1563" s="30" t="s">
        <v>5426</v>
      </c>
      <c r="D1563" s="30"/>
      <c r="E1563" s="30" t="s">
        <v>5349</v>
      </c>
      <c r="F1563" s="30" t="s">
        <v>74</v>
      </c>
      <c r="G1563" s="38"/>
      <c r="H1563" s="31">
        <v>0</v>
      </c>
      <c r="I1563" s="30" t="s">
        <v>586</v>
      </c>
      <c r="J1563" s="30" t="s">
        <v>587</v>
      </c>
      <c r="K1563" s="30" t="s">
        <v>495</v>
      </c>
      <c r="L1563" s="30" t="s">
        <v>496</v>
      </c>
      <c r="M1563" s="30" t="s">
        <v>588</v>
      </c>
      <c r="N1563" s="30"/>
      <c r="O1563" s="30" t="s">
        <v>5350</v>
      </c>
      <c r="P1563" s="30" t="s">
        <v>5351</v>
      </c>
      <c r="Q1563" s="30" t="s">
        <v>499</v>
      </c>
    </row>
    <row r="1564" spans="1:17" hidden="1" x14ac:dyDescent="0.2">
      <c r="A1564" s="30" t="s">
        <v>5427</v>
      </c>
      <c r="B1564" s="30" t="s">
        <v>5428</v>
      </c>
      <c r="C1564" s="30" t="s">
        <v>5429</v>
      </c>
      <c r="D1564" s="30"/>
      <c r="E1564" s="30" t="s">
        <v>5349</v>
      </c>
      <c r="F1564" s="30" t="s">
        <v>74</v>
      </c>
      <c r="G1564" s="38"/>
      <c r="H1564" s="31">
        <v>0</v>
      </c>
      <c r="I1564" s="30" t="s">
        <v>504</v>
      </c>
      <c r="J1564" s="30" t="s">
        <v>505</v>
      </c>
      <c r="K1564" s="30" t="s">
        <v>495</v>
      </c>
      <c r="L1564" s="30" t="s">
        <v>496</v>
      </c>
      <c r="M1564" s="30" t="s">
        <v>506</v>
      </c>
      <c r="N1564" s="30" t="s">
        <v>539</v>
      </c>
      <c r="O1564" s="30" t="s">
        <v>5350</v>
      </c>
      <c r="P1564" s="30" t="s">
        <v>5351</v>
      </c>
      <c r="Q1564" s="30" t="s">
        <v>499</v>
      </c>
    </row>
    <row r="1565" spans="1:17" hidden="1" x14ac:dyDescent="0.2">
      <c r="A1565" s="30" t="s">
        <v>5430</v>
      </c>
      <c r="B1565" s="30" t="s">
        <v>5431</v>
      </c>
      <c r="C1565" s="30" t="s">
        <v>5432</v>
      </c>
      <c r="D1565" s="30"/>
      <c r="E1565" s="30" t="s">
        <v>5349</v>
      </c>
      <c r="F1565" s="30" t="s">
        <v>74</v>
      </c>
      <c r="G1565" s="38"/>
      <c r="H1565" s="31">
        <v>0</v>
      </c>
      <c r="I1565" s="30" t="s">
        <v>504</v>
      </c>
      <c r="J1565" s="30" t="s">
        <v>505</v>
      </c>
      <c r="K1565" s="30" t="s">
        <v>495</v>
      </c>
      <c r="L1565" s="30" t="s">
        <v>496</v>
      </c>
      <c r="M1565" s="30" t="s">
        <v>592</v>
      </c>
      <c r="N1565" s="30"/>
      <c r="O1565" s="30" t="s">
        <v>5350</v>
      </c>
      <c r="P1565" s="30" t="s">
        <v>5351</v>
      </c>
      <c r="Q1565" s="30" t="s">
        <v>499</v>
      </c>
    </row>
    <row r="1566" spans="1:17" hidden="1" x14ac:dyDescent="0.2">
      <c r="A1566" s="30" t="s">
        <v>5433</v>
      </c>
      <c r="B1566" s="30" t="s">
        <v>5434</v>
      </c>
      <c r="C1566" s="30" t="s">
        <v>5435</v>
      </c>
      <c r="D1566" s="30"/>
      <c r="E1566" s="30" t="s">
        <v>5349</v>
      </c>
      <c r="F1566" s="30" t="s">
        <v>74</v>
      </c>
      <c r="G1566" s="38"/>
      <c r="H1566" s="31">
        <v>0</v>
      </c>
      <c r="I1566" s="30" t="s">
        <v>504</v>
      </c>
      <c r="J1566" s="30" t="s">
        <v>505</v>
      </c>
      <c r="K1566" s="30" t="s">
        <v>495</v>
      </c>
      <c r="L1566" s="30" t="s">
        <v>496</v>
      </c>
      <c r="M1566" s="30" t="s">
        <v>506</v>
      </c>
      <c r="N1566" s="30"/>
      <c r="O1566" s="30" t="s">
        <v>5350</v>
      </c>
      <c r="P1566" s="30" t="s">
        <v>5351</v>
      </c>
      <c r="Q1566" s="30" t="s">
        <v>499</v>
      </c>
    </row>
    <row r="1567" spans="1:17" hidden="1" x14ac:dyDescent="0.2">
      <c r="A1567" s="30" t="s">
        <v>5436</v>
      </c>
      <c r="B1567" s="30" t="s">
        <v>5437</v>
      </c>
      <c r="C1567" s="30" t="s">
        <v>5438</v>
      </c>
      <c r="D1567" s="30"/>
      <c r="E1567" s="30" t="s">
        <v>5349</v>
      </c>
      <c r="F1567" s="30" t="s">
        <v>74</v>
      </c>
      <c r="G1567" s="38"/>
      <c r="H1567" s="31">
        <v>0</v>
      </c>
      <c r="I1567" s="30" t="s">
        <v>504</v>
      </c>
      <c r="J1567" s="30" t="s">
        <v>505</v>
      </c>
      <c r="K1567" s="30" t="s">
        <v>495</v>
      </c>
      <c r="L1567" s="30" t="s">
        <v>496</v>
      </c>
      <c r="M1567" s="30" t="s">
        <v>506</v>
      </c>
      <c r="N1567" s="30" t="s">
        <v>5439</v>
      </c>
      <c r="O1567" s="30" t="s">
        <v>5350</v>
      </c>
      <c r="P1567" s="30" t="s">
        <v>5351</v>
      </c>
      <c r="Q1567" s="30" t="s">
        <v>499</v>
      </c>
    </row>
    <row r="1568" spans="1:17" hidden="1" x14ac:dyDescent="0.2">
      <c r="A1568" s="30" t="s">
        <v>5440</v>
      </c>
      <c r="B1568" s="30" t="s">
        <v>5441</v>
      </c>
      <c r="C1568" s="30" t="s">
        <v>5442</v>
      </c>
      <c r="D1568" s="30"/>
      <c r="E1568" s="30" t="s">
        <v>5349</v>
      </c>
      <c r="F1568" s="30" t="s">
        <v>74</v>
      </c>
      <c r="G1568" s="38"/>
      <c r="H1568" s="31">
        <v>0</v>
      </c>
      <c r="I1568" s="30" t="s">
        <v>586</v>
      </c>
      <c r="J1568" s="30" t="s">
        <v>587</v>
      </c>
      <c r="K1568" s="30" t="s">
        <v>495</v>
      </c>
      <c r="L1568" s="30" t="s">
        <v>496</v>
      </c>
      <c r="M1568" s="30" t="s">
        <v>588</v>
      </c>
      <c r="N1568" s="30"/>
      <c r="O1568" s="30" t="s">
        <v>5350</v>
      </c>
      <c r="P1568" s="30" t="s">
        <v>5351</v>
      </c>
      <c r="Q1568" s="30" t="s">
        <v>499</v>
      </c>
    </row>
    <row r="1569" spans="1:17" hidden="1" x14ac:dyDescent="0.2">
      <c r="A1569" s="30" t="s">
        <v>5443</v>
      </c>
      <c r="B1569" s="30" t="s">
        <v>5444</v>
      </c>
      <c r="C1569" s="30" t="s">
        <v>5445</v>
      </c>
      <c r="D1569" s="30"/>
      <c r="E1569" s="30" t="s">
        <v>5349</v>
      </c>
      <c r="F1569" s="30" t="s">
        <v>74</v>
      </c>
      <c r="G1569" s="38"/>
      <c r="H1569" s="31">
        <v>0</v>
      </c>
      <c r="I1569" s="30" t="s">
        <v>504</v>
      </c>
      <c r="J1569" s="30" t="s">
        <v>505</v>
      </c>
      <c r="K1569" s="30" t="s">
        <v>495</v>
      </c>
      <c r="L1569" s="30" t="s">
        <v>496</v>
      </c>
      <c r="M1569" s="30" t="s">
        <v>558</v>
      </c>
      <c r="N1569" s="30"/>
      <c r="O1569" s="30" t="s">
        <v>5350</v>
      </c>
      <c r="P1569" s="30" t="s">
        <v>5351</v>
      </c>
      <c r="Q1569" s="30" t="s">
        <v>499</v>
      </c>
    </row>
    <row r="1570" spans="1:17" hidden="1" x14ac:dyDescent="0.2">
      <c r="A1570" s="30" t="s">
        <v>5446</v>
      </c>
      <c r="B1570" s="30" t="s">
        <v>5447</v>
      </c>
      <c r="C1570" s="30" t="s">
        <v>5448</v>
      </c>
      <c r="D1570" s="30"/>
      <c r="E1570" s="30" t="s">
        <v>5349</v>
      </c>
      <c r="F1570" s="30" t="s">
        <v>74</v>
      </c>
      <c r="G1570" s="38"/>
      <c r="H1570" s="31">
        <v>0</v>
      </c>
      <c r="I1570" s="30" t="s">
        <v>586</v>
      </c>
      <c r="J1570" s="30" t="s">
        <v>587</v>
      </c>
      <c r="K1570" s="30" t="s">
        <v>495</v>
      </c>
      <c r="L1570" s="30" t="s">
        <v>496</v>
      </c>
      <c r="M1570" s="30" t="s">
        <v>2374</v>
      </c>
      <c r="N1570" s="30"/>
      <c r="O1570" s="30" t="s">
        <v>5350</v>
      </c>
      <c r="P1570" s="30" t="s">
        <v>5351</v>
      </c>
      <c r="Q1570" s="30" t="s">
        <v>499</v>
      </c>
    </row>
    <row r="1571" spans="1:17" hidden="1" x14ac:dyDescent="0.2">
      <c r="A1571" s="30" t="s">
        <v>5449</v>
      </c>
      <c r="B1571" s="30" t="s">
        <v>5450</v>
      </c>
      <c r="C1571" s="30" t="s">
        <v>5451</v>
      </c>
      <c r="D1571" s="30"/>
      <c r="E1571" s="30" t="s">
        <v>5349</v>
      </c>
      <c r="F1571" s="30" t="s">
        <v>74</v>
      </c>
      <c r="G1571" s="38"/>
      <c r="H1571" s="31">
        <v>0</v>
      </c>
      <c r="I1571" s="30" t="s">
        <v>586</v>
      </c>
      <c r="J1571" s="30" t="s">
        <v>587</v>
      </c>
      <c r="K1571" s="30" t="s">
        <v>495</v>
      </c>
      <c r="L1571" s="30" t="s">
        <v>496</v>
      </c>
      <c r="M1571" s="30" t="s">
        <v>588</v>
      </c>
      <c r="N1571" s="30"/>
      <c r="O1571" s="30" t="s">
        <v>5350</v>
      </c>
      <c r="P1571" s="30" t="s">
        <v>5351</v>
      </c>
      <c r="Q1571" s="30" t="s">
        <v>499</v>
      </c>
    </row>
    <row r="1572" spans="1:17" hidden="1" x14ac:dyDescent="0.2">
      <c r="A1572" s="30" t="s">
        <v>5452</v>
      </c>
      <c r="B1572" s="30" t="s">
        <v>5453</v>
      </c>
      <c r="C1572" s="30" t="s">
        <v>5454</v>
      </c>
      <c r="D1572" s="30"/>
      <c r="E1572" s="30" t="s">
        <v>5349</v>
      </c>
      <c r="F1572" s="30" t="s">
        <v>74</v>
      </c>
      <c r="G1572" s="38"/>
      <c r="H1572" s="31">
        <v>0</v>
      </c>
      <c r="I1572" s="30" t="s">
        <v>512</v>
      </c>
      <c r="J1572" s="30" t="s">
        <v>513</v>
      </c>
      <c r="K1572" s="30" t="s">
        <v>495</v>
      </c>
      <c r="L1572" s="30" t="s">
        <v>496</v>
      </c>
      <c r="M1572" s="30" t="s">
        <v>695</v>
      </c>
      <c r="N1572" s="30"/>
      <c r="O1572" s="30" t="s">
        <v>5350</v>
      </c>
      <c r="P1572" s="30" t="s">
        <v>5351</v>
      </c>
      <c r="Q1572" s="30" t="s">
        <v>499</v>
      </c>
    </row>
    <row r="1573" spans="1:17" hidden="1" x14ac:dyDescent="0.2">
      <c r="A1573" s="30" t="s">
        <v>5455</v>
      </c>
      <c r="B1573" s="30" t="s">
        <v>5456</v>
      </c>
      <c r="C1573" s="30" t="s">
        <v>5457</v>
      </c>
      <c r="D1573" s="30"/>
      <c r="E1573" s="30" t="s">
        <v>5349</v>
      </c>
      <c r="F1573" s="30" t="s">
        <v>74</v>
      </c>
      <c r="G1573" s="38"/>
      <c r="H1573" s="31">
        <v>0</v>
      </c>
      <c r="I1573" s="30" t="s">
        <v>512</v>
      </c>
      <c r="J1573" s="30" t="s">
        <v>513</v>
      </c>
      <c r="K1573" s="30" t="s">
        <v>495</v>
      </c>
      <c r="L1573" s="30" t="s">
        <v>496</v>
      </c>
      <c r="M1573" s="30" t="s">
        <v>514</v>
      </c>
      <c r="N1573" s="30"/>
      <c r="O1573" s="30" t="s">
        <v>5350</v>
      </c>
      <c r="P1573" s="30" t="s">
        <v>5351</v>
      </c>
      <c r="Q1573" s="30" t="s">
        <v>499</v>
      </c>
    </row>
    <row r="1574" spans="1:17" hidden="1" x14ac:dyDescent="0.2">
      <c r="A1574" s="30" t="s">
        <v>5458</v>
      </c>
      <c r="B1574" s="30" t="s">
        <v>5459</v>
      </c>
      <c r="C1574" s="30" t="s">
        <v>5460</v>
      </c>
      <c r="D1574" s="30"/>
      <c r="E1574" s="30" t="s">
        <v>5349</v>
      </c>
      <c r="F1574" s="30" t="s">
        <v>74</v>
      </c>
      <c r="G1574" s="38"/>
      <c r="H1574" s="31">
        <v>0</v>
      </c>
      <c r="I1574" s="30" t="s">
        <v>504</v>
      </c>
      <c r="J1574" s="30" t="s">
        <v>505</v>
      </c>
      <c r="K1574" s="30" t="s">
        <v>495</v>
      </c>
      <c r="L1574" s="30" t="s">
        <v>496</v>
      </c>
      <c r="M1574" s="30" t="s">
        <v>1146</v>
      </c>
      <c r="N1574" s="30"/>
      <c r="O1574" s="30" t="s">
        <v>5350</v>
      </c>
      <c r="P1574" s="30" t="s">
        <v>5351</v>
      </c>
      <c r="Q1574" s="30" t="s">
        <v>499</v>
      </c>
    </row>
    <row r="1575" spans="1:17" hidden="1" x14ac:dyDescent="0.2">
      <c r="A1575" s="30" t="s">
        <v>5461</v>
      </c>
      <c r="B1575" s="30" t="s">
        <v>5462</v>
      </c>
      <c r="C1575" s="30" t="s">
        <v>5463</v>
      </c>
      <c r="D1575" s="30"/>
      <c r="E1575" s="30" t="s">
        <v>5349</v>
      </c>
      <c r="F1575" s="30" t="s">
        <v>74</v>
      </c>
      <c r="G1575" s="38"/>
      <c r="H1575" s="31">
        <v>0</v>
      </c>
      <c r="I1575" s="30" t="s">
        <v>552</v>
      </c>
      <c r="J1575" s="30" t="s">
        <v>553</v>
      </c>
      <c r="K1575" s="30" t="s">
        <v>495</v>
      </c>
      <c r="L1575" s="30" t="s">
        <v>496</v>
      </c>
      <c r="M1575" s="30" t="s">
        <v>2249</v>
      </c>
      <c r="N1575" s="30"/>
      <c r="O1575" s="30" t="s">
        <v>5350</v>
      </c>
      <c r="P1575" s="30" t="s">
        <v>5351</v>
      </c>
      <c r="Q1575" s="30" t="s">
        <v>499</v>
      </c>
    </row>
    <row r="1576" spans="1:17" hidden="1" x14ac:dyDescent="0.2">
      <c r="A1576" s="30" t="s">
        <v>5464</v>
      </c>
      <c r="B1576" s="30" t="s">
        <v>5465</v>
      </c>
      <c r="C1576" s="30" t="s">
        <v>5466</v>
      </c>
      <c r="D1576" s="30"/>
      <c r="E1576" s="30" t="s">
        <v>5349</v>
      </c>
      <c r="F1576" s="30" t="s">
        <v>74</v>
      </c>
      <c r="G1576" s="38"/>
      <c r="H1576" s="31">
        <v>0</v>
      </c>
      <c r="I1576" s="30" t="s">
        <v>586</v>
      </c>
      <c r="J1576" s="30" t="s">
        <v>587</v>
      </c>
      <c r="K1576" s="30" t="s">
        <v>495</v>
      </c>
      <c r="L1576" s="30" t="s">
        <v>496</v>
      </c>
      <c r="M1576" s="30" t="s">
        <v>2374</v>
      </c>
      <c r="N1576" s="30"/>
      <c r="O1576" s="30" t="s">
        <v>5350</v>
      </c>
      <c r="P1576" s="30" t="s">
        <v>5351</v>
      </c>
      <c r="Q1576" s="30" t="s">
        <v>499</v>
      </c>
    </row>
    <row r="1577" spans="1:17" hidden="1" x14ac:dyDescent="0.2">
      <c r="A1577" s="30" t="s">
        <v>5467</v>
      </c>
      <c r="B1577" s="30" t="s">
        <v>5468</v>
      </c>
      <c r="C1577" s="30" t="s">
        <v>5469</v>
      </c>
      <c r="D1577" s="30"/>
      <c r="E1577" s="30" t="s">
        <v>5349</v>
      </c>
      <c r="F1577" s="30" t="s">
        <v>74</v>
      </c>
      <c r="G1577" s="38"/>
      <c r="H1577" s="31">
        <v>0</v>
      </c>
      <c r="I1577" s="30" t="s">
        <v>552</v>
      </c>
      <c r="J1577" s="30" t="s">
        <v>553</v>
      </c>
      <c r="K1577" s="30" t="s">
        <v>495</v>
      </c>
      <c r="L1577" s="30" t="s">
        <v>496</v>
      </c>
      <c r="M1577" s="30" t="s">
        <v>2249</v>
      </c>
      <c r="N1577" s="30"/>
      <c r="O1577" s="30" t="s">
        <v>5350</v>
      </c>
      <c r="P1577" s="30" t="s">
        <v>5351</v>
      </c>
      <c r="Q1577" s="30" t="s">
        <v>499</v>
      </c>
    </row>
    <row r="1578" spans="1:17" hidden="1" x14ac:dyDescent="0.2">
      <c r="A1578" s="30" t="s">
        <v>5470</v>
      </c>
      <c r="B1578" s="30" t="s">
        <v>5471</v>
      </c>
      <c r="C1578" s="30" t="s">
        <v>5472</v>
      </c>
      <c r="D1578" s="30"/>
      <c r="E1578" s="30" t="s">
        <v>5349</v>
      </c>
      <c r="F1578" s="30" t="s">
        <v>74</v>
      </c>
      <c r="G1578" s="38"/>
      <c r="H1578" s="31">
        <v>0</v>
      </c>
      <c r="I1578" s="30" t="s">
        <v>504</v>
      </c>
      <c r="J1578" s="30" t="s">
        <v>505</v>
      </c>
      <c r="K1578" s="30" t="s">
        <v>495</v>
      </c>
      <c r="L1578" s="30" t="s">
        <v>496</v>
      </c>
      <c r="M1578" s="30" t="s">
        <v>506</v>
      </c>
      <c r="N1578" s="30" t="s">
        <v>507</v>
      </c>
      <c r="O1578" s="30" t="s">
        <v>5350</v>
      </c>
      <c r="P1578" s="30" t="s">
        <v>5351</v>
      </c>
      <c r="Q1578" s="30" t="s">
        <v>499</v>
      </c>
    </row>
    <row r="1579" spans="1:17" hidden="1" x14ac:dyDescent="0.2">
      <c r="A1579" s="30" t="s">
        <v>5473</v>
      </c>
      <c r="B1579" s="30" t="s">
        <v>5474</v>
      </c>
      <c r="C1579" s="30" t="s">
        <v>5475</v>
      </c>
      <c r="D1579" s="30"/>
      <c r="E1579" s="30" t="s">
        <v>5349</v>
      </c>
      <c r="F1579" s="30" t="s">
        <v>74</v>
      </c>
      <c r="G1579" s="38"/>
      <c r="H1579" s="31">
        <v>0</v>
      </c>
      <c r="I1579" s="30" t="s">
        <v>512</v>
      </c>
      <c r="J1579" s="30" t="s">
        <v>513</v>
      </c>
      <c r="K1579" s="30" t="s">
        <v>495</v>
      </c>
      <c r="L1579" s="30" t="s">
        <v>496</v>
      </c>
      <c r="M1579" s="30" t="s">
        <v>526</v>
      </c>
      <c r="N1579" s="30"/>
      <c r="O1579" s="30" t="s">
        <v>5350</v>
      </c>
      <c r="P1579" s="30" t="s">
        <v>5351</v>
      </c>
      <c r="Q1579" s="30" t="s">
        <v>499</v>
      </c>
    </row>
    <row r="1580" spans="1:17" hidden="1" x14ac:dyDescent="0.2">
      <c r="A1580" s="30" t="s">
        <v>5476</v>
      </c>
      <c r="B1580" s="30" t="s">
        <v>5477</v>
      </c>
      <c r="C1580" s="30" t="s">
        <v>5478</v>
      </c>
      <c r="D1580" s="30"/>
      <c r="E1580" s="30" t="s">
        <v>5349</v>
      </c>
      <c r="F1580" s="30" t="s">
        <v>74</v>
      </c>
      <c r="G1580" s="38"/>
      <c r="H1580" s="31">
        <v>0</v>
      </c>
      <c r="I1580" s="30" t="s">
        <v>504</v>
      </c>
      <c r="J1580" s="30" t="s">
        <v>505</v>
      </c>
      <c r="K1580" s="30" t="s">
        <v>495</v>
      </c>
      <c r="L1580" s="30" t="s">
        <v>496</v>
      </c>
      <c r="M1580" s="30" t="s">
        <v>592</v>
      </c>
      <c r="N1580" s="30"/>
      <c r="O1580" s="30" t="s">
        <v>5350</v>
      </c>
      <c r="P1580" s="30" t="s">
        <v>5351</v>
      </c>
      <c r="Q1580" s="30" t="s">
        <v>499</v>
      </c>
    </row>
    <row r="1581" spans="1:17" hidden="1" x14ac:dyDescent="0.2">
      <c r="A1581" s="30" t="s">
        <v>5479</v>
      </c>
      <c r="B1581" s="30" t="s">
        <v>5480</v>
      </c>
      <c r="C1581" s="30" t="s">
        <v>5481</v>
      </c>
      <c r="D1581" s="30"/>
      <c r="E1581" s="30" t="s">
        <v>5349</v>
      </c>
      <c r="F1581" s="30" t="s">
        <v>74</v>
      </c>
      <c r="G1581" s="38"/>
      <c r="H1581" s="31">
        <v>0</v>
      </c>
      <c r="I1581" s="30" t="s">
        <v>552</v>
      </c>
      <c r="J1581" s="30" t="s">
        <v>553</v>
      </c>
      <c r="K1581" s="30" t="s">
        <v>495</v>
      </c>
      <c r="L1581" s="30" t="s">
        <v>496</v>
      </c>
      <c r="M1581" s="30" t="s">
        <v>2249</v>
      </c>
      <c r="N1581" s="30"/>
      <c r="O1581" s="30" t="s">
        <v>5350</v>
      </c>
      <c r="P1581" s="30" t="s">
        <v>5351</v>
      </c>
      <c r="Q1581" s="30" t="s">
        <v>499</v>
      </c>
    </row>
    <row r="1582" spans="1:17" hidden="1" x14ac:dyDescent="0.2">
      <c r="A1582" s="30" t="s">
        <v>5482</v>
      </c>
      <c r="B1582" s="30" t="s">
        <v>5483</v>
      </c>
      <c r="C1582" s="30" t="s">
        <v>5484</v>
      </c>
      <c r="D1582" s="30"/>
      <c r="E1582" s="30" t="s">
        <v>5349</v>
      </c>
      <c r="F1582" s="30" t="s">
        <v>74</v>
      </c>
      <c r="G1582" s="38"/>
      <c r="H1582" s="31">
        <v>0</v>
      </c>
      <c r="I1582" s="30" t="s">
        <v>504</v>
      </c>
      <c r="J1582" s="30" t="s">
        <v>505</v>
      </c>
      <c r="K1582" s="30" t="s">
        <v>495</v>
      </c>
      <c r="L1582" s="30" t="s">
        <v>496</v>
      </c>
      <c r="M1582" s="30" t="s">
        <v>2206</v>
      </c>
      <c r="N1582" s="30"/>
      <c r="O1582" s="30" t="s">
        <v>5350</v>
      </c>
      <c r="P1582" s="30" t="s">
        <v>5351</v>
      </c>
      <c r="Q1582" s="30" t="s">
        <v>499</v>
      </c>
    </row>
    <row r="1583" spans="1:17" hidden="1" x14ac:dyDescent="0.2">
      <c r="A1583" s="30" t="s">
        <v>5485</v>
      </c>
      <c r="B1583" s="30" t="s">
        <v>5486</v>
      </c>
      <c r="C1583" s="30" t="s">
        <v>5487</v>
      </c>
      <c r="D1583" s="30"/>
      <c r="E1583" s="30" t="s">
        <v>5349</v>
      </c>
      <c r="F1583" s="30" t="s">
        <v>74</v>
      </c>
      <c r="G1583" s="38"/>
      <c r="H1583" s="31">
        <v>0</v>
      </c>
      <c r="I1583" s="30" t="s">
        <v>504</v>
      </c>
      <c r="J1583" s="30" t="s">
        <v>505</v>
      </c>
      <c r="K1583" s="30" t="s">
        <v>495</v>
      </c>
      <c r="L1583" s="30" t="s">
        <v>496</v>
      </c>
      <c r="M1583" s="30" t="s">
        <v>558</v>
      </c>
      <c r="N1583" s="30"/>
      <c r="O1583" s="30" t="s">
        <v>5350</v>
      </c>
      <c r="P1583" s="30" t="s">
        <v>5351</v>
      </c>
      <c r="Q1583" s="30" t="s">
        <v>499</v>
      </c>
    </row>
    <row r="1584" spans="1:17" hidden="1" x14ac:dyDescent="0.2">
      <c r="A1584" s="30" t="s">
        <v>5488</v>
      </c>
      <c r="B1584" s="30" t="s">
        <v>5489</v>
      </c>
      <c r="C1584" s="30" t="s">
        <v>5490</v>
      </c>
      <c r="D1584" s="30"/>
      <c r="E1584" s="30" t="s">
        <v>5349</v>
      </c>
      <c r="F1584" s="30" t="s">
        <v>74</v>
      </c>
      <c r="G1584" s="38"/>
      <c r="H1584" s="31">
        <v>0</v>
      </c>
      <c r="I1584" s="30" t="s">
        <v>512</v>
      </c>
      <c r="J1584" s="30" t="s">
        <v>513</v>
      </c>
      <c r="K1584" s="30" t="s">
        <v>495</v>
      </c>
      <c r="L1584" s="30" t="s">
        <v>496</v>
      </c>
      <c r="M1584" s="30" t="s">
        <v>526</v>
      </c>
      <c r="N1584" s="30"/>
      <c r="O1584" s="30" t="s">
        <v>5350</v>
      </c>
      <c r="P1584" s="30" t="s">
        <v>5351</v>
      </c>
      <c r="Q1584" s="30" t="s">
        <v>499</v>
      </c>
    </row>
    <row r="1585" spans="1:17" hidden="1" x14ac:dyDescent="0.2">
      <c r="A1585" s="30" t="s">
        <v>5491</v>
      </c>
      <c r="B1585" s="30" t="s">
        <v>5492</v>
      </c>
      <c r="C1585" s="30" t="s">
        <v>5493</v>
      </c>
      <c r="D1585" s="30"/>
      <c r="E1585" s="30" t="s">
        <v>5349</v>
      </c>
      <c r="F1585" s="30" t="s">
        <v>74</v>
      </c>
      <c r="G1585" s="38"/>
      <c r="H1585" s="31">
        <v>0</v>
      </c>
      <c r="I1585" s="30" t="s">
        <v>552</v>
      </c>
      <c r="J1585" s="30" t="s">
        <v>553</v>
      </c>
      <c r="K1585" s="30" t="s">
        <v>495</v>
      </c>
      <c r="L1585" s="30" t="s">
        <v>496</v>
      </c>
      <c r="M1585" s="30" t="s">
        <v>2249</v>
      </c>
      <c r="N1585" s="30"/>
      <c r="O1585" s="30" t="s">
        <v>5350</v>
      </c>
      <c r="P1585" s="30" t="s">
        <v>5351</v>
      </c>
      <c r="Q1585" s="30" t="s">
        <v>499</v>
      </c>
    </row>
    <row r="1586" spans="1:17" hidden="1" x14ac:dyDescent="0.2">
      <c r="A1586" s="30" t="s">
        <v>5494</v>
      </c>
      <c r="B1586" s="30" t="s">
        <v>5495</v>
      </c>
      <c r="C1586" s="30" t="s">
        <v>5496</v>
      </c>
      <c r="D1586" s="30"/>
      <c r="E1586" s="30" t="s">
        <v>5349</v>
      </c>
      <c r="F1586" s="30" t="s">
        <v>74</v>
      </c>
      <c r="G1586" s="38"/>
      <c r="H1586" s="31">
        <v>0</v>
      </c>
      <c r="I1586" s="30" t="s">
        <v>552</v>
      </c>
      <c r="J1586" s="30" t="s">
        <v>553</v>
      </c>
      <c r="K1586" s="30" t="s">
        <v>495</v>
      </c>
      <c r="L1586" s="30" t="s">
        <v>496</v>
      </c>
      <c r="M1586" s="30" t="s">
        <v>2249</v>
      </c>
      <c r="N1586" s="30"/>
      <c r="O1586" s="30" t="s">
        <v>5350</v>
      </c>
      <c r="P1586" s="30" t="s">
        <v>5351</v>
      </c>
      <c r="Q1586" s="30" t="s">
        <v>499</v>
      </c>
    </row>
    <row r="1587" spans="1:17" hidden="1" x14ac:dyDescent="0.2">
      <c r="A1587" s="30" t="s">
        <v>5497</v>
      </c>
      <c r="B1587" s="30" t="s">
        <v>5498</v>
      </c>
      <c r="C1587" s="30" t="s">
        <v>5499</v>
      </c>
      <c r="D1587" s="30"/>
      <c r="E1587" s="30" t="s">
        <v>5349</v>
      </c>
      <c r="F1587" s="30" t="s">
        <v>74</v>
      </c>
      <c r="G1587" s="38"/>
      <c r="H1587" s="31">
        <v>0</v>
      </c>
      <c r="I1587" s="30" t="s">
        <v>512</v>
      </c>
      <c r="J1587" s="30" t="s">
        <v>513</v>
      </c>
      <c r="K1587" s="30" t="s">
        <v>495</v>
      </c>
      <c r="L1587" s="30" t="s">
        <v>496</v>
      </c>
      <c r="M1587" s="30" t="s">
        <v>514</v>
      </c>
      <c r="N1587" s="30"/>
      <c r="O1587" s="30" t="s">
        <v>5350</v>
      </c>
      <c r="P1587" s="30" t="s">
        <v>5351</v>
      </c>
      <c r="Q1587" s="30" t="s">
        <v>499</v>
      </c>
    </row>
    <row r="1588" spans="1:17" hidden="1" x14ac:dyDescent="0.2">
      <c r="A1588" s="30" t="s">
        <v>5500</v>
      </c>
      <c r="B1588" s="30" t="s">
        <v>5501</v>
      </c>
      <c r="C1588" s="30" t="s">
        <v>5502</v>
      </c>
      <c r="D1588" s="30"/>
      <c r="E1588" s="30" t="s">
        <v>5349</v>
      </c>
      <c r="F1588" s="30" t="s">
        <v>74</v>
      </c>
      <c r="G1588" s="38"/>
      <c r="H1588" s="31">
        <v>0</v>
      </c>
      <c r="I1588" s="30" t="s">
        <v>504</v>
      </c>
      <c r="J1588" s="30" t="s">
        <v>505</v>
      </c>
      <c r="K1588" s="30" t="s">
        <v>495</v>
      </c>
      <c r="L1588" s="30" t="s">
        <v>496</v>
      </c>
      <c r="M1588" s="30" t="s">
        <v>506</v>
      </c>
      <c r="N1588" s="30" t="s">
        <v>535</v>
      </c>
      <c r="O1588" s="30" t="s">
        <v>5350</v>
      </c>
      <c r="P1588" s="30" t="s">
        <v>5351</v>
      </c>
      <c r="Q1588" s="30" t="s">
        <v>499</v>
      </c>
    </row>
    <row r="1589" spans="1:17" hidden="1" x14ac:dyDescent="0.2">
      <c r="A1589" s="30" t="s">
        <v>5503</v>
      </c>
      <c r="B1589" s="30" t="s">
        <v>5504</v>
      </c>
      <c r="C1589" s="30" t="s">
        <v>5505</v>
      </c>
      <c r="D1589" s="30"/>
      <c r="E1589" s="30" t="s">
        <v>5349</v>
      </c>
      <c r="F1589" s="30" t="s">
        <v>74</v>
      </c>
      <c r="G1589" s="38"/>
      <c r="H1589" s="31">
        <v>0</v>
      </c>
      <c r="I1589" s="30" t="s">
        <v>512</v>
      </c>
      <c r="J1589" s="30" t="s">
        <v>513</v>
      </c>
      <c r="K1589" s="30" t="s">
        <v>495</v>
      </c>
      <c r="L1589" s="30" t="s">
        <v>496</v>
      </c>
      <c r="M1589" s="30" t="s">
        <v>514</v>
      </c>
      <c r="N1589" s="30"/>
      <c r="O1589" s="30" t="s">
        <v>5350</v>
      </c>
      <c r="P1589" s="30" t="s">
        <v>5351</v>
      </c>
      <c r="Q1589" s="30" t="s">
        <v>499</v>
      </c>
    </row>
    <row r="1590" spans="1:17" hidden="1" x14ac:dyDescent="0.2">
      <c r="A1590" s="30" t="s">
        <v>5506</v>
      </c>
      <c r="B1590" s="30" t="s">
        <v>5507</v>
      </c>
      <c r="C1590" s="30" t="s">
        <v>5508</v>
      </c>
      <c r="D1590" s="30"/>
      <c r="E1590" s="30" t="s">
        <v>5349</v>
      </c>
      <c r="F1590" s="30" t="s">
        <v>74</v>
      </c>
      <c r="G1590" s="38"/>
      <c r="H1590" s="31">
        <v>0</v>
      </c>
      <c r="I1590" s="30" t="s">
        <v>512</v>
      </c>
      <c r="J1590" s="30" t="s">
        <v>513</v>
      </c>
      <c r="K1590" s="30" t="s">
        <v>495</v>
      </c>
      <c r="L1590" s="30" t="s">
        <v>496</v>
      </c>
      <c r="M1590" s="30" t="s">
        <v>514</v>
      </c>
      <c r="N1590" s="30"/>
      <c r="O1590" s="30" t="s">
        <v>5350</v>
      </c>
      <c r="P1590" s="30" t="s">
        <v>5351</v>
      </c>
      <c r="Q1590" s="30" t="s">
        <v>499</v>
      </c>
    </row>
    <row r="1591" spans="1:17" hidden="1" x14ac:dyDescent="0.2">
      <c r="A1591" s="30" t="s">
        <v>5509</v>
      </c>
      <c r="B1591" s="30" t="s">
        <v>5510</v>
      </c>
      <c r="C1591" s="30" t="s">
        <v>5511</v>
      </c>
      <c r="D1591" s="30"/>
      <c r="E1591" s="30" t="s">
        <v>5349</v>
      </c>
      <c r="F1591" s="30" t="s">
        <v>74</v>
      </c>
      <c r="G1591" s="38"/>
      <c r="H1591" s="31">
        <v>0</v>
      </c>
      <c r="I1591" s="30" t="s">
        <v>504</v>
      </c>
      <c r="J1591" s="30" t="s">
        <v>505</v>
      </c>
      <c r="K1591" s="30" t="s">
        <v>495</v>
      </c>
      <c r="L1591" s="30" t="s">
        <v>496</v>
      </c>
      <c r="M1591" s="30" t="s">
        <v>2206</v>
      </c>
      <c r="N1591" s="30"/>
      <c r="O1591" s="30" t="s">
        <v>5350</v>
      </c>
      <c r="P1591" s="30" t="s">
        <v>5351</v>
      </c>
      <c r="Q1591" s="30" t="s">
        <v>499</v>
      </c>
    </row>
    <row r="1592" spans="1:17" hidden="1" x14ac:dyDescent="0.2">
      <c r="A1592" s="30" t="s">
        <v>5512</v>
      </c>
      <c r="B1592" s="30" t="s">
        <v>5513</v>
      </c>
      <c r="C1592" s="30" t="s">
        <v>5514</v>
      </c>
      <c r="D1592" s="30"/>
      <c r="E1592" s="30" t="s">
        <v>5349</v>
      </c>
      <c r="F1592" s="30" t="s">
        <v>74</v>
      </c>
      <c r="G1592" s="38"/>
      <c r="H1592" s="31">
        <v>0</v>
      </c>
      <c r="I1592" s="30" t="s">
        <v>512</v>
      </c>
      <c r="J1592" s="30" t="s">
        <v>513</v>
      </c>
      <c r="K1592" s="30" t="s">
        <v>495</v>
      </c>
      <c r="L1592" s="30" t="s">
        <v>496</v>
      </c>
      <c r="M1592" s="30" t="s">
        <v>514</v>
      </c>
      <c r="N1592" s="30"/>
      <c r="O1592" s="30" t="s">
        <v>5350</v>
      </c>
      <c r="P1592" s="30" t="s">
        <v>5351</v>
      </c>
      <c r="Q1592" s="30" t="s">
        <v>499</v>
      </c>
    </row>
    <row r="1593" spans="1:17" hidden="1" x14ac:dyDescent="0.2">
      <c r="A1593" s="30" t="s">
        <v>5515</v>
      </c>
      <c r="B1593" s="30" t="s">
        <v>5516</v>
      </c>
      <c r="C1593" s="30" t="s">
        <v>5517</v>
      </c>
      <c r="D1593" s="30"/>
      <c r="E1593" s="30" t="s">
        <v>5349</v>
      </c>
      <c r="F1593" s="30" t="s">
        <v>74</v>
      </c>
      <c r="G1593" s="38"/>
      <c r="H1593" s="31">
        <v>0</v>
      </c>
      <c r="I1593" s="30" t="s">
        <v>504</v>
      </c>
      <c r="J1593" s="30" t="s">
        <v>505</v>
      </c>
      <c r="K1593" s="30" t="s">
        <v>495</v>
      </c>
      <c r="L1593" s="30" t="s">
        <v>496</v>
      </c>
      <c r="M1593" s="30" t="s">
        <v>1146</v>
      </c>
      <c r="N1593" s="30"/>
      <c r="O1593" s="30" t="s">
        <v>5350</v>
      </c>
      <c r="P1593" s="30" t="s">
        <v>5351</v>
      </c>
      <c r="Q1593" s="30" t="s">
        <v>499</v>
      </c>
    </row>
    <row r="1594" spans="1:17" hidden="1" x14ac:dyDescent="0.2">
      <c r="A1594" s="30" t="s">
        <v>5518</v>
      </c>
      <c r="B1594" s="30" t="s">
        <v>5519</v>
      </c>
      <c r="C1594" s="30" t="s">
        <v>5520</v>
      </c>
      <c r="D1594" s="30"/>
      <c r="E1594" s="30" t="s">
        <v>5349</v>
      </c>
      <c r="F1594" s="30" t="s">
        <v>74</v>
      </c>
      <c r="G1594" s="38"/>
      <c r="H1594" s="31">
        <v>0</v>
      </c>
      <c r="I1594" s="30" t="s">
        <v>512</v>
      </c>
      <c r="J1594" s="30" t="s">
        <v>513</v>
      </c>
      <c r="K1594" s="30" t="s">
        <v>495</v>
      </c>
      <c r="L1594" s="30" t="s">
        <v>496</v>
      </c>
      <c r="M1594" s="30" t="s">
        <v>514</v>
      </c>
      <c r="N1594" s="30"/>
      <c r="O1594" s="30" t="s">
        <v>5350</v>
      </c>
      <c r="P1594" s="30" t="s">
        <v>5351</v>
      </c>
      <c r="Q1594" s="30" t="s">
        <v>499</v>
      </c>
    </row>
    <row r="1595" spans="1:17" hidden="1" x14ac:dyDescent="0.2">
      <c r="A1595" s="30" t="s">
        <v>5521</v>
      </c>
      <c r="B1595" s="30" t="s">
        <v>5522</v>
      </c>
      <c r="C1595" s="30" t="s">
        <v>5523</v>
      </c>
      <c r="D1595" s="30"/>
      <c r="E1595" s="30" t="s">
        <v>5349</v>
      </c>
      <c r="F1595" s="30" t="s">
        <v>74</v>
      </c>
      <c r="G1595" s="38"/>
      <c r="H1595" s="31">
        <v>0</v>
      </c>
      <c r="I1595" s="30" t="s">
        <v>552</v>
      </c>
      <c r="J1595" s="30" t="s">
        <v>553</v>
      </c>
      <c r="K1595" s="30" t="s">
        <v>495</v>
      </c>
      <c r="L1595" s="30" t="s">
        <v>496</v>
      </c>
      <c r="M1595" s="30" t="s">
        <v>2249</v>
      </c>
      <c r="N1595" s="30"/>
      <c r="O1595" s="30" t="s">
        <v>5350</v>
      </c>
      <c r="P1595" s="30" t="s">
        <v>5351</v>
      </c>
      <c r="Q1595" s="30" t="s">
        <v>499</v>
      </c>
    </row>
    <row r="1596" spans="1:17" hidden="1" x14ac:dyDescent="0.2">
      <c r="A1596" s="30" t="s">
        <v>5524</v>
      </c>
      <c r="B1596" s="30" t="s">
        <v>5525</v>
      </c>
      <c r="C1596" s="30" t="s">
        <v>5526</v>
      </c>
      <c r="D1596" s="30"/>
      <c r="E1596" s="30" t="s">
        <v>5349</v>
      </c>
      <c r="F1596" s="30" t="s">
        <v>74</v>
      </c>
      <c r="G1596" s="38"/>
      <c r="H1596" s="31">
        <v>0</v>
      </c>
      <c r="I1596" s="30" t="s">
        <v>586</v>
      </c>
      <c r="J1596" s="30" t="s">
        <v>587</v>
      </c>
      <c r="K1596" s="30" t="s">
        <v>495</v>
      </c>
      <c r="L1596" s="30" t="s">
        <v>496</v>
      </c>
      <c r="M1596" s="30" t="s">
        <v>497</v>
      </c>
      <c r="N1596" s="30"/>
      <c r="O1596" s="30" t="s">
        <v>5350</v>
      </c>
      <c r="P1596" s="30" t="s">
        <v>5351</v>
      </c>
      <c r="Q1596" s="30" t="s">
        <v>499</v>
      </c>
    </row>
    <row r="1597" spans="1:17" hidden="1" x14ac:dyDescent="0.2">
      <c r="A1597" s="30" t="s">
        <v>5527</v>
      </c>
      <c r="B1597" s="30" t="s">
        <v>5528</v>
      </c>
      <c r="C1597" s="30" t="s">
        <v>5529</v>
      </c>
      <c r="D1597" s="30"/>
      <c r="E1597" s="30" t="s">
        <v>5349</v>
      </c>
      <c r="F1597" s="30" t="s">
        <v>74</v>
      </c>
      <c r="G1597" s="38"/>
      <c r="H1597" s="31">
        <v>0</v>
      </c>
      <c r="I1597" s="30" t="s">
        <v>512</v>
      </c>
      <c r="J1597" s="30" t="s">
        <v>513</v>
      </c>
      <c r="K1597" s="30" t="s">
        <v>495</v>
      </c>
      <c r="L1597" s="30" t="s">
        <v>496</v>
      </c>
      <c r="M1597" s="30" t="s">
        <v>514</v>
      </c>
      <c r="N1597" s="30"/>
      <c r="O1597" s="30" t="s">
        <v>5350</v>
      </c>
      <c r="P1597" s="30" t="s">
        <v>5351</v>
      </c>
      <c r="Q1597" s="30" t="s">
        <v>499</v>
      </c>
    </row>
    <row r="1598" spans="1:17" hidden="1" x14ac:dyDescent="0.2">
      <c r="A1598" s="30" t="s">
        <v>5530</v>
      </c>
      <c r="B1598" s="30" t="s">
        <v>5531</v>
      </c>
      <c r="C1598" s="30" t="s">
        <v>5532</v>
      </c>
      <c r="D1598" s="30"/>
      <c r="E1598" s="30" t="s">
        <v>5349</v>
      </c>
      <c r="F1598" s="30" t="s">
        <v>74</v>
      </c>
      <c r="G1598" s="38"/>
      <c r="H1598" s="31">
        <v>0</v>
      </c>
      <c r="I1598" s="30" t="s">
        <v>586</v>
      </c>
      <c r="J1598" s="30" t="s">
        <v>587</v>
      </c>
      <c r="K1598" s="30" t="s">
        <v>495</v>
      </c>
      <c r="L1598" s="30" t="s">
        <v>496</v>
      </c>
      <c r="M1598" s="30" t="s">
        <v>588</v>
      </c>
      <c r="N1598" s="30"/>
      <c r="O1598" s="30" t="s">
        <v>5350</v>
      </c>
      <c r="P1598" s="30" t="s">
        <v>5351</v>
      </c>
      <c r="Q1598" s="30" t="s">
        <v>499</v>
      </c>
    </row>
    <row r="1599" spans="1:17" hidden="1" x14ac:dyDescent="0.2">
      <c r="A1599" s="30" t="s">
        <v>5533</v>
      </c>
      <c r="B1599" s="30" t="s">
        <v>5534</v>
      </c>
      <c r="C1599" s="30" t="s">
        <v>5535</v>
      </c>
      <c r="D1599" s="30"/>
      <c r="E1599" s="30" t="s">
        <v>5349</v>
      </c>
      <c r="F1599" s="30" t="s">
        <v>74</v>
      </c>
      <c r="G1599" s="38"/>
      <c r="H1599" s="31">
        <v>0</v>
      </c>
      <c r="I1599" s="30" t="s">
        <v>504</v>
      </c>
      <c r="J1599" s="30" t="s">
        <v>505</v>
      </c>
      <c r="K1599" s="30" t="s">
        <v>495</v>
      </c>
      <c r="L1599" s="30" t="s">
        <v>496</v>
      </c>
      <c r="M1599" s="30" t="s">
        <v>558</v>
      </c>
      <c r="N1599" s="30"/>
      <c r="O1599" s="30" t="s">
        <v>5350</v>
      </c>
      <c r="P1599" s="30" t="s">
        <v>5351</v>
      </c>
      <c r="Q1599" s="30" t="s">
        <v>499</v>
      </c>
    </row>
    <row r="1600" spans="1:17" hidden="1" x14ac:dyDescent="0.2">
      <c r="A1600" s="30" t="s">
        <v>5536</v>
      </c>
      <c r="B1600" s="30" t="s">
        <v>5537</v>
      </c>
      <c r="C1600" s="30" t="s">
        <v>5538</v>
      </c>
      <c r="D1600" s="30"/>
      <c r="E1600" s="30" t="s">
        <v>5349</v>
      </c>
      <c r="F1600" s="30" t="s">
        <v>74</v>
      </c>
      <c r="G1600" s="38"/>
      <c r="H1600" s="31">
        <v>0</v>
      </c>
      <c r="I1600" s="30" t="s">
        <v>552</v>
      </c>
      <c r="J1600" s="30" t="s">
        <v>553</v>
      </c>
      <c r="K1600" s="30" t="s">
        <v>495</v>
      </c>
      <c r="L1600" s="30" t="s">
        <v>496</v>
      </c>
      <c r="M1600" s="30" t="s">
        <v>2249</v>
      </c>
      <c r="N1600" s="30"/>
      <c r="O1600" s="30" t="s">
        <v>5350</v>
      </c>
      <c r="P1600" s="30" t="s">
        <v>5351</v>
      </c>
      <c r="Q1600" s="30" t="s">
        <v>499</v>
      </c>
    </row>
    <row r="1601" spans="1:17" hidden="1" x14ac:dyDescent="0.2">
      <c r="A1601" s="30" t="s">
        <v>5539</v>
      </c>
      <c r="B1601" s="30" t="s">
        <v>5540</v>
      </c>
      <c r="C1601" s="30" t="s">
        <v>5541</v>
      </c>
      <c r="D1601" s="30"/>
      <c r="E1601" s="30" t="s">
        <v>5349</v>
      </c>
      <c r="F1601" s="30" t="s">
        <v>74</v>
      </c>
      <c r="G1601" s="38"/>
      <c r="H1601" s="31">
        <v>0</v>
      </c>
      <c r="I1601" s="30" t="s">
        <v>512</v>
      </c>
      <c r="J1601" s="30" t="s">
        <v>513</v>
      </c>
      <c r="K1601" s="30" t="s">
        <v>495</v>
      </c>
      <c r="L1601" s="30" t="s">
        <v>496</v>
      </c>
      <c r="M1601" s="30" t="s">
        <v>514</v>
      </c>
      <c r="N1601" s="30"/>
      <c r="O1601" s="30" t="s">
        <v>5350</v>
      </c>
      <c r="P1601" s="30" t="s">
        <v>5351</v>
      </c>
      <c r="Q1601" s="30" t="s">
        <v>499</v>
      </c>
    </row>
    <row r="1602" spans="1:17" hidden="1" x14ac:dyDescent="0.2">
      <c r="A1602" s="30" t="s">
        <v>5542</v>
      </c>
      <c r="B1602" s="30" t="s">
        <v>5543</v>
      </c>
      <c r="C1602" s="30" t="s">
        <v>5544</v>
      </c>
      <c r="D1602" s="30"/>
      <c r="E1602" s="30" t="s">
        <v>5349</v>
      </c>
      <c r="F1602" s="30" t="s">
        <v>74</v>
      </c>
      <c r="G1602" s="38"/>
      <c r="H1602" s="31">
        <v>0</v>
      </c>
      <c r="I1602" s="30" t="s">
        <v>512</v>
      </c>
      <c r="J1602" s="30" t="s">
        <v>513</v>
      </c>
      <c r="K1602" s="30" t="s">
        <v>495</v>
      </c>
      <c r="L1602" s="30" t="s">
        <v>496</v>
      </c>
      <c r="M1602" s="30" t="s">
        <v>514</v>
      </c>
      <c r="N1602" s="30"/>
      <c r="O1602" s="30" t="s">
        <v>5350</v>
      </c>
      <c r="P1602" s="30" t="s">
        <v>5351</v>
      </c>
      <c r="Q1602" s="30" t="s">
        <v>499</v>
      </c>
    </row>
    <row r="1603" spans="1:17" hidden="1" x14ac:dyDescent="0.2">
      <c r="A1603" s="30" t="s">
        <v>5545</v>
      </c>
      <c r="B1603" s="30" t="s">
        <v>5546</v>
      </c>
      <c r="C1603" s="30" t="s">
        <v>5547</v>
      </c>
      <c r="D1603" s="30"/>
      <c r="E1603" s="30" t="s">
        <v>5349</v>
      </c>
      <c r="F1603" s="30" t="s">
        <v>74</v>
      </c>
      <c r="G1603" s="38"/>
      <c r="H1603" s="31">
        <v>0</v>
      </c>
      <c r="I1603" s="30" t="s">
        <v>504</v>
      </c>
      <c r="J1603" s="30" t="s">
        <v>505</v>
      </c>
      <c r="K1603" s="30" t="s">
        <v>495</v>
      </c>
      <c r="L1603" s="30" t="s">
        <v>496</v>
      </c>
      <c r="M1603" s="30" t="s">
        <v>558</v>
      </c>
      <c r="N1603" s="30"/>
      <c r="O1603" s="30" t="s">
        <v>5350</v>
      </c>
      <c r="P1603" s="30" t="s">
        <v>5351</v>
      </c>
      <c r="Q1603" s="30" t="s">
        <v>499</v>
      </c>
    </row>
    <row r="1604" spans="1:17" hidden="1" x14ac:dyDescent="0.2">
      <c r="A1604" s="30" t="s">
        <v>5548</v>
      </c>
      <c r="B1604" s="30" t="s">
        <v>5549</v>
      </c>
      <c r="C1604" s="30" t="s">
        <v>5550</v>
      </c>
      <c r="D1604" s="30"/>
      <c r="E1604" s="30" t="s">
        <v>5349</v>
      </c>
      <c r="F1604" s="30" t="s">
        <v>74</v>
      </c>
      <c r="G1604" s="38"/>
      <c r="H1604" s="31">
        <v>0</v>
      </c>
      <c r="I1604" s="30" t="s">
        <v>848</v>
      </c>
      <c r="J1604" s="30" t="s">
        <v>849</v>
      </c>
      <c r="K1604" s="30" t="s">
        <v>495</v>
      </c>
      <c r="L1604" s="30" t="s">
        <v>572</v>
      </c>
      <c r="M1604" s="30" t="s">
        <v>573</v>
      </c>
      <c r="N1604" s="30"/>
      <c r="O1604" s="30" t="s">
        <v>5350</v>
      </c>
      <c r="P1604" s="30" t="s">
        <v>5351</v>
      </c>
      <c r="Q1604" s="30" t="s">
        <v>499</v>
      </c>
    </row>
    <row r="1605" spans="1:17" hidden="1" x14ac:dyDescent="0.2">
      <c r="A1605" s="30" t="s">
        <v>5551</v>
      </c>
      <c r="B1605" s="30" t="s">
        <v>5552</v>
      </c>
      <c r="C1605" s="30" t="s">
        <v>5553</v>
      </c>
      <c r="D1605" s="30"/>
      <c r="E1605" s="30" t="s">
        <v>5349</v>
      </c>
      <c r="F1605" s="30" t="s">
        <v>74</v>
      </c>
      <c r="G1605" s="38"/>
      <c r="H1605" s="31">
        <v>0</v>
      </c>
      <c r="I1605" s="30" t="s">
        <v>512</v>
      </c>
      <c r="J1605" s="30" t="s">
        <v>513</v>
      </c>
      <c r="K1605" s="30" t="s">
        <v>495</v>
      </c>
      <c r="L1605" s="30" t="s">
        <v>496</v>
      </c>
      <c r="M1605" s="30" t="s">
        <v>695</v>
      </c>
      <c r="N1605" s="30"/>
      <c r="O1605" s="30" t="s">
        <v>5350</v>
      </c>
      <c r="P1605" s="30" t="s">
        <v>5351</v>
      </c>
      <c r="Q1605" s="30" t="s">
        <v>499</v>
      </c>
    </row>
    <row r="1606" spans="1:17" hidden="1" x14ac:dyDescent="0.2">
      <c r="A1606" s="30" t="s">
        <v>5554</v>
      </c>
      <c r="B1606" s="30" t="s">
        <v>5555</v>
      </c>
      <c r="C1606" s="30" t="s">
        <v>5556</v>
      </c>
      <c r="D1606" s="30"/>
      <c r="E1606" s="30" t="s">
        <v>5349</v>
      </c>
      <c r="F1606" s="30" t="s">
        <v>74</v>
      </c>
      <c r="G1606" s="38"/>
      <c r="H1606" s="31">
        <v>0</v>
      </c>
      <c r="I1606" s="30" t="s">
        <v>512</v>
      </c>
      <c r="J1606" s="30" t="s">
        <v>513</v>
      </c>
      <c r="K1606" s="30" t="s">
        <v>495</v>
      </c>
      <c r="L1606" s="30" t="s">
        <v>496</v>
      </c>
      <c r="M1606" s="30" t="s">
        <v>514</v>
      </c>
      <c r="N1606" s="30"/>
      <c r="O1606" s="30" t="s">
        <v>5350</v>
      </c>
      <c r="P1606" s="30" t="s">
        <v>5351</v>
      </c>
      <c r="Q1606" s="30" t="s">
        <v>499</v>
      </c>
    </row>
    <row r="1607" spans="1:17" hidden="1" x14ac:dyDescent="0.2">
      <c r="A1607" s="30" t="s">
        <v>5557</v>
      </c>
      <c r="B1607" s="30" t="s">
        <v>5558</v>
      </c>
      <c r="C1607" s="30" t="s">
        <v>5559</v>
      </c>
      <c r="D1607" s="30"/>
      <c r="E1607" s="30" t="s">
        <v>5349</v>
      </c>
      <c r="F1607" s="30" t="s">
        <v>74</v>
      </c>
      <c r="G1607" s="38"/>
      <c r="H1607" s="31">
        <v>0</v>
      </c>
      <c r="I1607" s="30" t="s">
        <v>586</v>
      </c>
      <c r="J1607" s="30" t="s">
        <v>587</v>
      </c>
      <c r="K1607" s="30" t="s">
        <v>495</v>
      </c>
      <c r="L1607" s="30" t="s">
        <v>496</v>
      </c>
      <c r="M1607" s="30" t="s">
        <v>903</v>
      </c>
      <c r="N1607" s="30"/>
      <c r="O1607" s="30" t="s">
        <v>5350</v>
      </c>
      <c r="P1607" s="30" t="s">
        <v>5351</v>
      </c>
      <c r="Q1607" s="30" t="s">
        <v>499</v>
      </c>
    </row>
    <row r="1608" spans="1:17" hidden="1" x14ac:dyDescent="0.2">
      <c r="A1608" s="30" t="s">
        <v>5560</v>
      </c>
      <c r="B1608" s="30" t="s">
        <v>5561</v>
      </c>
      <c r="C1608" s="30" t="s">
        <v>5562</v>
      </c>
      <c r="D1608" s="30"/>
      <c r="E1608" s="30" t="s">
        <v>5349</v>
      </c>
      <c r="F1608" s="30" t="s">
        <v>74</v>
      </c>
      <c r="G1608" s="38"/>
      <c r="H1608" s="31">
        <v>0</v>
      </c>
      <c r="I1608" s="30" t="s">
        <v>512</v>
      </c>
      <c r="J1608" s="30" t="s">
        <v>513</v>
      </c>
      <c r="K1608" s="30" t="s">
        <v>495</v>
      </c>
      <c r="L1608" s="30" t="s">
        <v>496</v>
      </c>
      <c r="M1608" s="30" t="s">
        <v>514</v>
      </c>
      <c r="N1608" s="30"/>
      <c r="O1608" s="30" t="s">
        <v>5350</v>
      </c>
      <c r="P1608" s="30" t="s">
        <v>5351</v>
      </c>
      <c r="Q1608" s="30" t="s">
        <v>499</v>
      </c>
    </row>
    <row r="1609" spans="1:17" hidden="1" x14ac:dyDescent="0.2">
      <c r="A1609" s="30" t="s">
        <v>5563</v>
      </c>
      <c r="B1609" s="30" t="s">
        <v>5564</v>
      </c>
      <c r="C1609" s="30" t="s">
        <v>5565</v>
      </c>
      <c r="D1609" s="30"/>
      <c r="E1609" s="30" t="s">
        <v>5349</v>
      </c>
      <c r="F1609" s="30" t="s">
        <v>74</v>
      </c>
      <c r="G1609" s="38"/>
      <c r="H1609" s="31">
        <v>0</v>
      </c>
      <c r="I1609" s="30" t="s">
        <v>552</v>
      </c>
      <c r="J1609" s="30" t="s">
        <v>553</v>
      </c>
      <c r="K1609" s="30" t="s">
        <v>495</v>
      </c>
      <c r="L1609" s="30" t="s">
        <v>496</v>
      </c>
      <c r="M1609" s="30" t="s">
        <v>554</v>
      </c>
      <c r="N1609" s="30"/>
      <c r="O1609" s="30" t="s">
        <v>5350</v>
      </c>
      <c r="P1609" s="30" t="s">
        <v>5351</v>
      </c>
      <c r="Q1609" s="30" t="s">
        <v>499</v>
      </c>
    </row>
    <row r="1610" spans="1:17" hidden="1" x14ac:dyDescent="0.2">
      <c r="A1610" s="30" t="s">
        <v>5566</v>
      </c>
      <c r="B1610" s="30" t="s">
        <v>5567</v>
      </c>
      <c r="C1610" s="30" t="s">
        <v>5568</v>
      </c>
      <c r="D1610" s="30"/>
      <c r="E1610" s="30" t="s">
        <v>5349</v>
      </c>
      <c r="F1610" s="30" t="s">
        <v>74</v>
      </c>
      <c r="G1610" s="38"/>
      <c r="H1610" s="31">
        <v>0</v>
      </c>
      <c r="I1610" s="30" t="s">
        <v>586</v>
      </c>
      <c r="J1610" s="30" t="s">
        <v>587</v>
      </c>
      <c r="K1610" s="30" t="s">
        <v>495</v>
      </c>
      <c r="L1610" s="30" t="s">
        <v>496</v>
      </c>
      <c r="M1610" s="30" t="s">
        <v>497</v>
      </c>
      <c r="N1610" s="30"/>
      <c r="O1610" s="30" t="s">
        <v>5350</v>
      </c>
      <c r="P1610" s="30" t="s">
        <v>5351</v>
      </c>
      <c r="Q1610" s="30" t="s">
        <v>499</v>
      </c>
    </row>
    <row r="1611" spans="1:17" hidden="1" x14ac:dyDescent="0.2">
      <c r="A1611" s="30" t="s">
        <v>5569</v>
      </c>
      <c r="B1611" s="30" t="s">
        <v>5570</v>
      </c>
      <c r="C1611" s="30" t="s">
        <v>5571</v>
      </c>
      <c r="D1611" s="30"/>
      <c r="E1611" s="30" t="s">
        <v>5349</v>
      </c>
      <c r="F1611" s="30" t="s">
        <v>74</v>
      </c>
      <c r="G1611" s="38"/>
      <c r="H1611" s="31">
        <v>0</v>
      </c>
      <c r="I1611" s="30" t="s">
        <v>512</v>
      </c>
      <c r="J1611" s="30" t="s">
        <v>513</v>
      </c>
      <c r="K1611" s="30" t="s">
        <v>495</v>
      </c>
      <c r="L1611" s="30" t="s">
        <v>496</v>
      </c>
      <c r="M1611" s="30" t="s">
        <v>713</v>
      </c>
      <c r="N1611" s="30"/>
      <c r="O1611" s="30" t="s">
        <v>5350</v>
      </c>
      <c r="P1611" s="30" t="s">
        <v>5351</v>
      </c>
      <c r="Q1611" s="30" t="s">
        <v>499</v>
      </c>
    </row>
    <row r="1612" spans="1:17" hidden="1" x14ac:dyDescent="0.2">
      <c r="A1612" s="30" t="s">
        <v>5572</v>
      </c>
      <c r="B1612" s="30" t="s">
        <v>5573</v>
      </c>
      <c r="C1612" s="30" t="s">
        <v>5574</v>
      </c>
      <c r="D1612" s="30"/>
      <c r="E1612" s="30" t="s">
        <v>5349</v>
      </c>
      <c r="F1612" s="30" t="s">
        <v>74</v>
      </c>
      <c r="G1612" s="38"/>
      <c r="H1612" s="31">
        <v>0</v>
      </c>
      <c r="I1612" s="30" t="s">
        <v>848</v>
      </c>
      <c r="J1612" s="30" t="s">
        <v>849</v>
      </c>
      <c r="K1612" s="30" t="s">
        <v>495</v>
      </c>
      <c r="L1612" s="30" t="s">
        <v>572</v>
      </c>
      <c r="M1612" s="30" t="s">
        <v>573</v>
      </c>
      <c r="N1612" s="30"/>
      <c r="O1612" s="30" t="s">
        <v>5350</v>
      </c>
      <c r="P1612" s="30" t="s">
        <v>5351</v>
      </c>
      <c r="Q1612" s="30" t="s">
        <v>499</v>
      </c>
    </row>
    <row r="1613" spans="1:17" hidden="1" x14ac:dyDescent="0.2">
      <c r="A1613" s="30" t="s">
        <v>5575</v>
      </c>
      <c r="B1613" s="30" t="s">
        <v>5576</v>
      </c>
      <c r="C1613" s="30" t="s">
        <v>5577</v>
      </c>
      <c r="D1613" s="30"/>
      <c r="E1613" s="30" t="s">
        <v>5349</v>
      </c>
      <c r="F1613" s="30" t="s">
        <v>74</v>
      </c>
      <c r="G1613" s="38"/>
      <c r="H1613" s="31">
        <v>0</v>
      </c>
      <c r="I1613" s="30" t="s">
        <v>552</v>
      </c>
      <c r="J1613" s="30" t="s">
        <v>553</v>
      </c>
      <c r="K1613" s="30" t="s">
        <v>495</v>
      </c>
      <c r="L1613" s="30" t="s">
        <v>496</v>
      </c>
      <c r="M1613" s="30" t="s">
        <v>724</v>
      </c>
      <c r="N1613" s="30"/>
      <c r="O1613" s="30" t="s">
        <v>5350</v>
      </c>
      <c r="P1613" s="30" t="s">
        <v>5351</v>
      </c>
      <c r="Q1613" s="30" t="s">
        <v>499</v>
      </c>
    </row>
    <row r="1614" spans="1:17" hidden="1" x14ac:dyDescent="0.2">
      <c r="A1614" s="30" t="s">
        <v>5578</v>
      </c>
      <c r="B1614" s="30" t="s">
        <v>5579</v>
      </c>
      <c r="C1614" s="30" t="s">
        <v>5580</v>
      </c>
      <c r="D1614" s="30"/>
      <c r="E1614" s="30" t="s">
        <v>5349</v>
      </c>
      <c r="F1614" s="30" t="s">
        <v>74</v>
      </c>
      <c r="G1614" s="38"/>
      <c r="H1614" s="31">
        <v>0</v>
      </c>
      <c r="I1614" s="30" t="s">
        <v>512</v>
      </c>
      <c r="J1614" s="30" t="s">
        <v>513</v>
      </c>
      <c r="K1614" s="30" t="s">
        <v>495</v>
      </c>
      <c r="L1614" s="30" t="s">
        <v>496</v>
      </c>
      <c r="M1614" s="30" t="s">
        <v>713</v>
      </c>
      <c r="N1614" s="30"/>
      <c r="O1614" s="30" t="s">
        <v>5350</v>
      </c>
      <c r="P1614" s="30" t="s">
        <v>5351</v>
      </c>
      <c r="Q1614" s="30" t="s">
        <v>499</v>
      </c>
    </row>
    <row r="1615" spans="1:17" hidden="1" x14ac:dyDescent="0.2">
      <c r="A1615" s="30" t="s">
        <v>5581</v>
      </c>
      <c r="B1615" s="30" t="s">
        <v>5582</v>
      </c>
      <c r="C1615" s="30" t="s">
        <v>5583</v>
      </c>
      <c r="D1615" s="30"/>
      <c r="E1615" s="30" t="s">
        <v>5349</v>
      </c>
      <c r="F1615" s="30" t="s">
        <v>74</v>
      </c>
      <c r="G1615" s="38"/>
      <c r="H1615" s="31">
        <v>0</v>
      </c>
      <c r="I1615" s="30" t="s">
        <v>552</v>
      </c>
      <c r="J1615" s="30" t="s">
        <v>553</v>
      </c>
      <c r="K1615" s="30" t="s">
        <v>495</v>
      </c>
      <c r="L1615" s="30" t="s">
        <v>496</v>
      </c>
      <c r="M1615" s="30" t="s">
        <v>2249</v>
      </c>
      <c r="N1615" s="30"/>
      <c r="O1615" s="30" t="s">
        <v>5350</v>
      </c>
      <c r="P1615" s="30" t="s">
        <v>5351</v>
      </c>
      <c r="Q1615" s="30" t="s">
        <v>499</v>
      </c>
    </row>
    <row r="1616" spans="1:17" hidden="1" x14ac:dyDescent="0.2">
      <c r="A1616" s="30" t="s">
        <v>5584</v>
      </c>
      <c r="B1616" s="30" t="s">
        <v>5585</v>
      </c>
      <c r="C1616" s="30" t="s">
        <v>5586</v>
      </c>
      <c r="D1616" s="30"/>
      <c r="E1616" s="30" t="s">
        <v>5349</v>
      </c>
      <c r="F1616" s="30" t="s">
        <v>74</v>
      </c>
      <c r="G1616" s="38"/>
      <c r="H1616" s="31">
        <v>0</v>
      </c>
      <c r="I1616" s="30" t="s">
        <v>512</v>
      </c>
      <c r="J1616" s="30" t="s">
        <v>513</v>
      </c>
      <c r="K1616" s="30" t="s">
        <v>495</v>
      </c>
      <c r="L1616" s="30" t="s">
        <v>496</v>
      </c>
      <c r="M1616" s="30" t="s">
        <v>548</v>
      </c>
      <c r="N1616" s="30"/>
      <c r="O1616" s="30" t="s">
        <v>5350</v>
      </c>
      <c r="P1616" s="30" t="s">
        <v>5351</v>
      </c>
      <c r="Q1616" s="30" t="s">
        <v>499</v>
      </c>
    </row>
    <row r="1617" spans="1:17" hidden="1" x14ac:dyDescent="0.2">
      <c r="A1617" s="30" t="s">
        <v>5587</v>
      </c>
      <c r="B1617" s="30" t="s">
        <v>5588</v>
      </c>
      <c r="C1617" s="30" t="s">
        <v>5589</v>
      </c>
      <c r="D1617" s="30"/>
      <c r="E1617" s="30" t="s">
        <v>5349</v>
      </c>
      <c r="F1617" s="30" t="s">
        <v>74</v>
      </c>
      <c r="G1617" s="38"/>
      <c r="H1617" s="31">
        <v>0</v>
      </c>
      <c r="I1617" s="30" t="s">
        <v>504</v>
      </c>
      <c r="J1617" s="30" t="s">
        <v>505</v>
      </c>
      <c r="K1617" s="30" t="s">
        <v>495</v>
      </c>
      <c r="L1617" s="30" t="s">
        <v>496</v>
      </c>
      <c r="M1617" s="30" t="s">
        <v>1146</v>
      </c>
      <c r="N1617" s="30"/>
      <c r="O1617" s="30" t="s">
        <v>5350</v>
      </c>
      <c r="P1617" s="30" t="s">
        <v>5351</v>
      </c>
      <c r="Q1617" s="30" t="s">
        <v>499</v>
      </c>
    </row>
    <row r="1618" spans="1:17" hidden="1" x14ac:dyDescent="0.2">
      <c r="A1618" s="30" t="s">
        <v>5590</v>
      </c>
      <c r="B1618" s="30" t="s">
        <v>5591</v>
      </c>
      <c r="C1618" s="30" t="s">
        <v>5592</v>
      </c>
      <c r="D1618" s="30"/>
      <c r="E1618" s="30" t="s">
        <v>5349</v>
      </c>
      <c r="F1618" s="30" t="s">
        <v>74</v>
      </c>
      <c r="G1618" s="38"/>
      <c r="H1618" s="31">
        <v>0</v>
      </c>
      <c r="I1618" s="30" t="s">
        <v>552</v>
      </c>
      <c r="J1618" s="30" t="s">
        <v>553</v>
      </c>
      <c r="K1618" s="30" t="s">
        <v>495</v>
      </c>
      <c r="L1618" s="30" t="s">
        <v>496</v>
      </c>
      <c r="M1618" s="30" t="s">
        <v>654</v>
      </c>
      <c r="N1618" s="30"/>
      <c r="O1618" s="30" t="s">
        <v>5350</v>
      </c>
      <c r="P1618" s="30" t="s">
        <v>5351</v>
      </c>
      <c r="Q1618" s="30" t="s">
        <v>499</v>
      </c>
    </row>
    <row r="1619" spans="1:17" hidden="1" x14ac:dyDescent="0.2">
      <c r="A1619" s="30" t="s">
        <v>5593</v>
      </c>
      <c r="B1619" s="30" t="s">
        <v>5594</v>
      </c>
      <c r="C1619" s="30" t="s">
        <v>5595</v>
      </c>
      <c r="D1619" s="30"/>
      <c r="E1619" s="30" t="s">
        <v>5349</v>
      </c>
      <c r="F1619" s="30" t="s">
        <v>74</v>
      </c>
      <c r="G1619" s="38"/>
      <c r="H1619" s="31">
        <v>0</v>
      </c>
      <c r="I1619" s="30" t="s">
        <v>512</v>
      </c>
      <c r="J1619" s="30" t="s">
        <v>513</v>
      </c>
      <c r="K1619" s="30" t="s">
        <v>495</v>
      </c>
      <c r="L1619" s="30" t="s">
        <v>496</v>
      </c>
      <c r="M1619" s="30" t="s">
        <v>639</v>
      </c>
      <c r="N1619" s="30"/>
      <c r="O1619" s="30" t="s">
        <v>5350</v>
      </c>
      <c r="P1619" s="30" t="s">
        <v>5351</v>
      </c>
      <c r="Q1619" s="30" t="s">
        <v>499</v>
      </c>
    </row>
    <row r="1620" spans="1:17" hidden="1" x14ac:dyDescent="0.2">
      <c r="A1620" s="30" t="s">
        <v>5596</v>
      </c>
      <c r="B1620" s="30" t="s">
        <v>5597</v>
      </c>
      <c r="C1620" s="30" t="s">
        <v>5598</v>
      </c>
      <c r="D1620" s="30"/>
      <c r="E1620" s="30" t="s">
        <v>5599</v>
      </c>
      <c r="F1620" s="30" t="s">
        <v>74</v>
      </c>
      <c r="G1620" s="38"/>
      <c r="H1620" s="31">
        <v>0</v>
      </c>
      <c r="I1620" s="30" t="s">
        <v>512</v>
      </c>
      <c r="J1620" s="30" t="s">
        <v>513</v>
      </c>
      <c r="K1620" s="30" t="s">
        <v>495</v>
      </c>
      <c r="L1620" s="30" t="s">
        <v>496</v>
      </c>
      <c r="M1620" s="30" t="s">
        <v>713</v>
      </c>
      <c r="N1620" s="30" t="s">
        <v>3164</v>
      </c>
      <c r="O1620" s="30" t="s">
        <v>5350</v>
      </c>
      <c r="P1620" s="30" t="s">
        <v>5351</v>
      </c>
      <c r="Q1620" s="30" t="s">
        <v>499</v>
      </c>
    </row>
    <row r="1621" spans="1:17" hidden="1" x14ac:dyDescent="0.2">
      <c r="A1621" s="30" t="s">
        <v>5600</v>
      </c>
      <c r="B1621" s="30" t="s">
        <v>5601</v>
      </c>
      <c r="C1621" s="30" t="s">
        <v>5602</v>
      </c>
      <c r="D1621" s="30"/>
      <c r="E1621" s="30" t="s">
        <v>5349</v>
      </c>
      <c r="F1621" s="30" t="s">
        <v>74</v>
      </c>
      <c r="G1621" s="38"/>
      <c r="H1621" s="31">
        <v>0</v>
      </c>
      <c r="I1621" s="30" t="s">
        <v>848</v>
      </c>
      <c r="J1621" s="30" t="s">
        <v>849</v>
      </c>
      <c r="K1621" s="30" t="s">
        <v>495</v>
      </c>
      <c r="L1621" s="30" t="s">
        <v>572</v>
      </c>
      <c r="M1621" s="30" t="s">
        <v>573</v>
      </c>
      <c r="N1621" s="30"/>
      <c r="O1621" s="30" t="s">
        <v>5350</v>
      </c>
      <c r="P1621" s="30" t="s">
        <v>5351</v>
      </c>
      <c r="Q1621" s="30" t="s">
        <v>499</v>
      </c>
    </row>
    <row r="1622" spans="1:17" hidden="1" x14ac:dyDescent="0.2">
      <c r="A1622" s="30" t="s">
        <v>5603</v>
      </c>
      <c r="B1622" s="30" t="s">
        <v>5604</v>
      </c>
      <c r="C1622" s="30" t="s">
        <v>5605</v>
      </c>
      <c r="D1622" s="30"/>
      <c r="E1622" s="30" t="s">
        <v>5349</v>
      </c>
      <c r="F1622" s="30" t="s">
        <v>74</v>
      </c>
      <c r="G1622" s="38"/>
      <c r="H1622" s="31">
        <v>0</v>
      </c>
      <c r="I1622" s="30" t="s">
        <v>552</v>
      </c>
      <c r="J1622" s="30" t="s">
        <v>553</v>
      </c>
      <c r="K1622" s="30" t="s">
        <v>495</v>
      </c>
      <c r="L1622" s="30" t="s">
        <v>496</v>
      </c>
      <c r="M1622" s="30" t="s">
        <v>554</v>
      </c>
      <c r="N1622" s="30"/>
      <c r="O1622" s="30" t="s">
        <v>5350</v>
      </c>
      <c r="P1622" s="30" t="s">
        <v>5351</v>
      </c>
      <c r="Q1622" s="30" t="s">
        <v>499</v>
      </c>
    </row>
    <row r="1623" spans="1:17" hidden="1" x14ac:dyDescent="0.2">
      <c r="A1623" s="30" t="s">
        <v>5606</v>
      </c>
      <c r="B1623" s="30" t="s">
        <v>5607</v>
      </c>
      <c r="C1623" s="30" t="s">
        <v>5608</v>
      </c>
      <c r="D1623" s="30"/>
      <c r="E1623" s="30" t="s">
        <v>5349</v>
      </c>
      <c r="F1623" s="30" t="s">
        <v>74</v>
      </c>
      <c r="G1623" s="38"/>
      <c r="H1623" s="31">
        <v>0</v>
      </c>
      <c r="I1623" s="30" t="s">
        <v>848</v>
      </c>
      <c r="J1623" s="30" t="s">
        <v>849</v>
      </c>
      <c r="K1623" s="30" t="s">
        <v>495</v>
      </c>
      <c r="L1623" s="30" t="s">
        <v>572</v>
      </c>
      <c r="M1623" s="30" t="s">
        <v>573</v>
      </c>
      <c r="N1623" s="30"/>
      <c r="O1623" s="30" t="s">
        <v>5350</v>
      </c>
      <c r="P1623" s="30" t="s">
        <v>5351</v>
      </c>
      <c r="Q1623" s="30" t="s">
        <v>499</v>
      </c>
    </row>
    <row r="1624" spans="1:17" hidden="1" x14ac:dyDescent="0.2">
      <c r="A1624" s="30" t="s">
        <v>5609</v>
      </c>
      <c r="B1624" s="30" t="s">
        <v>5610</v>
      </c>
      <c r="C1624" s="30" t="s">
        <v>5611</v>
      </c>
      <c r="D1624" s="30"/>
      <c r="E1624" s="30" t="s">
        <v>5349</v>
      </c>
      <c r="F1624" s="30" t="s">
        <v>74</v>
      </c>
      <c r="G1624" s="38"/>
      <c r="H1624" s="31">
        <v>0</v>
      </c>
      <c r="I1624" s="30" t="s">
        <v>504</v>
      </c>
      <c r="J1624" s="30" t="s">
        <v>505</v>
      </c>
      <c r="K1624" s="30" t="s">
        <v>495</v>
      </c>
      <c r="L1624" s="30" t="s">
        <v>496</v>
      </c>
      <c r="M1624" s="30" t="s">
        <v>506</v>
      </c>
      <c r="N1624" s="30"/>
      <c r="O1624" s="30" t="s">
        <v>5350</v>
      </c>
      <c r="P1624" s="30" t="s">
        <v>5351</v>
      </c>
      <c r="Q1624" s="30" t="s">
        <v>499</v>
      </c>
    </row>
    <row r="1625" spans="1:17" hidden="1" x14ac:dyDescent="0.2">
      <c r="A1625" s="30" t="s">
        <v>5612</v>
      </c>
      <c r="B1625" s="30" t="s">
        <v>5613</v>
      </c>
      <c r="C1625" s="30" t="s">
        <v>5614</v>
      </c>
      <c r="D1625" s="30"/>
      <c r="E1625" s="30" t="s">
        <v>5349</v>
      </c>
      <c r="F1625" s="30" t="s">
        <v>74</v>
      </c>
      <c r="G1625" s="38"/>
      <c r="H1625" s="31">
        <v>0</v>
      </c>
      <c r="I1625" s="30" t="s">
        <v>848</v>
      </c>
      <c r="J1625" s="30" t="s">
        <v>849</v>
      </c>
      <c r="K1625" s="30" t="s">
        <v>495</v>
      </c>
      <c r="L1625" s="30" t="s">
        <v>572</v>
      </c>
      <c r="M1625" s="30" t="s">
        <v>573</v>
      </c>
      <c r="N1625" s="30"/>
      <c r="O1625" s="30" t="s">
        <v>5350</v>
      </c>
      <c r="P1625" s="30" t="s">
        <v>5351</v>
      </c>
      <c r="Q1625" s="30" t="s">
        <v>499</v>
      </c>
    </row>
    <row r="1626" spans="1:17" hidden="1" x14ac:dyDescent="0.2">
      <c r="A1626" s="30" t="s">
        <v>5615</v>
      </c>
      <c r="B1626" s="30" t="s">
        <v>5616</v>
      </c>
      <c r="C1626" s="30" t="s">
        <v>5617</v>
      </c>
      <c r="D1626" s="30"/>
      <c r="E1626" s="30" t="s">
        <v>5349</v>
      </c>
      <c r="F1626" s="30" t="s">
        <v>74</v>
      </c>
      <c r="G1626" s="38"/>
      <c r="H1626" s="31">
        <v>0</v>
      </c>
      <c r="I1626" s="30" t="s">
        <v>552</v>
      </c>
      <c r="J1626" s="30" t="s">
        <v>553</v>
      </c>
      <c r="K1626" s="30" t="s">
        <v>495</v>
      </c>
      <c r="L1626" s="30" t="s">
        <v>496</v>
      </c>
      <c r="M1626" s="30" t="s">
        <v>724</v>
      </c>
      <c r="N1626" s="30"/>
      <c r="O1626" s="30" t="s">
        <v>5350</v>
      </c>
      <c r="P1626" s="30" t="s">
        <v>5351</v>
      </c>
      <c r="Q1626" s="30" t="s">
        <v>499</v>
      </c>
    </row>
    <row r="1627" spans="1:17" hidden="1" x14ac:dyDescent="0.2">
      <c r="A1627" s="30" t="s">
        <v>5618</v>
      </c>
      <c r="B1627" s="30" t="s">
        <v>5619</v>
      </c>
      <c r="C1627" s="30" t="s">
        <v>5620</v>
      </c>
      <c r="D1627" s="30"/>
      <c r="E1627" s="30" t="s">
        <v>5599</v>
      </c>
      <c r="F1627" s="30" t="s">
        <v>74</v>
      </c>
      <c r="G1627" s="38"/>
      <c r="H1627" s="31">
        <v>0</v>
      </c>
      <c r="I1627" s="30" t="s">
        <v>512</v>
      </c>
      <c r="J1627" s="30" t="s">
        <v>513</v>
      </c>
      <c r="K1627" s="30" t="s">
        <v>495</v>
      </c>
      <c r="L1627" s="30" t="s">
        <v>496</v>
      </c>
      <c r="M1627" s="30" t="s">
        <v>713</v>
      </c>
      <c r="N1627" s="30"/>
      <c r="O1627" s="30" t="s">
        <v>5350</v>
      </c>
      <c r="P1627" s="30" t="s">
        <v>5351</v>
      </c>
      <c r="Q1627" s="30" t="s">
        <v>499</v>
      </c>
    </row>
    <row r="1628" spans="1:17" hidden="1" x14ac:dyDescent="0.2">
      <c r="A1628" s="30" t="s">
        <v>5621</v>
      </c>
      <c r="B1628" s="30" t="s">
        <v>5622</v>
      </c>
      <c r="C1628" s="30" t="s">
        <v>5623</v>
      </c>
      <c r="D1628" s="30"/>
      <c r="E1628" s="30" t="s">
        <v>5349</v>
      </c>
      <c r="F1628" s="30" t="s">
        <v>74</v>
      </c>
      <c r="G1628" s="38"/>
      <c r="H1628" s="31">
        <v>0</v>
      </c>
      <c r="I1628" s="30" t="s">
        <v>586</v>
      </c>
      <c r="J1628" s="30" t="s">
        <v>587</v>
      </c>
      <c r="K1628" s="30" t="s">
        <v>495</v>
      </c>
      <c r="L1628" s="30" t="s">
        <v>496</v>
      </c>
      <c r="M1628" s="30" t="s">
        <v>497</v>
      </c>
      <c r="N1628" s="30"/>
      <c r="O1628" s="30" t="s">
        <v>5350</v>
      </c>
      <c r="P1628" s="30" t="s">
        <v>5351</v>
      </c>
      <c r="Q1628" s="30" t="s">
        <v>499</v>
      </c>
    </row>
    <row r="1629" spans="1:17" hidden="1" x14ac:dyDescent="0.2">
      <c r="A1629" s="30" t="s">
        <v>5624</v>
      </c>
      <c r="B1629" s="30" t="s">
        <v>5625</v>
      </c>
      <c r="C1629" s="30" t="s">
        <v>5626</v>
      </c>
      <c r="D1629" s="30"/>
      <c r="E1629" s="30" t="s">
        <v>5349</v>
      </c>
      <c r="F1629" s="30" t="s">
        <v>74</v>
      </c>
      <c r="G1629" s="38"/>
      <c r="H1629" s="31">
        <v>0</v>
      </c>
      <c r="I1629" s="30" t="s">
        <v>552</v>
      </c>
      <c r="J1629" s="30" t="s">
        <v>553</v>
      </c>
      <c r="K1629" s="30" t="s">
        <v>495</v>
      </c>
      <c r="L1629" s="30" t="s">
        <v>496</v>
      </c>
      <c r="M1629" s="30" t="s">
        <v>654</v>
      </c>
      <c r="N1629" s="30"/>
      <c r="O1629" s="30" t="s">
        <v>5350</v>
      </c>
      <c r="P1629" s="30" t="s">
        <v>5351</v>
      </c>
      <c r="Q1629" s="30" t="s">
        <v>499</v>
      </c>
    </row>
    <row r="1630" spans="1:17" hidden="1" x14ac:dyDescent="0.2">
      <c r="A1630" s="30" t="s">
        <v>5627</v>
      </c>
      <c r="B1630" s="30" t="s">
        <v>5628</v>
      </c>
      <c r="C1630" s="30" t="s">
        <v>5629</v>
      </c>
      <c r="D1630" s="30"/>
      <c r="E1630" s="30" t="s">
        <v>5349</v>
      </c>
      <c r="F1630" s="30" t="s">
        <v>74</v>
      </c>
      <c r="G1630" s="38"/>
      <c r="H1630" s="31">
        <v>0</v>
      </c>
      <c r="I1630" s="30" t="s">
        <v>552</v>
      </c>
      <c r="J1630" s="30" t="s">
        <v>553</v>
      </c>
      <c r="K1630" s="30" t="s">
        <v>495</v>
      </c>
      <c r="L1630" s="30" t="s">
        <v>496</v>
      </c>
      <c r="M1630" s="30" t="s">
        <v>654</v>
      </c>
      <c r="N1630" s="30"/>
      <c r="O1630" s="30" t="s">
        <v>5350</v>
      </c>
      <c r="P1630" s="30" t="s">
        <v>5351</v>
      </c>
      <c r="Q1630" s="30" t="s">
        <v>499</v>
      </c>
    </row>
    <row r="1631" spans="1:17" hidden="1" x14ac:dyDescent="0.2">
      <c r="A1631" s="30" t="s">
        <v>5630</v>
      </c>
      <c r="B1631" s="30" t="s">
        <v>5631</v>
      </c>
      <c r="C1631" s="30" t="s">
        <v>5632</v>
      </c>
      <c r="D1631" s="30"/>
      <c r="E1631" s="30" t="s">
        <v>5599</v>
      </c>
      <c r="F1631" s="30" t="s">
        <v>74</v>
      </c>
      <c r="G1631" s="38"/>
      <c r="H1631" s="31">
        <v>0</v>
      </c>
      <c r="I1631" s="30" t="s">
        <v>512</v>
      </c>
      <c r="J1631" s="30" t="s">
        <v>513</v>
      </c>
      <c r="K1631" s="30" t="s">
        <v>495</v>
      </c>
      <c r="L1631" s="30" t="s">
        <v>496</v>
      </c>
      <c r="M1631" s="30" t="s">
        <v>713</v>
      </c>
      <c r="N1631" s="30"/>
      <c r="O1631" s="30" t="s">
        <v>5350</v>
      </c>
      <c r="P1631" s="30" t="s">
        <v>5351</v>
      </c>
      <c r="Q1631" s="30" t="s">
        <v>499</v>
      </c>
    </row>
    <row r="1632" spans="1:17" hidden="1" x14ac:dyDescent="0.2">
      <c r="A1632" s="30" t="s">
        <v>5633</v>
      </c>
      <c r="B1632" s="30" t="s">
        <v>5634</v>
      </c>
      <c r="C1632" s="30" t="s">
        <v>5635</v>
      </c>
      <c r="D1632" s="30"/>
      <c r="E1632" s="30" t="s">
        <v>5599</v>
      </c>
      <c r="F1632" s="30" t="s">
        <v>74</v>
      </c>
      <c r="G1632" s="38"/>
      <c r="H1632" s="31">
        <v>0</v>
      </c>
      <c r="I1632" s="30" t="s">
        <v>512</v>
      </c>
      <c r="J1632" s="30" t="s">
        <v>513</v>
      </c>
      <c r="K1632" s="30" t="s">
        <v>495</v>
      </c>
      <c r="L1632" s="30" t="s">
        <v>496</v>
      </c>
      <c r="M1632" s="30" t="s">
        <v>713</v>
      </c>
      <c r="N1632" s="30"/>
      <c r="O1632" s="30" t="s">
        <v>5350</v>
      </c>
      <c r="P1632" s="30" t="s">
        <v>5351</v>
      </c>
      <c r="Q1632" s="30" t="s">
        <v>499</v>
      </c>
    </row>
    <row r="1633" spans="1:17" hidden="1" x14ac:dyDescent="0.2">
      <c r="A1633" s="30" t="s">
        <v>5636</v>
      </c>
      <c r="B1633" s="30" t="s">
        <v>5637</v>
      </c>
      <c r="C1633" s="30" t="s">
        <v>5638</v>
      </c>
      <c r="D1633" s="30"/>
      <c r="E1633" s="30" t="s">
        <v>5599</v>
      </c>
      <c r="F1633" s="30" t="s">
        <v>74</v>
      </c>
      <c r="G1633" s="38"/>
      <c r="H1633" s="31">
        <v>0</v>
      </c>
      <c r="I1633" s="30" t="s">
        <v>512</v>
      </c>
      <c r="J1633" s="30" t="s">
        <v>513</v>
      </c>
      <c r="K1633" s="30" t="s">
        <v>495</v>
      </c>
      <c r="L1633" s="30" t="s">
        <v>496</v>
      </c>
      <c r="M1633" s="30" t="s">
        <v>713</v>
      </c>
      <c r="N1633" s="30" t="s">
        <v>5639</v>
      </c>
      <c r="O1633" s="30" t="s">
        <v>5350</v>
      </c>
      <c r="P1633" s="30" t="s">
        <v>5351</v>
      </c>
      <c r="Q1633" s="30" t="s">
        <v>499</v>
      </c>
    </row>
    <row r="1634" spans="1:17" hidden="1" x14ac:dyDescent="0.2">
      <c r="A1634" s="30" t="s">
        <v>5640</v>
      </c>
      <c r="B1634" s="30" t="s">
        <v>5641</v>
      </c>
      <c r="C1634" s="30" t="s">
        <v>5642</v>
      </c>
      <c r="D1634" s="30"/>
      <c r="E1634" s="30" t="s">
        <v>5599</v>
      </c>
      <c r="F1634" s="30" t="s">
        <v>74</v>
      </c>
      <c r="G1634" s="38"/>
      <c r="H1634" s="31">
        <v>0</v>
      </c>
      <c r="I1634" s="30" t="s">
        <v>512</v>
      </c>
      <c r="J1634" s="30" t="s">
        <v>513</v>
      </c>
      <c r="K1634" s="30" t="s">
        <v>495</v>
      </c>
      <c r="L1634" s="30" t="s">
        <v>496</v>
      </c>
      <c r="M1634" s="30" t="s">
        <v>713</v>
      </c>
      <c r="N1634" s="30" t="s">
        <v>3164</v>
      </c>
      <c r="O1634" s="30" t="s">
        <v>5350</v>
      </c>
      <c r="P1634" s="30" t="s">
        <v>5351</v>
      </c>
      <c r="Q1634" s="30" t="s">
        <v>499</v>
      </c>
    </row>
    <row r="1635" spans="1:17" hidden="1" x14ac:dyDescent="0.2">
      <c r="A1635" s="30" t="s">
        <v>5643</v>
      </c>
      <c r="B1635" s="30" t="s">
        <v>5644</v>
      </c>
      <c r="C1635" s="30" t="s">
        <v>5645</v>
      </c>
      <c r="D1635" s="30"/>
      <c r="E1635" s="30" t="s">
        <v>5349</v>
      </c>
      <c r="F1635" s="30" t="s">
        <v>74</v>
      </c>
      <c r="G1635" s="38"/>
      <c r="H1635" s="31">
        <v>0</v>
      </c>
      <c r="I1635" s="30" t="s">
        <v>504</v>
      </c>
      <c r="J1635" s="30" t="s">
        <v>505</v>
      </c>
      <c r="K1635" s="30" t="s">
        <v>495</v>
      </c>
      <c r="L1635" s="30" t="s">
        <v>496</v>
      </c>
      <c r="M1635" s="30" t="s">
        <v>506</v>
      </c>
      <c r="N1635" s="30"/>
      <c r="O1635" s="30" t="s">
        <v>5350</v>
      </c>
      <c r="P1635" s="30" t="s">
        <v>5351</v>
      </c>
      <c r="Q1635" s="30" t="s">
        <v>499</v>
      </c>
    </row>
    <row r="1636" spans="1:17" hidden="1" x14ac:dyDescent="0.2">
      <c r="A1636" s="30" t="s">
        <v>5646</v>
      </c>
      <c r="B1636" s="30" t="s">
        <v>5647</v>
      </c>
      <c r="C1636" s="30" t="s">
        <v>5648</v>
      </c>
      <c r="D1636" s="30"/>
      <c r="E1636" s="30" t="s">
        <v>5599</v>
      </c>
      <c r="F1636" s="30" t="s">
        <v>74</v>
      </c>
      <c r="G1636" s="38"/>
      <c r="H1636" s="31">
        <v>0</v>
      </c>
      <c r="I1636" s="30" t="s">
        <v>512</v>
      </c>
      <c r="J1636" s="30" t="s">
        <v>513</v>
      </c>
      <c r="K1636" s="30" t="s">
        <v>495</v>
      </c>
      <c r="L1636" s="30" t="s">
        <v>496</v>
      </c>
      <c r="M1636" s="30" t="s">
        <v>713</v>
      </c>
      <c r="N1636" s="30" t="s">
        <v>3164</v>
      </c>
      <c r="O1636" s="30" t="s">
        <v>5350</v>
      </c>
      <c r="P1636" s="30" t="s">
        <v>5351</v>
      </c>
      <c r="Q1636" s="30" t="s">
        <v>499</v>
      </c>
    </row>
    <row r="1637" spans="1:17" hidden="1" x14ac:dyDescent="0.2">
      <c r="A1637" s="30" t="s">
        <v>5649</v>
      </c>
      <c r="B1637" s="30" t="s">
        <v>5650</v>
      </c>
      <c r="C1637" s="30" t="s">
        <v>5651</v>
      </c>
      <c r="D1637" s="30"/>
      <c r="E1637" s="30" t="s">
        <v>5599</v>
      </c>
      <c r="F1637" s="30" t="s">
        <v>74</v>
      </c>
      <c r="G1637" s="38"/>
      <c r="H1637" s="31">
        <v>0</v>
      </c>
      <c r="I1637" s="30" t="s">
        <v>512</v>
      </c>
      <c r="J1637" s="30" t="s">
        <v>513</v>
      </c>
      <c r="K1637" s="30" t="s">
        <v>495</v>
      </c>
      <c r="L1637" s="30" t="s">
        <v>496</v>
      </c>
      <c r="M1637" s="30" t="s">
        <v>713</v>
      </c>
      <c r="N1637" s="30" t="s">
        <v>3164</v>
      </c>
      <c r="O1637" s="30" t="s">
        <v>5350</v>
      </c>
      <c r="P1637" s="30" t="s">
        <v>5351</v>
      </c>
      <c r="Q1637" s="30" t="s">
        <v>499</v>
      </c>
    </row>
    <row r="1638" spans="1:17" hidden="1" x14ac:dyDescent="0.2">
      <c r="A1638" s="30" t="s">
        <v>5652</v>
      </c>
      <c r="B1638" s="30" t="s">
        <v>5653</v>
      </c>
      <c r="C1638" s="30" t="s">
        <v>5654</v>
      </c>
      <c r="D1638" s="30"/>
      <c r="E1638" s="30" t="s">
        <v>5349</v>
      </c>
      <c r="F1638" s="30" t="s">
        <v>74</v>
      </c>
      <c r="G1638" s="38"/>
      <c r="H1638" s="31">
        <v>0</v>
      </c>
      <c r="I1638" s="30" t="s">
        <v>552</v>
      </c>
      <c r="J1638" s="30" t="s">
        <v>553</v>
      </c>
      <c r="K1638" s="30" t="s">
        <v>495</v>
      </c>
      <c r="L1638" s="30" t="s">
        <v>496</v>
      </c>
      <c r="M1638" s="30" t="s">
        <v>654</v>
      </c>
      <c r="N1638" s="30"/>
      <c r="O1638" s="30" t="s">
        <v>5350</v>
      </c>
      <c r="P1638" s="30" t="s">
        <v>5351</v>
      </c>
      <c r="Q1638" s="30" t="s">
        <v>499</v>
      </c>
    </row>
    <row r="1639" spans="1:17" hidden="1" x14ac:dyDescent="0.2">
      <c r="A1639" s="30" t="s">
        <v>5655</v>
      </c>
      <c r="B1639" s="30" t="s">
        <v>5656</v>
      </c>
      <c r="C1639" s="30" t="s">
        <v>5657</v>
      </c>
      <c r="D1639" s="30"/>
      <c r="E1639" s="30" t="s">
        <v>5349</v>
      </c>
      <c r="F1639" s="30" t="s">
        <v>74</v>
      </c>
      <c r="G1639" s="38"/>
      <c r="H1639" s="31">
        <v>0</v>
      </c>
      <c r="I1639" s="30" t="s">
        <v>552</v>
      </c>
      <c r="J1639" s="30" t="s">
        <v>553</v>
      </c>
      <c r="K1639" s="30" t="s">
        <v>495</v>
      </c>
      <c r="L1639" s="30" t="s">
        <v>496</v>
      </c>
      <c r="M1639" s="30" t="s">
        <v>724</v>
      </c>
      <c r="N1639" s="30"/>
      <c r="O1639" s="30" t="s">
        <v>5350</v>
      </c>
      <c r="P1639" s="30" t="s">
        <v>5351</v>
      </c>
      <c r="Q1639" s="30" t="s">
        <v>499</v>
      </c>
    </row>
    <row r="1640" spans="1:17" hidden="1" x14ac:dyDescent="0.2">
      <c r="A1640" s="30" t="s">
        <v>5658</v>
      </c>
      <c r="B1640" s="30" t="s">
        <v>5659</v>
      </c>
      <c r="C1640" s="30" t="s">
        <v>5660</v>
      </c>
      <c r="D1640" s="30"/>
      <c r="E1640" s="30" t="s">
        <v>5349</v>
      </c>
      <c r="F1640" s="30" t="s">
        <v>74</v>
      </c>
      <c r="G1640" s="38"/>
      <c r="H1640" s="31">
        <v>0</v>
      </c>
      <c r="I1640" s="30" t="s">
        <v>848</v>
      </c>
      <c r="J1640" s="30" t="s">
        <v>849</v>
      </c>
      <c r="K1640" s="30" t="s">
        <v>495</v>
      </c>
      <c r="L1640" s="30" t="s">
        <v>828</v>
      </c>
      <c r="M1640" s="30" t="s">
        <v>573</v>
      </c>
      <c r="N1640" s="30"/>
      <c r="O1640" s="30" t="s">
        <v>5350</v>
      </c>
      <c r="P1640" s="30" t="s">
        <v>5351</v>
      </c>
      <c r="Q1640" s="30" t="s">
        <v>499</v>
      </c>
    </row>
    <row r="1641" spans="1:17" hidden="1" x14ac:dyDescent="0.2">
      <c r="A1641" s="30" t="s">
        <v>5661</v>
      </c>
      <c r="B1641" s="30" t="s">
        <v>5662</v>
      </c>
      <c r="C1641" s="30" t="s">
        <v>5663</v>
      </c>
      <c r="D1641" s="30"/>
      <c r="E1641" s="30" t="s">
        <v>5349</v>
      </c>
      <c r="F1641" s="30" t="s">
        <v>74</v>
      </c>
      <c r="G1641" s="38"/>
      <c r="H1641" s="31">
        <v>0</v>
      </c>
      <c r="I1641" s="30" t="s">
        <v>504</v>
      </c>
      <c r="J1641" s="30" t="s">
        <v>505</v>
      </c>
      <c r="K1641" s="30" t="s">
        <v>495</v>
      </c>
      <c r="L1641" s="30" t="s">
        <v>496</v>
      </c>
      <c r="M1641" s="30" t="s">
        <v>558</v>
      </c>
      <c r="N1641" s="30"/>
      <c r="O1641" s="30" t="s">
        <v>5350</v>
      </c>
      <c r="P1641" s="30" t="s">
        <v>5351</v>
      </c>
      <c r="Q1641" s="30" t="s">
        <v>499</v>
      </c>
    </row>
    <row r="1642" spans="1:17" hidden="1" x14ac:dyDescent="0.2">
      <c r="A1642" s="30" t="s">
        <v>5664</v>
      </c>
      <c r="B1642" s="30" t="s">
        <v>5665</v>
      </c>
      <c r="C1642" s="30" t="s">
        <v>5666</v>
      </c>
      <c r="D1642" s="30"/>
      <c r="E1642" s="30" t="s">
        <v>5599</v>
      </c>
      <c r="F1642" s="30" t="s">
        <v>74</v>
      </c>
      <c r="G1642" s="38"/>
      <c r="H1642" s="31">
        <v>0</v>
      </c>
      <c r="I1642" s="30" t="s">
        <v>512</v>
      </c>
      <c r="J1642" s="30" t="s">
        <v>513</v>
      </c>
      <c r="K1642" s="30" t="s">
        <v>495</v>
      </c>
      <c r="L1642" s="30" t="s">
        <v>496</v>
      </c>
      <c r="M1642" s="30" t="s">
        <v>713</v>
      </c>
      <c r="N1642" s="30"/>
      <c r="O1642" s="30" t="s">
        <v>5350</v>
      </c>
      <c r="P1642" s="30" t="s">
        <v>5351</v>
      </c>
      <c r="Q1642" s="30" t="s">
        <v>499</v>
      </c>
    </row>
    <row r="1643" spans="1:17" hidden="1" x14ac:dyDescent="0.2">
      <c r="A1643" s="30" t="s">
        <v>5667</v>
      </c>
      <c r="B1643" s="30" t="s">
        <v>5668</v>
      </c>
      <c r="C1643" s="30" t="s">
        <v>5669</v>
      </c>
      <c r="D1643" s="30"/>
      <c r="E1643" s="30" t="s">
        <v>5349</v>
      </c>
      <c r="F1643" s="30" t="s">
        <v>74</v>
      </c>
      <c r="G1643" s="38"/>
      <c r="H1643" s="31">
        <v>0</v>
      </c>
      <c r="I1643" s="30" t="s">
        <v>848</v>
      </c>
      <c r="J1643" s="30" t="s">
        <v>849</v>
      </c>
      <c r="K1643" s="30" t="s">
        <v>495</v>
      </c>
      <c r="L1643" s="30" t="s">
        <v>572</v>
      </c>
      <c r="M1643" s="30" t="s">
        <v>573</v>
      </c>
      <c r="N1643" s="30"/>
      <c r="O1643" s="30" t="s">
        <v>5350</v>
      </c>
      <c r="P1643" s="30" t="s">
        <v>5351</v>
      </c>
      <c r="Q1643" s="30" t="s">
        <v>499</v>
      </c>
    </row>
    <row r="1644" spans="1:17" hidden="1" x14ac:dyDescent="0.2">
      <c r="A1644" s="30" t="s">
        <v>5670</v>
      </c>
      <c r="B1644" s="30" t="s">
        <v>5671</v>
      </c>
      <c r="C1644" s="30" t="s">
        <v>5672</v>
      </c>
      <c r="D1644" s="30"/>
      <c r="E1644" s="30" t="s">
        <v>5599</v>
      </c>
      <c r="F1644" s="30" t="s">
        <v>74</v>
      </c>
      <c r="G1644" s="38"/>
      <c r="H1644" s="31">
        <v>0</v>
      </c>
      <c r="I1644" s="30" t="s">
        <v>512</v>
      </c>
      <c r="J1644" s="30" t="s">
        <v>513</v>
      </c>
      <c r="K1644" s="30" t="s">
        <v>495</v>
      </c>
      <c r="L1644" s="30" t="s">
        <v>496</v>
      </c>
      <c r="M1644" s="30" t="s">
        <v>713</v>
      </c>
      <c r="N1644" s="30" t="s">
        <v>3164</v>
      </c>
      <c r="O1644" s="30" t="s">
        <v>5350</v>
      </c>
      <c r="P1644" s="30" t="s">
        <v>5351</v>
      </c>
      <c r="Q1644" s="30" t="s">
        <v>499</v>
      </c>
    </row>
    <row r="1645" spans="1:17" hidden="1" x14ac:dyDescent="0.2">
      <c r="A1645" s="30" t="s">
        <v>5673</v>
      </c>
      <c r="B1645" s="30" t="s">
        <v>5674</v>
      </c>
      <c r="C1645" s="30" t="s">
        <v>5675</v>
      </c>
      <c r="D1645" s="30"/>
      <c r="E1645" s="30" t="s">
        <v>5349</v>
      </c>
      <c r="F1645" s="30" t="s">
        <v>74</v>
      </c>
      <c r="G1645" s="38"/>
      <c r="H1645" s="31">
        <v>0</v>
      </c>
      <c r="I1645" s="30" t="s">
        <v>504</v>
      </c>
      <c r="J1645" s="30" t="s">
        <v>505</v>
      </c>
      <c r="K1645" s="30" t="s">
        <v>495</v>
      </c>
      <c r="L1645" s="30" t="s">
        <v>496</v>
      </c>
      <c r="M1645" s="30" t="s">
        <v>558</v>
      </c>
      <c r="N1645" s="30"/>
      <c r="O1645" s="30" t="s">
        <v>5350</v>
      </c>
      <c r="P1645" s="30" t="s">
        <v>5351</v>
      </c>
      <c r="Q1645" s="30" t="s">
        <v>499</v>
      </c>
    </row>
    <row r="1646" spans="1:17" hidden="1" x14ac:dyDescent="0.2">
      <c r="A1646" s="30" t="s">
        <v>5676</v>
      </c>
      <c r="B1646" s="30" t="s">
        <v>5677</v>
      </c>
      <c r="C1646" s="30" t="s">
        <v>5678</v>
      </c>
      <c r="D1646" s="30"/>
      <c r="E1646" s="30" t="s">
        <v>5599</v>
      </c>
      <c r="F1646" s="30" t="s">
        <v>74</v>
      </c>
      <c r="G1646" s="38"/>
      <c r="H1646" s="31">
        <v>0</v>
      </c>
      <c r="I1646" s="30" t="s">
        <v>512</v>
      </c>
      <c r="J1646" s="30" t="s">
        <v>513</v>
      </c>
      <c r="K1646" s="30" t="s">
        <v>495</v>
      </c>
      <c r="L1646" s="30" t="s">
        <v>496</v>
      </c>
      <c r="M1646" s="30" t="s">
        <v>713</v>
      </c>
      <c r="N1646" s="30"/>
      <c r="O1646" s="30" t="s">
        <v>5350</v>
      </c>
      <c r="P1646" s="30" t="s">
        <v>5351</v>
      </c>
      <c r="Q1646" s="30" t="s">
        <v>499</v>
      </c>
    </row>
    <row r="1647" spans="1:17" hidden="1" x14ac:dyDescent="0.2">
      <c r="A1647" s="30" t="s">
        <v>5679</v>
      </c>
      <c r="B1647" s="30" t="s">
        <v>5680</v>
      </c>
      <c r="C1647" s="30" t="s">
        <v>5681</v>
      </c>
      <c r="D1647" s="30"/>
      <c r="E1647" s="30" t="s">
        <v>5349</v>
      </c>
      <c r="F1647" s="30" t="s">
        <v>74</v>
      </c>
      <c r="G1647" s="38"/>
      <c r="H1647" s="31">
        <v>0</v>
      </c>
      <c r="I1647" s="30" t="s">
        <v>848</v>
      </c>
      <c r="J1647" s="30" t="s">
        <v>849</v>
      </c>
      <c r="K1647" s="30" t="s">
        <v>495</v>
      </c>
      <c r="L1647" s="30" t="s">
        <v>828</v>
      </c>
      <c r="M1647" s="30" t="s">
        <v>573</v>
      </c>
      <c r="N1647" s="30"/>
      <c r="O1647" s="30" t="s">
        <v>5350</v>
      </c>
      <c r="P1647" s="30" t="s">
        <v>5351</v>
      </c>
      <c r="Q1647" s="30" t="s">
        <v>499</v>
      </c>
    </row>
    <row r="1648" spans="1:17" hidden="1" x14ac:dyDescent="0.2">
      <c r="A1648" s="30" t="s">
        <v>5682</v>
      </c>
      <c r="B1648" s="30" t="s">
        <v>5683</v>
      </c>
      <c r="C1648" s="30" t="s">
        <v>5684</v>
      </c>
      <c r="D1648" s="30"/>
      <c r="E1648" s="30" t="s">
        <v>5349</v>
      </c>
      <c r="F1648" s="30" t="s">
        <v>74</v>
      </c>
      <c r="G1648" s="38"/>
      <c r="H1648" s="31">
        <v>0</v>
      </c>
      <c r="I1648" s="30" t="s">
        <v>848</v>
      </c>
      <c r="J1648" s="30" t="s">
        <v>849</v>
      </c>
      <c r="K1648" s="30" t="s">
        <v>495</v>
      </c>
      <c r="L1648" s="30" t="s">
        <v>828</v>
      </c>
      <c r="M1648" s="30" t="s">
        <v>573</v>
      </c>
      <c r="N1648" s="30"/>
      <c r="O1648" s="30" t="s">
        <v>5350</v>
      </c>
      <c r="P1648" s="30" t="s">
        <v>5351</v>
      </c>
      <c r="Q1648" s="30" t="s">
        <v>499</v>
      </c>
    </row>
    <row r="1649" spans="1:17" hidden="1" x14ac:dyDescent="0.2">
      <c r="A1649" s="30" t="s">
        <v>5685</v>
      </c>
      <c r="B1649" s="30" t="s">
        <v>5686</v>
      </c>
      <c r="C1649" s="30" t="s">
        <v>5687</v>
      </c>
      <c r="D1649" s="30"/>
      <c r="E1649" s="30" t="s">
        <v>5349</v>
      </c>
      <c r="F1649" s="30" t="s">
        <v>74</v>
      </c>
      <c r="G1649" s="38"/>
      <c r="H1649" s="31">
        <v>0</v>
      </c>
      <c r="I1649" s="30" t="s">
        <v>512</v>
      </c>
      <c r="J1649" s="30" t="s">
        <v>513</v>
      </c>
      <c r="K1649" s="30" t="s">
        <v>495</v>
      </c>
      <c r="L1649" s="30" t="s">
        <v>496</v>
      </c>
      <c r="M1649" s="30" t="s">
        <v>713</v>
      </c>
      <c r="N1649" s="30" t="s">
        <v>3164</v>
      </c>
      <c r="O1649" s="30" t="s">
        <v>5350</v>
      </c>
      <c r="P1649" s="30" t="s">
        <v>5351</v>
      </c>
      <c r="Q1649" s="30" t="s">
        <v>499</v>
      </c>
    </row>
    <row r="1650" spans="1:17" hidden="1" x14ac:dyDescent="0.2">
      <c r="A1650" s="30" t="s">
        <v>5688</v>
      </c>
      <c r="B1650" s="30" t="s">
        <v>5689</v>
      </c>
      <c r="C1650" s="30" t="s">
        <v>5690</v>
      </c>
      <c r="D1650" s="30"/>
      <c r="E1650" s="30" t="s">
        <v>5349</v>
      </c>
      <c r="F1650" s="30" t="s">
        <v>74</v>
      </c>
      <c r="G1650" s="38"/>
      <c r="H1650" s="31">
        <v>0</v>
      </c>
      <c r="I1650" s="30" t="s">
        <v>504</v>
      </c>
      <c r="J1650" s="30" t="s">
        <v>505</v>
      </c>
      <c r="K1650" s="30" t="s">
        <v>495</v>
      </c>
      <c r="L1650" s="30" t="s">
        <v>496</v>
      </c>
      <c r="M1650" s="30" t="s">
        <v>592</v>
      </c>
      <c r="N1650" s="30"/>
      <c r="O1650" s="30" t="s">
        <v>5350</v>
      </c>
      <c r="P1650" s="30" t="s">
        <v>5351</v>
      </c>
      <c r="Q1650" s="30" t="s">
        <v>499</v>
      </c>
    </row>
    <row r="1651" spans="1:17" hidden="1" x14ac:dyDescent="0.2">
      <c r="A1651" s="30" t="s">
        <v>5691</v>
      </c>
      <c r="B1651" s="30" t="s">
        <v>5692</v>
      </c>
      <c r="C1651" s="30" t="s">
        <v>5693</v>
      </c>
      <c r="D1651" s="30"/>
      <c r="E1651" s="30" t="s">
        <v>5349</v>
      </c>
      <c r="F1651" s="30" t="s">
        <v>74</v>
      </c>
      <c r="G1651" s="38"/>
      <c r="H1651" s="31">
        <v>0</v>
      </c>
      <c r="I1651" s="30" t="s">
        <v>586</v>
      </c>
      <c r="J1651" s="30" t="s">
        <v>587</v>
      </c>
      <c r="K1651" s="30" t="s">
        <v>495</v>
      </c>
      <c r="L1651" s="30" t="s">
        <v>496</v>
      </c>
      <c r="M1651" s="30" t="s">
        <v>903</v>
      </c>
      <c r="N1651" s="30"/>
      <c r="O1651" s="30" t="s">
        <v>5350</v>
      </c>
      <c r="P1651" s="30" t="s">
        <v>5351</v>
      </c>
      <c r="Q1651" s="30" t="s">
        <v>499</v>
      </c>
    </row>
    <row r="1652" spans="1:17" hidden="1" x14ac:dyDescent="0.2">
      <c r="A1652" s="30" t="s">
        <v>5694</v>
      </c>
      <c r="B1652" s="30" t="s">
        <v>5695</v>
      </c>
      <c r="C1652" s="30" t="s">
        <v>5696</v>
      </c>
      <c r="D1652" s="30"/>
      <c r="E1652" s="30" t="s">
        <v>5349</v>
      </c>
      <c r="F1652" s="30" t="s">
        <v>74</v>
      </c>
      <c r="G1652" s="38"/>
      <c r="H1652" s="31">
        <v>0</v>
      </c>
      <c r="I1652" s="30" t="s">
        <v>512</v>
      </c>
      <c r="J1652" s="30" t="s">
        <v>513</v>
      </c>
      <c r="K1652" s="30" t="s">
        <v>495</v>
      </c>
      <c r="L1652" s="30" t="s">
        <v>496</v>
      </c>
      <c r="M1652" s="30" t="s">
        <v>713</v>
      </c>
      <c r="N1652" s="30" t="s">
        <v>3164</v>
      </c>
      <c r="O1652" s="30" t="s">
        <v>5350</v>
      </c>
      <c r="P1652" s="30" t="s">
        <v>5351</v>
      </c>
      <c r="Q1652" s="30" t="s">
        <v>499</v>
      </c>
    </row>
    <row r="1653" spans="1:17" hidden="1" x14ac:dyDescent="0.2">
      <c r="A1653" s="30" t="s">
        <v>5697</v>
      </c>
      <c r="B1653" s="30" t="s">
        <v>5698</v>
      </c>
      <c r="C1653" s="30" t="s">
        <v>5699</v>
      </c>
      <c r="D1653" s="30"/>
      <c r="E1653" s="30" t="s">
        <v>5349</v>
      </c>
      <c r="F1653" s="30" t="s">
        <v>74</v>
      </c>
      <c r="G1653" s="38"/>
      <c r="H1653" s="31">
        <v>0</v>
      </c>
      <c r="I1653" s="30" t="s">
        <v>552</v>
      </c>
      <c r="J1653" s="30" t="s">
        <v>553</v>
      </c>
      <c r="K1653" s="30" t="s">
        <v>495</v>
      </c>
      <c r="L1653" s="30" t="s">
        <v>496</v>
      </c>
      <c r="M1653" s="30" t="s">
        <v>724</v>
      </c>
      <c r="N1653" s="30"/>
      <c r="O1653" s="30" t="s">
        <v>5350</v>
      </c>
      <c r="P1653" s="30" t="s">
        <v>5351</v>
      </c>
      <c r="Q1653" s="30" t="s">
        <v>499</v>
      </c>
    </row>
    <row r="1654" spans="1:17" hidden="1" x14ac:dyDescent="0.2">
      <c r="A1654" s="30" t="s">
        <v>5700</v>
      </c>
      <c r="B1654" s="30" t="s">
        <v>5701</v>
      </c>
      <c r="C1654" s="30" t="s">
        <v>5702</v>
      </c>
      <c r="D1654" s="30"/>
      <c r="E1654" s="30" t="s">
        <v>5349</v>
      </c>
      <c r="F1654" s="30" t="s">
        <v>74</v>
      </c>
      <c r="G1654" s="38"/>
      <c r="H1654" s="31">
        <v>0</v>
      </c>
      <c r="I1654" s="30" t="s">
        <v>586</v>
      </c>
      <c r="J1654" s="30" t="s">
        <v>587</v>
      </c>
      <c r="K1654" s="30" t="s">
        <v>495</v>
      </c>
      <c r="L1654" s="30" t="s">
        <v>496</v>
      </c>
      <c r="M1654" s="30" t="s">
        <v>588</v>
      </c>
      <c r="N1654" s="30"/>
      <c r="O1654" s="30" t="s">
        <v>5350</v>
      </c>
      <c r="P1654" s="30" t="s">
        <v>5351</v>
      </c>
      <c r="Q1654" s="30" t="s">
        <v>499</v>
      </c>
    </row>
    <row r="1655" spans="1:17" hidden="1" x14ac:dyDescent="0.2">
      <c r="A1655" s="30" t="s">
        <v>5703</v>
      </c>
      <c r="B1655" s="30" t="s">
        <v>5704</v>
      </c>
      <c r="C1655" s="30" t="s">
        <v>5705</v>
      </c>
      <c r="D1655" s="30"/>
      <c r="E1655" s="30" t="s">
        <v>5349</v>
      </c>
      <c r="F1655" s="30" t="s">
        <v>74</v>
      </c>
      <c r="G1655" s="38"/>
      <c r="H1655" s="31">
        <v>0</v>
      </c>
      <c r="I1655" s="30" t="s">
        <v>512</v>
      </c>
      <c r="J1655" s="30" t="s">
        <v>513</v>
      </c>
      <c r="K1655" s="30" t="s">
        <v>495</v>
      </c>
      <c r="L1655" s="30" t="s">
        <v>496</v>
      </c>
      <c r="M1655" s="30" t="s">
        <v>713</v>
      </c>
      <c r="N1655" s="30"/>
      <c r="O1655" s="30" t="s">
        <v>5350</v>
      </c>
      <c r="P1655" s="30" t="s">
        <v>5351</v>
      </c>
      <c r="Q1655" s="30" t="s">
        <v>499</v>
      </c>
    </row>
    <row r="1656" spans="1:17" hidden="1" x14ac:dyDescent="0.2">
      <c r="A1656" s="30" t="s">
        <v>5706</v>
      </c>
      <c r="B1656" s="30" t="s">
        <v>5707</v>
      </c>
      <c r="C1656" s="30" t="s">
        <v>5708</v>
      </c>
      <c r="D1656" s="30"/>
      <c r="E1656" s="30" t="s">
        <v>5349</v>
      </c>
      <c r="F1656" s="30" t="s">
        <v>74</v>
      </c>
      <c r="G1656" s="38"/>
      <c r="H1656" s="31">
        <v>0</v>
      </c>
      <c r="I1656" s="30" t="s">
        <v>552</v>
      </c>
      <c r="J1656" s="30" t="s">
        <v>553</v>
      </c>
      <c r="K1656" s="30" t="s">
        <v>495</v>
      </c>
      <c r="L1656" s="30" t="s">
        <v>496</v>
      </c>
      <c r="M1656" s="30" t="s">
        <v>554</v>
      </c>
      <c r="N1656" s="30"/>
      <c r="O1656" s="30" t="s">
        <v>5350</v>
      </c>
      <c r="P1656" s="30" t="s">
        <v>5351</v>
      </c>
      <c r="Q1656" s="30" t="s">
        <v>499</v>
      </c>
    </row>
    <row r="1657" spans="1:17" hidden="1" x14ac:dyDescent="0.2">
      <c r="A1657" s="30" t="s">
        <v>5709</v>
      </c>
      <c r="B1657" s="30" t="s">
        <v>5710</v>
      </c>
      <c r="C1657" s="30" t="s">
        <v>5711</v>
      </c>
      <c r="D1657" s="30"/>
      <c r="E1657" s="30" t="s">
        <v>5349</v>
      </c>
      <c r="F1657" s="30" t="s">
        <v>74</v>
      </c>
      <c r="G1657" s="38"/>
      <c r="H1657" s="31">
        <v>0</v>
      </c>
      <c r="I1657" s="30" t="s">
        <v>512</v>
      </c>
      <c r="J1657" s="30" t="s">
        <v>513</v>
      </c>
      <c r="K1657" s="30" t="s">
        <v>495</v>
      </c>
      <c r="L1657" s="30" t="s">
        <v>496</v>
      </c>
      <c r="M1657" s="30" t="s">
        <v>713</v>
      </c>
      <c r="N1657" s="30"/>
      <c r="O1657" s="30" t="s">
        <v>5350</v>
      </c>
      <c r="P1657" s="30" t="s">
        <v>5351</v>
      </c>
      <c r="Q1657" s="30" t="s">
        <v>499</v>
      </c>
    </row>
    <row r="1658" spans="1:17" hidden="1" x14ac:dyDescent="0.2">
      <c r="A1658" s="30" t="s">
        <v>5712</v>
      </c>
      <c r="B1658" s="30" t="s">
        <v>5713</v>
      </c>
      <c r="C1658" s="30" t="s">
        <v>5714</v>
      </c>
      <c r="D1658" s="30"/>
      <c r="E1658" s="30" t="s">
        <v>5349</v>
      </c>
      <c r="F1658" s="30" t="s">
        <v>74</v>
      </c>
      <c r="G1658" s="38"/>
      <c r="H1658" s="31">
        <v>0</v>
      </c>
      <c r="I1658" s="30" t="s">
        <v>586</v>
      </c>
      <c r="J1658" s="30" t="s">
        <v>587</v>
      </c>
      <c r="K1658" s="30" t="s">
        <v>495</v>
      </c>
      <c r="L1658" s="30" t="s">
        <v>496</v>
      </c>
      <c r="M1658" s="30" t="s">
        <v>497</v>
      </c>
      <c r="N1658" s="30"/>
      <c r="O1658" s="30" t="s">
        <v>5350</v>
      </c>
      <c r="P1658" s="30" t="s">
        <v>5351</v>
      </c>
      <c r="Q1658" s="30" t="s">
        <v>499</v>
      </c>
    </row>
    <row r="1659" spans="1:17" hidden="1" x14ac:dyDescent="0.2">
      <c r="A1659" s="30" t="s">
        <v>5715</v>
      </c>
      <c r="B1659" s="30" t="s">
        <v>5716</v>
      </c>
      <c r="C1659" s="30" t="s">
        <v>5717</v>
      </c>
      <c r="D1659" s="30"/>
      <c r="E1659" s="30" t="s">
        <v>5349</v>
      </c>
      <c r="F1659" s="30" t="s">
        <v>74</v>
      </c>
      <c r="G1659" s="38"/>
      <c r="H1659" s="31">
        <v>0</v>
      </c>
      <c r="I1659" s="30" t="s">
        <v>586</v>
      </c>
      <c r="J1659" s="30" t="s">
        <v>587</v>
      </c>
      <c r="K1659" s="30" t="s">
        <v>495</v>
      </c>
      <c r="L1659" s="30" t="s">
        <v>496</v>
      </c>
      <c r="M1659" s="30" t="s">
        <v>588</v>
      </c>
      <c r="N1659" s="30"/>
      <c r="O1659" s="30" t="s">
        <v>5350</v>
      </c>
      <c r="P1659" s="30" t="s">
        <v>5351</v>
      </c>
      <c r="Q1659" s="30" t="s">
        <v>499</v>
      </c>
    </row>
    <row r="1660" spans="1:17" hidden="1" x14ac:dyDescent="0.2">
      <c r="A1660" s="30" t="s">
        <v>5718</v>
      </c>
      <c r="B1660" s="30" t="s">
        <v>5719</v>
      </c>
      <c r="C1660" s="30" t="s">
        <v>5720</v>
      </c>
      <c r="D1660" s="30"/>
      <c r="E1660" s="30" t="s">
        <v>5349</v>
      </c>
      <c r="F1660" s="30" t="s">
        <v>74</v>
      </c>
      <c r="G1660" s="38"/>
      <c r="H1660" s="31">
        <v>0</v>
      </c>
      <c r="I1660" s="30" t="s">
        <v>848</v>
      </c>
      <c r="J1660" s="30" t="s">
        <v>849</v>
      </c>
      <c r="K1660" s="30" t="s">
        <v>495</v>
      </c>
      <c r="L1660" s="30" t="s">
        <v>828</v>
      </c>
      <c r="M1660" s="30" t="s">
        <v>573</v>
      </c>
      <c r="N1660" s="30"/>
      <c r="O1660" s="30" t="s">
        <v>5350</v>
      </c>
      <c r="P1660" s="30" t="s">
        <v>5351</v>
      </c>
      <c r="Q1660" s="30" t="s">
        <v>499</v>
      </c>
    </row>
    <row r="1661" spans="1:17" hidden="1" x14ac:dyDescent="0.2">
      <c r="A1661" s="30" t="s">
        <v>5721</v>
      </c>
      <c r="B1661" s="30" t="s">
        <v>5722</v>
      </c>
      <c r="C1661" s="30" t="s">
        <v>5723</v>
      </c>
      <c r="D1661" s="30"/>
      <c r="E1661" s="30" t="s">
        <v>5349</v>
      </c>
      <c r="F1661" s="30" t="s">
        <v>74</v>
      </c>
      <c r="G1661" s="38"/>
      <c r="H1661" s="31">
        <v>0</v>
      </c>
      <c r="I1661" s="30" t="s">
        <v>512</v>
      </c>
      <c r="J1661" s="30" t="s">
        <v>513</v>
      </c>
      <c r="K1661" s="30" t="s">
        <v>495</v>
      </c>
      <c r="L1661" s="30" t="s">
        <v>496</v>
      </c>
      <c r="M1661" s="30" t="s">
        <v>695</v>
      </c>
      <c r="N1661" s="30" t="s">
        <v>4661</v>
      </c>
      <c r="O1661" s="30" t="s">
        <v>5350</v>
      </c>
      <c r="P1661" s="30" t="s">
        <v>5351</v>
      </c>
      <c r="Q1661" s="30" t="s">
        <v>499</v>
      </c>
    </row>
    <row r="1662" spans="1:17" hidden="1" x14ac:dyDescent="0.2">
      <c r="A1662" s="30" t="s">
        <v>5724</v>
      </c>
      <c r="B1662" s="30" t="s">
        <v>5725</v>
      </c>
      <c r="C1662" s="30" t="s">
        <v>5726</v>
      </c>
      <c r="D1662" s="30"/>
      <c r="E1662" s="30" t="s">
        <v>5349</v>
      </c>
      <c r="F1662" s="30" t="s">
        <v>74</v>
      </c>
      <c r="G1662" s="38"/>
      <c r="H1662" s="31">
        <v>0</v>
      </c>
      <c r="I1662" s="30" t="s">
        <v>552</v>
      </c>
      <c r="J1662" s="30" t="s">
        <v>553</v>
      </c>
      <c r="K1662" s="30" t="s">
        <v>495</v>
      </c>
      <c r="L1662" s="30" t="s">
        <v>496</v>
      </c>
      <c r="M1662" s="30" t="s">
        <v>554</v>
      </c>
      <c r="N1662" s="30"/>
      <c r="O1662" s="30" t="s">
        <v>5350</v>
      </c>
      <c r="P1662" s="30" t="s">
        <v>5351</v>
      </c>
      <c r="Q1662" s="30" t="s">
        <v>499</v>
      </c>
    </row>
    <row r="1663" spans="1:17" hidden="1" x14ac:dyDescent="0.2">
      <c r="A1663" s="30" t="s">
        <v>5727</v>
      </c>
      <c r="B1663" s="30" t="s">
        <v>5728</v>
      </c>
      <c r="C1663" s="30" t="s">
        <v>5729</v>
      </c>
      <c r="D1663" s="30"/>
      <c r="E1663" s="30" t="s">
        <v>5349</v>
      </c>
      <c r="F1663" s="30" t="s">
        <v>74</v>
      </c>
      <c r="G1663" s="38"/>
      <c r="H1663" s="31">
        <v>0</v>
      </c>
      <c r="I1663" s="30" t="s">
        <v>848</v>
      </c>
      <c r="J1663" s="30" t="s">
        <v>849</v>
      </c>
      <c r="K1663" s="30" t="s">
        <v>495</v>
      </c>
      <c r="L1663" s="30" t="s">
        <v>828</v>
      </c>
      <c r="M1663" s="30" t="s">
        <v>573</v>
      </c>
      <c r="N1663" s="30"/>
      <c r="O1663" s="30" t="s">
        <v>5350</v>
      </c>
      <c r="P1663" s="30" t="s">
        <v>5351</v>
      </c>
      <c r="Q1663" s="30" t="s">
        <v>499</v>
      </c>
    </row>
    <row r="1664" spans="1:17" hidden="1" x14ac:dyDescent="0.2">
      <c r="A1664" s="30" t="s">
        <v>5730</v>
      </c>
      <c r="B1664" s="30" t="s">
        <v>5731</v>
      </c>
      <c r="C1664" s="30" t="s">
        <v>5732</v>
      </c>
      <c r="D1664" s="30"/>
      <c r="E1664" s="30" t="s">
        <v>5349</v>
      </c>
      <c r="F1664" s="30" t="s">
        <v>74</v>
      </c>
      <c r="G1664" s="38"/>
      <c r="H1664" s="31">
        <v>0</v>
      </c>
      <c r="I1664" s="30" t="s">
        <v>586</v>
      </c>
      <c r="J1664" s="30" t="s">
        <v>587</v>
      </c>
      <c r="K1664" s="30" t="s">
        <v>495</v>
      </c>
      <c r="L1664" s="30" t="s">
        <v>496</v>
      </c>
      <c r="M1664" s="30" t="s">
        <v>903</v>
      </c>
      <c r="N1664" s="30"/>
      <c r="O1664" s="30" t="s">
        <v>5350</v>
      </c>
      <c r="P1664" s="30" t="s">
        <v>5351</v>
      </c>
      <c r="Q1664" s="30" t="s">
        <v>499</v>
      </c>
    </row>
    <row r="1665" spans="1:17" hidden="1" x14ac:dyDescent="0.2">
      <c r="A1665" s="30" t="s">
        <v>5733</v>
      </c>
      <c r="B1665" s="30" t="s">
        <v>5734</v>
      </c>
      <c r="C1665" s="30" t="s">
        <v>5735</v>
      </c>
      <c r="D1665" s="30"/>
      <c r="E1665" s="30" t="s">
        <v>5349</v>
      </c>
      <c r="F1665" s="30" t="s">
        <v>74</v>
      </c>
      <c r="G1665" s="38"/>
      <c r="H1665" s="31">
        <v>0</v>
      </c>
      <c r="I1665" s="30" t="s">
        <v>848</v>
      </c>
      <c r="J1665" s="30" t="s">
        <v>849</v>
      </c>
      <c r="K1665" s="30" t="s">
        <v>495</v>
      </c>
      <c r="L1665" s="30" t="s">
        <v>828</v>
      </c>
      <c r="M1665" s="30" t="s">
        <v>573</v>
      </c>
      <c r="N1665" s="30"/>
      <c r="O1665" s="30" t="s">
        <v>5350</v>
      </c>
      <c r="P1665" s="30" t="s">
        <v>5351</v>
      </c>
      <c r="Q1665" s="30" t="s">
        <v>499</v>
      </c>
    </row>
    <row r="1666" spans="1:17" hidden="1" x14ac:dyDescent="0.2">
      <c r="A1666" s="30" t="s">
        <v>5736</v>
      </c>
      <c r="B1666" s="30" t="s">
        <v>5737</v>
      </c>
      <c r="C1666" s="30" t="s">
        <v>5738</v>
      </c>
      <c r="D1666" s="30"/>
      <c r="E1666" s="30" t="s">
        <v>5349</v>
      </c>
      <c r="F1666" s="30" t="s">
        <v>74</v>
      </c>
      <c r="G1666" s="38"/>
      <c r="H1666" s="31">
        <v>0</v>
      </c>
      <c r="I1666" s="30" t="s">
        <v>552</v>
      </c>
      <c r="J1666" s="30" t="s">
        <v>553</v>
      </c>
      <c r="K1666" s="30" t="s">
        <v>495</v>
      </c>
      <c r="L1666" s="30" t="s">
        <v>496</v>
      </c>
      <c r="M1666" s="30" t="s">
        <v>2249</v>
      </c>
      <c r="N1666" s="30"/>
      <c r="O1666" s="30" t="s">
        <v>5350</v>
      </c>
      <c r="P1666" s="30" t="s">
        <v>5351</v>
      </c>
      <c r="Q1666" s="30" t="s">
        <v>499</v>
      </c>
    </row>
    <row r="1667" spans="1:17" hidden="1" x14ac:dyDescent="0.2">
      <c r="A1667" s="30" t="s">
        <v>5739</v>
      </c>
      <c r="B1667" s="30" t="s">
        <v>5740</v>
      </c>
      <c r="C1667" s="30" t="s">
        <v>5741</v>
      </c>
      <c r="D1667" s="30"/>
      <c r="E1667" s="30" t="s">
        <v>5349</v>
      </c>
      <c r="F1667" s="30" t="s">
        <v>74</v>
      </c>
      <c r="G1667" s="38"/>
      <c r="H1667" s="31">
        <v>0</v>
      </c>
      <c r="I1667" s="30" t="s">
        <v>586</v>
      </c>
      <c r="J1667" s="30" t="s">
        <v>587</v>
      </c>
      <c r="K1667" s="30" t="s">
        <v>495</v>
      </c>
      <c r="L1667" s="30" t="s">
        <v>496</v>
      </c>
      <c r="M1667" s="30" t="s">
        <v>903</v>
      </c>
      <c r="N1667" s="30"/>
      <c r="O1667" s="30" t="s">
        <v>5350</v>
      </c>
      <c r="P1667" s="30" t="s">
        <v>5351</v>
      </c>
      <c r="Q1667" s="30" t="s">
        <v>499</v>
      </c>
    </row>
    <row r="1668" spans="1:17" hidden="1" x14ac:dyDescent="0.2">
      <c r="A1668" s="30" t="s">
        <v>5742</v>
      </c>
      <c r="B1668" s="30" t="s">
        <v>5743</v>
      </c>
      <c r="C1668" s="30" t="s">
        <v>5744</v>
      </c>
      <c r="D1668" s="30"/>
      <c r="E1668" s="30" t="s">
        <v>5349</v>
      </c>
      <c r="F1668" s="30" t="s">
        <v>74</v>
      </c>
      <c r="G1668" s="38"/>
      <c r="H1668" s="31">
        <v>0</v>
      </c>
      <c r="I1668" s="30" t="s">
        <v>504</v>
      </c>
      <c r="J1668" s="30" t="s">
        <v>505</v>
      </c>
      <c r="K1668" s="30" t="s">
        <v>495</v>
      </c>
      <c r="L1668" s="30" t="s">
        <v>496</v>
      </c>
      <c r="M1668" s="30" t="s">
        <v>2206</v>
      </c>
      <c r="N1668" s="30"/>
      <c r="O1668" s="30" t="s">
        <v>5350</v>
      </c>
      <c r="P1668" s="30" t="s">
        <v>5351</v>
      </c>
      <c r="Q1668" s="30" t="s">
        <v>499</v>
      </c>
    </row>
    <row r="1669" spans="1:17" hidden="1" x14ac:dyDescent="0.2">
      <c r="A1669" s="30" t="s">
        <v>5745</v>
      </c>
      <c r="B1669" s="30" t="s">
        <v>5746</v>
      </c>
      <c r="C1669" s="30" t="s">
        <v>5747</v>
      </c>
      <c r="D1669" s="30"/>
      <c r="E1669" s="30" t="s">
        <v>5349</v>
      </c>
      <c r="F1669" s="30" t="s">
        <v>74</v>
      </c>
      <c r="G1669" s="38"/>
      <c r="H1669" s="31">
        <v>0</v>
      </c>
      <c r="I1669" s="30" t="s">
        <v>848</v>
      </c>
      <c r="J1669" s="30" t="s">
        <v>849</v>
      </c>
      <c r="K1669" s="30" t="s">
        <v>495</v>
      </c>
      <c r="L1669" s="30" t="s">
        <v>572</v>
      </c>
      <c r="M1669" s="30" t="s">
        <v>573</v>
      </c>
      <c r="N1669" s="30"/>
      <c r="O1669" s="30" t="s">
        <v>5350</v>
      </c>
      <c r="P1669" s="30" t="s">
        <v>5351</v>
      </c>
      <c r="Q1669" s="30" t="s">
        <v>499</v>
      </c>
    </row>
    <row r="1670" spans="1:17" hidden="1" x14ac:dyDescent="0.2">
      <c r="A1670" s="30" t="s">
        <v>5748</v>
      </c>
      <c r="B1670" s="30" t="s">
        <v>5749</v>
      </c>
      <c r="C1670" s="30" t="s">
        <v>5750</v>
      </c>
      <c r="D1670" s="30"/>
      <c r="E1670" s="30" t="s">
        <v>5349</v>
      </c>
      <c r="F1670" s="30" t="s">
        <v>74</v>
      </c>
      <c r="G1670" s="38"/>
      <c r="H1670" s="31">
        <v>0</v>
      </c>
      <c r="I1670" s="30" t="s">
        <v>848</v>
      </c>
      <c r="J1670" s="30" t="s">
        <v>849</v>
      </c>
      <c r="K1670" s="30" t="s">
        <v>495</v>
      </c>
      <c r="L1670" s="30" t="s">
        <v>572</v>
      </c>
      <c r="M1670" s="30" t="s">
        <v>573</v>
      </c>
      <c r="N1670" s="30"/>
      <c r="O1670" s="30" t="s">
        <v>5350</v>
      </c>
      <c r="P1670" s="30" t="s">
        <v>5351</v>
      </c>
      <c r="Q1670" s="30" t="s">
        <v>499</v>
      </c>
    </row>
    <row r="1671" spans="1:17" hidden="1" x14ac:dyDescent="0.2">
      <c r="A1671" s="30" t="s">
        <v>5751</v>
      </c>
      <c r="B1671" s="30" t="s">
        <v>5752</v>
      </c>
      <c r="C1671" s="30" t="s">
        <v>5753</v>
      </c>
      <c r="D1671" s="30"/>
      <c r="E1671" s="30" t="s">
        <v>5349</v>
      </c>
      <c r="F1671" s="30" t="s">
        <v>74</v>
      </c>
      <c r="G1671" s="38"/>
      <c r="H1671" s="31">
        <v>0</v>
      </c>
      <c r="I1671" s="30" t="s">
        <v>552</v>
      </c>
      <c r="J1671" s="30" t="s">
        <v>553</v>
      </c>
      <c r="K1671" s="30" t="s">
        <v>495</v>
      </c>
      <c r="L1671" s="30" t="s">
        <v>496</v>
      </c>
      <c r="M1671" s="30" t="s">
        <v>724</v>
      </c>
      <c r="N1671" s="30"/>
      <c r="O1671" s="30" t="s">
        <v>5350</v>
      </c>
      <c r="P1671" s="30" t="s">
        <v>5351</v>
      </c>
      <c r="Q1671" s="30" t="s">
        <v>499</v>
      </c>
    </row>
    <row r="1672" spans="1:17" hidden="1" x14ac:dyDescent="0.2">
      <c r="A1672" s="30" t="s">
        <v>5754</v>
      </c>
      <c r="B1672" s="30" t="s">
        <v>5755</v>
      </c>
      <c r="C1672" s="30" t="s">
        <v>5756</v>
      </c>
      <c r="D1672" s="30"/>
      <c r="E1672" s="30" t="s">
        <v>5349</v>
      </c>
      <c r="F1672" s="30" t="s">
        <v>74</v>
      </c>
      <c r="G1672" s="38"/>
      <c r="H1672" s="31">
        <v>0</v>
      </c>
      <c r="I1672" s="30" t="s">
        <v>512</v>
      </c>
      <c r="J1672" s="30" t="s">
        <v>513</v>
      </c>
      <c r="K1672" s="30" t="s">
        <v>495</v>
      </c>
      <c r="L1672" s="30" t="s">
        <v>496</v>
      </c>
      <c r="M1672" s="30" t="s">
        <v>695</v>
      </c>
      <c r="N1672" s="30"/>
      <c r="O1672" s="30" t="s">
        <v>5350</v>
      </c>
      <c r="P1672" s="30" t="s">
        <v>5351</v>
      </c>
      <c r="Q1672" s="30" t="s">
        <v>499</v>
      </c>
    </row>
    <row r="1673" spans="1:17" hidden="1" x14ac:dyDescent="0.2">
      <c r="A1673" s="30" t="s">
        <v>5757</v>
      </c>
      <c r="B1673" s="30" t="s">
        <v>5758</v>
      </c>
      <c r="C1673" s="30" t="s">
        <v>5759</v>
      </c>
      <c r="D1673" s="30"/>
      <c r="E1673" s="30" t="s">
        <v>5349</v>
      </c>
      <c r="F1673" s="30" t="s">
        <v>74</v>
      </c>
      <c r="G1673" s="38"/>
      <c r="H1673" s="31">
        <v>0</v>
      </c>
      <c r="I1673" s="30" t="s">
        <v>552</v>
      </c>
      <c r="J1673" s="30" t="s">
        <v>553</v>
      </c>
      <c r="K1673" s="30" t="s">
        <v>495</v>
      </c>
      <c r="L1673" s="30" t="s">
        <v>496</v>
      </c>
      <c r="M1673" s="30" t="s">
        <v>654</v>
      </c>
      <c r="N1673" s="30"/>
      <c r="O1673" s="30" t="s">
        <v>5350</v>
      </c>
      <c r="P1673" s="30" t="s">
        <v>5351</v>
      </c>
      <c r="Q1673" s="30" t="s">
        <v>499</v>
      </c>
    </row>
    <row r="1674" spans="1:17" hidden="1" x14ac:dyDescent="0.2">
      <c r="A1674" s="30" t="s">
        <v>5760</v>
      </c>
      <c r="B1674" s="30" t="s">
        <v>5761</v>
      </c>
      <c r="C1674" s="30" t="s">
        <v>5762</v>
      </c>
      <c r="D1674" s="30"/>
      <c r="E1674" s="30" t="s">
        <v>5349</v>
      </c>
      <c r="F1674" s="30" t="s">
        <v>74</v>
      </c>
      <c r="G1674" s="38"/>
      <c r="H1674" s="31">
        <v>0</v>
      </c>
      <c r="I1674" s="30" t="s">
        <v>512</v>
      </c>
      <c r="J1674" s="30" t="s">
        <v>513</v>
      </c>
      <c r="K1674" s="30" t="s">
        <v>495</v>
      </c>
      <c r="L1674" s="30" t="s">
        <v>496</v>
      </c>
      <c r="M1674" s="30" t="s">
        <v>506</v>
      </c>
      <c r="N1674" s="30"/>
      <c r="O1674" s="30" t="s">
        <v>5350</v>
      </c>
      <c r="P1674" s="30" t="s">
        <v>5351</v>
      </c>
      <c r="Q1674" s="30" t="s">
        <v>499</v>
      </c>
    </row>
    <row r="1675" spans="1:17" hidden="1" x14ac:dyDescent="0.2">
      <c r="A1675" s="30" t="s">
        <v>5763</v>
      </c>
      <c r="B1675" s="30" t="s">
        <v>5764</v>
      </c>
      <c r="C1675" s="30" t="s">
        <v>5765</v>
      </c>
      <c r="D1675" s="30"/>
      <c r="E1675" s="30" t="s">
        <v>5349</v>
      </c>
      <c r="F1675" s="30" t="s">
        <v>74</v>
      </c>
      <c r="G1675" s="38"/>
      <c r="H1675" s="31">
        <v>0</v>
      </c>
      <c r="I1675" s="30" t="s">
        <v>586</v>
      </c>
      <c r="J1675" s="30" t="s">
        <v>587</v>
      </c>
      <c r="K1675" s="30" t="s">
        <v>495</v>
      </c>
      <c r="L1675" s="30" t="s">
        <v>496</v>
      </c>
      <c r="M1675" s="30" t="s">
        <v>497</v>
      </c>
      <c r="N1675" s="30"/>
      <c r="O1675" s="30" t="s">
        <v>5350</v>
      </c>
      <c r="P1675" s="30" t="s">
        <v>5351</v>
      </c>
      <c r="Q1675" s="30" t="s">
        <v>499</v>
      </c>
    </row>
    <row r="1676" spans="1:17" hidden="1" x14ac:dyDescent="0.2">
      <c r="A1676" s="30" t="s">
        <v>5766</v>
      </c>
      <c r="B1676" s="30" t="s">
        <v>5767</v>
      </c>
      <c r="C1676" s="30" t="s">
        <v>5768</v>
      </c>
      <c r="D1676" s="30"/>
      <c r="E1676" s="30" t="s">
        <v>5349</v>
      </c>
      <c r="F1676" s="30" t="s">
        <v>74</v>
      </c>
      <c r="G1676" s="38"/>
      <c r="H1676" s="31">
        <v>0</v>
      </c>
      <c r="I1676" s="30" t="s">
        <v>586</v>
      </c>
      <c r="J1676" s="30" t="s">
        <v>587</v>
      </c>
      <c r="K1676" s="30" t="s">
        <v>495</v>
      </c>
      <c r="L1676" s="30" t="s">
        <v>496</v>
      </c>
      <c r="M1676" s="30" t="s">
        <v>588</v>
      </c>
      <c r="N1676" s="30"/>
      <c r="O1676" s="30" t="s">
        <v>5350</v>
      </c>
      <c r="P1676" s="30" t="s">
        <v>5351</v>
      </c>
      <c r="Q1676" s="30" t="s">
        <v>499</v>
      </c>
    </row>
    <row r="1677" spans="1:17" hidden="1" x14ac:dyDescent="0.2">
      <c r="A1677" s="30" t="s">
        <v>5769</v>
      </c>
      <c r="B1677" s="30" t="s">
        <v>5770</v>
      </c>
      <c r="C1677" s="30" t="s">
        <v>5771</v>
      </c>
      <c r="D1677" s="30"/>
      <c r="E1677" s="30" t="s">
        <v>5349</v>
      </c>
      <c r="F1677" s="30" t="s">
        <v>74</v>
      </c>
      <c r="G1677" s="38"/>
      <c r="H1677" s="31">
        <v>0</v>
      </c>
      <c r="I1677" s="30" t="s">
        <v>586</v>
      </c>
      <c r="J1677" s="30" t="s">
        <v>587</v>
      </c>
      <c r="K1677" s="30" t="s">
        <v>495</v>
      </c>
      <c r="L1677" s="30" t="s">
        <v>496</v>
      </c>
      <c r="M1677" s="30" t="s">
        <v>497</v>
      </c>
      <c r="N1677" s="30"/>
      <c r="O1677" s="30" t="s">
        <v>5350</v>
      </c>
      <c r="P1677" s="30" t="s">
        <v>5351</v>
      </c>
      <c r="Q1677" s="30" t="s">
        <v>499</v>
      </c>
    </row>
    <row r="1678" spans="1:17" hidden="1" x14ac:dyDescent="0.2">
      <c r="A1678" s="30" t="s">
        <v>5772</v>
      </c>
      <c r="B1678" s="30" t="s">
        <v>5773</v>
      </c>
      <c r="C1678" s="30" t="s">
        <v>5774</v>
      </c>
      <c r="D1678" s="30"/>
      <c r="E1678" s="30" t="s">
        <v>5349</v>
      </c>
      <c r="F1678" s="30" t="s">
        <v>74</v>
      </c>
      <c r="G1678" s="38"/>
      <c r="H1678" s="31">
        <v>0</v>
      </c>
      <c r="I1678" s="30" t="s">
        <v>848</v>
      </c>
      <c r="J1678" s="30" t="s">
        <v>849</v>
      </c>
      <c r="K1678" s="30" t="s">
        <v>495</v>
      </c>
      <c r="L1678" s="30" t="s">
        <v>572</v>
      </c>
      <c r="M1678" s="30" t="s">
        <v>573</v>
      </c>
      <c r="N1678" s="30"/>
      <c r="O1678" s="30" t="s">
        <v>5350</v>
      </c>
      <c r="P1678" s="30" t="s">
        <v>5351</v>
      </c>
      <c r="Q1678" s="30" t="s">
        <v>499</v>
      </c>
    </row>
    <row r="1679" spans="1:17" hidden="1" x14ac:dyDescent="0.2">
      <c r="A1679" s="30" t="s">
        <v>5775</v>
      </c>
      <c r="B1679" s="30" t="s">
        <v>5776</v>
      </c>
      <c r="C1679" s="30" t="s">
        <v>5777</v>
      </c>
      <c r="D1679" s="30"/>
      <c r="E1679" s="30" t="s">
        <v>5349</v>
      </c>
      <c r="F1679" s="30" t="s">
        <v>74</v>
      </c>
      <c r="G1679" s="38"/>
      <c r="H1679" s="31">
        <v>0</v>
      </c>
      <c r="I1679" s="30" t="s">
        <v>552</v>
      </c>
      <c r="J1679" s="30" t="s">
        <v>553</v>
      </c>
      <c r="K1679" s="30" t="s">
        <v>495</v>
      </c>
      <c r="L1679" s="30" t="s">
        <v>496</v>
      </c>
      <c r="M1679" s="30" t="s">
        <v>2249</v>
      </c>
      <c r="N1679" s="30"/>
      <c r="O1679" s="30" t="s">
        <v>5350</v>
      </c>
      <c r="P1679" s="30" t="s">
        <v>5351</v>
      </c>
      <c r="Q1679" s="30" t="s">
        <v>499</v>
      </c>
    </row>
    <row r="1680" spans="1:17" hidden="1" x14ac:dyDescent="0.2">
      <c r="A1680" s="30" t="s">
        <v>5778</v>
      </c>
      <c r="B1680" s="30" t="s">
        <v>5779</v>
      </c>
      <c r="C1680" s="30" t="s">
        <v>5780</v>
      </c>
      <c r="D1680" s="30"/>
      <c r="E1680" s="30" t="s">
        <v>5349</v>
      </c>
      <c r="F1680" s="30" t="s">
        <v>74</v>
      </c>
      <c r="G1680" s="38"/>
      <c r="H1680" s="31">
        <v>0</v>
      </c>
      <c r="I1680" s="30" t="s">
        <v>848</v>
      </c>
      <c r="J1680" s="30" t="s">
        <v>849</v>
      </c>
      <c r="K1680" s="30" t="s">
        <v>495</v>
      </c>
      <c r="L1680" s="30" t="s">
        <v>572</v>
      </c>
      <c r="M1680" s="30" t="s">
        <v>573</v>
      </c>
      <c r="N1680" s="30"/>
      <c r="O1680" s="30" t="s">
        <v>5350</v>
      </c>
      <c r="P1680" s="30" t="s">
        <v>5351</v>
      </c>
      <c r="Q1680" s="30" t="s">
        <v>499</v>
      </c>
    </row>
    <row r="1681" spans="1:17" hidden="1" x14ac:dyDescent="0.2">
      <c r="A1681" s="30" t="s">
        <v>5781</v>
      </c>
      <c r="B1681" s="30" t="s">
        <v>5782</v>
      </c>
      <c r="C1681" s="30" t="s">
        <v>5783</v>
      </c>
      <c r="D1681" s="30"/>
      <c r="E1681" s="30" t="s">
        <v>5349</v>
      </c>
      <c r="F1681" s="30" t="s">
        <v>74</v>
      </c>
      <c r="G1681" s="38"/>
      <c r="H1681" s="31">
        <v>0</v>
      </c>
      <c r="I1681" s="30" t="s">
        <v>512</v>
      </c>
      <c r="J1681" s="30" t="s">
        <v>513</v>
      </c>
      <c r="K1681" s="30" t="s">
        <v>495</v>
      </c>
      <c r="L1681" s="30" t="s">
        <v>496</v>
      </c>
      <c r="M1681" s="30" t="s">
        <v>548</v>
      </c>
      <c r="N1681" s="30"/>
      <c r="O1681" s="30" t="s">
        <v>5350</v>
      </c>
      <c r="P1681" s="30" t="s">
        <v>5351</v>
      </c>
      <c r="Q1681" s="30" t="s">
        <v>499</v>
      </c>
    </row>
    <row r="1682" spans="1:17" hidden="1" x14ac:dyDescent="0.2">
      <c r="A1682" s="30" t="s">
        <v>5784</v>
      </c>
      <c r="B1682" s="30" t="s">
        <v>5785</v>
      </c>
      <c r="C1682" s="30" t="s">
        <v>5786</v>
      </c>
      <c r="D1682" s="30"/>
      <c r="E1682" s="30" t="s">
        <v>5349</v>
      </c>
      <c r="F1682" s="30" t="s">
        <v>74</v>
      </c>
      <c r="G1682" s="38"/>
      <c r="H1682" s="31">
        <v>0</v>
      </c>
      <c r="I1682" s="30" t="s">
        <v>848</v>
      </c>
      <c r="J1682" s="30" t="s">
        <v>849</v>
      </c>
      <c r="K1682" s="30" t="s">
        <v>495</v>
      </c>
      <c r="L1682" s="30" t="s">
        <v>572</v>
      </c>
      <c r="M1682" s="30" t="s">
        <v>573</v>
      </c>
      <c r="N1682" s="30"/>
      <c r="O1682" s="30" t="s">
        <v>5350</v>
      </c>
      <c r="P1682" s="30" t="s">
        <v>5351</v>
      </c>
      <c r="Q1682" s="30" t="s">
        <v>499</v>
      </c>
    </row>
    <row r="1683" spans="1:17" hidden="1" x14ac:dyDescent="0.2">
      <c r="A1683" s="30" t="s">
        <v>5787</v>
      </c>
      <c r="B1683" s="30" t="s">
        <v>5788</v>
      </c>
      <c r="C1683" s="30" t="s">
        <v>5789</v>
      </c>
      <c r="D1683" s="30"/>
      <c r="E1683" s="30" t="s">
        <v>5349</v>
      </c>
      <c r="F1683" s="30" t="s">
        <v>74</v>
      </c>
      <c r="G1683" s="38"/>
      <c r="H1683" s="31">
        <v>0</v>
      </c>
      <c r="I1683" s="30" t="s">
        <v>848</v>
      </c>
      <c r="J1683" s="30" t="s">
        <v>849</v>
      </c>
      <c r="K1683" s="30" t="s">
        <v>495</v>
      </c>
      <c r="L1683" s="30" t="s">
        <v>572</v>
      </c>
      <c r="M1683" s="30" t="s">
        <v>573</v>
      </c>
      <c r="N1683" s="30"/>
      <c r="O1683" s="30" t="s">
        <v>5350</v>
      </c>
      <c r="P1683" s="30" t="s">
        <v>5351</v>
      </c>
      <c r="Q1683" s="30" t="s">
        <v>499</v>
      </c>
    </row>
    <row r="1684" spans="1:17" hidden="1" x14ac:dyDescent="0.2">
      <c r="A1684" s="30" t="s">
        <v>5790</v>
      </c>
      <c r="B1684" s="30" t="s">
        <v>5791</v>
      </c>
      <c r="C1684" s="30" t="s">
        <v>5792</v>
      </c>
      <c r="D1684" s="30"/>
      <c r="E1684" s="30" t="s">
        <v>5349</v>
      </c>
      <c r="F1684" s="30" t="s">
        <v>74</v>
      </c>
      <c r="G1684" s="38"/>
      <c r="H1684" s="31">
        <v>0</v>
      </c>
      <c r="I1684" s="30" t="s">
        <v>512</v>
      </c>
      <c r="J1684" s="30" t="s">
        <v>513</v>
      </c>
      <c r="K1684" s="30" t="s">
        <v>495</v>
      </c>
      <c r="L1684" s="30" t="s">
        <v>496</v>
      </c>
      <c r="M1684" s="30" t="s">
        <v>695</v>
      </c>
      <c r="N1684" s="30"/>
      <c r="O1684" s="30" t="s">
        <v>5350</v>
      </c>
      <c r="P1684" s="30" t="s">
        <v>5351</v>
      </c>
      <c r="Q1684" s="30" t="s">
        <v>499</v>
      </c>
    </row>
    <row r="1685" spans="1:17" hidden="1" x14ac:dyDescent="0.2">
      <c r="A1685" s="30" t="s">
        <v>5793</v>
      </c>
      <c r="B1685" s="30" t="s">
        <v>5794</v>
      </c>
      <c r="C1685" s="30" t="s">
        <v>5795</v>
      </c>
      <c r="D1685" s="30"/>
      <c r="E1685" s="30" t="s">
        <v>5349</v>
      </c>
      <c r="F1685" s="30" t="s">
        <v>74</v>
      </c>
      <c r="G1685" s="38"/>
      <c r="H1685" s="31">
        <v>0</v>
      </c>
      <c r="I1685" s="30" t="s">
        <v>848</v>
      </c>
      <c r="J1685" s="30" t="s">
        <v>849</v>
      </c>
      <c r="K1685" s="30" t="s">
        <v>495</v>
      </c>
      <c r="L1685" s="30" t="s">
        <v>828</v>
      </c>
      <c r="M1685" s="30" t="s">
        <v>573</v>
      </c>
      <c r="N1685" s="30"/>
      <c r="O1685" s="30" t="s">
        <v>5350</v>
      </c>
      <c r="P1685" s="30" t="s">
        <v>5351</v>
      </c>
      <c r="Q1685" s="30" t="s">
        <v>499</v>
      </c>
    </row>
    <row r="1686" spans="1:17" hidden="1" x14ac:dyDescent="0.2">
      <c r="A1686" s="30" t="s">
        <v>5796</v>
      </c>
      <c r="B1686" s="30" t="s">
        <v>5797</v>
      </c>
      <c r="C1686" s="30" t="s">
        <v>5798</v>
      </c>
      <c r="D1686" s="30"/>
      <c r="E1686" s="30" t="s">
        <v>5349</v>
      </c>
      <c r="F1686" s="30" t="s">
        <v>74</v>
      </c>
      <c r="G1686" s="38"/>
      <c r="H1686" s="31">
        <v>0</v>
      </c>
      <c r="I1686" s="30" t="s">
        <v>848</v>
      </c>
      <c r="J1686" s="30" t="s">
        <v>849</v>
      </c>
      <c r="K1686" s="30" t="s">
        <v>495</v>
      </c>
      <c r="L1686" s="30" t="s">
        <v>828</v>
      </c>
      <c r="M1686" s="30" t="s">
        <v>573</v>
      </c>
      <c r="N1686" s="30"/>
      <c r="O1686" s="30" t="s">
        <v>5350</v>
      </c>
      <c r="P1686" s="30" t="s">
        <v>5351</v>
      </c>
      <c r="Q1686" s="30" t="s">
        <v>499</v>
      </c>
    </row>
    <row r="1687" spans="1:17" hidden="1" x14ac:dyDescent="0.2">
      <c r="A1687" s="30" t="s">
        <v>5799</v>
      </c>
      <c r="B1687" s="30" t="s">
        <v>5800</v>
      </c>
      <c r="C1687" s="30" t="s">
        <v>5801</v>
      </c>
      <c r="D1687" s="30"/>
      <c r="E1687" s="30" t="s">
        <v>5349</v>
      </c>
      <c r="F1687" s="30" t="s">
        <v>74</v>
      </c>
      <c r="G1687" s="38"/>
      <c r="H1687" s="31">
        <v>0</v>
      </c>
      <c r="I1687" s="30" t="s">
        <v>504</v>
      </c>
      <c r="J1687" s="30" t="s">
        <v>505</v>
      </c>
      <c r="K1687" s="30" t="s">
        <v>495</v>
      </c>
      <c r="L1687" s="30" t="s">
        <v>496</v>
      </c>
      <c r="M1687" s="30" t="s">
        <v>506</v>
      </c>
      <c r="N1687" s="30"/>
      <c r="O1687" s="30" t="s">
        <v>5350</v>
      </c>
      <c r="P1687" s="30" t="s">
        <v>5351</v>
      </c>
      <c r="Q1687" s="30" t="s">
        <v>499</v>
      </c>
    </row>
    <row r="1688" spans="1:17" hidden="1" x14ac:dyDescent="0.2">
      <c r="A1688" s="30" t="s">
        <v>5802</v>
      </c>
      <c r="B1688" s="30" t="s">
        <v>5803</v>
      </c>
      <c r="C1688" s="30" t="s">
        <v>5804</v>
      </c>
      <c r="D1688" s="30"/>
      <c r="E1688" s="30" t="s">
        <v>5349</v>
      </c>
      <c r="F1688" s="30" t="s">
        <v>74</v>
      </c>
      <c r="G1688" s="38"/>
      <c r="H1688" s="31">
        <v>0</v>
      </c>
      <c r="I1688" s="30" t="s">
        <v>848</v>
      </c>
      <c r="J1688" s="30" t="s">
        <v>849</v>
      </c>
      <c r="K1688" s="30" t="s">
        <v>495</v>
      </c>
      <c r="L1688" s="30" t="s">
        <v>572</v>
      </c>
      <c r="M1688" s="30" t="s">
        <v>573</v>
      </c>
      <c r="N1688" s="30"/>
      <c r="O1688" s="30" t="s">
        <v>5350</v>
      </c>
      <c r="P1688" s="30" t="s">
        <v>5351</v>
      </c>
      <c r="Q1688" s="30" t="s">
        <v>499</v>
      </c>
    </row>
    <row r="1689" spans="1:17" hidden="1" x14ac:dyDescent="0.2">
      <c r="A1689" s="30" t="s">
        <v>5805</v>
      </c>
      <c r="B1689" s="30" t="s">
        <v>5806</v>
      </c>
      <c r="C1689" s="30" t="s">
        <v>5807</v>
      </c>
      <c r="D1689" s="30"/>
      <c r="E1689" s="30" t="s">
        <v>5349</v>
      </c>
      <c r="F1689" s="30" t="s">
        <v>74</v>
      </c>
      <c r="G1689" s="38"/>
      <c r="H1689" s="31">
        <v>0</v>
      </c>
      <c r="I1689" s="30" t="s">
        <v>512</v>
      </c>
      <c r="J1689" s="30" t="s">
        <v>513</v>
      </c>
      <c r="K1689" s="30" t="s">
        <v>495</v>
      </c>
      <c r="L1689" s="30" t="s">
        <v>496</v>
      </c>
      <c r="M1689" s="30" t="s">
        <v>514</v>
      </c>
      <c r="N1689" s="30"/>
      <c r="O1689" s="30" t="s">
        <v>5350</v>
      </c>
      <c r="P1689" s="30" t="s">
        <v>5351</v>
      </c>
      <c r="Q1689" s="30" t="s">
        <v>499</v>
      </c>
    </row>
    <row r="1690" spans="1:17" hidden="1" x14ac:dyDescent="0.2">
      <c r="A1690" s="30" t="s">
        <v>5808</v>
      </c>
      <c r="B1690" s="30" t="s">
        <v>5809</v>
      </c>
      <c r="C1690" s="30" t="s">
        <v>5810</v>
      </c>
      <c r="D1690" s="30"/>
      <c r="E1690" s="30" t="s">
        <v>5349</v>
      </c>
      <c r="F1690" s="30" t="s">
        <v>74</v>
      </c>
      <c r="G1690" s="38"/>
      <c r="H1690" s="31">
        <v>0</v>
      </c>
      <c r="I1690" s="30" t="s">
        <v>512</v>
      </c>
      <c r="J1690" s="30" t="s">
        <v>513</v>
      </c>
      <c r="K1690" s="30" t="s">
        <v>495</v>
      </c>
      <c r="L1690" s="30" t="s">
        <v>496</v>
      </c>
      <c r="M1690" s="30" t="s">
        <v>514</v>
      </c>
      <c r="N1690" s="30"/>
      <c r="O1690" s="30" t="s">
        <v>5350</v>
      </c>
      <c r="P1690" s="30" t="s">
        <v>5351</v>
      </c>
      <c r="Q1690" s="30" t="s">
        <v>499</v>
      </c>
    </row>
    <row r="1691" spans="1:17" hidden="1" x14ac:dyDescent="0.2">
      <c r="A1691" s="30" t="s">
        <v>5811</v>
      </c>
      <c r="B1691" s="30" t="s">
        <v>5812</v>
      </c>
      <c r="C1691" s="30" t="s">
        <v>5813</v>
      </c>
      <c r="D1691" s="30"/>
      <c r="E1691" s="30" t="s">
        <v>5349</v>
      </c>
      <c r="F1691" s="30" t="s">
        <v>74</v>
      </c>
      <c r="G1691" s="38"/>
      <c r="H1691" s="31">
        <v>0</v>
      </c>
      <c r="I1691" s="30" t="s">
        <v>512</v>
      </c>
      <c r="J1691" s="30" t="s">
        <v>513</v>
      </c>
      <c r="K1691" s="30" t="s">
        <v>495</v>
      </c>
      <c r="L1691" s="30" t="s">
        <v>496</v>
      </c>
      <c r="M1691" s="30" t="s">
        <v>514</v>
      </c>
      <c r="N1691" s="30"/>
      <c r="O1691" s="30" t="s">
        <v>5350</v>
      </c>
      <c r="P1691" s="30" t="s">
        <v>5351</v>
      </c>
      <c r="Q1691" s="30" t="s">
        <v>499</v>
      </c>
    </row>
    <row r="1692" spans="1:17" hidden="1" x14ac:dyDescent="0.2">
      <c r="A1692" s="30" t="s">
        <v>5814</v>
      </c>
      <c r="B1692" s="30" t="s">
        <v>5815</v>
      </c>
      <c r="C1692" s="30" t="s">
        <v>5816</v>
      </c>
      <c r="D1692" s="30"/>
      <c r="E1692" s="30" t="s">
        <v>5349</v>
      </c>
      <c r="F1692" s="30" t="s">
        <v>74</v>
      </c>
      <c r="G1692" s="38"/>
      <c r="H1692" s="31">
        <v>0</v>
      </c>
      <c r="I1692" s="30" t="s">
        <v>512</v>
      </c>
      <c r="J1692" s="30" t="s">
        <v>513</v>
      </c>
      <c r="K1692" s="30" t="s">
        <v>495</v>
      </c>
      <c r="L1692" s="30" t="s">
        <v>496</v>
      </c>
      <c r="M1692" s="30" t="s">
        <v>695</v>
      </c>
      <c r="N1692" s="30" t="s">
        <v>696</v>
      </c>
      <c r="O1692" s="30" t="s">
        <v>5350</v>
      </c>
      <c r="P1692" s="30" t="s">
        <v>5351</v>
      </c>
      <c r="Q1692" s="30" t="s">
        <v>499</v>
      </c>
    </row>
    <row r="1693" spans="1:17" hidden="1" x14ac:dyDescent="0.2">
      <c r="A1693" s="30" t="s">
        <v>5817</v>
      </c>
      <c r="B1693" s="30" t="s">
        <v>5818</v>
      </c>
      <c r="C1693" s="30" t="s">
        <v>5819</v>
      </c>
      <c r="D1693" s="30"/>
      <c r="E1693" s="30" t="s">
        <v>5349</v>
      </c>
      <c r="F1693" s="30" t="s">
        <v>74</v>
      </c>
      <c r="G1693" s="38"/>
      <c r="H1693" s="31">
        <v>0</v>
      </c>
      <c r="I1693" s="30" t="s">
        <v>512</v>
      </c>
      <c r="J1693" s="30" t="s">
        <v>513</v>
      </c>
      <c r="K1693" s="30" t="s">
        <v>495</v>
      </c>
      <c r="L1693" s="30" t="s">
        <v>496</v>
      </c>
      <c r="M1693" s="30" t="s">
        <v>639</v>
      </c>
      <c r="N1693" s="30"/>
      <c r="O1693" s="30" t="s">
        <v>5350</v>
      </c>
      <c r="P1693" s="30" t="s">
        <v>5351</v>
      </c>
      <c r="Q1693" s="30" t="s">
        <v>499</v>
      </c>
    </row>
    <row r="1694" spans="1:17" hidden="1" x14ac:dyDescent="0.2">
      <c r="A1694" s="30" t="s">
        <v>5820</v>
      </c>
      <c r="B1694" s="30" t="s">
        <v>5821</v>
      </c>
      <c r="C1694" s="30" t="s">
        <v>5822</v>
      </c>
      <c r="D1694" s="30"/>
      <c r="E1694" s="30" t="s">
        <v>5349</v>
      </c>
      <c r="F1694" s="30"/>
      <c r="G1694" s="38"/>
      <c r="H1694" s="31">
        <v>0</v>
      </c>
      <c r="I1694" s="30" t="s">
        <v>504</v>
      </c>
      <c r="J1694" s="30" t="s">
        <v>505</v>
      </c>
      <c r="K1694" s="30" t="s">
        <v>495</v>
      </c>
      <c r="L1694" s="30" t="s">
        <v>496</v>
      </c>
      <c r="M1694" s="30" t="s">
        <v>1146</v>
      </c>
      <c r="N1694" s="30"/>
      <c r="O1694" s="30" t="s">
        <v>5350</v>
      </c>
      <c r="P1694" s="30" t="s">
        <v>5351</v>
      </c>
      <c r="Q1694" s="30" t="s">
        <v>499</v>
      </c>
    </row>
    <row r="1695" spans="1:17" hidden="1" x14ac:dyDescent="0.2">
      <c r="A1695" s="30" t="s">
        <v>5823</v>
      </c>
      <c r="B1695" s="30" t="s">
        <v>5824</v>
      </c>
      <c r="C1695" s="30" t="s">
        <v>5825</v>
      </c>
      <c r="D1695" s="30"/>
      <c r="E1695" s="30"/>
      <c r="F1695" s="30"/>
      <c r="G1695" s="38"/>
      <c r="H1695" s="31">
        <v>0</v>
      </c>
      <c r="I1695" s="30" t="s">
        <v>512</v>
      </c>
      <c r="J1695" s="30" t="s">
        <v>513</v>
      </c>
      <c r="K1695" s="30" t="s">
        <v>495</v>
      </c>
      <c r="L1695" s="30" t="s">
        <v>496</v>
      </c>
      <c r="M1695" s="30" t="s">
        <v>695</v>
      </c>
      <c r="N1695" s="30"/>
      <c r="O1695" s="30" t="s">
        <v>5350</v>
      </c>
      <c r="P1695" s="30" t="s">
        <v>5351</v>
      </c>
      <c r="Q1695" s="30" t="s">
        <v>499</v>
      </c>
    </row>
    <row r="1696" spans="1:17" hidden="1" x14ac:dyDescent="0.2">
      <c r="A1696" s="30" t="s">
        <v>5826</v>
      </c>
      <c r="B1696" s="30" t="s">
        <v>5351</v>
      </c>
      <c r="C1696" s="30" t="s">
        <v>5827</v>
      </c>
      <c r="D1696" s="30"/>
      <c r="E1696" s="30" t="s">
        <v>5349</v>
      </c>
      <c r="F1696" s="30" t="s">
        <v>5828</v>
      </c>
      <c r="G1696" s="38"/>
      <c r="H1696" s="31">
        <v>0</v>
      </c>
      <c r="I1696" s="30" t="s">
        <v>848</v>
      </c>
      <c r="J1696" s="30" t="s">
        <v>849</v>
      </c>
      <c r="K1696" s="30" t="s">
        <v>495</v>
      </c>
      <c r="L1696" s="30" t="s">
        <v>496</v>
      </c>
      <c r="M1696" s="30" t="s">
        <v>514</v>
      </c>
      <c r="N1696" s="30"/>
      <c r="O1696" s="30" t="s">
        <v>5350</v>
      </c>
      <c r="P1696" s="30" t="s">
        <v>5351</v>
      </c>
      <c r="Q1696" s="30" t="s">
        <v>499</v>
      </c>
    </row>
    <row r="1697" spans="1:17" hidden="1" x14ac:dyDescent="0.2">
      <c r="A1697" s="30" t="s">
        <v>5829</v>
      </c>
      <c r="B1697" s="30" t="s">
        <v>5830</v>
      </c>
      <c r="C1697" s="30" t="s">
        <v>5831</v>
      </c>
      <c r="D1697" s="30"/>
      <c r="E1697" s="30" t="s">
        <v>5832</v>
      </c>
      <c r="F1697" s="30"/>
      <c r="G1697" s="38"/>
      <c r="H1697" s="31">
        <v>0</v>
      </c>
      <c r="I1697" s="30" t="s">
        <v>755</v>
      </c>
      <c r="J1697" s="30" t="s">
        <v>756</v>
      </c>
      <c r="K1697" s="30" t="s">
        <v>495</v>
      </c>
      <c r="L1697" s="30" t="s">
        <v>612</v>
      </c>
      <c r="M1697" s="30" t="s">
        <v>613</v>
      </c>
      <c r="N1697" s="30"/>
      <c r="O1697" s="30" t="s">
        <v>5350</v>
      </c>
      <c r="P1697" s="30" t="s">
        <v>5351</v>
      </c>
      <c r="Q1697" s="30" t="s">
        <v>499</v>
      </c>
    </row>
    <row r="1698" spans="1:17" hidden="1" x14ac:dyDescent="0.2">
      <c r="A1698" s="30" t="s">
        <v>5833</v>
      </c>
      <c r="B1698" s="30" t="s">
        <v>5834</v>
      </c>
      <c r="C1698" s="30" t="s">
        <v>5835</v>
      </c>
      <c r="D1698" s="30"/>
      <c r="E1698" s="30" t="s">
        <v>5832</v>
      </c>
      <c r="F1698" s="30" t="s">
        <v>5836</v>
      </c>
      <c r="G1698" s="38"/>
      <c r="H1698" s="31">
        <v>0</v>
      </c>
      <c r="I1698" s="30" t="s">
        <v>995</v>
      </c>
      <c r="J1698" s="30" t="s">
        <v>996</v>
      </c>
      <c r="K1698" s="30" t="s">
        <v>495</v>
      </c>
      <c r="L1698" s="30" t="s">
        <v>612</v>
      </c>
      <c r="M1698" s="30" t="s">
        <v>624</v>
      </c>
      <c r="N1698" s="30" t="s">
        <v>2000</v>
      </c>
      <c r="O1698" s="30" t="s">
        <v>5350</v>
      </c>
      <c r="P1698" s="30" t="s">
        <v>5351</v>
      </c>
      <c r="Q1698" s="30" t="s">
        <v>499</v>
      </c>
    </row>
    <row r="1699" spans="1:17" hidden="1" x14ac:dyDescent="0.2">
      <c r="A1699" s="30" t="s">
        <v>5837</v>
      </c>
      <c r="B1699" s="30" t="s">
        <v>5838</v>
      </c>
      <c r="C1699" s="30" t="s">
        <v>5839</v>
      </c>
      <c r="D1699" s="30"/>
      <c r="E1699" s="30" t="s">
        <v>5832</v>
      </c>
      <c r="F1699" s="30"/>
      <c r="G1699" s="38"/>
      <c r="H1699" s="31">
        <v>0</v>
      </c>
      <c r="I1699" s="30" t="s">
        <v>995</v>
      </c>
      <c r="J1699" s="30" t="s">
        <v>996</v>
      </c>
      <c r="K1699" s="30" t="s">
        <v>495</v>
      </c>
      <c r="L1699" s="30" t="s">
        <v>612</v>
      </c>
      <c r="M1699" s="30" t="s">
        <v>624</v>
      </c>
      <c r="N1699" s="30"/>
      <c r="O1699" s="30" t="s">
        <v>5350</v>
      </c>
      <c r="P1699" s="30" t="s">
        <v>5351</v>
      </c>
      <c r="Q1699" s="30" t="s">
        <v>499</v>
      </c>
    </row>
    <row r="1700" spans="1:17" hidden="1" x14ac:dyDescent="0.2">
      <c r="A1700" s="30" t="s">
        <v>5840</v>
      </c>
      <c r="B1700" s="30" t="s">
        <v>5841</v>
      </c>
      <c r="C1700" s="30" t="s">
        <v>5842</v>
      </c>
      <c r="D1700" s="30"/>
      <c r="E1700" s="30" t="s">
        <v>5832</v>
      </c>
      <c r="F1700" s="30"/>
      <c r="G1700" s="38"/>
      <c r="H1700" s="31">
        <v>0</v>
      </c>
      <c r="I1700" s="30" t="s">
        <v>755</v>
      </c>
      <c r="J1700" s="30" t="s">
        <v>756</v>
      </c>
      <c r="K1700" s="30" t="s">
        <v>495</v>
      </c>
      <c r="L1700" s="30" t="s">
        <v>612</v>
      </c>
      <c r="M1700" s="30" t="s">
        <v>950</v>
      </c>
      <c r="N1700" s="30"/>
      <c r="O1700" s="30" t="s">
        <v>5350</v>
      </c>
      <c r="P1700" s="30" t="s">
        <v>5351</v>
      </c>
      <c r="Q1700" s="30" t="s">
        <v>499</v>
      </c>
    </row>
    <row r="1701" spans="1:17" hidden="1" x14ac:dyDescent="0.2">
      <c r="A1701" s="30" t="s">
        <v>5843</v>
      </c>
      <c r="B1701" s="30" t="s">
        <v>5844</v>
      </c>
      <c r="C1701" s="30" t="s">
        <v>5845</v>
      </c>
      <c r="D1701" s="30"/>
      <c r="E1701" s="30" t="s">
        <v>5832</v>
      </c>
      <c r="F1701" s="30"/>
      <c r="G1701" s="38"/>
      <c r="H1701" s="31">
        <v>0</v>
      </c>
      <c r="I1701" s="30" t="s">
        <v>755</v>
      </c>
      <c r="J1701" s="30" t="s">
        <v>756</v>
      </c>
      <c r="K1701" s="30" t="s">
        <v>495</v>
      </c>
      <c r="L1701" s="30" t="s">
        <v>612</v>
      </c>
      <c r="M1701" s="30" t="s">
        <v>613</v>
      </c>
      <c r="N1701" s="30"/>
      <c r="O1701" s="30" t="s">
        <v>5350</v>
      </c>
      <c r="P1701" s="30" t="s">
        <v>5351</v>
      </c>
      <c r="Q1701" s="30" t="s">
        <v>499</v>
      </c>
    </row>
    <row r="1702" spans="1:17" hidden="1" x14ac:dyDescent="0.2">
      <c r="A1702" s="30" t="s">
        <v>5846</v>
      </c>
      <c r="B1702" s="30" t="s">
        <v>5847</v>
      </c>
      <c r="C1702" s="30" t="s">
        <v>5848</v>
      </c>
      <c r="D1702" s="30"/>
      <c r="E1702" s="30" t="s">
        <v>5832</v>
      </c>
      <c r="F1702" s="30"/>
      <c r="G1702" s="38"/>
      <c r="H1702" s="31">
        <v>0</v>
      </c>
      <c r="I1702" s="30" t="s">
        <v>755</v>
      </c>
      <c r="J1702" s="30" t="s">
        <v>756</v>
      </c>
      <c r="K1702" s="30" t="s">
        <v>495</v>
      </c>
      <c r="L1702" s="30" t="s">
        <v>612</v>
      </c>
      <c r="M1702" s="30" t="s">
        <v>613</v>
      </c>
      <c r="N1702" s="30"/>
      <c r="O1702" s="30" t="s">
        <v>5350</v>
      </c>
      <c r="P1702" s="30" t="s">
        <v>5351</v>
      </c>
      <c r="Q1702" s="30" t="s">
        <v>499</v>
      </c>
    </row>
    <row r="1703" spans="1:17" hidden="1" x14ac:dyDescent="0.2">
      <c r="A1703" s="30" t="s">
        <v>5849</v>
      </c>
      <c r="B1703" s="30" t="s">
        <v>5850</v>
      </c>
      <c r="C1703" s="30" t="s">
        <v>5851</v>
      </c>
      <c r="D1703" s="30"/>
      <c r="E1703" s="30" t="s">
        <v>5832</v>
      </c>
      <c r="F1703" s="30"/>
      <c r="G1703" s="38"/>
      <c r="H1703" s="31">
        <v>0</v>
      </c>
      <c r="I1703" s="30" t="s">
        <v>755</v>
      </c>
      <c r="J1703" s="30" t="s">
        <v>756</v>
      </c>
      <c r="K1703" s="30" t="s">
        <v>495</v>
      </c>
      <c r="L1703" s="30" t="s">
        <v>612</v>
      </c>
      <c r="M1703" s="30" t="s">
        <v>961</v>
      </c>
      <c r="N1703" s="30"/>
      <c r="O1703" s="30" t="s">
        <v>5350</v>
      </c>
      <c r="P1703" s="30" t="s">
        <v>5351</v>
      </c>
      <c r="Q1703" s="30" t="s">
        <v>499</v>
      </c>
    </row>
    <row r="1704" spans="1:17" hidden="1" x14ac:dyDescent="0.2">
      <c r="A1704" s="30" t="s">
        <v>5852</v>
      </c>
      <c r="B1704" s="30" t="s">
        <v>5853</v>
      </c>
      <c r="C1704" s="30" t="s">
        <v>5854</v>
      </c>
      <c r="D1704" s="30"/>
      <c r="E1704" s="30" t="s">
        <v>5832</v>
      </c>
      <c r="F1704" s="30"/>
      <c r="G1704" s="38"/>
      <c r="H1704" s="31">
        <v>0</v>
      </c>
      <c r="I1704" s="30" t="s">
        <v>995</v>
      </c>
      <c r="J1704" s="30" t="s">
        <v>996</v>
      </c>
      <c r="K1704" s="30" t="s">
        <v>495</v>
      </c>
      <c r="L1704" s="30" t="s">
        <v>612</v>
      </c>
      <c r="M1704" s="30" t="s">
        <v>624</v>
      </c>
      <c r="N1704" s="30"/>
      <c r="O1704" s="30" t="s">
        <v>5350</v>
      </c>
      <c r="P1704" s="30" t="s">
        <v>5351</v>
      </c>
      <c r="Q1704" s="30" t="s">
        <v>499</v>
      </c>
    </row>
    <row r="1705" spans="1:17" hidden="1" x14ac:dyDescent="0.2">
      <c r="A1705" s="30" t="s">
        <v>5855</v>
      </c>
      <c r="B1705" s="30" t="s">
        <v>5856</v>
      </c>
      <c r="C1705" s="30" t="s">
        <v>5857</v>
      </c>
      <c r="D1705" s="30"/>
      <c r="E1705" s="30" t="s">
        <v>5832</v>
      </c>
      <c r="F1705" s="30"/>
      <c r="G1705" s="38"/>
      <c r="H1705" s="31">
        <v>0</v>
      </c>
      <c r="I1705" s="30" t="s">
        <v>995</v>
      </c>
      <c r="J1705" s="30" t="s">
        <v>996</v>
      </c>
      <c r="K1705" s="30" t="s">
        <v>495</v>
      </c>
      <c r="L1705" s="30" t="s">
        <v>612</v>
      </c>
      <c r="M1705" s="30" t="s">
        <v>624</v>
      </c>
      <c r="N1705" s="30"/>
      <c r="O1705" s="30" t="s">
        <v>5350</v>
      </c>
      <c r="P1705" s="30" t="s">
        <v>5351</v>
      </c>
      <c r="Q1705" s="30" t="s">
        <v>499</v>
      </c>
    </row>
    <row r="1706" spans="1:17" hidden="1" x14ac:dyDescent="0.2">
      <c r="A1706" s="30" t="s">
        <v>5858</v>
      </c>
      <c r="B1706" s="30" t="s">
        <v>5859</v>
      </c>
      <c r="C1706" s="30" t="s">
        <v>5860</v>
      </c>
      <c r="D1706" s="30"/>
      <c r="E1706" s="30" t="s">
        <v>5832</v>
      </c>
      <c r="F1706" s="30"/>
      <c r="G1706" s="38"/>
      <c r="H1706" s="31">
        <v>0</v>
      </c>
      <c r="I1706" s="30" t="s">
        <v>755</v>
      </c>
      <c r="J1706" s="30" t="s">
        <v>756</v>
      </c>
      <c r="K1706" s="30" t="s">
        <v>495</v>
      </c>
      <c r="L1706" s="30" t="s">
        <v>612</v>
      </c>
      <c r="M1706" s="30" t="s">
        <v>613</v>
      </c>
      <c r="N1706" s="30"/>
      <c r="O1706" s="30" t="s">
        <v>5350</v>
      </c>
      <c r="P1706" s="30" t="s">
        <v>5351</v>
      </c>
      <c r="Q1706" s="30" t="s">
        <v>499</v>
      </c>
    </row>
    <row r="1707" spans="1:17" hidden="1" x14ac:dyDescent="0.2">
      <c r="A1707" s="30" t="s">
        <v>5861</v>
      </c>
      <c r="B1707" s="30" t="s">
        <v>5862</v>
      </c>
      <c r="C1707" s="30" t="s">
        <v>5863</v>
      </c>
      <c r="D1707" s="30"/>
      <c r="E1707" s="30" t="s">
        <v>5832</v>
      </c>
      <c r="F1707" s="30"/>
      <c r="G1707" s="38"/>
      <c r="H1707" s="31">
        <v>0</v>
      </c>
      <c r="I1707" s="30" t="s">
        <v>995</v>
      </c>
      <c r="J1707" s="30" t="s">
        <v>996</v>
      </c>
      <c r="K1707" s="30" t="s">
        <v>495</v>
      </c>
      <c r="L1707" s="30" t="s">
        <v>612</v>
      </c>
      <c r="M1707" s="30" t="s">
        <v>1021</v>
      </c>
      <c r="N1707" s="30"/>
      <c r="O1707" s="30" t="s">
        <v>5350</v>
      </c>
      <c r="P1707" s="30" t="s">
        <v>5351</v>
      </c>
      <c r="Q1707" s="30" t="s">
        <v>499</v>
      </c>
    </row>
    <row r="1708" spans="1:17" hidden="1" x14ac:dyDescent="0.2">
      <c r="A1708" s="30" t="s">
        <v>5864</v>
      </c>
      <c r="B1708" s="30" t="s">
        <v>5865</v>
      </c>
      <c r="C1708" s="30" t="s">
        <v>5866</v>
      </c>
      <c r="D1708" s="30"/>
      <c r="E1708" s="30" t="s">
        <v>5832</v>
      </c>
      <c r="F1708" s="30"/>
      <c r="G1708" s="38"/>
      <c r="H1708" s="31">
        <v>0</v>
      </c>
      <c r="I1708" s="30" t="s">
        <v>755</v>
      </c>
      <c r="J1708" s="30" t="s">
        <v>756</v>
      </c>
      <c r="K1708" s="30" t="s">
        <v>495</v>
      </c>
      <c r="L1708" s="30" t="s">
        <v>612</v>
      </c>
      <c r="M1708" s="30" t="s">
        <v>688</v>
      </c>
      <c r="N1708" s="30"/>
      <c r="O1708" s="30" t="s">
        <v>5350</v>
      </c>
      <c r="P1708" s="30" t="s">
        <v>5351</v>
      </c>
      <c r="Q1708" s="30" t="s">
        <v>499</v>
      </c>
    </row>
    <row r="1709" spans="1:17" hidden="1" x14ac:dyDescent="0.2">
      <c r="A1709" s="30" t="s">
        <v>5867</v>
      </c>
      <c r="B1709" s="30" t="s">
        <v>5868</v>
      </c>
      <c r="C1709" s="30" t="s">
        <v>5869</v>
      </c>
      <c r="D1709" s="30"/>
      <c r="E1709" s="30" t="s">
        <v>5832</v>
      </c>
      <c r="F1709" s="30"/>
      <c r="G1709" s="38"/>
      <c r="H1709" s="31">
        <v>0</v>
      </c>
      <c r="I1709" s="30" t="s">
        <v>995</v>
      </c>
      <c r="J1709" s="30" t="s">
        <v>996</v>
      </c>
      <c r="K1709" s="30" t="s">
        <v>495</v>
      </c>
      <c r="L1709" s="30" t="s">
        <v>612</v>
      </c>
      <c r="M1709" s="30" t="s">
        <v>997</v>
      </c>
      <c r="N1709" s="30"/>
      <c r="O1709" s="30" t="s">
        <v>5350</v>
      </c>
      <c r="P1709" s="30" t="s">
        <v>5351</v>
      </c>
      <c r="Q1709" s="30" t="s">
        <v>499</v>
      </c>
    </row>
    <row r="1710" spans="1:17" hidden="1" x14ac:dyDescent="0.2">
      <c r="A1710" s="30" t="s">
        <v>5870</v>
      </c>
      <c r="B1710" s="30" t="s">
        <v>5871</v>
      </c>
      <c r="C1710" s="30" t="s">
        <v>5872</v>
      </c>
      <c r="D1710" s="30"/>
      <c r="E1710" s="30" t="s">
        <v>5832</v>
      </c>
      <c r="F1710" s="30"/>
      <c r="G1710" s="38"/>
      <c r="H1710" s="31">
        <v>0</v>
      </c>
      <c r="I1710" s="30" t="s">
        <v>995</v>
      </c>
      <c r="J1710" s="30" t="s">
        <v>996</v>
      </c>
      <c r="K1710" s="30" t="s">
        <v>495</v>
      </c>
      <c r="L1710" s="30" t="s">
        <v>612</v>
      </c>
      <c r="M1710" s="30" t="s">
        <v>950</v>
      </c>
      <c r="N1710" s="30"/>
      <c r="O1710" s="30" t="s">
        <v>5350</v>
      </c>
      <c r="P1710" s="30" t="s">
        <v>5351</v>
      </c>
      <c r="Q1710" s="30" t="s">
        <v>499</v>
      </c>
    </row>
    <row r="1711" spans="1:17" hidden="1" x14ac:dyDescent="0.2">
      <c r="A1711" s="30" t="s">
        <v>5873</v>
      </c>
      <c r="B1711" s="30" t="s">
        <v>5874</v>
      </c>
      <c r="C1711" s="30" t="s">
        <v>5875</v>
      </c>
      <c r="D1711" s="30"/>
      <c r="E1711" s="30" t="s">
        <v>5832</v>
      </c>
      <c r="F1711" s="30"/>
      <c r="G1711" s="38"/>
      <c r="H1711" s="31">
        <v>0</v>
      </c>
      <c r="I1711" s="30" t="s">
        <v>995</v>
      </c>
      <c r="J1711" s="30" t="s">
        <v>996</v>
      </c>
      <c r="K1711" s="30" t="s">
        <v>495</v>
      </c>
      <c r="L1711" s="30" t="s">
        <v>612</v>
      </c>
      <c r="M1711" s="30" t="s">
        <v>624</v>
      </c>
      <c r="N1711" s="30"/>
      <c r="O1711" s="30" t="s">
        <v>5350</v>
      </c>
      <c r="P1711" s="30" t="s">
        <v>5351</v>
      </c>
      <c r="Q1711" s="30" t="s">
        <v>499</v>
      </c>
    </row>
    <row r="1712" spans="1:17" hidden="1" x14ac:dyDescent="0.2">
      <c r="A1712" s="30" t="s">
        <v>5876</v>
      </c>
      <c r="B1712" s="30" t="s">
        <v>5877</v>
      </c>
      <c r="C1712" s="30" t="s">
        <v>5878</v>
      </c>
      <c r="D1712" s="30"/>
      <c r="E1712" s="30" t="s">
        <v>5832</v>
      </c>
      <c r="F1712" s="30"/>
      <c r="G1712" s="38"/>
      <c r="H1712" s="31">
        <v>0</v>
      </c>
      <c r="I1712" s="30" t="s">
        <v>755</v>
      </c>
      <c r="J1712" s="30" t="s">
        <v>756</v>
      </c>
      <c r="K1712" s="30" t="s">
        <v>495</v>
      </c>
      <c r="L1712" s="30" t="s">
        <v>612</v>
      </c>
      <c r="M1712" s="30" t="s">
        <v>1035</v>
      </c>
      <c r="N1712" s="30"/>
      <c r="O1712" s="30" t="s">
        <v>5350</v>
      </c>
      <c r="P1712" s="30" t="s">
        <v>5351</v>
      </c>
      <c r="Q1712" s="30" t="s">
        <v>499</v>
      </c>
    </row>
    <row r="1713" spans="1:17" hidden="1" x14ac:dyDescent="0.2">
      <c r="A1713" s="30" t="s">
        <v>5879</v>
      </c>
      <c r="B1713" s="30" t="s">
        <v>5880</v>
      </c>
      <c r="C1713" s="30" t="s">
        <v>5881</v>
      </c>
      <c r="D1713" s="30"/>
      <c r="E1713" s="30" t="s">
        <v>5832</v>
      </c>
      <c r="F1713" s="30"/>
      <c r="G1713" s="38"/>
      <c r="H1713" s="31">
        <v>0</v>
      </c>
      <c r="I1713" s="30" t="s">
        <v>755</v>
      </c>
      <c r="J1713" s="30" t="s">
        <v>756</v>
      </c>
      <c r="K1713" s="30" t="s">
        <v>495</v>
      </c>
      <c r="L1713" s="30" t="s">
        <v>612</v>
      </c>
      <c r="M1713" s="30" t="s">
        <v>1035</v>
      </c>
      <c r="N1713" s="30"/>
      <c r="O1713" s="30" t="s">
        <v>5350</v>
      </c>
      <c r="P1713" s="30" t="s">
        <v>5351</v>
      </c>
      <c r="Q1713" s="30" t="s">
        <v>499</v>
      </c>
    </row>
    <row r="1714" spans="1:17" hidden="1" x14ac:dyDescent="0.2">
      <c r="A1714" s="30" t="s">
        <v>5882</v>
      </c>
      <c r="B1714" s="30" t="s">
        <v>5883</v>
      </c>
      <c r="C1714" s="30" t="s">
        <v>5884</v>
      </c>
      <c r="D1714" s="30"/>
      <c r="E1714" s="30" t="s">
        <v>5832</v>
      </c>
      <c r="F1714" s="30"/>
      <c r="G1714" s="38"/>
      <c r="H1714" s="31">
        <v>0</v>
      </c>
      <c r="I1714" s="30" t="s">
        <v>995</v>
      </c>
      <c r="J1714" s="30" t="s">
        <v>996</v>
      </c>
      <c r="K1714" s="30" t="s">
        <v>495</v>
      </c>
      <c r="L1714" s="30" t="s">
        <v>612</v>
      </c>
      <c r="M1714" s="30" t="s">
        <v>1021</v>
      </c>
      <c r="N1714" s="30"/>
      <c r="O1714" s="30" t="s">
        <v>5350</v>
      </c>
      <c r="P1714" s="30" t="s">
        <v>5351</v>
      </c>
      <c r="Q1714" s="30" t="s">
        <v>499</v>
      </c>
    </row>
    <row r="1715" spans="1:17" hidden="1" x14ac:dyDescent="0.2">
      <c r="A1715" s="30" t="s">
        <v>5885</v>
      </c>
      <c r="B1715" s="30" t="s">
        <v>5886</v>
      </c>
      <c r="C1715" s="30" t="s">
        <v>5887</v>
      </c>
      <c r="D1715" s="30"/>
      <c r="E1715" s="30" t="s">
        <v>5832</v>
      </c>
      <c r="F1715" s="30"/>
      <c r="G1715" s="38"/>
      <c r="H1715" s="31">
        <v>0</v>
      </c>
      <c r="I1715" s="30" t="s">
        <v>755</v>
      </c>
      <c r="J1715" s="30" t="s">
        <v>756</v>
      </c>
      <c r="K1715" s="30" t="s">
        <v>495</v>
      </c>
      <c r="L1715" s="30" t="s">
        <v>612</v>
      </c>
      <c r="M1715" s="30" t="s">
        <v>961</v>
      </c>
      <c r="N1715" s="30"/>
      <c r="O1715" s="30" t="s">
        <v>5350</v>
      </c>
      <c r="P1715" s="30" t="s">
        <v>5351</v>
      </c>
      <c r="Q1715" s="30" t="s">
        <v>499</v>
      </c>
    </row>
    <row r="1716" spans="1:17" hidden="1" x14ac:dyDescent="0.2">
      <c r="A1716" s="30" t="s">
        <v>5888</v>
      </c>
      <c r="B1716" s="30" t="s">
        <v>5889</v>
      </c>
      <c r="C1716" s="30" t="s">
        <v>5890</v>
      </c>
      <c r="D1716" s="30"/>
      <c r="E1716" s="30" t="s">
        <v>5832</v>
      </c>
      <c r="F1716" s="30"/>
      <c r="G1716" s="38"/>
      <c r="H1716" s="31">
        <v>0</v>
      </c>
      <c r="I1716" s="30" t="s">
        <v>755</v>
      </c>
      <c r="J1716" s="30" t="s">
        <v>756</v>
      </c>
      <c r="K1716" s="30" t="s">
        <v>495</v>
      </c>
      <c r="L1716" s="30" t="s">
        <v>612</v>
      </c>
      <c r="M1716" s="30" t="s">
        <v>1035</v>
      </c>
      <c r="N1716" s="30"/>
      <c r="O1716" s="30" t="s">
        <v>5350</v>
      </c>
      <c r="P1716" s="30" t="s">
        <v>5351</v>
      </c>
      <c r="Q1716" s="30" t="s">
        <v>499</v>
      </c>
    </row>
    <row r="1717" spans="1:17" hidden="1" x14ac:dyDescent="0.2">
      <c r="A1717" s="30" t="s">
        <v>5891</v>
      </c>
      <c r="B1717" s="30" t="s">
        <v>5892</v>
      </c>
      <c r="C1717" s="30" t="s">
        <v>5893</v>
      </c>
      <c r="D1717" s="30"/>
      <c r="E1717" s="30" t="s">
        <v>5832</v>
      </c>
      <c r="F1717" s="30"/>
      <c r="G1717" s="38"/>
      <c r="H1717" s="31">
        <v>0</v>
      </c>
      <c r="I1717" s="30" t="s">
        <v>755</v>
      </c>
      <c r="J1717" s="30" t="s">
        <v>756</v>
      </c>
      <c r="K1717" s="30" t="s">
        <v>495</v>
      </c>
      <c r="L1717" s="30" t="s">
        <v>612</v>
      </c>
      <c r="M1717" s="30" t="s">
        <v>950</v>
      </c>
      <c r="N1717" s="30"/>
      <c r="O1717" s="30" t="s">
        <v>5350</v>
      </c>
      <c r="P1717" s="30" t="s">
        <v>5351</v>
      </c>
      <c r="Q1717" s="30" t="s">
        <v>499</v>
      </c>
    </row>
    <row r="1718" spans="1:17" hidden="1" x14ac:dyDescent="0.2">
      <c r="A1718" s="30" t="s">
        <v>5894</v>
      </c>
      <c r="B1718" s="30" t="s">
        <v>5895</v>
      </c>
      <c r="C1718" s="30" t="s">
        <v>5896</v>
      </c>
      <c r="D1718" s="30"/>
      <c r="E1718" s="30" t="s">
        <v>5832</v>
      </c>
      <c r="F1718" s="30"/>
      <c r="G1718" s="38"/>
      <c r="H1718" s="31">
        <v>0</v>
      </c>
      <c r="I1718" s="30" t="s">
        <v>995</v>
      </c>
      <c r="J1718" s="30" t="s">
        <v>996</v>
      </c>
      <c r="K1718" s="30" t="s">
        <v>495</v>
      </c>
      <c r="L1718" s="30" t="s">
        <v>612</v>
      </c>
      <c r="M1718" s="30" t="s">
        <v>1007</v>
      </c>
      <c r="N1718" s="30"/>
      <c r="O1718" s="30" t="s">
        <v>5350</v>
      </c>
      <c r="P1718" s="30" t="s">
        <v>5351</v>
      </c>
      <c r="Q1718" s="30" t="s">
        <v>499</v>
      </c>
    </row>
    <row r="1719" spans="1:17" hidden="1" x14ac:dyDescent="0.2">
      <c r="A1719" s="30" t="s">
        <v>5897</v>
      </c>
      <c r="B1719" s="30" t="s">
        <v>5898</v>
      </c>
      <c r="C1719" s="30" t="s">
        <v>5899</v>
      </c>
      <c r="D1719" s="30"/>
      <c r="E1719" s="30" t="s">
        <v>5832</v>
      </c>
      <c r="F1719" s="30"/>
      <c r="G1719" s="38"/>
      <c r="H1719" s="31">
        <v>0</v>
      </c>
      <c r="I1719" s="30" t="s">
        <v>995</v>
      </c>
      <c r="J1719" s="30" t="s">
        <v>996</v>
      </c>
      <c r="K1719" s="30" t="s">
        <v>495</v>
      </c>
      <c r="L1719" s="30" t="s">
        <v>612</v>
      </c>
      <c r="M1719" s="30" t="s">
        <v>997</v>
      </c>
      <c r="N1719" s="30"/>
      <c r="O1719" s="30" t="s">
        <v>5350</v>
      </c>
      <c r="P1719" s="30" t="s">
        <v>5351</v>
      </c>
      <c r="Q1719" s="30" t="s">
        <v>499</v>
      </c>
    </row>
    <row r="1720" spans="1:17" hidden="1" x14ac:dyDescent="0.2">
      <c r="A1720" s="30" t="s">
        <v>5900</v>
      </c>
      <c r="B1720" s="30" t="s">
        <v>5901</v>
      </c>
      <c r="C1720" s="30" t="s">
        <v>5902</v>
      </c>
      <c r="D1720" s="30"/>
      <c r="E1720" s="30" t="s">
        <v>5832</v>
      </c>
      <c r="F1720" s="30"/>
      <c r="G1720" s="38"/>
      <c r="H1720" s="31">
        <v>0</v>
      </c>
      <c r="I1720" s="30" t="s">
        <v>995</v>
      </c>
      <c r="J1720" s="30" t="s">
        <v>996</v>
      </c>
      <c r="K1720" s="30" t="s">
        <v>495</v>
      </c>
      <c r="L1720" s="30" t="s">
        <v>612</v>
      </c>
      <c r="M1720" s="30" t="s">
        <v>997</v>
      </c>
      <c r="N1720" s="30"/>
      <c r="O1720" s="30" t="s">
        <v>5350</v>
      </c>
      <c r="P1720" s="30" t="s">
        <v>5351</v>
      </c>
      <c r="Q1720" s="30" t="s">
        <v>499</v>
      </c>
    </row>
    <row r="1721" spans="1:17" hidden="1" x14ac:dyDescent="0.2">
      <c r="A1721" s="30" t="s">
        <v>5903</v>
      </c>
      <c r="B1721" s="30" t="s">
        <v>5904</v>
      </c>
      <c r="C1721" s="30" t="s">
        <v>5905</v>
      </c>
      <c r="D1721" s="30"/>
      <c r="E1721" s="30" t="s">
        <v>5832</v>
      </c>
      <c r="F1721" s="30"/>
      <c r="G1721" s="38"/>
      <c r="H1721" s="31">
        <v>0</v>
      </c>
      <c r="I1721" s="30" t="s">
        <v>995</v>
      </c>
      <c r="J1721" s="30" t="s">
        <v>996</v>
      </c>
      <c r="K1721" s="30" t="s">
        <v>495</v>
      </c>
      <c r="L1721" s="30" t="s">
        <v>612</v>
      </c>
      <c r="M1721" s="30" t="s">
        <v>997</v>
      </c>
      <c r="N1721" s="30"/>
      <c r="O1721" s="30" t="s">
        <v>5350</v>
      </c>
      <c r="P1721" s="30" t="s">
        <v>5351</v>
      </c>
      <c r="Q1721" s="30" t="s">
        <v>499</v>
      </c>
    </row>
    <row r="1722" spans="1:17" hidden="1" x14ac:dyDescent="0.2">
      <c r="A1722" s="30" t="s">
        <v>5906</v>
      </c>
      <c r="B1722" s="30" t="s">
        <v>5907</v>
      </c>
      <c r="C1722" s="30" t="s">
        <v>5908</v>
      </c>
      <c r="D1722" s="30"/>
      <c r="E1722" s="30" t="s">
        <v>5832</v>
      </c>
      <c r="F1722" s="30"/>
      <c r="G1722" s="38"/>
      <c r="H1722" s="31">
        <v>0</v>
      </c>
      <c r="I1722" s="30" t="s">
        <v>995</v>
      </c>
      <c r="J1722" s="30" t="s">
        <v>996</v>
      </c>
      <c r="K1722" s="30" t="s">
        <v>495</v>
      </c>
      <c r="L1722" s="30" t="s">
        <v>612</v>
      </c>
      <c r="M1722" s="30" t="s">
        <v>1021</v>
      </c>
      <c r="N1722" s="30"/>
      <c r="O1722" s="30" t="s">
        <v>5350</v>
      </c>
      <c r="P1722" s="30" t="s">
        <v>5351</v>
      </c>
      <c r="Q1722" s="30" t="s">
        <v>499</v>
      </c>
    </row>
    <row r="1723" spans="1:17" hidden="1" x14ac:dyDescent="0.2">
      <c r="A1723" s="30" t="s">
        <v>5909</v>
      </c>
      <c r="B1723" s="30" t="s">
        <v>5910</v>
      </c>
      <c r="C1723" s="30" t="s">
        <v>5911</v>
      </c>
      <c r="D1723" s="30"/>
      <c r="E1723" s="30" t="s">
        <v>5832</v>
      </c>
      <c r="F1723" s="30"/>
      <c r="G1723" s="38"/>
      <c r="H1723" s="31">
        <v>0</v>
      </c>
      <c r="I1723" s="30" t="s">
        <v>755</v>
      </c>
      <c r="J1723" s="30" t="s">
        <v>756</v>
      </c>
      <c r="K1723" s="30" t="s">
        <v>495</v>
      </c>
      <c r="L1723" s="30" t="s">
        <v>612</v>
      </c>
      <c r="M1723" s="30" t="s">
        <v>688</v>
      </c>
      <c r="N1723" s="30"/>
      <c r="O1723" s="30" t="s">
        <v>5350</v>
      </c>
      <c r="P1723" s="30" t="s">
        <v>5351</v>
      </c>
      <c r="Q1723" s="30" t="s">
        <v>499</v>
      </c>
    </row>
    <row r="1724" spans="1:17" hidden="1" x14ac:dyDescent="0.2">
      <c r="A1724" s="30" t="s">
        <v>5912</v>
      </c>
      <c r="B1724" s="30" t="s">
        <v>5913</v>
      </c>
      <c r="C1724" s="30" t="s">
        <v>5914</v>
      </c>
      <c r="D1724" s="30"/>
      <c r="E1724" s="30" t="s">
        <v>5832</v>
      </c>
      <c r="F1724" s="30"/>
      <c r="G1724" s="38"/>
      <c r="H1724" s="31">
        <v>0</v>
      </c>
      <c r="I1724" s="30" t="s">
        <v>755</v>
      </c>
      <c r="J1724" s="30" t="s">
        <v>756</v>
      </c>
      <c r="K1724" s="30" t="s">
        <v>495</v>
      </c>
      <c r="L1724" s="30" t="s">
        <v>612</v>
      </c>
      <c r="M1724" s="30" t="s">
        <v>1828</v>
      </c>
      <c r="N1724" s="30" t="s">
        <v>5915</v>
      </c>
      <c r="O1724" s="30" t="s">
        <v>5350</v>
      </c>
      <c r="P1724" s="30" t="s">
        <v>5351</v>
      </c>
      <c r="Q1724" s="30" t="s">
        <v>499</v>
      </c>
    </row>
    <row r="1725" spans="1:17" hidden="1" x14ac:dyDescent="0.2">
      <c r="A1725" s="30" t="s">
        <v>5916</v>
      </c>
      <c r="B1725" s="30" t="s">
        <v>5917</v>
      </c>
      <c r="C1725" s="30" t="s">
        <v>5918</v>
      </c>
      <c r="D1725" s="30"/>
      <c r="E1725" s="30" t="s">
        <v>5832</v>
      </c>
      <c r="F1725" s="30"/>
      <c r="G1725" s="38"/>
      <c r="H1725" s="31">
        <v>0</v>
      </c>
      <c r="I1725" s="30" t="s">
        <v>995</v>
      </c>
      <c r="J1725" s="30" t="s">
        <v>996</v>
      </c>
      <c r="K1725" s="30" t="s">
        <v>495</v>
      </c>
      <c r="L1725" s="30" t="s">
        <v>612</v>
      </c>
      <c r="M1725" s="30" t="s">
        <v>997</v>
      </c>
      <c r="N1725" s="30" t="s">
        <v>4195</v>
      </c>
      <c r="O1725" s="30" t="s">
        <v>5350</v>
      </c>
      <c r="P1725" s="30" t="s">
        <v>5351</v>
      </c>
      <c r="Q1725" s="30" t="s">
        <v>499</v>
      </c>
    </row>
    <row r="1726" spans="1:17" hidden="1" x14ac:dyDescent="0.2">
      <c r="A1726" s="30" t="s">
        <v>5919</v>
      </c>
      <c r="B1726" s="30" t="s">
        <v>5920</v>
      </c>
      <c r="C1726" s="30" t="s">
        <v>5921</v>
      </c>
      <c r="D1726" s="30"/>
      <c r="E1726" s="30" t="s">
        <v>5832</v>
      </c>
      <c r="F1726" s="30"/>
      <c r="G1726" s="38"/>
      <c r="H1726" s="31">
        <v>0</v>
      </c>
      <c r="I1726" s="30" t="s">
        <v>995</v>
      </c>
      <c r="J1726" s="30" t="s">
        <v>996</v>
      </c>
      <c r="K1726" s="30" t="s">
        <v>495</v>
      </c>
      <c r="L1726" s="30" t="s">
        <v>612</v>
      </c>
      <c r="M1726" s="30" t="s">
        <v>624</v>
      </c>
      <c r="N1726" s="30" t="s">
        <v>5029</v>
      </c>
      <c r="O1726" s="30" t="s">
        <v>5350</v>
      </c>
      <c r="P1726" s="30" t="s">
        <v>5351</v>
      </c>
      <c r="Q1726" s="30" t="s">
        <v>499</v>
      </c>
    </row>
    <row r="1727" spans="1:17" hidden="1" x14ac:dyDescent="0.2">
      <c r="A1727" s="30" t="s">
        <v>5922</v>
      </c>
      <c r="B1727" s="30" t="s">
        <v>5923</v>
      </c>
      <c r="C1727" s="30" t="s">
        <v>5924</v>
      </c>
      <c r="D1727" s="30"/>
      <c r="E1727" s="30" t="s">
        <v>5832</v>
      </c>
      <c r="F1727" s="30"/>
      <c r="G1727" s="38"/>
      <c r="H1727" s="31">
        <v>0</v>
      </c>
      <c r="I1727" s="30" t="s">
        <v>995</v>
      </c>
      <c r="J1727" s="30" t="s">
        <v>996</v>
      </c>
      <c r="K1727" s="30" t="s">
        <v>495</v>
      </c>
      <c r="L1727" s="30" t="s">
        <v>612</v>
      </c>
      <c r="M1727" s="30" t="s">
        <v>1007</v>
      </c>
      <c r="N1727" s="30" t="s">
        <v>4178</v>
      </c>
      <c r="O1727" s="30" t="s">
        <v>5350</v>
      </c>
      <c r="P1727" s="30" t="s">
        <v>5351</v>
      </c>
      <c r="Q1727" s="30" t="s">
        <v>499</v>
      </c>
    </row>
    <row r="1728" spans="1:17" hidden="1" x14ac:dyDescent="0.2">
      <c r="A1728" s="30" t="s">
        <v>5925</v>
      </c>
      <c r="B1728" s="30" t="s">
        <v>5926</v>
      </c>
      <c r="C1728" s="30" t="s">
        <v>5927</v>
      </c>
      <c r="D1728" s="30"/>
      <c r="E1728" s="30" t="s">
        <v>5832</v>
      </c>
      <c r="F1728" s="30"/>
      <c r="G1728" s="38"/>
      <c r="H1728" s="31">
        <v>0</v>
      </c>
      <c r="I1728" s="30" t="s">
        <v>755</v>
      </c>
      <c r="J1728" s="30" t="s">
        <v>756</v>
      </c>
      <c r="K1728" s="30" t="s">
        <v>495</v>
      </c>
      <c r="L1728" s="30" t="s">
        <v>612</v>
      </c>
      <c r="M1728" s="30" t="s">
        <v>950</v>
      </c>
      <c r="N1728" s="30" t="s">
        <v>5928</v>
      </c>
      <c r="O1728" s="30" t="s">
        <v>5350</v>
      </c>
      <c r="P1728" s="30" t="s">
        <v>5351</v>
      </c>
      <c r="Q1728" s="30" t="s">
        <v>499</v>
      </c>
    </row>
    <row r="1729" spans="1:17" hidden="1" x14ac:dyDescent="0.2">
      <c r="A1729" s="30" t="s">
        <v>5929</v>
      </c>
      <c r="B1729" s="30" t="s">
        <v>5930</v>
      </c>
      <c r="C1729" s="30" t="s">
        <v>5931</v>
      </c>
      <c r="D1729" s="30"/>
      <c r="E1729" s="30" t="s">
        <v>5832</v>
      </c>
      <c r="F1729" s="30"/>
      <c r="G1729" s="38"/>
      <c r="H1729" s="31">
        <v>0</v>
      </c>
      <c r="I1729" s="30" t="s">
        <v>995</v>
      </c>
      <c r="J1729" s="30" t="s">
        <v>996</v>
      </c>
      <c r="K1729" s="30" t="s">
        <v>495</v>
      </c>
      <c r="L1729" s="30" t="s">
        <v>612</v>
      </c>
      <c r="M1729" s="30" t="s">
        <v>624</v>
      </c>
      <c r="N1729" s="30" t="s">
        <v>5932</v>
      </c>
      <c r="O1729" s="30" t="s">
        <v>5350</v>
      </c>
      <c r="P1729" s="30" t="s">
        <v>5351</v>
      </c>
      <c r="Q1729" s="30" t="s">
        <v>499</v>
      </c>
    </row>
    <row r="1730" spans="1:17" hidden="1" x14ac:dyDescent="0.2">
      <c r="A1730" s="30" t="s">
        <v>5933</v>
      </c>
      <c r="B1730" s="30" t="s">
        <v>5934</v>
      </c>
      <c r="C1730" s="30" t="s">
        <v>5935</v>
      </c>
      <c r="D1730" s="30"/>
      <c r="E1730" s="30" t="s">
        <v>5832</v>
      </c>
      <c r="F1730" s="30"/>
      <c r="G1730" s="38"/>
      <c r="H1730" s="31">
        <v>0</v>
      </c>
      <c r="I1730" s="30" t="s">
        <v>995</v>
      </c>
      <c r="J1730" s="30" t="s">
        <v>996</v>
      </c>
      <c r="K1730" s="30" t="s">
        <v>495</v>
      </c>
      <c r="L1730" s="30" t="s">
        <v>612</v>
      </c>
      <c r="M1730" s="30" t="s">
        <v>1021</v>
      </c>
      <c r="N1730" s="30" t="s">
        <v>5936</v>
      </c>
      <c r="O1730" s="30" t="s">
        <v>5350</v>
      </c>
      <c r="P1730" s="30" t="s">
        <v>5351</v>
      </c>
      <c r="Q1730" s="30" t="s">
        <v>499</v>
      </c>
    </row>
    <row r="1731" spans="1:17" hidden="1" x14ac:dyDescent="0.2">
      <c r="A1731" s="30" t="s">
        <v>5937</v>
      </c>
      <c r="B1731" s="30" t="s">
        <v>5938</v>
      </c>
      <c r="C1731" s="30" t="s">
        <v>5939</v>
      </c>
      <c r="D1731" s="30"/>
      <c r="E1731" s="30" t="s">
        <v>5832</v>
      </c>
      <c r="F1731" s="30"/>
      <c r="G1731" s="38"/>
      <c r="H1731" s="31">
        <v>0</v>
      </c>
      <c r="I1731" s="30" t="s">
        <v>995</v>
      </c>
      <c r="J1731" s="30" t="s">
        <v>996</v>
      </c>
      <c r="K1731" s="30" t="s">
        <v>495</v>
      </c>
      <c r="L1731" s="30" t="s">
        <v>612</v>
      </c>
      <c r="M1731" s="30" t="s">
        <v>1153</v>
      </c>
      <c r="N1731" s="30" t="s">
        <v>5940</v>
      </c>
      <c r="O1731" s="30" t="s">
        <v>5350</v>
      </c>
      <c r="P1731" s="30" t="s">
        <v>5351</v>
      </c>
      <c r="Q1731" s="30" t="s">
        <v>499</v>
      </c>
    </row>
    <row r="1732" spans="1:17" hidden="1" x14ac:dyDescent="0.2">
      <c r="A1732" s="30" t="s">
        <v>5941</v>
      </c>
      <c r="B1732" s="30" t="s">
        <v>5942</v>
      </c>
      <c r="C1732" s="30" t="s">
        <v>5943</v>
      </c>
      <c r="D1732" s="30"/>
      <c r="E1732" s="30" t="s">
        <v>5832</v>
      </c>
      <c r="F1732" s="30"/>
      <c r="G1732" s="38"/>
      <c r="H1732" s="31">
        <v>0</v>
      </c>
      <c r="I1732" s="30" t="s">
        <v>995</v>
      </c>
      <c r="J1732" s="30" t="s">
        <v>996</v>
      </c>
      <c r="K1732" s="30" t="s">
        <v>495</v>
      </c>
      <c r="L1732" s="30" t="s">
        <v>612</v>
      </c>
      <c r="M1732" s="30" t="s">
        <v>997</v>
      </c>
      <c r="N1732" s="30" t="s">
        <v>4195</v>
      </c>
      <c r="O1732" s="30" t="s">
        <v>5350</v>
      </c>
      <c r="P1732" s="30" t="s">
        <v>5351</v>
      </c>
      <c r="Q1732" s="30" t="s">
        <v>499</v>
      </c>
    </row>
    <row r="1733" spans="1:17" hidden="1" x14ac:dyDescent="0.2">
      <c r="A1733" s="30" t="s">
        <v>5944</v>
      </c>
      <c r="B1733" s="30" t="s">
        <v>5945</v>
      </c>
      <c r="C1733" s="30" t="s">
        <v>5946</v>
      </c>
      <c r="D1733" s="30"/>
      <c r="E1733" s="30" t="s">
        <v>5832</v>
      </c>
      <c r="F1733" s="30"/>
      <c r="G1733" s="38"/>
      <c r="H1733" s="31">
        <v>0</v>
      </c>
      <c r="I1733" s="30" t="s">
        <v>995</v>
      </c>
      <c r="J1733" s="30" t="s">
        <v>996</v>
      </c>
      <c r="K1733" s="30" t="s">
        <v>495</v>
      </c>
      <c r="L1733" s="30" t="s">
        <v>612</v>
      </c>
      <c r="M1733" s="30" t="s">
        <v>1021</v>
      </c>
      <c r="N1733" s="30" t="s">
        <v>5947</v>
      </c>
      <c r="O1733" s="30" t="s">
        <v>5350</v>
      </c>
      <c r="P1733" s="30" t="s">
        <v>5351</v>
      </c>
      <c r="Q1733" s="30" t="s">
        <v>499</v>
      </c>
    </row>
    <row r="1734" spans="1:17" hidden="1" x14ac:dyDescent="0.2">
      <c r="A1734" s="30" t="s">
        <v>5948</v>
      </c>
      <c r="B1734" s="30" t="s">
        <v>5949</v>
      </c>
      <c r="C1734" s="30" t="s">
        <v>5950</v>
      </c>
      <c r="D1734" s="30"/>
      <c r="E1734" s="30" t="s">
        <v>5832</v>
      </c>
      <c r="F1734" s="30"/>
      <c r="G1734" s="38"/>
      <c r="H1734" s="31">
        <v>0</v>
      </c>
      <c r="I1734" s="30" t="s">
        <v>995</v>
      </c>
      <c r="J1734" s="30" t="s">
        <v>996</v>
      </c>
      <c r="K1734" s="30" t="s">
        <v>495</v>
      </c>
      <c r="L1734" s="30" t="s">
        <v>612</v>
      </c>
      <c r="M1734" s="30" t="s">
        <v>624</v>
      </c>
      <c r="N1734" s="30" t="s">
        <v>5029</v>
      </c>
      <c r="O1734" s="30" t="s">
        <v>5350</v>
      </c>
      <c r="P1734" s="30" t="s">
        <v>5351</v>
      </c>
      <c r="Q1734" s="30" t="s">
        <v>499</v>
      </c>
    </row>
    <row r="1735" spans="1:17" hidden="1" x14ac:dyDescent="0.2">
      <c r="A1735" s="30" t="s">
        <v>5951</v>
      </c>
      <c r="B1735" s="30" t="s">
        <v>5952</v>
      </c>
      <c r="C1735" s="30" t="s">
        <v>5953</v>
      </c>
      <c r="D1735" s="30"/>
      <c r="E1735" s="30" t="s">
        <v>5832</v>
      </c>
      <c r="F1735" s="30"/>
      <c r="G1735" s="38"/>
      <c r="H1735" s="31">
        <v>0</v>
      </c>
      <c r="I1735" s="30" t="s">
        <v>995</v>
      </c>
      <c r="J1735" s="30" t="s">
        <v>996</v>
      </c>
      <c r="K1735" s="30" t="s">
        <v>495</v>
      </c>
      <c r="L1735" s="30" t="s">
        <v>612</v>
      </c>
      <c r="M1735" s="30" t="s">
        <v>1021</v>
      </c>
      <c r="N1735" s="30" t="s">
        <v>5954</v>
      </c>
      <c r="O1735" s="30" t="s">
        <v>5350</v>
      </c>
      <c r="P1735" s="30" t="s">
        <v>5351</v>
      </c>
      <c r="Q1735" s="30" t="s">
        <v>499</v>
      </c>
    </row>
    <row r="1736" spans="1:17" hidden="1" x14ac:dyDescent="0.2">
      <c r="A1736" s="30" t="s">
        <v>5955</v>
      </c>
      <c r="B1736" s="30" t="s">
        <v>5956</v>
      </c>
      <c r="C1736" s="30" t="s">
        <v>5957</v>
      </c>
      <c r="D1736" s="30"/>
      <c r="E1736" s="30" t="s">
        <v>5832</v>
      </c>
      <c r="F1736" s="30"/>
      <c r="G1736" s="38"/>
      <c r="H1736" s="31">
        <v>0</v>
      </c>
      <c r="I1736" s="30" t="s">
        <v>995</v>
      </c>
      <c r="J1736" s="30" t="s">
        <v>996</v>
      </c>
      <c r="K1736" s="30" t="s">
        <v>495</v>
      </c>
      <c r="L1736" s="30" t="s">
        <v>612</v>
      </c>
      <c r="M1736" s="30" t="s">
        <v>1021</v>
      </c>
      <c r="N1736" s="30" t="s">
        <v>4182</v>
      </c>
      <c r="O1736" s="30" t="s">
        <v>5350</v>
      </c>
      <c r="P1736" s="30" t="s">
        <v>5351</v>
      </c>
      <c r="Q1736" s="30" t="s">
        <v>499</v>
      </c>
    </row>
    <row r="1737" spans="1:17" hidden="1" x14ac:dyDescent="0.2">
      <c r="A1737" s="30" t="s">
        <v>5958</v>
      </c>
      <c r="B1737" s="30" t="s">
        <v>5959</v>
      </c>
      <c r="C1737" s="30" t="s">
        <v>5960</v>
      </c>
      <c r="D1737" s="30"/>
      <c r="E1737" s="30" t="s">
        <v>5832</v>
      </c>
      <c r="F1737" s="30"/>
      <c r="G1737" s="38"/>
      <c r="H1737" s="31">
        <v>0</v>
      </c>
      <c r="I1737" s="30" t="s">
        <v>755</v>
      </c>
      <c r="J1737" s="30" t="s">
        <v>756</v>
      </c>
      <c r="K1737" s="30" t="s">
        <v>495</v>
      </c>
      <c r="L1737" s="30" t="s">
        <v>612</v>
      </c>
      <c r="M1737" s="30" t="s">
        <v>961</v>
      </c>
      <c r="N1737" s="30"/>
      <c r="O1737" s="30" t="s">
        <v>5350</v>
      </c>
      <c r="P1737" s="30" t="s">
        <v>5351</v>
      </c>
      <c r="Q1737" s="30" t="s">
        <v>499</v>
      </c>
    </row>
    <row r="1738" spans="1:17" hidden="1" x14ac:dyDescent="0.2">
      <c r="A1738" s="30" t="s">
        <v>5961</v>
      </c>
      <c r="B1738" s="30" t="s">
        <v>5962</v>
      </c>
      <c r="C1738" s="30" t="s">
        <v>5963</v>
      </c>
      <c r="D1738" s="30"/>
      <c r="E1738" s="30" t="s">
        <v>5832</v>
      </c>
      <c r="F1738" s="30" t="s">
        <v>74</v>
      </c>
      <c r="G1738" s="38">
        <v>60</v>
      </c>
      <c r="H1738" s="31">
        <v>0</v>
      </c>
      <c r="I1738" s="30" t="s">
        <v>995</v>
      </c>
      <c r="J1738" s="30" t="s">
        <v>996</v>
      </c>
      <c r="K1738" s="30" t="s">
        <v>495</v>
      </c>
      <c r="L1738" s="30" t="s">
        <v>612</v>
      </c>
      <c r="M1738" s="30" t="s">
        <v>624</v>
      </c>
      <c r="N1738" s="30"/>
      <c r="O1738" s="30" t="s">
        <v>5350</v>
      </c>
      <c r="P1738" s="30" t="s">
        <v>5351</v>
      </c>
      <c r="Q1738" s="30" t="s">
        <v>499</v>
      </c>
    </row>
    <row r="1739" spans="1:17" hidden="1" x14ac:dyDescent="0.2">
      <c r="A1739" s="30" t="s">
        <v>5964</v>
      </c>
      <c r="B1739" s="30" t="s">
        <v>5965</v>
      </c>
      <c r="C1739" s="30" t="s">
        <v>5966</v>
      </c>
      <c r="D1739" s="30"/>
      <c r="E1739" s="30" t="s">
        <v>753</v>
      </c>
      <c r="F1739" s="30" t="s">
        <v>74</v>
      </c>
      <c r="G1739" s="38"/>
      <c r="H1739" s="31">
        <v>0</v>
      </c>
      <c r="I1739" s="30" t="s">
        <v>755</v>
      </c>
      <c r="J1739" s="30" t="s">
        <v>756</v>
      </c>
      <c r="K1739" s="30" t="s">
        <v>495</v>
      </c>
      <c r="L1739" s="30" t="s">
        <v>612</v>
      </c>
      <c r="M1739" s="30" t="s">
        <v>943</v>
      </c>
      <c r="N1739" s="30"/>
      <c r="O1739" s="30" t="s">
        <v>5350</v>
      </c>
      <c r="P1739" s="30" t="s">
        <v>5351</v>
      </c>
      <c r="Q1739" s="30" t="s">
        <v>499</v>
      </c>
    </row>
    <row r="1740" spans="1:17" hidden="1" x14ac:dyDescent="0.2">
      <c r="A1740" s="30" t="s">
        <v>5967</v>
      </c>
      <c r="B1740" s="30" t="s">
        <v>5968</v>
      </c>
      <c r="C1740" s="30" t="s">
        <v>5969</v>
      </c>
      <c r="D1740" s="30"/>
      <c r="E1740" s="30" t="s">
        <v>5832</v>
      </c>
      <c r="F1740" s="30"/>
      <c r="G1740" s="38"/>
      <c r="H1740" s="31">
        <v>0</v>
      </c>
      <c r="I1740" s="30" t="s">
        <v>995</v>
      </c>
      <c r="J1740" s="30" t="s">
        <v>996</v>
      </c>
      <c r="K1740" s="30" t="s">
        <v>495</v>
      </c>
      <c r="L1740" s="30" t="s">
        <v>612</v>
      </c>
      <c r="M1740" s="30" t="s">
        <v>5051</v>
      </c>
      <c r="N1740" s="30"/>
      <c r="O1740" s="30" t="s">
        <v>5350</v>
      </c>
      <c r="P1740" s="30" t="s">
        <v>5351</v>
      </c>
      <c r="Q1740" s="30" t="s">
        <v>499</v>
      </c>
    </row>
    <row r="1741" spans="1:17" hidden="1" x14ac:dyDescent="0.2">
      <c r="A1741" s="30" t="s">
        <v>5970</v>
      </c>
      <c r="B1741" s="30" t="s">
        <v>5971</v>
      </c>
      <c r="C1741" s="30" t="s">
        <v>5972</v>
      </c>
      <c r="D1741" s="30"/>
      <c r="E1741" s="30" t="s">
        <v>5832</v>
      </c>
      <c r="F1741" s="30" t="s">
        <v>74</v>
      </c>
      <c r="G1741" s="38">
        <v>60</v>
      </c>
      <c r="H1741" s="31">
        <v>0</v>
      </c>
      <c r="I1741" s="30" t="s">
        <v>755</v>
      </c>
      <c r="J1741" s="30" t="s">
        <v>756</v>
      </c>
      <c r="K1741" s="30" t="s">
        <v>495</v>
      </c>
      <c r="L1741" s="30" t="s">
        <v>612</v>
      </c>
      <c r="M1741" s="30" t="s">
        <v>1128</v>
      </c>
      <c r="N1741" s="30"/>
      <c r="O1741" s="30" t="s">
        <v>5350</v>
      </c>
      <c r="P1741" s="30" t="s">
        <v>5351</v>
      </c>
      <c r="Q1741" s="30" t="s">
        <v>499</v>
      </c>
    </row>
    <row r="1742" spans="1:17" hidden="1" x14ac:dyDescent="0.2">
      <c r="A1742" s="30" t="s">
        <v>5973</v>
      </c>
      <c r="B1742" s="30" t="s">
        <v>5974</v>
      </c>
      <c r="C1742" s="30" t="s">
        <v>5975</v>
      </c>
      <c r="D1742" s="30"/>
      <c r="E1742" s="30" t="s">
        <v>5832</v>
      </c>
      <c r="F1742" s="30"/>
      <c r="G1742" s="38"/>
      <c r="H1742" s="31">
        <v>0</v>
      </c>
      <c r="I1742" s="30" t="s">
        <v>995</v>
      </c>
      <c r="J1742" s="30" t="s">
        <v>996</v>
      </c>
      <c r="K1742" s="30" t="s">
        <v>495</v>
      </c>
      <c r="L1742" s="30" t="s">
        <v>612</v>
      </c>
      <c r="M1742" s="30" t="s">
        <v>1021</v>
      </c>
      <c r="N1742" s="30"/>
      <c r="O1742" s="30" t="s">
        <v>5350</v>
      </c>
      <c r="P1742" s="30" t="s">
        <v>5351</v>
      </c>
      <c r="Q1742" s="30" t="s">
        <v>499</v>
      </c>
    </row>
    <row r="1743" spans="1:17" hidden="1" x14ac:dyDescent="0.2">
      <c r="A1743" s="30" t="s">
        <v>5976</v>
      </c>
      <c r="B1743" s="30" t="s">
        <v>5977</v>
      </c>
      <c r="C1743" s="30" t="s">
        <v>5978</v>
      </c>
      <c r="D1743" s="30"/>
      <c r="E1743" s="30" t="s">
        <v>5349</v>
      </c>
      <c r="F1743" s="30" t="s">
        <v>74</v>
      </c>
      <c r="G1743" s="38"/>
      <c r="H1743" s="31">
        <v>0</v>
      </c>
      <c r="I1743" s="30" t="s">
        <v>848</v>
      </c>
      <c r="J1743" s="30" t="s">
        <v>849</v>
      </c>
      <c r="K1743" s="30" t="s">
        <v>495</v>
      </c>
      <c r="L1743" s="30" t="s">
        <v>828</v>
      </c>
      <c r="M1743" s="30" t="s">
        <v>573</v>
      </c>
      <c r="N1743" s="30"/>
      <c r="O1743" s="30" t="s">
        <v>5350</v>
      </c>
      <c r="P1743" s="30" t="s">
        <v>5351</v>
      </c>
      <c r="Q1743" s="30" t="s">
        <v>499</v>
      </c>
    </row>
    <row r="1744" spans="1:17" hidden="1" x14ac:dyDescent="0.2">
      <c r="A1744" s="30" t="s">
        <v>5979</v>
      </c>
      <c r="B1744" s="30" t="s">
        <v>5980</v>
      </c>
      <c r="C1744" s="30" t="s">
        <v>5981</v>
      </c>
      <c r="D1744" s="30"/>
      <c r="E1744" s="30" t="s">
        <v>5349</v>
      </c>
      <c r="F1744" s="30" t="s">
        <v>74</v>
      </c>
      <c r="G1744" s="38"/>
      <c r="H1744" s="31">
        <v>0</v>
      </c>
      <c r="I1744" s="30" t="s">
        <v>848</v>
      </c>
      <c r="J1744" s="30" t="s">
        <v>849</v>
      </c>
      <c r="K1744" s="30" t="s">
        <v>495</v>
      </c>
      <c r="L1744" s="30" t="s">
        <v>828</v>
      </c>
      <c r="M1744" s="30" t="s">
        <v>573</v>
      </c>
      <c r="N1744" s="30"/>
      <c r="O1744" s="30" t="s">
        <v>5350</v>
      </c>
      <c r="P1744" s="30" t="s">
        <v>5351</v>
      </c>
      <c r="Q1744" s="30" t="s">
        <v>499</v>
      </c>
    </row>
    <row r="1745" spans="1:17" hidden="1" x14ac:dyDescent="0.2">
      <c r="A1745" s="30" t="s">
        <v>5982</v>
      </c>
      <c r="B1745" s="30" t="s">
        <v>5983</v>
      </c>
      <c r="C1745" s="30" t="s">
        <v>5984</v>
      </c>
      <c r="D1745" s="30"/>
      <c r="E1745" s="30" t="s">
        <v>5349</v>
      </c>
      <c r="F1745" s="30" t="s">
        <v>74</v>
      </c>
      <c r="G1745" s="38"/>
      <c r="H1745" s="31">
        <v>0</v>
      </c>
      <c r="I1745" s="30" t="s">
        <v>848</v>
      </c>
      <c r="J1745" s="30" t="s">
        <v>849</v>
      </c>
      <c r="K1745" s="30" t="s">
        <v>495</v>
      </c>
      <c r="L1745" s="30" t="s">
        <v>572</v>
      </c>
      <c r="M1745" s="30" t="s">
        <v>573</v>
      </c>
      <c r="N1745" s="30"/>
      <c r="O1745" s="30" t="s">
        <v>5350</v>
      </c>
      <c r="P1745" s="30" t="s">
        <v>5351</v>
      </c>
      <c r="Q1745" s="30" t="s">
        <v>499</v>
      </c>
    </row>
    <row r="1746" spans="1:17" hidden="1" x14ac:dyDescent="0.2">
      <c r="A1746" s="30" t="s">
        <v>5985</v>
      </c>
      <c r="B1746" s="30" t="s">
        <v>5986</v>
      </c>
      <c r="C1746" s="30" t="s">
        <v>5987</v>
      </c>
      <c r="D1746" s="30"/>
      <c r="E1746" s="30" t="s">
        <v>5349</v>
      </c>
      <c r="F1746" s="30" t="s">
        <v>74</v>
      </c>
      <c r="G1746" s="38"/>
      <c r="H1746" s="31">
        <v>0</v>
      </c>
      <c r="I1746" s="30" t="s">
        <v>848</v>
      </c>
      <c r="J1746" s="30" t="s">
        <v>849</v>
      </c>
      <c r="K1746" s="30" t="s">
        <v>495</v>
      </c>
      <c r="L1746" s="30" t="s">
        <v>572</v>
      </c>
      <c r="M1746" s="30" t="s">
        <v>573</v>
      </c>
      <c r="N1746" s="30"/>
      <c r="O1746" s="30" t="s">
        <v>5350</v>
      </c>
      <c r="P1746" s="30" t="s">
        <v>5351</v>
      </c>
      <c r="Q1746" s="30" t="s">
        <v>499</v>
      </c>
    </row>
    <row r="1747" spans="1:17" hidden="1" x14ac:dyDescent="0.2">
      <c r="A1747" s="30" t="s">
        <v>5988</v>
      </c>
      <c r="B1747" s="30" t="s">
        <v>5989</v>
      </c>
      <c r="C1747" s="30" t="s">
        <v>5990</v>
      </c>
      <c r="D1747" s="30"/>
      <c r="E1747" s="30" t="s">
        <v>2990</v>
      </c>
      <c r="F1747" s="30" t="s">
        <v>5991</v>
      </c>
      <c r="G1747" s="38"/>
      <c r="H1747" s="31">
        <v>0</v>
      </c>
      <c r="I1747" s="30" t="s">
        <v>995</v>
      </c>
      <c r="J1747" s="30" t="s">
        <v>996</v>
      </c>
      <c r="K1747" s="30" t="s">
        <v>495</v>
      </c>
      <c r="L1747" s="30" t="s">
        <v>612</v>
      </c>
      <c r="M1747" s="30" t="s">
        <v>5992</v>
      </c>
      <c r="N1747" s="30" t="s">
        <v>5993</v>
      </c>
      <c r="O1747" s="30" t="s">
        <v>5994</v>
      </c>
      <c r="P1747" s="30" t="s">
        <v>5989</v>
      </c>
      <c r="Q1747" s="30" t="s">
        <v>4174</v>
      </c>
    </row>
    <row r="1748" spans="1:17" hidden="1" x14ac:dyDescent="0.2">
      <c r="A1748" s="30" t="s">
        <v>5995</v>
      </c>
      <c r="B1748" s="30" t="s">
        <v>5996</v>
      </c>
      <c r="C1748" s="30" t="s">
        <v>5997</v>
      </c>
      <c r="D1748" s="30"/>
      <c r="E1748" s="30" t="s">
        <v>5998</v>
      </c>
      <c r="F1748" s="30" t="s">
        <v>74</v>
      </c>
      <c r="G1748" s="38"/>
      <c r="H1748" s="31">
        <v>0</v>
      </c>
      <c r="I1748" s="30" t="s">
        <v>755</v>
      </c>
      <c r="J1748" s="30" t="s">
        <v>756</v>
      </c>
      <c r="K1748" s="30" t="s">
        <v>495</v>
      </c>
      <c r="L1748" s="30" t="s">
        <v>612</v>
      </c>
      <c r="M1748" s="30" t="s">
        <v>943</v>
      </c>
      <c r="N1748" s="30"/>
      <c r="O1748" s="30" t="s">
        <v>5994</v>
      </c>
      <c r="P1748" s="30" t="s">
        <v>5989</v>
      </c>
      <c r="Q1748" s="30" t="s">
        <v>4174</v>
      </c>
    </row>
    <row r="1749" spans="1:17" hidden="1" x14ac:dyDescent="0.2">
      <c r="A1749" s="30" t="s">
        <v>5999</v>
      </c>
      <c r="B1749" s="30" t="s">
        <v>6000</v>
      </c>
      <c r="C1749" s="30" t="s">
        <v>6001</v>
      </c>
      <c r="D1749" s="30"/>
      <c r="E1749" s="30" t="s">
        <v>5998</v>
      </c>
      <c r="F1749" s="30" t="s">
        <v>74</v>
      </c>
      <c r="G1749" s="38"/>
      <c r="H1749" s="31">
        <v>0</v>
      </c>
      <c r="I1749" s="30" t="s">
        <v>995</v>
      </c>
      <c r="J1749" s="30" t="s">
        <v>996</v>
      </c>
      <c r="K1749" s="30" t="s">
        <v>495</v>
      </c>
      <c r="L1749" s="30" t="s">
        <v>612</v>
      </c>
      <c r="M1749" s="30" t="s">
        <v>1021</v>
      </c>
      <c r="N1749" s="30"/>
      <c r="O1749" s="30" t="s">
        <v>5994</v>
      </c>
      <c r="P1749" s="30" t="s">
        <v>5989</v>
      </c>
      <c r="Q1749" s="30" t="s">
        <v>4174</v>
      </c>
    </row>
    <row r="1750" spans="1:17" hidden="1" x14ac:dyDescent="0.2">
      <c r="A1750" s="30" t="s">
        <v>6002</v>
      </c>
      <c r="B1750" s="30" t="s">
        <v>6003</v>
      </c>
      <c r="C1750" s="30" t="s">
        <v>6004</v>
      </c>
      <c r="D1750" s="30"/>
      <c r="E1750" s="30" t="s">
        <v>753</v>
      </c>
      <c r="F1750" s="30" t="s">
        <v>6005</v>
      </c>
      <c r="G1750" s="38"/>
      <c r="H1750" s="31">
        <v>0</v>
      </c>
      <c r="I1750" s="30" t="s">
        <v>995</v>
      </c>
      <c r="J1750" s="30" t="s">
        <v>996</v>
      </c>
      <c r="K1750" s="30" t="s">
        <v>495</v>
      </c>
      <c r="L1750" s="30" t="s">
        <v>612</v>
      </c>
      <c r="M1750" s="30" t="s">
        <v>1153</v>
      </c>
      <c r="N1750" s="30" t="s">
        <v>6006</v>
      </c>
      <c r="O1750" s="30" t="s">
        <v>6007</v>
      </c>
      <c r="P1750" s="30" t="s">
        <v>6003</v>
      </c>
      <c r="Q1750" s="30" t="s">
        <v>499</v>
      </c>
    </row>
    <row r="1751" spans="1:17" hidden="1" x14ac:dyDescent="0.2">
      <c r="A1751" s="30" t="s">
        <v>6008</v>
      </c>
      <c r="B1751" s="30" t="s">
        <v>6009</v>
      </c>
      <c r="C1751" s="30" t="s">
        <v>6010</v>
      </c>
      <c r="D1751" s="30" t="s">
        <v>74</v>
      </c>
      <c r="E1751" s="30" t="s">
        <v>6011</v>
      </c>
      <c r="F1751" s="30" t="s">
        <v>6012</v>
      </c>
      <c r="G1751" s="38"/>
      <c r="H1751" s="31">
        <v>0</v>
      </c>
      <c r="I1751" s="30" t="s">
        <v>995</v>
      </c>
      <c r="J1751" s="30" t="s">
        <v>996</v>
      </c>
      <c r="K1751" s="30" t="s">
        <v>495</v>
      </c>
      <c r="L1751" s="30" t="s">
        <v>612</v>
      </c>
      <c r="M1751" s="30" t="s">
        <v>1007</v>
      </c>
      <c r="N1751" s="30" t="s">
        <v>1929</v>
      </c>
      <c r="O1751" s="30" t="s">
        <v>6008</v>
      </c>
      <c r="P1751" s="30" t="s">
        <v>6009</v>
      </c>
      <c r="Q1751" s="30" t="s">
        <v>499</v>
      </c>
    </row>
    <row r="1752" spans="1:17" hidden="1" x14ac:dyDescent="0.2">
      <c r="A1752" s="30" t="s">
        <v>6013</v>
      </c>
      <c r="B1752" s="30" t="s">
        <v>6014</v>
      </c>
      <c r="C1752" s="30" t="s">
        <v>6015</v>
      </c>
      <c r="D1752" s="30" t="s">
        <v>74</v>
      </c>
      <c r="E1752" s="30" t="s">
        <v>6011</v>
      </c>
      <c r="F1752" s="30" t="s">
        <v>74</v>
      </c>
      <c r="G1752" s="38"/>
      <c r="H1752" s="31">
        <v>0</v>
      </c>
      <c r="I1752" s="30" t="s">
        <v>995</v>
      </c>
      <c r="J1752" s="30" t="s">
        <v>996</v>
      </c>
      <c r="K1752" s="30" t="s">
        <v>495</v>
      </c>
      <c r="L1752" s="30" t="s">
        <v>612</v>
      </c>
      <c r="M1752" s="30" t="s">
        <v>624</v>
      </c>
      <c r="N1752" s="30"/>
      <c r="O1752" s="30" t="s">
        <v>6008</v>
      </c>
      <c r="P1752" s="30" t="s">
        <v>6014</v>
      </c>
      <c r="Q1752" s="30" t="s">
        <v>499</v>
      </c>
    </row>
    <row r="1753" spans="1:17" hidden="1" x14ac:dyDescent="0.2">
      <c r="A1753" s="30" t="s">
        <v>6016</v>
      </c>
      <c r="B1753" s="30" t="s">
        <v>6017</v>
      </c>
      <c r="C1753" s="30" t="s">
        <v>6018</v>
      </c>
      <c r="D1753" s="30"/>
      <c r="E1753" s="30" t="s">
        <v>753</v>
      </c>
      <c r="F1753" s="30" t="s">
        <v>6019</v>
      </c>
      <c r="G1753" s="38">
        <v>60</v>
      </c>
      <c r="H1753" s="31">
        <v>0</v>
      </c>
      <c r="I1753" s="30" t="s">
        <v>755</v>
      </c>
      <c r="J1753" s="30" t="s">
        <v>756</v>
      </c>
      <c r="K1753" s="30" t="s">
        <v>495</v>
      </c>
      <c r="L1753" s="30" t="s">
        <v>612</v>
      </c>
      <c r="M1753" s="30" t="s">
        <v>1035</v>
      </c>
      <c r="N1753" s="30" t="s">
        <v>6020</v>
      </c>
      <c r="O1753" s="30" t="s">
        <v>6016</v>
      </c>
      <c r="P1753" s="30" t="s">
        <v>6017</v>
      </c>
      <c r="Q1753" s="30" t="s">
        <v>499</v>
      </c>
    </row>
    <row r="1754" spans="1:17" hidden="1" x14ac:dyDescent="0.2">
      <c r="A1754" s="30" t="s">
        <v>6021</v>
      </c>
      <c r="B1754" s="30" t="s">
        <v>6022</v>
      </c>
      <c r="C1754" s="30" t="s">
        <v>6023</v>
      </c>
      <c r="D1754" s="30"/>
      <c r="E1754" s="30" t="s">
        <v>503</v>
      </c>
      <c r="F1754" s="30" t="s">
        <v>6024</v>
      </c>
      <c r="G1754" s="38"/>
      <c r="H1754" s="31">
        <v>0</v>
      </c>
      <c r="I1754" s="30"/>
      <c r="J1754" s="30"/>
      <c r="K1754" s="30" t="s">
        <v>495</v>
      </c>
      <c r="L1754" s="30" t="s">
        <v>3608</v>
      </c>
      <c r="M1754" s="30" t="s">
        <v>573</v>
      </c>
      <c r="N1754" s="30"/>
      <c r="O1754" s="30" t="s">
        <v>6021</v>
      </c>
      <c r="P1754" s="30" t="s">
        <v>6022</v>
      </c>
      <c r="Q1754" s="30" t="s">
        <v>499</v>
      </c>
    </row>
    <row r="1755" spans="1:17" hidden="1" x14ac:dyDescent="0.2">
      <c r="A1755" s="30" t="s">
        <v>6025</v>
      </c>
      <c r="B1755" s="30" t="s">
        <v>6026</v>
      </c>
      <c r="C1755" s="30" t="s">
        <v>6027</v>
      </c>
      <c r="D1755" s="30"/>
      <c r="E1755" s="30" t="s">
        <v>753</v>
      </c>
      <c r="F1755" s="30" t="s">
        <v>6028</v>
      </c>
      <c r="G1755" s="38"/>
      <c r="H1755" s="31">
        <v>0</v>
      </c>
      <c r="I1755" s="30" t="s">
        <v>628</v>
      </c>
      <c r="J1755" s="30" t="s">
        <v>629</v>
      </c>
      <c r="K1755" s="30" t="s">
        <v>495</v>
      </c>
      <c r="L1755" s="30" t="s">
        <v>6029</v>
      </c>
      <c r="M1755" s="30" t="s">
        <v>631</v>
      </c>
      <c r="N1755" s="30" t="s">
        <v>6030</v>
      </c>
      <c r="O1755" s="30" t="s">
        <v>6025</v>
      </c>
      <c r="P1755" s="30" t="s">
        <v>6026</v>
      </c>
      <c r="Q1755" s="30" t="s">
        <v>499</v>
      </c>
    </row>
    <row r="1756" spans="1:17" hidden="1" x14ac:dyDescent="0.2">
      <c r="A1756" s="30" t="s">
        <v>6031</v>
      </c>
      <c r="B1756" s="30" t="s">
        <v>6032</v>
      </c>
      <c r="C1756" s="30" t="s">
        <v>74</v>
      </c>
      <c r="D1756" s="30"/>
      <c r="E1756" s="30" t="s">
        <v>753</v>
      </c>
      <c r="F1756" s="30" t="s">
        <v>6033</v>
      </c>
      <c r="G1756" s="38"/>
      <c r="H1756" s="31">
        <v>0</v>
      </c>
      <c r="I1756" s="30" t="s">
        <v>995</v>
      </c>
      <c r="J1756" s="30" t="s">
        <v>996</v>
      </c>
      <c r="K1756" s="30" t="s">
        <v>495</v>
      </c>
      <c r="L1756" s="30" t="s">
        <v>612</v>
      </c>
      <c r="M1756" s="30" t="s">
        <v>997</v>
      </c>
      <c r="N1756" s="30"/>
      <c r="O1756" s="30" t="s">
        <v>6031</v>
      </c>
      <c r="P1756" s="30" t="s">
        <v>6032</v>
      </c>
      <c r="Q1756" s="30" t="s">
        <v>499</v>
      </c>
    </row>
    <row r="1757" spans="1:17" hidden="1" x14ac:dyDescent="0.2">
      <c r="A1757" s="30" t="s">
        <v>6034</v>
      </c>
      <c r="B1757" s="30" t="s">
        <v>6035</v>
      </c>
      <c r="C1757" s="30" t="s">
        <v>6036</v>
      </c>
      <c r="D1757" s="30"/>
      <c r="E1757" s="30" t="s">
        <v>6037</v>
      </c>
      <c r="F1757" s="30" t="s">
        <v>74</v>
      </c>
      <c r="G1757" s="38"/>
      <c r="H1757" s="31">
        <v>0</v>
      </c>
      <c r="I1757" s="30" t="s">
        <v>995</v>
      </c>
      <c r="J1757" s="30" t="s">
        <v>996</v>
      </c>
      <c r="K1757" s="30" t="s">
        <v>495</v>
      </c>
      <c r="L1757" s="30" t="s">
        <v>612</v>
      </c>
      <c r="M1757" s="30" t="s">
        <v>997</v>
      </c>
      <c r="N1757" s="30"/>
      <c r="O1757" s="30" t="s">
        <v>6031</v>
      </c>
      <c r="P1757" s="30" t="s">
        <v>6032</v>
      </c>
      <c r="Q1757" s="30" t="s">
        <v>499</v>
      </c>
    </row>
    <row r="1758" spans="1:17" hidden="1" x14ac:dyDescent="0.2">
      <c r="A1758" s="30" t="s">
        <v>6038</v>
      </c>
      <c r="B1758" s="30" t="s">
        <v>6039</v>
      </c>
      <c r="C1758" s="30" t="s">
        <v>6040</v>
      </c>
      <c r="D1758" s="30" t="s">
        <v>74</v>
      </c>
      <c r="E1758" s="30" t="s">
        <v>6037</v>
      </c>
      <c r="F1758" s="30"/>
      <c r="G1758" s="38"/>
      <c r="H1758" s="31">
        <v>0</v>
      </c>
      <c r="I1758" s="30" t="s">
        <v>995</v>
      </c>
      <c r="J1758" s="30" t="s">
        <v>996</v>
      </c>
      <c r="K1758" s="30" t="s">
        <v>495</v>
      </c>
      <c r="L1758" s="30" t="s">
        <v>612</v>
      </c>
      <c r="M1758" s="30" t="s">
        <v>997</v>
      </c>
      <c r="N1758" s="30"/>
      <c r="O1758" s="30" t="s">
        <v>6031</v>
      </c>
      <c r="P1758" s="30" t="s">
        <v>6032</v>
      </c>
      <c r="Q1758" s="30" t="s">
        <v>499</v>
      </c>
    </row>
    <row r="1759" spans="1:17" hidden="1" x14ac:dyDescent="0.2">
      <c r="A1759" s="30" t="s">
        <v>6041</v>
      </c>
      <c r="B1759" s="30" t="s">
        <v>6042</v>
      </c>
      <c r="C1759" s="30" t="s">
        <v>6043</v>
      </c>
      <c r="D1759" s="30" t="s">
        <v>74</v>
      </c>
      <c r="E1759" s="30" t="s">
        <v>6037</v>
      </c>
      <c r="F1759" s="30"/>
      <c r="G1759" s="38"/>
      <c r="H1759" s="31">
        <v>0</v>
      </c>
      <c r="I1759" s="30" t="s">
        <v>995</v>
      </c>
      <c r="J1759" s="30" t="s">
        <v>996</v>
      </c>
      <c r="K1759" s="30" t="s">
        <v>495</v>
      </c>
      <c r="L1759" s="30" t="s">
        <v>612</v>
      </c>
      <c r="M1759" s="30" t="s">
        <v>997</v>
      </c>
      <c r="N1759" s="30"/>
      <c r="O1759" s="30" t="s">
        <v>6031</v>
      </c>
      <c r="P1759" s="30" t="s">
        <v>6032</v>
      </c>
      <c r="Q1759" s="30" t="s">
        <v>499</v>
      </c>
    </row>
    <row r="1760" spans="1:17" hidden="1" x14ac:dyDescent="0.2">
      <c r="A1760" s="30" t="s">
        <v>6044</v>
      </c>
      <c r="B1760" s="30" t="s">
        <v>6045</v>
      </c>
      <c r="C1760" s="30" t="s">
        <v>6046</v>
      </c>
      <c r="D1760" s="30" t="s">
        <v>74</v>
      </c>
      <c r="E1760" s="30" t="s">
        <v>6037</v>
      </c>
      <c r="F1760" s="30"/>
      <c r="G1760" s="38"/>
      <c r="H1760" s="31">
        <v>0</v>
      </c>
      <c r="I1760" s="30" t="s">
        <v>995</v>
      </c>
      <c r="J1760" s="30" t="s">
        <v>996</v>
      </c>
      <c r="K1760" s="30" t="s">
        <v>495</v>
      </c>
      <c r="L1760" s="30" t="s">
        <v>612</v>
      </c>
      <c r="M1760" s="30" t="s">
        <v>997</v>
      </c>
      <c r="N1760" s="30"/>
      <c r="O1760" s="30" t="s">
        <v>6031</v>
      </c>
      <c r="P1760" s="30" t="s">
        <v>6032</v>
      </c>
      <c r="Q1760" s="30" t="s">
        <v>499</v>
      </c>
    </row>
    <row r="1761" spans="1:17" hidden="1" x14ac:dyDescent="0.2">
      <c r="A1761" s="30" t="s">
        <v>6047</v>
      </c>
      <c r="B1761" s="30" t="s">
        <v>6048</v>
      </c>
      <c r="C1761" s="30" t="s">
        <v>6049</v>
      </c>
      <c r="D1761" s="30"/>
      <c r="E1761" s="30" t="s">
        <v>503</v>
      </c>
      <c r="F1761" s="30" t="s">
        <v>6050</v>
      </c>
      <c r="G1761" s="38"/>
      <c r="H1761" s="31">
        <v>0</v>
      </c>
      <c r="I1761" s="30" t="s">
        <v>546</v>
      </c>
      <c r="J1761" s="30" t="s">
        <v>547</v>
      </c>
      <c r="K1761" s="30" t="s">
        <v>495</v>
      </c>
      <c r="L1761" s="30" t="s">
        <v>496</v>
      </c>
      <c r="M1761" s="30" t="s">
        <v>506</v>
      </c>
      <c r="N1761" s="30" t="s">
        <v>3530</v>
      </c>
      <c r="O1761" s="30" t="s">
        <v>6047</v>
      </c>
      <c r="P1761" s="30" t="s">
        <v>6048</v>
      </c>
      <c r="Q1761" s="30" t="s">
        <v>499</v>
      </c>
    </row>
    <row r="1762" spans="1:17" hidden="1" x14ac:dyDescent="0.2">
      <c r="A1762" s="30" t="s">
        <v>6051</v>
      </c>
      <c r="B1762" s="30" t="s">
        <v>6052</v>
      </c>
      <c r="C1762" s="30" t="s">
        <v>6053</v>
      </c>
      <c r="D1762" s="30"/>
      <c r="E1762" s="30" t="s">
        <v>753</v>
      </c>
      <c r="F1762" s="30" t="s">
        <v>6054</v>
      </c>
      <c r="G1762" s="38"/>
      <c r="H1762" s="31">
        <v>0</v>
      </c>
      <c r="I1762" s="30" t="s">
        <v>995</v>
      </c>
      <c r="J1762" s="30" t="s">
        <v>996</v>
      </c>
      <c r="K1762" s="30" t="s">
        <v>495</v>
      </c>
      <c r="L1762" s="30" t="s">
        <v>612</v>
      </c>
      <c r="M1762" s="30" t="s">
        <v>6055</v>
      </c>
      <c r="N1762" s="30"/>
      <c r="O1762" s="30" t="s">
        <v>6051</v>
      </c>
      <c r="P1762" s="30" t="s">
        <v>6052</v>
      </c>
      <c r="Q1762" s="30" t="s">
        <v>499</v>
      </c>
    </row>
    <row r="1763" spans="1:17" hidden="1" x14ac:dyDescent="0.2">
      <c r="A1763" s="30" t="s">
        <v>6056</v>
      </c>
      <c r="B1763" s="30" t="s">
        <v>6057</v>
      </c>
      <c r="C1763" s="30" t="s">
        <v>6058</v>
      </c>
      <c r="D1763" s="30"/>
      <c r="E1763" s="30" t="s">
        <v>753</v>
      </c>
      <c r="F1763" s="30" t="s">
        <v>6059</v>
      </c>
      <c r="G1763" s="38">
        <v>60</v>
      </c>
      <c r="H1763" s="31">
        <v>0</v>
      </c>
      <c r="I1763" s="30" t="s">
        <v>995</v>
      </c>
      <c r="J1763" s="30" t="s">
        <v>996</v>
      </c>
      <c r="K1763" s="30" t="s">
        <v>495</v>
      </c>
      <c r="L1763" s="30" t="s">
        <v>612</v>
      </c>
      <c r="M1763" s="30" t="s">
        <v>1828</v>
      </c>
      <c r="N1763" s="30" t="s">
        <v>3038</v>
      </c>
      <c r="O1763" s="30" t="s">
        <v>6056</v>
      </c>
      <c r="P1763" s="30" t="s">
        <v>6057</v>
      </c>
      <c r="Q1763" s="30" t="s">
        <v>499</v>
      </c>
    </row>
    <row r="1764" spans="1:17" hidden="1" x14ac:dyDescent="0.2">
      <c r="A1764" s="30" t="s">
        <v>6060</v>
      </c>
      <c r="B1764" s="30" t="s">
        <v>6061</v>
      </c>
      <c r="C1764" s="30" t="s">
        <v>6062</v>
      </c>
      <c r="D1764" s="30"/>
      <c r="E1764" s="30" t="s">
        <v>753</v>
      </c>
      <c r="F1764" s="30" t="s">
        <v>6063</v>
      </c>
      <c r="G1764" s="38">
        <v>60</v>
      </c>
      <c r="H1764" s="31">
        <v>0</v>
      </c>
      <c r="I1764" s="30" t="s">
        <v>755</v>
      </c>
      <c r="J1764" s="30" t="s">
        <v>756</v>
      </c>
      <c r="K1764" s="30" t="s">
        <v>495</v>
      </c>
      <c r="L1764" s="30" t="s">
        <v>612</v>
      </c>
      <c r="M1764" s="30" t="s">
        <v>1828</v>
      </c>
      <c r="N1764" s="30" t="s">
        <v>6064</v>
      </c>
      <c r="O1764" s="30" t="s">
        <v>6060</v>
      </c>
      <c r="P1764" s="30" t="s">
        <v>6061</v>
      </c>
      <c r="Q1764" s="30" t="s">
        <v>499</v>
      </c>
    </row>
    <row r="1765" spans="1:17" hidden="1" x14ac:dyDescent="0.2">
      <c r="A1765" s="30" t="s">
        <v>6065</v>
      </c>
      <c r="B1765" s="30" t="s">
        <v>6066</v>
      </c>
      <c r="C1765" s="30" t="s">
        <v>6067</v>
      </c>
      <c r="D1765" s="30"/>
      <c r="E1765" s="30" t="s">
        <v>753</v>
      </c>
      <c r="F1765" s="30" t="s">
        <v>6068</v>
      </c>
      <c r="G1765" s="38">
        <v>60</v>
      </c>
      <c r="H1765" s="31">
        <v>0</v>
      </c>
      <c r="I1765" s="30" t="s">
        <v>755</v>
      </c>
      <c r="J1765" s="30" t="s">
        <v>756</v>
      </c>
      <c r="K1765" s="30" t="s">
        <v>495</v>
      </c>
      <c r="L1765" s="30" t="s">
        <v>612</v>
      </c>
      <c r="M1765" s="30" t="s">
        <v>1828</v>
      </c>
      <c r="N1765" s="30" t="s">
        <v>4700</v>
      </c>
      <c r="O1765" s="30" t="s">
        <v>6065</v>
      </c>
      <c r="P1765" s="30" t="s">
        <v>6066</v>
      </c>
      <c r="Q1765" s="30" t="s">
        <v>499</v>
      </c>
    </row>
    <row r="1766" spans="1:17" hidden="1" x14ac:dyDescent="0.2">
      <c r="A1766" s="30" t="s">
        <v>6069</v>
      </c>
      <c r="B1766" s="30" t="s">
        <v>6070</v>
      </c>
      <c r="C1766" s="30" t="s">
        <v>6071</v>
      </c>
      <c r="D1766" s="30"/>
      <c r="E1766" s="30" t="s">
        <v>753</v>
      </c>
      <c r="F1766" s="30" t="s">
        <v>6072</v>
      </c>
      <c r="G1766" s="38">
        <v>60</v>
      </c>
      <c r="H1766" s="31">
        <v>0</v>
      </c>
      <c r="I1766" s="30" t="s">
        <v>755</v>
      </c>
      <c r="J1766" s="30" t="s">
        <v>756</v>
      </c>
      <c r="K1766" s="30" t="s">
        <v>495</v>
      </c>
      <c r="L1766" s="30" t="s">
        <v>612</v>
      </c>
      <c r="M1766" s="30" t="s">
        <v>1828</v>
      </c>
      <c r="N1766" s="30" t="s">
        <v>6073</v>
      </c>
      <c r="O1766" s="30" t="s">
        <v>6065</v>
      </c>
      <c r="P1766" s="30" t="s">
        <v>6066</v>
      </c>
      <c r="Q1766" s="30" t="s">
        <v>499</v>
      </c>
    </row>
    <row r="1767" spans="1:17" hidden="1" x14ac:dyDescent="0.2">
      <c r="A1767" s="30" t="s">
        <v>6074</v>
      </c>
      <c r="B1767" s="30" t="s">
        <v>6075</v>
      </c>
      <c r="C1767" s="30" t="s">
        <v>6076</v>
      </c>
      <c r="D1767" s="30"/>
      <c r="E1767" s="30" t="s">
        <v>503</v>
      </c>
      <c r="F1767" s="30" t="s">
        <v>6077</v>
      </c>
      <c r="G1767" s="38"/>
      <c r="H1767" s="31">
        <v>0</v>
      </c>
      <c r="I1767" s="30" t="s">
        <v>931</v>
      </c>
      <c r="J1767" s="30" t="s">
        <v>932</v>
      </c>
      <c r="K1767" s="30" t="s">
        <v>495</v>
      </c>
      <c r="L1767" s="30" t="s">
        <v>644</v>
      </c>
      <c r="M1767" s="30" t="s">
        <v>573</v>
      </c>
      <c r="N1767" s="30" t="s">
        <v>6078</v>
      </c>
      <c r="O1767" s="30" t="s">
        <v>6074</v>
      </c>
      <c r="P1767" s="30" t="s">
        <v>6075</v>
      </c>
      <c r="Q1767" s="30" t="s">
        <v>499</v>
      </c>
    </row>
    <row r="1768" spans="1:17" hidden="1" x14ac:dyDescent="0.2">
      <c r="A1768" s="30" t="s">
        <v>6079</v>
      </c>
      <c r="B1768" s="30" t="s">
        <v>6080</v>
      </c>
      <c r="C1768" s="30" t="s">
        <v>6081</v>
      </c>
      <c r="D1768" s="30"/>
      <c r="E1768" s="30" t="s">
        <v>503</v>
      </c>
      <c r="F1768" s="30" t="s">
        <v>6082</v>
      </c>
      <c r="G1768" s="38"/>
      <c r="H1768" s="31">
        <v>0</v>
      </c>
      <c r="I1768" s="30" t="s">
        <v>5187</v>
      </c>
      <c r="J1768" s="30" t="s">
        <v>5188</v>
      </c>
      <c r="K1768" s="30" t="s">
        <v>495</v>
      </c>
      <c r="L1768" s="30" t="s">
        <v>828</v>
      </c>
      <c r="M1768" s="30" t="s">
        <v>573</v>
      </c>
      <c r="N1768" s="30" t="s">
        <v>6083</v>
      </c>
      <c r="O1768" s="30" t="s">
        <v>6079</v>
      </c>
      <c r="P1768" s="30" t="s">
        <v>6080</v>
      </c>
      <c r="Q1768" s="30" t="s">
        <v>499</v>
      </c>
    </row>
    <row r="1769" spans="1:17" hidden="1" x14ac:dyDescent="0.2">
      <c r="A1769" s="30" t="s">
        <v>6084</v>
      </c>
      <c r="B1769" s="30" t="s">
        <v>6085</v>
      </c>
      <c r="C1769" s="30" t="s">
        <v>6086</v>
      </c>
      <c r="D1769" s="30"/>
      <c r="E1769" s="30" t="s">
        <v>503</v>
      </c>
      <c r="F1769" s="30" t="s">
        <v>6087</v>
      </c>
      <c r="G1769" s="38"/>
      <c r="H1769" s="31">
        <v>0</v>
      </c>
      <c r="I1769" s="30" t="s">
        <v>546</v>
      </c>
      <c r="J1769" s="30" t="s">
        <v>547</v>
      </c>
      <c r="K1769" s="30" t="s">
        <v>495</v>
      </c>
      <c r="L1769" s="30" t="s">
        <v>496</v>
      </c>
      <c r="M1769" s="30" t="s">
        <v>514</v>
      </c>
      <c r="N1769" s="30"/>
      <c r="O1769" s="30" t="s">
        <v>6084</v>
      </c>
      <c r="P1769" s="30" t="s">
        <v>6085</v>
      </c>
      <c r="Q1769" s="30" t="s">
        <v>499</v>
      </c>
    </row>
    <row r="1770" spans="1:17" hidden="1" x14ac:dyDescent="0.2">
      <c r="A1770" s="30" t="s">
        <v>6088</v>
      </c>
      <c r="B1770" s="30" t="s">
        <v>6089</v>
      </c>
      <c r="C1770" s="30" t="s">
        <v>6090</v>
      </c>
      <c r="D1770" s="30"/>
      <c r="E1770" s="30" t="s">
        <v>503</v>
      </c>
      <c r="F1770" s="30"/>
      <c r="G1770" s="38"/>
      <c r="H1770" s="31">
        <v>0</v>
      </c>
      <c r="I1770" s="30" t="s">
        <v>600</v>
      </c>
      <c r="J1770" s="30" t="s">
        <v>601</v>
      </c>
      <c r="K1770" s="30" t="s">
        <v>495</v>
      </c>
      <c r="L1770" s="30" t="s">
        <v>496</v>
      </c>
      <c r="M1770" s="30" t="s">
        <v>596</v>
      </c>
      <c r="N1770" s="30"/>
      <c r="O1770" s="30" t="s">
        <v>6088</v>
      </c>
      <c r="P1770" s="30" t="s">
        <v>6089</v>
      </c>
      <c r="Q1770" s="30" t="s">
        <v>499</v>
      </c>
    </row>
    <row r="1771" spans="1:17" hidden="1" x14ac:dyDescent="0.2">
      <c r="A1771" s="30" t="s">
        <v>6091</v>
      </c>
      <c r="B1771" s="30" t="s">
        <v>6092</v>
      </c>
      <c r="C1771" s="30" t="s">
        <v>6093</v>
      </c>
      <c r="D1771" s="30"/>
      <c r="E1771" s="30"/>
      <c r="F1771" s="30" t="s">
        <v>6094</v>
      </c>
      <c r="G1771" s="38"/>
      <c r="H1771" s="31">
        <v>0</v>
      </c>
      <c r="I1771" s="30"/>
      <c r="J1771" s="30"/>
      <c r="K1771" s="30" t="s">
        <v>495</v>
      </c>
      <c r="L1771" s="30" t="s">
        <v>612</v>
      </c>
      <c r="M1771" s="30" t="s">
        <v>1007</v>
      </c>
      <c r="N1771" s="30" t="s">
        <v>6095</v>
      </c>
      <c r="O1771" s="30" t="s">
        <v>6091</v>
      </c>
      <c r="P1771" s="30" t="s">
        <v>6092</v>
      </c>
      <c r="Q1771" s="30" t="s">
        <v>499</v>
      </c>
    </row>
    <row r="1772" spans="1:17" hidden="1" x14ac:dyDescent="0.2">
      <c r="A1772" s="30" t="s">
        <v>6096</v>
      </c>
      <c r="B1772" s="30" t="s">
        <v>6097</v>
      </c>
      <c r="C1772" s="30" t="s">
        <v>6098</v>
      </c>
      <c r="D1772" s="30" t="s">
        <v>6099</v>
      </c>
      <c r="E1772" s="30" t="s">
        <v>753</v>
      </c>
      <c r="F1772" s="30" t="s">
        <v>6100</v>
      </c>
      <c r="G1772" s="38"/>
      <c r="H1772" s="31">
        <v>0</v>
      </c>
      <c r="I1772" s="30" t="s">
        <v>995</v>
      </c>
      <c r="J1772" s="30" t="s">
        <v>996</v>
      </c>
      <c r="K1772" s="30" t="s">
        <v>495</v>
      </c>
      <c r="L1772" s="30" t="s">
        <v>612</v>
      </c>
      <c r="M1772" s="30" t="s">
        <v>5051</v>
      </c>
      <c r="N1772" s="30" t="s">
        <v>6101</v>
      </c>
      <c r="O1772" s="30" t="s">
        <v>6096</v>
      </c>
      <c r="P1772" s="30" t="s">
        <v>6097</v>
      </c>
      <c r="Q1772" s="30" t="s">
        <v>499</v>
      </c>
    </row>
    <row r="1773" spans="1:17" hidden="1" x14ac:dyDescent="0.2">
      <c r="A1773" s="30" t="s">
        <v>6102</v>
      </c>
      <c r="B1773" s="30" t="s">
        <v>6103</v>
      </c>
      <c r="C1773" s="30" t="s">
        <v>6104</v>
      </c>
      <c r="D1773" s="30" t="s">
        <v>6105</v>
      </c>
      <c r="E1773" s="30" t="s">
        <v>6106</v>
      </c>
      <c r="F1773" s="30" t="s">
        <v>74</v>
      </c>
      <c r="G1773" s="38"/>
      <c r="H1773" s="31">
        <v>0</v>
      </c>
      <c r="I1773" s="30" t="s">
        <v>995</v>
      </c>
      <c r="J1773" s="30" t="s">
        <v>996</v>
      </c>
      <c r="K1773" s="30" t="s">
        <v>495</v>
      </c>
      <c r="L1773" s="30" t="s">
        <v>612</v>
      </c>
      <c r="M1773" s="30" t="s">
        <v>1007</v>
      </c>
      <c r="N1773" s="30"/>
      <c r="O1773" s="30" t="s">
        <v>6096</v>
      </c>
      <c r="P1773" s="30" t="s">
        <v>6097</v>
      </c>
      <c r="Q1773" s="30" t="s">
        <v>499</v>
      </c>
    </row>
    <row r="1774" spans="1:17" hidden="1" x14ac:dyDescent="0.2">
      <c r="A1774" s="30" t="s">
        <v>6107</v>
      </c>
      <c r="B1774" s="30" t="s">
        <v>6108</v>
      </c>
      <c r="C1774" s="30" t="s">
        <v>6109</v>
      </c>
      <c r="D1774" s="30" t="s">
        <v>6105</v>
      </c>
      <c r="E1774" s="30" t="s">
        <v>6106</v>
      </c>
      <c r="F1774" s="30" t="s">
        <v>74</v>
      </c>
      <c r="G1774" s="38"/>
      <c r="H1774" s="31">
        <v>0</v>
      </c>
      <c r="I1774" s="30" t="s">
        <v>995</v>
      </c>
      <c r="J1774" s="30" t="s">
        <v>996</v>
      </c>
      <c r="K1774" s="30" t="s">
        <v>495</v>
      </c>
      <c r="L1774" s="30" t="s">
        <v>612</v>
      </c>
      <c r="M1774" s="30" t="s">
        <v>1007</v>
      </c>
      <c r="N1774" s="30"/>
      <c r="O1774" s="30" t="s">
        <v>6096</v>
      </c>
      <c r="P1774" s="30" t="s">
        <v>6097</v>
      </c>
      <c r="Q1774" s="30" t="s">
        <v>499</v>
      </c>
    </row>
    <row r="1775" spans="1:17" hidden="1" x14ac:dyDescent="0.2">
      <c r="A1775" s="30" t="s">
        <v>6110</v>
      </c>
      <c r="B1775" s="30" t="s">
        <v>6111</v>
      </c>
      <c r="C1775" s="30" t="s">
        <v>6112</v>
      </c>
      <c r="D1775" s="30" t="s">
        <v>6105</v>
      </c>
      <c r="E1775" s="30" t="s">
        <v>6106</v>
      </c>
      <c r="F1775" s="30" t="s">
        <v>74</v>
      </c>
      <c r="G1775" s="38"/>
      <c r="H1775" s="31">
        <v>0</v>
      </c>
      <c r="I1775" s="30" t="s">
        <v>995</v>
      </c>
      <c r="J1775" s="30" t="s">
        <v>996</v>
      </c>
      <c r="K1775" s="30" t="s">
        <v>495</v>
      </c>
      <c r="L1775" s="30" t="s">
        <v>612</v>
      </c>
      <c r="M1775" s="30" t="s">
        <v>1007</v>
      </c>
      <c r="N1775" s="30"/>
      <c r="O1775" s="30" t="s">
        <v>6096</v>
      </c>
      <c r="P1775" s="30" t="s">
        <v>6097</v>
      </c>
      <c r="Q1775" s="30" t="s">
        <v>499</v>
      </c>
    </row>
    <row r="1776" spans="1:17" hidden="1" x14ac:dyDescent="0.2">
      <c r="A1776" s="30" t="s">
        <v>6113</v>
      </c>
      <c r="B1776" s="30" t="s">
        <v>6114</v>
      </c>
      <c r="C1776" s="30" t="s">
        <v>6115</v>
      </c>
      <c r="D1776" s="30" t="s">
        <v>6105</v>
      </c>
      <c r="E1776" s="30" t="s">
        <v>6106</v>
      </c>
      <c r="F1776" s="30" t="s">
        <v>74</v>
      </c>
      <c r="G1776" s="38"/>
      <c r="H1776" s="31">
        <v>0</v>
      </c>
      <c r="I1776" s="30" t="s">
        <v>995</v>
      </c>
      <c r="J1776" s="30" t="s">
        <v>996</v>
      </c>
      <c r="K1776" s="30" t="s">
        <v>495</v>
      </c>
      <c r="L1776" s="30" t="s">
        <v>612</v>
      </c>
      <c r="M1776" s="30" t="s">
        <v>624</v>
      </c>
      <c r="N1776" s="30"/>
      <c r="O1776" s="30" t="s">
        <v>6096</v>
      </c>
      <c r="P1776" s="30" t="s">
        <v>6097</v>
      </c>
      <c r="Q1776" s="30" t="s">
        <v>499</v>
      </c>
    </row>
    <row r="1777" spans="1:17" hidden="1" x14ac:dyDescent="0.2">
      <c r="A1777" s="30" t="s">
        <v>6116</v>
      </c>
      <c r="B1777" s="30" t="s">
        <v>629</v>
      </c>
      <c r="C1777" s="30" t="s">
        <v>6117</v>
      </c>
      <c r="D1777" s="30"/>
      <c r="E1777" s="30" t="s">
        <v>753</v>
      </c>
      <c r="F1777" s="30"/>
      <c r="G1777" s="38"/>
      <c r="H1777" s="31">
        <v>0</v>
      </c>
      <c r="I1777" s="30" t="s">
        <v>610</v>
      </c>
      <c r="J1777" s="30" t="s">
        <v>611</v>
      </c>
      <c r="K1777" s="30" t="s">
        <v>495</v>
      </c>
      <c r="L1777" s="30" t="s">
        <v>612</v>
      </c>
      <c r="M1777" s="30" t="s">
        <v>997</v>
      </c>
      <c r="N1777" s="30" t="s">
        <v>3038</v>
      </c>
      <c r="O1777" s="30" t="s">
        <v>6116</v>
      </c>
      <c r="P1777" s="30" t="s">
        <v>629</v>
      </c>
      <c r="Q1777" s="30" t="s">
        <v>499</v>
      </c>
    </row>
    <row r="1778" spans="1:17" hidden="1" x14ac:dyDescent="0.2">
      <c r="A1778" s="30" t="s">
        <v>6118</v>
      </c>
      <c r="B1778" s="30" t="s">
        <v>6119</v>
      </c>
      <c r="C1778" s="30" t="s">
        <v>6120</v>
      </c>
      <c r="D1778" s="30" t="s">
        <v>6121</v>
      </c>
      <c r="E1778" s="30" t="s">
        <v>503</v>
      </c>
      <c r="F1778" s="30" t="s">
        <v>6121</v>
      </c>
      <c r="G1778" s="38"/>
      <c r="H1778" s="31">
        <v>0</v>
      </c>
      <c r="I1778" s="30" t="s">
        <v>512</v>
      </c>
      <c r="J1778" s="30" t="s">
        <v>513</v>
      </c>
      <c r="K1778" s="30" t="s">
        <v>495</v>
      </c>
      <c r="L1778" s="30" t="s">
        <v>496</v>
      </c>
      <c r="M1778" s="30" t="s">
        <v>514</v>
      </c>
      <c r="N1778" s="30"/>
      <c r="O1778" s="30" t="s">
        <v>6118</v>
      </c>
      <c r="P1778" s="30" t="s">
        <v>6119</v>
      </c>
      <c r="Q1778" s="30" t="s">
        <v>499</v>
      </c>
    </row>
    <row r="1779" spans="1:17" hidden="1" x14ac:dyDescent="0.2">
      <c r="A1779" s="30" t="s">
        <v>6122</v>
      </c>
      <c r="B1779" s="30" t="s">
        <v>6123</v>
      </c>
      <c r="C1779" s="30" t="s">
        <v>6124</v>
      </c>
      <c r="D1779" s="30"/>
      <c r="E1779" s="30" t="s">
        <v>503</v>
      </c>
      <c r="F1779" s="30" t="s">
        <v>6125</v>
      </c>
      <c r="G1779" s="38"/>
      <c r="H1779" s="31">
        <v>0</v>
      </c>
      <c r="I1779" s="30" t="s">
        <v>546</v>
      </c>
      <c r="J1779" s="30" t="s">
        <v>547</v>
      </c>
      <c r="K1779" s="30" t="s">
        <v>495</v>
      </c>
      <c r="L1779" s="30" t="s">
        <v>496</v>
      </c>
      <c r="M1779" s="30" t="s">
        <v>713</v>
      </c>
      <c r="N1779" s="30" t="s">
        <v>5297</v>
      </c>
      <c r="O1779" s="30" t="s">
        <v>6122</v>
      </c>
      <c r="P1779" s="30" t="s">
        <v>6123</v>
      </c>
      <c r="Q1779" s="30" t="s">
        <v>499</v>
      </c>
    </row>
    <row r="1780" spans="1:17" hidden="1" x14ac:dyDescent="0.2">
      <c r="A1780" s="30" t="s">
        <v>6126</v>
      </c>
      <c r="B1780" s="30" t="s">
        <v>6127</v>
      </c>
      <c r="C1780" s="30" t="s">
        <v>6128</v>
      </c>
      <c r="D1780" s="30"/>
      <c r="E1780" s="30" t="s">
        <v>503</v>
      </c>
      <c r="F1780" s="30" t="s">
        <v>6129</v>
      </c>
      <c r="G1780" s="38"/>
      <c r="H1780" s="31">
        <v>0</v>
      </c>
      <c r="I1780" s="30"/>
      <c r="J1780" s="30"/>
      <c r="K1780" s="30" t="s">
        <v>495</v>
      </c>
      <c r="L1780" s="30" t="s">
        <v>496</v>
      </c>
      <c r="M1780" s="30" t="s">
        <v>558</v>
      </c>
      <c r="N1780" s="30"/>
      <c r="O1780" s="30" t="s">
        <v>6126</v>
      </c>
      <c r="P1780" s="30" t="s">
        <v>6127</v>
      </c>
      <c r="Q1780" s="30" t="s">
        <v>499</v>
      </c>
    </row>
    <row r="1781" spans="1:17" hidden="1" x14ac:dyDescent="0.2">
      <c r="A1781" s="30" t="s">
        <v>6130</v>
      </c>
      <c r="B1781" s="30" t="s">
        <v>6131</v>
      </c>
      <c r="C1781" s="30" t="s">
        <v>6132</v>
      </c>
      <c r="D1781" s="30"/>
      <c r="E1781" s="30" t="s">
        <v>753</v>
      </c>
      <c r="F1781" s="30" t="s">
        <v>6133</v>
      </c>
      <c r="G1781" s="38"/>
      <c r="H1781" s="31">
        <v>0</v>
      </c>
      <c r="I1781" s="30" t="s">
        <v>628</v>
      </c>
      <c r="J1781" s="30" t="s">
        <v>629</v>
      </c>
      <c r="K1781" s="30" t="s">
        <v>495</v>
      </c>
      <c r="L1781" s="30" t="s">
        <v>975</v>
      </c>
      <c r="M1781" s="30" t="s">
        <v>631</v>
      </c>
      <c r="N1781" s="30" t="s">
        <v>6134</v>
      </c>
      <c r="O1781" s="30" t="s">
        <v>6130</v>
      </c>
      <c r="P1781" s="30" t="s">
        <v>6131</v>
      </c>
      <c r="Q1781" s="30" t="s">
        <v>499</v>
      </c>
    </row>
    <row r="1782" spans="1:17" hidden="1" x14ac:dyDescent="0.2">
      <c r="A1782" s="30" t="s">
        <v>6135</v>
      </c>
      <c r="B1782" s="30" t="s">
        <v>6136</v>
      </c>
      <c r="C1782" s="30" t="s">
        <v>6137</v>
      </c>
      <c r="D1782" s="30"/>
      <c r="E1782" s="30" t="s">
        <v>1232</v>
      </c>
      <c r="F1782" s="30" t="s">
        <v>6138</v>
      </c>
      <c r="G1782" s="38">
        <v>60</v>
      </c>
      <c r="H1782" s="31">
        <v>0</v>
      </c>
      <c r="I1782" s="30" t="s">
        <v>628</v>
      </c>
      <c r="J1782" s="30" t="s">
        <v>629</v>
      </c>
      <c r="K1782" s="30" t="s">
        <v>495</v>
      </c>
      <c r="L1782" s="30" t="s">
        <v>1267</v>
      </c>
      <c r="M1782" s="30" t="s">
        <v>631</v>
      </c>
      <c r="N1782" s="30" t="s">
        <v>6139</v>
      </c>
      <c r="O1782" s="30" t="s">
        <v>6135</v>
      </c>
      <c r="P1782" s="30" t="s">
        <v>6136</v>
      </c>
      <c r="Q1782" s="30" t="s">
        <v>499</v>
      </c>
    </row>
    <row r="1783" spans="1:17" hidden="1" x14ac:dyDescent="0.2">
      <c r="A1783" s="30" t="s">
        <v>6140</v>
      </c>
      <c r="B1783" s="30" t="s">
        <v>6141</v>
      </c>
      <c r="C1783" s="30" t="s">
        <v>6142</v>
      </c>
      <c r="D1783" s="30" t="s">
        <v>74</v>
      </c>
      <c r="E1783" s="30" t="s">
        <v>1232</v>
      </c>
      <c r="F1783" s="30" t="s">
        <v>74</v>
      </c>
      <c r="G1783" s="38"/>
      <c r="H1783" s="31">
        <v>0</v>
      </c>
      <c r="I1783" s="30" t="s">
        <v>628</v>
      </c>
      <c r="J1783" s="30" t="s">
        <v>629</v>
      </c>
      <c r="K1783" s="30" t="s">
        <v>495</v>
      </c>
      <c r="L1783" s="30" t="s">
        <v>1267</v>
      </c>
      <c r="M1783" s="30" t="s">
        <v>631</v>
      </c>
      <c r="N1783" s="30"/>
      <c r="O1783" s="30" t="s">
        <v>6135</v>
      </c>
      <c r="P1783" s="30" t="s">
        <v>6141</v>
      </c>
      <c r="Q1783" s="30" t="s">
        <v>499</v>
      </c>
    </row>
    <row r="1784" spans="1:17" hidden="1" x14ac:dyDescent="0.2">
      <c r="A1784" s="30" t="s">
        <v>6143</v>
      </c>
      <c r="B1784" s="30" t="s">
        <v>6144</v>
      </c>
      <c r="C1784" s="30" t="s">
        <v>6145</v>
      </c>
      <c r="D1784" s="30" t="s">
        <v>74</v>
      </c>
      <c r="E1784" s="30" t="s">
        <v>1232</v>
      </c>
      <c r="F1784" s="30" t="s">
        <v>74</v>
      </c>
      <c r="G1784" s="38"/>
      <c r="H1784" s="31">
        <v>0</v>
      </c>
      <c r="I1784" s="30" t="s">
        <v>628</v>
      </c>
      <c r="J1784" s="30" t="s">
        <v>629</v>
      </c>
      <c r="K1784" s="30" t="s">
        <v>495</v>
      </c>
      <c r="L1784" s="30" t="s">
        <v>1267</v>
      </c>
      <c r="M1784" s="30" t="s">
        <v>631</v>
      </c>
      <c r="N1784" s="30"/>
      <c r="O1784" s="30" t="s">
        <v>6135</v>
      </c>
      <c r="P1784" s="30" t="s">
        <v>6144</v>
      </c>
      <c r="Q1784" s="30" t="s">
        <v>499</v>
      </c>
    </row>
    <row r="1785" spans="1:17" hidden="1" x14ac:dyDescent="0.2">
      <c r="A1785" s="30" t="s">
        <v>6146</v>
      </c>
      <c r="B1785" s="30" t="s">
        <v>6147</v>
      </c>
      <c r="C1785" s="30" t="s">
        <v>6148</v>
      </c>
      <c r="D1785" s="30"/>
      <c r="E1785" s="30"/>
      <c r="F1785" s="30" t="s">
        <v>6149</v>
      </c>
      <c r="G1785" s="38"/>
      <c r="H1785" s="31">
        <v>0</v>
      </c>
      <c r="I1785" s="30"/>
      <c r="J1785" s="30"/>
      <c r="K1785" s="30" t="s">
        <v>495</v>
      </c>
      <c r="L1785" s="30" t="s">
        <v>496</v>
      </c>
      <c r="M1785" s="30" t="s">
        <v>526</v>
      </c>
      <c r="N1785" s="30"/>
      <c r="O1785" s="30" t="s">
        <v>6146</v>
      </c>
      <c r="P1785" s="30" t="s">
        <v>6147</v>
      </c>
      <c r="Q1785" s="30" t="s">
        <v>499</v>
      </c>
    </row>
    <row r="1786" spans="1:17" hidden="1" x14ac:dyDescent="0.2">
      <c r="A1786" s="30" t="s">
        <v>6150</v>
      </c>
      <c r="B1786" s="30" t="s">
        <v>6151</v>
      </c>
      <c r="C1786" s="30" t="s">
        <v>6152</v>
      </c>
      <c r="D1786" s="30"/>
      <c r="E1786" s="30" t="s">
        <v>503</v>
      </c>
      <c r="F1786" s="30" t="s">
        <v>6153</v>
      </c>
      <c r="G1786" s="38">
        <v>60</v>
      </c>
      <c r="H1786" s="31">
        <v>0</v>
      </c>
      <c r="I1786" s="30"/>
      <c r="J1786" s="30"/>
      <c r="K1786" s="30" t="s">
        <v>495</v>
      </c>
      <c r="L1786" s="30" t="s">
        <v>3608</v>
      </c>
      <c r="M1786" s="30"/>
      <c r="N1786" s="30"/>
      <c r="O1786" s="30" t="s">
        <v>6150</v>
      </c>
      <c r="P1786" s="30" t="s">
        <v>6151</v>
      </c>
      <c r="Q1786" s="30" t="s">
        <v>499</v>
      </c>
    </row>
    <row r="1787" spans="1:17" hidden="1" x14ac:dyDescent="0.2">
      <c r="A1787" s="30" t="s">
        <v>6154</v>
      </c>
      <c r="B1787" s="30" t="s">
        <v>6155</v>
      </c>
      <c r="C1787" s="30" t="s">
        <v>6156</v>
      </c>
      <c r="D1787" s="30"/>
      <c r="E1787" s="30" t="s">
        <v>503</v>
      </c>
      <c r="F1787" s="30" t="s">
        <v>6157</v>
      </c>
      <c r="G1787" s="38">
        <v>60</v>
      </c>
      <c r="H1787" s="31">
        <v>0</v>
      </c>
      <c r="I1787" s="30" t="s">
        <v>504</v>
      </c>
      <c r="J1787" s="30" t="s">
        <v>505</v>
      </c>
      <c r="K1787" s="30" t="s">
        <v>495</v>
      </c>
      <c r="L1787" s="30" t="s">
        <v>496</v>
      </c>
      <c r="M1787" s="30" t="s">
        <v>1146</v>
      </c>
      <c r="N1787" s="30"/>
      <c r="O1787" s="30" t="s">
        <v>6154</v>
      </c>
      <c r="P1787" s="30" t="s">
        <v>6155</v>
      </c>
      <c r="Q1787" s="30" t="s">
        <v>499</v>
      </c>
    </row>
    <row r="1788" spans="1:17" hidden="1" x14ac:dyDescent="0.2">
      <c r="A1788" s="30" t="s">
        <v>6158</v>
      </c>
      <c r="B1788" s="30" t="s">
        <v>6159</v>
      </c>
      <c r="C1788" s="30" t="s">
        <v>6160</v>
      </c>
      <c r="D1788" s="30" t="s">
        <v>6161</v>
      </c>
      <c r="E1788" s="30" t="s">
        <v>493</v>
      </c>
      <c r="F1788" s="30" t="s">
        <v>6162</v>
      </c>
      <c r="G1788" s="38"/>
      <c r="H1788" s="31">
        <v>0</v>
      </c>
      <c r="I1788" s="30" t="s">
        <v>546</v>
      </c>
      <c r="J1788" s="30" t="s">
        <v>547</v>
      </c>
      <c r="K1788" s="30" t="s">
        <v>495</v>
      </c>
      <c r="L1788" s="30" t="s">
        <v>496</v>
      </c>
      <c r="M1788" s="30" t="s">
        <v>506</v>
      </c>
      <c r="N1788" s="30"/>
      <c r="O1788" s="30" t="s">
        <v>6158</v>
      </c>
      <c r="P1788" s="30" t="s">
        <v>6159</v>
      </c>
      <c r="Q1788" s="30" t="s">
        <v>499</v>
      </c>
    </row>
    <row r="1789" spans="1:17" hidden="1" x14ac:dyDescent="0.2">
      <c r="A1789" s="30" t="s">
        <v>6163</v>
      </c>
      <c r="B1789" s="30" t="s">
        <v>6164</v>
      </c>
      <c r="C1789" s="30" t="s">
        <v>6165</v>
      </c>
      <c r="D1789" s="30" t="s">
        <v>6161</v>
      </c>
      <c r="E1789" s="30" t="s">
        <v>493</v>
      </c>
      <c r="F1789" s="30" t="s">
        <v>6161</v>
      </c>
      <c r="G1789" s="38"/>
      <c r="H1789" s="31">
        <v>0</v>
      </c>
      <c r="I1789" s="30" t="s">
        <v>504</v>
      </c>
      <c r="J1789" s="30" t="s">
        <v>505</v>
      </c>
      <c r="K1789" s="30" t="s">
        <v>495</v>
      </c>
      <c r="L1789" s="30" t="s">
        <v>496</v>
      </c>
      <c r="M1789" s="30" t="s">
        <v>506</v>
      </c>
      <c r="N1789" s="30" t="s">
        <v>539</v>
      </c>
      <c r="O1789" s="30" t="s">
        <v>6158</v>
      </c>
      <c r="P1789" s="30" t="s">
        <v>6164</v>
      </c>
      <c r="Q1789" s="30" t="s">
        <v>499</v>
      </c>
    </row>
    <row r="1790" spans="1:17" hidden="1" x14ac:dyDescent="0.2">
      <c r="A1790" s="30" t="s">
        <v>6166</v>
      </c>
      <c r="B1790" s="30" t="s">
        <v>6167</v>
      </c>
      <c r="C1790" s="30" t="s">
        <v>6168</v>
      </c>
      <c r="D1790" s="30" t="s">
        <v>6161</v>
      </c>
      <c r="E1790" s="30" t="s">
        <v>493</v>
      </c>
      <c r="F1790" s="30" t="s">
        <v>6161</v>
      </c>
      <c r="G1790" s="38"/>
      <c r="H1790" s="31">
        <v>0</v>
      </c>
      <c r="I1790" s="30" t="s">
        <v>504</v>
      </c>
      <c r="J1790" s="30" t="s">
        <v>505</v>
      </c>
      <c r="K1790" s="30" t="s">
        <v>495</v>
      </c>
      <c r="L1790" s="30" t="s">
        <v>496</v>
      </c>
      <c r="M1790" s="30" t="s">
        <v>506</v>
      </c>
      <c r="N1790" s="30" t="s">
        <v>539</v>
      </c>
      <c r="O1790" s="30" t="s">
        <v>6158</v>
      </c>
      <c r="P1790" s="30" t="s">
        <v>6167</v>
      </c>
      <c r="Q1790" s="30" t="s">
        <v>499</v>
      </c>
    </row>
    <row r="1791" spans="1:17" hidden="1" x14ac:dyDescent="0.2">
      <c r="A1791" s="30" t="s">
        <v>6169</v>
      </c>
      <c r="B1791" s="30" t="s">
        <v>6170</v>
      </c>
      <c r="C1791" s="30" t="s">
        <v>6171</v>
      </c>
      <c r="D1791" s="30" t="s">
        <v>6172</v>
      </c>
      <c r="E1791" s="30" t="s">
        <v>6173</v>
      </c>
      <c r="F1791" s="30" t="s">
        <v>6172</v>
      </c>
      <c r="G1791" s="38"/>
      <c r="H1791" s="31">
        <v>0</v>
      </c>
      <c r="I1791" s="30" t="s">
        <v>628</v>
      </c>
      <c r="J1791" s="30" t="s">
        <v>629</v>
      </c>
      <c r="K1791" s="30" t="s">
        <v>495</v>
      </c>
      <c r="L1791" s="30" t="s">
        <v>1228</v>
      </c>
      <c r="M1791" s="30" t="s">
        <v>631</v>
      </c>
      <c r="N1791" s="30" t="s">
        <v>6174</v>
      </c>
      <c r="O1791" s="30" t="s">
        <v>6169</v>
      </c>
      <c r="P1791" s="30" t="s">
        <v>6170</v>
      </c>
      <c r="Q1791" s="30" t="s">
        <v>499</v>
      </c>
    </row>
    <row r="1792" spans="1:17" hidden="1" x14ac:dyDescent="0.2">
      <c r="A1792" s="30" t="s">
        <v>6175</v>
      </c>
      <c r="B1792" s="30" t="s">
        <v>6176</v>
      </c>
      <c r="C1792" s="30" t="s">
        <v>6177</v>
      </c>
      <c r="D1792" s="30" t="s">
        <v>6178</v>
      </c>
      <c r="E1792" s="30" t="s">
        <v>6173</v>
      </c>
      <c r="F1792" s="30" t="s">
        <v>6178</v>
      </c>
      <c r="G1792" s="38"/>
      <c r="H1792" s="31">
        <v>0</v>
      </c>
      <c r="I1792" s="30" t="s">
        <v>755</v>
      </c>
      <c r="J1792" s="30" t="s">
        <v>756</v>
      </c>
      <c r="K1792" s="30" t="s">
        <v>495</v>
      </c>
      <c r="L1792" s="30" t="s">
        <v>612</v>
      </c>
      <c r="M1792" s="30" t="s">
        <v>688</v>
      </c>
      <c r="N1792" s="30"/>
      <c r="O1792" s="30" t="s">
        <v>6169</v>
      </c>
      <c r="P1792" s="30" t="s">
        <v>6170</v>
      </c>
      <c r="Q1792" s="30" t="s">
        <v>499</v>
      </c>
    </row>
    <row r="1793" spans="1:17" hidden="1" x14ac:dyDescent="0.2">
      <c r="A1793" s="30" t="s">
        <v>6179</v>
      </c>
      <c r="B1793" s="30" t="s">
        <v>6180</v>
      </c>
      <c r="C1793" s="30" t="s">
        <v>6181</v>
      </c>
      <c r="D1793" s="30" t="s">
        <v>6178</v>
      </c>
      <c r="E1793" s="30" t="s">
        <v>6173</v>
      </c>
      <c r="F1793" s="30" t="s">
        <v>6178</v>
      </c>
      <c r="G1793" s="38"/>
      <c r="H1793" s="31">
        <v>0</v>
      </c>
      <c r="I1793" s="30" t="s">
        <v>755</v>
      </c>
      <c r="J1793" s="30" t="s">
        <v>756</v>
      </c>
      <c r="K1793" s="30" t="s">
        <v>495</v>
      </c>
      <c r="L1793" s="30" t="s">
        <v>612</v>
      </c>
      <c r="M1793" s="30" t="s">
        <v>688</v>
      </c>
      <c r="N1793" s="30"/>
      <c r="O1793" s="30" t="s">
        <v>6169</v>
      </c>
      <c r="P1793" s="30" t="s">
        <v>6170</v>
      </c>
      <c r="Q1793" s="30" t="s">
        <v>499</v>
      </c>
    </row>
    <row r="1794" spans="1:17" hidden="1" x14ac:dyDescent="0.2">
      <c r="A1794" s="30" t="s">
        <v>6182</v>
      </c>
      <c r="B1794" s="30" t="s">
        <v>6183</v>
      </c>
      <c r="C1794" s="30" t="s">
        <v>6184</v>
      </c>
      <c r="D1794" s="30" t="s">
        <v>6178</v>
      </c>
      <c r="E1794" s="30" t="s">
        <v>6173</v>
      </c>
      <c r="F1794" s="30" t="s">
        <v>6178</v>
      </c>
      <c r="G1794" s="38"/>
      <c r="H1794" s="31">
        <v>0</v>
      </c>
      <c r="I1794" s="30" t="s">
        <v>755</v>
      </c>
      <c r="J1794" s="30" t="s">
        <v>756</v>
      </c>
      <c r="K1794" s="30" t="s">
        <v>495</v>
      </c>
      <c r="L1794" s="30" t="s">
        <v>612</v>
      </c>
      <c r="M1794" s="30" t="s">
        <v>1828</v>
      </c>
      <c r="N1794" s="30"/>
      <c r="O1794" s="30" t="s">
        <v>6169</v>
      </c>
      <c r="P1794" s="30" t="s">
        <v>6170</v>
      </c>
      <c r="Q1794" s="30" t="s">
        <v>499</v>
      </c>
    </row>
    <row r="1795" spans="1:17" hidden="1" x14ac:dyDescent="0.2">
      <c r="A1795" s="30" t="s">
        <v>6185</v>
      </c>
      <c r="B1795" s="30" t="s">
        <v>6186</v>
      </c>
      <c r="C1795" s="30" t="s">
        <v>6187</v>
      </c>
      <c r="D1795" s="30" t="s">
        <v>6188</v>
      </c>
      <c r="E1795" s="30" t="s">
        <v>6173</v>
      </c>
      <c r="F1795" s="30" t="s">
        <v>6188</v>
      </c>
      <c r="G1795" s="38"/>
      <c r="H1795" s="31">
        <v>0</v>
      </c>
      <c r="I1795" s="30" t="s">
        <v>755</v>
      </c>
      <c r="J1795" s="30" t="s">
        <v>756</v>
      </c>
      <c r="K1795" s="30" t="s">
        <v>495</v>
      </c>
      <c r="L1795" s="30" t="s">
        <v>612</v>
      </c>
      <c r="M1795" s="30" t="s">
        <v>688</v>
      </c>
      <c r="N1795" s="30"/>
      <c r="O1795" s="30" t="s">
        <v>6169</v>
      </c>
      <c r="P1795" s="30" t="s">
        <v>6170</v>
      </c>
      <c r="Q1795" s="30" t="s">
        <v>499</v>
      </c>
    </row>
    <row r="1796" spans="1:17" hidden="1" x14ac:dyDescent="0.2">
      <c r="A1796" s="30" t="s">
        <v>6189</v>
      </c>
      <c r="B1796" s="30" t="s">
        <v>6190</v>
      </c>
      <c r="C1796" s="30" t="s">
        <v>6191</v>
      </c>
      <c r="D1796" s="30" t="s">
        <v>6188</v>
      </c>
      <c r="E1796" s="30" t="s">
        <v>6173</v>
      </c>
      <c r="F1796" s="30" t="s">
        <v>6188</v>
      </c>
      <c r="G1796" s="38"/>
      <c r="H1796" s="31">
        <v>0</v>
      </c>
      <c r="I1796" s="30" t="s">
        <v>755</v>
      </c>
      <c r="J1796" s="30" t="s">
        <v>756</v>
      </c>
      <c r="K1796" s="30" t="s">
        <v>495</v>
      </c>
      <c r="L1796" s="30" t="s">
        <v>612</v>
      </c>
      <c r="M1796" s="30" t="s">
        <v>688</v>
      </c>
      <c r="N1796" s="30"/>
      <c r="O1796" s="30" t="s">
        <v>6169</v>
      </c>
      <c r="P1796" s="30" t="s">
        <v>6170</v>
      </c>
      <c r="Q1796" s="30" t="s">
        <v>499</v>
      </c>
    </row>
    <row r="1797" spans="1:17" hidden="1" x14ac:dyDescent="0.2">
      <c r="A1797" s="30" t="s">
        <v>6192</v>
      </c>
      <c r="B1797" s="30" t="s">
        <v>6193</v>
      </c>
      <c r="C1797" s="30" t="s">
        <v>6194</v>
      </c>
      <c r="D1797" s="30" t="s">
        <v>6195</v>
      </c>
      <c r="E1797" s="30" t="s">
        <v>6173</v>
      </c>
      <c r="F1797" s="30" t="s">
        <v>6195</v>
      </c>
      <c r="G1797" s="38"/>
      <c r="H1797" s="31">
        <v>0</v>
      </c>
      <c r="I1797" s="30" t="s">
        <v>755</v>
      </c>
      <c r="J1797" s="30" t="s">
        <v>756</v>
      </c>
      <c r="K1797" s="30" t="s">
        <v>495</v>
      </c>
      <c r="L1797" s="30" t="s">
        <v>612</v>
      </c>
      <c r="M1797" s="30" t="s">
        <v>1828</v>
      </c>
      <c r="N1797" s="30"/>
      <c r="O1797" s="30" t="s">
        <v>6169</v>
      </c>
      <c r="P1797" s="30" t="s">
        <v>6170</v>
      </c>
      <c r="Q1797" s="30" t="s">
        <v>499</v>
      </c>
    </row>
    <row r="1798" spans="1:17" hidden="1" x14ac:dyDescent="0.2">
      <c r="A1798" s="30" t="s">
        <v>6196</v>
      </c>
      <c r="B1798" s="30" t="s">
        <v>6197</v>
      </c>
      <c r="C1798" s="30" t="s">
        <v>6198</v>
      </c>
      <c r="D1798" s="30" t="s">
        <v>6199</v>
      </c>
      <c r="E1798" s="30" t="s">
        <v>6173</v>
      </c>
      <c r="F1798" s="30" t="s">
        <v>6199</v>
      </c>
      <c r="G1798" s="38"/>
      <c r="H1798" s="31">
        <v>0</v>
      </c>
      <c r="I1798" s="30" t="s">
        <v>755</v>
      </c>
      <c r="J1798" s="30" t="s">
        <v>756</v>
      </c>
      <c r="K1798" s="30" t="s">
        <v>495</v>
      </c>
      <c r="L1798" s="30" t="s">
        <v>612</v>
      </c>
      <c r="M1798" s="30" t="s">
        <v>1828</v>
      </c>
      <c r="N1798" s="30" t="s">
        <v>4700</v>
      </c>
      <c r="O1798" s="30" t="s">
        <v>6169</v>
      </c>
      <c r="P1798" s="30" t="s">
        <v>6170</v>
      </c>
      <c r="Q1798" s="30" t="s">
        <v>499</v>
      </c>
    </row>
    <row r="1799" spans="1:17" hidden="1" x14ac:dyDescent="0.2">
      <c r="A1799" s="30" t="s">
        <v>6200</v>
      </c>
      <c r="B1799" s="30" t="s">
        <v>6201</v>
      </c>
      <c r="C1799" s="30" t="s">
        <v>6202</v>
      </c>
      <c r="D1799" s="30" t="s">
        <v>6199</v>
      </c>
      <c r="E1799" s="30" t="s">
        <v>6173</v>
      </c>
      <c r="F1799" s="30" t="s">
        <v>6199</v>
      </c>
      <c r="G1799" s="38"/>
      <c r="H1799" s="31">
        <v>0</v>
      </c>
      <c r="I1799" s="30" t="s">
        <v>755</v>
      </c>
      <c r="J1799" s="30" t="s">
        <v>756</v>
      </c>
      <c r="K1799" s="30" t="s">
        <v>495</v>
      </c>
      <c r="L1799" s="30" t="s">
        <v>612</v>
      </c>
      <c r="M1799" s="30" t="s">
        <v>688</v>
      </c>
      <c r="N1799" s="30" t="s">
        <v>4700</v>
      </c>
      <c r="O1799" s="30" t="s">
        <v>6169</v>
      </c>
      <c r="P1799" s="30" t="s">
        <v>6170</v>
      </c>
      <c r="Q1799" s="30" t="s">
        <v>499</v>
      </c>
    </row>
    <row r="1800" spans="1:17" hidden="1" x14ac:dyDescent="0.2">
      <c r="A1800" s="30" t="s">
        <v>6203</v>
      </c>
      <c r="B1800" s="30" t="s">
        <v>6204</v>
      </c>
      <c r="C1800" s="30" t="s">
        <v>6205</v>
      </c>
      <c r="D1800" s="30" t="s">
        <v>6206</v>
      </c>
      <c r="E1800" s="30" t="s">
        <v>6173</v>
      </c>
      <c r="F1800" s="30" t="s">
        <v>6206</v>
      </c>
      <c r="G1800" s="38"/>
      <c r="H1800" s="31">
        <v>0</v>
      </c>
      <c r="I1800" s="30" t="s">
        <v>755</v>
      </c>
      <c r="J1800" s="30" t="s">
        <v>756</v>
      </c>
      <c r="K1800" s="30" t="s">
        <v>495</v>
      </c>
      <c r="L1800" s="30" t="s">
        <v>612</v>
      </c>
      <c r="M1800" s="30" t="s">
        <v>1828</v>
      </c>
      <c r="N1800" s="30" t="s">
        <v>4700</v>
      </c>
      <c r="O1800" s="30" t="s">
        <v>6169</v>
      </c>
      <c r="P1800" s="30" t="s">
        <v>6170</v>
      </c>
      <c r="Q1800" s="30" t="s">
        <v>499</v>
      </c>
    </row>
    <row r="1801" spans="1:17" hidden="1" x14ac:dyDescent="0.2">
      <c r="A1801" s="30" t="s">
        <v>6207</v>
      </c>
      <c r="B1801" s="30" t="s">
        <v>6208</v>
      </c>
      <c r="C1801" s="30" t="s">
        <v>6209</v>
      </c>
      <c r="D1801" s="30" t="s">
        <v>6206</v>
      </c>
      <c r="E1801" s="30" t="s">
        <v>6173</v>
      </c>
      <c r="F1801" s="30" t="s">
        <v>6206</v>
      </c>
      <c r="G1801" s="38"/>
      <c r="H1801" s="31">
        <v>0</v>
      </c>
      <c r="I1801" s="30" t="s">
        <v>755</v>
      </c>
      <c r="J1801" s="30" t="s">
        <v>756</v>
      </c>
      <c r="K1801" s="30" t="s">
        <v>495</v>
      </c>
      <c r="L1801" s="30" t="s">
        <v>612</v>
      </c>
      <c r="M1801" s="30" t="s">
        <v>688</v>
      </c>
      <c r="N1801" s="30" t="s">
        <v>4700</v>
      </c>
      <c r="O1801" s="30" t="s">
        <v>6169</v>
      </c>
      <c r="P1801" s="30" t="s">
        <v>6170</v>
      </c>
      <c r="Q1801" s="30" t="s">
        <v>499</v>
      </c>
    </row>
    <row r="1802" spans="1:17" hidden="1" x14ac:dyDescent="0.2">
      <c r="A1802" s="30" t="s">
        <v>6210</v>
      </c>
      <c r="B1802" s="30" t="s">
        <v>6211</v>
      </c>
      <c r="C1802" s="30" t="s">
        <v>6212</v>
      </c>
      <c r="D1802" s="30" t="s">
        <v>6206</v>
      </c>
      <c r="E1802" s="30" t="s">
        <v>6173</v>
      </c>
      <c r="F1802" s="30" t="s">
        <v>6206</v>
      </c>
      <c r="G1802" s="38"/>
      <c r="H1802" s="31">
        <v>0</v>
      </c>
      <c r="I1802" s="30" t="s">
        <v>755</v>
      </c>
      <c r="J1802" s="30" t="s">
        <v>756</v>
      </c>
      <c r="K1802" s="30" t="s">
        <v>495</v>
      </c>
      <c r="L1802" s="30" t="s">
        <v>612</v>
      </c>
      <c r="M1802" s="30" t="s">
        <v>688</v>
      </c>
      <c r="N1802" s="30" t="s">
        <v>4700</v>
      </c>
      <c r="O1802" s="30" t="s">
        <v>6169</v>
      </c>
      <c r="P1802" s="30" t="s">
        <v>6170</v>
      </c>
      <c r="Q1802" s="30" t="s">
        <v>499</v>
      </c>
    </row>
    <row r="1803" spans="1:17" hidden="1" x14ac:dyDescent="0.2">
      <c r="A1803" s="30" t="s">
        <v>6213</v>
      </c>
      <c r="B1803" s="30" t="s">
        <v>6214</v>
      </c>
      <c r="C1803" s="30" t="s">
        <v>6215</v>
      </c>
      <c r="D1803" s="30" t="s">
        <v>6206</v>
      </c>
      <c r="E1803" s="30" t="s">
        <v>6173</v>
      </c>
      <c r="F1803" s="30" t="s">
        <v>6206</v>
      </c>
      <c r="G1803" s="38"/>
      <c r="H1803" s="31">
        <v>0</v>
      </c>
      <c r="I1803" s="30" t="s">
        <v>755</v>
      </c>
      <c r="J1803" s="30" t="s">
        <v>756</v>
      </c>
      <c r="K1803" s="30" t="s">
        <v>495</v>
      </c>
      <c r="L1803" s="30" t="s">
        <v>612</v>
      </c>
      <c r="M1803" s="30" t="s">
        <v>688</v>
      </c>
      <c r="N1803" s="30" t="s">
        <v>4700</v>
      </c>
      <c r="O1803" s="30" t="s">
        <v>6169</v>
      </c>
      <c r="P1803" s="30" t="s">
        <v>6170</v>
      </c>
      <c r="Q1803" s="30" t="s">
        <v>499</v>
      </c>
    </row>
    <row r="1804" spans="1:17" hidden="1" x14ac:dyDescent="0.2">
      <c r="A1804" s="30" t="s">
        <v>6216</v>
      </c>
      <c r="B1804" s="30" t="s">
        <v>6217</v>
      </c>
      <c r="C1804" s="30" t="s">
        <v>6218</v>
      </c>
      <c r="D1804" s="30" t="s">
        <v>6206</v>
      </c>
      <c r="E1804" s="30" t="s">
        <v>6173</v>
      </c>
      <c r="F1804" s="30" t="s">
        <v>6206</v>
      </c>
      <c r="G1804" s="38"/>
      <c r="H1804" s="31">
        <v>0</v>
      </c>
      <c r="I1804" s="30" t="s">
        <v>755</v>
      </c>
      <c r="J1804" s="30" t="s">
        <v>756</v>
      </c>
      <c r="K1804" s="30" t="s">
        <v>495</v>
      </c>
      <c r="L1804" s="30" t="s">
        <v>612</v>
      </c>
      <c r="M1804" s="30" t="s">
        <v>1828</v>
      </c>
      <c r="N1804" s="30" t="s">
        <v>4700</v>
      </c>
      <c r="O1804" s="30" t="s">
        <v>6169</v>
      </c>
      <c r="P1804" s="30" t="s">
        <v>6170</v>
      </c>
      <c r="Q1804" s="30" t="s">
        <v>499</v>
      </c>
    </row>
    <row r="1805" spans="1:17" hidden="1" x14ac:dyDescent="0.2">
      <c r="A1805" s="30" t="s">
        <v>6219</v>
      </c>
      <c r="B1805" s="30" t="s">
        <v>6220</v>
      </c>
      <c r="C1805" s="30" t="s">
        <v>6221</v>
      </c>
      <c r="D1805" s="30" t="s">
        <v>6206</v>
      </c>
      <c r="E1805" s="30" t="s">
        <v>6173</v>
      </c>
      <c r="F1805" s="30" t="s">
        <v>6206</v>
      </c>
      <c r="G1805" s="38"/>
      <c r="H1805" s="31">
        <v>0</v>
      </c>
      <c r="I1805" s="30" t="s">
        <v>755</v>
      </c>
      <c r="J1805" s="30" t="s">
        <v>756</v>
      </c>
      <c r="K1805" s="30" t="s">
        <v>495</v>
      </c>
      <c r="L1805" s="30" t="s">
        <v>612</v>
      </c>
      <c r="M1805" s="30" t="s">
        <v>1828</v>
      </c>
      <c r="N1805" s="30" t="s">
        <v>2033</v>
      </c>
      <c r="O1805" s="30" t="s">
        <v>6169</v>
      </c>
      <c r="P1805" s="30" t="s">
        <v>6170</v>
      </c>
      <c r="Q1805" s="30" t="s">
        <v>499</v>
      </c>
    </row>
    <row r="1806" spans="1:17" hidden="1" x14ac:dyDescent="0.2">
      <c r="A1806" s="30" t="s">
        <v>6222</v>
      </c>
      <c r="B1806" s="30" t="s">
        <v>6223</v>
      </c>
      <c r="C1806" s="30" t="s">
        <v>6224</v>
      </c>
      <c r="D1806" s="30" t="s">
        <v>6206</v>
      </c>
      <c r="E1806" s="30" t="s">
        <v>6173</v>
      </c>
      <c r="F1806" s="30" t="s">
        <v>6206</v>
      </c>
      <c r="G1806" s="38"/>
      <c r="H1806" s="31">
        <v>0</v>
      </c>
      <c r="I1806" s="30" t="s">
        <v>755</v>
      </c>
      <c r="J1806" s="30" t="s">
        <v>756</v>
      </c>
      <c r="K1806" s="30" t="s">
        <v>495</v>
      </c>
      <c r="L1806" s="30" t="s">
        <v>612</v>
      </c>
      <c r="M1806" s="30" t="s">
        <v>1828</v>
      </c>
      <c r="N1806" s="30" t="s">
        <v>2033</v>
      </c>
      <c r="O1806" s="30" t="s">
        <v>6169</v>
      </c>
      <c r="P1806" s="30" t="s">
        <v>6170</v>
      </c>
      <c r="Q1806" s="30" t="s">
        <v>499</v>
      </c>
    </row>
    <row r="1807" spans="1:17" hidden="1" x14ac:dyDescent="0.2">
      <c r="A1807" s="30" t="s">
        <v>6225</v>
      </c>
      <c r="B1807" s="30" t="s">
        <v>6226</v>
      </c>
      <c r="C1807" s="30" t="s">
        <v>6227</v>
      </c>
      <c r="D1807" s="30" t="s">
        <v>6206</v>
      </c>
      <c r="E1807" s="30" t="s">
        <v>6173</v>
      </c>
      <c r="F1807" s="30" t="s">
        <v>6206</v>
      </c>
      <c r="G1807" s="38"/>
      <c r="H1807" s="31">
        <v>0</v>
      </c>
      <c r="I1807" s="30" t="s">
        <v>755</v>
      </c>
      <c r="J1807" s="30" t="s">
        <v>756</v>
      </c>
      <c r="K1807" s="30" t="s">
        <v>495</v>
      </c>
      <c r="L1807" s="30" t="s">
        <v>612</v>
      </c>
      <c r="M1807" s="30" t="s">
        <v>688</v>
      </c>
      <c r="N1807" s="30" t="s">
        <v>4700</v>
      </c>
      <c r="O1807" s="30" t="s">
        <v>6169</v>
      </c>
      <c r="P1807" s="30" t="s">
        <v>6170</v>
      </c>
      <c r="Q1807" s="30" t="s">
        <v>499</v>
      </c>
    </row>
    <row r="1808" spans="1:17" hidden="1" x14ac:dyDescent="0.2">
      <c r="A1808" s="30" t="s">
        <v>6228</v>
      </c>
      <c r="B1808" s="30" t="s">
        <v>6229</v>
      </c>
      <c r="C1808" s="30" t="s">
        <v>6230</v>
      </c>
      <c r="D1808" s="30"/>
      <c r="E1808" s="30" t="s">
        <v>6231</v>
      </c>
      <c r="F1808" s="30"/>
      <c r="G1808" s="38"/>
      <c r="H1808" s="31">
        <v>0</v>
      </c>
      <c r="I1808" s="30" t="s">
        <v>755</v>
      </c>
      <c r="J1808" s="30" t="s">
        <v>756</v>
      </c>
      <c r="K1808" s="30" t="s">
        <v>495</v>
      </c>
      <c r="L1808" s="30" t="s">
        <v>6232</v>
      </c>
      <c r="M1808" s="30" t="s">
        <v>6233</v>
      </c>
      <c r="N1808" s="30" t="s">
        <v>6234</v>
      </c>
      <c r="O1808" s="30" t="s">
        <v>6169</v>
      </c>
      <c r="P1808" s="30" t="s">
        <v>6170</v>
      </c>
      <c r="Q1808" s="30" t="s">
        <v>499</v>
      </c>
    </row>
    <row r="1809" spans="1:17" hidden="1" x14ac:dyDescent="0.2">
      <c r="A1809" s="30" t="s">
        <v>6235</v>
      </c>
      <c r="B1809" s="30" t="s">
        <v>6236</v>
      </c>
      <c r="C1809" s="30" t="s">
        <v>6237</v>
      </c>
      <c r="D1809" s="30"/>
      <c r="E1809" s="30" t="s">
        <v>6231</v>
      </c>
      <c r="F1809" s="30"/>
      <c r="G1809" s="38"/>
      <c r="H1809" s="31">
        <v>0</v>
      </c>
      <c r="I1809" s="30" t="s">
        <v>755</v>
      </c>
      <c r="J1809" s="30" t="s">
        <v>756</v>
      </c>
      <c r="K1809" s="30" t="s">
        <v>495</v>
      </c>
      <c r="L1809" s="30" t="s">
        <v>6232</v>
      </c>
      <c r="M1809" s="30" t="s">
        <v>6234</v>
      </c>
      <c r="N1809" s="30" t="s">
        <v>6234</v>
      </c>
      <c r="O1809" s="30" t="s">
        <v>6169</v>
      </c>
      <c r="P1809" s="30" t="s">
        <v>6170</v>
      </c>
      <c r="Q1809" s="30" t="s">
        <v>499</v>
      </c>
    </row>
    <row r="1810" spans="1:17" hidden="1" x14ac:dyDescent="0.2">
      <c r="A1810" s="30" t="s">
        <v>6238</v>
      </c>
      <c r="B1810" s="30" t="s">
        <v>6239</v>
      </c>
      <c r="C1810" s="30" t="s">
        <v>6240</v>
      </c>
      <c r="D1810" s="30"/>
      <c r="E1810" s="30" t="s">
        <v>6241</v>
      </c>
      <c r="F1810" s="30" t="s">
        <v>6242</v>
      </c>
      <c r="G1810" s="38">
        <v>60</v>
      </c>
      <c r="H1810" s="31">
        <v>0</v>
      </c>
      <c r="I1810" s="30" t="s">
        <v>848</v>
      </c>
      <c r="J1810" s="30" t="s">
        <v>849</v>
      </c>
      <c r="K1810" s="30" t="s">
        <v>495</v>
      </c>
      <c r="L1810" s="30" t="s">
        <v>496</v>
      </c>
      <c r="M1810" s="30" t="s">
        <v>558</v>
      </c>
      <c r="N1810" s="30"/>
      <c r="O1810" s="30" t="s">
        <v>6243</v>
      </c>
      <c r="P1810" s="30" t="s">
        <v>6239</v>
      </c>
      <c r="Q1810" s="30" t="s">
        <v>499</v>
      </c>
    </row>
    <row r="1811" spans="1:17" hidden="1" x14ac:dyDescent="0.2">
      <c r="A1811" s="30" t="s">
        <v>6244</v>
      </c>
      <c r="B1811" s="30" t="s">
        <v>6245</v>
      </c>
      <c r="C1811" s="30" t="s">
        <v>6246</v>
      </c>
      <c r="D1811" s="30"/>
      <c r="E1811" s="30" t="s">
        <v>6241</v>
      </c>
      <c r="F1811" s="30" t="s">
        <v>74</v>
      </c>
      <c r="G1811" s="38">
        <v>60</v>
      </c>
      <c r="H1811" s="31">
        <v>0</v>
      </c>
      <c r="I1811" s="30" t="s">
        <v>848</v>
      </c>
      <c r="J1811" s="30" t="s">
        <v>849</v>
      </c>
      <c r="K1811" s="30" t="s">
        <v>495</v>
      </c>
      <c r="L1811" s="30" t="s">
        <v>496</v>
      </c>
      <c r="M1811" s="30" t="s">
        <v>558</v>
      </c>
      <c r="N1811" s="30"/>
      <c r="O1811" s="30" t="s">
        <v>6243</v>
      </c>
      <c r="P1811" s="30" t="s">
        <v>6239</v>
      </c>
      <c r="Q1811" s="30" t="s">
        <v>499</v>
      </c>
    </row>
    <row r="1812" spans="1:17" hidden="1" x14ac:dyDescent="0.2">
      <c r="A1812" s="30" t="s">
        <v>6247</v>
      </c>
      <c r="B1812" s="30" t="s">
        <v>6248</v>
      </c>
      <c r="C1812" s="30" t="s">
        <v>6249</v>
      </c>
      <c r="D1812" s="30"/>
      <c r="E1812" s="30" t="s">
        <v>503</v>
      </c>
      <c r="F1812" s="30" t="s">
        <v>6250</v>
      </c>
      <c r="G1812" s="38">
        <v>60</v>
      </c>
      <c r="H1812" s="31">
        <v>0</v>
      </c>
      <c r="I1812" s="30" t="s">
        <v>546</v>
      </c>
      <c r="J1812" s="30" t="s">
        <v>547</v>
      </c>
      <c r="K1812" s="30" t="s">
        <v>495</v>
      </c>
      <c r="L1812" s="30" t="s">
        <v>496</v>
      </c>
      <c r="M1812" s="30" t="s">
        <v>514</v>
      </c>
      <c r="N1812" s="30"/>
      <c r="O1812" s="30" t="s">
        <v>6247</v>
      </c>
      <c r="P1812" s="30" t="s">
        <v>6248</v>
      </c>
      <c r="Q1812" s="30" t="s">
        <v>499</v>
      </c>
    </row>
    <row r="1813" spans="1:17" hidden="1" x14ac:dyDescent="0.2">
      <c r="A1813" s="30" t="s">
        <v>6251</v>
      </c>
      <c r="B1813" s="30" t="s">
        <v>6252</v>
      </c>
      <c r="C1813" s="30"/>
      <c r="D1813" s="30"/>
      <c r="E1813" s="30"/>
      <c r="F1813" s="30"/>
      <c r="G1813" s="38"/>
      <c r="H1813" s="31">
        <v>0</v>
      </c>
      <c r="I1813" s="30"/>
      <c r="J1813" s="30"/>
      <c r="K1813" s="30" t="s">
        <v>495</v>
      </c>
      <c r="L1813" s="30"/>
      <c r="M1813" s="30"/>
      <c r="N1813" s="30"/>
      <c r="O1813" s="30" t="s">
        <v>6251</v>
      </c>
      <c r="P1813" s="30" t="s">
        <v>6252</v>
      </c>
      <c r="Q1813" s="30" t="s">
        <v>499</v>
      </c>
    </row>
    <row r="1814" spans="1:17" hidden="1" x14ac:dyDescent="0.2">
      <c r="A1814" s="30" t="s">
        <v>6253</v>
      </c>
      <c r="B1814" s="30" t="s">
        <v>6254</v>
      </c>
      <c r="C1814" s="30" t="s">
        <v>6255</v>
      </c>
      <c r="D1814" s="30"/>
      <c r="E1814" s="30" t="s">
        <v>503</v>
      </c>
      <c r="F1814" s="30" t="s">
        <v>6256</v>
      </c>
      <c r="G1814" s="38"/>
      <c r="H1814" s="31">
        <v>0</v>
      </c>
      <c r="I1814" s="30"/>
      <c r="J1814" s="30"/>
      <c r="K1814" s="30" t="s">
        <v>495</v>
      </c>
      <c r="L1814" s="30" t="s">
        <v>496</v>
      </c>
      <c r="M1814" s="30" t="s">
        <v>514</v>
      </c>
      <c r="N1814" s="30"/>
      <c r="O1814" s="30" t="s">
        <v>6253</v>
      </c>
      <c r="P1814" s="30" t="s">
        <v>6254</v>
      </c>
      <c r="Q1814" s="30" t="s">
        <v>499</v>
      </c>
    </row>
    <row r="1815" spans="1:17" hidden="1" x14ac:dyDescent="0.2">
      <c r="A1815" s="30" t="s">
        <v>6257</v>
      </c>
      <c r="B1815" s="30" t="s">
        <v>6258</v>
      </c>
      <c r="C1815" s="30" t="s">
        <v>6259</v>
      </c>
      <c r="D1815" s="30" t="s">
        <v>6260</v>
      </c>
      <c r="E1815" s="30" t="s">
        <v>503</v>
      </c>
      <c r="F1815" s="30" t="s">
        <v>6260</v>
      </c>
      <c r="G1815" s="38"/>
      <c r="H1815" s="31">
        <v>0</v>
      </c>
      <c r="I1815" s="30"/>
      <c r="J1815" s="30"/>
      <c r="K1815" s="30" t="s">
        <v>495</v>
      </c>
      <c r="L1815" s="30" t="s">
        <v>496</v>
      </c>
      <c r="M1815" s="30" t="s">
        <v>2249</v>
      </c>
      <c r="N1815" s="30"/>
      <c r="O1815" s="30" t="s">
        <v>6257</v>
      </c>
      <c r="P1815" s="30" t="s">
        <v>6258</v>
      </c>
      <c r="Q1815" s="30" t="s">
        <v>499</v>
      </c>
    </row>
    <row r="1816" spans="1:17" hidden="1" x14ac:dyDescent="0.2">
      <c r="A1816" s="30" t="s">
        <v>6261</v>
      </c>
      <c r="B1816" s="30" t="s">
        <v>6262</v>
      </c>
      <c r="C1816" s="30" t="s">
        <v>6263</v>
      </c>
      <c r="D1816" s="30" t="s">
        <v>6260</v>
      </c>
      <c r="E1816" s="30" t="s">
        <v>503</v>
      </c>
      <c r="F1816" s="30" t="s">
        <v>6260</v>
      </c>
      <c r="G1816" s="38"/>
      <c r="H1816" s="31">
        <v>0</v>
      </c>
      <c r="I1816" s="30" t="s">
        <v>512</v>
      </c>
      <c r="J1816" s="30" t="s">
        <v>513</v>
      </c>
      <c r="K1816" s="30" t="s">
        <v>495</v>
      </c>
      <c r="L1816" s="30" t="s">
        <v>496</v>
      </c>
      <c r="M1816" s="30" t="s">
        <v>639</v>
      </c>
      <c r="N1816" s="30"/>
      <c r="O1816" s="30" t="s">
        <v>6257</v>
      </c>
      <c r="P1816" s="30" t="s">
        <v>6258</v>
      </c>
      <c r="Q1816" s="30" t="s">
        <v>499</v>
      </c>
    </row>
    <row r="1817" spans="1:17" hidden="1" x14ac:dyDescent="0.2">
      <c r="A1817" s="30" t="s">
        <v>6264</v>
      </c>
      <c r="B1817" s="30" t="s">
        <v>6265</v>
      </c>
      <c r="C1817" s="30" t="s">
        <v>6266</v>
      </c>
      <c r="D1817" s="30" t="s">
        <v>6260</v>
      </c>
      <c r="E1817" s="30" t="s">
        <v>503</v>
      </c>
      <c r="F1817" s="30" t="s">
        <v>6260</v>
      </c>
      <c r="G1817" s="38"/>
      <c r="H1817" s="31">
        <v>0</v>
      </c>
      <c r="I1817" s="30" t="s">
        <v>586</v>
      </c>
      <c r="J1817" s="30" t="s">
        <v>587</v>
      </c>
      <c r="K1817" s="30" t="s">
        <v>495</v>
      </c>
      <c r="L1817" s="30" t="s">
        <v>496</v>
      </c>
      <c r="M1817" s="30" t="s">
        <v>497</v>
      </c>
      <c r="N1817" s="30"/>
      <c r="O1817" s="30" t="s">
        <v>6257</v>
      </c>
      <c r="P1817" s="30" t="s">
        <v>6258</v>
      </c>
      <c r="Q1817" s="30" t="s">
        <v>499</v>
      </c>
    </row>
    <row r="1818" spans="1:17" hidden="1" x14ac:dyDescent="0.2">
      <c r="A1818" s="30" t="s">
        <v>6267</v>
      </c>
      <c r="B1818" s="30" t="s">
        <v>6268</v>
      </c>
      <c r="C1818" s="30" t="s">
        <v>6269</v>
      </c>
      <c r="D1818" s="30" t="s">
        <v>6260</v>
      </c>
      <c r="E1818" s="30" t="s">
        <v>503</v>
      </c>
      <c r="F1818" s="30" t="s">
        <v>6260</v>
      </c>
      <c r="G1818" s="38"/>
      <c r="H1818" s="31">
        <v>0</v>
      </c>
      <c r="I1818" s="30" t="s">
        <v>504</v>
      </c>
      <c r="J1818" s="30" t="s">
        <v>505</v>
      </c>
      <c r="K1818" s="30" t="s">
        <v>495</v>
      </c>
      <c r="L1818" s="30" t="s">
        <v>496</v>
      </c>
      <c r="M1818" s="30" t="s">
        <v>506</v>
      </c>
      <c r="N1818" s="30" t="s">
        <v>507</v>
      </c>
      <c r="O1818" s="30" t="s">
        <v>6257</v>
      </c>
      <c r="P1818" s="30" t="s">
        <v>6258</v>
      </c>
      <c r="Q1818" s="30" t="s">
        <v>499</v>
      </c>
    </row>
    <row r="1819" spans="1:17" hidden="1" x14ac:dyDescent="0.2">
      <c r="A1819" s="30" t="s">
        <v>6270</v>
      </c>
      <c r="B1819" s="30" t="s">
        <v>6271</v>
      </c>
      <c r="C1819" s="30" t="s">
        <v>6272</v>
      </c>
      <c r="D1819" s="30" t="s">
        <v>6260</v>
      </c>
      <c r="E1819" s="30" t="s">
        <v>503</v>
      </c>
      <c r="F1819" s="30" t="s">
        <v>6260</v>
      </c>
      <c r="G1819" s="38"/>
      <c r="H1819" s="31">
        <v>0</v>
      </c>
      <c r="I1819" s="30" t="s">
        <v>512</v>
      </c>
      <c r="J1819" s="30" t="s">
        <v>513</v>
      </c>
      <c r="K1819" s="30" t="s">
        <v>495</v>
      </c>
      <c r="L1819" s="30" t="s">
        <v>496</v>
      </c>
      <c r="M1819" s="30" t="s">
        <v>695</v>
      </c>
      <c r="N1819" s="30" t="s">
        <v>5309</v>
      </c>
      <c r="O1819" s="30" t="s">
        <v>6257</v>
      </c>
      <c r="P1819" s="30" t="s">
        <v>6258</v>
      </c>
      <c r="Q1819" s="30" t="s">
        <v>499</v>
      </c>
    </row>
    <row r="1820" spans="1:17" hidden="1" x14ac:dyDescent="0.2">
      <c r="A1820" s="30" t="s">
        <v>6273</v>
      </c>
      <c r="B1820" s="30" t="s">
        <v>6274</v>
      </c>
      <c r="C1820" s="30" t="s">
        <v>6275</v>
      </c>
      <c r="D1820" s="30" t="s">
        <v>6260</v>
      </c>
      <c r="E1820" s="30" t="s">
        <v>503</v>
      </c>
      <c r="F1820" s="30" t="s">
        <v>6260</v>
      </c>
      <c r="G1820" s="38"/>
      <c r="H1820" s="31">
        <v>0</v>
      </c>
      <c r="I1820" s="30" t="s">
        <v>512</v>
      </c>
      <c r="J1820" s="30" t="s">
        <v>513</v>
      </c>
      <c r="K1820" s="30" t="s">
        <v>495</v>
      </c>
      <c r="L1820" s="30" t="s">
        <v>496</v>
      </c>
      <c r="M1820" s="30" t="s">
        <v>713</v>
      </c>
      <c r="N1820" s="30" t="s">
        <v>3164</v>
      </c>
      <c r="O1820" s="30" t="s">
        <v>6257</v>
      </c>
      <c r="P1820" s="30" t="s">
        <v>6258</v>
      </c>
      <c r="Q1820" s="30" t="s">
        <v>499</v>
      </c>
    </row>
    <row r="1821" spans="1:17" hidden="1" x14ac:dyDescent="0.2">
      <c r="A1821" s="30" t="s">
        <v>6276</v>
      </c>
      <c r="B1821" s="30" t="s">
        <v>6277</v>
      </c>
      <c r="C1821" s="30" t="s">
        <v>6278</v>
      </c>
      <c r="D1821" s="30" t="s">
        <v>6260</v>
      </c>
      <c r="E1821" s="30" t="s">
        <v>503</v>
      </c>
      <c r="F1821" s="30" t="s">
        <v>6260</v>
      </c>
      <c r="G1821" s="38"/>
      <c r="H1821" s="31">
        <v>0</v>
      </c>
      <c r="I1821" s="30" t="s">
        <v>504</v>
      </c>
      <c r="J1821" s="30" t="s">
        <v>505</v>
      </c>
      <c r="K1821" s="30" t="s">
        <v>495</v>
      </c>
      <c r="L1821" s="30" t="s">
        <v>496</v>
      </c>
      <c r="M1821" s="30" t="s">
        <v>558</v>
      </c>
      <c r="N1821" s="30"/>
      <c r="O1821" s="30" t="s">
        <v>6257</v>
      </c>
      <c r="P1821" s="30" t="s">
        <v>6258</v>
      </c>
      <c r="Q1821" s="30" t="s">
        <v>499</v>
      </c>
    </row>
    <row r="1822" spans="1:17" hidden="1" x14ac:dyDescent="0.2">
      <c r="A1822" s="30" t="s">
        <v>6279</v>
      </c>
      <c r="B1822" s="30" t="s">
        <v>6280</v>
      </c>
      <c r="C1822" s="30" t="s">
        <v>6281</v>
      </c>
      <c r="D1822" s="30" t="s">
        <v>6260</v>
      </c>
      <c r="E1822" s="30" t="s">
        <v>503</v>
      </c>
      <c r="F1822" s="30" t="s">
        <v>6260</v>
      </c>
      <c r="G1822" s="38"/>
      <c r="H1822" s="31">
        <v>0</v>
      </c>
      <c r="I1822" s="30" t="s">
        <v>512</v>
      </c>
      <c r="J1822" s="30" t="s">
        <v>513</v>
      </c>
      <c r="K1822" s="30" t="s">
        <v>495</v>
      </c>
      <c r="L1822" s="30" t="s">
        <v>496</v>
      </c>
      <c r="M1822" s="30" t="s">
        <v>695</v>
      </c>
      <c r="N1822" s="30"/>
      <c r="O1822" s="30" t="s">
        <v>6257</v>
      </c>
      <c r="P1822" s="30" t="s">
        <v>6258</v>
      </c>
      <c r="Q1822" s="30" t="s">
        <v>499</v>
      </c>
    </row>
    <row r="1823" spans="1:17" hidden="1" x14ac:dyDescent="0.2">
      <c r="A1823" s="30" t="s">
        <v>6282</v>
      </c>
      <c r="B1823" s="30" t="s">
        <v>6283</v>
      </c>
      <c r="C1823" s="30" t="s">
        <v>6284</v>
      </c>
      <c r="D1823" s="30" t="s">
        <v>6260</v>
      </c>
      <c r="E1823" s="30" t="s">
        <v>503</v>
      </c>
      <c r="F1823" s="30" t="s">
        <v>6260</v>
      </c>
      <c r="G1823" s="38"/>
      <c r="H1823" s="31">
        <v>0</v>
      </c>
      <c r="I1823" s="30" t="s">
        <v>504</v>
      </c>
      <c r="J1823" s="30" t="s">
        <v>505</v>
      </c>
      <c r="K1823" s="30" t="s">
        <v>495</v>
      </c>
      <c r="L1823" s="30" t="s">
        <v>496</v>
      </c>
      <c r="M1823" s="30" t="s">
        <v>558</v>
      </c>
      <c r="N1823" s="30" t="s">
        <v>6285</v>
      </c>
      <c r="O1823" s="30" t="s">
        <v>6257</v>
      </c>
      <c r="P1823" s="30" t="s">
        <v>6258</v>
      </c>
      <c r="Q1823" s="30" t="s">
        <v>499</v>
      </c>
    </row>
    <row r="1824" spans="1:17" hidden="1" x14ac:dyDescent="0.2">
      <c r="A1824" s="30" t="s">
        <v>6286</v>
      </c>
      <c r="B1824" s="30" t="s">
        <v>6287</v>
      </c>
      <c r="C1824" s="30" t="s">
        <v>6288</v>
      </c>
      <c r="D1824" s="30"/>
      <c r="E1824" s="30" t="s">
        <v>503</v>
      </c>
      <c r="F1824" s="30" t="s">
        <v>6289</v>
      </c>
      <c r="G1824" s="38"/>
      <c r="H1824" s="31">
        <v>0</v>
      </c>
      <c r="I1824" s="30"/>
      <c r="J1824" s="30"/>
      <c r="K1824" s="30" t="s">
        <v>495</v>
      </c>
      <c r="L1824" s="30" t="s">
        <v>496</v>
      </c>
      <c r="M1824" s="30" t="s">
        <v>558</v>
      </c>
      <c r="N1824" s="30"/>
      <c r="O1824" s="30" t="s">
        <v>6286</v>
      </c>
      <c r="P1824" s="30" t="s">
        <v>6287</v>
      </c>
      <c r="Q1824" s="30" t="s">
        <v>499</v>
      </c>
    </row>
    <row r="1825" spans="1:17" hidden="1" x14ac:dyDescent="0.2">
      <c r="A1825" s="30" t="s">
        <v>6290</v>
      </c>
      <c r="B1825" s="30" t="s">
        <v>6291</v>
      </c>
      <c r="C1825" s="30" t="s">
        <v>6292</v>
      </c>
      <c r="D1825" s="30"/>
      <c r="E1825" s="30" t="s">
        <v>3062</v>
      </c>
      <c r="F1825" s="30" t="s">
        <v>6293</v>
      </c>
      <c r="G1825" s="38">
        <v>60</v>
      </c>
      <c r="H1825" s="31">
        <v>0</v>
      </c>
      <c r="I1825" s="30" t="s">
        <v>995</v>
      </c>
      <c r="J1825" s="30" t="s">
        <v>996</v>
      </c>
      <c r="K1825" s="30" t="s">
        <v>495</v>
      </c>
      <c r="L1825" s="30" t="s">
        <v>612</v>
      </c>
      <c r="M1825" s="30" t="s">
        <v>1088</v>
      </c>
      <c r="N1825" s="30" t="s">
        <v>6294</v>
      </c>
      <c r="O1825" s="30" t="s">
        <v>6290</v>
      </c>
      <c r="P1825" s="30" t="s">
        <v>6291</v>
      </c>
      <c r="Q1825" s="30" t="s">
        <v>499</v>
      </c>
    </row>
    <row r="1826" spans="1:17" hidden="1" x14ac:dyDescent="0.2">
      <c r="A1826" s="30" t="s">
        <v>6295</v>
      </c>
      <c r="B1826" s="30" t="s">
        <v>6296</v>
      </c>
      <c r="C1826" s="30" t="s">
        <v>6297</v>
      </c>
      <c r="D1826" s="30"/>
      <c r="E1826" s="30" t="s">
        <v>753</v>
      </c>
      <c r="F1826" s="30" t="s">
        <v>6298</v>
      </c>
      <c r="G1826" s="38"/>
      <c r="H1826" s="31">
        <v>0</v>
      </c>
      <c r="I1826" s="30" t="s">
        <v>755</v>
      </c>
      <c r="J1826" s="30" t="s">
        <v>756</v>
      </c>
      <c r="K1826" s="30" t="s">
        <v>495</v>
      </c>
      <c r="L1826" s="30" t="s">
        <v>612</v>
      </c>
      <c r="M1826" s="30" t="s">
        <v>1035</v>
      </c>
      <c r="N1826" s="30" t="s">
        <v>6299</v>
      </c>
      <c r="O1826" s="30" t="s">
        <v>6295</v>
      </c>
      <c r="P1826" s="30" t="s">
        <v>6296</v>
      </c>
      <c r="Q1826" s="30" t="s">
        <v>499</v>
      </c>
    </row>
    <row r="1827" spans="1:17" hidden="1" x14ac:dyDescent="0.2">
      <c r="A1827" s="30" t="s">
        <v>6300</v>
      </c>
      <c r="B1827" s="30" t="s">
        <v>6301</v>
      </c>
      <c r="C1827" s="30" t="s">
        <v>6302</v>
      </c>
      <c r="D1827" s="30"/>
      <c r="E1827" s="30" t="s">
        <v>503</v>
      </c>
      <c r="F1827" s="30" t="s">
        <v>6303</v>
      </c>
      <c r="G1827" s="38"/>
      <c r="H1827" s="31">
        <v>0</v>
      </c>
      <c r="I1827" s="30"/>
      <c r="J1827" s="30"/>
      <c r="K1827" s="30" t="s">
        <v>495</v>
      </c>
      <c r="L1827" s="30" t="s">
        <v>4462</v>
      </c>
      <c r="M1827" s="30"/>
      <c r="N1827" s="30"/>
      <c r="O1827" s="30" t="s">
        <v>6300</v>
      </c>
      <c r="P1827" s="30" t="s">
        <v>6301</v>
      </c>
      <c r="Q1827" s="30" t="s">
        <v>499</v>
      </c>
    </row>
    <row r="1828" spans="1:17" hidden="1" x14ac:dyDescent="0.2">
      <c r="A1828" s="30" t="s">
        <v>6304</v>
      </c>
      <c r="B1828" s="30" t="s">
        <v>6305</v>
      </c>
      <c r="C1828" s="30" t="s">
        <v>6306</v>
      </c>
      <c r="D1828" s="30" t="s">
        <v>6307</v>
      </c>
      <c r="E1828" s="30" t="s">
        <v>6308</v>
      </c>
      <c r="F1828" s="30" t="s">
        <v>6309</v>
      </c>
      <c r="G1828" s="38"/>
      <c r="H1828" s="31">
        <v>0</v>
      </c>
      <c r="I1828" s="30" t="s">
        <v>995</v>
      </c>
      <c r="J1828" s="30" t="s">
        <v>996</v>
      </c>
      <c r="K1828" s="30" t="s">
        <v>495</v>
      </c>
      <c r="L1828" s="30" t="s">
        <v>612</v>
      </c>
      <c r="M1828" s="30" t="s">
        <v>997</v>
      </c>
      <c r="N1828" s="30"/>
      <c r="O1828" s="30" t="s">
        <v>6304</v>
      </c>
      <c r="P1828" s="30" t="s">
        <v>6305</v>
      </c>
      <c r="Q1828" s="30" t="s">
        <v>4174</v>
      </c>
    </row>
    <row r="1829" spans="1:17" hidden="1" x14ac:dyDescent="0.2">
      <c r="A1829" s="30" t="s">
        <v>6310</v>
      </c>
      <c r="B1829" s="30" t="s">
        <v>6311</v>
      </c>
      <c r="C1829" s="30"/>
      <c r="D1829" s="30"/>
      <c r="E1829" s="30"/>
      <c r="F1829" s="30"/>
      <c r="G1829" s="38"/>
      <c r="H1829" s="31">
        <v>0</v>
      </c>
      <c r="I1829" s="30"/>
      <c r="J1829" s="30"/>
      <c r="K1829" s="30" t="s">
        <v>495</v>
      </c>
      <c r="L1829" s="30"/>
      <c r="M1829" s="30"/>
      <c r="N1829" s="30"/>
      <c r="O1829" s="30" t="s">
        <v>6310</v>
      </c>
      <c r="P1829" s="30" t="s">
        <v>6311</v>
      </c>
      <c r="Q1829" s="30" t="s">
        <v>499</v>
      </c>
    </row>
    <row r="1830" spans="1:17" hidden="1" x14ac:dyDescent="0.2">
      <c r="A1830" s="30" t="s">
        <v>6312</v>
      </c>
      <c r="B1830" s="30" t="s">
        <v>6313</v>
      </c>
      <c r="C1830" s="30"/>
      <c r="D1830" s="30"/>
      <c r="E1830" s="30"/>
      <c r="F1830" s="30"/>
      <c r="G1830" s="38"/>
      <c r="H1830" s="31">
        <v>0</v>
      </c>
      <c r="I1830" s="30"/>
      <c r="J1830" s="30"/>
      <c r="K1830" s="30" t="s">
        <v>495</v>
      </c>
      <c r="L1830" s="30"/>
      <c r="M1830" s="30"/>
      <c r="N1830" s="30"/>
      <c r="O1830" s="30" t="s">
        <v>6310</v>
      </c>
      <c r="P1830" s="30" t="s">
        <v>6313</v>
      </c>
      <c r="Q1830" s="30" t="s">
        <v>499</v>
      </c>
    </row>
    <row r="1831" spans="1:17" hidden="1" x14ac:dyDescent="0.2">
      <c r="A1831" s="30" t="s">
        <v>6314</v>
      </c>
      <c r="B1831" s="30" t="s">
        <v>6315</v>
      </c>
      <c r="C1831" s="30" t="s">
        <v>74</v>
      </c>
      <c r="D1831" s="30" t="s">
        <v>6316</v>
      </c>
      <c r="E1831" s="30" t="s">
        <v>1232</v>
      </c>
      <c r="F1831" s="30"/>
      <c r="G1831" s="38"/>
      <c r="H1831" s="31">
        <v>0</v>
      </c>
      <c r="I1831" s="30" t="s">
        <v>628</v>
      </c>
      <c r="J1831" s="30" t="s">
        <v>629</v>
      </c>
      <c r="K1831" s="30" t="s">
        <v>495</v>
      </c>
      <c r="L1831" s="30" t="s">
        <v>612</v>
      </c>
      <c r="M1831" s="30"/>
      <c r="N1831" s="30"/>
      <c r="O1831" s="30" t="s">
        <v>6310</v>
      </c>
      <c r="P1831" s="30" t="s">
        <v>6315</v>
      </c>
      <c r="Q1831" s="30" t="s">
        <v>499</v>
      </c>
    </row>
    <row r="1832" spans="1:17" hidden="1" x14ac:dyDescent="0.2">
      <c r="A1832" s="30" t="s">
        <v>6317</v>
      </c>
      <c r="B1832" s="30" t="s">
        <v>6318</v>
      </c>
      <c r="C1832" s="30" t="s">
        <v>6319</v>
      </c>
      <c r="D1832" s="30" t="s">
        <v>6320</v>
      </c>
      <c r="E1832" s="30" t="s">
        <v>1232</v>
      </c>
      <c r="F1832" s="30" t="s">
        <v>6320</v>
      </c>
      <c r="G1832" s="38"/>
      <c r="H1832" s="31">
        <v>0</v>
      </c>
      <c r="I1832" s="30" t="s">
        <v>995</v>
      </c>
      <c r="J1832" s="30" t="s">
        <v>996</v>
      </c>
      <c r="K1832" s="30" t="s">
        <v>495</v>
      </c>
      <c r="L1832" s="30" t="s">
        <v>612</v>
      </c>
      <c r="M1832" s="30" t="s">
        <v>1007</v>
      </c>
      <c r="N1832" s="30"/>
      <c r="O1832" s="30" t="s">
        <v>6317</v>
      </c>
      <c r="P1832" s="30" t="s">
        <v>6318</v>
      </c>
      <c r="Q1832" s="30" t="s">
        <v>499</v>
      </c>
    </row>
    <row r="1833" spans="1:17" hidden="1" x14ac:dyDescent="0.2">
      <c r="A1833" s="30" t="s">
        <v>6321</v>
      </c>
      <c r="B1833" s="30" t="s">
        <v>6322</v>
      </c>
      <c r="C1833" s="30" t="s">
        <v>6319</v>
      </c>
      <c r="D1833" s="30" t="s">
        <v>6320</v>
      </c>
      <c r="E1833" s="30" t="s">
        <v>1232</v>
      </c>
      <c r="F1833" s="30" t="s">
        <v>6320</v>
      </c>
      <c r="G1833" s="38"/>
      <c r="H1833" s="31">
        <v>0</v>
      </c>
      <c r="I1833" s="30" t="s">
        <v>995</v>
      </c>
      <c r="J1833" s="30" t="s">
        <v>996</v>
      </c>
      <c r="K1833" s="30" t="s">
        <v>495</v>
      </c>
      <c r="L1833" s="30" t="s">
        <v>612</v>
      </c>
      <c r="M1833" s="30" t="s">
        <v>1007</v>
      </c>
      <c r="N1833" s="30"/>
      <c r="O1833" s="30" t="s">
        <v>6321</v>
      </c>
      <c r="P1833" s="30" t="s">
        <v>6322</v>
      </c>
      <c r="Q1833" s="30" t="s">
        <v>499</v>
      </c>
    </row>
    <row r="1834" spans="1:17" hidden="1" x14ac:dyDescent="0.2">
      <c r="A1834" s="30" t="s">
        <v>6323</v>
      </c>
      <c r="B1834" s="30" t="s">
        <v>6324</v>
      </c>
      <c r="C1834" s="30" t="s">
        <v>6325</v>
      </c>
      <c r="D1834" s="30" t="s">
        <v>6320</v>
      </c>
      <c r="E1834" s="30" t="s">
        <v>1232</v>
      </c>
      <c r="F1834" s="30" t="s">
        <v>6320</v>
      </c>
      <c r="G1834" s="38"/>
      <c r="H1834" s="31">
        <v>0</v>
      </c>
      <c r="I1834" s="30" t="s">
        <v>995</v>
      </c>
      <c r="J1834" s="30" t="s">
        <v>996</v>
      </c>
      <c r="K1834" s="30" t="s">
        <v>495</v>
      </c>
      <c r="L1834" s="30" t="s">
        <v>612</v>
      </c>
      <c r="M1834" s="30" t="s">
        <v>1007</v>
      </c>
      <c r="N1834" s="30"/>
      <c r="O1834" s="30" t="s">
        <v>6323</v>
      </c>
      <c r="P1834" s="30" t="s">
        <v>6324</v>
      </c>
      <c r="Q1834" s="30" t="s">
        <v>499</v>
      </c>
    </row>
    <row r="1835" spans="1:17" hidden="1" x14ac:dyDescent="0.2">
      <c r="A1835" s="30" t="s">
        <v>6326</v>
      </c>
      <c r="B1835" s="30" t="s">
        <v>6327</v>
      </c>
      <c r="C1835" s="30" t="s">
        <v>6328</v>
      </c>
      <c r="D1835" s="30" t="s">
        <v>6320</v>
      </c>
      <c r="E1835" s="30" t="s">
        <v>1232</v>
      </c>
      <c r="F1835" s="30" t="s">
        <v>6320</v>
      </c>
      <c r="G1835" s="38"/>
      <c r="H1835" s="31">
        <v>0</v>
      </c>
      <c r="I1835" s="30" t="s">
        <v>995</v>
      </c>
      <c r="J1835" s="30" t="s">
        <v>996</v>
      </c>
      <c r="K1835" s="30" t="s">
        <v>495</v>
      </c>
      <c r="L1835" s="30" t="s">
        <v>612</v>
      </c>
      <c r="M1835" s="30" t="s">
        <v>1007</v>
      </c>
      <c r="N1835" s="30"/>
      <c r="O1835" s="30" t="s">
        <v>6326</v>
      </c>
      <c r="P1835" s="30" t="s">
        <v>6327</v>
      </c>
      <c r="Q1835" s="30" t="s">
        <v>499</v>
      </c>
    </row>
    <row r="1836" spans="1:17" hidden="1" x14ac:dyDescent="0.2">
      <c r="A1836" s="30" t="s">
        <v>6329</v>
      </c>
      <c r="B1836" s="30" t="s">
        <v>6330</v>
      </c>
      <c r="C1836" s="30" t="s">
        <v>6331</v>
      </c>
      <c r="D1836" s="30"/>
      <c r="E1836" s="30" t="s">
        <v>1232</v>
      </c>
      <c r="F1836" s="30" t="s">
        <v>6332</v>
      </c>
      <c r="G1836" s="38"/>
      <c r="H1836" s="31">
        <v>0</v>
      </c>
      <c r="I1836" s="30" t="s">
        <v>628</v>
      </c>
      <c r="J1836" s="30" t="s">
        <v>629</v>
      </c>
      <c r="K1836" s="30" t="s">
        <v>495</v>
      </c>
      <c r="L1836" s="30" t="s">
        <v>965</v>
      </c>
      <c r="M1836" s="30" t="s">
        <v>631</v>
      </c>
      <c r="N1836" s="30" t="s">
        <v>6333</v>
      </c>
      <c r="O1836" s="30" t="s">
        <v>6329</v>
      </c>
      <c r="P1836" s="30" t="s">
        <v>6330</v>
      </c>
      <c r="Q1836" s="30" t="s">
        <v>499</v>
      </c>
    </row>
    <row r="1837" spans="1:17" hidden="1" x14ac:dyDescent="0.2">
      <c r="A1837" s="30" t="s">
        <v>6334</v>
      </c>
      <c r="B1837" s="30" t="s">
        <v>6335</v>
      </c>
      <c r="C1837" s="30" t="s">
        <v>6336</v>
      </c>
      <c r="D1837" s="30" t="s">
        <v>6337</v>
      </c>
      <c r="E1837" s="30" t="s">
        <v>1232</v>
      </c>
      <c r="F1837" s="30" t="s">
        <v>6337</v>
      </c>
      <c r="G1837" s="38"/>
      <c r="H1837" s="31">
        <v>0</v>
      </c>
      <c r="I1837" s="30" t="s">
        <v>995</v>
      </c>
      <c r="J1837" s="30" t="s">
        <v>996</v>
      </c>
      <c r="K1837" s="30" t="s">
        <v>495</v>
      </c>
      <c r="L1837" s="30" t="s">
        <v>612</v>
      </c>
      <c r="M1837" s="30" t="s">
        <v>1007</v>
      </c>
      <c r="N1837" s="30"/>
      <c r="O1837" s="30" t="s">
        <v>6334</v>
      </c>
      <c r="P1837" s="30" t="s">
        <v>6335</v>
      </c>
      <c r="Q1837" s="30" t="s">
        <v>499</v>
      </c>
    </row>
    <row r="1838" spans="1:17" hidden="1" x14ac:dyDescent="0.2">
      <c r="A1838" s="30" t="s">
        <v>6338</v>
      </c>
      <c r="B1838" s="30" t="s">
        <v>6339</v>
      </c>
      <c r="C1838" s="30" t="s">
        <v>6340</v>
      </c>
      <c r="D1838" s="30" t="s">
        <v>74</v>
      </c>
      <c r="E1838" s="30" t="s">
        <v>1232</v>
      </c>
      <c r="F1838" s="30"/>
      <c r="G1838" s="38"/>
      <c r="H1838" s="31">
        <v>0</v>
      </c>
      <c r="I1838" s="30" t="s">
        <v>995</v>
      </c>
      <c r="J1838" s="30" t="s">
        <v>996</v>
      </c>
      <c r="K1838" s="30" t="s">
        <v>495</v>
      </c>
      <c r="L1838" s="30" t="s">
        <v>612</v>
      </c>
      <c r="M1838" s="30" t="s">
        <v>1007</v>
      </c>
      <c r="N1838" s="30" t="s">
        <v>1944</v>
      </c>
      <c r="O1838" s="30" t="s">
        <v>6338</v>
      </c>
      <c r="P1838" s="30" t="s">
        <v>6339</v>
      </c>
      <c r="Q1838" s="30" t="s">
        <v>499</v>
      </c>
    </row>
    <row r="1839" spans="1:17" hidden="1" x14ac:dyDescent="0.2">
      <c r="A1839" s="30" t="s">
        <v>6341</v>
      </c>
      <c r="B1839" s="30" t="s">
        <v>6342</v>
      </c>
      <c r="C1839" s="30" t="s">
        <v>6343</v>
      </c>
      <c r="D1839" s="30"/>
      <c r="E1839" s="30" t="s">
        <v>5156</v>
      </c>
      <c r="F1839" s="30"/>
      <c r="G1839" s="38"/>
      <c r="H1839" s="31">
        <v>0</v>
      </c>
      <c r="I1839" s="30" t="s">
        <v>755</v>
      </c>
      <c r="J1839" s="30" t="s">
        <v>756</v>
      </c>
      <c r="K1839" s="30" t="s">
        <v>495</v>
      </c>
      <c r="L1839" s="30" t="s">
        <v>612</v>
      </c>
      <c r="M1839" s="30" t="s">
        <v>950</v>
      </c>
      <c r="N1839" s="30"/>
      <c r="O1839" s="30" t="s">
        <v>6341</v>
      </c>
      <c r="P1839" s="30" t="s">
        <v>6342</v>
      </c>
      <c r="Q1839" s="30" t="s">
        <v>4458</v>
      </c>
    </row>
    <row r="1840" spans="1:17" hidden="1" x14ac:dyDescent="0.2">
      <c r="A1840" s="30" t="s">
        <v>6344</v>
      </c>
      <c r="B1840" s="30" t="s">
        <v>848</v>
      </c>
      <c r="C1840" s="30" t="s">
        <v>848</v>
      </c>
      <c r="D1840" s="30" t="s">
        <v>6316</v>
      </c>
      <c r="E1840" s="30" t="s">
        <v>503</v>
      </c>
      <c r="F1840" s="30" t="s">
        <v>6316</v>
      </c>
      <c r="G1840" s="38"/>
      <c r="H1840" s="31">
        <v>0</v>
      </c>
      <c r="I1840" s="30"/>
      <c r="J1840" s="30"/>
      <c r="K1840" s="30" t="s">
        <v>495</v>
      </c>
      <c r="L1840" s="30" t="s">
        <v>4462</v>
      </c>
      <c r="M1840" s="30"/>
      <c r="N1840" s="30"/>
      <c r="O1840" s="30" t="s">
        <v>6344</v>
      </c>
      <c r="P1840" s="30" t="s">
        <v>848</v>
      </c>
      <c r="Q1840" s="30" t="s">
        <v>499</v>
      </c>
    </row>
    <row r="1841" spans="1:17" hidden="1" x14ac:dyDescent="0.2">
      <c r="A1841" s="30" t="s">
        <v>6345</v>
      </c>
      <c r="B1841" s="30" t="s">
        <v>6346</v>
      </c>
      <c r="C1841" s="30" t="s">
        <v>6347</v>
      </c>
      <c r="D1841" s="30" t="s">
        <v>6348</v>
      </c>
      <c r="E1841" s="30" t="s">
        <v>503</v>
      </c>
      <c r="F1841" s="30" t="s">
        <v>6348</v>
      </c>
      <c r="G1841" s="38"/>
      <c r="H1841" s="31">
        <v>0</v>
      </c>
      <c r="I1841" s="30" t="s">
        <v>600</v>
      </c>
      <c r="J1841" s="30" t="s">
        <v>601</v>
      </c>
      <c r="K1841" s="30" t="s">
        <v>495</v>
      </c>
      <c r="L1841" s="30" t="s">
        <v>496</v>
      </c>
      <c r="M1841" s="30" t="s">
        <v>654</v>
      </c>
      <c r="N1841" s="30"/>
      <c r="O1841" s="30" t="s">
        <v>6345</v>
      </c>
      <c r="P1841" s="30" t="s">
        <v>6346</v>
      </c>
      <c r="Q1841" s="30" t="s">
        <v>499</v>
      </c>
    </row>
    <row r="1842" spans="1:17" hidden="1" x14ac:dyDescent="0.2">
      <c r="A1842" s="30" t="s">
        <v>6349</v>
      </c>
      <c r="B1842" s="30" t="s">
        <v>6350</v>
      </c>
      <c r="C1842" s="30" t="s">
        <v>6351</v>
      </c>
      <c r="D1842" s="30"/>
      <c r="E1842" s="30" t="s">
        <v>503</v>
      </c>
      <c r="F1842" s="30"/>
      <c r="G1842" s="38"/>
      <c r="H1842" s="31">
        <v>0</v>
      </c>
      <c r="I1842" s="30" t="s">
        <v>6352</v>
      </c>
      <c r="J1842" s="30" t="s">
        <v>6353</v>
      </c>
      <c r="K1842" s="30" t="s">
        <v>495</v>
      </c>
      <c r="L1842" s="30" t="s">
        <v>4323</v>
      </c>
      <c r="M1842" s="30" t="s">
        <v>573</v>
      </c>
      <c r="N1842" s="30"/>
      <c r="O1842" s="30" t="s">
        <v>6349</v>
      </c>
      <c r="P1842" s="30" t="s">
        <v>6350</v>
      </c>
      <c r="Q1842" s="30" t="s">
        <v>4458</v>
      </c>
    </row>
    <row r="1843" spans="1:17" hidden="1" x14ac:dyDescent="0.2">
      <c r="A1843" s="30" t="s">
        <v>6354</v>
      </c>
      <c r="B1843" s="30" t="s">
        <v>6355</v>
      </c>
      <c r="C1843" s="30" t="s">
        <v>6356</v>
      </c>
      <c r="D1843" s="30"/>
      <c r="E1843" s="30" t="s">
        <v>503</v>
      </c>
      <c r="F1843" s="30"/>
      <c r="G1843" s="38"/>
      <c r="H1843" s="31">
        <v>0</v>
      </c>
      <c r="I1843" s="30" t="s">
        <v>6352</v>
      </c>
      <c r="J1843" s="30" t="s">
        <v>6353</v>
      </c>
      <c r="K1843" s="30" t="s">
        <v>495</v>
      </c>
      <c r="L1843" s="30" t="s">
        <v>496</v>
      </c>
      <c r="M1843" s="30" t="s">
        <v>2249</v>
      </c>
      <c r="N1843" s="30"/>
      <c r="O1843" s="30" t="s">
        <v>6354</v>
      </c>
      <c r="P1843" s="30" t="s">
        <v>6355</v>
      </c>
      <c r="Q1843" s="30" t="s">
        <v>4458</v>
      </c>
    </row>
    <row r="1844" spans="1:17" hidden="1" x14ac:dyDescent="0.2">
      <c r="A1844" s="30" t="s">
        <v>6357</v>
      </c>
      <c r="B1844" s="30" t="s">
        <v>6358</v>
      </c>
      <c r="C1844" s="30" t="s">
        <v>6359</v>
      </c>
      <c r="D1844" s="30"/>
      <c r="E1844" s="30" t="s">
        <v>503</v>
      </c>
      <c r="F1844" s="30"/>
      <c r="G1844" s="38"/>
      <c r="H1844" s="31">
        <v>0</v>
      </c>
      <c r="I1844" s="30" t="s">
        <v>600</v>
      </c>
      <c r="J1844" s="30" t="s">
        <v>601</v>
      </c>
      <c r="K1844" s="30" t="s">
        <v>495</v>
      </c>
      <c r="L1844" s="30" t="s">
        <v>496</v>
      </c>
      <c r="M1844" s="30" t="s">
        <v>596</v>
      </c>
      <c r="N1844" s="30"/>
      <c r="O1844" s="30" t="s">
        <v>6357</v>
      </c>
      <c r="P1844" s="30" t="s">
        <v>6358</v>
      </c>
      <c r="Q1844" s="30" t="s">
        <v>4458</v>
      </c>
    </row>
    <row r="1845" spans="1:17" hidden="1" x14ac:dyDescent="0.2">
      <c r="A1845" s="30" t="s">
        <v>6360</v>
      </c>
      <c r="B1845" s="30" t="s">
        <v>6361</v>
      </c>
      <c r="C1845" s="30" t="s">
        <v>6362</v>
      </c>
      <c r="D1845" s="30"/>
      <c r="E1845" s="30" t="s">
        <v>503</v>
      </c>
      <c r="F1845" s="30"/>
      <c r="G1845" s="38"/>
      <c r="H1845" s="31">
        <v>0</v>
      </c>
      <c r="I1845" s="30" t="s">
        <v>600</v>
      </c>
      <c r="J1845" s="30" t="s">
        <v>601</v>
      </c>
      <c r="K1845" s="30" t="s">
        <v>495</v>
      </c>
      <c r="L1845" s="30" t="s">
        <v>496</v>
      </c>
      <c r="M1845" s="30" t="s">
        <v>554</v>
      </c>
      <c r="N1845" s="30"/>
      <c r="O1845" s="30" t="s">
        <v>6360</v>
      </c>
      <c r="P1845" s="30" t="s">
        <v>6361</v>
      </c>
      <c r="Q1845" s="30" t="s">
        <v>4458</v>
      </c>
    </row>
    <row r="1846" spans="1:17" hidden="1" x14ac:dyDescent="0.2">
      <c r="A1846" s="30" t="s">
        <v>6363</v>
      </c>
      <c r="B1846" s="30" t="s">
        <v>6364</v>
      </c>
      <c r="C1846" s="30" t="s">
        <v>6365</v>
      </c>
      <c r="D1846" s="30"/>
      <c r="E1846" s="30" t="s">
        <v>503</v>
      </c>
      <c r="F1846" s="30"/>
      <c r="G1846" s="38"/>
      <c r="H1846" s="31">
        <v>0</v>
      </c>
      <c r="I1846" s="30" t="s">
        <v>6352</v>
      </c>
      <c r="J1846" s="30" t="s">
        <v>6353</v>
      </c>
      <c r="K1846" s="30" t="s">
        <v>495</v>
      </c>
      <c r="L1846" s="30" t="s">
        <v>496</v>
      </c>
      <c r="M1846" s="30" t="s">
        <v>497</v>
      </c>
      <c r="N1846" s="30"/>
      <c r="O1846" s="30" t="s">
        <v>6363</v>
      </c>
      <c r="P1846" s="30" t="s">
        <v>6364</v>
      </c>
      <c r="Q1846" s="30" t="s">
        <v>4458</v>
      </c>
    </row>
    <row r="1847" spans="1:17" hidden="1" x14ac:dyDescent="0.2">
      <c r="A1847" s="30" t="s">
        <v>6366</v>
      </c>
      <c r="B1847" s="30" t="s">
        <v>6367</v>
      </c>
      <c r="C1847" s="30" t="s">
        <v>6368</v>
      </c>
      <c r="D1847" s="30"/>
      <c r="E1847" s="30" t="s">
        <v>503</v>
      </c>
      <c r="F1847" s="30"/>
      <c r="G1847" s="38"/>
      <c r="H1847" s="31">
        <v>0</v>
      </c>
      <c r="I1847" s="30" t="s">
        <v>600</v>
      </c>
      <c r="J1847" s="30" t="s">
        <v>601</v>
      </c>
      <c r="K1847" s="30" t="s">
        <v>495</v>
      </c>
      <c r="L1847" s="30" t="s">
        <v>496</v>
      </c>
      <c r="M1847" s="30" t="s">
        <v>596</v>
      </c>
      <c r="N1847" s="30"/>
      <c r="O1847" s="30" t="s">
        <v>6366</v>
      </c>
      <c r="P1847" s="30" t="s">
        <v>6367</v>
      </c>
      <c r="Q1847" s="30" t="s">
        <v>4458</v>
      </c>
    </row>
    <row r="1848" spans="1:17" hidden="1" x14ac:dyDescent="0.2">
      <c r="A1848" s="30" t="s">
        <v>6369</v>
      </c>
      <c r="B1848" s="30" t="s">
        <v>6370</v>
      </c>
      <c r="C1848" s="30" t="s">
        <v>6371</v>
      </c>
      <c r="D1848" s="30" t="s">
        <v>6372</v>
      </c>
      <c r="E1848" s="30" t="s">
        <v>1232</v>
      </c>
      <c r="F1848" s="30" t="s">
        <v>6372</v>
      </c>
      <c r="G1848" s="38"/>
      <c r="H1848" s="31">
        <v>0</v>
      </c>
      <c r="I1848" s="30" t="s">
        <v>755</v>
      </c>
      <c r="J1848" s="30" t="s">
        <v>756</v>
      </c>
      <c r="K1848" s="30" t="s">
        <v>495</v>
      </c>
      <c r="L1848" s="30" t="s">
        <v>612</v>
      </c>
      <c r="M1848" s="30" t="s">
        <v>943</v>
      </c>
      <c r="N1848" s="30"/>
      <c r="O1848" s="30" t="s">
        <v>6369</v>
      </c>
      <c r="P1848" s="30" t="s">
        <v>6370</v>
      </c>
      <c r="Q1848" s="30" t="s">
        <v>4458</v>
      </c>
    </row>
    <row r="1849" spans="1:17" hidden="1" x14ac:dyDescent="0.2">
      <c r="A1849" s="30" t="s">
        <v>6373</v>
      </c>
      <c r="B1849" s="30" t="s">
        <v>6374</v>
      </c>
      <c r="C1849" s="30" t="s">
        <v>6375</v>
      </c>
      <c r="D1849" s="30" t="s">
        <v>6376</v>
      </c>
      <c r="E1849" s="30" t="s">
        <v>503</v>
      </c>
      <c r="F1849" s="30" t="s">
        <v>6376</v>
      </c>
      <c r="G1849" s="38"/>
      <c r="H1849" s="31">
        <v>0</v>
      </c>
      <c r="I1849" s="30" t="s">
        <v>600</v>
      </c>
      <c r="J1849" s="30" t="s">
        <v>601</v>
      </c>
      <c r="K1849" s="30" t="s">
        <v>495</v>
      </c>
      <c r="L1849" s="30" t="s">
        <v>496</v>
      </c>
      <c r="M1849" s="30" t="s">
        <v>654</v>
      </c>
      <c r="N1849" s="30"/>
      <c r="O1849" s="30" t="s">
        <v>6373</v>
      </c>
      <c r="P1849" s="30" t="s">
        <v>6374</v>
      </c>
      <c r="Q1849" s="30" t="s">
        <v>4458</v>
      </c>
    </row>
    <row r="1850" spans="1:17" hidden="1" x14ac:dyDescent="0.2">
      <c r="A1850" s="30" t="s">
        <v>6377</v>
      </c>
      <c r="B1850" s="30" t="s">
        <v>6378</v>
      </c>
      <c r="C1850" s="30" t="s">
        <v>6379</v>
      </c>
      <c r="D1850" s="30" t="s">
        <v>6376</v>
      </c>
      <c r="E1850" s="30" t="s">
        <v>503</v>
      </c>
      <c r="F1850" s="30" t="s">
        <v>6376</v>
      </c>
      <c r="G1850" s="38"/>
      <c r="H1850" s="31">
        <v>0</v>
      </c>
      <c r="I1850" s="30" t="s">
        <v>546</v>
      </c>
      <c r="J1850" s="30" t="s">
        <v>547</v>
      </c>
      <c r="K1850" s="30" t="s">
        <v>495</v>
      </c>
      <c r="L1850" s="30" t="s">
        <v>496</v>
      </c>
      <c r="M1850" s="30" t="s">
        <v>654</v>
      </c>
      <c r="N1850" s="30"/>
      <c r="O1850" s="30" t="s">
        <v>6377</v>
      </c>
      <c r="P1850" s="30" t="s">
        <v>6378</v>
      </c>
      <c r="Q1850" s="30" t="s">
        <v>4458</v>
      </c>
    </row>
    <row r="1851" spans="1:17" hidden="1" x14ac:dyDescent="0.2">
      <c r="A1851" s="30" t="s">
        <v>6380</v>
      </c>
      <c r="B1851" s="30" t="s">
        <v>6381</v>
      </c>
      <c r="C1851" s="30" t="s">
        <v>6382</v>
      </c>
      <c r="D1851" s="30" t="s">
        <v>74</v>
      </c>
      <c r="E1851" s="30" t="s">
        <v>503</v>
      </c>
      <c r="F1851" s="30" t="s">
        <v>74</v>
      </c>
      <c r="G1851" s="38"/>
      <c r="H1851" s="31">
        <v>0</v>
      </c>
      <c r="I1851" s="30" t="s">
        <v>931</v>
      </c>
      <c r="J1851" s="30" t="s">
        <v>932</v>
      </c>
      <c r="K1851" s="30" t="s">
        <v>495</v>
      </c>
      <c r="L1851" s="30" t="s">
        <v>496</v>
      </c>
      <c r="M1851" s="30" t="s">
        <v>558</v>
      </c>
      <c r="N1851" s="30"/>
      <c r="O1851" s="30" t="s">
        <v>6380</v>
      </c>
      <c r="P1851" s="30" t="s">
        <v>6381</v>
      </c>
      <c r="Q1851" s="30" t="s">
        <v>4458</v>
      </c>
    </row>
    <row r="1852" spans="1:17" hidden="1" x14ac:dyDescent="0.2">
      <c r="A1852" s="30" t="s">
        <v>6383</v>
      </c>
      <c r="B1852" s="30" t="s">
        <v>6384</v>
      </c>
      <c r="C1852" s="30" t="s">
        <v>6385</v>
      </c>
      <c r="D1852" s="30" t="s">
        <v>74</v>
      </c>
      <c r="E1852" s="30" t="s">
        <v>6386</v>
      </c>
      <c r="F1852" s="30" t="s">
        <v>6387</v>
      </c>
      <c r="G1852" s="38"/>
      <c r="H1852" s="31">
        <v>0</v>
      </c>
      <c r="I1852" s="30" t="s">
        <v>931</v>
      </c>
      <c r="J1852" s="30" t="s">
        <v>932</v>
      </c>
      <c r="K1852" s="30" t="s">
        <v>495</v>
      </c>
      <c r="L1852" s="30" t="s">
        <v>3527</v>
      </c>
      <c r="M1852" s="30" t="s">
        <v>573</v>
      </c>
      <c r="N1852" s="30"/>
      <c r="O1852" s="30" t="s">
        <v>6383</v>
      </c>
      <c r="P1852" s="30" t="s">
        <v>6384</v>
      </c>
      <c r="Q1852" s="30" t="s">
        <v>4458</v>
      </c>
    </row>
    <row r="1853" spans="1:17" hidden="1" x14ac:dyDescent="0.2">
      <c r="A1853" s="30" t="s">
        <v>6388</v>
      </c>
      <c r="B1853" s="30" t="s">
        <v>6389</v>
      </c>
      <c r="C1853" s="30" t="s">
        <v>74</v>
      </c>
      <c r="D1853" s="30" t="s">
        <v>74</v>
      </c>
      <c r="E1853" s="30" t="s">
        <v>503</v>
      </c>
      <c r="F1853" s="30" t="s">
        <v>74</v>
      </c>
      <c r="G1853" s="38"/>
      <c r="H1853" s="31">
        <v>0</v>
      </c>
      <c r="I1853" s="30" t="s">
        <v>931</v>
      </c>
      <c r="J1853" s="30" t="s">
        <v>932</v>
      </c>
      <c r="K1853" s="30" t="s">
        <v>495</v>
      </c>
      <c r="L1853" s="30" t="s">
        <v>496</v>
      </c>
      <c r="M1853" s="30"/>
      <c r="N1853" s="30"/>
      <c r="O1853" s="30" t="s">
        <v>6388</v>
      </c>
      <c r="P1853" s="30" t="s">
        <v>6389</v>
      </c>
      <c r="Q1853" s="30" t="s">
        <v>4458</v>
      </c>
    </row>
    <row r="1854" spans="1:17" hidden="1" x14ac:dyDescent="0.2">
      <c r="A1854" s="30" t="s">
        <v>6390</v>
      </c>
      <c r="B1854" s="30" t="s">
        <v>1223</v>
      </c>
      <c r="C1854" s="30" t="s">
        <v>6391</v>
      </c>
      <c r="D1854" s="30" t="s">
        <v>6392</v>
      </c>
      <c r="E1854" s="30" t="s">
        <v>5156</v>
      </c>
      <c r="F1854" s="30" t="s">
        <v>6392</v>
      </c>
      <c r="G1854" s="38"/>
      <c r="H1854" s="31">
        <v>0</v>
      </c>
      <c r="I1854" s="30" t="s">
        <v>755</v>
      </c>
      <c r="J1854" s="30" t="s">
        <v>756</v>
      </c>
      <c r="K1854" s="30" t="s">
        <v>495</v>
      </c>
      <c r="L1854" s="30" t="s">
        <v>612</v>
      </c>
      <c r="M1854" s="30" t="s">
        <v>961</v>
      </c>
      <c r="N1854" s="30"/>
      <c r="O1854" s="30" t="s">
        <v>6390</v>
      </c>
      <c r="P1854" s="30" t="s">
        <v>1223</v>
      </c>
      <c r="Q1854" s="30" t="s">
        <v>4458</v>
      </c>
    </row>
    <row r="1855" spans="1:17" hidden="1" x14ac:dyDescent="0.2">
      <c r="A1855" s="30" t="s">
        <v>6393</v>
      </c>
      <c r="B1855" s="30" t="s">
        <v>1223</v>
      </c>
      <c r="C1855" s="30" t="s">
        <v>6394</v>
      </c>
      <c r="D1855" s="30" t="s">
        <v>6392</v>
      </c>
      <c r="E1855" s="30" t="s">
        <v>5156</v>
      </c>
      <c r="F1855" s="30" t="s">
        <v>6063</v>
      </c>
      <c r="G1855" s="38"/>
      <c r="H1855" s="31">
        <v>0</v>
      </c>
      <c r="I1855" s="30" t="s">
        <v>755</v>
      </c>
      <c r="J1855" s="30" t="s">
        <v>756</v>
      </c>
      <c r="K1855" s="30" t="s">
        <v>495</v>
      </c>
      <c r="L1855" s="30" t="s">
        <v>612</v>
      </c>
      <c r="M1855" s="30" t="s">
        <v>961</v>
      </c>
      <c r="N1855" s="30"/>
      <c r="O1855" s="30" t="s">
        <v>6393</v>
      </c>
      <c r="P1855" s="30" t="s">
        <v>1223</v>
      </c>
      <c r="Q1855" s="30" t="s">
        <v>4458</v>
      </c>
    </row>
    <row r="1856" spans="1:17" hidden="1" x14ac:dyDescent="0.2">
      <c r="A1856" s="30" t="s">
        <v>6395</v>
      </c>
      <c r="B1856" s="30" t="s">
        <v>6396</v>
      </c>
      <c r="C1856" s="30" t="s">
        <v>6397</v>
      </c>
      <c r="D1856" s="30" t="s">
        <v>74</v>
      </c>
      <c r="E1856" s="30" t="s">
        <v>6398</v>
      </c>
      <c r="F1856" s="30"/>
      <c r="G1856" s="38"/>
      <c r="H1856" s="31">
        <v>0</v>
      </c>
      <c r="I1856" s="30" t="s">
        <v>995</v>
      </c>
      <c r="J1856" s="30" t="s">
        <v>996</v>
      </c>
      <c r="K1856" s="30" t="s">
        <v>495</v>
      </c>
      <c r="L1856" s="30" t="s">
        <v>612</v>
      </c>
      <c r="M1856" s="30" t="s">
        <v>1153</v>
      </c>
      <c r="N1856" s="30"/>
      <c r="O1856" s="30" t="s">
        <v>6395</v>
      </c>
      <c r="P1856" s="30" t="s">
        <v>6396</v>
      </c>
      <c r="Q1856" s="30" t="s">
        <v>499</v>
      </c>
    </row>
    <row r="1857" spans="1:17" hidden="1" x14ac:dyDescent="0.2">
      <c r="A1857" s="30" t="s">
        <v>6399</v>
      </c>
      <c r="B1857" s="30" t="s">
        <v>6400</v>
      </c>
      <c r="C1857" s="30" t="s">
        <v>6401</v>
      </c>
      <c r="D1857" s="30" t="s">
        <v>6402</v>
      </c>
      <c r="E1857" s="30" t="s">
        <v>6403</v>
      </c>
      <c r="F1857" s="30" t="s">
        <v>6402</v>
      </c>
      <c r="G1857" s="38"/>
      <c r="H1857" s="31">
        <v>0</v>
      </c>
      <c r="I1857" s="30" t="s">
        <v>628</v>
      </c>
      <c r="J1857" s="30" t="s">
        <v>629</v>
      </c>
      <c r="K1857" s="30" t="s">
        <v>495</v>
      </c>
      <c r="L1857" s="30" t="s">
        <v>3708</v>
      </c>
      <c r="M1857" s="30" t="s">
        <v>631</v>
      </c>
      <c r="N1857" s="30"/>
      <c r="O1857" s="30" t="s">
        <v>6399</v>
      </c>
      <c r="P1857" s="30" t="s">
        <v>6400</v>
      </c>
      <c r="Q1857" s="30" t="s">
        <v>499</v>
      </c>
    </row>
    <row r="1858" spans="1:17" hidden="1" x14ac:dyDescent="0.2">
      <c r="A1858" s="30" t="s">
        <v>6404</v>
      </c>
      <c r="B1858" s="30" t="s">
        <v>6405</v>
      </c>
      <c r="C1858" s="30" t="s">
        <v>6406</v>
      </c>
      <c r="D1858" s="30" t="s">
        <v>6407</v>
      </c>
      <c r="E1858" s="30" t="s">
        <v>1232</v>
      </c>
      <c r="F1858" s="30" t="s">
        <v>6407</v>
      </c>
      <c r="G1858" s="38"/>
      <c r="H1858" s="31">
        <v>0</v>
      </c>
      <c r="I1858" s="30" t="s">
        <v>995</v>
      </c>
      <c r="J1858" s="30" t="s">
        <v>996</v>
      </c>
      <c r="K1858" s="30" t="s">
        <v>495</v>
      </c>
      <c r="L1858" s="30" t="s">
        <v>612</v>
      </c>
      <c r="M1858" s="30" t="s">
        <v>1021</v>
      </c>
      <c r="N1858" s="30"/>
      <c r="O1858" s="30" t="s">
        <v>6404</v>
      </c>
      <c r="P1858" s="30" t="s">
        <v>6405</v>
      </c>
      <c r="Q1858" s="30" t="s">
        <v>4458</v>
      </c>
    </row>
    <row r="1859" spans="1:17" hidden="1" x14ac:dyDescent="0.2">
      <c r="A1859" s="30" t="s">
        <v>6408</v>
      </c>
      <c r="B1859" s="30" t="s">
        <v>6409</v>
      </c>
      <c r="C1859" s="30" t="s">
        <v>6410</v>
      </c>
      <c r="D1859" s="30" t="s">
        <v>6411</v>
      </c>
      <c r="E1859" s="30" t="s">
        <v>503</v>
      </c>
      <c r="F1859" s="30" t="s">
        <v>6411</v>
      </c>
      <c r="G1859" s="38"/>
      <c r="H1859" s="31">
        <v>0</v>
      </c>
      <c r="I1859" s="30" t="s">
        <v>546</v>
      </c>
      <c r="J1859" s="30" t="s">
        <v>547</v>
      </c>
      <c r="K1859" s="30" t="s">
        <v>495</v>
      </c>
      <c r="L1859" s="30" t="s">
        <v>496</v>
      </c>
      <c r="M1859" s="30" t="s">
        <v>695</v>
      </c>
      <c r="N1859" s="30" t="s">
        <v>6412</v>
      </c>
      <c r="O1859" s="30" t="s">
        <v>6408</v>
      </c>
      <c r="P1859" s="30" t="s">
        <v>6409</v>
      </c>
      <c r="Q1859" s="30" t="s">
        <v>4458</v>
      </c>
    </row>
    <row r="1860" spans="1:17" hidden="1" x14ac:dyDescent="0.2">
      <c r="A1860" s="30" t="s">
        <v>6413</v>
      </c>
      <c r="B1860" s="30" t="s">
        <v>6414</v>
      </c>
      <c r="C1860" s="30" t="s">
        <v>6415</v>
      </c>
      <c r="D1860" s="30" t="s">
        <v>74</v>
      </c>
      <c r="E1860" s="30" t="s">
        <v>6416</v>
      </c>
      <c r="F1860" s="30"/>
      <c r="G1860" s="38"/>
      <c r="H1860" s="31">
        <v>0</v>
      </c>
      <c r="I1860" s="30" t="s">
        <v>995</v>
      </c>
      <c r="J1860" s="30" t="s">
        <v>996</v>
      </c>
      <c r="K1860" s="30" t="s">
        <v>495</v>
      </c>
      <c r="L1860" s="30" t="s">
        <v>612</v>
      </c>
      <c r="M1860" s="30" t="s">
        <v>1153</v>
      </c>
      <c r="N1860" s="30"/>
      <c r="O1860" s="30" t="s">
        <v>6413</v>
      </c>
      <c r="P1860" s="30" t="s">
        <v>6414</v>
      </c>
      <c r="Q1860" s="30" t="s">
        <v>499</v>
      </c>
    </row>
    <row r="1861" spans="1:17" hidden="1" x14ac:dyDescent="0.2">
      <c r="A1861" s="30" t="s">
        <v>6417</v>
      </c>
      <c r="B1861" s="30" t="s">
        <v>6418</v>
      </c>
      <c r="C1861" s="30" t="s">
        <v>6419</v>
      </c>
      <c r="D1861" s="30" t="s">
        <v>6420</v>
      </c>
      <c r="E1861" s="30" t="s">
        <v>6421</v>
      </c>
      <c r="F1861" s="30" t="s">
        <v>6420</v>
      </c>
      <c r="G1861" s="38"/>
      <c r="H1861" s="31">
        <v>0</v>
      </c>
      <c r="I1861" s="30" t="s">
        <v>628</v>
      </c>
      <c r="J1861" s="30" t="s">
        <v>629</v>
      </c>
      <c r="K1861" s="30" t="s">
        <v>495</v>
      </c>
      <c r="L1861" s="30" t="s">
        <v>3716</v>
      </c>
      <c r="M1861" s="30" t="s">
        <v>631</v>
      </c>
      <c r="N1861" s="30"/>
      <c r="O1861" s="30" t="s">
        <v>6417</v>
      </c>
      <c r="P1861" s="30" t="s">
        <v>6418</v>
      </c>
      <c r="Q1861" s="30" t="s">
        <v>499</v>
      </c>
    </row>
    <row r="1862" spans="1:17" hidden="1" x14ac:dyDescent="0.2">
      <c r="A1862" s="30" t="s">
        <v>6422</v>
      </c>
      <c r="B1862" s="30" t="s">
        <v>6423</v>
      </c>
      <c r="C1862" s="30" t="s">
        <v>6424</v>
      </c>
      <c r="D1862" s="30"/>
      <c r="E1862" s="30" t="s">
        <v>503</v>
      </c>
      <c r="F1862" s="30" t="s">
        <v>6425</v>
      </c>
      <c r="G1862" s="38">
        <v>60</v>
      </c>
      <c r="H1862" s="31">
        <v>0</v>
      </c>
      <c r="I1862" s="30" t="s">
        <v>546</v>
      </c>
      <c r="J1862" s="30" t="s">
        <v>547</v>
      </c>
      <c r="K1862" s="30" t="s">
        <v>495</v>
      </c>
      <c r="L1862" s="30" t="s">
        <v>496</v>
      </c>
      <c r="M1862" s="30" t="s">
        <v>639</v>
      </c>
      <c r="N1862" s="30"/>
      <c r="O1862" s="30" t="s">
        <v>6422</v>
      </c>
      <c r="P1862" s="30" t="s">
        <v>6423</v>
      </c>
      <c r="Q1862" s="30" t="s">
        <v>499</v>
      </c>
    </row>
    <row r="1863" spans="1:17" hidden="1" x14ac:dyDescent="0.2">
      <c r="A1863" s="30" t="s">
        <v>6426</v>
      </c>
      <c r="B1863" s="30" t="s">
        <v>6427</v>
      </c>
      <c r="C1863" s="30" t="s">
        <v>6428</v>
      </c>
      <c r="D1863" s="30" t="s">
        <v>6429</v>
      </c>
      <c r="E1863" s="30" t="s">
        <v>6416</v>
      </c>
      <c r="F1863" s="30" t="s">
        <v>74</v>
      </c>
      <c r="G1863" s="38"/>
      <c r="H1863" s="31">
        <v>0</v>
      </c>
      <c r="I1863" s="30" t="s">
        <v>628</v>
      </c>
      <c r="J1863" s="30" t="s">
        <v>629</v>
      </c>
      <c r="K1863" s="30" t="s">
        <v>495</v>
      </c>
      <c r="L1863" s="30" t="s">
        <v>630</v>
      </c>
      <c r="M1863" s="30" t="s">
        <v>631</v>
      </c>
      <c r="N1863" s="30"/>
      <c r="O1863" s="30" t="s">
        <v>6426</v>
      </c>
      <c r="P1863" s="30" t="s">
        <v>6427</v>
      </c>
      <c r="Q1863" s="30" t="s">
        <v>499</v>
      </c>
    </row>
    <row r="1864" spans="1:17" hidden="1" x14ac:dyDescent="0.2">
      <c r="A1864" s="30" t="s">
        <v>6430</v>
      </c>
      <c r="B1864" s="30" t="s">
        <v>6431</v>
      </c>
      <c r="C1864" s="30" t="s">
        <v>6432</v>
      </c>
      <c r="D1864" s="30"/>
      <c r="E1864" s="30" t="s">
        <v>503</v>
      </c>
      <c r="F1864" s="30" t="s">
        <v>6433</v>
      </c>
      <c r="G1864" s="38">
        <v>60</v>
      </c>
      <c r="H1864" s="31">
        <v>0</v>
      </c>
      <c r="I1864" s="30" t="s">
        <v>931</v>
      </c>
      <c r="J1864" s="30" t="s">
        <v>932</v>
      </c>
      <c r="K1864" s="30" t="s">
        <v>495</v>
      </c>
      <c r="L1864" s="30" t="s">
        <v>496</v>
      </c>
      <c r="M1864" s="30" t="s">
        <v>588</v>
      </c>
      <c r="N1864" s="30"/>
      <c r="O1864" s="30" t="s">
        <v>6430</v>
      </c>
      <c r="P1864" s="30" t="s">
        <v>6431</v>
      </c>
      <c r="Q1864" s="30" t="s">
        <v>499</v>
      </c>
    </row>
    <row r="1865" spans="1:17" hidden="1" x14ac:dyDescent="0.2">
      <c r="A1865" s="30" t="s">
        <v>6434</v>
      </c>
      <c r="B1865" s="30" t="s">
        <v>6435</v>
      </c>
      <c r="C1865" s="30" t="s">
        <v>6436</v>
      </c>
      <c r="D1865" s="30" t="s">
        <v>6437</v>
      </c>
      <c r="E1865" s="30" t="s">
        <v>6398</v>
      </c>
      <c r="F1865" s="30" t="s">
        <v>6437</v>
      </c>
      <c r="G1865" s="38"/>
      <c r="H1865" s="31">
        <v>0</v>
      </c>
      <c r="I1865" s="30" t="s">
        <v>755</v>
      </c>
      <c r="J1865" s="30" t="s">
        <v>756</v>
      </c>
      <c r="K1865" s="30" t="s">
        <v>495</v>
      </c>
      <c r="L1865" s="30" t="s">
        <v>612</v>
      </c>
      <c r="M1865" s="30" t="s">
        <v>1828</v>
      </c>
      <c r="N1865" s="30"/>
      <c r="O1865" s="30" t="s">
        <v>6434</v>
      </c>
      <c r="P1865" s="30" t="s">
        <v>6435</v>
      </c>
      <c r="Q1865" s="30" t="s">
        <v>499</v>
      </c>
    </row>
    <row r="1866" spans="1:17" hidden="1" x14ac:dyDescent="0.2">
      <c r="A1866" s="30" t="s">
        <v>6438</v>
      </c>
      <c r="B1866" s="30" t="s">
        <v>6439</v>
      </c>
      <c r="C1866" s="30" t="s">
        <v>6440</v>
      </c>
      <c r="D1866" s="30" t="s">
        <v>74</v>
      </c>
      <c r="E1866" s="30" t="s">
        <v>5156</v>
      </c>
      <c r="F1866" s="30" t="s">
        <v>74</v>
      </c>
      <c r="G1866" s="38"/>
      <c r="H1866" s="31">
        <v>0</v>
      </c>
      <c r="I1866" s="30" t="s">
        <v>628</v>
      </c>
      <c r="J1866" s="30" t="s">
        <v>629</v>
      </c>
      <c r="K1866" s="30" t="s">
        <v>495</v>
      </c>
      <c r="L1866" s="30" t="s">
        <v>1132</v>
      </c>
      <c r="M1866" s="30" t="s">
        <v>631</v>
      </c>
      <c r="N1866" s="30"/>
      <c r="O1866" s="30" t="s">
        <v>6438</v>
      </c>
      <c r="P1866" s="30" t="s">
        <v>6439</v>
      </c>
      <c r="Q1866" s="30" t="s">
        <v>499</v>
      </c>
    </row>
    <row r="1867" spans="1:17" hidden="1" x14ac:dyDescent="0.2">
      <c r="A1867" s="30" t="s">
        <v>6441</v>
      </c>
      <c r="B1867" s="30" t="s">
        <v>6442</v>
      </c>
      <c r="C1867" s="30" t="s">
        <v>6442</v>
      </c>
      <c r="D1867" s="30" t="s">
        <v>74</v>
      </c>
      <c r="E1867" s="30" t="s">
        <v>5156</v>
      </c>
      <c r="F1867" s="30" t="s">
        <v>74</v>
      </c>
      <c r="G1867" s="38"/>
      <c r="H1867" s="31">
        <v>0</v>
      </c>
      <c r="I1867" s="30" t="s">
        <v>995</v>
      </c>
      <c r="J1867" s="30" t="s">
        <v>996</v>
      </c>
      <c r="K1867" s="30" t="s">
        <v>495</v>
      </c>
      <c r="L1867" s="30" t="s">
        <v>612</v>
      </c>
      <c r="M1867" s="30" t="s">
        <v>1021</v>
      </c>
      <c r="N1867" s="30" t="s">
        <v>4182</v>
      </c>
      <c r="O1867" s="30" t="s">
        <v>6441</v>
      </c>
      <c r="P1867" s="30" t="s">
        <v>6442</v>
      </c>
      <c r="Q1867" s="30" t="s">
        <v>499</v>
      </c>
    </row>
    <row r="1868" spans="1:17" hidden="1" x14ac:dyDescent="0.2">
      <c r="A1868" s="30" t="s">
        <v>6443</v>
      </c>
      <c r="B1868" s="30" t="s">
        <v>6444</v>
      </c>
      <c r="C1868" s="30" t="s">
        <v>6445</v>
      </c>
      <c r="D1868" s="30" t="s">
        <v>6446</v>
      </c>
      <c r="E1868" s="30" t="s">
        <v>6416</v>
      </c>
      <c r="F1868" s="30" t="s">
        <v>6446</v>
      </c>
      <c r="G1868" s="38"/>
      <c r="H1868" s="31">
        <v>0</v>
      </c>
      <c r="I1868" s="30" t="s">
        <v>755</v>
      </c>
      <c r="J1868" s="30" t="s">
        <v>756</v>
      </c>
      <c r="K1868" s="30" t="s">
        <v>495</v>
      </c>
      <c r="L1868" s="30" t="s">
        <v>612</v>
      </c>
      <c r="M1868" s="30" t="s">
        <v>688</v>
      </c>
      <c r="N1868" s="30"/>
      <c r="O1868" s="30" t="s">
        <v>6443</v>
      </c>
      <c r="P1868" s="30" t="s">
        <v>6444</v>
      </c>
      <c r="Q1868" s="30" t="s">
        <v>499</v>
      </c>
    </row>
    <row r="1869" spans="1:17" hidden="1" x14ac:dyDescent="0.2">
      <c r="A1869" s="30" t="s">
        <v>6447</v>
      </c>
      <c r="B1869" s="30" t="s">
        <v>6448</v>
      </c>
      <c r="C1869" s="30" t="s">
        <v>6449</v>
      </c>
      <c r="D1869" s="30" t="s">
        <v>74</v>
      </c>
      <c r="E1869" s="30" t="s">
        <v>1232</v>
      </c>
      <c r="F1869" s="30"/>
      <c r="G1869" s="38"/>
      <c r="H1869" s="31">
        <v>0</v>
      </c>
      <c r="I1869" s="30" t="s">
        <v>995</v>
      </c>
      <c r="J1869" s="30" t="s">
        <v>996</v>
      </c>
      <c r="K1869" s="30" t="s">
        <v>495</v>
      </c>
      <c r="L1869" s="30" t="s">
        <v>612</v>
      </c>
      <c r="M1869" s="30" t="s">
        <v>1021</v>
      </c>
      <c r="N1869" s="30"/>
      <c r="O1869" s="30" t="s">
        <v>6447</v>
      </c>
      <c r="P1869" s="30" t="s">
        <v>6448</v>
      </c>
      <c r="Q1869" s="30" t="s">
        <v>499</v>
      </c>
    </row>
    <row r="1870" spans="1:17" hidden="1" x14ac:dyDescent="0.2">
      <c r="A1870" s="30" t="s">
        <v>6450</v>
      </c>
      <c r="B1870" s="30" t="s">
        <v>6451</v>
      </c>
      <c r="C1870" s="30" t="s">
        <v>6452</v>
      </c>
      <c r="D1870" s="30"/>
      <c r="E1870" s="30" t="s">
        <v>6416</v>
      </c>
      <c r="F1870" s="30" t="s">
        <v>74</v>
      </c>
      <c r="G1870" s="38"/>
      <c r="H1870" s="31">
        <v>0</v>
      </c>
      <c r="I1870" s="30" t="s">
        <v>995</v>
      </c>
      <c r="J1870" s="30" t="s">
        <v>996</v>
      </c>
      <c r="K1870" s="30" t="s">
        <v>495</v>
      </c>
      <c r="L1870" s="30" t="s">
        <v>612</v>
      </c>
      <c r="M1870" s="30" t="s">
        <v>1007</v>
      </c>
      <c r="N1870" s="30"/>
      <c r="O1870" s="30" t="s">
        <v>6450</v>
      </c>
      <c r="P1870" s="30" t="s">
        <v>6451</v>
      </c>
      <c r="Q1870" s="30" t="s">
        <v>4174</v>
      </c>
    </row>
    <row r="1871" spans="1:17" hidden="1" x14ac:dyDescent="0.2">
      <c r="A1871" s="30" t="s">
        <v>6453</v>
      </c>
      <c r="B1871" s="30" t="s">
        <v>6454</v>
      </c>
      <c r="C1871" s="30" t="s">
        <v>6455</v>
      </c>
      <c r="D1871" s="30"/>
      <c r="E1871" s="30" t="s">
        <v>1232</v>
      </c>
      <c r="F1871" s="30" t="s">
        <v>74</v>
      </c>
      <c r="G1871" s="38"/>
      <c r="H1871" s="31">
        <v>0</v>
      </c>
      <c r="I1871" s="30" t="s">
        <v>995</v>
      </c>
      <c r="J1871" s="30" t="s">
        <v>996</v>
      </c>
      <c r="K1871" s="30" t="s">
        <v>495</v>
      </c>
      <c r="L1871" s="30" t="s">
        <v>612</v>
      </c>
      <c r="M1871" s="30" t="s">
        <v>1153</v>
      </c>
      <c r="N1871" s="30"/>
      <c r="O1871" s="30" t="s">
        <v>6453</v>
      </c>
      <c r="P1871" s="30" t="s">
        <v>6454</v>
      </c>
      <c r="Q1871" s="30" t="s">
        <v>4174</v>
      </c>
    </row>
    <row r="1872" spans="1:17" hidden="1" x14ac:dyDescent="0.2">
      <c r="A1872" s="30" t="s">
        <v>6456</v>
      </c>
      <c r="B1872" s="30" t="s">
        <v>6457</v>
      </c>
      <c r="C1872" s="30" t="s">
        <v>6458</v>
      </c>
      <c r="D1872" s="30" t="s">
        <v>6459</v>
      </c>
      <c r="E1872" s="30" t="s">
        <v>5156</v>
      </c>
      <c r="F1872" s="30" t="s">
        <v>6459</v>
      </c>
      <c r="G1872" s="38"/>
      <c r="H1872" s="31">
        <v>0</v>
      </c>
      <c r="I1872" s="30" t="s">
        <v>755</v>
      </c>
      <c r="J1872" s="30" t="s">
        <v>756</v>
      </c>
      <c r="K1872" s="30" t="s">
        <v>495</v>
      </c>
      <c r="L1872" s="30" t="s">
        <v>612</v>
      </c>
      <c r="M1872" s="30" t="s">
        <v>950</v>
      </c>
      <c r="N1872" s="30"/>
      <c r="O1872" s="30" t="s">
        <v>6456</v>
      </c>
      <c r="P1872" s="30" t="s">
        <v>6457</v>
      </c>
      <c r="Q1872" s="30" t="s">
        <v>499</v>
      </c>
    </row>
    <row r="1873" spans="1:17" hidden="1" x14ac:dyDescent="0.2">
      <c r="A1873" s="30" t="s">
        <v>6460</v>
      </c>
      <c r="B1873" s="30" t="s">
        <v>6461</v>
      </c>
      <c r="C1873" s="30" t="s">
        <v>6462</v>
      </c>
      <c r="D1873" s="30" t="s">
        <v>6463</v>
      </c>
      <c r="E1873" s="30" t="s">
        <v>1232</v>
      </c>
      <c r="F1873" s="30" t="s">
        <v>6463</v>
      </c>
      <c r="G1873" s="38"/>
      <c r="H1873" s="31">
        <v>0</v>
      </c>
      <c r="I1873" s="30" t="s">
        <v>995</v>
      </c>
      <c r="J1873" s="30" t="s">
        <v>996</v>
      </c>
      <c r="K1873" s="30" t="s">
        <v>495</v>
      </c>
      <c r="L1873" s="30" t="s">
        <v>612</v>
      </c>
      <c r="M1873" s="30" t="s">
        <v>1153</v>
      </c>
      <c r="N1873" s="30"/>
      <c r="O1873" s="30" t="s">
        <v>6460</v>
      </c>
      <c r="P1873" s="30" t="s">
        <v>6461</v>
      </c>
      <c r="Q1873" s="30" t="s">
        <v>499</v>
      </c>
    </row>
    <row r="1874" spans="1:17" hidden="1" x14ac:dyDescent="0.2">
      <c r="A1874" s="30" t="s">
        <v>6464</v>
      </c>
      <c r="B1874" s="30" t="s">
        <v>6465</v>
      </c>
      <c r="C1874" s="30" t="s">
        <v>6466</v>
      </c>
      <c r="D1874" s="30" t="s">
        <v>6467</v>
      </c>
      <c r="E1874" s="30" t="s">
        <v>1232</v>
      </c>
      <c r="F1874" s="30" t="s">
        <v>6467</v>
      </c>
      <c r="G1874" s="38"/>
      <c r="H1874" s="31">
        <v>0</v>
      </c>
      <c r="I1874" s="30" t="s">
        <v>995</v>
      </c>
      <c r="J1874" s="30" t="s">
        <v>996</v>
      </c>
      <c r="K1874" s="30" t="s">
        <v>495</v>
      </c>
      <c r="L1874" s="30" t="s">
        <v>612</v>
      </c>
      <c r="M1874" s="30" t="s">
        <v>1007</v>
      </c>
      <c r="N1874" s="30"/>
      <c r="O1874" s="30" t="s">
        <v>6464</v>
      </c>
      <c r="P1874" s="30" t="s">
        <v>6465</v>
      </c>
      <c r="Q1874" s="30" t="s">
        <v>499</v>
      </c>
    </row>
    <row r="1875" spans="1:17" hidden="1" x14ac:dyDescent="0.2">
      <c r="A1875" s="30" t="s">
        <v>6468</v>
      </c>
      <c r="B1875" s="30" t="s">
        <v>6469</v>
      </c>
      <c r="C1875" s="30" t="s">
        <v>6470</v>
      </c>
      <c r="D1875" s="30"/>
      <c r="E1875" s="30" t="s">
        <v>5156</v>
      </c>
      <c r="F1875" s="30" t="s">
        <v>74</v>
      </c>
      <c r="G1875" s="38"/>
      <c r="H1875" s="31">
        <v>0</v>
      </c>
      <c r="I1875" s="30" t="s">
        <v>995</v>
      </c>
      <c r="J1875" s="30" t="s">
        <v>996</v>
      </c>
      <c r="K1875" s="30" t="s">
        <v>495</v>
      </c>
      <c r="L1875" s="30" t="s">
        <v>612</v>
      </c>
      <c r="M1875" s="30" t="s">
        <v>1007</v>
      </c>
      <c r="N1875" s="30"/>
      <c r="O1875" s="30" t="s">
        <v>6468</v>
      </c>
      <c r="P1875" s="30" t="s">
        <v>6469</v>
      </c>
      <c r="Q1875" s="30" t="s">
        <v>4174</v>
      </c>
    </row>
    <row r="1876" spans="1:17" hidden="1" x14ac:dyDescent="0.2">
      <c r="A1876" s="30" t="s">
        <v>6471</v>
      </c>
      <c r="B1876" s="30" t="s">
        <v>6472</v>
      </c>
      <c r="C1876" s="30" t="s">
        <v>6473</v>
      </c>
      <c r="D1876" s="30" t="s">
        <v>6474</v>
      </c>
      <c r="E1876" s="30" t="s">
        <v>1232</v>
      </c>
      <c r="F1876" s="30" t="s">
        <v>6474</v>
      </c>
      <c r="G1876" s="38"/>
      <c r="H1876" s="31">
        <v>0</v>
      </c>
      <c r="I1876" s="30" t="s">
        <v>995</v>
      </c>
      <c r="J1876" s="30" t="s">
        <v>996</v>
      </c>
      <c r="K1876" s="30" t="s">
        <v>495</v>
      </c>
      <c r="L1876" s="30" t="s">
        <v>612</v>
      </c>
      <c r="M1876" s="30" t="s">
        <v>624</v>
      </c>
      <c r="N1876" s="30"/>
      <c r="O1876" s="30" t="s">
        <v>6471</v>
      </c>
      <c r="P1876" s="30" t="s">
        <v>6472</v>
      </c>
      <c r="Q1876" s="30" t="s">
        <v>499</v>
      </c>
    </row>
    <row r="1877" spans="1:17" hidden="1" x14ac:dyDescent="0.2">
      <c r="A1877" s="30" t="s">
        <v>6475</v>
      </c>
      <c r="B1877" s="30" t="s">
        <v>6476</v>
      </c>
      <c r="C1877" s="30" t="s">
        <v>6477</v>
      </c>
      <c r="D1877" s="30" t="s">
        <v>6459</v>
      </c>
      <c r="E1877" s="30" t="s">
        <v>1232</v>
      </c>
      <c r="F1877" s="30" t="s">
        <v>6459</v>
      </c>
      <c r="G1877" s="38"/>
      <c r="H1877" s="31">
        <v>0</v>
      </c>
      <c r="I1877" s="30" t="s">
        <v>995</v>
      </c>
      <c r="J1877" s="30" t="s">
        <v>996</v>
      </c>
      <c r="K1877" s="30" t="s">
        <v>495</v>
      </c>
      <c r="L1877" s="30" t="s">
        <v>612</v>
      </c>
      <c r="M1877" s="30" t="s">
        <v>624</v>
      </c>
      <c r="N1877" s="30"/>
      <c r="O1877" s="30" t="s">
        <v>6475</v>
      </c>
      <c r="P1877" s="30" t="s">
        <v>6476</v>
      </c>
      <c r="Q1877" s="30" t="s">
        <v>499</v>
      </c>
    </row>
    <row r="1878" spans="1:17" hidden="1" x14ac:dyDescent="0.2">
      <c r="A1878" s="30" t="s">
        <v>6478</v>
      </c>
      <c r="B1878" s="30" t="s">
        <v>6479</v>
      </c>
      <c r="C1878" s="30" t="s">
        <v>6480</v>
      </c>
      <c r="D1878" s="30" t="s">
        <v>6474</v>
      </c>
      <c r="E1878" s="30" t="s">
        <v>1232</v>
      </c>
      <c r="F1878" s="30" t="s">
        <v>6474</v>
      </c>
      <c r="G1878" s="38"/>
      <c r="H1878" s="31">
        <v>0</v>
      </c>
      <c r="I1878" s="30" t="s">
        <v>995</v>
      </c>
      <c r="J1878" s="30" t="s">
        <v>996</v>
      </c>
      <c r="K1878" s="30" t="s">
        <v>495</v>
      </c>
      <c r="L1878" s="30" t="s">
        <v>612</v>
      </c>
      <c r="M1878" s="30" t="s">
        <v>1007</v>
      </c>
      <c r="N1878" s="30"/>
      <c r="O1878" s="30" t="s">
        <v>6478</v>
      </c>
      <c r="P1878" s="30" t="s">
        <v>6479</v>
      </c>
      <c r="Q1878" s="30" t="s">
        <v>499</v>
      </c>
    </row>
    <row r="1879" spans="1:17" hidden="1" x14ac:dyDescent="0.2">
      <c r="A1879" s="30" t="s">
        <v>6481</v>
      </c>
      <c r="B1879" s="30" t="s">
        <v>6482</v>
      </c>
      <c r="C1879" s="30" t="s">
        <v>6483</v>
      </c>
      <c r="D1879" s="30" t="s">
        <v>6474</v>
      </c>
      <c r="E1879" s="30" t="s">
        <v>1232</v>
      </c>
      <c r="F1879" s="30" t="s">
        <v>6474</v>
      </c>
      <c r="G1879" s="38"/>
      <c r="H1879" s="31">
        <v>0</v>
      </c>
      <c r="I1879" s="30" t="s">
        <v>995</v>
      </c>
      <c r="J1879" s="30" t="s">
        <v>996</v>
      </c>
      <c r="K1879" s="30" t="s">
        <v>495</v>
      </c>
      <c r="L1879" s="30" t="s">
        <v>612</v>
      </c>
      <c r="M1879" s="30" t="s">
        <v>1007</v>
      </c>
      <c r="N1879" s="30"/>
      <c r="O1879" s="30" t="s">
        <v>6481</v>
      </c>
      <c r="P1879" s="30" t="s">
        <v>6482</v>
      </c>
      <c r="Q1879" s="30" t="s">
        <v>499</v>
      </c>
    </row>
    <row r="1880" spans="1:17" hidden="1" x14ac:dyDescent="0.2">
      <c r="A1880" s="30" t="s">
        <v>6484</v>
      </c>
      <c r="B1880" s="30" t="s">
        <v>6485</v>
      </c>
      <c r="C1880" s="30" t="s">
        <v>6486</v>
      </c>
      <c r="D1880" s="30" t="s">
        <v>6474</v>
      </c>
      <c r="E1880" s="30" t="s">
        <v>1232</v>
      </c>
      <c r="F1880" s="30" t="s">
        <v>6474</v>
      </c>
      <c r="G1880" s="38"/>
      <c r="H1880" s="31">
        <v>0</v>
      </c>
      <c r="I1880" s="30" t="s">
        <v>995</v>
      </c>
      <c r="J1880" s="30" t="s">
        <v>996</v>
      </c>
      <c r="K1880" s="30" t="s">
        <v>495</v>
      </c>
      <c r="L1880" s="30" t="s">
        <v>612</v>
      </c>
      <c r="M1880" s="30" t="s">
        <v>624</v>
      </c>
      <c r="N1880" s="30"/>
      <c r="O1880" s="30" t="s">
        <v>6484</v>
      </c>
      <c r="P1880" s="30" t="s">
        <v>6485</v>
      </c>
      <c r="Q1880" s="30" t="s">
        <v>499</v>
      </c>
    </row>
    <row r="1881" spans="1:17" hidden="1" x14ac:dyDescent="0.2">
      <c r="A1881" s="30" t="s">
        <v>6487</v>
      </c>
      <c r="B1881" s="30" t="s">
        <v>6488</v>
      </c>
      <c r="C1881" s="30" t="s">
        <v>6489</v>
      </c>
      <c r="D1881" s="30" t="s">
        <v>4808</v>
      </c>
      <c r="E1881" s="30" t="s">
        <v>5156</v>
      </c>
      <c r="F1881" s="30" t="s">
        <v>4808</v>
      </c>
      <c r="G1881" s="38"/>
      <c r="H1881" s="31">
        <v>0</v>
      </c>
      <c r="I1881" s="30" t="s">
        <v>995</v>
      </c>
      <c r="J1881" s="30" t="s">
        <v>996</v>
      </c>
      <c r="K1881" s="30" t="s">
        <v>495</v>
      </c>
      <c r="L1881" s="30" t="s">
        <v>612</v>
      </c>
      <c r="M1881" s="30" t="s">
        <v>1007</v>
      </c>
      <c r="N1881" s="30"/>
      <c r="O1881" s="30" t="s">
        <v>6487</v>
      </c>
      <c r="P1881" s="30" t="s">
        <v>6488</v>
      </c>
      <c r="Q1881" s="30" t="s">
        <v>499</v>
      </c>
    </row>
    <row r="1882" spans="1:17" hidden="1" x14ac:dyDescent="0.2">
      <c r="A1882" s="30" t="s">
        <v>6490</v>
      </c>
      <c r="B1882" s="30" t="s">
        <v>6491</v>
      </c>
      <c r="C1882" s="30" t="s">
        <v>6492</v>
      </c>
      <c r="D1882" s="30" t="s">
        <v>6493</v>
      </c>
      <c r="E1882" s="30" t="s">
        <v>6494</v>
      </c>
      <c r="F1882" s="30" t="s">
        <v>6493</v>
      </c>
      <c r="G1882" s="38"/>
      <c r="H1882" s="31">
        <v>0</v>
      </c>
      <c r="I1882" s="30" t="s">
        <v>995</v>
      </c>
      <c r="J1882" s="30" t="s">
        <v>996</v>
      </c>
      <c r="K1882" s="30" t="s">
        <v>495</v>
      </c>
      <c r="L1882" s="30" t="s">
        <v>612</v>
      </c>
      <c r="M1882" s="30" t="s">
        <v>1007</v>
      </c>
      <c r="N1882" s="30"/>
      <c r="O1882" s="30" t="s">
        <v>6490</v>
      </c>
      <c r="P1882" s="30" t="s">
        <v>6491</v>
      </c>
      <c r="Q1882" s="30" t="s">
        <v>499</v>
      </c>
    </row>
    <row r="1883" spans="1:17" hidden="1" x14ac:dyDescent="0.2">
      <c r="A1883" s="30" t="s">
        <v>6495</v>
      </c>
      <c r="B1883" s="30" t="s">
        <v>6496</v>
      </c>
      <c r="C1883" s="30" t="s">
        <v>6497</v>
      </c>
      <c r="D1883" s="30" t="s">
        <v>6498</v>
      </c>
      <c r="E1883" s="30" t="s">
        <v>1232</v>
      </c>
      <c r="F1883" s="30" t="s">
        <v>6498</v>
      </c>
      <c r="G1883" s="38"/>
      <c r="H1883" s="31">
        <v>0</v>
      </c>
      <c r="I1883" s="30" t="s">
        <v>995</v>
      </c>
      <c r="J1883" s="30" t="s">
        <v>996</v>
      </c>
      <c r="K1883" s="30" t="s">
        <v>495</v>
      </c>
      <c r="L1883" s="30" t="s">
        <v>612</v>
      </c>
      <c r="M1883" s="30" t="s">
        <v>997</v>
      </c>
      <c r="N1883" s="30"/>
      <c r="O1883" s="30" t="s">
        <v>6495</v>
      </c>
      <c r="P1883" s="30" t="s">
        <v>6496</v>
      </c>
      <c r="Q1883" s="30" t="s">
        <v>499</v>
      </c>
    </row>
    <row r="1884" spans="1:17" hidden="1" x14ac:dyDescent="0.2">
      <c r="A1884" s="30" t="s">
        <v>6499</v>
      </c>
      <c r="B1884" s="30" t="s">
        <v>6500</v>
      </c>
      <c r="C1884" s="30" t="s">
        <v>6501</v>
      </c>
      <c r="D1884" s="30" t="s">
        <v>6498</v>
      </c>
      <c r="E1884" s="30" t="s">
        <v>5156</v>
      </c>
      <c r="F1884" s="30" t="s">
        <v>6498</v>
      </c>
      <c r="G1884" s="38"/>
      <c r="H1884" s="31">
        <v>0</v>
      </c>
      <c r="I1884" s="30" t="s">
        <v>755</v>
      </c>
      <c r="J1884" s="30" t="s">
        <v>756</v>
      </c>
      <c r="K1884" s="30" t="s">
        <v>495</v>
      </c>
      <c r="L1884" s="30" t="s">
        <v>612</v>
      </c>
      <c r="M1884" s="30" t="s">
        <v>997</v>
      </c>
      <c r="N1884" s="30"/>
      <c r="O1884" s="30" t="s">
        <v>6499</v>
      </c>
      <c r="P1884" s="30" t="s">
        <v>6500</v>
      </c>
      <c r="Q1884" s="30" t="s">
        <v>499</v>
      </c>
    </row>
    <row r="1885" spans="1:17" hidden="1" x14ac:dyDescent="0.2">
      <c r="A1885" s="30" t="s">
        <v>6502</v>
      </c>
      <c r="B1885" s="30" t="s">
        <v>6503</v>
      </c>
      <c r="C1885" s="30" t="s">
        <v>6504</v>
      </c>
      <c r="D1885" s="30" t="s">
        <v>6498</v>
      </c>
      <c r="E1885" s="30" t="s">
        <v>5156</v>
      </c>
      <c r="F1885" s="30" t="s">
        <v>6498</v>
      </c>
      <c r="G1885" s="38"/>
      <c r="H1885" s="31">
        <v>0</v>
      </c>
      <c r="I1885" s="30" t="s">
        <v>755</v>
      </c>
      <c r="J1885" s="30" t="s">
        <v>756</v>
      </c>
      <c r="K1885" s="30" t="s">
        <v>495</v>
      </c>
      <c r="L1885" s="30" t="s">
        <v>612</v>
      </c>
      <c r="M1885" s="30" t="s">
        <v>1128</v>
      </c>
      <c r="N1885" s="30"/>
      <c r="O1885" s="30" t="s">
        <v>6502</v>
      </c>
      <c r="P1885" s="30" t="s">
        <v>6503</v>
      </c>
      <c r="Q1885" s="30" t="s">
        <v>499</v>
      </c>
    </row>
    <row r="1886" spans="1:17" hidden="1" x14ac:dyDescent="0.2">
      <c r="A1886" s="30" t="s">
        <v>6505</v>
      </c>
      <c r="B1886" s="30" t="s">
        <v>6506</v>
      </c>
      <c r="C1886" s="30" t="s">
        <v>6507</v>
      </c>
      <c r="D1886" s="30" t="s">
        <v>6508</v>
      </c>
      <c r="E1886" s="30" t="s">
        <v>503</v>
      </c>
      <c r="F1886" s="30" t="s">
        <v>6508</v>
      </c>
      <c r="G1886" s="38"/>
      <c r="H1886" s="31">
        <v>0</v>
      </c>
      <c r="I1886" s="30" t="s">
        <v>5267</v>
      </c>
      <c r="J1886" s="30" t="s">
        <v>5268</v>
      </c>
      <c r="K1886" s="30" t="s">
        <v>495</v>
      </c>
      <c r="L1886" s="30" t="s">
        <v>496</v>
      </c>
      <c r="M1886" s="30" t="s">
        <v>695</v>
      </c>
      <c r="N1886" s="30"/>
      <c r="O1886" s="30" t="s">
        <v>6505</v>
      </c>
      <c r="P1886" s="30" t="s">
        <v>6506</v>
      </c>
      <c r="Q1886" s="30" t="s">
        <v>499</v>
      </c>
    </row>
    <row r="1887" spans="1:17" hidden="1" x14ac:dyDescent="0.2">
      <c r="A1887" s="30" t="s">
        <v>6509</v>
      </c>
      <c r="B1887" s="30" t="s">
        <v>6510</v>
      </c>
      <c r="C1887" s="30" t="s">
        <v>6511</v>
      </c>
      <c r="D1887" s="30" t="s">
        <v>74</v>
      </c>
      <c r="E1887" s="30" t="s">
        <v>503</v>
      </c>
      <c r="F1887" s="30"/>
      <c r="G1887" s="38"/>
      <c r="H1887" s="31">
        <v>0</v>
      </c>
      <c r="I1887" s="30" t="s">
        <v>504</v>
      </c>
      <c r="J1887" s="30" t="s">
        <v>505</v>
      </c>
      <c r="K1887" s="30" t="s">
        <v>495</v>
      </c>
      <c r="L1887" s="30" t="s">
        <v>496</v>
      </c>
      <c r="M1887" s="30" t="s">
        <v>558</v>
      </c>
      <c r="N1887" s="30"/>
      <c r="O1887" s="30" t="s">
        <v>6509</v>
      </c>
      <c r="P1887" s="30" t="s">
        <v>6510</v>
      </c>
      <c r="Q1887" s="30" t="s">
        <v>499</v>
      </c>
    </row>
    <row r="1888" spans="1:17" hidden="1" x14ac:dyDescent="0.2">
      <c r="A1888" s="30" t="s">
        <v>6512</v>
      </c>
      <c r="B1888" s="30" t="s">
        <v>6513</v>
      </c>
      <c r="C1888" s="30" t="s">
        <v>6514</v>
      </c>
      <c r="D1888" s="30" t="s">
        <v>6515</v>
      </c>
      <c r="E1888" s="30" t="s">
        <v>1232</v>
      </c>
      <c r="F1888" s="30" t="s">
        <v>6515</v>
      </c>
      <c r="G1888" s="38"/>
      <c r="H1888" s="31">
        <v>0</v>
      </c>
      <c r="I1888" s="30" t="s">
        <v>995</v>
      </c>
      <c r="J1888" s="30" t="s">
        <v>996</v>
      </c>
      <c r="K1888" s="30" t="s">
        <v>495</v>
      </c>
      <c r="L1888" s="30" t="s">
        <v>612</v>
      </c>
      <c r="M1888" s="30" t="s">
        <v>624</v>
      </c>
      <c r="N1888" s="30"/>
      <c r="O1888" s="30" t="s">
        <v>6512</v>
      </c>
      <c r="P1888" s="30" t="s">
        <v>6513</v>
      </c>
      <c r="Q1888" s="30" t="s">
        <v>499</v>
      </c>
    </row>
    <row r="1889" spans="1:17" hidden="1" x14ac:dyDescent="0.2">
      <c r="A1889" s="30" t="s">
        <v>6516</v>
      </c>
      <c r="B1889" s="30" t="s">
        <v>6517</v>
      </c>
      <c r="C1889" s="30" t="s">
        <v>6518</v>
      </c>
      <c r="D1889" s="30" t="s">
        <v>6519</v>
      </c>
      <c r="E1889" s="30" t="s">
        <v>1232</v>
      </c>
      <c r="F1889" s="30" t="s">
        <v>6519</v>
      </c>
      <c r="G1889" s="38"/>
      <c r="H1889" s="31">
        <v>0</v>
      </c>
      <c r="I1889" s="30" t="s">
        <v>995</v>
      </c>
      <c r="J1889" s="30" t="s">
        <v>996</v>
      </c>
      <c r="K1889" s="30" t="s">
        <v>495</v>
      </c>
      <c r="L1889" s="30" t="s">
        <v>612</v>
      </c>
      <c r="M1889" s="30" t="s">
        <v>624</v>
      </c>
      <c r="N1889" s="30"/>
      <c r="O1889" s="30" t="s">
        <v>6516</v>
      </c>
      <c r="P1889" s="30" t="s">
        <v>6517</v>
      </c>
      <c r="Q1889" s="30" t="s">
        <v>499</v>
      </c>
    </row>
    <row r="1890" spans="1:17" hidden="1" x14ac:dyDescent="0.2">
      <c r="A1890" s="30" t="s">
        <v>6520</v>
      </c>
      <c r="B1890" s="30" t="s">
        <v>6521</v>
      </c>
      <c r="C1890" s="30" t="s">
        <v>6522</v>
      </c>
      <c r="D1890" s="30" t="s">
        <v>6523</v>
      </c>
      <c r="E1890" s="30" t="s">
        <v>1232</v>
      </c>
      <c r="F1890" s="30" t="s">
        <v>6523</v>
      </c>
      <c r="G1890" s="38"/>
      <c r="H1890" s="31">
        <v>0</v>
      </c>
      <c r="I1890" s="30" t="s">
        <v>995</v>
      </c>
      <c r="J1890" s="30" t="s">
        <v>996</v>
      </c>
      <c r="K1890" s="30" t="s">
        <v>495</v>
      </c>
      <c r="L1890" s="30" t="s">
        <v>612</v>
      </c>
      <c r="M1890" s="30" t="s">
        <v>1007</v>
      </c>
      <c r="N1890" s="30"/>
      <c r="O1890" s="30" t="s">
        <v>6520</v>
      </c>
      <c r="P1890" s="30" t="s">
        <v>6521</v>
      </c>
      <c r="Q1890" s="30" t="s">
        <v>499</v>
      </c>
    </row>
    <row r="1891" spans="1:17" hidden="1" x14ac:dyDescent="0.2">
      <c r="A1891" s="30" t="s">
        <v>6524</v>
      </c>
      <c r="B1891" s="30" t="s">
        <v>6525</v>
      </c>
      <c r="C1891" s="30" t="s">
        <v>6526</v>
      </c>
      <c r="D1891" s="30" t="s">
        <v>6527</v>
      </c>
      <c r="E1891" s="30" t="s">
        <v>1232</v>
      </c>
      <c r="F1891" s="30" t="s">
        <v>6527</v>
      </c>
      <c r="G1891" s="38"/>
      <c r="H1891" s="31">
        <v>0</v>
      </c>
      <c r="I1891" s="30" t="s">
        <v>995</v>
      </c>
      <c r="J1891" s="30" t="s">
        <v>996</v>
      </c>
      <c r="K1891" s="30" t="s">
        <v>495</v>
      </c>
      <c r="L1891" s="30" t="s">
        <v>612</v>
      </c>
      <c r="M1891" s="30" t="s">
        <v>1153</v>
      </c>
      <c r="N1891" s="30"/>
      <c r="O1891" s="30" t="s">
        <v>6524</v>
      </c>
      <c r="P1891" s="30" t="s">
        <v>6525</v>
      </c>
      <c r="Q1891" s="30" t="s">
        <v>499</v>
      </c>
    </row>
    <row r="1892" spans="1:17" hidden="1" x14ac:dyDescent="0.2">
      <c r="A1892" s="30" t="s">
        <v>6528</v>
      </c>
      <c r="B1892" s="30" t="s">
        <v>6529</v>
      </c>
      <c r="C1892" s="30" t="s">
        <v>6530</v>
      </c>
      <c r="D1892" s="30" t="s">
        <v>6527</v>
      </c>
      <c r="E1892" s="30" t="s">
        <v>753</v>
      </c>
      <c r="F1892" s="30" t="s">
        <v>6527</v>
      </c>
      <c r="G1892" s="38"/>
      <c r="H1892" s="31">
        <v>0</v>
      </c>
      <c r="I1892" s="30" t="s">
        <v>995</v>
      </c>
      <c r="J1892" s="30" t="s">
        <v>996</v>
      </c>
      <c r="K1892" s="30" t="s">
        <v>495</v>
      </c>
      <c r="L1892" s="30" t="s">
        <v>612</v>
      </c>
      <c r="M1892" s="30" t="s">
        <v>1088</v>
      </c>
      <c r="N1892" s="30"/>
      <c r="O1892" s="30" t="s">
        <v>6528</v>
      </c>
      <c r="P1892" s="30" t="s">
        <v>6529</v>
      </c>
      <c r="Q1892" s="30" t="s">
        <v>499</v>
      </c>
    </row>
    <row r="1893" spans="1:17" hidden="1" x14ac:dyDescent="0.2">
      <c r="A1893" s="30" t="s">
        <v>6531</v>
      </c>
      <c r="B1893" s="30" t="s">
        <v>6532</v>
      </c>
      <c r="C1893" s="30" t="s">
        <v>6533</v>
      </c>
      <c r="D1893" s="30" t="s">
        <v>6527</v>
      </c>
      <c r="E1893" s="30" t="s">
        <v>1232</v>
      </c>
      <c r="F1893" s="30" t="s">
        <v>6527</v>
      </c>
      <c r="G1893" s="38"/>
      <c r="H1893" s="31">
        <v>0</v>
      </c>
      <c r="I1893" s="30" t="s">
        <v>995</v>
      </c>
      <c r="J1893" s="30" t="s">
        <v>996</v>
      </c>
      <c r="K1893" s="30" t="s">
        <v>495</v>
      </c>
      <c r="L1893" s="30" t="s">
        <v>612</v>
      </c>
      <c r="M1893" s="30" t="s">
        <v>1007</v>
      </c>
      <c r="N1893" s="30"/>
      <c r="O1893" s="30" t="s">
        <v>6531</v>
      </c>
      <c r="P1893" s="30" t="s">
        <v>6532</v>
      </c>
      <c r="Q1893" s="30" t="s">
        <v>499</v>
      </c>
    </row>
    <row r="1894" spans="1:17" hidden="1" x14ac:dyDescent="0.2">
      <c r="A1894" s="30" t="s">
        <v>6534</v>
      </c>
      <c r="B1894" s="30" t="s">
        <v>6535</v>
      </c>
      <c r="C1894" s="30" t="s">
        <v>6536</v>
      </c>
      <c r="D1894" s="30" t="s">
        <v>6537</v>
      </c>
      <c r="E1894" s="30" t="s">
        <v>5156</v>
      </c>
      <c r="F1894" s="30" t="s">
        <v>6537</v>
      </c>
      <c r="G1894" s="38"/>
      <c r="H1894" s="31">
        <v>0</v>
      </c>
      <c r="I1894" s="30" t="s">
        <v>755</v>
      </c>
      <c r="J1894" s="30" t="s">
        <v>756</v>
      </c>
      <c r="K1894" s="30" t="s">
        <v>495</v>
      </c>
      <c r="L1894" s="30" t="s">
        <v>612</v>
      </c>
      <c r="M1894" s="30" t="s">
        <v>961</v>
      </c>
      <c r="N1894" s="30"/>
      <c r="O1894" s="30" t="s">
        <v>6534</v>
      </c>
      <c r="P1894" s="30" t="s">
        <v>6535</v>
      </c>
      <c r="Q1894" s="30" t="s">
        <v>499</v>
      </c>
    </row>
    <row r="1895" spans="1:17" hidden="1" x14ac:dyDescent="0.2">
      <c r="A1895" s="30" t="s">
        <v>6538</v>
      </c>
      <c r="B1895" s="30" t="s">
        <v>6539</v>
      </c>
      <c r="C1895" s="30" t="s">
        <v>6540</v>
      </c>
      <c r="D1895" s="30" t="s">
        <v>6527</v>
      </c>
      <c r="E1895" s="30" t="s">
        <v>5156</v>
      </c>
      <c r="F1895" s="30" t="s">
        <v>6527</v>
      </c>
      <c r="G1895" s="38"/>
      <c r="H1895" s="31">
        <v>0</v>
      </c>
      <c r="I1895" s="30" t="s">
        <v>755</v>
      </c>
      <c r="J1895" s="30" t="s">
        <v>756</v>
      </c>
      <c r="K1895" s="30" t="s">
        <v>495</v>
      </c>
      <c r="L1895" s="30" t="s">
        <v>612</v>
      </c>
      <c r="M1895" s="30" t="s">
        <v>1828</v>
      </c>
      <c r="N1895" s="30"/>
      <c r="O1895" s="30" t="s">
        <v>6538</v>
      </c>
      <c r="P1895" s="30" t="s">
        <v>6539</v>
      </c>
      <c r="Q1895" s="30" t="s">
        <v>499</v>
      </c>
    </row>
    <row r="1896" spans="1:17" hidden="1" x14ac:dyDescent="0.2">
      <c r="A1896" s="30" t="s">
        <v>6541</v>
      </c>
      <c r="B1896" s="30" t="s">
        <v>6542</v>
      </c>
      <c r="C1896" s="30" t="s">
        <v>6543</v>
      </c>
      <c r="D1896" s="30" t="s">
        <v>6527</v>
      </c>
      <c r="E1896" s="30" t="s">
        <v>5156</v>
      </c>
      <c r="F1896" s="30" t="s">
        <v>6527</v>
      </c>
      <c r="G1896" s="38"/>
      <c r="H1896" s="31">
        <v>0</v>
      </c>
      <c r="I1896" s="30" t="s">
        <v>755</v>
      </c>
      <c r="J1896" s="30" t="s">
        <v>756</v>
      </c>
      <c r="K1896" s="30" t="s">
        <v>495</v>
      </c>
      <c r="L1896" s="30" t="s">
        <v>612</v>
      </c>
      <c r="M1896" s="30" t="s">
        <v>1828</v>
      </c>
      <c r="N1896" s="30"/>
      <c r="O1896" s="30" t="s">
        <v>6541</v>
      </c>
      <c r="P1896" s="30" t="s">
        <v>6542</v>
      </c>
      <c r="Q1896" s="30" t="s">
        <v>499</v>
      </c>
    </row>
    <row r="1897" spans="1:17" hidden="1" x14ac:dyDescent="0.2">
      <c r="A1897" s="30" t="s">
        <v>6544</v>
      </c>
      <c r="B1897" s="30" t="s">
        <v>6545</v>
      </c>
      <c r="C1897" s="30" t="s">
        <v>6546</v>
      </c>
      <c r="D1897" s="30" t="s">
        <v>6547</v>
      </c>
      <c r="E1897" s="30" t="s">
        <v>1232</v>
      </c>
      <c r="F1897" s="30" t="s">
        <v>6547</v>
      </c>
      <c r="G1897" s="38"/>
      <c r="H1897" s="31">
        <v>0</v>
      </c>
      <c r="I1897" s="30" t="s">
        <v>628</v>
      </c>
      <c r="J1897" s="30" t="s">
        <v>629</v>
      </c>
      <c r="K1897" s="30" t="s">
        <v>495</v>
      </c>
      <c r="L1897" s="30" t="s">
        <v>3708</v>
      </c>
      <c r="M1897" s="30" t="s">
        <v>631</v>
      </c>
      <c r="N1897" s="30"/>
      <c r="O1897" s="30" t="s">
        <v>6544</v>
      </c>
      <c r="P1897" s="30" t="s">
        <v>6545</v>
      </c>
      <c r="Q1897" s="30" t="s">
        <v>499</v>
      </c>
    </row>
    <row r="1898" spans="1:17" hidden="1" x14ac:dyDescent="0.2">
      <c r="A1898" s="30" t="s">
        <v>6548</v>
      </c>
      <c r="B1898" s="30" t="s">
        <v>6549</v>
      </c>
      <c r="C1898" s="30" t="s">
        <v>6550</v>
      </c>
      <c r="D1898" s="30" t="s">
        <v>6527</v>
      </c>
      <c r="E1898" s="30" t="s">
        <v>1232</v>
      </c>
      <c r="F1898" s="30" t="s">
        <v>6527</v>
      </c>
      <c r="G1898" s="38"/>
      <c r="H1898" s="31">
        <v>0</v>
      </c>
      <c r="I1898" s="30" t="s">
        <v>995</v>
      </c>
      <c r="J1898" s="30" t="s">
        <v>996</v>
      </c>
      <c r="K1898" s="30" t="s">
        <v>495</v>
      </c>
      <c r="L1898" s="30" t="s">
        <v>612</v>
      </c>
      <c r="M1898" s="30" t="s">
        <v>1153</v>
      </c>
      <c r="N1898" s="30"/>
      <c r="O1898" s="30" t="s">
        <v>6548</v>
      </c>
      <c r="P1898" s="30" t="s">
        <v>6549</v>
      </c>
      <c r="Q1898" s="30" t="s">
        <v>499</v>
      </c>
    </row>
    <row r="1899" spans="1:17" hidden="1" x14ac:dyDescent="0.2">
      <c r="A1899" s="30" t="s">
        <v>6551</v>
      </c>
      <c r="B1899" s="30" t="s">
        <v>6552</v>
      </c>
      <c r="C1899" s="30" t="s">
        <v>6553</v>
      </c>
      <c r="D1899" s="30" t="s">
        <v>6527</v>
      </c>
      <c r="E1899" s="30" t="s">
        <v>5156</v>
      </c>
      <c r="F1899" s="30" t="s">
        <v>6527</v>
      </c>
      <c r="G1899" s="38"/>
      <c r="H1899" s="31">
        <v>0</v>
      </c>
      <c r="I1899" s="30" t="s">
        <v>755</v>
      </c>
      <c r="J1899" s="30" t="s">
        <v>756</v>
      </c>
      <c r="K1899" s="30" t="s">
        <v>495</v>
      </c>
      <c r="L1899" s="30" t="s">
        <v>612</v>
      </c>
      <c r="M1899" s="30" t="s">
        <v>961</v>
      </c>
      <c r="N1899" s="30"/>
      <c r="O1899" s="30" t="s">
        <v>6551</v>
      </c>
      <c r="P1899" s="30" t="s">
        <v>6552</v>
      </c>
      <c r="Q1899" s="30" t="s">
        <v>499</v>
      </c>
    </row>
    <row r="1900" spans="1:17" hidden="1" x14ac:dyDescent="0.2">
      <c r="A1900" s="30" t="s">
        <v>6554</v>
      </c>
      <c r="B1900" s="30" t="s">
        <v>6555</v>
      </c>
      <c r="C1900" s="30" t="s">
        <v>6556</v>
      </c>
      <c r="D1900" s="30" t="s">
        <v>6523</v>
      </c>
      <c r="E1900" s="30" t="s">
        <v>1232</v>
      </c>
      <c r="F1900" s="30" t="s">
        <v>6523</v>
      </c>
      <c r="G1900" s="38"/>
      <c r="H1900" s="31">
        <v>0</v>
      </c>
      <c r="I1900" s="30" t="s">
        <v>995</v>
      </c>
      <c r="J1900" s="30" t="s">
        <v>996</v>
      </c>
      <c r="K1900" s="30" t="s">
        <v>495</v>
      </c>
      <c r="L1900" s="30" t="s">
        <v>612</v>
      </c>
      <c r="M1900" s="30" t="s">
        <v>1021</v>
      </c>
      <c r="N1900" s="30"/>
      <c r="O1900" s="30" t="s">
        <v>6554</v>
      </c>
      <c r="P1900" s="30" t="s">
        <v>6555</v>
      </c>
      <c r="Q1900" s="30" t="s">
        <v>499</v>
      </c>
    </row>
    <row r="1901" spans="1:17" hidden="1" x14ac:dyDescent="0.2">
      <c r="A1901" s="30" t="s">
        <v>6557</v>
      </c>
      <c r="B1901" s="30" t="s">
        <v>6558</v>
      </c>
      <c r="C1901" s="30" t="s">
        <v>6559</v>
      </c>
      <c r="D1901" s="30" t="s">
        <v>6523</v>
      </c>
      <c r="E1901" s="30" t="s">
        <v>1232</v>
      </c>
      <c r="F1901" s="30" t="s">
        <v>6523</v>
      </c>
      <c r="G1901" s="38"/>
      <c r="H1901" s="31">
        <v>0</v>
      </c>
      <c r="I1901" s="30" t="s">
        <v>995</v>
      </c>
      <c r="J1901" s="30" t="s">
        <v>996</v>
      </c>
      <c r="K1901" s="30" t="s">
        <v>495</v>
      </c>
      <c r="L1901" s="30" t="s">
        <v>612</v>
      </c>
      <c r="M1901" s="30" t="s">
        <v>1021</v>
      </c>
      <c r="N1901" s="30"/>
      <c r="O1901" s="30" t="s">
        <v>6557</v>
      </c>
      <c r="P1901" s="30" t="s">
        <v>6558</v>
      </c>
      <c r="Q1901" s="30" t="s">
        <v>499</v>
      </c>
    </row>
    <row r="1902" spans="1:17" hidden="1" x14ac:dyDescent="0.2">
      <c r="A1902" s="30" t="s">
        <v>6560</v>
      </c>
      <c r="B1902" s="30" t="s">
        <v>6561</v>
      </c>
      <c r="C1902" s="30" t="s">
        <v>6562</v>
      </c>
      <c r="D1902" s="30" t="s">
        <v>6527</v>
      </c>
      <c r="E1902" s="30" t="s">
        <v>5156</v>
      </c>
      <c r="F1902" s="30" t="s">
        <v>6527</v>
      </c>
      <c r="G1902" s="38"/>
      <c r="H1902" s="31">
        <v>0</v>
      </c>
      <c r="I1902" s="30" t="s">
        <v>755</v>
      </c>
      <c r="J1902" s="30" t="s">
        <v>756</v>
      </c>
      <c r="K1902" s="30" t="s">
        <v>495</v>
      </c>
      <c r="L1902" s="30" t="s">
        <v>612</v>
      </c>
      <c r="M1902" s="30" t="s">
        <v>688</v>
      </c>
      <c r="N1902" s="30"/>
      <c r="O1902" s="30" t="s">
        <v>6560</v>
      </c>
      <c r="P1902" s="30" t="s">
        <v>6561</v>
      </c>
      <c r="Q1902" s="30" t="s">
        <v>499</v>
      </c>
    </row>
    <row r="1903" spans="1:17" hidden="1" x14ac:dyDescent="0.2">
      <c r="A1903" s="30" t="s">
        <v>6563</v>
      </c>
      <c r="B1903" s="30" t="s">
        <v>6564</v>
      </c>
      <c r="C1903" s="30" t="s">
        <v>6565</v>
      </c>
      <c r="D1903" s="30" t="s">
        <v>6527</v>
      </c>
      <c r="E1903" s="30" t="s">
        <v>5156</v>
      </c>
      <c r="F1903" s="30" t="s">
        <v>6527</v>
      </c>
      <c r="G1903" s="38"/>
      <c r="H1903" s="31">
        <v>0</v>
      </c>
      <c r="I1903" s="30" t="s">
        <v>755</v>
      </c>
      <c r="J1903" s="30" t="s">
        <v>756</v>
      </c>
      <c r="K1903" s="30" t="s">
        <v>495</v>
      </c>
      <c r="L1903" s="30" t="s">
        <v>612</v>
      </c>
      <c r="M1903" s="30" t="s">
        <v>613</v>
      </c>
      <c r="N1903" s="30"/>
      <c r="O1903" s="30" t="s">
        <v>6563</v>
      </c>
      <c r="P1903" s="30" t="s">
        <v>6564</v>
      </c>
      <c r="Q1903" s="30" t="s">
        <v>499</v>
      </c>
    </row>
    <row r="1904" spans="1:17" hidden="1" x14ac:dyDescent="0.2">
      <c r="A1904" s="30" t="s">
        <v>6566</v>
      </c>
      <c r="B1904" s="30" t="s">
        <v>6567</v>
      </c>
      <c r="C1904" s="30" t="s">
        <v>6568</v>
      </c>
      <c r="D1904" s="30" t="s">
        <v>6527</v>
      </c>
      <c r="E1904" s="30" t="s">
        <v>5156</v>
      </c>
      <c r="F1904" s="30" t="s">
        <v>6527</v>
      </c>
      <c r="G1904" s="38"/>
      <c r="H1904" s="31">
        <v>0</v>
      </c>
      <c r="I1904" s="30" t="s">
        <v>755</v>
      </c>
      <c r="J1904" s="30" t="s">
        <v>756</v>
      </c>
      <c r="K1904" s="30" t="s">
        <v>495</v>
      </c>
      <c r="L1904" s="30" t="s">
        <v>612</v>
      </c>
      <c r="M1904" s="30" t="s">
        <v>613</v>
      </c>
      <c r="N1904" s="30"/>
      <c r="O1904" s="30" t="s">
        <v>6566</v>
      </c>
      <c r="P1904" s="30" t="s">
        <v>6567</v>
      </c>
      <c r="Q1904" s="30" t="s">
        <v>499</v>
      </c>
    </row>
    <row r="1905" spans="1:17" hidden="1" x14ac:dyDescent="0.2">
      <c r="A1905" s="30" t="s">
        <v>6569</v>
      </c>
      <c r="B1905" s="30" t="s">
        <v>6570</v>
      </c>
      <c r="C1905" s="30" t="s">
        <v>6571</v>
      </c>
      <c r="D1905" s="30" t="s">
        <v>6527</v>
      </c>
      <c r="E1905" s="30" t="s">
        <v>1232</v>
      </c>
      <c r="F1905" s="30" t="s">
        <v>6527</v>
      </c>
      <c r="G1905" s="38"/>
      <c r="H1905" s="31">
        <v>0</v>
      </c>
      <c r="I1905" s="30" t="s">
        <v>995</v>
      </c>
      <c r="J1905" s="30" t="s">
        <v>996</v>
      </c>
      <c r="K1905" s="30" t="s">
        <v>495</v>
      </c>
      <c r="L1905" s="30" t="s">
        <v>612</v>
      </c>
      <c r="M1905" s="30" t="s">
        <v>1088</v>
      </c>
      <c r="N1905" s="30"/>
      <c r="O1905" s="30" t="s">
        <v>6569</v>
      </c>
      <c r="P1905" s="30" t="s">
        <v>6570</v>
      </c>
      <c r="Q1905" s="30" t="s">
        <v>499</v>
      </c>
    </row>
    <row r="1906" spans="1:17" hidden="1" x14ac:dyDescent="0.2">
      <c r="A1906" s="30" t="s">
        <v>6572</v>
      </c>
      <c r="B1906" s="30" t="s">
        <v>6573</v>
      </c>
      <c r="C1906" s="30" t="s">
        <v>6574</v>
      </c>
      <c r="D1906" s="30"/>
      <c r="E1906" s="30" t="s">
        <v>5156</v>
      </c>
      <c r="F1906" s="30"/>
      <c r="G1906" s="38"/>
      <c r="H1906" s="31">
        <v>0</v>
      </c>
      <c r="I1906" s="30" t="s">
        <v>755</v>
      </c>
      <c r="J1906" s="30" t="s">
        <v>756</v>
      </c>
      <c r="K1906" s="30" t="s">
        <v>495</v>
      </c>
      <c r="L1906" s="30" t="s">
        <v>612</v>
      </c>
      <c r="M1906" s="30" t="s">
        <v>1828</v>
      </c>
      <c r="N1906" s="30"/>
      <c r="O1906" s="30" t="s">
        <v>6572</v>
      </c>
      <c r="P1906" s="30" t="s">
        <v>6573</v>
      </c>
      <c r="Q1906" s="30" t="s">
        <v>499</v>
      </c>
    </row>
    <row r="1907" spans="1:17" hidden="1" x14ac:dyDescent="0.2">
      <c r="A1907" s="30" t="s">
        <v>6575</v>
      </c>
      <c r="B1907" s="30" t="s">
        <v>6576</v>
      </c>
      <c r="C1907" s="30" t="s">
        <v>6577</v>
      </c>
      <c r="D1907" s="30"/>
      <c r="E1907" s="30" t="s">
        <v>1232</v>
      </c>
      <c r="F1907" s="30"/>
      <c r="G1907" s="38"/>
      <c r="H1907" s="31">
        <v>0</v>
      </c>
      <c r="I1907" s="30" t="s">
        <v>995</v>
      </c>
      <c r="J1907" s="30" t="s">
        <v>996</v>
      </c>
      <c r="K1907" s="30" t="s">
        <v>495</v>
      </c>
      <c r="L1907" s="30" t="s">
        <v>612</v>
      </c>
      <c r="M1907" s="30" t="s">
        <v>1007</v>
      </c>
      <c r="N1907" s="30"/>
      <c r="O1907" s="30" t="s">
        <v>6575</v>
      </c>
      <c r="P1907" s="30" t="s">
        <v>6576</v>
      </c>
      <c r="Q1907" s="30" t="s">
        <v>499</v>
      </c>
    </row>
    <row r="1908" spans="1:17" hidden="1" x14ac:dyDescent="0.2">
      <c r="A1908" s="30" t="s">
        <v>6578</v>
      </c>
      <c r="B1908" s="30" t="s">
        <v>6579</v>
      </c>
      <c r="C1908" s="30" t="s">
        <v>6580</v>
      </c>
      <c r="D1908" s="30"/>
      <c r="E1908" s="30" t="s">
        <v>1232</v>
      </c>
      <c r="F1908" s="30"/>
      <c r="G1908" s="38"/>
      <c r="H1908" s="31">
        <v>0</v>
      </c>
      <c r="I1908" s="30" t="s">
        <v>995</v>
      </c>
      <c r="J1908" s="30" t="s">
        <v>996</v>
      </c>
      <c r="K1908" s="30" t="s">
        <v>495</v>
      </c>
      <c r="L1908" s="30" t="s">
        <v>612</v>
      </c>
      <c r="M1908" s="30" t="s">
        <v>997</v>
      </c>
      <c r="N1908" s="30"/>
      <c r="O1908" s="30" t="s">
        <v>6578</v>
      </c>
      <c r="P1908" s="30" t="s">
        <v>6579</v>
      </c>
      <c r="Q1908" s="30" t="s">
        <v>499</v>
      </c>
    </row>
    <row r="1909" spans="1:17" hidden="1" x14ac:dyDescent="0.2">
      <c r="A1909" s="30" t="s">
        <v>6581</v>
      </c>
      <c r="B1909" s="30" t="s">
        <v>6582</v>
      </c>
      <c r="C1909" s="30" t="s">
        <v>6583</v>
      </c>
      <c r="D1909" s="30"/>
      <c r="E1909" s="30" t="s">
        <v>1232</v>
      </c>
      <c r="F1909" s="30"/>
      <c r="G1909" s="38"/>
      <c r="H1909" s="31">
        <v>0</v>
      </c>
      <c r="I1909" s="30" t="s">
        <v>995</v>
      </c>
      <c r="J1909" s="30" t="s">
        <v>996</v>
      </c>
      <c r="K1909" s="30" t="s">
        <v>495</v>
      </c>
      <c r="L1909" s="30" t="s">
        <v>612</v>
      </c>
      <c r="M1909" s="30" t="s">
        <v>624</v>
      </c>
      <c r="N1909" s="30"/>
      <c r="O1909" s="30" t="s">
        <v>6581</v>
      </c>
      <c r="P1909" s="30" t="s">
        <v>6582</v>
      </c>
      <c r="Q1909" s="30" t="s">
        <v>499</v>
      </c>
    </row>
    <row r="1910" spans="1:17" hidden="1" x14ac:dyDescent="0.2">
      <c r="A1910" s="30" t="s">
        <v>6584</v>
      </c>
      <c r="B1910" s="30" t="s">
        <v>6585</v>
      </c>
      <c r="C1910" s="30" t="s">
        <v>6586</v>
      </c>
      <c r="D1910" s="30" t="s">
        <v>6527</v>
      </c>
      <c r="E1910" s="30" t="s">
        <v>1232</v>
      </c>
      <c r="F1910" s="30" t="s">
        <v>6527</v>
      </c>
      <c r="G1910" s="38"/>
      <c r="H1910" s="31">
        <v>0</v>
      </c>
      <c r="I1910" s="30" t="s">
        <v>995</v>
      </c>
      <c r="J1910" s="30" t="s">
        <v>996</v>
      </c>
      <c r="K1910" s="30" t="s">
        <v>495</v>
      </c>
      <c r="L1910" s="30" t="s">
        <v>612</v>
      </c>
      <c r="M1910" s="30" t="s">
        <v>624</v>
      </c>
      <c r="N1910" s="30"/>
      <c r="O1910" s="30" t="s">
        <v>6584</v>
      </c>
      <c r="P1910" s="30" t="s">
        <v>6585</v>
      </c>
      <c r="Q1910" s="30" t="s">
        <v>499</v>
      </c>
    </row>
    <row r="1911" spans="1:17" hidden="1" x14ac:dyDescent="0.2">
      <c r="A1911" s="30" t="s">
        <v>6587</v>
      </c>
      <c r="B1911" s="30" t="s">
        <v>6588</v>
      </c>
      <c r="C1911" s="30" t="s">
        <v>6589</v>
      </c>
      <c r="D1911" s="30" t="s">
        <v>6527</v>
      </c>
      <c r="E1911" s="30" t="s">
        <v>1232</v>
      </c>
      <c r="F1911" s="30" t="s">
        <v>6527</v>
      </c>
      <c r="G1911" s="38"/>
      <c r="H1911" s="31">
        <v>0</v>
      </c>
      <c r="I1911" s="30" t="s">
        <v>995</v>
      </c>
      <c r="J1911" s="30" t="s">
        <v>996</v>
      </c>
      <c r="K1911" s="30" t="s">
        <v>495</v>
      </c>
      <c r="L1911" s="30" t="s">
        <v>612</v>
      </c>
      <c r="M1911" s="30" t="s">
        <v>1153</v>
      </c>
      <c r="N1911" s="30"/>
      <c r="O1911" s="30" t="s">
        <v>6587</v>
      </c>
      <c r="P1911" s="30" t="s">
        <v>6588</v>
      </c>
      <c r="Q1911" s="30" t="s">
        <v>499</v>
      </c>
    </row>
    <row r="1912" spans="1:17" hidden="1" x14ac:dyDescent="0.2">
      <c r="A1912" s="30" t="s">
        <v>6590</v>
      </c>
      <c r="B1912" s="30" t="s">
        <v>6591</v>
      </c>
      <c r="C1912" s="30" t="s">
        <v>6592</v>
      </c>
      <c r="D1912" s="30" t="s">
        <v>6527</v>
      </c>
      <c r="E1912" s="30" t="s">
        <v>5156</v>
      </c>
      <c r="F1912" s="30" t="s">
        <v>6527</v>
      </c>
      <c r="G1912" s="38"/>
      <c r="H1912" s="31">
        <v>0</v>
      </c>
      <c r="I1912" s="30" t="s">
        <v>755</v>
      </c>
      <c r="J1912" s="30" t="s">
        <v>756</v>
      </c>
      <c r="K1912" s="30" t="s">
        <v>495</v>
      </c>
      <c r="L1912" s="30" t="s">
        <v>612</v>
      </c>
      <c r="M1912" s="30" t="s">
        <v>688</v>
      </c>
      <c r="N1912" s="30"/>
      <c r="O1912" s="30" t="s">
        <v>6590</v>
      </c>
      <c r="P1912" s="30" t="s">
        <v>6591</v>
      </c>
      <c r="Q1912" s="30" t="s">
        <v>499</v>
      </c>
    </row>
    <row r="1913" spans="1:17" hidden="1" x14ac:dyDescent="0.2">
      <c r="A1913" s="30" t="s">
        <v>6593</v>
      </c>
      <c r="B1913" s="30" t="s">
        <v>6594</v>
      </c>
      <c r="C1913" s="30" t="s">
        <v>6595</v>
      </c>
      <c r="D1913" s="30" t="s">
        <v>6596</v>
      </c>
      <c r="E1913" s="30" t="s">
        <v>5156</v>
      </c>
      <c r="F1913" s="30" t="s">
        <v>6596</v>
      </c>
      <c r="G1913" s="38"/>
      <c r="H1913" s="31">
        <v>0</v>
      </c>
      <c r="I1913" s="30" t="s">
        <v>755</v>
      </c>
      <c r="J1913" s="30" t="s">
        <v>756</v>
      </c>
      <c r="K1913" s="30" t="s">
        <v>495</v>
      </c>
      <c r="L1913" s="30" t="s">
        <v>612</v>
      </c>
      <c r="M1913" s="30" t="s">
        <v>1828</v>
      </c>
      <c r="N1913" s="30"/>
      <c r="O1913" s="30" t="s">
        <v>6593</v>
      </c>
      <c r="P1913" s="30" t="s">
        <v>6594</v>
      </c>
      <c r="Q1913" s="30" t="s">
        <v>499</v>
      </c>
    </row>
    <row r="1914" spans="1:17" hidden="1" x14ac:dyDescent="0.2">
      <c r="A1914" s="30" t="s">
        <v>6597</v>
      </c>
      <c r="B1914" s="30" t="s">
        <v>6598</v>
      </c>
      <c r="C1914" s="30" t="s">
        <v>6599</v>
      </c>
      <c r="D1914" s="30" t="s">
        <v>6527</v>
      </c>
      <c r="E1914" s="30" t="s">
        <v>1232</v>
      </c>
      <c r="F1914" s="30" t="s">
        <v>6527</v>
      </c>
      <c r="G1914" s="38"/>
      <c r="H1914" s="31">
        <v>0</v>
      </c>
      <c r="I1914" s="30" t="s">
        <v>995</v>
      </c>
      <c r="J1914" s="30" t="s">
        <v>996</v>
      </c>
      <c r="K1914" s="30" t="s">
        <v>495</v>
      </c>
      <c r="L1914" s="30" t="s">
        <v>612</v>
      </c>
      <c r="M1914" s="30" t="s">
        <v>1007</v>
      </c>
      <c r="N1914" s="30"/>
      <c r="O1914" s="30" t="s">
        <v>6597</v>
      </c>
      <c r="P1914" s="30" t="s">
        <v>6598</v>
      </c>
      <c r="Q1914" s="30" t="s">
        <v>499</v>
      </c>
    </row>
    <row r="1915" spans="1:17" hidden="1" x14ac:dyDescent="0.2">
      <c r="A1915" s="30" t="s">
        <v>6600</v>
      </c>
      <c r="B1915" s="30" t="s">
        <v>6601</v>
      </c>
      <c r="C1915" s="30" t="s">
        <v>6602</v>
      </c>
      <c r="D1915" s="30" t="s">
        <v>6527</v>
      </c>
      <c r="E1915" s="30" t="s">
        <v>1232</v>
      </c>
      <c r="F1915" s="30" t="s">
        <v>6527</v>
      </c>
      <c r="G1915" s="38"/>
      <c r="H1915" s="31">
        <v>0</v>
      </c>
      <c r="I1915" s="30" t="s">
        <v>995</v>
      </c>
      <c r="J1915" s="30" t="s">
        <v>996</v>
      </c>
      <c r="K1915" s="30" t="s">
        <v>495</v>
      </c>
      <c r="L1915" s="30" t="s">
        <v>612</v>
      </c>
      <c r="M1915" s="30" t="s">
        <v>1007</v>
      </c>
      <c r="N1915" s="30"/>
      <c r="O1915" s="30" t="s">
        <v>6600</v>
      </c>
      <c r="P1915" s="30" t="s">
        <v>6601</v>
      </c>
      <c r="Q1915" s="30" t="s">
        <v>499</v>
      </c>
    </row>
    <row r="1916" spans="1:17" hidden="1" x14ac:dyDescent="0.2">
      <c r="A1916" s="30" t="s">
        <v>6603</v>
      </c>
      <c r="B1916" s="30" t="s">
        <v>6604</v>
      </c>
      <c r="C1916" s="30" t="s">
        <v>6202</v>
      </c>
      <c r="D1916" s="30" t="s">
        <v>6605</v>
      </c>
      <c r="E1916" s="30" t="s">
        <v>5156</v>
      </c>
      <c r="F1916" s="30" t="s">
        <v>6605</v>
      </c>
      <c r="G1916" s="38"/>
      <c r="H1916" s="31">
        <v>0</v>
      </c>
      <c r="I1916" s="30" t="s">
        <v>755</v>
      </c>
      <c r="J1916" s="30" t="s">
        <v>756</v>
      </c>
      <c r="K1916" s="30" t="s">
        <v>495</v>
      </c>
      <c r="L1916" s="30" t="s">
        <v>612</v>
      </c>
      <c r="M1916" s="30" t="s">
        <v>1828</v>
      </c>
      <c r="N1916" s="30"/>
      <c r="O1916" s="30" t="s">
        <v>6603</v>
      </c>
      <c r="P1916" s="30" t="s">
        <v>6604</v>
      </c>
      <c r="Q1916" s="30" t="s">
        <v>499</v>
      </c>
    </row>
    <row r="1917" spans="1:17" hidden="1" x14ac:dyDescent="0.2">
      <c r="A1917" s="30" t="s">
        <v>6606</v>
      </c>
      <c r="B1917" s="30" t="s">
        <v>6607</v>
      </c>
      <c r="C1917" s="30" t="s">
        <v>6608</v>
      </c>
      <c r="D1917" s="30" t="s">
        <v>6605</v>
      </c>
      <c r="E1917" s="30" t="s">
        <v>5156</v>
      </c>
      <c r="F1917" s="30" t="s">
        <v>6605</v>
      </c>
      <c r="G1917" s="38"/>
      <c r="H1917" s="31">
        <v>0</v>
      </c>
      <c r="I1917" s="30" t="s">
        <v>755</v>
      </c>
      <c r="J1917" s="30" t="s">
        <v>756</v>
      </c>
      <c r="K1917" s="30" t="s">
        <v>495</v>
      </c>
      <c r="L1917" s="30" t="s">
        <v>612</v>
      </c>
      <c r="M1917" s="30" t="s">
        <v>1828</v>
      </c>
      <c r="N1917" s="30"/>
      <c r="O1917" s="30" t="s">
        <v>6606</v>
      </c>
      <c r="P1917" s="30" t="s">
        <v>6607</v>
      </c>
      <c r="Q1917" s="30" t="s">
        <v>499</v>
      </c>
    </row>
    <row r="1918" spans="1:17" hidden="1" x14ac:dyDescent="0.2">
      <c r="A1918" s="30" t="s">
        <v>6609</v>
      </c>
      <c r="B1918" s="30" t="s">
        <v>6610</v>
      </c>
      <c r="C1918" s="30" t="s">
        <v>6611</v>
      </c>
      <c r="D1918" s="30" t="s">
        <v>6178</v>
      </c>
      <c r="E1918" s="30" t="s">
        <v>1232</v>
      </c>
      <c r="F1918" s="30" t="s">
        <v>6178</v>
      </c>
      <c r="G1918" s="38"/>
      <c r="H1918" s="31">
        <v>0</v>
      </c>
      <c r="I1918" s="30" t="s">
        <v>995</v>
      </c>
      <c r="J1918" s="30" t="s">
        <v>996</v>
      </c>
      <c r="K1918" s="30" t="s">
        <v>495</v>
      </c>
      <c r="L1918" s="30" t="s">
        <v>612</v>
      </c>
      <c r="M1918" s="30" t="s">
        <v>1007</v>
      </c>
      <c r="N1918" s="30"/>
      <c r="O1918" s="30" t="s">
        <v>6609</v>
      </c>
      <c r="P1918" s="30" t="s">
        <v>6610</v>
      </c>
      <c r="Q1918" s="30" t="s">
        <v>499</v>
      </c>
    </row>
    <row r="1919" spans="1:17" hidden="1" x14ac:dyDescent="0.2">
      <c r="A1919" s="30" t="s">
        <v>6612</v>
      </c>
      <c r="B1919" s="30" t="s">
        <v>6613</v>
      </c>
      <c r="C1919" s="30" t="s">
        <v>6614</v>
      </c>
      <c r="D1919" s="30" t="s">
        <v>6615</v>
      </c>
      <c r="E1919" s="30" t="s">
        <v>1232</v>
      </c>
      <c r="F1919" s="30" t="s">
        <v>6615</v>
      </c>
      <c r="G1919" s="38"/>
      <c r="H1919" s="31">
        <v>0</v>
      </c>
      <c r="I1919" s="30" t="s">
        <v>995</v>
      </c>
      <c r="J1919" s="30" t="s">
        <v>996</v>
      </c>
      <c r="K1919" s="30" t="s">
        <v>495</v>
      </c>
      <c r="L1919" s="30" t="s">
        <v>612</v>
      </c>
      <c r="M1919" s="30" t="s">
        <v>6616</v>
      </c>
      <c r="N1919" s="30"/>
      <c r="O1919" s="30" t="s">
        <v>6612</v>
      </c>
      <c r="P1919" s="30" t="s">
        <v>6613</v>
      </c>
      <c r="Q1919" s="30" t="s">
        <v>499</v>
      </c>
    </row>
    <row r="1920" spans="1:17" hidden="1" x14ac:dyDescent="0.2">
      <c r="A1920" s="30" t="s">
        <v>6617</v>
      </c>
      <c r="B1920" s="30" t="s">
        <v>6618</v>
      </c>
      <c r="C1920" s="30" t="s">
        <v>6619</v>
      </c>
      <c r="D1920" s="30" t="s">
        <v>6615</v>
      </c>
      <c r="E1920" s="30" t="s">
        <v>1232</v>
      </c>
      <c r="F1920" s="30" t="s">
        <v>6615</v>
      </c>
      <c r="G1920" s="38"/>
      <c r="H1920" s="31">
        <v>0</v>
      </c>
      <c r="I1920" s="30" t="s">
        <v>995</v>
      </c>
      <c r="J1920" s="30" t="s">
        <v>996</v>
      </c>
      <c r="K1920" s="30" t="s">
        <v>495</v>
      </c>
      <c r="L1920" s="30" t="s">
        <v>612</v>
      </c>
      <c r="M1920" s="30" t="s">
        <v>624</v>
      </c>
      <c r="N1920" s="30"/>
      <c r="O1920" s="30" t="s">
        <v>6617</v>
      </c>
      <c r="P1920" s="30" t="s">
        <v>6618</v>
      </c>
      <c r="Q1920" s="30" t="s">
        <v>499</v>
      </c>
    </row>
    <row r="1921" spans="1:17" hidden="1" x14ac:dyDescent="0.2">
      <c r="A1921" s="30" t="s">
        <v>6620</v>
      </c>
      <c r="B1921" s="30" t="s">
        <v>6621</v>
      </c>
      <c r="C1921" s="30" t="s">
        <v>6522</v>
      </c>
      <c r="D1921" s="30" t="s">
        <v>6527</v>
      </c>
      <c r="E1921" s="30" t="s">
        <v>1232</v>
      </c>
      <c r="F1921" s="30" t="s">
        <v>6527</v>
      </c>
      <c r="G1921" s="38"/>
      <c r="H1921" s="31">
        <v>0</v>
      </c>
      <c r="I1921" s="30" t="s">
        <v>995</v>
      </c>
      <c r="J1921" s="30" t="s">
        <v>996</v>
      </c>
      <c r="K1921" s="30" t="s">
        <v>495</v>
      </c>
      <c r="L1921" s="30" t="s">
        <v>612</v>
      </c>
      <c r="M1921" s="30" t="s">
        <v>1007</v>
      </c>
      <c r="N1921" s="30"/>
      <c r="O1921" s="30" t="s">
        <v>6620</v>
      </c>
      <c r="P1921" s="30" t="s">
        <v>6621</v>
      </c>
      <c r="Q1921" s="30" t="s">
        <v>499</v>
      </c>
    </row>
    <row r="1922" spans="1:17" hidden="1" x14ac:dyDescent="0.2">
      <c r="A1922" s="30" t="s">
        <v>6622</v>
      </c>
      <c r="B1922" s="30" t="s">
        <v>6623</v>
      </c>
      <c r="C1922" s="30" t="s">
        <v>6624</v>
      </c>
      <c r="D1922" s="30" t="s">
        <v>6527</v>
      </c>
      <c r="E1922" s="30" t="s">
        <v>1232</v>
      </c>
      <c r="F1922" s="30" t="s">
        <v>6527</v>
      </c>
      <c r="G1922" s="38"/>
      <c r="H1922" s="31">
        <v>0</v>
      </c>
      <c r="I1922" s="30" t="s">
        <v>995</v>
      </c>
      <c r="J1922" s="30" t="s">
        <v>996</v>
      </c>
      <c r="K1922" s="30" t="s">
        <v>495</v>
      </c>
      <c r="L1922" s="30" t="s">
        <v>612</v>
      </c>
      <c r="M1922" s="30" t="s">
        <v>1007</v>
      </c>
      <c r="N1922" s="30"/>
      <c r="O1922" s="30" t="s">
        <v>6622</v>
      </c>
      <c r="P1922" s="30" t="s">
        <v>6623</v>
      </c>
      <c r="Q1922" s="30" t="s">
        <v>499</v>
      </c>
    </row>
    <row r="1923" spans="1:17" hidden="1" x14ac:dyDescent="0.2">
      <c r="A1923" s="30" t="s">
        <v>6625</v>
      </c>
      <c r="B1923" s="30" t="s">
        <v>6626</v>
      </c>
      <c r="C1923" s="30" t="s">
        <v>6627</v>
      </c>
      <c r="D1923" s="30" t="s">
        <v>74</v>
      </c>
      <c r="E1923" s="30" t="s">
        <v>5156</v>
      </c>
      <c r="F1923" s="30"/>
      <c r="G1923" s="38"/>
      <c r="H1923" s="31">
        <v>0</v>
      </c>
      <c r="I1923" s="30" t="s">
        <v>755</v>
      </c>
      <c r="J1923" s="30" t="s">
        <v>756</v>
      </c>
      <c r="K1923" s="30" t="s">
        <v>495</v>
      </c>
      <c r="L1923" s="30" t="s">
        <v>612</v>
      </c>
      <c r="M1923" s="30" t="s">
        <v>943</v>
      </c>
      <c r="N1923" s="30"/>
      <c r="O1923" s="30" t="s">
        <v>6625</v>
      </c>
      <c r="P1923" s="30" t="s">
        <v>6626</v>
      </c>
      <c r="Q1923" s="30" t="s">
        <v>499</v>
      </c>
    </row>
    <row r="1924" spans="1:17" hidden="1" x14ac:dyDescent="0.2">
      <c r="A1924" s="30" t="s">
        <v>6628</v>
      </c>
      <c r="B1924" s="30" t="s">
        <v>6629</v>
      </c>
      <c r="C1924" s="30" t="s">
        <v>6630</v>
      </c>
      <c r="D1924" s="30" t="s">
        <v>74</v>
      </c>
      <c r="E1924" s="30" t="s">
        <v>5156</v>
      </c>
      <c r="F1924" s="30"/>
      <c r="G1924" s="38"/>
      <c r="H1924" s="31">
        <v>0</v>
      </c>
      <c r="I1924" s="30" t="s">
        <v>755</v>
      </c>
      <c r="J1924" s="30" t="s">
        <v>756</v>
      </c>
      <c r="K1924" s="30" t="s">
        <v>495</v>
      </c>
      <c r="L1924" s="30" t="s">
        <v>612</v>
      </c>
      <c r="M1924" s="30" t="s">
        <v>1035</v>
      </c>
      <c r="N1924" s="30"/>
      <c r="O1924" s="30" t="s">
        <v>6628</v>
      </c>
      <c r="P1924" s="30" t="s">
        <v>6629</v>
      </c>
      <c r="Q1924" s="30" t="s">
        <v>499</v>
      </c>
    </row>
    <row r="1925" spans="1:17" hidden="1" x14ac:dyDescent="0.2">
      <c r="A1925" s="30" t="s">
        <v>6631</v>
      </c>
      <c r="B1925" s="30" t="s">
        <v>6632</v>
      </c>
      <c r="C1925" s="30" t="s">
        <v>6633</v>
      </c>
      <c r="D1925" s="30" t="s">
        <v>74</v>
      </c>
      <c r="E1925" s="30" t="s">
        <v>5156</v>
      </c>
      <c r="F1925" s="30"/>
      <c r="G1925" s="38"/>
      <c r="H1925" s="31">
        <v>0</v>
      </c>
      <c r="I1925" s="30" t="s">
        <v>755</v>
      </c>
      <c r="J1925" s="30" t="s">
        <v>756</v>
      </c>
      <c r="K1925" s="30" t="s">
        <v>495</v>
      </c>
      <c r="L1925" s="30" t="s">
        <v>612</v>
      </c>
      <c r="M1925" s="30" t="s">
        <v>1828</v>
      </c>
      <c r="N1925" s="30"/>
      <c r="O1925" s="30" t="s">
        <v>6631</v>
      </c>
      <c r="P1925" s="30" t="s">
        <v>6632</v>
      </c>
      <c r="Q1925" s="30" t="s">
        <v>499</v>
      </c>
    </row>
    <row r="1926" spans="1:17" hidden="1" x14ac:dyDescent="0.2">
      <c r="A1926" s="30" t="s">
        <v>6634</v>
      </c>
      <c r="B1926" s="30" t="s">
        <v>6635</v>
      </c>
      <c r="C1926" s="30" t="s">
        <v>6636</v>
      </c>
      <c r="D1926" s="30" t="s">
        <v>74</v>
      </c>
      <c r="E1926" s="30" t="s">
        <v>1232</v>
      </c>
      <c r="F1926" s="30"/>
      <c r="G1926" s="38"/>
      <c r="H1926" s="31">
        <v>0</v>
      </c>
      <c r="I1926" s="30" t="s">
        <v>995</v>
      </c>
      <c r="J1926" s="30" t="s">
        <v>996</v>
      </c>
      <c r="K1926" s="30" t="s">
        <v>495</v>
      </c>
      <c r="L1926" s="30" t="s">
        <v>612</v>
      </c>
      <c r="M1926" s="30" t="s">
        <v>1007</v>
      </c>
      <c r="N1926" s="30"/>
      <c r="O1926" s="30" t="s">
        <v>6634</v>
      </c>
      <c r="P1926" s="30" t="s">
        <v>6635</v>
      </c>
      <c r="Q1926" s="30" t="s">
        <v>499</v>
      </c>
    </row>
    <row r="1927" spans="1:17" hidden="1" x14ac:dyDescent="0.2">
      <c r="A1927" s="30" t="s">
        <v>6637</v>
      </c>
      <c r="B1927" s="30" t="s">
        <v>6638</v>
      </c>
      <c r="C1927" s="30" t="s">
        <v>6639</v>
      </c>
      <c r="D1927" s="30" t="s">
        <v>74</v>
      </c>
      <c r="E1927" s="30" t="s">
        <v>5156</v>
      </c>
      <c r="F1927" s="30"/>
      <c r="G1927" s="38"/>
      <c r="H1927" s="31">
        <v>0</v>
      </c>
      <c r="I1927" s="30" t="s">
        <v>755</v>
      </c>
      <c r="J1927" s="30" t="s">
        <v>756</v>
      </c>
      <c r="K1927" s="30" t="s">
        <v>495</v>
      </c>
      <c r="L1927" s="30" t="s">
        <v>612</v>
      </c>
      <c r="M1927" s="30" t="s">
        <v>688</v>
      </c>
      <c r="N1927" s="30"/>
      <c r="O1927" s="30" t="s">
        <v>6637</v>
      </c>
      <c r="P1927" s="30" t="s">
        <v>6638</v>
      </c>
      <c r="Q1927" s="30" t="s">
        <v>499</v>
      </c>
    </row>
    <row r="1928" spans="1:17" hidden="1" x14ac:dyDescent="0.2">
      <c r="A1928" s="30" t="s">
        <v>6640</v>
      </c>
      <c r="B1928" s="30" t="s">
        <v>6641</v>
      </c>
      <c r="C1928" s="30" t="s">
        <v>6642</v>
      </c>
      <c r="D1928" s="30"/>
      <c r="E1928" s="30" t="s">
        <v>1232</v>
      </c>
      <c r="F1928" s="30"/>
      <c r="G1928" s="38"/>
      <c r="H1928" s="31">
        <v>0</v>
      </c>
      <c r="I1928" s="30" t="s">
        <v>995</v>
      </c>
      <c r="J1928" s="30" t="s">
        <v>996</v>
      </c>
      <c r="K1928" s="30" t="s">
        <v>495</v>
      </c>
      <c r="L1928" s="30" t="s">
        <v>612</v>
      </c>
      <c r="M1928" s="30" t="s">
        <v>1007</v>
      </c>
      <c r="N1928" s="30"/>
      <c r="O1928" s="30" t="s">
        <v>6640</v>
      </c>
      <c r="P1928" s="30" t="s">
        <v>6641</v>
      </c>
      <c r="Q1928" s="30" t="s">
        <v>499</v>
      </c>
    </row>
    <row r="1929" spans="1:17" hidden="1" x14ac:dyDescent="0.2">
      <c r="A1929" s="30" t="s">
        <v>6643</v>
      </c>
      <c r="B1929" s="30" t="s">
        <v>6644</v>
      </c>
      <c r="C1929" s="30" t="s">
        <v>6645</v>
      </c>
      <c r="D1929" s="30" t="s">
        <v>6527</v>
      </c>
      <c r="E1929" s="30" t="s">
        <v>1232</v>
      </c>
      <c r="F1929" s="30" t="s">
        <v>6527</v>
      </c>
      <c r="G1929" s="38"/>
      <c r="H1929" s="31">
        <v>0</v>
      </c>
      <c r="I1929" s="30" t="s">
        <v>995</v>
      </c>
      <c r="J1929" s="30" t="s">
        <v>996</v>
      </c>
      <c r="K1929" s="30" t="s">
        <v>495</v>
      </c>
      <c r="L1929" s="30" t="s">
        <v>612</v>
      </c>
      <c r="M1929" s="30" t="s">
        <v>1007</v>
      </c>
      <c r="N1929" s="30"/>
      <c r="O1929" s="30" t="s">
        <v>6643</v>
      </c>
      <c r="P1929" s="30" t="s">
        <v>6644</v>
      </c>
      <c r="Q1929" s="30" t="s">
        <v>499</v>
      </c>
    </row>
    <row r="1930" spans="1:17" hidden="1" x14ac:dyDescent="0.2">
      <c r="A1930" s="30" t="s">
        <v>6646</v>
      </c>
      <c r="B1930" s="30" t="s">
        <v>6647</v>
      </c>
      <c r="C1930" s="30" t="s">
        <v>6648</v>
      </c>
      <c r="D1930" s="30" t="s">
        <v>6527</v>
      </c>
      <c r="E1930" s="30" t="s">
        <v>5156</v>
      </c>
      <c r="F1930" s="30" t="s">
        <v>6527</v>
      </c>
      <c r="G1930" s="38"/>
      <c r="H1930" s="31">
        <v>0</v>
      </c>
      <c r="I1930" s="30" t="s">
        <v>755</v>
      </c>
      <c r="J1930" s="30" t="s">
        <v>756</v>
      </c>
      <c r="K1930" s="30" t="s">
        <v>495</v>
      </c>
      <c r="L1930" s="30" t="s">
        <v>612</v>
      </c>
      <c r="M1930" s="30" t="s">
        <v>943</v>
      </c>
      <c r="N1930" s="30"/>
      <c r="O1930" s="30" t="s">
        <v>6646</v>
      </c>
      <c r="P1930" s="30" t="s">
        <v>6647</v>
      </c>
      <c r="Q1930" s="30" t="s">
        <v>499</v>
      </c>
    </row>
    <row r="1931" spans="1:17" hidden="1" x14ac:dyDescent="0.2">
      <c r="A1931" s="30" t="s">
        <v>6649</v>
      </c>
      <c r="B1931" s="30" t="s">
        <v>6650</v>
      </c>
      <c r="C1931" s="30" t="s">
        <v>6651</v>
      </c>
      <c r="D1931" s="30" t="s">
        <v>6527</v>
      </c>
      <c r="E1931" s="30" t="s">
        <v>5156</v>
      </c>
      <c r="F1931" s="30" t="s">
        <v>6527</v>
      </c>
      <c r="G1931" s="38"/>
      <c r="H1931" s="31">
        <v>0</v>
      </c>
      <c r="I1931" s="30" t="s">
        <v>755</v>
      </c>
      <c r="J1931" s="30" t="s">
        <v>756</v>
      </c>
      <c r="K1931" s="30" t="s">
        <v>495</v>
      </c>
      <c r="L1931" s="30" t="s">
        <v>612</v>
      </c>
      <c r="M1931" s="30" t="s">
        <v>1828</v>
      </c>
      <c r="N1931" s="30"/>
      <c r="O1931" s="30" t="s">
        <v>6649</v>
      </c>
      <c r="P1931" s="30" t="s">
        <v>6650</v>
      </c>
      <c r="Q1931" s="30" t="s">
        <v>499</v>
      </c>
    </row>
    <row r="1932" spans="1:17" hidden="1" x14ac:dyDescent="0.2">
      <c r="A1932" s="30" t="s">
        <v>6652</v>
      </c>
      <c r="B1932" s="30" t="s">
        <v>6653</v>
      </c>
      <c r="C1932" s="30" t="s">
        <v>6654</v>
      </c>
      <c r="D1932" s="30" t="s">
        <v>6527</v>
      </c>
      <c r="E1932" s="30" t="s">
        <v>1232</v>
      </c>
      <c r="F1932" s="30" t="s">
        <v>6527</v>
      </c>
      <c r="G1932" s="38"/>
      <c r="H1932" s="31">
        <v>0</v>
      </c>
      <c r="I1932" s="30" t="s">
        <v>995</v>
      </c>
      <c r="J1932" s="30" t="s">
        <v>996</v>
      </c>
      <c r="K1932" s="30" t="s">
        <v>495</v>
      </c>
      <c r="L1932" s="30" t="s">
        <v>612</v>
      </c>
      <c r="M1932" s="30" t="s">
        <v>1007</v>
      </c>
      <c r="N1932" s="30"/>
      <c r="O1932" s="30" t="s">
        <v>6652</v>
      </c>
      <c r="P1932" s="30" t="s">
        <v>6653</v>
      </c>
      <c r="Q1932" s="30" t="s">
        <v>499</v>
      </c>
    </row>
    <row r="1933" spans="1:17" hidden="1" x14ac:dyDescent="0.2">
      <c r="A1933" s="30" t="s">
        <v>6655</v>
      </c>
      <c r="B1933" s="30" t="s">
        <v>6656</v>
      </c>
      <c r="C1933" s="30" t="s">
        <v>6657</v>
      </c>
      <c r="D1933" s="30" t="s">
        <v>6195</v>
      </c>
      <c r="E1933" s="30" t="s">
        <v>1232</v>
      </c>
      <c r="F1933" s="30" t="s">
        <v>6195</v>
      </c>
      <c r="G1933" s="38"/>
      <c r="H1933" s="31">
        <v>0</v>
      </c>
      <c r="I1933" s="30" t="s">
        <v>995</v>
      </c>
      <c r="J1933" s="30" t="s">
        <v>996</v>
      </c>
      <c r="K1933" s="30" t="s">
        <v>495</v>
      </c>
      <c r="L1933" s="30" t="s">
        <v>612</v>
      </c>
      <c r="M1933" s="30" t="s">
        <v>1153</v>
      </c>
      <c r="N1933" s="30"/>
      <c r="O1933" s="30" t="s">
        <v>6655</v>
      </c>
      <c r="P1933" s="30" t="s">
        <v>6656</v>
      </c>
      <c r="Q1933" s="30" t="s">
        <v>499</v>
      </c>
    </row>
    <row r="1934" spans="1:17" hidden="1" x14ac:dyDescent="0.2">
      <c r="A1934" s="30" t="s">
        <v>6658</v>
      </c>
      <c r="B1934" s="30" t="s">
        <v>6659</v>
      </c>
      <c r="C1934" s="30" t="s">
        <v>6660</v>
      </c>
      <c r="D1934" s="30" t="s">
        <v>6195</v>
      </c>
      <c r="E1934" s="30" t="s">
        <v>1232</v>
      </c>
      <c r="F1934" s="30" t="s">
        <v>6195</v>
      </c>
      <c r="G1934" s="38"/>
      <c r="H1934" s="31">
        <v>0</v>
      </c>
      <c r="I1934" s="30" t="s">
        <v>995</v>
      </c>
      <c r="J1934" s="30" t="s">
        <v>996</v>
      </c>
      <c r="K1934" s="30" t="s">
        <v>495</v>
      </c>
      <c r="L1934" s="30" t="s">
        <v>612</v>
      </c>
      <c r="M1934" s="30" t="s">
        <v>1153</v>
      </c>
      <c r="N1934" s="30"/>
      <c r="O1934" s="30" t="s">
        <v>6658</v>
      </c>
      <c r="P1934" s="30" t="s">
        <v>6659</v>
      </c>
      <c r="Q1934" s="30" t="s">
        <v>499</v>
      </c>
    </row>
    <row r="1935" spans="1:17" hidden="1" x14ac:dyDescent="0.2">
      <c r="A1935" s="30" t="s">
        <v>6661</v>
      </c>
      <c r="B1935" s="30" t="s">
        <v>6662</v>
      </c>
      <c r="C1935" s="30" t="s">
        <v>6663</v>
      </c>
      <c r="D1935" s="30" t="s">
        <v>6664</v>
      </c>
      <c r="E1935" s="30" t="s">
        <v>1232</v>
      </c>
      <c r="F1935" s="30" t="s">
        <v>6664</v>
      </c>
      <c r="G1935" s="38"/>
      <c r="H1935" s="31">
        <v>0</v>
      </c>
      <c r="I1935" s="30" t="s">
        <v>995</v>
      </c>
      <c r="J1935" s="30" t="s">
        <v>996</v>
      </c>
      <c r="K1935" s="30" t="s">
        <v>495</v>
      </c>
      <c r="L1935" s="30" t="s">
        <v>612</v>
      </c>
      <c r="M1935" s="30" t="s">
        <v>1007</v>
      </c>
      <c r="N1935" s="30"/>
      <c r="O1935" s="30" t="s">
        <v>6661</v>
      </c>
      <c r="P1935" s="30" t="s">
        <v>6662</v>
      </c>
      <c r="Q1935" s="30" t="s">
        <v>499</v>
      </c>
    </row>
    <row r="1936" spans="1:17" hidden="1" x14ac:dyDescent="0.2">
      <c r="A1936" s="30" t="s">
        <v>6665</v>
      </c>
      <c r="B1936" s="30" t="s">
        <v>6666</v>
      </c>
      <c r="C1936" s="30" t="s">
        <v>6667</v>
      </c>
      <c r="D1936" s="30" t="s">
        <v>6668</v>
      </c>
      <c r="E1936" s="30" t="s">
        <v>1232</v>
      </c>
      <c r="F1936" s="30" t="s">
        <v>6668</v>
      </c>
      <c r="G1936" s="38"/>
      <c r="H1936" s="31">
        <v>0</v>
      </c>
      <c r="I1936" s="30" t="s">
        <v>995</v>
      </c>
      <c r="J1936" s="30" t="s">
        <v>996</v>
      </c>
      <c r="K1936" s="30" t="s">
        <v>495</v>
      </c>
      <c r="L1936" s="30" t="s">
        <v>612</v>
      </c>
      <c r="M1936" s="30" t="s">
        <v>1007</v>
      </c>
      <c r="N1936" s="30"/>
      <c r="O1936" s="30" t="s">
        <v>6665</v>
      </c>
      <c r="P1936" s="30" t="s">
        <v>6666</v>
      </c>
      <c r="Q1936" s="30" t="s">
        <v>499</v>
      </c>
    </row>
    <row r="1937" spans="1:17" hidden="1" x14ac:dyDescent="0.2">
      <c r="A1937" s="30" t="s">
        <v>6669</v>
      </c>
      <c r="B1937" s="30" t="s">
        <v>6670</v>
      </c>
      <c r="C1937" s="30" t="s">
        <v>6671</v>
      </c>
      <c r="D1937" s="30" t="s">
        <v>6672</v>
      </c>
      <c r="E1937" s="30" t="s">
        <v>5156</v>
      </c>
      <c r="F1937" s="30" t="s">
        <v>6672</v>
      </c>
      <c r="G1937" s="38"/>
      <c r="H1937" s="31">
        <v>0</v>
      </c>
      <c r="I1937" s="30" t="s">
        <v>755</v>
      </c>
      <c r="J1937" s="30" t="s">
        <v>756</v>
      </c>
      <c r="K1937" s="30" t="s">
        <v>495</v>
      </c>
      <c r="L1937" s="30" t="s">
        <v>612</v>
      </c>
      <c r="M1937" s="30" t="s">
        <v>1828</v>
      </c>
      <c r="N1937" s="30"/>
      <c r="O1937" s="30" t="s">
        <v>6669</v>
      </c>
      <c r="P1937" s="30" t="s">
        <v>6670</v>
      </c>
      <c r="Q1937" s="30" t="s">
        <v>499</v>
      </c>
    </row>
    <row r="1938" spans="1:17" hidden="1" x14ac:dyDescent="0.2">
      <c r="A1938" s="30" t="s">
        <v>6673</v>
      </c>
      <c r="B1938" s="30" t="s">
        <v>6674</v>
      </c>
      <c r="C1938" s="30" t="s">
        <v>6675</v>
      </c>
      <c r="D1938" s="30" t="s">
        <v>6195</v>
      </c>
      <c r="E1938" s="30" t="s">
        <v>5156</v>
      </c>
      <c r="F1938" s="30" t="s">
        <v>6195</v>
      </c>
      <c r="G1938" s="38"/>
      <c r="H1938" s="31">
        <v>0</v>
      </c>
      <c r="I1938" s="30" t="s">
        <v>755</v>
      </c>
      <c r="J1938" s="30" t="s">
        <v>756</v>
      </c>
      <c r="K1938" s="30" t="s">
        <v>495</v>
      </c>
      <c r="L1938" s="30" t="s">
        <v>612</v>
      </c>
      <c r="M1938" s="30" t="s">
        <v>1828</v>
      </c>
      <c r="N1938" s="30"/>
      <c r="O1938" s="30" t="s">
        <v>6673</v>
      </c>
      <c r="P1938" s="30" t="s">
        <v>6674</v>
      </c>
      <c r="Q1938" s="30" t="s">
        <v>499</v>
      </c>
    </row>
    <row r="1939" spans="1:17" hidden="1" x14ac:dyDescent="0.2">
      <c r="A1939" s="30" t="s">
        <v>6676</v>
      </c>
      <c r="B1939" s="30" t="s">
        <v>6677</v>
      </c>
      <c r="C1939" s="30" t="s">
        <v>6678</v>
      </c>
      <c r="D1939" s="30" t="s">
        <v>6672</v>
      </c>
      <c r="E1939" s="30" t="s">
        <v>1232</v>
      </c>
      <c r="F1939" s="30" t="s">
        <v>6672</v>
      </c>
      <c r="G1939" s="38"/>
      <c r="H1939" s="31">
        <v>0</v>
      </c>
      <c r="I1939" s="30" t="s">
        <v>995</v>
      </c>
      <c r="J1939" s="30" t="s">
        <v>996</v>
      </c>
      <c r="K1939" s="30" t="s">
        <v>495</v>
      </c>
      <c r="L1939" s="30" t="s">
        <v>612</v>
      </c>
      <c r="M1939" s="30" t="s">
        <v>997</v>
      </c>
      <c r="N1939" s="30"/>
      <c r="O1939" s="30" t="s">
        <v>6676</v>
      </c>
      <c r="P1939" s="30" t="s">
        <v>6677</v>
      </c>
      <c r="Q1939" s="30" t="s">
        <v>499</v>
      </c>
    </row>
    <row r="1940" spans="1:17" hidden="1" x14ac:dyDescent="0.2">
      <c r="A1940" s="30" t="s">
        <v>6679</v>
      </c>
      <c r="B1940" s="30" t="s">
        <v>6680</v>
      </c>
      <c r="C1940" s="30" t="s">
        <v>6681</v>
      </c>
      <c r="D1940" s="30" t="s">
        <v>6682</v>
      </c>
      <c r="E1940" s="30" t="s">
        <v>5156</v>
      </c>
      <c r="F1940" s="30" t="s">
        <v>6682</v>
      </c>
      <c r="G1940" s="38"/>
      <c r="H1940" s="31">
        <v>0</v>
      </c>
      <c r="I1940" s="30" t="s">
        <v>628</v>
      </c>
      <c r="J1940" s="30" t="s">
        <v>629</v>
      </c>
      <c r="K1940" s="30" t="s">
        <v>495</v>
      </c>
      <c r="L1940" s="30" t="s">
        <v>1267</v>
      </c>
      <c r="M1940" s="30" t="s">
        <v>631</v>
      </c>
      <c r="N1940" s="30"/>
      <c r="O1940" s="30" t="s">
        <v>6679</v>
      </c>
      <c r="P1940" s="30" t="s">
        <v>6680</v>
      </c>
      <c r="Q1940" s="30" t="s">
        <v>499</v>
      </c>
    </row>
    <row r="1941" spans="1:17" hidden="1" x14ac:dyDescent="0.2">
      <c r="A1941" s="30" t="s">
        <v>6683</v>
      </c>
      <c r="B1941" s="30" t="s">
        <v>6684</v>
      </c>
      <c r="C1941" s="30" t="s">
        <v>6685</v>
      </c>
      <c r="D1941" s="30" t="s">
        <v>6195</v>
      </c>
      <c r="E1941" s="30" t="s">
        <v>5156</v>
      </c>
      <c r="F1941" s="30" t="s">
        <v>6195</v>
      </c>
      <c r="G1941" s="38"/>
      <c r="H1941" s="31">
        <v>0</v>
      </c>
      <c r="I1941" s="30" t="s">
        <v>755</v>
      </c>
      <c r="J1941" s="30" t="s">
        <v>756</v>
      </c>
      <c r="K1941" s="30" t="s">
        <v>495</v>
      </c>
      <c r="L1941" s="30" t="s">
        <v>612</v>
      </c>
      <c r="M1941" s="30" t="s">
        <v>780</v>
      </c>
      <c r="N1941" s="30"/>
      <c r="O1941" s="30" t="s">
        <v>6683</v>
      </c>
      <c r="P1941" s="30" t="s">
        <v>6684</v>
      </c>
      <c r="Q1941" s="30" t="s">
        <v>499</v>
      </c>
    </row>
    <row r="1942" spans="1:17" hidden="1" x14ac:dyDescent="0.2">
      <c r="A1942" s="30" t="s">
        <v>6686</v>
      </c>
      <c r="B1942" s="30" t="s">
        <v>6687</v>
      </c>
      <c r="C1942" s="30" t="s">
        <v>6688</v>
      </c>
      <c r="D1942" s="30" t="s">
        <v>6672</v>
      </c>
      <c r="E1942" s="30" t="s">
        <v>1232</v>
      </c>
      <c r="F1942" s="30" t="s">
        <v>6672</v>
      </c>
      <c r="G1942" s="38"/>
      <c r="H1942" s="31">
        <v>0</v>
      </c>
      <c r="I1942" s="30" t="s">
        <v>995</v>
      </c>
      <c r="J1942" s="30" t="s">
        <v>996</v>
      </c>
      <c r="K1942" s="30" t="s">
        <v>495</v>
      </c>
      <c r="L1942" s="30" t="s">
        <v>612</v>
      </c>
      <c r="M1942" s="30" t="s">
        <v>997</v>
      </c>
      <c r="N1942" s="30"/>
      <c r="O1942" s="30" t="s">
        <v>6686</v>
      </c>
      <c r="P1942" s="30" t="s">
        <v>6687</v>
      </c>
      <c r="Q1942" s="30" t="s">
        <v>499</v>
      </c>
    </row>
    <row r="1943" spans="1:17" hidden="1" x14ac:dyDescent="0.2">
      <c r="A1943" s="30" t="s">
        <v>6689</v>
      </c>
      <c r="B1943" s="30" t="s">
        <v>6690</v>
      </c>
      <c r="C1943" s="30" t="s">
        <v>6691</v>
      </c>
      <c r="D1943" s="30" t="s">
        <v>6508</v>
      </c>
      <c r="E1943" s="30" t="s">
        <v>1232</v>
      </c>
      <c r="F1943" s="30" t="s">
        <v>6508</v>
      </c>
      <c r="G1943" s="38"/>
      <c r="H1943" s="31">
        <v>0</v>
      </c>
      <c r="I1943" s="30" t="s">
        <v>995</v>
      </c>
      <c r="J1943" s="30" t="s">
        <v>996</v>
      </c>
      <c r="K1943" s="30" t="s">
        <v>495</v>
      </c>
      <c r="L1943" s="30" t="s">
        <v>612</v>
      </c>
      <c r="M1943" s="30" t="s">
        <v>1007</v>
      </c>
      <c r="N1943" s="30"/>
      <c r="O1943" s="30" t="s">
        <v>6689</v>
      </c>
      <c r="P1943" s="30" t="s">
        <v>6690</v>
      </c>
      <c r="Q1943" s="30" t="s">
        <v>499</v>
      </c>
    </row>
    <row r="1944" spans="1:17" hidden="1" x14ac:dyDescent="0.2">
      <c r="A1944" s="30" t="s">
        <v>6692</v>
      </c>
      <c r="B1944" s="30" t="s">
        <v>6693</v>
      </c>
      <c r="C1944" s="30" t="s">
        <v>6694</v>
      </c>
      <c r="D1944" s="30" t="s">
        <v>6508</v>
      </c>
      <c r="E1944" s="30" t="s">
        <v>5156</v>
      </c>
      <c r="F1944" s="30" t="s">
        <v>6508</v>
      </c>
      <c r="G1944" s="38"/>
      <c r="H1944" s="31">
        <v>0</v>
      </c>
      <c r="I1944" s="30" t="s">
        <v>755</v>
      </c>
      <c r="J1944" s="30" t="s">
        <v>756</v>
      </c>
      <c r="K1944" s="30" t="s">
        <v>495</v>
      </c>
      <c r="L1944" s="30" t="s">
        <v>612</v>
      </c>
      <c r="M1944" s="30" t="s">
        <v>688</v>
      </c>
      <c r="N1944" s="30"/>
      <c r="O1944" s="30" t="s">
        <v>6692</v>
      </c>
      <c r="P1944" s="30" t="s">
        <v>6693</v>
      </c>
      <c r="Q1944" s="30" t="s">
        <v>499</v>
      </c>
    </row>
    <row r="1945" spans="1:17" hidden="1" x14ac:dyDescent="0.2">
      <c r="A1945" s="30" t="s">
        <v>6695</v>
      </c>
      <c r="B1945" s="30" t="s">
        <v>6696</v>
      </c>
      <c r="C1945" s="30" t="s">
        <v>6697</v>
      </c>
      <c r="D1945" s="30" t="s">
        <v>6508</v>
      </c>
      <c r="E1945" s="30" t="s">
        <v>1232</v>
      </c>
      <c r="F1945" s="30" t="s">
        <v>6508</v>
      </c>
      <c r="G1945" s="38"/>
      <c r="H1945" s="31">
        <v>0</v>
      </c>
      <c r="I1945" s="30" t="s">
        <v>995</v>
      </c>
      <c r="J1945" s="30" t="s">
        <v>996</v>
      </c>
      <c r="K1945" s="30" t="s">
        <v>495</v>
      </c>
      <c r="L1945" s="30" t="s">
        <v>612</v>
      </c>
      <c r="M1945" s="30" t="s">
        <v>1007</v>
      </c>
      <c r="N1945" s="30"/>
      <c r="O1945" s="30" t="s">
        <v>6695</v>
      </c>
      <c r="P1945" s="30" t="s">
        <v>6696</v>
      </c>
      <c r="Q1945" s="30" t="s">
        <v>499</v>
      </c>
    </row>
    <row r="1946" spans="1:17" hidden="1" x14ac:dyDescent="0.2">
      <c r="A1946" s="30" t="s">
        <v>6698</v>
      </c>
      <c r="B1946" s="30" t="s">
        <v>6699</v>
      </c>
      <c r="C1946" s="30" t="s">
        <v>6700</v>
      </c>
      <c r="D1946" s="30" t="s">
        <v>6508</v>
      </c>
      <c r="E1946" s="30" t="s">
        <v>1232</v>
      </c>
      <c r="F1946" s="30" t="s">
        <v>6508</v>
      </c>
      <c r="G1946" s="38"/>
      <c r="H1946" s="31">
        <v>0</v>
      </c>
      <c r="I1946" s="30" t="s">
        <v>995</v>
      </c>
      <c r="J1946" s="30" t="s">
        <v>996</v>
      </c>
      <c r="K1946" s="30" t="s">
        <v>495</v>
      </c>
      <c r="L1946" s="30" t="s">
        <v>612</v>
      </c>
      <c r="M1946" s="30" t="s">
        <v>1007</v>
      </c>
      <c r="N1946" s="30"/>
      <c r="O1946" s="30" t="s">
        <v>6698</v>
      </c>
      <c r="P1946" s="30" t="s">
        <v>6699</v>
      </c>
      <c r="Q1946" s="30" t="s">
        <v>499</v>
      </c>
    </row>
    <row r="1947" spans="1:17" hidden="1" x14ac:dyDescent="0.2">
      <c r="A1947" s="30" t="s">
        <v>6701</v>
      </c>
      <c r="B1947" s="30" t="s">
        <v>6702</v>
      </c>
      <c r="C1947" s="30" t="s">
        <v>6703</v>
      </c>
      <c r="D1947" s="30" t="s">
        <v>74</v>
      </c>
      <c r="E1947" s="30" t="s">
        <v>5156</v>
      </c>
      <c r="F1947" s="30"/>
      <c r="G1947" s="38"/>
      <c r="H1947" s="31">
        <v>0</v>
      </c>
      <c r="I1947" s="30" t="s">
        <v>755</v>
      </c>
      <c r="J1947" s="30" t="s">
        <v>756</v>
      </c>
      <c r="K1947" s="30" t="s">
        <v>495</v>
      </c>
      <c r="L1947" s="30" t="s">
        <v>612</v>
      </c>
      <c r="M1947" s="30" t="s">
        <v>1828</v>
      </c>
      <c r="N1947" s="30"/>
      <c r="O1947" s="30" t="s">
        <v>6701</v>
      </c>
      <c r="P1947" s="30" t="s">
        <v>6702</v>
      </c>
      <c r="Q1947" s="30" t="s">
        <v>499</v>
      </c>
    </row>
    <row r="1948" spans="1:17" hidden="1" x14ac:dyDescent="0.2">
      <c r="A1948" s="30" t="s">
        <v>6704</v>
      </c>
      <c r="B1948" s="30" t="s">
        <v>6705</v>
      </c>
      <c r="C1948" s="30" t="s">
        <v>6706</v>
      </c>
      <c r="D1948" s="30" t="s">
        <v>6707</v>
      </c>
      <c r="E1948" s="30" t="s">
        <v>1232</v>
      </c>
      <c r="F1948" s="30" t="s">
        <v>6707</v>
      </c>
      <c r="G1948" s="38"/>
      <c r="H1948" s="31">
        <v>0</v>
      </c>
      <c r="I1948" s="30" t="s">
        <v>628</v>
      </c>
      <c r="J1948" s="30" t="s">
        <v>629</v>
      </c>
      <c r="K1948" s="30" t="s">
        <v>495</v>
      </c>
      <c r="L1948" s="30" t="s">
        <v>1132</v>
      </c>
      <c r="M1948" s="30" t="s">
        <v>631</v>
      </c>
      <c r="N1948" s="30"/>
      <c r="O1948" s="30" t="s">
        <v>6704</v>
      </c>
      <c r="P1948" s="30" t="s">
        <v>6705</v>
      </c>
      <c r="Q1948" s="30" t="s">
        <v>499</v>
      </c>
    </row>
    <row r="1949" spans="1:17" hidden="1" x14ac:dyDescent="0.2">
      <c r="A1949" s="30" t="s">
        <v>6708</v>
      </c>
      <c r="B1949" s="30" t="s">
        <v>6709</v>
      </c>
      <c r="C1949" s="30" t="s">
        <v>6710</v>
      </c>
      <c r="D1949" s="30"/>
      <c r="E1949" s="30" t="s">
        <v>5156</v>
      </c>
      <c r="F1949" s="30" t="s">
        <v>6711</v>
      </c>
      <c r="G1949" s="38"/>
      <c r="H1949" s="31">
        <v>0</v>
      </c>
      <c r="I1949" s="30" t="s">
        <v>628</v>
      </c>
      <c r="J1949" s="30" t="s">
        <v>629</v>
      </c>
      <c r="K1949" s="30" t="s">
        <v>495</v>
      </c>
      <c r="L1949" s="30" t="s">
        <v>1274</v>
      </c>
      <c r="M1949" s="30" t="s">
        <v>631</v>
      </c>
      <c r="N1949" s="30" t="s">
        <v>6712</v>
      </c>
      <c r="O1949" s="30" t="s">
        <v>6708</v>
      </c>
      <c r="P1949" s="30" t="s">
        <v>6709</v>
      </c>
      <c r="Q1949" s="30" t="s">
        <v>499</v>
      </c>
    </row>
    <row r="1950" spans="1:17" hidden="1" x14ac:dyDescent="0.2">
      <c r="A1950" s="30" t="s">
        <v>6713</v>
      </c>
      <c r="B1950" s="30" t="s">
        <v>6714</v>
      </c>
      <c r="C1950" s="30" t="s">
        <v>6715</v>
      </c>
      <c r="D1950" s="30"/>
      <c r="E1950" s="30" t="s">
        <v>1232</v>
      </c>
      <c r="F1950" s="30"/>
      <c r="G1950" s="38"/>
      <c r="H1950" s="31">
        <v>0</v>
      </c>
      <c r="I1950" s="30" t="s">
        <v>628</v>
      </c>
      <c r="J1950" s="30" t="s">
        <v>629</v>
      </c>
      <c r="K1950" s="30" t="s">
        <v>495</v>
      </c>
      <c r="L1950" s="30" t="s">
        <v>1132</v>
      </c>
      <c r="M1950" s="30" t="s">
        <v>631</v>
      </c>
      <c r="N1950" s="30" t="s">
        <v>6716</v>
      </c>
      <c r="O1950" s="30" t="s">
        <v>6713</v>
      </c>
      <c r="P1950" s="30" t="s">
        <v>6714</v>
      </c>
      <c r="Q1950" s="30" t="s">
        <v>499</v>
      </c>
    </row>
    <row r="1951" spans="1:17" hidden="1" x14ac:dyDescent="0.2">
      <c r="A1951" s="30" t="s">
        <v>6717</v>
      </c>
      <c r="B1951" s="30" t="s">
        <v>6718</v>
      </c>
      <c r="C1951" s="30" t="s">
        <v>6719</v>
      </c>
      <c r="D1951" s="30"/>
      <c r="E1951" s="30" t="s">
        <v>5156</v>
      </c>
      <c r="F1951" s="30"/>
      <c r="G1951" s="38"/>
      <c r="H1951" s="31">
        <v>0</v>
      </c>
      <c r="I1951" s="30" t="s">
        <v>755</v>
      </c>
      <c r="J1951" s="30" t="s">
        <v>756</v>
      </c>
      <c r="K1951" s="30" t="s">
        <v>495</v>
      </c>
      <c r="L1951" s="30" t="s">
        <v>612</v>
      </c>
      <c r="M1951" s="30" t="s">
        <v>688</v>
      </c>
      <c r="N1951" s="30" t="s">
        <v>6720</v>
      </c>
      <c r="O1951" s="30" t="s">
        <v>6717</v>
      </c>
      <c r="P1951" s="30" t="s">
        <v>6718</v>
      </c>
      <c r="Q1951" s="30" t="s">
        <v>499</v>
      </c>
    </row>
    <row r="1952" spans="1:17" hidden="1" x14ac:dyDescent="0.2">
      <c r="A1952" s="30" t="s">
        <v>6721</v>
      </c>
      <c r="B1952" s="30" t="s">
        <v>6722</v>
      </c>
      <c r="C1952" s="30" t="s">
        <v>6723</v>
      </c>
      <c r="D1952" s="30" t="s">
        <v>6724</v>
      </c>
      <c r="E1952" s="30" t="s">
        <v>1232</v>
      </c>
      <c r="F1952" s="30" t="s">
        <v>6724</v>
      </c>
      <c r="G1952" s="38"/>
      <c r="H1952" s="31">
        <v>0</v>
      </c>
      <c r="I1952" s="30" t="s">
        <v>995</v>
      </c>
      <c r="J1952" s="30" t="s">
        <v>996</v>
      </c>
      <c r="K1952" s="30" t="s">
        <v>495</v>
      </c>
      <c r="L1952" s="30" t="s">
        <v>612</v>
      </c>
      <c r="M1952" s="30" t="s">
        <v>624</v>
      </c>
      <c r="N1952" s="30"/>
      <c r="O1952" s="30" t="s">
        <v>6721</v>
      </c>
      <c r="P1952" s="30" t="s">
        <v>6722</v>
      </c>
      <c r="Q1952" s="30" t="s">
        <v>499</v>
      </c>
    </row>
    <row r="1953" spans="1:17" hidden="1" x14ac:dyDescent="0.2">
      <c r="A1953" s="30" t="s">
        <v>6725</v>
      </c>
      <c r="B1953" s="30" t="s">
        <v>6726</v>
      </c>
      <c r="C1953" s="30" t="s">
        <v>6727</v>
      </c>
      <c r="D1953" s="30" t="s">
        <v>6724</v>
      </c>
      <c r="E1953" s="30" t="s">
        <v>1232</v>
      </c>
      <c r="F1953" s="30" t="s">
        <v>6724</v>
      </c>
      <c r="G1953" s="38"/>
      <c r="H1953" s="31">
        <v>0</v>
      </c>
      <c r="I1953" s="30" t="s">
        <v>755</v>
      </c>
      <c r="J1953" s="30" t="s">
        <v>756</v>
      </c>
      <c r="K1953" s="30" t="s">
        <v>495</v>
      </c>
      <c r="L1953" s="30" t="s">
        <v>612</v>
      </c>
      <c r="M1953" s="30" t="s">
        <v>1035</v>
      </c>
      <c r="N1953" s="30"/>
      <c r="O1953" s="30" t="s">
        <v>6725</v>
      </c>
      <c r="P1953" s="30" t="s">
        <v>6726</v>
      </c>
      <c r="Q1953" s="30" t="s">
        <v>499</v>
      </c>
    </row>
    <row r="1954" spans="1:17" hidden="1" x14ac:dyDescent="0.2">
      <c r="A1954" s="30" t="s">
        <v>6728</v>
      </c>
      <c r="B1954" s="30" t="s">
        <v>6729</v>
      </c>
      <c r="C1954" s="30" t="s">
        <v>6730</v>
      </c>
      <c r="D1954" s="30"/>
      <c r="E1954" s="30" t="s">
        <v>1232</v>
      </c>
      <c r="F1954" s="30" t="s">
        <v>6731</v>
      </c>
      <c r="G1954" s="38"/>
      <c r="H1954" s="31">
        <v>0</v>
      </c>
      <c r="I1954" s="30" t="s">
        <v>995</v>
      </c>
      <c r="J1954" s="30" t="s">
        <v>996</v>
      </c>
      <c r="K1954" s="30" t="s">
        <v>495</v>
      </c>
      <c r="L1954" s="30" t="s">
        <v>612</v>
      </c>
      <c r="M1954" s="30" t="s">
        <v>1021</v>
      </c>
      <c r="N1954" s="30" t="s">
        <v>6732</v>
      </c>
      <c r="O1954" s="30" t="s">
        <v>6728</v>
      </c>
      <c r="P1954" s="30" t="s">
        <v>6729</v>
      </c>
      <c r="Q1954" s="30" t="s">
        <v>499</v>
      </c>
    </row>
    <row r="1955" spans="1:17" hidden="1" x14ac:dyDescent="0.2">
      <c r="A1955" s="30" t="s">
        <v>6733</v>
      </c>
      <c r="B1955" s="30" t="s">
        <v>6734</v>
      </c>
      <c r="C1955" s="30" t="s">
        <v>6735</v>
      </c>
      <c r="D1955" s="30"/>
      <c r="E1955" s="30" t="s">
        <v>5156</v>
      </c>
      <c r="F1955" s="30" t="s">
        <v>6736</v>
      </c>
      <c r="G1955" s="38"/>
      <c r="H1955" s="31">
        <v>0</v>
      </c>
      <c r="I1955" s="30" t="s">
        <v>995</v>
      </c>
      <c r="J1955" s="30" t="s">
        <v>996</v>
      </c>
      <c r="K1955" s="30" t="s">
        <v>495</v>
      </c>
      <c r="L1955" s="30" t="s">
        <v>612</v>
      </c>
      <c r="M1955" s="30" t="s">
        <v>4781</v>
      </c>
      <c r="N1955" s="30"/>
      <c r="O1955" s="30" t="s">
        <v>6733</v>
      </c>
      <c r="P1955" s="30" t="s">
        <v>6734</v>
      </c>
      <c r="Q1955" s="30" t="s">
        <v>499</v>
      </c>
    </row>
    <row r="1956" spans="1:17" hidden="1" x14ac:dyDescent="0.2">
      <c r="A1956" s="30" t="s">
        <v>6737</v>
      </c>
      <c r="B1956" s="30" t="s">
        <v>6738</v>
      </c>
      <c r="C1956" s="30" t="s">
        <v>6739</v>
      </c>
      <c r="D1956" s="30" t="s">
        <v>6740</v>
      </c>
      <c r="E1956" s="30" t="s">
        <v>6416</v>
      </c>
      <c r="F1956" s="30" t="s">
        <v>6740</v>
      </c>
      <c r="G1956" s="38"/>
      <c r="H1956" s="31">
        <v>0</v>
      </c>
      <c r="I1956" s="30" t="s">
        <v>755</v>
      </c>
      <c r="J1956" s="30" t="s">
        <v>756</v>
      </c>
      <c r="K1956" s="30" t="s">
        <v>495</v>
      </c>
      <c r="L1956" s="30" t="s">
        <v>612</v>
      </c>
      <c r="M1956" s="30" t="s">
        <v>1828</v>
      </c>
      <c r="N1956" s="30"/>
      <c r="O1956" s="30" t="s">
        <v>6737</v>
      </c>
      <c r="P1956" s="30" t="s">
        <v>6738</v>
      </c>
      <c r="Q1956" s="30" t="s">
        <v>499</v>
      </c>
    </row>
    <row r="1957" spans="1:17" hidden="1" x14ac:dyDescent="0.2">
      <c r="A1957" s="30" t="s">
        <v>6741</v>
      </c>
      <c r="B1957" s="30" t="s">
        <v>6742</v>
      </c>
      <c r="C1957" s="30" t="s">
        <v>6743</v>
      </c>
      <c r="D1957" s="30" t="s">
        <v>6744</v>
      </c>
      <c r="E1957" s="30" t="s">
        <v>1232</v>
      </c>
      <c r="F1957" s="30" t="s">
        <v>6744</v>
      </c>
      <c r="G1957" s="38"/>
      <c r="H1957" s="31">
        <v>0</v>
      </c>
      <c r="I1957" s="30" t="s">
        <v>995</v>
      </c>
      <c r="J1957" s="30" t="s">
        <v>996</v>
      </c>
      <c r="K1957" s="30" t="s">
        <v>495</v>
      </c>
      <c r="L1957" s="30" t="s">
        <v>612</v>
      </c>
      <c r="M1957" s="30" t="s">
        <v>1108</v>
      </c>
      <c r="N1957" s="30" t="s">
        <v>6745</v>
      </c>
      <c r="O1957" s="30" t="s">
        <v>6741</v>
      </c>
      <c r="P1957" s="30" t="s">
        <v>6742</v>
      </c>
      <c r="Q1957" s="30" t="s">
        <v>499</v>
      </c>
    </row>
    <row r="1958" spans="1:17" hidden="1" x14ac:dyDescent="0.2">
      <c r="A1958" s="30" t="s">
        <v>6746</v>
      </c>
      <c r="B1958" s="30" t="s">
        <v>6747</v>
      </c>
      <c r="C1958" s="30" t="s">
        <v>6748</v>
      </c>
      <c r="D1958" s="30" t="s">
        <v>6749</v>
      </c>
      <c r="E1958" s="30" t="s">
        <v>1232</v>
      </c>
      <c r="F1958" s="30" t="s">
        <v>6749</v>
      </c>
      <c r="G1958" s="38"/>
      <c r="H1958" s="31">
        <v>0</v>
      </c>
      <c r="I1958" s="30" t="s">
        <v>995</v>
      </c>
      <c r="J1958" s="30" t="s">
        <v>996</v>
      </c>
      <c r="K1958" s="30" t="s">
        <v>495</v>
      </c>
      <c r="L1958" s="30" t="s">
        <v>612</v>
      </c>
      <c r="M1958" s="30" t="s">
        <v>997</v>
      </c>
      <c r="N1958" s="30" t="s">
        <v>6750</v>
      </c>
      <c r="O1958" s="30" t="s">
        <v>6746</v>
      </c>
      <c r="P1958" s="30" t="s">
        <v>6747</v>
      </c>
      <c r="Q1958" s="30" t="s">
        <v>499</v>
      </c>
    </row>
    <row r="1959" spans="1:17" hidden="1" x14ac:dyDescent="0.2">
      <c r="A1959" s="30" t="s">
        <v>6751</v>
      </c>
      <c r="B1959" s="30" t="s">
        <v>6752</v>
      </c>
      <c r="C1959" s="30" t="s">
        <v>6753</v>
      </c>
      <c r="D1959" s="30"/>
      <c r="E1959" s="30" t="s">
        <v>1232</v>
      </c>
      <c r="F1959" s="30"/>
      <c r="G1959" s="38"/>
      <c r="H1959" s="31">
        <v>0</v>
      </c>
      <c r="I1959" s="30" t="s">
        <v>995</v>
      </c>
      <c r="J1959" s="30" t="s">
        <v>996</v>
      </c>
      <c r="K1959" s="30" t="s">
        <v>495</v>
      </c>
      <c r="L1959" s="30" t="s">
        <v>612</v>
      </c>
      <c r="M1959" s="30" t="s">
        <v>1007</v>
      </c>
      <c r="N1959" s="30" t="s">
        <v>6754</v>
      </c>
      <c r="O1959" s="30" t="s">
        <v>6751</v>
      </c>
      <c r="P1959" s="30" t="s">
        <v>6752</v>
      </c>
      <c r="Q1959" s="30" t="s">
        <v>499</v>
      </c>
    </row>
    <row r="1960" spans="1:17" hidden="1" x14ac:dyDescent="0.2">
      <c r="A1960" s="30" t="s">
        <v>6755</v>
      </c>
      <c r="B1960" s="30" t="s">
        <v>6756</v>
      </c>
      <c r="C1960" s="30" t="s">
        <v>6757</v>
      </c>
      <c r="D1960" s="30" t="s">
        <v>74</v>
      </c>
      <c r="E1960" s="30" t="s">
        <v>1232</v>
      </c>
      <c r="F1960" s="30"/>
      <c r="G1960" s="38"/>
      <c r="H1960" s="31">
        <v>0</v>
      </c>
      <c r="I1960" s="30" t="s">
        <v>995</v>
      </c>
      <c r="J1960" s="30" t="s">
        <v>996</v>
      </c>
      <c r="K1960" s="30" t="s">
        <v>495</v>
      </c>
      <c r="L1960" s="30" t="s">
        <v>612</v>
      </c>
      <c r="M1960" s="30" t="s">
        <v>1007</v>
      </c>
      <c r="N1960" s="30"/>
      <c r="O1960" s="30" t="s">
        <v>6755</v>
      </c>
      <c r="P1960" s="30" t="s">
        <v>6756</v>
      </c>
      <c r="Q1960" s="30" t="s">
        <v>499</v>
      </c>
    </row>
    <row r="1961" spans="1:17" hidden="1" x14ac:dyDescent="0.2">
      <c r="A1961" s="30" t="s">
        <v>6758</v>
      </c>
      <c r="B1961" s="30" t="s">
        <v>6759</v>
      </c>
      <c r="C1961" s="30" t="s">
        <v>6760</v>
      </c>
      <c r="D1961" s="30"/>
      <c r="E1961" s="30" t="s">
        <v>1232</v>
      </c>
      <c r="F1961" s="30" t="s">
        <v>74</v>
      </c>
      <c r="G1961" s="38"/>
      <c r="H1961" s="31">
        <v>0</v>
      </c>
      <c r="I1961" s="30" t="s">
        <v>995</v>
      </c>
      <c r="J1961" s="30" t="s">
        <v>996</v>
      </c>
      <c r="K1961" s="30" t="s">
        <v>495</v>
      </c>
      <c r="L1961" s="30" t="s">
        <v>612</v>
      </c>
      <c r="M1961" s="30" t="s">
        <v>997</v>
      </c>
      <c r="N1961" s="30" t="s">
        <v>4911</v>
      </c>
      <c r="O1961" s="30" t="s">
        <v>6758</v>
      </c>
      <c r="P1961" s="30" t="s">
        <v>6759</v>
      </c>
      <c r="Q1961" s="30" t="s">
        <v>499</v>
      </c>
    </row>
    <row r="1962" spans="1:17" hidden="1" x14ac:dyDescent="0.2">
      <c r="A1962" s="30" t="s">
        <v>6761</v>
      </c>
      <c r="B1962" s="30" t="s">
        <v>6762</v>
      </c>
      <c r="C1962" s="30" t="s">
        <v>6763</v>
      </c>
      <c r="D1962" s="30"/>
      <c r="E1962" s="30" t="s">
        <v>1232</v>
      </c>
      <c r="F1962" s="30"/>
      <c r="G1962" s="38"/>
      <c r="H1962" s="31">
        <v>0</v>
      </c>
      <c r="I1962" s="30" t="s">
        <v>995</v>
      </c>
      <c r="J1962" s="30" t="s">
        <v>996</v>
      </c>
      <c r="K1962" s="30" t="s">
        <v>495</v>
      </c>
      <c r="L1962" s="30" t="s">
        <v>612</v>
      </c>
      <c r="M1962" s="30" t="s">
        <v>997</v>
      </c>
      <c r="N1962" s="30"/>
      <c r="O1962" s="30" t="s">
        <v>6761</v>
      </c>
      <c r="P1962" s="30" t="s">
        <v>6762</v>
      </c>
      <c r="Q1962" s="30" t="s">
        <v>499</v>
      </c>
    </row>
    <row r="1963" spans="1:17" hidden="1" x14ac:dyDescent="0.2">
      <c r="A1963" s="30" t="s">
        <v>6764</v>
      </c>
      <c r="B1963" s="30" t="s">
        <v>6765</v>
      </c>
      <c r="C1963" s="30" t="s">
        <v>6766</v>
      </c>
      <c r="D1963" s="30"/>
      <c r="E1963" s="30" t="s">
        <v>1232</v>
      </c>
      <c r="F1963" s="30" t="s">
        <v>6767</v>
      </c>
      <c r="G1963" s="38"/>
      <c r="H1963" s="31">
        <v>0</v>
      </c>
      <c r="I1963" s="30"/>
      <c r="J1963" s="30"/>
      <c r="K1963" s="30" t="s">
        <v>495</v>
      </c>
      <c r="L1963" s="30" t="s">
        <v>881</v>
      </c>
      <c r="M1963" s="30" t="s">
        <v>573</v>
      </c>
      <c r="N1963" s="30" t="s">
        <v>6768</v>
      </c>
      <c r="O1963" s="30" t="s">
        <v>6764</v>
      </c>
      <c r="P1963" s="30" t="s">
        <v>6765</v>
      </c>
      <c r="Q1963" s="30" t="s">
        <v>499</v>
      </c>
    </row>
    <row r="1964" spans="1:17" hidden="1" x14ac:dyDescent="0.2">
      <c r="A1964" s="30" t="s">
        <v>6769</v>
      </c>
      <c r="B1964" s="30" t="s">
        <v>6770</v>
      </c>
      <c r="C1964" s="30" t="s">
        <v>6771</v>
      </c>
      <c r="D1964" s="30"/>
      <c r="E1964" s="30" t="s">
        <v>503</v>
      </c>
      <c r="F1964" s="30" t="s">
        <v>6772</v>
      </c>
      <c r="G1964" s="38"/>
      <c r="H1964" s="31">
        <v>0</v>
      </c>
      <c r="I1964" s="30" t="s">
        <v>586</v>
      </c>
      <c r="J1964" s="30" t="s">
        <v>587</v>
      </c>
      <c r="K1964" s="30" t="s">
        <v>495</v>
      </c>
      <c r="L1964" s="30" t="s">
        <v>496</v>
      </c>
      <c r="M1964" s="30" t="s">
        <v>903</v>
      </c>
      <c r="N1964" s="30" t="s">
        <v>6773</v>
      </c>
      <c r="O1964" s="30" t="s">
        <v>6769</v>
      </c>
      <c r="P1964" s="30" t="s">
        <v>6770</v>
      </c>
      <c r="Q1964" s="30" t="s">
        <v>499</v>
      </c>
    </row>
    <row r="1965" spans="1:17" hidden="1" x14ac:dyDescent="0.2">
      <c r="A1965" s="30" t="s">
        <v>6774</v>
      </c>
      <c r="B1965" s="30" t="s">
        <v>6775</v>
      </c>
      <c r="C1965" s="30" t="s">
        <v>6776</v>
      </c>
      <c r="D1965" s="30"/>
      <c r="E1965" s="30" t="s">
        <v>1232</v>
      </c>
      <c r="F1965" s="30"/>
      <c r="G1965" s="38"/>
      <c r="H1965" s="31">
        <v>0</v>
      </c>
      <c r="I1965" s="30" t="s">
        <v>995</v>
      </c>
      <c r="J1965" s="30" t="s">
        <v>996</v>
      </c>
      <c r="K1965" s="30" t="s">
        <v>495</v>
      </c>
      <c r="L1965" s="30" t="s">
        <v>612</v>
      </c>
      <c r="M1965" s="30" t="s">
        <v>1108</v>
      </c>
      <c r="N1965" s="30"/>
      <c r="O1965" s="30" t="s">
        <v>6774</v>
      </c>
      <c r="P1965" s="30" t="s">
        <v>6775</v>
      </c>
      <c r="Q1965" s="30" t="s">
        <v>499</v>
      </c>
    </row>
    <row r="1966" spans="1:17" hidden="1" x14ac:dyDescent="0.2">
      <c r="A1966" s="30" t="s">
        <v>6777</v>
      </c>
      <c r="B1966" s="30" t="s">
        <v>6778</v>
      </c>
      <c r="C1966" s="30" t="s">
        <v>6779</v>
      </c>
      <c r="D1966" s="30"/>
      <c r="E1966" s="30" t="s">
        <v>1232</v>
      </c>
      <c r="F1966" s="30"/>
      <c r="G1966" s="38"/>
      <c r="H1966" s="31">
        <v>0</v>
      </c>
      <c r="I1966" s="30" t="s">
        <v>995</v>
      </c>
      <c r="J1966" s="30" t="s">
        <v>996</v>
      </c>
      <c r="K1966" s="30" t="s">
        <v>495</v>
      </c>
      <c r="L1966" s="30" t="s">
        <v>612</v>
      </c>
      <c r="M1966" s="30" t="s">
        <v>997</v>
      </c>
      <c r="N1966" s="30"/>
      <c r="O1966" s="30" t="s">
        <v>6777</v>
      </c>
      <c r="P1966" s="30" t="s">
        <v>6778</v>
      </c>
      <c r="Q1966" s="30" t="s">
        <v>499</v>
      </c>
    </row>
    <row r="1967" spans="1:17" hidden="1" x14ac:dyDescent="0.2">
      <c r="A1967" s="30" t="s">
        <v>6780</v>
      </c>
      <c r="B1967" s="30" t="s">
        <v>6781</v>
      </c>
      <c r="C1967" s="30" t="s">
        <v>6782</v>
      </c>
      <c r="D1967" s="30"/>
      <c r="E1967" s="30" t="s">
        <v>1232</v>
      </c>
      <c r="F1967" s="30"/>
      <c r="G1967" s="38"/>
      <c r="H1967" s="31">
        <v>0</v>
      </c>
      <c r="I1967" s="30" t="s">
        <v>755</v>
      </c>
      <c r="J1967" s="30" t="s">
        <v>756</v>
      </c>
      <c r="K1967" s="30" t="s">
        <v>495</v>
      </c>
      <c r="L1967" s="30" t="s">
        <v>612</v>
      </c>
      <c r="M1967" s="30" t="s">
        <v>1035</v>
      </c>
      <c r="N1967" s="30"/>
      <c r="O1967" s="30" t="s">
        <v>6780</v>
      </c>
      <c r="P1967" s="30" t="s">
        <v>6781</v>
      </c>
      <c r="Q1967" s="30" t="s">
        <v>4174</v>
      </c>
    </row>
    <row r="1968" spans="1:17" hidden="1" x14ac:dyDescent="0.2">
      <c r="A1968" s="30" t="s">
        <v>6783</v>
      </c>
      <c r="B1968" s="30" t="s">
        <v>6784</v>
      </c>
      <c r="C1968" s="30" t="s">
        <v>6785</v>
      </c>
      <c r="D1968" s="30"/>
      <c r="E1968" s="30" t="s">
        <v>1232</v>
      </c>
      <c r="F1968" s="30" t="s">
        <v>6786</v>
      </c>
      <c r="G1968" s="38"/>
      <c r="H1968" s="31">
        <v>0</v>
      </c>
      <c r="I1968" s="30" t="s">
        <v>755</v>
      </c>
      <c r="J1968" s="30" t="s">
        <v>756</v>
      </c>
      <c r="K1968" s="30" t="s">
        <v>495</v>
      </c>
      <c r="L1968" s="30" t="s">
        <v>612</v>
      </c>
      <c r="M1968" s="30" t="s">
        <v>1035</v>
      </c>
      <c r="N1968" s="30" t="s">
        <v>6787</v>
      </c>
      <c r="O1968" s="30" t="s">
        <v>6783</v>
      </c>
      <c r="P1968" s="30" t="s">
        <v>6784</v>
      </c>
      <c r="Q1968" s="30" t="s">
        <v>4174</v>
      </c>
    </row>
    <row r="1969" spans="1:17" hidden="1" x14ac:dyDescent="0.2">
      <c r="A1969" s="30" t="s">
        <v>6788</v>
      </c>
      <c r="B1969" s="30" t="s">
        <v>6789</v>
      </c>
      <c r="C1969" s="30" t="s">
        <v>6790</v>
      </c>
      <c r="D1969" s="30"/>
      <c r="E1969" s="30" t="s">
        <v>1232</v>
      </c>
      <c r="F1969" s="30" t="s">
        <v>6791</v>
      </c>
      <c r="G1969" s="38"/>
      <c r="H1969" s="31">
        <v>0</v>
      </c>
      <c r="I1969" s="30" t="s">
        <v>504</v>
      </c>
      <c r="J1969" s="30" t="s">
        <v>505</v>
      </c>
      <c r="K1969" s="30" t="s">
        <v>495</v>
      </c>
      <c r="L1969" s="30" t="s">
        <v>496</v>
      </c>
      <c r="M1969" s="30" t="s">
        <v>592</v>
      </c>
      <c r="N1969" s="30"/>
      <c r="O1969" s="30" t="s">
        <v>6788</v>
      </c>
      <c r="P1969" s="30" t="s">
        <v>6789</v>
      </c>
      <c r="Q1969" s="30" t="s">
        <v>499</v>
      </c>
    </row>
    <row r="1970" spans="1:17" hidden="1" x14ac:dyDescent="0.2">
      <c r="A1970" s="30" t="s">
        <v>6792</v>
      </c>
      <c r="B1970" s="30" t="s">
        <v>6793</v>
      </c>
      <c r="C1970" s="30" t="s">
        <v>6794</v>
      </c>
      <c r="D1970" s="30" t="s">
        <v>74</v>
      </c>
      <c r="E1970" s="30" t="s">
        <v>5156</v>
      </c>
      <c r="F1970" s="30"/>
      <c r="G1970" s="38"/>
      <c r="H1970" s="31">
        <v>0</v>
      </c>
      <c r="I1970" s="30" t="s">
        <v>755</v>
      </c>
      <c r="J1970" s="30" t="s">
        <v>756</v>
      </c>
      <c r="K1970" s="30" t="s">
        <v>495</v>
      </c>
      <c r="L1970" s="30" t="s">
        <v>612</v>
      </c>
      <c r="M1970" s="30" t="s">
        <v>1828</v>
      </c>
      <c r="N1970" s="30" t="s">
        <v>4700</v>
      </c>
      <c r="O1970" s="30" t="s">
        <v>6792</v>
      </c>
      <c r="P1970" s="30" t="s">
        <v>6793</v>
      </c>
      <c r="Q1970" s="30" t="s">
        <v>499</v>
      </c>
    </row>
    <row r="1971" spans="1:17" hidden="1" x14ac:dyDescent="0.2">
      <c r="A1971" s="30" t="s">
        <v>6795</v>
      </c>
      <c r="B1971" s="30" t="s">
        <v>6796</v>
      </c>
      <c r="C1971" s="30" t="s">
        <v>6797</v>
      </c>
      <c r="D1971" s="30"/>
      <c r="E1971" s="30" t="s">
        <v>1232</v>
      </c>
      <c r="F1971" s="30" t="s">
        <v>74</v>
      </c>
      <c r="G1971" s="38"/>
      <c r="H1971" s="31">
        <v>0</v>
      </c>
      <c r="I1971" s="30" t="s">
        <v>995</v>
      </c>
      <c r="J1971" s="30" t="s">
        <v>996</v>
      </c>
      <c r="K1971" s="30" t="s">
        <v>495</v>
      </c>
      <c r="L1971" s="30" t="s">
        <v>612</v>
      </c>
      <c r="M1971" s="30" t="s">
        <v>997</v>
      </c>
      <c r="N1971" s="30"/>
      <c r="O1971" s="30" t="s">
        <v>6795</v>
      </c>
      <c r="P1971" s="30" t="s">
        <v>6796</v>
      </c>
      <c r="Q1971" s="30" t="s">
        <v>499</v>
      </c>
    </row>
    <row r="1972" spans="1:17" hidden="1" x14ac:dyDescent="0.2">
      <c r="A1972" s="30" t="s">
        <v>6798</v>
      </c>
      <c r="B1972" s="30" t="s">
        <v>6799</v>
      </c>
      <c r="C1972" s="30" t="s">
        <v>6800</v>
      </c>
      <c r="D1972" s="30"/>
      <c r="E1972" s="30" t="s">
        <v>1232</v>
      </c>
      <c r="F1972" s="30" t="s">
        <v>74</v>
      </c>
      <c r="G1972" s="38"/>
      <c r="H1972" s="31">
        <v>0</v>
      </c>
      <c r="I1972" s="30" t="s">
        <v>995</v>
      </c>
      <c r="J1972" s="30" t="s">
        <v>996</v>
      </c>
      <c r="K1972" s="30" t="s">
        <v>495</v>
      </c>
      <c r="L1972" s="30" t="s">
        <v>612</v>
      </c>
      <c r="M1972" s="30" t="s">
        <v>997</v>
      </c>
      <c r="N1972" s="30"/>
      <c r="O1972" s="30" t="s">
        <v>6798</v>
      </c>
      <c r="P1972" s="30" t="s">
        <v>6799</v>
      </c>
      <c r="Q1972" s="30" t="s">
        <v>499</v>
      </c>
    </row>
    <row r="1973" spans="1:17" hidden="1" x14ac:dyDescent="0.2">
      <c r="A1973" s="30" t="s">
        <v>6801</v>
      </c>
      <c r="B1973" s="30" t="s">
        <v>6802</v>
      </c>
      <c r="C1973" s="30" t="s">
        <v>6803</v>
      </c>
      <c r="D1973" s="30" t="s">
        <v>74</v>
      </c>
      <c r="E1973" s="30" t="s">
        <v>5156</v>
      </c>
      <c r="F1973" s="30"/>
      <c r="G1973" s="38"/>
      <c r="H1973" s="31">
        <v>0</v>
      </c>
      <c r="I1973" s="30" t="s">
        <v>755</v>
      </c>
      <c r="J1973" s="30" t="s">
        <v>756</v>
      </c>
      <c r="K1973" s="30" t="s">
        <v>495</v>
      </c>
      <c r="L1973" s="30" t="s">
        <v>612</v>
      </c>
      <c r="M1973" s="30" t="s">
        <v>688</v>
      </c>
      <c r="N1973" s="30" t="s">
        <v>6804</v>
      </c>
      <c r="O1973" s="30" t="s">
        <v>6801</v>
      </c>
      <c r="P1973" s="30" t="s">
        <v>6802</v>
      </c>
      <c r="Q1973" s="30" t="s">
        <v>499</v>
      </c>
    </row>
    <row r="1974" spans="1:17" hidden="1" x14ac:dyDescent="0.2">
      <c r="A1974" s="30" t="s">
        <v>6805</v>
      </c>
      <c r="B1974" s="30" t="s">
        <v>6806</v>
      </c>
      <c r="C1974" s="30" t="s">
        <v>6807</v>
      </c>
      <c r="D1974" s="30" t="s">
        <v>6523</v>
      </c>
      <c r="E1974" s="30" t="s">
        <v>1232</v>
      </c>
      <c r="F1974" s="30" t="s">
        <v>6523</v>
      </c>
      <c r="G1974" s="38"/>
      <c r="H1974" s="31">
        <v>0</v>
      </c>
      <c r="I1974" s="30" t="s">
        <v>995</v>
      </c>
      <c r="J1974" s="30" t="s">
        <v>996</v>
      </c>
      <c r="K1974" s="30" t="s">
        <v>495</v>
      </c>
      <c r="L1974" s="30" t="s">
        <v>612</v>
      </c>
      <c r="M1974" s="30" t="s">
        <v>1021</v>
      </c>
      <c r="N1974" s="30"/>
      <c r="O1974" s="30" t="s">
        <v>6805</v>
      </c>
      <c r="P1974" s="30" t="s">
        <v>6806</v>
      </c>
      <c r="Q1974" s="30" t="s">
        <v>499</v>
      </c>
    </row>
    <row r="1975" spans="1:17" hidden="1" x14ac:dyDescent="0.2">
      <c r="A1975" s="30" t="s">
        <v>6808</v>
      </c>
      <c r="B1975" s="30" t="s">
        <v>6809</v>
      </c>
      <c r="C1975" s="30" t="s">
        <v>6810</v>
      </c>
      <c r="D1975" s="30" t="s">
        <v>6811</v>
      </c>
      <c r="E1975" s="30" t="s">
        <v>5156</v>
      </c>
      <c r="F1975" s="30" t="s">
        <v>6811</v>
      </c>
      <c r="G1975" s="38"/>
      <c r="H1975" s="31">
        <v>0</v>
      </c>
      <c r="I1975" s="30" t="s">
        <v>755</v>
      </c>
      <c r="J1975" s="30" t="s">
        <v>756</v>
      </c>
      <c r="K1975" s="30" t="s">
        <v>495</v>
      </c>
      <c r="L1975" s="30" t="s">
        <v>612</v>
      </c>
      <c r="M1975" s="30" t="s">
        <v>961</v>
      </c>
      <c r="N1975" s="30"/>
      <c r="O1975" s="30" t="s">
        <v>6808</v>
      </c>
      <c r="P1975" s="30" t="s">
        <v>6809</v>
      </c>
      <c r="Q1975" s="30" t="s">
        <v>499</v>
      </c>
    </row>
    <row r="1976" spans="1:17" hidden="1" x14ac:dyDescent="0.2">
      <c r="A1976" s="30" t="s">
        <v>6812</v>
      </c>
      <c r="B1976" s="30" t="s">
        <v>6813</v>
      </c>
      <c r="C1976" s="30" t="s">
        <v>6814</v>
      </c>
      <c r="D1976" s="30" t="s">
        <v>6815</v>
      </c>
      <c r="E1976" s="30" t="s">
        <v>1232</v>
      </c>
      <c r="F1976" s="30" t="s">
        <v>6815</v>
      </c>
      <c r="G1976" s="38"/>
      <c r="H1976" s="31">
        <v>0</v>
      </c>
      <c r="I1976" s="30" t="s">
        <v>995</v>
      </c>
      <c r="J1976" s="30" t="s">
        <v>996</v>
      </c>
      <c r="K1976" s="30" t="s">
        <v>495</v>
      </c>
      <c r="L1976" s="30" t="s">
        <v>612</v>
      </c>
      <c r="M1976" s="30" t="s">
        <v>624</v>
      </c>
      <c r="N1976" s="30" t="s">
        <v>6816</v>
      </c>
      <c r="O1976" s="30" t="s">
        <v>6812</v>
      </c>
      <c r="P1976" s="30" t="s">
        <v>6813</v>
      </c>
      <c r="Q1976" s="30" t="s">
        <v>499</v>
      </c>
    </row>
    <row r="1977" spans="1:17" hidden="1" x14ac:dyDescent="0.2">
      <c r="A1977" s="30" t="s">
        <v>6817</v>
      </c>
      <c r="B1977" s="30" t="s">
        <v>6818</v>
      </c>
      <c r="C1977" s="30" t="s">
        <v>6819</v>
      </c>
      <c r="D1977" s="30" t="s">
        <v>74</v>
      </c>
      <c r="E1977" s="30" t="s">
        <v>1232</v>
      </c>
      <c r="F1977" s="30"/>
      <c r="G1977" s="38"/>
      <c r="H1977" s="31">
        <v>0</v>
      </c>
      <c r="I1977" s="30" t="s">
        <v>995</v>
      </c>
      <c r="J1977" s="30" t="s">
        <v>996</v>
      </c>
      <c r="K1977" s="30" t="s">
        <v>495</v>
      </c>
      <c r="L1977" s="30" t="s">
        <v>612</v>
      </c>
      <c r="M1977" s="30" t="s">
        <v>624</v>
      </c>
      <c r="N1977" s="30" t="s">
        <v>6820</v>
      </c>
      <c r="O1977" s="30" t="s">
        <v>6817</v>
      </c>
      <c r="P1977" s="30" t="s">
        <v>6818</v>
      </c>
      <c r="Q1977" s="30" t="s">
        <v>499</v>
      </c>
    </row>
    <row r="1978" spans="1:17" hidden="1" x14ac:dyDescent="0.2">
      <c r="A1978" s="30" t="s">
        <v>6821</v>
      </c>
      <c r="B1978" s="30" t="s">
        <v>6822</v>
      </c>
      <c r="C1978" s="30" t="s">
        <v>6823</v>
      </c>
      <c r="D1978" s="30" t="s">
        <v>74</v>
      </c>
      <c r="E1978" s="30" t="s">
        <v>1232</v>
      </c>
      <c r="F1978" s="30"/>
      <c r="G1978" s="38"/>
      <c r="H1978" s="31">
        <v>0</v>
      </c>
      <c r="I1978" s="30" t="s">
        <v>995</v>
      </c>
      <c r="J1978" s="30" t="s">
        <v>996</v>
      </c>
      <c r="K1978" s="30" t="s">
        <v>495</v>
      </c>
      <c r="L1978" s="30" t="s">
        <v>612</v>
      </c>
      <c r="M1978" s="30" t="s">
        <v>1153</v>
      </c>
      <c r="N1978" s="30" t="s">
        <v>6824</v>
      </c>
      <c r="O1978" s="30" t="s">
        <v>6821</v>
      </c>
      <c r="P1978" s="30" t="s">
        <v>6822</v>
      </c>
      <c r="Q1978" s="30" t="s">
        <v>499</v>
      </c>
    </row>
    <row r="1979" spans="1:17" hidden="1" x14ac:dyDescent="0.2">
      <c r="A1979" s="30" t="s">
        <v>6825</v>
      </c>
      <c r="B1979" s="30" t="s">
        <v>6826</v>
      </c>
      <c r="C1979" s="30" t="s">
        <v>6827</v>
      </c>
      <c r="D1979" s="30" t="s">
        <v>74</v>
      </c>
      <c r="E1979" s="30" t="s">
        <v>5156</v>
      </c>
      <c r="F1979" s="30"/>
      <c r="G1979" s="38"/>
      <c r="H1979" s="31">
        <v>0</v>
      </c>
      <c r="I1979" s="30" t="s">
        <v>755</v>
      </c>
      <c r="J1979" s="30" t="s">
        <v>756</v>
      </c>
      <c r="K1979" s="30" t="s">
        <v>495</v>
      </c>
      <c r="L1979" s="30" t="s">
        <v>612</v>
      </c>
      <c r="M1979" s="30" t="s">
        <v>1828</v>
      </c>
      <c r="N1979" s="30"/>
      <c r="O1979" s="30" t="s">
        <v>6825</v>
      </c>
      <c r="P1979" s="30" t="s">
        <v>6826</v>
      </c>
      <c r="Q1979" s="30" t="s">
        <v>499</v>
      </c>
    </row>
    <row r="1980" spans="1:17" hidden="1" x14ac:dyDescent="0.2">
      <c r="A1980" s="30" t="s">
        <v>6828</v>
      </c>
      <c r="B1980" s="30" t="s">
        <v>6829</v>
      </c>
      <c r="C1980" s="30" t="s">
        <v>6830</v>
      </c>
      <c r="D1980" s="30" t="s">
        <v>74</v>
      </c>
      <c r="E1980" s="30" t="s">
        <v>5156</v>
      </c>
      <c r="F1980" s="30"/>
      <c r="G1980" s="38"/>
      <c r="H1980" s="31">
        <v>0</v>
      </c>
      <c r="I1980" s="30" t="s">
        <v>755</v>
      </c>
      <c r="J1980" s="30" t="s">
        <v>756</v>
      </c>
      <c r="K1980" s="30" t="s">
        <v>495</v>
      </c>
      <c r="L1980" s="30" t="s">
        <v>612</v>
      </c>
      <c r="M1980" s="30" t="s">
        <v>1035</v>
      </c>
      <c r="N1980" s="30" t="s">
        <v>6831</v>
      </c>
      <c r="O1980" s="30" t="s">
        <v>6828</v>
      </c>
      <c r="P1980" s="30" t="s">
        <v>6829</v>
      </c>
      <c r="Q1980" s="30" t="s">
        <v>499</v>
      </c>
    </row>
    <row r="1981" spans="1:17" hidden="1" x14ac:dyDescent="0.2">
      <c r="A1981" s="30" t="s">
        <v>6832</v>
      </c>
      <c r="B1981" s="30" t="s">
        <v>6833</v>
      </c>
      <c r="C1981" s="30" t="s">
        <v>6834</v>
      </c>
      <c r="D1981" s="30"/>
      <c r="E1981" s="30" t="s">
        <v>1232</v>
      </c>
      <c r="F1981" s="30"/>
      <c r="G1981" s="38"/>
      <c r="H1981" s="31">
        <v>0</v>
      </c>
      <c r="I1981" s="30" t="s">
        <v>628</v>
      </c>
      <c r="J1981" s="30" t="s">
        <v>629</v>
      </c>
      <c r="K1981" s="30" t="s">
        <v>495</v>
      </c>
      <c r="L1981" s="30" t="s">
        <v>975</v>
      </c>
      <c r="M1981" s="30" t="s">
        <v>631</v>
      </c>
      <c r="N1981" s="30"/>
      <c r="O1981" s="30" t="s">
        <v>6832</v>
      </c>
      <c r="P1981" s="30" t="s">
        <v>6833</v>
      </c>
      <c r="Q1981" s="30" t="s">
        <v>499</v>
      </c>
    </row>
    <row r="1982" spans="1:17" hidden="1" x14ac:dyDescent="0.2">
      <c r="A1982" s="30" t="s">
        <v>6835</v>
      </c>
      <c r="B1982" s="30" t="s">
        <v>6836</v>
      </c>
      <c r="C1982" s="30" t="s">
        <v>6837</v>
      </c>
      <c r="D1982" s="30"/>
      <c r="E1982" s="30" t="s">
        <v>1232</v>
      </c>
      <c r="F1982" s="30" t="s">
        <v>6838</v>
      </c>
      <c r="G1982" s="38"/>
      <c r="H1982" s="31">
        <v>0</v>
      </c>
      <c r="I1982" s="30" t="s">
        <v>755</v>
      </c>
      <c r="J1982" s="30" t="s">
        <v>756</v>
      </c>
      <c r="K1982" s="30" t="s">
        <v>495</v>
      </c>
      <c r="L1982" s="30" t="s">
        <v>612</v>
      </c>
      <c r="M1982" s="30" t="s">
        <v>950</v>
      </c>
      <c r="N1982" s="30"/>
      <c r="O1982" s="30" t="s">
        <v>6835</v>
      </c>
      <c r="P1982" s="30" t="s">
        <v>6836</v>
      </c>
      <c r="Q1982" s="30" t="s">
        <v>499</v>
      </c>
    </row>
    <row r="1983" spans="1:17" hidden="1" x14ac:dyDescent="0.2">
      <c r="A1983" s="30" t="s">
        <v>6839</v>
      </c>
      <c r="B1983" s="30" t="s">
        <v>6840</v>
      </c>
      <c r="C1983" s="30" t="s">
        <v>6841</v>
      </c>
      <c r="D1983" s="30"/>
      <c r="E1983" s="30" t="s">
        <v>1232</v>
      </c>
      <c r="F1983" s="30" t="s">
        <v>74</v>
      </c>
      <c r="G1983" s="38"/>
      <c r="H1983" s="31">
        <v>0</v>
      </c>
      <c r="I1983" s="30" t="s">
        <v>995</v>
      </c>
      <c r="J1983" s="30" t="s">
        <v>996</v>
      </c>
      <c r="K1983" s="30" t="s">
        <v>495</v>
      </c>
      <c r="L1983" s="30" t="s">
        <v>612</v>
      </c>
      <c r="M1983" s="30" t="s">
        <v>997</v>
      </c>
      <c r="N1983" s="30"/>
      <c r="O1983" s="30" t="s">
        <v>6839</v>
      </c>
      <c r="P1983" s="30" t="s">
        <v>6840</v>
      </c>
      <c r="Q1983" s="30" t="s">
        <v>499</v>
      </c>
    </row>
    <row r="1984" spans="1:17" hidden="1" x14ac:dyDescent="0.2">
      <c r="A1984" s="30" t="s">
        <v>6842</v>
      </c>
      <c r="B1984" s="30" t="s">
        <v>6843</v>
      </c>
      <c r="C1984" s="30" t="s">
        <v>6844</v>
      </c>
      <c r="D1984" s="30" t="s">
        <v>74</v>
      </c>
      <c r="E1984" s="30" t="s">
        <v>5156</v>
      </c>
      <c r="F1984" s="30"/>
      <c r="G1984" s="38"/>
      <c r="H1984" s="31">
        <v>0</v>
      </c>
      <c r="I1984" s="30" t="s">
        <v>755</v>
      </c>
      <c r="J1984" s="30" t="s">
        <v>756</v>
      </c>
      <c r="K1984" s="30" t="s">
        <v>495</v>
      </c>
      <c r="L1984" s="30" t="s">
        <v>612</v>
      </c>
      <c r="M1984" s="30" t="s">
        <v>1828</v>
      </c>
      <c r="N1984" s="30"/>
      <c r="O1984" s="30" t="s">
        <v>6842</v>
      </c>
      <c r="P1984" s="30" t="s">
        <v>6843</v>
      </c>
      <c r="Q1984" s="30" t="s">
        <v>499</v>
      </c>
    </row>
    <row r="1985" spans="1:17" hidden="1" x14ac:dyDescent="0.2">
      <c r="A1985" s="30" t="s">
        <v>6845</v>
      </c>
      <c r="B1985" s="30" t="s">
        <v>6846</v>
      </c>
      <c r="C1985" s="30" t="s">
        <v>6847</v>
      </c>
      <c r="D1985" s="30" t="s">
        <v>74</v>
      </c>
      <c r="E1985" s="30" t="s">
        <v>5156</v>
      </c>
      <c r="F1985" s="30"/>
      <c r="G1985" s="38"/>
      <c r="H1985" s="31">
        <v>0</v>
      </c>
      <c r="I1985" s="30" t="s">
        <v>628</v>
      </c>
      <c r="J1985" s="30" t="s">
        <v>629</v>
      </c>
      <c r="K1985" s="30" t="s">
        <v>495</v>
      </c>
      <c r="L1985" s="30" t="s">
        <v>4790</v>
      </c>
      <c r="M1985" s="30" t="s">
        <v>631</v>
      </c>
      <c r="N1985" s="30"/>
      <c r="O1985" s="30" t="s">
        <v>6845</v>
      </c>
      <c r="P1985" s="30" t="s">
        <v>6846</v>
      </c>
      <c r="Q1985" s="30" t="s">
        <v>499</v>
      </c>
    </row>
    <row r="1986" spans="1:17" hidden="1" x14ac:dyDescent="0.2">
      <c r="A1986" s="30" t="s">
        <v>6848</v>
      </c>
      <c r="B1986" s="30" t="s">
        <v>6849</v>
      </c>
      <c r="C1986" s="30" t="s">
        <v>6850</v>
      </c>
      <c r="D1986" s="30"/>
      <c r="E1986" s="30" t="s">
        <v>503</v>
      </c>
      <c r="F1986" s="30" t="s">
        <v>6851</v>
      </c>
      <c r="G1986" s="38"/>
      <c r="H1986" s="31">
        <v>0</v>
      </c>
      <c r="I1986" s="30" t="s">
        <v>512</v>
      </c>
      <c r="J1986" s="30" t="s">
        <v>513</v>
      </c>
      <c r="K1986" s="30" t="s">
        <v>495</v>
      </c>
      <c r="L1986" s="30" t="s">
        <v>496</v>
      </c>
      <c r="M1986" s="30" t="s">
        <v>514</v>
      </c>
      <c r="N1986" s="30" t="s">
        <v>6852</v>
      </c>
      <c r="O1986" s="30" t="s">
        <v>6848</v>
      </c>
      <c r="P1986" s="30" t="s">
        <v>6849</v>
      </c>
      <c r="Q1986" s="30" t="s">
        <v>499</v>
      </c>
    </row>
    <row r="1987" spans="1:17" hidden="1" x14ac:dyDescent="0.2">
      <c r="A1987" s="30" t="s">
        <v>6853</v>
      </c>
      <c r="B1987" s="30" t="s">
        <v>6854</v>
      </c>
      <c r="C1987" s="30" t="s">
        <v>6855</v>
      </c>
      <c r="D1987" s="30" t="s">
        <v>74</v>
      </c>
      <c r="E1987" s="30" t="s">
        <v>5156</v>
      </c>
      <c r="F1987" s="30"/>
      <c r="G1987" s="38"/>
      <c r="H1987" s="31">
        <v>0</v>
      </c>
      <c r="I1987" s="30" t="s">
        <v>628</v>
      </c>
      <c r="J1987" s="30" t="s">
        <v>629</v>
      </c>
      <c r="K1987" s="30" t="s">
        <v>495</v>
      </c>
      <c r="L1987" s="30" t="s">
        <v>4803</v>
      </c>
      <c r="M1987" s="30" t="s">
        <v>631</v>
      </c>
      <c r="N1987" s="30" t="s">
        <v>6856</v>
      </c>
      <c r="O1987" s="30" t="s">
        <v>6853</v>
      </c>
      <c r="P1987" s="30" t="s">
        <v>6854</v>
      </c>
      <c r="Q1987" s="30" t="s">
        <v>499</v>
      </c>
    </row>
    <row r="1988" spans="1:17" hidden="1" x14ac:dyDescent="0.2">
      <c r="A1988" s="30" t="s">
        <v>6857</v>
      </c>
      <c r="B1988" s="30" t="s">
        <v>6858</v>
      </c>
      <c r="C1988" s="30" t="s">
        <v>6859</v>
      </c>
      <c r="D1988" s="30"/>
      <c r="E1988" s="30" t="s">
        <v>1232</v>
      </c>
      <c r="F1988" s="30" t="s">
        <v>6860</v>
      </c>
      <c r="G1988" s="38"/>
      <c r="H1988" s="31">
        <v>0</v>
      </c>
      <c r="I1988" s="30" t="s">
        <v>5267</v>
      </c>
      <c r="J1988" s="30" t="s">
        <v>5268</v>
      </c>
      <c r="K1988" s="30" t="s">
        <v>495</v>
      </c>
      <c r="L1988" s="30" t="s">
        <v>496</v>
      </c>
      <c r="M1988" s="30" t="s">
        <v>2249</v>
      </c>
      <c r="N1988" s="30" t="s">
        <v>6861</v>
      </c>
      <c r="O1988" s="30" t="s">
        <v>6857</v>
      </c>
      <c r="P1988" s="30" t="s">
        <v>6858</v>
      </c>
      <c r="Q1988" s="30" t="s">
        <v>499</v>
      </c>
    </row>
    <row r="1989" spans="1:17" hidden="1" x14ac:dyDescent="0.2">
      <c r="A1989" s="30" t="s">
        <v>6862</v>
      </c>
      <c r="B1989" s="30" t="s">
        <v>6863</v>
      </c>
      <c r="C1989" s="30" t="s">
        <v>6864</v>
      </c>
      <c r="D1989" s="30" t="s">
        <v>6865</v>
      </c>
      <c r="E1989" s="30" t="s">
        <v>5156</v>
      </c>
      <c r="F1989" s="30" t="s">
        <v>6865</v>
      </c>
      <c r="G1989" s="38"/>
      <c r="H1989" s="31">
        <v>0</v>
      </c>
      <c r="I1989" s="30" t="s">
        <v>755</v>
      </c>
      <c r="J1989" s="30" t="s">
        <v>756</v>
      </c>
      <c r="K1989" s="30" t="s">
        <v>495</v>
      </c>
      <c r="L1989" s="30" t="s">
        <v>612</v>
      </c>
      <c r="M1989" s="30" t="s">
        <v>1828</v>
      </c>
      <c r="N1989" s="30" t="s">
        <v>4700</v>
      </c>
      <c r="O1989" s="30" t="s">
        <v>6862</v>
      </c>
      <c r="P1989" s="30" t="s">
        <v>6863</v>
      </c>
      <c r="Q1989" s="30" t="s">
        <v>499</v>
      </c>
    </row>
    <row r="1990" spans="1:17" hidden="1" x14ac:dyDescent="0.2">
      <c r="A1990" s="30" t="s">
        <v>6866</v>
      </c>
      <c r="B1990" s="30" t="s">
        <v>6867</v>
      </c>
      <c r="C1990" s="30" t="s">
        <v>6868</v>
      </c>
      <c r="D1990" s="30" t="s">
        <v>74</v>
      </c>
      <c r="E1990" s="30" t="s">
        <v>1232</v>
      </c>
      <c r="F1990" s="30"/>
      <c r="G1990" s="38"/>
      <c r="H1990" s="31">
        <v>0</v>
      </c>
      <c r="I1990" s="30" t="s">
        <v>995</v>
      </c>
      <c r="J1990" s="30" t="s">
        <v>996</v>
      </c>
      <c r="K1990" s="30" t="s">
        <v>495</v>
      </c>
      <c r="L1990" s="30" t="s">
        <v>612</v>
      </c>
      <c r="M1990" s="30" t="s">
        <v>1007</v>
      </c>
      <c r="N1990" s="30" t="s">
        <v>6869</v>
      </c>
      <c r="O1990" s="30" t="s">
        <v>6866</v>
      </c>
      <c r="P1990" s="30" t="s">
        <v>6867</v>
      </c>
      <c r="Q1990" s="30" t="s">
        <v>499</v>
      </c>
    </row>
    <row r="1991" spans="1:17" hidden="1" x14ac:dyDescent="0.2">
      <c r="A1991" s="30" t="s">
        <v>6870</v>
      </c>
      <c r="B1991" s="30" t="s">
        <v>6871</v>
      </c>
      <c r="C1991" s="30" t="s">
        <v>6872</v>
      </c>
      <c r="D1991" s="30" t="s">
        <v>74</v>
      </c>
      <c r="E1991" s="30" t="s">
        <v>1232</v>
      </c>
      <c r="F1991" s="30"/>
      <c r="G1991" s="38"/>
      <c r="H1991" s="31">
        <v>0</v>
      </c>
      <c r="I1991" s="30" t="s">
        <v>628</v>
      </c>
      <c r="J1991" s="30" t="s">
        <v>629</v>
      </c>
      <c r="K1991" s="30" t="s">
        <v>495</v>
      </c>
      <c r="L1991" s="30" t="s">
        <v>975</v>
      </c>
      <c r="M1991" s="30" t="s">
        <v>631</v>
      </c>
      <c r="N1991" s="30"/>
      <c r="O1991" s="30" t="s">
        <v>6870</v>
      </c>
      <c r="P1991" s="30" t="s">
        <v>6871</v>
      </c>
      <c r="Q1991" s="30" t="s">
        <v>499</v>
      </c>
    </row>
    <row r="1992" spans="1:17" hidden="1" x14ac:dyDescent="0.2">
      <c r="A1992" s="30" t="s">
        <v>6873</v>
      </c>
      <c r="B1992" s="30" t="s">
        <v>6874</v>
      </c>
      <c r="C1992" s="30" t="s">
        <v>6875</v>
      </c>
      <c r="D1992" s="30" t="s">
        <v>74</v>
      </c>
      <c r="E1992" s="30" t="s">
        <v>1232</v>
      </c>
      <c r="F1992" s="30"/>
      <c r="G1992" s="38"/>
      <c r="H1992" s="31">
        <v>0</v>
      </c>
      <c r="I1992" s="30" t="s">
        <v>995</v>
      </c>
      <c r="J1992" s="30" t="s">
        <v>996</v>
      </c>
      <c r="K1992" s="30" t="s">
        <v>495</v>
      </c>
      <c r="L1992" s="30" t="s">
        <v>612</v>
      </c>
      <c r="M1992" s="30" t="s">
        <v>6616</v>
      </c>
      <c r="N1992" s="30"/>
      <c r="O1992" s="30" t="s">
        <v>6873</v>
      </c>
      <c r="P1992" s="30" t="s">
        <v>6874</v>
      </c>
      <c r="Q1992" s="30" t="s">
        <v>499</v>
      </c>
    </row>
    <row r="1993" spans="1:17" hidden="1" x14ac:dyDescent="0.2">
      <c r="A1993" s="30" t="s">
        <v>6876</v>
      </c>
      <c r="B1993" s="30" t="s">
        <v>6877</v>
      </c>
      <c r="C1993" s="30" t="s">
        <v>6878</v>
      </c>
      <c r="D1993" s="30" t="s">
        <v>74</v>
      </c>
      <c r="E1993" s="30" t="s">
        <v>1232</v>
      </c>
      <c r="F1993" s="30"/>
      <c r="G1993" s="38"/>
      <c r="H1993" s="31">
        <v>0</v>
      </c>
      <c r="I1993" s="30" t="s">
        <v>755</v>
      </c>
      <c r="J1993" s="30" t="s">
        <v>756</v>
      </c>
      <c r="K1993" s="30" t="s">
        <v>495</v>
      </c>
      <c r="L1993" s="30" t="s">
        <v>612</v>
      </c>
      <c r="M1993" s="30" t="s">
        <v>1828</v>
      </c>
      <c r="N1993" s="30"/>
      <c r="O1993" s="30" t="s">
        <v>6876</v>
      </c>
      <c r="P1993" s="30" t="s">
        <v>6877</v>
      </c>
      <c r="Q1993" s="30" t="s">
        <v>499</v>
      </c>
    </row>
    <row r="1994" spans="1:17" hidden="1" x14ac:dyDescent="0.2">
      <c r="A1994" s="30" t="s">
        <v>6879</v>
      </c>
      <c r="B1994" s="30" t="s">
        <v>6880</v>
      </c>
      <c r="C1994" s="30" t="s">
        <v>6881</v>
      </c>
      <c r="D1994" s="30" t="s">
        <v>74</v>
      </c>
      <c r="E1994" s="30" t="s">
        <v>1232</v>
      </c>
      <c r="F1994" s="30"/>
      <c r="G1994" s="38"/>
      <c r="H1994" s="31">
        <v>0</v>
      </c>
      <c r="I1994" s="30" t="s">
        <v>995</v>
      </c>
      <c r="J1994" s="30" t="s">
        <v>996</v>
      </c>
      <c r="K1994" s="30" t="s">
        <v>495</v>
      </c>
      <c r="L1994" s="30" t="s">
        <v>612</v>
      </c>
      <c r="M1994" s="30" t="s">
        <v>6616</v>
      </c>
      <c r="N1994" s="30"/>
      <c r="O1994" s="30" t="s">
        <v>6879</v>
      </c>
      <c r="P1994" s="30" t="s">
        <v>6880</v>
      </c>
      <c r="Q1994" s="30" t="s">
        <v>499</v>
      </c>
    </row>
    <row r="1995" spans="1:17" hidden="1" x14ac:dyDescent="0.2">
      <c r="A1995" s="30" t="s">
        <v>6882</v>
      </c>
      <c r="B1995" s="30" t="s">
        <v>6883</v>
      </c>
      <c r="C1995" s="30" t="s">
        <v>6884</v>
      </c>
      <c r="D1995" s="30" t="s">
        <v>74</v>
      </c>
      <c r="E1995" s="30" t="s">
        <v>5156</v>
      </c>
      <c r="F1995" s="30"/>
      <c r="G1995" s="38"/>
      <c r="H1995" s="31">
        <v>0</v>
      </c>
      <c r="I1995" s="30" t="s">
        <v>995</v>
      </c>
      <c r="J1995" s="30" t="s">
        <v>996</v>
      </c>
      <c r="K1995" s="30" t="s">
        <v>495</v>
      </c>
      <c r="L1995" s="30" t="s">
        <v>612</v>
      </c>
      <c r="M1995" s="30" t="s">
        <v>1007</v>
      </c>
      <c r="N1995" s="30" t="s">
        <v>5993</v>
      </c>
      <c r="O1995" s="30" t="s">
        <v>6882</v>
      </c>
      <c r="P1995" s="30" t="s">
        <v>6883</v>
      </c>
      <c r="Q1995" s="30" t="s">
        <v>499</v>
      </c>
    </row>
    <row r="1996" spans="1:17" hidden="1" x14ac:dyDescent="0.2">
      <c r="A1996" s="30" t="s">
        <v>6885</v>
      </c>
      <c r="B1996" s="30" t="s">
        <v>6886</v>
      </c>
      <c r="C1996" s="30" t="s">
        <v>4730</v>
      </c>
      <c r="D1996" s="30" t="s">
        <v>74</v>
      </c>
      <c r="E1996" s="30" t="s">
        <v>5156</v>
      </c>
      <c r="F1996" s="30"/>
      <c r="G1996" s="38"/>
      <c r="H1996" s="31">
        <v>0</v>
      </c>
      <c r="I1996" s="30" t="s">
        <v>755</v>
      </c>
      <c r="J1996" s="30" t="s">
        <v>756</v>
      </c>
      <c r="K1996" s="30" t="s">
        <v>495</v>
      </c>
      <c r="L1996" s="30" t="s">
        <v>612</v>
      </c>
      <c r="M1996" s="30" t="s">
        <v>1828</v>
      </c>
      <c r="N1996" s="30"/>
      <c r="O1996" s="30" t="s">
        <v>6885</v>
      </c>
      <c r="P1996" s="30" t="s">
        <v>6886</v>
      </c>
      <c r="Q1996" s="30" t="s">
        <v>499</v>
      </c>
    </row>
    <row r="1997" spans="1:17" hidden="1" x14ac:dyDescent="0.2">
      <c r="A1997" s="30" t="s">
        <v>6887</v>
      </c>
      <c r="B1997" s="30" t="s">
        <v>6888</v>
      </c>
      <c r="C1997" s="30" t="s">
        <v>6889</v>
      </c>
      <c r="D1997" s="30" t="s">
        <v>74</v>
      </c>
      <c r="E1997" s="30" t="s">
        <v>5156</v>
      </c>
      <c r="F1997" s="30"/>
      <c r="G1997" s="38"/>
      <c r="H1997" s="31">
        <v>0</v>
      </c>
      <c r="I1997" s="30" t="s">
        <v>755</v>
      </c>
      <c r="J1997" s="30" t="s">
        <v>756</v>
      </c>
      <c r="K1997" s="30" t="s">
        <v>495</v>
      </c>
      <c r="L1997" s="30" t="s">
        <v>612</v>
      </c>
      <c r="M1997" s="30" t="s">
        <v>1828</v>
      </c>
      <c r="N1997" s="30"/>
      <c r="O1997" s="30" t="s">
        <v>6887</v>
      </c>
      <c r="P1997" s="30" t="s">
        <v>6888</v>
      </c>
      <c r="Q1997" s="30" t="s">
        <v>499</v>
      </c>
    </row>
    <row r="1998" spans="1:17" hidden="1" x14ac:dyDescent="0.2">
      <c r="A1998" s="30" t="s">
        <v>6890</v>
      </c>
      <c r="B1998" s="30" t="s">
        <v>6891</v>
      </c>
      <c r="C1998" s="30" t="s">
        <v>6892</v>
      </c>
      <c r="D1998" s="30"/>
      <c r="E1998" s="30" t="s">
        <v>1232</v>
      </c>
      <c r="F1998" s="30" t="s">
        <v>74</v>
      </c>
      <c r="G1998" s="38"/>
      <c r="H1998" s="31">
        <v>0</v>
      </c>
      <c r="I1998" s="30" t="s">
        <v>995</v>
      </c>
      <c r="J1998" s="30" t="s">
        <v>996</v>
      </c>
      <c r="K1998" s="30" t="s">
        <v>495</v>
      </c>
      <c r="L1998" s="30" t="s">
        <v>612</v>
      </c>
      <c r="M1998" s="30" t="s">
        <v>6893</v>
      </c>
      <c r="N1998" s="30"/>
      <c r="O1998" s="30" t="s">
        <v>6890</v>
      </c>
      <c r="P1998" s="30" t="s">
        <v>6891</v>
      </c>
      <c r="Q1998" s="30" t="s">
        <v>499</v>
      </c>
    </row>
    <row r="1999" spans="1:17" hidden="1" x14ac:dyDescent="0.2">
      <c r="A1999" s="30" t="s">
        <v>6894</v>
      </c>
      <c r="B1999" s="30" t="s">
        <v>6895</v>
      </c>
      <c r="C1999" s="30" t="s">
        <v>6896</v>
      </c>
      <c r="D1999" s="30" t="s">
        <v>74</v>
      </c>
      <c r="E1999" s="30" t="s">
        <v>1232</v>
      </c>
      <c r="F1999" s="30" t="s">
        <v>74</v>
      </c>
      <c r="G1999" s="38"/>
      <c r="H1999" s="31">
        <v>0</v>
      </c>
      <c r="I1999" s="30" t="s">
        <v>755</v>
      </c>
      <c r="J1999" s="30" t="s">
        <v>756</v>
      </c>
      <c r="K1999" s="30" t="s">
        <v>495</v>
      </c>
      <c r="L1999" s="30" t="s">
        <v>612</v>
      </c>
      <c r="M1999" s="30" t="s">
        <v>1035</v>
      </c>
      <c r="N1999" s="30"/>
      <c r="O1999" s="30" t="s">
        <v>6894</v>
      </c>
      <c r="P1999" s="30" t="s">
        <v>6895</v>
      </c>
      <c r="Q1999" s="30" t="s">
        <v>499</v>
      </c>
    </row>
    <row r="2000" spans="1:17" hidden="1" x14ac:dyDescent="0.2">
      <c r="A2000" s="30" t="s">
        <v>6897</v>
      </c>
      <c r="B2000" s="30" t="s">
        <v>6898</v>
      </c>
      <c r="C2000" s="30" t="s">
        <v>6899</v>
      </c>
      <c r="D2000" s="30" t="s">
        <v>74</v>
      </c>
      <c r="E2000" s="30" t="s">
        <v>1232</v>
      </c>
      <c r="F2000" s="30" t="s">
        <v>74</v>
      </c>
      <c r="G2000" s="38"/>
      <c r="H2000" s="31">
        <v>0</v>
      </c>
      <c r="I2000" s="30" t="s">
        <v>755</v>
      </c>
      <c r="J2000" s="30" t="s">
        <v>756</v>
      </c>
      <c r="K2000" s="30" t="s">
        <v>495</v>
      </c>
      <c r="L2000" s="30" t="s">
        <v>612</v>
      </c>
      <c r="M2000" s="30" t="s">
        <v>1828</v>
      </c>
      <c r="N2000" s="30" t="s">
        <v>2033</v>
      </c>
      <c r="O2000" s="30" t="s">
        <v>6897</v>
      </c>
      <c r="P2000" s="30" t="s">
        <v>6898</v>
      </c>
      <c r="Q2000" s="30" t="s">
        <v>499</v>
      </c>
    </row>
    <row r="2001" spans="1:17" hidden="1" x14ac:dyDescent="0.2">
      <c r="A2001" s="30" t="s">
        <v>6900</v>
      </c>
      <c r="B2001" s="30" t="s">
        <v>6901</v>
      </c>
      <c r="C2001" s="30" t="s">
        <v>6902</v>
      </c>
      <c r="D2001" s="30" t="s">
        <v>74</v>
      </c>
      <c r="E2001" s="30" t="s">
        <v>1232</v>
      </c>
      <c r="F2001" s="30" t="s">
        <v>74</v>
      </c>
      <c r="G2001" s="38"/>
      <c r="H2001" s="31">
        <v>0</v>
      </c>
      <c r="I2001" s="30" t="s">
        <v>995</v>
      </c>
      <c r="J2001" s="30" t="s">
        <v>996</v>
      </c>
      <c r="K2001" s="30" t="s">
        <v>495</v>
      </c>
      <c r="L2001" s="30" t="s">
        <v>612</v>
      </c>
      <c r="M2001" s="30" t="s">
        <v>1088</v>
      </c>
      <c r="N2001" s="30"/>
      <c r="O2001" s="30" t="s">
        <v>6900</v>
      </c>
      <c r="P2001" s="30" t="s">
        <v>6901</v>
      </c>
      <c r="Q2001" s="30" t="s">
        <v>499</v>
      </c>
    </row>
    <row r="2002" spans="1:17" hidden="1" x14ac:dyDescent="0.2">
      <c r="A2002" s="30" t="s">
        <v>6903</v>
      </c>
      <c r="B2002" s="30" t="s">
        <v>6904</v>
      </c>
      <c r="C2002" s="30" t="s">
        <v>6905</v>
      </c>
      <c r="D2002" s="30" t="s">
        <v>74</v>
      </c>
      <c r="E2002" s="30" t="s">
        <v>1232</v>
      </c>
      <c r="F2002" s="30" t="s">
        <v>74</v>
      </c>
      <c r="G2002" s="38"/>
      <c r="H2002" s="31">
        <v>0</v>
      </c>
      <c r="I2002" s="30" t="s">
        <v>995</v>
      </c>
      <c r="J2002" s="30" t="s">
        <v>996</v>
      </c>
      <c r="K2002" s="30" t="s">
        <v>495</v>
      </c>
      <c r="L2002" s="30" t="s">
        <v>612</v>
      </c>
      <c r="M2002" s="30" t="s">
        <v>1007</v>
      </c>
      <c r="N2002" s="30"/>
      <c r="O2002" s="30" t="s">
        <v>6903</v>
      </c>
      <c r="P2002" s="30" t="s">
        <v>6904</v>
      </c>
      <c r="Q2002" s="30" t="s">
        <v>499</v>
      </c>
    </row>
    <row r="2003" spans="1:17" hidden="1" x14ac:dyDescent="0.2">
      <c r="A2003" s="30" t="s">
        <v>6906</v>
      </c>
      <c r="B2003" s="30" t="s">
        <v>6907</v>
      </c>
      <c r="C2003" s="30" t="s">
        <v>6908</v>
      </c>
      <c r="D2003" s="30" t="s">
        <v>74</v>
      </c>
      <c r="E2003" s="30" t="s">
        <v>1232</v>
      </c>
      <c r="F2003" s="30"/>
      <c r="G2003" s="38"/>
      <c r="H2003" s="31">
        <v>0</v>
      </c>
      <c r="I2003" s="30" t="s">
        <v>755</v>
      </c>
      <c r="J2003" s="30" t="s">
        <v>756</v>
      </c>
      <c r="K2003" s="30" t="s">
        <v>495</v>
      </c>
      <c r="L2003" s="30" t="s">
        <v>612</v>
      </c>
      <c r="M2003" s="30" t="s">
        <v>1828</v>
      </c>
      <c r="N2003" s="30" t="s">
        <v>2033</v>
      </c>
      <c r="O2003" s="30" t="s">
        <v>6906</v>
      </c>
      <c r="P2003" s="30" t="s">
        <v>6907</v>
      </c>
      <c r="Q2003" s="30" t="s">
        <v>499</v>
      </c>
    </row>
    <row r="2004" spans="1:17" hidden="1" x14ac:dyDescent="0.2">
      <c r="A2004" s="30" t="s">
        <v>6909</v>
      </c>
      <c r="B2004" s="30" t="s">
        <v>6910</v>
      </c>
      <c r="C2004" s="30" t="s">
        <v>6911</v>
      </c>
      <c r="D2004" s="30" t="s">
        <v>74</v>
      </c>
      <c r="E2004" s="30" t="s">
        <v>1232</v>
      </c>
      <c r="F2004" s="30"/>
      <c r="G2004" s="38"/>
      <c r="H2004" s="31">
        <v>0</v>
      </c>
      <c r="I2004" s="30" t="s">
        <v>628</v>
      </c>
      <c r="J2004" s="30" t="s">
        <v>629</v>
      </c>
      <c r="K2004" s="30" t="s">
        <v>495</v>
      </c>
      <c r="L2004" s="30" t="s">
        <v>975</v>
      </c>
      <c r="M2004" s="30" t="s">
        <v>631</v>
      </c>
      <c r="N2004" s="30"/>
      <c r="O2004" s="30" t="s">
        <v>6909</v>
      </c>
      <c r="P2004" s="30" t="s">
        <v>6910</v>
      </c>
      <c r="Q2004" s="30" t="s">
        <v>499</v>
      </c>
    </row>
    <row r="2005" spans="1:17" hidden="1" x14ac:dyDescent="0.2">
      <c r="A2005" s="30" t="s">
        <v>6912</v>
      </c>
      <c r="B2005" s="30" t="s">
        <v>6913</v>
      </c>
      <c r="C2005" s="30" t="s">
        <v>6914</v>
      </c>
      <c r="D2005" s="30" t="s">
        <v>74</v>
      </c>
      <c r="E2005" s="30" t="s">
        <v>1232</v>
      </c>
      <c r="F2005" s="30"/>
      <c r="G2005" s="38"/>
      <c r="H2005" s="31">
        <v>0</v>
      </c>
      <c r="I2005" s="30" t="s">
        <v>755</v>
      </c>
      <c r="J2005" s="30" t="s">
        <v>756</v>
      </c>
      <c r="K2005" s="30" t="s">
        <v>495</v>
      </c>
      <c r="L2005" s="30" t="s">
        <v>612</v>
      </c>
      <c r="M2005" s="30" t="s">
        <v>1828</v>
      </c>
      <c r="N2005" s="30" t="s">
        <v>2033</v>
      </c>
      <c r="O2005" s="30" t="s">
        <v>6912</v>
      </c>
      <c r="P2005" s="30" t="s">
        <v>6913</v>
      </c>
      <c r="Q2005" s="30" t="s">
        <v>499</v>
      </c>
    </row>
    <row r="2006" spans="1:17" hidden="1" x14ac:dyDescent="0.2">
      <c r="A2006" s="30" t="s">
        <v>6915</v>
      </c>
      <c r="B2006" s="30" t="s">
        <v>6916</v>
      </c>
      <c r="C2006" s="30" t="s">
        <v>6917</v>
      </c>
      <c r="D2006" s="30" t="s">
        <v>74</v>
      </c>
      <c r="E2006" s="30" t="s">
        <v>1232</v>
      </c>
      <c r="F2006" s="30"/>
      <c r="G2006" s="38"/>
      <c r="H2006" s="31">
        <v>0</v>
      </c>
      <c r="I2006" s="30" t="s">
        <v>512</v>
      </c>
      <c r="J2006" s="30" t="s">
        <v>513</v>
      </c>
      <c r="K2006" s="30" t="s">
        <v>495</v>
      </c>
      <c r="L2006" s="30" t="s">
        <v>496</v>
      </c>
      <c r="M2006" s="30" t="s">
        <v>695</v>
      </c>
      <c r="N2006" s="30" t="s">
        <v>5309</v>
      </c>
      <c r="O2006" s="30" t="s">
        <v>6915</v>
      </c>
      <c r="P2006" s="30" t="s">
        <v>6916</v>
      </c>
      <c r="Q2006" s="30" t="s">
        <v>499</v>
      </c>
    </row>
    <row r="2007" spans="1:17" hidden="1" x14ac:dyDescent="0.2">
      <c r="A2007" s="30" t="s">
        <v>6918</v>
      </c>
      <c r="B2007" s="30" t="s">
        <v>6919</v>
      </c>
      <c r="C2007" s="30" t="s">
        <v>6920</v>
      </c>
      <c r="D2007" s="30" t="s">
        <v>74</v>
      </c>
      <c r="E2007" s="30" t="s">
        <v>1232</v>
      </c>
      <c r="F2007" s="30"/>
      <c r="G2007" s="38"/>
      <c r="H2007" s="31">
        <v>0</v>
      </c>
      <c r="I2007" s="30" t="s">
        <v>995</v>
      </c>
      <c r="J2007" s="30" t="s">
        <v>996</v>
      </c>
      <c r="K2007" s="30" t="s">
        <v>495</v>
      </c>
      <c r="L2007" s="30" t="s">
        <v>612</v>
      </c>
      <c r="M2007" s="30" t="s">
        <v>1021</v>
      </c>
      <c r="N2007" s="30"/>
      <c r="O2007" s="30" t="s">
        <v>6918</v>
      </c>
      <c r="P2007" s="30" t="s">
        <v>6919</v>
      </c>
      <c r="Q2007" s="30" t="s">
        <v>499</v>
      </c>
    </row>
    <row r="2008" spans="1:17" hidden="1" x14ac:dyDescent="0.2">
      <c r="A2008" s="30" t="s">
        <v>6921</v>
      </c>
      <c r="B2008" s="30" t="s">
        <v>6922</v>
      </c>
      <c r="C2008" s="30" t="s">
        <v>6923</v>
      </c>
      <c r="D2008" s="30" t="s">
        <v>74</v>
      </c>
      <c r="E2008" s="30" t="s">
        <v>5156</v>
      </c>
      <c r="F2008" s="30"/>
      <c r="G2008" s="38"/>
      <c r="H2008" s="31">
        <v>0</v>
      </c>
      <c r="I2008" s="30" t="s">
        <v>755</v>
      </c>
      <c r="J2008" s="30" t="s">
        <v>756</v>
      </c>
      <c r="K2008" s="30" t="s">
        <v>495</v>
      </c>
      <c r="L2008" s="30" t="s">
        <v>612</v>
      </c>
      <c r="M2008" s="30" t="s">
        <v>943</v>
      </c>
      <c r="N2008" s="30" t="s">
        <v>6924</v>
      </c>
      <c r="O2008" s="30" t="s">
        <v>6921</v>
      </c>
      <c r="P2008" s="30" t="s">
        <v>6922</v>
      </c>
      <c r="Q2008" s="30" t="s">
        <v>499</v>
      </c>
    </row>
    <row r="2009" spans="1:17" hidden="1" x14ac:dyDescent="0.2">
      <c r="A2009" s="30" t="s">
        <v>6925</v>
      </c>
      <c r="B2009" s="30" t="s">
        <v>6926</v>
      </c>
      <c r="C2009" s="30" t="s">
        <v>6927</v>
      </c>
      <c r="D2009" s="30" t="s">
        <v>74</v>
      </c>
      <c r="E2009" s="30" t="s">
        <v>1232</v>
      </c>
      <c r="F2009" s="30"/>
      <c r="G2009" s="38"/>
      <c r="H2009" s="31">
        <v>0</v>
      </c>
      <c r="I2009" s="30" t="s">
        <v>995</v>
      </c>
      <c r="J2009" s="30" t="s">
        <v>996</v>
      </c>
      <c r="K2009" s="30" t="s">
        <v>495</v>
      </c>
      <c r="L2009" s="30" t="s">
        <v>612</v>
      </c>
      <c r="M2009" s="30" t="s">
        <v>1007</v>
      </c>
      <c r="N2009" s="30" t="s">
        <v>5993</v>
      </c>
      <c r="O2009" s="30" t="s">
        <v>6925</v>
      </c>
      <c r="P2009" s="30" t="s">
        <v>6926</v>
      </c>
      <c r="Q2009" s="30" t="s">
        <v>499</v>
      </c>
    </row>
    <row r="2010" spans="1:17" hidden="1" x14ac:dyDescent="0.2">
      <c r="A2010" s="30" t="s">
        <v>6928</v>
      </c>
      <c r="B2010" s="30" t="s">
        <v>6929</v>
      </c>
      <c r="C2010" s="30" t="s">
        <v>6930</v>
      </c>
      <c r="D2010" s="30" t="s">
        <v>74</v>
      </c>
      <c r="E2010" s="30" t="s">
        <v>753</v>
      </c>
      <c r="F2010" s="30"/>
      <c r="G2010" s="38"/>
      <c r="H2010" s="31">
        <v>0</v>
      </c>
      <c r="I2010" s="30" t="s">
        <v>755</v>
      </c>
      <c r="J2010" s="30" t="s">
        <v>756</v>
      </c>
      <c r="K2010" s="30" t="s">
        <v>495</v>
      </c>
      <c r="L2010" s="30" t="s">
        <v>612</v>
      </c>
      <c r="M2010" s="30" t="s">
        <v>961</v>
      </c>
      <c r="N2010" s="30"/>
      <c r="O2010" s="30" t="s">
        <v>6928</v>
      </c>
      <c r="P2010" s="30" t="s">
        <v>6929</v>
      </c>
      <c r="Q2010" s="30" t="s">
        <v>499</v>
      </c>
    </row>
    <row r="2011" spans="1:17" hidden="1" x14ac:dyDescent="0.2">
      <c r="A2011" s="30" t="s">
        <v>6931</v>
      </c>
      <c r="B2011" s="30" t="s">
        <v>6932</v>
      </c>
      <c r="C2011" s="30" t="s">
        <v>6933</v>
      </c>
      <c r="D2011" s="30" t="s">
        <v>74</v>
      </c>
      <c r="E2011" s="30" t="s">
        <v>5156</v>
      </c>
      <c r="F2011" s="30"/>
      <c r="G2011" s="38"/>
      <c r="H2011" s="31">
        <v>0</v>
      </c>
      <c r="I2011" s="30" t="s">
        <v>755</v>
      </c>
      <c r="J2011" s="30" t="s">
        <v>756</v>
      </c>
      <c r="K2011" s="30" t="s">
        <v>495</v>
      </c>
      <c r="L2011" s="30" t="s">
        <v>612</v>
      </c>
      <c r="M2011" s="30" t="s">
        <v>1828</v>
      </c>
      <c r="N2011" s="30" t="s">
        <v>6934</v>
      </c>
      <c r="O2011" s="30" t="s">
        <v>6931</v>
      </c>
      <c r="P2011" s="30" t="s">
        <v>6932</v>
      </c>
      <c r="Q2011" s="30" t="s">
        <v>499</v>
      </c>
    </row>
    <row r="2012" spans="1:17" hidden="1" x14ac:dyDescent="0.2">
      <c r="A2012" s="30" t="s">
        <v>6935</v>
      </c>
      <c r="B2012" s="30" t="s">
        <v>6936</v>
      </c>
      <c r="C2012" s="30" t="s">
        <v>6937</v>
      </c>
      <c r="D2012" s="30" t="s">
        <v>74</v>
      </c>
      <c r="E2012" s="30" t="s">
        <v>5156</v>
      </c>
      <c r="F2012" s="30"/>
      <c r="G2012" s="38"/>
      <c r="H2012" s="31">
        <v>0</v>
      </c>
      <c r="I2012" s="30" t="s">
        <v>755</v>
      </c>
      <c r="J2012" s="30" t="s">
        <v>756</v>
      </c>
      <c r="K2012" s="30" t="s">
        <v>495</v>
      </c>
      <c r="L2012" s="30" t="s">
        <v>612</v>
      </c>
      <c r="M2012" s="30" t="s">
        <v>688</v>
      </c>
      <c r="N2012" s="30" t="s">
        <v>4505</v>
      </c>
      <c r="O2012" s="30" t="s">
        <v>6935</v>
      </c>
      <c r="P2012" s="30" t="s">
        <v>6936</v>
      </c>
      <c r="Q2012" s="30" t="s">
        <v>499</v>
      </c>
    </row>
    <row r="2013" spans="1:17" hidden="1" x14ac:dyDescent="0.2">
      <c r="A2013" s="30" t="s">
        <v>6938</v>
      </c>
      <c r="B2013" s="30" t="s">
        <v>6939</v>
      </c>
      <c r="C2013" s="30" t="s">
        <v>6940</v>
      </c>
      <c r="D2013" s="30" t="s">
        <v>74</v>
      </c>
      <c r="E2013" s="30" t="s">
        <v>5156</v>
      </c>
      <c r="F2013" s="30"/>
      <c r="G2013" s="38"/>
      <c r="H2013" s="31">
        <v>0</v>
      </c>
      <c r="I2013" s="30" t="s">
        <v>995</v>
      </c>
      <c r="J2013" s="30" t="s">
        <v>996</v>
      </c>
      <c r="K2013" s="30" t="s">
        <v>495</v>
      </c>
      <c r="L2013" s="30" t="s">
        <v>612</v>
      </c>
      <c r="M2013" s="30" t="s">
        <v>1007</v>
      </c>
      <c r="N2013" s="30" t="s">
        <v>5993</v>
      </c>
      <c r="O2013" s="30" t="s">
        <v>6938</v>
      </c>
      <c r="P2013" s="30" t="s">
        <v>6939</v>
      </c>
      <c r="Q2013" s="30" t="s">
        <v>499</v>
      </c>
    </row>
    <row r="2014" spans="1:17" hidden="1" x14ac:dyDescent="0.2">
      <c r="A2014" s="30" t="s">
        <v>6941</v>
      </c>
      <c r="B2014" s="30" t="s">
        <v>6942</v>
      </c>
      <c r="C2014" s="30" t="s">
        <v>6943</v>
      </c>
      <c r="D2014" s="30" t="s">
        <v>74</v>
      </c>
      <c r="E2014" s="30" t="s">
        <v>1232</v>
      </c>
      <c r="F2014" s="30"/>
      <c r="G2014" s="38"/>
      <c r="H2014" s="31">
        <v>0</v>
      </c>
      <c r="I2014" s="30" t="s">
        <v>995</v>
      </c>
      <c r="J2014" s="30" t="s">
        <v>996</v>
      </c>
      <c r="K2014" s="30" t="s">
        <v>495</v>
      </c>
      <c r="L2014" s="30" t="s">
        <v>612</v>
      </c>
      <c r="M2014" s="30" t="s">
        <v>1007</v>
      </c>
      <c r="N2014" s="30" t="s">
        <v>5993</v>
      </c>
      <c r="O2014" s="30" t="s">
        <v>6941</v>
      </c>
      <c r="P2014" s="30" t="s">
        <v>6942</v>
      </c>
      <c r="Q2014" s="30" t="s">
        <v>499</v>
      </c>
    </row>
    <row r="2015" spans="1:17" hidden="1" x14ac:dyDescent="0.2">
      <c r="A2015" s="30" t="s">
        <v>6944</v>
      </c>
      <c r="B2015" s="30" t="s">
        <v>6945</v>
      </c>
      <c r="C2015" s="30" t="s">
        <v>6946</v>
      </c>
      <c r="D2015" s="30" t="s">
        <v>74</v>
      </c>
      <c r="E2015" s="30" t="s">
        <v>1232</v>
      </c>
      <c r="F2015" s="30" t="s">
        <v>74</v>
      </c>
      <c r="G2015" s="38"/>
      <c r="H2015" s="31">
        <v>0</v>
      </c>
      <c r="I2015" s="30" t="s">
        <v>755</v>
      </c>
      <c r="J2015" s="30" t="s">
        <v>756</v>
      </c>
      <c r="K2015" s="30" t="s">
        <v>495</v>
      </c>
      <c r="L2015" s="30" t="s">
        <v>612</v>
      </c>
      <c r="M2015" s="30" t="s">
        <v>1035</v>
      </c>
      <c r="N2015" s="30"/>
      <c r="O2015" s="30" t="s">
        <v>6944</v>
      </c>
      <c r="P2015" s="30" t="s">
        <v>6945</v>
      </c>
      <c r="Q2015" s="30" t="s">
        <v>499</v>
      </c>
    </row>
    <row r="2016" spans="1:17" hidden="1" x14ac:dyDescent="0.2">
      <c r="A2016" s="30" t="s">
        <v>6947</v>
      </c>
      <c r="B2016" s="30" t="s">
        <v>6948</v>
      </c>
      <c r="C2016" s="30" t="s">
        <v>6949</v>
      </c>
      <c r="D2016" s="30" t="s">
        <v>74</v>
      </c>
      <c r="E2016" s="30" t="s">
        <v>1232</v>
      </c>
      <c r="F2016" s="30" t="s">
        <v>74</v>
      </c>
      <c r="G2016" s="38"/>
      <c r="H2016" s="31">
        <v>0</v>
      </c>
      <c r="I2016" s="30" t="s">
        <v>755</v>
      </c>
      <c r="J2016" s="30" t="s">
        <v>756</v>
      </c>
      <c r="K2016" s="30" t="s">
        <v>495</v>
      </c>
      <c r="L2016" s="30" t="s">
        <v>612</v>
      </c>
      <c r="M2016" s="30" t="s">
        <v>1128</v>
      </c>
      <c r="N2016" s="30" t="s">
        <v>6950</v>
      </c>
      <c r="O2016" s="30" t="s">
        <v>6947</v>
      </c>
      <c r="P2016" s="30" t="s">
        <v>6948</v>
      </c>
      <c r="Q2016" s="30" t="s">
        <v>499</v>
      </c>
    </row>
    <row r="2017" spans="1:17" hidden="1" x14ac:dyDescent="0.2">
      <c r="A2017" s="30" t="s">
        <v>87</v>
      </c>
      <c r="B2017" s="30" t="s">
        <v>88</v>
      </c>
      <c r="C2017" s="30" t="s">
        <v>6951</v>
      </c>
      <c r="D2017" s="30"/>
      <c r="E2017" s="30" t="s">
        <v>753</v>
      </c>
      <c r="F2017" s="30" t="s">
        <v>6952</v>
      </c>
      <c r="G2017" s="38"/>
      <c r="H2017" s="31">
        <v>0</v>
      </c>
      <c r="I2017" s="30" t="s">
        <v>995</v>
      </c>
      <c r="J2017" s="30" t="s">
        <v>996</v>
      </c>
      <c r="K2017" s="30" t="s">
        <v>495</v>
      </c>
      <c r="L2017" s="30" t="s">
        <v>612</v>
      </c>
      <c r="M2017" s="30" t="s">
        <v>997</v>
      </c>
      <c r="N2017" s="30" t="s">
        <v>1933</v>
      </c>
      <c r="O2017" s="30" t="s">
        <v>87</v>
      </c>
      <c r="P2017" s="30" t="s">
        <v>88</v>
      </c>
      <c r="Q2017" s="30" t="s">
        <v>499</v>
      </c>
    </row>
    <row r="2018" spans="1:17" hidden="1" x14ac:dyDescent="0.2">
      <c r="A2018" s="30" t="s">
        <v>6953</v>
      </c>
      <c r="B2018" s="30" t="s">
        <v>6954</v>
      </c>
      <c r="C2018" s="30" t="s">
        <v>6955</v>
      </c>
      <c r="D2018" s="30"/>
      <c r="E2018" s="30" t="s">
        <v>753</v>
      </c>
      <c r="F2018" s="30"/>
      <c r="G2018" s="38"/>
      <c r="H2018" s="31">
        <v>0</v>
      </c>
      <c r="I2018" s="30" t="s">
        <v>995</v>
      </c>
      <c r="J2018" s="30" t="s">
        <v>996</v>
      </c>
      <c r="K2018" s="30" t="s">
        <v>495</v>
      </c>
      <c r="L2018" s="30" t="s">
        <v>612</v>
      </c>
      <c r="M2018" s="30" t="s">
        <v>1007</v>
      </c>
      <c r="N2018" s="30" t="s">
        <v>1929</v>
      </c>
      <c r="O2018" s="30" t="s">
        <v>87</v>
      </c>
      <c r="P2018" s="30" t="s">
        <v>88</v>
      </c>
      <c r="Q2018" s="30" t="s">
        <v>499</v>
      </c>
    </row>
    <row r="2019" spans="1:17" hidden="1" x14ac:dyDescent="0.2">
      <c r="A2019" s="30" t="s">
        <v>6956</v>
      </c>
      <c r="B2019" s="30" t="s">
        <v>6957</v>
      </c>
      <c r="C2019" s="30" t="s">
        <v>6958</v>
      </c>
      <c r="D2019" s="30"/>
      <c r="E2019" s="30" t="s">
        <v>753</v>
      </c>
      <c r="F2019" s="30"/>
      <c r="G2019" s="38"/>
      <c r="H2019" s="31">
        <v>0</v>
      </c>
      <c r="I2019" s="30" t="s">
        <v>995</v>
      </c>
      <c r="J2019" s="30" t="s">
        <v>996</v>
      </c>
      <c r="K2019" s="30" t="s">
        <v>495</v>
      </c>
      <c r="L2019" s="30" t="s">
        <v>612</v>
      </c>
      <c r="M2019" s="30" t="s">
        <v>1007</v>
      </c>
      <c r="N2019" s="30" t="s">
        <v>1929</v>
      </c>
      <c r="O2019" s="30" t="s">
        <v>87</v>
      </c>
      <c r="P2019" s="30" t="s">
        <v>88</v>
      </c>
      <c r="Q2019" s="30" t="s">
        <v>499</v>
      </c>
    </row>
    <row r="2020" spans="1:17" hidden="1" x14ac:dyDescent="0.2">
      <c r="A2020" s="30" t="s">
        <v>6959</v>
      </c>
      <c r="B2020" s="30" t="s">
        <v>6960</v>
      </c>
      <c r="C2020" s="30" t="s">
        <v>6961</v>
      </c>
      <c r="D2020" s="30"/>
      <c r="E2020" s="30" t="s">
        <v>753</v>
      </c>
      <c r="F2020" s="30"/>
      <c r="G2020" s="38"/>
      <c r="H2020" s="31">
        <v>0</v>
      </c>
      <c r="I2020" s="30" t="s">
        <v>995</v>
      </c>
      <c r="J2020" s="30" t="s">
        <v>996</v>
      </c>
      <c r="K2020" s="30" t="s">
        <v>495</v>
      </c>
      <c r="L2020" s="30" t="s">
        <v>612</v>
      </c>
      <c r="M2020" s="30" t="s">
        <v>1007</v>
      </c>
      <c r="N2020" s="30" t="s">
        <v>6095</v>
      </c>
      <c r="O2020" s="30" t="s">
        <v>87</v>
      </c>
      <c r="P2020" s="30" t="s">
        <v>88</v>
      </c>
      <c r="Q2020" s="30" t="s">
        <v>499</v>
      </c>
    </row>
    <row r="2021" spans="1:17" hidden="1" x14ac:dyDescent="0.2">
      <c r="A2021" s="30" t="s">
        <v>6962</v>
      </c>
      <c r="B2021" s="30" t="s">
        <v>6963</v>
      </c>
      <c r="C2021" s="30" t="s">
        <v>6964</v>
      </c>
      <c r="D2021" s="30"/>
      <c r="E2021" s="30" t="s">
        <v>753</v>
      </c>
      <c r="F2021" s="30"/>
      <c r="G2021" s="38"/>
      <c r="H2021" s="31">
        <v>0</v>
      </c>
      <c r="I2021" s="30" t="s">
        <v>995</v>
      </c>
      <c r="J2021" s="30" t="s">
        <v>996</v>
      </c>
      <c r="K2021" s="30" t="s">
        <v>495</v>
      </c>
      <c r="L2021" s="30" t="s">
        <v>612</v>
      </c>
      <c r="M2021" s="30" t="s">
        <v>1007</v>
      </c>
      <c r="N2021" s="30" t="s">
        <v>1929</v>
      </c>
      <c r="O2021" s="30" t="s">
        <v>87</v>
      </c>
      <c r="P2021" s="30" t="s">
        <v>88</v>
      </c>
      <c r="Q2021" s="30" t="s">
        <v>499</v>
      </c>
    </row>
    <row r="2022" spans="1:17" hidden="1" x14ac:dyDescent="0.2">
      <c r="A2022" s="30" t="s">
        <v>6965</v>
      </c>
      <c r="B2022" s="30" t="s">
        <v>6966</v>
      </c>
      <c r="C2022" s="30" t="s">
        <v>6967</v>
      </c>
      <c r="D2022" s="30"/>
      <c r="E2022" s="30" t="s">
        <v>753</v>
      </c>
      <c r="F2022" s="30"/>
      <c r="G2022" s="38"/>
      <c r="H2022" s="31">
        <v>0</v>
      </c>
      <c r="I2022" s="30" t="s">
        <v>995</v>
      </c>
      <c r="J2022" s="30" t="s">
        <v>996</v>
      </c>
      <c r="K2022" s="30" t="s">
        <v>495</v>
      </c>
      <c r="L2022" s="30" t="s">
        <v>612</v>
      </c>
      <c r="M2022" s="30" t="s">
        <v>624</v>
      </c>
      <c r="N2022" s="30" t="s">
        <v>2000</v>
      </c>
      <c r="O2022" s="30" t="s">
        <v>87</v>
      </c>
      <c r="P2022" s="30" t="s">
        <v>88</v>
      </c>
      <c r="Q2022" s="30" t="s">
        <v>499</v>
      </c>
    </row>
    <row r="2023" spans="1:17" hidden="1" x14ac:dyDescent="0.2">
      <c r="A2023" s="30" t="s">
        <v>6968</v>
      </c>
      <c r="B2023" s="30" t="s">
        <v>6969</v>
      </c>
      <c r="C2023" s="30" t="s">
        <v>6970</v>
      </c>
      <c r="D2023" s="30"/>
      <c r="E2023" s="30" t="s">
        <v>753</v>
      </c>
      <c r="F2023" s="30"/>
      <c r="G2023" s="38"/>
      <c r="H2023" s="31">
        <v>0</v>
      </c>
      <c r="I2023" s="30" t="s">
        <v>995</v>
      </c>
      <c r="J2023" s="30" t="s">
        <v>996</v>
      </c>
      <c r="K2023" s="30" t="s">
        <v>495</v>
      </c>
      <c r="L2023" s="30" t="s">
        <v>612</v>
      </c>
      <c r="M2023" s="30" t="s">
        <v>1153</v>
      </c>
      <c r="N2023" s="30" t="s">
        <v>6971</v>
      </c>
      <c r="O2023" s="30" t="s">
        <v>87</v>
      </c>
      <c r="P2023" s="30" t="s">
        <v>88</v>
      </c>
      <c r="Q2023" s="30" t="s">
        <v>499</v>
      </c>
    </row>
    <row r="2024" spans="1:17" hidden="1" x14ac:dyDescent="0.2">
      <c r="A2024" s="30" t="s">
        <v>6972</v>
      </c>
      <c r="B2024" s="30" t="s">
        <v>6973</v>
      </c>
      <c r="C2024" s="30" t="s">
        <v>6974</v>
      </c>
      <c r="D2024" s="30"/>
      <c r="E2024" s="30" t="s">
        <v>753</v>
      </c>
      <c r="F2024" s="30"/>
      <c r="G2024" s="38"/>
      <c r="H2024" s="31">
        <v>0</v>
      </c>
      <c r="I2024" s="30" t="s">
        <v>995</v>
      </c>
      <c r="J2024" s="30" t="s">
        <v>996</v>
      </c>
      <c r="K2024" s="30" t="s">
        <v>495</v>
      </c>
      <c r="L2024" s="30" t="s">
        <v>612</v>
      </c>
      <c r="M2024" s="30" t="s">
        <v>1153</v>
      </c>
      <c r="N2024" s="30" t="s">
        <v>1887</v>
      </c>
      <c r="O2024" s="30" t="s">
        <v>87</v>
      </c>
      <c r="P2024" s="30" t="s">
        <v>88</v>
      </c>
      <c r="Q2024" s="30" t="s">
        <v>499</v>
      </c>
    </row>
    <row r="2025" spans="1:17" hidden="1" x14ac:dyDescent="0.2">
      <c r="A2025" s="30" t="s">
        <v>6975</v>
      </c>
      <c r="B2025" s="30" t="s">
        <v>6976</v>
      </c>
      <c r="C2025" s="30" t="s">
        <v>6977</v>
      </c>
      <c r="D2025" s="30"/>
      <c r="E2025" s="30" t="s">
        <v>753</v>
      </c>
      <c r="F2025" s="30"/>
      <c r="G2025" s="38"/>
      <c r="H2025" s="31">
        <v>0</v>
      </c>
      <c r="I2025" s="30" t="s">
        <v>995</v>
      </c>
      <c r="J2025" s="30" t="s">
        <v>996</v>
      </c>
      <c r="K2025" s="30" t="s">
        <v>495</v>
      </c>
      <c r="L2025" s="30" t="s">
        <v>612</v>
      </c>
      <c r="M2025" s="30" t="s">
        <v>1153</v>
      </c>
      <c r="N2025" s="30" t="s">
        <v>6971</v>
      </c>
      <c r="O2025" s="30" t="s">
        <v>87</v>
      </c>
      <c r="P2025" s="30" t="s">
        <v>88</v>
      </c>
      <c r="Q2025" s="30" t="s">
        <v>499</v>
      </c>
    </row>
    <row r="2026" spans="1:17" hidden="1" x14ac:dyDescent="0.2">
      <c r="A2026" s="30" t="s">
        <v>6978</v>
      </c>
      <c r="B2026" s="30" t="s">
        <v>6979</v>
      </c>
      <c r="C2026" s="30" t="s">
        <v>6980</v>
      </c>
      <c r="D2026" s="30"/>
      <c r="E2026" s="30" t="s">
        <v>753</v>
      </c>
      <c r="F2026" s="30"/>
      <c r="G2026" s="38"/>
      <c r="H2026" s="31">
        <v>0</v>
      </c>
      <c r="I2026" s="30" t="s">
        <v>755</v>
      </c>
      <c r="J2026" s="30" t="s">
        <v>756</v>
      </c>
      <c r="K2026" s="30" t="s">
        <v>495</v>
      </c>
      <c r="L2026" s="30" t="s">
        <v>612</v>
      </c>
      <c r="M2026" s="30" t="s">
        <v>688</v>
      </c>
      <c r="N2026" s="30" t="s">
        <v>6981</v>
      </c>
      <c r="O2026" s="30" t="s">
        <v>87</v>
      </c>
      <c r="P2026" s="30" t="s">
        <v>88</v>
      </c>
      <c r="Q2026" s="30" t="s">
        <v>499</v>
      </c>
    </row>
    <row r="2027" spans="1:17" hidden="1" x14ac:dyDescent="0.2">
      <c r="A2027" s="30" t="s">
        <v>6982</v>
      </c>
      <c r="B2027" s="30" t="s">
        <v>6983</v>
      </c>
      <c r="C2027" s="30" t="s">
        <v>6984</v>
      </c>
      <c r="D2027" s="30"/>
      <c r="E2027" s="30" t="s">
        <v>753</v>
      </c>
      <c r="F2027" s="30"/>
      <c r="G2027" s="38"/>
      <c r="H2027" s="31">
        <v>0</v>
      </c>
      <c r="I2027" s="30" t="s">
        <v>755</v>
      </c>
      <c r="J2027" s="30" t="s">
        <v>756</v>
      </c>
      <c r="K2027" s="30" t="s">
        <v>495</v>
      </c>
      <c r="L2027" s="30" t="s">
        <v>612</v>
      </c>
      <c r="M2027" s="30" t="s">
        <v>1035</v>
      </c>
      <c r="N2027" s="30" t="s">
        <v>6985</v>
      </c>
      <c r="O2027" s="30" t="s">
        <v>87</v>
      </c>
      <c r="P2027" s="30" t="s">
        <v>88</v>
      </c>
      <c r="Q2027" s="30" t="s">
        <v>499</v>
      </c>
    </row>
    <row r="2028" spans="1:17" hidden="1" x14ac:dyDescent="0.2">
      <c r="A2028" s="30" t="s">
        <v>6986</v>
      </c>
      <c r="B2028" s="30" t="s">
        <v>6987</v>
      </c>
      <c r="C2028" s="30" t="s">
        <v>6988</v>
      </c>
      <c r="D2028" s="30"/>
      <c r="E2028" s="30" t="s">
        <v>753</v>
      </c>
      <c r="F2028" s="30"/>
      <c r="G2028" s="38"/>
      <c r="H2028" s="31">
        <v>0</v>
      </c>
      <c r="I2028" s="30" t="s">
        <v>995</v>
      </c>
      <c r="J2028" s="30" t="s">
        <v>996</v>
      </c>
      <c r="K2028" s="30" t="s">
        <v>495</v>
      </c>
      <c r="L2028" s="30" t="s">
        <v>612</v>
      </c>
      <c r="M2028" s="30" t="s">
        <v>1007</v>
      </c>
      <c r="N2028" s="30" t="s">
        <v>6989</v>
      </c>
      <c r="O2028" s="30" t="s">
        <v>87</v>
      </c>
      <c r="P2028" s="30" t="s">
        <v>88</v>
      </c>
      <c r="Q2028" s="30" t="s">
        <v>499</v>
      </c>
    </row>
    <row r="2029" spans="1:17" hidden="1" x14ac:dyDescent="0.2">
      <c r="A2029" s="30" t="s">
        <v>6990</v>
      </c>
      <c r="B2029" s="30" t="s">
        <v>6991</v>
      </c>
      <c r="C2029" s="30" t="s">
        <v>6992</v>
      </c>
      <c r="D2029" s="30"/>
      <c r="E2029" s="30" t="s">
        <v>753</v>
      </c>
      <c r="F2029" s="30"/>
      <c r="G2029" s="38"/>
      <c r="H2029" s="31">
        <v>0</v>
      </c>
      <c r="I2029" s="30" t="s">
        <v>995</v>
      </c>
      <c r="J2029" s="30" t="s">
        <v>996</v>
      </c>
      <c r="K2029" s="30" t="s">
        <v>495</v>
      </c>
      <c r="L2029" s="30" t="s">
        <v>612</v>
      </c>
      <c r="M2029" s="30" t="s">
        <v>1021</v>
      </c>
      <c r="N2029" s="30" t="s">
        <v>6993</v>
      </c>
      <c r="O2029" s="30" t="s">
        <v>87</v>
      </c>
      <c r="P2029" s="30" t="s">
        <v>88</v>
      </c>
      <c r="Q2029" s="30" t="s">
        <v>499</v>
      </c>
    </row>
    <row r="2030" spans="1:17" hidden="1" x14ac:dyDescent="0.2">
      <c r="A2030" s="30" t="s">
        <v>6994</v>
      </c>
      <c r="B2030" s="30" t="s">
        <v>6995</v>
      </c>
      <c r="C2030" s="30" t="s">
        <v>6996</v>
      </c>
      <c r="D2030" s="30"/>
      <c r="E2030" s="30" t="s">
        <v>753</v>
      </c>
      <c r="F2030" s="30"/>
      <c r="G2030" s="38"/>
      <c r="H2030" s="31">
        <v>0</v>
      </c>
      <c r="I2030" s="30" t="s">
        <v>995</v>
      </c>
      <c r="J2030" s="30" t="s">
        <v>996</v>
      </c>
      <c r="K2030" s="30" t="s">
        <v>495</v>
      </c>
      <c r="L2030" s="30" t="s">
        <v>612</v>
      </c>
      <c r="M2030" s="30" t="s">
        <v>1021</v>
      </c>
      <c r="N2030" s="30" t="s">
        <v>6997</v>
      </c>
      <c r="O2030" s="30" t="s">
        <v>87</v>
      </c>
      <c r="P2030" s="30" t="s">
        <v>88</v>
      </c>
      <c r="Q2030" s="30" t="s">
        <v>499</v>
      </c>
    </row>
    <row r="2031" spans="1:17" hidden="1" x14ac:dyDescent="0.2">
      <c r="A2031" s="30" t="s">
        <v>6998</v>
      </c>
      <c r="B2031" s="30" t="s">
        <v>6999</v>
      </c>
      <c r="C2031" s="30" t="s">
        <v>7000</v>
      </c>
      <c r="D2031" s="30"/>
      <c r="E2031" s="30" t="s">
        <v>753</v>
      </c>
      <c r="F2031" s="30"/>
      <c r="G2031" s="38"/>
      <c r="H2031" s="31">
        <v>0</v>
      </c>
      <c r="I2031" s="30" t="s">
        <v>995</v>
      </c>
      <c r="J2031" s="30" t="s">
        <v>996</v>
      </c>
      <c r="K2031" s="30" t="s">
        <v>495</v>
      </c>
      <c r="L2031" s="30" t="s">
        <v>612</v>
      </c>
      <c r="M2031" s="30" t="s">
        <v>1153</v>
      </c>
      <c r="N2031" s="30" t="s">
        <v>7001</v>
      </c>
      <c r="O2031" s="30" t="s">
        <v>87</v>
      </c>
      <c r="P2031" s="30" t="s">
        <v>88</v>
      </c>
      <c r="Q2031" s="30" t="s">
        <v>499</v>
      </c>
    </row>
    <row r="2032" spans="1:17" hidden="1" x14ac:dyDescent="0.2">
      <c r="A2032" s="30" t="s">
        <v>7002</v>
      </c>
      <c r="B2032" s="30" t="s">
        <v>7003</v>
      </c>
      <c r="C2032" s="30" t="s">
        <v>7004</v>
      </c>
      <c r="D2032" s="30"/>
      <c r="E2032" s="30" t="s">
        <v>753</v>
      </c>
      <c r="F2032" s="30"/>
      <c r="G2032" s="38"/>
      <c r="H2032" s="31">
        <v>0</v>
      </c>
      <c r="I2032" s="30" t="s">
        <v>995</v>
      </c>
      <c r="J2032" s="30" t="s">
        <v>996</v>
      </c>
      <c r="K2032" s="30" t="s">
        <v>495</v>
      </c>
      <c r="L2032" s="30" t="s">
        <v>612</v>
      </c>
      <c r="M2032" s="30" t="s">
        <v>1153</v>
      </c>
      <c r="N2032" s="30" t="s">
        <v>7005</v>
      </c>
      <c r="O2032" s="30" t="s">
        <v>87</v>
      </c>
      <c r="P2032" s="30" t="s">
        <v>88</v>
      </c>
      <c r="Q2032" s="30" t="s">
        <v>499</v>
      </c>
    </row>
    <row r="2033" spans="1:17" hidden="1" x14ac:dyDescent="0.2">
      <c r="A2033" s="30" t="s">
        <v>7006</v>
      </c>
      <c r="B2033" s="30" t="s">
        <v>7007</v>
      </c>
      <c r="C2033" s="30" t="s">
        <v>7008</v>
      </c>
      <c r="D2033" s="30"/>
      <c r="E2033" s="30" t="s">
        <v>753</v>
      </c>
      <c r="F2033" s="30"/>
      <c r="G2033" s="38"/>
      <c r="H2033" s="31">
        <v>0</v>
      </c>
      <c r="I2033" s="30" t="s">
        <v>755</v>
      </c>
      <c r="J2033" s="30" t="s">
        <v>756</v>
      </c>
      <c r="K2033" s="30" t="s">
        <v>495</v>
      </c>
      <c r="L2033" s="30" t="s">
        <v>612</v>
      </c>
      <c r="M2033" s="30" t="s">
        <v>780</v>
      </c>
      <c r="N2033" s="30" t="s">
        <v>7009</v>
      </c>
      <c r="O2033" s="30" t="s">
        <v>87</v>
      </c>
      <c r="P2033" s="30" t="s">
        <v>88</v>
      </c>
      <c r="Q2033" s="30" t="s">
        <v>499</v>
      </c>
    </row>
    <row r="2034" spans="1:17" hidden="1" x14ac:dyDescent="0.2">
      <c r="A2034" s="30" t="s">
        <v>7010</v>
      </c>
      <c r="B2034" s="30" t="s">
        <v>7011</v>
      </c>
      <c r="C2034" s="30" t="s">
        <v>7012</v>
      </c>
      <c r="D2034" s="30"/>
      <c r="E2034" s="30" t="s">
        <v>753</v>
      </c>
      <c r="F2034" s="30"/>
      <c r="G2034" s="38"/>
      <c r="H2034" s="31">
        <v>0</v>
      </c>
      <c r="I2034" s="30" t="s">
        <v>995</v>
      </c>
      <c r="J2034" s="30" t="s">
        <v>996</v>
      </c>
      <c r="K2034" s="30" t="s">
        <v>495</v>
      </c>
      <c r="L2034" s="30" t="s">
        <v>612</v>
      </c>
      <c r="M2034" s="30" t="s">
        <v>1007</v>
      </c>
      <c r="N2034" s="30" t="s">
        <v>1929</v>
      </c>
      <c r="O2034" s="30" t="s">
        <v>87</v>
      </c>
      <c r="P2034" s="30" t="s">
        <v>88</v>
      </c>
      <c r="Q2034" s="30" t="s">
        <v>499</v>
      </c>
    </row>
    <row r="2035" spans="1:17" hidden="1" x14ac:dyDescent="0.2">
      <c r="A2035" s="30" t="s">
        <v>7013</v>
      </c>
      <c r="B2035" s="30" t="s">
        <v>7014</v>
      </c>
      <c r="C2035" s="30" t="s">
        <v>7015</v>
      </c>
      <c r="D2035" s="30"/>
      <c r="E2035" s="30" t="s">
        <v>753</v>
      </c>
      <c r="F2035" s="30"/>
      <c r="G2035" s="38"/>
      <c r="H2035" s="31">
        <v>0</v>
      </c>
      <c r="I2035" s="30" t="s">
        <v>995</v>
      </c>
      <c r="J2035" s="30" t="s">
        <v>996</v>
      </c>
      <c r="K2035" s="30" t="s">
        <v>495</v>
      </c>
      <c r="L2035" s="30" t="s">
        <v>612</v>
      </c>
      <c r="M2035" s="30" t="s">
        <v>1007</v>
      </c>
      <c r="N2035" s="30" t="s">
        <v>6095</v>
      </c>
      <c r="O2035" s="30" t="s">
        <v>87</v>
      </c>
      <c r="P2035" s="30" t="s">
        <v>88</v>
      </c>
      <c r="Q2035" s="30" t="s">
        <v>499</v>
      </c>
    </row>
    <row r="2036" spans="1:17" hidden="1" x14ac:dyDescent="0.2">
      <c r="A2036" s="30" t="s">
        <v>7016</v>
      </c>
      <c r="B2036" s="30" t="s">
        <v>7017</v>
      </c>
      <c r="C2036" s="30" t="s">
        <v>7018</v>
      </c>
      <c r="D2036" s="30"/>
      <c r="E2036" s="30" t="s">
        <v>753</v>
      </c>
      <c r="F2036" s="30"/>
      <c r="G2036" s="38"/>
      <c r="H2036" s="31">
        <v>0</v>
      </c>
      <c r="I2036" s="30" t="s">
        <v>995</v>
      </c>
      <c r="J2036" s="30" t="s">
        <v>996</v>
      </c>
      <c r="K2036" s="30" t="s">
        <v>495</v>
      </c>
      <c r="L2036" s="30" t="s">
        <v>612</v>
      </c>
      <c r="M2036" s="30" t="s">
        <v>1007</v>
      </c>
      <c r="N2036" s="30" t="s">
        <v>6095</v>
      </c>
      <c r="O2036" s="30" t="s">
        <v>87</v>
      </c>
      <c r="P2036" s="30" t="s">
        <v>88</v>
      </c>
      <c r="Q2036" s="30" t="s">
        <v>499</v>
      </c>
    </row>
    <row r="2037" spans="1:17" hidden="1" x14ac:dyDescent="0.2">
      <c r="A2037" s="30" t="s">
        <v>7019</v>
      </c>
      <c r="B2037" s="30" t="s">
        <v>7020</v>
      </c>
      <c r="C2037" s="30" t="s">
        <v>7021</v>
      </c>
      <c r="D2037" s="30"/>
      <c r="E2037" s="30" t="s">
        <v>753</v>
      </c>
      <c r="F2037" s="30"/>
      <c r="G2037" s="38"/>
      <c r="H2037" s="31">
        <v>0</v>
      </c>
      <c r="I2037" s="30" t="s">
        <v>995</v>
      </c>
      <c r="J2037" s="30" t="s">
        <v>996</v>
      </c>
      <c r="K2037" s="30" t="s">
        <v>495</v>
      </c>
      <c r="L2037" s="30" t="s">
        <v>612</v>
      </c>
      <c r="M2037" s="30" t="s">
        <v>624</v>
      </c>
      <c r="N2037" s="30" t="s">
        <v>2000</v>
      </c>
      <c r="O2037" s="30" t="s">
        <v>87</v>
      </c>
      <c r="P2037" s="30" t="s">
        <v>88</v>
      </c>
      <c r="Q2037" s="30" t="s">
        <v>499</v>
      </c>
    </row>
    <row r="2038" spans="1:17" hidden="1" x14ac:dyDescent="0.2">
      <c r="A2038" s="30" t="s">
        <v>7022</v>
      </c>
      <c r="B2038" s="30" t="s">
        <v>7023</v>
      </c>
      <c r="C2038" s="30" t="s">
        <v>7024</v>
      </c>
      <c r="D2038" s="30"/>
      <c r="E2038" s="30" t="s">
        <v>753</v>
      </c>
      <c r="F2038" s="30"/>
      <c r="G2038" s="38"/>
      <c r="H2038" s="31">
        <v>0</v>
      </c>
      <c r="I2038" s="30" t="s">
        <v>995</v>
      </c>
      <c r="J2038" s="30" t="s">
        <v>996</v>
      </c>
      <c r="K2038" s="30" t="s">
        <v>495</v>
      </c>
      <c r="L2038" s="30" t="s">
        <v>612</v>
      </c>
      <c r="M2038" s="30" t="s">
        <v>624</v>
      </c>
      <c r="N2038" s="30" t="s">
        <v>2000</v>
      </c>
      <c r="O2038" s="30" t="s">
        <v>87</v>
      </c>
      <c r="P2038" s="30" t="s">
        <v>88</v>
      </c>
      <c r="Q2038" s="30" t="s">
        <v>499</v>
      </c>
    </row>
    <row r="2039" spans="1:17" hidden="1" x14ac:dyDescent="0.2">
      <c r="A2039" s="30" t="s">
        <v>7025</v>
      </c>
      <c r="B2039" s="30" t="s">
        <v>7026</v>
      </c>
      <c r="C2039" s="30" t="s">
        <v>7027</v>
      </c>
      <c r="D2039" s="30"/>
      <c r="E2039" s="30" t="s">
        <v>753</v>
      </c>
      <c r="F2039" s="30"/>
      <c r="G2039" s="38"/>
      <c r="H2039" s="31">
        <v>0</v>
      </c>
      <c r="I2039" s="30" t="s">
        <v>995</v>
      </c>
      <c r="J2039" s="30" t="s">
        <v>996</v>
      </c>
      <c r="K2039" s="30" t="s">
        <v>495</v>
      </c>
      <c r="L2039" s="30" t="s">
        <v>612</v>
      </c>
      <c r="M2039" s="30" t="s">
        <v>1007</v>
      </c>
      <c r="N2039" s="30" t="s">
        <v>6095</v>
      </c>
      <c r="O2039" s="30" t="s">
        <v>87</v>
      </c>
      <c r="P2039" s="30" t="s">
        <v>88</v>
      </c>
      <c r="Q2039" s="30" t="s">
        <v>499</v>
      </c>
    </row>
    <row r="2040" spans="1:17" hidden="1" x14ac:dyDescent="0.2">
      <c r="A2040" s="30" t="s">
        <v>7028</v>
      </c>
      <c r="B2040" s="30" t="s">
        <v>7029</v>
      </c>
      <c r="C2040" s="30" t="s">
        <v>7030</v>
      </c>
      <c r="D2040" s="30"/>
      <c r="E2040" s="30" t="s">
        <v>753</v>
      </c>
      <c r="F2040" s="30"/>
      <c r="G2040" s="38"/>
      <c r="H2040" s="31">
        <v>0</v>
      </c>
      <c r="I2040" s="30" t="s">
        <v>995</v>
      </c>
      <c r="J2040" s="30" t="s">
        <v>996</v>
      </c>
      <c r="K2040" s="30" t="s">
        <v>495</v>
      </c>
      <c r="L2040" s="30" t="s">
        <v>612</v>
      </c>
      <c r="M2040" s="30" t="s">
        <v>1007</v>
      </c>
      <c r="N2040" s="30" t="s">
        <v>6095</v>
      </c>
      <c r="O2040" s="30" t="s">
        <v>87</v>
      </c>
      <c r="P2040" s="30" t="s">
        <v>88</v>
      </c>
      <c r="Q2040" s="30" t="s">
        <v>499</v>
      </c>
    </row>
    <row r="2041" spans="1:17" hidden="1" x14ac:dyDescent="0.2">
      <c r="A2041" s="30" t="s">
        <v>7031</v>
      </c>
      <c r="B2041" s="30" t="s">
        <v>7032</v>
      </c>
      <c r="C2041" s="30" t="s">
        <v>7033</v>
      </c>
      <c r="D2041" s="30"/>
      <c r="E2041" s="30" t="s">
        <v>753</v>
      </c>
      <c r="F2041" s="30"/>
      <c r="G2041" s="38"/>
      <c r="H2041" s="31">
        <v>0</v>
      </c>
      <c r="I2041" s="30" t="s">
        <v>995</v>
      </c>
      <c r="J2041" s="30" t="s">
        <v>996</v>
      </c>
      <c r="K2041" s="30" t="s">
        <v>495</v>
      </c>
      <c r="L2041" s="30" t="s">
        <v>612</v>
      </c>
      <c r="M2041" s="30" t="s">
        <v>1007</v>
      </c>
      <c r="N2041" s="30" t="s">
        <v>7034</v>
      </c>
      <c r="O2041" s="30" t="s">
        <v>87</v>
      </c>
      <c r="P2041" s="30" t="s">
        <v>88</v>
      </c>
      <c r="Q2041" s="30" t="s">
        <v>499</v>
      </c>
    </row>
    <row r="2042" spans="1:17" hidden="1" x14ac:dyDescent="0.2">
      <c r="A2042" s="30" t="s">
        <v>7035</v>
      </c>
      <c r="B2042" s="30" t="s">
        <v>7036</v>
      </c>
      <c r="C2042" s="30" t="s">
        <v>7037</v>
      </c>
      <c r="D2042" s="30"/>
      <c r="E2042" s="30" t="s">
        <v>753</v>
      </c>
      <c r="F2042" s="30"/>
      <c r="G2042" s="38"/>
      <c r="H2042" s="31">
        <v>0</v>
      </c>
      <c r="I2042" s="30" t="s">
        <v>628</v>
      </c>
      <c r="J2042" s="30" t="s">
        <v>629</v>
      </c>
      <c r="K2042" s="30" t="s">
        <v>495</v>
      </c>
      <c r="L2042" s="30" t="s">
        <v>630</v>
      </c>
      <c r="M2042" s="30" t="s">
        <v>631</v>
      </c>
      <c r="N2042" s="30" t="s">
        <v>7038</v>
      </c>
      <c r="O2042" s="30" t="s">
        <v>87</v>
      </c>
      <c r="P2042" s="30" t="s">
        <v>88</v>
      </c>
      <c r="Q2042" s="30" t="s">
        <v>499</v>
      </c>
    </row>
    <row r="2043" spans="1:17" hidden="1" x14ac:dyDescent="0.2">
      <c r="A2043" s="30" t="s">
        <v>7039</v>
      </c>
      <c r="B2043" s="30" t="s">
        <v>7040</v>
      </c>
      <c r="C2043" s="30" t="s">
        <v>7041</v>
      </c>
      <c r="D2043" s="30"/>
      <c r="E2043" s="30" t="s">
        <v>753</v>
      </c>
      <c r="F2043" s="30"/>
      <c r="G2043" s="38"/>
      <c r="H2043" s="31">
        <v>0</v>
      </c>
      <c r="I2043" s="30" t="s">
        <v>570</v>
      </c>
      <c r="J2043" s="30" t="s">
        <v>571</v>
      </c>
      <c r="K2043" s="30" t="s">
        <v>495</v>
      </c>
      <c r="L2043" s="30" t="s">
        <v>3608</v>
      </c>
      <c r="M2043" s="30" t="s">
        <v>573</v>
      </c>
      <c r="N2043" s="30" t="s">
        <v>7042</v>
      </c>
      <c r="O2043" s="30" t="s">
        <v>87</v>
      </c>
      <c r="P2043" s="30" t="s">
        <v>88</v>
      </c>
      <c r="Q2043" s="30" t="s">
        <v>499</v>
      </c>
    </row>
    <row r="2044" spans="1:17" hidden="1" x14ac:dyDescent="0.2">
      <c r="A2044" s="30" t="s">
        <v>7043</v>
      </c>
      <c r="B2044" s="30" t="s">
        <v>7044</v>
      </c>
      <c r="C2044" s="30" t="s">
        <v>7045</v>
      </c>
      <c r="D2044" s="30"/>
      <c r="E2044" s="30" t="s">
        <v>753</v>
      </c>
      <c r="F2044" s="30"/>
      <c r="G2044" s="38"/>
      <c r="H2044" s="31">
        <v>0</v>
      </c>
      <c r="I2044" s="30" t="s">
        <v>628</v>
      </c>
      <c r="J2044" s="30" t="s">
        <v>629</v>
      </c>
      <c r="K2044" s="30" t="s">
        <v>495</v>
      </c>
      <c r="L2044" s="30" t="s">
        <v>1267</v>
      </c>
      <c r="M2044" s="30" t="s">
        <v>631</v>
      </c>
      <c r="N2044" s="30" t="s">
        <v>7046</v>
      </c>
      <c r="O2044" s="30" t="s">
        <v>87</v>
      </c>
      <c r="P2044" s="30" t="s">
        <v>88</v>
      </c>
      <c r="Q2044" s="30" t="s">
        <v>499</v>
      </c>
    </row>
    <row r="2045" spans="1:17" hidden="1" x14ac:dyDescent="0.2">
      <c r="A2045" s="30" t="s">
        <v>7047</v>
      </c>
      <c r="B2045" s="30" t="s">
        <v>7048</v>
      </c>
      <c r="C2045" s="30" t="s">
        <v>7049</v>
      </c>
      <c r="D2045" s="30"/>
      <c r="E2045" s="30" t="s">
        <v>753</v>
      </c>
      <c r="F2045" s="30"/>
      <c r="G2045" s="38"/>
      <c r="H2045" s="31">
        <v>0</v>
      </c>
      <c r="I2045" s="30" t="s">
        <v>628</v>
      </c>
      <c r="J2045" s="30" t="s">
        <v>629</v>
      </c>
      <c r="K2045" s="30" t="s">
        <v>495</v>
      </c>
      <c r="L2045" s="30" t="s">
        <v>1267</v>
      </c>
      <c r="M2045" s="30" t="s">
        <v>631</v>
      </c>
      <c r="N2045" s="30" t="s">
        <v>7050</v>
      </c>
      <c r="O2045" s="30" t="s">
        <v>87</v>
      </c>
      <c r="P2045" s="30" t="s">
        <v>88</v>
      </c>
      <c r="Q2045" s="30" t="s">
        <v>499</v>
      </c>
    </row>
    <row r="2046" spans="1:17" hidden="1" x14ac:dyDescent="0.2">
      <c r="A2046" s="30" t="s">
        <v>7051</v>
      </c>
      <c r="B2046" s="30" t="s">
        <v>7052</v>
      </c>
      <c r="C2046" s="30" t="s">
        <v>7053</v>
      </c>
      <c r="D2046" s="30"/>
      <c r="E2046" s="30" t="s">
        <v>753</v>
      </c>
      <c r="F2046" s="30"/>
      <c r="G2046" s="38"/>
      <c r="H2046" s="31">
        <v>0</v>
      </c>
      <c r="I2046" s="30" t="s">
        <v>995</v>
      </c>
      <c r="J2046" s="30" t="s">
        <v>996</v>
      </c>
      <c r="K2046" s="30" t="s">
        <v>495</v>
      </c>
      <c r="L2046" s="30" t="s">
        <v>612</v>
      </c>
      <c r="M2046" s="30" t="s">
        <v>1007</v>
      </c>
      <c r="N2046" s="30" t="s">
        <v>7054</v>
      </c>
      <c r="O2046" s="30" t="s">
        <v>87</v>
      </c>
      <c r="P2046" s="30" t="s">
        <v>88</v>
      </c>
      <c r="Q2046" s="30" t="s">
        <v>499</v>
      </c>
    </row>
    <row r="2047" spans="1:17" hidden="1" x14ac:dyDescent="0.2">
      <c r="A2047" s="30" t="s">
        <v>7055</v>
      </c>
      <c r="B2047" s="30" t="s">
        <v>7056</v>
      </c>
      <c r="C2047" s="30" t="s">
        <v>7057</v>
      </c>
      <c r="D2047" s="30"/>
      <c r="E2047" s="30" t="s">
        <v>753</v>
      </c>
      <c r="F2047" s="30"/>
      <c r="G2047" s="38"/>
      <c r="H2047" s="31">
        <v>0</v>
      </c>
      <c r="I2047" s="30" t="s">
        <v>995</v>
      </c>
      <c r="J2047" s="30" t="s">
        <v>996</v>
      </c>
      <c r="K2047" s="30" t="s">
        <v>495</v>
      </c>
      <c r="L2047" s="30" t="s">
        <v>612</v>
      </c>
      <c r="M2047" s="30" t="s">
        <v>1007</v>
      </c>
      <c r="N2047" s="30"/>
      <c r="O2047" s="30" t="s">
        <v>87</v>
      </c>
      <c r="P2047" s="30" t="s">
        <v>88</v>
      </c>
      <c r="Q2047" s="30" t="s">
        <v>499</v>
      </c>
    </row>
    <row r="2048" spans="1:17" hidden="1" x14ac:dyDescent="0.2">
      <c r="A2048" s="30" t="s">
        <v>7058</v>
      </c>
      <c r="B2048" s="30" t="s">
        <v>7059</v>
      </c>
      <c r="C2048" s="30" t="s">
        <v>7060</v>
      </c>
      <c r="D2048" s="30"/>
      <c r="E2048" s="30" t="s">
        <v>753</v>
      </c>
      <c r="F2048" s="30"/>
      <c r="G2048" s="38"/>
      <c r="H2048" s="31">
        <v>0</v>
      </c>
      <c r="I2048" s="30" t="s">
        <v>755</v>
      </c>
      <c r="J2048" s="30" t="s">
        <v>756</v>
      </c>
      <c r="K2048" s="30" t="s">
        <v>495</v>
      </c>
      <c r="L2048" s="30" t="s">
        <v>612</v>
      </c>
      <c r="M2048" s="30" t="s">
        <v>961</v>
      </c>
      <c r="N2048" s="30" t="s">
        <v>7061</v>
      </c>
      <c r="O2048" s="30" t="s">
        <v>87</v>
      </c>
      <c r="P2048" s="30" t="s">
        <v>88</v>
      </c>
      <c r="Q2048" s="30" t="s">
        <v>499</v>
      </c>
    </row>
    <row r="2049" spans="1:17" hidden="1" x14ac:dyDescent="0.2">
      <c r="A2049" s="30" t="s">
        <v>7062</v>
      </c>
      <c r="B2049" s="30" t="s">
        <v>7063</v>
      </c>
      <c r="C2049" s="30" t="s">
        <v>7064</v>
      </c>
      <c r="D2049" s="30"/>
      <c r="E2049" s="30" t="s">
        <v>753</v>
      </c>
      <c r="F2049" s="30"/>
      <c r="G2049" s="38"/>
      <c r="H2049" s="31">
        <v>0</v>
      </c>
      <c r="I2049" s="30" t="s">
        <v>995</v>
      </c>
      <c r="J2049" s="30" t="s">
        <v>996</v>
      </c>
      <c r="K2049" s="30" t="s">
        <v>495</v>
      </c>
      <c r="L2049" s="30" t="s">
        <v>612</v>
      </c>
      <c r="M2049" s="30" t="s">
        <v>1007</v>
      </c>
      <c r="N2049" s="30" t="s">
        <v>1929</v>
      </c>
      <c r="O2049" s="30" t="s">
        <v>87</v>
      </c>
      <c r="P2049" s="30" t="s">
        <v>88</v>
      </c>
      <c r="Q2049" s="30" t="s">
        <v>499</v>
      </c>
    </row>
    <row r="2050" spans="1:17" hidden="1" x14ac:dyDescent="0.2">
      <c r="A2050" s="30" t="s">
        <v>7065</v>
      </c>
      <c r="B2050" s="30" t="s">
        <v>7066</v>
      </c>
      <c r="C2050" s="30" t="s">
        <v>7067</v>
      </c>
      <c r="D2050" s="30"/>
      <c r="E2050" s="30" t="s">
        <v>753</v>
      </c>
      <c r="F2050" s="30"/>
      <c r="G2050" s="38"/>
      <c r="H2050" s="31">
        <v>0</v>
      </c>
      <c r="I2050" s="30" t="s">
        <v>755</v>
      </c>
      <c r="J2050" s="30" t="s">
        <v>756</v>
      </c>
      <c r="K2050" s="30" t="s">
        <v>495</v>
      </c>
      <c r="L2050" s="30" t="s">
        <v>612</v>
      </c>
      <c r="M2050" s="30" t="s">
        <v>780</v>
      </c>
      <c r="N2050" s="30" t="s">
        <v>7068</v>
      </c>
      <c r="O2050" s="30" t="s">
        <v>87</v>
      </c>
      <c r="P2050" s="30" t="s">
        <v>88</v>
      </c>
      <c r="Q2050" s="30" t="s">
        <v>499</v>
      </c>
    </row>
    <row r="2051" spans="1:17" hidden="1" x14ac:dyDescent="0.2">
      <c r="A2051" s="30" t="s">
        <v>7069</v>
      </c>
      <c r="B2051" s="30" t="s">
        <v>7070</v>
      </c>
      <c r="C2051" s="30" t="s">
        <v>7071</v>
      </c>
      <c r="D2051" s="30"/>
      <c r="E2051" s="30" t="s">
        <v>753</v>
      </c>
      <c r="F2051" s="30"/>
      <c r="G2051" s="38"/>
      <c r="H2051" s="31">
        <v>0</v>
      </c>
      <c r="I2051" s="30" t="s">
        <v>995</v>
      </c>
      <c r="J2051" s="30" t="s">
        <v>996</v>
      </c>
      <c r="K2051" s="30" t="s">
        <v>495</v>
      </c>
      <c r="L2051" s="30" t="s">
        <v>612</v>
      </c>
      <c r="M2051" s="30" t="s">
        <v>1153</v>
      </c>
      <c r="N2051" s="30" t="s">
        <v>1887</v>
      </c>
      <c r="O2051" s="30" t="s">
        <v>87</v>
      </c>
      <c r="P2051" s="30" t="s">
        <v>88</v>
      </c>
      <c r="Q2051" s="30" t="s">
        <v>499</v>
      </c>
    </row>
    <row r="2052" spans="1:17" hidden="1" x14ac:dyDescent="0.2">
      <c r="A2052" s="30" t="s">
        <v>7072</v>
      </c>
      <c r="B2052" s="30" t="s">
        <v>7073</v>
      </c>
      <c r="C2052" s="30" t="s">
        <v>7074</v>
      </c>
      <c r="D2052" s="30"/>
      <c r="E2052" s="30" t="s">
        <v>753</v>
      </c>
      <c r="F2052" s="30"/>
      <c r="G2052" s="38"/>
      <c r="H2052" s="31">
        <v>0</v>
      </c>
      <c r="I2052" s="30" t="s">
        <v>570</v>
      </c>
      <c r="J2052" s="30" t="s">
        <v>571</v>
      </c>
      <c r="K2052" s="30" t="s">
        <v>495</v>
      </c>
      <c r="L2052" s="30" t="s">
        <v>3608</v>
      </c>
      <c r="M2052" s="30" t="s">
        <v>573</v>
      </c>
      <c r="N2052" s="30" t="s">
        <v>7075</v>
      </c>
      <c r="O2052" s="30" t="s">
        <v>87</v>
      </c>
      <c r="P2052" s="30" t="s">
        <v>88</v>
      </c>
      <c r="Q2052" s="30" t="s">
        <v>499</v>
      </c>
    </row>
    <row r="2053" spans="1:17" hidden="1" x14ac:dyDescent="0.2">
      <c r="A2053" s="30" t="s">
        <v>7076</v>
      </c>
      <c r="B2053" s="30" t="s">
        <v>7077</v>
      </c>
      <c r="C2053" s="30" t="s">
        <v>7078</v>
      </c>
      <c r="D2053" s="30"/>
      <c r="E2053" s="30" t="s">
        <v>753</v>
      </c>
      <c r="F2053" s="30"/>
      <c r="G2053" s="38"/>
      <c r="H2053" s="31">
        <v>0</v>
      </c>
      <c r="I2053" s="30" t="s">
        <v>995</v>
      </c>
      <c r="J2053" s="30" t="s">
        <v>996</v>
      </c>
      <c r="K2053" s="30" t="s">
        <v>495</v>
      </c>
      <c r="L2053" s="30" t="s">
        <v>612</v>
      </c>
      <c r="M2053" s="30" t="s">
        <v>1153</v>
      </c>
      <c r="N2053" s="30" t="s">
        <v>7079</v>
      </c>
      <c r="O2053" s="30" t="s">
        <v>87</v>
      </c>
      <c r="P2053" s="30" t="s">
        <v>88</v>
      </c>
      <c r="Q2053" s="30" t="s">
        <v>499</v>
      </c>
    </row>
    <row r="2054" spans="1:17" hidden="1" x14ac:dyDescent="0.2">
      <c r="A2054" s="30" t="s">
        <v>7080</v>
      </c>
      <c r="B2054" s="30" t="s">
        <v>7081</v>
      </c>
      <c r="C2054" s="30" t="s">
        <v>7082</v>
      </c>
      <c r="D2054" s="30"/>
      <c r="E2054" s="30" t="s">
        <v>753</v>
      </c>
      <c r="F2054" s="30"/>
      <c r="G2054" s="38"/>
      <c r="H2054" s="31">
        <v>0</v>
      </c>
      <c r="I2054" s="30" t="s">
        <v>628</v>
      </c>
      <c r="J2054" s="30" t="s">
        <v>629</v>
      </c>
      <c r="K2054" s="30" t="s">
        <v>495</v>
      </c>
      <c r="L2054" s="30" t="s">
        <v>1267</v>
      </c>
      <c r="M2054" s="30" t="s">
        <v>631</v>
      </c>
      <c r="N2054" s="30" t="s">
        <v>7083</v>
      </c>
      <c r="O2054" s="30" t="s">
        <v>87</v>
      </c>
      <c r="P2054" s="30" t="s">
        <v>88</v>
      </c>
      <c r="Q2054" s="30" t="s">
        <v>499</v>
      </c>
    </row>
    <row r="2055" spans="1:17" hidden="1" x14ac:dyDescent="0.2">
      <c r="A2055" s="30" t="s">
        <v>7084</v>
      </c>
      <c r="B2055" s="30" t="s">
        <v>7085</v>
      </c>
      <c r="C2055" s="30" t="s">
        <v>7086</v>
      </c>
      <c r="D2055" s="30"/>
      <c r="E2055" s="30" t="s">
        <v>753</v>
      </c>
      <c r="F2055" s="30"/>
      <c r="G2055" s="38"/>
      <c r="H2055" s="31">
        <v>0</v>
      </c>
      <c r="I2055" s="30" t="s">
        <v>995</v>
      </c>
      <c r="J2055" s="30" t="s">
        <v>996</v>
      </c>
      <c r="K2055" s="30" t="s">
        <v>495</v>
      </c>
      <c r="L2055" s="30" t="s">
        <v>612</v>
      </c>
      <c r="M2055" s="30" t="s">
        <v>1007</v>
      </c>
      <c r="N2055" s="30" t="s">
        <v>6095</v>
      </c>
      <c r="O2055" s="30" t="s">
        <v>87</v>
      </c>
      <c r="P2055" s="30" t="s">
        <v>88</v>
      </c>
      <c r="Q2055" s="30" t="s">
        <v>499</v>
      </c>
    </row>
    <row r="2056" spans="1:17" hidden="1" x14ac:dyDescent="0.2">
      <c r="A2056" s="30" t="s">
        <v>7087</v>
      </c>
      <c r="B2056" s="30" t="s">
        <v>7088</v>
      </c>
      <c r="C2056" s="30" t="s">
        <v>7089</v>
      </c>
      <c r="D2056" s="30"/>
      <c r="E2056" s="30" t="s">
        <v>753</v>
      </c>
      <c r="F2056" s="30"/>
      <c r="G2056" s="38"/>
      <c r="H2056" s="31">
        <v>0</v>
      </c>
      <c r="I2056" s="30" t="s">
        <v>755</v>
      </c>
      <c r="J2056" s="30" t="s">
        <v>756</v>
      </c>
      <c r="K2056" s="30" t="s">
        <v>495</v>
      </c>
      <c r="L2056" s="30" t="s">
        <v>612</v>
      </c>
      <c r="M2056" s="30" t="s">
        <v>780</v>
      </c>
      <c r="N2056" s="30" t="s">
        <v>7009</v>
      </c>
      <c r="O2056" s="30" t="s">
        <v>87</v>
      </c>
      <c r="P2056" s="30" t="s">
        <v>88</v>
      </c>
      <c r="Q2056" s="30" t="s">
        <v>499</v>
      </c>
    </row>
    <row r="2057" spans="1:17" hidden="1" x14ac:dyDescent="0.2">
      <c r="A2057" s="30" t="s">
        <v>7090</v>
      </c>
      <c r="B2057" s="30" t="s">
        <v>7091</v>
      </c>
      <c r="C2057" s="30" t="s">
        <v>7092</v>
      </c>
      <c r="D2057" s="30"/>
      <c r="E2057" s="30" t="s">
        <v>753</v>
      </c>
      <c r="F2057" s="30"/>
      <c r="G2057" s="38"/>
      <c r="H2057" s="31">
        <v>0</v>
      </c>
      <c r="I2057" s="30" t="s">
        <v>570</v>
      </c>
      <c r="J2057" s="30" t="s">
        <v>571</v>
      </c>
      <c r="K2057" s="30" t="s">
        <v>495</v>
      </c>
      <c r="L2057" s="30" t="s">
        <v>3608</v>
      </c>
      <c r="M2057" s="30" t="s">
        <v>573</v>
      </c>
      <c r="N2057" s="30" t="s">
        <v>7093</v>
      </c>
      <c r="O2057" s="30" t="s">
        <v>87</v>
      </c>
      <c r="P2057" s="30" t="s">
        <v>88</v>
      </c>
      <c r="Q2057" s="30" t="s">
        <v>499</v>
      </c>
    </row>
    <row r="2058" spans="1:17" hidden="1" x14ac:dyDescent="0.2">
      <c r="A2058" s="30" t="s">
        <v>7094</v>
      </c>
      <c r="B2058" s="30" t="s">
        <v>7095</v>
      </c>
      <c r="C2058" s="30" t="s">
        <v>7096</v>
      </c>
      <c r="D2058" s="30"/>
      <c r="E2058" s="30" t="s">
        <v>753</v>
      </c>
      <c r="F2058" s="30"/>
      <c r="G2058" s="38"/>
      <c r="H2058" s="31">
        <v>0</v>
      </c>
      <c r="I2058" s="30" t="s">
        <v>995</v>
      </c>
      <c r="J2058" s="30" t="s">
        <v>996</v>
      </c>
      <c r="K2058" s="30" t="s">
        <v>495</v>
      </c>
      <c r="L2058" s="30" t="s">
        <v>612</v>
      </c>
      <c r="M2058" s="30" t="s">
        <v>1007</v>
      </c>
      <c r="N2058" s="30" t="s">
        <v>1929</v>
      </c>
      <c r="O2058" s="30" t="s">
        <v>87</v>
      </c>
      <c r="P2058" s="30" t="s">
        <v>88</v>
      </c>
      <c r="Q2058" s="30" t="s">
        <v>499</v>
      </c>
    </row>
    <row r="2059" spans="1:17" hidden="1" x14ac:dyDescent="0.2">
      <c r="A2059" s="30" t="s">
        <v>7097</v>
      </c>
      <c r="B2059" s="30" t="s">
        <v>7098</v>
      </c>
      <c r="C2059" s="30" t="s">
        <v>7099</v>
      </c>
      <c r="D2059" s="30"/>
      <c r="E2059" s="30" t="s">
        <v>753</v>
      </c>
      <c r="F2059" s="30"/>
      <c r="G2059" s="38"/>
      <c r="H2059" s="31">
        <v>0</v>
      </c>
      <c r="I2059" s="30" t="s">
        <v>628</v>
      </c>
      <c r="J2059" s="30" t="s">
        <v>629</v>
      </c>
      <c r="K2059" s="30" t="s">
        <v>495</v>
      </c>
      <c r="L2059" s="30" t="s">
        <v>1132</v>
      </c>
      <c r="M2059" s="30" t="s">
        <v>631</v>
      </c>
      <c r="N2059" s="30"/>
      <c r="O2059" s="30" t="s">
        <v>87</v>
      </c>
      <c r="P2059" s="30" t="s">
        <v>88</v>
      </c>
      <c r="Q2059" s="30" t="s">
        <v>499</v>
      </c>
    </row>
    <row r="2060" spans="1:17" hidden="1" x14ac:dyDescent="0.2">
      <c r="A2060" s="30" t="s">
        <v>7100</v>
      </c>
      <c r="B2060" s="30" t="s">
        <v>7101</v>
      </c>
      <c r="C2060" s="30" t="s">
        <v>7102</v>
      </c>
      <c r="D2060" s="30"/>
      <c r="E2060" s="30" t="s">
        <v>753</v>
      </c>
      <c r="F2060" s="30"/>
      <c r="G2060" s="38"/>
      <c r="H2060" s="31">
        <v>0</v>
      </c>
      <c r="I2060" s="30" t="s">
        <v>628</v>
      </c>
      <c r="J2060" s="30" t="s">
        <v>629</v>
      </c>
      <c r="K2060" s="30" t="s">
        <v>495</v>
      </c>
      <c r="L2060" s="30" t="s">
        <v>1267</v>
      </c>
      <c r="M2060" s="30" t="s">
        <v>631</v>
      </c>
      <c r="N2060" s="30" t="s">
        <v>7050</v>
      </c>
      <c r="O2060" s="30" t="s">
        <v>87</v>
      </c>
      <c r="P2060" s="30" t="s">
        <v>88</v>
      </c>
      <c r="Q2060" s="30" t="s">
        <v>499</v>
      </c>
    </row>
    <row r="2061" spans="1:17" hidden="1" x14ac:dyDescent="0.2">
      <c r="A2061" s="30" t="s">
        <v>7103</v>
      </c>
      <c r="B2061" s="30" t="s">
        <v>7104</v>
      </c>
      <c r="C2061" s="30" t="s">
        <v>7105</v>
      </c>
      <c r="D2061" s="30"/>
      <c r="E2061" s="30" t="s">
        <v>753</v>
      </c>
      <c r="F2061" s="30"/>
      <c r="G2061" s="38"/>
      <c r="H2061" s="31">
        <v>0</v>
      </c>
      <c r="I2061" s="30" t="s">
        <v>628</v>
      </c>
      <c r="J2061" s="30" t="s">
        <v>629</v>
      </c>
      <c r="K2061" s="30" t="s">
        <v>495</v>
      </c>
      <c r="L2061" s="30" t="s">
        <v>975</v>
      </c>
      <c r="M2061" s="30" t="s">
        <v>631</v>
      </c>
      <c r="N2061" s="30" t="s">
        <v>7106</v>
      </c>
      <c r="O2061" s="30" t="s">
        <v>87</v>
      </c>
      <c r="P2061" s="30" t="s">
        <v>88</v>
      </c>
      <c r="Q2061" s="30" t="s">
        <v>499</v>
      </c>
    </row>
    <row r="2062" spans="1:17" hidden="1" x14ac:dyDescent="0.2">
      <c r="A2062" s="30" t="s">
        <v>7107</v>
      </c>
      <c r="B2062" s="30" t="s">
        <v>7108</v>
      </c>
      <c r="C2062" s="30" t="s">
        <v>7109</v>
      </c>
      <c r="D2062" s="30"/>
      <c r="E2062" s="30" t="s">
        <v>753</v>
      </c>
      <c r="F2062" s="30"/>
      <c r="G2062" s="38"/>
      <c r="H2062" s="31">
        <v>0</v>
      </c>
      <c r="I2062" s="30" t="s">
        <v>628</v>
      </c>
      <c r="J2062" s="30" t="s">
        <v>629</v>
      </c>
      <c r="K2062" s="30" t="s">
        <v>495</v>
      </c>
      <c r="L2062" s="30" t="s">
        <v>975</v>
      </c>
      <c r="M2062" s="30" t="s">
        <v>631</v>
      </c>
      <c r="N2062" s="30" t="s">
        <v>7110</v>
      </c>
      <c r="O2062" s="30" t="s">
        <v>87</v>
      </c>
      <c r="P2062" s="30" t="s">
        <v>88</v>
      </c>
      <c r="Q2062" s="30" t="s">
        <v>499</v>
      </c>
    </row>
    <row r="2063" spans="1:17" hidden="1" x14ac:dyDescent="0.2">
      <c r="A2063" s="30" t="s">
        <v>7111</v>
      </c>
      <c r="B2063" s="30" t="s">
        <v>7112</v>
      </c>
      <c r="C2063" s="30" t="s">
        <v>7113</v>
      </c>
      <c r="D2063" s="30"/>
      <c r="E2063" s="30" t="s">
        <v>753</v>
      </c>
      <c r="F2063" s="30"/>
      <c r="G2063" s="38"/>
      <c r="H2063" s="31">
        <v>0</v>
      </c>
      <c r="I2063" s="30" t="s">
        <v>995</v>
      </c>
      <c r="J2063" s="30" t="s">
        <v>996</v>
      </c>
      <c r="K2063" s="30" t="s">
        <v>495</v>
      </c>
      <c r="L2063" s="30" t="s">
        <v>612</v>
      </c>
      <c r="M2063" s="30" t="s">
        <v>1007</v>
      </c>
      <c r="N2063" s="30"/>
      <c r="O2063" s="30" t="s">
        <v>87</v>
      </c>
      <c r="P2063" s="30" t="s">
        <v>88</v>
      </c>
      <c r="Q2063" s="30" t="s">
        <v>499</v>
      </c>
    </row>
    <row r="2064" spans="1:17" hidden="1" x14ac:dyDescent="0.2">
      <c r="A2064" s="30" t="s">
        <v>7114</v>
      </c>
      <c r="B2064" s="30" t="s">
        <v>7115</v>
      </c>
      <c r="C2064" s="30" t="s">
        <v>7116</v>
      </c>
      <c r="D2064" s="30" t="s">
        <v>74</v>
      </c>
      <c r="E2064" s="30" t="s">
        <v>753</v>
      </c>
      <c r="F2064" s="30"/>
      <c r="G2064" s="38"/>
      <c r="H2064" s="31">
        <v>0</v>
      </c>
      <c r="I2064" s="30" t="s">
        <v>628</v>
      </c>
      <c r="J2064" s="30" t="s">
        <v>629</v>
      </c>
      <c r="K2064" s="30" t="s">
        <v>495</v>
      </c>
      <c r="L2064" s="30" t="s">
        <v>630</v>
      </c>
      <c r="M2064" s="30" t="s">
        <v>631</v>
      </c>
      <c r="N2064" s="30"/>
      <c r="O2064" s="30" t="s">
        <v>7117</v>
      </c>
      <c r="P2064" s="30" t="s">
        <v>7118</v>
      </c>
      <c r="Q2064" s="30" t="s">
        <v>499</v>
      </c>
    </row>
    <row r="2065" spans="1:17" hidden="1" x14ac:dyDescent="0.2">
      <c r="A2065" s="30" t="s">
        <v>7119</v>
      </c>
      <c r="B2065" s="30" t="s">
        <v>7120</v>
      </c>
      <c r="C2065" s="30" t="s">
        <v>7121</v>
      </c>
      <c r="D2065" s="30" t="s">
        <v>74</v>
      </c>
      <c r="E2065" s="30" t="s">
        <v>753</v>
      </c>
      <c r="F2065" s="30"/>
      <c r="G2065" s="38"/>
      <c r="H2065" s="31">
        <v>0</v>
      </c>
      <c r="I2065" s="30" t="s">
        <v>628</v>
      </c>
      <c r="J2065" s="30" t="s">
        <v>629</v>
      </c>
      <c r="K2065" s="30" t="s">
        <v>495</v>
      </c>
      <c r="L2065" s="30" t="s">
        <v>630</v>
      </c>
      <c r="M2065" s="30" t="s">
        <v>631</v>
      </c>
      <c r="N2065" s="30"/>
      <c r="O2065" s="30" t="s">
        <v>7117</v>
      </c>
      <c r="P2065" s="30" t="s">
        <v>7118</v>
      </c>
      <c r="Q2065" s="30" t="s">
        <v>499</v>
      </c>
    </row>
    <row r="2066" spans="1:17" hidden="1" x14ac:dyDescent="0.2">
      <c r="A2066" s="30" t="s">
        <v>7122</v>
      </c>
      <c r="B2066" s="30" t="s">
        <v>7123</v>
      </c>
      <c r="C2066" s="30" t="s">
        <v>7124</v>
      </c>
      <c r="D2066" s="30" t="s">
        <v>74</v>
      </c>
      <c r="E2066" s="30" t="s">
        <v>753</v>
      </c>
      <c r="F2066" s="30"/>
      <c r="G2066" s="38"/>
      <c r="H2066" s="31">
        <v>0</v>
      </c>
      <c r="I2066" s="30" t="s">
        <v>628</v>
      </c>
      <c r="J2066" s="30" t="s">
        <v>629</v>
      </c>
      <c r="K2066" s="30" t="s">
        <v>495</v>
      </c>
      <c r="L2066" s="30" t="s">
        <v>630</v>
      </c>
      <c r="M2066" s="30" t="s">
        <v>631</v>
      </c>
      <c r="N2066" s="30"/>
      <c r="O2066" s="30" t="s">
        <v>7117</v>
      </c>
      <c r="P2066" s="30" t="s">
        <v>7118</v>
      </c>
      <c r="Q2066" s="30" t="s">
        <v>499</v>
      </c>
    </row>
    <row r="2067" spans="1:17" hidden="1" x14ac:dyDescent="0.2">
      <c r="A2067" s="30" t="s">
        <v>7125</v>
      </c>
      <c r="B2067" s="30" t="s">
        <v>7126</v>
      </c>
      <c r="C2067" s="30" t="s">
        <v>7127</v>
      </c>
      <c r="D2067" s="30" t="s">
        <v>74</v>
      </c>
      <c r="E2067" s="30" t="s">
        <v>753</v>
      </c>
      <c r="F2067" s="30"/>
      <c r="G2067" s="38"/>
      <c r="H2067" s="31">
        <v>0</v>
      </c>
      <c r="I2067" s="30" t="s">
        <v>628</v>
      </c>
      <c r="J2067" s="30" t="s">
        <v>629</v>
      </c>
      <c r="K2067" s="30" t="s">
        <v>495</v>
      </c>
      <c r="L2067" s="30" t="s">
        <v>630</v>
      </c>
      <c r="M2067" s="30" t="s">
        <v>631</v>
      </c>
      <c r="N2067" s="30" t="s">
        <v>7128</v>
      </c>
      <c r="O2067" s="30" t="s">
        <v>7117</v>
      </c>
      <c r="P2067" s="30" t="s">
        <v>7118</v>
      </c>
      <c r="Q2067" s="30" t="s">
        <v>499</v>
      </c>
    </row>
    <row r="2068" spans="1:17" hidden="1" x14ac:dyDescent="0.2">
      <c r="A2068" s="30" t="s">
        <v>7129</v>
      </c>
      <c r="B2068" s="30" t="s">
        <v>7130</v>
      </c>
      <c r="C2068" s="30" t="s">
        <v>7131</v>
      </c>
      <c r="D2068" s="30" t="s">
        <v>74</v>
      </c>
      <c r="E2068" s="30" t="s">
        <v>753</v>
      </c>
      <c r="F2068" s="30"/>
      <c r="G2068" s="38"/>
      <c r="H2068" s="31">
        <v>0</v>
      </c>
      <c r="I2068" s="30" t="s">
        <v>628</v>
      </c>
      <c r="J2068" s="30" t="s">
        <v>629</v>
      </c>
      <c r="K2068" s="30" t="s">
        <v>495</v>
      </c>
      <c r="L2068" s="30" t="s">
        <v>630</v>
      </c>
      <c r="M2068" s="30" t="s">
        <v>631</v>
      </c>
      <c r="N2068" s="30"/>
      <c r="O2068" s="30" t="s">
        <v>7117</v>
      </c>
      <c r="P2068" s="30" t="s">
        <v>7118</v>
      </c>
      <c r="Q2068" s="30" t="s">
        <v>499</v>
      </c>
    </row>
    <row r="2069" spans="1:17" hidden="1" x14ac:dyDescent="0.2">
      <c r="A2069" s="30" t="s">
        <v>7132</v>
      </c>
      <c r="B2069" s="30" t="s">
        <v>7133</v>
      </c>
      <c r="C2069" s="30" t="s">
        <v>7134</v>
      </c>
      <c r="D2069" s="30" t="s">
        <v>74</v>
      </c>
      <c r="E2069" s="30" t="s">
        <v>753</v>
      </c>
      <c r="F2069" s="30"/>
      <c r="G2069" s="38"/>
      <c r="H2069" s="31">
        <v>0</v>
      </c>
      <c r="I2069" s="30" t="s">
        <v>995</v>
      </c>
      <c r="J2069" s="30" t="s">
        <v>996</v>
      </c>
      <c r="K2069" s="30" t="s">
        <v>495</v>
      </c>
      <c r="L2069" s="30" t="s">
        <v>612</v>
      </c>
      <c r="M2069" s="30" t="s">
        <v>1108</v>
      </c>
      <c r="N2069" s="30" t="s">
        <v>7135</v>
      </c>
      <c r="O2069" s="30" t="s">
        <v>7117</v>
      </c>
      <c r="P2069" s="30" t="s">
        <v>7118</v>
      </c>
      <c r="Q2069" s="30" t="s">
        <v>499</v>
      </c>
    </row>
    <row r="2070" spans="1:17" hidden="1" x14ac:dyDescent="0.2">
      <c r="A2070" s="30" t="s">
        <v>7136</v>
      </c>
      <c r="B2070" s="30" t="s">
        <v>7137</v>
      </c>
      <c r="C2070" s="30" t="s">
        <v>7138</v>
      </c>
      <c r="D2070" s="30" t="s">
        <v>74</v>
      </c>
      <c r="E2070" s="30" t="s">
        <v>753</v>
      </c>
      <c r="F2070" s="30"/>
      <c r="G2070" s="38"/>
      <c r="H2070" s="31">
        <v>0</v>
      </c>
      <c r="I2070" s="30" t="s">
        <v>628</v>
      </c>
      <c r="J2070" s="30" t="s">
        <v>629</v>
      </c>
      <c r="K2070" s="30" t="s">
        <v>495</v>
      </c>
      <c r="L2070" s="30" t="s">
        <v>630</v>
      </c>
      <c r="M2070" s="30" t="s">
        <v>631</v>
      </c>
      <c r="N2070" s="30"/>
      <c r="O2070" s="30" t="s">
        <v>7117</v>
      </c>
      <c r="P2070" s="30" t="s">
        <v>7118</v>
      </c>
      <c r="Q2070" s="30" t="s">
        <v>499</v>
      </c>
    </row>
    <row r="2071" spans="1:17" hidden="1" x14ac:dyDescent="0.2">
      <c r="A2071" s="30" t="s">
        <v>7139</v>
      </c>
      <c r="B2071" s="30" t="s">
        <v>7140</v>
      </c>
      <c r="C2071" s="30" t="s">
        <v>7141</v>
      </c>
      <c r="D2071" s="30"/>
      <c r="E2071" s="30" t="s">
        <v>753</v>
      </c>
      <c r="F2071" s="30" t="s">
        <v>7142</v>
      </c>
      <c r="G2071" s="38"/>
      <c r="H2071" s="31">
        <v>0</v>
      </c>
      <c r="I2071" s="30" t="s">
        <v>628</v>
      </c>
      <c r="J2071" s="30" t="s">
        <v>629</v>
      </c>
      <c r="K2071" s="30" t="s">
        <v>495</v>
      </c>
      <c r="L2071" s="30" t="s">
        <v>975</v>
      </c>
      <c r="M2071" s="30" t="s">
        <v>631</v>
      </c>
      <c r="N2071" s="30" t="s">
        <v>7143</v>
      </c>
      <c r="O2071" s="30" t="s">
        <v>7139</v>
      </c>
      <c r="P2071" s="30" t="s">
        <v>7140</v>
      </c>
      <c r="Q2071" s="30" t="s">
        <v>499</v>
      </c>
    </row>
    <row r="2072" spans="1:17" hidden="1" x14ac:dyDescent="0.2">
      <c r="A2072" s="30" t="s">
        <v>7144</v>
      </c>
      <c r="B2072" s="30" t="s">
        <v>7145</v>
      </c>
      <c r="C2072" s="30" t="s">
        <v>7146</v>
      </c>
      <c r="D2072" s="30"/>
      <c r="E2072" s="30" t="s">
        <v>753</v>
      </c>
      <c r="F2072" s="30" t="s">
        <v>7147</v>
      </c>
      <c r="G2072" s="38">
        <v>60</v>
      </c>
      <c r="H2072" s="31">
        <v>0</v>
      </c>
      <c r="I2072" s="30" t="s">
        <v>755</v>
      </c>
      <c r="J2072" s="30" t="s">
        <v>756</v>
      </c>
      <c r="K2072" s="30" t="s">
        <v>495</v>
      </c>
      <c r="L2072" s="30" t="s">
        <v>612</v>
      </c>
      <c r="M2072" s="30" t="s">
        <v>1828</v>
      </c>
      <c r="N2072" s="30"/>
      <c r="O2072" s="30" t="s">
        <v>7144</v>
      </c>
      <c r="P2072" s="30" t="s">
        <v>7145</v>
      </c>
      <c r="Q2072" s="30" t="s">
        <v>499</v>
      </c>
    </row>
    <row r="2073" spans="1:17" hidden="1" x14ac:dyDescent="0.2">
      <c r="A2073" s="30" t="s">
        <v>469</v>
      </c>
      <c r="B2073" s="30" t="s">
        <v>470</v>
      </c>
      <c r="C2073" s="30" t="s">
        <v>7148</v>
      </c>
      <c r="D2073" s="30"/>
      <c r="E2073" s="30" t="s">
        <v>7149</v>
      </c>
      <c r="F2073" s="30" t="s">
        <v>7150</v>
      </c>
      <c r="G2073" s="38">
        <v>60</v>
      </c>
      <c r="H2073" s="31">
        <v>0</v>
      </c>
      <c r="I2073" s="30" t="s">
        <v>570</v>
      </c>
      <c r="J2073" s="30" t="s">
        <v>571</v>
      </c>
      <c r="K2073" s="30" t="s">
        <v>495</v>
      </c>
      <c r="L2073" s="30" t="s">
        <v>869</v>
      </c>
      <c r="M2073" s="30"/>
      <c r="N2073" s="30" t="s">
        <v>5269</v>
      </c>
      <c r="O2073" s="30" t="s">
        <v>7151</v>
      </c>
      <c r="P2073" s="30" t="s">
        <v>470</v>
      </c>
      <c r="Q2073" s="30" t="s">
        <v>499</v>
      </c>
    </row>
    <row r="2074" spans="1:17" hidden="1" x14ac:dyDescent="0.2">
      <c r="A2074" s="30" t="s">
        <v>351</v>
      </c>
      <c r="B2074" s="30" t="s">
        <v>352</v>
      </c>
      <c r="C2074" s="30" t="s">
        <v>7152</v>
      </c>
      <c r="D2074" s="30"/>
      <c r="E2074" s="30" t="s">
        <v>7153</v>
      </c>
      <c r="F2074" s="30" t="s">
        <v>7154</v>
      </c>
      <c r="G2074" s="38">
        <v>60</v>
      </c>
      <c r="H2074" s="31">
        <v>0</v>
      </c>
      <c r="I2074" s="30" t="s">
        <v>504</v>
      </c>
      <c r="J2074" s="30" t="s">
        <v>505</v>
      </c>
      <c r="K2074" s="30" t="s">
        <v>495</v>
      </c>
      <c r="L2074" s="30" t="s">
        <v>496</v>
      </c>
      <c r="M2074" s="30" t="s">
        <v>558</v>
      </c>
      <c r="N2074" s="30"/>
      <c r="O2074" s="30" t="s">
        <v>351</v>
      </c>
      <c r="P2074" s="30" t="s">
        <v>352</v>
      </c>
      <c r="Q2074" s="30" t="s">
        <v>499</v>
      </c>
    </row>
    <row r="2075" spans="1:17" hidden="1" x14ac:dyDescent="0.2">
      <c r="A2075" s="30" t="s">
        <v>436</v>
      </c>
      <c r="B2075" s="30" t="s">
        <v>437</v>
      </c>
      <c r="C2075" s="30" t="s">
        <v>7155</v>
      </c>
      <c r="D2075" s="30"/>
      <c r="E2075" s="30" t="s">
        <v>7153</v>
      </c>
      <c r="F2075" s="30" t="s">
        <v>7156</v>
      </c>
      <c r="G2075" s="38">
        <v>60</v>
      </c>
      <c r="H2075" s="31">
        <v>0</v>
      </c>
      <c r="I2075" s="30" t="s">
        <v>546</v>
      </c>
      <c r="J2075" s="30" t="s">
        <v>547</v>
      </c>
      <c r="K2075" s="30" t="s">
        <v>495</v>
      </c>
      <c r="L2075" s="30" t="s">
        <v>828</v>
      </c>
      <c r="M2075" s="30" t="s">
        <v>573</v>
      </c>
      <c r="N2075" s="30" t="s">
        <v>2818</v>
      </c>
      <c r="O2075" s="30" t="s">
        <v>351</v>
      </c>
      <c r="P2075" s="30" t="s">
        <v>352</v>
      </c>
      <c r="Q2075" s="30" t="s">
        <v>499</v>
      </c>
    </row>
    <row r="2076" spans="1:17" hidden="1" x14ac:dyDescent="0.2">
      <c r="A2076" s="30" t="s">
        <v>341</v>
      </c>
      <c r="B2076" s="30" t="s">
        <v>342</v>
      </c>
      <c r="C2076" s="30" t="s">
        <v>7157</v>
      </c>
      <c r="D2076" s="30"/>
      <c r="E2076" s="30" t="s">
        <v>7153</v>
      </c>
      <c r="F2076" s="30" t="s">
        <v>7158</v>
      </c>
      <c r="G2076" s="38">
        <v>60</v>
      </c>
      <c r="H2076" s="31">
        <v>0</v>
      </c>
      <c r="I2076" s="30" t="s">
        <v>546</v>
      </c>
      <c r="J2076" s="30" t="s">
        <v>547</v>
      </c>
      <c r="K2076" s="30" t="s">
        <v>495</v>
      </c>
      <c r="L2076" s="30" t="s">
        <v>881</v>
      </c>
      <c r="M2076" s="30" t="s">
        <v>573</v>
      </c>
      <c r="N2076" s="30"/>
      <c r="O2076" s="30" t="s">
        <v>351</v>
      </c>
      <c r="P2076" s="30" t="s">
        <v>352</v>
      </c>
      <c r="Q2076" s="30" t="s">
        <v>499</v>
      </c>
    </row>
    <row r="2077" spans="1:17" hidden="1" x14ac:dyDescent="0.2">
      <c r="A2077" s="30" t="s">
        <v>345</v>
      </c>
      <c r="B2077" s="30" t="s">
        <v>346</v>
      </c>
      <c r="C2077" s="30" t="s">
        <v>7159</v>
      </c>
      <c r="D2077" s="30"/>
      <c r="E2077" s="30" t="s">
        <v>7153</v>
      </c>
      <c r="F2077" s="30" t="s">
        <v>7160</v>
      </c>
      <c r="G2077" s="38">
        <v>60</v>
      </c>
      <c r="H2077" s="31">
        <v>0</v>
      </c>
      <c r="I2077" s="30" t="s">
        <v>546</v>
      </c>
      <c r="J2077" s="30" t="s">
        <v>547</v>
      </c>
      <c r="K2077" s="30" t="s">
        <v>495</v>
      </c>
      <c r="L2077" s="30" t="s">
        <v>572</v>
      </c>
      <c r="M2077" s="30" t="s">
        <v>573</v>
      </c>
      <c r="N2077" s="30"/>
      <c r="O2077" s="30" t="s">
        <v>351</v>
      </c>
      <c r="P2077" s="30" t="s">
        <v>352</v>
      </c>
      <c r="Q2077" s="30" t="s">
        <v>499</v>
      </c>
    </row>
    <row r="2078" spans="1:17" hidden="1" x14ac:dyDescent="0.2">
      <c r="A2078" s="30" t="s">
        <v>440</v>
      </c>
      <c r="B2078" s="30" t="s">
        <v>441</v>
      </c>
      <c r="C2078" s="30" t="s">
        <v>7161</v>
      </c>
      <c r="D2078" s="30"/>
      <c r="E2078" s="30" t="s">
        <v>7162</v>
      </c>
      <c r="F2078" s="30" t="s">
        <v>7163</v>
      </c>
      <c r="G2078" s="38">
        <v>60</v>
      </c>
      <c r="H2078" s="31">
        <v>0</v>
      </c>
      <c r="I2078" s="30" t="s">
        <v>5036</v>
      </c>
      <c r="J2078" s="30" t="s">
        <v>5037</v>
      </c>
      <c r="K2078" s="30" t="s">
        <v>495</v>
      </c>
      <c r="L2078" s="30" t="s">
        <v>612</v>
      </c>
      <c r="M2078" s="30" t="s">
        <v>950</v>
      </c>
      <c r="N2078" s="30"/>
      <c r="O2078" s="30" t="s">
        <v>351</v>
      </c>
      <c r="P2078" s="30" t="s">
        <v>352</v>
      </c>
      <c r="Q2078" s="30" t="s">
        <v>499</v>
      </c>
    </row>
    <row r="2079" spans="1:17" hidden="1" x14ac:dyDescent="0.2">
      <c r="A2079" s="30" t="s">
        <v>231</v>
      </c>
      <c r="B2079" s="30" t="s">
        <v>232</v>
      </c>
      <c r="C2079" s="30" t="s">
        <v>7164</v>
      </c>
      <c r="D2079" s="30"/>
      <c r="E2079" s="30" t="s">
        <v>7153</v>
      </c>
      <c r="F2079" s="30" t="s">
        <v>7165</v>
      </c>
      <c r="G2079" s="38">
        <v>60</v>
      </c>
      <c r="H2079" s="31">
        <v>0</v>
      </c>
      <c r="I2079" s="30" t="s">
        <v>546</v>
      </c>
      <c r="J2079" s="30" t="s">
        <v>547</v>
      </c>
      <c r="K2079" s="30" t="s">
        <v>495</v>
      </c>
      <c r="L2079" s="30" t="s">
        <v>766</v>
      </c>
      <c r="M2079" s="30" t="s">
        <v>573</v>
      </c>
      <c r="N2079" s="30"/>
      <c r="O2079" s="30" t="s">
        <v>351</v>
      </c>
      <c r="P2079" s="30" t="s">
        <v>352</v>
      </c>
      <c r="Q2079" s="30" t="s">
        <v>499</v>
      </c>
    </row>
    <row r="2080" spans="1:17" hidden="1" x14ac:dyDescent="0.2">
      <c r="A2080" s="30" t="s">
        <v>248</v>
      </c>
      <c r="B2080" s="30" t="s">
        <v>249</v>
      </c>
      <c r="C2080" s="30" t="s">
        <v>7166</v>
      </c>
      <c r="D2080" s="30"/>
      <c r="E2080" s="30" t="s">
        <v>7153</v>
      </c>
      <c r="F2080" s="30" t="s">
        <v>7167</v>
      </c>
      <c r="G2080" s="38">
        <v>60</v>
      </c>
      <c r="H2080" s="31">
        <v>0</v>
      </c>
      <c r="I2080" s="30" t="s">
        <v>586</v>
      </c>
      <c r="J2080" s="30" t="s">
        <v>587</v>
      </c>
      <c r="K2080" s="30" t="s">
        <v>495</v>
      </c>
      <c r="L2080" s="30" t="s">
        <v>496</v>
      </c>
      <c r="M2080" s="30" t="s">
        <v>588</v>
      </c>
      <c r="N2080" s="30"/>
      <c r="O2080" s="30" t="s">
        <v>351</v>
      </c>
      <c r="P2080" s="30" t="s">
        <v>352</v>
      </c>
      <c r="Q2080" s="30" t="s">
        <v>499</v>
      </c>
    </row>
    <row r="2081" spans="1:17" hidden="1" x14ac:dyDescent="0.2">
      <c r="A2081" s="30" t="s">
        <v>396</v>
      </c>
      <c r="B2081" s="30" t="s">
        <v>397</v>
      </c>
      <c r="C2081" s="30" t="s">
        <v>7168</v>
      </c>
      <c r="D2081" s="30"/>
      <c r="E2081" s="30" t="s">
        <v>7153</v>
      </c>
      <c r="F2081" s="30" t="s">
        <v>7169</v>
      </c>
      <c r="G2081" s="38">
        <v>60</v>
      </c>
      <c r="H2081" s="31">
        <v>0</v>
      </c>
      <c r="I2081" s="30" t="s">
        <v>546</v>
      </c>
      <c r="J2081" s="30" t="s">
        <v>547</v>
      </c>
      <c r="K2081" s="30" t="s">
        <v>495</v>
      </c>
      <c r="L2081" s="30" t="s">
        <v>832</v>
      </c>
      <c r="M2081" s="30" t="s">
        <v>573</v>
      </c>
      <c r="N2081" s="30"/>
      <c r="O2081" s="30" t="s">
        <v>351</v>
      </c>
      <c r="P2081" s="30" t="s">
        <v>352</v>
      </c>
      <c r="Q2081" s="30" t="s">
        <v>499</v>
      </c>
    </row>
    <row r="2082" spans="1:17" hidden="1" x14ac:dyDescent="0.2">
      <c r="A2082" s="30" t="s">
        <v>305</v>
      </c>
      <c r="B2082" s="30" t="s">
        <v>306</v>
      </c>
      <c r="C2082" s="30" t="s">
        <v>7170</v>
      </c>
      <c r="D2082" s="30"/>
      <c r="E2082" s="30" t="s">
        <v>7162</v>
      </c>
      <c r="F2082" s="30" t="s">
        <v>7171</v>
      </c>
      <c r="G2082" s="38">
        <v>60</v>
      </c>
      <c r="H2082" s="31">
        <v>0</v>
      </c>
      <c r="I2082" s="30" t="s">
        <v>5036</v>
      </c>
      <c r="J2082" s="30" t="s">
        <v>5037</v>
      </c>
      <c r="K2082" s="30" t="s">
        <v>495</v>
      </c>
      <c r="L2082" s="30" t="s">
        <v>612</v>
      </c>
      <c r="M2082" s="30" t="s">
        <v>961</v>
      </c>
      <c r="N2082" s="30" t="s">
        <v>7172</v>
      </c>
      <c r="O2082" s="30" t="s">
        <v>351</v>
      </c>
      <c r="P2082" s="30" t="s">
        <v>352</v>
      </c>
      <c r="Q2082" s="30" t="s">
        <v>499</v>
      </c>
    </row>
    <row r="2083" spans="1:17" hidden="1" x14ac:dyDescent="0.2">
      <c r="A2083" s="30" t="s">
        <v>438</v>
      </c>
      <c r="B2083" s="30" t="s">
        <v>439</v>
      </c>
      <c r="C2083" s="30" t="s">
        <v>7173</v>
      </c>
      <c r="D2083" s="30"/>
      <c r="E2083" s="30" t="s">
        <v>7153</v>
      </c>
      <c r="F2083" s="30" t="s">
        <v>7174</v>
      </c>
      <c r="G2083" s="38">
        <v>60</v>
      </c>
      <c r="H2083" s="31">
        <v>0</v>
      </c>
      <c r="I2083" s="30" t="s">
        <v>546</v>
      </c>
      <c r="J2083" s="30" t="s">
        <v>547</v>
      </c>
      <c r="K2083" s="30" t="s">
        <v>495</v>
      </c>
      <c r="L2083" s="30" t="s">
        <v>3608</v>
      </c>
      <c r="M2083" s="30" t="s">
        <v>573</v>
      </c>
      <c r="N2083" s="30"/>
      <c r="O2083" s="30" t="s">
        <v>351</v>
      </c>
      <c r="P2083" s="30" t="s">
        <v>352</v>
      </c>
      <c r="Q2083" s="30" t="s">
        <v>499</v>
      </c>
    </row>
    <row r="2084" spans="1:17" hidden="1" x14ac:dyDescent="0.2">
      <c r="A2084" s="30" t="s">
        <v>274</v>
      </c>
      <c r="B2084" s="30" t="s">
        <v>275</v>
      </c>
      <c r="C2084" s="30" t="s">
        <v>7175</v>
      </c>
      <c r="D2084" s="30"/>
      <c r="E2084" s="30" t="s">
        <v>7153</v>
      </c>
      <c r="F2084" s="30" t="s">
        <v>7176</v>
      </c>
      <c r="G2084" s="38">
        <v>60</v>
      </c>
      <c r="H2084" s="31">
        <v>0</v>
      </c>
      <c r="I2084" s="30" t="s">
        <v>552</v>
      </c>
      <c r="J2084" s="30" t="s">
        <v>553</v>
      </c>
      <c r="K2084" s="30" t="s">
        <v>495</v>
      </c>
      <c r="L2084" s="30" t="s">
        <v>496</v>
      </c>
      <c r="M2084" s="30" t="s">
        <v>724</v>
      </c>
      <c r="N2084" s="30"/>
      <c r="O2084" s="30" t="s">
        <v>351</v>
      </c>
      <c r="P2084" s="30" t="s">
        <v>352</v>
      </c>
      <c r="Q2084" s="30" t="s">
        <v>499</v>
      </c>
    </row>
    <row r="2085" spans="1:17" hidden="1" x14ac:dyDescent="0.2">
      <c r="A2085" s="30" t="s">
        <v>137</v>
      </c>
      <c r="B2085" s="30" t="s">
        <v>138</v>
      </c>
      <c r="C2085" s="30" t="s">
        <v>7177</v>
      </c>
      <c r="D2085" s="30"/>
      <c r="E2085" s="30" t="s">
        <v>7153</v>
      </c>
      <c r="F2085" s="30" t="s">
        <v>7178</v>
      </c>
      <c r="G2085" s="38">
        <v>60</v>
      </c>
      <c r="H2085" s="31">
        <v>0</v>
      </c>
      <c r="I2085" s="30" t="s">
        <v>546</v>
      </c>
      <c r="J2085" s="30" t="s">
        <v>547</v>
      </c>
      <c r="K2085" s="30" t="s">
        <v>495</v>
      </c>
      <c r="L2085" s="30" t="s">
        <v>644</v>
      </c>
      <c r="M2085" s="30" t="s">
        <v>573</v>
      </c>
      <c r="N2085" s="30"/>
      <c r="O2085" s="30" t="s">
        <v>351</v>
      </c>
      <c r="P2085" s="30" t="s">
        <v>352</v>
      </c>
      <c r="Q2085" s="30" t="s">
        <v>499</v>
      </c>
    </row>
    <row r="2086" spans="1:17" hidden="1" x14ac:dyDescent="0.2">
      <c r="A2086" s="30" t="s">
        <v>339</v>
      </c>
      <c r="B2086" s="30" t="s">
        <v>340</v>
      </c>
      <c r="C2086" s="30" t="s">
        <v>7179</v>
      </c>
      <c r="D2086" s="30"/>
      <c r="E2086" s="30" t="s">
        <v>7162</v>
      </c>
      <c r="F2086" s="30" t="s">
        <v>7180</v>
      </c>
      <c r="G2086" s="38">
        <v>60</v>
      </c>
      <c r="H2086" s="31">
        <v>0</v>
      </c>
      <c r="I2086" s="30" t="s">
        <v>628</v>
      </c>
      <c r="J2086" s="30" t="s">
        <v>629</v>
      </c>
      <c r="K2086" s="30" t="s">
        <v>495</v>
      </c>
      <c r="L2086" s="30" t="s">
        <v>4921</v>
      </c>
      <c r="M2086" s="30" t="s">
        <v>631</v>
      </c>
      <c r="N2086" s="30"/>
      <c r="O2086" s="30" t="s">
        <v>351</v>
      </c>
      <c r="P2086" s="30" t="s">
        <v>352</v>
      </c>
      <c r="Q2086" s="30" t="s">
        <v>499</v>
      </c>
    </row>
    <row r="2087" spans="1:17" hidden="1" x14ac:dyDescent="0.2">
      <c r="A2087" s="30" t="s">
        <v>207</v>
      </c>
      <c r="B2087" s="30" t="s">
        <v>208</v>
      </c>
      <c r="C2087" s="30" t="s">
        <v>7181</v>
      </c>
      <c r="D2087" s="30"/>
      <c r="E2087" s="30" t="s">
        <v>7162</v>
      </c>
      <c r="F2087" s="30" t="s">
        <v>7182</v>
      </c>
      <c r="G2087" s="38"/>
      <c r="H2087" s="31">
        <v>0</v>
      </c>
      <c r="I2087" s="30" t="s">
        <v>5036</v>
      </c>
      <c r="J2087" s="30" t="s">
        <v>5037</v>
      </c>
      <c r="K2087" s="30" t="s">
        <v>495</v>
      </c>
      <c r="L2087" s="30" t="s">
        <v>612</v>
      </c>
      <c r="M2087" s="30" t="s">
        <v>780</v>
      </c>
      <c r="N2087" s="30" t="s">
        <v>7183</v>
      </c>
      <c r="O2087" s="30" t="s">
        <v>351</v>
      </c>
      <c r="P2087" s="30" t="s">
        <v>352</v>
      </c>
      <c r="Q2087" s="30" t="s">
        <v>499</v>
      </c>
    </row>
    <row r="2088" spans="1:17" hidden="1" x14ac:dyDescent="0.2">
      <c r="A2088" s="30" t="s">
        <v>449</v>
      </c>
      <c r="B2088" s="30" t="s">
        <v>448</v>
      </c>
      <c r="C2088" s="30" t="s">
        <v>7184</v>
      </c>
      <c r="D2088" s="30"/>
      <c r="E2088" s="30" t="s">
        <v>7153</v>
      </c>
      <c r="F2088" s="30" t="s">
        <v>74</v>
      </c>
      <c r="G2088" s="38">
        <v>60</v>
      </c>
      <c r="H2088" s="31">
        <v>0</v>
      </c>
      <c r="I2088" s="30" t="s">
        <v>552</v>
      </c>
      <c r="J2088" s="30" t="s">
        <v>553</v>
      </c>
      <c r="K2088" s="30" t="s">
        <v>495</v>
      </c>
      <c r="L2088" s="30" t="s">
        <v>496</v>
      </c>
      <c r="M2088" s="30" t="s">
        <v>602</v>
      </c>
      <c r="N2088" s="30"/>
      <c r="O2088" s="30" t="s">
        <v>351</v>
      </c>
      <c r="P2088" s="30" t="s">
        <v>352</v>
      </c>
      <c r="Q2088" s="30" t="s">
        <v>499</v>
      </c>
    </row>
    <row r="2089" spans="1:17" hidden="1" x14ac:dyDescent="0.2">
      <c r="A2089" s="30" t="s">
        <v>7185</v>
      </c>
      <c r="B2089" s="30" t="s">
        <v>7186</v>
      </c>
      <c r="C2089" s="30" t="s">
        <v>7187</v>
      </c>
      <c r="D2089" s="30"/>
      <c r="E2089" s="30" t="s">
        <v>7162</v>
      </c>
      <c r="F2089" s="30" t="s">
        <v>7188</v>
      </c>
      <c r="G2089" s="38">
        <v>60</v>
      </c>
      <c r="H2089" s="31">
        <v>0</v>
      </c>
      <c r="I2089" s="30" t="s">
        <v>5036</v>
      </c>
      <c r="J2089" s="30" t="s">
        <v>5037</v>
      </c>
      <c r="K2089" s="30" t="s">
        <v>495</v>
      </c>
      <c r="L2089" s="30" t="s">
        <v>612</v>
      </c>
      <c r="M2089" s="30" t="s">
        <v>961</v>
      </c>
      <c r="N2089" s="30"/>
      <c r="O2089" s="30" t="s">
        <v>351</v>
      </c>
      <c r="P2089" s="30" t="s">
        <v>352</v>
      </c>
      <c r="Q2089" s="30" t="s">
        <v>499</v>
      </c>
    </row>
    <row r="2090" spans="1:17" hidden="1" x14ac:dyDescent="0.2">
      <c r="A2090" s="30" t="s">
        <v>7189</v>
      </c>
      <c r="B2090" s="30" t="s">
        <v>7190</v>
      </c>
      <c r="C2090" s="30" t="s">
        <v>7191</v>
      </c>
      <c r="D2090" s="30"/>
      <c r="E2090" s="30"/>
      <c r="F2090" s="30" t="s">
        <v>7192</v>
      </c>
      <c r="G2090" s="38"/>
      <c r="H2090" s="31">
        <v>0</v>
      </c>
      <c r="I2090" s="30"/>
      <c r="J2090" s="30"/>
      <c r="K2090" s="30" t="s">
        <v>495</v>
      </c>
      <c r="L2090" s="30" t="s">
        <v>766</v>
      </c>
      <c r="M2090" s="30" t="s">
        <v>573</v>
      </c>
      <c r="N2090" s="30"/>
      <c r="O2090" s="30" t="s">
        <v>7189</v>
      </c>
      <c r="P2090" s="30" t="s">
        <v>7190</v>
      </c>
      <c r="Q2090" s="30" t="s">
        <v>499</v>
      </c>
    </row>
    <row r="2091" spans="1:17" hidden="1" x14ac:dyDescent="0.2">
      <c r="A2091" s="30" t="s">
        <v>7193</v>
      </c>
      <c r="B2091" s="30" t="s">
        <v>7194</v>
      </c>
      <c r="C2091" s="30" t="s">
        <v>7195</v>
      </c>
      <c r="D2091" s="30"/>
      <c r="E2091" s="30" t="s">
        <v>503</v>
      </c>
      <c r="F2091" s="30" t="s">
        <v>7196</v>
      </c>
      <c r="G2091" s="38"/>
      <c r="H2091" s="31">
        <v>0</v>
      </c>
      <c r="I2091" s="30"/>
      <c r="J2091" s="30"/>
      <c r="K2091" s="30" t="s">
        <v>495</v>
      </c>
      <c r="L2091" s="30" t="s">
        <v>496</v>
      </c>
      <c r="M2091" s="30" t="s">
        <v>2206</v>
      </c>
      <c r="N2091" s="30"/>
      <c r="O2091" s="30" t="s">
        <v>7193</v>
      </c>
      <c r="P2091" s="30" t="s">
        <v>7194</v>
      </c>
      <c r="Q2091" s="30" t="s">
        <v>499</v>
      </c>
    </row>
    <row r="2092" spans="1:17" hidden="1" x14ac:dyDescent="0.2">
      <c r="A2092" s="30" t="s">
        <v>7197</v>
      </c>
      <c r="B2092" s="30" t="s">
        <v>7198</v>
      </c>
      <c r="C2092" s="30" t="s">
        <v>7199</v>
      </c>
      <c r="D2092" s="30"/>
      <c r="E2092" s="30" t="s">
        <v>503</v>
      </c>
      <c r="F2092" s="30" t="s">
        <v>7200</v>
      </c>
      <c r="G2092" s="38"/>
      <c r="H2092" s="31">
        <v>0</v>
      </c>
      <c r="I2092" s="30"/>
      <c r="J2092" s="30"/>
      <c r="K2092" s="30" t="s">
        <v>495</v>
      </c>
      <c r="L2092" s="30" t="s">
        <v>496</v>
      </c>
      <c r="M2092" s="30" t="s">
        <v>2206</v>
      </c>
      <c r="N2092" s="30"/>
      <c r="O2092" s="30" t="s">
        <v>7197</v>
      </c>
      <c r="P2092" s="30" t="s">
        <v>7198</v>
      </c>
      <c r="Q2092" s="30" t="s">
        <v>499</v>
      </c>
    </row>
    <row r="2093" spans="1:17" hidden="1" x14ac:dyDescent="0.2">
      <c r="A2093" s="30" t="s">
        <v>7201</v>
      </c>
      <c r="B2093" s="30" t="s">
        <v>7202</v>
      </c>
      <c r="C2093" s="30" t="s">
        <v>7203</v>
      </c>
      <c r="D2093" s="30"/>
      <c r="E2093" s="30" t="s">
        <v>503</v>
      </c>
      <c r="F2093" s="30" t="s">
        <v>7204</v>
      </c>
      <c r="G2093" s="38"/>
      <c r="H2093" s="31">
        <v>0</v>
      </c>
      <c r="I2093" s="30"/>
      <c r="J2093" s="30"/>
      <c r="K2093" s="30" t="s">
        <v>495</v>
      </c>
      <c r="L2093" s="30" t="s">
        <v>496</v>
      </c>
      <c r="M2093" s="30" t="s">
        <v>2206</v>
      </c>
      <c r="N2093" s="30"/>
      <c r="O2093" s="30" t="s">
        <v>7201</v>
      </c>
      <c r="P2093" s="30" t="s">
        <v>7202</v>
      </c>
      <c r="Q2093" s="30" t="s">
        <v>499</v>
      </c>
    </row>
    <row r="2094" spans="1:17" hidden="1" x14ac:dyDescent="0.2">
      <c r="A2094" s="30" t="s">
        <v>7205</v>
      </c>
      <c r="B2094" s="30" t="s">
        <v>7206</v>
      </c>
      <c r="C2094" s="30" t="s">
        <v>7207</v>
      </c>
      <c r="D2094" s="30"/>
      <c r="E2094" s="30" t="s">
        <v>753</v>
      </c>
      <c r="F2094" s="30" t="s">
        <v>7208</v>
      </c>
      <c r="G2094" s="38"/>
      <c r="H2094" s="31">
        <v>0</v>
      </c>
      <c r="I2094" s="30" t="s">
        <v>628</v>
      </c>
      <c r="J2094" s="30" t="s">
        <v>629</v>
      </c>
      <c r="K2094" s="30" t="s">
        <v>495</v>
      </c>
      <c r="L2094" s="30" t="s">
        <v>965</v>
      </c>
      <c r="M2094" s="30" t="s">
        <v>631</v>
      </c>
      <c r="N2094" s="30" t="s">
        <v>7209</v>
      </c>
      <c r="O2094" s="30" t="s">
        <v>7205</v>
      </c>
      <c r="P2094" s="30" t="s">
        <v>7206</v>
      </c>
      <c r="Q2094" s="30" t="s">
        <v>499</v>
      </c>
    </row>
    <row r="2095" spans="1:17" hidden="1" x14ac:dyDescent="0.2">
      <c r="A2095" s="30" t="s">
        <v>7210</v>
      </c>
      <c r="B2095" s="30" t="s">
        <v>7211</v>
      </c>
      <c r="C2095" s="30" t="s">
        <v>7212</v>
      </c>
      <c r="D2095" s="30"/>
      <c r="E2095" s="30" t="s">
        <v>503</v>
      </c>
      <c r="F2095" s="30" t="s">
        <v>7213</v>
      </c>
      <c r="G2095" s="38"/>
      <c r="H2095" s="31">
        <v>0</v>
      </c>
      <c r="I2095" s="30" t="s">
        <v>546</v>
      </c>
      <c r="J2095" s="30" t="s">
        <v>547</v>
      </c>
      <c r="K2095" s="30" t="s">
        <v>495</v>
      </c>
      <c r="L2095" s="30" t="s">
        <v>496</v>
      </c>
      <c r="M2095" s="30" t="s">
        <v>526</v>
      </c>
      <c r="N2095" s="30"/>
      <c r="O2095" s="30" t="s">
        <v>7210</v>
      </c>
      <c r="P2095" s="30" t="s">
        <v>7211</v>
      </c>
      <c r="Q2095" s="30" t="s">
        <v>499</v>
      </c>
    </row>
    <row r="2096" spans="1:17" hidden="1" x14ac:dyDescent="0.2">
      <c r="A2096" s="30" t="s">
        <v>7214</v>
      </c>
      <c r="B2096" s="30" t="s">
        <v>7215</v>
      </c>
      <c r="C2096" s="30" t="s">
        <v>7216</v>
      </c>
      <c r="D2096" s="30"/>
      <c r="E2096" s="30" t="s">
        <v>503</v>
      </c>
      <c r="F2096" s="30" t="s">
        <v>7217</v>
      </c>
      <c r="G2096" s="38"/>
      <c r="H2096" s="31">
        <v>0</v>
      </c>
      <c r="I2096" s="30" t="s">
        <v>504</v>
      </c>
      <c r="J2096" s="30" t="s">
        <v>505</v>
      </c>
      <c r="K2096" s="30" t="s">
        <v>495</v>
      </c>
      <c r="L2096" s="30" t="s">
        <v>496</v>
      </c>
      <c r="M2096" s="30" t="s">
        <v>558</v>
      </c>
      <c r="N2096" s="30"/>
      <c r="O2096" s="30" t="s">
        <v>7214</v>
      </c>
      <c r="P2096" s="30" t="s">
        <v>7215</v>
      </c>
      <c r="Q2096" s="30" t="s">
        <v>499</v>
      </c>
    </row>
    <row r="2097" spans="1:17" hidden="1" x14ac:dyDescent="0.2">
      <c r="A2097" s="30" t="s">
        <v>7218</v>
      </c>
      <c r="B2097" s="30" t="s">
        <v>7219</v>
      </c>
      <c r="C2097" s="30" t="s">
        <v>7220</v>
      </c>
      <c r="D2097" s="30"/>
      <c r="E2097" s="30" t="s">
        <v>503</v>
      </c>
      <c r="F2097" s="30" t="s">
        <v>7221</v>
      </c>
      <c r="G2097" s="38">
        <v>60</v>
      </c>
      <c r="H2097" s="31">
        <v>0</v>
      </c>
      <c r="I2097" s="30" t="s">
        <v>512</v>
      </c>
      <c r="J2097" s="30" t="s">
        <v>513</v>
      </c>
      <c r="K2097" s="30" t="s">
        <v>495</v>
      </c>
      <c r="L2097" s="30" t="s">
        <v>496</v>
      </c>
      <c r="M2097" s="30" t="s">
        <v>514</v>
      </c>
      <c r="N2097" s="30"/>
      <c r="O2097" s="30" t="s">
        <v>7218</v>
      </c>
      <c r="P2097" s="30" t="s">
        <v>7219</v>
      </c>
      <c r="Q2097" s="30" t="s">
        <v>499</v>
      </c>
    </row>
    <row r="2098" spans="1:17" hidden="1" x14ac:dyDescent="0.2">
      <c r="A2098" s="30" t="s">
        <v>7222</v>
      </c>
      <c r="B2098" s="30" t="s">
        <v>7223</v>
      </c>
      <c r="C2098" s="30" t="s">
        <v>7224</v>
      </c>
      <c r="D2098" s="30" t="s">
        <v>74</v>
      </c>
      <c r="E2098" s="30" t="s">
        <v>753</v>
      </c>
      <c r="F2098" s="30" t="s">
        <v>7225</v>
      </c>
      <c r="G2098" s="38"/>
      <c r="H2098" s="31">
        <v>0</v>
      </c>
      <c r="I2098" s="30" t="s">
        <v>628</v>
      </c>
      <c r="J2098" s="30" t="s">
        <v>629</v>
      </c>
      <c r="K2098" s="30" t="s">
        <v>495</v>
      </c>
      <c r="L2098" s="30" t="s">
        <v>6029</v>
      </c>
      <c r="M2098" s="30" t="s">
        <v>631</v>
      </c>
      <c r="N2098" s="30" t="s">
        <v>7226</v>
      </c>
      <c r="O2098" s="30" t="s">
        <v>7222</v>
      </c>
      <c r="P2098" s="30" t="s">
        <v>7223</v>
      </c>
      <c r="Q2098" s="30" t="s">
        <v>499</v>
      </c>
    </row>
    <row r="2099" spans="1:17" hidden="1" x14ac:dyDescent="0.2">
      <c r="A2099" s="30" t="s">
        <v>7227</v>
      </c>
      <c r="B2099" s="30" t="s">
        <v>7228</v>
      </c>
      <c r="C2099" s="30" t="s">
        <v>7229</v>
      </c>
      <c r="D2099" s="30"/>
      <c r="E2099" s="30" t="s">
        <v>503</v>
      </c>
      <c r="F2099" s="30" t="s">
        <v>7230</v>
      </c>
      <c r="G2099" s="38"/>
      <c r="H2099" s="31">
        <v>0</v>
      </c>
      <c r="I2099" s="30" t="s">
        <v>718</v>
      </c>
      <c r="J2099" s="30" t="s">
        <v>719</v>
      </c>
      <c r="K2099" s="30" t="s">
        <v>495</v>
      </c>
      <c r="L2099" s="30" t="s">
        <v>496</v>
      </c>
      <c r="M2099" s="30" t="s">
        <v>724</v>
      </c>
      <c r="N2099" s="30"/>
      <c r="O2099" s="30" t="s">
        <v>7227</v>
      </c>
      <c r="P2099" s="30" t="s">
        <v>7228</v>
      </c>
      <c r="Q2099" s="30" t="s">
        <v>499</v>
      </c>
    </row>
    <row r="2100" spans="1:17" hidden="1" x14ac:dyDescent="0.2">
      <c r="A2100" s="30" t="s">
        <v>189</v>
      </c>
      <c r="B2100" s="30" t="s">
        <v>190</v>
      </c>
      <c r="C2100" s="30" t="s">
        <v>7231</v>
      </c>
      <c r="D2100" s="30"/>
      <c r="E2100" s="30" t="s">
        <v>7232</v>
      </c>
      <c r="F2100" s="30" t="s">
        <v>7233</v>
      </c>
      <c r="G2100" s="38">
        <v>60</v>
      </c>
      <c r="H2100" s="31">
        <v>0</v>
      </c>
      <c r="I2100" s="30"/>
      <c r="J2100" s="30"/>
      <c r="K2100" s="30" t="s">
        <v>495</v>
      </c>
      <c r="L2100" s="30" t="s">
        <v>496</v>
      </c>
      <c r="M2100" s="30" t="s">
        <v>506</v>
      </c>
      <c r="N2100" s="30"/>
      <c r="O2100" s="30" t="s">
        <v>189</v>
      </c>
      <c r="P2100" s="30" t="s">
        <v>190</v>
      </c>
      <c r="Q2100" s="30" t="s">
        <v>499</v>
      </c>
    </row>
    <row r="2101" spans="1:17" hidden="1" x14ac:dyDescent="0.2">
      <c r="A2101" s="30" t="s">
        <v>7234</v>
      </c>
      <c r="B2101" s="30" t="s">
        <v>7235</v>
      </c>
      <c r="C2101" s="30" t="s">
        <v>7236</v>
      </c>
      <c r="D2101" s="30"/>
      <c r="E2101" s="30" t="s">
        <v>7232</v>
      </c>
      <c r="F2101" s="30" t="s">
        <v>74</v>
      </c>
      <c r="G2101" s="38">
        <v>60</v>
      </c>
      <c r="H2101" s="31">
        <v>0</v>
      </c>
      <c r="I2101" s="30" t="s">
        <v>504</v>
      </c>
      <c r="J2101" s="30" t="s">
        <v>505</v>
      </c>
      <c r="K2101" s="30" t="s">
        <v>495</v>
      </c>
      <c r="L2101" s="30" t="s">
        <v>496</v>
      </c>
      <c r="M2101" s="30" t="s">
        <v>506</v>
      </c>
      <c r="N2101" s="30" t="s">
        <v>1316</v>
      </c>
      <c r="O2101" s="30" t="s">
        <v>189</v>
      </c>
      <c r="P2101" s="30" t="s">
        <v>190</v>
      </c>
      <c r="Q2101" s="30" t="s">
        <v>499</v>
      </c>
    </row>
    <row r="2102" spans="1:17" hidden="1" x14ac:dyDescent="0.2">
      <c r="A2102" s="30" t="s">
        <v>7237</v>
      </c>
      <c r="B2102" s="30" t="s">
        <v>7238</v>
      </c>
      <c r="C2102" s="30" t="s">
        <v>7239</v>
      </c>
      <c r="D2102" s="30"/>
      <c r="E2102" s="30" t="s">
        <v>7232</v>
      </c>
      <c r="F2102" s="30" t="s">
        <v>74</v>
      </c>
      <c r="G2102" s="38">
        <v>60</v>
      </c>
      <c r="H2102" s="31">
        <v>0</v>
      </c>
      <c r="I2102" s="30" t="s">
        <v>552</v>
      </c>
      <c r="J2102" s="30" t="s">
        <v>553</v>
      </c>
      <c r="K2102" s="30" t="s">
        <v>495</v>
      </c>
      <c r="L2102" s="30" t="s">
        <v>496</v>
      </c>
      <c r="M2102" s="30" t="s">
        <v>554</v>
      </c>
      <c r="N2102" s="30"/>
      <c r="O2102" s="30" t="s">
        <v>189</v>
      </c>
      <c r="P2102" s="30" t="s">
        <v>190</v>
      </c>
      <c r="Q2102" s="30" t="s">
        <v>499</v>
      </c>
    </row>
    <row r="2103" spans="1:17" hidden="1" x14ac:dyDescent="0.2">
      <c r="A2103" s="30" t="s">
        <v>7240</v>
      </c>
      <c r="B2103" s="30" t="s">
        <v>7241</v>
      </c>
      <c r="C2103" s="30" t="s">
        <v>7242</v>
      </c>
      <c r="D2103" s="30"/>
      <c r="E2103" s="30" t="s">
        <v>189</v>
      </c>
      <c r="F2103" s="30" t="s">
        <v>74</v>
      </c>
      <c r="G2103" s="38">
        <v>60</v>
      </c>
      <c r="H2103" s="31">
        <v>0</v>
      </c>
      <c r="I2103" s="30" t="s">
        <v>512</v>
      </c>
      <c r="J2103" s="30" t="s">
        <v>513</v>
      </c>
      <c r="K2103" s="30" t="s">
        <v>495</v>
      </c>
      <c r="L2103" s="30" t="s">
        <v>496</v>
      </c>
      <c r="M2103" s="30" t="s">
        <v>695</v>
      </c>
      <c r="N2103" s="30" t="s">
        <v>4002</v>
      </c>
      <c r="O2103" s="30" t="s">
        <v>189</v>
      </c>
      <c r="P2103" s="30" t="s">
        <v>190</v>
      </c>
      <c r="Q2103" s="30" t="s">
        <v>499</v>
      </c>
    </row>
    <row r="2104" spans="1:17" hidden="1" x14ac:dyDescent="0.2">
      <c r="A2104" s="30" t="s">
        <v>7243</v>
      </c>
      <c r="B2104" s="30" t="s">
        <v>7244</v>
      </c>
      <c r="C2104" s="30" t="s">
        <v>7245</v>
      </c>
      <c r="D2104" s="30"/>
      <c r="E2104" s="30" t="s">
        <v>7232</v>
      </c>
      <c r="F2104" s="30" t="s">
        <v>74</v>
      </c>
      <c r="G2104" s="38">
        <v>60</v>
      </c>
      <c r="H2104" s="31">
        <v>0</v>
      </c>
      <c r="I2104" s="30" t="s">
        <v>586</v>
      </c>
      <c r="J2104" s="30" t="s">
        <v>587</v>
      </c>
      <c r="K2104" s="30" t="s">
        <v>495</v>
      </c>
      <c r="L2104" s="30" t="s">
        <v>496</v>
      </c>
      <c r="M2104" s="30" t="s">
        <v>903</v>
      </c>
      <c r="N2104" s="30"/>
      <c r="O2104" s="30" t="s">
        <v>189</v>
      </c>
      <c r="P2104" s="30" t="s">
        <v>190</v>
      </c>
      <c r="Q2104" s="30" t="s">
        <v>499</v>
      </c>
    </row>
    <row r="2105" spans="1:17" hidden="1" x14ac:dyDescent="0.2">
      <c r="A2105" s="30" t="s">
        <v>7246</v>
      </c>
      <c r="B2105" s="30" t="s">
        <v>7247</v>
      </c>
      <c r="C2105" s="30" t="s">
        <v>7248</v>
      </c>
      <c r="D2105" s="30"/>
      <c r="E2105" s="30" t="s">
        <v>7249</v>
      </c>
      <c r="F2105" s="30" t="s">
        <v>74</v>
      </c>
      <c r="G2105" s="38">
        <v>60</v>
      </c>
      <c r="H2105" s="31">
        <v>0</v>
      </c>
      <c r="I2105" s="30" t="s">
        <v>610</v>
      </c>
      <c r="J2105" s="30" t="s">
        <v>611</v>
      </c>
      <c r="K2105" s="30" t="s">
        <v>495</v>
      </c>
      <c r="L2105" s="30" t="s">
        <v>612</v>
      </c>
      <c r="M2105" s="30" t="s">
        <v>1035</v>
      </c>
      <c r="N2105" s="30"/>
      <c r="O2105" s="30" t="s">
        <v>189</v>
      </c>
      <c r="P2105" s="30" t="s">
        <v>190</v>
      </c>
      <c r="Q2105" s="30" t="s">
        <v>499</v>
      </c>
    </row>
    <row r="2106" spans="1:17" hidden="1" x14ac:dyDescent="0.2">
      <c r="A2106" s="30" t="s">
        <v>7250</v>
      </c>
      <c r="B2106" s="30" t="s">
        <v>7251</v>
      </c>
      <c r="C2106" s="30" t="s">
        <v>7252</v>
      </c>
      <c r="D2106" s="30"/>
      <c r="E2106" s="30" t="s">
        <v>7249</v>
      </c>
      <c r="F2106" s="30" t="s">
        <v>74</v>
      </c>
      <c r="G2106" s="38">
        <v>60</v>
      </c>
      <c r="H2106" s="31">
        <v>0</v>
      </c>
      <c r="I2106" s="30" t="s">
        <v>622</v>
      </c>
      <c r="J2106" s="30" t="s">
        <v>623</v>
      </c>
      <c r="K2106" s="30" t="s">
        <v>495</v>
      </c>
      <c r="L2106" s="30" t="s">
        <v>612</v>
      </c>
      <c r="M2106" s="30" t="s">
        <v>1153</v>
      </c>
      <c r="N2106" s="30"/>
      <c r="O2106" s="30" t="s">
        <v>189</v>
      </c>
      <c r="P2106" s="30" t="s">
        <v>190</v>
      </c>
      <c r="Q2106" s="30" t="s">
        <v>499</v>
      </c>
    </row>
    <row r="2107" spans="1:17" hidden="1" x14ac:dyDescent="0.2">
      <c r="A2107" s="30" t="s">
        <v>7253</v>
      </c>
      <c r="B2107" s="30" t="s">
        <v>7254</v>
      </c>
      <c r="C2107" s="30" t="s">
        <v>7255</v>
      </c>
      <c r="D2107" s="30"/>
      <c r="E2107" s="30" t="s">
        <v>7249</v>
      </c>
      <c r="F2107" s="30" t="s">
        <v>74</v>
      </c>
      <c r="G2107" s="38">
        <v>60</v>
      </c>
      <c r="H2107" s="31">
        <v>0</v>
      </c>
      <c r="I2107" s="30" t="s">
        <v>622</v>
      </c>
      <c r="J2107" s="30" t="s">
        <v>623</v>
      </c>
      <c r="K2107" s="30" t="s">
        <v>495</v>
      </c>
      <c r="L2107" s="30" t="s">
        <v>612</v>
      </c>
      <c r="M2107" s="30" t="s">
        <v>997</v>
      </c>
      <c r="N2107" s="30"/>
      <c r="O2107" s="30" t="s">
        <v>189</v>
      </c>
      <c r="P2107" s="30" t="s">
        <v>190</v>
      </c>
      <c r="Q2107" s="30" t="s">
        <v>499</v>
      </c>
    </row>
    <row r="2108" spans="1:17" hidden="1" x14ac:dyDescent="0.2">
      <c r="A2108" s="30" t="s">
        <v>7256</v>
      </c>
      <c r="B2108" s="30" t="s">
        <v>7257</v>
      </c>
      <c r="C2108" s="30" t="s">
        <v>7258</v>
      </c>
      <c r="D2108" s="30"/>
      <c r="E2108" s="30" t="s">
        <v>7249</v>
      </c>
      <c r="F2108" s="30" t="s">
        <v>74</v>
      </c>
      <c r="G2108" s="38">
        <v>60</v>
      </c>
      <c r="H2108" s="31">
        <v>0</v>
      </c>
      <c r="I2108" s="30" t="s">
        <v>5036</v>
      </c>
      <c r="J2108" s="30" t="s">
        <v>5037</v>
      </c>
      <c r="K2108" s="30" t="s">
        <v>495</v>
      </c>
      <c r="L2108" s="30" t="s">
        <v>612</v>
      </c>
      <c r="M2108" s="30" t="s">
        <v>1021</v>
      </c>
      <c r="N2108" s="30"/>
      <c r="O2108" s="30" t="s">
        <v>189</v>
      </c>
      <c r="P2108" s="30" t="s">
        <v>190</v>
      </c>
      <c r="Q2108" s="30" t="s">
        <v>499</v>
      </c>
    </row>
    <row r="2109" spans="1:17" hidden="1" x14ac:dyDescent="0.2">
      <c r="A2109" s="30" t="s">
        <v>7259</v>
      </c>
      <c r="B2109" s="30" t="s">
        <v>7260</v>
      </c>
      <c r="C2109" s="30" t="s">
        <v>7261</v>
      </c>
      <c r="D2109" s="30"/>
      <c r="E2109" s="30" t="s">
        <v>7232</v>
      </c>
      <c r="F2109" s="30" t="s">
        <v>74</v>
      </c>
      <c r="G2109" s="38">
        <v>60</v>
      </c>
      <c r="H2109" s="31">
        <v>0</v>
      </c>
      <c r="I2109" s="30" t="s">
        <v>586</v>
      </c>
      <c r="J2109" s="30" t="s">
        <v>587</v>
      </c>
      <c r="K2109" s="30" t="s">
        <v>495</v>
      </c>
      <c r="L2109" s="30" t="s">
        <v>496</v>
      </c>
      <c r="M2109" s="30" t="s">
        <v>903</v>
      </c>
      <c r="N2109" s="30"/>
      <c r="O2109" s="30" t="s">
        <v>189</v>
      </c>
      <c r="P2109" s="30" t="s">
        <v>190</v>
      </c>
      <c r="Q2109" s="30" t="s">
        <v>499</v>
      </c>
    </row>
    <row r="2110" spans="1:17" hidden="1" x14ac:dyDescent="0.2">
      <c r="A2110" s="30" t="s">
        <v>101</v>
      </c>
      <c r="B2110" s="30" t="s">
        <v>102</v>
      </c>
      <c r="C2110" s="30" t="s">
        <v>7262</v>
      </c>
      <c r="D2110" s="30" t="s">
        <v>7263</v>
      </c>
      <c r="E2110" s="30" t="s">
        <v>7249</v>
      </c>
      <c r="F2110" s="30" t="s">
        <v>7264</v>
      </c>
      <c r="G2110" s="38">
        <v>60</v>
      </c>
      <c r="H2110" s="31">
        <v>0</v>
      </c>
      <c r="I2110" s="30" t="s">
        <v>622</v>
      </c>
      <c r="J2110" s="30" t="s">
        <v>623</v>
      </c>
      <c r="K2110" s="30" t="s">
        <v>495</v>
      </c>
      <c r="L2110" s="30" t="s">
        <v>612</v>
      </c>
      <c r="M2110" s="30" t="s">
        <v>1153</v>
      </c>
      <c r="N2110" s="30" t="s">
        <v>7265</v>
      </c>
      <c r="O2110" s="30" t="s">
        <v>189</v>
      </c>
      <c r="P2110" s="30" t="s">
        <v>190</v>
      </c>
      <c r="Q2110" s="30" t="s">
        <v>499</v>
      </c>
    </row>
    <row r="2111" spans="1:17" hidden="1" x14ac:dyDescent="0.2">
      <c r="A2111" s="30" t="s">
        <v>295</v>
      </c>
      <c r="B2111" s="30" t="s">
        <v>296</v>
      </c>
      <c r="C2111" s="30" t="s">
        <v>7266</v>
      </c>
      <c r="D2111" s="30" t="s">
        <v>7267</v>
      </c>
      <c r="E2111" s="30" t="s">
        <v>7268</v>
      </c>
      <c r="F2111" s="30" t="s">
        <v>7269</v>
      </c>
      <c r="G2111" s="38">
        <v>60</v>
      </c>
      <c r="H2111" s="31">
        <v>0</v>
      </c>
      <c r="I2111" s="30"/>
      <c r="J2111" s="30"/>
      <c r="K2111" s="30" t="s">
        <v>495</v>
      </c>
      <c r="L2111" s="30" t="s">
        <v>832</v>
      </c>
      <c r="M2111" s="30"/>
      <c r="N2111" s="30"/>
      <c r="O2111" s="30" t="s">
        <v>189</v>
      </c>
      <c r="P2111" s="30" t="s">
        <v>190</v>
      </c>
      <c r="Q2111" s="30" t="s">
        <v>499</v>
      </c>
    </row>
    <row r="2112" spans="1:17" hidden="1" x14ac:dyDescent="0.2">
      <c r="A2112" s="30" t="s">
        <v>201</v>
      </c>
      <c r="B2112" s="30" t="s">
        <v>202</v>
      </c>
      <c r="C2112" s="30" t="s">
        <v>7270</v>
      </c>
      <c r="D2112" s="30" t="s">
        <v>7271</v>
      </c>
      <c r="E2112" s="30" t="s">
        <v>7249</v>
      </c>
      <c r="F2112" s="30" t="s">
        <v>7272</v>
      </c>
      <c r="G2112" s="38">
        <v>60</v>
      </c>
      <c r="H2112" s="31">
        <v>0</v>
      </c>
      <c r="I2112" s="30" t="s">
        <v>628</v>
      </c>
      <c r="J2112" s="30" t="s">
        <v>629</v>
      </c>
      <c r="K2112" s="30" t="s">
        <v>495</v>
      </c>
      <c r="L2112" s="30" t="s">
        <v>975</v>
      </c>
      <c r="M2112" s="30" t="s">
        <v>631</v>
      </c>
      <c r="N2112" s="30"/>
      <c r="O2112" s="30" t="s">
        <v>189</v>
      </c>
      <c r="P2112" s="30" t="s">
        <v>190</v>
      </c>
      <c r="Q2112" s="30" t="s">
        <v>499</v>
      </c>
    </row>
    <row r="2113" spans="1:17" hidden="1" x14ac:dyDescent="0.2">
      <c r="A2113" s="30" t="s">
        <v>199</v>
      </c>
      <c r="B2113" s="30" t="s">
        <v>200</v>
      </c>
      <c r="C2113" s="30" t="s">
        <v>7273</v>
      </c>
      <c r="D2113" s="30" t="s">
        <v>7274</v>
      </c>
      <c r="E2113" s="30" t="s">
        <v>7268</v>
      </c>
      <c r="F2113" s="30" t="s">
        <v>7275</v>
      </c>
      <c r="G2113" s="38">
        <v>60</v>
      </c>
      <c r="H2113" s="31">
        <v>0</v>
      </c>
      <c r="I2113" s="30"/>
      <c r="J2113" s="30"/>
      <c r="K2113" s="30" t="s">
        <v>495</v>
      </c>
      <c r="L2113" s="30" t="s">
        <v>3608</v>
      </c>
      <c r="M2113" s="30"/>
      <c r="N2113" s="30"/>
      <c r="O2113" s="30" t="s">
        <v>189</v>
      </c>
      <c r="P2113" s="30" t="s">
        <v>190</v>
      </c>
      <c r="Q2113" s="30" t="s">
        <v>499</v>
      </c>
    </row>
    <row r="2114" spans="1:17" hidden="1" x14ac:dyDescent="0.2">
      <c r="A2114" s="30" t="s">
        <v>250</v>
      </c>
      <c r="B2114" s="30" t="s">
        <v>251</v>
      </c>
      <c r="C2114" s="30" t="s">
        <v>7276</v>
      </c>
      <c r="D2114" s="30" t="s">
        <v>7277</v>
      </c>
      <c r="E2114" s="30" t="s">
        <v>7268</v>
      </c>
      <c r="F2114" s="30" t="s">
        <v>7278</v>
      </c>
      <c r="G2114" s="38">
        <v>60</v>
      </c>
      <c r="H2114" s="31">
        <v>0</v>
      </c>
      <c r="I2114" s="30"/>
      <c r="J2114" s="30"/>
      <c r="K2114" s="30" t="s">
        <v>495</v>
      </c>
      <c r="L2114" s="30" t="s">
        <v>828</v>
      </c>
      <c r="M2114" s="30"/>
      <c r="N2114" s="30"/>
      <c r="O2114" s="30" t="s">
        <v>189</v>
      </c>
      <c r="P2114" s="30" t="s">
        <v>190</v>
      </c>
      <c r="Q2114" s="30" t="s">
        <v>499</v>
      </c>
    </row>
    <row r="2115" spans="1:17" hidden="1" x14ac:dyDescent="0.2">
      <c r="A2115" s="30" t="s">
        <v>252</v>
      </c>
      <c r="B2115" s="30" t="s">
        <v>253</v>
      </c>
      <c r="C2115" s="30" t="s">
        <v>7279</v>
      </c>
      <c r="D2115" s="30" t="s">
        <v>7280</v>
      </c>
      <c r="E2115" s="30" t="s">
        <v>7268</v>
      </c>
      <c r="F2115" s="30" t="s">
        <v>7281</v>
      </c>
      <c r="G2115" s="38">
        <v>60</v>
      </c>
      <c r="H2115" s="31">
        <v>0</v>
      </c>
      <c r="I2115" s="30"/>
      <c r="J2115" s="30"/>
      <c r="K2115" s="30" t="s">
        <v>495</v>
      </c>
      <c r="L2115" s="30" t="s">
        <v>869</v>
      </c>
      <c r="M2115" s="30"/>
      <c r="N2115" s="30"/>
      <c r="O2115" s="30" t="s">
        <v>189</v>
      </c>
      <c r="P2115" s="30" t="s">
        <v>190</v>
      </c>
      <c r="Q2115" s="30" t="s">
        <v>499</v>
      </c>
    </row>
    <row r="2116" spans="1:17" hidden="1" x14ac:dyDescent="0.2">
      <c r="A2116" s="30" t="s">
        <v>385</v>
      </c>
      <c r="B2116" s="30" t="s">
        <v>386</v>
      </c>
      <c r="C2116" s="30" t="s">
        <v>7282</v>
      </c>
      <c r="D2116" s="30" t="s">
        <v>7283</v>
      </c>
      <c r="E2116" s="30" t="s">
        <v>7268</v>
      </c>
      <c r="F2116" s="30" t="s">
        <v>7284</v>
      </c>
      <c r="G2116" s="38">
        <v>60</v>
      </c>
      <c r="H2116" s="31">
        <v>0</v>
      </c>
      <c r="I2116" s="30"/>
      <c r="J2116" s="30"/>
      <c r="K2116" s="30" t="s">
        <v>495</v>
      </c>
      <c r="L2116" s="30" t="s">
        <v>4323</v>
      </c>
      <c r="M2116" s="30"/>
      <c r="N2116" s="30"/>
      <c r="O2116" s="30" t="s">
        <v>189</v>
      </c>
      <c r="P2116" s="30" t="s">
        <v>190</v>
      </c>
      <c r="Q2116" s="30" t="s">
        <v>499</v>
      </c>
    </row>
    <row r="2117" spans="1:17" hidden="1" x14ac:dyDescent="0.2">
      <c r="A2117" s="30" t="s">
        <v>258</v>
      </c>
      <c r="B2117" s="30" t="s">
        <v>259</v>
      </c>
      <c r="C2117" s="30" t="s">
        <v>7285</v>
      </c>
      <c r="D2117" s="30" t="s">
        <v>7286</v>
      </c>
      <c r="E2117" s="30" t="s">
        <v>7268</v>
      </c>
      <c r="F2117" s="30" t="s">
        <v>7287</v>
      </c>
      <c r="G2117" s="38">
        <v>60</v>
      </c>
      <c r="H2117" s="31">
        <v>0</v>
      </c>
      <c r="I2117" s="30"/>
      <c r="J2117" s="30"/>
      <c r="K2117" s="30" t="s">
        <v>495</v>
      </c>
      <c r="L2117" s="30" t="s">
        <v>496</v>
      </c>
      <c r="M2117" s="30"/>
      <c r="N2117" s="30"/>
      <c r="O2117" s="30" t="s">
        <v>189</v>
      </c>
      <c r="P2117" s="30" t="s">
        <v>190</v>
      </c>
      <c r="Q2117" s="30" t="s">
        <v>499</v>
      </c>
    </row>
    <row r="2118" spans="1:17" hidden="1" x14ac:dyDescent="0.2">
      <c r="A2118" s="30" t="s">
        <v>197</v>
      </c>
      <c r="B2118" s="30" t="s">
        <v>198</v>
      </c>
      <c r="C2118" s="30" t="s">
        <v>7288</v>
      </c>
      <c r="D2118" s="30" t="s">
        <v>7289</v>
      </c>
      <c r="E2118" s="30" t="s">
        <v>7268</v>
      </c>
      <c r="F2118" s="30" t="s">
        <v>7290</v>
      </c>
      <c r="G2118" s="38">
        <v>60</v>
      </c>
      <c r="H2118" s="31">
        <v>0</v>
      </c>
      <c r="I2118" s="30"/>
      <c r="J2118" s="30"/>
      <c r="K2118" s="30" t="s">
        <v>495</v>
      </c>
      <c r="L2118" s="30" t="s">
        <v>496</v>
      </c>
      <c r="M2118" s="30"/>
      <c r="N2118" s="30"/>
      <c r="O2118" s="30" t="s">
        <v>189</v>
      </c>
      <c r="P2118" s="30" t="s">
        <v>190</v>
      </c>
      <c r="Q2118" s="30" t="s">
        <v>499</v>
      </c>
    </row>
    <row r="2119" spans="1:17" hidden="1" x14ac:dyDescent="0.2">
      <c r="A2119" s="30" t="s">
        <v>193</v>
      </c>
      <c r="B2119" s="30" t="s">
        <v>194</v>
      </c>
      <c r="C2119" s="30" t="s">
        <v>7291</v>
      </c>
      <c r="D2119" s="30" t="s">
        <v>7292</v>
      </c>
      <c r="E2119" s="30" t="s">
        <v>7268</v>
      </c>
      <c r="F2119" s="30" t="s">
        <v>7293</v>
      </c>
      <c r="G2119" s="38">
        <v>60</v>
      </c>
      <c r="H2119" s="31">
        <v>0</v>
      </c>
      <c r="I2119" s="30"/>
      <c r="J2119" s="30"/>
      <c r="K2119" s="30" t="s">
        <v>495</v>
      </c>
      <c r="L2119" s="30" t="s">
        <v>644</v>
      </c>
      <c r="M2119" s="30"/>
      <c r="N2119" s="30"/>
      <c r="O2119" s="30" t="s">
        <v>189</v>
      </c>
      <c r="P2119" s="30" t="s">
        <v>190</v>
      </c>
      <c r="Q2119" s="30" t="s">
        <v>499</v>
      </c>
    </row>
    <row r="2120" spans="1:17" hidden="1" x14ac:dyDescent="0.2">
      <c r="A2120" s="30" t="s">
        <v>195</v>
      </c>
      <c r="B2120" s="30" t="s">
        <v>196</v>
      </c>
      <c r="C2120" s="30" t="s">
        <v>7294</v>
      </c>
      <c r="D2120" s="30" t="s">
        <v>7295</v>
      </c>
      <c r="E2120" s="30" t="s">
        <v>7249</v>
      </c>
      <c r="F2120" s="30" t="s">
        <v>7296</v>
      </c>
      <c r="G2120" s="38">
        <v>60</v>
      </c>
      <c r="H2120" s="31">
        <v>0</v>
      </c>
      <c r="I2120" s="30" t="s">
        <v>628</v>
      </c>
      <c r="J2120" s="30" t="s">
        <v>629</v>
      </c>
      <c r="K2120" s="30" t="s">
        <v>495</v>
      </c>
      <c r="L2120" s="30" t="s">
        <v>1132</v>
      </c>
      <c r="M2120" s="30" t="s">
        <v>631</v>
      </c>
      <c r="N2120" s="30"/>
      <c r="O2120" s="30" t="s">
        <v>189</v>
      </c>
      <c r="P2120" s="30" t="s">
        <v>190</v>
      </c>
      <c r="Q2120" s="30" t="s">
        <v>499</v>
      </c>
    </row>
    <row r="2121" spans="1:17" hidden="1" x14ac:dyDescent="0.2">
      <c r="A2121" s="30" t="s">
        <v>254</v>
      </c>
      <c r="B2121" s="30" t="s">
        <v>255</v>
      </c>
      <c r="C2121" s="30" t="s">
        <v>7297</v>
      </c>
      <c r="D2121" s="30" t="s">
        <v>7298</v>
      </c>
      <c r="E2121" s="30" t="s">
        <v>7268</v>
      </c>
      <c r="F2121" s="30" t="s">
        <v>7299</v>
      </c>
      <c r="G2121" s="38">
        <v>60</v>
      </c>
      <c r="H2121" s="31">
        <v>0</v>
      </c>
      <c r="I2121" s="30" t="s">
        <v>628</v>
      </c>
      <c r="J2121" s="30" t="s">
        <v>629</v>
      </c>
      <c r="K2121" s="30" t="s">
        <v>495</v>
      </c>
      <c r="L2121" s="30" t="s">
        <v>4921</v>
      </c>
      <c r="M2121" s="30" t="s">
        <v>631</v>
      </c>
      <c r="N2121" s="30"/>
      <c r="O2121" s="30" t="s">
        <v>189</v>
      </c>
      <c r="P2121" s="30" t="s">
        <v>190</v>
      </c>
      <c r="Q2121" s="30" t="s">
        <v>499</v>
      </c>
    </row>
    <row r="2122" spans="1:17" x14ac:dyDescent="0.2">
      <c r="A2122" s="30" t="s">
        <v>191</v>
      </c>
      <c r="B2122" s="30" t="s">
        <v>192</v>
      </c>
      <c r="C2122" s="30" t="s">
        <v>7300</v>
      </c>
      <c r="D2122" s="30" t="s">
        <v>7301</v>
      </c>
      <c r="E2122" s="30" t="s">
        <v>7268</v>
      </c>
      <c r="F2122" s="30" t="s">
        <v>7302</v>
      </c>
      <c r="G2122" s="38">
        <v>60</v>
      </c>
      <c r="H2122" s="31">
        <v>0</v>
      </c>
      <c r="I2122" s="30"/>
      <c r="J2122" s="30"/>
      <c r="K2122" s="30" t="s">
        <v>495</v>
      </c>
      <c r="L2122" s="30" t="s">
        <v>899</v>
      </c>
      <c r="M2122" s="30"/>
      <c r="N2122" s="30"/>
      <c r="O2122" s="30" t="s">
        <v>189</v>
      </c>
      <c r="P2122" s="30" t="s">
        <v>190</v>
      </c>
      <c r="Q2122" s="30" t="s">
        <v>499</v>
      </c>
    </row>
    <row r="2123" spans="1:17" hidden="1" x14ac:dyDescent="0.2">
      <c r="A2123" s="30" t="s">
        <v>293</v>
      </c>
      <c r="B2123" s="30" t="s">
        <v>294</v>
      </c>
      <c r="C2123" s="30" t="s">
        <v>7303</v>
      </c>
      <c r="D2123" s="30" t="s">
        <v>7304</v>
      </c>
      <c r="E2123" s="30" t="s">
        <v>7268</v>
      </c>
      <c r="F2123" s="30" t="s">
        <v>7305</v>
      </c>
      <c r="G2123" s="38">
        <v>60</v>
      </c>
      <c r="H2123" s="31">
        <v>0</v>
      </c>
      <c r="I2123" s="30"/>
      <c r="J2123" s="30"/>
      <c r="K2123" s="30" t="s">
        <v>495</v>
      </c>
      <c r="L2123" s="30" t="s">
        <v>869</v>
      </c>
      <c r="M2123" s="30"/>
      <c r="N2123" s="30"/>
      <c r="O2123" s="30" t="s">
        <v>189</v>
      </c>
      <c r="P2123" s="30" t="s">
        <v>190</v>
      </c>
      <c r="Q2123" s="30" t="s">
        <v>499</v>
      </c>
    </row>
    <row r="2124" spans="1:17" hidden="1" x14ac:dyDescent="0.2">
      <c r="A2124" s="30" t="s">
        <v>7306</v>
      </c>
      <c r="B2124" s="30" t="s">
        <v>7307</v>
      </c>
      <c r="C2124" s="30" t="s">
        <v>7308</v>
      </c>
      <c r="D2124" s="30"/>
      <c r="E2124" s="30" t="s">
        <v>7232</v>
      </c>
      <c r="F2124" s="30"/>
      <c r="G2124" s="38"/>
      <c r="H2124" s="31">
        <v>0</v>
      </c>
      <c r="I2124" s="30" t="s">
        <v>570</v>
      </c>
      <c r="J2124" s="30" t="s">
        <v>571</v>
      </c>
      <c r="K2124" s="30" t="s">
        <v>495</v>
      </c>
      <c r="L2124" s="30" t="s">
        <v>7309</v>
      </c>
      <c r="M2124" s="30"/>
      <c r="N2124" s="30" t="s">
        <v>7310</v>
      </c>
      <c r="O2124" s="30" t="s">
        <v>189</v>
      </c>
      <c r="P2124" s="30" t="s">
        <v>190</v>
      </c>
      <c r="Q2124" s="30" t="s">
        <v>499</v>
      </c>
    </row>
    <row r="2125" spans="1:17" hidden="1" x14ac:dyDescent="0.2">
      <c r="A2125" s="30" t="s">
        <v>7311</v>
      </c>
      <c r="B2125" s="30" t="s">
        <v>7312</v>
      </c>
      <c r="C2125" s="30" t="s">
        <v>7313</v>
      </c>
      <c r="D2125" s="30"/>
      <c r="E2125" s="30" t="s">
        <v>503</v>
      </c>
      <c r="F2125" s="30" t="s">
        <v>7314</v>
      </c>
      <c r="G2125" s="38"/>
      <c r="H2125" s="31">
        <v>0</v>
      </c>
      <c r="I2125" s="30" t="s">
        <v>512</v>
      </c>
      <c r="J2125" s="30" t="s">
        <v>513</v>
      </c>
      <c r="K2125" s="30" t="s">
        <v>495</v>
      </c>
      <c r="L2125" s="30" t="s">
        <v>496</v>
      </c>
      <c r="M2125" s="30" t="s">
        <v>514</v>
      </c>
      <c r="N2125" s="30"/>
      <c r="O2125" s="30" t="s">
        <v>7311</v>
      </c>
      <c r="P2125" s="30" t="s">
        <v>7312</v>
      </c>
      <c r="Q2125" s="30" t="s">
        <v>499</v>
      </c>
    </row>
    <row r="2126" spans="1:17" hidden="1" x14ac:dyDescent="0.2">
      <c r="A2126" s="30" t="s">
        <v>7315</v>
      </c>
      <c r="B2126" s="30" t="s">
        <v>7316</v>
      </c>
      <c r="C2126" s="30" t="s">
        <v>7317</v>
      </c>
      <c r="D2126" s="30"/>
      <c r="E2126" s="30" t="s">
        <v>503</v>
      </c>
      <c r="F2126" s="30" t="s">
        <v>7318</v>
      </c>
      <c r="G2126" s="38">
        <v>60</v>
      </c>
      <c r="H2126" s="31">
        <v>0</v>
      </c>
      <c r="I2126" s="30" t="s">
        <v>512</v>
      </c>
      <c r="J2126" s="30" t="s">
        <v>513</v>
      </c>
      <c r="K2126" s="30" t="s">
        <v>495</v>
      </c>
      <c r="L2126" s="30" t="s">
        <v>496</v>
      </c>
      <c r="M2126" s="30" t="s">
        <v>514</v>
      </c>
      <c r="N2126" s="30"/>
      <c r="O2126" s="30" t="s">
        <v>7315</v>
      </c>
      <c r="P2126" s="30" t="s">
        <v>7316</v>
      </c>
      <c r="Q2126" s="30" t="s">
        <v>499</v>
      </c>
    </row>
    <row r="2127" spans="1:17" hidden="1" x14ac:dyDescent="0.2">
      <c r="A2127" s="30" t="s">
        <v>7319</v>
      </c>
      <c r="B2127" s="30" t="s">
        <v>7320</v>
      </c>
      <c r="C2127" s="30" t="s">
        <v>7321</v>
      </c>
      <c r="D2127" s="30" t="s">
        <v>74</v>
      </c>
      <c r="E2127" s="30" t="s">
        <v>503</v>
      </c>
      <c r="F2127" s="30" t="s">
        <v>74</v>
      </c>
      <c r="G2127" s="38">
        <v>60</v>
      </c>
      <c r="H2127" s="31">
        <v>0</v>
      </c>
      <c r="I2127" s="30" t="s">
        <v>586</v>
      </c>
      <c r="J2127" s="30" t="s">
        <v>587</v>
      </c>
      <c r="K2127" s="30" t="s">
        <v>495</v>
      </c>
      <c r="L2127" s="30" t="s">
        <v>496</v>
      </c>
      <c r="M2127" s="30" t="s">
        <v>588</v>
      </c>
      <c r="N2127" s="30"/>
      <c r="O2127" s="30" t="s">
        <v>7319</v>
      </c>
      <c r="P2127" s="30" t="s">
        <v>7320</v>
      </c>
      <c r="Q2127" s="30" t="s">
        <v>499</v>
      </c>
    </row>
    <row r="2128" spans="1:17" hidden="1" x14ac:dyDescent="0.2">
      <c r="A2128" s="30" t="s">
        <v>203</v>
      </c>
      <c r="B2128" s="30" t="s">
        <v>204</v>
      </c>
      <c r="C2128" s="30" t="s">
        <v>7322</v>
      </c>
      <c r="D2128" s="30" t="s">
        <v>7323</v>
      </c>
      <c r="E2128" s="30" t="s">
        <v>753</v>
      </c>
      <c r="F2128" s="30" t="s">
        <v>7324</v>
      </c>
      <c r="G2128" s="38">
        <v>30</v>
      </c>
      <c r="H2128" s="31">
        <v>30</v>
      </c>
      <c r="I2128" s="30" t="s">
        <v>628</v>
      </c>
      <c r="J2128" s="30" t="s">
        <v>629</v>
      </c>
      <c r="K2128" s="30" t="s">
        <v>495</v>
      </c>
      <c r="L2128" s="30" t="s">
        <v>1274</v>
      </c>
      <c r="M2128" s="30" t="s">
        <v>631</v>
      </c>
      <c r="N2128" s="30" t="s">
        <v>7325</v>
      </c>
      <c r="O2128" s="30" t="s">
        <v>203</v>
      </c>
      <c r="P2128" s="30" t="s">
        <v>204</v>
      </c>
      <c r="Q2128" s="30" t="s">
        <v>499</v>
      </c>
    </row>
    <row r="2129" spans="1:17" hidden="1" x14ac:dyDescent="0.2">
      <c r="A2129" s="30" t="s">
        <v>7326</v>
      </c>
      <c r="B2129" s="30" t="s">
        <v>204</v>
      </c>
      <c r="C2129" s="30" t="s">
        <v>7327</v>
      </c>
      <c r="D2129" s="30" t="s">
        <v>7323</v>
      </c>
      <c r="E2129" s="30" t="s">
        <v>7328</v>
      </c>
      <c r="F2129" s="30" t="s">
        <v>74</v>
      </c>
      <c r="G2129" s="38">
        <v>30</v>
      </c>
      <c r="H2129" s="31">
        <v>30</v>
      </c>
      <c r="I2129" s="30" t="s">
        <v>628</v>
      </c>
      <c r="J2129" s="30" t="s">
        <v>629</v>
      </c>
      <c r="K2129" s="30" t="s">
        <v>495</v>
      </c>
      <c r="L2129" s="30" t="s">
        <v>1274</v>
      </c>
      <c r="M2129" s="30" t="s">
        <v>631</v>
      </c>
      <c r="N2129" s="30"/>
      <c r="O2129" s="30" t="s">
        <v>203</v>
      </c>
      <c r="P2129" s="30" t="s">
        <v>204</v>
      </c>
      <c r="Q2129" s="30" t="s">
        <v>499</v>
      </c>
    </row>
    <row r="2130" spans="1:17" hidden="1" x14ac:dyDescent="0.2">
      <c r="A2130" s="30" t="s">
        <v>7329</v>
      </c>
      <c r="B2130" s="30" t="s">
        <v>204</v>
      </c>
      <c r="C2130" s="30" t="s">
        <v>7330</v>
      </c>
      <c r="D2130" s="30" t="s">
        <v>7323</v>
      </c>
      <c r="E2130" s="30" t="s">
        <v>7328</v>
      </c>
      <c r="F2130" s="30" t="s">
        <v>74</v>
      </c>
      <c r="G2130" s="38">
        <v>30</v>
      </c>
      <c r="H2130" s="31">
        <v>30</v>
      </c>
      <c r="I2130" s="30" t="s">
        <v>628</v>
      </c>
      <c r="J2130" s="30" t="s">
        <v>629</v>
      </c>
      <c r="K2130" s="30" t="s">
        <v>495</v>
      </c>
      <c r="L2130" s="30" t="s">
        <v>1274</v>
      </c>
      <c r="M2130" s="30" t="s">
        <v>631</v>
      </c>
      <c r="N2130" s="30"/>
      <c r="O2130" s="30" t="s">
        <v>203</v>
      </c>
      <c r="P2130" s="30" t="s">
        <v>204</v>
      </c>
      <c r="Q2130" s="30" t="s">
        <v>499</v>
      </c>
    </row>
    <row r="2131" spans="1:17" hidden="1" x14ac:dyDescent="0.2">
      <c r="A2131" s="30" t="s">
        <v>7331</v>
      </c>
      <c r="B2131" s="30" t="s">
        <v>204</v>
      </c>
      <c r="C2131" s="30" t="s">
        <v>7332</v>
      </c>
      <c r="D2131" s="30" t="s">
        <v>7323</v>
      </c>
      <c r="E2131" s="30" t="s">
        <v>7328</v>
      </c>
      <c r="F2131" s="30" t="s">
        <v>74</v>
      </c>
      <c r="G2131" s="38">
        <v>30</v>
      </c>
      <c r="H2131" s="31">
        <v>30</v>
      </c>
      <c r="I2131" s="30" t="s">
        <v>628</v>
      </c>
      <c r="J2131" s="30" t="s">
        <v>629</v>
      </c>
      <c r="K2131" s="30" t="s">
        <v>495</v>
      </c>
      <c r="L2131" s="30" t="s">
        <v>1274</v>
      </c>
      <c r="M2131" s="30" t="s">
        <v>631</v>
      </c>
      <c r="N2131" s="30"/>
      <c r="O2131" s="30" t="s">
        <v>203</v>
      </c>
      <c r="P2131" s="30" t="s">
        <v>204</v>
      </c>
      <c r="Q2131" s="30" t="s">
        <v>499</v>
      </c>
    </row>
    <row r="2132" spans="1:17" hidden="1" x14ac:dyDescent="0.2">
      <c r="A2132" s="30" t="s">
        <v>7333</v>
      </c>
      <c r="B2132" s="30" t="s">
        <v>204</v>
      </c>
      <c r="C2132" s="30" t="s">
        <v>7327</v>
      </c>
      <c r="D2132" s="30" t="s">
        <v>7323</v>
      </c>
      <c r="E2132" s="30" t="s">
        <v>7328</v>
      </c>
      <c r="F2132" s="30" t="s">
        <v>74</v>
      </c>
      <c r="G2132" s="38">
        <v>30</v>
      </c>
      <c r="H2132" s="31">
        <v>30</v>
      </c>
      <c r="I2132" s="30" t="s">
        <v>628</v>
      </c>
      <c r="J2132" s="30" t="s">
        <v>629</v>
      </c>
      <c r="K2132" s="30" t="s">
        <v>495</v>
      </c>
      <c r="L2132" s="30" t="s">
        <v>1274</v>
      </c>
      <c r="M2132" s="30" t="s">
        <v>631</v>
      </c>
      <c r="N2132" s="30"/>
      <c r="O2132" s="30" t="s">
        <v>203</v>
      </c>
      <c r="P2132" s="30" t="s">
        <v>204</v>
      </c>
      <c r="Q2132" s="30" t="s">
        <v>499</v>
      </c>
    </row>
    <row r="2133" spans="1:17" hidden="1" x14ac:dyDescent="0.2">
      <c r="A2133" s="30" t="s">
        <v>7334</v>
      </c>
      <c r="B2133" s="30" t="s">
        <v>204</v>
      </c>
      <c r="C2133" s="30" t="s">
        <v>7335</v>
      </c>
      <c r="D2133" s="30" t="s">
        <v>7323</v>
      </c>
      <c r="E2133" s="30" t="s">
        <v>7328</v>
      </c>
      <c r="F2133" s="30" t="s">
        <v>74</v>
      </c>
      <c r="G2133" s="38">
        <v>30</v>
      </c>
      <c r="H2133" s="31">
        <v>30</v>
      </c>
      <c r="I2133" s="30" t="s">
        <v>628</v>
      </c>
      <c r="J2133" s="30" t="s">
        <v>629</v>
      </c>
      <c r="K2133" s="30" t="s">
        <v>495</v>
      </c>
      <c r="L2133" s="30" t="s">
        <v>1274</v>
      </c>
      <c r="M2133" s="30" t="s">
        <v>631</v>
      </c>
      <c r="N2133" s="30"/>
      <c r="O2133" s="30" t="s">
        <v>203</v>
      </c>
      <c r="P2133" s="30" t="s">
        <v>204</v>
      </c>
      <c r="Q2133" s="30" t="s">
        <v>499</v>
      </c>
    </row>
    <row r="2134" spans="1:17" hidden="1" x14ac:dyDescent="0.2">
      <c r="A2134" s="30" t="s">
        <v>7336</v>
      </c>
      <c r="B2134" s="30" t="s">
        <v>204</v>
      </c>
      <c r="C2134" s="30" t="s">
        <v>7337</v>
      </c>
      <c r="D2134" s="30" t="s">
        <v>7323</v>
      </c>
      <c r="E2134" s="30" t="s">
        <v>7328</v>
      </c>
      <c r="F2134" s="30" t="s">
        <v>74</v>
      </c>
      <c r="G2134" s="38">
        <v>30</v>
      </c>
      <c r="H2134" s="31">
        <v>30</v>
      </c>
      <c r="I2134" s="30" t="s">
        <v>628</v>
      </c>
      <c r="J2134" s="30" t="s">
        <v>629</v>
      </c>
      <c r="K2134" s="30" t="s">
        <v>495</v>
      </c>
      <c r="L2134" s="30" t="s">
        <v>1274</v>
      </c>
      <c r="M2134" s="30" t="s">
        <v>631</v>
      </c>
      <c r="N2134" s="30"/>
      <c r="O2134" s="30" t="s">
        <v>203</v>
      </c>
      <c r="P2134" s="30" t="s">
        <v>204</v>
      </c>
      <c r="Q2134" s="30" t="s">
        <v>499</v>
      </c>
    </row>
    <row r="2135" spans="1:17" hidden="1" x14ac:dyDescent="0.2">
      <c r="A2135" s="30" t="s">
        <v>7338</v>
      </c>
      <c r="B2135" s="30" t="s">
        <v>7339</v>
      </c>
      <c r="C2135" s="30" t="s">
        <v>7340</v>
      </c>
      <c r="D2135" s="30" t="s">
        <v>7323</v>
      </c>
      <c r="E2135" s="30" t="s">
        <v>7328</v>
      </c>
      <c r="F2135" s="30" t="s">
        <v>74</v>
      </c>
      <c r="G2135" s="38">
        <v>30</v>
      </c>
      <c r="H2135" s="31">
        <v>30</v>
      </c>
      <c r="I2135" s="30" t="s">
        <v>628</v>
      </c>
      <c r="J2135" s="30" t="s">
        <v>629</v>
      </c>
      <c r="K2135" s="30" t="s">
        <v>495</v>
      </c>
      <c r="L2135" s="30" t="s">
        <v>1274</v>
      </c>
      <c r="M2135" s="30" t="s">
        <v>631</v>
      </c>
      <c r="N2135" s="30"/>
      <c r="O2135" s="30" t="s">
        <v>203</v>
      </c>
      <c r="P2135" s="30" t="s">
        <v>204</v>
      </c>
      <c r="Q2135" s="30" t="s">
        <v>499</v>
      </c>
    </row>
    <row r="2136" spans="1:17" hidden="1" x14ac:dyDescent="0.2">
      <c r="A2136" s="30" t="s">
        <v>7341</v>
      </c>
      <c r="B2136" s="30" t="s">
        <v>7342</v>
      </c>
      <c r="C2136" s="30" t="s">
        <v>7343</v>
      </c>
      <c r="D2136" s="30" t="s">
        <v>7344</v>
      </c>
      <c r="E2136" s="30" t="s">
        <v>7328</v>
      </c>
      <c r="F2136" s="30" t="s">
        <v>7344</v>
      </c>
      <c r="G2136" s="38">
        <v>30</v>
      </c>
      <c r="H2136" s="31">
        <v>30</v>
      </c>
      <c r="I2136" s="30" t="s">
        <v>628</v>
      </c>
      <c r="J2136" s="30" t="s">
        <v>629</v>
      </c>
      <c r="K2136" s="30" t="s">
        <v>495</v>
      </c>
      <c r="L2136" s="30" t="s">
        <v>1274</v>
      </c>
      <c r="M2136" s="30" t="s">
        <v>631</v>
      </c>
      <c r="N2136" s="30"/>
      <c r="O2136" s="30" t="s">
        <v>203</v>
      </c>
      <c r="P2136" s="30" t="s">
        <v>204</v>
      </c>
      <c r="Q2136" s="30" t="s">
        <v>499</v>
      </c>
    </row>
    <row r="2137" spans="1:17" hidden="1" x14ac:dyDescent="0.2">
      <c r="A2137" s="30" t="s">
        <v>7345</v>
      </c>
      <c r="B2137" s="30" t="s">
        <v>7346</v>
      </c>
      <c r="C2137" s="30" t="s">
        <v>7347</v>
      </c>
      <c r="D2137" s="30"/>
      <c r="E2137" s="30"/>
      <c r="F2137" s="30" t="s">
        <v>7348</v>
      </c>
      <c r="G2137" s="38"/>
      <c r="H2137" s="31">
        <v>0</v>
      </c>
      <c r="I2137" s="30"/>
      <c r="J2137" s="30"/>
      <c r="K2137" s="30" t="s">
        <v>495</v>
      </c>
      <c r="L2137" s="30" t="s">
        <v>612</v>
      </c>
      <c r="M2137" s="30" t="s">
        <v>1035</v>
      </c>
      <c r="N2137" s="30" t="s">
        <v>7349</v>
      </c>
      <c r="O2137" s="30" t="s">
        <v>7345</v>
      </c>
      <c r="P2137" s="30" t="s">
        <v>7346</v>
      </c>
      <c r="Q2137" s="30" t="s">
        <v>499</v>
      </c>
    </row>
    <row r="2138" spans="1:17" hidden="1" x14ac:dyDescent="0.2">
      <c r="A2138" s="30" t="s">
        <v>7350</v>
      </c>
      <c r="B2138" s="30" t="s">
        <v>7351</v>
      </c>
      <c r="C2138" s="30" t="s">
        <v>7352</v>
      </c>
      <c r="D2138" s="30"/>
      <c r="E2138" s="30" t="s">
        <v>503</v>
      </c>
      <c r="F2138" s="30" t="s">
        <v>7353</v>
      </c>
      <c r="G2138" s="38">
        <v>60</v>
      </c>
      <c r="H2138" s="31">
        <v>0</v>
      </c>
      <c r="I2138" s="30" t="s">
        <v>7354</v>
      </c>
      <c r="J2138" s="30" t="s">
        <v>7355</v>
      </c>
      <c r="K2138" s="30" t="s">
        <v>495</v>
      </c>
      <c r="L2138" s="30" t="s">
        <v>496</v>
      </c>
      <c r="M2138" s="30"/>
      <c r="N2138" s="30"/>
      <c r="O2138" s="30" t="s">
        <v>7350</v>
      </c>
      <c r="P2138" s="30" t="s">
        <v>7351</v>
      </c>
      <c r="Q2138" s="30" t="s">
        <v>499</v>
      </c>
    </row>
    <row r="2139" spans="1:17" hidden="1" x14ac:dyDescent="0.2">
      <c r="A2139" s="30" t="s">
        <v>7356</v>
      </c>
      <c r="B2139" s="30" t="s">
        <v>7357</v>
      </c>
      <c r="C2139" s="30" t="s">
        <v>7358</v>
      </c>
      <c r="D2139" s="30"/>
      <c r="E2139" s="30"/>
      <c r="F2139" s="30" t="s">
        <v>7359</v>
      </c>
      <c r="G2139" s="38"/>
      <c r="H2139" s="31">
        <v>0</v>
      </c>
      <c r="I2139" s="30"/>
      <c r="J2139" s="30"/>
      <c r="K2139" s="30" t="s">
        <v>495</v>
      </c>
      <c r="L2139" s="30" t="s">
        <v>612</v>
      </c>
      <c r="M2139" s="30" t="s">
        <v>624</v>
      </c>
      <c r="N2139" s="30"/>
      <c r="O2139" s="30" t="s">
        <v>7356</v>
      </c>
      <c r="P2139" s="30" t="s">
        <v>7357</v>
      </c>
      <c r="Q2139" s="30" t="s">
        <v>499</v>
      </c>
    </row>
    <row r="2140" spans="1:17" hidden="1" x14ac:dyDescent="0.2">
      <c r="A2140" s="30" t="s">
        <v>7360</v>
      </c>
      <c r="B2140" s="30" t="s">
        <v>7361</v>
      </c>
      <c r="C2140" s="30" t="s">
        <v>7362</v>
      </c>
      <c r="D2140" s="30"/>
      <c r="E2140" s="30" t="s">
        <v>503</v>
      </c>
      <c r="F2140" s="30" t="s">
        <v>7363</v>
      </c>
      <c r="G2140" s="38"/>
      <c r="H2140" s="31">
        <v>0</v>
      </c>
      <c r="I2140" s="30" t="s">
        <v>504</v>
      </c>
      <c r="J2140" s="30" t="s">
        <v>505</v>
      </c>
      <c r="K2140" s="30" t="s">
        <v>495</v>
      </c>
      <c r="L2140" s="30" t="s">
        <v>496</v>
      </c>
      <c r="M2140" s="30" t="s">
        <v>1146</v>
      </c>
      <c r="N2140" s="30"/>
      <c r="O2140" s="30" t="s">
        <v>7360</v>
      </c>
      <c r="P2140" s="30" t="s">
        <v>7361</v>
      </c>
      <c r="Q2140" s="30" t="s">
        <v>499</v>
      </c>
    </row>
    <row r="2141" spans="1:17" hidden="1" x14ac:dyDescent="0.2">
      <c r="A2141" s="30" t="s">
        <v>7364</v>
      </c>
      <c r="B2141" s="30" t="s">
        <v>7365</v>
      </c>
      <c r="C2141" s="30" t="s">
        <v>7366</v>
      </c>
      <c r="D2141" s="30"/>
      <c r="E2141" s="30" t="s">
        <v>503</v>
      </c>
      <c r="F2141" s="30" t="s">
        <v>7367</v>
      </c>
      <c r="G2141" s="38"/>
      <c r="H2141" s="31">
        <v>0</v>
      </c>
      <c r="I2141" s="30" t="s">
        <v>931</v>
      </c>
      <c r="J2141" s="30" t="s">
        <v>932</v>
      </c>
      <c r="K2141" s="30" t="s">
        <v>495</v>
      </c>
      <c r="L2141" s="30" t="s">
        <v>496</v>
      </c>
      <c r="M2141" s="30" t="s">
        <v>497</v>
      </c>
      <c r="N2141" s="30" t="s">
        <v>7368</v>
      </c>
      <c r="O2141" s="30" t="s">
        <v>7364</v>
      </c>
      <c r="P2141" s="30" t="s">
        <v>7365</v>
      </c>
      <c r="Q2141" s="30" t="s">
        <v>499</v>
      </c>
    </row>
    <row r="2142" spans="1:17" hidden="1" x14ac:dyDescent="0.2">
      <c r="A2142" s="30" t="s">
        <v>7369</v>
      </c>
      <c r="B2142" s="30" t="s">
        <v>7370</v>
      </c>
      <c r="C2142" s="30"/>
      <c r="D2142" s="30"/>
      <c r="E2142" s="30"/>
      <c r="F2142" s="30"/>
      <c r="G2142" s="38"/>
      <c r="H2142" s="31">
        <v>0</v>
      </c>
      <c r="I2142" s="30"/>
      <c r="J2142" s="30"/>
      <c r="K2142" s="30" t="s">
        <v>495</v>
      </c>
      <c r="L2142" s="30"/>
      <c r="M2142" s="30"/>
      <c r="N2142" s="30"/>
      <c r="O2142" s="30" t="s">
        <v>7369</v>
      </c>
      <c r="P2142" s="30" t="s">
        <v>7370</v>
      </c>
      <c r="Q2142" s="30" t="s">
        <v>499</v>
      </c>
    </row>
    <row r="2143" spans="1:17" hidden="1" x14ac:dyDescent="0.2">
      <c r="A2143" s="30" t="s">
        <v>7371</v>
      </c>
      <c r="B2143" s="30" t="s">
        <v>7372</v>
      </c>
      <c r="C2143" s="30" t="s">
        <v>7373</v>
      </c>
      <c r="D2143" s="30"/>
      <c r="E2143" s="30" t="s">
        <v>753</v>
      </c>
      <c r="F2143" s="30" t="s">
        <v>7374</v>
      </c>
      <c r="G2143" s="38"/>
      <c r="H2143" s="31">
        <v>0</v>
      </c>
      <c r="I2143" s="30" t="s">
        <v>628</v>
      </c>
      <c r="J2143" s="30" t="s">
        <v>629</v>
      </c>
      <c r="K2143" s="30" t="s">
        <v>495</v>
      </c>
      <c r="L2143" s="30" t="s">
        <v>3537</v>
      </c>
      <c r="M2143" s="30" t="s">
        <v>631</v>
      </c>
      <c r="N2143" s="30" t="s">
        <v>7375</v>
      </c>
      <c r="O2143" s="30" t="s">
        <v>7371</v>
      </c>
      <c r="P2143" s="30" t="s">
        <v>7372</v>
      </c>
      <c r="Q2143" s="30" t="s">
        <v>499</v>
      </c>
    </row>
    <row r="2144" spans="1:17" hidden="1" x14ac:dyDescent="0.2">
      <c r="A2144" s="30" t="s">
        <v>7376</v>
      </c>
      <c r="B2144" s="30" t="s">
        <v>7377</v>
      </c>
      <c r="C2144" s="30" t="s">
        <v>7378</v>
      </c>
      <c r="D2144" s="30"/>
      <c r="E2144" s="30" t="s">
        <v>503</v>
      </c>
      <c r="F2144" s="30" t="s">
        <v>7379</v>
      </c>
      <c r="G2144" s="38"/>
      <c r="H2144" s="31">
        <v>0</v>
      </c>
      <c r="I2144" s="30" t="s">
        <v>504</v>
      </c>
      <c r="J2144" s="30" t="s">
        <v>505</v>
      </c>
      <c r="K2144" s="30" t="s">
        <v>495</v>
      </c>
      <c r="L2144" s="30" t="s">
        <v>496</v>
      </c>
      <c r="M2144" s="30" t="s">
        <v>558</v>
      </c>
      <c r="N2144" s="30"/>
      <c r="O2144" s="30" t="s">
        <v>7376</v>
      </c>
      <c r="P2144" s="30" t="s">
        <v>7377</v>
      </c>
      <c r="Q2144" s="30" t="s">
        <v>499</v>
      </c>
    </row>
    <row r="2145" spans="1:17" hidden="1" x14ac:dyDescent="0.2">
      <c r="A2145" s="30" t="s">
        <v>7380</v>
      </c>
      <c r="B2145" s="30" t="s">
        <v>7381</v>
      </c>
      <c r="C2145" s="30" t="s">
        <v>7382</v>
      </c>
      <c r="D2145" s="30"/>
      <c r="E2145" s="30" t="s">
        <v>753</v>
      </c>
      <c r="F2145" s="30" t="s">
        <v>7383</v>
      </c>
      <c r="G2145" s="38"/>
      <c r="H2145" s="31">
        <v>0</v>
      </c>
      <c r="I2145" s="30" t="s">
        <v>755</v>
      </c>
      <c r="J2145" s="30" t="s">
        <v>756</v>
      </c>
      <c r="K2145" s="30" t="s">
        <v>495</v>
      </c>
      <c r="L2145" s="30" t="s">
        <v>612</v>
      </c>
      <c r="M2145" s="30" t="s">
        <v>780</v>
      </c>
      <c r="N2145" s="30" t="s">
        <v>7384</v>
      </c>
      <c r="O2145" s="30" t="s">
        <v>7380</v>
      </c>
      <c r="P2145" s="30" t="s">
        <v>7381</v>
      </c>
      <c r="Q2145" s="30" t="s">
        <v>499</v>
      </c>
    </row>
    <row r="2146" spans="1:17" hidden="1" x14ac:dyDescent="0.2">
      <c r="A2146" s="30" t="s">
        <v>7385</v>
      </c>
      <c r="B2146" s="30" t="s">
        <v>7386</v>
      </c>
      <c r="C2146" s="30" t="s">
        <v>7387</v>
      </c>
      <c r="D2146" s="30" t="s">
        <v>74</v>
      </c>
      <c r="E2146" s="30" t="s">
        <v>503</v>
      </c>
      <c r="F2146" s="30" t="s">
        <v>7388</v>
      </c>
      <c r="G2146" s="38"/>
      <c r="H2146" s="31">
        <v>0</v>
      </c>
      <c r="I2146" s="30" t="s">
        <v>600</v>
      </c>
      <c r="J2146" s="30" t="s">
        <v>601</v>
      </c>
      <c r="K2146" s="30" t="s">
        <v>495</v>
      </c>
      <c r="L2146" s="30" t="s">
        <v>496</v>
      </c>
      <c r="M2146" s="30" t="s">
        <v>713</v>
      </c>
      <c r="N2146" s="30"/>
      <c r="O2146" s="30" t="s">
        <v>7385</v>
      </c>
      <c r="P2146" s="30" t="s">
        <v>7386</v>
      </c>
      <c r="Q2146" s="30" t="s">
        <v>4458</v>
      </c>
    </row>
    <row r="2147" spans="1:17" hidden="1" x14ac:dyDescent="0.2">
      <c r="A2147" s="30" t="s">
        <v>7389</v>
      </c>
      <c r="B2147" s="30" t="s">
        <v>7390</v>
      </c>
      <c r="C2147" s="30"/>
      <c r="D2147" s="30"/>
      <c r="E2147" s="30"/>
      <c r="F2147" s="30" t="s">
        <v>7391</v>
      </c>
      <c r="G2147" s="38"/>
      <c r="H2147" s="31">
        <v>0</v>
      </c>
      <c r="I2147" s="30"/>
      <c r="J2147" s="30"/>
      <c r="K2147" s="30" t="s">
        <v>495</v>
      </c>
      <c r="L2147" s="30"/>
      <c r="M2147" s="30"/>
      <c r="N2147" s="30"/>
      <c r="O2147" s="30" t="s">
        <v>7389</v>
      </c>
      <c r="P2147" s="30" t="s">
        <v>7390</v>
      </c>
      <c r="Q2147" s="30" t="s">
        <v>4174</v>
      </c>
    </row>
    <row r="2148" spans="1:17" hidden="1" x14ac:dyDescent="0.2">
      <c r="A2148" s="30" t="s">
        <v>7392</v>
      </c>
      <c r="B2148" s="30" t="s">
        <v>7393</v>
      </c>
      <c r="C2148" s="30" t="s">
        <v>7394</v>
      </c>
      <c r="D2148" s="30"/>
      <c r="E2148" s="30"/>
      <c r="F2148" s="30" t="s">
        <v>7395</v>
      </c>
      <c r="G2148" s="38"/>
      <c r="H2148" s="31">
        <v>0</v>
      </c>
      <c r="I2148" s="30"/>
      <c r="J2148" s="30"/>
      <c r="K2148" s="30" t="s">
        <v>495</v>
      </c>
      <c r="L2148" s="30" t="s">
        <v>496</v>
      </c>
      <c r="M2148" s="30" t="s">
        <v>588</v>
      </c>
      <c r="N2148" s="30"/>
      <c r="O2148" s="30" t="s">
        <v>7392</v>
      </c>
      <c r="P2148" s="30" t="s">
        <v>7393</v>
      </c>
      <c r="Q2148" s="30" t="s">
        <v>499</v>
      </c>
    </row>
    <row r="2149" spans="1:17" hidden="1" x14ac:dyDescent="0.2">
      <c r="A2149" s="30" t="s">
        <v>7396</v>
      </c>
      <c r="B2149" s="30" t="s">
        <v>7397</v>
      </c>
      <c r="C2149" s="30" t="s">
        <v>7398</v>
      </c>
      <c r="D2149" s="30"/>
      <c r="E2149" s="30" t="s">
        <v>503</v>
      </c>
      <c r="F2149" s="30" t="s">
        <v>7399</v>
      </c>
      <c r="G2149" s="38"/>
      <c r="H2149" s="31">
        <v>0</v>
      </c>
      <c r="I2149" s="30" t="s">
        <v>931</v>
      </c>
      <c r="J2149" s="30" t="s">
        <v>932</v>
      </c>
      <c r="K2149" s="30" t="s">
        <v>495</v>
      </c>
      <c r="L2149" s="30" t="s">
        <v>496</v>
      </c>
      <c r="M2149" s="30" t="s">
        <v>506</v>
      </c>
      <c r="N2149" s="30" t="s">
        <v>3530</v>
      </c>
      <c r="O2149" s="30" t="s">
        <v>7396</v>
      </c>
      <c r="P2149" s="30" t="s">
        <v>7397</v>
      </c>
      <c r="Q2149" s="30" t="s">
        <v>499</v>
      </c>
    </row>
    <row r="2150" spans="1:17" hidden="1" x14ac:dyDescent="0.2">
      <c r="A2150" s="30" t="s">
        <v>7400</v>
      </c>
      <c r="B2150" s="30" t="s">
        <v>7401</v>
      </c>
      <c r="C2150" s="30" t="s">
        <v>7402</v>
      </c>
      <c r="D2150" s="30"/>
      <c r="E2150" s="30" t="s">
        <v>503</v>
      </c>
      <c r="F2150" s="30" t="s">
        <v>7403</v>
      </c>
      <c r="G2150" s="38"/>
      <c r="H2150" s="31">
        <v>0</v>
      </c>
      <c r="I2150" s="30"/>
      <c r="J2150" s="30"/>
      <c r="K2150" s="30" t="s">
        <v>495</v>
      </c>
      <c r="L2150" s="30" t="s">
        <v>496</v>
      </c>
      <c r="M2150" s="30" t="s">
        <v>514</v>
      </c>
      <c r="N2150" s="30"/>
      <c r="O2150" s="30" t="s">
        <v>7400</v>
      </c>
      <c r="P2150" s="30" t="s">
        <v>7401</v>
      </c>
      <c r="Q2150" s="30" t="s">
        <v>499</v>
      </c>
    </row>
    <row r="2151" spans="1:17" hidden="1" x14ac:dyDescent="0.2">
      <c r="A2151" s="30" t="s">
        <v>7404</v>
      </c>
      <c r="B2151" s="30" t="s">
        <v>7405</v>
      </c>
      <c r="C2151" s="30" t="s">
        <v>7406</v>
      </c>
      <c r="D2151" s="30"/>
      <c r="E2151" s="30"/>
      <c r="F2151" s="30" t="s">
        <v>7407</v>
      </c>
      <c r="G2151" s="38"/>
      <c r="H2151" s="31">
        <v>0</v>
      </c>
      <c r="I2151" s="30" t="s">
        <v>546</v>
      </c>
      <c r="J2151" s="30" t="s">
        <v>547</v>
      </c>
      <c r="K2151" s="30" t="s">
        <v>495</v>
      </c>
      <c r="L2151" s="30" t="s">
        <v>496</v>
      </c>
      <c r="M2151" s="30" t="s">
        <v>713</v>
      </c>
      <c r="N2151" s="30" t="s">
        <v>3111</v>
      </c>
      <c r="O2151" s="30" t="s">
        <v>7404</v>
      </c>
      <c r="P2151" s="30" t="s">
        <v>7405</v>
      </c>
      <c r="Q2151" s="30" t="s">
        <v>499</v>
      </c>
    </row>
    <row r="2152" spans="1:17" hidden="1" x14ac:dyDescent="0.2">
      <c r="A2152" s="30" t="s">
        <v>7408</v>
      </c>
      <c r="B2152" s="30" t="s">
        <v>7409</v>
      </c>
      <c r="C2152" s="30" t="s">
        <v>7410</v>
      </c>
      <c r="D2152" s="30"/>
      <c r="E2152" s="30"/>
      <c r="F2152" s="30" t="s">
        <v>7411</v>
      </c>
      <c r="G2152" s="38"/>
      <c r="H2152" s="31">
        <v>0</v>
      </c>
      <c r="I2152" s="30"/>
      <c r="J2152" s="30"/>
      <c r="K2152" s="30" t="s">
        <v>495</v>
      </c>
      <c r="L2152" s="30" t="s">
        <v>766</v>
      </c>
      <c r="M2152" s="30" t="s">
        <v>573</v>
      </c>
      <c r="N2152" s="30"/>
      <c r="O2152" s="30" t="s">
        <v>7408</v>
      </c>
      <c r="P2152" s="30" t="s">
        <v>7409</v>
      </c>
      <c r="Q2152" s="30" t="s">
        <v>499</v>
      </c>
    </row>
    <row r="2153" spans="1:17" hidden="1" x14ac:dyDescent="0.2">
      <c r="A2153" s="30" t="s">
        <v>7412</v>
      </c>
      <c r="B2153" s="30" t="s">
        <v>7413</v>
      </c>
      <c r="C2153" s="30" t="s">
        <v>7414</v>
      </c>
      <c r="D2153" s="30"/>
      <c r="E2153" s="30" t="s">
        <v>503</v>
      </c>
      <c r="F2153" s="30" t="s">
        <v>7415</v>
      </c>
      <c r="G2153" s="38"/>
      <c r="H2153" s="31">
        <v>0</v>
      </c>
      <c r="I2153" s="30"/>
      <c r="J2153" s="30"/>
      <c r="K2153" s="30" t="s">
        <v>495</v>
      </c>
      <c r="L2153" s="30" t="s">
        <v>496</v>
      </c>
      <c r="M2153" s="30" t="s">
        <v>877</v>
      </c>
      <c r="N2153" s="30"/>
      <c r="O2153" s="30" t="s">
        <v>7412</v>
      </c>
      <c r="P2153" s="30" t="s">
        <v>7413</v>
      </c>
      <c r="Q2153" s="30" t="s">
        <v>499</v>
      </c>
    </row>
    <row r="2154" spans="1:17" hidden="1" x14ac:dyDescent="0.2">
      <c r="A2154" s="30" t="s">
        <v>179</v>
      </c>
      <c r="B2154" s="30" t="s">
        <v>180</v>
      </c>
      <c r="C2154" s="30" t="s">
        <v>7416</v>
      </c>
      <c r="D2154" s="30"/>
      <c r="E2154" s="30" t="s">
        <v>503</v>
      </c>
      <c r="F2154" s="30" t="s">
        <v>7417</v>
      </c>
      <c r="G2154" s="38"/>
      <c r="H2154" s="31">
        <v>0</v>
      </c>
      <c r="I2154" s="30"/>
      <c r="J2154" s="30"/>
      <c r="K2154" s="30" t="s">
        <v>495</v>
      </c>
      <c r="L2154" s="30" t="s">
        <v>496</v>
      </c>
      <c r="M2154" s="30" t="s">
        <v>2249</v>
      </c>
      <c r="N2154" s="30"/>
      <c r="O2154" s="30" t="s">
        <v>7418</v>
      </c>
      <c r="P2154" s="30" t="s">
        <v>180</v>
      </c>
      <c r="Q2154" s="30" t="s">
        <v>499</v>
      </c>
    </row>
    <row r="2155" spans="1:17" hidden="1" x14ac:dyDescent="0.2">
      <c r="A2155" s="30" t="s">
        <v>7419</v>
      </c>
      <c r="B2155" s="30" t="s">
        <v>7420</v>
      </c>
      <c r="C2155" s="30" t="s">
        <v>7421</v>
      </c>
      <c r="D2155" s="30"/>
      <c r="E2155" s="30" t="s">
        <v>503</v>
      </c>
      <c r="F2155" s="30" t="s">
        <v>74</v>
      </c>
      <c r="G2155" s="38"/>
      <c r="H2155" s="31">
        <v>0</v>
      </c>
      <c r="I2155" s="30" t="s">
        <v>512</v>
      </c>
      <c r="J2155" s="30" t="s">
        <v>513</v>
      </c>
      <c r="K2155" s="30" t="s">
        <v>495</v>
      </c>
      <c r="L2155" s="30" t="s">
        <v>496</v>
      </c>
      <c r="M2155" s="30" t="s">
        <v>713</v>
      </c>
      <c r="N2155" s="30" t="s">
        <v>3111</v>
      </c>
      <c r="O2155" s="30" t="s">
        <v>7418</v>
      </c>
      <c r="P2155" s="30" t="s">
        <v>180</v>
      </c>
      <c r="Q2155" s="30" t="s">
        <v>499</v>
      </c>
    </row>
    <row r="2156" spans="1:17" hidden="1" x14ac:dyDescent="0.2">
      <c r="A2156" s="30" t="s">
        <v>7422</v>
      </c>
      <c r="B2156" s="30" t="s">
        <v>7423</v>
      </c>
      <c r="C2156" s="30" t="s">
        <v>7424</v>
      </c>
      <c r="D2156" s="30"/>
      <c r="E2156" s="30" t="s">
        <v>503</v>
      </c>
      <c r="F2156" s="30" t="s">
        <v>74</v>
      </c>
      <c r="G2156" s="38"/>
      <c r="H2156" s="31">
        <v>0</v>
      </c>
      <c r="I2156" s="30" t="s">
        <v>586</v>
      </c>
      <c r="J2156" s="30" t="s">
        <v>587</v>
      </c>
      <c r="K2156" s="30" t="s">
        <v>495</v>
      </c>
      <c r="L2156" s="30" t="s">
        <v>496</v>
      </c>
      <c r="M2156" s="30" t="s">
        <v>903</v>
      </c>
      <c r="N2156" s="30"/>
      <c r="O2156" s="30" t="s">
        <v>7418</v>
      </c>
      <c r="P2156" s="30" t="s">
        <v>180</v>
      </c>
      <c r="Q2156" s="30" t="s">
        <v>499</v>
      </c>
    </row>
    <row r="2157" spans="1:17" hidden="1" x14ac:dyDescent="0.2">
      <c r="A2157" s="30" t="s">
        <v>7425</v>
      </c>
      <c r="B2157" s="30" t="s">
        <v>7426</v>
      </c>
      <c r="C2157" s="30" t="s">
        <v>7427</v>
      </c>
      <c r="D2157" s="30"/>
      <c r="E2157" s="30" t="s">
        <v>503</v>
      </c>
      <c r="F2157" s="30" t="s">
        <v>74</v>
      </c>
      <c r="G2157" s="38"/>
      <c r="H2157" s="31">
        <v>0</v>
      </c>
      <c r="I2157" s="30" t="s">
        <v>600</v>
      </c>
      <c r="J2157" s="30" t="s">
        <v>601</v>
      </c>
      <c r="K2157" s="30" t="s">
        <v>495</v>
      </c>
      <c r="L2157" s="30" t="s">
        <v>496</v>
      </c>
      <c r="M2157" s="30" t="s">
        <v>596</v>
      </c>
      <c r="N2157" s="30"/>
      <c r="O2157" s="30" t="s">
        <v>7418</v>
      </c>
      <c r="P2157" s="30" t="s">
        <v>180</v>
      </c>
      <c r="Q2157" s="30" t="s">
        <v>499</v>
      </c>
    </row>
    <row r="2158" spans="1:17" hidden="1" x14ac:dyDescent="0.2">
      <c r="A2158" s="30" t="s">
        <v>7428</v>
      </c>
      <c r="B2158" s="30" t="s">
        <v>7429</v>
      </c>
      <c r="C2158" s="30" t="s">
        <v>7430</v>
      </c>
      <c r="D2158" s="30"/>
      <c r="E2158" s="30" t="s">
        <v>503</v>
      </c>
      <c r="F2158" s="30" t="s">
        <v>74</v>
      </c>
      <c r="G2158" s="38"/>
      <c r="H2158" s="31">
        <v>0</v>
      </c>
      <c r="I2158" s="30" t="s">
        <v>504</v>
      </c>
      <c r="J2158" s="30" t="s">
        <v>505</v>
      </c>
      <c r="K2158" s="30" t="s">
        <v>495</v>
      </c>
      <c r="L2158" s="30" t="s">
        <v>496</v>
      </c>
      <c r="M2158" s="30" t="s">
        <v>506</v>
      </c>
      <c r="N2158" s="30" t="s">
        <v>539</v>
      </c>
      <c r="O2158" s="30" t="s">
        <v>7418</v>
      </c>
      <c r="P2158" s="30" t="s">
        <v>180</v>
      </c>
      <c r="Q2158" s="30" t="s">
        <v>499</v>
      </c>
    </row>
    <row r="2159" spans="1:17" hidden="1" x14ac:dyDescent="0.2">
      <c r="A2159" s="30" t="s">
        <v>7431</v>
      </c>
      <c r="B2159" s="30" t="s">
        <v>7432</v>
      </c>
      <c r="C2159" s="30" t="s">
        <v>7433</v>
      </c>
      <c r="D2159" s="30"/>
      <c r="E2159" s="30" t="s">
        <v>503</v>
      </c>
      <c r="F2159" s="30" t="s">
        <v>74</v>
      </c>
      <c r="G2159" s="38"/>
      <c r="H2159" s="31">
        <v>0</v>
      </c>
      <c r="I2159" s="30" t="s">
        <v>504</v>
      </c>
      <c r="J2159" s="30" t="s">
        <v>505</v>
      </c>
      <c r="K2159" s="30" t="s">
        <v>495</v>
      </c>
      <c r="L2159" s="30" t="s">
        <v>496</v>
      </c>
      <c r="M2159" s="30" t="s">
        <v>506</v>
      </c>
      <c r="N2159" s="30" t="s">
        <v>539</v>
      </c>
      <c r="O2159" s="30" t="s">
        <v>7418</v>
      </c>
      <c r="P2159" s="30" t="s">
        <v>180</v>
      </c>
      <c r="Q2159" s="30" t="s">
        <v>499</v>
      </c>
    </row>
    <row r="2160" spans="1:17" hidden="1" x14ac:dyDescent="0.2">
      <c r="A2160" s="30" t="s">
        <v>7434</v>
      </c>
      <c r="B2160" s="30" t="s">
        <v>7435</v>
      </c>
      <c r="C2160" s="30" t="s">
        <v>7436</v>
      </c>
      <c r="D2160" s="30"/>
      <c r="E2160" s="30" t="s">
        <v>503</v>
      </c>
      <c r="F2160" s="30" t="s">
        <v>74</v>
      </c>
      <c r="G2160" s="38"/>
      <c r="H2160" s="31">
        <v>0</v>
      </c>
      <c r="I2160" s="30" t="s">
        <v>586</v>
      </c>
      <c r="J2160" s="30" t="s">
        <v>587</v>
      </c>
      <c r="K2160" s="30" t="s">
        <v>495</v>
      </c>
      <c r="L2160" s="30" t="s">
        <v>496</v>
      </c>
      <c r="M2160" s="30" t="s">
        <v>2374</v>
      </c>
      <c r="N2160" s="30"/>
      <c r="O2160" s="30" t="s">
        <v>7418</v>
      </c>
      <c r="P2160" s="30" t="s">
        <v>180</v>
      </c>
      <c r="Q2160" s="30" t="s">
        <v>499</v>
      </c>
    </row>
    <row r="2161" spans="1:17" hidden="1" x14ac:dyDescent="0.2">
      <c r="A2161" s="30" t="s">
        <v>7437</v>
      </c>
      <c r="B2161" s="30" t="s">
        <v>7438</v>
      </c>
      <c r="C2161" s="30" t="s">
        <v>7439</v>
      </c>
      <c r="D2161" s="30"/>
      <c r="E2161" s="30" t="s">
        <v>503</v>
      </c>
      <c r="F2161" s="30" t="s">
        <v>74</v>
      </c>
      <c r="G2161" s="38"/>
      <c r="H2161" s="31">
        <v>0</v>
      </c>
      <c r="I2161" s="30" t="s">
        <v>504</v>
      </c>
      <c r="J2161" s="30" t="s">
        <v>505</v>
      </c>
      <c r="K2161" s="30" t="s">
        <v>495</v>
      </c>
      <c r="L2161" s="30" t="s">
        <v>496</v>
      </c>
      <c r="M2161" s="30" t="s">
        <v>506</v>
      </c>
      <c r="N2161" s="30"/>
      <c r="O2161" s="30" t="s">
        <v>7418</v>
      </c>
      <c r="P2161" s="30" t="s">
        <v>180</v>
      </c>
      <c r="Q2161" s="30" t="s">
        <v>499</v>
      </c>
    </row>
    <row r="2162" spans="1:17" hidden="1" x14ac:dyDescent="0.2">
      <c r="A2162" s="30" t="s">
        <v>7440</v>
      </c>
      <c r="B2162" s="30" t="s">
        <v>7441</v>
      </c>
      <c r="C2162" s="30" t="s">
        <v>7442</v>
      </c>
      <c r="D2162" s="30"/>
      <c r="E2162" s="30" t="s">
        <v>503</v>
      </c>
      <c r="F2162" s="30" t="s">
        <v>74</v>
      </c>
      <c r="G2162" s="38"/>
      <c r="H2162" s="31">
        <v>0</v>
      </c>
      <c r="I2162" s="30" t="s">
        <v>586</v>
      </c>
      <c r="J2162" s="30" t="s">
        <v>587</v>
      </c>
      <c r="K2162" s="30" t="s">
        <v>495</v>
      </c>
      <c r="L2162" s="30" t="s">
        <v>496</v>
      </c>
      <c r="M2162" s="30" t="s">
        <v>2374</v>
      </c>
      <c r="N2162" s="30"/>
      <c r="O2162" s="30" t="s">
        <v>7418</v>
      </c>
      <c r="P2162" s="30" t="s">
        <v>180</v>
      </c>
      <c r="Q2162" s="30" t="s">
        <v>499</v>
      </c>
    </row>
    <row r="2163" spans="1:17" hidden="1" x14ac:dyDescent="0.2">
      <c r="A2163" s="30" t="s">
        <v>7443</v>
      </c>
      <c r="B2163" s="30" t="s">
        <v>7444</v>
      </c>
      <c r="C2163" s="30" t="s">
        <v>7445</v>
      </c>
      <c r="D2163" s="30"/>
      <c r="E2163" s="30" t="s">
        <v>503</v>
      </c>
      <c r="F2163" s="30" t="s">
        <v>74</v>
      </c>
      <c r="G2163" s="38"/>
      <c r="H2163" s="31">
        <v>0</v>
      </c>
      <c r="I2163" s="30" t="s">
        <v>512</v>
      </c>
      <c r="J2163" s="30" t="s">
        <v>513</v>
      </c>
      <c r="K2163" s="30" t="s">
        <v>495</v>
      </c>
      <c r="L2163" s="30" t="s">
        <v>496</v>
      </c>
      <c r="M2163" s="30" t="s">
        <v>713</v>
      </c>
      <c r="N2163" s="30" t="s">
        <v>3111</v>
      </c>
      <c r="O2163" s="30" t="s">
        <v>7418</v>
      </c>
      <c r="P2163" s="30" t="s">
        <v>180</v>
      </c>
      <c r="Q2163" s="30" t="s">
        <v>499</v>
      </c>
    </row>
    <row r="2164" spans="1:17" hidden="1" x14ac:dyDescent="0.2">
      <c r="A2164" s="30" t="s">
        <v>7446</v>
      </c>
      <c r="B2164" s="30" t="s">
        <v>7447</v>
      </c>
      <c r="C2164" s="30" t="s">
        <v>7448</v>
      </c>
      <c r="D2164" s="30"/>
      <c r="E2164" s="30" t="s">
        <v>503</v>
      </c>
      <c r="F2164" s="30" t="s">
        <v>74</v>
      </c>
      <c r="G2164" s="38"/>
      <c r="H2164" s="31">
        <v>0</v>
      </c>
      <c r="I2164" s="30" t="s">
        <v>512</v>
      </c>
      <c r="J2164" s="30" t="s">
        <v>513</v>
      </c>
      <c r="K2164" s="30" t="s">
        <v>495</v>
      </c>
      <c r="L2164" s="30" t="s">
        <v>496</v>
      </c>
      <c r="M2164" s="30" t="s">
        <v>695</v>
      </c>
      <c r="N2164" s="30" t="s">
        <v>788</v>
      </c>
      <c r="O2164" s="30" t="s">
        <v>7418</v>
      </c>
      <c r="P2164" s="30" t="s">
        <v>180</v>
      </c>
      <c r="Q2164" s="30" t="s">
        <v>499</v>
      </c>
    </row>
    <row r="2165" spans="1:17" hidden="1" x14ac:dyDescent="0.2">
      <c r="A2165" s="30" t="s">
        <v>7449</v>
      </c>
      <c r="B2165" s="30" t="s">
        <v>7450</v>
      </c>
      <c r="C2165" s="30" t="s">
        <v>7451</v>
      </c>
      <c r="D2165" s="30"/>
      <c r="E2165" s="30" t="s">
        <v>503</v>
      </c>
      <c r="F2165" s="30" t="s">
        <v>74</v>
      </c>
      <c r="G2165" s="38"/>
      <c r="H2165" s="31">
        <v>0</v>
      </c>
      <c r="I2165" s="30" t="s">
        <v>600</v>
      </c>
      <c r="J2165" s="30" t="s">
        <v>601</v>
      </c>
      <c r="K2165" s="30" t="s">
        <v>495</v>
      </c>
      <c r="L2165" s="30" t="s">
        <v>496</v>
      </c>
      <c r="M2165" s="30" t="s">
        <v>602</v>
      </c>
      <c r="N2165" s="30"/>
      <c r="O2165" s="30" t="s">
        <v>7418</v>
      </c>
      <c r="P2165" s="30" t="s">
        <v>180</v>
      </c>
      <c r="Q2165" s="30" t="s">
        <v>499</v>
      </c>
    </row>
    <row r="2166" spans="1:17" hidden="1" x14ac:dyDescent="0.2">
      <c r="A2166" s="30" t="s">
        <v>7452</v>
      </c>
      <c r="B2166" s="30" t="s">
        <v>7453</v>
      </c>
      <c r="C2166" s="30" t="s">
        <v>7454</v>
      </c>
      <c r="D2166" s="30"/>
      <c r="E2166" s="30" t="s">
        <v>503</v>
      </c>
      <c r="F2166" s="30" t="s">
        <v>74</v>
      </c>
      <c r="G2166" s="38"/>
      <c r="H2166" s="31">
        <v>0</v>
      </c>
      <c r="I2166" s="30" t="s">
        <v>552</v>
      </c>
      <c r="J2166" s="30" t="s">
        <v>553</v>
      </c>
      <c r="K2166" s="30" t="s">
        <v>495</v>
      </c>
      <c r="L2166" s="30" t="s">
        <v>496</v>
      </c>
      <c r="M2166" s="30" t="s">
        <v>596</v>
      </c>
      <c r="N2166" s="30"/>
      <c r="O2166" s="30" t="s">
        <v>7418</v>
      </c>
      <c r="P2166" s="30" t="s">
        <v>180</v>
      </c>
      <c r="Q2166" s="30" t="s">
        <v>499</v>
      </c>
    </row>
    <row r="2167" spans="1:17" hidden="1" x14ac:dyDescent="0.2">
      <c r="A2167" s="30" t="s">
        <v>7455</v>
      </c>
      <c r="B2167" s="30" t="s">
        <v>7456</v>
      </c>
      <c r="C2167" s="30" t="s">
        <v>7457</v>
      </c>
      <c r="D2167" s="30"/>
      <c r="E2167" s="30" t="s">
        <v>503</v>
      </c>
      <c r="F2167" s="30" t="s">
        <v>74</v>
      </c>
      <c r="G2167" s="38"/>
      <c r="H2167" s="31">
        <v>0</v>
      </c>
      <c r="I2167" s="30" t="s">
        <v>600</v>
      </c>
      <c r="J2167" s="30" t="s">
        <v>601</v>
      </c>
      <c r="K2167" s="30" t="s">
        <v>495</v>
      </c>
      <c r="L2167" s="30" t="s">
        <v>496</v>
      </c>
      <c r="M2167" s="30" t="s">
        <v>2249</v>
      </c>
      <c r="N2167" s="30"/>
      <c r="O2167" s="30" t="s">
        <v>7418</v>
      </c>
      <c r="P2167" s="30" t="s">
        <v>180</v>
      </c>
      <c r="Q2167" s="30" t="s">
        <v>499</v>
      </c>
    </row>
    <row r="2168" spans="1:17" hidden="1" x14ac:dyDescent="0.2">
      <c r="A2168" s="30" t="s">
        <v>7458</v>
      </c>
      <c r="B2168" s="30" t="s">
        <v>7459</v>
      </c>
      <c r="C2168" s="30" t="s">
        <v>7460</v>
      </c>
      <c r="D2168" s="30"/>
      <c r="E2168" s="30" t="s">
        <v>503</v>
      </c>
      <c r="F2168" s="30"/>
      <c r="G2168" s="38"/>
      <c r="H2168" s="31">
        <v>0</v>
      </c>
      <c r="I2168" s="30" t="s">
        <v>512</v>
      </c>
      <c r="J2168" s="30" t="s">
        <v>513</v>
      </c>
      <c r="K2168" s="30" t="s">
        <v>495</v>
      </c>
      <c r="L2168" s="30" t="s">
        <v>496</v>
      </c>
      <c r="M2168" s="30" t="s">
        <v>713</v>
      </c>
      <c r="N2168" s="30" t="s">
        <v>2818</v>
      </c>
      <c r="O2168" s="30" t="s">
        <v>7418</v>
      </c>
      <c r="P2168" s="30" t="s">
        <v>180</v>
      </c>
      <c r="Q2168" s="30" t="s">
        <v>499</v>
      </c>
    </row>
    <row r="2169" spans="1:17" hidden="1" x14ac:dyDescent="0.2">
      <c r="A2169" s="30" t="s">
        <v>7461</v>
      </c>
      <c r="B2169" s="30" t="s">
        <v>7462</v>
      </c>
      <c r="C2169" s="30" t="s">
        <v>7463</v>
      </c>
      <c r="D2169" s="30"/>
      <c r="E2169" s="30" t="s">
        <v>503</v>
      </c>
      <c r="F2169" s="30"/>
      <c r="G2169" s="38"/>
      <c r="H2169" s="31">
        <v>0</v>
      </c>
      <c r="I2169" s="30" t="s">
        <v>552</v>
      </c>
      <c r="J2169" s="30" t="s">
        <v>553</v>
      </c>
      <c r="K2169" s="30" t="s">
        <v>495</v>
      </c>
      <c r="L2169" s="30" t="s">
        <v>496</v>
      </c>
      <c r="M2169" s="30" t="s">
        <v>2249</v>
      </c>
      <c r="N2169" s="30" t="s">
        <v>6861</v>
      </c>
      <c r="O2169" s="30" t="s">
        <v>7418</v>
      </c>
      <c r="P2169" s="30" t="s">
        <v>180</v>
      </c>
      <c r="Q2169" s="30" t="s">
        <v>499</v>
      </c>
    </row>
    <row r="2170" spans="1:17" hidden="1" x14ac:dyDescent="0.2">
      <c r="A2170" s="30" t="s">
        <v>7464</v>
      </c>
      <c r="B2170" s="30" t="s">
        <v>7465</v>
      </c>
      <c r="C2170" s="30" t="s">
        <v>7466</v>
      </c>
      <c r="D2170" s="30"/>
      <c r="E2170" s="30" t="s">
        <v>503</v>
      </c>
      <c r="F2170" s="30"/>
      <c r="G2170" s="38"/>
      <c r="H2170" s="31">
        <v>0</v>
      </c>
      <c r="I2170" s="30" t="s">
        <v>504</v>
      </c>
      <c r="J2170" s="30" t="s">
        <v>505</v>
      </c>
      <c r="K2170" s="30" t="s">
        <v>495</v>
      </c>
      <c r="L2170" s="30" t="s">
        <v>496</v>
      </c>
      <c r="M2170" s="30" t="s">
        <v>506</v>
      </c>
      <c r="N2170" s="30" t="s">
        <v>7467</v>
      </c>
      <c r="O2170" s="30" t="s">
        <v>7418</v>
      </c>
      <c r="P2170" s="30" t="s">
        <v>180</v>
      </c>
      <c r="Q2170" s="30" t="s">
        <v>499</v>
      </c>
    </row>
    <row r="2171" spans="1:17" hidden="1" x14ac:dyDescent="0.2">
      <c r="A2171" s="30" t="s">
        <v>7468</v>
      </c>
      <c r="B2171" s="30" t="s">
        <v>7469</v>
      </c>
      <c r="C2171" s="30" t="s">
        <v>7470</v>
      </c>
      <c r="D2171" s="30"/>
      <c r="E2171" s="30" t="s">
        <v>503</v>
      </c>
      <c r="F2171" s="30" t="s">
        <v>74</v>
      </c>
      <c r="G2171" s="38"/>
      <c r="H2171" s="31">
        <v>0</v>
      </c>
      <c r="I2171" s="30" t="s">
        <v>552</v>
      </c>
      <c r="J2171" s="30" t="s">
        <v>553</v>
      </c>
      <c r="K2171" s="30" t="s">
        <v>495</v>
      </c>
      <c r="L2171" s="30" t="s">
        <v>496</v>
      </c>
      <c r="M2171" s="30" t="s">
        <v>2249</v>
      </c>
      <c r="N2171" s="30"/>
      <c r="O2171" s="30" t="s">
        <v>7418</v>
      </c>
      <c r="P2171" s="30" t="s">
        <v>180</v>
      </c>
      <c r="Q2171" s="30" t="s">
        <v>499</v>
      </c>
    </row>
    <row r="2172" spans="1:17" hidden="1" x14ac:dyDescent="0.2">
      <c r="A2172" s="30" t="s">
        <v>7471</v>
      </c>
      <c r="B2172" s="30" t="s">
        <v>7472</v>
      </c>
      <c r="C2172" s="30" t="s">
        <v>7473</v>
      </c>
      <c r="D2172" s="30"/>
      <c r="E2172" s="30" t="s">
        <v>503</v>
      </c>
      <c r="F2172" s="30" t="s">
        <v>74</v>
      </c>
      <c r="G2172" s="38"/>
      <c r="H2172" s="31">
        <v>0</v>
      </c>
      <c r="I2172" s="30" t="s">
        <v>504</v>
      </c>
      <c r="J2172" s="30" t="s">
        <v>505</v>
      </c>
      <c r="K2172" s="30" t="s">
        <v>495</v>
      </c>
      <c r="L2172" s="30" t="s">
        <v>496</v>
      </c>
      <c r="M2172" s="30" t="s">
        <v>1146</v>
      </c>
      <c r="N2172" s="30"/>
      <c r="O2172" s="30" t="s">
        <v>7418</v>
      </c>
      <c r="P2172" s="30" t="s">
        <v>180</v>
      </c>
      <c r="Q2172" s="30" t="s">
        <v>499</v>
      </c>
    </row>
    <row r="2173" spans="1:17" hidden="1" x14ac:dyDescent="0.2">
      <c r="A2173" s="30" t="s">
        <v>7474</v>
      </c>
      <c r="B2173" s="30" t="s">
        <v>7475</v>
      </c>
      <c r="C2173" s="30" t="s">
        <v>7476</v>
      </c>
      <c r="D2173" s="30"/>
      <c r="E2173" s="30" t="s">
        <v>503</v>
      </c>
      <c r="F2173" s="30" t="s">
        <v>74</v>
      </c>
      <c r="G2173" s="38"/>
      <c r="H2173" s="31">
        <v>0</v>
      </c>
      <c r="I2173" s="30" t="s">
        <v>512</v>
      </c>
      <c r="J2173" s="30" t="s">
        <v>513</v>
      </c>
      <c r="K2173" s="30" t="s">
        <v>495</v>
      </c>
      <c r="L2173" s="30" t="s">
        <v>496</v>
      </c>
      <c r="M2173" s="30" t="s">
        <v>695</v>
      </c>
      <c r="N2173" s="30" t="s">
        <v>5309</v>
      </c>
      <c r="O2173" s="30" t="s">
        <v>7418</v>
      </c>
      <c r="P2173" s="30" t="s">
        <v>180</v>
      </c>
      <c r="Q2173" s="30" t="s">
        <v>499</v>
      </c>
    </row>
    <row r="2174" spans="1:17" hidden="1" x14ac:dyDescent="0.2">
      <c r="A2174" s="30" t="s">
        <v>7477</v>
      </c>
      <c r="B2174" s="30" t="s">
        <v>7478</v>
      </c>
      <c r="C2174" s="30" t="s">
        <v>7479</v>
      </c>
      <c r="D2174" s="30"/>
      <c r="E2174" s="30" t="s">
        <v>503</v>
      </c>
      <c r="F2174" s="30" t="s">
        <v>74</v>
      </c>
      <c r="G2174" s="38"/>
      <c r="H2174" s="31">
        <v>0</v>
      </c>
      <c r="I2174" s="30" t="s">
        <v>552</v>
      </c>
      <c r="J2174" s="30" t="s">
        <v>553</v>
      </c>
      <c r="K2174" s="30" t="s">
        <v>495</v>
      </c>
      <c r="L2174" s="30" t="s">
        <v>496</v>
      </c>
      <c r="M2174" s="30" t="s">
        <v>2249</v>
      </c>
      <c r="N2174" s="30" t="s">
        <v>3283</v>
      </c>
      <c r="O2174" s="30" t="s">
        <v>7418</v>
      </c>
      <c r="P2174" s="30" t="s">
        <v>180</v>
      </c>
      <c r="Q2174" s="30" t="s">
        <v>499</v>
      </c>
    </row>
    <row r="2175" spans="1:17" hidden="1" x14ac:dyDescent="0.2">
      <c r="A2175" s="30" t="s">
        <v>7480</v>
      </c>
      <c r="B2175" s="30" t="s">
        <v>7481</v>
      </c>
      <c r="C2175" s="30" t="s">
        <v>7482</v>
      </c>
      <c r="D2175" s="30"/>
      <c r="E2175" s="30" t="s">
        <v>503</v>
      </c>
      <c r="F2175" s="30" t="s">
        <v>74</v>
      </c>
      <c r="G2175" s="38"/>
      <c r="H2175" s="31">
        <v>0</v>
      </c>
      <c r="I2175" s="30" t="s">
        <v>512</v>
      </c>
      <c r="J2175" s="30" t="s">
        <v>513</v>
      </c>
      <c r="K2175" s="30" t="s">
        <v>495</v>
      </c>
      <c r="L2175" s="30" t="s">
        <v>496</v>
      </c>
      <c r="M2175" s="30" t="s">
        <v>713</v>
      </c>
      <c r="N2175" s="30" t="s">
        <v>5639</v>
      </c>
      <c r="O2175" s="30" t="s">
        <v>7418</v>
      </c>
      <c r="P2175" s="30" t="s">
        <v>180</v>
      </c>
      <c r="Q2175" s="30" t="s">
        <v>499</v>
      </c>
    </row>
    <row r="2176" spans="1:17" hidden="1" x14ac:dyDescent="0.2">
      <c r="A2176" s="30" t="s">
        <v>7483</v>
      </c>
      <c r="B2176" s="30" t="s">
        <v>7484</v>
      </c>
      <c r="C2176" s="30" t="s">
        <v>7485</v>
      </c>
      <c r="D2176" s="30"/>
      <c r="E2176" s="30" t="s">
        <v>503</v>
      </c>
      <c r="F2176" s="30" t="s">
        <v>74</v>
      </c>
      <c r="G2176" s="38"/>
      <c r="H2176" s="31">
        <v>0</v>
      </c>
      <c r="I2176" s="30" t="s">
        <v>512</v>
      </c>
      <c r="J2176" s="30" t="s">
        <v>513</v>
      </c>
      <c r="K2176" s="30" t="s">
        <v>495</v>
      </c>
      <c r="L2176" s="30" t="s">
        <v>496</v>
      </c>
      <c r="M2176" s="30" t="s">
        <v>695</v>
      </c>
      <c r="N2176" s="30" t="s">
        <v>3047</v>
      </c>
      <c r="O2176" s="30" t="s">
        <v>7418</v>
      </c>
      <c r="P2176" s="30" t="s">
        <v>180</v>
      </c>
      <c r="Q2176" s="30" t="s">
        <v>499</v>
      </c>
    </row>
    <row r="2177" spans="1:17" hidden="1" x14ac:dyDescent="0.2">
      <c r="A2177" s="30" t="s">
        <v>7486</v>
      </c>
      <c r="B2177" s="30" t="s">
        <v>7487</v>
      </c>
      <c r="C2177" s="30" t="s">
        <v>7488</v>
      </c>
      <c r="D2177" s="30"/>
      <c r="E2177" s="30" t="s">
        <v>503</v>
      </c>
      <c r="F2177" s="30" t="s">
        <v>74</v>
      </c>
      <c r="G2177" s="38"/>
      <c r="H2177" s="31">
        <v>0</v>
      </c>
      <c r="I2177" s="30" t="s">
        <v>512</v>
      </c>
      <c r="J2177" s="30" t="s">
        <v>513</v>
      </c>
      <c r="K2177" s="30" t="s">
        <v>495</v>
      </c>
      <c r="L2177" s="30" t="s">
        <v>496</v>
      </c>
      <c r="M2177" s="30" t="s">
        <v>713</v>
      </c>
      <c r="N2177" s="30" t="s">
        <v>3631</v>
      </c>
      <c r="O2177" s="30" t="s">
        <v>7418</v>
      </c>
      <c r="P2177" s="30" t="s">
        <v>180</v>
      </c>
      <c r="Q2177" s="30" t="s">
        <v>499</v>
      </c>
    </row>
    <row r="2178" spans="1:17" hidden="1" x14ac:dyDescent="0.2">
      <c r="A2178" s="30" t="s">
        <v>7489</v>
      </c>
      <c r="B2178" s="30" t="s">
        <v>7490</v>
      </c>
      <c r="C2178" s="30" t="s">
        <v>7491</v>
      </c>
      <c r="D2178" s="30"/>
      <c r="E2178" s="30" t="s">
        <v>503</v>
      </c>
      <c r="F2178" s="30" t="s">
        <v>74</v>
      </c>
      <c r="G2178" s="38"/>
      <c r="H2178" s="31">
        <v>0</v>
      </c>
      <c r="I2178" s="30" t="s">
        <v>546</v>
      </c>
      <c r="J2178" s="30" t="s">
        <v>547</v>
      </c>
      <c r="K2178" s="30" t="s">
        <v>495</v>
      </c>
      <c r="L2178" s="30" t="s">
        <v>496</v>
      </c>
      <c r="M2178" s="30" t="s">
        <v>713</v>
      </c>
      <c r="N2178" s="30" t="s">
        <v>3164</v>
      </c>
      <c r="O2178" s="30" t="s">
        <v>7418</v>
      </c>
      <c r="P2178" s="30" t="s">
        <v>180</v>
      </c>
      <c r="Q2178" s="30" t="s">
        <v>499</v>
      </c>
    </row>
    <row r="2179" spans="1:17" hidden="1" x14ac:dyDescent="0.2">
      <c r="A2179" s="30" t="s">
        <v>7492</v>
      </c>
      <c r="B2179" s="30" t="s">
        <v>7493</v>
      </c>
      <c r="C2179" s="30" t="s">
        <v>7494</v>
      </c>
      <c r="D2179" s="30"/>
      <c r="E2179" s="30" t="s">
        <v>503</v>
      </c>
      <c r="F2179" s="30" t="s">
        <v>74</v>
      </c>
      <c r="G2179" s="38"/>
      <c r="H2179" s="31">
        <v>0</v>
      </c>
      <c r="I2179" s="30" t="s">
        <v>512</v>
      </c>
      <c r="J2179" s="30" t="s">
        <v>513</v>
      </c>
      <c r="K2179" s="30" t="s">
        <v>495</v>
      </c>
      <c r="L2179" s="30" t="s">
        <v>496</v>
      </c>
      <c r="M2179" s="30" t="s">
        <v>713</v>
      </c>
      <c r="N2179" s="30" t="s">
        <v>3631</v>
      </c>
      <c r="O2179" s="30" t="s">
        <v>7418</v>
      </c>
      <c r="P2179" s="30" t="s">
        <v>180</v>
      </c>
      <c r="Q2179" s="30" t="s">
        <v>499</v>
      </c>
    </row>
    <row r="2180" spans="1:17" hidden="1" x14ac:dyDescent="0.2">
      <c r="A2180" s="30" t="s">
        <v>7495</v>
      </c>
      <c r="B2180" s="30" t="s">
        <v>7496</v>
      </c>
      <c r="C2180" s="30" t="s">
        <v>7497</v>
      </c>
      <c r="D2180" s="30" t="s">
        <v>7498</v>
      </c>
      <c r="E2180" s="30" t="s">
        <v>503</v>
      </c>
      <c r="F2180" s="30" t="s">
        <v>7498</v>
      </c>
      <c r="G2180" s="38"/>
      <c r="H2180" s="31">
        <v>0</v>
      </c>
      <c r="I2180" s="30" t="s">
        <v>512</v>
      </c>
      <c r="J2180" s="30" t="s">
        <v>513</v>
      </c>
      <c r="K2180" s="30" t="s">
        <v>495</v>
      </c>
      <c r="L2180" s="30" t="s">
        <v>496</v>
      </c>
      <c r="M2180" s="30" t="s">
        <v>695</v>
      </c>
      <c r="N2180" s="30" t="s">
        <v>7499</v>
      </c>
      <c r="O2180" s="30" t="s">
        <v>7418</v>
      </c>
      <c r="P2180" s="30" t="s">
        <v>180</v>
      </c>
      <c r="Q2180" s="30" t="s">
        <v>499</v>
      </c>
    </row>
    <row r="2181" spans="1:17" hidden="1" x14ac:dyDescent="0.2">
      <c r="A2181" s="30" t="s">
        <v>7500</v>
      </c>
      <c r="B2181" s="30" t="s">
        <v>7501</v>
      </c>
      <c r="C2181" s="30" t="s">
        <v>7502</v>
      </c>
      <c r="D2181" s="30" t="s">
        <v>74</v>
      </c>
      <c r="E2181" s="30" t="s">
        <v>503</v>
      </c>
      <c r="F2181" s="30" t="s">
        <v>74</v>
      </c>
      <c r="G2181" s="38"/>
      <c r="H2181" s="31">
        <v>0</v>
      </c>
      <c r="I2181" s="30" t="s">
        <v>718</v>
      </c>
      <c r="J2181" s="30" t="s">
        <v>719</v>
      </c>
      <c r="K2181" s="30" t="s">
        <v>495</v>
      </c>
      <c r="L2181" s="30" t="s">
        <v>496</v>
      </c>
      <c r="M2181" s="30" t="s">
        <v>724</v>
      </c>
      <c r="N2181" s="30" t="s">
        <v>2851</v>
      </c>
      <c r="O2181" s="30" t="s">
        <v>7418</v>
      </c>
      <c r="P2181" s="30" t="s">
        <v>180</v>
      </c>
      <c r="Q2181" s="30" t="s">
        <v>499</v>
      </c>
    </row>
    <row r="2182" spans="1:17" hidden="1" x14ac:dyDescent="0.2">
      <c r="A2182" s="30" t="s">
        <v>7503</v>
      </c>
      <c r="B2182" s="30" t="s">
        <v>7504</v>
      </c>
      <c r="C2182" s="30" t="s">
        <v>7505</v>
      </c>
      <c r="D2182" s="30"/>
      <c r="E2182" s="30" t="s">
        <v>503</v>
      </c>
      <c r="F2182" s="30" t="s">
        <v>74</v>
      </c>
      <c r="G2182" s="38"/>
      <c r="H2182" s="31">
        <v>0</v>
      </c>
      <c r="I2182" s="30" t="s">
        <v>512</v>
      </c>
      <c r="J2182" s="30" t="s">
        <v>513</v>
      </c>
      <c r="K2182" s="30" t="s">
        <v>495</v>
      </c>
      <c r="L2182" s="30" t="s">
        <v>496</v>
      </c>
      <c r="M2182" s="30" t="s">
        <v>639</v>
      </c>
      <c r="N2182" s="30" t="s">
        <v>7506</v>
      </c>
      <c r="O2182" s="30" t="s">
        <v>7418</v>
      </c>
      <c r="P2182" s="30" t="s">
        <v>180</v>
      </c>
      <c r="Q2182" s="30" t="s">
        <v>499</v>
      </c>
    </row>
    <row r="2183" spans="1:17" hidden="1" x14ac:dyDescent="0.2">
      <c r="A2183" s="30" t="s">
        <v>7507</v>
      </c>
      <c r="B2183" s="30" t="s">
        <v>7508</v>
      </c>
      <c r="C2183" s="30" t="s">
        <v>7509</v>
      </c>
      <c r="D2183" s="30"/>
      <c r="E2183" s="30" t="s">
        <v>503</v>
      </c>
      <c r="F2183" s="30" t="s">
        <v>74</v>
      </c>
      <c r="G2183" s="38"/>
      <c r="H2183" s="31">
        <v>0</v>
      </c>
      <c r="I2183" s="30" t="s">
        <v>504</v>
      </c>
      <c r="J2183" s="30" t="s">
        <v>505</v>
      </c>
      <c r="K2183" s="30" t="s">
        <v>495</v>
      </c>
      <c r="L2183" s="30" t="s">
        <v>496</v>
      </c>
      <c r="M2183" s="30" t="s">
        <v>592</v>
      </c>
      <c r="N2183" s="30"/>
      <c r="O2183" s="30" t="s">
        <v>7418</v>
      </c>
      <c r="P2183" s="30" t="s">
        <v>180</v>
      </c>
      <c r="Q2183" s="30" t="s">
        <v>499</v>
      </c>
    </row>
    <row r="2184" spans="1:17" hidden="1" x14ac:dyDescent="0.2">
      <c r="A2184" s="30" t="s">
        <v>7510</v>
      </c>
      <c r="B2184" s="30" t="s">
        <v>7511</v>
      </c>
      <c r="C2184" s="30" t="s">
        <v>7512</v>
      </c>
      <c r="D2184" s="30"/>
      <c r="E2184" s="30" t="s">
        <v>503</v>
      </c>
      <c r="F2184" s="30" t="s">
        <v>74</v>
      </c>
      <c r="G2184" s="38"/>
      <c r="H2184" s="31">
        <v>0</v>
      </c>
      <c r="I2184" s="30" t="s">
        <v>586</v>
      </c>
      <c r="J2184" s="30" t="s">
        <v>587</v>
      </c>
      <c r="K2184" s="30" t="s">
        <v>495</v>
      </c>
      <c r="L2184" s="30" t="s">
        <v>496</v>
      </c>
      <c r="M2184" s="30" t="s">
        <v>2374</v>
      </c>
      <c r="N2184" s="30" t="s">
        <v>2822</v>
      </c>
      <c r="O2184" s="30" t="s">
        <v>7418</v>
      </c>
      <c r="P2184" s="30" t="s">
        <v>180</v>
      </c>
      <c r="Q2184" s="30" t="s">
        <v>499</v>
      </c>
    </row>
    <row r="2185" spans="1:17" hidden="1" x14ac:dyDescent="0.2">
      <c r="A2185" s="30" t="s">
        <v>7513</v>
      </c>
      <c r="B2185" s="30" t="s">
        <v>7514</v>
      </c>
      <c r="C2185" s="30" t="s">
        <v>7515</v>
      </c>
      <c r="D2185" s="30"/>
      <c r="E2185" s="30" t="s">
        <v>503</v>
      </c>
      <c r="F2185" s="30" t="s">
        <v>74</v>
      </c>
      <c r="G2185" s="38"/>
      <c r="H2185" s="31">
        <v>0</v>
      </c>
      <c r="I2185" s="30" t="s">
        <v>552</v>
      </c>
      <c r="J2185" s="30" t="s">
        <v>553</v>
      </c>
      <c r="K2185" s="30" t="s">
        <v>495</v>
      </c>
      <c r="L2185" s="30" t="s">
        <v>496</v>
      </c>
      <c r="M2185" s="30" t="s">
        <v>724</v>
      </c>
      <c r="N2185" s="30" t="s">
        <v>7516</v>
      </c>
      <c r="O2185" s="30" t="s">
        <v>7418</v>
      </c>
      <c r="P2185" s="30" t="s">
        <v>180</v>
      </c>
      <c r="Q2185" s="30" t="s">
        <v>499</v>
      </c>
    </row>
    <row r="2186" spans="1:17" hidden="1" x14ac:dyDescent="0.2">
      <c r="A2186" s="30" t="s">
        <v>7517</v>
      </c>
      <c r="B2186" s="30" t="s">
        <v>7518</v>
      </c>
      <c r="C2186" s="30" t="s">
        <v>7519</v>
      </c>
      <c r="D2186" s="30"/>
      <c r="E2186" s="30" t="s">
        <v>503</v>
      </c>
      <c r="F2186" s="30" t="s">
        <v>74</v>
      </c>
      <c r="G2186" s="38"/>
      <c r="H2186" s="31">
        <v>0</v>
      </c>
      <c r="I2186" s="30" t="s">
        <v>546</v>
      </c>
      <c r="J2186" s="30" t="s">
        <v>547</v>
      </c>
      <c r="K2186" s="30" t="s">
        <v>495</v>
      </c>
      <c r="L2186" s="30" t="s">
        <v>496</v>
      </c>
      <c r="M2186" s="30" t="s">
        <v>695</v>
      </c>
      <c r="N2186" s="30" t="s">
        <v>4661</v>
      </c>
      <c r="O2186" s="30" t="s">
        <v>7418</v>
      </c>
      <c r="P2186" s="30" t="s">
        <v>180</v>
      </c>
      <c r="Q2186" s="30" t="s">
        <v>499</v>
      </c>
    </row>
    <row r="2187" spans="1:17" hidden="1" x14ac:dyDescent="0.2">
      <c r="A2187" s="30" t="s">
        <v>7520</v>
      </c>
      <c r="B2187" s="30" t="s">
        <v>7521</v>
      </c>
      <c r="C2187" s="30" t="s">
        <v>7522</v>
      </c>
      <c r="D2187" s="30"/>
      <c r="E2187" s="30" t="s">
        <v>753</v>
      </c>
      <c r="F2187" s="30" t="s">
        <v>7523</v>
      </c>
      <c r="G2187" s="38"/>
      <c r="H2187" s="31">
        <v>0</v>
      </c>
      <c r="I2187" s="30" t="s">
        <v>755</v>
      </c>
      <c r="J2187" s="30" t="s">
        <v>756</v>
      </c>
      <c r="K2187" s="30" t="s">
        <v>495</v>
      </c>
      <c r="L2187" s="30" t="s">
        <v>612</v>
      </c>
      <c r="M2187" s="30" t="s">
        <v>613</v>
      </c>
      <c r="N2187" s="30" t="s">
        <v>7524</v>
      </c>
      <c r="O2187" s="30" t="s">
        <v>7520</v>
      </c>
      <c r="P2187" s="30" t="s">
        <v>7521</v>
      </c>
      <c r="Q2187" s="30" t="s">
        <v>499</v>
      </c>
    </row>
    <row r="2188" spans="1:17" hidden="1" x14ac:dyDescent="0.2">
      <c r="A2188" s="30" t="s">
        <v>7525</v>
      </c>
      <c r="B2188" s="30" t="s">
        <v>7526</v>
      </c>
      <c r="C2188" s="30" t="s">
        <v>7527</v>
      </c>
      <c r="D2188" s="30" t="s">
        <v>7528</v>
      </c>
      <c r="E2188" s="30"/>
      <c r="F2188" s="30" t="s">
        <v>7528</v>
      </c>
      <c r="G2188" s="38"/>
      <c r="H2188" s="31">
        <v>0</v>
      </c>
      <c r="I2188" s="30"/>
      <c r="J2188" s="30"/>
      <c r="K2188" s="30" t="s">
        <v>495</v>
      </c>
      <c r="L2188" s="30" t="s">
        <v>496</v>
      </c>
      <c r="M2188" s="30" t="s">
        <v>724</v>
      </c>
      <c r="N2188" s="30"/>
      <c r="O2188" s="30" t="s">
        <v>7525</v>
      </c>
      <c r="P2188" s="30" t="s">
        <v>7526</v>
      </c>
      <c r="Q2188" s="30" t="s">
        <v>499</v>
      </c>
    </row>
    <row r="2189" spans="1:17" hidden="1" x14ac:dyDescent="0.2">
      <c r="A2189" s="30" t="s">
        <v>7529</v>
      </c>
      <c r="B2189" s="30" t="s">
        <v>7530</v>
      </c>
      <c r="C2189" s="30" t="s">
        <v>7531</v>
      </c>
      <c r="D2189" s="30"/>
      <c r="E2189" s="30"/>
      <c r="F2189" s="30" t="s">
        <v>7532</v>
      </c>
      <c r="G2189" s="38"/>
      <c r="H2189" s="31">
        <v>0</v>
      </c>
      <c r="I2189" s="30"/>
      <c r="J2189" s="30"/>
      <c r="K2189" s="30" t="s">
        <v>495</v>
      </c>
      <c r="L2189" s="30" t="s">
        <v>828</v>
      </c>
      <c r="M2189" s="30" t="s">
        <v>573</v>
      </c>
      <c r="N2189" s="30"/>
      <c r="O2189" s="30" t="s">
        <v>7529</v>
      </c>
      <c r="P2189" s="30" t="s">
        <v>7530</v>
      </c>
      <c r="Q2189" s="30" t="s">
        <v>499</v>
      </c>
    </row>
    <row r="2190" spans="1:17" hidden="1" x14ac:dyDescent="0.2">
      <c r="A2190" s="30" t="s">
        <v>7533</v>
      </c>
      <c r="B2190" s="30" t="s">
        <v>7534</v>
      </c>
      <c r="C2190" s="30" t="s">
        <v>7535</v>
      </c>
      <c r="D2190" s="30"/>
      <c r="E2190" s="30" t="s">
        <v>503</v>
      </c>
      <c r="F2190" s="30" t="s">
        <v>7536</v>
      </c>
      <c r="G2190" s="38"/>
      <c r="H2190" s="31">
        <v>0</v>
      </c>
      <c r="I2190" s="30"/>
      <c r="J2190" s="30"/>
      <c r="K2190" s="30" t="s">
        <v>495</v>
      </c>
      <c r="L2190" s="30" t="s">
        <v>828</v>
      </c>
      <c r="M2190" s="30" t="s">
        <v>573</v>
      </c>
      <c r="N2190" s="30"/>
      <c r="O2190" s="30" t="s">
        <v>7533</v>
      </c>
      <c r="P2190" s="30" t="s">
        <v>7534</v>
      </c>
      <c r="Q2190" s="30" t="s">
        <v>499</v>
      </c>
    </row>
    <row r="2191" spans="1:17" hidden="1" x14ac:dyDescent="0.2">
      <c r="A2191" s="30" t="s">
        <v>7537</v>
      </c>
      <c r="B2191" s="30" t="s">
        <v>7538</v>
      </c>
      <c r="C2191" s="30"/>
      <c r="D2191" s="30"/>
      <c r="E2191" s="30"/>
      <c r="F2191" s="30"/>
      <c r="G2191" s="38"/>
      <c r="H2191" s="31">
        <v>0</v>
      </c>
      <c r="I2191" s="30"/>
      <c r="J2191" s="30"/>
      <c r="K2191" s="30" t="s">
        <v>495</v>
      </c>
      <c r="L2191" s="30"/>
      <c r="M2191" s="30"/>
      <c r="N2191" s="30"/>
      <c r="O2191" s="30" t="s">
        <v>7537</v>
      </c>
      <c r="P2191" s="30" t="s">
        <v>7538</v>
      </c>
      <c r="Q2191" s="30" t="s">
        <v>499</v>
      </c>
    </row>
    <row r="2192" spans="1:17" hidden="1" x14ac:dyDescent="0.2">
      <c r="A2192" s="30" t="s">
        <v>7539</v>
      </c>
      <c r="B2192" s="30" t="s">
        <v>7540</v>
      </c>
      <c r="C2192" s="30"/>
      <c r="D2192" s="30"/>
      <c r="E2192" s="30"/>
      <c r="F2192" s="30"/>
      <c r="G2192" s="38"/>
      <c r="H2192" s="31">
        <v>0</v>
      </c>
      <c r="I2192" s="30"/>
      <c r="J2192" s="30"/>
      <c r="K2192" s="30" t="s">
        <v>495</v>
      </c>
      <c r="L2192" s="30"/>
      <c r="M2192" s="30"/>
      <c r="N2192" s="30"/>
      <c r="O2192" s="30" t="s">
        <v>7539</v>
      </c>
      <c r="P2192" s="30" t="s">
        <v>7540</v>
      </c>
      <c r="Q2192" s="30" t="s">
        <v>499</v>
      </c>
    </row>
    <row r="2193" spans="1:17" hidden="1" x14ac:dyDescent="0.2">
      <c r="A2193" s="30" t="s">
        <v>7541</v>
      </c>
      <c r="B2193" s="30" t="s">
        <v>7542</v>
      </c>
      <c r="C2193" s="30" t="s">
        <v>7543</v>
      </c>
      <c r="D2193" s="30"/>
      <c r="E2193" s="30"/>
      <c r="F2193" s="30" t="s">
        <v>7544</v>
      </c>
      <c r="G2193" s="38"/>
      <c r="H2193" s="31">
        <v>0</v>
      </c>
      <c r="I2193" s="30"/>
      <c r="J2193" s="30"/>
      <c r="K2193" s="30" t="s">
        <v>495</v>
      </c>
      <c r="L2193" s="30" t="s">
        <v>7545</v>
      </c>
      <c r="M2193" s="30" t="s">
        <v>573</v>
      </c>
      <c r="N2193" s="30"/>
      <c r="O2193" s="30" t="s">
        <v>7541</v>
      </c>
      <c r="P2193" s="30" t="s">
        <v>7542</v>
      </c>
      <c r="Q2193" s="30" t="s">
        <v>499</v>
      </c>
    </row>
    <row r="2194" spans="1:17" hidden="1" x14ac:dyDescent="0.2">
      <c r="A2194" s="30" t="s">
        <v>7546</v>
      </c>
      <c r="B2194" s="30" t="s">
        <v>7547</v>
      </c>
      <c r="C2194" s="30" t="s">
        <v>7548</v>
      </c>
      <c r="D2194" s="30" t="s">
        <v>4816</v>
      </c>
      <c r="E2194" s="30" t="s">
        <v>753</v>
      </c>
      <c r="F2194" s="30" t="s">
        <v>4816</v>
      </c>
      <c r="G2194" s="38"/>
      <c r="H2194" s="31">
        <v>0</v>
      </c>
      <c r="I2194" s="30" t="s">
        <v>995</v>
      </c>
      <c r="J2194" s="30" t="s">
        <v>996</v>
      </c>
      <c r="K2194" s="30" t="s">
        <v>495</v>
      </c>
      <c r="L2194" s="30" t="s">
        <v>612</v>
      </c>
      <c r="M2194" s="30" t="s">
        <v>1166</v>
      </c>
      <c r="N2194" s="30"/>
      <c r="O2194" s="30" t="s">
        <v>7546</v>
      </c>
      <c r="P2194" s="30" t="s">
        <v>7547</v>
      </c>
      <c r="Q2194" s="30" t="s">
        <v>4174</v>
      </c>
    </row>
    <row r="2195" spans="1:17" hidden="1" x14ac:dyDescent="0.2">
      <c r="A2195" s="30" t="s">
        <v>7549</v>
      </c>
      <c r="B2195" s="30" t="s">
        <v>7550</v>
      </c>
      <c r="C2195" s="30" t="s">
        <v>7551</v>
      </c>
      <c r="D2195" s="30"/>
      <c r="E2195" s="30" t="s">
        <v>503</v>
      </c>
      <c r="F2195" s="30" t="s">
        <v>7552</v>
      </c>
      <c r="G2195" s="38">
        <v>60</v>
      </c>
      <c r="H2195" s="31">
        <v>0</v>
      </c>
      <c r="I2195" s="30"/>
      <c r="J2195" s="30"/>
      <c r="K2195" s="30" t="s">
        <v>495</v>
      </c>
      <c r="L2195" s="30" t="s">
        <v>496</v>
      </c>
      <c r="M2195" s="30" t="s">
        <v>639</v>
      </c>
      <c r="N2195" s="30"/>
      <c r="O2195" s="30" t="s">
        <v>7549</v>
      </c>
      <c r="P2195" s="30" t="s">
        <v>7550</v>
      </c>
      <c r="Q2195" s="30" t="s">
        <v>499</v>
      </c>
    </row>
    <row r="2196" spans="1:17" hidden="1" x14ac:dyDescent="0.2">
      <c r="A2196" s="30" t="s">
        <v>7553</v>
      </c>
      <c r="B2196" s="30" t="s">
        <v>7554</v>
      </c>
      <c r="C2196" s="30" t="s">
        <v>7555</v>
      </c>
      <c r="D2196" s="30"/>
      <c r="E2196" s="30" t="s">
        <v>503</v>
      </c>
      <c r="F2196" s="30" t="s">
        <v>74</v>
      </c>
      <c r="G2196" s="38">
        <v>60</v>
      </c>
      <c r="H2196" s="31">
        <v>0</v>
      </c>
      <c r="I2196" s="30" t="s">
        <v>552</v>
      </c>
      <c r="J2196" s="30" t="s">
        <v>553</v>
      </c>
      <c r="K2196" s="30" t="s">
        <v>495</v>
      </c>
      <c r="L2196" s="30" t="s">
        <v>496</v>
      </c>
      <c r="M2196" s="30" t="s">
        <v>596</v>
      </c>
      <c r="N2196" s="30" t="s">
        <v>7556</v>
      </c>
      <c r="O2196" s="30" t="s">
        <v>7549</v>
      </c>
      <c r="P2196" s="30" t="s">
        <v>7550</v>
      </c>
      <c r="Q2196" s="30" t="s">
        <v>499</v>
      </c>
    </row>
    <row r="2197" spans="1:17" hidden="1" x14ac:dyDescent="0.2">
      <c r="A2197" s="30" t="s">
        <v>7557</v>
      </c>
      <c r="B2197" s="30" t="s">
        <v>7558</v>
      </c>
      <c r="C2197" s="30" t="s">
        <v>7559</v>
      </c>
      <c r="D2197" s="30"/>
      <c r="E2197" s="30" t="s">
        <v>503</v>
      </c>
      <c r="F2197" s="30" t="s">
        <v>74</v>
      </c>
      <c r="G2197" s="38">
        <v>60</v>
      </c>
      <c r="H2197" s="31">
        <v>0</v>
      </c>
      <c r="I2197" s="30" t="s">
        <v>504</v>
      </c>
      <c r="J2197" s="30" t="s">
        <v>505</v>
      </c>
      <c r="K2197" s="30" t="s">
        <v>495</v>
      </c>
      <c r="L2197" s="30" t="s">
        <v>496</v>
      </c>
      <c r="M2197" s="30" t="s">
        <v>558</v>
      </c>
      <c r="N2197" s="30" t="s">
        <v>6285</v>
      </c>
      <c r="O2197" s="30" t="s">
        <v>7549</v>
      </c>
      <c r="P2197" s="30" t="s">
        <v>7550</v>
      </c>
      <c r="Q2197" s="30" t="s">
        <v>499</v>
      </c>
    </row>
    <row r="2198" spans="1:17" hidden="1" x14ac:dyDescent="0.2">
      <c r="A2198" s="30" t="s">
        <v>7560</v>
      </c>
      <c r="B2198" s="30" t="s">
        <v>7561</v>
      </c>
      <c r="C2198" s="30" t="s">
        <v>7562</v>
      </c>
      <c r="D2198" s="30"/>
      <c r="E2198" s="30" t="s">
        <v>503</v>
      </c>
      <c r="F2198" s="30" t="s">
        <v>74</v>
      </c>
      <c r="G2198" s="38">
        <v>60</v>
      </c>
      <c r="H2198" s="31">
        <v>0</v>
      </c>
      <c r="I2198" s="30" t="s">
        <v>504</v>
      </c>
      <c r="J2198" s="30" t="s">
        <v>505</v>
      </c>
      <c r="K2198" s="30" t="s">
        <v>495</v>
      </c>
      <c r="L2198" s="30" t="s">
        <v>496</v>
      </c>
      <c r="M2198" s="30" t="s">
        <v>558</v>
      </c>
      <c r="N2198" s="30" t="s">
        <v>7563</v>
      </c>
      <c r="O2198" s="30" t="s">
        <v>7549</v>
      </c>
      <c r="P2198" s="30" t="s">
        <v>7550</v>
      </c>
      <c r="Q2198" s="30" t="s">
        <v>499</v>
      </c>
    </row>
    <row r="2199" spans="1:17" hidden="1" x14ac:dyDescent="0.2">
      <c r="A2199" s="30" t="s">
        <v>7564</v>
      </c>
      <c r="B2199" s="30" t="s">
        <v>7565</v>
      </c>
      <c r="C2199" s="30" t="s">
        <v>7566</v>
      </c>
      <c r="D2199" s="30"/>
      <c r="E2199" s="30" t="s">
        <v>7567</v>
      </c>
      <c r="F2199" s="30" t="s">
        <v>7568</v>
      </c>
      <c r="G2199" s="38">
        <v>60</v>
      </c>
      <c r="H2199" s="31">
        <v>0</v>
      </c>
      <c r="I2199" s="30"/>
      <c r="J2199" s="30"/>
      <c r="K2199" s="30" t="s">
        <v>495</v>
      </c>
      <c r="L2199" s="30" t="s">
        <v>496</v>
      </c>
      <c r="M2199" s="30" t="s">
        <v>514</v>
      </c>
      <c r="N2199" s="30"/>
      <c r="O2199" s="30" t="s">
        <v>7569</v>
      </c>
      <c r="P2199" s="30" t="s">
        <v>7565</v>
      </c>
      <c r="Q2199" s="30" t="s">
        <v>499</v>
      </c>
    </row>
    <row r="2200" spans="1:17" hidden="1" x14ac:dyDescent="0.2">
      <c r="A2200" s="30" t="s">
        <v>7570</v>
      </c>
      <c r="B2200" s="30" t="s">
        <v>7571</v>
      </c>
      <c r="C2200" s="30" t="s">
        <v>7572</v>
      </c>
      <c r="D2200" s="30"/>
      <c r="E2200" s="30" t="s">
        <v>7573</v>
      </c>
      <c r="F2200" s="30" t="s">
        <v>74</v>
      </c>
      <c r="G2200" s="38">
        <v>60</v>
      </c>
      <c r="H2200" s="31">
        <v>0</v>
      </c>
      <c r="I2200" s="30" t="s">
        <v>504</v>
      </c>
      <c r="J2200" s="30" t="s">
        <v>505</v>
      </c>
      <c r="K2200" s="30" t="s">
        <v>495</v>
      </c>
      <c r="L2200" s="30" t="s">
        <v>496</v>
      </c>
      <c r="M2200" s="30" t="s">
        <v>506</v>
      </c>
      <c r="N2200" s="30" t="s">
        <v>1316</v>
      </c>
      <c r="O2200" s="30" t="s">
        <v>7569</v>
      </c>
      <c r="P2200" s="30" t="s">
        <v>7565</v>
      </c>
      <c r="Q2200" s="30" t="s">
        <v>499</v>
      </c>
    </row>
    <row r="2201" spans="1:17" hidden="1" x14ac:dyDescent="0.2">
      <c r="A2201" s="30" t="s">
        <v>7574</v>
      </c>
      <c r="B2201" s="30" t="s">
        <v>7575</v>
      </c>
      <c r="C2201" s="30" t="s">
        <v>7576</v>
      </c>
      <c r="D2201" s="30"/>
      <c r="E2201" s="30" t="s">
        <v>7573</v>
      </c>
      <c r="F2201" s="30" t="s">
        <v>74</v>
      </c>
      <c r="G2201" s="38">
        <v>60</v>
      </c>
      <c r="H2201" s="31">
        <v>0</v>
      </c>
      <c r="I2201" s="30" t="s">
        <v>546</v>
      </c>
      <c r="J2201" s="30" t="s">
        <v>547</v>
      </c>
      <c r="K2201" s="30" t="s">
        <v>495</v>
      </c>
      <c r="L2201" s="30" t="s">
        <v>496</v>
      </c>
      <c r="M2201" s="30" t="s">
        <v>514</v>
      </c>
      <c r="N2201" s="30"/>
      <c r="O2201" s="30" t="s">
        <v>7569</v>
      </c>
      <c r="P2201" s="30" t="s">
        <v>7565</v>
      </c>
      <c r="Q2201" s="30" t="s">
        <v>499</v>
      </c>
    </row>
    <row r="2202" spans="1:17" hidden="1" x14ac:dyDescent="0.2">
      <c r="A2202" s="30" t="s">
        <v>7577</v>
      </c>
      <c r="B2202" s="30" t="s">
        <v>7578</v>
      </c>
      <c r="C2202" s="30" t="s">
        <v>7579</v>
      </c>
      <c r="D2202" s="30"/>
      <c r="E2202" s="30" t="s">
        <v>7573</v>
      </c>
      <c r="F2202" s="30" t="s">
        <v>74</v>
      </c>
      <c r="G2202" s="38">
        <v>60</v>
      </c>
      <c r="H2202" s="31">
        <v>0</v>
      </c>
      <c r="I2202" s="30" t="s">
        <v>718</v>
      </c>
      <c r="J2202" s="30" t="s">
        <v>719</v>
      </c>
      <c r="K2202" s="30" t="s">
        <v>495</v>
      </c>
      <c r="L2202" s="30" t="s">
        <v>496</v>
      </c>
      <c r="M2202" s="30" t="s">
        <v>497</v>
      </c>
      <c r="N2202" s="30"/>
      <c r="O2202" s="30" t="s">
        <v>7569</v>
      </c>
      <c r="P2202" s="30" t="s">
        <v>7565</v>
      </c>
      <c r="Q2202" s="30" t="s">
        <v>499</v>
      </c>
    </row>
    <row r="2203" spans="1:17" hidden="1" x14ac:dyDescent="0.2">
      <c r="A2203" s="30" t="s">
        <v>7580</v>
      </c>
      <c r="B2203" s="30" t="s">
        <v>7581</v>
      </c>
      <c r="C2203" s="30" t="s">
        <v>7582</v>
      </c>
      <c r="D2203" s="30"/>
      <c r="E2203" s="30" t="s">
        <v>7573</v>
      </c>
      <c r="F2203" s="30" t="s">
        <v>74</v>
      </c>
      <c r="G2203" s="38">
        <v>60</v>
      </c>
      <c r="H2203" s="31">
        <v>0</v>
      </c>
      <c r="I2203" s="30" t="s">
        <v>504</v>
      </c>
      <c r="J2203" s="30" t="s">
        <v>505</v>
      </c>
      <c r="K2203" s="30" t="s">
        <v>495</v>
      </c>
      <c r="L2203" s="30" t="s">
        <v>496</v>
      </c>
      <c r="M2203" s="30" t="s">
        <v>506</v>
      </c>
      <c r="N2203" s="30" t="s">
        <v>507</v>
      </c>
      <c r="O2203" s="30" t="s">
        <v>7569</v>
      </c>
      <c r="P2203" s="30" t="s">
        <v>7565</v>
      </c>
      <c r="Q2203" s="30" t="s">
        <v>499</v>
      </c>
    </row>
    <row r="2204" spans="1:17" hidden="1" x14ac:dyDescent="0.2">
      <c r="A2204" s="30" t="s">
        <v>7583</v>
      </c>
      <c r="B2204" s="30" t="s">
        <v>7584</v>
      </c>
      <c r="C2204" s="30" t="s">
        <v>7585</v>
      </c>
      <c r="D2204" s="30"/>
      <c r="E2204" s="30" t="s">
        <v>7573</v>
      </c>
      <c r="F2204" s="30" t="s">
        <v>74</v>
      </c>
      <c r="G2204" s="38">
        <v>60</v>
      </c>
      <c r="H2204" s="31">
        <v>0</v>
      </c>
      <c r="I2204" s="30" t="s">
        <v>546</v>
      </c>
      <c r="J2204" s="30" t="s">
        <v>547</v>
      </c>
      <c r="K2204" s="30" t="s">
        <v>495</v>
      </c>
      <c r="L2204" s="30" t="s">
        <v>496</v>
      </c>
      <c r="M2204" s="30" t="s">
        <v>526</v>
      </c>
      <c r="N2204" s="30"/>
      <c r="O2204" s="30" t="s">
        <v>7569</v>
      </c>
      <c r="P2204" s="30" t="s">
        <v>7565</v>
      </c>
      <c r="Q2204" s="30" t="s">
        <v>499</v>
      </c>
    </row>
    <row r="2205" spans="1:17" hidden="1" x14ac:dyDescent="0.2">
      <c r="A2205" s="30" t="s">
        <v>7586</v>
      </c>
      <c r="B2205" s="30" t="s">
        <v>7587</v>
      </c>
      <c r="C2205" s="30" t="s">
        <v>7588</v>
      </c>
      <c r="D2205" s="30"/>
      <c r="E2205" s="30" t="s">
        <v>7573</v>
      </c>
      <c r="F2205" s="30" t="s">
        <v>74</v>
      </c>
      <c r="G2205" s="38">
        <v>60</v>
      </c>
      <c r="H2205" s="31">
        <v>0</v>
      </c>
      <c r="I2205" s="30" t="s">
        <v>600</v>
      </c>
      <c r="J2205" s="30" t="s">
        <v>601</v>
      </c>
      <c r="K2205" s="30" t="s">
        <v>495</v>
      </c>
      <c r="L2205" s="30" t="s">
        <v>496</v>
      </c>
      <c r="M2205" s="30" t="s">
        <v>2249</v>
      </c>
      <c r="N2205" s="30"/>
      <c r="O2205" s="30" t="s">
        <v>7569</v>
      </c>
      <c r="P2205" s="30" t="s">
        <v>7565</v>
      </c>
      <c r="Q2205" s="30" t="s">
        <v>499</v>
      </c>
    </row>
    <row r="2206" spans="1:17" hidden="1" x14ac:dyDescent="0.2">
      <c r="A2206" s="30" t="s">
        <v>7589</v>
      </c>
      <c r="B2206" s="30" t="s">
        <v>7590</v>
      </c>
      <c r="C2206" s="30" t="s">
        <v>7591</v>
      </c>
      <c r="D2206" s="30"/>
      <c r="E2206" s="30" t="s">
        <v>7573</v>
      </c>
      <c r="F2206" s="30" t="s">
        <v>74</v>
      </c>
      <c r="G2206" s="38">
        <v>60</v>
      </c>
      <c r="H2206" s="31">
        <v>0</v>
      </c>
      <c r="I2206" s="30" t="s">
        <v>718</v>
      </c>
      <c r="J2206" s="30" t="s">
        <v>719</v>
      </c>
      <c r="K2206" s="30" t="s">
        <v>495</v>
      </c>
      <c r="L2206" s="30" t="s">
        <v>496</v>
      </c>
      <c r="M2206" s="30" t="s">
        <v>497</v>
      </c>
      <c r="N2206" s="30"/>
      <c r="O2206" s="30" t="s">
        <v>7569</v>
      </c>
      <c r="P2206" s="30" t="s">
        <v>7565</v>
      </c>
      <c r="Q2206" s="30" t="s">
        <v>499</v>
      </c>
    </row>
    <row r="2207" spans="1:17" hidden="1" x14ac:dyDescent="0.2">
      <c r="A2207" s="30" t="s">
        <v>7592</v>
      </c>
      <c r="B2207" s="30" t="s">
        <v>7593</v>
      </c>
      <c r="C2207" s="30" t="s">
        <v>7594</v>
      </c>
      <c r="D2207" s="30"/>
      <c r="E2207" s="30" t="s">
        <v>7573</v>
      </c>
      <c r="F2207" s="30" t="s">
        <v>74</v>
      </c>
      <c r="G2207" s="38">
        <v>60</v>
      </c>
      <c r="H2207" s="31">
        <v>0</v>
      </c>
      <c r="I2207" s="30" t="s">
        <v>546</v>
      </c>
      <c r="J2207" s="30" t="s">
        <v>547</v>
      </c>
      <c r="K2207" s="30" t="s">
        <v>495</v>
      </c>
      <c r="L2207" s="30" t="s">
        <v>496</v>
      </c>
      <c r="M2207" s="30" t="s">
        <v>639</v>
      </c>
      <c r="N2207" s="30"/>
      <c r="O2207" s="30" t="s">
        <v>7569</v>
      </c>
      <c r="P2207" s="30" t="s">
        <v>7565</v>
      </c>
      <c r="Q2207" s="30" t="s">
        <v>499</v>
      </c>
    </row>
    <row r="2208" spans="1:17" hidden="1" x14ac:dyDescent="0.2">
      <c r="A2208" s="30" t="s">
        <v>7595</v>
      </c>
      <c r="B2208" s="30" t="s">
        <v>7596</v>
      </c>
      <c r="C2208" s="30" t="s">
        <v>7597</v>
      </c>
      <c r="D2208" s="30"/>
      <c r="E2208" s="30" t="s">
        <v>7573</v>
      </c>
      <c r="F2208" s="30" t="s">
        <v>74</v>
      </c>
      <c r="G2208" s="38">
        <v>60</v>
      </c>
      <c r="H2208" s="31">
        <v>0</v>
      </c>
      <c r="I2208" s="30" t="s">
        <v>718</v>
      </c>
      <c r="J2208" s="30" t="s">
        <v>719</v>
      </c>
      <c r="K2208" s="30" t="s">
        <v>495</v>
      </c>
      <c r="L2208" s="30" t="s">
        <v>496</v>
      </c>
      <c r="M2208" s="30" t="s">
        <v>588</v>
      </c>
      <c r="N2208" s="30"/>
      <c r="O2208" s="30" t="s">
        <v>7569</v>
      </c>
      <c r="P2208" s="30" t="s">
        <v>7565</v>
      </c>
      <c r="Q2208" s="30" t="s">
        <v>499</v>
      </c>
    </row>
    <row r="2209" spans="1:17" hidden="1" x14ac:dyDescent="0.2">
      <c r="A2209" s="30" t="s">
        <v>7598</v>
      </c>
      <c r="B2209" s="30" t="s">
        <v>7599</v>
      </c>
      <c r="C2209" s="30" t="s">
        <v>7600</v>
      </c>
      <c r="D2209" s="30"/>
      <c r="E2209" s="30" t="s">
        <v>7573</v>
      </c>
      <c r="F2209" s="30" t="s">
        <v>74</v>
      </c>
      <c r="G2209" s="38">
        <v>60</v>
      </c>
      <c r="H2209" s="31">
        <v>0</v>
      </c>
      <c r="I2209" s="30" t="s">
        <v>504</v>
      </c>
      <c r="J2209" s="30" t="s">
        <v>505</v>
      </c>
      <c r="K2209" s="30" t="s">
        <v>495</v>
      </c>
      <c r="L2209" s="30" t="s">
        <v>496</v>
      </c>
      <c r="M2209" s="30" t="s">
        <v>558</v>
      </c>
      <c r="N2209" s="30"/>
      <c r="O2209" s="30" t="s">
        <v>7569</v>
      </c>
      <c r="P2209" s="30" t="s">
        <v>7565</v>
      </c>
      <c r="Q2209" s="30" t="s">
        <v>499</v>
      </c>
    </row>
    <row r="2210" spans="1:17" hidden="1" x14ac:dyDescent="0.2">
      <c r="A2210" s="30" t="s">
        <v>7601</v>
      </c>
      <c r="B2210" s="30" t="s">
        <v>7602</v>
      </c>
      <c r="C2210" s="30" t="s">
        <v>7603</v>
      </c>
      <c r="D2210" s="30"/>
      <c r="E2210" s="30" t="s">
        <v>7573</v>
      </c>
      <c r="F2210" s="30" t="s">
        <v>74</v>
      </c>
      <c r="G2210" s="38">
        <v>60</v>
      </c>
      <c r="H2210" s="31">
        <v>0</v>
      </c>
      <c r="I2210" s="30" t="s">
        <v>718</v>
      </c>
      <c r="J2210" s="30" t="s">
        <v>719</v>
      </c>
      <c r="K2210" s="30" t="s">
        <v>495</v>
      </c>
      <c r="L2210" s="30" t="s">
        <v>496</v>
      </c>
      <c r="M2210" s="30" t="s">
        <v>497</v>
      </c>
      <c r="N2210" s="30"/>
      <c r="O2210" s="30" t="s">
        <v>7569</v>
      </c>
      <c r="P2210" s="30" t="s">
        <v>7565</v>
      </c>
      <c r="Q2210" s="30" t="s">
        <v>499</v>
      </c>
    </row>
    <row r="2211" spans="1:17" hidden="1" x14ac:dyDescent="0.2">
      <c r="A2211" s="30" t="s">
        <v>7604</v>
      </c>
      <c r="B2211" s="30" t="s">
        <v>7605</v>
      </c>
      <c r="C2211" s="30" t="s">
        <v>7606</v>
      </c>
      <c r="D2211" s="30"/>
      <c r="E2211" s="30" t="s">
        <v>7573</v>
      </c>
      <c r="F2211" s="30" t="s">
        <v>74</v>
      </c>
      <c r="G2211" s="38">
        <v>60</v>
      </c>
      <c r="H2211" s="31">
        <v>0</v>
      </c>
      <c r="I2211" s="30" t="s">
        <v>504</v>
      </c>
      <c r="J2211" s="30" t="s">
        <v>505</v>
      </c>
      <c r="K2211" s="30" t="s">
        <v>495</v>
      </c>
      <c r="L2211" s="30" t="s">
        <v>496</v>
      </c>
      <c r="M2211" s="30" t="s">
        <v>1146</v>
      </c>
      <c r="N2211" s="30"/>
      <c r="O2211" s="30" t="s">
        <v>7569</v>
      </c>
      <c r="P2211" s="30" t="s">
        <v>7565</v>
      </c>
      <c r="Q2211" s="30" t="s">
        <v>499</v>
      </c>
    </row>
    <row r="2212" spans="1:17" hidden="1" x14ac:dyDescent="0.2">
      <c r="A2212" s="30" t="s">
        <v>7607</v>
      </c>
      <c r="B2212" s="30" t="s">
        <v>7608</v>
      </c>
      <c r="C2212" s="30" t="s">
        <v>7609</v>
      </c>
      <c r="D2212" s="30"/>
      <c r="E2212" s="30" t="s">
        <v>7573</v>
      </c>
      <c r="F2212" s="30" t="s">
        <v>74</v>
      </c>
      <c r="G2212" s="38">
        <v>60</v>
      </c>
      <c r="H2212" s="31">
        <v>0</v>
      </c>
      <c r="I2212" s="30" t="s">
        <v>546</v>
      </c>
      <c r="J2212" s="30" t="s">
        <v>547</v>
      </c>
      <c r="K2212" s="30" t="s">
        <v>495</v>
      </c>
      <c r="L2212" s="30" t="s">
        <v>496</v>
      </c>
      <c r="M2212" s="30" t="s">
        <v>695</v>
      </c>
      <c r="N2212" s="30" t="s">
        <v>4002</v>
      </c>
      <c r="O2212" s="30" t="s">
        <v>7569</v>
      </c>
      <c r="P2212" s="30" t="s">
        <v>7565</v>
      </c>
      <c r="Q2212" s="30" t="s">
        <v>499</v>
      </c>
    </row>
    <row r="2213" spans="1:17" hidden="1" x14ac:dyDescent="0.2">
      <c r="A2213" s="30" t="s">
        <v>7610</v>
      </c>
      <c r="B2213" s="30" t="s">
        <v>7611</v>
      </c>
      <c r="C2213" s="30" t="s">
        <v>7612</v>
      </c>
      <c r="D2213" s="30"/>
      <c r="E2213" s="30" t="s">
        <v>7573</v>
      </c>
      <c r="F2213" s="30" t="s">
        <v>74</v>
      </c>
      <c r="G2213" s="38">
        <v>60</v>
      </c>
      <c r="H2213" s="31">
        <v>0</v>
      </c>
      <c r="I2213" s="30" t="s">
        <v>546</v>
      </c>
      <c r="J2213" s="30" t="s">
        <v>547</v>
      </c>
      <c r="K2213" s="30" t="s">
        <v>495</v>
      </c>
      <c r="L2213" s="30" t="s">
        <v>496</v>
      </c>
      <c r="M2213" s="30" t="s">
        <v>514</v>
      </c>
      <c r="N2213" s="30"/>
      <c r="O2213" s="30" t="s">
        <v>7569</v>
      </c>
      <c r="P2213" s="30" t="s">
        <v>7565</v>
      </c>
      <c r="Q2213" s="30" t="s">
        <v>499</v>
      </c>
    </row>
    <row r="2214" spans="1:17" hidden="1" x14ac:dyDescent="0.2">
      <c r="A2214" s="30" t="s">
        <v>7613</v>
      </c>
      <c r="B2214" s="30" t="s">
        <v>7614</v>
      </c>
      <c r="C2214" s="30" t="s">
        <v>7615</v>
      </c>
      <c r="D2214" s="30"/>
      <c r="E2214" s="30" t="s">
        <v>7573</v>
      </c>
      <c r="F2214" s="30" t="s">
        <v>74</v>
      </c>
      <c r="G2214" s="38">
        <v>60</v>
      </c>
      <c r="H2214" s="31">
        <v>0</v>
      </c>
      <c r="I2214" s="30" t="s">
        <v>546</v>
      </c>
      <c r="J2214" s="30" t="s">
        <v>547</v>
      </c>
      <c r="K2214" s="30" t="s">
        <v>495</v>
      </c>
      <c r="L2214" s="30" t="s">
        <v>496</v>
      </c>
      <c r="M2214" s="30" t="s">
        <v>514</v>
      </c>
      <c r="N2214" s="30"/>
      <c r="O2214" s="30" t="s">
        <v>7569</v>
      </c>
      <c r="P2214" s="30" t="s">
        <v>7565</v>
      </c>
      <c r="Q2214" s="30" t="s">
        <v>499</v>
      </c>
    </row>
    <row r="2215" spans="1:17" hidden="1" x14ac:dyDescent="0.2">
      <c r="A2215" s="30" t="s">
        <v>7616</v>
      </c>
      <c r="B2215" s="30" t="s">
        <v>7617</v>
      </c>
      <c r="C2215" s="30" t="s">
        <v>7618</v>
      </c>
      <c r="D2215" s="30"/>
      <c r="E2215" s="30" t="s">
        <v>7573</v>
      </c>
      <c r="F2215" s="30" t="s">
        <v>74</v>
      </c>
      <c r="G2215" s="38">
        <v>60</v>
      </c>
      <c r="H2215" s="31">
        <v>0</v>
      </c>
      <c r="I2215" s="30" t="s">
        <v>718</v>
      </c>
      <c r="J2215" s="30" t="s">
        <v>719</v>
      </c>
      <c r="K2215" s="30" t="s">
        <v>495</v>
      </c>
      <c r="L2215" s="30" t="s">
        <v>496</v>
      </c>
      <c r="M2215" s="30" t="s">
        <v>497</v>
      </c>
      <c r="N2215" s="30"/>
      <c r="O2215" s="30" t="s">
        <v>7569</v>
      </c>
      <c r="P2215" s="30" t="s">
        <v>7565</v>
      </c>
      <c r="Q2215" s="30" t="s">
        <v>499</v>
      </c>
    </row>
    <row r="2216" spans="1:17" hidden="1" x14ac:dyDescent="0.2">
      <c r="A2216" s="30" t="s">
        <v>7619</v>
      </c>
      <c r="B2216" s="30" t="s">
        <v>7620</v>
      </c>
      <c r="C2216" s="30" t="s">
        <v>7621</v>
      </c>
      <c r="D2216" s="30"/>
      <c r="E2216" s="30" t="s">
        <v>7573</v>
      </c>
      <c r="F2216" s="30" t="s">
        <v>74</v>
      </c>
      <c r="G2216" s="38">
        <v>60</v>
      </c>
      <c r="H2216" s="31">
        <v>0</v>
      </c>
      <c r="I2216" s="30" t="s">
        <v>504</v>
      </c>
      <c r="J2216" s="30" t="s">
        <v>505</v>
      </c>
      <c r="K2216" s="30" t="s">
        <v>495</v>
      </c>
      <c r="L2216" s="30" t="s">
        <v>496</v>
      </c>
      <c r="M2216" s="30" t="s">
        <v>506</v>
      </c>
      <c r="N2216" s="30" t="s">
        <v>539</v>
      </c>
      <c r="O2216" s="30" t="s">
        <v>7569</v>
      </c>
      <c r="P2216" s="30" t="s">
        <v>7565</v>
      </c>
      <c r="Q2216" s="30" t="s">
        <v>499</v>
      </c>
    </row>
    <row r="2217" spans="1:17" hidden="1" x14ac:dyDescent="0.2">
      <c r="A2217" s="30" t="s">
        <v>7622</v>
      </c>
      <c r="B2217" s="30" t="s">
        <v>7623</v>
      </c>
      <c r="C2217" s="30" t="s">
        <v>7624</v>
      </c>
      <c r="D2217" s="30"/>
      <c r="E2217" s="30" t="s">
        <v>7573</v>
      </c>
      <c r="F2217" s="30" t="s">
        <v>74</v>
      </c>
      <c r="G2217" s="38">
        <v>60</v>
      </c>
      <c r="H2217" s="31">
        <v>0</v>
      </c>
      <c r="I2217" s="30" t="s">
        <v>546</v>
      </c>
      <c r="J2217" s="30" t="s">
        <v>547</v>
      </c>
      <c r="K2217" s="30" t="s">
        <v>495</v>
      </c>
      <c r="L2217" s="30" t="s">
        <v>496</v>
      </c>
      <c r="M2217" s="30" t="s">
        <v>695</v>
      </c>
      <c r="N2217" s="30" t="s">
        <v>5309</v>
      </c>
      <c r="O2217" s="30" t="s">
        <v>7569</v>
      </c>
      <c r="P2217" s="30" t="s">
        <v>7565</v>
      </c>
      <c r="Q2217" s="30" t="s">
        <v>499</v>
      </c>
    </row>
    <row r="2218" spans="1:17" hidden="1" x14ac:dyDescent="0.2">
      <c r="A2218" s="30" t="s">
        <v>7625</v>
      </c>
      <c r="B2218" s="30" t="s">
        <v>7626</v>
      </c>
      <c r="C2218" s="30" t="s">
        <v>7627</v>
      </c>
      <c r="D2218" s="30"/>
      <c r="E2218" s="30" t="s">
        <v>7573</v>
      </c>
      <c r="F2218" s="30" t="s">
        <v>74</v>
      </c>
      <c r="G2218" s="38">
        <v>60</v>
      </c>
      <c r="H2218" s="31">
        <v>0</v>
      </c>
      <c r="I2218" s="30" t="s">
        <v>504</v>
      </c>
      <c r="J2218" s="30" t="s">
        <v>505</v>
      </c>
      <c r="K2218" s="30" t="s">
        <v>495</v>
      </c>
      <c r="L2218" s="30" t="s">
        <v>496</v>
      </c>
      <c r="M2218" s="30" t="s">
        <v>558</v>
      </c>
      <c r="N2218" s="30"/>
      <c r="O2218" s="30" t="s">
        <v>7569</v>
      </c>
      <c r="P2218" s="30" t="s">
        <v>7565</v>
      </c>
      <c r="Q2218" s="30" t="s">
        <v>499</v>
      </c>
    </row>
    <row r="2219" spans="1:17" hidden="1" x14ac:dyDescent="0.2">
      <c r="A2219" s="30" t="s">
        <v>7628</v>
      </c>
      <c r="B2219" s="30" t="s">
        <v>7629</v>
      </c>
      <c r="C2219" s="30" t="s">
        <v>7630</v>
      </c>
      <c r="D2219" s="30"/>
      <c r="E2219" s="30" t="s">
        <v>7573</v>
      </c>
      <c r="F2219" s="30" t="s">
        <v>74</v>
      </c>
      <c r="G2219" s="38">
        <v>60</v>
      </c>
      <c r="H2219" s="31">
        <v>0</v>
      </c>
      <c r="I2219" s="30" t="s">
        <v>546</v>
      </c>
      <c r="J2219" s="30" t="s">
        <v>547</v>
      </c>
      <c r="K2219" s="30" t="s">
        <v>495</v>
      </c>
      <c r="L2219" s="30" t="s">
        <v>496</v>
      </c>
      <c r="M2219" s="30" t="s">
        <v>548</v>
      </c>
      <c r="N2219" s="30"/>
      <c r="O2219" s="30" t="s">
        <v>7569</v>
      </c>
      <c r="P2219" s="30" t="s">
        <v>7565</v>
      </c>
      <c r="Q2219" s="30" t="s">
        <v>499</v>
      </c>
    </row>
    <row r="2220" spans="1:17" hidden="1" x14ac:dyDescent="0.2">
      <c r="A2220" s="30" t="s">
        <v>7631</v>
      </c>
      <c r="B2220" s="30" t="s">
        <v>7632</v>
      </c>
      <c r="C2220" s="30" t="s">
        <v>7633</v>
      </c>
      <c r="D2220" s="30"/>
      <c r="E2220" s="30" t="s">
        <v>7573</v>
      </c>
      <c r="F2220" s="30" t="s">
        <v>74</v>
      </c>
      <c r="G2220" s="38">
        <v>60</v>
      </c>
      <c r="H2220" s="31">
        <v>0</v>
      </c>
      <c r="I2220" s="30" t="s">
        <v>546</v>
      </c>
      <c r="J2220" s="30" t="s">
        <v>547</v>
      </c>
      <c r="K2220" s="30" t="s">
        <v>495</v>
      </c>
      <c r="L2220" s="30" t="s">
        <v>496</v>
      </c>
      <c r="M2220" s="30" t="s">
        <v>639</v>
      </c>
      <c r="N2220" s="30"/>
      <c r="O2220" s="30" t="s">
        <v>7569</v>
      </c>
      <c r="P2220" s="30" t="s">
        <v>7565</v>
      </c>
      <c r="Q2220" s="30" t="s">
        <v>499</v>
      </c>
    </row>
    <row r="2221" spans="1:17" hidden="1" x14ac:dyDescent="0.2">
      <c r="A2221" s="30" t="s">
        <v>7634</v>
      </c>
      <c r="B2221" s="30" t="s">
        <v>7635</v>
      </c>
      <c r="C2221" s="30" t="s">
        <v>7636</v>
      </c>
      <c r="D2221" s="30"/>
      <c r="E2221" s="30" t="s">
        <v>7573</v>
      </c>
      <c r="F2221" s="30" t="s">
        <v>74</v>
      </c>
      <c r="G2221" s="38">
        <v>60</v>
      </c>
      <c r="H2221" s="31">
        <v>0</v>
      </c>
      <c r="I2221" s="30" t="s">
        <v>546</v>
      </c>
      <c r="J2221" s="30" t="s">
        <v>547</v>
      </c>
      <c r="K2221" s="30" t="s">
        <v>495</v>
      </c>
      <c r="L2221" s="30" t="s">
        <v>496</v>
      </c>
      <c r="M2221" s="30" t="s">
        <v>506</v>
      </c>
      <c r="N2221" s="30" t="s">
        <v>7467</v>
      </c>
      <c r="O2221" s="30" t="s">
        <v>7569</v>
      </c>
      <c r="P2221" s="30" t="s">
        <v>7565</v>
      </c>
      <c r="Q2221" s="30" t="s">
        <v>499</v>
      </c>
    </row>
    <row r="2222" spans="1:17" hidden="1" x14ac:dyDescent="0.2">
      <c r="A2222" s="30" t="s">
        <v>7637</v>
      </c>
      <c r="B2222" s="30" t="s">
        <v>7638</v>
      </c>
      <c r="C2222" s="30" t="s">
        <v>7639</v>
      </c>
      <c r="D2222" s="30"/>
      <c r="E2222" s="30" t="s">
        <v>7573</v>
      </c>
      <c r="F2222" s="30" t="s">
        <v>74</v>
      </c>
      <c r="G2222" s="38">
        <v>60</v>
      </c>
      <c r="H2222" s="31">
        <v>0</v>
      </c>
      <c r="I2222" s="30" t="s">
        <v>504</v>
      </c>
      <c r="J2222" s="30" t="s">
        <v>505</v>
      </c>
      <c r="K2222" s="30" t="s">
        <v>495</v>
      </c>
      <c r="L2222" s="30" t="s">
        <v>496</v>
      </c>
      <c r="M2222" s="30" t="s">
        <v>506</v>
      </c>
      <c r="N2222" s="30" t="s">
        <v>1316</v>
      </c>
      <c r="O2222" s="30" t="s">
        <v>7569</v>
      </c>
      <c r="P2222" s="30" t="s">
        <v>7565</v>
      </c>
      <c r="Q2222" s="30" t="s">
        <v>499</v>
      </c>
    </row>
    <row r="2223" spans="1:17" hidden="1" x14ac:dyDescent="0.2">
      <c r="A2223" s="30" t="s">
        <v>7640</v>
      </c>
      <c r="B2223" s="30" t="s">
        <v>7641</v>
      </c>
      <c r="C2223" s="30"/>
      <c r="D2223" s="30"/>
      <c r="E2223" s="30"/>
      <c r="F2223" s="30"/>
      <c r="G2223" s="38"/>
      <c r="H2223" s="31">
        <v>0</v>
      </c>
      <c r="I2223" s="30"/>
      <c r="J2223" s="30"/>
      <c r="K2223" s="30" t="s">
        <v>495</v>
      </c>
      <c r="L2223" s="30"/>
      <c r="M2223" s="30"/>
      <c r="N2223" s="30"/>
      <c r="O2223" s="30" t="s">
        <v>7642</v>
      </c>
      <c r="P2223" s="30" t="s">
        <v>7641</v>
      </c>
      <c r="Q2223" s="30" t="s">
        <v>499</v>
      </c>
    </row>
    <row r="2224" spans="1:17" hidden="1" x14ac:dyDescent="0.2">
      <c r="A2224" s="30" t="s">
        <v>7643</v>
      </c>
      <c r="B2224" s="30" t="s">
        <v>7644</v>
      </c>
      <c r="C2224" s="30" t="s">
        <v>7645</v>
      </c>
      <c r="D2224" s="30"/>
      <c r="E2224" s="30"/>
      <c r="F2224" s="30" t="s">
        <v>7646</v>
      </c>
      <c r="G2224" s="38"/>
      <c r="H2224" s="31">
        <v>0</v>
      </c>
      <c r="I2224" s="30"/>
      <c r="J2224" s="30"/>
      <c r="K2224" s="30" t="s">
        <v>495</v>
      </c>
      <c r="L2224" s="30" t="s">
        <v>818</v>
      </c>
      <c r="M2224" s="30" t="s">
        <v>573</v>
      </c>
      <c r="N2224" s="30"/>
      <c r="O2224" s="30" t="s">
        <v>7647</v>
      </c>
      <c r="P2224" s="30" t="s">
        <v>7644</v>
      </c>
      <c r="Q2224" s="30" t="s">
        <v>499</v>
      </c>
    </row>
    <row r="2225" spans="1:17" hidden="1" x14ac:dyDescent="0.2">
      <c r="A2225" s="30" t="s">
        <v>7648</v>
      </c>
      <c r="B2225" s="30" t="s">
        <v>7649</v>
      </c>
      <c r="C2225" s="30" t="s">
        <v>7650</v>
      </c>
      <c r="D2225" s="30"/>
      <c r="E2225" s="30" t="s">
        <v>503</v>
      </c>
      <c r="F2225" s="30" t="s">
        <v>7651</v>
      </c>
      <c r="G2225" s="38"/>
      <c r="H2225" s="31">
        <v>0</v>
      </c>
      <c r="I2225" s="30"/>
      <c r="J2225" s="30"/>
      <c r="K2225" s="30" t="s">
        <v>495</v>
      </c>
      <c r="L2225" s="30" t="s">
        <v>496</v>
      </c>
      <c r="M2225" s="30" t="s">
        <v>506</v>
      </c>
      <c r="N2225" s="30"/>
      <c r="O2225" s="30" t="s">
        <v>7648</v>
      </c>
      <c r="P2225" s="30" t="s">
        <v>7649</v>
      </c>
      <c r="Q2225" s="30" t="s">
        <v>499</v>
      </c>
    </row>
    <row r="2226" spans="1:17" hidden="1" x14ac:dyDescent="0.2">
      <c r="A2226" s="30" t="s">
        <v>7652</v>
      </c>
      <c r="B2226" s="30" t="s">
        <v>7653</v>
      </c>
      <c r="C2226" s="30" t="s">
        <v>7654</v>
      </c>
      <c r="D2226" s="30" t="s">
        <v>7655</v>
      </c>
      <c r="E2226" s="30" t="s">
        <v>753</v>
      </c>
      <c r="F2226" s="30" t="s">
        <v>7655</v>
      </c>
      <c r="G2226" s="38"/>
      <c r="H2226" s="31">
        <v>0</v>
      </c>
      <c r="I2226" s="30" t="s">
        <v>995</v>
      </c>
      <c r="J2226" s="30" t="s">
        <v>996</v>
      </c>
      <c r="K2226" s="30" t="s">
        <v>495</v>
      </c>
      <c r="L2226" s="30" t="s">
        <v>612</v>
      </c>
      <c r="M2226" s="30" t="s">
        <v>1166</v>
      </c>
      <c r="N2226" s="30"/>
      <c r="O2226" s="30" t="s">
        <v>7656</v>
      </c>
      <c r="P2226" s="30" t="s">
        <v>7656</v>
      </c>
      <c r="Q2226" s="30" t="s">
        <v>499</v>
      </c>
    </row>
    <row r="2227" spans="1:17" hidden="1" x14ac:dyDescent="0.2">
      <c r="A2227" s="30" t="s">
        <v>7657</v>
      </c>
      <c r="B2227" s="30" t="s">
        <v>7658</v>
      </c>
      <c r="C2227" s="30" t="s">
        <v>7659</v>
      </c>
      <c r="D2227" s="30" t="s">
        <v>7655</v>
      </c>
      <c r="E2227" s="30" t="s">
        <v>753</v>
      </c>
      <c r="F2227" s="30" t="s">
        <v>7655</v>
      </c>
      <c r="G2227" s="38"/>
      <c r="H2227" s="31">
        <v>0</v>
      </c>
      <c r="I2227" s="30" t="s">
        <v>995</v>
      </c>
      <c r="J2227" s="30" t="s">
        <v>996</v>
      </c>
      <c r="K2227" s="30" t="s">
        <v>495</v>
      </c>
      <c r="L2227" s="30" t="s">
        <v>612</v>
      </c>
      <c r="M2227" s="30" t="s">
        <v>1166</v>
      </c>
      <c r="N2227" s="30"/>
      <c r="O2227" s="30" t="s">
        <v>7656</v>
      </c>
      <c r="P2227" s="30" t="s">
        <v>7656</v>
      </c>
      <c r="Q2227" s="30" t="s">
        <v>499</v>
      </c>
    </row>
    <row r="2228" spans="1:17" hidden="1" x14ac:dyDescent="0.2">
      <c r="A2228" s="30" t="s">
        <v>91</v>
      </c>
      <c r="B2228" s="30" t="s">
        <v>92</v>
      </c>
      <c r="C2228" s="30" t="s">
        <v>7660</v>
      </c>
      <c r="D2228" s="30"/>
      <c r="E2228" s="30" t="s">
        <v>753</v>
      </c>
      <c r="F2228" s="30" t="s">
        <v>7661</v>
      </c>
      <c r="G2228" s="38"/>
      <c r="H2228" s="31">
        <v>0</v>
      </c>
      <c r="I2228" s="30" t="s">
        <v>995</v>
      </c>
      <c r="J2228" s="30" t="s">
        <v>996</v>
      </c>
      <c r="K2228" s="30" t="s">
        <v>495</v>
      </c>
      <c r="L2228" s="30" t="s">
        <v>612</v>
      </c>
      <c r="M2228" s="30" t="s">
        <v>624</v>
      </c>
      <c r="N2228" s="30" t="s">
        <v>7662</v>
      </c>
      <c r="O2228" s="30" t="s">
        <v>91</v>
      </c>
      <c r="P2228" s="30" t="s">
        <v>92</v>
      </c>
      <c r="Q2228" s="30" t="s">
        <v>499</v>
      </c>
    </row>
    <row r="2229" spans="1:17" hidden="1" x14ac:dyDescent="0.2">
      <c r="A2229" s="30" t="s">
        <v>7663</v>
      </c>
      <c r="B2229" s="30" t="s">
        <v>7664</v>
      </c>
      <c r="C2229" s="30" t="s">
        <v>7665</v>
      </c>
      <c r="D2229" s="30"/>
      <c r="E2229" s="30" t="s">
        <v>753</v>
      </c>
      <c r="F2229" s="30" t="s">
        <v>74</v>
      </c>
      <c r="G2229" s="38"/>
      <c r="H2229" s="31">
        <v>0</v>
      </c>
      <c r="I2229" s="30" t="s">
        <v>995</v>
      </c>
      <c r="J2229" s="30" t="s">
        <v>996</v>
      </c>
      <c r="K2229" s="30" t="s">
        <v>495</v>
      </c>
      <c r="L2229" s="30" t="s">
        <v>612</v>
      </c>
      <c r="M2229" s="30" t="s">
        <v>1153</v>
      </c>
      <c r="N2229" s="30" t="s">
        <v>7666</v>
      </c>
      <c r="O2229" s="30" t="s">
        <v>91</v>
      </c>
      <c r="P2229" s="30" t="s">
        <v>92</v>
      </c>
      <c r="Q2229" s="30" t="s">
        <v>499</v>
      </c>
    </row>
    <row r="2230" spans="1:17" hidden="1" x14ac:dyDescent="0.2">
      <c r="A2230" s="30" t="s">
        <v>7667</v>
      </c>
      <c r="B2230" s="30" t="s">
        <v>7668</v>
      </c>
      <c r="C2230" s="30" t="s">
        <v>7669</v>
      </c>
      <c r="D2230" s="30"/>
      <c r="E2230" s="30" t="s">
        <v>753</v>
      </c>
      <c r="F2230" s="30" t="s">
        <v>74</v>
      </c>
      <c r="G2230" s="38"/>
      <c r="H2230" s="31">
        <v>0</v>
      </c>
      <c r="I2230" s="30" t="s">
        <v>995</v>
      </c>
      <c r="J2230" s="30" t="s">
        <v>996</v>
      </c>
      <c r="K2230" s="30" t="s">
        <v>495</v>
      </c>
      <c r="L2230" s="30" t="s">
        <v>612</v>
      </c>
      <c r="M2230" s="30" t="s">
        <v>1007</v>
      </c>
      <c r="N2230" s="30" t="s">
        <v>6754</v>
      </c>
      <c r="O2230" s="30" t="s">
        <v>91</v>
      </c>
      <c r="P2230" s="30" t="s">
        <v>92</v>
      </c>
      <c r="Q2230" s="30" t="s">
        <v>499</v>
      </c>
    </row>
    <row r="2231" spans="1:17" hidden="1" x14ac:dyDescent="0.2">
      <c r="A2231" s="30" t="s">
        <v>7670</v>
      </c>
      <c r="B2231" s="30" t="s">
        <v>7671</v>
      </c>
      <c r="C2231" s="30" t="s">
        <v>7672</v>
      </c>
      <c r="D2231" s="30"/>
      <c r="E2231" s="30" t="s">
        <v>753</v>
      </c>
      <c r="F2231" s="30" t="s">
        <v>74</v>
      </c>
      <c r="G2231" s="38"/>
      <c r="H2231" s="31">
        <v>0</v>
      </c>
      <c r="I2231" s="30" t="s">
        <v>995</v>
      </c>
      <c r="J2231" s="30" t="s">
        <v>996</v>
      </c>
      <c r="K2231" s="30" t="s">
        <v>495</v>
      </c>
      <c r="L2231" s="30" t="s">
        <v>612</v>
      </c>
      <c r="M2231" s="30" t="s">
        <v>624</v>
      </c>
      <c r="N2231" s="30" t="s">
        <v>1028</v>
      </c>
      <c r="O2231" s="30" t="s">
        <v>91</v>
      </c>
      <c r="P2231" s="30" t="s">
        <v>92</v>
      </c>
      <c r="Q2231" s="30" t="s">
        <v>499</v>
      </c>
    </row>
    <row r="2232" spans="1:17" hidden="1" x14ac:dyDescent="0.2">
      <c r="A2232" s="30" t="s">
        <v>7673</v>
      </c>
      <c r="B2232" s="30" t="s">
        <v>7674</v>
      </c>
      <c r="C2232" s="30" t="s">
        <v>7675</v>
      </c>
      <c r="D2232" s="30"/>
      <c r="E2232" s="30" t="s">
        <v>753</v>
      </c>
      <c r="F2232" s="30" t="s">
        <v>74</v>
      </c>
      <c r="G2232" s="38"/>
      <c r="H2232" s="31">
        <v>0</v>
      </c>
      <c r="I2232" s="30" t="s">
        <v>995</v>
      </c>
      <c r="J2232" s="30" t="s">
        <v>996</v>
      </c>
      <c r="K2232" s="30" t="s">
        <v>495</v>
      </c>
      <c r="L2232" s="30" t="s">
        <v>612</v>
      </c>
      <c r="M2232" s="30" t="s">
        <v>1021</v>
      </c>
      <c r="N2232" s="30"/>
      <c r="O2232" s="30" t="s">
        <v>91</v>
      </c>
      <c r="P2232" s="30" t="s">
        <v>92</v>
      </c>
      <c r="Q2232" s="30" t="s">
        <v>499</v>
      </c>
    </row>
    <row r="2233" spans="1:17" hidden="1" x14ac:dyDescent="0.2">
      <c r="A2233" s="30" t="s">
        <v>304</v>
      </c>
      <c r="B2233" s="30" t="s">
        <v>303</v>
      </c>
      <c r="C2233" s="30" t="s">
        <v>7676</v>
      </c>
      <c r="D2233" s="30"/>
      <c r="E2233" s="30" t="s">
        <v>753</v>
      </c>
      <c r="F2233" s="30" t="s">
        <v>74</v>
      </c>
      <c r="G2233" s="38"/>
      <c r="H2233" s="31">
        <v>0</v>
      </c>
      <c r="I2233" s="30" t="s">
        <v>995</v>
      </c>
      <c r="J2233" s="30" t="s">
        <v>996</v>
      </c>
      <c r="K2233" s="30" t="s">
        <v>495</v>
      </c>
      <c r="L2233" s="30" t="s">
        <v>612</v>
      </c>
      <c r="M2233" s="30" t="s">
        <v>624</v>
      </c>
      <c r="N2233" s="30"/>
      <c r="O2233" s="30" t="s">
        <v>91</v>
      </c>
      <c r="P2233" s="30" t="s">
        <v>92</v>
      </c>
      <c r="Q2233" s="30" t="s">
        <v>499</v>
      </c>
    </row>
    <row r="2234" spans="1:17" hidden="1" x14ac:dyDescent="0.2">
      <c r="A2234" s="30" t="s">
        <v>7677</v>
      </c>
      <c r="B2234" s="30" t="s">
        <v>7678</v>
      </c>
      <c r="C2234" s="30" t="s">
        <v>7679</v>
      </c>
      <c r="D2234" s="30"/>
      <c r="E2234" s="30" t="s">
        <v>753</v>
      </c>
      <c r="F2234" s="30" t="s">
        <v>74</v>
      </c>
      <c r="G2234" s="38"/>
      <c r="H2234" s="31">
        <v>0</v>
      </c>
      <c r="I2234" s="30" t="s">
        <v>755</v>
      </c>
      <c r="J2234" s="30" t="s">
        <v>756</v>
      </c>
      <c r="K2234" s="30" t="s">
        <v>495</v>
      </c>
      <c r="L2234" s="30" t="s">
        <v>612</v>
      </c>
      <c r="M2234" s="30" t="s">
        <v>943</v>
      </c>
      <c r="N2234" s="30"/>
      <c r="O2234" s="30" t="s">
        <v>91</v>
      </c>
      <c r="P2234" s="30" t="s">
        <v>92</v>
      </c>
      <c r="Q2234" s="30" t="s">
        <v>499</v>
      </c>
    </row>
    <row r="2235" spans="1:17" hidden="1" x14ac:dyDescent="0.2">
      <c r="A2235" s="30" t="s">
        <v>392</v>
      </c>
      <c r="B2235" s="30" t="s">
        <v>391</v>
      </c>
      <c r="C2235" s="30" t="s">
        <v>7680</v>
      </c>
      <c r="D2235" s="30"/>
      <c r="E2235" s="30" t="s">
        <v>753</v>
      </c>
      <c r="F2235" s="30" t="s">
        <v>74</v>
      </c>
      <c r="G2235" s="38"/>
      <c r="H2235" s="31">
        <v>0</v>
      </c>
      <c r="I2235" s="30" t="s">
        <v>995</v>
      </c>
      <c r="J2235" s="30" t="s">
        <v>996</v>
      </c>
      <c r="K2235" s="30" t="s">
        <v>495</v>
      </c>
      <c r="L2235" s="30" t="s">
        <v>612</v>
      </c>
      <c r="M2235" s="30" t="s">
        <v>624</v>
      </c>
      <c r="N2235" s="30"/>
      <c r="O2235" s="30" t="s">
        <v>91</v>
      </c>
      <c r="P2235" s="30" t="s">
        <v>92</v>
      </c>
      <c r="Q2235" s="30" t="s">
        <v>499</v>
      </c>
    </row>
    <row r="2236" spans="1:17" hidden="1" x14ac:dyDescent="0.2">
      <c r="A2236" s="30" t="s">
        <v>7681</v>
      </c>
      <c r="B2236" s="30" t="s">
        <v>7682</v>
      </c>
      <c r="C2236" s="30" t="s">
        <v>7683</v>
      </c>
      <c r="D2236" s="30"/>
      <c r="E2236" s="30" t="s">
        <v>753</v>
      </c>
      <c r="F2236" s="30" t="s">
        <v>74</v>
      </c>
      <c r="G2236" s="38"/>
      <c r="H2236" s="31">
        <v>0</v>
      </c>
      <c r="I2236" s="30" t="s">
        <v>995</v>
      </c>
      <c r="J2236" s="30" t="s">
        <v>996</v>
      </c>
      <c r="K2236" s="30" t="s">
        <v>495</v>
      </c>
      <c r="L2236" s="30" t="s">
        <v>612</v>
      </c>
      <c r="M2236" s="30" t="s">
        <v>1007</v>
      </c>
      <c r="N2236" s="30"/>
      <c r="O2236" s="30" t="s">
        <v>91</v>
      </c>
      <c r="P2236" s="30" t="s">
        <v>92</v>
      </c>
      <c r="Q2236" s="30" t="s">
        <v>499</v>
      </c>
    </row>
    <row r="2237" spans="1:17" hidden="1" x14ac:dyDescent="0.2">
      <c r="A2237" s="30" t="s">
        <v>7684</v>
      </c>
      <c r="B2237" s="30" t="s">
        <v>7685</v>
      </c>
      <c r="C2237" s="30" t="s">
        <v>7686</v>
      </c>
      <c r="D2237" s="30"/>
      <c r="E2237" s="30" t="s">
        <v>753</v>
      </c>
      <c r="F2237" s="30" t="s">
        <v>74</v>
      </c>
      <c r="G2237" s="38"/>
      <c r="H2237" s="31">
        <v>0</v>
      </c>
      <c r="I2237" s="30" t="s">
        <v>995</v>
      </c>
      <c r="J2237" s="30" t="s">
        <v>996</v>
      </c>
      <c r="K2237" s="30" t="s">
        <v>495</v>
      </c>
      <c r="L2237" s="30" t="s">
        <v>612</v>
      </c>
      <c r="M2237" s="30" t="s">
        <v>1007</v>
      </c>
      <c r="N2237" s="30"/>
      <c r="O2237" s="30" t="s">
        <v>91</v>
      </c>
      <c r="P2237" s="30" t="s">
        <v>92</v>
      </c>
      <c r="Q2237" s="30" t="s">
        <v>499</v>
      </c>
    </row>
    <row r="2238" spans="1:17" hidden="1" x14ac:dyDescent="0.2">
      <c r="A2238" s="30" t="s">
        <v>7687</v>
      </c>
      <c r="B2238" s="30" t="s">
        <v>7688</v>
      </c>
      <c r="C2238" s="30" t="s">
        <v>7689</v>
      </c>
      <c r="D2238" s="30"/>
      <c r="E2238" s="30" t="s">
        <v>753</v>
      </c>
      <c r="F2238" s="30" t="s">
        <v>74</v>
      </c>
      <c r="G2238" s="38"/>
      <c r="H2238" s="31">
        <v>0</v>
      </c>
      <c r="I2238" s="30" t="s">
        <v>755</v>
      </c>
      <c r="J2238" s="30" t="s">
        <v>756</v>
      </c>
      <c r="K2238" s="30" t="s">
        <v>495</v>
      </c>
      <c r="L2238" s="30" t="s">
        <v>612</v>
      </c>
      <c r="M2238" s="30" t="s">
        <v>943</v>
      </c>
      <c r="N2238" s="30" t="s">
        <v>7690</v>
      </c>
      <c r="O2238" s="30" t="s">
        <v>91</v>
      </c>
      <c r="P2238" s="30" t="s">
        <v>92</v>
      </c>
      <c r="Q2238" s="30" t="s">
        <v>499</v>
      </c>
    </row>
    <row r="2239" spans="1:17" hidden="1" x14ac:dyDescent="0.2">
      <c r="A2239" s="30" t="s">
        <v>447</v>
      </c>
      <c r="B2239" s="30" t="s">
        <v>446</v>
      </c>
      <c r="C2239" s="30" t="s">
        <v>7691</v>
      </c>
      <c r="D2239" s="30"/>
      <c r="E2239" s="30" t="s">
        <v>753</v>
      </c>
      <c r="F2239" s="30" t="s">
        <v>74</v>
      </c>
      <c r="G2239" s="38"/>
      <c r="H2239" s="31">
        <v>0</v>
      </c>
      <c r="I2239" s="30" t="s">
        <v>755</v>
      </c>
      <c r="J2239" s="30" t="s">
        <v>756</v>
      </c>
      <c r="K2239" s="30" t="s">
        <v>495</v>
      </c>
      <c r="L2239" s="30" t="s">
        <v>612</v>
      </c>
      <c r="M2239" s="30" t="s">
        <v>1035</v>
      </c>
      <c r="N2239" s="30"/>
      <c r="O2239" s="30" t="s">
        <v>91</v>
      </c>
      <c r="P2239" s="30" t="s">
        <v>92</v>
      </c>
      <c r="Q2239" s="30" t="s">
        <v>499</v>
      </c>
    </row>
    <row r="2240" spans="1:17" hidden="1" x14ac:dyDescent="0.2">
      <c r="A2240" s="30" t="s">
        <v>7692</v>
      </c>
      <c r="B2240" s="30" t="s">
        <v>7693</v>
      </c>
      <c r="C2240" s="30" t="s">
        <v>7694</v>
      </c>
      <c r="D2240" s="30"/>
      <c r="E2240" s="30" t="s">
        <v>753</v>
      </c>
      <c r="F2240" s="30" t="s">
        <v>74</v>
      </c>
      <c r="G2240" s="38"/>
      <c r="H2240" s="31">
        <v>0</v>
      </c>
      <c r="I2240" s="30" t="s">
        <v>755</v>
      </c>
      <c r="J2240" s="30" t="s">
        <v>756</v>
      </c>
      <c r="K2240" s="30" t="s">
        <v>495</v>
      </c>
      <c r="L2240" s="30" t="s">
        <v>612</v>
      </c>
      <c r="M2240" s="30" t="s">
        <v>1128</v>
      </c>
      <c r="N2240" s="30" t="s">
        <v>1948</v>
      </c>
      <c r="O2240" s="30" t="s">
        <v>91</v>
      </c>
      <c r="P2240" s="30" t="s">
        <v>92</v>
      </c>
      <c r="Q2240" s="30" t="s">
        <v>499</v>
      </c>
    </row>
    <row r="2241" spans="1:17" hidden="1" x14ac:dyDescent="0.2">
      <c r="A2241" s="30" t="s">
        <v>394</v>
      </c>
      <c r="B2241" s="30" t="s">
        <v>393</v>
      </c>
      <c r="C2241" s="30" t="s">
        <v>7695</v>
      </c>
      <c r="D2241" s="30"/>
      <c r="E2241" s="30" t="s">
        <v>753</v>
      </c>
      <c r="F2241" s="30" t="s">
        <v>74</v>
      </c>
      <c r="G2241" s="38"/>
      <c r="H2241" s="31">
        <v>0</v>
      </c>
      <c r="I2241" s="30" t="s">
        <v>755</v>
      </c>
      <c r="J2241" s="30" t="s">
        <v>756</v>
      </c>
      <c r="K2241" s="30" t="s">
        <v>495</v>
      </c>
      <c r="L2241" s="30" t="s">
        <v>612</v>
      </c>
      <c r="M2241" s="30" t="s">
        <v>1035</v>
      </c>
      <c r="N2241" s="30"/>
      <c r="O2241" s="30" t="s">
        <v>91</v>
      </c>
      <c r="P2241" s="30" t="s">
        <v>92</v>
      </c>
      <c r="Q2241" s="30" t="s">
        <v>499</v>
      </c>
    </row>
    <row r="2242" spans="1:17" hidden="1" x14ac:dyDescent="0.2">
      <c r="A2242" s="30" t="s">
        <v>388</v>
      </c>
      <c r="B2242" s="30" t="s">
        <v>387</v>
      </c>
      <c r="C2242" s="30" t="s">
        <v>7696</v>
      </c>
      <c r="D2242" s="30"/>
      <c r="E2242" s="30" t="s">
        <v>753</v>
      </c>
      <c r="F2242" s="30" t="s">
        <v>74</v>
      </c>
      <c r="G2242" s="38"/>
      <c r="H2242" s="31">
        <v>0</v>
      </c>
      <c r="I2242" s="30" t="s">
        <v>995</v>
      </c>
      <c r="J2242" s="30" t="s">
        <v>996</v>
      </c>
      <c r="K2242" s="30" t="s">
        <v>495</v>
      </c>
      <c r="L2242" s="30" t="s">
        <v>612</v>
      </c>
      <c r="M2242" s="30" t="s">
        <v>1007</v>
      </c>
      <c r="N2242" s="30"/>
      <c r="O2242" s="30" t="s">
        <v>91</v>
      </c>
      <c r="P2242" s="30" t="s">
        <v>92</v>
      </c>
      <c r="Q2242" s="30" t="s">
        <v>499</v>
      </c>
    </row>
    <row r="2243" spans="1:17" hidden="1" x14ac:dyDescent="0.2">
      <c r="A2243" s="30" t="s">
        <v>7697</v>
      </c>
      <c r="B2243" s="30" t="s">
        <v>7698</v>
      </c>
      <c r="C2243" s="30" t="s">
        <v>7699</v>
      </c>
      <c r="D2243" s="30"/>
      <c r="E2243" s="30" t="s">
        <v>753</v>
      </c>
      <c r="F2243" s="30"/>
      <c r="G2243" s="38"/>
      <c r="H2243" s="31">
        <v>0</v>
      </c>
      <c r="I2243" s="30" t="s">
        <v>995</v>
      </c>
      <c r="J2243" s="30" t="s">
        <v>996</v>
      </c>
      <c r="K2243" s="30" t="s">
        <v>495</v>
      </c>
      <c r="L2243" s="30" t="s">
        <v>612</v>
      </c>
      <c r="M2243" s="30" t="s">
        <v>624</v>
      </c>
      <c r="N2243" s="30"/>
      <c r="O2243" s="30" t="s">
        <v>91</v>
      </c>
      <c r="P2243" s="30" t="s">
        <v>92</v>
      </c>
      <c r="Q2243" s="30" t="s">
        <v>499</v>
      </c>
    </row>
    <row r="2244" spans="1:17" hidden="1" x14ac:dyDescent="0.2">
      <c r="A2244" s="30" t="s">
        <v>7700</v>
      </c>
      <c r="B2244" s="30" t="s">
        <v>7701</v>
      </c>
      <c r="C2244" s="30" t="s">
        <v>7702</v>
      </c>
      <c r="D2244" s="30"/>
      <c r="E2244" s="30" t="s">
        <v>753</v>
      </c>
      <c r="F2244" s="30"/>
      <c r="G2244" s="38"/>
      <c r="H2244" s="31">
        <v>0</v>
      </c>
      <c r="I2244" s="30" t="s">
        <v>995</v>
      </c>
      <c r="J2244" s="30" t="s">
        <v>996</v>
      </c>
      <c r="K2244" s="30" t="s">
        <v>495</v>
      </c>
      <c r="L2244" s="30" t="s">
        <v>612</v>
      </c>
      <c r="M2244" s="30" t="s">
        <v>1021</v>
      </c>
      <c r="N2244" s="30"/>
      <c r="O2244" s="30" t="s">
        <v>91</v>
      </c>
      <c r="P2244" s="30" t="s">
        <v>92</v>
      </c>
      <c r="Q2244" s="30" t="s">
        <v>499</v>
      </c>
    </row>
    <row r="2245" spans="1:17" hidden="1" x14ac:dyDescent="0.2">
      <c r="A2245" s="30" t="s">
        <v>302</v>
      </c>
      <c r="B2245" s="30" t="s">
        <v>301</v>
      </c>
      <c r="C2245" s="30" t="s">
        <v>7703</v>
      </c>
      <c r="D2245" s="30"/>
      <c r="E2245" s="30" t="s">
        <v>753</v>
      </c>
      <c r="F2245" s="30" t="s">
        <v>74</v>
      </c>
      <c r="G2245" s="38"/>
      <c r="H2245" s="31">
        <v>0</v>
      </c>
      <c r="I2245" s="30" t="s">
        <v>995</v>
      </c>
      <c r="J2245" s="30" t="s">
        <v>996</v>
      </c>
      <c r="K2245" s="30" t="s">
        <v>495</v>
      </c>
      <c r="L2245" s="30" t="s">
        <v>612</v>
      </c>
      <c r="M2245" s="30" t="s">
        <v>1021</v>
      </c>
      <c r="N2245" s="30"/>
      <c r="O2245" s="30" t="s">
        <v>91</v>
      </c>
      <c r="P2245" s="30" t="s">
        <v>92</v>
      </c>
      <c r="Q2245" s="30" t="s">
        <v>499</v>
      </c>
    </row>
    <row r="2246" spans="1:17" hidden="1" x14ac:dyDescent="0.2">
      <c r="A2246" s="30" t="s">
        <v>7704</v>
      </c>
      <c r="B2246" s="30" t="s">
        <v>7705</v>
      </c>
      <c r="C2246" s="30" t="s">
        <v>7706</v>
      </c>
      <c r="D2246" s="30"/>
      <c r="E2246" s="30" t="s">
        <v>753</v>
      </c>
      <c r="F2246" s="30" t="s">
        <v>74</v>
      </c>
      <c r="G2246" s="38"/>
      <c r="H2246" s="31">
        <v>0</v>
      </c>
      <c r="I2246" s="30" t="s">
        <v>995</v>
      </c>
      <c r="J2246" s="30" t="s">
        <v>996</v>
      </c>
      <c r="K2246" s="30" t="s">
        <v>495</v>
      </c>
      <c r="L2246" s="30" t="s">
        <v>612</v>
      </c>
      <c r="M2246" s="30" t="s">
        <v>997</v>
      </c>
      <c r="N2246" s="30"/>
      <c r="O2246" s="30" t="s">
        <v>91</v>
      </c>
      <c r="P2246" s="30" t="s">
        <v>92</v>
      </c>
      <c r="Q2246" s="30" t="s">
        <v>499</v>
      </c>
    </row>
    <row r="2247" spans="1:17" hidden="1" x14ac:dyDescent="0.2">
      <c r="A2247" s="30" t="s">
        <v>7707</v>
      </c>
      <c r="B2247" s="30" t="s">
        <v>7708</v>
      </c>
      <c r="C2247" s="30" t="s">
        <v>7709</v>
      </c>
      <c r="D2247" s="30"/>
      <c r="E2247" s="30" t="s">
        <v>753</v>
      </c>
      <c r="F2247" s="30" t="s">
        <v>74</v>
      </c>
      <c r="G2247" s="38"/>
      <c r="H2247" s="31">
        <v>0</v>
      </c>
      <c r="I2247" s="30" t="s">
        <v>995</v>
      </c>
      <c r="J2247" s="30" t="s">
        <v>996</v>
      </c>
      <c r="K2247" s="30" t="s">
        <v>495</v>
      </c>
      <c r="L2247" s="30" t="s">
        <v>612</v>
      </c>
      <c r="M2247" s="30" t="s">
        <v>1021</v>
      </c>
      <c r="N2247" s="30"/>
      <c r="O2247" s="30" t="s">
        <v>91</v>
      </c>
      <c r="P2247" s="30" t="s">
        <v>92</v>
      </c>
      <c r="Q2247" s="30" t="s">
        <v>499</v>
      </c>
    </row>
    <row r="2248" spans="1:17" hidden="1" x14ac:dyDescent="0.2">
      <c r="A2248" s="30" t="s">
        <v>7710</v>
      </c>
      <c r="B2248" s="30" t="s">
        <v>7711</v>
      </c>
      <c r="C2248" s="30" t="s">
        <v>7712</v>
      </c>
      <c r="D2248" s="30"/>
      <c r="E2248" s="30" t="s">
        <v>753</v>
      </c>
      <c r="F2248" s="30" t="s">
        <v>74</v>
      </c>
      <c r="G2248" s="38"/>
      <c r="H2248" s="31">
        <v>0</v>
      </c>
      <c r="I2248" s="30" t="s">
        <v>995</v>
      </c>
      <c r="J2248" s="30" t="s">
        <v>996</v>
      </c>
      <c r="K2248" s="30" t="s">
        <v>495</v>
      </c>
      <c r="L2248" s="30" t="s">
        <v>612</v>
      </c>
      <c r="M2248" s="30" t="s">
        <v>1007</v>
      </c>
      <c r="N2248" s="30"/>
      <c r="O2248" s="30" t="s">
        <v>91</v>
      </c>
      <c r="P2248" s="30" t="s">
        <v>92</v>
      </c>
      <c r="Q2248" s="30" t="s">
        <v>499</v>
      </c>
    </row>
    <row r="2249" spans="1:17" hidden="1" x14ac:dyDescent="0.2">
      <c r="A2249" s="30" t="s">
        <v>390</v>
      </c>
      <c r="B2249" s="30" t="s">
        <v>389</v>
      </c>
      <c r="C2249" s="30" t="s">
        <v>7713</v>
      </c>
      <c r="D2249" s="30"/>
      <c r="E2249" s="30" t="s">
        <v>753</v>
      </c>
      <c r="F2249" s="30" t="s">
        <v>74</v>
      </c>
      <c r="G2249" s="38"/>
      <c r="H2249" s="31">
        <v>0</v>
      </c>
      <c r="I2249" s="30" t="s">
        <v>755</v>
      </c>
      <c r="J2249" s="30" t="s">
        <v>756</v>
      </c>
      <c r="K2249" s="30" t="s">
        <v>495</v>
      </c>
      <c r="L2249" s="30" t="s">
        <v>612</v>
      </c>
      <c r="M2249" s="30" t="s">
        <v>613</v>
      </c>
      <c r="N2249" s="30"/>
      <c r="O2249" s="30" t="s">
        <v>91</v>
      </c>
      <c r="P2249" s="30" t="s">
        <v>92</v>
      </c>
      <c r="Q2249" s="30" t="s">
        <v>499</v>
      </c>
    </row>
    <row r="2250" spans="1:17" hidden="1" x14ac:dyDescent="0.2">
      <c r="A2250" s="30" t="s">
        <v>7714</v>
      </c>
      <c r="B2250" s="30" t="s">
        <v>7715</v>
      </c>
      <c r="C2250" s="30" t="s">
        <v>7716</v>
      </c>
      <c r="D2250" s="30"/>
      <c r="E2250" s="30" t="s">
        <v>753</v>
      </c>
      <c r="F2250" s="30" t="s">
        <v>74</v>
      </c>
      <c r="G2250" s="38"/>
      <c r="H2250" s="31">
        <v>0</v>
      </c>
      <c r="I2250" s="30" t="s">
        <v>995</v>
      </c>
      <c r="J2250" s="30" t="s">
        <v>996</v>
      </c>
      <c r="K2250" s="30" t="s">
        <v>495</v>
      </c>
      <c r="L2250" s="30" t="s">
        <v>612</v>
      </c>
      <c r="M2250" s="30" t="s">
        <v>624</v>
      </c>
      <c r="N2250" s="30"/>
      <c r="O2250" s="30" t="s">
        <v>91</v>
      </c>
      <c r="P2250" s="30" t="s">
        <v>92</v>
      </c>
      <c r="Q2250" s="30" t="s">
        <v>499</v>
      </c>
    </row>
    <row r="2251" spans="1:17" hidden="1" x14ac:dyDescent="0.2">
      <c r="A2251" s="30" t="s">
        <v>94</v>
      </c>
      <c r="B2251" s="30" t="s">
        <v>93</v>
      </c>
      <c r="C2251" s="30" t="s">
        <v>7717</v>
      </c>
      <c r="D2251" s="30"/>
      <c r="E2251" s="30" t="s">
        <v>753</v>
      </c>
      <c r="F2251" s="30" t="s">
        <v>74</v>
      </c>
      <c r="G2251" s="38"/>
      <c r="H2251" s="31">
        <v>0</v>
      </c>
      <c r="I2251" s="30" t="s">
        <v>755</v>
      </c>
      <c r="J2251" s="30" t="s">
        <v>756</v>
      </c>
      <c r="K2251" s="30" t="s">
        <v>495</v>
      </c>
      <c r="L2251" s="30" t="s">
        <v>612</v>
      </c>
      <c r="M2251" s="30" t="s">
        <v>950</v>
      </c>
      <c r="N2251" s="30"/>
      <c r="O2251" s="30" t="s">
        <v>91</v>
      </c>
      <c r="P2251" s="30" t="s">
        <v>92</v>
      </c>
      <c r="Q2251" s="30" t="s">
        <v>499</v>
      </c>
    </row>
    <row r="2252" spans="1:17" hidden="1" x14ac:dyDescent="0.2">
      <c r="A2252" s="30" t="s">
        <v>7718</v>
      </c>
      <c r="B2252" s="30" t="s">
        <v>7719</v>
      </c>
      <c r="C2252" s="30" t="s">
        <v>7720</v>
      </c>
      <c r="D2252" s="30"/>
      <c r="E2252" s="30" t="s">
        <v>753</v>
      </c>
      <c r="F2252" s="30" t="s">
        <v>74</v>
      </c>
      <c r="G2252" s="38"/>
      <c r="H2252" s="31">
        <v>0</v>
      </c>
      <c r="I2252" s="30" t="s">
        <v>995</v>
      </c>
      <c r="J2252" s="30" t="s">
        <v>996</v>
      </c>
      <c r="K2252" s="30" t="s">
        <v>495</v>
      </c>
      <c r="L2252" s="30" t="s">
        <v>612</v>
      </c>
      <c r="M2252" s="30" t="s">
        <v>1153</v>
      </c>
      <c r="N2252" s="30"/>
      <c r="O2252" s="30" t="s">
        <v>91</v>
      </c>
      <c r="P2252" s="30" t="s">
        <v>92</v>
      </c>
      <c r="Q2252" s="30" t="s">
        <v>499</v>
      </c>
    </row>
    <row r="2253" spans="1:17" hidden="1" x14ac:dyDescent="0.2">
      <c r="A2253" s="30" t="s">
        <v>7721</v>
      </c>
      <c r="B2253" s="30" t="s">
        <v>7722</v>
      </c>
      <c r="C2253" s="30" t="s">
        <v>7723</v>
      </c>
      <c r="D2253" s="30"/>
      <c r="E2253" s="30" t="s">
        <v>753</v>
      </c>
      <c r="F2253" s="30" t="s">
        <v>74</v>
      </c>
      <c r="G2253" s="38"/>
      <c r="H2253" s="31">
        <v>0</v>
      </c>
      <c r="I2253" s="30" t="s">
        <v>755</v>
      </c>
      <c r="J2253" s="30" t="s">
        <v>756</v>
      </c>
      <c r="K2253" s="30" t="s">
        <v>495</v>
      </c>
      <c r="L2253" s="30" t="s">
        <v>612</v>
      </c>
      <c r="M2253" s="30" t="s">
        <v>1153</v>
      </c>
      <c r="N2253" s="30"/>
      <c r="O2253" s="30" t="s">
        <v>91</v>
      </c>
      <c r="P2253" s="30" t="s">
        <v>92</v>
      </c>
      <c r="Q2253" s="30" t="s">
        <v>499</v>
      </c>
    </row>
    <row r="2254" spans="1:17" hidden="1" x14ac:dyDescent="0.2">
      <c r="A2254" s="30" t="s">
        <v>96</v>
      </c>
      <c r="B2254" s="30" t="s">
        <v>95</v>
      </c>
      <c r="C2254" s="30" t="s">
        <v>7724</v>
      </c>
      <c r="D2254" s="30"/>
      <c r="E2254" s="30" t="s">
        <v>753</v>
      </c>
      <c r="F2254" s="30" t="s">
        <v>74</v>
      </c>
      <c r="G2254" s="38"/>
      <c r="H2254" s="31">
        <v>0</v>
      </c>
      <c r="I2254" s="30" t="s">
        <v>755</v>
      </c>
      <c r="J2254" s="30" t="s">
        <v>756</v>
      </c>
      <c r="K2254" s="30" t="s">
        <v>495</v>
      </c>
      <c r="L2254" s="30" t="s">
        <v>612</v>
      </c>
      <c r="M2254" s="30" t="s">
        <v>961</v>
      </c>
      <c r="N2254" s="30"/>
      <c r="O2254" s="30" t="s">
        <v>91</v>
      </c>
      <c r="P2254" s="30" t="s">
        <v>92</v>
      </c>
      <c r="Q2254" s="30" t="s">
        <v>499</v>
      </c>
    </row>
    <row r="2255" spans="1:17" hidden="1" x14ac:dyDescent="0.2">
      <c r="A2255" s="30" t="s">
        <v>7725</v>
      </c>
      <c r="B2255" s="30" t="s">
        <v>7726</v>
      </c>
      <c r="C2255" s="30" t="s">
        <v>7727</v>
      </c>
      <c r="D2255" s="30"/>
      <c r="E2255" s="30" t="s">
        <v>753</v>
      </c>
      <c r="F2255" s="30" t="s">
        <v>74</v>
      </c>
      <c r="G2255" s="38"/>
      <c r="H2255" s="31">
        <v>0</v>
      </c>
      <c r="I2255" s="30" t="s">
        <v>995</v>
      </c>
      <c r="J2255" s="30" t="s">
        <v>996</v>
      </c>
      <c r="K2255" s="30" t="s">
        <v>495</v>
      </c>
      <c r="L2255" s="30" t="s">
        <v>612</v>
      </c>
      <c r="M2255" s="30" t="s">
        <v>1021</v>
      </c>
      <c r="N2255" s="30"/>
      <c r="O2255" s="30" t="s">
        <v>91</v>
      </c>
      <c r="P2255" s="30" t="s">
        <v>92</v>
      </c>
      <c r="Q2255" s="30" t="s">
        <v>499</v>
      </c>
    </row>
    <row r="2256" spans="1:17" hidden="1" x14ac:dyDescent="0.2">
      <c r="A2256" s="30" t="s">
        <v>7728</v>
      </c>
      <c r="B2256" s="30" t="s">
        <v>7729</v>
      </c>
      <c r="C2256" s="30" t="s">
        <v>7730</v>
      </c>
      <c r="D2256" s="30"/>
      <c r="E2256" s="30" t="s">
        <v>753</v>
      </c>
      <c r="F2256" s="30" t="s">
        <v>74</v>
      </c>
      <c r="G2256" s="38"/>
      <c r="H2256" s="31">
        <v>0</v>
      </c>
      <c r="I2256" s="30" t="s">
        <v>995</v>
      </c>
      <c r="J2256" s="30" t="s">
        <v>996</v>
      </c>
      <c r="K2256" s="30" t="s">
        <v>495</v>
      </c>
      <c r="L2256" s="30" t="s">
        <v>612</v>
      </c>
      <c r="M2256" s="30" t="s">
        <v>624</v>
      </c>
      <c r="N2256" s="30"/>
      <c r="O2256" s="30" t="s">
        <v>91</v>
      </c>
      <c r="P2256" s="30" t="s">
        <v>92</v>
      </c>
      <c r="Q2256" s="30" t="s">
        <v>499</v>
      </c>
    </row>
    <row r="2257" spans="1:17" hidden="1" x14ac:dyDescent="0.2">
      <c r="A2257" s="30" t="s">
        <v>98</v>
      </c>
      <c r="B2257" s="30" t="s">
        <v>97</v>
      </c>
      <c r="C2257" s="30" t="s">
        <v>7731</v>
      </c>
      <c r="D2257" s="30"/>
      <c r="E2257" s="30" t="s">
        <v>753</v>
      </c>
      <c r="F2257" s="30" t="s">
        <v>74</v>
      </c>
      <c r="G2257" s="38"/>
      <c r="H2257" s="31">
        <v>0</v>
      </c>
      <c r="I2257" s="30" t="s">
        <v>995</v>
      </c>
      <c r="J2257" s="30" t="s">
        <v>996</v>
      </c>
      <c r="K2257" s="30" t="s">
        <v>495</v>
      </c>
      <c r="L2257" s="30" t="s">
        <v>612</v>
      </c>
      <c r="M2257" s="30" t="s">
        <v>1153</v>
      </c>
      <c r="N2257" s="30" t="s">
        <v>6971</v>
      </c>
      <c r="O2257" s="30" t="s">
        <v>91</v>
      </c>
      <c r="P2257" s="30" t="s">
        <v>92</v>
      </c>
      <c r="Q2257" s="30" t="s">
        <v>499</v>
      </c>
    </row>
    <row r="2258" spans="1:17" hidden="1" x14ac:dyDescent="0.2">
      <c r="A2258" s="30" t="s">
        <v>7732</v>
      </c>
      <c r="B2258" s="30" t="s">
        <v>7733</v>
      </c>
      <c r="C2258" s="30" t="s">
        <v>7734</v>
      </c>
      <c r="D2258" s="30"/>
      <c r="E2258" s="30" t="s">
        <v>753</v>
      </c>
      <c r="F2258" s="30" t="s">
        <v>74</v>
      </c>
      <c r="G2258" s="38"/>
      <c r="H2258" s="31">
        <v>0</v>
      </c>
      <c r="I2258" s="30" t="s">
        <v>995</v>
      </c>
      <c r="J2258" s="30" t="s">
        <v>996</v>
      </c>
      <c r="K2258" s="30" t="s">
        <v>495</v>
      </c>
      <c r="L2258" s="30" t="s">
        <v>612</v>
      </c>
      <c r="M2258" s="30" t="s">
        <v>997</v>
      </c>
      <c r="N2258" s="30"/>
      <c r="O2258" s="30" t="s">
        <v>91</v>
      </c>
      <c r="P2258" s="30" t="s">
        <v>92</v>
      </c>
      <c r="Q2258" s="30" t="s">
        <v>499</v>
      </c>
    </row>
    <row r="2259" spans="1:17" hidden="1" x14ac:dyDescent="0.2">
      <c r="A2259" s="30" t="s">
        <v>7735</v>
      </c>
      <c r="B2259" s="30" t="s">
        <v>7736</v>
      </c>
      <c r="C2259" s="30" t="s">
        <v>7737</v>
      </c>
      <c r="D2259" s="30"/>
      <c r="E2259" s="30"/>
      <c r="F2259" s="30"/>
      <c r="G2259" s="38"/>
      <c r="H2259" s="31">
        <v>0</v>
      </c>
      <c r="I2259" s="30"/>
      <c r="J2259" s="30"/>
      <c r="K2259" s="30" t="s">
        <v>495</v>
      </c>
      <c r="L2259" s="30" t="s">
        <v>3608</v>
      </c>
      <c r="M2259" s="30" t="s">
        <v>573</v>
      </c>
      <c r="N2259" s="30" t="s">
        <v>7738</v>
      </c>
      <c r="O2259" s="30" t="s">
        <v>91</v>
      </c>
      <c r="P2259" s="30" t="s">
        <v>92</v>
      </c>
      <c r="Q2259" s="30" t="s">
        <v>499</v>
      </c>
    </row>
    <row r="2260" spans="1:17" hidden="1" x14ac:dyDescent="0.2">
      <c r="A2260" s="30" t="s">
        <v>7739</v>
      </c>
      <c r="B2260" s="30" t="s">
        <v>7740</v>
      </c>
      <c r="C2260" s="30" t="s">
        <v>7741</v>
      </c>
      <c r="D2260" s="30"/>
      <c r="E2260" s="30"/>
      <c r="F2260" s="30"/>
      <c r="G2260" s="38"/>
      <c r="H2260" s="31">
        <v>0</v>
      </c>
      <c r="I2260" s="30"/>
      <c r="J2260" s="30"/>
      <c r="K2260" s="30" t="s">
        <v>495</v>
      </c>
      <c r="L2260" s="30" t="s">
        <v>3608</v>
      </c>
      <c r="M2260" s="30" t="s">
        <v>573</v>
      </c>
      <c r="N2260" s="30" t="s">
        <v>7742</v>
      </c>
      <c r="O2260" s="30" t="s">
        <v>91</v>
      </c>
      <c r="P2260" s="30" t="s">
        <v>92</v>
      </c>
      <c r="Q2260" s="30" t="s">
        <v>499</v>
      </c>
    </row>
    <row r="2261" spans="1:17" hidden="1" x14ac:dyDescent="0.2">
      <c r="A2261" s="30" t="s">
        <v>395</v>
      </c>
      <c r="B2261" s="30" t="s">
        <v>464</v>
      </c>
      <c r="C2261" s="30" t="s">
        <v>7743</v>
      </c>
      <c r="D2261" s="30"/>
      <c r="E2261" s="30" t="s">
        <v>753</v>
      </c>
      <c r="F2261" s="30"/>
      <c r="G2261" s="38"/>
      <c r="H2261" s="31">
        <v>0</v>
      </c>
      <c r="I2261" s="30" t="s">
        <v>628</v>
      </c>
      <c r="J2261" s="30" t="s">
        <v>629</v>
      </c>
      <c r="K2261" s="30" t="s">
        <v>495</v>
      </c>
      <c r="L2261" s="30" t="s">
        <v>1267</v>
      </c>
      <c r="M2261" s="30" t="s">
        <v>631</v>
      </c>
      <c r="N2261" s="30" t="s">
        <v>7744</v>
      </c>
      <c r="O2261" s="30" t="s">
        <v>91</v>
      </c>
      <c r="P2261" s="30" t="s">
        <v>92</v>
      </c>
      <c r="Q2261" s="30" t="s">
        <v>499</v>
      </c>
    </row>
    <row r="2262" spans="1:17" hidden="1" x14ac:dyDescent="0.2">
      <c r="A2262" s="30" t="s">
        <v>7745</v>
      </c>
      <c r="B2262" s="30" t="s">
        <v>7746</v>
      </c>
      <c r="C2262" s="30" t="s">
        <v>7747</v>
      </c>
      <c r="D2262" s="30"/>
      <c r="E2262" s="30" t="s">
        <v>503</v>
      </c>
      <c r="F2262" s="30" t="s">
        <v>7748</v>
      </c>
      <c r="G2262" s="38"/>
      <c r="H2262" s="31">
        <v>0</v>
      </c>
      <c r="I2262" s="30" t="s">
        <v>546</v>
      </c>
      <c r="J2262" s="30" t="s">
        <v>547</v>
      </c>
      <c r="K2262" s="30" t="s">
        <v>495</v>
      </c>
      <c r="L2262" s="30" t="s">
        <v>496</v>
      </c>
      <c r="M2262" s="30" t="s">
        <v>713</v>
      </c>
      <c r="N2262" s="30" t="s">
        <v>3631</v>
      </c>
      <c r="O2262" s="30" t="s">
        <v>7745</v>
      </c>
      <c r="P2262" s="30" t="s">
        <v>7746</v>
      </c>
      <c r="Q2262" s="30" t="s">
        <v>499</v>
      </c>
    </row>
    <row r="2263" spans="1:17" hidden="1" x14ac:dyDescent="0.2">
      <c r="A2263" s="30" t="s">
        <v>7749</v>
      </c>
      <c r="B2263" s="30" t="s">
        <v>7750</v>
      </c>
      <c r="C2263" s="30" t="s">
        <v>7751</v>
      </c>
      <c r="D2263" s="30"/>
      <c r="E2263" s="30"/>
      <c r="F2263" s="30" t="s">
        <v>7752</v>
      </c>
      <c r="G2263" s="38"/>
      <c r="H2263" s="31">
        <v>0</v>
      </c>
      <c r="I2263" s="30"/>
      <c r="J2263" s="30"/>
      <c r="K2263" s="30" t="s">
        <v>495</v>
      </c>
      <c r="L2263" s="30" t="s">
        <v>644</v>
      </c>
      <c r="M2263" s="30" t="s">
        <v>573</v>
      </c>
      <c r="N2263" s="30" t="s">
        <v>7753</v>
      </c>
      <c r="O2263" s="30" t="s">
        <v>7749</v>
      </c>
      <c r="P2263" s="30" t="s">
        <v>7750</v>
      </c>
      <c r="Q2263" s="30" t="s">
        <v>499</v>
      </c>
    </row>
    <row r="2264" spans="1:17" hidden="1" x14ac:dyDescent="0.2">
      <c r="A2264" s="30" t="s">
        <v>7754</v>
      </c>
      <c r="B2264" s="30" t="s">
        <v>7755</v>
      </c>
      <c r="C2264" s="30" t="s">
        <v>7756</v>
      </c>
      <c r="D2264" s="30"/>
      <c r="E2264" s="30" t="s">
        <v>4869</v>
      </c>
      <c r="F2264" s="30" t="s">
        <v>7757</v>
      </c>
      <c r="G2264" s="38"/>
      <c r="H2264" s="31">
        <v>0</v>
      </c>
      <c r="I2264" s="30" t="s">
        <v>628</v>
      </c>
      <c r="J2264" s="30" t="s">
        <v>629</v>
      </c>
      <c r="K2264" s="30" t="s">
        <v>495</v>
      </c>
      <c r="L2264" s="30" t="s">
        <v>3708</v>
      </c>
      <c r="M2264" s="30" t="s">
        <v>631</v>
      </c>
      <c r="N2264" s="30" t="s">
        <v>7758</v>
      </c>
      <c r="O2264" s="30" t="s">
        <v>7754</v>
      </c>
      <c r="P2264" s="30" t="s">
        <v>7755</v>
      </c>
      <c r="Q2264" s="30" t="s">
        <v>499</v>
      </c>
    </row>
    <row r="2265" spans="1:17" hidden="1" x14ac:dyDescent="0.2">
      <c r="A2265" s="30" t="s">
        <v>7759</v>
      </c>
      <c r="B2265" s="30" t="s">
        <v>7760</v>
      </c>
      <c r="C2265" s="30" t="s">
        <v>7761</v>
      </c>
      <c r="D2265" s="30"/>
      <c r="E2265" s="30"/>
      <c r="F2265" s="30" t="s">
        <v>7762</v>
      </c>
      <c r="G2265" s="38"/>
      <c r="H2265" s="31">
        <v>0</v>
      </c>
      <c r="I2265" s="30"/>
      <c r="J2265" s="30"/>
      <c r="K2265" s="30" t="s">
        <v>495</v>
      </c>
      <c r="L2265" s="30" t="s">
        <v>496</v>
      </c>
      <c r="M2265" s="30" t="s">
        <v>514</v>
      </c>
      <c r="N2265" s="30" t="s">
        <v>4313</v>
      </c>
      <c r="O2265" s="30" t="s">
        <v>7759</v>
      </c>
      <c r="P2265" s="30" t="s">
        <v>7760</v>
      </c>
      <c r="Q2265" s="30" t="s">
        <v>499</v>
      </c>
    </row>
    <row r="2266" spans="1:17" hidden="1" x14ac:dyDescent="0.2">
      <c r="A2266" s="30" t="s">
        <v>7763</v>
      </c>
      <c r="B2266" s="30" t="s">
        <v>7764</v>
      </c>
      <c r="C2266" s="30"/>
      <c r="D2266" s="30"/>
      <c r="E2266" s="30"/>
      <c r="F2266" s="30"/>
      <c r="G2266" s="38"/>
      <c r="H2266" s="31">
        <v>0</v>
      </c>
      <c r="I2266" s="30"/>
      <c r="J2266" s="30"/>
      <c r="K2266" s="30" t="s">
        <v>495</v>
      </c>
      <c r="L2266" s="30"/>
      <c r="M2266" s="30"/>
      <c r="N2266" s="30"/>
      <c r="O2266" s="30" t="s">
        <v>7763</v>
      </c>
      <c r="P2266" s="30" t="s">
        <v>7764</v>
      </c>
      <c r="Q2266" s="30" t="s">
        <v>499</v>
      </c>
    </row>
    <row r="2267" spans="1:17" hidden="1" x14ac:dyDescent="0.2">
      <c r="A2267" s="30" t="s">
        <v>7765</v>
      </c>
      <c r="B2267" s="30" t="s">
        <v>7766</v>
      </c>
      <c r="C2267" s="30"/>
      <c r="D2267" s="30"/>
      <c r="E2267" s="30"/>
      <c r="F2267" s="30"/>
      <c r="G2267" s="38"/>
      <c r="H2267" s="31">
        <v>0</v>
      </c>
      <c r="I2267" s="30"/>
      <c r="J2267" s="30"/>
      <c r="K2267" s="30" t="s">
        <v>495</v>
      </c>
      <c r="L2267" s="30"/>
      <c r="M2267" s="30"/>
      <c r="N2267" s="30"/>
      <c r="O2267" s="30" t="s">
        <v>7765</v>
      </c>
      <c r="P2267" s="30" t="s">
        <v>7766</v>
      </c>
      <c r="Q2267" s="30" t="s">
        <v>499</v>
      </c>
    </row>
    <row r="2268" spans="1:17" hidden="1" x14ac:dyDescent="0.2">
      <c r="A2268" s="30" t="s">
        <v>205</v>
      </c>
      <c r="B2268" s="30" t="s">
        <v>206</v>
      </c>
      <c r="C2268" s="30" t="s">
        <v>7767</v>
      </c>
      <c r="D2268" s="30"/>
      <c r="E2268" s="30" t="s">
        <v>753</v>
      </c>
      <c r="F2268" s="30" t="s">
        <v>7768</v>
      </c>
      <c r="G2268" s="38"/>
      <c r="H2268" s="31">
        <v>0</v>
      </c>
      <c r="I2268" s="30" t="s">
        <v>755</v>
      </c>
      <c r="J2268" s="30" t="s">
        <v>756</v>
      </c>
      <c r="K2268" s="30" t="s">
        <v>495</v>
      </c>
      <c r="L2268" s="30" t="s">
        <v>612</v>
      </c>
      <c r="M2268" s="30" t="s">
        <v>1035</v>
      </c>
      <c r="N2268" s="30" t="s">
        <v>7769</v>
      </c>
      <c r="O2268" s="30" t="s">
        <v>205</v>
      </c>
      <c r="P2268" s="30" t="s">
        <v>206</v>
      </c>
      <c r="Q2268" s="30" t="s">
        <v>4174</v>
      </c>
    </row>
    <row r="2269" spans="1:17" hidden="1" x14ac:dyDescent="0.2">
      <c r="A2269" s="30" t="s">
        <v>7770</v>
      </c>
      <c r="B2269" s="30" t="s">
        <v>7771</v>
      </c>
      <c r="C2269" s="30" t="s">
        <v>7772</v>
      </c>
      <c r="D2269" s="30" t="s">
        <v>74</v>
      </c>
      <c r="E2269" s="30" t="s">
        <v>6037</v>
      </c>
      <c r="F2269" s="30"/>
      <c r="G2269" s="38"/>
      <c r="H2269" s="31">
        <v>0</v>
      </c>
      <c r="I2269" s="30" t="s">
        <v>755</v>
      </c>
      <c r="J2269" s="30" t="s">
        <v>756</v>
      </c>
      <c r="K2269" s="30" t="s">
        <v>495</v>
      </c>
      <c r="L2269" s="30" t="s">
        <v>612</v>
      </c>
      <c r="M2269" s="30" t="s">
        <v>943</v>
      </c>
      <c r="N2269" s="30"/>
      <c r="O2269" s="30" t="s">
        <v>205</v>
      </c>
      <c r="P2269" s="30" t="s">
        <v>206</v>
      </c>
      <c r="Q2269" s="30" t="s">
        <v>499</v>
      </c>
    </row>
    <row r="2270" spans="1:17" hidden="1" x14ac:dyDescent="0.2">
      <c r="A2270" s="30" t="s">
        <v>7773</v>
      </c>
      <c r="B2270" s="30" t="s">
        <v>7774</v>
      </c>
      <c r="C2270" s="30" t="s">
        <v>7775</v>
      </c>
      <c r="D2270" s="30" t="s">
        <v>74</v>
      </c>
      <c r="E2270" s="30" t="s">
        <v>6037</v>
      </c>
      <c r="F2270" s="30"/>
      <c r="G2270" s="38"/>
      <c r="H2270" s="31">
        <v>0</v>
      </c>
      <c r="I2270" s="30" t="s">
        <v>995</v>
      </c>
      <c r="J2270" s="30" t="s">
        <v>996</v>
      </c>
      <c r="K2270" s="30" t="s">
        <v>495</v>
      </c>
      <c r="L2270" s="30" t="s">
        <v>612</v>
      </c>
      <c r="M2270" s="30" t="s">
        <v>1021</v>
      </c>
      <c r="N2270" s="30" t="s">
        <v>4182</v>
      </c>
      <c r="O2270" s="30" t="s">
        <v>205</v>
      </c>
      <c r="P2270" s="30" t="s">
        <v>206</v>
      </c>
      <c r="Q2270" s="30" t="s">
        <v>499</v>
      </c>
    </row>
    <row r="2271" spans="1:17" hidden="1" x14ac:dyDescent="0.2">
      <c r="A2271" s="30" t="s">
        <v>7776</v>
      </c>
      <c r="B2271" s="30" t="s">
        <v>7777</v>
      </c>
      <c r="C2271" s="30" t="s">
        <v>7778</v>
      </c>
      <c r="D2271" s="30" t="s">
        <v>74</v>
      </c>
      <c r="E2271" s="30" t="s">
        <v>6037</v>
      </c>
      <c r="F2271" s="30"/>
      <c r="G2271" s="38"/>
      <c r="H2271" s="31">
        <v>0</v>
      </c>
      <c r="I2271" s="30" t="s">
        <v>995</v>
      </c>
      <c r="J2271" s="30" t="s">
        <v>996</v>
      </c>
      <c r="K2271" s="30" t="s">
        <v>495</v>
      </c>
      <c r="L2271" s="30" t="s">
        <v>612</v>
      </c>
      <c r="M2271" s="30" t="s">
        <v>1021</v>
      </c>
      <c r="N2271" s="30" t="s">
        <v>4182</v>
      </c>
      <c r="O2271" s="30" t="s">
        <v>205</v>
      </c>
      <c r="P2271" s="30" t="s">
        <v>206</v>
      </c>
      <c r="Q2271" s="30" t="s">
        <v>499</v>
      </c>
    </row>
    <row r="2272" spans="1:17" hidden="1" x14ac:dyDescent="0.2">
      <c r="A2272" s="30" t="s">
        <v>7779</v>
      </c>
      <c r="B2272" s="30" t="s">
        <v>7780</v>
      </c>
      <c r="C2272" s="30" t="s">
        <v>7781</v>
      </c>
      <c r="D2272" s="30" t="s">
        <v>74</v>
      </c>
      <c r="E2272" s="30" t="s">
        <v>6037</v>
      </c>
      <c r="F2272" s="30"/>
      <c r="G2272" s="38"/>
      <c r="H2272" s="31">
        <v>0</v>
      </c>
      <c r="I2272" s="30" t="s">
        <v>995</v>
      </c>
      <c r="J2272" s="30" t="s">
        <v>996</v>
      </c>
      <c r="K2272" s="30" t="s">
        <v>495</v>
      </c>
      <c r="L2272" s="30" t="s">
        <v>612</v>
      </c>
      <c r="M2272" s="30" t="s">
        <v>1021</v>
      </c>
      <c r="N2272" s="30" t="s">
        <v>4182</v>
      </c>
      <c r="O2272" s="30" t="s">
        <v>205</v>
      </c>
      <c r="P2272" s="30" t="s">
        <v>206</v>
      </c>
      <c r="Q2272" s="30" t="s">
        <v>499</v>
      </c>
    </row>
    <row r="2273" spans="1:17" hidden="1" x14ac:dyDescent="0.2">
      <c r="A2273" s="30" t="s">
        <v>7782</v>
      </c>
      <c r="B2273" s="30" t="s">
        <v>7783</v>
      </c>
      <c r="C2273" s="30" t="s">
        <v>7784</v>
      </c>
      <c r="D2273" s="30" t="s">
        <v>74</v>
      </c>
      <c r="E2273" s="30" t="s">
        <v>753</v>
      </c>
      <c r="F2273" s="30"/>
      <c r="G2273" s="38"/>
      <c r="H2273" s="31">
        <v>0</v>
      </c>
      <c r="I2273" s="30" t="s">
        <v>995</v>
      </c>
      <c r="J2273" s="30" t="s">
        <v>996</v>
      </c>
      <c r="K2273" s="30" t="s">
        <v>495</v>
      </c>
      <c r="L2273" s="30" t="s">
        <v>612</v>
      </c>
      <c r="M2273" s="30" t="s">
        <v>624</v>
      </c>
      <c r="N2273" s="30"/>
      <c r="O2273" s="30" t="s">
        <v>205</v>
      </c>
      <c r="P2273" s="30" t="s">
        <v>206</v>
      </c>
      <c r="Q2273" s="30" t="s">
        <v>499</v>
      </c>
    </row>
    <row r="2274" spans="1:17" hidden="1" x14ac:dyDescent="0.2">
      <c r="A2274" s="30" t="s">
        <v>7785</v>
      </c>
      <c r="B2274" s="30" t="s">
        <v>7786</v>
      </c>
      <c r="C2274" s="30" t="s">
        <v>7787</v>
      </c>
      <c r="D2274" s="30" t="s">
        <v>74</v>
      </c>
      <c r="E2274" s="30" t="s">
        <v>6037</v>
      </c>
      <c r="F2274" s="30"/>
      <c r="G2274" s="38"/>
      <c r="H2274" s="31">
        <v>0</v>
      </c>
      <c r="I2274" s="30" t="s">
        <v>755</v>
      </c>
      <c r="J2274" s="30" t="s">
        <v>756</v>
      </c>
      <c r="K2274" s="30" t="s">
        <v>495</v>
      </c>
      <c r="L2274" s="30" t="s">
        <v>612</v>
      </c>
      <c r="M2274" s="30" t="s">
        <v>1035</v>
      </c>
      <c r="N2274" s="30" t="s">
        <v>7788</v>
      </c>
      <c r="O2274" s="30" t="s">
        <v>205</v>
      </c>
      <c r="P2274" s="30" t="s">
        <v>206</v>
      </c>
      <c r="Q2274" s="30" t="s">
        <v>499</v>
      </c>
    </row>
    <row r="2275" spans="1:17" hidden="1" x14ac:dyDescent="0.2">
      <c r="A2275" s="30" t="s">
        <v>7789</v>
      </c>
      <c r="B2275" s="30" t="s">
        <v>7790</v>
      </c>
      <c r="C2275" s="30" t="s">
        <v>7791</v>
      </c>
      <c r="D2275" s="30" t="s">
        <v>74</v>
      </c>
      <c r="E2275" s="30" t="s">
        <v>6037</v>
      </c>
      <c r="F2275" s="30"/>
      <c r="G2275" s="38"/>
      <c r="H2275" s="31">
        <v>0</v>
      </c>
      <c r="I2275" s="30" t="s">
        <v>995</v>
      </c>
      <c r="J2275" s="30" t="s">
        <v>996</v>
      </c>
      <c r="K2275" s="30" t="s">
        <v>495</v>
      </c>
      <c r="L2275" s="30" t="s">
        <v>612</v>
      </c>
      <c r="M2275" s="30" t="s">
        <v>997</v>
      </c>
      <c r="N2275" s="30" t="s">
        <v>4195</v>
      </c>
      <c r="O2275" s="30" t="s">
        <v>205</v>
      </c>
      <c r="P2275" s="30" t="s">
        <v>206</v>
      </c>
      <c r="Q2275" s="30" t="s">
        <v>499</v>
      </c>
    </row>
    <row r="2276" spans="1:17" hidden="1" x14ac:dyDescent="0.2">
      <c r="A2276" s="30" t="s">
        <v>7792</v>
      </c>
      <c r="B2276" s="30" t="s">
        <v>7793</v>
      </c>
      <c r="C2276" s="30" t="s">
        <v>7794</v>
      </c>
      <c r="D2276" s="30" t="s">
        <v>74</v>
      </c>
      <c r="E2276" s="30" t="s">
        <v>6037</v>
      </c>
      <c r="F2276" s="30"/>
      <c r="G2276" s="38"/>
      <c r="H2276" s="31">
        <v>0</v>
      </c>
      <c r="I2276" s="30" t="s">
        <v>995</v>
      </c>
      <c r="J2276" s="30" t="s">
        <v>996</v>
      </c>
      <c r="K2276" s="30" t="s">
        <v>495</v>
      </c>
      <c r="L2276" s="30" t="s">
        <v>612</v>
      </c>
      <c r="M2276" s="30" t="s">
        <v>997</v>
      </c>
      <c r="N2276" s="30"/>
      <c r="O2276" s="30" t="s">
        <v>205</v>
      </c>
      <c r="P2276" s="30" t="s">
        <v>206</v>
      </c>
      <c r="Q2276" s="30" t="s">
        <v>499</v>
      </c>
    </row>
    <row r="2277" spans="1:17" hidden="1" x14ac:dyDescent="0.2">
      <c r="A2277" s="30" t="s">
        <v>7795</v>
      </c>
      <c r="B2277" s="30" t="s">
        <v>7796</v>
      </c>
      <c r="C2277" s="30" t="s">
        <v>7797</v>
      </c>
      <c r="D2277" s="30" t="s">
        <v>74</v>
      </c>
      <c r="E2277" s="30" t="s">
        <v>6037</v>
      </c>
      <c r="F2277" s="30"/>
      <c r="G2277" s="38"/>
      <c r="H2277" s="31">
        <v>0</v>
      </c>
      <c r="I2277" s="30" t="s">
        <v>755</v>
      </c>
      <c r="J2277" s="30" t="s">
        <v>756</v>
      </c>
      <c r="K2277" s="30" t="s">
        <v>495</v>
      </c>
      <c r="L2277" s="30" t="s">
        <v>612</v>
      </c>
      <c r="M2277" s="30" t="s">
        <v>943</v>
      </c>
      <c r="N2277" s="30"/>
      <c r="O2277" s="30" t="s">
        <v>205</v>
      </c>
      <c r="P2277" s="30" t="s">
        <v>206</v>
      </c>
      <c r="Q2277" s="30" t="s">
        <v>499</v>
      </c>
    </row>
    <row r="2278" spans="1:17" hidden="1" x14ac:dyDescent="0.2">
      <c r="A2278" s="30" t="s">
        <v>7798</v>
      </c>
      <c r="B2278" s="30" t="s">
        <v>7799</v>
      </c>
      <c r="C2278" s="30" t="s">
        <v>7800</v>
      </c>
      <c r="D2278" s="30" t="s">
        <v>74</v>
      </c>
      <c r="E2278" s="30" t="s">
        <v>6037</v>
      </c>
      <c r="F2278" s="30"/>
      <c r="G2278" s="38"/>
      <c r="H2278" s="31">
        <v>0</v>
      </c>
      <c r="I2278" s="30" t="s">
        <v>995</v>
      </c>
      <c r="J2278" s="30" t="s">
        <v>996</v>
      </c>
      <c r="K2278" s="30" t="s">
        <v>495</v>
      </c>
      <c r="L2278" s="30" t="s">
        <v>612</v>
      </c>
      <c r="M2278" s="30" t="s">
        <v>1021</v>
      </c>
      <c r="N2278" s="30"/>
      <c r="O2278" s="30" t="s">
        <v>205</v>
      </c>
      <c r="P2278" s="30" t="s">
        <v>206</v>
      </c>
      <c r="Q2278" s="30" t="s">
        <v>499</v>
      </c>
    </row>
    <row r="2279" spans="1:17" hidden="1" x14ac:dyDescent="0.2">
      <c r="A2279" s="30" t="s">
        <v>7801</v>
      </c>
      <c r="B2279" s="30" t="s">
        <v>7802</v>
      </c>
      <c r="C2279" s="30" t="s">
        <v>7803</v>
      </c>
      <c r="D2279" s="30" t="s">
        <v>74</v>
      </c>
      <c r="E2279" s="30" t="s">
        <v>6037</v>
      </c>
      <c r="F2279" s="30"/>
      <c r="G2279" s="38"/>
      <c r="H2279" s="31">
        <v>0</v>
      </c>
      <c r="I2279" s="30" t="s">
        <v>995</v>
      </c>
      <c r="J2279" s="30" t="s">
        <v>996</v>
      </c>
      <c r="K2279" s="30" t="s">
        <v>495</v>
      </c>
      <c r="L2279" s="30" t="s">
        <v>612</v>
      </c>
      <c r="M2279" s="30" t="s">
        <v>997</v>
      </c>
      <c r="N2279" s="30" t="s">
        <v>7804</v>
      </c>
      <c r="O2279" s="30" t="s">
        <v>205</v>
      </c>
      <c r="P2279" s="30" t="s">
        <v>206</v>
      </c>
      <c r="Q2279" s="30" t="s">
        <v>499</v>
      </c>
    </row>
    <row r="2280" spans="1:17" hidden="1" x14ac:dyDescent="0.2">
      <c r="A2280" s="30" t="s">
        <v>7805</v>
      </c>
      <c r="B2280" s="30" t="s">
        <v>7806</v>
      </c>
      <c r="C2280" s="30"/>
      <c r="D2280" s="30"/>
      <c r="E2280" s="30"/>
      <c r="F2280" s="30"/>
      <c r="G2280" s="38"/>
      <c r="H2280" s="31">
        <v>0</v>
      </c>
      <c r="I2280" s="30"/>
      <c r="J2280" s="30"/>
      <c r="K2280" s="30" t="s">
        <v>495</v>
      </c>
      <c r="L2280" s="30"/>
      <c r="M2280" s="30"/>
      <c r="N2280" s="30"/>
      <c r="O2280" s="30" t="s">
        <v>7805</v>
      </c>
      <c r="P2280" s="30" t="s">
        <v>7806</v>
      </c>
      <c r="Q2280" s="30" t="s">
        <v>499</v>
      </c>
    </row>
    <row r="2281" spans="1:17" hidden="1" x14ac:dyDescent="0.2">
      <c r="A2281" s="30" t="s">
        <v>7807</v>
      </c>
      <c r="B2281" s="30" t="s">
        <v>7808</v>
      </c>
      <c r="C2281" s="30" t="s">
        <v>7809</v>
      </c>
      <c r="D2281" s="30"/>
      <c r="E2281" s="30" t="s">
        <v>503</v>
      </c>
      <c r="F2281" s="30" t="s">
        <v>7810</v>
      </c>
      <c r="G2281" s="38"/>
      <c r="H2281" s="31">
        <v>0</v>
      </c>
      <c r="I2281" s="30"/>
      <c r="J2281" s="30"/>
      <c r="K2281" s="30" t="s">
        <v>495</v>
      </c>
      <c r="L2281" s="30" t="s">
        <v>496</v>
      </c>
      <c r="M2281" s="30" t="s">
        <v>695</v>
      </c>
      <c r="N2281" s="30"/>
      <c r="O2281" s="30" t="s">
        <v>7807</v>
      </c>
      <c r="P2281" s="30" t="s">
        <v>7808</v>
      </c>
      <c r="Q2281" s="30" t="s">
        <v>499</v>
      </c>
    </row>
    <row r="2282" spans="1:17" hidden="1" x14ac:dyDescent="0.2">
      <c r="A2282" s="30" t="s">
        <v>7811</v>
      </c>
      <c r="B2282" s="30" t="s">
        <v>7812</v>
      </c>
      <c r="C2282" s="30" t="s">
        <v>6117</v>
      </c>
      <c r="D2282" s="30"/>
      <c r="E2282" s="30" t="s">
        <v>753</v>
      </c>
      <c r="F2282" s="30"/>
      <c r="G2282" s="38"/>
      <c r="H2282" s="31">
        <v>0</v>
      </c>
      <c r="I2282" s="30" t="s">
        <v>995</v>
      </c>
      <c r="J2282" s="30" t="s">
        <v>996</v>
      </c>
      <c r="K2282" s="30" t="s">
        <v>495</v>
      </c>
      <c r="L2282" s="30" t="s">
        <v>612</v>
      </c>
      <c r="M2282" s="30" t="s">
        <v>997</v>
      </c>
      <c r="N2282" s="30" t="s">
        <v>3038</v>
      </c>
      <c r="O2282" s="30" t="s">
        <v>7811</v>
      </c>
      <c r="P2282" s="30" t="s">
        <v>7812</v>
      </c>
      <c r="Q2282" s="30" t="s">
        <v>499</v>
      </c>
    </row>
    <row r="2283" spans="1:17" hidden="1" x14ac:dyDescent="0.2">
      <c r="A2283" s="30" t="s">
        <v>7813</v>
      </c>
      <c r="B2283" s="30" t="s">
        <v>7814</v>
      </c>
      <c r="C2283" s="30" t="s">
        <v>7815</v>
      </c>
      <c r="D2283" s="30"/>
      <c r="E2283" s="30" t="s">
        <v>503</v>
      </c>
      <c r="F2283" s="30" t="s">
        <v>7816</v>
      </c>
      <c r="G2283" s="38"/>
      <c r="H2283" s="31">
        <v>0</v>
      </c>
      <c r="I2283" s="30"/>
      <c r="J2283" s="30"/>
      <c r="K2283" s="30" t="s">
        <v>495</v>
      </c>
      <c r="L2283" s="30" t="s">
        <v>644</v>
      </c>
      <c r="M2283" s="30" t="s">
        <v>573</v>
      </c>
      <c r="N2283" s="30" t="s">
        <v>7817</v>
      </c>
      <c r="O2283" s="30" t="s">
        <v>7813</v>
      </c>
      <c r="P2283" s="30" t="s">
        <v>7814</v>
      </c>
      <c r="Q2283" s="30" t="s">
        <v>499</v>
      </c>
    </row>
    <row r="2284" spans="1:17" hidden="1" x14ac:dyDescent="0.2">
      <c r="A2284" s="30" t="s">
        <v>7818</v>
      </c>
      <c r="B2284" s="30" t="s">
        <v>7819</v>
      </c>
      <c r="C2284" s="30"/>
      <c r="D2284" s="30"/>
      <c r="E2284" s="30" t="s">
        <v>664</v>
      </c>
      <c r="F2284" s="30" t="s">
        <v>7348</v>
      </c>
      <c r="G2284" s="38"/>
      <c r="H2284" s="31">
        <v>0</v>
      </c>
      <c r="I2284" s="30"/>
      <c r="J2284" s="30"/>
      <c r="K2284" s="30" t="s">
        <v>495</v>
      </c>
      <c r="L2284" s="30"/>
      <c r="M2284" s="30"/>
      <c r="N2284" s="30"/>
      <c r="O2284" s="30" t="s">
        <v>7820</v>
      </c>
      <c r="P2284" s="30" t="s">
        <v>7819</v>
      </c>
      <c r="Q2284" s="30" t="s">
        <v>499</v>
      </c>
    </row>
    <row r="2285" spans="1:17" hidden="1" x14ac:dyDescent="0.2">
      <c r="A2285" s="30" t="s">
        <v>7821</v>
      </c>
      <c r="B2285" s="30" t="s">
        <v>7822</v>
      </c>
      <c r="C2285" s="30" t="s">
        <v>7823</v>
      </c>
      <c r="D2285" s="30" t="s">
        <v>74</v>
      </c>
      <c r="E2285" s="30" t="s">
        <v>4754</v>
      </c>
      <c r="F2285" s="30"/>
      <c r="G2285" s="38"/>
      <c r="H2285" s="31">
        <v>0</v>
      </c>
      <c r="I2285" s="30" t="s">
        <v>755</v>
      </c>
      <c r="J2285" s="30" t="s">
        <v>756</v>
      </c>
      <c r="K2285" s="30" t="s">
        <v>495</v>
      </c>
      <c r="L2285" s="30" t="s">
        <v>612</v>
      </c>
      <c r="M2285" s="30" t="s">
        <v>1035</v>
      </c>
      <c r="N2285" s="30"/>
      <c r="O2285" s="30" t="s">
        <v>7820</v>
      </c>
      <c r="P2285" s="30" t="s">
        <v>7819</v>
      </c>
      <c r="Q2285" s="30" t="s">
        <v>499</v>
      </c>
    </row>
    <row r="2286" spans="1:17" hidden="1" x14ac:dyDescent="0.2">
      <c r="A2286" s="30" t="s">
        <v>7824</v>
      </c>
      <c r="B2286" s="30" t="s">
        <v>7825</v>
      </c>
      <c r="C2286" s="30" t="s">
        <v>7826</v>
      </c>
      <c r="D2286" s="30" t="s">
        <v>74</v>
      </c>
      <c r="E2286" s="30" t="s">
        <v>4754</v>
      </c>
      <c r="F2286" s="30"/>
      <c r="G2286" s="38"/>
      <c r="H2286" s="31">
        <v>0</v>
      </c>
      <c r="I2286" s="30" t="s">
        <v>755</v>
      </c>
      <c r="J2286" s="30" t="s">
        <v>756</v>
      </c>
      <c r="K2286" s="30" t="s">
        <v>495</v>
      </c>
      <c r="L2286" s="30" t="s">
        <v>612</v>
      </c>
      <c r="M2286" s="30" t="s">
        <v>1035</v>
      </c>
      <c r="N2286" s="30"/>
      <c r="O2286" s="30" t="s">
        <v>7820</v>
      </c>
      <c r="P2286" s="30" t="s">
        <v>7819</v>
      </c>
      <c r="Q2286" s="30" t="s">
        <v>499</v>
      </c>
    </row>
    <row r="2287" spans="1:17" hidden="1" x14ac:dyDescent="0.2">
      <c r="A2287" s="30" t="s">
        <v>7827</v>
      </c>
      <c r="B2287" s="30" t="s">
        <v>7828</v>
      </c>
      <c r="C2287" s="30" t="s">
        <v>7829</v>
      </c>
      <c r="D2287" s="30" t="s">
        <v>74</v>
      </c>
      <c r="E2287" s="30" t="s">
        <v>4754</v>
      </c>
      <c r="F2287" s="30"/>
      <c r="G2287" s="38"/>
      <c r="H2287" s="31">
        <v>0</v>
      </c>
      <c r="I2287" s="30" t="s">
        <v>755</v>
      </c>
      <c r="J2287" s="30" t="s">
        <v>756</v>
      </c>
      <c r="K2287" s="30" t="s">
        <v>495</v>
      </c>
      <c r="L2287" s="30" t="s">
        <v>612</v>
      </c>
      <c r="M2287" s="30" t="s">
        <v>1035</v>
      </c>
      <c r="N2287" s="30"/>
      <c r="O2287" s="30" t="s">
        <v>7820</v>
      </c>
      <c r="P2287" s="30" t="s">
        <v>7819</v>
      </c>
      <c r="Q2287" s="30" t="s">
        <v>499</v>
      </c>
    </row>
    <row r="2288" spans="1:17" hidden="1" x14ac:dyDescent="0.2">
      <c r="A2288" s="30" t="s">
        <v>7830</v>
      </c>
      <c r="B2288" s="30" t="s">
        <v>7831</v>
      </c>
      <c r="C2288" s="30" t="s">
        <v>7832</v>
      </c>
      <c r="D2288" s="30" t="s">
        <v>74</v>
      </c>
      <c r="E2288" s="30" t="s">
        <v>4754</v>
      </c>
      <c r="F2288" s="30"/>
      <c r="G2288" s="38"/>
      <c r="H2288" s="31">
        <v>0</v>
      </c>
      <c r="I2288" s="30" t="s">
        <v>755</v>
      </c>
      <c r="J2288" s="30" t="s">
        <v>756</v>
      </c>
      <c r="K2288" s="30" t="s">
        <v>495</v>
      </c>
      <c r="L2288" s="30" t="s">
        <v>612</v>
      </c>
      <c r="M2288" s="30" t="s">
        <v>1035</v>
      </c>
      <c r="N2288" s="30"/>
      <c r="O2288" s="30" t="s">
        <v>7820</v>
      </c>
      <c r="P2288" s="30" t="s">
        <v>7819</v>
      </c>
      <c r="Q2288" s="30" t="s">
        <v>499</v>
      </c>
    </row>
    <row r="2289" spans="1:17" hidden="1" x14ac:dyDescent="0.2">
      <c r="A2289" s="30" t="s">
        <v>7833</v>
      </c>
      <c r="B2289" s="30" t="s">
        <v>7834</v>
      </c>
      <c r="C2289" s="30" t="s">
        <v>7835</v>
      </c>
      <c r="D2289" s="30" t="s">
        <v>74</v>
      </c>
      <c r="E2289" s="30" t="s">
        <v>4754</v>
      </c>
      <c r="F2289" s="30"/>
      <c r="G2289" s="38"/>
      <c r="H2289" s="31">
        <v>0</v>
      </c>
      <c r="I2289" s="30" t="s">
        <v>755</v>
      </c>
      <c r="J2289" s="30" t="s">
        <v>756</v>
      </c>
      <c r="K2289" s="30" t="s">
        <v>495</v>
      </c>
      <c r="L2289" s="30" t="s">
        <v>612</v>
      </c>
      <c r="M2289" s="30" t="s">
        <v>1035</v>
      </c>
      <c r="N2289" s="30"/>
      <c r="O2289" s="30" t="s">
        <v>7820</v>
      </c>
      <c r="P2289" s="30" t="s">
        <v>7819</v>
      </c>
      <c r="Q2289" s="30" t="s">
        <v>499</v>
      </c>
    </row>
    <row r="2290" spans="1:17" hidden="1" x14ac:dyDescent="0.2">
      <c r="A2290" s="30" t="s">
        <v>7836</v>
      </c>
      <c r="B2290" s="30" t="s">
        <v>7837</v>
      </c>
      <c r="C2290" s="30" t="s">
        <v>7838</v>
      </c>
      <c r="D2290" s="30" t="s">
        <v>74</v>
      </c>
      <c r="E2290" s="30" t="s">
        <v>4754</v>
      </c>
      <c r="F2290" s="30"/>
      <c r="G2290" s="38"/>
      <c r="H2290" s="31">
        <v>0</v>
      </c>
      <c r="I2290" s="30" t="s">
        <v>755</v>
      </c>
      <c r="J2290" s="30" t="s">
        <v>756</v>
      </c>
      <c r="K2290" s="30" t="s">
        <v>495</v>
      </c>
      <c r="L2290" s="30" t="s">
        <v>612</v>
      </c>
      <c r="M2290" s="30" t="s">
        <v>1035</v>
      </c>
      <c r="N2290" s="30"/>
      <c r="O2290" s="30" t="s">
        <v>7820</v>
      </c>
      <c r="P2290" s="30" t="s">
        <v>7819</v>
      </c>
      <c r="Q2290" s="30" t="s">
        <v>499</v>
      </c>
    </row>
    <row r="2291" spans="1:17" hidden="1" x14ac:dyDescent="0.2">
      <c r="A2291" s="30" t="s">
        <v>7839</v>
      </c>
      <c r="B2291" s="30" t="s">
        <v>7840</v>
      </c>
      <c r="C2291" s="30" t="s">
        <v>7841</v>
      </c>
      <c r="D2291" s="30"/>
      <c r="E2291" s="30" t="s">
        <v>753</v>
      </c>
      <c r="F2291" s="30"/>
      <c r="G2291" s="38"/>
      <c r="H2291" s="31">
        <v>0</v>
      </c>
      <c r="I2291" s="30" t="s">
        <v>995</v>
      </c>
      <c r="J2291" s="30" t="s">
        <v>996</v>
      </c>
      <c r="K2291" s="30" t="s">
        <v>495</v>
      </c>
      <c r="L2291" s="30" t="s">
        <v>6232</v>
      </c>
      <c r="M2291" s="30" t="s">
        <v>7842</v>
      </c>
      <c r="N2291" s="30" t="s">
        <v>7843</v>
      </c>
      <c r="O2291" s="30" t="s">
        <v>7820</v>
      </c>
      <c r="P2291" s="30" t="s">
        <v>7819</v>
      </c>
      <c r="Q2291" s="30" t="s">
        <v>499</v>
      </c>
    </row>
    <row r="2292" spans="1:17" hidden="1" x14ac:dyDescent="0.2">
      <c r="A2292" s="30" t="s">
        <v>7844</v>
      </c>
      <c r="B2292" s="30" t="s">
        <v>7845</v>
      </c>
      <c r="C2292" s="30" t="s">
        <v>7846</v>
      </c>
      <c r="D2292" s="30"/>
      <c r="E2292" s="30" t="s">
        <v>664</v>
      </c>
      <c r="F2292" s="30" t="s">
        <v>7847</v>
      </c>
      <c r="G2292" s="38"/>
      <c r="H2292" s="31">
        <v>0</v>
      </c>
      <c r="I2292" s="30" t="s">
        <v>552</v>
      </c>
      <c r="J2292" s="30" t="s">
        <v>553</v>
      </c>
      <c r="K2292" s="30" t="s">
        <v>495</v>
      </c>
      <c r="L2292" s="30" t="s">
        <v>496</v>
      </c>
      <c r="M2292" s="30" t="s">
        <v>596</v>
      </c>
      <c r="N2292" s="30" t="s">
        <v>2872</v>
      </c>
      <c r="O2292" s="30" t="s">
        <v>7844</v>
      </c>
      <c r="P2292" s="30" t="s">
        <v>7845</v>
      </c>
      <c r="Q2292" s="30" t="s">
        <v>499</v>
      </c>
    </row>
    <row r="2293" spans="1:17" hidden="1" x14ac:dyDescent="0.2">
      <c r="A2293" s="30" t="s">
        <v>7848</v>
      </c>
      <c r="B2293" s="30" t="s">
        <v>7849</v>
      </c>
      <c r="C2293" s="30" t="s">
        <v>7850</v>
      </c>
      <c r="D2293" s="30" t="s">
        <v>7851</v>
      </c>
      <c r="E2293" s="30" t="s">
        <v>503</v>
      </c>
      <c r="F2293" s="30" t="s">
        <v>7851</v>
      </c>
      <c r="G2293" s="38"/>
      <c r="H2293" s="31">
        <v>0</v>
      </c>
      <c r="I2293" s="30"/>
      <c r="J2293" s="30"/>
      <c r="K2293" s="30" t="s">
        <v>495</v>
      </c>
      <c r="L2293" s="30" t="s">
        <v>496</v>
      </c>
      <c r="M2293" s="30" t="s">
        <v>514</v>
      </c>
      <c r="N2293" s="30"/>
      <c r="O2293" s="30" t="s">
        <v>7848</v>
      </c>
      <c r="P2293" s="30" t="s">
        <v>7849</v>
      </c>
      <c r="Q2293" s="30" t="s">
        <v>499</v>
      </c>
    </row>
    <row r="2294" spans="1:17" hidden="1" x14ac:dyDescent="0.2">
      <c r="A2294" s="30" t="s">
        <v>7852</v>
      </c>
      <c r="B2294" s="30" t="s">
        <v>7853</v>
      </c>
      <c r="C2294" s="30" t="s">
        <v>7854</v>
      </c>
      <c r="D2294" s="30"/>
      <c r="E2294" s="30" t="s">
        <v>503</v>
      </c>
      <c r="F2294" s="30" t="s">
        <v>7855</v>
      </c>
      <c r="G2294" s="38">
        <v>15</v>
      </c>
      <c r="H2294" s="31">
        <v>0</v>
      </c>
      <c r="I2294" s="30"/>
      <c r="J2294" s="30"/>
      <c r="K2294" s="30" t="s">
        <v>495</v>
      </c>
      <c r="L2294" s="30" t="s">
        <v>496</v>
      </c>
      <c r="M2294" s="30" t="s">
        <v>514</v>
      </c>
      <c r="N2294" s="30"/>
      <c r="O2294" s="30" t="s">
        <v>7852</v>
      </c>
      <c r="P2294" s="30" t="s">
        <v>7853</v>
      </c>
      <c r="Q2294" s="30" t="s">
        <v>499</v>
      </c>
    </row>
    <row r="2295" spans="1:17" hidden="1" x14ac:dyDescent="0.2">
      <c r="A2295" s="30" t="s">
        <v>7856</v>
      </c>
      <c r="B2295" s="30" t="s">
        <v>7857</v>
      </c>
      <c r="C2295" s="30" t="s">
        <v>7858</v>
      </c>
      <c r="D2295" s="30"/>
      <c r="E2295" s="30" t="s">
        <v>493</v>
      </c>
      <c r="F2295" s="30" t="s">
        <v>74</v>
      </c>
      <c r="G2295" s="38">
        <v>15</v>
      </c>
      <c r="H2295" s="31">
        <v>0</v>
      </c>
      <c r="I2295" s="30" t="s">
        <v>546</v>
      </c>
      <c r="J2295" s="30" t="s">
        <v>547</v>
      </c>
      <c r="K2295" s="30" t="s">
        <v>495</v>
      </c>
      <c r="L2295" s="30" t="s">
        <v>496</v>
      </c>
      <c r="M2295" s="30" t="s">
        <v>514</v>
      </c>
      <c r="N2295" s="30"/>
      <c r="O2295" s="30" t="s">
        <v>7852</v>
      </c>
      <c r="P2295" s="30" t="s">
        <v>7853</v>
      </c>
      <c r="Q2295" s="30" t="s">
        <v>499</v>
      </c>
    </row>
    <row r="2296" spans="1:17" hidden="1" x14ac:dyDescent="0.2">
      <c r="A2296" s="30" t="s">
        <v>7859</v>
      </c>
      <c r="B2296" s="30" t="s">
        <v>7860</v>
      </c>
      <c r="C2296" s="30" t="s">
        <v>7861</v>
      </c>
      <c r="D2296" s="30"/>
      <c r="E2296" s="30" t="s">
        <v>493</v>
      </c>
      <c r="F2296" s="30" t="s">
        <v>74</v>
      </c>
      <c r="G2296" s="38">
        <v>15</v>
      </c>
      <c r="H2296" s="31">
        <v>0</v>
      </c>
      <c r="I2296" s="30" t="s">
        <v>546</v>
      </c>
      <c r="J2296" s="30" t="s">
        <v>547</v>
      </c>
      <c r="K2296" s="30" t="s">
        <v>495</v>
      </c>
      <c r="L2296" s="30" t="s">
        <v>496</v>
      </c>
      <c r="M2296" s="30" t="s">
        <v>695</v>
      </c>
      <c r="N2296" s="30"/>
      <c r="O2296" s="30" t="s">
        <v>7852</v>
      </c>
      <c r="P2296" s="30" t="s">
        <v>7853</v>
      </c>
      <c r="Q2296" s="30" t="s">
        <v>499</v>
      </c>
    </row>
    <row r="2297" spans="1:17" hidden="1" x14ac:dyDescent="0.2">
      <c r="A2297" s="30" t="s">
        <v>7862</v>
      </c>
      <c r="B2297" s="30" t="s">
        <v>7863</v>
      </c>
      <c r="C2297" s="30" t="s">
        <v>7864</v>
      </c>
      <c r="D2297" s="30"/>
      <c r="E2297" s="30" t="s">
        <v>493</v>
      </c>
      <c r="F2297" s="30" t="s">
        <v>74</v>
      </c>
      <c r="G2297" s="38">
        <v>15</v>
      </c>
      <c r="H2297" s="31">
        <v>0</v>
      </c>
      <c r="I2297" s="30" t="s">
        <v>546</v>
      </c>
      <c r="J2297" s="30" t="s">
        <v>547</v>
      </c>
      <c r="K2297" s="30" t="s">
        <v>495</v>
      </c>
      <c r="L2297" s="30" t="s">
        <v>496</v>
      </c>
      <c r="M2297" s="30" t="s">
        <v>514</v>
      </c>
      <c r="N2297" s="30"/>
      <c r="O2297" s="30" t="s">
        <v>7852</v>
      </c>
      <c r="P2297" s="30" t="s">
        <v>7853</v>
      </c>
      <c r="Q2297" s="30" t="s">
        <v>499</v>
      </c>
    </row>
    <row r="2298" spans="1:17" hidden="1" x14ac:dyDescent="0.2">
      <c r="A2298" s="30" t="s">
        <v>7865</v>
      </c>
      <c r="B2298" s="30" t="s">
        <v>7866</v>
      </c>
      <c r="C2298" s="30" t="s">
        <v>7867</v>
      </c>
      <c r="D2298" s="30"/>
      <c r="E2298" s="30" t="s">
        <v>493</v>
      </c>
      <c r="F2298" s="30" t="s">
        <v>74</v>
      </c>
      <c r="G2298" s="38">
        <v>15</v>
      </c>
      <c r="H2298" s="31">
        <v>0</v>
      </c>
      <c r="I2298" s="30" t="s">
        <v>718</v>
      </c>
      <c r="J2298" s="30" t="s">
        <v>719</v>
      </c>
      <c r="K2298" s="30" t="s">
        <v>495</v>
      </c>
      <c r="L2298" s="30" t="s">
        <v>496</v>
      </c>
      <c r="M2298" s="30" t="s">
        <v>724</v>
      </c>
      <c r="N2298" s="30"/>
      <c r="O2298" s="30" t="s">
        <v>7852</v>
      </c>
      <c r="P2298" s="30" t="s">
        <v>7853</v>
      </c>
      <c r="Q2298" s="30" t="s">
        <v>499</v>
      </c>
    </row>
    <row r="2299" spans="1:17" hidden="1" x14ac:dyDescent="0.2">
      <c r="A2299" s="30" t="s">
        <v>7868</v>
      </c>
      <c r="B2299" s="30" t="s">
        <v>7869</v>
      </c>
      <c r="C2299" s="30" t="s">
        <v>7870</v>
      </c>
      <c r="D2299" s="30"/>
      <c r="E2299" s="30" t="s">
        <v>493</v>
      </c>
      <c r="F2299" s="30" t="s">
        <v>74</v>
      </c>
      <c r="G2299" s="38">
        <v>15</v>
      </c>
      <c r="H2299" s="31">
        <v>0</v>
      </c>
      <c r="I2299" s="30" t="s">
        <v>718</v>
      </c>
      <c r="J2299" s="30" t="s">
        <v>719</v>
      </c>
      <c r="K2299" s="30" t="s">
        <v>495</v>
      </c>
      <c r="L2299" s="30" t="s">
        <v>496</v>
      </c>
      <c r="M2299" s="30" t="s">
        <v>903</v>
      </c>
      <c r="N2299" s="30"/>
      <c r="O2299" s="30" t="s">
        <v>7852</v>
      </c>
      <c r="P2299" s="30" t="s">
        <v>7853</v>
      </c>
      <c r="Q2299" s="30" t="s">
        <v>499</v>
      </c>
    </row>
    <row r="2300" spans="1:17" hidden="1" x14ac:dyDescent="0.2">
      <c r="A2300" s="30" t="s">
        <v>7871</v>
      </c>
      <c r="B2300" s="30" t="s">
        <v>7872</v>
      </c>
      <c r="C2300" s="30" t="s">
        <v>7873</v>
      </c>
      <c r="D2300" s="30"/>
      <c r="E2300" s="30" t="s">
        <v>493</v>
      </c>
      <c r="F2300" s="30" t="s">
        <v>74</v>
      </c>
      <c r="G2300" s="38">
        <v>15</v>
      </c>
      <c r="H2300" s="31">
        <v>0</v>
      </c>
      <c r="I2300" s="30" t="s">
        <v>504</v>
      </c>
      <c r="J2300" s="30" t="s">
        <v>505</v>
      </c>
      <c r="K2300" s="30" t="s">
        <v>495</v>
      </c>
      <c r="L2300" s="30" t="s">
        <v>496</v>
      </c>
      <c r="M2300" s="30" t="s">
        <v>2206</v>
      </c>
      <c r="N2300" s="30"/>
      <c r="O2300" s="30" t="s">
        <v>7852</v>
      </c>
      <c r="P2300" s="30" t="s">
        <v>7853</v>
      </c>
      <c r="Q2300" s="30" t="s">
        <v>499</v>
      </c>
    </row>
    <row r="2301" spans="1:17" hidden="1" x14ac:dyDescent="0.2">
      <c r="A2301" s="30" t="s">
        <v>7874</v>
      </c>
      <c r="B2301" s="30" t="s">
        <v>7875</v>
      </c>
      <c r="C2301" s="30" t="s">
        <v>7876</v>
      </c>
      <c r="D2301" s="30"/>
      <c r="E2301" s="30" t="s">
        <v>493</v>
      </c>
      <c r="F2301" s="30" t="s">
        <v>74</v>
      </c>
      <c r="G2301" s="38">
        <v>15</v>
      </c>
      <c r="H2301" s="31">
        <v>0</v>
      </c>
      <c r="I2301" s="30" t="s">
        <v>504</v>
      </c>
      <c r="J2301" s="30" t="s">
        <v>505</v>
      </c>
      <c r="K2301" s="30" t="s">
        <v>495</v>
      </c>
      <c r="L2301" s="30" t="s">
        <v>496</v>
      </c>
      <c r="M2301" s="30" t="s">
        <v>558</v>
      </c>
      <c r="N2301" s="30"/>
      <c r="O2301" s="30" t="s">
        <v>7852</v>
      </c>
      <c r="P2301" s="30" t="s">
        <v>7853</v>
      </c>
      <c r="Q2301" s="30" t="s">
        <v>499</v>
      </c>
    </row>
    <row r="2302" spans="1:17" hidden="1" x14ac:dyDescent="0.2">
      <c r="A2302" s="30" t="s">
        <v>7877</v>
      </c>
      <c r="B2302" s="30" t="s">
        <v>7878</v>
      </c>
      <c r="C2302" s="30" t="s">
        <v>7879</v>
      </c>
      <c r="D2302" s="30"/>
      <c r="E2302" s="30" t="s">
        <v>493</v>
      </c>
      <c r="F2302" s="30" t="s">
        <v>74</v>
      </c>
      <c r="G2302" s="38">
        <v>15</v>
      </c>
      <c r="H2302" s="31">
        <v>0</v>
      </c>
      <c r="I2302" s="30" t="s">
        <v>600</v>
      </c>
      <c r="J2302" s="30" t="s">
        <v>601</v>
      </c>
      <c r="K2302" s="30" t="s">
        <v>495</v>
      </c>
      <c r="L2302" s="30" t="s">
        <v>496</v>
      </c>
      <c r="M2302" s="30" t="s">
        <v>2249</v>
      </c>
      <c r="N2302" s="30"/>
      <c r="O2302" s="30" t="s">
        <v>7852</v>
      </c>
      <c r="P2302" s="30" t="s">
        <v>7853</v>
      </c>
      <c r="Q2302" s="30" t="s">
        <v>499</v>
      </c>
    </row>
    <row r="2303" spans="1:17" hidden="1" x14ac:dyDescent="0.2">
      <c r="A2303" s="30" t="s">
        <v>161</v>
      </c>
      <c r="B2303" s="30" t="s">
        <v>162</v>
      </c>
      <c r="C2303" s="30" t="s">
        <v>7880</v>
      </c>
      <c r="D2303" s="30"/>
      <c r="E2303" s="30" t="s">
        <v>503</v>
      </c>
      <c r="F2303" s="30" t="s">
        <v>7881</v>
      </c>
      <c r="G2303" s="38">
        <v>60</v>
      </c>
      <c r="H2303" s="31">
        <v>0</v>
      </c>
      <c r="I2303" s="30"/>
      <c r="J2303" s="30"/>
      <c r="K2303" s="30" t="s">
        <v>495</v>
      </c>
      <c r="L2303" s="30" t="s">
        <v>496</v>
      </c>
      <c r="M2303" s="30" t="s">
        <v>639</v>
      </c>
      <c r="N2303" s="30"/>
      <c r="O2303" s="30" t="s">
        <v>161</v>
      </c>
      <c r="P2303" s="30" t="s">
        <v>162</v>
      </c>
      <c r="Q2303" s="30" t="s">
        <v>499</v>
      </c>
    </row>
    <row r="2304" spans="1:17" hidden="1" x14ac:dyDescent="0.2">
      <c r="A2304" s="30" t="s">
        <v>7882</v>
      </c>
      <c r="B2304" s="30" t="s">
        <v>162</v>
      </c>
      <c r="C2304" s="30" t="s">
        <v>7883</v>
      </c>
      <c r="D2304" s="30"/>
      <c r="E2304" s="30" t="s">
        <v>503</v>
      </c>
      <c r="F2304" s="30" t="s">
        <v>74</v>
      </c>
      <c r="G2304" s="38">
        <v>60</v>
      </c>
      <c r="H2304" s="31">
        <v>0</v>
      </c>
      <c r="I2304" s="30" t="s">
        <v>546</v>
      </c>
      <c r="J2304" s="30" t="s">
        <v>547</v>
      </c>
      <c r="K2304" s="30" t="s">
        <v>495</v>
      </c>
      <c r="L2304" s="30" t="s">
        <v>496</v>
      </c>
      <c r="M2304" s="30" t="s">
        <v>639</v>
      </c>
      <c r="N2304" s="30"/>
      <c r="O2304" s="30" t="s">
        <v>161</v>
      </c>
      <c r="P2304" s="30" t="s">
        <v>162</v>
      </c>
      <c r="Q2304" s="30" t="s">
        <v>499</v>
      </c>
    </row>
    <row r="2305" spans="1:17" hidden="1" x14ac:dyDescent="0.2">
      <c r="A2305" s="30" t="s">
        <v>7884</v>
      </c>
      <c r="B2305" s="30" t="s">
        <v>7885</v>
      </c>
      <c r="C2305" s="30" t="s">
        <v>7886</v>
      </c>
      <c r="D2305" s="30"/>
      <c r="E2305" s="30" t="s">
        <v>503</v>
      </c>
      <c r="F2305" s="30" t="s">
        <v>74</v>
      </c>
      <c r="G2305" s="38">
        <v>60</v>
      </c>
      <c r="H2305" s="31">
        <v>0</v>
      </c>
      <c r="I2305" s="30" t="s">
        <v>552</v>
      </c>
      <c r="J2305" s="30" t="s">
        <v>553</v>
      </c>
      <c r="K2305" s="30" t="s">
        <v>495</v>
      </c>
      <c r="L2305" s="30" t="s">
        <v>496</v>
      </c>
      <c r="M2305" s="30" t="s">
        <v>2249</v>
      </c>
      <c r="N2305" s="30"/>
      <c r="O2305" s="30" t="s">
        <v>161</v>
      </c>
      <c r="P2305" s="30" t="s">
        <v>162</v>
      </c>
      <c r="Q2305" s="30" t="s">
        <v>499</v>
      </c>
    </row>
    <row r="2306" spans="1:17" hidden="1" x14ac:dyDescent="0.2">
      <c r="A2306" s="30" t="s">
        <v>7887</v>
      </c>
      <c r="B2306" s="30" t="s">
        <v>7888</v>
      </c>
      <c r="C2306" s="30" t="s">
        <v>7889</v>
      </c>
      <c r="D2306" s="30"/>
      <c r="E2306" s="30" t="s">
        <v>503</v>
      </c>
      <c r="F2306" s="30" t="s">
        <v>74</v>
      </c>
      <c r="G2306" s="38">
        <v>60</v>
      </c>
      <c r="H2306" s="31">
        <v>0</v>
      </c>
      <c r="I2306" s="30" t="s">
        <v>504</v>
      </c>
      <c r="J2306" s="30" t="s">
        <v>505</v>
      </c>
      <c r="K2306" s="30" t="s">
        <v>495</v>
      </c>
      <c r="L2306" s="30" t="s">
        <v>496</v>
      </c>
      <c r="M2306" s="30" t="s">
        <v>506</v>
      </c>
      <c r="N2306" s="30" t="s">
        <v>5439</v>
      </c>
      <c r="O2306" s="30" t="s">
        <v>161</v>
      </c>
      <c r="P2306" s="30" t="s">
        <v>162</v>
      </c>
      <c r="Q2306" s="30" t="s">
        <v>499</v>
      </c>
    </row>
    <row r="2307" spans="1:17" hidden="1" x14ac:dyDescent="0.2">
      <c r="A2307" s="30" t="s">
        <v>7890</v>
      </c>
      <c r="B2307" s="30" t="s">
        <v>7891</v>
      </c>
      <c r="C2307" s="30" t="s">
        <v>7892</v>
      </c>
      <c r="D2307" s="30"/>
      <c r="E2307" s="30" t="s">
        <v>503</v>
      </c>
      <c r="F2307" s="30" t="s">
        <v>74</v>
      </c>
      <c r="G2307" s="38">
        <v>60</v>
      </c>
      <c r="H2307" s="31">
        <v>0</v>
      </c>
      <c r="I2307" s="30" t="s">
        <v>504</v>
      </c>
      <c r="J2307" s="30" t="s">
        <v>505</v>
      </c>
      <c r="K2307" s="30" t="s">
        <v>495</v>
      </c>
      <c r="L2307" s="30" t="s">
        <v>496</v>
      </c>
      <c r="M2307" s="30" t="s">
        <v>506</v>
      </c>
      <c r="N2307" s="30" t="s">
        <v>3530</v>
      </c>
      <c r="O2307" s="30" t="s">
        <v>161</v>
      </c>
      <c r="P2307" s="30" t="s">
        <v>162</v>
      </c>
      <c r="Q2307" s="30" t="s">
        <v>499</v>
      </c>
    </row>
    <row r="2308" spans="1:17" hidden="1" x14ac:dyDescent="0.2">
      <c r="A2308" s="30" t="s">
        <v>7893</v>
      </c>
      <c r="B2308" s="30" t="s">
        <v>7894</v>
      </c>
      <c r="C2308" s="30" t="s">
        <v>7895</v>
      </c>
      <c r="D2308" s="30"/>
      <c r="E2308" s="30" t="s">
        <v>503</v>
      </c>
      <c r="F2308" s="30" t="s">
        <v>74</v>
      </c>
      <c r="G2308" s="38">
        <v>60</v>
      </c>
      <c r="H2308" s="31">
        <v>0</v>
      </c>
      <c r="I2308" s="30" t="s">
        <v>504</v>
      </c>
      <c r="J2308" s="30" t="s">
        <v>505</v>
      </c>
      <c r="K2308" s="30" t="s">
        <v>495</v>
      </c>
      <c r="L2308" s="30" t="s">
        <v>496</v>
      </c>
      <c r="M2308" s="30" t="s">
        <v>592</v>
      </c>
      <c r="N2308" s="30"/>
      <c r="O2308" s="30" t="s">
        <v>161</v>
      </c>
      <c r="P2308" s="30" t="s">
        <v>162</v>
      </c>
      <c r="Q2308" s="30" t="s">
        <v>499</v>
      </c>
    </row>
    <row r="2309" spans="1:17" hidden="1" x14ac:dyDescent="0.2">
      <c r="A2309" s="30" t="s">
        <v>7896</v>
      </c>
      <c r="B2309" s="30" t="s">
        <v>7897</v>
      </c>
      <c r="C2309" s="30" t="s">
        <v>7898</v>
      </c>
      <c r="D2309" s="30"/>
      <c r="E2309" s="30" t="s">
        <v>503</v>
      </c>
      <c r="F2309" s="30" t="s">
        <v>74</v>
      </c>
      <c r="G2309" s="38">
        <v>60</v>
      </c>
      <c r="H2309" s="31">
        <v>0</v>
      </c>
      <c r="I2309" s="30" t="s">
        <v>512</v>
      </c>
      <c r="J2309" s="30" t="s">
        <v>513</v>
      </c>
      <c r="K2309" s="30" t="s">
        <v>495</v>
      </c>
      <c r="L2309" s="30" t="s">
        <v>496</v>
      </c>
      <c r="M2309" s="30" t="s">
        <v>695</v>
      </c>
      <c r="N2309" s="30" t="s">
        <v>3468</v>
      </c>
      <c r="O2309" s="30" t="s">
        <v>161</v>
      </c>
      <c r="P2309" s="30" t="s">
        <v>162</v>
      </c>
      <c r="Q2309" s="30" t="s">
        <v>499</v>
      </c>
    </row>
    <row r="2310" spans="1:17" hidden="1" x14ac:dyDescent="0.2">
      <c r="A2310" s="30" t="s">
        <v>7899</v>
      </c>
      <c r="B2310" s="30" t="s">
        <v>7900</v>
      </c>
      <c r="C2310" s="30" t="s">
        <v>7901</v>
      </c>
      <c r="D2310" s="30"/>
      <c r="E2310" s="30" t="s">
        <v>503</v>
      </c>
      <c r="F2310" s="30" t="s">
        <v>74</v>
      </c>
      <c r="G2310" s="38">
        <v>60</v>
      </c>
      <c r="H2310" s="31">
        <v>0</v>
      </c>
      <c r="I2310" s="30" t="s">
        <v>504</v>
      </c>
      <c r="J2310" s="30" t="s">
        <v>505</v>
      </c>
      <c r="K2310" s="30" t="s">
        <v>495</v>
      </c>
      <c r="L2310" s="30" t="s">
        <v>496</v>
      </c>
      <c r="M2310" s="30" t="s">
        <v>592</v>
      </c>
      <c r="N2310" s="30"/>
      <c r="O2310" s="30" t="s">
        <v>161</v>
      </c>
      <c r="P2310" s="30" t="s">
        <v>162</v>
      </c>
      <c r="Q2310" s="30" t="s">
        <v>499</v>
      </c>
    </row>
    <row r="2311" spans="1:17" hidden="1" x14ac:dyDescent="0.2">
      <c r="A2311" s="30" t="s">
        <v>7902</v>
      </c>
      <c r="B2311" s="30" t="s">
        <v>7903</v>
      </c>
      <c r="C2311" s="30" t="s">
        <v>7904</v>
      </c>
      <c r="D2311" s="30"/>
      <c r="E2311" s="30" t="s">
        <v>503</v>
      </c>
      <c r="F2311" s="30" t="s">
        <v>74</v>
      </c>
      <c r="G2311" s="38">
        <v>60</v>
      </c>
      <c r="H2311" s="31">
        <v>0</v>
      </c>
      <c r="I2311" s="30" t="s">
        <v>504</v>
      </c>
      <c r="J2311" s="30" t="s">
        <v>505</v>
      </c>
      <c r="K2311" s="30" t="s">
        <v>495</v>
      </c>
      <c r="L2311" s="30" t="s">
        <v>496</v>
      </c>
      <c r="M2311" s="30" t="s">
        <v>506</v>
      </c>
      <c r="N2311" s="30" t="s">
        <v>1316</v>
      </c>
      <c r="O2311" s="30" t="s">
        <v>161</v>
      </c>
      <c r="P2311" s="30" t="s">
        <v>162</v>
      </c>
      <c r="Q2311" s="30" t="s">
        <v>499</v>
      </c>
    </row>
    <row r="2312" spans="1:17" hidden="1" x14ac:dyDescent="0.2">
      <c r="A2312" s="30" t="s">
        <v>7905</v>
      </c>
      <c r="B2312" s="30" t="s">
        <v>7906</v>
      </c>
      <c r="C2312" s="30" t="s">
        <v>7907</v>
      </c>
      <c r="D2312" s="30"/>
      <c r="E2312" s="30" t="s">
        <v>503</v>
      </c>
      <c r="F2312" s="30" t="s">
        <v>74</v>
      </c>
      <c r="G2312" s="38">
        <v>60</v>
      </c>
      <c r="H2312" s="31">
        <v>0</v>
      </c>
      <c r="I2312" s="30" t="s">
        <v>552</v>
      </c>
      <c r="J2312" s="30" t="s">
        <v>553</v>
      </c>
      <c r="K2312" s="30" t="s">
        <v>495</v>
      </c>
      <c r="L2312" s="30" t="s">
        <v>496</v>
      </c>
      <c r="M2312" s="30" t="s">
        <v>2249</v>
      </c>
      <c r="N2312" s="30" t="s">
        <v>7908</v>
      </c>
      <c r="O2312" s="30" t="s">
        <v>161</v>
      </c>
      <c r="P2312" s="30" t="s">
        <v>162</v>
      </c>
      <c r="Q2312" s="30" t="s">
        <v>499</v>
      </c>
    </row>
    <row r="2313" spans="1:17" hidden="1" x14ac:dyDescent="0.2">
      <c r="A2313" s="30" t="s">
        <v>7909</v>
      </c>
      <c r="B2313" s="30" t="s">
        <v>7910</v>
      </c>
      <c r="C2313" s="30" t="s">
        <v>7911</v>
      </c>
      <c r="D2313" s="30"/>
      <c r="E2313" s="30" t="s">
        <v>503</v>
      </c>
      <c r="F2313" s="30" t="s">
        <v>74</v>
      </c>
      <c r="G2313" s="38">
        <v>60</v>
      </c>
      <c r="H2313" s="31">
        <v>0</v>
      </c>
      <c r="I2313" s="30" t="s">
        <v>586</v>
      </c>
      <c r="J2313" s="30" t="s">
        <v>587</v>
      </c>
      <c r="K2313" s="30" t="s">
        <v>495</v>
      </c>
      <c r="L2313" s="30" t="s">
        <v>496</v>
      </c>
      <c r="M2313" s="30" t="s">
        <v>497</v>
      </c>
      <c r="N2313" s="30" t="s">
        <v>7912</v>
      </c>
      <c r="O2313" s="30" t="s">
        <v>161</v>
      </c>
      <c r="P2313" s="30" t="s">
        <v>162</v>
      </c>
      <c r="Q2313" s="30" t="s">
        <v>499</v>
      </c>
    </row>
    <row r="2314" spans="1:17" hidden="1" x14ac:dyDescent="0.2">
      <c r="A2314" s="30" t="s">
        <v>7913</v>
      </c>
      <c r="B2314" s="30" t="s">
        <v>7914</v>
      </c>
      <c r="C2314" s="30" t="s">
        <v>7915</v>
      </c>
      <c r="D2314" s="30"/>
      <c r="E2314" s="30" t="s">
        <v>503</v>
      </c>
      <c r="F2314" s="30" t="s">
        <v>74</v>
      </c>
      <c r="G2314" s="38">
        <v>60</v>
      </c>
      <c r="H2314" s="31">
        <v>0</v>
      </c>
      <c r="I2314" s="30" t="s">
        <v>504</v>
      </c>
      <c r="J2314" s="30" t="s">
        <v>505</v>
      </c>
      <c r="K2314" s="30" t="s">
        <v>495</v>
      </c>
      <c r="L2314" s="30" t="s">
        <v>496</v>
      </c>
      <c r="M2314" s="30" t="s">
        <v>558</v>
      </c>
      <c r="N2314" s="30" t="s">
        <v>6285</v>
      </c>
      <c r="O2314" s="30" t="s">
        <v>161</v>
      </c>
      <c r="P2314" s="30" t="s">
        <v>162</v>
      </c>
      <c r="Q2314" s="30" t="s">
        <v>499</v>
      </c>
    </row>
    <row r="2315" spans="1:17" hidden="1" x14ac:dyDescent="0.2">
      <c r="A2315" s="30" t="s">
        <v>7916</v>
      </c>
      <c r="B2315" s="30" t="s">
        <v>7917</v>
      </c>
      <c r="C2315" s="30" t="s">
        <v>7918</v>
      </c>
      <c r="D2315" s="30"/>
      <c r="E2315" s="30" t="s">
        <v>503</v>
      </c>
      <c r="F2315" s="30" t="s">
        <v>74</v>
      </c>
      <c r="G2315" s="38">
        <v>60</v>
      </c>
      <c r="H2315" s="31">
        <v>0</v>
      </c>
      <c r="I2315" s="30" t="s">
        <v>504</v>
      </c>
      <c r="J2315" s="30" t="s">
        <v>505</v>
      </c>
      <c r="K2315" s="30" t="s">
        <v>495</v>
      </c>
      <c r="L2315" s="30" t="s">
        <v>496</v>
      </c>
      <c r="M2315" s="30" t="s">
        <v>558</v>
      </c>
      <c r="N2315" s="30" t="s">
        <v>7919</v>
      </c>
      <c r="O2315" s="30" t="s">
        <v>161</v>
      </c>
      <c r="P2315" s="30" t="s">
        <v>162</v>
      </c>
      <c r="Q2315" s="30" t="s">
        <v>499</v>
      </c>
    </row>
    <row r="2316" spans="1:17" hidden="1" x14ac:dyDescent="0.2">
      <c r="A2316" s="30" t="s">
        <v>7920</v>
      </c>
      <c r="B2316" s="30" t="s">
        <v>7921</v>
      </c>
      <c r="C2316" s="30" t="s">
        <v>7922</v>
      </c>
      <c r="D2316" s="30"/>
      <c r="E2316" s="30" t="s">
        <v>503</v>
      </c>
      <c r="F2316" s="30" t="s">
        <v>74</v>
      </c>
      <c r="G2316" s="38">
        <v>60</v>
      </c>
      <c r="H2316" s="31">
        <v>0</v>
      </c>
      <c r="I2316" s="30" t="s">
        <v>586</v>
      </c>
      <c r="J2316" s="30" t="s">
        <v>587</v>
      </c>
      <c r="K2316" s="30" t="s">
        <v>495</v>
      </c>
      <c r="L2316" s="30" t="s">
        <v>496</v>
      </c>
      <c r="M2316" s="30" t="s">
        <v>903</v>
      </c>
      <c r="N2316" s="30"/>
      <c r="O2316" s="30" t="s">
        <v>161</v>
      </c>
      <c r="P2316" s="30" t="s">
        <v>162</v>
      </c>
      <c r="Q2316" s="30" t="s">
        <v>499</v>
      </c>
    </row>
    <row r="2317" spans="1:17" hidden="1" x14ac:dyDescent="0.2">
      <c r="A2317" s="30" t="s">
        <v>7923</v>
      </c>
      <c r="B2317" s="30" t="s">
        <v>7924</v>
      </c>
      <c r="C2317" s="30" t="s">
        <v>7925</v>
      </c>
      <c r="D2317" s="30"/>
      <c r="E2317" s="30" t="s">
        <v>503</v>
      </c>
      <c r="F2317" s="30" t="s">
        <v>74</v>
      </c>
      <c r="G2317" s="38">
        <v>60</v>
      </c>
      <c r="H2317" s="31">
        <v>0</v>
      </c>
      <c r="I2317" s="30" t="s">
        <v>504</v>
      </c>
      <c r="J2317" s="30" t="s">
        <v>505</v>
      </c>
      <c r="K2317" s="30" t="s">
        <v>495</v>
      </c>
      <c r="L2317" s="30" t="s">
        <v>496</v>
      </c>
      <c r="M2317" s="30" t="s">
        <v>2206</v>
      </c>
      <c r="N2317" s="30" t="s">
        <v>2851</v>
      </c>
      <c r="O2317" s="30" t="s">
        <v>161</v>
      </c>
      <c r="P2317" s="30" t="s">
        <v>162</v>
      </c>
      <c r="Q2317" s="30" t="s">
        <v>499</v>
      </c>
    </row>
    <row r="2318" spans="1:17" hidden="1" x14ac:dyDescent="0.2">
      <c r="A2318" s="30" t="s">
        <v>7926</v>
      </c>
      <c r="B2318" s="30" t="s">
        <v>7927</v>
      </c>
      <c r="C2318" s="30" t="s">
        <v>7928</v>
      </c>
      <c r="D2318" s="30"/>
      <c r="E2318" s="30" t="s">
        <v>503</v>
      </c>
      <c r="F2318" s="30" t="s">
        <v>7929</v>
      </c>
      <c r="G2318" s="38"/>
      <c r="H2318" s="31">
        <v>0</v>
      </c>
      <c r="I2318" s="30" t="s">
        <v>546</v>
      </c>
      <c r="J2318" s="30" t="s">
        <v>547</v>
      </c>
      <c r="K2318" s="30" t="s">
        <v>495</v>
      </c>
      <c r="L2318" s="30" t="s">
        <v>496</v>
      </c>
      <c r="M2318" s="30" t="s">
        <v>526</v>
      </c>
      <c r="N2318" s="30"/>
      <c r="O2318" s="30" t="s">
        <v>7926</v>
      </c>
      <c r="P2318" s="30" t="s">
        <v>7927</v>
      </c>
      <c r="Q2318" s="30" t="s">
        <v>499</v>
      </c>
    </row>
    <row r="2319" spans="1:17" hidden="1" x14ac:dyDescent="0.2">
      <c r="A2319" s="30" t="s">
        <v>7930</v>
      </c>
      <c r="B2319" s="30" t="s">
        <v>7931</v>
      </c>
      <c r="C2319" s="30" t="s">
        <v>7932</v>
      </c>
      <c r="D2319" s="30"/>
      <c r="E2319" s="30" t="s">
        <v>503</v>
      </c>
      <c r="F2319" s="30" t="s">
        <v>7933</v>
      </c>
      <c r="G2319" s="38"/>
      <c r="H2319" s="31">
        <v>0</v>
      </c>
      <c r="I2319" s="30"/>
      <c r="J2319" s="30"/>
      <c r="K2319" s="30" t="s">
        <v>495</v>
      </c>
      <c r="L2319" s="30" t="s">
        <v>644</v>
      </c>
      <c r="M2319" s="30" t="s">
        <v>573</v>
      </c>
      <c r="N2319" s="30"/>
      <c r="O2319" s="30" t="s">
        <v>7930</v>
      </c>
      <c r="P2319" s="30" t="s">
        <v>7934</v>
      </c>
      <c r="Q2319" s="30" t="s">
        <v>499</v>
      </c>
    </row>
    <row r="2320" spans="1:17" hidden="1" x14ac:dyDescent="0.2">
      <c r="A2320" s="30" t="s">
        <v>7935</v>
      </c>
      <c r="B2320" s="30" t="s">
        <v>7936</v>
      </c>
      <c r="C2320" s="30" t="s">
        <v>7937</v>
      </c>
      <c r="D2320" s="30"/>
      <c r="E2320" s="30" t="s">
        <v>524</v>
      </c>
      <c r="F2320" s="30" t="s">
        <v>7938</v>
      </c>
      <c r="G2320" s="38"/>
      <c r="H2320" s="31">
        <v>0</v>
      </c>
      <c r="I2320" s="30"/>
      <c r="J2320" s="30"/>
      <c r="K2320" s="30" t="s">
        <v>495</v>
      </c>
      <c r="L2320" s="30" t="s">
        <v>496</v>
      </c>
      <c r="M2320" s="30" t="s">
        <v>506</v>
      </c>
      <c r="N2320" s="30" t="s">
        <v>535</v>
      </c>
      <c r="O2320" s="30" t="s">
        <v>7939</v>
      </c>
      <c r="P2320" s="30" t="s">
        <v>7936</v>
      </c>
      <c r="Q2320" s="30" t="s">
        <v>499</v>
      </c>
    </row>
    <row r="2321" spans="1:17" hidden="1" x14ac:dyDescent="0.2">
      <c r="A2321" s="30" t="s">
        <v>7940</v>
      </c>
      <c r="B2321" s="30" t="s">
        <v>7941</v>
      </c>
      <c r="C2321" s="30" t="s">
        <v>7942</v>
      </c>
      <c r="D2321" s="30"/>
      <c r="E2321" s="30" t="s">
        <v>524</v>
      </c>
      <c r="F2321" s="30" t="s">
        <v>74</v>
      </c>
      <c r="G2321" s="38"/>
      <c r="H2321" s="31">
        <v>0</v>
      </c>
      <c r="I2321" s="30" t="s">
        <v>504</v>
      </c>
      <c r="J2321" s="30" t="s">
        <v>505</v>
      </c>
      <c r="K2321" s="30" t="s">
        <v>495</v>
      </c>
      <c r="L2321" s="30" t="s">
        <v>496</v>
      </c>
      <c r="M2321" s="30" t="s">
        <v>506</v>
      </c>
      <c r="N2321" s="30" t="s">
        <v>535</v>
      </c>
      <c r="O2321" s="30" t="s">
        <v>7939</v>
      </c>
      <c r="P2321" s="30" t="s">
        <v>7936</v>
      </c>
      <c r="Q2321" s="30" t="s">
        <v>499</v>
      </c>
    </row>
    <row r="2322" spans="1:17" hidden="1" x14ac:dyDescent="0.2">
      <c r="A2322" s="30" t="s">
        <v>7943</v>
      </c>
      <c r="B2322" s="30" t="s">
        <v>7944</v>
      </c>
      <c r="C2322" s="30" t="s">
        <v>7945</v>
      </c>
      <c r="D2322" s="30"/>
      <c r="E2322" s="30" t="s">
        <v>524</v>
      </c>
      <c r="F2322" s="30" t="s">
        <v>74</v>
      </c>
      <c r="G2322" s="38"/>
      <c r="H2322" s="31">
        <v>0</v>
      </c>
      <c r="I2322" s="30" t="s">
        <v>504</v>
      </c>
      <c r="J2322" s="30" t="s">
        <v>505</v>
      </c>
      <c r="K2322" s="30" t="s">
        <v>495</v>
      </c>
      <c r="L2322" s="30" t="s">
        <v>496</v>
      </c>
      <c r="M2322" s="30" t="s">
        <v>558</v>
      </c>
      <c r="N2322" s="30"/>
      <c r="O2322" s="30" t="s">
        <v>7939</v>
      </c>
      <c r="P2322" s="30" t="s">
        <v>7936</v>
      </c>
      <c r="Q2322" s="30" t="s">
        <v>499</v>
      </c>
    </row>
    <row r="2323" spans="1:17" hidden="1" x14ac:dyDescent="0.2">
      <c r="A2323" s="30" t="s">
        <v>7946</v>
      </c>
      <c r="B2323" s="30" t="s">
        <v>7947</v>
      </c>
      <c r="C2323" s="30" t="s">
        <v>7948</v>
      </c>
      <c r="D2323" s="30"/>
      <c r="E2323" s="30" t="s">
        <v>524</v>
      </c>
      <c r="F2323" s="30" t="s">
        <v>74</v>
      </c>
      <c r="G2323" s="38"/>
      <c r="H2323" s="31">
        <v>0</v>
      </c>
      <c r="I2323" s="30" t="s">
        <v>504</v>
      </c>
      <c r="J2323" s="30" t="s">
        <v>505</v>
      </c>
      <c r="K2323" s="30" t="s">
        <v>495</v>
      </c>
      <c r="L2323" s="30" t="s">
        <v>496</v>
      </c>
      <c r="M2323" s="30" t="s">
        <v>506</v>
      </c>
      <c r="N2323" s="30" t="s">
        <v>535</v>
      </c>
      <c r="O2323" s="30" t="s">
        <v>7939</v>
      </c>
      <c r="P2323" s="30" t="s">
        <v>7936</v>
      </c>
      <c r="Q2323" s="30" t="s">
        <v>499</v>
      </c>
    </row>
    <row r="2324" spans="1:17" hidden="1" x14ac:dyDescent="0.2">
      <c r="A2324" s="30" t="s">
        <v>7949</v>
      </c>
      <c r="B2324" s="30" t="s">
        <v>7950</v>
      </c>
      <c r="C2324" s="30" t="s">
        <v>7951</v>
      </c>
      <c r="D2324" s="30"/>
      <c r="E2324" s="30" t="s">
        <v>524</v>
      </c>
      <c r="F2324" s="30" t="s">
        <v>74</v>
      </c>
      <c r="G2324" s="38"/>
      <c r="H2324" s="31">
        <v>0</v>
      </c>
      <c r="I2324" s="30" t="s">
        <v>552</v>
      </c>
      <c r="J2324" s="30" t="s">
        <v>553</v>
      </c>
      <c r="K2324" s="30" t="s">
        <v>495</v>
      </c>
      <c r="L2324" s="30" t="s">
        <v>496</v>
      </c>
      <c r="M2324" s="30" t="s">
        <v>2249</v>
      </c>
      <c r="N2324" s="30"/>
      <c r="O2324" s="30" t="s">
        <v>7939</v>
      </c>
      <c r="P2324" s="30" t="s">
        <v>7936</v>
      </c>
      <c r="Q2324" s="30" t="s">
        <v>499</v>
      </c>
    </row>
    <row r="2325" spans="1:17" hidden="1" x14ac:dyDescent="0.2">
      <c r="A2325" s="30" t="s">
        <v>7952</v>
      </c>
      <c r="B2325" s="30" t="s">
        <v>7953</v>
      </c>
      <c r="C2325" s="30" t="s">
        <v>7954</v>
      </c>
      <c r="D2325" s="30"/>
      <c r="E2325" s="30" t="s">
        <v>524</v>
      </c>
      <c r="F2325" s="30" t="s">
        <v>74</v>
      </c>
      <c r="G2325" s="38"/>
      <c r="H2325" s="31">
        <v>0</v>
      </c>
      <c r="I2325" s="30" t="s">
        <v>504</v>
      </c>
      <c r="J2325" s="30" t="s">
        <v>505</v>
      </c>
      <c r="K2325" s="30" t="s">
        <v>495</v>
      </c>
      <c r="L2325" s="30" t="s">
        <v>496</v>
      </c>
      <c r="M2325" s="30" t="s">
        <v>558</v>
      </c>
      <c r="N2325" s="30"/>
      <c r="O2325" s="30" t="s">
        <v>7939</v>
      </c>
      <c r="P2325" s="30" t="s">
        <v>7936</v>
      </c>
      <c r="Q2325" s="30" t="s">
        <v>499</v>
      </c>
    </row>
    <row r="2326" spans="1:17" hidden="1" x14ac:dyDescent="0.2">
      <c r="A2326" s="30" t="s">
        <v>7955</v>
      </c>
      <c r="B2326" s="30" t="s">
        <v>7956</v>
      </c>
      <c r="C2326" s="30" t="s">
        <v>7948</v>
      </c>
      <c r="D2326" s="30"/>
      <c r="E2326" s="30" t="s">
        <v>524</v>
      </c>
      <c r="F2326" s="30" t="s">
        <v>74</v>
      </c>
      <c r="G2326" s="38"/>
      <c r="H2326" s="31">
        <v>0</v>
      </c>
      <c r="I2326" s="30" t="s">
        <v>504</v>
      </c>
      <c r="J2326" s="30" t="s">
        <v>505</v>
      </c>
      <c r="K2326" s="30" t="s">
        <v>495</v>
      </c>
      <c r="L2326" s="30" t="s">
        <v>496</v>
      </c>
      <c r="M2326" s="30" t="s">
        <v>506</v>
      </c>
      <c r="N2326" s="30" t="s">
        <v>1316</v>
      </c>
      <c r="O2326" s="30" t="s">
        <v>7939</v>
      </c>
      <c r="P2326" s="30" t="s">
        <v>7936</v>
      </c>
      <c r="Q2326" s="30" t="s">
        <v>499</v>
      </c>
    </row>
    <row r="2327" spans="1:17" hidden="1" x14ac:dyDescent="0.2">
      <c r="A2327" s="30" t="s">
        <v>7957</v>
      </c>
      <c r="B2327" s="30" t="s">
        <v>7958</v>
      </c>
      <c r="C2327" s="30" t="s">
        <v>7959</v>
      </c>
      <c r="D2327" s="30"/>
      <c r="E2327" s="30" t="s">
        <v>524</v>
      </c>
      <c r="F2327" s="30" t="s">
        <v>74</v>
      </c>
      <c r="G2327" s="38"/>
      <c r="H2327" s="31">
        <v>0</v>
      </c>
      <c r="I2327" s="30" t="s">
        <v>552</v>
      </c>
      <c r="J2327" s="30" t="s">
        <v>553</v>
      </c>
      <c r="K2327" s="30" t="s">
        <v>495</v>
      </c>
      <c r="L2327" s="30" t="s">
        <v>496</v>
      </c>
      <c r="M2327" s="30" t="s">
        <v>2249</v>
      </c>
      <c r="N2327" s="30"/>
      <c r="O2327" s="30" t="s">
        <v>7939</v>
      </c>
      <c r="P2327" s="30" t="s">
        <v>7936</v>
      </c>
      <c r="Q2327" s="30" t="s">
        <v>499</v>
      </c>
    </row>
    <row r="2328" spans="1:17" hidden="1" x14ac:dyDescent="0.2">
      <c r="A2328" s="30" t="s">
        <v>7960</v>
      </c>
      <c r="B2328" s="30" t="s">
        <v>7961</v>
      </c>
      <c r="C2328" s="30" t="s">
        <v>7962</v>
      </c>
      <c r="D2328" s="30"/>
      <c r="E2328" s="30" t="s">
        <v>524</v>
      </c>
      <c r="F2328" s="30" t="s">
        <v>74</v>
      </c>
      <c r="G2328" s="38"/>
      <c r="H2328" s="31">
        <v>0</v>
      </c>
      <c r="I2328" s="30" t="s">
        <v>512</v>
      </c>
      <c r="J2328" s="30" t="s">
        <v>513</v>
      </c>
      <c r="K2328" s="30" t="s">
        <v>495</v>
      </c>
      <c r="L2328" s="30" t="s">
        <v>496</v>
      </c>
      <c r="M2328" s="30" t="s">
        <v>639</v>
      </c>
      <c r="N2328" s="30"/>
      <c r="O2328" s="30" t="s">
        <v>7939</v>
      </c>
      <c r="P2328" s="30" t="s">
        <v>7936</v>
      </c>
      <c r="Q2328" s="30" t="s">
        <v>499</v>
      </c>
    </row>
    <row r="2329" spans="1:17" hidden="1" x14ac:dyDescent="0.2">
      <c r="A2329" s="30" t="s">
        <v>7963</v>
      </c>
      <c r="B2329" s="30" t="s">
        <v>7964</v>
      </c>
      <c r="C2329" s="30" t="s">
        <v>7965</v>
      </c>
      <c r="D2329" s="30"/>
      <c r="E2329" s="30" t="s">
        <v>524</v>
      </c>
      <c r="F2329" s="30" t="s">
        <v>74</v>
      </c>
      <c r="G2329" s="38"/>
      <c r="H2329" s="31">
        <v>0</v>
      </c>
      <c r="I2329" s="30" t="s">
        <v>512</v>
      </c>
      <c r="J2329" s="30" t="s">
        <v>513</v>
      </c>
      <c r="K2329" s="30" t="s">
        <v>495</v>
      </c>
      <c r="L2329" s="30" t="s">
        <v>496</v>
      </c>
      <c r="M2329" s="30" t="s">
        <v>514</v>
      </c>
      <c r="N2329" s="30"/>
      <c r="O2329" s="30" t="s">
        <v>7939</v>
      </c>
      <c r="P2329" s="30" t="s">
        <v>7936</v>
      </c>
      <c r="Q2329" s="30" t="s">
        <v>499</v>
      </c>
    </row>
    <row r="2330" spans="1:17" hidden="1" x14ac:dyDescent="0.2">
      <c r="A2330" s="30" t="s">
        <v>7966</v>
      </c>
      <c r="B2330" s="30" t="s">
        <v>7967</v>
      </c>
      <c r="C2330" s="30" t="s">
        <v>7968</v>
      </c>
      <c r="D2330" s="30"/>
      <c r="E2330" s="30" t="s">
        <v>524</v>
      </c>
      <c r="F2330" s="30" t="s">
        <v>74</v>
      </c>
      <c r="G2330" s="38"/>
      <c r="H2330" s="31">
        <v>0</v>
      </c>
      <c r="I2330" s="30" t="s">
        <v>512</v>
      </c>
      <c r="J2330" s="30" t="s">
        <v>513</v>
      </c>
      <c r="K2330" s="30" t="s">
        <v>495</v>
      </c>
      <c r="L2330" s="30" t="s">
        <v>496</v>
      </c>
      <c r="M2330" s="30" t="s">
        <v>514</v>
      </c>
      <c r="N2330" s="30"/>
      <c r="O2330" s="30" t="s">
        <v>7939</v>
      </c>
      <c r="P2330" s="30" t="s">
        <v>7936</v>
      </c>
      <c r="Q2330" s="30" t="s">
        <v>499</v>
      </c>
    </row>
    <row r="2331" spans="1:17" hidden="1" x14ac:dyDescent="0.2">
      <c r="A2331" s="30" t="s">
        <v>7969</v>
      </c>
      <c r="B2331" s="30" t="s">
        <v>7970</v>
      </c>
      <c r="C2331" s="30" t="s">
        <v>7971</v>
      </c>
      <c r="D2331" s="30"/>
      <c r="E2331" s="30" t="s">
        <v>524</v>
      </c>
      <c r="F2331" s="30" t="s">
        <v>74</v>
      </c>
      <c r="G2331" s="38"/>
      <c r="H2331" s="31">
        <v>0</v>
      </c>
      <c r="I2331" s="30" t="s">
        <v>504</v>
      </c>
      <c r="J2331" s="30" t="s">
        <v>505</v>
      </c>
      <c r="K2331" s="30" t="s">
        <v>495</v>
      </c>
      <c r="L2331" s="30" t="s">
        <v>496</v>
      </c>
      <c r="M2331" s="30" t="s">
        <v>506</v>
      </c>
      <c r="N2331" s="30" t="s">
        <v>3530</v>
      </c>
      <c r="O2331" s="30" t="s">
        <v>7939</v>
      </c>
      <c r="P2331" s="30" t="s">
        <v>7936</v>
      </c>
      <c r="Q2331" s="30" t="s">
        <v>499</v>
      </c>
    </row>
    <row r="2332" spans="1:17" hidden="1" x14ac:dyDescent="0.2">
      <c r="A2332" s="30" t="s">
        <v>7972</v>
      </c>
      <c r="B2332" s="30" t="s">
        <v>7973</v>
      </c>
      <c r="C2332" s="30" t="s">
        <v>7974</v>
      </c>
      <c r="D2332" s="30"/>
      <c r="E2332" s="30" t="s">
        <v>524</v>
      </c>
      <c r="F2332" s="30" t="s">
        <v>74</v>
      </c>
      <c r="G2332" s="38"/>
      <c r="H2332" s="31">
        <v>0</v>
      </c>
      <c r="I2332" s="30" t="s">
        <v>504</v>
      </c>
      <c r="J2332" s="30" t="s">
        <v>505</v>
      </c>
      <c r="K2332" s="30" t="s">
        <v>495</v>
      </c>
      <c r="L2332" s="30" t="s">
        <v>496</v>
      </c>
      <c r="M2332" s="30" t="s">
        <v>506</v>
      </c>
      <c r="N2332" s="30" t="s">
        <v>535</v>
      </c>
      <c r="O2332" s="30" t="s">
        <v>7939</v>
      </c>
      <c r="P2332" s="30" t="s">
        <v>7936</v>
      </c>
      <c r="Q2332" s="30" t="s">
        <v>499</v>
      </c>
    </row>
    <row r="2333" spans="1:17" hidden="1" x14ac:dyDescent="0.2">
      <c r="A2333" s="30" t="s">
        <v>7975</v>
      </c>
      <c r="B2333" s="30" t="s">
        <v>7976</v>
      </c>
      <c r="C2333" s="30" t="s">
        <v>7977</v>
      </c>
      <c r="D2333" s="30"/>
      <c r="E2333" s="30" t="s">
        <v>4754</v>
      </c>
      <c r="F2333" s="30" t="s">
        <v>7978</v>
      </c>
      <c r="G2333" s="38"/>
      <c r="H2333" s="31">
        <v>0</v>
      </c>
      <c r="I2333" s="30" t="s">
        <v>755</v>
      </c>
      <c r="J2333" s="30" t="s">
        <v>756</v>
      </c>
      <c r="K2333" s="30" t="s">
        <v>495</v>
      </c>
      <c r="L2333" s="30" t="s">
        <v>612</v>
      </c>
      <c r="M2333" s="30" t="s">
        <v>1007</v>
      </c>
      <c r="N2333" s="30" t="s">
        <v>7979</v>
      </c>
      <c r="O2333" s="30" t="s">
        <v>7939</v>
      </c>
      <c r="P2333" s="30" t="s">
        <v>7936</v>
      </c>
      <c r="Q2333" s="30" t="s">
        <v>499</v>
      </c>
    </row>
    <row r="2334" spans="1:17" hidden="1" x14ac:dyDescent="0.2">
      <c r="A2334" s="30" t="s">
        <v>7980</v>
      </c>
      <c r="B2334" s="30" t="s">
        <v>7981</v>
      </c>
      <c r="C2334" s="30" t="s">
        <v>7982</v>
      </c>
      <c r="D2334" s="30"/>
      <c r="E2334" s="30" t="s">
        <v>2990</v>
      </c>
      <c r="F2334" s="30" t="s">
        <v>74</v>
      </c>
      <c r="G2334" s="38"/>
      <c r="H2334" s="31">
        <v>0</v>
      </c>
      <c r="I2334" s="30" t="s">
        <v>755</v>
      </c>
      <c r="J2334" s="30" t="s">
        <v>756</v>
      </c>
      <c r="K2334" s="30" t="s">
        <v>495</v>
      </c>
      <c r="L2334" s="30" t="s">
        <v>612</v>
      </c>
      <c r="M2334" s="30" t="s">
        <v>1007</v>
      </c>
      <c r="N2334" s="30"/>
      <c r="O2334" s="30" t="s">
        <v>7939</v>
      </c>
      <c r="P2334" s="30" t="s">
        <v>7936</v>
      </c>
      <c r="Q2334" s="30" t="s">
        <v>499</v>
      </c>
    </row>
    <row r="2335" spans="1:17" hidden="1" x14ac:dyDescent="0.2">
      <c r="A2335" s="30" t="s">
        <v>7983</v>
      </c>
      <c r="B2335" s="30" t="s">
        <v>7984</v>
      </c>
      <c r="C2335" s="30" t="s">
        <v>7985</v>
      </c>
      <c r="D2335" s="30"/>
      <c r="E2335" s="30" t="s">
        <v>2990</v>
      </c>
      <c r="F2335" s="30" t="s">
        <v>74</v>
      </c>
      <c r="G2335" s="38"/>
      <c r="H2335" s="31">
        <v>0</v>
      </c>
      <c r="I2335" s="30" t="s">
        <v>755</v>
      </c>
      <c r="J2335" s="30" t="s">
        <v>756</v>
      </c>
      <c r="K2335" s="30" t="s">
        <v>495</v>
      </c>
      <c r="L2335" s="30" t="s">
        <v>612</v>
      </c>
      <c r="M2335" s="30" t="s">
        <v>688</v>
      </c>
      <c r="N2335" s="30"/>
      <c r="O2335" s="30" t="s">
        <v>7939</v>
      </c>
      <c r="P2335" s="30" t="s">
        <v>7936</v>
      </c>
      <c r="Q2335" s="30" t="s">
        <v>499</v>
      </c>
    </row>
    <row r="2336" spans="1:17" hidden="1" x14ac:dyDescent="0.2">
      <c r="A2336" s="30" t="s">
        <v>7986</v>
      </c>
      <c r="B2336" s="30" t="s">
        <v>7987</v>
      </c>
      <c r="C2336" s="30" t="s">
        <v>7988</v>
      </c>
      <c r="D2336" s="30"/>
      <c r="E2336" s="30" t="s">
        <v>2990</v>
      </c>
      <c r="F2336" s="30" t="s">
        <v>74</v>
      </c>
      <c r="G2336" s="38"/>
      <c r="H2336" s="31">
        <v>0</v>
      </c>
      <c r="I2336" s="30" t="s">
        <v>755</v>
      </c>
      <c r="J2336" s="30" t="s">
        <v>756</v>
      </c>
      <c r="K2336" s="30" t="s">
        <v>495</v>
      </c>
      <c r="L2336" s="30" t="s">
        <v>612</v>
      </c>
      <c r="M2336" s="30" t="s">
        <v>780</v>
      </c>
      <c r="N2336" s="30"/>
      <c r="O2336" s="30" t="s">
        <v>7939</v>
      </c>
      <c r="P2336" s="30" t="s">
        <v>7936</v>
      </c>
      <c r="Q2336" s="30" t="s">
        <v>499</v>
      </c>
    </row>
    <row r="2337" spans="1:17" hidden="1" x14ac:dyDescent="0.2">
      <c r="A2337" s="30" t="s">
        <v>7989</v>
      </c>
      <c r="B2337" s="30" t="s">
        <v>7990</v>
      </c>
      <c r="C2337" s="30" t="s">
        <v>7991</v>
      </c>
      <c r="D2337" s="30"/>
      <c r="E2337" s="30" t="s">
        <v>2990</v>
      </c>
      <c r="F2337" s="30" t="s">
        <v>74</v>
      </c>
      <c r="G2337" s="38"/>
      <c r="H2337" s="31">
        <v>0</v>
      </c>
      <c r="I2337" s="30" t="s">
        <v>995</v>
      </c>
      <c r="J2337" s="30" t="s">
        <v>996</v>
      </c>
      <c r="K2337" s="30" t="s">
        <v>495</v>
      </c>
      <c r="L2337" s="30" t="s">
        <v>612</v>
      </c>
      <c r="M2337" s="30" t="s">
        <v>1007</v>
      </c>
      <c r="N2337" s="30"/>
      <c r="O2337" s="30" t="s">
        <v>7939</v>
      </c>
      <c r="P2337" s="30" t="s">
        <v>7936</v>
      </c>
      <c r="Q2337" s="30" t="s">
        <v>499</v>
      </c>
    </row>
    <row r="2338" spans="1:17" hidden="1" x14ac:dyDescent="0.2">
      <c r="A2338" s="30" t="s">
        <v>7992</v>
      </c>
      <c r="B2338" s="30" t="s">
        <v>7993</v>
      </c>
      <c r="C2338" s="30" t="s">
        <v>7994</v>
      </c>
      <c r="D2338" s="30"/>
      <c r="E2338" s="30"/>
      <c r="F2338" s="30" t="s">
        <v>7995</v>
      </c>
      <c r="G2338" s="38"/>
      <c r="H2338" s="31">
        <v>0</v>
      </c>
      <c r="I2338" s="30"/>
      <c r="J2338" s="30"/>
      <c r="K2338" s="30" t="s">
        <v>495</v>
      </c>
      <c r="L2338" s="30" t="s">
        <v>496</v>
      </c>
      <c r="M2338" s="30" t="s">
        <v>514</v>
      </c>
      <c r="N2338" s="30" t="s">
        <v>4313</v>
      </c>
      <c r="O2338" s="30" t="s">
        <v>7992</v>
      </c>
      <c r="P2338" s="30" t="s">
        <v>7993</v>
      </c>
      <c r="Q2338" s="30" t="s">
        <v>499</v>
      </c>
    </row>
    <row r="2339" spans="1:17" hidden="1" x14ac:dyDescent="0.2">
      <c r="A2339" s="30" t="s">
        <v>7996</v>
      </c>
      <c r="B2339" s="30" t="s">
        <v>7997</v>
      </c>
      <c r="C2339" s="30" t="s">
        <v>7998</v>
      </c>
      <c r="D2339" s="30"/>
      <c r="E2339" s="30" t="s">
        <v>7999</v>
      </c>
      <c r="F2339" s="30"/>
      <c r="G2339" s="38"/>
      <c r="H2339" s="31">
        <v>0</v>
      </c>
      <c r="I2339" s="30" t="s">
        <v>512</v>
      </c>
      <c r="J2339" s="30" t="s">
        <v>513</v>
      </c>
      <c r="K2339" s="30" t="s">
        <v>495</v>
      </c>
      <c r="L2339" s="30" t="s">
        <v>496</v>
      </c>
      <c r="M2339" s="30" t="s">
        <v>514</v>
      </c>
      <c r="N2339" s="30"/>
      <c r="O2339" s="30" t="s">
        <v>7992</v>
      </c>
      <c r="P2339" s="30" t="s">
        <v>7993</v>
      </c>
      <c r="Q2339" s="30" t="s">
        <v>499</v>
      </c>
    </row>
    <row r="2340" spans="1:17" hidden="1" x14ac:dyDescent="0.2">
      <c r="A2340" s="30" t="s">
        <v>8000</v>
      </c>
      <c r="B2340" s="30" t="s">
        <v>8001</v>
      </c>
      <c r="C2340" s="30" t="s">
        <v>8002</v>
      </c>
      <c r="D2340" s="30"/>
      <c r="E2340" s="30" t="s">
        <v>7999</v>
      </c>
      <c r="F2340" s="30"/>
      <c r="G2340" s="38"/>
      <c r="H2340" s="31">
        <v>0</v>
      </c>
      <c r="I2340" s="30" t="s">
        <v>546</v>
      </c>
      <c r="J2340" s="30" t="s">
        <v>547</v>
      </c>
      <c r="K2340" s="30" t="s">
        <v>495</v>
      </c>
      <c r="L2340" s="30" t="s">
        <v>496</v>
      </c>
      <c r="M2340" s="30" t="s">
        <v>514</v>
      </c>
      <c r="N2340" s="30"/>
      <c r="O2340" s="30" t="s">
        <v>7992</v>
      </c>
      <c r="P2340" s="30" t="s">
        <v>7993</v>
      </c>
      <c r="Q2340" s="30" t="s">
        <v>499</v>
      </c>
    </row>
    <row r="2341" spans="1:17" hidden="1" x14ac:dyDescent="0.2">
      <c r="A2341" s="30" t="s">
        <v>8003</v>
      </c>
      <c r="B2341" s="30" t="s">
        <v>8004</v>
      </c>
      <c r="C2341" s="30" t="s">
        <v>8005</v>
      </c>
      <c r="D2341" s="30"/>
      <c r="E2341" s="30" t="s">
        <v>7999</v>
      </c>
      <c r="F2341" s="30"/>
      <c r="G2341" s="38"/>
      <c r="H2341" s="31">
        <v>0</v>
      </c>
      <c r="I2341" s="30" t="s">
        <v>546</v>
      </c>
      <c r="J2341" s="30" t="s">
        <v>547</v>
      </c>
      <c r="K2341" s="30" t="s">
        <v>495</v>
      </c>
      <c r="L2341" s="30" t="s">
        <v>496</v>
      </c>
      <c r="M2341" s="30" t="s">
        <v>514</v>
      </c>
      <c r="N2341" s="30"/>
      <c r="O2341" s="30" t="s">
        <v>7992</v>
      </c>
      <c r="P2341" s="30" t="s">
        <v>7993</v>
      </c>
      <c r="Q2341" s="30" t="s">
        <v>499</v>
      </c>
    </row>
    <row r="2342" spans="1:17" hidden="1" x14ac:dyDescent="0.2">
      <c r="A2342" s="30" t="s">
        <v>8006</v>
      </c>
      <c r="B2342" s="30" t="s">
        <v>8007</v>
      </c>
      <c r="C2342" s="30" t="s">
        <v>8008</v>
      </c>
      <c r="D2342" s="30"/>
      <c r="E2342" s="30" t="s">
        <v>7999</v>
      </c>
      <c r="F2342" s="30"/>
      <c r="G2342" s="38"/>
      <c r="H2342" s="31">
        <v>0</v>
      </c>
      <c r="I2342" s="30" t="s">
        <v>546</v>
      </c>
      <c r="J2342" s="30" t="s">
        <v>547</v>
      </c>
      <c r="K2342" s="30" t="s">
        <v>495</v>
      </c>
      <c r="L2342" s="30" t="s">
        <v>496</v>
      </c>
      <c r="M2342" s="30" t="s">
        <v>514</v>
      </c>
      <c r="N2342" s="30"/>
      <c r="O2342" s="30" t="s">
        <v>7992</v>
      </c>
      <c r="P2342" s="30" t="s">
        <v>7993</v>
      </c>
      <c r="Q2342" s="30" t="s">
        <v>499</v>
      </c>
    </row>
    <row r="2343" spans="1:17" hidden="1" x14ac:dyDescent="0.2">
      <c r="A2343" s="30" t="s">
        <v>8009</v>
      </c>
      <c r="B2343" s="30" t="s">
        <v>8010</v>
      </c>
      <c r="C2343" s="30" t="s">
        <v>8011</v>
      </c>
      <c r="D2343" s="30"/>
      <c r="E2343" s="30" t="s">
        <v>7999</v>
      </c>
      <c r="F2343" s="30"/>
      <c r="G2343" s="38"/>
      <c r="H2343" s="31">
        <v>0</v>
      </c>
      <c r="I2343" s="30" t="s">
        <v>546</v>
      </c>
      <c r="J2343" s="30" t="s">
        <v>547</v>
      </c>
      <c r="K2343" s="30" t="s">
        <v>495</v>
      </c>
      <c r="L2343" s="30" t="s">
        <v>496</v>
      </c>
      <c r="M2343" s="30" t="s">
        <v>514</v>
      </c>
      <c r="N2343" s="30"/>
      <c r="O2343" s="30" t="s">
        <v>7992</v>
      </c>
      <c r="P2343" s="30" t="s">
        <v>7993</v>
      </c>
      <c r="Q2343" s="30" t="s">
        <v>499</v>
      </c>
    </row>
    <row r="2344" spans="1:17" hidden="1" x14ac:dyDescent="0.2">
      <c r="A2344" s="30" t="s">
        <v>8012</v>
      </c>
      <c r="B2344" s="30" t="s">
        <v>8013</v>
      </c>
      <c r="C2344" s="30" t="s">
        <v>8014</v>
      </c>
      <c r="D2344" s="30"/>
      <c r="E2344" s="30" t="s">
        <v>7999</v>
      </c>
      <c r="F2344" s="30"/>
      <c r="G2344" s="38"/>
      <c r="H2344" s="31">
        <v>0</v>
      </c>
      <c r="I2344" s="30" t="s">
        <v>512</v>
      </c>
      <c r="J2344" s="30" t="s">
        <v>513</v>
      </c>
      <c r="K2344" s="30" t="s">
        <v>495</v>
      </c>
      <c r="L2344" s="30" t="s">
        <v>496</v>
      </c>
      <c r="M2344" s="30" t="s">
        <v>514</v>
      </c>
      <c r="N2344" s="30"/>
      <c r="O2344" s="30" t="s">
        <v>7992</v>
      </c>
      <c r="P2344" s="30" t="s">
        <v>7993</v>
      </c>
      <c r="Q2344" s="30" t="s">
        <v>499</v>
      </c>
    </row>
    <row r="2345" spans="1:17" hidden="1" x14ac:dyDescent="0.2">
      <c r="A2345" s="30" t="s">
        <v>8015</v>
      </c>
      <c r="B2345" s="30" t="s">
        <v>8016</v>
      </c>
      <c r="C2345" s="30" t="s">
        <v>8017</v>
      </c>
      <c r="D2345" s="30"/>
      <c r="E2345" s="30" t="s">
        <v>7999</v>
      </c>
      <c r="F2345" s="30"/>
      <c r="G2345" s="38"/>
      <c r="H2345" s="31">
        <v>0</v>
      </c>
      <c r="I2345" s="30" t="s">
        <v>512</v>
      </c>
      <c r="J2345" s="30" t="s">
        <v>513</v>
      </c>
      <c r="K2345" s="30" t="s">
        <v>495</v>
      </c>
      <c r="L2345" s="30" t="s">
        <v>496</v>
      </c>
      <c r="M2345" s="30" t="s">
        <v>514</v>
      </c>
      <c r="N2345" s="30"/>
      <c r="O2345" s="30" t="s">
        <v>7992</v>
      </c>
      <c r="P2345" s="30" t="s">
        <v>7993</v>
      </c>
      <c r="Q2345" s="30" t="s">
        <v>499</v>
      </c>
    </row>
    <row r="2346" spans="1:17" hidden="1" x14ac:dyDescent="0.2">
      <c r="A2346" s="30" t="s">
        <v>8018</v>
      </c>
      <c r="B2346" s="30" t="s">
        <v>8019</v>
      </c>
      <c r="C2346" s="30" t="s">
        <v>8020</v>
      </c>
      <c r="D2346" s="30"/>
      <c r="E2346" s="30" t="s">
        <v>7999</v>
      </c>
      <c r="F2346" s="30"/>
      <c r="G2346" s="38"/>
      <c r="H2346" s="31">
        <v>0</v>
      </c>
      <c r="I2346" s="30" t="s">
        <v>546</v>
      </c>
      <c r="J2346" s="30" t="s">
        <v>547</v>
      </c>
      <c r="K2346" s="30" t="s">
        <v>495</v>
      </c>
      <c r="L2346" s="30" t="s">
        <v>496</v>
      </c>
      <c r="M2346" s="30" t="s">
        <v>514</v>
      </c>
      <c r="N2346" s="30"/>
      <c r="O2346" s="30" t="s">
        <v>7992</v>
      </c>
      <c r="P2346" s="30" t="s">
        <v>7993</v>
      </c>
      <c r="Q2346" s="30" t="s">
        <v>499</v>
      </c>
    </row>
    <row r="2347" spans="1:17" hidden="1" x14ac:dyDescent="0.2">
      <c r="A2347" s="30" t="s">
        <v>8021</v>
      </c>
      <c r="B2347" s="30" t="s">
        <v>8022</v>
      </c>
      <c r="C2347" s="30" t="s">
        <v>8023</v>
      </c>
      <c r="D2347" s="30"/>
      <c r="E2347" s="30" t="s">
        <v>7999</v>
      </c>
      <c r="F2347" s="30"/>
      <c r="G2347" s="38"/>
      <c r="H2347" s="31">
        <v>0</v>
      </c>
      <c r="I2347" s="30" t="s">
        <v>546</v>
      </c>
      <c r="J2347" s="30" t="s">
        <v>547</v>
      </c>
      <c r="K2347" s="30" t="s">
        <v>495</v>
      </c>
      <c r="L2347" s="30" t="s">
        <v>496</v>
      </c>
      <c r="M2347" s="30" t="s">
        <v>514</v>
      </c>
      <c r="N2347" s="30"/>
      <c r="O2347" s="30" t="s">
        <v>7992</v>
      </c>
      <c r="P2347" s="30" t="s">
        <v>7993</v>
      </c>
      <c r="Q2347" s="30" t="s">
        <v>499</v>
      </c>
    </row>
    <row r="2348" spans="1:17" hidden="1" x14ac:dyDescent="0.2">
      <c r="A2348" s="30" t="s">
        <v>8024</v>
      </c>
      <c r="B2348" s="30" t="s">
        <v>8025</v>
      </c>
      <c r="C2348" s="30" t="s">
        <v>8026</v>
      </c>
      <c r="D2348" s="30"/>
      <c r="E2348" s="30" t="s">
        <v>8027</v>
      </c>
      <c r="F2348" s="30"/>
      <c r="G2348" s="38"/>
      <c r="H2348" s="31">
        <v>0</v>
      </c>
      <c r="I2348" s="30" t="s">
        <v>504</v>
      </c>
      <c r="J2348" s="30" t="s">
        <v>505</v>
      </c>
      <c r="K2348" s="30" t="s">
        <v>495</v>
      </c>
      <c r="L2348" s="30" t="s">
        <v>496</v>
      </c>
      <c r="M2348" s="30" t="s">
        <v>506</v>
      </c>
      <c r="N2348" s="30"/>
      <c r="O2348" s="30" t="s">
        <v>7992</v>
      </c>
      <c r="P2348" s="30" t="s">
        <v>7993</v>
      </c>
      <c r="Q2348" s="30" t="s">
        <v>499</v>
      </c>
    </row>
    <row r="2349" spans="1:17" hidden="1" x14ac:dyDescent="0.2">
      <c r="A2349" s="30" t="s">
        <v>8028</v>
      </c>
      <c r="B2349" s="30" t="s">
        <v>8029</v>
      </c>
      <c r="C2349" s="30" t="s">
        <v>8030</v>
      </c>
      <c r="D2349" s="30"/>
      <c r="E2349" s="30" t="s">
        <v>8027</v>
      </c>
      <c r="F2349" s="30"/>
      <c r="G2349" s="38"/>
      <c r="H2349" s="31">
        <v>0</v>
      </c>
      <c r="I2349" s="30" t="s">
        <v>504</v>
      </c>
      <c r="J2349" s="30" t="s">
        <v>505</v>
      </c>
      <c r="K2349" s="30" t="s">
        <v>495</v>
      </c>
      <c r="L2349" s="30" t="s">
        <v>496</v>
      </c>
      <c r="M2349" s="30" t="s">
        <v>506</v>
      </c>
      <c r="N2349" s="30"/>
      <c r="O2349" s="30" t="s">
        <v>7992</v>
      </c>
      <c r="P2349" s="30" t="s">
        <v>7993</v>
      </c>
      <c r="Q2349" s="30" t="s">
        <v>499</v>
      </c>
    </row>
    <row r="2350" spans="1:17" hidden="1" x14ac:dyDescent="0.2">
      <c r="A2350" s="30" t="s">
        <v>8031</v>
      </c>
      <c r="B2350" s="30" t="s">
        <v>8032</v>
      </c>
      <c r="C2350" s="30" t="s">
        <v>8033</v>
      </c>
      <c r="D2350" s="30"/>
      <c r="E2350" s="30" t="s">
        <v>8027</v>
      </c>
      <c r="F2350" s="30"/>
      <c r="G2350" s="38"/>
      <c r="H2350" s="31">
        <v>0</v>
      </c>
      <c r="I2350" s="30" t="s">
        <v>504</v>
      </c>
      <c r="J2350" s="30" t="s">
        <v>505</v>
      </c>
      <c r="K2350" s="30" t="s">
        <v>495</v>
      </c>
      <c r="L2350" s="30" t="s">
        <v>496</v>
      </c>
      <c r="M2350" s="30" t="s">
        <v>506</v>
      </c>
      <c r="N2350" s="30"/>
      <c r="O2350" s="30" t="s">
        <v>7992</v>
      </c>
      <c r="P2350" s="30" t="s">
        <v>7993</v>
      </c>
      <c r="Q2350" s="30" t="s">
        <v>499</v>
      </c>
    </row>
    <row r="2351" spans="1:17" hidden="1" x14ac:dyDescent="0.2">
      <c r="A2351" s="30" t="s">
        <v>8034</v>
      </c>
      <c r="B2351" s="30" t="s">
        <v>8035</v>
      </c>
      <c r="C2351" s="30" t="s">
        <v>8036</v>
      </c>
      <c r="D2351" s="30"/>
      <c r="E2351" s="30" t="s">
        <v>8027</v>
      </c>
      <c r="F2351" s="30"/>
      <c r="G2351" s="38"/>
      <c r="H2351" s="31">
        <v>0</v>
      </c>
      <c r="I2351" s="30" t="s">
        <v>504</v>
      </c>
      <c r="J2351" s="30" t="s">
        <v>505</v>
      </c>
      <c r="K2351" s="30" t="s">
        <v>495</v>
      </c>
      <c r="L2351" s="30" t="s">
        <v>496</v>
      </c>
      <c r="M2351" s="30" t="s">
        <v>506</v>
      </c>
      <c r="N2351" s="30"/>
      <c r="O2351" s="30" t="s">
        <v>7992</v>
      </c>
      <c r="P2351" s="30" t="s">
        <v>7993</v>
      </c>
      <c r="Q2351" s="30" t="s">
        <v>499</v>
      </c>
    </row>
    <row r="2352" spans="1:17" hidden="1" x14ac:dyDescent="0.2">
      <c r="A2352" s="30" t="s">
        <v>8037</v>
      </c>
      <c r="B2352" s="30" t="s">
        <v>8038</v>
      </c>
      <c r="C2352" s="30" t="s">
        <v>8039</v>
      </c>
      <c r="D2352" s="30"/>
      <c r="E2352" s="30" t="s">
        <v>7999</v>
      </c>
      <c r="F2352" s="30"/>
      <c r="G2352" s="38"/>
      <c r="H2352" s="31">
        <v>0</v>
      </c>
      <c r="I2352" s="30" t="s">
        <v>512</v>
      </c>
      <c r="J2352" s="30" t="s">
        <v>513</v>
      </c>
      <c r="K2352" s="30" t="s">
        <v>495</v>
      </c>
      <c r="L2352" s="30" t="s">
        <v>496</v>
      </c>
      <c r="M2352" s="30" t="s">
        <v>526</v>
      </c>
      <c r="N2352" s="30"/>
      <c r="O2352" s="30" t="s">
        <v>7992</v>
      </c>
      <c r="P2352" s="30" t="s">
        <v>7993</v>
      </c>
      <c r="Q2352" s="30" t="s">
        <v>499</v>
      </c>
    </row>
    <row r="2353" spans="1:17" hidden="1" x14ac:dyDescent="0.2">
      <c r="A2353" s="30" t="s">
        <v>8040</v>
      </c>
      <c r="B2353" s="30" t="s">
        <v>8041</v>
      </c>
      <c r="C2353" s="30" t="s">
        <v>8042</v>
      </c>
      <c r="D2353" s="30"/>
      <c r="E2353" s="30" t="s">
        <v>7999</v>
      </c>
      <c r="F2353" s="30"/>
      <c r="G2353" s="38"/>
      <c r="H2353" s="31">
        <v>0</v>
      </c>
      <c r="I2353" s="30" t="s">
        <v>512</v>
      </c>
      <c r="J2353" s="30" t="s">
        <v>513</v>
      </c>
      <c r="K2353" s="30" t="s">
        <v>495</v>
      </c>
      <c r="L2353" s="30" t="s">
        <v>496</v>
      </c>
      <c r="M2353" s="30" t="s">
        <v>526</v>
      </c>
      <c r="N2353" s="30"/>
      <c r="O2353" s="30" t="s">
        <v>7992</v>
      </c>
      <c r="P2353" s="30" t="s">
        <v>7993</v>
      </c>
      <c r="Q2353" s="30" t="s">
        <v>499</v>
      </c>
    </row>
    <row r="2354" spans="1:17" hidden="1" x14ac:dyDescent="0.2">
      <c r="A2354" s="30" t="s">
        <v>8043</v>
      </c>
      <c r="B2354" s="30" t="s">
        <v>8044</v>
      </c>
      <c r="C2354" s="30" t="s">
        <v>8045</v>
      </c>
      <c r="D2354" s="30"/>
      <c r="E2354" s="30" t="s">
        <v>8027</v>
      </c>
      <c r="F2354" s="30"/>
      <c r="G2354" s="38"/>
      <c r="H2354" s="31">
        <v>0</v>
      </c>
      <c r="I2354" s="30" t="s">
        <v>504</v>
      </c>
      <c r="J2354" s="30" t="s">
        <v>505</v>
      </c>
      <c r="K2354" s="30" t="s">
        <v>495</v>
      </c>
      <c r="L2354" s="30" t="s">
        <v>496</v>
      </c>
      <c r="M2354" s="30" t="s">
        <v>1146</v>
      </c>
      <c r="N2354" s="30"/>
      <c r="O2354" s="30" t="s">
        <v>7992</v>
      </c>
      <c r="P2354" s="30" t="s">
        <v>7993</v>
      </c>
      <c r="Q2354" s="30" t="s">
        <v>499</v>
      </c>
    </row>
    <row r="2355" spans="1:17" hidden="1" x14ac:dyDescent="0.2">
      <c r="A2355" s="30" t="s">
        <v>8046</v>
      </c>
      <c r="B2355" s="30" t="s">
        <v>8047</v>
      </c>
      <c r="C2355" s="30" t="s">
        <v>8048</v>
      </c>
      <c r="D2355" s="30"/>
      <c r="E2355" s="30" t="s">
        <v>8027</v>
      </c>
      <c r="F2355" s="30"/>
      <c r="G2355" s="38"/>
      <c r="H2355" s="31">
        <v>0</v>
      </c>
      <c r="I2355" s="30" t="s">
        <v>504</v>
      </c>
      <c r="J2355" s="30" t="s">
        <v>505</v>
      </c>
      <c r="K2355" s="30" t="s">
        <v>495</v>
      </c>
      <c r="L2355" s="30" t="s">
        <v>496</v>
      </c>
      <c r="M2355" s="30" t="s">
        <v>1146</v>
      </c>
      <c r="N2355" s="30"/>
      <c r="O2355" s="30" t="s">
        <v>7992</v>
      </c>
      <c r="P2355" s="30" t="s">
        <v>7993</v>
      </c>
      <c r="Q2355" s="30" t="s">
        <v>499</v>
      </c>
    </row>
    <row r="2356" spans="1:17" hidden="1" x14ac:dyDescent="0.2">
      <c r="A2356" s="30" t="s">
        <v>8049</v>
      </c>
      <c r="B2356" s="30" t="s">
        <v>8050</v>
      </c>
      <c r="C2356" s="30" t="s">
        <v>8051</v>
      </c>
      <c r="D2356" s="30"/>
      <c r="E2356" s="30" t="s">
        <v>8027</v>
      </c>
      <c r="F2356" s="30"/>
      <c r="G2356" s="38"/>
      <c r="H2356" s="31">
        <v>0</v>
      </c>
      <c r="I2356" s="30" t="s">
        <v>504</v>
      </c>
      <c r="J2356" s="30" t="s">
        <v>505</v>
      </c>
      <c r="K2356" s="30" t="s">
        <v>495</v>
      </c>
      <c r="L2356" s="30" t="s">
        <v>496</v>
      </c>
      <c r="M2356" s="30" t="s">
        <v>1146</v>
      </c>
      <c r="N2356" s="30"/>
      <c r="O2356" s="30" t="s">
        <v>7992</v>
      </c>
      <c r="P2356" s="30" t="s">
        <v>7993</v>
      </c>
      <c r="Q2356" s="30" t="s">
        <v>499</v>
      </c>
    </row>
    <row r="2357" spans="1:17" hidden="1" x14ac:dyDescent="0.2">
      <c r="A2357" s="30" t="s">
        <v>8052</v>
      </c>
      <c r="B2357" s="30" t="s">
        <v>8053</v>
      </c>
      <c r="C2357" s="30" t="s">
        <v>8054</v>
      </c>
      <c r="D2357" s="30"/>
      <c r="E2357" s="30" t="s">
        <v>8055</v>
      </c>
      <c r="F2357" s="30"/>
      <c r="G2357" s="38"/>
      <c r="H2357" s="31">
        <v>0</v>
      </c>
      <c r="I2357" s="30" t="s">
        <v>504</v>
      </c>
      <c r="J2357" s="30" t="s">
        <v>505</v>
      </c>
      <c r="K2357" s="30" t="s">
        <v>495</v>
      </c>
      <c r="L2357" s="30" t="s">
        <v>496</v>
      </c>
      <c r="M2357" s="30" t="s">
        <v>1146</v>
      </c>
      <c r="N2357" s="30"/>
      <c r="O2357" s="30" t="s">
        <v>7992</v>
      </c>
      <c r="P2357" s="30" t="s">
        <v>7993</v>
      </c>
      <c r="Q2357" s="30" t="s">
        <v>499</v>
      </c>
    </row>
    <row r="2358" spans="1:17" hidden="1" x14ac:dyDescent="0.2">
      <c r="A2358" s="30" t="s">
        <v>8056</v>
      </c>
      <c r="B2358" s="30" t="s">
        <v>8057</v>
      </c>
      <c r="C2358" s="30" t="s">
        <v>8058</v>
      </c>
      <c r="D2358" s="30"/>
      <c r="E2358" s="30" t="s">
        <v>8027</v>
      </c>
      <c r="F2358" s="30"/>
      <c r="G2358" s="38"/>
      <c r="H2358" s="31">
        <v>0</v>
      </c>
      <c r="I2358" s="30" t="s">
        <v>504</v>
      </c>
      <c r="J2358" s="30" t="s">
        <v>505</v>
      </c>
      <c r="K2358" s="30" t="s">
        <v>495</v>
      </c>
      <c r="L2358" s="30" t="s">
        <v>496</v>
      </c>
      <c r="M2358" s="30" t="s">
        <v>1146</v>
      </c>
      <c r="N2358" s="30"/>
      <c r="O2358" s="30" t="s">
        <v>7992</v>
      </c>
      <c r="P2358" s="30" t="s">
        <v>7993</v>
      </c>
      <c r="Q2358" s="30" t="s">
        <v>499</v>
      </c>
    </row>
    <row r="2359" spans="1:17" hidden="1" x14ac:dyDescent="0.2">
      <c r="A2359" s="30" t="s">
        <v>8059</v>
      </c>
      <c r="B2359" s="30" t="s">
        <v>8060</v>
      </c>
      <c r="C2359" s="30" t="s">
        <v>8061</v>
      </c>
      <c r="D2359" s="30"/>
      <c r="E2359" s="30" t="s">
        <v>8027</v>
      </c>
      <c r="F2359" s="30"/>
      <c r="G2359" s="38"/>
      <c r="H2359" s="31">
        <v>0</v>
      </c>
      <c r="I2359" s="30" t="s">
        <v>504</v>
      </c>
      <c r="J2359" s="30" t="s">
        <v>505</v>
      </c>
      <c r="K2359" s="30" t="s">
        <v>495</v>
      </c>
      <c r="L2359" s="30" t="s">
        <v>496</v>
      </c>
      <c r="M2359" s="30" t="s">
        <v>1146</v>
      </c>
      <c r="N2359" s="30"/>
      <c r="O2359" s="30" t="s">
        <v>7992</v>
      </c>
      <c r="P2359" s="30" t="s">
        <v>7993</v>
      </c>
      <c r="Q2359" s="30" t="s">
        <v>499</v>
      </c>
    </row>
    <row r="2360" spans="1:17" hidden="1" x14ac:dyDescent="0.2">
      <c r="A2360" s="30" t="s">
        <v>8062</v>
      </c>
      <c r="B2360" s="30" t="s">
        <v>8063</v>
      </c>
      <c r="C2360" s="30" t="s">
        <v>8064</v>
      </c>
      <c r="D2360" s="30"/>
      <c r="E2360" s="30" t="s">
        <v>7999</v>
      </c>
      <c r="F2360" s="30"/>
      <c r="G2360" s="38"/>
      <c r="H2360" s="31">
        <v>0</v>
      </c>
      <c r="I2360" s="30" t="s">
        <v>512</v>
      </c>
      <c r="J2360" s="30" t="s">
        <v>513</v>
      </c>
      <c r="K2360" s="30" t="s">
        <v>495</v>
      </c>
      <c r="L2360" s="30" t="s">
        <v>496</v>
      </c>
      <c r="M2360" s="30" t="s">
        <v>548</v>
      </c>
      <c r="N2360" s="30"/>
      <c r="O2360" s="30" t="s">
        <v>7992</v>
      </c>
      <c r="P2360" s="30" t="s">
        <v>7993</v>
      </c>
      <c r="Q2360" s="30" t="s">
        <v>499</v>
      </c>
    </row>
    <row r="2361" spans="1:17" hidden="1" x14ac:dyDescent="0.2">
      <c r="A2361" s="30" t="s">
        <v>8065</v>
      </c>
      <c r="B2361" s="30" t="s">
        <v>8066</v>
      </c>
      <c r="C2361" s="30" t="s">
        <v>8067</v>
      </c>
      <c r="D2361" s="30"/>
      <c r="E2361" s="30" t="s">
        <v>7999</v>
      </c>
      <c r="F2361" s="30"/>
      <c r="G2361" s="38"/>
      <c r="H2361" s="31">
        <v>0</v>
      </c>
      <c r="I2361" s="30" t="s">
        <v>546</v>
      </c>
      <c r="J2361" s="30" t="s">
        <v>547</v>
      </c>
      <c r="K2361" s="30" t="s">
        <v>495</v>
      </c>
      <c r="L2361" s="30" t="s">
        <v>496</v>
      </c>
      <c r="M2361" s="30" t="s">
        <v>548</v>
      </c>
      <c r="N2361" s="30"/>
      <c r="O2361" s="30" t="s">
        <v>7992</v>
      </c>
      <c r="P2361" s="30" t="s">
        <v>7993</v>
      </c>
      <c r="Q2361" s="30" t="s">
        <v>499</v>
      </c>
    </row>
    <row r="2362" spans="1:17" hidden="1" x14ac:dyDescent="0.2">
      <c r="A2362" s="30" t="s">
        <v>8068</v>
      </c>
      <c r="B2362" s="30" t="s">
        <v>8069</v>
      </c>
      <c r="C2362" s="30" t="s">
        <v>8070</v>
      </c>
      <c r="D2362" s="30"/>
      <c r="E2362" s="30" t="s">
        <v>7999</v>
      </c>
      <c r="F2362" s="30"/>
      <c r="G2362" s="38"/>
      <c r="H2362" s="31">
        <v>0</v>
      </c>
      <c r="I2362" s="30" t="s">
        <v>512</v>
      </c>
      <c r="J2362" s="30" t="s">
        <v>513</v>
      </c>
      <c r="K2362" s="30" t="s">
        <v>495</v>
      </c>
      <c r="L2362" s="30" t="s">
        <v>496</v>
      </c>
      <c r="M2362" s="30" t="s">
        <v>548</v>
      </c>
      <c r="N2362" s="30"/>
      <c r="O2362" s="30" t="s">
        <v>7992</v>
      </c>
      <c r="P2362" s="30" t="s">
        <v>7993</v>
      </c>
      <c r="Q2362" s="30" t="s">
        <v>499</v>
      </c>
    </row>
    <row r="2363" spans="1:17" hidden="1" x14ac:dyDescent="0.2">
      <c r="A2363" s="30" t="s">
        <v>8071</v>
      </c>
      <c r="B2363" s="30" t="s">
        <v>8072</v>
      </c>
      <c r="C2363" s="30" t="s">
        <v>8073</v>
      </c>
      <c r="D2363" s="30"/>
      <c r="E2363" s="30" t="s">
        <v>7999</v>
      </c>
      <c r="F2363" s="30"/>
      <c r="G2363" s="38"/>
      <c r="H2363" s="31">
        <v>0</v>
      </c>
      <c r="I2363" s="30" t="s">
        <v>512</v>
      </c>
      <c r="J2363" s="30" t="s">
        <v>513</v>
      </c>
      <c r="K2363" s="30" t="s">
        <v>495</v>
      </c>
      <c r="L2363" s="30" t="s">
        <v>496</v>
      </c>
      <c r="M2363" s="30" t="s">
        <v>548</v>
      </c>
      <c r="N2363" s="30"/>
      <c r="O2363" s="30" t="s">
        <v>7992</v>
      </c>
      <c r="P2363" s="30" t="s">
        <v>7993</v>
      </c>
      <c r="Q2363" s="30" t="s">
        <v>499</v>
      </c>
    </row>
    <row r="2364" spans="1:17" hidden="1" x14ac:dyDescent="0.2">
      <c r="A2364" s="30" t="s">
        <v>8074</v>
      </c>
      <c r="B2364" s="30" t="s">
        <v>8075</v>
      </c>
      <c r="C2364" s="30" t="s">
        <v>8076</v>
      </c>
      <c r="D2364" s="30"/>
      <c r="E2364" s="30" t="s">
        <v>7999</v>
      </c>
      <c r="F2364" s="30"/>
      <c r="G2364" s="38"/>
      <c r="H2364" s="31">
        <v>0</v>
      </c>
      <c r="I2364" s="30" t="s">
        <v>512</v>
      </c>
      <c r="J2364" s="30" t="s">
        <v>513</v>
      </c>
      <c r="K2364" s="30" t="s">
        <v>495</v>
      </c>
      <c r="L2364" s="30" t="s">
        <v>496</v>
      </c>
      <c r="M2364" s="30" t="s">
        <v>548</v>
      </c>
      <c r="N2364" s="30"/>
      <c r="O2364" s="30" t="s">
        <v>7992</v>
      </c>
      <c r="P2364" s="30" t="s">
        <v>7993</v>
      </c>
      <c r="Q2364" s="30" t="s">
        <v>499</v>
      </c>
    </row>
    <row r="2365" spans="1:17" hidden="1" x14ac:dyDescent="0.2">
      <c r="A2365" s="30" t="s">
        <v>8077</v>
      </c>
      <c r="B2365" s="30" t="s">
        <v>8078</v>
      </c>
      <c r="C2365" s="30" t="s">
        <v>8079</v>
      </c>
      <c r="D2365" s="30"/>
      <c r="E2365" s="30" t="s">
        <v>8027</v>
      </c>
      <c r="F2365" s="30"/>
      <c r="G2365" s="38"/>
      <c r="H2365" s="31">
        <v>0</v>
      </c>
      <c r="I2365" s="30" t="s">
        <v>600</v>
      </c>
      <c r="J2365" s="30" t="s">
        <v>601</v>
      </c>
      <c r="K2365" s="30" t="s">
        <v>495</v>
      </c>
      <c r="L2365" s="30" t="s">
        <v>496</v>
      </c>
      <c r="M2365" s="30" t="s">
        <v>554</v>
      </c>
      <c r="N2365" s="30"/>
      <c r="O2365" s="30" t="s">
        <v>7992</v>
      </c>
      <c r="P2365" s="30" t="s">
        <v>7993</v>
      </c>
      <c r="Q2365" s="30" t="s">
        <v>499</v>
      </c>
    </row>
    <row r="2366" spans="1:17" hidden="1" x14ac:dyDescent="0.2">
      <c r="A2366" s="30" t="s">
        <v>8080</v>
      </c>
      <c r="B2366" s="30" t="s">
        <v>8081</v>
      </c>
      <c r="C2366" s="30" t="s">
        <v>8082</v>
      </c>
      <c r="D2366" s="30"/>
      <c r="E2366" s="30" t="s">
        <v>8027</v>
      </c>
      <c r="F2366" s="30"/>
      <c r="G2366" s="38"/>
      <c r="H2366" s="31">
        <v>0</v>
      </c>
      <c r="I2366" s="30" t="s">
        <v>600</v>
      </c>
      <c r="J2366" s="30" t="s">
        <v>601</v>
      </c>
      <c r="K2366" s="30" t="s">
        <v>495</v>
      </c>
      <c r="L2366" s="30" t="s">
        <v>496</v>
      </c>
      <c r="M2366" s="30" t="s">
        <v>554</v>
      </c>
      <c r="N2366" s="30"/>
      <c r="O2366" s="30" t="s">
        <v>7992</v>
      </c>
      <c r="P2366" s="30" t="s">
        <v>7993</v>
      </c>
      <c r="Q2366" s="30" t="s">
        <v>499</v>
      </c>
    </row>
    <row r="2367" spans="1:17" hidden="1" x14ac:dyDescent="0.2">
      <c r="A2367" s="30" t="s">
        <v>8083</v>
      </c>
      <c r="B2367" s="30" t="s">
        <v>8084</v>
      </c>
      <c r="C2367" s="30" t="s">
        <v>8085</v>
      </c>
      <c r="D2367" s="30"/>
      <c r="E2367" s="30" t="s">
        <v>8027</v>
      </c>
      <c r="F2367" s="30"/>
      <c r="G2367" s="38"/>
      <c r="H2367" s="31">
        <v>0</v>
      </c>
      <c r="I2367" s="30" t="s">
        <v>552</v>
      </c>
      <c r="J2367" s="30" t="s">
        <v>553</v>
      </c>
      <c r="K2367" s="30" t="s">
        <v>495</v>
      </c>
      <c r="L2367" s="30" t="s">
        <v>496</v>
      </c>
      <c r="M2367" s="30" t="s">
        <v>554</v>
      </c>
      <c r="N2367" s="30"/>
      <c r="O2367" s="30" t="s">
        <v>7992</v>
      </c>
      <c r="P2367" s="30" t="s">
        <v>7993</v>
      </c>
      <c r="Q2367" s="30" t="s">
        <v>499</v>
      </c>
    </row>
    <row r="2368" spans="1:17" hidden="1" x14ac:dyDescent="0.2">
      <c r="A2368" s="30" t="s">
        <v>8086</v>
      </c>
      <c r="B2368" s="30" t="s">
        <v>8087</v>
      </c>
      <c r="C2368" s="30" t="s">
        <v>8088</v>
      </c>
      <c r="D2368" s="30"/>
      <c r="E2368" s="30" t="s">
        <v>8027</v>
      </c>
      <c r="F2368" s="30"/>
      <c r="G2368" s="38"/>
      <c r="H2368" s="31">
        <v>0</v>
      </c>
      <c r="I2368" s="30" t="s">
        <v>552</v>
      </c>
      <c r="J2368" s="30" t="s">
        <v>553</v>
      </c>
      <c r="K2368" s="30" t="s">
        <v>495</v>
      </c>
      <c r="L2368" s="30" t="s">
        <v>496</v>
      </c>
      <c r="M2368" s="30" t="s">
        <v>554</v>
      </c>
      <c r="N2368" s="30"/>
      <c r="O2368" s="30" t="s">
        <v>7992</v>
      </c>
      <c r="P2368" s="30" t="s">
        <v>7993</v>
      </c>
      <c r="Q2368" s="30" t="s">
        <v>499</v>
      </c>
    </row>
    <row r="2369" spans="1:17" hidden="1" x14ac:dyDescent="0.2">
      <c r="A2369" s="30" t="s">
        <v>8089</v>
      </c>
      <c r="B2369" s="30" t="s">
        <v>8090</v>
      </c>
      <c r="C2369" s="30" t="s">
        <v>8091</v>
      </c>
      <c r="D2369" s="30"/>
      <c r="E2369" s="30" t="s">
        <v>8027</v>
      </c>
      <c r="F2369" s="30"/>
      <c r="G2369" s="38"/>
      <c r="H2369" s="31">
        <v>0</v>
      </c>
      <c r="I2369" s="30" t="s">
        <v>552</v>
      </c>
      <c r="J2369" s="30" t="s">
        <v>553</v>
      </c>
      <c r="K2369" s="30" t="s">
        <v>495</v>
      </c>
      <c r="L2369" s="30" t="s">
        <v>496</v>
      </c>
      <c r="M2369" s="30" t="s">
        <v>554</v>
      </c>
      <c r="N2369" s="30"/>
      <c r="O2369" s="30" t="s">
        <v>7992</v>
      </c>
      <c r="P2369" s="30" t="s">
        <v>7993</v>
      </c>
      <c r="Q2369" s="30" t="s">
        <v>499</v>
      </c>
    </row>
    <row r="2370" spans="1:17" hidden="1" x14ac:dyDescent="0.2">
      <c r="A2370" s="30" t="s">
        <v>8092</v>
      </c>
      <c r="B2370" s="30" t="s">
        <v>8093</v>
      </c>
      <c r="C2370" s="30" t="s">
        <v>8094</v>
      </c>
      <c r="D2370" s="30"/>
      <c r="E2370" s="30" t="s">
        <v>8027</v>
      </c>
      <c r="F2370" s="30"/>
      <c r="G2370" s="38"/>
      <c r="H2370" s="31">
        <v>0</v>
      </c>
      <c r="I2370" s="30" t="s">
        <v>552</v>
      </c>
      <c r="J2370" s="30" t="s">
        <v>553</v>
      </c>
      <c r="K2370" s="30" t="s">
        <v>495</v>
      </c>
      <c r="L2370" s="30" t="s">
        <v>496</v>
      </c>
      <c r="M2370" s="30" t="s">
        <v>554</v>
      </c>
      <c r="N2370" s="30"/>
      <c r="O2370" s="30" t="s">
        <v>7992</v>
      </c>
      <c r="P2370" s="30" t="s">
        <v>7993</v>
      </c>
      <c r="Q2370" s="30" t="s">
        <v>499</v>
      </c>
    </row>
    <row r="2371" spans="1:17" hidden="1" x14ac:dyDescent="0.2">
      <c r="A2371" s="30" t="s">
        <v>8095</v>
      </c>
      <c r="B2371" s="30" t="s">
        <v>8096</v>
      </c>
      <c r="C2371" s="30" t="s">
        <v>8097</v>
      </c>
      <c r="D2371" s="30"/>
      <c r="E2371" s="30" t="s">
        <v>8027</v>
      </c>
      <c r="F2371" s="30"/>
      <c r="G2371" s="38"/>
      <c r="H2371" s="31">
        <v>0</v>
      </c>
      <c r="I2371" s="30" t="s">
        <v>552</v>
      </c>
      <c r="J2371" s="30" t="s">
        <v>553</v>
      </c>
      <c r="K2371" s="30" t="s">
        <v>495</v>
      </c>
      <c r="L2371" s="30" t="s">
        <v>496</v>
      </c>
      <c r="M2371" s="30" t="s">
        <v>554</v>
      </c>
      <c r="N2371" s="30"/>
      <c r="O2371" s="30" t="s">
        <v>7992</v>
      </c>
      <c r="P2371" s="30" t="s">
        <v>7993</v>
      </c>
      <c r="Q2371" s="30" t="s">
        <v>499</v>
      </c>
    </row>
    <row r="2372" spans="1:17" hidden="1" x14ac:dyDescent="0.2">
      <c r="A2372" s="30" t="s">
        <v>8098</v>
      </c>
      <c r="B2372" s="30" t="s">
        <v>8099</v>
      </c>
      <c r="C2372" s="30" t="s">
        <v>8100</v>
      </c>
      <c r="D2372" s="30"/>
      <c r="E2372" s="30" t="s">
        <v>8027</v>
      </c>
      <c r="F2372" s="30"/>
      <c r="G2372" s="38"/>
      <c r="H2372" s="31">
        <v>0</v>
      </c>
      <c r="I2372" s="30" t="s">
        <v>504</v>
      </c>
      <c r="J2372" s="30" t="s">
        <v>505</v>
      </c>
      <c r="K2372" s="30" t="s">
        <v>495</v>
      </c>
      <c r="L2372" s="30" t="s">
        <v>496</v>
      </c>
      <c r="M2372" s="30" t="s">
        <v>558</v>
      </c>
      <c r="N2372" s="30"/>
      <c r="O2372" s="30" t="s">
        <v>7992</v>
      </c>
      <c r="P2372" s="30" t="s">
        <v>7993</v>
      </c>
      <c r="Q2372" s="30" t="s">
        <v>499</v>
      </c>
    </row>
    <row r="2373" spans="1:17" hidden="1" x14ac:dyDescent="0.2">
      <c r="A2373" s="30" t="s">
        <v>8101</v>
      </c>
      <c r="B2373" s="30" t="s">
        <v>8102</v>
      </c>
      <c r="C2373" s="30" t="s">
        <v>8103</v>
      </c>
      <c r="D2373" s="30"/>
      <c r="E2373" s="30" t="s">
        <v>8027</v>
      </c>
      <c r="F2373" s="30"/>
      <c r="G2373" s="38"/>
      <c r="H2373" s="31">
        <v>0</v>
      </c>
      <c r="I2373" s="30" t="s">
        <v>504</v>
      </c>
      <c r="J2373" s="30" t="s">
        <v>505</v>
      </c>
      <c r="K2373" s="30" t="s">
        <v>495</v>
      </c>
      <c r="L2373" s="30" t="s">
        <v>496</v>
      </c>
      <c r="M2373" s="30" t="s">
        <v>558</v>
      </c>
      <c r="N2373" s="30"/>
      <c r="O2373" s="30" t="s">
        <v>7992</v>
      </c>
      <c r="P2373" s="30" t="s">
        <v>7993</v>
      </c>
      <c r="Q2373" s="30" t="s">
        <v>499</v>
      </c>
    </row>
    <row r="2374" spans="1:17" hidden="1" x14ac:dyDescent="0.2">
      <c r="A2374" s="30" t="s">
        <v>8104</v>
      </c>
      <c r="B2374" s="30" t="s">
        <v>8105</v>
      </c>
      <c r="C2374" s="30" t="s">
        <v>8106</v>
      </c>
      <c r="D2374" s="30"/>
      <c r="E2374" s="30" t="s">
        <v>8027</v>
      </c>
      <c r="F2374" s="30"/>
      <c r="G2374" s="38"/>
      <c r="H2374" s="31">
        <v>0</v>
      </c>
      <c r="I2374" s="30" t="s">
        <v>504</v>
      </c>
      <c r="J2374" s="30" t="s">
        <v>505</v>
      </c>
      <c r="K2374" s="30" t="s">
        <v>495</v>
      </c>
      <c r="L2374" s="30" t="s">
        <v>496</v>
      </c>
      <c r="M2374" s="30" t="s">
        <v>558</v>
      </c>
      <c r="N2374" s="30"/>
      <c r="O2374" s="30" t="s">
        <v>7992</v>
      </c>
      <c r="P2374" s="30" t="s">
        <v>7993</v>
      </c>
      <c r="Q2374" s="30" t="s">
        <v>499</v>
      </c>
    </row>
    <row r="2375" spans="1:17" hidden="1" x14ac:dyDescent="0.2">
      <c r="A2375" s="30" t="s">
        <v>8107</v>
      </c>
      <c r="B2375" s="30" t="s">
        <v>8108</v>
      </c>
      <c r="C2375" s="30" t="s">
        <v>8109</v>
      </c>
      <c r="D2375" s="30"/>
      <c r="E2375" s="30" t="s">
        <v>8027</v>
      </c>
      <c r="F2375" s="30"/>
      <c r="G2375" s="38"/>
      <c r="H2375" s="31">
        <v>0</v>
      </c>
      <c r="I2375" s="30" t="s">
        <v>504</v>
      </c>
      <c r="J2375" s="30" t="s">
        <v>505</v>
      </c>
      <c r="K2375" s="30" t="s">
        <v>495</v>
      </c>
      <c r="L2375" s="30" t="s">
        <v>496</v>
      </c>
      <c r="M2375" s="30" t="s">
        <v>558</v>
      </c>
      <c r="N2375" s="30"/>
      <c r="O2375" s="30" t="s">
        <v>7992</v>
      </c>
      <c r="P2375" s="30" t="s">
        <v>7993</v>
      </c>
      <c r="Q2375" s="30" t="s">
        <v>499</v>
      </c>
    </row>
    <row r="2376" spans="1:17" hidden="1" x14ac:dyDescent="0.2">
      <c r="A2376" s="30" t="s">
        <v>8110</v>
      </c>
      <c r="B2376" s="30" t="s">
        <v>8111</v>
      </c>
      <c r="C2376" s="30" t="s">
        <v>8112</v>
      </c>
      <c r="D2376" s="30"/>
      <c r="E2376" s="30" t="s">
        <v>8027</v>
      </c>
      <c r="F2376" s="30"/>
      <c r="G2376" s="38"/>
      <c r="H2376" s="31">
        <v>0</v>
      </c>
      <c r="I2376" s="30" t="s">
        <v>504</v>
      </c>
      <c r="J2376" s="30" t="s">
        <v>505</v>
      </c>
      <c r="K2376" s="30" t="s">
        <v>495</v>
      </c>
      <c r="L2376" s="30" t="s">
        <v>496</v>
      </c>
      <c r="M2376" s="30" t="s">
        <v>558</v>
      </c>
      <c r="N2376" s="30"/>
      <c r="O2376" s="30" t="s">
        <v>7992</v>
      </c>
      <c r="P2376" s="30" t="s">
        <v>7993</v>
      </c>
      <c r="Q2376" s="30" t="s">
        <v>499</v>
      </c>
    </row>
    <row r="2377" spans="1:17" hidden="1" x14ac:dyDescent="0.2">
      <c r="A2377" s="30" t="s">
        <v>39</v>
      </c>
      <c r="B2377" s="30" t="s">
        <v>40</v>
      </c>
      <c r="C2377" s="30" t="s">
        <v>8113</v>
      </c>
      <c r="D2377" s="30"/>
      <c r="E2377" s="30" t="s">
        <v>8114</v>
      </c>
      <c r="F2377" s="30" t="s">
        <v>8115</v>
      </c>
      <c r="G2377" s="38">
        <v>60</v>
      </c>
      <c r="H2377" s="31">
        <v>0</v>
      </c>
      <c r="I2377" s="30" t="s">
        <v>504</v>
      </c>
      <c r="J2377" s="30" t="s">
        <v>505</v>
      </c>
      <c r="K2377" s="30" t="s">
        <v>495</v>
      </c>
      <c r="L2377" s="30" t="s">
        <v>496</v>
      </c>
      <c r="M2377" s="30" t="s">
        <v>2206</v>
      </c>
      <c r="N2377" s="30"/>
      <c r="O2377" s="30" t="s">
        <v>7992</v>
      </c>
      <c r="P2377" s="30" t="s">
        <v>7993</v>
      </c>
      <c r="Q2377" s="30" t="s">
        <v>499</v>
      </c>
    </row>
    <row r="2378" spans="1:17" hidden="1" x14ac:dyDescent="0.2">
      <c r="A2378" s="30" t="s">
        <v>8116</v>
      </c>
      <c r="B2378" s="30" t="s">
        <v>8117</v>
      </c>
      <c r="C2378" s="30" t="s">
        <v>8118</v>
      </c>
      <c r="D2378" s="30"/>
      <c r="E2378" s="30" t="s">
        <v>8027</v>
      </c>
      <c r="F2378" s="30"/>
      <c r="G2378" s="38"/>
      <c r="H2378" s="31">
        <v>0</v>
      </c>
      <c r="I2378" s="30" t="s">
        <v>504</v>
      </c>
      <c r="J2378" s="30" t="s">
        <v>505</v>
      </c>
      <c r="K2378" s="30" t="s">
        <v>495</v>
      </c>
      <c r="L2378" s="30" t="s">
        <v>496</v>
      </c>
      <c r="M2378" s="30" t="s">
        <v>558</v>
      </c>
      <c r="N2378" s="30"/>
      <c r="O2378" s="30" t="s">
        <v>7992</v>
      </c>
      <c r="P2378" s="30" t="s">
        <v>7993</v>
      </c>
      <c r="Q2378" s="30" t="s">
        <v>499</v>
      </c>
    </row>
    <row r="2379" spans="1:17" hidden="1" x14ac:dyDescent="0.2">
      <c r="A2379" s="30" t="s">
        <v>8119</v>
      </c>
      <c r="B2379" s="30" t="s">
        <v>8120</v>
      </c>
      <c r="C2379" s="30" t="s">
        <v>8121</v>
      </c>
      <c r="D2379" s="30"/>
      <c r="E2379" s="30" t="s">
        <v>8027</v>
      </c>
      <c r="F2379" s="30"/>
      <c r="G2379" s="38"/>
      <c r="H2379" s="31">
        <v>0</v>
      </c>
      <c r="I2379" s="30" t="s">
        <v>504</v>
      </c>
      <c r="J2379" s="30" t="s">
        <v>505</v>
      </c>
      <c r="K2379" s="30" t="s">
        <v>495</v>
      </c>
      <c r="L2379" s="30" t="s">
        <v>496</v>
      </c>
      <c r="M2379" s="30" t="s">
        <v>558</v>
      </c>
      <c r="N2379" s="30"/>
      <c r="O2379" s="30" t="s">
        <v>7992</v>
      </c>
      <c r="P2379" s="30" t="s">
        <v>7993</v>
      </c>
      <c r="Q2379" s="30" t="s">
        <v>499</v>
      </c>
    </row>
    <row r="2380" spans="1:17" hidden="1" x14ac:dyDescent="0.2">
      <c r="A2380" s="30" t="s">
        <v>8122</v>
      </c>
      <c r="B2380" s="30" t="s">
        <v>8123</v>
      </c>
      <c r="C2380" s="30" t="s">
        <v>8124</v>
      </c>
      <c r="D2380" s="30"/>
      <c r="E2380" s="30" t="s">
        <v>8027</v>
      </c>
      <c r="F2380" s="30"/>
      <c r="G2380" s="38"/>
      <c r="H2380" s="31">
        <v>0</v>
      </c>
      <c r="I2380" s="30" t="s">
        <v>504</v>
      </c>
      <c r="J2380" s="30" t="s">
        <v>505</v>
      </c>
      <c r="K2380" s="30" t="s">
        <v>495</v>
      </c>
      <c r="L2380" s="30" t="s">
        <v>496</v>
      </c>
      <c r="M2380" s="30" t="s">
        <v>558</v>
      </c>
      <c r="N2380" s="30"/>
      <c r="O2380" s="30" t="s">
        <v>7992</v>
      </c>
      <c r="P2380" s="30" t="s">
        <v>7993</v>
      </c>
      <c r="Q2380" s="30" t="s">
        <v>499</v>
      </c>
    </row>
    <row r="2381" spans="1:17" hidden="1" x14ac:dyDescent="0.2">
      <c r="A2381" s="30" t="s">
        <v>8125</v>
      </c>
      <c r="B2381" s="30" t="s">
        <v>8126</v>
      </c>
      <c r="C2381" s="30" t="s">
        <v>8127</v>
      </c>
      <c r="D2381" s="30"/>
      <c r="E2381" s="30" t="s">
        <v>8027</v>
      </c>
      <c r="F2381" s="30"/>
      <c r="G2381" s="38"/>
      <c r="H2381" s="31">
        <v>0</v>
      </c>
      <c r="I2381" s="30" t="s">
        <v>600</v>
      </c>
      <c r="J2381" s="30" t="s">
        <v>601</v>
      </c>
      <c r="K2381" s="30" t="s">
        <v>495</v>
      </c>
      <c r="L2381" s="30" t="s">
        <v>496</v>
      </c>
      <c r="M2381" s="30" t="s">
        <v>2374</v>
      </c>
      <c r="N2381" s="30"/>
      <c r="O2381" s="30" t="s">
        <v>7992</v>
      </c>
      <c r="P2381" s="30" t="s">
        <v>7993</v>
      </c>
      <c r="Q2381" s="30" t="s">
        <v>499</v>
      </c>
    </row>
    <row r="2382" spans="1:17" hidden="1" x14ac:dyDescent="0.2">
      <c r="A2382" s="30" t="s">
        <v>8128</v>
      </c>
      <c r="B2382" s="30" t="s">
        <v>8129</v>
      </c>
      <c r="C2382" s="30" t="s">
        <v>8130</v>
      </c>
      <c r="D2382" s="30"/>
      <c r="E2382" s="30" t="s">
        <v>8027</v>
      </c>
      <c r="F2382" s="30"/>
      <c r="G2382" s="38"/>
      <c r="H2382" s="31">
        <v>0</v>
      </c>
      <c r="I2382" s="30" t="s">
        <v>586</v>
      </c>
      <c r="J2382" s="30" t="s">
        <v>587</v>
      </c>
      <c r="K2382" s="30" t="s">
        <v>495</v>
      </c>
      <c r="L2382" s="30" t="s">
        <v>496</v>
      </c>
      <c r="M2382" s="30" t="s">
        <v>2374</v>
      </c>
      <c r="N2382" s="30"/>
      <c r="O2382" s="30" t="s">
        <v>7992</v>
      </c>
      <c r="P2382" s="30" t="s">
        <v>7993</v>
      </c>
      <c r="Q2382" s="30" t="s">
        <v>499</v>
      </c>
    </row>
    <row r="2383" spans="1:17" hidden="1" x14ac:dyDescent="0.2">
      <c r="A2383" s="30" t="s">
        <v>8131</v>
      </c>
      <c r="B2383" s="30" t="s">
        <v>8132</v>
      </c>
      <c r="C2383" s="30" t="s">
        <v>8133</v>
      </c>
      <c r="D2383" s="30"/>
      <c r="E2383" s="30" t="s">
        <v>8027</v>
      </c>
      <c r="F2383" s="30"/>
      <c r="G2383" s="38"/>
      <c r="H2383" s="31">
        <v>0</v>
      </c>
      <c r="I2383" s="30" t="s">
        <v>600</v>
      </c>
      <c r="J2383" s="30" t="s">
        <v>601</v>
      </c>
      <c r="K2383" s="30" t="s">
        <v>495</v>
      </c>
      <c r="L2383" s="30" t="s">
        <v>496</v>
      </c>
      <c r="M2383" s="30" t="s">
        <v>2374</v>
      </c>
      <c r="N2383" s="30"/>
      <c r="O2383" s="30" t="s">
        <v>7992</v>
      </c>
      <c r="P2383" s="30" t="s">
        <v>7993</v>
      </c>
      <c r="Q2383" s="30" t="s">
        <v>499</v>
      </c>
    </row>
    <row r="2384" spans="1:17" hidden="1" x14ac:dyDescent="0.2">
      <c r="A2384" s="30" t="s">
        <v>8134</v>
      </c>
      <c r="B2384" s="30" t="s">
        <v>8135</v>
      </c>
      <c r="C2384" s="30" t="s">
        <v>8136</v>
      </c>
      <c r="D2384" s="30"/>
      <c r="E2384" s="30" t="s">
        <v>8027</v>
      </c>
      <c r="F2384" s="30"/>
      <c r="G2384" s="38"/>
      <c r="H2384" s="31">
        <v>0</v>
      </c>
      <c r="I2384" s="30" t="s">
        <v>586</v>
      </c>
      <c r="J2384" s="30" t="s">
        <v>587</v>
      </c>
      <c r="K2384" s="30" t="s">
        <v>495</v>
      </c>
      <c r="L2384" s="30" t="s">
        <v>496</v>
      </c>
      <c r="M2384" s="30" t="s">
        <v>2374</v>
      </c>
      <c r="N2384" s="30"/>
      <c r="O2384" s="30" t="s">
        <v>7992</v>
      </c>
      <c r="P2384" s="30" t="s">
        <v>7993</v>
      </c>
      <c r="Q2384" s="30" t="s">
        <v>499</v>
      </c>
    </row>
    <row r="2385" spans="1:17" hidden="1" x14ac:dyDescent="0.2">
      <c r="A2385" s="30" t="s">
        <v>8137</v>
      </c>
      <c r="B2385" s="30" t="s">
        <v>8138</v>
      </c>
      <c r="C2385" s="30" t="s">
        <v>8139</v>
      </c>
      <c r="D2385" s="30"/>
      <c r="E2385" s="30" t="s">
        <v>8027</v>
      </c>
      <c r="F2385" s="30"/>
      <c r="G2385" s="38"/>
      <c r="H2385" s="31">
        <v>0</v>
      </c>
      <c r="I2385" s="30" t="s">
        <v>586</v>
      </c>
      <c r="J2385" s="30" t="s">
        <v>587</v>
      </c>
      <c r="K2385" s="30" t="s">
        <v>495</v>
      </c>
      <c r="L2385" s="30" t="s">
        <v>496</v>
      </c>
      <c r="M2385" s="30" t="s">
        <v>2374</v>
      </c>
      <c r="N2385" s="30"/>
      <c r="O2385" s="30" t="s">
        <v>7992</v>
      </c>
      <c r="P2385" s="30" t="s">
        <v>7993</v>
      </c>
      <c r="Q2385" s="30" t="s">
        <v>499</v>
      </c>
    </row>
    <row r="2386" spans="1:17" hidden="1" x14ac:dyDescent="0.2">
      <c r="A2386" s="30" t="s">
        <v>8140</v>
      </c>
      <c r="B2386" s="30" t="s">
        <v>8141</v>
      </c>
      <c r="C2386" s="30" t="s">
        <v>8142</v>
      </c>
      <c r="D2386" s="30"/>
      <c r="E2386" s="30" t="s">
        <v>8027</v>
      </c>
      <c r="F2386" s="30"/>
      <c r="G2386" s="38"/>
      <c r="H2386" s="31">
        <v>0</v>
      </c>
      <c r="I2386" s="30" t="s">
        <v>600</v>
      </c>
      <c r="J2386" s="30" t="s">
        <v>601</v>
      </c>
      <c r="K2386" s="30" t="s">
        <v>495</v>
      </c>
      <c r="L2386" s="30" t="s">
        <v>496</v>
      </c>
      <c r="M2386" s="30" t="s">
        <v>2374</v>
      </c>
      <c r="N2386" s="30"/>
      <c r="O2386" s="30" t="s">
        <v>7992</v>
      </c>
      <c r="P2386" s="30" t="s">
        <v>7993</v>
      </c>
      <c r="Q2386" s="30" t="s">
        <v>499</v>
      </c>
    </row>
    <row r="2387" spans="1:17" hidden="1" x14ac:dyDescent="0.2">
      <c r="A2387" s="30" t="s">
        <v>8143</v>
      </c>
      <c r="B2387" s="30" t="s">
        <v>8144</v>
      </c>
      <c r="C2387" s="30" t="s">
        <v>8145</v>
      </c>
      <c r="D2387" s="30"/>
      <c r="E2387" s="30" t="s">
        <v>8027</v>
      </c>
      <c r="F2387" s="30"/>
      <c r="G2387" s="38"/>
      <c r="H2387" s="31">
        <v>0</v>
      </c>
      <c r="I2387" s="30" t="s">
        <v>586</v>
      </c>
      <c r="J2387" s="30" t="s">
        <v>587</v>
      </c>
      <c r="K2387" s="30" t="s">
        <v>495</v>
      </c>
      <c r="L2387" s="30" t="s">
        <v>496</v>
      </c>
      <c r="M2387" s="30" t="s">
        <v>2374</v>
      </c>
      <c r="N2387" s="30"/>
      <c r="O2387" s="30" t="s">
        <v>7992</v>
      </c>
      <c r="P2387" s="30" t="s">
        <v>7993</v>
      </c>
      <c r="Q2387" s="30" t="s">
        <v>499</v>
      </c>
    </row>
    <row r="2388" spans="1:17" hidden="1" x14ac:dyDescent="0.2">
      <c r="A2388" s="30" t="s">
        <v>8146</v>
      </c>
      <c r="B2388" s="30" t="s">
        <v>8147</v>
      </c>
      <c r="C2388" s="30" t="s">
        <v>8148</v>
      </c>
      <c r="D2388" s="30"/>
      <c r="E2388" s="30" t="s">
        <v>8027</v>
      </c>
      <c r="F2388" s="30"/>
      <c r="G2388" s="38"/>
      <c r="H2388" s="31">
        <v>0</v>
      </c>
      <c r="I2388" s="30" t="s">
        <v>586</v>
      </c>
      <c r="J2388" s="30" t="s">
        <v>587</v>
      </c>
      <c r="K2388" s="30" t="s">
        <v>495</v>
      </c>
      <c r="L2388" s="30" t="s">
        <v>496</v>
      </c>
      <c r="M2388" s="30" t="s">
        <v>2374</v>
      </c>
      <c r="N2388" s="30"/>
      <c r="O2388" s="30" t="s">
        <v>7992</v>
      </c>
      <c r="P2388" s="30" t="s">
        <v>7993</v>
      </c>
      <c r="Q2388" s="30" t="s">
        <v>499</v>
      </c>
    </row>
    <row r="2389" spans="1:17" hidden="1" x14ac:dyDescent="0.2">
      <c r="A2389" s="30" t="s">
        <v>8149</v>
      </c>
      <c r="B2389" s="30" t="s">
        <v>8150</v>
      </c>
      <c r="C2389" s="30" t="s">
        <v>8151</v>
      </c>
      <c r="D2389" s="30"/>
      <c r="E2389" s="30" t="s">
        <v>8027</v>
      </c>
      <c r="F2389" s="30"/>
      <c r="G2389" s="38"/>
      <c r="H2389" s="31">
        <v>0</v>
      </c>
      <c r="I2389" s="30" t="s">
        <v>600</v>
      </c>
      <c r="J2389" s="30" t="s">
        <v>601</v>
      </c>
      <c r="K2389" s="30" t="s">
        <v>495</v>
      </c>
      <c r="L2389" s="30" t="s">
        <v>496</v>
      </c>
      <c r="M2389" s="30" t="s">
        <v>2374</v>
      </c>
      <c r="N2389" s="30"/>
      <c r="O2389" s="30" t="s">
        <v>7992</v>
      </c>
      <c r="P2389" s="30" t="s">
        <v>7993</v>
      </c>
      <c r="Q2389" s="30" t="s">
        <v>499</v>
      </c>
    </row>
    <row r="2390" spans="1:17" hidden="1" x14ac:dyDescent="0.2">
      <c r="A2390" s="30" t="s">
        <v>8152</v>
      </c>
      <c r="B2390" s="30" t="s">
        <v>8153</v>
      </c>
      <c r="C2390" s="30" t="s">
        <v>8154</v>
      </c>
      <c r="D2390" s="30"/>
      <c r="E2390" s="30" t="s">
        <v>8027</v>
      </c>
      <c r="F2390" s="30"/>
      <c r="G2390" s="38"/>
      <c r="H2390" s="31">
        <v>0</v>
      </c>
      <c r="I2390" s="30" t="s">
        <v>586</v>
      </c>
      <c r="J2390" s="30" t="s">
        <v>587</v>
      </c>
      <c r="K2390" s="30" t="s">
        <v>495</v>
      </c>
      <c r="L2390" s="30" t="s">
        <v>496</v>
      </c>
      <c r="M2390" s="30" t="s">
        <v>2374</v>
      </c>
      <c r="N2390" s="30"/>
      <c r="O2390" s="30" t="s">
        <v>7992</v>
      </c>
      <c r="P2390" s="30" t="s">
        <v>7993</v>
      </c>
      <c r="Q2390" s="30" t="s">
        <v>499</v>
      </c>
    </row>
    <row r="2391" spans="1:17" hidden="1" x14ac:dyDescent="0.2">
      <c r="A2391" s="30" t="s">
        <v>8155</v>
      </c>
      <c r="B2391" s="30" t="s">
        <v>8156</v>
      </c>
      <c r="C2391" s="30" t="s">
        <v>8157</v>
      </c>
      <c r="D2391" s="30"/>
      <c r="E2391" s="30" t="s">
        <v>8027</v>
      </c>
      <c r="F2391" s="30"/>
      <c r="G2391" s="38"/>
      <c r="H2391" s="31">
        <v>0</v>
      </c>
      <c r="I2391" s="30" t="s">
        <v>586</v>
      </c>
      <c r="J2391" s="30" t="s">
        <v>587</v>
      </c>
      <c r="K2391" s="30" t="s">
        <v>495</v>
      </c>
      <c r="L2391" s="30" t="s">
        <v>496</v>
      </c>
      <c r="M2391" s="30" t="s">
        <v>2374</v>
      </c>
      <c r="N2391" s="30"/>
      <c r="O2391" s="30" t="s">
        <v>7992</v>
      </c>
      <c r="P2391" s="30" t="s">
        <v>7993</v>
      </c>
      <c r="Q2391" s="30" t="s">
        <v>499</v>
      </c>
    </row>
    <row r="2392" spans="1:17" hidden="1" x14ac:dyDescent="0.2">
      <c r="A2392" s="30" t="s">
        <v>8158</v>
      </c>
      <c r="B2392" s="30" t="s">
        <v>8159</v>
      </c>
      <c r="C2392" s="30" t="s">
        <v>8160</v>
      </c>
      <c r="D2392" s="30"/>
      <c r="E2392" s="30" t="s">
        <v>8027</v>
      </c>
      <c r="F2392" s="30"/>
      <c r="G2392" s="38"/>
      <c r="H2392" s="31">
        <v>0</v>
      </c>
      <c r="I2392" s="30" t="s">
        <v>586</v>
      </c>
      <c r="J2392" s="30" t="s">
        <v>587</v>
      </c>
      <c r="K2392" s="30" t="s">
        <v>495</v>
      </c>
      <c r="L2392" s="30" t="s">
        <v>496</v>
      </c>
      <c r="M2392" s="30" t="s">
        <v>2374</v>
      </c>
      <c r="N2392" s="30"/>
      <c r="O2392" s="30" t="s">
        <v>7992</v>
      </c>
      <c r="P2392" s="30" t="s">
        <v>7993</v>
      </c>
      <c r="Q2392" s="30" t="s">
        <v>499</v>
      </c>
    </row>
    <row r="2393" spans="1:17" hidden="1" x14ac:dyDescent="0.2">
      <c r="A2393" s="30" t="s">
        <v>8161</v>
      </c>
      <c r="B2393" s="30" t="s">
        <v>8162</v>
      </c>
      <c r="C2393" s="30" t="s">
        <v>8163</v>
      </c>
      <c r="D2393" s="30"/>
      <c r="E2393" s="30" t="s">
        <v>7999</v>
      </c>
      <c r="F2393" s="30"/>
      <c r="G2393" s="38"/>
      <c r="H2393" s="31">
        <v>0</v>
      </c>
      <c r="I2393" s="30" t="s">
        <v>546</v>
      </c>
      <c r="J2393" s="30" t="s">
        <v>547</v>
      </c>
      <c r="K2393" s="30" t="s">
        <v>495</v>
      </c>
      <c r="L2393" s="30" t="s">
        <v>496</v>
      </c>
      <c r="M2393" s="30" t="s">
        <v>713</v>
      </c>
      <c r="N2393" s="30" t="s">
        <v>3111</v>
      </c>
      <c r="O2393" s="30" t="s">
        <v>7992</v>
      </c>
      <c r="P2393" s="30" t="s">
        <v>7993</v>
      </c>
      <c r="Q2393" s="30" t="s">
        <v>499</v>
      </c>
    </row>
    <row r="2394" spans="1:17" hidden="1" x14ac:dyDescent="0.2">
      <c r="A2394" s="30" t="s">
        <v>8164</v>
      </c>
      <c r="B2394" s="30" t="s">
        <v>8165</v>
      </c>
      <c r="C2394" s="30" t="s">
        <v>8166</v>
      </c>
      <c r="D2394" s="30"/>
      <c r="E2394" s="30" t="s">
        <v>7999</v>
      </c>
      <c r="F2394" s="30"/>
      <c r="G2394" s="38"/>
      <c r="H2394" s="31">
        <v>0</v>
      </c>
      <c r="I2394" s="30" t="s">
        <v>546</v>
      </c>
      <c r="J2394" s="30" t="s">
        <v>547</v>
      </c>
      <c r="K2394" s="30" t="s">
        <v>495</v>
      </c>
      <c r="L2394" s="30" t="s">
        <v>496</v>
      </c>
      <c r="M2394" s="30" t="s">
        <v>713</v>
      </c>
      <c r="N2394" s="30" t="s">
        <v>3631</v>
      </c>
      <c r="O2394" s="30" t="s">
        <v>7992</v>
      </c>
      <c r="P2394" s="30" t="s">
        <v>7993</v>
      </c>
      <c r="Q2394" s="30" t="s">
        <v>499</v>
      </c>
    </row>
    <row r="2395" spans="1:17" hidden="1" x14ac:dyDescent="0.2">
      <c r="A2395" s="30" t="s">
        <v>8167</v>
      </c>
      <c r="B2395" s="30" t="s">
        <v>8168</v>
      </c>
      <c r="C2395" s="30" t="s">
        <v>8169</v>
      </c>
      <c r="D2395" s="30"/>
      <c r="E2395" s="30" t="s">
        <v>7999</v>
      </c>
      <c r="F2395" s="30"/>
      <c r="G2395" s="38"/>
      <c r="H2395" s="31">
        <v>0</v>
      </c>
      <c r="I2395" s="30" t="s">
        <v>546</v>
      </c>
      <c r="J2395" s="30" t="s">
        <v>547</v>
      </c>
      <c r="K2395" s="30" t="s">
        <v>495</v>
      </c>
      <c r="L2395" s="30" t="s">
        <v>496</v>
      </c>
      <c r="M2395" s="30" t="s">
        <v>713</v>
      </c>
      <c r="N2395" s="30" t="s">
        <v>3111</v>
      </c>
      <c r="O2395" s="30" t="s">
        <v>7992</v>
      </c>
      <c r="P2395" s="30" t="s">
        <v>7993</v>
      </c>
      <c r="Q2395" s="30" t="s">
        <v>499</v>
      </c>
    </row>
    <row r="2396" spans="1:17" hidden="1" x14ac:dyDescent="0.2">
      <c r="A2396" s="30" t="s">
        <v>8170</v>
      </c>
      <c r="B2396" s="30" t="s">
        <v>8171</v>
      </c>
      <c r="C2396" s="30" t="s">
        <v>8172</v>
      </c>
      <c r="D2396" s="30"/>
      <c r="E2396" s="30" t="s">
        <v>7999</v>
      </c>
      <c r="F2396" s="30"/>
      <c r="G2396" s="38"/>
      <c r="H2396" s="31">
        <v>0</v>
      </c>
      <c r="I2396" s="30" t="s">
        <v>512</v>
      </c>
      <c r="J2396" s="30" t="s">
        <v>513</v>
      </c>
      <c r="K2396" s="30" t="s">
        <v>495</v>
      </c>
      <c r="L2396" s="30" t="s">
        <v>496</v>
      </c>
      <c r="M2396" s="30" t="s">
        <v>713</v>
      </c>
      <c r="N2396" s="30"/>
      <c r="O2396" s="30" t="s">
        <v>7992</v>
      </c>
      <c r="P2396" s="30" t="s">
        <v>7993</v>
      </c>
      <c r="Q2396" s="30" t="s">
        <v>499</v>
      </c>
    </row>
    <row r="2397" spans="1:17" hidden="1" x14ac:dyDescent="0.2">
      <c r="A2397" s="30" t="s">
        <v>8173</v>
      </c>
      <c r="B2397" s="30" t="s">
        <v>8174</v>
      </c>
      <c r="C2397" s="30" t="s">
        <v>8175</v>
      </c>
      <c r="D2397" s="30"/>
      <c r="E2397" s="30" t="s">
        <v>7999</v>
      </c>
      <c r="F2397" s="30"/>
      <c r="G2397" s="38"/>
      <c r="H2397" s="31">
        <v>0</v>
      </c>
      <c r="I2397" s="30" t="s">
        <v>546</v>
      </c>
      <c r="J2397" s="30" t="s">
        <v>547</v>
      </c>
      <c r="K2397" s="30" t="s">
        <v>495</v>
      </c>
      <c r="L2397" s="30" t="s">
        <v>496</v>
      </c>
      <c r="M2397" s="30" t="s">
        <v>713</v>
      </c>
      <c r="N2397" s="30" t="s">
        <v>3164</v>
      </c>
      <c r="O2397" s="30" t="s">
        <v>7992</v>
      </c>
      <c r="P2397" s="30" t="s">
        <v>7993</v>
      </c>
      <c r="Q2397" s="30" t="s">
        <v>499</v>
      </c>
    </row>
    <row r="2398" spans="1:17" hidden="1" x14ac:dyDescent="0.2">
      <c r="A2398" s="30" t="s">
        <v>8176</v>
      </c>
      <c r="B2398" s="30" t="s">
        <v>8177</v>
      </c>
      <c r="C2398" s="30" t="s">
        <v>8178</v>
      </c>
      <c r="D2398" s="30"/>
      <c r="E2398" s="30" t="s">
        <v>7999</v>
      </c>
      <c r="F2398" s="30"/>
      <c r="G2398" s="38"/>
      <c r="H2398" s="31">
        <v>0</v>
      </c>
      <c r="I2398" s="30" t="s">
        <v>512</v>
      </c>
      <c r="J2398" s="30" t="s">
        <v>513</v>
      </c>
      <c r="K2398" s="30" t="s">
        <v>495</v>
      </c>
      <c r="L2398" s="30" t="s">
        <v>496</v>
      </c>
      <c r="M2398" s="30" t="s">
        <v>713</v>
      </c>
      <c r="N2398" s="30"/>
      <c r="O2398" s="30" t="s">
        <v>7992</v>
      </c>
      <c r="P2398" s="30" t="s">
        <v>7993</v>
      </c>
      <c r="Q2398" s="30" t="s">
        <v>499</v>
      </c>
    </row>
    <row r="2399" spans="1:17" hidden="1" x14ac:dyDescent="0.2">
      <c r="A2399" s="30" t="s">
        <v>8179</v>
      </c>
      <c r="B2399" s="30" t="s">
        <v>8180</v>
      </c>
      <c r="C2399" s="30" t="s">
        <v>8181</v>
      </c>
      <c r="D2399" s="30"/>
      <c r="E2399" s="30" t="s">
        <v>7999</v>
      </c>
      <c r="F2399" s="30"/>
      <c r="G2399" s="38"/>
      <c r="H2399" s="31">
        <v>0</v>
      </c>
      <c r="I2399" s="30" t="s">
        <v>512</v>
      </c>
      <c r="J2399" s="30" t="s">
        <v>513</v>
      </c>
      <c r="K2399" s="30" t="s">
        <v>495</v>
      </c>
      <c r="L2399" s="30" t="s">
        <v>496</v>
      </c>
      <c r="M2399" s="30" t="s">
        <v>713</v>
      </c>
      <c r="N2399" s="30"/>
      <c r="O2399" s="30" t="s">
        <v>7992</v>
      </c>
      <c r="P2399" s="30" t="s">
        <v>7993</v>
      </c>
      <c r="Q2399" s="30" t="s">
        <v>499</v>
      </c>
    </row>
    <row r="2400" spans="1:17" hidden="1" x14ac:dyDescent="0.2">
      <c r="A2400" s="30" t="s">
        <v>8182</v>
      </c>
      <c r="B2400" s="30" t="s">
        <v>8183</v>
      </c>
      <c r="C2400" s="30" t="s">
        <v>8184</v>
      </c>
      <c r="D2400" s="30"/>
      <c r="E2400" s="30" t="s">
        <v>7999</v>
      </c>
      <c r="F2400" s="30"/>
      <c r="G2400" s="38"/>
      <c r="H2400" s="31">
        <v>0</v>
      </c>
      <c r="I2400" s="30" t="s">
        <v>512</v>
      </c>
      <c r="J2400" s="30" t="s">
        <v>513</v>
      </c>
      <c r="K2400" s="30" t="s">
        <v>495</v>
      </c>
      <c r="L2400" s="30" t="s">
        <v>496</v>
      </c>
      <c r="M2400" s="30" t="s">
        <v>713</v>
      </c>
      <c r="N2400" s="30"/>
      <c r="O2400" s="30" t="s">
        <v>7992</v>
      </c>
      <c r="P2400" s="30" t="s">
        <v>7993</v>
      </c>
      <c r="Q2400" s="30" t="s">
        <v>499</v>
      </c>
    </row>
    <row r="2401" spans="1:17" hidden="1" x14ac:dyDescent="0.2">
      <c r="A2401" s="30" t="s">
        <v>8185</v>
      </c>
      <c r="B2401" s="30" t="s">
        <v>8186</v>
      </c>
      <c r="C2401" s="30" t="s">
        <v>8187</v>
      </c>
      <c r="D2401" s="30"/>
      <c r="E2401" s="30" t="s">
        <v>7999</v>
      </c>
      <c r="F2401" s="30"/>
      <c r="G2401" s="38"/>
      <c r="H2401" s="31">
        <v>0</v>
      </c>
      <c r="I2401" s="30" t="s">
        <v>546</v>
      </c>
      <c r="J2401" s="30" t="s">
        <v>547</v>
      </c>
      <c r="K2401" s="30" t="s">
        <v>495</v>
      </c>
      <c r="L2401" s="30" t="s">
        <v>496</v>
      </c>
      <c r="M2401" s="30" t="s">
        <v>713</v>
      </c>
      <c r="N2401" s="30" t="s">
        <v>4661</v>
      </c>
      <c r="O2401" s="30" t="s">
        <v>7992</v>
      </c>
      <c r="P2401" s="30" t="s">
        <v>7993</v>
      </c>
      <c r="Q2401" s="30" t="s">
        <v>499</v>
      </c>
    </row>
    <row r="2402" spans="1:17" hidden="1" x14ac:dyDescent="0.2">
      <c r="A2402" s="30" t="s">
        <v>8188</v>
      </c>
      <c r="B2402" s="30" t="s">
        <v>8189</v>
      </c>
      <c r="C2402" s="30" t="s">
        <v>8190</v>
      </c>
      <c r="D2402" s="30"/>
      <c r="E2402" s="30" t="s">
        <v>7999</v>
      </c>
      <c r="F2402" s="30"/>
      <c r="G2402" s="38"/>
      <c r="H2402" s="31">
        <v>0</v>
      </c>
      <c r="I2402" s="30" t="s">
        <v>512</v>
      </c>
      <c r="J2402" s="30" t="s">
        <v>513</v>
      </c>
      <c r="K2402" s="30" t="s">
        <v>495</v>
      </c>
      <c r="L2402" s="30" t="s">
        <v>496</v>
      </c>
      <c r="M2402" s="30" t="s">
        <v>713</v>
      </c>
      <c r="N2402" s="30"/>
      <c r="O2402" s="30" t="s">
        <v>7992</v>
      </c>
      <c r="P2402" s="30" t="s">
        <v>7993</v>
      </c>
      <c r="Q2402" s="30" t="s">
        <v>499</v>
      </c>
    </row>
    <row r="2403" spans="1:17" hidden="1" x14ac:dyDescent="0.2">
      <c r="A2403" s="30" t="s">
        <v>8191</v>
      </c>
      <c r="B2403" s="30" t="s">
        <v>8192</v>
      </c>
      <c r="C2403" s="30" t="s">
        <v>8193</v>
      </c>
      <c r="D2403" s="30"/>
      <c r="E2403" s="30" t="s">
        <v>7999</v>
      </c>
      <c r="F2403" s="30"/>
      <c r="G2403" s="38"/>
      <c r="H2403" s="31">
        <v>0</v>
      </c>
      <c r="I2403" s="30" t="s">
        <v>512</v>
      </c>
      <c r="J2403" s="30" t="s">
        <v>513</v>
      </c>
      <c r="K2403" s="30" t="s">
        <v>495</v>
      </c>
      <c r="L2403" s="30" t="s">
        <v>496</v>
      </c>
      <c r="M2403" s="30" t="s">
        <v>713</v>
      </c>
      <c r="N2403" s="30"/>
      <c r="O2403" s="30" t="s">
        <v>7992</v>
      </c>
      <c r="P2403" s="30" t="s">
        <v>7993</v>
      </c>
      <c r="Q2403" s="30" t="s">
        <v>499</v>
      </c>
    </row>
    <row r="2404" spans="1:17" hidden="1" x14ac:dyDescent="0.2">
      <c r="A2404" s="30" t="s">
        <v>8194</v>
      </c>
      <c r="B2404" s="30" t="s">
        <v>8195</v>
      </c>
      <c r="C2404" s="30" t="s">
        <v>8196</v>
      </c>
      <c r="D2404" s="30"/>
      <c r="E2404" s="30" t="s">
        <v>7999</v>
      </c>
      <c r="F2404" s="30"/>
      <c r="G2404" s="38"/>
      <c r="H2404" s="31">
        <v>0</v>
      </c>
      <c r="I2404" s="30" t="s">
        <v>512</v>
      </c>
      <c r="J2404" s="30" t="s">
        <v>513</v>
      </c>
      <c r="K2404" s="30" t="s">
        <v>495</v>
      </c>
      <c r="L2404" s="30" t="s">
        <v>496</v>
      </c>
      <c r="M2404" s="30" t="s">
        <v>713</v>
      </c>
      <c r="N2404" s="30"/>
      <c r="O2404" s="30" t="s">
        <v>7992</v>
      </c>
      <c r="P2404" s="30" t="s">
        <v>7993</v>
      </c>
      <c r="Q2404" s="30" t="s">
        <v>499</v>
      </c>
    </row>
    <row r="2405" spans="1:17" hidden="1" x14ac:dyDescent="0.2">
      <c r="A2405" s="30" t="s">
        <v>8197</v>
      </c>
      <c r="B2405" s="30" t="s">
        <v>8198</v>
      </c>
      <c r="C2405" s="30" t="s">
        <v>8199</v>
      </c>
      <c r="D2405" s="30"/>
      <c r="E2405" s="30" t="s">
        <v>7999</v>
      </c>
      <c r="F2405" s="30"/>
      <c r="G2405" s="38"/>
      <c r="H2405" s="31">
        <v>0</v>
      </c>
      <c r="I2405" s="30" t="s">
        <v>512</v>
      </c>
      <c r="J2405" s="30" t="s">
        <v>513</v>
      </c>
      <c r="K2405" s="30" t="s">
        <v>495</v>
      </c>
      <c r="L2405" s="30" t="s">
        <v>496</v>
      </c>
      <c r="M2405" s="30" t="s">
        <v>713</v>
      </c>
      <c r="N2405" s="30"/>
      <c r="O2405" s="30" t="s">
        <v>7992</v>
      </c>
      <c r="P2405" s="30" t="s">
        <v>7993</v>
      </c>
      <c r="Q2405" s="30" t="s">
        <v>499</v>
      </c>
    </row>
    <row r="2406" spans="1:17" hidden="1" x14ac:dyDescent="0.2">
      <c r="A2406" s="30" t="s">
        <v>8200</v>
      </c>
      <c r="B2406" s="30" t="s">
        <v>8201</v>
      </c>
      <c r="C2406" s="30" t="s">
        <v>8202</v>
      </c>
      <c r="D2406" s="30"/>
      <c r="E2406" s="30" t="s">
        <v>7999</v>
      </c>
      <c r="F2406" s="30"/>
      <c r="G2406" s="38"/>
      <c r="H2406" s="31">
        <v>0</v>
      </c>
      <c r="I2406" s="30" t="s">
        <v>512</v>
      </c>
      <c r="J2406" s="30" t="s">
        <v>513</v>
      </c>
      <c r="K2406" s="30" t="s">
        <v>495</v>
      </c>
      <c r="L2406" s="30" t="s">
        <v>496</v>
      </c>
      <c r="M2406" s="30" t="s">
        <v>713</v>
      </c>
      <c r="N2406" s="30"/>
      <c r="O2406" s="30" t="s">
        <v>7992</v>
      </c>
      <c r="P2406" s="30" t="s">
        <v>7993</v>
      </c>
      <c r="Q2406" s="30" t="s">
        <v>499</v>
      </c>
    </row>
    <row r="2407" spans="1:17" hidden="1" x14ac:dyDescent="0.2">
      <c r="A2407" s="30" t="s">
        <v>8203</v>
      </c>
      <c r="B2407" s="30" t="s">
        <v>8204</v>
      </c>
      <c r="C2407" s="30" t="s">
        <v>8205</v>
      </c>
      <c r="D2407" s="30"/>
      <c r="E2407" s="30" t="s">
        <v>7999</v>
      </c>
      <c r="F2407" s="30"/>
      <c r="G2407" s="38"/>
      <c r="H2407" s="31">
        <v>0</v>
      </c>
      <c r="I2407" s="30" t="s">
        <v>512</v>
      </c>
      <c r="J2407" s="30" t="s">
        <v>513</v>
      </c>
      <c r="K2407" s="30" t="s">
        <v>495</v>
      </c>
      <c r="L2407" s="30" t="s">
        <v>496</v>
      </c>
      <c r="M2407" s="30" t="s">
        <v>713</v>
      </c>
      <c r="N2407" s="30"/>
      <c r="O2407" s="30" t="s">
        <v>7992</v>
      </c>
      <c r="P2407" s="30" t="s">
        <v>7993</v>
      </c>
      <c r="Q2407" s="30" t="s">
        <v>499</v>
      </c>
    </row>
    <row r="2408" spans="1:17" hidden="1" x14ac:dyDescent="0.2">
      <c r="A2408" s="30" t="s">
        <v>8206</v>
      </c>
      <c r="B2408" s="30" t="s">
        <v>8207</v>
      </c>
      <c r="C2408" s="30" t="s">
        <v>8208</v>
      </c>
      <c r="D2408" s="30"/>
      <c r="E2408" s="30" t="s">
        <v>8027</v>
      </c>
      <c r="F2408" s="30"/>
      <c r="G2408" s="38"/>
      <c r="H2408" s="31">
        <v>0</v>
      </c>
      <c r="I2408" s="30" t="s">
        <v>504</v>
      </c>
      <c r="J2408" s="30" t="s">
        <v>505</v>
      </c>
      <c r="K2408" s="30" t="s">
        <v>495</v>
      </c>
      <c r="L2408" s="30" t="s">
        <v>496</v>
      </c>
      <c r="M2408" s="30" t="s">
        <v>2206</v>
      </c>
      <c r="N2408" s="30"/>
      <c r="O2408" s="30" t="s">
        <v>7992</v>
      </c>
      <c r="P2408" s="30" t="s">
        <v>7993</v>
      </c>
      <c r="Q2408" s="30" t="s">
        <v>499</v>
      </c>
    </row>
    <row r="2409" spans="1:17" hidden="1" x14ac:dyDescent="0.2">
      <c r="A2409" s="30" t="s">
        <v>8209</v>
      </c>
      <c r="B2409" s="30" t="s">
        <v>8210</v>
      </c>
      <c r="C2409" s="30" t="s">
        <v>8211</v>
      </c>
      <c r="D2409" s="30"/>
      <c r="E2409" s="30" t="s">
        <v>8027</v>
      </c>
      <c r="F2409" s="30"/>
      <c r="G2409" s="38"/>
      <c r="H2409" s="31">
        <v>0</v>
      </c>
      <c r="I2409" s="30" t="s">
        <v>504</v>
      </c>
      <c r="J2409" s="30" t="s">
        <v>505</v>
      </c>
      <c r="K2409" s="30" t="s">
        <v>495</v>
      </c>
      <c r="L2409" s="30" t="s">
        <v>496</v>
      </c>
      <c r="M2409" s="30" t="s">
        <v>2206</v>
      </c>
      <c r="N2409" s="30"/>
      <c r="O2409" s="30" t="s">
        <v>7992</v>
      </c>
      <c r="P2409" s="30" t="s">
        <v>7993</v>
      </c>
      <c r="Q2409" s="30" t="s">
        <v>499</v>
      </c>
    </row>
    <row r="2410" spans="1:17" hidden="1" x14ac:dyDescent="0.2">
      <c r="A2410" s="30" t="s">
        <v>8212</v>
      </c>
      <c r="B2410" s="30" t="s">
        <v>8213</v>
      </c>
      <c r="C2410" s="30" t="s">
        <v>8214</v>
      </c>
      <c r="D2410" s="30"/>
      <c r="E2410" s="30" t="s">
        <v>8027</v>
      </c>
      <c r="F2410" s="30"/>
      <c r="G2410" s="38"/>
      <c r="H2410" s="31">
        <v>0</v>
      </c>
      <c r="I2410" s="30" t="s">
        <v>600</v>
      </c>
      <c r="J2410" s="30" t="s">
        <v>601</v>
      </c>
      <c r="K2410" s="30" t="s">
        <v>495</v>
      </c>
      <c r="L2410" s="30" t="s">
        <v>496</v>
      </c>
      <c r="M2410" s="30" t="s">
        <v>602</v>
      </c>
      <c r="N2410" s="30"/>
      <c r="O2410" s="30" t="s">
        <v>7992</v>
      </c>
      <c r="P2410" s="30" t="s">
        <v>7993</v>
      </c>
      <c r="Q2410" s="30" t="s">
        <v>499</v>
      </c>
    </row>
    <row r="2411" spans="1:17" hidden="1" x14ac:dyDescent="0.2">
      <c r="A2411" s="30" t="s">
        <v>8215</v>
      </c>
      <c r="B2411" s="30" t="s">
        <v>8216</v>
      </c>
      <c r="C2411" s="30" t="s">
        <v>8217</v>
      </c>
      <c r="D2411" s="30"/>
      <c r="E2411" s="30" t="s">
        <v>8027</v>
      </c>
      <c r="F2411" s="30"/>
      <c r="G2411" s="38"/>
      <c r="H2411" s="31">
        <v>0</v>
      </c>
      <c r="I2411" s="30" t="s">
        <v>552</v>
      </c>
      <c r="J2411" s="30" t="s">
        <v>553</v>
      </c>
      <c r="K2411" s="30" t="s">
        <v>495</v>
      </c>
      <c r="L2411" s="30" t="s">
        <v>496</v>
      </c>
      <c r="M2411" s="30" t="s">
        <v>602</v>
      </c>
      <c r="N2411" s="30"/>
      <c r="O2411" s="30" t="s">
        <v>7992</v>
      </c>
      <c r="P2411" s="30" t="s">
        <v>7993</v>
      </c>
      <c r="Q2411" s="30" t="s">
        <v>499</v>
      </c>
    </row>
    <row r="2412" spans="1:17" hidden="1" x14ac:dyDescent="0.2">
      <c r="A2412" s="30" t="s">
        <v>8218</v>
      </c>
      <c r="B2412" s="30" t="s">
        <v>8219</v>
      </c>
      <c r="C2412" s="30" t="s">
        <v>8220</v>
      </c>
      <c r="D2412" s="30"/>
      <c r="E2412" s="30" t="s">
        <v>8027</v>
      </c>
      <c r="F2412" s="30"/>
      <c r="G2412" s="38"/>
      <c r="H2412" s="31">
        <v>0</v>
      </c>
      <c r="I2412" s="30" t="s">
        <v>552</v>
      </c>
      <c r="J2412" s="30" t="s">
        <v>553</v>
      </c>
      <c r="K2412" s="30" t="s">
        <v>495</v>
      </c>
      <c r="L2412" s="30" t="s">
        <v>496</v>
      </c>
      <c r="M2412" s="30" t="s">
        <v>602</v>
      </c>
      <c r="N2412" s="30"/>
      <c r="O2412" s="30" t="s">
        <v>7992</v>
      </c>
      <c r="P2412" s="30" t="s">
        <v>7993</v>
      </c>
      <c r="Q2412" s="30" t="s">
        <v>499</v>
      </c>
    </row>
    <row r="2413" spans="1:17" hidden="1" x14ac:dyDescent="0.2">
      <c r="A2413" s="30" t="s">
        <v>8221</v>
      </c>
      <c r="B2413" s="30" t="s">
        <v>8222</v>
      </c>
      <c r="C2413" s="30" t="s">
        <v>8223</v>
      </c>
      <c r="D2413" s="30"/>
      <c r="E2413" s="30" t="s">
        <v>8027</v>
      </c>
      <c r="F2413" s="30"/>
      <c r="G2413" s="38"/>
      <c r="H2413" s="31">
        <v>0</v>
      </c>
      <c r="I2413" s="30" t="s">
        <v>552</v>
      </c>
      <c r="J2413" s="30" t="s">
        <v>553</v>
      </c>
      <c r="K2413" s="30" t="s">
        <v>495</v>
      </c>
      <c r="L2413" s="30" t="s">
        <v>496</v>
      </c>
      <c r="M2413" s="30" t="s">
        <v>602</v>
      </c>
      <c r="N2413" s="30"/>
      <c r="O2413" s="30" t="s">
        <v>7992</v>
      </c>
      <c r="P2413" s="30" t="s">
        <v>7993</v>
      </c>
      <c r="Q2413" s="30" t="s">
        <v>499</v>
      </c>
    </row>
    <row r="2414" spans="1:17" hidden="1" x14ac:dyDescent="0.2">
      <c r="A2414" s="30" t="s">
        <v>8224</v>
      </c>
      <c r="B2414" s="30" t="s">
        <v>8225</v>
      </c>
      <c r="C2414" s="30" t="s">
        <v>8226</v>
      </c>
      <c r="D2414" s="30"/>
      <c r="E2414" s="30" t="s">
        <v>8027</v>
      </c>
      <c r="F2414" s="30"/>
      <c r="G2414" s="38"/>
      <c r="H2414" s="31">
        <v>0</v>
      </c>
      <c r="I2414" s="30" t="s">
        <v>552</v>
      </c>
      <c r="J2414" s="30" t="s">
        <v>553</v>
      </c>
      <c r="K2414" s="30" t="s">
        <v>495</v>
      </c>
      <c r="L2414" s="30" t="s">
        <v>496</v>
      </c>
      <c r="M2414" s="30" t="s">
        <v>602</v>
      </c>
      <c r="N2414" s="30"/>
      <c r="O2414" s="30" t="s">
        <v>7992</v>
      </c>
      <c r="P2414" s="30" t="s">
        <v>7993</v>
      </c>
      <c r="Q2414" s="30" t="s">
        <v>499</v>
      </c>
    </row>
    <row r="2415" spans="1:17" hidden="1" x14ac:dyDescent="0.2">
      <c r="A2415" s="30" t="s">
        <v>8227</v>
      </c>
      <c r="B2415" s="30" t="s">
        <v>8228</v>
      </c>
      <c r="C2415" s="30" t="s">
        <v>8229</v>
      </c>
      <c r="D2415" s="30"/>
      <c r="E2415" s="30" t="s">
        <v>8027</v>
      </c>
      <c r="F2415" s="30"/>
      <c r="G2415" s="38"/>
      <c r="H2415" s="31">
        <v>0</v>
      </c>
      <c r="I2415" s="30" t="s">
        <v>586</v>
      </c>
      <c r="J2415" s="30" t="s">
        <v>587</v>
      </c>
      <c r="K2415" s="30" t="s">
        <v>495</v>
      </c>
      <c r="L2415" s="30" t="s">
        <v>496</v>
      </c>
      <c r="M2415" s="30" t="s">
        <v>903</v>
      </c>
      <c r="N2415" s="30"/>
      <c r="O2415" s="30" t="s">
        <v>7992</v>
      </c>
      <c r="P2415" s="30" t="s">
        <v>7993</v>
      </c>
      <c r="Q2415" s="30" t="s">
        <v>499</v>
      </c>
    </row>
    <row r="2416" spans="1:17" hidden="1" x14ac:dyDescent="0.2">
      <c r="A2416" s="30" t="s">
        <v>8230</v>
      </c>
      <c r="B2416" s="30" t="s">
        <v>8231</v>
      </c>
      <c r="C2416" s="30" t="s">
        <v>8232</v>
      </c>
      <c r="D2416" s="30"/>
      <c r="E2416" s="30" t="s">
        <v>8027</v>
      </c>
      <c r="F2416" s="30"/>
      <c r="G2416" s="38"/>
      <c r="H2416" s="31">
        <v>0</v>
      </c>
      <c r="I2416" s="30" t="s">
        <v>586</v>
      </c>
      <c r="J2416" s="30" t="s">
        <v>587</v>
      </c>
      <c r="K2416" s="30" t="s">
        <v>495</v>
      </c>
      <c r="L2416" s="30" t="s">
        <v>496</v>
      </c>
      <c r="M2416" s="30" t="s">
        <v>903</v>
      </c>
      <c r="N2416" s="30"/>
      <c r="O2416" s="30" t="s">
        <v>7992</v>
      </c>
      <c r="P2416" s="30" t="s">
        <v>7993</v>
      </c>
      <c r="Q2416" s="30" t="s">
        <v>499</v>
      </c>
    </row>
    <row r="2417" spans="1:17" hidden="1" x14ac:dyDescent="0.2">
      <c r="A2417" s="30" t="s">
        <v>8233</v>
      </c>
      <c r="B2417" s="30" t="s">
        <v>8234</v>
      </c>
      <c r="C2417" s="30" t="s">
        <v>8235</v>
      </c>
      <c r="D2417" s="30"/>
      <c r="E2417" s="30" t="s">
        <v>8027</v>
      </c>
      <c r="F2417" s="30"/>
      <c r="G2417" s="38"/>
      <c r="H2417" s="31">
        <v>0</v>
      </c>
      <c r="I2417" s="30" t="s">
        <v>718</v>
      </c>
      <c r="J2417" s="30" t="s">
        <v>719</v>
      </c>
      <c r="K2417" s="30" t="s">
        <v>495</v>
      </c>
      <c r="L2417" s="30" t="s">
        <v>496</v>
      </c>
      <c r="M2417" s="30" t="s">
        <v>903</v>
      </c>
      <c r="N2417" s="30"/>
      <c r="O2417" s="30" t="s">
        <v>7992</v>
      </c>
      <c r="P2417" s="30" t="s">
        <v>7993</v>
      </c>
      <c r="Q2417" s="30" t="s">
        <v>499</v>
      </c>
    </row>
    <row r="2418" spans="1:17" hidden="1" x14ac:dyDescent="0.2">
      <c r="A2418" s="30" t="s">
        <v>8236</v>
      </c>
      <c r="B2418" s="30" t="s">
        <v>8237</v>
      </c>
      <c r="C2418" s="30" t="s">
        <v>8238</v>
      </c>
      <c r="D2418" s="30"/>
      <c r="E2418" s="30" t="s">
        <v>8027</v>
      </c>
      <c r="F2418" s="30"/>
      <c r="G2418" s="38"/>
      <c r="H2418" s="31">
        <v>0</v>
      </c>
      <c r="I2418" s="30" t="s">
        <v>586</v>
      </c>
      <c r="J2418" s="30" t="s">
        <v>587</v>
      </c>
      <c r="K2418" s="30" t="s">
        <v>495</v>
      </c>
      <c r="L2418" s="30" t="s">
        <v>496</v>
      </c>
      <c r="M2418" s="30" t="s">
        <v>903</v>
      </c>
      <c r="N2418" s="30"/>
      <c r="O2418" s="30" t="s">
        <v>7992</v>
      </c>
      <c r="P2418" s="30" t="s">
        <v>7993</v>
      </c>
      <c r="Q2418" s="30" t="s">
        <v>499</v>
      </c>
    </row>
    <row r="2419" spans="1:17" hidden="1" x14ac:dyDescent="0.2">
      <c r="A2419" s="30" t="s">
        <v>8239</v>
      </c>
      <c r="B2419" s="30" t="s">
        <v>8240</v>
      </c>
      <c r="C2419" s="30" t="s">
        <v>8241</v>
      </c>
      <c r="D2419" s="30"/>
      <c r="E2419" s="30" t="s">
        <v>8027</v>
      </c>
      <c r="F2419" s="30"/>
      <c r="G2419" s="38"/>
      <c r="H2419" s="31">
        <v>0</v>
      </c>
      <c r="I2419" s="30" t="s">
        <v>586</v>
      </c>
      <c r="J2419" s="30" t="s">
        <v>587</v>
      </c>
      <c r="K2419" s="30" t="s">
        <v>495</v>
      </c>
      <c r="L2419" s="30" t="s">
        <v>496</v>
      </c>
      <c r="M2419" s="30" t="s">
        <v>903</v>
      </c>
      <c r="N2419" s="30"/>
      <c r="O2419" s="30" t="s">
        <v>7992</v>
      </c>
      <c r="P2419" s="30" t="s">
        <v>7993</v>
      </c>
      <c r="Q2419" s="30" t="s">
        <v>499</v>
      </c>
    </row>
    <row r="2420" spans="1:17" hidden="1" x14ac:dyDescent="0.2">
      <c r="A2420" s="30" t="s">
        <v>8242</v>
      </c>
      <c r="B2420" s="30" t="s">
        <v>8243</v>
      </c>
      <c r="C2420" s="30" t="s">
        <v>8244</v>
      </c>
      <c r="D2420" s="30"/>
      <c r="E2420" s="30" t="s">
        <v>8027</v>
      </c>
      <c r="F2420" s="30"/>
      <c r="G2420" s="38"/>
      <c r="H2420" s="31">
        <v>0</v>
      </c>
      <c r="I2420" s="30" t="s">
        <v>586</v>
      </c>
      <c r="J2420" s="30" t="s">
        <v>587</v>
      </c>
      <c r="K2420" s="30" t="s">
        <v>495</v>
      </c>
      <c r="L2420" s="30" t="s">
        <v>496</v>
      </c>
      <c r="M2420" s="30" t="s">
        <v>903</v>
      </c>
      <c r="N2420" s="30"/>
      <c r="O2420" s="30" t="s">
        <v>7992</v>
      </c>
      <c r="P2420" s="30" t="s">
        <v>7993</v>
      </c>
      <c r="Q2420" s="30" t="s">
        <v>499</v>
      </c>
    </row>
    <row r="2421" spans="1:17" hidden="1" x14ac:dyDescent="0.2">
      <c r="A2421" s="30" t="s">
        <v>8245</v>
      </c>
      <c r="B2421" s="30" t="s">
        <v>8246</v>
      </c>
      <c r="C2421" s="30" t="s">
        <v>8247</v>
      </c>
      <c r="D2421" s="30"/>
      <c r="E2421" s="30" t="s">
        <v>8027</v>
      </c>
      <c r="F2421" s="30"/>
      <c r="G2421" s="38"/>
      <c r="H2421" s="31">
        <v>0</v>
      </c>
      <c r="I2421" s="30" t="s">
        <v>586</v>
      </c>
      <c r="J2421" s="30" t="s">
        <v>587</v>
      </c>
      <c r="K2421" s="30" t="s">
        <v>495</v>
      </c>
      <c r="L2421" s="30" t="s">
        <v>496</v>
      </c>
      <c r="M2421" s="30" t="s">
        <v>903</v>
      </c>
      <c r="N2421" s="30"/>
      <c r="O2421" s="30" t="s">
        <v>7992</v>
      </c>
      <c r="P2421" s="30" t="s">
        <v>7993</v>
      </c>
      <c r="Q2421" s="30" t="s">
        <v>499</v>
      </c>
    </row>
    <row r="2422" spans="1:17" hidden="1" x14ac:dyDescent="0.2">
      <c r="A2422" s="30" t="s">
        <v>8248</v>
      </c>
      <c r="B2422" s="30" t="s">
        <v>8249</v>
      </c>
      <c r="C2422" s="30" t="s">
        <v>8250</v>
      </c>
      <c r="D2422" s="30"/>
      <c r="E2422" s="30" t="s">
        <v>8027</v>
      </c>
      <c r="F2422" s="30"/>
      <c r="G2422" s="38"/>
      <c r="H2422" s="31">
        <v>0</v>
      </c>
      <c r="I2422" s="30" t="s">
        <v>586</v>
      </c>
      <c r="J2422" s="30" t="s">
        <v>587</v>
      </c>
      <c r="K2422" s="30" t="s">
        <v>495</v>
      </c>
      <c r="L2422" s="30" t="s">
        <v>496</v>
      </c>
      <c r="M2422" s="30" t="s">
        <v>903</v>
      </c>
      <c r="N2422" s="30"/>
      <c r="O2422" s="30" t="s">
        <v>7992</v>
      </c>
      <c r="P2422" s="30" t="s">
        <v>7993</v>
      </c>
      <c r="Q2422" s="30" t="s">
        <v>499</v>
      </c>
    </row>
    <row r="2423" spans="1:17" hidden="1" x14ac:dyDescent="0.2">
      <c r="A2423" s="30" t="s">
        <v>8251</v>
      </c>
      <c r="B2423" s="30" t="s">
        <v>8252</v>
      </c>
      <c r="C2423" s="30" t="s">
        <v>8253</v>
      </c>
      <c r="D2423" s="30"/>
      <c r="E2423" s="30" t="s">
        <v>8027</v>
      </c>
      <c r="F2423" s="30"/>
      <c r="G2423" s="38"/>
      <c r="H2423" s="31">
        <v>0</v>
      </c>
      <c r="I2423" s="30" t="s">
        <v>718</v>
      </c>
      <c r="J2423" s="30" t="s">
        <v>719</v>
      </c>
      <c r="K2423" s="30" t="s">
        <v>495</v>
      </c>
      <c r="L2423" s="30" t="s">
        <v>496</v>
      </c>
      <c r="M2423" s="30" t="s">
        <v>903</v>
      </c>
      <c r="N2423" s="30"/>
      <c r="O2423" s="30" t="s">
        <v>7992</v>
      </c>
      <c r="P2423" s="30" t="s">
        <v>7993</v>
      </c>
      <c r="Q2423" s="30" t="s">
        <v>499</v>
      </c>
    </row>
    <row r="2424" spans="1:17" hidden="1" x14ac:dyDescent="0.2">
      <c r="A2424" s="30" t="s">
        <v>8254</v>
      </c>
      <c r="B2424" s="30" t="s">
        <v>8255</v>
      </c>
      <c r="C2424" s="30" t="s">
        <v>8256</v>
      </c>
      <c r="D2424" s="30"/>
      <c r="E2424" s="30" t="s">
        <v>8027</v>
      </c>
      <c r="F2424" s="30"/>
      <c r="G2424" s="38"/>
      <c r="H2424" s="31">
        <v>0</v>
      </c>
      <c r="I2424" s="30" t="s">
        <v>586</v>
      </c>
      <c r="J2424" s="30" t="s">
        <v>587</v>
      </c>
      <c r="K2424" s="30" t="s">
        <v>495</v>
      </c>
      <c r="L2424" s="30" t="s">
        <v>496</v>
      </c>
      <c r="M2424" s="30" t="s">
        <v>903</v>
      </c>
      <c r="N2424" s="30"/>
      <c r="O2424" s="30" t="s">
        <v>7992</v>
      </c>
      <c r="P2424" s="30" t="s">
        <v>7993</v>
      </c>
      <c r="Q2424" s="30" t="s">
        <v>499</v>
      </c>
    </row>
    <row r="2425" spans="1:17" hidden="1" x14ac:dyDescent="0.2">
      <c r="A2425" s="30" t="s">
        <v>8257</v>
      </c>
      <c r="B2425" s="30" t="s">
        <v>8258</v>
      </c>
      <c r="C2425" s="30" t="s">
        <v>8259</v>
      </c>
      <c r="D2425" s="30"/>
      <c r="E2425" s="30" t="s">
        <v>8027</v>
      </c>
      <c r="F2425" s="30"/>
      <c r="G2425" s="38"/>
      <c r="H2425" s="31">
        <v>0</v>
      </c>
      <c r="I2425" s="30" t="s">
        <v>718</v>
      </c>
      <c r="J2425" s="30" t="s">
        <v>719</v>
      </c>
      <c r="K2425" s="30" t="s">
        <v>495</v>
      </c>
      <c r="L2425" s="30" t="s">
        <v>496</v>
      </c>
      <c r="M2425" s="30" t="s">
        <v>903</v>
      </c>
      <c r="N2425" s="30"/>
      <c r="O2425" s="30" t="s">
        <v>7992</v>
      </c>
      <c r="P2425" s="30" t="s">
        <v>7993</v>
      </c>
      <c r="Q2425" s="30" t="s">
        <v>499</v>
      </c>
    </row>
    <row r="2426" spans="1:17" hidden="1" x14ac:dyDescent="0.2">
      <c r="A2426" s="30" t="s">
        <v>8260</v>
      </c>
      <c r="B2426" s="30" t="s">
        <v>8261</v>
      </c>
      <c r="C2426" s="30" t="s">
        <v>8262</v>
      </c>
      <c r="D2426" s="30"/>
      <c r="E2426" s="30" t="s">
        <v>8027</v>
      </c>
      <c r="F2426" s="30"/>
      <c r="G2426" s="38"/>
      <c r="H2426" s="31">
        <v>0</v>
      </c>
      <c r="I2426" s="30" t="s">
        <v>586</v>
      </c>
      <c r="J2426" s="30" t="s">
        <v>587</v>
      </c>
      <c r="K2426" s="30" t="s">
        <v>495</v>
      </c>
      <c r="L2426" s="30" t="s">
        <v>496</v>
      </c>
      <c r="M2426" s="30" t="s">
        <v>903</v>
      </c>
      <c r="N2426" s="30"/>
      <c r="O2426" s="30" t="s">
        <v>7992</v>
      </c>
      <c r="P2426" s="30" t="s">
        <v>7993</v>
      </c>
      <c r="Q2426" s="30" t="s">
        <v>499</v>
      </c>
    </row>
    <row r="2427" spans="1:17" hidden="1" x14ac:dyDescent="0.2">
      <c r="A2427" s="30" t="s">
        <v>8263</v>
      </c>
      <c r="B2427" s="30" t="s">
        <v>8264</v>
      </c>
      <c r="C2427" s="30" t="s">
        <v>8265</v>
      </c>
      <c r="D2427" s="30"/>
      <c r="E2427" s="30" t="s">
        <v>8027</v>
      </c>
      <c r="F2427" s="30"/>
      <c r="G2427" s="38"/>
      <c r="H2427" s="31">
        <v>0</v>
      </c>
      <c r="I2427" s="30" t="s">
        <v>586</v>
      </c>
      <c r="J2427" s="30" t="s">
        <v>587</v>
      </c>
      <c r="K2427" s="30" t="s">
        <v>495</v>
      </c>
      <c r="L2427" s="30" t="s">
        <v>496</v>
      </c>
      <c r="M2427" s="30" t="s">
        <v>903</v>
      </c>
      <c r="N2427" s="30"/>
      <c r="O2427" s="30" t="s">
        <v>7992</v>
      </c>
      <c r="P2427" s="30" t="s">
        <v>7993</v>
      </c>
      <c r="Q2427" s="30" t="s">
        <v>499</v>
      </c>
    </row>
    <row r="2428" spans="1:17" hidden="1" x14ac:dyDescent="0.2">
      <c r="A2428" s="30" t="s">
        <v>8266</v>
      </c>
      <c r="B2428" s="30" t="s">
        <v>8267</v>
      </c>
      <c r="C2428" s="30" t="s">
        <v>8268</v>
      </c>
      <c r="D2428" s="30"/>
      <c r="E2428" s="30" t="s">
        <v>8027</v>
      </c>
      <c r="F2428" s="30"/>
      <c r="G2428" s="38"/>
      <c r="H2428" s="31">
        <v>0</v>
      </c>
      <c r="I2428" s="30" t="s">
        <v>586</v>
      </c>
      <c r="J2428" s="30" t="s">
        <v>587</v>
      </c>
      <c r="K2428" s="30" t="s">
        <v>495</v>
      </c>
      <c r="L2428" s="30" t="s">
        <v>496</v>
      </c>
      <c r="M2428" s="30" t="s">
        <v>903</v>
      </c>
      <c r="N2428" s="30"/>
      <c r="O2428" s="30" t="s">
        <v>7992</v>
      </c>
      <c r="P2428" s="30" t="s">
        <v>7993</v>
      </c>
      <c r="Q2428" s="30" t="s">
        <v>499</v>
      </c>
    </row>
    <row r="2429" spans="1:17" hidden="1" x14ac:dyDescent="0.2">
      <c r="A2429" s="30" t="s">
        <v>8269</v>
      </c>
      <c r="B2429" s="30" t="s">
        <v>8270</v>
      </c>
      <c r="C2429" s="30" t="s">
        <v>8271</v>
      </c>
      <c r="D2429" s="30"/>
      <c r="E2429" s="30" t="s">
        <v>8027</v>
      </c>
      <c r="F2429" s="30"/>
      <c r="G2429" s="38"/>
      <c r="H2429" s="31">
        <v>0</v>
      </c>
      <c r="I2429" s="30" t="s">
        <v>586</v>
      </c>
      <c r="J2429" s="30" t="s">
        <v>587</v>
      </c>
      <c r="K2429" s="30" t="s">
        <v>495</v>
      </c>
      <c r="L2429" s="30" t="s">
        <v>496</v>
      </c>
      <c r="M2429" s="30" t="s">
        <v>903</v>
      </c>
      <c r="N2429" s="30"/>
      <c r="O2429" s="30" t="s">
        <v>7992</v>
      </c>
      <c r="P2429" s="30" t="s">
        <v>7993</v>
      </c>
      <c r="Q2429" s="30" t="s">
        <v>499</v>
      </c>
    </row>
    <row r="2430" spans="1:17" hidden="1" x14ac:dyDescent="0.2">
      <c r="A2430" s="30" t="s">
        <v>8272</v>
      </c>
      <c r="B2430" s="30" t="s">
        <v>8273</v>
      </c>
      <c r="C2430" s="30" t="s">
        <v>8274</v>
      </c>
      <c r="D2430" s="30"/>
      <c r="E2430" s="30" t="s">
        <v>8027</v>
      </c>
      <c r="F2430" s="30"/>
      <c r="G2430" s="38"/>
      <c r="H2430" s="31">
        <v>0</v>
      </c>
      <c r="I2430" s="30" t="s">
        <v>586</v>
      </c>
      <c r="J2430" s="30" t="s">
        <v>587</v>
      </c>
      <c r="K2430" s="30" t="s">
        <v>495</v>
      </c>
      <c r="L2430" s="30" t="s">
        <v>496</v>
      </c>
      <c r="M2430" s="30" t="s">
        <v>903</v>
      </c>
      <c r="N2430" s="30"/>
      <c r="O2430" s="30" t="s">
        <v>7992</v>
      </c>
      <c r="P2430" s="30" t="s">
        <v>7993</v>
      </c>
      <c r="Q2430" s="30" t="s">
        <v>499</v>
      </c>
    </row>
    <row r="2431" spans="1:17" hidden="1" x14ac:dyDescent="0.2">
      <c r="A2431" s="30" t="s">
        <v>8275</v>
      </c>
      <c r="B2431" s="30" t="s">
        <v>8276</v>
      </c>
      <c r="C2431" s="30" t="s">
        <v>8277</v>
      </c>
      <c r="D2431" s="30"/>
      <c r="E2431" s="30" t="s">
        <v>8027</v>
      </c>
      <c r="F2431" s="30"/>
      <c r="G2431" s="38"/>
      <c r="H2431" s="31">
        <v>0</v>
      </c>
      <c r="I2431" s="30" t="s">
        <v>718</v>
      </c>
      <c r="J2431" s="30" t="s">
        <v>719</v>
      </c>
      <c r="K2431" s="30" t="s">
        <v>495</v>
      </c>
      <c r="L2431" s="30" t="s">
        <v>496</v>
      </c>
      <c r="M2431" s="30" t="s">
        <v>903</v>
      </c>
      <c r="N2431" s="30"/>
      <c r="O2431" s="30" t="s">
        <v>7992</v>
      </c>
      <c r="P2431" s="30" t="s">
        <v>7993</v>
      </c>
      <c r="Q2431" s="30" t="s">
        <v>499</v>
      </c>
    </row>
    <row r="2432" spans="1:17" hidden="1" x14ac:dyDescent="0.2">
      <c r="A2432" s="30" t="s">
        <v>8278</v>
      </c>
      <c r="B2432" s="30" t="s">
        <v>8279</v>
      </c>
      <c r="C2432" s="30" t="s">
        <v>8280</v>
      </c>
      <c r="D2432" s="30"/>
      <c r="E2432" s="30" t="s">
        <v>8027</v>
      </c>
      <c r="F2432" s="30"/>
      <c r="G2432" s="38"/>
      <c r="H2432" s="31">
        <v>0</v>
      </c>
      <c r="I2432" s="30" t="s">
        <v>586</v>
      </c>
      <c r="J2432" s="30" t="s">
        <v>587</v>
      </c>
      <c r="K2432" s="30" t="s">
        <v>495</v>
      </c>
      <c r="L2432" s="30" t="s">
        <v>496</v>
      </c>
      <c r="M2432" s="30" t="s">
        <v>903</v>
      </c>
      <c r="N2432" s="30"/>
      <c r="O2432" s="30" t="s">
        <v>7992</v>
      </c>
      <c r="P2432" s="30" t="s">
        <v>7993</v>
      </c>
      <c r="Q2432" s="30" t="s">
        <v>499</v>
      </c>
    </row>
    <row r="2433" spans="1:17" hidden="1" x14ac:dyDescent="0.2">
      <c r="A2433" s="30" t="s">
        <v>8281</v>
      </c>
      <c r="B2433" s="30" t="s">
        <v>8282</v>
      </c>
      <c r="C2433" s="30" t="s">
        <v>8283</v>
      </c>
      <c r="D2433" s="30"/>
      <c r="E2433" s="30" t="s">
        <v>8027</v>
      </c>
      <c r="F2433" s="30"/>
      <c r="G2433" s="38"/>
      <c r="H2433" s="31">
        <v>0</v>
      </c>
      <c r="I2433" s="30" t="s">
        <v>552</v>
      </c>
      <c r="J2433" s="30" t="s">
        <v>553</v>
      </c>
      <c r="K2433" s="30" t="s">
        <v>495</v>
      </c>
      <c r="L2433" s="30" t="s">
        <v>496</v>
      </c>
      <c r="M2433" s="30" t="s">
        <v>596</v>
      </c>
      <c r="N2433" s="30"/>
      <c r="O2433" s="30" t="s">
        <v>7992</v>
      </c>
      <c r="P2433" s="30" t="s">
        <v>7993</v>
      </c>
      <c r="Q2433" s="30" t="s">
        <v>499</v>
      </c>
    </row>
    <row r="2434" spans="1:17" hidden="1" x14ac:dyDescent="0.2">
      <c r="A2434" s="30" t="s">
        <v>8284</v>
      </c>
      <c r="B2434" s="30" t="s">
        <v>8285</v>
      </c>
      <c r="C2434" s="30" t="s">
        <v>8286</v>
      </c>
      <c r="D2434" s="30"/>
      <c r="E2434" s="30" t="s">
        <v>8027</v>
      </c>
      <c r="F2434" s="30"/>
      <c r="G2434" s="38"/>
      <c r="H2434" s="31">
        <v>0</v>
      </c>
      <c r="I2434" s="30" t="s">
        <v>552</v>
      </c>
      <c r="J2434" s="30" t="s">
        <v>553</v>
      </c>
      <c r="K2434" s="30" t="s">
        <v>495</v>
      </c>
      <c r="L2434" s="30" t="s">
        <v>496</v>
      </c>
      <c r="M2434" s="30" t="s">
        <v>596</v>
      </c>
      <c r="N2434" s="30"/>
      <c r="O2434" s="30" t="s">
        <v>7992</v>
      </c>
      <c r="P2434" s="30" t="s">
        <v>7993</v>
      </c>
      <c r="Q2434" s="30" t="s">
        <v>499</v>
      </c>
    </row>
    <row r="2435" spans="1:17" hidden="1" x14ac:dyDescent="0.2">
      <c r="A2435" s="30" t="s">
        <v>8287</v>
      </c>
      <c r="B2435" s="30" t="s">
        <v>8288</v>
      </c>
      <c r="C2435" s="30" t="s">
        <v>8289</v>
      </c>
      <c r="D2435" s="30"/>
      <c r="E2435" s="30" t="s">
        <v>8027</v>
      </c>
      <c r="F2435" s="30"/>
      <c r="G2435" s="38"/>
      <c r="H2435" s="31">
        <v>0</v>
      </c>
      <c r="I2435" s="30" t="s">
        <v>600</v>
      </c>
      <c r="J2435" s="30" t="s">
        <v>601</v>
      </c>
      <c r="K2435" s="30" t="s">
        <v>495</v>
      </c>
      <c r="L2435" s="30" t="s">
        <v>496</v>
      </c>
      <c r="M2435" s="30" t="s">
        <v>596</v>
      </c>
      <c r="N2435" s="30"/>
      <c r="O2435" s="30" t="s">
        <v>7992</v>
      </c>
      <c r="P2435" s="30" t="s">
        <v>7993</v>
      </c>
      <c r="Q2435" s="30" t="s">
        <v>499</v>
      </c>
    </row>
    <row r="2436" spans="1:17" hidden="1" x14ac:dyDescent="0.2">
      <c r="A2436" s="30" t="s">
        <v>8290</v>
      </c>
      <c r="B2436" s="30" t="s">
        <v>8291</v>
      </c>
      <c r="C2436" s="30" t="s">
        <v>8292</v>
      </c>
      <c r="D2436" s="30"/>
      <c r="E2436" s="30" t="s">
        <v>8027</v>
      </c>
      <c r="F2436" s="30"/>
      <c r="G2436" s="38"/>
      <c r="H2436" s="31">
        <v>0</v>
      </c>
      <c r="I2436" s="30" t="s">
        <v>600</v>
      </c>
      <c r="J2436" s="30" t="s">
        <v>601</v>
      </c>
      <c r="K2436" s="30" t="s">
        <v>495</v>
      </c>
      <c r="L2436" s="30" t="s">
        <v>496</v>
      </c>
      <c r="M2436" s="30" t="s">
        <v>596</v>
      </c>
      <c r="N2436" s="30"/>
      <c r="O2436" s="30" t="s">
        <v>7992</v>
      </c>
      <c r="P2436" s="30" t="s">
        <v>7993</v>
      </c>
      <c r="Q2436" s="30" t="s">
        <v>499</v>
      </c>
    </row>
    <row r="2437" spans="1:17" hidden="1" x14ac:dyDescent="0.2">
      <c r="A2437" s="30" t="s">
        <v>8293</v>
      </c>
      <c r="B2437" s="30" t="s">
        <v>8294</v>
      </c>
      <c r="C2437" s="30" t="s">
        <v>8295</v>
      </c>
      <c r="D2437" s="30"/>
      <c r="E2437" s="30" t="s">
        <v>8027</v>
      </c>
      <c r="F2437" s="30"/>
      <c r="G2437" s="38"/>
      <c r="H2437" s="31">
        <v>0</v>
      </c>
      <c r="I2437" s="30" t="s">
        <v>552</v>
      </c>
      <c r="J2437" s="30" t="s">
        <v>553</v>
      </c>
      <c r="K2437" s="30" t="s">
        <v>495</v>
      </c>
      <c r="L2437" s="30" t="s">
        <v>496</v>
      </c>
      <c r="M2437" s="30" t="s">
        <v>596</v>
      </c>
      <c r="N2437" s="30"/>
      <c r="O2437" s="30" t="s">
        <v>7992</v>
      </c>
      <c r="P2437" s="30" t="s">
        <v>7993</v>
      </c>
      <c r="Q2437" s="30" t="s">
        <v>499</v>
      </c>
    </row>
    <row r="2438" spans="1:17" hidden="1" x14ac:dyDescent="0.2">
      <c r="A2438" s="30" t="s">
        <v>8296</v>
      </c>
      <c r="B2438" s="30" t="s">
        <v>8297</v>
      </c>
      <c r="C2438" s="30" t="s">
        <v>74</v>
      </c>
      <c r="D2438" s="30"/>
      <c r="E2438" s="30" t="s">
        <v>8027</v>
      </c>
      <c r="F2438" s="30"/>
      <c r="G2438" s="38"/>
      <c r="H2438" s="31">
        <v>0</v>
      </c>
      <c r="I2438" s="30" t="s">
        <v>600</v>
      </c>
      <c r="J2438" s="30" t="s">
        <v>601</v>
      </c>
      <c r="K2438" s="30" t="s">
        <v>495</v>
      </c>
      <c r="L2438" s="30" t="s">
        <v>496</v>
      </c>
      <c r="M2438" s="30"/>
      <c r="N2438" s="30"/>
      <c r="O2438" s="30" t="s">
        <v>7992</v>
      </c>
      <c r="P2438" s="30" t="s">
        <v>7993</v>
      </c>
      <c r="Q2438" s="30" t="s">
        <v>499</v>
      </c>
    </row>
    <row r="2439" spans="1:17" hidden="1" x14ac:dyDescent="0.2">
      <c r="A2439" s="30" t="s">
        <v>8298</v>
      </c>
      <c r="B2439" s="30" t="s">
        <v>8299</v>
      </c>
      <c r="C2439" s="30" t="s">
        <v>8300</v>
      </c>
      <c r="D2439" s="30"/>
      <c r="E2439" s="30" t="s">
        <v>8027</v>
      </c>
      <c r="F2439" s="30"/>
      <c r="G2439" s="38"/>
      <c r="H2439" s="31">
        <v>0</v>
      </c>
      <c r="I2439" s="30" t="s">
        <v>552</v>
      </c>
      <c r="J2439" s="30" t="s">
        <v>553</v>
      </c>
      <c r="K2439" s="30" t="s">
        <v>495</v>
      </c>
      <c r="L2439" s="30" t="s">
        <v>496</v>
      </c>
      <c r="M2439" s="30" t="s">
        <v>596</v>
      </c>
      <c r="N2439" s="30"/>
      <c r="O2439" s="30" t="s">
        <v>7992</v>
      </c>
      <c r="P2439" s="30" t="s">
        <v>7993</v>
      </c>
      <c r="Q2439" s="30" t="s">
        <v>499</v>
      </c>
    </row>
    <row r="2440" spans="1:17" hidden="1" x14ac:dyDescent="0.2">
      <c r="A2440" s="30" t="s">
        <v>8301</v>
      </c>
      <c r="B2440" s="30" t="s">
        <v>8302</v>
      </c>
      <c r="C2440" s="30" t="s">
        <v>8303</v>
      </c>
      <c r="D2440" s="30"/>
      <c r="E2440" s="30" t="s">
        <v>8027</v>
      </c>
      <c r="F2440" s="30"/>
      <c r="G2440" s="38"/>
      <c r="H2440" s="31">
        <v>0</v>
      </c>
      <c r="I2440" s="30" t="s">
        <v>552</v>
      </c>
      <c r="J2440" s="30" t="s">
        <v>553</v>
      </c>
      <c r="K2440" s="30" t="s">
        <v>495</v>
      </c>
      <c r="L2440" s="30" t="s">
        <v>496</v>
      </c>
      <c r="M2440" s="30" t="s">
        <v>596</v>
      </c>
      <c r="N2440" s="30"/>
      <c r="O2440" s="30" t="s">
        <v>7992</v>
      </c>
      <c r="P2440" s="30" t="s">
        <v>7993</v>
      </c>
      <c r="Q2440" s="30" t="s">
        <v>499</v>
      </c>
    </row>
    <row r="2441" spans="1:17" hidden="1" x14ac:dyDescent="0.2">
      <c r="A2441" s="30" t="s">
        <v>8304</v>
      </c>
      <c r="B2441" s="30" t="s">
        <v>8305</v>
      </c>
      <c r="C2441" s="30" t="s">
        <v>8306</v>
      </c>
      <c r="D2441" s="30"/>
      <c r="E2441" s="30" t="s">
        <v>8027</v>
      </c>
      <c r="F2441" s="30"/>
      <c r="G2441" s="38"/>
      <c r="H2441" s="31">
        <v>0</v>
      </c>
      <c r="I2441" s="30" t="s">
        <v>600</v>
      </c>
      <c r="J2441" s="30" t="s">
        <v>601</v>
      </c>
      <c r="K2441" s="30" t="s">
        <v>495</v>
      </c>
      <c r="L2441" s="30" t="s">
        <v>496</v>
      </c>
      <c r="M2441" s="30" t="s">
        <v>596</v>
      </c>
      <c r="N2441" s="30"/>
      <c r="O2441" s="30" t="s">
        <v>7992</v>
      </c>
      <c r="P2441" s="30" t="s">
        <v>7993</v>
      </c>
      <c r="Q2441" s="30" t="s">
        <v>499</v>
      </c>
    </row>
    <row r="2442" spans="1:17" hidden="1" x14ac:dyDescent="0.2">
      <c r="A2442" s="30" t="s">
        <v>8307</v>
      </c>
      <c r="B2442" s="30" t="s">
        <v>8308</v>
      </c>
      <c r="C2442" s="30" t="s">
        <v>8309</v>
      </c>
      <c r="D2442" s="30"/>
      <c r="E2442" s="30" t="s">
        <v>8027</v>
      </c>
      <c r="F2442" s="30"/>
      <c r="G2442" s="38"/>
      <c r="H2442" s="31">
        <v>0</v>
      </c>
      <c r="I2442" s="30" t="s">
        <v>552</v>
      </c>
      <c r="J2442" s="30" t="s">
        <v>553</v>
      </c>
      <c r="K2442" s="30" t="s">
        <v>495</v>
      </c>
      <c r="L2442" s="30" t="s">
        <v>496</v>
      </c>
      <c r="M2442" s="30" t="s">
        <v>596</v>
      </c>
      <c r="N2442" s="30"/>
      <c r="O2442" s="30" t="s">
        <v>7992</v>
      </c>
      <c r="P2442" s="30" t="s">
        <v>7993</v>
      </c>
      <c r="Q2442" s="30" t="s">
        <v>499</v>
      </c>
    </row>
    <row r="2443" spans="1:17" hidden="1" x14ac:dyDescent="0.2">
      <c r="A2443" s="30" t="s">
        <v>8310</v>
      </c>
      <c r="B2443" s="30" t="s">
        <v>8311</v>
      </c>
      <c r="C2443" s="30" t="s">
        <v>8312</v>
      </c>
      <c r="D2443" s="30"/>
      <c r="E2443" s="30" t="s">
        <v>8027</v>
      </c>
      <c r="F2443" s="30"/>
      <c r="G2443" s="38"/>
      <c r="H2443" s="31">
        <v>0</v>
      </c>
      <c r="I2443" s="30" t="s">
        <v>552</v>
      </c>
      <c r="J2443" s="30" t="s">
        <v>553</v>
      </c>
      <c r="K2443" s="30" t="s">
        <v>495</v>
      </c>
      <c r="L2443" s="30" t="s">
        <v>496</v>
      </c>
      <c r="M2443" s="30" t="s">
        <v>596</v>
      </c>
      <c r="N2443" s="30"/>
      <c r="O2443" s="30" t="s">
        <v>7992</v>
      </c>
      <c r="P2443" s="30" t="s">
        <v>7993</v>
      </c>
      <c r="Q2443" s="30" t="s">
        <v>499</v>
      </c>
    </row>
    <row r="2444" spans="1:17" hidden="1" x14ac:dyDescent="0.2">
      <c r="A2444" s="30" t="s">
        <v>8313</v>
      </c>
      <c r="B2444" s="30" t="s">
        <v>8314</v>
      </c>
      <c r="C2444" s="30" t="s">
        <v>8315</v>
      </c>
      <c r="D2444" s="30"/>
      <c r="E2444" s="30" t="s">
        <v>8027</v>
      </c>
      <c r="F2444" s="30"/>
      <c r="G2444" s="38"/>
      <c r="H2444" s="31">
        <v>0</v>
      </c>
      <c r="I2444" s="30" t="s">
        <v>552</v>
      </c>
      <c r="J2444" s="30" t="s">
        <v>553</v>
      </c>
      <c r="K2444" s="30" t="s">
        <v>495</v>
      </c>
      <c r="L2444" s="30" t="s">
        <v>496</v>
      </c>
      <c r="M2444" s="30" t="s">
        <v>654</v>
      </c>
      <c r="N2444" s="30"/>
      <c r="O2444" s="30" t="s">
        <v>7992</v>
      </c>
      <c r="P2444" s="30" t="s">
        <v>7993</v>
      </c>
      <c r="Q2444" s="30" t="s">
        <v>499</v>
      </c>
    </row>
    <row r="2445" spans="1:17" hidden="1" x14ac:dyDescent="0.2">
      <c r="A2445" s="30" t="s">
        <v>8316</v>
      </c>
      <c r="B2445" s="30" t="s">
        <v>8317</v>
      </c>
      <c r="C2445" s="30" t="s">
        <v>8318</v>
      </c>
      <c r="D2445" s="30"/>
      <c r="E2445" s="30" t="s">
        <v>8027</v>
      </c>
      <c r="F2445" s="30"/>
      <c r="G2445" s="38"/>
      <c r="H2445" s="31">
        <v>0</v>
      </c>
      <c r="I2445" s="30" t="s">
        <v>552</v>
      </c>
      <c r="J2445" s="30" t="s">
        <v>553</v>
      </c>
      <c r="K2445" s="30" t="s">
        <v>495</v>
      </c>
      <c r="L2445" s="30" t="s">
        <v>496</v>
      </c>
      <c r="M2445" s="30" t="s">
        <v>654</v>
      </c>
      <c r="N2445" s="30"/>
      <c r="O2445" s="30" t="s">
        <v>7992</v>
      </c>
      <c r="P2445" s="30" t="s">
        <v>7993</v>
      </c>
      <c r="Q2445" s="30" t="s">
        <v>499</v>
      </c>
    </row>
    <row r="2446" spans="1:17" hidden="1" x14ac:dyDescent="0.2">
      <c r="A2446" s="30" t="s">
        <v>8319</v>
      </c>
      <c r="B2446" s="30" t="s">
        <v>8320</v>
      </c>
      <c r="C2446" s="30" t="s">
        <v>8321</v>
      </c>
      <c r="D2446" s="30"/>
      <c r="E2446" s="30" t="s">
        <v>8027</v>
      </c>
      <c r="F2446" s="30"/>
      <c r="G2446" s="38"/>
      <c r="H2446" s="31">
        <v>0</v>
      </c>
      <c r="I2446" s="30" t="s">
        <v>552</v>
      </c>
      <c r="J2446" s="30" t="s">
        <v>553</v>
      </c>
      <c r="K2446" s="30" t="s">
        <v>495</v>
      </c>
      <c r="L2446" s="30" t="s">
        <v>496</v>
      </c>
      <c r="M2446" s="30" t="s">
        <v>654</v>
      </c>
      <c r="N2446" s="30"/>
      <c r="O2446" s="30" t="s">
        <v>7992</v>
      </c>
      <c r="P2446" s="30" t="s">
        <v>7993</v>
      </c>
      <c r="Q2446" s="30" t="s">
        <v>499</v>
      </c>
    </row>
    <row r="2447" spans="1:17" hidden="1" x14ac:dyDescent="0.2">
      <c r="A2447" s="30" t="s">
        <v>8322</v>
      </c>
      <c r="B2447" s="30" t="s">
        <v>8323</v>
      </c>
      <c r="C2447" s="30" t="s">
        <v>8324</v>
      </c>
      <c r="D2447" s="30"/>
      <c r="E2447" s="30" t="s">
        <v>8027</v>
      </c>
      <c r="F2447" s="30"/>
      <c r="G2447" s="38"/>
      <c r="H2447" s="31">
        <v>0</v>
      </c>
      <c r="I2447" s="30" t="s">
        <v>552</v>
      </c>
      <c r="J2447" s="30" t="s">
        <v>553</v>
      </c>
      <c r="K2447" s="30" t="s">
        <v>495</v>
      </c>
      <c r="L2447" s="30" t="s">
        <v>496</v>
      </c>
      <c r="M2447" s="30" t="s">
        <v>654</v>
      </c>
      <c r="N2447" s="30"/>
      <c r="O2447" s="30" t="s">
        <v>7992</v>
      </c>
      <c r="P2447" s="30" t="s">
        <v>7993</v>
      </c>
      <c r="Q2447" s="30" t="s">
        <v>499</v>
      </c>
    </row>
    <row r="2448" spans="1:17" hidden="1" x14ac:dyDescent="0.2">
      <c r="A2448" s="30" t="s">
        <v>8325</v>
      </c>
      <c r="B2448" s="30" t="s">
        <v>8326</v>
      </c>
      <c r="C2448" s="30" t="s">
        <v>8327</v>
      </c>
      <c r="D2448" s="30"/>
      <c r="E2448" s="30" t="s">
        <v>8027</v>
      </c>
      <c r="F2448" s="30"/>
      <c r="G2448" s="38"/>
      <c r="H2448" s="31">
        <v>0</v>
      </c>
      <c r="I2448" s="30" t="s">
        <v>600</v>
      </c>
      <c r="J2448" s="30" t="s">
        <v>601</v>
      </c>
      <c r="K2448" s="30" t="s">
        <v>495</v>
      </c>
      <c r="L2448" s="30" t="s">
        <v>496</v>
      </c>
      <c r="M2448" s="30" t="s">
        <v>654</v>
      </c>
      <c r="N2448" s="30"/>
      <c r="O2448" s="30" t="s">
        <v>7992</v>
      </c>
      <c r="P2448" s="30" t="s">
        <v>7993</v>
      </c>
      <c r="Q2448" s="30" t="s">
        <v>499</v>
      </c>
    </row>
    <row r="2449" spans="1:17" hidden="1" x14ac:dyDescent="0.2">
      <c r="A2449" s="30" t="s">
        <v>8328</v>
      </c>
      <c r="B2449" s="30" t="s">
        <v>8329</v>
      </c>
      <c r="C2449" s="30" t="s">
        <v>8330</v>
      </c>
      <c r="D2449" s="30"/>
      <c r="E2449" s="30" t="s">
        <v>8027</v>
      </c>
      <c r="F2449" s="30"/>
      <c r="G2449" s="38"/>
      <c r="H2449" s="31">
        <v>0</v>
      </c>
      <c r="I2449" s="30" t="s">
        <v>552</v>
      </c>
      <c r="J2449" s="30" t="s">
        <v>553</v>
      </c>
      <c r="K2449" s="30" t="s">
        <v>495</v>
      </c>
      <c r="L2449" s="30" t="s">
        <v>496</v>
      </c>
      <c r="M2449" s="30" t="s">
        <v>654</v>
      </c>
      <c r="N2449" s="30"/>
      <c r="O2449" s="30" t="s">
        <v>7992</v>
      </c>
      <c r="P2449" s="30" t="s">
        <v>7993</v>
      </c>
      <c r="Q2449" s="30" t="s">
        <v>499</v>
      </c>
    </row>
    <row r="2450" spans="1:17" hidden="1" x14ac:dyDescent="0.2">
      <c r="A2450" s="30" t="s">
        <v>8331</v>
      </c>
      <c r="B2450" s="30" t="s">
        <v>8332</v>
      </c>
      <c r="C2450" s="30" t="s">
        <v>8333</v>
      </c>
      <c r="D2450" s="30"/>
      <c r="E2450" s="30" t="s">
        <v>8027</v>
      </c>
      <c r="F2450" s="30"/>
      <c r="G2450" s="38"/>
      <c r="H2450" s="31">
        <v>0</v>
      </c>
      <c r="I2450" s="30" t="s">
        <v>600</v>
      </c>
      <c r="J2450" s="30" t="s">
        <v>601</v>
      </c>
      <c r="K2450" s="30" t="s">
        <v>495</v>
      </c>
      <c r="L2450" s="30" t="s">
        <v>496</v>
      </c>
      <c r="M2450" s="30" t="s">
        <v>654</v>
      </c>
      <c r="N2450" s="30"/>
      <c r="O2450" s="30" t="s">
        <v>7992</v>
      </c>
      <c r="P2450" s="30" t="s">
        <v>7993</v>
      </c>
      <c r="Q2450" s="30" t="s">
        <v>499</v>
      </c>
    </row>
    <row r="2451" spans="1:17" hidden="1" x14ac:dyDescent="0.2">
      <c r="A2451" s="30" t="s">
        <v>8334</v>
      </c>
      <c r="B2451" s="30" t="s">
        <v>8335</v>
      </c>
      <c r="C2451" s="30" t="s">
        <v>8336</v>
      </c>
      <c r="D2451" s="30"/>
      <c r="E2451" s="30" t="s">
        <v>8027</v>
      </c>
      <c r="F2451" s="30"/>
      <c r="G2451" s="38"/>
      <c r="H2451" s="31">
        <v>0</v>
      </c>
      <c r="I2451" s="30" t="s">
        <v>552</v>
      </c>
      <c r="J2451" s="30" t="s">
        <v>553</v>
      </c>
      <c r="K2451" s="30" t="s">
        <v>495</v>
      </c>
      <c r="L2451" s="30" t="s">
        <v>496</v>
      </c>
      <c r="M2451" s="30" t="s">
        <v>654</v>
      </c>
      <c r="N2451" s="30"/>
      <c r="O2451" s="30" t="s">
        <v>7992</v>
      </c>
      <c r="P2451" s="30" t="s">
        <v>7993</v>
      </c>
      <c r="Q2451" s="30" t="s">
        <v>499</v>
      </c>
    </row>
    <row r="2452" spans="1:17" hidden="1" x14ac:dyDescent="0.2">
      <c r="A2452" s="30" t="s">
        <v>8337</v>
      </c>
      <c r="B2452" s="30" t="s">
        <v>8338</v>
      </c>
      <c r="C2452" s="30" t="s">
        <v>8339</v>
      </c>
      <c r="D2452" s="30"/>
      <c r="E2452" s="30" t="s">
        <v>8027</v>
      </c>
      <c r="F2452" s="30"/>
      <c r="G2452" s="38"/>
      <c r="H2452" s="31">
        <v>0</v>
      </c>
      <c r="I2452" s="30" t="s">
        <v>600</v>
      </c>
      <c r="J2452" s="30" t="s">
        <v>601</v>
      </c>
      <c r="K2452" s="30" t="s">
        <v>495</v>
      </c>
      <c r="L2452" s="30" t="s">
        <v>496</v>
      </c>
      <c r="M2452" s="30" t="s">
        <v>654</v>
      </c>
      <c r="N2452" s="30"/>
      <c r="O2452" s="30" t="s">
        <v>7992</v>
      </c>
      <c r="P2452" s="30" t="s">
        <v>7993</v>
      </c>
      <c r="Q2452" s="30" t="s">
        <v>499</v>
      </c>
    </row>
    <row r="2453" spans="1:17" hidden="1" x14ac:dyDescent="0.2">
      <c r="A2453" s="30" t="s">
        <v>8340</v>
      </c>
      <c r="B2453" s="30" t="s">
        <v>8341</v>
      </c>
      <c r="C2453" s="30" t="s">
        <v>8342</v>
      </c>
      <c r="D2453" s="30"/>
      <c r="E2453" s="30" t="s">
        <v>8027</v>
      </c>
      <c r="F2453" s="30"/>
      <c r="G2453" s="38"/>
      <c r="H2453" s="31">
        <v>0</v>
      </c>
      <c r="I2453" s="30" t="s">
        <v>552</v>
      </c>
      <c r="J2453" s="30" t="s">
        <v>553</v>
      </c>
      <c r="K2453" s="30" t="s">
        <v>495</v>
      </c>
      <c r="L2453" s="30" t="s">
        <v>496</v>
      </c>
      <c r="M2453" s="30" t="s">
        <v>654</v>
      </c>
      <c r="N2453" s="30"/>
      <c r="O2453" s="30" t="s">
        <v>7992</v>
      </c>
      <c r="P2453" s="30" t="s">
        <v>7993</v>
      </c>
      <c r="Q2453" s="30" t="s">
        <v>499</v>
      </c>
    </row>
    <row r="2454" spans="1:17" hidden="1" x14ac:dyDescent="0.2">
      <c r="A2454" s="30" t="s">
        <v>8343</v>
      </c>
      <c r="B2454" s="30" t="s">
        <v>8344</v>
      </c>
      <c r="C2454" s="30" t="s">
        <v>8345</v>
      </c>
      <c r="D2454" s="30"/>
      <c r="E2454" s="30" t="s">
        <v>8027</v>
      </c>
      <c r="F2454" s="30"/>
      <c r="G2454" s="38"/>
      <c r="H2454" s="31">
        <v>0</v>
      </c>
      <c r="I2454" s="30" t="s">
        <v>600</v>
      </c>
      <c r="J2454" s="30" t="s">
        <v>601</v>
      </c>
      <c r="K2454" s="30" t="s">
        <v>495</v>
      </c>
      <c r="L2454" s="30" t="s">
        <v>496</v>
      </c>
      <c r="M2454" s="30" t="s">
        <v>654</v>
      </c>
      <c r="N2454" s="30"/>
      <c r="O2454" s="30" t="s">
        <v>7992</v>
      </c>
      <c r="P2454" s="30" t="s">
        <v>7993</v>
      </c>
      <c r="Q2454" s="30" t="s">
        <v>499</v>
      </c>
    </row>
    <row r="2455" spans="1:17" hidden="1" x14ac:dyDescent="0.2">
      <c r="A2455" s="30" t="s">
        <v>8346</v>
      </c>
      <c r="B2455" s="30" t="s">
        <v>8347</v>
      </c>
      <c r="C2455" s="30" t="s">
        <v>8348</v>
      </c>
      <c r="D2455" s="30"/>
      <c r="E2455" s="30" t="s">
        <v>8027</v>
      </c>
      <c r="F2455" s="30"/>
      <c r="G2455" s="38"/>
      <c r="H2455" s="31">
        <v>0</v>
      </c>
      <c r="I2455" s="30" t="s">
        <v>600</v>
      </c>
      <c r="J2455" s="30" t="s">
        <v>601</v>
      </c>
      <c r="K2455" s="30" t="s">
        <v>495</v>
      </c>
      <c r="L2455" s="30" t="s">
        <v>496</v>
      </c>
      <c r="M2455" s="30" t="s">
        <v>654</v>
      </c>
      <c r="N2455" s="30"/>
      <c r="O2455" s="30" t="s">
        <v>7992</v>
      </c>
      <c r="P2455" s="30" t="s">
        <v>7993</v>
      </c>
      <c r="Q2455" s="30" t="s">
        <v>499</v>
      </c>
    </row>
    <row r="2456" spans="1:17" hidden="1" x14ac:dyDescent="0.2">
      <c r="A2456" s="30" t="s">
        <v>8349</v>
      </c>
      <c r="B2456" s="30" t="s">
        <v>8350</v>
      </c>
      <c r="C2456" s="30" t="s">
        <v>8351</v>
      </c>
      <c r="D2456" s="30"/>
      <c r="E2456" s="30" t="s">
        <v>8027</v>
      </c>
      <c r="F2456" s="30"/>
      <c r="G2456" s="38"/>
      <c r="H2456" s="31">
        <v>0</v>
      </c>
      <c r="I2456" s="30" t="s">
        <v>552</v>
      </c>
      <c r="J2456" s="30" t="s">
        <v>553</v>
      </c>
      <c r="K2456" s="30" t="s">
        <v>495</v>
      </c>
      <c r="L2456" s="30" t="s">
        <v>496</v>
      </c>
      <c r="M2456" s="30" t="s">
        <v>654</v>
      </c>
      <c r="N2456" s="30"/>
      <c r="O2456" s="30" t="s">
        <v>7992</v>
      </c>
      <c r="P2456" s="30" t="s">
        <v>7993</v>
      </c>
      <c r="Q2456" s="30" t="s">
        <v>499</v>
      </c>
    </row>
    <row r="2457" spans="1:17" hidden="1" x14ac:dyDescent="0.2">
      <c r="A2457" s="30" t="s">
        <v>8352</v>
      </c>
      <c r="B2457" s="30" t="s">
        <v>8353</v>
      </c>
      <c r="C2457" s="30" t="s">
        <v>8354</v>
      </c>
      <c r="D2457" s="30"/>
      <c r="E2457" s="30" t="s">
        <v>8027</v>
      </c>
      <c r="F2457" s="30"/>
      <c r="G2457" s="38"/>
      <c r="H2457" s="31">
        <v>0</v>
      </c>
      <c r="I2457" s="30" t="s">
        <v>552</v>
      </c>
      <c r="J2457" s="30" t="s">
        <v>553</v>
      </c>
      <c r="K2457" s="30" t="s">
        <v>495</v>
      </c>
      <c r="L2457" s="30" t="s">
        <v>496</v>
      </c>
      <c r="M2457" s="30" t="s">
        <v>654</v>
      </c>
      <c r="N2457" s="30"/>
      <c r="O2457" s="30" t="s">
        <v>7992</v>
      </c>
      <c r="P2457" s="30" t="s">
        <v>7993</v>
      </c>
      <c r="Q2457" s="30" t="s">
        <v>499</v>
      </c>
    </row>
    <row r="2458" spans="1:17" hidden="1" x14ac:dyDescent="0.2">
      <c r="A2458" s="30" t="s">
        <v>8355</v>
      </c>
      <c r="B2458" s="30" t="s">
        <v>8356</v>
      </c>
      <c r="C2458" s="30" t="s">
        <v>8357</v>
      </c>
      <c r="D2458" s="30"/>
      <c r="E2458" s="30" t="s">
        <v>8027</v>
      </c>
      <c r="F2458" s="30"/>
      <c r="G2458" s="38"/>
      <c r="H2458" s="31">
        <v>0</v>
      </c>
      <c r="I2458" s="30" t="s">
        <v>600</v>
      </c>
      <c r="J2458" s="30" t="s">
        <v>601</v>
      </c>
      <c r="K2458" s="30" t="s">
        <v>495</v>
      </c>
      <c r="L2458" s="30" t="s">
        <v>496</v>
      </c>
      <c r="M2458" s="30" t="s">
        <v>2249</v>
      </c>
      <c r="N2458" s="30"/>
      <c r="O2458" s="30" t="s">
        <v>7992</v>
      </c>
      <c r="P2458" s="30" t="s">
        <v>7993</v>
      </c>
      <c r="Q2458" s="30" t="s">
        <v>499</v>
      </c>
    </row>
    <row r="2459" spans="1:17" hidden="1" x14ac:dyDescent="0.2">
      <c r="A2459" s="30" t="s">
        <v>8358</v>
      </c>
      <c r="B2459" s="30" t="s">
        <v>8359</v>
      </c>
      <c r="C2459" s="30" t="s">
        <v>8360</v>
      </c>
      <c r="D2459" s="30"/>
      <c r="E2459" s="30" t="s">
        <v>8027</v>
      </c>
      <c r="F2459" s="30"/>
      <c r="G2459" s="38"/>
      <c r="H2459" s="31">
        <v>0</v>
      </c>
      <c r="I2459" s="30" t="s">
        <v>552</v>
      </c>
      <c r="J2459" s="30" t="s">
        <v>553</v>
      </c>
      <c r="K2459" s="30" t="s">
        <v>495</v>
      </c>
      <c r="L2459" s="30" t="s">
        <v>496</v>
      </c>
      <c r="M2459" s="30" t="s">
        <v>2249</v>
      </c>
      <c r="N2459" s="30"/>
      <c r="O2459" s="30" t="s">
        <v>7992</v>
      </c>
      <c r="P2459" s="30" t="s">
        <v>7993</v>
      </c>
      <c r="Q2459" s="30" t="s">
        <v>499</v>
      </c>
    </row>
    <row r="2460" spans="1:17" hidden="1" x14ac:dyDescent="0.2">
      <c r="A2460" s="30" t="s">
        <v>8361</v>
      </c>
      <c r="B2460" s="30" t="s">
        <v>8362</v>
      </c>
      <c r="C2460" s="30" t="s">
        <v>8363</v>
      </c>
      <c r="D2460" s="30"/>
      <c r="E2460" s="30" t="s">
        <v>8027</v>
      </c>
      <c r="F2460" s="30"/>
      <c r="G2460" s="38"/>
      <c r="H2460" s="31">
        <v>0</v>
      </c>
      <c r="I2460" s="30" t="s">
        <v>552</v>
      </c>
      <c r="J2460" s="30" t="s">
        <v>553</v>
      </c>
      <c r="K2460" s="30" t="s">
        <v>495</v>
      </c>
      <c r="L2460" s="30" t="s">
        <v>496</v>
      </c>
      <c r="M2460" s="30" t="s">
        <v>2249</v>
      </c>
      <c r="N2460" s="30"/>
      <c r="O2460" s="30" t="s">
        <v>7992</v>
      </c>
      <c r="P2460" s="30" t="s">
        <v>7993</v>
      </c>
      <c r="Q2460" s="30" t="s">
        <v>499</v>
      </c>
    </row>
    <row r="2461" spans="1:17" hidden="1" x14ac:dyDescent="0.2">
      <c r="A2461" s="30" t="s">
        <v>8364</v>
      </c>
      <c r="B2461" s="30" t="s">
        <v>8365</v>
      </c>
      <c r="C2461" s="30" t="s">
        <v>8366</v>
      </c>
      <c r="D2461" s="30"/>
      <c r="E2461" s="30" t="s">
        <v>8027</v>
      </c>
      <c r="F2461" s="30"/>
      <c r="G2461" s="38"/>
      <c r="H2461" s="31">
        <v>0</v>
      </c>
      <c r="I2461" s="30" t="s">
        <v>552</v>
      </c>
      <c r="J2461" s="30" t="s">
        <v>553</v>
      </c>
      <c r="K2461" s="30" t="s">
        <v>495</v>
      </c>
      <c r="L2461" s="30" t="s">
        <v>496</v>
      </c>
      <c r="M2461" s="30" t="s">
        <v>2249</v>
      </c>
      <c r="N2461" s="30"/>
      <c r="O2461" s="30" t="s">
        <v>7992</v>
      </c>
      <c r="P2461" s="30" t="s">
        <v>7993</v>
      </c>
      <c r="Q2461" s="30" t="s">
        <v>499</v>
      </c>
    </row>
    <row r="2462" spans="1:17" hidden="1" x14ac:dyDescent="0.2">
      <c r="A2462" s="30" t="s">
        <v>8367</v>
      </c>
      <c r="B2462" s="30" t="s">
        <v>8368</v>
      </c>
      <c r="C2462" s="30" t="s">
        <v>8369</v>
      </c>
      <c r="D2462" s="30"/>
      <c r="E2462" s="30" t="s">
        <v>8027</v>
      </c>
      <c r="F2462" s="30"/>
      <c r="G2462" s="38"/>
      <c r="H2462" s="31">
        <v>0</v>
      </c>
      <c r="I2462" s="30" t="s">
        <v>552</v>
      </c>
      <c r="J2462" s="30" t="s">
        <v>553</v>
      </c>
      <c r="K2462" s="30" t="s">
        <v>495</v>
      </c>
      <c r="L2462" s="30" t="s">
        <v>496</v>
      </c>
      <c r="M2462" s="30" t="s">
        <v>2249</v>
      </c>
      <c r="N2462" s="30"/>
      <c r="O2462" s="30" t="s">
        <v>7992</v>
      </c>
      <c r="P2462" s="30" t="s">
        <v>7993</v>
      </c>
      <c r="Q2462" s="30" t="s">
        <v>499</v>
      </c>
    </row>
    <row r="2463" spans="1:17" hidden="1" x14ac:dyDescent="0.2">
      <c r="A2463" s="30" t="s">
        <v>8370</v>
      </c>
      <c r="B2463" s="30" t="s">
        <v>8371</v>
      </c>
      <c r="C2463" s="30" t="s">
        <v>8372</v>
      </c>
      <c r="D2463" s="30"/>
      <c r="E2463" s="30" t="s">
        <v>8027</v>
      </c>
      <c r="F2463" s="30"/>
      <c r="G2463" s="38"/>
      <c r="H2463" s="31">
        <v>0</v>
      </c>
      <c r="I2463" s="30" t="s">
        <v>552</v>
      </c>
      <c r="J2463" s="30" t="s">
        <v>553</v>
      </c>
      <c r="K2463" s="30" t="s">
        <v>495</v>
      </c>
      <c r="L2463" s="30" t="s">
        <v>496</v>
      </c>
      <c r="M2463" s="30" t="s">
        <v>2249</v>
      </c>
      <c r="N2463" s="30"/>
      <c r="O2463" s="30" t="s">
        <v>7992</v>
      </c>
      <c r="P2463" s="30" t="s">
        <v>7993</v>
      </c>
      <c r="Q2463" s="30" t="s">
        <v>499</v>
      </c>
    </row>
    <row r="2464" spans="1:17" hidden="1" x14ac:dyDescent="0.2">
      <c r="A2464" s="30" t="s">
        <v>8373</v>
      </c>
      <c r="B2464" s="30" t="s">
        <v>8374</v>
      </c>
      <c r="C2464" s="30" t="s">
        <v>8375</v>
      </c>
      <c r="D2464" s="30"/>
      <c r="E2464" s="30" t="s">
        <v>8027</v>
      </c>
      <c r="F2464" s="30"/>
      <c r="G2464" s="38"/>
      <c r="H2464" s="31">
        <v>0</v>
      </c>
      <c r="I2464" s="30" t="s">
        <v>552</v>
      </c>
      <c r="J2464" s="30" t="s">
        <v>553</v>
      </c>
      <c r="K2464" s="30" t="s">
        <v>495</v>
      </c>
      <c r="L2464" s="30" t="s">
        <v>496</v>
      </c>
      <c r="M2464" s="30" t="s">
        <v>2249</v>
      </c>
      <c r="N2464" s="30"/>
      <c r="O2464" s="30" t="s">
        <v>7992</v>
      </c>
      <c r="P2464" s="30" t="s">
        <v>7993</v>
      </c>
      <c r="Q2464" s="30" t="s">
        <v>499</v>
      </c>
    </row>
    <row r="2465" spans="1:17" hidden="1" x14ac:dyDescent="0.2">
      <c r="A2465" s="30" t="s">
        <v>8376</v>
      </c>
      <c r="B2465" s="30" t="s">
        <v>8377</v>
      </c>
      <c r="C2465" s="30" t="s">
        <v>8378</v>
      </c>
      <c r="D2465" s="30"/>
      <c r="E2465" s="30" t="s">
        <v>8027</v>
      </c>
      <c r="F2465" s="30"/>
      <c r="G2465" s="38"/>
      <c r="H2465" s="31">
        <v>0</v>
      </c>
      <c r="I2465" s="30" t="s">
        <v>600</v>
      </c>
      <c r="J2465" s="30" t="s">
        <v>601</v>
      </c>
      <c r="K2465" s="30" t="s">
        <v>495</v>
      </c>
      <c r="L2465" s="30" t="s">
        <v>496</v>
      </c>
      <c r="M2465" s="30" t="s">
        <v>2249</v>
      </c>
      <c r="N2465" s="30"/>
      <c r="O2465" s="30" t="s">
        <v>7992</v>
      </c>
      <c r="P2465" s="30" t="s">
        <v>7993</v>
      </c>
      <c r="Q2465" s="30" t="s">
        <v>499</v>
      </c>
    </row>
    <row r="2466" spans="1:17" hidden="1" x14ac:dyDescent="0.2">
      <c r="A2466" s="30" t="s">
        <v>8379</v>
      </c>
      <c r="B2466" s="30" t="s">
        <v>8380</v>
      </c>
      <c r="C2466" s="30" t="s">
        <v>8381</v>
      </c>
      <c r="D2466" s="30"/>
      <c r="E2466" s="30" t="s">
        <v>8027</v>
      </c>
      <c r="F2466" s="30"/>
      <c r="G2466" s="38"/>
      <c r="H2466" s="31">
        <v>0</v>
      </c>
      <c r="I2466" s="30" t="s">
        <v>552</v>
      </c>
      <c r="J2466" s="30" t="s">
        <v>553</v>
      </c>
      <c r="K2466" s="30" t="s">
        <v>495</v>
      </c>
      <c r="L2466" s="30" t="s">
        <v>496</v>
      </c>
      <c r="M2466" s="30" t="s">
        <v>2249</v>
      </c>
      <c r="N2466" s="30"/>
      <c r="O2466" s="30" t="s">
        <v>7992</v>
      </c>
      <c r="P2466" s="30" t="s">
        <v>7993</v>
      </c>
      <c r="Q2466" s="30" t="s">
        <v>499</v>
      </c>
    </row>
    <row r="2467" spans="1:17" hidden="1" x14ac:dyDescent="0.2">
      <c r="A2467" s="30" t="s">
        <v>8382</v>
      </c>
      <c r="B2467" s="30" t="s">
        <v>8383</v>
      </c>
      <c r="C2467" s="30" t="s">
        <v>8384</v>
      </c>
      <c r="D2467" s="30"/>
      <c r="E2467" s="30" t="s">
        <v>8027</v>
      </c>
      <c r="F2467" s="30"/>
      <c r="G2467" s="38"/>
      <c r="H2467" s="31">
        <v>0</v>
      </c>
      <c r="I2467" s="30" t="s">
        <v>552</v>
      </c>
      <c r="J2467" s="30" t="s">
        <v>553</v>
      </c>
      <c r="K2467" s="30" t="s">
        <v>495</v>
      </c>
      <c r="L2467" s="30" t="s">
        <v>496</v>
      </c>
      <c r="M2467" s="30" t="s">
        <v>2249</v>
      </c>
      <c r="N2467" s="30"/>
      <c r="O2467" s="30" t="s">
        <v>7992</v>
      </c>
      <c r="P2467" s="30" t="s">
        <v>7993</v>
      </c>
      <c r="Q2467" s="30" t="s">
        <v>499</v>
      </c>
    </row>
    <row r="2468" spans="1:17" hidden="1" x14ac:dyDescent="0.2">
      <c r="A2468" s="30" t="s">
        <v>8385</v>
      </c>
      <c r="B2468" s="30" t="s">
        <v>8386</v>
      </c>
      <c r="C2468" s="30" t="s">
        <v>8387</v>
      </c>
      <c r="D2468" s="30"/>
      <c r="E2468" s="30" t="s">
        <v>8027</v>
      </c>
      <c r="F2468" s="30"/>
      <c r="G2468" s="38"/>
      <c r="H2468" s="31">
        <v>0</v>
      </c>
      <c r="I2468" s="30" t="s">
        <v>552</v>
      </c>
      <c r="J2468" s="30" t="s">
        <v>553</v>
      </c>
      <c r="K2468" s="30" t="s">
        <v>495</v>
      </c>
      <c r="L2468" s="30" t="s">
        <v>496</v>
      </c>
      <c r="M2468" s="30" t="s">
        <v>2249</v>
      </c>
      <c r="N2468" s="30"/>
      <c r="O2468" s="30" t="s">
        <v>7992</v>
      </c>
      <c r="P2468" s="30" t="s">
        <v>7993</v>
      </c>
      <c r="Q2468" s="30" t="s">
        <v>499</v>
      </c>
    </row>
    <row r="2469" spans="1:17" hidden="1" x14ac:dyDescent="0.2">
      <c r="A2469" s="30" t="s">
        <v>8388</v>
      </c>
      <c r="B2469" s="30" t="s">
        <v>8389</v>
      </c>
      <c r="C2469" s="30" t="s">
        <v>8390</v>
      </c>
      <c r="D2469" s="30"/>
      <c r="E2469" s="30" t="s">
        <v>8027</v>
      </c>
      <c r="F2469" s="30"/>
      <c r="G2469" s="38"/>
      <c r="H2469" s="31">
        <v>0</v>
      </c>
      <c r="I2469" s="30" t="s">
        <v>552</v>
      </c>
      <c r="J2469" s="30" t="s">
        <v>553</v>
      </c>
      <c r="K2469" s="30" t="s">
        <v>495</v>
      </c>
      <c r="L2469" s="30" t="s">
        <v>496</v>
      </c>
      <c r="M2469" s="30" t="s">
        <v>2249</v>
      </c>
      <c r="N2469" s="30"/>
      <c r="O2469" s="30" t="s">
        <v>7992</v>
      </c>
      <c r="P2469" s="30" t="s">
        <v>7993</v>
      </c>
      <c r="Q2469" s="30" t="s">
        <v>499</v>
      </c>
    </row>
    <row r="2470" spans="1:17" hidden="1" x14ac:dyDescent="0.2">
      <c r="A2470" s="30" t="s">
        <v>8391</v>
      </c>
      <c r="B2470" s="30" t="s">
        <v>8392</v>
      </c>
      <c r="C2470" s="30" t="s">
        <v>8393</v>
      </c>
      <c r="D2470" s="30"/>
      <c r="E2470" s="30" t="s">
        <v>8027</v>
      </c>
      <c r="F2470" s="30"/>
      <c r="G2470" s="38"/>
      <c r="H2470" s="31">
        <v>0</v>
      </c>
      <c r="I2470" s="30" t="s">
        <v>600</v>
      </c>
      <c r="J2470" s="30" t="s">
        <v>601</v>
      </c>
      <c r="K2470" s="30" t="s">
        <v>495</v>
      </c>
      <c r="L2470" s="30" t="s">
        <v>496</v>
      </c>
      <c r="M2470" s="30" t="s">
        <v>2249</v>
      </c>
      <c r="N2470" s="30"/>
      <c r="O2470" s="30" t="s">
        <v>7992</v>
      </c>
      <c r="P2470" s="30" t="s">
        <v>7993</v>
      </c>
      <c r="Q2470" s="30" t="s">
        <v>499</v>
      </c>
    </row>
    <row r="2471" spans="1:17" hidden="1" x14ac:dyDescent="0.2">
      <c r="A2471" s="30" t="s">
        <v>8394</v>
      </c>
      <c r="B2471" s="30" t="s">
        <v>8395</v>
      </c>
      <c r="C2471" s="30" t="s">
        <v>8396</v>
      </c>
      <c r="D2471" s="30"/>
      <c r="E2471" s="30" t="s">
        <v>8027</v>
      </c>
      <c r="F2471" s="30"/>
      <c r="G2471" s="38"/>
      <c r="H2471" s="31">
        <v>0</v>
      </c>
      <c r="I2471" s="30" t="s">
        <v>586</v>
      </c>
      <c r="J2471" s="30" t="s">
        <v>587</v>
      </c>
      <c r="K2471" s="30" t="s">
        <v>495</v>
      </c>
      <c r="L2471" s="30" t="s">
        <v>496</v>
      </c>
      <c r="M2471" s="30" t="s">
        <v>3374</v>
      </c>
      <c r="N2471" s="30"/>
      <c r="O2471" s="30" t="s">
        <v>7992</v>
      </c>
      <c r="P2471" s="30" t="s">
        <v>7993</v>
      </c>
      <c r="Q2471" s="30" t="s">
        <v>499</v>
      </c>
    </row>
    <row r="2472" spans="1:17" hidden="1" x14ac:dyDescent="0.2">
      <c r="A2472" s="30" t="s">
        <v>8397</v>
      </c>
      <c r="B2472" s="30" t="s">
        <v>8398</v>
      </c>
      <c r="C2472" s="30" t="s">
        <v>8399</v>
      </c>
      <c r="D2472" s="30"/>
      <c r="E2472" s="30" t="s">
        <v>8027</v>
      </c>
      <c r="F2472" s="30"/>
      <c r="G2472" s="38"/>
      <c r="H2472" s="31">
        <v>0</v>
      </c>
      <c r="I2472" s="30" t="s">
        <v>586</v>
      </c>
      <c r="J2472" s="30" t="s">
        <v>587</v>
      </c>
      <c r="K2472" s="30" t="s">
        <v>495</v>
      </c>
      <c r="L2472" s="30" t="s">
        <v>496</v>
      </c>
      <c r="M2472" s="30" t="s">
        <v>3374</v>
      </c>
      <c r="N2472" s="30"/>
      <c r="O2472" s="30" t="s">
        <v>7992</v>
      </c>
      <c r="P2472" s="30" t="s">
        <v>7993</v>
      </c>
      <c r="Q2472" s="30" t="s">
        <v>499</v>
      </c>
    </row>
    <row r="2473" spans="1:17" hidden="1" x14ac:dyDescent="0.2">
      <c r="A2473" s="30" t="s">
        <v>8400</v>
      </c>
      <c r="B2473" s="30" t="s">
        <v>8401</v>
      </c>
      <c r="C2473" s="30" t="s">
        <v>8402</v>
      </c>
      <c r="D2473" s="30"/>
      <c r="E2473" s="30" t="s">
        <v>8027</v>
      </c>
      <c r="F2473" s="30"/>
      <c r="G2473" s="38"/>
      <c r="H2473" s="31">
        <v>0</v>
      </c>
      <c r="I2473" s="30" t="s">
        <v>586</v>
      </c>
      <c r="J2473" s="30" t="s">
        <v>587</v>
      </c>
      <c r="K2473" s="30" t="s">
        <v>495</v>
      </c>
      <c r="L2473" s="30" t="s">
        <v>496</v>
      </c>
      <c r="M2473" s="30" t="s">
        <v>3374</v>
      </c>
      <c r="N2473" s="30"/>
      <c r="O2473" s="30" t="s">
        <v>7992</v>
      </c>
      <c r="P2473" s="30" t="s">
        <v>7993</v>
      </c>
      <c r="Q2473" s="30" t="s">
        <v>499</v>
      </c>
    </row>
    <row r="2474" spans="1:17" hidden="1" x14ac:dyDescent="0.2">
      <c r="A2474" s="30" t="s">
        <v>8403</v>
      </c>
      <c r="B2474" s="30" t="s">
        <v>8404</v>
      </c>
      <c r="C2474" s="30" t="s">
        <v>8405</v>
      </c>
      <c r="D2474" s="30"/>
      <c r="E2474" s="30" t="s">
        <v>8027</v>
      </c>
      <c r="F2474" s="30"/>
      <c r="G2474" s="38"/>
      <c r="H2474" s="31">
        <v>0</v>
      </c>
      <c r="I2474" s="30" t="s">
        <v>586</v>
      </c>
      <c r="J2474" s="30" t="s">
        <v>587</v>
      </c>
      <c r="K2474" s="30" t="s">
        <v>495</v>
      </c>
      <c r="L2474" s="30" t="s">
        <v>496</v>
      </c>
      <c r="M2474" s="30" t="s">
        <v>3374</v>
      </c>
      <c r="N2474" s="30"/>
      <c r="O2474" s="30" t="s">
        <v>7992</v>
      </c>
      <c r="P2474" s="30" t="s">
        <v>7993</v>
      </c>
      <c r="Q2474" s="30" t="s">
        <v>499</v>
      </c>
    </row>
    <row r="2475" spans="1:17" hidden="1" x14ac:dyDescent="0.2">
      <c r="A2475" s="30" t="s">
        <v>8406</v>
      </c>
      <c r="B2475" s="30" t="s">
        <v>8407</v>
      </c>
      <c r="C2475" s="30" t="s">
        <v>8408</v>
      </c>
      <c r="D2475" s="30"/>
      <c r="E2475" s="30" t="s">
        <v>8027</v>
      </c>
      <c r="F2475" s="30"/>
      <c r="G2475" s="38"/>
      <c r="H2475" s="31">
        <v>0</v>
      </c>
      <c r="I2475" s="30" t="s">
        <v>586</v>
      </c>
      <c r="J2475" s="30" t="s">
        <v>587</v>
      </c>
      <c r="K2475" s="30" t="s">
        <v>495</v>
      </c>
      <c r="L2475" s="30" t="s">
        <v>496</v>
      </c>
      <c r="M2475" s="30" t="s">
        <v>3374</v>
      </c>
      <c r="N2475" s="30"/>
      <c r="O2475" s="30" t="s">
        <v>7992</v>
      </c>
      <c r="P2475" s="30" t="s">
        <v>7993</v>
      </c>
      <c r="Q2475" s="30" t="s">
        <v>499</v>
      </c>
    </row>
    <row r="2476" spans="1:17" hidden="1" x14ac:dyDescent="0.2">
      <c r="A2476" s="30" t="s">
        <v>8409</v>
      </c>
      <c r="B2476" s="30" t="s">
        <v>8410</v>
      </c>
      <c r="C2476" s="30" t="s">
        <v>8411</v>
      </c>
      <c r="D2476" s="30"/>
      <c r="E2476" s="30" t="s">
        <v>8027</v>
      </c>
      <c r="F2476" s="30"/>
      <c r="G2476" s="38"/>
      <c r="H2476" s="31">
        <v>0</v>
      </c>
      <c r="I2476" s="30" t="s">
        <v>718</v>
      </c>
      <c r="J2476" s="30" t="s">
        <v>719</v>
      </c>
      <c r="K2476" s="30" t="s">
        <v>495</v>
      </c>
      <c r="L2476" s="30" t="s">
        <v>496</v>
      </c>
      <c r="M2476" s="30" t="s">
        <v>3374</v>
      </c>
      <c r="N2476" s="30"/>
      <c r="O2476" s="30" t="s">
        <v>7992</v>
      </c>
      <c r="P2476" s="30" t="s">
        <v>7993</v>
      </c>
      <c r="Q2476" s="30" t="s">
        <v>499</v>
      </c>
    </row>
    <row r="2477" spans="1:17" hidden="1" x14ac:dyDescent="0.2">
      <c r="A2477" s="30" t="s">
        <v>8412</v>
      </c>
      <c r="B2477" s="30" t="s">
        <v>8413</v>
      </c>
      <c r="C2477" s="30" t="s">
        <v>8414</v>
      </c>
      <c r="D2477" s="30"/>
      <c r="E2477" s="30" t="s">
        <v>8027</v>
      </c>
      <c r="F2477" s="30"/>
      <c r="G2477" s="38"/>
      <c r="H2477" s="31">
        <v>0</v>
      </c>
      <c r="I2477" s="30" t="s">
        <v>718</v>
      </c>
      <c r="J2477" s="30" t="s">
        <v>719</v>
      </c>
      <c r="K2477" s="30" t="s">
        <v>495</v>
      </c>
      <c r="L2477" s="30" t="s">
        <v>496</v>
      </c>
      <c r="M2477" s="30" t="s">
        <v>596</v>
      </c>
      <c r="N2477" s="30"/>
      <c r="O2477" s="30" t="s">
        <v>7992</v>
      </c>
      <c r="P2477" s="30" t="s">
        <v>7993</v>
      </c>
      <c r="Q2477" s="30" t="s">
        <v>499</v>
      </c>
    </row>
    <row r="2478" spans="1:17" hidden="1" x14ac:dyDescent="0.2">
      <c r="A2478" s="30" t="s">
        <v>8415</v>
      </c>
      <c r="B2478" s="30" t="s">
        <v>8416</v>
      </c>
      <c r="C2478" s="30" t="s">
        <v>8417</v>
      </c>
      <c r="D2478" s="30"/>
      <c r="E2478" s="30" t="s">
        <v>8027</v>
      </c>
      <c r="F2478" s="30"/>
      <c r="G2478" s="38"/>
      <c r="H2478" s="31">
        <v>0</v>
      </c>
      <c r="I2478" s="30" t="s">
        <v>586</v>
      </c>
      <c r="J2478" s="30" t="s">
        <v>587</v>
      </c>
      <c r="K2478" s="30" t="s">
        <v>495</v>
      </c>
      <c r="L2478" s="30" t="s">
        <v>496</v>
      </c>
      <c r="M2478" s="30" t="s">
        <v>3374</v>
      </c>
      <c r="N2478" s="30"/>
      <c r="O2478" s="30" t="s">
        <v>7992</v>
      </c>
      <c r="P2478" s="30" t="s">
        <v>7993</v>
      </c>
      <c r="Q2478" s="30" t="s">
        <v>499</v>
      </c>
    </row>
    <row r="2479" spans="1:17" hidden="1" x14ac:dyDescent="0.2">
      <c r="A2479" s="30" t="s">
        <v>8418</v>
      </c>
      <c r="B2479" s="30" t="s">
        <v>8419</v>
      </c>
      <c r="C2479" s="30" t="s">
        <v>8420</v>
      </c>
      <c r="D2479" s="30"/>
      <c r="E2479" s="30" t="s">
        <v>8027</v>
      </c>
      <c r="F2479" s="30"/>
      <c r="G2479" s="38"/>
      <c r="H2479" s="31">
        <v>0</v>
      </c>
      <c r="I2479" s="30" t="s">
        <v>586</v>
      </c>
      <c r="J2479" s="30" t="s">
        <v>587</v>
      </c>
      <c r="K2479" s="30" t="s">
        <v>495</v>
      </c>
      <c r="L2479" s="30" t="s">
        <v>496</v>
      </c>
      <c r="M2479" s="30" t="s">
        <v>3374</v>
      </c>
      <c r="N2479" s="30"/>
      <c r="O2479" s="30" t="s">
        <v>7992</v>
      </c>
      <c r="P2479" s="30" t="s">
        <v>7993</v>
      </c>
      <c r="Q2479" s="30" t="s">
        <v>499</v>
      </c>
    </row>
    <row r="2480" spans="1:17" hidden="1" x14ac:dyDescent="0.2">
      <c r="A2480" s="30" t="s">
        <v>8421</v>
      </c>
      <c r="B2480" s="30" t="s">
        <v>8422</v>
      </c>
      <c r="C2480" s="30" t="s">
        <v>8423</v>
      </c>
      <c r="D2480" s="30"/>
      <c r="E2480" s="30" t="s">
        <v>8027</v>
      </c>
      <c r="F2480" s="30"/>
      <c r="G2480" s="38"/>
      <c r="H2480" s="31">
        <v>0</v>
      </c>
      <c r="I2480" s="30" t="s">
        <v>586</v>
      </c>
      <c r="J2480" s="30" t="s">
        <v>587</v>
      </c>
      <c r="K2480" s="30" t="s">
        <v>495</v>
      </c>
      <c r="L2480" s="30" t="s">
        <v>496</v>
      </c>
      <c r="M2480" s="30" t="s">
        <v>3374</v>
      </c>
      <c r="N2480" s="30"/>
      <c r="O2480" s="30" t="s">
        <v>7992</v>
      </c>
      <c r="P2480" s="30" t="s">
        <v>7993</v>
      </c>
      <c r="Q2480" s="30" t="s">
        <v>499</v>
      </c>
    </row>
    <row r="2481" spans="1:17" hidden="1" x14ac:dyDescent="0.2">
      <c r="A2481" s="30" t="s">
        <v>8424</v>
      </c>
      <c r="B2481" s="30" t="s">
        <v>8425</v>
      </c>
      <c r="C2481" s="30" t="s">
        <v>8426</v>
      </c>
      <c r="D2481" s="30"/>
      <c r="E2481" s="30" t="s">
        <v>8027</v>
      </c>
      <c r="F2481" s="30"/>
      <c r="G2481" s="38"/>
      <c r="H2481" s="31">
        <v>0</v>
      </c>
      <c r="I2481" s="30" t="s">
        <v>586</v>
      </c>
      <c r="J2481" s="30" t="s">
        <v>587</v>
      </c>
      <c r="K2481" s="30" t="s">
        <v>495</v>
      </c>
      <c r="L2481" s="30" t="s">
        <v>496</v>
      </c>
      <c r="M2481" s="30" t="s">
        <v>3374</v>
      </c>
      <c r="N2481" s="30"/>
      <c r="O2481" s="30" t="s">
        <v>7992</v>
      </c>
      <c r="P2481" s="30" t="s">
        <v>7993</v>
      </c>
      <c r="Q2481" s="30" t="s">
        <v>499</v>
      </c>
    </row>
    <row r="2482" spans="1:17" hidden="1" x14ac:dyDescent="0.2">
      <c r="A2482" s="30" t="s">
        <v>8427</v>
      </c>
      <c r="B2482" s="30" t="s">
        <v>8428</v>
      </c>
      <c r="C2482" s="30" t="s">
        <v>8429</v>
      </c>
      <c r="D2482" s="30"/>
      <c r="E2482" s="30" t="s">
        <v>8027</v>
      </c>
      <c r="F2482" s="30"/>
      <c r="G2482" s="38"/>
      <c r="H2482" s="31">
        <v>0</v>
      </c>
      <c r="I2482" s="30" t="s">
        <v>718</v>
      </c>
      <c r="J2482" s="30" t="s">
        <v>719</v>
      </c>
      <c r="K2482" s="30" t="s">
        <v>495</v>
      </c>
      <c r="L2482" s="30" t="s">
        <v>496</v>
      </c>
      <c r="M2482" s="30" t="s">
        <v>3374</v>
      </c>
      <c r="N2482" s="30"/>
      <c r="O2482" s="30" t="s">
        <v>7992</v>
      </c>
      <c r="P2482" s="30" t="s">
        <v>7993</v>
      </c>
      <c r="Q2482" s="30" t="s">
        <v>499</v>
      </c>
    </row>
    <row r="2483" spans="1:17" hidden="1" x14ac:dyDescent="0.2">
      <c r="A2483" s="30" t="s">
        <v>8430</v>
      </c>
      <c r="B2483" s="30" t="s">
        <v>8431</v>
      </c>
      <c r="C2483" s="30" t="s">
        <v>8432</v>
      </c>
      <c r="D2483" s="30"/>
      <c r="E2483" s="30" t="s">
        <v>8027</v>
      </c>
      <c r="F2483" s="30"/>
      <c r="G2483" s="38"/>
      <c r="H2483" s="31">
        <v>0</v>
      </c>
      <c r="I2483" s="30" t="s">
        <v>586</v>
      </c>
      <c r="J2483" s="30" t="s">
        <v>587</v>
      </c>
      <c r="K2483" s="30" t="s">
        <v>495</v>
      </c>
      <c r="L2483" s="30" t="s">
        <v>496</v>
      </c>
      <c r="M2483" s="30" t="s">
        <v>3374</v>
      </c>
      <c r="N2483" s="30"/>
      <c r="O2483" s="30" t="s">
        <v>7992</v>
      </c>
      <c r="P2483" s="30" t="s">
        <v>7993</v>
      </c>
      <c r="Q2483" s="30" t="s">
        <v>499</v>
      </c>
    </row>
    <row r="2484" spans="1:17" hidden="1" x14ac:dyDescent="0.2">
      <c r="A2484" s="30" t="s">
        <v>8433</v>
      </c>
      <c r="B2484" s="30" t="s">
        <v>8434</v>
      </c>
      <c r="C2484" s="30" t="s">
        <v>8435</v>
      </c>
      <c r="D2484" s="30"/>
      <c r="E2484" s="30" t="s">
        <v>7999</v>
      </c>
      <c r="F2484" s="30"/>
      <c r="G2484" s="38"/>
      <c r="H2484" s="31">
        <v>0</v>
      </c>
      <c r="I2484" s="30" t="s">
        <v>552</v>
      </c>
      <c r="J2484" s="30" t="s">
        <v>553</v>
      </c>
      <c r="K2484" s="30" t="s">
        <v>495</v>
      </c>
      <c r="L2484" s="30" t="s">
        <v>496</v>
      </c>
      <c r="M2484" s="30" t="s">
        <v>724</v>
      </c>
      <c r="N2484" s="30"/>
      <c r="O2484" s="30" t="s">
        <v>7992</v>
      </c>
      <c r="P2484" s="30" t="s">
        <v>7993</v>
      </c>
      <c r="Q2484" s="30" t="s">
        <v>499</v>
      </c>
    </row>
    <row r="2485" spans="1:17" hidden="1" x14ac:dyDescent="0.2">
      <c r="A2485" s="30" t="s">
        <v>8436</v>
      </c>
      <c r="B2485" s="30" t="s">
        <v>8437</v>
      </c>
      <c r="C2485" s="30" t="s">
        <v>8438</v>
      </c>
      <c r="D2485" s="30"/>
      <c r="E2485" s="30" t="s">
        <v>7999</v>
      </c>
      <c r="F2485" s="30"/>
      <c r="G2485" s="38"/>
      <c r="H2485" s="31">
        <v>0</v>
      </c>
      <c r="I2485" s="30" t="s">
        <v>552</v>
      </c>
      <c r="J2485" s="30" t="s">
        <v>553</v>
      </c>
      <c r="K2485" s="30" t="s">
        <v>495</v>
      </c>
      <c r="L2485" s="30" t="s">
        <v>496</v>
      </c>
      <c r="M2485" s="30" t="s">
        <v>724</v>
      </c>
      <c r="N2485" s="30"/>
      <c r="O2485" s="30" t="s">
        <v>7992</v>
      </c>
      <c r="P2485" s="30" t="s">
        <v>7993</v>
      </c>
      <c r="Q2485" s="30" t="s">
        <v>499</v>
      </c>
    </row>
    <row r="2486" spans="1:17" hidden="1" x14ac:dyDescent="0.2">
      <c r="A2486" s="30" t="s">
        <v>8439</v>
      </c>
      <c r="B2486" s="30" t="s">
        <v>8440</v>
      </c>
      <c r="C2486" s="30" t="s">
        <v>8441</v>
      </c>
      <c r="D2486" s="30"/>
      <c r="E2486" s="30" t="s">
        <v>7999</v>
      </c>
      <c r="F2486" s="30"/>
      <c r="G2486" s="38"/>
      <c r="H2486" s="31">
        <v>0</v>
      </c>
      <c r="I2486" s="30" t="s">
        <v>552</v>
      </c>
      <c r="J2486" s="30" t="s">
        <v>553</v>
      </c>
      <c r="K2486" s="30" t="s">
        <v>495</v>
      </c>
      <c r="L2486" s="30" t="s">
        <v>496</v>
      </c>
      <c r="M2486" s="30" t="s">
        <v>724</v>
      </c>
      <c r="N2486" s="30"/>
      <c r="O2486" s="30" t="s">
        <v>7992</v>
      </c>
      <c r="P2486" s="30" t="s">
        <v>7993</v>
      </c>
      <c r="Q2486" s="30" t="s">
        <v>499</v>
      </c>
    </row>
    <row r="2487" spans="1:17" hidden="1" x14ac:dyDescent="0.2">
      <c r="A2487" s="30" t="s">
        <v>8442</v>
      </c>
      <c r="B2487" s="30" t="s">
        <v>8443</v>
      </c>
      <c r="C2487" s="30" t="s">
        <v>8444</v>
      </c>
      <c r="D2487" s="30"/>
      <c r="E2487" s="30" t="s">
        <v>7999</v>
      </c>
      <c r="F2487" s="30"/>
      <c r="G2487" s="38"/>
      <c r="H2487" s="31">
        <v>0</v>
      </c>
      <c r="I2487" s="30" t="s">
        <v>718</v>
      </c>
      <c r="J2487" s="30" t="s">
        <v>719</v>
      </c>
      <c r="K2487" s="30" t="s">
        <v>495</v>
      </c>
      <c r="L2487" s="30" t="s">
        <v>496</v>
      </c>
      <c r="M2487" s="30" t="s">
        <v>724</v>
      </c>
      <c r="N2487" s="30"/>
      <c r="O2487" s="30" t="s">
        <v>7992</v>
      </c>
      <c r="P2487" s="30" t="s">
        <v>7993</v>
      </c>
      <c r="Q2487" s="30" t="s">
        <v>499</v>
      </c>
    </row>
    <row r="2488" spans="1:17" hidden="1" x14ac:dyDescent="0.2">
      <c r="A2488" s="30" t="s">
        <v>8445</v>
      </c>
      <c r="B2488" s="30" t="s">
        <v>8446</v>
      </c>
      <c r="C2488" s="30" t="s">
        <v>8447</v>
      </c>
      <c r="D2488" s="30"/>
      <c r="E2488" s="30" t="s">
        <v>7999</v>
      </c>
      <c r="F2488" s="30"/>
      <c r="G2488" s="38"/>
      <c r="H2488" s="31">
        <v>0</v>
      </c>
      <c r="I2488" s="30" t="s">
        <v>552</v>
      </c>
      <c r="J2488" s="30" t="s">
        <v>553</v>
      </c>
      <c r="K2488" s="30" t="s">
        <v>495</v>
      </c>
      <c r="L2488" s="30" t="s">
        <v>496</v>
      </c>
      <c r="M2488" s="30" t="s">
        <v>724</v>
      </c>
      <c r="N2488" s="30"/>
      <c r="O2488" s="30" t="s">
        <v>7992</v>
      </c>
      <c r="P2488" s="30" t="s">
        <v>7993</v>
      </c>
      <c r="Q2488" s="30" t="s">
        <v>499</v>
      </c>
    </row>
    <row r="2489" spans="1:17" hidden="1" x14ac:dyDescent="0.2">
      <c r="A2489" s="30" t="s">
        <v>8448</v>
      </c>
      <c r="B2489" s="30" t="s">
        <v>8449</v>
      </c>
      <c r="C2489" s="30" t="s">
        <v>8450</v>
      </c>
      <c r="D2489" s="30"/>
      <c r="E2489" s="30" t="s">
        <v>7999</v>
      </c>
      <c r="F2489" s="30"/>
      <c r="G2489" s="38"/>
      <c r="H2489" s="31">
        <v>0</v>
      </c>
      <c r="I2489" s="30" t="s">
        <v>552</v>
      </c>
      <c r="J2489" s="30" t="s">
        <v>553</v>
      </c>
      <c r="K2489" s="30" t="s">
        <v>495</v>
      </c>
      <c r="L2489" s="30" t="s">
        <v>496</v>
      </c>
      <c r="M2489" s="30" t="s">
        <v>724</v>
      </c>
      <c r="N2489" s="30"/>
      <c r="O2489" s="30" t="s">
        <v>7992</v>
      </c>
      <c r="P2489" s="30" t="s">
        <v>7993</v>
      </c>
      <c r="Q2489" s="30" t="s">
        <v>499</v>
      </c>
    </row>
    <row r="2490" spans="1:17" hidden="1" x14ac:dyDescent="0.2">
      <c r="A2490" s="30" t="s">
        <v>8451</v>
      </c>
      <c r="B2490" s="30" t="s">
        <v>8452</v>
      </c>
      <c r="C2490" s="30" t="s">
        <v>8453</v>
      </c>
      <c r="D2490" s="30"/>
      <c r="E2490" s="30" t="s">
        <v>7999</v>
      </c>
      <c r="F2490" s="30"/>
      <c r="G2490" s="38"/>
      <c r="H2490" s="31">
        <v>0</v>
      </c>
      <c r="I2490" s="30" t="s">
        <v>552</v>
      </c>
      <c r="J2490" s="30" t="s">
        <v>553</v>
      </c>
      <c r="K2490" s="30" t="s">
        <v>495</v>
      </c>
      <c r="L2490" s="30" t="s">
        <v>496</v>
      </c>
      <c r="M2490" s="30" t="s">
        <v>724</v>
      </c>
      <c r="N2490" s="30"/>
      <c r="O2490" s="30" t="s">
        <v>7992</v>
      </c>
      <c r="P2490" s="30" t="s">
        <v>7993</v>
      </c>
      <c r="Q2490" s="30" t="s">
        <v>499</v>
      </c>
    </row>
    <row r="2491" spans="1:17" hidden="1" x14ac:dyDescent="0.2">
      <c r="A2491" s="30" t="s">
        <v>8454</v>
      </c>
      <c r="B2491" s="30" t="s">
        <v>8455</v>
      </c>
      <c r="C2491" s="30" t="s">
        <v>8456</v>
      </c>
      <c r="D2491" s="30"/>
      <c r="E2491" s="30" t="s">
        <v>7999</v>
      </c>
      <c r="F2491" s="30"/>
      <c r="G2491" s="38"/>
      <c r="H2491" s="31">
        <v>0</v>
      </c>
      <c r="I2491" s="30" t="s">
        <v>552</v>
      </c>
      <c r="J2491" s="30" t="s">
        <v>553</v>
      </c>
      <c r="K2491" s="30" t="s">
        <v>495</v>
      </c>
      <c r="L2491" s="30" t="s">
        <v>496</v>
      </c>
      <c r="M2491" s="30" t="s">
        <v>724</v>
      </c>
      <c r="N2491" s="30"/>
      <c r="O2491" s="30" t="s">
        <v>7992</v>
      </c>
      <c r="P2491" s="30" t="s">
        <v>7993</v>
      </c>
      <c r="Q2491" s="30" t="s">
        <v>499</v>
      </c>
    </row>
    <row r="2492" spans="1:17" hidden="1" x14ac:dyDescent="0.2">
      <c r="A2492" s="30" t="s">
        <v>8457</v>
      </c>
      <c r="B2492" s="30" t="s">
        <v>8458</v>
      </c>
      <c r="C2492" s="30" t="s">
        <v>8459</v>
      </c>
      <c r="D2492" s="30"/>
      <c r="E2492" s="30" t="s">
        <v>7999</v>
      </c>
      <c r="F2492" s="30"/>
      <c r="G2492" s="38"/>
      <c r="H2492" s="31">
        <v>0</v>
      </c>
      <c r="I2492" s="30" t="s">
        <v>552</v>
      </c>
      <c r="J2492" s="30" t="s">
        <v>553</v>
      </c>
      <c r="K2492" s="30" t="s">
        <v>495</v>
      </c>
      <c r="L2492" s="30" t="s">
        <v>496</v>
      </c>
      <c r="M2492" s="30" t="s">
        <v>724</v>
      </c>
      <c r="N2492" s="30"/>
      <c r="O2492" s="30" t="s">
        <v>7992</v>
      </c>
      <c r="P2492" s="30" t="s">
        <v>7993</v>
      </c>
      <c r="Q2492" s="30" t="s">
        <v>499</v>
      </c>
    </row>
    <row r="2493" spans="1:17" hidden="1" x14ac:dyDescent="0.2">
      <c r="A2493" s="30" t="s">
        <v>8460</v>
      </c>
      <c r="B2493" s="30" t="s">
        <v>8461</v>
      </c>
      <c r="C2493" s="30" t="s">
        <v>8462</v>
      </c>
      <c r="D2493" s="30"/>
      <c r="E2493" s="30" t="s">
        <v>7999</v>
      </c>
      <c r="F2493" s="30"/>
      <c r="G2493" s="38"/>
      <c r="H2493" s="31">
        <v>0</v>
      </c>
      <c r="I2493" s="30" t="s">
        <v>718</v>
      </c>
      <c r="J2493" s="30" t="s">
        <v>719</v>
      </c>
      <c r="K2493" s="30" t="s">
        <v>495</v>
      </c>
      <c r="L2493" s="30" t="s">
        <v>496</v>
      </c>
      <c r="M2493" s="30" t="s">
        <v>724</v>
      </c>
      <c r="N2493" s="30"/>
      <c r="O2493" s="30" t="s">
        <v>7992</v>
      </c>
      <c r="P2493" s="30" t="s">
        <v>7993</v>
      </c>
      <c r="Q2493" s="30" t="s">
        <v>499</v>
      </c>
    </row>
    <row r="2494" spans="1:17" hidden="1" x14ac:dyDescent="0.2">
      <c r="A2494" s="30" t="s">
        <v>8463</v>
      </c>
      <c r="B2494" s="30" t="s">
        <v>8464</v>
      </c>
      <c r="C2494" s="30" t="s">
        <v>8465</v>
      </c>
      <c r="D2494" s="30"/>
      <c r="E2494" s="30" t="s">
        <v>7999</v>
      </c>
      <c r="F2494" s="30"/>
      <c r="G2494" s="38"/>
      <c r="H2494" s="31">
        <v>0</v>
      </c>
      <c r="I2494" s="30" t="s">
        <v>552</v>
      </c>
      <c r="J2494" s="30" t="s">
        <v>553</v>
      </c>
      <c r="K2494" s="30" t="s">
        <v>495</v>
      </c>
      <c r="L2494" s="30" t="s">
        <v>496</v>
      </c>
      <c r="M2494" s="30" t="s">
        <v>724</v>
      </c>
      <c r="N2494" s="30"/>
      <c r="O2494" s="30" t="s">
        <v>7992</v>
      </c>
      <c r="P2494" s="30" t="s">
        <v>7993</v>
      </c>
      <c r="Q2494" s="30" t="s">
        <v>499</v>
      </c>
    </row>
    <row r="2495" spans="1:17" hidden="1" x14ac:dyDescent="0.2">
      <c r="A2495" s="30" t="s">
        <v>8466</v>
      </c>
      <c r="B2495" s="30" t="s">
        <v>8467</v>
      </c>
      <c r="C2495" s="30" t="s">
        <v>8468</v>
      </c>
      <c r="D2495" s="30"/>
      <c r="E2495" s="30" t="s">
        <v>7999</v>
      </c>
      <c r="F2495" s="30"/>
      <c r="G2495" s="38"/>
      <c r="H2495" s="31">
        <v>0</v>
      </c>
      <c r="I2495" s="30" t="s">
        <v>718</v>
      </c>
      <c r="J2495" s="30" t="s">
        <v>719</v>
      </c>
      <c r="K2495" s="30" t="s">
        <v>495</v>
      </c>
      <c r="L2495" s="30" t="s">
        <v>496</v>
      </c>
      <c r="M2495" s="30" t="s">
        <v>724</v>
      </c>
      <c r="N2495" s="30"/>
      <c r="O2495" s="30" t="s">
        <v>7992</v>
      </c>
      <c r="P2495" s="30" t="s">
        <v>7993</v>
      </c>
      <c r="Q2495" s="30" t="s">
        <v>499</v>
      </c>
    </row>
    <row r="2496" spans="1:17" hidden="1" x14ac:dyDescent="0.2">
      <c r="A2496" s="30" t="s">
        <v>8469</v>
      </c>
      <c r="B2496" s="30" t="s">
        <v>8470</v>
      </c>
      <c r="C2496" s="30" t="s">
        <v>8471</v>
      </c>
      <c r="D2496" s="30"/>
      <c r="E2496" s="30" t="s">
        <v>7999</v>
      </c>
      <c r="F2496" s="30"/>
      <c r="G2496" s="38"/>
      <c r="H2496" s="31">
        <v>0</v>
      </c>
      <c r="I2496" s="30" t="s">
        <v>718</v>
      </c>
      <c r="J2496" s="30" t="s">
        <v>719</v>
      </c>
      <c r="K2496" s="30" t="s">
        <v>495</v>
      </c>
      <c r="L2496" s="30" t="s">
        <v>496</v>
      </c>
      <c r="M2496" s="30" t="s">
        <v>724</v>
      </c>
      <c r="N2496" s="30"/>
      <c r="O2496" s="30" t="s">
        <v>7992</v>
      </c>
      <c r="P2496" s="30" t="s">
        <v>7993</v>
      </c>
      <c r="Q2496" s="30" t="s">
        <v>499</v>
      </c>
    </row>
    <row r="2497" spans="1:17" hidden="1" x14ac:dyDescent="0.2">
      <c r="A2497" s="30" t="s">
        <v>8472</v>
      </c>
      <c r="B2497" s="30" t="s">
        <v>8473</v>
      </c>
      <c r="C2497" s="30" t="s">
        <v>8474</v>
      </c>
      <c r="D2497" s="30"/>
      <c r="E2497" s="30" t="s">
        <v>7999</v>
      </c>
      <c r="F2497" s="30"/>
      <c r="G2497" s="38"/>
      <c r="H2497" s="31">
        <v>0</v>
      </c>
      <c r="I2497" s="30" t="s">
        <v>552</v>
      </c>
      <c r="J2497" s="30" t="s">
        <v>553</v>
      </c>
      <c r="K2497" s="30" t="s">
        <v>495</v>
      </c>
      <c r="L2497" s="30" t="s">
        <v>496</v>
      </c>
      <c r="M2497" s="30" t="s">
        <v>724</v>
      </c>
      <c r="N2497" s="30"/>
      <c r="O2497" s="30" t="s">
        <v>7992</v>
      </c>
      <c r="P2497" s="30" t="s">
        <v>7993</v>
      </c>
      <c r="Q2497" s="30" t="s">
        <v>499</v>
      </c>
    </row>
    <row r="2498" spans="1:17" hidden="1" x14ac:dyDescent="0.2">
      <c r="A2498" s="30" t="s">
        <v>8475</v>
      </c>
      <c r="B2498" s="30" t="s">
        <v>8476</v>
      </c>
      <c r="C2498" s="30" t="s">
        <v>8477</v>
      </c>
      <c r="D2498" s="30"/>
      <c r="E2498" s="30" t="s">
        <v>8027</v>
      </c>
      <c r="F2498" s="30"/>
      <c r="G2498" s="38"/>
      <c r="H2498" s="31">
        <v>0</v>
      </c>
      <c r="I2498" s="30" t="s">
        <v>718</v>
      </c>
      <c r="J2498" s="30" t="s">
        <v>719</v>
      </c>
      <c r="K2498" s="30" t="s">
        <v>495</v>
      </c>
      <c r="L2498" s="30" t="s">
        <v>496</v>
      </c>
      <c r="M2498" s="30" t="s">
        <v>877</v>
      </c>
      <c r="N2498" s="30"/>
      <c r="O2498" s="30" t="s">
        <v>7992</v>
      </c>
      <c r="P2498" s="30" t="s">
        <v>7993</v>
      </c>
      <c r="Q2498" s="30" t="s">
        <v>499</v>
      </c>
    </row>
    <row r="2499" spans="1:17" hidden="1" x14ac:dyDescent="0.2">
      <c r="A2499" s="30" t="s">
        <v>8478</v>
      </c>
      <c r="B2499" s="30" t="s">
        <v>8479</v>
      </c>
      <c r="C2499" s="30" t="s">
        <v>8480</v>
      </c>
      <c r="D2499" s="30"/>
      <c r="E2499" s="30" t="s">
        <v>8027</v>
      </c>
      <c r="F2499" s="30"/>
      <c r="G2499" s="38"/>
      <c r="H2499" s="31">
        <v>0</v>
      </c>
      <c r="I2499" s="30" t="s">
        <v>586</v>
      </c>
      <c r="J2499" s="30" t="s">
        <v>587</v>
      </c>
      <c r="K2499" s="30" t="s">
        <v>495</v>
      </c>
      <c r="L2499" s="30" t="s">
        <v>496</v>
      </c>
      <c r="M2499" s="30" t="s">
        <v>877</v>
      </c>
      <c r="N2499" s="30"/>
      <c r="O2499" s="30" t="s">
        <v>7992</v>
      </c>
      <c r="P2499" s="30" t="s">
        <v>7993</v>
      </c>
      <c r="Q2499" s="30" t="s">
        <v>499</v>
      </c>
    </row>
    <row r="2500" spans="1:17" hidden="1" x14ac:dyDescent="0.2">
      <c r="A2500" s="30" t="s">
        <v>8481</v>
      </c>
      <c r="B2500" s="30" t="s">
        <v>8482</v>
      </c>
      <c r="C2500" s="30" t="s">
        <v>8483</v>
      </c>
      <c r="D2500" s="30"/>
      <c r="E2500" s="30" t="s">
        <v>8027</v>
      </c>
      <c r="F2500" s="30"/>
      <c r="G2500" s="38"/>
      <c r="H2500" s="31">
        <v>0</v>
      </c>
      <c r="I2500" s="30" t="s">
        <v>586</v>
      </c>
      <c r="J2500" s="30" t="s">
        <v>587</v>
      </c>
      <c r="K2500" s="30" t="s">
        <v>495</v>
      </c>
      <c r="L2500" s="30" t="s">
        <v>496</v>
      </c>
      <c r="M2500" s="30" t="s">
        <v>903</v>
      </c>
      <c r="N2500" s="30"/>
      <c r="O2500" s="30" t="s">
        <v>7992</v>
      </c>
      <c r="P2500" s="30" t="s">
        <v>7993</v>
      </c>
      <c r="Q2500" s="30" t="s">
        <v>499</v>
      </c>
    </row>
    <row r="2501" spans="1:17" hidden="1" x14ac:dyDescent="0.2">
      <c r="A2501" s="30" t="s">
        <v>8484</v>
      </c>
      <c r="B2501" s="30" t="s">
        <v>8485</v>
      </c>
      <c r="C2501" s="30" t="s">
        <v>8486</v>
      </c>
      <c r="D2501" s="30"/>
      <c r="E2501" s="30" t="s">
        <v>8027</v>
      </c>
      <c r="F2501" s="30"/>
      <c r="G2501" s="38"/>
      <c r="H2501" s="31">
        <v>0</v>
      </c>
      <c r="I2501" s="30" t="s">
        <v>586</v>
      </c>
      <c r="J2501" s="30" t="s">
        <v>587</v>
      </c>
      <c r="K2501" s="30" t="s">
        <v>495</v>
      </c>
      <c r="L2501" s="30" t="s">
        <v>496</v>
      </c>
      <c r="M2501" s="30" t="s">
        <v>877</v>
      </c>
      <c r="N2501" s="30"/>
      <c r="O2501" s="30" t="s">
        <v>7992</v>
      </c>
      <c r="P2501" s="30" t="s">
        <v>7993</v>
      </c>
      <c r="Q2501" s="30" t="s">
        <v>499</v>
      </c>
    </row>
    <row r="2502" spans="1:17" hidden="1" x14ac:dyDescent="0.2">
      <c r="A2502" s="30" t="s">
        <v>8487</v>
      </c>
      <c r="B2502" s="30" t="s">
        <v>8488</v>
      </c>
      <c r="C2502" s="30" t="s">
        <v>8489</v>
      </c>
      <c r="D2502" s="30"/>
      <c r="E2502" s="30" t="s">
        <v>8027</v>
      </c>
      <c r="F2502" s="30"/>
      <c r="G2502" s="38"/>
      <c r="H2502" s="31">
        <v>0</v>
      </c>
      <c r="I2502" s="30" t="s">
        <v>718</v>
      </c>
      <c r="J2502" s="30" t="s">
        <v>719</v>
      </c>
      <c r="K2502" s="30" t="s">
        <v>495</v>
      </c>
      <c r="L2502" s="30" t="s">
        <v>496</v>
      </c>
      <c r="M2502" s="30" t="s">
        <v>877</v>
      </c>
      <c r="N2502" s="30"/>
      <c r="O2502" s="30" t="s">
        <v>7992</v>
      </c>
      <c r="P2502" s="30" t="s">
        <v>7993</v>
      </c>
      <c r="Q2502" s="30" t="s">
        <v>499</v>
      </c>
    </row>
    <row r="2503" spans="1:17" hidden="1" x14ac:dyDescent="0.2">
      <c r="A2503" s="30" t="s">
        <v>8490</v>
      </c>
      <c r="B2503" s="30" t="s">
        <v>8491</v>
      </c>
      <c r="C2503" s="30" t="s">
        <v>8492</v>
      </c>
      <c r="D2503" s="30"/>
      <c r="E2503" s="30" t="s">
        <v>8027</v>
      </c>
      <c r="F2503" s="30"/>
      <c r="G2503" s="38"/>
      <c r="H2503" s="31">
        <v>0</v>
      </c>
      <c r="I2503" s="30" t="s">
        <v>586</v>
      </c>
      <c r="J2503" s="30" t="s">
        <v>587</v>
      </c>
      <c r="K2503" s="30" t="s">
        <v>495</v>
      </c>
      <c r="L2503" s="30" t="s">
        <v>496</v>
      </c>
      <c r="M2503" s="30" t="s">
        <v>877</v>
      </c>
      <c r="N2503" s="30"/>
      <c r="O2503" s="30" t="s">
        <v>7992</v>
      </c>
      <c r="P2503" s="30" t="s">
        <v>7993</v>
      </c>
      <c r="Q2503" s="30" t="s">
        <v>499</v>
      </c>
    </row>
    <row r="2504" spans="1:17" hidden="1" x14ac:dyDescent="0.2">
      <c r="A2504" s="30" t="s">
        <v>8493</v>
      </c>
      <c r="B2504" s="30" t="s">
        <v>8494</v>
      </c>
      <c r="C2504" s="30" t="s">
        <v>8495</v>
      </c>
      <c r="D2504" s="30"/>
      <c r="E2504" s="30" t="s">
        <v>8027</v>
      </c>
      <c r="F2504" s="30"/>
      <c r="G2504" s="38"/>
      <c r="H2504" s="31">
        <v>0</v>
      </c>
      <c r="I2504" s="30" t="s">
        <v>586</v>
      </c>
      <c r="J2504" s="30" t="s">
        <v>587</v>
      </c>
      <c r="K2504" s="30" t="s">
        <v>495</v>
      </c>
      <c r="L2504" s="30" t="s">
        <v>496</v>
      </c>
      <c r="M2504" s="30" t="s">
        <v>877</v>
      </c>
      <c r="N2504" s="30"/>
      <c r="O2504" s="30" t="s">
        <v>7992</v>
      </c>
      <c r="P2504" s="30" t="s">
        <v>7993</v>
      </c>
      <c r="Q2504" s="30" t="s">
        <v>499</v>
      </c>
    </row>
    <row r="2505" spans="1:17" hidden="1" x14ac:dyDescent="0.2">
      <c r="A2505" s="30" t="s">
        <v>8496</v>
      </c>
      <c r="B2505" s="30" t="s">
        <v>8497</v>
      </c>
      <c r="C2505" s="30" t="s">
        <v>8498</v>
      </c>
      <c r="D2505" s="30"/>
      <c r="E2505" s="30" t="s">
        <v>8027</v>
      </c>
      <c r="F2505" s="30"/>
      <c r="G2505" s="38"/>
      <c r="H2505" s="31">
        <v>0</v>
      </c>
      <c r="I2505" s="30" t="s">
        <v>718</v>
      </c>
      <c r="J2505" s="30" t="s">
        <v>719</v>
      </c>
      <c r="K2505" s="30" t="s">
        <v>495</v>
      </c>
      <c r="L2505" s="30" t="s">
        <v>496</v>
      </c>
      <c r="M2505" s="30" t="s">
        <v>877</v>
      </c>
      <c r="N2505" s="30"/>
      <c r="O2505" s="30" t="s">
        <v>7992</v>
      </c>
      <c r="P2505" s="30" t="s">
        <v>7993</v>
      </c>
      <c r="Q2505" s="30" t="s">
        <v>499</v>
      </c>
    </row>
    <row r="2506" spans="1:17" hidden="1" x14ac:dyDescent="0.2">
      <c r="A2506" s="30" t="s">
        <v>8499</v>
      </c>
      <c r="B2506" s="30" t="s">
        <v>8500</v>
      </c>
      <c r="C2506" s="30" t="s">
        <v>8501</v>
      </c>
      <c r="D2506" s="30"/>
      <c r="E2506" s="30" t="s">
        <v>8027</v>
      </c>
      <c r="F2506" s="30"/>
      <c r="G2506" s="38"/>
      <c r="H2506" s="31">
        <v>0</v>
      </c>
      <c r="I2506" s="30" t="s">
        <v>586</v>
      </c>
      <c r="J2506" s="30" t="s">
        <v>587</v>
      </c>
      <c r="K2506" s="30" t="s">
        <v>495</v>
      </c>
      <c r="L2506" s="30" t="s">
        <v>496</v>
      </c>
      <c r="M2506" s="30" t="s">
        <v>877</v>
      </c>
      <c r="N2506" s="30"/>
      <c r="O2506" s="30" t="s">
        <v>7992</v>
      </c>
      <c r="P2506" s="30" t="s">
        <v>7993</v>
      </c>
      <c r="Q2506" s="30" t="s">
        <v>499</v>
      </c>
    </row>
    <row r="2507" spans="1:17" hidden="1" x14ac:dyDescent="0.2">
      <c r="A2507" s="30" t="s">
        <v>8502</v>
      </c>
      <c r="B2507" s="30" t="s">
        <v>8503</v>
      </c>
      <c r="C2507" s="30" t="s">
        <v>8504</v>
      </c>
      <c r="D2507" s="30"/>
      <c r="E2507" s="30" t="s">
        <v>8027</v>
      </c>
      <c r="F2507" s="30"/>
      <c r="G2507" s="38"/>
      <c r="H2507" s="31">
        <v>0</v>
      </c>
      <c r="I2507" s="30" t="s">
        <v>586</v>
      </c>
      <c r="J2507" s="30" t="s">
        <v>587</v>
      </c>
      <c r="K2507" s="30" t="s">
        <v>495</v>
      </c>
      <c r="L2507" s="30" t="s">
        <v>496</v>
      </c>
      <c r="M2507" s="30" t="s">
        <v>877</v>
      </c>
      <c r="N2507" s="30"/>
      <c r="O2507" s="30" t="s">
        <v>7992</v>
      </c>
      <c r="P2507" s="30" t="s">
        <v>7993</v>
      </c>
      <c r="Q2507" s="30" t="s">
        <v>499</v>
      </c>
    </row>
    <row r="2508" spans="1:17" hidden="1" x14ac:dyDescent="0.2">
      <c r="A2508" s="30" t="s">
        <v>8505</v>
      </c>
      <c r="B2508" s="30" t="s">
        <v>8506</v>
      </c>
      <c r="C2508" s="30" t="s">
        <v>8507</v>
      </c>
      <c r="D2508" s="30"/>
      <c r="E2508" s="30" t="s">
        <v>8027</v>
      </c>
      <c r="F2508" s="30"/>
      <c r="G2508" s="38"/>
      <c r="H2508" s="31">
        <v>0</v>
      </c>
      <c r="I2508" s="30" t="s">
        <v>586</v>
      </c>
      <c r="J2508" s="30" t="s">
        <v>587</v>
      </c>
      <c r="K2508" s="30" t="s">
        <v>495</v>
      </c>
      <c r="L2508" s="30" t="s">
        <v>496</v>
      </c>
      <c r="M2508" s="30" t="s">
        <v>877</v>
      </c>
      <c r="N2508" s="30"/>
      <c r="O2508" s="30" t="s">
        <v>7992</v>
      </c>
      <c r="P2508" s="30" t="s">
        <v>7993</v>
      </c>
      <c r="Q2508" s="30" t="s">
        <v>499</v>
      </c>
    </row>
    <row r="2509" spans="1:17" hidden="1" x14ac:dyDescent="0.2">
      <c r="A2509" s="30" t="s">
        <v>8508</v>
      </c>
      <c r="B2509" s="30" t="s">
        <v>8509</v>
      </c>
      <c r="C2509" s="30" t="s">
        <v>8510</v>
      </c>
      <c r="D2509" s="30"/>
      <c r="E2509" s="30" t="s">
        <v>8027</v>
      </c>
      <c r="F2509" s="30"/>
      <c r="G2509" s="38"/>
      <c r="H2509" s="31">
        <v>0</v>
      </c>
      <c r="I2509" s="30" t="s">
        <v>504</v>
      </c>
      <c r="J2509" s="30" t="s">
        <v>505</v>
      </c>
      <c r="K2509" s="30" t="s">
        <v>495</v>
      </c>
      <c r="L2509" s="30" t="s">
        <v>496</v>
      </c>
      <c r="M2509" s="30" t="s">
        <v>592</v>
      </c>
      <c r="N2509" s="30"/>
      <c r="O2509" s="30" t="s">
        <v>7992</v>
      </c>
      <c r="P2509" s="30" t="s">
        <v>7993</v>
      </c>
      <c r="Q2509" s="30" t="s">
        <v>499</v>
      </c>
    </row>
    <row r="2510" spans="1:17" hidden="1" x14ac:dyDescent="0.2">
      <c r="A2510" s="30" t="s">
        <v>8511</v>
      </c>
      <c r="B2510" s="30" t="s">
        <v>8512</v>
      </c>
      <c r="C2510" s="30" t="s">
        <v>8513</v>
      </c>
      <c r="D2510" s="30"/>
      <c r="E2510" s="30" t="s">
        <v>8027</v>
      </c>
      <c r="F2510" s="30"/>
      <c r="G2510" s="38"/>
      <c r="H2510" s="31">
        <v>0</v>
      </c>
      <c r="I2510" s="30" t="s">
        <v>504</v>
      </c>
      <c r="J2510" s="30" t="s">
        <v>505</v>
      </c>
      <c r="K2510" s="30" t="s">
        <v>495</v>
      </c>
      <c r="L2510" s="30" t="s">
        <v>496</v>
      </c>
      <c r="M2510" s="30" t="s">
        <v>592</v>
      </c>
      <c r="N2510" s="30"/>
      <c r="O2510" s="30" t="s">
        <v>7992</v>
      </c>
      <c r="P2510" s="30" t="s">
        <v>7993</v>
      </c>
      <c r="Q2510" s="30" t="s">
        <v>499</v>
      </c>
    </row>
    <row r="2511" spans="1:17" hidden="1" x14ac:dyDescent="0.2">
      <c r="A2511" s="30" t="s">
        <v>8514</v>
      </c>
      <c r="B2511" s="30" t="s">
        <v>8515</v>
      </c>
      <c r="C2511" s="30" t="s">
        <v>8516</v>
      </c>
      <c r="D2511" s="30"/>
      <c r="E2511" s="30" t="s">
        <v>8027</v>
      </c>
      <c r="F2511" s="30"/>
      <c r="G2511" s="38"/>
      <c r="H2511" s="31">
        <v>0</v>
      </c>
      <c r="I2511" s="30" t="s">
        <v>504</v>
      </c>
      <c r="J2511" s="30" t="s">
        <v>505</v>
      </c>
      <c r="K2511" s="30" t="s">
        <v>495</v>
      </c>
      <c r="L2511" s="30" t="s">
        <v>496</v>
      </c>
      <c r="M2511" s="30" t="s">
        <v>592</v>
      </c>
      <c r="N2511" s="30"/>
      <c r="O2511" s="30" t="s">
        <v>7992</v>
      </c>
      <c r="P2511" s="30" t="s">
        <v>7993</v>
      </c>
      <c r="Q2511" s="30" t="s">
        <v>499</v>
      </c>
    </row>
    <row r="2512" spans="1:17" hidden="1" x14ac:dyDescent="0.2">
      <c r="A2512" s="30" t="s">
        <v>8517</v>
      </c>
      <c r="B2512" s="30" t="s">
        <v>8518</v>
      </c>
      <c r="C2512" s="30" t="s">
        <v>8519</v>
      </c>
      <c r="D2512" s="30"/>
      <c r="E2512" s="30" t="s">
        <v>8027</v>
      </c>
      <c r="F2512" s="30"/>
      <c r="G2512" s="38"/>
      <c r="H2512" s="31">
        <v>0</v>
      </c>
      <c r="I2512" s="30" t="s">
        <v>504</v>
      </c>
      <c r="J2512" s="30" t="s">
        <v>505</v>
      </c>
      <c r="K2512" s="30" t="s">
        <v>495</v>
      </c>
      <c r="L2512" s="30" t="s">
        <v>496</v>
      </c>
      <c r="M2512" s="30" t="s">
        <v>592</v>
      </c>
      <c r="N2512" s="30"/>
      <c r="O2512" s="30" t="s">
        <v>7992</v>
      </c>
      <c r="P2512" s="30" t="s">
        <v>7993</v>
      </c>
      <c r="Q2512" s="30" t="s">
        <v>499</v>
      </c>
    </row>
    <row r="2513" spans="1:17" hidden="1" x14ac:dyDescent="0.2">
      <c r="A2513" s="30" t="s">
        <v>8520</v>
      </c>
      <c r="B2513" s="30" t="s">
        <v>8521</v>
      </c>
      <c r="C2513" s="30" t="s">
        <v>8522</v>
      </c>
      <c r="D2513" s="30"/>
      <c r="E2513" s="30" t="s">
        <v>8027</v>
      </c>
      <c r="F2513" s="30"/>
      <c r="G2513" s="38"/>
      <c r="H2513" s="31">
        <v>0</v>
      </c>
      <c r="I2513" s="30" t="s">
        <v>504</v>
      </c>
      <c r="J2513" s="30" t="s">
        <v>505</v>
      </c>
      <c r="K2513" s="30" t="s">
        <v>495</v>
      </c>
      <c r="L2513" s="30" t="s">
        <v>496</v>
      </c>
      <c r="M2513" s="30" t="s">
        <v>592</v>
      </c>
      <c r="N2513" s="30"/>
      <c r="O2513" s="30" t="s">
        <v>7992</v>
      </c>
      <c r="P2513" s="30" t="s">
        <v>7993</v>
      </c>
      <c r="Q2513" s="30" t="s">
        <v>499</v>
      </c>
    </row>
    <row r="2514" spans="1:17" hidden="1" x14ac:dyDescent="0.2">
      <c r="A2514" s="30" t="s">
        <v>8523</v>
      </c>
      <c r="B2514" s="30" t="s">
        <v>8524</v>
      </c>
      <c r="C2514" s="30" t="s">
        <v>8525</v>
      </c>
      <c r="D2514" s="30"/>
      <c r="E2514" s="30" t="s">
        <v>8027</v>
      </c>
      <c r="F2514" s="30"/>
      <c r="G2514" s="38"/>
      <c r="H2514" s="31">
        <v>0</v>
      </c>
      <c r="I2514" s="30" t="s">
        <v>504</v>
      </c>
      <c r="J2514" s="30" t="s">
        <v>505</v>
      </c>
      <c r="K2514" s="30" t="s">
        <v>495</v>
      </c>
      <c r="L2514" s="30" t="s">
        <v>496</v>
      </c>
      <c r="M2514" s="30" t="s">
        <v>592</v>
      </c>
      <c r="N2514" s="30"/>
      <c r="O2514" s="30" t="s">
        <v>7992</v>
      </c>
      <c r="P2514" s="30" t="s">
        <v>7993</v>
      </c>
      <c r="Q2514" s="30" t="s">
        <v>499</v>
      </c>
    </row>
    <row r="2515" spans="1:17" hidden="1" x14ac:dyDescent="0.2">
      <c r="A2515" s="30" t="s">
        <v>8526</v>
      </c>
      <c r="B2515" s="30" t="s">
        <v>8527</v>
      </c>
      <c r="C2515" s="30" t="s">
        <v>8528</v>
      </c>
      <c r="D2515" s="30"/>
      <c r="E2515" s="30" t="s">
        <v>8027</v>
      </c>
      <c r="F2515" s="30"/>
      <c r="G2515" s="38"/>
      <c r="H2515" s="31">
        <v>0</v>
      </c>
      <c r="I2515" s="30" t="s">
        <v>504</v>
      </c>
      <c r="J2515" s="30" t="s">
        <v>505</v>
      </c>
      <c r="K2515" s="30" t="s">
        <v>495</v>
      </c>
      <c r="L2515" s="30" t="s">
        <v>496</v>
      </c>
      <c r="M2515" s="30" t="s">
        <v>592</v>
      </c>
      <c r="N2515" s="30"/>
      <c r="O2515" s="30" t="s">
        <v>7992</v>
      </c>
      <c r="P2515" s="30" t="s">
        <v>7993</v>
      </c>
      <c r="Q2515" s="30" t="s">
        <v>499</v>
      </c>
    </row>
    <row r="2516" spans="1:17" hidden="1" x14ac:dyDescent="0.2">
      <c r="A2516" s="30" t="s">
        <v>8529</v>
      </c>
      <c r="B2516" s="30" t="s">
        <v>8530</v>
      </c>
      <c r="C2516" s="30" t="s">
        <v>8531</v>
      </c>
      <c r="D2516" s="30"/>
      <c r="E2516" s="30" t="s">
        <v>8027</v>
      </c>
      <c r="F2516" s="30"/>
      <c r="G2516" s="38"/>
      <c r="H2516" s="31">
        <v>0</v>
      </c>
      <c r="I2516" s="30" t="s">
        <v>512</v>
      </c>
      <c r="J2516" s="30" t="s">
        <v>513</v>
      </c>
      <c r="K2516" s="30" t="s">
        <v>495</v>
      </c>
      <c r="L2516" s="30" t="s">
        <v>496</v>
      </c>
      <c r="M2516" s="30" t="s">
        <v>639</v>
      </c>
      <c r="N2516" s="30"/>
      <c r="O2516" s="30" t="s">
        <v>7992</v>
      </c>
      <c r="P2516" s="30" t="s">
        <v>7993</v>
      </c>
      <c r="Q2516" s="30" t="s">
        <v>499</v>
      </c>
    </row>
    <row r="2517" spans="1:17" hidden="1" x14ac:dyDescent="0.2">
      <c r="A2517" s="30" t="s">
        <v>8532</v>
      </c>
      <c r="B2517" s="30" t="s">
        <v>8533</v>
      </c>
      <c r="C2517" s="30" t="s">
        <v>8534</v>
      </c>
      <c r="D2517" s="30"/>
      <c r="E2517" s="30" t="s">
        <v>8027</v>
      </c>
      <c r="F2517" s="30"/>
      <c r="G2517" s="38"/>
      <c r="H2517" s="31">
        <v>0</v>
      </c>
      <c r="I2517" s="30" t="s">
        <v>512</v>
      </c>
      <c r="J2517" s="30" t="s">
        <v>513</v>
      </c>
      <c r="K2517" s="30" t="s">
        <v>495</v>
      </c>
      <c r="L2517" s="30" t="s">
        <v>496</v>
      </c>
      <c r="M2517" s="30" t="s">
        <v>639</v>
      </c>
      <c r="N2517" s="30"/>
      <c r="O2517" s="30" t="s">
        <v>7992</v>
      </c>
      <c r="P2517" s="30" t="s">
        <v>7993</v>
      </c>
      <c r="Q2517" s="30" t="s">
        <v>499</v>
      </c>
    </row>
    <row r="2518" spans="1:17" hidden="1" x14ac:dyDescent="0.2">
      <c r="A2518" s="30" t="s">
        <v>8535</v>
      </c>
      <c r="B2518" s="30" t="s">
        <v>8536</v>
      </c>
      <c r="C2518" s="30" t="s">
        <v>8537</v>
      </c>
      <c r="D2518" s="30"/>
      <c r="E2518" s="30" t="s">
        <v>8027</v>
      </c>
      <c r="F2518" s="30"/>
      <c r="G2518" s="38"/>
      <c r="H2518" s="31">
        <v>0</v>
      </c>
      <c r="I2518" s="30" t="s">
        <v>512</v>
      </c>
      <c r="J2518" s="30" t="s">
        <v>513</v>
      </c>
      <c r="K2518" s="30" t="s">
        <v>495</v>
      </c>
      <c r="L2518" s="30" t="s">
        <v>496</v>
      </c>
      <c r="M2518" s="30" t="s">
        <v>639</v>
      </c>
      <c r="N2518" s="30"/>
      <c r="O2518" s="30" t="s">
        <v>7992</v>
      </c>
      <c r="P2518" s="30" t="s">
        <v>7993</v>
      </c>
      <c r="Q2518" s="30" t="s">
        <v>499</v>
      </c>
    </row>
    <row r="2519" spans="1:17" hidden="1" x14ac:dyDescent="0.2">
      <c r="A2519" s="30" t="s">
        <v>8538</v>
      </c>
      <c r="B2519" s="30" t="s">
        <v>8539</v>
      </c>
      <c r="C2519" s="30" t="s">
        <v>8540</v>
      </c>
      <c r="D2519" s="30"/>
      <c r="E2519" s="30" t="s">
        <v>8027</v>
      </c>
      <c r="F2519" s="30"/>
      <c r="G2519" s="38"/>
      <c r="H2519" s="31">
        <v>0</v>
      </c>
      <c r="I2519" s="30" t="s">
        <v>586</v>
      </c>
      <c r="J2519" s="30" t="s">
        <v>587</v>
      </c>
      <c r="K2519" s="30" t="s">
        <v>495</v>
      </c>
      <c r="L2519" s="30" t="s">
        <v>496</v>
      </c>
      <c r="M2519" s="30" t="s">
        <v>588</v>
      </c>
      <c r="N2519" s="30"/>
      <c r="O2519" s="30" t="s">
        <v>7992</v>
      </c>
      <c r="P2519" s="30" t="s">
        <v>7993</v>
      </c>
      <c r="Q2519" s="30" t="s">
        <v>499</v>
      </c>
    </row>
    <row r="2520" spans="1:17" hidden="1" x14ac:dyDescent="0.2">
      <c r="A2520" s="30" t="s">
        <v>8541</v>
      </c>
      <c r="B2520" s="30" t="s">
        <v>8542</v>
      </c>
      <c r="C2520" s="30" t="s">
        <v>8543</v>
      </c>
      <c r="D2520" s="30"/>
      <c r="E2520" s="30" t="s">
        <v>8027</v>
      </c>
      <c r="F2520" s="30"/>
      <c r="G2520" s="38"/>
      <c r="H2520" s="31">
        <v>0</v>
      </c>
      <c r="I2520" s="30" t="s">
        <v>586</v>
      </c>
      <c r="J2520" s="30" t="s">
        <v>587</v>
      </c>
      <c r="K2520" s="30" t="s">
        <v>495</v>
      </c>
      <c r="L2520" s="30" t="s">
        <v>496</v>
      </c>
      <c r="M2520" s="30" t="s">
        <v>588</v>
      </c>
      <c r="N2520" s="30"/>
      <c r="O2520" s="30" t="s">
        <v>7992</v>
      </c>
      <c r="P2520" s="30" t="s">
        <v>7993</v>
      </c>
      <c r="Q2520" s="30" t="s">
        <v>499</v>
      </c>
    </row>
    <row r="2521" spans="1:17" hidden="1" x14ac:dyDescent="0.2">
      <c r="A2521" s="30" t="s">
        <v>8544</v>
      </c>
      <c r="B2521" s="30" t="s">
        <v>8545</v>
      </c>
      <c r="C2521" s="30" t="s">
        <v>8546</v>
      </c>
      <c r="D2521" s="30"/>
      <c r="E2521" s="30" t="s">
        <v>8027</v>
      </c>
      <c r="F2521" s="30"/>
      <c r="G2521" s="38"/>
      <c r="H2521" s="31">
        <v>0</v>
      </c>
      <c r="I2521" s="30" t="s">
        <v>718</v>
      </c>
      <c r="J2521" s="30" t="s">
        <v>719</v>
      </c>
      <c r="K2521" s="30" t="s">
        <v>495</v>
      </c>
      <c r="L2521" s="30" t="s">
        <v>496</v>
      </c>
      <c r="M2521" s="30" t="s">
        <v>588</v>
      </c>
      <c r="N2521" s="30"/>
      <c r="O2521" s="30" t="s">
        <v>7992</v>
      </c>
      <c r="P2521" s="30" t="s">
        <v>7993</v>
      </c>
      <c r="Q2521" s="30" t="s">
        <v>499</v>
      </c>
    </row>
    <row r="2522" spans="1:17" hidden="1" x14ac:dyDescent="0.2">
      <c r="A2522" s="30" t="s">
        <v>8547</v>
      </c>
      <c r="B2522" s="30" t="s">
        <v>8548</v>
      </c>
      <c r="C2522" s="30" t="s">
        <v>8549</v>
      </c>
      <c r="D2522" s="30"/>
      <c r="E2522" s="30" t="s">
        <v>8027</v>
      </c>
      <c r="F2522" s="30"/>
      <c r="G2522" s="38"/>
      <c r="H2522" s="31">
        <v>0</v>
      </c>
      <c r="I2522" s="30" t="s">
        <v>718</v>
      </c>
      <c r="J2522" s="30" t="s">
        <v>719</v>
      </c>
      <c r="K2522" s="30" t="s">
        <v>495</v>
      </c>
      <c r="L2522" s="30" t="s">
        <v>496</v>
      </c>
      <c r="M2522" s="30" t="s">
        <v>588</v>
      </c>
      <c r="N2522" s="30"/>
      <c r="O2522" s="30" t="s">
        <v>7992</v>
      </c>
      <c r="P2522" s="30" t="s">
        <v>7993</v>
      </c>
      <c r="Q2522" s="30" t="s">
        <v>499</v>
      </c>
    </row>
    <row r="2523" spans="1:17" hidden="1" x14ac:dyDescent="0.2">
      <c r="A2523" s="30" t="s">
        <v>8550</v>
      </c>
      <c r="B2523" s="30" t="s">
        <v>8551</v>
      </c>
      <c r="C2523" s="30" t="s">
        <v>8552</v>
      </c>
      <c r="D2523" s="30"/>
      <c r="E2523" s="30" t="s">
        <v>8027</v>
      </c>
      <c r="F2523" s="30"/>
      <c r="G2523" s="38"/>
      <c r="H2523" s="31">
        <v>0</v>
      </c>
      <c r="I2523" s="30" t="s">
        <v>586</v>
      </c>
      <c r="J2523" s="30" t="s">
        <v>587</v>
      </c>
      <c r="K2523" s="30" t="s">
        <v>495</v>
      </c>
      <c r="L2523" s="30" t="s">
        <v>496</v>
      </c>
      <c r="M2523" s="30" t="s">
        <v>588</v>
      </c>
      <c r="N2523" s="30"/>
      <c r="O2523" s="30" t="s">
        <v>7992</v>
      </c>
      <c r="P2523" s="30" t="s">
        <v>7993</v>
      </c>
      <c r="Q2523" s="30" t="s">
        <v>499</v>
      </c>
    </row>
    <row r="2524" spans="1:17" hidden="1" x14ac:dyDescent="0.2">
      <c r="A2524" s="30" t="s">
        <v>8553</v>
      </c>
      <c r="B2524" s="30" t="s">
        <v>8554</v>
      </c>
      <c r="C2524" s="30" t="s">
        <v>8555</v>
      </c>
      <c r="D2524" s="30"/>
      <c r="E2524" s="30" t="s">
        <v>8027</v>
      </c>
      <c r="F2524" s="30"/>
      <c r="G2524" s="38"/>
      <c r="H2524" s="31">
        <v>0</v>
      </c>
      <c r="I2524" s="30" t="s">
        <v>586</v>
      </c>
      <c r="J2524" s="30" t="s">
        <v>587</v>
      </c>
      <c r="K2524" s="30" t="s">
        <v>495</v>
      </c>
      <c r="L2524" s="30" t="s">
        <v>496</v>
      </c>
      <c r="M2524" s="30" t="s">
        <v>588</v>
      </c>
      <c r="N2524" s="30"/>
      <c r="O2524" s="30" t="s">
        <v>7992</v>
      </c>
      <c r="P2524" s="30" t="s">
        <v>7993</v>
      </c>
      <c r="Q2524" s="30" t="s">
        <v>499</v>
      </c>
    </row>
    <row r="2525" spans="1:17" hidden="1" x14ac:dyDescent="0.2">
      <c r="A2525" s="30" t="s">
        <v>8556</v>
      </c>
      <c r="B2525" s="30" t="s">
        <v>8557</v>
      </c>
      <c r="C2525" s="30" t="s">
        <v>8558</v>
      </c>
      <c r="D2525" s="30"/>
      <c r="E2525" s="30" t="s">
        <v>8027</v>
      </c>
      <c r="F2525" s="30"/>
      <c r="G2525" s="38"/>
      <c r="H2525" s="31">
        <v>0</v>
      </c>
      <c r="I2525" s="30" t="s">
        <v>586</v>
      </c>
      <c r="J2525" s="30" t="s">
        <v>587</v>
      </c>
      <c r="K2525" s="30" t="s">
        <v>495</v>
      </c>
      <c r="L2525" s="30" t="s">
        <v>496</v>
      </c>
      <c r="M2525" s="30" t="s">
        <v>588</v>
      </c>
      <c r="N2525" s="30"/>
      <c r="O2525" s="30" t="s">
        <v>7992</v>
      </c>
      <c r="P2525" s="30" t="s">
        <v>7993</v>
      </c>
      <c r="Q2525" s="30" t="s">
        <v>499</v>
      </c>
    </row>
    <row r="2526" spans="1:17" hidden="1" x14ac:dyDescent="0.2">
      <c r="A2526" s="30" t="s">
        <v>8559</v>
      </c>
      <c r="B2526" s="30" t="s">
        <v>8560</v>
      </c>
      <c r="C2526" s="30" t="s">
        <v>8561</v>
      </c>
      <c r="D2526" s="30"/>
      <c r="E2526" s="30" t="s">
        <v>8027</v>
      </c>
      <c r="F2526" s="30"/>
      <c r="G2526" s="38"/>
      <c r="H2526" s="31">
        <v>0</v>
      </c>
      <c r="I2526" s="30" t="s">
        <v>586</v>
      </c>
      <c r="J2526" s="30" t="s">
        <v>587</v>
      </c>
      <c r="K2526" s="30" t="s">
        <v>495</v>
      </c>
      <c r="L2526" s="30" t="s">
        <v>496</v>
      </c>
      <c r="M2526" s="30" t="s">
        <v>588</v>
      </c>
      <c r="N2526" s="30"/>
      <c r="O2526" s="30" t="s">
        <v>7992</v>
      </c>
      <c r="P2526" s="30" t="s">
        <v>7993</v>
      </c>
      <c r="Q2526" s="30" t="s">
        <v>499</v>
      </c>
    </row>
    <row r="2527" spans="1:17" hidden="1" x14ac:dyDescent="0.2">
      <c r="A2527" s="30" t="s">
        <v>8562</v>
      </c>
      <c r="B2527" s="30" t="s">
        <v>8563</v>
      </c>
      <c r="C2527" s="30" t="s">
        <v>8564</v>
      </c>
      <c r="D2527" s="30"/>
      <c r="E2527" s="30" t="s">
        <v>8027</v>
      </c>
      <c r="F2527" s="30"/>
      <c r="G2527" s="38"/>
      <c r="H2527" s="31">
        <v>0</v>
      </c>
      <c r="I2527" s="30" t="s">
        <v>718</v>
      </c>
      <c r="J2527" s="30" t="s">
        <v>719</v>
      </c>
      <c r="K2527" s="30" t="s">
        <v>495</v>
      </c>
      <c r="L2527" s="30" t="s">
        <v>496</v>
      </c>
      <c r="M2527" s="30" t="s">
        <v>588</v>
      </c>
      <c r="N2527" s="30"/>
      <c r="O2527" s="30" t="s">
        <v>7992</v>
      </c>
      <c r="P2527" s="30" t="s">
        <v>7993</v>
      </c>
      <c r="Q2527" s="30" t="s">
        <v>499</v>
      </c>
    </row>
    <row r="2528" spans="1:17" hidden="1" x14ac:dyDescent="0.2">
      <c r="A2528" s="30" t="s">
        <v>8565</v>
      </c>
      <c r="B2528" s="30" t="s">
        <v>8566</v>
      </c>
      <c r="C2528" s="30" t="s">
        <v>8567</v>
      </c>
      <c r="D2528" s="30"/>
      <c r="E2528" s="30" t="s">
        <v>8027</v>
      </c>
      <c r="F2528" s="30"/>
      <c r="G2528" s="38"/>
      <c r="H2528" s="31">
        <v>0</v>
      </c>
      <c r="I2528" s="30" t="s">
        <v>586</v>
      </c>
      <c r="J2528" s="30" t="s">
        <v>587</v>
      </c>
      <c r="K2528" s="30" t="s">
        <v>495</v>
      </c>
      <c r="L2528" s="30" t="s">
        <v>496</v>
      </c>
      <c r="M2528" s="30" t="s">
        <v>497</v>
      </c>
      <c r="N2528" s="30"/>
      <c r="O2528" s="30" t="s">
        <v>7992</v>
      </c>
      <c r="P2528" s="30" t="s">
        <v>7993</v>
      </c>
      <c r="Q2528" s="30" t="s">
        <v>499</v>
      </c>
    </row>
    <row r="2529" spans="1:17" hidden="1" x14ac:dyDescent="0.2">
      <c r="A2529" s="30" t="s">
        <v>8568</v>
      </c>
      <c r="B2529" s="30" t="s">
        <v>8569</v>
      </c>
      <c r="C2529" s="30" t="s">
        <v>8570</v>
      </c>
      <c r="D2529" s="30"/>
      <c r="E2529" s="30" t="s">
        <v>8027</v>
      </c>
      <c r="F2529" s="30"/>
      <c r="G2529" s="38"/>
      <c r="H2529" s="31">
        <v>0</v>
      </c>
      <c r="I2529" s="30" t="s">
        <v>586</v>
      </c>
      <c r="J2529" s="30" t="s">
        <v>587</v>
      </c>
      <c r="K2529" s="30" t="s">
        <v>495</v>
      </c>
      <c r="L2529" s="30" t="s">
        <v>496</v>
      </c>
      <c r="M2529" s="30" t="s">
        <v>497</v>
      </c>
      <c r="N2529" s="30"/>
      <c r="O2529" s="30" t="s">
        <v>7992</v>
      </c>
      <c r="P2529" s="30" t="s">
        <v>7993</v>
      </c>
      <c r="Q2529" s="30" t="s">
        <v>499</v>
      </c>
    </row>
    <row r="2530" spans="1:17" hidden="1" x14ac:dyDescent="0.2">
      <c r="A2530" s="30" t="s">
        <v>8571</v>
      </c>
      <c r="B2530" s="30" t="s">
        <v>8572</v>
      </c>
      <c r="C2530" s="30" t="s">
        <v>8573</v>
      </c>
      <c r="D2530" s="30"/>
      <c r="E2530" s="30" t="s">
        <v>8027</v>
      </c>
      <c r="F2530" s="30"/>
      <c r="G2530" s="38"/>
      <c r="H2530" s="31">
        <v>0</v>
      </c>
      <c r="I2530" s="30" t="s">
        <v>586</v>
      </c>
      <c r="J2530" s="30" t="s">
        <v>587</v>
      </c>
      <c r="K2530" s="30" t="s">
        <v>495</v>
      </c>
      <c r="L2530" s="30" t="s">
        <v>496</v>
      </c>
      <c r="M2530" s="30" t="s">
        <v>497</v>
      </c>
      <c r="N2530" s="30"/>
      <c r="O2530" s="30" t="s">
        <v>7992</v>
      </c>
      <c r="P2530" s="30" t="s">
        <v>7993</v>
      </c>
      <c r="Q2530" s="30" t="s">
        <v>499</v>
      </c>
    </row>
    <row r="2531" spans="1:17" hidden="1" x14ac:dyDescent="0.2">
      <c r="A2531" s="30" t="s">
        <v>8574</v>
      </c>
      <c r="B2531" s="30" t="s">
        <v>8575</v>
      </c>
      <c r="C2531" s="30" t="s">
        <v>8576</v>
      </c>
      <c r="D2531" s="30"/>
      <c r="E2531" s="30" t="s">
        <v>8027</v>
      </c>
      <c r="F2531" s="30"/>
      <c r="G2531" s="38"/>
      <c r="H2531" s="31">
        <v>0</v>
      </c>
      <c r="I2531" s="30" t="s">
        <v>586</v>
      </c>
      <c r="J2531" s="30" t="s">
        <v>587</v>
      </c>
      <c r="K2531" s="30" t="s">
        <v>495</v>
      </c>
      <c r="L2531" s="30" t="s">
        <v>496</v>
      </c>
      <c r="M2531" s="30" t="s">
        <v>497</v>
      </c>
      <c r="N2531" s="30"/>
      <c r="O2531" s="30" t="s">
        <v>7992</v>
      </c>
      <c r="P2531" s="30" t="s">
        <v>7993</v>
      </c>
      <c r="Q2531" s="30" t="s">
        <v>499</v>
      </c>
    </row>
    <row r="2532" spans="1:17" hidden="1" x14ac:dyDescent="0.2">
      <c r="A2532" s="30" t="s">
        <v>8577</v>
      </c>
      <c r="B2532" s="30" t="s">
        <v>8578</v>
      </c>
      <c r="C2532" s="30" t="s">
        <v>8579</v>
      </c>
      <c r="D2532" s="30"/>
      <c r="E2532" s="30" t="s">
        <v>8027</v>
      </c>
      <c r="F2532" s="30"/>
      <c r="G2532" s="38"/>
      <c r="H2532" s="31">
        <v>0</v>
      </c>
      <c r="I2532" s="30" t="s">
        <v>586</v>
      </c>
      <c r="J2532" s="30" t="s">
        <v>587</v>
      </c>
      <c r="K2532" s="30" t="s">
        <v>495</v>
      </c>
      <c r="L2532" s="30" t="s">
        <v>496</v>
      </c>
      <c r="M2532" s="30" t="s">
        <v>497</v>
      </c>
      <c r="N2532" s="30"/>
      <c r="O2532" s="30" t="s">
        <v>7992</v>
      </c>
      <c r="P2532" s="30" t="s">
        <v>7993</v>
      </c>
      <c r="Q2532" s="30" t="s">
        <v>499</v>
      </c>
    </row>
    <row r="2533" spans="1:17" hidden="1" x14ac:dyDescent="0.2">
      <c r="A2533" s="30" t="s">
        <v>8580</v>
      </c>
      <c r="B2533" s="30" t="s">
        <v>8581</v>
      </c>
      <c r="C2533" s="30" t="s">
        <v>8582</v>
      </c>
      <c r="D2533" s="30"/>
      <c r="E2533" s="30" t="s">
        <v>8027</v>
      </c>
      <c r="F2533" s="30"/>
      <c r="G2533" s="38"/>
      <c r="H2533" s="31">
        <v>0</v>
      </c>
      <c r="I2533" s="30" t="s">
        <v>718</v>
      </c>
      <c r="J2533" s="30" t="s">
        <v>719</v>
      </c>
      <c r="K2533" s="30" t="s">
        <v>495</v>
      </c>
      <c r="L2533" s="30" t="s">
        <v>496</v>
      </c>
      <c r="M2533" s="30" t="s">
        <v>497</v>
      </c>
      <c r="N2533" s="30"/>
      <c r="O2533" s="30" t="s">
        <v>7992</v>
      </c>
      <c r="P2533" s="30" t="s">
        <v>7993</v>
      </c>
      <c r="Q2533" s="30" t="s">
        <v>499</v>
      </c>
    </row>
    <row r="2534" spans="1:17" hidden="1" x14ac:dyDescent="0.2">
      <c r="A2534" s="30" t="s">
        <v>8583</v>
      </c>
      <c r="B2534" s="30" t="s">
        <v>8584</v>
      </c>
      <c r="C2534" s="30" t="s">
        <v>8585</v>
      </c>
      <c r="D2534" s="30"/>
      <c r="E2534" s="30" t="s">
        <v>8027</v>
      </c>
      <c r="F2534" s="30"/>
      <c r="G2534" s="38"/>
      <c r="H2534" s="31">
        <v>0</v>
      </c>
      <c r="I2534" s="30" t="s">
        <v>586</v>
      </c>
      <c r="J2534" s="30" t="s">
        <v>587</v>
      </c>
      <c r="K2534" s="30" t="s">
        <v>495</v>
      </c>
      <c r="L2534" s="30" t="s">
        <v>496</v>
      </c>
      <c r="M2534" s="30" t="s">
        <v>497</v>
      </c>
      <c r="N2534" s="30"/>
      <c r="O2534" s="30" t="s">
        <v>7992</v>
      </c>
      <c r="P2534" s="30" t="s">
        <v>7993</v>
      </c>
      <c r="Q2534" s="30" t="s">
        <v>499</v>
      </c>
    </row>
    <row r="2535" spans="1:17" hidden="1" x14ac:dyDescent="0.2">
      <c r="A2535" s="30" t="s">
        <v>8586</v>
      </c>
      <c r="B2535" s="30" t="s">
        <v>8587</v>
      </c>
      <c r="C2535" s="30" t="s">
        <v>8588</v>
      </c>
      <c r="D2535" s="30"/>
      <c r="E2535" s="30" t="s">
        <v>8027</v>
      </c>
      <c r="F2535" s="30"/>
      <c r="G2535" s="38"/>
      <c r="H2535" s="31">
        <v>0</v>
      </c>
      <c r="I2535" s="30" t="s">
        <v>718</v>
      </c>
      <c r="J2535" s="30" t="s">
        <v>719</v>
      </c>
      <c r="K2535" s="30" t="s">
        <v>495</v>
      </c>
      <c r="L2535" s="30" t="s">
        <v>496</v>
      </c>
      <c r="M2535" s="30" t="s">
        <v>497</v>
      </c>
      <c r="N2535" s="30"/>
      <c r="O2535" s="30" t="s">
        <v>7992</v>
      </c>
      <c r="P2535" s="30" t="s">
        <v>7993</v>
      </c>
      <c r="Q2535" s="30" t="s">
        <v>499</v>
      </c>
    </row>
    <row r="2536" spans="1:17" hidden="1" x14ac:dyDescent="0.2">
      <c r="A2536" s="30" t="s">
        <v>8589</v>
      </c>
      <c r="B2536" s="30" t="s">
        <v>8590</v>
      </c>
      <c r="C2536" s="30" t="s">
        <v>8591</v>
      </c>
      <c r="D2536" s="30"/>
      <c r="E2536" s="30" t="s">
        <v>8027</v>
      </c>
      <c r="F2536" s="30"/>
      <c r="G2536" s="38"/>
      <c r="H2536" s="31">
        <v>0</v>
      </c>
      <c r="I2536" s="30" t="s">
        <v>718</v>
      </c>
      <c r="J2536" s="30" t="s">
        <v>719</v>
      </c>
      <c r="K2536" s="30" t="s">
        <v>495</v>
      </c>
      <c r="L2536" s="30" t="s">
        <v>496</v>
      </c>
      <c r="M2536" s="30" t="s">
        <v>497</v>
      </c>
      <c r="N2536" s="30"/>
      <c r="O2536" s="30" t="s">
        <v>7992</v>
      </c>
      <c r="P2536" s="30" t="s">
        <v>7993</v>
      </c>
      <c r="Q2536" s="30" t="s">
        <v>499</v>
      </c>
    </row>
    <row r="2537" spans="1:17" hidden="1" x14ac:dyDescent="0.2">
      <c r="A2537" s="30" t="s">
        <v>8592</v>
      </c>
      <c r="B2537" s="30" t="s">
        <v>8593</v>
      </c>
      <c r="C2537" s="30" t="s">
        <v>8594</v>
      </c>
      <c r="D2537" s="30"/>
      <c r="E2537" s="30" t="s">
        <v>8114</v>
      </c>
      <c r="F2537" s="30"/>
      <c r="G2537" s="38"/>
      <c r="H2537" s="31">
        <v>0</v>
      </c>
      <c r="I2537" s="30" t="s">
        <v>512</v>
      </c>
      <c r="J2537" s="30" t="s">
        <v>513</v>
      </c>
      <c r="K2537" s="30" t="s">
        <v>495</v>
      </c>
      <c r="L2537" s="30" t="s">
        <v>496</v>
      </c>
      <c r="M2537" s="30" t="s">
        <v>695</v>
      </c>
      <c r="N2537" s="30"/>
      <c r="O2537" s="30" t="s">
        <v>7992</v>
      </c>
      <c r="P2537" s="30" t="s">
        <v>7993</v>
      </c>
      <c r="Q2537" s="30" t="s">
        <v>499</v>
      </c>
    </row>
    <row r="2538" spans="1:17" hidden="1" x14ac:dyDescent="0.2">
      <c r="A2538" s="30" t="s">
        <v>35</v>
      </c>
      <c r="B2538" s="30" t="s">
        <v>36</v>
      </c>
      <c r="C2538" s="30" t="s">
        <v>8595</v>
      </c>
      <c r="D2538" s="30"/>
      <c r="E2538" s="30" t="s">
        <v>8027</v>
      </c>
      <c r="F2538" s="30" t="s">
        <v>8596</v>
      </c>
      <c r="G2538" s="38">
        <v>60</v>
      </c>
      <c r="H2538" s="31">
        <v>0</v>
      </c>
      <c r="I2538" s="30" t="s">
        <v>552</v>
      </c>
      <c r="J2538" s="30" t="s">
        <v>553</v>
      </c>
      <c r="K2538" s="30" t="s">
        <v>495</v>
      </c>
      <c r="L2538" s="30" t="s">
        <v>496</v>
      </c>
      <c r="M2538" s="30" t="s">
        <v>596</v>
      </c>
      <c r="N2538" s="30"/>
      <c r="O2538" s="30" t="s">
        <v>7992</v>
      </c>
      <c r="P2538" s="30" t="s">
        <v>7993</v>
      </c>
      <c r="Q2538" s="30" t="s">
        <v>499</v>
      </c>
    </row>
    <row r="2539" spans="1:17" hidden="1" x14ac:dyDescent="0.2">
      <c r="A2539" s="30" t="s">
        <v>8597</v>
      </c>
      <c r="B2539" s="30" t="s">
        <v>8598</v>
      </c>
      <c r="C2539" s="30" t="s">
        <v>8599</v>
      </c>
      <c r="D2539" s="30"/>
      <c r="E2539" s="30" t="s">
        <v>7999</v>
      </c>
      <c r="F2539" s="30"/>
      <c r="G2539" s="38"/>
      <c r="H2539" s="31">
        <v>0</v>
      </c>
      <c r="I2539" s="30" t="s">
        <v>512</v>
      </c>
      <c r="J2539" s="30" t="s">
        <v>513</v>
      </c>
      <c r="K2539" s="30" t="s">
        <v>495</v>
      </c>
      <c r="L2539" s="30" t="s">
        <v>496</v>
      </c>
      <c r="M2539" s="30" t="s">
        <v>695</v>
      </c>
      <c r="N2539" s="30"/>
      <c r="O2539" s="30" t="s">
        <v>7992</v>
      </c>
      <c r="P2539" s="30" t="s">
        <v>7993</v>
      </c>
      <c r="Q2539" s="30" t="s">
        <v>499</v>
      </c>
    </row>
    <row r="2540" spans="1:17" hidden="1" x14ac:dyDescent="0.2">
      <c r="A2540" s="30" t="s">
        <v>8600</v>
      </c>
      <c r="B2540" s="30" t="s">
        <v>8601</v>
      </c>
      <c r="C2540" s="30" t="s">
        <v>8602</v>
      </c>
      <c r="D2540" s="30"/>
      <c r="E2540" s="30" t="s">
        <v>7999</v>
      </c>
      <c r="F2540" s="30"/>
      <c r="G2540" s="38"/>
      <c r="H2540" s="31">
        <v>0</v>
      </c>
      <c r="I2540" s="30" t="s">
        <v>512</v>
      </c>
      <c r="J2540" s="30" t="s">
        <v>513</v>
      </c>
      <c r="K2540" s="30" t="s">
        <v>495</v>
      </c>
      <c r="L2540" s="30" t="s">
        <v>496</v>
      </c>
      <c r="M2540" s="30" t="s">
        <v>695</v>
      </c>
      <c r="N2540" s="30" t="s">
        <v>788</v>
      </c>
      <c r="O2540" s="30" t="s">
        <v>7992</v>
      </c>
      <c r="P2540" s="30" t="s">
        <v>7993</v>
      </c>
      <c r="Q2540" s="30" t="s">
        <v>499</v>
      </c>
    </row>
    <row r="2541" spans="1:17" hidden="1" x14ac:dyDescent="0.2">
      <c r="A2541" s="30" t="s">
        <v>8603</v>
      </c>
      <c r="B2541" s="30" t="s">
        <v>8604</v>
      </c>
      <c r="C2541" s="30" t="s">
        <v>8605</v>
      </c>
      <c r="D2541" s="30"/>
      <c r="E2541" s="30" t="s">
        <v>7999</v>
      </c>
      <c r="F2541" s="30"/>
      <c r="G2541" s="38"/>
      <c r="H2541" s="31">
        <v>0</v>
      </c>
      <c r="I2541" s="30" t="s">
        <v>512</v>
      </c>
      <c r="J2541" s="30" t="s">
        <v>513</v>
      </c>
      <c r="K2541" s="30" t="s">
        <v>495</v>
      </c>
      <c r="L2541" s="30" t="s">
        <v>496</v>
      </c>
      <c r="M2541" s="30" t="s">
        <v>695</v>
      </c>
      <c r="N2541" s="30"/>
      <c r="O2541" s="30" t="s">
        <v>7992</v>
      </c>
      <c r="P2541" s="30" t="s">
        <v>7993</v>
      </c>
      <c r="Q2541" s="30" t="s">
        <v>499</v>
      </c>
    </row>
    <row r="2542" spans="1:17" hidden="1" x14ac:dyDescent="0.2">
      <c r="A2542" s="30" t="s">
        <v>8606</v>
      </c>
      <c r="B2542" s="30" t="s">
        <v>8607</v>
      </c>
      <c r="C2542" s="30" t="s">
        <v>8608</v>
      </c>
      <c r="D2542" s="30"/>
      <c r="E2542" s="30" t="s">
        <v>8027</v>
      </c>
      <c r="F2542" s="30"/>
      <c r="G2542" s="38"/>
      <c r="H2542" s="31">
        <v>0</v>
      </c>
      <c r="I2542" s="30" t="s">
        <v>512</v>
      </c>
      <c r="J2542" s="30" t="s">
        <v>513</v>
      </c>
      <c r="K2542" s="30" t="s">
        <v>495</v>
      </c>
      <c r="L2542" s="30" t="s">
        <v>496</v>
      </c>
      <c r="M2542" s="30" t="s">
        <v>695</v>
      </c>
      <c r="N2542" s="30" t="s">
        <v>3640</v>
      </c>
      <c r="O2542" s="30" t="s">
        <v>7992</v>
      </c>
      <c r="P2542" s="30" t="s">
        <v>7993</v>
      </c>
      <c r="Q2542" s="30" t="s">
        <v>499</v>
      </c>
    </row>
    <row r="2543" spans="1:17" hidden="1" x14ac:dyDescent="0.2">
      <c r="A2543" s="30" t="s">
        <v>8609</v>
      </c>
      <c r="B2543" s="30" t="s">
        <v>8610</v>
      </c>
      <c r="C2543" s="30" t="s">
        <v>8611</v>
      </c>
      <c r="D2543" s="30"/>
      <c r="E2543" s="30" t="s">
        <v>7999</v>
      </c>
      <c r="F2543" s="30"/>
      <c r="G2543" s="38"/>
      <c r="H2543" s="31">
        <v>0</v>
      </c>
      <c r="I2543" s="30" t="s">
        <v>512</v>
      </c>
      <c r="J2543" s="30" t="s">
        <v>513</v>
      </c>
      <c r="K2543" s="30" t="s">
        <v>495</v>
      </c>
      <c r="L2543" s="30" t="s">
        <v>496</v>
      </c>
      <c r="M2543" s="30" t="s">
        <v>695</v>
      </c>
      <c r="N2543" s="30" t="s">
        <v>2832</v>
      </c>
      <c r="O2543" s="30" t="s">
        <v>7992</v>
      </c>
      <c r="P2543" s="30" t="s">
        <v>7993</v>
      </c>
      <c r="Q2543" s="30" t="s">
        <v>499</v>
      </c>
    </row>
    <row r="2544" spans="1:17" hidden="1" x14ac:dyDescent="0.2">
      <c r="A2544" s="30" t="s">
        <v>8612</v>
      </c>
      <c r="B2544" s="30" t="s">
        <v>8613</v>
      </c>
      <c r="C2544" s="30" t="s">
        <v>8614</v>
      </c>
      <c r="D2544" s="30"/>
      <c r="E2544" s="30" t="s">
        <v>7999</v>
      </c>
      <c r="F2544" s="30"/>
      <c r="G2544" s="38"/>
      <c r="H2544" s="31">
        <v>0</v>
      </c>
      <c r="I2544" s="30" t="s">
        <v>512</v>
      </c>
      <c r="J2544" s="30" t="s">
        <v>513</v>
      </c>
      <c r="K2544" s="30" t="s">
        <v>495</v>
      </c>
      <c r="L2544" s="30" t="s">
        <v>496</v>
      </c>
      <c r="M2544" s="30" t="s">
        <v>695</v>
      </c>
      <c r="N2544" s="30" t="s">
        <v>4002</v>
      </c>
      <c r="O2544" s="30" t="s">
        <v>7992</v>
      </c>
      <c r="P2544" s="30" t="s">
        <v>7993</v>
      </c>
      <c r="Q2544" s="30" t="s">
        <v>499</v>
      </c>
    </row>
    <row r="2545" spans="1:17" hidden="1" x14ac:dyDescent="0.2">
      <c r="A2545" s="30" t="s">
        <v>8615</v>
      </c>
      <c r="B2545" s="30" t="s">
        <v>8616</v>
      </c>
      <c r="C2545" s="30" t="s">
        <v>8617</v>
      </c>
      <c r="D2545" s="30"/>
      <c r="E2545" s="30" t="s">
        <v>7999</v>
      </c>
      <c r="F2545" s="30"/>
      <c r="G2545" s="38"/>
      <c r="H2545" s="31">
        <v>0</v>
      </c>
      <c r="I2545" s="30" t="s">
        <v>546</v>
      </c>
      <c r="J2545" s="30" t="s">
        <v>547</v>
      </c>
      <c r="K2545" s="30" t="s">
        <v>495</v>
      </c>
      <c r="L2545" s="30" t="s">
        <v>496</v>
      </c>
      <c r="M2545" s="30" t="s">
        <v>695</v>
      </c>
      <c r="N2545" s="30" t="s">
        <v>788</v>
      </c>
      <c r="O2545" s="30" t="s">
        <v>7992</v>
      </c>
      <c r="P2545" s="30" t="s">
        <v>7993</v>
      </c>
      <c r="Q2545" s="30" t="s">
        <v>499</v>
      </c>
    </row>
    <row r="2546" spans="1:17" hidden="1" x14ac:dyDescent="0.2">
      <c r="A2546" s="30" t="s">
        <v>8618</v>
      </c>
      <c r="B2546" s="30" t="s">
        <v>8619</v>
      </c>
      <c r="C2546" s="30" t="s">
        <v>8620</v>
      </c>
      <c r="D2546" s="30"/>
      <c r="E2546" s="30" t="s">
        <v>7999</v>
      </c>
      <c r="F2546" s="30"/>
      <c r="G2546" s="38"/>
      <c r="H2546" s="31">
        <v>0</v>
      </c>
      <c r="I2546" s="30" t="s">
        <v>546</v>
      </c>
      <c r="J2546" s="30" t="s">
        <v>547</v>
      </c>
      <c r="K2546" s="30" t="s">
        <v>495</v>
      </c>
      <c r="L2546" s="30" t="s">
        <v>496</v>
      </c>
      <c r="M2546" s="30" t="s">
        <v>695</v>
      </c>
      <c r="N2546" s="30"/>
      <c r="O2546" s="30" t="s">
        <v>7992</v>
      </c>
      <c r="P2546" s="30" t="s">
        <v>7993</v>
      </c>
      <c r="Q2546" s="30" t="s">
        <v>499</v>
      </c>
    </row>
    <row r="2547" spans="1:17" hidden="1" x14ac:dyDescent="0.2">
      <c r="A2547" s="30" t="s">
        <v>8621</v>
      </c>
      <c r="B2547" s="30" t="s">
        <v>8622</v>
      </c>
      <c r="C2547" s="30" t="s">
        <v>8623</v>
      </c>
      <c r="D2547" s="30"/>
      <c r="E2547" s="30" t="s">
        <v>7999</v>
      </c>
      <c r="F2547" s="30"/>
      <c r="G2547" s="38"/>
      <c r="H2547" s="31">
        <v>0</v>
      </c>
      <c r="I2547" s="30" t="s">
        <v>512</v>
      </c>
      <c r="J2547" s="30" t="s">
        <v>513</v>
      </c>
      <c r="K2547" s="30" t="s">
        <v>495</v>
      </c>
      <c r="L2547" s="30" t="s">
        <v>496</v>
      </c>
      <c r="M2547" s="30" t="s">
        <v>695</v>
      </c>
      <c r="N2547" s="30"/>
      <c r="O2547" s="30" t="s">
        <v>7992</v>
      </c>
      <c r="P2547" s="30" t="s">
        <v>7993</v>
      </c>
      <c r="Q2547" s="30" t="s">
        <v>499</v>
      </c>
    </row>
    <row r="2548" spans="1:17" hidden="1" x14ac:dyDescent="0.2">
      <c r="A2548" s="30" t="s">
        <v>8624</v>
      </c>
      <c r="B2548" s="30" t="s">
        <v>8625</v>
      </c>
      <c r="C2548" s="30" t="s">
        <v>8626</v>
      </c>
      <c r="D2548" s="30"/>
      <c r="E2548" s="30" t="s">
        <v>7999</v>
      </c>
      <c r="F2548" s="30"/>
      <c r="G2548" s="38"/>
      <c r="H2548" s="31">
        <v>0</v>
      </c>
      <c r="I2548" s="30" t="s">
        <v>512</v>
      </c>
      <c r="J2548" s="30" t="s">
        <v>513</v>
      </c>
      <c r="K2548" s="30" t="s">
        <v>495</v>
      </c>
      <c r="L2548" s="30" t="s">
        <v>496</v>
      </c>
      <c r="M2548" s="30" t="s">
        <v>695</v>
      </c>
      <c r="N2548" s="30" t="s">
        <v>2843</v>
      </c>
      <c r="O2548" s="30" t="s">
        <v>7992</v>
      </c>
      <c r="P2548" s="30" t="s">
        <v>7993</v>
      </c>
      <c r="Q2548" s="30" t="s">
        <v>499</v>
      </c>
    </row>
    <row r="2549" spans="1:17" hidden="1" x14ac:dyDescent="0.2">
      <c r="A2549" s="30" t="s">
        <v>8627</v>
      </c>
      <c r="B2549" s="30" t="s">
        <v>8628</v>
      </c>
      <c r="C2549" s="30" t="s">
        <v>8629</v>
      </c>
      <c r="D2549" s="30"/>
      <c r="E2549" s="30" t="s">
        <v>7999</v>
      </c>
      <c r="F2549" s="30"/>
      <c r="G2549" s="38"/>
      <c r="H2549" s="31">
        <v>0</v>
      </c>
      <c r="I2549" s="30" t="s">
        <v>512</v>
      </c>
      <c r="J2549" s="30" t="s">
        <v>513</v>
      </c>
      <c r="K2549" s="30" t="s">
        <v>495</v>
      </c>
      <c r="L2549" s="30" t="s">
        <v>496</v>
      </c>
      <c r="M2549" s="30" t="s">
        <v>695</v>
      </c>
      <c r="N2549" s="30"/>
      <c r="O2549" s="30" t="s">
        <v>7992</v>
      </c>
      <c r="P2549" s="30" t="s">
        <v>7993</v>
      </c>
      <c r="Q2549" s="30" t="s">
        <v>499</v>
      </c>
    </row>
    <row r="2550" spans="1:17" hidden="1" x14ac:dyDescent="0.2">
      <c r="A2550" s="30" t="s">
        <v>8630</v>
      </c>
      <c r="B2550" s="30" t="s">
        <v>8631</v>
      </c>
      <c r="C2550" s="30" t="s">
        <v>8632</v>
      </c>
      <c r="D2550" s="30"/>
      <c r="E2550" s="30" t="s">
        <v>7999</v>
      </c>
      <c r="F2550" s="30"/>
      <c r="G2550" s="38"/>
      <c r="H2550" s="31">
        <v>0</v>
      </c>
      <c r="I2550" s="30" t="s">
        <v>512</v>
      </c>
      <c r="J2550" s="30" t="s">
        <v>513</v>
      </c>
      <c r="K2550" s="30" t="s">
        <v>495</v>
      </c>
      <c r="L2550" s="30" t="s">
        <v>496</v>
      </c>
      <c r="M2550" s="30" t="s">
        <v>695</v>
      </c>
      <c r="N2550" s="30"/>
      <c r="O2550" s="30" t="s">
        <v>7992</v>
      </c>
      <c r="P2550" s="30" t="s">
        <v>7993</v>
      </c>
      <c r="Q2550" s="30" t="s">
        <v>499</v>
      </c>
    </row>
    <row r="2551" spans="1:17" hidden="1" x14ac:dyDescent="0.2">
      <c r="A2551" s="30" t="s">
        <v>8633</v>
      </c>
      <c r="B2551" s="30" t="s">
        <v>8634</v>
      </c>
      <c r="C2551" s="30" t="s">
        <v>8635</v>
      </c>
      <c r="D2551" s="30"/>
      <c r="E2551" s="30" t="s">
        <v>7999</v>
      </c>
      <c r="F2551" s="30"/>
      <c r="G2551" s="38"/>
      <c r="H2551" s="31">
        <v>0</v>
      </c>
      <c r="I2551" s="30" t="s">
        <v>512</v>
      </c>
      <c r="J2551" s="30" t="s">
        <v>513</v>
      </c>
      <c r="K2551" s="30" t="s">
        <v>495</v>
      </c>
      <c r="L2551" s="30" t="s">
        <v>496</v>
      </c>
      <c r="M2551" s="30" t="s">
        <v>695</v>
      </c>
      <c r="N2551" s="30"/>
      <c r="O2551" s="30" t="s">
        <v>7992</v>
      </c>
      <c r="P2551" s="30" t="s">
        <v>7993</v>
      </c>
      <c r="Q2551" s="30" t="s">
        <v>499</v>
      </c>
    </row>
    <row r="2552" spans="1:17" hidden="1" x14ac:dyDescent="0.2">
      <c r="A2552" s="30" t="s">
        <v>8636</v>
      </c>
      <c r="B2552" s="30" t="s">
        <v>8637</v>
      </c>
      <c r="C2552" s="30" t="s">
        <v>8638</v>
      </c>
      <c r="D2552" s="30"/>
      <c r="E2552" s="30" t="s">
        <v>7999</v>
      </c>
      <c r="F2552" s="30"/>
      <c r="G2552" s="38"/>
      <c r="H2552" s="31">
        <v>0</v>
      </c>
      <c r="I2552" s="30" t="s">
        <v>512</v>
      </c>
      <c r="J2552" s="30" t="s">
        <v>513</v>
      </c>
      <c r="K2552" s="30" t="s">
        <v>495</v>
      </c>
      <c r="L2552" s="30" t="s">
        <v>496</v>
      </c>
      <c r="M2552" s="30" t="s">
        <v>695</v>
      </c>
      <c r="N2552" s="30"/>
      <c r="O2552" s="30" t="s">
        <v>7992</v>
      </c>
      <c r="P2552" s="30" t="s">
        <v>7993</v>
      </c>
      <c r="Q2552" s="30" t="s">
        <v>499</v>
      </c>
    </row>
    <row r="2553" spans="1:17" hidden="1" x14ac:dyDescent="0.2">
      <c r="A2553" s="30" t="s">
        <v>8639</v>
      </c>
      <c r="B2553" s="30" t="s">
        <v>8640</v>
      </c>
      <c r="C2553" s="30" t="s">
        <v>8641</v>
      </c>
      <c r="D2553" s="30"/>
      <c r="E2553" s="30" t="s">
        <v>7999</v>
      </c>
      <c r="F2553" s="30"/>
      <c r="G2553" s="38"/>
      <c r="H2553" s="31">
        <v>0</v>
      </c>
      <c r="I2553" s="30" t="s">
        <v>512</v>
      </c>
      <c r="J2553" s="30" t="s">
        <v>513</v>
      </c>
      <c r="K2553" s="30" t="s">
        <v>495</v>
      </c>
      <c r="L2553" s="30" t="s">
        <v>496</v>
      </c>
      <c r="M2553" s="30" t="s">
        <v>695</v>
      </c>
      <c r="N2553" s="30"/>
      <c r="O2553" s="30" t="s">
        <v>7992</v>
      </c>
      <c r="P2553" s="30" t="s">
        <v>7993</v>
      </c>
      <c r="Q2553" s="30" t="s">
        <v>499</v>
      </c>
    </row>
    <row r="2554" spans="1:17" hidden="1" x14ac:dyDescent="0.2">
      <c r="A2554" s="30" t="s">
        <v>8642</v>
      </c>
      <c r="B2554" s="30" t="s">
        <v>8643</v>
      </c>
      <c r="C2554" s="30" t="s">
        <v>8644</v>
      </c>
      <c r="D2554" s="30"/>
      <c r="E2554" s="30" t="s">
        <v>7999</v>
      </c>
      <c r="F2554" s="30"/>
      <c r="G2554" s="38"/>
      <c r="H2554" s="31">
        <v>0</v>
      </c>
      <c r="I2554" s="30" t="s">
        <v>546</v>
      </c>
      <c r="J2554" s="30" t="s">
        <v>547</v>
      </c>
      <c r="K2554" s="30" t="s">
        <v>495</v>
      </c>
      <c r="L2554" s="30" t="s">
        <v>496</v>
      </c>
      <c r="M2554" s="30" t="s">
        <v>695</v>
      </c>
      <c r="N2554" s="30"/>
      <c r="O2554" s="30" t="s">
        <v>7992</v>
      </c>
      <c r="P2554" s="30" t="s">
        <v>7993</v>
      </c>
      <c r="Q2554" s="30" t="s">
        <v>499</v>
      </c>
    </row>
    <row r="2555" spans="1:17" hidden="1" x14ac:dyDescent="0.2">
      <c r="A2555" s="30" t="s">
        <v>8645</v>
      </c>
      <c r="B2555" s="30" t="s">
        <v>8646</v>
      </c>
      <c r="C2555" s="30" t="s">
        <v>8647</v>
      </c>
      <c r="D2555" s="30" t="s">
        <v>8648</v>
      </c>
      <c r="E2555" s="30" t="s">
        <v>8027</v>
      </c>
      <c r="F2555" s="30" t="s">
        <v>8648</v>
      </c>
      <c r="G2555" s="38"/>
      <c r="H2555" s="31">
        <v>0</v>
      </c>
      <c r="I2555" s="30" t="s">
        <v>504</v>
      </c>
      <c r="J2555" s="30" t="s">
        <v>505</v>
      </c>
      <c r="K2555" s="30" t="s">
        <v>495</v>
      </c>
      <c r="L2555" s="30" t="s">
        <v>496</v>
      </c>
      <c r="M2555" s="30" t="s">
        <v>506</v>
      </c>
      <c r="N2555" s="30"/>
      <c r="O2555" s="30" t="s">
        <v>7992</v>
      </c>
      <c r="P2555" s="30" t="s">
        <v>7993</v>
      </c>
      <c r="Q2555" s="30" t="s">
        <v>499</v>
      </c>
    </row>
    <row r="2556" spans="1:17" hidden="1" x14ac:dyDescent="0.2">
      <c r="A2556" s="30" t="s">
        <v>8649</v>
      </c>
      <c r="B2556" s="30" t="s">
        <v>8650</v>
      </c>
      <c r="C2556" s="30" t="s">
        <v>8651</v>
      </c>
      <c r="D2556" s="30" t="s">
        <v>8648</v>
      </c>
      <c r="E2556" s="30" t="s">
        <v>8027</v>
      </c>
      <c r="F2556" s="30" t="s">
        <v>8648</v>
      </c>
      <c r="G2556" s="38"/>
      <c r="H2556" s="31">
        <v>0</v>
      </c>
      <c r="I2556" s="30" t="s">
        <v>552</v>
      </c>
      <c r="J2556" s="30" t="s">
        <v>553</v>
      </c>
      <c r="K2556" s="30" t="s">
        <v>495</v>
      </c>
      <c r="L2556" s="30" t="s">
        <v>496</v>
      </c>
      <c r="M2556" s="30" t="s">
        <v>2249</v>
      </c>
      <c r="N2556" s="30"/>
      <c r="O2556" s="30" t="s">
        <v>7992</v>
      </c>
      <c r="P2556" s="30" t="s">
        <v>7993</v>
      </c>
      <c r="Q2556" s="30" t="s">
        <v>499</v>
      </c>
    </row>
    <row r="2557" spans="1:17" hidden="1" x14ac:dyDescent="0.2">
      <c r="A2557" s="30" t="s">
        <v>8652</v>
      </c>
      <c r="B2557" s="30" t="s">
        <v>8653</v>
      </c>
      <c r="C2557" s="30" t="s">
        <v>8654</v>
      </c>
      <c r="D2557" s="30" t="s">
        <v>74</v>
      </c>
      <c r="E2557" s="30" t="s">
        <v>8027</v>
      </c>
      <c r="F2557" s="30"/>
      <c r="G2557" s="38"/>
      <c r="H2557" s="31">
        <v>0</v>
      </c>
      <c r="I2557" s="30" t="s">
        <v>586</v>
      </c>
      <c r="J2557" s="30" t="s">
        <v>587</v>
      </c>
      <c r="K2557" s="30" t="s">
        <v>495</v>
      </c>
      <c r="L2557" s="30" t="s">
        <v>496</v>
      </c>
      <c r="M2557" s="30" t="s">
        <v>497</v>
      </c>
      <c r="N2557" s="30"/>
      <c r="O2557" s="30" t="s">
        <v>7992</v>
      </c>
      <c r="P2557" s="30" t="s">
        <v>7993</v>
      </c>
      <c r="Q2557" s="30" t="s">
        <v>499</v>
      </c>
    </row>
    <row r="2558" spans="1:17" hidden="1" x14ac:dyDescent="0.2">
      <c r="A2558" s="30" t="s">
        <v>8655</v>
      </c>
      <c r="B2558" s="30" t="s">
        <v>8656</v>
      </c>
      <c r="C2558" s="30" t="s">
        <v>8657</v>
      </c>
      <c r="D2558" s="30"/>
      <c r="E2558" s="30" t="s">
        <v>8114</v>
      </c>
      <c r="F2558" s="30" t="s">
        <v>8658</v>
      </c>
      <c r="G2558" s="38">
        <v>60</v>
      </c>
      <c r="H2558" s="31">
        <v>0</v>
      </c>
      <c r="I2558" s="30"/>
      <c r="J2558" s="30"/>
      <c r="K2558" s="30" t="s">
        <v>495</v>
      </c>
      <c r="L2558" s="30" t="s">
        <v>496</v>
      </c>
      <c r="M2558" s="30" t="s">
        <v>514</v>
      </c>
      <c r="N2558" s="30"/>
      <c r="O2558" s="30" t="s">
        <v>7992</v>
      </c>
      <c r="P2558" s="30" t="s">
        <v>7993</v>
      </c>
      <c r="Q2558" s="30" t="s">
        <v>499</v>
      </c>
    </row>
    <row r="2559" spans="1:17" hidden="1" x14ac:dyDescent="0.2">
      <c r="A2559" s="30" t="s">
        <v>31</v>
      </c>
      <c r="B2559" s="30" t="s">
        <v>32</v>
      </c>
      <c r="C2559" s="30" t="s">
        <v>8659</v>
      </c>
      <c r="D2559" s="30" t="s">
        <v>74</v>
      </c>
      <c r="E2559" s="30" t="s">
        <v>8660</v>
      </c>
      <c r="F2559" s="30" t="s">
        <v>8661</v>
      </c>
      <c r="G2559" s="38">
        <v>60</v>
      </c>
      <c r="H2559" s="31">
        <v>0</v>
      </c>
      <c r="I2559" s="30"/>
      <c r="J2559" s="30"/>
      <c r="K2559" s="30" t="s">
        <v>495</v>
      </c>
      <c r="L2559" s="30" t="s">
        <v>496</v>
      </c>
      <c r="M2559" s="30" t="s">
        <v>526</v>
      </c>
      <c r="N2559" s="30"/>
      <c r="O2559" s="30" t="s">
        <v>7992</v>
      </c>
      <c r="P2559" s="30" t="s">
        <v>7993</v>
      </c>
      <c r="Q2559" s="30" t="s">
        <v>499</v>
      </c>
    </row>
    <row r="2560" spans="1:17" hidden="1" x14ac:dyDescent="0.2">
      <c r="A2560" s="30" t="s">
        <v>33</v>
      </c>
      <c r="B2560" s="30" t="s">
        <v>34</v>
      </c>
      <c r="C2560" s="30" t="s">
        <v>8662</v>
      </c>
      <c r="D2560" s="30"/>
      <c r="E2560" s="30" t="s">
        <v>8114</v>
      </c>
      <c r="F2560" s="30" t="s">
        <v>8663</v>
      </c>
      <c r="G2560" s="38">
        <v>60</v>
      </c>
      <c r="H2560" s="31">
        <v>0</v>
      </c>
      <c r="I2560" s="30" t="s">
        <v>586</v>
      </c>
      <c r="J2560" s="30" t="s">
        <v>587</v>
      </c>
      <c r="K2560" s="30" t="s">
        <v>495</v>
      </c>
      <c r="L2560" s="30" t="s">
        <v>496</v>
      </c>
      <c r="M2560" s="30" t="s">
        <v>3374</v>
      </c>
      <c r="N2560" s="30"/>
      <c r="O2560" s="30" t="s">
        <v>7992</v>
      </c>
      <c r="P2560" s="30" t="s">
        <v>7993</v>
      </c>
      <c r="Q2560" s="30" t="s">
        <v>499</v>
      </c>
    </row>
    <row r="2561" spans="1:17" hidden="1" x14ac:dyDescent="0.2">
      <c r="A2561" s="30" t="s">
        <v>37</v>
      </c>
      <c r="B2561" s="30" t="s">
        <v>38</v>
      </c>
      <c r="C2561" s="30" t="s">
        <v>8664</v>
      </c>
      <c r="D2561" s="30"/>
      <c r="E2561" s="30" t="s">
        <v>8027</v>
      </c>
      <c r="F2561" s="30" t="s">
        <v>8665</v>
      </c>
      <c r="G2561" s="38">
        <v>60</v>
      </c>
      <c r="H2561" s="31">
        <v>0</v>
      </c>
      <c r="I2561" s="30" t="s">
        <v>552</v>
      </c>
      <c r="J2561" s="30" t="s">
        <v>553</v>
      </c>
      <c r="K2561" s="30" t="s">
        <v>495</v>
      </c>
      <c r="L2561" s="30" t="s">
        <v>496</v>
      </c>
      <c r="M2561" s="30" t="s">
        <v>554</v>
      </c>
      <c r="N2561" s="30"/>
      <c r="O2561" s="30" t="s">
        <v>7992</v>
      </c>
      <c r="P2561" s="30" t="s">
        <v>7993</v>
      </c>
      <c r="Q2561" s="30" t="s">
        <v>499</v>
      </c>
    </row>
    <row r="2562" spans="1:17" hidden="1" x14ac:dyDescent="0.2">
      <c r="A2562" s="30" t="s">
        <v>8666</v>
      </c>
      <c r="B2562" s="30" t="s">
        <v>8276</v>
      </c>
      <c r="C2562" s="30" t="s">
        <v>8667</v>
      </c>
      <c r="D2562" s="30"/>
      <c r="E2562" s="30" t="s">
        <v>8027</v>
      </c>
      <c r="F2562" s="30"/>
      <c r="G2562" s="38"/>
      <c r="H2562" s="31">
        <v>0</v>
      </c>
      <c r="I2562" s="30" t="s">
        <v>586</v>
      </c>
      <c r="J2562" s="30" t="s">
        <v>587</v>
      </c>
      <c r="K2562" s="30" t="s">
        <v>495</v>
      </c>
      <c r="L2562" s="30" t="s">
        <v>496</v>
      </c>
      <c r="M2562" s="30" t="s">
        <v>903</v>
      </c>
      <c r="N2562" s="30"/>
      <c r="O2562" s="30" t="s">
        <v>7992</v>
      </c>
      <c r="P2562" s="30" t="s">
        <v>7993</v>
      </c>
      <c r="Q2562" s="30" t="s">
        <v>499</v>
      </c>
    </row>
    <row r="2563" spans="1:17" hidden="1" x14ac:dyDescent="0.2">
      <c r="A2563" s="30" t="s">
        <v>8668</v>
      </c>
      <c r="B2563" s="30" t="s">
        <v>8669</v>
      </c>
      <c r="C2563" s="30" t="s">
        <v>8670</v>
      </c>
      <c r="D2563" s="30" t="s">
        <v>8671</v>
      </c>
      <c r="E2563" s="30" t="s">
        <v>8027</v>
      </c>
      <c r="F2563" s="30" t="s">
        <v>8671</v>
      </c>
      <c r="G2563" s="38"/>
      <c r="H2563" s="31">
        <v>0</v>
      </c>
      <c r="I2563" s="30" t="s">
        <v>552</v>
      </c>
      <c r="J2563" s="30" t="s">
        <v>553</v>
      </c>
      <c r="K2563" s="30" t="s">
        <v>495</v>
      </c>
      <c r="L2563" s="30" t="s">
        <v>496</v>
      </c>
      <c r="M2563" s="30" t="s">
        <v>724</v>
      </c>
      <c r="N2563" s="30"/>
      <c r="O2563" s="30" t="s">
        <v>7992</v>
      </c>
      <c r="P2563" s="30" t="s">
        <v>7993</v>
      </c>
      <c r="Q2563" s="30" t="s">
        <v>499</v>
      </c>
    </row>
    <row r="2564" spans="1:17" hidden="1" x14ac:dyDescent="0.2">
      <c r="A2564" s="30" t="s">
        <v>8672</v>
      </c>
      <c r="B2564" s="30" t="s">
        <v>8673</v>
      </c>
      <c r="C2564" s="30" t="s">
        <v>8674</v>
      </c>
      <c r="D2564" s="30"/>
      <c r="E2564" s="30" t="s">
        <v>7999</v>
      </c>
      <c r="F2564" s="30"/>
      <c r="G2564" s="38"/>
      <c r="H2564" s="31">
        <v>0</v>
      </c>
      <c r="I2564" s="30" t="s">
        <v>552</v>
      </c>
      <c r="J2564" s="30" t="s">
        <v>553</v>
      </c>
      <c r="K2564" s="30" t="s">
        <v>495</v>
      </c>
      <c r="L2564" s="30" t="s">
        <v>496</v>
      </c>
      <c r="M2564" s="30" t="s">
        <v>2249</v>
      </c>
      <c r="N2564" s="30"/>
      <c r="O2564" s="30" t="s">
        <v>7992</v>
      </c>
      <c r="P2564" s="30" t="s">
        <v>7993</v>
      </c>
      <c r="Q2564" s="30" t="s">
        <v>499</v>
      </c>
    </row>
    <row r="2565" spans="1:17" hidden="1" x14ac:dyDescent="0.2">
      <c r="A2565" s="30" t="s">
        <v>8675</v>
      </c>
      <c r="B2565" s="30" t="s">
        <v>8676</v>
      </c>
      <c r="C2565" s="30" t="s">
        <v>8677</v>
      </c>
      <c r="D2565" s="30"/>
      <c r="E2565" s="30" t="s">
        <v>8027</v>
      </c>
      <c r="F2565" s="30"/>
      <c r="G2565" s="38"/>
      <c r="H2565" s="31">
        <v>0</v>
      </c>
      <c r="I2565" s="30" t="s">
        <v>552</v>
      </c>
      <c r="J2565" s="30" t="s">
        <v>553</v>
      </c>
      <c r="K2565" s="30" t="s">
        <v>495</v>
      </c>
      <c r="L2565" s="30" t="s">
        <v>496</v>
      </c>
      <c r="M2565" s="30" t="s">
        <v>2249</v>
      </c>
      <c r="N2565" s="30"/>
      <c r="O2565" s="30" t="s">
        <v>7992</v>
      </c>
      <c r="P2565" s="30" t="s">
        <v>7993</v>
      </c>
      <c r="Q2565" s="30" t="s">
        <v>499</v>
      </c>
    </row>
    <row r="2566" spans="1:17" hidden="1" x14ac:dyDescent="0.2">
      <c r="A2566" s="30" t="s">
        <v>8678</v>
      </c>
      <c r="B2566" s="30" t="s">
        <v>8679</v>
      </c>
      <c r="C2566" s="30" t="s">
        <v>8680</v>
      </c>
      <c r="D2566" s="30"/>
      <c r="E2566" s="30" t="s">
        <v>8027</v>
      </c>
      <c r="F2566" s="30"/>
      <c r="G2566" s="38"/>
      <c r="H2566" s="31">
        <v>0</v>
      </c>
      <c r="I2566" s="30" t="s">
        <v>586</v>
      </c>
      <c r="J2566" s="30" t="s">
        <v>587</v>
      </c>
      <c r="K2566" s="30" t="s">
        <v>495</v>
      </c>
      <c r="L2566" s="30" t="s">
        <v>496</v>
      </c>
      <c r="M2566" s="30" t="s">
        <v>3374</v>
      </c>
      <c r="N2566" s="30"/>
      <c r="O2566" s="30" t="s">
        <v>7992</v>
      </c>
      <c r="P2566" s="30" t="s">
        <v>7993</v>
      </c>
      <c r="Q2566" s="30" t="s">
        <v>499</v>
      </c>
    </row>
    <row r="2567" spans="1:17" hidden="1" x14ac:dyDescent="0.2">
      <c r="A2567" s="30" t="s">
        <v>8681</v>
      </c>
      <c r="B2567" s="30" t="s">
        <v>8682</v>
      </c>
      <c r="C2567" s="30" t="s">
        <v>8683</v>
      </c>
      <c r="D2567" s="30"/>
      <c r="E2567" s="30" t="s">
        <v>8027</v>
      </c>
      <c r="F2567" s="30"/>
      <c r="G2567" s="38"/>
      <c r="H2567" s="31">
        <v>0</v>
      </c>
      <c r="I2567" s="30" t="s">
        <v>552</v>
      </c>
      <c r="J2567" s="30" t="s">
        <v>553</v>
      </c>
      <c r="K2567" s="30" t="s">
        <v>495</v>
      </c>
      <c r="L2567" s="30" t="s">
        <v>496</v>
      </c>
      <c r="M2567" s="30" t="s">
        <v>596</v>
      </c>
      <c r="N2567" s="30"/>
      <c r="O2567" s="30" t="s">
        <v>7992</v>
      </c>
      <c r="P2567" s="30" t="s">
        <v>7993</v>
      </c>
      <c r="Q2567" s="30" t="s">
        <v>499</v>
      </c>
    </row>
    <row r="2568" spans="1:17" hidden="1" x14ac:dyDescent="0.2">
      <c r="A2568" s="30" t="s">
        <v>8684</v>
      </c>
      <c r="B2568" s="30" t="s">
        <v>8685</v>
      </c>
      <c r="C2568" s="30" t="s">
        <v>8686</v>
      </c>
      <c r="D2568" s="30"/>
      <c r="E2568" s="30" t="s">
        <v>8027</v>
      </c>
      <c r="F2568" s="30"/>
      <c r="G2568" s="38"/>
      <c r="H2568" s="31">
        <v>0</v>
      </c>
      <c r="I2568" s="30" t="s">
        <v>504</v>
      </c>
      <c r="J2568" s="30" t="s">
        <v>505</v>
      </c>
      <c r="K2568" s="30" t="s">
        <v>495</v>
      </c>
      <c r="L2568" s="30" t="s">
        <v>496</v>
      </c>
      <c r="M2568" s="30" t="s">
        <v>558</v>
      </c>
      <c r="N2568" s="30"/>
      <c r="O2568" s="30" t="s">
        <v>7992</v>
      </c>
      <c r="P2568" s="30" t="s">
        <v>7993</v>
      </c>
      <c r="Q2568" s="30" t="s">
        <v>499</v>
      </c>
    </row>
    <row r="2569" spans="1:17" hidden="1" x14ac:dyDescent="0.2">
      <c r="A2569" s="30" t="s">
        <v>8687</v>
      </c>
      <c r="B2569" s="30" t="s">
        <v>8688</v>
      </c>
      <c r="C2569" s="30" t="s">
        <v>8689</v>
      </c>
      <c r="D2569" s="30"/>
      <c r="E2569" s="30" t="s">
        <v>8114</v>
      </c>
      <c r="F2569" s="30"/>
      <c r="G2569" s="38"/>
      <c r="H2569" s="31">
        <v>0</v>
      </c>
      <c r="I2569" s="30" t="s">
        <v>586</v>
      </c>
      <c r="J2569" s="30" t="s">
        <v>587</v>
      </c>
      <c r="K2569" s="30" t="s">
        <v>495</v>
      </c>
      <c r="L2569" s="30" t="s">
        <v>496</v>
      </c>
      <c r="M2569" s="30" t="s">
        <v>3374</v>
      </c>
      <c r="N2569" s="30"/>
      <c r="O2569" s="30" t="s">
        <v>7992</v>
      </c>
      <c r="P2569" s="30" t="s">
        <v>7993</v>
      </c>
      <c r="Q2569" s="30" t="s">
        <v>499</v>
      </c>
    </row>
    <row r="2570" spans="1:17" hidden="1" x14ac:dyDescent="0.2">
      <c r="A2570" s="30" t="s">
        <v>8690</v>
      </c>
      <c r="B2570" s="30" t="s">
        <v>8691</v>
      </c>
      <c r="C2570" s="30" t="s">
        <v>8692</v>
      </c>
      <c r="D2570" s="30"/>
      <c r="E2570" s="30" t="s">
        <v>8114</v>
      </c>
      <c r="F2570" s="30"/>
      <c r="G2570" s="38"/>
      <c r="H2570" s="31">
        <v>0</v>
      </c>
      <c r="I2570" s="30" t="s">
        <v>570</v>
      </c>
      <c r="J2570" s="30" t="s">
        <v>571</v>
      </c>
      <c r="K2570" s="30" t="s">
        <v>495</v>
      </c>
      <c r="L2570" s="30" t="s">
        <v>572</v>
      </c>
      <c r="M2570" s="30" t="s">
        <v>573</v>
      </c>
      <c r="N2570" s="30"/>
      <c r="O2570" s="30" t="s">
        <v>7992</v>
      </c>
      <c r="P2570" s="30" t="s">
        <v>7993</v>
      </c>
      <c r="Q2570" s="30" t="s">
        <v>499</v>
      </c>
    </row>
    <row r="2571" spans="1:17" hidden="1" x14ac:dyDescent="0.2">
      <c r="A2571" s="30" t="s">
        <v>8693</v>
      </c>
      <c r="B2571" s="30" t="s">
        <v>298</v>
      </c>
      <c r="C2571" s="30" t="s">
        <v>8694</v>
      </c>
      <c r="D2571" s="30"/>
      <c r="E2571" s="30" t="s">
        <v>753</v>
      </c>
      <c r="F2571" s="30" t="s">
        <v>8695</v>
      </c>
      <c r="G2571" s="38"/>
      <c r="H2571" s="31">
        <v>0</v>
      </c>
      <c r="I2571" s="30" t="s">
        <v>995</v>
      </c>
      <c r="J2571" s="30" t="s">
        <v>996</v>
      </c>
      <c r="K2571" s="30" t="s">
        <v>495</v>
      </c>
      <c r="L2571" s="30" t="s">
        <v>612</v>
      </c>
      <c r="M2571" s="30" t="s">
        <v>1021</v>
      </c>
      <c r="N2571" s="30" t="s">
        <v>8696</v>
      </c>
      <c r="O2571" s="30" t="s">
        <v>8697</v>
      </c>
      <c r="P2571" s="30" t="s">
        <v>298</v>
      </c>
      <c r="Q2571" s="30" t="s">
        <v>499</v>
      </c>
    </row>
    <row r="2572" spans="1:17" hidden="1" x14ac:dyDescent="0.2">
      <c r="A2572" s="30" t="s">
        <v>8698</v>
      </c>
      <c r="B2572" s="30" t="s">
        <v>8699</v>
      </c>
      <c r="C2572" s="30" t="s">
        <v>8700</v>
      </c>
      <c r="D2572" s="30"/>
      <c r="E2572" s="30" t="s">
        <v>753</v>
      </c>
      <c r="F2572" s="30" t="s">
        <v>8701</v>
      </c>
      <c r="G2572" s="38"/>
      <c r="H2572" s="31">
        <v>0</v>
      </c>
      <c r="I2572" s="30" t="s">
        <v>995</v>
      </c>
      <c r="J2572" s="30" t="s">
        <v>996</v>
      </c>
      <c r="K2572" s="30" t="s">
        <v>495</v>
      </c>
      <c r="L2572" s="30" t="s">
        <v>612</v>
      </c>
      <c r="M2572" s="30" t="s">
        <v>1035</v>
      </c>
      <c r="N2572" s="30" t="s">
        <v>6831</v>
      </c>
      <c r="O2572" s="30" t="s">
        <v>289</v>
      </c>
      <c r="P2572" s="30" t="s">
        <v>290</v>
      </c>
      <c r="Q2572" s="30" t="s">
        <v>499</v>
      </c>
    </row>
    <row r="2573" spans="1:17" hidden="1" x14ac:dyDescent="0.2">
      <c r="A2573" s="30" t="s">
        <v>289</v>
      </c>
      <c r="B2573" s="30" t="s">
        <v>290</v>
      </c>
      <c r="C2573" s="30" t="s">
        <v>8702</v>
      </c>
      <c r="D2573" s="30"/>
      <c r="E2573" s="30" t="s">
        <v>8703</v>
      </c>
      <c r="F2573" s="30" t="s">
        <v>8704</v>
      </c>
      <c r="G2573" s="38"/>
      <c r="H2573" s="31">
        <v>0</v>
      </c>
      <c r="I2573" s="30" t="s">
        <v>512</v>
      </c>
      <c r="J2573" s="30" t="s">
        <v>513</v>
      </c>
      <c r="K2573" s="30" t="s">
        <v>495</v>
      </c>
      <c r="L2573" s="30" t="s">
        <v>496</v>
      </c>
      <c r="M2573" s="30" t="s">
        <v>526</v>
      </c>
      <c r="N2573" s="30"/>
      <c r="O2573" s="30" t="s">
        <v>289</v>
      </c>
      <c r="P2573" s="30" t="s">
        <v>290</v>
      </c>
      <c r="Q2573" s="30" t="s">
        <v>499</v>
      </c>
    </row>
    <row r="2574" spans="1:17" hidden="1" x14ac:dyDescent="0.2">
      <c r="A2574" s="30" t="s">
        <v>8705</v>
      </c>
      <c r="B2574" s="30" t="s">
        <v>8706</v>
      </c>
      <c r="C2574" s="30" t="s">
        <v>8707</v>
      </c>
      <c r="D2574" s="30"/>
      <c r="E2574" s="30" t="s">
        <v>8703</v>
      </c>
      <c r="F2574" s="30" t="s">
        <v>8708</v>
      </c>
      <c r="G2574" s="38"/>
      <c r="H2574" s="31">
        <v>0</v>
      </c>
      <c r="I2574" s="30" t="s">
        <v>848</v>
      </c>
      <c r="J2574" s="30" t="s">
        <v>849</v>
      </c>
      <c r="K2574" s="30" t="s">
        <v>495</v>
      </c>
      <c r="L2574" s="30" t="s">
        <v>818</v>
      </c>
      <c r="M2574" s="30" t="s">
        <v>573</v>
      </c>
      <c r="N2574" s="30"/>
      <c r="O2574" s="30" t="s">
        <v>289</v>
      </c>
      <c r="P2574" s="30" t="s">
        <v>290</v>
      </c>
      <c r="Q2574" s="30" t="s">
        <v>499</v>
      </c>
    </row>
    <row r="2575" spans="1:17" hidden="1" x14ac:dyDescent="0.2">
      <c r="A2575" s="30" t="s">
        <v>291</v>
      </c>
      <c r="B2575" s="30" t="s">
        <v>292</v>
      </c>
      <c r="C2575" s="30" t="s">
        <v>8709</v>
      </c>
      <c r="D2575" s="30"/>
      <c r="E2575" s="30" t="s">
        <v>8703</v>
      </c>
      <c r="F2575" s="30" t="s">
        <v>8710</v>
      </c>
      <c r="G2575" s="38"/>
      <c r="H2575" s="31">
        <v>0</v>
      </c>
      <c r="I2575" s="30" t="s">
        <v>848</v>
      </c>
      <c r="J2575" s="30" t="s">
        <v>849</v>
      </c>
      <c r="K2575" s="30" t="s">
        <v>495</v>
      </c>
      <c r="L2575" s="30" t="s">
        <v>572</v>
      </c>
      <c r="M2575" s="30" t="s">
        <v>573</v>
      </c>
      <c r="N2575" s="30"/>
      <c r="O2575" s="30" t="s">
        <v>289</v>
      </c>
      <c r="P2575" s="30" t="s">
        <v>290</v>
      </c>
      <c r="Q2575" s="30" t="s">
        <v>499</v>
      </c>
    </row>
    <row r="2576" spans="1:17" hidden="1" x14ac:dyDescent="0.2">
      <c r="A2576" s="30" t="s">
        <v>458</v>
      </c>
      <c r="B2576" s="30" t="s">
        <v>459</v>
      </c>
      <c r="C2576" s="30" t="s">
        <v>8711</v>
      </c>
      <c r="D2576" s="30"/>
      <c r="E2576" s="30" t="s">
        <v>8712</v>
      </c>
      <c r="F2576" s="30" t="s">
        <v>8713</v>
      </c>
      <c r="G2576" s="38"/>
      <c r="H2576" s="31">
        <v>0</v>
      </c>
      <c r="I2576" s="30" t="s">
        <v>848</v>
      </c>
      <c r="J2576" s="30" t="s">
        <v>849</v>
      </c>
      <c r="K2576" s="30" t="s">
        <v>495</v>
      </c>
      <c r="L2576" s="30" t="s">
        <v>612</v>
      </c>
      <c r="M2576" s="30" t="s">
        <v>961</v>
      </c>
      <c r="N2576" s="30" t="s">
        <v>7061</v>
      </c>
      <c r="O2576" s="30" t="s">
        <v>289</v>
      </c>
      <c r="P2576" s="30" t="s">
        <v>290</v>
      </c>
      <c r="Q2576" s="30" t="s">
        <v>499</v>
      </c>
    </row>
    <row r="2577" spans="1:17" hidden="1" x14ac:dyDescent="0.2">
      <c r="A2577" s="30" t="s">
        <v>8714</v>
      </c>
      <c r="B2577" s="30" t="s">
        <v>8715</v>
      </c>
      <c r="C2577" s="30" t="s">
        <v>8716</v>
      </c>
      <c r="D2577" s="30"/>
      <c r="E2577" s="30" t="s">
        <v>503</v>
      </c>
      <c r="F2577" s="30" t="s">
        <v>8717</v>
      </c>
      <c r="G2577" s="38">
        <v>60</v>
      </c>
      <c r="H2577" s="31">
        <v>0</v>
      </c>
      <c r="I2577" s="30" t="s">
        <v>931</v>
      </c>
      <c r="J2577" s="30" t="s">
        <v>932</v>
      </c>
      <c r="K2577" s="30" t="s">
        <v>495</v>
      </c>
      <c r="L2577" s="30" t="s">
        <v>496</v>
      </c>
      <c r="M2577" s="30" t="s">
        <v>596</v>
      </c>
      <c r="N2577" s="30"/>
      <c r="O2577" s="30" t="s">
        <v>8714</v>
      </c>
      <c r="P2577" s="30" t="s">
        <v>8715</v>
      </c>
      <c r="Q2577" s="30" t="s">
        <v>499</v>
      </c>
    </row>
    <row r="2578" spans="1:17" hidden="1" x14ac:dyDescent="0.2">
      <c r="A2578" s="30" t="s">
        <v>8718</v>
      </c>
      <c r="B2578" s="30" t="s">
        <v>8719</v>
      </c>
      <c r="C2578" s="30" t="s">
        <v>8720</v>
      </c>
      <c r="D2578" s="30"/>
      <c r="E2578" s="30" t="s">
        <v>503</v>
      </c>
      <c r="F2578" s="30" t="s">
        <v>8721</v>
      </c>
      <c r="G2578" s="38"/>
      <c r="H2578" s="31">
        <v>0</v>
      </c>
      <c r="I2578" s="30"/>
      <c r="J2578" s="30"/>
      <c r="K2578" s="30" t="s">
        <v>495</v>
      </c>
      <c r="L2578" s="30" t="s">
        <v>496</v>
      </c>
      <c r="M2578" s="30" t="s">
        <v>2249</v>
      </c>
      <c r="N2578" s="30"/>
      <c r="O2578" s="30" t="s">
        <v>8718</v>
      </c>
      <c r="P2578" s="30" t="s">
        <v>8719</v>
      </c>
      <c r="Q2578" s="30" t="s">
        <v>499</v>
      </c>
    </row>
    <row r="2579" spans="1:17" hidden="1" x14ac:dyDescent="0.2">
      <c r="A2579" s="30" t="s">
        <v>8722</v>
      </c>
      <c r="B2579" s="30" t="s">
        <v>8723</v>
      </c>
      <c r="C2579" s="30" t="s">
        <v>8724</v>
      </c>
      <c r="D2579" s="30"/>
      <c r="E2579" s="30" t="s">
        <v>503</v>
      </c>
      <c r="F2579" s="30" t="s">
        <v>74</v>
      </c>
      <c r="G2579" s="38"/>
      <c r="H2579" s="31">
        <v>0</v>
      </c>
      <c r="I2579" s="30" t="s">
        <v>718</v>
      </c>
      <c r="J2579" s="30" t="s">
        <v>719</v>
      </c>
      <c r="K2579" s="30" t="s">
        <v>495</v>
      </c>
      <c r="L2579" s="30" t="s">
        <v>496</v>
      </c>
      <c r="M2579" s="30" t="s">
        <v>724</v>
      </c>
      <c r="N2579" s="30"/>
      <c r="O2579" s="30" t="s">
        <v>8718</v>
      </c>
      <c r="P2579" s="30" t="s">
        <v>8719</v>
      </c>
      <c r="Q2579" s="30" t="s">
        <v>499</v>
      </c>
    </row>
    <row r="2580" spans="1:17" hidden="1" x14ac:dyDescent="0.2">
      <c r="A2580" s="30" t="s">
        <v>8725</v>
      </c>
      <c r="B2580" s="30" t="s">
        <v>8726</v>
      </c>
      <c r="C2580" s="30" t="s">
        <v>8727</v>
      </c>
      <c r="D2580" s="30"/>
      <c r="E2580" s="30" t="s">
        <v>503</v>
      </c>
      <c r="F2580" s="30" t="s">
        <v>74</v>
      </c>
      <c r="G2580" s="38"/>
      <c r="H2580" s="31">
        <v>0</v>
      </c>
      <c r="I2580" s="30" t="s">
        <v>546</v>
      </c>
      <c r="J2580" s="30" t="s">
        <v>547</v>
      </c>
      <c r="K2580" s="30" t="s">
        <v>495</v>
      </c>
      <c r="L2580" s="30" t="s">
        <v>496</v>
      </c>
      <c r="M2580" s="30" t="s">
        <v>639</v>
      </c>
      <c r="N2580" s="30"/>
      <c r="O2580" s="30" t="s">
        <v>8718</v>
      </c>
      <c r="P2580" s="30" t="s">
        <v>8719</v>
      </c>
      <c r="Q2580" s="30" t="s">
        <v>499</v>
      </c>
    </row>
    <row r="2581" spans="1:17" hidden="1" x14ac:dyDescent="0.2">
      <c r="A2581" s="30" t="s">
        <v>8728</v>
      </c>
      <c r="B2581" s="30" t="s">
        <v>8729</v>
      </c>
      <c r="C2581" s="30" t="s">
        <v>8730</v>
      </c>
      <c r="D2581" s="30"/>
      <c r="E2581" s="30" t="s">
        <v>503</v>
      </c>
      <c r="F2581" s="30" t="s">
        <v>74</v>
      </c>
      <c r="G2581" s="38"/>
      <c r="H2581" s="31">
        <v>0</v>
      </c>
      <c r="I2581" s="30" t="s">
        <v>600</v>
      </c>
      <c r="J2581" s="30" t="s">
        <v>601</v>
      </c>
      <c r="K2581" s="30" t="s">
        <v>495</v>
      </c>
      <c r="L2581" s="30" t="s">
        <v>496</v>
      </c>
      <c r="M2581" s="30" t="s">
        <v>2249</v>
      </c>
      <c r="N2581" s="30"/>
      <c r="O2581" s="30" t="s">
        <v>8718</v>
      </c>
      <c r="P2581" s="30" t="s">
        <v>8719</v>
      </c>
      <c r="Q2581" s="30" t="s">
        <v>499</v>
      </c>
    </row>
    <row r="2582" spans="1:17" hidden="1" x14ac:dyDescent="0.2">
      <c r="A2582" s="30" t="s">
        <v>8731</v>
      </c>
      <c r="B2582" s="30" t="s">
        <v>8732</v>
      </c>
      <c r="C2582" s="30" t="s">
        <v>8733</v>
      </c>
      <c r="D2582" s="30"/>
      <c r="E2582" s="30" t="s">
        <v>503</v>
      </c>
      <c r="F2582" s="30" t="s">
        <v>74</v>
      </c>
      <c r="G2582" s="38"/>
      <c r="H2582" s="31">
        <v>0</v>
      </c>
      <c r="I2582" s="30" t="s">
        <v>546</v>
      </c>
      <c r="J2582" s="30" t="s">
        <v>547</v>
      </c>
      <c r="K2582" s="30" t="s">
        <v>495</v>
      </c>
      <c r="L2582" s="30" t="s">
        <v>496</v>
      </c>
      <c r="M2582" s="30" t="s">
        <v>713</v>
      </c>
      <c r="N2582" s="30" t="s">
        <v>4661</v>
      </c>
      <c r="O2582" s="30" t="s">
        <v>8718</v>
      </c>
      <c r="P2582" s="30" t="s">
        <v>8719</v>
      </c>
      <c r="Q2582" s="30" t="s">
        <v>499</v>
      </c>
    </row>
    <row r="2583" spans="1:17" hidden="1" x14ac:dyDescent="0.2">
      <c r="A2583" s="30" t="s">
        <v>297</v>
      </c>
      <c r="B2583" s="30" t="s">
        <v>298</v>
      </c>
      <c r="C2583" s="30" t="s">
        <v>8734</v>
      </c>
      <c r="D2583" s="30"/>
      <c r="E2583" s="30" t="s">
        <v>753</v>
      </c>
      <c r="F2583" s="30" t="s">
        <v>8695</v>
      </c>
      <c r="G2583" s="38"/>
      <c r="H2583" s="31">
        <v>0</v>
      </c>
      <c r="I2583" s="30" t="s">
        <v>995</v>
      </c>
      <c r="J2583" s="30" t="s">
        <v>996</v>
      </c>
      <c r="K2583" s="30" t="s">
        <v>495</v>
      </c>
      <c r="L2583" s="30" t="s">
        <v>612</v>
      </c>
      <c r="M2583" s="30" t="s">
        <v>1021</v>
      </c>
      <c r="N2583" s="30" t="s">
        <v>6997</v>
      </c>
      <c r="O2583" s="30" t="s">
        <v>8697</v>
      </c>
      <c r="P2583" s="30" t="s">
        <v>298</v>
      </c>
      <c r="Q2583" s="30" t="s">
        <v>499</v>
      </c>
    </row>
    <row r="2584" spans="1:17" hidden="1" x14ac:dyDescent="0.2">
      <c r="A2584" s="30" t="s">
        <v>8735</v>
      </c>
      <c r="B2584" s="30" t="s">
        <v>8736</v>
      </c>
      <c r="C2584" s="30" t="s">
        <v>8737</v>
      </c>
      <c r="D2584" s="30" t="s">
        <v>74</v>
      </c>
      <c r="E2584" s="30" t="s">
        <v>8738</v>
      </c>
      <c r="F2584" s="30" t="s">
        <v>74</v>
      </c>
      <c r="G2584" s="38"/>
      <c r="H2584" s="31">
        <v>0</v>
      </c>
      <c r="I2584" s="30" t="s">
        <v>995</v>
      </c>
      <c r="J2584" s="30" t="s">
        <v>996</v>
      </c>
      <c r="K2584" s="30" t="s">
        <v>495</v>
      </c>
      <c r="L2584" s="30" t="s">
        <v>612</v>
      </c>
      <c r="M2584" s="30" t="s">
        <v>1007</v>
      </c>
      <c r="N2584" s="30"/>
      <c r="O2584" s="30" t="s">
        <v>8697</v>
      </c>
      <c r="P2584" s="30" t="s">
        <v>298</v>
      </c>
      <c r="Q2584" s="30" t="s">
        <v>499</v>
      </c>
    </row>
    <row r="2585" spans="1:17" hidden="1" x14ac:dyDescent="0.2">
      <c r="A2585" s="30" t="s">
        <v>8739</v>
      </c>
      <c r="B2585" s="30" t="s">
        <v>8740</v>
      </c>
      <c r="C2585" s="30" t="s">
        <v>8741</v>
      </c>
      <c r="D2585" s="30" t="s">
        <v>74</v>
      </c>
      <c r="E2585" s="30" t="s">
        <v>8738</v>
      </c>
      <c r="F2585" s="30" t="s">
        <v>74</v>
      </c>
      <c r="G2585" s="38"/>
      <c r="H2585" s="31">
        <v>0</v>
      </c>
      <c r="I2585" s="30" t="s">
        <v>995</v>
      </c>
      <c r="J2585" s="30" t="s">
        <v>996</v>
      </c>
      <c r="K2585" s="30" t="s">
        <v>495</v>
      </c>
      <c r="L2585" s="30" t="s">
        <v>612</v>
      </c>
      <c r="M2585" s="30" t="s">
        <v>1088</v>
      </c>
      <c r="N2585" s="30"/>
      <c r="O2585" s="30" t="s">
        <v>8697</v>
      </c>
      <c r="P2585" s="30" t="s">
        <v>298</v>
      </c>
      <c r="Q2585" s="30" t="s">
        <v>499</v>
      </c>
    </row>
    <row r="2586" spans="1:17" hidden="1" x14ac:dyDescent="0.2">
      <c r="A2586" s="30" t="s">
        <v>8742</v>
      </c>
      <c r="B2586" s="30" t="s">
        <v>8743</v>
      </c>
      <c r="C2586" s="30" t="s">
        <v>8744</v>
      </c>
      <c r="D2586" s="30" t="s">
        <v>74</v>
      </c>
      <c r="E2586" s="30" t="s">
        <v>8738</v>
      </c>
      <c r="F2586" s="30" t="s">
        <v>74</v>
      </c>
      <c r="G2586" s="38"/>
      <c r="H2586" s="31">
        <v>0</v>
      </c>
      <c r="I2586" s="30" t="s">
        <v>995</v>
      </c>
      <c r="J2586" s="30" t="s">
        <v>996</v>
      </c>
      <c r="K2586" s="30" t="s">
        <v>495</v>
      </c>
      <c r="L2586" s="30" t="s">
        <v>612</v>
      </c>
      <c r="M2586" s="30" t="s">
        <v>943</v>
      </c>
      <c r="N2586" s="30"/>
      <c r="O2586" s="30" t="s">
        <v>8697</v>
      </c>
      <c r="P2586" s="30" t="s">
        <v>298</v>
      </c>
      <c r="Q2586" s="30" t="s">
        <v>499</v>
      </c>
    </row>
    <row r="2587" spans="1:17" hidden="1" x14ac:dyDescent="0.2">
      <c r="A2587" s="30" t="s">
        <v>8745</v>
      </c>
      <c r="B2587" s="30" t="s">
        <v>8746</v>
      </c>
      <c r="C2587" s="30" t="s">
        <v>8747</v>
      </c>
      <c r="D2587" s="30" t="s">
        <v>74</v>
      </c>
      <c r="E2587" s="30" t="s">
        <v>8738</v>
      </c>
      <c r="F2587" s="30" t="s">
        <v>74</v>
      </c>
      <c r="G2587" s="38"/>
      <c r="H2587" s="31">
        <v>0</v>
      </c>
      <c r="I2587" s="30" t="s">
        <v>755</v>
      </c>
      <c r="J2587" s="30" t="s">
        <v>756</v>
      </c>
      <c r="K2587" s="30" t="s">
        <v>495</v>
      </c>
      <c r="L2587" s="30" t="s">
        <v>612</v>
      </c>
      <c r="M2587" s="30" t="s">
        <v>1828</v>
      </c>
      <c r="N2587" s="30"/>
      <c r="O2587" s="30" t="s">
        <v>8697</v>
      </c>
      <c r="P2587" s="30" t="s">
        <v>298</v>
      </c>
      <c r="Q2587" s="30" t="s">
        <v>499</v>
      </c>
    </row>
    <row r="2588" spans="1:17" hidden="1" x14ac:dyDescent="0.2">
      <c r="A2588" s="30" t="s">
        <v>8748</v>
      </c>
      <c r="B2588" s="30" t="s">
        <v>8749</v>
      </c>
      <c r="C2588" s="30" t="s">
        <v>8750</v>
      </c>
      <c r="D2588" s="30" t="s">
        <v>74</v>
      </c>
      <c r="E2588" s="30" t="s">
        <v>8738</v>
      </c>
      <c r="F2588" s="30" t="s">
        <v>74</v>
      </c>
      <c r="G2588" s="38"/>
      <c r="H2588" s="31">
        <v>0</v>
      </c>
      <c r="I2588" s="30" t="s">
        <v>995</v>
      </c>
      <c r="J2588" s="30" t="s">
        <v>996</v>
      </c>
      <c r="K2588" s="30" t="s">
        <v>495</v>
      </c>
      <c r="L2588" s="30" t="s">
        <v>612</v>
      </c>
      <c r="M2588" s="30" t="s">
        <v>1088</v>
      </c>
      <c r="N2588" s="30"/>
      <c r="O2588" s="30" t="s">
        <v>8697</v>
      </c>
      <c r="P2588" s="30" t="s">
        <v>298</v>
      </c>
      <c r="Q2588" s="30" t="s">
        <v>499</v>
      </c>
    </row>
    <row r="2589" spans="1:17" hidden="1" x14ac:dyDescent="0.2">
      <c r="A2589" s="30" t="s">
        <v>8751</v>
      </c>
      <c r="B2589" s="30" t="s">
        <v>8752</v>
      </c>
      <c r="C2589" s="30" t="s">
        <v>8753</v>
      </c>
      <c r="D2589" s="30" t="s">
        <v>74</v>
      </c>
      <c r="E2589" s="30" t="s">
        <v>8738</v>
      </c>
      <c r="F2589" s="30" t="s">
        <v>74</v>
      </c>
      <c r="G2589" s="38"/>
      <c r="H2589" s="31">
        <v>0</v>
      </c>
      <c r="I2589" s="30" t="s">
        <v>995</v>
      </c>
      <c r="J2589" s="30" t="s">
        <v>996</v>
      </c>
      <c r="K2589" s="30" t="s">
        <v>495</v>
      </c>
      <c r="L2589" s="30" t="s">
        <v>612</v>
      </c>
      <c r="M2589" s="30" t="s">
        <v>1153</v>
      </c>
      <c r="N2589" s="30"/>
      <c r="O2589" s="30" t="s">
        <v>8697</v>
      </c>
      <c r="P2589" s="30" t="s">
        <v>298</v>
      </c>
      <c r="Q2589" s="30" t="s">
        <v>499</v>
      </c>
    </row>
    <row r="2590" spans="1:17" hidden="1" x14ac:dyDescent="0.2">
      <c r="A2590" s="30" t="s">
        <v>8754</v>
      </c>
      <c r="B2590" s="30" t="s">
        <v>8755</v>
      </c>
      <c r="C2590" s="30" t="s">
        <v>8756</v>
      </c>
      <c r="D2590" s="30" t="s">
        <v>74</v>
      </c>
      <c r="E2590" s="30" t="s">
        <v>8738</v>
      </c>
      <c r="F2590" s="30" t="s">
        <v>74</v>
      </c>
      <c r="G2590" s="38"/>
      <c r="H2590" s="31">
        <v>0</v>
      </c>
      <c r="I2590" s="30" t="s">
        <v>995</v>
      </c>
      <c r="J2590" s="30" t="s">
        <v>996</v>
      </c>
      <c r="K2590" s="30" t="s">
        <v>495</v>
      </c>
      <c r="L2590" s="30" t="s">
        <v>612</v>
      </c>
      <c r="M2590" s="30" t="s">
        <v>1153</v>
      </c>
      <c r="N2590" s="30"/>
      <c r="O2590" s="30" t="s">
        <v>8697</v>
      </c>
      <c r="P2590" s="30" t="s">
        <v>298</v>
      </c>
      <c r="Q2590" s="30" t="s">
        <v>499</v>
      </c>
    </row>
    <row r="2591" spans="1:17" hidden="1" x14ac:dyDescent="0.2">
      <c r="A2591" s="30" t="s">
        <v>8757</v>
      </c>
      <c r="B2591" s="30" t="s">
        <v>8758</v>
      </c>
      <c r="C2591" s="30" t="s">
        <v>8759</v>
      </c>
      <c r="D2591" s="30" t="s">
        <v>74</v>
      </c>
      <c r="E2591" s="30" t="s">
        <v>8738</v>
      </c>
      <c r="F2591" s="30" t="s">
        <v>74</v>
      </c>
      <c r="G2591" s="38"/>
      <c r="H2591" s="31">
        <v>0</v>
      </c>
      <c r="I2591" s="30" t="s">
        <v>995</v>
      </c>
      <c r="J2591" s="30" t="s">
        <v>996</v>
      </c>
      <c r="K2591" s="30" t="s">
        <v>495</v>
      </c>
      <c r="L2591" s="30" t="s">
        <v>612</v>
      </c>
      <c r="M2591" s="30" t="s">
        <v>997</v>
      </c>
      <c r="N2591" s="30"/>
      <c r="O2591" s="30" t="s">
        <v>8697</v>
      </c>
      <c r="P2591" s="30" t="s">
        <v>298</v>
      </c>
      <c r="Q2591" s="30" t="s">
        <v>499</v>
      </c>
    </row>
    <row r="2592" spans="1:17" hidden="1" x14ac:dyDescent="0.2">
      <c r="A2592" s="30" t="s">
        <v>8760</v>
      </c>
      <c r="B2592" s="30" t="s">
        <v>8761</v>
      </c>
      <c r="C2592" s="30" t="s">
        <v>8762</v>
      </c>
      <c r="D2592" s="30" t="s">
        <v>74</v>
      </c>
      <c r="E2592" s="30" t="s">
        <v>8738</v>
      </c>
      <c r="F2592" s="30" t="s">
        <v>74</v>
      </c>
      <c r="G2592" s="38"/>
      <c r="H2592" s="31">
        <v>0</v>
      </c>
      <c r="I2592" s="30" t="s">
        <v>755</v>
      </c>
      <c r="J2592" s="30" t="s">
        <v>756</v>
      </c>
      <c r="K2592" s="30" t="s">
        <v>495</v>
      </c>
      <c r="L2592" s="30" t="s">
        <v>612</v>
      </c>
      <c r="M2592" s="30" t="s">
        <v>688</v>
      </c>
      <c r="N2592" s="30"/>
      <c r="O2592" s="30" t="s">
        <v>8697</v>
      </c>
      <c r="P2592" s="30" t="s">
        <v>298</v>
      </c>
      <c r="Q2592" s="30" t="s">
        <v>499</v>
      </c>
    </row>
    <row r="2593" spans="1:17" hidden="1" x14ac:dyDescent="0.2">
      <c r="A2593" s="30" t="s">
        <v>8763</v>
      </c>
      <c r="B2593" s="30" t="s">
        <v>8764</v>
      </c>
      <c r="C2593" s="30" t="s">
        <v>8765</v>
      </c>
      <c r="D2593" s="30" t="s">
        <v>74</v>
      </c>
      <c r="E2593" s="30" t="s">
        <v>8738</v>
      </c>
      <c r="F2593" s="30" t="s">
        <v>74</v>
      </c>
      <c r="G2593" s="38"/>
      <c r="H2593" s="31">
        <v>0</v>
      </c>
      <c r="I2593" s="30" t="s">
        <v>755</v>
      </c>
      <c r="J2593" s="30" t="s">
        <v>756</v>
      </c>
      <c r="K2593" s="30" t="s">
        <v>495</v>
      </c>
      <c r="L2593" s="30" t="s">
        <v>612</v>
      </c>
      <c r="M2593" s="30" t="s">
        <v>1828</v>
      </c>
      <c r="N2593" s="30"/>
      <c r="O2593" s="30" t="s">
        <v>8697</v>
      </c>
      <c r="P2593" s="30" t="s">
        <v>298</v>
      </c>
      <c r="Q2593" s="30" t="s">
        <v>499</v>
      </c>
    </row>
    <row r="2594" spans="1:17" hidden="1" x14ac:dyDescent="0.2">
      <c r="A2594" s="30" t="s">
        <v>8766</v>
      </c>
      <c r="B2594" s="30" t="s">
        <v>8767</v>
      </c>
      <c r="C2594" s="30" t="s">
        <v>8768</v>
      </c>
      <c r="D2594" s="30" t="s">
        <v>74</v>
      </c>
      <c r="E2594" s="30" t="s">
        <v>8738</v>
      </c>
      <c r="F2594" s="30" t="s">
        <v>74</v>
      </c>
      <c r="G2594" s="38"/>
      <c r="H2594" s="31">
        <v>0</v>
      </c>
      <c r="I2594" s="30" t="s">
        <v>628</v>
      </c>
      <c r="J2594" s="30" t="s">
        <v>629</v>
      </c>
      <c r="K2594" s="30" t="s">
        <v>495</v>
      </c>
      <c r="L2594" s="30" t="s">
        <v>975</v>
      </c>
      <c r="M2594" s="30" t="s">
        <v>631</v>
      </c>
      <c r="N2594" s="30"/>
      <c r="O2594" s="30" t="s">
        <v>8697</v>
      </c>
      <c r="P2594" s="30" t="s">
        <v>298</v>
      </c>
      <c r="Q2594" s="30" t="s">
        <v>499</v>
      </c>
    </row>
    <row r="2595" spans="1:17" hidden="1" x14ac:dyDescent="0.2">
      <c r="A2595" s="30" t="s">
        <v>8769</v>
      </c>
      <c r="B2595" s="30" t="s">
        <v>8770</v>
      </c>
      <c r="C2595" s="30" t="s">
        <v>8771</v>
      </c>
      <c r="D2595" s="30" t="s">
        <v>74</v>
      </c>
      <c r="E2595" s="30" t="s">
        <v>8738</v>
      </c>
      <c r="F2595" s="30" t="s">
        <v>74</v>
      </c>
      <c r="G2595" s="38"/>
      <c r="H2595" s="31">
        <v>0</v>
      </c>
      <c r="I2595" s="30" t="s">
        <v>755</v>
      </c>
      <c r="J2595" s="30" t="s">
        <v>756</v>
      </c>
      <c r="K2595" s="30" t="s">
        <v>495</v>
      </c>
      <c r="L2595" s="30" t="s">
        <v>612</v>
      </c>
      <c r="M2595" s="30" t="s">
        <v>950</v>
      </c>
      <c r="N2595" s="30"/>
      <c r="O2595" s="30" t="s">
        <v>8697</v>
      </c>
      <c r="P2595" s="30" t="s">
        <v>298</v>
      </c>
      <c r="Q2595" s="30" t="s">
        <v>499</v>
      </c>
    </row>
    <row r="2596" spans="1:17" hidden="1" x14ac:dyDescent="0.2">
      <c r="A2596" s="30" t="s">
        <v>8772</v>
      </c>
      <c r="B2596" s="30" t="s">
        <v>8773</v>
      </c>
      <c r="C2596" s="30" t="s">
        <v>8774</v>
      </c>
      <c r="D2596" s="30" t="s">
        <v>74</v>
      </c>
      <c r="E2596" s="30" t="s">
        <v>8738</v>
      </c>
      <c r="F2596" s="30" t="s">
        <v>74</v>
      </c>
      <c r="G2596" s="38"/>
      <c r="H2596" s="31">
        <v>0</v>
      </c>
      <c r="I2596" s="30" t="s">
        <v>755</v>
      </c>
      <c r="J2596" s="30" t="s">
        <v>756</v>
      </c>
      <c r="K2596" s="30" t="s">
        <v>495</v>
      </c>
      <c r="L2596" s="30" t="s">
        <v>612</v>
      </c>
      <c r="M2596" s="30" t="s">
        <v>1035</v>
      </c>
      <c r="N2596" s="30"/>
      <c r="O2596" s="30" t="s">
        <v>8697</v>
      </c>
      <c r="P2596" s="30" t="s">
        <v>298</v>
      </c>
      <c r="Q2596" s="30" t="s">
        <v>499</v>
      </c>
    </row>
    <row r="2597" spans="1:17" hidden="1" x14ac:dyDescent="0.2">
      <c r="A2597" s="30" t="s">
        <v>8775</v>
      </c>
      <c r="B2597" s="30" t="s">
        <v>8776</v>
      </c>
      <c r="C2597" s="30" t="s">
        <v>8777</v>
      </c>
      <c r="D2597" s="30" t="s">
        <v>74</v>
      </c>
      <c r="E2597" s="30" t="s">
        <v>8738</v>
      </c>
      <c r="F2597" s="30" t="s">
        <v>74</v>
      </c>
      <c r="G2597" s="38"/>
      <c r="H2597" s="31">
        <v>0</v>
      </c>
      <c r="I2597" s="30" t="s">
        <v>628</v>
      </c>
      <c r="J2597" s="30" t="s">
        <v>629</v>
      </c>
      <c r="K2597" s="30" t="s">
        <v>495</v>
      </c>
      <c r="L2597" s="30" t="s">
        <v>975</v>
      </c>
      <c r="M2597" s="30" t="s">
        <v>631</v>
      </c>
      <c r="N2597" s="30"/>
      <c r="O2597" s="30" t="s">
        <v>8697</v>
      </c>
      <c r="P2597" s="30" t="s">
        <v>298</v>
      </c>
      <c r="Q2597" s="30" t="s">
        <v>499</v>
      </c>
    </row>
    <row r="2598" spans="1:17" hidden="1" x14ac:dyDescent="0.2">
      <c r="A2598" s="30" t="s">
        <v>8778</v>
      </c>
      <c r="B2598" s="30" t="s">
        <v>8779</v>
      </c>
      <c r="C2598" s="30" t="s">
        <v>8780</v>
      </c>
      <c r="D2598" s="30" t="s">
        <v>74</v>
      </c>
      <c r="E2598" s="30" t="s">
        <v>8738</v>
      </c>
      <c r="F2598" s="30" t="s">
        <v>74</v>
      </c>
      <c r="G2598" s="38"/>
      <c r="H2598" s="31">
        <v>0</v>
      </c>
      <c r="I2598" s="30" t="s">
        <v>995</v>
      </c>
      <c r="J2598" s="30" t="s">
        <v>996</v>
      </c>
      <c r="K2598" s="30" t="s">
        <v>495</v>
      </c>
      <c r="L2598" s="30" t="s">
        <v>612</v>
      </c>
      <c r="M2598" s="30" t="s">
        <v>997</v>
      </c>
      <c r="N2598" s="30"/>
      <c r="O2598" s="30" t="s">
        <v>8697</v>
      </c>
      <c r="P2598" s="30" t="s">
        <v>298</v>
      </c>
      <c r="Q2598" s="30" t="s">
        <v>499</v>
      </c>
    </row>
    <row r="2599" spans="1:17" hidden="1" x14ac:dyDescent="0.2">
      <c r="A2599" s="30" t="s">
        <v>8781</v>
      </c>
      <c r="B2599" s="30" t="s">
        <v>8782</v>
      </c>
      <c r="C2599" s="30" t="s">
        <v>8783</v>
      </c>
      <c r="D2599" s="30" t="s">
        <v>74</v>
      </c>
      <c r="E2599" s="30" t="s">
        <v>8738</v>
      </c>
      <c r="F2599" s="30" t="s">
        <v>74</v>
      </c>
      <c r="G2599" s="38"/>
      <c r="H2599" s="31">
        <v>0</v>
      </c>
      <c r="I2599" s="30" t="s">
        <v>628</v>
      </c>
      <c r="J2599" s="30" t="s">
        <v>629</v>
      </c>
      <c r="K2599" s="30" t="s">
        <v>495</v>
      </c>
      <c r="L2599" s="30" t="s">
        <v>4921</v>
      </c>
      <c r="M2599" s="30" t="s">
        <v>631</v>
      </c>
      <c r="N2599" s="30"/>
      <c r="O2599" s="30" t="s">
        <v>8697</v>
      </c>
      <c r="P2599" s="30" t="s">
        <v>298</v>
      </c>
      <c r="Q2599" s="30" t="s">
        <v>499</v>
      </c>
    </row>
    <row r="2600" spans="1:17" hidden="1" x14ac:dyDescent="0.2">
      <c r="A2600" s="30" t="s">
        <v>8784</v>
      </c>
      <c r="B2600" s="30" t="s">
        <v>8785</v>
      </c>
      <c r="C2600" s="30" t="s">
        <v>8786</v>
      </c>
      <c r="D2600" s="30" t="s">
        <v>74</v>
      </c>
      <c r="E2600" s="30" t="s">
        <v>8738</v>
      </c>
      <c r="F2600" s="30" t="s">
        <v>74</v>
      </c>
      <c r="G2600" s="38"/>
      <c r="H2600" s="31">
        <v>0</v>
      </c>
      <c r="I2600" s="30" t="s">
        <v>995</v>
      </c>
      <c r="J2600" s="30" t="s">
        <v>996</v>
      </c>
      <c r="K2600" s="30" t="s">
        <v>495</v>
      </c>
      <c r="L2600" s="30" t="s">
        <v>612</v>
      </c>
      <c r="M2600" s="30" t="s">
        <v>997</v>
      </c>
      <c r="N2600" s="30" t="s">
        <v>4911</v>
      </c>
      <c r="O2600" s="30" t="s">
        <v>8697</v>
      </c>
      <c r="P2600" s="30" t="s">
        <v>298</v>
      </c>
      <c r="Q2600" s="30" t="s">
        <v>499</v>
      </c>
    </row>
    <row r="2601" spans="1:17" hidden="1" x14ac:dyDescent="0.2">
      <c r="A2601" s="30" t="s">
        <v>8787</v>
      </c>
      <c r="B2601" s="30" t="s">
        <v>8788</v>
      </c>
      <c r="C2601" s="30" t="s">
        <v>8789</v>
      </c>
      <c r="D2601" s="30" t="s">
        <v>74</v>
      </c>
      <c r="E2601" s="30" t="s">
        <v>8738</v>
      </c>
      <c r="F2601" s="30" t="s">
        <v>74</v>
      </c>
      <c r="G2601" s="38"/>
      <c r="H2601" s="31">
        <v>0</v>
      </c>
      <c r="I2601" s="30" t="s">
        <v>995</v>
      </c>
      <c r="J2601" s="30" t="s">
        <v>996</v>
      </c>
      <c r="K2601" s="30" t="s">
        <v>495</v>
      </c>
      <c r="L2601" s="30" t="s">
        <v>612</v>
      </c>
      <c r="M2601" s="30" t="s">
        <v>997</v>
      </c>
      <c r="N2601" s="30"/>
      <c r="O2601" s="30" t="s">
        <v>8697</v>
      </c>
      <c r="P2601" s="30" t="s">
        <v>298</v>
      </c>
      <c r="Q2601" s="30" t="s">
        <v>499</v>
      </c>
    </row>
    <row r="2602" spans="1:17" hidden="1" x14ac:dyDescent="0.2">
      <c r="A2602" s="30" t="s">
        <v>8790</v>
      </c>
      <c r="B2602" s="30" t="s">
        <v>8791</v>
      </c>
      <c r="C2602" s="30" t="s">
        <v>8792</v>
      </c>
      <c r="D2602" s="30"/>
      <c r="E2602" s="30" t="s">
        <v>503</v>
      </c>
      <c r="F2602" s="30" t="s">
        <v>8793</v>
      </c>
      <c r="G2602" s="38">
        <v>60</v>
      </c>
      <c r="H2602" s="31">
        <v>0</v>
      </c>
      <c r="I2602" s="30"/>
      <c r="J2602" s="30"/>
      <c r="K2602" s="30" t="s">
        <v>495</v>
      </c>
      <c r="L2602" s="30" t="s">
        <v>3527</v>
      </c>
      <c r="M2602" s="30" t="s">
        <v>573</v>
      </c>
      <c r="N2602" s="30"/>
      <c r="O2602" s="30" t="s">
        <v>8790</v>
      </c>
      <c r="P2602" s="30" t="s">
        <v>8791</v>
      </c>
      <c r="Q2602" s="30" t="s">
        <v>499</v>
      </c>
    </row>
    <row r="2603" spans="1:17" hidden="1" x14ac:dyDescent="0.2">
      <c r="A2603" s="30" t="s">
        <v>8794</v>
      </c>
      <c r="B2603" s="30" t="s">
        <v>8795</v>
      </c>
      <c r="C2603" s="30" t="s">
        <v>8796</v>
      </c>
      <c r="D2603" s="30"/>
      <c r="E2603" s="30" t="s">
        <v>503</v>
      </c>
      <c r="F2603" s="30" t="s">
        <v>8797</v>
      </c>
      <c r="G2603" s="38"/>
      <c r="H2603" s="31">
        <v>0</v>
      </c>
      <c r="I2603" s="30"/>
      <c r="J2603" s="30"/>
      <c r="K2603" s="30" t="s">
        <v>495</v>
      </c>
      <c r="L2603" s="30" t="s">
        <v>496</v>
      </c>
      <c r="M2603" s="30" t="s">
        <v>526</v>
      </c>
      <c r="N2603" s="30"/>
      <c r="O2603" s="30" t="s">
        <v>8794</v>
      </c>
      <c r="P2603" s="30" t="s">
        <v>8795</v>
      </c>
      <c r="Q2603" s="30" t="s">
        <v>499</v>
      </c>
    </row>
    <row r="2604" spans="1:17" hidden="1" x14ac:dyDescent="0.2">
      <c r="A2604" s="30" t="s">
        <v>8798</v>
      </c>
      <c r="B2604" s="30" t="s">
        <v>8799</v>
      </c>
      <c r="C2604" s="30" t="s">
        <v>8800</v>
      </c>
      <c r="D2604" s="30"/>
      <c r="E2604" s="30" t="s">
        <v>503</v>
      </c>
      <c r="F2604" s="30" t="s">
        <v>8801</v>
      </c>
      <c r="G2604" s="38"/>
      <c r="H2604" s="31">
        <v>0</v>
      </c>
      <c r="I2604" s="30"/>
      <c r="J2604" s="30"/>
      <c r="K2604" s="30" t="s">
        <v>495</v>
      </c>
      <c r="L2604" s="30" t="s">
        <v>496</v>
      </c>
      <c r="M2604" s="30" t="s">
        <v>724</v>
      </c>
      <c r="N2604" s="30"/>
      <c r="O2604" s="30" t="s">
        <v>8798</v>
      </c>
      <c r="P2604" s="30" t="s">
        <v>8799</v>
      </c>
      <c r="Q2604" s="30" t="s">
        <v>499</v>
      </c>
    </row>
    <row r="2605" spans="1:17" hidden="1" x14ac:dyDescent="0.2">
      <c r="A2605" s="30" t="s">
        <v>8802</v>
      </c>
      <c r="B2605" s="30" t="s">
        <v>8803</v>
      </c>
      <c r="C2605" s="30" t="s">
        <v>8804</v>
      </c>
      <c r="D2605" s="30"/>
      <c r="E2605" s="30" t="s">
        <v>503</v>
      </c>
      <c r="F2605" s="30" t="s">
        <v>8805</v>
      </c>
      <c r="G2605" s="38"/>
      <c r="H2605" s="31">
        <v>0</v>
      </c>
      <c r="I2605" s="30" t="s">
        <v>546</v>
      </c>
      <c r="J2605" s="30" t="s">
        <v>547</v>
      </c>
      <c r="K2605" s="30" t="s">
        <v>495</v>
      </c>
      <c r="L2605" s="30" t="s">
        <v>496</v>
      </c>
      <c r="M2605" s="30" t="s">
        <v>548</v>
      </c>
      <c r="N2605" s="30"/>
      <c r="O2605" s="30" t="s">
        <v>8802</v>
      </c>
      <c r="P2605" s="30" t="s">
        <v>8803</v>
      </c>
      <c r="Q2605" s="30" t="s">
        <v>499</v>
      </c>
    </row>
    <row r="2606" spans="1:17" hidden="1" x14ac:dyDescent="0.2">
      <c r="A2606" s="30" t="s">
        <v>8806</v>
      </c>
      <c r="B2606" s="30" t="s">
        <v>8807</v>
      </c>
      <c r="C2606" s="30" t="s">
        <v>8808</v>
      </c>
      <c r="D2606" s="30"/>
      <c r="E2606" s="30" t="s">
        <v>503</v>
      </c>
      <c r="F2606" s="30" t="s">
        <v>8809</v>
      </c>
      <c r="G2606" s="38"/>
      <c r="H2606" s="31">
        <v>0</v>
      </c>
      <c r="I2606" s="30" t="s">
        <v>5267</v>
      </c>
      <c r="J2606" s="30" t="s">
        <v>5268</v>
      </c>
      <c r="K2606" s="30" t="s">
        <v>495</v>
      </c>
      <c r="L2606" s="30" t="s">
        <v>496</v>
      </c>
      <c r="M2606" s="30" t="s">
        <v>724</v>
      </c>
      <c r="N2606" s="30"/>
      <c r="O2606" s="30" t="s">
        <v>8806</v>
      </c>
      <c r="P2606" s="30" t="s">
        <v>8807</v>
      </c>
      <c r="Q2606" s="30" t="s">
        <v>499</v>
      </c>
    </row>
    <row r="2607" spans="1:17" hidden="1" x14ac:dyDescent="0.2">
      <c r="A2607" s="30" t="s">
        <v>89</v>
      </c>
      <c r="B2607" s="30" t="s">
        <v>90</v>
      </c>
      <c r="C2607" s="30" t="s">
        <v>8810</v>
      </c>
      <c r="D2607" s="30"/>
      <c r="E2607" s="30" t="s">
        <v>753</v>
      </c>
      <c r="F2607" s="30" t="s">
        <v>8811</v>
      </c>
      <c r="G2607" s="38">
        <v>60</v>
      </c>
      <c r="H2607" s="31">
        <v>0</v>
      </c>
      <c r="I2607" s="30" t="s">
        <v>995</v>
      </c>
      <c r="J2607" s="30" t="s">
        <v>996</v>
      </c>
      <c r="K2607" s="30" t="s">
        <v>495</v>
      </c>
      <c r="L2607" s="30" t="s">
        <v>612</v>
      </c>
      <c r="M2607" s="30" t="s">
        <v>1007</v>
      </c>
      <c r="N2607" s="30" t="s">
        <v>8812</v>
      </c>
      <c r="O2607" s="30" t="s">
        <v>8813</v>
      </c>
      <c r="P2607" s="30" t="s">
        <v>90</v>
      </c>
      <c r="Q2607" s="30" t="s">
        <v>499</v>
      </c>
    </row>
    <row r="2608" spans="1:17" hidden="1" x14ac:dyDescent="0.2">
      <c r="A2608" s="30" t="s">
        <v>8814</v>
      </c>
      <c r="B2608" s="30" t="s">
        <v>8815</v>
      </c>
      <c r="C2608" s="30" t="s">
        <v>8816</v>
      </c>
      <c r="D2608" s="30"/>
      <c r="E2608" s="30" t="s">
        <v>753</v>
      </c>
      <c r="F2608" s="30" t="s">
        <v>74</v>
      </c>
      <c r="G2608" s="38">
        <v>60</v>
      </c>
      <c r="H2608" s="31">
        <v>0</v>
      </c>
      <c r="I2608" s="30" t="s">
        <v>755</v>
      </c>
      <c r="J2608" s="30" t="s">
        <v>756</v>
      </c>
      <c r="K2608" s="30" t="s">
        <v>495</v>
      </c>
      <c r="L2608" s="30" t="s">
        <v>612</v>
      </c>
      <c r="M2608" s="30" t="s">
        <v>780</v>
      </c>
      <c r="N2608" s="30"/>
      <c r="O2608" s="30" t="s">
        <v>8813</v>
      </c>
      <c r="P2608" s="30" t="s">
        <v>90</v>
      </c>
      <c r="Q2608" s="30" t="s">
        <v>499</v>
      </c>
    </row>
    <row r="2609" spans="1:17" hidden="1" x14ac:dyDescent="0.2">
      <c r="A2609" s="30" t="s">
        <v>8817</v>
      </c>
      <c r="B2609" s="30" t="s">
        <v>8818</v>
      </c>
      <c r="C2609" s="30" t="s">
        <v>8819</v>
      </c>
      <c r="D2609" s="30"/>
      <c r="E2609" s="30" t="s">
        <v>753</v>
      </c>
      <c r="F2609" s="30" t="s">
        <v>74</v>
      </c>
      <c r="G2609" s="38">
        <v>60</v>
      </c>
      <c r="H2609" s="31">
        <v>0</v>
      </c>
      <c r="I2609" s="30" t="s">
        <v>995</v>
      </c>
      <c r="J2609" s="30" t="s">
        <v>996</v>
      </c>
      <c r="K2609" s="30" t="s">
        <v>495</v>
      </c>
      <c r="L2609" s="30" t="s">
        <v>612</v>
      </c>
      <c r="M2609" s="30" t="s">
        <v>1153</v>
      </c>
      <c r="N2609" s="30"/>
      <c r="O2609" s="30" t="s">
        <v>8813</v>
      </c>
      <c r="P2609" s="30" t="s">
        <v>90</v>
      </c>
      <c r="Q2609" s="30" t="s">
        <v>499</v>
      </c>
    </row>
    <row r="2610" spans="1:17" hidden="1" x14ac:dyDescent="0.2">
      <c r="A2610" s="30" t="s">
        <v>8820</v>
      </c>
      <c r="B2610" s="30" t="s">
        <v>8821</v>
      </c>
      <c r="C2610" s="30" t="s">
        <v>8822</v>
      </c>
      <c r="D2610" s="30"/>
      <c r="E2610" s="30" t="s">
        <v>753</v>
      </c>
      <c r="F2610" s="30" t="s">
        <v>74</v>
      </c>
      <c r="G2610" s="38">
        <v>60</v>
      </c>
      <c r="H2610" s="31">
        <v>0</v>
      </c>
      <c r="I2610" s="30" t="s">
        <v>995</v>
      </c>
      <c r="J2610" s="30" t="s">
        <v>996</v>
      </c>
      <c r="K2610" s="30" t="s">
        <v>495</v>
      </c>
      <c r="L2610" s="30" t="s">
        <v>612</v>
      </c>
      <c r="M2610" s="30" t="s">
        <v>1007</v>
      </c>
      <c r="N2610" s="30"/>
      <c r="O2610" s="30" t="s">
        <v>8813</v>
      </c>
      <c r="P2610" s="30" t="s">
        <v>90</v>
      </c>
      <c r="Q2610" s="30" t="s">
        <v>499</v>
      </c>
    </row>
    <row r="2611" spans="1:17" hidden="1" x14ac:dyDescent="0.2">
      <c r="A2611" s="30" t="s">
        <v>8823</v>
      </c>
      <c r="B2611" s="30" t="s">
        <v>8824</v>
      </c>
      <c r="C2611" s="30" t="s">
        <v>8825</v>
      </c>
      <c r="D2611" s="30"/>
      <c r="E2611" s="30" t="s">
        <v>753</v>
      </c>
      <c r="F2611" s="30" t="s">
        <v>74</v>
      </c>
      <c r="G2611" s="38">
        <v>60</v>
      </c>
      <c r="H2611" s="31">
        <v>0</v>
      </c>
      <c r="I2611" s="30" t="s">
        <v>755</v>
      </c>
      <c r="J2611" s="30" t="s">
        <v>756</v>
      </c>
      <c r="K2611" s="30" t="s">
        <v>495</v>
      </c>
      <c r="L2611" s="30" t="s">
        <v>612</v>
      </c>
      <c r="M2611" s="30" t="s">
        <v>1035</v>
      </c>
      <c r="N2611" s="30"/>
      <c r="O2611" s="30" t="s">
        <v>8813</v>
      </c>
      <c r="P2611" s="30" t="s">
        <v>90</v>
      </c>
      <c r="Q2611" s="30" t="s">
        <v>499</v>
      </c>
    </row>
    <row r="2612" spans="1:17" hidden="1" x14ac:dyDescent="0.2">
      <c r="A2612" s="30" t="s">
        <v>8826</v>
      </c>
      <c r="B2612" s="30" t="s">
        <v>8827</v>
      </c>
      <c r="C2612" s="30" t="s">
        <v>8828</v>
      </c>
      <c r="D2612" s="30"/>
      <c r="E2612" s="30" t="s">
        <v>753</v>
      </c>
      <c r="F2612" s="30" t="s">
        <v>74</v>
      </c>
      <c r="G2612" s="38">
        <v>60</v>
      </c>
      <c r="H2612" s="31">
        <v>0</v>
      </c>
      <c r="I2612" s="30" t="s">
        <v>755</v>
      </c>
      <c r="J2612" s="30" t="s">
        <v>756</v>
      </c>
      <c r="K2612" s="30" t="s">
        <v>495</v>
      </c>
      <c r="L2612" s="30" t="s">
        <v>612</v>
      </c>
      <c r="M2612" s="30" t="s">
        <v>1035</v>
      </c>
      <c r="N2612" s="30"/>
      <c r="O2612" s="30" t="s">
        <v>8813</v>
      </c>
      <c r="P2612" s="30" t="s">
        <v>90</v>
      </c>
      <c r="Q2612" s="30" t="s">
        <v>499</v>
      </c>
    </row>
    <row r="2613" spans="1:17" hidden="1" x14ac:dyDescent="0.2">
      <c r="A2613" s="30" t="s">
        <v>8829</v>
      </c>
      <c r="B2613" s="30" t="s">
        <v>8830</v>
      </c>
      <c r="C2613" s="30" t="s">
        <v>8831</v>
      </c>
      <c r="D2613" s="30"/>
      <c r="E2613" s="30" t="s">
        <v>503</v>
      </c>
      <c r="F2613" s="30" t="s">
        <v>74</v>
      </c>
      <c r="G2613" s="38">
        <v>60</v>
      </c>
      <c r="H2613" s="31">
        <v>0</v>
      </c>
      <c r="I2613" s="30" t="s">
        <v>504</v>
      </c>
      <c r="J2613" s="30" t="s">
        <v>505</v>
      </c>
      <c r="K2613" s="30" t="s">
        <v>495</v>
      </c>
      <c r="L2613" s="30" t="s">
        <v>496</v>
      </c>
      <c r="M2613" s="30" t="s">
        <v>558</v>
      </c>
      <c r="N2613" s="30" t="s">
        <v>5255</v>
      </c>
      <c r="O2613" s="30" t="s">
        <v>8813</v>
      </c>
      <c r="P2613" s="30" t="s">
        <v>90</v>
      </c>
      <c r="Q2613" s="30" t="s">
        <v>499</v>
      </c>
    </row>
    <row r="2614" spans="1:17" hidden="1" x14ac:dyDescent="0.2">
      <c r="A2614" s="30" t="s">
        <v>8832</v>
      </c>
      <c r="B2614" s="30" t="s">
        <v>8833</v>
      </c>
      <c r="C2614" s="30" t="s">
        <v>8834</v>
      </c>
      <c r="D2614" s="30"/>
      <c r="E2614" s="30" t="s">
        <v>503</v>
      </c>
      <c r="F2614" s="30" t="s">
        <v>74</v>
      </c>
      <c r="G2614" s="38">
        <v>60</v>
      </c>
      <c r="H2614" s="31">
        <v>0</v>
      </c>
      <c r="I2614" s="30" t="s">
        <v>504</v>
      </c>
      <c r="J2614" s="30" t="s">
        <v>505</v>
      </c>
      <c r="K2614" s="30" t="s">
        <v>495</v>
      </c>
      <c r="L2614" s="30" t="s">
        <v>496</v>
      </c>
      <c r="M2614" s="30" t="s">
        <v>558</v>
      </c>
      <c r="N2614" s="30" t="s">
        <v>6285</v>
      </c>
      <c r="O2614" s="30" t="s">
        <v>8813</v>
      </c>
      <c r="P2614" s="30" t="s">
        <v>90</v>
      </c>
      <c r="Q2614" s="30" t="s">
        <v>499</v>
      </c>
    </row>
    <row r="2615" spans="1:17" hidden="1" x14ac:dyDescent="0.2">
      <c r="A2615" s="30" t="s">
        <v>8835</v>
      </c>
      <c r="B2615" s="30" t="s">
        <v>8836</v>
      </c>
      <c r="C2615" s="30" t="s">
        <v>8837</v>
      </c>
      <c r="D2615" s="30"/>
      <c r="E2615" s="30" t="s">
        <v>753</v>
      </c>
      <c r="F2615" s="30" t="s">
        <v>8838</v>
      </c>
      <c r="G2615" s="38"/>
      <c r="H2615" s="31">
        <v>0</v>
      </c>
      <c r="I2615" s="30" t="s">
        <v>995</v>
      </c>
      <c r="J2615" s="30" t="s">
        <v>996</v>
      </c>
      <c r="K2615" s="30" t="s">
        <v>495</v>
      </c>
      <c r="L2615" s="30" t="s">
        <v>612</v>
      </c>
      <c r="M2615" s="30" t="s">
        <v>624</v>
      </c>
      <c r="N2615" s="30"/>
      <c r="O2615" s="30" t="s">
        <v>8835</v>
      </c>
      <c r="P2615" s="30" t="s">
        <v>8836</v>
      </c>
      <c r="Q2615" s="30" t="s">
        <v>4174</v>
      </c>
    </row>
    <row r="2616" spans="1:17" hidden="1" x14ac:dyDescent="0.2">
      <c r="A2616" s="30" t="s">
        <v>8839</v>
      </c>
      <c r="B2616" s="30" t="s">
        <v>8840</v>
      </c>
      <c r="C2616" s="30" t="s">
        <v>8841</v>
      </c>
      <c r="D2616" s="30"/>
      <c r="E2616" s="30" t="s">
        <v>753</v>
      </c>
      <c r="F2616" s="30"/>
      <c r="G2616" s="38">
        <v>30</v>
      </c>
      <c r="H2616" s="31">
        <v>0</v>
      </c>
      <c r="I2616" s="30" t="s">
        <v>755</v>
      </c>
      <c r="J2616" s="30" t="s">
        <v>756</v>
      </c>
      <c r="K2616" s="30" t="s">
        <v>495</v>
      </c>
      <c r="L2616" s="30" t="s">
        <v>612</v>
      </c>
      <c r="M2616" s="30" t="s">
        <v>961</v>
      </c>
      <c r="N2616" s="30"/>
      <c r="O2616" s="30" t="s">
        <v>8842</v>
      </c>
      <c r="P2616" s="30" t="s">
        <v>8843</v>
      </c>
      <c r="Q2616" s="30" t="s">
        <v>4174</v>
      </c>
    </row>
    <row r="2617" spans="1:17" hidden="1" x14ac:dyDescent="0.2">
      <c r="A2617" s="30" t="s">
        <v>8844</v>
      </c>
      <c r="B2617" s="30" t="s">
        <v>8845</v>
      </c>
      <c r="C2617" s="30" t="s">
        <v>8846</v>
      </c>
      <c r="D2617" s="30"/>
      <c r="E2617" s="30" t="s">
        <v>753</v>
      </c>
      <c r="F2617" s="30"/>
      <c r="G2617" s="38">
        <v>30</v>
      </c>
      <c r="H2617" s="31">
        <v>0</v>
      </c>
      <c r="I2617" s="30" t="s">
        <v>755</v>
      </c>
      <c r="J2617" s="30" t="s">
        <v>756</v>
      </c>
      <c r="K2617" s="30" t="s">
        <v>495</v>
      </c>
      <c r="L2617" s="30" t="s">
        <v>612</v>
      </c>
      <c r="M2617" s="30" t="s">
        <v>961</v>
      </c>
      <c r="N2617" s="30"/>
      <c r="O2617" s="30" t="s">
        <v>8842</v>
      </c>
      <c r="P2617" s="30" t="s">
        <v>8843</v>
      </c>
      <c r="Q2617" s="30" t="s">
        <v>4174</v>
      </c>
    </row>
    <row r="2618" spans="1:17" hidden="1" x14ac:dyDescent="0.2">
      <c r="A2618" s="30" t="s">
        <v>8847</v>
      </c>
      <c r="B2618" s="30" t="s">
        <v>8848</v>
      </c>
      <c r="C2618" s="30" t="s">
        <v>8849</v>
      </c>
      <c r="D2618" s="30"/>
      <c r="E2618" s="30" t="s">
        <v>753</v>
      </c>
      <c r="F2618" s="30"/>
      <c r="G2618" s="38">
        <v>30</v>
      </c>
      <c r="H2618" s="31">
        <v>0</v>
      </c>
      <c r="I2618" s="30" t="s">
        <v>755</v>
      </c>
      <c r="J2618" s="30" t="s">
        <v>756</v>
      </c>
      <c r="K2618" s="30" t="s">
        <v>495</v>
      </c>
      <c r="L2618" s="30" t="s">
        <v>612</v>
      </c>
      <c r="M2618" s="30" t="s">
        <v>961</v>
      </c>
      <c r="N2618" s="30"/>
      <c r="O2618" s="30" t="s">
        <v>8842</v>
      </c>
      <c r="P2618" s="30" t="s">
        <v>8843</v>
      </c>
      <c r="Q2618" s="30" t="s">
        <v>4174</v>
      </c>
    </row>
    <row r="2619" spans="1:17" hidden="1" x14ac:dyDescent="0.2">
      <c r="A2619" s="30" t="s">
        <v>8850</v>
      </c>
      <c r="B2619" s="30" t="s">
        <v>8851</v>
      </c>
      <c r="C2619" s="30" t="s">
        <v>8852</v>
      </c>
      <c r="D2619" s="30"/>
      <c r="E2619" s="30" t="s">
        <v>753</v>
      </c>
      <c r="F2619" s="30"/>
      <c r="G2619" s="38">
        <v>30</v>
      </c>
      <c r="H2619" s="31">
        <v>0</v>
      </c>
      <c r="I2619" s="30" t="s">
        <v>755</v>
      </c>
      <c r="J2619" s="30" t="s">
        <v>756</v>
      </c>
      <c r="K2619" s="30" t="s">
        <v>495</v>
      </c>
      <c r="L2619" s="30" t="s">
        <v>612</v>
      </c>
      <c r="M2619" s="30" t="s">
        <v>961</v>
      </c>
      <c r="N2619" s="30"/>
      <c r="O2619" s="30" t="s">
        <v>8842</v>
      </c>
      <c r="P2619" s="30" t="s">
        <v>8843</v>
      </c>
      <c r="Q2619" s="30" t="s">
        <v>4174</v>
      </c>
    </row>
    <row r="2620" spans="1:17" hidden="1" x14ac:dyDescent="0.2">
      <c r="A2620" s="30" t="s">
        <v>8853</v>
      </c>
      <c r="B2620" s="30" t="s">
        <v>8854</v>
      </c>
      <c r="C2620" s="30" t="s">
        <v>8855</v>
      </c>
      <c r="D2620" s="30"/>
      <c r="E2620" s="30" t="s">
        <v>753</v>
      </c>
      <c r="F2620" s="30"/>
      <c r="G2620" s="38">
        <v>30</v>
      </c>
      <c r="H2620" s="31">
        <v>0</v>
      </c>
      <c r="I2620" s="30" t="s">
        <v>755</v>
      </c>
      <c r="J2620" s="30" t="s">
        <v>756</v>
      </c>
      <c r="K2620" s="30" t="s">
        <v>495</v>
      </c>
      <c r="L2620" s="30" t="s">
        <v>612</v>
      </c>
      <c r="M2620" s="30" t="s">
        <v>961</v>
      </c>
      <c r="N2620" s="30"/>
      <c r="O2620" s="30" t="s">
        <v>8842</v>
      </c>
      <c r="P2620" s="30" t="s">
        <v>8843</v>
      </c>
      <c r="Q2620" s="30" t="s">
        <v>4174</v>
      </c>
    </row>
    <row r="2621" spans="1:17" hidden="1" x14ac:dyDescent="0.2">
      <c r="A2621" s="30" t="s">
        <v>8856</v>
      </c>
      <c r="B2621" s="30" t="s">
        <v>8857</v>
      </c>
      <c r="C2621" s="30" t="s">
        <v>8858</v>
      </c>
      <c r="D2621" s="30"/>
      <c r="E2621" s="30" t="s">
        <v>753</v>
      </c>
      <c r="F2621" s="30"/>
      <c r="G2621" s="38">
        <v>30</v>
      </c>
      <c r="H2621" s="31">
        <v>0</v>
      </c>
      <c r="I2621" s="30" t="s">
        <v>755</v>
      </c>
      <c r="J2621" s="30" t="s">
        <v>756</v>
      </c>
      <c r="K2621" s="30" t="s">
        <v>495</v>
      </c>
      <c r="L2621" s="30" t="s">
        <v>612</v>
      </c>
      <c r="M2621" s="30" t="s">
        <v>624</v>
      </c>
      <c r="N2621" s="30"/>
      <c r="O2621" s="30" t="s">
        <v>8842</v>
      </c>
      <c r="P2621" s="30" t="s">
        <v>8843</v>
      </c>
      <c r="Q2621" s="30" t="s">
        <v>4174</v>
      </c>
    </row>
    <row r="2622" spans="1:17" hidden="1" x14ac:dyDescent="0.2">
      <c r="A2622" s="30" t="s">
        <v>8859</v>
      </c>
      <c r="B2622" s="30" t="s">
        <v>8860</v>
      </c>
      <c r="C2622" s="30" t="s">
        <v>8861</v>
      </c>
      <c r="D2622" s="30"/>
      <c r="E2622" s="30" t="s">
        <v>753</v>
      </c>
      <c r="F2622" s="30"/>
      <c r="G2622" s="38">
        <v>30</v>
      </c>
      <c r="H2622" s="31">
        <v>0</v>
      </c>
      <c r="I2622" s="30" t="s">
        <v>995</v>
      </c>
      <c r="J2622" s="30" t="s">
        <v>996</v>
      </c>
      <c r="K2622" s="30" t="s">
        <v>495</v>
      </c>
      <c r="L2622" s="30" t="s">
        <v>612</v>
      </c>
      <c r="M2622" s="30" t="s">
        <v>624</v>
      </c>
      <c r="N2622" s="30"/>
      <c r="O2622" s="30" t="s">
        <v>8842</v>
      </c>
      <c r="P2622" s="30" t="s">
        <v>8843</v>
      </c>
      <c r="Q2622" s="30" t="s">
        <v>4174</v>
      </c>
    </row>
    <row r="2623" spans="1:17" hidden="1" x14ac:dyDescent="0.2">
      <c r="A2623" s="30" t="s">
        <v>8862</v>
      </c>
      <c r="B2623" s="30" t="s">
        <v>8863</v>
      </c>
      <c r="C2623" s="30" t="s">
        <v>8864</v>
      </c>
      <c r="D2623" s="30"/>
      <c r="E2623" s="30" t="s">
        <v>753</v>
      </c>
      <c r="F2623" s="30"/>
      <c r="G2623" s="38">
        <v>30</v>
      </c>
      <c r="H2623" s="31">
        <v>0</v>
      </c>
      <c r="I2623" s="30" t="s">
        <v>995</v>
      </c>
      <c r="J2623" s="30" t="s">
        <v>996</v>
      </c>
      <c r="K2623" s="30" t="s">
        <v>495</v>
      </c>
      <c r="L2623" s="30" t="s">
        <v>612</v>
      </c>
      <c r="M2623" s="30" t="s">
        <v>624</v>
      </c>
      <c r="N2623" s="30"/>
      <c r="O2623" s="30" t="s">
        <v>8842</v>
      </c>
      <c r="P2623" s="30" t="s">
        <v>8843</v>
      </c>
      <c r="Q2623" s="30" t="s">
        <v>4174</v>
      </c>
    </row>
    <row r="2624" spans="1:17" hidden="1" x14ac:dyDescent="0.2">
      <c r="A2624" s="30" t="s">
        <v>8865</v>
      </c>
      <c r="B2624" s="30" t="s">
        <v>8866</v>
      </c>
      <c r="C2624" s="30" t="s">
        <v>8867</v>
      </c>
      <c r="D2624" s="30"/>
      <c r="E2624" s="30" t="s">
        <v>753</v>
      </c>
      <c r="F2624" s="30"/>
      <c r="G2624" s="38">
        <v>30</v>
      </c>
      <c r="H2624" s="31">
        <v>0</v>
      </c>
      <c r="I2624" s="30" t="s">
        <v>995</v>
      </c>
      <c r="J2624" s="30" t="s">
        <v>996</v>
      </c>
      <c r="K2624" s="30" t="s">
        <v>495</v>
      </c>
      <c r="L2624" s="30" t="s">
        <v>612</v>
      </c>
      <c r="M2624" s="30" t="s">
        <v>624</v>
      </c>
      <c r="N2624" s="30"/>
      <c r="O2624" s="30" t="s">
        <v>8842</v>
      </c>
      <c r="P2624" s="30" t="s">
        <v>8843</v>
      </c>
      <c r="Q2624" s="30" t="s">
        <v>4174</v>
      </c>
    </row>
    <row r="2625" spans="1:17" hidden="1" x14ac:dyDescent="0.2">
      <c r="A2625" s="30" t="s">
        <v>8868</v>
      </c>
      <c r="B2625" s="30" t="s">
        <v>8869</v>
      </c>
      <c r="C2625" s="30" t="s">
        <v>8870</v>
      </c>
      <c r="D2625" s="30"/>
      <c r="E2625" s="30" t="s">
        <v>753</v>
      </c>
      <c r="F2625" s="30"/>
      <c r="G2625" s="38">
        <v>30</v>
      </c>
      <c r="H2625" s="31">
        <v>0</v>
      </c>
      <c r="I2625" s="30" t="s">
        <v>995</v>
      </c>
      <c r="J2625" s="30" t="s">
        <v>996</v>
      </c>
      <c r="K2625" s="30" t="s">
        <v>495</v>
      </c>
      <c r="L2625" s="30" t="s">
        <v>612</v>
      </c>
      <c r="M2625" s="30" t="s">
        <v>624</v>
      </c>
      <c r="N2625" s="30"/>
      <c r="O2625" s="30" t="s">
        <v>8842</v>
      </c>
      <c r="P2625" s="30" t="s">
        <v>8843</v>
      </c>
      <c r="Q2625" s="30" t="s">
        <v>4174</v>
      </c>
    </row>
    <row r="2626" spans="1:17" hidden="1" x14ac:dyDescent="0.2">
      <c r="A2626" s="30" t="s">
        <v>8871</v>
      </c>
      <c r="B2626" s="30" t="s">
        <v>8872</v>
      </c>
      <c r="C2626" s="30" t="s">
        <v>8873</v>
      </c>
      <c r="D2626" s="30"/>
      <c r="E2626" s="30" t="s">
        <v>753</v>
      </c>
      <c r="F2626" s="30"/>
      <c r="G2626" s="38">
        <v>30</v>
      </c>
      <c r="H2626" s="31">
        <v>0</v>
      </c>
      <c r="I2626" s="30" t="s">
        <v>755</v>
      </c>
      <c r="J2626" s="30" t="s">
        <v>756</v>
      </c>
      <c r="K2626" s="30" t="s">
        <v>495</v>
      </c>
      <c r="L2626" s="30" t="s">
        <v>612</v>
      </c>
      <c r="M2626" s="30" t="s">
        <v>950</v>
      </c>
      <c r="N2626" s="30"/>
      <c r="O2626" s="30" t="s">
        <v>8842</v>
      </c>
      <c r="P2626" s="30" t="s">
        <v>8843</v>
      </c>
      <c r="Q2626" s="30" t="s">
        <v>4174</v>
      </c>
    </row>
    <row r="2627" spans="1:17" hidden="1" x14ac:dyDescent="0.2">
      <c r="A2627" s="30" t="s">
        <v>8874</v>
      </c>
      <c r="B2627" s="30" t="s">
        <v>8875</v>
      </c>
      <c r="C2627" s="30" t="s">
        <v>8876</v>
      </c>
      <c r="D2627" s="30"/>
      <c r="E2627" s="30" t="s">
        <v>753</v>
      </c>
      <c r="F2627" s="30"/>
      <c r="G2627" s="38">
        <v>30</v>
      </c>
      <c r="H2627" s="31">
        <v>0</v>
      </c>
      <c r="I2627" s="30" t="s">
        <v>755</v>
      </c>
      <c r="J2627" s="30" t="s">
        <v>756</v>
      </c>
      <c r="K2627" s="30" t="s">
        <v>495</v>
      </c>
      <c r="L2627" s="30" t="s">
        <v>612</v>
      </c>
      <c r="M2627" s="30" t="s">
        <v>950</v>
      </c>
      <c r="N2627" s="30"/>
      <c r="O2627" s="30" t="s">
        <v>8842</v>
      </c>
      <c r="P2627" s="30" t="s">
        <v>8843</v>
      </c>
      <c r="Q2627" s="30" t="s">
        <v>4174</v>
      </c>
    </row>
    <row r="2628" spans="1:17" hidden="1" x14ac:dyDescent="0.2">
      <c r="A2628" s="30" t="s">
        <v>8877</v>
      </c>
      <c r="B2628" s="30" t="s">
        <v>8878</v>
      </c>
      <c r="C2628" s="30" t="s">
        <v>8879</v>
      </c>
      <c r="D2628" s="30"/>
      <c r="E2628" s="30" t="s">
        <v>753</v>
      </c>
      <c r="F2628" s="30"/>
      <c r="G2628" s="38">
        <v>30</v>
      </c>
      <c r="H2628" s="31">
        <v>0</v>
      </c>
      <c r="I2628" s="30" t="s">
        <v>755</v>
      </c>
      <c r="J2628" s="30" t="s">
        <v>756</v>
      </c>
      <c r="K2628" s="30" t="s">
        <v>495</v>
      </c>
      <c r="L2628" s="30" t="s">
        <v>612</v>
      </c>
      <c r="M2628" s="30" t="s">
        <v>950</v>
      </c>
      <c r="N2628" s="30"/>
      <c r="O2628" s="30" t="s">
        <v>8842</v>
      </c>
      <c r="P2628" s="30" t="s">
        <v>8843</v>
      </c>
      <c r="Q2628" s="30" t="s">
        <v>4174</v>
      </c>
    </row>
    <row r="2629" spans="1:17" hidden="1" x14ac:dyDescent="0.2">
      <c r="A2629" s="30" t="s">
        <v>8880</v>
      </c>
      <c r="B2629" s="30" t="s">
        <v>8881</v>
      </c>
      <c r="C2629" s="30" t="s">
        <v>8882</v>
      </c>
      <c r="D2629" s="30"/>
      <c r="E2629" s="30" t="s">
        <v>753</v>
      </c>
      <c r="F2629" s="30"/>
      <c r="G2629" s="38">
        <v>30</v>
      </c>
      <c r="H2629" s="31">
        <v>0</v>
      </c>
      <c r="I2629" s="30" t="s">
        <v>755</v>
      </c>
      <c r="J2629" s="30" t="s">
        <v>756</v>
      </c>
      <c r="K2629" s="30" t="s">
        <v>495</v>
      </c>
      <c r="L2629" s="30" t="s">
        <v>612</v>
      </c>
      <c r="M2629" s="30" t="s">
        <v>950</v>
      </c>
      <c r="N2629" s="30"/>
      <c r="O2629" s="30" t="s">
        <v>8842</v>
      </c>
      <c r="P2629" s="30" t="s">
        <v>8843</v>
      </c>
      <c r="Q2629" s="30" t="s">
        <v>4174</v>
      </c>
    </row>
    <row r="2630" spans="1:17" hidden="1" x14ac:dyDescent="0.2">
      <c r="A2630" s="30" t="s">
        <v>8883</v>
      </c>
      <c r="B2630" s="30" t="s">
        <v>8884</v>
      </c>
      <c r="C2630" s="30" t="s">
        <v>8885</v>
      </c>
      <c r="D2630" s="30"/>
      <c r="E2630" s="30" t="s">
        <v>753</v>
      </c>
      <c r="F2630" s="30"/>
      <c r="G2630" s="38">
        <v>30</v>
      </c>
      <c r="H2630" s="31">
        <v>0</v>
      </c>
      <c r="I2630" s="30" t="s">
        <v>755</v>
      </c>
      <c r="J2630" s="30" t="s">
        <v>756</v>
      </c>
      <c r="K2630" s="30" t="s">
        <v>495</v>
      </c>
      <c r="L2630" s="30" t="s">
        <v>612</v>
      </c>
      <c r="M2630" s="30" t="s">
        <v>1828</v>
      </c>
      <c r="N2630" s="30"/>
      <c r="O2630" s="30" t="s">
        <v>8842</v>
      </c>
      <c r="P2630" s="30" t="s">
        <v>8843</v>
      </c>
      <c r="Q2630" s="30" t="s">
        <v>4174</v>
      </c>
    </row>
    <row r="2631" spans="1:17" hidden="1" x14ac:dyDescent="0.2">
      <c r="A2631" s="30" t="s">
        <v>8886</v>
      </c>
      <c r="B2631" s="30" t="s">
        <v>8887</v>
      </c>
      <c r="C2631" s="30" t="s">
        <v>8888</v>
      </c>
      <c r="D2631" s="30"/>
      <c r="E2631" s="30" t="s">
        <v>753</v>
      </c>
      <c r="F2631" s="30"/>
      <c r="G2631" s="38">
        <v>30</v>
      </c>
      <c r="H2631" s="31">
        <v>0</v>
      </c>
      <c r="I2631" s="30" t="s">
        <v>755</v>
      </c>
      <c r="J2631" s="30" t="s">
        <v>756</v>
      </c>
      <c r="K2631" s="30" t="s">
        <v>495</v>
      </c>
      <c r="L2631" s="30" t="s">
        <v>612</v>
      </c>
      <c r="M2631" s="30" t="s">
        <v>943</v>
      </c>
      <c r="N2631" s="30"/>
      <c r="O2631" s="30" t="s">
        <v>8842</v>
      </c>
      <c r="P2631" s="30" t="s">
        <v>8843</v>
      </c>
      <c r="Q2631" s="30" t="s">
        <v>4174</v>
      </c>
    </row>
    <row r="2632" spans="1:17" hidden="1" x14ac:dyDescent="0.2">
      <c r="A2632" s="30" t="s">
        <v>8889</v>
      </c>
      <c r="B2632" s="30" t="s">
        <v>8890</v>
      </c>
      <c r="C2632" s="30" t="s">
        <v>8891</v>
      </c>
      <c r="D2632" s="30"/>
      <c r="E2632" s="30" t="s">
        <v>753</v>
      </c>
      <c r="F2632" s="30"/>
      <c r="G2632" s="38">
        <v>30</v>
      </c>
      <c r="H2632" s="31">
        <v>0</v>
      </c>
      <c r="I2632" s="30" t="s">
        <v>755</v>
      </c>
      <c r="J2632" s="30" t="s">
        <v>756</v>
      </c>
      <c r="K2632" s="30" t="s">
        <v>495</v>
      </c>
      <c r="L2632" s="30" t="s">
        <v>612</v>
      </c>
      <c r="M2632" s="30" t="s">
        <v>943</v>
      </c>
      <c r="N2632" s="30"/>
      <c r="O2632" s="30" t="s">
        <v>8842</v>
      </c>
      <c r="P2632" s="30" t="s">
        <v>8843</v>
      </c>
      <c r="Q2632" s="30" t="s">
        <v>4174</v>
      </c>
    </row>
    <row r="2633" spans="1:17" hidden="1" x14ac:dyDescent="0.2">
      <c r="A2633" s="30" t="s">
        <v>8892</v>
      </c>
      <c r="B2633" s="30" t="s">
        <v>8893</v>
      </c>
      <c r="C2633" s="30" t="s">
        <v>8894</v>
      </c>
      <c r="D2633" s="30"/>
      <c r="E2633" s="30" t="s">
        <v>753</v>
      </c>
      <c r="F2633" s="30"/>
      <c r="G2633" s="38">
        <v>30</v>
      </c>
      <c r="H2633" s="31">
        <v>0</v>
      </c>
      <c r="I2633" s="30" t="s">
        <v>755</v>
      </c>
      <c r="J2633" s="30" t="s">
        <v>756</v>
      </c>
      <c r="K2633" s="30" t="s">
        <v>495</v>
      </c>
      <c r="L2633" s="30" t="s">
        <v>612</v>
      </c>
      <c r="M2633" s="30" t="s">
        <v>943</v>
      </c>
      <c r="N2633" s="30"/>
      <c r="O2633" s="30" t="s">
        <v>8842</v>
      </c>
      <c r="P2633" s="30" t="s">
        <v>8843</v>
      </c>
      <c r="Q2633" s="30" t="s">
        <v>4174</v>
      </c>
    </row>
    <row r="2634" spans="1:17" hidden="1" x14ac:dyDescent="0.2">
      <c r="A2634" s="30" t="s">
        <v>8895</v>
      </c>
      <c r="B2634" s="30" t="s">
        <v>8896</v>
      </c>
      <c r="C2634" s="30" t="s">
        <v>8897</v>
      </c>
      <c r="D2634" s="30"/>
      <c r="E2634" s="30" t="s">
        <v>753</v>
      </c>
      <c r="F2634" s="30"/>
      <c r="G2634" s="38">
        <v>30</v>
      </c>
      <c r="H2634" s="31">
        <v>0</v>
      </c>
      <c r="I2634" s="30" t="s">
        <v>755</v>
      </c>
      <c r="J2634" s="30" t="s">
        <v>756</v>
      </c>
      <c r="K2634" s="30" t="s">
        <v>495</v>
      </c>
      <c r="L2634" s="30" t="s">
        <v>612</v>
      </c>
      <c r="M2634" s="30" t="s">
        <v>943</v>
      </c>
      <c r="N2634" s="30"/>
      <c r="O2634" s="30" t="s">
        <v>8842</v>
      </c>
      <c r="P2634" s="30" t="s">
        <v>8843</v>
      </c>
      <c r="Q2634" s="30" t="s">
        <v>4174</v>
      </c>
    </row>
    <row r="2635" spans="1:17" hidden="1" x14ac:dyDescent="0.2">
      <c r="A2635" s="30" t="s">
        <v>8898</v>
      </c>
      <c r="B2635" s="30" t="s">
        <v>8899</v>
      </c>
      <c r="C2635" s="30" t="s">
        <v>8900</v>
      </c>
      <c r="D2635" s="30"/>
      <c r="E2635" s="30" t="s">
        <v>753</v>
      </c>
      <c r="F2635" s="30"/>
      <c r="G2635" s="38">
        <v>30</v>
      </c>
      <c r="H2635" s="31">
        <v>0</v>
      </c>
      <c r="I2635" s="30" t="s">
        <v>755</v>
      </c>
      <c r="J2635" s="30" t="s">
        <v>756</v>
      </c>
      <c r="K2635" s="30" t="s">
        <v>495</v>
      </c>
      <c r="L2635" s="30" t="s">
        <v>612</v>
      </c>
      <c r="M2635" s="30" t="s">
        <v>943</v>
      </c>
      <c r="N2635" s="30"/>
      <c r="O2635" s="30" t="s">
        <v>8842</v>
      </c>
      <c r="P2635" s="30" t="s">
        <v>8843</v>
      </c>
      <c r="Q2635" s="30" t="s">
        <v>4174</v>
      </c>
    </row>
    <row r="2636" spans="1:17" hidden="1" x14ac:dyDescent="0.2">
      <c r="A2636" s="30" t="s">
        <v>8901</v>
      </c>
      <c r="B2636" s="30" t="s">
        <v>8902</v>
      </c>
      <c r="C2636" s="30" t="s">
        <v>8903</v>
      </c>
      <c r="D2636" s="30"/>
      <c r="E2636" s="30" t="s">
        <v>753</v>
      </c>
      <c r="F2636" s="30"/>
      <c r="G2636" s="38">
        <v>30</v>
      </c>
      <c r="H2636" s="31">
        <v>0</v>
      </c>
      <c r="I2636" s="30" t="s">
        <v>995</v>
      </c>
      <c r="J2636" s="30" t="s">
        <v>996</v>
      </c>
      <c r="K2636" s="30" t="s">
        <v>495</v>
      </c>
      <c r="L2636" s="30" t="s">
        <v>612</v>
      </c>
      <c r="M2636" s="30" t="s">
        <v>1088</v>
      </c>
      <c r="N2636" s="30"/>
      <c r="O2636" s="30" t="s">
        <v>8842</v>
      </c>
      <c r="P2636" s="30" t="s">
        <v>8843</v>
      </c>
      <c r="Q2636" s="30" t="s">
        <v>4174</v>
      </c>
    </row>
    <row r="2637" spans="1:17" hidden="1" x14ac:dyDescent="0.2">
      <c r="A2637" s="30" t="s">
        <v>8904</v>
      </c>
      <c r="B2637" s="30" t="s">
        <v>8905</v>
      </c>
      <c r="C2637" s="30" t="s">
        <v>8906</v>
      </c>
      <c r="D2637" s="30"/>
      <c r="E2637" s="30" t="s">
        <v>753</v>
      </c>
      <c r="F2637" s="30"/>
      <c r="G2637" s="38">
        <v>30</v>
      </c>
      <c r="H2637" s="31">
        <v>0</v>
      </c>
      <c r="I2637" s="30" t="s">
        <v>995</v>
      </c>
      <c r="J2637" s="30" t="s">
        <v>996</v>
      </c>
      <c r="K2637" s="30" t="s">
        <v>495</v>
      </c>
      <c r="L2637" s="30" t="s">
        <v>612</v>
      </c>
      <c r="M2637" s="30" t="s">
        <v>997</v>
      </c>
      <c r="N2637" s="30"/>
      <c r="O2637" s="30" t="s">
        <v>8842</v>
      </c>
      <c r="P2637" s="30" t="s">
        <v>8843</v>
      </c>
      <c r="Q2637" s="30" t="s">
        <v>4174</v>
      </c>
    </row>
    <row r="2638" spans="1:17" hidden="1" x14ac:dyDescent="0.2">
      <c r="A2638" s="30" t="s">
        <v>8907</v>
      </c>
      <c r="B2638" s="30" t="s">
        <v>8908</v>
      </c>
      <c r="C2638" s="30" t="s">
        <v>8909</v>
      </c>
      <c r="D2638" s="30"/>
      <c r="E2638" s="30" t="s">
        <v>753</v>
      </c>
      <c r="F2638" s="30"/>
      <c r="G2638" s="38">
        <v>30</v>
      </c>
      <c r="H2638" s="31">
        <v>0</v>
      </c>
      <c r="I2638" s="30" t="s">
        <v>995</v>
      </c>
      <c r="J2638" s="30" t="s">
        <v>996</v>
      </c>
      <c r="K2638" s="30" t="s">
        <v>495</v>
      </c>
      <c r="L2638" s="30" t="s">
        <v>612</v>
      </c>
      <c r="M2638" s="30" t="s">
        <v>997</v>
      </c>
      <c r="N2638" s="30"/>
      <c r="O2638" s="30" t="s">
        <v>8842</v>
      </c>
      <c r="P2638" s="30" t="s">
        <v>8843</v>
      </c>
      <c r="Q2638" s="30" t="s">
        <v>4174</v>
      </c>
    </row>
    <row r="2639" spans="1:17" hidden="1" x14ac:dyDescent="0.2">
      <c r="A2639" s="30" t="s">
        <v>8910</v>
      </c>
      <c r="B2639" s="30" t="s">
        <v>8911</v>
      </c>
      <c r="C2639" s="30" t="s">
        <v>8912</v>
      </c>
      <c r="D2639" s="30"/>
      <c r="E2639" s="30" t="s">
        <v>753</v>
      </c>
      <c r="F2639" s="30"/>
      <c r="G2639" s="38">
        <v>30</v>
      </c>
      <c r="H2639" s="31">
        <v>0</v>
      </c>
      <c r="I2639" s="30" t="s">
        <v>995</v>
      </c>
      <c r="J2639" s="30" t="s">
        <v>996</v>
      </c>
      <c r="K2639" s="30" t="s">
        <v>495</v>
      </c>
      <c r="L2639" s="30" t="s">
        <v>612</v>
      </c>
      <c r="M2639" s="30" t="s">
        <v>997</v>
      </c>
      <c r="N2639" s="30"/>
      <c r="O2639" s="30" t="s">
        <v>8842</v>
      </c>
      <c r="P2639" s="30" t="s">
        <v>8843</v>
      </c>
      <c r="Q2639" s="30" t="s">
        <v>4174</v>
      </c>
    </row>
    <row r="2640" spans="1:17" hidden="1" x14ac:dyDescent="0.2">
      <c r="A2640" s="30" t="s">
        <v>8913</v>
      </c>
      <c r="B2640" s="30" t="s">
        <v>8914</v>
      </c>
      <c r="C2640" s="30" t="s">
        <v>8915</v>
      </c>
      <c r="D2640" s="30"/>
      <c r="E2640" s="30" t="s">
        <v>753</v>
      </c>
      <c r="F2640" s="30"/>
      <c r="G2640" s="38">
        <v>30</v>
      </c>
      <c r="H2640" s="31">
        <v>0</v>
      </c>
      <c r="I2640" s="30" t="s">
        <v>995</v>
      </c>
      <c r="J2640" s="30" t="s">
        <v>996</v>
      </c>
      <c r="K2640" s="30" t="s">
        <v>495</v>
      </c>
      <c r="L2640" s="30" t="s">
        <v>612</v>
      </c>
      <c r="M2640" s="30" t="s">
        <v>997</v>
      </c>
      <c r="N2640" s="30"/>
      <c r="O2640" s="30" t="s">
        <v>8842</v>
      </c>
      <c r="P2640" s="30" t="s">
        <v>8843</v>
      </c>
      <c r="Q2640" s="30" t="s">
        <v>4174</v>
      </c>
    </row>
    <row r="2641" spans="1:17" hidden="1" x14ac:dyDescent="0.2">
      <c r="A2641" s="30" t="s">
        <v>8916</v>
      </c>
      <c r="B2641" s="30" t="s">
        <v>8917</v>
      </c>
      <c r="C2641" s="30" t="s">
        <v>8918</v>
      </c>
      <c r="D2641" s="30"/>
      <c r="E2641" s="30" t="s">
        <v>753</v>
      </c>
      <c r="F2641" s="30"/>
      <c r="G2641" s="38">
        <v>30</v>
      </c>
      <c r="H2641" s="31">
        <v>0</v>
      </c>
      <c r="I2641" s="30" t="s">
        <v>755</v>
      </c>
      <c r="J2641" s="30" t="s">
        <v>756</v>
      </c>
      <c r="K2641" s="30" t="s">
        <v>495</v>
      </c>
      <c r="L2641" s="30" t="s">
        <v>612</v>
      </c>
      <c r="M2641" s="30" t="s">
        <v>613</v>
      </c>
      <c r="N2641" s="30"/>
      <c r="O2641" s="30" t="s">
        <v>8842</v>
      </c>
      <c r="P2641" s="30" t="s">
        <v>8843</v>
      </c>
      <c r="Q2641" s="30" t="s">
        <v>4174</v>
      </c>
    </row>
    <row r="2642" spans="1:17" hidden="1" x14ac:dyDescent="0.2">
      <c r="A2642" s="30" t="s">
        <v>8919</v>
      </c>
      <c r="B2642" s="30" t="s">
        <v>8843</v>
      </c>
      <c r="C2642" s="30" t="s">
        <v>8920</v>
      </c>
      <c r="D2642" s="30"/>
      <c r="E2642" s="30" t="s">
        <v>753</v>
      </c>
      <c r="F2642" s="30" t="s">
        <v>8921</v>
      </c>
      <c r="G2642" s="38"/>
      <c r="H2642" s="31">
        <v>0</v>
      </c>
      <c r="I2642" s="30" t="s">
        <v>755</v>
      </c>
      <c r="J2642" s="30" t="s">
        <v>756</v>
      </c>
      <c r="K2642" s="30" t="s">
        <v>495</v>
      </c>
      <c r="L2642" s="30" t="s">
        <v>612</v>
      </c>
      <c r="M2642" s="30" t="s">
        <v>1128</v>
      </c>
      <c r="N2642" s="30" t="s">
        <v>8922</v>
      </c>
      <c r="O2642" s="30" t="s">
        <v>8842</v>
      </c>
      <c r="P2642" s="30" t="s">
        <v>8843</v>
      </c>
      <c r="Q2642" s="30" t="s">
        <v>499</v>
      </c>
    </row>
    <row r="2643" spans="1:17" hidden="1" x14ac:dyDescent="0.2">
      <c r="A2643" s="30" t="s">
        <v>8923</v>
      </c>
      <c r="B2643" s="30" t="s">
        <v>8924</v>
      </c>
      <c r="C2643" s="30" t="s">
        <v>8925</v>
      </c>
      <c r="D2643" s="30"/>
      <c r="E2643" s="30" t="s">
        <v>753</v>
      </c>
      <c r="F2643" s="30"/>
      <c r="G2643" s="38">
        <v>30</v>
      </c>
      <c r="H2643" s="31">
        <v>0</v>
      </c>
      <c r="I2643" s="30" t="s">
        <v>755</v>
      </c>
      <c r="J2643" s="30" t="s">
        <v>756</v>
      </c>
      <c r="K2643" s="30" t="s">
        <v>495</v>
      </c>
      <c r="L2643" s="30" t="s">
        <v>612</v>
      </c>
      <c r="M2643" s="30" t="s">
        <v>1035</v>
      </c>
      <c r="N2643" s="30"/>
      <c r="O2643" s="30" t="s">
        <v>8842</v>
      </c>
      <c r="P2643" s="30" t="s">
        <v>8843</v>
      </c>
      <c r="Q2643" s="30" t="s">
        <v>4174</v>
      </c>
    </row>
    <row r="2644" spans="1:17" hidden="1" x14ac:dyDescent="0.2">
      <c r="A2644" s="30" t="s">
        <v>8926</v>
      </c>
      <c r="B2644" s="30" t="s">
        <v>8927</v>
      </c>
      <c r="C2644" s="30" t="s">
        <v>8928</v>
      </c>
      <c r="D2644" s="30"/>
      <c r="E2644" s="30" t="s">
        <v>753</v>
      </c>
      <c r="F2644" s="30"/>
      <c r="G2644" s="38">
        <v>30</v>
      </c>
      <c r="H2644" s="31">
        <v>0</v>
      </c>
      <c r="I2644" s="30" t="s">
        <v>755</v>
      </c>
      <c r="J2644" s="30" t="s">
        <v>756</v>
      </c>
      <c r="K2644" s="30" t="s">
        <v>495</v>
      </c>
      <c r="L2644" s="30" t="s">
        <v>612</v>
      </c>
      <c r="M2644" s="30" t="s">
        <v>688</v>
      </c>
      <c r="N2644" s="30"/>
      <c r="O2644" s="30" t="s">
        <v>8842</v>
      </c>
      <c r="P2644" s="30" t="s">
        <v>8843</v>
      </c>
      <c r="Q2644" s="30" t="s">
        <v>4174</v>
      </c>
    </row>
    <row r="2645" spans="1:17" hidden="1" x14ac:dyDescent="0.2">
      <c r="A2645" s="30" t="s">
        <v>8929</v>
      </c>
      <c r="B2645" s="30" t="s">
        <v>8930</v>
      </c>
      <c r="C2645" s="30" t="s">
        <v>8931</v>
      </c>
      <c r="D2645" s="30"/>
      <c r="E2645" s="30" t="s">
        <v>753</v>
      </c>
      <c r="F2645" s="30"/>
      <c r="G2645" s="38">
        <v>30</v>
      </c>
      <c r="H2645" s="31">
        <v>0</v>
      </c>
      <c r="I2645" s="30" t="s">
        <v>755</v>
      </c>
      <c r="J2645" s="30" t="s">
        <v>756</v>
      </c>
      <c r="K2645" s="30" t="s">
        <v>495</v>
      </c>
      <c r="L2645" s="30" t="s">
        <v>612</v>
      </c>
      <c r="M2645" s="30" t="s">
        <v>688</v>
      </c>
      <c r="N2645" s="30"/>
      <c r="O2645" s="30" t="s">
        <v>8842</v>
      </c>
      <c r="P2645" s="30" t="s">
        <v>8843</v>
      </c>
      <c r="Q2645" s="30" t="s">
        <v>4174</v>
      </c>
    </row>
    <row r="2646" spans="1:17" hidden="1" x14ac:dyDescent="0.2">
      <c r="A2646" s="30" t="s">
        <v>8932</v>
      </c>
      <c r="B2646" s="30" t="s">
        <v>8933</v>
      </c>
      <c r="C2646" s="30" t="s">
        <v>8934</v>
      </c>
      <c r="D2646" s="30"/>
      <c r="E2646" s="30" t="s">
        <v>753</v>
      </c>
      <c r="F2646" s="30"/>
      <c r="G2646" s="38">
        <v>30</v>
      </c>
      <c r="H2646" s="31">
        <v>0</v>
      </c>
      <c r="I2646" s="30" t="s">
        <v>995</v>
      </c>
      <c r="J2646" s="30" t="s">
        <v>996</v>
      </c>
      <c r="K2646" s="30" t="s">
        <v>495</v>
      </c>
      <c r="L2646" s="30" t="s">
        <v>612</v>
      </c>
      <c r="M2646" s="30" t="s">
        <v>1007</v>
      </c>
      <c r="N2646" s="30"/>
      <c r="O2646" s="30" t="s">
        <v>8842</v>
      </c>
      <c r="P2646" s="30" t="s">
        <v>8843</v>
      </c>
      <c r="Q2646" s="30" t="s">
        <v>4174</v>
      </c>
    </row>
    <row r="2647" spans="1:17" hidden="1" x14ac:dyDescent="0.2">
      <c r="A2647" s="30" t="s">
        <v>8935</v>
      </c>
      <c r="B2647" s="30" t="s">
        <v>8936</v>
      </c>
      <c r="C2647" s="30" t="s">
        <v>8937</v>
      </c>
      <c r="D2647" s="30"/>
      <c r="E2647" s="30" t="s">
        <v>753</v>
      </c>
      <c r="F2647" s="30"/>
      <c r="G2647" s="38">
        <v>30</v>
      </c>
      <c r="H2647" s="31">
        <v>0</v>
      </c>
      <c r="I2647" s="30" t="s">
        <v>995</v>
      </c>
      <c r="J2647" s="30" t="s">
        <v>996</v>
      </c>
      <c r="K2647" s="30" t="s">
        <v>495</v>
      </c>
      <c r="L2647" s="30" t="s">
        <v>612</v>
      </c>
      <c r="M2647" s="30" t="s">
        <v>1007</v>
      </c>
      <c r="N2647" s="30"/>
      <c r="O2647" s="30" t="s">
        <v>8842</v>
      </c>
      <c r="P2647" s="30" t="s">
        <v>8843</v>
      </c>
      <c r="Q2647" s="30" t="s">
        <v>4174</v>
      </c>
    </row>
    <row r="2648" spans="1:17" hidden="1" x14ac:dyDescent="0.2">
      <c r="A2648" s="30" t="s">
        <v>8938</v>
      </c>
      <c r="B2648" s="30" t="s">
        <v>8939</v>
      </c>
      <c r="C2648" s="30" t="s">
        <v>8940</v>
      </c>
      <c r="D2648" s="30"/>
      <c r="E2648" s="30" t="s">
        <v>753</v>
      </c>
      <c r="F2648" s="30"/>
      <c r="G2648" s="38">
        <v>30</v>
      </c>
      <c r="H2648" s="31">
        <v>0</v>
      </c>
      <c r="I2648" s="30" t="s">
        <v>755</v>
      </c>
      <c r="J2648" s="30" t="s">
        <v>756</v>
      </c>
      <c r="K2648" s="30" t="s">
        <v>495</v>
      </c>
      <c r="L2648" s="30" t="s">
        <v>612</v>
      </c>
      <c r="M2648" s="30" t="s">
        <v>780</v>
      </c>
      <c r="N2648" s="30"/>
      <c r="O2648" s="30" t="s">
        <v>8842</v>
      </c>
      <c r="P2648" s="30" t="s">
        <v>8843</v>
      </c>
      <c r="Q2648" s="30" t="s">
        <v>4174</v>
      </c>
    </row>
    <row r="2649" spans="1:17" hidden="1" x14ac:dyDescent="0.2">
      <c r="A2649" s="30" t="s">
        <v>8941</v>
      </c>
      <c r="B2649" s="30" t="s">
        <v>8942</v>
      </c>
      <c r="C2649" s="30" t="s">
        <v>8943</v>
      </c>
      <c r="D2649" s="30"/>
      <c r="E2649" s="30" t="s">
        <v>753</v>
      </c>
      <c r="F2649" s="30"/>
      <c r="G2649" s="38">
        <v>30</v>
      </c>
      <c r="H2649" s="31">
        <v>0</v>
      </c>
      <c r="I2649" s="30" t="s">
        <v>755</v>
      </c>
      <c r="J2649" s="30" t="s">
        <v>756</v>
      </c>
      <c r="K2649" s="30" t="s">
        <v>495</v>
      </c>
      <c r="L2649" s="30" t="s">
        <v>612</v>
      </c>
      <c r="M2649" s="30" t="s">
        <v>780</v>
      </c>
      <c r="N2649" s="30"/>
      <c r="O2649" s="30" t="s">
        <v>8842</v>
      </c>
      <c r="P2649" s="30" t="s">
        <v>8843</v>
      </c>
      <c r="Q2649" s="30" t="s">
        <v>4174</v>
      </c>
    </row>
    <row r="2650" spans="1:17" hidden="1" x14ac:dyDescent="0.2">
      <c r="A2650" s="30" t="s">
        <v>8944</v>
      </c>
      <c r="B2650" s="30" t="s">
        <v>8945</v>
      </c>
      <c r="C2650" s="30" t="s">
        <v>8946</v>
      </c>
      <c r="D2650" s="30"/>
      <c r="E2650" s="30" t="s">
        <v>753</v>
      </c>
      <c r="F2650" s="30"/>
      <c r="G2650" s="38">
        <v>30</v>
      </c>
      <c r="H2650" s="31">
        <v>0</v>
      </c>
      <c r="I2650" s="30" t="s">
        <v>995</v>
      </c>
      <c r="J2650" s="30" t="s">
        <v>996</v>
      </c>
      <c r="K2650" s="30" t="s">
        <v>495</v>
      </c>
      <c r="L2650" s="30" t="s">
        <v>612</v>
      </c>
      <c r="M2650" s="30" t="s">
        <v>1021</v>
      </c>
      <c r="N2650" s="30"/>
      <c r="O2650" s="30" t="s">
        <v>8842</v>
      </c>
      <c r="P2650" s="30" t="s">
        <v>8843</v>
      </c>
      <c r="Q2650" s="30" t="s">
        <v>4174</v>
      </c>
    </row>
    <row r="2651" spans="1:17" hidden="1" x14ac:dyDescent="0.2">
      <c r="A2651" s="30" t="s">
        <v>8947</v>
      </c>
      <c r="B2651" s="30" t="s">
        <v>8948</v>
      </c>
      <c r="C2651" s="30" t="s">
        <v>8949</v>
      </c>
      <c r="D2651" s="30"/>
      <c r="E2651" s="30" t="s">
        <v>753</v>
      </c>
      <c r="F2651" s="30"/>
      <c r="G2651" s="38">
        <v>30</v>
      </c>
      <c r="H2651" s="31">
        <v>0</v>
      </c>
      <c r="I2651" s="30" t="s">
        <v>995</v>
      </c>
      <c r="J2651" s="30" t="s">
        <v>996</v>
      </c>
      <c r="K2651" s="30" t="s">
        <v>495</v>
      </c>
      <c r="L2651" s="30" t="s">
        <v>612</v>
      </c>
      <c r="M2651" s="30" t="s">
        <v>1021</v>
      </c>
      <c r="N2651" s="30"/>
      <c r="O2651" s="30" t="s">
        <v>8842</v>
      </c>
      <c r="P2651" s="30" t="s">
        <v>8843</v>
      </c>
      <c r="Q2651" s="30" t="s">
        <v>4174</v>
      </c>
    </row>
    <row r="2652" spans="1:17" hidden="1" x14ac:dyDescent="0.2">
      <c r="A2652" s="30" t="s">
        <v>8950</v>
      </c>
      <c r="B2652" s="30" t="s">
        <v>8951</v>
      </c>
      <c r="C2652" s="30" t="s">
        <v>8952</v>
      </c>
      <c r="D2652" s="30"/>
      <c r="E2652" s="30" t="s">
        <v>753</v>
      </c>
      <c r="F2652" s="30"/>
      <c r="G2652" s="38">
        <v>30</v>
      </c>
      <c r="H2652" s="31">
        <v>0</v>
      </c>
      <c r="I2652" s="30" t="s">
        <v>995</v>
      </c>
      <c r="J2652" s="30" t="s">
        <v>996</v>
      </c>
      <c r="K2652" s="30" t="s">
        <v>495</v>
      </c>
      <c r="L2652" s="30" t="s">
        <v>612</v>
      </c>
      <c r="M2652" s="30" t="s">
        <v>1021</v>
      </c>
      <c r="N2652" s="30"/>
      <c r="O2652" s="30" t="s">
        <v>8842</v>
      </c>
      <c r="P2652" s="30" t="s">
        <v>8843</v>
      </c>
      <c r="Q2652" s="30" t="s">
        <v>4174</v>
      </c>
    </row>
    <row r="2653" spans="1:17" hidden="1" x14ac:dyDescent="0.2">
      <c r="A2653" s="30" t="s">
        <v>8953</v>
      </c>
      <c r="B2653" s="30" t="s">
        <v>8954</v>
      </c>
      <c r="C2653" s="30" t="s">
        <v>8955</v>
      </c>
      <c r="D2653" s="30"/>
      <c r="E2653" s="30" t="s">
        <v>753</v>
      </c>
      <c r="F2653" s="30"/>
      <c r="G2653" s="38">
        <v>30</v>
      </c>
      <c r="H2653" s="31">
        <v>0</v>
      </c>
      <c r="I2653" s="30" t="s">
        <v>995</v>
      </c>
      <c r="J2653" s="30" t="s">
        <v>996</v>
      </c>
      <c r="K2653" s="30" t="s">
        <v>495</v>
      </c>
      <c r="L2653" s="30" t="s">
        <v>612</v>
      </c>
      <c r="M2653" s="30" t="s">
        <v>1021</v>
      </c>
      <c r="N2653" s="30"/>
      <c r="O2653" s="30" t="s">
        <v>8842</v>
      </c>
      <c r="P2653" s="30" t="s">
        <v>8843</v>
      </c>
      <c r="Q2653" s="30" t="s">
        <v>4174</v>
      </c>
    </row>
    <row r="2654" spans="1:17" hidden="1" x14ac:dyDescent="0.2">
      <c r="A2654" s="30" t="s">
        <v>8956</v>
      </c>
      <c r="B2654" s="30" t="s">
        <v>8957</v>
      </c>
      <c r="C2654" s="30" t="s">
        <v>8958</v>
      </c>
      <c r="D2654" s="30"/>
      <c r="E2654" s="30" t="s">
        <v>524</v>
      </c>
      <c r="F2654" s="30" t="s">
        <v>8959</v>
      </c>
      <c r="G2654" s="38"/>
      <c r="H2654" s="31">
        <v>0</v>
      </c>
      <c r="I2654" s="30" t="s">
        <v>586</v>
      </c>
      <c r="J2654" s="30" t="s">
        <v>587</v>
      </c>
      <c r="K2654" s="30" t="s">
        <v>495</v>
      </c>
      <c r="L2654" s="30" t="s">
        <v>496</v>
      </c>
      <c r="M2654" s="30" t="s">
        <v>2374</v>
      </c>
      <c r="N2654" s="30"/>
      <c r="O2654" s="30" t="s">
        <v>8956</v>
      </c>
      <c r="P2654" s="30" t="s">
        <v>8957</v>
      </c>
      <c r="Q2654" s="30" t="s">
        <v>499</v>
      </c>
    </row>
    <row r="2655" spans="1:17" hidden="1" x14ac:dyDescent="0.2">
      <c r="A2655" s="30" t="s">
        <v>8960</v>
      </c>
      <c r="B2655" s="30" t="s">
        <v>8961</v>
      </c>
      <c r="C2655" s="30" t="s">
        <v>8962</v>
      </c>
      <c r="D2655" s="30"/>
      <c r="E2655" s="30" t="s">
        <v>524</v>
      </c>
      <c r="F2655" s="30" t="s">
        <v>8963</v>
      </c>
      <c r="G2655" s="38">
        <v>60</v>
      </c>
      <c r="H2655" s="31">
        <v>0</v>
      </c>
      <c r="I2655" s="30" t="s">
        <v>552</v>
      </c>
      <c r="J2655" s="30" t="s">
        <v>553</v>
      </c>
      <c r="K2655" s="30" t="s">
        <v>495</v>
      </c>
      <c r="L2655" s="30" t="s">
        <v>496</v>
      </c>
      <c r="M2655" s="30" t="s">
        <v>596</v>
      </c>
      <c r="N2655" s="30"/>
      <c r="O2655" s="30" t="s">
        <v>8960</v>
      </c>
      <c r="P2655" s="30" t="s">
        <v>8961</v>
      </c>
      <c r="Q2655" s="30" t="s">
        <v>499</v>
      </c>
    </row>
    <row r="2656" spans="1:17" hidden="1" x14ac:dyDescent="0.2">
      <c r="A2656" s="30" t="s">
        <v>8964</v>
      </c>
      <c r="B2656" s="30" t="s">
        <v>8965</v>
      </c>
      <c r="C2656" s="30" t="s">
        <v>8966</v>
      </c>
      <c r="D2656" s="30"/>
      <c r="E2656" s="30" t="s">
        <v>503</v>
      </c>
      <c r="F2656" s="30" t="s">
        <v>8967</v>
      </c>
      <c r="G2656" s="38"/>
      <c r="H2656" s="31">
        <v>0</v>
      </c>
      <c r="I2656" s="30" t="s">
        <v>600</v>
      </c>
      <c r="J2656" s="30" t="s">
        <v>601</v>
      </c>
      <c r="K2656" s="30" t="s">
        <v>495</v>
      </c>
      <c r="L2656" s="30" t="s">
        <v>496</v>
      </c>
      <c r="M2656" s="30" t="s">
        <v>2249</v>
      </c>
      <c r="N2656" s="30"/>
      <c r="O2656" s="30" t="s">
        <v>8964</v>
      </c>
      <c r="P2656" s="30" t="s">
        <v>8965</v>
      </c>
      <c r="Q2656" s="30" t="s">
        <v>499</v>
      </c>
    </row>
    <row r="2657" spans="1:17" hidden="1" x14ac:dyDescent="0.2">
      <c r="A2657" s="30" t="s">
        <v>8968</v>
      </c>
      <c r="B2657" s="30" t="s">
        <v>8969</v>
      </c>
      <c r="C2657" s="30" t="s">
        <v>8970</v>
      </c>
      <c r="D2657" s="30"/>
      <c r="E2657" s="30" t="s">
        <v>503</v>
      </c>
      <c r="F2657" s="30" t="s">
        <v>74</v>
      </c>
      <c r="G2657" s="38"/>
      <c r="H2657" s="31">
        <v>0</v>
      </c>
      <c r="I2657" s="30" t="s">
        <v>600</v>
      </c>
      <c r="J2657" s="30" t="s">
        <v>601</v>
      </c>
      <c r="K2657" s="30" t="s">
        <v>495</v>
      </c>
      <c r="L2657" s="30" t="s">
        <v>496</v>
      </c>
      <c r="M2657" s="30" t="s">
        <v>2249</v>
      </c>
      <c r="N2657" s="30"/>
      <c r="O2657" s="30" t="s">
        <v>8964</v>
      </c>
      <c r="P2657" s="30" t="s">
        <v>8965</v>
      </c>
      <c r="Q2657" s="30" t="s">
        <v>499</v>
      </c>
    </row>
    <row r="2658" spans="1:17" hidden="1" x14ac:dyDescent="0.2">
      <c r="A2658" s="30" t="s">
        <v>8971</v>
      </c>
      <c r="B2658" s="30" t="s">
        <v>8972</v>
      </c>
      <c r="C2658" s="30" t="s">
        <v>8973</v>
      </c>
      <c r="D2658" s="30"/>
      <c r="E2658" s="30" t="s">
        <v>503</v>
      </c>
      <c r="F2658" s="30" t="s">
        <v>8974</v>
      </c>
      <c r="G2658" s="38"/>
      <c r="H2658" s="31">
        <v>0</v>
      </c>
      <c r="I2658" s="30"/>
      <c r="J2658" s="30"/>
      <c r="K2658" s="30" t="s">
        <v>495</v>
      </c>
      <c r="L2658" s="30" t="s">
        <v>496</v>
      </c>
      <c r="M2658" s="30" t="s">
        <v>514</v>
      </c>
      <c r="N2658" s="30"/>
      <c r="O2658" s="30" t="s">
        <v>8971</v>
      </c>
      <c r="P2658" s="30" t="s">
        <v>8972</v>
      </c>
      <c r="Q2658" s="30" t="s">
        <v>499</v>
      </c>
    </row>
    <row r="2659" spans="1:17" hidden="1" x14ac:dyDescent="0.2">
      <c r="A2659" s="30" t="s">
        <v>8975</v>
      </c>
      <c r="B2659" s="30" t="s">
        <v>8976</v>
      </c>
      <c r="C2659" s="30" t="s">
        <v>8977</v>
      </c>
      <c r="D2659" s="30" t="s">
        <v>74</v>
      </c>
      <c r="E2659" s="30" t="s">
        <v>753</v>
      </c>
      <c r="F2659" s="30"/>
      <c r="G2659" s="38"/>
      <c r="H2659" s="31">
        <v>0</v>
      </c>
      <c r="I2659" s="30" t="s">
        <v>755</v>
      </c>
      <c r="J2659" s="30" t="s">
        <v>756</v>
      </c>
      <c r="K2659" s="30" t="s">
        <v>495</v>
      </c>
      <c r="L2659" s="30" t="s">
        <v>612</v>
      </c>
      <c r="M2659" s="30" t="s">
        <v>961</v>
      </c>
      <c r="N2659" s="30"/>
      <c r="O2659" s="30" t="s">
        <v>8975</v>
      </c>
      <c r="P2659" s="30" t="s">
        <v>8976</v>
      </c>
      <c r="Q2659" s="30" t="s">
        <v>499</v>
      </c>
    </row>
    <row r="2660" spans="1:17" hidden="1" x14ac:dyDescent="0.2">
      <c r="A2660" s="30" t="s">
        <v>8978</v>
      </c>
      <c r="B2660" s="30" t="s">
        <v>8979</v>
      </c>
      <c r="C2660" s="30" t="s">
        <v>8980</v>
      </c>
      <c r="D2660" s="30"/>
      <c r="E2660" s="30" t="s">
        <v>1232</v>
      </c>
      <c r="F2660" s="30"/>
      <c r="G2660" s="38"/>
      <c r="H2660" s="31">
        <v>0</v>
      </c>
      <c r="I2660" s="30" t="s">
        <v>628</v>
      </c>
      <c r="J2660" s="30" t="s">
        <v>629</v>
      </c>
      <c r="K2660" s="30" t="s">
        <v>495</v>
      </c>
      <c r="L2660" s="30" t="s">
        <v>975</v>
      </c>
      <c r="M2660" s="30" t="s">
        <v>631</v>
      </c>
      <c r="N2660" s="30" t="s">
        <v>1234</v>
      </c>
      <c r="O2660" s="30" t="s">
        <v>8978</v>
      </c>
      <c r="P2660" s="30" t="s">
        <v>8979</v>
      </c>
      <c r="Q2660" s="30" t="s">
        <v>499</v>
      </c>
    </row>
    <row r="2661" spans="1:17" hidden="1" x14ac:dyDescent="0.2">
      <c r="A2661" s="30" t="s">
        <v>8981</v>
      </c>
      <c r="B2661" s="30" t="s">
        <v>8982</v>
      </c>
      <c r="C2661" s="30" t="s">
        <v>8983</v>
      </c>
      <c r="D2661" s="30" t="s">
        <v>74</v>
      </c>
      <c r="E2661" s="30" t="s">
        <v>4869</v>
      </c>
      <c r="F2661" s="30" t="s">
        <v>8984</v>
      </c>
      <c r="G2661" s="38">
        <v>0</v>
      </c>
      <c r="H2661" s="31">
        <v>0</v>
      </c>
      <c r="I2661" s="30" t="s">
        <v>755</v>
      </c>
      <c r="J2661" s="30" t="s">
        <v>756</v>
      </c>
      <c r="K2661" s="30" t="s">
        <v>495</v>
      </c>
      <c r="L2661" s="30" t="s">
        <v>612</v>
      </c>
      <c r="M2661" s="30" t="s">
        <v>688</v>
      </c>
      <c r="N2661" s="30" t="s">
        <v>8985</v>
      </c>
      <c r="O2661" s="30" t="s">
        <v>8981</v>
      </c>
      <c r="P2661" s="30" t="s">
        <v>8982</v>
      </c>
      <c r="Q2661" s="30" t="s">
        <v>499</v>
      </c>
    </row>
    <row r="2662" spans="1:17" hidden="1" x14ac:dyDescent="0.2">
      <c r="A2662" s="30" t="s">
        <v>8986</v>
      </c>
      <c r="B2662" s="30" t="s">
        <v>8987</v>
      </c>
      <c r="C2662" s="30" t="s">
        <v>8988</v>
      </c>
      <c r="D2662" s="30"/>
      <c r="E2662" s="30"/>
      <c r="F2662" s="30"/>
      <c r="G2662" s="38"/>
      <c r="H2662" s="31">
        <v>0</v>
      </c>
      <c r="I2662" s="30" t="s">
        <v>5267</v>
      </c>
      <c r="J2662" s="30" t="s">
        <v>5268</v>
      </c>
      <c r="K2662" s="30" t="s">
        <v>495</v>
      </c>
      <c r="L2662" s="30" t="s">
        <v>496</v>
      </c>
      <c r="M2662" s="30" t="s">
        <v>506</v>
      </c>
      <c r="N2662" s="30"/>
      <c r="O2662" s="30" t="s">
        <v>725</v>
      </c>
      <c r="P2662" s="30" t="s">
        <v>8987</v>
      </c>
      <c r="Q2662" s="30" t="s">
        <v>499</v>
      </c>
    </row>
    <row r="2663" spans="1:17" hidden="1" x14ac:dyDescent="0.2">
      <c r="A2663" s="30" t="s">
        <v>8989</v>
      </c>
      <c r="B2663" s="30" t="s">
        <v>8990</v>
      </c>
      <c r="C2663" s="30" t="s">
        <v>8991</v>
      </c>
      <c r="D2663" s="30"/>
      <c r="E2663" s="30"/>
      <c r="F2663" s="30"/>
      <c r="G2663" s="38"/>
      <c r="H2663" s="31">
        <v>0</v>
      </c>
      <c r="I2663" s="30" t="s">
        <v>5267</v>
      </c>
      <c r="J2663" s="30" t="s">
        <v>5268</v>
      </c>
      <c r="K2663" s="30" t="s">
        <v>495</v>
      </c>
      <c r="L2663" s="30" t="s">
        <v>496</v>
      </c>
      <c r="M2663" s="30"/>
      <c r="N2663" s="30"/>
      <c r="O2663" s="30" t="s">
        <v>725</v>
      </c>
      <c r="P2663" s="30" t="s">
        <v>8990</v>
      </c>
      <c r="Q2663" s="30" t="s">
        <v>499</v>
      </c>
    </row>
    <row r="2664" spans="1:17" hidden="1" x14ac:dyDescent="0.2">
      <c r="A2664" s="30" t="s">
        <v>8992</v>
      </c>
      <c r="B2664" s="30" t="s">
        <v>8993</v>
      </c>
      <c r="C2664" s="30" t="s">
        <v>8994</v>
      </c>
      <c r="D2664" s="30"/>
      <c r="E2664" s="30"/>
      <c r="F2664" s="30"/>
      <c r="G2664" s="38"/>
      <c r="H2664" s="31">
        <v>0</v>
      </c>
      <c r="I2664" s="30" t="s">
        <v>5267</v>
      </c>
      <c r="J2664" s="30" t="s">
        <v>5268</v>
      </c>
      <c r="K2664" s="30" t="s">
        <v>495</v>
      </c>
      <c r="L2664" s="30" t="s">
        <v>496</v>
      </c>
      <c r="M2664" s="30" t="s">
        <v>654</v>
      </c>
      <c r="N2664" s="30"/>
      <c r="O2664" s="30" t="s">
        <v>725</v>
      </c>
      <c r="P2664" s="30" t="s">
        <v>8993</v>
      </c>
      <c r="Q2664" s="30" t="s">
        <v>499</v>
      </c>
    </row>
    <row r="2665" spans="1:17" hidden="1" x14ac:dyDescent="0.2">
      <c r="A2665" s="30" t="s">
        <v>8995</v>
      </c>
      <c r="B2665" s="30" t="s">
        <v>8996</v>
      </c>
      <c r="C2665" s="30" t="s">
        <v>8997</v>
      </c>
      <c r="D2665" s="30"/>
      <c r="E2665" s="30"/>
      <c r="F2665" s="30"/>
      <c r="G2665" s="38"/>
      <c r="H2665" s="31">
        <v>0</v>
      </c>
      <c r="I2665" s="30" t="s">
        <v>5267</v>
      </c>
      <c r="J2665" s="30" t="s">
        <v>5268</v>
      </c>
      <c r="K2665" s="30" t="s">
        <v>495</v>
      </c>
      <c r="L2665" s="30" t="s">
        <v>496</v>
      </c>
      <c r="M2665" s="30" t="s">
        <v>695</v>
      </c>
      <c r="N2665" s="30"/>
      <c r="O2665" s="30" t="s">
        <v>725</v>
      </c>
      <c r="P2665" s="30" t="s">
        <v>8996</v>
      </c>
      <c r="Q2665" s="30" t="s">
        <v>499</v>
      </c>
    </row>
    <row r="2666" spans="1:17" hidden="1" x14ac:dyDescent="0.2">
      <c r="A2666" s="30" t="s">
        <v>8998</v>
      </c>
      <c r="B2666" s="30" t="s">
        <v>8999</v>
      </c>
      <c r="C2666" s="30" t="s">
        <v>9000</v>
      </c>
      <c r="D2666" s="30"/>
      <c r="E2666" s="30"/>
      <c r="F2666" s="30"/>
      <c r="G2666" s="38"/>
      <c r="H2666" s="31">
        <v>0</v>
      </c>
      <c r="I2666" s="30" t="s">
        <v>5267</v>
      </c>
      <c r="J2666" s="30" t="s">
        <v>5268</v>
      </c>
      <c r="K2666" s="30" t="s">
        <v>495</v>
      </c>
      <c r="L2666" s="30" t="s">
        <v>496</v>
      </c>
      <c r="M2666" s="30" t="s">
        <v>724</v>
      </c>
      <c r="N2666" s="30"/>
      <c r="O2666" s="30" t="s">
        <v>725</v>
      </c>
      <c r="P2666" s="30" t="s">
        <v>8999</v>
      </c>
      <c r="Q2666" s="30" t="s">
        <v>499</v>
      </c>
    </row>
    <row r="2667" spans="1:17" hidden="1" x14ac:dyDescent="0.2">
      <c r="A2667" s="30" t="s">
        <v>9001</v>
      </c>
      <c r="B2667" s="30" t="s">
        <v>9002</v>
      </c>
      <c r="C2667" s="30" t="s">
        <v>9003</v>
      </c>
      <c r="D2667" s="30"/>
      <c r="E2667" s="30"/>
      <c r="F2667" s="30"/>
      <c r="G2667" s="38"/>
      <c r="H2667" s="31">
        <v>0</v>
      </c>
      <c r="I2667" s="30" t="s">
        <v>5267</v>
      </c>
      <c r="J2667" s="30" t="s">
        <v>5268</v>
      </c>
      <c r="K2667" s="30" t="s">
        <v>495</v>
      </c>
      <c r="L2667" s="30" t="s">
        <v>496</v>
      </c>
      <c r="M2667" s="30" t="s">
        <v>596</v>
      </c>
      <c r="N2667" s="30"/>
      <c r="O2667" s="30" t="s">
        <v>725</v>
      </c>
      <c r="P2667" s="30" t="s">
        <v>9002</v>
      </c>
      <c r="Q2667" s="30" t="s">
        <v>499</v>
      </c>
    </row>
    <row r="2668" spans="1:17" hidden="1" x14ac:dyDescent="0.2">
      <c r="A2668" s="30" t="s">
        <v>9004</v>
      </c>
      <c r="B2668" s="30" t="s">
        <v>9005</v>
      </c>
      <c r="C2668" s="30" t="s">
        <v>9006</v>
      </c>
      <c r="D2668" s="30"/>
      <c r="E2668" s="30"/>
      <c r="F2668" s="30"/>
      <c r="G2668" s="38"/>
      <c r="H2668" s="31">
        <v>0</v>
      </c>
      <c r="I2668" s="30" t="s">
        <v>5267</v>
      </c>
      <c r="J2668" s="30" t="s">
        <v>5268</v>
      </c>
      <c r="K2668" s="30" t="s">
        <v>495</v>
      </c>
      <c r="L2668" s="30" t="s">
        <v>496</v>
      </c>
      <c r="M2668" s="30" t="s">
        <v>497</v>
      </c>
      <c r="N2668" s="30"/>
      <c r="O2668" s="30" t="s">
        <v>725</v>
      </c>
      <c r="P2668" s="30" t="s">
        <v>9005</v>
      </c>
      <c r="Q2668" s="30" t="s">
        <v>499</v>
      </c>
    </row>
    <row r="2669" spans="1:17" hidden="1" x14ac:dyDescent="0.2">
      <c r="A2669" s="30" t="s">
        <v>9007</v>
      </c>
      <c r="B2669" s="30" t="s">
        <v>9008</v>
      </c>
      <c r="C2669" s="30" t="s">
        <v>9009</v>
      </c>
      <c r="D2669" s="30"/>
      <c r="E2669" s="30"/>
      <c r="F2669" s="30"/>
      <c r="G2669" s="38"/>
      <c r="H2669" s="31">
        <v>0</v>
      </c>
      <c r="I2669" s="30" t="s">
        <v>5267</v>
      </c>
      <c r="J2669" s="30" t="s">
        <v>5268</v>
      </c>
      <c r="K2669" s="30" t="s">
        <v>495</v>
      </c>
      <c r="L2669" s="30" t="s">
        <v>496</v>
      </c>
      <c r="M2669" s="30" t="s">
        <v>695</v>
      </c>
      <c r="N2669" s="30"/>
      <c r="O2669" s="30" t="s">
        <v>725</v>
      </c>
      <c r="P2669" s="30" t="s">
        <v>9008</v>
      </c>
      <c r="Q2669" s="30" t="s">
        <v>499</v>
      </c>
    </row>
    <row r="2670" spans="1:17" hidden="1" x14ac:dyDescent="0.2">
      <c r="A2670" s="30" t="s">
        <v>9010</v>
      </c>
      <c r="B2670" s="30" t="s">
        <v>9011</v>
      </c>
      <c r="C2670" s="30" t="s">
        <v>9012</v>
      </c>
      <c r="D2670" s="30"/>
      <c r="E2670" s="30"/>
      <c r="F2670" s="30"/>
      <c r="G2670" s="38"/>
      <c r="H2670" s="31">
        <v>0</v>
      </c>
      <c r="I2670" s="30" t="s">
        <v>5267</v>
      </c>
      <c r="J2670" s="30" t="s">
        <v>5268</v>
      </c>
      <c r="K2670" s="30" t="s">
        <v>495</v>
      </c>
      <c r="L2670" s="30" t="s">
        <v>496</v>
      </c>
      <c r="M2670" s="30" t="s">
        <v>724</v>
      </c>
      <c r="N2670" s="30"/>
      <c r="O2670" s="30" t="s">
        <v>725</v>
      </c>
      <c r="P2670" s="30" t="s">
        <v>9011</v>
      </c>
      <c r="Q2670" s="30" t="s">
        <v>499</v>
      </c>
    </row>
    <row r="2671" spans="1:17" hidden="1" x14ac:dyDescent="0.2">
      <c r="A2671" s="30" t="s">
        <v>9013</v>
      </c>
      <c r="B2671" s="30" t="s">
        <v>9014</v>
      </c>
      <c r="C2671" s="30" t="s">
        <v>9015</v>
      </c>
      <c r="D2671" s="30"/>
      <c r="E2671" s="30" t="s">
        <v>503</v>
      </c>
      <c r="F2671" s="30" t="s">
        <v>9016</v>
      </c>
      <c r="G2671" s="38"/>
      <c r="H2671" s="31">
        <v>0</v>
      </c>
      <c r="I2671" s="30" t="s">
        <v>5267</v>
      </c>
      <c r="J2671" s="30" t="s">
        <v>5268</v>
      </c>
      <c r="K2671" s="30" t="s">
        <v>495</v>
      </c>
      <c r="L2671" s="30" t="s">
        <v>496</v>
      </c>
      <c r="M2671" s="30" t="s">
        <v>695</v>
      </c>
      <c r="N2671" s="30" t="s">
        <v>9017</v>
      </c>
      <c r="O2671" s="30" t="s">
        <v>725</v>
      </c>
      <c r="P2671" s="30" t="s">
        <v>9014</v>
      </c>
      <c r="Q2671" s="30" t="s">
        <v>499</v>
      </c>
    </row>
    <row r="2672" spans="1:17" hidden="1" x14ac:dyDescent="0.2">
      <c r="A2672" s="30" t="s">
        <v>9018</v>
      </c>
      <c r="B2672" s="30" t="s">
        <v>9019</v>
      </c>
      <c r="C2672" s="30" t="s">
        <v>9020</v>
      </c>
      <c r="D2672" s="30"/>
      <c r="E2672" s="30"/>
      <c r="F2672" s="30"/>
      <c r="G2672" s="38"/>
      <c r="H2672" s="31">
        <v>0</v>
      </c>
      <c r="I2672" s="30" t="s">
        <v>5267</v>
      </c>
      <c r="J2672" s="30" t="s">
        <v>5268</v>
      </c>
      <c r="K2672" s="30" t="s">
        <v>495</v>
      </c>
      <c r="L2672" s="30" t="s">
        <v>496</v>
      </c>
      <c r="M2672" s="30" t="s">
        <v>2249</v>
      </c>
      <c r="N2672" s="30"/>
      <c r="O2672" s="30" t="s">
        <v>725</v>
      </c>
      <c r="P2672" s="30" t="s">
        <v>9019</v>
      </c>
      <c r="Q2672" s="30" t="s">
        <v>499</v>
      </c>
    </row>
    <row r="2673" spans="1:17" hidden="1" x14ac:dyDescent="0.2">
      <c r="A2673" s="30" t="s">
        <v>9021</v>
      </c>
      <c r="B2673" s="30" t="s">
        <v>9022</v>
      </c>
      <c r="C2673" s="30" t="s">
        <v>9023</v>
      </c>
      <c r="D2673" s="30"/>
      <c r="E2673" s="30"/>
      <c r="F2673" s="30"/>
      <c r="G2673" s="38"/>
      <c r="H2673" s="31">
        <v>0</v>
      </c>
      <c r="I2673" s="30" t="s">
        <v>5267</v>
      </c>
      <c r="J2673" s="30" t="s">
        <v>5268</v>
      </c>
      <c r="K2673" s="30" t="s">
        <v>495</v>
      </c>
      <c r="L2673" s="30" t="s">
        <v>496</v>
      </c>
      <c r="M2673" s="30" t="s">
        <v>514</v>
      </c>
      <c r="N2673" s="30"/>
      <c r="O2673" s="30" t="s">
        <v>725</v>
      </c>
      <c r="P2673" s="30" t="s">
        <v>9022</v>
      </c>
      <c r="Q2673" s="30" t="s">
        <v>499</v>
      </c>
    </row>
    <row r="2674" spans="1:17" hidden="1" x14ac:dyDescent="0.2">
      <c r="A2674" s="30" t="s">
        <v>9024</v>
      </c>
      <c r="B2674" s="30" t="s">
        <v>9025</v>
      </c>
      <c r="C2674" s="30" t="s">
        <v>9026</v>
      </c>
      <c r="D2674" s="30"/>
      <c r="E2674" s="30"/>
      <c r="F2674" s="30"/>
      <c r="G2674" s="38"/>
      <c r="H2674" s="31">
        <v>0</v>
      </c>
      <c r="I2674" s="30" t="s">
        <v>5267</v>
      </c>
      <c r="J2674" s="30" t="s">
        <v>5268</v>
      </c>
      <c r="K2674" s="30" t="s">
        <v>495</v>
      </c>
      <c r="L2674" s="30" t="s">
        <v>496</v>
      </c>
      <c r="M2674" s="30" t="s">
        <v>497</v>
      </c>
      <c r="N2674" s="30"/>
      <c r="O2674" s="30" t="s">
        <v>725</v>
      </c>
      <c r="P2674" s="30" t="s">
        <v>9025</v>
      </c>
      <c r="Q2674" s="30" t="s">
        <v>499</v>
      </c>
    </row>
    <row r="2675" spans="1:17" hidden="1" x14ac:dyDescent="0.2">
      <c r="A2675" s="30" t="s">
        <v>9027</v>
      </c>
      <c r="B2675" s="30" t="s">
        <v>9028</v>
      </c>
      <c r="C2675" s="30" t="s">
        <v>9029</v>
      </c>
      <c r="D2675" s="30"/>
      <c r="E2675" s="30"/>
      <c r="F2675" s="30"/>
      <c r="G2675" s="38"/>
      <c r="H2675" s="31">
        <v>0</v>
      </c>
      <c r="I2675" s="30" t="s">
        <v>5267</v>
      </c>
      <c r="J2675" s="30" t="s">
        <v>5268</v>
      </c>
      <c r="K2675" s="30" t="s">
        <v>495</v>
      </c>
      <c r="L2675" s="30" t="s">
        <v>496</v>
      </c>
      <c r="M2675" s="30" t="s">
        <v>903</v>
      </c>
      <c r="N2675" s="30"/>
      <c r="O2675" s="30" t="s">
        <v>725</v>
      </c>
      <c r="P2675" s="30" t="s">
        <v>9028</v>
      </c>
      <c r="Q2675" s="30" t="s">
        <v>499</v>
      </c>
    </row>
    <row r="2676" spans="1:17" hidden="1" x14ac:dyDescent="0.2">
      <c r="A2676" s="30" t="s">
        <v>9030</v>
      </c>
      <c r="B2676" s="30" t="s">
        <v>9031</v>
      </c>
      <c r="C2676" s="30" t="s">
        <v>9032</v>
      </c>
      <c r="D2676" s="30"/>
      <c r="E2676" s="30"/>
      <c r="F2676" s="30" t="s">
        <v>9033</v>
      </c>
      <c r="G2676" s="38">
        <v>60</v>
      </c>
      <c r="H2676" s="31">
        <v>0</v>
      </c>
      <c r="I2676" s="30" t="s">
        <v>5267</v>
      </c>
      <c r="J2676" s="30" t="s">
        <v>5268</v>
      </c>
      <c r="K2676" s="30" t="s">
        <v>495</v>
      </c>
      <c r="L2676" s="30" t="s">
        <v>496</v>
      </c>
      <c r="M2676" s="30" t="s">
        <v>654</v>
      </c>
      <c r="N2676" s="30"/>
      <c r="O2676" s="30" t="s">
        <v>725</v>
      </c>
      <c r="P2676" s="30" t="s">
        <v>9031</v>
      </c>
      <c r="Q2676" s="30" t="s">
        <v>499</v>
      </c>
    </row>
    <row r="2677" spans="1:17" hidden="1" x14ac:dyDescent="0.2">
      <c r="A2677" s="30" t="s">
        <v>9034</v>
      </c>
      <c r="B2677" s="30" t="s">
        <v>9035</v>
      </c>
      <c r="C2677" s="30" t="s">
        <v>9036</v>
      </c>
      <c r="D2677" s="30"/>
      <c r="E2677" s="30" t="s">
        <v>503</v>
      </c>
      <c r="F2677" s="30" t="s">
        <v>9037</v>
      </c>
      <c r="G2677" s="38"/>
      <c r="H2677" s="31">
        <v>0</v>
      </c>
      <c r="I2677" s="30" t="s">
        <v>5267</v>
      </c>
      <c r="J2677" s="30" t="s">
        <v>5268</v>
      </c>
      <c r="K2677" s="30" t="s">
        <v>495</v>
      </c>
      <c r="L2677" s="30" t="s">
        <v>810</v>
      </c>
      <c r="M2677" s="30" t="s">
        <v>573</v>
      </c>
      <c r="N2677" s="30"/>
      <c r="O2677" s="30" t="s">
        <v>725</v>
      </c>
      <c r="P2677" s="30" t="s">
        <v>9035</v>
      </c>
      <c r="Q2677" s="30" t="s">
        <v>499</v>
      </c>
    </row>
    <row r="2678" spans="1:17" hidden="1" x14ac:dyDescent="0.2">
      <c r="A2678" s="30" t="s">
        <v>9038</v>
      </c>
      <c r="B2678" s="30" t="s">
        <v>9039</v>
      </c>
      <c r="C2678" s="30" t="s">
        <v>9040</v>
      </c>
      <c r="D2678" s="30"/>
      <c r="E2678" s="30" t="s">
        <v>503</v>
      </c>
      <c r="F2678" s="30" t="s">
        <v>9041</v>
      </c>
      <c r="G2678" s="38"/>
      <c r="H2678" s="31">
        <v>0</v>
      </c>
      <c r="I2678" s="30" t="s">
        <v>5267</v>
      </c>
      <c r="J2678" s="30" t="s">
        <v>5268</v>
      </c>
      <c r="K2678" s="30" t="s">
        <v>495</v>
      </c>
      <c r="L2678" s="30" t="s">
        <v>496</v>
      </c>
      <c r="M2678" s="30" t="s">
        <v>497</v>
      </c>
      <c r="N2678" s="30" t="s">
        <v>9042</v>
      </c>
      <c r="O2678" s="30" t="s">
        <v>725</v>
      </c>
      <c r="P2678" s="30" t="s">
        <v>9039</v>
      </c>
      <c r="Q2678" s="30" t="s">
        <v>499</v>
      </c>
    </row>
    <row r="2679" spans="1:17" hidden="1" x14ac:dyDescent="0.2">
      <c r="A2679" s="30" t="s">
        <v>9043</v>
      </c>
      <c r="B2679" s="30" t="s">
        <v>9044</v>
      </c>
      <c r="C2679" s="30" t="s">
        <v>9045</v>
      </c>
      <c r="D2679" s="30"/>
      <c r="E2679" s="30" t="s">
        <v>503</v>
      </c>
      <c r="F2679" s="30" t="s">
        <v>9046</v>
      </c>
      <c r="G2679" s="38"/>
      <c r="H2679" s="31">
        <v>0</v>
      </c>
      <c r="I2679" s="30" t="s">
        <v>5267</v>
      </c>
      <c r="J2679" s="30" t="s">
        <v>5268</v>
      </c>
      <c r="K2679" s="30" t="s">
        <v>495</v>
      </c>
      <c r="L2679" s="30" t="s">
        <v>496</v>
      </c>
      <c r="M2679" s="30" t="s">
        <v>654</v>
      </c>
      <c r="N2679" s="30"/>
      <c r="O2679" s="30" t="s">
        <v>725</v>
      </c>
      <c r="P2679" s="30" t="s">
        <v>9044</v>
      </c>
      <c r="Q2679" s="30" t="s">
        <v>499</v>
      </c>
    </row>
    <row r="2680" spans="1:17" hidden="1" x14ac:dyDescent="0.2">
      <c r="A2680" s="30" t="s">
        <v>9047</v>
      </c>
      <c r="B2680" s="30" t="s">
        <v>9048</v>
      </c>
      <c r="C2680" s="30" t="s">
        <v>9049</v>
      </c>
      <c r="D2680" s="30"/>
      <c r="E2680" s="30" t="s">
        <v>503</v>
      </c>
      <c r="F2680" s="30" t="s">
        <v>9050</v>
      </c>
      <c r="G2680" s="38"/>
      <c r="H2680" s="31">
        <v>0</v>
      </c>
      <c r="I2680" s="30" t="s">
        <v>5267</v>
      </c>
      <c r="J2680" s="30" t="s">
        <v>5268</v>
      </c>
      <c r="K2680" s="30" t="s">
        <v>495</v>
      </c>
      <c r="L2680" s="30" t="s">
        <v>496</v>
      </c>
      <c r="M2680" s="30" t="s">
        <v>514</v>
      </c>
      <c r="N2680" s="30"/>
      <c r="O2680" s="30" t="s">
        <v>725</v>
      </c>
      <c r="P2680" s="30" t="s">
        <v>9048</v>
      </c>
      <c r="Q2680" s="30" t="s">
        <v>499</v>
      </c>
    </row>
    <row r="2681" spans="1:17" hidden="1" x14ac:dyDescent="0.2">
      <c r="A2681" s="30" t="s">
        <v>9051</v>
      </c>
      <c r="B2681" s="30" t="s">
        <v>9052</v>
      </c>
      <c r="C2681" s="30" t="s">
        <v>9053</v>
      </c>
      <c r="D2681" s="30"/>
      <c r="E2681" s="30" t="s">
        <v>5156</v>
      </c>
      <c r="F2681" s="30" t="s">
        <v>9054</v>
      </c>
      <c r="G2681" s="38">
        <v>60</v>
      </c>
      <c r="H2681" s="31">
        <v>0</v>
      </c>
      <c r="I2681" s="30" t="s">
        <v>995</v>
      </c>
      <c r="J2681" s="30" t="s">
        <v>996</v>
      </c>
      <c r="K2681" s="30" t="s">
        <v>495</v>
      </c>
      <c r="L2681" s="30" t="s">
        <v>612</v>
      </c>
      <c r="M2681" s="30" t="s">
        <v>1007</v>
      </c>
      <c r="N2681" s="30" t="s">
        <v>6095</v>
      </c>
      <c r="O2681" s="30" t="s">
        <v>9051</v>
      </c>
      <c r="P2681" s="30" t="s">
        <v>9052</v>
      </c>
      <c r="Q2681" s="30" t="s">
        <v>499</v>
      </c>
    </row>
    <row r="2682" spans="1:17" hidden="1" x14ac:dyDescent="0.2">
      <c r="A2682" s="30" t="s">
        <v>9055</v>
      </c>
      <c r="B2682" s="30" t="s">
        <v>9056</v>
      </c>
      <c r="C2682" s="30" t="s">
        <v>9057</v>
      </c>
      <c r="D2682" s="30"/>
      <c r="E2682" s="30" t="s">
        <v>503</v>
      </c>
      <c r="F2682" s="30" t="s">
        <v>9058</v>
      </c>
      <c r="G2682" s="38"/>
      <c r="H2682" s="31">
        <v>0</v>
      </c>
      <c r="I2682" s="30" t="s">
        <v>718</v>
      </c>
      <c r="J2682" s="30" t="s">
        <v>719</v>
      </c>
      <c r="K2682" s="30" t="s">
        <v>495</v>
      </c>
      <c r="L2682" s="30" t="s">
        <v>496</v>
      </c>
      <c r="M2682" s="30" t="s">
        <v>497</v>
      </c>
      <c r="N2682" s="30"/>
      <c r="O2682" s="30" t="s">
        <v>9055</v>
      </c>
      <c r="P2682" s="30" t="s">
        <v>9056</v>
      </c>
      <c r="Q2682" s="30" t="s">
        <v>499</v>
      </c>
    </row>
    <row r="2683" spans="1:17" hidden="1" x14ac:dyDescent="0.2">
      <c r="A2683" s="30" t="s">
        <v>9059</v>
      </c>
      <c r="B2683" s="30" t="s">
        <v>9060</v>
      </c>
      <c r="C2683" s="30" t="s">
        <v>9061</v>
      </c>
      <c r="D2683" s="30"/>
      <c r="E2683" s="30" t="s">
        <v>503</v>
      </c>
      <c r="F2683" s="30" t="s">
        <v>9062</v>
      </c>
      <c r="G2683" s="38"/>
      <c r="H2683" s="31">
        <v>0</v>
      </c>
      <c r="I2683" s="30"/>
      <c r="J2683" s="30"/>
      <c r="K2683" s="30" t="s">
        <v>495</v>
      </c>
      <c r="L2683" s="30" t="s">
        <v>496</v>
      </c>
      <c r="M2683" s="30" t="s">
        <v>2249</v>
      </c>
      <c r="N2683" s="30" t="s">
        <v>9063</v>
      </c>
      <c r="O2683" s="30" t="s">
        <v>9059</v>
      </c>
      <c r="P2683" s="30" t="s">
        <v>9060</v>
      </c>
      <c r="Q2683" s="30" t="s">
        <v>499</v>
      </c>
    </row>
    <row r="2684" spans="1:17" hidden="1" x14ac:dyDescent="0.2">
      <c r="A2684" s="30" t="s">
        <v>9064</v>
      </c>
      <c r="B2684" s="30" t="s">
        <v>9065</v>
      </c>
      <c r="C2684" s="30" t="s">
        <v>9066</v>
      </c>
      <c r="D2684" s="30"/>
      <c r="E2684" s="30" t="s">
        <v>753</v>
      </c>
      <c r="F2684" s="30" t="s">
        <v>9067</v>
      </c>
      <c r="G2684" s="38"/>
      <c r="H2684" s="31">
        <v>0</v>
      </c>
      <c r="I2684" s="30" t="s">
        <v>755</v>
      </c>
      <c r="J2684" s="30" t="s">
        <v>756</v>
      </c>
      <c r="K2684" s="30" t="s">
        <v>495</v>
      </c>
      <c r="L2684" s="30" t="s">
        <v>612</v>
      </c>
      <c r="M2684" s="30" t="s">
        <v>613</v>
      </c>
      <c r="N2684" s="30" t="s">
        <v>1970</v>
      </c>
      <c r="O2684" s="30" t="s">
        <v>9064</v>
      </c>
      <c r="P2684" s="30" t="s">
        <v>9065</v>
      </c>
      <c r="Q2684" s="30" t="s">
        <v>499</v>
      </c>
    </row>
    <row r="2685" spans="1:17" hidden="1" x14ac:dyDescent="0.2">
      <c r="A2685" s="30" t="s">
        <v>9068</v>
      </c>
      <c r="B2685" s="30" t="s">
        <v>9069</v>
      </c>
      <c r="C2685" s="30" t="s">
        <v>9070</v>
      </c>
      <c r="D2685" s="30"/>
      <c r="E2685" s="30" t="s">
        <v>753</v>
      </c>
      <c r="F2685" s="30" t="s">
        <v>74</v>
      </c>
      <c r="G2685" s="38"/>
      <c r="H2685" s="31">
        <v>0</v>
      </c>
      <c r="I2685" s="30" t="s">
        <v>755</v>
      </c>
      <c r="J2685" s="30" t="s">
        <v>756</v>
      </c>
      <c r="K2685" s="30" t="s">
        <v>495</v>
      </c>
      <c r="L2685" s="30" t="s">
        <v>612</v>
      </c>
      <c r="M2685" s="30" t="s">
        <v>613</v>
      </c>
      <c r="N2685" s="30" t="s">
        <v>1970</v>
      </c>
      <c r="O2685" s="30" t="s">
        <v>9064</v>
      </c>
      <c r="P2685" s="30" t="s">
        <v>9065</v>
      </c>
      <c r="Q2685" s="30" t="s">
        <v>499</v>
      </c>
    </row>
    <row r="2686" spans="1:17" hidden="1" x14ac:dyDescent="0.2">
      <c r="A2686" s="30" t="s">
        <v>9071</v>
      </c>
      <c r="B2686" s="30" t="s">
        <v>9072</v>
      </c>
      <c r="C2686" s="30" t="s">
        <v>9073</v>
      </c>
      <c r="D2686" s="30" t="s">
        <v>6508</v>
      </c>
      <c r="E2686" s="30" t="s">
        <v>753</v>
      </c>
      <c r="F2686" s="30" t="s">
        <v>6508</v>
      </c>
      <c r="G2686" s="38"/>
      <c r="H2686" s="31">
        <v>0</v>
      </c>
      <c r="I2686" s="30" t="s">
        <v>995</v>
      </c>
      <c r="J2686" s="30" t="s">
        <v>996</v>
      </c>
      <c r="K2686" s="30" t="s">
        <v>495</v>
      </c>
      <c r="L2686" s="30" t="s">
        <v>612</v>
      </c>
      <c r="M2686" s="30" t="s">
        <v>1153</v>
      </c>
      <c r="N2686" s="30"/>
      <c r="O2686" s="30" t="s">
        <v>9064</v>
      </c>
      <c r="P2686" s="30" t="s">
        <v>9065</v>
      </c>
      <c r="Q2686" s="30" t="s">
        <v>499</v>
      </c>
    </row>
    <row r="2687" spans="1:17" hidden="1" x14ac:dyDescent="0.2">
      <c r="A2687" s="30" t="s">
        <v>9074</v>
      </c>
      <c r="B2687" s="30" t="s">
        <v>9075</v>
      </c>
      <c r="C2687" s="30" t="s">
        <v>9076</v>
      </c>
      <c r="D2687" s="30" t="s">
        <v>9077</v>
      </c>
      <c r="E2687" s="30" t="s">
        <v>753</v>
      </c>
      <c r="F2687" s="30" t="s">
        <v>9077</v>
      </c>
      <c r="G2687" s="38"/>
      <c r="H2687" s="31">
        <v>0</v>
      </c>
      <c r="I2687" s="30" t="s">
        <v>628</v>
      </c>
      <c r="J2687" s="30" t="s">
        <v>629</v>
      </c>
      <c r="K2687" s="30" t="s">
        <v>495</v>
      </c>
      <c r="L2687" s="30" t="s">
        <v>925</v>
      </c>
      <c r="M2687" s="30" t="s">
        <v>631</v>
      </c>
      <c r="N2687" s="30" t="s">
        <v>9078</v>
      </c>
      <c r="O2687" s="30" t="s">
        <v>9079</v>
      </c>
      <c r="P2687" s="30" t="s">
        <v>9075</v>
      </c>
      <c r="Q2687" s="30" t="s">
        <v>499</v>
      </c>
    </row>
    <row r="2688" spans="1:17" hidden="1" x14ac:dyDescent="0.2">
      <c r="A2688" s="30" t="s">
        <v>9080</v>
      </c>
      <c r="B2688" s="30" t="s">
        <v>9081</v>
      </c>
      <c r="C2688" s="30" t="s">
        <v>9082</v>
      </c>
      <c r="D2688" s="30"/>
      <c r="E2688" s="30" t="s">
        <v>503</v>
      </c>
      <c r="F2688" s="30" t="s">
        <v>9083</v>
      </c>
      <c r="G2688" s="38"/>
      <c r="H2688" s="31">
        <v>0</v>
      </c>
      <c r="I2688" s="30" t="s">
        <v>931</v>
      </c>
      <c r="J2688" s="30" t="s">
        <v>932</v>
      </c>
      <c r="K2688" s="30" t="s">
        <v>495</v>
      </c>
      <c r="L2688" s="30" t="s">
        <v>496</v>
      </c>
      <c r="M2688" s="30" t="s">
        <v>526</v>
      </c>
      <c r="N2688" s="30"/>
      <c r="O2688" s="30" t="s">
        <v>725</v>
      </c>
      <c r="P2688" s="30" t="s">
        <v>9081</v>
      </c>
      <c r="Q2688" s="30" t="s">
        <v>499</v>
      </c>
    </row>
    <row r="2689" spans="1:17" hidden="1" x14ac:dyDescent="0.2">
      <c r="A2689" s="30" t="s">
        <v>9084</v>
      </c>
      <c r="B2689" s="30" t="s">
        <v>9085</v>
      </c>
      <c r="C2689" s="30" t="s">
        <v>9086</v>
      </c>
      <c r="D2689" s="30"/>
      <c r="E2689" s="30"/>
      <c r="F2689" s="30" t="s">
        <v>9087</v>
      </c>
      <c r="G2689" s="38"/>
      <c r="H2689" s="31">
        <v>0</v>
      </c>
      <c r="I2689" s="30"/>
      <c r="J2689" s="30"/>
      <c r="K2689" s="30" t="s">
        <v>495</v>
      </c>
      <c r="L2689" s="30" t="s">
        <v>496</v>
      </c>
      <c r="M2689" s="30" t="s">
        <v>654</v>
      </c>
      <c r="N2689" s="30"/>
      <c r="O2689" s="30" t="s">
        <v>9079</v>
      </c>
      <c r="P2689" s="30" t="s">
        <v>9085</v>
      </c>
      <c r="Q2689" s="30" t="s">
        <v>499</v>
      </c>
    </row>
    <row r="2690" spans="1:17" hidden="1" x14ac:dyDescent="0.2">
      <c r="A2690" s="30" t="s">
        <v>9088</v>
      </c>
      <c r="B2690" s="30" t="s">
        <v>9089</v>
      </c>
      <c r="C2690" s="30" t="s">
        <v>9090</v>
      </c>
      <c r="D2690" s="30"/>
      <c r="E2690" s="30"/>
      <c r="F2690" s="30" t="s">
        <v>9091</v>
      </c>
      <c r="G2690" s="38"/>
      <c r="H2690" s="31">
        <v>0</v>
      </c>
      <c r="I2690" s="30"/>
      <c r="J2690" s="30"/>
      <c r="K2690" s="30" t="s">
        <v>495</v>
      </c>
      <c r="L2690" s="30" t="s">
        <v>496</v>
      </c>
      <c r="M2690" s="30" t="s">
        <v>514</v>
      </c>
      <c r="N2690" s="30"/>
      <c r="O2690" s="30" t="s">
        <v>9088</v>
      </c>
      <c r="P2690" s="30" t="s">
        <v>9089</v>
      </c>
      <c r="Q2690" s="30" t="s">
        <v>499</v>
      </c>
    </row>
    <row r="2691" spans="1:17" hidden="1" x14ac:dyDescent="0.2">
      <c r="A2691" s="30" t="s">
        <v>9092</v>
      </c>
      <c r="B2691" s="30" t="s">
        <v>9093</v>
      </c>
      <c r="C2691" s="30" t="s">
        <v>9094</v>
      </c>
      <c r="D2691" s="30"/>
      <c r="E2691" s="30" t="s">
        <v>503</v>
      </c>
      <c r="F2691" s="30" t="s">
        <v>9095</v>
      </c>
      <c r="G2691" s="38"/>
      <c r="H2691" s="31">
        <v>0</v>
      </c>
      <c r="I2691" s="30"/>
      <c r="J2691" s="30"/>
      <c r="K2691" s="30" t="s">
        <v>495</v>
      </c>
      <c r="L2691" s="30" t="s">
        <v>3527</v>
      </c>
      <c r="M2691" s="30" t="s">
        <v>573</v>
      </c>
      <c r="N2691" s="30"/>
      <c r="O2691" s="30" t="s">
        <v>9092</v>
      </c>
      <c r="P2691" s="30" t="s">
        <v>9093</v>
      </c>
      <c r="Q2691" s="30" t="s">
        <v>499</v>
      </c>
    </row>
    <row r="2692" spans="1:17" hidden="1" x14ac:dyDescent="0.2">
      <c r="A2692" s="30" t="s">
        <v>9096</v>
      </c>
      <c r="B2692" s="30" t="s">
        <v>9097</v>
      </c>
      <c r="C2692" s="30" t="s">
        <v>9098</v>
      </c>
      <c r="D2692" s="30"/>
      <c r="E2692" s="30" t="s">
        <v>503</v>
      </c>
      <c r="F2692" s="30" t="s">
        <v>9099</v>
      </c>
      <c r="G2692" s="38"/>
      <c r="H2692" s="31">
        <v>0</v>
      </c>
      <c r="I2692" s="30" t="s">
        <v>5267</v>
      </c>
      <c r="J2692" s="30" t="s">
        <v>5268</v>
      </c>
      <c r="K2692" s="30" t="s">
        <v>495</v>
      </c>
      <c r="L2692" s="30" t="s">
        <v>814</v>
      </c>
      <c r="M2692" s="30" t="s">
        <v>573</v>
      </c>
      <c r="N2692" s="30"/>
      <c r="O2692" s="30" t="s">
        <v>9096</v>
      </c>
      <c r="P2692" s="30" t="s">
        <v>9097</v>
      </c>
      <c r="Q2692" s="30" t="s">
        <v>499</v>
      </c>
    </row>
    <row r="2693" spans="1:17" hidden="1" x14ac:dyDescent="0.2">
      <c r="A2693" s="30" t="s">
        <v>9100</v>
      </c>
      <c r="B2693" s="30" t="s">
        <v>9101</v>
      </c>
      <c r="C2693" s="30" t="s">
        <v>9102</v>
      </c>
      <c r="D2693" s="30" t="s">
        <v>9103</v>
      </c>
      <c r="E2693" s="30" t="s">
        <v>9104</v>
      </c>
      <c r="F2693" s="30" t="s">
        <v>9103</v>
      </c>
      <c r="G2693" s="38"/>
      <c r="H2693" s="31">
        <v>0</v>
      </c>
      <c r="I2693" s="30" t="s">
        <v>5267</v>
      </c>
      <c r="J2693" s="30" t="s">
        <v>5268</v>
      </c>
      <c r="K2693" s="30" t="s">
        <v>495</v>
      </c>
      <c r="L2693" s="30" t="s">
        <v>572</v>
      </c>
      <c r="M2693" s="30" t="s">
        <v>573</v>
      </c>
      <c r="N2693" s="30"/>
      <c r="O2693" s="30" t="s">
        <v>9100</v>
      </c>
      <c r="P2693" s="30" t="s">
        <v>9101</v>
      </c>
      <c r="Q2693" s="30" t="s">
        <v>499</v>
      </c>
    </row>
    <row r="2694" spans="1:17" hidden="1" x14ac:dyDescent="0.2">
      <c r="A2694" s="30" t="s">
        <v>9105</v>
      </c>
      <c r="B2694" s="30" t="s">
        <v>9106</v>
      </c>
      <c r="C2694" s="30" t="s">
        <v>9107</v>
      </c>
      <c r="D2694" s="30" t="s">
        <v>9108</v>
      </c>
      <c r="E2694" s="30" t="s">
        <v>9104</v>
      </c>
      <c r="F2694" s="30" t="s">
        <v>9108</v>
      </c>
      <c r="G2694" s="38"/>
      <c r="H2694" s="31">
        <v>0</v>
      </c>
      <c r="I2694" s="30" t="s">
        <v>931</v>
      </c>
      <c r="J2694" s="30" t="s">
        <v>932</v>
      </c>
      <c r="K2694" s="30" t="s">
        <v>495</v>
      </c>
      <c r="L2694" s="30" t="s">
        <v>572</v>
      </c>
      <c r="M2694" s="30" t="s">
        <v>573</v>
      </c>
      <c r="N2694" s="30"/>
      <c r="O2694" s="30" t="s">
        <v>9105</v>
      </c>
      <c r="P2694" s="30" t="s">
        <v>9106</v>
      </c>
      <c r="Q2694" s="30" t="s">
        <v>499</v>
      </c>
    </row>
    <row r="2695" spans="1:17" hidden="1" x14ac:dyDescent="0.2">
      <c r="A2695" s="30" t="s">
        <v>9109</v>
      </c>
      <c r="B2695" s="30" t="s">
        <v>9110</v>
      </c>
      <c r="C2695" s="30" t="s">
        <v>9111</v>
      </c>
      <c r="D2695" s="30"/>
      <c r="E2695" s="30"/>
      <c r="F2695" s="30" t="s">
        <v>9112</v>
      </c>
      <c r="G2695" s="38"/>
      <c r="H2695" s="31">
        <v>0</v>
      </c>
      <c r="I2695" s="30"/>
      <c r="J2695" s="30"/>
      <c r="K2695" s="30" t="s">
        <v>495</v>
      </c>
      <c r="L2695" s="30"/>
      <c r="M2695" s="30"/>
      <c r="N2695" s="30"/>
      <c r="O2695" s="30" t="s">
        <v>9109</v>
      </c>
      <c r="P2695" s="30" t="s">
        <v>9110</v>
      </c>
      <c r="Q2695" s="30" t="s">
        <v>499</v>
      </c>
    </row>
    <row r="2696" spans="1:17" hidden="1" x14ac:dyDescent="0.2">
      <c r="A2696" s="30" t="s">
        <v>9113</v>
      </c>
      <c r="B2696" s="30" t="s">
        <v>9114</v>
      </c>
      <c r="C2696" s="30" t="s">
        <v>9115</v>
      </c>
      <c r="D2696" s="30"/>
      <c r="E2696" s="30" t="s">
        <v>9116</v>
      </c>
      <c r="F2696" s="30" t="s">
        <v>9117</v>
      </c>
      <c r="G2696" s="38"/>
      <c r="H2696" s="31">
        <v>0</v>
      </c>
      <c r="I2696" s="30"/>
      <c r="J2696" s="30"/>
      <c r="K2696" s="30" t="s">
        <v>495</v>
      </c>
      <c r="L2696" s="30" t="s">
        <v>612</v>
      </c>
      <c r="M2696" s="30" t="s">
        <v>688</v>
      </c>
      <c r="N2696" s="30"/>
      <c r="O2696" s="30" t="s">
        <v>9113</v>
      </c>
      <c r="P2696" s="30" t="s">
        <v>9114</v>
      </c>
      <c r="Q2696" s="30" t="s">
        <v>499</v>
      </c>
    </row>
    <row r="2697" spans="1:17" hidden="1" x14ac:dyDescent="0.2">
      <c r="A2697" s="30" t="s">
        <v>9118</v>
      </c>
      <c r="B2697" s="30" t="s">
        <v>9119</v>
      </c>
      <c r="C2697" s="30" t="s">
        <v>9120</v>
      </c>
      <c r="D2697" s="30"/>
      <c r="E2697" s="30"/>
      <c r="F2697" s="30" t="s">
        <v>9121</v>
      </c>
      <c r="G2697" s="38"/>
      <c r="H2697" s="31">
        <v>0</v>
      </c>
      <c r="I2697" s="30"/>
      <c r="J2697" s="30"/>
      <c r="K2697" s="30" t="s">
        <v>495</v>
      </c>
      <c r="L2697" s="30" t="s">
        <v>1383</v>
      </c>
      <c r="M2697" s="30" t="s">
        <v>573</v>
      </c>
      <c r="N2697" s="30"/>
      <c r="O2697" s="30" t="s">
        <v>9118</v>
      </c>
      <c r="P2697" s="30" t="s">
        <v>9119</v>
      </c>
      <c r="Q2697" s="30" t="s">
        <v>499</v>
      </c>
    </row>
    <row r="2698" spans="1:17" hidden="1" x14ac:dyDescent="0.2">
      <c r="A2698" s="30" t="s">
        <v>9122</v>
      </c>
      <c r="B2698" s="30" t="s">
        <v>9123</v>
      </c>
      <c r="C2698" s="30" t="s">
        <v>9124</v>
      </c>
      <c r="D2698" s="30" t="s">
        <v>9125</v>
      </c>
      <c r="E2698" s="30" t="s">
        <v>753</v>
      </c>
      <c r="F2698" s="30" t="s">
        <v>9125</v>
      </c>
      <c r="G2698" s="38"/>
      <c r="H2698" s="31">
        <v>0</v>
      </c>
      <c r="I2698" s="30" t="s">
        <v>995</v>
      </c>
      <c r="J2698" s="30" t="s">
        <v>996</v>
      </c>
      <c r="K2698" s="30" t="s">
        <v>495</v>
      </c>
      <c r="L2698" s="30" t="s">
        <v>612</v>
      </c>
      <c r="M2698" s="30" t="s">
        <v>1007</v>
      </c>
      <c r="N2698" s="30" t="s">
        <v>9126</v>
      </c>
      <c r="O2698" s="30" t="s">
        <v>9122</v>
      </c>
      <c r="P2698" s="30" t="s">
        <v>9123</v>
      </c>
      <c r="Q2698" s="30" t="s">
        <v>499</v>
      </c>
    </row>
    <row r="2699" spans="1:17" hidden="1" x14ac:dyDescent="0.2">
      <c r="A2699" s="30" t="s">
        <v>9127</v>
      </c>
      <c r="B2699" s="30" t="s">
        <v>9128</v>
      </c>
      <c r="C2699" s="30" t="s">
        <v>9129</v>
      </c>
      <c r="D2699" s="30" t="s">
        <v>9108</v>
      </c>
      <c r="E2699" s="30" t="s">
        <v>503</v>
      </c>
      <c r="F2699" s="30" t="s">
        <v>9108</v>
      </c>
      <c r="G2699" s="38"/>
      <c r="H2699" s="31">
        <v>0</v>
      </c>
      <c r="I2699" s="30" t="s">
        <v>931</v>
      </c>
      <c r="J2699" s="30" t="s">
        <v>932</v>
      </c>
      <c r="K2699" s="30" t="s">
        <v>495</v>
      </c>
      <c r="L2699" s="30" t="s">
        <v>496</v>
      </c>
      <c r="M2699" s="30" t="s">
        <v>588</v>
      </c>
      <c r="N2699" s="30"/>
      <c r="O2699" s="30" t="s">
        <v>9127</v>
      </c>
      <c r="P2699" s="30" t="s">
        <v>9128</v>
      </c>
      <c r="Q2699" s="30" t="s">
        <v>499</v>
      </c>
    </row>
    <row r="2700" spans="1:17" hidden="1" x14ac:dyDescent="0.2">
      <c r="A2700" s="30" t="s">
        <v>9130</v>
      </c>
      <c r="B2700" s="30" t="s">
        <v>9131</v>
      </c>
      <c r="C2700" s="30" t="s">
        <v>9132</v>
      </c>
      <c r="D2700" s="30" t="s">
        <v>9108</v>
      </c>
      <c r="E2700" s="30" t="s">
        <v>9133</v>
      </c>
      <c r="F2700" s="30" t="s">
        <v>9108</v>
      </c>
      <c r="G2700" s="38"/>
      <c r="H2700" s="31">
        <v>0</v>
      </c>
      <c r="I2700" s="30" t="s">
        <v>931</v>
      </c>
      <c r="J2700" s="30" t="s">
        <v>932</v>
      </c>
      <c r="K2700" s="30" t="s">
        <v>495</v>
      </c>
      <c r="L2700" s="30" t="s">
        <v>496</v>
      </c>
      <c r="M2700" s="30" t="s">
        <v>2206</v>
      </c>
      <c r="N2700" s="30"/>
      <c r="O2700" s="30" t="s">
        <v>9127</v>
      </c>
      <c r="P2700" s="30" t="s">
        <v>9128</v>
      </c>
      <c r="Q2700" s="30" t="s">
        <v>499</v>
      </c>
    </row>
    <row r="2701" spans="1:17" hidden="1" x14ac:dyDescent="0.2">
      <c r="A2701" s="30" t="s">
        <v>9134</v>
      </c>
      <c r="B2701" s="30" t="s">
        <v>9135</v>
      </c>
      <c r="C2701" s="30" t="s">
        <v>9136</v>
      </c>
      <c r="D2701" s="30" t="s">
        <v>9108</v>
      </c>
      <c r="E2701" s="30" t="s">
        <v>9133</v>
      </c>
      <c r="F2701" s="30" t="s">
        <v>9108</v>
      </c>
      <c r="G2701" s="38"/>
      <c r="H2701" s="31">
        <v>0</v>
      </c>
      <c r="I2701" s="30" t="s">
        <v>931</v>
      </c>
      <c r="J2701" s="30" t="s">
        <v>932</v>
      </c>
      <c r="K2701" s="30" t="s">
        <v>495</v>
      </c>
      <c r="L2701" s="30" t="s">
        <v>496</v>
      </c>
      <c r="M2701" s="30" t="s">
        <v>558</v>
      </c>
      <c r="N2701" s="30"/>
      <c r="O2701" s="30" t="s">
        <v>9127</v>
      </c>
      <c r="P2701" s="30" t="s">
        <v>9128</v>
      </c>
      <c r="Q2701" s="30" t="s">
        <v>499</v>
      </c>
    </row>
    <row r="2702" spans="1:17" hidden="1" x14ac:dyDescent="0.2">
      <c r="A2702" s="30" t="s">
        <v>9137</v>
      </c>
      <c r="B2702" s="30" t="s">
        <v>9138</v>
      </c>
      <c r="C2702" s="30" t="s">
        <v>9139</v>
      </c>
      <c r="D2702" s="30" t="s">
        <v>9108</v>
      </c>
      <c r="E2702" s="30" t="s">
        <v>9133</v>
      </c>
      <c r="F2702" s="30" t="s">
        <v>9108</v>
      </c>
      <c r="G2702" s="38"/>
      <c r="H2702" s="31">
        <v>0</v>
      </c>
      <c r="I2702" s="30" t="s">
        <v>931</v>
      </c>
      <c r="J2702" s="30" t="s">
        <v>932</v>
      </c>
      <c r="K2702" s="30" t="s">
        <v>495</v>
      </c>
      <c r="L2702" s="30" t="s">
        <v>496</v>
      </c>
      <c r="M2702" s="30" t="s">
        <v>654</v>
      </c>
      <c r="N2702" s="30"/>
      <c r="O2702" s="30" t="s">
        <v>9127</v>
      </c>
      <c r="P2702" s="30" t="s">
        <v>9128</v>
      </c>
      <c r="Q2702" s="30" t="s">
        <v>499</v>
      </c>
    </row>
    <row r="2703" spans="1:17" hidden="1" x14ac:dyDescent="0.2">
      <c r="A2703" s="30" t="s">
        <v>9140</v>
      </c>
      <c r="B2703" s="30" t="s">
        <v>9141</v>
      </c>
      <c r="C2703" s="30" t="s">
        <v>9142</v>
      </c>
      <c r="D2703" s="30" t="s">
        <v>9108</v>
      </c>
      <c r="E2703" s="30" t="s">
        <v>9133</v>
      </c>
      <c r="F2703" s="30" t="s">
        <v>9108</v>
      </c>
      <c r="G2703" s="38"/>
      <c r="H2703" s="31">
        <v>0</v>
      </c>
      <c r="I2703" s="30" t="s">
        <v>931</v>
      </c>
      <c r="J2703" s="30" t="s">
        <v>932</v>
      </c>
      <c r="K2703" s="30" t="s">
        <v>495</v>
      </c>
      <c r="L2703" s="30" t="s">
        <v>612</v>
      </c>
      <c r="M2703" s="30" t="s">
        <v>1128</v>
      </c>
      <c r="N2703" s="30"/>
      <c r="O2703" s="30" t="s">
        <v>9127</v>
      </c>
      <c r="P2703" s="30" t="s">
        <v>9128</v>
      </c>
      <c r="Q2703" s="30" t="s">
        <v>499</v>
      </c>
    </row>
    <row r="2704" spans="1:17" hidden="1" x14ac:dyDescent="0.2">
      <c r="A2704" s="30" t="s">
        <v>9143</v>
      </c>
      <c r="B2704" s="30" t="s">
        <v>9144</v>
      </c>
      <c r="C2704" s="30" t="s">
        <v>9145</v>
      </c>
      <c r="D2704" s="30" t="s">
        <v>9108</v>
      </c>
      <c r="E2704" s="30" t="s">
        <v>9133</v>
      </c>
      <c r="F2704" s="30" t="s">
        <v>9108</v>
      </c>
      <c r="G2704" s="38"/>
      <c r="H2704" s="31">
        <v>0</v>
      </c>
      <c r="I2704" s="30" t="s">
        <v>755</v>
      </c>
      <c r="J2704" s="30" t="s">
        <v>756</v>
      </c>
      <c r="K2704" s="30" t="s">
        <v>495</v>
      </c>
      <c r="L2704" s="30" t="s">
        <v>612</v>
      </c>
      <c r="M2704" s="30" t="s">
        <v>688</v>
      </c>
      <c r="N2704" s="30"/>
      <c r="O2704" s="30" t="s">
        <v>9127</v>
      </c>
      <c r="P2704" s="30" t="s">
        <v>9128</v>
      </c>
      <c r="Q2704" s="30" t="s">
        <v>499</v>
      </c>
    </row>
    <row r="2705" spans="1:17" hidden="1" x14ac:dyDescent="0.2">
      <c r="A2705" s="30" t="s">
        <v>9146</v>
      </c>
      <c r="B2705" s="30" t="s">
        <v>9147</v>
      </c>
      <c r="C2705" s="30" t="s">
        <v>9148</v>
      </c>
      <c r="D2705" s="30" t="s">
        <v>9108</v>
      </c>
      <c r="E2705" s="30" t="s">
        <v>9133</v>
      </c>
      <c r="F2705" s="30" t="s">
        <v>9108</v>
      </c>
      <c r="G2705" s="38"/>
      <c r="H2705" s="31">
        <v>0</v>
      </c>
      <c r="I2705" s="30" t="s">
        <v>931</v>
      </c>
      <c r="J2705" s="30" t="s">
        <v>932</v>
      </c>
      <c r="K2705" s="30" t="s">
        <v>495</v>
      </c>
      <c r="L2705" s="30" t="s">
        <v>496</v>
      </c>
      <c r="M2705" s="30" t="s">
        <v>588</v>
      </c>
      <c r="N2705" s="30"/>
      <c r="O2705" s="30" t="s">
        <v>9127</v>
      </c>
      <c r="P2705" s="30" t="s">
        <v>9128</v>
      </c>
      <c r="Q2705" s="30" t="s">
        <v>499</v>
      </c>
    </row>
    <row r="2706" spans="1:17" hidden="1" x14ac:dyDescent="0.2">
      <c r="A2706" s="30" t="s">
        <v>9149</v>
      </c>
      <c r="B2706" s="30" t="s">
        <v>9150</v>
      </c>
      <c r="C2706" s="30" t="s">
        <v>9151</v>
      </c>
      <c r="D2706" s="30"/>
      <c r="E2706" s="30" t="s">
        <v>503</v>
      </c>
      <c r="F2706" s="30"/>
      <c r="G2706" s="38"/>
      <c r="H2706" s="31">
        <v>0</v>
      </c>
      <c r="I2706" s="30"/>
      <c r="J2706" s="30"/>
      <c r="K2706" s="30" t="s">
        <v>495</v>
      </c>
      <c r="L2706" s="30" t="s">
        <v>496</v>
      </c>
      <c r="M2706" s="30"/>
      <c r="N2706" s="30"/>
      <c r="O2706" s="30" t="s">
        <v>9149</v>
      </c>
      <c r="P2706" s="30" t="s">
        <v>9150</v>
      </c>
      <c r="Q2706" s="30" t="s">
        <v>499</v>
      </c>
    </row>
    <row r="2707" spans="1:17" hidden="1" x14ac:dyDescent="0.2">
      <c r="A2707" s="30" t="s">
        <v>9152</v>
      </c>
      <c r="B2707" s="30" t="s">
        <v>9153</v>
      </c>
      <c r="C2707" s="30" t="s">
        <v>9154</v>
      </c>
      <c r="D2707" s="30"/>
      <c r="E2707" s="30" t="s">
        <v>503</v>
      </c>
      <c r="F2707" s="30" t="s">
        <v>9155</v>
      </c>
      <c r="G2707" s="38"/>
      <c r="H2707" s="31">
        <v>0</v>
      </c>
      <c r="I2707" s="30" t="s">
        <v>546</v>
      </c>
      <c r="J2707" s="30" t="s">
        <v>547</v>
      </c>
      <c r="K2707" s="30" t="s">
        <v>495</v>
      </c>
      <c r="L2707" s="30" t="s">
        <v>496</v>
      </c>
      <c r="M2707" s="30" t="s">
        <v>695</v>
      </c>
      <c r="N2707" s="30" t="s">
        <v>4661</v>
      </c>
      <c r="O2707" s="30" t="s">
        <v>9152</v>
      </c>
      <c r="P2707" s="30" t="s">
        <v>9153</v>
      </c>
      <c r="Q2707" s="30" t="s">
        <v>499</v>
      </c>
    </row>
    <row r="2708" spans="1:17" hidden="1" x14ac:dyDescent="0.2">
      <c r="A2708" s="30" t="s">
        <v>85</v>
      </c>
      <c r="B2708" s="30" t="s">
        <v>86</v>
      </c>
      <c r="C2708" s="30" t="s">
        <v>9156</v>
      </c>
      <c r="D2708" s="30"/>
      <c r="E2708" s="30" t="s">
        <v>753</v>
      </c>
      <c r="F2708" s="30" t="s">
        <v>9157</v>
      </c>
      <c r="G2708" s="38">
        <v>60</v>
      </c>
      <c r="H2708" s="31">
        <v>0</v>
      </c>
      <c r="I2708" s="30" t="s">
        <v>755</v>
      </c>
      <c r="J2708" s="30" t="s">
        <v>756</v>
      </c>
      <c r="K2708" s="30" t="s">
        <v>495</v>
      </c>
      <c r="L2708" s="30" t="s">
        <v>612</v>
      </c>
      <c r="M2708" s="30" t="s">
        <v>1035</v>
      </c>
      <c r="N2708" s="30" t="s">
        <v>9158</v>
      </c>
      <c r="O2708" s="30" t="s">
        <v>9159</v>
      </c>
      <c r="P2708" s="30" t="s">
        <v>86</v>
      </c>
      <c r="Q2708" s="30" t="s">
        <v>499</v>
      </c>
    </row>
    <row r="2709" spans="1:17" hidden="1" x14ac:dyDescent="0.2">
      <c r="A2709" s="30" t="s">
        <v>9160</v>
      </c>
      <c r="B2709" s="30" t="s">
        <v>9161</v>
      </c>
      <c r="C2709" s="30" t="s">
        <v>9162</v>
      </c>
      <c r="D2709" s="30"/>
      <c r="E2709" s="30" t="s">
        <v>9163</v>
      </c>
      <c r="F2709" s="30" t="s">
        <v>74</v>
      </c>
      <c r="G2709" s="38">
        <v>60</v>
      </c>
      <c r="H2709" s="31">
        <v>0</v>
      </c>
      <c r="I2709" s="30" t="s">
        <v>755</v>
      </c>
      <c r="J2709" s="30" t="s">
        <v>756</v>
      </c>
      <c r="K2709" s="30" t="s">
        <v>495</v>
      </c>
      <c r="L2709" s="30" t="s">
        <v>612</v>
      </c>
      <c r="M2709" s="30" t="s">
        <v>1035</v>
      </c>
      <c r="N2709" s="30"/>
      <c r="O2709" s="30" t="s">
        <v>9159</v>
      </c>
      <c r="P2709" s="30" t="s">
        <v>86</v>
      </c>
      <c r="Q2709" s="30" t="s">
        <v>499</v>
      </c>
    </row>
    <row r="2710" spans="1:17" hidden="1" x14ac:dyDescent="0.2">
      <c r="A2710" s="30" t="s">
        <v>9164</v>
      </c>
      <c r="B2710" s="30" t="s">
        <v>9165</v>
      </c>
      <c r="C2710" s="30" t="s">
        <v>9166</v>
      </c>
      <c r="D2710" s="30"/>
      <c r="E2710" s="30" t="s">
        <v>9163</v>
      </c>
      <c r="F2710" s="30" t="s">
        <v>74</v>
      </c>
      <c r="G2710" s="38">
        <v>60</v>
      </c>
      <c r="H2710" s="31">
        <v>0</v>
      </c>
      <c r="I2710" s="30" t="s">
        <v>995</v>
      </c>
      <c r="J2710" s="30" t="s">
        <v>996</v>
      </c>
      <c r="K2710" s="30" t="s">
        <v>495</v>
      </c>
      <c r="L2710" s="30" t="s">
        <v>612</v>
      </c>
      <c r="M2710" s="30" t="s">
        <v>1007</v>
      </c>
      <c r="N2710" s="30"/>
      <c r="O2710" s="30" t="s">
        <v>9159</v>
      </c>
      <c r="P2710" s="30" t="s">
        <v>86</v>
      </c>
      <c r="Q2710" s="30" t="s">
        <v>499</v>
      </c>
    </row>
    <row r="2711" spans="1:17" hidden="1" x14ac:dyDescent="0.2">
      <c r="A2711" s="30" t="s">
        <v>9167</v>
      </c>
      <c r="B2711" s="30" t="s">
        <v>9168</v>
      </c>
      <c r="C2711" s="30" t="s">
        <v>9169</v>
      </c>
      <c r="D2711" s="30"/>
      <c r="E2711" s="30" t="s">
        <v>9163</v>
      </c>
      <c r="F2711" s="30" t="s">
        <v>74</v>
      </c>
      <c r="G2711" s="38">
        <v>60</v>
      </c>
      <c r="H2711" s="31">
        <v>0</v>
      </c>
      <c r="I2711" s="30" t="s">
        <v>995</v>
      </c>
      <c r="J2711" s="30" t="s">
        <v>996</v>
      </c>
      <c r="K2711" s="30" t="s">
        <v>495</v>
      </c>
      <c r="L2711" s="30" t="s">
        <v>612</v>
      </c>
      <c r="M2711" s="30" t="s">
        <v>1021</v>
      </c>
      <c r="N2711" s="30"/>
      <c r="O2711" s="30" t="s">
        <v>9159</v>
      </c>
      <c r="P2711" s="30" t="s">
        <v>86</v>
      </c>
      <c r="Q2711" s="30" t="s">
        <v>499</v>
      </c>
    </row>
    <row r="2712" spans="1:17" hidden="1" x14ac:dyDescent="0.2">
      <c r="A2712" s="30" t="s">
        <v>9170</v>
      </c>
      <c r="B2712" s="30" t="s">
        <v>9171</v>
      </c>
      <c r="C2712" s="30" t="s">
        <v>9172</v>
      </c>
      <c r="D2712" s="30"/>
      <c r="E2712" s="30" t="s">
        <v>9163</v>
      </c>
      <c r="F2712" s="30" t="s">
        <v>74</v>
      </c>
      <c r="G2712" s="38">
        <v>60</v>
      </c>
      <c r="H2712" s="31">
        <v>0</v>
      </c>
      <c r="I2712" s="30" t="s">
        <v>995</v>
      </c>
      <c r="J2712" s="30" t="s">
        <v>996</v>
      </c>
      <c r="K2712" s="30" t="s">
        <v>495</v>
      </c>
      <c r="L2712" s="30" t="s">
        <v>612</v>
      </c>
      <c r="M2712" s="30" t="s">
        <v>1166</v>
      </c>
      <c r="N2712" s="30" t="s">
        <v>9173</v>
      </c>
      <c r="O2712" s="30" t="s">
        <v>9159</v>
      </c>
      <c r="P2712" s="30" t="s">
        <v>86</v>
      </c>
      <c r="Q2712" s="30" t="s">
        <v>499</v>
      </c>
    </row>
    <row r="2713" spans="1:17" hidden="1" x14ac:dyDescent="0.2">
      <c r="A2713" s="30" t="s">
        <v>9174</v>
      </c>
      <c r="B2713" s="30" t="s">
        <v>9175</v>
      </c>
      <c r="C2713" s="30" t="s">
        <v>9176</v>
      </c>
      <c r="D2713" s="30"/>
      <c r="E2713" s="30" t="s">
        <v>8712</v>
      </c>
      <c r="F2713" s="30" t="s">
        <v>74</v>
      </c>
      <c r="G2713" s="38">
        <v>60</v>
      </c>
      <c r="H2713" s="31">
        <v>0</v>
      </c>
      <c r="I2713" s="30" t="s">
        <v>995</v>
      </c>
      <c r="J2713" s="30" t="s">
        <v>996</v>
      </c>
      <c r="K2713" s="30" t="s">
        <v>495</v>
      </c>
      <c r="L2713" s="30" t="s">
        <v>612</v>
      </c>
      <c r="M2713" s="30" t="s">
        <v>6616</v>
      </c>
      <c r="N2713" s="30"/>
      <c r="O2713" s="30" t="s">
        <v>9159</v>
      </c>
      <c r="P2713" s="30" t="s">
        <v>86</v>
      </c>
      <c r="Q2713" s="30" t="s">
        <v>499</v>
      </c>
    </row>
    <row r="2714" spans="1:17" hidden="1" x14ac:dyDescent="0.2">
      <c r="A2714" s="30" t="s">
        <v>9177</v>
      </c>
      <c r="B2714" s="30" t="s">
        <v>9178</v>
      </c>
      <c r="C2714" s="30" t="s">
        <v>9179</v>
      </c>
      <c r="D2714" s="30"/>
      <c r="E2714" s="30" t="s">
        <v>9163</v>
      </c>
      <c r="F2714" s="30" t="s">
        <v>74</v>
      </c>
      <c r="G2714" s="38">
        <v>60</v>
      </c>
      <c r="H2714" s="31">
        <v>0</v>
      </c>
      <c r="I2714" s="30" t="s">
        <v>755</v>
      </c>
      <c r="J2714" s="30" t="s">
        <v>756</v>
      </c>
      <c r="K2714" s="30" t="s">
        <v>495</v>
      </c>
      <c r="L2714" s="30" t="s">
        <v>612</v>
      </c>
      <c r="M2714" s="30" t="s">
        <v>1035</v>
      </c>
      <c r="N2714" s="30"/>
      <c r="O2714" s="30" t="s">
        <v>9159</v>
      </c>
      <c r="P2714" s="30" t="s">
        <v>86</v>
      </c>
      <c r="Q2714" s="30" t="s">
        <v>499</v>
      </c>
    </row>
    <row r="2715" spans="1:17" hidden="1" x14ac:dyDescent="0.2">
      <c r="A2715" s="30" t="s">
        <v>9180</v>
      </c>
      <c r="B2715" s="30" t="s">
        <v>9181</v>
      </c>
      <c r="C2715" s="30" t="s">
        <v>9182</v>
      </c>
      <c r="D2715" s="30"/>
      <c r="E2715" s="30" t="s">
        <v>9163</v>
      </c>
      <c r="F2715" s="30" t="s">
        <v>74</v>
      </c>
      <c r="G2715" s="38">
        <v>60</v>
      </c>
      <c r="H2715" s="31">
        <v>0</v>
      </c>
      <c r="I2715" s="30" t="s">
        <v>755</v>
      </c>
      <c r="J2715" s="30" t="s">
        <v>756</v>
      </c>
      <c r="K2715" s="30" t="s">
        <v>495</v>
      </c>
      <c r="L2715" s="30" t="s">
        <v>612</v>
      </c>
      <c r="M2715" s="30" t="s">
        <v>1035</v>
      </c>
      <c r="N2715" s="30"/>
      <c r="O2715" s="30" t="s">
        <v>9159</v>
      </c>
      <c r="P2715" s="30" t="s">
        <v>86</v>
      </c>
      <c r="Q2715" s="30" t="s">
        <v>499</v>
      </c>
    </row>
    <row r="2716" spans="1:17" hidden="1" x14ac:dyDescent="0.2">
      <c r="A2716" s="30" t="s">
        <v>9183</v>
      </c>
      <c r="B2716" s="30" t="s">
        <v>9184</v>
      </c>
      <c r="C2716" s="30" t="s">
        <v>9185</v>
      </c>
      <c r="D2716" s="30"/>
      <c r="E2716" s="30" t="s">
        <v>9163</v>
      </c>
      <c r="F2716" s="30" t="s">
        <v>74</v>
      </c>
      <c r="G2716" s="38">
        <v>60</v>
      </c>
      <c r="H2716" s="31">
        <v>0</v>
      </c>
      <c r="I2716" s="30" t="s">
        <v>995</v>
      </c>
      <c r="J2716" s="30" t="s">
        <v>996</v>
      </c>
      <c r="K2716" s="30" t="s">
        <v>495</v>
      </c>
      <c r="L2716" s="30" t="s">
        <v>612</v>
      </c>
      <c r="M2716" s="30" t="s">
        <v>997</v>
      </c>
      <c r="N2716" s="30"/>
      <c r="O2716" s="30" t="s">
        <v>9159</v>
      </c>
      <c r="P2716" s="30" t="s">
        <v>86</v>
      </c>
      <c r="Q2716" s="30" t="s">
        <v>499</v>
      </c>
    </row>
    <row r="2717" spans="1:17" hidden="1" x14ac:dyDescent="0.2">
      <c r="A2717" s="30" t="s">
        <v>9186</v>
      </c>
      <c r="B2717" s="30" t="s">
        <v>9187</v>
      </c>
      <c r="C2717" s="30" t="s">
        <v>9188</v>
      </c>
      <c r="D2717" s="30"/>
      <c r="E2717" s="30" t="s">
        <v>9163</v>
      </c>
      <c r="F2717" s="30" t="s">
        <v>74</v>
      </c>
      <c r="G2717" s="38">
        <v>60</v>
      </c>
      <c r="H2717" s="31">
        <v>0</v>
      </c>
      <c r="I2717" s="30" t="s">
        <v>755</v>
      </c>
      <c r="J2717" s="30" t="s">
        <v>756</v>
      </c>
      <c r="K2717" s="30" t="s">
        <v>495</v>
      </c>
      <c r="L2717" s="30" t="s">
        <v>612</v>
      </c>
      <c r="M2717" s="30" t="s">
        <v>1035</v>
      </c>
      <c r="N2717" s="30"/>
      <c r="O2717" s="30" t="s">
        <v>9159</v>
      </c>
      <c r="P2717" s="30" t="s">
        <v>86</v>
      </c>
      <c r="Q2717" s="30" t="s">
        <v>499</v>
      </c>
    </row>
    <row r="2718" spans="1:17" hidden="1" x14ac:dyDescent="0.2">
      <c r="A2718" s="30" t="s">
        <v>9189</v>
      </c>
      <c r="B2718" s="30" t="s">
        <v>9190</v>
      </c>
      <c r="C2718" s="30" t="s">
        <v>9191</v>
      </c>
      <c r="D2718" s="30"/>
      <c r="E2718" s="30" t="s">
        <v>9163</v>
      </c>
      <c r="F2718" s="30" t="s">
        <v>74</v>
      </c>
      <c r="G2718" s="38">
        <v>60</v>
      </c>
      <c r="H2718" s="31">
        <v>0</v>
      </c>
      <c r="I2718" s="30" t="s">
        <v>995</v>
      </c>
      <c r="J2718" s="30" t="s">
        <v>996</v>
      </c>
      <c r="K2718" s="30" t="s">
        <v>495</v>
      </c>
      <c r="L2718" s="30" t="s">
        <v>612</v>
      </c>
      <c r="M2718" s="30" t="s">
        <v>1153</v>
      </c>
      <c r="N2718" s="30"/>
      <c r="O2718" s="30" t="s">
        <v>9159</v>
      </c>
      <c r="P2718" s="30" t="s">
        <v>86</v>
      </c>
      <c r="Q2718" s="30" t="s">
        <v>499</v>
      </c>
    </row>
    <row r="2719" spans="1:17" hidden="1" x14ac:dyDescent="0.2">
      <c r="A2719" s="30" t="s">
        <v>9192</v>
      </c>
      <c r="B2719" s="30" t="s">
        <v>9193</v>
      </c>
      <c r="C2719" s="30" t="s">
        <v>9194</v>
      </c>
      <c r="D2719" s="30"/>
      <c r="E2719" s="30" t="s">
        <v>9163</v>
      </c>
      <c r="F2719" s="30" t="s">
        <v>74</v>
      </c>
      <c r="G2719" s="38">
        <v>60</v>
      </c>
      <c r="H2719" s="31">
        <v>0</v>
      </c>
      <c r="I2719" s="30" t="s">
        <v>995</v>
      </c>
      <c r="J2719" s="30" t="s">
        <v>996</v>
      </c>
      <c r="K2719" s="30" t="s">
        <v>495</v>
      </c>
      <c r="L2719" s="30" t="s">
        <v>612</v>
      </c>
      <c r="M2719" s="30" t="s">
        <v>6893</v>
      </c>
      <c r="N2719" s="30"/>
      <c r="O2719" s="30" t="s">
        <v>9159</v>
      </c>
      <c r="P2719" s="30" t="s">
        <v>86</v>
      </c>
      <c r="Q2719" s="30" t="s">
        <v>499</v>
      </c>
    </row>
    <row r="2720" spans="1:17" hidden="1" x14ac:dyDescent="0.2">
      <c r="A2720" s="30" t="s">
        <v>9195</v>
      </c>
      <c r="B2720" s="30" t="s">
        <v>9196</v>
      </c>
      <c r="C2720" s="30" t="s">
        <v>9197</v>
      </c>
      <c r="D2720" s="30"/>
      <c r="E2720" s="30" t="s">
        <v>9163</v>
      </c>
      <c r="F2720" s="30" t="s">
        <v>74</v>
      </c>
      <c r="G2720" s="38">
        <v>60</v>
      </c>
      <c r="H2720" s="31">
        <v>0</v>
      </c>
      <c r="I2720" s="30" t="s">
        <v>995</v>
      </c>
      <c r="J2720" s="30" t="s">
        <v>996</v>
      </c>
      <c r="K2720" s="30" t="s">
        <v>495</v>
      </c>
      <c r="L2720" s="30" t="s">
        <v>612</v>
      </c>
      <c r="M2720" s="30" t="s">
        <v>997</v>
      </c>
      <c r="N2720" s="30"/>
      <c r="O2720" s="30" t="s">
        <v>9159</v>
      </c>
      <c r="P2720" s="30" t="s">
        <v>86</v>
      </c>
      <c r="Q2720" s="30" t="s">
        <v>499</v>
      </c>
    </row>
    <row r="2721" spans="1:17" hidden="1" x14ac:dyDescent="0.2">
      <c r="A2721" s="30" t="s">
        <v>9198</v>
      </c>
      <c r="B2721" s="30" t="s">
        <v>9199</v>
      </c>
      <c r="C2721" s="30" t="s">
        <v>9200</v>
      </c>
      <c r="D2721" s="30"/>
      <c r="E2721" s="30" t="s">
        <v>9163</v>
      </c>
      <c r="F2721" s="30" t="s">
        <v>74</v>
      </c>
      <c r="G2721" s="38">
        <v>60</v>
      </c>
      <c r="H2721" s="31">
        <v>0</v>
      </c>
      <c r="I2721" s="30" t="s">
        <v>995</v>
      </c>
      <c r="J2721" s="30" t="s">
        <v>996</v>
      </c>
      <c r="K2721" s="30" t="s">
        <v>495</v>
      </c>
      <c r="L2721" s="30" t="s">
        <v>612</v>
      </c>
      <c r="M2721" s="30" t="s">
        <v>997</v>
      </c>
      <c r="N2721" s="30"/>
      <c r="O2721" s="30" t="s">
        <v>9159</v>
      </c>
      <c r="P2721" s="30" t="s">
        <v>86</v>
      </c>
      <c r="Q2721" s="30" t="s">
        <v>499</v>
      </c>
    </row>
    <row r="2722" spans="1:17" hidden="1" x14ac:dyDescent="0.2">
      <c r="A2722" s="30" t="s">
        <v>9201</v>
      </c>
      <c r="B2722" s="30" t="s">
        <v>9202</v>
      </c>
      <c r="C2722" s="30" t="s">
        <v>9203</v>
      </c>
      <c r="D2722" s="30"/>
      <c r="E2722" s="30" t="s">
        <v>9163</v>
      </c>
      <c r="F2722" s="30" t="s">
        <v>74</v>
      </c>
      <c r="G2722" s="38">
        <v>60</v>
      </c>
      <c r="H2722" s="31">
        <v>0</v>
      </c>
      <c r="I2722" s="30" t="s">
        <v>995</v>
      </c>
      <c r="J2722" s="30" t="s">
        <v>996</v>
      </c>
      <c r="K2722" s="30" t="s">
        <v>495</v>
      </c>
      <c r="L2722" s="30" t="s">
        <v>612</v>
      </c>
      <c r="M2722" s="30" t="s">
        <v>1088</v>
      </c>
      <c r="N2722" s="30"/>
      <c r="O2722" s="30" t="s">
        <v>9159</v>
      </c>
      <c r="P2722" s="30" t="s">
        <v>86</v>
      </c>
      <c r="Q2722" s="30" t="s">
        <v>499</v>
      </c>
    </row>
    <row r="2723" spans="1:17" hidden="1" x14ac:dyDescent="0.2">
      <c r="A2723" s="30" t="s">
        <v>9204</v>
      </c>
      <c r="B2723" s="30" t="s">
        <v>9205</v>
      </c>
      <c r="C2723" s="30" t="s">
        <v>9206</v>
      </c>
      <c r="D2723" s="30"/>
      <c r="E2723" s="30" t="s">
        <v>9163</v>
      </c>
      <c r="F2723" s="30" t="s">
        <v>74</v>
      </c>
      <c r="G2723" s="38">
        <v>60</v>
      </c>
      <c r="H2723" s="31">
        <v>0</v>
      </c>
      <c r="I2723" s="30" t="s">
        <v>995</v>
      </c>
      <c r="J2723" s="30" t="s">
        <v>996</v>
      </c>
      <c r="K2723" s="30" t="s">
        <v>495</v>
      </c>
      <c r="L2723" s="30" t="s">
        <v>612</v>
      </c>
      <c r="M2723" s="30" t="s">
        <v>997</v>
      </c>
      <c r="N2723" s="30"/>
      <c r="O2723" s="30" t="s">
        <v>9159</v>
      </c>
      <c r="P2723" s="30" t="s">
        <v>86</v>
      </c>
      <c r="Q2723" s="30" t="s">
        <v>499</v>
      </c>
    </row>
    <row r="2724" spans="1:17" hidden="1" x14ac:dyDescent="0.2">
      <c r="A2724" s="30" t="s">
        <v>9207</v>
      </c>
      <c r="B2724" s="30" t="s">
        <v>9208</v>
      </c>
      <c r="C2724" s="30" t="s">
        <v>9209</v>
      </c>
      <c r="D2724" s="30"/>
      <c r="E2724" s="30" t="s">
        <v>9163</v>
      </c>
      <c r="F2724" s="30" t="s">
        <v>74</v>
      </c>
      <c r="G2724" s="38">
        <v>60</v>
      </c>
      <c r="H2724" s="31">
        <v>0</v>
      </c>
      <c r="I2724" s="30" t="s">
        <v>755</v>
      </c>
      <c r="J2724" s="30" t="s">
        <v>756</v>
      </c>
      <c r="K2724" s="30" t="s">
        <v>495</v>
      </c>
      <c r="L2724" s="30" t="s">
        <v>612</v>
      </c>
      <c r="M2724" s="30" t="s">
        <v>1128</v>
      </c>
      <c r="N2724" s="30"/>
      <c r="O2724" s="30" t="s">
        <v>9159</v>
      </c>
      <c r="P2724" s="30" t="s">
        <v>86</v>
      </c>
      <c r="Q2724" s="30" t="s">
        <v>499</v>
      </c>
    </row>
    <row r="2725" spans="1:17" hidden="1" x14ac:dyDescent="0.2">
      <c r="A2725" s="30" t="s">
        <v>9210</v>
      </c>
      <c r="B2725" s="30" t="s">
        <v>9211</v>
      </c>
      <c r="C2725" s="30" t="s">
        <v>9212</v>
      </c>
      <c r="D2725" s="30"/>
      <c r="E2725" s="30" t="s">
        <v>9163</v>
      </c>
      <c r="F2725" s="30" t="s">
        <v>74</v>
      </c>
      <c r="G2725" s="38">
        <v>60</v>
      </c>
      <c r="H2725" s="31">
        <v>0</v>
      </c>
      <c r="I2725" s="30" t="s">
        <v>995</v>
      </c>
      <c r="J2725" s="30" t="s">
        <v>996</v>
      </c>
      <c r="K2725" s="30" t="s">
        <v>495</v>
      </c>
      <c r="L2725" s="30" t="s">
        <v>612</v>
      </c>
      <c r="M2725" s="30" t="s">
        <v>1021</v>
      </c>
      <c r="N2725" s="30"/>
      <c r="O2725" s="30" t="s">
        <v>9159</v>
      </c>
      <c r="P2725" s="30" t="s">
        <v>86</v>
      </c>
      <c r="Q2725" s="30" t="s">
        <v>499</v>
      </c>
    </row>
    <row r="2726" spans="1:17" hidden="1" x14ac:dyDescent="0.2">
      <c r="A2726" s="30" t="s">
        <v>9213</v>
      </c>
      <c r="B2726" s="30" t="s">
        <v>9214</v>
      </c>
      <c r="C2726" s="30" t="s">
        <v>9215</v>
      </c>
      <c r="D2726" s="30"/>
      <c r="E2726" s="30" t="s">
        <v>9163</v>
      </c>
      <c r="F2726" s="30" t="s">
        <v>74</v>
      </c>
      <c r="G2726" s="38">
        <v>60</v>
      </c>
      <c r="H2726" s="31">
        <v>0</v>
      </c>
      <c r="I2726" s="30" t="s">
        <v>995</v>
      </c>
      <c r="J2726" s="30" t="s">
        <v>996</v>
      </c>
      <c r="K2726" s="30" t="s">
        <v>495</v>
      </c>
      <c r="L2726" s="30" t="s">
        <v>612</v>
      </c>
      <c r="M2726" s="30" t="s">
        <v>997</v>
      </c>
      <c r="N2726" s="30"/>
      <c r="O2726" s="30" t="s">
        <v>9159</v>
      </c>
      <c r="P2726" s="30" t="s">
        <v>86</v>
      </c>
      <c r="Q2726" s="30" t="s">
        <v>499</v>
      </c>
    </row>
    <row r="2727" spans="1:17" hidden="1" x14ac:dyDescent="0.2">
      <c r="A2727" s="30" t="s">
        <v>9216</v>
      </c>
      <c r="B2727" s="30" t="s">
        <v>9217</v>
      </c>
      <c r="C2727" s="30" t="s">
        <v>9218</v>
      </c>
      <c r="D2727" s="30"/>
      <c r="E2727" s="30" t="s">
        <v>9163</v>
      </c>
      <c r="F2727" s="30" t="s">
        <v>74</v>
      </c>
      <c r="G2727" s="38">
        <v>60</v>
      </c>
      <c r="H2727" s="31">
        <v>0</v>
      </c>
      <c r="I2727" s="30" t="s">
        <v>995</v>
      </c>
      <c r="J2727" s="30" t="s">
        <v>996</v>
      </c>
      <c r="K2727" s="30" t="s">
        <v>495</v>
      </c>
      <c r="L2727" s="30" t="s">
        <v>612</v>
      </c>
      <c r="M2727" s="30" t="s">
        <v>1153</v>
      </c>
      <c r="N2727" s="30"/>
      <c r="O2727" s="30" t="s">
        <v>9159</v>
      </c>
      <c r="P2727" s="30" t="s">
        <v>86</v>
      </c>
      <c r="Q2727" s="30" t="s">
        <v>499</v>
      </c>
    </row>
    <row r="2728" spans="1:17" hidden="1" x14ac:dyDescent="0.2">
      <c r="A2728" s="30" t="s">
        <v>9219</v>
      </c>
      <c r="B2728" s="30" t="s">
        <v>9220</v>
      </c>
      <c r="C2728" s="30" t="s">
        <v>9221</v>
      </c>
      <c r="D2728" s="30"/>
      <c r="E2728" s="30" t="s">
        <v>9163</v>
      </c>
      <c r="F2728" s="30" t="s">
        <v>74</v>
      </c>
      <c r="G2728" s="38">
        <v>60</v>
      </c>
      <c r="H2728" s="31">
        <v>0</v>
      </c>
      <c r="I2728" s="30" t="s">
        <v>995</v>
      </c>
      <c r="J2728" s="30" t="s">
        <v>996</v>
      </c>
      <c r="K2728" s="30" t="s">
        <v>495</v>
      </c>
      <c r="L2728" s="30" t="s">
        <v>612</v>
      </c>
      <c r="M2728" s="30" t="s">
        <v>997</v>
      </c>
      <c r="N2728" s="30"/>
      <c r="O2728" s="30" t="s">
        <v>9159</v>
      </c>
      <c r="P2728" s="30" t="s">
        <v>86</v>
      </c>
      <c r="Q2728" s="30" t="s">
        <v>499</v>
      </c>
    </row>
    <row r="2729" spans="1:17" hidden="1" x14ac:dyDescent="0.2">
      <c r="A2729" s="30" t="s">
        <v>9222</v>
      </c>
      <c r="B2729" s="30" t="s">
        <v>9223</v>
      </c>
      <c r="C2729" s="30" t="s">
        <v>9224</v>
      </c>
      <c r="D2729" s="30"/>
      <c r="E2729" s="30" t="s">
        <v>9163</v>
      </c>
      <c r="F2729" s="30" t="s">
        <v>74</v>
      </c>
      <c r="G2729" s="38">
        <v>60</v>
      </c>
      <c r="H2729" s="31">
        <v>0</v>
      </c>
      <c r="I2729" s="30" t="s">
        <v>995</v>
      </c>
      <c r="J2729" s="30" t="s">
        <v>996</v>
      </c>
      <c r="K2729" s="30" t="s">
        <v>495</v>
      </c>
      <c r="L2729" s="30" t="s">
        <v>612</v>
      </c>
      <c r="M2729" s="30" t="s">
        <v>1088</v>
      </c>
      <c r="N2729" s="30"/>
      <c r="O2729" s="30" t="s">
        <v>9159</v>
      </c>
      <c r="P2729" s="30" t="s">
        <v>86</v>
      </c>
      <c r="Q2729" s="30" t="s">
        <v>499</v>
      </c>
    </row>
    <row r="2730" spans="1:17" hidden="1" x14ac:dyDescent="0.2">
      <c r="A2730" s="30" t="s">
        <v>9225</v>
      </c>
      <c r="B2730" s="30" t="s">
        <v>9226</v>
      </c>
      <c r="C2730" s="30" t="s">
        <v>9227</v>
      </c>
      <c r="D2730" s="30"/>
      <c r="E2730" s="30" t="s">
        <v>9163</v>
      </c>
      <c r="F2730" s="30" t="s">
        <v>74</v>
      </c>
      <c r="G2730" s="38">
        <v>60</v>
      </c>
      <c r="H2730" s="31">
        <v>0</v>
      </c>
      <c r="I2730" s="30" t="s">
        <v>995</v>
      </c>
      <c r="J2730" s="30" t="s">
        <v>996</v>
      </c>
      <c r="K2730" s="30" t="s">
        <v>495</v>
      </c>
      <c r="L2730" s="30" t="s">
        <v>612</v>
      </c>
      <c r="M2730" s="30" t="s">
        <v>997</v>
      </c>
      <c r="N2730" s="30"/>
      <c r="O2730" s="30" t="s">
        <v>9159</v>
      </c>
      <c r="P2730" s="30" t="s">
        <v>86</v>
      </c>
      <c r="Q2730" s="30" t="s">
        <v>499</v>
      </c>
    </row>
    <row r="2731" spans="1:17" hidden="1" x14ac:dyDescent="0.2">
      <c r="A2731" s="30" t="s">
        <v>9228</v>
      </c>
      <c r="B2731" s="30" t="s">
        <v>9229</v>
      </c>
      <c r="C2731" s="30" t="s">
        <v>9230</v>
      </c>
      <c r="D2731" s="30"/>
      <c r="E2731" s="30" t="s">
        <v>9163</v>
      </c>
      <c r="F2731" s="30" t="s">
        <v>74</v>
      </c>
      <c r="G2731" s="38">
        <v>60</v>
      </c>
      <c r="H2731" s="31">
        <v>0</v>
      </c>
      <c r="I2731" s="30" t="s">
        <v>755</v>
      </c>
      <c r="J2731" s="30" t="s">
        <v>756</v>
      </c>
      <c r="K2731" s="30" t="s">
        <v>495</v>
      </c>
      <c r="L2731" s="30" t="s">
        <v>612</v>
      </c>
      <c r="M2731" s="30" t="s">
        <v>780</v>
      </c>
      <c r="N2731" s="30"/>
      <c r="O2731" s="30" t="s">
        <v>9159</v>
      </c>
      <c r="P2731" s="30" t="s">
        <v>86</v>
      </c>
      <c r="Q2731" s="30" t="s">
        <v>499</v>
      </c>
    </row>
    <row r="2732" spans="1:17" hidden="1" x14ac:dyDescent="0.2">
      <c r="A2732" s="30" t="s">
        <v>9231</v>
      </c>
      <c r="B2732" s="30" t="s">
        <v>9232</v>
      </c>
      <c r="C2732" s="30" t="s">
        <v>9233</v>
      </c>
      <c r="D2732" s="30"/>
      <c r="E2732" s="30" t="s">
        <v>9163</v>
      </c>
      <c r="F2732" s="30" t="s">
        <v>74</v>
      </c>
      <c r="G2732" s="38">
        <v>60</v>
      </c>
      <c r="H2732" s="31">
        <v>0</v>
      </c>
      <c r="I2732" s="30" t="s">
        <v>995</v>
      </c>
      <c r="J2732" s="30" t="s">
        <v>996</v>
      </c>
      <c r="K2732" s="30" t="s">
        <v>495</v>
      </c>
      <c r="L2732" s="30" t="s">
        <v>612</v>
      </c>
      <c r="M2732" s="30" t="s">
        <v>997</v>
      </c>
      <c r="N2732" s="30"/>
      <c r="O2732" s="30" t="s">
        <v>9159</v>
      </c>
      <c r="P2732" s="30" t="s">
        <v>86</v>
      </c>
      <c r="Q2732" s="30" t="s">
        <v>499</v>
      </c>
    </row>
    <row r="2733" spans="1:17" hidden="1" x14ac:dyDescent="0.2">
      <c r="A2733" s="30" t="s">
        <v>9234</v>
      </c>
      <c r="B2733" s="30" t="s">
        <v>9235</v>
      </c>
      <c r="C2733" s="30" t="s">
        <v>9236</v>
      </c>
      <c r="D2733" s="30"/>
      <c r="E2733" s="30" t="s">
        <v>9163</v>
      </c>
      <c r="F2733" s="30" t="s">
        <v>74</v>
      </c>
      <c r="G2733" s="38">
        <v>60</v>
      </c>
      <c r="H2733" s="31">
        <v>0</v>
      </c>
      <c r="I2733" s="30" t="s">
        <v>995</v>
      </c>
      <c r="J2733" s="30" t="s">
        <v>996</v>
      </c>
      <c r="K2733" s="30" t="s">
        <v>495</v>
      </c>
      <c r="L2733" s="30" t="s">
        <v>612</v>
      </c>
      <c r="M2733" s="30" t="s">
        <v>1007</v>
      </c>
      <c r="N2733" s="30"/>
      <c r="O2733" s="30" t="s">
        <v>9159</v>
      </c>
      <c r="P2733" s="30" t="s">
        <v>86</v>
      </c>
      <c r="Q2733" s="30" t="s">
        <v>499</v>
      </c>
    </row>
    <row r="2734" spans="1:17" hidden="1" x14ac:dyDescent="0.2">
      <c r="A2734" s="30" t="s">
        <v>9237</v>
      </c>
      <c r="B2734" s="30" t="s">
        <v>9238</v>
      </c>
      <c r="C2734" s="30" t="s">
        <v>9239</v>
      </c>
      <c r="D2734" s="30"/>
      <c r="E2734" s="30" t="s">
        <v>9163</v>
      </c>
      <c r="F2734" s="30" t="s">
        <v>74</v>
      </c>
      <c r="G2734" s="38">
        <v>60</v>
      </c>
      <c r="H2734" s="31">
        <v>0</v>
      </c>
      <c r="I2734" s="30" t="s">
        <v>995</v>
      </c>
      <c r="J2734" s="30" t="s">
        <v>996</v>
      </c>
      <c r="K2734" s="30" t="s">
        <v>495</v>
      </c>
      <c r="L2734" s="30" t="s">
        <v>612</v>
      </c>
      <c r="M2734" s="30" t="s">
        <v>1153</v>
      </c>
      <c r="N2734" s="30"/>
      <c r="O2734" s="30" t="s">
        <v>9159</v>
      </c>
      <c r="P2734" s="30" t="s">
        <v>86</v>
      </c>
      <c r="Q2734" s="30" t="s">
        <v>499</v>
      </c>
    </row>
    <row r="2735" spans="1:17" hidden="1" x14ac:dyDescent="0.2">
      <c r="A2735" s="30" t="s">
        <v>9240</v>
      </c>
      <c r="B2735" s="30" t="s">
        <v>9241</v>
      </c>
      <c r="C2735" s="30" t="s">
        <v>9242</v>
      </c>
      <c r="D2735" s="30"/>
      <c r="E2735" s="30" t="s">
        <v>9163</v>
      </c>
      <c r="F2735" s="30" t="s">
        <v>74</v>
      </c>
      <c r="G2735" s="38">
        <v>60</v>
      </c>
      <c r="H2735" s="31">
        <v>0</v>
      </c>
      <c r="I2735" s="30" t="s">
        <v>995</v>
      </c>
      <c r="J2735" s="30" t="s">
        <v>996</v>
      </c>
      <c r="K2735" s="30" t="s">
        <v>495</v>
      </c>
      <c r="L2735" s="30" t="s">
        <v>612</v>
      </c>
      <c r="M2735" s="30" t="s">
        <v>1153</v>
      </c>
      <c r="N2735" s="30"/>
      <c r="O2735" s="30" t="s">
        <v>9159</v>
      </c>
      <c r="P2735" s="30" t="s">
        <v>86</v>
      </c>
      <c r="Q2735" s="30" t="s">
        <v>499</v>
      </c>
    </row>
    <row r="2736" spans="1:17" hidden="1" x14ac:dyDescent="0.2">
      <c r="A2736" s="30" t="s">
        <v>9243</v>
      </c>
      <c r="B2736" s="30" t="s">
        <v>9244</v>
      </c>
      <c r="C2736" s="30" t="s">
        <v>9245</v>
      </c>
      <c r="D2736" s="30"/>
      <c r="E2736" s="30" t="s">
        <v>9163</v>
      </c>
      <c r="F2736" s="30" t="s">
        <v>74</v>
      </c>
      <c r="G2736" s="38">
        <v>60</v>
      </c>
      <c r="H2736" s="31">
        <v>0</v>
      </c>
      <c r="I2736" s="30" t="s">
        <v>995</v>
      </c>
      <c r="J2736" s="30" t="s">
        <v>996</v>
      </c>
      <c r="K2736" s="30" t="s">
        <v>495</v>
      </c>
      <c r="L2736" s="30" t="s">
        <v>612</v>
      </c>
      <c r="M2736" s="30" t="s">
        <v>997</v>
      </c>
      <c r="N2736" s="30"/>
      <c r="O2736" s="30" t="s">
        <v>9159</v>
      </c>
      <c r="P2736" s="30" t="s">
        <v>86</v>
      </c>
      <c r="Q2736" s="30" t="s">
        <v>499</v>
      </c>
    </row>
    <row r="2737" spans="1:17" hidden="1" x14ac:dyDescent="0.2">
      <c r="A2737" s="30" t="s">
        <v>9246</v>
      </c>
      <c r="B2737" s="30" t="s">
        <v>9247</v>
      </c>
      <c r="C2737" s="30" t="s">
        <v>9248</v>
      </c>
      <c r="D2737" s="30" t="s">
        <v>9249</v>
      </c>
      <c r="E2737" s="30" t="s">
        <v>9163</v>
      </c>
      <c r="F2737" s="30" t="s">
        <v>9249</v>
      </c>
      <c r="G2737" s="38">
        <v>60</v>
      </c>
      <c r="H2737" s="31">
        <v>0</v>
      </c>
      <c r="I2737" s="30" t="s">
        <v>995</v>
      </c>
      <c r="J2737" s="30" t="s">
        <v>996</v>
      </c>
      <c r="K2737" s="30" t="s">
        <v>495</v>
      </c>
      <c r="L2737" s="30" t="s">
        <v>612</v>
      </c>
      <c r="M2737" s="30" t="s">
        <v>997</v>
      </c>
      <c r="N2737" s="30"/>
      <c r="O2737" s="30" t="s">
        <v>9159</v>
      </c>
      <c r="P2737" s="30" t="s">
        <v>86</v>
      </c>
      <c r="Q2737" s="30" t="s">
        <v>499</v>
      </c>
    </row>
    <row r="2738" spans="1:17" hidden="1" x14ac:dyDescent="0.2">
      <c r="A2738" s="30" t="s">
        <v>9250</v>
      </c>
      <c r="B2738" s="30" t="s">
        <v>9251</v>
      </c>
      <c r="C2738" s="30" t="s">
        <v>9252</v>
      </c>
      <c r="D2738" s="30"/>
      <c r="E2738" s="30" t="s">
        <v>9163</v>
      </c>
      <c r="F2738" s="30" t="s">
        <v>74</v>
      </c>
      <c r="G2738" s="38">
        <v>60</v>
      </c>
      <c r="H2738" s="31">
        <v>0</v>
      </c>
      <c r="I2738" s="30" t="s">
        <v>755</v>
      </c>
      <c r="J2738" s="30" t="s">
        <v>756</v>
      </c>
      <c r="K2738" s="30" t="s">
        <v>495</v>
      </c>
      <c r="L2738" s="30" t="s">
        <v>612</v>
      </c>
      <c r="M2738" s="30" t="s">
        <v>1035</v>
      </c>
      <c r="N2738" s="30"/>
      <c r="O2738" s="30" t="s">
        <v>9159</v>
      </c>
      <c r="P2738" s="30" t="s">
        <v>86</v>
      </c>
      <c r="Q2738" s="30" t="s">
        <v>499</v>
      </c>
    </row>
    <row r="2739" spans="1:17" hidden="1" x14ac:dyDescent="0.2">
      <c r="A2739" s="30" t="s">
        <v>9253</v>
      </c>
      <c r="B2739" s="30" t="s">
        <v>9254</v>
      </c>
      <c r="C2739" s="30" t="s">
        <v>9255</v>
      </c>
      <c r="D2739" s="30"/>
      <c r="E2739" s="30" t="s">
        <v>9163</v>
      </c>
      <c r="F2739" s="30" t="s">
        <v>74</v>
      </c>
      <c r="G2739" s="38">
        <v>60</v>
      </c>
      <c r="H2739" s="31">
        <v>0</v>
      </c>
      <c r="I2739" s="30" t="s">
        <v>755</v>
      </c>
      <c r="J2739" s="30" t="s">
        <v>756</v>
      </c>
      <c r="K2739" s="30" t="s">
        <v>495</v>
      </c>
      <c r="L2739" s="30" t="s">
        <v>612</v>
      </c>
      <c r="M2739" s="30" t="s">
        <v>1128</v>
      </c>
      <c r="N2739" s="30"/>
      <c r="O2739" s="30" t="s">
        <v>9159</v>
      </c>
      <c r="P2739" s="30" t="s">
        <v>86</v>
      </c>
      <c r="Q2739" s="30" t="s">
        <v>499</v>
      </c>
    </row>
    <row r="2740" spans="1:17" hidden="1" x14ac:dyDescent="0.2">
      <c r="A2740" s="30" t="s">
        <v>9256</v>
      </c>
      <c r="B2740" s="30" t="s">
        <v>9257</v>
      </c>
      <c r="C2740" s="30" t="s">
        <v>9258</v>
      </c>
      <c r="D2740" s="30"/>
      <c r="E2740" s="30" t="s">
        <v>9163</v>
      </c>
      <c r="F2740" s="30" t="s">
        <v>74</v>
      </c>
      <c r="G2740" s="38">
        <v>60</v>
      </c>
      <c r="H2740" s="31">
        <v>0</v>
      </c>
      <c r="I2740" s="30" t="s">
        <v>995</v>
      </c>
      <c r="J2740" s="30" t="s">
        <v>996</v>
      </c>
      <c r="K2740" s="30" t="s">
        <v>495</v>
      </c>
      <c r="L2740" s="30" t="s">
        <v>612</v>
      </c>
      <c r="M2740" s="30" t="s">
        <v>1153</v>
      </c>
      <c r="N2740" s="30"/>
      <c r="O2740" s="30" t="s">
        <v>9159</v>
      </c>
      <c r="P2740" s="30" t="s">
        <v>86</v>
      </c>
      <c r="Q2740" s="30" t="s">
        <v>499</v>
      </c>
    </row>
    <row r="2741" spans="1:17" hidden="1" x14ac:dyDescent="0.2">
      <c r="A2741" s="30" t="s">
        <v>9259</v>
      </c>
      <c r="B2741" s="30" t="s">
        <v>9260</v>
      </c>
      <c r="C2741" s="30" t="s">
        <v>9261</v>
      </c>
      <c r="D2741" s="30"/>
      <c r="E2741" s="30" t="s">
        <v>9163</v>
      </c>
      <c r="F2741" s="30" t="s">
        <v>74</v>
      </c>
      <c r="G2741" s="38">
        <v>60</v>
      </c>
      <c r="H2741" s="31">
        <v>0</v>
      </c>
      <c r="I2741" s="30" t="s">
        <v>755</v>
      </c>
      <c r="J2741" s="30" t="s">
        <v>756</v>
      </c>
      <c r="K2741" s="30" t="s">
        <v>495</v>
      </c>
      <c r="L2741" s="30" t="s">
        <v>612</v>
      </c>
      <c r="M2741" s="30" t="s">
        <v>1035</v>
      </c>
      <c r="N2741" s="30"/>
      <c r="O2741" s="30" t="s">
        <v>9159</v>
      </c>
      <c r="P2741" s="30" t="s">
        <v>86</v>
      </c>
      <c r="Q2741" s="30" t="s">
        <v>499</v>
      </c>
    </row>
    <row r="2742" spans="1:17" hidden="1" x14ac:dyDescent="0.2">
      <c r="A2742" s="30" t="s">
        <v>9262</v>
      </c>
      <c r="B2742" s="30" t="s">
        <v>9263</v>
      </c>
      <c r="C2742" s="30" t="s">
        <v>9264</v>
      </c>
      <c r="D2742" s="30"/>
      <c r="E2742" s="30" t="s">
        <v>9163</v>
      </c>
      <c r="F2742" s="30" t="s">
        <v>74</v>
      </c>
      <c r="G2742" s="38">
        <v>60</v>
      </c>
      <c r="H2742" s="31">
        <v>0</v>
      </c>
      <c r="I2742" s="30" t="s">
        <v>995</v>
      </c>
      <c r="J2742" s="30" t="s">
        <v>996</v>
      </c>
      <c r="K2742" s="30" t="s">
        <v>495</v>
      </c>
      <c r="L2742" s="30" t="s">
        <v>612</v>
      </c>
      <c r="M2742" s="30" t="s">
        <v>1153</v>
      </c>
      <c r="N2742" s="30"/>
      <c r="O2742" s="30" t="s">
        <v>9159</v>
      </c>
      <c r="P2742" s="30" t="s">
        <v>86</v>
      </c>
      <c r="Q2742" s="30" t="s">
        <v>499</v>
      </c>
    </row>
    <row r="2743" spans="1:17" hidden="1" x14ac:dyDescent="0.2">
      <c r="A2743" s="30" t="s">
        <v>9265</v>
      </c>
      <c r="B2743" s="30" t="s">
        <v>9266</v>
      </c>
      <c r="C2743" s="30" t="s">
        <v>9267</v>
      </c>
      <c r="D2743" s="30"/>
      <c r="E2743" s="30" t="s">
        <v>9163</v>
      </c>
      <c r="F2743" s="30" t="s">
        <v>74</v>
      </c>
      <c r="G2743" s="38">
        <v>60</v>
      </c>
      <c r="H2743" s="31">
        <v>0</v>
      </c>
      <c r="I2743" s="30" t="s">
        <v>755</v>
      </c>
      <c r="J2743" s="30" t="s">
        <v>756</v>
      </c>
      <c r="K2743" s="30" t="s">
        <v>495</v>
      </c>
      <c r="L2743" s="30" t="s">
        <v>612</v>
      </c>
      <c r="M2743" s="30" t="s">
        <v>1035</v>
      </c>
      <c r="N2743" s="30"/>
      <c r="O2743" s="30" t="s">
        <v>9159</v>
      </c>
      <c r="P2743" s="30" t="s">
        <v>86</v>
      </c>
      <c r="Q2743" s="30" t="s">
        <v>499</v>
      </c>
    </row>
    <row r="2744" spans="1:17" hidden="1" x14ac:dyDescent="0.2">
      <c r="A2744" s="30" t="s">
        <v>9268</v>
      </c>
      <c r="B2744" s="30" t="s">
        <v>9269</v>
      </c>
      <c r="C2744" s="30" t="s">
        <v>9270</v>
      </c>
      <c r="D2744" s="30"/>
      <c r="E2744" s="30" t="s">
        <v>9163</v>
      </c>
      <c r="F2744" s="30" t="s">
        <v>74</v>
      </c>
      <c r="G2744" s="38">
        <v>60</v>
      </c>
      <c r="H2744" s="31">
        <v>0</v>
      </c>
      <c r="I2744" s="30" t="s">
        <v>995</v>
      </c>
      <c r="J2744" s="30" t="s">
        <v>996</v>
      </c>
      <c r="K2744" s="30" t="s">
        <v>495</v>
      </c>
      <c r="L2744" s="30" t="s">
        <v>612</v>
      </c>
      <c r="M2744" s="30" t="s">
        <v>1088</v>
      </c>
      <c r="N2744" s="30"/>
      <c r="O2744" s="30" t="s">
        <v>9159</v>
      </c>
      <c r="P2744" s="30" t="s">
        <v>86</v>
      </c>
      <c r="Q2744" s="30" t="s">
        <v>499</v>
      </c>
    </row>
    <row r="2745" spans="1:17" hidden="1" x14ac:dyDescent="0.2">
      <c r="A2745" s="30" t="s">
        <v>9271</v>
      </c>
      <c r="B2745" s="30" t="s">
        <v>9272</v>
      </c>
      <c r="C2745" s="30" t="s">
        <v>9273</v>
      </c>
      <c r="D2745" s="30"/>
      <c r="E2745" s="30" t="s">
        <v>9163</v>
      </c>
      <c r="F2745" s="30" t="s">
        <v>74</v>
      </c>
      <c r="G2745" s="38">
        <v>60</v>
      </c>
      <c r="H2745" s="31">
        <v>0</v>
      </c>
      <c r="I2745" s="30" t="s">
        <v>755</v>
      </c>
      <c r="J2745" s="30" t="s">
        <v>756</v>
      </c>
      <c r="K2745" s="30" t="s">
        <v>495</v>
      </c>
      <c r="L2745" s="30" t="s">
        <v>612</v>
      </c>
      <c r="M2745" s="30" t="s">
        <v>780</v>
      </c>
      <c r="N2745" s="30"/>
      <c r="O2745" s="30" t="s">
        <v>9159</v>
      </c>
      <c r="P2745" s="30" t="s">
        <v>86</v>
      </c>
      <c r="Q2745" s="30" t="s">
        <v>499</v>
      </c>
    </row>
    <row r="2746" spans="1:17" hidden="1" x14ac:dyDescent="0.2">
      <c r="A2746" s="30" t="s">
        <v>9274</v>
      </c>
      <c r="B2746" s="30" t="s">
        <v>9275</v>
      </c>
      <c r="C2746" s="30" t="s">
        <v>9276</v>
      </c>
      <c r="D2746" s="30"/>
      <c r="E2746" s="30" t="s">
        <v>9163</v>
      </c>
      <c r="F2746" s="30" t="s">
        <v>74</v>
      </c>
      <c r="G2746" s="38">
        <v>60</v>
      </c>
      <c r="H2746" s="31">
        <v>0</v>
      </c>
      <c r="I2746" s="30" t="s">
        <v>628</v>
      </c>
      <c r="J2746" s="30" t="s">
        <v>629</v>
      </c>
      <c r="K2746" s="30" t="s">
        <v>495</v>
      </c>
      <c r="L2746" s="30" t="s">
        <v>630</v>
      </c>
      <c r="M2746" s="30" t="s">
        <v>631</v>
      </c>
      <c r="N2746" s="30"/>
      <c r="O2746" s="30" t="s">
        <v>9159</v>
      </c>
      <c r="P2746" s="30" t="s">
        <v>86</v>
      </c>
      <c r="Q2746" s="30" t="s">
        <v>499</v>
      </c>
    </row>
    <row r="2747" spans="1:17" hidden="1" x14ac:dyDescent="0.2">
      <c r="A2747" s="30" t="s">
        <v>9277</v>
      </c>
      <c r="B2747" s="30" t="s">
        <v>9278</v>
      </c>
      <c r="C2747" s="30" t="s">
        <v>9279</v>
      </c>
      <c r="D2747" s="30"/>
      <c r="E2747" s="30" t="s">
        <v>8703</v>
      </c>
      <c r="F2747" s="30" t="s">
        <v>74</v>
      </c>
      <c r="G2747" s="38">
        <v>60</v>
      </c>
      <c r="H2747" s="31">
        <v>0</v>
      </c>
      <c r="I2747" s="30" t="s">
        <v>504</v>
      </c>
      <c r="J2747" s="30" t="s">
        <v>505</v>
      </c>
      <c r="K2747" s="30" t="s">
        <v>495</v>
      </c>
      <c r="L2747" s="30" t="s">
        <v>496</v>
      </c>
      <c r="M2747" s="30" t="s">
        <v>592</v>
      </c>
      <c r="N2747" s="30"/>
      <c r="O2747" s="30" t="s">
        <v>9159</v>
      </c>
      <c r="P2747" s="30" t="s">
        <v>86</v>
      </c>
      <c r="Q2747" s="30" t="s">
        <v>499</v>
      </c>
    </row>
    <row r="2748" spans="1:17" hidden="1" x14ac:dyDescent="0.2">
      <c r="A2748" s="30" t="s">
        <v>9280</v>
      </c>
      <c r="B2748" s="30" t="s">
        <v>9281</v>
      </c>
      <c r="C2748" s="30" t="s">
        <v>9282</v>
      </c>
      <c r="D2748" s="30"/>
      <c r="E2748" s="30" t="s">
        <v>8703</v>
      </c>
      <c r="F2748" s="30" t="s">
        <v>74</v>
      </c>
      <c r="G2748" s="38">
        <v>60</v>
      </c>
      <c r="H2748" s="31">
        <v>0</v>
      </c>
      <c r="I2748" s="30" t="s">
        <v>552</v>
      </c>
      <c r="J2748" s="30" t="s">
        <v>553</v>
      </c>
      <c r="K2748" s="30" t="s">
        <v>495</v>
      </c>
      <c r="L2748" s="30" t="s">
        <v>496</v>
      </c>
      <c r="M2748" s="30" t="s">
        <v>596</v>
      </c>
      <c r="N2748" s="30"/>
      <c r="O2748" s="30" t="s">
        <v>9159</v>
      </c>
      <c r="P2748" s="30" t="s">
        <v>86</v>
      </c>
      <c r="Q2748" s="30" t="s">
        <v>499</v>
      </c>
    </row>
    <row r="2749" spans="1:17" hidden="1" x14ac:dyDescent="0.2">
      <c r="A2749" s="30" t="s">
        <v>9283</v>
      </c>
      <c r="B2749" s="30" t="s">
        <v>9284</v>
      </c>
      <c r="C2749" s="30" t="s">
        <v>9285</v>
      </c>
      <c r="D2749" s="30"/>
      <c r="E2749" s="30" t="s">
        <v>8703</v>
      </c>
      <c r="F2749" s="30" t="s">
        <v>74</v>
      </c>
      <c r="G2749" s="38">
        <v>60</v>
      </c>
      <c r="H2749" s="31">
        <v>0</v>
      </c>
      <c r="I2749" s="30" t="s">
        <v>552</v>
      </c>
      <c r="J2749" s="30" t="s">
        <v>553</v>
      </c>
      <c r="K2749" s="30" t="s">
        <v>495</v>
      </c>
      <c r="L2749" s="30" t="s">
        <v>496</v>
      </c>
      <c r="M2749" s="30" t="s">
        <v>654</v>
      </c>
      <c r="N2749" s="30"/>
      <c r="O2749" s="30" t="s">
        <v>9159</v>
      </c>
      <c r="P2749" s="30" t="s">
        <v>86</v>
      </c>
      <c r="Q2749" s="30" t="s">
        <v>499</v>
      </c>
    </row>
    <row r="2750" spans="1:17" hidden="1" x14ac:dyDescent="0.2">
      <c r="A2750" s="30" t="s">
        <v>9286</v>
      </c>
      <c r="B2750" s="30" t="s">
        <v>9287</v>
      </c>
      <c r="C2750" s="30" t="s">
        <v>9288</v>
      </c>
      <c r="D2750" s="30"/>
      <c r="E2750" s="30" t="s">
        <v>8703</v>
      </c>
      <c r="F2750" s="30" t="s">
        <v>74</v>
      </c>
      <c r="G2750" s="38">
        <v>60</v>
      </c>
      <c r="H2750" s="31">
        <v>0</v>
      </c>
      <c r="I2750" s="30" t="s">
        <v>586</v>
      </c>
      <c r="J2750" s="30" t="s">
        <v>587</v>
      </c>
      <c r="K2750" s="30" t="s">
        <v>495</v>
      </c>
      <c r="L2750" s="30" t="s">
        <v>496</v>
      </c>
      <c r="M2750" s="30" t="s">
        <v>903</v>
      </c>
      <c r="N2750" s="30"/>
      <c r="O2750" s="30" t="s">
        <v>9159</v>
      </c>
      <c r="P2750" s="30" t="s">
        <v>86</v>
      </c>
      <c r="Q2750" s="30" t="s">
        <v>499</v>
      </c>
    </row>
    <row r="2751" spans="1:17" hidden="1" x14ac:dyDescent="0.2">
      <c r="A2751" s="30" t="s">
        <v>9289</v>
      </c>
      <c r="B2751" s="30" t="s">
        <v>9290</v>
      </c>
      <c r="C2751" s="30" t="s">
        <v>9291</v>
      </c>
      <c r="D2751" s="30"/>
      <c r="E2751" s="30" t="s">
        <v>8703</v>
      </c>
      <c r="F2751" s="30" t="s">
        <v>74</v>
      </c>
      <c r="G2751" s="38">
        <v>60</v>
      </c>
      <c r="H2751" s="31">
        <v>0</v>
      </c>
      <c r="I2751" s="30" t="s">
        <v>586</v>
      </c>
      <c r="J2751" s="30" t="s">
        <v>587</v>
      </c>
      <c r="K2751" s="30" t="s">
        <v>495</v>
      </c>
      <c r="L2751" s="30" t="s">
        <v>496</v>
      </c>
      <c r="M2751" s="30" t="s">
        <v>903</v>
      </c>
      <c r="N2751" s="30"/>
      <c r="O2751" s="30" t="s">
        <v>9159</v>
      </c>
      <c r="P2751" s="30" t="s">
        <v>86</v>
      </c>
      <c r="Q2751" s="30" t="s">
        <v>499</v>
      </c>
    </row>
    <row r="2752" spans="1:17" hidden="1" x14ac:dyDescent="0.2">
      <c r="A2752" s="30" t="s">
        <v>9292</v>
      </c>
      <c r="B2752" s="30" t="s">
        <v>9293</v>
      </c>
      <c r="C2752" s="30" t="s">
        <v>9294</v>
      </c>
      <c r="D2752" s="30"/>
      <c r="E2752" s="30" t="s">
        <v>8703</v>
      </c>
      <c r="F2752" s="30" t="s">
        <v>74</v>
      </c>
      <c r="G2752" s="38">
        <v>60</v>
      </c>
      <c r="H2752" s="31">
        <v>0</v>
      </c>
      <c r="I2752" s="30" t="s">
        <v>586</v>
      </c>
      <c r="J2752" s="30" t="s">
        <v>587</v>
      </c>
      <c r="K2752" s="30" t="s">
        <v>495</v>
      </c>
      <c r="L2752" s="30" t="s">
        <v>496</v>
      </c>
      <c r="M2752" s="30" t="s">
        <v>903</v>
      </c>
      <c r="N2752" s="30"/>
      <c r="O2752" s="30" t="s">
        <v>9159</v>
      </c>
      <c r="P2752" s="30" t="s">
        <v>86</v>
      </c>
      <c r="Q2752" s="30" t="s">
        <v>499</v>
      </c>
    </row>
    <row r="2753" spans="1:17" hidden="1" x14ac:dyDescent="0.2">
      <c r="A2753" s="30" t="s">
        <v>9295</v>
      </c>
      <c r="B2753" s="30" t="s">
        <v>9296</v>
      </c>
      <c r="C2753" s="30" t="s">
        <v>9297</v>
      </c>
      <c r="D2753" s="30"/>
      <c r="E2753" s="30" t="s">
        <v>8703</v>
      </c>
      <c r="F2753" s="30" t="s">
        <v>74</v>
      </c>
      <c r="G2753" s="38">
        <v>60</v>
      </c>
      <c r="H2753" s="31">
        <v>0</v>
      </c>
      <c r="I2753" s="30" t="s">
        <v>586</v>
      </c>
      <c r="J2753" s="30" t="s">
        <v>587</v>
      </c>
      <c r="K2753" s="30" t="s">
        <v>495</v>
      </c>
      <c r="L2753" s="30" t="s">
        <v>496</v>
      </c>
      <c r="M2753" s="30" t="s">
        <v>903</v>
      </c>
      <c r="N2753" s="30"/>
      <c r="O2753" s="30" t="s">
        <v>9159</v>
      </c>
      <c r="P2753" s="30" t="s">
        <v>86</v>
      </c>
      <c r="Q2753" s="30" t="s">
        <v>499</v>
      </c>
    </row>
    <row r="2754" spans="1:17" hidden="1" x14ac:dyDescent="0.2">
      <c r="A2754" s="30" t="s">
        <v>9298</v>
      </c>
      <c r="B2754" s="30" t="s">
        <v>9299</v>
      </c>
      <c r="C2754" s="30" t="s">
        <v>9300</v>
      </c>
      <c r="D2754" s="30"/>
      <c r="E2754" s="30" t="s">
        <v>9163</v>
      </c>
      <c r="F2754" s="30" t="s">
        <v>74</v>
      </c>
      <c r="G2754" s="38">
        <v>60</v>
      </c>
      <c r="H2754" s="31">
        <v>0</v>
      </c>
      <c r="I2754" s="30" t="s">
        <v>995</v>
      </c>
      <c r="J2754" s="30" t="s">
        <v>996</v>
      </c>
      <c r="K2754" s="30" t="s">
        <v>495</v>
      </c>
      <c r="L2754" s="30" t="s">
        <v>612</v>
      </c>
      <c r="M2754" s="30" t="s">
        <v>1088</v>
      </c>
      <c r="N2754" s="30"/>
      <c r="O2754" s="30" t="s">
        <v>9159</v>
      </c>
      <c r="P2754" s="30" t="s">
        <v>86</v>
      </c>
      <c r="Q2754" s="30" t="s">
        <v>499</v>
      </c>
    </row>
    <row r="2755" spans="1:17" hidden="1" x14ac:dyDescent="0.2">
      <c r="A2755" s="30" t="s">
        <v>9301</v>
      </c>
      <c r="B2755" s="30" t="s">
        <v>9302</v>
      </c>
      <c r="C2755" s="30" t="s">
        <v>9303</v>
      </c>
      <c r="D2755" s="30"/>
      <c r="E2755" s="30" t="s">
        <v>9163</v>
      </c>
      <c r="F2755" s="30" t="s">
        <v>74</v>
      </c>
      <c r="G2755" s="38">
        <v>60</v>
      </c>
      <c r="H2755" s="31">
        <v>0</v>
      </c>
      <c r="I2755" s="30" t="s">
        <v>995</v>
      </c>
      <c r="J2755" s="30" t="s">
        <v>996</v>
      </c>
      <c r="K2755" s="30" t="s">
        <v>495</v>
      </c>
      <c r="L2755" s="30" t="s">
        <v>612</v>
      </c>
      <c r="M2755" s="30" t="s">
        <v>1007</v>
      </c>
      <c r="N2755" s="30"/>
      <c r="O2755" s="30" t="s">
        <v>9159</v>
      </c>
      <c r="P2755" s="30" t="s">
        <v>86</v>
      </c>
      <c r="Q2755" s="30" t="s">
        <v>499</v>
      </c>
    </row>
    <row r="2756" spans="1:17" hidden="1" x14ac:dyDescent="0.2">
      <c r="A2756" s="30" t="s">
        <v>9304</v>
      </c>
      <c r="B2756" s="30" t="s">
        <v>9305</v>
      </c>
      <c r="C2756" s="30" t="s">
        <v>9306</v>
      </c>
      <c r="D2756" s="30"/>
      <c r="E2756" s="30" t="s">
        <v>9163</v>
      </c>
      <c r="F2756" s="30" t="s">
        <v>74</v>
      </c>
      <c r="G2756" s="38">
        <v>60</v>
      </c>
      <c r="H2756" s="31">
        <v>0</v>
      </c>
      <c r="I2756" s="30" t="s">
        <v>995</v>
      </c>
      <c r="J2756" s="30" t="s">
        <v>996</v>
      </c>
      <c r="K2756" s="30" t="s">
        <v>495</v>
      </c>
      <c r="L2756" s="30" t="s">
        <v>612</v>
      </c>
      <c r="M2756" s="30" t="s">
        <v>1153</v>
      </c>
      <c r="N2756" s="30"/>
      <c r="O2756" s="30" t="s">
        <v>9159</v>
      </c>
      <c r="P2756" s="30" t="s">
        <v>86</v>
      </c>
      <c r="Q2756" s="30" t="s">
        <v>499</v>
      </c>
    </row>
    <row r="2757" spans="1:17" hidden="1" x14ac:dyDescent="0.2">
      <c r="A2757" s="30" t="s">
        <v>9307</v>
      </c>
      <c r="B2757" s="30" t="s">
        <v>9308</v>
      </c>
      <c r="C2757" s="30" t="s">
        <v>9309</v>
      </c>
      <c r="D2757" s="30"/>
      <c r="E2757" s="30" t="s">
        <v>9163</v>
      </c>
      <c r="F2757" s="30" t="s">
        <v>74</v>
      </c>
      <c r="G2757" s="38">
        <v>60</v>
      </c>
      <c r="H2757" s="31">
        <v>0</v>
      </c>
      <c r="I2757" s="30" t="s">
        <v>755</v>
      </c>
      <c r="J2757" s="30" t="s">
        <v>756</v>
      </c>
      <c r="K2757" s="30" t="s">
        <v>495</v>
      </c>
      <c r="L2757" s="30" t="s">
        <v>612</v>
      </c>
      <c r="M2757" s="30" t="s">
        <v>1128</v>
      </c>
      <c r="N2757" s="30"/>
      <c r="O2757" s="30" t="s">
        <v>9159</v>
      </c>
      <c r="P2757" s="30" t="s">
        <v>86</v>
      </c>
      <c r="Q2757" s="30" t="s">
        <v>499</v>
      </c>
    </row>
    <row r="2758" spans="1:17" hidden="1" x14ac:dyDescent="0.2">
      <c r="A2758" s="30" t="s">
        <v>9310</v>
      </c>
      <c r="B2758" s="30" t="s">
        <v>9311</v>
      </c>
      <c r="C2758" s="30" t="s">
        <v>9312</v>
      </c>
      <c r="D2758" s="30"/>
      <c r="E2758" s="30" t="s">
        <v>9163</v>
      </c>
      <c r="F2758" s="30" t="s">
        <v>74</v>
      </c>
      <c r="G2758" s="38">
        <v>60</v>
      </c>
      <c r="H2758" s="31">
        <v>0</v>
      </c>
      <c r="I2758" s="30" t="s">
        <v>755</v>
      </c>
      <c r="J2758" s="30" t="s">
        <v>756</v>
      </c>
      <c r="K2758" s="30" t="s">
        <v>495</v>
      </c>
      <c r="L2758" s="30" t="s">
        <v>612</v>
      </c>
      <c r="M2758" s="30" t="s">
        <v>1035</v>
      </c>
      <c r="N2758" s="30"/>
      <c r="O2758" s="30" t="s">
        <v>9159</v>
      </c>
      <c r="P2758" s="30" t="s">
        <v>86</v>
      </c>
      <c r="Q2758" s="30" t="s">
        <v>499</v>
      </c>
    </row>
    <row r="2759" spans="1:17" hidden="1" x14ac:dyDescent="0.2">
      <c r="A2759" s="30" t="s">
        <v>9313</v>
      </c>
      <c r="B2759" s="30" t="s">
        <v>9314</v>
      </c>
      <c r="C2759" s="30" t="s">
        <v>9315</v>
      </c>
      <c r="D2759" s="30"/>
      <c r="E2759" s="30" t="s">
        <v>9163</v>
      </c>
      <c r="F2759" s="30" t="s">
        <v>74</v>
      </c>
      <c r="G2759" s="38">
        <v>60</v>
      </c>
      <c r="H2759" s="31">
        <v>0</v>
      </c>
      <c r="I2759" s="30" t="s">
        <v>995</v>
      </c>
      <c r="J2759" s="30" t="s">
        <v>996</v>
      </c>
      <c r="K2759" s="30" t="s">
        <v>495</v>
      </c>
      <c r="L2759" s="30" t="s">
        <v>612</v>
      </c>
      <c r="M2759" s="30" t="s">
        <v>1153</v>
      </c>
      <c r="N2759" s="30"/>
      <c r="O2759" s="30" t="s">
        <v>9159</v>
      </c>
      <c r="P2759" s="30" t="s">
        <v>86</v>
      </c>
      <c r="Q2759" s="30" t="s">
        <v>499</v>
      </c>
    </row>
    <row r="2760" spans="1:17" hidden="1" x14ac:dyDescent="0.2">
      <c r="A2760" s="30" t="s">
        <v>9316</v>
      </c>
      <c r="B2760" s="30" t="s">
        <v>9317</v>
      </c>
      <c r="C2760" s="30" t="s">
        <v>9318</v>
      </c>
      <c r="D2760" s="30"/>
      <c r="E2760" s="30" t="s">
        <v>9163</v>
      </c>
      <c r="F2760" s="30" t="s">
        <v>74</v>
      </c>
      <c r="G2760" s="38">
        <v>60</v>
      </c>
      <c r="H2760" s="31">
        <v>0</v>
      </c>
      <c r="I2760" s="30" t="s">
        <v>755</v>
      </c>
      <c r="J2760" s="30" t="s">
        <v>756</v>
      </c>
      <c r="K2760" s="30" t="s">
        <v>495</v>
      </c>
      <c r="L2760" s="30" t="s">
        <v>612</v>
      </c>
      <c r="M2760" s="30" t="s">
        <v>1128</v>
      </c>
      <c r="N2760" s="30"/>
      <c r="O2760" s="30" t="s">
        <v>9159</v>
      </c>
      <c r="P2760" s="30" t="s">
        <v>86</v>
      </c>
      <c r="Q2760" s="30" t="s">
        <v>499</v>
      </c>
    </row>
    <row r="2761" spans="1:17" hidden="1" x14ac:dyDescent="0.2">
      <c r="A2761" s="30" t="s">
        <v>9319</v>
      </c>
      <c r="B2761" s="30" t="s">
        <v>9320</v>
      </c>
      <c r="C2761" s="30" t="s">
        <v>9321</v>
      </c>
      <c r="D2761" s="30"/>
      <c r="E2761" s="30" t="s">
        <v>9163</v>
      </c>
      <c r="F2761" s="30" t="s">
        <v>74</v>
      </c>
      <c r="G2761" s="38">
        <v>60</v>
      </c>
      <c r="H2761" s="31">
        <v>0</v>
      </c>
      <c r="I2761" s="30" t="s">
        <v>755</v>
      </c>
      <c r="J2761" s="30" t="s">
        <v>756</v>
      </c>
      <c r="K2761" s="30" t="s">
        <v>495</v>
      </c>
      <c r="L2761" s="30" t="s">
        <v>612</v>
      </c>
      <c r="M2761" s="30" t="s">
        <v>1035</v>
      </c>
      <c r="N2761" s="30"/>
      <c r="O2761" s="30" t="s">
        <v>9159</v>
      </c>
      <c r="P2761" s="30" t="s">
        <v>86</v>
      </c>
      <c r="Q2761" s="30" t="s">
        <v>499</v>
      </c>
    </row>
    <row r="2762" spans="1:17" hidden="1" x14ac:dyDescent="0.2">
      <c r="A2762" s="30" t="s">
        <v>9322</v>
      </c>
      <c r="B2762" s="30" t="s">
        <v>9323</v>
      </c>
      <c r="C2762" s="30" t="s">
        <v>9324</v>
      </c>
      <c r="D2762" s="30"/>
      <c r="E2762" s="30" t="s">
        <v>9163</v>
      </c>
      <c r="F2762" s="30" t="s">
        <v>74</v>
      </c>
      <c r="G2762" s="38">
        <v>60</v>
      </c>
      <c r="H2762" s="31">
        <v>0</v>
      </c>
      <c r="I2762" s="30" t="s">
        <v>995</v>
      </c>
      <c r="J2762" s="30" t="s">
        <v>996</v>
      </c>
      <c r="K2762" s="30" t="s">
        <v>495</v>
      </c>
      <c r="L2762" s="30" t="s">
        <v>612</v>
      </c>
      <c r="M2762" s="30" t="s">
        <v>1021</v>
      </c>
      <c r="N2762" s="30"/>
      <c r="O2762" s="30" t="s">
        <v>9159</v>
      </c>
      <c r="P2762" s="30" t="s">
        <v>86</v>
      </c>
      <c r="Q2762" s="30" t="s">
        <v>499</v>
      </c>
    </row>
    <row r="2763" spans="1:17" hidden="1" x14ac:dyDescent="0.2">
      <c r="A2763" s="30" t="s">
        <v>9325</v>
      </c>
      <c r="B2763" s="30" t="s">
        <v>9326</v>
      </c>
      <c r="C2763" s="30" t="s">
        <v>9327</v>
      </c>
      <c r="D2763" s="30"/>
      <c r="E2763" s="30" t="s">
        <v>9163</v>
      </c>
      <c r="F2763" s="30" t="s">
        <v>74</v>
      </c>
      <c r="G2763" s="38">
        <v>60</v>
      </c>
      <c r="H2763" s="31">
        <v>0</v>
      </c>
      <c r="I2763" s="30" t="s">
        <v>755</v>
      </c>
      <c r="J2763" s="30" t="s">
        <v>756</v>
      </c>
      <c r="K2763" s="30" t="s">
        <v>495</v>
      </c>
      <c r="L2763" s="30" t="s">
        <v>612</v>
      </c>
      <c r="M2763" s="30" t="s">
        <v>1035</v>
      </c>
      <c r="N2763" s="30"/>
      <c r="O2763" s="30" t="s">
        <v>9159</v>
      </c>
      <c r="P2763" s="30" t="s">
        <v>86</v>
      </c>
      <c r="Q2763" s="30" t="s">
        <v>499</v>
      </c>
    </row>
    <row r="2764" spans="1:17" hidden="1" x14ac:dyDescent="0.2">
      <c r="A2764" s="30" t="s">
        <v>9328</v>
      </c>
      <c r="B2764" s="30" t="s">
        <v>9329</v>
      </c>
      <c r="C2764" s="30" t="s">
        <v>9330</v>
      </c>
      <c r="D2764" s="30"/>
      <c r="E2764" s="30" t="s">
        <v>9163</v>
      </c>
      <c r="F2764" s="30" t="s">
        <v>74</v>
      </c>
      <c r="G2764" s="38">
        <v>60</v>
      </c>
      <c r="H2764" s="31">
        <v>0</v>
      </c>
      <c r="I2764" s="30" t="s">
        <v>995</v>
      </c>
      <c r="J2764" s="30" t="s">
        <v>996</v>
      </c>
      <c r="K2764" s="30" t="s">
        <v>495</v>
      </c>
      <c r="L2764" s="30" t="s">
        <v>612</v>
      </c>
      <c r="M2764" s="30" t="s">
        <v>1153</v>
      </c>
      <c r="N2764" s="30"/>
      <c r="O2764" s="30" t="s">
        <v>9159</v>
      </c>
      <c r="P2764" s="30" t="s">
        <v>86</v>
      </c>
      <c r="Q2764" s="30" t="s">
        <v>499</v>
      </c>
    </row>
    <row r="2765" spans="1:17" hidden="1" x14ac:dyDescent="0.2">
      <c r="A2765" s="30" t="s">
        <v>9331</v>
      </c>
      <c r="B2765" s="30" t="s">
        <v>9332</v>
      </c>
      <c r="C2765" s="30" t="s">
        <v>9333</v>
      </c>
      <c r="D2765" s="30"/>
      <c r="E2765" s="30" t="s">
        <v>9163</v>
      </c>
      <c r="F2765" s="30" t="s">
        <v>74</v>
      </c>
      <c r="G2765" s="38">
        <v>60</v>
      </c>
      <c r="H2765" s="31">
        <v>0</v>
      </c>
      <c r="I2765" s="30" t="s">
        <v>995</v>
      </c>
      <c r="J2765" s="30" t="s">
        <v>996</v>
      </c>
      <c r="K2765" s="30" t="s">
        <v>495</v>
      </c>
      <c r="L2765" s="30" t="s">
        <v>612</v>
      </c>
      <c r="M2765" s="30" t="s">
        <v>997</v>
      </c>
      <c r="N2765" s="30"/>
      <c r="O2765" s="30" t="s">
        <v>9159</v>
      </c>
      <c r="P2765" s="30" t="s">
        <v>86</v>
      </c>
      <c r="Q2765" s="30" t="s">
        <v>499</v>
      </c>
    </row>
    <row r="2766" spans="1:17" hidden="1" x14ac:dyDescent="0.2">
      <c r="A2766" s="30" t="s">
        <v>9334</v>
      </c>
      <c r="B2766" s="30" t="s">
        <v>9335</v>
      </c>
      <c r="C2766" s="30" t="s">
        <v>9336</v>
      </c>
      <c r="D2766" s="30"/>
      <c r="E2766" s="30" t="s">
        <v>9163</v>
      </c>
      <c r="F2766" s="30" t="s">
        <v>74</v>
      </c>
      <c r="G2766" s="38">
        <v>60</v>
      </c>
      <c r="H2766" s="31">
        <v>0</v>
      </c>
      <c r="I2766" s="30" t="s">
        <v>755</v>
      </c>
      <c r="J2766" s="30" t="s">
        <v>756</v>
      </c>
      <c r="K2766" s="30" t="s">
        <v>495</v>
      </c>
      <c r="L2766" s="30" t="s">
        <v>612</v>
      </c>
      <c r="M2766" s="30" t="s">
        <v>1108</v>
      </c>
      <c r="N2766" s="30"/>
      <c r="O2766" s="30" t="s">
        <v>9159</v>
      </c>
      <c r="P2766" s="30" t="s">
        <v>86</v>
      </c>
      <c r="Q2766" s="30" t="s">
        <v>499</v>
      </c>
    </row>
    <row r="2767" spans="1:17" hidden="1" x14ac:dyDescent="0.2">
      <c r="A2767" s="30" t="s">
        <v>9337</v>
      </c>
      <c r="B2767" s="30" t="s">
        <v>9338</v>
      </c>
      <c r="C2767" s="30" t="s">
        <v>9339</v>
      </c>
      <c r="D2767" s="30"/>
      <c r="E2767" s="30" t="s">
        <v>9163</v>
      </c>
      <c r="F2767" s="30" t="s">
        <v>74</v>
      </c>
      <c r="G2767" s="38">
        <v>60</v>
      </c>
      <c r="H2767" s="31">
        <v>0</v>
      </c>
      <c r="I2767" s="30" t="s">
        <v>995</v>
      </c>
      <c r="J2767" s="30" t="s">
        <v>996</v>
      </c>
      <c r="K2767" s="30" t="s">
        <v>495</v>
      </c>
      <c r="L2767" s="30" t="s">
        <v>612</v>
      </c>
      <c r="M2767" s="30" t="s">
        <v>1153</v>
      </c>
      <c r="N2767" s="30"/>
      <c r="O2767" s="30" t="s">
        <v>9159</v>
      </c>
      <c r="P2767" s="30" t="s">
        <v>86</v>
      </c>
      <c r="Q2767" s="30" t="s">
        <v>499</v>
      </c>
    </row>
    <row r="2768" spans="1:17" hidden="1" x14ac:dyDescent="0.2">
      <c r="A2768" s="30" t="s">
        <v>9340</v>
      </c>
      <c r="B2768" s="30" t="s">
        <v>9341</v>
      </c>
      <c r="C2768" s="30" t="s">
        <v>9342</v>
      </c>
      <c r="D2768" s="30"/>
      <c r="E2768" s="30" t="s">
        <v>9163</v>
      </c>
      <c r="F2768" s="30" t="s">
        <v>74</v>
      </c>
      <c r="G2768" s="38">
        <v>60</v>
      </c>
      <c r="H2768" s="31">
        <v>0</v>
      </c>
      <c r="I2768" s="30" t="s">
        <v>755</v>
      </c>
      <c r="J2768" s="30" t="s">
        <v>756</v>
      </c>
      <c r="K2768" s="30" t="s">
        <v>495</v>
      </c>
      <c r="L2768" s="30" t="s">
        <v>612</v>
      </c>
      <c r="M2768" s="30" t="s">
        <v>1035</v>
      </c>
      <c r="N2768" s="30"/>
      <c r="O2768" s="30" t="s">
        <v>9159</v>
      </c>
      <c r="P2768" s="30" t="s">
        <v>86</v>
      </c>
      <c r="Q2768" s="30" t="s">
        <v>499</v>
      </c>
    </row>
    <row r="2769" spans="1:17" hidden="1" x14ac:dyDescent="0.2">
      <c r="A2769" s="30" t="s">
        <v>9343</v>
      </c>
      <c r="B2769" s="30" t="s">
        <v>9344</v>
      </c>
      <c r="C2769" s="30" t="s">
        <v>9345</v>
      </c>
      <c r="D2769" s="30"/>
      <c r="E2769" s="30" t="s">
        <v>9163</v>
      </c>
      <c r="F2769" s="30" t="s">
        <v>74</v>
      </c>
      <c r="G2769" s="38">
        <v>60</v>
      </c>
      <c r="H2769" s="31">
        <v>0</v>
      </c>
      <c r="I2769" s="30" t="s">
        <v>995</v>
      </c>
      <c r="J2769" s="30" t="s">
        <v>996</v>
      </c>
      <c r="K2769" s="30" t="s">
        <v>495</v>
      </c>
      <c r="L2769" s="30" t="s">
        <v>612</v>
      </c>
      <c r="M2769" s="30" t="s">
        <v>1007</v>
      </c>
      <c r="N2769" s="30"/>
      <c r="O2769" s="30" t="s">
        <v>9159</v>
      </c>
      <c r="P2769" s="30" t="s">
        <v>86</v>
      </c>
      <c r="Q2769" s="30" t="s">
        <v>499</v>
      </c>
    </row>
    <row r="2770" spans="1:17" hidden="1" x14ac:dyDescent="0.2">
      <c r="A2770" s="30" t="s">
        <v>9346</v>
      </c>
      <c r="B2770" s="30" t="s">
        <v>9347</v>
      </c>
      <c r="C2770" s="30" t="s">
        <v>9348</v>
      </c>
      <c r="D2770" s="30"/>
      <c r="E2770" s="30" t="s">
        <v>9163</v>
      </c>
      <c r="F2770" s="30" t="s">
        <v>74</v>
      </c>
      <c r="G2770" s="38">
        <v>60</v>
      </c>
      <c r="H2770" s="31">
        <v>0</v>
      </c>
      <c r="I2770" s="30" t="s">
        <v>755</v>
      </c>
      <c r="J2770" s="30" t="s">
        <v>756</v>
      </c>
      <c r="K2770" s="30" t="s">
        <v>495</v>
      </c>
      <c r="L2770" s="30" t="s">
        <v>612</v>
      </c>
      <c r="M2770" s="30" t="s">
        <v>1035</v>
      </c>
      <c r="N2770" s="30"/>
      <c r="O2770" s="30" t="s">
        <v>9159</v>
      </c>
      <c r="P2770" s="30" t="s">
        <v>86</v>
      </c>
      <c r="Q2770" s="30" t="s">
        <v>499</v>
      </c>
    </row>
    <row r="2771" spans="1:17" hidden="1" x14ac:dyDescent="0.2">
      <c r="A2771" s="30" t="s">
        <v>9349</v>
      </c>
      <c r="B2771" s="30" t="s">
        <v>9350</v>
      </c>
      <c r="C2771" s="30" t="s">
        <v>9351</v>
      </c>
      <c r="D2771" s="30"/>
      <c r="E2771" s="30" t="s">
        <v>9163</v>
      </c>
      <c r="F2771" s="30" t="s">
        <v>74</v>
      </c>
      <c r="G2771" s="38">
        <v>60</v>
      </c>
      <c r="H2771" s="31">
        <v>0</v>
      </c>
      <c r="I2771" s="30" t="s">
        <v>995</v>
      </c>
      <c r="J2771" s="30" t="s">
        <v>996</v>
      </c>
      <c r="K2771" s="30" t="s">
        <v>495</v>
      </c>
      <c r="L2771" s="30" t="s">
        <v>612</v>
      </c>
      <c r="M2771" s="30" t="s">
        <v>1153</v>
      </c>
      <c r="N2771" s="30"/>
      <c r="O2771" s="30" t="s">
        <v>9159</v>
      </c>
      <c r="P2771" s="30" t="s">
        <v>86</v>
      </c>
      <c r="Q2771" s="30" t="s">
        <v>499</v>
      </c>
    </row>
    <row r="2772" spans="1:17" hidden="1" x14ac:dyDescent="0.2">
      <c r="A2772" s="30" t="s">
        <v>9352</v>
      </c>
      <c r="B2772" s="30" t="s">
        <v>9353</v>
      </c>
      <c r="C2772" s="30" t="s">
        <v>9354</v>
      </c>
      <c r="D2772" s="30"/>
      <c r="E2772" s="30" t="s">
        <v>9163</v>
      </c>
      <c r="F2772" s="30" t="s">
        <v>74</v>
      </c>
      <c r="G2772" s="38">
        <v>60</v>
      </c>
      <c r="H2772" s="31">
        <v>0</v>
      </c>
      <c r="I2772" s="30" t="s">
        <v>755</v>
      </c>
      <c r="J2772" s="30" t="s">
        <v>756</v>
      </c>
      <c r="K2772" s="30" t="s">
        <v>495</v>
      </c>
      <c r="L2772" s="30" t="s">
        <v>612</v>
      </c>
      <c r="M2772" s="30" t="s">
        <v>1128</v>
      </c>
      <c r="N2772" s="30"/>
      <c r="O2772" s="30" t="s">
        <v>9159</v>
      </c>
      <c r="P2772" s="30" t="s">
        <v>86</v>
      </c>
      <c r="Q2772" s="30" t="s">
        <v>499</v>
      </c>
    </row>
    <row r="2773" spans="1:17" hidden="1" x14ac:dyDescent="0.2">
      <c r="A2773" s="30" t="s">
        <v>9355</v>
      </c>
      <c r="B2773" s="30" t="s">
        <v>9356</v>
      </c>
      <c r="C2773" s="30" t="s">
        <v>9357</v>
      </c>
      <c r="D2773" s="30"/>
      <c r="E2773" s="30" t="s">
        <v>9163</v>
      </c>
      <c r="F2773" s="30" t="s">
        <v>74</v>
      </c>
      <c r="G2773" s="38">
        <v>60</v>
      </c>
      <c r="H2773" s="31">
        <v>0</v>
      </c>
      <c r="I2773" s="30" t="s">
        <v>995</v>
      </c>
      <c r="J2773" s="30" t="s">
        <v>996</v>
      </c>
      <c r="K2773" s="30" t="s">
        <v>495</v>
      </c>
      <c r="L2773" s="30" t="s">
        <v>612</v>
      </c>
      <c r="M2773" s="30" t="s">
        <v>1153</v>
      </c>
      <c r="N2773" s="30"/>
      <c r="O2773" s="30" t="s">
        <v>9159</v>
      </c>
      <c r="P2773" s="30" t="s">
        <v>86</v>
      </c>
      <c r="Q2773" s="30" t="s">
        <v>499</v>
      </c>
    </row>
    <row r="2774" spans="1:17" hidden="1" x14ac:dyDescent="0.2">
      <c r="A2774" s="30" t="s">
        <v>9358</v>
      </c>
      <c r="B2774" s="30" t="s">
        <v>9359</v>
      </c>
      <c r="C2774" s="30" t="s">
        <v>9360</v>
      </c>
      <c r="D2774" s="30"/>
      <c r="E2774" s="30" t="s">
        <v>9163</v>
      </c>
      <c r="F2774" s="30" t="s">
        <v>74</v>
      </c>
      <c r="G2774" s="38">
        <v>60</v>
      </c>
      <c r="H2774" s="31">
        <v>0</v>
      </c>
      <c r="I2774" s="30" t="s">
        <v>995</v>
      </c>
      <c r="J2774" s="30" t="s">
        <v>996</v>
      </c>
      <c r="K2774" s="30" t="s">
        <v>495</v>
      </c>
      <c r="L2774" s="30" t="s">
        <v>612</v>
      </c>
      <c r="M2774" s="30" t="s">
        <v>1021</v>
      </c>
      <c r="N2774" s="30"/>
      <c r="O2774" s="30" t="s">
        <v>9159</v>
      </c>
      <c r="P2774" s="30" t="s">
        <v>86</v>
      </c>
      <c r="Q2774" s="30" t="s">
        <v>499</v>
      </c>
    </row>
    <row r="2775" spans="1:17" hidden="1" x14ac:dyDescent="0.2">
      <c r="A2775" s="30" t="s">
        <v>9361</v>
      </c>
      <c r="B2775" s="30" t="s">
        <v>9362</v>
      </c>
      <c r="C2775" s="30" t="s">
        <v>9348</v>
      </c>
      <c r="D2775" s="30"/>
      <c r="E2775" s="30" t="s">
        <v>9163</v>
      </c>
      <c r="F2775" s="30" t="s">
        <v>74</v>
      </c>
      <c r="G2775" s="38">
        <v>60</v>
      </c>
      <c r="H2775" s="31">
        <v>0</v>
      </c>
      <c r="I2775" s="30" t="s">
        <v>755</v>
      </c>
      <c r="J2775" s="30" t="s">
        <v>756</v>
      </c>
      <c r="K2775" s="30" t="s">
        <v>495</v>
      </c>
      <c r="L2775" s="30" t="s">
        <v>612</v>
      </c>
      <c r="M2775" s="30" t="s">
        <v>1035</v>
      </c>
      <c r="N2775" s="30"/>
      <c r="O2775" s="30" t="s">
        <v>9159</v>
      </c>
      <c r="P2775" s="30" t="s">
        <v>86</v>
      </c>
      <c r="Q2775" s="30" t="s">
        <v>499</v>
      </c>
    </row>
    <row r="2776" spans="1:17" hidden="1" x14ac:dyDescent="0.2">
      <c r="A2776" s="30" t="s">
        <v>9363</v>
      </c>
      <c r="B2776" s="30" t="s">
        <v>9364</v>
      </c>
      <c r="C2776" s="30" t="s">
        <v>9365</v>
      </c>
      <c r="D2776" s="30"/>
      <c r="E2776" s="30" t="s">
        <v>9163</v>
      </c>
      <c r="F2776" s="30" t="s">
        <v>74</v>
      </c>
      <c r="G2776" s="38">
        <v>60</v>
      </c>
      <c r="H2776" s="31">
        <v>0</v>
      </c>
      <c r="I2776" s="30" t="s">
        <v>995</v>
      </c>
      <c r="J2776" s="30" t="s">
        <v>996</v>
      </c>
      <c r="K2776" s="30" t="s">
        <v>495</v>
      </c>
      <c r="L2776" s="30" t="s">
        <v>612</v>
      </c>
      <c r="M2776" s="30" t="s">
        <v>1153</v>
      </c>
      <c r="N2776" s="30"/>
      <c r="O2776" s="30" t="s">
        <v>9159</v>
      </c>
      <c r="P2776" s="30" t="s">
        <v>86</v>
      </c>
      <c r="Q2776" s="30" t="s">
        <v>499</v>
      </c>
    </row>
    <row r="2777" spans="1:17" hidden="1" x14ac:dyDescent="0.2">
      <c r="A2777" s="30" t="s">
        <v>9366</v>
      </c>
      <c r="B2777" s="30" t="s">
        <v>9367</v>
      </c>
      <c r="C2777" s="30" t="s">
        <v>9368</v>
      </c>
      <c r="D2777" s="30"/>
      <c r="E2777" s="30" t="s">
        <v>9163</v>
      </c>
      <c r="F2777" s="30" t="s">
        <v>74</v>
      </c>
      <c r="G2777" s="38">
        <v>60</v>
      </c>
      <c r="H2777" s="31">
        <v>0</v>
      </c>
      <c r="I2777" s="30" t="s">
        <v>755</v>
      </c>
      <c r="J2777" s="30" t="s">
        <v>756</v>
      </c>
      <c r="K2777" s="30" t="s">
        <v>495</v>
      </c>
      <c r="L2777" s="30" t="s">
        <v>612</v>
      </c>
      <c r="M2777" s="30" t="s">
        <v>688</v>
      </c>
      <c r="N2777" s="30"/>
      <c r="O2777" s="30" t="s">
        <v>9159</v>
      </c>
      <c r="P2777" s="30" t="s">
        <v>86</v>
      </c>
      <c r="Q2777" s="30" t="s">
        <v>499</v>
      </c>
    </row>
    <row r="2778" spans="1:17" hidden="1" x14ac:dyDescent="0.2">
      <c r="A2778" s="30" t="s">
        <v>9369</v>
      </c>
      <c r="B2778" s="30" t="s">
        <v>9370</v>
      </c>
      <c r="C2778" s="30" t="s">
        <v>9371</v>
      </c>
      <c r="D2778" s="30"/>
      <c r="E2778" s="30" t="s">
        <v>9163</v>
      </c>
      <c r="F2778" s="30" t="s">
        <v>74</v>
      </c>
      <c r="G2778" s="38">
        <v>60</v>
      </c>
      <c r="H2778" s="31">
        <v>0</v>
      </c>
      <c r="I2778" s="30" t="s">
        <v>995</v>
      </c>
      <c r="J2778" s="30" t="s">
        <v>996</v>
      </c>
      <c r="K2778" s="30" t="s">
        <v>495</v>
      </c>
      <c r="L2778" s="30" t="s">
        <v>612</v>
      </c>
      <c r="M2778" s="30" t="s">
        <v>1021</v>
      </c>
      <c r="N2778" s="30"/>
      <c r="O2778" s="30" t="s">
        <v>9159</v>
      </c>
      <c r="P2778" s="30" t="s">
        <v>86</v>
      </c>
      <c r="Q2778" s="30" t="s">
        <v>499</v>
      </c>
    </row>
    <row r="2779" spans="1:17" hidden="1" x14ac:dyDescent="0.2">
      <c r="A2779" s="30" t="s">
        <v>9372</v>
      </c>
      <c r="B2779" s="30" t="s">
        <v>9373</v>
      </c>
      <c r="C2779" s="30" t="s">
        <v>9374</v>
      </c>
      <c r="D2779" s="30"/>
      <c r="E2779" s="30" t="s">
        <v>9163</v>
      </c>
      <c r="F2779" s="30" t="s">
        <v>74</v>
      </c>
      <c r="G2779" s="38">
        <v>60</v>
      </c>
      <c r="H2779" s="31">
        <v>0</v>
      </c>
      <c r="I2779" s="30" t="s">
        <v>755</v>
      </c>
      <c r="J2779" s="30" t="s">
        <v>756</v>
      </c>
      <c r="K2779" s="30" t="s">
        <v>495</v>
      </c>
      <c r="L2779" s="30" t="s">
        <v>612</v>
      </c>
      <c r="M2779" s="30" t="s">
        <v>1035</v>
      </c>
      <c r="N2779" s="30"/>
      <c r="O2779" s="30" t="s">
        <v>9159</v>
      </c>
      <c r="P2779" s="30" t="s">
        <v>86</v>
      </c>
      <c r="Q2779" s="30" t="s">
        <v>499</v>
      </c>
    </row>
    <row r="2780" spans="1:17" hidden="1" x14ac:dyDescent="0.2">
      <c r="A2780" s="30" t="s">
        <v>9375</v>
      </c>
      <c r="B2780" s="30" t="s">
        <v>9376</v>
      </c>
      <c r="C2780" s="30" t="s">
        <v>9377</v>
      </c>
      <c r="D2780" s="30"/>
      <c r="E2780" s="30" t="s">
        <v>9163</v>
      </c>
      <c r="F2780" s="30" t="s">
        <v>74</v>
      </c>
      <c r="G2780" s="38">
        <v>60</v>
      </c>
      <c r="H2780" s="31">
        <v>0</v>
      </c>
      <c r="I2780" s="30" t="s">
        <v>995</v>
      </c>
      <c r="J2780" s="30" t="s">
        <v>996</v>
      </c>
      <c r="K2780" s="30" t="s">
        <v>495</v>
      </c>
      <c r="L2780" s="30" t="s">
        <v>612</v>
      </c>
      <c r="M2780" s="30" t="s">
        <v>997</v>
      </c>
      <c r="N2780" s="30"/>
      <c r="O2780" s="30" t="s">
        <v>9159</v>
      </c>
      <c r="P2780" s="30" t="s">
        <v>86</v>
      </c>
      <c r="Q2780" s="30" t="s">
        <v>499</v>
      </c>
    </row>
    <row r="2781" spans="1:17" hidden="1" x14ac:dyDescent="0.2">
      <c r="A2781" s="30" t="s">
        <v>9378</v>
      </c>
      <c r="B2781" s="30" t="s">
        <v>9379</v>
      </c>
      <c r="C2781" s="30" t="s">
        <v>9380</v>
      </c>
      <c r="D2781" s="30"/>
      <c r="E2781" s="30" t="s">
        <v>9163</v>
      </c>
      <c r="F2781" s="30" t="s">
        <v>74</v>
      </c>
      <c r="G2781" s="38">
        <v>60</v>
      </c>
      <c r="H2781" s="31">
        <v>0</v>
      </c>
      <c r="I2781" s="30" t="s">
        <v>995</v>
      </c>
      <c r="J2781" s="30" t="s">
        <v>996</v>
      </c>
      <c r="K2781" s="30" t="s">
        <v>495</v>
      </c>
      <c r="L2781" s="30" t="s">
        <v>612</v>
      </c>
      <c r="M2781" s="30" t="s">
        <v>1153</v>
      </c>
      <c r="N2781" s="30"/>
      <c r="O2781" s="30" t="s">
        <v>9159</v>
      </c>
      <c r="P2781" s="30" t="s">
        <v>86</v>
      </c>
      <c r="Q2781" s="30" t="s">
        <v>499</v>
      </c>
    </row>
    <row r="2782" spans="1:17" hidden="1" x14ac:dyDescent="0.2">
      <c r="A2782" s="30" t="s">
        <v>9381</v>
      </c>
      <c r="B2782" s="30" t="s">
        <v>9382</v>
      </c>
      <c r="C2782" s="30" t="s">
        <v>9383</v>
      </c>
      <c r="D2782" s="30"/>
      <c r="E2782" s="30" t="s">
        <v>9163</v>
      </c>
      <c r="F2782" s="30" t="s">
        <v>74</v>
      </c>
      <c r="G2782" s="38">
        <v>60</v>
      </c>
      <c r="H2782" s="31">
        <v>0</v>
      </c>
      <c r="I2782" s="30" t="s">
        <v>995</v>
      </c>
      <c r="J2782" s="30" t="s">
        <v>996</v>
      </c>
      <c r="K2782" s="30" t="s">
        <v>495</v>
      </c>
      <c r="L2782" s="30" t="s">
        <v>612</v>
      </c>
      <c r="M2782" s="30" t="s">
        <v>1021</v>
      </c>
      <c r="N2782" s="30"/>
      <c r="O2782" s="30" t="s">
        <v>9159</v>
      </c>
      <c r="P2782" s="30" t="s">
        <v>86</v>
      </c>
      <c r="Q2782" s="30" t="s">
        <v>499</v>
      </c>
    </row>
    <row r="2783" spans="1:17" hidden="1" x14ac:dyDescent="0.2">
      <c r="A2783" s="30" t="s">
        <v>9384</v>
      </c>
      <c r="B2783" s="30" t="s">
        <v>9385</v>
      </c>
      <c r="C2783" s="30" t="s">
        <v>9386</v>
      </c>
      <c r="D2783" s="30"/>
      <c r="E2783" s="30" t="s">
        <v>9163</v>
      </c>
      <c r="F2783" s="30" t="s">
        <v>74</v>
      </c>
      <c r="G2783" s="38">
        <v>60</v>
      </c>
      <c r="H2783" s="31">
        <v>0</v>
      </c>
      <c r="I2783" s="30" t="s">
        <v>755</v>
      </c>
      <c r="J2783" s="30" t="s">
        <v>756</v>
      </c>
      <c r="K2783" s="30" t="s">
        <v>495</v>
      </c>
      <c r="L2783" s="30" t="s">
        <v>612</v>
      </c>
      <c r="M2783" s="30" t="s">
        <v>1828</v>
      </c>
      <c r="N2783" s="30"/>
      <c r="O2783" s="30" t="s">
        <v>9159</v>
      </c>
      <c r="P2783" s="30" t="s">
        <v>86</v>
      </c>
      <c r="Q2783" s="30" t="s">
        <v>499</v>
      </c>
    </row>
    <row r="2784" spans="1:17" hidden="1" x14ac:dyDescent="0.2">
      <c r="A2784" s="30" t="s">
        <v>9387</v>
      </c>
      <c r="B2784" s="30" t="s">
        <v>9388</v>
      </c>
      <c r="C2784" s="30" t="s">
        <v>9389</v>
      </c>
      <c r="D2784" s="30"/>
      <c r="E2784" s="30" t="s">
        <v>9163</v>
      </c>
      <c r="F2784" s="30" t="s">
        <v>74</v>
      </c>
      <c r="G2784" s="38">
        <v>60</v>
      </c>
      <c r="H2784" s="31">
        <v>0</v>
      </c>
      <c r="I2784" s="30" t="s">
        <v>755</v>
      </c>
      <c r="J2784" s="30" t="s">
        <v>756</v>
      </c>
      <c r="K2784" s="30" t="s">
        <v>495</v>
      </c>
      <c r="L2784" s="30" t="s">
        <v>612</v>
      </c>
      <c r="M2784" s="30" t="s">
        <v>1828</v>
      </c>
      <c r="N2784" s="30"/>
      <c r="O2784" s="30" t="s">
        <v>9159</v>
      </c>
      <c r="P2784" s="30" t="s">
        <v>86</v>
      </c>
      <c r="Q2784" s="30" t="s">
        <v>499</v>
      </c>
    </row>
    <row r="2785" spans="1:17" hidden="1" x14ac:dyDescent="0.2">
      <c r="A2785" s="30" t="s">
        <v>9390</v>
      </c>
      <c r="B2785" s="30" t="s">
        <v>9391</v>
      </c>
      <c r="C2785" s="30" t="s">
        <v>9392</v>
      </c>
      <c r="D2785" s="30"/>
      <c r="E2785" s="30" t="s">
        <v>9163</v>
      </c>
      <c r="F2785" s="30" t="s">
        <v>74</v>
      </c>
      <c r="G2785" s="38">
        <v>60</v>
      </c>
      <c r="H2785" s="31">
        <v>0</v>
      </c>
      <c r="I2785" s="30" t="s">
        <v>995</v>
      </c>
      <c r="J2785" s="30" t="s">
        <v>996</v>
      </c>
      <c r="K2785" s="30" t="s">
        <v>495</v>
      </c>
      <c r="L2785" s="30" t="s">
        <v>612</v>
      </c>
      <c r="M2785" s="30" t="s">
        <v>1108</v>
      </c>
      <c r="N2785" s="30"/>
      <c r="O2785" s="30" t="s">
        <v>9159</v>
      </c>
      <c r="P2785" s="30" t="s">
        <v>86</v>
      </c>
      <c r="Q2785" s="30" t="s">
        <v>499</v>
      </c>
    </row>
    <row r="2786" spans="1:17" hidden="1" x14ac:dyDescent="0.2">
      <c r="A2786" s="30" t="s">
        <v>9393</v>
      </c>
      <c r="B2786" s="30" t="s">
        <v>9394</v>
      </c>
      <c r="C2786" s="30" t="s">
        <v>9395</v>
      </c>
      <c r="D2786" s="30"/>
      <c r="E2786" s="30" t="s">
        <v>9163</v>
      </c>
      <c r="F2786" s="30" t="s">
        <v>74</v>
      </c>
      <c r="G2786" s="38">
        <v>60</v>
      </c>
      <c r="H2786" s="31">
        <v>0</v>
      </c>
      <c r="I2786" s="30" t="s">
        <v>995</v>
      </c>
      <c r="J2786" s="30" t="s">
        <v>996</v>
      </c>
      <c r="K2786" s="30" t="s">
        <v>495</v>
      </c>
      <c r="L2786" s="30" t="s">
        <v>612</v>
      </c>
      <c r="M2786" s="30" t="s">
        <v>1007</v>
      </c>
      <c r="N2786" s="30"/>
      <c r="O2786" s="30" t="s">
        <v>9159</v>
      </c>
      <c r="P2786" s="30" t="s">
        <v>86</v>
      </c>
      <c r="Q2786" s="30" t="s">
        <v>499</v>
      </c>
    </row>
    <row r="2787" spans="1:17" hidden="1" x14ac:dyDescent="0.2">
      <c r="A2787" s="30" t="s">
        <v>9396</v>
      </c>
      <c r="B2787" s="30" t="s">
        <v>9397</v>
      </c>
      <c r="C2787" s="30" t="s">
        <v>9398</v>
      </c>
      <c r="D2787" s="30"/>
      <c r="E2787" s="30" t="s">
        <v>9163</v>
      </c>
      <c r="F2787" s="30" t="s">
        <v>74</v>
      </c>
      <c r="G2787" s="38">
        <v>60</v>
      </c>
      <c r="H2787" s="31">
        <v>0</v>
      </c>
      <c r="I2787" s="30" t="s">
        <v>628</v>
      </c>
      <c r="J2787" s="30" t="s">
        <v>629</v>
      </c>
      <c r="K2787" s="30" t="s">
        <v>495</v>
      </c>
      <c r="L2787" s="30" t="s">
        <v>1267</v>
      </c>
      <c r="M2787" s="30" t="s">
        <v>631</v>
      </c>
      <c r="N2787" s="30"/>
      <c r="O2787" s="30" t="s">
        <v>9159</v>
      </c>
      <c r="P2787" s="30" t="s">
        <v>86</v>
      </c>
      <c r="Q2787" s="30" t="s">
        <v>499</v>
      </c>
    </row>
    <row r="2788" spans="1:17" hidden="1" x14ac:dyDescent="0.2">
      <c r="A2788" s="30" t="s">
        <v>9399</v>
      </c>
      <c r="B2788" s="30" t="s">
        <v>9400</v>
      </c>
      <c r="C2788" s="30" t="s">
        <v>9401</v>
      </c>
      <c r="D2788" s="30"/>
      <c r="E2788" s="30" t="s">
        <v>9163</v>
      </c>
      <c r="F2788" s="30" t="s">
        <v>74</v>
      </c>
      <c r="G2788" s="38">
        <v>60</v>
      </c>
      <c r="H2788" s="31">
        <v>0</v>
      </c>
      <c r="I2788" s="30" t="s">
        <v>628</v>
      </c>
      <c r="J2788" s="30" t="s">
        <v>629</v>
      </c>
      <c r="K2788" s="30" t="s">
        <v>495</v>
      </c>
      <c r="L2788" s="30" t="s">
        <v>630</v>
      </c>
      <c r="M2788" s="30" t="s">
        <v>631</v>
      </c>
      <c r="N2788" s="30"/>
      <c r="O2788" s="30" t="s">
        <v>9159</v>
      </c>
      <c r="P2788" s="30" t="s">
        <v>86</v>
      </c>
      <c r="Q2788" s="30" t="s">
        <v>499</v>
      </c>
    </row>
    <row r="2789" spans="1:17" hidden="1" x14ac:dyDescent="0.2">
      <c r="A2789" s="30" t="s">
        <v>9402</v>
      </c>
      <c r="B2789" s="30" t="s">
        <v>9403</v>
      </c>
      <c r="C2789" s="30" t="s">
        <v>9404</v>
      </c>
      <c r="D2789" s="30"/>
      <c r="E2789" s="30" t="s">
        <v>9163</v>
      </c>
      <c r="F2789" s="30" t="s">
        <v>74</v>
      </c>
      <c r="G2789" s="38">
        <v>60</v>
      </c>
      <c r="H2789" s="31">
        <v>0</v>
      </c>
      <c r="I2789" s="30" t="s">
        <v>755</v>
      </c>
      <c r="J2789" s="30" t="s">
        <v>756</v>
      </c>
      <c r="K2789" s="30" t="s">
        <v>495</v>
      </c>
      <c r="L2789" s="30" t="s">
        <v>612</v>
      </c>
      <c r="M2789" s="30" t="s">
        <v>1128</v>
      </c>
      <c r="N2789" s="30"/>
      <c r="O2789" s="30" t="s">
        <v>9159</v>
      </c>
      <c r="P2789" s="30" t="s">
        <v>86</v>
      </c>
      <c r="Q2789" s="30" t="s">
        <v>499</v>
      </c>
    </row>
    <row r="2790" spans="1:17" hidden="1" x14ac:dyDescent="0.2">
      <c r="A2790" s="30" t="s">
        <v>9405</v>
      </c>
      <c r="B2790" s="30" t="s">
        <v>9406</v>
      </c>
      <c r="C2790" s="30" t="s">
        <v>9407</v>
      </c>
      <c r="D2790" s="30"/>
      <c r="E2790" s="30" t="s">
        <v>9163</v>
      </c>
      <c r="F2790" s="30" t="s">
        <v>74</v>
      </c>
      <c r="G2790" s="38">
        <v>60</v>
      </c>
      <c r="H2790" s="31">
        <v>0</v>
      </c>
      <c r="I2790" s="30" t="s">
        <v>995</v>
      </c>
      <c r="J2790" s="30" t="s">
        <v>996</v>
      </c>
      <c r="K2790" s="30" t="s">
        <v>495</v>
      </c>
      <c r="L2790" s="30" t="s">
        <v>612</v>
      </c>
      <c r="M2790" s="30" t="s">
        <v>997</v>
      </c>
      <c r="N2790" s="30"/>
      <c r="O2790" s="30" t="s">
        <v>9159</v>
      </c>
      <c r="P2790" s="30" t="s">
        <v>86</v>
      </c>
      <c r="Q2790" s="30" t="s">
        <v>499</v>
      </c>
    </row>
    <row r="2791" spans="1:17" hidden="1" x14ac:dyDescent="0.2">
      <c r="A2791" s="30" t="s">
        <v>9408</v>
      </c>
      <c r="B2791" s="30" t="s">
        <v>9409</v>
      </c>
      <c r="C2791" s="30" t="s">
        <v>9245</v>
      </c>
      <c r="D2791" s="30"/>
      <c r="E2791" s="30" t="s">
        <v>9163</v>
      </c>
      <c r="F2791" s="30" t="s">
        <v>74</v>
      </c>
      <c r="G2791" s="38">
        <v>60</v>
      </c>
      <c r="H2791" s="31">
        <v>0</v>
      </c>
      <c r="I2791" s="30" t="s">
        <v>995</v>
      </c>
      <c r="J2791" s="30" t="s">
        <v>996</v>
      </c>
      <c r="K2791" s="30" t="s">
        <v>495</v>
      </c>
      <c r="L2791" s="30" t="s">
        <v>612</v>
      </c>
      <c r="M2791" s="30" t="s">
        <v>1128</v>
      </c>
      <c r="N2791" s="30"/>
      <c r="O2791" s="30" t="s">
        <v>9159</v>
      </c>
      <c r="P2791" s="30" t="s">
        <v>86</v>
      </c>
      <c r="Q2791" s="30" t="s">
        <v>499</v>
      </c>
    </row>
    <row r="2792" spans="1:17" hidden="1" x14ac:dyDescent="0.2">
      <c r="A2792" s="30" t="s">
        <v>9410</v>
      </c>
      <c r="B2792" s="30" t="s">
        <v>9411</v>
      </c>
      <c r="C2792" s="30" t="s">
        <v>9412</v>
      </c>
      <c r="D2792" s="30"/>
      <c r="E2792" s="30" t="s">
        <v>753</v>
      </c>
      <c r="F2792" s="30"/>
      <c r="G2792" s="38"/>
      <c r="H2792" s="31">
        <v>0</v>
      </c>
      <c r="I2792" s="30" t="s">
        <v>755</v>
      </c>
      <c r="J2792" s="30" t="s">
        <v>756</v>
      </c>
      <c r="K2792" s="30" t="s">
        <v>495</v>
      </c>
      <c r="L2792" s="30" t="s">
        <v>612</v>
      </c>
      <c r="M2792" s="30" t="s">
        <v>1128</v>
      </c>
      <c r="N2792" s="30" t="s">
        <v>9413</v>
      </c>
      <c r="O2792" s="30" t="s">
        <v>9159</v>
      </c>
      <c r="P2792" s="30" t="s">
        <v>86</v>
      </c>
      <c r="Q2792" s="30" t="s">
        <v>499</v>
      </c>
    </row>
    <row r="2793" spans="1:17" hidden="1" x14ac:dyDescent="0.2">
      <c r="A2793" s="30" t="s">
        <v>9414</v>
      </c>
      <c r="B2793" s="30" t="s">
        <v>9415</v>
      </c>
      <c r="C2793" s="30" t="s">
        <v>9416</v>
      </c>
      <c r="D2793" s="30"/>
      <c r="E2793" s="30" t="s">
        <v>9163</v>
      </c>
      <c r="F2793" s="30" t="s">
        <v>74</v>
      </c>
      <c r="G2793" s="38">
        <v>60</v>
      </c>
      <c r="H2793" s="31">
        <v>0</v>
      </c>
      <c r="I2793" s="30" t="s">
        <v>995</v>
      </c>
      <c r="J2793" s="30" t="s">
        <v>996</v>
      </c>
      <c r="K2793" s="30" t="s">
        <v>495</v>
      </c>
      <c r="L2793" s="30" t="s">
        <v>612</v>
      </c>
      <c r="M2793" s="30" t="s">
        <v>1021</v>
      </c>
      <c r="N2793" s="30"/>
      <c r="O2793" s="30" t="s">
        <v>9159</v>
      </c>
      <c r="P2793" s="30" t="s">
        <v>86</v>
      </c>
      <c r="Q2793" s="30" t="s">
        <v>499</v>
      </c>
    </row>
    <row r="2794" spans="1:17" hidden="1" x14ac:dyDescent="0.2">
      <c r="A2794" s="30" t="s">
        <v>9417</v>
      </c>
      <c r="B2794" s="30" t="s">
        <v>9418</v>
      </c>
      <c r="C2794" s="30" t="s">
        <v>9419</v>
      </c>
      <c r="D2794" s="30"/>
      <c r="E2794" s="30" t="s">
        <v>9163</v>
      </c>
      <c r="F2794" s="30" t="s">
        <v>74</v>
      </c>
      <c r="G2794" s="38">
        <v>60</v>
      </c>
      <c r="H2794" s="31">
        <v>0</v>
      </c>
      <c r="I2794" s="30" t="s">
        <v>995</v>
      </c>
      <c r="J2794" s="30" t="s">
        <v>996</v>
      </c>
      <c r="K2794" s="30" t="s">
        <v>495</v>
      </c>
      <c r="L2794" s="30" t="s">
        <v>612</v>
      </c>
      <c r="M2794" s="30" t="s">
        <v>1153</v>
      </c>
      <c r="N2794" s="30"/>
      <c r="O2794" s="30" t="s">
        <v>9159</v>
      </c>
      <c r="P2794" s="30" t="s">
        <v>86</v>
      </c>
      <c r="Q2794" s="30" t="s">
        <v>499</v>
      </c>
    </row>
    <row r="2795" spans="1:17" hidden="1" x14ac:dyDescent="0.2">
      <c r="A2795" s="30" t="s">
        <v>9420</v>
      </c>
      <c r="B2795" s="30" t="s">
        <v>9421</v>
      </c>
      <c r="C2795" s="30" t="s">
        <v>9422</v>
      </c>
      <c r="D2795" s="30"/>
      <c r="E2795" s="30" t="s">
        <v>9163</v>
      </c>
      <c r="F2795" s="30" t="s">
        <v>74</v>
      </c>
      <c r="G2795" s="38">
        <v>60</v>
      </c>
      <c r="H2795" s="31">
        <v>0</v>
      </c>
      <c r="I2795" s="30" t="s">
        <v>995</v>
      </c>
      <c r="J2795" s="30" t="s">
        <v>996</v>
      </c>
      <c r="K2795" s="30" t="s">
        <v>495</v>
      </c>
      <c r="L2795" s="30" t="s">
        <v>612</v>
      </c>
      <c r="M2795" s="30" t="s">
        <v>997</v>
      </c>
      <c r="N2795" s="30"/>
      <c r="O2795" s="30" t="s">
        <v>9159</v>
      </c>
      <c r="P2795" s="30" t="s">
        <v>86</v>
      </c>
      <c r="Q2795" s="30" t="s">
        <v>499</v>
      </c>
    </row>
    <row r="2796" spans="1:17" hidden="1" x14ac:dyDescent="0.2">
      <c r="A2796" s="30" t="s">
        <v>9423</v>
      </c>
      <c r="B2796" s="30" t="s">
        <v>9424</v>
      </c>
      <c r="C2796" s="30" t="s">
        <v>9425</v>
      </c>
      <c r="D2796" s="30"/>
      <c r="E2796" s="30" t="s">
        <v>9163</v>
      </c>
      <c r="F2796" s="30" t="s">
        <v>74</v>
      </c>
      <c r="G2796" s="38">
        <v>60</v>
      </c>
      <c r="H2796" s="31">
        <v>0</v>
      </c>
      <c r="I2796" s="30" t="s">
        <v>755</v>
      </c>
      <c r="J2796" s="30" t="s">
        <v>756</v>
      </c>
      <c r="K2796" s="30" t="s">
        <v>495</v>
      </c>
      <c r="L2796" s="30" t="s">
        <v>612</v>
      </c>
      <c r="M2796" s="30" t="s">
        <v>1035</v>
      </c>
      <c r="N2796" s="30" t="s">
        <v>6985</v>
      </c>
      <c r="O2796" s="30" t="s">
        <v>9159</v>
      </c>
      <c r="P2796" s="30" t="s">
        <v>86</v>
      </c>
      <c r="Q2796" s="30" t="s">
        <v>499</v>
      </c>
    </row>
    <row r="2797" spans="1:17" hidden="1" x14ac:dyDescent="0.2">
      <c r="A2797" s="30" t="s">
        <v>9426</v>
      </c>
      <c r="B2797" s="30" t="s">
        <v>9427</v>
      </c>
      <c r="C2797" s="30" t="s">
        <v>9428</v>
      </c>
      <c r="D2797" s="30"/>
      <c r="E2797" s="30" t="s">
        <v>9163</v>
      </c>
      <c r="F2797" s="30" t="s">
        <v>74</v>
      </c>
      <c r="G2797" s="38">
        <v>60</v>
      </c>
      <c r="H2797" s="31">
        <v>0</v>
      </c>
      <c r="I2797" s="30" t="s">
        <v>995</v>
      </c>
      <c r="J2797" s="30" t="s">
        <v>996</v>
      </c>
      <c r="K2797" s="30" t="s">
        <v>495</v>
      </c>
      <c r="L2797" s="30" t="s">
        <v>612</v>
      </c>
      <c r="M2797" s="30" t="s">
        <v>6616</v>
      </c>
      <c r="N2797" s="30" t="s">
        <v>1929</v>
      </c>
      <c r="O2797" s="30" t="s">
        <v>9159</v>
      </c>
      <c r="P2797" s="30" t="s">
        <v>86</v>
      </c>
      <c r="Q2797" s="30" t="s">
        <v>499</v>
      </c>
    </row>
    <row r="2798" spans="1:17" hidden="1" x14ac:dyDescent="0.2">
      <c r="A2798" s="30" t="s">
        <v>9429</v>
      </c>
      <c r="B2798" s="30" t="s">
        <v>9430</v>
      </c>
      <c r="C2798" s="30" t="s">
        <v>9431</v>
      </c>
      <c r="D2798" s="30"/>
      <c r="E2798" s="30" t="s">
        <v>9163</v>
      </c>
      <c r="F2798" s="30" t="s">
        <v>74</v>
      </c>
      <c r="G2798" s="38">
        <v>60</v>
      </c>
      <c r="H2798" s="31">
        <v>0</v>
      </c>
      <c r="I2798" s="30" t="s">
        <v>755</v>
      </c>
      <c r="J2798" s="30" t="s">
        <v>756</v>
      </c>
      <c r="K2798" s="30" t="s">
        <v>495</v>
      </c>
      <c r="L2798" s="30" t="s">
        <v>612</v>
      </c>
      <c r="M2798" s="30" t="s">
        <v>1035</v>
      </c>
      <c r="N2798" s="30" t="s">
        <v>6831</v>
      </c>
      <c r="O2798" s="30" t="s">
        <v>9159</v>
      </c>
      <c r="P2798" s="30" t="s">
        <v>86</v>
      </c>
      <c r="Q2798" s="30" t="s">
        <v>499</v>
      </c>
    </row>
    <row r="2799" spans="1:17" hidden="1" x14ac:dyDescent="0.2">
      <c r="A2799" s="30" t="s">
        <v>9432</v>
      </c>
      <c r="B2799" s="30" t="s">
        <v>9433</v>
      </c>
      <c r="C2799" s="30" t="s">
        <v>9434</v>
      </c>
      <c r="D2799" s="30"/>
      <c r="E2799" s="30" t="s">
        <v>9163</v>
      </c>
      <c r="F2799" s="30" t="s">
        <v>74</v>
      </c>
      <c r="G2799" s="38">
        <v>60</v>
      </c>
      <c r="H2799" s="31">
        <v>0</v>
      </c>
      <c r="I2799" s="30" t="s">
        <v>995</v>
      </c>
      <c r="J2799" s="30" t="s">
        <v>996</v>
      </c>
      <c r="K2799" s="30" t="s">
        <v>495</v>
      </c>
      <c r="L2799" s="30" t="s">
        <v>612</v>
      </c>
      <c r="M2799" s="30" t="s">
        <v>1153</v>
      </c>
      <c r="N2799" s="30"/>
      <c r="O2799" s="30" t="s">
        <v>9159</v>
      </c>
      <c r="P2799" s="30" t="s">
        <v>86</v>
      </c>
      <c r="Q2799" s="30" t="s">
        <v>499</v>
      </c>
    </row>
    <row r="2800" spans="1:17" hidden="1" x14ac:dyDescent="0.2">
      <c r="A2800" s="30" t="s">
        <v>9435</v>
      </c>
      <c r="B2800" s="30" t="s">
        <v>9436</v>
      </c>
      <c r="C2800" s="30" t="s">
        <v>9437</v>
      </c>
      <c r="D2800" s="30"/>
      <c r="E2800" s="30" t="s">
        <v>9163</v>
      </c>
      <c r="F2800" s="30" t="s">
        <v>74</v>
      </c>
      <c r="G2800" s="38">
        <v>60</v>
      </c>
      <c r="H2800" s="31">
        <v>0</v>
      </c>
      <c r="I2800" s="30" t="s">
        <v>995</v>
      </c>
      <c r="J2800" s="30" t="s">
        <v>996</v>
      </c>
      <c r="K2800" s="30" t="s">
        <v>495</v>
      </c>
      <c r="L2800" s="30" t="s">
        <v>612</v>
      </c>
      <c r="M2800" s="30" t="s">
        <v>9437</v>
      </c>
      <c r="N2800" s="30"/>
      <c r="O2800" s="30" t="s">
        <v>9159</v>
      </c>
      <c r="P2800" s="30" t="s">
        <v>86</v>
      </c>
      <c r="Q2800" s="30" t="s">
        <v>499</v>
      </c>
    </row>
    <row r="2801" spans="1:17" hidden="1" x14ac:dyDescent="0.2">
      <c r="A2801" s="30" t="s">
        <v>9438</v>
      </c>
      <c r="B2801" s="30" t="s">
        <v>9439</v>
      </c>
      <c r="C2801" s="30" t="s">
        <v>9440</v>
      </c>
      <c r="D2801" s="30"/>
      <c r="E2801" s="30" t="s">
        <v>9163</v>
      </c>
      <c r="F2801" s="30" t="s">
        <v>74</v>
      </c>
      <c r="G2801" s="38">
        <v>60</v>
      </c>
      <c r="H2801" s="31">
        <v>0</v>
      </c>
      <c r="I2801" s="30" t="s">
        <v>755</v>
      </c>
      <c r="J2801" s="30" t="s">
        <v>756</v>
      </c>
      <c r="K2801" s="30" t="s">
        <v>495</v>
      </c>
      <c r="L2801" s="30" t="s">
        <v>612</v>
      </c>
      <c r="M2801" s="30" t="s">
        <v>1035</v>
      </c>
      <c r="N2801" s="30"/>
      <c r="O2801" s="30" t="s">
        <v>9159</v>
      </c>
      <c r="P2801" s="30" t="s">
        <v>86</v>
      </c>
      <c r="Q2801" s="30" t="s">
        <v>499</v>
      </c>
    </row>
    <row r="2802" spans="1:17" hidden="1" x14ac:dyDescent="0.2">
      <c r="A2802" s="30" t="s">
        <v>9441</v>
      </c>
      <c r="B2802" s="30" t="s">
        <v>9442</v>
      </c>
      <c r="C2802" s="30" t="s">
        <v>9443</v>
      </c>
      <c r="D2802" s="30"/>
      <c r="E2802" s="30" t="s">
        <v>9163</v>
      </c>
      <c r="F2802" s="30" t="s">
        <v>74</v>
      </c>
      <c r="G2802" s="38">
        <v>60</v>
      </c>
      <c r="H2802" s="31">
        <v>0</v>
      </c>
      <c r="I2802" s="30" t="s">
        <v>995</v>
      </c>
      <c r="J2802" s="30" t="s">
        <v>996</v>
      </c>
      <c r="K2802" s="30" t="s">
        <v>495</v>
      </c>
      <c r="L2802" s="30" t="s">
        <v>612</v>
      </c>
      <c r="M2802" s="30" t="s">
        <v>9443</v>
      </c>
      <c r="N2802" s="30"/>
      <c r="O2802" s="30" t="s">
        <v>9159</v>
      </c>
      <c r="P2802" s="30" t="s">
        <v>86</v>
      </c>
      <c r="Q2802" s="30" t="s">
        <v>499</v>
      </c>
    </row>
    <row r="2803" spans="1:17" hidden="1" x14ac:dyDescent="0.2">
      <c r="A2803" s="30" t="s">
        <v>9444</v>
      </c>
      <c r="B2803" s="30" t="s">
        <v>9445</v>
      </c>
      <c r="C2803" s="30" t="s">
        <v>9446</v>
      </c>
      <c r="D2803" s="30"/>
      <c r="E2803" s="30" t="s">
        <v>9163</v>
      </c>
      <c r="F2803" s="30" t="s">
        <v>74</v>
      </c>
      <c r="G2803" s="38">
        <v>60</v>
      </c>
      <c r="H2803" s="31">
        <v>0</v>
      </c>
      <c r="I2803" s="30" t="s">
        <v>995</v>
      </c>
      <c r="J2803" s="30" t="s">
        <v>996</v>
      </c>
      <c r="K2803" s="30" t="s">
        <v>495</v>
      </c>
      <c r="L2803" s="30" t="s">
        <v>612</v>
      </c>
      <c r="M2803" s="30" t="s">
        <v>997</v>
      </c>
      <c r="N2803" s="30"/>
      <c r="O2803" s="30" t="s">
        <v>9159</v>
      </c>
      <c r="P2803" s="30" t="s">
        <v>86</v>
      </c>
      <c r="Q2803" s="30" t="s">
        <v>499</v>
      </c>
    </row>
    <row r="2804" spans="1:17" hidden="1" x14ac:dyDescent="0.2">
      <c r="A2804" s="30" t="s">
        <v>9447</v>
      </c>
      <c r="B2804" s="30" t="s">
        <v>9448</v>
      </c>
      <c r="C2804" s="30" t="s">
        <v>9449</v>
      </c>
      <c r="D2804" s="30"/>
      <c r="E2804" s="30" t="s">
        <v>8712</v>
      </c>
      <c r="F2804" s="30" t="s">
        <v>74</v>
      </c>
      <c r="G2804" s="38">
        <v>60</v>
      </c>
      <c r="H2804" s="31">
        <v>0</v>
      </c>
      <c r="I2804" s="30" t="s">
        <v>995</v>
      </c>
      <c r="J2804" s="30" t="s">
        <v>996</v>
      </c>
      <c r="K2804" s="30" t="s">
        <v>495</v>
      </c>
      <c r="L2804" s="30" t="s">
        <v>612</v>
      </c>
      <c r="M2804" s="30" t="s">
        <v>6616</v>
      </c>
      <c r="N2804" s="30"/>
      <c r="O2804" s="30" t="s">
        <v>9159</v>
      </c>
      <c r="P2804" s="30" t="s">
        <v>86</v>
      </c>
      <c r="Q2804" s="30" t="s">
        <v>499</v>
      </c>
    </row>
    <row r="2805" spans="1:17" hidden="1" x14ac:dyDescent="0.2">
      <c r="A2805" s="30" t="s">
        <v>9450</v>
      </c>
      <c r="B2805" s="30" t="s">
        <v>9451</v>
      </c>
      <c r="C2805" s="30" t="s">
        <v>9452</v>
      </c>
      <c r="D2805" s="30"/>
      <c r="E2805" s="30" t="s">
        <v>9163</v>
      </c>
      <c r="F2805" s="30" t="s">
        <v>74</v>
      </c>
      <c r="G2805" s="38">
        <v>60</v>
      </c>
      <c r="H2805" s="31">
        <v>0</v>
      </c>
      <c r="I2805" s="30" t="s">
        <v>755</v>
      </c>
      <c r="J2805" s="30" t="s">
        <v>756</v>
      </c>
      <c r="K2805" s="30" t="s">
        <v>495</v>
      </c>
      <c r="L2805" s="30" t="s">
        <v>612</v>
      </c>
      <c r="M2805" s="30" t="s">
        <v>688</v>
      </c>
      <c r="N2805" s="30"/>
      <c r="O2805" s="30" t="s">
        <v>9159</v>
      </c>
      <c r="P2805" s="30" t="s">
        <v>86</v>
      </c>
      <c r="Q2805" s="30" t="s">
        <v>499</v>
      </c>
    </row>
    <row r="2806" spans="1:17" hidden="1" x14ac:dyDescent="0.2">
      <c r="A2806" s="30" t="s">
        <v>9453</v>
      </c>
      <c r="B2806" s="30" t="s">
        <v>9454</v>
      </c>
      <c r="C2806" s="30" t="s">
        <v>9455</v>
      </c>
      <c r="D2806" s="30"/>
      <c r="E2806" s="30" t="s">
        <v>9163</v>
      </c>
      <c r="F2806" s="30" t="s">
        <v>74</v>
      </c>
      <c r="G2806" s="38">
        <v>60</v>
      </c>
      <c r="H2806" s="31">
        <v>0</v>
      </c>
      <c r="I2806" s="30" t="s">
        <v>995</v>
      </c>
      <c r="J2806" s="30" t="s">
        <v>996</v>
      </c>
      <c r="K2806" s="30" t="s">
        <v>495</v>
      </c>
      <c r="L2806" s="30" t="s">
        <v>612</v>
      </c>
      <c r="M2806" s="30" t="s">
        <v>1153</v>
      </c>
      <c r="N2806" s="30" t="s">
        <v>7265</v>
      </c>
      <c r="O2806" s="30" t="s">
        <v>9159</v>
      </c>
      <c r="P2806" s="30" t="s">
        <v>86</v>
      </c>
      <c r="Q2806" s="30" t="s">
        <v>499</v>
      </c>
    </row>
    <row r="2807" spans="1:17" hidden="1" x14ac:dyDescent="0.2">
      <c r="A2807" s="30" t="s">
        <v>9456</v>
      </c>
      <c r="B2807" s="30" t="s">
        <v>9457</v>
      </c>
      <c r="C2807" s="30" t="s">
        <v>9458</v>
      </c>
      <c r="D2807" s="30"/>
      <c r="E2807" s="30" t="s">
        <v>8712</v>
      </c>
      <c r="F2807" s="30" t="s">
        <v>74</v>
      </c>
      <c r="G2807" s="38">
        <v>60</v>
      </c>
      <c r="H2807" s="31">
        <v>0</v>
      </c>
      <c r="I2807" s="30" t="s">
        <v>995</v>
      </c>
      <c r="J2807" s="30" t="s">
        <v>996</v>
      </c>
      <c r="K2807" s="30" t="s">
        <v>495</v>
      </c>
      <c r="L2807" s="30" t="s">
        <v>612</v>
      </c>
      <c r="M2807" s="30" t="s">
        <v>1007</v>
      </c>
      <c r="N2807" s="30"/>
      <c r="O2807" s="30" t="s">
        <v>9159</v>
      </c>
      <c r="P2807" s="30" t="s">
        <v>86</v>
      </c>
      <c r="Q2807" s="30" t="s">
        <v>499</v>
      </c>
    </row>
    <row r="2808" spans="1:17" hidden="1" x14ac:dyDescent="0.2">
      <c r="A2808" s="30" t="s">
        <v>9459</v>
      </c>
      <c r="B2808" s="30" t="s">
        <v>9460</v>
      </c>
      <c r="C2808" s="30" t="s">
        <v>9461</v>
      </c>
      <c r="D2808" s="30"/>
      <c r="E2808" s="30" t="s">
        <v>8712</v>
      </c>
      <c r="F2808" s="30" t="s">
        <v>74</v>
      </c>
      <c r="G2808" s="38">
        <v>60</v>
      </c>
      <c r="H2808" s="31">
        <v>0</v>
      </c>
      <c r="I2808" s="30" t="s">
        <v>755</v>
      </c>
      <c r="J2808" s="30" t="s">
        <v>756</v>
      </c>
      <c r="K2808" s="30" t="s">
        <v>495</v>
      </c>
      <c r="L2808" s="30" t="s">
        <v>612</v>
      </c>
      <c r="M2808" s="30" t="s">
        <v>1021</v>
      </c>
      <c r="N2808" s="30"/>
      <c r="O2808" s="30" t="s">
        <v>9159</v>
      </c>
      <c r="P2808" s="30" t="s">
        <v>86</v>
      </c>
      <c r="Q2808" s="30" t="s">
        <v>499</v>
      </c>
    </row>
    <row r="2809" spans="1:17" hidden="1" x14ac:dyDescent="0.2">
      <c r="A2809" s="30" t="s">
        <v>9462</v>
      </c>
      <c r="B2809" s="30" t="s">
        <v>9463</v>
      </c>
      <c r="C2809" s="30" t="s">
        <v>9464</v>
      </c>
      <c r="D2809" s="30"/>
      <c r="E2809" s="30" t="s">
        <v>8712</v>
      </c>
      <c r="F2809" s="30" t="s">
        <v>74</v>
      </c>
      <c r="G2809" s="38">
        <v>60</v>
      </c>
      <c r="H2809" s="31">
        <v>0</v>
      </c>
      <c r="I2809" s="30" t="s">
        <v>995</v>
      </c>
      <c r="J2809" s="30" t="s">
        <v>996</v>
      </c>
      <c r="K2809" s="30" t="s">
        <v>495</v>
      </c>
      <c r="L2809" s="30" t="s">
        <v>612</v>
      </c>
      <c r="M2809" s="30" t="s">
        <v>624</v>
      </c>
      <c r="N2809" s="30"/>
      <c r="O2809" s="30" t="s">
        <v>9159</v>
      </c>
      <c r="P2809" s="30" t="s">
        <v>86</v>
      </c>
      <c r="Q2809" s="30" t="s">
        <v>499</v>
      </c>
    </row>
    <row r="2810" spans="1:17" hidden="1" x14ac:dyDescent="0.2">
      <c r="A2810" s="30" t="s">
        <v>9465</v>
      </c>
      <c r="B2810" s="30" t="s">
        <v>9466</v>
      </c>
      <c r="C2810" s="30" t="s">
        <v>9467</v>
      </c>
      <c r="D2810" s="30"/>
      <c r="E2810" s="30" t="s">
        <v>8712</v>
      </c>
      <c r="F2810" s="30" t="s">
        <v>74</v>
      </c>
      <c r="G2810" s="38">
        <v>60</v>
      </c>
      <c r="H2810" s="31">
        <v>0</v>
      </c>
      <c r="I2810" s="30" t="s">
        <v>755</v>
      </c>
      <c r="J2810" s="30" t="s">
        <v>756</v>
      </c>
      <c r="K2810" s="30" t="s">
        <v>495</v>
      </c>
      <c r="L2810" s="30" t="s">
        <v>612</v>
      </c>
      <c r="M2810" s="30" t="s">
        <v>1035</v>
      </c>
      <c r="N2810" s="30"/>
      <c r="O2810" s="30" t="s">
        <v>9159</v>
      </c>
      <c r="P2810" s="30" t="s">
        <v>86</v>
      </c>
      <c r="Q2810" s="30" t="s">
        <v>499</v>
      </c>
    </row>
    <row r="2811" spans="1:17" hidden="1" x14ac:dyDescent="0.2">
      <c r="A2811" s="30" t="s">
        <v>427</v>
      </c>
      <c r="B2811" s="30" t="s">
        <v>428</v>
      </c>
      <c r="C2811" s="30" t="s">
        <v>9468</v>
      </c>
      <c r="D2811" s="30"/>
      <c r="E2811" s="30" t="s">
        <v>753</v>
      </c>
      <c r="F2811" s="30" t="s">
        <v>74</v>
      </c>
      <c r="G2811" s="38">
        <v>60</v>
      </c>
      <c r="H2811" s="31">
        <v>0</v>
      </c>
      <c r="I2811" s="30" t="s">
        <v>755</v>
      </c>
      <c r="J2811" s="30" t="s">
        <v>756</v>
      </c>
      <c r="K2811" s="30" t="s">
        <v>495</v>
      </c>
      <c r="L2811" s="30" t="s">
        <v>612</v>
      </c>
      <c r="M2811" s="30" t="s">
        <v>1035</v>
      </c>
      <c r="N2811" s="30" t="s">
        <v>9469</v>
      </c>
      <c r="O2811" s="30" t="s">
        <v>9159</v>
      </c>
      <c r="P2811" s="30" t="s">
        <v>86</v>
      </c>
      <c r="Q2811" s="30" t="s">
        <v>499</v>
      </c>
    </row>
    <row r="2812" spans="1:17" hidden="1" x14ac:dyDescent="0.2">
      <c r="A2812" s="30" t="s">
        <v>9470</v>
      </c>
      <c r="B2812" s="30" t="s">
        <v>7845</v>
      </c>
      <c r="C2812" s="30" t="s">
        <v>9471</v>
      </c>
      <c r="D2812" s="30"/>
      <c r="E2812" s="30" t="s">
        <v>503</v>
      </c>
      <c r="F2812" s="30" t="s">
        <v>7847</v>
      </c>
      <c r="G2812" s="38">
        <v>60</v>
      </c>
      <c r="H2812" s="31">
        <v>0</v>
      </c>
      <c r="I2812" s="30" t="s">
        <v>600</v>
      </c>
      <c r="J2812" s="30" t="s">
        <v>601</v>
      </c>
      <c r="K2812" s="30" t="s">
        <v>495</v>
      </c>
      <c r="L2812" s="30" t="s">
        <v>496</v>
      </c>
      <c r="M2812" s="30" t="s">
        <v>596</v>
      </c>
      <c r="N2812" s="30"/>
      <c r="O2812" s="30" t="s">
        <v>9470</v>
      </c>
      <c r="P2812" s="30" t="s">
        <v>7845</v>
      </c>
      <c r="Q2812" s="30" t="s">
        <v>499</v>
      </c>
    </row>
    <row r="2813" spans="1:17" hidden="1" x14ac:dyDescent="0.2">
      <c r="A2813" s="30" t="s">
        <v>9472</v>
      </c>
      <c r="B2813" s="30" t="s">
        <v>9473</v>
      </c>
      <c r="C2813" s="30" t="s">
        <v>9474</v>
      </c>
      <c r="D2813" s="30"/>
      <c r="E2813" s="30" t="s">
        <v>2990</v>
      </c>
      <c r="F2813" s="30" t="s">
        <v>9475</v>
      </c>
      <c r="G2813" s="38"/>
      <c r="H2813" s="31">
        <v>0</v>
      </c>
      <c r="I2813" s="30" t="s">
        <v>995</v>
      </c>
      <c r="J2813" s="30" t="s">
        <v>996</v>
      </c>
      <c r="K2813" s="30" t="s">
        <v>495</v>
      </c>
      <c r="L2813" s="30" t="s">
        <v>612</v>
      </c>
      <c r="M2813" s="30" t="s">
        <v>1153</v>
      </c>
      <c r="N2813" s="30" t="s">
        <v>9476</v>
      </c>
      <c r="O2813" s="30" t="s">
        <v>9472</v>
      </c>
      <c r="P2813" s="30" t="s">
        <v>9473</v>
      </c>
      <c r="Q2813" s="30" t="s">
        <v>499</v>
      </c>
    </row>
    <row r="2814" spans="1:17" hidden="1" x14ac:dyDescent="0.2">
      <c r="A2814" s="30" t="s">
        <v>9477</v>
      </c>
      <c r="B2814" s="30" t="s">
        <v>9478</v>
      </c>
      <c r="C2814" s="30" t="s">
        <v>9479</v>
      </c>
      <c r="D2814" s="30" t="s">
        <v>74</v>
      </c>
      <c r="E2814" s="30" t="s">
        <v>2990</v>
      </c>
      <c r="F2814" s="30"/>
      <c r="G2814" s="38"/>
      <c r="H2814" s="31">
        <v>0</v>
      </c>
      <c r="I2814" s="30" t="s">
        <v>995</v>
      </c>
      <c r="J2814" s="30" t="s">
        <v>996</v>
      </c>
      <c r="K2814" s="30" t="s">
        <v>495</v>
      </c>
      <c r="L2814" s="30" t="s">
        <v>612</v>
      </c>
      <c r="M2814" s="30" t="s">
        <v>1007</v>
      </c>
      <c r="N2814" s="30"/>
      <c r="O2814" s="30" t="s">
        <v>9472</v>
      </c>
      <c r="P2814" s="30" t="s">
        <v>9473</v>
      </c>
      <c r="Q2814" s="30" t="s">
        <v>499</v>
      </c>
    </row>
    <row r="2815" spans="1:17" hidden="1" x14ac:dyDescent="0.2">
      <c r="A2815" s="30" t="s">
        <v>9480</v>
      </c>
      <c r="B2815" s="30" t="s">
        <v>9481</v>
      </c>
      <c r="C2815" s="30" t="s">
        <v>9482</v>
      </c>
      <c r="D2815" s="30" t="s">
        <v>74</v>
      </c>
      <c r="E2815" s="30" t="s">
        <v>2990</v>
      </c>
      <c r="F2815" s="30"/>
      <c r="G2815" s="38"/>
      <c r="H2815" s="31">
        <v>0</v>
      </c>
      <c r="I2815" s="30" t="s">
        <v>995</v>
      </c>
      <c r="J2815" s="30" t="s">
        <v>996</v>
      </c>
      <c r="K2815" s="30" t="s">
        <v>495</v>
      </c>
      <c r="L2815" s="30" t="s">
        <v>612</v>
      </c>
      <c r="M2815" s="30" t="s">
        <v>1007</v>
      </c>
      <c r="N2815" s="30"/>
      <c r="O2815" s="30" t="s">
        <v>9472</v>
      </c>
      <c r="P2815" s="30" t="s">
        <v>9473</v>
      </c>
      <c r="Q2815" s="30" t="s">
        <v>499</v>
      </c>
    </row>
    <row r="2816" spans="1:17" hidden="1" x14ac:dyDescent="0.2">
      <c r="A2816" s="30" t="s">
        <v>9483</v>
      </c>
      <c r="B2816" s="30" t="s">
        <v>9484</v>
      </c>
      <c r="C2816" s="30" t="s">
        <v>9485</v>
      </c>
      <c r="D2816" s="30" t="s">
        <v>74</v>
      </c>
      <c r="E2816" s="30" t="s">
        <v>2990</v>
      </c>
      <c r="F2816" s="30"/>
      <c r="G2816" s="38"/>
      <c r="H2816" s="31">
        <v>0</v>
      </c>
      <c r="I2816" s="30" t="s">
        <v>995</v>
      </c>
      <c r="J2816" s="30" t="s">
        <v>996</v>
      </c>
      <c r="K2816" s="30" t="s">
        <v>495</v>
      </c>
      <c r="L2816" s="30" t="s">
        <v>612</v>
      </c>
      <c r="M2816" s="30" t="s">
        <v>997</v>
      </c>
      <c r="N2816" s="30"/>
      <c r="O2816" s="30" t="s">
        <v>9472</v>
      </c>
      <c r="P2816" s="30" t="s">
        <v>9473</v>
      </c>
      <c r="Q2816" s="30" t="s">
        <v>499</v>
      </c>
    </row>
    <row r="2817" spans="1:17" hidden="1" x14ac:dyDescent="0.2">
      <c r="A2817" s="30" t="s">
        <v>9486</v>
      </c>
      <c r="B2817" s="30" t="s">
        <v>9487</v>
      </c>
      <c r="C2817" s="30" t="s">
        <v>9488</v>
      </c>
      <c r="D2817" s="30" t="s">
        <v>74</v>
      </c>
      <c r="E2817" s="30" t="s">
        <v>2990</v>
      </c>
      <c r="F2817" s="30"/>
      <c r="G2817" s="38"/>
      <c r="H2817" s="31">
        <v>0</v>
      </c>
      <c r="I2817" s="30" t="s">
        <v>995</v>
      </c>
      <c r="J2817" s="30" t="s">
        <v>996</v>
      </c>
      <c r="K2817" s="30" t="s">
        <v>495</v>
      </c>
      <c r="L2817" s="30" t="s">
        <v>612</v>
      </c>
      <c r="M2817" s="30" t="s">
        <v>1007</v>
      </c>
      <c r="N2817" s="30"/>
      <c r="O2817" s="30" t="s">
        <v>9472</v>
      </c>
      <c r="P2817" s="30" t="s">
        <v>9473</v>
      </c>
      <c r="Q2817" s="30" t="s">
        <v>499</v>
      </c>
    </row>
    <row r="2818" spans="1:17" hidden="1" x14ac:dyDescent="0.2">
      <c r="A2818" s="30" t="s">
        <v>9489</v>
      </c>
      <c r="B2818" s="30" t="s">
        <v>9490</v>
      </c>
      <c r="C2818" s="30" t="s">
        <v>9491</v>
      </c>
      <c r="D2818" s="30" t="s">
        <v>74</v>
      </c>
      <c r="E2818" s="30" t="s">
        <v>2990</v>
      </c>
      <c r="F2818" s="30"/>
      <c r="G2818" s="38"/>
      <c r="H2818" s="31">
        <v>0</v>
      </c>
      <c r="I2818" s="30" t="s">
        <v>995</v>
      </c>
      <c r="J2818" s="30" t="s">
        <v>996</v>
      </c>
      <c r="K2818" s="30" t="s">
        <v>495</v>
      </c>
      <c r="L2818" s="30" t="s">
        <v>612</v>
      </c>
      <c r="M2818" s="30" t="s">
        <v>1007</v>
      </c>
      <c r="N2818" s="30"/>
      <c r="O2818" s="30" t="s">
        <v>9472</v>
      </c>
      <c r="P2818" s="30" t="s">
        <v>9473</v>
      </c>
      <c r="Q2818" s="30" t="s">
        <v>499</v>
      </c>
    </row>
    <row r="2819" spans="1:17" hidden="1" x14ac:dyDescent="0.2">
      <c r="A2819" s="30" t="s">
        <v>9492</v>
      </c>
      <c r="B2819" s="30" t="s">
        <v>9493</v>
      </c>
      <c r="C2819" s="30" t="s">
        <v>9494</v>
      </c>
      <c r="D2819" s="30"/>
      <c r="E2819" s="30" t="s">
        <v>503</v>
      </c>
      <c r="F2819" s="30" t="s">
        <v>9495</v>
      </c>
      <c r="G2819" s="38">
        <v>60</v>
      </c>
      <c r="H2819" s="31">
        <v>0</v>
      </c>
      <c r="I2819" s="30" t="s">
        <v>586</v>
      </c>
      <c r="J2819" s="30" t="s">
        <v>587</v>
      </c>
      <c r="K2819" s="30" t="s">
        <v>495</v>
      </c>
      <c r="L2819" s="30" t="s">
        <v>496</v>
      </c>
      <c r="M2819" s="30" t="s">
        <v>588</v>
      </c>
      <c r="N2819" s="30" t="s">
        <v>9496</v>
      </c>
      <c r="O2819" s="30" t="s">
        <v>9492</v>
      </c>
      <c r="P2819" s="30" t="s">
        <v>9493</v>
      </c>
      <c r="Q2819" s="30" t="s">
        <v>499</v>
      </c>
    </row>
    <row r="2820" spans="1:17" hidden="1" x14ac:dyDescent="0.2">
      <c r="A2820" s="30" t="s">
        <v>9497</v>
      </c>
      <c r="B2820" s="30" t="s">
        <v>9498</v>
      </c>
      <c r="C2820" s="30" t="s">
        <v>9499</v>
      </c>
      <c r="D2820" s="30"/>
      <c r="E2820" s="30" t="s">
        <v>503</v>
      </c>
      <c r="F2820" s="30" t="s">
        <v>9500</v>
      </c>
      <c r="G2820" s="38">
        <v>60</v>
      </c>
      <c r="H2820" s="31">
        <v>0</v>
      </c>
      <c r="I2820" s="30"/>
      <c r="J2820" s="30"/>
      <c r="K2820" s="30" t="s">
        <v>495</v>
      </c>
      <c r="L2820" s="30" t="s">
        <v>496</v>
      </c>
      <c r="M2820" s="30" t="s">
        <v>2249</v>
      </c>
      <c r="N2820" s="30"/>
      <c r="O2820" s="30" t="s">
        <v>9501</v>
      </c>
      <c r="P2820" s="30" t="s">
        <v>9502</v>
      </c>
      <c r="Q2820" s="30" t="s">
        <v>499</v>
      </c>
    </row>
    <row r="2821" spans="1:17" hidden="1" x14ac:dyDescent="0.2">
      <c r="A2821" s="30" t="s">
        <v>9503</v>
      </c>
      <c r="B2821" s="30" t="s">
        <v>9504</v>
      </c>
      <c r="C2821" s="30" t="s">
        <v>9505</v>
      </c>
      <c r="D2821" s="30"/>
      <c r="E2821" s="30" t="s">
        <v>503</v>
      </c>
      <c r="F2821" s="30" t="s">
        <v>9506</v>
      </c>
      <c r="G2821" s="38">
        <v>60</v>
      </c>
      <c r="H2821" s="31">
        <v>0</v>
      </c>
      <c r="I2821" s="30"/>
      <c r="J2821" s="30"/>
      <c r="K2821" s="30" t="s">
        <v>495</v>
      </c>
      <c r="L2821" s="30" t="s">
        <v>496</v>
      </c>
      <c r="M2821" s="30" t="s">
        <v>526</v>
      </c>
      <c r="N2821" s="30"/>
      <c r="O2821" s="30" t="s">
        <v>9501</v>
      </c>
      <c r="P2821" s="30" t="s">
        <v>9502</v>
      </c>
      <c r="Q2821" s="30" t="s">
        <v>499</v>
      </c>
    </row>
    <row r="2822" spans="1:17" hidden="1" x14ac:dyDescent="0.2">
      <c r="A2822" s="30" t="s">
        <v>9507</v>
      </c>
      <c r="B2822" s="30" t="s">
        <v>9508</v>
      </c>
      <c r="C2822" s="30" t="s">
        <v>9509</v>
      </c>
      <c r="D2822" s="30"/>
      <c r="E2822" s="30" t="s">
        <v>503</v>
      </c>
      <c r="F2822" s="30" t="s">
        <v>9510</v>
      </c>
      <c r="G2822" s="38">
        <v>60</v>
      </c>
      <c r="H2822" s="31">
        <v>0</v>
      </c>
      <c r="I2822" s="30"/>
      <c r="J2822" s="30"/>
      <c r="K2822" s="30" t="s">
        <v>495</v>
      </c>
      <c r="L2822" s="30" t="s">
        <v>496</v>
      </c>
      <c r="M2822" s="30" t="s">
        <v>602</v>
      </c>
      <c r="N2822" s="30"/>
      <c r="O2822" s="30" t="s">
        <v>9501</v>
      </c>
      <c r="P2822" s="30" t="s">
        <v>9502</v>
      </c>
      <c r="Q2822" s="30" t="s">
        <v>499</v>
      </c>
    </row>
    <row r="2823" spans="1:17" hidden="1" x14ac:dyDescent="0.2">
      <c r="A2823" s="30" t="s">
        <v>9511</v>
      </c>
      <c r="B2823" s="30" t="s">
        <v>9512</v>
      </c>
      <c r="C2823" s="30" t="s">
        <v>9513</v>
      </c>
      <c r="D2823" s="30"/>
      <c r="E2823" s="30" t="s">
        <v>503</v>
      </c>
      <c r="F2823" s="30" t="s">
        <v>9514</v>
      </c>
      <c r="G2823" s="38">
        <v>60</v>
      </c>
      <c r="H2823" s="31">
        <v>0</v>
      </c>
      <c r="I2823" s="30" t="s">
        <v>718</v>
      </c>
      <c r="J2823" s="30" t="s">
        <v>719</v>
      </c>
      <c r="K2823" s="30" t="s">
        <v>495</v>
      </c>
      <c r="L2823" s="30" t="s">
        <v>496</v>
      </c>
      <c r="M2823" s="30" t="s">
        <v>588</v>
      </c>
      <c r="N2823" s="30"/>
      <c r="O2823" s="30" t="s">
        <v>9501</v>
      </c>
      <c r="P2823" s="30" t="s">
        <v>9502</v>
      </c>
      <c r="Q2823" s="30" t="s">
        <v>499</v>
      </c>
    </row>
    <row r="2824" spans="1:17" hidden="1" x14ac:dyDescent="0.2">
      <c r="A2824" s="30" t="s">
        <v>9515</v>
      </c>
      <c r="B2824" s="30" t="s">
        <v>9516</v>
      </c>
      <c r="C2824" s="30" t="s">
        <v>9517</v>
      </c>
      <c r="D2824" s="30"/>
      <c r="E2824" s="30" t="s">
        <v>503</v>
      </c>
      <c r="F2824" s="30" t="s">
        <v>9518</v>
      </c>
      <c r="G2824" s="38">
        <v>60</v>
      </c>
      <c r="H2824" s="31">
        <v>0</v>
      </c>
      <c r="I2824" s="30"/>
      <c r="J2824" s="30"/>
      <c r="K2824" s="30" t="s">
        <v>495</v>
      </c>
      <c r="L2824" s="30" t="s">
        <v>496</v>
      </c>
      <c r="M2824" s="30" t="s">
        <v>2206</v>
      </c>
      <c r="N2824" s="30"/>
      <c r="O2824" s="30" t="s">
        <v>9501</v>
      </c>
      <c r="P2824" s="30" t="s">
        <v>9502</v>
      </c>
      <c r="Q2824" s="30" t="s">
        <v>499</v>
      </c>
    </row>
    <row r="2825" spans="1:17" hidden="1" x14ac:dyDescent="0.2">
      <c r="A2825" s="30" t="s">
        <v>9519</v>
      </c>
      <c r="B2825" s="30" t="s">
        <v>9520</v>
      </c>
      <c r="C2825" s="30" t="s">
        <v>9521</v>
      </c>
      <c r="D2825" s="30"/>
      <c r="E2825" s="30" t="s">
        <v>503</v>
      </c>
      <c r="F2825" s="30" t="s">
        <v>9522</v>
      </c>
      <c r="G2825" s="38">
        <v>60</v>
      </c>
      <c r="H2825" s="31">
        <v>0</v>
      </c>
      <c r="I2825" s="30"/>
      <c r="J2825" s="30"/>
      <c r="K2825" s="30" t="s">
        <v>495</v>
      </c>
      <c r="L2825" s="30" t="s">
        <v>496</v>
      </c>
      <c r="M2825" s="30" t="s">
        <v>724</v>
      </c>
      <c r="N2825" s="30"/>
      <c r="O2825" s="30" t="s">
        <v>9501</v>
      </c>
      <c r="P2825" s="30" t="s">
        <v>9502</v>
      </c>
      <c r="Q2825" s="30" t="s">
        <v>499</v>
      </c>
    </row>
    <row r="2826" spans="1:17" hidden="1" x14ac:dyDescent="0.2">
      <c r="A2826" s="30" t="s">
        <v>9523</v>
      </c>
      <c r="B2826" s="30" t="s">
        <v>9524</v>
      </c>
      <c r="C2826" s="30" t="s">
        <v>9525</v>
      </c>
      <c r="D2826" s="30"/>
      <c r="E2826" s="30" t="s">
        <v>503</v>
      </c>
      <c r="F2826" s="30" t="s">
        <v>9526</v>
      </c>
      <c r="G2826" s="38">
        <v>60</v>
      </c>
      <c r="H2826" s="31">
        <v>0</v>
      </c>
      <c r="I2826" s="30"/>
      <c r="J2826" s="30"/>
      <c r="K2826" s="30" t="s">
        <v>495</v>
      </c>
      <c r="L2826" s="30" t="s">
        <v>496</v>
      </c>
      <c r="M2826" s="30" t="s">
        <v>514</v>
      </c>
      <c r="N2826" s="30"/>
      <c r="O2826" s="30" t="s">
        <v>9501</v>
      </c>
      <c r="P2826" s="30" t="s">
        <v>9502</v>
      </c>
      <c r="Q2826" s="30" t="s">
        <v>499</v>
      </c>
    </row>
    <row r="2827" spans="1:17" hidden="1" x14ac:dyDescent="0.2">
      <c r="A2827" s="30" t="s">
        <v>9527</v>
      </c>
      <c r="B2827" s="30" t="s">
        <v>9528</v>
      </c>
      <c r="C2827" s="30" t="s">
        <v>9529</v>
      </c>
      <c r="D2827" s="30"/>
      <c r="E2827" s="30" t="s">
        <v>503</v>
      </c>
      <c r="F2827" s="30" t="s">
        <v>9530</v>
      </c>
      <c r="G2827" s="38">
        <v>60</v>
      </c>
      <c r="H2827" s="31">
        <v>0</v>
      </c>
      <c r="I2827" s="30" t="s">
        <v>546</v>
      </c>
      <c r="J2827" s="30" t="s">
        <v>547</v>
      </c>
      <c r="K2827" s="30" t="s">
        <v>495</v>
      </c>
      <c r="L2827" s="30" t="s">
        <v>496</v>
      </c>
      <c r="M2827" s="30" t="s">
        <v>695</v>
      </c>
      <c r="N2827" s="30"/>
      <c r="O2827" s="30" t="s">
        <v>9501</v>
      </c>
      <c r="P2827" s="30" t="s">
        <v>9502</v>
      </c>
      <c r="Q2827" s="30" t="s">
        <v>499</v>
      </c>
    </row>
    <row r="2828" spans="1:17" hidden="1" x14ac:dyDescent="0.2">
      <c r="A2828" s="30" t="s">
        <v>9531</v>
      </c>
      <c r="B2828" s="30" t="s">
        <v>9532</v>
      </c>
      <c r="C2828" s="30" t="s">
        <v>9533</v>
      </c>
      <c r="D2828" s="30" t="s">
        <v>9534</v>
      </c>
      <c r="E2828" s="30" t="s">
        <v>9104</v>
      </c>
      <c r="F2828" s="30" t="s">
        <v>9535</v>
      </c>
      <c r="G2828" s="38"/>
      <c r="H2828" s="31">
        <v>0</v>
      </c>
      <c r="I2828" s="30" t="s">
        <v>5267</v>
      </c>
      <c r="J2828" s="30" t="s">
        <v>5268</v>
      </c>
      <c r="K2828" s="30" t="s">
        <v>495</v>
      </c>
      <c r="L2828" s="30" t="s">
        <v>496</v>
      </c>
      <c r="M2828" s="30" t="s">
        <v>713</v>
      </c>
      <c r="N2828" s="30" t="s">
        <v>2818</v>
      </c>
      <c r="O2828" s="30" t="s">
        <v>9531</v>
      </c>
      <c r="P2828" s="30" t="s">
        <v>9532</v>
      </c>
      <c r="Q2828" s="30" t="s">
        <v>499</v>
      </c>
    </row>
    <row r="2829" spans="1:17" hidden="1" x14ac:dyDescent="0.2">
      <c r="A2829" s="30" t="s">
        <v>9536</v>
      </c>
      <c r="B2829" s="30" t="s">
        <v>9537</v>
      </c>
      <c r="C2829" s="30" t="s">
        <v>9538</v>
      </c>
      <c r="D2829" s="30"/>
      <c r="E2829" s="30" t="s">
        <v>503</v>
      </c>
      <c r="F2829" s="30" t="s">
        <v>9539</v>
      </c>
      <c r="G2829" s="38"/>
      <c r="H2829" s="31">
        <v>0</v>
      </c>
      <c r="I2829" s="30" t="s">
        <v>718</v>
      </c>
      <c r="J2829" s="30" t="s">
        <v>719</v>
      </c>
      <c r="K2829" s="30" t="s">
        <v>495</v>
      </c>
      <c r="L2829" s="30" t="s">
        <v>496</v>
      </c>
      <c r="M2829" s="30" t="s">
        <v>903</v>
      </c>
      <c r="N2829" s="30"/>
      <c r="O2829" s="30" t="s">
        <v>9536</v>
      </c>
      <c r="P2829" s="30" t="s">
        <v>9537</v>
      </c>
      <c r="Q2829" s="30" t="s">
        <v>499</v>
      </c>
    </row>
    <row r="2830" spans="1:17" hidden="1" x14ac:dyDescent="0.2">
      <c r="A2830" s="30" t="s">
        <v>9540</v>
      </c>
      <c r="B2830" s="30" t="s">
        <v>9541</v>
      </c>
      <c r="C2830" s="30" t="s">
        <v>9542</v>
      </c>
      <c r="D2830" s="30" t="s">
        <v>9543</v>
      </c>
      <c r="E2830" s="30" t="s">
        <v>2990</v>
      </c>
      <c r="F2830" s="30" t="s">
        <v>9543</v>
      </c>
      <c r="G2830" s="38"/>
      <c r="H2830" s="31">
        <v>0</v>
      </c>
      <c r="I2830" s="30" t="s">
        <v>628</v>
      </c>
      <c r="J2830" s="30" t="s">
        <v>629</v>
      </c>
      <c r="K2830" s="30" t="s">
        <v>495</v>
      </c>
      <c r="L2830" s="30" t="s">
        <v>630</v>
      </c>
      <c r="M2830" s="30" t="s">
        <v>631</v>
      </c>
      <c r="N2830" s="30"/>
      <c r="O2830" s="30" t="s">
        <v>9540</v>
      </c>
      <c r="P2830" s="30" t="s">
        <v>9541</v>
      </c>
      <c r="Q2830" s="30" t="s">
        <v>499</v>
      </c>
    </row>
    <row r="2831" spans="1:17" hidden="1" x14ac:dyDescent="0.2">
      <c r="A2831" s="30" t="s">
        <v>9544</v>
      </c>
      <c r="B2831" s="30" t="s">
        <v>9545</v>
      </c>
      <c r="C2831" s="30" t="s">
        <v>9546</v>
      </c>
      <c r="D2831" s="30"/>
      <c r="E2831" s="30" t="s">
        <v>9547</v>
      </c>
      <c r="F2831" s="30"/>
      <c r="G2831" s="38"/>
      <c r="H2831" s="31">
        <v>0</v>
      </c>
      <c r="I2831" s="30" t="s">
        <v>755</v>
      </c>
      <c r="J2831" s="30" t="s">
        <v>756</v>
      </c>
      <c r="K2831" s="30" t="s">
        <v>495</v>
      </c>
      <c r="L2831" s="30" t="s">
        <v>612</v>
      </c>
      <c r="M2831" s="30" t="s">
        <v>943</v>
      </c>
      <c r="N2831" s="30"/>
      <c r="O2831" s="30" t="s">
        <v>9540</v>
      </c>
      <c r="P2831" s="30" t="s">
        <v>9541</v>
      </c>
      <c r="Q2831" s="30" t="s">
        <v>499</v>
      </c>
    </row>
    <row r="2832" spans="1:17" hidden="1" x14ac:dyDescent="0.2">
      <c r="A2832" s="30" t="s">
        <v>9548</v>
      </c>
      <c r="B2832" s="30" t="s">
        <v>9549</v>
      </c>
      <c r="C2832" s="30" t="s">
        <v>9550</v>
      </c>
      <c r="D2832" s="30"/>
      <c r="E2832" s="30" t="s">
        <v>9551</v>
      </c>
      <c r="F2832" s="30"/>
      <c r="G2832" s="38"/>
      <c r="H2832" s="31">
        <v>0</v>
      </c>
      <c r="I2832" s="30" t="s">
        <v>755</v>
      </c>
      <c r="J2832" s="30" t="s">
        <v>756</v>
      </c>
      <c r="K2832" s="30" t="s">
        <v>495</v>
      </c>
      <c r="L2832" s="30" t="s">
        <v>612</v>
      </c>
      <c r="M2832" s="30" t="s">
        <v>1035</v>
      </c>
      <c r="N2832" s="30"/>
      <c r="O2832" s="30" t="s">
        <v>9540</v>
      </c>
      <c r="P2832" s="30" t="s">
        <v>9541</v>
      </c>
      <c r="Q2832" s="30" t="s">
        <v>499</v>
      </c>
    </row>
    <row r="2833" spans="1:17" hidden="1" x14ac:dyDescent="0.2">
      <c r="A2833" s="30" t="s">
        <v>9552</v>
      </c>
      <c r="B2833" s="30" t="s">
        <v>9553</v>
      </c>
      <c r="C2833" s="30" t="s">
        <v>9554</v>
      </c>
      <c r="D2833" s="30"/>
      <c r="E2833" s="30" t="s">
        <v>9547</v>
      </c>
      <c r="F2833" s="30"/>
      <c r="G2833" s="38"/>
      <c r="H2833" s="31">
        <v>0</v>
      </c>
      <c r="I2833" s="30" t="s">
        <v>755</v>
      </c>
      <c r="J2833" s="30" t="s">
        <v>756</v>
      </c>
      <c r="K2833" s="30" t="s">
        <v>495</v>
      </c>
      <c r="L2833" s="30" t="s">
        <v>612</v>
      </c>
      <c r="M2833" s="30" t="s">
        <v>943</v>
      </c>
      <c r="N2833" s="30" t="s">
        <v>7690</v>
      </c>
      <c r="O2833" s="30" t="s">
        <v>9540</v>
      </c>
      <c r="P2833" s="30" t="s">
        <v>9541</v>
      </c>
      <c r="Q2833" s="30" t="s">
        <v>499</v>
      </c>
    </row>
    <row r="2834" spans="1:17" hidden="1" x14ac:dyDescent="0.2">
      <c r="A2834" s="30" t="s">
        <v>9555</v>
      </c>
      <c r="B2834" s="30" t="s">
        <v>9556</v>
      </c>
      <c r="C2834" s="30" t="s">
        <v>9557</v>
      </c>
      <c r="D2834" s="30"/>
      <c r="E2834" s="30" t="s">
        <v>9547</v>
      </c>
      <c r="F2834" s="30"/>
      <c r="G2834" s="38"/>
      <c r="H2834" s="31">
        <v>0</v>
      </c>
      <c r="I2834" s="30" t="s">
        <v>755</v>
      </c>
      <c r="J2834" s="30" t="s">
        <v>756</v>
      </c>
      <c r="K2834" s="30" t="s">
        <v>495</v>
      </c>
      <c r="L2834" s="30" t="s">
        <v>612</v>
      </c>
      <c r="M2834" s="30" t="s">
        <v>943</v>
      </c>
      <c r="N2834" s="30" t="s">
        <v>7690</v>
      </c>
      <c r="O2834" s="30" t="s">
        <v>9540</v>
      </c>
      <c r="P2834" s="30" t="s">
        <v>9541</v>
      </c>
      <c r="Q2834" s="30" t="s">
        <v>499</v>
      </c>
    </row>
    <row r="2835" spans="1:17" hidden="1" x14ac:dyDescent="0.2">
      <c r="A2835" s="30" t="s">
        <v>9558</v>
      </c>
      <c r="B2835" s="30" t="s">
        <v>9559</v>
      </c>
      <c r="C2835" s="30" t="s">
        <v>9560</v>
      </c>
      <c r="D2835" s="30"/>
      <c r="E2835" s="30" t="s">
        <v>9547</v>
      </c>
      <c r="F2835" s="30"/>
      <c r="G2835" s="38"/>
      <c r="H2835" s="31">
        <v>0</v>
      </c>
      <c r="I2835" s="30" t="s">
        <v>755</v>
      </c>
      <c r="J2835" s="30" t="s">
        <v>756</v>
      </c>
      <c r="K2835" s="30" t="s">
        <v>495</v>
      </c>
      <c r="L2835" s="30" t="s">
        <v>612</v>
      </c>
      <c r="M2835" s="30" t="s">
        <v>943</v>
      </c>
      <c r="N2835" s="30" t="s">
        <v>7690</v>
      </c>
      <c r="O2835" s="30" t="s">
        <v>9540</v>
      </c>
      <c r="P2835" s="30" t="s">
        <v>9541</v>
      </c>
      <c r="Q2835" s="30" t="s">
        <v>4458</v>
      </c>
    </row>
    <row r="2836" spans="1:17" hidden="1" x14ac:dyDescent="0.2">
      <c r="A2836" s="30" t="s">
        <v>9561</v>
      </c>
      <c r="B2836" s="30" t="s">
        <v>9562</v>
      </c>
      <c r="C2836" s="30" t="s">
        <v>9563</v>
      </c>
      <c r="D2836" s="30"/>
      <c r="E2836" s="30" t="s">
        <v>9547</v>
      </c>
      <c r="F2836" s="30"/>
      <c r="G2836" s="38"/>
      <c r="H2836" s="31">
        <v>0</v>
      </c>
      <c r="I2836" s="30" t="s">
        <v>755</v>
      </c>
      <c r="J2836" s="30" t="s">
        <v>756</v>
      </c>
      <c r="K2836" s="30" t="s">
        <v>495</v>
      </c>
      <c r="L2836" s="30" t="s">
        <v>612</v>
      </c>
      <c r="M2836" s="30" t="s">
        <v>1035</v>
      </c>
      <c r="N2836" s="30" t="s">
        <v>7769</v>
      </c>
      <c r="O2836" s="30" t="s">
        <v>9540</v>
      </c>
      <c r="P2836" s="30" t="s">
        <v>9541</v>
      </c>
      <c r="Q2836" s="30" t="s">
        <v>499</v>
      </c>
    </row>
    <row r="2837" spans="1:17" hidden="1" x14ac:dyDescent="0.2">
      <c r="A2837" s="30" t="s">
        <v>9564</v>
      </c>
      <c r="B2837" s="30" t="s">
        <v>9565</v>
      </c>
      <c r="C2837" s="30" t="s">
        <v>9566</v>
      </c>
      <c r="D2837" s="30"/>
      <c r="E2837" s="30" t="s">
        <v>9547</v>
      </c>
      <c r="F2837" s="30"/>
      <c r="G2837" s="38"/>
      <c r="H2837" s="31">
        <v>0</v>
      </c>
      <c r="I2837" s="30" t="s">
        <v>755</v>
      </c>
      <c r="J2837" s="30" t="s">
        <v>756</v>
      </c>
      <c r="K2837" s="30" t="s">
        <v>495</v>
      </c>
      <c r="L2837" s="30" t="s">
        <v>612</v>
      </c>
      <c r="M2837" s="30" t="s">
        <v>1828</v>
      </c>
      <c r="N2837" s="30"/>
      <c r="O2837" s="30" t="s">
        <v>9540</v>
      </c>
      <c r="P2837" s="30" t="s">
        <v>9541</v>
      </c>
      <c r="Q2837" s="30" t="s">
        <v>499</v>
      </c>
    </row>
    <row r="2838" spans="1:17" hidden="1" x14ac:dyDescent="0.2">
      <c r="A2838" s="30" t="s">
        <v>9567</v>
      </c>
      <c r="B2838" s="30" t="s">
        <v>9568</v>
      </c>
      <c r="C2838" s="30" t="s">
        <v>9569</v>
      </c>
      <c r="D2838" s="30"/>
      <c r="E2838" s="30" t="s">
        <v>9547</v>
      </c>
      <c r="F2838" s="30"/>
      <c r="G2838" s="38"/>
      <c r="H2838" s="31">
        <v>0</v>
      </c>
      <c r="I2838" s="30" t="s">
        <v>755</v>
      </c>
      <c r="J2838" s="30" t="s">
        <v>756</v>
      </c>
      <c r="K2838" s="30" t="s">
        <v>495</v>
      </c>
      <c r="L2838" s="30" t="s">
        <v>612</v>
      </c>
      <c r="M2838" s="30" t="s">
        <v>1828</v>
      </c>
      <c r="N2838" s="30"/>
      <c r="O2838" s="30" t="s">
        <v>9540</v>
      </c>
      <c r="P2838" s="30" t="s">
        <v>9541</v>
      </c>
      <c r="Q2838" s="30" t="s">
        <v>499</v>
      </c>
    </row>
    <row r="2839" spans="1:17" hidden="1" x14ac:dyDescent="0.2">
      <c r="A2839" s="30" t="s">
        <v>9570</v>
      </c>
      <c r="B2839" s="30" t="s">
        <v>9571</v>
      </c>
      <c r="C2839" s="30" t="s">
        <v>9572</v>
      </c>
      <c r="D2839" s="30"/>
      <c r="E2839" s="30" t="s">
        <v>9547</v>
      </c>
      <c r="F2839" s="30"/>
      <c r="G2839" s="38"/>
      <c r="H2839" s="31">
        <v>0</v>
      </c>
      <c r="I2839" s="30" t="s">
        <v>755</v>
      </c>
      <c r="J2839" s="30" t="s">
        <v>756</v>
      </c>
      <c r="K2839" s="30" t="s">
        <v>495</v>
      </c>
      <c r="L2839" s="30" t="s">
        <v>612</v>
      </c>
      <c r="M2839" s="30" t="s">
        <v>1035</v>
      </c>
      <c r="N2839" s="30" t="s">
        <v>7690</v>
      </c>
      <c r="O2839" s="30" t="s">
        <v>9540</v>
      </c>
      <c r="P2839" s="30" t="s">
        <v>9541</v>
      </c>
      <c r="Q2839" s="30" t="s">
        <v>499</v>
      </c>
    </row>
    <row r="2840" spans="1:17" hidden="1" x14ac:dyDescent="0.2">
      <c r="A2840" s="30" t="s">
        <v>9573</v>
      </c>
      <c r="B2840" s="30" t="s">
        <v>9574</v>
      </c>
      <c r="C2840" s="30" t="s">
        <v>9575</v>
      </c>
      <c r="D2840" s="30"/>
      <c r="E2840" s="30" t="s">
        <v>9547</v>
      </c>
      <c r="F2840" s="30"/>
      <c r="G2840" s="38"/>
      <c r="H2840" s="31">
        <v>0</v>
      </c>
      <c r="I2840" s="30" t="s">
        <v>755</v>
      </c>
      <c r="J2840" s="30" t="s">
        <v>756</v>
      </c>
      <c r="K2840" s="30" t="s">
        <v>495</v>
      </c>
      <c r="L2840" s="30" t="s">
        <v>612</v>
      </c>
      <c r="M2840" s="30" t="s">
        <v>1035</v>
      </c>
      <c r="N2840" s="30" t="s">
        <v>7690</v>
      </c>
      <c r="O2840" s="30" t="s">
        <v>9540</v>
      </c>
      <c r="P2840" s="30" t="s">
        <v>9541</v>
      </c>
      <c r="Q2840" s="30" t="s">
        <v>499</v>
      </c>
    </row>
    <row r="2841" spans="1:17" hidden="1" x14ac:dyDescent="0.2">
      <c r="A2841" s="30" t="s">
        <v>9576</v>
      </c>
      <c r="B2841" s="30" t="s">
        <v>9577</v>
      </c>
      <c r="C2841" s="30" t="s">
        <v>9578</v>
      </c>
      <c r="D2841" s="30"/>
      <c r="E2841" s="30" t="s">
        <v>9547</v>
      </c>
      <c r="F2841" s="30"/>
      <c r="G2841" s="38"/>
      <c r="H2841" s="31">
        <v>0</v>
      </c>
      <c r="I2841" s="30" t="s">
        <v>755</v>
      </c>
      <c r="J2841" s="30" t="s">
        <v>756</v>
      </c>
      <c r="K2841" s="30" t="s">
        <v>495</v>
      </c>
      <c r="L2841" s="30" t="s">
        <v>612</v>
      </c>
      <c r="M2841" s="30" t="s">
        <v>943</v>
      </c>
      <c r="N2841" s="30" t="s">
        <v>7690</v>
      </c>
      <c r="O2841" s="30" t="s">
        <v>9540</v>
      </c>
      <c r="P2841" s="30" t="s">
        <v>9541</v>
      </c>
      <c r="Q2841" s="30" t="s">
        <v>499</v>
      </c>
    </row>
    <row r="2842" spans="1:17" hidden="1" x14ac:dyDescent="0.2">
      <c r="A2842" s="30" t="s">
        <v>9579</v>
      </c>
      <c r="B2842" s="30" t="s">
        <v>9580</v>
      </c>
      <c r="C2842" s="30" t="s">
        <v>9581</v>
      </c>
      <c r="D2842" s="30"/>
      <c r="E2842" s="30" t="s">
        <v>9547</v>
      </c>
      <c r="F2842" s="30"/>
      <c r="G2842" s="38"/>
      <c r="H2842" s="31">
        <v>0</v>
      </c>
      <c r="I2842" s="30" t="s">
        <v>755</v>
      </c>
      <c r="J2842" s="30" t="s">
        <v>756</v>
      </c>
      <c r="K2842" s="30" t="s">
        <v>495</v>
      </c>
      <c r="L2842" s="30" t="s">
        <v>612</v>
      </c>
      <c r="M2842" s="30" t="s">
        <v>1828</v>
      </c>
      <c r="N2842" s="30"/>
      <c r="O2842" s="30" t="s">
        <v>9540</v>
      </c>
      <c r="P2842" s="30" t="s">
        <v>9541</v>
      </c>
      <c r="Q2842" s="30" t="s">
        <v>499</v>
      </c>
    </row>
    <row r="2843" spans="1:17" hidden="1" x14ac:dyDescent="0.2">
      <c r="A2843" s="30" t="s">
        <v>9582</v>
      </c>
      <c r="B2843" s="30" t="s">
        <v>9583</v>
      </c>
      <c r="C2843" s="30" t="s">
        <v>9584</v>
      </c>
      <c r="D2843" s="30"/>
      <c r="E2843" s="30" t="s">
        <v>9547</v>
      </c>
      <c r="F2843" s="30"/>
      <c r="G2843" s="38"/>
      <c r="H2843" s="31">
        <v>0</v>
      </c>
      <c r="I2843" s="30" t="s">
        <v>755</v>
      </c>
      <c r="J2843" s="30" t="s">
        <v>756</v>
      </c>
      <c r="K2843" s="30" t="s">
        <v>495</v>
      </c>
      <c r="L2843" s="30" t="s">
        <v>612</v>
      </c>
      <c r="M2843" s="30" t="s">
        <v>943</v>
      </c>
      <c r="N2843" s="30" t="s">
        <v>7666</v>
      </c>
      <c r="O2843" s="30" t="s">
        <v>9540</v>
      </c>
      <c r="P2843" s="30" t="s">
        <v>9541</v>
      </c>
      <c r="Q2843" s="30" t="s">
        <v>499</v>
      </c>
    </row>
    <row r="2844" spans="1:17" hidden="1" x14ac:dyDescent="0.2">
      <c r="A2844" s="30" t="s">
        <v>9585</v>
      </c>
      <c r="B2844" s="30" t="s">
        <v>9586</v>
      </c>
      <c r="C2844" s="30" t="s">
        <v>9587</v>
      </c>
      <c r="D2844" s="30"/>
      <c r="E2844" s="30" t="s">
        <v>9547</v>
      </c>
      <c r="F2844" s="30"/>
      <c r="G2844" s="38"/>
      <c r="H2844" s="31">
        <v>0</v>
      </c>
      <c r="I2844" s="30" t="s">
        <v>755</v>
      </c>
      <c r="J2844" s="30" t="s">
        <v>756</v>
      </c>
      <c r="K2844" s="30" t="s">
        <v>495</v>
      </c>
      <c r="L2844" s="30" t="s">
        <v>612</v>
      </c>
      <c r="M2844" s="30" t="s">
        <v>1035</v>
      </c>
      <c r="N2844" s="30" t="s">
        <v>7666</v>
      </c>
      <c r="O2844" s="30" t="s">
        <v>9540</v>
      </c>
      <c r="P2844" s="30" t="s">
        <v>9541</v>
      </c>
      <c r="Q2844" s="30" t="s">
        <v>499</v>
      </c>
    </row>
    <row r="2845" spans="1:17" hidden="1" x14ac:dyDescent="0.2">
      <c r="A2845" s="30" t="s">
        <v>9588</v>
      </c>
      <c r="B2845" s="30" t="s">
        <v>9589</v>
      </c>
      <c r="C2845" s="30" t="s">
        <v>9590</v>
      </c>
      <c r="D2845" s="30"/>
      <c r="E2845" s="30" t="s">
        <v>503</v>
      </c>
      <c r="F2845" s="30" t="s">
        <v>9591</v>
      </c>
      <c r="G2845" s="38"/>
      <c r="H2845" s="31">
        <v>0</v>
      </c>
      <c r="I2845" s="30"/>
      <c r="J2845" s="30"/>
      <c r="K2845" s="30" t="s">
        <v>495</v>
      </c>
      <c r="L2845" s="30" t="s">
        <v>496</v>
      </c>
      <c r="M2845" s="30" t="s">
        <v>548</v>
      </c>
      <c r="N2845" s="30"/>
      <c r="O2845" s="30" t="s">
        <v>9588</v>
      </c>
      <c r="P2845" s="30" t="s">
        <v>9589</v>
      </c>
      <c r="Q2845" s="30" t="s">
        <v>499</v>
      </c>
    </row>
    <row r="2846" spans="1:17" hidden="1" x14ac:dyDescent="0.2">
      <c r="A2846" s="30" t="s">
        <v>9592</v>
      </c>
      <c r="B2846" s="30" t="s">
        <v>9593</v>
      </c>
      <c r="C2846" s="30" t="s">
        <v>9594</v>
      </c>
      <c r="D2846" s="30"/>
      <c r="E2846" s="30" t="s">
        <v>503</v>
      </c>
      <c r="F2846" s="30" t="s">
        <v>9595</v>
      </c>
      <c r="G2846" s="38"/>
      <c r="H2846" s="31">
        <v>0</v>
      </c>
      <c r="I2846" s="30" t="s">
        <v>546</v>
      </c>
      <c r="J2846" s="30" t="s">
        <v>547</v>
      </c>
      <c r="K2846" s="30" t="s">
        <v>495</v>
      </c>
      <c r="L2846" s="30" t="s">
        <v>496</v>
      </c>
      <c r="M2846" s="30" t="s">
        <v>695</v>
      </c>
      <c r="N2846" s="30" t="s">
        <v>9596</v>
      </c>
      <c r="O2846" s="30" t="s">
        <v>9592</v>
      </c>
      <c r="P2846" s="30" t="s">
        <v>9593</v>
      </c>
      <c r="Q2846" s="30" t="s">
        <v>499</v>
      </c>
    </row>
    <row r="2847" spans="1:17" hidden="1" x14ac:dyDescent="0.2">
      <c r="A2847" s="30" t="s">
        <v>9597</v>
      </c>
      <c r="B2847" s="30" t="s">
        <v>9598</v>
      </c>
      <c r="C2847" s="30" t="s">
        <v>9599</v>
      </c>
      <c r="D2847" s="30" t="s">
        <v>6411</v>
      </c>
      <c r="E2847" s="30" t="s">
        <v>503</v>
      </c>
      <c r="F2847" s="30" t="s">
        <v>6411</v>
      </c>
      <c r="G2847" s="38"/>
      <c r="H2847" s="31">
        <v>0</v>
      </c>
      <c r="I2847" s="30" t="s">
        <v>995</v>
      </c>
      <c r="J2847" s="30" t="s">
        <v>996</v>
      </c>
      <c r="K2847" s="30" t="s">
        <v>495</v>
      </c>
      <c r="L2847" s="30" t="s">
        <v>612</v>
      </c>
      <c r="M2847" s="30" t="s">
        <v>1007</v>
      </c>
      <c r="N2847" s="30"/>
      <c r="O2847" s="30" t="s">
        <v>9597</v>
      </c>
      <c r="P2847" s="30" t="s">
        <v>9598</v>
      </c>
      <c r="Q2847" s="30" t="s">
        <v>499</v>
      </c>
    </row>
    <row r="2848" spans="1:17" hidden="1" x14ac:dyDescent="0.2">
      <c r="A2848" s="30" t="s">
        <v>9600</v>
      </c>
      <c r="B2848" s="30" t="s">
        <v>9601</v>
      </c>
      <c r="C2848" s="30" t="s">
        <v>9602</v>
      </c>
      <c r="D2848" s="30" t="s">
        <v>6411</v>
      </c>
      <c r="E2848" s="30" t="s">
        <v>503</v>
      </c>
      <c r="F2848" s="30" t="s">
        <v>6411</v>
      </c>
      <c r="G2848" s="38"/>
      <c r="H2848" s="31">
        <v>0</v>
      </c>
      <c r="I2848" s="30" t="s">
        <v>5187</v>
      </c>
      <c r="J2848" s="30" t="s">
        <v>5188</v>
      </c>
      <c r="K2848" s="30" t="s">
        <v>495</v>
      </c>
      <c r="L2848" s="30" t="s">
        <v>496</v>
      </c>
      <c r="M2848" s="30" t="s">
        <v>2206</v>
      </c>
      <c r="N2848" s="30"/>
      <c r="O2848" s="30" t="s">
        <v>9597</v>
      </c>
      <c r="P2848" s="30" t="s">
        <v>9598</v>
      </c>
      <c r="Q2848" s="30" t="s">
        <v>499</v>
      </c>
    </row>
    <row r="2849" spans="1:17" hidden="1" x14ac:dyDescent="0.2">
      <c r="A2849" s="30" t="s">
        <v>9603</v>
      </c>
      <c r="B2849" s="30" t="s">
        <v>9604</v>
      </c>
      <c r="C2849" s="30" t="s">
        <v>9605</v>
      </c>
      <c r="D2849" s="30" t="s">
        <v>6411</v>
      </c>
      <c r="E2849" s="30" t="s">
        <v>503</v>
      </c>
      <c r="F2849" s="30" t="s">
        <v>6411</v>
      </c>
      <c r="G2849" s="38"/>
      <c r="H2849" s="31">
        <v>0</v>
      </c>
      <c r="I2849" s="30" t="s">
        <v>5187</v>
      </c>
      <c r="J2849" s="30" t="s">
        <v>5188</v>
      </c>
      <c r="K2849" s="30" t="s">
        <v>495</v>
      </c>
      <c r="L2849" s="30" t="s">
        <v>496</v>
      </c>
      <c r="M2849" s="30" t="s">
        <v>514</v>
      </c>
      <c r="N2849" s="30" t="s">
        <v>515</v>
      </c>
      <c r="O2849" s="30" t="s">
        <v>9597</v>
      </c>
      <c r="P2849" s="30" t="s">
        <v>9598</v>
      </c>
      <c r="Q2849" s="30" t="s">
        <v>499</v>
      </c>
    </row>
    <row r="2850" spans="1:17" hidden="1" x14ac:dyDescent="0.2">
      <c r="A2850" s="30" t="s">
        <v>9606</v>
      </c>
      <c r="B2850" s="30" t="s">
        <v>9607</v>
      </c>
      <c r="C2850" s="30" t="s">
        <v>9608</v>
      </c>
      <c r="D2850" s="30"/>
      <c r="E2850" s="30" t="s">
        <v>753</v>
      </c>
      <c r="F2850" s="30" t="s">
        <v>9609</v>
      </c>
      <c r="G2850" s="38"/>
      <c r="H2850" s="31">
        <v>0</v>
      </c>
      <c r="I2850" s="30" t="s">
        <v>755</v>
      </c>
      <c r="J2850" s="30" t="s">
        <v>756</v>
      </c>
      <c r="K2850" s="30" t="s">
        <v>495</v>
      </c>
      <c r="L2850" s="30" t="s">
        <v>612</v>
      </c>
      <c r="M2850" s="30" t="s">
        <v>961</v>
      </c>
      <c r="N2850" s="30" t="s">
        <v>9610</v>
      </c>
      <c r="O2850" s="30" t="s">
        <v>9606</v>
      </c>
      <c r="P2850" s="30" t="s">
        <v>9607</v>
      </c>
      <c r="Q2850" s="30" t="s">
        <v>4174</v>
      </c>
    </row>
    <row r="2851" spans="1:17" hidden="1" x14ac:dyDescent="0.2">
      <c r="A2851" s="30" t="s">
        <v>9611</v>
      </c>
      <c r="B2851" s="30" t="s">
        <v>9612</v>
      </c>
      <c r="C2851" s="30" t="s">
        <v>9613</v>
      </c>
      <c r="D2851" s="30" t="s">
        <v>74</v>
      </c>
      <c r="E2851" s="30" t="s">
        <v>6037</v>
      </c>
      <c r="F2851" s="30"/>
      <c r="G2851" s="38"/>
      <c r="H2851" s="31">
        <v>0</v>
      </c>
      <c r="I2851" s="30" t="s">
        <v>995</v>
      </c>
      <c r="J2851" s="30" t="s">
        <v>996</v>
      </c>
      <c r="K2851" s="30" t="s">
        <v>495</v>
      </c>
      <c r="L2851" s="30" t="s">
        <v>612</v>
      </c>
      <c r="M2851" s="30" t="s">
        <v>1021</v>
      </c>
      <c r="N2851" s="30"/>
      <c r="O2851" s="30" t="s">
        <v>9606</v>
      </c>
      <c r="P2851" s="30" t="s">
        <v>9607</v>
      </c>
      <c r="Q2851" s="30" t="s">
        <v>499</v>
      </c>
    </row>
    <row r="2852" spans="1:17" hidden="1" x14ac:dyDescent="0.2">
      <c r="A2852" s="30" t="s">
        <v>9614</v>
      </c>
      <c r="B2852" s="30" t="s">
        <v>9615</v>
      </c>
      <c r="C2852" s="30" t="s">
        <v>9616</v>
      </c>
      <c r="D2852" s="30" t="s">
        <v>74</v>
      </c>
      <c r="E2852" s="30" t="s">
        <v>6037</v>
      </c>
      <c r="F2852" s="30"/>
      <c r="G2852" s="38"/>
      <c r="H2852" s="31">
        <v>0</v>
      </c>
      <c r="I2852" s="30" t="s">
        <v>995</v>
      </c>
      <c r="J2852" s="30" t="s">
        <v>996</v>
      </c>
      <c r="K2852" s="30" t="s">
        <v>495</v>
      </c>
      <c r="L2852" s="30" t="s">
        <v>612</v>
      </c>
      <c r="M2852" s="30" t="s">
        <v>1021</v>
      </c>
      <c r="N2852" s="30"/>
      <c r="O2852" s="30" t="s">
        <v>9606</v>
      </c>
      <c r="P2852" s="30" t="s">
        <v>9607</v>
      </c>
      <c r="Q2852" s="30" t="s">
        <v>499</v>
      </c>
    </row>
    <row r="2853" spans="1:17" hidden="1" x14ac:dyDescent="0.2">
      <c r="A2853" s="30" t="s">
        <v>9617</v>
      </c>
      <c r="B2853" s="30" t="s">
        <v>9618</v>
      </c>
      <c r="C2853" s="30" t="s">
        <v>9619</v>
      </c>
      <c r="D2853" s="30" t="s">
        <v>74</v>
      </c>
      <c r="E2853" s="30" t="s">
        <v>6037</v>
      </c>
      <c r="F2853" s="30"/>
      <c r="G2853" s="38"/>
      <c r="H2853" s="31">
        <v>0</v>
      </c>
      <c r="I2853" s="30" t="s">
        <v>755</v>
      </c>
      <c r="J2853" s="30" t="s">
        <v>756</v>
      </c>
      <c r="K2853" s="30" t="s">
        <v>495</v>
      </c>
      <c r="L2853" s="30" t="s">
        <v>612</v>
      </c>
      <c r="M2853" s="30" t="s">
        <v>950</v>
      </c>
      <c r="N2853" s="30"/>
      <c r="O2853" s="30" t="s">
        <v>9606</v>
      </c>
      <c r="P2853" s="30" t="s">
        <v>9607</v>
      </c>
      <c r="Q2853" s="30" t="s">
        <v>499</v>
      </c>
    </row>
    <row r="2854" spans="1:17" hidden="1" x14ac:dyDescent="0.2">
      <c r="A2854" s="30" t="s">
        <v>9620</v>
      </c>
      <c r="B2854" s="30" t="s">
        <v>9621</v>
      </c>
      <c r="C2854" s="30" t="s">
        <v>9622</v>
      </c>
      <c r="D2854" s="30" t="s">
        <v>74</v>
      </c>
      <c r="E2854" s="30" t="s">
        <v>6037</v>
      </c>
      <c r="F2854" s="30"/>
      <c r="G2854" s="38"/>
      <c r="H2854" s="31">
        <v>0</v>
      </c>
      <c r="I2854" s="30" t="s">
        <v>755</v>
      </c>
      <c r="J2854" s="30" t="s">
        <v>756</v>
      </c>
      <c r="K2854" s="30" t="s">
        <v>495</v>
      </c>
      <c r="L2854" s="30" t="s">
        <v>612</v>
      </c>
      <c r="M2854" s="30" t="s">
        <v>613</v>
      </c>
      <c r="N2854" s="30"/>
      <c r="O2854" s="30" t="s">
        <v>9606</v>
      </c>
      <c r="P2854" s="30" t="s">
        <v>9607</v>
      </c>
      <c r="Q2854" s="30" t="s">
        <v>499</v>
      </c>
    </row>
    <row r="2855" spans="1:17" hidden="1" x14ac:dyDescent="0.2">
      <c r="A2855" s="30" t="s">
        <v>9623</v>
      </c>
      <c r="B2855" s="30" t="s">
        <v>9624</v>
      </c>
      <c r="C2855" s="30" t="s">
        <v>9625</v>
      </c>
      <c r="D2855" s="30"/>
      <c r="E2855" s="30" t="s">
        <v>2990</v>
      </c>
      <c r="F2855" s="30" t="s">
        <v>9626</v>
      </c>
      <c r="G2855" s="38"/>
      <c r="H2855" s="31">
        <v>0</v>
      </c>
      <c r="I2855" s="30" t="s">
        <v>995</v>
      </c>
      <c r="J2855" s="30" t="s">
        <v>996</v>
      </c>
      <c r="K2855" s="30" t="s">
        <v>495</v>
      </c>
      <c r="L2855" s="30" t="s">
        <v>612</v>
      </c>
      <c r="M2855" s="30" t="s">
        <v>1007</v>
      </c>
      <c r="N2855" s="30" t="s">
        <v>4885</v>
      </c>
      <c r="O2855" s="30" t="s">
        <v>9623</v>
      </c>
      <c r="P2855" s="30" t="s">
        <v>9624</v>
      </c>
      <c r="Q2855" s="30" t="s">
        <v>499</v>
      </c>
    </row>
    <row r="2856" spans="1:17" hidden="1" x14ac:dyDescent="0.2">
      <c r="A2856" s="30" t="s">
        <v>9627</v>
      </c>
      <c r="B2856" s="30" t="s">
        <v>9628</v>
      </c>
      <c r="C2856" s="30" t="s">
        <v>9629</v>
      </c>
      <c r="D2856" s="30" t="s">
        <v>9630</v>
      </c>
      <c r="E2856" s="30" t="s">
        <v>2990</v>
      </c>
      <c r="F2856" s="30" t="s">
        <v>9630</v>
      </c>
      <c r="G2856" s="38"/>
      <c r="H2856" s="31">
        <v>0</v>
      </c>
      <c r="I2856" s="30" t="s">
        <v>755</v>
      </c>
      <c r="J2856" s="30" t="s">
        <v>756</v>
      </c>
      <c r="K2856" s="30" t="s">
        <v>495</v>
      </c>
      <c r="L2856" s="30" t="s">
        <v>612</v>
      </c>
      <c r="M2856" s="30" t="s">
        <v>1035</v>
      </c>
      <c r="N2856" s="30"/>
      <c r="O2856" s="30" t="s">
        <v>9623</v>
      </c>
      <c r="P2856" s="30" t="s">
        <v>9624</v>
      </c>
      <c r="Q2856" s="30" t="s">
        <v>499</v>
      </c>
    </row>
    <row r="2857" spans="1:17" hidden="1" x14ac:dyDescent="0.2">
      <c r="A2857" s="30" t="s">
        <v>9631</v>
      </c>
      <c r="B2857" s="30" t="s">
        <v>9632</v>
      </c>
      <c r="C2857" s="30" t="s">
        <v>9633</v>
      </c>
      <c r="D2857" s="30" t="s">
        <v>74</v>
      </c>
      <c r="E2857" s="30" t="s">
        <v>2990</v>
      </c>
      <c r="F2857" s="30" t="s">
        <v>74</v>
      </c>
      <c r="G2857" s="38"/>
      <c r="H2857" s="31">
        <v>0</v>
      </c>
      <c r="I2857" s="30" t="s">
        <v>755</v>
      </c>
      <c r="J2857" s="30" t="s">
        <v>756</v>
      </c>
      <c r="K2857" s="30" t="s">
        <v>495</v>
      </c>
      <c r="L2857" s="30" t="s">
        <v>612</v>
      </c>
      <c r="M2857" s="30" t="s">
        <v>1128</v>
      </c>
      <c r="N2857" s="30" t="s">
        <v>4247</v>
      </c>
      <c r="O2857" s="30" t="s">
        <v>9623</v>
      </c>
      <c r="P2857" s="30" t="s">
        <v>9624</v>
      </c>
      <c r="Q2857" s="30" t="s">
        <v>499</v>
      </c>
    </row>
    <row r="2858" spans="1:17" hidden="1" x14ac:dyDescent="0.2">
      <c r="A2858" s="30" t="s">
        <v>9634</v>
      </c>
      <c r="B2858" s="30" t="s">
        <v>9635</v>
      </c>
      <c r="C2858" s="30" t="s">
        <v>9636</v>
      </c>
      <c r="D2858" s="30" t="s">
        <v>74</v>
      </c>
      <c r="E2858" s="30" t="s">
        <v>2990</v>
      </c>
      <c r="F2858" s="30" t="s">
        <v>74</v>
      </c>
      <c r="G2858" s="38"/>
      <c r="H2858" s="31">
        <v>0</v>
      </c>
      <c r="I2858" s="30" t="s">
        <v>755</v>
      </c>
      <c r="J2858" s="30" t="s">
        <v>756</v>
      </c>
      <c r="K2858" s="30" t="s">
        <v>495</v>
      </c>
      <c r="L2858" s="30" t="s">
        <v>612</v>
      </c>
      <c r="M2858" s="30" t="s">
        <v>1035</v>
      </c>
      <c r="N2858" s="30" t="s">
        <v>4215</v>
      </c>
      <c r="O2858" s="30" t="s">
        <v>9623</v>
      </c>
      <c r="P2858" s="30" t="s">
        <v>9624</v>
      </c>
      <c r="Q2858" s="30" t="s">
        <v>499</v>
      </c>
    </row>
    <row r="2859" spans="1:17" hidden="1" x14ac:dyDescent="0.2">
      <c r="A2859" s="30" t="s">
        <v>9637</v>
      </c>
      <c r="B2859" s="30" t="s">
        <v>9638</v>
      </c>
      <c r="C2859" s="30" t="s">
        <v>9639</v>
      </c>
      <c r="D2859" s="30" t="s">
        <v>74</v>
      </c>
      <c r="E2859" s="30" t="s">
        <v>2990</v>
      </c>
      <c r="F2859" s="30" t="s">
        <v>74</v>
      </c>
      <c r="G2859" s="38"/>
      <c r="H2859" s="31">
        <v>0</v>
      </c>
      <c r="I2859" s="30" t="s">
        <v>755</v>
      </c>
      <c r="J2859" s="30" t="s">
        <v>756</v>
      </c>
      <c r="K2859" s="30" t="s">
        <v>495</v>
      </c>
      <c r="L2859" s="30" t="s">
        <v>612</v>
      </c>
      <c r="M2859" s="30" t="s">
        <v>1828</v>
      </c>
      <c r="N2859" s="30" t="s">
        <v>5915</v>
      </c>
      <c r="O2859" s="30" t="s">
        <v>9623</v>
      </c>
      <c r="P2859" s="30" t="s">
        <v>9624</v>
      </c>
      <c r="Q2859" s="30" t="s">
        <v>499</v>
      </c>
    </row>
    <row r="2860" spans="1:17" hidden="1" x14ac:dyDescent="0.2">
      <c r="A2860" s="30" t="s">
        <v>9640</v>
      </c>
      <c r="B2860" s="30" t="s">
        <v>9641</v>
      </c>
      <c r="C2860" s="30" t="s">
        <v>9642</v>
      </c>
      <c r="D2860" s="30" t="s">
        <v>74</v>
      </c>
      <c r="E2860" s="30" t="s">
        <v>9643</v>
      </c>
      <c r="F2860" s="30" t="s">
        <v>74</v>
      </c>
      <c r="G2860" s="38"/>
      <c r="H2860" s="31">
        <v>0</v>
      </c>
      <c r="I2860" s="30" t="s">
        <v>755</v>
      </c>
      <c r="J2860" s="30" t="s">
        <v>756</v>
      </c>
      <c r="K2860" s="30" t="s">
        <v>495</v>
      </c>
      <c r="L2860" s="30" t="s">
        <v>612</v>
      </c>
      <c r="M2860" s="30" t="s">
        <v>1035</v>
      </c>
      <c r="N2860" s="30"/>
      <c r="O2860" s="30" t="s">
        <v>9623</v>
      </c>
      <c r="P2860" s="30" t="s">
        <v>9624</v>
      </c>
      <c r="Q2860" s="30" t="s">
        <v>499</v>
      </c>
    </row>
    <row r="2861" spans="1:17" hidden="1" x14ac:dyDescent="0.2">
      <c r="A2861" s="30" t="s">
        <v>9644</v>
      </c>
      <c r="B2861" s="30" t="s">
        <v>9645</v>
      </c>
      <c r="C2861" s="30" t="s">
        <v>9646</v>
      </c>
      <c r="D2861" s="30" t="s">
        <v>74</v>
      </c>
      <c r="E2861" s="30" t="s">
        <v>2990</v>
      </c>
      <c r="F2861" s="30" t="s">
        <v>74</v>
      </c>
      <c r="G2861" s="38"/>
      <c r="H2861" s="31">
        <v>0</v>
      </c>
      <c r="I2861" s="30" t="s">
        <v>995</v>
      </c>
      <c r="J2861" s="30" t="s">
        <v>996</v>
      </c>
      <c r="K2861" s="30" t="s">
        <v>495</v>
      </c>
      <c r="L2861" s="30" t="s">
        <v>612</v>
      </c>
      <c r="M2861" s="30" t="s">
        <v>1021</v>
      </c>
      <c r="N2861" s="30" t="s">
        <v>5936</v>
      </c>
      <c r="O2861" s="30" t="s">
        <v>9623</v>
      </c>
      <c r="P2861" s="30" t="s">
        <v>9624</v>
      </c>
      <c r="Q2861" s="30" t="s">
        <v>499</v>
      </c>
    </row>
    <row r="2862" spans="1:17" hidden="1" x14ac:dyDescent="0.2">
      <c r="A2862" s="30" t="s">
        <v>9647</v>
      </c>
      <c r="B2862" s="30" t="s">
        <v>9648</v>
      </c>
      <c r="C2862" s="30" t="s">
        <v>9649</v>
      </c>
      <c r="D2862" s="30" t="s">
        <v>74</v>
      </c>
      <c r="E2862" s="30" t="s">
        <v>2990</v>
      </c>
      <c r="F2862" s="30" t="s">
        <v>74</v>
      </c>
      <c r="G2862" s="38"/>
      <c r="H2862" s="31">
        <v>0</v>
      </c>
      <c r="I2862" s="30" t="s">
        <v>995</v>
      </c>
      <c r="J2862" s="30" t="s">
        <v>996</v>
      </c>
      <c r="K2862" s="30" t="s">
        <v>495</v>
      </c>
      <c r="L2862" s="30" t="s">
        <v>612</v>
      </c>
      <c r="M2862" s="30" t="s">
        <v>624</v>
      </c>
      <c r="N2862" s="30" t="s">
        <v>5029</v>
      </c>
      <c r="O2862" s="30" t="s">
        <v>9623</v>
      </c>
      <c r="P2862" s="30" t="s">
        <v>9624</v>
      </c>
      <c r="Q2862" s="30" t="s">
        <v>499</v>
      </c>
    </row>
    <row r="2863" spans="1:17" hidden="1" x14ac:dyDescent="0.2">
      <c r="A2863" s="30" t="s">
        <v>9650</v>
      </c>
      <c r="B2863" s="30" t="s">
        <v>9651</v>
      </c>
      <c r="C2863" s="30" t="s">
        <v>9652</v>
      </c>
      <c r="D2863" s="30" t="s">
        <v>74</v>
      </c>
      <c r="E2863" s="30" t="s">
        <v>2990</v>
      </c>
      <c r="F2863" s="30" t="s">
        <v>74</v>
      </c>
      <c r="G2863" s="38"/>
      <c r="H2863" s="31">
        <v>0</v>
      </c>
      <c r="I2863" s="30" t="s">
        <v>995</v>
      </c>
      <c r="J2863" s="30" t="s">
        <v>996</v>
      </c>
      <c r="K2863" s="30" t="s">
        <v>495</v>
      </c>
      <c r="L2863" s="30" t="s">
        <v>612</v>
      </c>
      <c r="M2863" s="30" t="s">
        <v>1153</v>
      </c>
      <c r="N2863" s="30" t="s">
        <v>7265</v>
      </c>
      <c r="O2863" s="30" t="s">
        <v>9623</v>
      </c>
      <c r="P2863" s="30" t="s">
        <v>9624</v>
      </c>
      <c r="Q2863" s="30" t="s">
        <v>499</v>
      </c>
    </row>
    <row r="2864" spans="1:17" hidden="1" x14ac:dyDescent="0.2">
      <c r="A2864" s="30" t="s">
        <v>9653</v>
      </c>
      <c r="B2864" s="30" t="s">
        <v>9654</v>
      </c>
      <c r="C2864" s="30" t="s">
        <v>9655</v>
      </c>
      <c r="D2864" s="30" t="s">
        <v>74</v>
      </c>
      <c r="E2864" s="30" t="s">
        <v>2990</v>
      </c>
      <c r="F2864" s="30" t="s">
        <v>74</v>
      </c>
      <c r="G2864" s="38"/>
      <c r="H2864" s="31">
        <v>0</v>
      </c>
      <c r="I2864" s="30" t="s">
        <v>755</v>
      </c>
      <c r="J2864" s="30" t="s">
        <v>756</v>
      </c>
      <c r="K2864" s="30" t="s">
        <v>495</v>
      </c>
      <c r="L2864" s="30" t="s">
        <v>612</v>
      </c>
      <c r="M2864" s="30" t="s">
        <v>1035</v>
      </c>
      <c r="N2864" s="30" t="s">
        <v>9656</v>
      </c>
      <c r="O2864" s="30" t="s">
        <v>9623</v>
      </c>
      <c r="P2864" s="30" t="s">
        <v>9624</v>
      </c>
      <c r="Q2864" s="30" t="s">
        <v>499</v>
      </c>
    </row>
    <row r="2865" spans="1:17" hidden="1" x14ac:dyDescent="0.2">
      <c r="A2865" s="30" t="s">
        <v>9657</v>
      </c>
      <c r="B2865" s="30" t="s">
        <v>9658</v>
      </c>
      <c r="C2865" s="30" t="s">
        <v>9659</v>
      </c>
      <c r="D2865" s="30" t="s">
        <v>74</v>
      </c>
      <c r="E2865" s="30" t="s">
        <v>2990</v>
      </c>
      <c r="F2865" s="30" t="s">
        <v>74</v>
      </c>
      <c r="G2865" s="38"/>
      <c r="H2865" s="31">
        <v>0</v>
      </c>
      <c r="I2865" s="30" t="s">
        <v>755</v>
      </c>
      <c r="J2865" s="30" t="s">
        <v>756</v>
      </c>
      <c r="K2865" s="30" t="s">
        <v>495</v>
      </c>
      <c r="L2865" s="30" t="s">
        <v>612</v>
      </c>
      <c r="M2865" s="30" t="s">
        <v>780</v>
      </c>
      <c r="N2865" s="30" t="s">
        <v>9660</v>
      </c>
      <c r="O2865" s="30" t="s">
        <v>9623</v>
      </c>
      <c r="P2865" s="30" t="s">
        <v>9624</v>
      </c>
      <c r="Q2865" s="30" t="s">
        <v>499</v>
      </c>
    </row>
    <row r="2866" spans="1:17" hidden="1" x14ac:dyDescent="0.2">
      <c r="A2866" s="30" t="s">
        <v>9661</v>
      </c>
      <c r="B2866" s="30" t="s">
        <v>9662</v>
      </c>
      <c r="C2866" s="30" t="s">
        <v>9663</v>
      </c>
      <c r="D2866" s="30" t="s">
        <v>74</v>
      </c>
      <c r="E2866" s="30" t="s">
        <v>2990</v>
      </c>
      <c r="F2866" s="30" t="s">
        <v>74</v>
      </c>
      <c r="G2866" s="38"/>
      <c r="H2866" s="31">
        <v>0</v>
      </c>
      <c r="I2866" s="30" t="s">
        <v>995</v>
      </c>
      <c r="J2866" s="30" t="s">
        <v>996</v>
      </c>
      <c r="K2866" s="30" t="s">
        <v>495</v>
      </c>
      <c r="L2866" s="30" t="s">
        <v>612</v>
      </c>
      <c r="M2866" s="30" t="s">
        <v>1021</v>
      </c>
      <c r="N2866" s="30"/>
      <c r="O2866" s="30" t="s">
        <v>9623</v>
      </c>
      <c r="P2866" s="30" t="s">
        <v>9624</v>
      </c>
      <c r="Q2866" s="30" t="s">
        <v>499</v>
      </c>
    </row>
    <row r="2867" spans="1:17" hidden="1" x14ac:dyDescent="0.2">
      <c r="A2867" s="30" t="s">
        <v>9664</v>
      </c>
      <c r="B2867" s="30" t="s">
        <v>9665</v>
      </c>
      <c r="C2867" s="30" t="s">
        <v>9666</v>
      </c>
      <c r="D2867" s="30" t="s">
        <v>9667</v>
      </c>
      <c r="E2867" s="30" t="s">
        <v>2990</v>
      </c>
      <c r="F2867" s="30" t="s">
        <v>9667</v>
      </c>
      <c r="G2867" s="38"/>
      <c r="H2867" s="31">
        <v>0</v>
      </c>
      <c r="I2867" s="30" t="s">
        <v>995</v>
      </c>
      <c r="J2867" s="30" t="s">
        <v>996</v>
      </c>
      <c r="K2867" s="30" t="s">
        <v>495</v>
      </c>
      <c r="L2867" s="30" t="s">
        <v>612</v>
      </c>
      <c r="M2867" s="30" t="s">
        <v>997</v>
      </c>
      <c r="N2867" s="30"/>
      <c r="O2867" s="30" t="s">
        <v>9623</v>
      </c>
      <c r="P2867" s="30" t="s">
        <v>9624</v>
      </c>
      <c r="Q2867" s="30" t="s">
        <v>499</v>
      </c>
    </row>
    <row r="2868" spans="1:17" hidden="1" x14ac:dyDescent="0.2">
      <c r="A2868" s="30" t="s">
        <v>9668</v>
      </c>
      <c r="B2868" s="30" t="s">
        <v>9669</v>
      </c>
      <c r="C2868" s="30" t="s">
        <v>9670</v>
      </c>
      <c r="D2868" s="30" t="s">
        <v>9667</v>
      </c>
      <c r="E2868" s="30" t="s">
        <v>2990</v>
      </c>
      <c r="F2868" s="30" t="s">
        <v>9667</v>
      </c>
      <c r="G2868" s="38"/>
      <c r="H2868" s="31">
        <v>0</v>
      </c>
      <c r="I2868" s="30" t="s">
        <v>995</v>
      </c>
      <c r="J2868" s="30" t="s">
        <v>996</v>
      </c>
      <c r="K2868" s="30" t="s">
        <v>495</v>
      </c>
      <c r="L2868" s="30" t="s">
        <v>612</v>
      </c>
      <c r="M2868" s="30" t="s">
        <v>1007</v>
      </c>
      <c r="N2868" s="30"/>
      <c r="O2868" s="30" t="s">
        <v>9623</v>
      </c>
      <c r="P2868" s="30" t="s">
        <v>9624</v>
      </c>
      <c r="Q2868" s="30" t="s">
        <v>499</v>
      </c>
    </row>
    <row r="2869" spans="1:17" hidden="1" x14ac:dyDescent="0.2">
      <c r="A2869" s="30" t="s">
        <v>9671</v>
      </c>
      <c r="B2869" s="30" t="s">
        <v>9672</v>
      </c>
      <c r="C2869" s="30" t="s">
        <v>9673</v>
      </c>
      <c r="D2869" s="30" t="s">
        <v>74</v>
      </c>
      <c r="E2869" s="30" t="s">
        <v>2990</v>
      </c>
      <c r="F2869" s="30"/>
      <c r="G2869" s="38"/>
      <c r="H2869" s="31">
        <v>0</v>
      </c>
      <c r="I2869" s="30" t="s">
        <v>995</v>
      </c>
      <c r="J2869" s="30" t="s">
        <v>996</v>
      </c>
      <c r="K2869" s="30" t="s">
        <v>495</v>
      </c>
      <c r="L2869" s="30" t="s">
        <v>612</v>
      </c>
      <c r="M2869" s="30" t="s">
        <v>1007</v>
      </c>
      <c r="N2869" s="30"/>
      <c r="O2869" s="30" t="s">
        <v>9623</v>
      </c>
      <c r="P2869" s="30" t="s">
        <v>9624</v>
      </c>
      <c r="Q2869" s="30" t="s">
        <v>499</v>
      </c>
    </row>
    <row r="2870" spans="1:17" hidden="1" x14ac:dyDescent="0.2">
      <c r="A2870" s="30" t="s">
        <v>9674</v>
      </c>
      <c r="B2870" s="30" t="s">
        <v>9675</v>
      </c>
      <c r="C2870" s="30" t="s">
        <v>9676</v>
      </c>
      <c r="D2870" s="30"/>
      <c r="E2870" s="30" t="s">
        <v>753</v>
      </c>
      <c r="F2870" s="30" t="s">
        <v>9677</v>
      </c>
      <c r="G2870" s="38"/>
      <c r="H2870" s="31">
        <v>0</v>
      </c>
      <c r="I2870" s="30" t="s">
        <v>995</v>
      </c>
      <c r="J2870" s="30" t="s">
        <v>996</v>
      </c>
      <c r="K2870" s="30" t="s">
        <v>495</v>
      </c>
      <c r="L2870" s="30" t="s">
        <v>612</v>
      </c>
      <c r="M2870" s="30" t="s">
        <v>1153</v>
      </c>
      <c r="N2870" s="30"/>
      <c r="O2870" s="30" t="s">
        <v>9674</v>
      </c>
      <c r="P2870" s="30" t="s">
        <v>9675</v>
      </c>
      <c r="Q2870" s="30" t="s">
        <v>4174</v>
      </c>
    </row>
    <row r="2871" spans="1:17" hidden="1" x14ac:dyDescent="0.2">
      <c r="A2871" s="30" t="s">
        <v>9678</v>
      </c>
      <c r="B2871" s="30" t="s">
        <v>9679</v>
      </c>
      <c r="C2871" s="30" t="s">
        <v>9680</v>
      </c>
      <c r="D2871" s="30"/>
      <c r="E2871" s="30" t="s">
        <v>6308</v>
      </c>
      <c r="F2871" s="30" t="s">
        <v>74</v>
      </c>
      <c r="G2871" s="38"/>
      <c r="H2871" s="31">
        <v>0</v>
      </c>
      <c r="I2871" s="30" t="s">
        <v>995</v>
      </c>
      <c r="J2871" s="30" t="s">
        <v>996</v>
      </c>
      <c r="K2871" s="30" t="s">
        <v>495</v>
      </c>
      <c r="L2871" s="30" t="s">
        <v>612</v>
      </c>
      <c r="M2871" s="30" t="s">
        <v>1153</v>
      </c>
      <c r="N2871" s="30"/>
      <c r="O2871" s="30" t="s">
        <v>9674</v>
      </c>
      <c r="P2871" s="30" t="s">
        <v>9675</v>
      </c>
      <c r="Q2871" s="30" t="s">
        <v>4174</v>
      </c>
    </row>
    <row r="2872" spans="1:17" hidden="1" x14ac:dyDescent="0.2">
      <c r="A2872" s="30" t="s">
        <v>9681</v>
      </c>
      <c r="B2872" s="30" t="s">
        <v>9682</v>
      </c>
      <c r="C2872" s="30" t="s">
        <v>9683</v>
      </c>
      <c r="D2872" s="30"/>
      <c r="E2872" s="30" t="s">
        <v>503</v>
      </c>
      <c r="F2872" s="30" t="s">
        <v>9684</v>
      </c>
      <c r="G2872" s="38">
        <v>60</v>
      </c>
      <c r="H2872" s="31">
        <v>0</v>
      </c>
      <c r="I2872" s="30" t="s">
        <v>610</v>
      </c>
      <c r="J2872" s="30" t="s">
        <v>611</v>
      </c>
      <c r="K2872" s="30" t="s">
        <v>495</v>
      </c>
      <c r="L2872" s="30" t="s">
        <v>496</v>
      </c>
      <c r="M2872" s="30" t="s">
        <v>514</v>
      </c>
      <c r="N2872" s="30"/>
      <c r="O2872" s="30" t="s">
        <v>9681</v>
      </c>
      <c r="P2872" s="30" t="s">
        <v>9682</v>
      </c>
      <c r="Q2872" s="30" t="s">
        <v>499</v>
      </c>
    </row>
    <row r="2873" spans="1:17" hidden="1" x14ac:dyDescent="0.2">
      <c r="A2873" s="30" t="s">
        <v>9685</v>
      </c>
      <c r="B2873" s="30" t="s">
        <v>9686</v>
      </c>
      <c r="C2873" s="30" t="s">
        <v>9687</v>
      </c>
      <c r="D2873" s="30" t="s">
        <v>74</v>
      </c>
      <c r="E2873" s="30" t="s">
        <v>9688</v>
      </c>
      <c r="F2873" s="30" t="s">
        <v>9689</v>
      </c>
      <c r="G2873" s="38"/>
      <c r="H2873" s="31">
        <v>0</v>
      </c>
      <c r="I2873" s="30" t="s">
        <v>755</v>
      </c>
      <c r="J2873" s="30" t="s">
        <v>756</v>
      </c>
      <c r="K2873" s="30" t="s">
        <v>495</v>
      </c>
      <c r="L2873" s="30" t="s">
        <v>612</v>
      </c>
      <c r="M2873" s="30" t="s">
        <v>943</v>
      </c>
      <c r="N2873" s="30"/>
      <c r="O2873" s="30" t="s">
        <v>9685</v>
      </c>
      <c r="P2873" s="30" t="s">
        <v>9686</v>
      </c>
      <c r="Q2873" s="30" t="s">
        <v>499</v>
      </c>
    </row>
    <row r="2874" spans="1:17" hidden="1" x14ac:dyDescent="0.2">
      <c r="A2874" s="30" t="s">
        <v>9690</v>
      </c>
      <c r="B2874" s="30" t="s">
        <v>9691</v>
      </c>
      <c r="C2874" s="30" t="s">
        <v>9692</v>
      </c>
      <c r="D2874" s="30" t="s">
        <v>9693</v>
      </c>
      <c r="E2874" s="30" t="s">
        <v>503</v>
      </c>
      <c r="F2874" s="30" t="s">
        <v>9694</v>
      </c>
      <c r="G2874" s="38"/>
      <c r="H2874" s="31">
        <v>0</v>
      </c>
      <c r="I2874" s="30" t="s">
        <v>600</v>
      </c>
      <c r="J2874" s="30" t="s">
        <v>601</v>
      </c>
      <c r="K2874" s="30" t="s">
        <v>495</v>
      </c>
      <c r="L2874" s="30" t="s">
        <v>4462</v>
      </c>
      <c r="M2874" s="30"/>
      <c r="N2874" s="30"/>
      <c r="O2874" s="30" t="s">
        <v>9690</v>
      </c>
      <c r="P2874" s="30" t="s">
        <v>9691</v>
      </c>
      <c r="Q2874" s="30" t="s">
        <v>4458</v>
      </c>
    </row>
    <row r="2875" spans="1:17" hidden="1" x14ac:dyDescent="0.2">
      <c r="A2875" s="30" t="s">
        <v>9695</v>
      </c>
      <c r="B2875" s="30" t="s">
        <v>9696</v>
      </c>
      <c r="C2875" s="30" t="s">
        <v>9697</v>
      </c>
      <c r="D2875" s="30"/>
      <c r="E2875" s="30"/>
      <c r="F2875" s="30" t="s">
        <v>9698</v>
      </c>
      <c r="G2875" s="38"/>
      <c r="H2875" s="31">
        <v>0</v>
      </c>
      <c r="I2875" s="30"/>
      <c r="J2875" s="30"/>
      <c r="K2875" s="30" t="s">
        <v>495</v>
      </c>
      <c r="L2875" s="30" t="s">
        <v>496</v>
      </c>
      <c r="M2875" s="30" t="s">
        <v>1146</v>
      </c>
      <c r="N2875" s="30"/>
      <c r="O2875" s="30" t="s">
        <v>9695</v>
      </c>
      <c r="P2875" s="30" t="s">
        <v>9696</v>
      </c>
      <c r="Q2875" s="30" t="s">
        <v>499</v>
      </c>
    </row>
    <row r="2876" spans="1:17" hidden="1" x14ac:dyDescent="0.2">
      <c r="A2876" s="30" t="s">
        <v>9699</v>
      </c>
      <c r="B2876" s="30" t="s">
        <v>9700</v>
      </c>
      <c r="C2876" s="30" t="s">
        <v>9701</v>
      </c>
      <c r="D2876" s="30"/>
      <c r="E2876" s="30" t="s">
        <v>503</v>
      </c>
      <c r="F2876" s="30" t="s">
        <v>9702</v>
      </c>
      <c r="G2876" s="38"/>
      <c r="H2876" s="31">
        <v>0</v>
      </c>
      <c r="I2876" s="30" t="s">
        <v>504</v>
      </c>
      <c r="J2876" s="30" t="s">
        <v>505</v>
      </c>
      <c r="K2876" s="30" t="s">
        <v>495</v>
      </c>
      <c r="L2876" s="30" t="s">
        <v>496</v>
      </c>
      <c r="M2876" s="30" t="s">
        <v>2206</v>
      </c>
      <c r="N2876" s="30"/>
      <c r="O2876" s="30" t="s">
        <v>9699</v>
      </c>
      <c r="P2876" s="30" t="s">
        <v>9700</v>
      </c>
      <c r="Q2876" s="30" t="s">
        <v>499</v>
      </c>
    </row>
    <row r="2877" spans="1:17" hidden="1" x14ac:dyDescent="0.2">
      <c r="A2877" s="30" t="s">
        <v>9703</v>
      </c>
      <c r="B2877" s="30" t="s">
        <v>9704</v>
      </c>
      <c r="C2877" s="30" t="s">
        <v>9705</v>
      </c>
      <c r="D2877" s="30"/>
      <c r="E2877" s="30" t="s">
        <v>503</v>
      </c>
      <c r="F2877" s="30" t="s">
        <v>9706</v>
      </c>
      <c r="G2877" s="38"/>
      <c r="H2877" s="31">
        <v>0</v>
      </c>
      <c r="I2877" s="30"/>
      <c r="J2877" s="30"/>
      <c r="K2877" s="30" t="s">
        <v>495</v>
      </c>
      <c r="L2877" s="30" t="s">
        <v>496</v>
      </c>
      <c r="M2877" s="30" t="s">
        <v>526</v>
      </c>
      <c r="N2877" s="30"/>
      <c r="O2877" s="30" t="s">
        <v>9703</v>
      </c>
      <c r="P2877" s="30" t="s">
        <v>9704</v>
      </c>
      <c r="Q2877" s="30" t="s">
        <v>499</v>
      </c>
    </row>
    <row r="2878" spans="1:17" hidden="1" x14ac:dyDescent="0.2">
      <c r="A2878" s="30" t="s">
        <v>9707</v>
      </c>
      <c r="B2878" s="30" t="s">
        <v>9708</v>
      </c>
      <c r="C2878" s="30" t="s">
        <v>9709</v>
      </c>
      <c r="D2878" s="30"/>
      <c r="E2878" s="30"/>
      <c r="F2878" s="30" t="s">
        <v>9710</v>
      </c>
      <c r="G2878" s="38"/>
      <c r="H2878" s="31">
        <v>0</v>
      </c>
      <c r="I2878" s="30"/>
      <c r="J2878" s="30"/>
      <c r="K2878" s="30" t="s">
        <v>495</v>
      </c>
      <c r="L2878" s="30" t="s">
        <v>496</v>
      </c>
      <c r="M2878" s="30" t="s">
        <v>526</v>
      </c>
      <c r="N2878" s="30" t="s">
        <v>7506</v>
      </c>
      <c r="O2878" s="30" t="s">
        <v>9707</v>
      </c>
      <c r="P2878" s="30" t="s">
        <v>9708</v>
      </c>
      <c r="Q2878" s="30" t="s">
        <v>499</v>
      </c>
    </row>
    <row r="2879" spans="1:17" hidden="1" x14ac:dyDescent="0.2">
      <c r="A2879" s="30" t="s">
        <v>9711</v>
      </c>
      <c r="B2879" s="30" t="s">
        <v>9712</v>
      </c>
      <c r="C2879" s="30" t="s">
        <v>9713</v>
      </c>
      <c r="D2879" s="30"/>
      <c r="E2879" s="30" t="s">
        <v>503</v>
      </c>
      <c r="F2879" s="30" t="s">
        <v>9714</v>
      </c>
      <c r="G2879" s="38"/>
      <c r="H2879" s="31">
        <v>0</v>
      </c>
      <c r="I2879" s="30" t="s">
        <v>546</v>
      </c>
      <c r="J2879" s="30" t="s">
        <v>547</v>
      </c>
      <c r="K2879" s="30" t="s">
        <v>495</v>
      </c>
      <c r="L2879" s="30" t="s">
        <v>496</v>
      </c>
      <c r="M2879" s="30" t="s">
        <v>695</v>
      </c>
      <c r="N2879" s="30"/>
      <c r="O2879" s="30" t="s">
        <v>9711</v>
      </c>
      <c r="P2879" s="30" t="s">
        <v>9712</v>
      </c>
      <c r="Q2879" s="30" t="s">
        <v>499</v>
      </c>
    </row>
    <row r="2880" spans="1:17" hidden="1" x14ac:dyDescent="0.2">
      <c r="A2880" s="30" t="s">
        <v>9715</v>
      </c>
      <c r="B2880" s="30" t="s">
        <v>9716</v>
      </c>
      <c r="C2880" s="30" t="s">
        <v>9717</v>
      </c>
      <c r="D2880" s="30"/>
      <c r="E2880" s="30" t="s">
        <v>4703</v>
      </c>
      <c r="F2880" s="30" t="s">
        <v>9718</v>
      </c>
      <c r="G2880" s="38">
        <v>60</v>
      </c>
      <c r="H2880" s="31">
        <v>0</v>
      </c>
      <c r="I2880" s="30" t="s">
        <v>755</v>
      </c>
      <c r="J2880" s="30" t="s">
        <v>756</v>
      </c>
      <c r="K2880" s="30" t="s">
        <v>495</v>
      </c>
      <c r="L2880" s="30" t="s">
        <v>612</v>
      </c>
      <c r="M2880" s="30" t="s">
        <v>1035</v>
      </c>
      <c r="N2880" s="30" t="s">
        <v>4222</v>
      </c>
      <c r="O2880" s="30" t="s">
        <v>9719</v>
      </c>
      <c r="P2880" s="30" t="s">
        <v>9720</v>
      </c>
      <c r="Q2880" s="30" t="s">
        <v>499</v>
      </c>
    </row>
    <row r="2881" spans="1:17" hidden="1" x14ac:dyDescent="0.2">
      <c r="A2881" s="30" t="s">
        <v>9721</v>
      </c>
      <c r="B2881" s="30" t="s">
        <v>9722</v>
      </c>
      <c r="C2881" s="30" t="s">
        <v>9723</v>
      </c>
      <c r="D2881" s="30"/>
      <c r="E2881" s="30" t="s">
        <v>2990</v>
      </c>
      <c r="F2881" s="30" t="s">
        <v>74</v>
      </c>
      <c r="G2881" s="38">
        <v>60</v>
      </c>
      <c r="H2881" s="31">
        <v>0</v>
      </c>
      <c r="I2881" s="30" t="s">
        <v>755</v>
      </c>
      <c r="J2881" s="30" t="s">
        <v>756</v>
      </c>
      <c r="K2881" s="30" t="s">
        <v>495</v>
      </c>
      <c r="L2881" s="30" t="s">
        <v>612</v>
      </c>
      <c r="M2881" s="30" t="s">
        <v>1128</v>
      </c>
      <c r="N2881" s="30"/>
      <c r="O2881" s="30" t="s">
        <v>9719</v>
      </c>
      <c r="P2881" s="30" t="s">
        <v>9720</v>
      </c>
      <c r="Q2881" s="30" t="s">
        <v>499</v>
      </c>
    </row>
    <row r="2882" spans="1:17" hidden="1" x14ac:dyDescent="0.2">
      <c r="A2882" s="30" t="s">
        <v>9724</v>
      </c>
      <c r="B2882" s="30" t="s">
        <v>9725</v>
      </c>
      <c r="C2882" s="30" t="s">
        <v>9726</v>
      </c>
      <c r="D2882" s="30"/>
      <c r="E2882" s="30" t="s">
        <v>2990</v>
      </c>
      <c r="F2882" s="30" t="s">
        <v>74</v>
      </c>
      <c r="G2882" s="38">
        <v>60</v>
      </c>
      <c r="H2882" s="31">
        <v>0</v>
      </c>
      <c r="I2882" s="30" t="s">
        <v>755</v>
      </c>
      <c r="J2882" s="30" t="s">
        <v>756</v>
      </c>
      <c r="K2882" s="30" t="s">
        <v>495</v>
      </c>
      <c r="L2882" s="30" t="s">
        <v>612</v>
      </c>
      <c r="M2882" s="30" t="s">
        <v>1828</v>
      </c>
      <c r="N2882" s="30"/>
      <c r="O2882" s="30" t="s">
        <v>9719</v>
      </c>
      <c r="P2882" s="30" t="s">
        <v>9720</v>
      </c>
      <c r="Q2882" s="30" t="s">
        <v>499</v>
      </c>
    </row>
    <row r="2883" spans="1:17" hidden="1" x14ac:dyDescent="0.2">
      <c r="A2883" s="30" t="s">
        <v>9727</v>
      </c>
      <c r="B2883" s="30" t="s">
        <v>9728</v>
      </c>
      <c r="C2883" s="30" t="s">
        <v>9729</v>
      </c>
      <c r="D2883" s="30"/>
      <c r="E2883" s="30" t="s">
        <v>2990</v>
      </c>
      <c r="F2883" s="30" t="s">
        <v>74</v>
      </c>
      <c r="G2883" s="38">
        <v>60</v>
      </c>
      <c r="H2883" s="31">
        <v>0</v>
      </c>
      <c r="I2883" s="30" t="s">
        <v>755</v>
      </c>
      <c r="J2883" s="30" t="s">
        <v>756</v>
      </c>
      <c r="K2883" s="30" t="s">
        <v>495</v>
      </c>
      <c r="L2883" s="30" t="s">
        <v>612</v>
      </c>
      <c r="M2883" s="30" t="s">
        <v>1828</v>
      </c>
      <c r="N2883" s="30"/>
      <c r="O2883" s="30" t="s">
        <v>9719</v>
      </c>
      <c r="P2883" s="30" t="s">
        <v>9720</v>
      </c>
      <c r="Q2883" s="30" t="s">
        <v>499</v>
      </c>
    </row>
    <row r="2884" spans="1:17" hidden="1" x14ac:dyDescent="0.2">
      <c r="A2884" s="30" t="s">
        <v>9730</v>
      </c>
      <c r="B2884" s="30" t="s">
        <v>9731</v>
      </c>
      <c r="C2884" s="30" t="s">
        <v>9732</v>
      </c>
      <c r="D2884" s="30"/>
      <c r="E2884" s="30" t="s">
        <v>2990</v>
      </c>
      <c r="F2884" s="30" t="s">
        <v>74</v>
      </c>
      <c r="G2884" s="38">
        <v>60</v>
      </c>
      <c r="H2884" s="31">
        <v>0</v>
      </c>
      <c r="I2884" s="30" t="s">
        <v>755</v>
      </c>
      <c r="J2884" s="30" t="s">
        <v>756</v>
      </c>
      <c r="K2884" s="30" t="s">
        <v>495</v>
      </c>
      <c r="L2884" s="30" t="s">
        <v>612</v>
      </c>
      <c r="M2884" s="30" t="s">
        <v>1828</v>
      </c>
      <c r="N2884" s="30" t="s">
        <v>5915</v>
      </c>
      <c r="O2884" s="30" t="s">
        <v>9719</v>
      </c>
      <c r="P2884" s="30" t="s">
        <v>9720</v>
      </c>
      <c r="Q2884" s="30" t="s">
        <v>499</v>
      </c>
    </row>
    <row r="2885" spans="1:17" hidden="1" x14ac:dyDescent="0.2">
      <c r="A2885" s="30" t="s">
        <v>9733</v>
      </c>
      <c r="B2885" s="30" t="s">
        <v>9734</v>
      </c>
      <c r="C2885" s="30" t="s">
        <v>9735</v>
      </c>
      <c r="D2885" s="30"/>
      <c r="E2885" s="30" t="s">
        <v>2990</v>
      </c>
      <c r="F2885" s="30" t="s">
        <v>74</v>
      </c>
      <c r="G2885" s="38">
        <v>60</v>
      </c>
      <c r="H2885" s="31">
        <v>0</v>
      </c>
      <c r="I2885" s="30" t="s">
        <v>755</v>
      </c>
      <c r="J2885" s="30" t="s">
        <v>756</v>
      </c>
      <c r="K2885" s="30" t="s">
        <v>495</v>
      </c>
      <c r="L2885" s="30" t="s">
        <v>612</v>
      </c>
      <c r="M2885" s="30" t="s">
        <v>688</v>
      </c>
      <c r="N2885" s="30" t="s">
        <v>9736</v>
      </c>
      <c r="O2885" s="30" t="s">
        <v>9719</v>
      </c>
      <c r="P2885" s="30" t="s">
        <v>9720</v>
      </c>
      <c r="Q2885" s="30" t="s">
        <v>499</v>
      </c>
    </row>
    <row r="2886" spans="1:17" hidden="1" x14ac:dyDescent="0.2">
      <c r="A2886" s="30" t="s">
        <v>383</v>
      </c>
      <c r="B2886" s="30" t="s">
        <v>384</v>
      </c>
      <c r="C2886" s="30" t="s">
        <v>9737</v>
      </c>
      <c r="D2886" s="30"/>
      <c r="E2886" s="30" t="s">
        <v>5192</v>
      </c>
      <c r="F2886" s="30" t="s">
        <v>9738</v>
      </c>
      <c r="G2886" s="38"/>
      <c r="H2886" s="31">
        <v>0</v>
      </c>
      <c r="I2886" s="30" t="s">
        <v>5267</v>
      </c>
      <c r="J2886" s="30" t="s">
        <v>5268</v>
      </c>
      <c r="K2886" s="30" t="s">
        <v>495</v>
      </c>
      <c r="L2886" s="30" t="s">
        <v>644</v>
      </c>
      <c r="M2886" s="30" t="s">
        <v>573</v>
      </c>
      <c r="N2886" s="30"/>
      <c r="O2886" s="30" t="s">
        <v>9719</v>
      </c>
      <c r="P2886" s="30" t="s">
        <v>9720</v>
      </c>
      <c r="Q2886" s="30" t="s">
        <v>499</v>
      </c>
    </row>
    <row r="2887" spans="1:17" hidden="1" x14ac:dyDescent="0.2">
      <c r="A2887" s="30" t="s">
        <v>9739</v>
      </c>
      <c r="B2887" s="30" t="s">
        <v>9740</v>
      </c>
      <c r="C2887" s="30" t="s">
        <v>9741</v>
      </c>
      <c r="D2887" s="30"/>
      <c r="E2887" s="30" t="s">
        <v>753</v>
      </c>
      <c r="F2887" s="30" t="s">
        <v>9742</v>
      </c>
      <c r="G2887" s="38"/>
      <c r="H2887" s="31">
        <v>0</v>
      </c>
      <c r="I2887" s="30" t="s">
        <v>755</v>
      </c>
      <c r="J2887" s="30" t="s">
        <v>756</v>
      </c>
      <c r="K2887" s="30" t="s">
        <v>495</v>
      </c>
      <c r="L2887" s="30" t="s">
        <v>612</v>
      </c>
      <c r="M2887" s="30" t="s">
        <v>1035</v>
      </c>
      <c r="N2887" s="30" t="s">
        <v>7349</v>
      </c>
      <c r="O2887" s="30" t="s">
        <v>9719</v>
      </c>
      <c r="P2887" s="30" t="s">
        <v>9720</v>
      </c>
      <c r="Q2887" s="30" t="s">
        <v>499</v>
      </c>
    </row>
    <row r="2888" spans="1:17" hidden="1" x14ac:dyDescent="0.2">
      <c r="A2888" s="30" t="s">
        <v>9743</v>
      </c>
      <c r="B2888" s="30" t="s">
        <v>9744</v>
      </c>
      <c r="C2888" s="30" t="s">
        <v>9745</v>
      </c>
      <c r="D2888" s="30"/>
      <c r="E2888" s="30" t="s">
        <v>503</v>
      </c>
      <c r="F2888" s="30" t="s">
        <v>9746</v>
      </c>
      <c r="G2888" s="38"/>
      <c r="H2888" s="31">
        <v>0</v>
      </c>
      <c r="I2888" s="30"/>
      <c r="J2888" s="30"/>
      <c r="K2888" s="30" t="s">
        <v>495</v>
      </c>
      <c r="L2888" s="30" t="s">
        <v>496</v>
      </c>
      <c r="M2888" s="30" t="s">
        <v>526</v>
      </c>
      <c r="N2888" s="30"/>
      <c r="O2888" s="30" t="s">
        <v>9743</v>
      </c>
      <c r="P2888" s="30" t="s">
        <v>9744</v>
      </c>
      <c r="Q2888" s="30" t="s">
        <v>499</v>
      </c>
    </row>
    <row r="2889" spans="1:17" hidden="1" x14ac:dyDescent="0.2">
      <c r="A2889" s="30" t="s">
        <v>9747</v>
      </c>
      <c r="B2889" s="30" t="s">
        <v>9748</v>
      </c>
      <c r="C2889" s="30" t="s">
        <v>9749</v>
      </c>
      <c r="D2889" s="30"/>
      <c r="E2889" s="30" t="s">
        <v>753</v>
      </c>
      <c r="F2889" s="30" t="s">
        <v>9750</v>
      </c>
      <c r="G2889" s="38"/>
      <c r="H2889" s="31">
        <v>0</v>
      </c>
      <c r="I2889" s="30" t="s">
        <v>755</v>
      </c>
      <c r="J2889" s="30" t="s">
        <v>756</v>
      </c>
      <c r="K2889" s="30" t="s">
        <v>495</v>
      </c>
      <c r="L2889" s="30" t="s">
        <v>612</v>
      </c>
      <c r="M2889" s="30" t="s">
        <v>780</v>
      </c>
      <c r="N2889" s="30" t="s">
        <v>7384</v>
      </c>
      <c r="O2889" s="30" t="s">
        <v>9747</v>
      </c>
      <c r="P2889" s="30" t="s">
        <v>9748</v>
      </c>
      <c r="Q2889" s="30" t="s">
        <v>499</v>
      </c>
    </row>
    <row r="2890" spans="1:17" hidden="1" x14ac:dyDescent="0.2">
      <c r="A2890" s="30" t="s">
        <v>9751</v>
      </c>
      <c r="B2890" s="30" t="s">
        <v>9752</v>
      </c>
      <c r="C2890" s="30" t="s">
        <v>9753</v>
      </c>
      <c r="D2890" s="30"/>
      <c r="E2890" s="30" t="s">
        <v>753</v>
      </c>
      <c r="F2890" s="30" t="s">
        <v>9754</v>
      </c>
      <c r="G2890" s="38"/>
      <c r="H2890" s="31">
        <v>0</v>
      </c>
      <c r="I2890" s="30" t="s">
        <v>9755</v>
      </c>
      <c r="J2890" s="30" t="s">
        <v>9756</v>
      </c>
      <c r="K2890" s="30" t="s">
        <v>495</v>
      </c>
      <c r="L2890" s="30" t="s">
        <v>612</v>
      </c>
      <c r="M2890" s="30" t="s">
        <v>943</v>
      </c>
      <c r="N2890" s="30"/>
      <c r="O2890" s="30" t="s">
        <v>9751</v>
      </c>
      <c r="P2890" s="30" t="s">
        <v>9752</v>
      </c>
      <c r="Q2890" s="30" t="s">
        <v>499</v>
      </c>
    </row>
    <row r="2891" spans="1:17" hidden="1" x14ac:dyDescent="0.2">
      <c r="A2891" s="30" t="s">
        <v>260</v>
      </c>
      <c r="B2891" s="30" t="s">
        <v>261</v>
      </c>
      <c r="C2891" s="30" t="s">
        <v>9757</v>
      </c>
      <c r="D2891" s="30"/>
      <c r="E2891" s="30" t="s">
        <v>753</v>
      </c>
      <c r="F2891" s="30" t="s">
        <v>9758</v>
      </c>
      <c r="G2891" s="38"/>
      <c r="H2891" s="31">
        <v>0</v>
      </c>
      <c r="I2891" s="30" t="s">
        <v>995</v>
      </c>
      <c r="J2891" s="30" t="s">
        <v>996</v>
      </c>
      <c r="K2891" s="30" t="s">
        <v>495</v>
      </c>
      <c r="L2891" s="30" t="s">
        <v>612</v>
      </c>
      <c r="M2891" s="30" t="s">
        <v>997</v>
      </c>
      <c r="N2891" s="30" t="s">
        <v>9759</v>
      </c>
      <c r="O2891" s="30" t="s">
        <v>260</v>
      </c>
      <c r="P2891" s="30" t="s">
        <v>261</v>
      </c>
      <c r="Q2891" s="30" t="s">
        <v>499</v>
      </c>
    </row>
    <row r="2892" spans="1:17" hidden="1" x14ac:dyDescent="0.2">
      <c r="A2892" s="30" t="s">
        <v>9760</v>
      </c>
      <c r="B2892" s="30" t="s">
        <v>9761</v>
      </c>
      <c r="C2892" s="30" t="s">
        <v>9762</v>
      </c>
      <c r="D2892" s="30"/>
      <c r="E2892" s="30" t="s">
        <v>753</v>
      </c>
      <c r="F2892" s="30"/>
      <c r="G2892" s="38"/>
      <c r="H2892" s="31">
        <v>0</v>
      </c>
      <c r="I2892" s="30" t="s">
        <v>995</v>
      </c>
      <c r="J2892" s="30" t="s">
        <v>996</v>
      </c>
      <c r="K2892" s="30" t="s">
        <v>495</v>
      </c>
      <c r="L2892" s="30" t="s">
        <v>612</v>
      </c>
      <c r="M2892" s="30" t="s">
        <v>624</v>
      </c>
      <c r="N2892" s="30"/>
      <c r="O2892" s="30" t="s">
        <v>260</v>
      </c>
      <c r="P2892" s="30" t="s">
        <v>261</v>
      </c>
      <c r="Q2892" s="30" t="s">
        <v>499</v>
      </c>
    </row>
    <row r="2893" spans="1:17" hidden="1" x14ac:dyDescent="0.2">
      <c r="A2893" s="30" t="s">
        <v>9763</v>
      </c>
      <c r="B2893" s="30" t="s">
        <v>9764</v>
      </c>
      <c r="C2893" s="30" t="s">
        <v>9765</v>
      </c>
      <c r="D2893" s="30"/>
      <c r="E2893" s="30" t="s">
        <v>753</v>
      </c>
      <c r="F2893" s="30"/>
      <c r="G2893" s="38"/>
      <c r="H2893" s="31">
        <v>0</v>
      </c>
      <c r="I2893" s="30" t="s">
        <v>995</v>
      </c>
      <c r="J2893" s="30" t="s">
        <v>996</v>
      </c>
      <c r="K2893" s="30" t="s">
        <v>495</v>
      </c>
      <c r="L2893" s="30" t="s">
        <v>612</v>
      </c>
      <c r="M2893" s="30" t="s">
        <v>624</v>
      </c>
      <c r="N2893" s="30"/>
      <c r="O2893" s="30" t="s">
        <v>260</v>
      </c>
      <c r="P2893" s="30" t="s">
        <v>261</v>
      </c>
      <c r="Q2893" s="30" t="s">
        <v>499</v>
      </c>
    </row>
    <row r="2894" spans="1:17" hidden="1" x14ac:dyDescent="0.2">
      <c r="A2894" s="30" t="s">
        <v>9766</v>
      </c>
      <c r="B2894" s="30" t="s">
        <v>9767</v>
      </c>
      <c r="C2894" s="30" t="s">
        <v>9768</v>
      </c>
      <c r="D2894" s="30"/>
      <c r="E2894" s="30" t="s">
        <v>753</v>
      </c>
      <c r="F2894" s="30"/>
      <c r="G2894" s="38"/>
      <c r="H2894" s="31">
        <v>0</v>
      </c>
      <c r="I2894" s="30" t="s">
        <v>995</v>
      </c>
      <c r="J2894" s="30" t="s">
        <v>996</v>
      </c>
      <c r="K2894" s="30" t="s">
        <v>495</v>
      </c>
      <c r="L2894" s="30" t="s">
        <v>612</v>
      </c>
      <c r="M2894" s="30" t="s">
        <v>624</v>
      </c>
      <c r="N2894" s="30"/>
      <c r="O2894" s="30" t="s">
        <v>260</v>
      </c>
      <c r="P2894" s="30" t="s">
        <v>261</v>
      </c>
      <c r="Q2894" s="30" t="s">
        <v>499</v>
      </c>
    </row>
    <row r="2895" spans="1:17" hidden="1" x14ac:dyDescent="0.2">
      <c r="A2895" s="30" t="s">
        <v>9769</v>
      </c>
      <c r="B2895" s="30" t="s">
        <v>9770</v>
      </c>
      <c r="C2895" s="30" t="s">
        <v>9771</v>
      </c>
      <c r="D2895" s="30"/>
      <c r="E2895" s="30" t="s">
        <v>753</v>
      </c>
      <c r="F2895" s="30"/>
      <c r="G2895" s="38"/>
      <c r="H2895" s="31">
        <v>0</v>
      </c>
      <c r="I2895" s="30" t="s">
        <v>995</v>
      </c>
      <c r="J2895" s="30" t="s">
        <v>996</v>
      </c>
      <c r="K2895" s="30" t="s">
        <v>495</v>
      </c>
      <c r="L2895" s="30" t="s">
        <v>612</v>
      </c>
      <c r="M2895" s="30" t="s">
        <v>997</v>
      </c>
      <c r="N2895" s="30"/>
      <c r="O2895" s="30" t="s">
        <v>260</v>
      </c>
      <c r="P2895" s="30" t="s">
        <v>261</v>
      </c>
      <c r="Q2895" s="30" t="s">
        <v>499</v>
      </c>
    </row>
    <row r="2896" spans="1:17" hidden="1" x14ac:dyDescent="0.2">
      <c r="A2896" s="30" t="s">
        <v>9772</v>
      </c>
      <c r="B2896" s="30" t="s">
        <v>9773</v>
      </c>
      <c r="C2896" s="30" t="s">
        <v>9774</v>
      </c>
      <c r="D2896" s="30"/>
      <c r="E2896" s="30" t="s">
        <v>753</v>
      </c>
      <c r="F2896" s="30"/>
      <c r="G2896" s="38"/>
      <c r="H2896" s="31">
        <v>0</v>
      </c>
      <c r="I2896" s="30" t="s">
        <v>995</v>
      </c>
      <c r="J2896" s="30" t="s">
        <v>996</v>
      </c>
      <c r="K2896" s="30" t="s">
        <v>495</v>
      </c>
      <c r="L2896" s="30" t="s">
        <v>612</v>
      </c>
      <c r="M2896" s="30" t="s">
        <v>1007</v>
      </c>
      <c r="N2896" s="30"/>
      <c r="O2896" s="30" t="s">
        <v>260</v>
      </c>
      <c r="P2896" s="30" t="s">
        <v>261</v>
      </c>
      <c r="Q2896" s="30" t="s">
        <v>499</v>
      </c>
    </row>
    <row r="2897" spans="1:17" hidden="1" x14ac:dyDescent="0.2">
      <c r="A2897" s="30" t="s">
        <v>9775</v>
      </c>
      <c r="B2897" s="30" t="s">
        <v>9776</v>
      </c>
      <c r="C2897" s="30" t="s">
        <v>9777</v>
      </c>
      <c r="D2897" s="30"/>
      <c r="E2897" s="30" t="s">
        <v>753</v>
      </c>
      <c r="F2897" s="30"/>
      <c r="G2897" s="38"/>
      <c r="H2897" s="31">
        <v>0</v>
      </c>
      <c r="I2897" s="30" t="s">
        <v>995</v>
      </c>
      <c r="J2897" s="30" t="s">
        <v>996</v>
      </c>
      <c r="K2897" s="30" t="s">
        <v>495</v>
      </c>
      <c r="L2897" s="30" t="s">
        <v>612</v>
      </c>
      <c r="M2897" s="30" t="s">
        <v>1007</v>
      </c>
      <c r="N2897" s="30"/>
      <c r="O2897" s="30" t="s">
        <v>260</v>
      </c>
      <c r="P2897" s="30" t="s">
        <v>261</v>
      </c>
      <c r="Q2897" s="30" t="s">
        <v>499</v>
      </c>
    </row>
    <row r="2898" spans="1:17" hidden="1" x14ac:dyDescent="0.2">
      <c r="A2898" s="30" t="s">
        <v>9778</v>
      </c>
      <c r="B2898" s="30" t="s">
        <v>9779</v>
      </c>
      <c r="C2898" s="30" t="s">
        <v>9780</v>
      </c>
      <c r="D2898" s="30"/>
      <c r="E2898" s="30" t="s">
        <v>753</v>
      </c>
      <c r="F2898" s="30"/>
      <c r="G2898" s="38"/>
      <c r="H2898" s="31">
        <v>0</v>
      </c>
      <c r="I2898" s="30" t="s">
        <v>995</v>
      </c>
      <c r="J2898" s="30" t="s">
        <v>996</v>
      </c>
      <c r="K2898" s="30" t="s">
        <v>495</v>
      </c>
      <c r="L2898" s="30" t="s">
        <v>612</v>
      </c>
      <c r="M2898" s="30" t="s">
        <v>1007</v>
      </c>
      <c r="N2898" s="30"/>
      <c r="O2898" s="30" t="s">
        <v>260</v>
      </c>
      <c r="P2898" s="30" t="s">
        <v>261</v>
      </c>
      <c r="Q2898" s="30" t="s">
        <v>499</v>
      </c>
    </row>
    <row r="2899" spans="1:17" hidden="1" x14ac:dyDescent="0.2">
      <c r="A2899" s="30" t="s">
        <v>9781</v>
      </c>
      <c r="B2899" s="30" t="s">
        <v>9782</v>
      </c>
      <c r="C2899" s="30" t="s">
        <v>9783</v>
      </c>
      <c r="D2899" s="30"/>
      <c r="E2899" s="30" t="s">
        <v>753</v>
      </c>
      <c r="F2899" s="30"/>
      <c r="G2899" s="38"/>
      <c r="H2899" s="31">
        <v>0</v>
      </c>
      <c r="I2899" s="30" t="s">
        <v>995</v>
      </c>
      <c r="J2899" s="30" t="s">
        <v>996</v>
      </c>
      <c r="K2899" s="30" t="s">
        <v>495</v>
      </c>
      <c r="L2899" s="30" t="s">
        <v>612</v>
      </c>
      <c r="M2899" s="30" t="s">
        <v>1007</v>
      </c>
      <c r="N2899" s="30"/>
      <c r="O2899" s="30" t="s">
        <v>260</v>
      </c>
      <c r="P2899" s="30" t="s">
        <v>261</v>
      </c>
      <c r="Q2899" s="30" t="s">
        <v>499</v>
      </c>
    </row>
    <row r="2900" spans="1:17" hidden="1" x14ac:dyDescent="0.2">
      <c r="A2900" s="30" t="s">
        <v>9784</v>
      </c>
      <c r="B2900" s="30" t="s">
        <v>9785</v>
      </c>
      <c r="C2900" s="30" t="s">
        <v>9786</v>
      </c>
      <c r="D2900" s="30"/>
      <c r="E2900" s="30" t="s">
        <v>753</v>
      </c>
      <c r="F2900" s="30"/>
      <c r="G2900" s="38"/>
      <c r="H2900" s="31">
        <v>0</v>
      </c>
      <c r="I2900" s="30" t="s">
        <v>995</v>
      </c>
      <c r="J2900" s="30" t="s">
        <v>996</v>
      </c>
      <c r="K2900" s="30" t="s">
        <v>495</v>
      </c>
      <c r="L2900" s="30" t="s">
        <v>612</v>
      </c>
      <c r="M2900" s="30" t="s">
        <v>1007</v>
      </c>
      <c r="N2900" s="30"/>
      <c r="O2900" s="30" t="s">
        <v>260</v>
      </c>
      <c r="P2900" s="30" t="s">
        <v>261</v>
      </c>
      <c r="Q2900" s="30" t="s">
        <v>499</v>
      </c>
    </row>
    <row r="2901" spans="1:17" hidden="1" x14ac:dyDescent="0.2">
      <c r="A2901" s="30" t="s">
        <v>9787</v>
      </c>
      <c r="B2901" s="30" t="s">
        <v>9788</v>
      </c>
      <c r="C2901" s="30" t="s">
        <v>9789</v>
      </c>
      <c r="D2901" s="30"/>
      <c r="E2901" s="30" t="s">
        <v>753</v>
      </c>
      <c r="F2901" s="30"/>
      <c r="G2901" s="38"/>
      <c r="H2901" s="31">
        <v>0</v>
      </c>
      <c r="I2901" s="30" t="s">
        <v>995</v>
      </c>
      <c r="J2901" s="30" t="s">
        <v>996</v>
      </c>
      <c r="K2901" s="30" t="s">
        <v>495</v>
      </c>
      <c r="L2901" s="30" t="s">
        <v>612</v>
      </c>
      <c r="M2901" s="30" t="s">
        <v>1007</v>
      </c>
      <c r="N2901" s="30"/>
      <c r="O2901" s="30" t="s">
        <v>260</v>
      </c>
      <c r="P2901" s="30" t="s">
        <v>261</v>
      </c>
      <c r="Q2901" s="30" t="s">
        <v>499</v>
      </c>
    </row>
    <row r="2902" spans="1:17" hidden="1" x14ac:dyDescent="0.2">
      <c r="A2902" s="30" t="s">
        <v>9790</v>
      </c>
      <c r="B2902" s="30" t="s">
        <v>9791</v>
      </c>
      <c r="C2902" s="30" t="s">
        <v>9792</v>
      </c>
      <c r="D2902" s="30"/>
      <c r="E2902" s="30" t="s">
        <v>753</v>
      </c>
      <c r="F2902" s="30"/>
      <c r="G2902" s="38"/>
      <c r="H2902" s="31">
        <v>0</v>
      </c>
      <c r="I2902" s="30" t="s">
        <v>995</v>
      </c>
      <c r="J2902" s="30" t="s">
        <v>996</v>
      </c>
      <c r="K2902" s="30" t="s">
        <v>495</v>
      </c>
      <c r="L2902" s="30" t="s">
        <v>6232</v>
      </c>
      <c r="M2902" s="30" t="s">
        <v>624</v>
      </c>
      <c r="N2902" s="30" t="s">
        <v>9793</v>
      </c>
      <c r="O2902" s="30" t="s">
        <v>260</v>
      </c>
      <c r="P2902" s="30" t="s">
        <v>261</v>
      </c>
      <c r="Q2902" s="30" t="s">
        <v>499</v>
      </c>
    </row>
    <row r="2903" spans="1:17" hidden="1" x14ac:dyDescent="0.2">
      <c r="A2903" s="30" t="s">
        <v>460</v>
      </c>
      <c r="B2903" s="30" t="s">
        <v>461</v>
      </c>
      <c r="C2903" s="30" t="s">
        <v>9794</v>
      </c>
      <c r="D2903" s="30"/>
      <c r="E2903" s="30" t="s">
        <v>753</v>
      </c>
      <c r="F2903" s="30" t="s">
        <v>9795</v>
      </c>
      <c r="G2903" s="38">
        <v>60</v>
      </c>
      <c r="H2903" s="31">
        <v>0</v>
      </c>
      <c r="I2903" s="30" t="s">
        <v>995</v>
      </c>
      <c r="J2903" s="30" t="s">
        <v>996</v>
      </c>
      <c r="K2903" s="30" t="s">
        <v>495</v>
      </c>
      <c r="L2903" s="30" t="s">
        <v>612</v>
      </c>
      <c r="M2903" s="30" t="s">
        <v>624</v>
      </c>
      <c r="N2903" s="30" t="s">
        <v>9796</v>
      </c>
      <c r="O2903" s="30" t="s">
        <v>460</v>
      </c>
      <c r="P2903" s="30" t="s">
        <v>461</v>
      </c>
      <c r="Q2903" s="30" t="s">
        <v>499</v>
      </c>
    </row>
    <row r="2904" spans="1:17" hidden="1" x14ac:dyDescent="0.2">
      <c r="A2904" s="30" t="s">
        <v>9797</v>
      </c>
      <c r="B2904" s="30" t="s">
        <v>9798</v>
      </c>
      <c r="C2904" s="30" t="s">
        <v>9799</v>
      </c>
      <c r="D2904" s="30"/>
      <c r="E2904" s="30" t="s">
        <v>503</v>
      </c>
      <c r="F2904" s="30" t="s">
        <v>74</v>
      </c>
      <c r="G2904" s="38"/>
      <c r="H2904" s="31">
        <v>0</v>
      </c>
      <c r="I2904" s="30" t="s">
        <v>586</v>
      </c>
      <c r="J2904" s="30" t="s">
        <v>587</v>
      </c>
      <c r="K2904" s="30" t="s">
        <v>495</v>
      </c>
      <c r="L2904" s="30" t="s">
        <v>496</v>
      </c>
      <c r="M2904" s="30" t="s">
        <v>3374</v>
      </c>
      <c r="N2904" s="30"/>
      <c r="O2904" s="30" t="s">
        <v>460</v>
      </c>
      <c r="P2904" s="30" t="s">
        <v>461</v>
      </c>
      <c r="Q2904" s="30" t="s">
        <v>499</v>
      </c>
    </row>
    <row r="2905" spans="1:17" hidden="1" x14ac:dyDescent="0.2">
      <c r="A2905" s="30" t="s">
        <v>9800</v>
      </c>
      <c r="B2905" s="30" t="s">
        <v>9801</v>
      </c>
      <c r="C2905" s="30" t="s">
        <v>9802</v>
      </c>
      <c r="D2905" s="30"/>
      <c r="E2905" s="30" t="s">
        <v>503</v>
      </c>
      <c r="F2905" s="30" t="s">
        <v>74</v>
      </c>
      <c r="G2905" s="38"/>
      <c r="H2905" s="31">
        <v>0</v>
      </c>
      <c r="I2905" s="30" t="s">
        <v>512</v>
      </c>
      <c r="J2905" s="30" t="s">
        <v>513</v>
      </c>
      <c r="K2905" s="30" t="s">
        <v>495</v>
      </c>
      <c r="L2905" s="30" t="s">
        <v>496</v>
      </c>
      <c r="M2905" s="30" t="s">
        <v>639</v>
      </c>
      <c r="N2905" s="30"/>
      <c r="O2905" s="30" t="s">
        <v>460</v>
      </c>
      <c r="P2905" s="30" t="s">
        <v>461</v>
      </c>
      <c r="Q2905" s="30" t="s">
        <v>499</v>
      </c>
    </row>
    <row r="2906" spans="1:17" hidden="1" x14ac:dyDescent="0.2">
      <c r="A2906" s="30" t="s">
        <v>9803</v>
      </c>
      <c r="B2906" s="30" t="s">
        <v>9804</v>
      </c>
      <c r="C2906" s="30" t="s">
        <v>9805</v>
      </c>
      <c r="D2906" s="30"/>
      <c r="E2906" s="30" t="s">
        <v>503</v>
      </c>
      <c r="F2906" s="30" t="s">
        <v>74</v>
      </c>
      <c r="G2906" s="38"/>
      <c r="H2906" s="31">
        <v>0</v>
      </c>
      <c r="I2906" s="30" t="s">
        <v>552</v>
      </c>
      <c r="J2906" s="30" t="s">
        <v>553</v>
      </c>
      <c r="K2906" s="30" t="s">
        <v>495</v>
      </c>
      <c r="L2906" s="30" t="s">
        <v>496</v>
      </c>
      <c r="M2906" s="30" t="s">
        <v>2249</v>
      </c>
      <c r="N2906" s="30"/>
      <c r="O2906" s="30" t="s">
        <v>460</v>
      </c>
      <c r="P2906" s="30" t="s">
        <v>461</v>
      </c>
      <c r="Q2906" s="30" t="s">
        <v>499</v>
      </c>
    </row>
    <row r="2907" spans="1:17" hidden="1" x14ac:dyDescent="0.2">
      <c r="A2907" s="30" t="s">
        <v>9806</v>
      </c>
      <c r="B2907" s="30" t="s">
        <v>9807</v>
      </c>
      <c r="C2907" s="30" t="s">
        <v>9808</v>
      </c>
      <c r="D2907" s="30"/>
      <c r="E2907" s="30" t="s">
        <v>503</v>
      </c>
      <c r="F2907" s="30" t="s">
        <v>74</v>
      </c>
      <c r="G2907" s="38"/>
      <c r="H2907" s="31">
        <v>0</v>
      </c>
      <c r="I2907" s="30" t="s">
        <v>586</v>
      </c>
      <c r="J2907" s="30" t="s">
        <v>587</v>
      </c>
      <c r="K2907" s="30" t="s">
        <v>495</v>
      </c>
      <c r="L2907" s="30" t="s">
        <v>496</v>
      </c>
      <c r="M2907" s="30" t="s">
        <v>3374</v>
      </c>
      <c r="N2907" s="30"/>
      <c r="O2907" s="30" t="s">
        <v>460</v>
      </c>
      <c r="P2907" s="30" t="s">
        <v>461</v>
      </c>
      <c r="Q2907" s="30" t="s">
        <v>499</v>
      </c>
    </row>
    <row r="2908" spans="1:17" hidden="1" x14ac:dyDescent="0.2">
      <c r="A2908" s="30" t="s">
        <v>9809</v>
      </c>
      <c r="B2908" s="30" t="s">
        <v>9810</v>
      </c>
      <c r="C2908" s="30" t="s">
        <v>9811</v>
      </c>
      <c r="D2908" s="30"/>
      <c r="E2908" s="30" t="s">
        <v>503</v>
      </c>
      <c r="F2908" s="30" t="s">
        <v>74</v>
      </c>
      <c r="G2908" s="38"/>
      <c r="H2908" s="31">
        <v>0</v>
      </c>
      <c r="I2908" s="30" t="s">
        <v>586</v>
      </c>
      <c r="J2908" s="30" t="s">
        <v>587</v>
      </c>
      <c r="K2908" s="30" t="s">
        <v>495</v>
      </c>
      <c r="L2908" s="30" t="s">
        <v>496</v>
      </c>
      <c r="M2908" s="30" t="s">
        <v>877</v>
      </c>
      <c r="N2908" s="30"/>
      <c r="O2908" s="30" t="s">
        <v>460</v>
      </c>
      <c r="P2908" s="30" t="s">
        <v>461</v>
      </c>
      <c r="Q2908" s="30" t="s">
        <v>499</v>
      </c>
    </row>
    <row r="2909" spans="1:17" hidden="1" x14ac:dyDescent="0.2">
      <c r="A2909" s="30" t="s">
        <v>9812</v>
      </c>
      <c r="B2909" s="30" t="s">
        <v>9813</v>
      </c>
      <c r="C2909" s="30" t="s">
        <v>9814</v>
      </c>
      <c r="D2909" s="30"/>
      <c r="E2909" s="30" t="s">
        <v>503</v>
      </c>
      <c r="F2909" s="30" t="s">
        <v>74</v>
      </c>
      <c r="G2909" s="38"/>
      <c r="H2909" s="31">
        <v>0</v>
      </c>
      <c r="I2909" s="30" t="s">
        <v>586</v>
      </c>
      <c r="J2909" s="30" t="s">
        <v>587</v>
      </c>
      <c r="K2909" s="30" t="s">
        <v>495</v>
      </c>
      <c r="L2909" s="30" t="s">
        <v>496</v>
      </c>
      <c r="M2909" s="30" t="s">
        <v>497</v>
      </c>
      <c r="N2909" s="30"/>
      <c r="O2909" s="30" t="s">
        <v>460</v>
      </c>
      <c r="P2909" s="30" t="s">
        <v>461</v>
      </c>
      <c r="Q2909" s="30" t="s">
        <v>499</v>
      </c>
    </row>
    <row r="2910" spans="1:17" hidden="1" x14ac:dyDescent="0.2">
      <c r="A2910" s="30" t="s">
        <v>9815</v>
      </c>
      <c r="B2910" s="30" t="s">
        <v>9816</v>
      </c>
      <c r="C2910" s="30" t="s">
        <v>9817</v>
      </c>
      <c r="D2910" s="30"/>
      <c r="E2910" s="30" t="s">
        <v>753</v>
      </c>
      <c r="F2910" s="30" t="s">
        <v>74</v>
      </c>
      <c r="G2910" s="38"/>
      <c r="H2910" s="31">
        <v>0</v>
      </c>
      <c r="I2910" s="30" t="s">
        <v>628</v>
      </c>
      <c r="J2910" s="30" t="s">
        <v>629</v>
      </c>
      <c r="K2910" s="30" t="s">
        <v>495</v>
      </c>
      <c r="L2910" s="30" t="s">
        <v>965</v>
      </c>
      <c r="M2910" s="30" t="s">
        <v>631</v>
      </c>
      <c r="N2910" s="30"/>
      <c r="O2910" s="30" t="s">
        <v>460</v>
      </c>
      <c r="P2910" s="30" t="s">
        <v>461</v>
      </c>
      <c r="Q2910" s="30" t="s">
        <v>499</v>
      </c>
    </row>
    <row r="2911" spans="1:17" hidden="1" x14ac:dyDescent="0.2">
      <c r="A2911" s="30" t="s">
        <v>9818</v>
      </c>
      <c r="B2911" s="30" t="s">
        <v>9819</v>
      </c>
      <c r="C2911" s="30" t="s">
        <v>9820</v>
      </c>
      <c r="D2911" s="30"/>
      <c r="E2911" s="30" t="s">
        <v>753</v>
      </c>
      <c r="F2911" s="30" t="s">
        <v>74</v>
      </c>
      <c r="G2911" s="38"/>
      <c r="H2911" s="31">
        <v>0</v>
      </c>
      <c r="I2911" s="30" t="s">
        <v>628</v>
      </c>
      <c r="J2911" s="30" t="s">
        <v>629</v>
      </c>
      <c r="K2911" s="30" t="s">
        <v>495</v>
      </c>
      <c r="L2911" s="30" t="s">
        <v>965</v>
      </c>
      <c r="M2911" s="30" t="s">
        <v>631</v>
      </c>
      <c r="N2911" s="30"/>
      <c r="O2911" s="30" t="s">
        <v>460</v>
      </c>
      <c r="P2911" s="30" t="s">
        <v>461</v>
      </c>
      <c r="Q2911" s="30" t="s">
        <v>499</v>
      </c>
    </row>
    <row r="2912" spans="1:17" hidden="1" x14ac:dyDescent="0.2">
      <c r="A2912" s="30" t="s">
        <v>9821</v>
      </c>
      <c r="B2912" s="30" t="s">
        <v>9822</v>
      </c>
      <c r="C2912" s="30" t="s">
        <v>9823</v>
      </c>
      <c r="D2912" s="30"/>
      <c r="E2912" s="30" t="s">
        <v>753</v>
      </c>
      <c r="F2912" s="30" t="s">
        <v>74</v>
      </c>
      <c r="G2912" s="38"/>
      <c r="H2912" s="31">
        <v>0</v>
      </c>
      <c r="I2912" s="30" t="s">
        <v>628</v>
      </c>
      <c r="J2912" s="30" t="s">
        <v>629</v>
      </c>
      <c r="K2912" s="30" t="s">
        <v>495</v>
      </c>
      <c r="L2912" s="30" t="s">
        <v>965</v>
      </c>
      <c r="M2912" s="30" t="s">
        <v>631</v>
      </c>
      <c r="N2912" s="30"/>
      <c r="O2912" s="30" t="s">
        <v>460</v>
      </c>
      <c r="P2912" s="30" t="s">
        <v>461</v>
      </c>
      <c r="Q2912" s="30" t="s">
        <v>499</v>
      </c>
    </row>
    <row r="2913" spans="1:17" hidden="1" x14ac:dyDescent="0.2">
      <c r="A2913" s="30" t="s">
        <v>9824</v>
      </c>
      <c r="B2913" s="30" t="s">
        <v>9825</v>
      </c>
      <c r="C2913" s="30" t="s">
        <v>9826</v>
      </c>
      <c r="D2913" s="30"/>
      <c r="E2913" s="30" t="s">
        <v>753</v>
      </c>
      <c r="F2913" s="30" t="s">
        <v>74</v>
      </c>
      <c r="G2913" s="38"/>
      <c r="H2913" s="31">
        <v>0</v>
      </c>
      <c r="I2913" s="30" t="s">
        <v>628</v>
      </c>
      <c r="J2913" s="30" t="s">
        <v>629</v>
      </c>
      <c r="K2913" s="30" t="s">
        <v>495</v>
      </c>
      <c r="L2913" s="30" t="s">
        <v>965</v>
      </c>
      <c r="M2913" s="30" t="s">
        <v>631</v>
      </c>
      <c r="N2913" s="30"/>
      <c r="O2913" s="30" t="s">
        <v>460</v>
      </c>
      <c r="P2913" s="30" t="s">
        <v>461</v>
      </c>
      <c r="Q2913" s="30" t="s">
        <v>499</v>
      </c>
    </row>
    <row r="2914" spans="1:17" hidden="1" x14ac:dyDescent="0.2">
      <c r="A2914" s="30" t="s">
        <v>9827</v>
      </c>
      <c r="B2914" s="30" t="s">
        <v>9828</v>
      </c>
      <c r="C2914" s="30" t="s">
        <v>9829</v>
      </c>
      <c r="D2914" s="30"/>
      <c r="E2914" s="30" t="s">
        <v>753</v>
      </c>
      <c r="F2914" s="30" t="s">
        <v>74</v>
      </c>
      <c r="G2914" s="38"/>
      <c r="H2914" s="31">
        <v>0</v>
      </c>
      <c r="I2914" s="30" t="s">
        <v>755</v>
      </c>
      <c r="J2914" s="30" t="s">
        <v>756</v>
      </c>
      <c r="K2914" s="30" t="s">
        <v>495</v>
      </c>
      <c r="L2914" s="30" t="s">
        <v>612</v>
      </c>
      <c r="M2914" s="30" t="s">
        <v>961</v>
      </c>
      <c r="N2914" s="30"/>
      <c r="O2914" s="30" t="s">
        <v>460</v>
      </c>
      <c r="P2914" s="30" t="s">
        <v>461</v>
      </c>
      <c r="Q2914" s="30" t="s">
        <v>499</v>
      </c>
    </row>
    <row r="2915" spans="1:17" hidden="1" x14ac:dyDescent="0.2">
      <c r="A2915" s="30" t="s">
        <v>9830</v>
      </c>
      <c r="B2915" s="30" t="s">
        <v>9831</v>
      </c>
      <c r="C2915" s="30" t="s">
        <v>9832</v>
      </c>
      <c r="D2915" s="30"/>
      <c r="E2915" s="30" t="s">
        <v>753</v>
      </c>
      <c r="F2915" s="30" t="s">
        <v>74</v>
      </c>
      <c r="G2915" s="38"/>
      <c r="H2915" s="31">
        <v>0</v>
      </c>
      <c r="I2915" s="30" t="s">
        <v>995</v>
      </c>
      <c r="J2915" s="30" t="s">
        <v>996</v>
      </c>
      <c r="K2915" s="30" t="s">
        <v>495</v>
      </c>
      <c r="L2915" s="30" t="s">
        <v>612</v>
      </c>
      <c r="M2915" s="30" t="s">
        <v>1153</v>
      </c>
      <c r="N2915" s="30"/>
      <c r="O2915" s="30" t="s">
        <v>460</v>
      </c>
      <c r="P2915" s="30" t="s">
        <v>461</v>
      </c>
      <c r="Q2915" s="30" t="s">
        <v>499</v>
      </c>
    </row>
    <row r="2916" spans="1:17" hidden="1" x14ac:dyDescent="0.2">
      <c r="A2916" s="30" t="s">
        <v>9833</v>
      </c>
      <c r="B2916" s="30" t="s">
        <v>9834</v>
      </c>
      <c r="C2916" s="30" t="s">
        <v>9835</v>
      </c>
      <c r="D2916" s="30"/>
      <c r="E2916" s="30" t="s">
        <v>753</v>
      </c>
      <c r="F2916" s="30" t="s">
        <v>74</v>
      </c>
      <c r="G2916" s="38"/>
      <c r="H2916" s="31">
        <v>0</v>
      </c>
      <c r="I2916" s="30" t="s">
        <v>995</v>
      </c>
      <c r="J2916" s="30" t="s">
        <v>996</v>
      </c>
      <c r="K2916" s="30" t="s">
        <v>495</v>
      </c>
      <c r="L2916" s="30" t="s">
        <v>612</v>
      </c>
      <c r="M2916" s="30" t="s">
        <v>624</v>
      </c>
      <c r="N2916" s="30"/>
      <c r="O2916" s="30" t="s">
        <v>460</v>
      </c>
      <c r="P2916" s="30" t="s">
        <v>461</v>
      </c>
      <c r="Q2916" s="30" t="s">
        <v>499</v>
      </c>
    </row>
    <row r="2917" spans="1:17" hidden="1" x14ac:dyDescent="0.2">
      <c r="A2917" s="30" t="s">
        <v>9836</v>
      </c>
      <c r="B2917" s="30" t="s">
        <v>9837</v>
      </c>
      <c r="C2917" s="30" t="s">
        <v>9838</v>
      </c>
      <c r="D2917" s="30"/>
      <c r="E2917" s="30" t="s">
        <v>753</v>
      </c>
      <c r="F2917" s="30" t="s">
        <v>74</v>
      </c>
      <c r="G2917" s="38"/>
      <c r="H2917" s="31">
        <v>0</v>
      </c>
      <c r="I2917" s="30" t="s">
        <v>995</v>
      </c>
      <c r="J2917" s="30" t="s">
        <v>996</v>
      </c>
      <c r="K2917" s="30" t="s">
        <v>495</v>
      </c>
      <c r="L2917" s="30" t="s">
        <v>612</v>
      </c>
      <c r="M2917" s="30" t="s">
        <v>1108</v>
      </c>
      <c r="N2917" s="30"/>
      <c r="O2917" s="30" t="s">
        <v>460</v>
      </c>
      <c r="P2917" s="30" t="s">
        <v>461</v>
      </c>
      <c r="Q2917" s="30" t="s">
        <v>499</v>
      </c>
    </row>
    <row r="2918" spans="1:17" hidden="1" x14ac:dyDescent="0.2">
      <c r="A2918" s="30" t="s">
        <v>9839</v>
      </c>
      <c r="B2918" s="30" t="s">
        <v>9840</v>
      </c>
      <c r="C2918" s="30" t="s">
        <v>9841</v>
      </c>
      <c r="D2918" s="30"/>
      <c r="E2918" s="30" t="s">
        <v>753</v>
      </c>
      <c r="F2918" s="30" t="s">
        <v>74</v>
      </c>
      <c r="G2918" s="38"/>
      <c r="H2918" s="31">
        <v>0</v>
      </c>
      <c r="I2918" s="30" t="s">
        <v>995</v>
      </c>
      <c r="J2918" s="30" t="s">
        <v>996</v>
      </c>
      <c r="K2918" s="30" t="s">
        <v>495</v>
      </c>
      <c r="L2918" s="30" t="s">
        <v>612</v>
      </c>
      <c r="M2918" s="30" t="s">
        <v>997</v>
      </c>
      <c r="N2918" s="30"/>
      <c r="O2918" s="30" t="s">
        <v>460</v>
      </c>
      <c r="P2918" s="30" t="s">
        <v>461</v>
      </c>
      <c r="Q2918" s="30" t="s">
        <v>499</v>
      </c>
    </row>
    <row r="2919" spans="1:17" hidden="1" x14ac:dyDescent="0.2">
      <c r="A2919" s="30" t="s">
        <v>9842</v>
      </c>
      <c r="B2919" s="30" t="s">
        <v>9843</v>
      </c>
      <c r="C2919" s="30" t="s">
        <v>9844</v>
      </c>
      <c r="D2919" s="30"/>
      <c r="E2919" s="30" t="s">
        <v>753</v>
      </c>
      <c r="F2919" s="30" t="s">
        <v>74</v>
      </c>
      <c r="G2919" s="38"/>
      <c r="H2919" s="31">
        <v>0</v>
      </c>
      <c r="I2919" s="30" t="s">
        <v>755</v>
      </c>
      <c r="J2919" s="30" t="s">
        <v>756</v>
      </c>
      <c r="K2919" s="30" t="s">
        <v>495</v>
      </c>
      <c r="L2919" s="30" t="s">
        <v>612</v>
      </c>
      <c r="M2919" s="30" t="s">
        <v>613</v>
      </c>
      <c r="N2919" s="30"/>
      <c r="O2919" s="30" t="s">
        <v>460</v>
      </c>
      <c r="P2919" s="30" t="s">
        <v>461</v>
      </c>
      <c r="Q2919" s="30" t="s">
        <v>499</v>
      </c>
    </row>
    <row r="2920" spans="1:17" hidden="1" x14ac:dyDescent="0.2">
      <c r="A2920" s="30" t="s">
        <v>9845</v>
      </c>
      <c r="B2920" s="30" t="s">
        <v>9846</v>
      </c>
      <c r="C2920" s="30" t="s">
        <v>9847</v>
      </c>
      <c r="D2920" s="30"/>
      <c r="E2920" s="30" t="s">
        <v>753</v>
      </c>
      <c r="F2920" s="30" t="s">
        <v>74</v>
      </c>
      <c r="G2920" s="38"/>
      <c r="H2920" s="31">
        <v>0</v>
      </c>
      <c r="I2920" s="30" t="s">
        <v>995</v>
      </c>
      <c r="J2920" s="30" t="s">
        <v>996</v>
      </c>
      <c r="K2920" s="30" t="s">
        <v>495</v>
      </c>
      <c r="L2920" s="30" t="s">
        <v>612</v>
      </c>
      <c r="M2920" s="30" t="s">
        <v>6616</v>
      </c>
      <c r="N2920" s="30"/>
      <c r="O2920" s="30" t="s">
        <v>460</v>
      </c>
      <c r="P2920" s="30" t="s">
        <v>461</v>
      </c>
      <c r="Q2920" s="30" t="s">
        <v>499</v>
      </c>
    </row>
    <row r="2921" spans="1:17" hidden="1" x14ac:dyDescent="0.2">
      <c r="A2921" s="30" t="s">
        <v>9848</v>
      </c>
      <c r="B2921" s="30" t="s">
        <v>9849</v>
      </c>
      <c r="C2921" s="30" t="s">
        <v>9850</v>
      </c>
      <c r="D2921" s="30"/>
      <c r="E2921" s="30" t="s">
        <v>753</v>
      </c>
      <c r="F2921" s="30" t="s">
        <v>74</v>
      </c>
      <c r="G2921" s="38"/>
      <c r="H2921" s="31">
        <v>0</v>
      </c>
      <c r="I2921" s="30" t="s">
        <v>995</v>
      </c>
      <c r="J2921" s="30" t="s">
        <v>996</v>
      </c>
      <c r="K2921" s="30" t="s">
        <v>495</v>
      </c>
      <c r="L2921" s="30" t="s">
        <v>612</v>
      </c>
      <c r="M2921" s="30" t="s">
        <v>9851</v>
      </c>
      <c r="N2921" s="30"/>
      <c r="O2921" s="30" t="s">
        <v>460</v>
      </c>
      <c r="P2921" s="30" t="s">
        <v>461</v>
      </c>
      <c r="Q2921" s="30" t="s">
        <v>499</v>
      </c>
    </row>
    <row r="2922" spans="1:17" hidden="1" x14ac:dyDescent="0.2">
      <c r="A2922" s="30" t="s">
        <v>9852</v>
      </c>
      <c r="B2922" s="30" t="s">
        <v>9853</v>
      </c>
      <c r="C2922" s="30" t="s">
        <v>9854</v>
      </c>
      <c r="D2922" s="30"/>
      <c r="E2922" s="30" t="s">
        <v>753</v>
      </c>
      <c r="F2922" s="30" t="s">
        <v>74</v>
      </c>
      <c r="G2922" s="38"/>
      <c r="H2922" s="31">
        <v>0</v>
      </c>
      <c r="I2922" s="30" t="s">
        <v>755</v>
      </c>
      <c r="J2922" s="30" t="s">
        <v>756</v>
      </c>
      <c r="K2922" s="30" t="s">
        <v>495</v>
      </c>
      <c r="L2922" s="30" t="s">
        <v>612</v>
      </c>
      <c r="M2922" s="30" t="s">
        <v>1128</v>
      </c>
      <c r="N2922" s="30"/>
      <c r="O2922" s="30" t="s">
        <v>460</v>
      </c>
      <c r="P2922" s="30" t="s">
        <v>461</v>
      </c>
      <c r="Q2922" s="30" t="s">
        <v>499</v>
      </c>
    </row>
    <row r="2923" spans="1:17" hidden="1" x14ac:dyDescent="0.2">
      <c r="A2923" s="30" t="s">
        <v>9855</v>
      </c>
      <c r="B2923" s="30" t="s">
        <v>9856</v>
      </c>
      <c r="C2923" s="30" t="s">
        <v>9857</v>
      </c>
      <c r="D2923" s="30"/>
      <c r="E2923" s="30" t="s">
        <v>503</v>
      </c>
      <c r="F2923" s="30" t="s">
        <v>9858</v>
      </c>
      <c r="G2923" s="38"/>
      <c r="H2923" s="31">
        <v>0</v>
      </c>
      <c r="I2923" s="30"/>
      <c r="J2923" s="30"/>
      <c r="K2923" s="30" t="s">
        <v>495</v>
      </c>
      <c r="L2923" s="30" t="s">
        <v>496</v>
      </c>
      <c r="M2923" s="30" t="s">
        <v>526</v>
      </c>
      <c r="N2923" s="30"/>
      <c r="O2923" s="30" t="s">
        <v>9855</v>
      </c>
      <c r="P2923" s="30" t="s">
        <v>9856</v>
      </c>
      <c r="Q2923" s="30" t="s">
        <v>499</v>
      </c>
    </row>
    <row r="2924" spans="1:17" hidden="1" x14ac:dyDescent="0.2">
      <c r="A2924" s="30" t="s">
        <v>9859</v>
      </c>
      <c r="B2924" s="30" t="s">
        <v>9860</v>
      </c>
      <c r="C2924" s="30" t="s">
        <v>9861</v>
      </c>
      <c r="D2924" s="30"/>
      <c r="E2924" s="30" t="s">
        <v>503</v>
      </c>
      <c r="F2924" s="30" t="s">
        <v>9862</v>
      </c>
      <c r="G2924" s="38"/>
      <c r="H2924" s="31">
        <v>0</v>
      </c>
      <c r="I2924" s="30" t="s">
        <v>931</v>
      </c>
      <c r="J2924" s="30" t="s">
        <v>932</v>
      </c>
      <c r="K2924" s="30" t="s">
        <v>495</v>
      </c>
      <c r="L2924" s="30" t="s">
        <v>496</v>
      </c>
      <c r="M2924" s="30" t="s">
        <v>514</v>
      </c>
      <c r="N2924" s="30"/>
      <c r="O2924" s="30" t="s">
        <v>9859</v>
      </c>
      <c r="P2924" s="30" t="s">
        <v>9860</v>
      </c>
      <c r="Q2924" s="30" t="s">
        <v>499</v>
      </c>
    </row>
    <row r="2925" spans="1:17" hidden="1" x14ac:dyDescent="0.2">
      <c r="A2925" s="30" t="s">
        <v>9863</v>
      </c>
      <c r="B2925" s="30" t="s">
        <v>9864</v>
      </c>
      <c r="C2925" s="30" t="s">
        <v>9865</v>
      </c>
      <c r="D2925" s="30"/>
      <c r="E2925" s="30"/>
      <c r="F2925" s="30" t="s">
        <v>9866</v>
      </c>
      <c r="G2925" s="38"/>
      <c r="H2925" s="31">
        <v>0</v>
      </c>
      <c r="I2925" s="30"/>
      <c r="J2925" s="30"/>
      <c r="K2925" s="30" t="s">
        <v>495</v>
      </c>
      <c r="L2925" s="30" t="s">
        <v>496</v>
      </c>
      <c r="M2925" s="30" t="s">
        <v>2249</v>
      </c>
      <c r="N2925" s="30"/>
      <c r="O2925" s="30" t="s">
        <v>9863</v>
      </c>
      <c r="P2925" s="30" t="s">
        <v>9864</v>
      </c>
      <c r="Q2925" s="30" t="s">
        <v>499</v>
      </c>
    </row>
    <row r="2926" spans="1:17" hidden="1" x14ac:dyDescent="0.2">
      <c r="A2926" s="30" t="s">
        <v>9867</v>
      </c>
      <c r="B2926" s="30" t="s">
        <v>9868</v>
      </c>
      <c r="C2926" s="30" t="s">
        <v>9869</v>
      </c>
      <c r="D2926" s="30"/>
      <c r="E2926" s="30" t="s">
        <v>9870</v>
      </c>
      <c r="F2926" s="30" t="s">
        <v>9871</v>
      </c>
      <c r="G2926" s="38">
        <v>60</v>
      </c>
      <c r="H2926" s="31">
        <v>0</v>
      </c>
      <c r="I2926" s="30"/>
      <c r="J2926" s="30"/>
      <c r="K2926" s="30" t="s">
        <v>495</v>
      </c>
      <c r="L2926" s="30" t="s">
        <v>496</v>
      </c>
      <c r="M2926" s="30" t="s">
        <v>514</v>
      </c>
      <c r="N2926" s="30"/>
      <c r="O2926" s="30" t="s">
        <v>9872</v>
      </c>
      <c r="P2926" s="30" t="s">
        <v>9868</v>
      </c>
      <c r="Q2926" s="30" t="s">
        <v>499</v>
      </c>
    </row>
    <row r="2927" spans="1:17" hidden="1" x14ac:dyDescent="0.2">
      <c r="A2927" s="30" t="s">
        <v>9873</v>
      </c>
      <c r="B2927" s="30" t="s">
        <v>9874</v>
      </c>
      <c r="C2927" s="30" t="s">
        <v>9875</v>
      </c>
      <c r="D2927" s="30"/>
      <c r="E2927" s="30" t="s">
        <v>9870</v>
      </c>
      <c r="F2927" s="30" t="s">
        <v>9876</v>
      </c>
      <c r="G2927" s="38">
        <v>60</v>
      </c>
      <c r="H2927" s="31">
        <v>0</v>
      </c>
      <c r="I2927" s="30" t="s">
        <v>546</v>
      </c>
      <c r="J2927" s="30" t="s">
        <v>547</v>
      </c>
      <c r="K2927" s="30" t="s">
        <v>495</v>
      </c>
      <c r="L2927" s="30" t="s">
        <v>899</v>
      </c>
      <c r="M2927" s="30" t="s">
        <v>573</v>
      </c>
      <c r="N2927" s="30" t="s">
        <v>9877</v>
      </c>
      <c r="O2927" s="30" t="s">
        <v>9872</v>
      </c>
      <c r="P2927" s="30" t="s">
        <v>9868</v>
      </c>
      <c r="Q2927" s="30" t="s">
        <v>499</v>
      </c>
    </row>
    <row r="2928" spans="1:17" hidden="1" x14ac:dyDescent="0.2">
      <c r="A2928" s="30" t="s">
        <v>9878</v>
      </c>
      <c r="B2928" s="30" t="s">
        <v>9879</v>
      </c>
      <c r="C2928" s="30" t="s">
        <v>9880</v>
      </c>
      <c r="D2928" s="30"/>
      <c r="E2928" s="30" t="s">
        <v>9870</v>
      </c>
      <c r="F2928" s="30" t="s">
        <v>9881</v>
      </c>
      <c r="G2928" s="38">
        <v>60</v>
      </c>
      <c r="H2928" s="31">
        <v>0</v>
      </c>
      <c r="I2928" s="30" t="s">
        <v>546</v>
      </c>
      <c r="J2928" s="30" t="s">
        <v>547</v>
      </c>
      <c r="K2928" s="30" t="s">
        <v>495</v>
      </c>
      <c r="L2928" s="30" t="s">
        <v>9882</v>
      </c>
      <c r="M2928" s="30" t="s">
        <v>573</v>
      </c>
      <c r="N2928" s="30"/>
      <c r="O2928" s="30" t="s">
        <v>9872</v>
      </c>
      <c r="P2928" s="30" t="s">
        <v>9868</v>
      </c>
      <c r="Q2928" s="30" t="s">
        <v>499</v>
      </c>
    </row>
    <row r="2929" spans="1:17" hidden="1" x14ac:dyDescent="0.2">
      <c r="A2929" s="30" t="s">
        <v>9883</v>
      </c>
      <c r="B2929" s="30" t="s">
        <v>9884</v>
      </c>
      <c r="C2929" s="30" t="s">
        <v>9885</v>
      </c>
      <c r="D2929" s="30"/>
      <c r="E2929" s="30" t="s">
        <v>9870</v>
      </c>
      <c r="F2929" s="30" t="s">
        <v>9886</v>
      </c>
      <c r="G2929" s="38">
        <v>60</v>
      </c>
      <c r="H2929" s="31">
        <v>0</v>
      </c>
      <c r="I2929" s="30" t="s">
        <v>546</v>
      </c>
      <c r="J2929" s="30" t="s">
        <v>547</v>
      </c>
      <c r="K2929" s="30" t="s">
        <v>495</v>
      </c>
      <c r="L2929" s="30" t="s">
        <v>873</v>
      </c>
      <c r="M2929" s="30" t="s">
        <v>573</v>
      </c>
      <c r="N2929" s="30" t="s">
        <v>9887</v>
      </c>
      <c r="O2929" s="30" t="s">
        <v>9872</v>
      </c>
      <c r="P2929" s="30" t="s">
        <v>9868</v>
      </c>
      <c r="Q2929" s="30" t="s">
        <v>499</v>
      </c>
    </row>
    <row r="2930" spans="1:17" hidden="1" x14ac:dyDescent="0.2">
      <c r="A2930" s="30" t="s">
        <v>9888</v>
      </c>
      <c r="B2930" s="30" t="s">
        <v>9889</v>
      </c>
      <c r="C2930" s="30" t="s">
        <v>9890</v>
      </c>
      <c r="D2930" s="30"/>
      <c r="E2930" s="30" t="s">
        <v>9891</v>
      </c>
      <c r="F2930" s="30" t="s">
        <v>9892</v>
      </c>
      <c r="G2930" s="38">
        <v>60</v>
      </c>
      <c r="H2930" s="31">
        <v>0</v>
      </c>
      <c r="I2930" s="30" t="s">
        <v>628</v>
      </c>
      <c r="J2930" s="30" t="s">
        <v>629</v>
      </c>
      <c r="K2930" s="30" t="s">
        <v>495</v>
      </c>
      <c r="L2930" s="30" t="s">
        <v>4435</v>
      </c>
      <c r="M2930" s="30" t="s">
        <v>631</v>
      </c>
      <c r="N2930" s="30"/>
      <c r="O2930" s="30" t="s">
        <v>9872</v>
      </c>
      <c r="P2930" s="30" t="s">
        <v>9868</v>
      </c>
      <c r="Q2930" s="30" t="s">
        <v>499</v>
      </c>
    </row>
    <row r="2931" spans="1:17" hidden="1" x14ac:dyDescent="0.2">
      <c r="A2931" s="30" t="s">
        <v>9893</v>
      </c>
      <c r="B2931" s="30" t="s">
        <v>9894</v>
      </c>
      <c r="C2931" s="30" t="s">
        <v>9895</v>
      </c>
      <c r="D2931" s="30"/>
      <c r="E2931" s="30" t="s">
        <v>9870</v>
      </c>
      <c r="F2931" s="30" t="s">
        <v>9896</v>
      </c>
      <c r="G2931" s="38">
        <v>60</v>
      </c>
      <c r="H2931" s="31">
        <v>0</v>
      </c>
      <c r="I2931" s="30" t="s">
        <v>546</v>
      </c>
      <c r="J2931" s="30" t="s">
        <v>547</v>
      </c>
      <c r="K2931" s="30" t="s">
        <v>495</v>
      </c>
      <c r="L2931" s="30" t="s">
        <v>4477</v>
      </c>
      <c r="M2931" s="30" t="s">
        <v>573</v>
      </c>
      <c r="N2931" s="30"/>
      <c r="O2931" s="30" t="s">
        <v>9872</v>
      </c>
      <c r="P2931" s="30" t="s">
        <v>9868</v>
      </c>
      <c r="Q2931" s="30" t="s">
        <v>499</v>
      </c>
    </row>
    <row r="2932" spans="1:17" hidden="1" x14ac:dyDescent="0.2">
      <c r="A2932" s="30" t="s">
        <v>9897</v>
      </c>
      <c r="B2932" s="30" t="s">
        <v>9898</v>
      </c>
      <c r="C2932" s="30" t="s">
        <v>9899</v>
      </c>
      <c r="D2932" s="30"/>
      <c r="E2932" s="30" t="s">
        <v>9870</v>
      </c>
      <c r="F2932" s="30" t="s">
        <v>9900</v>
      </c>
      <c r="G2932" s="38">
        <v>60</v>
      </c>
      <c r="H2932" s="31">
        <v>0</v>
      </c>
      <c r="I2932" s="30" t="s">
        <v>546</v>
      </c>
      <c r="J2932" s="30" t="s">
        <v>547</v>
      </c>
      <c r="K2932" s="30" t="s">
        <v>495</v>
      </c>
      <c r="L2932" s="30" t="s">
        <v>4323</v>
      </c>
      <c r="M2932" s="30" t="s">
        <v>573</v>
      </c>
      <c r="N2932" s="30"/>
      <c r="O2932" s="30" t="s">
        <v>9872</v>
      </c>
      <c r="P2932" s="30" t="s">
        <v>9868</v>
      </c>
      <c r="Q2932" s="30" t="s">
        <v>499</v>
      </c>
    </row>
    <row r="2933" spans="1:17" hidden="1" x14ac:dyDescent="0.2">
      <c r="A2933" s="30" t="s">
        <v>9901</v>
      </c>
      <c r="B2933" s="30" t="s">
        <v>9902</v>
      </c>
      <c r="C2933" s="30" t="s">
        <v>9903</v>
      </c>
      <c r="D2933" s="30"/>
      <c r="E2933" s="30" t="s">
        <v>9870</v>
      </c>
      <c r="F2933" s="30" t="s">
        <v>9904</v>
      </c>
      <c r="G2933" s="38">
        <v>60</v>
      </c>
      <c r="H2933" s="31">
        <v>0</v>
      </c>
      <c r="I2933" s="30" t="s">
        <v>546</v>
      </c>
      <c r="J2933" s="30" t="s">
        <v>547</v>
      </c>
      <c r="K2933" s="30" t="s">
        <v>495</v>
      </c>
      <c r="L2933" s="30" t="s">
        <v>828</v>
      </c>
      <c r="M2933" s="30" t="s">
        <v>573</v>
      </c>
      <c r="N2933" s="30"/>
      <c r="O2933" s="30" t="s">
        <v>9872</v>
      </c>
      <c r="P2933" s="30" t="s">
        <v>9868</v>
      </c>
      <c r="Q2933" s="30" t="s">
        <v>499</v>
      </c>
    </row>
    <row r="2934" spans="1:17" hidden="1" x14ac:dyDescent="0.2">
      <c r="A2934" s="30" t="s">
        <v>9905</v>
      </c>
      <c r="B2934" s="30" t="s">
        <v>9906</v>
      </c>
      <c r="C2934" s="30" t="s">
        <v>9907</v>
      </c>
      <c r="D2934" s="30"/>
      <c r="E2934" s="30" t="s">
        <v>9870</v>
      </c>
      <c r="F2934" s="30" t="s">
        <v>9908</v>
      </c>
      <c r="G2934" s="38">
        <v>60</v>
      </c>
      <c r="H2934" s="31">
        <v>0</v>
      </c>
      <c r="I2934" s="30" t="s">
        <v>546</v>
      </c>
      <c r="J2934" s="30" t="s">
        <v>547</v>
      </c>
      <c r="K2934" s="30" t="s">
        <v>495</v>
      </c>
      <c r="L2934" s="30" t="s">
        <v>572</v>
      </c>
      <c r="M2934" s="30" t="s">
        <v>573</v>
      </c>
      <c r="N2934" s="30"/>
      <c r="O2934" s="30" t="s">
        <v>9872</v>
      </c>
      <c r="P2934" s="30" t="s">
        <v>9868</v>
      </c>
      <c r="Q2934" s="30" t="s">
        <v>499</v>
      </c>
    </row>
    <row r="2935" spans="1:17" hidden="1" x14ac:dyDescent="0.2">
      <c r="A2935" s="30" t="s">
        <v>9909</v>
      </c>
      <c r="B2935" s="30" t="s">
        <v>9910</v>
      </c>
      <c r="C2935" s="30" t="s">
        <v>9911</v>
      </c>
      <c r="D2935" s="30"/>
      <c r="E2935" s="30" t="s">
        <v>9891</v>
      </c>
      <c r="F2935" s="30" t="s">
        <v>9912</v>
      </c>
      <c r="G2935" s="38">
        <v>60</v>
      </c>
      <c r="H2935" s="31">
        <v>0</v>
      </c>
      <c r="I2935" s="30" t="s">
        <v>628</v>
      </c>
      <c r="J2935" s="30" t="s">
        <v>629</v>
      </c>
      <c r="K2935" s="30" t="s">
        <v>495</v>
      </c>
      <c r="L2935" s="30" t="s">
        <v>975</v>
      </c>
      <c r="M2935" s="30" t="s">
        <v>631</v>
      </c>
      <c r="N2935" s="30"/>
      <c r="O2935" s="30" t="s">
        <v>9872</v>
      </c>
      <c r="P2935" s="30" t="s">
        <v>9868</v>
      </c>
      <c r="Q2935" s="30" t="s">
        <v>499</v>
      </c>
    </row>
    <row r="2936" spans="1:17" hidden="1" x14ac:dyDescent="0.2">
      <c r="A2936" s="30" t="s">
        <v>9913</v>
      </c>
      <c r="B2936" s="30" t="s">
        <v>9914</v>
      </c>
      <c r="C2936" s="30" t="s">
        <v>9915</v>
      </c>
      <c r="D2936" s="30"/>
      <c r="E2936" s="30" t="s">
        <v>9870</v>
      </c>
      <c r="F2936" s="30" t="s">
        <v>9916</v>
      </c>
      <c r="G2936" s="38">
        <v>60</v>
      </c>
      <c r="H2936" s="31">
        <v>0</v>
      </c>
      <c r="I2936" s="30" t="s">
        <v>546</v>
      </c>
      <c r="J2936" s="30" t="s">
        <v>547</v>
      </c>
      <c r="K2936" s="30" t="s">
        <v>495</v>
      </c>
      <c r="L2936" s="30" t="s">
        <v>7545</v>
      </c>
      <c r="M2936" s="30" t="s">
        <v>573</v>
      </c>
      <c r="N2936" s="30" t="s">
        <v>9917</v>
      </c>
      <c r="O2936" s="30" t="s">
        <v>9872</v>
      </c>
      <c r="P2936" s="30" t="s">
        <v>9868</v>
      </c>
      <c r="Q2936" s="30" t="s">
        <v>499</v>
      </c>
    </row>
    <row r="2937" spans="1:17" hidden="1" x14ac:dyDescent="0.2">
      <c r="A2937" s="30" t="s">
        <v>9918</v>
      </c>
      <c r="B2937" s="30" t="s">
        <v>9919</v>
      </c>
      <c r="C2937" s="30" t="s">
        <v>9920</v>
      </c>
      <c r="D2937" s="30"/>
      <c r="E2937" s="30" t="s">
        <v>9870</v>
      </c>
      <c r="F2937" s="30" t="s">
        <v>9921</v>
      </c>
      <c r="G2937" s="38">
        <v>60</v>
      </c>
      <c r="H2937" s="31">
        <v>0</v>
      </c>
      <c r="I2937" s="30" t="s">
        <v>546</v>
      </c>
      <c r="J2937" s="30" t="s">
        <v>547</v>
      </c>
      <c r="K2937" s="30" t="s">
        <v>495</v>
      </c>
      <c r="L2937" s="30" t="s">
        <v>644</v>
      </c>
      <c r="M2937" s="30" t="s">
        <v>573</v>
      </c>
      <c r="N2937" s="30"/>
      <c r="O2937" s="30" t="s">
        <v>9872</v>
      </c>
      <c r="P2937" s="30" t="s">
        <v>9868</v>
      </c>
      <c r="Q2937" s="30" t="s">
        <v>499</v>
      </c>
    </row>
    <row r="2938" spans="1:17" hidden="1" x14ac:dyDescent="0.2">
      <c r="A2938" s="30" t="s">
        <v>9922</v>
      </c>
      <c r="B2938" s="30" t="s">
        <v>9923</v>
      </c>
      <c r="C2938" s="30" t="s">
        <v>9924</v>
      </c>
      <c r="D2938" s="30"/>
      <c r="E2938" s="30" t="s">
        <v>9891</v>
      </c>
      <c r="F2938" s="30" t="s">
        <v>9925</v>
      </c>
      <c r="G2938" s="38">
        <v>60</v>
      </c>
      <c r="H2938" s="31">
        <v>0</v>
      </c>
      <c r="I2938" s="30" t="s">
        <v>628</v>
      </c>
      <c r="J2938" s="30" t="s">
        <v>629</v>
      </c>
      <c r="K2938" s="30" t="s">
        <v>495</v>
      </c>
      <c r="L2938" s="30" t="s">
        <v>9926</v>
      </c>
      <c r="M2938" s="30" t="s">
        <v>631</v>
      </c>
      <c r="N2938" s="30"/>
      <c r="O2938" s="30" t="s">
        <v>9872</v>
      </c>
      <c r="P2938" s="30" t="s">
        <v>9868</v>
      </c>
      <c r="Q2938" s="30" t="s">
        <v>499</v>
      </c>
    </row>
    <row r="2939" spans="1:17" hidden="1" x14ac:dyDescent="0.2">
      <c r="A2939" s="30" t="s">
        <v>9927</v>
      </c>
      <c r="B2939" s="30" t="s">
        <v>9928</v>
      </c>
      <c r="C2939" s="30" t="s">
        <v>9929</v>
      </c>
      <c r="D2939" s="30"/>
      <c r="E2939" s="30" t="s">
        <v>9891</v>
      </c>
      <c r="F2939" s="30" t="s">
        <v>9930</v>
      </c>
      <c r="G2939" s="38">
        <v>60</v>
      </c>
      <c r="H2939" s="31">
        <v>0</v>
      </c>
      <c r="I2939" s="30" t="s">
        <v>628</v>
      </c>
      <c r="J2939" s="30" t="s">
        <v>629</v>
      </c>
      <c r="K2939" s="30" t="s">
        <v>495</v>
      </c>
      <c r="L2939" s="30" t="s">
        <v>6029</v>
      </c>
      <c r="M2939" s="30" t="s">
        <v>631</v>
      </c>
      <c r="N2939" s="30"/>
      <c r="O2939" s="30" t="s">
        <v>9872</v>
      </c>
      <c r="P2939" s="30" t="s">
        <v>9868</v>
      </c>
      <c r="Q2939" s="30" t="s">
        <v>499</v>
      </c>
    </row>
    <row r="2940" spans="1:17" hidden="1" x14ac:dyDescent="0.2">
      <c r="A2940" s="30" t="s">
        <v>9931</v>
      </c>
      <c r="B2940" s="30" t="s">
        <v>9932</v>
      </c>
      <c r="C2940" s="30" t="s">
        <v>9933</v>
      </c>
      <c r="D2940" s="30"/>
      <c r="E2940" s="30" t="s">
        <v>9891</v>
      </c>
      <c r="F2940" s="30" t="s">
        <v>9934</v>
      </c>
      <c r="G2940" s="38">
        <v>60</v>
      </c>
      <c r="H2940" s="31">
        <v>0</v>
      </c>
      <c r="I2940" s="30" t="s">
        <v>628</v>
      </c>
      <c r="J2940" s="30" t="s">
        <v>629</v>
      </c>
      <c r="K2940" s="30" t="s">
        <v>495</v>
      </c>
      <c r="L2940" s="30" t="s">
        <v>1267</v>
      </c>
      <c r="M2940" s="30" t="s">
        <v>631</v>
      </c>
      <c r="N2940" s="30"/>
      <c r="O2940" s="30" t="s">
        <v>9872</v>
      </c>
      <c r="P2940" s="30" t="s">
        <v>9868</v>
      </c>
      <c r="Q2940" s="30" t="s">
        <v>499</v>
      </c>
    </row>
    <row r="2941" spans="1:17" hidden="1" x14ac:dyDescent="0.2">
      <c r="A2941" s="30" t="s">
        <v>9935</v>
      </c>
      <c r="B2941" s="30" t="s">
        <v>9936</v>
      </c>
      <c r="C2941" s="30" t="s">
        <v>9937</v>
      </c>
      <c r="D2941" s="30"/>
      <c r="E2941" s="30" t="s">
        <v>9870</v>
      </c>
      <c r="F2941" s="30" t="s">
        <v>9938</v>
      </c>
      <c r="G2941" s="38">
        <v>60</v>
      </c>
      <c r="H2941" s="31">
        <v>0</v>
      </c>
      <c r="I2941" s="30" t="s">
        <v>546</v>
      </c>
      <c r="J2941" s="30" t="s">
        <v>547</v>
      </c>
      <c r="K2941" s="30" t="s">
        <v>495</v>
      </c>
      <c r="L2941" s="30" t="s">
        <v>855</v>
      </c>
      <c r="M2941" s="30" t="s">
        <v>573</v>
      </c>
      <c r="N2941" s="30"/>
      <c r="O2941" s="30" t="s">
        <v>9872</v>
      </c>
      <c r="P2941" s="30" t="s">
        <v>9868</v>
      </c>
      <c r="Q2941" s="30" t="s">
        <v>499</v>
      </c>
    </row>
    <row r="2942" spans="1:17" hidden="1" x14ac:dyDescent="0.2">
      <c r="A2942" s="30" t="s">
        <v>9939</v>
      </c>
      <c r="B2942" s="30" t="s">
        <v>9940</v>
      </c>
      <c r="C2942" s="30" t="s">
        <v>9941</v>
      </c>
      <c r="D2942" s="30"/>
      <c r="E2942" s="30" t="s">
        <v>9891</v>
      </c>
      <c r="F2942" s="30" t="s">
        <v>9942</v>
      </c>
      <c r="G2942" s="38">
        <v>60</v>
      </c>
      <c r="H2942" s="31">
        <v>0</v>
      </c>
      <c r="I2942" s="30" t="s">
        <v>628</v>
      </c>
      <c r="J2942" s="30" t="s">
        <v>629</v>
      </c>
      <c r="K2942" s="30" t="s">
        <v>495</v>
      </c>
      <c r="L2942" s="30" t="s">
        <v>9943</v>
      </c>
      <c r="M2942" s="30" t="s">
        <v>631</v>
      </c>
      <c r="N2942" s="30"/>
      <c r="O2942" s="30" t="s">
        <v>9872</v>
      </c>
      <c r="P2942" s="30" t="s">
        <v>9868</v>
      </c>
      <c r="Q2942" s="30" t="s">
        <v>499</v>
      </c>
    </row>
    <row r="2943" spans="1:17" hidden="1" x14ac:dyDescent="0.2">
      <c r="A2943" s="30" t="s">
        <v>9944</v>
      </c>
      <c r="B2943" s="30" t="s">
        <v>9945</v>
      </c>
      <c r="C2943" s="30" t="s">
        <v>9946</v>
      </c>
      <c r="D2943" s="30"/>
      <c r="E2943" s="30" t="s">
        <v>9891</v>
      </c>
      <c r="F2943" s="30" t="s">
        <v>9947</v>
      </c>
      <c r="G2943" s="38">
        <v>60</v>
      </c>
      <c r="H2943" s="31">
        <v>0</v>
      </c>
      <c r="I2943" s="30" t="s">
        <v>628</v>
      </c>
      <c r="J2943" s="30" t="s">
        <v>629</v>
      </c>
      <c r="K2943" s="30" t="s">
        <v>495</v>
      </c>
      <c r="L2943" s="30" t="s">
        <v>9948</v>
      </c>
      <c r="M2943" s="30" t="s">
        <v>631</v>
      </c>
      <c r="N2943" s="30"/>
      <c r="O2943" s="30" t="s">
        <v>9872</v>
      </c>
      <c r="P2943" s="30" t="s">
        <v>9868</v>
      </c>
      <c r="Q2943" s="30" t="s">
        <v>499</v>
      </c>
    </row>
    <row r="2944" spans="1:17" hidden="1" x14ac:dyDescent="0.2">
      <c r="A2944" s="30" t="s">
        <v>9949</v>
      </c>
      <c r="B2944" s="30" t="s">
        <v>9950</v>
      </c>
      <c r="C2944" s="30" t="s">
        <v>9951</v>
      </c>
      <c r="D2944" s="30"/>
      <c r="E2944" s="30" t="s">
        <v>9891</v>
      </c>
      <c r="F2944" s="30" t="s">
        <v>9952</v>
      </c>
      <c r="G2944" s="38">
        <v>60</v>
      </c>
      <c r="H2944" s="31">
        <v>0</v>
      </c>
      <c r="I2944" s="30" t="s">
        <v>628</v>
      </c>
      <c r="J2944" s="30" t="s">
        <v>629</v>
      </c>
      <c r="K2944" s="30" t="s">
        <v>495</v>
      </c>
      <c r="L2944" s="30" t="s">
        <v>9953</v>
      </c>
      <c r="M2944" s="30" t="s">
        <v>631</v>
      </c>
      <c r="N2944" s="30"/>
      <c r="O2944" s="30" t="s">
        <v>9872</v>
      </c>
      <c r="P2944" s="30" t="s">
        <v>9868</v>
      </c>
      <c r="Q2944" s="30" t="s">
        <v>499</v>
      </c>
    </row>
    <row r="2945" spans="1:17" hidden="1" x14ac:dyDescent="0.2">
      <c r="A2945" s="30" t="s">
        <v>9954</v>
      </c>
      <c r="B2945" s="30" t="s">
        <v>9955</v>
      </c>
      <c r="C2945" s="30" t="s">
        <v>9956</v>
      </c>
      <c r="D2945" s="30"/>
      <c r="E2945" s="30" t="s">
        <v>9870</v>
      </c>
      <c r="F2945" s="30" t="s">
        <v>9957</v>
      </c>
      <c r="G2945" s="38">
        <v>60</v>
      </c>
      <c r="H2945" s="31">
        <v>0</v>
      </c>
      <c r="I2945" s="30" t="s">
        <v>546</v>
      </c>
      <c r="J2945" s="30" t="s">
        <v>547</v>
      </c>
      <c r="K2945" s="30" t="s">
        <v>495</v>
      </c>
      <c r="L2945" s="30" t="s">
        <v>933</v>
      </c>
      <c r="M2945" s="30" t="s">
        <v>573</v>
      </c>
      <c r="N2945" s="30"/>
      <c r="O2945" s="30" t="s">
        <v>9872</v>
      </c>
      <c r="P2945" s="30" t="s">
        <v>9868</v>
      </c>
      <c r="Q2945" s="30" t="s">
        <v>499</v>
      </c>
    </row>
    <row r="2946" spans="1:17" hidden="1" x14ac:dyDescent="0.2">
      <c r="A2946" s="30" t="s">
        <v>9958</v>
      </c>
      <c r="B2946" s="30" t="s">
        <v>9959</v>
      </c>
      <c r="C2946" s="30" t="s">
        <v>9960</v>
      </c>
      <c r="D2946" s="30"/>
      <c r="E2946" s="30" t="s">
        <v>9870</v>
      </c>
      <c r="F2946" s="30" t="s">
        <v>9961</v>
      </c>
      <c r="G2946" s="38">
        <v>60</v>
      </c>
      <c r="H2946" s="31">
        <v>0</v>
      </c>
      <c r="I2946" s="30" t="s">
        <v>546</v>
      </c>
      <c r="J2946" s="30" t="s">
        <v>547</v>
      </c>
      <c r="K2946" s="30" t="s">
        <v>495</v>
      </c>
      <c r="L2946" s="30" t="s">
        <v>730</v>
      </c>
      <c r="M2946" s="30" t="s">
        <v>573</v>
      </c>
      <c r="N2946" s="30" t="s">
        <v>9962</v>
      </c>
      <c r="O2946" s="30" t="s">
        <v>9872</v>
      </c>
      <c r="P2946" s="30" t="s">
        <v>9868</v>
      </c>
      <c r="Q2946" s="30" t="s">
        <v>499</v>
      </c>
    </row>
    <row r="2947" spans="1:17" hidden="1" x14ac:dyDescent="0.2">
      <c r="A2947" s="30" t="s">
        <v>9963</v>
      </c>
      <c r="B2947" s="30" t="s">
        <v>9964</v>
      </c>
      <c r="C2947" s="30" t="s">
        <v>9965</v>
      </c>
      <c r="D2947" s="30"/>
      <c r="E2947" s="30" t="s">
        <v>9870</v>
      </c>
      <c r="F2947" s="30" t="s">
        <v>9966</v>
      </c>
      <c r="G2947" s="38">
        <v>60</v>
      </c>
      <c r="H2947" s="31">
        <v>0</v>
      </c>
      <c r="I2947" s="30" t="s">
        <v>546</v>
      </c>
      <c r="J2947" s="30" t="s">
        <v>547</v>
      </c>
      <c r="K2947" s="30" t="s">
        <v>495</v>
      </c>
      <c r="L2947" s="30" t="s">
        <v>3527</v>
      </c>
      <c r="M2947" s="30" t="s">
        <v>573</v>
      </c>
      <c r="N2947" s="30"/>
      <c r="O2947" s="30" t="s">
        <v>9872</v>
      </c>
      <c r="P2947" s="30" t="s">
        <v>9868</v>
      </c>
      <c r="Q2947" s="30" t="s">
        <v>499</v>
      </c>
    </row>
    <row r="2948" spans="1:17" hidden="1" x14ac:dyDescent="0.2">
      <c r="A2948" s="30" t="s">
        <v>9967</v>
      </c>
      <c r="B2948" s="30" t="s">
        <v>9968</v>
      </c>
      <c r="C2948" s="30" t="s">
        <v>9969</v>
      </c>
      <c r="D2948" s="30"/>
      <c r="E2948" s="30" t="s">
        <v>9891</v>
      </c>
      <c r="F2948" s="30" t="s">
        <v>9970</v>
      </c>
      <c r="G2948" s="38">
        <v>60</v>
      </c>
      <c r="H2948" s="31">
        <v>0</v>
      </c>
      <c r="I2948" s="30" t="s">
        <v>628</v>
      </c>
      <c r="J2948" s="30" t="s">
        <v>629</v>
      </c>
      <c r="K2948" s="30" t="s">
        <v>495</v>
      </c>
      <c r="L2948" s="30" t="s">
        <v>925</v>
      </c>
      <c r="M2948" s="30" t="s">
        <v>631</v>
      </c>
      <c r="N2948" s="30"/>
      <c r="O2948" s="30" t="s">
        <v>9872</v>
      </c>
      <c r="P2948" s="30" t="s">
        <v>9868</v>
      </c>
      <c r="Q2948" s="30" t="s">
        <v>499</v>
      </c>
    </row>
    <row r="2949" spans="1:17" hidden="1" x14ac:dyDescent="0.2">
      <c r="A2949" s="30" t="s">
        <v>9971</v>
      </c>
      <c r="B2949" s="30" t="s">
        <v>9972</v>
      </c>
      <c r="C2949" s="30" t="s">
        <v>9973</v>
      </c>
      <c r="D2949" s="30"/>
      <c r="E2949" s="30" t="s">
        <v>9891</v>
      </c>
      <c r="F2949" s="30" t="s">
        <v>9974</v>
      </c>
      <c r="G2949" s="38">
        <v>60</v>
      </c>
      <c r="H2949" s="31">
        <v>0</v>
      </c>
      <c r="I2949" s="30" t="s">
        <v>628</v>
      </c>
      <c r="J2949" s="30" t="s">
        <v>629</v>
      </c>
      <c r="K2949" s="30" t="s">
        <v>495</v>
      </c>
      <c r="L2949" s="30" t="s">
        <v>9975</v>
      </c>
      <c r="M2949" s="30" t="s">
        <v>631</v>
      </c>
      <c r="N2949" s="30"/>
      <c r="O2949" s="30" t="s">
        <v>9872</v>
      </c>
      <c r="P2949" s="30" t="s">
        <v>9868</v>
      </c>
      <c r="Q2949" s="30" t="s">
        <v>499</v>
      </c>
    </row>
    <row r="2950" spans="1:17" hidden="1" x14ac:dyDescent="0.2">
      <c r="A2950" s="30" t="s">
        <v>9976</v>
      </c>
      <c r="B2950" s="30" t="s">
        <v>9977</v>
      </c>
      <c r="C2950" s="30" t="s">
        <v>9978</v>
      </c>
      <c r="D2950" s="30"/>
      <c r="E2950" s="30" t="s">
        <v>9870</v>
      </c>
      <c r="F2950" s="30" t="s">
        <v>9979</v>
      </c>
      <c r="G2950" s="38">
        <v>60</v>
      </c>
      <c r="H2950" s="31">
        <v>0</v>
      </c>
      <c r="I2950" s="30" t="s">
        <v>546</v>
      </c>
      <c r="J2950" s="30" t="s">
        <v>547</v>
      </c>
      <c r="K2950" s="30" t="s">
        <v>495</v>
      </c>
      <c r="L2950" s="30" t="s">
        <v>818</v>
      </c>
      <c r="M2950" s="30" t="s">
        <v>573</v>
      </c>
      <c r="N2950" s="30"/>
      <c r="O2950" s="30" t="s">
        <v>9872</v>
      </c>
      <c r="P2950" s="30" t="s">
        <v>9868</v>
      </c>
      <c r="Q2950" s="30" t="s">
        <v>499</v>
      </c>
    </row>
    <row r="2951" spans="1:17" hidden="1" x14ac:dyDescent="0.2">
      <c r="A2951" s="30" t="s">
        <v>9980</v>
      </c>
      <c r="B2951" s="30" t="s">
        <v>9981</v>
      </c>
      <c r="C2951" s="30" t="s">
        <v>9982</v>
      </c>
      <c r="D2951" s="30"/>
      <c r="E2951" s="30" t="s">
        <v>9870</v>
      </c>
      <c r="F2951" s="30" t="s">
        <v>9983</v>
      </c>
      <c r="G2951" s="38">
        <v>60</v>
      </c>
      <c r="H2951" s="31">
        <v>0</v>
      </c>
      <c r="I2951" s="30" t="s">
        <v>546</v>
      </c>
      <c r="J2951" s="30" t="s">
        <v>547</v>
      </c>
      <c r="K2951" s="30" t="s">
        <v>495</v>
      </c>
      <c r="L2951" s="30" t="s">
        <v>766</v>
      </c>
      <c r="M2951" s="30" t="s">
        <v>573</v>
      </c>
      <c r="N2951" s="30"/>
      <c r="O2951" s="30" t="s">
        <v>9872</v>
      </c>
      <c r="P2951" s="30" t="s">
        <v>9868</v>
      </c>
      <c r="Q2951" s="30" t="s">
        <v>499</v>
      </c>
    </row>
    <row r="2952" spans="1:17" hidden="1" x14ac:dyDescent="0.2">
      <c r="A2952" s="30" t="s">
        <v>9984</v>
      </c>
      <c r="B2952" s="30" t="s">
        <v>9868</v>
      </c>
      <c r="C2952" s="30" t="s">
        <v>9985</v>
      </c>
      <c r="D2952" s="30"/>
      <c r="E2952" s="30" t="s">
        <v>9870</v>
      </c>
      <c r="F2952" s="30" t="s">
        <v>9986</v>
      </c>
      <c r="G2952" s="38">
        <v>60</v>
      </c>
      <c r="H2952" s="31">
        <v>0</v>
      </c>
      <c r="I2952" s="30" t="s">
        <v>546</v>
      </c>
      <c r="J2952" s="30" t="s">
        <v>547</v>
      </c>
      <c r="K2952" s="30" t="s">
        <v>495</v>
      </c>
      <c r="L2952" s="30" t="s">
        <v>496</v>
      </c>
      <c r="M2952" s="30" t="s">
        <v>514</v>
      </c>
      <c r="N2952" s="30"/>
      <c r="O2952" s="30" t="s">
        <v>9872</v>
      </c>
      <c r="P2952" s="30" t="s">
        <v>9868</v>
      </c>
      <c r="Q2952" s="30" t="s">
        <v>499</v>
      </c>
    </row>
    <row r="2953" spans="1:17" hidden="1" x14ac:dyDescent="0.2">
      <c r="A2953" s="30" t="s">
        <v>9987</v>
      </c>
      <c r="B2953" s="30" t="s">
        <v>9988</v>
      </c>
      <c r="C2953" s="30" t="s">
        <v>9989</v>
      </c>
      <c r="D2953" s="30"/>
      <c r="E2953" s="30" t="s">
        <v>9891</v>
      </c>
      <c r="F2953" s="30" t="s">
        <v>9990</v>
      </c>
      <c r="G2953" s="38">
        <v>60</v>
      </c>
      <c r="H2953" s="31">
        <v>0</v>
      </c>
      <c r="I2953" s="30" t="s">
        <v>628</v>
      </c>
      <c r="J2953" s="30" t="s">
        <v>629</v>
      </c>
      <c r="K2953" s="30" t="s">
        <v>495</v>
      </c>
      <c r="L2953" s="30" t="s">
        <v>9991</v>
      </c>
      <c r="M2953" s="30" t="s">
        <v>631</v>
      </c>
      <c r="N2953" s="30"/>
      <c r="O2953" s="30" t="s">
        <v>9872</v>
      </c>
      <c r="P2953" s="30" t="s">
        <v>9868</v>
      </c>
      <c r="Q2953" s="30" t="s">
        <v>499</v>
      </c>
    </row>
    <row r="2954" spans="1:17" hidden="1" x14ac:dyDescent="0.2">
      <c r="A2954" s="30" t="s">
        <v>9992</v>
      </c>
      <c r="B2954" s="30" t="s">
        <v>9993</v>
      </c>
      <c r="C2954" s="30" t="s">
        <v>9994</v>
      </c>
      <c r="D2954" s="30"/>
      <c r="E2954" s="30" t="s">
        <v>9891</v>
      </c>
      <c r="F2954" s="30" t="s">
        <v>9995</v>
      </c>
      <c r="G2954" s="38">
        <v>60</v>
      </c>
      <c r="H2954" s="31">
        <v>0</v>
      </c>
      <c r="I2954" s="30" t="s">
        <v>628</v>
      </c>
      <c r="J2954" s="30" t="s">
        <v>629</v>
      </c>
      <c r="K2954" s="30" t="s">
        <v>495</v>
      </c>
      <c r="L2954" s="30" t="s">
        <v>4803</v>
      </c>
      <c r="M2954" s="30" t="s">
        <v>631</v>
      </c>
      <c r="N2954" s="30"/>
      <c r="O2954" s="30" t="s">
        <v>9872</v>
      </c>
      <c r="P2954" s="30" t="s">
        <v>9868</v>
      </c>
      <c r="Q2954" s="30" t="s">
        <v>499</v>
      </c>
    </row>
    <row r="2955" spans="1:17" hidden="1" x14ac:dyDescent="0.2">
      <c r="A2955" s="30" t="s">
        <v>9996</v>
      </c>
      <c r="B2955" s="30" t="s">
        <v>9997</v>
      </c>
      <c r="C2955" s="30" t="s">
        <v>9998</v>
      </c>
      <c r="D2955" s="30"/>
      <c r="E2955" s="30" t="s">
        <v>9870</v>
      </c>
      <c r="F2955" s="30" t="s">
        <v>9999</v>
      </c>
      <c r="G2955" s="38">
        <v>60</v>
      </c>
      <c r="H2955" s="31">
        <v>0</v>
      </c>
      <c r="I2955" s="30" t="s">
        <v>546</v>
      </c>
      <c r="J2955" s="30" t="s">
        <v>547</v>
      </c>
      <c r="K2955" s="30" t="s">
        <v>495</v>
      </c>
      <c r="L2955" s="30" t="s">
        <v>10000</v>
      </c>
      <c r="M2955" s="30" t="s">
        <v>573</v>
      </c>
      <c r="N2955" s="30"/>
      <c r="O2955" s="30" t="s">
        <v>9872</v>
      </c>
      <c r="P2955" s="30" t="s">
        <v>9868</v>
      </c>
      <c r="Q2955" s="30" t="s">
        <v>499</v>
      </c>
    </row>
    <row r="2956" spans="1:17" hidden="1" x14ac:dyDescent="0.2">
      <c r="A2956" s="30" t="s">
        <v>10001</v>
      </c>
      <c r="B2956" s="30" t="s">
        <v>10002</v>
      </c>
      <c r="C2956" s="30" t="s">
        <v>10003</v>
      </c>
      <c r="D2956" s="30"/>
      <c r="E2956" s="30" t="s">
        <v>9891</v>
      </c>
      <c r="F2956" s="30" t="s">
        <v>10004</v>
      </c>
      <c r="G2956" s="38">
        <v>60</v>
      </c>
      <c r="H2956" s="31">
        <v>0</v>
      </c>
      <c r="I2956" s="30" t="s">
        <v>628</v>
      </c>
      <c r="J2956" s="30" t="s">
        <v>629</v>
      </c>
      <c r="K2956" s="30" t="s">
        <v>495</v>
      </c>
      <c r="L2956" s="30" t="s">
        <v>630</v>
      </c>
      <c r="M2956" s="30" t="s">
        <v>631</v>
      </c>
      <c r="N2956" s="30"/>
      <c r="O2956" s="30" t="s">
        <v>9872</v>
      </c>
      <c r="P2956" s="30" t="s">
        <v>9868</v>
      </c>
      <c r="Q2956" s="30" t="s">
        <v>499</v>
      </c>
    </row>
    <row r="2957" spans="1:17" hidden="1" x14ac:dyDescent="0.2">
      <c r="A2957" s="30" t="s">
        <v>10005</v>
      </c>
      <c r="B2957" s="30" t="s">
        <v>10006</v>
      </c>
      <c r="C2957" s="30" t="s">
        <v>10007</v>
      </c>
      <c r="D2957" s="30"/>
      <c r="E2957" s="30" t="s">
        <v>9870</v>
      </c>
      <c r="F2957" s="30" t="s">
        <v>10008</v>
      </c>
      <c r="G2957" s="38">
        <v>60</v>
      </c>
      <c r="H2957" s="31">
        <v>0</v>
      </c>
      <c r="I2957" s="30" t="s">
        <v>546</v>
      </c>
      <c r="J2957" s="30" t="s">
        <v>547</v>
      </c>
      <c r="K2957" s="30" t="s">
        <v>495</v>
      </c>
      <c r="L2957" s="30" t="s">
        <v>810</v>
      </c>
      <c r="M2957" s="30" t="s">
        <v>573</v>
      </c>
      <c r="N2957" s="30"/>
      <c r="O2957" s="30" t="s">
        <v>9872</v>
      </c>
      <c r="P2957" s="30" t="s">
        <v>9868</v>
      </c>
      <c r="Q2957" s="30" t="s">
        <v>499</v>
      </c>
    </row>
    <row r="2958" spans="1:17" hidden="1" x14ac:dyDescent="0.2">
      <c r="A2958" s="30" t="s">
        <v>10009</v>
      </c>
      <c r="B2958" s="30" t="s">
        <v>10010</v>
      </c>
      <c r="C2958" s="30" t="s">
        <v>10011</v>
      </c>
      <c r="D2958" s="30"/>
      <c r="E2958" s="30" t="s">
        <v>9891</v>
      </c>
      <c r="F2958" s="30" t="s">
        <v>10012</v>
      </c>
      <c r="G2958" s="38">
        <v>60</v>
      </c>
      <c r="H2958" s="31">
        <v>0</v>
      </c>
      <c r="I2958" s="30" t="s">
        <v>628</v>
      </c>
      <c r="J2958" s="30" t="s">
        <v>629</v>
      </c>
      <c r="K2958" s="30" t="s">
        <v>495</v>
      </c>
      <c r="L2958" s="30" t="s">
        <v>4921</v>
      </c>
      <c r="M2958" s="30" t="s">
        <v>631</v>
      </c>
      <c r="N2958" s="30"/>
      <c r="O2958" s="30" t="s">
        <v>9872</v>
      </c>
      <c r="P2958" s="30" t="s">
        <v>9868</v>
      </c>
      <c r="Q2958" s="30" t="s">
        <v>499</v>
      </c>
    </row>
    <row r="2959" spans="1:17" hidden="1" x14ac:dyDescent="0.2">
      <c r="A2959" s="30" t="s">
        <v>10013</v>
      </c>
      <c r="B2959" s="30" t="s">
        <v>10014</v>
      </c>
      <c r="C2959" s="30" t="s">
        <v>10015</v>
      </c>
      <c r="D2959" s="30"/>
      <c r="E2959" s="30" t="s">
        <v>9891</v>
      </c>
      <c r="F2959" s="30" t="s">
        <v>10016</v>
      </c>
      <c r="G2959" s="38">
        <v>60</v>
      </c>
      <c r="H2959" s="31">
        <v>0</v>
      </c>
      <c r="I2959" s="30" t="s">
        <v>628</v>
      </c>
      <c r="J2959" s="30" t="s">
        <v>629</v>
      </c>
      <c r="K2959" s="30" t="s">
        <v>495</v>
      </c>
      <c r="L2959" s="30" t="s">
        <v>1274</v>
      </c>
      <c r="M2959" s="30" t="s">
        <v>631</v>
      </c>
      <c r="N2959" s="30"/>
      <c r="O2959" s="30" t="s">
        <v>9872</v>
      </c>
      <c r="P2959" s="30" t="s">
        <v>9868</v>
      </c>
      <c r="Q2959" s="30" t="s">
        <v>499</v>
      </c>
    </row>
    <row r="2960" spans="1:17" hidden="1" x14ac:dyDescent="0.2">
      <c r="A2960" s="30" t="s">
        <v>10017</v>
      </c>
      <c r="B2960" s="30" t="s">
        <v>10018</v>
      </c>
      <c r="C2960" s="30" t="s">
        <v>10019</v>
      </c>
      <c r="D2960" s="30"/>
      <c r="E2960" s="30" t="s">
        <v>9870</v>
      </c>
      <c r="F2960" s="30" t="s">
        <v>10020</v>
      </c>
      <c r="G2960" s="38">
        <v>60</v>
      </c>
      <c r="H2960" s="31">
        <v>0</v>
      </c>
      <c r="I2960" s="30" t="s">
        <v>546</v>
      </c>
      <c r="J2960" s="30" t="s">
        <v>547</v>
      </c>
      <c r="K2960" s="30" t="s">
        <v>495</v>
      </c>
      <c r="L2960" s="30" t="s">
        <v>802</v>
      </c>
      <c r="M2960" s="30" t="s">
        <v>573</v>
      </c>
      <c r="N2960" s="30"/>
      <c r="O2960" s="30" t="s">
        <v>9872</v>
      </c>
      <c r="P2960" s="30" t="s">
        <v>9868</v>
      </c>
      <c r="Q2960" s="30" t="s">
        <v>499</v>
      </c>
    </row>
    <row r="2961" spans="1:17" hidden="1" x14ac:dyDescent="0.2">
      <c r="A2961" s="30" t="s">
        <v>10021</v>
      </c>
      <c r="B2961" s="30" t="s">
        <v>10022</v>
      </c>
      <c r="C2961" s="30" t="s">
        <v>10023</v>
      </c>
      <c r="D2961" s="30"/>
      <c r="E2961" s="30" t="s">
        <v>9870</v>
      </c>
      <c r="F2961" s="30" t="s">
        <v>10024</v>
      </c>
      <c r="G2961" s="38">
        <v>60</v>
      </c>
      <c r="H2961" s="31">
        <v>0</v>
      </c>
      <c r="I2961" s="30" t="s">
        <v>546</v>
      </c>
      <c r="J2961" s="30" t="s">
        <v>547</v>
      </c>
      <c r="K2961" s="30" t="s">
        <v>495</v>
      </c>
      <c r="L2961" s="30" t="s">
        <v>10025</v>
      </c>
      <c r="M2961" s="30" t="s">
        <v>573</v>
      </c>
      <c r="N2961" s="30"/>
      <c r="O2961" s="30" t="s">
        <v>9872</v>
      </c>
      <c r="P2961" s="30" t="s">
        <v>9868</v>
      </c>
      <c r="Q2961" s="30" t="s">
        <v>499</v>
      </c>
    </row>
    <row r="2962" spans="1:17" hidden="1" x14ac:dyDescent="0.2">
      <c r="A2962" s="30" t="s">
        <v>10026</v>
      </c>
      <c r="B2962" s="30" t="s">
        <v>10027</v>
      </c>
      <c r="C2962" s="30" t="s">
        <v>10028</v>
      </c>
      <c r="D2962" s="30"/>
      <c r="E2962" s="30" t="s">
        <v>9870</v>
      </c>
      <c r="F2962" s="30" t="s">
        <v>10029</v>
      </c>
      <c r="G2962" s="38">
        <v>60</v>
      </c>
      <c r="H2962" s="31">
        <v>0</v>
      </c>
      <c r="I2962" s="30" t="s">
        <v>546</v>
      </c>
      <c r="J2962" s="30" t="s">
        <v>547</v>
      </c>
      <c r="K2962" s="30" t="s">
        <v>495</v>
      </c>
      <c r="L2962" s="30" t="s">
        <v>881</v>
      </c>
      <c r="M2962" s="30" t="s">
        <v>573</v>
      </c>
      <c r="N2962" s="30"/>
      <c r="O2962" s="30" t="s">
        <v>9872</v>
      </c>
      <c r="P2962" s="30" t="s">
        <v>9868</v>
      </c>
      <c r="Q2962" s="30" t="s">
        <v>499</v>
      </c>
    </row>
    <row r="2963" spans="1:17" hidden="1" x14ac:dyDescent="0.2">
      <c r="A2963" s="30" t="s">
        <v>10030</v>
      </c>
      <c r="B2963" s="30" t="s">
        <v>10031</v>
      </c>
      <c r="C2963" s="30" t="s">
        <v>10032</v>
      </c>
      <c r="D2963" s="30"/>
      <c r="E2963" s="30" t="s">
        <v>9870</v>
      </c>
      <c r="F2963" s="30" t="s">
        <v>10033</v>
      </c>
      <c r="G2963" s="38">
        <v>60</v>
      </c>
      <c r="H2963" s="31">
        <v>0</v>
      </c>
      <c r="I2963" s="30" t="s">
        <v>546</v>
      </c>
      <c r="J2963" s="30" t="s">
        <v>547</v>
      </c>
      <c r="K2963" s="30" t="s">
        <v>495</v>
      </c>
      <c r="L2963" s="30" t="s">
        <v>1383</v>
      </c>
      <c r="M2963" s="30" t="s">
        <v>573</v>
      </c>
      <c r="N2963" s="30"/>
      <c r="O2963" s="30" t="s">
        <v>9872</v>
      </c>
      <c r="P2963" s="30" t="s">
        <v>9868</v>
      </c>
      <c r="Q2963" s="30" t="s">
        <v>499</v>
      </c>
    </row>
    <row r="2964" spans="1:17" hidden="1" x14ac:dyDescent="0.2">
      <c r="A2964" s="30" t="s">
        <v>10034</v>
      </c>
      <c r="B2964" s="30" t="s">
        <v>10035</v>
      </c>
      <c r="C2964" s="30" t="s">
        <v>10036</v>
      </c>
      <c r="D2964" s="30"/>
      <c r="E2964" s="30" t="s">
        <v>9891</v>
      </c>
      <c r="F2964" s="30" t="s">
        <v>10037</v>
      </c>
      <c r="G2964" s="38">
        <v>60</v>
      </c>
      <c r="H2964" s="31">
        <v>0</v>
      </c>
      <c r="I2964" s="30" t="s">
        <v>628</v>
      </c>
      <c r="J2964" s="30" t="s">
        <v>629</v>
      </c>
      <c r="K2964" s="30" t="s">
        <v>495</v>
      </c>
      <c r="L2964" s="30" t="s">
        <v>3537</v>
      </c>
      <c r="M2964" s="30" t="s">
        <v>631</v>
      </c>
      <c r="N2964" s="30"/>
      <c r="O2964" s="30" t="s">
        <v>9872</v>
      </c>
      <c r="P2964" s="30" t="s">
        <v>9868</v>
      </c>
      <c r="Q2964" s="30" t="s">
        <v>499</v>
      </c>
    </row>
    <row r="2965" spans="1:17" hidden="1" x14ac:dyDescent="0.2">
      <c r="A2965" s="30" t="s">
        <v>10038</v>
      </c>
      <c r="B2965" s="30" t="s">
        <v>10039</v>
      </c>
      <c r="C2965" s="30" t="s">
        <v>10040</v>
      </c>
      <c r="D2965" s="30"/>
      <c r="E2965" s="30" t="s">
        <v>9891</v>
      </c>
      <c r="F2965" s="30" t="s">
        <v>10041</v>
      </c>
      <c r="G2965" s="38">
        <v>60</v>
      </c>
      <c r="H2965" s="31">
        <v>0</v>
      </c>
      <c r="I2965" s="30" t="s">
        <v>628</v>
      </c>
      <c r="J2965" s="30" t="s">
        <v>629</v>
      </c>
      <c r="K2965" s="30" t="s">
        <v>495</v>
      </c>
      <c r="L2965" s="30" t="s">
        <v>4790</v>
      </c>
      <c r="M2965" s="30" t="s">
        <v>631</v>
      </c>
      <c r="N2965" s="30"/>
      <c r="O2965" s="30" t="s">
        <v>9872</v>
      </c>
      <c r="P2965" s="30" t="s">
        <v>9868</v>
      </c>
      <c r="Q2965" s="30" t="s">
        <v>499</v>
      </c>
    </row>
    <row r="2966" spans="1:17" hidden="1" x14ac:dyDescent="0.2">
      <c r="A2966" s="30" t="s">
        <v>10042</v>
      </c>
      <c r="B2966" s="30" t="s">
        <v>10043</v>
      </c>
      <c r="C2966" s="30" t="s">
        <v>10044</v>
      </c>
      <c r="D2966" s="30"/>
      <c r="E2966" s="30" t="s">
        <v>9870</v>
      </c>
      <c r="F2966" s="30" t="s">
        <v>10045</v>
      </c>
      <c r="G2966" s="38">
        <v>60</v>
      </c>
      <c r="H2966" s="31">
        <v>0</v>
      </c>
      <c r="I2966" s="30" t="s">
        <v>546</v>
      </c>
      <c r="J2966" s="30" t="s">
        <v>547</v>
      </c>
      <c r="K2966" s="30" t="s">
        <v>495</v>
      </c>
      <c r="L2966" s="30" t="s">
        <v>10046</v>
      </c>
      <c r="M2966" s="30" t="s">
        <v>573</v>
      </c>
      <c r="N2966" s="30"/>
      <c r="O2966" s="30" t="s">
        <v>9872</v>
      </c>
      <c r="P2966" s="30" t="s">
        <v>9868</v>
      </c>
      <c r="Q2966" s="30" t="s">
        <v>499</v>
      </c>
    </row>
    <row r="2967" spans="1:17" hidden="1" x14ac:dyDescent="0.2">
      <c r="A2967" s="30" t="s">
        <v>10047</v>
      </c>
      <c r="B2967" s="30" t="s">
        <v>10048</v>
      </c>
      <c r="C2967" s="30" t="s">
        <v>10049</v>
      </c>
      <c r="D2967" s="30"/>
      <c r="E2967" s="30" t="s">
        <v>9870</v>
      </c>
      <c r="F2967" s="30" t="s">
        <v>10050</v>
      </c>
      <c r="G2967" s="38">
        <v>60</v>
      </c>
      <c r="H2967" s="31">
        <v>0</v>
      </c>
      <c r="I2967" s="30" t="s">
        <v>546</v>
      </c>
      <c r="J2967" s="30" t="s">
        <v>547</v>
      </c>
      <c r="K2967" s="30" t="s">
        <v>495</v>
      </c>
      <c r="L2967" s="30" t="s">
        <v>10051</v>
      </c>
      <c r="M2967" s="30" t="s">
        <v>573</v>
      </c>
      <c r="N2967" s="30"/>
      <c r="O2967" s="30" t="s">
        <v>9872</v>
      </c>
      <c r="P2967" s="30" t="s">
        <v>9868</v>
      </c>
      <c r="Q2967" s="30" t="s">
        <v>499</v>
      </c>
    </row>
    <row r="2968" spans="1:17" hidden="1" x14ac:dyDescent="0.2">
      <c r="A2968" s="30" t="s">
        <v>10052</v>
      </c>
      <c r="B2968" s="30" t="s">
        <v>10053</v>
      </c>
      <c r="C2968" s="30" t="s">
        <v>10054</v>
      </c>
      <c r="D2968" s="30"/>
      <c r="E2968" s="30" t="s">
        <v>9870</v>
      </c>
      <c r="F2968" s="30" t="s">
        <v>10055</v>
      </c>
      <c r="G2968" s="38">
        <v>60</v>
      </c>
      <c r="H2968" s="31">
        <v>0</v>
      </c>
      <c r="I2968" s="30" t="s">
        <v>546</v>
      </c>
      <c r="J2968" s="30" t="s">
        <v>547</v>
      </c>
      <c r="K2968" s="30" t="s">
        <v>495</v>
      </c>
      <c r="L2968" s="30" t="s">
        <v>3293</v>
      </c>
      <c r="M2968" s="30" t="s">
        <v>573</v>
      </c>
      <c r="N2968" s="30"/>
      <c r="O2968" s="30" t="s">
        <v>9872</v>
      </c>
      <c r="P2968" s="30" t="s">
        <v>9868</v>
      </c>
      <c r="Q2968" s="30" t="s">
        <v>499</v>
      </c>
    </row>
    <row r="2969" spans="1:17" hidden="1" x14ac:dyDescent="0.2">
      <c r="A2969" s="30" t="s">
        <v>10056</v>
      </c>
      <c r="B2969" s="30" t="s">
        <v>10057</v>
      </c>
      <c r="C2969" s="30" t="s">
        <v>10058</v>
      </c>
      <c r="D2969" s="30"/>
      <c r="E2969" s="30" t="s">
        <v>9870</v>
      </c>
      <c r="F2969" s="30" t="s">
        <v>10059</v>
      </c>
      <c r="G2969" s="38">
        <v>60</v>
      </c>
      <c r="H2969" s="31">
        <v>0</v>
      </c>
      <c r="I2969" s="30" t="s">
        <v>546</v>
      </c>
      <c r="J2969" s="30" t="s">
        <v>547</v>
      </c>
      <c r="K2969" s="30" t="s">
        <v>495</v>
      </c>
      <c r="L2969" s="30" t="s">
        <v>3244</v>
      </c>
      <c r="M2969" s="30" t="s">
        <v>573</v>
      </c>
      <c r="N2969" s="30"/>
      <c r="O2969" s="30" t="s">
        <v>9872</v>
      </c>
      <c r="P2969" s="30" t="s">
        <v>9868</v>
      </c>
      <c r="Q2969" s="30" t="s">
        <v>499</v>
      </c>
    </row>
    <row r="2970" spans="1:17" hidden="1" x14ac:dyDescent="0.2">
      <c r="A2970" s="30" t="s">
        <v>10060</v>
      </c>
      <c r="B2970" s="30" t="s">
        <v>10061</v>
      </c>
      <c r="C2970" s="30" t="s">
        <v>10062</v>
      </c>
      <c r="D2970" s="30"/>
      <c r="E2970" s="30" t="s">
        <v>9891</v>
      </c>
      <c r="F2970" s="30" t="s">
        <v>10063</v>
      </c>
      <c r="G2970" s="38">
        <v>60</v>
      </c>
      <c r="H2970" s="31">
        <v>0</v>
      </c>
      <c r="I2970" s="30" t="s">
        <v>628</v>
      </c>
      <c r="J2970" s="30" t="s">
        <v>629</v>
      </c>
      <c r="K2970" s="30" t="s">
        <v>495</v>
      </c>
      <c r="L2970" s="30" t="s">
        <v>4958</v>
      </c>
      <c r="M2970" s="30" t="s">
        <v>631</v>
      </c>
      <c r="N2970" s="30"/>
      <c r="O2970" s="30" t="s">
        <v>9872</v>
      </c>
      <c r="P2970" s="30" t="s">
        <v>9868</v>
      </c>
      <c r="Q2970" s="30" t="s">
        <v>499</v>
      </c>
    </row>
    <row r="2971" spans="1:17" hidden="1" x14ac:dyDescent="0.2">
      <c r="A2971" s="30" t="s">
        <v>10064</v>
      </c>
      <c r="B2971" s="30" t="s">
        <v>10065</v>
      </c>
      <c r="C2971" s="30" t="s">
        <v>10066</v>
      </c>
      <c r="D2971" s="30"/>
      <c r="E2971" s="30" t="s">
        <v>9891</v>
      </c>
      <c r="F2971" s="30" t="s">
        <v>10067</v>
      </c>
      <c r="G2971" s="38">
        <v>60</v>
      </c>
      <c r="H2971" s="31">
        <v>0</v>
      </c>
      <c r="I2971" s="30" t="s">
        <v>628</v>
      </c>
      <c r="J2971" s="30" t="s">
        <v>629</v>
      </c>
      <c r="K2971" s="30" t="s">
        <v>495</v>
      </c>
      <c r="L2971" s="30" t="s">
        <v>10068</v>
      </c>
      <c r="M2971" s="30" t="s">
        <v>631</v>
      </c>
      <c r="N2971" s="30"/>
      <c r="O2971" s="30" t="s">
        <v>9872</v>
      </c>
      <c r="P2971" s="30" t="s">
        <v>9868</v>
      </c>
      <c r="Q2971" s="30" t="s">
        <v>499</v>
      </c>
    </row>
    <row r="2972" spans="1:17" hidden="1" x14ac:dyDescent="0.2">
      <c r="A2972" s="30" t="s">
        <v>10069</v>
      </c>
      <c r="B2972" s="30" t="s">
        <v>10070</v>
      </c>
      <c r="C2972" s="30" t="s">
        <v>10071</v>
      </c>
      <c r="D2972" s="30"/>
      <c r="E2972" s="30" t="s">
        <v>9870</v>
      </c>
      <c r="F2972" s="30" t="s">
        <v>10072</v>
      </c>
      <c r="G2972" s="38">
        <v>60</v>
      </c>
      <c r="H2972" s="31">
        <v>0</v>
      </c>
      <c r="I2972" s="30" t="s">
        <v>546</v>
      </c>
      <c r="J2972" s="30" t="s">
        <v>547</v>
      </c>
      <c r="K2972" s="30" t="s">
        <v>495</v>
      </c>
      <c r="L2972" s="30" t="s">
        <v>814</v>
      </c>
      <c r="M2972" s="30" t="s">
        <v>573</v>
      </c>
      <c r="N2972" s="30"/>
      <c r="O2972" s="30" t="s">
        <v>9872</v>
      </c>
      <c r="P2972" s="30" t="s">
        <v>9868</v>
      </c>
      <c r="Q2972" s="30" t="s">
        <v>499</v>
      </c>
    </row>
    <row r="2973" spans="1:17" hidden="1" x14ac:dyDescent="0.2">
      <c r="A2973" s="30" t="s">
        <v>10073</v>
      </c>
      <c r="B2973" s="30" t="s">
        <v>10074</v>
      </c>
      <c r="C2973" s="30" t="s">
        <v>10075</v>
      </c>
      <c r="D2973" s="30"/>
      <c r="E2973" s="30" t="s">
        <v>9891</v>
      </c>
      <c r="F2973" s="30" t="s">
        <v>10076</v>
      </c>
      <c r="G2973" s="38">
        <v>60</v>
      </c>
      <c r="H2973" s="31">
        <v>0</v>
      </c>
      <c r="I2973" s="30" t="s">
        <v>628</v>
      </c>
      <c r="J2973" s="30" t="s">
        <v>629</v>
      </c>
      <c r="K2973" s="30" t="s">
        <v>495</v>
      </c>
      <c r="L2973" s="30" t="s">
        <v>10077</v>
      </c>
      <c r="M2973" s="30" t="s">
        <v>631</v>
      </c>
      <c r="N2973" s="30"/>
      <c r="O2973" s="30" t="s">
        <v>9872</v>
      </c>
      <c r="P2973" s="30" t="s">
        <v>9868</v>
      </c>
      <c r="Q2973" s="30" t="s">
        <v>499</v>
      </c>
    </row>
    <row r="2974" spans="1:17" hidden="1" x14ac:dyDescent="0.2">
      <c r="A2974" s="30" t="s">
        <v>10078</v>
      </c>
      <c r="B2974" s="30" t="s">
        <v>10079</v>
      </c>
      <c r="C2974" s="30" t="s">
        <v>10080</v>
      </c>
      <c r="D2974" s="30"/>
      <c r="E2974" s="30" t="s">
        <v>9891</v>
      </c>
      <c r="F2974" s="30" t="s">
        <v>10081</v>
      </c>
      <c r="G2974" s="38">
        <v>60</v>
      </c>
      <c r="H2974" s="31">
        <v>0</v>
      </c>
      <c r="I2974" s="30" t="s">
        <v>628</v>
      </c>
      <c r="J2974" s="30" t="s">
        <v>629</v>
      </c>
      <c r="K2974" s="30" t="s">
        <v>495</v>
      </c>
      <c r="L2974" s="30" t="s">
        <v>10082</v>
      </c>
      <c r="M2974" s="30" t="s">
        <v>631</v>
      </c>
      <c r="N2974" s="30"/>
      <c r="O2974" s="30" t="s">
        <v>9872</v>
      </c>
      <c r="P2974" s="30" t="s">
        <v>9868</v>
      </c>
      <c r="Q2974" s="30" t="s">
        <v>499</v>
      </c>
    </row>
    <row r="2975" spans="1:17" hidden="1" x14ac:dyDescent="0.2">
      <c r="A2975" s="30" t="s">
        <v>10083</v>
      </c>
      <c r="B2975" s="30" t="s">
        <v>10084</v>
      </c>
      <c r="C2975" s="30" t="s">
        <v>10085</v>
      </c>
      <c r="D2975" s="30"/>
      <c r="E2975" s="30" t="s">
        <v>9891</v>
      </c>
      <c r="F2975" s="30" t="s">
        <v>10086</v>
      </c>
      <c r="G2975" s="38">
        <v>60</v>
      </c>
      <c r="H2975" s="31">
        <v>0</v>
      </c>
      <c r="I2975" s="30" t="s">
        <v>628</v>
      </c>
      <c r="J2975" s="30" t="s">
        <v>629</v>
      </c>
      <c r="K2975" s="30" t="s">
        <v>495</v>
      </c>
      <c r="L2975" s="30" t="s">
        <v>10087</v>
      </c>
      <c r="M2975" s="30" t="s">
        <v>631</v>
      </c>
      <c r="N2975" s="30"/>
      <c r="O2975" s="30" t="s">
        <v>9872</v>
      </c>
      <c r="P2975" s="30" t="s">
        <v>9868</v>
      </c>
      <c r="Q2975" s="30" t="s">
        <v>499</v>
      </c>
    </row>
    <row r="2976" spans="1:17" hidden="1" x14ac:dyDescent="0.2">
      <c r="A2976" s="30" t="s">
        <v>10088</v>
      </c>
      <c r="B2976" s="30" t="s">
        <v>10089</v>
      </c>
      <c r="C2976" s="30" t="s">
        <v>10090</v>
      </c>
      <c r="D2976" s="30"/>
      <c r="E2976" s="30" t="s">
        <v>9891</v>
      </c>
      <c r="F2976" s="30" t="s">
        <v>10091</v>
      </c>
      <c r="G2976" s="38">
        <v>60</v>
      </c>
      <c r="H2976" s="31">
        <v>0</v>
      </c>
      <c r="I2976" s="30" t="s">
        <v>628</v>
      </c>
      <c r="J2976" s="30" t="s">
        <v>629</v>
      </c>
      <c r="K2976" s="30" t="s">
        <v>495</v>
      </c>
      <c r="L2976" s="30" t="s">
        <v>10092</v>
      </c>
      <c r="M2976" s="30" t="s">
        <v>631</v>
      </c>
      <c r="N2976" s="30"/>
      <c r="O2976" s="30" t="s">
        <v>9872</v>
      </c>
      <c r="P2976" s="30" t="s">
        <v>9868</v>
      </c>
      <c r="Q2976" s="30" t="s">
        <v>4174</v>
      </c>
    </row>
    <row r="2977" spans="1:17" hidden="1" x14ac:dyDescent="0.2">
      <c r="A2977" s="30" t="s">
        <v>10093</v>
      </c>
      <c r="B2977" s="30" t="s">
        <v>10094</v>
      </c>
      <c r="C2977" s="30" t="s">
        <v>10095</v>
      </c>
      <c r="D2977" s="30"/>
      <c r="E2977" s="30" t="s">
        <v>9870</v>
      </c>
      <c r="F2977" s="30" t="s">
        <v>74</v>
      </c>
      <c r="G2977" s="38">
        <v>60</v>
      </c>
      <c r="H2977" s="31">
        <v>0</v>
      </c>
      <c r="I2977" s="30" t="s">
        <v>546</v>
      </c>
      <c r="J2977" s="30" t="s">
        <v>547</v>
      </c>
      <c r="K2977" s="30" t="s">
        <v>495</v>
      </c>
      <c r="L2977" s="30" t="s">
        <v>496</v>
      </c>
      <c r="M2977" s="30" t="s">
        <v>654</v>
      </c>
      <c r="N2977" s="30"/>
      <c r="O2977" s="30" t="s">
        <v>9872</v>
      </c>
      <c r="P2977" s="30" t="s">
        <v>9868</v>
      </c>
      <c r="Q2977" s="30" t="s">
        <v>499</v>
      </c>
    </row>
    <row r="2978" spans="1:17" hidden="1" x14ac:dyDescent="0.2">
      <c r="A2978" s="30" t="s">
        <v>10096</v>
      </c>
      <c r="B2978" s="30" t="s">
        <v>10097</v>
      </c>
      <c r="C2978" s="30" t="s">
        <v>10098</v>
      </c>
      <c r="D2978" s="30"/>
      <c r="E2978" s="30" t="s">
        <v>9870</v>
      </c>
      <c r="F2978" s="30" t="s">
        <v>74</v>
      </c>
      <c r="G2978" s="38">
        <v>60</v>
      </c>
      <c r="H2978" s="31">
        <v>0</v>
      </c>
      <c r="I2978" s="30" t="s">
        <v>504</v>
      </c>
      <c r="J2978" s="30" t="s">
        <v>505</v>
      </c>
      <c r="K2978" s="30" t="s">
        <v>495</v>
      </c>
      <c r="L2978" s="30" t="s">
        <v>496</v>
      </c>
      <c r="M2978" s="30" t="s">
        <v>2206</v>
      </c>
      <c r="N2978" s="30"/>
      <c r="O2978" s="30" t="s">
        <v>9872</v>
      </c>
      <c r="P2978" s="30" t="s">
        <v>9868</v>
      </c>
      <c r="Q2978" s="30" t="s">
        <v>499</v>
      </c>
    </row>
    <row r="2979" spans="1:17" hidden="1" x14ac:dyDescent="0.2">
      <c r="A2979" s="30" t="s">
        <v>10099</v>
      </c>
      <c r="B2979" s="30" t="s">
        <v>10094</v>
      </c>
      <c r="C2979" s="30" t="s">
        <v>10100</v>
      </c>
      <c r="D2979" s="30" t="s">
        <v>74</v>
      </c>
      <c r="E2979" s="30" t="s">
        <v>10101</v>
      </c>
      <c r="F2979" s="30"/>
      <c r="G2979" s="38">
        <v>60</v>
      </c>
      <c r="H2979" s="31">
        <v>0</v>
      </c>
      <c r="I2979" s="30" t="s">
        <v>586</v>
      </c>
      <c r="J2979" s="30" t="s">
        <v>587</v>
      </c>
      <c r="K2979" s="30" t="s">
        <v>495</v>
      </c>
      <c r="L2979" s="30" t="s">
        <v>496</v>
      </c>
      <c r="M2979" s="30" t="s">
        <v>588</v>
      </c>
      <c r="N2979" s="30"/>
      <c r="O2979" s="30" t="s">
        <v>9872</v>
      </c>
      <c r="P2979" s="30" t="s">
        <v>9868</v>
      </c>
      <c r="Q2979" s="30" t="s">
        <v>4174</v>
      </c>
    </row>
    <row r="2980" spans="1:17" hidden="1" x14ac:dyDescent="0.2">
      <c r="A2980" s="30" t="s">
        <v>10102</v>
      </c>
      <c r="B2980" s="30" t="s">
        <v>10103</v>
      </c>
      <c r="C2980" s="30" t="s">
        <v>10104</v>
      </c>
      <c r="D2980" s="30"/>
      <c r="E2980" s="30" t="s">
        <v>9870</v>
      </c>
      <c r="F2980" s="30" t="s">
        <v>74</v>
      </c>
      <c r="G2980" s="38">
        <v>60</v>
      </c>
      <c r="H2980" s="31">
        <v>0</v>
      </c>
      <c r="I2980" s="30" t="s">
        <v>504</v>
      </c>
      <c r="J2980" s="30" t="s">
        <v>505</v>
      </c>
      <c r="K2980" s="30" t="s">
        <v>495</v>
      </c>
      <c r="L2980" s="30" t="s">
        <v>496</v>
      </c>
      <c r="M2980" s="30" t="s">
        <v>506</v>
      </c>
      <c r="N2980" s="30" t="s">
        <v>507</v>
      </c>
      <c r="O2980" s="30" t="s">
        <v>9872</v>
      </c>
      <c r="P2980" s="30" t="s">
        <v>9868</v>
      </c>
      <c r="Q2980" s="30" t="s">
        <v>499</v>
      </c>
    </row>
    <row r="2981" spans="1:17" hidden="1" x14ac:dyDescent="0.2">
      <c r="A2981" s="30" t="s">
        <v>10105</v>
      </c>
      <c r="B2981" s="30" t="s">
        <v>10106</v>
      </c>
      <c r="C2981" s="30" t="s">
        <v>10107</v>
      </c>
      <c r="D2981" s="30" t="s">
        <v>74</v>
      </c>
      <c r="E2981" s="30" t="s">
        <v>9891</v>
      </c>
      <c r="F2981" s="30"/>
      <c r="G2981" s="38">
        <v>60</v>
      </c>
      <c r="H2981" s="31">
        <v>0</v>
      </c>
      <c r="I2981" s="30" t="s">
        <v>622</v>
      </c>
      <c r="J2981" s="30" t="s">
        <v>623</v>
      </c>
      <c r="K2981" s="30" t="s">
        <v>495</v>
      </c>
      <c r="L2981" s="30" t="s">
        <v>612</v>
      </c>
      <c r="M2981" s="30" t="s">
        <v>997</v>
      </c>
      <c r="N2981" s="30"/>
      <c r="O2981" s="30" t="s">
        <v>9872</v>
      </c>
      <c r="P2981" s="30" t="s">
        <v>9868</v>
      </c>
      <c r="Q2981" s="30" t="s">
        <v>4174</v>
      </c>
    </row>
    <row r="2982" spans="1:17" hidden="1" x14ac:dyDescent="0.2">
      <c r="A2982" s="30" t="s">
        <v>10108</v>
      </c>
      <c r="B2982" s="30" t="s">
        <v>10109</v>
      </c>
      <c r="C2982" s="30" t="s">
        <v>10110</v>
      </c>
      <c r="D2982" s="30" t="s">
        <v>74</v>
      </c>
      <c r="E2982" s="30" t="s">
        <v>9891</v>
      </c>
      <c r="F2982" s="30"/>
      <c r="G2982" s="38">
        <v>60</v>
      </c>
      <c r="H2982" s="31">
        <v>0</v>
      </c>
      <c r="I2982" s="30" t="s">
        <v>622</v>
      </c>
      <c r="J2982" s="30" t="s">
        <v>623</v>
      </c>
      <c r="K2982" s="30" t="s">
        <v>495</v>
      </c>
      <c r="L2982" s="30" t="s">
        <v>612</v>
      </c>
      <c r="M2982" s="30" t="s">
        <v>624</v>
      </c>
      <c r="N2982" s="30"/>
      <c r="O2982" s="30" t="s">
        <v>9872</v>
      </c>
      <c r="P2982" s="30" t="s">
        <v>9868</v>
      </c>
      <c r="Q2982" s="30" t="s">
        <v>4174</v>
      </c>
    </row>
    <row r="2983" spans="1:17" hidden="1" x14ac:dyDescent="0.2">
      <c r="A2983" s="30" t="s">
        <v>10111</v>
      </c>
      <c r="B2983" s="30" t="s">
        <v>10106</v>
      </c>
      <c r="C2983" s="30" t="s">
        <v>10112</v>
      </c>
      <c r="D2983" s="30" t="s">
        <v>74</v>
      </c>
      <c r="E2983" s="30" t="s">
        <v>9891</v>
      </c>
      <c r="F2983" s="30"/>
      <c r="G2983" s="38">
        <v>60</v>
      </c>
      <c r="H2983" s="31">
        <v>0</v>
      </c>
      <c r="I2983" s="30" t="s">
        <v>5036</v>
      </c>
      <c r="J2983" s="30" t="s">
        <v>5037</v>
      </c>
      <c r="K2983" s="30" t="s">
        <v>495</v>
      </c>
      <c r="L2983" s="30" t="s">
        <v>612</v>
      </c>
      <c r="M2983" s="30" t="s">
        <v>1021</v>
      </c>
      <c r="N2983" s="30"/>
      <c r="O2983" s="30" t="s">
        <v>9872</v>
      </c>
      <c r="P2983" s="30" t="s">
        <v>9868</v>
      </c>
      <c r="Q2983" s="30" t="s">
        <v>4174</v>
      </c>
    </row>
    <row r="2984" spans="1:17" hidden="1" x14ac:dyDescent="0.2">
      <c r="A2984" s="30" t="s">
        <v>10113</v>
      </c>
      <c r="B2984" s="30" t="s">
        <v>10109</v>
      </c>
      <c r="C2984" s="30" t="s">
        <v>10114</v>
      </c>
      <c r="D2984" s="30" t="s">
        <v>74</v>
      </c>
      <c r="E2984" s="30" t="s">
        <v>9891</v>
      </c>
      <c r="F2984" s="30"/>
      <c r="G2984" s="38">
        <v>60</v>
      </c>
      <c r="H2984" s="31">
        <v>0</v>
      </c>
      <c r="I2984" s="30" t="s">
        <v>622</v>
      </c>
      <c r="J2984" s="30" t="s">
        <v>623</v>
      </c>
      <c r="K2984" s="30" t="s">
        <v>495</v>
      </c>
      <c r="L2984" s="30" t="s">
        <v>612</v>
      </c>
      <c r="M2984" s="30" t="s">
        <v>624</v>
      </c>
      <c r="N2984" s="30"/>
      <c r="O2984" s="30" t="s">
        <v>9872</v>
      </c>
      <c r="P2984" s="30" t="s">
        <v>9868</v>
      </c>
      <c r="Q2984" s="30" t="s">
        <v>4174</v>
      </c>
    </row>
    <row r="2985" spans="1:17" hidden="1" x14ac:dyDescent="0.2">
      <c r="A2985" s="30" t="s">
        <v>10115</v>
      </c>
      <c r="B2985" s="30" t="s">
        <v>10109</v>
      </c>
      <c r="C2985" s="30" t="s">
        <v>10116</v>
      </c>
      <c r="D2985" s="30" t="s">
        <v>74</v>
      </c>
      <c r="E2985" s="30" t="s">
        <v>9891</v>
      </c>
      <c r="F2985" s="30"/>
      <c r="G2985" s="38">
        <v>60</v>
      </c>
      <c r="H2985" s="31">
        <v>0</v>
      </c>
      <c r="I2985" s="30" t="s">
        <v>610</v>
      </c>
      <c r="J2985" s="30" t="s">
        <v>611</v>
      </c>
      <c r="K2985" s="30" t="s">
        <v>495</v>
      </c>
      <c r="L2985" s="30" t="s">
        <v>612</v>
      </c>
      <c r="M2985" s="30" t="s">
        <v>943</v>
      </c>
      <c r="N2985" s="30"/>
      <c r="O2985" s="30" t="s">
        <v>9872</v>
      </c>
      <c r="P2985" s="30" t="s">
        <v>9868</v>
      </c>
      <c r="Q2985" s="30" t="s">
        <v>4174</v>
      </c>
    </row>
    <row r="2986" spans="1:17" hidden="1" x14ac:dyDescent="0.2">
      <c r="A2986" s="30" t="s">
        <v>10117</v>
      </c>
      <c r="B2986" s="30" t="s">
        <v>10109</v>
      </c>
      <c r="C2986" s="30" t="s">
        <v>10118</v>
      </c>
      <c r="D2986" s="30" t="s">
        <v>74</v>
      </c>
      <c r="E2986" s="30" t="s">
        <v>9891</v>
      </c>
      <c r="F2986" s="30"/>
      <c r="G2986" s="38">
        <v>60</v>
      </c>
      <c r="H2986" s="31">
        <v>0</v>
      </c>
      <c r="I2986" s="30" t="s">
        <v>610</v>
      </c>
      <c r="J2986" s="30" t="s">
        <v>611</v>
      </c>
      <c r="K2986" s="30" t="s">
        <v>495</v>
      </c>
      <c r="L2986" s="30" t="s">
        <v>612</v>
      </c>
      <c r="M2986" s="30" t="s">
        <v>943</v>
      </c>
      <c r="N2986" s="30"/>
      <c r="O2986" s="30" t="s">
        <v>9872</v>
      </c>
      <c r="P2986" s="30" t="s">
        <v>9868</v>
      </c>
      <c r="Q2986" s="30" t="s">
        <v>4174</v>
      </c>
    </row>
    <row r="2987" spans="1:17" hidden="1" x14ac:dyDescent="0.2">
      <c r="A2987" s="30" t="s">
        <v>10119</v>
      </c>
      <c r="B2987" s="30" t="s">
        <v>10120</v>
      </c>
      <c r="C2987" s="30" t="s">
        <v>10121</v>
      </c>
      <c r="D2987" s="30" t="s">
        <v>74</v>
      </c>
      <c r="E2987" s="30" t="s">
        <v>9891</v>
      </c>
      <c r="F2987" s="30"/>
      <c r="G2987" s="38">
        <v>60</v>
      </c>
      <c r="H2987" s="31">
        <v>0</v>
      </c>
      <c r="I2987" s="30" t="s">
        <v>610</v>
      </c>
      <c r="J2987" s="30" t="s">
        <v>611</v>
      </c>
      <c r="K2987" s="30" t="s">
        <v>495</v>
      </c>
      <c r="L2987" s="30" t="s">
        <v>612</v>
      </c>
      <c r="M2987" s="30" t="s">
        <v>688</v>
      </c>
      <c r="N2987" s="30"/>
      <c r="O2987" s="30" t="s">
        <v>9872</v>
      </c>
      <c r="P2987" s="30" t="s">
        <v>9868</v>
      </c>
      <c r="Q2987" s="30" t="s">
        <v>4174</v>
      </c>
    </row>
    <row r="2988" spans="1:17" hidden="1" x14ac:dyDescent="0.2">
      <c r="A2988" s="30" t="s">
        <v>10122</v>
      </c>
      <c r="B2988" s="30" t="s">
        <v>10106</v>
      </c>
      <c r="C2988" s="30" t="s">
        <v>10123</v>
      </c>
      <c r="D2988" s="30" t="s">
        <v>74</v>
      </c>
      <c r="E2988" s="30" t="s">
        <v>9891</v>
      </c>
      <c r="F2988" s="30"/>
      <c r="G2988" s="38">
        <v>60</v>
      </c>
      <c r="H2988" s="31">
        <v>0</v>
      </c>
      <c r="I2988" s="30" t="s">
        <v>622</v>
      </c>
      <c r="J2988" s="30" t="s">
        <v>623</v>
      </c>
      <c r="K2988" s="30" t="s">
        <v>495</v>
      </c>
      <c r="L2988" s="30" t="s">
        <v>612</v>
      </c>
      <c r="M2988" s="30" t="s">
        <v>997</v>
      </c>
      <c r="N2988" s="30"/>
      <c r="O2988" s="30" t="s">
        <v>9872</v>
      </c>
      <c r="P2988" s="30" t="s">
        <v>9868</v>
      </c>
      <c r="Q2988" s="30" t="s">
        <v>4174</v>
      </c>
    </row>
    <row r="2989" spans="1:17" hidden="1" x14ac:dyDescent="0.2">
      <c r="A2989" s="30" t="s">
        <v>10124</v>
      </c>
      <c r="B2989" s="30" t="s">
        <v>10103</v>
      </c>
      <c r="C2989" s="30" t="s">
        <v>10125</v>
      </c>
      <c r="D2989" s="30"/>
      <c r="E2989" s="30" t="s">
        <v>9870</v>
      </c>
      <c r="F2989" s="30" t="s">
        <v>74</v>
      </c>
      <c r="G2989" s="38">
        <v>60</v>
      </c>
      <c r="H2989" s="31">
        <v>0</v>
      </c>
      <c r="I2989" s="30" t="s">
        <v>512</v>
      </c>
      <c r="J2989" s="30" t="s">
        <v>513</v>
      </c>
      <c r="K2989" s="30" t="s">
        <v>495</v>
      </c>
      <c r="L2989" s="30" t="s">
        <v>496</v>
      </c>
      <c r="M2989" s="30" t="s">
        <v>695</v>
      </c>
      <c r="N2989" s="30" t="s">
        <v>2832</v>
      </c>
      <c r="O2989" s="30" t="s">
        <v>9872</v>
      </c>
      <c r="P2989" s="30" t="s">
        <v>9868</v>
      </c>
      <c r="Q2989" s="30" t="s">
        <v>499</v>
      </c>
    </row>
    <row r="2990" spans="1:17" hidden="1" x14ac:dyDescent="0.2">
      <c r="A2990" s="30" t="s">
        <v>10126</v>
      </c>
      <c r="B2990" s="30" t="s">
        <v>10103</v>
      </c>
      <c r="C2990" s="30" t="s">
        <v>10127</v>
      </c>
      <c r="D2990" s="30"/>
      <c r="E2990" s="30" t="s">
        <v>9870</v>
      </c>
      <c r="F2990" s="30" t="s">
        <v>74</v>
      </c>
      <c r="G2990" s="38">
        <v>60</v>
      </c>
      <c r="H2990" s="31">
        <v>0</v>
      </c>
      <c r="I2990" s="30" t="s">
        <v>512</v>
      </c>
      <c r="J2990" s="30" t="s">
        <v>513</v>
      </c>
      <c r="K2990" s="30" t="s">
        <v>495</v>
      </c>
      <c r="L2990" s="30" t="s">
        <v>496</v>
      </c>
      <c r="M2990" s="30" t="s">
        <v>514</v>
      </c>
      <c r="N2990" s="30"/>
      <c r="O2990" s="30" t="s">
        <v>9872</v>
      </c>
      <c r="P2990" s="30" t="s">
        <v>9868</v>
      </c>
      <c r="Q2990" s="30" t="s">
        <v>499</v>
      </c>
    </row>
    <row r="2991" spans="1:17" hidden="1" x14ac:dyDescent="0.2">
      <c r="A2991" s="30" t="s">
        <v>10128</v>
      </c>
      <c r="B2991" s="30" t="s">
        <v>10129</v>
      </c>
      <c r="C2991" s="30" t="s">
        <v>10130</v>
      </c>
      <c r="D2991" s="30"/>
      <c r="E2991" s="30" t="s">
        <v>9870</v>
      </c>
      <c r="F2991" s="30" t="s">
        <v>74</v>
      </c>
      <c r="G2991" s="38">
        <v>60</v>
      </c>
      <c r="H2991" s="31">
        <v>0</v>
      </c>
      <c r="I2991" s="30" t="s">
        <v>552</v>
      </c>
      <c r="J2991" s="30" t="s">
        <v>553</v>
      </c>
      <c r="K2991" s="30" t="s">
        <v>495</v>
      </c>
      <c r="L2991" s="30" t="s">
        <v>496</v>
      </c>
      <c r="M2991" s="30" t="s">
        <v>724</v>
      </c>
      <c r="N2991" s="30"/>
      <c r="O2991" s="30" t="s">
        <v>9872</v>
      </c>
      <c r="P2991" s="30" t="s">
        <v>9868</v>
      </c>
      <c r="Q2991" s="30" t="s">
        <v>499</v>
      </c>
    </row>
    <row r="2992" spans="1:17" hidden="1" x14ac:dyDescent="0.2">
      <c r="A2992" s="30" t="s">
        <v>10131</v>
      </c>
      <c r="B2992" s="30" t="s">
        <v>10129</v>
      </c>
      <c r="C2992" s="30" t="s">
        <v>10132</v>
      </c>
      <c r="D2992" s="30"/>
      <c r="E2992" s="30" t="s">
        <v>9870</v>
      </c>
      <c r="F2992" s="30" t="s">
        <v>74</v>
      </c>
      <c r="G2992" s="38">
        <v>60</v>
      </c>
      <c r="H2992" s="31">
        <v>0</v>
      </c>
      <c r="I2992" s="30" t="s">
        <v>552</v>
      </c>
      <c r="J2992" s="30" t="s">
        <v>553</v>
      </c>
      <c r="K2992" s="30" t="s">
        <v>495</v>
      </c>
      <c r="L2992" s="30" t="s">
        <v>496</v>
      </c>
      <c r="M2992" s="30" t="s">
        <v>724</v>
      </c>
      <c r="N2992" s="30"/>
      <c r="O2992" s="30" t="s">
        <v>9872</v>
      </c>
      <c r="P2992" s="30" t="s">
        <v>9868</v>
      </c>
      <c r="Q2992" s="30" t="s">
        <v>499</v>
      </c>
    </row>
    <row r="2993" spans="1:17" hidden="1" x14ac:dyDescent="0.2">
      <c r="A2993" s="30" t="s">
        <v>10133</v>
      </c>
      <c r="B2993" s="30" t="s">
        <v>10109</v>
      </c>
      <c r="C2993" s="30" t="s">
        <v>10134</v>
      </c>
      <c r="D2993" s="30" t="s">
        <v>74</v>
      </c>
      <c r="E2993" s="30" t="s">
        <v>9891</v>
      </c>
      <c r="F2993" s="30"/>
      <c r="G2993" s="38">
        <v>60</v>
      </c>
      <c r="H2993" s="31">
        <v>0</v>
      </c>
      <c r="I2993" s="30" t="s">
        <v>610</v>
      </c>
      <c r="J2993" s="30" t="s">
        <v>611</v>
      </c>
      <c r="K2993" s="30" t="s">
        <v>495</v>
      </c>
      <c r="L2993" s="30" t="s">
        <v>612</v>
      </c>
      <c r="M2993" s="30" t="s">
        <v>950</v>
      </c>
      <c r="N2993" s="30"/>
      <c r="O2993" s="30" t="s">
        <v>9872</v>
      </c>
      <c r="P2993" s="30" t="s">
        <v>9868</v>
      </c>
      <c r="Q2993" s="30" t="s">
        <v>4174</v>
      </c>
    </row>
    <row r="2994" spans="1:17" hidden="1" x14ac:dyDescent="0.2">
      <c r="A2994" s="30" t="s">
        <v>10135</v>
      </c>
      <c r="B2994" s="30" t="s">
        <v>10103</v>
      </c>
      <c r="C2994" s="30" t="s">
        <v>10136</v>
      </c>
      <c r="D2994" s="30"/>
      <c r="E2994" s="30" t="s">
        <v>9870</v>
      </c>
      <c r="F2994" s="30" t="s">
        <v>74</v>
      </c>
      <c r="G2994" s="38">
        <v>60</v>
      </c>
      <c r="H2994" s="31">
        <v>0</v>
      </c>
      <c r="I2994" s="30" t="s">
        <v>504</v>
      </c>
      <c r="J2994" s="30" t="s">
        <v>505</v>
      </c>
      <c r="K2994" s="30" t="s">
        <v>495</v>
      </c>
      <c r="L2994" s="30" t="s">
        <v>496</v>
      </c>
      <c r="M2994" s="30" t="s">
        <v>506</v>
      </c>
      <c r="N2994" s="30" t="s">
        <v>535</v>
      </c>
      <c r="O2994" s="30" t="s">
        <v>9872</v>
      </c>
      <c r="P2994" s="30" t="s">
        <v>9868</v>
      </c>
      <c r="Q2994" s="30" t="s">
        <v>499</v>
      </c>
    </row>
    <row r="2995" spans="1:17" hidden="1" x14ac:dyDescent="0.2">
      <c r="A2995" s="30" t="s">
        <v>10137</v>
      </c>
      <c r="B2995" s="30" t="s">
        <v>10103</v>
      </c>
      <c r="C2995" s="30" t="s">
        <v>10138</v>
      </c>
      <c r="D2995" s="30"/>
      <c r="E2995" s="30" t="s">
        <v>9870</v>
      </c>
      <c r="F2995" s="30" t="s">
        <v>74</v>
      </c>
      <c r="G2995" s="38">
        <v>60</v>
      </c>
      <c r="H2995" s="31">
        <v>0</v>
      </c>
      <c r="I2995" s="30" t="s">
        <v>512</v>
      </c>
      <c r="J2995" s="30" t="s">
        <v>513</v>
      </c>
      <c r="K2995" s="30" t="s">
        <v>495</v>
      </c>
      <c r="L2995" s="30" t="s">
        <v>496</v>
      </c>
      <c r="M2995" s="30" t="s">
        <v>713</v>
      </c>
      <c r="N2995" s="30" t="s">
        <v>4661</v>
      </c>
      <c r="O2995" s="30" t="s">
        <v>9872</v>
      </c>
      <c r="P2995" s="30" t="s">
        <v>9868</v>
      </c>
      <c r="Q2995" s="30" t="s">
        <v>499</v>
      </c>
    </row>
    <row r="2996" spans="1:17" hidden="1" x14ac:dyDescent="0.2">
      <c r="A2996" s="30" t="s">
        <v>10139</v>
      </c>
      <c r="B2996" s="30" t="s">
        <v>10103</v>
      </c>
      <c r="C2996" s="30" t="s">
        <v>10140</v>
      </c>
      <c r="D2996" s="30"/>
      <c r="E2996" s="30" t="s">
        <v>9870</v>
      </c>
      <c r="F2996" s="30" t="s">
        <v>74</v>
      </c>
      <c r="G2996" s="38">
        <v>60</v>
      </c>
      <c r="H2996" s="31">
        <v>0</v>
      </c>
      <c r="I2996" s="30" t="s">
        <v>504</v>
      </c>
      <c r="J2996" s="30" t="s">
        <v>505</v>
      </c>
      <c r="K2996" s="30" t="s">
        <v>495</v>
      </c>
      <c r="L2996" s="30" t="s">
        <v>496</v>
      </c>
      <c r="M2996" s="30" t="s">
        <v>506</v>
      </c>
      <c r="N2996" s="30" t="s">
        <v>507</v>
      </c>
      <c r="O2996" s="30" t="s">
        <v>9872</v>
      </c>
      <c r="P2996" s="30" t="s">
        <v>9868</v>
      </c>
      <c r="Q2996" s="30" t="s">
        <v>499</v>
      </c>
    </row>
    <row r="2997" spans="1:17" hidden="1" x14ac:dyDescent="0.2">
      <c r="A2997" s="30" t="s">
        <v>10141</v>
      </c>
      <c r="B2997" s="30" t="s">
        <v>10106</v>
      </c>
      <c r="C2997" s="30" t="s">
        <v>10142</v>
      </c>
      <c r="D2997" s="30" t="s">
        <v>74</v>
      </c>
      <c r="E2997" s="30" t="s">
        <v>9891</v>
      </c>
      <c r="F2997" s="30"/>
      <c r="G2997" s="38">
        <v>60</v>
      </c>
      <c r="H2997" s="31">
        <v>0</v>
      </c>
      <c r="I2997" s="30" t="s">
        <v>622</v>
      </c>
      <c r="J2997" s="30" t="s">
        <v>623</v>
      </c>
      <c r="K2997" s="30" t="s">
        <v>495</v>
      </c>
      <c r="L2997" s="30" t="s">
        <v>612</v>
      </c>
      <c r="M2997" s="30" t="s">
        <v>6893</v>
      </c>
      <c r="N2997" s="30"/>
      <c r="O2997" s="30" t="s">
        <v>9872</v>
      </c>
      <c r="P2997" s="30" t="s">
        <v>9868</v>
      </c>
      <c r="Q2997" s="30" t="s">
        <v>4174</v>
      </c>
    </row>
    <row r="2998" spans="1:17" hidden="1" x14ac:dyDescent="0.2">
      <c r="A2998" s="30" t="s">
        <v>10143</v>
      </c>
      <c r="B2998" s="30" t="s">
        <v>10106</v>
      </c>
      <c r="C2998" s="30" t="s">
        <v>10144</v>
      </c>
      <c r="D2998" s="30" t="s">
        <v>74</v>
      </c>
      <c r="E2998" s="30" t="s">
        <v>9891</v>
      </c>
      <c r="F2998" s="30"/>
      <c r="G2998" s="38">
        <v>60</v>
      </c>
      <c r="H2998" s="31">
        <v>0</v>
      </c>
      <c r="I2998" s="30" t="s">
        <v>622</v>
      </c>
      <c r="J2998" s="30" t="s">
        <v>623</v>
      </c>
      <c r="K2998" s="30" t="s">
        <v>495</v>
      </c>
      <c r="L2998" s="30" t="s">
        <v>612</v>
      </c>
      <c r="M2998" s="30" t="s">
        <v>1088</v>
      </c>
      <c r="N2998" s="30"/>
      <c r="O2998" s="30" t="s">
        <v>9872</v>
      </c>
      <c r="P2998" s="30" t="s">
        <v>9868</v>
      </c>
      <c r="Q2998" s="30" t="s">
        <v>4174</v>
      </c>
    </row>
    <row r="2999" spans="1:17" hidden="1" x14ac:dyDescent="0.2">
      <c r="A2999" s="30" t="s">
        <v>10145</v>
      </c>
      <c r="B2999" s="30" t="s">
        <v>10109</v>
      </c>
      <c r="C2999" s="30" t="s">
        <v>10146</v>
      </c>
      <c r="D2999" s="30" t="s">
        <v>74</v>
      </c>
      <c r="E2999" s="30" t="s">
        <v>9891</v>
      </c>
      <c r="F2999" s="30"/>
      <c r="G2999" s="38">
        <v>60</v>
      </c>
      <c r="H2999" s="31">
        <v>0</v>
      </c>
      <c r="I2999" s="30" t="s">
        <v>610</v>
      </c>
      <c r="J2999" s="30" t="s">
        <v>611</v>
      </c>
      <c r="K2999" s="30" t="s">
        <v>495</v>
      </c>
      <c r="L2999" s="30" t="s">
        <v>612</v>
      </c>
      <c r="M2999" s="30" t="s">
        <v>950</v>
      </c>
      <c r="N2999" s="30"/>
      <c r="O2999" s="30" t="s">
        <v>9872</v>
      </c>
      <c r="P2999" s="30" t="s">
        <v>9868</v>
      </c>
      <c r="Q2999" s="30" t="s">
        <v>4174</v>
      </c>
    </row>
    <row r="3000" spans="1:17" hidden="1" x14ac:dyDescent="0.2">
      <c r="A3000" s="30" t="s">
        <v>10147</v>
      </c>
      <c r="B3000" s="30" t="s">
        <v>10106</v>
      </c>
      <c r="C3000" s="30" t="s">
        <v>10148</v>
      </c>
      <c r="D3000" s="30" t="s">
        <v>74</v>
      </c>
      <c r="E3000" s="30" t="s">
        <v>9891</v>
      </c>
      <c r="F3000" s="30"/>
      <c r="G3000" s="38">
        <v>60</v>
      </c>
      <c r="H3000" s="31">
        <v>0</v>
      </c>
      <c r="I3000" s="30" t="s">
        <v>622</v>
      </c>
      <c r="J3000" s="30" t="s">
        <v>623</v>
      </c>
      <c r="K3000" s="30" t="s">
        <v>495</v>
      </c>
      <c r="L3000" s="30" t="s">
        <v>612</v>
      </c>
      <c r="M3000" s="30" t="s">
        <v>1153</v>
      </c>
      <c r="N3000" s="30"/>
      <c r="O3000" s="30" t="s">
        <v>9872</v>
      </c>
      <c r="P3000" s="30" t="s">
        <v>9868</v>
      </c>
      <c r="Q3000" s="30" t="s">
        <v>4174</v>
      </c>
    </row>
    <row r="3001" spans="1:17" hidden="1" x14ac:dyDescent="0.2">
      <c r="A3001" s="30" t="s">
        <v>10149</v>
      </c>
      <c r="B3001" s="30" t="s">
        <v>10103</v>
      </c>
      <c r="C3001" s="30" t="s">
        <v>10150</v>
      </c>
      <c r="D3001" s="30"/>
      <c r="E3001" s="30" t="s">
        <v>9870</v>
      </c>
      <c r="F3001" s="30" t="s">
        <v>74</v>
      </c>
      <c r="G3001" s="38">
        <v>60</v>
      </c>
      <c r="H3001" s="31">
        <v>0</v>
      </c>
      <c r="I3001" s="30" t="s">
        <v>552</v>
      </c>
      <c r="J3001" s="30" t="s">
        <v>553</v>
      </c>
      <c r="K3001" s="30" t="s">
        <v>495</v>
      </c>
      <c r="L3001" s="30" t="s">
        <v>496</v>
      </c>
      <c r="M3001" s="30" t="s">
        <v>2249</v>
      </c>
      <c r="N3001" s="30"/>
      <c r="O3001" s="30" t="s">
        <v>9872</v>
      </c>
      <c r="P3001" s="30" t="s">
        <v>9868</v>
      </c>
      <c r="Q3001" s="30" t="s">
        <v>499</v>
      </c>
    </row>
    <row r="3002" spans="1:17" hidden="1" x14ac:dyDescent="0.2">
      <c r="A3002" s="30" t="s">
        <v>10151</v>
      </c>
      <c r="B3002" s="30" t="s">
        <v>10103</v>
      </c>
      <c r="C3002" s="30" t="s">
        <v>10152</v>
      </c>
      <c r="D3002" s="30"/>
      <c r="E3002" s="30" t="s">
        <v>9870</v>
      </c>
      <c r="F3002" s="30" t="s">
        <v>74</v>
      </c>
      <c r="G3002" s="38">
        <v>60</v>
      </c>
      <c r="H3002" s="31">
        <v>0</v>
      </c>
      <c r="I3002" s="30" t="s">
        <v>504</v>
      </c>
      <c r="J3002" s="30" t="s">
        <v>505</v>
      </c>
      <c r="K3002" s="30" t="s">
        <v>495</v>
      </c>
      <c r="L3002" s="30" t="s">
        <v>496</v>
      </c>
      <c r="M3002" s="30" t="s">
        <v>558</v>
      </c>
      <c r="N3002" s="30"/>
      <c r="O3002" s="30" t="s">
        <v>9872</v>
      </c>
      <c r="P3002" s="30" t="s">
        <v>9868</v>
      </c>
      <c r="Q3002" s="30" t="s">
        <v>499</v>
      </c>
    </row>
    <row r="3003" spans="1:17" hidden="1" x14ac:dyDescent="0.2">
      <c r="A3003" s="30" t="s">
        <v>10153</v>
      </c>
      <c r="B3003" s="30" t="s">
        <v>10120</v>
      </c>
      <c r="C3003" s="30" t="s">
        <v>10154</v>
      </c>
      <c r="D3003" s="30" t="s">
        <v>74</v>
      </c>
      <c r="E3003" s="30" t="s">
        <v>9891</v>
      </c>
      <c r="F3003" s="30"/>
      <c r="G3003" s="38">
        <v>60</v>
      </c>
      <c r="H3003" s="31">
        <v>0</v>
      </c>
      <c r="I3003" s="30" t="s">
        <v>610</v>
      </c>
      <c r="J3003" s="30" t="s">
        <v>611</v>
      </c>
      <c r="K3003" s="30" t="s">
        <v>495</v>
      </c>
      <c r="L3003" s="30" t="s">
        <v>612</v>
      </c>
      <c r="M3003" s="30" t="s">
        <v>950</v>
      </c>
      <c r="N3003" s="30"/>
      <c r="O3003" s="30" t="s">
        <v>9872</v>
      </c>
      <c r="P3003" s="30" t="s">
        <v>9868</v>
      </c>
      <c r="Q3003" s="30" t="s">
        <v>4174</v>
      </c>
    </row>
    <row r="3004" spans="1:17" hidden="1" x14ac:dyDescent="0.2">
      <c r="A3004" s="30" t="s">
        <v>10155</v>
      </c>
      <c r="B3004" s="30" t="s">
        <v>10106</v>
      </c>
      <c r="C3004" s="30" t="s">
        <v>10156</v>
      </c>
      <c r="D3004" s="30" t="s">
        <v>74</v>
      </c>
      <c r="E3004" s="30" t="s">
        <v>9891</v>
      </c>
      <c r="F3004" s="30"/>
      <c r="G3004" s="38">
        <v>60</v>
      </c>
      <c r="H3004" s="31">
        <v>0</v>
      </c>
      <c r="I3004" s="30" t="s">
        <v>5036</v>
      </c>
      <c r="J3004" s="30" t="s">
        <v>5037</v>
      </c>
      <c r="K3004" s="30" t="s">
        <v>495</v>
      </c>
      <c r="L3004" s="30" t="s">
        <v>612</v>
      </c>
      <c r="M3004" s="30" t="s">
        <v>961</v>
      </c>
      <c r="N3004" s="30"/>
      <c r="O3004" s="30" t="s">
        <v>9872</v>
      </c>
      <c r="P3004" s="30" t="s">
        <v>9868</v>
      </c>
      <c r="Q3004" s="30" t="s">
        <v>4174</v>
      </c>
    </row>
    <row r="3005" spans="1:17" hidden="1" x14ac:dyDescent="0.2">
      <c r="A3005" s="30" t="s">
        <v>10157</v>
      </c>
      <c r="B3005" s="30" t="s">
        <v>10106</v>
      </c>
      <c r="C3005" s="30" t="s">
        <v>10158</v>
      </c>
      <c r="D3005" s="30" t="s">
        <v>74</v>
      </c>
      <c r="E3005" s="30" t="s">
        <v>9891</v>
      </c>
      <c r="F3005" s="30"/>
      <c r="G3005" s="38">
        <v>60</v>
      </c>
      <c r="H3005" s="31">
        <v>0</v>
      </c>
      <c r="I3005" s="30" t="s">
        <v>622</v>
      </c>
      <c r="J3005" s="30" t="s">
        <v>623</v>
      </c>
      <c r="K3005" s="30" t="s">
        <v>495</v>
      </c>
      <c r="L3005" s="30" t="s">
        <v>612</v>
      </c>
      <c r="M3005" s="30" t="s">
        <v>1153</v>
      </c>
      <c r="N3005" s="30"/>
      <c r="O3005" s="30" t="s">
        <v>9872</v>
      </c>
      <c r="P3005" s="30" t="s">
        <v>9868</v>
      </c>
      <c r="Q3005" s="30" t="s">
        <v>4174</v>
      </c>
    </row>
    <row r="3006" spans="1:17" hidden="1" x14ac:dyDescent="0.2">
      <c r="A3006" s="30" t="s">
        <v>10159</v>
      </c>
      <c r="B3006" s="30" t="s">
        <v>10103</v>
      </c>
      <c r="C3006" s="30" t="s">
        <v>10160</v>
      </c>
      <c r="D3006" s="30"/>
      <c r="E3006" s="30" t="s">
        <v>9870</v>
      </c>
      <c r="F3006" s="30" t="s">
        <v>74</v>
      </c>
      <c r="G3006" s="38">
        <v>60</v>
      </c>
      <c r="H3006" s="31">
        <v>0</v>
      </c>
      <c r="I3006" s="30" t="s">
        <v>552</v>
      </c>
      <c r="J3006" s="30" t="s">
        <v>553</v>
      </c>
      <c r="K3006" s="30" t="s">
        <v>495</v>
      </c>
      <c r="L3006" s="30" t="s">
        <v>496</v>
      </c>
      <c r="M3006" s="30" t="s">
        <v>2249</v>
      </c>
      <c r="N3006" s="30"/>
      <c r="O3006" s="30" t="s">
        <v>9872</v>
      </c>
      <c r="P3006" s="30" t="s">
        <v>9868</v>
      </c>
      <c r="Q3006" s="30" t="s">
        <v>499</v>
      </c>
    </row>
    <row r="3007" spans="1:17" hidden="1" x14ac:dyDescent="0.2">
      <c r="A3007" s="30" t="s">
        <v>10161</v>
      </c>
      <c r="B3007" s="30" t="s">
        <v>10094</v>
      </c>
      <c r="C3007" s="30" t="s">
        <v>10162</v>
      </c>
      <c r="D3007" s="30"/>
      <c r="E3007" s="30" t="s">
        <v>9870</v>
      </c>
      <c r="F3007" s="30" t="s">
        <v>74</v>
      </c>
      <c r="G3007" s="38">
        <v>60</v>
      </c>
      <c r="H3007" s="31">
        <v>0</v>
      </c>
      <c r="I3007" s="30" t="s">
        <v>586</v>
      </c>
      <c r="J3007" s="30" t="s">
        <v>587</v>
      </c>
      <c r="K3007" s="30" t="s">
        <v>495</v>
      </c>
      <c r="L3007" s="30" t="s">
        <v>496</v>
      </c>
      <c r="M3007" s="30" t="s">
        <v>588</v>
      </c>
      <c r="N3007" s="30"/>
      <c r="O3007" s="30" t="s">
        <v>9872</v>
      </c>
      <c r="P3007" s="30" t="s">
        <v>9868</v>
      </c>
      <c r="Q3007" s="30" t="s">
        <v>499</v>
      </c>
    </row>
    <row r="3008" spans="1:17" hidden="1" x14ac:dyDescent="0.2">
      <c r="A3008" s="30" t="s">
        <v>10163</v>
      </c>
      <c r="B3008" s="30" t="s">
        <v>10164</v>
      </c>
      <c r="C3008" s="30" t="s">
        <v>10165</v>
      </c>
      <c r="D3008" s="30" t="s">
        <v>74</v>
      </c>
      <c r="E3008" s="30" t="s">
        <v>9891</v>
      </c>
      <c r="F3008" s="30"/>
      <c r="G3008" s="38">
        <v>60</v>
      </c>
      <c r="H3008" s="31">
        <v>0</v>
      </c>
      <c r="I3008" s="30" t="s">
        <v>622</v>
      </c>
      <c r="J3008" s="30" t="s">
        <v>623</v>
      </c>
      <c r="K3008" s="30" t="s">
        <v>495</v>
      </c>
      <c r="L3008" s="30" t="s">
        <v>612</v>
      </c>
      <c r="M3008" s="30" t="s">
        <v>1007</v>
      </c>
      <c r="N3008" s="30"/>
      <c r="O3008" s="30" t="s">
        <v>9872</v>
      </c>
      <c r="P3008" s="30" t="s">
        <v>9868</v>
      </c>
      <c r="Q3008" s="30" t="s">
        <v>4174</v>
      </c>
    </row>
    <row r="3009" spans="1:17" hidden="1" x14ac:dyDescent="0.2">
      <c r="A3009" s="30" t="s">
        <v>10166</v>
      </c>
      <c r="B3009" s="30" t="s">
        <v>10106</v>
      </c>
      <c r="C3009" s="30" t="s">
        <v>10167</v>
      </c>
      <c r="D3009" s="30" t="s">
        <v>74</v>
      </c>
      <c r="E3009" s="30" t="s">
        <v>9891</v>
      </c>
      <c r="F3009" s="30"/>
      <c r="G3009" s="38">
        <v>60</v>
      </c>
      <c r="H3009" s="31">
        <v>0</v>
      </c>
      <c r="I3009" s="30" t="s">
        <v>610</v>
      </c>
      <c r="J3009" s="30" t="s">
        <v>611</v>
      </c>
      <c r="K3009" s="30" t="s">
        <v>495</v>
      </c>
      <c r="L3009" s="30" t="s">
        <v>612</v>
      </c>
      <c r="M3009" s="30" t="s">
        <v>1035</v>
      </c>
      <c r="N3009" s="30"/>
      <c r="O3009" s="30" t="s">
        <v>9872</v>
      </c>
      <c r="P3009" s="30" t="s">
        <v>9868</v>
      </c>
      <c r="Q3009" s="30" t="s">
        <v>4174</v>
      </c>
    </row>
    <row r="3010" spans="1:17" hidden="1" x14ac:dyDescent="0.2">
      <c r="A3010" s="30" t="s">
        <v>10168</v>
      </c>
      <c r="B3010" s="30" t="s">
        <v>10109</v>
      </c>
      <c r="C3010" s="30" t="s">
        <v>10169</v>
      </c>
      <c r="D3010" s="30" t="s">
        <v>74</v>
      </c>
      <c r="E3010" s="30" t="s">
        <v>9891</v>
      </c>
      <c r="F3010" s="30"/>
      <c r="G3010" s="38">
        <v>60</v>
      </c>
      <c r="H3010" s="31">
        <v>0</v>
      </c>
      <c r="I3010" s="30" t="s">
        <v>622</v>
      </c>
      <c r="J3010" s="30" t="s">
        <v>623</v>
      </c>
      <c r="K3010" s="30" t="s">
        <v>495</v>
      </c>
      <c r="L3010" s="30" t="s">
        <v>612</v>
      </c>
      <c r="M3010" s="30" t="s">
        <v>624</v>
      </c>
      <c r="N3010" s="30"/>
      <c r="O3010" s="30" t="s">
        <v>9872</v>
      </c>
      <c r="P3010" s="30" t="s">
        <v>9868</v>
      </c>
      <c r="Q3010" s="30" t="s">
        <v>4174</v>
      </c>
    </row>
    <row r="3011" spans="1:17" hidden="1" x14ac:dyDescent="0.2">
      <c r="A3011" s="30" t="s">
        <v>10170</v>
      </c>
      <c r="B3011" s="30" t="s">
        <v>10109</v>
      </c>
      <c r="C3011" s="30" t="s">
        <v>10171</v>
      </c>
      <c r="D3011" s="30" t="s">
        <v>74</v>
      </c>
      <c r="E3011" s="30" t="s">
        <v>9891</v>
      </c>
      <c r="F3011" s="30"/>
      <c r="G3011" s="38">
        <v>60</v>
      </c>
      <c r="H3011" s="31">
        <v>0</v>
      </c>
      <c r="I3011" s="30" t="s">
        <v>622</v>
      </c>
      <c r="J3011" s="30" t="s">
        <v>623</v>
      </c>
      <c r="K3011" s="30" t="s">
        <v>495</v>
      </c>
      <c r="L3011" s="30" t="s">
        <v>612</v>
      </c>
      <c r="M3011" s="30" t="s">
        <v>624</v>
      </c>
      <c r="N3011" s="30"/>
      <c r="O3011" s="30" t="s">
        <v>9872</v>
      </c>
      <c r="P3011" s="30" t="s">
        <v>9868</v>
      </c>
      <c r="Q3011" s="30" t="s">
        <v>4174</v>
      </c>
    </row>
    <row r="3012" spans="1:17" hidden="1" x14ac:dyDescent="0.2">
      <c r="A3012" s="30" t="s">
        <v>10172</v>
      </c>
      <c r="B3012" s="30" t="s">
        <v>10109</v>
      </c>
      <c r="C3012" s="30" t="s">
        <v>10173</v>
      </c>
      <c r="D3012" s="30" t="s">
        <v>74</v>
      </c>
      <c r="E3012" s="30" t="s">
        <v>9891</v>
      </c>
      <c r="F3012" s="30"/>
      <c r="G3012" s="38">
        <v>60</v>
      </c>
      <c r="H3012" s="31">
        <v>0</v>
      </c>
      <c r="I3012" s="30" t="s">
        <v>610</v>
      </c>
      <c r="J3012" s="30" t="s">
        <v>611</v>
      </c>
      <c r="K3012" s="30" t="s">
        <v>495</v>
      </c>
      <c r="L3012" s="30" t="s">
        <v>612</v>
      </c>
      <c r="M3012" s="30" t="s">
        <v>950</v>
      </c>
      <c r="N3012" s="30"/>
      <c r="O3012" s="30" t="s">
        <v>9872</v>
      </c>
      <c r="P3012" s="30" t="s">
        <v>9868</v>
      </c>
      <c r="Q3012" s="30" t="s">
        <v>4174</v>
      </c>
    </row>
    <row r="3013" spans="1:17" hidden="1" x14ac:dyDescent="0.2">
      <c r="A3013" s="30" t="s">
        <v>10174</v>
      </c>
      <c r="B3013" s="30" t="s">
        <v>10106</v>
      </c>
      <c r="C3013" s="30" t="s">
        <v>10175</v>
      </c>
      <c r="D3013" s="30" t="s">
        <v>74</v>
      </c>
      <c r="E3013" s="30" t="s">
        <v>9891</v>
      </c>
      <c r="F3013" s="30"/>
      <c r="G3013" s="38">
        <v>60</v>
      </c>
      <c r="H3013" s="31">
        <v>0</v>
      </c>
      <c r="I3013" s="30" t="s">
        <v>610</v>
      </c>
      <c r="J3013" s="30" t="s">
        <v>611</v>
      </c>
      <c r="K3013" s="30" t="s">
        <v>495</v>
      </c>
      <c r="L3013" s="30" t="s">
        <v>612</v>
      </c>
      <c r="M3013" s="30" t="s">
        <v>1035</v>
      </c>
      <c r="N3013" s="30"/>
      <c r="O3013" s="30" t="s">
        <v>9872</v>
      </c>
      <c r="P3013" s="30" t="s">
        <v>9868</v>
      </c>
      <c r="Q3013" s="30" t="s">
        <v>4174</v>
      </c>
    </row>
    <row r="3014" spans="1:17" hidden="1" x14ac:dyDescent="0.2">
      <c r="A3014" s="30" t="s">
        <v>10176</v>
      </c>
      <c r="B3014" s="30" t="s">
        <v>10106</v>
      </c>
      <c r="C3014" s="30" t="s">
        <v>10177</v>
      </c>
      <c r="D3014" s="30" t="s">
        <v>74</v>
      </c>
      <c r="E3014" s="30" t="s">
        <v>9891</v>
      </c>
      <c r="F3014" s="30"/>
      <c r="G3014" s="38">
        <v>60</v>
      </c>
      <c r="H3014" s="31">
        <v>0</v>
      </c>
      <c r="I3014" s="30" t="s">
        <v>5036</v>
      </c>
      <c r="J3014" s="30" t="s">
        <v>5037</v>
      </c>
      <c r="K3014" s="30" t="s">
        <v>495</v>
      </c>
      <c r="L3014" s="30" t="s">
        <v>612</v>
      </c>
      <c r="M3014" s="30" t="s">
        <v>961</v>
      </c>
      <c r="N3014" s="30"/>
      <c r="O3014" s="30" t="s">
        <v>9872</v>
      </c>
      <c r="P3014" s="30" t="s">
        <v>9868</v>
      </c>
      <c r="Q3014" s="30" t="s">
        <v>4174</v>
      </c>
    </row>
    <row r="3015" spans="1:17" hidden="1" x14ac:dyDescent="0.2">
      <c r="A3015" s="30" t="s">
        <v>10178</v>
      </c>
      <c r="B3015" s="30" t="s">
        <v>10109</v>
      </c>
      <c r="C3015" s="30" t="s">
        <v>10179</v>
      </c>
      <c r="D3015" s="30" t="s">
        <v>74</v>
      </c>
      <c r="E3015" s="30" t="s">
        <v>9891</v>
      </c>
      <c r="F3015" s="30"/>
      <c r="G3015" s="38">
        <v>60</v>
      </c>
      <c r="H3015" s="31">
        <v>0</v>
      </c>
      <c r="I3015" s="30" t="s">
        <v>610</v>
      </c>
      <c r="J3015" s="30" t="s">
        <v>611</v>
      </c>
      <c r="K3015" s="30" t="s">
        <v>495</v>
      </c>
      <c r="L3015" s="30" t="s">
        <v>612</v>
      </c>
      <c r="M3015" s="30" t="s">
        <v>943</v>
      </c>
      <c r="N3015" s="30"/>
      <c r="O3015" s="30" t="s">
        <v>9872</v>
      </c>
      <c r="P3015" s="30" t="s">
        <v>9868</v>
      </c>
      <c r="Q3015" s="30" t="s">
        <v>4174</v>
      </c>
    </row>
    <row r="3016" spans="1:17" hidden="1" x14ac:dyDescent="0.2">
      <c r="A3016" s="30" t="s">
        <v>10180</v>
      </c>
      <c r="B3016" s="30" t="s">
        <v>10109</v>
      </c>
      <c r="C3016" s="30" t="s">
        <v>10181</v>
      </c>
      <c r="D3016" s="30" t="s">
        <v>74</v>
      </c>
      <c r="E3016" s="30" t="s">
        <v>9891</v>
      </c>
      <c r="F3016" s="30"/>
      <c r="G3016" s="38">
        <v>60</v>
      </c>
      <c r="H3016" s="31">
        <v>0</v>
      </c>
      <c r="I3016" s="30" t="s">
        <v>5036</v>
      </c>
      <c r="J3016" s="30" t="s">
        <v>5037</v>
      </c>
      <c r="K3016" s="30" t="s">
        <v>495</v>
      </c>
      <c r="L3016" s="30" t="s">
        <v>612</v>
      </c>
      <c r="M3016" s="30" t="s">
        <v>780</v>
      </c>
      <c r="N3016" s="30"/>
      <c r="O3016" s="30" t="s">
        <v>9872</v>
      </c>
      <c r="P3016" s="30" t="s">
        <v>9868</v>
      </c>
      <c r="Q3016" s="30" t="s">
        <v>4174</v>
      </c>
    </row>
    <row r="3017" spans="1:17" hidden="1" x14ac:dyDescent="0.2">
      <c r="A3017" s="30" t="s">
        <v>10182</v>
      </c>
      <c r="B3017" s="30" t="s">
        <v>10106</v>
      </c>
      <c r="C3017" s="30" t="s">
        <v>10183</v>
      </c>
      <c r="D3017" s="30" t="s">
        <v>74</v>
      </c>
      <c r="E3017" s="30" t="s">
        <v>9891</v>
      </c>
      <c r="F3017" s="30"/>
      <c r="G3017" s="38">
        <v>60</v>
      </c>
      <c r="H3017" s="31">
        <v>0</v>
      </c>
      <c r="I3017" s="30" t="s">
        <v>622</v>
      </c>
      <c r="J3017" s="30" t="s">
        <v>623</v>
      </c>
      <c r="K3017" s="30" t="s">
        <v>495</v>
      </c>
      <c r="L3017" s="30" t="s">
        <v>612</v>
      </c>
      <c r="M3017" s="30" t="s">
        <v>997</v>
      </c>
      <c r="N3017" s="30"/>
      <c r="O3017" s="30" t="s">
        <v>9872</v>
      </c>
      <c r="P3017" s="30" t="s">
        <v>9868</v>
      </c>
      <c r="Q3017" s="30" t="s">
        <v>4174</v>
      </c>
    </row>
    <row r="3018" spans="1:17" hidden="1" x14ac:dyDescent="0.2">
      <c r="A3018" s="30" t="s">
        <v>10184</v>
      </c>
      <c r="B3018" s="30" t="s">
        <v>10109</v>
      </c>
      <c r="C3018" s="30" t="s">
        <v>10185</v>
      </c>
      <c r="D3018" s="30" t="s">
        <v>74</v>
      </c>
      <c r="E3018" s="30" t="s">
        <v>9891</v>
      </c>
      <c r="F3018" s="30"/>
      <c r="G3018" s="38">
        <v>60</v>
      </c>
      <c r="H3018" s="31">
        <v>0</v>
      </c>
      <c r="I3018" s="30" t="s">
        <v>622</v>
      </c>
      <c r="J3018" s="30" t="s">
        <v>623</v>
      </c>
      <c r="K3018" s="30" t="s">
        <v>495</v>
      </c>
      <c r="L3018" s="30" t="s">
        <v>612</v>
      </c>
      <c r="M3018" s="30" t="s">
        <v>1007</v>
      </c>
      <c r="N3018" s="30"/>
      <c r="O3018" s="30" t="s">
        <v>9872</v>
      </c>
      <c r="P3018" s="30" t="s">
        <v>9868</v>
      </c>
      <c r="Q3018" s="30" t="s">
        <v>4174</v>
      </c>
    </row>
    <row r="3019" spans="1:17" hidden="1" x14ac:dyDescent="0.2">
      <c r="A3019" s="30" t="s">
        <v>10186</v>
      </c>
      <c r="B3019" s="30" t="s">
        <v>10120</v>
      </c>
      <c r="C3019" s="30" t="s">
        <v>10187</v>
      </c>
      <c r="D3019" s="30" t="s">
        <v>74</v>
      </c>
      <c r="E3019" s="30" t="s">
        <v>9891</v>
      </c>
      <c r="F3019" s="30"/>
      <c r="G3019" s="38">
        <v>60</v>
      </c>
      <c r="H3019" s="31">
        <v>0</v>
      </c>
      <c r="I3019" s="30" t="s">
        <v>610</v>
      </c>
      <c r="J3019" s="30" t="s">
        <v>611</v>
      </c>
      <c r="K3019" s="30" t="s">
        <v>495</v>
      </c>
      <c r="L3019" s="30" t="s">
        <v>612</v>
      </c>
      <c r="M3019" s="30" t="s">
        <v>943</v>
      </c>
      <c r="N3019" s="30"/>
      <c r="O3019" s="30" t="s">
        <v>9872</v>
      </c>
      <c r="P3019" s="30" t="s">
        <v>9868</v>
      </c>
      <c r="Q3019" s="30" t="s">
        <v>4174</v>
      </c>
    </row>
    <row r="3020" spans="1:17" hidden="1" x14ac:dyDescent="0.2">
      <c r="A3020" s="30" t="s">
        <v>10188</v>
      </c>
      <c r="B3020" s="30" t="s">
        <v>10109</v>
      </c>
      <c r="C3020" s="30" t="s">
        <v>10189</v>
      </c>
      <c r="D3020" s="30" t="s">
        <v>74</v>
      </c>
      <c r="E3020" s="30" t="s">
        <v>9891</v>
      </c>
      <c r="F3020" s="30"/>
      <c r="G3020" s="38">
        <v>60</v>
      </c>
      <c r="H3020" s="31">
        <v>0</v>
      </c>
      <c r="I3020" s="30" t="s">
        <v>610</v>
      </c>
      <c r="J3020" s="30" t="s">
        <v>611</v>
      </c>
      <c r="K3020" s="30" t="s">
        <v>495</v>
      </c>
      <c r="L3020" s="30" t="s">
        <v>612</v>
      </c>
      <c r="M3020" s="30" t="s">
        <v>950</v>
      </c>
      <c r="N3020" s="30"/>
      <c r="O3020" s="30" t="s">
        <v>9872</v>
      </c>
      <c r="P3020" s="30" t="s">
        <v>9868</v>
      </c>
      <c r="Q3020" s="30" t="s">
        <v>4174</v>
      </c>
    </row>
    <row r="3021" spans="1:17" hidden="1" x14ac:dyDescent="0.2">
      <c r="A3021" s="30" t="s">
        <v>10190</v>
      </c>
      <c r="B3021" s="30" t="s">
        <v>10109</v>
      </c>
      <c r="C3021" s="30" t="s">
        <v>10191</v>
      </c>
      <c r="D3021" s="30" t="s">
        <v>74</v>
      </c>
      <c r="E3021" s="30" t="s">
        <v>9891</v>
      </c>
      <c r="F3021" s="30"/>
      <c r="G3021" s="38">
        <v>60</v>
      </c>
      <c r="H3021" s="31">
        <v>0</v>
      </c>
      <c r="I3021" s="30" t="s">
        <v>622</v>
      </c>
      <c r="J3021" s="30" t="s">
        <v>623</v>
      </c>
      <c r="K3021" s="30" t="s">
        <v>495</v>
      </c>
      <c r="L3021" s="30" t="s">
        <v>612</v>
      </c>
      <c r="M3021" s="30" t="s">
        <v>624</v>
      </c>
      <c r="N3021" s="30"/>
      <c r="O3021" s="30" t="s">
        <v>9872</v>
      </c>
      <c r="P3021" s="30" t="s">
        <v>9868</v>
      </c>
      <c r="Q3021" s="30" t="s">
        <v>4174</v>
      </c>
    </row>
    <row r="3022" spans="1:17" hidden="1" x14ac:dyDescent="0.2">
      <c r="A3022" s="30" t="s">
        <v>10192</v>
      </c>
      <c r="B3022" s="30" t="s">
        <v>10109</v>
      </c>
      <c r="C3022" s="30" t="s">
        <v>10193</v>
      </c>
      <c r="D3022" s="30" t="s">
        <v>74</v>
      </c>
      <c r="E3022" s="30" t="s">
        <v>9891</v>
      </c>
      <c r="F3022" s="30"/>
      <c r="G3022" s="38">
        <v>60</v>
      </c>
      <c r="H3022" s="31">
        <v>0</v>
      </c>
      <c r="I3022" s="30" t="s">
        <v>5036</v>
      </c>
      <c r="J3022" s="30" t="s">
        <v>5037</v>
      </c>
      <c r="K3022" s="30" t="s">
        <v>495</v>
      </c>
      <c r="L3022" s="30" t="s">
        <v>612</v>
      </c>
      <c r="M3022" s="30" t="s">
        <v>780</v>
      </c>
      <c r="N3022" s="30"/>
      <c r="O3022" s="30" t="s">
        <v>9872</v>
      </c>
      <c r="P3022" s="30" t="s">
        <v>9868</v>
      </c>
      <c r="Q3022" s="30" t="s">
        <v>4174</v>
      </c>
    </row>
    <row r="3023" spans="1:17" hidden="1" x14ac:dyDescent="0.2">
      <c r="A3023" s="30" t="s">
        <v>10194</v>
      </c>
      <c r="B3023" s="30" t="s">
        <v>10109</v>
      </c>
      <c r="C3023" s="30" t="s">
        <v>10195</v>
      </c>
      <c r="D3023" s="30" t="s">
        <v>74</v>
      </c>
      <c r="E3023" s="30" t="s">
        <v>9891</v>
      </c>
      <c r="F3023" s="30"/>
      <c r="G3023" s="38">
        <v>60</v>
      </c>
      <c r="H3023" s="31">
        <v>0</v>
      </c>
      <c r="I3023" s="30" t="s">
        <v>610</v>
      </c>
      <c r="J3023" s="30" t="s">
        <v>611</v>
      </c>
      <c r="K3023" s="30" t="s">
        <v>495</v>
      </c>
      <c r="L3023" s="30" t="s">
        <v>612</v>
      </c>
      <c r="M3023" s="30" t="s">
        <v>950</v>
      </c>
      <c r="N3023" s="30"/>
      <c r="O3023" s="30" t="s">
        <v>9872</v>
      </c>
      <c r="P3023" s="30" t="s">
        <v>9868</v>
      </c>
      <c r="Q3023" s="30" t="s">
        <v>4174</v>
      </c>
    </row>
    <row r="3024" spans="1:17" hidden="1" x14ac:dyDescent="0.2">
      <c r="A3024" s="30" t="s">
        <v>10196</v>
      </c>
      <c r="B3024" s="30" t="s">
        <v>10109</v>
      </c>
      <c r="C3024" s="30" t="s">
        <v>10197</v>
      </c>
      <c r="D3024" s="30" t="s">
        <v>74</v>
      </c>
      <c r="E3024" s="30" t="s">
        <v>9891</v>
      </c>
      <c r="F3024" s="30"/>
      <c r="G3024" s="38">
        <v>60</v>
      </c>
      <c r="H3024" s="31">
        <v>0</v>
      </c>
      <c r="I3024" s="30" t="s">
        <v>622</v>
      </c>
      <c r="J3024" s="30" t="s">
        <v>623</v>
      </c>
      <c r="K3024" s="30" t="s">
        <v>495</v>
      </c>
      <c r="L3024" s="30" t="s">
        <v>612</v>
      </c>
      <c r="M3024" s="30" t="s">
        <v>624</v>
      </c>
      <c r="N3024" s="30"/>
      <c r="O3024" s="30" t="s">
        <v>9872</v>
      </c>
      <c r="P3024" s="30" t="s">
        <v>9868</v>
      </c>
      <c r="Q3024" s="30" t="s">
        <v>4174</v>
      </c>
    </row>
    <row r="3025" spans="1:17" hidden="1" x14ac:dyDescent="0.2">
      <c r="A3025" s="30" t="s">
        <v>10198</v>
      </c>
      <c r="B3025" s="30" t="s">
        <v>10109</v>
      </c>
      <c r="C3025" s="30" t="s">
        <v>10199</v>
      </c>
      <c r="D3025" s="30" t="s">
        <v>74</v>
      </c>
      <c r="E3025" s="30" t="s">
        <v>9891</v>
      </c>
      <c r="F3025" s="30"/>
      <c r="G3025" s="38">
        <v>60</v>
      </c>
      <c r="H3025" s="31">
        <v>0</v>
      </c>
      <c r="I3025" s="30" t="s">
        <v>610</v>
      </c>
      <c r="J3025" s="30" t="s">
        <v>611</v>
      </c>
      <c r="K3025" s="30" t="s">
        <v>495</v>
      </c>
      <c r="L3025" s="30" t="s">
        <v>612</v>
      </c>
      <c r="M3025" s="30" t="s">
        <v>950</v>
      </c>
      <c r="N3025" s="30"/>
      <c r="O3025" s="30" t="s">
        <v>9872</v>
      </c>
      <c r="P3025" s="30" t="s">
        <v>9868</v>
      </c>
      <c r="Q3025" s="30" t="s">
        <v>4174</v>
      </c>
    </row>
    <row r="3026" spans="1:17" hidden="1" x14ac:dyDescent="0.2">
      <c r="A3026" s="30" t="s">
        <v>10200</v>
      </c>
      <c r="B3026" s="30" t="s">
        <v>10106</v>
      </c>
      <c r="C3026" s="30" t="s">
        <v>10201</v>
      </c>
      <c r="D3026" s="30" t="s">
        <v>74</v>
      </c>
      <c r="E3026" s="30" t="s">
        <v>9891</v>
      </c>
      <c r="F3026" s="30"/>
      <c r="G3026" s="38">
        <v>60</v>
      </c>
      <c r="H3026" s="31">
        <v>0</v>
      </c>
      <c r="I3026" s="30" t="s">
        <v>610</v>
      </c>
      <c r="J3026" s="30" t="s">
        <v>611</v>
      </c>
      <c r="K3026" s="30" t="s">
        <v>495</v>
      </c>
      <c r="L3026" s="30" t="s">
        <v>612</v>
      </c>
      <c r="M3026" s="30" t="s">
        <v>1035</v>
      </c>
      <c r="N3026" s="30"/>
      <c r="O3026" s="30" t="s">
        <v>9872</v>
      </c>
      <c r="P3026" s="30" t="s">
        <v>9868</v>
      </c>
      <c r="Q3026" s="30" t="s">
        <v>4174</v>
      </c>
    </row>
    <row r="3027" spans="1:17" hidden="1" x14ac:dyDescent="0.2">
      <c r="A3027" s="30" t="s">
        <v>10202</v>
      </c>
      <c r="B3027" s="30" t="s">
        <v>10120</v>
      </c>
      <c r="C3027" s="30" t="s">
        <v>10203</v>
      </c>
      <c r="D3027" s="30" t="s">
        <v>74</v>
      </c>
      <c r="E3027" s="30" t="s">
        <v>9891</v>
      </c>
      <c r="F3027" s="30"/>
      <c r="G3027" s="38">
        <v>60</v>
      </c>
      <c r="H3027" s="31">
        <v>0</v>
      </c>
      <c r="I3027" s="30" t="s">
        <v>5036</v>
      </c>
      <c r="J3027" s="30" t="s">
        <v>5037</v>
      </c>
      <c r="K3027" s="30" t="s">
        <v>495</v>
      </c>
      <c r="L3027" s="30" t="s">
        <v>612</v>
      </c>
      <c r="M3027" s="30" t="s">
        <v>1021</v>
      </c>
      <c r="N3027" s="30"/>
      <c r="O3027" s="30" t="s">
        <v>9872</v>
      </c>
      <c r="P3027" s="30" t="s">
        <v>9868</v>
      </c>
      <c r="Q3027" s="30" t="s">
        <v>4174</v>
      </c>
    </row>
    <row r="3028" spans="1:17" hidden="1" x14ac:dyDescent="0.2">
      <c r="A3028" s="30" t="s">
        <v>10204</v>
      </c>
      <c r="B3028" s="30" t="s">
        <v>10120</v>
      </c>
      <c r="C3028" s="30" t="s">
        <v>10205</v>
      </c>
      <c r="D3028" s="30" t="s">
        <v>74</v>
      </c>
      <c r="E3028" s="30" t="s">
        <v>9891</v>
      </c>
      <c r="F3028" s="30"/>
      <c r="G3028" s="38">
        <v>60</v>
      </c>
      <c r="H3028" s="31">
        <v>0</v>
      </c>
      <c r="I3028" s="30" t="s">
        <v>610</v>
      </c>
      <c r="J3028" s="30" t="s">
        <v>611</v>
      </c>
      <c r="K3028" s="30" t="s">
        <v>495</v>
      </c>
      <c r="L3028" s="30" t="s">
        <v>612</v>
      </c>
      <c r="M3028" s="30" t="s">
        <v>688</v>
      </c>
      <c r="N3028" s="30"/>
      <c r="O3028" s="30" t="s">
        <v>9872</v>
      </c>
      <c r="P3028" s="30" t="s">
        <v>9868</v>
      </c>
      <c r="Q3028" s="30" t="s">
        <v>4174</v>
      </c>
    </row>
    <row r="3029" spans="1:17" hidden="1" x14ac:dyDescent="0.2">
      <c r="A3029" s="30" t="s">
        <v>10206</v>
      </c>
      <c r="B3029" s="30" t="s">
        <v>10109</v>
      </c>
      <c r="C3029" s="30" t="s">
        <v>10207</v>
      </c>
      <c r="D3029" s="30" t="s">
        <v>74</v>
      </c>
      <c r="E3029" s="30" t="s">
        <v>9891</v>
      </c>
      <c r="F3029" s="30"/>
      <c r="G3029" s="38">
        <v>60</v>
      </c>
      <c r="H3029" s="31">
        <v>0</v>
      </c>
      <c r="I3029" s="30" t="s">
        <v>5036</v>
      </c>
      <c r="J3029" s="30" t="s">
        <v>5037</v>
      </c>
      <c r="K3029" s="30" t="s">
        <v>495</v>
      </c>
      <c r="L3029" s="30" t="s">
        <v>612</v>
      </c>
      <c r="M3029" s="30" t="s">
        <v>780</v>
      </c>
      <c r="N3029" s="30"/>
      <c r="O3029" s="30" t="s">
        <v>9872</v>
      </c>
      <c r="P3029" s="30" t="s">
        <v>9868</v>
      </c>
      <c r="Q3029" s="30" t="s">
        <v>4174</v>
      </c>
    </row>
    <row r="3030" spans="1:17" hidden="1" x14ac:dyDescent="0.2">
      <c r="A3030" s="30" t="s">
        <v>10208</v>
      </c>
      <c r="B3030" s="30" t="s">
        <v>10109</v>
      </c>
      <c r="C3030" s="30" t="s">
        <v>10209</v>
      </c>
      <c r="D3030" s="30" t="s">
        <v>74</v>
      </c>
      <c r="E3030" s="30" t="s">
        <v>9891</v>
      </c>
      <c r="F3030" s="30"/>
      <c r="G3030" s="38">
        <v>60</v>
      </c>
      <c r="H3030" s="31">
        <v>0</v>
      </c>
      <c r="I3030" s="30" t="s">
        <v>610</v>
      </c>
      <c r="J3030" s="30" t="s">
        <v>611</v>
      </c>
      <c r="K3030" s="30" t="s">
        <v>495</v>
      </c>
      <c r="L3030" s="30" t="s">
        <v>612</v>
      </c>
      <c r="M3030" s="30" t="s">
        <v>943</v>
      </c>
      <c r="N3030" s="30"/>
      <c r="O3030" s="30" t="s">
        <v>9872</v>
      </c>
      <c r="P3030" s="30" t="s">
        <v>9868</v>
      </c>
      <c r="Q3030" s="30" t="s">
        <v>4174</v>
      </c>
    </row>
    <row r="3031" spans="1:17" hidden="1" x14ac:dyDescent="0.2">
      <c r="A3031" s="30" t="s">
        <v>10210</v>
      </c>
      <c r="B3031" s="30" t="s">
        <v>10103</v>
      </c>
      <c r="C3031" s="30" t="s">
        <v>10211</v>
      </c>
      <c r="D3031" s="30"/>
      <c r="E3031" s="30" t="s">
        <v>9870</v>
      </c>
      <c r="F3031" s="30" t="s">
        <v>74</v>
      </c>
      <c r="G3031" s="38">
        <v>60</v>
      </c>
      <c r="H3031" s="31">
        <v>0</v>
      </c>
      <c r="I3031" s="30" t="s">
        <v>504</v>
      </c>
      <c r="J3031" s="30" t="s">
        <v>505</v>
      </c>
      <c r="K3031" s="30" t="s">
        <v>495</v>
      </c>
      <c r="L3031" s="30" t="s">
        <v>496</v>
      </c>
      <c r="M3031" s="30" t="s">
        <v>558</v>
      </c>
      <c r="N3031" s="30"/>
      <c r="O3031" s="30" t="s">
        <v>9872</v>
      </c>
      <c r="P3031" s="30" t="s">
        <v>9868</v>
      </c>
      <c r="Q3031" s="30" t="s">
        <v>499</v>
      </c>
    </row>
    <row r="3032" spans="1:17" hidden="1" x14ac:dyDescent="0.2">
      <c r="A3032" s="30" t="s">
        <v>10212</v>
      </c>
      <c r="B3032" s="30" t="s">
        <v>10094</v>
      </c>
      <c r="C3032" s="30" t="s">
        <v>10213</v>
      </c>
      <c r="D3032" s="30"/>
      <c r="E3032" s="30" t="s">
        <v>9870</v>
      </c>
      <c r="F3032" s="30" t="s">
        <v>74</v>
      </c>
      <c r="G3032" s="38">
        <v>60</v>
      </c>
      <c r="H3032" s="31">
        <v>0</v>
      </c>
      <c r="I3032" s="30" t="s">
        <v>552</v>
      </c>
      <c r="J3032" s="30" t="s">
        <v>553</v>
      </c>
      <c r="K3032" s="30" t="s">
        <v>495</v>
      </c>
      <c r="L3032" s="30" t="s">
        <v>496</v>
      </c>
      <c r="M3032" s="30" t="s">
        <v>596</v>
      </c>
      <c r="N3032" s="30"/>
      <c r="O3032" s="30" t="s">
        <v>9872</v>
      </c>
      <c r="P3032" s="30" t="s">
        <v>9868</v>
      </c>
      <c r="Q3032" s="30" t="s">
        <v>499</v>
      </c>
    </row>
    <row r="3033" spans="1:17" hidden="1" x14ac:dyDescent="0.2">
      <c r="A3033" s="30" t="s">
        <v>10214</v>
      </c>
      <c r="B3033" s="30" t="s">
        <v>10103</v>
      </c>
      <c r="C3033" s="30" t="s">
        <v>10215</v>
      </c>
      <c r="D3033" s="30"/>
      <c r="E3033" s="30" t="s">
        <v>9870</v>
      </c>
      <c r="F3033" s="30" t="s">
        <v>74</v>
      </c>
      <c r="G3033" s="38">
        <v>60</v>
      </c>
      <c r="H3033" s="31">
        <v>0</v>
      </c>
      <c r="I3033" s="30" t="s">
        <v>504</v>
      </c>
      <c r="J3033" s="30" t="s">
        <v>505</v>
      </c>
      <c r="K3033" s="30" t="s">
        <v>495</v>
      </c>
      <c r="L3033" s="30" t="s">
        <v>496</v>
      </c>
      <c r="M3033" s="30" t="s">
        <v>506</v>
      </c>
      <c r="N3033" s="30" t="s">
        <v>507</v>
      </c>
      <c r="O3033" s="30" t="s">
        <v>9872</v>
      </c>
      <c r="P3033" s="30" t="s">
        <v>9868</v>
      </c>
      <c r="Q3033" s="30" t="s">
        <v>499</v>
      </c>
    </row>
    <row r="3034" spans="1:17" hidden="1" x14ac:dyDescent="0.2">
      <c r="A3034" s="30" t="s">
        <v>10216</v>
      </c>
      <c r="B3034" s="30" t="s">
        <v>10109</v>
      </c>
      <c r="C3034" s="30" t="s">
        <v>10217</v>
      </c>
      <c r="D3034" s="30" t="s">
        <v>74</v>
      </c>
      <c r="E3034" s="30" t="s">
        <v>9891</v>
      </c>
      <c r="F3034" s="30"/>
      <c r="G3034" s="38">
        <v>60</v>
      </c>
      <c r="H3034" s="31">
        <v>0</v>
      </c>
      <c r="I3034" s="30" t="s">
        <v>622</v>
      </c>
      <c r="J3034" s="30" t="s">
        <v>623</v>
      </c>
      <c r="K3034" s="30" t="s">
        <v>495</v>
      </c>
      <c r="L3034" s="30" t="s">
        <v>612</v>
      </c>
      <c r="M3034" s="30" t="s">
        <v>1007</v>
      </c>
      <c r="N3034" s="30"/>
      <c r="O3034" s="30" t="s">
        <v>9872</v>
      </c>
      <c r="P3034" s="30" t="s">
        <v>9868</v>
      </c>
      <c r="Q3034" s="30" t="s">
        <v>4174</v>
      </c>
    </row>
    <row r="3035" spans="1:17" hidden="1" x14ac:dyDescent="0.2">
      <c r="A3035" s="30" t="s">
        <v>10218</v>
      </c>
      <c r="B3035" s="30" t="s">
        <v>10219</v>
      </c>
      <c r="C3035" s="30" t="s">
        <v>10220</v>
      </c>
      <c r="D3035" s="30" t="s">
        <v>74</v>
      </c>
      <c r="E3035" s="30" t="s">
        <v>9891</v>
      </c>
      <c r="F3035" s="30"/>
      <c r="G3035" s="38">
        <v>60</v>
      </c>
      <c r="H3035" s="31">
        <v>0</v>
      </c>
      <c r="I3035" s="30" t="s">
        <v>5036</v>
      </c>
      <c r="J3035" s="30" t="s">
        <v>5037</v>
      </c>
      <c r="K3035" s="30" t="s">
        <v>495</v>
      </c>
      <c r="L3035" s="30" t="s">
        <v>612</v>
      </c>
      <c r="M3035" s="30" t="s">
        <v>1828</v>
      </c>
      <c r="N3035" s="30"/>
      <c r="O3035" s="30" t="s">
        <v>9872</v>
      </c>
      <c r="P3035" s="30" t="s">
        <v>9868</v>
      </c>
      <c r="Q3035" s="30" t="s">
        <v>4174</v>
      </c>
    </row>
    <row r="3036" spans="1:17" hidden="1" x14ac:dyDescent="0.2">
      <c r="A3036" s="30" t="s">
        <v>10221</v>
      </c>
      <c r="B3036" s="30" t="s">
        <v>10222</v>
      </c>
      <c r="C3036" s="30" t="s">
        <v>10223</v>
      </c>
      <c r="D3036" s="30"/>
      <c r="E3036" s="30" t="s">
        <v>9870</v>
      </c>
      <c r="F3036" s="30" t="s">
        <v>74</v>
      </c>
      <c r="G3036" s="38">
        <v>60</v>
      </c>
      <c r="H3036" s="31">
        <v>0</v>
      </c>
      <c r="I3036" s="30" t="s">
        <v>512</v>
      </c>
      <c r="J3036" s="30" t="s">
        <v>513</v>
      </c>
      <c r="K3036" s="30" t="s">
        <v>495</v>
      </c>
      <c r="L3036" s="30" t="s">
        <v>496</v>
      </c>
      <c r="M3036" s="30" t="s">
        <v>695</v>
      </c>
      <c r="N3036" s="30"/>
      <c r="O3036" s="30" t="s">
        <v>9872</v>
      </c>
      <c r="P3036" s="30" t="s">
        <v>9868</v>
      </c>
      <c r="Q3036" s="30" t="s">
        <v>499</v>
      </c>
    </row>
    <row r="3037" spans="1:17" hidden="1" x14ac:dyDescent="0.2">
      <c r="A3037" s="30" t="s">
        <v>10224</v>
      </c>
      <c r="B3037" s="30" t="s">
        <v>10120</v>
      </c>
      <c r="C3037" s="30" t="s">
        <v>10225</v>
      </c>
      <c r="D3037" s="30" t="s">
        <v>74</v>
      </c>
      <c r="E3037" s="30" t="s">
        <v>9891</v>
      </c>
      <c r="F3037" s="30"/>
      <c r="G3037" s="38">
        <v>60</v>
      </c>
      <c r="H3037" s="31">
        <v>0</v>
      </c>
      <c r="I3037" s="30" t="s">
        <v>610</v>
      </c>
      <c r="J3037" s="30" t="s">
        <v>611</v>
      </c>
      <c r="K3037" s="30" t="s">
        <v>495</v>
      </c>
      <c r="L3037" s="30" t="s">
        <v>612</v>
      </c>
      <c r="M3037" s="30" t="s">
        <v>1108</v>
      </c>
      <c r="N3037" s="30"/>
      <c r="O3037" s="30" t="s">
        <v>9872</v>
      </c>
      <c r="P3037" s="30" t="s">
        <v>9868</v>
      </c>
      <c r="Q3037" s="30" t="s">
        <v>4174</v>
      </c>
    </row>
    <row r="3038" spans="1:17" hidden="1" x14ac:dyDescent="0.2">
      <c r="A3038" s="30" t="s">
        <v>10226</v>
      </c>
      <c r="B3038" s="30" t="s">
        <v>10227</v>
      </c>
      <c r="C3038" s="30" t="s">
        <v>10228</v>
      </c>
      <c r="D3038" s="30" t="s">
        <v>74</v>
      </c>
      <c r="E3038" s="30" t="s">
        <v>9891</v>
      </c>
      <c r="F3038" s="30"/>
      <c r="G3038" s="38">
        <v>60</v>
      </c>
      <c r="H3038" s="31">
        <v>0</v>
      </c>
      <c r="I3038" s="30" t="s">
        <v>5036</v>
      </c>
      <c r="J3038" s="30" t="s">
        <v>5037</v>
      </c>
      <c r="K3038" s="30" t="s">
        <v>495</v>
      </c>
      <c r="L3038" s="30" t="s">
        <v>612</v>
      </c>
      <c r="M3038" s="30" t="s">
        <v>1021</v>
      </c>
      <c r="N3038" s="30"/>
      <c r="O3038" s="30" t="s">
        <v>9872</v>
      </c>
      <c r="P3038" s="30" t="s">
        <v>9868</v>
      </c>
      <c r="Q3038" s="30" t="s">
        <v>4174</v>
      </c>
    </row>
    <row r="3039" spans="1:17" hidden="1" x14ac:dyDescent="0.2">
      <c r="A3039" s="30" t="s">
        <v>10229</v>
      </c>
      <c r="B3039" s="30" t="s">
        <v>10230</v>
      </c>
      <c r="C3039" s="30" t="s">
        <v>10231</v>
      </c>
      <c r="D3039" s="30"/>
      <c r="E3039" s="30" t="s">
        <v>9870</v>
      </c>
      <c r="F3039" s="30" t="s">
        <v>74</v>
      </c>
      <c r="G3039" s="38">
        <v>60</v>
      </c>
      <c r="H3039" s="31">
        <v>0</v>
      </c>
      <c r="I3039" s="30" t="s">
        <v>546</v>
      </c>
      <c r="J3039" s="30" t="s">
        <v>547</v>
      </c>
      <c r="K3039" s="30" t="s">
        <v>495</v>
      </c>
      <c r="L3039" s="30" t="s">
        <v>496</v>
      </c>
      <c r="M3039" s="30" t="s">
        <v>695</v>
      </c>
      <c r="N3039" s="30"/>
      <c r="O3039" s="30" t="s">
        <v>9872</v>
      </c>
      <c r="P3039" s="30" t="s">
        <v>9868</v>
      </c>
      <c r="Q3039" s="30" t="s">
        <v>499</v>
      </c>
    </row>
    <row r="3040" spans="1:17" hidden="1" x14ac:dyDescent="0.2">
      <c r="A3040" s="30" t="s">
        <v>10232</v>
      </c>
      <c r="B3040" s="30" t="s">
        <v>10120</v>
      </c>
      <c r="C3040" s="30" t="s">
        <v>10233</v>
      </c>
      <c r="D3040" s="30" t="s">
        <v>74</v>
      </c>
      <c r="E3040" s="30" t="s">
        <v>9891</v>
      </c>
      <c r="F3040" s="30"/>
      <c r="G3040" s="38">
        <v>60</v>
      </c>
      <c r="H3040" s="31">
        <v>0</v>
      </c>
      <c r="I3040" s="30" t="s">
        <v>610</v>
      </c>
      <c r="J3040" s="30" t="s">
        <v>611</v>
      </c>
      <c r="K3040" s="30" t="s">
        <v>495</v>
      </c>
      <c r="L3040" s="30" t="s">
        <v>612</v>
      </c>
      <c r="M3040" s="30" t="s">
        <v>688</v>
      </c>
      <c r="N3040" s="30"/>
      <c r="O3040" s="30" t="s">
        <v>9872</v>
      </c>
      <c r="P3040" s="30" t="s">
        <v>9868</v>
      </c>
      <c r="Q3040" s="30" t="s">
        <v>4174</v>
      </c>
    </row>
    <row r="3041" spans="1:17" hidden="1" x14ac:dyDescent="0.2">
      <c r="A3041" s="30" t="s">
        <v>10234</v>
      </c>
      <c r="B3041" s="30" t="s">
        <v>10109</v>
      </c>
      <c r="C3041" s="30" t="s">
        <v>10235</v>
      </c>
      <c r="D3041" s="30" t="s">
        <v>74</v>
      </c>
      <c r="E3041" s="30" t="s">
        <v>9891</v>
      </c>
      <c r="F3041" s="30"/>
      <c r="G3041" s="38">
        <v>60</v>
      </c>
      <c r="H3041" s="31">
        <v>0</v>
      </c>
      <c r="I3041" s="30" t="s">
        <v>622</v>
      </c>
      <c r="J3041" s="30" t="s">
        <v>623</v>
      </c>
      <c r="K3041" s="30" t="s">
        <v>495</v>
      </c>
      <c r="L3041" s="30" t="s">
        <v>612</v>
      </c>
      <c r="M3041" s="30" t="s">
        <v>1007</v>
      </c>
      <c r="N3041" s="30"/>
      <c r="O3041" s="30" t="s">
        <v>9872</v>
      </c>
      <c r="P3041" s="30" t="s">
        <v>9868</v>
      </c>
      <c r="Q3041" s="30" t="s">
        <v>4174</v>
      </c>
    </row>
    <row r="3042" spans="1:17" hidden="1" x14ac:dyDescent="0.2">
      <c r="A3042" s="30" t="s">
        <v>10236</v>
      </c>
      <c r="B3042" s="30" t="s">
        <v>10120</v>
      </c>
      <c r="C3042" s="30" t="s">
        <v>10237</v>
      </c>
      <c r="D3042" s="30" t="s">
        <v>74</v>
      </c>
      <c r="E3042" s="30" t="s">
        <v>9891</v>
      </c>
      <c r="F3042" s="30"/>
      <c r="G3042" s="38">
        <v>60</v>
      </c>
      <c r="H3042" s="31">
        <v>0</v>
      </c>
      <c r="I3042" s="30" t="s">
        <v>5036</v>
      </c>
      <c r="J3042" s="30" t="s">
        <v>5037</v>
      </c>
      <c r="K3042" s="30" t="s">
        <v>495</v>
      </c>
      <c r="L3042" s="30" t="s">
        <v>612</v>
      </c>
      <c r="M3042" s="30" t="s">
        <v>1021</v>
      </c>
      <c r="N3042" s="30"/>
      <c r="O3042" s="30" t="s">
        <v>9872</v>
      </c>
      <c r="P3042" s="30" t="s">
        <v>9868</v>
      </c>
      <c r="Q3042" s="30" t="s">
        <v>4174</v>
      </c>
    </row>
    <row r="3043" spans="1:17" hidden="1" x14ac:dyDescent="0.2">
      <c r="A3043" s="30" t="s">
        <v>10238</v>
      </c>
      <c r="B3043" s="30" t="s">
        <v>10109</v>
      </c>
      <c r="C3043" s="30" t="s">
        <v>10239</v>
      </c>
      <c r="D3043" s="30" t="s">
        <v>74</v>
      </c>
      <c r="E3043" s="30" t="s">
        <v>9891</v>
      </c>
      <c r="F3043" s="30"/>
      <c r="G3043" s="38">
        <v>60</v>
      </c>
      <c r="H3043" s="31">
        <v>0</v>
      </c>
      <c r="I3043" s="30" t="s">
        <v>610</v>
      </c>
      <c r="J3043" s="30" t="s">
        <v>611</v>
      </c>
      <c r="K3043" s="30" t="s">
        <v>495</v>
      </c>
      <c r="L3043" s="30" t="s">
        <v>612</v>
      </c>
      <c r="M3043" s="30" t="s">
        <v>943</v>
      </c>
      <c r="N3043" s="30"/>
      <c r="O3043" s="30" t="s">
        <v>9872</v>
      </c>
      <c r="P3043" s="30" t="s">
        <v>9868</v>
      </c>
      <c r="Q3043" s="30" t="s">
        <v>4174</v>
      </c>
    </row>
    <row r="3044" spans="1:17" hidden="1" x14ac:dyDescent="0.2">
      <c r="A3044" s="30" t="s">
        <v>10240</v>
      </c>
      <c r="B3044" s="30" t="s">
        <v>10109</v>
      </c>
      <c r="C3044" s="30" t="s">
        <v>10241</v>
      </c>
      <c r="D3044" s="30" t="s">
        <v>74</v>
      </c>
      <c r="E3044" s="30" t="s">
        <v>9891</v>
      </c>
      <c r="F3044" s="30"/>
      <c r="G3044" s="38">
        <v>60</v>
      </c>
      <c r="H3044" s="31">
        <v>0</v>
      </c>
      <c r="I3044" s="30" t="s">
        <v>610</v>
      </c>
      <c r="J3044" s="30" t="s">
        <v>611</v>
      </c>
      <c r="K3044" s="30" t="s">
        <v>495</v>
      </c>
      <c r="L3044" s="30" t="s">
        <v>612</v>
      </c>
      <c r="M3044" s="30" t="s">
        <v>943</v>
      </c>
      <c r="N3044" s="30"/>
      <c r="O3044" s="30" t="s">
        <v>9872</v>
      </c>
      <c r="P3044" s="30" t="s">
        <v>9868</v>
      </c>
      <c r="Q3044" s="30" t="s">
        <v>4174</v>
      </c>
    </row>
    <row r="3045" spans="1:17" hidden="1" x14ac:dyDescent="0.2">
      <c r="A3045" s="30" t="s">
        <v>10242</v>
      </c>
      <c r="B3045" s="30" t="s">
        <v>10120</v>
      </c>
      <c r="C3045" s="30" t="s">
        <v>10243</v>
      </c>
      <c r="D3045" s="30" t="s">
        <v>74</v>
      </c>
      <c r="E3045" s="30" t="s">
        <v>9891</v>
      </c>
      <c r="F3045" s="30"/>
      <c r="G3045" s="38">
        <v>60</v>
      </c>
      <c r="H3045" s="31">
        <v>0</v>
      </c>
      <c r="I3045" s="30" t="s">
        <v>5036</v>
      </c>
      <c r="J3045" s="30" t="s">
        <v>5037</v>
      </c>
      <c r="K3045" s="30" t="s">
        <v>495</v>
      </c>
      <c r="L3045" s="30" t="s">
        <v>612</v>
      </c>
      <c r="M3045" s="30" t="s">
        <v>1021</v>
      </c>
      <c r="N3045" s="30"/>
      <c r="O3045" s="30" t="s">
        <v>9872</v>
      </c>
      <c r="P3045" s="30" t="s">
        <v>9868</v>
      </c>
      <c r="Q3045" s="30" t="s">
        <v>4174</v>
      </c>
    </row>
    <row r="3046" spans="1:17" hidden="1" x14ac:dyDescent="0.2">
      <c r="A3046" s="30" t="s">
        <v>10244</v>
      </c>
      <c r="B3046" s="30" t="s">
        <v>10109</v>
      </c>
      <c r="C3046" s="30" t="s">
        <v>10245</v>
      </c>
      <c r="D3046" s="30" t="s">
        <v>74</v>
      </c>
      <c r="E3046" s="30" t="s">
        <v>9891</v>
      </c>
      <c r="F3046" s="30"/>
      <c r="G3046" s="38">
        <v>60</v>
      </c>
      <c r="H3046" s="31">
        <v>0</v>
      </c>
      <c r="I3046" s="30" t="s">
        <v>5036</v>
      </c>
      <c r="J3046" s="30" t="s">
        <v>5037</v>
      </c>
      <c r="K3046" s="30" t="s">
        <v>495</v>
      </c>
      <c r="L3046" s="30" t="s">
        <v>612</v>
      </c>
      <c r="M3046" s="30" t="s">
        <v>1021</v>
      </c>
      <c r="N3046" s="30"/>
      <c r="O3046" s="30" t="s">
        <v>9872</v>
      </c>
      <c r="P3046" s="30" t="s">
        <v>9868</v>
      </c>
      <c r="Q3046" s="30" t="s">
        <v>4174</v>
      </c>
    </row>
    <row r="3047" spans="1:17" hidden="1" x14ac:dyDescent="0.2">
      <c r="A3047" s="30" t="s">
        <v>10246</v>
      </c>
      <c r="B3047" s="30" t="s">
        <v>10109</v>
      </c>
      <c r="C3047" s="30" t="s">
        <v>10247</v>
      </c>
      <c r="D3047" s="30" t="s">
        <v>74</v>
      </c>
      <c r="E3047" s="30" t="s">
        <v>9891</v>
      </c>
      <c r="F3047" s="30"/>
      <c r="G3047" s="38">
        <v>60</v>
      </c>
      <c r="H3047" s="31">
        <v>0</v>
      </c>
      <c r="I3047" s="30" t="s">
        <v>610</v>
      </c>
      <c r="J3047" s="30" t="s">
        <v>611</v>
      </c>
      <c r="K3047" s="30" t="s">
        <v>495</v>
      </c>
      <c r="L3047" s="30" t="s">
        <v>612</v>
      </c>
      <c r="M3047" s="30" t="s">
        <v>943</v>
      </c>
      <c r="N3047" s="30"/>
      <c r="O3047" s="30" t="s">
        <v>9872</v>
      </c>
      <c r="P3047" s="30" t="s">
        <v>9868</v>
      </c>
      <c r="Q3047" s="30" t="s">
        <v>4174</v>
      </c>
    </row>
    <row r="3048" spans="1:17" hidden="1" x14ac:dyDescent="0.2">
      <c r="A3048" s="30" t="s">
        <v>10248</v>
      </c>
      <c r="B3048" s="30" t="s">
        <v>10109</v>
      </c>
      <c r="C3048" s="30" t="s">
        <v>10249</v>
      </c>
      <c r="D3048" s="30" t="s">
        <v>74</v>
      </c>
      <c r="E3048" s="30" t="s">
        <v>9891</v>
      </c>
      <c r="F3048" s="30"/>
      <c r="G3048" s="38">
        <v>60</v>
      </c>
      <c r="H3048" s="31">
        <v>0</v>
      </c>
      <c r="I3048" s="30" t="s">
        <v>610</v>
      </c>
      <c r="J3048" s="30" t="s">
        <v>611</v>
      </c>
      <c r="K3048" s="30" t="s">
        <v>495</v>
      </c>
      <c r="L3048" s="30" t="s">
        <v>612</v>
      </c>
      <c r="M3048" s="30" t="s">
        <v>1035</v>
      </c>
      <c r="N3048" s="30"/>
      <c r="O3048" s="30" t="s">
        <v>9872</v>
      </c>
      <c r="P3048" s="30" t="s">
        <v>9868</v>
      </c>
      <c r="Q3048" s="30" t="s">
        <v>4174</v>
      </c>
    </row>
    <row r="3049" spans="1:17" hidden="1" x14ac:dyDescent="0.2">
      <c r="A3049" s="30" t="s">
        <v>10250</v>
      </c>
      <c r="B3049" s="30" t="s">
        <v>10109</v>
      </c>
      <c r="C3049" s="30" t="s">
        <v>10251</v>
      </c>
      <c r="D3049" s="30" t="s">
        <v>74</v>
      </c>
      <c r="E3049" s="30" t="s">
        <v>9891</v>
      </c>
      <c r="F3049" s="30"/>
      <c r="G3049" s="38">
        <v>60</v>
      </c>
      <c r="H3049" s="31">
        <v>0</v>
      </c>
      <c r="I3049" s="30" t="s">
        <v>622</v>
      </c>
      <c r="J3049" s="30" t="s">
        <v>623</v>
      </c>
      <c r="K3049" s="30" t="s">
        <v>495</v>
      </c>
      <c r="L3049" s="30" t="s">
        <v>612</v>
      </c>
      <c r="M3049" s="30" t="s">
        <v>624</v>
      </c>
      <c r="N3049" s="30"/>
      <c r="O3049" s="30" t="s">
        <v>9872</v>
      </c>
      <c r="P3049" s="30" t="s">
        <v>9868</v>
      </c>
      <c r="Q3049" s="30" t="s">
        <v>4174</v>
      </c>
    </row>
    <row r="3050" spans="1:17" hidden="1" x14ac:dyDescent="0.2">
      <c r="A3050" s="30" t="s">
        <v>10252</v>
      </c>
      <c r="B3050" s="30" t="s">
        <v>10103</v>
      </c>
      <c r="C3050" s="30" t="s">
        <v>10253</v>
      </c>
      <c r="D3050" s="30"/>
      <c r="E3050" s="30" t="s">
        <v>9870</v>
      </c>
      <c r="F3050" s="30" t="s">
        <v>74</v>
      </c>
      <c r="G3050" s="38">
        <v>60</v>
      </c>
      <c r="H3050" s="31">
        <v>0</v>
      </c>
      <c r="I3050" s="30" t="s">
        <v>512</v>
      </c>
      <c r="J3050" s="30" t="s">
        <v>513</v>
      </c>
      <c r="K3050" s="30" t="s">
        <v>495</v>
      </c>
      <c r="L3050" s="30" t="s">
        <v>496</v>
      </c>
      <c r="M3050" s="30" t="s">
        <v>514</v>
      </c>
      <c r="N3050" s="30"/>
      <c r="O3050" s="30" t="s">
        <v>9872</v>
      </c>
      <c r="P3050" s="30" t="s">
        <v>9868</v>
      </c>
      <c r="Q3050" s="30" t="s">
        <v>499</v>
      </c>
    </row>
    <row r="3051" spans="1:17" hidden="1" x14ac:dyDescent="0.2">
      <c r="A3051" s="30" t="s">
        <v>10254</v>
      </c>
      <c r="B3051" s="30" t="s">
        <v>10109</v>
      </c>
      <c r="C3051" s="30" t="s">
        <v>10255</v>
      </c>
      <c r="D3051" s="30" t="s">
        <v>74</v>
      </c>
      <c r="E3051" s="30" t="s">
        <v>9891</v>
      </c>
      <c r="F3051" s="30"/>
      <c r="G3051" s="38">
        <v>60</v>
      </c>
      <c r="H3051" s="31">
        <v>0</v>
      </c>
      <c r="I3051" s="30" t="s">
        <v>622</v>
      </c>
      <c r="J3051" s="30" t="s">
        <v>623</v>
      </c>
      <c r="K3051" s="30" t="s">
        <v>495</v>
      </c>
      <c r="L3051" s="30" t="s">
        <v>612</v>
      </c>
      <c r="M3051" s="30" t="s">
        <v>1007</v>
      </c>
      <c r="N3051" s="30"/>
      <c r="O3051" s="30" t="s">
        <v>9872</v>
      </c>
      <c r="P3051" s="30" t="s">
        <v>9868</v>
      </c>
      <c r="Q3051" s="30" t="s">
        <v>4174</v>
      </c>
    </row>
    <row r="3052" spans="1:17" hidden="1" x14ac:dyDescent="0.2">
      <c r="A3052" s="30" t="s">
        <v>10256</v>
      </c>
      <c r="B3052" s="30" t="s">
        <v>10103</v>
      </c>
      <c r="C3052" s="30" t="s">
        <v>10257</v>
      </c>
      <c r="D3052" s="30"/>
      <c r="E3052" s="30" t="s">
        <v>9870</v>
      </c>
      <c r="F3052" s="30" t="s">
        <v>74</v>
      </c>
      <c r="G3052" s="38">
        <v>60</v>
      </c>
      <c r="H3052" s="31">
        <v>0</v>
      </c>
      <c r="I3052" s="30" t="s">
        <v>504</v>
      </c>
      <c r="J3052" s="30" t="s">
        <v>505</v>
      </c>
      <c r="K3052" s="30" t="s">
        <v>495</v>
      </c>
      <c r="L3052" s="30" t="s">
        <v>496</v>
      </c>
      <c r="M3052" s="30" t="s">
        <v>506</v>
      </c>
      <c r="N3052" s="30" t="s">
        <v>535</v>
      </c>
      <c r="O3052" s="30" t="s">
        <v>9872</v>
      </c>
      <c r="P3052" s="30" t="s">
        <v>9868</v>
      </c>
      <c r="Q3052" s="30" t="s">
        <v>499</v>
      </c>
    </row>
    <row r="3053" spans="1:17" hidden="1" x14ac:dyDescent="0.2">
      <c r="A3053" s="30" t="s">
        <v>10258</v>
      </c>
      <c r="B3053" s="30" t="s">
        <v>10103</v>
      </c>
      <c r="C3053" s="30" t="s">
        <v>10259</v>
      </c>
      <c r="D3053" s="30"/>
      <c r="E3053" s="30" t="s">
        <v>9870</v>
      </c>
      <c r="F3053" s="30" t="s">
        <v>74</v>
      </c>
      <c r="G3053" s="38">
        <v>60</v>
      </c>
      <c r="H3053" s="31">
        <v>0</v>
      </c>
      <c r="I3053" s="30" t="s">
        <v>504</v>
      </c>
      <c r="J3053" s="30" t="s">
        <v>505</v>
      </c>
      <c r="K3053" s="30" t="s">
        <v>495</v>
      </c>
      <c r="L3053" s="30" t="s">
        <v>496</v>
      </c>
      <c r="M3053" s="30" t="s">
        <v>592</v>
      </c>
      <c r="N3053" s="30"/>
      <c r="O3053" s="30" t="s">
        <v>9872</v>
      </c>
      <c r="P3053" s="30" t="s">
        <v>9868</v>
      </c>
      <c r="Q3053" s="30" t="s">
        <v>499</v>
      </c>
    </row>
    <row r="3054" spans="1:17" hidden="1" x14ac:dyDescent="0.2">
      <c r="A3054" s="30" t="s">
        <v>10260</v>
      </c>
      <c r="B3054" s="30" t="s">
        <v>10261</v>
      </c>
      <c r="C3054" s="30" t="s">
        <v>10262</v>
      </c>
      <c r="D3054" s="30"/>
      <c r="E3054" s="30" t="s">
        <v>9870</v>
      </c>
      <c r="F3054" s="30" t="s">
        <v>74</v>
      </c>
      <c r="G3054" s="38">
        <v>60</v>
      </c>
      <c r="H3054" s="31">
        <v>0</v>
      </c>
      <c r="I3054" s="30" t="s">
        <v>504</v>
      </c>
      <c r="J3054" s="30" t="s">
        <v>505</v>
      </c>
      <c r="K3054" s="30" t="s">
        <v>495</v>
      </c>
      <c r="L3054" s="30" t="s">
        <v>496</v>
      </c>
      <c r="M3054" s="30" t="s">
        <v>1146</v>
      </c>
      <c r="N3054" s="30"/>
      <c r="O3054" s="30" t="s">
        <v>9872</v>
      </c>
      <c r="P3054" s="30" t="s">
        <v>9868</v>
      </c>
      <c r="Q3054" s="30" t="s">
        <v>499</v>
      </c>
    </row>
    <row r="3055" spans="1:17" hidden="1" x14ac:dyDescent="0.2">
      <c r="A3055" s="30" t="s">
        <v>10263</v>
      </c>
      <c r="B3055" s="30" t="s">
        <v>10109</v>
      </c>
      <c r="C3055" s="30" t="s">
        <v>10264</v>
      </c>
      <c r="D3055" s="30" t="s">
        <v>74</v>
      </c>
      <c r="E3055" s="30" t="s">
        <v>9891</v>
      </c>
      <c r="F3055" s="30"/>
      <c r="G3055" s="38">
        <v>60</v>
      </c>
      <c r="H3055" s="31">
        <v>0</v>
      </c>
      <c r="I3055" s="30" t="s">
        <v>610</v>
      </c>
      <c r="J3055" s="30" t="s">
        <v>611</v>
      </c>
      <c r="K3055" s="30" t="s">
        <v>495</v>
      </c>
      <c r="L3055" s="30" t="s">
        <v>612</v>
      </c>
      <c r="M3055" s="30" t="s">
        <v>943</v>
      </c>
      <c r="N3055" s="30"/>
      <c r="O3055" s="30" t="s">
        <v>9872</v>
      </c>
      <c r="P3055" s="30" t="s">
        <v>9868</v>
      </c>
      <c r="Q3055" s="30" t="s">
        <v>4174</v>
      </c>
    </row>
    <row r="3056" spans="1:17" hidden="1" x14ac:dyDescent="0.2">
      <c r="A3056" s="30" t="s">
        <v>10265</v>
      </c>
      <c r="B3056" s="30" t="s">
        <v>10109</v>
      </c>
      <c r="C3056" s="30" t="s">
        <v>10266</v>
      </c>
      <c r="D3056" s="30" t="s">
        <v>74</v>
      </c>
      <c r="E3056" s="30" t="s">
        <v>9891</v>
      </c>
      <c r="F3056" s="30"/>
      <c r="G3056" s="38">
        <v>60</v>
      </c>
      <c r="H3056" s="31">
        <v>0</v>
      </c>
      <c r="I3056" s="30" t="s">
        <v>5036</v>
      </c>
      <c r="J3056" s="30" t="s">
        <v>5037</v>
      </c>
      <c r="K3056" s="30" t="s">
        <v>495</v>
      </c>
      <c r="L3056" s="30" t="s">
        <v>612</v>
      </c>
      <c r="M3056" s="30" t="s">
        <v>780</v>
      </c>
      <c r="N3056" s="30"/>
      <c r="O3056" s="30" t="s">
        <v>9872</v>
      </c>
      <c r="P3056" s="30" t="s">
        <v>9868</v>
      </c>
      <c r="Q3056" s="30" t="s">
        <v>4174</v>
      </c>
    </row>
    <row r="3057" spans="1:17" hidden="1" x14ac:dyDescent="0.2">
      <c r="A3057" s="30" t="s">
        <v>10267</v>
      </c>
      <c r="B3057" s="30" t="s">
        <v>10103</v>
      </c>
      <c r="C3057" s="30" t="s">
        <v>10268</v>
      </c>
      <c r="D3057" s="30"/>
      <c r="E3057" s="30" t="s">
        <v>9870</v>
      </c>
      <c r="F3057" s="30" t="s">
        <v>74</v>
      </c>
      <c r="G3057" s="38">
        <v>60</v>
      </c>
      <c r="H3057" s="31">
        <v>0</v>
      </c>
      <c r="I3057" s="30" t="s">
        <v>552</v>
      </c>
      <c r="J3057" s="30" t="s">
        <v>553</v>
      </c>
      <c r="K3057" s="30" t="s">
        <v>495</v>
      </c>
      <c r="L3057" s="30" t="s">
        <v>496</v>
      </c>
      <c r="M3057" s="30" t="s">
        <v>2249</v>
      </c>
      <c r="N3057" s="30"/>
      <c r="O3057" s="30" t="s">
        <v>9872</v>
      </c>
      <c r="P3057" s="30" t="s">
        <v>9868</v>
      </c>
      <c r="Q3057" s="30" t="s">
        <v>499</v>
      </c>
    </row>
    <row r="3058" spans="1:17" hidden="1" x14ac:dyDescent="0.2">
      <c r="A3058" s="30" t="s">
        <v>10269</v>
      </c>
      <c r="B3058" s="30" t="s">
        <v>10103</v>
      </c>
      <c r="C3058" s="30" t="s">
        <v>10270</v>
      </c>
      <c r="D3058" s="30"/>
      <c r="E3058" s="30" t="s">
        <v>9870</v>
      </c>
      <c r="F3058" s="30" t="s">
        <v>74</v>
      </c>
      <c r="G3058" s="38">
        <v>60</v>
      </c>
      <c r="H3058" s="31">
        <v>0</v>
      </c>
      <c r="I3058" s="30" t="s">
        <v>552</v>
      </c>
      <c r="J3058" s="30" t="s">
        <v>553</v>
      </c>
      <c r="K3058" s="30" t="s">
        <v>495</v>
      </c>
      <c r="L3058" s="30" t="s">
        <v>496</v>
      </c>
      <c r="M3058" s="30" t="s">
        <v>602</v>
      </c>
      <c r="N3058" s="30"/>
      <c r="O3058" s="30" t="s">
        <v>9872</v>
      </c>
      <c r="P3058" s="30" t="s">
        <v>9868</v>
      </c>
      <c r="Q3058" s="30" t="s">
        <v>499</v>
      </c>
    </row>
    <row r="3059" spans="1:17" hidden="1" x14ac:dyDescent="0.2">
      <c r="A3059" s="30" t="s">
        <v>10271</v>
      </c>
      <c r="B3059" s="30" t="s">
        <v>10103</v>
      </c>
      <c r="C3059" s="30" t="s">
        <v>10272</v>
      </c>
      <c r="D3059" s="30"/>
      <c r="E3059" s="30" t="s">
        <v>9870</v>
      </c>
      <c r="F3059" s="30" t="s">
        <v>74</v>
      </c>
      <c r="G3059" s="38">
        <v>60</v>
      </c>
      <c r="H3059" s="31">
        <v>0</v>
      </c>
      <c r="I3059" s="30" t="s">
        <v>546</v>
      </c>
      <c r="J3059" s="30" t="s">
        <v>547</v>
      </c>
      <c r="K3059" s="30" t="s">
        <v>495</v>
      </c>
      <c r="L3059" s="30" t="s">
        <v>496</v>
      </c>
      <c r="M3059" s="30" t="s">
        <v>695</v>
      </c>
      <c r="N3059" s="30" t="s">
        <v>3640</v>
      </c>
      <c r="O3059" s="30" t="s">
        <v>9872</v>
      </c>
      <c r="P3059" s="30" t="s">
        <v>9868</v>
      </c>
      <c r="Q3059" s="30" t="s">
        <v>499</v>
      </c>
    </row>
    <row r="3060" spans="1:17" hidden="1" x14ac:dyDescent="0.2">
      <c r="A3060" s="30" t="s">
        <v>10273</v>
      </c>
      <c r="B3060" s="30" t="s">
        <v>10109</v>
      </c>
      <c r="C3060" s="30" t="s">
        <v>10274</v>
      </c>
      <c r="D3060" s="30" t="s">
        <v>74</v>
      </c>
      <c r="E3060" s="30" t="s">
        <v>9891</v>
      </c>
      <c r="F3060" s="30"/>
      <c r="G3060" s="38">
        <v>60</v>
      </c>
      <c r="H3060" s="31">
        <v>0</v>
      </c>
      <c r="I3060" s="30" t="s">
        <v>610</v>
      </c>
      <c r="J3060" s="30" t="s">
        <v>611</v>
      </c>
      <c r="K3060" s="30" t="s">
        <v>495</v>
      </c>
      <c r="L3060" s="30" t="s">
        <v>612</v>
      </c>
      <c r="M3060" s="30" t="s">
        <v>943</v>
      </c>
      <c r="N3060" s="30"/>
      <c r="O3060" s="30" t="s">
        <v>9872</v>
      </c>
      <c r="P3060" s="30" t="s">
        <v>9868</v>
      </c>
      <c r="Q3060" s="30" t="s">
        <v>4174</v>
      </c>
    </row>
    <row r="3061" spans="1:17" hidden="1" x14ac:dyDescent="0.2">
      <c r="A3061" s="30" t="s">
        <v>10275</v>
      </c>
      <c r="B3061" s="30" t="s">
        <v>10103</v>
      </c>
      <c r="C3061" s="30" t="s">
        <v>10276</v>
      </c>
      <c r="D3061" s="30"/>
      <c r="E3061" s="30" t="s">
        <v>9870</v>
      </c>
      <c r="F3061" s="30" t="s">
        <v>74</v>
      </c>
      <c r="G3061" s="38">
        <v>60</v>
      </c>
      <c r="H3061" s="31">
        <v>0</v>
      </c>
      <c r="I3061" s="30" t="s">
        <v>504</v>
      </c>
      <c r="J3061" s="30" t="s">
        <v>505</v>
      </c>
      <c r="K3061" s="30" t="s">
        <v>495</v>
      </c>
      <c r="L3061" s="30" t="s">
        <v>496</v>
      </c>
      <c r="M3061" s="30" t="s">
        <v>592</v>
      </c>
      <c r="N3061" s="30"/>
      <c r="O3061" s="30" t="s">
        <v>9872</v>
      </c>
      <c r="P3061" s="30" t="s">
        <v>9868</v>
      </c>
      <c r="Q3061" s="30" t="s">
        <v>499</v>
      </c>
    </row>
    <row r="3062" spans="1:17" hidden="1" x14ac:dyDescent="0.2">
      <c r="A3062" s="30" t="s">
        <v>10277</v>
      </c>
      <c r="B3062" s="30" t="s">
        <v>10103</v>
      </c>
      <c r="C3062" s="30" t="s">
        <v>10278</v>
      </c>
      <c r="D3062" s="30"/>
      <c r="E3062" s="30" t="s">
        <v>9870</v>
      </c>
      <c r="F3062" s="30" t="s">
        <v>74</v>
      </c>
      <c r="G3062" s="38">
        <v>60</v>
      </c>
      <c r="H3062" s="31">
        <v>0</v>
      </c>
      <c r="I3062" s="30" t="s">
        <v>504</v>
      </c>
      <c r="J3062" s="30" t="s">
        <v>505</v>
      </c>
      <c r="K3062" s="30" t="s">
        <v>495</v>
      </c>
      <c r="L3062" s="30" t="s">
        <v>496</v>
      </c>
      <c r="M3062" s="30" t="s">
        <v>558</v>
      </c>
      <c r="N3062" s="30"/>
      <c r="O3062" s="30" t="s">
        <v>9872</v>
      </c>
      <c r="P3062" s="30" t="s">
        <v>9868</v>
      </c>
      <c r="Q3062" s="30" t="s">
        <v>499</v>
      </c>
    </row>
    <row r="3063" spans="1:17" hidden="1" x14ac:dyDescent="0.2">
      <c r="A3063" s="30" t="s">
        <v>10279</v>
      </c>
      <c r="B3063" s="30" t="s">
        <v>10094</v>
      </c>
      <c r="C3063" s="30" t="s">
        <v>10280</v>
      </c>
      <c r="D3063" s="30"/>
      <c r="E3063" s="30" t="s">
        <v>9870</v>
      </c>
      <c r="F3063" s="30" t="s">
        <v>74</v>
      </c>
      <c r="G3063" s="38">
        <v>60</v>
      </c>
      <c r="H3063" s="31">
        <v>0</v>
      </c>
      <c r="I3063" s="30" t="s">
        <v>586</v>
      </c>
      <c r="J3063" s="30" t="s">
        <v>587</v>
      </c>
      <c r="K3063" s="30" t="s">
        <v>495</v>
      </c>
      <c r="L3063" s="30" t="s">
        <v>496</v>
      </c>
      <c r="M3063" s="30" t="s">
        <v>588</v>
      </c>
      <c r="N3063" s="30"/>
      <c r="O3063" s="30" t="s">
        <v>9872</v>
      </c>
      <c r="P3063" s="30" t="s">
        <v>9868</v>
      </c>
      <c r="Q3063" s="30" t="s">
        <v>499</v>
      </c>
    </row>
    <row r="3064" spans="1:17" hidden="1" x14ac:dyDescent="0.2">
      <c r="A3064" s="30" t="s">
        <v>10281</v>
      </c>
      <c r="B3064" s="30" t="s">
        <v>10106</v>
      </c>
      <c r="C3064" s="30" t="s">
        <v>10282</v>
      </c>
      <c r="D3064" s="30" t="s">
        <v>74</v>
      </c>
      <c r="E3064" s="30" t="s">
        <v>9891</v>
      </c>
      <c r="F3064" s="30"/>
      <c r="G3064" s="38">
        <v>60</v>
      </c>
      <c r="H3064" s="31">
        <v>0</v>
      </c>
      <c r="I3064" s="30" t="s">
        <v>622</v>
      </c>
      <c r="J3064" s="30" t="s">
        <v>623</v>
      </c>
      <c r="K3064" s="30" t="s">
        <v>495</v>
      </c>
      <c r="L3064" s="30" t="s">
        <v>612</v>
      </c>
      <c r="M3064" s="30" t="s">
        <v>1153</v>
      </c>
      <c r="N3064" s="30"/>
      <c r="O3064" s="30" t="s">
        <v>9872</v>
      </c>
      <c r="P3064" s="30" t="s">
        <v>9868</v>
      </c>
      <c r="Q3064" s="30" t="s">
        <v>4174</v>
      </c>
    </row>
    <row r="3065" spans="1:17" hidden="1" x14ac:dyDescent="0.2">
      <c r="A3065" s="30" t="s">
        <v>10283</v>
      </c>
      <c r="B3065" s="30" t="s">
        <v>10109</v>
      </c>
      <c r="C3065" s="30" t="s">
        <v>10284</v>
      </c>
      <c r="D3065" s="30" t="s">
        <v>74</v>
      </c>
      <c r="E3065" s="30" t="s">
        <v>9891</v>
      </c>
      <c r="F3065" s="30"/>
      <c r="G3065" s="38">
        <v>60</v>
      </c>
      <c r="H3065" s="31">
        <v>0</v>
      </c>
      <c r="I3065" s="30" t="s">
        <v>610</v>
      </c>
      <c r="J3065" s="30" t="s">
        <v>611</v>
      </c>
      <c r="K3065" s="30" t="s">
        <v>495</v>
      </c>
      <c r="L3065" s="30" t="s">
        <v>612</v>
      </c>
      <c r="M3065" s="30" t="s">
        <v>943</v>
      </c>
      <c r="N3065" s="30"/>
      <c r="O3065" s="30" t="s">
        <v>9872</v>
      </c>
      <c r="P3065" s="30" t="s">
        <v>9868</v>
      </c>
      <c r="Q3065" s="30" t="s">
        <v>4174</v>
      </c>
    </row>
    <row r="3066" spans="1:17" hidden="1" x14ac:dyDescent="0.2">
      <c r="A3066" s="30" t="s">
        <v>10285</v>
      </c>
      <c r="B3066" s="30" t="s">
        <v>10094</v>
      </c>
      <c r="C3066" s="30" t="s">
        <v>10286</v>
      </c>
      <c r="D3066" s="30"/>
      <c r="E3066" s="30" t="s">
        <v>9870</v>
      </c>
      <c r="F3066" s="30" t="s">
        <v>74</v>
      </c>
      <c r="G3066" s="38">
        <v>60</v>
      </c>
      <c r="H3066" s="31">
        <v>0</v>
      </c>
      <c r="I3066" s="30" t="s">
        <v>586</v>
      </c>
      <c r="J3066" s="30" t="s">
        <v>587</v>
      </c>
      <c r="K3066" s="30" t="s">
        <v>495</v>
      </c>
      <c r="L3066" s="30" t="s">
        <v>496</v>
      </c>
      <c r="M3066" s="30" t="s">
        <v>588</v>
      </c>
      <c r="N3066" s="30"/>
      <c r="O3066" s="30" t="s">
        <v>9872</v>
      </c>
      <c r="P3066" s="30" t="s">
        <v>9868</v>
      </c>
      <c r="Q3066" s="30" t="s">
        <v>499</v>
      </c>
    </row>
    <row r="3067" spans="1:17" hidden="1" x14ac:dyDescent="0.2">
      <c r="A3067" s="30" t="s">
        <v>10287</v>
      </c>
      <c r="B3067" s="30" t="s">
        <v>10109</v>
      </c>
      <c r="C3067" s="30" t="s">
        <v>10288</v>
      </c>
      <c r="D3067" s="30" t="s">
        <v>74</v>
      </c>
      <c r="E3067" s="30" t="s">
        <v>9891</v>
      </c>
      <c r="F3067" s="30"/>
      <c r="G3067" s="38">
        <v>60</v>
      </c>
      <c r="H3067" s="31">
        <v>0</v>
      </c>
      <c r="I3067" s="30" t="s">
        <v>610</v>
      </c>
      <c r="J3067" s="30" t="s">
        <v>611</v>
      </c>
      <c r="K3067" s="30" t="s">
        <v>495</v>
      </c>
      <c r="L3067" s="30" t="s">
        <v>612</v>
      </c>
      <c r="M3067" s="30" t="s">
        <v>943</v>
      </c>
      <c r="N3067" s="30"/>
      <c r="O3067" s="30" t="s">
        <v>9872</v>
      </c>
      <c r="P3067" s="30" t="s">
        <v>9868</v>
      </c>
      <c r="Q3067" s="30" t="s">
        <v>4174</v>
      </c>
    </row>
    <row r="3068" spans="1:17" hidden="1" x14ac:dyDescent="0.2">
      <c r="A3068" s="30" t="s">
        <v>10289</v>
      </c>
      <c r="B3068" s="30" t="s">
        <v>10109</v>
      </c>
      <c r="C3068" s="30" t="s">
        <v>10290</v>
      </c>
      <c r="D3068" s="30" t="s">
        <v>74</v>
      </c>
      <c r="E3068" s="30" t="s">
        <v>9891</v>
      </c>
      <c r="F3068" s="30"/>
      <c r="G3068" s="38">
        <v>60</v>
      </c>
      <c r="H3068" s="31">
        <v>0</v>
      </c>
      <c r="I3068" s="30" t="s">
        <v>5036</v>
      </c>
      <c r="J3068" s="30" t="s">
        <v>5037</v>
      </c>
      <c r="K3068" s="30" t="s">
        <v>495</v>
      </c>
      <c r="L3068" s="30" t="s">
        <v>612</v>
      </c>
      <c r="M3068" s="30" t="s">
        <v>613</v>
      </c>
      <c r="N3068" s="30"/>
      <c r="O3068" s="30" t="s">
        <v>9872</v>
      </c>
      <c r="P3068" s="30" t="s">
        <v>9868</v>
      </c>
      <c r="Q3068" s="30" t="s">
        <v>4174</v>
      </c>
    </row>
    <row r="3069" spans="1:17" hidden="1" x14ac:dyDescent="0.2">
      <c r="A3069" s="30" t="s">
        <v>10291</v>
      </c>
      <c r="B3069" s="30" t="s">
        <v>10120</v>
      </c>
      <c r="C3069" s="30" t="s">
        <v>10292</v>
      </c>
      <c r="D3069" s="30" t="s">
        <v>74</v>
      </c>
      <c r="E3069" s="30" t="s">
        <v>9891</v>
      </c>
      <c r="F3069" s="30"/>
      <c r="G3069" s="38">
        <v>60</v>
      </c>
      <c r="H3069" s="31">
        <v>0</v>
      </c>
      <c r="I3069" s="30" t="s">
        <v>610</v>
      </c>
      <c r="J3069" s="30" t="s">
        <v>611</v>
      </c>
      <c r="K3069" s="30" t="s">
        <v>495</v>
      </c>
      <c r="L3069" s="30" t="s">
        <v>612</v>
      </c>
      <c r="M3069" s="30" t="s">
        <v>688</v>
      </c>
      <c r="N3069" s="30"/>
      <c r="O3069" s="30" t="s">
        <v>9872</v>
      </c>
      <c r="P3069" s="30" t="s">
        <v>9868</v>
      </c>
      <c r="Q3069" s="30" t="s">
        <v>4174</v>
      </c>
    </row>
    <row r="3070" spans="1:17" hidden="1" x14ac:dyDescent="0.2">
      <c r="A3070" s="30" t="s">
        <v>10293</v>
      </c>
      <c r="B3070" s="30" t="s">
        <v>10109</v>
      </c>
      <c r="C3070" s="30" t="s">
        <v>10294</v>
      </c>
      <c r="D3070" s="30" t="s">
        <v>74</v>
      </c>
      <c r="E3070" s="30" t="s">
        <v>9891</v>
      </c>
      <c r="F3070" s="30"/>
      <c r="G3070" s="38">
        <v>60</v>
      </c>
      <c r="H3070" s="31">
        <v>0</v>
      </c>
      <c r="I3070" s="30" t="s">
        <v>622</v>
      </c>
      <c r="J3070" s="30" t="s">
        <v>623</v>
      </c>
      <c r="K3070" s="30" t="s">
        <v>495</v>
      </c>
      <c r="L3070" s="30" t="s">
        <v>612</v>
      </c>
      <c r="M3070" s="30" t="s">
        <v>624</v>
      </c>
      <c r="N3070" s="30"/>
      <c r="O3070" s="30" t="s">
        <v>9872</v>
      </c>
      <c r="P3070" s="30" t="s">
        <v>9868</v>
      </c>
      <c r="Q3070" s="30" t="s">
        <v>4174</v>
      </c>
    </row>
    <row r="3071" spans="1:17" hidden="1" x14ac:dyDescent="0.2">
      <c r="A3071" s="30" t="s">
        <v>10295</v>
      </c>
      <c r="B3071" s="30" t="s">
        <v>10109</v>
      </c>
      <c r="C3071" s="30" t="s">
        <v>10296</v>
      </c>
      <c r="D3071" s="30" t="s">
        <v>74</v>
      </c>
      <c r="E3071" s="30" t="s">
        <v>9891</v>
      </c>
      <c r="F3071" s="30"/>
      <c r="G3071" s="38">
        <v>60</v>
      </c>
      <c r="H3071" s="31">
        <v>0</v>
      </c>
      <c r="I3071" s="30" t="s">
        <v>610</v>
      </c>
      <c r="J3071" s="30" t="s">
        <v>611</v>
      </c>
      <c r="K3071" s="30" t="s">
        <v>495</v>
      </c>
      <c r="L3071" s="30" t="s">
        <v>612</v>
      </c>
      <c r="M3071" s="30" t="s">
        <v>943</v>
      </c>
      <c r="N3071" s="30"/>
      <c r="O3071" s="30" t="s">
        <v>9872</v>
      </c>
      <c r="P3071" s="30" t="s">
        <v>9868</v>
      </c>
      <c r="Q3071" s="30" t="s">
        <v>4174</v>
      </c>
    </row>
    <row r="3072" spans="1:17" hidden="1" x14ac:dyDescent="0.2">
      <c r="A3072" s="30" t="s">
        <v>10297</v>
      </c>
      <c r="B3072" s="30" t="s">
        <v>10109</v>
      </c>
      <c r="C3072" s="30" t="s">
        <v>10298</v>
      </c>
      <c r="D3072" s="30" t="s">
        <v>74</v>
      </c>
      <c r="E3072" s="30" t="s">
        <v>9891</v>
      </c>
      <c r="F3072" s="30"/>
      <c r="G3072" s="38">
        <v>60</v>
      </c>
      <c r="H3072" s="31">
        <v>0</v>
      </c>
      <c r="I3072" s="30" t="s">
        <v>610</v>
      </c>
      <c r="J3072" s="30" t="s">
        <v>611</v>
      </c>
      <c r="K3072" s="30" t="s">
        <v>495</v>
      </c>
      <c r="L3072" s="30" t="s">
        <v>612</v>
      </c>
      <c r="M3072" s="30" t="s">
        <v>943</v>
      </c>
      <c r="N3072" s="30"/>
      <c r="O3072" s="30" t="s">
        <v>9872</v>
      </c>
      <c r="P3072" s="30" t="s">
        <v>9868</v>
      </c>
      <c r="Q3072" s="30" t="s">
        <v>4174</v>
      </c>
    </row>
    <row r="3073" spans="1:17" hidden="1" x14ac:dyDescent="0.2">
      <c r="A3073" s="30" t="s">
        <v>10299</v>
      </c>
      <c r="B3073" s="30" t="s">
        <v>10109</v>
      </c>
      <c r="C3073" s="30" t="s">
        <v>10300</v>
      </c>
      <c r="D3073" s="30" t="s">
        <v>74</v>
      </c>
      <c r="E3073" s="30" t="s">
        <v>9891</v>
      </c>
      <c r="F3073" s="30"/>
      <c r="G3073" s="38">
        <v>60</v>
      </c>
      <c r="H3073" s="31">
        <v>0</v>
      </c>
      <c r="I3073" s="30" t="s">
        <v>610</v>
      </c>
      <c r="J3073" s="30" t="s">
        <v>611</v>
      </c>
      <c r="K3073" s="30" t="s">
        <v>495</v>
      </c>
      <c r="L3073" s="30" t="s">
        <v>612</v>
      </c>
      <c r="M3073" s="30" t="s">
        <v>1035</v>
      </c>
      <c r="N3073" s="30"/>
      <c r="O3073" s="30" t="s">
        <v>9872</v>
      </c>
      <c r="P3073" s="30" t="s">
        <v>9868</v>
      </c>
      <c r="Q3073" s="30" t="s">
        <v>4174</v>
      </c>
    </row>
    <row r="3074" spans="1:17" hidden="1" x14ac:dyDescent="0.2">
      <c r="A3074" s="30" t="s">
        <v>10301</v>
      </c>
      <c r="B3074" s="30" t="s">
        <v>10109</v>
      </c>
      <c r="C3074" s="30" t="s">
        <v>10302</v>
      </c>
      <c r="D3074" s="30" t="s">
        <v>74</v>
      </c>
      <c r="E3074" s="30" t="s">
        <v>9891</v>
      </c>
      <c r="F3074" s="30"/>
      <c r="G3074" s="38">
        <v>60</v>
      </c>
      <c r="H3074" s="31">
        <v>0</v>
      </c>
      <c r="I3074" s="30" t="s">
        <v>5036</v>
      </c>
      <c r="J3074" s="30" t="s">
        <v>5037</v>
      </c>
      <c r="K3074" s="30" t="s">
        <v>495</v>
      </c>
      <c r="L3074" s="30" t="s">
        <v>612</v>
      </c>
      <c r="M3074" s="30" t="s">
        <v>1021</v>
      </c>
      <c r="N3074" s="30"/>
      <c r="O3074" s="30" t="s">
        <v>9872</v>
      </c>
      <c r="P3074" s="30" t="s">
        <v>9868</v>
      </c>
      <c r="Q3074" s="30" t="s">
        <v>4174</v>
      </c>
    </row>
    <row r="3075" spans="1:17" hidden="1" x14ac:dyDescent="0.2">
      <c r="A3075" s="30" t="s">
        <v>10303</v>
      </c>
      <c r="B3075" s="30" t="s">
        <v>10106</v>
      </c>
      <c r="C3075" s="30" t="s">
        <v>10304</v>
      </c>
      <c r="D3075" s="30" t="s">
        <v>74</v>
      </c>
      <c r="E3075" s="30" t="s">
        <v>9891</v>
      </c>
      <c r="F3075" s="30"/>
      <c r="G3075" s="38">
        <v>60</v>
      </c>
      <c r="H3075" s="31">
        <v>0</v>
      </c>
      <c r="I3075" s="30" t="s">
        <v>5036</v>
      </c>
      <c r="J3075" s="30" t="s">
        <v>5037</v>
      </c>
      <c r="K3075" s="30" t="s">
        <v>495</v>
      </c>
      <c r="L3075" s="30" t="s">
        <v>612</v>
      </c>
      <c r="M3075" s="30" t="s">
        <v>961</v>
      </c>
      <c r="N3075" s="30"/>
      <c r="O3075" s="30" t="s">
        <v>9872</v>
      </c>
      <c r="P3075" s="30" t="s">
        <v>9868</v>
      </c>
      <c r="Q3075" s="30" t="s">
        <v>4174</v>
      </c>
    </row>
    <row r="3076" spans="1:17" hidden="1" x14ac:dyDescent="0.2">
      <c r="A3076" s="30" t="s">
        <v>10305</v>
      </c>
      <c r="B3076" s="30" t="s">
        <v>10109</v>
      </c>
      <c r="C3076" s="30" t="s">
        <v>10306</v>
      </c>
      <c r="D3076" s="30" t="s">
        <v>74</v>
      </c>
      <c r="E3076" s="30" t="s">
        <v>9891</v>
      </c>
      <c r="F3076" s="30"/>
      <c r="G3076" s="38">
        <v>60</v>
      </c>
      <c r="H3076" s="31">
        <v>0</v>
      </c>
      <c r="I3076" s="30" t="s">
        <v>622</v>
      </c>
      <c r="J3076" s="30" t="s">
        <v>623</v>
      </c>
      <c r="K3076" s="30" t="s">
        <v>495</v>
      </c>
      <c r="L3076" s="30" t="s">
        <v>612</v>
      </c>
      <c r="M3076" s="30" t="s">
        <v>624</v>
      </c>
      <c r="N3076" s="30"/>
      <c r="O3076" s="30" t="s">
        <v>9872</v>
      </c>
      <c r="P3076" s="30" t="s">
        <v>9868</v>
      </c>
      <c r="Q3076" s="30" t="s">
        <v>4174</v>
      </c>
    </row>
    <row r="3077" spans="1:17" hidden="1" x14ac:dyDescent="0.2">
      <c r="A3077" s="30" t="s">
        <v>10307</v>
      </c>
      <c r="B3077" s="30" t="s">
        <v>10109</v>
      </c>
      <c r="C3077" s="30" t="s">
        <v>10308</v>
      </c>
      <c r="D3077" s="30" t="s">
        <v>74</v>
      </c>
      <c r="E3077" s="30" t="s">
        <v>9891</v>
      </c>
      <c r="F3077" s="30"/>
      <c r="G3077" s="38">
        <v>60</v>
      </c>
      <c r="H3077" s="31">
        <v>0</v>
      </c>
      <c r="I3077" s="30" t="s">
        <v>5036</v>
      </c>
      <c r="J3077" s="30" t="s">
        <v>5037</v>
      </c>
      <c r="K3077" s="30" t="s">
        <v>495</v>
      </c>
      <c r="L3077" s="30" t="s">
        <v>612</v>
      </c>
      <c r="M3077" s="30" t="s">
        <v>613</v>
      </c>
      <c r="N3077" s="30"/>
      <c r="O3077" s="30" t="s">
        <v>9872</v>
      </c>
      <c r="P3077" s="30" t="s">
        <v>9868</v>
      </c>
      <c r="Q3077" s="30" t="s">
        <v>4174</v>
      </c>
    </row>
    <row r="3078" spans="1:17" hidden="1" x14ac:dyDescent="0.2">
      <c r="A3078" s="30" t="s">
        <v>10309</v>
      </c>
      <c r="B3078" s="30" t="s">
        <v>10109</v>
      </c>
      <c r="C3078" s="30" t="s">
        <v>10310</v>
      </c>
      <c r="D3078" s="30" t="s">
        <v>74</v>
      </c>
      <c r="E3078" s="30" t="s">
        <v>9891</v>
      </c>
      <c r="F3078" s="30"/>
      <c r="G3078" s="38">
        <v>60</v>
      </c>
      <c r="H3078" s="31">
        <v>0</v>
      </c>
      <c r="I3078" s="30" t="s">
        <v>610</v>
      </c>
      <c r="J3078" s="30" t="s">
        <v>611</v>
      </c>
      <c r="K3078" s="30" t="s">
        <v>495</v>
      </c>
      <c r="L3078" s="30" t="s">
        <v>612</v>
      </c>
      <c r="M3078" s="30" t="s">
        <v>943</v>
      </c>
      <c r="N3078" s="30"/>
      <c r="O3078" s="30" t="s">
        <v>9872</v>
      </c>
      <c r="P3078" s="30" t="s">
        <v>9868</v>
      </c>
      <c r="Q3078" s="30" t="s">
        <v>4174</v>
      </c>
    </row>
    <row r="3079" spans="1:17" hidden="1" x14ac:dyDescent="0.2">
      <c r="A3079" s="30" t="s">
        <v>10311</v>
      </c>
      <c r="B3079" s="30" t="s">
        <v>10109</v>
      </c>
      <c r="C3079" s="30" t="s">
        <v>10312</v>
      </c>
      <c r="D3079" s="30" t="s">
        <v>74</v>
      </c>
      <c r="E3079" s="30" t="s">
        <v>9891</v>
      </c>
      <c r="F3079" s="30"/>
      <c r="G3079" s="38">
        <v>60</v>
      </c>
      <c r="H3079" s="31">
        <v>0</v>
      </c>
      <c r="I3079" s="30" t="s">
        <v>622</v>
      </c>
      <c r="J3079" s="30" t="s">
        <v>623</v>
      </c>
      <c r="K3079" s="30" t="s">
        <v>495</v>
      </c>
      <c r="L3079" s="30" t="s">
        <v>612</v>
      </c>
      <c r="M3079" s="30" t="s">
        <v>624</v>
      </c>
      <c r="N3079" s="30"/>
      <c r="O3079" s="30" t="s">
        <v>9872</v>
      </c>
      <c r="P3079" s="30" t="s">
        <v>9868</v>
      </c>
      <c r="Q3079" s="30" t="s">
        <v>4174</v>
      </c>
    </row>
    <row r="3080" spans="1:17" hidden="1" x14ac:dyDescent="0.2">
      <c r="A3080" s="30" t="s">
        <v>10313</v>
      </c>
      <c r="B3080" s="30" t="s">
        <v>10106</v>
      </c>
      <c r="C3080" s="30" t="s">
        <v>10314</v>
      </c>
      <c r="D3080" s="30" t="s">
        <v>74</v>
      </c>
      <c r="E3080" s="30" t="s">
        <v>9891</v>
      </c>
      <c r="F3080" s="30"/>
      <c r="G3080" s="38">
        <v>60</v>
      </c>
      <c r="H3080" s="31">
        <v>0</v>
      </c>
      <c r="I3080" s="30" t="s">
        <v>5036</v>
      </c>
      <c r="J3080" s="30" t="s">
        <v>5037</v>
      </c>
      <c r="K3080" s="30" t="s">
        <v>495</v>
      </c>
      <c r="L3080" s="30" t="s">
        <v>612</v>
      </c>
      <c r="M3080" s="30" t="s">
        <v>961</v>
      </c>
      <c r="N3080" s="30"/>
      <c r="O3080" s="30" t="s">
        <v>9872</v>
      </c>
      <c r="P3080" s="30" t="s">
        <v>9868</v>
      </c>
      <c r="Q3080" s="30" t="s">
        <v>4174</v>
      </c>
    </row>
    <row r="3081" spans="1:17" hidden="1" x14ac:dyDescent="0.2">
      <c r="A3081" s="30" t="s">
        <v>10315</v>
      </c>
      <c r="B3081" s="30" t="s">
        <v>10109</v>
      </c>
      <c r="C3081" s="30" t="s">
        <v>10316</v>
      </c>
      <c r="D3081" s="30" t="s">
        <v>74</v>
      </c>
      <c r="E3081" s="30" t="s">
        <v>9891</v>
      </c>
      <c r="F3081" s="30"/>
      <c r="G3081" s="38">
        <v>60</v>
      </c>
      <c r="H3081" s="31">
        <v>0</v>
      </c>
      <c r="I3081" s="30" t="s">
        <v>610</v>
      </c>
      <c r="J3081" s="30" t="s">
        <v>611</v>
      </c>
      <c r="K3081" s="30" t="s">
        <v>495</v>
      </c>
      <c r="L3081" s="30" t="s">
        <v>612</v>
      </c>
      <c r="M3081" s="30" t="s">
        <v>950</v>
      </c>
      <c r="N3081" s="30"/>
      <c r="O3081" s="30" t="s">
        <v>9872</v>
      </c>
      <c r="P3081" s="30" t="s">
        <v>9868</v>
      </c>
      <c r="Q3081" s="30" t="s">
        <v>4174</v>
      </c>
    </row>
    <row r="3082" spans="1:17" hidden="1" x14ac:dyDescent="0.2">
      <c r="A3082" s="30" t="s">
        <v>10317</v>
      </c>
      <c r="B3082" s="30" t="s">
        <v>10109</v>
      </c>
      <c r="C3082" s="30" t="s">
        <v>10318</v>
      </c>
      <c r="D3082" s="30" t="s">
        <v>74</v>
      </c>
      <c r="E3082" s="30" t="s">
        <v>9891</v>
      </c>
      <c r="F3082" s="30"/>
      <c r="G3082" s="38">
        <v>60</v>
      </c>
      <c r="H3082" s="31">
        <v>0</v>
      </c>
      <c r="I3082" s="30" t="s">
        <v>5036</v>
      </c>
      <c r="J3082" s="30" t="s">
        <v>5037</v>
      </c>
      <c r="K3082" s="30" t="s">
        <v>495</v>
      </c>
      <c r="L3082" s="30" t="s">
        <v>612</v>
      </c>
      <c r="M3082" s="30" t="s">
        <v>1021</v>
      </c>
      <c r="N3082" s="30"/>
      <c r="O3082" s="30" t="s">
        <v>9872</v>
      </c>
      <c r="P3082" s="30" t="s">
        <v>9868</v>
      </c>
      <c r="Q3082" s="30" t="s">
        <v>4174</v>
      </c>
    </row>
    <row r="3083" spans="1:17" hidden="1" x14ac:dyDescent="0.2">
      <c r="A3083" s="30" t="s">
        <v>10319</v>
      </c>
      <c r="B3083" s="30" t="s">
        <v>10109</v>
      </c>
      <c r="C3083" s="30" t="s">
        <v>10320</v>
      </c>
      <c r="D3083" s="30" t="s">
        <v>74</v>
      </c>
      <c r="E3083" s="30" t="s">
        <v>9891</v>
      </c>
      <c r="F3083" s="30"/>
      <c r="G3083" s="38">
        <v>60</v>
      </c>
      <c r="H3083" s="31">
        <v>0</v>
      </c>
      <c r="I3083" s="30" t="s">
        <v>610</v>
      </c>
      <c r="J3083" s="30" t="s">
        <v>611</v>
      </c>
      <c r="K3083" s="30" t="s">
        <v>495</v>
      </c>
      <c r="L3083" s="30" t="s">
        <v>612</v>
      </c>
      <c r="M3083" s="30" t="s">
        <v>943</v>
      </c>
      <c r="N3083" s="30"/>
      <c r="O3083" s="30" t="s">
        <v>9872</v>
      </c>
      <c r="P3083" s="30" t="s">
        <v>9868</v>
      </c>
      <c r="Q3083" s="30" t="s">
        <v>4174</v>
      </c>
    </row>
    <row r="3084" spans="1:17" hidden="1" x14ac:dyDescent="0.2">
      <c r="A3084" s="30" t="s">
        <v>10321</v>
      </c>
      <c r="B3084" s="30" t="s">
        <v>10109</v>
      </c>
      <c r="C3084" s="30" t="s">
        <v>10322</v>
      </c>
      <c r="D3084" s="30" t="s">
        <v>74</v>
      </c>
      <c r="E3084" s="30" t="s">
        <v>9891</v>
      </c>
      <c r="F3084" s="30"/>
      <c r="G3084" s="38">
        <v>60</v>
      </c>
      <c r="H3084" s="31">
        <v>0</v>
      </c>
      <c r="I3084" s="30" t="s">
        <v>610</v>
      </c>
      <c r="J3084" s="30" t="s">
        <v>611</v>
      </c>
      <c r="K3084" s="30" t="s">
        <v>495</v>
      </c>
      <c r="L3084" s="30" t="s">
        <v>612</v>
      </c>
      <c r="M3084" s="30" t="s">
        <v>1035</v>
      </c>
      <c r="N3084" s="30"/>
      <c r="O3084" s="30" t="s">
        <v>9872</v>
      </c>
      <c r="P3084" s="30" t="s">
        <v>9868</v>
      </c>
      <c r="Q3084" s="30" t="s">
        <v>4174</v>
      </c>
    </row>
    <row r="3085" spans="1:17" hidden="1" x14ac:dyDescent="0.2">
      <c r="A3085" s="30" t="s">
        <v>10323</v>
      </c>
      <c r="B3085" s="30" t="s">
        <v>10106</v>
      </c>
      <c r="C3085" s="30" t="s">
        <v>10324</v>
      </c>
      <c r="D3085" s="30" t="s">
        <v>74</v>
      </c>
      <c r="E3085" s="30" t="s">
        <v>9891</v>
      </c>
      <c r="F3085" s="30"/>
      <c r="G3085" s="38">
        <v>60</v>
      </c>
      <c r="H3085" s="31">
        <v>0</v>
      </c>
      <c r="I3085" s="30" t="s">
        <v>622</v>
      </c>
      <c r="J3085" s="30" t="s">
        <v>623</v>
      </c>
      <c r="K3085" s="30" t="s">
        <v>495</v>
      </c>
      <c r="L3085" s="30" t="s">
        <v>612</v>
      </c>
      <c r="M3085" s="30" t="s">
        <v>1007</v>
      </c>
      <c r="N3085" s="30"/>
      <c r="O3085" s="30" t="s">
        <v>9872</v>
      </c>
      <c r="P3085" s="30" t="s">
        <v>9868</v>
      </c>
      <c r="Q3085" s="30" t="s">
        <v>4174</v>
      </c>
    </row>
    <row r="3086" spans="1:17" hidden="1" x14ac:dyDescent="0.2">
      <c r="A3086" s="30" t="s">
        <v>10325</v>
      </c>
      <c r="B3086" s="30" t="s">
        <v>10109</v>
      </c>
      <c r="C3086" s="30" t="s">
        <v>10326</v>
      </c>
      <c r="D3086" s="30" t="s">
        <v>74</v>
      </c>
      <c r="E3086" s="30" t="s">
        <v>9891</v>
      </c>
      <c r="F3086" s="30"/>
      <c r="G3086" s="38">
        <v>60</v>
      </c>
      <c r="H3086" s="31">
        <v>0</v>
      </c>
      <c r="I3086" s="30" t="s">
        <v>610</v>
      </c>
      <c r="J3086" s="30" t="s">
        <v>611</v>
      </c>
      <c r="K3086" s="30" t="s">
        <v>495</v>
      </c>
      <c r="L3086" s="30" t="s">
        <v>612</v>
      </c>
      <c r="M3086" s="30" t="s">
        <v>943</v>
      </c>
      <c r="N3086" s="30"/>
      <c r="O3086" s="30" t="s">
        <v>9872</v>
      </c>
      <c r="P3086" s="30" t="s">
        <v>9868</v>
      </c>
      <c r="Q3086" s="30" t="s">
        <v>4174</v>
      </c>
    </row>
    <row r="3087" spans="1:17" hidden="1" x14ac:dyDescent="0.2">
      <c r="A3087" s="30" t="s">
        <v>10327</v>
      </c>
      <c r="B3087" s="30" t="s">
        <v>10106</v>
      </c>
      <c r="C3087" s="30" t="s">
        <v>10328</v>
      </c>
      <c r="D3087" s="30" t="s">
        <v>74</v>
      </c>
      <c r="E3087" s="30" t="s">
        <v>9891</v>
      </c>
      <c r="F3087" s="30"/>
      <c r="G3087" s="38">
        <v>60</v>
      </c>
      <c r="H3087" s="31">
        <v>0</v>
      </c>
      <c r="I3087" s="30" t="s">
        <v>5036</v>
      </c>
      <c r="J3087" s="30" t="s">
        <v>5037</v>
      </c>
      <c r="K3087" s="30" t="s">
        <v>495</v>
      </c>
      <c r="L3087" s="30" t="s">
        <v>612</v>
      </c>
      <c r="M3087" s="30" t="s">
        <v>961</v>
      </c>
      <c r="N3087" s="30"/>
      <c r="O3087" s="30" t="s">
        <v>9872</v>
      </c>
      <c r="P3087" s="30" t="s">
        <v>9868</v>
      </c>
      <c r="Q3087" s="30" t="s">
        <v>4174</v>
      </c>
    </row>
    <row r="3088" spans="1:17" hidden="1" x14ac:dyDescent="0.2">
      <c r="A3088" s="30" t="s">
        <v>10329</v>
      </c>
      <c r="B3088" s="30" t="s">
        <v>10109</v>
      </c>
      <c r="C3088" s="30" t="s">
        <v>10330</v>
      </c>
      <c r="D3088" s="30" t="s">
        <v>74</v>
      </c>
      <c r="E3088" s="30" t="s">
        <v>9891</v>
      </c>
      <c r="F3088" s="30"/>
      <c r="G3088" s="38">
        <v>60</v>
      </c>
      <c r="H3088" s="31">
        <v>0</v>
      </c>
      <c r="I3088" s="30" t="s">
        <v>610</v>
      </c>
      <c r="J3088" s="30" t="s">
        <v>611</v>
      </c>
      <c r="K3088" s="30" t="s">
        <v>495</v>
      </c>
      <c r="L3088" s="30" t="s">
        <v>612</v>
      </c>
      <c r="M3088" s="30" t="s">
        <v>943</v>
      </c>
      <c r="N3088" s="30"/>
      <c r="O3088" s="30" t="s">
        <v>9872</v>
      </c>
      <c r="P3088" s="30" t="s">
        <v>9868</v>
      </c>
      <c r="Q3088" s="30" t="s">
        <v>4174</v>
      </c>
    </row>
    <row r="3089" spans="1:17" hidden="1" x14ac:dyDescent="0.2">
      <c r="A3089" s="30" t="s">
        <v>10331</v>
      </c>
      <c r="B3089" s="30" t="s">
        <v>10109</v>
      </c>
      <c r="C3089" s="30" t="s">
        <v>10332</v>
      </c>
      <c r="D3089" s="30" t="s">
        <v>74</v>
      </c>
      <c r="E3089" s="30" t="s">
        <v>9891</v>
      </c>
      <c r="F3089" s="30"/>
      <c r="G3089" s="38">
        <v>60</v>
      </c>
      <c r="H3089" s="31">
        <v>0</v>
      </c>
      <c r="I3089" s="30" t="s">
        <v>622</v>
      </c>
      <c r="J3089" s="30" t="s">
        <v>623</v>
      </c>
      <c r="K3089" s="30" t="s">
        <v>495</v>
      </c>
      <c r="L3089" s="30" t="s">
        <v>612</v>
      </c>
      <c r="M3089" s="30" t="s">
        <v>624</v>
      </c>
      <c r="N3089" s="30"/>
      <c r="O3089" s="30" t="s">
        <v>9872</v>
      </c>
      <c r="P3089" s="30" t="s">
        <v>9868</v>
      </c>
      <c r="Q3089" s="30" t="s">
        <v>4174</v>
      </c>
    </row>
    <row r="3090" spans="1:17" hidden="1" x14ac:dyDescent="0.2">
      <c r="A3090" s="30" t="s">
        <v>10333</v>
      </c>
      <c r="B3090" s="30" t="s">
        <v>10106</v>
      </c>
      <c r="C3090" s="30" t="s">
        <v>10334</v>
      </c>
      <c r="D3090" s="30" t="s">
        <v>74</v>
      </c>
      <c r="E3090" s="30" t="s">
        <v>9891</v>
      </c>
      <c r="F3090" s="30"/>
      <c r="G3090" s="38">
        <v>60</v>
      </c>
      <c r="H3090" s="31">
        <v>0</v>
      </c>
      <c r="I3090" s="30" t="s">
        <v>5036</v>
      </c>
      <c r="J3090" s="30" t="s">
        <v>5037</v>
      </c>
      <c r="K3090" s="30" t="s">
        <v>495</v>
      </c>
      <c r="L3090" s="30" t="s">
        <v>612</v>
      </c>
      <c r="M3090" s="30" t="s">
        <v>961</v>
      </c>
      <c r="N3090" s="30"/>
      <c r="O3090" s="30" t="s">
        <v>9872</v>
      </c>
      <c r="P3090" s="30" t="s">
        <v>9868</v>
      </c>
      <c r="Q3090" s="30" t="s">
        <v>4174</v>
      </c>
    </row>
    <row r="3091" spans="1:17" hidden="1" x14ac:dyDescent="0.2">
      <c r="A3091" s="30" t="s">
        <v>10335</v>
      </c>
      <c r="B3091" s="30" t="s">
        <v>10109</v>
      </c>
      <c r="C3091" s="30" t="s">
        <v>10336</v>
      </c>
      <c r="D3091" s="30" t="s">
        <v>74</v>
      </c>
      <c r="E3091" s="30" t="s">
        <v>9891</v>
      </c>
      <c r="F3091" s="30"/>
      <c r="G3091" s="38">
        <v>60</v>
      </c>
      <c r="H3091" s="31">
        <v>0</v>
      </c>
      <c r="I3091" s="30" t="s">
        <v>5036</v>
      </c>
      <c r="J3091" s="30" t="s">
        <v>5037</v>
      </c>
      <c r="K3091" s="30" t="s">
        <v>495</v>
      </c>
      <c r="L3091" s="30" t="s">
        <v>612</v>
      </c>
      <c r="M3091" s="30" t="s">
        <v>780</v>
      </c>
      <c r="N3091" s="30"/>
      <c r="O3091" s="30" t="s">
        <v>9872</v>
      </c>
      <c r="P3091" s="30" t="s">
        <v>9868</v>
      </c>
      <c r="Q3091" s="30" t="s">
        <v>4174</v>
      </c>
    </row>
    <row r="3092" spans="1:17" hidden="1" x14ac:dyDescent="0.2">
      <c r="A3092" s="30" t="s">
        <v>10337</v>
      </c>
      <c r="B3092" s="30" t="s">
        <v>10109</v>
      </c>
      <c r="C3092" s="30" t="s">
        <v>10338</v>
      </c>
      <c r="D3092" s="30" t="s">
        <v>74</v>
      </c>
      <c r="E3092" s="30" t="s">
        <v>9891</v>
      </c>
      <c r="F3092" s="30"/>
      <c r="G3092" s="38">
        <v>60</v>
      </c>
      <c r="H3092" s="31">
        <v>0</v>
      </c>
      <c r="I3092" s="30" t="s">
        <v>5036</v>
      </c>
      <c r="J3092" s="30" t="s">
        <v>5037</v>
      </c>
      <c r="K3092" s="30" t="s">
        <v>495</v>
      </c>
      <c r="L3092" s="30" t="s">
        <v>612</v>
      </c>
      <c r="M3092" s="30" t="s">
        <v>780</v>
      </c>
      <c r="N3092" s="30"/>
      <c r="O3092" s="30" t="s">
        <v>9872</v>
      </c>
      <c r="P3092" s="30" t="s">
        <v>9868</v>
      </c>
      <c r="Q3092" s="30" t="s">
        <v>4174</v>
      </c>
    </row>
    <row r="3093" spans="1:17" hidden="1" x14ac:dyDescent="0.2">
      <c r="A3093" s="30" t="s">
        <v>10339</v>
      </c>
      <c r="B3093" s="30" t="s">
        <v>10109</v>
      </c>
      <c r="C3093" s="30" t="s">
        <v>10340</v>
      </c>
      <c r="D3093" s="30" t="s">
        <v>74</v>
      </c>
      <c r="E3093" s="30" t="s">
        <v>9891</v>
      </c>
      <c r="F3093" s="30"/>
      <c r="G3093" s="38">
        <v>60</v>
      </c>
      <c r="H3093" s="31">
        <v>0</v>
      </c>
      <c r="I3093" s="30" t="s">
        <v>5036</v>
      </c>
      <c r="J3093" s="30" t="s">
        <v>5037</v>
      </c>
      <c r="K3093" s="30" t="s">
        <v>495</v>
      </c>
      <c r="L3093" s="30" t="s">
        <v>612</v>
      </c>
      <c r="M3093" s="30" t="s">
        <v>1021</v>
      </c>
      <c r="N3093" s="30"/>
      <c r="O3093" s="30" t="s">
        <v>9872</v>
      </c>
      <c r="P3093" s="30" t="s">
        <v>9868</v>
      </c>
      <c r="Q3093" s="30" t="s">
        <v>4174</v>
      </c>
    </row>
    <row r="3094" spans="1:17" hidden="1" x14ac:dyDescent="0.2">
      <c r="A3094" s="30" t="s">
        <v>10341</v>
      </c>
      <c r="B3094" s="30" t="s">
        <v>10103</v>
      </c>
      <c r="C3094" s="30" t="s">
        <v>10342</v>
      </c>
      <c r="D3094" s="30"/>
      <c r="E3094" s="30" t="s">
        <v>9870</v>
      </c>
      <c r="F3094" s="30" t="s">
        <v>74</v>
      </c>
      <c r="G3094" s="38">
        <v>60</v>
      </c>
      <c r="H3094" s="31">
        <v>0</v>
      </c>
      <c r="I3094" s="30" t="s">
        <v>512</v>
      </c>
      <c r="J3094" s="30" t="s">
        <v>513</v>
      </c>
      <c r="K3094" s="30" t="s">
        <v>495</v>
      </c>
      <c r="L3094" s="30" t="s">
        <v>496</v>
      </c>
      <c r="M3094" s="30" t="s">
        <v>639</v>
      </c>
      <c r="N3094" s="30"/>
      <c r="O3094" s="30" t="s">
        <v>9872</v>
      </c>
      <c r="P3094" s="30" t="s">
        <v>9868</v>
      </c>
      <c r="Q3094" s="30" t="s">
        <v>499</v>
      </c>
    </row>
    <row r="3095" spans="1:17" hidden="1" x14ac:dyDescent="0.2">
      <c r="A3095" s="30" t="s">
        <v>10343</v>
      </c>
      <c r="B3095" s="30" t="s">
        <v>10103</v>
      </c>
      <c r="C3095" s="30" t="s">
        <v>10344</v>
      </c>
      <c r="D3095" s="30"/>
      <c r="E3095" s="30" t="s">
        <v>9870</v>
      </c>
      <c r="F3095" s="30" t="s">
        <v>74</v>
      </c>
      <c r="G3095" s="38">
        <v>60</v>
      </c>
      <c r="H3095" s="31">
        <v>0</v>
      </c>
      <c r="I3095" s="30" t="s">
        <v>600</v>
      </c>
      <c r="J3095" s="30" t="s">
        <v>601</v>
      </c>
      <c r="K3095" s="30" t="s">
        <v>495</v>
      </c>
      <c r="L3095" s="30" t="s">
        <v>496</v>
      </c>
      <c r="M3095" s="30" t="s">
        <v>2249</v>
      </c>
      <c r="N3095" s="30"/>
      <c r="O3095" s="30" t="s">
        <v>9872</v>
      </c>
      <c r="P3095" s="30" t="s">
        <v>9868</v>
      </c>
      <c r="Q3095" s="30" t="s">
        <v>499</v>
      </c>
    </row>
    <row r="3096" spans="1:17" hidden="1" x14ac:dyDescent="0.2">
      <c r="A3096" s="30" t="s">
        <v>10345</v>
      </c>
      <c r="B3096" s="30" t="s">
        <v>10109</v>
      </c>
      <c r="C3096" s="30" t="s">
        <v>10346</v>
      </c>
      <c r="D3096" s="30" t="s">
        <v>74</v>
      </c>
      <c r="E3096" s="30" t="s">
        <v>9891</v>
      </c>
      <c r="F3096" s="30"/>
      <c r="G3096" s="38">
        <v>60</v>
      </c>
      <c r="H3096" s="31">
        <v>0</v>
      </c>
      <c r="I3096" s="30" t="s">
        <v>5036</v>
      </c>
      <c r="J3096" s="30" t="s">
        <v>5037</v>
      </c>
      <c r="K3096" s="30" t="s">
        <v>495</v>
      </c>
      <c r="L3096" s="30" t="s">
        <v>612</v>
      </c>
      <c r="M3096" s="30" t="s">
        <v>780</v>
      </c>
      <c r="N3096" s="30"/>
      <c r="O3096" s="30" t="s">
        <v>9872</v>
      </c>
      <c r="P3096" s="30" t="s">
        <v>9868</v>
      </c>
      <c r="Q3096" s="30" t="s">
        <v>4174</v>
      </c>
    </row>
    <row r="3097" spans="1:17" hidden="1" x14ac:dyDescent="0.2">
      <c r="A3097" s="30" t="s">
        <v>10347</v>
      </c>
      <c r="B3097" s="30" t="s">
        <v>10109</v>
      </c>
      <c r="C3097" s="30" t="s">
        <v>10348</v>
      </c>
      <c r="D3097" s="30" t="s">
        <v>74</v>
      </c>
      <c r="E3097" s="30" t="s">
        <v>9891</v>
      </c>
      <c r="F3097" s="30"/>
      <c r="G3097" s="38">
        <v>60</v>
      </c>
      <c r="H3097" s="31">
        <v>0</v>
      </c>
      <c r="I3097" s="30" t="s">
        <v>610</v>
      </c>
      <c r="J3097" s="30" t="s">
        <v>611</v>
      </c>
      <c r="K3097" s="30" t="s">
        <v>495</v>
      </c>
      <c r="L3097" s="30" t="s">
        <v>612</v>
      </c>
      <c r="M3097" s="30" t="s">
        <v>950</v>
      </c>
      <c r="N3097" s="30"/>
      <c r="O3097" s="30" t="s">
        <v>9872</v>
      </c>
      <c r="P3097" s="30" t="s">
        <v>9868</v>
      </c>
      <c r="Q3097" s="30" t="s">
        <v>4174</v>
      </c>
    </row>
    <row r="3098" spans="1:17" hidden="1" x14ac:dyDescent="0.2">
      <c r="A3098" s="30" t="s">
        <v>10349</v>
      </c>
      <c r="B3098" s="30" t="s">
        <v>10109</v>
      </c>
      <c r="C3098" s="30" t="s">
        <v>10350</v>
      </c>
      <c r="D3098" s="30" t="s">
        <v>74</v>
      </c>
      <c r="E3098" s="30" t="s">
        <v>9891</v>
      </c>
      <c r="F3098" s="30"/>
      <c r="G3098" s="38">
        <v>60</v>
      </c>
      <c r="H3098" s="31">
        <v>0</v>
      </c>
      <c r="I3098" s="30" t="s">
        <v>5036</v>
      </c>
      <c r="J3098" s="30" t="s">
        <v>5037</v>
      </c>
      <c r="K3098" s="30" t="s">
        <v>495</v>
      </c>
      <c r="L3098" s="30" t="s">
        <v>612</v>
      </c>
      <c r="M3098" s="30" t="s">
        <v>961</v>
      </c>
      <c r="N3098" s="30"/>
      <c r="O3098" s="30" t="s">
        <v>9872</v>
      </c>
      <c r="P3098" s="30" t="s">
        <v>9868</v>
      </c>
      <c r="Q3098" s="30" t="s">
        <v>4174</v>
      </c>
    </row>
    <row r="3099" spans="1:17" hidden="1" x14ac:dyDescent="0.2">
      <c r="A3099" s="30" t="s">
        <v>10351</v>
      </c>
      <c r="B3099" s="30" t="s">
        <v>10109</v>
      </c>
      <c r="C3099" s="30" t="s">
        <v>10352</v>
      </c>
      <c r="D3099" s="30" t="s">
        <v>74</v>
      </c>
      <c r="E3099" s="30" t="s">
        <v>9891</v>
      </c>
      <c r="F3099" s="30"/>
      <c r="G3099" s="38">
        <v>60</v>
      </c>
      <c r="H3099" s="31">
        <v>0</v>
      </c>
      <c r="I3099" s="30" t="s">
        <v>622</v>
      </c>
      <c r="J3099" s="30" t="s">
        <v>623</v>
      </c>
      <c r="K3099" s="30" t="s">
        <v>495</v>
      </c>
      <c r="L3099" s="30" t="s">
        <v>612</v>
      </c>
      <c r="M3099" s="30" t="s">
        <v>1007</v>
      </c>
      <c r="N3099" s="30"/>
      <c r="O3099" s="30" t="s">
        <v>9872</v>
      </c>
      <c r="P3099" s="30" t="s">
        <v>9868</v>
      </c>
      <c r="Q3099" s="30" t="s">
        <v>4174</v>
      </c>
    </row>
    <row r="3100" spans="1:17" hidden="1" x14ac:dyDescent="0.2">
      <c r="A3100" s="30" t="s">
        <v>10353</v>
      </c>
      <c r="B3100" s="30" t="s">
        <v>10109</v>
      </c>
      <c r="C3100" s="30" t="s">
        <v>10354</v>
      </c>
      <c r="D3100" s="30" t="s">
        <v>74</v>
      </c>
      <c r="E3100" s="30" t="s">
        <v>9891</v>
      </c>
      <c r="F3100" s="30"/>
      <c r="G3100" s="38">
        <v>60</v>
      </c>
      <c r="H3100" s="31">
        <v>0</v>
      </c>
      <c r="I3100" s="30" t="s">
        <v>622</v>
      </c>
      <c r="J3100" s="30" t="s">
        <v>623</v>
      </c>
      <c r="K3100" s="30" t="s">
        <v>495</v>
      </c>
      <c r="L3100" s="30" t="s">
        <v>612</v>
      </c>
      <c r="M3100" s="30" t="s">
        <v>624</v>
      </c>
      <c r="N3100" s="30"/>
      <c r="O3100" s="30" t="s">
        <v>9872</v>
      </c>
      <c r="P3100" s="30" t="s">
        <v>9868</v>
      </c>
      <c r="Q3100" s="30" t="s">
        <v>4174</v>
      </c>
    </row>
    <row r="3101" spans="1:17" hidden="1" x14ac:dyDescent="0.2">
      <c r="A3101" s="30" t="s">
        <v>10355</v>
      </c>
      <c r="B3101" s="30" t="s">
        <v>10109</v>
      </c>
      <c r="C3101" s="30" t="s">
        <v>10356</v>
      </c>
      <c r="D3101" s="30" t="s">
        <v>74</v>
      </c>
      <c r="E3101" s="30" t="s">
        <v>9891</v>
      </c>
      <c r="F3101" s="30"/>
      <c r="G3101" s="38">
        <v>60</v>
      </c>
      <c r="H3101" s="31">
        <v>0</v>
      </c>
      <c r="I3101" s="30" t="s">
        <v>610</v>
      </c>
      <c r="J3101" s="30" t="s">
        <v>611</v>
      </c>
      <c r="K3101" s="30" t="s">
        <v>495</v>
      </c>
      <c r="L3101" s="30" t="s">
        <v>612</v>
      </c>
      <c r="M3101" s="30" t="s">
        <v>943</v>
      </c>
      <c r="N3101" s="30"/>
      <c r="O3101" s="30" t="s">
        <v>9872</v>
      </c>
      <c r="P3101" s="30" t="s">
        <v>9868</v>
      </c>
      <c r="Q3101" s="30" t="s">
        <v>4174</v>
      </c>
    </row>
    <row r="3102" spans="1:17" hidden="1" x14ac:dyDescent="0.2">
      <c r="A3102" s="30" t="s">
        <v>10357</v>
      </c>
      <c r="B3102" s="30" t="s">
        <v>10109</v>
      </c>
      <c r="C3102" s="30" t="s">
        <v>10358</v>
      </c>
      <c r="D3102" s="30" t="s">
        <v>74</v>
      </c>
      <c r="E3102" s="30" t="s">
        <v>9891</v>
      </c>
      <c r="F3102" s="30"/>
      <c r="G3102" s="38">
        <v>60</v>
      </c>
      <c r="H3102" s="31">
        <v>0</v>
      </c>
      <c r="I3102" s="30" t="s">
        <v>5036</v>
      </c>
      <c r="J3102" s="30" t="s">
        <v>5037</v>
      </c>
      <c r="K3102" s="30" t="s">
        <v>495</v>
      </c>
      <c r="L3102" s="30" t="s">
        <v>612</v>
      </c>
      <c r="M3102" s="30" t="s">
        <v>780</v>
      </c>
      <c r="N3102" s="30"/>
      <c r="O3102" s="30" t="s">
        <v>9872</v>
      </c>
      <c r="P3102" s="30" t="s">
        <v>9868</v>
      </c>
      <c r="Q3102" s="30" t="s">
        <v>4174</v>
      </c>
    </row>
    <row r="3103" spans="1:17" hidden="1" x14ac:dyDescent="0.2">
      <c r="A3103" s="30" t="s">
        <v>10359</v>
      </c>
      <c r="B3103" s="30" t="s">
        <v>10109</v>
      </c>
      <c r="C3103" s="30" t="s">
        <v>10360</v>
      </c>
      <c r="D3103" s="30" t="s">
        <v>74</v>
      </c>
      <c r="E3103" s="30" t="s">
        <v>9891</v>
      </c>
      <c r="F3103" s="30"/>
      <c r="G3103" s="38">
        <v>60</v>
      </c>
      <c r="H3103" s="31">
        <v>0</v>
      </c>
      <c r="I3103" s="30" t="s">
        <v>610</v>
      </c>
      <c r="J3103" s="30" t="s">
        <v>611</v>
      </c>
      <c r="K3103" s="30" t="s">
        <v>495</v>
      </c>
      <c r="L3103" s="30" t="s">
        <v>612</v>
      </c>
      <c r="M3103" s="30" t="s">
        <v>943</v>
      </c>
      <c r="N3103" s="30"/>
      <c r="O3103" s="30" t="s">
        <v>9872</v>
      </c>
      <c r="P3103" s="30" t="s">
        <v>9868</v>
      </c>
      <c r="Q3103" s="30" t="s">
        <v>4174</v>
      </c>
    </row>
    <row r="3104" spans="1:17" hidden="1" x14ac:dyDescent="0.2">
      <c r="A3104" s="30" t="s">
        <v>10361</v>
      </c>
      <c r="B3104" s="30" t="s">
        <v>10109</v>
      </c>
      <c r="C3104" s="30" t="s">
        <v>10362</v>
      </c>
      <c r="D3104" s="30" t="s">
        <v>74</v>
      </c>
      <c r="E3104" s="30" t="s">
        <v>9891</v>
      </c>
      <c r="F3104" s="30"/>
      <c r="G3104" s="38">
        <v>60</v>
      </c>
      <c r="H3104" s="31">
        <v>0</v>
      </c>
      <c r="I3104" s="30" t="s">
        <v>5036</v>
      </c>
      <c r="J3104" s="30" t="s">
        <v>5037</v>
      </c>
      <c r="K3104" s="30" t="s">
        <v>495</v>
      </c>
      <c r="L3104" s="30" t="s">
        <v>612</v>
      </c>
      <c r="M3104" s="30" t="s">
        <v>961</v>
      </c>
      <c r="N3104" s="30"/>
      <c r="O3104" s="30" t="s">
        <v>9872</v>
      </c>
      <c r="P3104" s="30" t="s">
        <v>9868</v>
      </c>
      <c r="Q3104" s="30" t="s">
        <v>4174</v>
      </c>
    </row>
    <row r="3105" spans="1:17" hidden="1" x14ac:dyDescent="0.2">
      <c r="A3105" s="30" t="s">
        <v>10363</v>
      </c>
      <c r="B3105" s="30" t="s">
        <v>10109</v>
      </c>
      <c r="C3105" s="30" t="s">
        <v>10364</v>
      </c>
      <c r="D3105" s="30" t="s">
        <v>74</v>
      </c>
      <c r="E3105" s="30" t="s">
        <v>9891</v>
      </c>
      <c r="F3105" s="30"/>
      <c r="G3105" s="38">
        <v>60</v>
      </c>
      <c r="H3105" s="31">
        <v>0</v>
      </c>
      <c r="I3105" s="30" t="s">
        <v>622</v>
      </c>
      <c r="J3105" s="30" t="s">
        <v>623</v>
      </c>
      <c r="K3105" s="30" t="s">
        <v>495</v>
      </c>
      <c r="L3105" s="30" t="s">
        <v>612</v>
      </c>
      <c r="M3105" s="30" t="s">
        <v>624</v>
      </c>
      <c r="N3105" s="30"/>
      <c r="O3105" s="30" t="s">
        <v>9872</v>
      </c>
      <c r="P3105" s="30" t="s">
        <v>9868</v>
      </c>
      <c r="Q3105" s="30" t="s">
        <v>4174</v>
      </c>
    </row>
    <row r="3106" spans="1:17" hidden="1" x14ac:dyDescent="0.2">
      <c r="A3106" s="30" t="s">
        <v>10365</v>
      </c>
      <c r="B3106" s="30" t="s">
        <v>10109</v>
      </c>
      <c r="C3106" s="30" t="s">
        <v>10366</v>
      </c>
      <c r="D3106" s="30" t="s">
        <v>74</v>
      </c>
      <c r="E3106" s="30" t="s">
        <v>9891</v>
      </c>
      <c r="F3106" s="30"/>
      <c r="G3106" s="38">
        <v>60</v>
      </c>
      <c r="H3106" s="31">
        <v>0</v>
      </c>
      <c r="I3106" s="30" t="s">
        <v>610</v>
      </c>
      <c r="J3106" s="30" t="s">
        <v>611</v>
      </c>
      <c r="K3106" s="30" t="s">
        <v>495</v>
      </c>
      <c r="L3106" s="30" t="s">
        <v>612</v>
      </c>
      <c r="M3106" s="30" t="s">
        <v>943</v>
      </c>
      <c r="N3106" s="30"/>
      <c r="O3106" s="30" t="s">
        <v>9872</v>
      </c>
      <c r="P3106" s="30" t="s">
        <v>9868</v>
      </c>
      <c r="Q3106" s="30" t="s">
        <v>4174</v>
      </c>
    </row>
    <row r="3107" spans="1:17" hidden="1" x14ac:dyDescent="0.2">
      <c r="A3107" s="30" t="s">
        <v>10367</v>
      </c>
      <c r="B3107" s="30" t="s">
        <v>10109</v>
      </c>
      <c r="C3107" s="30" t="s">
        <v>10368</v>
      </c>
      <c r="D3107" s="30" t="s">
        <v>74</v>
      </c>
      <c r="E3107" s="30" t="s">
        <v>9891</v>
      </c>
      <c r="F3107" s="30"/>
      <c r="G3107" s="38">
        <v>60</v>
      </c>
      <c r="H3107" s="31">
        <v>0</v>
      </c>
      <c r="I3107" s="30" t="s">
        <v>610</v>
      </c>
      <c r="J3107" s="30" t="s">
        <v>611</v>
      </c>
      <c r="K3107" s="30" t="s">
        <v>495</v>
      </c>
      <c r="L3107" s="30" t="s">
        <v>612</v>
      </c>
      <c r="M3107" s="30" t="s">
        <v>943</v>
      </c>
      <c r="N3107" s="30"/>
      <c r="O3107" s="30" t="s">
        <v>9872</v>
      </c>
      <c r="P3107" s="30" t="s">
        <v>9868</v>
      </c>
      <c r="Q3107" s="30" t="s">
        <v>4174</v>
      </c>
    </row>
    <row r="3108" spans="1:17" hidden="1" x14ac:dyDescent="0.2">
      <c r="A3108" s="30" t="s">
        <v>10369</v>
      </c>
      <c r="B3108" s="30" t="s">
        <v>10109</v>
      </c>
      <c r="C3108" s="30" t="s">
        <v>10370</v>
      </c>
      <c r="D3108" s="30" t="s">
        <v>74</v>
      </c>
      <c r="E3108" s="30" t="s">
        <v>9891</v>
      </c>
      <c r="F3108" s="30"/>
      <c r="G3108" s="38">
        <v>60</v>
      </c>
      <c r="H3108" s="31">
        <v>0</v>
      </c>
      <c r="I3108" s="30" t="s">
        <v>5036</v>
      </c>
      <c r="J3108" s="30" t="s">
        <v>5037</v>
      </c>
      <c r="K3108" s="30" t="s">
        <v>495</v>
      </c>
      <c r="L3108" s="30" t="s">
        <v>612</v>
      </c>
      <c r="M3108" s="30" t="s">
        <v>1021</v>
      </c>
      <c r="N3108" s="30"/>
      <c r="O3108" s="30" t="s">
        <v>9872</v>
      </c>
      <c r="P3108" s="30" t="s">
        <v>9868</v>
      </c>
      <c r="Q3108" s="30" t="s">
        <v>4174</v>
      </c>
    </row>
    <row r="3109" spans="1:17" hidden="1" x14ac:dyDescent="0.2">
      <c r="A3109" s="30" t="s">
        <v>10371</v>
      </c>
      <c r="B3109" s="30" t="s">
        <v>10106</v>
      </c>
      <c r="C3109" s="30" t="s">
        <v>10372</v>
      </c>
      <c r="D3109" s="30" t="s">
        <v>74</v>
      </c>
      <c r="E3109" s="30" t="s">
        <v>9891</v>
      </c>
      <c r="F3109" s="30"/>
      <c r="G3109" s="38">
        <v>60</v>
      </c>
      <c r="H3109" s="31">
        <v>0</v>
      </c>
      <c r="I3109" s="30" t="s">
        <v>622</v>
      </c>
      <c r="J3109" s="30" t="s">
        <v>623</v>
      </c>
      <c r="K3109" s="30" t="s">
        <v>495</v>
      </c>
      <c r="L3109" s="30" t="s">
        <v>612</v>
      </c>
      <c r="M3109" s="30" t="s">
        <v>997</v>
      </c>
      <c r="N3109" s="30"/>
      <c r="O3109" s="30" t="s">
        <v>9872</v>
      </c>
      <c r="P3109" s="30" t="s">
        <v>9868</v>
      </c>
      <c r="Q3109" s="30" t="s">
        <v>4174</v>
      </c>
    </row>
    <row r="3110" spans="1:17" hidden="1" x14ac:dyDescent="0.2">
      <c r="A3110" s="30" t="s">
        <v>10373</v>
      </c>
      <c r="B3110" s="30" t="s">
        <v>10109</v>
      </c>
      <c r="C3110" s="30" t="s">
        <v>10374</v>
      </c>
      <c r="D3110" s="30" t="s">
        <v>74</v>
      </c>
      <c r="E3110" s="30" t="s">
        <v>9891</v>
      </c>
      <c r="F3110" s="30"/>
      <c r="G3110" s="38">
        <v>60</v>
      </c>
      <c r="H3110" s="31">
        <v>0</v>
      </c>
      <c r="I3110" s="30" t="s">
        <v>610</v>
      </c>
      <c r="J3110" s="30" t="s">
        <v>611</v>
      </c>
      <c r="K3110" s="30" t="s">
        <v>495</v>
      </c>
      <c r="L3110" s="30" t="s">
        <v>612</v>
      </c>
      <c r="M3110" s="30" t="s">
        <v>950</v>
      </c>
      <c r="N3110" s="30"/>
      <c r="O3110" s="30" t="s">
        <v>9872</v>
      </c>
      <c r="P3110" s="30" t="s">
        <v>9868</v>
      </c>
      <c r="Q3110" s="30" t="s">
        <v>4174</v>
      </c>
    </row>
    <row r="3111" spans="1:17" hidden="1" x14ac:dyDescent="0.2">
      <c r="A3111" s="30" t="s">
        <v>10375</v>
      </c>
      <c r="B3111" s="30" t="s">
        <v>10109</v>
      </c>
      <c r="C3111" s="30" t="s">
        <v>10376</v>
      </c>
      <c r="D3111" s="30" t="s">
        <v>74</v>
      </c>
      <c r="E3111" s="30" t="s">
        <v>9891</v>
      </c>
      <c r="F3111" s="30"/>
      <c r="G3111" s="38">
        <v>60</v>
      </c>
      <c r="H3111" s="31">
        <v>0</v>
      </c>
      <c r="I3111" s="30" t="s">
        <v>5036</v>
      </c>
      <c r="J3111" s="30" t="s">
        <v>5037</v>
      </c>
      <c r="K3111" s="30" t="s">
        <v>495</v>
      </c>
      <c r="L3111" s="30" t="s">
        <v>612</v>
      </c>
      <c r="M3111" s="30" t="s">
        <v>1021</v>
      </c>
      <c r="N3111" s="30"/>
      <c r="O3111" s="30" t="s">
        <v>9872</v>
      </c>
      <c r="P3111" s="30" t="s">
        <v>9868</v>
      </c>
      <c r="Q3111" s="30" t="s">
        <v>4174</v>
      </c>
    </row>
    <row r="3112" spans="1:17" hidden="1" x14ac:dyDescent="0.2">
      <c r="A3112" s="30" t="s">
        <v>10377</v>
      </c>
      <c r="B3112" s="30" t="s">
        <v>10109</v>
      </c>
      <c r="C3112" s="30" t="s">
        <v>10378</v>
      </c>
      <c r="D3112" s="30" t="s">
        <v>74</v>
      </c>
      <c r="E3112" s="30" t="s">
        <v>9891</v>
      </c>
      <c r="F3112" s="30"/>
      <c r="G3112" s="38">
        <v>60</v>
      </c>
      <c r="H3112" s="31">
        <v>0</v>
      </c>
      <c r="I3112" s="30" t="s">
        <v>5036</v>
      </c>
      <c r="J3112" s="30" t="s">
        <v>5037</v>
      </c>
      <c r="K3112" s="30" t="s">
        <v>495</v>
      </c>
      <c r="L3112" s="30" t="s">
        <v>612</v>
      </c>
      <c r="M3112" s="30" t="s">
        <v>1021</v>
      </c>
      <c r="N3112" s="30"/>
      <c r="O3112" s="30" t="s">
        <v>9872</v>
      </c>
      <c r="P3112" s="30" t="s">
        <v>9868</v>
      </c>
      <c r="Q3112" s="30" t="s">
        <v>4174</v>
      </c>
    </row>
    <row r="3113" spans="1:17" hidden="1" x14ac:dyDescent="0.2">
      <c r="A3113" s="30" t="s">
        <v>10379</v>
      </c>
      <c r="B3113" s="30" t="s">
        <v>10109</v>
      </c>
      <c r="C3113" s="30" t="s">
        <v>10380</v>
      </c>
      <c r="D3113" s="30" t="s">
        <v>74</v>
      </c>
      <c r="E3113" s="30" t="s">
        <v>9891</v>
      </c>
      <c r="F3113" s="30"/>
      <c r="G3113" s="38">
        <v>60</v>
      </c>
      <c r="H3113" s="31">
        <v>0</v>
      </c>
      <c r="I3113" s="30" t="s">
        <v>610</v>
      </c>
      <c r="J3113" s="30" t="s">
        <v>611</v>
      </c>
      <c r="K3113" s="30" t="s">
        <v>495</v>
      </c>
      <c r="L3113" s="30" t="s">
        <v>612</v>
      </c>
      <c r="M3113" s="30" t="s">
        <v>688</v>
      </c>
      <c r="N3113" s="30"/>
      <c r="O3113" s="30" t="s">
        <v>9872</v>
      </c>
      <c r="P3113" s="30" t="s">
        <v>9868</v>
      </c>
      <c r="Q3113" s="30" t="s">
        <v>4174</v>
      </c>
    </row>
    <row r="3114" spans="1:17" hidden="1" x14ac:dyDescent="0.2">
      <c r="A3114" s="30" t="s">
        <v>10381</v>
      </c>
      <c r="B3114" s="30" t="s">
        <v>10109</v>
      </c>
      <c r="C3114" s="30" t="s">
        <v>10382</v>
      </c>
      <c r="D3114" s="30" t="s">
        <v>74</v>
      </c>
      <c r="E3114" s="30" t="s">
        <v>9891</v>
      </c>
      <c r="F3114" s="30"/>
      <c r="G3114" s="38">
        <v>60</v>
      </c>
      <c r="H3114" s="31">
        <v>0</v>
      </c>
      <c r="I3114" s="30" t="s">
        <v>5036</v>
      </c>
      <c r="J3114" s="30" t="s">
        <v>5037</v>
      </c>
      <c r="K3114" s="30" t="s">
        <v>495</v>
      </c>
      <c r="L3114" s="30" t="s">
        <v>612</v>
      </c>
      <c r="M3114" s="30" t="s">
        <v>961</v>
      </c>
      <c r="N3114" s="30"/>
      <c r="O3114" s="30" t="s">
        <v>9872</v>
      </c>
      <c r="P3114" s="30" t="s">
        <v>9868</v>
      </c>
      <c r="Q3114" s="30" t="s">
        <v>4174</v>
      </c>
    </row>
    <row r="3115" spans="1:17" hidden="1" x14ac:dyDescent="0.2">
      <c r="A3115" s="30" t="s">
        <v>10383</v>
      </c>
      <c r="B3115" s="30" t="s">
        <v>10109</v>
      </c>
      <c r="C3115" s="30" t="s">
        <v>10384</v>
      </c>
      <c r="D3115" s="30" t="s">
        <v>74</v>
      </c>
      <c r="E3115" s="30" t="s">
        <v>9891</v>
      </c>
      <c r="F3115" s="30"/>
      <c r="G3115" s="38">
        <v>60</v>
      </c>
      <c r="H3115" s="31">
        <v>0</v>
      </c>
      <c r="I3115" s="30" t="s">
        <v>610</v>
      </c>
      <c r="J3115" s="30" t="s">
        <v>611</v>
      </c>
      <c r="K3115" s="30" t="s">
        <v>495</v>
      </c>
      <c r="L3115" s="30" t="s">
        <v>612</v>
      </c>
      <c r="M3115" s="30" t="s">
        <v>943</v>
      </c>
      <c r="N3115" s="30"/>
      <c r="O3115" s="30" t="s">
        <v>9872</v>
      </c>
      <c r="P3115" s="30" t="s">
        <v>9868</v>
      </c>
      <c r="Q3115" s="30" t="s">
        <v>4174</v>
      </c>
    </row>
    <row r="3116" spans="1:17" hidden="1" x14ac:dyDescent="0.2">
      <c r="A3116" s="30" t="s">
        <v>10385</v>
      </c>
      <c r="B3116" s="30" t="s">
        <v>10109</v>
      </c>
      <c r="C3116" s="30" t="s">
        <v>10386</v>
      </c>
      <c r="D3116" s="30" t="s">
        <v>74</v>
      </c>
      <c r="E3116" s="30" t="s">
        <v>9891</v>
      </c>
      <c r="F3116" s="30"/>
      <c r="G3116" s="38">
        <v>60</v>
      </c>
      <c r="H3116" s="31">
        <v>0</v>
      </c>
      <c r="I3116" s="30" t="s">
        <v>610</v>
      </c>
      <c r="J3116" s="30" t="s">
        <v>611</v>
      </c>
      <c r="K3116" s="30" t="s">
        <v>495</v>
      </c>
      <c r="L3116" s="30" t="s">
        <v>612</v>
      </c>
      <c r="M3116" s="30" t="s">
        <v>950</v>
      </c>
      <c r="N3116" s="30"/>
      <c r="O3116" s="30" t="s">
        <v>9872</v>
      </c>
      <c r="P3116" s="30" t="s">
        <v>9868</v>
      </c>
      <c r="Q3116" s="30" t="s">
        <v>4174</v>
      </c>
    </row>
    <row r="3117" spans="1:17" hidden="1" x14ac:dyDescent="0.2">
      <c r="A3117" s="30" t="s">
        <v>10387</v>
      </c>
      <c r="B3117" s="30" t="s">
        <v>10109</v>
      </c>
      <c r="C3117" s="30" t="s">
        <v>10388</v>
      </c>
      <c r="D3117" s="30" t="s">
        <v>74</v>
      </c>
      <c r="E3117" s="30" t="s">
        <v>9891</v>
      </c>
      <c r="F3117" s="30"/>
      <c r="G3117" s="38">
        <v>60</v>
      </c>
      <c r="H3117" s="31">
        <v>0</v>
      </c>
      <c r="I3117" s="30" t="s">
        <v>610</v>
      </c>
      <c r="J3117" s="30" t="s">
        <v>611</v>
      </c>
      <c r="K3117" s="30" t="s">
        <v>495</v>
      </c>
      <c r="L3117" s="30" t="s">
        <v>612</v>
      </c>
      <c r="M3117" s="30" t="s">
        <v>1035</v>
      </c>
      <c r="N3117" s="30"/>
      <c r="O3117" s="30" t="s">
        <v>9872</v>
      </c>
      <c r="P3117" s="30" t="s">
        <v>9868</v>
      </c>
      <c r="Q3117" s="30" t="s">
        <v>4174</v>
      </c>
    </row>
    <row r="3118" spans="1:17" hidden="1" x14ac:dyDescent="0.2">
      <c r="A3118" s="30" t="s">
        <v>10389</v>
      </c>
      <c r="B3118" s="30" t="s">
        <v>10106</v>
      </c>
      <c r="C3118" s="30" t="s">
        <v>10390</v>
      </c>
      <c r="D3118" s="30" t="s">
        <v>74</v>
      </c>
      <c r="E3118" s="30" t="s">
        <v>9891</v>
      </c>
      <c r="F3118" s="30"/>
      <c r="G3118" s="38">
        <v>60</v>
      </c>
      <c r="H3118" s="31">
        <v>0</v>
      </c>
      <c r="I3118" s="30" t="s">
        <v>622</v>
      </c>
      <c r="J3118" s="30" t="s">
        <v>623</v>
      </c>
      <c r="K3118" s="30" t="s">
        <v>495</v>
      </c>
      <c r="L3118" s="30" t="s">
        <v>612</v>
      </c>
      <c r="M3118" s="30" t="s">
        <v>997</v>
      </c>
      <c r="N3118" s="30"/>
      <c r="O3118" s="30" t="s">
        <v>9872</v>
      </c>
      <c r="P3118" s="30" t="s">
        <v>9868</v>
      </c>
      <c r="Q3118" s="30" t="s">
        <v>4174</v>
      </c>
    </row>
    <row r="3119" spans="1:17" hidden="1" x14ac:dyDescent="0.2">
      <c r="A3119" s="30" t="s">
        <v>10391</v>
      </c>
      <c r="B3119" s="30" t="s">
        <v>10109</v>
      </c>
      <c r="C3119" s="30" t="s">
        <v>10392</v>
      </c>
      <c r="D3119" s="30" t="s">
        <v>74</v>
      </c>
      <c r="E3119" s="30" t="s">
        <v>9891</v>
      </c>
      <c r="F3119" s="30"/>
      <c r="G3119" s="38">
        <v>60</v>
      </c>
      <c r="H3119" s="31">
        <v>0</v>
      </c>
      <c r="I3119" s="30" t="s">
        <v>610</v>
      </c>
      <c r="J3119" s="30" t="s">
        <v>611</v>
      </c>
      <c r="K3119" s="30" t="s">
        <v>495</v>
      </c>
      <c r="L3119" s="30" t="s">
        <v>612</v>
      </c>
      <c r="M3119" s="30" t="s">
        <v>943</v>
      </c>
      <c r="N3119" s="30"/>
      <c r="O3119" s="30" t="s">
        <v>9872</v>
      </c>
      <c r="P3119" s="30" t="s">
        <v>9868</v>
      </c>
      <c r="Q3119" s="30" t="s">
        <v>4174</v>
      </c>
    </row>
    <row r="3120" spans="1:17" hidden="1" x14ac:dyDescent="0.2">
      <c r="A3120" s="30" t="s">
        <v>10393</v>
      </c>
      <c r="B3120" s="30" t="s">
        <v>10106</v>
      </c>
      <c r="C3120" s="30" t="s">
        <v>10394</v>
      </c>
      <c r="D3120" s="30" t="s">
        <v>74</v>
      </c>
      <c r="E3120" s="30" t="s">
        <v>9891</v>
      </c>
      <c r="F3120" s="30"/>
      <c r="G3120" s="38">
        <v>60</v>
      </c>
      <c r="H3120" s="31">
        <v>0</v>
      </c>
      <c r="I3120" s="30" t="s">
        <v>622</v>
      </c>
      <c r="J3120" s="30" t="s">
        <v>623</v>
      </c>
      <c r="K3120" s="30" t="s">
        <v>495</v>
      </c>
      <c r="L3120" s="30" t="s">
        <v>612</v>
      </c>
      <c r="M3120" s="30" t="s">
        <v>997</v>
      </c>
      <c r="N3120" s="30"/>
      <c r="O3120" s="30" t="s">
        <v>9872</v>
      </c>
      <c r="P3120" s="30" t="s">
        <v>9868</v>
      </c>
      <c r="Q3120" s="30" t="s">
        <v>4174</v>
      </c>
    </row>
    <row r="3121" spans="1:17" hidden="1" x14ac:dyDescent="0.2">
      <c r="A3121" s="30" t="s">
        <v>10395</v>
      </c>
      <c r="B3121" s="30" t="s">
        <v>10109</v>
      </c>
      <c r="C3121" s="30" t="s">
        <v>10396</v>
      </c>
      <c r="D3121" s="30" t="s">
        <v>74</v>
      </c>
      <c r="E3121" s="30" t="s">
        <v>9891</v>
      </c>
      <c r="F3121" s="30"/>
      <c r="G3121" s="38">
        <v>60</v>
      </c>
      <c r="H3121" s="31">
        <v>0</v>
      </c>
      <c r="I3121" s="30" t="s">
        <v>610</v>
      </c>
      <c r="J3121" s="30" t="s">
        <v>611</v>
      </c>
      <c r="K3121" s="30" t="s">
        <v>495</v>
      </c>
      <c r="L3121" s="30" t="s">
        <v>612</v>
      </c>
      <c r="M3121" s="30" t="s">
        <v>688</v>
      </c>
      <c r="N3121" s="30"/>
      <c r="O3121" s="30" t="s">
        <v>9872</v>
      </c>
      <c r="P3121" s="30" t="s">
        <v>9868</v>
      </c>
      <c r="Q3121" s="30" t="s">
        <v>4174</v>
      </c>
    </row>
    <row r="3122" spans="1:17" hidden="1" x14ac:dyDescent="0.2">
      <c r="A3122" s="30" t="s">
        <v>10397</v>
      </c>
      <c r="B3122" s="30" t="s">
        <v>10109</v>
      </c>
      <c r="C3122" s="30" t="s">
        <v>10398</v>
      </c>
      <c r="D3122" s="30" t="s">
        <v>74</v>
      </c>
      <c r="E3122" s="30" t="s">
        <v>9891</v>
      </c>
      <c r="F3122" s="30"/>
      <c r="G3122" s="38">
        <v>60</v>
      </c>
      <c r="H3122" s="31">
        <v>0</v>
      </c>
      <c r="I3122" s="30" t="s">
        <v>5036</v>
      </c>
      <c r="J3122" s="30" t="s">
        <v>5037</v>
      </c>
      <c r="K3122" s="30" t="s">
        <v>495</v>
      </c>
      <c r="L3122" s="30" t="s">
        <v>612</v>
      </c>
      <c r="M3122" s="30" t="s">
        <v>961</v>
      </c>
      <c r="N3122" s="30"/>
      <c r="O3122" s="30" t="s">
        <v>9872</v>
      </c>
      <c r="P3122" s="30" t="s">
        <v>9868</v>
      </c>
      <c r="Q3122" s="30" t="s">
        <v>4174</v>
      </c>
    </row>
    <row r="3123" spans="1:17" hidden="1" x14ac:dyDescent="0.2">
      <c r="A3123" s="30" t="s">
        <v>10399</v>
      </c>
      <c r="B3123" s="30" t="s">
        <v>10109</v>
      </c>
      <c r="C3123" s="30" t="s">
        <v>10400</v>
      </c>
      <c r="D3123" s="30" t="s">
        <v>74</v>
      </c>
      <c r="E3123" s="30" t="s">
        <v>9891</v>
      </c>
      <c r="F3123" s="30"/>
      <c r="G3123" s="38">
        <v>60</v>
      </c>
      <c r="H3123" s="31">
        <v>0</v>
      </c>
      <c r="I3123" s="30" t="s">
        <v>622</v>
      </c>
      <c r="J3123" s="30" t="s">
        <v>623</v>
      </c>
      <c r="K3123" s="30" t="s">
        <v>495</v>
      </c>
      <c r="L3123" s="30" t="s">
        <v>612</v>
      </c>
      <c r="M3123" s="30" t="s">
        <v>624</v>
      </c>
      <c r="N3123" s="30"/>
      <c r="O3123" s="30" t="s">
        <v>9872</v>
      </c>
      <c r="P3123" s="30" t="s">
        <v>9868</v>
      </c>
      <c r="Q3123" s="30" t="s">
        <v>4174</v>
      </c>
    </row>
    <row r="3124" spans="1:17" hidden="1" x14ac:dyDescent="0.2">
      <c r="A3124" s="30" t="s">
        <v>10401</v>
      </c>
      <c r="B3124" s="30" t="s">
        <v>10106</v>
      </c>
      <c r="C3124" s="30" t="s">
        <v>10402</v>
      </c>
      <c r="D3124" s="30" t="s">
        <v>74</v>
      </c>
      <c r="E3124" s="30" t="s">
        <v>9891</v>
      </c>
      <c r="F3124" s="30"/>
      <c r="G3124" s="38">
        <v>60</v>
      </c>
      <c r="H3124" s="31">
        <v>0</v>
      </c>
      <c r="I3124" s="30" t="s">
        <v>622</v>
      </c>
      <c r="J3124" s="30" t="s">
        <v>623</v>
      </c>
      <c r="K3124" s="30" t="s">
        <v>495</v>
      </c>
      <c r="L3124" s="30" t="s">
        <v>612</v>
      </c>
      <c r="M3124" s="30" t="s">
        <v>1153</v>
      </c>
      <c r="N3124" s="30"/>
      <c r="O3124" s="30" t="s">
        <v>9872</v>
      </c>
      <c r="P3124" s="30" t="s">
        <v>9868</v>
      </c>
      <c r="Q3124" s="30" t="s">
        <v>4174</v>
      </c>
    </row>
    <row r="3125" spans="1:17" hidden="1" x14ac:dyDescent="0.2">
      <c r="A3125" s="30" t="s">
        <v>10403</v>
      </c>
      <c r="B3125" s="30" t="s">
        <v>10109</v>
      </c>
      <c r="C3125" s="30" t="s">
        <v>10404</v>
      </c>
      <c r="D3125" s="30" t="s">
        <v>74</v>
      </c>
      <c r="E3125" s="30" t="s">
        <v>9891</v>
      </c>
      <c r="F3125" s="30"/>
      <c r="G3125" s="38">
        <v>60</v>
      </c>
      <c r="H3125" s="31">
        <v>0</v>
      </c>
      <c r="I3125" s="30" t="s">
        <v>610</v>
      </c>
      <c r="J3125" s="30" t="s">
        <v>611</v>
      </c>
      <c r="K3125" s="30" t="s">
        <v>495</v>
      </c>
      <c r="L3125" s="30" t="s">
        <v>612</v>
      </c>
      <c r="M3125" s="30" t="s">
        <v>1035</v>
      </c>
      <c r="N3125" s="30"/>
      <c r="O3125" s="30" t="s">
        <v>9872</v>
      </c>
      <c r="P3125" s="30" t="s">
        <v>9868</v>
      </c>
      <c r="Q3125" s="30" t="s">
        <v>4174</v>
      </c>
    </row>
    <row r="3126" spans="1:17" hidden="1" x14ac:dyDescent="0.2">
      <c r="A3126" s="30" t="s">
        <v>10405</v>
      </c>
      <c r="B3126" s="30" t="s">
        <v>10109</v>
      </c>
      <c r="C3126" s="30" t="s">
        <v>10406</v>
      </c>
      <c r="D3126" s="30" t="s">
        <v>74</v>
      </c>
      <c r="E3126" s="30" t="s">
        <v>9891</v>
      </c>
      <c r="F3126" s="30"/>
      <c r="G3126" s="38">
        <v>60</v>
      </c>
      <c r="H3126" s="31">
        <v>0</v>
      </c>
      <c r="I3126" s="30" t="s">
        <v>610</v>
      </c>
      <c r="J3126" s="30" t="s">
        <v>611</v>
      </c>
      <c r="K3126" s="30" t="s">
        <v>495</v>
      </c>
      <c r="L3126" s="30" t="s">
        <v>612</v>
      </c>
      <c r="M3126" s="30" t="s">
        <v>943</v>
      </c>
      <c r="N3126" s="30"/>
      <c r="O3126" s="30" t="s">
        <v>9872</v>
      </c>
      <c r="P3126" s="30" t="s">
        <v>9868</v>
      </c>
      <c r="Q3126" s="30" t="s">
        <v>4174</v>
      </c>
    </row>
    <row r="3127" spans="1:17" hidden="1" x14ac:dyDescent="0.2">
      <c r="A3127" s="30" t="s">
        <v>10407</v>
      </c>
      <c r="B3127" s="30" t="s">
        <v>10109</v>
      </c>
      <c r="C3127" s="30" t="s">
        <v>10408</v>
      </c>
      <c r="D3127" s="30" t="s">
        <v>74</v>
      </c>
      <c r="E3127" s="30" t="s">
        <v>9891</v>
      </c>
      <c r="F3127" s="30"/>
      <c r="G3127" s="38">
        <v>60</v>
      </c>
      <c r="H3127" s="31">
        <v>0</v>
      </c>
      <c r="I3127" s="30" t="s">
        <v>622</v>
      </c>
      <c r="J3127" s="30" t="s">
        <v>623</v>
      </c>
      <c r="K3127" s="30" t="s">
        <v>495</v>
      </c>
      <c r="L3127" s="30" t="s">
        <v>612</v>
      </c>
      <c r="M3127" s="30" t="s">
        <v>624</v>
      </c>
      <c r="N3127" s="30"/>
      <c r="O3127" s="30" t="s">
        <v>9872</v>
      </c>
      <c r="P3127" s="30" t="s">
        <v>9868</v>
      </c>
      <c r="Q3127" s="30" t="s">
        <v>4174</v>
      </c>
    </row>
    <row r="3128" spans="1:17" hidden="1" x14ac:dyDescent="0.2">
      <c r="A3128" s="30" t="s">
        <v>10409</v>
      </c>
      <c r="B3128" s="30" t="s">
        <v>10109</v>
      </c>
      <c r="C3128" s="30" t="s">
        <v>10410</v>
      </c>
      <c r="D3128" s="30" t="s">
        <v>74</v>
      </c>
      <c r="E3128" s="30" t="s">
        <v>9891</v>
      </c>
      <c r="F3128" s="30"/>
      <c r="G3128" s="38">
        <v>60</v>
      </c>
      <c r="H3128" s="31">
        <v>0</v>
      </c>
      <c r="I3128" s="30" t="s">
        <v>5036</v>
      </c>
      <c r="J3128" s="30" t="s">
        <v>5037</v>
      </c>
      <c r="K3128" s="30" t="s">
        <v>495</v>
      </c>
      <c r="L3128" s="30" t="s">
        <v>612</v>
      </c>
      <c r="M3128" s="30" t="s">
        <v>961</v>
      </c>
      <c r="N3128" s="30"/>
      <c r="O3128" s="30" t="s">
        <v>9872</v>
      </c>
      <c r="P3128" s="30" t="s">
        <v>9868</v>
      </c>
      <c r="Q3128" s="30" t="s">
        <v>4174</v>
      </c>
    </row>
    <row r="3129" spans="1:17" hidden="1" x14ac:dyDescent="0.2">
      <c r="A3129" s="30" t="s">
        <v>10411</v>
      </c>
      <c r="B3129" s="30" t="s">
        <v>10109</v>
      </c>
      <c r="C3129" s="30" t="s">
        <v>10412</v>
      </c>
      <c r="D3129" s="30" t="s">
        <v>74</v>
      </c>
      <c r="E3129" s="30" t="s">
        <v>9891</v>
      </c>
      <c r="F3129" s="30"/>
      <c r="G3129" s="38">
        <v>60</v>
      </c>
      <c r="H3129" s="31">
        <v>0</v>
      </c>
      <c r="I3129" s="30" t="s">
        <v>610</v>
      </c>
      <c r="J3129" s="30" t="s">
        <v>611</v>
      </c>
      <c r="K3129" s="30" t="s">
        <v>495</v>
      </c>
      <c r="L3129" s="30" t="s">
        <v>612</v>
      </c>
      <c r="M3129" s="30" t="s">
        <v>943</v>
      </c>
      <c r="N3129" s="30"/>
      <c r="O3129" s="30" t="s">
        <v>9872</v>
      </c>
      <c r="P3129" s="30" t="s">
        <v>9868</v>
      </c>
      <c r="Q3129" s="30" t="s">
        <v>4174</v>
      </c>
    </row>
    <row r="3130" spans="1:17" hidden="1" x14ac:dyDescent="0.2">
      <c r="A3130" s="30" t="s">
        <v>10413</v>
      </c>
      <c r="B3130" s="30" t="s">
        <v>10109</v>
      </c>
      <c r="C3130" s="30" t="s">
        <v>10414</v>
      </c>
      <c r="D3130" s="30" t="s">
        <v>74</v>
      </c>
      <c r="E3130" s="30" t="s">
        <v>9891</v>
      </c>
      <c r="F3130" s="30"/>
      <c r="G3130" s="38">
        <v>60</v>
      </c>
      <c r="H3130" s="31">
        <v>0</v>
      </c>
      <c r="I3130" s="30" t="s">
        <v>610</v>
      </c>
      <c r="J3130" s="30" t="s">
        <v>611</v>
      </c>
      <c r="K3130" s="30" t="s">
        <v>495</v>
      </c>
      <c r="L3130" s="30" t="s">
        <v>612</v>
      </c>
      <c r="M3130" s="30" t="s">
        <v>950</v>
      </c>
      <c r="N3130" s="30"/>
      <c r="O3130" s="30" t="s">
        <v>9872</v>
      </c>
      <c r="P3130" s="30" t="s">
        <v>9868</v>
      </c>
      <c r="Q3130" s="30" t="s">
        <v>4174</v>
      </c>
    </row>
    <row r="3131" spans="1:17" hidden="1" x14ac:dyDescent="0.2">
      <c r="A3131" s="30" t="s">
        <v>10415</v>
      </c>
      <c r="B3131" s="30" t="s">
        <v>10103</v>
      </c>
      <c r="C3131" s="30" t="s">
        <v>10416</v>
      </c>
      <c r="D3131" s="30"/>
      <c r="E3131" s="30" t="s">
        <v>9870</v>
      </c>
      <c r="F3131" s="30" t="s">
        <v>74</v>
      </c>
      <c r="G3131" s="38">
        <v>60</v>
      </c>
      <c r="H3131" s="31">
        <v>0</v>
      </c>
      <c r="I3131" s="30" t="s">
        <v>504</v>
      </c>
      <c r="J3131" s="30" t="s">
        <v>505</v>
      </c>
      <c r="K3131" s="30" t="s">
        <v>495</v>
      </c>
      <c r="L3131" s="30" t="s">
        <v>496</v>
      </c>
      <c r="M3131" s="30" t="s">
        <v>1146</v>
      </c>
      <c r="N3131" s="30"/>
      <c r="O3131" s="30" t="s">
        <v>9872</v>
      </c>
      <c r="P3131" s="30" t="s">
        <v>9868</v>
      </c>
      <c r="Q3131" s="30" t="s">
        <v>499</v>
      </c>
    </row>
    <row r="3132" spans="1:17" hidden="1" x14ac:dyDescent="0.2">
      <c r="A3132" s="30" t="s">
        <v>10417</v>
      </c>
      <c r="B3132" s="30" t="s">
        <v>10109</v>
      </c>
      <c r="C3132" s="30" t="s">
        <v>10418</v>
      </c>
      <c r="D3132" s="30" t="s">
        <v>74</v>
      </c>
      <c r="E3132" s="30" t="s">
        <v>9891</v>
      </c>
      <c r="F3132" s="30"/>
      <c r="G3132" s="38">
        <v>60</v>
      </c>
      <c r="H3132" s="31">
        <v>0</v>
      </c>
      <c r="I3132" s="30" t="s">
        <v>622</v>
      </c>
      <c r="J3132" s="30" t="s">
        <v>623</v>
      </c>
      <c r="K3132" s="30" t="s">
        <v>495</v>
      </c>
      <c r="L3132" s="30" t="s">
        <v>612</v>
      </c>
      <c r="M3132" s="30" t="s">
        <v>624</v>
      </c>
      <c r="N3132" s="30"/>
      <c r="O3132" s="30" t="s">
        <v>9872</v>
      </c>
      <c r="P3132" s="30" t="s">
        <v>9868</v>
      </c>
      <c r="Q3132" s="30" t="s">
        <v>4174</v>
      </c>
    </row>
    <row r="3133" spans="1:17" hidden="1" x14ac:dyDescent="0.2">
      <c r="A3133" s="30" t="s">
        <v>10419</v>
      </c>
      <c r="B3133" s="30" t="s">
        <v>10109</v>
      </c>
      <c r="C3133" s="30" t="s">
        <v>10420</v>
      </c>
      <c r="D3133" s="30" t="s">
        <v>74</v>
      </c>
      <c r="E3133" s="30" t="s">
        <v>9891</v>
      </c>
      <c r="F3133" s="30"/>
      <c r="G3133" s="38">
        <v>60</v>
      </c>
      <c r="H3133" s="31">
        <v>0</v>
      </c>
      <c r="I3133" s="30" t="s">
        <v>5036</v>
      </c>
      <c r="J3133" s="30" t="s">
        <v>5037</v>
      </c>
      <c r="K3133" s="30" t="s">
        <v>495</v>
      </c>
      <c r="L3133" s="30" t="s">
        <v>612</v>
      </c>
      <c r="M3133" s="30" t="s">
        <v>961</v>
      </c>
      <c r="N3133" s="30"/>
      <c r="O3133" s="30" t="s">
        <v>9872</v>
      </c>
      <c r="P3133" s="30" t="s">
        <v>9868</v>
      </c>
      <c r="Q3133" s="30" t="s">
        <v>4174</v>
      </c>
    </row>
    <row r="3134" spans="1:17" hidden="1" x14ac:dyDescent="0.2">
      <c r="A3134" s="30" t="s">
        <v>10421</v>
      </c>
      <c r="B3134" s="30" t="s">
        <v>10109</v>
      </c>
      <c r="C3134" s="30" t="s">
        <v>10422</v>
      </c>
      <c r="D3134" s="30" t="s">
        <v>74</v>
      </c>
      <c r="E3134" s="30" t="s">
        <v>9891</v>
      </c>
      <c r="F3134" s="30"/>
      <c r="G3134" s="38">
        <v>60</v>
      </c>
      <c r="H3134" s="31">
        <v>0</v>
      </c>
      <c r="I3134" s="30" t="s">
        <v>5036</v>
      </c>
      <c r="J3134" s="30" t="s">
        <v>5037</v>
      </c>
      <c r="K3134" s="30" t="s">
        <v>495</v>
      </c>
      <c r="L3134" s="30" t="s">
        <v>612</v>
      </c>
      <c r="M3134" s="30" t="s">
        <v>961</v>
      </c>
      <c r="N3134" s="30"/>
      <c r="O3134" s="30" t="s">
        <v>9872</v>
      </c>
      <c r="P3134" s="30" t="s">
        <v>9868</v>
      </c>
      <c r="Q3134" s="30" t="s">
        <v>4174</v>
      </c>
    </row>
    <row r="3135" spans="1:17" hidden="1" x14ac:dyDescent="0.2">
      <c r="A3135" s="30" t="s">
        <v>10423</v>
      </c>
      <c r="B3135" s="30" t="s">
        <v>10109</v>
      </c>
      <c r="C3135" s="30" t="s">
        <v>10424</v>
      </c>
      <c r="D3135" s="30" t="s">
        <v>74</v>
      </c>
      <c r="E3135" s="30" t="s">
        <v>9891</v>
      </c>
      <c r="F3135" s="30"/>
      <c r="G3135" s="38">
        <v>60</v>
      </c>
      <c r="H3135" s="31">
        <v>0</v>
      </c>
      <c r="I3135" s="30" t="s">
        <v>5036</v>
      </c>
      <c r="J3135" s="30" t="s">
        <v>5037</v>
      </c>
      <c r="K3135" s="30" t="s">
        <v>495</v>
      </c>
      <c r="L3135" s="30" t="s">
        <v>612</v>
      </c>
      <c r="M3135" s="30" t="s">
        <v>780</v>
      </c>
      <c r="N3135" s="30"/>
      <c r="O3135" s="30" t="s">
        <v>9872</v>
      </c>
      <c r="P3135" s="30" t="s">
        <v>9868</v>
      </c>
      <c r="Q3135" s="30" t="s">
        <v>4174</v>
      </c>
    </row>
    <row r="3136" spans="1:17" hidden="1" x14ac:dyDescent="0.2">
      <c r="A3136" s="30" t="s">
        <v>10425</v>
      </c>
      <c r="B3136" s="30" t="s">
        <v>10106</v>
      </c>
      <c r="C3136" s="30" t="s">
        <v>10426</v>
      </c>
      <c r="D3136" s="30" t="s">
        <v>74</v>
      </c>
      <c r="E3136" s="30" t="s">
        <v>9891</v>
      </c>
      <c r="F3136" s="30"/>
      <c r="G3136" s="38">
        <v>60</v>
      </c>
      <c r="H3136" s="31">
        <v>0</v>
      </c>
      <c r="I3136" s="30" t="s">
        <v>622</v>
      </c>
      <c r="J3136" s="30" t="s">
        <v>623</v>
      </c>
      <c r="K3136" s="30" t="s">
        <v>495</v>
      </c>
      <c r="L3136" s="30" t="s">
        <v>612</v>
      </c>
      <c r="M3136" s="30" t="s">
        <v>997</v>
      </c>
      <c r="N3136" s="30"/>
      <c r="O3136" s="30" t="s">
        <v>9872</v>
      </c>
      <c r="P3136" s="30" t="s">
        <v>9868</v>
      </c>
      <c r="Q3136" s="30" t="s">
        <v>4174</v>
      </c>
    </row>
    <row r="3137" spans="1:17" hidden="1" x14ac:dyDescent="0.2">
      <c r="A3137" s="30" t="s">
        <v>10427</v>
      </c>
      <c r="B3137" s="30" t="s">
        <v>10109</v>
      </c>
      <c r="C3137" s="30" t="s">
        <v>10428</v>
      </c>
      <c r="D3137" s="30" t="s">
        <v>74</v>
      </c>
      <c r="E3137" s="30" t="s">
        <v>9891</v>
      </c>
      <c r="F3137" s="30"/>
      <c r="G3137" s="38">
        <v>60</v>
      </c>
      <c r="H3137" s="31">
        <v>0</v>
      </c>
      <c r="I3137" s="30" t="s">
        <v>610</v>
      </c>
      <c r="J3137" s="30" t="s">
        <v>611</v>
      </c>
      <c r="K3137" s="30" t="s">
        <v>495</v>
      </c>
      <c r="L3137" s="30" t="s">
        <v>612</v>
      </c>
      <c r="M3137" s="30" t="s">
        <v>950</v>
      </c>
      <c r="N3137" s="30"/>
      <c r="O3137" s="30" t="s">
        <v>9872</v>
      </c>
      <c r="P3137" s="30" t="s">
        <v>9868</v>
      </c>
      <c r="Q3137" s="30" t="s">
        <v>4174</v>
      </c>
    </row>
    <row r="3138" spans="1:17" hidden="1" x14ac:dyDescent="0.2">
      <c r="A3138" s="30" t="s">
        <v>10429</v>
      </c>
      <c r="B3138" s="30" t="s">
        <v>10109</v>
      </c>
      <c r="C3138" s="30" t="s">
        <v>10430</v>
      </c>
      <c r="D3138" s="30" t="s">
        <v>74</v>
      </c>
      <c r="E3138" s="30" t="s">
        <v>9891</v>
      </c>
      <c r="F3138" s="30"/>
      <c r="G3138" s="38">
        <v>60</v>
      </c>
      <c r="H3138" s="31">
        <v>0</v>
      </c>
      <c r="I3138" s="30" t="s">
        <v>610</v>
      </c>
      <c r="J3138" s="30" t="s">
        <v>611</v>
      </c>
      <c r="K3138" s="30" t="s">
        <v>495</v>
      </c>
      <c r="L3138" s="30" t="s">
        <v>612</v>
      </c>
      <c r="M3138" s="30" t="s">
        <v>950</v>
      </c>
      <c r="N3138" s="30"/>
      <c r="O3138" s="30" t="s">
        <v>9872</v>
      </c>
      <c r="P3138" s="30" t="s">
        <v>9868</v>
      </c>
      <c r="Q3138" s="30" t="s">
        <v>4174</v>
      </c>
    </row>
    <row r="3139" spans="1:17" hidden="1" x14ac:dyDescent="0.2">
      <c r="A3139" s="30" t="s">
        <v>10431</v>
      </c>
      <c r="B3139" s="30" t="s">
        <v>10103</v>
      </c>
      <c r="C3139" s="30" t="s">
        <v>10432</v>
      </c>
      <c r="D3139" s="30"/>
      <c r="E3139" s="30" t="s">
        <v>9870</v>
      </c>
      <c r="F3139" s="30" t="s">
        <v>74</v>
      </c>
      <c r="G3139" s="38">
        <v>60</v>
      </c>
      <c r="H3139" s="31">
        <v>0</v>
      </c>
      <c r="I3139" s="30" t="s">
        <v>512</v>
      </c>
      <c r="J3139" s="30" t="s">
        <v>513</v>
      </c>
      <c r="K3139" s="30" t="s">
        <v>495</v>
      </c>
      <c r="L3139" s="30" t="s">
        <v>496</v>
      </c>
      <c r="M3139" s="30" t="s">
        <v>548</v>
      </c>
      <c r="N3139" s="30"/>
      <c r="O3139" s="30" t="s">
        <v>9872</v>
      </c>
      <c r="P3139" s="30" t="s">
        <v>9868</v>
      </c>
      <c r="Q3139" s="30" t="s">
        <v>499</v>
      </c>
    </row>
    <row r="3140" spans="1:17" hidden="1" x14ac:dyDescent="0.2">
      <c r="A3140" s="30" t="s">
        <v>10433</v>
      </c>
      <c r="B3140" s="30" t="s">
        <v>10103</v>
      </c>
      <c r="C3140" s="30" t="s">
        <v>10434</v>
      </c>
      <c r="D3140" s="30"/>
      <c r="E3140" s="30" t="s">
        <v>9870</v>
      </c>
      <c r="F3140" s="30" t="s">
        <v>74</v>
      </c>
      <c r="G3140" s="38">
        <v>60</v>
      </c>
      <c r="H3140" s="31">
        <v>0</v>
      </c>
      <c r="I3140" s="30" t="s">
        <v>552</v>
      </c>
      <c r="J3140" s="30" t="s">
        <v>553</v>
      </c>
      <c r="K3140" s="30" t="s">
        <v>495</v>
      </c>
      <c r="L3140" s="30" t="s">
        <v>496</v>
      </c>
      <c r="M3140" s="30" t="s">
        <v>2249</v>
      </c>
      <c r="N3140" s="30"/>
      <c r="O3140" s="30" t="s">
        <v>9872</v>
      </c>
      <c r="P3140" s="30" t="s">
        <v>9868</v>
      </c>
      <c r="Q3140" s="30" t="s">
        <v>499</v>
      </c>
    </row>
    <row r="3141" spans="1:17" hidden="1" x14ac:dyDescent="0.2">
      <c r="A3141" s="30" t="s">
        <v>10435</v>
      </c>
      <c r="B3141" s="30" t="s">
        <v>10109</v>
      </c>
      <c r="C3141" s="30" t="s">
        <v>10436</v>
      </c>
      <c r="D3141" s="30" t="s">
        <v>74</v>
      </c>
      <c r="E3141" s="30" t="s">
        <v>9891</v>
      </c>
      <c r="F3141" s="30"/>
      <c r="G3141" s="38">
        <v>60</v>
      </c>
      <c r="H3141" s="31">
        <v>0</v>
      </c>
      <c r="I3141" s="30" t="s">
        <v>610</v>
      </c>
      <c r="J3141" s="30" t="s">
        <v>611</v>
      </c>
      <c r="K3141" s="30" t="s">
        <v>495</v>
      </c>
      <c r="L3141" s="30" t="s">
        <v>612</v>
      </c>
      <c r="M3141" s="30" t="s">
        <v>943</v>
      </c>
      <c r="N3141" s="30"/>
      <c r="O3141" s="30" t="s">
        <v>9872</v>
      </c>
      <c r="P3141" s="30" t="s">
        <v>9868</v>
      </c>
      <c r="Q3141" s="30" t="s">
        <v>4174</v>
      </c>
    </row>
    <row r="3142" spans="1:17" hidden="1" x14ac:dyDescent="0.2">
      <c r="A3142" s="30" t="s">
        <v>10437</v>
      </c>
      <c r="B3142" s="30" t="s">
        <v>10109</v>
      </c>
      <c r="C3142" s="30" t="s">
        <v>10438</v>
      </c>
      <c r="D3142" s="30" t="s">
        <v>74</v>
      </c>
      <c r="E3142" s="30" t="s">
        <v>9891</v>
      </c>
      <c r="F3142" s="30"/>
      <c r="G3142" s="38">
        <v>60</v>
      </c>
      <c r="H3142" s="31">
        <v>0</v>
      </c>
      <c r="I3142" s="30" t="s">
        <v>610</v>
      </c>
      <c r="J3142" s="30" t="s">
        <v>611</v>
      </c>
      <c r="K3142" s="30" t="s">
        <v>495</v>
      </c>
      <c r="L3142" s="30" t="s">
        <v>612</v>
      </c>
      <c r="M3142" s="30" t="s">
        <v>1035</v>
      </c>
      <c r="N3142" s="30"/>
      <c r="O3142" s="30" t="s">
        <v>9872</v>
      </c>
      <c r="P3142" s="30" t="s">
        <v>9868</v>
      </c>
      <c r="Q3142" s="30" t="s">
        <v>4174</v>
      </c>
    </row>
    <row r="3143" spans="1:17" hidden="1" x14ac:dyDescent="0.2">
      <c r="A3143" s="30" t="s">
        <v>10439</v>
      </c>
      <c r="B3143" s="30" t="s">
        <v>10109</v>
      </c>
      <c r="C3143" s="30" t="s">
        <v>10440</v>
      </c>
      <c r="D3143" s="30" t="s">
        <v>74</v>
      </c>
      <c r="E3143" s="30" t="s">
        <v>9891</v>
      </c>
      <c r="F3143" s="30"/>
      <c r="G3143" s="38">
        <v>60</v>
      </c>
      <c r="H3143" s="31">
        <v>0</v>
      </c>
      <c r="I3143" s="30" t="s">
        <v>622</v>
      </c>
      <c r="J3143" s="30" t="s">
        <v>623</v>
      </c>
      <c r="K3143" s="30" t="s">
        <v>495</v>
      </c>
      <c r="L3143" s="30" t="s">
        <v>612</v>
      </c>
      <c r="M3143" s="30" t="s">
        <v>624</v>
      </c>
      <c r="N3143" s="30"/>
      <c r="O3143" s="30" t="s">
        <v>9872</v>
      </c>
      <c r="P3143" s="30" t="s">
        <v>9868</v>
      </c>
      <c r="Q3143" s="30" t="s">
        <v>4174</v>
      </c>
    </row>
    <row r="3144" spans="1:17" hidden="1" x14ac:dyDescent="0.2">
      <c r="A3144" s="30" t="s">
        <v>10441</v>
      </c>
      <c r="B3144" s="30" t="s">
        <v>10109</v>
      </c>
      <c r="C3144" s="30" t="s">
        <v>10442</v>
      </c>
      <c r="D3144" s="30" t="s">
        <v>74</v>
      </c>
      <c r="E3144" s="30" t="s">
        <v>9891</v>
      </c>
      <c r="F3144" s="30"/>
      <c r="G3144" s="38">
        <v>60</v>
      </c>
      <c r="H3144" s="31">
        <v>0</v>
      </c>
      <c r="I3144" s="30" t="s">
        <v>5036</v>
      </c>
      <c r="J3144" s="30" t="s">
        <v>5037</v>
      </c>
      <c r="K3144" s="30" t="s">
        <v>495</v>
      </c>
      <c r="L3144" s="30" t="s">
        <v>612</v>
      </c>
      <c r="M3144" s="30" t="s">
        <v>1021</v>
      </c>
      <c r="N3144" s="30"/>
      <c r="O3144" s="30" t="s">
        <v>9872</v>
      </c>
      <c r="P3144" s="30" t="s">
        <v>9868</v>
      </c>
      <c r="Q3144" s="30" t="s">
        <v>4174</v>
      </c>
    </row>
    <row r="3145" spans="1:17" hidden="1" x14ac:dyDescent="0.2">
      <c r="A3145" s="30" t="s">
        <v>10443</v>
      </c>
      <c r="B3145" s="30" t="s">
        <v>10106</v>
      </c>
      <c r="C3145" s="30" t="s">
        <v>10394</v>
      </c>
      <c r="D3145" s="30" t="s">
        <v>74</v>
      </c>
      <c r="E3145" s="30" t="s">
        <v>9891</v>
      </c>
      <c r="F3145" s="30"/>
      <c r="G3145" s="38">
        <v>60</v>
      </c>
      <c r="H3145" s="31">
        <v>0</v>
      </c>
      <c r="I3145" s="30" t="s">
        <v>622</v>
      </c>
      <c r="J3145" s="30" t="s">
        <v>623</v>
      </c>
      <c r="K3145" s="30" t="s">
        <v>495</v>
      </c>
      <c r="L3145" s="30" t="s">
        <v>612</v>
      </c>
      <c r="M3145" s="30" t="s">
        <v>997</v>
      </c>
      <c r="N3145" s="30"/>
      <c r="O3145" s="30" t="s">
        <v>9872</v>
      </c>
      <c r="P3145" s="30" t="s">
        <v>9868</v>
      </c>
      <c r="Q3145" s="30" t="s">
        <v>4174</v>
      </c>
    </row>
    <row r="3146" spans="1:17" hidden="1" x14ac:dyDescent="0.2">
      <c r="A3146" s="30" t="s">
        <v>10444</v>
      </c>
      <c r="B3146" s="30" t="s">
        <v>10109</v>
      </c>
      <c r="C3146" s="30" t="s">
        <v>10445</v>
      </c>
      <c r="D3146" s="30" t="s">
        <v>74</v>
      </c>
      <c r="E3146" s="30" t="s">
        <v>9891</v>
      </c>
      <c r="F3146" s="30"/>
      <c r="G3146" s="38">
        <v>60</v>
      </c>
      <c r="H3146" s="31">
        <v>0</v>
      </c>
      <c r="I3146" s="30" t="s">
        <v>5036</v>
      </c>
      <c r="J3146" s="30" t="s">
        <v>5037</v>
      </c>
      <c r="K3146" s="30" t="s">
        <v>495</v>
      </c>
      <c r="L3146" s="30" t="s">
        <v>612</v>
      </c>
      <c r="M3146" s="30" t="s">
        <v>780</v>
      </c>
      <c r="N3146" s="30"/>
      <c r="O3146" s="30" t="s">
        <v>9872</v>
      </c>
      <c r="P3146" s="30" t="s">
        <v>9868</v>
      </c>
      <c r="Q3146" s="30" t="s">
        <v>4174</v>
      </c>
    </row>
    <row r="3147" spans="1:17" hidden="1" x14ac:dyDescent="0.2">
      <c r="A3147" s="30" t="s">
        <v>10446</v>
      </c>
      <c r="B3147" s="30" t="s">
        <v>10109</v>
      </c>
      <c r="C3147" s="30" t="s">
        <v>10447</v>
      </c>
      <c r="D3147" s="30" t="s">
        <v>74</v>
      </c>
      <c r="E3147" s="30" t="s">
        <v>9891</v>
      </c>
      <c r="F3147" s="30"/>
      <c r="G3147" s="38">
        <v>60</v>
      </c>
      <c r="H3147" s="31">
        <v>0</v>
      </c>
      <c r="I3147" s="30" t="s">
        <v>5036</v>
      </c>
      <c r="J3147" s="30" t="s">
        <v>5037</v>
      </c>
      <c r="K3147" s="30" t="s">
        <v>495</v>
      </c>
      <c r="L3147" s="30" t="s">
        <v>612</v>
      </c>
      <c r="M3147" s="30" t="s">
        <v>613</v>
      </c>
      <c r="N3147" s="30"/>
      <c r="O3147" s="30" t="s">
        <v>9872</v>
      </c>
      <c r="P3147" s="30" t="s">
        <v>9868</v>
      </c>
      <c r="Q3147" s="30" t="s">
        <v>4174</v>
      </c>
    </row>
    <row r="3148" spans="1:17" hidden="1" x14ac:dyDescent="0.2">
      <c r="A3148" s="30" t="s">
        <v>10448</v>
      </c>
      <c r="B3148" s="30" t="s">
        <v>10109</v>
      </c>
      <c r="C3148" s="30" t="s">
        <v>10449</v>
      </c>
      <c r="D3148" s="30" t="s">
        <v>74</v>
      </c>
      <c r="E3148" s="30" t="s">
        <v>9891</v>
      </c>
      <c r="F3148" s="30"/>
      <c r="G3148" s="38">
        <v>60</v>
      </c>
      <c r="H3148" s="31">
        <v>0</v>
      </c>
      <c r="I3148" s="30" t="s">
        <v>610</v>
      </c>
      <c r="J3148" s="30" t="s">
        <v>611</v>
      </c>
      <c r="K3148" s="30" t="s">
        <v>495</v>
      </c>
      <c r="L3148" s="30" t="s">
        <v>612</v>
      </c>
      <c r="M3148" s="30" t="s">
        <v>688</v>
      </c>
      <c r="N3148" s="30"/>
      <c r="O3148" s="30" t="s">
        <v>9872</v>
      </c>
      <c r="P3148" s="30" t="s">
        <v>9868</v>
      </c>
      <c r="Q3148" s="30" t="s">
        <v>4174</v>
      </c>
    </row>
    <row r="3149" spans="1:17" hidden="1" x14ac:dyDescent="0.2">
      <c r="A3149" s="30" t="s">
        <v>10450</v>
      </c>
      <c r="B3149" s="30" t="s">
        <v>10451</v>
      </c>
      <c r="C3149" s="30" t="s">
        <v>10452</v>
      </c>
      <c r="D3149" s="30" t="s">
        <v>74</v>
      </c>
      <c r="E3149" s="30" t="s">
        <v>9891</v>
      </c>
      <c r="F3149" s="30"/>
      <c r="G3149" s="38">
        <v>60</v>
      </c>
      <c r="H3149" s="31">
        <v>0</v>
      </c>
      <c r="I3149" s="30" t="s">
        <v>610</v>
      </c>
      <c r="J3149" s="30" t="s">
        <v>611</v>
      </c>
      <c r="K3149" s="30" t="s">
        <v>495</v>
      </c>
      <c r="L3149" s="30" t="s">
        <v>612</v>
      </c>
      <c r="M3149" s="30" t="s">
        <v>943</v>
      </c>
      <c r="N3149" s="30"/>
      <c r="O3149" s="30" t="s">
        <v>9872</v>
      </c>
      <c r="P3149" s="30" t="s">
        <v>9868</v>
      </c>
      <c r="Q3149" s="30" t="s">
        <v>4174</v>
      </c>
    </row>
    <row r="3150" spans="1:17" hidden="1" x14ac:dyDescent="0.2">
      <c r="A3150" s="30" t="s">
        <v>10453</v>
      </c>
      <c r="B3150" s="30" t="s">
        <v>10109</v>
      </c>
      <c r="C3150" s="30" t="s">
        <v>10454</v>
      </c>
      <c r="D3150" s="30" t="s">
        <v>74</v>
      </c>
      <c r="E3150" s="30" t="s">
        <v>9891</v>
      </c>
      <c r="F3150" s="30"/>
      <c r="G3150" s="38">
        <v>60</v>
      </c>
      <c r="H3150" s="31">
        <v>0</v>
      </c>
      <c r="I3150" s="30" t="s">
        <v>610</v>
      </c>
      <c r="J3150" s="30" t="s">
        <v>611</v>
      </c>
      <c r="K3150" s="30" t="s">
        <v>495</v>
      </c>
      <c r="L3150" s="30" t="s">
        <v>612</v>
      </c>
      <c r="M3150" s="30" t="s">
        <v>943</v>
      </c>
      <c r="N3150" s="30"/>
      <c r="O3150" s="30" t="s">
        <v>9872</v>
      </c>
      <c r="P3150" s="30" t="s">
        <v>9868</v>
      </c>
      <c r="Q3150" s="30" t="s">
        <v>4174</v>
      </c>
    </row>
    <row r="3151" spans="1:17" hidden="1" x14ac:dyDescent="0.2">
      <c r="A3151" s="30" t="s">
        <v>10455</v>
      </c>
      <c r="B3151" s="30" t="s">
        <v>10109</v>
      </c>
      <c r="C3151" s="30" t="s">
        <v>10456</v>
      </c>
      <c r="D3151" s="30" t="s">
        <v>74</v>
      </c>
      <c r="E3151" s="30" t="s">
        <v>9891</v>
      </c>
      <c r="F3151" s="30"/>
      <c r="G3151" s="38">
        <v>60</v>
      </c>
      <c r="H3151" s="31">
        <v>0</v>
      </c>
      <c r="I3151" s="30" t="s">
        <v>610</v>
      </c>
      <c r="J3151" s="30" t="s">
        <v>611</v>
      </c>
      <c r="K3151" s="30" t="s">
        <v>495</v>
      </c>
      <c r="L3151" s="30" t="s">
        <v>612</v>
      </c>
      <c r="M3151" s="30" t="s">
        <v>950</v>
      </c>
      <c r="N3151" s="30"/>
      <c r="O3151" s="30" t="s">
        <v>9872</v>
      </c>
      <c r="P3151" s="30" t="s">
        <v>9868</v>
      </c>
      <c r="Q3151" s="30" t="s">
        <v>4174</v>
      </c>
    </row>
    <row r="3152" spans="1:17" hidden="1" x14ac:dyDescent="0.2">
      <c r="A3152" s="30" t="s">
        <v>10457</v>
      </c>
      <c r="B3152" s="30" t="s">
        <v>10109</v>
      </c>
      <c r="C3152" s="30" t="s">
        <v>10458</v>
      </c>
      <c r="D3152" s="30" t="s">
        <v>74</v>
      </c>
      <c r="E3152" s="30" t="s">
        <v>9891</v>
      </c>
      <c r="F3152" s="30"/>
      <c r="G3152" s="38">
        <v>60</v>
      </c>
      <c r="H3152" s="31">
        <v>0</v>
      </c>
      <c r="I3152" s="30" t="s">
        <v>610</v>
      </c>
      <c r="J3152" s="30" t="s">
        <v>611</v>
      </c>
      <c r="K3152" s="30" t="s">
        <v>495</v>
      </c>
      <c r="L3152" s="30" t="s">
        <v>612</v>
      </c>
      <c r="M3152" s="30" t="s">
        <v>688</v>
      </c>
      <c r="N3152" s="30"/>
      <c r="O3152" s="30" t="s">
        <v>9872</v>
      </c>
      <c r="P3152" s="30" t="s">
        <v>9868</v>
      </c>
      <c r="Q3152" s="30" t="s">
        <v>4174</v>
      </c>
    </row>
    <row r="3153" spans="1:17" hidden="1" x14ac:dyDescent="0.2">
      <c r="A3153" s="30" t="s">
        <v>10459</v>
      </c>
      <c r="B3153" s="30" t="s">
        <v>10106</v>
      </c>
      <c r="C3153" s="30" t="s">
        <v>10460</v>
      </c>
      <c r="D3153" s="30" t="s">
        <v>74</v>
      </c>
      <c r="E3153" s="30" t="s">
        <v>9891</v>
      </c>
      <c r="F3153" s="30"/>
      <c r="G3153" s="38">
        <v>60</v>
      </c>
      <c r="H3153" s="31">
        <v>0</v>
      </c>
      <c r="I3153" s="30" t="s">
        <v>622</v>
      </c>
      <c r="J3153" s="30" t="s">
        <v>623</v>
      </c>
      <c r="K3153" s="30" t="s">
        <v>495</v>
      </c>
      <c r="L3153" s="30" t="s">
        <v>612</v>
      </c>
      <c r="M3153" s="30" t="s">
        <v>1153</v>
      </c>
      <c r="N3153" s="30"/>
      <c r="O3153" s="30" t="s">
        <v>9872</v>
      </c>
      <c r="P3153" s="30" t="s">
        <v>9868</v>
      </c>
      <c r="Q3153" s="30" t="s">
        <v>4174</v>
      </c>
    </row>
    <row r="3154" spans="1:17" hidden="1" x14ac:dyDescent="0.2">
      <c r="A3154" s="30" t="s">
        <v>10461</v>
      </c>
      <c r="B3154" s="30" t="s">
        <v>10109</v>
      </c>
      <c r="C3154" s="30" t="s">
        <v>10462</v>
      </c>
      <c r="D3154" s="30" t="s">
        <v>74</v>
      </c>
      <c r="E3154" s="30" t="s">
        <v>9891</v>
      </c>
      <c r="F3154" s="30"/>
      <c r="G3154" s="38">
        <v>60</v>
      </c>
      <c r="H3154" s="31">
        <v>0</v>
      </c>
      <c r="I3154" s="30" t="s">
        <v>610</v>
      </c>
      <c r="J3154" s="30" t="s">
        <v>611</v>
      </c>
      <c r="K3154" s="30" t="s">
        <v>495</v>
      </c>
      <c r="L3154" s="30" t="s">
        <v>612</v>
      </c>
      <c r="M3154" s="30" t="s">
        <v>1035</v>
      </c>
      <c r="N3154" s="30"/>
      <c r="O3154" s="30" t="s">
        <v>9872</v>
      </c>
      <c r="P3154" s="30" t="s">
        <v>9868</v>
      </c>
      <c r="Q3154" s="30" t="s">
        <v>4174</v>
      </c>
    </row>
    <row r="3155" spans="1:17" hidden="1" x14ac:dyDescent="0.2">
      <c r="A3155" s="30" t="s">
        <v>10463</v>
      </c>
      <c r="B3155" s="30" t="s">
        <v>10109</v>
      </c>
      <c r="C3155" s="30" t="s">
        <v>10464</v>
      </c>
      <c r="D3155" s="30" t="s">
        <v>74</v>
      </c>
      <c r="E3155" s="30" t="s">
        <v>9891</v>
      </c>
      <c r="F3155" s="30"/>
      <c r="G3155" s="38">
        <v>60</v>
      </c>
      <c r="H3155" s="31">
        <v>0</v>
      </c>
      <c r="I3155" s="30" t="s">
        <v>622</v>
      </c>
      <c r="J3155" s="30" t="s">
        <v>623</v>
      </c>
      <c r="K3155" s="30" t="s">
        <v>495</v>
      </c>
      <c r="L3155" s="30" t="s">
        <v>612</v>
      </c>
      <c r="M3155" s="30" t="s">
        <v>1007</v>
      </c>
      <c r="N3155" s="30"/>
      <c r="O3155" s="30" t="s">
        <v>9872</v>
      </c>
      <c r="P3155" s="30" t="s">
        <v>9868</v>
      </c>
      <c r="Q3155" s="30" t="s">
        <v>4174</v>
      </c>
    </row>
    <row r="3156" spans="1:17" hidden="1" x14ac:dyDescent="0.2">
      <c r="A3156" s="30" t="s">
        <v>10465</v>
      </c>
      <c r="B3156" s="30" t="s">
        <v>10109</v>
      </c>
      <c r="C3156" s="30" t="s">
        <v>10466</v>
      </c>
      <c r="D3156" s="30" t="s">
        <v>74</v>
      </c>
      <c r="E3156" s="30" t="s">
        <v>9891</v>
      </c>
      <c r="F3156" s="30"/>
      <c r="G3156" s="38">
        <v>60</v>
      </c>
      <c r="H3156" s="31">
        <v>0</v>
      </c>
      <c r="I3156" s="30" t="s">
        <v>610</v>
      </c>
      <c r="J3156" s="30" t="s">
        <v>611</v>
      </c>
      <c r="K3156" s="30" t="s">
        <v>495</v>
      </c>
      <c r="L3156" s="30" t="s">
        <v>612</v>
      </c>
      <c r="M3156" s="30" t="s">
        <v>688</v>
      </c>
      <c r="N3156" s="30"/>
      <c r="O3156" s="30" t="s">
        <v>9872</v>
      </c>
      <c r="P3156" s="30" t="s">
        <v>9868</v>
      </c>
      <c r="Q3156" s="30" t="s">
        <v>4174</v>
      </c>
    </row>
    <row r="3157" spans="1:17" hidden="1" x14ac:dyDescent="0.2">
      <c r="A3157" s="30" t="s">
        <v>10467</v>
      </c>
      <c r="B3157" s="30" t="s">
        <v>10109</v>
      </c>
      <c r="C3157" s="30" t="s">
        <v>10468</v>
      </c>
      <c r="D3157" s="30" t="s">
        <v>74</v>
      </c>
      <c r="E3157" s="30" t="s">
        <v>9891</v>
      </c>
      <c r="F3157" s="30"/>
      <c r="G3157" s="38">
        <v>60</v>
      </c>
      <c r="H3157" s="31">
        <v>0</v>
      </c>
      <c r="I3157" s="30" t="s">
        <v>610</v>
      </c>
      <c r="J3157" s="30" t="s">
        <v>611</v>
      </c>
      <c r="K3157" s="30" t="s">
        <v>495</v>
      </c>
      <c r="L3157" s="30" t="s">
        <v>612</v>
      </c>
      <c r="M3157" s="30" t="s">
        <v>1035</v>
      </c>
      <c r="N3157" s="30"/>
      <c r="O3157" s="30" t="s">
        <v>9872</v>
      </c>
      <c r="P3157" s="30" t="s">
        <v>9868</v>
      </c>
      <c r="Q3157" s="30" t="s">
        <v>4174</v>
      </c>
    </row>
    <row r="3158" spans="1:17" hidden="1" x14ac:dyDescent="0.2">
      <c r="A3158" s="30" t="s">
        <v>10469</v>
      </c>
      <c r="B3158" s="30" t="s">
        <v>10109</v>
      </c>
      <c r="C3158" s="30" t="s">
        <v>10470</v>
      </c>
      <c r="D3158" s="30" t="s">
        <v>74</v>
      </c>
      <c r="E3158" s="30" t="s">
        <v>9891</v>
      </c>
      <c r="F3158" s="30"/>
      <c r="G3158" s="38">
        <v>60</v>
      </c>
      <c r="H3158" s="31">
        <v>0</v>
      </c>
      <c r="I3158" s="30" t="s">
        <v>610</v>
      </c>
      <c r="J3158" s="30" t="s">
        <v>611</v>
      </c>
      <c r="K3158" s="30" t="s">
        <v>495</v>
      </c>
      <c r="L3158" s="30" t="s">
        <v>612</v>
      </c>
      <c r="M3158" s="30" t="s">
        <v>688</v>
      </c>
      <c r="N3158" s="30"/>
      <c r="O3158" s="30" t="s">
        <v>9872</v>
      </c>
      <c r="P3158" s="30" t="s">
        <v>9868</v>
      </c>
      <c r="Q3158" s="30" t="s">
        <v>4174</v>
      </c>
    </row>
    <row r="3159" spans="1:17" hidden="1" x14ac:dyDescent="0.2">
      <c r="A3159" s="30" t="s">
        <v>10471</v>
      </c>
      <c r="B3159" s="30" t="s">
        <v>10109</v>
      </c>
      <c r="C3159" s="30" t="s">
        <v>10472</v>
      </c>
      <c r="D3159" s="30" t="s">
        <v>74</v>
      </c>
      <c r="E3159" s="30" t="s">
        <v>9891</v>
      </c>
      <c r="F3159" s="30"/>
      <c r="G3159" s="38">
        <v>60</v>
      </c>
      <c r="H3159" s="31">
        <v>0</v>
      </c>
      <c r="I3159" s="30" t="s">
        <v>610</v>
      </c>
      <c r="J3159" s="30" t="s">
        <v>611</v>
      </c>
      <c r="K3159" s="30" t="s">
        <v>495</v>
      </c>
      <c r="L3159" s="30" t="s">
        <v>612</v>
      </c>
      <c r="M3159" s="30" t="s">
        <v>950</v>
      </c>
      <c r="N3159" s="30"/>
      <c r="O3159" s="30" t="s">
        <v>9872</v>
      </c>
      <c r="P3159" s="30" t="s">
        <v>9868</v>
      </c>
      <c r="Q3159" s="30" t="s">
        <v>4174</v>
      </c>
    </row>
    <row r="3160" spans="1:17" hidden="1" x14ac:dyDescent="0.2">
      <c r="A3160" s="30" t="s">
        <v>10473</v>
      </c>
      <c r="B3160" s="30" t="s">
        <v>10109</v>
      </c>
      <c r="C3160" s="30" t="s">
        <v>10474</v>
      </c>
      <c r="D3160" s="30" t="s">
        <v>74</v>
      </c>
      <c r="E3160" s="30" t="s">
        <v>9891</v>
      </c>
      <c r="F3160" s="30"/>
      <c r="G3160" s="38">
        <v>60</v>
      </c>
      <c r="H3160" s="31">
        <v>0</v>
      </c>
      <c r="I3160" s="30" t="s">
        <v>610</v>
      </c>
      <c r="J3160" s="30" t="s">
        <v>611</v>
      </c>
      <c r="K3160" s="30" t="s">
        <v>495</v>
      </c>
      <c r="L3160" s="30" t="s">
        <v>612</v>
      </c>
      <c r="M3160" s="30" t="s">
        <v>950</v>
      </c>
      <c r="N3160" s="30"/>
      <c r="O3160" s="30" t="s">
        <v>9872</v>
      </c>
      <c r="P3160" s="30" t="s">
        <v>9868</v>
      </c>
      <c r="Q3160" s="30" t="s">
        <v>4174</v>
      </c>
    </row>
    <row r="3161" spans="1:17" hidden="1" x14ac:dyDescent="0.2">
      <c r="A3161" s="30" t="s">
        <v>10475</v>
      </c>
      <c r="B3161" s="30" t="s">
        <v>10109</v>
      </c>
      <c r="C3161" s="30" t="s">
        <v>10476</v>
      </c>
      <c r="D3161" s="30" t="s">
        <v>74</v>
      </c>
      <c r="E3161" s="30" t="s">
        <v>9891</v>
      </c>
      <c r="F3161" s="30"/>
      <c r="G3161" s="38">
        <v>60</v>
      </c>
      <c r="H3161" s="31">
        <v>0</v>
      </c>
      <c r="I3161" s="30" t="s">
        <v>5036</v>
      </c>
      <c r="J3161" s="30" t="s">
        <v>5037</v>
      </c>
      <c r="K3161" s="30" t="s">
        <v>495</v>
      </c>
      <c r="L3161" s="30" t="s">
        <v>612</v>
      </c>
      <c r="M3161" s="30" t="s">
        <v>613</v>
      </c>
      <c r="N3161" s="30"/>
      <c r="O3161" s="30" t="s">
        <v>9872</v>
      </c>
      <c r="P3161" s="30" t="s">
        <v>9868</v>
      </c>
      <c r="Q3161" s="30" t="s">
        <v>4174</v>
      </c>
    </row>
    <row r="3162" spans="1:17" hidden="1" x14ac:dyDescent="0.2">
      <c r="A3162" s="30" t="s">
        <v>10477</v>
      </c>
      <c r="B3162" s="30" t="s">
        <v>10109</v>
      </c>
      <c r="C3162" s="30" t="s">
        <v>10478</v>
      </c>
      <c r="D3162" s="30" t="s">
        <v>74</v>
      </c>
      <c r="E3162" s="30" t="s">
        <v>9891</v>
      </c>
      <c r="F3162" s="30"/>
      <c r="G3162" s="38">
        <v>60</v>
      </c>
      <c r="H3162" s="31">
        <v>0</v>
      </c>
      <c r="I3162" s="30" t="s">
        <v>610</v>
      </c>
      <c r="J3162" s="30" t="s">
        <v>611</v>
      </c>
      <c r="K3162" s="30" t="s">
        <v>495</v>
      </c>
      <c r="L3162" s="30" t="s">
        <v>612</v>
      </c>
      <c r="M3162" s="30" t="s">
        <v>1035</v>
      </c>
      <c r="N3162" s="30"/>
      <c r="O3162" s="30" t="s">
        <v>9872</v>
      </c>
      <c r="P3162" s="30" t="s">
        <v>9868</v>
      </c>
      <c r="Q3162" s="30" t="s">
        <v>4174</v>
      </c>
    </row>
    <row r="3163" spans="1:17" hidden="1" x14ac:dyDescent="0.2">
      <c r="A3163" s="30" t="s">
        <v>10479</v>
      </c>
      <c r="B3163" s="30" t="s">
        <v>10109</v>
      </c>
      <c r="C3163" s="30" t="s">
        <v>10480</v>
      </c>
      <c r="D3163" s="30" t="s">
        <v>74</v>
      </c>
      <c r="E3163" s="30" t="s">
        <v>9891</v>
      </c>
      <c r="F3163" s="30"/>
      <c r="G3163" s="38">
        <v>60</v>
      </c>
      <c r="H3163" s="31">
        <v>0</v>
      </c>
      <c r="I3163" s="30" t="s">
        <v>622</v>
      </c>
      <c r="J3163" s="30" t="s">
        <v>623</v>
      </c>
      <c r="K3163" s="30" t="s">
        <v>495</v>
      </c>
      <c r="L3163" s="30" t="s">
        <v>612</v>
      </c>
      <c r="M3163" s="30" t="s">
        <v>624</v>
      </c>
      <c r="N3163" s="30"/>
      <c r="O3163" s="30" t="s">
        <v>9872</v>
      </c>
      <c r="P3163" s="30" t="s">
        <v>9868</v>
      </c>
      <c r="Q3163" s="30" t="s">
        <v>4174</v>
      </c>
    </row>
    <row r="3164" spans="1:17" hidden="1" x14ac:dyDescent="0.2">
      <c r="A3164" s="30" t="s">
        <v>10481</v>
      </c>
      <c r="B3164" s="30" t="s">
        <v>10109</v>
      </c>
      <c r="C3164" s="30" t="s">
        <v>10482</v>
      </c>
      <c r="D3164" s="30" t="s">
        <v>74</v>
      </c>
      <c r="E3164" s="30" t="s">
        <v>9891</v>
      </c>
      <c r="F3164" s="30"/>
      <c r="G3164" s="38">
        <v>60</v>
      </c>
      <c r="H3164" s="31">
        <v>0</v>
      </c>
      <c r="I3164" s="30" t="s">
        <v>610</v>
      </c>
      <c r="J3164" s="30" t="s">
        <v>611</v>
      </c>
      <c r="K3164" s="30" t="s">
        <v>495</v>
      </c>
      <c r="L3164" s="30" t="s">
        <v>612</v>
      </c>
      <c r="M3164" s="30" t="s">
        <v>1035</v>
      </c>
      <c r="N3164" s="30"/>
      <c r="O3164" s="30" t="s">
        <v>9872</v>
      </c>
      <c r="P3164" s="30" t="s">
        <v>9868</v>
      </c>
      <c r="Q3164" s="30" t="s">
        <v>4174</v>
      </c>
    </row>
    <row r="3165" spans="1:17" hidden="1" x14ac:dyDescent="0.2">
      <c r="A3165" s="30" t="s">
        <v>10483</v>
      </c>
      <c r="B3165" s="30" t="s">
        <v>10109</v>
      </c>
      <c r="C3165" s="30" t="s">
        <v>10484</v>
      </c>
      <c r="D3165" s="30" t="s">
        <v>74</v>
      </c>
      <c r="E3165" s="30" t="s">
        <v>9891</v>
      </c>
      <c r="F3165" s="30"/>
      <c r="G3165" s="38">
        <v>60</v>
      </c>
      <c r="H3165" s="31">
        <v>0</v>
      </c>
      <c r="I3165" s="30" t="s">
        <v>5036</v>
      </c>
      <c r="J3165" s="30" t="s">
        <v>5037</v>
      </c>
      <c r="K3165" s="30" t="s">
        <v>495</v>
      </c>
      <c r="L3165" s="30" t="s">
        <v>612</v>
      </c>
      <c r="M3165" s="30" t="s">
        <v>961</v>
      </c>
      <c r="N3165" s="30"/>
      <c r="O3165" s="30" t="s">
        <v>9872</v>
      </c>
      <c r="P3165" s="30" t="s">
        <v>9868</v>
      </c>
      <c r="Q3165" s="30" t="s">
        <v>4174</v>
      </c>
    </row>
    <row r="3166" spans="1:17" hidden="1" x14ac:dyDescent="0.2">
      <c r="A3166" s="30" t="s">
        <v>10485</v>
      </c>
      <c r="B3166" s="30" t="s">
        <v>10109</v>
      </c>
      <c r="C3166" s="30" t="s">
        <v>10486</v>
      </c>
      <c r="D3166" s="30" t="s">
        <v>74</v>
      </c>
      <c r="E3166" s="30" t="s">
        <v>9891</v>
      </c>
      <c r="F3166" s="30"/>
      <c r="G3166" s="38">
        <v>60</v>
      </c>
      <c r="H3166" s="31">
        <v>0</v>
      </c>
      <c r="I3166" s="30" t="s">
        <v>610</v>
      </c>
      <c r="J3166" s="30" t="s">
        <v>611</v>
      </c>
      <c r="K3166" s="30" t="s">
        <v>495</v>
      </c>
      <c r="L3166" s="30" t="s">
        <v>612</v>
      </c>
      <c r="M3166" s="30" t="s">
        <v>943</v>
      </c>
      <c r="N3166" s="30"/>
      <c r="O3166" s="30" t="s">
        <v>9872</v>
      </c>
      <c r="P3166" s="30" t="s">
        <v>9868</v>
      </c>
      <c r="Q3166" s="30" t="s">
        <v>4174</v>
      </c>
    </row>
    <row r="3167" spans="1:17" hidden="1" x14ac:dyDescent="0.2">
      <c r="A3167" s="30" t="s">
        <v>10487</v>
      </c>
      <c r="B3167" s="30" t="s">
        <v>10109</v>
      </c>
      <c r="C3167" s="30" t="s">
        <v>10488</v>
      </c>
      <c r="D3167" s="30" t="s">
        <v>74</v>
      </c>
      <c r="E3167" s="30" t="s">
        <v>9891</v>
      </c>
      <c r="F3167" s="30"/>
      <c r="G3167" s="38">
        <v>60</v>
      </c>
      <c r="H3167" s="31">
        <v>0</v>
      </c>
      <c r="I3167" s="30" t="s">
        <v>610</v>
      </c>
      <c r="J3167" s="30" t="s">
        <v>611</v>
      </c>
      <c r="K3167" s="30" t="s">
        <v>495</v>
      </c>
      <c r="L3167" s="30" t="s">
        <v>612</v>
      </c>
      <c r="M3167" s="30" t="s">
        <v>943</v>
      </c>
      <c r="N3167" s="30"/>
      <c r="O3167" s="30" t="s">
        <v>9872</v>
      </c>
      <c r="P3167" s="30" t="s">
        <v>9868</v>
      </c>
      <c r="Q3167" s="30" t="s">
        <v>4174</v>
      </c>
    </row>
    <row r="3168" spans="1:17" hidden="1" x14ac:dyDescent="0.2">
      <c r="A3168" s="30" t="s">
        <v>10489</v>
      </c>
      <c r="B3168" s="30" t="s">
        <v>10109</v>
      </c>
      <c r="C3168" s="30" t="s">
        <v>10490</v>
      </c>
      <c r="D3168" s="30" t="s">
        <v>74</v>
      </c>
      <c r="E3168" s="30" t="s">
        <v>9891</v>
      </c>
      <c r="F3168" s="30"/>
      <c r="G3168" s="38">
        <v>60</v>
      </c>
      <c r="H3168" s="31">
        <v>0</v>
      </c>
      <c r="I3168" s="30" t="s">
        <v>610</v>
      </c>
      <c r="J3168" s="30" t="s">
        <v>611</v>
      </c>
      <c r="K3168" s="30" t="s">
        <v>495</v>
      </c>
      <c r="L3168" s="30" t="s">
        <v>612</v>
      </c>
      <c r="M3168" s="30" t="s">
        <v>943</v>
      </c>
      <c r="N3168" s="30"/>
      <c r="O3168" s="30" t="s">
        <v>9872</v>
      </c>
      <c r="P3168" s="30" t="s">
        <v>9868</v>
      </c>
      <c r="Q3168" s="30" t="s">
        <v>4174</v>
      </c>
    </row>
    <row r="3169" spans="1:17" hidden="1" x14ac:dyDescent="0.2">
      <c r="A3169" s="30" t="s">
        <v>10491</v>
      </c>
      <c r="B3169" s="30" t="s">
        <v>10109</v>
      </c>
      <c r="C3169" s="30" t="s">
        <v>10492</v>
      </c>
      <c r="D3169" s="30" t="s">
        <v>74</v>
      </c>
      <c r="E3169" s="30" t="s">
        <v>9891</v>
      </c>
      <c r="F3169" s="30"/>
      <c r="G3169" s="38">
        <v>60</v>
      </c>
      <c r="H3169" s="31">
        <v>0</v>
      </c>
      <c r="I3169" s="30" t="s">
        <v>5036</v>
      </c>
      <c r="J3169" s="30" t="s">
        <v>5037</v>
      </c>
      <c r="K3169" s="30" t="s">
        <v>495</v>
      </c>
      <c r="L3169" s="30" t="s">
        <v>612</v>
      </c>
      <c r="M3169" s="30" t="s">
        <v>1021</v>
      </c>
      <c r="N3169" s="30"/>
      <c r="O3169" s="30" t="s">
        <v>9872</v>
      </c>
      <c r="P3169" s="30" t="s">
        <v>9868</v>
      </c>
      <c r="Q3169" s="30" t="s">
        <v>4174</v>
      </c>
    </row>
    <row r="3170" spans="1:17" hidden="1" x14ac:dyDescent="0.2">
      <c r="A3170" s="30" t="s">
        <v>10493</v>
      </c>
      <c r="B3170" s="30" t="s">
        <v>10109</v>
      </c>
      <c r="C3170" s="30" t="s">
        <v>10494</v>
      </c>
      <c r="D3170" s="30" t="s">
        <v>74</v>
      </c>
      <c r="E3170" s="30" t="s">
        <v>9891</v>
      </c>
      <c r="F3170" s="30"/>
      <c r="G3170" s="38">
        <v>60</v>
      </c>
      <c r="H3170" s="31">
        <v>0</v>
      </c>
      <c r="I3170" s="30" t="s">
        <v>610</v>
      </c>
      <c r="J3170" s="30" t="s">
        <v>611</v>
      </c>
      <c r="K3170" s="30" t="s">
        <v>495</v>
      </c>
      <c r="L3170" s="30" t="s">
        <v>612</v>
      </c>
      <c r="M3170" s="30" t="s">
        <v>950</v>
      </c>
      <c r="N3170" s="30"/>
      <c r="O3170" s="30" t="s">
        <v>9872</v>
      </c>
      <c r="P3170" s="30" t="s">
        <v>9868</v>
      </c>
      <c r="Q3170" s="30" t="s">
        <v>4174</v>
      </c>
    </row>
    <row r="3171" spans="1:17" hidden="1" x14ac:dyDescent="0.2">
      <c r="A3171" s="30" t="s">
        <v>10495</v>
      </c>
      <c r="B3171" s="30" t="s">
        <v>10106</v>
      </c>
      <c r="C3171" s="30" t="s">
        <v>10496</v>
      </c>
      <c r="D3171" s="30" t="s">
        <v>74</v>
      </c>
      <c r="E3171" s="30" t="s">
        <v>9891</v>
      </c>
      <c r="F3171" s="30"/>
      <c r="G3171" s="38">
        <v>60</v>
      </c>
      <c r="H3171" s="31">
        <v>0</v>
      </c>
      <c r="I3171" s="30" t="s">
        <v>622</v>
      </c>
      <c r="J3171" s="30" t="s">
        <v>623</v>
      </c>
      <c r="K3171" s="30" t="s">
        <v>495</v>
      </c>
      <c r="L3171" s="30" t="s">
        <v>612</v>
      </c>
      <c r="M3171" s="30" t="s">
        <v>997</v>
      </c>
      <c r="N3171" s="30"/>
      <c r="O3171" s="30" t="s">
        <v>9872</v>
      </c>
      <c r="P3171" s="30" t="s">
        <v>9868</v>
      </c>
      <c r="Q3171" s="30" t="s">
        <v>4174</v>
      </c>
    </row>
    <row r="3172" spans="1:17" hidden="1" x14ac:dyDescent="0.2">
      <c r="A3172" s="30" t="s">
        <v>10497</v>
      </c>
      <c r="B3172" s="30" t="s">
        <v>10109</v>
      </c>
      <c r="C3172" s="30" t="s">
        <v>10498</v>
      </c>
      <c r="D3172" s="30" t="s">
        <v>74</v>
      </c>
      <c r="E3172" s="30" t="s">
        <v>9891</v>
      </c>
      <c r="F3172" s="30"/>
      <c r="G3172" s="38">
        <v>60</v>
      </c>
      <c r="H3172" s="31">
        <v>0</v>
      </c>
      <c r="I3172" s="30" t="s">
        <v>5036</v>
      </c>
      <c r="J3172" s="30" t="s">
        <v>5037</v>
      </c>
      <c r="K3172" s="30" t="s">
        <v>495</v>
      </c>
      <c r="L3172" s="30" t="s">
        <v>612</v>
      </c>
      <c r="M3172" s="30" t="s">
        <v>961</v>
      </c>
      <c r="N3172" s="30"/>
      <c r="O3172" s="30" t="s">
        <v>9872</v>
      </c>
      <c r="P3172" s="30" t="s">
        <v>9868</v>
      </c>
      <c r="Q3172" s="30" t="s">
        <v>4174</v>
      </c>
    </row>
    <row r="3173" spans="1:17" hidden="1" x14ac:dyDescent="0.2">
      <c r="A3173" s="30" t="s">
        <v>10499</v>
      </c>
      <c r="B3173" s="30" t="s">
        <v>10109</v>
      </c>
      <c r="C3173" s="30" t="s">
        <v>10500</v>
      </c>
      <c r="D3173" s="30" t="s">
        <v>74</v>
      </c>
      <c r="E3173" s="30" t="s">
        <v>9891</v>
      </c>
      <c r="F3173" s="30"/>
      <c r="G3173" s="38">
        <v>60</v>
      </c>
      <c r="H3173" s="31">
        <v>0</v>
      </c>
      <c r="I3173" s="30" t="s">
        <v>610</v>
      </c>
      <c r="J3173" s="30" t="s">
        <v>611</v>
      </c>
      <c r="K3173" s="30" t="s">
        <v>495</v>
      </c>
      <c r="L3173" s="30" t="s">
        <v>612</v>
      </c>
      <c r="M3173" s="30" t="s">
        <v>688</v>
      </c>
      <c r="N3173" s="30"/>
      <c r="O3173" s="30" t="s">
        <v>9872</v>
      </c>
      <c r="P3173" s="30" t="s">
        <v>9868</v>
      </c>
      <c r="Q3173" s="30" t="s">
        <v>4174</v>
      </c>
    </row>
    <row r="3174" spans="1:17" hidden="1" x14ac:dyDescent="0.2">
      <c r="A3174" s="30" t="s">
        <v>10501</v>
      </c>
      <c r="B3174" s="30" t="s">
        <v>10109</v>
      </c>
      <c r="C3174" s="30" t="s">
        <v>10502</v>
      </c>
      <c r="D3174" s="30" t="s">
        <v>74</v>
      </c>
      <c r="E3174" s="30" t="s">
        <v>9891</v>
      </c>
      <c r="F3174" s="30"/>
      <c r="G3174" s="38">
        <v>60</v>
      </c>
      <c r="H3174" s="31">
        <v>0</v>
      </c>
      <c r="I3174" s="30" t="s">
        <v>5036</v>
      </c>
      <c r="J3174" s="30" t="s">
        <v>5037</v>
      </c>
      <c r="K3174" s="30" t="s">
        <v>495</v>
      </c>
      <c r="L3174" s="30" t="s">
        <v>612</v>
      </c>
      <c r="M3174" s="30" t="s">
        <v>1021</v>
      </c>
      <c r="N3174" s="30"/>
      <c r="O3174" s="30" t="s">
        <v>9872</v>
      </c>
      <c r="P3174" s="30" t="s">
        <v>9868</v>
      </c>
      <c r="Q3174" s="30" t="s">
        <v>4174</v>
      </c>
    </row>
    <row r="3175" spans="1:17" hidden="1" x14ac:dyDescent="0.2">
      <c r="A3175" s="30" t="s">
        <v>10503</v>
      </c>
      <c r="B3175" s="30" t="s">
        <v>10109</v>
      </c>
      <c r="C3175" s="30" t="s">
        <v>10504</v>
      </c>
      <c r="D3175" s="30" t="s">
        <v>74</v>
      </c>
      <c r="E3175" s="30" t="s">
        <v>9891</v>
      </c>
      <c r="F3175" s="30"/>
      <c r="G3175" s="38">
        <v>60</v>
      </c>
      <c r="H3175" s="31">
        <v>0</v>
      </c>
      <c r="I3175" s="30" t="s">
        <v>610</v>
      </c>
      <c r="J3175" s="30" t="s">
        <v>611</v>
      </c>
      <c r="K3175" s="30" t="s">
        <v>495</v>
      </c>
      <c r="L3175" s="30" t="s">
        <v>612</v>
      </c>
      <c r="M3175" s="30" t="s">
        <v>943</v>
      </c>
      <c r="N3175" s="30"/>
      <c r="O3175" s="30" t="s">
        <v>9872</v>
      </c>
      <c r="P3175" s="30" t="s">
        <v>9868</v>
      </c>
      <c r="Q3175" s="30" t="s">
        <v>4174</v>
      </c>
    </row>
    <row r="3176" spans="1:17" hidden="1" x14ac:dyDescent="0.2">
      <c r="A3176" s="30" t="s">
        <v>10505</v>
      </c>
      <c r="B3176" s="30" t="s">
        <v>10109</v>
      </c>
      <c r="C3176" s="30" t="s">
        <v>10274</v>
      </c>
      <c r="D3176" s="30" t="s">
        <v>74</v>
      </c>
      <c r="E3176" s="30" t="s">
        <v>9891</v>
      </c>
      <c r="F3176" s="30"/>
      <c r="G3176" s="38">
        <v>60</v>
      </c>
      <c r="H3176" s="31">
        <v>0</v>
      </c>
      <c r="I3176" s="30" t="s">
        <v>610</v>
      </c>
      <c r="J3176" s="30" t="s">
        <v>611</v>
      </c>
      <c r="K3176" s="30" t="s">
        <v>495</v>
      </c>
      <c r="L3176" s="30" t="s">
        <v>612</v>
      </c>
      <c r="M3176" s="30" t="s">
        <v>943</v>
      </c>
      <c r="N3176" s="30"/>
      <c r="O3176" s="30" t="s">
        <v>9872</v>
      </c>
      <c r="P3176" s="30" t="s">
        <v>9868</v>
      </c>
      <c r="Q3176" s="30" t="s">
        <v>4174</v>
      </c>
    </row>
    <row r="3177" spans="1:17" hidden="1" x14ac:dyDescent="0.2">
      <c r="A3177" s="30" t="s">
        <v>10506</v>
      </c>
      <c r="B3177" s="30" t="s">
        <v>10109</v>
      </c>
      <c r="C3177" s="30" t="s">
        <v>10507</v>
      </c>
      <c r="D3177" s="30" t="s">
        <v>74</v>
      </c>
      <c r="E3177" s="30" t="s">
        <v>9891</v>
      </c>
      <c r="F3177" s="30"/>
      <c r="G3177" s="38">
        <v>60</v>
      </c>
      <c r="H3177" s="31">
        <v>0</v>
      </c>
      <c r="I3177" s="30" t="s">
        <v>622</v>
      </c>
      <c r="J3177" s="30" t="s">
        <v>623</v>
      </c>
      <c r="K3177" s="30" t="s">
        <v>495</v>
      </c>
      <c r="L3177" s="30" t="s">
        <v>612</v>
      </c>
      <c r="M3177" s="30" t="s">
        <v>624</v>
      </c>
      <c r="N3177" s="30"/>
      <c r="O3177" s="30" t="s">
        <v>9872</v>
      </c>
      <c r="P3177" s="30" t="s">
        <v>9868</v>
      </c>
      <c r="Q3177" s="30" t="s">
        <v>4174</v>
      </c>
    </row>
    <row r="3178" spans="1:17" hidden="1" x14ac:dyDescent="0.2">
      <c r="A3178" s="30" t="s">
        <v>10508</v>
      </c>
      <c r="B3178" s="30" t="s">
        <v>10109</v>
      </c>
      <c r="C3178" s="30" t="s">
        <v>10509</v>
      </c>
      <c r="D3178" s="30" t="s">
        <v>74</v>
      </c>
      <c r="E3178" s="30" t="s">
        <v>9891</v>
      </c>
      <c r="F3178" s="30"/>
      <c r="G3178" s="38">
        <v>60</v>
      </c>
      <c r="H3178" s="31">
        <v>0</v>
      </c>
      <c r="I3178" s="30" t="s">
        <v>610</v>
      </c>
      <c r="J3178" s="30" t="s">
        <v>611</v>
      </c>
      <c r="K3178" s="30" t="s">
        <v>495</v>
      </c>
      <c r="L3178" s="30" t="s">
        <v>612</v>
      </c>
      <c r="M3178" s="30" t="s">
        <v>1035</v>
      </c>
      <c r="N3178" s="30"/>
      <c r="O3178" s="30" t="s">
        <v>9872</v>
      </c>
      <c r="P3178" s="30" t="s">
        <v>9868</v>
      </c>
      <c r="Q3178" s="30" t="s">
        <v>4174</v>
      </c>
    </row>
    <row r="3179" spans="1:17" hidden="1" x14ac:dyDescent="0.2">
      <c r="A3179" s="30" t="s">
        <v>10510</v>
      </c>
      <c r="B3179" s="30" t="s">
        <v>10109</v>
      </c>
      <c r="C3179" s="30" t="s">
        <v>10511</v>
      </c>
      <c r="D3179" s="30" t="s">
        <v>74</v>
      </c>
      <c r="E3179" s="30" t="s">
        <v>9891</v>
      </c>
      <c r="F3179" s="30"/>
      <c r="G3179" s="38">
        <v>60</v>
      </c>
      <c r="H3179" s="31">
        <v>0</v>
      </c>
      <c r="I3179" s="30" t="s">
        <v>622</v>
      </c>
      <c r="J3179" s="30" t="s">
        <v>623</v>
      </c>
      <c r="K3179" s="30" t="s">
        <v>495</v>
      </c>
      <c r="L3179" s="30" t="s">
        <v>612</v>
      </c>
      <c r="M3179" s="30" t="s">
        <v>624</v>
      </c>
      <c r="N3179" s="30"/>
      <c r="O3179" s="30" t="s">
        <v>9872</v>
      </c>
      <c r="P3179" s="30" t="s">
        <v>9868</v>
      </c>
      <c r="Q3179" s="30" t="s">
        <v>4174</v>
      </c>
    </row>
    <row r="3180" spans="1:17" hidden="1" x14ac:dyDescent="0.2">
      <c r="A3180" s="30" t="s">
        <v>10512</v>
      </c>
      <c r="B3180" s="30" t="s">
        <v>10109</v>
      </c>
      <c r="C3180" s="30" t="s">
        <v>10513</v>
      </c>
      <c r="D3180" s="30" t="s">
        <v>74</v>
      </c>
      <c r="E3180" s="30" t="s">
        <v>9891</v>
      </c>
      <c r="F3180" s="30"/>
      <c r="G3180" s="38">
        <v>60</v>
      </c>
      <c r="H3180" s="31">
        <v>0</v>
      </c>
      <c r="I3180" s="30" t="s">
        <v>610</v>
      </c>
      <c r="J3180" s="30" t="s">
        <v>611</v>
      </c>
      <c r="K3180" s="30" t="s">
        <v>495</v>
      </c>
      <c r="L3180" s="30" t="s">
        <v>612</v>
      </c>
      <c r="M3180" s="30" t="s">
        <v>1035</v>
      </c>
      <c r="N3180" s="30"/>
      <c r="O3180" s="30" t="s">
        <v>9872</v>
      </c>
      <c r="P3180" s="30" t="s">
        <v>9868</v>
      </c>
      <c r="Q3180" s="30" t="s">
        <v>4174</v>
      </c>
    </row>
    <row r="3181" spans="1:17" hidden="1" x14ac:dyDescent="0.2">
      <c r="A3181" s="30" t="s">
        <v>10514</v>
      </c>
      <c r="B3181" s="30" t="s">
        <v>10109</v>
      </c>
      <c r="C3181" s="30" t="s">
        <v>10515</v>
      </c>
      <c r="D3181" s="30" t="s">
        <v>74</v>
      </c>
      <c r="E3181" s="30" t="s">
        <v>9891</v>
      </c>
      <c r="F3181" s="30"/>
      <c r="G3181" s="38">
        <v>60</v>
      </c>
      <c r="H3181" s="31">
        <v>0</v>
      </c>
      <c r="I3181" s="30" t="s">
        <v>5036</v>
      </c>
      <c r="J3181" s="30" t="s">
        <v>5037</v>
      </c>
      <c r="K3181" s="30" t="s">
        <v>495</v>
      </c>
      <c r="L3181" s="30" t="s">
        <v>612</v>
      </c>
      <c r="M3181" s="30" t="s">
        <v>961</v>
      </c>
      <c r="N3181" s="30"/>
      <c r="O3181" s="30" t="s">
        <v>9872</v>
      </c>
      <c r="P3181" s="30" t="s">
        <v>9868</v>
      </c>
      <c r="Q3181" s="30" t="s">
        <v>4174</v>
      </c>
    </row>
    <row r="3182" spans="1:17" hidden="1" x14ac:dyDescent="0.2">
      <c r="A3182" s="30" t="s">
        <v>10516</v>
      </c>
      <c r="B3182" s="30" t="s">
        <v>10109</v>
      </c>
      <c r="C3182" s="30" t="s">
        <v>10517</v>
      </c>
      <c r="D3182" s="30" t="s">
        <v>74</v>
      </c>
      <c r="E3182" s="30" t="s">
        <v>9891</v>
      </c>
      <c r="F3182" s="30"/>
      <c r="G3182" s="38">
        <v>60</v>
      </c>
      <c r="H3182" s="31">
        <v>0</v>
      </c>
      <c r="I3182" s="30" t="s">
        <v>610</v>
      </c>
      <c r="J3182" s="30" t="s">
        <v>611</v>
      </c>
      <c r="K3182" s="30" t="s">
        <v>495</v>
      </c>
      <c r="L3182" s="30" t="s">
        <v>612</v>
      </c>
      <c r="M3182" s="30" t="s">
        <v>688</v>
      </c>
      <c r="N3182" s="30"/>
      <c r="O3182" s="30" t="s">
        <v>9872</v>
      </c>
      <c r="P3182" s="30" t="s">
        <v>9868</v>
      </c>
      <c r="Q3182" s="30" t="s">
        <v>4174</v>
      </c>
    </row>
    <row r="3183" spans="1:17" hidden="1" x14ac:dyDescent="0.2">
      <c r="A3183" s="30" t="s">
        <v>10518</v>
      </c>
      <c r="B3183" s="30" t="s">
        <v>10109</v>
      </c>
      <c r="C3183" s="30" t="s">
        <v>10519</v>
      </c>
      <c r="D3183" s="30" t="s">
        <v>74</v>
      </c>
      <c r="E3183" s="30" t="s">
        <v>9891</v>
      </c>
      <c r="F3183" s="30"/>
      <c r="G3183" s="38">
        <v>60</v>
      </c>
      <c r="H3183" s="31">
        <v>0</v>
      </c>
      <c r="I3183" s="30" t="s">
        <v>610</v>
      </c>
      <c r="J3183" s="30" t="s">
        <v>611</v>
      </c>
      <c r="K3183" s="30" t="s">
        <v>495</v>
      </c>
      <c r="L3183" s="30" t="s">
        <v>612</v>
      </c>
      <c r="M3183" s="30" t="s">
        <v>1035</v>
      </c>
      <c r="N3183" s="30"/>
      <c r="O3183" s="30" t="s">
        <v>9872</v>
      </c>
      <c r="P3183" s="30" t="s">
        <v>9868</v>
      </c>
      <c r="Q3183" s="30" t="s">
        <v>4174</v>
      </c>
    </row>
    <row r="3184" spans="1:17" hidden="1" x14ac:dyDescent="0.2">
      <c r="A3184" s="30" t="s">
        <v>10520</v>
      </c>
      <c r="B3184" s="30" t="s">
        <v>10109</v>
      </c>
      <c r="C3184" s="30" t="s">
        <v>10521</v>
      </c>
      <c r="D3184" s="30" t="s">
        <v>74</v>
      </c>
      <c r="E3184" s="30" t="s">
        <v>9891</v>
      </c>
      <c r="F3184" s="30"/>
      <c r="G3184" s="38">
        <v>60</v>
      </c>
      <c r="H3184" s="31">
        <v>0</v>
      </c>
      <c r="I3184" s="30" t="s">
        <v>5036</v>
      </c>
      <c r="J3184" s="30" t="s">
        <v>5037</v>
      </c>
      <c r="K3184" s="30" t="s">
        <v>495</v>
      </c>
      <c r="L3184" s="30" t="s">
        <v>612</v>
      </c>
      <c r="M3184" s="30" t="s">
        <v>1021</v>
      </c>
      <c r="N3184" s="30"/>
      <c r="O3184" s="30" t="s">
        <v>9872</v>
      </c>
      <c r="P3184" s="30" t="s">
        <v>9868</v>
      </c>
      <c r="Q3184" s="30" t="s">
        <v>4174</v>
      </c>
    </row>
    <row r="3185" spans="1:17" hidden="1" x14ac:dyDescent="0.2">
      <c r="A3185" s="30" t="s">
        <v>10522</v>
      </c>
      <c r="B3185" s="30" t="s">
        <v>10109</v>
      </c>
      <c r="C3185" s="30" t="s">
        <v>10523</v>
      </c>
      <c r="D3185" s="30" t="s">
        <v>74</v>
      </c>
      <c r="E3185" s="30" t="s">
        <v>9891</v>
      </c>
      <c r="F3185" s="30"/>
      <c r="G3185" s="38">
        <v>60</v>
      </c>
      <c r="H3185" s="31">
        <v>0</v>
      </c>
      <c r="I3185" s="30" t="s">
        <v>610</v>
      </c>
      <c r="J3185" s="30" t="s">
        <v>611</v>
      </c>
      <c r="K3185" s="30" t="s">
        <v>495</v>
      </c>
      <c r="L3185" s="30" t="s">
        <v>612</v>
      </c>
      <c r="M3185" s="30" t="s">
        <v>1035</v>
      </c>
      <c r="N3185" s="30"/>
      <c r="O3185" s="30" t="s">
        <v>9872</v>
      </c>
      <c r="P3185" s="30" t="s">
        <v>9868</v>
      </c>
      <c r="Q3185" s="30" t="s">
        <v>4174</v>
      </c>
    </row>
    <row r="3186" spans="1:17" hidden="1" x14ac:dyDescent="0.2">
      <c r="A3186" s="30" t="s">
        <v>10524</v>
      </c>
      <c r="B3186" s="30" t="s">
        <v>10109</v>
      </c>
      <c r="C3186" s="30" t="s">
        <v>10525</v>
      </c>
      <c r="D3186" s="30" t="s">
        <v>74</v>
      </c>
      <c r="E3186" s="30" t="s">
        <v>9891</v>
      </c>
      <c r="F3186" s="30"/>
      <c r="G3186" s="38">
        <v>60</v>
      </c>
      <c r="H3186" s="31">
        <v>0</v>
      </c>
      <c r="I3186" s="30" t="s">
        <v>610</v>
      </c>
      <c r="J3186" s="30" t="s">
        <v>611</v>
      </c>
      <c r="K3186" s="30" t="s">
        <v>495</v>
      </c>
      <c r="L3186" s="30" t="s">
        <v>612</v>
      </c>
      <c r="M3186" s="30" t="s">
        <v>950</v>
      </c>
      <c r="N3186" s="30"/>
      <c r="O3186" s="30" t="s">
        <v>9872</v>
      </c>
      <c r="P3186" s="30" t="s">
        <v>9868</v>
      </c>
      <c r="Q3186" s="30" t="s">
        <v>4174</v>
      </c>
    </row>
    <row r="3187" spans="1:17" hidden="1" x14ac:dyDescent="0.2">
      <c r="A3187" s="30" t="s">
        <v>10526</v>
      </c>
      <c r="B3187" s="30" t="s">
        <v>10109</v>
      </c>
      <c r="C3187" s="30" t="s">
        <v>10527</v>
      </c>
      <c r="D3187" s="30" t="s">
        <v>74</v>
      </c>
      <c r="E3187" s="30" t="s">
        <v>9891</v>
      </c>
      <c r="F3187" s="30"/>
      <c r="G3187" s="38">
        <v>60</v>
      </c>
      <c r="H3187" s="31">
        <v>0</v>
      </c>
      <c r="I3187" s="30" t="s">
        <v>5036</v>
      </c>
      <c r="J3187" s="30" t="s">
        <v>5037</v>
      </c>
      <c r="K3187" s="30" t="s">
        <v>495</v>
      </c>
      <c r="L3187" s="30" t="s">
        <v>612</v>
      </c>
      <c r="M3187" s="30" t="s">
        <v>780</v>
      </c>
      <c r="N3187" s="30"/>
      <c r="O3187" s="30" t="s">
        <v>9872</v>
      </c>
      <c r="P3187" s="30" t="s">
        <v>9868</v>
      </c>
      <c r="Q3187" s="30" t="s">
        <v>4174</v>
      </c>
    </row>
    <row r="3188" spans="1:17" hidden="1" x14ac:dyDescent="0.2">
      <c r="A3188" s="30" t="s">
        <v>10528</v>
      </c>
      <c r="B3188" s="30" t="s">
        <v>10109</v>
      </c>
      <c r="C3188" s="30" t="s">
        <v>10529</v>
      </c>
      <c r="D3188" s="30" t="s">
        <v>74</v>
      </c>
      <c r="E3188" s="30" t="s">
        <v>9891</v>
      </c>
      <c r="F3188" s="30"/>
      <c r="G3188" s="38">
        <v>60</v>
      </c>
      <c r="H3188" s="31">
        <v>0</v>
      </c>
      <c r="I3188" s="30" t="s">
        <v>610</v>
      </c>
      <c r="J3188" s="30" t="s">
        <v>611</v>
      </c>
      <c r="K3188" s="30" t="s">
        <v>495</v>
      </c>
      <c r="L3188" s="30" t="s">
        <v>612</v>
      </c>
      <c r="M3188" s="30" t="s">
        <v>688</v>
      </c>
      <c r="N3188" s="30"/>
      <c r="O3188" s="30" t="s">
        <v>9872</v>
      </c>
      <c r="P3188" s="30" t="s">
        <v>9868</v>
      </c>
      <c r="Q3188" s="30" t="s">
        <v>4174</v>
      </c>
    </row>
    <row r="3189" spans="1:17" hidden="1" x14ac:dyDescent="0.2">
      <c r="A3189" s="30" t="s">
        <v>10530</v>
      </c>
      <c r="B3189" s="30" t="s">
        <v>10109</v>
      </c>
      <c r="C3189" s="30" t="s">
        <v>10531</v>
      </c>
      <c r="D3189" s="30" t="s">
        <v>74</v>
      </c>
      <c r="E3189" s="30" t="s">
        <v>9891</v>
      </c>
      <c r="F3189" s="30"/>
      <c r="G3189" s="38">
        <v>60</v>
      </c>
      <c r="H3189" s="31">
        <v>0</v>
      </c>
      <c r="I3189" s="30" t="s">
        <v>5036</v>
      </c>
      <c r="J3189" s="30" t="s">
        <v>5037</v>
      </c>
      <c r="K3189" s="30" t="s">
        <v>495</v>
      </c>
      <c r="L3189" s="30" t="s">
        <v>612</v>
      </c>
      <c r="M3189" s="30" t="s">
        <v>1021</v>
      </c>
      <c r="N3189" s="30"/>
      <c r="O3189" s="30" t="s">
        <v>9872</v>
      </c>
      <c r="P3189" s="30" t="s">
        <v>9868</v>
      </c>
      <c r="Q3189" s="30" t="s">
        <v>4174</v>
      </c>
    </row>
    <row r="3190" spans="1:17" hidden="1" x14ac:dyDescent="0.2">
      <c r="A3190" s="30" t="s">
        <v>10532</v>
      </c>
      <c r="B3190" s="30" t="s">
        <v>10103</v>
      </c>
      <c r="C3190" s="30" t="s">
        <v>10533</v>
      </c>
      <c r="D3190" s="30"/>
      <c r="E3190" s="30" t="s">
        <v>9870</v>
      </c>
      <c r="F3190" s="30" t="s">
        <v>74</v>
      </c>
      <c r="G3190" s="38">
        <v>60</v>
      </c>
      <c r="H3190" s="31">
        <v>0</v>
      </c>
      <c r="I3190" s="30" t="s">
        <v>586</v>
      </c>
      <c r="J3190" s="30" t="s">
        <v>587</v>
      </c>
      <c r="K3190" s="30" t="s">
        <v>495</v>
      </c>
      <c r="L3190" s="30" t="s">
        <v>496</v>
      </c>
      <c r="M3190" s="30" t="s">
        <v>903</v>
      </c>
      <c r="N3190" s="30"/>
      <c r="O3190" s="30" t="s">
        <v>9872</v>
      </c>
      <c r="P3190" s="30" t="s">
        <v>9868</v>
      </c>
      <c r="Q3190" s="30" t="s">
        <v>499</v>
      </c>
    </row>
    <row r="3191" spans="1:17" hidden="1" x14ac:dyDescent="0.2">
      <c r="A3191" s="30" t="s">
        <v>10534</v>
      </c>
      <c r="B3191" s="30" t="s">
        <v>10103</v>
      </c>
      <c r="C3191" s="30" t="s">
        <v>10535</v>
      </c>
      <c r="D3191" s="30"/>
      <c r="E3191" s="30" t="s">
        <v>9870</v>
      </c>
      <c r="F3191" s="30" t="s">
        <v>74</v>
      </c>
      <c r="G3191" s="38">
        <v>60</v>
      </c>
      <c r="H3191" s="31">
        <v>0</v>
      </c>
      <c r="I3191" s="30" t="s">
        <v>512</v>
      </c>
      <c r="J3191" s="30" t="s">
        <v>513</v>
      </c>
      <c r="K3191" s="30" t="s">
        <v>495</v>
      </c>
      <c r="L3191" s="30" t="s">
        <v>496</v>
      </c>
      <c r="M3191" s="30" t="s">
        <v>695</v>
      </c>
      <c r="N3191" s="30" t="s">
        <v>3085</v>
      </c>
      <c r="O3191" s="30" t="s">
        <v>9872</v>
      </c>
      <c r="P3191" s="30" t="s">
        <v>9868</v>
      </c>
      <c r="Q3191" s="30" t="s">
        <v>499</v>
      </c>
    </row>
    <row r="3192" spans="1:17" hidden="1" x14ac:dyDescent="0.2">
      <c r="A3192" s="30" t="s">
        <v>10536</v>
      </c>
      <c r="B3192" s="30" t="s">
        <v>10109</v>
      </c>
      <c r="C3192" s="30" t="s">
        <v>10537</v>
      </c>
      <c r="D3192" s="30" t="s">
        <v>74</v>
      </c>
      <c r="E3192" s="30" t="s">
        <v>9891</v>
      </c>
      <c r="F3192" s="30"/>
      <c r="G3192" s="38">
        <v>60</v>
      </c>
      <c r="H3192" s="31">
        <v>0</v>
      </c>
      <c r="I3192" s="30" t="s">
        <v>5036</v>
      </c>
      <c r="J3192" s="30" t="s">
        <v>5037</v>
      </c>
      <c r="K3192" s="30" t="s">
        <v>495</v>
      </c>
      <c r="L3192" s="30" t="s">
        <v>612</v>
      </c>
      <c r="M3192" s="30" t="s">
        <v>780</v>
      </c>
      <c r="N3192" s="30"/>
      <c r="O3192" s="30" t="s">
        <v>9872</v>
      </c>
      <c r="P3192" s="30" t="s">
        <v>9868</v>
      </c>
      <c r="Q3192" s="30" t="s">
        <v>4174</v>
      </c>
    </row>
    <row r="3193" spans="1:17" hidden="1" x14ac:dyDescent="0.2">
      <c r="A3193" s="30" t="s">
        <v>10538</v>
      </c>
      <c r="B3193" s="30" t="s">
        <v>10109</v>
      </c>
      <c r="C3193" s="30" t="s">
        <v>10539</v>
      </c>
      <c r="D3193" s="30" t="s">
        <v>74</v>
      </c>
      <c r="E3193" s="30" t="s">
        <v>9891</v>
      </c>
      <c r="F3193" s="30"/>
      <c r="G3193" s="38">
        <v>60</v>
      </c>
      <c r="H3193" s="31">
        <v>0</v>
      </c>
      <c r="I3193" s="30" t="s">
        <v>610</v>
      </c>
      <c r="J3193" s="30" t="s">
        <v>611</v>
      </c>
      <c r="K3193" s="30" t="s">
        <v>495</v>
      </c>
      <c r="L3193" s="30" t="s">
        <v>612</v>
      </c>
      <c r="M3193" s="30" t="s">
        <v>1035</v>
      </c>
      <c r="N3193" s="30"/>
      <c r="O3193" s="30" t="s">
        <v>9872</v>
      </c>
      <c r="P3193" s="30" t="s">
        <v>9868</v>
      </c>
      <c r="Q3193" s="30" t="s">
        <v>4174</v>
      </c>
    </row>
    <row r="3194" spans="1:17" hidden="1" x14ac:dyDescent="0.2">
      <c r="A3194" s="30" t="s">
        <v>10540</v>
      </c>
      <c r="B3194" s="30" t="s">
        <v>10109</v>
      </c>
      <c r="C3194" s="30" t="s">
        <v>10541</v>
      </c>
      <c r="D3194" s="30" t="s">
        <v>74</v>
      </c>
      <c r="E3194" s="30" t="s">
        <v>9891</v>
      </c>
      <c r="F3194" s="30"/>
      <c r="G3194" s="38">
        <v>60</v>
      </c>
      <c r="H3194" s="31">
        <v>0</v>
      </c>
      <c r="I3194" s="30" t="s">
        <v>622</v>
      </c>
      <c r="J3194" s="30" t="s">
        <v>623</v>
      </c>
      <c r="K3194" s="30" t="s">
        <v>495</v>
      </c>
      <c r="L3194" s="30" t="s">
        <v>612</v>
      </c>
      <c r="M3194" s="30" t="s">
        <v>1007</v>
      </c>
      <c r="N3194" s="30"/>
      <c r="O3194" s="30" t="s">
        <v>9872</v>
      </c>
      <c r="P3194" s="30" t="s">
        <v>9868</v>
      </c>
      <c r="Q3194" s="30" t="s">
        <v>4174</v>
      </c>
    </row>
    <row r="3195" spans="1:17" hidden="1" x14ac:dyDescent="0.2">
      <c r="A3195" s="30" t="s">
        <v>10542</v>
      </c>
      <c r="B3195" s="30" t="s">
        <v>10109</v>
      </c>
      <c r="C3195" s="30" t="s">
        <v>10543</v>
      </c>
      <c r="D3195" s="30" t="s">
        <v>74</v>
      </c>
      <c r="E3195" s="30" t="s">
        <v>9891</v>
      </c>
      <c r="F3195" s="30"/>
      <c r="G3195" s="38">
        <v>60</v>
      </c>
      <c r="H3195" s="31">
        <v>0</v>
      </c>
      <c r="I3195" s="30" t="s">
        <v>610</v>
      </c>
      <c r="J3195" s="30" t="s">
        <v>611</v>
      </c>
      <c r="K3195" s="30" t="s">
        <v>495</v>
      </c>
      <c r="L3195" s="30" t="s">
        <v>612</v>
      </c>
      <c r="M3195" s="30" t="s">
        <v>943</v>
      </c>
      <c r="N3195" s="30"/>
      <c r="O3195" s="30" t="s">
        <v>9872</v>
      </c>
      <c r="P3195" s="30" t="s">
        <v>9868</v>
      </c>
      <c r="Q3195" s="30" t="s">
        <v>4174</v>
      </c>
    </row>
    <row r="3196" spans="1:17" hidden="1" x14ac:dyDescent="0.2">
      <c r="A3196" s="30" t="s">
        <v>10544</v>
      </c>
      <c r="B3196" s="30" t="s">
        <v>10109</v>
      </c>
      <c r="C3196" s="30" t="s">
        <v>10545</v>
      </c>
      <c r="D3196" s="30" t="s">
        <v>74</v>
      </c>
      <c r="E3196" s="30" t="s">
        <v>9891</v>
      </c>
      <c r="F3196" s="30"/>
      <c r="G3196" s="38">
        <v>60</v>
      </c>
      <c r="H3196" s="31">
        <v>0</v>
      </c>
      <c r="I3196" s="30" t="s">
        <v>5036</v>
      </c>
      <c r="J3196" s="30" t="s">
        <v>5037</v>
      </c>
      <c r="K3196" s="30" t="s">
        <v>495</v>
      </c>
      <c r="L3196" s="30" t="s">
        <v>612</v>
      </c>
      <c r="M3196" s="30" t="s">
        <v>780</v>
      </c>
      <c r="N3196" s="30"/>
      <c r="O3196" s="30" t="s">
        <v>9872</v>
      </c>
      <c r="P3196" s="30" t="s">
        <v>9868</v>
      </c>
      <c r="Q3196" s="30" t="s">
        <v>4174</v>
      </c>
    </row>
    <row r="3197" spans="1:17" hidden="1" x14ac:dyDescent="0.2">
      <c r="A3197" s="30" t="s">
        <v>10546</v>
      </c>
      <c r="B3197" s="30" t="s">
        <v>10109</v>
      </c>
      <c r="C3197" s="30" t="s">
        <v>10547</v>
      </c>
      <c r="D3197" s="30" t="s">
        <v>74</v>
      </c>
      <c r="E3197" s="30" t="s">
        <v>9891</v>
      </c>
      <c r="F3197" s="30"/>
      <c r="G3197" s="38">
        <v>60</v>
      </c>
      <c r="H3197" s="31">
        <v>0</v>
      </c>
      <c r="I3197" s="30" t="s">
        <v>610</v>
      </c>
      <c r="J3197" s="30" t="s">
        <v>611</v>
      </c>
      <c r="K3197" s="30" t="s">
        <v>495</v>
      </c>
      <c r="L3197" s="30" t="s">
        <v>612</v>
      </c>
      <c r="M3197" s="30" t="s">
        <v>950</v>
      </c>
      <c r="N3197" s="30"/>
      <c r="O3197" s="30" t="s">
        <v>9872</v>
      </c>
      <c r="P3197" s="30" t="s">
        <v>9868</v>
      </c>
      <c r="Q3197" s="30" t="s">
        <v>4174</v>
      </c>
    </row>
    <row r="3198" spans="1:17" hidden="1" x14ac:dyDescent="0.2">
      <c r="A3198" s="30" t="s">
        <v>10548</v>
      </c>
      <c r="B3198" s="30" t="s">
        <v>10109</v>
      </c>
      <c r="C3198" s="30" t="s">
        <v>10549</v>
      </c>
      <c r="D3198" s="30" t="s">
        <v>74</v>
      </c>
      <c r="E3198" s="30" t="s">
        <v>9891</v>
      </c>
      <c r="F3198" s="30"/>
      <c r="G3198" s="38">
        <v>60</v>
      </c>
      <c r="H3198" s="31">
        <v>0</v>
      </c>
      <c r="I3198" s="30" t="s">
        <v>610</v>
      </c>
      <c r="J3198" s="30" t="s">
        <v>611</v>
      </c>
      <c r="K3198" s="30" t="s">
        <v>495</v>
      </c>
      <c r="L3198" s="30" t="s">
        <v>612</v>
      </c>
      <c r="M3198" s="30" t="s">
        <v>950</v>
      </c>
      <c r="N3198" s="30"/>
      <c r="O3198" s="30" t="s">
        <v>9872</v>
      </c>
      <c r="P3198" s="30" t="s">
        <v>9868</v>
      </c>
      <c r="Q3198" s="30" t="s">
        <v>4174</v>
      </c>
    </row>
    <row r="3199" spans="1:17" hidden="1" x14ac:dyDescent="0.2">
      <c r="A3199" s="30" t="s">
        <v>10550</v>
      </c>
      <c r="B3199" s="30" t="s">
        <v>10106</v>
      </c>
      <c r="C3199" s="30" t="s">
        <v>10551</v>
      </c>
      <c r="D3199" s="30" t="s">
        <v>74</v>
      </c>
      <c r="E3199" s="30" t="s">
        <v>9891</v>
      </c>
      <c r="F3199" s="30"/>
      <c r="G3199" s="38">
        <v>60</v>
      </c>
      <c r="H3199" s="31">
        <v>0</v>
      </c>
      <c r="I3199" s="30" t="s">
        <v>622</v>
      </c>
      <c r="J3199" s="30" t="s">
        <v>623</v>
      </c>
      <c r="K3199" s="30" t="s">
        <v>495</v>
      </c>
      <c r="L3199" s="30" t="s">
        <v>612</v>
      </c>
      <c r="M3199" s="30" t="s">
        <v>1153</v>
      </c>
      <c r="N3199" s="30"/>
      <c r="O3199" s="30" t="s">
        <v>9872</v>
      </c>
      <c r="P3199" s="30" t="s">
        <v>9868</v>
      </c>
      <c r="Q3199" s="30" t="s">
        <v>4174</v>
      </c>
    </row>
    <row r="3200" spans="1:17" hidden="1" x14ac:dyDescent="0.2">
      <c r="A3200" s="30" t="s">
        <v>10552</v>
      </c>
      <c r="B3200" s="30" t="s">
        <v>10109</v>
      </c>
      <c r="C3200" s="30" t="s">
        <v>10553</v>
      </c>
      <c r="D3200" s="30" t="s">
        <v>74</v>
      </c>
      <c r="E3200" s="30" t="s">
        <v>9891</v>
      </c>
      <c r="F3200" s="30"/>
      <c r="G3200" s="38">
        <v>60</v>
      </c>
      <c r="H3200" s="31">
        <v>0</v>
      </c>
      <c r="I3200" s="30" t="s">
        <v>622</v>
      </c>
      <c r="J3200" s="30" t="s">
        <v>623</v>
      </c>
      <c r="K3200" s="30" t="s">
        <v>495</v>
      </c>
      <c r="L3200" s="30" t="s">
        <v>612</v>
      </c>
      <c r="M3200" s="30" t="s">
        <v>1007</v>
      </c>
      <c r="N3200" s="30"/>
      <c r="O3200" s="30" t="s">
        <v>9872</v>
      </c>
      <c r="P3200" s="30" t="s">
        <v>9868</v>
      </c>
      <c r="Q3200" s="30" t="s">
        <v>4174</v>
      </c>
    </row>
    <row r="3201" spans="1:17" hidden="1" x14ac:dyDescent="0.2">
      <c r="A3201" s="30" t="s">
        <v>10554</v>
      </c>
      <c r="B3201" s="30" t="s">
        <v>10109</v>
      </c>
      <c r="C3201" s="30" t="s">
        <v>10555</v>
      </c>
      <c r="D3201" s="30" t="s">
        <v>74</v>
      </c>
      <c r="E3201" s="30" t="s">
        <v>9891</v>
      </c>
      <c r="F3201" s="30"/>
      <c r="G3201" s="38">
        <v>60</v>
      </c>
      <c r="H3201" s="31">
        <v>0</v>
      </c>
      <c r="I3201" s="30" t="s">
        <v>5036</v>
      </c>
      <c r="J3201" s="30" t="s">
        <v>5037</v>
      </c>
      <c r="K3201" s="30" t="s">
        <v>495</v>
      </c>
      <c r="L3201" s="30" t="s">
        <v>612</v>
      </c>
      <c r="M3201" s="30" t="s">
        <v>780</v>
      </c>
      <c r="N3201" s="30"/>
      <c r="O3201" s="30" t="s">
        <v>9872</v>
      </c>
      <c r="P3201" s="30" t="s">
        <v>9868</v>
      </c>
      <c r="Q3201" s="30" t="s">
        <v>4174</v>
      </c>
    </row>
    <row r="3202" spans="1:17" hidden="1" x14ac:dyDescent="0.2">
      <c r="A3202" s="30" t="s">
        <v>10556</v>
      </c>
      <c r="B3202" s="30" t="s">
        <v>10109</v>
      </c>
      <c r="C3202" s="30" t="s">
        <v>10557</v>
      </c>
      <c r="D3202" s="30" t="s">
        <v>74</v>
      </c>
      <c r="E3202" s="30" t="s">
        <v>9891</v>
      </c>
      <c r="F3202" s="30"/>
      <c r="G3202" s="38">
        <v>60</v>
      </c>
      <c r="H3202" s="31">
        <v>0</v>
      </c>
      <c r="I3202" s="30" t="s">
        <v>610</v>
      </c>
      <c r="J3202" s="30" t="s">
        <v>611</v>
      </c>
      <c r="K3202" s="30" t="s">
        <v>495</v>
      </c>
      <c r="L3202" s="30" t="s">
        <v>612</v>
      </c>
      <c r="M3202" s="30" t="s">
        <v>950</v>
      </c>
      <c r="N3202" s="30"/>
      <c r="O3202" s="30" t="s">
        <v>9872</v>
      </c>
      <c r="P3202" s="30" t="s">
        <v>9868</v>
      </c>
      <c r="Q3202" s="30" t="s">
        <v>4174</v>
      </c>
    </row>
    <row r="3203" spans="1:17" hidden="1" x14ac:dyDescent="0.2">
      <c r="A3203" s="30" t="s">
        <v>10558</v>
      </c>
      <c r="B3203" s="30" t="s">
        <v>10109</v>
      </c>
      <c r="C3203" s="30" t="s">
        <v>10559</v>
      </c>
      <c r="D3203" s="30" t="s">
        <v>74</v>
      </c>
      <c r="E3203" s="30" t="s">
        <v>9891</v>
      </c>
      <c r="F3203" s="30"/>
      <c r="G3203" s="38">
        <v>60</v>
      </c>
      <c r="H3203" s="31">
        <v>0</v>
      </c>
      <c r="I3203" s="30" t="s">
        <v>610</v>
      </c>
      <c r="J3203" s="30" t="s">
        <v>611</v>
      </c>
      <c r="K3203" s="30" t="s">
        <v>495</v>
      </c>
      <c r="L3203" s="30" t="s">
        <v>612</v>
      </c>
      <c r="M3203" s="30" t="s">
        <v>950</v>
      </c>
      <c r="N3203" s="30"/>
      <c r="O3203" s="30" t="s">
        <v>9872</v>
      </c>
      <c r="P3203" s="30" t="s">
        <v>9868</v>
      </c>
      <c r="Q3203" s="30" t="s">
        <v>4174</v>
      </c>
    </row>
    <row r="3204" spans="1:17" hidden="1" x14ac:dyDescent="0.2">
      <c r="A3204" s="30" t="s">
        <v>10560</v>
      </c>
      <c r="B3204" s="30" t="s">
        <v>10109</v>
      </c>
      <c r="C3204" s="30" t="s">
        <v>10561</v>
      </c>
      <c r="D3204" s="30" t="s">
        <v>74</v>
      </c>
      <c r="E3204" s="30" t="s">
        <v>9891</v>
      </c>
      <c r="F3204" s="30"/>
      <c r="G3204" s="38">
        <v>60</v>
      </c>
      <c r="H3204" s="31">
        <v>0</v>
      </c>
      <c r="I3204" s="30" t="s">
        <v>610</v>
      </c>
      <c r="J3204" s="30" t="s">
        <v>611</v>
      </c>
      <c r="K3204" s="30" t="s">
        <v>495</v>
      </c>
      <c r="L3204" s="30" t="s">
        <v>612</v>
      </c>
      <c r="M3204" s="30" t="s">
        <v>943</v>
      </c>
      <c r="N3204" s="30"/>
      <c r="O3204" s="30" t="s">
        <v>9872</v>
      </c>
      <c r="P3204" s="30" t="s">
        <v>9868</v>
      </c>
      <c r="Q3204" s="30" t="s">
        <v>4174</v>
      </c>
    </row>
    <row r="3205" spans="1:17" hidden="1" x14ac:dyDescent="0.2">
      <c r="A3205" s="30" t="s">
        <v>10562</v>
      </c>
      <c r="B3205" s="30" t="s">
        <v>10109</v>
      </c>
      <c r="C3205" s="30" t="s">
        <v>10563</v>
      </c>
      <c r="D3205" s="30" t="s">
        <v>74</v>
      </c>
      <c r="E3205" s="30" t="s">
        <v>9891</v>
      </c>
      <c r="F3205" s="30"/>
      <c r="G3205" s="38">
        <v>60</v>
      </c>
      <c r="H3205" s="31">
        <v>0</v>
      </c>
      <c r="I3205" s="30" t="s">
        <v>610</v>
      </c>
      <c r="J3205" s="30" t="s">
        <v>611</v>
      </c>
      <c r="K3205" s="30" t="s">
        <v>495</v>
      </c>
      <c r="L3205" s="30" t="s">
        <v>612</v>
      </c>
      <c r="M3205" s="30" t="s">
        <v>1035</v>
      </c>
      <c r="N3205" s="30"/>
      <c r="O3205" s="30" t="s">
        <v>9872</v>
      </c>
      <c r="P3205" s="30" t="s">
        <v>9868</v>
      </c>
      <c r="Q3205" s="30" t="s">
        <v>4174</v>
      </c>
    </row>
    <row r="3206" spans="1:17" hidden="1" x14ac:dyDescent="0.2">
      <c r="A3206" s="30" t="s">
        <v>10564</v>
      </c>
      <c r="B3206" s="30" t="s">
        <v>10109</v>
      </c>
      <c r="C3206" s="30" t="s">
        <v>10565</v>
      </c>
      <c r="D3206" s="30" t="s">
        <v>74</v>
      </c>
      <c r="E3206" s="30" t="s">
        <v>9891</v>
      </c>
      <c r="F3206" s="30"/>
      <c r="G3206" s="38">
        <v>60</v>
      </c>
      <c r="H3206" s="31">
        <v>0</v>
      </c>
      <c r="I3206" s="30" t="s">
        <v>610</v>
      </c>
      <c r="J3206" s="30" t="s">
        <v>611</v>
      </c>
      <c r="K3206" s="30" t="s">
        <v>495</v>
      </c>
      <c r="L3206" s="30" t="s">
        <v>612</v>
      </c>
      <c r="M3206" s="30" t="s">
        <v>1035</v>
      </c>
      <c r="N3206" s="30"/>
      <c r="O3206" s="30" t="s">
        <v>9872</v>
      </c>
      <c r="P3206" s="30" t="s">
        <v>9868</v>
      </c>
      <c r="Q3206" s="30" t="s">
        <v>4174</v>
      </c>
    </row>
    <row r="3207" spans="1:17" hidden="1" x14ac:dyDescent="0.2">
      <c r="A3207" s="30" t="s">
        <v>10566</v>
      </c>
      <c r="B3207" s="30" t="s">
        <v>10109</v>
      </c>
      <c r="C3207" s="30" t="s">
        <v>10567</v>
      </c>
      <c r="D3207" s="30" t="s">
        <v>74</v>
      </c>
      <c r="E3207" s="30" t="s">
        <v>9891</v>
      </c>
      <c r="F3207" s="30"/>
      <c r="G3207" s="38">
        <v>60</v>
      </c>
      <c r="H3207" s="31">
        <v>0</v>
      </c>
      <c r="I3207" s="30" t="s">
        <v>610</v>
      </c>
      <c r="J3207" s="30" t="s">
        <v>611</v>
      </c>
      <c r="K3207" s="30" t="s">
        <v>495</v>
      </c>
      <c r="L3207" s="30" t="s">
        <v>612</v>
      </c>
      <c r="M3207" s="30" t="s">
        <v>1035</v>
      </c>
      <c r="N3207" s="30"/>
      <c r="O3207" s="30" t="s">
        <v>9872</v>
      </c>
      <c r="P3207" s="30" t="s">
        <v>9868</v>
      </c>
      <c r="Q3207" s="30" t="s">
        <v>4174</v>
      </c>
    </row>
    <row r="3208" spans="1:17" hidden="1" x14ac:dyDescent="0.2">
      <c r="A3208" s="30" t="s">
        <v>10568</v>
      </c>
      <c r="B3208" s="30" t="s">
        <v>10109</v>
      </c>
      <c r="C3208" s="30" t="s">
        <v>10569</v>
      </c>
      <c r="D3208" s="30" t="s">
        <v>74</v>
      </c>
      <c r="E3208" s="30" t="s">
        <v>9891</v>
      </c>
      <c r="F3208" s="30"/>
      <c r="G3208" s="38">
        <v>60</v>
      </c>
      <c r="H3208" s="31">
        <v>0</v>
      </c>
      <c r="I3208" s="30" t="s">
        <v>610</v>
      </c>
      <c r="J3208" s="30" t="s">
        <v>611</v>
      </c>
      <c r="K3208" s="30" t="s">
        <v>495</v>
      </c>
      <c r="L3208" s="30" t="s">
        <v>612</v>
      </c>
      <c r="M3208" s="30" t="s">
        <v>688</v>
      </c>
      <c r="N3208" s="30"/>
      <c r="O3208" s="30" t="s">
        <v>9872</v>
      </c>
      <c r="P3208" s="30" t="s">
        <v>9868</v>
      </c>
      <c r="Q3208" s="30" t="s">
        <v>4174</v>
      </c>
    </row>
    <row r="3209" spans="1:17" hidden="1" x14ac:dyDescent="0.2">
      <c r="A3209" s="30" t="s">
        <v>10570</v>
      </c>
      <c r="B3209" s="30" t="s">
        <v>10109</v>
      </c>
      <c r="C3209" s="30" t="s">
        <v>10571</v>
      </c>
      <c r="D3209" s="30" t="s">
        <v>74</v>
      </c>
      <c r="E3209" s="30" t="s">
        <v>9891</v>
      </c>
      <c r="F3209" s="30"/>
      <c r="G3209" s="38">
        <v>60</v>
      </c>
      <c r="H3209" s="31">
        <v>0</v>
      </c>
      <c r="I3209" s="30" t="s">
        <v>610</v>
      </c>
      <c r="J3209" s="30" t="s">
        <v>611</v>
      </c>
      <c r="K3209" s="30" t="s">
        <v>495</v>
      </c>
      <c r="L3209" s="30" t="s">
        <v>612</v>
      </c>
      <c r="M3209" s="30" t="s">
        <v>1035</v>
      </c>
      <c r="N3209" s="30"/>
      <c r="O3209" s="30" t="s">
        <v>9872</v>
      </c>
      <c r="P3209" s="30" t="s">
        <v>9868</v>
      </c>
      <c r="Q3209" s="30" t="s">
        <v>4174</v>
      </c>
    </row>
    <row r="3210" spans="1:17" hidden="1" x14ac:dyDescent="0.2">
      <c r="A3210" s="30" t="s">
        <v>10572</v>
      </c>
      <c r="B3210" s="30" t="s">
        <v>10109</v>
      </c>
      <c r="C3210" s="30" t="s">
        <v>10573</v>
      </c>
      <c r="D3210" s="30" t="s">
        <v>74</v>
      </c>
      <c r="E3210" s="30" t="s">
        <v>9891</v>
      </c>
      <c r="F3210" s="30"/>
      <c r="G3210" s="38">
        <v>60</v>
      </c>
      <c r="H3210" s="31">
        <v>0</v>
      </c>
      <c r="I3210" s="30" t="s">
        <v>610</v>
      </c>
      <c r="J3210" s="30" t="s">
        <v>611</v>
      </c>
      <c r="K3210" s="30" t="s">
        <v>495</v>
      </c>
      <c r="L3210" s="30" t="s">
        <v>612</v>
      </c>
      <c r="M3210" s="30" t="s">
        <v>1035</v>
      </c>
      <c r="N3210" s="30"/>
      <c r="O3210" s="30" t="s">
        <v>9872</v>
      </c>
      <c r="P3210" s="30" t="s">
        <v>9868</v>
      </c>
      <c r="Q3210" s="30" t="s">
        <v>4174</v>
      </c>
    </row>
    <row r="3211" spans="1:17" hidden="1" x14ac:dyDescent="0.2">
      <c r="A3211" s="30" t="s">
        <v>10574</v>
      </c>
      <c r="B3211" s="30" t="s">
        <v>10109</v>
      </c>
      <c r="C3211" s="30" t="s">
        <v>10575</v>
      </c>
      <c r="D3211" s="30" t="s">
        <v>74</v>
      </c>
      <c r="E3211" s="30" t="s">
        <v>9891</v>
      </c>
      <c r="F3211" s="30"/>
      <c r="G3211" s="38">
        <v>60</v>
      </c>
      <c r="H3211" s="31">
        <v>0</v>
      </c>
      <c r="I3211" s="30" t="s">
        <v>610</v>
      </c>
      <c r="J3211" s="30" t="s">
        <v>611</v>
      </c>
      <c r="K3211" s="30" t="s">
        <v>495</v>
      </c>
      <c r="L3211" s="30" t="s">
        <v>612</v>
      </c>
      <c r="M3211" s="30" t="s">
        <v>950</v>
      </c>
      <c r="N3211" s="30"/>
      <c r="O3211" s="30" t="s">
        <v>9872</v>
      </c>
      <c r="P3211" s="30" t="s">
        <v>9868</v>
      </c>
      <c r="Q3211" s="30" t="s">
        <v>4174</v>
      </c>
    </row>
    <row r="3212" spans="1:17" hidden="1" x14ac:dyDescent="0.2">
      <c r="A3212" s="30" t="s">
        <v>10576</v>
      </c>
      <c r="B3212" s="30" t="s">
        <v>10109</v>
      </c>
      <c r="C3212" s="30" t="s">
        <v>10577</v>
      </c>
      <c r="D3212" s="30" t="s">
        <v>74</v>
      </c>
      <c r="E3212" s="30" t="s">
        <v>9891</v>
      </c>
      <c r="F3212" s="30"/>
      <c r="G3212" s="38">
        <v>60</v>
      </c>
      <c r="H3212" s="31">
        <v>0</v>
      </c>
      <c r="I3212" s="30" t="s">
        <v>5036</v>
      </c>
      <c r="J3212" s="30" t="s">
        <v>5037</v>
      </c>
      <c r="K3212" s="30" t="s">
        <v>495</v>
      </c>
      <c r="L3212" s="30" t="s">
        <v>612</v>
      </c>
      <c r="M3212" s="30" t="s">
        <v>613</v>
      </c>
      <c r="N3212" s="30"/>
      <c r="O3212" s="30" t="s">
        <v>9872</v>
      </c>
      <c r="P3212" s="30" t="s">
        <v>9868</v>
      </c>
      <c r="Q3212" s="30" t="s">
        <v>4174</v>
      </c>
    </row>
    <row r="3213" spans="1:17" hidden="1" x14ac:dyDescent="0.2">
      <c r="A3213" s="30" t="s">
        <v>10578</v>
      </c>
      <c r="B3213" s="30" t="s">
        <v>10109</v>
      </c>
      <c r="C3213" s="30" t="s">
        <v>10579</v>
      </c>
      <c r="D3213" s="30" t="s">
        <v>74</v>
      </c>
      <c r="E3213" s="30" t="s">
        <v>9891</v>
      </c>
      <c r="F3213" s="30"/>
      <c r="G3213" s="38">
        <v>60</v>
      </c>
      <c r="H3213" s="31">
        <v>0</v>
      </c>
      <c r="I3213" s="30" t="s">
        <v>622</v>
      </c>
      <c r="J3213" s="30" t="s">
        <v>623</v>
      </c>
      <c r="K3213" s="30" t="s">
        <v>495</v>
      </c>
      <c r="L3213" s="30" t="s">
        <v>612</v>
      </c>
      <c r="M3213" s="30" t="s">
        <v>624</v>
      </c>
      <c r="N3213" s="30"/>
      <c r="O3213" s="30" t="s">
        <v>9872</v>
      </c>
      <c r="P3213" s="30" t="s">
        <v>9868</v>
      </c>
      <c r="Q3213" s="30" t="s">
        <v>4174</v>
      </c>
    </row>
    <row r="3214" spans="1:17" hidden="1" x14ac:dyDescent="0.2">
      <c r="A3214" s="30" t="s">
        <v>10580</v>
      </c>
      <c r="B3214" s="30" t="s">
        <v>10109</v>
      </c>
      <c r="C3214" s="30" t="s">
        <v>10581</v>
      </c>
      <c r="D3214" s="30" t="s">
        <v>74</v>
      </c>
      <c r="E3214" s="30" t="s">
        <v>9891</v>
      </c>
      <c r="F3214" s="30"/>
      <c r="G3214" s="38">
        <v>60</v>
      </c>
      <c r="H3214" s="31">
        <v>0</v>
      </c>
      <c r="I3214" s="30" t="s">
        <v>610</v>
      </c>
      <c r="J3214" s="30" t="s">
        <v>611</v>
      </c>
      <c r="K3214" s="30" t="s">
        <v>495</v>
      </c>
      <c r="L3214" s="30" t="s">
        <v>612</v>
      </c>
      <c r="M3214" s="30" t="s">
        <v>688</v>
      </c>
      <c r="N3214" s="30"/>
      <c r="O3214" s="30" t="s">
        <v>9872</v>
      </c>
      <c r="P3214" s="30" t="s">
        <v>9868</v>
      </c>
      <c r="Q3214" s="30" t="s">
        <v>4174</v>
      </c>
    </row>
    <row r="3215" spans="1:17" hidden="1" x14ac:dyDescent="0.2">
      <c r="A3215" s="30" t="s">
        <v>10582</v>
      </c>
      <c r="B3215" s="30" t="s">
        <v>10109</v>
      </c>
      <c r="C3215" s="30" t="s">
        <v>10583</v>
      </c>
      <c r="D3215" s="30" t="s">
        <v>74</v>
      </c>
      <c r="E3215" s="30" t="s">
        <v>9891</v>
      </c>
      <c r="F3215" s="30"/>
      <c r="G3215" s="38">
        <v>60</v>
      </c>
      <c r="H3215" s="31">
        <v>0</v>
      </c>
      <c r="I3215" s="30" t="s">
        <v>622</v>
      </c>
      <c r="J3215" s="30" t="s">
        <v>623</v>
      </c>
      <c r="K3215" s="30" t="s">
        <v>495</v>
      </c>
      <c r="L3215" s="30" t="s">
        <v>612</v>
      </c>
      <c r="M3215" s="30" t="s">
        <v>624</v>
      </c>
      <c r="N3215" s="30"/>
      <c r="O3215" s="30" t="s">
        <v>9872</v>
      </c>
      <c r="P3215" s="30" t="s">
        <v>9868</v>
      </c>
      <c r="Q3215" s="30" t="s">
        <v>4174</v>
      </c>
    </row>
    <row r="3216" spans="1:17" hidden="1" x14ac:dyDescent="0.2">
      <c r="A3216" s="30" t="s">
        <v>10584</v>
      </c>
      <c r="B3216" s="30" t="s">
        <v>10109</v>
      </c>
      <c r="C3216" s="30" t="s">
        <v>10585</v>
      </c>
      <c r="D3216" s="30" t="s">
        <v>74</v>
      </c>
      <c r="E3216" s="30" t="s">
        <v>9891</v>
      </c>
      <c r="F3216" s="30"/>
      <c r="G3216" s="38">
        <v>60</v>
      </c>
      <c r="H3216" s="31">
        <v>0</v>
      </c>
      <c r="I3216" s="30" t="s">
        <v>610</v>
      </c>
      <c r="J3216" s="30" t="s">
        <v>611</v>
      </c>
      <c r="K3216" s="30" t="s">
        <v>495</v>
      </c>
      <c r="L3216" s="30" t="s">
        <v>612</v>
      </c>
      <c r="M3216" s="30" t="s">
        <v>943</v>
      </c>
      <c r="N3216" s="30"/>
      <c r="O3216" s="30" t="s">
        <v>9872</v>
      </c>
      <c r="P3216" s="30" t="s">
        <v>9868</v>
      </c>
      <c r="Q3216" s="30" t="s">
        <v>4174</v>
      </c>
    </row>
    <row r="3217" spans="1:17" hidden="1" x14ac:dyDescent="0.2">
      <c r="A3217" s="30" t="s">
        <v>10586</v>
      </c>
      <c r="B3217" s="30" t="s">
        <v>10109</v>
      </c>
      <c r="C3217" s="30" t="s">
        <v>10587</v>
      </c>
      <c r="D3217" s="30" t="s">
        <v>74</v>
      </c>
      <c r="E3217" s="30" t="s">
        <v>9891</v>
      </c>
      <c r="F3217" s="30"/>
      <c r="G3217" s="38">
        <v>60</v>
      </c>
      <c r="H3217" s="31">
        <v>0</v>
      </c>
      <c r="I3217" s="30" t="s">
        <v>622</v>
      </c>
      <c r="J3217" s="30" t="s">
        <v>623</v>
      </c>
      <c r="K3217" s="30" t="s">
        <v>495</v>
      </c>
      <c r="L3217" s="30" t="s">
        <v>612</v>
      </c>
      <c r="M3217" s="30" t="s">
        <v>624</v>
      </c>
      <c r="N3217" s="30"/>
      <c r="O3217" s="30" t="s">
        <v>9872</v>
      </c>
      <c r="P3217" s="30" t="s">
        <v>9868</v>
      </c>
      <c r="Q3217" s="30" t="s">
        <v>4174</v>
      </c>
    </row>
    <row r="3218" spans="1:17" hidden="1" x14ac:dyDescent="0.2">
      <c r="A3218" s="30" t="s">
        <v>10588</v>
      </c>
      <c r="B3218" s="30" t="s">
        <v>10109</v>
      </c>
      <c r="C3218" s="30" t="s">
        <v>10589</v>
      </c>
      <c r="D3218" s="30" t="s">
        <v>74</v>
      </c>
      <c r="E3218" s="30" t="s">
        <v>9891</v>
      </c>
      <c r="F3218" s="30"/>
      <c r="G3218" s="38">
        <v>60</v>
      </c>
      <c r="H3218" s="31">
        <v>0</v>
      </c>
      <c r="I3218" s="30" t="s">
        <v>5036</v>
      </c>
      <c r="J3218" s="30" t="s">
        <v>5037</v>
      </c>
      <c r="K3218" s="30" t="s">
        <v>495</v>
      </c>
      <c r="L3218" s="30" t="s">
        <v>612</v>
      </c>
      <c r="M3218" s="30" t="s">
        <v>613</v>
      </c>
      <c r="N3218" s="30"/>
      <c r="O3218" s="30" t="s">
        <v>9872</v>
      </c>
      <c r="P3218" s="30" t="s">
        <v>9868</v>
      </c>
      <c r="Q3218" s="30" t="s">
        <v>4174</v>
      </c>
    </row>
    <row r="3219" spans="1:17" hidden="1" x14ac:dyDescent="0.2">
      <c r="A3219" s="30" t="s">
        <v>10590</v>
      </c>
      <c r="B3219" s="30" t="s">
        <v>10094</v>
      </c>
      <c r="C3219" s="30" t="s">
        <v>10591</v>
      </c>
      <c r="D3219" s="30"/>
      <c r="E3219" s="30" t="s">
        <v>9870</v>
      </c>
      <c r="F3219" s="30" t="s">
        <v>74</v>
      </c>
      <c r="G3219" s="38">
        <v>60</v>
      </c>
      <c r="H3219" s="31">
        <v>0</v>
      </c>
      <c r="I3219" s="30" t="s">
        <v>586</v>
      </c>
      <c r="J3219" s="30" t="s">
        <v>587</v>
      </c>
      <c r="K3219" s="30" t="s">
        <v>495</v>
      </c>
      <c r="L3219" s="30" t="s">
        <v>496</v>
      </c>
      <c r="M3219" s="30" t="s">
        <v>588</v>
      </c>
      <c r="N3219" s="30"/>
      <c r="O3219" s="30" t="s">
        <v>9872</v>
      </c>
      <c r="P3219" s="30" t="s">
        <v>9868</v>
      </c>
      <c r="Q3219" s="30" t="s">
        <v>499</v>
      </c>
    </row>
    <row r="3220" spans="1:17" hidden="1" x14ac:dyDescent="0.2">
      <c r="A3220" s="30" t="s">
        <v>10592</v>
      </c>
      <c r="B3220" s="30" t="s">
        <v>10094</v>
      </c>
      <c r="C3220" s="30" t="s">
        <v>10593</v>
      </c>
      <c r="D3220" s="30"/>
      <c r="E3220" s="30" t="s">
        <v>9870</v>
      </c>
      <c r="F3220" s="30" t="s">
        <v>74</v>
      </c>
      <c r="G3220" s="38">
        <v>60</v>
      </c>
      <c r="H3220" s="31">
        <v>0</v>
      </c>
      <c r="I3220" s="30" t="s">
        <v>552</v>
      </c>
      <c r="J3220" s="30" t="s">
        <v>553</v>
      </c>
      <c r="K3220" s="30" t="s">
        <v>495</v>
      </c>
      <c r="L3220" s="30" t="s">
        <v>496</v>
      </c>
      <c r="M3220" s="30" t="s">
        <v>654</v>
      </c>
      <c r="N3220" s="30"/>
      <c r="O3220" s="30" t="s">
        <v>9872</v>
      </c>
      <c r="P3220" s="30" t="s">
        <v>9868</v>
      </c>
      <c r="Q3220" s="30" t="s">
        <v>499</v>
      </c>
    </row>
    <row r="3221" spans="1:17" hidden="1" x14ac:dyDescent="0.2">
      <c r="A3221" s="30" t="s">
        <v>10594</v>
      </c>
      <c r="B3221" s="30" t="s">
        <v>10103</v>
      </c>
      <c r="C3221" s="30" t="s">
        <v>10595</v>
      </c>
      <c r="D3221" s="30"/>
      <c r="E3221" s="30" t="s">
        <v>9870</v>
      </c>
      <c r="F3221" s="30" t="s">
        <v>74</v>
      </c>
      <c r="G3221" s="38">
        <v>60</v>
      </c>
      <c r="H3221" s="31">
        <v>0</v>
      </c>
      <c r="I3221" s="30" t="s">
        <v>504</v>
      </c>
      <c r="J3221" s="30" t="s">
        <v>505</v>
      </c>
      <c r="K3221" s="30" t="s">
        <v>495</v>
      </c>
      <c r="L3221" s="30" t="s">
        <v>496</v>
      </c>
      <c r="M3221" s="30" t="s">
        <v>558</v>
      </c>
      <c r="N3221" s="30"/>
      <c r="O3221" s="30" t="s">
        <v>9872</v>
      </c>
      <c r="P3221" s="30" t="s">
        <v>9868</v>
      </c>
      <c r="Q3221" s="30" t="s">
        <v>499</v>
      </c>
    </row>
    <row r="3222" spans="1:17" hidden="1" x14ac:dyDescent="0.2">
      <c r="A3222" s="30" t="s">
        <v>10596</v>
      </c>
      <c r="B3222" s="30" t="s">
        <v>10103</v>
      </c>
      <c r="C3222" s="30" t="s">
        <v>10597</v>
      </c>
      <c r="D3222" s="30"/>
      <c r="E3222" s="30" t="s">
        <v>9870</v>
      </c>
      <c r="F3222" s="30" t="s">
        <v>74</v>
      </c>
      <c r="G3222" s="38">
        <v>60</v>
      </c>
      <c r="H3222" s="31">
        <v>0</v>
      </c>
      <c r="I3222" s="30" t="s">
        <v>504</v>
      </c>
      <c r="J3222" s="30" t="s">
        <v>505</v>
      </c>
      <c r="K3222" s="30" t="s">
        <v>495</v>
      </c>
      <c r="L3222" s="30" t="s">
        <v>496</v>
      </c>
      <c r="M3222" s="30" t="s">
        <v>506</v>
      </c>
      <c r="N3222" s="30" t="s">
        <v>7467</v>
      </c>
      <c r="O3222" s="30" t="s">
        <v>9872</v>
      </c>
      <c r="P3222" s="30" t="s">
        <v>9868</v>
      </c>
      <c r="Q3222" s="30" t="s">
        <v>499</v>
      </c>
    </row>
    <row r="3223" spans="1:17" hidden="1" x14ac:dyDescent="0.2">
      <c r="A3223" s="30" t="s">
        <v>10598</v>
      </c>
      <c r="B3223" s="30" t="s">
        <v>10109</v>
      </c>
      <c r="C3223" s="30" t="s">
        <v>10599</v>
      </c>
      <c r="D3223" s="30" t="s">
        <v>74</v>
      </c>
      <c r="E3223" s="30" t="s">
        <v>9891</v>
      </c>
      <c r="F3223" s="30"/>
      <c r="G3223" s="38">
        <v>60</v>
      </c>
      <c r="H3223" s="31">
        <v>0</v>
      </c>
      <c r="I3223" s="30" t="s">
        <v>5036</v>
      </c>
      <c r="J3223" s="30" t="s">
        <v>5037</v>
      </c>
      <c r="K3223" s="30" t="s">
        <v>495</v>
      </c>
      <c r="L3223" s="30" t="s">
        <v>612</v>
      </c>
      <c r="M3223" s="30" t="s">
        <v>1021</v>
      </c>
      <c r="N3223" s="30"/>
      <c r="O3223" s="30" t="s">
        <v>9872</v>
      </c>
      <c r="P3223" s="30" t="s">
        <v>9868</v>
      </c>
      <c r="Q3223" s="30" t="s">
        <v>4174</v>
      </c>
    </row>
    <row r="3224" spans="1:17" hidden="1" x14ac:dyDescent="0.2">
      <c r="A3224" s="30" t="s">
        <v>10600</v>
      </c>
      <c r="B3224" s="30" t="s">
        <v>10106</v>
      </c>
      <c r="C3224" s="30" t="s">
        <v>10601</v>
      </c>
      <c r="D3224" s="30" t="s">
        <v>74</v>
      </c>
      <c r="E3224" s="30" t="s">
        <v>9891</v>
      </c>
      <c r="F3224" s="30"/>
      <c r="G3224" s="38">
        <v>60</v>
      </c>
      <c r="H3224" s="31">
        <v>0</v>
      </c>
      <c r="I3224" s="30" t="s">
        <v>622</v>
      </c>
      <c r="J3224" s="30" t="s">
        <v>623</v>
      </c>
      <c r="K3224" s="30" t="s">
        <v>495</v>
      </c>
      <c r="L3224" s="30" t="s">
        <v>612</v>
      </c>
      <c r="M3224" s="30" t="s">
        <v>1153</v>
      </c>
      <c r="N3224" s="30"/>
      <c r="O3224" s="30" t="s">
        <v>9872</v>
      </c>
      <c r="P3224" s="30" t="s">
        <v>9868</v>
      </c>
      <c r="Q3224" s="30" t="s">
        <v>4174</v>
      </c>
    </row>
    <row r="3225" spans="1:17" hidden="1" x14ac:dyDescent="0.2">
      <c r="A3225" s="30" t="s">
        <v>10602</v>
      </c>
      <c r="B3225" s="30" t="s">
        <v>10109</v>
      </c>
      <c r="C3225" s="30" t="s">
        <v>10603</v>
      </c>
      <c r="D3225" s="30" t="s">
        <v>74</v>
      </c>
      <c r="E3225" s="30" t="s">
        <v>9891</v>
      </c>
      <c r="F3225" s="30"/>
      <c r="G3225" s="38">
        <v>60</v>
      </c>
      <c r="H3225" s="31">
        <v>0</v>
      </c>
      <c r="I3225" s="30" t="s">
        <v>5036</v>
      </c>
      <c r="J3225" s="30" t="s">
        <v>5037</v>
      </c>
      <c r="K3225" s="30" t="s">
        <v>495</v>
      </c>
      <c r="L3225" s="30" t="s">
        <v>612</v>
      </c>
      <c r="M3225" s="30" t="s">
        <v>961</v>
      </c>
      <c r="N3225" s="30"/>
      <c r="O3225" s="30" t="s">
        <v>9872</v>
      </c>
      <c r="P3225" s="30" t="s">
        <v>9868</v>
      </c>
      <c r="Q3225" s="30" t="s">
        <v>4174</v>
      </c>
    </row>
    <row r="3226" spans="1:17" hidden="1" x14ac:dyDescent="0.2">
      <c r="A3226" s="30" t="s">
        <v>10604</v>
      </c>
      <c r="B3226" s="30" t="s">
        <v>10106</v>
      </c>
      <c r="C3226" s="30" t="s">
        <v>10605</v>
      </c>
      <c r="D3226" s="30" t="s">
        <v>74</v>
      </c>
      <c r="E3226" s="30" t="s">
        <v>9891</v>
      </c>
      <c r="F3226" s="30"/>
      <c r="G3226" s="38">
        <v>60</v>
      </c>
      <c r="H3226" s="31">
        <v>0</v>
      </c>
      <c r="I3226" s="30" t="s">
        <v>5036</v>
      </c>
      <c r="J3226" s="30" t="s">
        <v>5037</v>
      </c>
      <c r="K3226" s="30" t="s">
        <v>495</v>
      </c>
      <c r="L3226" s="30" t="s">
        <v>612</v>
      </c>
      <c r="M3226" s="30" t="s">
        <v>1128</v>
      </c>
      <c r="N3226" s="30"/>
      <c r="O3226" s="30" t="s">
        <v>9872</v>
      </c>
      <c r="P3226" s="30" t="s">
        <v>9868</v>
      </c>
      <c r="Q3226" s="30" t="s">
        <v>4174</v>
      </c>
    </row>
    <row r="3227" spans="1:17" hidden="1" x14ac:dyDescent="0.2">
      <c r="A3227" s="30" t="s">
        <v>10606</v>
      </c>
      <c r="B3227" s="30" t="s">
        <v>10109</v>
      </c>
      <c r="C3227" s="30" t="s">
        <v>10607</v>
      </c>
      <c r="D3227" s="30" t="s">
        <v>74</v>
      </c>
      <c r="E3227" s="30" t="s">
        <v>9891</v>
      </c>
      <c r="F3227" s="30"/>
      <c r="G3227" s="38">
        <v>60</v>
      </c>
      <c r="H3227" s="31">
        <v>0</v>
      </c>
      <c r="I3227" s="30" t="s">
        <v>610</v>
      </c>
      <c r="J3227" s="30" t="s">
        <v>611</v>
      </c>
      <c r="K3227" s="30" t="s">
        <v>495</v>
      </c>
      <c r="L3227" s="30" t="s">
        <v>612</v>
      </c>
      <c r="M3227" s="30" t="s">
        <v>688</v>
      </c>
      <c r="N3227" s="30"/>
      <c r="O3227" s="30" t="s">
        <v>9872</v>
      </c>
      <c r="P3227" s="30" t="s">
        <v>9868</v>
      </c>
      <c r="Q3227" s="30" t="s">
        <v>4174</v>
      </c>
    </row>
    <row r="3228" spans="1:17" hidden="1" x14ac:dyDescent="0.2">
      <c r="A3228" s="30" t="s">
        <v>10608</v>
      </c>
      <c r="B3228" s="30" t="s">
        <v>10109</v>
      </c>
      <c r="C3228" s="30" t="s">
        <v>10609</v>
      </c>
      <c r="D3228" s="30" t="s">
        <v>74</v>
      </c>
      <c r="E3228" s="30" t="s">
        <v>9891</v>
      </c>
      <c r="F3228" s="30"/>
      <c r="G3228" s="38">
        <v>60</v>
      </c>
      <c r="H3228" s="31">
        <v>0</v>
      </c>
      <c r="I3228" s="30" t="s">
        <v>622</v>
      </c>
      <c r="J3228" s="30" t="s">
        <v>623</v>
      </c>
      <c r="K3228" s="30" t="s">
        <v>495</v>
      </c>
      <c r="L3228" s="30" t="s">
        <v>612</v>
      </c>
      <c r="M3228" s="30" t="s">
        <v>624</v>
      </c>
      <c r="N3228" s="30"/>
      <c r="O3228" s="30" t="s">
        <v>9872</v>
      </c>
      <c r="P3228" s="30" t="s">
        <v>9868</v>
      </c>
      <c r="Q3228" s="30" t="s">
        <v>4174</v>
      </c>
    </row>
    <row r="3229" spans="1:17" hidden="1" x14ac:dyDescent="0.2">
      <c r="A3229" s="30" t="s">
        <v>10610</v>
      </c>
      <c r="B3229" s="30" t="s">
        <v>10120</v>
      </c>
      <c r="C3229" s="30" t="s">
        <v>10611</v>
      </c>
      <c r="D3229" s="30" t="s">
        <v>74</v>
      </c>
      <c r="E3229" s="30" t="s">
        <v>9891</v>
      </c>
      <c r="F3229" s="30"/>
      <c r="G3229" s="38">
        <v>60</v>
      </c>
      <c r="H3229" s="31">
        <v>0</v>
      </c>
      <c r="I3229" s="30" t="s">
        <v>5036</v>
      </c>
      <c r="J3229" s="30" t="s">
        <v>5037</v>
      </c>
      <c r="K3229" s="30" t="s">
        <v>495</v>
      </c>
      <c r="L3229" s="30" t="s">
        <v>612</v>
      </c>
      <c r="M3229" s="30" t="s">
        <v>613</v>
      </c>
      <c r="N3229" s="30"/>
      <c r="O3229" s="30" t="s">
        <v>9872</v>
      </c>
      <c r="P3229" s="30" t="s">
        <v>9868</v>
      </c>
      <c r="Q3229" s="30" t="s">
        <v>4174</v>
      </c>
    </row>
    <row r="3230" spans="1:17" hidden="1" x14ac:dyDescent="0.2">
      <c r="A3230" s="30" t="s">
        <v>10612</v>
      </c>
      <c r="B3230" s="30" t="s">
        <v>10109</v>
      </c>
      <c r="C3230" s="30" t="s">
        <v>10613</v>
      </c>
      <c r="D3230" s="30" t="s">
        <v>74</v>
      </c>
      <c r="E3230" s="30" t="s">
        <v>9891</v>
      </c>
      <c r="F3230" s="30"/>
      <c r="G3230" s="38">
        <v>60</v>
      </c>
      <c r="H3230" s="31">
        <v>0</v>
      </c>
      <c r="I3230" s="30" t="s">
        <v>5036</v>
      </c>
      <c r="J3230" s="30" t="s">
        <v>5037</v>
      </c>
      <c r="K3230" s="30" t="s">
        <v>495</v>
      </c>
      <c r="L3230" s="30" t="s">
        <v>612</v>
      </c>
      <c r="M3230" s="30" t="s">
        <v>961</v>
      </c>
      <c r="N3230" s="30"/>
      <c r="O3230" s="30" t="s">
        <v>9872</v>
      </c>
      <c r="P3230" s="30" t="s">
        <v>9868</v>
      </c>
      <c r="Q3230" s="30" t="s">
        <v>4174</v>
      </c>
    </row>
    <row r="3231" spans="1:17" hidden="1" x14ac:dyDescent="0.2">
      <c r="A3231" s="30" t="s">
        <v>10614</v>
      </c>
      <c r="B3231" s="30" t="s">
        <v>10109</v>
      </c>
      <c r="C3231" s="30" t="s">
        <v>10615</v>
      </c>
      <c r="D3231" s="30" t="s">
        <v>74</v>
      </c>
      <c r="E3231" s="30" t="s">
        <v>9891</v>
      </c>
      <c r="F3231" s="30"/>
      <c r="G3231" s="38">
        <v>60</v>
      </c>
      <c r="H3231" s="31">
        <v>0</v>
      </c>
      <c r="I3231" s="30" t="s">
        <v>610</v>
      </c>
      <c r="J3231" s="30" t="s">
        <v>611</v>
      </c>
      <c r="K3231" s="30" t="s">
        <v>495</v>
      </c>
      <c r="L3231" s="30" t="s">
        <v>612</v>
      </c>
      <c r="M3231" s="30" t="s">
        <v>950</v>
      </c>
      <c r="N3231" s="30"/>
      <c r="O3231" s="30" t="s">
        <v>9872</v>
      </c>
      <c r="P3231" s="30" t="s">
        <v>9868</v>
      </c>
      <c r="Q3231" s="30" t="s">
        <v>4174</v>
      </c>
    </row>
    <row r="3232" spans="1:17" hidden="1" x14ac:dyDescent="0.2">
      <c r="A3232" s="30" t="s">
        <v>10616</v>
      </c>
      <c r="B3232" s="30" t="s">
        <v>10109</v>
      </c>
      <c r="C3232" s="30" t="s">
        <v>10617</v>
      </c>
      <c r="D3232" s="30" t="s">
        <v>74</v>
      </c>
      <c r="E3232" s="30" t="s">
        <v>9891</v>
      </c>
      <c r="F3232" s="30"/>
      <c r="G3232" s="38">
        <v>60</v>
      </c>
      <c r="H3232" s="31">
        <v>0</v>
      </c>
      <c r="I3232" s="30" t="s">
        <v>610</v>
      </c>
      <c r="J3232" s="30" t="s">
        <v>611</v>
      </c>
      <c r="K3232" s="30" t="s">
        <v>495</v>
      </c>
      <c r="L3232" s="30" t="s">
        <v>612</v>
      </c>
      <c r="M3232" s="30" t="s">
        <v>1035</v>
      </c>
      <c r="N3232" s="30"/>
      <c r="O3232" s="30" t="s">
        <v>9872</v>
      </c>
      <c r="P3232" s="30" t="s">
        <v>9868</v>
      </c>
      <c r="Q3232" s="30" t="s">
        <v>4174</v>
      </c>
    </row>
    <row r="3233" spans="1:17" hidden="1" x14ac:dyDescent="0.2">
      <c r="A3233" s="30" t="s">
        <v>10618</v>
      </c>
      <c r="B3233" s="30" t="s">
        <v>10109</v>
      </c>
      <c r="C3233" s="30" t="s">
        <v>10619</v>
      </c>
      <c r="D3233" s="30" t="s">
        <v>74</v>
      </c>
      <c r="E3233" s="30" t="s">
        <v>9891</v>
      </c>
      <c r="F3233" s="30"/>
      <c r="G3233" s="38">
        <v>60</v>
      </c>
      <c r="H3233" s="31">
        <v>0</v>
      </c>
      <c r="I3233" s="30" t="s">
        <v>610</v>
      </c>
      <c r="J3233" s="30" t="s">
        <v>611</v>
      </c>
      <c r="K3233" s="30" t="s">
        <v>495</v>
      </c>
      <c r="L3233" s="30" t="s">
        <v>612</v>
      </c>
      <c r="M3233" s="30" t="s">
        <v>943</v>
      </c>
      <c r="N3233" s="30"/>
      <c r="O3233" s="30" t="s">
        <v>9872</v>
      </c>
      <c r="P3233" s="30" t="s">
        <v>9868</v>
      </c>
      <c r="Q3233" s="30" t="s">
        <v>4174</v>
      </c>
    </row>
    <row r="3234" spans="1:17" hidden="1" x14ac:dyDescent="0.2">
      <c r="A3234" s="30" t="s">
        <v>10620</v>
      </c>
      <c r="B3234" s="30" t="s">
        <v>10109</v>
      </c>
      <c r="C3234" s="30" t="s">
        <v>10621</v>
      </c>
      <c r="D3234" s="30" t="s">
        <v>74</v>
      </c>
      <c r="E3234" s="30" t="s">
        <v>9891</v>
      </c>
      <c r="F3234" s="30"/>
      <c r="G3234" s="38">
        <v>60</v>
      </c>
      <c r="H3234" s="31">
        <v>0</v>
      </c>
      <c r="I3234" s="30" t="s">
        <v>5036</v>
      </c>
      <c r="J3234" s="30" t="s">
        <v>5037</v>
      </c>
      <c r="K3234" s="30" t="s">
        <v>495</v>
      </c>
      <c r="L3234" s="30" t="s">
        <v>612</v>
      </c>
      <c r="M3234" s="30" t="s">
        <v>613</v>
      </c>
      <c r="N3234" s="30"/>
      <c r="O3234" s="30" t="s">
        <v>9872</v>
      </c>
      <c r="P3234" s="30" t="s">
        <v>9868</v>
      </c>
      <c r="Q3234" s="30" t="s">
        <v>4174</v>
      </c>
    </row>
    <row r="3235" spans="1:17" hidden="1" x14ac:dyDescent="0.2">
      <c r="A3235" s="30" t="s">
        <v>10622</v>
      </c>
      <c r="B3235" s="30" t="s">
        <v>10109</v>
      </c>
      <c r="C3235" s="30" t="s">
        <v>10623</v>
      </c>
      <c r="D3235" s="30" t="s">
        <v>74</v>
      </c>
      <c r="E3235" s="30" t="s">
        <v>9891</v>
      </c>
      <c r="F3235" s="30"/>
      <c r="G3235" s="38">
        <v>60</v>
      </c>
      <c r="H3235" s="31">
        <v>0</v>
      </c>
      <c r="I3235" s="30" t="s">
        <v>5036</v>
      </c>
      <c r="J3235" s="30" t="s">
        <v>5037</v>
      </c>
      <c r="K3235" s="30" t="s">
        <v>495</v>
      </c>
      <c r="L3235" s="30" t="s">
        <v>612</v>
      </c>
      <c r="M3235" s="30" t="s">
        <v>1021</v>
      </c>
      <c r="N3235" s="30"/>
      <c r="O3235" s="30" t="s">
        <v>9872</v>
      </c>
      <c r="P3235" s="30" t="s">
        <v>9868</v>
      </c>
      <c r="Q3235" s="30" t="s">
        <v>4174</v>
      </c>
    </row>
    <row r="3236" spans="1:17" hidden="1" x14ac:dyDescent="0.2">
      <c r="A3236" s="30" t="s">
        <v>10624</v>
      </c>
      <c r="B3236" s="30" t="s">
        <v>10109</v>
      </c>
      <c r="C3236" s="30" t="s">
        <v>10625</v>
      </c>
      <c r="D3236" s="30" t="s">
        <v>74</v>
      </c>
      <c r="E3236" s="30" t="s">
        <v>9891</v>
      </c>
      <c r="F3236" s="30"/>
      <c r="G3236" s="38">
        <v>60</v>
      </c>
      <c r="H3236" s="31">
        <v>0</v>
      </c>
      <c r="I3236" s="30" t="s">
        <v>610</v>
      </c>
      <c r="J3236" s="30" t="s">
        <v>611</v>
      </c>
      <c r="K3236" s="30" t="s">
        <v>495</v>
      </c>
      <c r="L3236" s="30" t="s">
        <v>612</v>
      </c>
      <c r="M3236" s="30" t="s">
        <v>688</v>
      </c>
      <c r="N3236" s="30"/>
      <c r="O3236" s="30" t="s">
        <v>9872</v>
      </c>
      <c r="P3236" s="30" t="s">
        <v>9868</v>
      </c>
      <c r="Q3236" s="30" t="s">
        <v>4174</v>
      </c>
    </row>
    <row r="3237" spans="1:17" hidden="1" x14ac:dyDescent="0.2">
      <c r="A3237" s="30" t="s">
        <v>10626</v>
      </c>
      <c r="B3237" s="30" t="s">
        <v>10109</v>
      </c>
      <c r="C3237" s="30" t="s">
        <v>10627</v>
      </c>
      <c r="D3237" s="30" t="s">
        <v>74</v>
      </c>
      <c r="E3237" s="30" t="s">
        <v>9891</v>
      </c>
      <c r="F3237" s="30"/>
      <c r="G3237" s="38">
        <v>60</v>
      </c>
      <c r="H3237" s="31">
        <v>0</v>
      </c>
      <c r="I3237" s="30" t="s">
        <v>5036</v>
      </c>
      <c r="J3237" s="30" t="s">
        <v>5037</v>
      </c>
      <c r="K3237" s="30" t="s">
        <v>495</v>
      </c>
      <c r="L3237" s="30" t="s">
        <v>612</v>
      </c>
      <c r="M3237" s="30" t="s">
        <v>1021</v>
      </c>
      <c r="N3237" s="30"/>
      <c r="O3237" s="30" t="s">
        <v>9872</v>
      </c>
      <c r="P3237" s="30" t="s">
        <v>9868</v>
      </c>
      <c r="Q3237" s="30" t="s">
        <v>4174</v>
      </c>
    </row>
    <row r="3238" spans="1:17" hidden="1" x14ac:dyDescent="0.2">
      <c r="A3238" s="30" t="s">
        <v>10628</v>
      </c>
      <c r="B3238" s="30" t="s">
        <v>10109</v>
      </c>
      <c r="C3238" s="30" t="s">
        <v>10629</v>
      </c>
      <c r="D3238" s="30" t="s">
        <v>74</v>
      </c>
      <c r="E3238" s="30" t="s">
        <v>9891</v>
      </c>
      <c r="F3238" s="30"/>
      <c r="G3238" s="38">
        <v>60</v>
      </c>
      <c r="H3238" s="31">
        <v>0</v>
      </c>
      <c r="I3238" s="30" t="s">
        <v>610</v>
      </c>
      <c r="J3238" s="30" t="s">
        <v>611</v>
      </c>
      <c r="K3238" s="30" t="s">
        <v>495</v>
      </c>
      <c r="L3238" s="30" t="s">
        <v>612</v>
      </c>
      <c r="M3238" s="30" t="s">
        <v>950</v>
      </c>
      <c r="N3238" s="30"/>
      <c r="O3238" s="30" t="s">
        <v>9872</v>
      </c>
      <c r="P3238" s="30" t="s">
        <v>9868</v>
      </c>
      <c r="Q3238" s="30" t="s">
        <v>4174</v>
      </c>
    </row>
    <row r="3239" spans="1:17" hidden="1" x14ac:dyDescent="0.2">
      <c r="A3239" s="30" t="s">
        <v>10630</v>
      </c>
      <c r="B3239" s="30" t="s">
        <v>10109</v>
      </c>
      <c r="C3239" s="30" t="s">
        <v>10631</v>
      </c>
      <c r="D3239" s="30" t="s">
        <v>74</v>
      </c>
      <c r="E3239" s="30" t="s">
        <v>9891</v>
      </c>
      <c r="F3239" s="30"/>
      <c r="G3239" s="38">
        <v>60</v>
      </c>
      <c r="H3239" s="31">
        <v>0</v>
      </c>
      <c r="I3239" s="30" t="s">
        <v>610</v>
      </c>
      <c r="J3239" s="30" t="s">
        <v>611</v>
      </c>
      <c r="K3239" s="30" t="s">
        <v>495</v>
      </c>
      <c r="L3239" s="30" t="s">
        <v>612</v>
      </c>
      <c r="M3239" s="30" t="s">
        <v>950</v>
      </c>
      <c r="N3239" s="30"/>
      <c r="O3239" s="30" t="s">
        <v>9872</v>
      </c>
      <c r="P3239" s="30" t="s">
        <v>9868</v>
      </c>
      <c r="Q3239" s="30" t="s">
        <v>4174</v>
      </c>
    </row>
    <row r="3240" spans="1:17" hidden="1" x14ac:dyDescent="0.2">
      <c r="A3240" s="30" t="s">
        <v>10632</v>
      </c>
      <c r="B3240" s="30" t="s">
        <v>10109</v>
      </c>
      <c r="C3240" s="30" t="s">
        <v>10633</v>
      </c>
      <c r="D3240" s="30" t="s">
        <v>74</v>
      </c>
      <c r="E3240" s="30" t="s">
        <v>9891</v>
      </c>
      <c r="F3240" s="30"/>
      <c r="G3240" s="38">
        <v>60</v>
      </c>
      <c r="H3240" s="31">
        <v>0</v>
      </c>
      <c r="I3240" s="30" t="s">
        <v>610</v>
      </c>
      <c r="J3240" s="30" t="s">
        <v>611</v>
      </c>
      <c r="K3240" s="30" t="s">
        <v>495</v>
      </c>
      <c r="L3240" s="30" t="s">
        <v>612</v>
      </c>
      <c r="M3240" s="30" t="s">
        <v>688</v>
      </c>
      <c r="N3240" s="30"/>
      <c r="O3240" s="30" t="s">
        <v>9872</v>
      </c>
      <c r="P3240" s="30" t="s">
        <v>9868</v>
      </c>
      <c r="Q3240" s="30" t="s">
        <v>4174</v>
      </c>
    </row>
    <row r="3241" spans="1:17" hidden="1" x14ac:dyDescent="0.2">
      <c r="A3241" s="30" t="s">
        <v>10634</v>
      </c>
      <c r="B3241" s="30" t="s">
        <v>10109</v>
      </c>
      <c r="C3241" s="30" t="s">
        <v>10635</v>
      </c>
      <c r="D3241" s="30" t="s">
        <v>74</v>
      </c>
      <c r="E3241" s="30" t="s">
        <v>9891</v>
      </c>
      <c r="F3241" s="30"/>
      <c r="G3241" s="38">
        <v>60</v>
      </c>
      <c r="H3241" s="31">
        <v>0</v>
      </c>
      <c r="I3241" s="30" t="s">
        <v>622</v>
      </c>
      <c r="J3241" s="30" t="s">
        <v>623</v>
      </c>
      <c r="K3241" s="30" t="s">
        <v>495</v>
      </c>
      <c r="L3241" s="30" t="s">
        <v>612</v>
      </c>
      <c r="M3241" s="30" t="s">
        <v>624</v>
      </c>
      <c r="N3241" s="30"/>
      <c r="O3241" s="30" t="s">
        <v>9872</v>
      </c>
      <c r="P3241" s="30" t="s">
        <v>9868</v>
      </c>
      <c r="Q3241" s="30" t="s">
        <v>4174</v>
      </c>
    </row>
    <row r="3242" spans="1:17" hidden="1" x14ac:dyDescent="0.2">
      <c r="A3242" s="30" t="s">
        <v>10636</v>
      </c>
      <c r="B3242" s="30" t="s">
        <v>10109</v>
      </c>
      <c r="C3242" s="30" t="s">
        <v>10637</v>
      </c>
      <c r="D3242" s="30" t="s">
        <v>74</v>
      </c>
      <c r="E3242" s="30" t="s">
        <v>9891</v>
      </c>
      <c r="F3242" s="30"/>
      <c r="G3242" s="38">
        <v>60</v>
      </c>
      <c r="H3242" s="31">
        <v>0</v>
      </c>
      <c r="I3242" s="30" t="s">
        <v>5036</v>
      </c>
      <c r="J3242" s="30" t="s">
        <v>5037</v>
      </c>
      <c r="K3242" s="30" t="s">
        <v>495</v>
      </c>
      <c r="L3242" s="30" t="s">
        <v>612</v>
      </c>
      <c r="M3242" s="30" t="s">
        <v>961</v>
      </c>
      <c r="N3242" s="30"/>
      <c r="O3242" s="30" t="s">
        <v>9872</v>
      </c>
      <c r="P3242" s="30" t="s">
        <v>9868</v>
      </c>
      <c r="Q3242" s="30" t="s">
        <v>4174</v>
      </c>
    </row>
    <row r="3243" spans="1:17" hidden="1" x14ac:dyDescent="0.2">
      <c r="A3243" s="30" t="s">
        <v>10638</v>
      </c>
      <c r="B3243" s="30" t="s">
        <v>10106</v>
      </c>
      <c r="C3243" s="30" t="s">
        <v>10639</v>
      </c>
      <c r="D3243" s="30" t="s">
        <v>74</v>
      </c>
      <c r="E3243" s="30" t="s">
        <v>9891</v>
      </c>
      <c r="F3243" s="30"/>
      <c r="G3243" s="38">
        <v>60</v>
      </c>
      <c r="H3243" s="31">
        <v>0</v>
      </c>
      <c r="I3243" s="30" t="s">
        <v>622</v>
      </c>
      <c r="J3243" s="30" t="s">
        <v>623</v>
      </c>
      <c r="K3243" s="30" t="s">
        <v>495</v>
      </c>
      <c r="L3243" s="30" t="s">
        <v>612</v>
      </c>
      <c r="M3243" s="30" t="s">
        <v>997</v>
      </c>
      <c r="N3243" s="30"/>
      <c r="O3243" s="30" t="s">
        <v>9872</v>
      </c>
      <c r="P3243" s="30" t="s">
        <v>9868</v>
      </c>
      <c r="Q3243" s="30" t="s">
        <v>4174</v>
      </c>
    </row>
    <row r="3244" spans="1:17" hidden="1" x14ac:dyDescent="0.2">
      <c r="A3244" s="30" t="s">
        <v>10640</v>
      </c>
      <c r="B3244" s="30" t="s">
        <v>10109</v>
      </c>
      <c r="C3244" s="30" t="s">
        <v>10641</v>
      </c>
      <c r="D3244" s="30" t="s">
        <v>74</v>
      </c>
      <c r="E3244" s="30" t="s">
        <v>9891</v>
      </c>
      <c r="F3244" s="30"/>
      <c r="G3244" s="38">
        <v>60</v>
      </c>
      <c r="H3244" s="31">
        <v>0</v>
      </c>
      <c r="I3244" s="30" t="s">
        <v>610</v>
      </c>
      <c r="J3244" s="30" t="s">
        <v>611</v>
      </c>
      <c r="K3244" s="30" t="s">
        <v>495</v>
      </c>
      <c r="L3244" s="30" t="s">
        <v>612</v>
      </c>
      <c r="M3244" s="30" t="s">
        <v>1035</v>
      </c>
      <c r="N3244" s="30"/>
      <c r="O3244" s="30" t="s">
        <v>9872</v>
      </c>
      <c r="P3244" s="30" t="s">
        <v>9868</v>
      </c>
      <c r="Q3244" s="30" t="s">
        <v>4174</v>
      </c>
    </row>
    <row r="3245" spans="1:17" hidden="1" x14ac:dyDescent="0.2">
      <c r="A3245" s="30" t="s">
        <v>10642</v>
      </c>
      <c r="B3245" s="30" t="s">
        <v>10106</v>
      </c>
      <c r="C3245" s="30" t="s">
        <v>10643</v>
      </c>
      <c r="D3245" s="30" t="s">
        <v>74</v>
      </c>
      <c r="E3245" s="30" t="s">
        <v>9891</v>
      </c>
      <c r="F3245" s="30"/>
      <c r="G3245" s="38">
        <v>60</v>
      </c>
      <c r="H3245" s="31">
        <v>0</v>
      </c>
      <c r="I3245" s="30" t="s">
        <v>622</v>
      </c>
      <c r="J3245" s="30" t="s">
        <v>623</v>
      </c>
      <c r="K3245" s="30" t="s">
        <v>495</v>
      </c>
      <c r="L3245" s="30" t="s">
        <v>612</v>
      </c>
      <c r="M3245" s="30" t="s">
        <v>1153</v>
      </c>
      <c r="N3245" s="30"/>
      <c r="O3245" s="30" t="s">
        <v>9872</v>
      </c>
      <c r="P3245" s="30" t="s">
        <v>9868</v>
      </c>
      <c r="Q3245" s="30" t="s">
        <v>4174</v>
      </c>
    </row>
    <row r="3246" spans="1:17" hidden="1" x14ac:dyDescent="0.2">
      <c r="A3246" s="30" t="s">
        <v>10644</v>
      </c>
      <c r="B3246" s="30" t="s">
        <v>10109</v>
      </c>
      <c r="C3246" s="30" t="s">
        <v>10645</v>
      </c>
      <c r="D3246" s="30" t="s">
        <v>74</v>
      </c>
      <c r="E3246" s="30" t="s">
        <v>9891</v>
      </c>
      <c r="F3246" s="30"/>
      <c r="G3246" s="38">
        <v>60</v>
      </c>
      <c r="H3246" s="31">
        <v>0</v>
      </c>
      <c r="I3246" s="30" t="s">
        <v>5036</v>
      </c>
      <c r="J3246" s="30" t="s">
        <v>5037</v>
      </c>
      <c r="K3246" s="30" t="s">
        <v>495</v>
      </c>
      <c r="L3246" s="30" t="s">
        <v>612</v>
      </c>
      <c r="M3246" s="30" t="s">
        <v>1021</v>
      </c>
      <c r="N3246" s="30"/>
      <c r="O3246" s="30" t="s">
        <v>9872</v>
      </c>
      <c r="P3246" s="30" t="s">
        <v>9868</v>
      </c>
      <c r="Q3246" s="30" t="s">
        <v>4174</v>
      </c>
    </row>
    <row r="3247" spans="1:17" hidden="1" x14ac:dyDescent="0.2">
      <c r="A3247" s="30" t="s">
        <v>10646</v>
      </c>
      <c r="B3247" s="30" t="s">
        <v>10094</v>
      </c>
      <c r="C3247" s="30" t="s">
        <v>10647</v>
      </c>
      <c r="D3247" s="30"/>
      <c r="E3247" s="30" t="s">
        <v>9870</v>
      </c>
      <c r="F3247" s="30" t="s">
        <v>74</v>
      </c>
      <c r="G3247" s="38">
        <v>60</v>
      </c>
      <c r="H3247" s="31">
        <v>0</v>
      </c>
      <c r="I3247" s="30" t="s">
        <v>552</v>
      </c>
      <c r="J3247" s="30" t="s">
        <v>553</v>
      </c>
      <c r="K3247" s="30" t="s">
        <v>495</v>
      </c>
      <c r="L3247" s="30" t="s">
        <v>496</v>
      </c>
      <c r="M3247" s="30" t="s">
        <v>654</v>
      </c>
      <c r="N3247" s="30"/>
      <c r="O3247" s="30" t="s">
        <v>9872</v>
      </c>
      <c r="P3247" s="30" t="s">
        <v>9868</v>
      </c>
      <c r="Q3247" s="30" t="s">
        <v>499</v>
      </c>
    </row>
    <row r="3248" spans="1:17" hidden="1" x14ac:dyDescent="0.2">
      <c r="A3248" s="30" t="s">
        <v>10648</v>
      </c>
      <c r="B3248" s="30" t="s">
        <v>10103</v>
      </c>
      <c r="C3248" s="30" t="s">
        <v>10649</v>
      </c>
      <c r="D3248" s="30"/>
      <c r="E3248" s="30" t="s">
        <v>9870</v>
      </c>
      <c r="F3248" s="30" t="s">
        <v>74</v>
      </c>
      <c r="G3248" s="38">
        <v>60</v>
      </c>
      <c r="H3248" s="31">
        <v>0</v>
      </c>
      <c r="I3248" s="30" t="s">
        <v>512</v>
      </c>
      <c r="J3248" s="30" t="s">
        <v>513</v>
      </c>
      <c r="K3248" s="30" t="s">
        <v>495</v>
      </c>
      <c r="L3248" s="30" t="s">
        <v>496</v>
      </c>
      <c r="M3248" s="30" t="s">
        <v>695</v>
      </c>
      <c r="N3248" s="30" t="s">
        <v>4002</v>
      </c>
      <c r="O3248" s="30" t="s">
        <v>9872</v>
      </c>
      <c r="P3248" s="30" t="s">
        <v>9868</v>
      </c>
      <c r="Q3248" s="30" t="s">
        <v>499</v>
      </c>
    </row>
    <row r="3249" spans="1:17" hidden="1" x14ac:dyDescent="0.2">
      <c r="A3249" s="30" t="s">
        <v>10650</v>
      </c>
      <c r="B3249" s="30" t="s">
        <v>10103</v>
      </c>
      <c r="C3249" s="30" t="s">
        <v>10651</v>
      </c>
      <c r="D3249" s="30"/>
      <c r="E3249" s="30" t="s">
        <v>9870</v>
      </c>
      <c r="F3249" s="30" t="s">
        <v>74</v>
      </c>
      <c r="G3249" s="38">
        <v>60</v>
      </c>
      <c r="H3249" s="31">
        <v>0</v>
      </c>
      <c r="I3249" s="30" t="s">
        <v>512</v>
      </c>
      <c r="J3249" s="30" t="s">
        <v>513</v>
      </c>
      <c r="K3249" s="30" t="s">
        <v>495</v>
      </c>
      <c r="L3249" s="30" t="s">
        <v>496</v>
      </c>
      <c r="M3249" s="30" t="s">
        <v>713</v>
      </c>
      <c r="N3249" s="30" t="s">
        <v>5292</v>
      </c>
      <c r="O3249" s="30" t="s">
        <v>9872</v>
      </c>
      <c r="P3249" s="30" t="s">
        <v>9868</v>
      </c>
      <c r="Q3249" s="30" t="s">
        <v>499</v>
      </c>
    </row>
    <row r="3250" spans="1:17" hidden="1" x14ac:dyDescent="0.2">
      <c r="A3250" s="30" t="s">
        <v>10652</v>
      </c>
      <c r="B3250" s="30" t="s">
        <v>10103</v>
      </c>
      <c r="C3250" s="30" t="s">
        <v>10653</v>
      </c>
      <c r="D3250" s="30"/>
      <c r="E3250" s="30" t="s">
        <v>9870</v>
      </c>
      <c r="F3250" s="30" t="s">
        <v>74</v>
      </c>
      <c r="G3250" s="38">
        <v>60</v>
      </c>
      <c r="H3250" s="31">
        <v>0</v>
      </c>
      <c r="I3250" s="30" t="s">
        <v>504</v>
      </c>
      <c r="J3250" s="30" t="s">
        <v>505</v>
      </c>
      <c r="K3250" s="30" t="s">
        <v>495</v>
      </c>
      <c r="L3250" s="30" t="s">
        <v>496</v>
      </c>
      <c r="M3250" s="30" t="s">
        <v>506</v>
      </c>
      <c r="N3250" s="30" t="s">
        <v>1316</v>
      </c>
      <c r="O3250" s="30" t="s">
        <v>9872</v>
      </c>
      <c r="P3250" s="30" t="s">
        <v>9868</v>
      </c>
      <c r="Q3250" s="30" t="s">
        <v>499</v>
      </c>
    </row>
    <row r="3251" spans="1:17" hidden="1" x14ac:dyDescent="0.2">
      <c r="A3251" s="30" t="s">
        <v>10654</v>
      </c>
      <c r="B3251" s="30" t="s">
        <v>10103</v>
      </c>
      <c r="C3251" s="30" t="s">
        <v>10655</v>
      </c>
      <c r="D3251" s="30"/>
      <c r="E3251" s="30" t="s">
        <v>9870</v>
      </c>
      <c r="F3251" s="30" t="s">
        <v>74</v>
      </c>
      <c r="G3251" s="38">
        <v>60</v>
      </c>
      <c r="H3251" s="31">
        <v>0</v>
      </c>
      <c r="I3251" s="30" t="s">
        <v>512</v>
      </c>
      <c r="J3251" s="30" t="s">
        <v>513</v>
      </c>
      <c r="K3251" s="30" t="s">
        <v>495</v>
      </c>
      <c r="L3251" s="30" t="s">
        <v>496</v>
      </c>
      <c r="M3251" s="30" t="s">
        <v>526</v>
      </c>
      <c r="N3251" s="30"/>
      <c r="O3251" s="30" t="s">
        <v>9872</v>
      </c>
      <c r="P3251" s="30" t="s">
        <v>9868</v>
      </c>
      <c r="Q3251" s="30" t="s">
        <v>499</v>
      </c>
    </row>
    <row r="3252" spans="1:17" hidden="1" x14ac:dyDescent="0.2">
      <c r="A3252" s="30" t="s">
        <v>10656</v>
      </c>
      <c r="B3252" s="30" t="s">
        <v>10103</v>
      </c>
      <c r="C3252" s="30" t="s">
        <v>10657</v>
      </c>
      <c r="D3252" s="30"/>
      <c r="E3252" s="30" t="s">
        <v>9870</v>
      </c>
      <c r="F3252" s="30" t="s">
        <v>74</v>
      </c>
      <c r="G3252" s="38">
        <v>60</v>
      </c>
      <c r="H3252" s="31">
        <v>0</v>
      </c>
      <c r="I3252" s="30" t="s">
        <v>552</v>
      </c>
      <c r="J3252" s="30" t="s">
        <v>553</v>
      </c>
      <c r="K3252" s="30" t="s">
        <v>495</v>
      </c>
      <c r="L3252" s="30" t="s">
        <v>496</v>
      </c>
      <c r="M3252" s="30" t="s">
        <v>2249</v>
      </c>
      <c r="N3252" s="30"/>
      <c r="O3252" s="30" t="s">
        <v>9872</v>
      </c>
      <c r="P3252" s="30" t="s">
        <v>9868</v>
      </c>
      <c r="Q3252" s="30" t="s">
        <v>499</v>
      </c>
    </row>
    <row r="3253" spans="1:17" hidden="1" x14ac:dyDescent="0.2">
      <c r="A3253" s="30" t="s">
        <v>10658</v>
      </c>
      <c r="B3253" s="30" t="s">
        <v>10103</v>
      </c>
      <c r="C3253" s="30" t="s">
        <v>10659</v>
      </c>
      <c r="D3253" s="30"/>
      <c r="E3253" s="30" t="s">
        <v>9870</v>
      </c>
      <c r="F3253" s="30" t="s">
        <v>74</v>
      </c>
      <c r="G3253" s="38">
        <v>60</v>
      </c>
      <c r="H3253" s="31">
        <v>0</v>
      </c>
      <c r="I3253" s="30" t="s">
        <v>552</v>
      </c>
      <c r="J3253" s="30" t="s">
        <v>553</v>
      </c>
      <c r="K3253" s="30" t="s">
        <v>495</v>
      </c>
      <c r="L3253" s="30" t="s">
        <v>496</v>
      </c>
      <c r="M3253" s="30" t="s">
        <v>2249</v>
      </c>
      <c r="N3253" s="30"/>
      <c r="O3253" s="30" t="s">
        <v>9872</v>
      </c>
      <c r="P3253" s="30" t="s">
        <v>9868</v>
      </c>
      <c r="Q3253" s="30" t="s">
        <v>499</v>
      </c>
    </row>
    <row r="3254" spans="1:17" hidden="1" x14ac:dyDescent="0.2">
      <c r="A3254" s="30" t="s">
        <v>10660</v>
      </c>
      <c r="B3254" s="30" t="s">
        <v>10103</v>
      </c>
      <c r="C3254" s="30" t="s">
        <v>10661</v>
      </c>
      <c r="D3254" s="30"/>
      <c r="E3254" s="30" t="s">
        <v>9870</v>
      </c>
      <c r="F3254" s="30" t="s">
        <v>74</v>
      </c>
      <c r="G3254" s="38">
        <v>60</v>
      </c>
      <c r="H3254" s="31">
        <v>0</v>
      </c>
      <c r="I3254" s="30" t="s">
        <v>512</v>
      </c>
      <c r="J3254" s="30" t="s">
        <v>513</v>
      </c>
      <c r="K3254" s="30" t="s">
        <v>495</v>
      </c>
      <c r="L3254" s="30" t="s">
        <v>496</v>
      </c>
      <c r="M3254" s="30" t="s">
        <v>526</v>
      </c>
      <c r="N3254" s="30"/>
      <c r="O3254" s="30" t="s">
        <v>9872</v>
      </c>
      <c r="P3254" s="30" t="s">
        <v>9868</v>
      </c>
      <c r="Q3254" s="30" t="s">
        <v>499</v>
      </c>
    </row>
    <row r="3255" spans="1:17" hidden="1" x14ac:dyDescent="0.2">
      <c r="A3255" s="30" t="s">
        <v>10662</v>
      </c>
      <c r="B3255" s="30" t="s">
        <v>10663</v>
      </c>
      <c r="C3255" s="30" t="s">
        <v>10664</v>
      </c>
      <c r="D3255" s="30"/>
      <c r="E3255" s="30" t="s">
        <v>9870</v>
      </c>
      <c r="F3255" s="30" t="s">
        <v>74</v>
      </c>
      <c r="G3255" s="38">
        <v>60</v>
      </c>
      <c r="H3255" s="31">
        <v>0</v>
      </c>
      <c r="I3255" s="30" t="s">
        <v>504</v>
      </c>
      <c r="J3255" s="30" t="s">
        <v>505</v>
      </c>
      <c r="K3255" s="30" t="s">
        <v>495</v>
      </c>
      <c r="L3255" s="30" t="s">
        <v>496</v>
      </c>
      <c r="M3255" s="30" t="s">
        <v>2206</v>
      </c>
      <c r="N3255" s="30"/>
      <c r="O3255" s="30" t="s">
        <v>9872</v>
      </c>
      <c r="P3255" s="30" t="s">
        <v>9868</v>
      </c>
      <c r="Q3255" s="30" t="s">
        <v>499</v>
      </c>
    </row>
    <row r="3256" spans="1:17" hidden="1" x14ac:dyDescent="0.2">
      <c r="A3256" s="30" t="s">
        <v>10665</v>
      </c>
      <c r="B3256" s="30" t="s">
        <v>10109</v>
      </c>
      <c r="C3256" s="30" t="s">
        <v>10666</v>
      </c>
      <c r="D3256" s="30" t="s">
        <v>74</v>
      </c>
      <c r="E3256" s="30" t="s">
        <v>9891</v>
      </c>
      <c r="F3256" s="30"/>
      <c r="G3256" s="38">
        <v>60</v>
      </c>
      <c r="H3256" s="31">
        <v>0</v>
      </c>
      <c r="I3256" s="30" t="s">
        <v>610</v>
      </c>
      <c r="J3256" s="30" t="s">
        <v>611</v>
      </c>
      <c r="K3256" s="30" t="s">
        <v>495</v>
      </c>
      <c r="L3256" s="30" t="s">
        <v>612</v>
      </c>
      <c r="M3256" s="30" t="s">
        <v>943</v>
      </c>
      <c r="N3256" s="30"/>
      <c r="O3256" s="30" t="s">
        <v>9872</v>
      </c>
      <c r="P3256" s="30" t="s">
        <v>9868</v>
      </c>
      <c r="Q3256" s="30" t="s">
        <v>4174</v>
      </c>
    </row>
    <row r="3257" spans="1:17" hidden="1" x14ac:dyDescent="0.2">
      <c r="A3257" s="30" t="s">
        <v>10667</v>
      </c>
      <c r="B3257" s="30" t="s">
        <v>10109</v>
      </c>
      <c r="C3257" s="30" t="s">
        <v>10668</v>
      </c>
      <c r="D3257" s="30" t="s">
        <v>74</v>
      </c>
      <c r="E3257" s="30" t="s">
        <v>9891</v>
      </c>
      <c r="F3257" s="30"/>
      <c r="G3257" s="38">
        <v>60</v>
      </c>
      <c r="H3257" s="31">
        <v>0</v>
      </c>
      <c r="I3257" s="30" t="s">
        <v>610</v>
      </c>
      <c r="J3257" s="30" t="s">
        <v>611</v>
      </c>
      <c r="K3257" s="30" t="s">
        <v>495</v>
      </c>
      <c r="L3257" s="30" t="s">
        <v>612</v>
      </c>
      <c r="M3257" s="30" t="s">
        <v>950</v>
      </c>
      <c r="N3257" s="30"/>
      <c r="O3257" s="30" t="s">
        <v>9872</v>
      </c>
      <c r="P3257" s="30" t="s">
        <v>9868</v>
      </c>
      <c r="Q3257" s="30" t="s">
        <v>4174</v>
      </c>
    </row>
    <row r="3258" spans="1:17" hidden="1" x14ac:dyDescent="0.2">
      <c r="A3258" s="30" t="s">
        <v>10669</v>
      </c>
      <c r="B3258" s="30" t="s">
        <v>10109</v>
      </c>
      <c r="C3258" s="30" t="s">
        <v>10670</v>
      </c>
      <c r="D3258" s="30" t="s">
        <v>74</v>
      </c>
      <c r="E3258" s="30" t="s">
        <v>9891</v>
      </c>
      <c r="F3258" s="30"/>
      <c r="G3258" s="38">
        <v>60</v>
      </c>
      <c r="H3258" s="31">
        <v>0</v>
      </c>
      <c r="I3258" s="30" t="s">
        <v>622</v>
      </c>
      <c r="J3258" s="30" t="s">
        <v>623</v>
      </c>
      <c r="K3258" s="30" t="s">
        <v>495</v>
      </c>
      <c r="L3258" s="30" t="s">
        <v>612</v>
      </c>
      <c r="M3258" s="30" t="s">
        <v>1007</v>
      </c>
      <c r="N3258" s="30"/>
      <c r="O3258" s="30" t="s">
        <v>9872</v>
      </c>
      <c r="P3258" s="30" t="s">
        <v>9868</v>
      </c>
      <c r="Q3258" s="30" t="s">
        <v>4174</v>
      </c>
    </row>
    <row r="3259" spans="1:17" hidden="1" x14ac:dyDescent="0.2">
      <c r="A3259" s="30" t="s">
        <v>10671</v>
      </c>
      <c r="B3259" s="30" t="s">
        <v>10109</v>
      </c>
      <c r="C3259" s="30" t="s">
        <v>10672</v>
      </c>
      <c r="D3259" s="30" t="s">
        <v>74</v>
      </c>
      <c r="E3259" s="30" t="s">
        <v>9891</v>
      </c>
      <c r="F3259" s="30"/>
      <c r="G3259" s="38">
        <v>60</v>
      </c>
      <c r="H3259" s="31">
        <v>0</v>
      </c>
      <c r="I3259" s="30" t="s">
        <v>610</v>
      </c>
      <c r="J3259" s="30" t="s">
        <v>611</v>
      </c>
      <c r="K3259" s="30" t="s">
        <v>495</v>
      </c>
      <c r="L3259" s="30" t="s">
        <v>612</v>
      </c>
      <c r="M3259" s="30" t="s">
        <v>1035</v>
      </c>
      <c r="N3259" s="30"/>
      <c r="O3259" s="30" t="s">
        <v>9872</v>
      </c>
      <c r="P3259" s="30" t="s">
        <v>9868</v>
      </c>
      <c r="Q3259" s="30" t="s">
        <v>4174</v>
      </c>
    </row>
    <row r="3260" spans="1:17" hidden="1" x14ac:dyDescent="0.2">
      <c r="A3260" s="30" t="s">
        <v>10673</v>
      </c>
      <c r="B3260" s="30" t="s">
        <v>10106</v>
      </c>
      <c r="C3260" s="30" t="s">
        <v>10674</v>
      </c>
      <c r="D3260" s="30" t="s">
        <v>74</v>
      </c>
      <c r="E3260" s="30" t="s">
        <v>9891</v>
      </c>
      <c r="F3260" s="30"/>
      <c r="G3260" s="38">
        <v>60</v>
      </c>
      <c r="H3260" s="31">
        <v>0</v>
      </c>
      <c r="I3260" s="30" t="s">
        <v>622</v>
      </c>
      <c r="J3260" s="30" t="s">
        <v>623</v>
      </c>
      <c r="K3260" s="30" t="s">
        <v>495</v>
      </c>
      <c r="L3260" s="30" t="s">
        <v>612</v>
      </c>
      <c r="M3260" s="30" t="s">
        <v>997</v>
      </c>
      <c r="N3260" s="30"/>
      <c r="O3260" s="30" t="s">
        <v>9872</v>
      </c>
      <c r="P3260" s="30" t="s">
        <v>9868</v>
      </c>
      <c r="Q3260" s="30" t="s">
        <v>4174</v>
      </c>
    </row>
    <row r="3261" spans="1:17" hidden="1" x14ac:dyDescent="0.2">
      <c r="A3261" s="30" t="s">
        <v>10675</v>
      </c>
      <c r="B3261" s="30" t="s">
        <v>10109</v>
      </c>
      <c r="C3261" s="30" t="s">
        <v>10676</v>
      </c>
      <c r="D3261" s="30" t="s">
        <v>74</v>
      </c>
      <c r="E3261" s="30" t="s">
        <v>9891</v>
      </c>
      <c r="F3261" s="30"/>
      <c r="G3261" s="38">
        <v>60</v>
      </c>
      <c r="H3261" s="31">
        <v>0</v>
      </c>
      <c r="I3261" s="30" t="s">
        <v>5036</v>
      </c>
      <c r="J3261" s="30" t="s">
        <v>5037</v>
      </c>
      <c r="K3261" s="30" t="s">
        <v>495</v>
      </c>
      <c r="L3261" s="30" t="s">
        <v>612</v>
      </c>
      <c r="M3261" s="30" t="s">
        <v>613</v>
      </c>
      <c r="N3261" s="30"/>
      <c r="O3261" s="30" t="s">
        <v>9872</v>
      </c>
      <c r="P3261" s="30" t="s">
        <v>9868</v>
      </c>
      <c r="Q3261" s="30" t="s">
        <v>4174</v>
      </c>
    </row>
    <row r="3262" spans="1:17" hidden="1" x14ac:dyDescent="0.2">
      <c r="A3262" s="30" t="s">
        <v>10677</v>
      </c>
      <c r="B3262" s="30" t="s">
        <v>10109</v>
      </c>
      <c r="C3262" s="30" t="s">
        <v>10678</v>
      </c>
      <c r="D3262" s="30" t="s">
        <v>74</v>
      </c>
      <c r="E3262" s="30" t="s">
        <v>9891</v>
      </c>
      <c r="F3262" s="30"/>
      <c r="G3262" s="38">
        <v>60</v>
      </c>
      <c r="H3262" s="31">
        <v>0</v>
      </c>
      <c r="I3262" s="30" t="s">
        <v>5036</v>
      </c>
      <c r="J3262" s="30" t="s">
        <v>5037</v>
      </c>
      <c r="K3262" s="30" t="s">
        <v>495</v>
      </c>
      <c r="L3262" s="30" t="s">
        <v>612</v>
      </c>
      <c r="M3262" s="30" t="s">
        <v>961</v>
      </c>
      <c r="N3262" s="30"/>
      <c r="O3262" s="30" t="s">
        <v>9872</v>
      </c>
      <c r="P3262" s="30" t="s">
        <v>9868</v>
      </c>
      <c r="Q3262" s="30" t="s">
        <v>4174</v>
      </c>
    </row>
    <row r="3263" spans="1:17" hidden="1" x14ac:dyDescent="0.2">
      <c r="A3263" s="30" t="s">
        <v>10679</v>
      </c>
      <c r="B3263" s="30" t="s">
        <v>10106</v>
      </c>
      <c r="C3263" s="30" t="s">
        <v>10680</v>
      </c>
      <c r="D3263" s="30" t="s">
        <v>74</v>
      </c>
      <c r="E3263" s="30" t="s">
        <v>9891</v>
      </c>
      <c r="F3263" s="30"/>
      <c r="G3263" s="38">
        <v>60</v>
      </c>
      <c r="H3263" s="31">
        <v>0</v>
      </c>
      <c r="I3263" s="30" t="s">
        <v>622</v>
      </c>
      <c r="J3263" s="30" t="s">
        <v>623</v>
      </c>
      <c r="K3263" s="30" t="s">
        <v>495</v>
      </c>
      <c r="L3263" s="30" t="s">
        <v>612</v>
      </c>
      <c r="M3263" s="30" t="s">
        <v>1153</v>
      </c>
      <c r="N3263" s="30"/>
      <c r="O3263" s="30" t="s">
        <v>9872</v>
      </c>
      <c r="P3263" s="30" t="s">
        <v>9868</v>
      </c>
      <c r="Q3263" s="30" t="s">
        <v>4174</v>
      </c>
    </row>
    <row r="3264" spans="1:17" hidden="1" x14ac:dyDescent="0.2">
      <c r="A3264" s="30" t="s">
        <v>10681</v>
      </c>
      <c r="B3264" s="30" t="s">
        <v>10106</v>
      </c>
      <c r="C3264" s="30" t="s">
        <v>10682</v>
      </c>
      <c r="D3264" s="30" t="s">
        <v>74</v>
      </c>
      <c r="E3264" s="30" t="s">
        <v>9891</v>
      </c>
      <c r="F3264" s="30"/>
      <c r="G3264" s="38">
        <v>60</v>
      </c>
      <c r="H3264" s="31">
        <v>0</v>
      </c>
      <c r="I3264" s="30" t="s">
        <v>622</v>
      </c>
      <c r="J3264" s="30" t="s">
        <v>623</v>
      </c>
      <c r="K3264" s="30" t="s">
        <v>495</v>
      </c>
      <c r="L3264" s="30" t="s">
        <v>612</v>
      </c>
      <c r="M3264" s="30" t="s">
        <v>997</v>
      </c>
      <c r="N3264" s="30"/>
      <c r="O3264" s="30" t="s">
        <v>9872</v>
      </c>
      <c r="P3264" s="30" t="s">
        <v>9868</v>
      </c>
      <c r="Q3264" s="30" t="s">
        <v>4174</v>
      </c>
    </row>
    <row r="3265" spans="1:17" hidden="1" x14ac:dyDescent="0.2">
      <c r="A3265" s="30" t="s">
        <v>10683</v>
      </c>
      <c r="B3265" s="30" t="s">
        <v>10109</v>
      </c>
      <c r="C3265" s="30" t="s">
        <v>10684</v>
      </c>
      <c r="D3265" s="30" t="s">
        <v>74</v>
      </c>
      <c r="E3265" s="30" t="s">
        <v>9891</v>
      </c>
      <c r="F3265" s="30"/>
      <c r="G3265" s="38">
        <v>60</v>
      </c>
      <c r="H3265" s="31">
        <v>0</v>
      </c>
      <c r="I3265" s="30" t="s">
        <v>5036</v>
      </c>
      <c r="J3265" s="30" t="s">
        <v>5037</v>
      </c>
      <c r="K3265" s="30" t="s">
        <v>495</v>
      </c>
      <c r="L3265" s="30" t="s">
        <v>612</v>
      </c>
      <c r="M3265" s="30" t="s">
        <v>780</v>
      </c>
      <c r="N3265" s="30"/>
      <c r="O3265" s="30" t="s">
        <v>9872</v>
      </c>
      <c r="P3265" s="30" t="s">
        <v>9868</v>
      </c>
      <c r="Q3265" s="30" t="s">
        <v>4174</v>
      </c>
    </row>
    <row r="3266" spans="1:17" hidden="1" x14ac:dyDescent="0.2">
      <c r="A3266" s="30" t="s">
        <v>10685</v>
      </c>
      <c r="B3266" s="30" t="s">
        <v>10109</v>
      </c>
      <c r="C3266" s="30" t="s">
        <v>10686</v>
      </c>
      <c r="D3266" s="30" t="s">
        <v>74</v>
      </c>
      <c r="E3266" s="30" t="s">
        <v>9891</v>
      </c>
      <c r="F3266" s="30"/>
      <c r="G3266" s="38">
        <v>60</v>
      </c>
      <c r="H3266" s="31">
        <v>0</v>
      </c>
      <c r="I3266" s="30" t="s">
        <v>610</v>
      </c>
      <c r="J3266" s="30" t="s">
        <v>611</v>
      </c>
      <c r="K3266" s="30" t="s">
        <v>495</v>
      </c>
      <c r="L3266" s="30" t="s">
        <v>612</v>
      </c>
      <c r="M3266" s="30" t="s">
        <v>943</v>
      </c>
      <c r="N3266" s="30"/>
      <c r="O3266" s="30" t="s">
        <v>9872</v>
      </c>
      <c r="P3266" s="30" t="s">
        <v>9868</v>
      </c>
      <c r="Q3266" s="30" t="s">
        <v>4174</v>
      </c>
    </row>
    <row r="3267" spans="1:17" hidden="1" x14ac:dyDescent="0.2">
      <c r="A3267" s="30" t="s">
        <v>10687</v>
      </c>
      <c r="B3267" s="30" t="s">
        <v>10109</v>
      </c>
      <c r="C3267" s="30" t="s">
        <v>10688</v>
      </c>
      <c r="D3267" s="30" t="s">
        <v>74</v>
      </c>
      <c r="E3267" s="30" t="s">
        <v>9891</v>
      </c>
      <c r="F3267" s="30"/>
      <c r="G3267" s="38">
        <v>60</v>
      </c>
      <c r="H3267" s="31">
        <v>0</v>
      </c>
      <c r="I3267" s="30" t="s">
        <v>610</v>
      </c>
      <c r="J3267" s="30" t="s">
        <v>611</v>
      </c>
      <c r="K3267" s="30" t="s">
        <v>495</v>
      </c>
      <c r="L3267" s="30" t="s">
        <v>612</v>
      </c>
      <c r="M3267" s="30" t="s">
        <v>943</v>
      </c>
      <c r="N3267" s="30"/>
      <c r="O3267" s="30" t="s">
        <v>9872</v>
      </c>
      <c r="P3267" s="30" t="s">
        <v>9868</v>
      </c>
      <c r="Q3267" s="30" t="s">
        <v>4174</v>
      </c>
    </row>
    <row r="3268" spans="1:17" hidden="1" x14ac:dyDescent="0.2">
      <c r="A3268" s="30" t="s">
        <v>10689</v>
      </c>
      <c r="B3268" s="30" t="s">
        <v>10109</v>
      </c>
      <c r="C3268" s="30" t="s">
        <v>10690</v>
      </c>
      <c r="D3268" s="30" t="s">
        <v>74</v>
      </c>
      <c r="E3268" s="30" t="s">
        <v>9891</v>
      </c>
      <c r="F3268" s="30"/>
      <c r="G3268" s="38">
        <v>60</v>
      </c>
      <c r="H3268" s="31">
        <v>0</v>
      </c>
      <c r="I3268" s="30" t="s">
        <v>622</v>
      </c>
      <c r="J3268" s="30" t="s">
        <v>623</v>
      </c>
      <c r="K3268" s="30" t="s">
        <v>495</v>
      </c>
      <c r="L3268" s="30" t="s">
        <v>612</v>
      </c>
      <c r="M3268" s="30" t="s">
        <v>1007</v>
      </c>
      <c r="N3268" s="30"/>
      <c r="O3268" s="30" t="s">
        <v>9872</v>
      </c>
      <c r="P3268" s="30" t="s">
        <v>9868</v>
      </c>
      <c r="Q3268" s="30" t="s">
        <v>4174</v>
      </c>
    </row>
    <row r="3269" spans="1:17" hidden="1" x14ac:dyDescent="0.2">
      <c r="A3269" s="30" t="s">
        <v>10691</v>
      </c>
      <c r="B3269" s="30" t="s">
        <v>10109</v>
      </c>
      <c r="C3269" s="30" t="s">
        <v>10692</v>
      </c>
      <c r="D3269" s="30" t="s">
        <v>74</v>
      </c>
      <c r="E3269" s="30" t="s">
        <v>9891</v>
      </c>
      <c r="F3269" s="30"/>
      <c r="G3269" s="38">
        <v>60</v>
      </c>
      <c r="H3269" s="31">
        <v>0</v>
      </c>
      <c r="I3269" s="30" t="s">
        <v>622</v>
      </c>
      <c r="J3269" s="30" t="s">
        <v>623</v>
      </c>
      <c r="K3269" s="30" t="s">
        <v>495</v>
      </c>
      <c r="L3269" s="30" t="s">
        <v>612</v>
      </c>
      <c r="M3269" s="30" t="s">
        <v>1153</v>
      </c>
      <c r="N3269" s="30"/>
      <c r="O3269" s="30" t="s">
        <v>9872</v>
      </c>
      <c r="P3269" s="30" t="s">
        <v>9868</v>
      </c>
      <c r="Q3269" s="30" t="s">
        <v>4174</v>
      </c>
    </row>
    <row r="3270" spans="1:17" hidden="1" x14ac:dyDescent="0.2">
      <c r="A3270" s="30" t="s">
        <v>10693</v>
      </c>
      <c r="B3270" s="30" t="s">
        <v>10109</v>
      </c>
      <c r="C3270" s="30" t="s">
        <v>10694</v>
      </c>
      <c r="D3270" s="30" t="s">
        <v>74</v>
      </c>
      <c r="E3270" s="30" t="s">
        <v>9891</v>
      </c>
      <c r="F3270" s="30"/>
      <c r="G3270" s="38">
        <v>60</v>
      </c>
      <c r="H3270" s="31">
        <v>0</v>
      </c>
      <c r="I3270" s="30" t="s">
        <v>610</v>
      </c>
      <c r="J3270" s="30" t="s">
        <v>611</v>
      </c>
      <c r="K3270" s="30" t="s">
        <v>495</v>
      </c>
      <c r="L3270" s="30" t="s">
        <v>612</v>
      </c>
      <c r="M3270" s="30" t="s">
        <v>688</v>
      </c>
      <c r="N3270" s="30"/>
      <c r="O3270" s="30" t="s">
        <v>9872</v>
      </c>
      <c r="P3270" s="30" t="s">
        <v>9868</v>
      </c>
      <c r="Q3270" s="30" t="s">
        <v>4174</v>
      </c>
    </row>
    <row r="3271" spans="1:17" hidden="1" x14ac:dyDescent="0.2">
      <c r="A3271" s="30" t="s">
        <v>10695</v>
      </c>
      <c r="B3271" s="30" t="s">
        <v>10109</v>
      </c>
      <c r="C3271" s="30" t="s">
        <v>10696</v>
      </c>
      <c r="D3271" s="30" t="s">
        <v>74</v>
      </c>
      <c r="E3271" s="30" t="s">
        <v>9891</v>
      </c>
      <c r="F3271" s="30"/>
      <c r="G3271" s="38">
        <v>60</v>
      </c>
      <c r="H3271" s="31">
        <v>0</v>
      </c>
      <c r="I3271" s="30" t="s">
        <v>610</v>
      </c>
      <c r="J3271" s="30" t="s">
        <v>611</v>
      </c>
      <c r="K3271" s="30" t="s">
        <v>495</v>
      </c>
      <c r="L3271" s="30" t="s">
        <v>612</v>
      </c>
      <c r="M3271" s="30" t="s">
        <v>1035</v>
      </c>
      <c r="N3271" s="30"/>
      <c r="O3271" s="30" t="s">
        <v>9872</v>
      </c>
      <c r="P3271" s="30" t="s">
        <v>9868</v>
      </c>
      <c r="Q3271" s="30" t="s">
        <v>4174</v>
      </c>
    </row>
    <row r="3272" spans="1:17" hidden="1" x14ac:dyDescent="0.2">
      <c r="A3272" s="30" t="s">
        <v>10697</v>
      </c>
      <c r="B3272" s="30" t="s">
        <v>10698</v>
      </c>
      <c r="C3272" s="30" t="s">
        <v>10699</v>
      </c>
      <c r="D3272" s="30" t="s">
        <v>74</v>
      </c>
      <c r="E3272" s="30" t="s">
        <v>9891</v>
      </c>
      <c r="F3272" s="30"/>
      <c r="G3272" s="38">
        <v>60</v>
      </c>
      <c r="H3272" s="31">
        <v>0</v>
      </c>
      <c r="I3272" s="30" t="s">
        <v>622</v>
      </c>
      <c r="J3272" s="30" t="s">
        <v>623</v>
      </c>
      <c r="K3272" s="30" t="s">
        <v>495</v>
      </c>
      <c r="L3272" s="30" t="s">
        <v>612</v>
      </c>
      <c r="M3272" s="30" t="s">
        <v>624</v>
      </c>
      <c r="N3272" s="30"/>
      <c r="O3272" s="30" t="s">
        <v>9872</v>
      </c>
      <c r="P3272" s="30" t="s">
        <v>9868</v>
      </c>
      <c r="Q3272" s="30" t="s">
        <v>4174</v>
      </c>
    </row>
    <row r="3273" spans="1:17" hidden="1" x14ac:dyDescent="0.2">
      <c r="A3273" s="30" t="s">
        <v>10700</v>
      </c>
      <c r="B3273" s="30" t="s">
        <v>10109</v>
      </c>
      <c r="C3273" s="30" t="s">
        <v>10701</v>
      </c>
      <c r="D3273" s="30" t="s">
        <v>74</v>
      </c>
      <c r="E3273" s="30" t="s">
        <v>9891</v>
      </c>
      <c r="F3273" s="30"/>
      <c r="G3273" s="38">
        <v>60</v>
      </c>
      <c r="H3273" s="31">
        <v>0</v>
      </c>
      <c r="I3273" s="30" t="s">
        <v>5036</v>
      </c>
      <c r="J3273" s="30" t="s">
        <v>5037</v>
      </c>
      <c r="K3273" s="30" t="s">
        <v>495</v>
      </c>
      <c r="L3273" s="30" t="s">
        <v>612</v>
      </c>
      <c r="M3273" s="30" t="s">
        <v>961</v>
      </c>
      <c r="N3273" s="30"/>
      <c r="O3273" s="30" t="s">
        <v>9872</v>
      </c>
      <c r="P3273" s="30" t="s">
        <v>9868</v>
      </c>
      <c r="Q3273" s="30" t="s">
        <v>4174</v>
      </c>
    </row>
    <row r="3274" spans="1:17" hidden="1" x14ac:dyDescent="0.2">
      <c r="A3274" s="30" t="s">
        <v>10702</v>
      </c>
      <c r="B3274" s="30" t="s">
        <v>10109</v>
      </c>
      <c r="C3274" s="30" t="s">
        <v>10703</v>
      </c>
      <c r="D3274" s="30" t="s">
        <v>74</v>
      </c>
      <c r="E3274" s="30" t="s">
        <v>9891</v>
      </c>
      <c r="F3274" s="30"/>
      <c r="G3274" s="38">
        <v>60</v>
      </c>
      <c r="H3274" s="31">
        <v>0</v>
      </c>
      <c r="I3274" s="30" t="s">
        <v>610</v>
      </c>
      <c r="J3274" s="30" t="s">
        <v>611</v>
      </c>
      <c r="K3274" s="30" t="s">
        <v>495</v>
      </c>
      <c r="L3274" s="30" t="s">
        <v>612</v>
      </c>
      <c r="M3274" s="30" t="s">
        <v>943</v>
      </c>
      <c r="N3274" s="30"/>
      <c r="O3274" s="30" t="s">
        <v>9872</v>
      </c>
      <c r="P3274" s="30" t="s">
        <v>9868</v>
      </c>
      <c r="Q3274" s="30" t="s">
        <v>4174</v>
      </c>
    </row>
    <row r="3275" spans="1:17" hidden="1" x14ac:dyDescent="0.2">
      <c r="A3275" s="30" t="s">
        <v>10704</v>
      </c>
      <c r="B3275" s="30" t="s">
        <v>10109</v>
      </c>
      <c r="C3275" s="30" t="s">
        <v>10705</v>
      </c>
      <c r="D3275" s="30" t="s">
        <v>74</v>
      </c>
      <c r="E3275" s="30" t="s">
        <v>9891</v>
      </c>
      <c r="F3275" s="30"/>
      <c r="G3275" s="38">
        <v>60</v>
      </c>
      <c r="H3275" s="31">
        <v>0</v>
      </c>
      <c r="I3275" s="30" t="s">
        <v>610</v>
      </c>
      <c r="J3275" s="30" t="s">
        <v>611</v>
      </c>
      <c r="K3275" s="30" t="s">
        <v>495</v>
      </c>
      <c r="L3275" s="30" t="s">
        <v>612</v>
      </c>
      <c r="M3275" s="30" t="s">
        <v>950</v>
      </c>
      <c r="N3275" s="30"/>
      <c r="O3275" s="30" t="s">
        <v>9872</v>
      </c>
      <c r="P3275" s="30" t="s">
        <v>9868</v>
      </c>
      <c r="Q3275" s="30" t="s">
        <v>4174</v>
      </c>
    </row>
    <row r="3276" spans="1:17" hidden="1" x14ac:dyDescent="0.2">
      <c r="A3276" s="30" t="s">
        <v>10706</v>
      </c>
      <c r="B3276" s="30" t="s">
        <v>10109</v>
      </c>
      <c r="C3276" s="30" t="s">
        <v>10707</v>
      </c>
      <c r="D3276" s="30" t="s">
        <v>74</v>
      </c>
      <c r="E3276" s="30" t="s">
        <v>9891</v>
      </c>
      <c r="F3276" s="30"/>
      <c r="G3276" s="38">
        <v>60</v>
      </c>
      <c r="H3276" s="31">
        <v>0</v>
      </c>
      <c r="I3276" s="30" t="s">
        <v>610</v>
      </c>
      <c r="J3276" s="30" t="s">
        <v>611</v>
      </c>
      <c r="K3276" s="30" t="s">
        <v>495</v>
      </c>
      <c r="L3276" s="30" t="s">
        <v>612</v>
      </c>
      <c r="M3276" s="30" t="s">
        <v>1035</v>
      </c>
      <c r="N3276" s="30"/>
      <c r="O3276" s="30" t="s">
        <v>9872</v>
      </c>
      <c r="P3276" s="30" t="s">
        <v>9868</v>
      </c>
      <c r="Q3276" s="30" t="s">
        <v>4174</v>
      </c>
    </row>
    <row r="3277" spans="1:17" hidden="1" x14ac:dyDescent="0.2">
      <c r="A3277" s="30" t="s">
        <v>10708</v>
      </c>
      <c r="B3277" s="30" t="s">
        <v>10109</v>
      </c>
      <c r="C3277" s="30" t="s">
        <v>10709</v>
      </c>
      <c r="D3277" s="30" t="s">
        <v>74</v>
      </c>
      <c r="E3277" s="30" t="s">
        <v>9891</v>
      </c>
      <c r="F3277" s="30"/>
      <c r="G3277" s="38">
        <v>60</v>
      </c>
      <c r="H3277" s="31">
        <v>0</v>
      </c>
      <c r="I3277" s="30" t="s">
        <v>5036</v>
      </c>
      <c r="J3277" s="30" t="s">
        <v>5037</v>
      </c>
      <c r="K3277" s="30" t="s">
        <v>495</v>
      </c>
      <c r="L3277" s="30" t="s">
        <v>612</v>
      </c>
      <c r="M3277" s="30" t="s">
        <v>1021</v>
      </c>
      <c r="N3277" s="30"/>
      <c r="O3277" s="30" t="s">
        <v>9872</v>
      </c>
      <c r="P3277" s="30" t="s">
        <v>9868</v>
      </c>
      <c r="Q3277" s="30" t="s">
        <v>4174</v>
      </c>
    </row>
    <row r="3278" spans="1:17" hidden="1" x14ac:dyDescent="0.2">
      <c r="A3278" s="30" t="s">
        <v>10710</v>
      </c>
      <c r="B3278" s="30" t="s">
        <v>10109</v>
      </c>
      <c r="C3278" s="30" t="s">
        <v>10711</v>
      </c>
      <c r="D3278" s="30" t="s">
        <v>74</v>
      </c>
      <c r="E3278" s="30" t="s">
        <v>9891</v>
      </c>
      <c r="F3278" s="30"/>
      <c r="G3278" s="38">
        <v>60</v>
      </c>
      <c r="H3278" s="31">
        <v>0</v>
      </c>
      <c r="I3278" s="30" t="s">
        <v>610</v>
      </c>
      <c r="J3278" s="30" t="s">
        <v>611</v>
      </c>
      <c r="K3278" s="30" t="s">
        <v>495</v>
      </c>
      <c r="L3278" s="30" t="s">
        <v>612</v>
      </c>
      <c r="M3278" s="30" t="s">
        <v>943</v>
      </c>
      <c r="N3278" s="30"/>
      <c r="O3278" s="30" t="s">
        <v>9872</v>
      </c>
      <c r="P3278" s="30" t="s">
        <v>9868</v>
      </c>
      <c r="Q3278" s="30" t="s">
        <v>4174</v>
      </c>
    </row>
    <row r="3279" spans="1:17" hidden="1" x14ac:dyDescent="0.2">
      <c r="A3279" s="30" t="s">
        <v>10712</v>
      </c>
      <c r="B3279" s="30" t="s">
        <v>10109</v>
      </c>
      <c r="C3279" s="30" t="s">
        <v>10713</v>
      </c>
      <c r="D3279" s="30" t="s">
        <v>74</v>
      </c>
      <c r="E3279" s="30" t="s">
        <v>9891</v>
      </c>
      <c r="F3279" s="30"/>
      <c r="G3279" s="38">
        <v>60</v>
      </c>
      <c r="H3279" s="31">
        <v>0</v>
      </c>
      <c r="I3279" s="30" t="s">
        <v>5036</v>
      </c>
      <c r="J3279" s="30" t="s">
        <v>5037</v>
      </c>
      <c r="K3279" s="30" t="s">
        <v>495</v>
      </c>
      <c r="L3279" s="30" t="s">
        <v>612</v>
      </c>
      <c r="M3279" s="30" t="s">
        <v>961</v>
      </c>
      <c r="N3279" s="30"/>
      <c r="O3279" s="30" t="s">
        <v>9872</v>
      </c>
      <c r="P3279" s="30" t="s">
        <v>9868</v>
      </c>
      <c r="Q3279" s="30" t="s">
        <v>4174</v>
      </c>
    </row>
    <row r="3280" spans="1:17" hidden="1" x14ac:dyDescent="0.2">
      <c r="A3280" s="30" t="s">
        <v>10714</v>
      </c>
      <c r="B3280" s="30" t="s">
        <v>10109</v>
      </c>
      <c r="C3280" s="30" t="s">
        <v>10715</v>
      </c>
      <c r="D3280" s="30" t="s">
        <v>74</v>
      </c>
      <c r="E3280" s="30" t="s">
        <v>9891</v>
      </c>
      <c r="F3280" s="30"/>
      <c r="G3280" s="38">
        <v>60</v>
      </c>
      <c r="H3280" s="31">
        <v>0</v>
      </c>
      <c r="I3280" s="30" t="s">
        <v>610</v>
      </c>
      <c r="J3280" s="30" t="s">
        <v>611</v>
      </c>
      <c r="K3280" s="30" t="s">
        <v>495</v>
      </c>
      <c r="L3280" s="30" t="s">
        <v>612</v>
      </c>
      <c r="M3280" s="30" t="s">
        <v>950</v>
      </c>
      <c r="N3280" s="30"/>
      <c r="O3280" s="30" t="s">
        <v>9872</v>
      </c>
      <c r="P3280" s="30" t="s">
        <v>9868</v>
      </c>
      <c r="Q3280" s="30" t="s">
        <v>4174</v>
      </c>
    </row>
    <row r="3281" spans="1:17" hidden="1" x14ac:dyDescent="0.2">
      <c r="A3281" s="30" t="s">
        <v>10716</v>
      </c>
      <c r="B3281" s="30" t="s">
        <v>10109</v>
      </c>
      <c r="C3281" s="30" t="s">
        <v>10717</v>
      </c>
      <c r="D3281" s="30" t="s">
        <v>74</v>
      </c>
      <c r="E3281" s="30" t="s">
        <v>9891</v>
      </c>
      <c r="F3281" s="30"/>
      <c r="G3281" s="38">
        <v>60</v>
      </c>
      <c r="H3281" s="31">
        <v>0</v>
      </c>
      <c r="I3281" s="30" t="s">
        <v>610</v>
      </c>
      <c r="J3281" s="30" t="s">
        <v>611</v>
      </c>
      <c r="K3281" s="30" t="s">
        <v>495</v>
      </c>
      <c r="L3281" s="30" t="s">
        <v>612</v>
      </c>
      <c r="M3281" s="30" t="s">
        <v>950</v>
      </c>
      <c r="N3281" s="30"/>
      <c r="O3281" s="30" t="s">
        <v>9872</v>
      </c>
      <c r="P3281" s="30" t="s">
        <v>9868</v>
      </c>
      <c r="Q3281" s="30" t="s">
        <v>4174</v>
      </c>
    </row>
    <row r="3282" spans="1:17" hidden="1" x14ac:dyDescent="0.2">
      <c r="A3282" s="30" t="s">
        <v>10718</v>
      </c>
      <c r="B3282" s="30" t="s">
        <v>10109</v>
      </c>
      <c r="C3282" s="30" t="s">
        <v>10719</v>
      </c>
      <c r="D3282" s="30" t="s">
        <v>74</v>
      </c>
      <c r="E3282" s="30" t="s">
        <v>9891</v>
      </c>
      <c r="F3282" s="30"/>
      <c r="G3282" s="38">
        <v>60</v>
      </c>
      <c r="H3282" s="31">
        <v>0</v>
      </c>
      <c r="I3282" s="30" t="s">
        <v>5036</v>
      </c>
      <c r="J3282" s="30" t="s">
        <v>5037</v>
      </c>
      <c r="K3282" s="30" t="s">
        <v>495</v>
      </c>
      <c r="L3282" s="30" t="s">
        <v>612</v>
      </c>
      <c r="M3282" s="30" t="s">
        <v>780</v>
      </c>
      <c r="N3282" s="30"/>
      <c r="O3282" s="30" t="s">
        <v>9872</v>
      </c>
      <c r="P3282" s="30" t="s">
        <v>9868</v>
      </c>
      <c r="Q3282" s="30" t="s">
        <v>4174</v>
      </c>
    </row>
    <row r="3283" spans="1:17" hidden="1" x14ac:dyDescent="0.2">
      <c r="A3283" s="30" t="s">
        <v>10720</v>
      </c>
      <c r="B3283" s="30" t="s">
        <v>10109</v>
      </c>
      <c r="C3283" s="30" t="s">
        <v>10721</v>
      </c>
      <c r="D3283" s="30" t="s">
        <v>74</v>
      </c>
      <c r="E3283" s="30" t="s">
        <v>9891</v>
      </c>
      <c r="F3283" s="30"/>
      <c r="G3283" s="38">
        <v>60</v>
      </c>
      <c r="H3283" s="31">
        <v>0</v>
      </c>
      <c r="I3283" s="30" t="s">
        <v>610</v>
      </c>
      <c r="J3283" s="30" t="s">
        <v>611</v>
      </c>
      <c r="K3283" s="30" t="s">
        <v>495</v>
      </c>
      <c r="L3283" s="30" t="s">
        <v>612</v>
      </c>
      <c r="M3283" s="30" t="s">
        <v>688</v>
      </c>
      <c r="N3283" s="30"/>
      <c r="O3283" s="30" t="s">
        <v>9872</v>
      </c>
      <c r="P3283" s="30" t="s">
        <v>9868</v>
      </c>
      <c r="Q3283" s="30" t="s">
        <v>4174</v>
      </c>
    </row>
    <row r="3284" spans="1:17" hidden="1" x14ac:dyDescent="0.2">
      <c r="A3284" s="30" t="s">
        <v>10722</v>
      </c>
      <c r="B3284" s="30" t="s">
        <v>10109</v>
      </c>
      <c r="C3284" s="30" t="s">
        <v>10723</v>
      </c>
      <c r="D3284" s="30" t="s">
        <v>74</v>
      </c>
      <c r="E3284" s="30" t="s">
        <v>9891</v>
      </c>
      <c r="F3284" s="30"/>
      <c r="G3284" s="38">
        <v>60</v>
      </c>
      <c r="H3284" s="31">
        <v>0</v>
      </c>
      <c r="I3284" s="30" t="s">
        <v>610</v>
      </c>
      <c r="J3284" s="30" t="s">
        <v>611</v>
      </c>
      <c r="K3284" s="30" t="s">
        <v>495</v>
      </c>
      <c r="L3284" s="30" t="s">
        <v>612</v>
      </c>
      <c r="M3284" s="30" t="s">
        <v>943</v>
      </c>
      <c r="N3284" s="30"/>
      <c r="O3284" s="30" t="s">
        <v>9872</v>
      </c>
      <c r="P3284" s="30" t="s">
        <v>9868</v>
      </c>
      <c r="Q3284" s="30" t="s">
        <v>4174</v>
      </c>
    </row>
    <row r="3285" spans="1:17" hidden="1" x14ac:dyDescent="0.2">
      <c r="A3285" s="30" t="s">
        <v>10724</v>
      </c>
      <c r="B3285" s="30" t="s">
        <v>10109</v>
      </c>
      <c r="C3285" s="30" t="s">
        <v>10725</v>
      </c>
      <c r="D3285" s="30" t="s">
        <v>74</v>
      </c>
      <c r="E3285" s="30" t="s">
        <v>9891</v>
      </c>
      <c r="F3285" s="30"/>
      <c r="G3285" s="38">
        <v>60</v>
      </c>
      <c r="H3285" s="31">
        <v>0</v>
      </c>
      <c r="I3285" s="30" t="s">
        <v>610</v>
      </c>
      <c r="J3285" s="30" t="s">
        <v>611</v>
      </c>
      <c r="K3285" s="30" t="s">
        <v>495</v>
      </c>
      <c r="L3285" s="30" t="s">
        <v>612</v>
      </c>
      <c r="M3285" s="30" t="s">
        <v>688</v>
      </c>
      <c r="N3285" s="30"/>
      <c r="O3285" s="30" t="s">
        <v>9872</v>
      </c>
      <c r="P3285" s="30" t="s">
        <v>9868</v>
      </c>
      <c r="Q3285" s="30" t="s">
        <v>4174</v>
      </c>
    </row>
    <row r="3286" spans="1:17" hidden="1" x14ac:dyDescent="0.2">
      <c r="A3286" s="30" t="s">
        <v>10726</v>
      </c>
      <c r="B3286" s="30" t="s">
        <v>10109</v>
      </c>
      <c r="C3286" s="30" t="s">
        <v>10727</v>
      </c>
      <c r="D3286" s="30" t="s">
        <v>74</v>
      </c>
      <c r="E3286" s="30" t="s">
        <v>9891</v>
      </c>
      <c r="F3286" s="30"/>
      <c r="G3286" s="38">
        <v>60</v>
      </c>
      <c r="H3286" s="31">
        <v>0</v>
      </c>
      <c r="I3286" s="30" t="s">
        <v>610</v>
      </c>
      <c r="J3286" s="30" t="s">
        <v>611</v>
      </c>
      <c r="K3286" s="30" t="s">
        <v>495</v>
      </c>
      <c r="L3286" s="30" t="s">
        <v>612</v>
      </c>
      <c r="M3286" s="30" t="s">
        <v>688</v>
      </c>
      <c r="N3286" s="30"/>
      <c r="O3286" s="30" t="s">
        <v>9872</v>
      </c>
      <c r="P3286" s="30" t="s">
        <v>9868</v>
      </c>
      <c r="Q3286" s="30" t="s">
        <v>4174</v>
      </c>
    </row>
    <row r="3287" spans="1:17" hidden="1" x14ac:dyDescent="0.2">
      <c r="A3287" s="30" t="s">
        <v>10728</v>
      </c>
      <c r="B3287" s="30" t="s">
        <v>10219</v>
      </c>
      <c r="C3287" s="30" t="s">
        <v>10729</v>
      </c>
      <c r="D3287" s="30" t="s">
        <v>74</v>
      </c>
      <c r="E3287" s="30" t="s">
        <v>9891</v>
      </c>
      <c r="F3287" s="30"/>
      <c r="G3287" s="38">
        <v>60</v>
      </c>
      <c r="H3287" s="31">
        <v>0</v>
      </c>
      <c r="I3287" s="30" t="s">
        <v>5036</v>
      </c>
      <c r="J3287" s="30" t="s">
        <v>5037</v>
      </c>
      <c r="K3287" s="30" t="s">
        <v>495</v>
      </c>
      <c r="L3287" s="30" t="s">
        <v>612</v>
      </c>
      <c r="M3287" s="30" t="s">
        <v>1828</v>
      </c>
      <c r="N3287" s="30"/>
      <c r="O3287" s="30" t="s">
        <v>9872</v>
      </c>
      <c r="P3287" s="30" t="s">
        <v>9868</v>
      </c>
      <c r="Q3287" s="30" t="s">
        <v>4174</v>
      </c>
    </row>
    <row r="3288" spans="1:17" hidden="1" x14ac:dyDescent="0.2">
      <c r="A3288" s="30" t="s">
        <v>10730</v>
      </c>
      <c r="B3288" s="30" t="s">
        <v>10109</v>
      </c>
      <c r="C3288" s="30" t="s">
        <v>10731</v>
      </c>
      <c r="D3288" s="30" t="s">
        <v>74</v>
      </c>
      <c r="E3288" s="30" t="s">
        <v>9891</v>
      </c>
      <c r="F3288" s="30"/>
      <c r="G3288" s="38">
        <v>60</v>
      </c>
      <c r="H3288" s="31">
        <v>0</v>
      </c>
      <c r="I3288" s="30" t="s">
        <v>610</v>
      </c>
      <c r="J3288" s="30" t="s">
        <v>611</v>
      </c>
      <c r="K3288" s="30" t="s">
        <v>495</v>
      </c>
      <c r="L3288" s="30" t="s">
        <v>612</v>
      </c>
      <c r="M3288" s="30" t="s">
        <v>688</v>
      </c>
      <c r="N3288" s="30"/>
      <c r="O3288" s="30" t="s">
        <v>9872</v>
      </c>
      <c r="P3288" s="30" t="s">
        <v>9868</v>
      </c>
      <c r="Q3288" s="30" t="s">
        <v>4174</v>
      </c>
    </row>
    <row r="3289" spans="1:17" hidden="1" x14ac:dyDescent="0.2">
      <c r="A3289" s="30" t="s">
        <v>10732</v>
      </c>
      <c r="B3289" s="30" t="s">
        <v>10109</v>
      </c>
      <c r="C3289" s="30" t="s">
        <v>10733</v>
      </c>
      <c r="D3289" s="30" t="s">
        <v>74</v>
      </c>
      <c r="E3289" s="30" t="s">
        <v>9891</v>
      </c>
      <c r="F3289" s="30"/>
      <c r="G3289" s="38">
        <v>60</v>
      </c>
      <c r="H3289" s="31">
        <v>0</v>
      </c>
      <c r="I3289" s="30" t="s">
        <v>610</v>
      </c>
      <c r="J3289" s="30" t="s">
        <v>611</v>
      </c>
      <c r="K3289" s="30" t="s">
        <v>495</v>
      </c>
      <c r="L3289" s="30" t="s">
        <v>612</v>
      </c>
      <c r="M3289" s="30" t="s">
        <v>1035</v>
      </c>
      <c r="N3289" s="30"/>
      <c r="O3289" s="30" t="s">
        <v>9872</v>
      </c>
      <c r="P3289" s="30" t="s">
        <v>9868</v>
      </c>
      <c r="Q3289" s="30" t="s">
        <v>4174</v>
      </c>
    </row>
    <row r="3290" spans="1:17" hidden="1" x14ac:dyDescent="0.2">
      <c r="A3290" s="30" t="s">
        <v>10734</v>
      </c>
      <c r="B3290" s="30" t="s">
        <v>10109</v>
      </c>
      <c r="C3290" s="30" t="s">
        <v>10735</v>
      </c>
      <c r="D3290" s="30" t="s">
        <v>74</v>
      </c>
      <c r="E3290" s="30" t="s">
        <v>9891</v>
      </c>
      <c r="F3290" s="30"/>
      <c r="G3290" s="38">
        <v>60</v>
      </c>
      <c r="H3290" s="31">
        <v>0</v>
      </c>
      <c r="I3290" s="30" t="s">
        <v>610</v>
      </c>
      <c r="J3290" s="30" t="s">
        <v>611</v>
      </c>
      <c r="K3290" s="30" t="s">
        <v>495</v>
      </c>
      <c r="L3290" s="30" t="s">
        <v>612</v>
      </c>
      <c r="M3290" s="30" t="s">
        <v>1035</v>
      </c>
      <c r="N3290" s="30"/>
      <c r="O3290" s="30" t="s">
        <v>9872</v>
      </c>
      <c r="P3290" s="30" t="s">
        <v>9868</v>
      </c>
      <c r="Q3290" s="30" t="s">
        <v>4174</v>
      </c>
    </row>
    <row r="3291" spans="1:17" hidden="1" x14ac:dyDescent="0.2">
      <c r="A3291" s="30" t="s">
        <v>10736</v>
      </c>
      <c r="B3291" s="30" t="s">
        <v>10109</v>
      </c>
      <c r="C3291" s="30" t="s">
        <v>10737</v>
      </c>
      <c r="D3291" s="30" t="s">
        <v>74</v>
      </c>
      <c r="E3291" s="30" t="s">
        <v>9891</v>
      </c>
      <c r="F3291" s="30"/>
      <c r="G3291" s="38">
        <v>60</v>
      </c>
      <c r="H3291" s="31">
        <v>0</v>
      </c>
      <c r="I3291" s="30" t="s">
        <v>5036</v>
      </c>
      <c r="J3291" s="30" t="s">
        <v>5037</v>
      </c>
      <c r="K3291" s="30" t="s">
        <v>495</v>
      </c>
      <c r="L3291" s="30" t="s">
        <v>612</v>
      </c>
      <c r="M3291" s="30" t="s">
        <v>780</v>
      </c>
      <c r="N3291" s="30"/>
      <c r="O3291" s="30" t="s">
        <v>9872</v>
      </c>
      <c r="P3291" s="30" t="s">
        <v>9868</v>
      </c>
      <c r="Q3291" s="30" t="s">
        <v>4174</v>
      </c>
    </row>
    <row r="3292" spans="1:17" hidden="1" x14ac:dyDescent="0.2">
      <c r="A3292" s="30" t="s">
        <v>10738</v>
      </c>
      <c r="B3292" s="30" t="s">
        <v>10109</v>
      </c>
      <c r="C3292" s="30" t="s">
        <v>10739</v>
      </c>
      <c r="D3292" s="30" t="s">
        <v>74</v>
      </c>
      <c r="E3292" s="30" t="s">
        <v>9891</v>
      </c>
      <c r="F3292" s="30"/>
      <c r="G3292" s="38">
        <v>60</v>
      </c>
      <c r="H3292" s="31">
        <v>0</v>
      </c>
      <c r="I3292" s="30" t="s">
        <v>610</v>
      </c>
      <c r="J3292" s="30" t="s">
        <v>611</v>
      </c>
      <c r="K3292" s="30" t="s">
        <v>495</v>
      </c>
      <c r="L3292" s="30" t="s">
        <v>612</v>
      </c>
      <c r="M3292" s="30" t="s">
        <v>688</v>
      </c>
      <c r="N3292" s="30"/>
      <c r="O3292" s="30" t="s">
        <v>9872</v>
      </c>
      <c r="P3292" s="30" t="s">
        <v>9868</v>
      </c>
      <c r="Q3292" s="30" t="s">
        <v>4174</v>
      </c>
    </row>
    <row r="3293" spans="1:17" hidden="1" x14ac:dyDescent="0.2">
      <c r="A3293" s="30" t="s">
        <v>10740</v>
      </c>
      <c r="B3293" s="30" t="s">
        <v>10106</v>
      </c>
      <c r="C3293" s="30" t="s">
        <v>10741</v>
      </c>
      <c r="D3293" s="30" t="s">
        <v>74</v>
      </c>
      <c r="E3293" s="30" t="s">
        <v>9891</v>
      </c>
      <c r="F3293" s="30"/>
      <c r="G3293" s="38">
        <v>60</v>
      </c>
      <c r="H3293" s="31">
        <v>0</v>
      </c>
      <c r="I3293" s="30" t="s">
        <v>622</v>
      </c>
      <c r="J3293" s="30" t="s">
        <v>623</v>
      </c>
      <c r="K3293" s="30" t="s">
        <v>495</v>
      </c>
      <c r="L3293" s="30" t="s">
        <v>612</v>
      </c>
      <c r="M3293" s="30" t="s">
        <v>997</v>
      </c>
      <c r="N3293" s="30"/>
      <c r="O3293" s="30" t="s">
        <v>9872</v>
      </c>
      <c r="P3293" s="30" t="s">
        <v>9868</v>
      </c>
      <c r="Q3293" s="30" t="s">
        <v>4174</v>
      </c>
    </row>
    <row r="3294" spans="1:17" hidden="1" x14ac:dyDescent="0.2">
      <c r="A3294" s="30" t="s">
        <v>10742</v>
      </c>
      <c r="B3294" s="30" t="s">
        <v>10109</v>
      </c>
      <c r="C3294" s="30" t="s">
        <v>10743</v>
      </c>
      <c r="D3294" s="30" t="s">
        <v>74</v>
      </c>
      <c r="E3294" s="30" t="s">
        <v>9891</v>
      </c>
      <c r="F3294" s="30"/>
      <c r="G3294" s="38">
        <v>60</v>
      </c>
      <c r="H3294" s="31">
        <v>0</v>
      </c>
      <c r="I3294" s="30" t="s">
        <v>5036</v>
      </c>
      <c r="J3294" s="30" t="s">
        <v>5037</v>
      </c>
      <c r="K3294" s="30" t="s">
        <v>495</v>
      </c>
      <c r="L3294" s="30" t="s">
        <v>612</v>
      </c>
      <c r="M3294" s="30" t="s">
        <v>613</v>
      </c>
      <c r="N3294" s="30"/>
      <c r="O3294" s="30" t="s">
        <v>9872</v>
      </c>
      <c r="P3294" s="30" t="s">
        <v>9868</v>
      </c>
      <c r="Q3294" s="30" t="s">
        <v>4174</v>
      </c>
    </row>
    <row r="3295" spans="1:17" hidden="1" x14ac:dyDescent="0.2">
      <c r="A3295" s="30" t="s">
        <v>10744</v>
      </c>
      <c r="B3295" s="30" t="s">
        <v>10109</v>
      </c>
      <c r="C3295" s="30" t="s">
        <v>10745</v>
      </c>
      <c r="D3295" s="30" t="s">
        <v>74</v>
      </c>
      <c r="E3295" s="30" t="s">
        <v>9891</v>
      </c>
      <c r="F3295" s="30"/>
      <c r="G3295" s="38">
        <v>60</v>
      </c>
      <c r="H3295" s="31">
        <v>0</v>
      </c>
      <c r="I3295" s="30" t="s">
        <v>610</v>
      </c>
      <c r="J3295" s="30" t="s">
        <v>611</v>
      </c>
      <c r="K3295" s="30" t="s">
        <v>495</v>
      </c>
      <c r="L3295" s="30" t="s">
        <v>612</v>
      </c>
      <c r="M3295" s="30" t="s">
        <v>1035</v>
      </c>
      <c r="N3295" s="30"/>
      <c r="O3295" s="30" t="s">
        <v>9872</v>
      </c>
      <c r="P3295" s="30" t="s">
        <v>9868</v>
      </c>
      <c r="Q3295" s="30" t="s">
        <v>4174</v>
      </c>
    </row>
    <row r="3296" spans="1:17" hidden="1" x14ac:dyDescent="0.2">
      <c r="A3296" s="30" t="s">
        <v>10746</v>
      </c>
      <c r="B3296" s="30" t="s">
        <v>10109</v>
      </c>
      <c r="C3296" s="30" t="s">
        <v>10747</v>
      </c>
      <c r="D3296" s="30" t="s">
        <v>74</v>
      </c>
      <c r="E3296" s="30" t="s">
        <v>9891</v>
      </c>
      <c r="F3296" s="30"/>
      <c r="G3296" s="38">
        <v>60</v>
      </c>
      <c r="H3296" s="31">
        <v>0</v>
      </c>
      <c r="I3296" s="30" t="s">
        <v>5036</v>
      </c>
      <c r="J3296" s="30" t="s">
        <v>5037</v>
      </c>
      <c r="K3296" s="30" t="s">
        <v>495</v>
      </c>
      <c r="L3296" s="30" t="s">
        <v>612</v>
      </c>
      <c r="M3296" s="30" t="s">
        <v>961</v>
      </c>
      <c r="N3296" s="30"/>
      <c r="O3296" s="30" t="s">
        <v>9872</v>
      </c>
      <c r="P3296" s="30" t="s">
        <v>9868</v>
      </c>
      <c r="Q3296" s="30" t="s">
        <v>4174</v>
      </c>
    </row>
    <row r="3297" spans="1:17" hidden="1" x14ac:dyDescent="0.2">
      <c r="A3297" s="30" t="s">
        <v>10748</v>
      </c>
      <c r="B3297" s="30" t="s">
        <v>10109</v>
      </c>
      <c r="C3297" s="30" t="s">
        <v>10749</v>
      </c>
      <c r="D3297" s="30" t="s">
        <v>74</v>
      </c>
      <c r="E3297" s="30" t="s">
        <v>9891</v>
      </c>
      <c r="F3297" s="30"/>
      <c r="G3297" s="38">
        <v>60</v>
      </c>
      <c r="H3297" s="31">
        <v>0</v>
      </c>
      <c r="I3297" s="30" t="s">
        <v>622</v>
      </c>
      <c r="J3297" s="30" t="s">
        <v>623</v>
      </c>
      <c r="K3297" s="30" t="s">
        <v>495</v>
      </c>
      <c r="L3297" s="30" t="s">
        <v>612</v>
      </c>
      <c r="M3297" s="30" t="s">
        <v>1153</v>
      </c>
      <c r="N3297" s="30"/>
      <c r="O3297" s="30" t="s">
        <v>9872</v>
      </c>
      <c r="P3297" s="30" t="s">
        <v>9868</v>
      </c>
      <c r="Q3297" s="30" t="s">
        <v>4174</v>
      </c>
    </row>
    <row r="3298" spans="1:17" hidden="1" x14ac:dyDescent="0.2">
      <c r="A3298" s="30" t="s">
        <v>10750</v>
      </c>
      <c r="B3298" s="30" t="s">
        <v>10109</v>
      </c>
      <c r="C3298" s="30" t="s">
        <v>10751</v>
      </c>
      <c r="D3298" s="30" t="s">
        <v>74</v>
      </c>
      <c r="E3298" s="30" t="s">
        <v>9891</v>
      </c>
      <c r="F3298" s="30"/>
      <c r="G3298" s="38">
        <v>60</v>
      </c>
      <c r="H3298" s="31">
        <v>0</v>
      </c>
      <c r="I3298" s="30" t="s">
        <v>610</v>
      </c>
      <c r="J3298" s="30" t="s">
        <v>611</v>
      </c>
      <c r="K3298" s="30" t="s">
        <v>495</v>
      </c>
      <c r="L3298" s="30" t="s">
        <v>612</v>
      </c>
      <c r="M3298" s="30" t="s">
        <v>1035</v>
      </c>
      <c r="N3298" s="30"/>
      <c r="O3298" s="30" t="s">
        <v>9872</v>
      </c>
      <c r="P3298" s="30" t="s">
        <v>9868</v>
      </c>
      <c r="Q3298" s="30" t="s">
        <v>4174</v>
      </c>
    </row>
    <row r="3299" spans="1:17" hidden="1" x14ac:dyDescent="0.2">
      <c r="A3299" s="30" t="s">
        <v>10752</v>
      </c>
      <c r="B3299" s="30" t="s">
        <v>10109</v>
      </c>
      <c r="C3299" s="30" t="s">
        <v>10753</v>
      </c>
      <c r="D3299" s="30" t="s">
        <v>74</v>
      </c>
      <c r="E3299" s="30" t="s">
        <v>9891</v>
      </c>
      <c r="F3299" s="30"/>
      <c r="G3299" s="38">
        <v>60</v>
      </c>
      <c r="H3299" s="31">
        <v>0</v>
      </c>
      <c r="I3299" s="30" t="s">
        <v>622</v>
      </c>
      <c r="J3299" s="30" t="s">
        <v>623</v>
      </c>
      <c r="K3299" s="30" t="s">
        <v>495</v>
      </c>
      <c r="L3299" s="30" t="s">
        <v>612</v>
      </c>
      <c r="M3299" s="30" t="s">
        <v>624</v>
      </c>
      <c r="N3299" s="30"/>
      <c r="O3299" s="30" t="s">
        <v>9872</v>
      </c>
      <c r="P3299" s="30" t="s">
        <v>9868</v>
      </c>
      <c r="Q3299" s="30" t="s">
        <v>4174</v>
      </c>
    </row>
    <row r="3300" spans="1:17" hidden="1" x14ac:dyDescent="0.2">
      <c r="A3300" s="30" t="s">
        <v>10754</v>
      </c>
      <c r="B3300" s="30" t="s">
        <v>10109</v>
      </c>
      <c r="C3300" s="30" t="s">
        <v>10755</v>
      </c>
      <c r="D3300" s="30" t="s">
        <v>74</v>
      </c>
      <c r="E3300" s="30" t="s">
        <v>9891</v>
      </c>
      <c r="F3300" s="30"/>
      <c r="G3300" s="38">
        <v>60</v>
      </c>
      <c r="H3300" s="31">
        <v>0</v>
      </c>
      <c r="I3300" s="30" t="s">
        <v>610</v>
      </c>
      <c r="J3300" s="30" t="s">
        <v>611</v>
      </c>
      <c r="K3300" s="30" t="s">
        <v>495</v>
      </c>
      <c r="L3300" s="30" t="s">
        <v>612</v>
      </c>
      <c r="M3300" s="30" t="s">
        <v>950</v>
      </c>
      <c r="N3300" s="30"/>
      <c r="O3300" s="30" t="s">
        <v>9872</v>
      </c>
      <c r="P3300" s="30" t="s">
        <v>9868</v>
      </c>
      <c r="Q3300" s="30" t="s">
        <v>4174</v>
      </c>
    </row>
    <row r="3301" spans="1:17" hidden="1" x14ac:dyDescent="0.2">
      <c r="A3301" s="30" t="s">
        <v>10756</v>
      </c>
      <c r="B3301" s="30" t="s">
        <v>10109</v>
      </c>
      <c r="C3301" s="30" t="s">
        <v>10757</v>
      </c>
      <c r="D3301" s="30" t="s">
        <v>74</v>
      </c>
      <c r="E3301" s="30" t="s">
        <v>9891</v>
      </c>
      <c r="F3301" s="30"/>
      <c r="G3301" s="38">
        <v>60</v>
      </c>
      <c r="H3301" s="31">
        <v>0</v>
      </c>
      <c r="I3301" s="30" t="s">
        <v>610</v>
      </c>
      <c r="J3301" s="30" t="s">
        <v>611</v>
      </c>
      <c r="K3301" s="30" t="s">
        <v>495</v>
      </c>
      <c r="L3301" s="30" t="s">
        <v>612</v>
      </c>
      <c r="M3301" s="30" t="s">
        <v>1035</v>
      </c>
      <c r="N3301" s="30"/>
      <c r="O3301" s="30" t="s">
        <v>9872</v>
      </c>
      <c r="P3301" s="30" t="s">
        <v>9868</v>
      </c>
      <c r="Q3301" s="30" t="s">
        <v>4174</v>
      </c>
    </row>
    <row r="3302" spans="1:17" hidden="1" x14ac:dyDescent="0.2">
      <c r="A3302" s="30" t="s">
        <v>10758</v>
      </c>
      <c r="B3302" s="30" t="s">
        <v>10106</v>
      </c>
      <c r="C3302" s="30" t="s">
        <v>10759</v>
      </c>
      <c r="D3302" s="30" t="s">
        <v>74</v>
      </c>
      <c r="E3302" s="30" t="s">
        <v>9891</v>
      </c>
      <c r="F3302" s="30"/>
      <c r="G3302" s="38">
        <v>60</v>
      </c>
      <c r="H3302" s="31">
        <v>0</v>
      </c>
      <c r="I3302" s="30" t="s">
        <v>5036</v>
      </c>
      <c r="J3302" s="30" t="s">
        <v>5037</v>
      </c>
      <c r="K3302" s="30" t="s">
        <v>495</v>
      </c>
      <c r="L3302" s="30" t="s">
        <v>612</v>
      </c>
      <c r="M3302" s="30" t="s">
        <v>1128</v>
      </c>
      <c r="N3302" s="30"/>
      <c r="O3302" s="30" t="s">
        <v>9872</v>
      </c>
      <c r="P3302" s="30" t="s">
        <v>9868</v>
      </c>
      <c r="Q3302" s="30" t="s">
        <v>4174</v>
      </c>
    </row>
    <row r="3303" spans="1:17" hidden="1" x14ac:dyDescent="0.2">
      <c r="A3303" s="30" t="s">
        <v>10760</v>
      </c>
      <c r="B3303" s="30" t="s">
        <v>10106</v>
      </c>
      <c r="C3303" s="30" t="s">
        <v>10761</v>
      </c>
      <c r="D3303" s="30" t="s">
        <v>74</v>
      </c>
      <c r="E3303" s="30" t="s">
        <v>9891</v>
      </c>
      <c r="F3303" s="30"/>
      <c r="G3303" s="38">
        <v>60</v>
      </c>
      <c r="H3303" s="31">
        <v>0</v>
      </c>
      <c r="I3303" s="30" t="s">
        <v>622</v>
      </c>
      <c r="J3303" s="30" t="s">
        <v>623</v>
      </c>
      <c r="K3303" s="30" t="s">
        <v>495</v>
      </c>
      <c r="L3303" s="30" t="s">
        <v>612</v>
      </c>
      <c r="M3303" s="30" t="s">
        <v>1153</v>
      </c>
      <c r="N3303" s="30"/>
      <c r="O3303" s="30" t="s">
        <v>9872</v>
      </c>
      <c r="P3303" s="30" t="s">
        <v>9868</v>
      </c>
      <c r="Q3303" s="30" t="s">
        <v>4174</v>
      </c>
    </row>
    <row r="3304" spans="1:17" hidden="1" x14ac:dyDescent="0.2">
      <c r="A3304" s="30" t="s">
        <v>10762</v>
      </c>
      <c r="B3304" s="30" t="s">
        <v>10109</v>
      </c>
      <c r="C3304" s="30" t="s">
        <v>10763</v>
      </c>
      <c r="D3304" s="30" t="s">
        <v>74</v>
      </c>
      <c r="E3304" s="30" t="s">
        <v>9891</v>
      </c>
      <c r="F3304" s="30"/>
      <c r="G3304" s="38">
        <v>60</v>
      </c>
      <c r="H3304" s="31">
        <v>0</v>
      </c>
      <c r="I3304" s="30" t="s">
        <v>610</v>
      </c>
      <c r="J3304" s="30" t="s">
        <v>611</v>
      </c>
      <c r="K3304" s="30" t="s">
        <v>495</v>
      </c>
      <c r="L3304" s="30" t="s">
        <v>612</v>
      </c>
      <c r="M3304" s="30" t="s">
        <v>1035</v>
      </c>
      <c r="N3304" s="30"/>
      <c r="O3304" s="30" t="s">
        <v>9872</v>
      </c>
      <c r="P3304" s="30" t="s">
        <v>9868</v>
      </c>
      <c r="Q3304" s="30" t="s">
        <v>4174</v>
      </c>
    </row>
    <row r="3305" spans="1:17" hidden="1" x14ac:dyDescent="0.2">
      <c r="A3305" s="30" t="s">
        <v>10764</v>
      </c>
      <c r="B3305" s="30" t="s">
        <v>10109</v>
      </c>
      <c r="C3305" s="30" t="s">
        <v>10765</v>
      </c>
      <c r="D3305" s="30" t="s">
        <v>74</v>
      </c>
      <c r="E3305" s="30" t="s">
        <v>9891</v>
      </c>
      <c r="F3305" s="30"/>
      <c r="G3305" s="38">
        <v>60</v>
      </c>
      <c r="H3305" s="31">
        <v>0</v>
      </c>
      <c r="I3305" s="30" t="s">
        <v>622</v>
      </c>
      <c r="J3305" s="30" t="s">
        <v>623</v>
      </c>
      <c r="K3305" s="30" t="s">
        <v>495</v>
      </c>
      <c r="L3305" s="30" t="s">
        <v>612</v>
      </c>
      <c r="M3305" s="30" t="s">
        <v>624</v>
      </c>
      <c r="N3305" s="30"/>
      <c r="O3305" s="30" t="s">
        <v>9872</v>
      </c>
      <c r="P3305" s="30" t="s">
        <v>9868</v>
      </c>
      <c r="Q3305" s="30" t="s">
        <v>4174</v>
      </c>
    </row>
    <row r="3306" spans="1:17" hidden="1" x14ac:dyDescent="0.2">
      <c r="A3306" s="30" t="s">
        <v>10766</v>
      </c>
      <c r="B3306" s="30" t="s">
        <v>10109</v>
      </c>
      <c r="C3306" s="30" t="s">
        <v>10767</v>
      </c>
      <c r="D3306" s="30" t="s">
        <v>74</v>
      </c>
      <c r="E3306" s="30" t="s">
        <v>9891</v>
      </c>
      <c r="F3306" s="30"/>
      <c r="G3306" s="38">
        <v>60</v>
      </c>
      <c r="H3306" s="31">
        <v>0</v>
      </c>
      <c r="I3306" s="30" t="s">
        <v>610</v>
      </c>
      <c r="J3306" s="30" t="s">
        <v>611</v>
      </c>
      <c r="K3306" s="30" t="s">
        <v>495</v>
      </c>
      <c r="L3306" s="30" t="s">
        <v>612</v>
      </c>
      <c r="M3306" s="30" t="s">
        <v>688</v>
      </c>
      <c r="N3306" s="30"/>
      <c r="O3306" s="30" t="s">
        <v>9872</v>
      </c>
      <c r="P3306" s="30" t="s">
        <v>9868</v>
      </c>
      <c r="Q3306" s="30" t="s">
        <v>4174</v>
      </c>
    </row>
    <row r="3307" spans="1:17" hidden="1" x14ac:dyDescent="0.2">
      <c r="A3307" s="30" t="s">
        <v>10768</v>
      </c>
      <c r="B3307" s="30" t="s">
        <v>10109</v>
      </c>
      <c r="C3307" s="30" t="s">
        <v>10769</v>
      </c>
      <c r="D3307" s="30" t="s">
        <v>74</v>
      </c>
      <c r="E3307" s="30" t="s">
        <v>9891</v>
      </c>
      <c r="F3307" s="30"/>
      <c r="G3307" s="38">
        <v>60</v>
      </c>
      <c r="H3307" s="31">
        <v>0</v>
      </c>
      <c r="I3307" s="30" t="s">
        <v>610</v>
      </c>
      <c r="J3307" s="30" t="s">
        <v>611</v>
      </c>
      <c r="K3307" s="30" t="s">
        <v>495</v>
      </c>
      <c r="L3307" s="30" t="s">
        <v>612</v>
      </c>
      <c r="M3307" s="30" t="s">
        <v>688</v>
      </c>
      <c r="N3307" s="30"/>
      <c r="O3307" s="30" t="s">
        <v>9872</v>
      </c>
      <c r="P3307" s="30" t="s">
        <v>9868</v>
      </c>
      <c r="Q3307" s="30" t="s">
        <v>4174</v>
      </c>
    </row>
    <row r="3308" spans="1:17" hidden="1" x14ac:dyDescent="0.2">
      <c r="A3308" s="30" t="s">
        <v>10770</v>
      </c>
      <c r="B3308" s="30" t="s">
        <v>10109</v>
      </c>
      <c r="C3308" s="30" t="s">
        <v>10771</v>
      </c>
      <c r="D3308" s="30" t="s">
        <v>74</v>
      </c>
      <c r="E3308" s="30" t="s">
        <v>9891</v>
      </c>
      <c r="F3308" s="30"/>
      <c r="G3308" s="38">
        <v>60</v>
      </c>
      <c r="H3308" s="31">
        <v>0</v>
      </c>
      <c r="I3308" s="30" t="s">
        <v>622</v>
      </c>
      <c r="J3308" s="30" t="s">
        <v>623</v>
      </c>
      <c r="K3308" s="30" t="s">
        <v>495</v>
      </c>
      <c r="L3308" s="30" t="s">
        <v>612</v>
      </c>
      <c r="M3308" s="30" t="s">
        <v>1007</v>
      </c>
      <c r="N3308" s="30"/>
      <c r="O3308" s="30" t="s">
        <v>9872</v>
      </c>
      <c r="P3308" s="30" t="s">
        <v>9868</v>
      </c>
      <c r="Q3308" s="30" t="s">
        <v>4174</v>
      </c>
    </row>
    <row r="3309" spans="1:17" hidden="1" x14ac:dyDescent="0.2">
      <c r="A3309" s="30" t="s">
        <v>10772</v>
      </c>
      <c r="B3309" s="30" t="s">
        <v>10109</v>
      </c>
      <c r="C3309" s="30" t="s">
        <v>10773</v>
      </c>
      <c r="D3309" s="30" t="s">
        <v>74</v>
      </c>
      <c r="E3309" s="30" t="s">
        <v>9891</v>
      </c>
      <c r="F3309" s="30"/>
      <c r="G3309" s="38">
        <v>60</v>
      </c>
      <c r="H3309" s="31">
        <v>0</v>
      </c>
      <c r="I3309" s="30" t="s">
        <v>5036</v>
      </c>
      <c r="J3309" s="30" t="s">
        <v>5037</v>
      </c>
      <c r="K3309" s="30" t="s">
        <v>495</v>
      </c>
      <c r="L3309" s="30" t="s">
        <v>612</v>
      </c>
      <c r="M3309" s="30" t="s">
        <v>1021</v>
      </c>
      <c r="N3309" s="30"/>
      <c r="O3309" s="30" t="s">
        <v>9872</v>
      </c>
      <c r="P3309" s="30" t="s">
        <v>9868</v>
      </c>
      <c r="Q3309" s="30" t="s">
        <v>4174</v>
      </c>
    </row>
    <row r="3310" spans="1:17" hidden="1" x14ac:dyDescent="0.2">
      <c r="A3310" s="30" t="s">
        <v>10774</v>
      </c>
      <c r="B3310" s="30" t="s">
        <v>10109</v>
      </c>
      <c r="C3310" s="30" t="s">
        <v>10775</v>
      </c>
      <c r="D3310" s="30" t="s">
        <v>74</v>
      </c>
      <c r="E3310" s="30" t="s">
        <v>9891</v>
      </c>
      <c r="F3310" s="30"/>
      <c r="G3310" s="38">
        <v>60</v>
      </c>
      <c r="H3310" s="31">
        <v>0</v>
      </c>
      <c r="I3310" s="30" t="s">
        <v>622</v>
      </c>
      <c r="J3310" s="30" t="s">
        <v>623</v>
      </c>
      <c r="K3310" s="30" t="s">
        <v>495</v>
      </c>
      <c r="L3310" s="30" t="s">
        <v>612</v>
      </c>
      <c r="M3310" s="30" t="s">
        <v>624</v>
      </c>
      <c r="N3310" s="30"/>
      <c r="O3310" s="30" t="s">
        <v>9872</v>
      </c>
      <c r="P3310" s="30" t="s">
        <v>9868</v>
      </c>
      <c r="Q3310" s="30" t="s">
        <v>4174</v>
      </c>
    </row>
    <row r="3311" spans="1:17" hidden="1" x14ac:dyDescent="0.2">
      <c r="A3311" s="30" t="s">
        <v>10776</v>
      </c>
      <c r="B3311" s="30" t="s">
        <v>10109</v>
      </c>
      <c r="C3311" s="30" t="s">
        <v>10777</v>
      </c>
      <c r="D3311" s="30" t="s">
        <v>74</v>
      </c>
      <c r="E3311" s="30" t="s">
        <v>9891</v>
      </c>
      <c r="F3311" s="30"/>
      <c r="G3311" s="38">
        <v>60</v>
      </c>
      <c r="H3311" s="31">
        <v>0</v>
      </c>
      <c r="I3311" s="30" t="s">
        <v>622</v>
      </c>
      <c r="J3311" s="30" t="s">
        <v>623</v>
      </c>
      <c r="K3311" s="30" t="s">
        <v>495</v>
      </c>
      <c r="L3311" s="30" t="s">
        <v>612</v>
      </c>
      <c r="M3311" s="30" t="s">
        <v>1007</v>
      </c>
      <c r="N3311" s="30"/>
      <c r="O3311" s="30" t="s">
        <v>9872</v>
      </c>
      <c r="P3311" s="30" t="s">
        <v>9868</v>
      </c>
      <c r="Q3311" s="30" t="s">
        <v>4174</v>
      </c>
    </row>
    <row r="3312" spans="1:17" hidden="1" x14ac:dyDescent="0.2">
      <c r="A3312" s="30" t="s">
        <v>10778</v>
      </c>
      <c r="B3312" s="30" t="s">
        <v>10109</v>
      </c>
      <c r="C3312" s="30" t="s">
        <v>10779</v>
      </c>
      <c r="D3312" s="30" t="s">
        <v>74</v>
      </c>
      <c r="E3312" s="30" t="s">
        <v>9891</v>
      </c>
      <c r="F3312" s="30"/>
      <c r="G3312" s="38">
        <v>60</v>
      </c>
      <c r="H3312" s="31">
        <v>0</v>
      </c>
      <c r="I3312" s="30" t="s">
        <v>610</v>
      </c>
      <c r="J3312" s="30" t="s">
        <v>611</v>
      </c>
      <c r="K3312" s="30" t="s">
        <v>495</v>
      </c>
      <c r="L3312" s="30" t="s">
        <v>612</v>
      </c>
      <c r="M3312" s="30" t="s">
        <v>950</v>
      </c>
      <c r="N3312" s="30"/>
      <c r="O3312" s="30" t="s">
        <v>9872</v>
      </c>
      <c r="P3312" s="30" t="s">
        <v>9868</v>
      </c>
      <c r="Q3312" s="30" t="s">
        <v>4174</v>
      </c>
    </row>
    <row r="3313" spans="1:17" hidden="1" x14ac:dyDescent="0.2">
      <c r="A3313" s="30" t="s">
        <v>10780</v>
      </c>
      <c r="B3313" s="30" t="s">
        <v>10109</v>
      </c>
      <c r="C3313" s="30" t="s">
        <v>10781</v>
      </c>
      <c r="D3313" s="30" t="s">
        <v>74</v>
      </c>
      <c r="E3313" s="30" t="s">
        <v>9891</v>
      </c>
      <c r="F3313" s="30"/>
      <c r="G3313" s="38">
        <v>60</v>
      </c>
      <c r="H3313" s="31">
        <v>0</v>
      </c>
      <c r="I3313" s="30" t="s">
        <v>610</v>
      </c>
      <c r="J3313" s="30" t="s">
        <v>611</v>
      </c>
      <c r="K3313" s="30" t="s">
        <v>495</v>
      </c>
      <c r="L3313" s="30" t="s">
        <v>612</v>
      </c>
      <c r="M3313" s="30" t="s">
        <v>1035</v>
      </c>
      <c r="N3313" s="30"/>
      <c r="O3313" s="30" t="s">
        <v>9872</v>
      </c>
      <c r="P3313" s="30" t="s">
        <v>9868</v>
      </c>
      <c r="Q3313" s="30" t="s">
        <v>4174</v>
      </c>
    </row>
    <row r="3314" spans="1:17" hidden="1" x14ac:dyDescent="0.2">
      <c r="A3314" s="30" t="s">
        <v>10782</v>
      </c>
      <c r="B3314" s="30" t="s">
        <v>10109</v>
      </c>
      <c r="C3314" s="30" t="s">
        <v>10783</v>
      </c>
      <c r="D3314" s="30" t="s">
        <v>74</v>
      </c>
      <c r="E3314" s="30" t="s">
        <v>9891</v>
      </c>
      <c r="F3314" s="30"/>
      <c r="G3314" s="38">
        <v>60</v>
      </c>
      <c r="H3314" s="31">
        <v>0</v>
      </c>
      <c r="I3314" s="30" t="s">
        <v>5036</v>
      </c>
      <c r="J3314" s="30" t="s">
        <v>5037</v>
      </c>
      <c r="K3314" s="30" t="s">
        <v>495</v>
      </c>
      <c r="L3314" s="30" t="s">
        <v>612</v>
      </c>
      <c r="M3314" s="30" t="s">
        <v>1021</v>
      </c>
      <c r="N3314" s="30"/>
      <c r="O3314" s="30" t="s">
        <v>9872</v>
      </c>
      <c r="P3314" s="30" t="s">
        <v>9868</v>
      </c>
      <c r="Q3314" s="30" t="s">
        <v>4174</v>
      </c>
    </row>
    <row r="3315" spans="1:17" hidden="1" x14ac:dyDescent="0.2">
      <c r="A3315" s="30" t="s">
        <v>10784</v>
      </c>
      <c r="B3315" s="30" t="s">
        <v>10109</v>
      </c>
      <c r="C3315" s="30" t="s">
        <v>10785</v>
      </c>
      <c r="D3315" s="30" t="s">
        <v>74</v>
      </c>
      <c r="E3315" s="30" t="s">
        <v>9891</v>
      </c>
      <c r="F3315" s="30"/>
      <c r="G3315" s="38">
        <v>60</v>
      </c>
      <c r="H3315" s="31">
        <v>0</v>
      </c>
      <c r="I3315" s="30" t="s">
        <v>610</v>
      </c>
      <c r="J3315" s="30" t="s">
        <v>611</v>
      </c>
      <c r="K3315" s="30" t="s">
        <v>495</v>
      </c>
      <c r="L3315" s="30" t="s">
        <v>612</v>
      </c>
      <c r="M3315" s="30" t="s">
        <v>1035</v>
      </c>
      <c r="N3315" s="30"/>
      <c r="O3315" s="30" t="s">
        <v>9872</v>
      </c>
      <c r="P3315" s="30" t="s">
        <v>9868</v>
      </c>
      <c r="Q3315" s="30" t="s">
        <v>4174</v>
      </c>
    </row>
    <row r="3316" spans="1:17" hidden="1" x14ac:dyDescent="0.2">
      <c r="A3316" s="30" t="s">
        <v>10786</v>
      </c>
      <c r="B3316" s="30" t="s">
        <v>10103</v>
      </c>
      <c r="C3316" s="30" t="s">
        <v>10787</v>
      </c>
      <c r="D3316" s="30"/>
      <c r="E3316" s="30" t="s">
        <v>9870</v>
      </c>
      <c r="F3316" s="30" t="s">
        <v>74</v>
      </c>
      <c r="G3316" s="38">
        <v>60</v>
      </c>
      <c r="H3316" s="31">
        <v>0</v>
      </c>
      <c r="I3316" s="30" t="s">
        <v>586</v>
      </c>
      <c r="J3316" s="30" t="s">
        <v>587</v>
      </c>
      <c r="K3316" s="30" t="s">
        <v>495</v>
      </c>
      <c r="L3316" s="30" t="s">
        <v>496</v>
      </c>
      <c r="M3316" s="30" t="s">
        <v>903</v>
      </c>
      <c r="N3316" s="30"/>
      <c r="O3316" s="30" t="s">
        <v>9872</v>
      </c>
      <c r="P3316" s="30" t="s">
        <v>9868</v>
      </c>
      <c r="Q3316" s="30" t="s">
        <v>499</v>
      </c>
    </row>
    <row r="3317" spans="1:17" hidden="1" x14ac:dyDescent="0.2">
      <c r="A3317" s="30" t="s">
        <v>10788</v>
      </c>
      <c r="B3317" s="30" t="s">
        <v>10103</v>
      </c>
      <c r="C3317" s="30" t="s">
        <v>10789</v>
      </c>
      <c r="D3317" s="30"/>
      <c r="E3317" s="30" t="s">
        <v>9870</v>
      </c>
      <c r="F3317" s="30" t="s">
        <v>74</v>
      </c>
      <c r="G3317" s="38">
        <v>60</v>
      </c>
      <c r="H3317" s="31">
        <v>0</v>
      </c>
      <c r="I3317" s="30" t="s">
        <v>512</v>
      </c>
      <c r="J3317" s="30" t="s">
        <v>513</v>
      </c>
      <c r="K3317" s="30" t="s">
        <v>495</v>
      </c>
      <c r="L3317" s="30" t="s">
        <v>496</v>
      </c>
      <c r="M3317" s="30" t="s">
        <v>639</v>
      </c>
      <c r="N3317" s="30"/>
      <c r="O3317" s="30" t="s">
        <v>9872</v>
      </c>
      <c r="P3317" s="30" t="s">
        <v>9868</v>
      </c>
      <c r="Q3317" s="30" t="s">
        <v>499</v>
      </c>
    </row>
    <row r="3318" spans="1:17" hidden="1" x14ac:dyDescent="0.2">
      <c r="A3318" s="30" t="s">
        <v>10790</v>
      </c>
      <c r="B3318" s="30" t="s">
        <v>10094</v>
      </c>
      <c r="C3318" s="30" t="s">
        <v>10791</v>
      </c>
      <c r="D3318" s="30"/>
      <c r="E3318" s="30" t="s">
        <v>9870</v>
      </c>
      <c r="F3318" s="30" t="s">
        <v>74</v>
      </c>
      <c r="G3318" s="38">
        <v>60</v>
      </c>
      <c r="H3318" s="31">
        <v>0</v>
      </c>
      <c r="I3318" s="30" t="s">
        <v>586</v>
      </c>
      <c r="J3318" s="30" t="s">
        <v>587</v>
      </c>
      <c r="K3318" s="30" t="s">
        <v>495</v>
      </c>
      <c r="L3318" s="30" t="s">
        <v>496</v>
      </c>
      <c r="M3318" s="30" t="s">
        <v>588</v>
      </c>
      <c r="N3318" s="30"/>
      <c r="O3318" s="30" t="s">
        <v>9872</v>
      </c>
      <c r="P3318" s="30" t="s">
        <v>9868</v>
      </c>
      <c r="Q3318" s="30" t="s">
        <v>499</v>
      </c>
    </row>
    <row r="3319" spans="1:17" hidden="1" x14ac:dyDescent="0.2">
      <c r="A3319" s="30" t="s">
        <v>10792</v>
      </c>
      <c r="B3319" s="30" t="s">
        <v>10103</v>
      </c>
      <c r="C3319" s="30" t="s">
        <v>10793</v>
      </c>
      <c r="D3319" s="30"/>
      <c r="E3319" s="30" t="s">
        <v>9870</v>
      </c>
      <c r="F3319" s="30" t="s">
        <v>74</v>
      </c>
      <c r="G3319" s="38">
        <v>60</v>
      </c>
      <c r="H3319" s="31">
        <v>0</v>
      </c>
      <c r="I3319" s="30" t="s">
        <v>512</v>
      </c>
      <c r="J3319" s="30" t="s">
        <v>513</v>
      </c>
      <c r="K3319" s="30" t="s">
        <v>495</v>
      </c>
      <c r="L3319" s="30" t="s">
        <v>496</v>
      </c>
      <c r="M3319" s="30" t="s">
        <v>695</v>
      </c>
      <c r="N3319" s="30" t="s">
        <v>3468</v>
      </c>
      <c r="O3319" s="30" t="s">
        <v>9872</v>
      </c>
      <c r="P3319" s="30" t="s">
        <v>9868</v>
      </c>
      <c r="Q3319" s="30" t="s">
        <v>499</v>
      </c>
    </row>
    <row r="3320" spans="1:17" hidden="1" x14ac:dyDescent="0.2">
      <c r="A3320" s="30" t="s">
        <v>10794</v>
      </c>
      <c r="B3320" s="30" t="s">
        <v>10103</v>
      </c>
      <c r="C3320" s="30" t="s">
        <v>10795</v>
      </c>
      <c r="D3320" s="30"/>
      <c r="E3320" s="30" t="s">
        <v>9870</v>
      </c>
      <c r="F3320" s="30" t="s">
        <v>74</v>
      </c>
      <c r="G3320" s="38">
        <v>60</v>
      </c>
      <c r="H3320" s="31">
        <v>0</v>
      </c>
      <c r="I3320" s="30" t="s">
        <v>586</v>
      </c>
      <c r="J3320" s="30" t="s">
        <v>587</v>
      </c>
      <c r="K3320" s="30" t="s">
        <v>495</v>
      </c>
      <c r="L3320" s="30" t="s">
        <v>496</v>
      </c>
      <c r="M3320" s="30" t="s">
        <v>903</v>
      </c>
      <c r="N3320" s="30"/>
      <c r="O3320" s="30" t="s">
        <v>9872</v>
      </c>
      <c r="P3320" s="30" t="s">
        <v>9868</v>
      </c>
      <c r="Q3320" s="30" t="s">
        <v>499</v>
      </c>
    </row>
    <row r="3321" spans="1:17" hidden="1" x14ac:dyDescent="0.2">
      <c r="A3321" s="30" t="s">
        <v>10796</v>
      </c>
      <c r="B3321" s="30" t="s">
        <v>10103</v>
      </c>
      <c r="C3321" s="30" t="s">
        <v>10797</v>
      </c>
      <c r="D3321" s="30"/>
      <c r="E3321" s="30" t="s">
        <v>9870</v>
      </c>
      <c r="F3321" s="30" t="s">
        <v>74</v>
      </c>
      <c r="G3321" s="38">
        <v>60</v>
      </c>
      <c r="H3321" s="31">
        <v>0</v>
      </c>
      <c r="I3321" s="30" t="s">
        <v>512</v>
      </c>
      <c r="J3321" s="30" t="s">
        <v>513</v>
      </c>
      <c r="K3321" s="30" t="s">
        <v>495</v>
      </c>
      <c r="L3321" s="30" t="s">
        <v>496</v>
      </c>
      <c r="M3321" s="30" t="s">
        <v>639</v>
      </c>
      <c r="N3321" s="30"/>
      <c r="O3321" s="30" t="s">
        <v>9872</v>
      </c>
      <c r="P3321" s="30" t="s">
        <v>9868</v>
      </c>
      <c r="Q3321" s="30" t="s">
        <v>499</v>
      </c>
    </row>
    <row r="3322" spans="1:17" hidden="1" x14ac:dyDescent="0.2">
      <c r="A3322" s="30" t="s">
        <v>10798</v>
      </c>
      <c r="B3322" s="30" t="s">
        <v>10109</v>
      </c>
      <c r="C3322" s="30" t="s">
        <v>10799</v>
      </c>
      <c r="D3322" s="30" t="s">
        <v>74</v>
      </c>
      <c r="E3322" s="30" t="s">
        <v>9891</v>
      </c>
      <c r="F3322" s="30"/>
      <c r="G3322" s="38">
        <v>60</v>
      </c>
      <c r="H3322" s="31">
        <v>0</v>
      </c>
      <c r="I3322" s="30" t="s">
        <v>622</v>
      </c>
      <c r="J3322" s="30" t="s">
        <v>623</v>
      </c>
      <c r="K3322" s="30" t="s">
        <v>495</v>
      </c>
      <c r="L3322" s="30" t="s">
        <v>612</v>
      </c>
      <c r="M3322" s="30" t="s">
        <v>624</v>
      </c>
      <c r="N3322" s="30"/>
      <c r="O3322" s="30" t="s">
        <v>9872</v>
      </c>
      <c r="P3322" s="30" t="s">
        <v>9868</v>
      </c>
      <c r="Q3322" s="30" t="s">
        <v>4174</v>
      </c>
    </row>
    <row r="3323" spans="1:17" hidden="1" x14ac:dyDescent="0.2">
      <c r="A3323" s="30" t="s">
        <v>10800</v>
      </c>
      <c r="B3323" s="30" t="s">
        <v>10109</v>
      </c>
      <c r="C3323" s="30" t="s">
        <v>10801</v>
      </c>
      <c r="D3323" s="30" t="s">
        <v>74</v>
      </c>
      <c r="E3323" s="30" t="s">
        <v>9891</v>
      </c>
      <c r="F3323" s="30"/>
      <c r="G3323" s="38">
        <v>60</v>
      </c>
      <c r="H3323" s="31">
        <v>0</v>
      </c>
      <c r="I3323" s="30" t="s">
        <v>622</v>
      </c>
      <c r="J3323" s="30" t="s">
        <v>623</v>
      </c>
      <c r="K3323" s="30" t="s">
        <v>495</v>
      </c>
      <c r="L3323" s="30" t="s">
        <v>612</v>
      </c>
      <c r="M3323" s="30" t="s">
        <v>1153</v>
      </c>
      <c r="N3323" s="30"/>
      <c r="O3323" s="30" t="s">
        <v>9872</v>
      </c>
      <c r="P3323" s="30" t="s">
        <v>9868</v>
      </c>
      <c r="Q3323" s="30" t="s">
        <v>4174</v>
      </c>
    </row>
    <row r="3324" spans="1:17" hidden="1" x14ac:dyDescent="0.2">
      <c r="A3324" s="30" t="s">
        <v>10802</v>
      </c>
      <c r="B3324" s="30" t="s">
        <v>10219</v>
      </c>
      <c r="C3324" s="30" t="s">
        <v>10803</v>
      </c>
      <c r="D3324" s="30" t="s">
        <v>74</v>
      </c>
      <c r="E3324" s="30" t="s">
        <v>9891</v>
      </c>
      <c r="F3324" s="30"/>
      <c r="G3324" s="38">
        <v>60</v>
      </c>
      <c r="H3324" s="31">
        <v>0</v>
      </c>
      <c r="I3324" s="30" t="s">
        <v>5036</v>
      </c>
      <c r="J3324" s="30" t="s">
        <v>5037</v>
      </c>
      <c r="K3324" s="30" t="s">
        <v>495</v>
      </c>
      <c r="L3324" s="30" t="s">
        <v>612</v>
      </c>
      <c r="M3324" s="30" t="s">
        <v>1828</v>
      </c>
      <c r="N3324" s="30"/>
      <c r="O3324" s="30" t="s">
        <v>9872</v>
      </c>
      <c r="P3324" s="30" t="s">
        <v>9868</v>
      </c>
      <c r="Q3324" s="30" t="s">
        <v>4174</v>
      </c>
    </row>
    <row r="3325" spans="1:17" hidden="1" x14ac:dyDescent="0.2">
      <c r="A3325" s="30" t="s">
        <v>10804</v>
      </c>
      <c r="B3325" s="30" t="s">
        <v>10109</v>
      </c>
      <c r="C3325" s="30" t="s">
        <v>10805</v>
      </c>
      <c r="D3325" s="30" t="s">
        <v>74</v>
      </c>
      <c r="E3325" s="30" t="s">
        <v>9891</v>
      </c>
      <c r="F3325" s="30"/>
      <c r="G3325" s="38">
        <v>60</v>
      </c>
      <c r="H3325" s="31">
        <v>0</v>
      </c>
      <c r="I3325" s="30" t="s">
        <v>610</v>
      </c>
      <c r="J3325" s="30" t="s">
        <v>611</v>
      </c>
      <c r="K3325" s="30" t="s">
        <v>495</v>
      </c>
      <c r="L3325" s="30" t="s">
        <v>612</v>
      </c>
      <c r="M3325" s="30" t="s">
        <v>950</v>
      </c>
      <c r="N3325" s="30"/>
      <c r="O3325" s="30" t="s">
        <v>9872</v>
      </c>
      <c r="P3325" s="30" t="s">
        <v>9868</v>
      </c>
      <c r="Q3325" s="30" t="s">
        <v>4174</v>
      </c>
    </row>
    <row r="3326" spans="1:17" hidden="1" x14ac:dyDescent="0.2">
      <c r="A3326" s="30" t="s">
        <v>10806</v>
      </c>
      <c r="B3326" s="30" t="s">
        <v>10103</v>
      </c>
      <c r="C3326" s="30" t="s">
        <v>10807</v>
      </c>
      <c r="D3326" s="30"/>
      <c r="E3326" s="30" t="s">
        <v>9870</v>
      </c>
      <c r="F3326" s="30" t="s">
        <v>74</v>
      </c>
      <c r="G3326" s="38">
        <v>60</v>
      </c>
      <c r="H3326" s="31">
        <v>0</v>
      </c>
      <c r="I3326" s="30" t="s">
        <v>504</v>
      </c>
      <c r="J3326" s="30" t="s">
        <v>505</v>
      </c>
      <c r="K3326" s="30" t="s">
        <v>495</v>
      </c>
      <c r="L3326" s="30" t="s">
        <v>496</v>
      </c>
      <c r="M3326" s="30" t="s">
        <v>558</v>
      </c>
      <c r="N3326" s="30"/>
      <c r="O3326" s="30" t="s">
        <v>9872</v>
      </c>
      <c r="P3326" s="30" t="s">
        <v>9868</v>
      </c>
      <c r="Q3326" s="30" t="s">
        <v>499</v>
      </c>
    </row>
    <row r="3327" spans="1:17" hidden="1" x14ac:dyDescent="0.2">
      <c r="A3327" s="30" t="s">
        <v>10808</v>
      </c>
      <c r="B3327" s="30" t="s">
        <v>10103</v>
      </c>
      <c r="C3327" s="30" t="s">
        <v>10809</v>
      </c>
      <c r="D3327" s="30"/>
      <c r="E3327" s="30" t="s">
        <v>9870</v>
      </c>
      <c r="F3327" s="30" t="s">
        <v>74</v>
      </c>
      <c r="G3327" s="38">
        <v>60</v>
      </c>
      <c r="H3327" s="31">
        <v>0</v>
      </c>
      <c r="I3327" s="30" t="s">
        <v>504</v>
      </c>
      <c r="J3327" s="30" t="s">
        <v>505</v>
      </c>
      <c r="K3327" s="30" t="s">
        <v>495</v>
      </c>
      <c r="L3327" s="30" t="s">
        <v>496</v>
      </c>
      <c r="M3327" s="30" t="s">
        <v>506</v>
      </c>
      <c r="N3327" s="30" t="s">
        <v>7467</v>
      </c>
      <c r="O3327" s="30" t="s">
        <v>9872</v>
      </c>
      <c r="P3327" s="30" t="s">
        <v>9868</v>
      </c>
      <c r="Q3327" s="30" t="s">
        <v>499</v>
      </c>
    </row>
    <row r="3328" spans="1:17" hidden="1" x14ac:dyDescent="0.2">
      <c r="A3328" s="30" t="s">
        <v>10810</v>
      </c>
      <c r="B3328" s="30" t="s">
        <v>10094</v>
      </c>
      <c r="C3328" s="30" t="s">
        <v>10811</v>
      </c>
      <c r="D3328" s="30"/>
      <c r="E3328" s="30" t="s">
        <v>9870</v>
      </c>
      <c r="F3328" s="30" t="s">
        <v>74</v>
      </c>
      <c r="G3328" s="38">
        <v>60</v>
      </c>
      <c r="H3328" s="31">
        <v>0</v>
      </c>
      <c r="I3328" s="30" t="s">
        <v>586</v>
      </c>
      <c r="J3328" s="30" t="s">
        <v>587</v>
      </c>
      <c r="K3328" s="30" t="s">
        <v>495</v>
      </c>
      <c r="L3328" s="30" t="s">
        <v>496</v>
      </c>
      <c r="M3328" s="30" t="s">
        <v>2374</v>
      </c>
      <c r="N3328" s="30"/>
      <c r="O3328" s="30" t="s">
        <v>9872</v>
      </c>
      <c r="P3328" s="30" t="s">
        <v>9868</v>
      </c>
      <c r="Q3328" s="30" t="s">
        <v>499</v>
      </c>
    </row>
    <row r="3329" spans="1:17" hidden="1" x14ac:dyDescent="0.2">
      <c r="A3329" s="30" t="s">
        <v>10812</v>
      </c>
      <c r="B3329" s="30" t="s">
        <v>10129</v>
      </c>
      <c r="C3329" s="30" t="s">
        <v>10813</v>
      </c>
      <c r="D3329" s="30"/>
      <c r="E3329" s="30" t="s">
        <v>9870</v>
      </c>
      <c r="F3329" s="30" t="s">
        <v>74</v>
      </c>
      <c r="G3329" s="38">
        <v>60</v>
      </c>
      <c r="H3329" s="31">
        <v>0</v>
      </c>
      <c r="I3329" s="30" t="s">
        <v>586</v>
      </c>
      <c r="J3329" s="30" t="s">
        <v>587</v>
      </c>
      <c r="K3329" s="30" t="s">
        <v>495</v>
      </c>
      <c r="L3329" s="30" t="s">
        <v>496</v>
      </c>
      <c r="M3329" s="30" t="s">
        <v>497</v>
      </c>
      <c r="N3329" s="30"/>
      <c r="O3329" s="30" t="s">
        <v>9872</v>
      </c>
      <c r="P3329" s="30" t="s">
        <v>9868</v>
      </c>
      <c r="Q3329" s="30" t="s">
        <v>499</v>
      </c>
    </row>
    <row r="3330" spans="1:17" hidden="1" x14ac:dyDescent="0.2">
      <c r="A3330" s="30" t="s">
        <v>10814</v>
      </c>
      <c r="B3330" s="30" t="s">
        <v>10103</v>
      </c>
      <c r="C3330" s="30" t="s">
        <v>10815</v>
      </c>
      <c r="D3330" s="30"/>
      <c r="E3330" s="30" t="s">
        <v>9870</v>
      </c>
      <c r="F3330" s="30" t="s">
        <v>74</v>
      </c>
      <c r="G3330" s="38">
        <v>60</v>
      </c>
      <c r="H3330" s="31">
        <v>0</v>
      </c>
      <c r="I3330" s="30" t="s">
        <v>504</v>
      </c>
      <c r="J3330" s="30" t="s">
        <v>505</v>
      </c>
      <c r="K3330" s="30" t="s">
        <v>495</v>
      </c>
      <c r="L3330" s="30" t="s">
        <v>496</v>
      </c>
      <c r="M3330" s="30" t="s">
        <v>506</v>
      </c>
      <c r="N3330" s="30" t="s">
        <v>1316</v>
      </c>
      <c r="O3330" s="30" t="s">
        <v>9872</v>
      </c>
      <c r="P3330" s="30" t="s">
        <v>9868</v>
      </c>
      <c r="Q3330" s="30" t="s">
        <v>499</v>
      </c>
    </row>
    <row r="3331" spans="1:17" hidden="1" x14ac:dyDescent="0.2">
      <c r="A3331" s="30" t="s">
        <v>10816</v>
      </c>
      <c r="B3331" s="30" t="s">
        <v>10103</v>
      </c>
      <c r="C3331" s="30" t="s">
        <v>10817</v>
      </c>
      <c r="D3331" s="30"/>
      <c r="E3331" s="30" t="s">
        <v>9870</v>
      </c>
      <c r="F3331" s="30" t="s">
        <v>74</v>
      </c>
      <c r="G3331" s="38">
        <v>60</v>
      </c>
      <c r="H3331" s="31">
        <v>0</v>
      </c>
      <c r="I3331" s="30" t="s">
        <v>552</v>
      </c>
      <c r="J3331" s="30" t="s">
        <v>553</v>
      </c>
      <c r="K3331" s="30" t="s">
        <v>495</v>
      </c>
      <c r="L3331" s="30" t="s">
        <v>496</v>
      </c>
      <c r="M3331" s="30" t="s">
        <v>2249</v>
      </c>
      <c r="N3331" s="30"/>
      <c r="O3331" s="30" t="s">
        <v>9872</v>
      </c>
      <c r="P3331" s="30" t="s">
        <v>9868</v>
      </c>
      <c r="Q3331" s="30" t="s">
        <v>499</v>
      </c>
    </row>
    <row r="3332" spans="1:17" hidden="1" x14ac:dyDescent="0.2">
      <c r="A3332" s="30" t="s">
        <v>10818</v>
      </c>
      <c r="B3332" s="30" t="s">
        <v>10109</v>
      </c>
      <c r="C3332" s="30" t="s">
        <v>10819</v>
      </c>
      <c r="D3332" s="30" t="s">
        <v>74</v>
      </c>
      <c r="E3332" s="30" t="s">
        <v>9891</v>
      </c>
      <c r="F3332" s="30"/>
      <c r="G3332" s="38">
        <v>60</v>
      </c>
      <c r="H3332" s="31">
        <v>0</v>
      </c>
      <c r="I3332" s="30" t="s">
        <v>610</v>
      </c>
      <c r="J3332" s="30" t="s">
        <v>611</v>
      </c>
      <c r="K3332" s="30" t="s">
        <v>495</v>
      </c>
      <c r="L3332" s="30" t="s">
        <v>612</v>
      </c>
      <c r="M3332" s="30" t="s">
        <v>1035</v>
      </c>
      <c r="N3332" s="30"/>
      <c r="O3332" s="30" t="s">
        <v>9872</v>
      </c>
      <c r="P3332" s="30" t="s">
        <v>9868</v>
      </c>
      <c r="Q3332" s="30" t="s">
        <v>4174</v>
      </c>
    </row>
    <row r="3333" spans="1:17" hidden="1" x14ac:dyDescent="0.2">
      <c r="A3333" s="30" t="s">
        <v>10820</v>
      </c>
      <c r="B3333" s="30" t="s">
        <v>10103</v>
      </c>
      <c r="C3333" s="30" t="s">
        <v>10821</v>
      </c>
      <c r="D3333" s="30"/>
      <c r="E3333" s="30" t="s">
        <v>9870</v>
      </c>
      <c r="F3333" s="30" t="s">
        <v>74</v>
      </c>
      <c r="G3333" s="38">
        <v>60</v>
      </c>
      <c r="H3333" s="31">
        <v>0</v>
      </c>
      <c r="I3333" s="30" t="s">
        <v>546</v>
      </c>
      <c r="J3333" s="30" t="s">
        <v>547</v>
      </c>
      <c r="K3333" s="30" t="s">
        <v>495</v>
      </c>
      <c r="L3333" s="30" t="s">
        <v>496</v>
      </c>
      <c r="M3333" s="30" t="s">
        <v>695</v>
      </c>
      <c r="N3333" s="30" t="s">
        <v>696</v>
      </c>
      <c r="O3333" s="30" t="s">
        <v>9872</v>
      </c>
      <c r="P3333" s="30" t="s">
        <v>9868</v>
      </c>
      <c r="Q3333" s="30" t="s">
        <v>499</v>
      </c>
    </row>
    <row r="3334" spans="1:17" hidden="1" x14ac:dyDescent="0.2">
      <c r="A3334" s="30" t="s">
        <v>10822</v>
      </c>
      <c r="B3334" s="30" t="s">
        <v>10109</v>
      </c>
      <c r="C3334" s="30" t="s">
        <v>10823</v>
      </c>
      <c r="D3334" s="30" t="s">
        <v>74</v>
      </c>
      <c r="E3334" s="30" t="s">
        <v>9891</v>
      </c>
      <c r="F3334" s="30"/>
      <c r="G3334" s="38">
        <v>60</v>
      </c>
      <c r="H3334" s="31">
        <v>0</v>
      </c>
      <c r="I3334" s="30" t="s">
        <v>610</v>
      </c>
      <c r="J3334" s="30" t="s">
        <v>611</v>
      </c>
      <c r="K3334" s="30" t="s">
        <v>495</v>
      </c>
      <c r="L3334" s="30" t="s">
        <v>612</v>
      </c>
      <c r="M3334" s="30" t="s">
        <v>1035</v>
      </c>
      <c r="N3334" s="30"/>
      <c r="O3334" s="30" t="s">
        <v>9872</v>
      </c>
      <c r="P3334" s="30" t="s">
        <v>9868</v>
      </c>
      <c r="Q3334" s="30" t="s">
        <v>4174</v>
      </c>
    </row>
    <row r="3335" spans="1:17" hidden="1" x14ac:dyDescent="0.2">
      <c r="A3335" s="30" t="s">
        <v>10824</v>
      </c>
      <c r="B3335" s="30" t="s">
        <v>10219</v>
      </c>
      <c r="C3335" s="30" t="s">
        <v>10825</v>
      </c>
      <c r="D3335" s="30" t="s">
        <v>74</v>
      </c>
      <c r="E3335" s="30" t="s">
        <v>9891</v>
      </c>
      <c r="F3335" s="30"/>
      <c r="G3335" s="38">
        <v>60</v>
      </c>
      <c r="H3335" s="31">
        <v>0</v>
      </c>
      <c r="I3335" s="30" t="s">
        <v>628</v>
      </c>
      <c r="J3335" s="30" t="s">
        <v>629</v>
      </c>
      <c r="K3335" s="30" t="s">
        <v>495</v>
      </c>
      <c r="L3335" s="30" t="s">
        <v>612</v>
      </c>
      <c r="M3335" s="30" t="s">
        <v>1828</v>
      </c>
      <c r="N3335" s="30"/>
      <c r="O3335" s="30" t="s">
        <v>9872</v>
      </c>
      <c r="P3335" s="30" t="s">
        <v>9868</v>
      </c>
      <c r="Q3335" s="30" t="s">
        <v>4174</v>
      </c>
    </row>
    <row r="3336" spans="1:17" hidden="1" x14ac:dyDescent="0.2">
      <c r="A3336" s="30" t="s">
        <v>10826</v>
      </c>
      <c r="B3336" s="30" t="s">
        <v>10109</v>
      </c>
      <c r="C3336" s="30" t="s">
        <v>10827</v>
      </c>
      <c r="D3336" s="30" t="s">
        <v>74</v>
      </c>
      <c r="E3336" s="30" t="s">
        <v>9891</v>
      </c>
      <c r="F3336" s="30"/>
      <c r="G3336" s="38">
        <v>60</v>
      </c>
      <c r="H3336" s="31">
        <v>0</v>
      </c>
      <c r="I3336" s="30" t="s">
        <v>610</v>
      </c>
      <c r="J3336" s="30" t="s">
        <v>611</v>
      </c>
      <c r="K3336" s="30" t="s">
        <v>495</v>
      </c>
      <c r="L3336" s="30" t="s">
        <v>612</v>
      </c>
      <c r="M3336" s="30" t="s">
        <v>1035</v>
      </c>
      <c r="N3336" s="30"/>
      <c r="O3336" s="30" t="s">
        <v>9872</v>
      </c>
      <c r="P3336" s="30" t="s">
        <v>9868</v>
      </c>
      <c r="Q3336" s="30" t="s">
        <v>4174</v>
      </c>
    </row>
    <row r="3337" spans="1:17" hidden="1" x14ac:dyDescent="0.2">
      <c r="A3337" s="30" t="s">
        <v>10828</v>
      </c>
      <c r="B3337" s="30" t="s">
        <v>10109</v>
      </c>
      <c r="C3337" s="30" t="s">
        <v>10829</v>
      </c>
      <c r="D3337" s="30" t="s">
        <v>74</v>
      </c>
      <c r="E3337" s="30" t="s">
        <v>9891</v>
      </c>
      <c r="F3337" s="30"/>
      <c r="G3337" s="38">
        <v>60</v>
      </c>
      <c r="H3337" s="31">
        <v>0</v>
      </c>
      <c r="I3337" s="30" t="s">
        <v>610</v>
      </c>
      <c r="J3337" s="30" t="s">
        <v>611</v>
      </c>
      <c r="K3337" s="30" t="s">
        <v>495</v>
      </c>
      <c r="L3337" s="30" t="s">
        <v>612</v>
      </c>
      <c r="M3337" s="30" t="s">
        <v>688</v>
      </c>
      <c r="N3337" s="30"/>
      <c r="O3337" s="30" t="s">
        <v>9872</v>
      </c>
      <c r="P3337" s="30" t="s">
        <v>9868</v>
      </c>
      <c r="Q3337" s="30" t="s">
        <v>4174</v>
      </c>
    </row>
    <row r="3338" spans="1:17" hidden="1" x14ac:dyDescent="0.2">
      <c r="A3338" s="30" t="s">
        <v>10830</v>
      </c>
      <c r="B3338" s="30" t="s">
        <v>10831</v>
      </c>
      <c r="C3338" s="30" t="s">
        <v>10832</v>
      </c>
      <c r="D3338" s="30" t="s">
        <v>74</v>
      </c>
      <c r="E3338" s="30" t="s">
        <v>9891</v>
      </c>
      <c r="F3338" s="30"/>
      <c r="G3338" s="38">
        <v>60</v>
      </c>
      <c r="H3338" s="31">
        <v>0</v>
      </c>
      <c r="I3338" s="30" t="s">
        <v>5036</v>
      </c>
      <c r="J3338" s="30" t="s">
        <v>5037</v>
      </c>
      <c r="K3338" s="30" t="s">
        <v>495</v>
      </c>
      <c r="L3338" s="30" t="s">
        <v>612</v>
      </c>
      <c r="M3338" s="30" t="s">
        <v>1128</v>
      </c>
      <c r="N3338" s="30"/>
      <c r="O3338" s="30" t="s">
        <v>9872</v>
      </c>
      <c r="P3338" s="30" t="s">
        <v>9868</v>
      </c>
      <c r="Q3338" s="30" t="s">
        <v>4174</v>
      </c>
    </row>
    <row r="3339" spans="1:17" hidden="1" x14ac:dyDescent="0.2">
      <c r="A3339" s="30" t="s">
        <v>10833</v>
      </c>
      <c r="B3339" s="30" t="s">
        <v>10834</v>
      </c>
      <c r="C3339" s="30" t="s">
        <v>10835</v>
      </c>
      <c r="D3339" s="30"/>
      <c r="E3339" s="30" t="s">
        <v>9870</v>
      </c>
      <c r="F3339" s="30" t="s">
        <v>74</v>
      </c>
      <c r="G3339" s="38">
        <v>60</v>
      </c>
      <c r="H3339" s="31">
        <v>0</v>
      </c>
      <c r="I3339" s="30" t="s">
        <v>586</v>
      </c>
      <c r="J3339" s="30" t="s">
        <v>587</v>
      </c>
      <c r="K3339" s="30" t="s">
        <v>495</v>
      </c>
      <c r="L3339" s="30" t="s">
        <v>496</v>
      </c>
      <c r="M3339" s="30" t="s">
        <v>588</v>
      </c>
      <c r="N3339" s="30" t="s">
        <v>2822</v>
      </c>
      <c r="O3339" s="30" t="s">
        <v>9872</v>
      </c>
      <c r="P3339" s="30" t="s">
        <v>9868</v>
      </c>
      <c r="Q3339" s="30" t="s">
        <v>499</v>
      </c>
    </row>
    <row r="3340" spans="1:17" hidden="1" x14ac:dyDescent="0.2">
      <c r="A3340" s="30" t="s">
        <v>10836</v>
      </c>
      <c r="B3340" s="30" t="s">
        <v>10837</v>
      </c>
      <c r="C3340" s="30" t="s">
        <v>10838</v>
      </c>
      <c r="D3340" s="30"/>
      <c r="E3340" s="30" t="s">
        <v>9870</v>
      </c>
      <c r="F3340" s="30" t="s">
        <v>74</v>
      </c>
      <c r="G3340" s="38">
        <v>60</v>
      </c>
      <c r="H3340" s="31">
        <v>0</v>
      </c>
      <c r="I3340" s="30" t="s">
        <v>512</v>
      </c>
      <c r="J3340" s="30" t="s">
        <v>513</v>
      </c>
      <c r="K3340" s="30" t="s">
        <v>495</v>
      </c>
      <c r="L3340" s="30" t="s">
        <v>496</v>
      </c>
      <c r="M3340" s="30" t="s">
        <v>713</v>
      </c>
      <c r="N3340" s="30" t="s">
        <v>7563</v>
      </c>
      <c r="O3340" s="30" t="s">
        <v>9872</v>
      </c>
      <c r="P3340" s="30" t="s">
        <v>9868</v>
      </c>
      <c r="Q3340" s="30" t="s">
        <v>499</v>
      </c>
    </row>
    <row r="3341" spans="1:17" hidden="1" x14ac:dyDescent="0.2">
      <c r="A3341" s="30" t="s">
        <v>10839</v>
      </c>
      <c r="B3341" s="30" t="s">
        <v>10840</v>
      </c>
      <c r="C3341" s="30" t="s">
        <v>10841</v>
      </c>
      <c r="D3341" s="30"/>
      <c r="E3341" s="30" t="s">
        <v>9870</v>
      </c>
      <c r="F3341" s="30" t="s">
        <v>74</v>
      </c>
      <c r="G3341" s="38">
        <v>60</v>
      </c>
      <c r="H3341" s="31">
        <v>0</v>
      </c>
      <c r="I3341" s="30" t="s">
        <v>504</v>
      </c>
      <c r="J3341" s="30" t="s">
        <v>505</v>
      </c>
      <c r="K3341" s="30" t="s">
        <v>495</v>
      </c>
      <c r="L3341" s="30" t="s">
        <v>496</v>
      </c>
      <c r="M3341" s="30" t="s">
        <v>558</v>
      </c>
      <c r="N3341" s="30" t="s">
        <v>7563</v>
      </c>
      <c r="O3341" s="30" t="s">
        <v>9872</v>
      </c>
      <c r="P3341" s="30" t="s">
        <v>9868</v>
      </c>
      <c r="Q3341" s="30" t="s">
        <v>499</v>
      </c>
    </row>
    <row r="3342" spans="1:17" hidden="1" x14ac:dyDescent="0.2">
      <c r="A3342" s="30" t="s">
        <v>10842</v>
      </c>
      <c r="B3342" s="30" t="s">
        <v>10843</v>
      </c>
      <c r="C3342" s="30" t="s">
        <v>10844</v>
      </c>
      <c r="D3342" s="30"/>
      <c r="E3342" s="30" t="s">
        <v>9870</v>
      </c>
      <c r="F3342" s="30" t="s">
        <v>74</v>
      </c>
      <c r="G3342" s="38">
        <v>60</v>
      </c>
      <c r="H3342" s="31">
        <v>0</v>
      </c>
      <c r="I3342" s="30" t="s">
        <v>504</v>
      </c>
      <c r="J3342" s="30" t="s">
        <v>505</v>
      </c>
      <c r="K3342" s="30" t="s">
        <v>495</v>
      </c>
      <c r="L3342" s="30" t="s">
        <v>496</v>
      </c>
      <c r="M3342" s="30" t="s">
        <v>506</v>
      </c>
      <c r="N3342" s="30" t="s">
        <v>1316</v>
      </c>
      <c r="O3342" s="30" t="s">
        <v>9872</v>
      </c>
      <c r="P3342" s="30" t="s">
        <v>9868</v>
      </c>
      <c r="Q3342" s="30" t="s">
        <v>499</v>
      </c>
    </row>
    <row r="3343" spans="1:17" hidden="1" x14ac:dyDescent="0.2">
      <c r="A3343" s="30" t="s">
        <v>10845</v>
      </c>
      <c r="B3343" s="30" t="s">
        <v>10846</v>
      </c>
      <c r="C3343" s="30" t="s">
        <v>10847</v>
      </c>
      <c r="D3343" s="30" t="s">
        <v>74</v>
      </c>
      <c r="E3343" s="30" t="s">
        <v>9891</v>
      </c>
      <c r="F3343" s="30"/>
      <c r="G3343" s="38">
        <v>60</v>
      </c>
      <c r="H3343" s="31">
        <v>0</v>
      </c>
      <c r="I3343" s="30" t="s">
        <v>622</v>
      </c>
      <c r="J3343" s="30" t="s">
        <v>623</v>
      </c>
      <c r="K3343" s="30" t="s">
        <v>495</v>
      </c>
      <c r="L3343" s="30" t="s">
        <v>612</v>
      </c>
      <c r="M3343" s="30" t="s">
        <v>1088</v>
      </c>
      <c r="N3343" s="30"/>
      <c r="O3343" s="30" t="s">
        <v>9872</v>
      </c>
      <c r="P3343" s="30" t="s">
        <v>9868</v>
      </c>
      <c r="Q3343" s="30" t="s">
        <v>4174</v>
      </c>
    </row>
    <row r="3344" spans="1:17" hidden="1" x14ac:dyDescent="0.2">
      <c r="A3344" s="30" t="s">
        <v>10848</v>
      </c>
      <c r="B3344" s="30" t="s">
        <v>10849</v>
      </c>
      <c r="C3344" s="30" t="s">
        <v>10850</v>
      </c>
      <c r="D3344" s="30" t="s">
        <v>74</v>
      </c>
      <c r="E3344" s="30" t="s">
        <v>9891</v>
      </c>
      <c r="F3344" s="30"/>
      <c r="G3344" s="38">
        <v>60</v>
      </c>
      <c r="H3344" s="31">
        <v>0</v>
      </c>
      <c r="I3344" s="30" t="s">
        <v>610</v>
      </c>
      <c r="J3344" s="30" t="s">
        <v>611</v>
      </c>
      <c r="K3344" s="30" t="s">
        <v>495</v>
      </c>
      <c r="L3344" s="30" t="s">
        <v>612</v>
      </c>
      <c r="M3344" s="30" t="s">
        <v>1108</v>
      </c>
      <c r="N3344" s="30"/>
      <c r="O3344" s="30" t="s">
        <v>9872</v>
      </c>
      <c r="P3344" s="30" t="s">
        <v>9868</v>
      </c>
      <c r="Q3344" s="30" t="s">
        <v>4174</v>
      </c>
    </row>
    <row r="3345" spans="1:17" hidden="1" x14ac:dyDescent="0.2">
      <c r="A3345" s="30" t="s">
        <v>10851</v>
      </c>
      <c r="B3345" s="30" t="s">
        <v>10852</v>
      </c>
      <c r="C3345" s="30" t="s">
        <v>10853</v>
      </c>
      <c r="D3345" s="30"/>
      <c r="E3345" s="30" t="s">
        <v>9870</v>
      </c>
      <c r="F3345" s="30" t="s">
        <v>74</v>
      </c>
      <c r="G3345" s="38">
        <v>60</v>
      </c>
      <c r="H3345" s="31">
        <v>0</v>
      </c>
      <c r="I3345" s="30" t="s">
        <v>512</v>
      </c>
      <c r="J3345" s="30" t="s">
        <v>513</v>
      </c>
      <c r="K3345" s="30" t="s">
        <v>495</v>
      </c>
      <c r="L3345" s="30" t="s">
        <v>496</v>
      </c>
      <c r="M3345" s="30" t="s">
        <v>713</v>
      </c>
      <c r="N3345" s="30" t="s">
        <v>3164</v>
      </c>
      <c r="O3345" s="30" t="s">
        <v>9872</v>
      </c>
      <c r="P3345" s="30" t="s">
        <v>9868</v>
      </c>
      <c r="Q3345" s="30" t="s">
        <v>499</v>
      </c>
    </row>
    <row r="3346" spans="1:17" hidden="1" x14ac:dyDescent="0.2">
      <c r="A3346" s="30" t="s">
        <v>10854</v>
      </c>
      <c r="B3346" s="30" t="s">
        <v>10855</v>
      </c>
      <c r="C3346" s="30" t="s">
        <v>10856</v>
      </c>
      <c r="D3346" s="30"/>
      <c r="E3346" s="30" t="s">
        <v>9870</v>
      </c>
      <c r="F3346" s="30" t="s">
        <v>74</v>
      </c>
      <c r="G3346" s="38">
        <v>60</v>
      </c>
      <c r="H3346" s="31">
        <v>0</v>
      </c>
      <c r="I3346" s="30" t="s">
        <v>586</v>
      </c>
      <c r="J3346" s="30" t="s">
        <v>587</v>
      </c>
      <c r="K3346" s="30" t="s">
        <v>495</v>
      </c>
      <c r="L3346" s="30" t="s">
        <v>496</v>
      </c>
      <c r="M3346" s="30" t="s">
        <v>2374</v>
      </c>
      <c r="N3346" s="30"/>
      <c r="O3346" s="30" t="s">
        <v>9872</v>
      </c>
      <c r="P3346" s="30" t="s">
        <v>9868</v>
      </c>
      <c r="Q3346" s="30" t="s">
        <v>499</v>
      </c>
    </row>
    <row r="3347" spans="1:17" hidden="1" x14ac:dyDescent="0.2">
      <c r="A3347" s="30" t="s">
        <v>10857</v>
      </c>
      <c r="B3347" s="30" t="s">
        <v>10858</v>
      </c>
      <c r="C3347" s="30" t="s">
        <v>10859</v>
      </c>
      <c r="D3347" s="30"/>
      <c r="E3347" s="30" t="s">
        <v>9870</v>
      </c>
      <c r="F3347" s="30" t="s">
        <v>74</v>
      </c>
      <c r="G3347" s="38">
        <v>60</v>
      </c>
      <c r="H3347" s="31">
        <v>0</v>
      </c>
      <c r="I3347" s="30" t="s">
        <v>552</v>
      </c>
      <c r="J3347" s="30" t="s">
        <v>553</v>
      </c>
      <c r="K3347" s="30" t="s">
        <v>495</v>
      </c>
      <c r="L3347" s="30" t="s">
        <v>496</v>
      </c>
      <c r="M3347" s="30" t="s">
        <v>2249</v>
      </c>
      <c r="N3347" s="30" t="s">
        <v>2836</v>
      </c>
      <c r="O3347" s="30" t="s">
        <v>9872</v>
      </c>
      <c r="P3347" s="30" t="s">
        <v>9868</v>
      </c>
      <c r="Q3347" s="30" t="s">
        <v>499</v>
      </c>
    </row>
    <row r="3348" spans="1:17" hidden="1" x14ac:dyDescent="0.2">
      <c r="A3348" s="30" t="s">
        <v>10860</v>
      </c>
      <c r="B3348" s="30" t="s">
        <v>10861</v>
      </c>
      <c r="C3348" s="30" t="s">
        <v>10862</v>
      </c>
      <c r="D3348" s="30"/>
      <c r="E3348" s="30" t="s">
        <v>9870</v>
      </c>
      <c r="F3348" s="30" t="s">
        <v>74</v>
      </c>
      <c r="G3348" s="38">
        <v>60</v>
      </c>
      <c r="H3348" s="31">
        <v>0</v>
      </c>
      <c r="I3348" s="30" t="s">
        <v>586</v>
      </c>
      <c r="J3348" s="30" t="s">
        <v>587</v>
      </c>
      <c r="K3348" s="30" t="s">
        <v>495</v>
      </c>
      <c r="L3348" s="30" t="s">
        <v>496</v>
      </c>
      <c r="M3348" s="30" t="s">
        <v>903</v>
      </c>
      <c r="N3348" s="30" t="s">
        <v>10863</v>
      </c>
      <c r="O3348" s="30" t="s">
        <v>9872</v>
      </c>
      <c r="P3348" s="30" t="s">
        <v>9868</v>
      </c>
      <c r="Q3348" s="30" t="s">
        <v>499</v>
      </c>
    </row>
    <row r="3349" spans="1:17" hidden="1" x14ac:dyDescent="0.2">
      <c r="A3349" s="30" t="s">
        <v>10864</v>
      </c>
      <c r="B3349" s="30" t="s">
        <v>10865</v>
      </c>
      <c r="C3349" s="30" t="s">
        <v>10866</v>
      </c>
      <c r="D3349" s="30"/>
      <c r="E3349" s="30" t="s">
        <v>9870</v>
      </c>
      <c r="F3349" s="30" t="s">
        <v>74</v>
      </c>
      <c r="G3349" s="38">
        <v>60</v>
      </c>
      <c r="H3349" s="31">
        <v>0</v>
      </c>
      <c r="I3349" s="30" t="s">
        <v>512</v>
      </c>
      <c r="J3349" s="30" t="s">
        <v>513</v>
      </c>
      <c r="K3349" s="30" t="s">
        <v>495</v>
      </c>
      <c r="L3349" s="30" t="s">
        <v>496</v>
      </c>
      <c r="M3349" s="30" t="s">
        <v>713</v>
      </c>
      <c r="N3349" s="30" t="s">
        <v>3164</v>
      </c>
      <c r="O3349" s="30" t="s">
        <v>9872</v>
      </c>
      <c r="P3349" s="30" t="s">
        <v>9868</v>
      </c>
      <c r="Q3349" s="30" t="s">
        <v>499</v>
      </c>
    </row>
    <row r="3350" spans="1:17" hidden="1" x14ac:dyDescent="0.2">
      <c r="A3350" s="30" t="s">
        <v>10867</v>
      </c>
      <c r="B3350" s="30" t="s">
        <v>10868</v>
      </c>
      <c r="C3350" s="30" t="s">
        <v>10869</v>
      </c>
      <c r="D3350" s="30"/>
      <c r="E3350" s="30" t="s">
        <v>9870</v>
      </c>
      <c r="F3350" s="30" t="s">
        <v>74</v>
      </c>
      <c r="G3350" s="38">
        <v>60</v>
      </c>
      <c r="H3350" s="31">
        <v>0</v>
      </c>
      <c r="I3350" s="30" t="s">
        <v>552</v>
      </c>
      <c r="J3350" s="30" t="s">
        <v>553</v>
      </c>
      <c r="K3350" s="30" t="s">
        <v>495</v>
      </c>
      <c r="L3350" s="30" t="s">
        <v>496</v>
      </c>
      <c r="M3350" s="30" t="s">
        <v>596</v>
      </c>
      <c r="N3350" s="30" t="s">
        <v>10870</v>
      </c>
      <c r="O3350" s="30" t="s">
        <v>9872</v>
      </c>
      <c r="P3350" s="30" t="s">
        <v>9868</v>
      </c>
      <c r="Q3350" s="30" t="s">
        <v>499</v>
      </c>
    </row>
    <row r="3351" spans="1:17" hidden="1" x14ac:dyDescent="0.2">
      <c r="A3351" s="30" t="s">
        <v>10871</v>
      </c>
      <c r="B3351" s="30" t="s">
        <v>10872</v>
      </c>
      <c r="C3351" s="30" t="s">
        <v>10873</v>
      </c>
      <c r="D3351" s="30" t="s">
        <v>74</v>
      </c>
      <c r="E3351" s="30" t="s">
        <v>9891</v>
      </c>
      <c r="F3351" s="30"/>
      <c r="G3351" s="38">
        <v>60</v>
      </c>
      <c r="H3351" s="31">
        <v>0</v>
      </c>
      <c r="I3351" s="30" t="s">
        <v>622</v>
      </c>
      <c r="J3351" s="30" t="s">
        <v>623</v>
      </c>
      <c r="K3351" s="30" t="s">
        <v>495</v>
      </c>
      <c r="L3351" s="30" t="s">
        <v>612</v>
      </c>
      <c r="M3351" s="30" t="s">
        <v>1088</v>
      </c>
      <c r="N3351" s="30"/>
      <c r="O3351" s="30" t="s">
        <v>9872</v>
      </c>
      <c r="P3351" s="30" t="s">
        <v>9868</v>
      </c>
      <c r="Q3351" s="30" t="s">
        <v>4174</v>
      </c>
    </row>
    <row r="3352" spans="1:17" hidden="1" x14ac:dyDescent="0.2">
      <c r="A3352" s="30" t="s">
        <v>10874</v>
      </c>
      <c r="B3352" s="30" t="s">
        <v>10875</v>
      </c>
      <c r="C3352" s="30" t="s">
        <v>10876</v>
      </c>
      <c r="D3352" s="30" t="s">
        <v>74</v>
      </c>
      <c r="E3352" s="30" t="s">
        <v>9891</v>
      </c>
      <c r="F3352" s="30"/>
      <c r="G3352" s="38">
        <v>60</v>
      </c>
      <c r="H3352" s="31">
        <v>0</v>
      </c>
      <c r="I3352" s="30" t="s">
        <v>5036</v>
      </c>
      <c r="J3352" s="30" t="s">
        <v>5037</v>
      </c>
      <c r="K3352" s="30" t="s">
        <v>495</v>
      </c>
      <c r="L3352" s="30" t="s">
        <v>612</v>
      </c>
      <c r="M3352" s="30" t="s">
        <v>9437</v>
      </c>
      <c r="N3352" s="30"/>
      <c r="O3352" s="30" t="s">
        <v>9872</v>
      </c>
      <c r="P3352" s="30" t="s">
        <v>9868</v>
      </c>
      <c r="Q3352" s="30" t="s">
        <v>4174</v>
      </c>
    </row>
    <row r="3353" spans="1:17" hidden="1" x14ac:dyDescent="0.2">
      <c r="A3353" s="30" t="s">
        <v>10877</v>
      </c>
      <c r="B3353" s="30" t="s">
        <v>10878</v>
      </c>
      <c r="C3353" s="30" t="s">
        <v>10879</v>
      </c>
      <c r="D3353" s="30"/>
      <c r="E3353" s="30" t="s">
        <v>9870</v>
      </c>
      <c r="F3353" s="30" t="s">
        <v>74</v>
      </c>
      <c r="G3353" s="38">
        <v>60</v>
      </c>
      <c r="H3353" s="31">
        <v>0</v>
      </c>
      <c r="I3353" s="30" t="s">
        <v>586</v>
      </c>
      <c r="J3353" s="30" t="s">
        <v>587</v>
      </c>
      <c r="K3353" s="30" t="s">
        <v>495</v>
      </c>
      <c r="L3353" s="30" t="s">
        <v>496</v>
      </c>
      <c r="M3353" s="30" t="s">
        <v>588</v>
      </c>
      <c r="N3353" s="30" t="s">
        <v>2836</v>
      </c>
      <c r="O3353" s="30" t="s">
        <v>9872</v>
      </c>
      <c r="P3353" s="30" t="s">
        <v>9868</v>
      </c>
      <c r="Q3353" s="30" t="s">
        <v>499</v>
      </c>
    </row>
    <row r="3354" spans="1:17" hidden="1" x14ac:dyDescent="0.2">
      <c r="A3354" s="30" t="s">
        <v>10880</v>
      </c>
      <c r="B3354" s="30" t="s">
        <v>10881</v>
      </c>
      <c r="C3354" s="30" t="s">
        <v>10882</v>
      </c>
      <c r="D3354" s="30"/>
      <c r="E3354" s="30" t="s">
        <v>10883</v>
      </c>
      <c r="F3354" s="30" t="s">
        <v>74</v>
      </c>
      <c r="G3354" s="38">
        <v>60</v>
      </c>
      <c r="H3354" s="31">
        <v>0</v>
      </c>
      <c r="I3354" s="30" t="s">
        <v>622</v>
      </c>
      <c r="J3354" s="30" t="s">
        <v>623</v>
      </c>
      <c r="K3354" s="30" t="s">
        <v>495</v>
      </c>
      <c r="L3354" s="30" t="s">
        <v>612</v>
      </c>
      <c r="M3354" s="30" t="s">
        <v>1007</v>
      </c>
      <c r="N3354" s="30"/>
      <c r="O3354" s="30" t="s">
        <v>9872</v>
      </c>
      <c r="P3354" s="30" t="s">
        <v>9868</v>
      </c>
      <c r="Q3354" s="30" t="s">
        <v>499</v>
      </c>
    </row>
    <row r="3355" spans="1:17" hidden="1" x14ac:dyDescent="0.2">
      <c r="A3355" s="30" t="s">
        <v>10884</v>
      </c>
      <c r="B3355" s="30" t="s">
        <v>10885</v>
      </c>
      <c r="C3355" s="30" t="s">
        <v>10886</v>
      </c>
      <c r="D3355" s="30"/>
      <c r="E3355" s="30" t="s">
        <v>10883</v>
      </c>
      <c r="F3355" s="30" t="s">
        <v>74</v>
      </c>
      <c r="G3355" s="38">
        <v>60</v>
      </c>
      <c r="H3355" s="31">
        <v>0</v>
      </c>
      <c r="I3355" s="30" t="s">
        <v>610</v>
      </c>
      <c r="J3355" s="30" t="s">
        <v>611</v>
      </c>
      <c r="K3355" s="30" t="s">
        <v>495</v>
      </c>
      <c r="L3355" s="30" t="s">
        <v>612</v>
      </c>
      <c r="M3355" s="30" t="s">
        <v>5051</v>
      </c>
      <c r="N3355" s="30"/>
      <c r="O3355" s="30" t="s">
        <v>9872</v>
      </c>
      <c r="P3355" s="30" t="s">
        <v>9868</v>
      </c>
      <c r="Q3355" s="30" t="s">
        <v>499</v>
      </c>
    </row>
    <row r="3356" spans="1:17" hidden="1" x14ac:dyDescent="0.2">
      <c r="A3356" s="30" t="s">
        <v>10887</v>
      </c>
      <c r="B3356" s="30" t="s">
        <v>10888</v>
      </c>
      <c r="C3356" s="30" t="s">
        <v>10889</v>
      </c>
      <c r="D3356" s="30"/>
      <c r="E3356" s="30" t="s">
        <v>9870</v>
      </c>
      <c r="F3356" s="30" t="s">
        <v>74</v>
      </c>
      <c r="G3356" s="38">
        <v>60</v>
      </c>
      <c r="H3356" s="31">
        <v>0</v>
      </c>
      <c r="I3356" s="30" t="s">
        <v>552</v>
      </c>
      <c r="J3356" s="30" t="s">
        <v>553</v>
      </c>
      <c r="K3356" s="30" t="s">
        <v>495</v>
      </c>
      <c r="L3356" s="30" t="s">
        <v>496</v>
      </c>
      <c r="M3356" s="30" t="s">
        <v>654</v>
      </c>
      <c r="N3356" s="30" t="s">
        <v>2836</v>
      </c>
      <c r="O3356" s="30" t="s">
        <v>9872</v>
      </c>
      <c r="P3356" s="30" t="s">
        <v>9868</v>
      </c>
      <c r="Q3356" s="30" t="s">
        <v>499</v>
      </c>
    </row>
    <row r="3357" spans="1:17" hidden="1" x14ac:dyDescent="0.2">
      <c r="A3357" s="30" t="s">
        <v>10890</v>
      </c>
      <c r="B3357" s="30" t="s">
        <v>10891</v>
      </c>
      <c r="C3357" s="30" t="s">
        <v>10892</v>
      </c>
      <c r="D3357" s="30"/>
      <c r="E3357" s="30" t="s">
        <v>10101</v>
      </c>
      <c r="F3357" s="30"/>
      <c r="G3357" s="38">
        <v>60</v>
      </c>
      <c r="H3357" s="31">
        <v>0</v>
      </c>
      <c r="I3357" s="30" t="s">
        <v>586</v>
      </c>
      <c r="J3357" s="30" t="s">
        <v>587</v>
      </c>
      <c r="K3357" s="30" t="s">
        <v>495</v>
      </c>
      <c r="L3357" s="30" t="s">
        <v>496</v>
      </c>
      <c r="M3357" s="30" t="s">
        <v>588</v>
      </c>
      <c r="N3357" s="30"/>
      <c r="O3357" s="30" t="s">
        <v>9872</v>
      </c>
      <c r="P3357" s="30" t="s">
        <v>9868</v>
      </c>
      <c r="Q3357" s="30" t="s">
        <v>499</v>
      </c>
    </row>
    <row r="3358" spans="1:17" hidden="1" x14ac:dyDescent="0.2">
      <c r="A3358" s="30" t="s">
        <v>10893</v>
      </c>
      <c r="B3358" s="30" t="s">
        <v>10894</v>
      </c>
      <c r="C3358" s="30" t="s">
        <v>10895</v>
      </c>
      <c r="D3358" s="30" t="s">
        <v>74</v>
      </c>
      <c r="E3358" s="30" t="s">
        <v>9891</v>
      </c>
      <c r="F3358" s="30"/>
      <c r="G3358" s="38">
        <v>60</v>
      </c>
      <c r="H3358" s="31">
        <v>0</v>
      </c>
      <c r="I3358" s="30" t="s">
        <v>610</v>
      </c>
      <c r="J3358" s="30" t="s">
        <v>611</v>
      </c>
      <c r="K3358" s="30" t="s">
        <v>495</v>
      </c>
      <c r="L3358" s="30" t="s">
        <v>612</v>
      </c>
      <c r="M3358" s="30" t="s">
        <v>5051</v>
      </c>
      <c r="N3358" s="30"/>
      <c r="O3358" s="30" t="s">
        <v>9872</v>
      </c>
      <c r="P3358" s="30" t="s">
        <v>9868</v>
      </c>
      <c r="Q3358" s="30" t="s">
        <v>4174</v>
      </c>
    </row>
    <row r="3359" spans="1:17" hidden="1" x14ac:dyDescent="0.2">
      <c r="A3359" s="30" t="s">
        <v>10896</v>
      </c>
      <c r="B3359" s="30" t="s">
        <v>10897</v>
      </c>
      <c r="C3359" s="30" t="s">
        <v>10898</v>
      </c>
      <c r="D3359" s="30"/>
      <c r="E3359" s="30" t="s">
        <v>9870</v>
      </c>
      <c r="F3359" s="30" t="s">
        <v>74</v>
      </c>
      <c r="G3359" s="38">
        <v>60</v>
      </c>
      <c r="H3359" s="31">
        <v>0</v>
      </c>
      <c r="I3359" s="30" t="s">
        <v>552</v>
      </c>
      <c r="J3359" s="30" t="s">
        <v>553</v>
      </c>
      <c r="K3359" s="30" t="s">
        <v>495</v>
      </c>
      <c r="L3359" s="30" t="s">
        <v>496</v>
      </c>
      <c r="M3359" s="30" t="s">
        <v>654</v>
      </c>
      <c r="N3359" s="30"/>
      <c r="O3359" s="30" t="s">
        <v>9872</v>
      </c>
      <c r="P3359" s="30" t="s">
        <v>9868</v>
      </c>
      <c r="Q3359" s="30" t="s">
        <v>499</v>
      </c>
    </row>
    <row r="3360" spans="1:17" hidden="1" x14ac:dyDescent="0.2">
      <c r="A3360" s="30" t="s">
        <v>10899</v>
      </c>
      <c r="B3360" s="30" t="s">
        <v>10900</v>
      </c>
      <c r="C3360" s="30" t="s">
        <v>10901</v>
      </c>
      <c r="D3360" s="30" t="s">
        <v>74</v>
      </c>
      <c r="E3360" s="30" t="s">
        <v>9891</v>
      </c>
      <c r="F3360" s="30"/>
      <c r="G3360" s="38">
        <v>60</v>
      </c>
      <c r="H3360" s="31">
        <v>0</v>
      </c>
      <c r="I3360" s="30" t="s">
        <v>5036</v>
      </c>
      <c r="J3360" s="30" t="s">
        <v>5037</v>
      </c>
      <c r="K3360" s="30" t="s">
        <v>495</v>
      </c>
      <c r="L3360" s="30" t="s">
        <v>612</v>
      </c>
      <c r="M3360" s="30" t="s">
        <v>1166</v>
      </c>
      <c r="N3360" s="30"/>
      <c r="O3360" s="30" t="s">
        <v>9872</v>
      </c>
      <c r="P3360" s="30" t="s">
        <v>9868</v>
      </c>
      <c r="Q3360" s="30" t="s">
        <v>4174</v>
      </c>
    </row>
    <row r="3361" spans="1:17" hidden="1" x14ac:dyDescent="0.2">
      <c r="A3361" s="30" t="s">
        <v>10902</v>
      </c>
      <c r="B3361" s="30" t="s">
        <v>10903</v>
      </c>
      <c r="C3361" s="30" t="s">
        <v>10904</v>
      </c>
      <c r="D3361" s="30"/>
      <c r="E3361" s="30" t="s">
        <v>9870</v>
      </c>
      <c r="F3361" s="30" t="s">
        <v>74</v>
      </c>
      <c r="G3361" s="38">
        <v>60</v>
      </c>
      <c r="H3361" s="31">
        <v>0</v>
      </c>
      <c r="I3361" s="30" t="s">
        <v>586</v>
      </c>
      <c r="J3361" s="30" t="s">
        <v>587</v>
      </c>
      <c r="K3361" s="30" t="s">
        <v>495</v>
      </c>
      <c r="L3361" s="30" t="s">
        <v>496</v>
      </c>
      <c r="M3361" s="30" t="s">
        <v>903</v>
      </c>
      <c r="N3361" s="30" t="s">
        <v>10863</v>
      </c>
      <c r="O3361" s="30" t="s">
        <v>9872</v>
      </c>
      <c r="P3361" s="30" t="s">
        <v>9868</v>
      </c>
      <c r="Q3361" s="30" t="s">
        <v>499</v>
      </c>
    </row>
    <row r="3362" spans="1:17" hidden="1" x14ac:dyDescent="0.2">
      <c r="A3362" s="30" t="s">
        <v>10905</v>
      </c>
      <c r="B3362" s="30" t="s">
        <v>10906</v>
      </c>
      <c r="C3362" s="30" t="s">
        <v>10907</v>
      </c>
      <c r="D3362" s="30"/>
      <c r="E3362" s="30" t="s">
        <v>10883</v>
      </c>
      <c r="F3362" s="30"/>
      <c r="G3362" s="38">
        <v>60</v>
      </c>
      <c r="H3362" s="31">
        <v>0</v>
      </c>
      <c r="I3362" s="30" t="s">
        <v>622</v>
      </c>
      <c r="J3362" s="30" t="s">
        <v>623</v>
      </c>
      <c r="K3362" s="30" t="s">
        <v>495</v>
      </c>
      <c r="L3362" s="30" t="s">
        <v>612</v>
      </c>
      <c r="M3362" s="30" t="s">
        <v>997</v>
      </c>
      <c r="N3362" s="30" t="s">
        <v>10908</v>
      </c>
      <c r="O3362" s="30" t="s">
        <v>9872</v>
      </c>
      <c r="P3362" s="30" t="s">
        <v>9868</v>
      </c>
      <c r="Q3362" s="30" t="s">
        <v>499</v>
      </c>
    </row>
    <row r="3363" spans="1:17" hidden="1" x14ac:dyDescent="0.2">
      <c r="A3363" s="30" t="s">
        <v>10909</v>
      </c>
      <c r="B3363" s="30" t="s">
        <v>10910</v>
      </c>
      <c r="C3363" s="30" t="s">
        <v>10911</v>
      </c>
      <c r="D3363" s="30" t="s">
        <v>74</v>
      </c>
      <c r="E3363" s="30" t="s">
        <v>9891</v>
      </c>
      <c r="F3363" s="30"/>
      <c r="G3363" s="38">
        <v>60</v>
      </c>
      <c r="H3363" s="31">
        <v>0</v>
      </c>
      <c r="I3363" s="30" t="s">
        <v>622</v>
      </c>
      <c r="J3363" s="30" t="s">
        <v>623</v>
      </c>
      <c r="K3363" s="30" t="s">
        <v>495</v>
      </c>
      <c r="L3363" s="30" t="s">
        <v>612</v>
      </c>
      <c r="M3363" s="30" t="s">
        <v>9851</v>
      </c>
      <c r="N3363" s="30"/>
      <c r="O3363" s="30" t="s">
        <v>9872</v>
      </c>
      <c r="P3363" s="30" t="s">
        <v>9868</v>
      </c>
      <c r="Q3363" s="30" t="s">
        <v>4174</v>
      </c>
    </row>
    <row r="3364" spans="1:17" hidden="1" x14ac:dyDescent="0.2">
      <c r="A3364" s="30" t="s">
        <v>10912</v>
      </c>
      <c r="B3364" s="30" t="s">
        <v>10913</v>
      </c>
      <c r="C3364" s="30" t="s">
        <v>10914</v>
      </c>
      <c r="D3364" s="30"/>
      <c r="E3364" s="30" t="s">
        <v>9870</v>
      </c>
      <c r="F3364" s="30" t="s">
        <v>74</v>
      </c>
      <c r="G3364" s="38">
        <v>60</v>
      </c>
      <c r="H3364" s="31">
        <v>0</v>
      </c>
      <c r="I3364" s="30" t="s">
        <v>512</v>
      </c>
      <c r="J3364" s="30" t="s">
        <v>513</v>
      </c>
      <c r="K3364" s="30" t="s">
        <v>495</v>
      </c>
      <c r="L3364" s="30" t="s">
        <v>496</v>
      </c>
      <c r="M3364" s="30" t="s">
        <v>695</v>
      </c>
      <c r="N3364" s="30"/>
      <c r="O3364" s="30" t="s">
        <v>9872</v>
      </c>
      <c r="P3364" s="30" t="s">
        <v>9868</v>
      </c>
      <c r="Q3364" s="30" t="s">
        <v>499</v>
      </c>
    </row>
    <row r="3365" spans="1:17" hidden="1" x14ac:dyDescent="0.2">
      <c r="A3365" s="30" t="s">
        <v>10915</v>
      </c>
      <c r="B3365" s="30" t="s">
        <v>10916</v>
      </c>
      <c r="C3365" s="30" t="s">
        <v>10917</v>
      </c>
      <c r="D3365" s="30"/>
      <c r="E3365" s="30" t="s">
        <v>9870</v>
      </c>
      <c r="F3365" s="30" t="s">
        <v>74</v>
      </c>
      <c r="G3365" s="38">
        <v>60</v>
      </c>
      <c r="H3365" s="31">
        <v>0</v>
      </c>
      <c r="I3365" s="30" t="s">
        <v>504</v>
      </c>
      <c r="J3365" s="30" t="s">
        <v>505</v>
      </c>
      <c r="K3365" s="30" t="s">
        <v>495</v>
      </c>
      <c r="L3365" s="30" t="s">
        <v>496</v>
      </c>
      <c r="M3365" s="30" t="s">
        <v>506</v>
      </c>
      <c r="N3365" s="30"/>
      <c r="O3365" s="30" t="s">
        <v>9872</v>
      </c>
      <c r="P3365" s="30" t="s">
        <v>9868</v>
      </c>
      <c r="Q3365" s="30" t="s">
        <v>499</v>
      </c>
    </row>
    <row r="3366" spans="1:17" hidden="1" x14ac:dyDescent="0.2">
      <c r="A3366" s="30" t="s">
        <v>10918</v>
      </c>
      <c r="B3366" s="30" t="s">
        <v>10919</v>
      </c>
      <c r="C3366" s="30" t="s">
        <v>10920</v>
      </c>
      <c r="D3366" s="30"/>
      <c r="E3366" s="30" t="s">
        <v>10883</v>
      </c>
      <c r="F3366" s="30"/>
      <c r="G3366" s="38">
        <v>60</v>
      </c>
      <c r="H3366" s="31">
        <v>0</v>
      </c>
      <c r="I3366" s="30" t="s">
        <v>5036</v>
      </c>
      <c r="J3366" s="30" t="s">
        <v>5037</v>
      </c>
      <c r="K3366" s="30" t="s">
        <v>495</v>
      </c>
      <c r="L3366" s="30" t="s">
        <v>612</v>
      </c>
      <c r="M3366" s="30" t="s">
        <v>1166</v>
      </c>
      <c r="N3366" s="30"/>
      <c r="O3366" s="30" t="s">
        <v>9872</v>
      </c>
      <c r="P3366" s="30" t="s">
        <v>9868</v>
      </c>
      <c r="Q3366" s="30" t="s">
        <v>499</v>
      </c>
    </row>
    <row r="3367" spans="1:17" hidden="1" x14ac:dyDescent="0.2">
      <c r="A3367" s="30" t="s">
        <v>10921</v>
      </c>
      <c r="B3367" s="30" t="s">
        <v>10922</v>
      </c>
      <c r="C3367" s="30" t="s">
        <v>10923</v>
      </c>
      <c r="D3367" s="30"/>
      <c r="E3367" s="30" t="s">
        <v>9870</v>
      </c>
      <c r="F3367" s="30" t="s">
        <v>74</v>
      </c>
      <c r="G3367" s="38">
        <v>60</v>
      </c>
      <c r="H3367" s="31">
        <v>0</v>
      </c>
      <c r="I3367" s="30" t="s">
        <v>504</v>
      </c>
      <c r="J3367" s="30" t="s">
        <v>505</v>
      </c>
      <c r="K3367" s="30" t="s">
        <v>495</v>
      </c>
      <c r="L3367" s="30" t="s">
        <v>496</v>
      </c>
      <c r="M3367" s="30" t="s">
        <v>506</v>
      </c>
      <c r="N3367" s="30"/>
      <c r="O3367" s="30" t="s">
        <v>9872</v>
      </c>
      <c r="P3367" s="30" t="s">
        <v>9868</v>
      </c>
      <c r="Q3367" s="30" t="s">
        <v>499</v>
      </c>
    </row>
    <row r="3368" spans="1:17" hidden="1" x14ac:dyDescent="0.2">
      <c r="A3368" s="30" t="s">
        <v>10924</v>
      </c>
      <c r="B3368" s="30" t="s">
        <v>10925</v>
      </c>
      <c r="C3368" s="30" t="s">
        <v>10926</v>
      </c>
      <c r="D3368" s="30"/>
      <c r="E3368" s="30" t="s">
        <v>10101</v>
      </c>
      <c r="F3368" s="30"/>
      <c r="G3368" s="38">
        <v>60</v>
      </c>
      <c r="H3368" s="31">
        <v>0</v>
      </c>
      <c r="I3368" s="30" t="s">
        <v>504</v>
      </c>
      <c r="J3368" s="30" t="s">
        <v>505</v>
      </c>
      <c r="K3368" s="30" t="s">
        <v>495</v>
      </c>
      <c r="L3368" s="30" t="s">
        <v>496</v>
      </c>
      <c r="M3368" s="30" t="s">
        <v>558</v>
      </c>
      <c r="N3368" s="30" t="s">
        <v>10927</v>
      </c>
      <c r="O3368" s="30" t="s">
        <v>9872</v>
      </c>
      <c r="P3368" s="30" t="s">
        <v>9868</v>
      </c>
      <c r="Q3368" s="30" t="s">
        <v>499</v>
      </c>
    </row>
    <row r="3369" spans="1:17" hidden="1" x14ac:dyDescent="0.2">
      <c r="A3369" s="30" t="s">
        <v>10928</v>
      </c>
      <c r="B3369" s="30" t="s">
        <v>10929</v>
      </c>
      <c r="C3369" s="30" t="s">
        <v>10930</v>
      </c>
      <c r="D3369" s="30"/>
      <c r="E3369" s="30" t="s">
        <v>9870</v>
      </c>
      <c r="F3369" s="30" t="s">
        <v>74</v>
      </c>
      <c r="G3369" s="38">
        <v>60</v>
      </c>
      <c r="H3369" s="31">
        <v>0</v>
      </c>
      <c r="I3369" s="30" t="s">
        <v>552</v>
      </c>
      <c r="J3369" s="30" t="s">
        <v>553</v>
      </c>
      <c r="K3369" s="30" t="s">
        <v>495</v>
      </c>
      <c r="L3369" s="30" t="s">
        <v>496</v>
      </c>
      <c r="M3369" s="30" t="s">
        <v>596</v>
      </c>
      <c r="N3369" s="30"/>
      <c r="O3369" s="30" t="s">
        <v>9872</v>
      </c>
      <c r="P3369" s="30" t="s">
        <v>9868</v>
      </c>
      <c r="Q3369" s="30" t="s">
        <v>499</v>
      </c>
    </row>
    <row r="3370" spans="1:17" hidden="1" x14ac:dyDescent="0.2">
      <c r="A3370" s="30" t="s">
        <v>10931</v>
      </c>
      <c r="B3370" s="30" t="s">
        <v>10932</v>
      </c>
      <c r="C3370" s="30" t="s">
        <v>10933</v>
      </c>
      <c r="D3370" s="30"/>
      <c r="E3370" s="30" t="s">
        <v>9870</v>
      </c>
      <c r="F3370" s="30" t="s">
        <v>74</v>
      </c>
      <c r="G3370" s="38">
        <v>60</v>
      </c>
      <c r="H3370" s="31">
        <v>0</v>
      </c>
      <c r="I3370" s="30" t="s">
        <v>512</v>
      </c>
      <c r="J3370" s="30" t="s">
        <v>513</v>
      </c>
      <c r="K3370" s="30" t="s">
        <v>495</v>
      </c>
      <c r="L3370" s="30" t="s">
        <v>496</v>
      </c>
      <c r="M3370" s="30" t="s">
        <v>514</v>
      </c>
      <c r="N3370" s="30"/>
      <c r="O3370" s="30" t="s">
        <v>9872</v>
      </c>
      <c r="P3370" s="30" t="s">
        <v>9868</v>
      </c>
      <c r="Q3370" s="30" t="s">
        <v>499</v>
      </c>
    </row>
    <row r="3371" spans="1:17" hidden="1" x14ac:dyDescent="0.2">
      <c r="A3371" s="30" t="s">
        <v>10934</v>
      </c>
      <c r="B3371" s="30" t="s">
        <v>10935</v>
      </c>
      <c r="C3371" s="30" t="s">
        <v>10936</v>
      </c>
      <c r="D3371" s="30"/>
      <c r="E3371" s="30" t="s">
        <v>9870</v>
      </c>
      <c r="F3371" s="30" t="s">
        <v>74</v>
      </c>
      <c r="G3371" s="38">
        <v>60</v>
      </c>
      <c r="H3371" s="31">
        <v>0</v>
      </c>
      <c r="I3371" s="30" t="s">
        <v>504</v>
      </c>
      <c r="J3371" s="30" t="s">
        <v>505</v>
      </c>
      <c r="K3371" s="30" t="s">
        <v>495</v>
      </c>
      <c r="L3371" s="30" t="s">
        <v>496</v>
      </c>
      <c r="M3371" s="30" t="s">
        <v>592</v>
      </c>
      <c r="N3371" s="30" t="s">
        <v>10937</v>
      </c>
      <c r="O3371" s="30" t="s">
        <v>9872</v>
      </c>
      <c r="P3371" s="30" t="s">
        <v>9868</v>
      </c>
      <c r="Q3371" s="30" t="s">
        <v>499</v>
      </c>
    </row>
    <row r="3372" spans="1:17" hidden="1" x14ac:dyDescent="0.2">
      <c r="A3372" s="30" t="s">
        <v>10938</v>
      </c>
      <c r="B3372" s="30" t="s">
        <v>10939</v>
      </c>
      <c r="C3372" s="30" t="s">
        <v>10940</v>
      </c>
      <c r="D3372" s="30"/>
      <c r="E3372" s="30" t="s">
        <v>9870</v>
      </c>
      <c r="F3372" s="30" t="s">
        <v>74</v>
      </c>
      <c r="G3372" s="38">
        <v>60</v>
      </c>
      <c r="H3372" s="31">
        <v>0</v>
      </c>
      <c r="I3372" s="30" t="s">
        <v>504</v>
      </c>
      <c r="J3372" s="30" t="s">
        <v>505</v>
      </c>
      <c r="K3372" s="30" t="s">
        <v>495</v>
      </c>
      <c r="L3372" s="30" t="s">
        <v>496</v>
      </c>
      <c r="M3372" s="30" t="s">
        <v>2206</v>
      </c>
      <c r="N3372" s="30" t="s">
        <v>10941</v>
      </c>
      <c r="O3372" s="30" t="s">
        <v>9872</v>
      </c>
      <c r="P3372" s="30" t="s">
        <v>9868</v>
      </c>
      <c r="Q3372" s="30" t="s">
        <v>499</v>
      </c>
    </row>
    <row r="3373" spans="1:17" hidden="1" x14ac:dyDescent="0.2">
      <c r="A3373" s="30" t="s">
        <v>10942</v>
      </c>
      <c r="B3373" s="30" t="s">
        <v>10943</v>
      </c>
      <c r="C3373" s="30" t="s">
        <v>10944</v>
      </c>
      <c r="D3373" s="30" t="s">
        <v>74</v>
      </c>
      <c r="E3373" s="30" t="s">
        <v>9891</v>
      </c>
      <c r="F3373" s="30"/>
      <c r="G3373" s="38">
        <v>60</v>
      </c>
      <c r="H3373" s="31">
        <v>0</v>
      </c>
      <c r="I3373" s="30" t="s">
        <v>5036</v>
      </c>
      <c r="J3373" s="30" t="s">
        <v>5037</v>
      </c>
      <c r="K3373" s="30" t="s">
        <v>495</v>
      </c>
      <c r="L3373" s="30" t="s">
        <v>612</v>
      </c>
      <c r="M3373" s="30" t="s">
        <v>1128</v>
      </c>
      <c r="N3373" s="30"/>
      <c r="O3373" s="30" t="s">
        <v>9872</v>
      </c>
      <c r="P3373" s="30" t="s">
        <v>9868</v>
      </c>
      <c r="Q3373" s="30" t="s">
        <v>4174</v>
      </c>
    </row>
    <row r="3374" spans="1:17" hidden="1" x14ac:dyDescent="0.2">
      <c r="A3374" s="30" t="s">
        <v>10945</v>
      </c>
      <c r="B3374" s="30" t="s">
        <v>10946</v>
      </c>
      <c r="C3374" s="30" t="s">
        <v>10947</v>
      </c>
      <c r="D3374" s="30"/>
      <c r="E3374" s="30" t="s">
        <v>10883</v>
      </c>
      <c r="F3374" s="30"/>
      <c r="G3374" s="38">
        <v>60</v>
      </c>
      <c r="H3374" s="31">
        <v>0</v>
      </c>
      <c r="I3374" s="30" t="s">
        <v>610</v>
      </c>
      <c r="J3374" s="30" t="s">
        <v>611</v>
      </c>
      <c r="K3374" s="30" t="s">
        <v>495</v>
      </c>
      <c r="L3374" s="30" t="s">
        <v>612</v>
      </c>
      <c r="M3374" s="30" t="s">
        <v>688</v>
      </c>
      <c r="N3374" s="30" t="s">
        <v>10948</v>
      </c>
      <c r="O3374" s="30" t="s">
        <v>9872</v>
      </c>
      <c r="P3374" s="30" t="s">
        <v>9868</v>
      </c>
      <c r="Q3374" s="30" t="s">
        <v>499</v>
      </c>
    </row>
    <row r="3375" spans="1:17" hidden="1" x14ac:dyDescent="0.2">
      <c r="A3375" s="30" t="s">
        <v>10949</v>
      </c>
      <c r="B3375" s="30" t="s">
        <v>10950</v>
      </c>
      <c r="C3375" s="30" t="s">
        <v>10951</v>
      </c>
      <c r="D3375" s="30"/>
      <c r="E3375" s="30" t="s">
        <v>10883</v>
      </c>
      <c r="F3375" s="30"/>
      <c r="G3375" s="38">
        <v>60</v>
      </c>
      <c r="H3375" s="31">
        <v>0</v>
      </c>
      <c r="I3375" s="30" t="s">
        <v>622</v>
      </c>
      <c r="J3375" s="30" t="s">
        <v>623</v>
      </c>
      <c r="K3375" s="30" t="s">
        <v>495</v>
      </c>
      <c r="L3375" s="30" t="s">
        <v>612</v>
      </c>
      <c r="M3375" s="30" t="s">
        <v>9851</v>
      </c>
      <c r="N3375" s="30"/>
      <c r="O3375" s="30" t="s">
        <v>9872</v>
      </c>
      <c r="P3375" s="30" t="s">
        <v>9868</v>
      </c>
      <c r="Q3375" s="30" t="s">
        <v>499</v>
      </c>
    </row>
    <row r="3376" spans="1:17" hidden="1" x14ac:dyDescent="0.2">
      <c r="A3376" s="30" t="s">
        <v>10952</v>
      </c>
      <c r="B3376" s="30" t="s">
        <v>10953</v>
      </c>
      <c r="C3376" s="30" t="s">
        <v>10954</v>
      </c>
      <c r="D3376" s="30" t="s">
        <v>74</v>
      </c>
      <c r="E3376" s="30" t="s">
        <v>9891</v>
      </c>
      <c r="F3376" s="30"/>
      <c r="G3376" s="38">
        <v>60</v>
      </c>
      <c r="H3376" s="31">
        <v>0</v>
      </c>
      <c r="I3376" s="30" t="s">
        <v>610</v>
      </c>
      <c r="J3376" s="30" t="s">
        <v>611</v>
      </c>
      <c r="K3376" s="30" t="s">
        <v>495</v>
      </c>
      <c r="L3376" s="30" t="s">
        <v>612</v>
      </c>
      <c r="M3376" s="30" t="s">
        <v>1035</v>
      </c>
      <c r="N3376" s="30"/>
      <c r="O3376" s="30" t="s">
        <v>9872</v>
      </c>
      <c r="P3376" s="30" t="s">
        <v>9868</v>
      </c>
      <c r="Q3376" s="30" t="s">
        <v>4174</v>
      </c>
    </row>
    <row r="3377" spans="1:17" hidden="1" x14ac:dyDescent="0.2">
      <c r="A3377" s="30" t="s">
        <v>10955</v>
      </c>
      <c r="B3377" s="30" t="s">
        <v>10956</v>
      </c>
      <c r="C3377" s="30" t="s">
        <v>10957</v>
      </c>
      <c r="D3377" s="30"/>
      <c r="E3377" s="30" t="s">
        <v>9870</v>
      </c>
      <c r="F3377" s="30" t="s">
        <v>74</v>
      </c>
      <c r="G3377" s="38">
        <v>60</v>
      </c>
      <c r="H3377" s="31">
        <v>0</v>
      </c>
      <c r="I3377" s="30" t="s">
        <v>512</v>
      </c>
      <c r="J3377" s="30" t="s">
        <v>513</v>
      </c>
      <c r="K3377" s="30" t="s">
        <v>495</v>
      </c>
      <c r="L3377" s="30" t="s">
        <v>496</v>
      </c>
      <c r="M3377" s="30" t="s">
        <v>695</v>
      </c>
      <c r="N3377" s="30" t="s">
        <v>4002</v>
      </c>
      <c r="O3377" s="30" t="s">
        <v>9872</v>
      </c>
      <c r="P3377" s="30" t="s">
        <v>9868</v>
      </c>
      <c r="Q3377" s="30" t="s">
        <v>499</v>
      </c>
    </row>
    <row r="3378" spans="1:17" hidden="1" x14ac:dyDescent="0.2">
      <c r="A3378" s="30" t="s">
        <v>10958</v>
      </c>
      <c r="B3378" s="30" t="s">
        <v>10959</v>
      </c>
      <c r="C3378" s="30" t="s">
        <v>10835</v>
      </c>
      <c r="D3378" s="30"/>
      <c r="E3378" s="30" t="s">
        <v>9870</v>
      </c>
      <c r="F3378" s="30" t="s">
        <v>74</v>
      </c>
      <c r="G3378" s="38">
        <v>60</v>
      </c>
      <c r="H3378" s="31">
        <v>0</v>
      </c>
      <c r="I3378" s="30" t="s">
        <v>552</v>
      </c>
      <c r="J3378" s="30" t="s">
        <v>553</v>
      </c>
      <c r="K3378" s="30" t="s">
        <v>495</v>
      </c>
      <c r="L3378" s="30" t="s">
        <v>496</v>
      </c>
      <c r="M3378" s="30" t="s">
        <v>724</v>
      </c>
      <c r="N3378" s="30" t="s">
        <v>2851</v>
      </c>
      <c r="O3378" s="30" t="s">
        <v>9872</v>
      </c>
      <c r="P3378" s="30" t="s">
        <v>9868</v>
      </c>
      <c r="Q3378" s="30" t="s">
        <v>499</v>
      </c>
    </row>
    <row r="3379" spans="1:17" hidden="1" x14ac:dyDescent="0.2">
      <c r="A3379" s="30" t="s">
        <v>10960</v>
      </c>
      <c r="B3379" s="30" t="s">
        <v>10961</v>
      </c>
      <c r="C3379" s="30" t="s">
        <v>10962</v>
      </c>
      <c r="D3379" s="30"/>
      <c r="E3379" s="30" t="s">
        <v>9870</v>
      </c>
      <c r="F3379" s="30" t="s">
        <v>74</v>
      </c>
      <c r="G3379" s="38">
        <v>60</v>
      </c>
      <c r="H3379" s="31">
        <v>0</v>
      </c>
      <c r="I3379" s="30" t="s">
        <v>586</v>
      </c>
      <c r="J3379" s="30" t="s">
        <v>587</v>
      </c>
      <c r="K3379" s="30" t="s">
        <v>495</v>
      </c>
      <c r="L3379" s="30" t="s">
        <v>496</v>
      </c>
      <c r="M3379" s="30" t="s">
        <v>877</v>
      </c>
      <c r="N3379" s="30" t="s">
        <v>10963</v>
      </c>
      <c r="O3379" s="30" t="s">
        <v>9872</v>
      </c>
      <c r="P3379" s="30" t="s">
        <v>9868</v>
      </c>
      <c r="Q3379" s="30" t="s">
        <v>499</v>
      </c>
    </row>
    <row r="3380" spans="1:17" hidden="1" x14ac:dyDescent="0.2">
      <c r="A3380" s="30" t="s">
        <v>10964</v>
      </c>
      <c r="B3380" s="30" t="s">
        <v>10965</v>
      </c>
      <c r="C3380" s="30" t="s">
        <v>10966</v>
      </c>
      <c r="D3380" s="30"/>
      <c r="E3380" s="30" t="s">
        <v>9870</v>
      </c>
      <c r="F3380" s="30" t="s">
        <v>74</v>
      </c>
      <c r="G3380" s="38">
        <v>60</v>
      </c>
      <c r="H3380" s="31">
        <v>0</v>
      </c>
      <c r="I3380" s="30" t="s">
        <v>586</v>
      </c>
      <c r="J3380" s="30" t="s">
        <v>587</v>
      </c>
      <c r="K3380" s="30" t="s">
        <v>495</v>
      </c>
      <c r="L3380" s="30" t="s">
        <v>496</v>
      </c>
      <c r="M3380" s="30" t="s">
        <v>877</v>
      </c>
      <c r="N3380" s="30" t="s">
        <v>10967</v>
      </c>
      <c r="O3380" s="30" t="s">
        <v>9872</v>
      </c>
      <c r="P3380" s="30" t="s">
        <v>9868</v>
      </c>
      <c r="Q3380" s="30" t="s">
        <v>499</v>
      </c>
    </row>
    <row r="3381" spans="1:17" hidden="1" x14ac:dyDescent="0.2">
      <c r="A3381" s="30" t="s">
        <v>10968</v>
      </c>
      <c r="B3381" s="30" t="s">
        <v>10969</v>
      </c>
      <c r="C3381" s="30" t="s">
        <v>10970</v>
      </c>
      <c r="D3381" s="30" t="s">
        <v>74</v>
      </c>
      <c r="E3381" s="30" t="s">
        <v>9891</v>
      </c>
      <c r="F3381" s="30"/>
      <c r="G3381" s="38">
        <v>60</v>
      </c>
      <c r="H3381" s="31">
        <v>0</v>
      </c>
      <c r="I3381" s="30" t="s">
        <v>610</v>
      </c>
      <c r="J3381" s="30" t="s">
        <v>611</v>
      </c>
      <c r="K3381" s="30" t="s">
        <v>495</v>
      </c>
      <c r="L3381" s="30" t="s">
        <v>612</v>
      </c>
      <c r="M3381" s="30" t="s">
        <v>1035</v>
      </c>
      <c r="N3381" s="30"/>
      <c r="O3381" s="30" t="s">
        <v>9872</v>
      </c>
      <c r="P3381" s="30" t="s">
        <v>9868</v>
      </c>
      <c r="Q3381" s="30" t="s">
        <v>4174</v>
      </c>
    </row>
    <row r="3382" spans="1:17" hidden="1" x14ac:dyDescent="0.2">
      <c r="A3382" s="30" t="s">
        <v>10971</v>
      </c>
      <c r="B3382" s="30" t="s">
        <v>10972</v>
      </c>
      <c r="C3382" s="30" t="s">
        <v>10973</v>
      </c>
      <c r="D3382" s="30"/>
      <c r="E3382" s="30" t="s">
        <v>9870</v>
      </c>
      <c r="F3382" s="30" t="s">
        <v>74</v>
      </c>
      <c r="G3382" s="38">
        <v>60</v>
      </c>
      <c r="H3382" s="31">
        <v>0</v>
      </c>
      <c r="I3382" s="30" t="s">
        <v>586</v>
      </c>
      <c r="J3382" s="30" t="s">
        <v>587</v>
      </c>
      <c r="K3382" s="30" t="s">
        <v>495</v>
      </c>
      <c r="L3382" s="30" t="s">
        <v>496</v>
      </c>
      <c r="M3382" s="30" t="s">
        <v>497</v>
      </c>
      <c r="N3382" s="30" t="s">
        <v>10974</v>
      </c>
      <c r="O3382" s="30" t="s">
        <v>9872</v>
      </c>
      <c r="P3382" s="30" t="s">
        <v>9868</v>
      </c>
      <c r="Q3382" s="30" t="s">
        <v>499</v>
      </c>
    </row>
    <row r="3383" spans="1:17" hidden="1" x14ac:dyDescent="0.2">
      <c r="A3383" s="30" t="s">
        <v>10975</v>
      </c>
      <c r="B3383" s="30" t="s">
        <v>10976</v>
      </c>
      <c r="C3383" s="30" t="s">
        <v>10977</v>
      </c>
      <c r="D3383" s="30"/>
      <c r="E3383" s="30" t="s">
        <v>10883</v>
      </c>
      <c r="F3383" s="30"/>
      <c r="G3383" s="38">
        <v>60</v>
      </c>
      <c r="H3383" s="31">
        <v>0</v>
      </c>
      <c r="I3383" s="30" t="s">
        <v>622</v>
      </c>
      <c r="J3383" s="30" t="s">
        <v>623</v>
      </c>
      <c r="K3383" s="30" t="s">
        <v>495</v>
      </c>
      <c r="L3383" s="30" t="s">
        <v>612</v>
      </c>
      <c r="M3383" s="30" t="s">
        <v>9851</v>
      </c>
      <c r="N3383" s="30"/>
      <c r="O3383" s="30" t="s">
        <v>9872</v>
      </c>
      <c r="P3383" s="30" t="s">
        <v>9868</v>
      </c>
      <c r="Q3383" s="30" t="s">
        <v>499</v>
      </c>
    </row>
    <row r="3384" spans="1:17" hidden="1" x14ac:dyDescent="0.2">
      <c r="A3384" s="30" t="s">
        <v>10978</v>
      </c>
      <c r="B3384" s="30" t="s">
        <v>10979</v>
      </c>
      <c r="C3384" s="30" t="s">
        <v>10980</v>
      </c>
      <c r="D3384" s="30"/>
      <c r="E3384" s="30" t="s">
        <v>10101</v>
      </c>
      <c r="F3384" s="30"/>
      <c r="G3384" s="38">
        <v>60</v>
      </c>
      <c r="H3384" s="31">
        <v>0</v>
      </c>
      <c r="I3384" s="30" t="s">
        <v>504</v>
      </c>
      <c r="J3384" s="30" t="s">
        <v>505</v>
      </c>
      <c r="K3384" s="30" t="s">
        <v>495</v>
      </c>
      <c r="L3384" s="30" t="s">
        <v>496</v>
      </c>
      <c r="M3384" s="30" t="s">
        <v>558</v>
      </c>
      <c r="N3384" s="30"/>
      <c r="O3384" s="30" t="s">
        <v>9872</v>
      </c>
      <c r="P3384" s="30" t="s">
        <v>9868</v>
      </c>
      <c r="Q3384" s="30" t="s">
        <v>499</v>
      </c>
    </row>
    <row r="3385" spans="1:17" hidden="1" x14ac:dyDescent="0.2">
      <c r="A3385" s="30" t="s">
        <v>10981</v>
      </c>
      <c r="B3385" s="30" t="s">
        <v>10982</v>
      </c>
      <c r="C3385" s="30" t="s">
        <v>10983</v>
      </c>
      <c r="D3385" s="30" t="s">
        <v>74</v>
      </c>
      <c r="E3385" s="30" t="s">
        <v>9891</v>
      </c>
      <c r="F3385" s="30"/>
      <c r="G3385" s="38">
        <v>60</v>
      </c>
      <c r="H3385" s="31">
        <v>0</v>
      </c>
      <c r="I3385" s="30" t="s">
        <v>5036</v>
      </c>
      <c r="J3385" s="30" t="s">
        <v>5037</v>
      </c>
      <c r="K3385" s="30" t="s">
        <v>495</v>
      </c>
      <c r="L3385" s="30" t="s">
        <v>612</v>
      </c>
      <c r="M3385" s="30" t="s">
        <v>9437</v>
      </c>
      <c r="N3385" s="30"/>
      <c r="O3385" s="30" t="s">
        <v>9872</v>
      </c>
      <c r="P3385" s="30" t="s">
        <v>9868</v>
      </c>
      <c r="Q3385" s="30" t="s">
        <v>4174</v>
      </c>
    </row>
    <row r="3386" spans="1:17" hidden="1" x14ac:dyDescent="0.2">
      <c r="A3386" s="30" t="s">
        <v>10984</v>
      </c>
      <c r="B3386" s="30" t="s">
        <v>10985</v>
      </c>
      <c r="C3386" s="30" t="s">
        <v>10986</v>
      </c>
      <c r="D3386" s="30"/>
      <c r="E3386" s="30" t="s">
        <v>9870</v>
      </c>
      <c r="F3386" s="30" t="s">
        <v>74</v>
      </c>
      <c r="G3386" s="38">
        <v>60</v>
      </c>
      <c r="H3386" s="31">
        <v>0</v>
      </c>
      <c r="I3386" s="30" t="s">
        <v>504</v>
      </c>
      <c r="J3386" s="30" t="s">
        <v>505</v>
      </c>
      <c r="K3386" s="30" t="s">
        <v>495</v>
      </c>
      <c r="L3386" s="30" t="s">
        <v>496</v>
      </c>
      <c r="M3386" s="30" t="s">
        <v>558</v>
      </c>
      <c r="N3386" s="30" t="s">
        <v>7919</v>
      </c>
      <c r="O3386" s="30" t="s">
        <v>9872</v>
      </c>
      <c r="P3386" s="30" t="s">
        <v>9868</v>
      </c>
      <c r="Q3386" s="30" t="s">
        <v>499</v>
      </c>
    </row>
    <row r="3387" spans="1:17" hidden="1" x14ac:dyDescent="0.2">
      <c r="A3387" s="30" t="s">
        <v>10987</v>
      </c>
      <c r="B3387" s="30" t="s">
        <v>10988</v>
      </c>
      <c r="C3387" s="30" t="s">
        <v>10989</v>
      </c>
      <c r="D3387" s="30"/>
      <c r="E3387" s="30" t="s">
        <v>9870</v>
      </c>
      <c r="F3387" s="30" t="s">
        <v>74</v>
      </c>
      <c r="G3387" s="38">
        <v>60</v>
      </c>
      <c r="H3387" s="31">
        <v>0</v>
      </c>
      <c r="I3387" s="30" t="s">
        <v>552</v>
      </c>
      <c r="J3387" s="30" t="s">
        <v>553</v>
      </c>
      <c r="K3387" s="30" t="s">
        <v>495</v>
      </c>
      <c r="L3387" s="30" t="s">
        <v>496</v>
      </c>
      <c r="M3387" s="30" t="s">
        <v>654</v>
      </c>
      <c r="N3387" s="30" t="s">
        <v>10990</v>
      </c>
      <c r="O3387" s="30" t="s">
        <v>9872</v>
      </c>
      <c r="P3387" s="30" t="s">
        <v>9868</v>
      </c>
      <c r="Q3387" s="30" t="s">
        <v>499</v>
      </c>
    </row>
    <row r="3388" spans="1:17" hidden="1" x14ac:dyDescent="0.2">
      <c r="A3388" s="30" t="s">
        <v>10991</v>
      </c>
      <c r="B3388" s="30" t="s">
        <v>10992</v>
      </c>
      <c r="C3388" s="30" t="s">
        <v>10993</v>
      </c>
      <c r="D3388" s="30"/>
      <c r="E3388" s="30" t="s">
        <v>9870</v>
      </c>
      <c r="F3388" s="30" t="s">
        <v>74</v>
      </c>
      <c r="G3388" s="38">
        <v>60</v>
      </c>
      <c r="H3388" s="31">
        <v>0</v>
      </c>
      <c r="I3388" s="30" t="s">
        <v>512</v>
      </c>
      <c r="J3388" s="30" t="s">
        <v>513</v>
      </c>
      <c r="K3388" s="30" t="s">
        <v>495</v>
      </c>
      <c r="L3388" s="30" t="s">
        <v>496</v>
      </c>
      <c r="M3388" s="30" t="s">
        <v>695</v>
      </c>
      <c r="N3388" s="30" t="s">
        <v>788</v>
      </c>
      <c r="O3388" s="30" t="s">
        <v>9872</v>
      </c>
      <c r="P3388" s="30" t="s">
        <v>9868</v>
      </c>
      <c r="Q3388" s="30" t="s">
        <v>499</v>
      </c>
    </row>
    <row r="3389" spans="1:17" hidden="1" x14ac:dyDescent="0.2">
      <c r="A3389" s="30" t="s">
        <v>10994</v>
      </c>
      <c r="B3389" s="30" t="s">
        <v>10995</v>
      </c>
      <c r="C3389" s="30" t="s">
        <v>10996</v>
      </c>
      <c r="D3389" s="30"/>
      <c r="E3389" s="30" t="s">
        <v>10883</v>
      </c>
      <c r="F3389" s="30"/>
      <c r="G3389" s="38">
        <v>60</v>
      </c>
      <c r="H3389" s="31">
        <v>0</v>
      </c>
      <c r="I3389" s="30" t="s">
        <v>622</v>
      </c>
      <c r="J3389" s="30" t="s">
        <v>623</v>
      </c>
      <c r="K3389" s="30" t="s">
        <v>495</v>
      </c>
      <c r="L3389" s="30" t="s">
        <v>612</v>
      </c>
      <c r="M3389" s="30" t="s">
        <v>1007</v>
      </c>
      <c r="N3389" s="30"/>
      <c r="O3389" s="30" t="s">
        <v>9872</v>
      </c>
      <c r="P3389" s="30" t="s">
        <v>9868</v>
      </c>
      <c r="Q3389" s="30" t="s">
        <v>499</v>
      </c>
    </row>
    <row r="3390" spans="1:17" hidden="1" x14ac:dyDescent="0.2">
      <c r="A3390" s="30" t="s">
        <v>10997</v>
      </c>
      <c r="B3390" s="30" t="s">
        <v>10998</v>
      </c>
      <c r="C3390" s="30" t="s">
        <v>10999</v>
      </c>
      <c r="D3390" s="30"/>
      <c r="E3390" s="30" t="s">
        <v>10883</v>
      </c>
      <c r="F3390" s="30"/>
      <c r="G3390" s="38">
        <v>60</v>
      </c>
      <c r="H3390" s="31">
        <v>0</v>
      </c>
      <c r="I3390" s="30" t="s">
        <v>610</v>
      </c>
      <c r="J3390" s="30" t="s">
        <v>611</v>
      </c>
      <c r="K3390" s="30" t="s">
        <v>495</v>
      </c>
      <c r="L3390" s="30" t="s">
        <v>612</v>
      </c>
      <c r="M3390" s="30" t="s">
        <v>1108</v>
      </c>
      <c r="N3390" s="30"/>
      <c r="O3390" s="30" t="s">
        <v>9872</v>
      </c>
      <c r="P3390" s="30" t="s">
        <v>9868</v>
      </c>
      <c r="Q3390" s="30" t="s">
        <v>499</v>
      </c>
    </row>
    <row r="3391" spans="1:17" hidden="1" x14ac:dyDescent="0.2">
      <c r="A3391" s="30" t="s">
        <v>11000</v>
      </c>
      <c r="B3391" s="30" t="s">
        <v>11001</v>
      </c>
      <c r="C3391" s="30" t="s">
        <v>11002</v>
      </c>
      <c r="D3391" s="30"/>
      <c r="E3391" s="30" t="s">
        <v>9870</v>
      </c>
      <c r="F3391" s="30" t="s">
        <v>74</v>
      </c>
      <c r="G3391" s="38">
        <v>60</v>
      </c>
      <c r="H3391" s="31">
        <v>0</v>
      </c>
      <c r="I3391" s="30" t="s">
        <v>552</v>
      </c>
      <c r="J3391" s="30" t="s">
        <v>553</v>
      </c>
      <c r="K3391" s="30" t="s">
        <v>495</v>
      </c>
      <c r="L3391" s="30" t="s">
        <v>496</v>
      </c>
      <c r="M3391" s="30" t="s">
        <v>724</v>
      </c>
      <c r="N3391" s="30" t="s">
        <v>2822</v>
      </c>
      <c r="O3391" s="30" t="s">
        <v>9872</v>
      </c>
      <c r="P3391" s="30" t="s">
        <v>9868</v>
      </c>
      <c r="Q3391" s="30" t="s">
        <v>499</v>
      </c>
    </row>
    <row r="3392" spans="1:17" hidden="1" x14ac:dyDescent="0.2">
      <c r="A3392" s="30" t="s">
        <v>11003</v>
      </c>
      <c r="B3392" s="30" t="s">
        <v>11004</v>
      </c>
      <c r="C3392" s="30" t="s">
        <v>11005</v>
      </c>
      <c r="D3392" s="30"/>
      <c r="E3392" s="30" t="s">
        <v>9870</v>
      </c>
      <c r="F3392" s="30" t="s">
        <v>74</v>
      </c>
      <c r="G3392" s="38">
        <v>60</v>
      </c>
      <c r="H3392" s="31">
        <v>0</v>
      </c>
      <c r="I3392" s="30" t="s">
        <v>586</v>
      </c>
      <c r="J3392" s="30" t="s">
        <v>587</v>
      </c>
      <c r="K3392" s="30" t="s">
        <v>495</v>
      </c>
      <c r="L3392" s="30" t="s">
        <v>496</v>
      </c>
      <c r="M3392" s="30" t="s">
        <v>877</v>
      </c>
      <c r="N3392" s="30" t="s">
        <v>11006</v>
      </c>
      <c r="O3392" s="30" t="s">
        <v>9872</v>
      </c>
      <c r="P3392" s="30" t="s">
        <v>9868</v>
      </c>
      <c r="Q3392" s="30" t="s">
        <v>499</v>
      </c>
    </row>
    <row r="3393" spans="1:17" hidden="1" x14ac:dyDescent="0.2">
      <c r="A3393" s="30" t="s">
        <v>11007</v>
      </c>
      <c r="B3393" s="30" t="s">
        <v>11008</v>
      </c>
      <c r="C3393" s="30" t="s">
        <v>11009</v>
      </c>
      <c r="D3393" s="30"/>
      <c r="E3393" s="30" t="s">
        <v>9870</v>
      </c>
      <c r="F3393" s="30" t="s">
        <v>74</v>
      </c>
      <c r="G3393" s="38">
        <v>60</v>
      </c>
      <c r="H3393" s="31">
        <v>0</v>
      </c>
      <c r="I3393" s="30" t="s">
        <v>552</v>
      </c>
      <c r="J3393" s="30" t="s">
        <v>553</v>
      </c>
      <c r="K3393" s="30" t="s">
        <v>495</v>
      </c>
      <c r="L3393" s="30" t="s">
        <v>496</v>
      </c>
      <c r="M3393" s="30" t="s">
        <v>724</v>
      </c>
      <c r="N3393" s="30"/>
      <c r="O3393" s="30" t="s">
        <v>9872</v>
      </c>
      <c r="P3393" s="30" t="s">
        <v>9868</v>
      </c>
      <c r="Q3393" s="30" t="s">
        <v>499</v>
      </c>
    </row>
    <row r="3394" spans="1:17" hidden="1" x14ac:dyDescent="0.2">
      <c r="A3394" s="30" t="s">
        <v>11010</v>
      </c>
      <c r="B3394" s="30" t="s">
        <v>11011</v>
      </c>
      <c r="C3394" s="30" t="s">
        <v>11012</v>
      </c>
      <c r="D3394" s="30"/>
      <c r="E3394" s="30" t="s">
        <v>10883</v>
      </c>
      <c r="F3394" s="30" t="s">
        <v>74</v>
      </c>
      <c r="G3394" s="38">
        <v>60</v>
      </c>
      <c r="H3394" s="31">
        <v>0</v>
      </c>
      <c r="I3394" s="30" t="s">
        <v>610</v>
      </c>
      <c r="J3394" s="30" t="s">
        <v>611</v>
      </c>
      <c r="K3394" s="30" t="s">
        <v>495</v>
      </c>
      <c r="L3394" s="30" t="s">
        <v>612</v>
      </c>
      <c r="M3394" s="30" t="s">
        <v>1035</v>
      </c>
      <c r="N3394" s="30"/>
      <c r="O3394" s="30" t="s">
        <v>9872</v>
      </c>
      <c r="P3394" s="30" t="s">
        <v>9868</v>
      </c>
      <c r="Q3394" s="30" t="s">
        <v>499</v>
      </c>
    </row>
    <row r="3395" spans="1:17" hidden="1" x14ac:dyDescent="0.2">
      <c r="A3395" s="30" t="s">
        <v>11013</v>
      </c>
      <c r="B3395" s="30" t="s">
        <v>11014</v>
      </c>
      <c r="C3395" s="30" t="s">
        <v>11015</v>
      </c>
      <c r="D3395" s="30"/>
      <c r="E3395" s="30" t="s">
        <v>10883</v>
      </c>
      <c r="F3395" s="30"/>
      <c r="G3395" s="38">
        <v>60</v>
      </c>
      <c r="H3395" s="31">
        <v>0</v>
      </c>
      <c r="I3395" s="30" t="s">
        <v>622</v>
      </c>
      <c r="J3395" s="30" t="s">
        <v>623</v>
      </c>
      <c r="K3395" s="30" t="s">
        <v>495</v>
      </c>
      <c r="L3395" s="30" t="s">
        <v>612</v>
      </c>
      <c r="M3395" s="30" t="s">
        <v>1007</v>
      </c>
      <c r="N3395" s="30"/>
      <c r="O3395" s="30" t="s">
        <v>9872</v>
      </c>
      <c r="P3395" s="30" t="s">
        <v>9868</v>
      </c>
      <c r="Q3395" s="30" t="s">
        <v>499</v>
      </c>
    </row>
    <row r="3396" spans="1:17" hidden="1" x14ac:dyDescent="0.2">
      <c r="A3396" s="30" t="s">
        <v>11016</v>
      </c>
      <c r="B3396" s="30" t="s">
        <v>11017</v>
      </c>
      <c r="C3396" s="30" t="s">
        <v>11018</v>
      </c>
      <c r="D3396" s="30"/>
      <c r="E3396" s="30" t="s">
        <v>10883</v>
      </c>
      <c r="F3396" s="30" t="s">
        <v>74</v>
      </c>
      <c r="G3396" s="38">
        <v>60</v>
      </c>
      <c r="H3396" s="31">
        <v>0</v>
      </c>
      <c r="I3396" s="30" t="s">
        <v>610</v>
      </c>
      <c r="J3396" s="30" t="s">
        <v>611</v>
      </c>
      <c r="K3396" s="30" t="s">
        <v>495</v>
      </c>
      <c r="L3396" s="30" t="s">
        <v>612</v>
      </c>
      <c r="M3396" s="30" t="s">
        <v>688</v>
      </c>
      <c r="N3396" s="30" t="s">
        <v>6720</v>
      </c>
      <c r="O3396" s="30" t="s">
        <v>9872</v>
      </c>
      <c r="P3396" s="30" t="s">
        <v>9868</v>
      </c>
      <c r="Q3396" s="30" t="s">
        <v>499</v>
      </c>
    </row>
    <row r="3397" spans="1:17" hidden="1" x14ac:dyDescent="0.2">
      <c r="A3397" s="30" t="s">
        <v>11019</v>
      </c>
      <c r="B3397" s="30" t="s">
        <v>11020</v>
      </c>
      <c r="C3397" s="30" t="s">
        <v>11021</v>
      </c>
      <c r="D3397" s="30"/>
      <c r="E3397" s="30" t="s">
        <v>10883</v>
      </c>
      <c r="F3397" s="30"/>
      <c r="G3397" s="38">
        <v>60</v>
      </c>
      <c r="H3397" s="31">
        <v>0</v>
      </c>
      <c r="I3397" s="30" t="s">
        <v>610</v>
      </c>
      <c r="J3397" s="30" t="s">
        <v>611</v>
      </c>
      <c r="K3397" s="30" t="s">
        <v>495</v>
      </c>
      <c r="L3397" s="30" t="s">
        <v>612</v>
      </c>
      <c r="M3397" s="30" t="s">
        <v>1035</v>
      </c>
      <c r="N3397" s="30"/>
      <c r="O3397" s="30" t="s">
        <v>9872</v>
      </c>
      <c r="P3397" s="30" t="s">
        <v>9868</v>
      </c>
      <c r="Q3397" s="30" t="s">
        <v>499</v>
      </c>
    </row>
    <row r="3398" spans="1:17" hidden="1" x14ac:dyDescent="0.2">
      <c r="A3398" s="30" t="s">
        <v>11022</v>
      </c>
      <c r="B3398" s="30" t="s">
        <v>11023</v>
      </c>
      <c r="C3398" s="30" t="s">
        <v>11024</v>
      </c>
      <c r="D3398" s="30"/>
      <c r="E3398" s="30" t="s">
        <v>10883</v>
      </c>
      <c r="F3398" s="30"/>
      <c r="G3398" s="38">
        <v>60</v>
      </c>
      <c r="H3398" s="31">
        <v>0</v>
      </c>
      <c r="I3398" s="30" t="s">
        <v>610</v>
      </c>
      <c r="J3398" s="30" t="s">
        <v>611</v>
      </c>
      <c r="K3398" s="30" t="s">
        <v>495</v>
      </c>
      <c r="L3398" s="30" t="s">
        <v>612</v>
      </c>
      <c r="M3398" s="30" t="s">
        <v>1035</v>
      </c>
      <c r="N3398" s="30" t="s">
        <v>11025</v>
      </c>
      <c r="O3398" s="30" t="s">
        <v>9872</v>
      </c>
      <c r="P3398" s="30" t="s">
        <v>9868</v>
      </c>
      <c r="Q3398" s="30" t="s">
        <v>499</v>
      </c>
    </row>
    <row r="3399" spans="1:17" hidden="1" x14ac:dyDescent="0.2">
      <c r="A3399" s="30" t="s">
        <v>11026</v>
      </c>
      <c r="B3399" s="30" t="s">
        <v>11027</v>
      </c>
      <c r="C3399" s="30" t="s">
        <v>11028</v>
      </c>
      <c r="D3399" s="30"/>
      <c r="E3399" s="30" t="s">
        <v>9870</v>
      </c>
      <c r="F3399" s="30" t="s">
        <v>74</v>
      </c>
      <c r="G3399" s="38">
        <v>60</v>
      </c>
      <c r="H3399" s="31">
        <v>0</v>
      </c>
      <c r="I3399" s="30" t="s">
        <v>504</v>
      </c>
      <c r="J3399" s="30" t="s">
        <v>505</v>
      </c>
      <c r="K3399" s="30" t="s">
        <v>495</v>
      </c>
      <c r="L3399" s="30" t="s">
        <v>496</v>
      </c>
      <c r="M3399" s="30" t="s">
        <v>2206</v>
      </c>
      <c r="N3399" s="30" t="s">
        <v>6861</v>
      </c>
      <c r="O3399" s="30" t="s">
        <v>9872</v>
      </c>
      <c r="P3399" s="30" t="s">
        <v>9868</v>
      </c>
      <c r="Q3399" s="30" t="s">
        <v>499</v>
      </c>
    </row>
    <row r="3400" spans="1:17" hidden="1" x14ac:dyDescent="0.2">
      <c r="A3400" s="30" t="s">
        <v>11029</v>
      </c>
      <c r="B3400" s="30" t="s">
        <v>11030</v>
      </c>
      <c r="C3400" s="30" t="s">
        <v>11031</v>
      </c>
      <c r="D3400" s="30"/>
      <c r="E3400" s="30" t="s">
        <v>10101</v>
      </c>
      <c r="F3400" s="30"/>
      <c r="G3400" s="38">
        <v>60</v>
      </c>
      <c r="H3400" s="31">
        <v>0</v>
      </c>
      <c r="I3400" s="30" t="s">
        <v>504</v>
      </c>
      <c r="J3400" s="30" t="s">
        <v>505</v>
      </c>
      <c r="K3400" s="30" t="s">
        <v>495</v>
      </c>
      <c r="L3400" s="30" t="s">
        <v>496</v>
      </c>
      <c r="M3400" s="30" t="s">
        <v>558</v>
      </c>
      <c r="N3400" s="30" t="s">
        <v>7563</v>
      </c>
      <c r="O3400" s="30" t="s">
        <v>9872</v>
      </c>
      <c r="P3400" s="30" t="s">
        <v>9868</v>
      </c>
      <c r="Q3400" s="30" t="s">
        <v>499</v>
      </c>
    </row>
    <row r="3401" spans="1:17" hidden="1" x14ac:dyDescent="0.2">
      <c r="A3401" s="30" t="s">
        <v>11032</v>
      </c>
      <c r="B3401" s="30" t="s">
        <v>11033</v>
      </c>
      <c r="C3401" s="30" t="s">
        <v>11034</v>
      </c>
      <c r="D3401" s="30"/>
      <c r="E3401" s="30" t="s">
        <v>10883</v>
      </c>
      <c r="F3401" s="30" t="s">
        <v>74</v>
      </c>
      <c r="G3401" s="38">
        <v>60</v>
      </c>
      <c r="H3401" s="31">
        <v>0</v>
      </c>
      <c r="I3401" s="30" t="s">
        <v>610</v>
      </c>
      <c r="J3401" s="30" t="s">
        <v>611</v>
      </c>
      <c r="K3401" s="30" t="s">
        <v>495</v>
      </c>
      <c r="L3401" s="30" t="s">
        <v>612</v>
      </c>
      <c r="M3401" s="30" t="s">
        <v>5051</v>
      </c>
      <c r="N3401" s="30"/>
      <c r="O3401" s="30" t="s">
        <v>9872</v>
      </c>
      <c r="P3401" s="30" t="s">
        <v>9868</v>
      </c>
      <c r="Q3401" s="30" t="s">
        <v>499</v>
      </c>
    </row>
    <row r="3402" spans="1:17" hidden="1" x14ac:dyDescent="0.2">
      <c r="A3402" s="30" t="s">
        <v>11035</v>
      </c>
      <c r="B3402" s="30" t="s">
        <v>11036</v>
      </c>
      <c r="C3402" s="30" t="s">
        <v>11037</v>
      </c>
      <c r="D3402" s="30"/>
      <c r="E3402" s="30" t="s">
        <v>9870</v>
      </c>
      <c r="F3402" s="30" t="s">
        <v>74</v>
      </c>
      <c r="G3402" s="38">
        <v>60</v>
      </c>
      <c r="H3402" s="31">
        <v>0</v>
      </c>
      <c r="I3402" s="30" t="s">
        <v>552</v>
      </c>
      <c r="J3402" s="30" t="s">
        <v>553</v>
      </c>
      <c r="K3402" s="30" t="s">
        <v>495</v>
      </c>
      <c r="L3402" s="30" t="s">
        <v>496</v>
      </c>
      <c r="M3402" s="30" t="s">
        <v>724</v>
      </c>
      <c r="N3402" s="30" t="s">
        <v>2822</v>
      </c>
      <c r="O3402" s="30" t="s">
        <v>9872</v>
      </c>
      <c r="P3402" s="30" t="s">
        <v>9868</v>
      </c>
      <c r="Q3402" s="30" t="s">
        <v>499</v>
      </c>
    </row>
    <row r="3403" spans="1:17" hidden="1" x14ac:dyDescent="0.2">
      <c r="A3403" s="30" t="s">
        <v>11038</v>
      </c>
      <c r="B3403" s="30" t="s">
        <v>11039</v>
      </c>
      <c r="C3403" s="30" t="s">
        <v>11040</v>
      </c>
      <c r="D3403" s="30" t="s">
        <v>74</v>
      </c>
      <c r="E3403" s="30" t="s">
        <v>9891</v>
      </c>
      <c r="F3403" s="30"/>
      <c r="G3403" s="38">
        <v>60</v>
      </c>
      <c r="H3403" s="31">
        <v>0</v>
      </c>
      <c r="I3403" s="30" t="s">
        <v>5036</v>
      </c>
      <c r="J3403" s="30" t="s">
        <v>5037</v>
      </c>
      <c r="K3403" s="30" t="s">
        <v>495</v>
      </c>
      <c r="L3403" s="30" t="s">
        <v>612</v>
      </c>
      <c r="M3403" s="30" t="s">
        <v>1128</v>
      </c>
      <c r="N3403" s="30"/>
      <c r="O3403" s="30" t="s">
        <v>9872</v>
      </c>
      <c r="P3403" s="30" t="s">
        <v>9868</v>
      </c>
      <c r="Q3403" s="30" t="s">
        <v>4174</v>
      </c>
    </row>
    <row r="3404" spans="1:17" hidden="1" x14ac:dyDescent="0.2">
      <c r="A3404" s="30" t="s">
        <v>11041</v>
      </c>
      <c r="B3404" s="30" t="s">
        <v>11042</v>
      </c>
      <c r="C3404" s="30" t="s">
        <v>11043</v>
      </c>
      <c r="D3404" s="30"/>
      <c r="E3404" s="30" t="s">
        <v>10883</v>
      </c>
      <c r="F3404" s="30"/>
      <c r="G3404" s="38">
        <v>60</v>
      </c>
      <c r="H3404" s="31">
        <v>0</v>
      </c>
      <c r="I3404" s="30" t="s">
        <v>622</v>
      </c>
      <c r="J3404" s="30" t="s">
        <v>623</v>
      </c>
      <c r="K3404" s="30" t="s">
        <v>495</v>
      </c>
      <c r="L3404" s="30" t="s">
        <v>612</v>
      </c>
      <c r="M3404" s="30" t="s">
        <v>1007</v>
      </c>
      <c r="N3404" s="30"/>
      <c r="O3404" s="30" t="s">
        <v>9872</v>
      </c>
      <c r="P3404" s="30" t="s">
        <v>9868</v>
      </c>
      <c r="Q3404" s="30" t="s">
        <v>499</v>
      </c>
    </row>
    <row r="3405" spans="1:17" hidden="1" x14ac:dyDescent="0.2">
      <c r="A3405" s="30" t="s">
        <v>11044</v>
      </c>
      <c r="B3405" s="30" t="s">
        <v>11045</v>
      </c>
      <c r="C3405" s="30" t="s">
        <v>11046</v>
      </c>
      <c r="D3405" s="30" t="s">
        <v>74</v>
      </c>
      <c r="E3405" s="30" t="s">
        <v>9891</v>
      </c>
      <c r="F3405" s="30"/>
      <c r="G3405" s="38">
        <v>60</v>
      </c>
      <c r="H3405" s="31">
        <v>0</v>
      </c>
      <c r="I3405" s="30" t="s">
        <v>610</v>
      </c>
      <c r="J3405" s="30" t="s">
        <v>611</v>
      </c>
      <c r="K3405" s="30" t="s">
        <v>495</v>
      </c>
      <c r="L3405" s="30" t="s">
        <v>612</v>
      </c>
      <c r="M3405" s="30" t="s">
        <v>5051</v>
      </c>
      <c r="N3405" s="30" t="s">
        <v>11047</v>
      </c>
      <c r="O3405" s="30" t="s">
        <v>9872</v>
      </c>
      <c r="P3405" s="30" t="s">
        <v>9868</v>
      </c>
      <c r="Q3405" s="30" t="s">
        <v>4174</v>
      </c>
    </row>
    <row r="3406" spans="1:17" hidden="1" x14ac:dyDescent="0.2">
      <c r="A3406" s="30" t="s">
        <v>11048</v>
      </c>
      <c r="B3406" s="30" t="s">
        <v>11049</v>
      </c>
      <c r="C3406" s="30" t="s">
        <v>11050</v>
      </c>
      <c r="D3406" s="30"/>
      <c r="E3406" s="30" t="s">
        <v>9870</v>
      </c>
      <c r="F3406" s="30" t="s">
        <v>74</v>
      </c>
      <c r="G3406" s="38">
        <v>60</v>
      </c>
      <c r="H3406" s="31">
        <v>0</v>
      </c>
      <c r="I3406" s="30" t="s">
        <v>504</v>
      </c>
      <c r="J3406" s="30" t="s">
        <v>505</v>
      </c>
      <c r="K3406" s="30" t="s">
        <v>495</v>
      </c>
      <c r="L3406" s="30" t="s">
        <v>496</v>
      </c>
      <c r="M3406" s="30" t="s">
        <v>558</v>
      </c>
      <c r="N3406" s="30"/>
      <c r="O3406" s="30" t="s">
        <v>9872</v>
      </c>
      <c r="P3406" s="30" t="s">
        <v>9868</v>
      </c>
      <c r="Q3406" s="30" t="s">
        <v>499</v>
      </c>
    </row>
    <row r="3407" spans="1:17" hidden="1" x14ac:dyDescent="0.2">
      <c r="A3407" s="30" t="s">
        <v>11051</v>
      </c>
      <c r="B3407" s="30" t="s">
        <v>11052</v>
      </c>
      <c r="C3407" s="30" t="s">
        <v>11053</v>
      </c>
      <c r="D3407" s="30"/>
      <c r="E3407" s="30" t="s">
        <v>9870</v>
      </c>
      <c r="F3407" s="30" t="s">
        <v>74</v>
      </c>
      <c r="G3407" s="38">
        <v>60</v>
      </c>
      <c r="H3407" s="31">
        <v>0</v>
      </c>
      <c r="I3407" s="30" t="s">
        <v>512</v>
      </c>
      <c r="J3407" s="30" t="s">
        <v>513</v>
      </c>
      <c r="K3407" s="30" t="s">
        <v>495</v>
      </c>
      <c r="L3407" s="30" t="s">
        <v>496</v>
      </c>
      <c r="M3407" s="30" t="s">
        <v>695</v>
      </c>
      <c r="N3407" s="30" t="s">
        <v>11054</v>
      </c>
      <c r="O3407" s="30" t="s">
        <v>9872</v>
      </c>
      <c r="P3407" s="30" t="s">
        <v>9868</v>
      </c>
      <c r="Q3407" s="30" t="s">
        <v>499</v>
      </c>
    </row>
    <row r="3408" spans="1:17" hidden="1" x14ac:dyDescent="0.2">
      <c r="A3408" s="30" t="s">
        <v>11055</v>
      </c>
      <c r="B3408" s="30" t="s">
        <v>11056</v>
      </c>
      <c r="C3408" s="30" t="s">
        <v>11057</v>
      </c>
      <c r="D3408" s="30"/>
      <c r="E3408" s="30" t="s">
        <v>10883</v>
      </c>
      <c r="F3408" s="30"/>
      <c r="G3408" s="38">
        <v>60</v>
      </c>
      <c r="H3408" s="31">
        <v>0</v>
      </c>
      <c r="I3408" s="30" t="s">
        <v>5036</v>
      </c>
      <c r="J3408" s="30" t="s">
        <v>5037</v>
      </c>
      <c r="K3408" s="30" t="s">
        <v>495</v>
      </c>
      <c r="L3408" s="30" t="s">
        <v>612</v>
      </c>
      <c r="M3408" s="30" t="s">
        <v>1828</v>
      </c>
      <c r="N3408" s="30" t="s">
        <v>4700</v>
      </c>
      <c r="O3408" s="30" t="s">
        <v>9872</v>
      </c>
      <c r="P3408" s="30" t="s">
        <v>9868</v>
      </c>
      <c r="Q3408" s="30" t="s">
        <v>499</v>
      </c>
    </row>
    <row r="3409" spans="1:17" hidden="1" x14ac:dyDescent="0.2">
      <c r="A3409" s="30" t="s">
        <v>11058</v>
      </c>
      <c r="B3409" s="30" t="s">
        <v>11059</v>
      </c>
      <c r="C3409" s="30" t="s">
        <v>11060</v>
      </c>
      <c r="D3409" s="30"/>
      <c r="E3409" s="30" t="s">
        <v>10883</v>
      </c>
      <c r="F3409" s="30"/>
      <c r="G3409" s="38">
        <v>60</v>
      </c>
      <c r="H3409" s="31">
        <v>0</v>
      </c>
      <c r="I3409" s="30" t="s">
        <v>622</v>
      </c>
      <c r="J3409" s="30" t="s">
        <v>623</v>
      </c>
      <c r="K3409" s="30" t="s">
        <v>495</v>
      </c>
      <c r="L3409" s="30" t="s">
        <v>612</v>
      </c>
      <c r="M3409" s="30" t="s">
        <v>6893</v>
      </c>
      <c r="N3409" s="30" t="s">
        <v>11061</v>
      </c>
      <c r="O3409" s="30" t="s">
        <v>9872</v>
      </c>
      <c r="P3409" s="30" t="s">
        <v>9868</v>
      </c>
      <c r="Q3409" s="30" t="s">
        <v>499</v>
      </c>
    </row>
    <row r="3410" spans="1:17" hidden="1" x14ac:dyDescent="0.2">
      <c r="A3410" s="30" t="s">
        <v>11062</v>
      </c>
      <c r="B3410" s="30" t="s">
        <v>11063</v>
      </c>
      <c r="C3410" s="30" t="s">
        <v>11064</v>
      </c>
      <c r="D3410" s="30"/>
      <c r="E3410" s="30" t="s">
        <v>10883</v>
      </c>
      <c r="F3410" s="30"/>
      <c r="G3410" s="38">
        <v>60</v>
      </c>
      <c r="H3410" s="31">
        <v>0</v>
      </c>
      <c r="I3410" s="30" t="s">
        <v>622</v>
      </c>
      <c r="J3410" s="30" t="s">
        <v>623</v>
      </c>
      <c r="K3410" s="30" t="s">
        <v>495</v>
      </c>
      <c r="L3410" s="30" t="s">
        <v>612</v>
      </c>
      <c r="M3410" s="30" t="s">
        <v>6893</v>
      </c>
      <c r="N3410" s="30" t="s">
        <v>11065</v>
      </c>
      <c r="O3410" s="30" t="s">
        <v>9872</v>
      </c>
      <c r="P3410" s="30" t="s">
        <v>9868</v>
      </c>
      <c r="Q3410" s="30" t="s">
        <v>499</v>
      </c>
    </row>
    <row r="3411" spans="1:17" hidden="1" x14ac:dyDescent="0.2">
      <c r="A3411" s="30" t="s">
        <v>11066</v>
      </c>
      <c r="B3411" s="30" t="s">
        <v>11067</v>
      </c>
      <c r="C3411" s="30" t="s">
        <v>11068</v>
      </c>
      <c r="D3411" s="30" t="s">
        <v>74</v>
      </c>
      <c r="E3411" s="30" t="s">
        <v>9891</v>
      </c>
      <c r="F3411" s="30"/>
      <c r="G3411" s="38">
        <v>60</v>
      </c>
      <c r="H3411" s="31">
        <v>0</v>
      </c>
      <c r="I3411" s="30" t="s">
        <v>5036</v>
      </c>
      <c r="J3411" s="30" t="s">
        <v>5037</v>
      </c>
      <c r="K3411" s="30" t="s">
        <v>495</v>
      </c>
      <c r="L3411" s="30" t="s">
        <v>612</v>
      </c>
      <c r="M3411" s="30" t="s">
        <v>1021</v>
      </c>
      <c r="N3411" s="30"/>
      <c r="O3411" s="30" t="s">
        <v>9872</v>
      </c>
      <c r="P3411" s="30" t="s">
        <v>9868</v>
      </c>
      <c r="Q3411" s="30" t="s">
        <v>4174</v>
      </c>
    </row>
    <row r="3412" spans="1:17" hidden="1" x14ac:dyDescent="0.2">
      <c r="A3412" s="30" t="s">
        <v>11069</v>
      </c>
      <c r="B3412" s="30" t="s">
        <v>11070</v>
      </c>
      <c r="C3412" s="30" t="s">
        <v>11071</v>
      </c>
      <c r="D3412" s="30" t="s">
        <v>74</v>
      </c>
      <c r="E3412" s="30" t="s">
        <v>9891</v>
      </c>
      <c r="F3412" s="30"/>
      <c r="G3412" s="38">
        <v>60</v>
      </c>
      <c r="H3412" s="31">
        <v>0</v>
      </c>
      <c r="I3412" s="30" t="s">
        <v>5036</v>
      </c>
      <c r="J3412" s="30" t="s">
        <v>5037</v>
      </c>
      <c r="K3412" s="30" t="s">
        <v>495</v>
      </c>
      <c r="L3412" s="30" t="s">
        <v>612</v>
      </c>
      <c r="M3412" s="30" t="s">
        <v>9443</v>
      </c>
      <c r="N3412" s="30"/>
      <c r="O3412" s="30" t="s">
        <v>9872</v>
      </c>
      <c r="P3412" s="30" t="s">
        <v>9868</v>
      </c>
      <c r="Q3412" s="30" t="s">
        <v>4174</v>
      </c>
    </row>
    <row r="3413" spans="1:17" hidden="1" x14ac:dyDescent="0.2">
      <c r="A3413" s="30" t="s">
        <v>11072</v>
      </c>
      <c r="B3413" s="30" t="s">
        <v>11073</v>
      </c>
      <c r="C3413" s="30" t="s">
        <v>11074</v>
      </c>
      <c r="D3413" s="30"/>
      <c r="E3413" s="30" t="s">
        <v>9870</v>
      </c>
      <c r="F3413" s="30" t="s">
        <v>74</v>
      </c>
      <c r="G3413" s="38">
        <v>60</v>
      </c>
      <c r="H3413" s="31">
        <v>0</v>
      </c>
      <c r="I3413" s="30" t="s">
        <v>512</v>
      </c>
      <c r="J3413" s="30" t="s">
        <v>513</v>
      </c>
      <c r="K3413" s="30" t="s">
        <v>495</v>
      </c>
      <c r="L3413" s="30" t="s">
        <v>496</v>
      </c>
      <c r="M3413" s="30" t="s">
        <v>695</v>
      </c>
      <c r="N3413" s="30"/>
      <c r="O3413" s="30" t="s">
        <v>9872</v>
      </c>
      <c r="P3413" s="30" t="s">
        <v>9868</v>
      </c>
      <c r="Q3413" s="30" t="s">
        <v>499</v>
      </c>
    </row>
    <row r="3414" spans="1:17" hidden="1" x14ac:dyDescent="0.2">
      <c r="A3414" s="30" t="s">
        <v>11075</v>
      </c>
      <c r="B3414" s="30" t="s">
        <v>11076</v>
      </c>
      <c r="C3414" s="30" t="s">
        <v>11077</v>
      </c>
      <c r="D3414" s="30"/>
      <c r="E3414" s="30" t="s">
        <v>10883</v>
      </c>
      <c r="F3414" s="30"/>
      <c r="G3414" s="38">
        <v>60</v>
      </c>
      <c r="H3414" s="31">
        <v>0</v>
      </c>
      <c r="I3414" s="30" t="s">
        <v>5036</v>
      </c>
      <c r="J3414" s="30" t="s">
        <v>5037</v>
      </c>
      <c r="K3414" s="30" t="s">
        <v>495</v>
      </c>
      <c r="L3414" s="30" t="s">
        <v>612</v>
      </c>
      <c r="M3414" s="30" t="s">
        <v>1128</v>
      </c>
      <c r="N3414" s="30"/>
      <c r="O3414" s="30" t="s">
        <v>9872</v>
      </c>
      <c r="P3414" s="30" t="s">
        <v>9868</v>
      </c>
      <c r="Q3414" s="30" t="s">
        <v>499</v>
      </c>
    </row>
    <row r="3415" spans="1:17" hidden="1" x14ac:dyDescent="0.2">
      <c r="A3415" s="30" t="s">
        <v>11078</v>
      </c>
      <c r="B3415" s="30" t="s">
        <v>11079</v>
      </c>
      <c r="C3415" s="30" t="s">
        <v>11080</v>
      </c>
      <c r="D3415" s="30"/>
      <c r="E3415" s="30" t="s">
        <v>10883</v>
      </c>
      <c r="F3415" s="30"/>
      <c r="G3415" s="38">
        <v>60</v>
      </c>
      <c r="H3415" s="31">
        <v>0</v>
      </c>
      <c r="I3415" s="30" t="s">
        <v>622</v>
      </c>
      <c r="J3415" s="30" t="s">
        <v>623</v>
      </c>
      <c r="K3415" s="30" t="s">
        <v>495</v>
      </c>
      <c r="L3415" s="30" t="s">
        <v>612</v>
      </c>
      <c r="M3415" s="30" t="s">
        <v>1088</v>
      </c>
      <c r="N3415" s="30" t="s">
        <v>11081</v>
      </c>
      <c r="O3415" s="30" t="s">
        <v>9872</v>
      </c>
      <c r="P3415" s="30" t="s">
        <v>9868</v>
      </c>
      <c r="Q3415" s="30" t="s">
        <v>499</v>
      </c>
    </row>
    <row r="3416" spans="1:17" hidden="1" x14ac:dyDescent="0.2">
      <c r="A3416" s="30" t="s">
        <v>11082</v>
      </c>
      <c r="B3416" s="30" t="s">
        <v>11083</v>
      </c>
      <c r="C3416" s="30" t="s">
        <v>11084</v>
      </c>
      <c r="D3416" s="30"/>
      <c r="E3416" s="30" t="s">
        <v>10883</v>
      </c>
      <c r="F3416" s="30"/>
      <c r="G3416" s="38">
        <v>60</v>
      </c>
      <c r="H3416" s="31">
        <v>0</v>
      </c>
      <c r="I3416" s="30" t="s">
        <v>622</v>
      </c>
      <c r="J3416" s="30" t="s">
        <v>623</v>
      </c>
      <c r="K3416" s="30" t="s">
        <v>495</v>
      </c>
      <c r="L3416" s="30" t="s">
        <v>612</v>
      </c>
      <c r="M3416" s="30" t="s">
        <v>6893</v>
      </c>
      <c r="N3416" s="30" t="s">
        <v>11085</v>
      </c>
      <c r="O3416" s="30" t="s">
        <v>9872</v>
      </c>
      <c r="P3416" s="30" t="s">
        <v>9868</v>
      </c>
      <c r="Q3416" s="30" t="s">
        <v>499</v>
      </c>
    </row>
    <row r="3417" spans="1:17" hidden="1" x14ac:dyDescent="0.2">
      <c r="A3417" s="30" t="s">
        <v>11086</v>
      </c>
      <c r="B3417" s="30" t="s">
        <v>11087</v>
      </c>
      <c r="C3417" s="30" t="s">
        <v>11088</v>
      </c>
      <c r="D3417" s="30"/>
      <c r="E3417" s="30" t="s">
        <v>9870</v>
      </c>
      <c r="F3417" s="30" t="s">
        <v>74</v>
      </c>
      <c r="G3417" s="38">
        <v>60</v>
      </c>
      <c r="H3417" s="31">
        <v>0</v>
      </c>
      <c r="I3417" s="30" t="s">
        <v>586</v>
      </c>
      <c r="J3417" s="30" t="s">
        <v>587</v>
      </c>
      <c r="K3417" s="30" t="s">
        <v>495</v>
      </c>
      <c r="L3417" s="30" t="s">
        <v>496</v>
      </c>
      <c r="M3417" s="30" t="s">
        <v>497</v>
      </c>
      <c r="N3417" s="30" t="s">
        <v>10974</v>
      </c>
      <c r="O3417" s="30" t="s">
        <v>9872</v>
      </c>
      <c r="P3417" s="30" t="s">
        <v>9868</v>
      </c>
      <c r="Q3417" s="30" t="s">
        <v>499</v>
      </c>
    </row>
    <row r="3418" spans="1:17" hidden="1" x14ac:dyDescent="0.2">
      <c r="A3418" s="30" t="s">
        <v>11089</v>
      </c>
      <c r="B3418" s="30" t="s">
        <v>11090</v>
      </c>
      <c r="C3418" s="30" t="s">
        <v>11091</v>
      </c>
      <c r="D3418" s="30"/>
      <c r="E3418" s="30" t="s">
        <v>9870</v>
      </c>
      <c r="F3418" s="30" t="s">
        <v>74</v>
      </c>
      <c r="G3418" s="38">
        <v>60</v>
      </c>
      <c r="H3418" s="31">
        <v>0</v>
      </c>
      <c r="I3418" s="30" t="s">
        <v>552</v>
      </c>
      <c r="J3418" s="30" t="s">
        <v>553</v>
      </c>
      <c r="K3418" s="30" t="s">
        <v>495</v>
      </c>
      <c r="L3418" s="30" t="s">
        <v>496</v>
      </c>
      <c r="M3418" s="30" t="s">
        <v>654</v>
      </c>
      <c r="N3418" s="30" t="s">
        <v>11092</v>
      </c>
      <c r="O3418" s="30" t="s">
        <v>9872</v>
      </c>
      <c r="P3418" s="30" t="s">
        <v>9868</v>
      </c>
      <c r="Q3418" s="30" t="s">
        <v>499</v>
      </c>
    </row>
    <row r="3419" spans="1:17" hidden="1" x14ac:dyDescent="0.2">
      <c r="A3419" s="30" t="s">
        <v>11093</v>
      </c>
      <c r="B3419" s="30" t="s">
        <v>11094</v>
      </c>
      <c r="C3419" s="30" t="s">
        <v>11095</v>
      </c>
      <c r="D3419" s="30"/>
      <c r="E3419" s="30" t="s">
        <v>9870</v>
      </c>
      <c r="F3419" s="30" t="s">
        <v>74</v>
      </c>
      <c r="G3419" s="38">
        <v>60</v>
      </c>
      <c r="H3419" s="31">
        <v>0</v>
      </c>
      <c r="I3419" s="30" t="s">
        <v>504</v>
      </c>
      <c r="J3419" s="30" t="s">
        <v>505</v>
      </c>
      <c r="K3419" s="30" t="s">
        <v>495</v>
      </c>
      <c r="L3419" s="30" t="s">
        <v>496</v>
      </c>
      <c r="M3419" s="30" t="s">
        <v>558</v>
      </c>
      <c r="N3419" s="30" t="s">
        <v>6285</v>
      </c>
      <c r="O3419" s="30" t="s">
        <v>9872</v>
      </c>
      <c r="P3419" s="30" t="s">
        <v>9868</v>
      </c>
      <c r="Q3419" s="30" t="s">
        <v>499</v>
      </c>
    </row>
    <row r="3420" spans="1:17" hidden="1" x14ac:dyDescent="0.2">
      <c r="A3420" s="30" t="s">
        <v>11096</v>
      </c>
      <c r="B3420" s="30" t="s">
        <v>11097</v>
      </c>
      <c r="C3420" s="30" t="s">
        <v>11098</v>
      </c>
      <c r="D3420" s="30"/>
      <c r="E3420" s="30" t="s">
        <v>10883</v>
      </c>
      <c r="F3420" s="30" t="s">
        <v>74</v>
      </c>
      <c r="G3420" s="38">
        <v>60</v>
      </c>
      <c r="H3420" s="31">
        <v>0</v>
      </c>
      <c r="I3420" s="30" t="s">
        <v>610</v>
      </c>
      <c r="J3420" s="30" t="s">
        <v>611</v>
      </c>
      <c r="K3420" s="30" t="s">
        <v>495</v>
      </c>
      <c r="L3420" s="30" t="s">
        <v>612</v>
      </c>
      <c r="M3420" s="30" t="s">
        <v>943</v>
      </c>
      <c r="N3420" s="30" t="s">
        <v>11099</v>
      </c>
      <c r="O3420" s="30" t="s">
        <v>9872</v>
      </c>
      <c r="P3420" s="30" t="s">
        <v>9868</v>
      </c>
      <c r="Q3420" s="30" t="s">
        <v>499</v>
      </c>
    </row>
    <row r="3421" spans="1:17" hidden="1" x14ac:dyDescent="0.2">
      <c r="A3421" s="30" t="s">
        <v>11100</v>
      </c>
      <c r="B3421" s="30" t="s">
        <v>11101</v>
      </c>
      <c r="C3421" s="30" t="s">
        <v>11102</v>
      </c>
      <c r="D3421" s="30"/>
      <c r="E3421" s="30" t="s">
        <v>9870</v>
      </c>
      <c r="F3421" s="30" t="s">
        <v>74</v>
      </c>
      <c r="G3421" s="38">
        <v>60</v>
      </c>
      <c r="H3421" s="31">
        <v>0</v>
      </c>
      <c r="I3421" s="30" t="s">
        <v>552</v>
      </c>
      <c r="J3421" s="30" t="s">
        <v>553</v>
      </c>
      <c r="K3421" s="30" t="s">
        <v>495</v>
      </c>
      <c r="L3421" s="30" t="s">
        <v>496</v>
      </c>
      <c r="M3421" s="30" t="s">
        <v>724</v>
      </c>
      <c r="N3421" s="30"/>
      <c r="O3421" s="30" t="s">
        <v>9872</v>
      </c>
      <c r="P3421" s="30" t="s">
        <v>9868</v>
      </c>
      <c r="Q3421" s="30" t="s">
        <v>499</v>
      </c>
    </row>
    <row r="3422" spans="1:17" hidden="1" x14ac:dyDescent="0.2">
      <c r="A3422" s="30" t="s">
        <v>11103</v>
      </c>
      <c r="B3422" s="30" t="s">
        <v>11104</v>
      </c>
      <c r="C3422" s="30" t="s">
        <v>11105</v>
      </c>
      <c r="D3422" s="30"/>
      <c r="E3422" s="30" t="s">
        <v>9870</v>
      </c>
      <c r="F3422" s="30" t="s">
        <v>74</v>
      </c>
      <c r="G3422" s="38">
        <v>60</v>
      </c>
      <c r="H3422" s="31">
        <v>0</v>
      </c>
      <c r="I3422" s="30" t="s">
        <v>512</v>
      </c>
      <c r="J3422" s="30" t="s">
        <v>513</v>
      </c>
      <c r="K3422" s="30" t="s">
        <v>495</v>
      </c>
      <c r="L3422" s="30" t="s">
        <v>496</v>
      </c>
      <c r="M3422" s="30" t="s">
        <v>514</v>
      </c>
      <c r="N3422" s="30" t="s">
        <v>11106</v>
      </c>
      <c r="O3422" s="30" t="s">
        <v>9872</v>
      </c>
      <c r="P3422" s="30" t="s">
        <v>9868</v>
      </c>
      <c r="Q3422" s="30" t="s">
        <v>499</v>
      </c>
    </row>
    <row r="3423" spans="1:17" hidden="1" x14ac:dyDescent="0.2">
      <c r="A3423" s="30" t="s">
        <v>11107</v>
      </c>
      <c r="B3423" s="30" t="s">
        <v>11108</v>
      </c>
      <c r="C3423" s="30" t="s">
        <v>11109</v>
      </c>
      <c r="D3423" s="30"/>
      <c r="E3423" s="30" t="s">
        <v>10883</v>
      </c>
      <c r="F3423" s="30"/>
      <c r="G3423" s="38">
        <v>60</v>
      </c>
      <c r="H3423" s="31">
        <v>0</v>
      </c>
      <c r="I3423" s="30" t="s">
        <v>5036</v>
      </c>
      <c r="J3423" s="30" t="s">
        <v>5037</v>
      </c>
      <c r="K3423" s="30" t="s">
        <v>495</v>
      </c>
      <c r="L3423" s="30" t="s">
        <v>612</v>
      </c>
      <c r="M3423" s="30" t="s">
        <v>4781</v>
      </c>
      <c r="N3423" s="30" t="s">
        <v>11110</v>
      </c>
      <c r="O3423" s="30" t="s">
        <v>9872</v>
      </c>
      <c r="P3423" s="30" t="s">
        <v>9868</v>
      </c>
      <c r="Q3423" s="30" t="s">
        <v>499</v>
      </c>
    </row>
    <row r="3424" spans="1:17" hidden="1" x14ac:dyDescent="0.2">
      <c r="A3424" s="30" t="s">
        <v>11111</v>
      </c>
      <c r="B3424" s="30" t="s">
        <v>11112</v>
      </c>
      <c r="C3424" s="30" t="s">
        <v>11113</v>
      </c>
      <c r="D3424" s="30"/>
      <c r="E3424" s="30" t="s">
        <v>10883</v>
      </c>
      <c r="F3424" s="30" t="s">
        <v>74</v>
      </c>
      <c r="G3424" s="38">
        <v>60</v>
      </c>
      <c r="H3424" s="31">
        <v>0</v>
      </c>
      <c r="I3424" s="30" t="s">
        <v>5036</v>
      </c>
      <c r="J3424" s="30" t="s">
        <v>5037</v>
      </c>
      <c r="K3424" s="30" t="s">
        <v>495</v>
      </c>
      <c r="L3424" s="30" t="s">
        <v>612</v>
      </c>
      <c r="M3424" s="30" t="s">
        <v>4226</v>
      </c>
      <c r="N3424" s="30"/>
      <c r="O3424" s="30" t="s">
        <v>9872</v>
      </c>
      <c r="P3424" s="30" t="s">
        <v>9868</v>
      </c>
      <c r="Q3424" s="30" t="s">
        <v>499</v>
      </c>
    </row>
    <row r="3425" spans="1:17" hidden="1" x14ac:dyDescent="0.2">
      <c r="A3425" s="30" t="s">
        <v>11114</v>
      </c>
      <c r="B3425" s="30" t="s">
        <v>11115</v>
      </c>
      <c r="C3425" s="30" t="s">
        <v>11116</v>
      </c>
      <c r="D3425" s="30"/>
      <c r="E3425" s="30" t="s">
        <v>10883</v>
      </c>
      <c r="F3425" s="30" t="s">
        <v>74</v>
      </c>
      <c r="G3425" s="38">
        <v>60</v>
      </c>
      <c r="H3425" s="31">
        <v>0</v>
      </c>
      <c r="I3425" s="30" t="s">
        <v>5036</v>
      </c>
      <c r="J3425" s="30" t="s">
        <v>5037</v>
      </c>
      <c r="K3425" s="30" t="s">
        <v>495</v>
      </c>
      <c r="L3425" s="30" t="s">
        <v>612</v>
      </c>
      <c r="M3425" s="30" t="s">
        <v>1128</v>
      </c>
      <c r="N3425" s="30"/>
      <c r="O3425" s="30" t="s">
        <v>9872</v>
      </c>
      <c r="P3425" s="30" t="s">
        <v>9868</v>
      </c>
      <c r="Q3425" s="30" t="s">
        <v>499</v>
      </c>
    </row>
    <row r="3426" spans="1:17" hidden="1" x14ac:dyDescent="0.2">
      <c r="A3426" s="30" t="s">
        <v>11117</v>
      </c>
      <c r="B3426" s="30" t="s">
        <v>11118</v>
      </c>
      <c r="C3426" s="30" t="s">
        <v>11119</v>
      </c>
      <c r="D3426" s="30"/>
      <c r="E3426" s="30" t="s">
        <v>10101</v>
      </c>
      <c r="F3426" s="30" t="s">
        <v>74</v>
      </c>
      <c r="G3426" s="38">
        <v>60</v>
      </c>
      <c r="H3426" s="31">
        <v>0</v>
      </c>
      <c r="I3426" s="30" t="s">
        <v>552</v>
      </c>
      <c r="J3426" s="30" t="s">
        <v>553</v>
      </c>
      <c r="K3426" s="30" t="s">
        <v>495</v>
      </c>
      <c r="L3426" s="30" t="s">
        <v>496</v>
      </c>
      <c r="M3426" s="30" t="s">
        <v>2249</v>
      </c>
      <c r="N3426" s="30"/>
      <c r="O3426" s="30" t="s">
        <v>9872</v>
      </c>
      <c r="P3426" s="30" t="s">
        <v>9868</v>
      </c>
      <c r="Q3426" s="30" t="s">
        <v>499</v>
      </c>
    </row>
    <row r="3427" spans="1:17" hidden="1" x14ac:dyDescent="0.2">
      <c r="A3427" s="30" t="s">
        <v>11120</v>
      </c>
      <c r="B3427" s="30" t="s">
        <v>11121</v>
      </c>
      <c r="C3427" s="30" t="s">
        <v>11122</v>
      </c>
      <c r="D3427" s="30"/>
      <c r="E3427" s="30" t="s">
        <v>10883</v>
      </c>
      <c r="F3427" s="30"/>
      <c r="G3427" s="38">
        <v>60</v>
      </c>
      <c r="H3427" s="31">
        <v>0</v>
      </c>
      <c r="I3427" s="30" t="s">
        <v>622</v>
      </c>
      <c r="J3427" s="30" t="s">
        <v>623</v>
      </c>
      <c r="K3427" s="30" t="s">
        <v>495</v>
      </c>
      <c r="L3427" s="30" t="s">
        <v>612</v>
      </c>
      <c r="M3427" s="30" t="s">
        <v>1007</v>
      </c>
      <c r="N3427" s="30" t="s">
        <v>11123</v>
      </c>
      <c r="O3427" s="30" t="s">
        <v>9872</v>
      </c>
      <c r="P3427" s="30" t="s">
        <v>9868</v>
      </c>
      <c r="Q3427" s="30" t="s">
        <v>499</v>
      </c>
    </row>
    <row r="3428" spans="1:17" hidden="1" x14ac:dyDescent="0.2">
      <c r="A3428" s="30" t="s">
        <v>11124</v>
      </c>
      <c r="B3428" s="30" t="s">
        <v>11125</v>
      </c>
      <c r="C3428" s="30" t="s">
        <v>11126</v>
      </c>
      <c r="D3428" s="30"/>
      <c r="E3428" s="30" t="s">
        <v>9870</v>
      </c>
      <c r="F3428" s="30" t="s">
        <v>74</v>
      </c>
      <c r="G3428" s="38">
        <v>60</v>
      </c>
      <c r="H3428" s="31">
        <v>0</v>
      </c>
      <c r="I3428" s="30" t="s">
        <v>504</v>
      </c>
      <c r="J3428" s="30" t="s">
        <v>505</v>
      </c>
      <c r="K3428" s="30" t="s">
        <v>495</v>
      </c>
      <c r="L3428" s="30" t="s">
        <v>496</v>
      </c>
      <c r="M3428" s="30" t="s">
        <v>506</v>
      </c>
      <c r="N3428" s="30" t="s">
        <v>535</v>
      </c>
      <c r="O3428" s="30" t="s">
        <v>9872</v>
      </c>
      <c r="P3428" s="30" t="s">
        <v>9868</v>
      </c>
      <c r="Q3428" s="30" t="s">
        <v>499</v>
      </c>
    </row>
    <row r="3429" spans="1:17" hidden="1" x14ac:dyDescent="0.2">
      <c r="A3429" s="30" t="s">
        <v>11127</v>
      </c>
      <c r="B3429" s="30" t="s">
        <v>11128</v>
      </c>
      <c r="C3429" s="30" t="s">
        <v>11129</v>
      </c>
      <c r="D3429" s="30" t="s">
        <v>74</v>
      </c>
      <c r="E3429" s="30" t="s">
        <v>9891</v>
      </c>
      <c r="F3429" s="30"/>
      <c r="G3429" s="38">
        <v>60</v>
      </c>
      <c r="H3429" s="31">
        <v>0</v>
      </c>
      <c r="I3429" s="30" t="s">
        <v>622</v>
      </c>
      <c r="J3429" s="30" t="s">
        <v>623</v>
      </c>
      <c r="K3429" s="30" t="s">
        <v>495</v>
      </c>
      <c r="L3429" s="30" t="s">
        <v>612</v>
      </c>
      <c r="M3429" s="30" t="s">
        <v>997</v>
      </c>
      <c r="N3429" s="30"/>
      <c r="O3429" s="30" t="s">
        <v>9872</v>
      </c>
      <c r="P3429" s="30" t="s">
        <v>9868</v>
      </c>
      <c r="Q3429" s="30" t="s">
        <v>4174</v>
      </c>
    </row>
    <row r="3430" spans="1:17" hidden="1" x14ac:dyDescent="0.2">
      <c r="A3430" s="30" t="s">
        <v>11130</v>
      </c>
      <c r="B3430" s="30" t="s">
        <v>11131</v>
      </c>
      <c r="C3430" s="30" t="s">
        <v>11132</v>
      </c>
      <c r="D3430" s="30"/>
      <c r="E3430" s="30" t="s">
        <v>10883</v>
      </c>
      <c r="F3430" s="30" t="s">
        <v>74</v>
      </c>
      <c r="G3430" s="38">
        <v>60</v>
      </c>
      <c r="H3430" s="31">
        <v>0</v>
      </c>
      <c r="I3430" s="30" t="s">
        <v>5036</v>
      </c>
      <c r="J3430" s="30" t="s">
        <v>5037</v>
      </c>
      <c r="K3430" s="30" t="s">
        <v>495</v>
      </c>
      <c r="L3430" s="30" t="s">
        <v>612</v>
      </c>
      <c r="M3430" s="30" t="s">
        <v>1128</v>
      </c>
      <c r="N3430" s="30" t="s">
        <v>1948</v>
      </c>
      <c r="O3430" s="30" t="s">
        <v>9872</v>
      </c>
      <c r="P3430" s="30" t="s">
        <v>9868</v>
      </c>
      <c r="Q3430" s="30" t="s">
        <v>499</v>
      </c>
    </row>
    <row r="3431" spans="1:17" hidden="1" x14ac:dyDescent="0.2">
      <c r="A3431" s="30" t="s">
        <v>11133</v>
      </c>
      <c r="B3431" s="30" t="s">
        <v>11134</v>
      </c>
      <c r="C3431" s="30" t="s">
        <v>11135</v>
      </c>
      <c r="D3431" s="30"/>
      <c r="E3431" s="30" t="s">
        <v>10883</v>
      </c>
      <c r="F3431" s="30" t="s">
        <v>74</v>
      </c>
      <c r="G3431" s="38">
        <v>60</v>
      </c>
      <c r="H3431" s="31">
        <v>0</v>
      </c>
      <c r="I3431" s="30" t="s">
        <v>5036</v>
      </c>
      <c r="J3431" s="30" t="s">
        <v>5037</v>
      </c>
      <c r="K3431" s="30" t="s">
        <v>495</v>
      </c>
      <c r="L3431" s="30" t="s">
        <v>612</v>
      </c>
      <c r="M3431" s="30" t="s">
        <v>4226</v>
      </c>
      <c r="N3431" s="30" t="s">
        <v>11136</v>
      </c>
      <c r="O3431" s="30" t="s">
        <v>9872</v>
      </c>
      <c r="P3431" s="30" t="s">
        <v>9868</v>
      </c>
      <c r="Q3431" s="30" t="s">
        <v>499</v>
      </c>
    </row>
    <row r="3432" spans="1:17" hidden="1" x14ac:dyDescent="0.2">
      <c r="A3432" s="30" t="s">
        <v>11137</v>
      </c>
      <c r="B3432" s="30" t="s">
        <v>11138</v>
      </c>
      <c r="C3432" s="30" t="s">
        <v>11139</v>
      </c>
      <c r="D3432" s="30"/>
      <c r="E3432" s="30" t="s">
        <v>10883</v>
      </c>
      <c r="F3432" s="30" t="s">
        <v>74</v>
      </c>
      <c r="G3432" s="38">
        <v>60</v>
      </c>
      <c r="H3432" s="31">
        <v>0</v>
      </c>
      <c r="I3432" s="30" t="s">
        <v>622</v>
      </c>
      <c r="J3432" s="30" t="s">
        <v>623</v>
      </c>
      <c r="K3432" s="30" t="s">
        <v>495</v>
      </c>
      <c r="L3432" s="30" t="s">
        <v>612</v>
      </c>
      <c r="M3432" s="30" t="s">
        <v>1088</v>
      </c>
      <c r="N3432" s="30" t="s">
        <v>11140</v>
      </c>
      <c r="O3432" s="30" t="s">
        <v>9872</v>
      </c>
      <c r="P3432" s="30" t="s">
        <v>9868</v>
      </c>
      <c r="Q3432" s="30" t="s">
        <v>499</v>
      </c>
    </row>
    <row r="3433" spans="1:17" hidden="1" x14ac:dyDescent="0.2">
      <c r="A3433" s="30" t="s">
        <v>11141</v>
      </c>
      <c r="B3433" s="30" t="s">
        <v>11142</v>
      </c>
      <c r="C3433" s="30" t="s">
        <v>11143</v>
      </c>
      <c r="D3433" s="30"/>
      <c r="E3433" s="30" t="s">
        <v>10883</v>
      </c>
      <c r="F3433" s="30" t="s">
        <v>74</v>
      </c>
      <c r="G3433" s="38">
        <v>60</v>
      </c>
      <c r="H3433" s="31">
        <v>0</v>
      </c>
      <c r="I3433" s="30" t="s">
        <v>5036</v>
      </c>
      <c r="J3433" s="30" t="s">
        <v>5037</v>
      </c>
      <c r="K3433" s="30" t="s">
        <v>495</v>
      </c>
      <c r="L3433" s="30" t="s">
        <v>612</v>
      </c>
      <c r="M3433" s="30" t="s">
        <v>1166</v>
      </c>
      <c r="N3433" s="30" t="s">
        <v>11144</v>
      </c>
      <c r="O3433" s="30" t="s">
        <v>9872</v>
      </c>
      <c r="P3433" s="30" t="s">
        <v>9868</v>
      </c>
      <c r="Q3433" s="30" t="s">
        <v>499</v>
      </c>
    </row>
    <row r="3434" spans="1:17" hidden="1" x14ac:dyDescent="0.2">
      <c r="A3434" s="30" t="s">
        <v>11145</v>
      </c>
      <c r="B3434" s="30" t="s">
        <v>11146</v>
      </c>
      <c r="C3434" s="30" t="s">
        <v>11147</v>
      </c>
      <c r="D3434" s="30"/>
      <c r="E3434" s="30" t="s">
        <v>10883</v>
      </c>
      <c r="F3434" s="30"/>
      <c r="G3434" s="38">
        <v>60</v>
      </c>
      <c r="H3434" s="31">
        <v>0</v>
      </c>
      <c r="I3434" s="30" t="s">
        <v>5036</v>
      </c>
      <c r="J3434" s="30" t="s">
        <v>5037</v>
      </c>
      <c r="K3434" s="30" t="s">
        <v>495</v>
      </c>
      <c r="L3434" s="30" t="s">
        <v>612</v>
      </c>
      <c r="M3434" s="30" t="s">
        <v>961</v>
      </c>
      <c r="N3434" s="30" t="s">
        <v>9610</v>
      </c>
      <c r="O3434" s="30" t="s">
        <v>9872</v>
      </c>
      <c r="P3434" s="30" t="s">
        <v>9868</v>
      </c>
      <c r="Q3434" s="30" t="s">
        <v>499</v>
      </c>
    </row>
    <row r="3435" spans="1:17" hidden="1" x14ac:dyDescent="0.2">
      <c r="A3435" s="30" t="s">
        <v>11148</v>
      </c>
      <c r="B3435" s="30" t="s">
        <v>11149</v>
      </c>
      <c r="C3435" s="30" t="s">
        <v>11150</v>
      </c>
      <c r="D3435" s="30"/>
      <c r="E3435" s="30" t="s">
        <v>10883</v>
      </c>
      <c r="F3435" s="30"/>
      <c r="G3435" s="38">
        <v>60</v>
      </c>
      <c r="H3435" s="31">
        <v>0</v>
      </c>
      <c r="I3435" s="30" t="s">
        <v>622</v>
      </c>
      <c r="J3435" s="30" t="s">
        <v>623</v>
      </c>
      <c r="K3435" s="30" t="s">
        <v>495</v>
      </c>
      <c r="L3435" s="30" t="s">
        <v>612</v>
      </c>
      <c r="M3435" s="30" t="s">
        <v>6893</v>
      </c>
      <c r="N3435" s="30" t="s">
        <v>11151</v>
      </c>
      <c r="O3435" s="30" t="s">
        <v>9872</v>
      </c>
      <c r="P3435" s="30" t="s">
        <v>9868</v>
      </c>
      <c r="Q3435" s="30" t="s">
        <v>499</v>
      </c>
    </row>
    <row r="3436" spans="1:17" hidden="1" x14ac:dyDescent="0.2">
      <c r="A3436" s="30" t="s">
        <v>11152</v>
      </c>
      <c r="B3436" s="30" t="s">
        <v>11153</v>
      </c>
      <c r="C3436" s="30" t="s">
        <v>11154</v>
      </c>
      <c r="D3436" s="30" t="s">
        <v>74</v>
      </c>
      <c r="E3436" s="30" t="s">
        <v>9891</v>
      </c>
      <c r="F3436" s="30"/>
      <c r="G3436" s="38">
        <v>60</v>
      </c>
      <c r="H3436" s="31">
        <v>0</v>
      </c>
      <c r="I3436" s="30" t="s">
        <v>622</v>
      </c>
      <c r="J3436" s="30" t="s">
        <v>623</v>
      </c>
      <c r="K3436" s="30" t="s">
        <v>495</v>
      </c>
      <c r="L3436" s="30" t="s">
        <v>612</v>
      </c>
      <c r="M3436" s="30" t="s">
        <v>997</v>
      </c>
      <c r="N3436" s="30"/>
      <c r="O3436" s="30" t="s">
        <v>9872</v>
      </c>
      <c r="P3436" s="30" t="s">
        <v>9868</v>
      </c>
      <c r="Q3436" s="30" t="s">
        <v>4174</v>
      </c>
    </row>
    <row r="3437" spans="1:17" hidden="1" x14ac:dyDescent="0.2">
      <c r="A3437" s="30" t="s">
        <v>11155</v>
      </c>
      <c r="B3437" s="30" t="s">
        <v>11156</v>
      </c>
      <c r="C3437" s="30" t="s">
        <v>11157</v>
      </c>
      <c r="D3437" s="30"/>
      <c r="E3437" s="30" t="s">
        <v>9870</v>
      </c>
      <c r="F3437" s="30" t="s">
        <v>74</v>
      </c>
      <c r="G3437" s="38">
        <v>60</v>
      </c>
      <c r="H3437" s="31">
        <v>0</v>
      </c>
      <c r="I3437" s="30" t="s">
        <v>504</v>
      </c>
      <c r="J3437" s="30" t="s">
        <v>505</v>
      </c>
      <c r="K3437" s="30" t="s">
        <v>495</v>
      </c>
      <c r="L3437" s="30" t="s">
        <v>496</v>
      </c>
      <c r="M3437" s="30" t="s">
        <v>506</v>
      </c>
      <c r="N3437" s="30" t="s">
        <v>3530</v>
      </c>
      <c r="O3437" s="30" t="s">
        <v>9872</v>
      </c>
      <c r="P3437" s="30" t="s">
        <v>9868</v>
      </c>
      <c r="Q3437" s="30" t="s">
        <v>499</v>
      </c>
    </row>
    <row r="3438" spans="1:17" hidden="1" x14ac:dyDescent="0.2">
      <c r="A3438" s="30" t="s">
        <v>11158</v>
      </c>
      <c r="B3438" s="30" t="s">
        <v>11159</v>
      </c>
      <c r="C3438" s="30" t="s">
        <v>11160</v>
      </c>
      <c r="D3438" s="30"/>
      <c r="E3438" s="30" t="s">
        <v>9870</v>
      </c>
      <c r="F3438" s="30" t="s">
        <v>74</v>
      </c>
      <c r="G3438" s="38">
        <v>60</v>
      </c>
      <c r="H3438" s="31">
        <v>0</v>
      </c>
      <c r="I3438" s="30" t="s">
        <v>504</v>
      </c>
      <c r="J3438" s="30" t="s">
        <v>505</v>
      </c>
      <c r="K3438" s="30" t="s">
        <v>495</v>
      </c>
      <c r="L3438" s="30" t="s">
        <v>496</v>
      </c>
      <c r="M3438" s="30" t="s">
        <v>558</v>
      </c>
      <c r="N3438" s="30"/>
      <c r="O3438" s="30" t="s">
        <v>9872</v>
      </c>
      <c r="P3438" s="30" t="s">
        <v>9868</v>
      </c>
      <c r="Q3438" s="30" t="s">
        <v>499</v>
      </c>
    </row>
    <row r="3439" spans="1:17" hidden="1" x14ac:dyDescent="0.2">
      <c r="A3439" s="30" t="s">
        <v>11161</v>
      </c>
      <c r="B3439" s="30" t="s">
        <v>11162</v>
      </c>
      <c r="C3439" s="30" t="s">
        <v>11163</v>
      </c>
      <c r="D3439" s="30"/>
      <c r="E3439" s="30" t="s">
        <v>10883</v>
      </c>
      <c r="F3439" s="30"/>
      <c r="G3439" s="38">
        <v>60</v>
      </c>
      <c r="H3439" s="31">
        <v>0</v>
      </c>
      <c r="I3439" s="30" t="s">
        <v>622</v>
      </c>
      <c r="J3439" s="30" t="s">
        <v>623</v>
      </c>
      <c r="K3439" s="30" t="s">
        <v>495</v>
      </c>
      <c r="L3439" s="30" t="s">
        <v>612</v>
      </c>
      <c r="M3439" s="30" t="s">
        <v>9851</v>
      </c>
      <c r="N3439" s="30" t="s">
        <v>11164</v>
      </c>
      <c r="O3439" s="30" t="s">
        <v>9872</v>
      </c>
      <c r="P3439" s="30" t="s">
        <v>9868</v>
      </c>
      <c r="Q3439" s="30" t="s">
        <v>499</v>
      </c>
    </row>
    <row r="3440" spans="1:17" hidden="1" x14ac:dyDescent="0.2">
      <c r="A3440" s="30" t="s">
        <v>11165</v>
      </c>
      <c r="B3440" s="30" t="s">
        <v>11166</v>
      </c>
      <c r="C3440" s="30" t="s">
        <v>11167</v>
      </c>
      <c r="D3440" s="30" t="s">
        <v>74</v>
      </c>
      <c r="E3440" s="30" t="s">
        <v>9891</v>
      </c>
      <c r="F3440" s="30"/>
      <c r="G3440" s="38">
        <v>60</v>
      </c>
      <c r="H3440" s="31">
        <v>0</v>
      </c>
      <c r="I3440" s="30" t="s">
        <v>5036</v>
      </c>
      <c r="J3440" s="30" t="s">
        <v>5037</v>
      </c>
      <c r="K3440" s="30" t="s">
        <v>495</v>
      </c>
      <c r="L3440" s="30" t="s">
        <v>612</v>
      </c>
      <c r="M3440" s="30" t="s">
        <v>1128</v>
      </c>
      <c r="N3440" s="30"/>
      <c r="O3440" s="30" t="s">
        <v>9872</v>
      </c>
      <c r="P3440" s="30" t="s">
        <v>9868</v>
      </c>
      <c r="Q3440" s="30" t="s">
        <v>4174</v>
      </c>
    </row>
    <row r="3441" spans="1:17" hidden="1" x14ac:dyDescent="0.2">
      <c r="A3441" s="30" t="s">
        <v>11168</v>
      </c>
      <c r="B3441" s="30" t="s">
        <v>11169</v>
      </c>
      <c r="C3441" s="30" t="s">
        <v>11170</v>
      </c>
      <c r="D3441" s="30"/>
      <c r="E3441" s="30" t="s">
        <v>9870</v>
      </c>
      <c r="F3441" s="30" t="s">
        <v>74</v>
      </c>
      <c r="G3441" s="38">
        <v>60</v>
      </c>
      <c r="H3441" s="31">
        <v>0</v>
      </c>
      <c r="I3441" s="30" t="s">
        <v>552</v>
      </c>
      <c r="J3441" s="30" t="s">
        <v>553</v>
      </c>
      <c r="K3441" s="30" t="s">
        <v>495</v>
      </c>
      <c r="L3441" s="30" t="s">
        <v>496</v>
      </c>
      <c r="M3441" s="30" t="s">
        <v>596</v>
      </c>
      <c r="N3441" s="30" t="s">
        <v>10870</v>
      </c>
      <c r="O3441" s="30" t="s">
        <v>9872</v>
      </c>
      <c r="P3441" s="30" t="s">
        <v>9868</v>
      </c>
      <c r="Q3441" s="30" t="s">
        <v>499</v>
      </c>
    </row>
    <row r="3442" spans="1:17" hidden="1" x14ac:dyDescent="0.2">
      <c r="A3442" s="30" t="s">
        <v>11171</v>
      </c>
      <c r="B3442" s="30" t="s">
        <v>11172</v>
      </c>
      <c r="C3442" s="30" t="s">
        <v>11173</v>
      </c>
      <c r="D3442" s="30" t="s">
        <v>74</v>
      </c>
      <c r="E3442" s="30" t="s">
        <v>9891</v>
      </c>
      <c r="F3442" s="30"/>
      <c r="G3442" s="38">
        <v>60</v>
      </c>
      <c r="H3442" s="31">
        <v>0</v>
      </c>
      <c r="I3442" s="30" t="s">
        <v>610</v>
      </c>
      <c r="J3442" s="30" t="s">
        <v>611</v>
      </c>
      <c r="K3442" s="30" t="s">
        <v>495</v>
      </c>
      <c r="L3442" s="30" t="s">
        <v>612</v>
      </c>
      <c r="M3442" s="30" t="s">
        <v>1035</v>
      </c>
      <c r="N3442" s="30"/>
      <c r="O3442" s="30" t="s">
        <v>9872</v>
      </c>
      <c r="P3442" s="30" t="s">
        <v>9868</v>
      </c>
      <c r="Q3442" s="30" t="s">
        <v>4174</v>
      </c>
    </row>
    <row r="3443" spans="1:17" hidden="1" x14ac:dyDescent="0.2">
      <c r="A3443" s="30" t="s">
        <v>11174</v>
      </c>
      <c r="B3443" s="30" t="s">
        <v>11175</v>
      </c>
      <c r="C3443" s="30" t="s">
        <v>11176</v>
      </c>
      <c r="D3443" s="30"/>
      <c r="E3443" s="30" t="s">
        <v>10883</v>
      </c>
      <c r="F3443" s="30"/>
      <c r="G3443" s="38">
        <v>60</v>
      </c>
      <c r="H3443" s="31">
        <v>0</v>
      </c>
      <c r="I3443" s="30" t="s">
        <v>5036</v>
      </c>
      <c r="J3443" s="30" t="s">
        <v>5037</v>
      </c>
      <c r="K3443" s="30" t="s">
        <v>495</v>
      </c>
      <c r="L3443" s="30" t="s">
        <v>612</v>
      </c>
      <c r="M3443" s="30" t="s">
        <v>1166</v>
      </c>
      <c r="N3443" s="30" t="s">
        <v>11144</v>
      </c>
      <c r="O3443" s="30" t="s">
        <v>9872</v>
      </c>
      <c r="P3443" s="30" t="s">
        <v>9868</v>
      </c>
      <c r="Q3443" s="30" t="s">
        <v>499</v>
      </c>
    </row>
    <row r="3444" spans="1:17" hidden="1" x14ac:dyDescent="0.2">
      <c r="A3444" s="30" t="s">
        <v>11177</v>
      </c>
      <c r="B3444" s="30" t="s">
        <v>11178</v>
      </c>
      <c r="C3444" s="30" t="s">
        <v>11179</v>
      </c>
      <c r="D3444" s="30"/>
      <c r="E3444" s="30" t="s">
        <v>10883</v>
      </c>
      <c r="F3444" s="30"/>
      <c r="G3444" s="38">
        <v>60</v>
      </c>
      <c r="H3444" s="31">
        <v>0</v>
      </c>
      <c r="I3444" s="30" t="s">
        <v>5036</v>
      </c>
      <c r="J3444" s="30" t="s">
        <v>5037</v>
      </c>
      <c r="K3444" s="30" t="s">
        <v>495</v>
      </c>
      <c r="L3444" s="30" t="s">
        <v>612</v>
      </c>
      <c r="M3444" s="30" t="s">
        <v>1166</v>
      </c>
      <c r="N3444" s="30" t="s">
        <v>11144</v>
      </c>
      <c r="O3444" s="30" t="s">
        <v>9872</v>
      </c>
      <c r="P3444" s="30" t="s">
        <v>9868</v>
      </c>
      <c r="Q3444" s="30" t="s">
        <v>499</v>
      </c>
    </row>
    <row r="3445" spans="1:17" hidden="1" x14ac:dyDescent="0.2">
      <c r="A3445" s="30" t="s">
        <v>11180</v>
      </c>
      <c r="B3445" s="30" t="s">
        <v>11181</v>
      </c>
      <c r="C3445" s="30" t="s">
        <v>11182</v>
      </c>
      <c r="D3445" s="30"/>
      <c r="E3445" s="30" t="s">
        <v>10883</v>
      </c>
      <c r="F3445" s="30"/>
      <c r="G3445" s="38">
        <v>60</v>
      </c>
      <c r="H3445" s="31">
        <v>0</v>
      </c>
      <c r="I3445" s="30" t="s">
        <v>610</v>
      </c>
      <c r="J3445" s="30" t="s">
        <v>611</v>
      </c>
      <c r="K3445" s="30" t="s">
        <v>495</v>
      </c>
      <c r="L3445" s="30" t="s">
        <v>612</v>
      </c>
      <c r="M3445" s="30" t="s">
        <v>6616</v>
      </c>
      <c r="N3445" s="30" t="s">
        <v>11183</v>
      </c>
      <c r="O3445" s="30" t="s">
        <v>9872</v>
      </c>
      <c r="P3445" s="30" t="s">
        <v>9868</v>
      </c>
      <c r="Q3445" s="30" t="s">
        <v>499</v>
      </c>
    </row>
    <row r="3446" spans="1:17" hidden="1" x14ac:dyDescent="0.2">
      <c r="A3446" s="30" t="s">
        <v>11184</v>
      </c>
      <c r="B3446" s="30" t="s">
        <v>11185</v>
      </c>
      <c r="C3446" s="30" t="s">
        <v>11186</v>
      </c>
      <c r="D3446" s="30"/>
      <c r="E3446" s="30" t="s">
        <v>10883</v>
      </c>
      <c r="F3446" s="30" t="s">
        <v>74</v>
      </c>
      <c r="G3446" s="38">
        <v>60</v>
      </c>
      <c r="H3446" s="31">
        <v>0</v>
      </c>
      <c r="I3446" s="30" t="s">
        <v>622</v>
      </c>
      <c r="J3446" s="30" t="s">
        <v>623</v>
      </c>
      <c r="K3446" s="30" t="s">
        <v>495</v>
      </c>
      <c r="L3446" s="30" t="s">
        <v>612</v>
      </c>
      <c r="M3446" s="30" t="s">
        <v>11187</v>
      </c>
      <c r="N3446" s="30" t="s">
        <v>11188</v>
      </c>
      <c r="O3446" s="30" t="s">
        <v>9872</v>
      </c>
      <c r="P3446" s="30" t="s">
        <v>9868</v>
      </c>
      <c r="Q3446" s="30" t="s">
        <v>499</v>
      </c>
    </row>
    <row r="3447" spans="1:17" hidden="1" x14ac:dyDescent="0.2">
      <c r="A3447" s="30" t="s">
        <v>11189</v>
      </c>
      <c r="B3447" s="30" t="s">
        <v>11190</v>
      </c>
      <c r="C3447" s="30" t="s">
        <v>11191</v>
      </c>
      <c r="D3447" s="30"/>
      <c r="E3447" s="30" t="s">
        <v>10883</v>
      </c>
      <c r="F3447" s="30"/>
      <c r="G3447" s="38">
        <v>60</v>
      </c>
      <c r="H3447" s="31">
        <v>0</v>
      </c>
      <c r="I3447" s="30" t="s">
        <v>622</v>
      </c>
      <c r="J3447" s="30" t="s">
        <v>623</v>
      </c>
      <c r="K3447" s="30" t="s">
        <v>495</v>
      </c>
      <c r="L3447" s="30" t="s">
        <v>612</v>
      </c>
      <c r="M3447" s="30" t="s">
        <v>997</v>
      </c>
      <c r="N3447" s="30" t="s">
        <v>4871</v>
      </c>
      <c r="O3447" s="30" t="s">
        <v>9872</v>
      </c>
      <c r="P3447" s="30" t="s">
        <v>9868</v>
      </c>
      <c r="Q3447" s="30" t="s">
        <v>499</v>
      </c>
    </row>
    <row r="3448" spans="1:17" hidden="1" x14ac:dyDescent="0.2">
      <c r="A3448" s="30" t="s">
        <v>11192</v>
      </c>
      <c r="B3448" s="30" t="s">
        <v>11193</v>
      </c>
      <c r="C3448" s="30" t="s">
        <v>11194</v>
      </c>
      <c r="D3448" s="30"/>
      <c r="E3448" s="30" t="s">
        <v>10883</v>
      </c>
      <c r="F3448" s="30"/>
      <c r="G3448" s="38">
        <v>60</v>
      </c>
      <c r="H3448" s="31">
        <v>0</v>
      </c>
      <c r="I3448" s="30" t="s">
        <v>610</v>
      </c>
      <c r="J3448" s="30" t="s">
        <v>611</v>
      </c>
      <c r="K3448" s="30" t="s">
        <v>495</v>
      </c>
      <c r="L3448" s="30" t="s">
        <v>612</v>
      </c>
      <c r="M3448" s="30" t="s">
        <v>6616</v>
      </c>
      <c r="N3448" s="30" t="s">
        <v>11195</v>
      </c>
      <c r="O3448" s="30" t="s">
        <v>9872</v>
      </c>
      <c r="P3448" s="30" t="s">
        <v>9868</v>
      </c>
      <c r="Q3448" s="30" t="s">
        <v>499</v>
      </c>
    </row>
    <row r="3449" spans="1:17" hidden="1" x14ac:dyDescent="0.2">
      <c r="A3449" s="30" t="s">
        <v>11196</v>
      </c>
      <c r="B3449" s="30" t="s">
        <v>11197</v>
      </c>
      <c r="C3449" s="30" t="s">
        <v>11198</v>
      </c>
      <c r="D3449" s="30"/>
      <c r="E3449" s="30" t="s">
        <v>10883</v>
      </c>
      <c r="F3449" s="30"/>
      <c r="G3449" s="38">
        <v>60</v>
      </c>
      <c r="H3449" s="31">
        <v>0</v>
      </c>
      <c r="I3449" s="30" t="s">
        <v>622</v>
      </c>
      <c r="J3449" s="30" t="s">
        <v>623</v>
      </c>
      <c r="K3449" s="30" t="s">
        <v>495</v>
      </c>
      <c r="L3449" s="30" t="s">
        <v>612</v>
      </c>
      <c r="M3449" s="30" t="s">
        <v>1007</v>
      </c>
      <c r="N3449" s="30" t="s">
        <v>11123</v>
      </c>
      <c r="O3449" s="30" t="s">
        <v>9872</v>
      </c>
      <c r="P3449" s="30" t="s">
        <v>9868</v>
      </c>
      <c r="Q3449" s="30" t="s">
        <v>499</v>
      </c>
    </row>
    <row r="3450" spans="1:17" hidden="1" x14ac:dyDescent="0.2">
      <c r="A3450" s="30" t="s">
        <v>11199</v>
      </c>
      <c r="B3450" s="30" t="s">
        <v>11200</v>
      </c>
      <c r="C3450" s="30" t="s">
        <v>11201</v>
      </c>
      <c r="D3450" s="30"/>
      <c r="E3450" s="30" t="s">
        <v>10883</v>
      </c>
      <c r="F3450" s="30"/>
      <c r="G3450" s="38">
        <v>60</v>
      </c>
      <c r="H3450" s="31">
        <v>0</v>
      </c>
      <c r="I3450" s="30" t="s">
        <v>622</v>
      </c>
      <c r="J3450" s="30" t="s">
        <v>623</v>
      </c>
      <c r="K3450" s="30" t="s">
        <v>495</v>
      </c>
      <c r="L3450" s="30" t="s">
        <v>612</v>
      </c>
      <c r="M3450" s="30" t="s">
        <v>11187</v>
      </c>
      <c r="N3450" s="30" t="s">
        <v>11188</v>
      </c>
      <c r="O3450" s="30" t="s">
        <v>9872</v>
      </c>
      <c r="P3450" s="30" t="s">
        <v>9868</v>
      </c>
      <c r="Q3450" s="30" t="s">
        <v>499</v>
      </c>
    </row>
    <row r="3451" spans="1:17" hidden="1" x14ac:dyDescent="0.2">
      <c r="A3451" s="30" t="s">
        <v>11202</v>
      </c>
      <c r="B3451" s="30" t="s">
        <v>11203</v>
      </c>
      <c r="C3451" s="30" t="s">
        <v>11204</v>
      </c>
      <c r="D3451" s="30"/>
      <c r="E3451" s="30" t="s">
        <v>9870</v>
      </c>
      <c r="F3451" s="30" t="s">
        <v>74</v>
      </c>
      <c r="G3451" s="38">
        <v>60</v>
      </c>
      <c r="H3451" s="31">
        <v>0</v>
      </c>
      <c r="I3451" s="30" t="s">
        <v>586</v>
      </c>
      <c r="J3451" s="30" t="s">
        <v>587</v>
      </c>
      <c r="K3451" s="30" t="s">
        <v>495</v>
      </c>
      <c r="L3451" s="30" t="s">
        <v>496</v>
      </c>
      <c r="M3451" s="30" t="s">
        <v>588</v>
      </c>
      <c r="N3451" s="30" t="s">
        <v>11205</v>
      </c>
      <c r="O3451" s="30" t="s">
        <v>9872</v>
      </c>
      <c r="P3451" s="30" t="s">
        <v>9868</v>
      </c>
      <c r="Q3451" s="30" t="s">
        <v>499</v>
      </c>
    </row>
    <row r="3452" spans="1:17" hidden="1" x14ac:dyDescent="0.2">
      <c r="A3452" s="30" t="s">
        <v>11206</v>
      </c>
      <c r="B3452" s="30" t="s">
        <v>11207</v>
      </c>
      <c r="C3452" s="30" t="s">
        <v>11208</v>
      </c>
      <c r="D3452" s="30" t="s">
        <v>74</v>
      </c>
      <c r="E3452" s="30" t="s">
        <v>9891</v>
      </c>
      <c r="F3452" s="30"/>
      <c r="G3452" s="38">
        <v>60</v>
      </c>
      <c r="H3452" s="31">
        <v>0</v>
      </c>
      <c r="I3452" s="30" t="s">
        <v>5036</v>
      </c>
      <c r="J3452" s="30" t="s">
        <v>5037</v>
      </c>
      <c r="K3452" s="30" t="s">
        <v>495</v>
      </c>
      <c r="L3452" s="30" t="s">
        <v>612</v>
      </c>
      <c r="M3452" s="30" t="s">
        <v>1828</v>
      </c>
      <c r="N3452" s="30"/>
      <c r="O3452" s="30" t="s">
        <v>9872</v>
      </c>
      <c r="P3452" s="30" t="s">
        <v>9868</v>
      </c>
      <c r="Q3452" s="30" t="s">
        <v>4174</v>
      </c>
    </row>
    <row r="3453" spans="1:17" hidden="1" x14ac:dyDescent="0.2">
      <c r="A3453" s="30" t="s">
        <v>11209</v>
      </c>
      <c r="B3453" s="30" t="s">
        <v>11210</v>
      </c>
      <c r="C3453" s="30" t="s">
        <v>11211</v>
      </c>
      <c r="D3453" s="30"/>
      <c r="E3453" s="30" t="s">
        <v>9870</v>
      </c>
      <c r="F3453" s="30" t="s">
        <v>74</v>
      </c>
      <c r="G3453" s="38">
        <v>60</v>
      </c>
      <c r="H3453" s="31">
        <v>0</v>
      </c>
      <c r="I3453" s="30" t="s">
        <v>586</v>
      </c>
      <c r="J3453" s="30" t="s">
        <v>587</v>
      </c>
      <c r="K3453" s="30" t="s">
        <v>495</v>
      </c>
      <c r="L3453" s="30" t="s">
        <v>496</v>
      </c>
      <c r="M3453" s="30" t="s">
        <v>903</v>
      </c>
      <c r="N3453" s="30" t="s">
        <v>6773</v>
      </c>
      <c r="O3453" s="30" t="s">
        <v>9872</v>
      </c>
      <c r="P3453" s="30" t="s">
        <v>9868</v>
      </c>
      <c r="Q3453" s="30" t="s">
        <v>499</v>
      </c>
    </row>
    <row r="3454" spans="1:17" hidden="1" x14ac:dyDescent="0.2">
      <c r="A3454" s="30" t="s">
        <v>11212</v>
      </c>
      <c r="B3454" s="30" t="s">
        <v>11213</v>
      </c>
      <c r="C3454" s="30" t="s">
        <v>11214</v>
      </c>
      <c r="D3454" s="30"/>
      <c r="E3454" s="30" t="s">
        <v>9870</v>
      </c>
      <c r="F3454" s="30" t="s">
        <v>74</v>
      </c>
      <c r="G3454" s="38">
        <v>60</v>
      </c>
      <c r="H3454" s="31">
        <v>0</v>
      </c>
      <c r="I3454" s="30" t="s">
        <v>586</v>
      </c>
      <c r="J3454" s="30" t="s">
        <v>587</v>
      </c>
      <c r="K3454" s="30" t="s">
        <v>495</v>
      </c>
      <c r="L3454" s="30" t="s">
        <v>496</v>
      </c>
      <c r="M3454" s="30" t="s">
        <v>588</v>
      </c>
      <c r="N3454" s="30" t="s">
        <v>9962</v>
      </c>
      <c r="O3454" s="30" t="s">
        <v>9872</v>
      </c>
      <c r="P3454" s="30" t="s">
        <v>9868</v>
      </c>
      <c r="Q3454" s="30" t="s">
        <v>499</v>
      </c>
    </row>
    <row r="3455" spans="1:17" hidden="1" x14ac:dyDescent="0.2">
      <c r="A3455" s="30" t="s">
        <v>11215</v>
      </c>
      <c r="B3455" s="30" t="s">
        <v>11216</v>
      </c>
      <c r="C3455" s="30" t="s">
        <v>11217</v>
      </c>
      <c r="D3455" s="30"/>
      <c r="E3455" s="30" t="s">
        <v>9870</v>
      </c>
      <c r="F3455" s="30" t="s">
        <v>74</v>
      </c>
      <c r="G3455" s="38">
        <v>60</v>
      </c>
      <c r="H3455" s="31">
        <v>0</v>
      </c>
      <c r="I3455" s="30" t="s">
        <v>512</v>
      </c>
      <c r="J3455" s="30" t="s">
        <v>513</v>
      </c>
      <c r="K3455" s="30" t="s">
        <v>495</v>
      </c>
      <c r="L3455" s="30" t="s">
        <v>496</v>
      </c>
      <c r="M3455" s="30" t="s">
        <v>514</v>
      </c>
      <c r="N3455" s="30" t="s">
        <v>515</v>
      </c>
      <c r="O3455" s="30" t="s">
        <v>9872</v>
      </c>
      <c r="P3455" s="30" t="s">
        <v>9868</v>
      </c>
      <c r="Q3455" s="30" t="s">
        <v>499</v>
      </c>
    </row>
    <row r="3456" spans="1:17" hidden="1" x14ac:dyDescent="0.2">
      <c r="A3456" s="30" t="s">
        <v>11218</v>
      </c>
      <c r="B3456" s="30" t="s">
        <v>11219</v>
      </c>
      <c r="C3456" s="30" t="s">
        <v>11220</v>
      </c>
      <c r="D3456" s="30"/>
      <c r="E3456" s="30" t="s">
        <v>10883</v>
      </c>
      <c r="F3456" s="30"/>
      <c r="G3456" s="38">
        <v>60</v>
      </c>
      <c r="H3456" s="31">
        <v>0</v>
      </c>
      <c r="I3456" s="30" t="s">
        <v>622</v>
      </c>
      <c r="J3456" s="30" t="s">
        <v>623</v>
      </c>
      <c r="K3456" s="30" t="s">
        <v>495</v>
      </c>
      <c r="L3456" s="30" t="s">
        <v>612</v>
      </c>
      <c r="M3456" s="30" t="s">
        <v>624</v>
      </c>
      <c r="N3456" s="30"/>
      <c r="O3456" s="30" t="s">
        <v>9872</v>
      </c>
      <c r="P3456" s="30" t="s">
        <v>9868</v>
      </c>
      <c r="Q3456" s="30" t="s">
        <v>499</v>
      </c>
    </row>
    <row r="3457" spans="1:17" hidden="1" x14ac:dyDescent="0.2">
      <c r="A3457" s="30" t="s">
        <v>11221</v>
      </c>
      <c r="B3457" s="30" t="s">
        <v>11222</v>
      </c>
      <c r="C3457" s="30" t="s">
        <v>11223</v>
      </c>
      <c r="D3457" s="30"/>
      <c r="E3457" s="30" t="s">
        <v>10883</v>
      </c>
      <c r="F3457" s="30" t="s">
        <v>74</v>
      </c>
      <c r="G3457" s="38">
        <v>60</v>
      </c>
      <c r="H3457" s="31">
        <v>0</v>
      </c>
      <c r="I3457" s="30" t="s">
        <v>610</v>
      </c>
      <c r="J3457" s="30" t="s">
        <v>611</v>
      </c>
      <c r="K3457" s="30" t="s">
        <v>495</v>
      </c>
      <c r="L3457" s="30" t="s">
        <v>612</v>
      </c>
      <c r="M3457" s="30" t="s">
        <v>1035</v>
      </c>
      <c r="N3457" s="30" t="s">
        <v>6299</v>
      </c>
      <c r="O3457" s="30" t="s">
        <v>9872</v>
      </c>
      <c r="P3457" s="30" t="s">
        <v>9868</v>
      </c>
      <c r="Q3457" s="30" t="s">
        <v>499</v>
      </c>
    </row>
    <row r="3458" spans="1:17" hidden="1" x14ac:dyDescent="0.2">
      <c r="A3458" s="30" t="s">
        <v>11224</v>
      </c>
      <c r="B3458" s="30" t="s">
        <v>11225</v>
      </c>
      <c r="C3458" s="30" t="s">
        <v>11226</v>
      </c>
      <c r="D3458" s="30"/>
      <c r="E3458" s="30" t="s">
        <v>10883</v>
      </c>
      <c r="F3458" s="30"/>
      <c r="G3458" s="38">
        <v>60</v>
      </c>
      <c r="H3458" s="31">
        <v>0</v>
      </c>
      <c r="I3458" s="30" t="s">
        <v>622</v>
      </c>
      <c r="J3458" s="30" t="s">
        <v>623</v>
      </c>
      <c r="K3458" s="30" t="s">
        <v>495</v>
      </c>
      <c r="L3458" s="30" t="s">
        <v>612</v>
      </c>
      <c r="M3458" s="30" t="s">
        <v>1153</v>
      </c>
      <c r="N3458" s="30"/>
      <c r="O3458" s="30" t="s">
        <v>9872</v>
      </c>
      <c r="P3458" s="30" t="s">
        <v>9868</v>
      </c>
      <c r="Q3458" s="30" t="s">
        <v>499</v>
      </c>
    </row>
    <row r="3459" spans="1:17" hidden="1" x14ac:dyDescent="0.2">
      <c r="A3459" s="30" t="s">
        <v>11227</v>
      </c>
      <c r="B3459" s="30" t="s">
        <v>11228</v>
      </c>
      <c r="C3459" s="30" t="s">
        <v>11229</v>
      </c>
      <c r="D3459" s="30"/>
      <c r="E3459" s="30" t="s">
        <v>10883</v>
      </c>
      <c r="F3459" s="30"/>
      <c r="G3459" s="38">
        <v>60</v>
      </c>
      <c r="H3459" s="31">
        <v>0</v>
      </c>
      <c r="I3459" s="30" t="s">
        <v>622</v>
      </c>
      <c r="J3459" s="30" t="s">
        <v>623</v>
      </c>
      <c r="K3459" s="30" t="s">
        <v>495</v>
      </c>
      <c r="L3459" s="30" t="s">
        <v>612</v>
      </c>
      <c r="M3459" s="30" t="s">
        <v>11230</v>
      </c>
      <c r="N3459" s="30" t="s">
        <v>11231</v>
      </c>
      <c r="O3459" s="30" t="s">
        <v>9872</v>
      </c>
      <c r="P3459" s="30" t="s">
        <v>9868</v>
      </c>
      <c r="Q3459" s="30" t="s">
        <v>499</v>
      </c>
    </row>
    <row r="3460" spans="1:17" hidden="1" x14ac:dyDescent="0.2">
      <c r="A3460" s="30" t="s">
        <v>11232</v>
      </c>
      <c r="B3460" s="30" t="s">
        <v>11233</v>
      </c>
      <c r="C3460" s="30" t="s">
        <v>11234</v>
      </c>
      <c r="D3460" s="30"/>
      <c r="E3460" s="30" t="s">
        <v>10883</v>
      </c>
      <c r="F3460" s="30"/>
      <c r="G3460" s="38">
        <v>60</v>
      </c>
      <c r="H3460" s="31">
        <v>0</v>
      </c>
      <c r="I3460" s="30" t="s">
        <v>5036</v>
      </c>
      <c r="J3460" s="30" t="s">
        <v>5037</v>
      </c>
      <c r="K3460" s="30" t="s">
        <v>495</v>
      </c>
      <c r="L3460" s="30" t="s">
        <v>612</v>
      </c>
      <c r="M3460" s="30" t="s">
        <v>780</v>
      </c>
      <c r="N3460" s="30" t="s">
        <v>11235</v>
      </c>
      <c r="O3460" s="30" t="s">
        <v>9872</v>
      </c>
      <c r="P3460" s="30" t="s">
        <v>9868</v>
      </c>
      <c r="Q3460" s="30" t="s">
        <v>499</v>
      </c>
    </row>
    <row r="3461" spans="1:17" hidden="1" x14ac:dyDescent="0.2">
      <c r="A3461" s="30" t="s">
        <v>11236</v>
      </c>
      <c r="B3461" s="30" t="s">
        <v>11237</v>
      </c>
      <c r="C3461" s="30" t="s">
        <v>11238</v>
      </c>
      <c r="D3461" s="30"/>
      <c r="E3461" s="30" t="s">
        <v>10883</v>
      </c>
      <c r="F3461" s="30"/>
      <c r="G3461" s="38">
        <v>60</v>
      </c>
      <c r="H3461" s="31">
        <v>0</v>
      </c>
      <c r="I3461" s="30" t="s">
        <v>610</v>
      </c>
      <c r="J3461" s="30" t="s">
        <v>611</v>
      </c>
      <c r="K3461" s="30" t="s">
        <v>495</v>
      </c>
      <c r="L3461" s="30" t="s">
        <v>612</v>
      </c>
      <c r="M3461" s="30" t="s">
        <v>688</v>
      </c>
      <c r="N3461" s="30" t="s">
        <v>6981</v>
      </c>
      <c r="O3461" s="30" t="s">
        <v>9872</v>
      </c>
      <c r="P3461" s="30" t="s">
        <v>9868</v>
      </c>
      <c r="Q3461" s="30" t="s">
        <v>499</v>
      </c>
    </row>
    <row r="3462" spans="1:17" hidden="1" x14ac:dyDescent="0.2">
      <c r="A3462" s="30" t="s">
        <v>11239</v>
      </c>
      <c r="B3462" s="30" t="s">
        <v>11240</v>
      </c>
      <c r="C3462" s="30" t="s">
        <v>11241</v>
      </c>
      <c r="D3462" s="30"/>
      <c r="E3462" s="30" t="s">
        <v>10883</v>
      </c>
      <c r="F3462" s="30"/>
      <c r="G3462" s="38">
        <v>60</v>
      </c>
      <c r="H3462" s="31">
        <v>0</v>
      </c>
      <c r="I3462" s="30" t="s">
        <v>5036</v>
      </c>
      <c r="J3462" s="30" t="s">
        <v>5037</v>
      </c>
      <c r="K3462" s="30" t="s">
        <v>495</v>
      </c>
      <c r="L3462" s="30" t="s">
        <v>612</v>
      </c>
      <c r="M3462" s="30" t="s">
        <v>11242</v>
      </c>
      <c r="N3462" s="30" t="s">
        <v>11243</v>
      </c>
      <c r="O3462" s="30" t="s">
        <v>9872</v>
      </c>
      <c r="P3462" s="30" t="s">
        <v>9868</v>
      </c>
      <c r="Q3462" s="30" t="s">
        <v>499</v>
      </c>
    </row>
    <row r="3463" spans="1:17" hidden="1" x14ac:dyDescent="0.2">
      <c r="A3463" s="30" t="s">
        <v>11244</v>
      </c>
      <c r="B3463" s="30" t="s">
        <v>11245</v>
      </c>
      <c r="C3463" s="30" t="s">
        <v>11246</v>
      </c>
      <c r="D3463" s="30"/>
      <c r="E3463" s="30" t="s">
        <v>9870</v>
      </c>
      <c r="F3463" s="30" t="s">
        <v>74</v>
      </c>
      <c r="G3463" s="38">
        <v>60</v>
      </c>
      <c r="H3463" s="31">
        <v>0</v>
      </c>
      <c r="I3463" s="30" t="s">
        <v>622</v>
      </c>
      <c r="J3463" s="30" t="s">
        <v>623</v>
      </c>
      <c r="K3463" s="30" t="s">
        <v>495</v>
      </c>
      <c r="L3463" s="30" t="s">
        <v>612</v>
      </c>
      <c r="M3463" s="30" t="s">
        <v>1088</v>
      </c>
      <c r="N3463" s="30"/>
      <c r="O3463" s="30" t="s">
        <v>9872</v>
      </c>
      <c r="P3463" s="30" t="s">
        <v>9868</v>
      </c>
      <c r="Q3463" s="30" t="s">
        <v>499</v>
      </c>
    </row>
    <row r="3464" spans="1:17" hidden="1" x14ac:dyDescent="0.2">
      <c r="A3464" s="30" t="s">
        <v>11247</v>
      </c>
      <c r="B3464" s="30" t="s">
        <v>11248</v>
      </c>
      <c r="C3464" s="30" t="s">
        <v>11249</v>
      </c>
      <c r="D3464" s="30"/>
      <c r="E3464" s="30" t="s">
        <v>10883</v>
      </c>
      <c r="F3464" s="30"/>
      <c r="G3464" s="38">
        <v>60</v>
      </c>
      <c r="H3464" s="31">
        <v>0</v>
      </c>
      <c r="I3464" s="30" t="s">
        <v>5036</v>
      </c>
      <c r="J3464" s="30" t="s">
        <v>5037</v>
      </c>
      <c r="K3464" s="30" t="s">
        <v>495</v>
      </c>
      <c r="L3464" s="30" t="s">
        <v>612</v>
      </c>
      <c r="M3464" s="30" t="s">
        <v>11250</v>
      </c>
      <c r="N3464" s="30" t="s">
        <v>11251</v>
      </c>
      <c r="O3464" s="30" t="s">
        <v>9872</v>
      </c>
      <c r="P3464" s="30" t="s">
        <v>9868</v>
      </c>
      <c r="Q3464" s="30" t="s">
        <v>499</v>
      </c>
    </row>
    <row r="3465" spans="1:17" hidden="1" x14ac:dyDescent="0.2">
      <c r="A3465" s="30" t="s">
        <v>11252</v>
      </c>
      <c r="B3465" s="30" t="s">
        <v>11253</v>
      </c>
      <c r="C3465" s="30" t="s">
        <v>11254</v>
      </c>
      <c r="D3465" s="30"/>
      <c r="E3465" s="30" t="s">
        <v>10883</v>
      </c>
      <c r="F3465" s="30"/>
      <c r="G3465" s="38">
        <v>60</v>
      </c>
      <c r="H3465" s="31">
        <v>0</v>
      </c>
      <c r="I3465" s="30" t="s">
        <v>622</v>
      </c>
      <c r="J3465" s="30" t="s">
        <v>623</v>
      </c>
      <c r="K3465" s="30" t="s">
        <v>495</v>
      </c>
      <c r="L3465" s="30" t="s">
        <v>612</v>
      </c>
      <c r="M3465" s="30" t="s">
        <v>1088</v>
      </c>
      <c r="N3465" s="30" t="s">
        <v>11255</v>
      </c>
      <c r="O3465" s="30" t="s">
        <v>9872</v>
      </c>
      <c r="P3465" s="30" t="s">
        <v>9868</v>
      </c>
      <c r="Q3465" s="30" t="s">
        <v>499</v>
      </c>
    </row>
    <row r="3466" spans="1:17" hidden="1" x14ac:dyDescent="0.2">
      <c r="A3466" s="30" t="s">
        <v>11256</v>
      </c>
      <c r="B3466" s="30" t="s">
        <v>11257</v>
      </c>
      <c r="C3466" s="30" t="s">
        <v>11258</v>
      </c>
      <c r="D3466" s="30"/>
      <c r="E3466" s="30" t="s">
        <v>10883</v>
      </c>
      <c r="F3466" s="30"/>
      <c r="G3466" s="38">
        <v>60</v>
      </c>
      <c r="H3466" s="31">
        <v>0</v>
      </c>
      <c r="I3466" s="30" t="s">
        <v>622</v>
      </c>
      <c r="J3466" s="30" t="s">
        <v>623</v>
      </c>
      <c r="K3466" s="30" t="s">
        <v>495</v>
      </c>
      <c r="L3466" s="30" t="s">
        <v>612</v>
      </c>
      <c r="M3466" s="30" t="s">
        <v>1007</v>
      </c>
      <c r="N3466" s="30" t="s">
        <v>4178</v>
      </c>
      <c r="O3466" s="30" t="s">
        <v>9872</v>
      </c>
      <c r="P3466" s="30" t="s">
        <v>9868</v>
      </c>
      <c r="Q3466" s="30" t="s">
        <v>499</v>
      </c>
    </row>
    <row r="3467" spans="1:17" hidden="1" x14ac:dyDescent="0.2">
      <c r="A3467" s="30" t="s">
        <v>11259</v>
      </c>
      <c r="B3467" s="30" t="s">
        <v>11260</v>
      </c>
      <c r="C3467" s="30" t="s">
        <v>11261</v>
      </c>
      <c r="D3467" s="30"/>
      <c r="E3467" s="30" t="s">
        <v>10883</v>
      </c>
      <c r="F3467" s="30"/>
      <c r="G3467" s="38">
        <v>60</v>
      </c>
      <c r="H3467" s="31">
        <v>0</v>
      </c>
      <c r="I3467" s="30" t="s">
        <v>5036</v>
      </c>
      <c r="J3467" s="30" t="s">
        <v>5037</v>
      </c>
      <c r="K3467" s="30" t="s">
        <v>495</v>
      </c>
      <c r="L3467" s="30" t="s">
        <v>612</v>
      </c>
      <c r="M3467" s="30" t="s">
        <v>9443</v>
      </c>
      <c r="N3467" s="30"/>
      <c r="O3467" s="30" t="s">
        <v>9872</v>
      </c>
      <c r="P3467" s="30" t="s">
        <v>9868</v>
      </c>
      <c r="Q3467" s="30" t="s">
        <v>499</v>
      </c>
    </row>
    <row r="3468" spans="1:17" hidden="1" x14ac:dyDescent="0.2">
      <c r="A3468" s="30" t="s">
        <v>11262</v>
      </c>
      <c r="B3468" s="30" t="s">
        <v>11263</v>
      </c>
      <c r="C3468" s="30" t="s">
        <v>11264</v>
      </c>
      <c r="D3468" s="30"/>
      <c r="E3468" s="30" t="s">
        <v>10883</v>
      </c>
      <c r="F3468" s="30"/>
      <c r="G3468" s="38">
        <v>60</v>
      </c>
      <c r="H3468" s="31">
        <v>0</v>
      </c>
      <c r="I3468" s="30" t="s">
        <v>622</v>
      </c>
      <c r="J3468" s="30" t="s">
        <v>623</v>
      </c>
      <c r="K3468" s="30" t="s">
        <v>495</v>
      </c>
      <c r="L3468" s="30" t="s">
        <v>612</v>
      </c>
      <c r="M3468" s="30" t="s">
        <v>624</v>
      </c>
      <c r="N3468" s="30" t="s">
        <v>11265</v>
      </c>
      <c r="O3468" s="30" t="s">
        <v>9872</v>
      </c>
      <c r="P3468" s="30" t="s">
        <v>9868</v>
      </c>
      <c r="Q3468" s="30" t="s">
        <v>499</v>
      </c>
    </row>
    <row r="3469" spans="1:17" hidden="1" x14ac:dyDescent="0.2">
      <c r="A3469" s="30" t="s">
        <v>11266</v>
      </c>
      <c r="B3469" s="30" t="s">
        <v>11267</v>
      </c>
      <c r="C3469" s="30" t="s">
        <v>11268</v>
      </c>
      <c r="D3469" s="30"/>
      <c r="E3469" s="30" t="s">
        <v>10883</v>
      </c>
      <c r="F3469" s="30"/>
      <c r="G3469" s="38">
        <v>60</v>
      </c>
      <c r="H3469" s="31">
        <v>0</v>
      </c>
      <c r="I3469" s="30" t="s">
        <v>5036</v>
      </c>
      <c r="J3469" s="30" t="s">
        <v>5037</v>
      </c>
      <c r="K3469" s="30" t="s">
        <v>495</v>
      </c>
      <c r="L3469" s="30" t="s">
        <v>612</v>
      </c>
      <c r="M3469" s="30" t="s">
        <v>9443</v>
      </c>
      <c r="N3469" s="30" t="s">
        <v>11269</v>
      </c>
      <c r="O3469" s="30" t="s">
        <v>9872</v>
      </c>
      <c r="P3469" s="30" t="s">
        <v>9868</v>
      </c>
      <c r="Q3469" s="30" t="s">
        <v>499</v>
      </c>
    </row>
    <row r="3470" spans="1:17" hidden="1" x14ac:dyDescent="0.2">
      <c r="A3470" s="30" t="s">
        <v>11270</v>
      </c>
      <c r="B3470" s="30" t="s">
        <v>11271</v>
      </c>
      <c r="C3470" s="30" t="s">
        <v>11272</v>
      </c>
      <c r="D3470" s="30"/>
      <c r="E3470" s="30" t="s">
        <v>10883</v>
      </c>
      <c r="F3470" s="30"/>
      <c r="G3470" s="38">
        <v>60</v>
      </c>
      <c r="H3470" s="31">
        <v>0</v>
      </c>
      <c r="I3470" s="30" t="s">
        <v>5036</v>
      </c>
      <c r="J3470" s="30" t="s">
        <v>5037</v>
      </c>
      <c r="K3470" s="30" t="s">
        <v>495</v>
      </c>
      <c r="L3470" s="30" t="s">
        <v>612</v>
      </c>
      <c r="M3470" s="30" t="s">
        <v>613</v>
      </c>
      <c r="N3470" s="30" t="s">
        <v>11273</v>
      </c>
      <c r="O3470" s="30" t="s">
        <v>9872</v>
      </c>
      <c r="P3470" s="30" t="s">
        <v>9868</v>
      </c>
      <c r="Q3470" s="30" t="s">
        <v>499</v>
      </c>
    </row>
    <row r="3471" spans="1:17" hidden="1" x14ac:dyDescent="0.2">
      <c r="A3471" s="30" t="s">
        <v>11274</v>
      </c>
      <c r="B3471" s="30" t="s">
        <v>11275</v>
      </c>
      <c r="C3471" s="30" t="s">
        <v>11276</v>
      </c>
      <c r="D3471" s="30" t="s">
        <v>74</v>
      </c>
      <c r="E3471" s="30" t="s">
        <v>10883</v>
      </c>
      <c r="F3471" s="30"/>
      <c r="G3471" s="38">
        <v>60</v>
      </c>
      <c r="H3471" s="31">
        <v>0</v>
      </c>
      <c r="I3471" s="30" t="s">
        <v>610</v>
      </c>
      <c r="J3471" s="30" t="s">
        <v>611</v>
      </c>
      <c r="K3471" s="30" t="s">
        <v>495</v>
      </c>
      <c r="L3471" s="30" t="s">
        <v>612</v>
      </c>
      <c r="M3471" s="30" t="s">
        <v>6616</v>
      </c>
      <c r="N3471" s="30"/>
      <c r="O3471" s="30" t="s">
        <v>9872</v>
      </c>
      <c r="P3471" s="30" t="s">
        <v>9868</v>
      </c>
      <c r="Q3471" s="30" t="s">
        <v>4174</v>
      </c>
    </row>
    <row r="3472" spans="1:17" hidden="1" x14ac:dyDescent="0.2">
      <c r="A3472" s="30" t="s">
        <v>11277</v>
      </c>
      <c r="B3472" s="30" t="s">
        <v>11278</v>
      </c>
      <c r="C3472" s="30" t="s">
        <v>11279</v>
      </c>
      <c r="D3472" s="30"/>
      <c r="E3472" s="30" t="s">
        <v>10883</v>
      </c>
      <c r="F3472" s="30"/>
      <c r="G3472" s="38">
        <v>60</v>
      </c>
      <c r="H3472" s="31">
        <v>0</v>
      </c>
      <c r="I3472" s="30" t="s">
        <v>5036</v>
      </c>
      <c r="J3472" s="30" t="s">
        <v>5037</v>
      </c>
      <c r="K3472" s="30" t="s">
        <v>495</v>
      </c>
      <c r="L3472" s="30" t="s">
        <v>612</v>
      </c>
      <c r="M3472" s="30" t="s">
        <v>9437</v>
      </c>
      <c r="N3472" s="30" t="s">
        <v>11280</v>
      </c>
      <c r="O3472" s="30" t="s">
        <v>9872</v>
      </c>
      <c r="P3472" s="30" t="s">
        <v>9868</v>
      </c>
      <c r="Q3472" s="30" t="s">
        <v>499</v>
      </c>
    </row>
    <row r="3473" spans="1:17" hidden="1" x14ac:dyDescent="0.2">
      <c r="A3473" s="30" t="s">
        <v>11281</v>
      </c>
      <c r="B3473" s="30" t="s">
        <v>11282</v>
      </c>
      <c r="C3473" s="30" t="s">
        <v>11283</v>
      </c>
      <c r="D3473" s="30"/>
      <c r="E3473" s="30" t="s">
        <v>9870</v>
      </c>
      <c r="F3473" s="30" t="s">
        <v>74</v>
      </c>
      <c r="G3473" s="38">
        <v>60</v>
      </c>
      <c r="H3473" s="31">
        <v>0</v>
      </c>
      <c r="I3473" s="30" t="s">
        <v>552</v>
      </c>
      <c r="J3473" s="30" t="s">
        <v>553</v>
      </c>
      <c r="K3473" s="30" t="s">
        <v>495</v>
      </c>
      <c r="L3473" s="30" t="s">
        <v>496</v>
      </c>
      <c r="M3473" s="30" t="s">
        <v>654</v>
      </c>
      <c r="N3473" s="30"/>
      <c r="O3473" s="30" t="s">
        <v>9872</v>
      </c>
      <c r="P3473" s="30" t="s">
        <v>9868</v>
      </c>
      <c r="Q3473" s="30" t="s">
        <v>499</v>
      </c>
    </row>
    <row r="3474" spans="1:17" hidden="1" x14ac:dyDescent="0.2">
      <c r="A3474" s="30" t="s">
        <v>11284</v>
      </c>
      <c r="B3474" s="30" t="s">
        <v>11285</v>
      </c>
      <c r="C3474" s="30" t="s">
        <v>11286</v>
      </c>
      <c r="D3474" s="30"/>
      <c r="E3474" s="30" t="s">
        <v>10883</v>
      </c>
      <c r="F3474" s="30"/>
      <c r="G3474" s="38">
        <v>60</v>
      </c>
      <c r="H3474" s="31">
        <v>0</v>
      </c>
      <c r="I3474" s="30" t="s">
        <v>5036</v>
      </c>
      <c r="J3474" s="30" t="s">
        <v>5037</v>
      </c>
      <c r="K3474" s="30" t="s">
        <v>495</v>
      </c>
      <c r="L3474" s="30" t="s">
        <v>612</v>
      </c>
      <c r="M3474" s="30" t="s">
        <v>9443</v>
      </c>
      <c r="N3474" s="30" t="s">
        <v>11287</v>
      </c>
      <c r="O3474" s="30" t="s">
        <v>9872</v>
      </c>
      <c r="P3474" s="30" t="s">
        <v>9868</v>
      </c>
      <c r="Q3474" s="30" t="s">
        <v>499</v>
      </c>
    </row>
    <row r="3475" spans="1:17" hidden="1" x14ac:dyDescent="0.2">
      <c r="A3475" s="30" t="s">
        <v>11288</v>
      </c>
      <c r="B3475" s="30" t="s">
        <v>11289</v>
      </c>
      <c r="C3475" s="30" t="s">
        <v>11290</v>
      </c>
      <c r="D3475" s="30"/>
      <c r="E3475" s="30" t="s">
        <v>10883</v>
      </c>
      <c r="F3475" s="30"/>
      <c r="G3475" s="38">
        <v>60</v>
      </c>
      <c r="H3475" s="31">
        <v>0</v>
      </c>
      <c r="I3475" s="30" t="s">
        <v>610</v>
      </c>
      <c r="J3475" s="30" t="s">
        <v>611</v>
      </c>
      <c r="K3475" s="30" t="s">
        <v>495</v>
      </c>
      <c r="L3475" s="30" t="s">
        <v>612</v>
      </c>
      <c r="M3475" s="30" t="s">
        <v>5051</v>
      </c>
      <c r="N3475" s="30" t="s">
        <v>11047</v>
      </c>
      <c r="O3475" s="30" t="s">
        <v>9872</v>
      </c>
      <c r="P3475" s="30" t="s">
        <v>9868</v>
      </c>
      <c r="Q3475" s="30" t="s">
        <v>499</v>
      </c>
    </row>
    <row r="3476" spans="1:17" hidden="1" x14ac:dyDescent="0.2">
      <c r="A3476" s="30" t="s">
        <v>11291</v>
      </c>
      <c r="B3476" s="30" t="s">
        <v>11292</v>
      </c>
      <c r="C3476" s="30" t="s">
        <v>11293</v>
      </c>
      <c r="D3476" s="30"/>
      <c r="E3476" s="30" t="s">
        <v>10883</v>
      </c>
      <c r="F3476" s="30"/>
      <c r="G3476" s="38">
        <v>60</v>
      </c>
      <c r="H3476" s="31">
        <v>0</v>
      </c>
      <c r="I3476" s="30" t="s">
        <v>610</v>
      </c>
      <c r="J3476" s="30" t="s">
        <v>611</v>
      </c>
      <c r="K3476" s="30" t="s">
        <v>495</v>
      </c>
      <c r="L3476" s="30" t="s">
        <v>612</v>
      </c>
      <c r="M3476" s="30" t="s">
        <v>1108</v>
      </c>
      <c r="N3476" s="30" t="s">
        <v>6294</v>
      </c>
      <c r="O3476" s="30" t="s">
        <v>9872</v>
      </c>
      <c r="P3476" s="30" t="s">
        <v>9868</v>
      </c>
      <c r="Q3476" s="30" t="s">
        <v>499</v>
      </c>
    </row>
    <row r="3477" spans="1:17" hidden="1" x14ac:dyDescent="0.2">
      <c r="A3477" s="30" t="s">
        <v>11294</v>
      </c>
      <c r="B3477" s="30" t="s">
        <v>11295</v>
      </c>
      <c r="C3477" s="30" t="s">
        <v>11296</v>
      </c>
      <c r="D3477" s="30"/>
      <c r="E3477" s="30" t="s">
        <v>10883</v>
      </c>
      <c r="F3477" s="30"/>
      <c r="G3477" s="38">
        <v>60</v>
      </c>
      <c r="H3477" s="31">
        <v>0</v>
      </c>
      <c r="I3477" s="30" t="s">
        <v>5036</v>
      </c>
      <c r="J3477" s="30" t="s">
        <v>5037</v>
      </c>
      <c r="K3477" s="30" t="s">
        <v>495</v>
      </c>
      <c r="L3477" s="30" t="s">
        <v>612</v>
      </c>
      <c r="M3477" s="30" t="s">
        <v>9437</v>
      </c>
      <c r="N3477" s="30" t="s">
        <v>11297</v>
      </c>
      <c r="O3477" s="30" t="s">
        <v>9872</v>
      </c>
      <c r="P3477" s="30" t="s">
        <v>9868</v>
      </c>
      <c r="Q3477" s="30" t="s">
        <v>499</v>
      </c>
    </row>
    <row r="3478" spans="1:17" hidden="1" x14ac:dyDescent="0.2">
      <c r="A3478" s="30" t="s">
        <v>11298</v>
      </c>
      <c r="B3478" s="30" t="s">
        <v>11299</v>
      </c>
      <c r="C3478" s="30" t="s">
        <v>11300</v>
      </c>
      <c r="D3478" s="30"/>
      <c r="E3478" s="30" t="s">
        <v>10883</v>
      </c>
      <c r="F3478" s="30"/>
      <c r="G3478" s="38">
        <v>60</v>
      </c>
      <c r="H3478" s="31">
        <v>0</v>
      </c>
      <c r="I3478" s="30" t="s">
        <v>5036</v>
      </c>
      <c r="J3478" s="30" t="s">
        <v>5037</v>
      </c>
      <c r="K3478" s="30" t="s">
        <v>495</v>
      </c>
      <c r="L3478" s="30" t="s">
        <v>612</v>
      </c>
      <c r="M3478" s="30" t="s">
        <v>4226</v>
      </c>
      <c r="N3478" s="30" t="s">
        <v>11301</v>
      </c>
      <c r="O3478" s="30" t="s">
        <v>9872</v>
      </c>
      <c r="P3478" s="30" t="s">
        <v>9868</v>
      </c>
      <c r="Q3478" s="30" t="s">
        <v>499</v>
      </c>
    </row>
    <row r="3479" spans="1:17" hidden="1" x14ac:dyDescent="0.2">
      <c r="A3479" s="30" t="s">
        <v>11302</v>
      </c>
      <c r="B3479" s="30" t="s">
        <v>11303</v>
      </c>
      <c r="C3479" s="30" t="s">
        <v>11304</v>
      </c>
      <c r="D3479" s="30"/>
      <c r="E3479" s="30" t="s">
        <v>9870</v>
      </c>
      <c r="F3479" s="30" t="s">
        <v>74</v>
      </c>
      <c r="G3479" s="38">
        <v>60</v>
      </c>
      <c r="H3479" s="31">
        <v>0</v>
      </c>
      <c r="I3479" s="30" t="s">
        <v>586</v>
      </c>
      <c r="J3479" s="30" t="s">
        <v>587</v>
      </c>
      <c r="K3479" s="30" t="s">
        <v>495</v>
      </c>
      <c r="L3479" s="30" t="s">
        <v>496</v>
      </c>
      <c r="M3479" s="30" t="s">
        <v>497</v>
      </c>
      <c r="N3479" s="30" t="s">
        <v>10974</v>
      </c>
      <c r="O3479" s="30" t="s">
        <v>9872</v>
      </c>
      <c r="P3479" s="30" t="s">
        <v>9868</v>
      </c>
      <c r="Q3479" s="30" t="s">
        <v>499</v>
      </c>
    </row>
    <row r="3480" spans="1:17" hidden="1" x14ac:dyDescent="0.2">
      <c r="A3480" s="30" t="s">
        <v>11305</v>
      </c>
      <c r="B3480" s="30" t="s">
        <v>11306</v>
      </c>
      <c r="C3480" s="30" t="s">
        <v>11307</v>
      </c>
      <c r="D3480" s="30" t="s">
        <v>74</v>
      </c>
      <c r="E3480" s="30" t="s">
        <v>9891</v>
      </c>
      <c r="F3480" s="30"/>
      <c r="G3480" s="38">
        <v>60</v>
      </c>
      <c r="H3480" s="31">
        <v>0</v>
      </c>
      <c r="I3480" s="30" t="s">
        <v>622</v>
      </c>
      <c r="J3480" s="30" t="s">
        <v>623</v>
      </c>
      <c r="K3480" s="30" t="s">
        <v>495</v>
      </c>
      <c r="L3480" s="30" t="s">
        <v>612</v>
      </c>
      <c r="M3480" s="30" t="s">
        <v>997</v>
      </c>
      <c r="N3480" s="30"/>
      <c r="O3480" s="30" t="s">
        <v>9872</v>
      </c>
      <c r="P3480" s="30" t="s">
        <v>9868</v>
      </c>
      <c r="Q3480" s="30" t="s">
        <v>4174</v>
      </c>
    </row>
    <row r="3481" spans="1:17" hidden="1" x14ac:dyDescent="0.2">
      <c r="A3481" s="30" t="s">
        <v>11308</v>
      </c>
      <c r="B3481" s="30" t="s">
        <v>11309</v>
      </c>
      <c r="C3481" s="30" t="s">
        <v>11310</v>
      </c>
      <c r="D3481" s="30"/>
      <c r="E3481" s="30" t="s">
        <v>10883</v>
      </c>
      <c r="F3481" s="30"/>
      <c r="G3481" s="38">
        <v>60</v>
      </c>
      <c r="H3481" s="31">
        <v>0</v>
      </c>
      <c r="I3481" s="30" t="s">
        <v>5036</v>
      </c>
      <c r="J3481" s="30" t="s">
        <v>5037</v>
      </c>
      <c r="K3481" s="30" t="s">
        <v>495</v>
      </c>
      <c r="L3481" s="30" t="s">
        <v>612</v>
      </c>
      <c r="M3481" s="30" t="s">
        <v>11242</v>
      </c>
      <c r="N3481" s="30" t="s">
        <v>11311</v>
      </c>
      <c r="O3481" s="30" t="s">
        <v>9872</v>
      </c>
      <c r="P3481" s="30" t="s">
        <v>9868</v>
      </c>
      <c r="Q3481" s="30" t="s">
        <v>499</v>
      </c>
    </row>
    <row r="3482" spans="1:17" hidden="1" x14ac:dyDescent="0.2">
      <c r="A3482" s="30" t="s">
        <v>11312</v>
      </c>
      <c r="B3482" s="30" t="s">
        <v>11313</v>
      </c>
      <c r="C3482" s="30" t="s">
        <v>11314</v>
      </c>
      <c r="D3482" s="30" t="s">
        <v>74</v>
      </c>
      <c r="E3482" s="30" t="s">
        <v>9891</v>
      </c>
      <c r="F3482" s="30"/>
      <c r="G3482" s="38">
        <v>60</v>
      </c>
      <c r="H3482" s="31">
        <v>0</v>
      </c>
      <c r="I3482" s="30" t="s">
        <v>5036</v>
      </c>
      <c r="J3482" s="30" t="s">
        <v>5037</v>
      </c>
      <c r="K3482" s="30" t="s">
        <v>495</v>
      </c>
      <c r="L3482" s="30" t="s">
        <v>612</v>
      </c>
      <c r="M3482" s="30" t="s">
        <v>1166</v>
      </c>
      <c r="N3482" s="30"/>
      <c r="O3482" s="30" t="s">
        <v>9872</v>
      </c>
      <c r="P3482" s="30" t="s">
        <v>9868</v>
      </c>
      <c r="Q3482" s="30" t="s">
        <v>4174</v>
      </c>
    </row>
    <row r="3483" spans="1:17" hidden="1" x14ac:dyDescent="0.2">
      <c r="A3483" s="30" t="s">
        <v>11315</v>
      </c>
      <c r="B3483" s="30" t="s">
        <v>11316</v>
      </c>
      <c r="C3483" s="30" t="s">
        <v>11109</v>
      </c>
      <c r="D3483" s="30"/>
      <c r="E3483" s="30" t="s">
        <v>10883</v>
      </c>
      <c r="F3483" s="30"/>
      <c r="G3483" s="38">
        <v>60</v>
      </c>
      <c r="H3483" s="31">
        <v>0</v>
      </c>
      <c r="I3483" s="30" t="s">
        <v>5036</v>
      </c>
      <c r="J3483" s="30" t="s">
        <v>5037</v>
      </c>
      <c r="K3483" s="30" t="s">
        <v>495</v>
      </c>
      <c r="L3483" s="30" t="s">
        <v>612</v>
      </c>
      <c r="M3483" s="30" t="s">
        <v>4781</v>
      </c>
      <c r="N3483" s="30" t="s">
        <v>11110</v>
      </c>
      <c r="O3483" s="30" t="s">
        <v>9872</v>
      </c>
      <c r="P3483" s="30" t="s">
        <v>9868</v>
      </c>
      <c r="Q3483" s="30" t="s">
        <v>499</v>
      </c>
    </row>
    <row r="3484" spans="1:17" hidden="1" x14ac:dyDescent="0.2">
      <c r="A3484" s="30" t="s">
        <v>11317</v>
      </c>
      <c r="B3484" s="30" t="s">
        <v>11318</v>
      </c>
      <c r="C3484" s="30" t="s">
        <v>11319</v>
      </c>
      <c r="D3484" s="30"/>
      <c r="E3484" s="30" t="s">
        <v>10883</v>
      </c>
      <c r="F3484" s="30"/>
      <c r="G3484" s="38">
        <v>60</v>
      </c>
      <c r="H3484" s="31">
        <v>0</v>
      </c>
      <c r="I3484" s="30" t="s">
        <v>5036</v>
      </c>
      <c r="J3484" s="30" t="s">
        <v>5037</v>
      </c>
      <c r="K3484" s="30" t="s">
        <v>495</v>
      </c>
      <c r="L3484" s="30" t="s">
        <v>612</v>
      </c>
      <c r="M3484" s="30" t="s">
        <v>11250</v>
      </c>
      <c r="N3484" s="30" t="s">
        <v>11320</v>
      </c>
      <c r="O3484" s="30" t="s">
        <v>9872</v>
      </c>
      <c r="P3484" s="30" t="s">
        <v>9868</v>
      </c>
      <c r="Q3484" s="30" t="s">
        <v>499</v>
      </c>
    </row>
    <row r="3485" spans="1:17" hidden="1" x14ac:dyDescent="0.2">
      <c r="A3485" s="30" t="s">
        <v>11321</v>
      </c>
      <c r="B3485" s="30" t="s">
        <v>11322</v>
      </c>
      <c r="C3485" s="30" t="s">
        <v>11323</v>
      </c>
      <c r="D3485" s="30"/>
      <c r="E3485" s="30" t="s">
        <v>10883</v>
      </c>
      <c r="F3485" s="30"/>
      <c r="G3485" s="38">
        <v>60</v>
      </c>
      <c r="H3485" s="31">
        <v>0</v>
      </c>
      <c r="I3485" s="30" t="s">
        <v>622</v>
      </c>
      <c r="J3485" s="30" t="s">
        <v>623</v>
      </c>
      <c r="K3485" s="30" t="s">
        <v>495</v>
      </c>
      <c r="L3485" s="30" t="s">
        <v>612</v>
      </c>
      <c r="M3485" s="30" t="s">
        <v>11230</v>
      </c>
      <c r="N3485" s="30" t="s">
        <v>11324</v>
      </c>
      <c r="O3485" s="30" t="s">
        <v>9872</v>
      </c>
      <c r="P3485" s="30" t="s">
        <v>9868</v>
      </c>
      <c r="Q3485" s="30" t="s">
        <v>499</v>
      </c>
    </row>
    <row r="3486" spans="1:17" hidden="1" x14ac:dyDescent="0.2">
      <c r="A3486" s="30" t="s">
        <v>11325</v>
      </c>
      <c r="B3486" s="30" t="s">
        <v>11326</v>
      </c>
      <c r="C3486" s="30" t="s">
        <v>11327</v>
      </c>
      <c r="D3486" s="30"/>
      <c r="E3486" s="30" t="s">
        <v>10883</v>
      </c>
      <c r="F3486" s="30"/>
      <c r="G3486" s="38">
        <v>60</v>
      </c>
      <c r="H3486" s="31">
        <v>0</v>
      </c>
      <c r="I3486" s="30" t="s">
        <v>5036</v>
      </c>
      <c r="J3486" s="30" t="s">
        <v>5037</v>
      </c>
      <c r="K3486" s="30" t="s">
        <v>495</v>
      </c>
      <c r="L3486" s="30" t="s">
        <v>612</v>
      </c>
      <c r="M3486" s="30" t="s">
        <v>1166</v>
      </c>
      <c r="N3486" s="30" t="s">
        <v>11328</v>
      </c>
      <c r="O3486" s="30" t="s">
        <v>9872</v>
      </c>
      <c r="P3486" s="30" t="s">
        <v>9868</v>
      </c>
      <c r="Q3486" s="30" t="s">
        <v>499</v>
      </c>
    </row>
    <row r="3487" spans="1:17" hidden="1" x14ac:dyDescent="0.2">
      <c r="A3487" s="30" t="s">
        <v>11329</v>
      </c>
      <c r="B3487" s="30" t="s">
        <v>11330</v>
      </c>
      <c r="C3487" s="30" t="s">
        <v>11331</v>
      </c>
      <c r="D3487" s="30" t="s">
        <v>74</v>
      </c>
      <c r="E3487" s="30" t="s">
        <v>9891</v>
      </c>
      <c r="F3487" s="30"/>
      <c r="G3487" s="38">
        <v>60</v>
      </c>
      <c r="H3487" s="31">
        <v>0</v>
      </c>
      <c r="I3487" s="30" t="s">
        <v>610</v>
      </c>
      <c r="J3487" s="30" t="s">
        <v>611</v>
      </c>
      <c r="K3487" s="30" t="s">
        <v>495</v>
      </c>
      <c r="L3487" s="30" t="s">
        <v>612</v>
      </c>
      <c r="M3487" s="30" t="s">
        <v>1035</v>
      </c>
      <c r="N3487" s="30"/>
      <c r="O3487" s="30" t="s">
        <v>9872</v>
      </c>
      <c r="P3487" s="30" t="s">
        <v>9868</v>
      </c>
      <c r="Q3487" s="30" t="s">
        <v>4174</v>
      </c>
    </row>
    <row r="3488" spans="1:17" hidden="1" x14ac:dyDescent="0.2">
      <c r="A3488" s="30" t="s">
        <v>11332</v>
      </c>
      <c r="B3488" s="30" t="s">
        <v>11333</v>
      </c>
      <c r="C3488" s="30" t="s">
        <v>11334</v>
      </c>
      <c r="D3488" s="30" t="s">
        <v>74</v>
      </c>
      <c r="E3488" s="30" t="s">
        <v>9891</v>
      </c>
      <c r="F3488" s="30"/>
      <c r="G3488" s="38">
        <v>60</v>
      </c>
      <c r="H3488" s="31">
        <v>0</v>
      </c>
      <c r="I3488" s="30" t="s">
        <v>5036</v>
      </c>
      <c r="J3488" s="30" t="s">
        <v>5037</v>
      </c>
      <c r="K3488" s="30" t="s">
        <v>495</v>
      </c>
      <c r="L3488" s="30" t="s">
        <v>612</v>
      </c>
      <c r="M3488" s="30" t="s">
        <v>1166</v>
      </c>
      <c r="N3488" s="30"/>
      <c r="O3488" s="30" t="s">
        <v>9872</v>
      </c>
      <c r="P3488" s="30" t="s">
        <v>9868</v>
      </c>
      <c r="Q3488" s="30" t="s">
        <v>4174</v>
      </c>
    </row>
    <row r="3489" spans="1:17" hidden="1" x14ac:dyDescent="0.2">
      <c r="A3489" s="30" t="s">
        <v>11335</v>
      </c>
      <c r="B3489" s="30" t="s">
        <v>11336</v>
      </c>
      <c r="C3489" s="30" t="s">
        <v>11337</v>
      </c>
      <c r="D3489" s="30" t="s">
        <v>74</v>
      </c>
      <c r="E3489" s="30" t="s">
        <v>9891</v>
      </c>
      <c r="F3489" s="30"/>
      <c r="G3489" s="38">
        <v>60</v>
      </c>
      <c r="H3489" s="31">
        <v>0</v>
      </c>
      <c r="I3489" s="30" t="s">
        <v>622</v>
      </c>
      <c r="J3489" s="30" t="s">
        <v>623</v>
      </c>
      <c r="K3489" s="30" t="s">
        <v>495</v>
      </c>
      <c r="L3489" s="30" t="s">
        <v>612</v>
      </c>
      <c r="M3489" s="30" t="s">
        <v>1007</v>
      </c>
      <c r="N3489" s="30" t="s">
        <v>11338</v>
      </c>
      <c r="O3489" s="30" t="s">
        <v>9872</v>
      </c>
      <c r="P3489" s="30" t="s">
        <v>9868</v>
      </c>
      <c r="Q3489" s="30" t="s">
        <v>4174</v>
      </c>
    </row>
    <row r="3490" spans="1:17" hidden="1" x14ac:dyDescent="0.2">
      <c r="A3490" s="30" t="s">
        <v>11339</v>
      </c>
      <c r="B3490" s="30" t="s">
        <v>11340</v>
      </c>
      <c r="C3490" s="30" t="s">
        <v>11341</v>
      </c>
      <c r="D3490" s="30"/>
      <c r="E3490" s="30" t="s">
        <v>10883</v>
      </c>
      <c r="F3490" s="30"/>
      <c r="G3490" s="38">
        <v>60</v>
      </c>
      <c r="H3490" s="31">
        <v>0</v>
      </c>
      <c r="I3490" s="30" t="s">
        <v>5036</v>
      </c>
      <c r="J3490" s="30" t="s">
        <v>5037</v>
      </c>
      <c r="K3490" s="30" t="s">
        <v>495</v>
      </c>
      <c r="L3490" s="30" t="s">
        <v>612</v>
      </c>
      <c r="M3490" s="30" t="s">
        <v>4781</v>
      </c>
      <c r="N3490" s="30" t="s">
        <v>11342</v>
      </c>
      <c r="O3490" s="30" t="s">
        <v>9872</v>
      </c>
      <c r="P3490" s="30" t="s">
        <v>9868</v>
      </c>
      <c r="Q3490" s="30" t="s">
        <v>499</v>
      </c>
    </row>
    <row r="3491" spans="1:17" hidden="1" x14ac:dyDescent="0.2">
      <c r="A3491" s="30" t="s">
        <v>11343</v>
      </c>
      <c r="B3491" s="30" t="s">
        <v>11344</v>
      </c>
      <c r="C3491" s="30" t="s">
        <v>11345</v>
      </c>
      <c r="D3491" s="30" t="s">
        <v>74</v>
      </c>
      <c r="E3491" s="30" t="s">
        <v>9891</v>
      </c>
      <c r="F3491" s="30"/>
      <c r="G3491" s="38">
        <v>60</v>
      </c>
      <c r="H3491" s="31">
        <v>0</v>
      </c>
      <c r="I3491" s="30" t="s">
        <v>5036</v>
      </c>
      <c r="J3491" s="30" t="s">
        <v>5037</v>
      </c>
      <c r="K3491" s="30" t="s">
        <v>495</v>
      </c>
      <c r="L3491" s="30" t="s">
        <v>612</v>
      </c>
      <c r="M3491" s="30" t="s">
        <v>11242</v>
      </c>
      <c r="N3491" s="30"/>
      <c r="O3491" s="30" t="s">
        <v>9872</v>
      </c>
      <c r="P3491" s="30" t="s">
        <v>9868</v>
      </c>
      <c r="Q3491" s="30" t="s">
        <v>4174</v>
      </c>
    </row>
    <row r="3492" spans="1:17" hidden="1" x14ac:dyDescent="0.2">
      <c r="A3492" s="30" t="s">
        <v>11346</v>
      </c>
      <c r="B3492" s="30" t="s">
        <v>11347</v>
      </c>
      <c r="C3492" s="30" t="s">
        <v>11348</v>
      </c>
      <c r="D3492" s="30"/>
      <c r="E3492" s="30" t="s">
        <v>10883</v>
      </c>
      <c r="F3492" s="30"/>
      <c r="G3492" s="38">
        <v>60</v>
      </c>
      <c r="H3492" s="31">
        <v>0</v>
      </c>
      <c r="I3492" s="30" t="s">
        <v>622</v>
      </c>
      <c r="J3492" s="30" t="s">
        <v>623</v>
      </c>
      <c r="K3492" s="30" t="s">
        <v>495</v>
      </c>
      <c r="L3492" s="30" t="s">
        <v>612</v>
      </c>
      <c r="M3492" s="30" t="s">
        <v>11230</v>
      </c>
      <c r="N3492" s="30" t="s">
        <v>11349</v>
      </c>
      <c r="O3492" s="30" t="s">
        <v>9872</v>
      </c>
      <c r="P3492" s="30" t="s">
        <v>9868</v>
      </c>
      <c r="Q3492" s="30" t="s">
        <v>499</v>
      </c>
    </row>
    <row r="3493" spans="1:17" hidden="1" x14ac:dyDescent="0.2">
      <c r="A3493" s="30" t="s">
        <v>11350</v>
      </c>
      <c r="B3493" s="30" t="s">
        <v>11351</v>
      </c>
      <c r="C3493" s="30" t="s">
        <v>11352</v>
      </c>
      <c r="D3493" s="30"/>
      <c r="E3493" s="30" t="s">
        <v>10883</v>
      </c>
      <c r="F3493" s="30"/>
      <c r="G3493" s="38">
        <v>60</v>
      </c>
      <c r="H3493" s="31">
        <v>0</v>
      </c>
      <c r="I3493" s="30" t="s">
        <v>622</v>
      </c>
      <c r="J3493" s="30" t="s">
        <v>623</v>
      </c>
      <c r="K3493" s="30" t="s">
        <v>495</v>
      </c>
      <c r="L3493" s="30" t="s">
        <v>612</v>
      </c>
      <c r="M3493" s="30" t="s">
        <v>6893</v>
      </c>
      <c r="N3493" s="30" t="s">
        <v>11353</v>
      </c>
      <c r="O3493" s="30" t="s">
        <v>9872</v>
      </c>
      <c r="P3493" s="30" t="s">
        <v>9868</v>
      </c>
      <c r="Q3493" s="30" t="s">
        <v>499</v>
      </c>
    </row>
    <row r="3494" spans="1:17" hidden="1" x14ac:dyDescent="0.2">
      <c r="A3494" s="30" t="s">
        <v>11354</v>
      </c>
      <c r="B3494" s="30" t="s">
        <v>11355</v>
      </c>
      <c r="C3494" s="30" t="s">
        <v>11356</v>
      </c>
      <c r="D3494" s="30"/>
      <c r="E3494" s="30" t="s">
        <v>10883</v>
      </c>
      <c r="F3494" s="30"/>
      <c r="G3494" s="38">
        <v>60</v>
      </c>
      <c r="H3494" s="31">
        <v>0</v>
      </c>
      <c r="I3494" s="30" t="s">
        <v>622</v>
      </c>
      <c r="J3494" s="30" t="s">
        <v>623</v>
      </c>
      <c r="K3494" s="30" t="s">
        <v>495</v>
      </c>
      <c r="L3494" s="30" t="s">
        <v>612</v>
      </c>
      <c r="M3494" s="30" t="s">
        <v>997</v>
      </c>
      <c r="N3494" s="30" t="s">
        <v>1940</v>
      </c>
      <c r="O3494" s="30" t="s">
        <v>9872</v>
      </c>
      <c r="P3494" s="30" t="s">
        <v>9868</v>
      </c>
      <c r="Q3494" s="30" t="s">
        <v>499</v>
      </c>
    </row>
    <row r="3495" spans="1:17" hidden="1" x14ac:dyDescent="0.2">
      <c r="A3495" s="30" t="s">
        <v>11357</v>
      </c>
      <c r="B3495" s="30" t="s">
        <v>11358</v>
      </c>
      <c r="C3495" s="30" t="s">
        <v>11359</v>
      </c>
      <c r="D3495" s="30"/>
      <c r="E3495" s="30" t="s">
        <v>10883</v>
      </c>
      <c r="F3495" s="30"/>
      <c r="G3495" s="38">
        <v>60</v>
      </c>
      <c r="H3495" s="31">
        <v>0</v>
      </c>
      <c r="I3495" s="30" t="s">
        <v>622</v>
      </c>
      <c r="J3495" s="30" t="s">
        <v>623</v>
      </c>
      <c r="K3495" s="30" t="s">
        <v>495</v>
      </c>
      <c r="L3495" s="30" t="s">
        <v>612</v>
      </c>
      <c r="M3495" s="30" t="s">
        <v>11187</v>
      </c>
      <c r="N3495" s="30"/>
      <c r="O3495" s="30" t="s">
        <v>9872</v>
      </c>
      <c r="P3495" s="30" t="s">
        <v>9868</v>
      </c>
      <c r="Q3495" s="30" t="s">
        <v>499</v>
      </c>
    </row>
    <row r="3496" spans="1:17" hidden="1" x14ac:dyDescent="0.2">
      <c r="A3496" s="30" t="s">
        <v>11360</v>
      </c>
      <c r="B3496" s="30" t="s">
        <v>11361</v>
      </c>
      <c r="C3496" s="30" t="s">
        <v>11362</v>
      </c>
      <c r="D3496" s="30"/>
      <c r="E3496" s="30" t="s">
        <v>10883</v>
      </c>
      <c r="F3496" s="30"/>
      <c r="G3496" s="38">
        <v>60</v>
      </c>
      <c r="H3496" s="31">
        <v>0</v>
      </c>
      <c r="I3496" s="30" t="s">
        <v>5036</v>
      </c>
      <c r="J3496" s="30" t="s">
        <v>5037</v>
      </c>
      <c r="K3496" s="30" t="s">
        <v>495</v>
      </c>
      <c r="L3496" s="30" t="s">
        <v>612</v>
      </c>
      <c r="M3496" s="30" t="s">
        <v>11250</v>
      </c>
      <c r="N3496" s="30" t="s">
        <v>11363</v>
      </c>
      <c r="O3496" s="30" t="s">
        <v>9872</v>
      </c>
      <c r="P3496" s="30" t="s">
        <v>9868</v>
      </c>
      <c r="Q3496" s="30" t="s">
        <v>499</v>
      </c>
    </row>
    <row r="3497" spans="1:17" hidden="1" x14ac:dyDescent="0.2">
      <c r="A3497" s="30" t="s">
        <v>11364</v>
      </c>
      <c r="B3497" s="30" t="s">
        <v>11365</v>
      </c>
      <c r="C3497" s="30" t="s">
        <v>11366</v>
      </c>
      <c r="D3497" s="30"/>
      <c r="E3497" s="30" t="s">
        <v>10883</v>
      </c>
      <c r="F3497" s="30"/>
      <c r="G3497" s="38">
        <v>60</v>
      </c>
      <c r="H3497" s="31">
        <v>0</v>
      </c>
      <c r="I3497" s="30" t="s">
        <v>622</v>
      </c>
      <c r="J3497" s="30" t="s">
        <v>623</v>
      </c>
      <c r="K3497" s="30" t="s">
        <v>495</v>
      </c>
      <c r="L3497" s="30" t="s">
        <v>612</v>
      </c>
      <c r="M3497" s="30" t="s">
        <v>11230</v>
      </c>
      <c r="N3497" s="30" t="s">
        <v>11367</v>
      </c>
      <c r="O3497" s="30" t="s">
        <v>9872</v>
      </c>
      <c r="P3497" s="30" t="s">
        <v>9868</v>
      </c>
      <c r="Q3497" s="30" t="s">
        <v>499</v>
      </c>
    </row>
    <row r="3498" spans="1:17" hidden="1" x14ac:dyDescent="0.2">
      <c r="A3498" s="30" t="s">
        <v>11368</v>
      </c>
      <c r="B3498" s="30" t="s">
        <v>11369</v>
      </c>
      <c r="C3498" s="30" t="s">
        <v>11370</v>
      </c>
      <c r="D3498" s="30"/>
      <c r="E3498" s="30" t="s">
        <v>10883</v>
      </c>
      <c r="F3498" s="30" t="s">
        <v>74</v>
      </c>
      <c r="G3498" s="38">
        <v>60</v>
      </c>
      <c r="H3498" s="31">
        <v>0</v>
      </c>
      <c r="I3498" s="30" t="s">
        <v>622</v>
      </c>
      <c r="J3498" s="30" t="s">
        <v>623</v>
      </c>
      <c r="K3498" s="30" t="s">
        <v>495</v>
      </c>
      <c r="L3498" s="30" t="s">
        <v>612</v>
      </c>
      <c r="M3498" s="30" t="s">
        <v>11187</v>
      </c>
      <c r="N3498" s="30"/>
      <c r="O3498" s="30" t="s">
        <v>9872</v>
      </c>
      <c r="P3498" s="30" t="s">
        <v>9868</v>
      </c>
      <c r="Q3498" s="30" t="s">
        <v>499</v>
      </c>
    </row>
    <row r="3499" spans="1:17" hidden="1" x14ac:dyDescent="0.2">
      <c r="A3499" s="30" t="s">
        <v>11371</v>
      </c>
      <c r="B3499" s="30" t="s">
        <v>11372</v>
      </c>
      <c r="C3499" s="30" t="s">
        <v>11373</v>
      </c>
      <c r="D3499" s="30"/>
      <c r="E3499" s="30" t="s">
        <v>10883</v>
      </c>
      <c r="F3499" s="30"/>
      <c r="G3499" s="38">
        <v>60</v>
      </c>
      <c r="H3499" s="31">
        <v>0</v>
      </c>
      <c r="I3499" s="30" t="s">
        <v>622</v>
      </c>
      <c r="J3499" s="30" t="s">
        <v>623</v>
      </c>
      <c r="K3499" s="30" t="s">
        <v>495</v>
      </c>
      <c r="L3499" s="30" t="s">
        <v>612</v>
      </c>
      <c r="M3499" s="30" t="s">
        <v>6893</v>
      </c>
      <c r="N3499" s="30" t="s">
        <v>11374</v>
      </c>
      <c r="O3499" s="30" t="s">
        <v>9872</v>
      </c>
      <c r="P3499" s="30" t="s">
        <v>9868</v>
      </c>
      <c r="Q3499" s="30" t="s">
        <v>499</v>
      </c>
    </row>
    <row r="3500" spans="1:17" hidden="1" x14ac:dyDescent="0.2">
      <c r="A3500" s="30" t="s">
        <v>11375</v>
      </c>
      <c r="B3500" s="30" t="s">
        <v>11376</v>
      </c>
      <c r="C3500" s="30" t="s">
        <v>11377</v>
      </c>
      <c r="D3500" s="30" t="s">
        <v>74</v>
      </c>
      <c r="E3500" s="30" t="s">
        <v>9891</v>
      </c>
      <c r="F3500" s="30"/>
      <c r="G3500" s="38">
        <v>60</v>
      </c>
      <c r="H3500" s="31">
        <v>0</v>
      </c>
      <c r="I3500" s="30" t="s">
        <v>622</v>
      </c>
      <c r="J3500" s="30" t="s">
        <v>623</v>
      </c>
      <c r="K3500" s="30" t="s">
        <v>495</v>
      </c>
      <c r="L3500" s="30" t="s">
        <v>612</v>
      </c>
      <c r="M3500" s="30" t="s">
        <v>1088</v>
      </c>
      <c r="N3500" s="30"/>
      <c r="O3500" s="30" t="s">
        <v>9872</v>
      </c>
      <c r="P3500" s="30" t="s">
        <v>9868</v>
      </c>
      <c r="Q3500" s="30" t="s">
        <v>4174</v>
      </c>
    </row>
    <row r="3501" spans="1:17" hidden="1" x14ac:dyDescent="0.2">
      <c r="A3501" s="30" t="s">
        <v>11378</v>
      </c>
      <c r="B3501" s="30" t="s">
        <v>11379</v>
      </c>
      <c r="C3501" s="30" t="s">
        <v>11380</v>
      </c>
      <c r="D3501" s="30"/>
      <c r="E3501" s="30" t="s">
        <v>9870</v>
      </c>
      <c r="F3501" s="30" t="s">
        <v>74</v>
      </c>
      <c r="G3501" s="38">
        <v>60</v>
      </c>
      <c r="H3501" s="31">
        <v>0</v>
      </c>
      <c r="I3501" s="30" t="s">
        <v>512</v>
      </c>
      <c r="J3501" s="30" t="s">
        <v>513</v>
      </c>
      <c r="K3501" s="30" t="s">
        <v>495</v>
      </c>
      <c r="L3501" s="30" t="s">
        <v>496</v>
      </c>
      <c r="M3501" s="30" t="s">
        <v>695</v>
      </c>
      <c r="N3501" s="30"/>
      <c r="O3501" s="30" t="s">
        <v>9872</v>
      </c>
      <c r="P3501" s="30" t="s">
        <v>9868</v>
      </c>
      <c r="Q3501" s="30" t="s">
        <v>499</v>
      </c>
    </row>
    <row r="3502" spans="1:17" hidden="1" x14ac:dyDescent="0.2">
      <c r="A3502" s="30" t="s">
        <v>11381</v>
      </c>
      <c r="B3502" s="30" t="s">
        <v>11382</v>
      </c>
      <c r="C3502" s="30" t="s">
        <v>11383</v>
      </c>
      <c r="D3502" s="30"/>
      <c r="E3502" s="30" t="s">
        <v>9870</v>
      </c>
      <c r="F3502" s="30" t="s">
        <v>74</v>
      </c>
      <c r="G3502" s="38">
        <v>60</v>
      </c>
      <c r="H3502" s="31">
        <v>0</v>
      </c>
      <c r="I3502" s="30" t="s">
        <v>512</v>
      </c>
      <c r="J3502" s="30" t="s">
        <v>513</v>
      </c>
      <c r="K3502" s="30" t="s">
        <v>495</v>
      </c>
      <c r="L3502" s="30" t="s">
        <v>496</v>
      </c>
      <c r="M3502" s="30" t="s">
        <v>695</v>
      </c>
      <c r="N3502" s="30"/>
      <c r="O3502" s="30" t="s">
        <v>9872</v>
      </c>
      <c r="P3502" s="30" t="s">
        <v>9868</v>
      </c>
      <c r="Q3502" s="30" t="s">
        <v>499</v>
      </c>
    </row>
    <row r="3503" spans="1:17" hidden="1" x14ac:dyDescent="0.2">
      <c r="A3503" s="30" t="s">
        <v>11384</v>
      </c>
      <c r="B3503" s="30" t="s">
        <v>11385</v>
      </c>
      <c r="C3503" s="30" t="s">
        <v>11386</v>
      </c>
      <c r="D3503" s="30"/>
      <c r="E3503" s="30" t="s">
        <v>9870</v>
      </c>
      <c r="F3503" s="30" t="s">
        <v>74</v>
      </c>
      <c r="G3503" s="38">
        <v>60</v>
      </c>
      <c r="H3503" s="31">
        <v>0</v>
      </c>
      <c r="I3503" s="30" t="s">
        <v>586</v>
      </c>
      <c r="J3503" s="30" t="s">
        <v>587</v>
      </c>
      <c r="K3503" s="30" t="s">
        <v>495</v>
      </c>
      <c r="L3503" s="30" t="s">
        <v>496</v>
      </c>
      <c r="M3503" s="30" t="s">
        <v>2374</v>
      </c>
      <c r="N3503" s="30"/>
      <c r="O3503" s="30" t="s">
        <v>9872</v>
      </c>
      <c r="P3503" s="30" t="s">
        <v>9868</v>
      </c>
      <c r="Q3503" s="30" t="s">
        <v>499</v>
      </c>
    </row>
    <row r="3504" spans="1:17" hidden="1" x14ac:dyDescent="0.2">
      <c r="A3504" s="30" t="s">
        <v>11387</v>
      </c>
      <c r="B3504" s="30" t="s">
        <v>11388</v>
      </c>
      <c r="C3504" s="30" t="s">
        <v>11389</v>
      </c>
      <c r="D3504" s="30" t="s">
        <v>74</v>
      </c>
      <c r="E3504" s="30" t="s">
        <v>9891</v>
      </c>
      <c r="F3504" s="30"/>
      <c r="G3504" s="38">
        <v>60</v>
      </c>
      <c r="H3504" s="31">
        <v>0</v>
      </c>
      <c r="I3504" s="30" t="s">
        <v>5036</v>
      </c>
      <c r="J3504" s="30" t="s">
        <v>5037</v>
      </c>
      <c r="K3504" s="30" t="s">
        <v>495</v>
      </c>
      <c r="L3504" s="30" t="s">
        <v>612</v>
      </c>
      <c r="M3504" s="30" t="s">
        <v>1166</v>
      </c>
      <c r="N3504" s="30"/>
      <c r="O3504" s="30" t="s">
        <v>9872</v>
      </c>
      <c r="P3504" s="30" t="s">
        <v>9868</v>
      </c>
      <c r="Q3504" s="30" t="s">
        <v>4174</v>
      </c>
    </row>
    <row r="3505" spans="1:17" hidden="1" x14ac:dyDescent="0.2">
      <c r="A3505" s="30" t="s">
        <v>11390</v>
      </c>
      <c r="B3505" s="30" t="s">
        <v>11391</v>
      </c>
      <c r="C3505" s="30" t="s">
        <v>11392</v>
      </c>
      <c r="D3505" s="30" t="s">
        <v>74</v>
      </c>
      <c r="E3505" s="30" t="s">
        <v>9891</v>
      </c>
      <c r="F3505" s="30"/>
      <c r="G3505" s="38">
        <v>60</v>
      </c>
      <c r="H3505" s="31">
        <v>0</v>
      </c>
      <c r="I3505" s="30" t="s">
        <v>622</v>
      </c>
      <c r="J3505" s="30" t="s">
        <v>623</v>
      </c>
      <c r="K3505" s="30" t="s">
        <v>495</v>
      </c>
      <c r="L3505" s="30" t="s">
        <v>612</v>
      </c>
      <c r="M3505" s="30" t="s">
        <v>9851</v>
      </c>
      <c r="N3505" s="30"/>
      <c r="O3505" s="30" t="s">
        <v>9872</v>
      </c>
      <c r="P3505" s="30" t="s">
        <v>9868</v>
      </c>
      <c r="Q3505" s="30" t="s">
        <v>4174</v>
      </c>
    </row>
    <row r="3506" spans="1:17" hidden="1" x14ac:dyDescent="0.2">
      <c r="A3506" s="30" t="s">
        <v>11393</v>
      </c>
      <c r="B3506" s="30" t="s">
        <v>11394</v>
      </c>
      <c r="C3506" s="30" t="s">
        <v>11395</v>
      </c>
      <c r="D3506" s="30" t="s">
        <v>74</v>
      </c>
      <c r="E3506" s="30" t="s">
        <v>9891</v>
      </c>
      <c r="F3506" s="30"/>
      <c r="G3506" s="38">
        <v>60</v>
      </c>
      <c r="H3506" s="31">
        <v>0</v>
      </c>
      <c r="I3506" s="30" t="s">
        <v>622</v>
      </c>
      <c r="J3506" s="30" t="s">
        <v>623</v>
      </c>
      <c r="K3506" s="30" t="s">
        <v>495</v>
      </c>
      <c r="L3506" s="30" t="s">
        <v>612</v>
      </c>
      <c r="M3506" s="30" t="s">
        <v>11230</v>
      </c>
      <c r="N3506" s="30"/>
      <c r="O3506" s="30" t="s">
        <v>9872</v>
      </c>
      <c r="P3506" s="30" t="s">
        <v>9868</v>
      </c>
      <c r="Q3506" s="30" t="s">
        <v>4174</v>
      </c>
    </row>
    <row r="3507" spans="1:17" hidden="1" x14ac:dyDescent="0.2">
      <c r="A3507" s="30" t="s">
        <v>11396</v>
      </c>
      <c r="B3507" s="30" t="s">
        <v>11397</v>
      </c>
      <c r="C3507" s="30" t="s">
        <v>11398</v>
      </c>
      <c r="D3507" s="30"/>
      <c r="E3507" s="30" t="s">
        <v>9870</v>
      </c>
      <c r="F3507" s="30" t="s">
        <v>74</v>
      </c>
      <c r="G3507" s="38">
        <v>60</v>
      </c>
      <c r="H3507" s="31">
        <v>0</v>
      </c>
      <c r="I3507" s="30" t="s">
        <v>504</v>
      </c>
      <c r="J3507" s="30" t="s">
        <v>505</v>
      </c>
      <c r="K3507" s="30" t="s">
        <v>495</v>
      </c>
      <c r="L3507" s="30" t="s">
        <v>496</v>
      </c>
      <c r="M3507" s="30" t="s">
        <v>2206</v>
      </c>
      <c r="N3507" s="30" t="s">
        <v>11399</v>
      </c>
      <c r="O3507" s="30" t="s">
        <v>9872</v>
      </c>
      <c r="P3507" s="30" t="s">
        <v>9868</v>
      </c>
      <c r="Q3507" s="30" t="s">
        <v>499</v>
      </c>
    </row>
    <row r="3508" spans="1:17" hidden="1" x14ac:dyDescent="0.2">
      <c r="A3508" s="30" t="s">
        <v>11400</v>
      </c>
      <c r="B3508" s="30" t="s">
        <v>11401</v>
      </c>
      <c r="C3508" s="30" t="s">
        <v>11402</v>
      </c>
      <c r="D3508" s="30" t="s">
        <v>74</v>
      </c>
      <c r="E3508" s="30" t="s">
        <v>9891</v>
      </c>
      <c r="F3508" s="30"/>
      <c r="G3508" s="38">
        <v>60</v>
      </c>
      <c r="H3508" s="31">
        <v>0</v>
      </c>
      <c r="I3508" s="30" t="s">
        <v>5036</v>
      </c>
      <c r="J3508" s="30" t="s">
        <v>5037</v>
      </c>
      <c r="K3508" s="30" t="s">
        <v>495</v>
      </c>
      <c r="L3508" s="30" t="s">
        <v>612</v>
      </c>
      <c r="M3508" s="30" t="s">
        <v>11250</v>
      </c>
      <c r="N3508" s="30"/>
      <c r="O3508" s="30" t="s">
        <v>9872</v>
      </c>
      <c r="P3508" s="30" t="s">
        <v>9868</v>
      </c>
      <c r="Q3508" s="30" t="s">
        <v>4174</v>
      </c>
    </row>
    <row r="3509" spans="1:17" hidden="1" x14ac:dyDescent="0.2">
      <c r="A3509" s="30" t="s">
        <v>11403</v>
      </c>
      <c r="B3509" s="30" t="s">
        <v>11404</v>
      </c>
      <c r="C3509" s="30" t="s">
        <v>11405</v>
      </c>
      <c r="D3509" s="30"/>
      <c r="E3509" s="30" t="s">
        <v>10883</v>
      </c>
      <c r="F3509" s="30" t="s">
        <v>74</v>
      </c>
      <c r="G3509" s="38">
        <v>60</v>
      </c>
      <c r="H3509" s="31">
        <v>0</v>
      </c>
      <c r="I3509" s="30" t="s">
        <v>622</v>
      </c>
      <c r="J3509" s="30" t="s">
        <v>623</v>
      </c>
      <c r="K3509" s="30" t="s">
        <v>495</v>
      </c>
      <c r="L3509" s="30" t="s">
        <v>612</v>
      </c>
      <c r="M3509" s="30" t="s">
        <v>11187</v>
      </c>
      <c r="N3509" s="30"/>
      <c r="O3509" s="30" t="s">
        <v>9872</v>
      </c>
      <c r="P3509" s="30" t="s">
        <v>9868</v>
      </c>
      <c r="Q3509" s="30" t="s">
        <v>499</v>
      </c>
    </row>
    <row r="3510" spans="1:17" hidden="1" x14ac:dyDescent="0.2">
      <c r="A3510" s="30" t="s">
        <v>11406</v>
      </c>
      <c r="B3510" s="30" t="s">
        <v>11407</v>
      </c>
      <c r="C3510" s="30" t="s">
        <v>11408</v>
      </c>
      <c r="D3510" s="30" t="s">
        <v>74</v>
      </c>
      <c r="E3510" s="30" t="s">
        <v>9891</v>
      </c>
      <c r="F3510" s="30"/>
      <c r="G3510" s="38">
        <v>60</v>
      </c>
      <c r="H3510" s="31">
        <v>0</v>
      </c>
      <c r="I3510" s="30" t="s">
        <v>610</v>
      </c>
      <c r="J3510" s="30" t="s">
        <v>611</v>
      </c>
      <c r="K3510" s="30" t="s">
        <v>495</v>
      </c>
      <c r="L3510" s="30" t="s">
        <v>612</v>
      </c>
      <c r="M3510" s="30" t="s">
        <v>5051</v>
      </c>
      <c r="N3510" s="30"/>
      <c r="O3510" s="30" t="s">
        <v>9872</v>
      </c>
      <c r="P3510" s="30" t="s">
        <v>9868</v>
      </c>
      <c r="Q3510" s="30" t="s">
        <v>4174</v>
      </c>
    </row>
    <row r="3511" spans="1:17" hidden="1" x14ac:dyDescent="0.2">
      <c r="A3511" s="30" t="s">
        <v>11409</v>
      </c>
      <c r="B3511" s="30" t="s">
        <v>11410</v>
      </c>
      <c r="C3511" s="30" t="s">
        <v>11411</v>
      </c>
      <c r="D3511" s="30"/>
      <c r="E3511" s="30" t="s">
        <v>10883</v>
      </c>
      <c r="F3511" s="30"/>
      <c r="G3511" s="38">
        <v>60</v>
      </c>
      <c r="H3511" s="31">
        <v>0</v>
      </c>
      <c r="I3511" s="30" t="s">
        <v>622</v>
      </c>
      <c r="J3511" s="30" t="s">
        <v>623</v>
      </c>
      <c r="K3511" s="30" t="s">
        <v>495</v>
      </c>
      <c r="L3511" s="30" t="s">
        <v>612</v>
      </c>
      <c r="M3511" s="30" t="s">
        <v>1007</v>
      </c>
      <c r="N3511" s="30"/>
      <c r="O3511" s="30" t="s">
        <v>9872</v>
      </c>
      <c r="P3511" s="30" t="s">
        <v>9868</v>
      </c>
      <c r="Q3511" s="30" t="s">
        <v>499</v>
      </c>
    </row>
    <row r="3512" spans="1:17" hidden="1" x14ac:dyDescent="0.2">
      <c r="A3512" s="30" t="s">
        <v>11412</v>
      </c>
      <c r="B3512" s="30" t="s">
        <v>11413</v>
      </c>
      <c r="C3512" s="30" t="s">
        <v>11414</v>
      </c>
      <c r="D3512" s="30" t="s">
        <v>74</v>
      </c>
      <c r="E3512" s="30" t="s">
        <v>9891</v>
      </c>
      <c r="F3512" s="30"/>
      <c r="G3512" s="38">
        <v>60</v>
      </c>
      <c r="H3512" s="31">
        <v>0</v>
      </c>
      <c r="I3512" s="30" t="s">
        <v>610</v>
      </c>
      <c r="J3512" s="30" t="s">
        <v>611</v>
      </c>
      <c r="K3512" s="30" t="s">
        <v>495</v>
      </c>
      <c r="L3512" s="30" t="s">
        <v>612</v>
      </c>
      <c r="M3512" s="30" t="s">
        <v>6616</v>
      </c>
      <c r="N3512" s="30"/>
      <c r="O3512" s="30" t="s">
        <v>9872</v>
      </c>
      <c r="P3512" s="30" t="s">
        <v>9868</v>
      </c>
      <c r="Q3512" s="30" t="s">
        <v>4174</v>
      </c>
    </row>
    <row r="3513" spans="1:17" hidden="1" x14ac:dyDescent="0.2">
      <c r="A3513" s="30" t="s">
        <v>11415</v>
      </c>
      <c r="B3513" s="30" t="s">
        <v>11416</v>
      </c>
      <c r="C3513" s="30" t="s">
        <v>11417</v>
      </c>
      <c r="D3513" s="30"/>
      <c r="E3513" s="30" t="s">
        <v>10883</v>
      </c>
      <c r="F3513" s="30"/>
      <c r="G3513" s="38">
        <v>60</v>
      </c>
      <c r="H3513" s="31">
        <v>0</v>
      </c>
      <c r="I3513" s="30" t="s">
        <v>610</v>
      </c>
      <c r="J3513" s="30" t="s">
        <v>611</v>
      </c>
      <c r="K3513" s="30" t="s">
        <v>495</v>
      </c>
      <c r="L3513" s="30" t="s">
        <v>612</v>
      </c>
      <c r="M3513" s="30" t="s">
        <v>5051</v>
      </c>
      <c r="N3513" s="30" t="s">
        <v>11418</v>
      </c>
      <c r="O3513" s="30" t="s">
        <v>9872</v>
      </c>
      <c r="P3513" s="30" t="s">
        <v>9868</v>
      </c>
      <c r="Q3513" s="30" t="s">
        <v>499</v>
      </c>
    </row>
    <row r="3514" spans="1:17" hidden="1" x14ac:dyDescent="0.2">
      <c r="A3514" s="30" t="s">
        <v>11419</v>
      </c>
      <c r="B3514" s="30" t="s">
        <v>11420</v>
      </c>
      <c r="C3514" s="30" t="s">
        <v>11421</v>
      </c>
      <c r="D3514" s="30"/>
      <c r="E3514" s="30" t="s">
        <v>10883</v>
      </c>
      <c r="F3514" s="30"/>
      <c r="G3514" s="38">
        <v>60</v>
      </c>
      <c r="H3514" s="31">
        <v>0</v>
      </c>
      <c r="I3514" s="30" t="s">
        <v>610</v>
      </c>
      <c r="J3514" s="30" t="s">
        <v>611</v>
      </c>
      <c r="K3514" s="30" t="s">
        <v>495</v>
      </c>
      <c r="L3514" s="30" t="s">
        <v>612</v>
      </c>
      <c r="M3514" s="30" t="s">
        <v>6616</v>
      </c>
      <c r="N3514" s="30" t="s">
        <v>11422</v>
      </c>
      <c r="O3514" s="30" t="s">
        <v>9872</v>
      </c>
      <c r="P3514" s="30" t="s">
        <v>9868</v>
      </c>
      <c r="Q3514" s="30" t="s">
        <v>499</v>
      </c>
    </row>
    <row r="3515" spans="1:17" hidden="1" x14ac:dyDescent="0.2">
      <c r="A3515" s="30" t="s">
        <v>11423</v>
      </c>
      <c r="B3515" s="30" t="s">
        <v>11424</v>
      </c>
      <c r="C3515" s="30" t="s">
        <v>11425</v>
      </c>
      <c r="D3515" s="30"/>
      <c r="E3515" s="30" t="s">
        <v>10883</v>
      </c>
      <c r="F3515" s="30"/>
      <c r="G3515" s="38">
        <v>60</v>
      </c>
      <c r="H3515" s="31">
        <v>0</v>
      </c>
      <c r="I3515" s="30" t="s">
        <v>610</v>
      </c>
      <c r="J3515" s="30" t="s">
        <v>611</v>
      </c>
      <c r="K3515" s="30" t="s">
        <v>495</v>
      </c>
      <c r="L3515" s="30" t="s">
        <v>612</v>
      </c>
      <c r="M3515" s="30" t="s">
        <v>5051</v>
      </c>
      <c r="N3515" s="30" t="s">
        <v>11426</v>
      </c>
      <c r="O3515" s="30" t="s">
        <v>9872</v>
      </c>
      <c r="P3515" s="30" t="s">
        <v>9868</v>
      </c>
      <c r="Q3515" s="30" t="s">
        <v>499</v>
      </c>
    </row>
    <row r="3516" spans="1:17" hidden="1" x14ac:dyDescent="0.2">
      <c r="A3516" s="30" t="s">
        <v>11427</v>
      </c>
      <c r="B3516" s="30" t="s">
        <v>11428</v>
      </c>
      <c r="C3516" s="30" t="s">
        <v>11429</v>
      </c>
      <c r="D3516" s="30"/>
      <c r="E3516" s="30" t="s">
        <v>10883</v>
      </c>
      <c r="F3516" s="30" t="s">
        <v>74</v>
      </c>
      <c r="G3516" s="38">
        <v>60</v>
      </c>
      <c r="H3516" s="31">
        <v>0</v>
      </c>
      <c r="I3516" s="30" t="s">
        <v>622</v>
      </c>
      <c r="J3516" s="30" t="s">
        <v>623</v>
      </c>
      <c r="K3516" s="30" t="s">
        <v>495</v>
      </c>
      <c r="L3516" s="30" t="s">
        <v>612</v>
      </c>
      <c r="M3516" s="30" t="s">
        <v>1007</v>
      </c>
      <c r="N3516" s="30"/>
      <c r="O3516" s="30" t="s">
        <v>9872</v>
      </c>
      <c r="P3516" s="30" t="s">
        <v>9868</v>
      </c>
      <c r="Q3516" s="30" t="s">
        <v>499</v>
      </c>
    </row>
    <row r="3517" spans="1:17" hidden="1" x14ac:dyDescent="0.2">
      <c r="A3517" s="30" t="s">
        <v>11430</v>
      </c>
      <c r="B3517" s="30" t="s">
        <v>11431</v>
      </c>
      <c r="C3517" s="30" t="s">
        <v>11432</v>
      </c>
      <c r="D3517" s="30" t="s">
        <v>74</v>
      </c>
      <c r="E3517" s="30" t="s">
        <v>9891</v>
      </c>
      <c r="F3517" s="30"/>
      <c r="G3517" s="38">
        <v>60</v>
      </c>
      <c r="H3517" s="31">
        <v>0</v>
      </c>
      <c r="I3517" s="30" t="s">
        <v>5036</v>
      </c>
      <c r="J3517" s="30" t="s">
        <v>5037</v>
      </c>
      <c r="K3517" s="30" t="s">
        <v>495</v>
      </c>
      <c r="L3517" s="30" t="s">
        <v>612</v>
      </c>
      <c r="M3517" s="30" t="s">
        <v>1828</v>
      </c>
      <c r="N3517" s="30"/>
      <c r="O3517" s="30" t="s">
        <v>9872</v>
      </c>
      <c r="P3517" s="30" t="s">
        <v>9868</v>
      </c>
      <c r="Q3517" s="30" t="s">
        <v>4174</v>
      </c>
    </row>
    <row r="3518" spans="1:17" hidden="1" x14ac:dyDescent="0.2">
      <c r="A3518" s="30" t="s">
        <v>11433</v>
      </c>
      <c r="B3518" s="30" t="s">
        <v>11434</v>
      </c>
      <c r="C3518" s="30" t="s">
        <v>11435</v>
      </c>
      <c r="D3518" s="30"/>
      <c r="E3518" s="30" t="s">
        <v>10883</v>
      </c>
      <c r="F3518" s="30"/>
      <c r="G3518" s="38">
        <v>60</v>
      </c>
      <c r="H3518" s="31">
        <v>0</v>
      </c>
      <c r="I3518" s="30" t="s">
        <v>610</v>
      </c>
      <c r="J3518" s="30" t="s">
        <v>611</v>
      </c>
      <c r="K3518" s="30" t="s">
        <v>495</v>
      </c>
      <c r="L3518" s="30" t="s">
        <v>612</v>
      </c>
      <c r="M3518" s="30" t="s">
        <v>688</v>
      </c>
      <c r="N3518" s="30"/>
      <c r="O3518" s="30" t="s">
        <v>9872</v>
      </c>
      <c r="P3518" s="30" t="s">
        <v>9868</v>
      </c>
      <c r="Q3518" s="30" t="s">
        <v>499</v>
      </c>
    </row>
    <row r="3519" spans="1:17" hidden="1" x14ac:dyDescent="0.2">
      <c r="A3519" s="30" t="s">
        <v>11436</v>
      </c>
      <c r="B3519" s="30" t="s">
        <v>11437</v>
      </c>
      <c r="C3519" s="30" t="s">
        <v>11438</v>
      </c>
      <c r="D3519" s="30"/>
      <c r="E3519" s="30" t="s">
        <v>10883</v>
      </c>
      <c r="F3519" s="30"/>
      <c r="G3519" s="38">
        <v>60</v>
      </c>
      <c r="H3519" s="31">
        <v>0</v>
      </c>
      <c r="I3519" s="30" t="s">
        <v>5036</v>
      </c>
      <c r="J3519" s="30" t="s">
        <v>5037</v>
      </c>
      <c r="K3519" s="30" t="s">
        <v>495</v>
      </c>
      <c r="L3519" s="30" t="s">
        <v>612</v>
      </c>
      <c r="M3519" s="30" t="s">
        <v>4781</v>
      </c>
      <c r="N3519" s="30"/>
      <c r="O3519" s="30" t="s">
        <v>9872</v>
      </c>
      <c r="P3519" s="30" t="s">
        <v>9868</v>
      </c>
      <c r="Q3519" s="30" t="s">
        <v>499</v>
      </c>
    </row>
    <row r="3520" spans="1:17" hidden="1" x14ac:dyDescent="0.2">
      <c r="A3520" s="30" t="s">
        <v>11439</v>
      </c>
      <c r="B3520" s="30" t="s">
        <v>11440</v>
      </c>
      <c r="C3520" s="30" t="s">
        <v>11441</v>
      </c>
      <c r="D3520" s="30"/>
      <c r="E3520" s="30" t="s">
        <v>10883</v>
      </c>
      <c r="F3520" s="30"/>
      <c r="G3520" s="38">
        <v>60</v>
      </c>
      <c r="H3520" s="31">
        <v>0</v>
      </c>
      <c r="I3520" s="30" t="s">
        <v>5036</v>
      </c>
      <c r="J3520" s="30" t="s">
        <v>5037</v>
      </c>
      <c r="K3520" s="30" t="s">
        <v>495</v>
      </c>
      <c r="L3520" s="30" t="s">
        <v>612</v>
      </c>
      <c r="M3520" s="30" t="s">
        <v>4781</v>
      </c>
      <c r="N3520" s="30" t="s">
        <v>11342</v>
      </c>
      <c r="O3520" s="30" t="s">
        <v>9872</v>
      </c>
      <c r="P3520" s="30" t="s">
        <v>9868</v>
      </c>
      <c r="Q3520" s="30" t="s">
        <v>499</v>
      </c>
    </row>
    <row r="3521" spans="1:17" hidden="1" x14ac:dyDescent="0.2">
      <c r="A3521" s="30" t="s">
        <v>11442</v>
      </c>
      <c r="B3521" s="30" t="s">
        <v>11443</v>
      </c>
      <c r="C3521" s="30" t="s">
        <v>11444</v>
      </c>
      <c r="D3521" s="30"/>
      <c r="E3521" s="30" t="s">
        <v>10883</v>
      </c>
      <c r="F3521" s="30"/>
      <c r="G3521" s="38">
        <v>60</v>
      </c>
      <c r="H3521" s="31">
        <v>0</v>
      </c>
      <c r="I3521" s="30" t="s">
        <v>5036</v>
      </c>
      <c r="J3521" s="30" t="s">
        <v>5037</v>
      </c>
      <c r="K3521" s="30" t="s">
        <v>495</v>
      </c>
      <c r="L3521" s="30" t="s">
        <v>612</v>
      </c>
      <c r="M3521" s="30" t="s">
        <v>4781</v>
      </c>
      <c r="N3521" s="30"/>
      <c r="O3521" s="30" t="s">
        <v>9872</v>
      </c>
      <c r="P3521" s="30" t="s">
        <v>9868</v>
      </c>
      <c r="Q3521" s="30" t="s">
        <v>499</v>
      </c>
    </row>
    <row r="3522" spans="1:17" hidden="1" x14ac:dyDescent="0.2">
      <c r="A3522" s="30" t="s">
        <v>11445</v>
      </c>
      <c r="B3522" s="30" t="s">
        <v>11446</v>
      </c>
      <c r="C3522" s="30" t="s">
        <v>11447</v>
      </c>
      <c r="D3522" s="30"/>
      <c r="E3522" s="30" t="s">
        <v>10883</v>
      </c>
      <c r="F3522" s="30"/>
      <c r="G3522" s="38">
        <v>60</v>
      </c>
      <c r="H3522" s="31">
        <v>0</v>
      </c>
      <c r="I3522" s="30" t="s">
        <v>610</v>
      </c>
      <c r="J3522" s="30" t="s">
        <v>611</v>
      </c>
      <c r="K3522" s="30" t="s">
        <v>495</v>
      </c>
      <c r="L3522" s="30" t="s">
        <v>612</v>
      </c>
      <c r="M3522" s="30" t="s">
        <v>6616</v>
      </c>
      <c r="N3522" s="30" t="s">
        <v>11448</v>
      </c>
      <c r="O3522" s="30" t="s">
        <v>9872</v>
      </c>
      <c r="P3522" s="30" t="s">
        <v>9868</v>
      </c>
      <c r="Q3522" s="30" t="s">
        <v>499</v>
      </c>
    </row>
    <row r="3523" spans="1:17" hidden="1" x14ac:dyDescent="0.2">
      <c r="A3523" s="30" t="s">
        <v>11449</v>
      </c>
      <c r="B3523" s="30" t="s">
        <v>11450</v>
      </c>
      <c r="C3523" s="30" t="s">
        <v>11451</v>
      </c>
      <c r="D3523" s="30"/>
      <c r="E3523" s="30" t="s">
        <v>9870</v>
      </c>
      <c r="F3523" s="30" t="s">
        <v>74</v>
      </c>
      <c r="G3523" s="38">
        <v>60</v>
      </c>
      <c r="H3523" s="31">
        <v>0</v>
      </c>
      <c r="I3523" s="30" t="s">
        <v>586</v>
      </c>
      <c r="J3523" s="30" t="s">
        <v>587</v>
      </c>
      <c r="K3523" s="30" t="s">
        <v>495</v>
      </c>
      <c r="L3523" s="30" t="s">
        <v>496</v>
      </c>
      <c r="M3523" s="30" t="s">
        <v>588</v>
      </c>
      <c r="N3523" s="30"/>
      <c r="O3523" s="30" t="s">
        <v>9872</v>
      </c>
      <c r="P3523" s="30" t="s">
        <v>9868</v>
      </c>
      <c r="Q3523" s="30" t="s">
        <v>499</v>
      </c>
    </row>
    <row r="3524" spans="1:17" hidden="1" x14ac:dyDescent="0.2">
      <c r="A3524" s="30" t="s">
        <v>11452</v>
      </c>
      <c r="B3524" s="30" t="s">
        <v>11453</v>
      </c>
      <c r="C3524" s="30" t="s">
        <v>11454</v>
      </c>
      <c r="D3524" s="30" t="s">
        <v>74</v>
      </c>
      <c r="E3524" s="30" t="s">
        <v>9891</v>
      </c>
      <c r="F3524" s="30"/>
      <c r="G3524" s="38">
        <v>60</v>
      </c>
      <c r="H3524" s="31">
        <v>0</v>
      </c>
      <c r="I3524" s="30" t="s">
        <v>610</v>
      </c>
      <c r="J3524" s="30" t="s">
        <v>611</v>
      </c>
      <c r="K3524" s="30" t="s">
        <v>495</v>
      </c>
      <c r="L3524" s="30" t="s">
        <v>612</v>
      </c>
      <c r="M3524" s="30" t="s">
        <v>5051</v>
      </c>
      <c r="N3524" s="30"/>
      <c r="O3524" s="30" t="s">
        <v>9872</v>
      </c>
      <c r="P3524" s="30" t="s">
        <v>9868</v>
      </c>
      <c r="Q3524" s="30" t="s">
        <v>4174</v>
      </c>
    </row>
    <row r="3525" spans="1:17" hidden="1" x14ac:dyDescent="0.2">
      <c r="A3525" s="30" t="s">
        <v>11455</v>
      </c>
      <c r="B3525" s="30" t="s">
        <v>11456</v>
      </c>
      <c r="C3525" s="30" t="s">
        <v>11457</v>
      </c>
      <c r="D3525" s="30" t="s">
        <v>74</v>
      </c>
      <c r="E3525" s="30" t="s">
        <v>9891</v>
      </c>
      <c r="F3525" s="30"/>
      <c r="G3525" s="38">
        <v>60</v>
      </c>
      <c r="H3525" s="31">
        <v>0</v>
      </c>
      <c r="I3525" s="30" t="s">
        <v>610</v>
      </c>
      <c r="J3525" s="30" t="s">
        <v>611</v>
      </c>
      <c r="K3525" s="30" t="s">
        <v>495</v>
      </c>
      <c r="L3525" s="30" t="s">
        <v>612</v>
      </c>
      <c r="M3525" s="30" t="s">
        <v>5051</v>
      </c>
      <c r="N3525" s="30"/>
      <c r="O3525" s="30" t="s">
        <v>9872</v>
      </c>
      <c r="P3525" s="30" t="s">
        <v>9868</v>
      </c>
      <c r="Q3525" s="30" t="s">
        <v>4174</v>
      </c>
    </row>
    <row r="3526" spans="1:17" hidden="1" x14ac:dyDescent="0.2">
      <c r="A3526" s="30" t="s">
        <v>11458</v>
      </c>
      <c r="B3526" s="30" t="s">
        <v>11459</v>
      </c>
      <c r="C3526" s="30" t="s">
        <v>11460</v>
      </c>
      <c r="D3526" s="30"/>
      <c r="E3526" s="30" t="s">
        <v>10101</v>
      </c>
      <c r="F3526" s="30"/>
      <c r="G3526" s="38">
        <v>60</v>
      </c>
      <c r="H3526" s="31">
        <v>0</v>
      </c>
      <c r="I3526" s="30" t="s">
        <v>512</v>
      </c>
      <c r="J3526" s="30" t="s">
        <v>513</v>
      </c>
      <c r="K3526" s="30" t="s">
        <v>495</v>
      </c>
      <c r="L3526" s="30" t="s">
        <v>496</v>
      </c>
      <c r="M3526" s="30" t="s">
        <v>713</v>
      </c>
      <c r="N3526" s="30"/>
      <c r="O3526" s="30" t="s">
        <v>9872</v>
      </c>
      <c r="P3526" s="30" t="s">
        <v>9868</v>
      </c>
      <c r="Q3526" s="30" t="s">
        <v>499</v>
      </c>
    </row>
    <row r="3527" spans="1:17" hidden="1" x14ac:dyDescent="0.2">
      <c r="A3527" s="30" t="s">
        <v>11461</v>
      </c>
      <c r="B3527" s="30" t="s">
        <v>11462</v>
      </c>
      <c r="C3527" s="30" t="s">
        <v>11463</v>
      </c>
      <c r="D3527" s="30"/>
      <c r="E3527" s="30" t="s">
        <v>9870</v>
      </c>
      <c r="F3527" s="30" t="s">
        <v>74</v>
      </c>
      <c r="G3527" s="38">
        <v>60</v>
      </c>
      <c r="H3527" s="31">
        <v>0</v>
      </c>
      <c r="I3527" s="30" t="s">
        <v>552</v>
      </c>
      <c r="J3527" s="30" t="s">
        <v>553</v>
      </c>
      <c r="K3527" s="30" t="s">
        <v>495</v>
      </c>
      <c r="L3527" s="30" t="s">
        <v>496</v>
      </c>
      <c r="M3527" s="30" t="s">
        <v>596</v>
      </c>
      <c r="N3527" s="30"/>
      <c r="O3527" s="30" t="s">
        <v>9872</v>
      </c>
      <c r="P3527" s="30" t="s">
        <v>9868</v>
      </c>
      <c r="Q3527" s="30" t="s">
        <v>499</v>
      </c>
    </row>
    <row r="3528" spans="1:17" hidden="1" x14ac:dyDescent="0.2">
      <c r="A3528" s="30" t="s">
        <v>11464</v>
      </c>
      <c r="B3528" s="30" t="s">
        <v>11465</v>
      </c>
      <c r="C3528" s="30" t="s">
        <v>11466</v>
      </c>
      <c r="D3528" s="30" t="s">
        <v>74</v>
      </c>
      <c r="E3528" s="30" t="s">
        <v>9891</v>
      </c>
      <c r="F3528" s="30"/>
      <c r="G3528" s="38">
        <v>60</v>
      </c>
      <c r="H3528" s="31">
        <v>0</v>
      </c>
      <c r="I3528" s="30" t="s">
        <v>610</v>
      </c>
      <c r="J3528" s="30" t="s">
        <v>611</v>
      </c>
      <c r="K3528" s="30" t="s">
        <v>495</v>
      </c>
      <c r="L3528" s="30" t="s">
        <v>612</v>
      </c>
      <c r="M3528" s="30" t="s">
        <v>5051</v>
      </c>
      <c r="N3528" s="30"/>
      <c r="O3528" s="30" t="s">
        <v>9872</v>
      </c>
      <c r="P3528" s="30" t="s">
        <v>9868</v>
      </c>
      <c r="Q3528" s="30" t="s">
        <v>4174</v>
      </c>
    </row>
    <row r="3529" spans="1:17" hidden="1" x14ac:dyDescent="0.2">
      <c r="A3529" s="30" t="s">
        <v>11467</v>
      </c>
      <c r="B3529" s="30" t="s">
        <v>11468</v>
      </c>
      <c r="C3529" s="30" t="s">
        <v>11469</v>
      </c>
      <c r="D3529" s="30" t="s">
        <v>74</v>
      </c>
      <c r="E3529" s="30" t="s">
        <v>9891</v>
      </c>
      <c r="F3529" s="30"/>
      <c r="G3529" s="38">
        <v>60</v>
      </c>
      <c r="H3529" s="31">
        <v>0</v>
      </c>
      <c r="I3529" s="30" t="s">
        <v>610</v>
      </c>
      <c r="J3529" s="30" t="s">
        <v>611</v>
      </c>
      <c r="K3529" s="30" t="s">
        <v>495</v>
      </c>
      <c r="L3529" s="30" t="s">
        <v>612</v>
      </c>
      <c r="M3529" s="30" t="s">
        <v>950</v>
      </c>
      <c r="N3529" s="30"/>
      <c r="O3529" s="30" t="s">
        <v>9872</v>
      </c>
      <c r="P3529" s="30" t="s">
        <v>9868</v>
      </c>
      <c r="Q3529" s="30" t="s">
        <v>4174</v>
      </c>
    </row>
    <row r="3530" spans="1:17" hidden="1" x14ac:dyDescent="0.2">
      <c r="A3530" s="30" t="s">
        <v>11470</v>
      </c>
      <c r="B3530" s="30" t="s">
        <v>11471</v>
      </c>
      <c r="C3530" s="30" t="s">
        <v>11472</v>
      </c>
      <c r="D3530" s="30"/>
      <c r="E3530" s="30" t="s">
        <v>10883</v>
      </c>
      <c r="F3530" s="30"/>
      <c r="G3530" s="38">
        <v>60</v>
      </c>
      <c r="H3530" s="31">
        <v>0</v>
      </c>
      <c r="I3530" s="30" t="s">
        <v>610</v>
      </c>
      <c r="J3530" s="30" t="s">
        <v>611</v>
      </c>
      <c r="K3530" s="30" t="s">
        <v>495</v>
      </c>
      <c r="L3530" s="30" t="s">
        <v>612</v>
      </c>
      <c r="M3530" s="30" t="s">
        <v>1035</v>
      </c>
      <c r="N3530" s="30" t="s">
        <v>4265</v>
      </c>
      <c r="O3530" s="30" t="s">
        <v>9872</v>
      </c>
      <c r="P3530" s="30" t="s">
        <v>9868</v>
      </c>
      <c r="Q3530" s="30" t="s">
        <v>499</v>
      </c>
    </row>
    <row r="3531" spans="1:17" hidden="1" x14ac:dyDescent="0.2">
      <c r="A3531" s="30" t="s">
        <v>11473</v>
      </c>
      <c r="B3531" s="30" t="s">
        <v>11474</v>
      </c>
      <c r="C3531" s="30" t="s">
        <v>11475</v>
      </c>
      <c r="D3531" s="30" t="s">
        <v>74</v>
      </c>
      <c r="E3531" s="30" t="s">
        <v>9891</v>
      </c>
      <c r="F3531" s="30"/>
      <c r="G3531" s="38">
        <v>60</v>
      </c>
      <c r="H3531" s="31">
        <v>0</v>
      </c>
      <c r="I3531" s="30" t="s">
        <v>5036</v>
      </c>
      <c r="J3531" s="30" t="s">
        <v>5037</v>
      </c>
      <c r="K3531" s="30" t="s">
        <v>495</v>
      </c>
      <c r="L3531" s="30" t="s">
        <v>612</v>
      </c>
      <c r="M3531" s="30" t="s">
        <v>1828</v>
      </c>
      <c r="N3531" s="30"/>
      <c r="O3531" s="30" t="s">
        <v>9872</v>
      </c>
      <c r="P3531" s="30" t="s">
        <v>9868</v>
      </c>
      <c r="Q3531" s="30" t="s">
        <v>4174</v>
      </c>
    </row>
    <row r="3532" spans="1:17" hidden="1" x14ac:dyDescent="0.2">
      <c r="A3532" s="30" t="s">
        <v>11476</v>
      </c>
      <c r="B3532" s="30" t="s">
        <v>11477</v>
      </c>
      <c r="C3532" s="30" t="s">
        <v>11478</v>
      </c>
      <c r="D3532" s="30" t="s">
        <v>74</v>
      </c>
      <c r="E3532" s="30" t="s">
        <v>9891</v>
      </c>
      <c r="F3532" s="30"/>
      <c r="G3532" s="38">
        <v>60</v>
      </c>
      <c r="H3532" s="31">
        <v>0</v>
      </c>
      <c r="I3532" s="30" t="s">
        <v>5036</v>
      </c>
      <c r="J3532" s="30" t="s">
        <v>5037</v>
      </c>
      <c r="K3532" s="30" t="s">
        <v>495</v>
      </c>
      <c r="L3532" s="30" t="s">
        <v>612</v>
      </c>
      <c r="M3532" s="30" t="s">
        <v>11250</v>
      </c>
      <c r="N3532" s="30"/>
      <c r="O3532" s="30" t="s">
        <v>9872</v>
      </c>
      <c r="P3532" s="30" t="s">
        <v>9868</v>
      </c>
      <c r="Q3532" s="30" t="s">
        <v>4174</v>
      </c>
    </row>
    <row r="3533" spans="1:17" hidden="1" x14ac:dyDescent="0.2">
      <c r="A3533" s="30" t="s">
        <v>11479</v>
      </c>
      <c r="B3533" s="30" t="s">
        <v>11480</v>
      </c>
      <c r="C3533" s="30" t="s">
        <v>11481</v>
      </c>
      <c r="D3533" s="30"/>
      <c r="E3533" s="30" t="s">
        <v>10883</v>
      </c>
      <c r="F3533" s="30" t="s">
        <v>74</v>
      </c>
      <c r="G3533" s="38">
        <v>60</v>
      </c>
      <c r="H3533" s="31">
        <v>0</v>
      </c>
      <c r="I3533" s="30" t="s">
        <v>610</v>
      </c>
      <c r="J3533" s="30" t="s">
        <v>611</v>
      </c>
      <c r="K3533" s="30" t="s">
        <v>495</v>
      </c>
      <c r="L3533" s="30" t="s">
        <v>612</v>
      </c>
      <c r="M3533" s="30" t="s">
        <v>688</v>
      </c>
      <c r="N3533" s="30"/>
      <c r="O3533" s="30" t="s">
        <v>9872</v>
      </c>
      <c r="P3533" s="30" t="s">
        <v>9868</v>
      </c>
      <c r="Q3533" s="30" t="s">
        <v>499</v>
      </c>
    </row>
    <row r="3534" spans="1:17" hidden="1" x14ac:dyDescent="0.2">
      <c r="A3534" s="30" t="s">
        <v>11482</v>
      </c>
      <c r="B3534" s="30" t="s">
        <v>11483</v>
      </c>
      <c r="C3534" s="30" t="s">
        <v>11484</v>
      </c>
      <c r="D3534" s="30"/>
      <c r="E3534" s="30" t="s">
        <v>10883</v>
      </c>
      <c r="F3534" s="30"/>
      <c r="G3534" s="38">
        <v>60</v>
      </c>
      <c r="H3534" s="31">
        <v>0</v>
      </c>
      <c r="I3534" s="30" t="s">
        <v>610</v>
      </c>
      <c r="J3534" s="30" t="s">
        <v>611</v>
      </c>
      <c r="K3534" s="30" t="s">
        <v>495</v>
      </c>
      <c r="L3534" s="30" t="s">
        <v>612</v>
      </c>
      <c r="M3534" s="30" t="s">
        <v>6616</v>
      </c>
      <c r="N3534" s="30" t="s">
        <v>11485</v>
      </c>
      <c r="O3534" s="30" t="s">
        <v>9872</v>
      </c>
      <c r="P3534" s="30" t="s">
        <v>9868</v>
      </c>
      <c r="Q3534" s="30" t="s">
        <v>499</v>
      </c>
    </row>
    <row r="3535" spans="1:17" hidden="1" x14ac:dyDescent="0.2">
      <c r="A3535" s="30" t="s">
        <v>11486</v>
      </c>
      <c r="B3535" s="30" t="s">
        <v>11487</v>
      </c>
      <c r="C3535" s="30" t="s">
        <v>11488</v>
      </c>
      <c r="D3535" s="30" t="s">
        <v>74</v>
      </c>
      <c r="E3535" s="30" t="s">
        <v>9891</v>
      </c>
      <c r="F3535" s="30"/>
      <c r="G3535" s="38">
        <v>60</v>
      </c>
      <c r="H3535" s="31">
        <v>0</v>
      </c>
      <c r="I3535" s="30" t="s">
        <v>5036</v>
      </c>
      <c r="J3535" s="30" t="s">
        <v>5037</v>
      </c>
      <c r="K3535" s="30" t="s">
        <v>495</v>
      </c>
      <c r="L3535" s="30" t="s">
        <v>612</v>
      </c>
      <c r="M3535" s="30" t="s">
        <v>1021</v>
      </c>
      <c r="N3535" s="30"/>
      <c r="O3535" s="30" t="s">
        <v>9872</v>
      </c>
      <c r="P3535" s="30" t="s">
        <v>9868</v>
      </c>
      <c r="Q3535" s="30" t="s">
        <v>4174</v>
      </c>
    </row>
    <row r="3536" spans="1:17" hidden="1" x14ac:dyDescent="0.2">
      <c r="A3536" s="30" t="s">
        <v>11489</v>
      </c>
      <c r="B3536" s="30" t="s">
        <v>11490</v>
      </c>
      <c r="C3536" s="30" t="s">
        <v>11491</v>
      </c>
      <c r="D3536" s="30" t="s">
        <v>74</v>
      </c>
      <c r="E3536" s="30" t="s">
        <v>9891</v>
      </c>
      <c r="F3536" s="30"/>
      <c r="G3536" s="38">
        <v>60</v>
      </c>
      <c r="H3536" s="31">
        <v>0</v>
      </c>
      <c r="I3536" s="30" t="s">
        <v>610</v>
      </c>
      <c r="J3536" s="30" t="s">
        <v>611</v>
      </c>
      <c r="K3536" s="30" t="s">
        <v>495</v>
      </c>
      <c r="L3536" s="30" t="s">
        <v>612</v>
      </c>
      <c r="M3536" s="30" t="s">
        <v>5051</v>
      </c>
      <c r="N3536" s="30"/>
      <c r="O3536" s="30" t="s">
        <v>9872</v>
      </c>
      <c r="P3536" s="30" t="s">
        <v>9868</v>
      </c>
      <c r="Q3536" s="30" t="s">
        <v>4174</v>
      </c>
    </row>
    <row r="3537" spans="1:17" hidden="1" x14ac:dyDescent="0.2">
      <c r="A3537" s="30" t="s">
        <v>11492</v>
      </c>
      <c r="B3537" s="30" t="s">
        <v>11493</v>
      </c>
      <c r="C3537" s="30" t="s">
        <v>11494</v>
      </c>
      <c r="D3537" s="30"/>
      <c r="E3537" s="30" t="s">
        <v>10883</v>
      </c>
      <c r="F3537" s="30"/>
      <c r="G3537" s="38">
        <v>60</v>
      </c>
      <c r="H3537" s="31">
        <v>0</v>
      </c>
      <c r="I3537" s="30" t="s">
        <v>610</v>
      </c>
      <c r="J3537" s="30" t="s">
        <v>611</v>
      </c>
      <c r="K3537" s="30" t="s">
        <v>495</v>
      </c>
      <c r="L3537" s="30" t="s">
        <v>612</v>
      </c>
      <c r="M3537" s="30" t="s">
        <v>6616</v>
      </c>
      <c r="N3537" s="30" t="s">
        <v>11495</v>
      </c>
      <c r="O3537" s="30" t="s">
        <v>9872</v>
      </c>
      <c r="P3537" s="30" t="s">
        <v>9868</v>
      </c>
      <c r="Q3537" s="30" t="s">
        <v>499</v>
      </c>
    </row>
    <row r="3538" spans="1:17" hidden="1" x14ac:dyDescent="0.2">
      <c r="A3538" s="30" t="s">
        <v>11496</v>
      </c>
      <c r="B3538" s="30" t="s">
        <v>11497</v>
      </c>
      <c r="C3538" s="30" t="s">
        <v>11498</v>
      </c>
      <c r="D3538" s="30" t="s">
        <v>74</v>
      </c>
      <c r="E3538" s="30" t="s">
        <v>9891</v>
      </c>
      <c r="F3538" s="30"/>
      <c r="G3538" s="38">
        <v>60</v>
      </c>
      <c r="H3538" s="31">
        <v>0</v>
      </c>
      <c r="I3538" s="30" t="s">
        <v>5036</v>
      </c>
      <c r="J3538" s="30" t="s">
        <v>5037</v>
      </c>
      <c r="K3538" s="30" t="s">
        <v>495</v>
      </c>
      <c r="L3538" s="30" t="s">
        <v>612</v>
      </c>
      <c r="M3538" s="30" t="s">
        <v>1166</v>
      </c>
      <c r="N3538" s="30"/>
      <c r="O3538" s="30" t="s">
        <v>9872</v>
      </c>
      <c r="P3538" s="30" t="s">
        <v>9868</v>
      </c>
      <c r="Q3538" s="30" t="s">
        <v>4174</v>
      </c>
    </row>
    <row r="3539" spans="1:17" hidden="1" x14ac:dyDescent="0.2">
      <c r="A3539" s="30" t="s">
        <v>11499</v>
      </c>
      <c r="B3539" s="30" t="s">
        <v>11500</v>
      </c>
      <c r="C3539" s="30" t="s">
        <v>11501</v>
      </c>
      <c r="D3539" s="30" t="s">
        <v>74</v>
      </c>
      <c r="E3539" s="30" t="s">
        <v>9891</v>
      </c>
      <c r="F3539" s="30"/>
      <c r="G3539" s="38">
        <v>60</v>
      </c>
      <c r="H3539" s="31">
        <v>0</v>
      </c>
      <c r="I3539" s="30" t="s">
        <v>5036</v>
      </c>
      <c r="J3539" s="30" t="s">
        <v>5037</v>
      </c>
      <c r="K3539" s="30" t="s">
        <v>495</v>
      </c>
      <c r="L3539" s="30" t="s">
        <v>612</v>
      </c>
      <c r="M3539" s="30" t="s">
        <v>9437</v>
      </c>
      <c r="N3539" s="30" t="s">
        <v>11502</v>
      </c>
      <c r="O3539" s="30" t="s">
        <v>9872</v>
      </c>
      <c r="P3539" s="30" t="s">
        <v>9868</v>
      </c>
      <c r="Q3539" s="30" t="s">
        <v>4174</v>
      </c>
    </row>
    <row r="3540" spans="1:17" hidden="1" x14ac:dyDescent="0.2">
      <c r="A3540" s="30" t="s">
        <v>11503</v>
      </c>
      <c r="B3540" s="30" t="s">
        <v>11504</v>
      </c>
      <c r="C3540" s="30" t="s">
        <v>11505</v>
      </c>
      <c r="D3540" s="30" t="s">
        <v>74</v>
      </c>
      <c r="E3540" s="30" t="s">
        <v>9891</v>
      </c>
      <c r="F3540" s="30"/>
      <c r="G3540" s="38">
        <v>60</v>
      </c>
      <c r="H3540" s="31">
        <v>0</v>
      </c>
      <c r="I3540" s="30" t="s">
        <v>610</v>
      </c>
      <c r="J3540" s="30" t="s">
        <v>611</v>
      </c>
      <c r="K3540" s="30" t="s">
        <v>495</v>
      </c>
      <c r="L3540" s="30" t="s">
        <v>612</v>
      </c>
      <c r="M3540" s="30" t="s">
        <v>5051</v>
      </c>
      <c r="N3540" s="30"/>
      <c r="O3540" s="30" t="s">
        <v>9872</v>
      </c>
      <c r="P3540" s="30" t="s">
        <v>9868</v>
      </c>
      <c r="Q3540" s="30" t="s">
        <v>4174</v>
      </c>
    </row>
    <row r="3541" spans="1:17" hidden="1" x14ac:dyDescent="0.2">
      <c r="A3541" s="30" t="s">
        <v>11506</v>
      </c>
      <c r="B3541" s="30" t="s">
        <v>11507</v>
      </c>
      <c r="C3541" s="30" t="s">
        <v>11508</v>
      </c>
      <c r="D3541" s="30" t="s">
        <v>74</v>
      </c>
      <c r="E3541" s="30" t="s">
        <v>9891</v>
      </c>
      <c r="F3541" s="30"/>
      <c r="G3541" s="38">
        <v>60</v>
      </c>
      <c r="H3541" s="31">
        <v>0</v>
      </c>
      <c r="I3541" s="30" t="s">
        <v>610</v>
      </c>
      <c r="J3541" s="30" t="s">
        <v>611</v>
      </c>
      <c r="K3541" s="30" t="s">
        <v>495</v>
      </c>
      <c r="L3541" s="30" t="s">
        <v>612</v>
      </c>
      <c r="M3541" s="30" t="s">
        <v>1108</v>
      </c>
      <c r="N3541" s="30"/>
      <c r="O3541" s="30" t="s">
        <v>9872</v>
      </c>
      <c r="P3541" s="30" t="s">
        <v>9868</v>
      </c>
      <c r="Q3541" s="30" t="s">
        <v>4174</v>
      </c>
    </row>
    <row r="3542" spans="1:17" hidden="1" x14ac:dyDescent="0.2">
      <c r="A3542" s="30" t="s">
        <v>11509</v>
      </c>
      <c r="B3542" s="30" t="s">
        <v>11510</v>
      </c>
      <c r="C3542" s="30" t="s">
        <v>11511</v>
      </c>
      <c r="D3542" s="30" t="s">
        <v>74</v>
      </c>
      <c r="E3542" s="30" t="s">
        <v>9891</v>
      </c>
      <c r="F3542" s="30"/>
      <c r="G3542" s="38">
        <v>60</v>
      </c>
      <c r="H3542" s="31">
        <v>0</v>
      </c>
      <c r="I3542" s="30" t="s">
        <v>610</v>
      </c>
      <c r="J3542" s="30" t="s">
        <v>611</v>
      </c>
      <c r="K3542" s="30" t="s">
        <v>495</v>
      </c>
      <c r="L3542" s="30" t="s">
        <v>612</v>
      </c>
      <c r="M3542" s="30" t="s">
        <v>1108</v>
      </c>
      <c r="N3542" s="30"/>
      <c r="O3542" s="30" t="s">
        <v>9872</v>
      </c>
      <c r="P3542" s="30" t="s">
        <v>9868</v>
      </c>
      <c r="Q3542" s="30" t="s">
        <v>4174</v>
      </c>
    </row>
    <row r="3543" spans="1:17" hidden="1" x14ac:dyDescent="0.2">
      <c r="A3543" s="30" t="s">
        <v>11512</v>
      </c>
      <c r="B3543" s="30" t="s">
        <v>11513</v>
      </c>
      <c r="C3543" s="30" t="s">
        <v>11514</v>
      </c>
      <c r="D3543" s="30" t="s">
        <v>74</v>
      </c>
      <c r="E3543" s="30" t="s">
        <v>9891</v>
      </c>
      <c r="F3543" s="30"/>
      <c r="G3543" s="38">
        <v>60</v>
      </c>
      <c r="H3543" s="31">
        <v>0</v>
      </c>
      <c r="I3543" s="30" t="s">
        <v>5036</v>
      </c>
      <c r="J3543" s="30" t="s">
        <v>5037</v>
      </c>
      <c r="K3543" s="30" t="s">
        <v>495</v>
      </c>
      <c r="L3543" s="30" t="s">
        <v>612</v>
      </c>
      <c r="M3543" s="30" t="s">
        <v>1828</v>
      </c>
      <c r="N3543" s="30"/>
      <c r="O3543" s="30" t="s">
        <v>9872</v>
      </c>
      <c r="P3543" s="30" t="s">
        <v>9868</v>
      </c>
      <c r="Q3543" s="30" t="s">
        <v>4174</v>
      </c>
    </row>
    <row r="3544" spans="1:17" hidden="1" x14ac:dyDescent="0.2">
      <c r="A3544" s="30" t="s">
        <v>11515</v>
      </c>
      <c r="B3544" s="30" t="s">
        <v>11516</v>
      </c>
      <c r="C3544" s="30" t="s">
        <v>11517</v>
      </c>
      <c r="D3544" s="30" t="s">
        <v>74</v>
      </c>
      <c r="E3544" s="30" t="s">
        <v>10883</v>
      </c>
      <c r="F3544" s="30"/>
      <c r="G3544" s="38">
        <v>60</v>
      </c>
      <c r="H3544" s="31">
        <v>0</v>
      </c>
      <c r="I3544" s="30" t="s">
        <v>610</v>
      </c>
      <c r="J3544" s="30" t="s">
        <v>611</v>
      </c>
      <c r="K3544" s="30" t="s">
        <v>495</v>
      </c>
      <c r="L3544" s="30" t="s">
        <v>612</v>
      </c>
      <c r="M3544" s="30" t="s">
        <v>6616</v>
      </c>
      <c r="N3544" s="30"/>
      <c r="O3544" s="30" t="s">
        <v>9872</v>
      </c>
      <c r="P3544" s="30" t="s">
        <v>9868</v>
      </c>
      <c r="Q3544" s="30" t="s">
        <v>4174</v>
      </c>
    </row>
    <row r="3545" spans="1:17" hidden="1" x14ac:dyDescent="0.2">
      <c r="A3545" s="30" t="s">
        <v>11518</v>
      </c>
      <c r="B3545" s="30" t="s">
        <v>11519</v>
      </c>
      <c r="C3545" s="30" t="s">
        <v>11520</v>
      </c>
      <c r="D3545" s="30" t="s">
        <v>74</v>
      </c>
      <c r="E3545" s="30" t="s">
        <v>9891</v>
      </c>
      <c r="F3545" s="30"/>
      <c r="G3545" s="38">
        <v>60</v>
      </c>
      <c r="H3545" s="31">
        <v>0</v>
      </c>
      <c r="I3545" s="30" t="s">
        <v>610</v>
      </c>
      <c r="J3545" s="30" t="s">
        <v>611</v>
      </c>
      <c r="K3545" s="30" t="s">
        <v>495</v>
      </c>
      <c r="L3545" s="30" t="s">
        <v>612</v>
      </c>
      <c r="M3545" s="30" t="s">
        <v>1035</v>
      </c>
      <c r="N3545" s="30"/>
      <c r="O3545" s="30" t="s">
        <v>9872</v>
      </c>
      <c r="P3545" s="30" t="s">
        <v>9868</v>
      </c>
      <c r="Q3545" s="30" t="s">
        <v>4174</v>
      </c>
    </row>
    <row r="3546" spans="1:17" hidden="1" x14ac:dyDescent="0.2">
      <c r="A3546" s="30" t="s">
        <v>11521</v>
      </c>
      <c r="B3546" s="30" t="s">
        <v>11522</v>
      </c>
      <c r="C3546" s="30" t="s">
        <v>11523</v>
      </c>
      <c r="D3546" s="30"/>
      <c r="E3546" s="30" t="s">
        <v>10883</v>
      </c>
      <c r="F3546" s="30"/>
      <c r="G3546" s="38">
        <v>60</v>
      </c>
      <c r="H3546" s="31">
        <v>0</v>
      </c>
      <c r="I3546" s="30" t="s">
        <v>5036</v>
      </c>
      <c r="J3546" s="30" t="s">
        <v>5037</v>
      </c>
      <c r="K3546" s="30" t="s">
        <v>495</v>
      </c>
      <c r="L3546" s="30" t="s">
        <v>612</v>
      </c>
      <c r="M3546" s="30" t="s">
        <v>9437</v>
      </c>
      <c r="N3546" s="30" t="s">
        <v>11524</v>
      </c>
      <c r="O3546" s="30" t="s">
        <v>9872</v>
      </c>
      <c r="P3546" s="30" t="s">
        <v>9868</v>
      </c>
      <c r="Q3546" s="30" t="s">
        <v>499</v>
      </c>
    </row>
    <row r="3547" spans="1:17" hidden="1" x14ac:dyDescent="0.2">
      <c r="A3547" s="30" t="s">
        <v>11525</v>
      </c>
      <c r="B3547" s="30" t="s">
        <v>11526</v>
      </c>
      <c r="C3547" s="30" t="s">
        <v>11527</v>
      </c>
      <c r="D3547" s="30"/>
      <c r="E3547" s="30" t="s">
        <v>10883</v>
      </c>
      <c r="F3547" s="30" t="s">
        <v>74</v>
      </c>
      <c r="G3547" s="38">
        <v>60</v>
      </c>
      <c r="H3547" s="31">
        <v>0</v>
      </c>
      <c r="I3547" s="30" t="s">
        <v>622</v>
      </c>
      <c r="J3547" s="30" t="s">
        <v>623</v>
      </c>
      <c r="K3547" s="30" t="s">
        <v>495</v>
      </c>
      <c r="L3547" s="30" t="s">
        <v>612</v>
      </c>
      <c r="M3547" s="30" t="s">
        <v>1007</v>
      </c>
      <c r="N3547" s="30" t="s">
        <v>5993</v>
      </c>
      <c r="O3547" s="30" t="s">
        <v>9872</v>
      </c>
      <c r="P3547" s="30" t="s">
        <v>9868</v>
      </c>
      <c r="Q3547" s="30" t="s">
        <v>499</v>
      </c>
    </row>
    <row r="3548" spans="1:17" hidden="1" x14ac:dyDescent="0.2">
      <c r="A3548" s="30" t="s">
        <v>11528</v>
      </c>
      <c r="B3548" s="30" t="s">
        <v>11529</v>
      </c>
      <c r="C3548" s="30" t="s">
        <v>11530</v>
      </c>
      <c r="D3548" s="30" t="s">
        <v>74</v>
      </c>
      <c r="E3548" s="30" t="s">
        <v>9891</v>
      </c>
      <c r="F3548" s="30"/>
      <c r="G3548" s="38">
        <v>60</v>
      </c>
      <c r="H3548" s="31">
        <v>0</v>
      </c>
      <c r="I3548" s="30" t="s">
        <v>610</v>
      </c>
      <c r="J3548" s="30" t="s">
        <v>611</v>
      </c>
      <c r="K3548" s="30" t="s">
        <v>495</v>
      </c>
      <c r="L3548" s="30" t="s">
        <v>612</v>
      </c>
      <c r="M3548" s="30" t="s">
        <v>5051</v>
      </c>
      <c r="N3548" s="30"/>
      <c r="O3548" s="30" t="s">
        <v>9872</v>
      </c>
      <c r="P3548" s="30" t="s">
        <v>9868</v>
      </c>
      <c r="Q3548" s="30" t="s">
        <v>4174</v>
      </c>
    </row>
    <row r="3549" spans="1:17" hidden="1" x14ac:dyDescent="0.2">
      <c r="A3549" s="30" t="s">
        <v>11531</v>
      </c>
      <c r="B3549" s="30" t="s">
        <v>11532</v>
      </c>
      <c r="C3549" s="30" t="s">
        <v>11533</v>
      </c>
      <c r="D3549" s="30" t="s">
        <v>74</v>
      </c>
      <c r="E3549" s="30" t="s">
        <v>9891</v>
      </c>
      <c r="F3549" s="30"/>
      <c r="G3549" s="38">
        <v>60</v>
      </c>
      <c r="H3549" s="31">
        <v>0</v>
      </c>
      <c r="I3549" s="30" t="s">
        <v>5036</v>
      </c>
      <c r="J3549" s="30" t="s">
        <v>5037</v>
      </c>
      <c r="K3549" s="30" t="s">
        <v>495</v>
      </c>
      <c r="L3549" s="30" t="s">
        <v>612</v>
      </c>
      <c r="M3549" s="30" t="s">
        <v>9443</v>
      </c>
      <c r="N3549" s="30" t="s">
        <v>11534</v>
      </c>
      <c r="O3549" s="30" t="s">
        <v>9872</v>
      </c>
      <c r="P3549" s="30" t="s">
        <v>9868</v>
      </c>
      <c r="Q3549" s="30" t="s">
        <v>4174</v>
      </c>
    </row>
    <row r="3550" spans="1:17" hidden="1" x14ac:dyDescent="0.2">
      <c r="A3550" s="30" t="s">
        <v>11535</v>
      </c>
      <c r="B3550" s="30" t="s">
        <v>11536</v>
      </c>
      <c r="C3550" s="30" t="s">
        <v>11537</v>
      </c>
      <c r="D3550" s="30" t="s">
        <v>74</v>
      </c>
      <c r="E3550" s="30" t="s">
        <v>9891</v>
      </c>
      <c r="F3550" s="30"/>
      <c r="G3550" s="38">
        <v>60</v>
      </c>
      <c r="H3550" s="31">
        <v>0</v>
      </c>
      <c r="I3550" s="30" t="s">
        <v>610</v>
      </c>
      <c r="J3550" s="30" t="s">
        <v>611</v>
      </c>
      <c r="K3550" s="30" t="s">
        <v>495</v>
      </c>
      <c r="L3550" s="30" t="s">
        <v>612</v>
      </c>
      <c r="M3550" s="30" t="s">
        <v>6616</v>
      </c>
      <c r="N3550" s="30" t="s">
        <v>11538</v>
      </c>
      <c r="O3550" s="30" t="s">
        <v>9872</v>
      </c>
      <c r="P3550" s="30" t="s">
        <v>9868</v>
      </c>
      <c r="Q3550" s="30" t="s">
        <v>4174</v>
      </c>
    </row>
    <row r="3551" spans="1:17" hidden="1" x14ac:dyDescent="0.2">
      <c r="A3551" s="30" t="s">
        <v>11539</v>
      </c>
      <c r="B3551" s="30" t="s">
        <v>11540</v>
      </c>
      <c r="C3551" s="30" t="s">
        <v>11541</v>
      </c>
      <c r="D3551" s="30" t="s">
        <v>74</v>
      </c>
      <c r="E3551" s="30" t="s">
        <v>9891</v>
      </c>
      <c r="F3551" s="30"/>
      <c r="G3551" s="38">
        <v>60</v>
      </c>
      <c r="H3551" s="31">
        <v>0</v>
      </c>
      <c r="I3551" s="30" t="s">
        <v>622</v>
      </c>
      <c r="J3551" s="30" t="s">
        <v>623</v>
      </c>
      <c r="K3551" s="30" t="s">
        <v>495</v>
      </c>
      <c r="L3551" s="30" t="s">
        <v>612</v>
      </c>
      <c r="M3551" s="30" t="s">
        <v>624</v>
      </c>
      <c r="N3551" s="30"/>
      <c r="O3551" s="30" t="s">
        <v>9872</v>
      </c>
      <c r="P3551" s="30" t="s">
        <v>9868</v>
      </c>
      <c r="Q3551" s="30" t="s">
        <v>4174</v>
      </c>
    </row>
    <row r="3552" spans="1:17" hidden="1" x14ac:dyDescent="0.2">
      <c r="A3552" s="30" t="s">
        <v>11542</v>
      </c>
      <c r="B3552" s="30" t="s">
        <v>11543</v>
      </c>
      <c r="C3552" s="30" t="s">
        <v>11544</v>
      </c>
      <c r="D3552" s="30" t="s">
        <v>74</v>
      </c>
      <c r="E3552" s="30" t="s">
        <v>9891</v>
      </c>
      <c r="F3552" s="30"/>
      <c r="G3552" s="38">
        <v>60</v>
      </c>
      <c r="H3552" s="31">
        <v>0</v>
      </c>
      <c r="I3552" s="30" t="s">
        <v>622</v>
      </c>
      <c r="J3552" s="30" t="s">
        <v>623</v>
      </c>
      <c r="K3552" s="30" t="s">
        <v>495</v>
      </c>
      <c r="L3552" s="30" t="s">
        <v>612</v>
      </c>
      <c r="M3552" s="30" t="s">
        <v>11187</v>
      </c>
      <c r="N3552" s="30" t="s">
        <v>11545</v>
      </c>
      <c r="O3552" s="30" t="s">
        <v>9872</v>
      </c>
      <c r="P3552" s="30" t="s">
        <v>9868</v>
      </c>
      <c r="Q3552" s="30" t="s">
        <v>4174</v>
      </c>
    </row>
    <row r="3553" spans="1:17" hidden="1" x14ac:dyDescent="0.2">
      <c r="A3553" s="30" t="s">
        <v>11546</v>
      </c>
      <c r="B3553" s="30" t="s">
        <v>11547</v>
      </c>
      <c r="C3553" s="30" t="s">
        <v>11548</v>
      </c>
      <c r="D3553" s="30"/>
      <c r="E3553" s="30" t="s">
        <v>10883</v>
      </c>
      <c r="F3553" s="30" t="s">
        <v>74</v>
      </c>
      <c r="G3553" s="38">
        <v>60</v>
      </c>
      <c r="H3553" s="31">
        <v>0</v>
      </c>
      <c r="I3553" s="30" t="s">
        <v>622</v>
      </c>
      <c r="J3553" s="30" t="s">
        <v>623</v>
      </c>
      <c r="K3553" s="30" t="s">
        <v>495</v>
      </c>
      <c r="L3553" s="30" t="s">
        <v>612</v>
      </c>
      <c r="M3553" s="30" t="s">
        <v>997</v>
      </c>
      <c r="N3553" s="30" t="s">
        <v>4195</v>
      </c>
      <c r="O3553" s="30" t="s">
        <v>9872</v>
      </c>
      <c r="P3553" s="30" t="s">
        <v>9868</v>
      </c>
      <c r="Q3553" s="30" t="s">
        <v>499</v>
      </c>
    </row>
    <row r="3554" spans="1:17" hidden="1" x14ac:dyDescent="0.2">
      <c r="A3554" s="30" t="s">
        <v>11549</v>
      </c>
      <c r="B3554" s="30" t="s">
        <v>11550</v>
      </c>
      <c r="C3554" s="30" t="s">
        <v>11551</v>
      </c>
      <c r="D3554" s="30" t="s">
        <v>74</v>
      </c>
      <c r="E3554" s="30" t="s">
        <v>9891</v>
      </c>
      <c r="F3554" s="30"/>
      <c r="G3554" s="38">
        <v>60</v>
      </c>
      <c r="H3554" s="31">
        <v>0</v>
      </c>
      <c r="I3554" s="30" t="s">
        <v>5036</v>
      </c>
      <c r="J3554" s="30" t="s">
        <v>5037</v>
      </c>
      <c r="K3554" s="30" t="s">
        <v>495</v>
      </c>
      <c r="L3554" s="30" t="s">
        <v>612</v>
      </c>
      <c r="M3554" s="30" t="s">
        <v>4226</v>
      </c>
      <c r="N3554" s="30" t="s">
        <v>11552</v>
      </c>
      <c r="O3554" s="30" t="s">
        <v>9872</v>
      </c>
      <c r="P3554" s="30" t="s">
        <v>9868</v>
      </c>
      <c r="Q3554" s="30" t="s">
        <v>4174</v>
      </c>
    </row>
    <row r="3555" spans="1:17" hidden="1" x14ac:dyDescent="0.2">
      <c r="A3555" s="30" t="s">
        <v>11553</v>
      </c>
      <c r="B3555" s="30" t="s">
        <v>11554</v>
      </c>
      <c r="C3555" s="30" t="s">
        <v>11555</v>
      </c>
      <c r="D3555" s="30"/>
      <c r="E3555" s="30" t="s">
        <v>10883</v>
      </c>
      <c r="F3555" s="30"/>
      <c r="G3555" s="38">
        <v>60</v>
      </c>
      <c r="H3555" s="31">
        <v>0</v>
      </c>
      <c r="I3555" s="30" t="s">
        <v>622</v>
      </c>
      <c r="J3555" s="30" t="s">
        <v>623</v>
      </c>
      <c r="K3555" s="30" t="s">
        <v>495</v>
      </c>
      <c r="L3555" s="30" t="s">
        <v>612</v>
      </c>
      <c r="M3555" s="30" t="s">
        <v>11187</v>
      </c>
      <c r="N3555" s="30"/>
      <c r="O3555" s="30" t="s">
        <v>9872</v>
      </c>
      <c r="P3555" s="30" t="s">
        <v>9868</v>
      </c>
      <c r="Q3555" s="30" t="s">
        <v>499</v>
      </c>
    </row>
    <row r="3556" spans="1:17" hidden="1" x14ac:dyDescent="0.2">
      <c r="A3556" s="30" t="s">
        <v>11556</v>
      </c>
      <c r="B3556" s="30" t="s">
        <v>11557</v>
      </c>
      <c r="C3556" s="30" t="s">
        <v>11558</v>
      </c>
      <c r="D3556" s="30" t="s">
        <v>74</v>
      </c>
      <c r="E3556" s="30" t="s">
        <v>9891</v>
      </c>
      <c r="F3556" s="30"/>
      <c r="G3556" s="38">
        <v>60</v>
      </c>
      <c r="H3556" s="31">
        <v>0</v>
      </c>
      <c r="I3556" s="30" t="s">
        <v>5036</v>
      </c>
      <c r="J3556" s="30" t="s">
        <v>5037</v>
      </c>
      <c r="K3556" s="30" t="s">
        <v>495</v>
      </c>
      <c r="L3556" s="30" t="s">
        <v>612</v>
      </c>
      <c r="M3556" s="30" t="s">
        <v>11250</v>
      </c>
      <c r="N3556" s="30"/>
      <c r="O3556" s="30" t="s">
        <v>9872</v>
      </c>
      <c r="P3556" s="30" t="s">
        <v>9868</v>
      </c>
      <c r="Q3556" s="30" t="s">
        <v>4174</v>
      </c>
    </row>
    <row r="3557" spans="1:17" hidden="1" x14ac:dyDescent="0.2">
      <c r="A3557" s="30" t="s">
        <v>11559</v>
      </c>
      <c r="B3557" s="30" t="s">
        <v>11560</v>
      </c>
      <c r="C3557" s="30" t="s">
        <v>11561</v>
      </c>
      <c r="D3557" s="30"/>
      <c r="E3557" s="30" t="s">
        <v>10883</v>
      </c>
      <c r="F3557" s="30"/>
      <c r="G3557" s="38">
        <v>60</v>
      </c>
      <c r="H3557" s="31">
        <v>0</v>
      </c>
      <c r="I3557" s="30" t="s">
        <v>5036</v>
      </c>
      <c r="J3557" s="30" t="s">
        <v>5037</v>
      </c>
      <c r="K3557" s="30" t="s">
        <v>495</v>
      </c>
      <c r="L3557" s="30" t="s">
        <v>612</v>
      </c>
      <c r="M3557" s="30" t="s">
        <v>9443</v>
      </c>
      <c r="N3557" s="30" t="s">
        <v>11562</v>
      </c>
      <c r="O3557" s="30" t="s">
        <v>9872</v>
      </c>
      <c r="P3557" s="30" t="s">
        <v>9868</v>
      </c>
      <c r="Q3557" s="30" t="s">
        <v>499</v>
      </c>
    </row>
    <row r="3558" spans="1:17" hidden="1" x14ac:dyDescent="0.2">
      <c r="A3558" s="30" t="s">
        <v>11563</v>
      </c>
      <c r="B3558" s="30" t="s">
        <v>11564</v>
      </c>
      <c r="C3558" s="30" t="s">
        <v>11565</v>
      </c>
      <c r="D3558" s="30"/>
      <c r="E3558" s="30" t="s">
        <v>10883</v>
      </c>
      <c r="F3558" s="30"/>
      <c r="G3558" s="38">
        <v>60</v>
      </c>
      <c r="H3558" s="31">
        <v>0</v>
      </c>
      <c r="I3558" s="30" t="s">
        <v>5036</v>
      </c>
      <c r="J3558" s="30" t="s">
        <v>5037</v>
      </c>
      <c r="K3558" s="30" t="s">
        <v>495</v>
      </c>
      <c r="L3558" s="30" t="s">
        <v>612</v>
      </c>
      <c r="M3558" s="30" t="s">
        <v>9437</v>
      </c>
      <c r="N3558" s="30"/>
      <c r="O3558" s="30" t="s">
        <v>9872</v>
      </c>
      <c r="P3558" s="30" t="s">
        <v>9868</v>
      </c>
      <c r="Q3558" s="30" t="s">
        <v>499</v>
      </c>
    </row>
    <row r="3559" spans="1:17" hidden="1" x14ac:dyDescent="0.2">
      <c r="A3559" s="30" t="s">
        <v>11566</v>
      </c>
      <c r="B3559" s="30" t="s">
        <v>11567</v>
      </c>
      <c r="C3559" s="30" t="s">
        <v>11568</v>
      </c>
      <c r="D3559" s="30"/>
      <c r="E3559" s="30" t="s">
        <v>10883</v>
      </c>
      <c r="F3559" s="30"/>
      <c r="G3559" s="38">
        <v>60</v>
      </c>
      <c r="H3559" s="31">
        <v>0</v>
      </c>
      <c r="I3559" s="30" t="s">
        <v>622</v>
      </c>
      <c r="J3559" s="30" t="s">
        <v>623</v>
      </c>
      <c r="K3559" s="30" t="s">
        <v>495</v>
      </c>
      <c r="L3559" s="30" t="s">
        <v>612</v>
      </c>
      <c r="M3559" s="30" t="s">
        <v>11230</v>
      </c>
      <c r="N3559" s="30"/>
      <c r="O3559" s="30" t="s">
        <v>9872</v>
      </c>
      <c r="P3559" s="30" t="s">
        <v>9868</v>
      </c>
      <c r="Q3559" s="30" t="s">
        <v>499</v>
      </c>
    </row>
    <row r="3560" spans="1:17" hidden="1" x14ac:dyDescent="0.2">
      <c r="A3560" s="30" t="s">
        <v>11569</v>
      </c>
      <c r="B3560" s="30" t="s">
        <v>11570</v>
      </c>
      <c r="C3560" s="30" t="s">
        <v>11571</v>
      </c>
      <c r="D3560" s="30"/>
      <c r="E3560" s="30" t="s">
        <v>10883</v>
      </c>
      <c r="F3560" s="30"/>
      <c r="G3560" s="38">
        <v>60</v>
      </c>
      <c r="H3560" s="31">
        <v>0</v>
      </c>
      <c r="I3560" s="30" t="s">
        <v>622</v>
      </c>
      <c r="J3560" s="30" t="s">
        <v>623</v>
      </c>
      <c r="K3560" s="30" t="s">
        <v>495</v>
      </c>
      <c r="L3560" s="30" t="s">
        <v>612</v>
      </c>
      <c r="M3560" s="30" t="s">
        <v>11230</v>
      </c>
      <c r="N3560" s="30"/>
      <c r="O3560" s="30" t="s">
        <v>9872</v>
      </c>
      <c r="P3560" s="30" t="s">
        <v>9868</v>
      </c>
      <c r="Q3560" s="30" t="s">
        <v>499</v>
      </c>
    </row>
    <row r="3561" spans="1:17" hidden="1" x14ac:dyDescent="0.2">
      <c r="A3561" s="30" t="s">
        <v>11572</v>
      </c>
      <c r="B3561" s="30" t="s">
        <v>11573</v>
      </c>
      <c r="C3561" s="30" t="s">
        <v>11574</v>
      </c>
      <c r="D3561" s="30" t="s">
        <v>74</v>
      </c>
      <c r="E3561" s="30" t="s">
        <v>9891</v>
      </c>
      <c r="F3561" s="30"/>
      <c r="G3561" s="38">
        <v>60</v>
      </c>
      <c r="H3561" s="31">
        <v>0</v>
      </c>
      <c r="I3561" s="30" t="s">
        <v>5036</v>
      </c>
      <c r="J3561" s="30" t="s">
        <v>5037</v>
      </c>
      <c r="K3561" s="30" t="s">
        <v>495</v>
      </c>
      <c r="L3561" s="30" t="s">
        <v>612</v>
      </c>
      <c r="M3561" s="30" t="s">
        <v>624</v>
      </c>
      <c r="N3561" s="30"/>
      <c r="O3561" s="30" t="s">
        <v>9872</v>
      </c>
      <c r="P3561" s="30" t="s">
        <v>9868</v>
      </c>
      <c r="Q3561" s="30" t="s">
        <v>4174</v>
      </c>
    </row>
    <row r="3562" spans="1:17" hidden="1" x14ac:dyDescent="0.2">
      <c r="A3562" s="30" t="s">
        <v>11575</v>
      </c>
      <c r="B3562" s="30" t="s">
        <v>11576</v>
      </c>
      <c r="C3562" s="30" t="s">
        <v>11577</v>
      </c>
      <c r="D3562" s="30" t="s">
        <v>74</v>
      </c>
      <c r="E3562" s="30" t="s">
        <v>9891</v>
      </c>
      <c r="F3562" s="30"/>
      <c r="G3562" s="38">
        <v>60</v>
      </c>
      <c r="H3562" s="31">
        <v>0</v>
      </c>
      <c r="I3562" s="30" t="s">
        <v>5036</v>
      </c>
      <c r="J3562" s="30" t="s">
        <v>5037</v>
      </c>
      <c r="K3562" s="30" t="s">
        <v>495</v>
      </c>
      <c r="L3562" s="30" t="s">
        <v>612</v>
      </c>
      <c r="M3562" s="30" t="s">
        <v>6055</v>
      </c>
      <c r="N3562" s="30"/>
      <c r="O3562" s="30" t="s">
        <v>9872</v>
      </c>
      <c r="P3562" s="30" t="s">
        <v>9868</v>
      </c>
      <c r="Q3562" s="30" t="s">
        <v>4174</v>
      </c>
    </row>
    <row r="3563" spans="1:17" hidden="1" x14ac:dyDescent="0.2">
      <c r="A3563" s="30" t="s">
        <v>11578</v>
      </c>
      <c r="B3563" s="30" t="s">
        <v>11579</v>
      </c>
      <c r="C3563" s="30" t="s">
        <v>11580</v>
      </c>
      <c r="D3563" s="30"/>
      <c r="E3563" s="30" t="s">
        <v>10883</v>
      </c>
      <c r="F3563" s="30"/>
      <c r="G3563" s="38">
        <v>60</v>
      </c>
      <c r="H3563" s="31">
        <v>0</v>
      </c>
      <c r="I3563" s="30" t="s">
        <v>610</v>
      </c>
      <c r="J3563" s="30" t="s">
        <v>611</v>
      </c>
      <c r="K3563" s="30" t="s">
        <v>495</v>
      </c>
      <c r="L3563" s="30" t="s">
        <v>612</v>
      </c>
      <c r="M3563" s="30" t="s">
        <v>1108</v>
      </c>
      <c r="N3563" s="30"/>
      <c r="O3563" s="30" t="s">
        <v>9872</v>
      </c>
      <c r="P3563" s="30" t="s">
        <v>9868</v>
      </c>
      <c r="Q3563" s="30" t="s">
        <v>499</v>
      </c>
    </row>
    <row r="3564" spans="1:17" hidden="1" x14ac:dyDescent="0.2">
      <c r="A3564" s="30" t="s">
        <v>11581</v>
      </c>
      <c r="B3564" s="30" t="s">
        <v>11582</v>
      </c>
      <c r="C3564" s="30" t="s">
        <v>11583</v>
      </c>
      <c r="D3564" s="30"/>
      <c r="E3564" s="30" t="s">
        <v>10883</v>
      </c>
      <c r="F3564" s="30"/>
      <c r="G3564" s="38">
        <v>60</v>
      </c>
      <c r="H3564" s="31">
        <v>0</v>
      </c>
      <c r="I3564" s="30" t="s">
        <v>5036</v>
      </c>
      <c r="J3564" s="30" t="s">
        <v>5037</v>
      </c>
      <c r="K3564" s="30" t="s">
        <v>495</v>
      </c>
      <c r="L3564" s="30" t="s">
        <v>612</v>
      </c>
      <c r="M3564" s="30" t="s">
        <v>1166</v>
      </c>
      <c r="N3564" s="30"/>
      <c r="O3564" s="30" t="s">
        <v>9872</v>
      </c>
      <c r="P3564" s="30" t="s">
        <v>9868</v>
      </c>
      <c r="Q3564" s="30" t="s">
        <v>499</v>
      </c>
    </row>
    <row r="3565" spans="1:17" hidden="1" x14ac:dyDescent="0.2">
      <c r="A3565" s="30" t="s">
        <v>11584</v>
      </c>
      <c r="B3565" s="30" t="s">
        <v>11585</v>
      </c>
      <c r="C3565" s="30" t="s">
        <v>11586</v>
      </c>
      <c r="D3565" s="30" t="s">
        <v>74</v>
      </c>
      <c r="E3565" s="30" t="s">
        <v>9891</v>
      </c>
      <c r="F3565" s="30"/>
      <c r="G3565" s="38">
        <v>60</v>
      </c>
      <c r="H3565" s="31">
        <v>0</v>
      </c>
      <c r="I3565" s="30" t="s">
        <v>622</v>
      </c>
      <c r="J3565" s="30" t="s">
        <v>623</v>
      </c>
      <c r="K3565" s="30" t="s">
        <v>495</v>
      </c>
      <c r="L3565" s="30" t="s">
        <v>612</v>
      </c>
      <c r="M3565" s="30" t="s">
        <v>1007</v>
      </c>
      <c r="N3565" s="30"/>
      <c r="O3565" s="30" t="s">
        <v>9872</v>
      </c>
      <c r="P3565" s="30" t="s">
        <v>9868</v>
      </c>
      <c r="Q3565" s="30" t="s">
        <v>4174</v>
      </c>
    </row>
    <row r="3566" spans="1:17" hidden="1" x14ac:dyDescent="0.2">
      <c r="A3566" s="30" t="s">
        <v>11587</v>
      </c>
      <c r="B3566" s="30" t="s">
        <v>11588</v>
      </c>
      <c r="C3566" s="30" t="s">
        <v>11589</v>
      </c>
      <c r="D3566" s="30"/>
      <c r="E3566" s="30" t="s">
        <v>10883</v>
      </c>
      <c r="F3566" s="30"/>
      <c r="G3566" s="38">
        <v>60</v>
      </c>
      <c r="H3566" s="31">
        <v>0</v>
      </c>
      <c r="I3566" s="30" t="s">
        <v>610</v>
      </c>
      <c r="J3566" s="30" t="s">
        <v>611</v>
      </c>
      <c r="K3566" s="30" t="s">
        <v>495</v>
      </c>
      <c r="L3566" s="30" t="s">
        <v>612</v>
      </c>
      <c r="M3566" s="30" t="s">
        <v>9437</v>
      </c>
      <c r="N3566" s="30"/>
      <c r="O3566" s="30" t="s">
        <v>9872</v>
      </c>
      <c r="P3566" s="30" t="s">
        <v>9868</v>
      </c>
      <c r="Q3566" s="30" t="s">
        <v>499</v>
      </c>
    </row>
    <row r="3567" spans="1:17" hidden="1" x14ac:dyDescent="0.2">
      <c r="A3567" s="30" t="s">
        <v>11590</v>
      </c>
      <c r="B3567" s="30" t="s">
        <v>11591</v>
      </c>
      <c r="C3567" s="30" t="s">
        <v>11592</v>
      </c>
      <c r="D3567" s="30"/>
      <c r="E3567" s="30" t="s">
        <v>10883</v>
      </c>
      <c r="F3567" s="30"/>
      <c r="G3567" s="38">
        <v>60</v>
      </c>
      <c r="H3567" s="31">
        <v>0</v>
      </c>
      <c r="I3567" s="30" t="s">
        <v>622</v>
      </c>
      <c r="J3567" s="30" t="s">
        <v>623</v>
      </c>
      <c r="K3567" s="30" t="s">
        <v>495</v>
      </c>
      <c r="L3567" s="30" t="s">
        <v>612</v>
      </c>
      <c r="M3567" s="30" t="s">
        <v>11230</v>
      </c>
      <c r="N3567" s="30" t="s">
        <v>11593</v>
      </c>
      <c r="O3567" s="30" t="s">
        <v>9872</v>
      </c>
      <c r="P3567" s="30" t="s">
        <v>9868</v>
      </c>
      <c r="Q3567" s="30" t="s">
        <v>499</v>
      </c>
    </row>
    <row r="3568" spans="1:17" hidden="1" x14ac:dyDescent="0.2">
      <c r="A3568" s="30" t="s">
        <v>11594</v>
      </c>
      <c r="B3568" s="30" t="s">
        <v>11595</v>
      </c>
      <c r="C3568" s="30" t="s">
        <v>11596</v>
      </c>
      <c r="D3568" s="30"/>
      <c r="E3568" s="30" t="s">
        <v>753</v>
      </c>
      <c r="F3568" s="30"/>
      <c r="G3568" s="38">
        <v>60</v>
      </c>
      <c r="H3568" s="31">
        <v>0</v>
      </c>
      <c r="I3568" s="30" t="s">
        <v>5036</v>
      </c>
      <c r="J3568" s="30" t="s">
        <v>5037</v>
      </c>
      <c r="K3568" s="30" t="s">
        <v>495</v>
      </c>
      <c r="L3568" s="30" t="s">
        <v>612</v>
      </c>
      <c r="M3568" s="30" t="s">
        <v>11242</v>
      </c>
      <c r="N3568" s="30" t="s">
        <v>11597</v>
      </c>
      <c r="O3568" s="30" t="s">
        <v>9872</v>
      </c>
      <c r="P3568" s="30" t="s">
        <v>9868</v>
      </c>
      <c r="Q3568" s="30" t="s">
        <v>499</v>
      </c>
    </row>
    <row r="3569" spans="1:17" hidden="1" x14ac:dyDescent="0.2">
      <c r="A3569" s="30" t="s">
        <v>11598</v>
      </c>
      <c r="B3569" s="30" t="s">
        <v>11599</v>
      </c>
      <c r="C3569" s="30" t="s">
        <v>11600</v>
      </c>
      <c r="D3569" s="30"/>
      <c r="E3569" s="30" t="s">
        <v>10883</v>
      </c>
      <c r="F3569" s="30"/>
      <c r="G3569" s="38">
        <v>60</v>
      </c>
      <c r="H3569" s="31">
        <v>0</v>
      </c>
      <c r="I3569" s="30" t="s">
        <v>610</v>
      </c>
      <c r="J3569" s="30" t="s">
        <v>611</v>
      </c>
      <c r="K3569" s="30" t="s">
        <v>495</v>
      </c>
      <c r="L3569" s="30" t="s">
        <v>612</v>
      </c>
      <c r="M3569" s="30" t="s">
        <v>1035</v>
      </c>
      <c r="N3569" s="30" t="s">
        <v>7349</v>
      </c>
      <c r="O3569" s="30" t="s">
        <v>9872</v>
      </c>
      <c r="P3569" s="30" t="s">
        <v>9868</v>
      </c>
      <c r="Q3569" s="30" t="s">
        <v>499</v>
      </c>
    </row>
    <row r="3570" spans="1:17" hidden="1" x14ac:dyDescent="0.2">
      <c r="A3570" s="30" t="s">
        <v>11601</v>
      </c>
      <c r="B3570" s="30" t="s">
        <v>11602</v>
      </c>
      <c r="C3570" s="30" t="s">
        <v>11603</v>
      </c>
      <c r="D3570" s="30" t="s">
        <v>74</v>
      </c>
      <c r="E3570" s="30" t="s">
        <v>9891</v>
      </c>
      <c r="F3570" s="30"/>
      <c r="G3570" s="38">
        <v>60</v>
      </c>
      <c r="H3570" s="31">
        <v>0</v>
      </c>
      <c r="I3570" s="30" t="s">
        <v>610</v>
      </c>
      <c r="J3570" s="30" t="s">
        <v>611</v>
      </c>
      <c r="K3570" s="30" t="s">
        <v>495</v>
      </c>
      <c r="L3570" s="30" t="s">
        <v>612</v>
      </c>
      <c r="M3570" s="30" t="s">
        <v>1035</v>
      </c>
      <c r="N3570" s="30"/>
      <c r="O3570" s="30" t="s">
        <v>9872</v>
      </c>
      <c r="P3570" s="30" t="s">
        <v>9868</v>
      </c>
      <c r="Q3570" s="30" t="s">
        <v>4174</v>
      </c>
    </row>
    <row r="3571" spans="1:17" hidden="1" x14ac:dyDescent="0.2">
      <c r="A3571" s="30" t="s">
        <v>11604</v>
      </c>
      <c r="B3571" s="30" t="s">
        <v>11605</v>
      </c>
      <c r="C3571" s="30" t="s">
        <v>11606</v>
      </c>
      <c r="D3571" s="30" t="s">
        <v>74</v>
      </c>
      <c r="E3571" s="30" t="s">
        <v>9891</v>
      </c>
      <c r="F3571" s="30"/>
      <c r="G3571" s="38">
        <v>60</v>
      </c>
      <c r="H3571" s="31">
        <v>0</v>
      </c>
      <c r="I3571" s="30" t="s">
        <v>610</v>
      </c>
      <c r="J3571" s="30" t="s">
        <v>611</v>
      </c>
      <c r="K3571" s="30" t="s">
        <v>495</v>
      </c>
      <c r="L3571" s="30" t="s">
        <v>612</v>
      </c>
      <c r="M3571" s="30" t="s">
        <v>6616</v>
      </c>
      <c r="N3571" s="30"/>
      <c r="O3571" s="30" t="s">
        <v>9872</v>
      </c>
      <c r="P3571" s="30" t="s">
        <v>9868</v>
      </c>
      <c r="Q3571" s="30" t="s">
        <v>4174</v>
      </c>
    </row>
    <row r="3572" spans="1:17" hidden="1" x14ac:dyDescent="0.2">
      <c r="A3572" s="30" t="s">
        <v>11607</v>
      </c>
      <c r="B3572" s="30" t="s">
        <v>11608</v>
      </c>
      <c r="C3572" s="30" t="s">
        <v>11609</v>
      </c>
      <c r="D3572" s="30"/>
      <c r="E3572" s="30" t="s">
        <v>753</v>
      </c>
      <c r="F3572" s="30"/>
      <c r="G3572" s="38">
        <v>60</v>
      </c>
      <c r="H3572" s="31">
        <v>0</v>
      </c>
      <c r="I3572" s="30" t="s">
        <v>5036</v>
      </c>
      <c r="J3572" s="30" t="s">
        <v>5037</v>
      </c>
      <c r="K3572" s="30" t="s">
        <v>495</v>
      </c>
      <c r="L3572" s="30" t="s">
        <v>612</v>
      </c>
      <c r="M3572" s="30" t="s">
        <v>11250</v>
      </c>
      <c r="N3572" s="30" t="s">
        <v>11610</v>
      </c>
      <c r="O3572" s="30" t="s">
        <v>9872</v>
      </c>
      <c r="P3572" s="30" t="s">
        <v>9868</v>
      </c>
      <c r="Q3572" s="30" t="s">
        <v>499</v>
      </c>
    </row>
    <row r="3573" spans="1:17" hidden="1" x14ac:dyDescent="0.2">
      <c r="A3573" s="30" t="s">
        <v>11611</v>
      </c>
      <c r="B3573" s="30" t="s">
        <v>11612</v>
      </c>
      <c r="C3573" s="30" t="s">
        <v>11613</v>
      </c>
      <c r="D3573" s="30"/>
      <c r="E3573" s="30" t="s">
        <v>9870</v>
      </c>
      <c r="F3573" s="30" t="s">
        <v>74</v>
      </c>
      <c r="G3573" s="38">
        <v>60</v>
      </c>
      <c r="H3573" s="31">
        <v>0</v>
      </c>
      <c r="I3573" s="30" t="s">
        <v>552</v>
      </c>
      <c r="J3573" s="30" t="s">
        <v>553</v>
      </c>
      <c r="K3573" s="30" t="s">
        <v>495</v>
      </c>
      <c r="L3573" s="30" t="s">
        <v>496</v>
      </c>
      <c r="M3573" s="30" t="s">
        <v>2249</v>
      </c>
      <c r="N3573" s="30"/>
      <c r="O3573" s="30" t="s">
        <v>9872</v>
      </c>
      <c r="P3573" s="30" t="s">
        <v>9868</v>
      </c>
      <c r="Q3573" s="30" t="s">
        <v>499</v>
      </c>
    </row>
    <row r="3574" spans="1:17" hidden="1" x14ac:dyDescent="0.2">
      <c r="A3574" s="30" t="s">
        <v>11614</v>
      </c>
      <c r="B3574" s="30" t="s">
        <v>11615</v>
      </c>
      <c r="C3574" s="30" t="s">
        <v>11616</v>
      </c>
      <c r="D3574" s="30"/>
      <c r="E3574" s="30" t="s">
        <v>9870</v>
      </c>
      <c r="F3574" s="30" t="s">
        <v>74</v>
      </c>
      <c r="G3574" s="38">
        <v>60</v>
      </c>
      <c r="H3574" s="31">
        <v>0</v>
      </c>
      <c r="I3574" s="30" t="s">
        <v>512</v>
      </c>
      <c r="J3574" s="30" t="s">
        <v>513</v>
      </c>
      <c r="K3574" s="30" t="s">
        <v>495</v>
      </c>
      <c r="L3574" s="30" t="s">
        <v>496</v>
      </c>
      <c r="M3574" s="30" t="s">
        <v>514</v>
      </c>
      <c r="N3574" s="30"/>
      <c r="O3574" s="30" t="s">
        <v>9872</v>
      </c>
      <c r="P3574" s="30" t="s">
        <v>9868</v>
      </c>
      <c r="Q3574" s="30" t="s">
        <v>499</v>
      </c>
    </row>
    <row r="3575" spans="1:17" hidden="1" x14ac:dyDescent="0.2">
      <c r="A3575" s="30" t="s">
        <v>11617</v>
      </c>
      <c r="B3575" s="30" t="s">
        <v>11618</v>
      </c>
      <c r="C3575" s="30" t="s">
        <v>11619</v>
      </c>
      <c r="D3575" s="30"/>
      <c r="E3575" s="30" t="s">
        <v>10883</v>
      </c>
      <c r="F3575" s="30"/>
      <c r="G3575" s="38">
        <v>60</v>
      </c>
      <c r="H3575" s="31">
        <v>0</v>
      </c>
      <c r="I3575" s="30" t="s">
        <v>5036</v>
      </c>
      <c r="J3575" s="30" t="s">
        <v>5037</v>
      </c>
      <c r="K3575" s="30" t="s">
        <v>495</v>
      </c>
      <c r="L3575" s="30" t="s">
        <v>612</v>
      </c>
      <c r="M3575" s="30" t="s">
        <v>613</v>
      </c>
      <c r="N3575" s="30" t="s">
        <v>7524</v>
      </c>
      <c r="O3575" s="30" t="s">
        <v>9872</v>
      </c>
      <c r="P3575" s="30" t="s">
        <v>9868</v>
      </c>
      <c r="Q3575" s="30" t="s">
        <v>499</v>
      </c>
    </row>
    <row r="3576" spans="1:17" hidden="1" x14ac:dyDescent="0.2">
      <c r="A3576" s="30" t="s">
        <v>11620</v>
      </c>
      <c r="B3576" s="30" t="s">
        <v>10103</v>
      </c>
      <c r="C3576" s="30" t="s">
        <v>11621</v>
      </c>
      <c r="D3576" s="30"/>
      <c r="E3576" s="30" t="s">
        <v>9870</v>
      </c>
      <c r="F3576" s="30" t="s">
        <v>74</v>
      </c>
      <c r="G3576" s="38">
        <v>60</v>
      </c>
      <c r="H3576" s="31">
        <v>0</v>
      </c>
      <c r="I3576" s="30" t="s">
        <v>586</v>
      </c>
      <c r="J3576" s="30" t="s">
        <v>587</v>
      </c>
      <c r="K3576" s="30" t="s">
        <v>495</v>
      </c>
      <c r="L3576" s="30" t="s">
        <v>496</v>
      </c>
      <c r="M3576" s="30" t="s">
        <v>3374</v>
      </c>
      <c r="N3576" s="30"/>
      <c r="O3576" s="30" t="s">
        <v>9872</v>
      </c>
      <c r="P3576" s="30" t="s">
        <v>9868</v>
      </c>
      <c r="Q3576" s="30" t="s">
        <v>499</v>
      </c>
    </row>
    <row r="3577" spans="1:17" hidden="1" x14ac:dyDescent="0.2">
      <c r="A3577" s="30" t="s">
        <v>11622</v>
      </c>
      <c r="B3577" s="30" t="s">
        <v>10103</v>
      </c>
      <c r="C3577" s="30" t="s">
        <v>11623</v>
      </c>
      <c r="D3577" s="30"/>
      <c r="E3577" s="30" t="s">
        <v>9870</v>
      </c>
      <c r="F3577" s="30" t="s">
        <v>74</v>
      </c>
      <c r="G3577" s="38">
        <v>60</v>
      </c>
      <c r="H3577" s="31">
        <v>0</v>
      </c>
      <c r="I3577" s="30" t="s">
        <v>512</v>
      </c>
      <c r="J3577" s="30" t="s">
        <v>513</v>
      </c>
      <c r="K3577" s="30" t="s">
        <v>495</v>
      </c>
      <c r="L3577" s="30" t="s">
        <v>496</v>
      </c>
      <c r="M3577" s="30" t="s">
        <v>695</v>
      </c>
      <c r="N3577" s="30" t="s">
        <v>696</v>
      </c>
      <c r="O3577" s="30" t="s">
        <v>9872</v>
      </c>
      <c r="P3577" s="30" t="s">
        <v>9868</v>
      </c>
      <c r="Q3577" s="30" t="s">
        <v>499</v>
      </c>
    </row>
    <row r="3578" spans="1:17" hidden="1" x14ac:dyDescent="0.2">
      <c r="A3578" s="30" t="s">
        <v>11624</v>
      </c>
      <c r="B3578" s="30" t="s">
        <v>10109</v>
      </c>
      <c r="C3578" s="30" t="s">
        <v>11625</v>
      </c>
      <c r="D3578" s="30" t="s">
        <v>74</v>
      </c>
      <c r="E3578" s="30" t="s">
        <v>9891</v>
      </c>
      <c r="F3578" s="30"/>
      <c r="G3578" s="38">
        <v>60</v>
      </c>
      <c r="H3578" s="31">
        <v>0</v>
      </c>
      <c r="I3578" s="30" t="s">
        <v>622</v>
      </c>
      <c r="J3578" s="30" t="s">
        <v>623</v>
      </c>
      <c r="K3578" s="30" t="s">
        <v>495</v>
      </c>
      <c r="L3578" s="30" t="s">
        <v>612</v>
      </c>
      <c r="M3578" s="30" t="s">
        <v>1007</v>
      </c>
      <c r="N3578" s="30"/>
      <c r="O3578" s="30" t="s">
        <v>9872</v>
      </c>
      <c r="P3578" s="30" t="s">
        <v>9868</v>
      </c>
      <c r="Q3578" s="30" t="s">
        <v>4174</v>
      </c>
    </row>
    <row r="3579" spans="1:17" hidden="1" x14ac:dyDescent="0.2">
      <c r="A3579" s="30" t="s">
        <v>11626</v>
      </c>
      <c r="B3579" s="30" t="s">
        <v>10109</v>
      </c>
      <c r="C3579" s="30" t="s">
        <v>11627</v>
      </c>
      <c r="D3579" s="30" t="s">
        <v>74</v>
      </c>
      <c r="E3579" s="30" t="s">
        <v>9891</v>
      </c>
      <c r="F3579" s="30"/>
      <c r="G3579" s="38">
        <v>60</v>
      </c>
      <c r="H3579" s="31">
        <v>0</v>
      </c>
      <c r="I3579" s="30" t="s">
        <v>610</v>
      </c>
      <c r="J3579" s="30" t="s">
        <v>611</v>
      </c>
      <c r="K3579" s="30" t="s">
        <v>495</v>
      </c>
      <c r="L3579" s="30" t="s">
        <v>612</v>
      </c>
      <c r="M3579" s="30" t="s">
        <v>1035</v>
      </c>
      <c r="N3579" s="30"/>
      <c r="O3579" s="30" t="s">
        <v>9872</v>
      </c>
      <c r="P3579" s="30" t="s">
        <v>9868</v>
      </c>
      <c r="Q3579" s="30" t="s">
        <v>4174</v>
      </c>
    </row>
    <row r="3580" spans="1:17" hidden="1" x14ac:dyDescent="0.2">
      <c r="A3580" s="30" t="s">
        <v>11628</v>
      </c>
      <c r="B3580" s="30" t="s">
        <v>10109</v>
      </c>
      <c r="C3580" s="30" t="s">
        <v>11629</v>
      </c>
      <c r="D3580" s="30" t="s">
        <v>74</v>
      </c>
      <c r="E3580" s="30" t="s">
        <v>9891</v>
      </c>
      <c r="F3580" s="30"/>
      <c r="G3580" s="38">
        <v>60</v>
      </c>
      <c r="H3580" s="31">
        <v>0</v>
      </c>
      <c r="I3580" s="30" t="s">
        <v>622</v>
      </c>
      <c r="J3580" s="30" t="s">
        <v>623</v>
      </c>
      <c r="K3580" s="30" t="s">
        <v>495</v>
      </c>
      <c r="L3580" s="30" t="s">
        <v>612</v>
      </c>
      <c r="M3580" s="30" t="s">
        <v>1153</v>
      </c>
      <c r="N3580" s="30"/>
      <c r="O3580" s="30" t="s">
        <v>9872</v>
      </c>
      <c r="P3580" s="30" t="s">
        <v>9868</v>
      </c>
      <c r="Q3580" s="30" t="s">
        <v>4174</v>
      </c>
    </row>
    <row r="3581" spans="1:17" hidden="1" x14ac:dyDescent="0.2">
      <c r="A3581" s="30" t="s">
        <v>11630</v>
      </c>
      <c r="B3581" s="30" t="s">
        <v>10109</v>
      </c>
      <c r="C3581" s="30" t="s">
        <v>11631</v>
      </c>
      <c r="D3581" s="30" t="s">
        <v>74</v>
      </c>
      <c r="E3581" s="30" t="s">
        <v>9891</v>
      </c>
      <c r="F3581" s="30"/>
      <c r="G3581" s="38">
        <v>60</v>
      </c>
      <c r="H3581" s="31">
        <v>0</v>
      </c>
      <c r="I3581" s="30" t="s">
        <v>610</v>
      </c>
      <c r="J3581" s="30" t="s">
        <v>611</v>
      </c>
      <c r="K3581" s="30" t="s">
        <v>495</v>
      </c>
      <c r="L3581" s="30" t="s">
        <v>612</v>
      </c>
      <c r="M3581" s="30" t="s">
        <v>1035</v>
      </c>
      <c r="N3581" s="30"/>
      <c r="O3581" s="30" t="s">
        <v>9872</v>
      </c>
      <c r="P3581" s="30" t="s">
        <v>9868</v>
      </c>
      <c r="Q3581" s="30" t="s">
        <v>4174</v>
      </c>
    </row>
    <row r="3582" spans="1:17" hidden="1" x14ac:dyDescent="0.2">
      <c r="A3582" s="30" t="s">
        <v>11632</v>
      </c>
      <c r="B3582" s="30" t="s">
        <v>10109</v>
      </c>
      <c r="C3582" s="30" t="s">
        <v>11633</v>
      </c>
      <c r="D3582" s="30" t="s">
        <v>74</v>
      </c>
      <c r="E3582" s="30" t="s">
        <v>9891</v>
      </c>
      <c r="F3582" s="30"/>
      <c r="G3582" s="38">
        <v>60</v>
      </c>
      <c r="H3582" s="31">
        <v>0</v>
      </c>
      <c r="I3582" s="30" t="s">
        <v>610</v>
      </c>
      <c r="J3582" s="30" t="s">
        <v>611</v>
      </c>
      <c r="K3582" s="30" t="s">
        <v>495</v>
      </c>
      <c r="L3582" s="30" t="s">
        <v>612</v>
      </c>
      <c r="M3582" s="30" t="s">
        <v>943</v>
      </c>
      <c r="N3582" s="30"/>
      <c r="O3582" s="30" t="s">
        <v>9872</v>
      </c>
      <c r="P3582" s="30" t="s">
        <v>9868</v>
      </c>
      <c r="Q3582" s="30" t="s">
        <v>4174</v>
      </c>
    </row>
    <row r="3583" spans="1:17" hidden="1" x14ac:dyDescent="0.2">
      <c r="A3583" s="30" t="s">
        <v>11634</v>
      </c>
      <c r="B3583" s="30" t="s">
        <v>10103</v>
      </c>
      <c r="C3583" s="30" t="s">
        <v>11635</v>
      </c>
      <c r="D3583" s="30"/>
      <c r="E3583" s="30" t="s">
        <v>9870</v>
      </c>
      <c r="F3583" s="30" t="s">
        <v>74</v>
      </c>
      <c r="G3583" s="38">
        <v>60</v>
      </c>
      <c r="H3583" s="31">
        <v>0</v>
      </c>
      <c r="I3583" s="30" t="s">
        <v>504</v>
      </c>
      <c r="J3583" s="30" t="s">
        <v>505</v>
      </c>
      <c r="K3583" s="30" t="s">
        <v>495</v>
      </c>
      <c r="L3583" s="30" t="s">
        <v>496</v>
      </c>
      <c r="M3583" s="30" t="s">
        <v>558</v>
      </c>
      <c r="N3583" s="30"/>
      <c r="O3583" s="30" t="s">
        <v>9872</v>
      </c>
      <c r="P3583" s="30" t="s">
        <v>9868</v>
      </c>
      <c r="Q3583" s="30" t="s">
        <v>499</v>
      </c>
    </row>
    <row r="3584" spans="1:17" hidden="1" x14ac:dyDescent="0.2">
      <c r="A3584" s="30" t="s">
        <v>11636</v>
      </c>
      <c r="B3584" s="30" t="s">
        <v>10103</v>
      </c>
      <c r="C3584" s="30" t="s">
        <v>11637</v>
      </c>
      <c r="D3584" s="30"/>
      <c r="E3584" s="30" t="s">
        <v>9870</v>
      </c>
      <c r="F3584" s="30" t="s">
        <v>74</v>
      </c>
      <c r="G3584" s="38">
        <v>60</v>
      </c>
      <c r="H3584" s="31">
        <v>0</v>
      </c>
      <c r="I3584" s="30" t="s">
        <v>512</v>
      </c>
      <c r="J3584" s="30" t="s">
        <v>513</v>
      </c>
      <c r="K3584" s="30" t="s">
        <v>495</v>
      </c>
      <c r="L3584" s="30" t="s">
        <v>496</v>
      </c>
      <c r="M3584" s="30" t="s">
        <v>695</v>
      </c>
      <c r="N3584" s="30" t="s">
        <v>4002</v>
      </c>
      <c r="O3584" s="30" t="s">
        <v>9872</v>
      </c>
      <c r="P3584" s="30" t="s">
        <v>9868</v>
      </c>
      <c r="Q3584" s="30" t="s">
        <v>499</v>
      </c>
    </row>
    <row r="3585" spans="1:17" hidden="1" x14ac:dyDescent="0.2">
      <c r="A3585" s="30" t="s">
        <v>11638</v>
      </c>
      <c r="B3585" s="30" t="s">
        <v>10109</v>
      </c>
      <c r="C3585" s="30" t="s">
        <v>11639</v>
      </c>
      <c r="D3585" s="30" t="s">
        <v>74</v>
      </c>
      <c r="E3585" s="30" t="s">
        <v>9891</v>
      </c>
      <c r="F3585" s="30"/>
      <c r="G3585" s="38">
        <v>60</v>
      </c>
      <c r="H3585" s="31">
        <v>0</v>
      </c>
      <c r="I3585" s="30" t="s">
        <v>622</v>
      </c>
      <c r="J3585" s="30" t="s">
        <v>623</v>
      </c>
      <c r="K3585" s="30" t="s">
        <v>495</v>
      </c>
      <c r="L3585" s="30" t="s">
        <v>612</v>
      </c>
      <c r="M3585" s="30" t="s">
        <v>624</v>
      </c>
      <c r="N3585" s="30"/>
      <c r="O3585" s="30" t="s">
        <v>9872</v>
      </c>
      <c r="P3585" s="30" t="s">
        <v>9868</v>
      </c>
      <c r="Q3585" s="30" t="s">
        <v>4174</v>
      </c>
    </row>
    <row r="3586" spans="1:17" hidden="1" x14ac:dyDescent="0.2">
      <c r="A3586" s="30" t="s">
        <v>11640</v>
      </c>
      <c r="B3586" s="30" t="s">
        <v>10106</v>
      </c>
      <c r="C3586" s="30" t="s">
        <v>11641</v>
      </c>
      <c r="D3586" s="30" t="s">
        <v>74</v>
      </c>
      <c r="E3586" s="30" t="s">
        <v>9891</v>
      </c>
      <c r="F3586" s="30"/>
      <c r="G3586" s="38">
        <v>60</v>
      </c>
      <c r="H3586" s="31">
        <v>0</v>
      </c>
      <c r="I3586" s="30" t="s">
        <v>622</v>
      </c>
      <c r="J3586" s="30" t="s">
        <v>623</v>
      </c>
      <c r="K3586" s="30" t="s">
        <v>495</v>
      </c>
      <c r="L3586" s="30" t="s">
        <v>612</v>
      </c>
      <c r="M3586" s="30" t="s">
        <v>997</v>
      </c>
      <c r="N3586" s="30"/>
      <c r="O3586" s="30" t="s">
        <v>9872</v>
      </c>
      <c r="P3586" s="30" t="s">
        <v>9868</v>
      </c>
      <c r="Q3586" s="30" t="s">
        <v>4174</v>
      </c>
    </row>
    <row r="3587" spans="1:17" hidden="1" x14ac:dyDescent="0.2">
      <c r="A3587" s="30" t="s">
        <v>11642</v>
      </c>
      <c r="B3587" s="30" t="s">
        <v>10109</v>
      </c>
      <c r="C3587" s="30" t="s">
        <v>11643</v>
      </c>
      <c r="D3587" s="30" t="s">
        <v>74</v>
      </c>
      <c r="E3587" s="30" t="s">
        <v>9891</v>
      </c>
      <c r="F3587" s="30"/>
      <c r="G3587" s="38">
        <v>60</v>
      </c>
      <c r="H3587" s="31">
        <v>0</v>
      </c>
      <c r="I3587" s="30" t="s">
        <v>5036</v>
      </c>
      <c r="J3587" s="30" t="s">
        <v>5037</v>
      </c>
      <c r="K3587" s="30" t="s">
        <v>495</v>
      </c>
      <c r="L3587" s="30" t="s">
        <v>612</v>
      </c>
      <c r="M3587" s="30" t="s">
        <v>961</v>
      </c>
      <c r="N3587" s="30"/>
      <c r="O3587" s="30" t="s">
        <v>9872</v>
      </c>
      <c r="P3587" s="30" t="s">
        <v>9868</v>
      </c>
      <c r="Q3587" s="30" t="s">
        <v>4174</v>
      </c>
    </row>
    <row r="3588" spans="1:17" hidden="1" x14ac:dyDescent="0.2">
      <c r="A3588" s="30" t="s">
        <v>11644</v>
      </c>
      <c r="B3588" s="30" t="s">
        <v>10109</v>
      </c>
      <c r="C3588" s="30" t="s">
        <v>11645</v>
      </c>
      <c r="D3588" s="30" t="s">
        <v>74</v>
      </c>
      <c r="E3588" s="30" t="s">
        <v>9891</v>
      </c>
      <c r="F3588" s="30"/>
      <c r="G3588" s="38">
        <v>60</v>
      </c>
      <c r="H3588" s="31">
        <v>0</v>
      </c>
      <c r="I3588" s="30" t="s">
        <v>622</v>
      </c>
      <c r="J3588" s="30" t="s">
        <v>623</v>
      </c>
      <c r="K3588" s="30" t="s">
        <v>495</v>
      </c>
      <c r="L3588" s="30" t="s">
        <v>612</v>
      </c>
      <c r="M3588" s="30" t="s">
        <v>1153</v>
      </c>
      <c r="N3588" s="30"/>
      <c r="O3588" s="30" t="s">
        <v>9872</v>
      </c>
      <c r="P3588" s="30" t="s">
        <v>9868</v>
      </c>
      <c r="Q3588" s="30" t="s">
        <v>4174</v>
      </c>
    </row>
    <row r="3589" spans="1:17" hidden="1" x14ac:dyDescent="0.2">
      <c r="A3589" s="30" t="s">
        <v>11646</v>
      </c>
      <c r="B3589" s="30" t="s">
        <v>10109</v>
      </c>
      <c r="C3589" s="30" t="s">
        <v>11647</v>
      </c>
      <c r="D3589" s="30" t="s">
        <v>74</v>
      </c>
      <c r="E3589" s="30" t="s">
        <v>9891</v>
      </c>
      <c r="F3589" s="30"/>
      <c r="G3589" s="38">
        <v>60</v>
      </c>
      <c r="H3589" s="31">
        <v>0</v>
      </c>
      <c r="I3589" s="30" t="s">
        <v>610</v>
      </c>
      <c r="J3589" s="30" t="s">
        <v>611</v>
      </c>
      <c r="K3589" s="30" t="s">
        <v>495</v>
      </c>
      <c r="L3589" s="30" t="s">
        <v>612</v>
      </c>
      <c r="M3589" s="30" t="s">
        <v>1035</v>
      </c>
      <c r="N3589" s="30"/>
      <c r="O3589" s="30" t="s">
        <v>9872</v>
      </c>
      <c r="P3589" s="30" t="s">
        <v>9868</v>
      </c>
      <c r="Q3589" s="30" t="s">
        <v>4174</v>
      </c>
    </row>
    <row r="3590" spans="1:17" hidden="1" x14ac:dyDescent="0.2">
      <c r="A3590" s="30" t="s">
        <v>11648</v>
      </c>
      <c r="B3590" s="30" t="s">
        <v>10106</v>
      </c>
      <c r="C3590" s="30" t="s">
        <v>11649</v>
      </c>
      <c r="D3590" s="30" t="s">
        <v>74</v>
      </c>
      <c r="E3590" s="30" t="s">
        <v>9891</v>
      </c>
      <c r="F3590" s="30"/>
      <c r="G3590" s="38">
        <v>60</v>
      </c>
      <c r="H3590" s="31">
        <v>0</v>
      </c>
      <c r="I3590" s="30" t="s">
        <v>622</v>
      </c>
      <c r="J3590" s="30" t="s">
        <v>623</v>
      </c>
      <c r="K3590" s="30" t="s">
        <v>495</v>
      </c>
      <c r="L3590" s="30" t="s">
        <v>612</v>
      </c>
      <c r="M3590" s="30" t="s">
        <v>997</v>
      </c>
      <c r="N3590" s="30"/>
      <c r="O3590" s="30" t="s">
        <v>9872</v>
      </c>
      <c r="P3590" s="30" t="s">
        <v>9868</v>
      </c>
      <c r="Q3590" s="30" t="s">
        <v>4174</v>
      </c>
    </row>
    <row r="3591" spans="1:17" hidden="1" x14ac:dyDescent="0.2">
      <c r="A3591" s="30" t="s">
        <v>11650</v>
      </c>
      <c r="B3591" s="30" t="s">
        <v>10109</v>
      </c>
      <c r="C3591" s="30" t="s">
        <v>11651</v>
      </c>
      <c r="D3591" s="30" t="s">
        <v>74</v>
      </c>
      <c r="E3591" s="30" t="s">
        <v>9891</v>
      </c>
      <c r="F3591" s="30"/>
      <c r="G3591" s="38">
        <v>60</v>
      </c>
      <c r="H3591" s="31">
        <v>0</v>
      </c>
      <c r="I3591" s="30" t="s">
        <v>622</v>
      </c>
      <c r="J3591" s="30" t="s">
        <v>623</v>
      </c>
      <c r="K3591" s="30" t="s">
        <v>495</v>
      </c>
      <c r="L3591" s="30" t="s">
        <v>612</v>
      </c>
      <c r="M3591" s="30" t="s">
        <v>1007</v>
      </c>
      <c r="N3591" s="30"/>
      <c r="O3591" s="30" t="s">
        <v>9872</v>
      </c>
      <c r="P3591" s="30" t="s">
        <v>9868</v>
      </c>
      <c r="Q3591" s="30" t="s">
        <v>4174</v>
      </c>
    </row>
    <row r="3592" spans="1:17" hidden="1" x14ac:dyDescent="0.2">
      <c r="A3592" s="30" t="s">
        <v>11652</v>
      </c>
      <c r="B3592" s="30" t="s">
        <v>10109</v>
      </c>
      <c r="C3592" s="30" t="s">
        <v>11653</v>
      </c>
      <c r="D3592" s="30" t="s">
        <v>74</v>
      </c>
      <c r="E3592" s="30" t="s">
        <v>9891</v>
      </c>
      <c r="F3592" s="30"/>
      <c r="G3592" s="38">
        <v>60</v>
      </c>
      <c r="H3592" s="31">
        <v>0</v>
      </c>
      <c r="I3592" s="30" t="s">
        <v>610</v>
      </c>
      <c r="J3592" s="30" t="s">
        <v>611</v>
      </c>
      <c r="K3592" s="30" t="s">
        <v>495</v>
      </c>
      <c r="L3592" s="30" t="s">
        <v>612</v>
      </c>
      <c r="M3592" s="30" t="s">
        <v>1035</v>
      </c>
      <c r="N3592" s="30"/>
      <c r="O3592" s="30" t="s">
        <v>9872</v>
      </c>
      <c r="P3592" s="30" t="s">
        <v>9868</v>
      </c>
      <c r="Q3592" s="30" t="s">
        <v>4174</v>
      </c>
    </row>
    <row r="3593" spans="1:17" hidden="1" x14ac:dyDescent="0.2">
      <c r="A3593" s="30" t="s">
        <v>11654</v>
      </c>
      <c r="B3593" s="30" t="s">
        <v>10094</v>
      </c>
      <c r="C3593" s="30" t="s">
        <v>11655</v>
      </c>
      <c r="D3593" s="30"/>
      <c r="E3593" s="30" t="s">
        <v>9870</v>
      </c>
      <c r="F3593" s="30" t="s">
        <v>74</v>
      </c>
      <c r="G3593" s="38">
        <v>60</v>
      </c>
      <c r="H3593" s="31">
        <v>0</v>
      </c>
      <c r="I3593" s="30" t="s">
        <v>552</v>
      </c>
      <c r="J3593" s="30" t="s">
        <v>553</v>
      </c>
      <c r="K3593" s="30" t="s">
        <v>495</v>
      </c>
      <c r="L3593" s="30" t="s">
        <v>496</v>
      </c>
      <c r="M3593" s="30" t="s">
        <v>596</v>
      </c>
      <c r="N3593" s="30"/>
      <c r="O3593" s="30" t="s">
        <v>9872</v>
      </c>
      <c r="P3593" s="30" t="s">
        <v>9868</v>
      </c>
      <c r="Q3593" s="30" t="s">
        <v>499</v>
      </c>
    </row>
    <row r="3594" spans="1:17" hidden="1" x14ac:dyDescent="0.2">
      <c r="A3594" s="30" t="s">
        <v>11656</v>
      </c>
      <c r="B3594" s="30" t="s">
        <v>10103</v>
      </c>
      <c r="C3594" s="30" t="s">
        <v>11657</v>
      </c>
      <c r="D3594" s="30"/>
      <c r="E3594" s="30" t="s">
        <v>9870</v>
      </c>
      <c r="F3594" s="30" t="s">
        <v>74</v>
      </c>
      <c r="G3594" s="38">
        <v>60</v>
      </c>
      <c r="H3594" s="31">
        <v>0</v>
      </c>
      <c r="I3594" s="30" t="s">
        <v>512</v>
      </c>
      <c r="J3594" s="30" t="s">
        <v>513</v>
      </c>
      <c r="K3594" s="30" t="s">
        <v>495</v>
      </c>
      <c r="L3594" s="30" t="s">
        <v>496</v>
      </c>
      <c r="M3594" s="30" t="s">
        <v>713</v>
      </c>
      <c r="N3594" s="30" t="s">
        <v>4661</v>
      </c>
      <c r="O3594" s="30" t="s">
        <v>9872</v>
      </c>
      <c r="P3594" s="30" t="s">
        <v>9868</v>
      </c>
      <c r="Q3594" s="30" t="s">
        <v>499</v>
      </c>
    </row>
    <row r="3595" spans="1:17" hidden="1" x14ac:dyDescent="0.2">
      <c r="A3595" s="30" t="s">
        <v>11658</v>
      </c>
      <c r="B3595" s="30" t="s">
        <v>10106</v>
      </c>
      <c r="C3595" s="30" t="s">
        <v>11659</v>
      </c>
      <c r="D3595" s="30" t="s">
        <v>74</v>
      </c>
      <c r="E3595" s="30" t="s">
        <v>9891</v>
      </c>
      <c r="F3595" s="30"/>
      <c r="G3595" s="38">
        <v>60</v>
      </c>
      <c r="H3595" s="31">
        <v>0</v>
      </c>
      <c r="I3595" s="30" t="s">
        <v>622</v>
      </c>
      <c r="J3595" s="30" t="s">
        <v>623</v>
      </c>
      <c r="K3595" s="30" t="s">
        <v>495</v>
      </c>
      <c r="L3595" s="30" t="s">
        <v>612</v>
      </c>
      <c r="M3595" s="30" t="s">
        <v>1088</v>
      </c>
      <c r="N3595" s="30"/>
      <c r="O3595" s="30" t="s">
        <v>9872</v>
      </c>
      <c r="P3595" s="30" t="s">
        <v>9868</v>
      </c>
      <c r="Q3595" s="30" t="s">
        <v>4174</v>
      </c>
    </row>
    <row r="3596" spans="1:17" hidden="1" x14ac:dyDescent="0.2">
      <c r="A3596" s="30" t="s">
        <v>11660</v>
      </c>
      <c r="B3596" s="30" t="s">
        <v>10109</v>
      </c>
      <c r="C3596" s="30" t="s">
        <v>11661</v>
      </c>
      <c r="D3596" s="30" t="s">
        <v>74</v>
      </c>
      <c r="E3596" s="30" t="s">
        <v>9891</v>
      </c>
      <c r="F3596" s="30"/>
      <c r="G3596" s="38">
        <v>60</v>
      </c>
      <c r="H3596" s="31">
        <v>0</v>
      </c>
      <c r="I3596" s="30" t="s">
        <v>610</v>
      </c>
      <c r="J3596" s="30" t="s">
        <v>611</v>
      </c>
      <c r="K3596" s="30" t="s">
        <v>495</v>
      </c>
      <c r="L3596" s="30" t="s">
        <v>612</v>
      </c>
      <c r="M3596" s="30" t="s">
        <v>688</v>
      </c>
      <c r="N3596" s="30"/>
      <c r="O3596" s="30" t="s">
        <v>9872</v>
      </c>
      <c r="P3596" s="30" t="s">
        <v>9868</v>
      </c>
      <c r="Q3596" s="30" t="s">
        <v>4174</v>
      </c>
    </row>
    <row r="3597" spans="1:17" hidden="1" x14ac:dyDescent="0.2">
      <c r="A3597" s="30" t="s">
        <v>11662</v>
      </c>
      <c r="B3597" s="30" t="s">
        <v>10103</v>
      </c>
      <c r="C3597" s="30" t="s">
        <v>11663</v>
      </c>
      <c r="D3597" s="30"/>
      <c r="E3597" s="30" t="s">
        <v>9870</v>
      </c>
      <c r="F3597" s="30" t="s">
        <v>74</v>
      </c>
      <c r="G3597" s="38">
        <v>60</v>
      </c>
      <c r="H3597" s="31">
        <v>0</v>
      </c>
      <c r="I3597" s="30" t="s">
        <v>504</v>
      </c>
      <c r="J3597" s="30" t="s">
        <v>505</v>
      </c>
      <c r="K3597" s="30" t="s">
        <v>495</v>
      </c>
      <c r="L3597" s="30" t="s">
        <v>496</v>
      </c>
      <c r="M3597" s="30" t="s">
        <v>558</v>
      </c>
      <c r="N3597" s="30"/>
      <c r="O3597" s="30" t="s">
        <v>9872</v>
      </c>
      <c r="P3597" s="30" t="s">
        <v>9868</v>
      </c>
      <c r="Q3597" s="30" t="s">
        <v>499</v>
      </c>
    </row>
    <row r="3598" spans="1:17" hidden="1" x14ac:dyDescent="0.2">
      <c r="A3598" s="30" t="s">
        <v>11664</v>
      </c>
      <c r="B3598" s="30" t="s">
        <v>10094</v>
      </c>
      <c r="C3598" s="30" t="s">
        <v>11665</v>
      </c>
      <c r="D3598" s="30"/>
      <c r="E3598" s="30" t="s">
        <v>9870</v>
      </c>
      <c r="F3598" s="30" t="s">
        <v>74</v>
      </c>
      <c r="G3598" s="38">
        <v>60</v>
      </c>
      <c r="H3598" s="31">
        <v>0</v>
      </c>
      <c r="I3598" s="30" t="s">
        <v>552</v>
      </c>
      <c r="J3598" s="30" t="s">
        <v>553</v>
      </c>
      <c r="K3598" s="30" t="s">
        <v>495</v>
      </c>
      <c r="L3598" s="30" t="s">
        <v>496</v>
      </c>
      <c r="M3598" s="30" t="s">
        <v>654</v>
      </c>
      <c r="N3598" s="30"/>
      <c r="O3598" s="30" t="s">
        <v>9872</v>
      </c>
      <c r="P3598" s="30" t="s">
        <v>9868</v>
      </c>
      <c r="Q3598" s="30" t="s">
        <v>499</v>
      </c>
    </row>
    <row r="3599" spans="1:17" hidden="1" x14ac:dyDescent="0.2">
      <c r="A3599" s="30" t="s">
        <v>11666</v>
      </c>
      <c r="B3599" s="30" t="s">
        <v>10109</v>
      </c>
      <c r="C3599" s="30" t="s">
        <v>11667</v>
      </c>
      <c r="D3599" s="30" t="s">
        <v>74</v>
      </c>
      <c r="E3599" s="30" t="s">
        <v>9891</v>
      </c>
      <c r="F3599" s="30"/>
      <c r="G3599" s="38">
        <v>60</v>
      </c>
      <c r="H3599" s="31">
        <v>0</v>
      </c>
      <c r="I3599" s="30" t="s">
        <v>622</v>
      </c>
      <c r="J3599" s="30" t="s">
        <v>623</v>
      </c>
      <c r="K3599" s="30" t="s">
        <v>495</v>
      </c>
      <c r="L3599" s="30" t="s">
        <v>612</v>
      </c>
      <c r="M3599" s="30" t="s">
        <v>1007</v>
      </c>
      <c r="N3599" s="30"/>
      <c r="O3599" s="30" t="s">
        <v>9872</v>
      </c>
      <c r="P3599" s="30" t="s">
        <v>9868</v>
      </c>
      <c r="Q3599" s="30" t="s">
        <v>4174</v>
      </c>
    </row>
    <row r="3600" spans="1:17" hidden="1" x14ac:dyDescent="0.2">
      <c r="A3600" s="30" t="s">
        <v>11668</v>
      </c>
      <c r="B3600" s="30" t="s">
        <v>10103</v>
      </c>
      <c r="C3600" s="30" t="s">
        <v>11669</v>
      </c>
      <c r="D3600" s="30"/>
      <c r="E3600" s="30" t="s">
        <v>9870</v>
      </c>
      <c r="F3600" s="30" t="s">
        <v>74</v>
      </c>
      <c r="G3600" s="38">
        <v>60</v>
      </c>
      <c r="H3600" s="31">
        <v>0</v>
      </c>
      <c r="I3600" s="30" t="s">
        <v>504</v>
      </c>
      <c r="J3600" s="30" t="s">
        <v>505</v>
      </c>
      <c r="K3600" s="30" t="s">
        <v>495</v>
      </c>
      <c r="L3600" s="30" t="s">
        <v>496</v>
      </c>
      <c r="M3600" s="30" t="s">
        <v>558</v>
      </c>
      <c r="N3600" s="30"/>
      <c r="O3600" s="30" t="s">
        <v>9872</v>
      </c>
      <c r="P3600" s="30" t="s">
        <v>9868</v>
      </c>
      <c r="Q3600" s="30" t="s">
        <v>499</v>
      </c>
    </row>
    <row r="3601" spans="1:17" hidden="1" x14ac:dyDescent="0.2">
      <c r="A3601" s="30" t="s">
        <v>11670</v>
      </c>
      <c r="B3601" s="30" t="s">
        <v>10120</v>
      </c>
      <c r="C3601" s="30" t="s">
        <v>11671</v>
      </c>
      <c r="D3601" s="30" t="s">
        <v>74</v>
      </c>
      <c r="E3601" s="30" t="s">
        <v>9891</v>
      </c>
      <c r="F3601" s="30"/>
      <c r="G3601" s="38">
        <v>60</v>
      </c>
      <c r="H3601" s="31">
        <v>0</v>
      </c>
      <c r="I3601" s="30" t="s">
        <v>610</v>
      </c>
      <c r="J3601" s="30" t="s">
        <v>611</v>
      </c>
      <c r="K3601" s="30" t="s">
        <v>495</v>
      </c>
      <c r="L3601" s="30" t="s">
        <v>612</v>
      </c>
      <c r="M3601" s="30" t="s">
        <v>1108</v>
      </c>
      <c r="N3601" s="30"/>
      <c r="O3601" s="30" t="s">
        <v>9872</v>
      </c>
      <c r="P3601" s="30" t="s">
        <v>9868</v>
      </c>
      <c r="Q3601" s="30" t="s">
        <v>4174</v>
      </c>
    </row>
    <row r="3602" spans="1:17" hidden="1" x14ac:dyDescent="0.2">
      <c r="A3602" s="30" t="s">
        <v>11672</v>
      </c>
      <c r="B3602" s="30" t="s">
        <v>10120</v>
      </c>
      <c r="C3602" s="30" t="s">
        <v>11673</v>
      </c>
      <c r="D3602" s="30" t="s">
        <v>74</v>
      </c>
      <c r="E3602" s="30" t="s">
        <v>9891</v>
      </c>
      <c r="F3602" s="30"/>
      <c r="G3602" s="38">
        <v>60</v>
      </c>
      <c r="H3602" s="31">
        <v>0</v>
      </c>
      <c r="I3602" s="30" t="s">
        <v>610</v>
      </c>
      <c r="J3602" s="30" t="s">
        <v>611</v>
      </c>
      <c r="K3602" s="30" t="s">
        <v>495</v>
      </c>
      <c r="L3602" s="30" t="s">
        <v>612</v>
      </c>
      <c r="M3602" s="30" t="s">
        <v>1108</v>
      </c>
      <c r="N3602" s="30"/>
      <c r="O3602" s="30" t="s">
        <v>9872</v>
      </c>
      <c r="P3602" s="30" t="s">
        <v>9868</v>
      </c>
      <c r="Q3602" s="30" t="s">
        <v>4174</v>
      </c>
    </row>
    <row r="3603" spans="1:17" hidden="1" x14ac:dyDescent="0.2">
      <c r="A3603" s="30" t="s">
        <v>11674</v>
      </c>
      <c r="B3603" s="30" t="s">
        <v>10109</v>
      </c>
      <c r="C3603" s="30" t="s">
        <v>11675</v>
      </c>
      <c r="D3603" s="30" t="s">
        <v>74</v>
      </c>
      <c r="E3603" s="30" t="s">
        <v>9891</v>
      </c>
      <c r="F3603" s="30"/>
      <c r="G3603" s="38">
        <v>60</v>
      </c>
      <c r="H3603" s="31">
        <v>0</v>
      </c>
      <c r="I3603" s="30" t="s">
        <v>5036</v>
      </c>
      <c r="J3603" s="30" t="s">
        <v>5037</v>
      </c>
      <c r="K3603" s="30" t="s">
        <v>495</v>
      </c>
      <c r="L3603" s="30" t="s">
        <v>612</v>
      </c>
      <c r="M3603" s="30" t="s">
        <v>780</v>
      </c>
      <c r="N3603" s="30"/>
      <c r="O3603" s="30" t="s">
        <v>9872</v>
      </c>
      <c r="P3603" s="30" t="s">
        <v>9868</v>
      </c>
      <c r="Q3603" s="30" t="s">
        <v>4174</v>
      </c>
    </row>
    <row r="3604" spans="1:17" hidden="1" x14ac:dyDescent="0.2">
      <c r="A3604" s="30" t="s">
        <v>11676</v>
      </c>
      <c r="B3604" s="30" t="s">
        <v>10120</v>
      </c>
      <c r="C3604" s="30" t="s">
        <v>11677</v>
      </c>
      <c r="D3604" s="30" t="s">
        <v>74</v>
      </c>
      <c r="E3604" s="30" t="s">
        <v>9891</v>
      </c>
      <c r="F3604" s="30"/>
      <c r="G3604" s="38">
        <v>60</v>
      </c>
      <c r="H3604" s="31">
        <v>0</v>
      </c>
      <c r="I3604" s="30" t="s">
        <v>610</v>
      </c>
      <c r="J3604" s="30" t="s">
        <v>611</v>
      </c>
      <c r="K3604" s="30" t="s">
        <v>495</v>
      </c>
      <c r="L3604" s="30" t="s">
        <v>612</v>
      </c>
      <c r="M3604" s="30" t="s">
        <v>1108</v>
      </c>
      <c r="N3604" s="30"/>
      <c r="O3604" s="30" t="s">
        <v>9872</v>
      </c>
      <c r="P3604" s="30" t="s">
        <v>9868</v>
      </c>
      <c r="Q3604" s="30" t="s">
        <v>4174</v>
      </c>
    </row>
    <row r="3605" spans="1:17" hidden="1" x14ac:dyDescent="0.2">
      <c r="A3605" s="30" t="s">
        <v>11678</v>
      </c>
      <c r="B3605" s="30" t="s">
        <v>10120</v>
      </c>
      <c r="C3605" s="30" t="s">
        <v>11679</v>
      </c>
      <c r="D3605" s="30" t="s">
        <v>74</v>
      </c>
      <c r="E3605" s="30" t="s">
        <v>9891</v>
      </c>
      <c r="F3605" s="30"/>
      <c r="G3605" s="38">
        <v>60</v>
      </c>
      <c r="H3605" s="31">
        <v>0</v>
      </c>
      <c r="I3605" s="30" t="s">
        <v>610</v>
      </c>
      <c r="J3605" s="30" t="s">
        <v>611</v>
      </c>
      <c r="K3605" s="30" t="s">
        <v>495</v>
      </c>
      <c r="L3605" s="30" t="s">
        <v>612</v>
      </c>
      <c r="M3605" s="30" t="s">
        <v>1108</v>
      </c>
      <c r="N3605" s="30"/>
      <c r="O3605" s="30" t="s">
        <v>9872</v>
      </c>
      <c r="P3605" s="30" t="s">
        <v>9868</v>
      </c>
      <c r="Q3605" s="30" t="s">
        <v>4174</v>
      </c>
    </row>
    <row r="3606" spans="1:17" hidden="1" x14ac:dyDescent="0.2">
      <c r="A3606" s="30" t="s">
        <v>11680</v>
      </c>
      <c r="B3606" s="30" t="s">
        <v>10106</v>
      </c>
      <c r="C3606" s="30" t="s">
        <v>11681</v>
      </c>
      <c r="D3606" s="30" t="s">
        <v>74</v>
      </c>
      <c r="E3606" s="30" t="s">
        <v>9891</v>
      </c>
      <c r="F3606" s="30"/>
      <c r="G3606" s="38">
        <v>60</v>
      </c>
      <c r="H3606" s="31">
        <v>0</v>
      </c>
      <c r="I3606" s="30" t="s">
        <v>5036</v>
      </c>
      <c r="J3606" s="30" t="s">
        <v>5037</v>
      </c>
      <c r="K3606" s="30" t="s">
        <v>495</v>
      </c>
      <c r="L3606" s="30" t="s">
        <v>612</v>
      </c>
      <c r="M3606" s="30" t="s">
        <v>1128</v>
      </c>
      <c r="N3606" s="30"/>
      <c r="O3606" s="30" t="s">
        <v>9872</v>
      </c>
      <c r="P3606" s="30" t="s">
        <v>9868</v>
      </c>
      <c r="Q3606" s="30" t="s">
        <v>4174</v>
      </c>
    </row>
    <row r="3607" spans="1:17" hidden="1" x14ac:dyDescent="0.2">
      <c r="A3607" s="30" t="s">
        <v>11682</v>
      </c>
      <c r="B3607" s="30" t="s">
        <v>10106</v>
      </c>
      <c r="C3607" s="30" t="s">
        <v>11683</v>
      </c>
      <c r="D3607" s="30" t="s">
        <v>74</v>
      </c>
      <c r="E3607" s="30" t="s">
        <v>9891</v>
      </c>
      <c r="F3607" s="30"/>
      <c r="G3607" s="38">
        <v>60</v>
      </c>
      <c r="H3607" s="31">
        <v>0</v>
      </c>
      <c r="I3607" s="30" t="s">
        <v>622</v>
      </c>
      <c r="J3607" s="30" t="s">
        <v>623</v>
      </c>
      <c r="K3607" s="30" t="s">
        <v>495</v>
      </c>
      <c r="L3607" s="30" t="s">
        <v>612</v>
      </c>
      <c r="M3607" s="30" t="s">
        <v>1153</v>
      </c>
      <c r="N3607" s="30"/>
      <c r="O3607" s="30" t="s">
        <v>9872</v>
      </c>
      <c r="P3607" s="30" t="s">
        <v>9868</v>
      </c>
      <c r="Q3607" s="30" t="s">
        <v>4174</v>
      </c>
    </row>
    <row r="3608" spans="1:17" hidden="1" x14ac:dyDescent="0.2">
      <c r="A3608" s="30" t="s">
        <v>11684</v>
      </c>
      <c r="B3608" s="30" t="s">
        <v>10109</v>
      </c>
      <c r="C3608" s="30" t="s">
        <v>11685</v>
      </c>
      <c r="D3608" s="30" t="s">
        <v>74</v>
      </c>
      <c r="E3608" s="30" t="s">
        <v>9891</v>
      </c>
      <c r="F3608" s="30"/>
      <c r="G3608" s="38">
        <v>60</v>
      </c>
      <c r="H3608" s="31">
        <v>0</v>
      </c>
      <c r="I3608" s="30" t="s">
        <v>610</v>
      </c>
      <c r="J3608" s="30" t="s">
        <v>611</v>
      </c>
      <c r="K3608" s="30" t="s">
        <v>495</v>
      </c>
      <c r="L3608" s="30" t="s">
        <v>612</v>
      </c>
      <c r="M3608" s="30" t="s">
        <v>943</v>
      </c>
      <c r="N3608" s="30"/>
      <c r="O3608" s="30" t="s">
        <v>9872</v>
      </c>
      <c r="P3608" s="30" t="s">
        <v>9868</v>
      </c>
      <c r="Q3608" s="30" t="s">
        <v>4174</v>
      </c>
    </row>
    <row r="3609" spans="1:17" hidden="1" x14ac:dyDescent="0.2">
      <c r="A3609" s="30" t="s">
        <v>11686</v>
      </c>
      <c r="B3609" s="30" t="s">
        <v>10109</v>
      </c>
      <c r="C3609" s="30" t="s">
        <v>11687</v>
      </c>
      <c r="D3609" s="30" t="s">
        <v>74</v>
      </c>
      <c r="E3609" s="30" t="s">
        <v>9891</v>
      </c>
      <c r="F3609" s="30"/>
      <c r="G3609" s="38">
        <v>60</v>
      </c>
      <c r="H3609" s="31">
        <v>0</v>
      </c>
      <c r="I3609" s="30" t="s">
        <v>622</v>
      </c>
      <c r="J3609" s="30" t="s">
        <v>623</v>
      </c>
      <c r="K3609" s="30" t="s">
        <v>495</v>
      </c>
      <c r="L3609" s="30" t="s">
        <v>612</v>
      </c>
      <c r="M3609" s="30" t="s">
        <v>1007</v>
      </c>
      <c r="N3609" s="30"/>
      <c r="O3609" s="30" t="s">
        <v>9872</v>
      </c>
      <c r="P3609" s="30" t="s">
        <v>9868</v>
      </c>
      <c r="Q3609" s="30" t="s">
        <v>4174</v>
      </c>
    </row>
    <row r="3610" spans="1:17" hidden="1" x14ac:dyDescent="0.2">
      <c r="A3610" s="30" t="s">
        <v>11688</v>
      </c>
      <c r="B3610" s="30" t="s">
        <v>10109</v>
      </c>
      <c r="C3610" s="30" t="s">
        <v>11689</v>
      </c>
      <c r="D3610" s="30" t="s">
        <v>74</v>
      </c>
      <c r="E3610" s="30" t="s">
        <v>9891</v>
      </c>
      <c r="F3610" s="30"/>
      <c r="G3610" s="38">
        <v>60</v>
      </c>
      <c r="H3610" s="31">
        <v>0</v>
      </c>
      <c r="I3610" s="30" t="s">
        <v>622</v>
      </c>
      <c r="J3610" s="30" t="s">
        <v>623</v>
      </c>
      <c r="K3610" s="30" t="s">
        <v>495</v>
      </c>
      <c r="L3610" s="30" t="s">
        <v>612</v>
      </c>
      <c r="M3610" s="30" t="s">
        <v>1153</v>
      </c>
      <c r="N3610" s="30"/>
      <c r="O3610" s="30" t="s">
        <v>9872</v>
      </c>
      <c r="P3610" s="30" t="s">
        <v>9868</v>
      </c>
      <c r="Q3610" s="30" t="s">
        <v>4174</v>
      </c>
    </row>
    <row r="3611" spans="1:17" hidden="1" x14ac:dyDescent="0.2">
      <c r="A3611" s="30" t="s">
        <v>11690</v>
      </c>
      <c r="B3611" s="30" t="s">
        <v>10103</v>
      </c>
      <c r="C3611" s="30" t="s">
        <v>11691</v>
      </c>
      <c r="D3611" s="30"/>
      <c r="E3611" s="30" t="s">
        <v>9870</v>
      </c>
      <c r="F3611" s="30" t="s">
        <v>74</v>
      </c>
      <c r="G3611" s="38">
        <v>60</v>
      </c>
      <c r="H3611" s="31">
        <v>0</v>
      </c>
      <c r="I3611" s="30" t="s">
        <v>504</v>
      </c>
      <c r="J3611" s="30" t="s">
        <v>505</v>
      </c>
      <c r="K3611" s="30" t="s">
        <v>495</v>
      </c>
      <c r="L3611" s="30" t="s">
        <v>496</v>
      </c>
      <c r="M3611" s="30" t="s">
        <v>592</v>
      </c>
      <c r="N3611" s="30"/>
      <c r="O3611" s="30" t="s">
        <v>9872</v>
      </c>
      <c r="P3611" s="30" t="s">
        <v>9868</v>
      </c>
      <c r="Q3611" s="30" t="s">
        <v>499</v>
      </c>
    </row>
    <row r="3612" spans="1:17" hidden="1" x14ac:dyDescent="0.2">
      <c r="A3612" s="30" t="s">
        <v>11692</v>
      </c>
      <c r="B3612" s="30" t="s">
        <v>10103</v>
      </c>
      <c r="C3612" s="30" t="s">
        <v>11693</v>
      </c>
      <c r="D3612" s="30"/>
      <c r="E3612" s="30" t="s">
        <v>9870</v>
      </c>
      <c r="F3612" s="30" t="s">
        <v>74</v>
      </c>
      <c r="G3612" s="38">
        <v>60</v>
      </c>
      <c r="H3612" s="31">
        <v>0</v>
      </c>
      <c r="I3612" s="30" t="s">
        <v>600</v>
      </c>
      <c r="J3612" s="30" t="s">
        <v>601</v>
      </c>
      <c r="K3612" s="30" t="s">
        <v>495</v>
      </c>
      <c r="L3612" s="30" t="s">
        <v>496</v>
      </c>
      <c r="M3612" s="30" t="s">
        <v>2249</v>
      </c>
      <c r="N3612" s="30"/>
      <c r="O3612" s="30" t="s">
        <v>9872</v>
      </c>
      <c r="P3612" s="30" t="s">
        <v>9868</v>
      </c>
      <c r="Q3612" s="30" t="s">
        <v>499</v>
      </c>
    </row>
    <row r="3613" spans="1:17" hidden="1" x14ac:dyDescent="0.2">
      <c r="A3613" s="30" t="s">
        <v>11694</v>
      </c>
      <c r="B3613" s="30" t="s">
        <v>10663</v>
      </c>
      <c r="C3613" s="30" t="s">
        <v>11695</v>
      </c>
      <c r="D3613" s="30"/>
      <c r="E3613" s="30" t="s">
        <v>9870</v>
      </c>
      <c r="F3613" s="30" t="s">
        <v>74</v>
      </c>
      <c r="G3613" s="38">
        <v>60</v>
      </c>
      <c r="H3613" s="31">
        <v>0</v>
      </c>
      <c r="I3613" s="30" t="s">
        <v>504</v>
      </c>
      <c r="J3613" s="30" t="s">
        <v>505</v>
      </c>
      <c r="K3613" s="30" t="s">
        <v>495</v>
      </c>
      <c r="L3613" s="30" t="s">
        <v>496</v>
      </c>
      <c r="M3613" s="30" t="s">
        <v>592</v>
      </c>
      <c r="N3613" s="30"/>
      <c r="O3613" s="30" t="s">
        <v>9872</v>
      </c>
      <c r="P3613" s="30" t="s">
        <v>9868</v>
      </c>
      <c r="Q3613" s="30" t="s">
        <v>499</v>
      </c>
    </row>
    <row r="3614" spans="1:17" hidden="1" x14ac:dyDescent="0.2">
      <c r="A3614" s="30" t="s">
        <v>11696</v>
      </c>
      <c r="B3614" s="30" t="s">
        <v>10103</v>
      </c>
      <c r="C3614" s="30" t="s">
        <v>11697</v>
      </c>
      <c r="D3614" s="30"/>
      <c r="E3614" s="30" t="s">
        <v>9870</v>
      </c>
      <c r="F3614" s="30" t="s">
        <v>74</v>
      </c>
      <c r="G3614" s="38">
        <v>60</v>
      </c>
      <c r="H3614" s="31">
        <v>0</v>
      </c>
      <c r="I3614" s="30" t="s">
        <v>504</v>
      </c>
      <c r="J3614" s="30" t="s">
        <v>505</v>
      </c>
      <c r="K3614" s="30" t="s">
        <v>495</v>
      </c>
      <c r="L3614" s="30" t="s">
        <v>496</v>
      </c>
      <c r="M3614" s="30" t="s">
        <v>506</v>
      </c>
      <c r="N3614" s="30" t="s">
        <v>507</v>
      </c>
      <c r="O3614" s="30" t="s">
        <v>9872</v>
      </c>
      <c r="P3614" s="30" t="s">
        <v>9868</v>
      </c>
      <c r="Q3614" s="30" t="s">
        <v>499</v>
      </c>
    </row>
    <row r="3615" spans="1:17" hidden="1" x14ac:dyDescent="0.2">
      <c r="A3615" s="30" t="s">
        <v>11698</v>
      </c>
      <c r="B3615" s="30" t="s">
        <v>10106</v>
      </c>
      <c r="C3615" s="30" t="s">
        <v>11699</v>
      </c>
      <c r="D3615" s="30" t="s">
        <v>74</v>
      </c>
      <c r="E3615" s="30" t="s">
        <v>9891</v>
      </c>
      <c r="F3615" s="30"/>
      <c r="G3615" s="38">
        <v>60</v>
      </c>
      <c r="H3615" s="31">
        <v>0</v>
      </c>
      <c r="I3615" s="30" t="s">
        <v>622</v>
      </c>
      <c r="J3615" s="30" t="s">
        <v>623</v>
      </c>
      <c r="K3615" s="30" t="s">
        <v>495</v>
      </c>
      <c r="L3615" s="30" t="s">
        <v>612</v>
      </c>
      <c r="M3615" s="30" t="s">
        <v>997</v>
      </c>
      <c r="N3615" s="30"/>
      <c r="O3615" s="30" t="s">
        <v>9872</v>
      </c>
      <c r="P3615" s="30" t="s">
        <v>9868</v>
      </c>
      <c r="Q3615" s="30" t="s">
        <v>4174</v>
      </c>
    </row>
    <row r="3616" spans="1:17" hidden="1" x14ac:dyDescent="0.2">
      <c r="A3616" s="30" t="s">
        <v>11700</v>
      </c>
      <c r="B3616" s="30" t="s">
        <v>10103</v>
      </c>
      <c r="C3616" s="30" t="s">
        <v>11701</v>
      </c>
      <c r="D3616" s="30"/>
      <c r="E3616" s="30" t="s">
        <v>9870</v>
      </c>
      <c r="F3616" s="30" t="s">
        <v>74</v>
      </c>
      <c r="G3616" s="38">
        <v>60</v>
      </c>
      <c r="H3616" s="31">
        <v>0</v>
      </c>
      <c r="I3616" s="30" t="s">
        <v>552</v>
      </c>
      <c r="J3616" s="30" t="s">
        <v>553</v>
      </c>
      <c r="K3616" s="30" t="s">
        <v>495</v>
      </c>
      <c r="L3616" s="30" t="s">
        <v>496</v>
      </c>
      <c r="M3616" s="30" t="s">
        <v>2249</v>
      </c>
      <c r="N3616" s="30"/>
      <c r="O3616" s="30" t="s">
        <v>9872</v>
      </c>
      <c r="P3616" s="30" t="s">
        <v>9868</v>
      </c>
      <c r="Q3616" s="30" t="s">
        <v>499</v>
      </c>
    </row>
    <row r="3617" spans="1:17" hidden="1" x14ac:dyDescent="0.2">
      <c r="A3617" s="30" t="s">
        <v>11702</v>
      </c>
      <c r="B3617" s="30" t="s">
        <v>10109</v>
      </c>
      <c r="C3617" s="30" t="s">
        <v>11703</v>
      </c>
      <c r="D3617" s="30" t="s">
        <v>74</v>
      </c>
      <c r="E3617" s="30" t="s">
        <v>9891</v>
      </c>
      <c r="F3617" s="30"/>
      <c r="G3617" s="38">
        <v>60</v>
      </c>
      <c r="H3617" s="31">
        <v>0</v>
      </c>
      <c r="I3617" s="30" t="s">
        <v>610</v>
      </c>
      <c r="J3617" s="30" t="s">
        <v>611</v>
      </c>
      <c r="K3617" s="30" t="s">
        <v>495</v>
      </c>
      <c r="L3617" s="30" t="s">
        <v>612</v>
      </c>
      <c r="M3617" s="30" t="s">
        <v>1035</v>
      </c>
      <c r="N3617" s="30"/>
      <c r="O3617" s="30" t="s">
        <v>9872</v>
      </c>
      <c r="P3617" s="30" t="s">
        <v>9868</v>
      </c>
      <c r="Q3617" s="30" t="s">
        <v>4174</v>
      </c>
    </row>
    <row r="3618" spans="1:17" hidden="1" x14ac:dyDescent="0.2">
      <c r="A3618" s="30" t="s">
        <v>11704</v>
      </c>
      <c r="B3618" s="30" t="s">
        <v>10120</v>
      </c>
      <c r="C3618" s="30" t="s">
        <v>11705</v>
      </c>
      <c r="D3618" s="30" t="s">
        <v>74</v>
      </c>
      <c r="E3618" s="30" t="s">
        <v>9891</v>
      </c>
      <c r="F3618" s="30"/>
      <c r="G3618" s="38">
        <v>60</v>
      </c>
      <c r="H3618" s="31">
        <v>0</v>
      </c>
      <c r="I3618" s="30" t="s">
        <v>610</v>
      </c>
      <c r="J3618" s="30" t="s">
        <v>611</v>
      </c>
      <c r="K3618" s="30" t="s">
        <v>495</v>
      </c>
      <c r="L3618" s="30" t="s">
        <v>612</v>
      </c>
      <c r="M3618" s="30" t="s">
        <v>1108</v>
      </c>
      <c r="N3618" s="30"/>
      <c r="O3618" s="30" t="s">
        <v>9872</v>
      </c>
      <c r="P3618" s="30" t="s">
        <v>9868</v>
      </c>
      <c r="Q3618" s="30" t="s">
        <v>4174</v>
      </c>
    </row>
    <row r="3619" spans="1:17" hidden="1" x14ac:dyDescent="0.2">
      <c r="A3619" s="30" t="s">
        <v>11706</v>
      </c>
      <c r="B3619" s="30" t="s">
        <v>10120</v>
      </c>
      <c r="C3619" s="30" t="s">
        <v>11707</v>
      </c>
      <c r="D3619" s="30" t="s">
        <v>74</v>
      </c>
      <c r="E3619" s="30" t="s">
        <v>9891</v>
      </c>
      <c r="F3619" s="30"/>
      <c r="G3619" s="38">
        <v>60</v>
      </c>
      <c r="H3619" s="31">
        <v>0</v>
      </c>
      <c r="I3619" s="30" t="s">
        <v>610</v>
      </c>
      <c r="J3619" s="30" t="s">
        <v>611</v>
      </c>
      <c r="K3619" s="30" t="s">
        <v>495</v>
      </c>
      <c r="L3619" s="30" t="s">
        <v>612</v>
      </c>
      <c r="M3619" s="30" t="s">
        <v>1108</v>
      </c>
      <c r="N3619" s="30"/>
      <c r="O3619" s="30" t="s">
        <v>9872</v>
      </c>
      <c r="P3619" s="30" t="s">
        <v>9868</v>
      </c>
      <c r="Q3619" s="30" t="s">
        <v>4174</v>
      </c>
    </row>
    <row r="3620" spans="1:17" hidden="1" x14ac:dyDescent="0.2">
      <c r="A3620" s="30" t="s">
        <v>11708</v>
      </c>
      <c r="B3620" s="30" t="s">
        <v>10106</v>
      </c>
      <c r="C3620" s="30" t="s">
        <v>11709</v>
      </c>
      <c r="D3620" s="30" t="s">
        <v>74</v>
      </c>
      <c r="E3620" s="30" t="s">
        <v>9891</v>
      </c>
      <c r="F3620" s="30"/>
      <c r="G3620" s="38">
        <v>60</v>
      </c>
      <c r="H3620" s="31">
        <v>0</v>
      </c>
      <c r="I3620" s="30" t="s">
        <v>622</v>
      </c>
      <c r="J3620" s="30" t="s">
        <v>623</v>
      </c>
      <c r="K3620" s="30" t="s">
        <v>495</v>
      </c>
      <c r="L3620" s="30" t="s">
        <v>612</v>
      </c>
      <c r="M3620" s="30" t="s">
        <v>1088</v>
      </c>
      <c r="N3620" s="30"/>
      <c r="O3620" s="30" t="s">
        <v>9872</v>
      </c>
      <c r="P3620" s="30" t="s">
        <v>9868</v>
      </c>
      <c r="Q3620" s="30" t="s">
        <v>4174</v>
      </c>
    </row>
    <row r="3621" spans="1:17" hidden="1" x14ac:dyDescent="0.2">
      <c r="A3621" s="30" t="s">
        <v>11710</v>
      </c>
      <c r="B3621" s="30" t="s">
        <v>10103</v>
      </c>
      <c r="C3621" s="30" t="s">
        <v>11711</v>
      </c>
      <c r="D3621" s="30"/>
      <c r="E3621" s="30" t="s">
        <v>9870</v>
      </c>
      <c r="F3621" s="30" t="s">
        <v>74</v>
      </c>
      <c r="G3621" s="38">
        <v>60</v>
      </c>
      <c r="H3621" s="31">
        <v>0</v>
      </c>
      <c r="I3621" s="30" t="s">
        <v>504</v>
      </c>
      <c r="J3621" s="30" t="s">
        <v>505</v>
      </c>
      <c r="K3621" s="30" t="s">
        <v>495</v>
      </c>
      <c r="L3621" s="30" t="s">
        <v>496</v>
      </c>
      <c r="M3621" s="30" t="s">
        <v>558</v>
      </c>
      <c r="N3621" s="30"/>
      <c r="O3621" s="30" t="s">
        <v>9872</v>
      </c>
      <c r="P3621" s="30" t="s">
        <v>9868</v>
      </c>
      <c r="Q3621" s="30" t="s">
        <v>499</v>
      </c>
    </row>
    <row r="3622" spans="1:17" hidden="1" x14ac:dyDescent="0.2">
      <c r="A3622" s="30" t="s">
        <v>11712</v>
      </c>
      <c r="B3622" s="30" t="s">
        <v>10109</v>
      </c>
      <c r="C3622" s="30" t="s">
        <v>11713</v>
      </c>
      <c r="D3622" s="30" t="s">
        <v>74</v>
      </c>
      <c r="E3622" s="30" t="s">
        <v>9891</v>
      </c>
      <c r="F3622" s="30"/>
      <c r="G3622" s="38">
        <v>60</v>
      </c>
      <c r="H3622" s="31">
        <v>0</v>
      </c>
      <c r="I3622" s="30" t="s">
        <v>622</v>
      </c>
      <c r="J3622" s="30" t="s">
        <v>623</v>
      </c>
      <c r="K3622" s="30" t="s">
        <v>495</v>
      </c>
      <c r="L3622" s="30" t="s">
        <v>612</v>
      </c>
      <c r="M3622" s="30" t="s">
        <v>1153</v>
      </c>
      <c r="N3622" s="30"/>
      <c r="O3622" s="30" t="s">
        <v>9872</v>
      </c>
      <c r="P3622" s="30" t="s">
        <v>9868</v>
      </c>
      <c r="Q3622" s="30" t="s">
        <v>4174</v>
      </c>
    </row>
    <row r="3623" spans="1:17" hidden="1" x14ac:dyDescent="0.2">
      <c r="A3623" s="30" t="s">
        <v>11714</v>
      </c>
      <c r="B3623" s="30" t="s">
        <v>10109</v>
      </c>
      <c r="C3623" s="30" t="s">
        <v>11715</v>
      </c>
      <c r="D3623" s="30" t="s">
        <v>74</v>
      </c>
      <c r="E3623" s="30" t="s">
        <v>9891</v>
      </c>
      <c r="F3623" s="30"/>
      <c r="G3623" s="38">
        <v>60</v>
      </c>
      <c r="H3623" s="31">
        <v>0</v>
      </c>
      <c r="I3623" s="30" t="s">
        <v>5036</v>
      </c>
      <c r="J3623" s="30" t="s">
        <v>5037</v>
      </c>
      <c r="K3623" s="30" t="s">
        <v>495</v>
      </c>
      <c r="L3623" s="30" t="s">
        <v>612</v>
      </c>
      <c r="M3623" s="30" t="s">
        <v>780</v>
      </c>
      <c r="N3623" s="30"/>
      <c r="O3623" s="30" t="s">
        <v>9872</v>
      </c>
      <c r="P3623" s="30" t="s">
        <v>9868</v>
      </c>
      <c r="Q3623" s="30" t="s">
        <v>4174</v>
      </c>
    </row>
    <row r="3624" spans="1:17" hidden="1" x14ac:dyDescent="0.2">
      <c r="A3624" s="30" t="s">
        <v>11716</v>
      </c>
      <c r="B3624" s="30" t="s">
        <v>10109</v>
      </c>
      <c r="C3624" s="30" t="s">
        <v>11717</v>
      </c>
      <c r="D3624" s="30" t="s">
        <v>74</v>
      </c>
      <c r="E3624" s="30" t="s">
        <v>9891</v>
      </c>
      <c r="F3624" s="30"/>
      <c r="G3624" s="38">
        <v>60</v>
      </c>
      <c r="H3624" s="31">
        <v>0</v>
      </c>
      <c r="I3624" s="30" t="s">
        <v>5036</v>
      </c>
      <c r="J3624" s="30" t="s">
        <v>5037</v>
      </c>
      <c r="K3624" s="30" t="s">
        <v>495</v>
      </c>
      <c r="L3624" s="30" t="s">
        <v>612</v>
      </c>
      <c r="M3624" s="30" t="s">
        <v>780</v>
      </c>
      <c r="N3624" s="30"/>
      <c r="O3624" s="30" t="s">
        <v>9872</v>
      </c>
      <c r="P3624" s="30" t="s">
        <v>9868</v>
      </c>
      <c r="Q3624" s="30" t="s">
        <v>4174</v>
      </c>
    </row>
    <row r="3625" spans="1:17" hidden="1" x14ac:dyDescent="0.2">
      <c r="A3625" s="30" t="s">
        <v>11718</v>
      </c>
      <c r="B3625" s="30" t="s">
        <v>10103</v>
      </c>
      <c r="C3625" s="30" t="s">
        <v>11719</v>
      </c>
      <c r="D3625" s="30"/>
      <c r="E3625" s="30" t="s">
        <v>9870</v>
      </c>
      <c r="F3625" s="30" t="s">
        <v>74</v>
      </c>
      <c r="G3625" s="38">
        <v>60</v>
      </c>
      <c r="H3625" s="31">
        <v>0</v>
      </c>
      <c r="I3625" s="30" t="s">
        <v>552</v>
      </c>
      <c r="J3625" s="30" t="s">
        <v>553</v>
      </c>
      <c r="K3625" s="30" t="s">
        <v>495</v>
      </c>
      <c r="L3625" s="30" t="s">
        <v>496</v>
      </c>
      <c r="M3625" s="30" t="s">
        <v>2249</v>
      </c>
      <c r="N3625" s="30"/>
      <c r="O3625" s="30" t="s">
        <v>9872</v>
      </c>
      <c r="P3625" s="30" t="s">
        <v>9868</v>
      </c>
      <c r="Q3625" s="30" t="s">
        <v>499</v>
      </c>
    </row>
    <row r="3626" spans="1:17" hidden="1" x14ac:dyDescent="0.2">
      <c r="A3626" s="30" t="s">
        <v>11720</v>
      </c>
      <c r="B3626" s="30" t="s">
        <v>10106</v>
      </c>
      <c r="C3626" s="30" t="s">
        <v>11721</v>
      </c>
      <c r="D3626" s="30" t="s">
        <v>74</v>
      </c>
      <c r="E3626" s="30" t="s">
        <v>9891</v>
      </c>
      <c r="F3626" s="30"/>
      <c r="G3626" s="38">
        <v>60</v>
      </c>
      <c r="H3626" s="31">
        <v>0</v>
      </c>
      <c r="I3626" s="30" t="s">
        <v>622</v>
      </c>
      <c r="J3626" s="30" t="s">
        <v>623</v>
      </c>
      <c r="K3626" s="30" t="s">
        <v>495</v>
      </c>
      <c r="L3626" s="30" t="s">
        <v>612</v>
      </c>
      <c r="M3626" s="30" t="s">
        <v>997</v>
      </c>
      <c r="N3626" s="30"/>
      <c r="O3626" s="30" t="s">
        <v>9872</v>
      </c>
      <c r="P3626" s="30" t="s">
        <v>9868</v>
      </c>
      <c r="Q3626" s="30" t="s">
        <v>4174</v>
      </c>
    </row>
    <row r="3627" spans="1:17" hidden="1" x14ac:dyDescent="0.2">
      <c r="A3627" s="30" t="s">
        <v>11722</v>
      </c>
      <c r="B3627" s="30" t="s">
        <v>10109</v>
      </c>
      <c r="C3627" s="30" t="s">
        <v>11723</v>
      </c>
      <c r="D3627" s="30" t="s">
        <v>74</v>
      </c>
      <c r="E3627" s="30" t="s">
        <v>9891</v>
      </c>
      <c r="F3627" s="30"/>
      <c r="G3627" s="38">
        <v>60</v>
      </c>
      <c r="H3627" s="31">
        <v>0</v>
      </c>
      <c r="I3627" s="30" t="s">
        <v>610</v>
      </c>
      <c r="J3627" s="30" t="s">
        <v>611</v>
      </c>
      <c r="K3627" s="30" t="s">
        <v>495</v>
      </c>
      <c r="L3627" s="30" t="s">
        <v>612</v>
      </c>
      <c r="M3627" s="30" t="s">
        <v>1035</v>
      </c>
      <c r="N3627" s="30"/>
      <c r="O3627" s="30" t="s">
        <v>9872</v>
      </c>
      <c r="P3627" s="30" t="s">
        <v>9868</v>
      </c>
      <c r="Q3627" s="30" t="s">
        <v>4174</v>
      </c>
    </row>
    <row r="3628" spans="1:17" hidden="1" x14ac:dyDescent="0.2">
      <c r="A3628" s="30" t="s">
        <v>11724</v>
      </c>
      <c r="B3628" s="30" t="s">
        <v>10109</v>
      </c>
      <c r="C3628" s="30" t="s">
        <v>11725</v>
      </c>
      <c r="D3628" s="30" t="s">
        <v>74</v>
      </c>
      <c r="E3628" s="30" t="s">
        <v>9891</v>
      </c>
      <c r="F3628" s="30"/>
      <c r="G3628" s="38">
        <v>60</v>
      </c>
      <c r="H3628" s="31">
        <v>0</v>
      </c>
      <c r="I3628" s="30" t="s">
        <v>622</v>
      </c>
      <c r="J3628" s="30" t="s">
        <v>623</v>
      </c>
      <c r="K3628" s="30" t="s">
        <v>495</v>
      </c>
      <c r="L3628" s="30" t="s">
        <v>612</v>
      </c>
      <c r="M3628" s="30" t="s">
        <v>1153</v>
      </c>
      <c r="N3628" s="30"/>
      <c r="O3628" s="30" t="s">
        <v>9872</v>
      </c>
      <c r="P3628" s="30" t="s">
        <v>9868</v>
      </c>
      <c r="Q3628" s="30" t="s">
        <v>4174</v>
      </c>
    </row>
    <row r="3629" spans="1:17" hidden="1" x14ac:dyDescent="0.2">
      <c r="A3629" s="30" t="s">
        <v>11726</v>
      </c>
      <c r="B3629" s="30" t="s">
        <v>10109</v>
      </c>
      <c r="C3629" s="30" t="s">
        <v>11727</v>
      </c>
      <c r="D3629" s="30" t="s">
        <v>74</v>
      </c>
      <c r="E3629" s="30" t="s">
        <v>9891</v>
      </c>
      <c r="F3629" s="30"/>
      <c r="G3629" s="38">
        <v>60</v>
      </c>
      <c r="H3629" s="31">
        <v>0</v>
      </c>
      <c r="I3629" s="30" t="s">
        <v>610</v>
      </c>
      <c r="J3629" s="30" t="s">
        <v>611</v>
      </c>
      <c r="K3629" s="30" t="s">
        <v>495</v>
      </c>
      <c r="L3629" s="30" t="s">
        <v>612</v>
      </c>
      <c r="M3629" s="30" t="s">
        <v>1035</v>
      </c>
      <c r="N3629" s="30"/>
      <c r="O3629" s="30" t="s">
        <v>9872</v>
      </c>
      <c r="P3629" s="30" t="s">
        <v>9868</v>
      </c>
      <c r="Q3629" s="30" t="s">
        <v>4174</v>
      </c>
    </row>
    <row r="3630" spans="1:17" hidden="1" x14ac:dyDescent="0.2">
      <c r="A3630" s="30" t="s">
        <v>11728</v>
      </c>
      <c r="B3630" s="30" t="s">
        <v>10663</v>
      </c>
      <c r="C3630" s="30" t="s">
        <v>11729</v>
      </c>
      <c r="D3630" s="30"/>
      <c r="E3630" s="30" t="s">
        <v>9870</v>
      </c>
      <c r="F3630" s="30" t="s">
        <v>74</v>
      </c>
      <c r="G3630" s="38">
        <v>60</v>
      </c>
      <c r="H3630" s="31">
        <v>0</v>
      </c>
      <c r="I3630" s="30" t="s">
        <v>504</v>
      </c>
      <c r="J3630" s="30" t="s">
        <v>505</v>
      </c>
      <c r="K3630" s="30" t="s">
        <v>495</v>
      </c>
      <c r="L3630" s="30" t="s">
        <v>496</v>
      </c>
      <c r="M3630" s="30" t="s">
        <v>2206</v>
      </c>
      <c r="N3630" s="30"/>
      <c r="O3630" s="30" t="s">
        <v>9872</v>
      </c>
      <c r="P3630" s="30" t="s">
        <v>9868</v>
      </c>
      <c r="Q3630" s="30" t="s">
        <v>499</v>
      </c>
    </row>
    <row r="3631" spans="1:17" hidden="1" x14ac:dyDescent="0.2">
      <c r="A3631" s="30" t="s">
        <v>11730</v>
      </c>
      <c r="B3631" s="30" t="s">
        <v>10103</v>
      </c>
      <c r="C3631" s="30" t="s">
        <v>11731</v>
      </c>
      <c r="D3631" s="30"/>
      <c r="E3631" s="30" t="s">
        <v>9870</v>
      </c>
      <c r="F3631" s="30" t="s">
        <v>74</v>
      </c>
      <c r="G3631" s="38">
        <v>60</v>
      </c>
      <c r="H3631" s="31">
        <v>0</v>
      </c>
      <c r="I3631" s="30" t="s">
        <v>504</v>
      </c>
      <c r="J3631" s="30" t="s">
        <v>505</v>
      </c>
      <c r="K3631" s="30" t="s">
        <v>495</v>
      </c>
      <c r="L3631" s="30" t="s">
        <v>496</v>
      </c>
      <c r="M3631" s="30" t="s">
        <v>506</v>
      </c>
      <c r="N3631" s="30" t="s">
        <v>4161</v>
      </c>
      <c r="O3631" s="30" t="s">
        <v>9872</v>
      </c>
      <c r="P3631" s="30" t="s">
        <v>9868</v>
      </c>
      <c r="Q3631" s="30" t="s">
        <v>499</v>
      </c>
    </row>
    <row r="3632" spans="1:17" hidden="1" x14ac:dyDescent="0.2">
      <c r="A3632" s="30" t="s">
        <v>11732</v>
      </c>
      <c r="B3632" s="30" t="s">
        <v>10103</v>
      </c>
      <c r="C3632" s="30" t="s">
        <v>11733</v>
      </c>
      <c r="D3632" s="30"/>
      <c r="E3632" s="30" t="s">
        <v>9870</v>
      </c>
      <c r="F3632" s="30" t="s">
        <v>74</v>
      </c>
      <c r="G3632" s="38">
        <v>60</v>
      </c>
      <c r="H3632" s="31">
        <v>0</v>
      </c>
      <c r="I3632" s="30" t="s">
        <v>504</v>
      </c>
      <c r="J3632" s="30" t="s">
        <v>505</v>
      </c>
      <c r="K3632" s="30" t="s">
        <v>495</v>
      </c>
      <c r="L3632" s="30" t="s">
        <v>496</v>
      </c>
      <c r="M3632" s="30" t="s">
        <v>506</v>
      </c>
      <c r="N3632" s="30" t="s">
        <v>7467</v>
      </c>
      <c r="O3632" s="30" t="s">
        <v>9872</v>
      </c>
      <c r="P3632" s="30" t="s">
        <v>9868</v>
      </c>
      <c r="Q3632" s="30" t="s">
        <v>499</v>
      </c>
    </row>
    <row r="3633" spans="1:17" hidden="1" x14ac:dyDescent="0.2">
      <c r="A3633" s="30" t="s">
        <v>11734</v>
      </c>
      <c r="B3633" s="30" t="s">
        <v>10103</v>
      </c>
      <c r="C3633" s="30" t="s">
        <v>11735</v>
      </c>
      <c r="D3633" s="30"/>
      <c r="E3633" s="30" t="s">
        <v>9870</v>
      </c>
      <c r="F3633" s="30" t="s">
        <v>74</v>
      </c>
      <c r="G3633" s="38">
        <v>60</v>
      </c>
      <c r="H3633" s="31">
        <v>0</v>
      </c>
      <c r="I3633" s="30" t="s">
        <v>512</v>
      </c>
      <c r="J3633" s="30" t="s">
        <v>513</v>
      </c>
      <c r="K3633" s="30" t="s">
        <v>495</v>
      </c>
      <c r="L3633" s="30" t="s">
        <v>496</v>
      </c>
      <c r="M3633" s="30" t="s">
        <v>695</v>
      </c>
      <c r="N3633" s="30" t="s">
        <v>2832</v>
      </c>
      <c r="O3633" s="30" t="s">
        <v>9872</v>
      </c>
      <c r="P3633" s="30" t="s">
        <v>9868</v>
      </c>
      <c r="Q3633" s="30" t="s">
        <v>499</v>
      </c>
    </row>
    <row r="3634" spans="1:17" hidden="1" x14ac:dyDescent="0.2">
      <c r="A3634" s="30" t="s">
        <v>11736</v>
      </c>
      <c r="B3634" s="30" t="s">
        <v>10109</v>
      </c>
      <c r="C3634" s="30" t="s">
        <v>11737</v>
      </c>
      <c r="D3634" s="30" t="s">
        <v>74</v>
      </c>
      <c r="E3634" s="30" t="s">
        <v>9891</v>
      </c>
      <c r="F3634" s="30"/>
      <c r="G3634" s="38">
        <v>60</v>
      </c>
      <c r="H3634" s="31">
        <v>0</v>
      </c>
      <c r="I3634" s="30" t="s">
        <v>622</v>
      </c>
      <c r="J3634" s="30" t="s">
        <v>623</v>
      </c>
      <c r="K3634" s="30" t="s">
        <v>495</v>
      </c>
      <c r="L3634" s="30" t="s">
        <v>612</v>
      </c>
      <c r="M3634" s="30" t="s">
        <v>1007</v>
      </c>
      <c r="N3634" s="30"/>
      <c r="O3634" s="30" t="s">
        <v>9872</v>
      </c>
      <c r="P3634" s="30" t="s">
        <v>9868</v>
      </c>
      <c r="Q3634" s="30" t="s">
        <v>4174</v>
      </c>
    </row>
    <row r="3635" spans="1:17" hidden="1" x14ac:dyDescent="0.2">
      <c r="A3635" s="30" t="s">
        <v>11738</v>
      </c>
      <c r="B3635" s="30" t="s">
        <v>10219</v>
      </c>
      <c r="C3635" s="30" t="s">
        <v>11739</v>
      </c>
      <c r="D3635" s="30" t="s">
        <v>74</v>
      </c>
      <c r="E3635" s="30" t="s">
        <v>9891</v>
      </c>
      <c r="F3635" s="30"/>
      <c r="G3635" s="38">
        <v>60</v>
      </c>
      <c r="H3635" s="31">
        <v>0</v>
      </c>
      <c r="I3635" s="30" t="s">
        <v>628</v>
      </c>
      <c r="J3635" s="30" t="s">
        <v>629</v>
      </c>
      <c r="K3635" s="30" t="s">
        <v>495</v>
      </c>
      <c r="L3635" s="30" t="s">
        <v>612</v>
      </c>
      <c r="M3635" s="30" t="s">
        <v>1828</v>
      </c>
      <c r="N3635" s="30"/>
      <c r="O3635" s="30" t="s">
        <v>9872</v>
      </c>
      <c r="P3635" s="30" t="s">
        <v>9868</v>
      </c>
      <c r="Q3635" s="30" t="s">
        <v>4174</v>
      </c>
    </row>
    <row r="3636" spans="1:17" hidden="1" x14ac:dyDescent="0.2">
      <c r="A3636" s="30" t="s">
        <v>11740</v>
      </c>
      <c r="B3636" s="30" t="s">
        <v>10219</v>
      </c>
      <c r="C3636" s="30" t="s">
        <v>11741</v>
      </c>
      <c r="D3636" s="30" t="s">
        <v>74</v>
      </c>
      <c r="E3636" s="30" t="s">
        <v>9891</v>
      </c>
      <c r="F3636" s="30"/>
      <c r="G3636" s="38">
        <v>60</v>
      </c>
      <c r="H3636" s="31">
        <v>0</v>
      </c>
      <c r="I3636" s="30" t="s">
        <v>628</v>
      </c>
      <c r="J3636" s="30" t="s">
        <v>629</v>
      </c>
      <c r="K3636" s="30" t="s">
        <v>495</v>
      </c>
      <c r="L3636" s="30" t="s">
        <v>612</v>
      </c>
      <c r="M3636" s="30" t="s">
        <v>1828</v>
      </c>
      <c r="N3636" s="30"/>
      <c r="O3636" s="30" t="s">
        <v>9872</v>
      </c>
      <c r="P3636" s="30" t="s">
        <v>9868</v>
      </c>
      <c r="Q3636" s="30" t="s">
        <v>4174</v>
      </c>
    </row>
    <row r="3637" spans="1:17" hidden="1" x14ac:dyDescent="0.2">
      <c r="A3637" s="30" t="s">
        <v>11742</v>
      </c>
      <c r="B3637" s="30" t="s">
        <v>10109</v>
      </c>
      <c r="C3637" s="30" t="s">
        <v>11743</v>
      </c>
      <c r="D3637" s="30" t="s">
        <v>74</v>
      </c>
      <c r="E3637" s="30" t="s">
        <v>9891</v>
      </c>
      <c r="F3637" s="30"/>
      <c r="G3637" s="38">
        <v>60</v>
      </c>
      <c r="H3637" s="31">
        <v>0</v>
      </c>
      <c r="I3637" s="30" t="s">
        <v>622</v>
      </c>
      <c r="J3637" s="30" t="s">
        <v>623</v>
      </c>
      <c r="K3637" s="30" t="s">
        <v>495</v>
      </c>
      <c r="L3637" s="30" t="s">
        <v>612</v>
      </c>
      <c r="M3637" s="30" t="s">
        <v>1007</v>
      </c>
      <c r="N3637" s="30"/>
      <c r="O3637" s="30" t="s">
        <v>9872</v>
      </c>
      <c r="P3637" s="30" t="s">
        <v>9868</v>
      </c>
      <c r="Q3637" s="30" t="s">
        <v>4174</v>
      </c>
    </row>
    <row r="3638" spans="1:17" hidden="1" x14ac:dyDescent="0.2">
      <c r="A3638" s="30" t="s">
        <v>11744</v>
      </c>
      <c r="B3638" s="30" t="s">
        <v>10103</v>
      </c>
      <c r="C3638" s="30" t="s">
        <v>11745</v>
      </c>
      <c r="D3638" s="30"/>
      <c r="E3638" s="30" t="s">
        <v>9870</v>
      </c>
      <c r="F3638" s="30" t="s">
        <v>74</v>
      </c>
      <c r="G3638" s="38">
        <v>60</v>
      </c>
      <c r="H3638" s="31">
        <v>0</v>
      </c>
      <c r="I3638" s="30" t="s">
        <v>586</v>
      </c>
      <c r="J3638" s="30" t="s">
        <v>587</v>
      </c>
      <c r="K3638" s="30" t="s">
        <v>495</v>
      </c>
      <c r="L3638" s="30" t="s">
        <v>496</v>
      </c>
      <c r="M3638" s="30" t="s">
        <v>903</v>
      </c>
      <c r="N3638" s="30"/>
      <c r="O3638" s="30" t="s">
        <v>9872</v>
      </c>
      <c r="P3638" s="30" t="s">
        <v>9868</v>
      </c>
      <c r="Q3638" s="30" t="s">
        <v>499</v>
      </c>
    </row>
    <row r="3639" spans="1:17" hidden="1" x14ac:dyDescent="0.2">
      <c r="A3639" s="30" t="s">
        <v>11746</v>
      </c>
      <c r="B3639" s="30" t="s">
        <v>10109</v>
      </c>
      <c r="C3639" s="30" t="s">
        <v>11747</v>
      </c>
      <c r="D3639" s="30" t="s">
        <v>74</v>
      </c>
      <c r="E3639" s="30" t="s">
        <v>9891</v>
      </c>
      <c r="F3639" s="30"/>
      <c r="G3639" s="38">
        <v>60</v>
      </c>
      <c r="H3639" s="31">
        <v>0</v>
      </c>
      <c r="I3639" s="30" t="s">
        <v>622</v>
      </c>
      <c r="J3639" s="30" t="s">
        <v>623</v>
      </c>
      <c r="K3639" s="30" t="s">
        <v>495</v>
      </c>
      <c r="L3639" s="30" t="s">
        <v>612</v>
      </c>
      <c r="M3639" s="30" t="s">
        <v>1007</v>
      </c>
      <c r="N3639" s="30"/>
      <c r="O3639" s="30" t="s">
        <v>9872</v>
      </c>
      <c r="P3639" s="30" t="s">
        <v>9868</v>
      </c>
      <c r="Q3639" s="30" t="s">
        <v>4174</v>
      </c>
    </row>
    <row r="3640" spans="1:17" hidden="1" x14ac:dyDescent="0.2">
      <c r="A3640" s="30" t="s">
        <v>11748</v>
      </c>
      <c r="B3640" s="30" t="s">
        <v>10109</v>
      </c>
      <c r="C3640" s="30" t="s">
        <v>11749</v>
      </c>
      <c r="D3640" s="30" t="s">
        <v>74</v>
      </c>
      <c r="E3640" s="30" t="s">
        <v>9891</v>
      </c>
      <c r="F3640" s="30"/>
      <c r="G3640" s="38">
        <v>60</v>
      </c>
      <c r="H3640" s="31">
        <v>0</v>
      </c>
      <c r="I3640" s="30" t="s">
        <v>5036</v>
      </c>
      <c r="J3640" s="30" t="s">
        <v>5037</v>
      </c>
      <c r="K3640" s="30" t="s">
        <v>495</v>
      </c>
      <c r="L3640" s="30" t="s">
        <v>612</v>
      </c>
      <c r="M3640" s="30" t="s">
        <v>1021</v>
      </c>
      <c r="N3640" s="30"/>
      <c r="O3640" s="30" t="s">
        <v>9872</v>
      </c>
      <c r="P3640" s="30" t="s">
        <v>9868</v>
      </c>
      <c r="Q3640" s="30" t="s">
        <v>4174</v>
      </c>
    </row>
    <row r="3641" spans="1:17" hidden="1" x14ac:dyDescent="0.2">
      <c r="A3641" s="30" t="s">
        <v>11750</v>
      </c>
      <c r="B3641" s="30" t="s">
        <v>10103</v>
      </c>
      <c r="C3641" s="30" t="s">
        <v>11751</v>
      </c>
      <c r="D3641" s="30"/>
      <c r="E3641" s="30" t="s">
        <v>9870</v>
      </c>
      <c r="F3641" s="30" t="s">
        <v>74</v>
      </c>
      <c r="G3641" s="38">
        <v>60</v>
      </c>
      <c r="H3641" s="31">
        <v>0</v>
      </c>
      <c r="I3641" s="30" t="s">
        <v>546</v>
      </c>
      <c r="J3641" s="30" t="s">
        <v>547</v>
      </c>
      <c r="K3641" s="30" t="s">
        <v>495</v>
      </c>
      <c r="L3641" s="30" t="s">
        <v>496</v>
      </c>
      <c r="M3641" s="30" t="s">
        <v>695</v>
      </c>
      <c r="N3641" s="30" t="s">
        <v>3640</v>
      </c>
      <c r="O3641" s="30" t="s">
        <v>9872</v>
      </c>
      <c r="P3641" s="30" t="s">
        <v>9868</v>
      </c>
      <c r="Q3641" s="30" t="s">
        <v>499</v>
      </c>
    </row>
    <row r="3642" spans="1:17" hidden="1" x14ac:dyDescent="0.2">
      <c r="A3642" s="30" t="s">
        <v>11752</v>
      </c>
      <c r="B3642" s="30" t="s">
        <v>10129</v>
      </c>
      <c r="C3642" s="30" t="s">
        <v>11753</v>
      </c>
      <c r="D3642" s="30"/>
      <c r="E3642" s="30" t="s">
        <v>9870</v>
      </c>
      <c r="F3642" s="30" t="s">
        <v>74</v>
      </c>
      <c r="G3642" s="38">
        <v>60</v>
      </c>
      <c r="H3642" s="31">
        <v>0</v>
      </c>
      <c r="I3642" s="30" t="s">
        <v>552</v>
      </c>
      <c r="J3642" s="30" t="s">
        <v>553</v>
      </c>
      <c r="K3642" s="30" t="s">
        <v>495</v>
      </c>
      <c r="L3642" s="30" t="s">
        <v>496</v>
      </c>
      <c r="M3642" s="30" t="s">
        <v>724</v>
      </c>
      <c r="N3642" s="30"/>
      <c r="O3642" s="30" t="s">
        <v>9872</v>
      </c>
      <c r="P3642" s="30" t="s">
        <v>9868</v>
      </c>
      <c r="Q3642" s="30" t="s">
        <v>499</v>
      </c>
    </row>
    <row r="3643" spans="1:17" hidden="1" x14ac:dyDescent="0.2">
      <c r="A3643" s="30" t="s">
        <v>11754</v>
      </c>
      <c r="B3643" s="30" t="s">
        <v>10094</v>
      </c>
      <c r="C3643" s="30" t="s">
        <v>11755</v>
      </c>
      <c r="D3643" s="30"/>
      <c r="E3643" s="30" t="s">
        <v>9870</v>
      </c>
      <c r="F3643" s="30" t="s">
        <v>74</v>
      </c>
      <c r="G3643" s="38">
        <v>60</v>
      </c>
      <c r="H3643" s="31">
        <v>0</v>
      </c>
      <c r="I3643" s="30" t="s">
        <v>586</v>
      </c>
      <c r="J3643" s="30" t="s">
        <v>587</v>
      </c>
      <c r="K3643" s="30" t="s">
        <v>495</v>
      </c>
      <c r="L3643" s="30" t="s">
        <v>496</v>
      </c>
      <c r="M3643" s="30" t="s">
        <v>588</v>
      </c>
      <c r="N3643" s="30"/>
      <c r="O3643" s="30" t="s">
        <v>9872</v>
      </c>
      <c r="P3643" s="30" t="s">
        <v>9868</v>
      </c>
      <c r="Q3643" s="30" t="s">
        <v>499</v>
      </c>
    </row>
    <row r="3644" spans="1:17" hidden="1" x14ac:dyDescent="0.2">
      <c r="A3644" s="30" t="s">
        <v>11756</v>
      </c>
      <c r="B3644" s="30" t="s">
        <v>10109</v>
      </c>
      <c r="C3644" s="30" t="s">
        <v>11757</v>
      </c>
      <c r="D3644" s="30" t="s">
        <v>74</v>
      </c>
      <c r="E3644" s="30" t="s">
        <v>9891</v>
      </c>
      <c r="F3644" s="30"/>
      <c r="G3644" s="38">
        <v>60</v>
      </c>
      <c r="H3644" s="31">
        <v>0</v>
      </c>
      <c r="I3644" s="30" t="s">
        <v>610</v>
      </c>
      <c r="J3644" s="30" t="s">
        <v>611</v>
      </c>
      <c r="K3644" s="30" t="s">
        <v>495</v>
      </c>
      <c r="L3644" s="30" t="s">
        <v>612</v>
      </c>
      <c r="M3644" s="30" t="s">
        <v>688</v>
      </c>
      <c r="N3644" s="30"/>
      <c r="O3644" s="30" t="s">
        <v>9872</v>
      </c>
      <c r="P3644" s="30" t="s">
        <v>9868</v>
      </c>
      <c r="Q3644" s="30" t="s">
        <v>4174</v>
      </c>
    </row>
    <row r="3645" spans="1:17" hidden="1" x14ac:dyDescent="0.2">
      <c r="A3645" s="30" t="s">
        <v>11758</v>
      </c>
      <c r="B3645" s="30" t="s">
        <v>10219</v>
      </c>
      <c r="C3645" s="30" t="s">
        <v>11759</v>
      </c>
      <c r="D3645" s="30" t="s">
        <v>74</v>
      </c>
      <c r="E3645" s="30" t="s">
        <v>9891</v>
      </c>
      <c r="F3645" s="30"/>
      <c r="G3645" s="38">
        <v>60</v>
      </c>
      <c r="H3645" s="31">
        <v>0</v>
      </c>
      <c r="I3645" s="30" t="s">
        <v>5036</v>
      </c>
      <c r="J3645" s="30" t="s">
        <v>5037</v>
      </c>
      <c r="K3645" s="30" t="s">
        <v>495</v>
      </c>
      <c r="L3645" s="30" t="s">
        <v>612</v>
      </c>
      <c r="M3645" s="30" t="s">
        <v>1828</v>
      </c>
      <c r="N3645" s="30"/>
      <c r="O3645" s="30" t="s">
        <v>9872</v>
      </c>
      <c r="P3645" s="30" t="s">
        <v>9868</v>
      </c>
      <c r="Q3645" s="30" t="s">
        <v>4174</v>
      </c>
    </row>
    <row r="3646" spans="1:17" hidden="1" x14ac:dyDescent="0.2">
      <c r="A3646" s="30" t="s">
        <v>11760</v>
      </c>
      <c r="B3646" s="30" t="s">
        <v>10109</v>
      </c>
      <c r="C3646" s="30" t="s">
        <v>11761</v>
      </c>
      <c r="D3646" s="30" t="s">
        <v>74</v>
      </c>
      <c r="E3646" s="30" t="s">
        <v>9891</v>
      </c>
      <c r="F3646" s="30"/>
      <c r="G3646" s="38">
        <v>60</v>
      </c>
      <c r="H3646" s="31">
        <v>0</v>
      </c>
      <c r="I3646" s="30" t="s">
        <v>622</v>
      </c>
      <c r="J3646" s="30" t="s">
        <v>623</v>
      </c>
      <c r="K3646" s="30" t="s">
        <v>495</v>
      </c>
      <c r="L3646" s="30" t="s">
        <v>612</v>
      </c>
      <c r="M3646" s="30" t="s">
        <v>624</v>
      </c>
      <c r="N3646" s="30"/>
      <c r="O3646" s="30" t="s">
        <v>9872</v>
      </c>
      <c r="P3646" s="30" t="s">
        <v>9868</v>
      </c>
      <c r="Q3646" s="30" t="s">
        <v>4174</v>
      </c>
    </row>
    <row r="3647" spans="1:17" hidden="1" x14ac:dyDescent="0.2">
      <c r="A3647" s="30" t="s">
        <v>11762</v>
      </c>
      <c r="B3647" s="30" t="s">
        <v>10109</v>
      </c>
      <c r="C3647" s="30" t="s">
        <v>11763</v>
      </c>
      <c r="D3647" s="30" t="s">
        <v>74</v>
      </c>
      <c r="E3647" s="30" t="s">
        <v>9891</v>
      </c>
      <c r="F3647" s="30"/>
      <c r="G3647" s="38">
        <v>60</v>
      </c>
      <c r="H3647" s="31">
        <v>0</v>
      </c>
      <c r="I3647" s="30" t="s">
        <v>610</v>
      </c>
      <c r="J3647" s="30" t="s">
        <v>611</v>
      </c>
      <c r="K3647" s="30" t="s">
        <v>495</v>
      </c>
      <c r="L3647" s="30" t="s">
        <v>612</v>
      </c>
      <c r="M3647" s="30" t="s">
        <v>943</v>
      </c>
      <c r="N3647" s="30"/>
      <c r="O3647" s="30" t="s">
        <v>9872</v>
      </c>
      <c r="P3647" s="30" t="s">
        <v>9868</v>
      </c>
      <c r="Q3647" s="30" t="s">
        <v>4174</v>
      </c>
    </row>
    <row r="3648" spans="1:17" hidden="1" x14ac:dyDescent="0.2">
      <c r="A3648" s="30" t="s">
        <v>11764</v>
      </c>
      <c r="B3648" s="30" t="s">
        <v>10109</v>
      </c>
      <c r="C3648" s="30" t="s">
        <v>11765</v>
      </c>
      <c r="D3648" s="30" t="s">
        <v>74</v>
      </c>
      <c r="E3648" s="30" t="s">
        <v>9891</v>
      </c>
      <c r="F3648" s="30"/>
      <c r="G3648" s="38">
        <v>60</v>
      </c>
      <c r="H3648" s="31">
        <v>0</v>
      </c>
      <c r="I3648" s="30" t="s">
        <v>622</v>
      </c>
      <c r="J3648" s="30" t="s">
        <v>623</v>
      </c>
      <c r="K3648" s="30" t="s">
        <v>495</v>
      </c>
      <c r="L3648" s="30" t="s">
        <v>612</v>
      </c>
      <c r="M3648" s="30" t="s">
        <v>624</v>
      </c>
      <c r="N3648" s="30"/>
      <c r="O3648" s="30" t="s">
        <v>9872</v>
      </c>
      <c r="P3648" s="30" t="s">
        <v>9868</v>
      </c>
      <c r="Q3648" s="30" t="s">
        <v>4174</v>
      </c>
    </row>
    <row r="3649" spans="1:17" hidden="1" x14ac:dyDescent="0.2">
      <c r="A3649" s="30" t="s">
        <v>11766</v>
      </c>
      <c r="B3649" s="30" t="s">
        <v>10109</v>
      </c>
      <c r="C3649" s="30" t="s">
        <v>11767</v>
      </c>
      <c r="D3649" s="30" t="s">
        <v>74</v>
      </c>
      <c r="E3649" s="30" t="s">
        <v>9891</v>
      </c>
      <c r="F3649" s="30"/>
      <c r="G3649" s="38">
        <v>60</v>
      </c>
      <c r="H3649" s="31">
        <v>0</v>
      </c>
      <c r="I3649" s="30" t="s">
        <v>610</v>
      </c>
      <c r="J3649" s="30" t="s">
        <v>611</v>
      </c>
      <c r="K3649" s="30" t="s">
        <v>495</v>
      </c>
      <c r="L3649" s="30" t="s">
        <v>612</v>
      </c>
      <c r="M3649" s="30" t="s">
        <v>688</v>
      </c>
      <c r="N3649" s="30"/>
      <c r="O3649" s="30" t="s">
        <v>9872</v>
      </c>
      <c r="P3649" s="30" t="s">
        <v>9868</v>
      </c>
      <c r="Q3649" s="30" t="s">
        <v>4174</v>
      </c>
    </row>
    <row r="3650" spans="1:17" hidden="1" x14ac:dyDescent="0.2">
      <c r="A3650" s="30" t="s">
        <v>11768</v>
      </c>
      <c r="B3650" s="30" t="s">
        <v>10109</v>
      </c>
      <c r="C3650" s="30" t="s">
        <v>11769</v>
      </c>
      <c r="D3650" s="30" t="s">
        <v>74</v>
      </c>
      <c r="E3650" s="30" t="s">
        <v>9891</v>
      </c>
      <c r="F3650" s="30"/>
      <c r="G3650" s="38">
        <v>60</v>
      </c>
      <c r="H3650" s="31">
        <v>0</v>
      </c>
      <c r="I3650" s="30" t="s">
        <v>5036</v>
      </c>
      <c r="J3650" s="30" t="s">
        <v>5037</v>
      </c>
      <c r="K3650" s="30" t="s">
        <v>495</v>
      </c>
      <c r="L3650" s="30" t="s">
        <v>612</v>
      </c>
      <c r="M3650" s="30" t="s">
        <v>961</v>
      </c>
      <c r="N3650" s="30"/>
      <c r="O3650" s="30" t="s">
        <v>9872</v>
      </c>
      <c r="P3650" s="30" t="s">
        <v>9868</v>
      </c>
      <c r="Q3650" s="30" t="s">
        <v>4174</v>
      </c>
    </row>
    <row r="3651" spans="1:17" hidden="1" x14ac:dyDescent="0.2">
      <c r="A3651" s="30" t="s">
        <v>11770</v>
      </c>
      <c r="B3651" s="30" t="s">
        <v>10663</v>
      </c>
      <c r="C3651" s="30" t="s">
        <v>11771</v>
      </c>
      <c r="D3651" s="30"/>
      <c r="E3651" s="30" t="s">
        <v>9870</v>
      </c>
      <c r="F3651" s="30" t="s">
        <v>74</v>
      </c>
      <c r="G3651" s="38">
        <v>60</v>
      </c>
      <c r="H3651" s="31">
        <v>0</v>
      </c>
      <c r="I3651" s="30" t="s">
        <v>512</v>
      </c>
      <c r="J3651" s="30" t="s">
        <v>513</v>
      </c>
      <c r="K3651" s="30" t="s">
        <v>495</v>
      </c>
      <c r="L3651" s="30" t="s">
        <v>496</v>
      </c>
      <c r="M3651" s="30" t="s">
        <v>695</v>
      </c>
      <c r="N3651" s="30" t="s">
        <v>6412</v>
      </c>
      <c r="O3651" s="30" t="s">
        <v>9872</v>
      </c>
      <c r="P3651" s="30" t="s">
        <v>9868</v>
      </c>
      <c r="Q3651" s="30" t="s">
        <v>499</v>
      </c>
    </row>
    <row r="3652" spans="1:17" hidden="1" x14ac:dyDescent="0.2">
      <c r="A3652" s="30" t="s">
        <v>11772</v>
      </c>
      <c r="B3652" s="30" t="s">
        <v>10109</v>
      </c>
      <c r="C3652" s="30" t="s">
        <v>11773</v>
      </c>
      <c r="D3652" s="30" t="s">
        <v>74</v>
      </c>
      <c r="E3652" s="30" t="s">
        <v>9891</v>
      </c>
      <c r="F3652" s="30"/>
      <c r="G3652" s="38">
        <v>60</v>
      </c>
      <c r="H3652" s="31">
        <v>0</v>
      </c>
      <c r="I3652" s="30" t="s">
        <v>5036</v>
      </c>
      <c r="J3652" s="30" t="s">
        <v>5037</v>
      </c>
      <c r="K3652" s="30" t="s">
        <v>495</v>
      </c>
      <c r="L3652" s="30" t="s">
        <v>612</v>
      </c>
      <c r="M3652" s="30" t="s">
        <v>1021</v>
      </c>
      <c r="N3652" s="30"/>
      <c r="O3652" s="30" t="s">
        <v>9872</v>
      </c>
      <c r="P3652" s="30" t="s">
        <v>9868</v>
      </c>
      <c r="Q3652" s="30" t="s">
        <v>4174</v>
      </c>
    </row>
    <row r="3653" spans="1:17" hidden="1" x14ac:dyDescent="0.2">
      <c r="A3653" s="30" t="s">
        <v>11774</v>
      </c>
      <c r="B3653" s="30" t="s">
        <v>10109</v>
      </c>
      <c r="C3653" s="30" t="s">
        <v>11775</v>
      </c>
      <c r="D3653" s="30" t="s">
        <v>74</v>
      </c>
      <c r="E3653" s="30" t="s">
        <v>9891</v>
      </c>
      <c r="F3653" s="30"/>
      <c r="G3653" s="38">
        <v>60</v>
      </c>
      <c r="H3653" s="31">
        <v>0</v>
      </c>
      <c r="I3653" s="30" t="s">
        <v>622</v>
      </c>
      <c r="J3653" s="30" t="s">
        <v>623</v>
      </c>
      <c r="K3653" s="30" t="s">
        <v>495</v>
      </c>
      <c r="L3653" s="30" t="s">
        <v>612</v>
      </c>
      <c r="M3653" s="30" t="s">
        <v>624</v>
      </c>
      <c r="N3653" s="30"/>
      <c r="O3653" s="30" t="s">
        <v>9872</v>
      </c>
      <c r="P3653" s="30" t="s">
        <v>9868</v>
      </c>
      <c r="Q3653" s="30" t="s">
        <v>4174</v>
      </c>
    </row>
    <row r="3654" spans="1:17" hidden="1" x14ac:dyDescent="0.2">
      <c r="A3654" s="30" t="s">
        <v>11776</v>
      </c>
      <c r="B3654" s="30" t="s">
        <v>10109</v>
      </c>
      <c r="C3654" s="30" t="s">
        <v>11777</v>
      </c>
      <c r="D3654" s="30" t="s">
        <v>74</v>
      </c>
      <c r="E3654" s="30" t="s">
        <v>9891</v>
      </c>
      <c r="F3654" s="30"/>
      <c r="G3654" s="38">
        <v>60</v>
      </c>
      <c r="H3654" s="31">
        <v>0</v>
      </c>
      <c r="I3654" s="30" t="s">
        <v>610</v>
      </c>
      <c r="J3654" s="30" t="s">
        <v>611</v>
      </c>
      <c r="K3654" s="30" t="s">
        <v>495</v>
      </c>
      <c r="L3654" s="30" t="s">
        <v>612</v>
      </c>
      <c r="M3654" s="30" t="s">
        <v>1035</v>
      </c>
      <c r="N3654" s="30"/>
      <c r="O3654" s="30" t="s">
        <v>9872</v>
      </c>
      <c r="P3654" s="30" t="s">
        <v>9868</v>
      </c>
      <c r="Q3654" s="30" t="s">
        <v>4174</v>
      </c>
    </row>
    <row r="3655" spans="1:17" hidden="1" x14ac:dyDescent="0.2">
      <c r="A3655" s="30" t="s">
        <v>11778</v>
      </c>
      <c r="B3655" s="30" t="s">
        <v>10094</v>
      </c>
      <c r="C3655" s="30" t="s">
        <v>11779</v>
      </c>
      <c r="D3655" s="30"/>
      <c r="E3655" s="30" t="s">
        <v>9870</v>
      </c>
      <c r="F3655" s="30" t="s">
        <v>74</v>
      </c>
      <c r="G3655" s="38">
        <v>60</v>
      </c>
      <c r="H3655" s="31">
        <v>0</v>
      </c>
      <c r="I3655" s="30" t="s">
        <v>586</v>
      </c>
      <c r="J3655" s="30" t="s">
        <v>587</v>
      </c>
      <c r="K3655" s="30" t="s">
        <v>495</v>
      </c>
      <c r="L3655" s="30" t="s">
        <v>496</v>
      </c>
      <c r="M3655" s="30" t="s">
        <v>588</v>
      </c>
      <c r="N3655" s="30"/>
      <c r="O3655" s="30" t="s">
        <v>9872</v>
      </c>
      <c r="P3655" s="30" t="s">
        <v>9868</v>
      </c>
      <c r="Q3655" s="30" t="s">
        <v>499</v>
      </c>
    </row>
    <row r="3656" spans="1:17" hidden="1" x14ac:dyDescent="0.2">
      <c r="A3656" s="30" t="s">
        <v>11780</v>
      </c>
      <c r="B3656" s="30" t="s">
        <v>10109</v>
      </c>
      <c r="C3656" s="30" t="s">
        <v>11781</v>
      </c>
      <c r="D3656" s="30" t="s">
        <v>74</v>
      </c>
      <c r="E3656" s="30" t="s">
        <v>9891</v>
      </c>
      <c r="F3656" s="30"/>
      <c r="G3656" s="38">
        <v>60</v>
      </c>
      <c r="H3656" s="31">
        <v>0</v>
      </c>
      <c r="I3656" s="30" t="s">
        <v>610</v>
      </c>
      <c r="J3656" s="30" t="s">
        <v>611</v>
      </c>
      <c r="K3656" s="30" t="s">
        <v>495</v>
      </c>
      <c r="L3656" s="30" t="s">
        <v>612</v>
      </c>
      <c r="M3656" s="30" t="s">
        <v>1035</v>
      </c>
      <c r="N3656" s="30"/>
      <c r="O3656" s="30" t="s">
        <v>9872</v>
      </c>
      <c r="P3656" s="30" t="s">
        <v>9868</v>
      </c>
      <c r="Q3656" s="30" t="s">
        <v>4174</v>
      </c>
    </row>
    <row r="3657" spans="1:17" hidden="1" x14ac:dyDescent="0.2">
      <c r="A3657" s="30" t="s">
        <v>11782</v>
      </c>
      <c r="B3657" s="30" t="s">
        <v>10109</v>
      </c>
      <c r="C3657" s="30" t="s">
        <v>11783</v>
      </c>
      <c r="D3657" s="30" t="s">
        <v>74</v>
      </c>
      <c r="E3657" s="30" t="s">
        <v>9891</v>
      </c>
      <c r="F3657" s="30"/>
      <c r="G3657" s="38">
        <v>60</v>
      </c>
      <c r="H3657" s="31">
        <v>0</v>
      </c>
      <c r="I3657" s="30" t="s">
        <v>622</v>
      </c>
      <c r="J3657" s="30" t="s">
        <v>623</v>
      </c>
      <c r="K3657" s="30" t="s">
        <v>495</v>
      </c>
      <c r="L3657" s="30" t="s">
        <v>612</v>
      </c>
      <c r="M3657" s="30" t="s">
        <v>1007</v>
      </c>
      <c r="N3657" s="30"/>
      <c r="O3657" s="30" t="s">
        <v>9872</v>
      </c>
      <c r="P3657" s="30" t="s">
        <v>9868</v>
      </c>
      <c r="Q3657" s="30" t="s">
        <v>4174</v>
      </c>
    </row>
    <row r="3658" spans="1:17" hidden="1" x14ac:dyDescent="0.2">
      <c r="A3658" s="30" t="s">
        <v>11784</v>
      </c>
      <c r="B3658" s="30" t="s">
        <v>10094</v>
      </c>
      <c r="C3658" s="30" t="s">
        <v>11785</v>
      </c>
      <c r="D3658" s="30"/>
      <c r="E3658" s="30" t="s">
        <v>9870</v>
      </c>
      <c r="F3658" s="30" t="s">
        <v>74</v>
      </c>
      <c r="G3658" s="38">
        <v>60</v>
      </c>
      <c r="H3658" s="31">
        <v>0</v>
      </c>
      <c r="I3658" s="30" t="s">
        <v>600</v>
      </c>
      <c r="J3658" s="30" t="s">
        <v>601</v>
      </c>
      <c r="K3658" s="30" t="s">
        <v>495</v>
      </c>
      <c r="L3658" s="30" t="s">
        <v>496</v>
      </c>
      <c r="M3658" s="30" t="s">
        <v>2374</v>
      </c>
      <c r="N3658" s="30"/>
      <c r="O3658" s="30" t="s">
        <v>9872</v>
      </c>
      <c r="P3658" s="30" t="s">
        <v>9868</v>
      </c>
      <c r="Q3658" s="30" t="s">
        <v>499</v>
      </c>
    </row>
    <row r="3659" spans="1:17" hidden="1" x14ac:dyDescent="0.2">
      <c r="A3659" s="30" t="s">
        <v>11786</v>
      </c>
      <c r="B3659" s="30" t="s">
        <v>10094</v>
      </c>
      <c r="C3659" s="30" t="s">
        <v>11787</v>
      </c>
      <c r="D3659" s="30"/>
      <c r="E3659" s="30" t="s">
        <v>9870</v>
      </c>
      <c r="F3659" s="30" t="s">
        <v>74</v>
      </c>
      <c r="G3659" s="38">
        <v>60</v>
      </c>
      <c r="H3659" s="31">
        <v>0</v>
      </c>
      <c r="I3659" s="30" t="s">
        <v>586</v>
      </c>
      <c r="J3659" s="30" t="s">
        <v>587</v>
      </c>
      <c r="K3659" s="30" t="s">
        <v>495</v>
      </c>
      <c r="L3659" s="30" t="s">
        <v>496</v>
      </c>
      <c r="M3659" s="30" t="s">
        <v>588</v>
      </c>
      <c r="N3659" s="30"/>
      <c r="O3659" s="30" t="s">
        <v>9872</v>
      </c>
      <c r="P3659" s="30" t="s">
        <v>9868</v>
      </c>
      <c r="Q3659" s="30" t="s">
        <v>499</v>
      </c>
    </row>
    <row r="3660" spans="1:17" hidden="1" x14ac:dyDescent="0.2">
      <c r="A3660" s="30" t="s">
        <v>11788</v>
      </c>
      <c r="B3660" s="30" t="s">
        <v>10129</v>
      </c>
      <c r="C3660" s="30" t="s">
        <v>11789</v>
      </c>
      <c r="D3660" s="30"/>
      <c r="E3660" s="30" t="s">
        <v>9870</v>
      </c>
      <c r="F3660" s="30" t="s">
        <v>74</v>
      </c>
      <c r="G3660" s="38">
        <v>60</v>
      </c>
      <c r="H3660" s="31">
        <v>0</v>
      </c>
      <c r="I3660" s="30" t="s">
        <v>586</v>
      </c>
      <c r="J3660" s="30" t="s">
        <v>587</v>
      </c>
      <c r="K3660" s="30" t="s">
        <v>495</v>
      </c>
      <c r="L3660" s="30" t="s">
        <v>496</v>
      </c>
      <c r="M3660" s="30" t="s">
        <v>497</v>
      </c>
      <c r="N3660" s="30"/>
      <c r="O3660" s="30" t="s">
        <v>9872</v>
      </c>
      <c r="P3660" s="30" t="s">
        <v>9868</v>
      </c>
      <c r="Q3660" s="30" t="s">
        <v>499</v>
      </c>
    </row>
    <row r="3661" spans="1:17" hidden="1" x14ac:dyDescent="0.2">
      <c r="A3661" s="30" t="s">
        <v>11790</v>
      </c>
      <c r="B3661" s="30" t="s">
        <v>11791</v>
      </c>
      <c r="C3661" s="30" t="s">
        <v>11792</v>
      </c>
      <c r="D3661" s="30"/>
      <c r="E3661" s="30" t="s">
        <v>9870</v>
      </c>
      <c r="F3661" s="30" t="s">
        <v>74</v>
      </c>
      <c r="G3661" s="38">
        <v>60</v>
      </c>
      <c r="H3661" s="31">
        <v>0</v>
      </c>
      <c r="I3661" s="30" t="s">
        <v>718</v>
      </c>
      <c r="J3661" s="30" t="s">
        <v>719</v>
      </c>
      <c r="K3661" s="30" t="s">
        <v>495</v>
      </c>
      <c r="L3661" s="30" t="s">
        <v>496</v>
      </c>
      <c r="M3661" s="30" t="s">
        <v>724</v>
      </c>
      <c r="N3661" s="30"/>
      <c r="O3661" s="30" t="s">
        <v>9872</v>
      </c>
      <c r="P3661" s="30" t="s">
        <v>9868</v>
      </c>
      <c r="Q3661" s="30" t="s">
        <v>499</v>
      </c>
    </row>
    <row r="3662" spans="1:17" hidden="1" x14ac:dyDescent="0.2">
      <c r="A3662" s="30" t="s">
        <v>11793</v>
      </c>
      <c r="B3662" s="30" t="s">
        <v>10109</v>
      </c>
      <c r="C3662" s="30" t="s">
        <v>11794</v>
      </c>
      <c r="D3662" s="30" t="s">
        <v>74</v>
      </c>
      <c r="E3662" s="30" t="s">
        <v>9891</v>
      </c>
      <c r="F3662" s="30"/>
      <c r="G3662" s="38">
        <v>60</v>
      </c>
      <c r="H3662" s="31">
        <v>0</v>
      </c>
      <c r="I3662" s="30" t="s">
        <v>622</v>
      </c>
      <c r="J3662" s="30" t="s">
        <v>623</v>
      </c>
      <c r="K3662" s="30" t="s">
        <v>495</v>
      </c>
      <c r="L3662" s="30" t="s">
        <v>612</v>
      </c>
      <c r="M3662" s="30" t="s">
        <v>1007</v>
      </c>
      <c r="N3662" s="30"/>
      <c r="O3662" s="30" t="s">
        <v>9872</v>
      </c>
      <c r="P3662" s="30" t="s">
        <v>9868</v>
      </c>
      <c r="Q3662" s="30" t="s">
        <v>4174</v>
      </c>
    </row>
    <row r="3663" spans="1:17" hidden="1" x14ac:dyDescent="0.2">
      <c r="A3663" s="30" t="s">
        <v>11795</v>
      </c>
      <c r="B3663" s="30" t="s">
        <v>10106</v>
      </c>
      <c r="C3663" s="30" t="s">
        <v>11796</v>
      </c>
      <c r="D3663" s="30" t="s">
        <v>74</v>
      </c>
      <c r="E3663" s="30" t="s">
        <v>9891</v>
      </c>
      <c r="F3663" s="30"/>
      <c r="G3663" s="38">
        <v>60</v>
      </c>
      <c r="H3663" s="31">
        <v>0</v>
      </c>
      <c r="I3663" s="30" t="s">
        <v>622</v>
      </c>
      <c r="J3663" s="30" t="s">
        <v>623</v>
      </c>
      <c r="K3663" s="30" t="s">
        <v>495</v>
      </c>
      <c r="L3663" s="30" t="s">
        <v>612</v>
      </c>
      <c r="M3663" s="30" t="s">
        <v>997</v>
      </c>
      <c r="N3663" s="30"/>
      <c r="O3663" s="30" t="s">
        <v>9872</v>
      </c>
      <c r="P3663" s="30" t="s">
        <v>9868</v>
      </c>
      <c r="Q3663" s="30" t="s">
        <v>4174</v>
      </c>
    </row>
    <row r="3664" spans="1:17" hidden="1" x14ac:dyDescent="0.2">
      <c r="A3664" s="30" t="s">
        <v>11797</v>
      </c>
      <c r="B3664" s="30" t="s">
        <v>10094</v>
      </c>
      <c r="C3664" s="30" t="s">
        <v>11798</v>
      </c>
      <c r="D3664" s="30"/>
      <c r="E3664" s="30" t="s">
        <v>9870</v>
      </c>
      <c r="F3664" s="30" t="s">
        <v>74</v>
      </c>
      <c r="G3664" s="38">
        <v>60</v>
      </c>
      <c r="H3664" s="31">
        <v>0</v>
      </c>
      <c r="I3664" s="30" t="s">
        <v>552</v>
      </c>
      <c r="J3664" s="30" t="s">
        <v>553</v>
      </c>
      <c r="K3664" s="30" t="s">
        <v>495</v>
      </c>
      <c r="L3664" s="30" t="s">
        <v>496</v>
      </c>
      <c r="M3664" s="30" t="s">
        <v>596</v>
      </c>
      <c r="N3664" s="30"/>
      <c r="O3664" s="30" t="s">
        <v>9872</v>
      </c>
      <c r="P3664" s="30" t="s">
        <v>9868</v>
      </c>
      <c r="Q3664" s="30" t="s">
        <v>499</v>
      </c>
    </row>
    <row r="3665" spans="1:17" hidden="1" x14ac:dyDescent="0.2">
      <c r="A3665" s="30" t="s">
        <v>11799</v>
      </c>
      <c r="B3665" s="30" t="s">
        <v>10129</v>
      </c>
      <c r="C3665" s="30" t="s">
        <v>11800</v>
      </c>
      <c r="D3665" s="30"/>
      <c r="E3665" s="30" t="s">
        <v>9870</v>
      </c>
      <c r="F3665" s="30" t="s">
        <v>74</v>
      </c>
      <c r="G3665" s="38">
        <v>60</v>
      </c>
      <c r="H3665" s="31">
        <v>0</v>
      </c>
      <c r="I3665" s="30" t="s">
        <v>718</v>
      </c>
      <c r="J3665" s="30" t="s">
        <v>719</v>
      </c>
      <c r="K3665" s="30" t="s">
        <v>495</v>
      </c>
      <c r="L3665" s="30" t="s">
        <v>496</v>
      </c>
      <c r="M3665" s="30" t="s">
        <v>497</v>
      </c>
      <c r="N3665" s="30"/>
      <c r="O3665" s="30" t="s">
        <v>9872</v>
      </c>
      <c r="P3665" s="30" t="s">
        <v>9868</v>
      </c>
      <c r="Q3665" s="30" t="s">
        <v>499</v>
      </c>
    </row>
    <row r="3666" spans="1:17" hidden="1" x14ac:dyDescent="0.2">
      <c r="A3666" s="30" t="s">
        <v>11801</v>
      </c>
      <c r="B3666" s="30" t="s">
        <v>10103</v>
      </c>
      <c r="C3666" s="30" t="s">
        <v>11802</v>
      </c>
      <c r="D3666" s="30"/>
      <c r="E3666" s="30" t="s">
        <v>9870</v>
      </c>
      <c r="F3666" s="30" t="s">
        <v>74</v>
      </c>
      <c r="G3666" s="38">
        <v>60</v>
      </c>
      <c r="H3666" s="31">
        <v>0</v>
      </c>
      <c r="I3666" s="30" t="s">
        <v>504</v>
      </c>
      <c r="J3666" s="30" t="s">
        <v>505</v>
      </c>
      <c r="K3666" s="30" t="s">
        <v>495</v>
      </c>
      <c r="L3666" s="30" t="s">
        <v>496</v>
      </c>
      <c r="M3666" s="30" t="s">
        <v>558</v>
      </c>
      <c r="N3666" s="30"/>
      <c r="O3666" s="30" t="s">
        <v>9872</v>
      </c>
      <c r="P3666" s="30" t="s">
        <v>9868</v>
      </c>
      <c r="Q3666" s="30" t="s">
        <v>499</v>
      </c>
    </row>
    <row r="3667" spans="1:17" hidden="1" x14ac:dyDescent="0.2">
      <c r="A3667" s="30" t="s">
        <v>11803</v>
      </c>
      <c r="B3667" s="30" t="s">
        <v>10094</v>
      </c>
      <c r="C3667" s="30" t="s">
        <v>11804</v>
      </c>
      <c r="D3667" s="30"/>
      <c r="E3667" s="30" t="s">
        <v>9870</v>
      </c>
      <c r="F3667" s="30" t="s">
        <v>74</v>
      </c>
      <c r="G3667" s="38">
        <v>60</v>
      </c>
      <c r="H3667" s="31">
        <v>0</v>
      </c>
      <c r="I3667" s="30" t="s">
        <v>586</v>
      </c>
      <c r="J3667" s="30" t="s">
        <v>587</v>
      </c>
      <c r="K3667" s="30" t="s">
        <v>495</v>
      </c>
      <c r="L3667" s="30" t="s">
        <v>496</v>
      </c>
      <c r="M3667" s="30" t="s">
        <v>588</v>
      </c>
      <c r="N3667" s="30"/>
      <c r="O3667" s="30" t="s">
        <v>9872</v>
      </c>
      <c r="P3667" s="30" t="s">
        <v>9868</v>
      </c>
      <c r="Q3667" s="30" t="s">
        <v>499</v>
      </c>
    </row>
    <row r="3668" spans="1:17" hidden="1" x14ac:dyDescent="0.2">
      <c r="A3668" s="30" t="s">
        <v>11805</v>
      </c>
      <c r="B3668" s="30" t="s">
        <v>10109</v>
      </c>
      <c r="C3668" s="30" t="s">
        <v>11806</v>
      </c>
      <c r="D3668" s="30" t="s">
        <v>74</v>
      </c>
      <c r="E3668" s="30" t="s">
        <v>9891</v>
      </c>
      <c r="F3668" s="30"/>
      <c r="G3668" s="38">
        <v>60</v>
      </c>
      <c r="H3668" s="31">
        <v>0</v>
      </c>
      <c r="I3668" s="30" t="s">
        <v>622</v>
      </c>
      <c r="J3668" s="30" t="s">
        <v>623</v>
      </c>
      <c r="K3668" s="30" t="s">
        <v>495</v>
      </c>
      <c r="L3668" s="30" t="s">
        <v>612</v>
      </c>
      <c r="M3668" s="30" t="s">
        <v>624</v>
      </c>
      <c r="N3668" s="30"/>
      <c r="O3668" s="30" t="s">
        <v>9872</v>
      </c>
      <c r="P3668" s="30" t="s">
        <v>9868</v>
      </c>
      <c r="Q3668" s="30" t="s">
        <v>4174</v>
      </c>
    </row>
    <row r="3669" spans="1:17" hidden="1" x14ac:dyDescent="0.2">
      <c r="A3669" s="30" t="s">
        <v>11807</v>
      </c>
      <c r="B3669" s="30" t="s">
        <v>10106</v>
      </c>
      <c r="C3669" s="30" t="s">
        <v>11808</v>
      </c>
      <c r="D3669" s="30" t="s">
        <v>74</v>
      </c>
      <c r="E3669" s="30" t="s">
        <v>9891</v>
      </c>
      <c r="F3669" s="30"/>
      <c r="G3669" s="38">
        <v>60</v>
      </c>
      <c r="H3669" s="31">
        <v>0</v>
      </c>
      <c r="I3669" s="30" t="s">
        <v>5036</v>
      </c>
      <c r="J3669" s="30" t="s">
        <v>5037</v>
      </c>
      <c r="K3669" s="30" t="s">
        <v>495</v>
      </c>
      <c r="L3669" s="30" t="s">
        <v>612</v>
      </c>
      <c r="M3669" s="30" t="s">
        <v>1128</v>
      </c>
      <c r="N3669" s="30"/>
      <c r="O3669" s="30" t="s">
        <v>9872</v>
      </c>
      <c r="P3669" s="30" t="s">
        <v>9868</v>
      </c>
      <c r="Q3669" s="30" t="s">
        <v>4174</v>
      </c>
    </row>
    <row r="3670" spans="1:17" hidden="1" x14ac:dyDescent="0.2">
      <c r="A3670" s="30" t="s">
        <v>11809</v>
      </c>
      <c r="B3670" s="30" t="s">
        <v>10103</v>
      </c>
      <c r="C3670" s="30" t="s">
        <v>11810</v>
      </c>
      <c r="D3670" s="30"/>
      <c r="E3670" s="30" t="s">
        <v>9870</v>
      </c>
      <c r="F3670" s="30" t="s">
        <v>74</v>
      </c>
      <c r="G3670" s="38">
        <v>60</v>
      </c>
      <c r="H3670" s="31">
        <v>0</v>
      </c>
      <c r="I3670" s="30" t="s">
        <v>586</v>
      </c>
      <c r="J3670" s="30" t="s">
        <v>587</v>
      </c>
      <c r="K3670" s="30" t="s">
        <v>495</v>
      </c>
      <c r="L3670" s="30" t="s">
        <v>496</v>
      </c>
      <c r="M3670" s="30" t="s">
        <v>903</v>
      </c>
      <c r="N3670" s="30"/>
      <c r="O3670" s="30" t="s">
        <v>9872</v>
      </c>
      <c r="P3670" s="30" t="s">
        <v>9868</v>
      </c>
      <c r="Q3670" s="30" t="s">
        <v>499</v>
      </c>
    </row>
    <row r="3671" spans="1:17" hidden="1" x14ac:dyDescent="0.2">
      <c r="A3671" s="30" t="s">
        <v>11811</v>
      </c>
      <c r="B3671" s="30" t="s">
        <v>10109</v>
      </c>
      <c r="C3671" s="30" t="s">
        <v>11812</v>
      </c>
      <c r="D3671" s="30" t="s">
        <v>74</v>
      </c>
      <c r="E3671" s="30" t="s">
        <v>9891</v>
      </c>
      <c r="F3671" s="30"/>
      <c r="G3671" s="38">
        <v>60</v>
      </c>
      <c r="H3671" s="31">
        <v>0</v>
      </c>
      <c r="I3671" s="30" t="s">
        <v>610</v>
      </c>
      <c r="J3671" s="30" t="s">
        <v>611</v>
      </c>
      <c r="K3671" s="30" t="s">
        <v>495</v>
      </c>
      <c r="L3671" s="30" t="s">
        <v>612</v>
      </c>
      <c r="M3671" s="30" t="s">
        <v>1035</v>
      </c>
      <c r="N3671" s="30"/>
      <c r="O3671" s="30" t="s">
        <v>9872</v>
      </c>
      <c r="P3671" s="30" t="s">
        <v>9868</v>
      </c>
      <c r="Q3671" s="30" t="s">
        <v>4174</v>
      </c>
    </row>
    <row r="3672" spans="1:17" hidden="1" x14ac:dyDescent="0.2">
      <c r="A3672" s="30" t="s">
        <v>11813</v>
      </c>
      <c r="B3672" s="30" t="s">
        <v>10109</v>
      </c>
      <c r="C3672" s="30" t="s">
        <v>11814</v>
      </c>
      <c r="D3672" s="30" t="s">
        <v>74</v>
      </c>
      <c r="E3672" s="30" t="s">
        <v>9891</v>
      </c>
      <c r="F3672" s="30"/>
      <c r="G3672" s="38">
        <v>60</v>
      </c>
      <c r="H3672" s="31">
        <v>0</v>
      </c>
      <c r="I3672" s="30" t="s">
        <v>610</v>
      </c>
      <c r="J3672" s="30" t="s">
        <v>611</v>
      </c>
      <c r="K3672" s="30" t="s">
        <v>495</v>
      </c>
      <c r="L3672" s="30" t="s">
        <v>612</v>
      </c>
      <c r="M3672" s="30" t="s">
        <v>943</v>
      </c>
      <c r="N3672" s="30"/>
      <c r="O3672" s="30" t="s">
        <v>9872</v>
      </c>
      <c r="P3672" s="30" t="s">
        <v>9868</v>
      </c>
      <c r="Q3672" s="30" t="s">
        <v>4174</v>
      </c>
    </row>
    <row r="3673" spans="1:17" hidden="1" x14ac:dyDescent="0.2">
      <c r="A3673" s="30" t="s">
        <v>11815</v>
      </c>
      <c r="B3673" s="30" t="s">
        <v>10106</v>
      </c>
      <c r="C3673" s="30" t="s">
        <v>11816</v>
      </c>
      <c r="D3673" s="30" t="s">
        <v>74</v>
      </c>
      <c r="E3673" s="30" t="s">
        <v>9891</v>
      </c>
      <c r="F3673" s="30"/>
      <c r="G3673" s="38">
        <v>60</v>
      </c>
      <c r="H3673" s="31">
        <v>0</v>
      </c>
      <c r="I3673" s="30" t="s">
        <v>622</v>
      </c>
      <c r="J3673" s="30" t="s">
        <v>623</v>
      </c>
      <c r="K3673" s="30" t="s">
        <v>495</v>
      </c>
      <c r="L3673" s="30" t="s">
        <v>612</v>
      </c>
      <c r="M3673" s="30" t="s">
        <v>1153</v>
      </c>
      <c r="N3673" s="30"/>
      <c r="O3673" s="30" t="s">
        <v>9872</v>
      </c>
      <c r="P3673" s="30" t="s">
        <v>9868</v>
      </c>
      <c r="Q3673" s="30" t="s">
        <v>4174</v>
      </c>
    </row>
    <row r="3674" spans="1:17" hidden="1" x14ac:dyDescent="0.2">
      <c r="A3674" s="30" t="s">
        <v>11817</v>
      </c>
      <c r="B3674" s="30" t="s">
        <v>10106</v>
      </c>
      <c r="C3674" s="30" t="s">
        <v>11818</v>
      </c>
      <c r="D3674" s="30" t="s">
        <v>74</v>
      </c>
      <c r="E3674" s="30" t="s">
        <v>9891</v>
      </c>
      <c r="F3674" s="30"/>
      <c r="G3674" s="38">
        <v>60</v>
      </c>
      <c r="H3674" s="31">
        <v>0</v>
      </c>
      <c r="I3674" s="30" t="s">
        <v>622</v>
      </c>
      <c r="J3674" s="30" t="s">
        <v>623</v>
      </c>
      <c r="K3674" s="30" t="s">
        <v>495</v>
      </c>
      <c r="L3674" s="30" t="s">
        <v>612</v>
      </c>
      <c r="M3674" s="30" t="s">
        <v>997</v>
      </c>
      <c r="N3674" s="30"/>
      <c r="O3674" s="30" t="s">
        <v>9872</v>
      </c>
      <c r="P3674" s="30" t="s">
        <v>9868</v>
      </c>
      <c r="Q3674" s="30" t="s">
        <v>4174</v>
      </c>
    </row>
    <row r="3675" spans="1:17" hidden="1" x14ac:dyDescent="0.2">
      <c r="A3675" s="30" t="s">
        <v>11819</v>
      </c>
      <c r="B3675" s="30" t="s">
        <v>10109</v>
      </c>
      <c r="C3675" s="30" t="s">
        <v>11820</v>
      </c>
      <c r="D3675" s="30" t="s">
        <v>74</v>
      </c>
      <c r="E3675" s="30" t="s">
        <v>9891</v>
      </c>
      <c r="F3675" s="30"/>
      <c r="G3675" s="38">
        <v>60</v>
      </c>
      <c r="H3675" s="31">
        <v>0</v>
      </c>
      <c r="I3675" s="30" t="s">
        <v>610</v>
      </c>
      <c r="J3675" s="30" t="s">
        <v>611</v>
      </c>
      <c r="K3675" s="30" t="s">
        <v>495</v>
      </c>
      <c r="L3675" s="30" t="s">
        <v>612</v>
      </c>
      <c r="M3675" s="30" t="s">
        <v>688</v>
      </c>
      <c r="N3675" s="30"/>
      <c r="O3675" s="30" t="s">
        <v>9872</v>
      </c>
      <c r="P3675" s="30" t="s">
        <v>9868</v>
      </c>
      <c r="Q3675" s="30" t="s">
        <v>4174</v>
      </c>
    </row>
    <row r="3676" spans="1:17" hidden="1" x14ac:dyDescent="0.2">
      <c r="A3676" s="30" t="s">
        <v>11821</v>
      </c>
      <c r="B3676" s="30" t="s">
        <v>10219</v>
      </c>
      <c r="C3676" s="30" t="s">
        <v>11822</v>
      </c>
      <c r="D3676" s="30" t="s">
        <v>74</v>
      </c>
      <c r="E3676" s="30" t="s">
        <v>9891</v>
      </c>
      <c r="F3676" s="30"/>
      <c r="G3676" s="38">
        <v>60</v>
      </c>
      <c r="H3676" s="31">
        <v>0</v>
      </c>
      <c r="I3676" s="30" t="s">
        <v>5036</v>
      </c>
      <c r="J3676" s="30" t="s">
        <v>5037</v>
      </c>
      <c r="K3676" s="30" t="s">
        <v>495</v>
      </c>
      <c r="L3676" s="30" t="s">
        <v>612</v>
      </c>
      <c r="M3676" s="30" t="s">
        <v>1828</v>
      </c>
      <c r="N3676" s="30"/>
      <c r="O3676" s="30" t="s">
        <v>9872</v>
      </c>
      <c r="P3676" s="30" t="s">
        <v>9868</v>
      </c>
      <c r="Q3676" s="30" t="s">
        <v>4174</v>
      </c>
    </row>
    <row r="3677" spans="1:17" hidden="1" x14ac:dyDescent="0.2">
      <c r="A3677" s="30" t="s">
        <v>11823</v>
      </c>
      <c r="B3677" s="30" t="s">
        <v>10109</v>
      </c>
      <c r="C3677" s="30" t="s">
        <v>11824</v>
      </c>
      <c r="D3677" s="30" t="s">
        <v>74</v>
      </c>
      <c r="E3677" s="30" t="s">
        <v>9891</v>
      </c>
      <c r="F3677" s="30"/>
      <c r="G3677" s="38">
        <v>60</v>
      </c>
      <c r="H3677" s="31">
        <v>0</v>
      </c>
      <c r="I3677" s="30" t="s">
        <v>622</v>
      </c>
      <c r="J3677" s="30" t="s">
        <v>623</v>
      </c>
      <c r="K3677" s="30" t="s">
        <v>495</v>
      </c>
      <c r="L3677" s="30" t="s">
        <v>612</v>
      </c>
      <c r="M3677" s="30" t="s">
        <v>1153</v>
      </c>
      <c r="N3677" s="30"/>
      <c r="O3677" s="30" t="s">
        <v>9872</v>
      </c>
      <c r="P3677" s="30" t="s">
        <v>9868</v>
      </c>
      <c r="Q3677" s="30" t="s">
        <v>4174</v>
      </c>
    </row>
    <row r="3678" spans="1:17" hidden="1" x14ac:dyDescent="0.2">
      <c r="A3678" s="30" t="s">
        <v>11825</v>
      </c>
      <c r="B3678" s="30" t="s">
        <v>10106</v>
      </c>
      <c r="C3678" s="30" t="s">
        <v>11826</v>
      </c>
      <c r="D3678" s="30" t="s">
        <v>74</v>
      </c>
      <c r="E3678" s="30" t="s">
        <v>9891</v>
      </c>
      <c r="F3678" s="30"/>
      <c r="G3678" s="38">
        <v>60</v>
      </c>
      <c r="H3678" s="31">
        <v>0</v>
      </c>
      <c r="I3678" s="30" t="s">
        <v>622</v>
      </c>
      <c r="J3678" s="30" t="s">
        <v>623</v>
      </c>
      <c r="K3678" s="30" t="s">
        <v>495</v>
      </c>
      <c r="L3678" s="30" t="s">
        <v>612</v>
      </c>
      <c r="M3678" s="30" t="s">
        <v>997</v>
      </c>
      <c r="N3678" s="30"/>
      <c r="O3678" s="30" t="s">
        <v>9872</v>
      </c>
      <c r="P3678" s="30" t="s">
        <v>9868</v>
      </c>
      <c r="Q3678" s="30" t="s">
        <v>4174</v>
      </c>
    </row>
    <row r="3679" spans="1:17" hidden="1" x14ac:dyDescent="0.2">
      <c r="A3679" s="30" t="s">
        <v>11827</v>
      </c>
      <c r="B3679" s="30" t="s">
        <v>10106</v>
      </c>
      <c r="C3679" s="30" t="s">
        <v>11828</v>
      </c>
      <c r="D3679" s="30" t="s">
        <v>74</v>
      </c>
      <c r="E3679" s="30" t="s">
        <v>9891</v>
      </c>
      <c r="F3679" s="30"/>
      <c r="G3679" s="38">
        <v>60</v>
      </c>
      <c r="H3679" s="31">
        <v>0</v>
      </c>
      <c r="I3679" s="30" t="s">
        <v>622</v>
      </c>
      <c r="J3679" s="30" t="s">
        <v>623</v>
      </c>
      <c r="K3679" s="30" t="s">
        <v>495</v>
      </c>
      <c r="L3679" s="30" t="s">
        <v>612</v>
      </c>
      <c r="M3679" s="30" t="s">
        <v>1088</v>
      </c>
      <c r="N3679" s="30"/>
      <c r="O3679" s="30" t="s">
        <v>9872</v>
      </c>
      <c r="P3679" s="30" t="s">
        <v>9868</v>
      </c>
      <c r="Q3679" s="30" t="s">
        <v>4174</v>
      </c>
    </row>
    <row r="3680" spans="1:17" hidden="1" x14ac:dyDescent="0.2">
      <c r="A3680" s="30" t="s">
        <v>11829</v>
      </c>
      <c r="B3680" s="30" t="s">
        <v>11830</v>
      </c>
      <c r="C3680" s="30" t="s">
        <v>11831</v>
      </c>
      <c r="D3680" s="30"/>
      <c r="E3680" s="30" t="s">
        <v>9870</v>
      </c>
      <c r="F3680" s="30" t="s">
        <v>74</v>
      </c>
      <c r="G3680" s="38">
        <v>60</v>
      </c>
      <c r="H3680" s="31">
        <v>0</v>
      </c>
      <c r="I3680" s="30" t="s">
        <v>552</v>
      </c>
      <c r="J3680" s="30" t="s">
        <v>553</v>
      </c>
      <c r="K3680" s="30" t="s">
        <v>495</v>
      </c>
      <c r="L3680" s="30" t="s">
        <v>496</v>
      </c>
      <c r="M3680" s="30" t="s">
        <v>724</v>
      </c>
      <c r="N3680" s="30"/>
      <c r="O3680" s="30" t="s">
        <v>9872</v>
      </c>
      <c r="P3680" s="30" t="s">
        <v>9868</v>
      </c>
      <c r="Q3680" s="30" t="s">
        <v>499</v>
      </c>
    </row>
    <row r="3681" spans="1:17" hidden="1" x14ac:dyDescent="0.2">
      <c r="A3681" s="30" t="s">
        <v>11832</v>
      </c>
      <c r="B3681" s="30" t="s">
        <v>10663</v>
      </c>
      <c r="C3681" s="30" t="s">
        <v>11833</v>
      </c>
      <c r="D3681" s="30"/>
      <c r="E3681" s="30" t="s">
        <v>9870</v>
      </c>
      <c r="F3681" s="30" t="s">
        <v>74</v>
      </c>
      <c r="G3681" s="38">
        <v>60</v>
      </c>
      <c r="H3681" s="31">
        <v>0</v>
      </c>
      <c r="I3681" s="30" t="s">
        <v>512</v>
      </c>
      <c r="J3681" s="30" t="s">
        <v>513</v>
      </c>
      <c r="K3681" s="30" t="s">
        <v>495</v>
      </c>
      <c r="L3681" s="30" t="s">
        <v>496</v>
      </c>
      <c r="M3681" s="30" t="s">
        <v>713</v>
      </c>
      <c r="N3681" s="30" t="s">
        <v>3111</v>
      </c>
      <c r="O3681" s="30" t="s">
        <v>9872</v>
      </c>
      <c r="P3681" s="30" t="s">
        <v>9868</v>
      </c>
      <c r="Q3681" s="30" t="s">
        <v>499</v>
      </c>
    </row>
    <row r="3682" spans="1:17" hidden="1" x14ac:dyDescent="0.2">
      <c r="A3682" s="30" t="s">
        <v>11834</v>
      </c>
      <c r="B3682" s="30" t="s">
        <v>10129</v>
      </c>
      <c r="C3682" s="30" t="s">
        <v>11835</v>
      </c>
      <c r="D3682" s="30"/>
      <c r="E3682" s="30" t="s">
        <v>9870</v>
      </c>
      <c r="F3682" s="30" t="s">
        <v>74</v>
      </c>
      <c r="G3682" s="38">
        <v>60</v>
      </c>
      <c r="H3682" s="31">
        <v>0</v>
      </c>
      <c r="I3682" s="30" t="s">
        <v>586</v>
      </c>
      <c r="J3682" s="30" t="s">
        <v>587</v>
      </c>
      <c r="K3682" s="30" t="s">
        <v>495</v>
      </c>
      <c r="L3682" s="30" t="s">
        <v>496</v>
      </c>
      <c r="M3682" s="30" t="s">
        <v>497</v>
      </c>
      <c r="N3682" s="30"/>
      <c r="O3682" s="30" t="s">
        <v>9872</v>
      </c>
      <c r="P3682" s="30" t="s">
        <v>9868</v>
      </c>
      <c r="Q3682" s="30" t="s">
        <v>499</v>
      </c>
    </row>
    <row r="3683" spans="1:17" hidden="1" x14ac:dyDescent="0.2">
      <c r="A3683" s="30" t="s">
        <v>11836</v>
      </c>
      <c r="B3683" s="30" t="s">
        <v>10109</v>
      </c>
      <c r="C3683" s="30" t="s">
        <v>11837</v>
      </c>
      <c r="D3683" s="30" t="s">
        <v>74</v>
      </c>
      <c r="E3683" s="30" t="s">
        <v>9891</v>
      </c>
      <c r="F3683" s="30"/>
      <c r="G3683" s="38">
        <v>60</v>
      </c>
      <c r="H3683" s="31">
        <v>0</v>
      </c>
      <c r="I3683" s="30" t="s">
        <v>622</v>
      </c>
      <c r="J3683" s="30" t="s">
        <v>623</v>
      </c>
      <c r="K3683" s="30" t="s">
        <v>495</v>
      </c>
      <c r="L3683" s="30" t="s">
        <v>612</v>
      </c>
      <c r="M3683" s="30" t="s">
        <v>1153</v>
      </c>
      <c r="N3683" s="30"/>
      <c r="O3683" s="30" t="s">
        <v>9872</v>
      </c>
      <c r="P3683" s="30" t="s">
        <v>9868</v>
      </c>
      <c r="Q3683" s="30" t="s">
        <v>4174</v>
      </c>
    </row>
    <row r="3684" spans="1:17" hidden="1" x14ac:dyDescent="0.2">
      <c r="A3684" s="30" t="s">
        <v>11838</v>
      </c>
      <c r="B3684" s="30" t="s">
        <v>10109</v>
      </c>
      <c r="C3684" s="30" t="s">
        <v>11839</v>
      </c>
      <c r="D3684" s="30" t="s">
        <v>74</v>
      </c>
      <c r="E3684" s="30" t="s">
        <v>9891</v>
      </c>
      <c r="F3684" s="30"/>
      <c r="G3684" s="38">
        <v>60</v>
      </c>
      <c r="H3684" s="31">
        <v>0</v>
      </c>
      <c r="I3684" s="30" t="s">
        <v>610</v>
      </c>
      <c r="J3684" s="30" t="s">
        <v>611</v>
      </c>
      <c r="K3684" s="30" t="s">
        <v>495</v>
      </c>
      <c r="L3684" s="30" t="s">
        <v>612</v>
      </c>
      <c r="M3684" s="30" t="s">
        <v>688</v>
      </c>
      <c r="N3684" s="30"/>
      <c r="O3684" s="30" t="s">
        <v>9872</v>
      </c>
      <c r="P3684" s="30" t="s">
        <v>9868</v>
      </c>
      <c r="Q3684" s="30" t="s">
        <v>4174</v>
      </c>
    </row>
    <row r="3685" spans="1:17" hidden="1" x14ac:dyDescent="0.2">
      <c r="A3685" s="30" t="s">
        <v>11840</v>
      </c>
      <c r="B3685" s="30" t="s">
        <v>10106</v>
      </c>
      <c r="C3685" s="30" t="s">
        <v>11841</v>
      </c>
      <c r="D3685" s="30" t="s">
        <v>74</v>
      </c>
      <c r="E3685" s="30" t="s">
        <v>9891</v>
      </c>
      <c r="F3685" s="30"/>
      <c r="G3685" s="38">
        <v>60</v>
      </c>
      <c r="H3685" s="31">
        <v>0</v>
      </c>
      <c r="I3685" s="30" t="s">
        <v>622</v>
      </c>
      <c r="J3685" s="30" t="s">
        <v>623</v>
      </c>
      <c r="K3685" s="30" t="s">
        <v>495</v>
      </c>
      <c r="L3685" s="30" t="s">
        <v>612</v>
      </c>
      <c r="M3685" s="30" t="s">
        <v>997</v>
      </c>
      <c r="N3685" s="30"/>
      <c r="O3685" s="30" t="s">
        <v>9872</v>
      </c>
      <c r="P3685" s="30" t="s">
        <v>9868</v>
      </c>
      <c r="Q3685" s="30" t="s">
        <v>4174</v>
      </c>
    </row>
    <row r="3686" spans="1:17" hidden="1" x14ac:dyDescent="0.2">
      <c r="A3686" s="30" t="s">
        <v>11842</v>
      </c>
      <c r="B3686" s="30" t="s">
        <v>10109</v>
      </c>
      <c r="C3686" s="30" t="s">
        <v>11843</v>
      </c>
      <c r="D3686" s="30" t="s">
        <v>74</v>
      </c>
      <c r="E3686" s="30" t="s">
        <v>9891</v>
      </c>
      <c r="F3686" s="30"/>
      <c r="G3686" s="38">
        <v>60</v>
      </c>
      <c r="H3686" s="31">
        <v>0</v>
      </c>
      <c r="I3686" s="30" t="s">
        <v>5036</v>
      </c>
      <c r="J3686" s="30" t="s">
        <v>5037</v>
      </c>
      <c r="K3686" s="30" t="s">
        <v>495</v>
      </c>
      <c r="L3686" s="30" t="s">
        <v>612</v>
      </c>
      <c r="M3686" s="30" t="s">
        <v>780</v>
      </c>
      <c r="N3686" s="30"/>
      <c r="O3686" s="30" t="s">
        <v>9872</v>
      </c>
      <c r="P3686" s="30" t="s">
        <v>9868</v>
      </c>
      <c r="Q3686" s="30" t="s">
        <v>4174</v>
      </c>
    </row>
    <row r="3687" spans="1:17" hidden="1" x14ac:dyDescent="0.2">
      <c r="A3687" s="30" t="s">
        <v>11844</v>
      </c>
      <c r="B3687" s="30" t="s">
        <v>10129</v>
      </c>
      <c r="C3687" s="30" t="s">
        <v>11845</v>
      </c>
      <c r="D3687" s="30"/>
      <c r="E3687" s="30" t="s">
        <v>9870</v>
      </c>
      <c r="F3687" s="30" t="s">
        <v>74</v>
      </c>
      <c r="G3687" s="38">
        <v>60</v>
      </c>
      <c r="H3687" s="31">
        <v>0</v>
      </c>
      <c r="I3687" s="30" t="s">
        <v>718</v>
      </c>
      <c r="J3687" s="30" t="s">
        <v>719</v>
      </c>
      <c r="K3687" s="30" t="s">
        <v>495</v>
      </c>
      <c r="L3687" s="30" t="s">
        <v>496</v>
      </c>
      <c r="M3687" s="30" t="s">
        <v>724</v>
      </c>
      <c r="N3687" s="30"/>
      <c r="O3687" s="30" t="s">
        <v>9872</v>
      </c>
      <c r="P3687" s="30" t="s">
        <v>9868</v>
      </c>
      <c r="Q3687" s="30" t="s">
        <v>499</v>
      </c>
    </row>
    <row r="3688" spans="1:17" hidden="1" x14ac:dyDescent="0.2">
      <c r="A3688" s="30" t="s">
        <v>11846</v>
      </c>
      <c r="B3688" s="30" t="s">
        <v>10103</v>
      </c>
      <c r="C3688" s="30" t="s">
        <v>11847</v>
      </c>
      <c r="D3688" s="30"/>
      <c r="E3688" s="30" t="s">
        <v>9870</v>
      </c>
      <c r="F3688" s="30" t="s">
        <v>74</v>
      </c>
      <c r="G3688" s="38">
        <v>60</v>
      </c>
      <c r="H3688" s="31">
        <v>0</v>
      </c>
      <c r="I3688" s="30" t="s">
        <v>512</v>
      </c>
      <c r="J3688" s="30" t="s">
        <v>513</v>
      </c>
      <c r="K3688" s="30" t="s">
        <v>495</v>
      </c>
      <c r="L3688" s="30" t="s">
        <v>496</v>
      </c>
      <c r="M3688" s="30" t="s">
        <v>639</v>
      </c>
      <c r="N3688" s="30"/>
      <c r="O3688" s="30" t="s">
        <v>9872</v>
      </c>
      <c r="P3688" s="30" t="s">
        <v>9868</v>
      </c>
      <c r="Q3688" s="30" t="s">
        <v>499</v>
      </c>
    </row>
    <row r="3689" spans="1:17" hidden="1" x14ac:dyDescent="0.2">
      <c r="A3689" s="30" t="s">
        <v>11848</v>
      </c>
      <c r="B3689" s="30" t="s">
        <v>10103</v>
      </c>
      <c r="C3689" s="30" t="s">
        <v>11849</v>
      </c>
      <c r="D3689" s="30"/>
      <c r="E3689" s="30" t="s">
        <v>9870</v>
      </c>
      <c r="F3689" s="30" t="s">
        <v>74</v>
      </c>
      <c r="G3689" s="38">
        <v>60</v>
      </c>
      <c r="H3689" s="31">
        <v>0</v>
      </c>
      <c r="I3689" s="30" t="s">
        <v>546</v>
      </c>
      <c r="J3689" s="30" t="s">
        <v>547</v>
      </c>
      <c r="K3689" s="30" t="s">
        <v>495</v>
      </c>
      <c r="L3689" s="30" t="s">
        <v>496</v>
      </c>
      <c r="M3689" s="30" t="s">
        <v>713</v>
      </c>
      <c r="N3689" s="30" t="s">
        <v>3164</v>
      </c>
      <c r="O3689" s="30" t="s">
        <v>9872</v>
      </c>
      <c r="P3689" s="30" t="s">
        <v>9868</v>
      </c>
      <c r="Q3689" s="30" t="s">
        <v>499</v>
      </c>
    </row>
    <row r="3690" spans="1:17" hidden="1" x14ac:dyDescent="0.2">
      <c r="A3690" s="30" t="s">
        <v>11850</v>
      </c>
      <c r="B3690" s="30" t="s">
        <v>10103</v>
      </c>
      <c r="C3690" s="30" t="s">
        <v>11851</v>
      </c>
      <c r="D3690" s="30"/>
      <c r="E3690" s="30" t="s">
        <v>9870</v>
      </c>
      <c r="F3690" s="30" t="s">
        <v>74</v>
      </c>
      <c r="G3690" s="38">
        <v>60</v>
      </c>
      <c r="H3690" s="31">
        <v>0</v>
      </c>
      <c r="I3690" s="30" t="s">
        <v>586</v>
      </c>
      <c r="J3690" s="30" t="s">
        <v>587</v>
      </c>
      <c r="K3690" s="30" t="s">
        <v>495</v>
      </c>
      <c r="L3690" s="30" t="s">
        <v>496</v>
      </c>
      <c r="M3690" s="30" t="s">
        <v>903</v>
      </c>
      <c r="N3690" s="30"/>
      <c r="O3690" s="30" t="s">
        <v>9872</v>
      </c>
      <c r="P3690" s="30" t="s">
        <v>9868</v>
      </c>
      <c r="Q3690" s="30" t="s">
        <v>499</v>
      </c>
    </row>
    <row r="3691" spans="1:17" hidden="1" x14ac:dyDescent="0.2">
      <c r="A3691" s="30" t="s">
        <v>11852</v>
      </c>
      <c r="B3691" s="30" t="s">
        <v>10663</v>
      </c>
      <c r="C3691" s="30" t="s">
        <v>11853</v>
      </c>
      <c r="D3691" s="30"/>
      <c r="E3691" s="30" t="s">
        <v>9870</v>
      </c>
      <c r="F3691" s="30" t="s">
        <v>74</v>
      </c>
      <c r="G3691" s="38">
        <v>60</v>
      </c>
      <c r="H3691" s="31">
        <v>0</v>
      </c>
      <c r="I3691" s="30" t="s">
        <v>512</v>
      </c>
      <c r="J3691" s="30" t="s">
        <v>513</v>
      </c>
      <c r="K3691" s="30" t="s">
        <v>495</v>
      </c>
      <c r="L3691" s="30" t="s">
        <v>496</v>
      </c>
      <c r="M3691" s="30" t="s">
        <v>713</v>
      </c>
      <c r="N3691" s="30" t="s">
        <v>3111</v>
      </c>
      <c r="O3691" s="30" t="s">
        <v>9872</v>
      </c>
      <c r="P3691" s="30" t="s">
        <v>9868</v>
      </c>
      <c r="Q3691" s="30" t="s">
        <v>499</v>
      </c>
    </row>
    <row r="3692" spans="1:17" hidden="1" x14ac:dyDescent="0.2">
      <c r="A3692" s="30" t="s">
        <v>11854</v>
      </c>
      <c r="B3692" s="30" t="s">
        <v>10219</v>
      </c>
      <c r="C3692" s="30" t="s">
        <v>11855</v>
      </c>
      <c r="D3692" s="30" t="s">
        <v>74</v>
      </c>
      <c r="E3692" s="30" t="s">
        <v>9891</v>
      </c>
      <c r="F3692" s="30"/>
      <c r="G3692" s="38">
        <v>60</v>
      </c>
      <c r="H3692" s="31">
        <v>0</v>
      </c>
      <c r="I3692" s="30" t="s">
        <v>5036</v>
      </c>
      <c r="J3692" s="30" t="s">
        <v>5037</v>
      </c>
      <c r="K3692" s="30" t="s">
        <v>495</v>
      </c>
      <c r="L3692" s="30" t="s">
        <v>612</v>
      </c>
      <c r="M3692" s="30" t="s">
        <v>1828</v>
      </c>
      <c r="N3692" s="30"/>
      <c r="O3692" s="30" t="s">
        <v>9872</v>
      </c>
      <c r="P3692" s="30" t="s">
        <v>9868</v>
      </c>
      <c r="Q3692" s="30" t="s">
        <v>4174</v>
      </c>
    </row>
    <row r="3693" spans="1:17" hidden="1" x14ac:dyDescent="0.2">
      <c r="A3693" s="30" t="s">
        <v>11856</v>
      </c>
      <c r="B3693" s="30" t="s">
        <v>10109</v>
      </c>
      <c r="C3693" s="30" t="s">
        <v>11857</v>
      </c>
      <c r="D3693" s="30" t="s">
        <v>74</v>
      </c>
      <c r="E3693" s="30" t="s">
        <v>9891</v>
      </c>
      <c r="F3693" s="30"/>
      <c r="G3693" s="38">
        <v>60</v>
      </c>
      <c r="H3693" s="31">
        <v>0</v>
      </c>
      <c r="I3693" s="30" t="s">
        <v>5036</v>
      </c>
      <c r="J3693" s="30" t="s">
        <v>5037</v>
      </c>
      <c r="K3693" s="30" t="s">
        <v>495</v>
      </c>
      <c r="L3693" s="30" t="s">
        <v>612</v>
      </c>
      <c r="M3693" s="30" t="s">
        <v>1828</v>
      </c>
      <c r="N3693" s="30"/>
      <c r="O3693" s="30" t="s">
        <v>9872</v>
      </c>
      <c r="P3693" s="30" t="s">
        <v>9868</v>
      </c>
      <c r="Q3693" s="30" t="s">
        <v>4174</v>
      </c>
    </row>
    <row r="3694" spans="1:17" hidden="1" x14ac:dyDescent="0.2">
      <c r="A3694" s="30" t="s">
        <v>11858</v>
      </c>
      <c r="B3694" s="30" t="s">
        <v>10109</v>
      </c>
      <c r="C3694" s="30" t="s">
        <v>11859</v>
      </c>
      <c r="D3694" s="30" t="s">
        <v>74</v>
      </c>
      <c r="E3694" s="30" t="s">
        <v>9891</v>
      </c>
      <c r="F3694" s="30"/>
      <c r="G3694" s="38">
        <v>60</v>
      </c>
      <c r="H3694" s="31">
        <v>0</v>
      </c>
      <c r="I3694" s="30" t="s">
        <v>622</v>
      </c>
      <c r="J3694" s="30" t="s">
        <v>623</v>
      </c>
      <c r="K3694" s="30" t="s">
        <v>495</v>
      </c>
      <c r="L3694" s="30" t="s">
        <v>612</v>
      </c>
      <c r="M3694" s="30" t="s">
        <v>624</v>
      </c>
      <c r="N3694" s="30"/>
      <c r="O3694" s="30" t="s">
        <v>9872</v>
      </c>
      <c r="P3694" s="30" t="s">
        <v>9868</v>
      </c>
      <c r="Q3694" s="30" t="s">
        <v>4174</v>
      </c>
    </row>
    <row r="3695" spans="1:17" hidden="1" x14ac:dyDescent="0.2">
      <c r="A3695" s="30" t="s">
        <v>11860</v>
      </c>
      <c r="B3695" s="30" t="s">
        <v>10109</v>
      </c>
      <c r="C3695" s="30" t="s">
        <v>11861</v>
      </c>
      <c r="D3695" s="30" t="s">
        <v>74</v>
      </c>
      <c r="E3695" s="30" t="s">
        <v>9891</v>
      </c>
      <c r="F3695" s="30"/>
      <c r="G3695" s="38">
        <v>60</v>
      </c>
      <c r="H3695" s="31">
        <v>0</v>
      </c>
      <c r="I3695" s="30" t="s">
        <v>622</v>
      </c>
      <c r="J3695" s="30" t="s">
        <v>623</v>
      </c>
      <c r="K3695" s="30" t="s">
        <v>495</v>
      </c>
      <c r="L3695" s="30" t="s">
        <v>612</v>
      </c>
      <c r="M3695" s="30" t="s">
        <v>1153</v>
      </c>
      <c r="N3695" s="30"/>
      <c r="O3695" s="30" t="s">
        <v>9872</v>
      </c>
      <c r="P3695" s="30" t="s">
        <v>9868</v>
      </c>
      <c r="Q3695" s="30" t="s">
        <v>4174</v>
      </c>
    </row>
    <row r="3696" spans="1:17" hidden="1" x14ac:dyDescent="0.2">
      <c r="A3696" s="30" t="s">
        <v>11862</v>
      </c>
      <c r="B3696" s="30" t="s">
        <v>10109</v>
      </c>
      <c r="C3696" s="30" t="s">
        <v>11863</v>
      </c>
      <c r="D3696" s="30" t="s">
        <v>74</v>
      </c>
      <c r="E3696" s="30" t="s">
        <v>9891</v>
      </c>
      <c r="F3696" s="30"/>
      <c r="G3696" s="38">
        <v>60</v>
      </c>
      <c r="H3696" s="31">
        <v>0</v>
      </c>
      <c r="I3696" s="30" t="s">
        <v>622</v>
      </c>
      <c r="J3696" s="30" t="s">
        <v>623</v>
      </c>
      <c r="K3696" s="30" t="s">
        <v>495</v>
      </c>
      <c r="L3696" s="30" t="s">
        <v>612</v>
      </c>
      <c r="M3696" s="30" t="s">
        <v>1007</v>
      </c>
      <c r="N3696" s="30"/>
      <c r="O3696" s="30" t="s">
        <v>9872</v>
      </c>
      <c r="P3696" s="30" t="s">
        <v>9868</v>
      </c>
      <c r="Q3696" s="30" t="s">
        <v>4174</v>
      </c>
    </row>
    <row r="3697" spans="1:17" hidden="1" x14ac:dyDescent="0.2">
      <c r="A3697" s="30" t="s">
        <v>11864</v>
      </c>
      <c r="B3697" s="30" t="s">
        <v>10129</v>
      </c>
      <c r="C3697" s="30" t="s">
        <v>11865</v>
      </c>
      <c r="D3697" s="30"/>
      <c r="E3697" s="30" t="s">
        <v>9870</v>
      </c>
      <c r="F3697" s="30" t="s">
        <v>74</v>
      </c>
      <c r="G3697" s="38">
        <v>60</v>
      </c>
      <c r="H3697" s="31">
        <v>0</v>
      </c>
      <c r="I3697" s="30" t="s">
        <v>586</v>
      </c>
      <c r="J3697" s="30" t="s">
        <v>587</v>
      </c>
      <c r="K3697" s="30" t="s">
        <v>495</v>
      </c>
      <c r="L3697" s="30" t="s">
        <v>496</v>
      </c>
      <c r="M3697" s="30" t="s">
        <v>497</v>
      </c>
      <c r="N3697" s="30"/>
      <c r="O3697" s="30" t="s">
        <v>9872</v>
      </c>
      <c r="P3697" s="30" t="s">
        <v>9868</v>
      </c>
      <c r="Q3697" s="30" t="s">
        <v>499</v>
      </c>
    </row>
    <row r="3698" spans="1:17" hidden="1" x14ac:dyDescent="0.2">
      <c r="A3698" s="30" t="s">
        <v>11866</v>
      </c>
      <c r="B3698" s="30" t="s">
        <v>10109</v>
      </c>
      <c r="C3698" s="30" t="s">
        <v>11867</v>
      </c>
      <c r="D3698" s="30" t="s">
        <v>74</v>
      </c>
      <c r="E3698" s="30" t="s">
        <v>9891</v>
      </c>
      <c r="F3698" s="30"/>
      <c r="G3698" s="38">
        <v>60</v>
      </c>
      <c r="H3698" s="31">
        <v>0</v>
      </c>
      <c r="I3698" s="30" t="s">
        <v>5036</v>
      </c>
      <c r="J3698" s="30" t="s">
        <v>5037</v>
      </c>
      <c r="K3698" s="30" t="s">
        <v>495</v>
      </c>
      <c r="L3698" s="30" t="s">
        <v>612</v>
      </c>
      <c r="M3698" s="30" t="s">
        <v>1828</v>
      </c>
      <c r="N3698" s="30"/>
      <c r="O3698" s="30" t="s">
        <v>9872</v>
      </c>
      <c r="P3698" s="30" t="s">
        <v>9868</v>
      </c>
      <c r="Q3698" s="30" t="s">
        <v>4174</v>
      </c>
    </row>
    <row r="3699" spans="1:17" hidden="1" x14ac:dyDescent="0.2">
      <c r="A3699" s="30" t="s">
        <v>11868</v>
      </c>
      <c r="B3699" s="30" t="s">
        <v>10109</v>
      </c>
      <c r="C3699" s="30" t="s">
        <v>11869</v>
      </c>
      <c r="D3699" s="30" t="s">
        <v>74</v>
      </c>
      <c r="E3699" s="30" t="s">
        <v>9891</v>
      </c>
      <c r="F3699" s="30"/>
      <c r="G3699" s="38">
        <v>60</v>
      </c>
      <c r="H3699" s="31">
        <v>0</v>
      </c>
      <c r="I3699" s="30" t="s">
        <v>5036</v>
      </c>
      <c r="J3699" s="30" t="s">
        <v>5037</v>
      </c>
      <c r="K3699" s="30" t="s">
        <v>495</v>
      </c>
      <c r="L3699" s="30" t="s">
        <v>612</v>
      </c>
      <c r="M3699" s="30" t="s">
        <v>780</v>
      </c>
      <c r="N3699" s="30"/>
      <c r="O3699" s="30" t="s">
        <v>9872</v>
      </c>
      <c r="P3699" s="30" t="s">
        <v>9868</v>
      </c>
      <c r="Q3699" s="30" t="s">
        <v>4174</v>
      </c>
    </row>
    <row r="3700" spans="1:17" hidden="1" x14ac:dyDescent="0.2">
      <c r="A3700" s="30" t="s">
        <v>11870</v>
      </c>
      <c r="B3700" s="30" t="s">
        <v>10109</v>
      </c>
      <c r="C3700" s="30" t="s">
        <v>11871</v>
      </c>
      <c r="D3700" s="30" t="s">
        <v>74</v>
      </c>
      <c r="E3700" s="30" t="s">
        <v>9891</v>
      </c>
      <c r="F3700" s="30"/>
      <c r="G3700" s="38">
        <v>60</v>
      </c>
      <c r="H3700" s="31">
        <v>0</v>
      </c>
      <c r="I3700" s="30" t="s">
        <v>610</v>
      </c>
      <c r="J3700" s="30" t="s">
        <v>611</v>
      </c>
      <c r="K3700" s="30" t="s">
        <v>495</v>
      </c>
      <c r="L3700" s="30" t="s">
        <v>612</v>
      </c>
      <c r="M3700" s="30" t="s">
        <v>1108</v>
      </c>
      <c r="N3700" s="30"/>
      <c r="O3700" s="30" t="s">
        <v>9872</v>
      </c>
      <c r="P3700" s="30" t="s">
        <v>9868</v>
      </c>
      <c r="Q3700" s="30" t="s">
        <v>4174</v>
      </c>
    </row>
    <row r="3701" spans="1:17" hidden="1" x14ac:dyDescent="0.2">
      <c r="A3701" s="30" t="s">
        <v>11872</v>
      </c>
      <c r="B3701" s="30" t="s">
        <v>10109</v>
      </c>
      <c r="C3701" s="30" t="s">
        <v>11873</v>
      </c>
      <c r="D3701" s="30" t="s">
        <v>74</v>
      </c>
      <c r="E3701" s="30" t="s">
        <v>9891</v>
      </c>
      <c r="F3701" s="30"/>
      <c r="G3701" s="38">
        <v>60</v>
      </c>
      <c r="H3701" s="31">
        <v>0</v>
      </c>
      <c r="I3701" s="30" t="s">
        <v>622</v>
      </c>
      <c r="J3701" s="30" t="s">
        <v>623</v>
      </c>
      <c r="K3701" s="30" t="s">
        <v>495</v>
      </c>
      <c r="L3701" s="30" t="s">
        <v>612</v>
      </c>
      <c r="M3701" s="30" t="s">
        <v>1007</v>
      </c>
      <c r="N3701" s="30"/>
      <c r="O3701" s="30" t="s">
        <v>9872</v>
      </c>
      <c r="P3701" s="30" t="s">
        <v>9868</v>
      </c>
      <c r="Q3701" s="30" t="s">
        <v>4174</v>
      </c>
    </row>
    <row r="3702" spans="1:17" hidden="1" x14ac:dyDescent="0.2">
      <c r="A3702" s="30" t="s">
        <v>11874</v>
      </c>
      <c r="B3702" s="30" t="s">
        <v>10109</v>
      </c>
      <c r="C3702" s="30" t="s">
        <v>11875</v>
      </c>
      <c r="D3702" s="30" t="s">
        <v>74</v>
      </c>
      <c r="E3702" s="30" t="s">
        <v>9891</v>
      </c>
      <c r="F3702" s="30"/>
      <c r="G3702" s="38">
        <v>60</v>
      </c>
      <c r="H3702" s="31">
        <v>0</v>
      </c>
      <c r="I3702" s="30" t="s">
        <v>622</v>
      </c>
      <c r="J3702" s="30" t="s">
        <v>623</v>
      </c>
      <c r="K3702" s="30" t="s">
        <v>495</v>
      </c>
      <c r="L3702" s="30" t="s">
        <v>612</v>
      </c>
      <c r="M3702" s="30" t="s">
        <v>1007</v>
      </c>
      <c r="N3702" s="30"/>
      <c r="O3702" s="30" t="s">
        <v>9872</v>
      </c>
      <c r="P3702" s="30" t="s">
        <v>9868</v>
      </c>
      <c r="Q3702" s="30" t="s">
        <v>4174</v>
      </c>
    </row>
    <row r="3703" spans="1:17" hidden="1" x14ac:dyDescent="0.2">
      <c r="A3703" s="30" t="s">
        <v>11876</v>
      </c>
      <c r="B3703" s="30" t="s">
        <v>10109</v>
      </c>
      <c r="C3703" s="30" t="s">
        <v>11877</v>
      </c>
      <c r="D3703" s="30" t="s">
        <v>74</v>
      </c>
      <c r="E3703" s="30" t="s">
        <v>9891</v>
      </c>
      <c r="F3703" s="30"/>
      <c r="G3703" s="38">
        <v>60</v>
      </c>
      <c r="H3703" s="31">
        <v>0</v>
      </c>
      <c r="I3703" s="30" t="s">
        <v>622</v>
      </c>
      <c r="J3703" s="30" t="s">
        <v>623</v>
      </c>
      <c r="K3703" s="30" t="s">
        <v>495</v>
      </c>
      <c r="L3703" s="30" t="s">
        <v>612</v>
      </c>
      <c r="M3703" s="30" t="s">
        <v>1007</v>
      </c>
      <c r="N3703" s="30"/>
      <c r="O3703" s="30" t="s">
        <v>9872</v>
      </c>
      <c r="P3703" s="30" t="s">
        <v>9868</v>
      </c>
      <c r="Q3703" s="30" t="s">
        <v>4174</v>
      </c>
    </row>
    <row r="3704" spans="1:17" hidden="1" x14ac:dyDescent="0.2">
      <c r="A3704" s="30" t="s">
        <v>11878</v>
      </c>
      <c r="B3704" s="30" t="s">
        <v>10106</v>
      </c>
      <c r="C3704" s="30" t="s">
        <v>11879</v>
      </c>
      <c r="D3704" s="30" t="s">
        <v>74</v>
      </c>
      <c r="E3704" s="30" t="s">
        <v>9891</v>
      </c>
      <c r="F3704" s="30"/>
      <c r="G3704" s="38">
        <v>60</v>
      </c>
      <c r="H3704" s="31">
        <v>0</v>
      </c>
      <c r="I3704" s="30" t="s">
        <v>5036</v>
      </c>
      <c r="J3704" s="30" t="s">
        <v>5037</v>
      </c>
      <c r="K3704" s="30" t="s">
        <v>495</v>
      </c>
      <c r="L3704" s="30" t="s">
        <v>612</v>
      </c>
      <c r="M3704" s="30" t="s">
        <v>1128</v>
      </c>
      <c r="N3704" s="30"/>
      <c r="O3704" s="30" t="s">
        <v>9872</v>
      </c>
      <c r="P3704" s="30" t="s">
        <v>9868</v>
      </c>
      <c r="Q3704" s="30" t="s">
        <v>4174</v>
      </c>
    </row>
    <row r="3705" spans="1:17" hidden="1" x14ac:dyDescent="0.2">
      <c r="A3705" s="30" t="s">
        <v>11880</v>
      </c>
      <c r="B3705" s="30" t="s">
        <v>10103</v>
      </c>
      <c r="C3705" s="30" t="s">
        <v>11881</v>
      </c>
      <c r="D3705" s="30"/>
      <c r="E3705" s="30" t="s">
        <v>9870</v>
      </c>
      <c r="F3705" s="30" t="s">
        <v>74</v>
      </c>
      <c r="G3705" s="38">
        <v>60</v>
      </c>
      <c r="H3705" s="31">
        <v>0</v>
      </c>
      <c r="I3705" s="30" t="s">
        <v>512</v>
      </c>
      <c r="J3705" s="30" t="s">
        <v>513</v>
      </c>
      <c r="K3705" s="30" t="s">
        <v>495</v>
      </c>
      <c r="L3705" s="30" t="s">
        <v>496</v>
      </c>
      <c r="M3705" s="30" t="s">
        <v>695</v>
      </c>
      <c r="N3705" s="30" t="s">
        <v>3085</v>
      </c>
      <c r="O3705" s="30" t="s">
        <v>9872</v>
      </c>
      <c r="P3705" s="30" t="s">
        <v>9868</v>
      </c>
      <c r="Q3705" s="30" t="s">
        <v>499</v>
      </c>
    </row>
    <row r="3706" spans="1:17" hidden="1" x14ac:dyDescent="0.2">
      <c r="A3706" s="30" t="s">
        <v>11882</v>
      </c>
      <c r="B3706" s="30" t="s">
        <v>10103</v>
      </c>
      <c r="C3706" s="30" t="s">
        <v>11883</v>
      </c>
      <c r="D3706" s="30"/>
      <c r="E3706" s="30" t="s">
        <v>9870</v>
      </c>
      <c r="F3706" s="30" t="s">
        <v>74</v>
      </c>
      <c r="G3706" s="38">
        <v>60</v>
      </c>
      <c r="H3706" s="31">
        <v>0</v>
      </c>
      <c r="I3706" s="30" t="s">
        <v>586</v>
      </c>
      <c r="J3706" s="30" t="s">
        <v>587</v>
      </c>
      <c r="K3706" s="30" t="s">
        <v>495</v>
      </c>
      <c r="L3706" s="30" t="s">
        <v>496</v>
      </c>
      <c r="M3706" s="30" t="s">
        <v>903</v>
      </c>
      <c r="N3706" s="30"/>
      <c r="O3706" s="30" t="s">
        <v>9872</v>
      </c>
      <c r="P3706" s="30" t="s">
        <v>9868</v>
      </c>
      <c r="Q3706" s="30" t="s">
        <v>499</v>
      </c>
    </row>
    <row r="3707" spans="1:17" hidden="1" x14ac:dyDescent="0.2">
      <c r="A3707" s="30" t="s">
        <v>11884</v>
      </c>
      <c r="B3707" s="30" t="s">
        <v>10103</v>
      </c>
      <c r="C3707" s="30" t="s">
        <v>11885</v>
      </c>
      <c r="D3707" s="30"/>
      <c r="E3707" s="30" t="s">
        <v>9870</v>
      </c>
      <c r="F3707" s="30" t="s">
        <v>74</v>
      </c>
      <c r="G3707" s="38">
        <v>60</v>
      </c>
      <c r="H3707" s="31">
        <v>0</v>
      </c>
      <c r="I3707" s="30" t="s">
        <v>586</v>
      </c>
      <c r="J3707" s="30" t="s">
        <v>587</v>
      </c>
      <c r="K3707" s="30" t="s">
        <v>495</v>
      </c>
      <c r="L3707" s="30" t="s">
        <v>496</v>
      </c>
      <c r="M3707" s="30" t="s">
        <v>877</v>
      </c>
      <c r="N3707" s="30"/>
      <c r="O3707" s="30" t="s">
        <v>9872</v>
      </c>
      <c r="P3707" s="30" t="s">
        <v>9868</v>
      </c>
      <c r="Q3707" s="30" t="s">
        <v>499</v>
      </c>
    </row>
    <row r="3708" spans="1:17" hidden="1" x14ac:dyDescent="0.2">
      <c r="A3708" s="30" t="s">
        <v>11886</v>
      </c>
      <c r="B3708" s="30" t="s">
        <v>10103</v>
      </c>
      <c r="C3708" s="30" t="s">
        <v>11887</v>
      </c>
      <c r="D3708" s="30"/>
      <c r="E3708" s="30" t="s">
        <v>9870</v>
      </c>
      <c r="F3708" s="30" t="s">
        <v>74</v>
      </c>
      <c r="G3708" s="38">
        <v>60</v>
      </c>
      <c r="H3708" s="31">
        <v>0</v>
      </c>
      <c r="I3708" s="30" t="s">
        <v>586</v>
      </c>
      <c r="J3708" s="30" t="s">
        <v>587</v>
      </c>
      <c r="K3708" s="30" t="s">
        <v>495</v>
      </c>
      <c r="L3708" s="30" t="s">
        <v>496</v>
      </c>
      <c r="M3708" s="30" t="s">
        <v>903</v>
      </c>
      <c r="N3708" s="30"/>
      <c r="O3708" s="30" t="s">
        <v>9872</v>
      </c>
      <c r="P3708" s="30" t="s">
        <v>9868</v>
      </c>
      <c r="Q3708" s="30" t="s">
        <v>499</v>
      </c>
    </row>
    <row r="3709" spans="1:17" hidden="1" x14ac:dyDescent="0.2">
      <c r="A3709" s="30" t="s">
        <v>11888</v>
      </c>
      <c r="B3709" s="30" t="s">
        <v>10103</v>
      </c>
      <c r="C3709" s="30" t="s">
        <v>11889</v>
      </c>
      <c r="D3709" s="30"/>
      <c r="E3709" s="30" t="s">
        <v>9870</v>
      </c>
      <c r="F3709" s="30" t="s">
        <v>74</v>
      </c>
      <c r="G3709" s="38">
        <v>60</v>
      </c>
      <c r="H3709" s="31">
        <v>0</v>
      </c>
      <c r="I3709" s="30" t="s">
        <v>552</v>
      </c>
      <c r="J3709" s="30" t="s">
        <v>553</v>
      </c>
      <c r="K3709" s="30" t="s">
        <v>495</v>
      </c>
      <c r="L3709" s="30" t="s">
        <v>496</v>
      </c>
      <c r="M3709" s="30" t="s">
        <v>654</v>
      </c>
      <c r="N3709" s="30"/>
      <c r="O3709" s="30" t="s">
        <v>9872</v>
      </c>
      <c r="P3709" s="30" t="s">
        <v>9868</v>
      </c>
      <c r="Q3709" s="30" t="s">
        <v>499</v>
      </c>
    </row>
    <row r="3710" spans="1:17" hidden="1" x14ac:dyDescent="0.2">
      <c r="A3710" s="30" t="s">
        <v>11890</v>
      </c>
      <c r="B3710" s="30" t="s">
        <v>10109</v>
      </c>
      <c r="C3710" s="30" t="s">
        <v>11891</v>
      </c>
      <c r="D3710" s="30" t="s">
        <v>74</v>
      </c>
      <c r="E3710" s="30" t="s">
        <v>9891</v>
      </c>
      <c r="F3710" s="30"/>
      <c r="G3710" s="38">
        <v>60</v>
      </c>
      <c r="H3710" s="31">
        <v>0</v>
      </c>
      <c r="I3710" s="30" t="s">
        <v>610</v>
      </c>
      <c r="J3710" s="30" t="s">
        <v>611</v>
      </c>
      <c r="K3710" s="30" t="s">
        <v>495</v>
      </c>
      <c r="L3710" s="30" t="s">
        <v>612</v>
      </c>
      <c r="M3710" s="30" t="s">
        <v>1108</v>
      </c>
      <c r="N3710" s="30"/>
      <c r="O3710" s="30" t="s">
        <v>9872</v>
      </c>
      <c r="P3710" s="30" t="s">
        <v>9868</v>
      </c>
      <c r="Q3710" s="30" t="s">
        <v>4174</v>
      </c>
    </row>
    <row r="3711" spans="1:17" hidden="1" x14ac:dyDescent="0.2">
      <c r="A3711" s="30" t="s">
        <v>11892</v>
      </c>
      <c r="B3711" s="30" t="s">
        <v>10106</v>
      </c>
      <c r="C3711" s="30" t="s">
        <v>11893</v>
      </c>
      <c r="D3711" s="30" t="s">
        <v>74</v>
      </c>
      <c r="E3711" s="30" t="s">
        <v>9891</v>
      </c>
      <c r="F3711" s="30"/>
      <c r="G3711" s="38">
        <v>60</v>
      </c>
      <c r="H3711" s="31">
        <v>0</v>
      </c>
      <c r="I3711" s="30" t="s">
        <v>5036</v>
      </c>
      <c r="J3711" s="30" t="s">
        <v>5037</v>
      </c>
      <c r="K3711" s="30" t="s">
        <v>495</v>
      </c>
      <c r="L3711" s="30" t="s">
        <v>612</v>
      </c>
      <c r="M3711" s="30" t="s">
        <v>1128</v>
      </c>
      <c r="N3711" s="30"/>
      <c r="O3711" s="30" t="s">
        <v>9872</v>
      </c>
      <c r="P3711" s="30" t="s">
        <v>9868</v>
      </c>
      <c r="Q3711" s="30" t="s">
        <v>4174</v>
      </c>
    </row>
    <row r="3712" spans="1:17" hidden="1" x14ac:dyDescent="0.2">
      <c r="A3712" s="30" t="s">
        <v>11894</v>
      </c>
      <c r="B3712" s="30" t="s">
        <v>10094</v>
      </c>
      <c r="C3712" s="30" t="s">
        <v>11895</v>
      </c>
      <c r="D3712" s="30"/>
      <c r="E3712" s="30" t="s">
        <v>9870</v>
      </c>
      <c r="F3712" s="30" t="s">
        <v>74</v>
      </c>
      <c r="G3712" s="38">
        <v>60</v>
      </c>
      <c r="H3712" s="31">
        <v>0</v>
      </c>
      <c r="I3712" s="30" t="s">
        <v>600</v>
      </c>
      <c r="J3712" s="30" t="s">
        <v>601</v>
      </c>
      <c r="K3712" s="30" t="s">
        <v>495</v>
      </c>
      <c r="L3712" s="30" t="s">
        <v>496</v>
      </c>
      <c r="M3712" s="30" t="s">
        <v>2374</v>
      </c>
      <c r="N3712" s="30"/>
      <c r="O3712" s="30" t="s">
        <v>9872</v>
      </c>
      <c r="P3712" s="30" t="s">
        <v>9868</v>
      </c>
      <c r="Q3712" s="30" t="s">
        <v>499</v>
      </c>
    </row>
    <row r="3713" spans="1:17" hidden="1" x14ac:dyDescent="0.2">
      <c r="A3713" s="30" t="s">
        <v>11896</v>
      </c>
      <c r="B3713" s="30" t="s">
        <v>10094</v>
      </c>
      <c r="C3713" s="30" t="s">
        <v>11897</v>
      </c>
      <c r="D3713" s="30"/>
      <c r="E3713" s="30" t="s">
        <v>9870</v>
      </c>
      <c r="F3713" s="30" t="s">
        <v>74</v>
      </c>
      <c r="G3713" s="38">
        <v>60</v>
      </c>
      <c r="H3713" s="31">
        <v>0</v>
      </c>
      <c r="I3713" s="30" t="s">
        <v>552</v>
      </c>
      <c r="J3713" s="30" t="s">
        <v>553</v>
      </c>
      <c r="K3713" s="30" t="s">
        <v>495</v>
      </c>
      <c r="L3713" s="30" t="s">
        <v>496</v>
      </c>
      <c r="M3713" s="30" t="s">
        <v>596</v>
      </c>
      <c r="N3713" s="30"/>
      <c r="O3713" s="30" t="s">
        <v>9872</v>
      </c>
      <c r="P3713" s="30" t="s">
        <v>9868</v>
      </c>
      <c r="Q3713" s="30" t="s">
        <v>499</v>
      </c>
    </row>
    <row r="3714" spans="1:17" hidden="1" x14ac:dyDescent="0.2">
      <c r="A3714" s="30" t="s">
        <v>11898</v>
      </c>
      <c r="B3714" s="30" t="s">
        <v>10103</v>
      </c>
      <c r="C3714" s="30" t="s">
        <v>11899</v>
      </c>
      <c r="D3714" s="30"/>
      <c r="E3714" s="30" t="s">
        <v>9870</v>
      </c>
      <c r="F3714" s="30" t="s">
        <v>74</v>
      </c>
      <c r="G3714" s="38">
        <v>60</v>
      </c>
      <c r="H3714" s="31">
        <v>0</v>
      </c>
      <c r="I3714" s="30" t="s">
        <v>586</v>
      </c>
      <c r="J3714" s="30" t="s">
        <v>587</v>
      </c>
      <c r="K3714" s="30" t="s">
        <v>495</v>
      </c>
      <c r="L3714" s="30" t="s">
        <v>496</v>
      </c>
      <c r="M3714" s="30" t="s">
        <v>903</v>
      </c>
      <c r="N3714" s="30"/>
      <c r="O3714" s="30" t="s">
        <v>9872</v>
      </c>
      <c r="P3714" s="30" t="s">
        <v>9868</v>
      </c>
      <c r="Q3714" s="30" t="s">
        <v>499</v>
      </c>
    </row>
    <row r="3715" spans="1:17" hidden="1" x14ac:dyDescent="0.2">
      <c r="A3715" s="30" t="s">
        <v>11900</v>
      </c>
      <c r="B3715" s="30" t="s">
        <v>10109</v>
      </c>
      <c r="C3715" s="30" t="s">
        <v>11901</v>
      </c>
      <c r="D3715" s="30" t="s">
        <v>74</v>
      </c>
      <c r="E3715" s="30" t="s">
        <v>9891</v>
      </c>
      <c r="F3715" s="30"/>
      <c r="G3715" s="38">
        <v>60</v>
      </c>
      <c r="H3715" s="31">
        <v>0</v>
      </c>
      <c r="I3715" s="30" t="s">
        <v>622</v>
      </c>
      <c r="J3715" s="30" t="s">
        <v>623</v>
      </c>
      <c r="K3715" s="30" t="s">
        <v>495</v>
      </c>
      <c r="L3715" s="30" t="s">
        <v>612</v>
      </c>
      <c r="M3715" s="30" t="s">
        <v>1007</v>
      </c>
      <c r="N3715" s="30"/>
      <c r="O3715" s="30" t="s">
        <v>9872</v>
      </c>
      <c r="P3715" s="30" t="s">
        <v>9868</v>
      </c>
      <c r="Q3715" s="30" t="s">
        <v>4174</v>
      </c>
    </row>
    <row r="3716" spans="1:17" hidden="1" x14ac:dyDescent="0.2">
      <c r="A3716" s="30" t="s">
        <v>11902</v>
      </c>
      <c r="B3716" s="30" t="s">
        <v>10109</v>
      </c>
      <c r="C3716" s="30" t="s">
        <v>11903</v>
      </c>
      <c r="D3716" s="30" t="s">
        <v>74</v>
      </c>
      <c r="E3716" s="30" t="s">
        <v>9891</v>
      </c>
      <c r="F3716" s="30"/>
      <c r="G3716" s="38">
        <v>60</v>
      </c>
      <c r="H3716" s="31">
        <v>0</v>
      </c>
      <c r="I3716" s="30" t="s">
        <v>622</v>
      </c>
      <c r="J3716" s="30" t="s">
        <v>623</v>
      </c>
      <c r="K3716" s="30" t="s">
        <v>495</v>
      </c>
      <c r="L3716" s="30" t="s">
        <v>612</v>
      </c>
      <c r="M3716" s="30" t="s">
        <v>1007</v>
      </c>
      <c r="N3716" s="30"/>
      <c r="O3716" s="30" t="s">
        <v>9872</v>
      </c>
      <c r="P3716" s="30" t="s">
        <v>9868</v>
      </c>
      <c r="Q3716" s="30" t="s">
        <v>4174</v>
      </c>
    </row>
    <row r="3717" spans="1:17" hidden="1" x14ac:dyDescent="0.2">
      <c r="A3717" s="30" t="s">
        <v>11904</v>
      </c>
      <c r="B3717" s="30" t="s">
        <v>10109</v>
      </c>
      <c r="C3717" s="30" t="s">
        <v>11905</v>
      </c>
      <c r="D3717" s="30" t="s">
        <v>74</v>
      </c>
      <c r="E3717" s="30" t="s">
        <v>9891</v>
      </c>
      <c r="F3717" s="30"/>
      <c r="G3717" s="38">
        <v>60</v>
      </c>
      <c r="H3717" s="31">
        <v>0</v>
      </c>
      <c r="I3717" s="30" t="s">
        <v>622</v>
      </c>
      <c r="J3717" s="30" t="s">
        <v>623</v>
      </c>
      <c r="K3717" s="30" t="s">
        <v>495</v>
      </c>
      <c r="L3717" s="30" t="s">
        <v>612</v>
      </c>
      <c r="M3717" s="30" t="s">
        <v>624</v>
      </c>
      <c r="N3717" s="30"/>
      <c r="O3717" s="30" t="s">
        <v>9872</v>
      </c>
      <c r="P3717" s="30" t="s">
        <v>9868</v>
      </c>
      <c r="Q3717" s="30" t="s">
        <v>4174</v>
      </c>
    </row>
    <row r="3718" spans="1:17" hidden="1" x14ac:dyDescent="0.2">
      <c r="A3718" s="30" t="s">
        <v>11906</v>
      </c>
      <c r="B3718" s="30" t="s">
        <v>10103</v>
      </c>
      <c r="C3718" s="30" t="s">
        <v>11907</v>
      </c>
      <c r="D3718" s="30"/>
      <c r="E3718" s="30" t="s">
        <v>9870</v>
      </c>
      <c r="F3718" s="30" t="s">
        <v>74</v>
      </c>
      <c r="G3718" s="38">
        <v>60</v>
      </c>
      <c r="H3718" s="31">
        <v>0</v>
      </c>
      <c r="I3718" s="30" t="s">
        <v>552</v>
      </c>
      <c r="J3718" s="30" t="s">
        <v>553</v>
      </c>
      <c r="K3718" s="30" t="s">
        <v>495</v>
      </c>
      <c r="L3718" s="30" t="s">
        <v>496</v>
      </c>
      <c r="M3718" s="30" t="s">
        <v>2249</v>
      </c>
      <c r="N3718" s="30"/>
      <c r="O3718" s="30" t="s">
        <v>9872</v>
      </c>
      <c r="P3718" s="30" t="s">
        <v>9868</v>
      </c>
      <c r="Q3718" s="30" t="s">
        <v>499</v>
      </c>
    </row>
    <row r="3719" spans="1:17" hidden="1" x14ac:dyDescent="0.2">
      <c r="A3719" s="30" t="s">
        <v>11908</v>
      </c>
      <c r="B3719" s="30" t="s">
        <v>10103</v>
      </c>
      <c r="C3719" s="30" t="s">
        <v>11909</v>
      </c>
      <c r="D3719" s="30"/>
      <c r="E3719" s="30" t="s">
        <v>9870</v>
      </c>
      <c r="F3719" s="30" t="s">
        <v>74</v>
      </c>
      <c r="G3719" s="38">
        <v>60</v>
      </c>
      <c r="H3719" s="31">
        <v>0</v>
      </c>
      <c r="I3719" s="30" t="s">
        <v>718</v>
      </c>
      <c r="J3719" s="30" t="s">
        <v>719</v>
      </c>
      <c r="K3719" s="30" t="s">
        <v>495</v>
      </c>
      <c r="L3719" s="30" t="s">
        <v>496</v>
      </c>
      <c r="M3719" s="30" t="s">
        <v>588</v>
      </c>
      <c r="N3719" s="30"/>
      <c r="O3719" s="30" t="s">
        <v>9872</v>
      </c>
      <c r="P3719" s="30" t="s">
        <v>9868</v>
      </c>
      <c r="Q3719" s="30" t="s">
        <v>499</v>
      </c>
    </row>
    <row r="3720" spans="1:17" hidden="1" x14ac:dyDescent="0.2">
      <c r="A3720" s="30" t="s">
        <v>11910</v>
      </c>
      <c r="B3720" s="30" t="s">
        <v>10106</v>
      </c>
      <c r="C3720" s="30" t="s">
        <v>11911</v>
      </c>
      <c r="D3720" s="30" t="s">
        <v>74</v>
      </c>
      <c r="E3720" s="30" t="s">
        <v>9891</v>
      </c>
      <c r="F3720" s="30"/>
      <c r="G3720" s="38">
        <v>60</v>
      </c>
      <c r="H3720" s="31">
        <v>0</v>
      </c>
      <c r="I3720" s="30" t="s">
        <v>5036</v>
      </c>
      <c r="J3720" s="30" t="s">
        <v>5037</v>
      </c>
      <c r="K3720" s="30" t="s">
        <v>495</v>
      </c>
      <c r="L3720" s="30" t="s">
        <v>612</v>
      </c>
      <c r="M3720" s="30" t="s">
        <v>1128</v>
      </c>
      <c r="N3720" s="30"/>
      <c r="O3720" s="30" t="s">
        <v>9872</v>
      </c>
      <c r="P3720" s="30" t="s">
        <v>9868</v>
      </c>
      <c r="Q3720" s="30" t="s">
        <v>4174</v>
      </c>
    </row>
    <row r="3721" spans="1:17" hidden="1" x14ac:dyDescent="0.2">
      <c r="A3721" s="30" t="s">
        <v>11912</v>
      </c>
      <c r="B3721" s="30" t="s">
        <v>10109</v>
      </c>
      <c r="C3721" s="30" t="s">
        <v>11913</v>
      </c>
      <c r="D3721" s="30" t="s">
        <v>74</v>
      </c>
      <c r="E3721" s="30" t="s">
        <v>9891</v>
      </c>
      <c r="F3721" s="30"/>
      <c r="G3721" s="38">
        <v>60</v>
      </c>
      <c r="H3721" s="31">
        <v>0</v>
      </c>
      <c r="I3721" s="30" t="s">
        <v>622</v>
      </c>
      <c r="J3721" s="30" t="s">
        <v>623</v>
      </c>
      <c r="K3721" s="30" t="s">
        <v>495</v>
      </c>
      <c r="L3721" s="30" t="s">
        <v>612</v>
      </c>
      <c r="M3721" s="30" t="s">
        <v>1007</v>
      </c>
      <c r="N3721" s="30"/>
      <c r="O3721" s="30" t="s">
        <v>9872</v>
      </c>
      <c r="P3721" s="30" t="s">
        <v>9868</v>
      </c>
      <c r="Q3721" s="30" t="s">
        <v>4174</v>
      </c>
    </row>
    <row r="3722" spans="1:17" hidden="1" x14ac:dyDescent="0.2">
      <c r="A3722" s="30" t="s">
        <v>11914</v>
      </c>
      <c r="B3722" s="30" t="s">
        <v>10663</v>
      </c>
      <c r="C3722" s="30" t="s">
        <v>11915</v>
      </c>
      <c r="D3722" s="30"/>
      <c r="E3722" s="30" t="s">
        <v>9870</v>
      </c>
      <c r="F3722" s="30" t="s">
        <v>74</v>
      </c>
      <c r="G3722" s="38">
        <v>60</v>
      </c>
      <c r="H3722" s="31">
        <v>0</v>
      </c>
      <c r="I3722" s="30" t="s">
        <v>586</v>
      </c>
      <c r="J3722" s="30" t="s">
        <v>587</v>
      </c>
      <c r="K3722" s="30" t="s">
        <v>495</v>
      </c>
      <c r="L3722" s="30" t="s">
        <v>496</v>
      </c>
      <c r="M3722" s="30" t="s">
        <v>877</v>
      </c>
      <c r="N3722" s="30"/>
      <c r="O3722" s="30" t="s">
        <v>9872</v>
      </c>
      <c r="P3722" s="30" t="s">
        <v>9868</v>
      </c>
      <c r="Q3722" s="30" t="s">
        <v>499</v>
      </c>
    </row>
    <row r="3723" spans="1:17" hidden="1" x14ac:dyDescent="0.2">
      <c r="A3723" s="30" t="s">
        <v>11916</v>
      </c>
      <c r="B3723" s="30" t="s">
        <v>10094</v>
      </c>
      <c r="C3723" s="30" t="s">
        <v>11917</v>
      </c>
      <c r="D3723" s="30"/>
      <c r="E3723" s="30" t="s">
        <v>9870</v>
      </c>
      <c r="F3723" s="30" t="s">
        <v>74</v>
      </c>
      <c r="G3723" s="38">
        <v>60</v>
      </c>
      <c r="H3723" s="31">
        <v>0</v>
      </c>
      <c r="I3723" s="30" t="s">
        <v>552</v>
      </c>
      <c r="J3723" s="30" t="s">
        <v>553</v>
      </c>
      <c r="K3723" s="30" t="s">
        <v>495</v>
      </c>
      <c r="L3723" s="30" t="s">
        <v>496</v>
      </c>
      <c r="M3723" s="30" t="s">
        <v>596</v>
      </c>
      <c r="N3723" s="30"/>
      <c r="O3723" s="30" t="s">
        <v>9872</v>
      </c>
      <c r="P3723" s="30" t="s">
        <v>9868</v>
      </c>
      <c r="Q3723" s="30" t="s">
        <v>499</v>
      </c>
    </row>
    <row r="3724" spans="1:17" hidden="1" x14ac:dyDescent="0.2">
      <c r="A3724" s="30" t="s">
        <v>11918</v>
      </c>
      <c r="B3724" s="30" t="s">
        <v>10109</v>
      </c>
      <c r="C3724" s="30" t="s">
        <v>11919</v>
      </c>
      <c r="D3724" s="30" t="s">
        <v>74</v>
      </c>
      <c r="E3724" s="30" t="s">
        <v>9891</v>
      </c>
      <c r="F3724" s="30"/>
      <c r="G3724" s="38">
        <v>60</v>
      </c>
      <c r="H3724" s="31">
        <v>0</v>
      </c>
      <c r="I3724" s="30" t="s">
        <v>5036</v>
      </c>
      <c r="J3724" s="30" t="s">
        <v>5037</v>
      </c>
      <c r="K3724" s="30" t="s">
        <v>495</v>
      </c>
      <c r="L3724" s="30" t="s">
        <v>612</v>
      </c>
      <c r="M3724" s="30" t="s">
        <v>1021</v>
      </c>
      <c r="N3724" s="30"/>
      <c r="O3724" s="30" t="s">
        <v>9872</v>
      </c>
      <c r="P3724" s="30" t="s">
        <v>9868</v>
      </c>
      <c r="Q3724" s="30" t="s">
        <v>4174</v>
      </c>
    </row>
    <row r="3725" spans="1:17" hidden="1" x14ac:dyDescent="0.2">
      <c r="A3725" s="30" t="s">
        <v>11920</v>
      </c>
      <c r="B3725" s="30" t="s">
        <v>10106</v>
      </c>
      <c r="C3725" s="30" t="s">
        <v>11921</v>
      </c>
      <c r="D3725" s="30" t="s">
        <v>74</v>
      </c>
      <c r="E3725" s="30" t="s">
        <v>9891</v>
      </c>
      <c r="F3725" s="30"/>
      <c r="G3725" s="38">
        <v>60</v>
      </c>
      <c r="H3725" s="31">
        <v>0</v>
      </c>
      <c r="I3725" s="30" t="s">
        <v>622</v>
      </c>
      <c r="J3725" s="30" t="s">
        <v>623</v>
      </c>
      <c r="K3725" s="30" t="s">
        <v>495</v>
      </c>
      <c r="L3725" s="30" t="s">
        <v>612</v>
      </c>
      <c r="M3725" s="30" t="s">
        <v>1153</v>
      </c>
      <c r="N3725" s="30"/>
      <c r="O3725" s="30" t="s">
        <v>9872</v>
      </c>
      <c r="P3725" s="30" t="s">
        <v>9868</v>
      </c>
      <c r="Q3725" s="30" t="s">
        <v>4174</v>
      </c>
    </row>
    <row r="3726" spans="1:17" hidden="1" x14ac:dyDescent="0.2">
      <c r="A3726" s="30" t="s">
        <v>11922</v>
      </c>
      <c r="B3726" s="30" t="s">
        <v>10109</v>
      </c>
      <c r="C3726" s="30" t="s">
        <v>11923</v>
      </c>
      <c r="D3726" s="30" t="s">
        <v>74</v>
      </c>
      <c r="E3726" s="30" t="s">
        <v>9891</v>
      </c>
      <c r="F3726" s="30"/>
      <c r="G3726" s="38">
        <v>60</v>
      </c>
      <c r="H3726" s="31">
        <v>0</v>
      </c>
      <c r="I3726" s="30" t="s">
        <v>610</v>
      </c>
      <c r="J3726" s="30" t="s">
        <v>611</v>
      </c>
      <c r="K3726" s="30" t="s">
        <v>495</v>
      </c>
      <c r="L3726" s="30" t="s">
        <v>612</v>
      </c>
      <c r="M3726" s="30" t="s">
        <v>1108</v>
      </c>
      <c r="N3726" s="30"/>
      <c r="O3726" s="30" t="s">
        <v>9872</v>
      </c>
      <c r="P3726" s="30" t="s">
        <v>9868</v>
      </c>
      <c r="Q3726" s="30" t="s">
        <v>4174</v>
      </c>
    </row>
    <row r="3727" spans="1:17" hidden="1" x14ac:dyDescent="0.2">
      <c r="A3727" s="30" t="s">
        <v>11924</v>
      </c>
      <c r="B3727" s="30" t="s">
        <v>10103</v>
      </c>
      <c r="C3727" s="30" t="s">
        <v>11925</v>
      </c>
      <c r="D3727" s="30"/>
      <c r="E3727" s="30" t="s">
        <v>9870</v>
      </c>
      <c r="F3727" s="30" t="s">
        <v>74</v>
      </c>
      <c r="G3727" s="38">
        <v>60</v>
      </c>
      <c r="H3727" s="31">
        <v>0</v>
      </c>
      <c r="I3727" s="30" t="s">
        <v>552</v>
      </c>
      <c r="J3727" s="30" t="s">
        <v>553</v>
      </c>
      <c r="K3727" s="30" t="s">
        <v>495</v>
      </c>
      <c r="L3727" s="30" t="s">
        <v>496</v>
      </c>
      <c r="M3727" s="30" t="s">
        <v>654</v>
      </c>
      <c r="N3727" s="30"/>
      <c r="O3727" s="30" t="s">
        <v>9872</v>
      </c>
      <c r="P3727" s="30" t="s">
        <v>9868</v>
      </c>
      <c r="Q3727" s="30" t="s">
        <v>499</v>
      </c>
    </row>
    <row r="3728" spans="1:17" hidden="1" x14ac:dyDescent="0.2">
      <c r="A3728" s="30" t="s">
        <v>11926</v>
      </c>
      <c r="B3728" s="30" t="s">
        <v>10103</v>
      </c>
      <c r="C3728" s="30" t="s">
        <v>11927</v>
      </c>
      <c r="D3728" s="30"/>
      <c r="E3728" s="30" t="s">
        <v>9870</v>
      </c>
      <c r="F3728" s="30" t="s">
        <v>74</v>
      </c>
      <c r="G3728" s="38">
        <v>60</v>
      </c>
      <c r="H3728" s="31">
        <v>0</v>
      </c>
      <c r="I3728" s="30" t="s">
        <v>546</v>
      </c>
      <c r="J3728" s="30" t="s">
        <v>547</v>
      </c>
      <c r="K3728" s="30" t="s">
        <v>495</v>
      </c>
      <c r="L3728" s="30" t="s">
        <v>496</v>
      </c>
      <c r="M3728" s="30" t="s">
        <v>695</v>
      </c>
      <c r="N3728" s="30" t="s">
        <v>11054</v>
      </c>
      <c r="O3728" s="30" t="s">
        <v>9872</v>
      </c>
      <c r="P3728" s="30" t="s">
        <v>9868</v>
      </c>
      <c r="Q3728" s="30" t="s">
        <v>499</v>
      </c>
    </row>
    <row r="3729" spans="1:17" hidden="1" x14ac:dyDescent="0.2">
      <c r="A3729" s="30" t="s">
        <v>11928</v>
      </c>
      <c r="B3729" s="30" t="s">
        <v>10109</v>
      </c>
      <c r="C3729" s="30" t="s">
        <v>11929</v>
      </c>
      <c r="D3729" s="30" t="s">
        <v>74</v>
      </c>
      <c r="E3729" s="30" t="s">
        <v>9891</v>
      </c>
      <c r="F3729" s="30"/>
      <c r="G3729" s="38">
        <v>60</v>
      </c>
      <c r="H3729" s="31">
        <v>0</v>
      </c>
      <c r="I3729" s="30" t="s">
        <v>5036</v>
      </c>
      <c r="J3729" s="30" t="s">
        <v>5037</v>
      </c>
      <c r="K3729" s="30" t="s">
        <v>495</v>
      </c>
      <c r="L3729" s="30" t="s">
        <v>612</v>
      </c>
      <c r="M3729" s="30" t="s">
        <v>1128</v>
      </c>
      <c r="N3729" s="30"/>
      <c r="O3729" s="30" t="s">
        <v>9872</v>
      </c>
      <c r="P3729" s="30" t="s">
        <v>9868</v>
      </c>
      <c r="Q3729" s="30" t="s">
        <v>4174</v>
      </c>
    </row>
    <row r="3730" spans="1:17" hidden="1" x14ac:dyDescent="0.2">
      <c r="A3730" s="30" t="s">
        <v>11930</v>
      </c>
      <c r="B3730" s="30" t="s">
        <v>10129</v>
      </c>
      <c r="C3730" s="30" t="s">
        <v>11931</v>
      </c>
      <c r="D3730" s="30"/>
      <c r="E3730" s="30" t="s">
        <v>9870</v>
      </c>
      <c r="F3730" s="30" t="s">
        <v>74</v>
      </c>
      <c r="G3730" s="38">
        <v>60</v>
      </c>
      <c r="H3730" s="31">
        <v>0</v>
      </c>
      <c r="I3730" s="30" t="s">
        <v>552</v>
      </c>
      <c r="J3730" s="30" t="s">
        <v>553</v>
      </c>
      <c r="K3730" s="30" t="s">
        <v>495</v>
      </c>
      <c r="L3730" s="30" t="s">
        <v>496</v>
      </c>
      <c r="M3730" s="30" t="s">
        <v>724</v>
      </c>
      <c r="N3730" s="30"/>
      <c r="O3730" s="30" t="s">
        <v>9872</v>
      </c>
      <c r="P3730" s="30" t="s">
        <v>9868</v>
      </c>
      <c r="Q3730" s="30" t="s">
        <v>499</v>
      </c>
    </row>
    <row r="3731" spans="1:17" hidden="1" x14ac:dyDescent="0.2">
      <c r="A3731" s="30" t="s">
        <v>11932</v>
      </c>
      <c r="B3731" s="30" t="s">
        <v>10109</v>
      </c>
      <c r="C3731" s="30" t="s">
        <v>11933</v>
      </c>
      <c r="D3731" s="30" t="s">
        <v>74</v>
      </c>
      <c r="E3731" s="30" t="s">
        <v>9891</v>
      </c>
      <c r="F3731" s="30"/>
      <c r="G3731" s="38">
        <v>60</v>
      </c>
      <c r="H3731" s="31">
        <v>0</v>
      </c>
      <c r="I3731" s="30" t="s">
        <v>5036</v>
      </c>
      <c r="J3731" s="30" t="s">
        <v>5037</v>
      </c>
      <c r="K3731" s="30" t="s">
        <v>495</v>
      </c>
      <c r="L3731" s="30" t="s">
        <v>612</v>
      </c>
      <c r="M3731" s="30" t="s">
        <v>1021</v>
      </c>
      <c r="N3731" s="30"/>
      <c r="O3731" s="30" t="s">
        <v>9872</v>
      </c>
      <c r="P3731" s="30" t="s">
        <v>9868</v>
      </c>
      <c r="Q3731" s="30" t="s">
        <v>4174</v>
      </c>
    </row>
    <row r="3732" spans="1:17" hidden="1" x14ac:dyDescent="0.2">
      <c r="A3732" s="30" t="s">
        <v>11934</v>
      </c>
      <c r="B3732" s="30" t="s">
        <v>10106</v>
      </c>
      <c r="C3732" s="30" t="s">
        <v>11935</v>
      </c>
      <c r="D3732" s="30" t="s">
        <v>74</v>
      </c>
      <c r="E3732" s="30" t="s">
        <v>9891</v>
      </c>
      <c r="F3732" s="30"/>
      <c r="G3732" s="38">
        <v>60</v>
      </c>
      <c r="H3732" s="31">
        <v>0</v>
      </c>
      <c r="I3732" s="30" t="s">
        <v>622</v>
      </c>
      <c r="J3732" s="30" t="s">
        <v>623</v>
      </c>
      <c r="K3732" s="30" t="s">
        <v>495</v>
      </c>
      <c r="L3732" s="30" t="s">
        <v>612</v>
      </c>
      <c r="M3732" s="30" t="s">
        <v>997</v>
      </c>
      <c r="N3732" s="30"/>
      <c r="O3732" s="30" t="s">
        <v>9872</v>
      </c>
      <c r="P3732" s="30" t="s">
        <v>9868</v>
      </c>
      <c r="Q3732" s="30" t="s">
        <v>4174</v>
      </c>
    </row>
    <row r="3733" spans="1:17" hidden="1" x14ac:dyDescent="0.2">
      <c r="A3733" s="30" t="s">
        <v>11936</v>
      </c>
      <c r="B3733" s="30" t="s">
        <v>10109</v>
      </c>
      <c r="C3733" s="30" t="s">
        <v>11937</v>
      </c>
      <c r="D3733" s="30" t="s">
        <v>74</v>
      </c>
      <c r="E3733" s="30" t="s">
        <v>9891</v>
      </c>
      <c r="F3733" s="30"/>
      <c r="G3733" s="38">
        <v>60</v>
      </c>
      <c r="H3733" s="31">
        <v>0</v>
      </c>
      <c r="I3733" s="30" t="s">
        <v>622</v>
      </c>
      <c r="J3733" s="30" t="s">
        <v>623</v>
      </c>
      <c r="K3733" s="30" t="s">
        <v>495</v>
      </c>
      <c r="L3733" s="30" t="s">
        <v>612</v>
      </c>
      <c r="M3733" s="30" t="s">
        <v>1007</v>
      </c>
      <c r="N3733" s="30"/>
      <c r="O3733" s="30" t="s">
        <v>9872</v>
      </c>
      <c r="P3733" s="30" t="s">
        <v>9868</v>
      </c>
      <c r="Q3733" s="30" t="s">
        <v>4174</v>
      </c>
    </row>
    <row r="3734" spans="1:17" hidden="1" x14ac:dyDescent="0.2">
      <c r="A3734" s="30" t="s">
        <v>11938</v>
      </c>
      <c r="B3734" s="30" t="s">
        <v>10109</v>
      </c>
      <c r="C3734" s="30" t="s">
        <v>11939</v>
      </c>
      <c r="D3734" s="30" t="s">
        <v>74</v>
      </c>
      <c r="E3734" s="30" t="s">
        <v>9891</v>
      </c>
      <c r="F3734" s="30"/>
      <c r="G3734" s="38">
        <v>60</v>
      </c>
      <c r="H3734" s="31">
        <v>0</v>
      </c>
      <c r="I3734" s="30" t="s">
        <v>610</v>
      </c>
      <c r="J3734" s="30" t="s">
        <v>611</v>
      </c>
      <c r="K3734" s="30" t="s">
        <v>495</v>
      </c>
      <c r="L3734" s="30" t="s">
        <v>612</v>
      </c>
      <c r="M3734" s="30" t="s">
        <v>943</v>
      </c>
      <c r="N3734" s="30"/>
      <c r="O3734" s="30" t="s">
        <v>9872</v>
      </c>
      <c r="P3734" s="30" t="s">
        <v>9868</v>
      </c>
      <c r="Q3734" s="30" t="s">
        <v>4174</v>
      </c>
    </row>
    <row r="3735" spans="1:17" hidden="1" x14ac:dyDescent="0.2">
      <c r="A3735" s="30" t="s">
        <v>11940</v>
      </c>
      <c r="B3735" s="30" t="s">
        <v>10094</v>
      </c>
      <c r="C3735" s="30" t="s">
        <v>11941</v>
      </c>
      <c r="D3735" s="30"/>
      <c r="E3735" s="30" t="s">
        <v>9870</v>
      </c>
      <c r="F3735" s="30" t="s">
        <v>74</v>
      </c>
      <c r="G3735" s="38">
        <v>60</v>
      </c>
      <c r="H3735" s="31">
        <v>0</v>
      </c>
      <c r="I3735" s="30" t="s">
        <v>586</v>
      </c>
      <c r="J3735" s="30" t="s">
        <v>587</v>
      </c>
      <c r="K3735" s="30" t="s">
        <v>495</v>
      </c>
      <c r="L3735" s="30" t="s">
        <v>496</v>
      </c>
      <c r="M3735" s="30" t="s">
        <v>2374</v>
      </c>
      <c r="N3735" s="30"/>
      <c r="O3735" s="30" t="s">
        <v>9872</v>
      </c>
      <c r="P3735" s="30" t="s">
        <v>9868</v>
      </c>
      <c r="Q3735" s="30" t="s">
        <v>499</v>
      </c>
    </row>
    <row r="3736" spans="1:17" hidden="1" x14ac:dyDescent="0.2">
      <c r="A3736" s="30" t="s">
        <v>11942</v>
      </c>
      <c r="B3736" s="30" t="s">
        <v>10094</v>
      </c>
      <c r="C3736" s="30" t="s">
        <v>11943</v>
      </c>
      <c r="D3736" s="30"/>
      <c r="E3736" s="30" t="s">
        <v>9870</v>
      </c>
      <c r="F3736" s="30" t="s">
        <v>74</v>
      </c>
      <c r="G3736" s="38">
        <v>60</v>
      </c>
      <c r="H3736" s="31">
        <v>0</v>
      </c>
      <c r="I3736" s="30" t="s">
        <v>552</v>
      </c>
      <c r="J3736" s="30" t="s">
        <v>553</v>
      </c>
      <c r="K3736" s="30" t="s">
        <v>495</v>
      </c>
      <c r="L3736" s="30" t="s">
        <v>496</v>
      </c>
      <c r="M3736" s="30" t="s">
        <v>596</v>
      </c>
      <c r="N3736" s="30"/>
      <c r="O3736" s="30" t="s">
        <v>9872</v>
      </c>
      <c r="P3736" s="30" t="s">
        <v>9868</v>
      </c>
      <c r="Q3736" s="30" t="s">
        <v>499</v>
      </c>
    </row>
    <row r="3737" spans="1:17" hidden="1" x14ac:dyDescent="0.2">
      <c r="A3737" s="30" t="s">
        <v>11944</v>
      </c>
      <c r="B3737" s="30" t="s">
        <v>10103</v>
      </c>
      <c r="C3737" s="30" t="s">
        <v>11945</v>
      </c>
      <c r="D3737" s="30"/>
      <c r="E3737" s="30" t="s">
        <v>9870</v>
      </c>
      <c r="F3737" s="30" t="s">
        <v>74</v>
      </c>
      <c r="G3737" s="38">
        <v>60</v>
      </c>
      <c r="H3737" s="31">
        <v>0</v>
      </c>
      <c r="I3737" s="30" t="s">
        <v>552</v>
      </c>
      <c r="J3737" s="30" t="s">
        <v>553</v>
      </c>
      <c r="K3737" s="30" t="s">
        <v>495</v>
      </c>
      <c r="L3737" s="30" t="s">
        <v>496</v>
      </c>
      <c r="M3737" s="30" t="s">
        <v>654</v>
      </c>
      <c r="N3737" s="30"/>
      <c r="O3737" s="30" t="s">
        <v>9872</v>
      </c>
      <c r="P3737" s="30" t="s">
        <v>9868</v>
      </c>
      <c r="Q3737" s="30" t="s">
        <v>499</v>
      </c>
    </row>
    <row r="3738" spans="1:17" hidden="1" x14ac:dyDescent="0.2">
      <c r="A3738" s="30" t="s">
        <v>11946</v>
      </c>
      <c r="B3738" s="30" t="s">
        <v>10103</v>
      </c>
      <c r="C3738" s="30" t="s">
        <v>11947</v>
      </c>
      <c r="D3738" s="30"/>
      <c r="E3738" s="30" t="s">
        <v>9870</v>
      </c>
      <c r="F3738" s="30" t="s">
        <v>74</v>
      </c>
      <c r="G3738" s="38">
        <v>60</v>
      </c>
      <c r="H3738" s="31">
        <v>0</v>
      </c>
      <c r="I3738" s="30" t="s">
        <v>586</v>
      </c>
      <c r="J3738" s="30" t="s">
        <v>587</v>
      </c>
      <c r="K3738" s="30" t="s">
        <v>495</v>
      </c>
      <c r="L3738" s="30" t="s">
        <v>496</v>
      </c>
      <c r="M3738" s="30" t="s">
        <v>3374</v>
      </c>
      <c r="N3738" s="30"/>
      <c r="O3738" s="30" t="s">
        <v>9872</v>
      </c>
      <c r="P3738" s="30" t="s">
        <v>9868</v>
      </c>
      <c r="Q3738" s="30" t="s">
        <v>499</v>
      </c>
    </row>
    <row r="3739" spans="1:17" hidden="1" x14ac:dyDescent="0.2">
      <c r="A3739" s="30" t="s">
        <v>11948</v>
      </c>
      <c r="B3739" s="30" t="s">
        <v>11949</v>
      </c>
      <c r="C3739" s="30" t="s">
        <v>11950</v>
      </c>
      <c r="D3739" s="30"/>
      <c r="E3739" s="30" t="s">
        <v>10101</v>
      </c>
      <c r="F3739" s="30"/>
      <c r="G3739" s="38">
        <v>60</v>
      </c>
      <c r="H3739" s="31">
        <v>0</v>
      </c>
      <c r="I3739" s="30" t="s">
        <v>546</v>
      </c>
      <c r="J3739" s="30" t="s">
        <v>547</v>
      </c>
      <c r="K3739" s="30" t="s">
        <v>495</v>
      </c>
      <c r="L3739" s="30" t="s">
        <v>572</v>
      </c>
      <c r="M3739" s="30" t="s">
        <v>573</v>
      </c>
      <c r="N3739" s="30"/>
      <c r="O3739" s="30" t="s">
        <v>9872</v>
      </c>
      <c r="P3739" s="30" t="s">
        <v>9868</v>
      </c>
      <c r="Q3739" s="30" t="s">
        <v>499</v>
      </c>
    </row>
    <row r="3740" spans="1:17" hidden="1" x14ac:dyDescent="0.2">
      <c r="A3740" s="30" t="s">
        <v>11951</v>
      </c>
      <c r="B3740" s="30" t="s">
        <v>10109</v>
      </c>
      <c r="C3740" s="30" t="s">
        <v>11952</v>
      </c>
      <c r="D3740" s="30" t="s">
        <v>74</v>
      </c>
      <c r="E3740" s="30" t="s">
        <v>9891</v>
      </c>
      <c r="F3740" s="30"/>
      <c r="G3740" s="38">
        <v>60</v>
      </c>
      <c r="H3740" s="31">
        <v>0</v>
      </c>
      <c r="I3740" s="30" t="s">
        <v>622</v>
      </c>
      <c r="J3740" s="30" t="s">
        <v>623</v>
      </c>
      <c r="K3740" s="30" t="s">
        <v>495</v>
      </c>
      <c r="L3740" s="30" t="s">
        <v>612</v>
      </c>
      <c r="M3740" s="30" t="s">
        <v>1007</v>
      </c>
      <c r="N3740" s="30"/>
      <c r="O3740" s="30" t="s">
        <v>9872</v>
      </c>
      <c r="P3740" s="30" t="s">
        <v>9868</v>
      </c>
      <c r="Q3740" s="30" t="s">
        <v>4174</v>
      </c>
    </row>
    <row r="3741" spans="1:17" hidden="1" x14ac:dyDescent="0.2">
      <c r="A3741" s="30" t="s">
        <v>11953</v>
      </c>
      <c r="B3741" s="30" t="s">
        <v>10106</v>
      </c>
      <c r="C3741" s="30" t="s">
        <v>11954</v>
      </c>
      <c r="D3741" s="30" t="s">
        <v>74</v>
      </c>
      <c r="E3741" s="30" t="s">
        <v>9891</v>
      </c>
      <c r="F3741" s="30"/>
      <c r="G3741" s="38">
        <v>60</v>
      </c>
      <c r="H3741" s="31">
        <v>0</v>
      </c>
      <c r="I3741" s="30" t="s">
        <v>622</v>
      </c>
      <c r="J3741" s="30" t="s">
        <v>623</v>
      </c>
      <c r="K3741" s="30" t="s">
        <v>495</v>
      </c>
      <c r="L3741" s="30" t="s">
        <v>612</v>
      </c>
      <c r="M3741" s="30" t="s">
        <v>1153</v>
      </c>
      <c r="N3741" s="30"/>
      <c r="O3741" s="30" t="s">
        <v>9872</v>
      </c>
      <c r="P3741" s="30" t="s">
        <v>9868</v>
      </c>
      <c r="Q3741" s="30" t="s">
        <v>4174</v>
      </c>
    </row>
    <row r="3742" spans="1:17" hidden="1" x14ac:dyDescent="0.2">
      <c r="A3742" s="30" t="s">
        <v>11955</v>
      </c>
      <c r="B3742" s="30" t="s">
        <v>10109</v>
      </c>
      <c r="C3742" s="30" t="s">
        <v>11956</v>
      </c>
      <c r="D3742" s="30" t="s">
        <v>74</v>
      </c>
      <c r="E3742" s="30" t="s">
        <v>9891</v>
      </c>
      <c r="F3742" s="30"/>
      <c r="G3742" s="38">
        <v>60</v>
      </c>
      <c r="H3742" s="31">
        <v>0</v>
      </c>
      <c r="I3742" s="30" t="s">
        <v>622</v>
      </c>
      <c r="J3742" s="30" t="s">
        <v>623</v>
      </c>
      <c r="K3742" s="30" t="s">
        <v>495</v>
      </c>
      <c r="L3742" s="30" t="s">
        <v>612</v>
      </c>
      <c r="M3742" s="30" t="s">
        <v>624</v>
      </c>
      <c r="N3742" s="30"/>
      <c r="O3742" s="30" t="s">
        <v>9872</v>
      </c>
      <c r="P3742" s="30" t="s">
        <v>9868</v>
      </c>
      <c r="Q3742" s="30" t="s">
        <v>4174</v>
      </c>
    </row>
    <row r="3743" spans="1:17" hidden="1" x14ac:dyDescent="0.2">
      <c r="A3743" s="30" t="s">
        <v>11957</v>
      </c>
      <c r="B3743" s="30" t="s">
        <v>10109</v>
      </c>
      <c r="C3743" s="30" t="s">
        <v>11958</v>
      </c>
      <c r="D3743" s="30" t="s">
        <v>74</v>
      </c>
      <c r="E3743" s="30" t="s">
        <v>9891</v>
      </c>
      <c r="F3743" s="30"/>
      <c r="G3743" s="38">
        <v>60</v>
      </c>
      <c r="H3743" s="31">
        <v>0</v>
      </c>
      <c r="I3743" s="30" t="s">
        <v>622</v>
      </c>
      <c r="J3743" s="30" t="s">
        <v>623</v>
      </c>
      <c r="K3743" s="30" t="s">
        <v>495</v>
      </c>
      <c r="L3743" s="30" t="s">
        <v>612</v>
      </c>
      <c r="M3743" s="30" t="s">
        <v>624</v>
      </c>
      <c r="N3743" s="30"/>
      <c r="O3743" s="30" t="s">
        <v>9872</v>
      </c>
      <c r="P3743" s="30" t="s">
        <v>9868</v>
      </c>
      <c r="Q3743" s="30" t="s">
        <v>4174</v>
      </c>
    </row>
    <row r="3744" spans="1:17" hidden="1" x14ac:dyDescent="0.2">
      <c r="A3744" s="30" t="s">
        <v>11959</v>
      </c>
      <c r="B3744" s="30" t="s">
        <v>10103</v>
      </c>
      <c r="C3744" s="30" t="s">
        <v>11960</v>
      </c>
      <c r="D3744" s="30"/>
      <c r="E3744" s="30" t="s">
        <v>9870</v>
      </c>
      <c r="F3744" s="30" t="s">
        <v>74</v>
      </c>
      <c r="G3744" s="38">
        <v>60</v>
      </c>
      <c r="H3744" s="31">
        <v>0</v>
      </c>
      <c r="I3744" s="30" t="s">
        <v>552</v>
      </c>
      <c r="J3744" s="30" t="s">
        <v>553</v>
      </c>
      <c r="K3744" s="30" t="s">
        <v>495</v>
      </c>
      <c r="L3744" s="30" t="s">
        <v>496</v>
      </c>
      <c r="M3744" s="30" t="s">
        <v>2249</v>
      </c>
      <c r="N3744" s="30"/>
      <c r="O3744" s="30" t="s">
        <v>9872</v>
      </c>
      <c r="P3744" s="30" t="s">
        <v>9868</v>
      </c>
      <c r="Q3744" s="30" t="s">
        <v>499</v>
      </c>
    </row>
    <row r="3745" spans="1:17" hidden="1" x14ac:dyDescent="0.2">
      <c r="A3745" s="30" t="s">
        <v>11961</v>
      </c>
      <c r="B3745" s="30" t="s">
        <v>10103</v>
      </c>
      <c r="C3745" s="30" t="s">
        <v>11962</v>
      </c>
      <c r="D3745" s="30"/>
      <c r="E3745" s="30" t="s">
        <v>9870</v>
      </c>
      <c r="F3745" s="30" t="s">
        <v>74</v>
      </c>
      <c r="G3745" s="38">
        <v>60</v>
      </c>
      <c r="H3745" s="31">
        <v>0</v>
      </c>
      <c r="I3745" s="30" t="s">
        <v>512</v>
      </c>
      <c r="J3745" s="30" t="s">
        <v>513</v>
      </c>
      <c r="K3745" s="30" t="s">
        <v>495</v>
      </c>
      <c r="L3745" s="30" t="s">
        <v>496</v>
      </c>
      <c r="M3745" s="30" t="s">
        <v>713</v>
      </c>
      <c r="N3745" s="30" t="s">
        <v>5309</v>
      </c>
      <c r="O3745" s="30" t="s">
        <v>9872</v>
      </c>
      <c r="P3745" s="30" t="s">
        <v>9868</v>
      </c>
      <c r="Q3745" s="30" t="s">
        <v>499</v>
      </c>
    </row>
    <row r="3746" spans="1:17" hidden="1" x14ac:dyDescent="0.2">
      <c r="A3746" s="30" t="s">
        <v>11963</v>
      </c>
      <c r="B3746" s="30" t="s">
        <v>10103</v>
      </c>
      <c r="C3746" s="30" t="s">
        <v>11964</v>
      </c>
      <c r="D3746" s="30"/>
      <c r="E3746" s="30" t="s">
        <v>9870</v>
      </c>
      <c r="F3746" s="30" t="s">
        <v>74</v>
      </c>
      <c r="G3746" s="38">
        <v>60</v>
      </c>
      <c r="H3746" s="31">
        <v>0</v>
      </c>
      <c r="I3746" s="30" t="s">
        <v>512</v>
      </c>
      <c r="J3746" s="30" t="s">
        <v>513</v>
      </c>
      <c r="K3746" s="30" t="s">
        <v>495</v>
      </c>
      <c r="L3746" s="30" t="s">
        <v>496</v>
      </c>
      <c r="M3746" s="30" t="s">
        <v>695</v>
      </c>
      <c r="N3746" s="30" t="s">
        <v>3085</v>
      </c>
      <c r="O3746" s="30" t="s">
        <v>9872</v>
      </c>
      <c r="P3746" s="30" t="s">
        <v>9868</v>
      </c>
      <c r="Q3746" s="30" t="s">
        <v>499</v>
      </c>
    </row>
    <row r="3747" spans="1:17" hidden="1" x14ac:dyDescent="0.2">
      <c r="A3747" s="30" t="s">
        <v>11965</v>
      </c>
      <c r="B3747" s="30" t="s">
        <v>10103</v>
      </c>
      <c r="C3747" s="30" t="s">
        <v>11966</v>
      </c>
      <c r="D3747" s="30"/>
      <c r="E3747" s="30" t="s">
        <v>9870</v>
      </c>
      <c r="F3747" s="30" t="s">
        <v>74</v>
      </c>
      <c r="G3747" s="38">
        <v>60</v>
      </c>
      <c r="H3747" s="31">
        <v>0</v>
      </c>
      <c r="I3747" s="30" t="s">
        <v>552</v>
      </c>
      <c r="J3747" s="30" t="s">
        <v>553</v>
      </c>
      <c r="K3747" s="30" t="s">
        <v>495</v>
      </c>
      <c r="L3747" s="30" t="s">
        <v>496</v>
      </c>
      <c r="M3747" s="30" t="s">
        <v>2249</v>
      </c>
      <c r="N3747" s="30"/>
      <c r="O3747" s="30" t="s">
        <v>9872</v>
      </c>
      <c r="P3747" s="30" t="s">
        <v>9868</v>
      </c>
      <c r="Q3747" s="30" t="s">
        <v>499</v>
      </c>
    </row>
    <row r="3748" spans="1:17" hidden="1" x14ac:dyDescent="0.2">
      <c r="A3748" s="30" t="s">
        <v>11967</v>
      </c>
      <c r="B3748" s="30" t="s">
        <v>10103</v>
      </c>
      <c r="C3748" s="30" t="s">
        <v>11968</v>
      </c>
      <c r="D3748" s="30"/>
      <c r="E3748" s="30" t="s">
        <v>9870</v>
      </c>
      <c r="F3748" s="30" t="s">
        <v>74</v>
      </c>
      <c r="G3748" s="38">
        <v>60</v>
      </c>
      <c r="H3748" s="31">
        <v>0</v>
      </c>
      <c r="I3748" s="30" t="s">
        <v>600</v>
      </c>
      <c r="J3748" s="30" t="s">
        <v>601</v>
      </c>
      <c r="K3748" s="30" t="s">
        <v>495</v>
      </c>
      <c r="L3748" s="30" t="s">
        <v>496</v>
      </c>
      <c r="M3748" s="30" t="s">
        <v>2249</v>
      </c>
      <c r="N3748" s="30"/>
      <c r="O3748" s="30" t="s">
        <v>9872</v>
      </c>
      <c r="P3748" s="30" t="s">
        <v>9868</v>
      </c>
      <c r="Q3748" s="30" t="s">
        <v>499</v>
      </c>
    </row>
    <row r="3749" spans="1:17" hidden="1" x14ac:dyDescent="0.2">
      <c r="A3749" s="30" t="s">
        <v>11969</v>
      </c>
      <c r="B3749" s="30" t="s">
        <v>10103</v>
      </c>
      <c r="C3749" s="30" t="s">
        <v>11970</v>
      </c>
      <c r="D3749" s="30"/>
      <c r="E3749" s="30" t="s">
        <v>9870</v>
      </c>
      <c r="F3749" s="30" t="s">
        <v>74</v>
      </c>
      <c r="G3749" s="38">
        <v>60</v>
      </c>
      <c r="H3749" s="31">
        <v>0</v>
      </c>
      <c r="I3749" s="30" t="s">
        <v>586</v>
      </c>
      <c r="J3749" s="30" t="s">
        <v>587</v>
      </c>
      <c r="K3749" s="30" t="s">
        <v>495</v>
      </c>
      <c r="L3749" s="30" t="s">
        <v>496</v>
      </c>
      <c r="M3749" s="30" t="s">
        <v>877</v>
      </c>
      <c r="N3749" s="30"/>
      <c r="O3749" s="30" t="s">
        <v>9872</v>
      </c>
      <c r="P3749" s="30" t="s">
        <v>9868</v>
      </c>
      <c r="Q3749" s="30" t="s">
        <v>499</v>
      </c>
    </row>
    <row r="3750" spans="1:17" hidden="1" x14ac:dyDescent="0.2">
      <c r="A3750" s="30" t="s">
        <v>11971</v>
      </c>
      <c r="B3750" s="30" t="s">
        <v>10103</v>
      </c>
      <c r="C3750" s="30" t="s">
        <v>11972</v>
      </c>
      <c r="D3750" s="30"/>
      <c r="E3750" s="30" t="s">
        <v>9870</v>
      </c>
      <c r="F3750" s="30" t="s">
        <v>74</v>
      </c>
      <c r="G3750" s="38">
        <v>60</v>
      </c>
      <c r="H3750" s="31">
        <v>0</v>
      </c>
      <c r="I3750" s="30" t="s">
        <v>586</v>
      </c>
      <c r="J3750" s="30" t="s">
        <v>587</v>
      </c>
      <c r="K3750" s="30" t="s">
        <v>495</v>
      </c>
      <c r="L3750" s="30" t="s">
        <v>496</v>
      </c>
      <c r="M3750" s="30" t="s">
        <v>903</v>
      </c>
      <c r="N3750" s="30"/>
      <c r="O3750" s="30" t="s">
        <v>9872</v>
      </c>
      <c r="P3750" s="30" t="s">
        <v>9868</v>
      </c>
      <c r="Q3750" s="30" t="s">
        <v>499</v>
      </c>
    </row>
    <row r="3751" spans="1:17" hidden="1" x14ac:dyDescent="0.2">
      <c r="A3751" s="30" t="s">
        <v>11973</v>
      </c>
      <c r="B3751" s="30" t="s">
        <v>10109</v>
      </c>
      <c r="C3751" s="30" t="s">
        <v>11974</v>
      </c>
      <c r="D3751" s="30" t="s">
        <v>74</v>
      </c>
      <c r="E3751" s="30" t="s">
        <v>9891</v>
      </c>
      <c r="F3751" s="30"/>
      <c r="G3751" s="38">
        <v>60</v>
      </c>
      <c r="H3751" s="31">
        <v>0</v>
      </c>
      <c r="I3751" s="30" t="s">
        <v>622</v>
      </c>
      <c r="J3751" s="30" t="s">
        <v>623</v>
      </c>
      <c r="K3751" s="30" t="s">
        <v>495</v>
      </c>
      <c r="L3751" s="30" t="s">
        <v>612</v>
      </c>
      <c r="M3751" s="30" t="s">
        <v>1007</v>
      </c>
      <c r="N3751" s="30"/>
      <c r="O3751" s="30" t="s">
        <v>9872</v>
      </c>
      <c r="P3751" s="30" t="s">
        <v>9868</v>
      </c>
      <c r="Q3751" s="30" t="s">
        <v>4174</v>
      </c>
    </row>
    <row r="3752" spans="1:17" hidden="1" x14ac:dyDescent="0.2">
      <c r="A3752" s="30" t="s">
        <v>11975</v>
      </c>
      <c r="B3752" s="30" t="s">
        <v>10129</v>
      </c>
      <c r="C3752" s="30" t="s">
        <v>11976</v>
      </c>
      <c r="D3752" s="30"/>
      <c r="E3752" s="30" t="s">
        <v>9870</v>
      </c>
      <c r="F3752" s="30" t="s">
        <v>74</v>
      </c>
      <c r="G3752" s="38">
        <v>60</v>
      </c>
      <c r="H3752" s="31">
        <v>0</v>
      </c>
      <c r="I3752" s="30" t="s">
        <v>586</v>
      </c>
      <c r="J3752" s="30" t="s">
        <v>587</v>
      </c>
      <c r="K3752" s="30" t="s">
        <v>495</v>
      </c>
      <c r="L3752" s="30" t="s">
        <v>496</v>
      </c>
      <c r="M3752" s="30" t="s">
        <v>497</v>
      </c>
      <c r="N3752" s="30"/>
      <c r="O3752" s="30" t="s">
        <v>9872</v>
      </c>
      <c r="P3752" s="30" t="s">
        <v>9868</v>
      </c>
      <c r="Q3752" s="30" t="s">
        <v>499</v>
      </c>
    </row>
    <row r="3753" spans="1:17" hidden="1" x14ac:dyDescent="0.2">
      <c r="A3753" s="30" t="s">
        <v>11977</v>
      </c>
      <c r="B3753" s="30" t="s">
        <v>10103</v>
      </c>
      <c r="C3753" s="30" t="s">
        <v>11978</v>
      </c>
      <c r="D3753" s="30"/>
      <c r="E3753" s="30" t="s">
        <v>9870</v>
      </c>
      <c r="F3753" s="30" t="s">
        <v>74</v>
      </c>
      <c r="G3753" s="38">
        <v>60</v>
      </c>
      <c r="H3753" s="31">
        <v>0</v>
      </c>
      <c r="I3753" s="30" t="s">
        <v>512</v>
      </c>
      <c r="J3753" s="30" t="s">
        <v>513</v>
      </c>
      <c r="K3753" s="30" t="s">
        <v>495</v>
      </c>
      <c r="L3753" s="30" t="s">
        <v>496</v>
      </c>
      <c r="M3753" s="30" t="s">
        <v>695</v>
      </c>
      <c r="N3753" s="30" t="s">
        <v>3047</v>
      </c>
      <c r="O3753" s="30" t="s">
        <v>9872</v>
      </c>
      <c r="P3753" s="30" t="s">
        <v>9868</v>
      </c>
      <c r="Q3753" s="30" t="s">
        <v>499</v>
      </c>
    </row>
    <row r="3754" spans="1:17" hidden="1" x14ac:dyDescent="0.2">
      <c r="A3754" s="30" t="s">
        <v>11979</v>
      </c>
      <c r="B3754" s="30" t="s">
        <v>10094</v>
      </c>
      <c r="C3754" s="30" t="s">
        <v>11980</v>
      </c>
      <c r="D3754" s="30"/>
      <c r="E3754" s="30" t="s">
        <v>9870</v>
      </c>
      <c r="F3754" s="30" t="s">
        <v>74</v>
      </c>
      <c r="G3754" s="38">
        <v>60</v>
      </c>
      <c r="H3754" s="31">
        <v>0</v>
      </c>
      <c r="I3754" s="30" t="s">
        <v>552</v>
      </c>
      <c r="J3754" s="30" t="s">
        <v>553</v>
      </c>
      <c r="K3754" s="30" t="s">
        <v>495</v>
      </c>
      <c r="L3754" s="30" t="s">
        <v>496</v>
      </c>
      <c r="M3754" s="30" t="s">
        <v>596</v>
      </c>
      <c r="N3754" s="30"/>
      <c r="O3754" s="30" t="s">
        <v>9872</v>
      </c>
      <c r="P3754" s="30" t="s">
        <v>9868</v>
      </c>
      <c r="Q3754" s="30" t="s">
        <v>499</v>
      </c>
    </row>
    <row r="3755" spans="1:17" hidden="1" x14ac:dyDescent="0.2">
      <c r="A3755" s="30" t="s">
        <v>11981</v>
      </c>
      <c r="B3755" s="30" t="s">
        <v>10103</v>
      </c>
      <c r="C3755" s="30" t="s">
        <v>11982</v>
      </c>
      <c r="D3755" s="30"/>
      <c r="E3755" s="30" t="s">
        <v>9870</v>
      </c>
      <c r="F3755" s="30" t="s">
        <v>74</v>
      </c>
      <c r="G3755" s="38">
        <v>60</v>
      </c>
      <c r="H3755" s="31">
        <v>0</v>
      </c>
      <c r="I3755" s="30" t="s">
        <v>512</v>
      </c>
      <c r="J3755" s="30" t="s">
        <v>513</v>
      </c>
      <c r="K3755" s="30" t="s">
        <v>495</v>
      </c>
      <c r="L3755" s="30" t="s">
        <v>496</v>
      </c>
      <c r="M3755" s="30" t="s">
        <v>695</v>
      </c>
      <c r="N3755" s="30" t="s">
        <v>11054</v>
      </c>
      <c r="O3755" s="30" t="s">
        <v>9872</v>
      </c>
      <c r="P3755" s="30" t="s">
        <v>9868</v>
      </c>
      <c r="Q3755" s="30" t="s">
        <v>499</v>
      </c>
    </row>
    <row r="3756" spans="1:17" hidden="1" x14ac:dyDescent="0.2">
      <c r="A3756" s="30" t="s">
        <v>11983</v>
      </c>
      <c r="B3756" s="30" t="s">
        <v>10103</v>
      </c>
      <c r="C3756" s="30" t="s">
        <v>11984</v>
      </c>
      <c r="D3756" s="30"/>
      <c r="E3756" s="30" t="s">
        <v>9870</v>
      </c>
      <c r="F3756" s="30" t="s">
        <v>74</v>
      </c>
      <c r="G3756" s="38">
        <v>60</v>
      </c>
      <c r="H3756" s="31">
        <v>0</v>
      </c>
      <c r="I3756" s="30" t="s">
        <v>586</v>
      </c>
      <c r="J3756" s="30" t="s">
        <v>587</v>
      </c>
      <c r="K3756" s="30" t="s">
        <v>495</v>
      </c>
      <c r="L3756" s="30" t="s">
        <v>496</v>
      </c>
      <c r="M3756" s="30" t="s">
        <v>903</v>
      </c>
      <c r="N3756" s="30"/>
      <c r="O3756" s="30" t="s">
        <v>9872</v>
      </c>
      <c r="P3756" s="30" t="s">
        <v>9868</v>
      </c>
      <c r="Q3756" s="30" t="s">
        <v>499</v>
      </c>
    </row>
    <row r="3757" spans="1:17" hidden="1" x14ac:dyDescent="0.2">
      <c r="A3757" s="30" t="s">
        <v>11985</v>
      </c>
      <c r="B3757" s="30" t="s">
        <v>10094</v>
      </c>
      <c r="C3757" s="30" t="s">
        <v>11986</v>
      </c>
      <c r="D3757" s="30"/>
      <c r="E3757" s="30" t="s">
        <v>9870</v>
      </c>
      <c r="F3757" s="30" t="s">
        <v>74</v>
      </c>
      <c r="G3757" s="38">
        <v>60</v>
      </c>
      <c r="H3757" s="31">
        <v>0</v>
      </c>
      <c r="I3757" s="30" t="s">
        <v>586</v>
      </c>
      <c r="J3757" s="30" t="s">
        <v>587</v>
      </c>
      <c r="K3757" s="30" t="s">
        <v>495</v>
      </c>
      <c r="L3757" s="30" t="s">
        <v>496</v>
      </c>
      <c r="M3757" s="30" t="s">
        <v>2374</v>
      </c>
      <c r="N3757" s="30"/>
      <c r="O3757" s="30" t="s">
        <v>9872</v>
      </c>
      <c r="P3757" s="30" t="s">
        <v>9868</v>
      </c>
      <c r="Q3757" s="30" t="s">
        <v>499</v>
      </c>
    </row>
    <row r="3758" spans="1:17" hidden="1" x14ac:dyDescent="0.2">
      <c r="A3758" s="30" t="s">
        <v>11987</v>
      </c>
      <c r="B3758" s="30" t="s">
        <v>10663</v>
      </c>
      <c r="C3758" s="30" t="s">
        <v>11988</v>
      </c>
      <c r="D3758" s="30"/>
      <c r="E3758" s="30" t="s">
        <v>9870</v>
      </c>
      <c r="F3758" s="30" t="s">
        <v>74</v>
      </c>
      <c r="G3758" s="38">
        <v>60</v>
      </c>
      <c r="H3758" s="31">
        <v>0</v>
      </c>
      <c r="I3758" s="30" t="s">
        <v>586</v>
      </c>
      <c r="J3758" s="30" t="s">
        <v>587</v>
      </c>
      <c r="K3758" s="30" t="s">
        <v>495</v>
      </c>
      <c r="L3758" s="30" t="s">
        <v>496</v>
      </c>
      <c r="M3758" s="30" t="s">
        <v>877</v>
      </c>
      <c r="N3758" s="30"/>
      <c r="O3758" s="30" t="s">
        <v>9872</v>
      </c>
      <c r="P3758" s="30" t="s">
        <v>9868</v>
      </c>
      <c r="Q3758" s="30" t="s">
        <v>499</v>
      </c>
    </row>
    <row r="3759" spans="1:17" hidden="1" x14ac:dyDescent="0.2">
      <c r="A3759" s="30" t="s">
        <v>11989</v>
      </c>
      <c r="B3759" s="30" t="s">
        <v>10094</v>
      </c>
      <c r="C3759" s="30" t="s">
        <v>11990</v>
      </c>
      <c r="D3759" s="30"/>
      <c r="E3759" s="30" t="s">
        <v>9870</v>
      </c>
      <c r="F3759" s="30" t="s">
        <v>74</v>
      </c>
      <c r="G3759" s="38">
        <v>60</v>
      </c>
      <c r="H3759" s="31">
        <v>0</v>
      </c>
      <c r="I3759" s="30" t="s">
        <v>552</v>
      </c>
      <c r="J3759" s="30" t="s">
        <v>553</v>
      </c>
      <c r="K3759" s="30" t="s">
        <v>495</v>
      </c>
      <c r="L3759" s="30" t="s">
        <v>496</v>
      </c>
      <c r="M3759" s="30" t="s">
        <v>596</v>
      </c>
      <c r="N3759" s="30"/>
      <c r="O3759" s="30" t="s">
        <v>9872</v>
      </c>
      <c r="P3759" s="30" t="s">
        <v>9868</v>
      </c>
      <c r="Q3759" s="30" t="s">
        <v>499</v>
      </c>
    </row>
    <row r="3760" spans="1:17" hidden="1" x14ac:dyDescent="0.2">
      <c r="A3760" s="30" t="s">
        <v>11991</v>
      </c>
      <c r="B3760" s="30" t="s">
        <v>10109</v>
      </c>
      <c r="C3760" s="30" t="s">
        <v>11992</v>
      </c>
      <c r="D3760" s="30" t="s">
        <v>74</v>
      </c>
      <c r="E3760" s="30" t="s">
        <v>9891</v>
      </c>
      <c r="F3760" s="30"/>
      <c r="G3760" s="38">
        <v>60</v>
      </c>
      <c r="H3760" s="31">
        <v>0</v>
      </c>
      <c r="I3760" s="30" t="s">
        <v>610</v>
      </c>
      <c r="J3760" s="30" t="s">
        <v>611</v>
      </c>
      <c r="K3760" s="30" t="s">
        <v>495</v>
      </c>
      <c r="L3760" s="30" t="s">
        <v>612</v>
      </c>
      <c r="M3760" s="30" t="s">
        <v>688</v>
      </c>
      <c r="N3760" s="30"/>
      <c r="O3760" s="30" t="s">
        <v>9872</v>
      </c>
      <c r="P3760" s="30" t="s">
        <v>9868</v>
      </c>
      <c r="Q3760" s="30" t="s">
        <v>4174</v>
      </c>
    </row>
    <row r="3761" spans="1:17" hidden="1" x14ac:dyDescent="0.2">
      <c r="A3761" s="30" t="s">
        <v>11993</v>
      </c>
      <c r="B3761" s="30" t="s">
        <v>10109</v>
      </c>
      <c r="C3761" s="30" t="s">
        <v>11994</v>
      </c>
      <c r="D3761" s="30" t="s">
        <v>74</v>
      </c>
      <c r="E3761" s="30" t="s">
        <v>9891</v>
      </c>
      <c r="F3761" s="30"/>
      <c r="G3761" s="38">
        <v>60</v>
      </c>
      <c r="H3761" s="31">
        <v>0</v>
      </c>
      <c r="I3761" s="30" t="s">
        <v>5036</v>
      </c>
      <c r="J3761" s="30" t="s">
        <v>5037</v>
      </c>
      <c r="K3761" s="30" t="s">
        <v>495</v>
      </c>
      <c r="L3761" s="30" t="s">
        <v>612</v>
      </c>
      <c r="M3761" s="30" t="s">
        <v>961</v>
      </c>
      <c r="N3761" s="30"/>
      <c r="O3761" s="30" t="s">
        <v>9872</v>
      </c>
      <c r="P3761" s="30" t="s">
        <v>9868</v>
      </c>
      <c r="Q3761" s="30" t="s">
        <v>4174</v>
      </c>
    </row>
    <row r="3762" spans="1:17" hidden="1" x14ac:dyDescent="0.2">
      <c r="A3762" s="30" t="s">
        <v>11995</v>
      </c>
      <c r="B3762" s="30" t="s">
        <v>10094</v>
      </c>
      <c r="C3762" s="30" t="s">
        <v>11996</v>
      </c>
      <c r="D3762" s="30"/>
      <c r="E3762" s="30" t="s">
        <v>9870</v>
      </c>
      <c r="F3762" s="30" t="s">
        <v>74</v>
      </c>
      <c r="G3762" s="38">
        <v>60</v>
      </c>
      <c r="H3762" s="31">
        <v>0</v>
      </c>
      <c r="I3762" s="30" t="s">
        <v>552</v>
      </c>
      <c r="J3762" s="30" t="s">
        <v>553</v>
      </c>
      <c r="K3762" s="30" t="s">
        <v>495</v>
      </c>
      <c r="L3762" s="30" t="s">
        <v>496</v>
      </c>
      <c r="M3762" s="30" t="s">
        <v>596</v>
      </c>
      <c r="N3762" s="30"/>
      <c r="O3762" s="30" t="s">
        <v>9872</v>
      </c>
      <c r="P3762" s="30" t="s">
        <v>9868</v>
      </c>
      <c r="Q3762" s="30" t="s">
        <v>499</v>
      </c>
    </row>
    <row r="3763" spans="1:17" hidden="1" x14ac:dyDescent="0.2">
      <c r="A3763" s="30" t="s">
        <v>11997</v>
      </c>
      <c r="B3763" s="30" t="s">
        <v>10129</v>
      </c>
      <c r="C3763" s="30" t="s">
        <v>11998</v>
      </c>
      <c r="D3763" s="30"/>
      <c r="E3763" s="30" t="s">
        <v>9870</v>
      </c>
      <c r="F3763" s="30" t="s">
        <v>74</v>
      </c>
      <c r="G3763" s="38">
        <v>60</v>
      </c>
      <c r="H3763" s="31">
        <v>0</v>
      </c>
      <c r="I3763" s="30" t="s">
        <v>552</v>
      </c>
      <c r="J3763" s="30" t="s">
        <v>553</v>
      </c>
      <c r="K3763" s="30" t="s">
        <v>495</v>
      </c>
      <c r="L3763" s="30" t="s">
        <v>496</v>
      </c>
      <c r="M3763" s="30" t="s">
        <v>724</v>
      </c>
      <c r="N3763" s="30"/>
      <c r="O3763" s="30" t="s">
        <v>9872</v>
      </c>
      <c r="P3763" s="30" t="s">
        <v>9868</v>
      </c>
      <c r="Q3763" s="30" t="s">
        <v>499</v>
      </c>
    </row>
    <row r="3764" spans="1:17" hidden="1" x14ac:dyDescent="0.2">
      <c r="A3764" s="30" t="s">
        <v>11999</v>
      </c>
      <c r="B3764" s="30" t="s">
        <v>10129</v>
      </c>
      <c r="C3764" s="30" t="s">
        <v>12000</v>
      </c>
      <c r="D3764" s="30"/>
      <c r="E3764" s="30" t="s">
        <v>9870</v>
      </c>
      <c r="F3764" s="30" t="s">
        <v>74</v>
      </c>
      <c r="G3764" s="38">
        <v>60</v>
      </c>
      <c r="H3764" s="31">
        <v>0</v>
      </c>
      <c r="I3764" s="30" t="s">
        <v>552</v>
      </c>
      <c r="J3764" s="30" t="s">
        <v>553</v>
      </c>
      <c r="K3764" s="30" t="s">
        <v>495</v>
      </c>
      <c r="L3764" s="30" t="s">
        <v>496</v>
      </c>
      <c r="M3764" s="30" t="s">
        <v>724</v>
      </c>
      <c r="N3764" s="30"/>
      <c r="O3764" s="30" t="s">
        <v>9872</v>
      </c>
      <c r="P3764" s="30" t="s">
        <v>9868</v>
      </c>
      <c r="Q3764" s="30" t="s">
        <v>499</v>
      </c>
    </row>
    <row r="3765" spans="1:17" hidden="1" x14ac:dyDescent="0.2">
      <c r="A3765" s="30" t="s">
        <v>12001</v>
      </c>
      <c r="B3765" s="30" t="s">
        <v>10109</v>
      </c>
      <c r="C3765" s="30" t="s">
        <v>12002</v>
      </c>
      <c r="D3765" s="30" t="s">
        <v>74</v>
      </c>
      <c r="E3765" s="30" t="s">
        <v>9891</v>
      </c>
      <c r="F3765" s="30"/>
      <c r="G3765" s="38">
        <v>60</v>
      </c>
      <c r="H3765" s="31">
        <v>0</v>
      </c>
      <c r="I3765" s="30" t="s">
        <v>622</v>
      </c>
      <c r="J3765" s="30" t="s">
        <v>623</v>
      </c>
      <c r="K3765" s="30" t="s">
        <v>495</v>
      </c>
      <c r="L3765" s="30" t="s">
        <v>612</v>
      </c>
      <c r="M3765" s="30" t="s">
        <v>1007</v>
      </c>
      <c r="N3765" s="30"/>
      <c r="O3765" s="30" t="s">
        <v>9872</v>
      </c>
      <c r="P3765" s="30" t="s">
        <v>9868</v>
      </c>
      <c r="Q3765" s="30" t="s">
        <v>4174</v>
      </c>
    </row>
    <row r="3766" spans="1:17" hidden="1" x14ac:dyDescent="0.2">
      <c r="A3766" s="30" t="s">
        <v>12003</v>
      </c>
      <c r="B3766" s="30" t="s">
        <v>10663</v>
      </c>
      <c r="C3766" s="30" t="s">
        <v>12004</v>
      </c>
      <c r="D3766" s="30"/>
      <c r="E3766" s="30" t="s">
        <v>9870</v>
      </c>
      <c r="F3766" s="30" t="s">
        <v>74</v>
      </c>
      <c r="G3766" s="38">
        <v>60</v>
      </c>
      <c r="H3766" s="31">
        <v>0</v>
      </c>
      <c r="I3766" s="30" t="s">
        <v>512</v>
      </c>
      <c r="J3766" s="30" t="s">
        <v>513</v>
      </c>
      <c r="K3766" s="30" t="s">
        <v>495</v>
      </c>
      <c r="L3766" s="30" t="s">
        <v>496</v>
      </c>
      <c r="M3766" s="30" t="s">
        <v>695</v>
      </c>
      <c r="N3766" s="30" t="s">
        <v>11054</v>
      </c>
      <c r="O3766" s="30" t="s">
        <v>9872</v>
      </c>
      <c r="P3766" s="30" t="s">
        <v>9868</v>
      </c>
      <c r="Q3766" s="30" t="s">
        <v>499</v>
      </c>
    </row>
    <row r="3767" spans="1:17" hidden="1" x14ac:dyDescent="0.2">
      <c r="A3767" s="30" t="s">
        <v>12005</v>
      </c>
      <c r="B3767" s="30" t="s">
        <v>10663</v>
      </c>
      <c r="C3767" s="30" t="s">
        <v>12006</v>
      </c>
      <c r="D3767" s="30"/>
      <c r="E3767" s="30" t="s">
        <v>9870</v>
      </c>
      <c r="F3767" s="30" t="s">
        <v>74</v>
      </c>
      <c r="G3767" s="38">
        <v>60</v>
      </c>
      <c r="H3767" s="31">
        <v>0</v>
      </c>
      <c r="I3767" s="30" t="s">
        <v>504</v>
      </c>
      <c r="J3767" s="30" t="s">
        <v>505</v>
      </c>
      <c r="K3767" s="30" t="s">
        <v>495</v>
      </c>
      <c r="L3767" s="30" t="s">
        <v>496</v>
      </c>
      <c r="M3767" s="30" t="s">
        <v>2206</v>
      </c>
      <c r="N3767" s="30"/>
      <c r="O3767" s="30" t="s">
        <v>9872</v>
      </c>
      <c r="P3767" s="30" t="s">
        <v>9868</v>
      </c>
      <c r="Q3767" s="30" t="s">
        <v>499</v>
      </c>
    </row>
    <row r="3768" spans="1:17" hidden="1" x14ac:dyDescent="0.2">
      <c r="A3768" s="30" t="s">
        <v>12007</v>
      </c>
      <c r="B3768" s="30" t="s">
        <v>10109</v>
      </c>
      <c r="C3768" s="30" t="s">
        <v>12008</v>
      </c>
      <c r="D3768" s="30" t="s">
        <v>74</v>
      </c>
      <c r="E3768" s="30" t="s">
        <v>9891</v>
      </c>
      <c r="F3768" s="30"/>
      <c r="G3768" s="38">
        <v>60</v>
      </c>
      <c r="H3768" s="31">
        <v>0</v>
      </c>
      <c r="I3768" s="30" t="s">
        <v>622</v>
      </c>
      <c r="J3768" s="30" t="s">
        <v>623</v>
      </c>
      <c r="K3768" s="30" t="s">
        <v>495</v>
      </c>
      <c r="L3768" s="30" t="s">
        <v>612</v>
      </c>
      <c r="M3768" s="30" t="s">
        <v>1007</v>
      </c>
      <c r="N3768" s="30"/>
      <c r="O3768" s="30" t="s">
        <v>9872</v>
      </c>
      <c r="P3768" s="30" t="s">
        <v>9868</v>
      </c>
      <c r="Q3768" s="30" t="s">
        <v>4174</v>
      </c>
    </row>
    <row r="3769" spans="1:17" hidden="1" x14ac:dyDescent="0.2">
      <c r="A3769" s="30" t="s">
        <v>12009</v>
      </c>
      <c r="B3769" s="30" t="s">
        <v>10106</v>
      </c>
      <c r="C3769" s="30" t="s">
        <v>12010</v>
      </c>
      <c r="D3769" s="30" t="s">
        <v>74</v>
      </c>
      <c r="E3769" s="30" t="s">
        <v>9891</v>
      </c>
      <c r="F3769" s="30"/>
      <c r="G3769" s="38">
        <v>60</v>
      </c>
      <c r="H3769" s="31">
        <v>0</v>
      </c>
      <c r="I3769" s="30" t="s">
        <v>622</v>
      </c>
      <c r="J3769" s="30" t="s">
        <v>623</v>
      </c>
      <c r="K3769" s="30" t="s">
        <v>495</v>
      </c>
      <c r="L3769" s="30" t="s">
        <v>612</v>
      </c>
      <c r="M3769" s="30" t="s">
        <v>1088</v>
      </c>
      <c r="N3769" s="30"/>
      <c r="O3769" s="30" t="s">
        <v>9872</v>
      </c>
      <c r="P3769" s="30" t="s">
        <v>9868</v>
      </c>
      <c r="Q3769" s="30" t="s">
        <v>4174</v>
      </c>
    </row>
    <row r="3770" spans="1:17" hidden="1" x14ac:dyDescent="0.2">
      <c r="A3770" s="30" t="s">
        <v>12011</v>
      </c>
      <c r="B3770" s="30" t="s">
        <v>10663</v>
      </c>
      <c r="C3770" s="30" t="s">
        <v>12012</v>
      </c>
      <c r="D3770" s="30"/>
      <c r="E3770" s="30" t="s">
        <v>9870</v>
      </c>
      <c r="F3770" s="30" t="s">
        <v>74</v>
      </c>
      <c r="G3770" s="38">
        <v>60</v>
      </c>
      <c r="H3770" s="31">
        <v>0</v>
      </c>
      <c r="I3770" s="30" t="s">
        <v>512</v>
      </c>
      <c r="J3770" s="30" t="s">
        <v>513</v>
      </c>
      <c r="K3770" s="30" t="s">
        <v>495</v>
      </c>
      <c r="L3770" s="30" t="s">
        <v>496</v>
      </c>
      <c r="M3770" s="30" t="s">
        <v>713</v>
      </c>
      <c r="N3770" s="30" t="s">
        <v>3111</v>
      </c>
      <c r="O3770" s="30" t="s">
        <v>9872</v>
      </c>
      <c r="P3770" s="30" t="s">
        <v>9868</v>
      </c>
      <c r="Q3770" s="30" t="s">
        <v>499</v>
      </c>
    </row>
    <row r="3771" spans="1:17" hidden="1" x14ac:dyDescent="0.2">
      <c r="A3771" s="30" t="s">
        <v>12013</v>
      </c>
      <c r="B3771" s="30" t="s">
        <v>10109</v>
      </c>
      <c r="C3771" s="30" t="s">
        <v>12014</v>
      </c>
      <c r="D3771" s="30" t="s">
        <v>74</v>
      </c>
      <c r="E3771" s="30" t="s">
        <v>9891</v>
      </c>
      <c r="F3771" s="30"/>
      <c r="G3771" s="38">
        <v>60</v>
      </c>
      <c r="H3771" s="31">
        <v>0</v>
      </c>
      <c r="I3771" s="30" t="s">
        <v>5036</v>
      </c>
      <c r="J3771" s="30" t="s">
        <v>5037</v>
      </c>
      <c r="K3771" s="30" t="s">
        <v>495</v>
      </c>
      <c r="L3771" s="30" t="s">
        <v>612</v>
      </c>
      <c r="M3771" s="30" t="s">
        <v>961</v>
      </c>
      <c r="N3771" s="30"/>
      <c r="O3771" s="30" t="s">
        <v>9872</v>
      </c>
      <c r="P3771" s="30" t="s">
        <v>9868</v>
      </c>
      <c r="Q3771" s="30" t="s">
        <v>4174</v>
      </c>
    </row>
    <row r="3772" spans="1:17" hidden="1" x14ac:dyDescent="0.2">
      <c r="A3772" s="30" t="s">
        <v>12015</v>
      </c>
      <c r="B3772" s="30" t="s">
        <v>10109</v>
      </c>
      <c r="C3772" s="30" t="s">
        <v>12016</v>
      </c>
      <c r="D3772" s="30" t="s">
        <v>74</v>
      </c>
      <c r="E3772" s="30" t="s">
        <v>9891</v>
      </c>
      <c r="F3772" s="30"/>
      <c r="G3772" s="38">
        <v>60</v>
      </c>
      <c r="H3772" s="31">
        <v>0</v>
      </c>
      <c r="I3772" s="30" t="s">
        <v>5036</v>
      </c>
      <c r="J3772" s="30" t="s">
        <v>5037</v>
      </c>
      <c r="K3772" s="30" t="s">
        <v>495</v>
      </c>
      <c r="L3772" s="30" t="s">
        <v>612</v>
      </c>
      <c r="M3772" s="30" t="s">
        <v>1128</v>
      </c>
      <c r="N3772" s="30"/>
      <c r="O3772" s="30" t="s">
        <v>9872</v>
      </c>
      <c r="P3772" s="30" t="s">
        <v>9868</v>
      </c>
      <c r="Q3772" s="30" t="s">
        <v>4174</v>
      </c>
    </row>
    <row r="3773" spans="1:17" hidden="1" x14ac:dyDescent="0.2">
      <c r="A3773" s="30" t="s">
        <v>12017</v>
      </c>
      <c r="B3773" s="30" t="s">
        <v>10103</v>
      </c>
      <c r="C3773" s="30" t="s">
        <v>12018</v>
      </c>
      <c r="D3773" s="30"/>
      <c r="E3773" s="30" t="s">
        <v>9870</v>
      </c>
      <c r="F3773" s="30" t="s">
        <v>74</v>
      </c>
      <c r="G3773" s="38">
        <v>60</v>
      </c>
      <c r="H3773" s="31">
        <v>0</v>
      </c>
      <c r="I3773" s="30" t="s">
        <v>504</v>
      </c>
      <c r="J3773" s="30" t="s">
        <v>505</v>
      </c>
      <c r="K3773" s="30" t="s">
        <v>495</v>
      </c>
      <c r="L3773" s="30" t="s">
        <v>496</v>
      </c>
      <c r="M3773" s="30" t="s">
        <v>506</v>
      </c>
      <c r="N3773" s="30" t="s">
        <v>507</v>
      </c>
      <c r="O3773" s="30" t="s">
        <v>9872</v>
      </c>
      <c r="P3773" s="30" t="s">
        <v>9868</v>
      </c>
      <c r="Q3773" s="30" t="s">
        <v>499</v>
      </c>
    </row>
    <row r="3774" spans="1:17" hidden="1" x14ac:dyDescent="0.2">
      <c r="A3774" s="30" t="s">
        <v>12019</v>
      </c>
      <c r="B3774" s="30" t="s">
        <v>10103</v>
      </c>
      <c r="C3774" s="30" t="s">
        <v>12020</v>
      </c>
      <c r="D3774" s="30"/>
      <c r="E3774" s="30" t="s">
        <v>9870</v>
      </c>
      <c r="F3774" s="30" t="s">
        <v>74</v>
      </c>
      <c r="G3774" s="38">
        <v>60</v>
      </c>
      <c r="H3774" s="31">
        <v>0</v>
      </c>
      <c r="I3774" s="30" t="s">
        <v>512</v>
      </c>
      <c r="J3774" s="30" t="s">
        <v>513</v>
      </c>
      <c r="K3774" s="30" t="s">
        <v>495</v>
      </c>
      <c r="L3774" s="30" t="s">
        <v>496</v>
      </c>
      <c r="M3774" s="30" t="s">
        <v>695</v>
      </c>
      <c r="N3774" s="30" t="s">
        <v>6412</v>
      </c>
      <c r="O3774" s="30" t="s">
        <v>9872</v>
      </c>
      <c r="P3774" s="30" t="s">
        <v>9868</v>
      </c>
      <c r="Q3774" s="30" t="s">
        <v>499</v>
      </c>
    </row>
    <row r="3775" spans="1:17" hidden="1" x14ac:dyDescent="0.2">
      <c r="A3775" s="30" t="s">
        <v>12021</v>
      </c>
      <c r="B3775" s="30" t="s">
        <v>10106</v>
      </c>
      <c r="C3775" s="30" t="s">
        <v>12022</v>
      </c>
      <c r="D3775" s="30" t="s">
        <v>74</v>
      </c>
      <c r="E3775" s="30" t="s">
        <v>9891</v>
      </c>
      <c r="F3775" s="30"/>
      <c r="G3775" s="38">
        <v>60</v>
      </c>
      <c r="H3775" s="31">
        <v>0</v>
      </c>
      <c r="I3775" s="30" t="s">
        <v>622</v>
      </c>
      <c r="J3775" s="30" t="s">
        <v>623</v>
      </c>
      <c r="K3775" s="30" t="s">
        <v>495</v>
      </c>
      <c r="L3775" s="30" t="s">
        <v>612</v>
      </c>
      <c r="M3775" s="30" t="s">
        <v>997</v>
      </c>
      <c r="N3775" s="30"/>
      <c r="O3775" s="30" t="s">
        <v>9872</v>
      </c>
      <c r="P3775" s="30" t="s">
        <v>9868</v>
      </c>
      <c r="Q3775" s="30" t="s">
        <v>4174</v>
      </c>
    </row>
    <row r="3776" spans="1:17" hidden="1" x14ac:dyDescent="0.2">
      <c r="A3776" s="30" t="s">
        <v>12023</v>
      </c>
      <c r="B3776" s="30" t="s">
        <v>10109</v>
      </c>
      <c r="C3776" s="30" t="s">
        <v>12024</v>
      </c>
      <c r="D3776" s="30" t="s">
        <v>74</v>
      </c>
      <c r="E3776" s="30" t="s">
        <v>9891</v>
      </c>
      <c r="F3776" s="30"/>
      <c r="G3776" s="38">
        <v>60</v>
      </c>
      <c r="H3776" s="31">
        <v>0</v>
      </c>
      <c r="I3776" s="30" t="s">
        <v>610</v>
      </c>
      <c r="J3776" s="30" t="s">
        <v>611</v>
      </c>
      <c r="K3776" s="30" t="s">
        <v>495</v>
      </c>
      <c r="L3776" s="30" t="s">
        <v>612</v>
      </c>
      <c r="M3776" s="30" t="s">
        <v>1035</v>
      </c>
      <c r="N3776" s="30"/>
      <c r="O3776" s="30" t="s">
        <v>9872</v>
      </c>
      <c r="P3776" s="30" t="s">
        <v>9868</v>
      </c>
      <c r="Q3776" s="30" t="s">
        <v>4174</v>
      </c>
    </row>
    <row r="3777" spans="1:17" hidden="1" x14ac:dyDescent="0.2">
      <c r="A3777" s="30" t="s">
        <v>12025</v>
      </c>
      <c r="B3777" s="30" t="s">
        <v>10106</v>
      </c>
      <c r="C3777" s="30" t="s">
        <v>12026</v>
      </c>
      <c r="D3777" s="30" t="s">
        <v>74</v>
      </c>
      <c r="E3777" s="30" t="s">
        <v>9891</v>
      </c>
      <c r="F3777" s="30"/>
      <c r="G3777" s="38">
        <v>60</v>
      </c>
      <c r="H3777" s="31">
        <v>0</v>
      </c>
      <c r="I3777" s="30" t="s">
        <v>622</v>
      </c>
      <c r="J3777" s="30" t="s">
        <v>623</v>
      </c>
      <c r="K3777" s="30" t="s">
        <v>495</v>
      </c>
      <c r="L3777" s="30" t="s">
        <v>612</v>
      </c>
      <c r="M3777" s="30" t="s">
        <v>1153</v>
      </c>
      <c r="N3777" s="30"/>
      <c r="O3777" s="30" t="s">
        <v>9872</v>
      </c>
      <c r="P3777" s="30" t="s">
        <v>9868</v>
      </c>
      <c r="Q3777" s="30" t="s">
        <v>4174</v>
      </c>
    </row>
    <row r="3778" spans="1:17" hidden="1" x14ac:dyDescent="0.2">
      <c r="A3778" s="30" t="s">
        <v>12027</v>
      </c>
      <c r="B3778" s="30" t="s">
        <v>10663</v>
      </c>
      <c r="C3778" s="30" t="s">
        <v>12028</v>
      </c>
      <c r="D3778" s="30"/>
      <c r="E3778" s="30" t="s">
        <v>9870</v>
      </c>
      <c r="F3778" s="30" t="s">
        <v>74</v>
      </c>
      <c r="G3778" s="38">
        <v>60</v>
      </c>
      <c r="H3778" s="31">
        <v>0</v>
      </c>
      <c r="I3778" s="30" t="s">
        <v>586</v>
      </c>
      <c r="J3778" s="30" t="s">
        <v>587</v>
      </c>
      <c r="K3778" s="30" t="s">
        <v>495</v>
      </c>
      <c r="L3778" s="30" t="s">
        <v>496</v>
      </c>
      <c r="M3778" s="30" t="s">
        <v>877</v>
      </c>
      <c r="N3778" s="30"/>
      <c r="O3778" s="30" t="s">
        <v>9872</v>
      </c>
      <c r="P3778" s="30" t="s">
        <v>9868</v>
      </c>
      <c r="Q3778" s="30" t="s">
        <v>499</v>
      </c>
    </row>
    <row r="3779" spans="1:17" hidden="1" x14ac:dyDescent="0.2">
      <c r="A3779" s="30" t="s">
        <v>12029</v>
      </c>
      <c r="B3779" s="30" t="s">
        <v>10106</v>
      </c>
      <c r="C3779" s="30" t="s">
        <v>12030</v>
      </c>
      <c r="D3779" s="30" t="s">
        <v>74</v>
      </c>
      <c r="E3779" s="30" t="s">
        <v>9891</v>
      </c>
      <c r="F3779" s="30"/>
      <c r="G3779" s="38">
        <v>60</v>
      </c>
      <c r="H3779" s="31">
        <v>0</v>
      </c>
      <c r="I3779" s="30" t="s">
        <v>622</v>
      </c>
      <c r="J3779" s="30" t="s">
        <v>623</v>
      </c>
      <c r="K3779" s="30" t="s">
        <v>495</v>
      </c>
      <c r="L3779" s="30" t="s">
        <v>612</v>
      </c>
      <c r="M3779" s="30" t="s">
        <v>1153</v>
      </c>
      <c r="N3779" s="30"/>
      <c r="O3779" s="30" t="s">
        <v>9872</v>
      </c>
      <c r="P3779" s="30" t="s">
        <v>9868</v>
      </c>
      <c r="Q3779" s="30" t="s">
        <v>4174</v>
      </c>
    </row>
    <row r="3780" spans="1:17" hidden="1" x14ac:dyDescent="0.2">
      <c r="A3780" s="30" t="s">
        <v>12031</v>
      </c>
      <c r="B3780" s="30" t="s">
        <v>10109</v>
      </c>
      <c r="C3780" s="30" t="s">
        <v>12032</v>
      </c>
      <c r="D3780" s="30" t="s">
        <v>74</v>
      </c>
      <c r="E3780" s="30" t="s">
        <v>9891</v>
      </c>
      <c r="F3780" s="30"/>
      <c r="G3780" s="38">
        <v>60</v>
      </c>
      <c r="H3780" s="31">
        <v>0</v>
      </c>
      <c r="I3780" s="30" t="s">
        <v>610</v>
      </c>
      <c r="J3780" s="30" t="s">
        <v>611</v>
      </c>
      <c r="K3780" s="30" t="s">
        <v>495</v>
      </c>
      <c r="L3780" s="30" t="s">
        <v>612</v>
      </c>
      <c r="M3780" s="30" t="s">
        <v>1035</v>
      </c>
      <c r="N3780" s="30"/>
      <c r="O3780" s="30" t="s">
        <v>9872</v>
      </c>
      <c r="P3780" s="30" t="s">
        <v>9868</v>
      </c>
      <c r="Q3780" s="30" t="s">
        <v>4174</v>
      </c>
    </row>
    <row r="3781" spans="1:17" hidden="1" x14ac:dyDescent="0.2">
      <c r="A3781" s="30" t="s">
        <v>12033</v>
      </c>
      <c r="B3781" s="30" t="s">
        <v>10109</v>
      </c>
      <c r="C3781" s="30" t="s">
        <v>12034</v>
      </c>
      <c r="D3781" s="30" t="s">
        <v>74</v>
      </c>
      <c r="E3781" s="30" t="s">
        <v>9891</v>
      </c>
      <c r="F3781" s="30"/>
      <c r="G3781" s="38">
        <v>60</v>
      </c>
      <c r="H3781" s="31">
        <v>0</v>
      </c>
      <c r="I3781" s="30" t="s">
        <v>610</v>
      </c>
      <c r="J3781" s="30" t="s">
        <v>611</v>
      </c>
      <c r="K3781" s="30" t="s">
        <v>495</v>
      </c>
      <c r="L3781" s="30" t="s">
        <v>612</v>
      </c>
      <c r="M3781" s="30" t="s">
        <v>1108</v>
      </c>
      <c r="N3781" s="30"/>
      <c r="O3781" s="30" t="s">
        <v>9872</v>
      </c>
      <c r="P3781" s="30" t="s">
        <v>9868</v>
      </c>
      <c r="Q3781" s="30" t="s">
        <v>4174</v>
      </c>
    </row>
    <row r="3782" spans="1:17" hidden="1" x14ac:dyDescent="0.2">
      <c r="A3782" s="30" t="s">
        <v>12035</v>
      </c>
      <c r="B3782" s="30" t="s">
        <v>10109</v>
      </c>
      <c r="C3782" s="30" t="s">
        <v>12036</v>
      </c>
      <c r="D3782" s="30" t="s">
        <v>74</v>
      </c>
      <c r="E3782" s="30" t="s">
        <v>9891</v>
      </c>
      <c r="F3782" s="30"/>
      <c r="G3782" s="38">
        <v>60</v>
      </c>
      <c r="H3782" s="31">
        <v>0</v>
      </c>
      <c r="I3782" s="30" t="s">
        <v>5036</v>
      </c>
      <c r="J3782" s="30" t="s">
        <v>5037</v>
      </c>
      <c r="K3782" s="30" t="s">
        <v>495</v>
      </c>
      <c r="L3782" s="30" t="s">
        <v>612</v>
      </c>
      <c r="M3782" s="30" t="s">
        <v>780</v>
      </c>
      <c r="N3782" s="30"/>
      <c r="O3782" s="30" t="s">
        <v>9872</v>
      </c>
      <c r="P3782" s="30" t="s">
        <v>9868</v>
      </c>
      <c r="Q3782" s="30" t="s">
        <v>4174</v>
      </c>
    </row>
    <row r="3783" spans="1:17" hidden="1" x14ac:dyDescent="0.2">
      <c r="A3783" s="30" t="s">
        <v>12037</v>
      </c>
      <c r="B3783" s="30" t="s">
        <v>10129</v>
      </c>
      <c r="C3783" s="30" t="s">
        <v>12038</v>
      </c>
      <c r="D3783" s="30"/>
      <c r="E3783" s="30" t="s">
        <v>9870</v>
      </c>
      <c r="F3783" s="30" t="s">
        <v>74</v>
      </c>
      <c r="G3783" s="38">
        <v>60</v>
      </c>
      <c r="H3783" s="31">
        <v>0</v>
      </c>
      <c r="I3783" s="30" t="s">
        <v>586</v>
      </c>
      <c r="J3783" s="30" t="s">
        <v>587</v>
      </c>
      <c r="K3783" s="30" t="s">
        <v>495</v>
      </c>
      <c r="L3783" s="30" t="s">
        <v>496</v>
      </c>
      <c r="M3783" s="30" t="s">
        <v>497</v>
      </c>
      <c r="N3783" s="30"/>
      <c r="O3783" s="30" t="s">
        <v>9872</v>
      </c>
      <c r="P3783" s="30" t="s">
        <v>9868</v>
      </c>
      <c r="Q3783" s="30" t="s">
        <v>499</v>
      </c>
    </row>
    <row r="3784" spans="1:17" hidden="1" x14ac:dyDescent="0.2">
      <c r="A3784" s="30" t="s">
        <v>12039</v>
      </c>
      <c r="B3784" s="30" t="s">
        <v>10129</v>
      </c>
      <c r="C3784" s="30" t="s">
        <v>12040</v>
      </c>
      <c r="D3784" s="30"/>
      <c r="E3784" s="30" t="s">
        <v>9870</v>
      </c>
      <c r="F3784" s="30" t="s">
        <v>74</v>
      </c>
      <c r="G3784" s="38">
        <v>60</v>
      </c>
      <c r="H3784" s="31">
        <v>0</v>
      </c>
      <c r="I3784" s="30" t="s">
        <v>552</v>
      </c>
      <c r="J3784" s="30" t="s">
        <v>553</v>
      </c>
      <c r="K3784" s="30" t="s">
        <v>495</v>
      </c>
      <c r="L3784" s="30" t="s">
        <v>496</v>
      </c>
      <c r="M3784" s="30" t="s">
        <v>724</v>
      </c>
      <c r="N3784" s="30"/>
      <c r="O3784" s="30" t="s">
        <v>9872</v>
      </c>
      <c r="P3784" s="30" t="s">
        <v>9868</v>
      </c>
      <c r="Q3784" s="30" t="s">
        <v>499</v>
      </c>
    </row>
    <row r="3785" spans="1:17" hidden="1" x14ac:dyDescent="0.2">
      <c r="A3785" s="30" t="s">
        <v>12041</v>
      </c>
      <c r="B3785" s="30" t="s">
        <v>10129</v>
      </c>
      <c r="C3785" s="30" t="s">
        <v>12042</v>
      </c>
      <c r="D3785" s="30"/>
      <c r="E3785" s="30" t="s">
        <v>9870</v>
      </c>
      <c r="F3785" s="30" t="s">
        <v>74</v>
      </c>
      <c r="G3785" s="38">
        <v>60</v>
      </c>
      <c r="H3785" s="31">
        <v>0</v>
      </c>
      <c r="I3785" s="30" t="s">
        <v>586</v>
      </c>
      <c r="J3785" s="30" t="s">
        <v>587</v>
      </c>
      <c r="K3785" s="30" t="s">
        <v>495</v>
      </c>
      <c r="L3785" s="30" t="s">
        <v>496</v>
      </c>
      <c r="M3785" s="30" t="s">
        <v>497</v>
      </c>
      <c r="N3785" s="30"/>
      <c r="O3785" s="30" t="s">
        <v>9872</v>
      </c>
      <c r="P3785" s="30" t="s">
        <v>9868</v>
      </c>
      <c r="Q3785" s="30" t="s">
        <v>499</v>
      </c>
    </row>
    <row r="3786" spans="1:17" hidden="1" x14ac:dyDescent="0.2">
      <c r="A3786" s="30" t="s">
        <v>12043</v>
      </c>
      <c r="B3786" s="30" t="s">
        <v>10109</v>
      </c>
      <c r="C3786" s="30" t="s">
        <v>12044</v>
      </c>
      <c r="D3786" s="30" t="s">
        <v>74</v>
      </c>
      <c r="E3786" s="30" t="s">
        <v>9891</v>
      </c>
      <c r="F3786" s="30"/>
      <c r="G3786" s="38">
        <v>60</v>
      </c>
      <c r="H3786" s="31">
        <v>0</v>
      </c>
      <c r="I3786" s="30" t="s">
        <v>5036</v>
      </c>
      <c r="J3786" s="30" t="s">
        <v>5037</v>
      </c>
      <c r="K3786" s="30" t="s">
        <v>495</v>
      </c>
      <c r="L3786" s="30" t="s">
        <v>612</v>
      </c>
      <c r="M3786" s="30" t="s">
        <v>1128</v>
      </c>
      <c r="N3786" s="30"/>
      <c r="O3786" s="30" t="s">
        <v>9872</v>
      </c>
      <c r="P3786" s="30" t="s">
        <v>9868</v>
      </c>
      <c r="Q3786" s="30" t="s">
        <v>4174</v>
      </c>
    </row>
    <row r="3787" spans="1:17" hidden="1" x14ac:dyDescent="0.2">
      <c r="A3787" s="30" t="s">
        <v>12045</v>
      </c>
      <c r="B3787" s="30" t="s">
        <v>10103</v>
      </c>
      <c r="C3787" s="30" t="s">
        <v>12046</v>
      </c>
      <c r="D3787" s="30"/>
      <c r="E3787" s="30" t="s">
        <v>9870</v>
      </c>
      <c r="F3787" s="30" t="s">
        <v>74</v>
      </c>
      <c r="G3787" s="38">
        <v>60</v>
      </c>
      <c r="H3787" s="31">
        <v>0</v>
      </c>
      <c r="I3787" s="30" t="s">
        <v>586</v>
      </c>
      <c r="J3787" s="30" t="s">
        <v>587</v>
      </c>
      <c r="K3787" s="30" t="s">
        <v>495</v>
      </c>
      <c r="L3787" s="30" t="s">
        <v>496</v>
      </c>
      <c r="M3787" s="30" t="s">
        <v>877</v>
      </c>
      <c r="N3787" s="30"/>
      <c r="O3787" s="30" t="s">
        <v>9872</v>
      </c>
      <c r="P3787" s="30" t="s">
        <v>9868</v>
      </c>
      <c r="Q3787" s="30" t="s">
        <v>499</v>
      </c>
    </row>
    <row r="3788" spans="1:17" hidden="1" x14ac:dyDescent="0.2">
      <c r="A3788" s="30" t="s">
        <v>12047</v>
      </c>
      <c r="B3788" s="30" t="s">
        <v>10109</v>
      </c>
      <c r="C3788" s="30" t="s">
        <v>12048</v>
      </c>
      <c r="D3788" s="30" t="s">
        <v>74</v>
      </c>
      <c r="E3788" s="30" t="s">
        <v>9891</v>
      </c>
      <c r="F3788" s="30"/>
      <c r="G3788" s="38">
        <v>60</v>
      </c>
      <c r="H3788" s="31">
        <v>0</v>
      </c>
      <c r="I3788" s="30" t="s">
        <v>610</v>
      </c>
      <c r="J3788" s="30" t="s">
        <v>611</v>
      </c>
      <c r="K3788" s="30" t="s">
        <v>495</v>
      </c>
      <c r="L3788" s="30" t="s">
        <v>612</v>
      </c>
      <c r="M3788" s="30" t="s">
        <v>688</v>
      </c>
      <c r="N3788" s="30"/>
      <c r="O3788" s="30" t="s">
        <v>9872</v>
      </c>
      <c r="P3788" s="30" t="s">
        <v>9868</v>
      </c>
      <c r="Q3788" s="30" t="s">
        <v>4174</v>
      </c>
    </row>
    <row r="3789" spans="1:17" hidden="1" x14ac:dyDescent="0.2">
      <c r="A3789" s="30" t="s">
        <v>12049</v>
      </c>
      <c r="B3789" s="30" t="s">
        <v>10109</v>
      </c>
      <c r="C3789" s="30" t="s">
        <v>12050</v>
      </c>
      <c r="D3789" s="30" t="s">
        <v>74</v>
      </c>
      <c r="E3789" s="30" t="s">
        <v>9891</v>
      </c>
      <c r="F3789" s="30"/>
      <c r="G3789" s="38">
        <v>60</v>
      </c>
      <c r="H3789" s="31">
        <v>0</v>
      </c>
      <c r="I3789" s="30" t="s">
        <v>622</v>
      </c>
      <c r="J3789" s="30" t="s">
        <v>623</v>
      </c>
      <c r="K3789" s="30" t="s">
        <v>495</v>
      </c>
      <c r="L3789" s="30" t="s">
        <v>612</v>
      </c>
      <c r="M3789" s="30" t="s">
        <v>1007</v>
      </c>
      <c r="N3789" s="30"/>
      <c r="O3789" s="30" t="s">
        <v>9872</v>
      </c>
      <c r="P3789" s="30" t="s">
        <v>9868</v>
      </c>
      <c r="Q3789" s="30" t="s">
        <v>4174</v>
      </c>
    </row>
    <row r="3790" spans="1:17" hidden="1" x14ac:dyDescent="0.2">
      <c r="A3790" s="30" t="s">
        <v>12051</v>
      </c>
      <c r="B3790" s="30" t="s">
        <v>10109</v>
      </c>
      <c r="C3790" s="30" t="s">
        <v>12052</v>
      </c>
      <c r="D3790" s="30" t="s">
        <v>74</v>
      </c>
      <c r="E3790" s="30" t="s">
        <v>9891</v>
      </c>
      <c r="F3790" s="30"/>
      <c r="G3790" s="38">
        <v>60</v>
      </c>
      <c r="H3790" s="31">
        <v>0</v>
      </c>
      <c r="I3790" s="30" t="s">
        <v>5036</v>
      </c>
      <c r="J3790" s="30" t="s">
        <v>5037</v>
      </c>
      <c r="K3790" s="30" t="s">
        <v>495</v>
      </c>
      <c r="L3790" s="30" t="s">
        <v>612</v>
      </c>
      <c r="M3790" s="30" t="s">
        <v>1021</v>
      </c>
      <c r="N3790" s="30"/>
      <c r="O3790" s="30" t="s">
        <v>9872</v>
      </c>
      <c r="P3790" s="30" t="s">
        <v>9868</v>
      </c>
      <c r="Q3790" s="30" t="s">
        <v>4174</v>
      </c>
    </row>
    <row r="3791" spans="1:17" hidden="1" x14ac:dyDescent="0.2">
      <c r="A3791" s="30" t="s">
        <v>12053</v>
      </c>
      <c r="B3791" s="30" t="s">
        <v>10109</v>
      </c>
      <c r="C3791" s="30" t="s">
        <v>12054</v>
      </c>
      <c r="D3791" s="30" t="s">
        <v>74</v>
      </c>
      <c r="E3791" s="30" t="s">
        <v>9891</v>
      </c>
      <c r="F3791" s="30"/>
      <c r="G3791" s="38">
        <v>60</v>
      </c>
      <c r="H3791" s="31">
        <v>0</v>
      </c>
      <c r="I3791" s="30" t="s">
        <v>5036</v>
      </c>
      <c r="J3791" s="30" t="s">
        <v>5037</v>
      </c>
      <c r="K3791" s="30" t="s">
        <v>495</v>
      </c>
      <c r="L3791" s="30" t="s">
        <v>612</v>
      </c>
      <c r="M3791" s="30" t="s">
        <v>1021</v>
      </c>
      <c r="N3791" s="30"/>
      <c r="O3791" s="30" t="s">
        <v>9872</v>
      </c>
      <c r="P3791" s="30" t="s">
        <v>9868</v>
      </c>
      <c r="Q3791" s="30" t="s">
        <v>4174</v>
      </c>
    </row>
    <row r="3792" spans="1:17" hidden="1" x14ac:dyDescent="0.2">
      <c r="A3792" s="30" t="s">
        <v>12055</v>
      </c>
      <c r="B3792" s="30" t="s">
        <v>10103</v>
      </c>
      <c r="C3792" s="30" t="s">
        <v>12056</v>
      </c>
      <c r="D3792" s="30"/>
      <c r="E3792" s="30" t="s">
        <v>9870</v>
      </c>
      <c r="F3792" s="30" t="s">
        <v>74</v>
      </c>
      <c r="G3792" s="38">
        <v>60</v>
      </c>
      <c r="H3792" s="31">
        <v>0</v>
      </c>
      <c r="I3792" s="30" t="s">
        <v>504</v>
      </c>
      <c r="J3792" s="30" t="s">
        <v>505</v>
      </c>
      <c r="K3792" s="30" t="s">
        <v>495</v>
      </c>
      <c r="L3792" s="30" t="s">
        <v>496</v>
      </c>
      <c r="M3792" s="30" t="s">
        <v>592</v>
      </c>
      <c r="N3792" s="30"/>
      <c r="O3792" s="30" t="s">
        <v>9872</v>
      </c>
      <c r="P3792" s="30" t="s">
        <v>9868</v>
      </c>
      <c r="Q3792" s="30" t="s">
        <v>499</v>
      </c>
    </row>
    <row r="3793" spans="1:17" hidden="1" x14ac:dyDescent="0.2">
      <c r="A3793" s="30" t="s">
        <v>12057</v>
      </c>
      <c r="B3793" s="30" t="s">
        <v>10103</v>
      </c>
      <c r="C3793" s="30" t="s">
        <v>12058</v>
      </c>
      <c r="D3793" s="30"/>
      <c r="E3793" s="30" t="s">
        <v>9870</v>
      </c>
      <c r="F3793" s="30" t="s">
        <v>74</v>
      </c>
      <c r="G3793" s="38">
        <v>60</v>
      </c>
      <c r="H3793" s="31">
        <v>0</v>
      </c>
      <c r="I3793" s="30" t="s">
        <v>552</v>
      </c>
      <c r="J3793" s="30" t="s">
        <v>553</v>
      </c>
      <c r="K3793" s="30" t="s">
        <v>495</v>
      </c>
      <c r="L3793" s="30" t="s">
        <v>496</v>
      </c>
      <c r="M3793" s="30" t="s">
        <v>2249</v>
      </c>
      <c r="N3793" s="30"/>
      <c r="O3793" s="30" t="s">
        <v>9872</v>
      </c>
      <c r="P3793" s="30" t="s">
        <v>9868</v>
      </c>
      <c r="Q3793" s="30" t="s">
        <v>499</v>
      </c>
    </row>
    <row r="3794" spans="1:17" hidden="1" x14ac:dyDescent="0.2">
      <c r="A3794" s="30" t="s">
        <v>12059</v>
      </c>
      <c r="B3794" s="30" t="s">
        <v>10103</v>
      </c>
      <c r="C3794" s="30" t="s">
        <v>12060</v>
      </c>
      <c r="D3794" s="30"/>
      <c r="E3794" s="30" t="s">
        <v>9870</v>
      </c>
      <c r="F3794" s="30" t="s">
        <v>74</v>
      </c>
      <c r="G3794" s="38">
        <v>60</v>
      </c>
      <c r="H3794" s="31">
        <v>0</v>
      </c>
      <c r="I3794" s="30" t="s">
        <v>512</v>
      </c>
      <c r="J3794" s="30" t="s">
        <v>513</v>
      </c>
      <c r="K3794" s="30" t="s">
        <v>495</v>
      </c>
      <c r="L3794" s="30" t="s">
        <v>496</v>
      </c>
      <c r="M3794" s="30" t="s">
        <v>514</v>
      </c>
      <c r="N3794" s="30"/>
      <c r="O3794" s="30" t="s">
        <v>9872</v>
      </c>
      <c r="P3794" s="30" t="s">
        <v>9868</v>
      </c>
      <c r="Q3794" s="30" t="s">
        <v>499</v>
      </c>
    </row>
    <row r="3795" spans="1:17" hidden="1" x14ac:dyDescent="0.2">
      <c r="A3795" s="30" t="s">
        <v>12061</v>
      </c>
      <c r="B3795" s="30" t="s">
        <v>10106</v>
      </c>
      <c r="C3795" s="30" t="s">
        <v>12062</v>
      </c>
      <c r="D3795" s="30" t="s">
        <v>74</v>
      </c>
      <c r="E3795" s="30" t="s">
        <v>9891</v>
      </c>
      <c r="F3795" s="30"/>
      <c r="G3795" s="38">
        <v>60</v>
      </c>
      <c r="H3795" s="31">
        <v>0</v>
      </c>
      <c r="I3795" s="30" t="s">
        <v>622</v>
      </c>
      <c r="J3795" s="30" t="s">
        <v>623</v>
      </c>
      <c r="K3795" s="30" t="s">
        <v>495</v>
      </c>
      <c r="L3795" s="30" t="s">
        <v>612</v>
      </c>
      <c r="M3795" s="30" t="s">
        <v>1153</v>
      </c>
      <c r="N3795" s="30"/>
      <c r="O3795" s="30" t="s">
        <v>9872</v>
      </c>
      <c r="P3795" s="30" t="s">
        <v>9868</v>
      </c>
      <c r="Q3795" s="30" t="s">
        <v>4174</v>
      </c>
    </row>
    <row r="3796" spans="1:17" hidden="1" x14ac:dyDescent="0.2">
      <c r="A3796" s="30" t="s">
        <v>12063</v>
      </c>
      <c r="B3796" s="30" t="s">
        <v>10109</v>
      </c>
      <c r="C3796" s="30" t="s">
        <v>12064</v>
      </c>
      <c r="D3796" s="30" t="s">
        <v>74</v>
      </c>
      <c r="E3796" s="30" t="s">
        <v>9891</v>
      </c>
      <c r="F3796" s="30"/>
      <c r="G3796" s="38">
        <v>60</v>
      </c>
      <c r="H3796" s="31">
        <v>0</v>
      </c>
      <c r="I3796" s="30" t="s">
        <v>610</v>
      </c>
      <c r="J3796" s="30" t="s">
        <v>611</v>
      </c>
      <c r="K3796" s="30" t="s">
        <v>495</v>
      </c>
      <c r="L3796" s="30" t="s">
        <v>612</v>
      </c>
      <c r="M3796" s="30" t="s">
        <v>1035</v>
      </c>
      <c r="N3796" s="30"/>
      <c r="O3796" s="30" t="s">
        <v>9872</v>
      </c>
      <c r="P3796" s="30" t="s">
        <v>9868</v>
      </c>
      <c r="Q3796" s="30" t="s">
        <v>4174</v>
      </c>
    </row>
    <row r="3797" spans="1:17" hidden="1" x14ac:dyDescent="0.2">
      <c r="A3797" s="30" t="s">
        <v>12065</v>
      </c>
      <c r="B3797" s="30" t="s">
        <v>10106</v>
      </c>
      <c r="C3797" s="30" t="s">
        <v>12066</v>
      </c>
      <c r="D3797" s="30" t="s">
        <v>74</v>
      </c>
      <c r="E3797" s="30" t="s">
        <v>9891</v>
      </c>
      <c r="F3797" s="30"/>
      <c r="G3797" s="38">
        <v>60</v>
      </c>
      <c r="H3797" s="31">
        <v>0</v>
      </c>
      <c r="I3797" s="30" t="s">
        <v>622</v>
      </c>
      <c r="J3797" s="30" t="s">
        <v>623</v>
      </c>
      <c r="K3797" s="30" t="s">
        <v>495</v>
      </c>
      <c r="L3797" s="30" t="s">
        <v>612</v>
      </c>
      <c r="M3797" s="30" t="s">
        <v>997</v>
      </c>
      <c r="N3797" s="30"/>
      <c r="O3797" s="30" t="s">
        <v>9872</v>
      </c>
      <c r="P3797" s="30" t="s">
        <v>9868</v>
      </c>
      <c r="Q3797" s="30" t="s">
        <v>4174</v>
      </c>
    </row>
    <row r="3798" spans="1:17" hidden="1" x14ac:dyDescent="0.2">
      <c r="A3798" s="30" t="s">
        <v>12067</v>
      </c>
      <c r="B3798" s="30" t="s">
        <v>10109</v>
      </c>
      <c r="C3798" s="30" t="s">
        <v>12068</v>
      </c>
      <c r="D3798" s="30" t="s">
        <v>74</v>
      </c>
      <c r="E3798" s="30" t="s">
        <v>9891</v>
      </c>
      <c r="F3798" s="30"/>
      <c r="G3798" s="38">
        <v>60</v>
      </c>
      <c r="H3798" s="31">
        <v>0</v>
      </c>
      <c r="I3798" s="30" t="s">
        <v>610</v>
      </c>
      <c r="J3798" s="30" t="s">
        <v>611</v>
      </c>
      <c r="K3798" s="30" t="s">
        <v>495</v>
      </c>
      <c r="L3798" s="30" t="s">
        <v>612</v>
      </c>
      <c r="M3798" s="30" t="s">
        <v>688</v>
      </c>
      <c r="N3798" s="30"/>
      <c r="O3798" s="30" t="s">
        <v>9872</v>
      </c>
      <c r="P3798" s="30" t="s">
        <v>9868</v>
      </c>
      <c r="Q3798" s="30" t="s">
        <v>4174</v>
      </c>
    </row>
    <row r="3799" spans="1:17" hidden="1" x14ac:dyDescent="0.2">
      <c r="A3799" s="30" t="s">
        <v>12069</v>
      </c>
      <c r="B3799" s="30" t="s">
        <v>10109</v>
      </c>
      <c r="C3799" s="30" t="s">
        <v>12070</v>
      </c>
      <c r="D3799" s="30" t="s">
        <v>74</v>
      </c>
      <c r="E3799" s="30" t="s">
        <v>9891</v>
      </c>
      <c r="F3799" s="30"/>
      <c r="G3799" s="38">
        <v>60</v>
      </c>
      <c r="H3799" s="31">
        <v>0</v>
      </c>
      <c r="I3799" s="30" t="s">
        <v>5036</v>
      </c>
      <c r="J3799" s="30" t="s">
        <v>5037</v>
      </c>
      <c r="K3799" s="30" t="s">
        <v>495</v>
      </c>
      <c r="L3799" s="30" t="s">
        <v>612</v>
      </c>
      <c r="M3799" s="30" t="s">
        <v>1128</v>
      </c>
      <c r="N3799" s="30"/>
      <c r="O3799" s="30" t="s">
        <v>9872</v>
      </c>
      <c r="P3799" s="30" t="s">
        <v>9868</v>
      </c>
      <c r="Q3799" s="30" t="s">
        <v>4174</v>
      </c>
    </row>
    <row r="3800" spans="1:17" hidden="1" x14ac:dyDescent="0.2">
      <c r="A3800" s="30" t="s">
        <v>12071</v>
      </c>
      <c r="B3800" s="30" t="s">
        <v>10109</v>
      </c>
      <c r="C3800" s="30" t="s">
        <v>12072</v>
      </c>
      <c r="D3800" s="30" t="s">
        <v>74</v>
      </c>
      <c r="E3800" s="30" t="s">
        <v>9891</v>
      </c>
      <c r="F3800" s="30"/>
      <c r="G3800" s="38">
        <v>60</v>
      </c>
      <c r="H3800" s="31">
        <v>0</v>
      </c>
      <c r="I3800" s="30" t="s">
        <v>622</v>
      </c>
      <c r="J3800" s="30" t="s">
        <v>623</v>
      </c>
      <c r="K3800" s="30" t="s">
        <v>495</v>
      </c>
      <c r="L3800" s="30" t="s">
        <v>612</v>
      </c>
      <c r="M3800" s="30" t="s">
        <v>1007</v>
      </c>
      <c r="N3800" s="30"/>
      <c r="O3800" s="30" t="s">
        <v>9872</v>
      </c>
      <c r="P3800" s="30" t="s">
        <v>9868</v>
      </c>
      <c r="Q3800" s="30" t="s">
        <v>4174</v>
      </c>
    </row>
    <row r="3801" spans="1:17" hidden="1" x14ac:dyDescent="0.2">
      <c r="A3801" s="30" t="s">
        <v>12073</v>
      </c>
      <c r="B3801" s="30" t="s">
        <v>10129</v>
      </c>
      <c r="C3801" s="30" t="s">
        <v>12074</v>
      </c>
      <c r="D3801" s="30"/>
      <c r="E3801" s="30" t="s">
        <v>9870</v>
      </c>
      <c r="F3801" s="30" t="s">
        <v>74</v>
      </c>
      <c r="G3801" s="38">
        <v>60</v>
      </c>
      <c r="H3801" s="31">
        <v>0</v>
      </c>
      <c r="I3801" s="30" t="s">
        <v>586</v>
      </c>
      <c r="J3801" s="30" t="s">
        <v>587</v>
      </c>
      <c r="K3801" s="30" t="s">
        <v>495</v>
      </c>
      <c r="L3801" s="30" t="s">
        <v>496</v>
      </c>
      <c r="M3801" s="30" t="s">
        <v>497</v>
      </c>
      <c r="N3801" s="30"/>
      <c r="O3801" s="30" t="s">
        <v>9872</v>
      </c>
      <c r="P3801" s="30" t="s">
        <v>9868</v>
      </c>
      <c r="Q3801" s="30" t="s">
        <v>499</v>
      </c>
    </row>
    <row r="3802" spans="1:17" hidden="1" x14ac:dyDescent="0.2">
      <c r="A3802" s="30" t="s">
        <v>12075</v>
      </c>
      <c r="B3802" s="30" t="s">
        <v>10663</v>
      </c>
      <c r="C3802" s="30" t="s">
        <v>12076</v>
      </c>
      <c r="D3802" s="30"/>
      <c r="E3802" s="30" t="s">
        <v>9870</v>
      </c>
      <c r="F3802" s="30" t="s">
        <v>74</v>
      </c>
      <c r="G3802" s="38">
        <v>60</v>
      </c>
      <c r="H3802" s="31">
        <v>0</v>
      </c>
      <c r="I3802" s="30" t="s">
        <v>504</v>
      </c>
      <c r="J3802" s="30" t="s">
        <v>505</v>
      </c>
      <c r="K3802" s="30" t="s">
        <v>495</v>
      </c>
      <c r="L3802" s="30" t="s">
        <v>496</v>
      </c>
      <c r="M3802" s="30" t="s">
        <v>2206</v>
      </c>
      <c r="N3802" s="30"/>
      <c r="O3802" s="30" t="s">
        <v>9872</v>
      </c>
      <c r="P3802" s="30" t="s">
        <v>9868</v>
      </c>
      <c r="Q3802" s="30" t="s">
        <v>499</v>
      </c>
    </row>
    <row r="3803" spans="1:17" hidden="1" x14ac:dyDescent="0.2">
      <c r="A3803" s="30" t="s">
        <v>12077</v>
      </c>
      <c r="B3803" s="30" t="s">
        <v>10103</v>
      </c>
      <c r="C3803" s="30" t="s">
        <v>12078</v>
      </c>
      <c r="D3803" s="30"/>
      <c r="E3803" s="30" t="s">
        <v>9870</v>
      </c>
      <c r="F3803" s="30" t="s">
        <v>74</v>
      </c>
      <c r="G3803" s="38">
        <v>60</v>
      </c>
      <c r="H3803" s="31">
        <v>0</v>
      </c>
      <c r="I3803" s="30" t="s">
        <v>512</v>
      </c>
      <c r="J3803" s="30" t="s">
        <v>513</v>
      </c>
      <c r="K3803" s="30" t="s">
        <v>495</v>
      </c>
      <c r="L3803" s="30" t="s">
        <v>496</v>
      </c>
      <c r="M3803" s="30" t="s">
        <v>639</v>
      </c>
      <c r="N3803" s="30"/>
      <c r="O3803" s="30" t="s">
        <v>9872</v>
      </c>
      <c r="P3803" s="30" t="s">
        <v>9868</v>
      </c>
      <c r="Q3803" s="30" t="s">
        <v>499</v>
      </c>
    </row>
    <row r="3804" spans="1:17" hidden="1" x14ac:dyDescent="0.2">
      <c r="A3804" s="30" t="s">
        <v>12079</v>
      </c>
      <c r="B3804" s="30" t="s">
        <v>10103</v>
      </c>
      <c r="C3804" s="30" t="s">
        <v>12080</v>
      </c>
      <c r="D3804" s="30"/>
      <c r="E3804" s="30" t="s">
        <v>9870</v>
      </c>
      <c r="F3804" s="30" t="s">
        <v>74</v>
      </c>
      <c r="G3804" s="38">
        <v>60</v>
      </c>
      <c r="H3804" s="31">
        <v>0</v>
      </c>
      <c r="I3804" s="30" t="s">
        <v>586</v>
      </c>
      <c r="J3804" s="30" t="s">
        <v>587</v>
      </c>
      <c r="K3804" s="30" t="s">
        <v>495</v>
      </c>
      <c r="L3804" s="30" t="s">
        <v>496</v>
      </c>
      <c r="M3804" s="30" t="s">
        <v>877</v>
      </c>
      <c r="N3804" s="30"/>
      <c r="O3804" s="30" t="s">
        <v>9872</v>
      </c>
      <c r="P3804" s="30" t="s">
        <v>9868</v>
      </c>
      <c r="Q3804" s="30" t="s">
        <v>499</v>
      </c>
    </row>
    <row r="3805" spans="1:17" hidden="1" x14ac:dyDescent="0.2">
      <c r="A3805" s="30" t="s">
        <v>12081</v>
      </c>
      <c r="B3805" s="30" t="s">
        <v>10109</v>
      </c>
      <c r="C3805" s="30" t="s">
        <v>12082</v>
      </c>
      <c r="D3805" s="30" t="s">
        <v>74</v>
      </c>
      <c r="E3805" s="30" t="s">
        <v>9891</v>
      </c>
      <c r="F3805" s="30"/>
      <c r="G3805" s="38">
        <v>60</v>
      </c>
      <c r="H3805" s="31">
        <v>0</v>
      </c>
      <c r="I3805" s="30" t="s">
        <v>610</v>
      </c>
      <c r="J3805" s="30" t="s">
        <v>611</v>
      </c>
      <c r="K3805" s="30" t="s">
        <v>495</v>
      </c>
      <c r="L3805" s="30" t="s">
        <v>612</v>
      </c>
      <c r="M3805" s="30" t="s">
        <v>1035</v>
      </c>
      <c r="N3805" s="30"/>
      <c r="O3805" s="30" t="s">
        <v>9872</v>
      </c>
      <c r="P3805" s="30" t="s">
        <v>9868</v>
      </c>
      <c r="Q3805" s="30" t="s">
        <v>4174</v>
      </c>
    </row>
    <row r="3806" spans="1:17" hidden="1" x14ac:dyDescent="0.2">
      <c r="A3806" s="30" t="s">
        <v>12083</v>
      </c>
      <c r="B3806" s="30" t="s">
        <v>10109</v>
      </c>
      <c r="C3806" s="30" t="s">
        <v>12084</v>
      </c>
      <c r="D3806" s="30" t="s">
        <v>74</v>
      </c>
      <c r="E3806" s="30" t="s">
        <v>9891</v>
      </c>
      <c r="F3806" s="30"/>
      <c r="G3806" s="38">
        <v>60</v>
      </c>
      <c r="H3806" s="31">
        <v>0</v>
      </c>
      <c r="I3806" s="30" t="s">
        <v>628</v>
      </c>
      <c r="J3806" s="30" t="s">
        <v>629</v>
      </c>
      <c r="K3806" s="30" t="s">
        <v>495</v>
      </c>
      <c r="L3806" s="30" t="s">
        <v>612</v>
      </c>
      <c r="M3806" s="30" t="s">
        <v>1828</v>
      </c>
      <c r="N3806" s="30"/>
      <c r="O3806" s="30" t="s">
        <v>9872</v>
      </c>
      <c r="P3806" s="30" t="s">
        <v>9868</v>
      </c>
      <c r="Q3806" s="30" t="s">
        <v>4174</v>
      </c>
    </row>
    <row r="3807" spans="1:17" hidden="1" x14ac:dyDescent="0.2">
      <c r="A3807" s="30" t="s">
        <v>12085</v>
      </c>
      <c r="B3807" s="30" t="s">
        <v>10109</v>
      </c>
      <c r="C3807" s="30" t="s">
        <v>12086</v>
      </c>
      <c r="D3807" s="30" t="s">
        <v>74</v>
      </c>
      <c r="E3807" s="30" t="s">
        <v>9891</v>
      </c>
      <c r="F3807" s="30"/>
      <c r="G3807" s="38">
        <v>60</v>
      </c>
      <c r="H3807" s="31">
        <v>0</v>
      </c>
      <c r="I3807" s="30" t="s">
        <v>628</v>
      </c>
      <c r="J3807" s="30" t="s">
        <v>629</v>
      </c>
      <c r="K3807" s="30" t="s">
        <v>495</v>
      </c>
      <c r="L3807" s="30" t="s">
        <v>612</v>
      </c>
      <c r="M3807" s="30" t="s">
        <v>1828</v>
      </c>
      <c r="N3807" s="30"/>
      <c r="O3807" s="30" t="s">
        <v>9872</v>
      </c>
      <c r="P3807" s="30" t="s">
        <v>9868</v>
      </c>
      <c r="Q3807" s="30" t="s">
        <v>4174</v>
      </c>
    </row>
    <row r="3808" spans="1:17" hidden="1" x14ac:dyDescent="0.2">
      <c r="A3808" s="30" t="s">
        <v>12087</v>
      </c>
      <c r="B3808" s="30" t="s">
        <v>10109</v>
      </c>
      <c r="C3808" s="30" t="s">
        <v>12088</v>
      </c>
      <c r="D3808" s="30" t="s">
        <v>74</v>
      </c>
      <c r="E3808" s="30" t="s">
        <v>9891</v>
      </c>
      <c r="F3808" s="30"/>
      <c r="G3808" s="38">
        <v>60</v>
      </c>
      <c r="H3808" s="31">
        <v>0</v>
      </c>
      <c r="I3808" s="30" t="s">
        <v>610</v>
      </c>
      <c r="J3808" s="30" t="s">
        <v>611</v>
      </c>
      <c r="K3808" s="30" t="s">
        <v>495</v>
      </c>
      <c r="L3808" s="30" t="s">
        <v>612</v>
      </c>
      <c r="M3808" s="30" t="s">
        <v>688</v>
      </c>
      <c r="N3808" s="30"/>
      <c r="O3808" s="30" t="s">
        <v>9872</v>
      </c>
      <c r="P3808" s="30" t="s">
        <v>9868</v>
      </c>
      <c r="Q3808" s="30" t="s">
        <v>4174</v>
      </c>
    </row>
    <row r="3809" spans="1:17" hidden="1" x14ac:dyDescent="0.2">
      <c r="A3809" s="30" t="s">
        <v>12089</v>
      </c>
      <c r="B3809" s="30" t="s">
        <v>10109</v>
      </c>
      <c r="C3809" s="30" t="s">
        <v>12090</v>
      </c>
      <c r="D3809" s="30" t="s">
        <v>74</v>
      </c>
      <c r="E3809" s="30" t="s">
        <v>9891</v>
      </c>
      <c r="F3809" s="30"/>
      <c r="G3809" s="38">
        <v>60</v>
      </c>
      <c r="H3809" s="31">
        <v>0</v>
      </c>
      <c r="I3809" s="30" t="s">
        <v>610</v>
      </c>
      <c r="J3809" s="30" t="s">
        <v>611</v>
      </c>
      <c r="K3809" s="30" t="s">
        <v>495</v>
      </c>
      <c r="L3809" s="30" t="s">
        <v>612</v>
      </c>
      <c r="M3809" s="30" t="s">
        <v>1035</v>
      </c>
      <c r="N3809" s="30"/>
      <c r="O3809" s="30" t="s">
        <v>9872</v>
      </c>
      <c r="P3809" s="30" t="s">
        <v>9868</v>
      </c>
      <c r="Q3809" s="30" t="s">
        <v>4174</v>
      </c>
    </row>
    <row r="3810" spans="1:17" hidden="1" x14ac:dyDescent="0.2">
      <c r="A3810" s="30" t="s">
        <v>12091</v>
      </c>
      <c r="B3810" s="30" t="s">
        <v>10103</v>
      </c>
      <c r="C3810" s="30" t="s">
        <v>12092</v>
      </c>
      <c r="D3810" s="30"/>
      <c r="E3810" s="30" t="s">
        <v>9870</v>
      </c>
      <c r="F3810" s="30" t="s">
        <v>74</v>
      </c>
      <c r="G3810" s="38">
        <v>60</v>
      </c>
      <c r="H3810" s="31">
        <v>0</v>
      </c>
      <c r="I3810" s="30" t="s">
        <v>512</v>
      </c>
      <c r="J3810" s="30" t="s">
        <v>513</v>
      </c>
      <c r="K3810" s="30" t="s">
        <v>495</v>
      </c>
      <c r="L3810" s="30" t="s">
        <v>496</v>
      </c>
      <c r="M3810" s="30" t="s">
        <v>713</v>
      </c>
      <c r="N3810" s="30" t="s">
        <v>3631</v>
      </c>
      <c r="O3810" s="30" t="s">
        <v>9872</v>
      </c>
      <c r="P3810" s="30" t="s">
        <v>9868</v>
      </c>
      <c r="Q3810" s="30" t="s">
        <v>499</v>
      </c>
    </row>
    <row r="3811" spans="1:17" hidden="1" x14ac:dyDescent="0.2">
      <c r="A3811" s="30" t="s">
        <v>12093</v>
      </c>
      <c r="B3811" s="30" t="s">
        <v>10103</v>
      </c>
      <c r="C3811" s="30" t="s">
        <v>12094</v>
      </c>
      <c r="D3811" s="30"/>
      <c r="E3811" s="30" t="s">
        <v>9870</v>
      </c>
      <c r="F3811" s="30" t="s">
        <v>74</v>
      </c>
      <c r="G3811" s="38">
        <v>60</v>
      </c>
      <c r="H3811" s="31">
        <v>0</v>
      </c>
      <c r="I3811" s="30" t="s">
        <v>552</v>
      </c>
      <c r="J3811" s="30" t="s">
        <v>553</v>
      </c>
      <c r="K3811" s="30" t="s">
        <v>495</v>
      </c>
      <c r="L3811" s="30" t="s">
        <v>496</v>
      </c>
      <c r="M3811" s="30" t="s">
        <v>654</v>
      </c>
      <c r="N3811" s="30"/>
      <c r="O3811" s="30" t="s">
        <v>9872</v>
      </c>
      <c r="P3811" s="30" t="s">
        <v>9868</v>
      </c>
      <c r="Q3811" s="30" t="s">
        <v>499</v>
      </c>
    </row>
    <row r="3812" spans="1:17" hidden="1" x14ac:dyDescent="0.2">
      <c r="A3812" s="30" t="s">
        <v>12095</v>
      </c>
      <c r="B3812" s="30" t="s">
        <v>10106</v>
      </c>
      <c r="C3812" s="30" t="s">
        <v>12096</v>
      </c>
      <c r="D3812" s="30" t="s">
        <v>74</v>
      </c>
      <c r="E3812" s="30" t="s">
        <v>9891</v>
      </c>
      <c r="F3812" s="30"/>
      <c r="G3812" s="38">
        <v>60</v>
      </c>
      <c r="H3812" s="31">
        <v>0</v>
      </c>
      <c r="I3812" s="30" t="s">
        <v>622</v>
      </c>
      <c r="J3812" s="30" t="s">
        <v>623</v>
      </c>
      <c r="K3812" s="30" t="s">
        <v>495</v>
      </c>
      <c r="L3812" s="30" t="s">
        <v>612</v>
      </c>
      <c r="M3812" s="30" t="s">
        <v>1153</v>
      </c>
      <c r="N3812" s="30"/>
      <c r="O3812" s="30" t="s">
        <v>9872</v>
      </c>
      <c r="P3812" s="30" t="s">
        <v>9868</v>
      </c>
      <c r="Q3812" s="30" t="s">
        <v>4174</v>
      </c>
    </row>
    <row r="3813" spans="1:17" hidden="1" x14ac:dyDescent="0.2">
      <c r="A3813" s="30" t="s">
        <v>12097</v>
      </c>
      <c r="B3813" s="30" t="s">
        <v>10106</v>
      </c>
      <c r="C3813" s="30" t="s">
        <v>12098</v>
      </c>
      <c r="D3813" s="30" t="s">
        <v>74</v>
      </c>
      <c r="E3813" s="30" t="s">
        <v>9891</v>
      </c>
      <c r="F3813" s="30"/>
      <c r="G3813" s="38">
        <v>60</v>
      </c>
      <c r="H3813" s="31">
        <v>0</v>
      </c>
      <c r="I3813" s="30" t="s">
        <v>622</v>
      </c>
      <c r="J3813" s="30" t="s">
        <v>623</v>
      </c>
      <c r="K3813" s="30" t="s">
        <v>495</v>
      </c>
      <c r="L3813" s="30" t="s">
        <v>612</v>
      </c>
      <c r="M3813" s="30" t="s">
        <v>997</v>
      </c>
      <c r="N3813" s="30"/>
      <c r="O3813" s="30" t="s">
        <v>9872</v>
      </c>
      <c r="P3813" s="30" t="s">
        <v>9868</v>
      </c>
      <c r="Q3813" s="30" t="s">
        <v>4174</v>
      </c>
    </row>
    <row r="3814" spans="1:17" hidden="1" x14ac:dyDescent="0.2">
      <c r="A3814" s="30" t="s">
        <v>12099</v>
      </c>
      <c r="B3814" s="30" t="s">
        <v>10103</v>
      </c>
      <c r="C3814" s="30" t="s">
        <v>12100</v>
      </c>
      <c r="D3814" s="30"/>
      <c r="E3814" s="30" t="s">
        <v>9870</v>
      </c>
      <c r="F3814" s="30" t="s">
        <v>74</v>
      </c>
      <c r="G3814" s="38">
        <v>60</v>
      </c>
      <c r="H3814" s="31">
        <v>0</v>
      </c>
      <c r="I3814" s="30" t="s">
        <v>552</v>
      </c>
      <c r="J3814" s="30" t="s">
        <v>553</v>
      </c>
      <c r="K3814" s="30" t="s">
        <v>495</v>
      </c>
      <c r="L3814" s="30" t="s">
        <v>496</v>
      </c>
      <c r="M3814" s="30" t="s">
        <v>654</v>
      </c>
      <c r="N3814" s="30"/>
      <c r="O3814" s="30" t="s">
        <v>9872</v>
      </c>
      <c r="P3814" s="30" t="s">
        <v>9868</v>
      </c>
      <c r="Q3814" s="30" t="s">
        <v>499</v>
      </c>
    </row>
    <row r="3815" spans="1:17" hidden="1" x14ac:dyDescent="0.2">
      <c r="A3815" s="30" t="s">
        <v>12101</v>
      </c>
      <c r="B3815" s="30" t="s">
        <v>10109</v>
      </c>
      <c r="C3815" s="30" t="s">
        <v>12102</v>
      </c>
      <c r="D3815" s="30" t="s">
        <v>74</v>
      </c>
      <c r="E3815" s="30" t="s">
        <v>9891</v>
      </c>
      <c r="F3815" s="30"/>
      <c r="G3815" s="38">
        <v>60</v>
      </c>
      <c r="H3815" s="31">
        <v>0</v>
      </c>
      <c r="I3815" s="30" t="s">
        <v>610</v>
      </c>
      <c r="J3815" s="30" t="s">
        <v>611</v>
      </c>
      <c r="K3815" s="30" t="s">
        <v>495</v>
      </c>
      <c r="L3815" s="30" t="s">
        <v>612</v>
      </c>
      <c r="M3815" s="30" t="s">
        <v>950</v>
      </c>
      <c r="N3815" s="30"/>
      <c r="O3815" s="30" t="s">
        <v>9872</v>
      </c>
      <c r="P3815" s="30" t="s">
        <v>9868</v>
      </c>
      <c r="Q3815" s="30" t="s">
        <v>4174</v>
      </c>
    </row>
    <row r="3816" spans="1:17" hidden="1" x14ac:dyDescent="0.2">
      <c r="A3816" s="30" t="s">
        <v>12103</v>
      </c>
      <c r="B3816" s="30" t="s">
        <v>10106</v>
      </c>
      <c r="C3816" s="30" t="s">
        <v>12104</v>
      </c>
      <c r="D3816" s="30" t="s">
        <v>74</v>
      </c>
      <c r="E3816" s="30" t="s">
        <v>9891</v>
      </c>
      <c r="F3816" s="30"/>
      <c r="G3816" s="38">
        <v>60</v>
      </c>
      <c r="H3816" s="31">
        <v>0</v>
      </c>
      <c r="I3816" s="30" t="s">
        <v>622</v>
      </c>
      <c r="J3816" s="30" t="s">
        <v>623</v>
      </c>
      <c r="K3816" s="30" t="s">
        <v>495</v>
      </c>
      <c r="L3816" s="30" t="s">
        <v>612</v>
      </c>
      <c r="M3816" s="30" t="s">
        <v>997</v>
      </c>
      <c r="N3816" s="30"/>
      <c r="O3816" s="30" t="s">
        <v>9872</v>
      </c>
      <c r="P3816" s="30" t="s">
        <v>9868</v>
      </c>
      <c r="Q3816" s="30" t="s">
        <v>4174</v>
      </c>
    </row>
    <row r="3817" spans="1:17" hidden="1" x14ac:dyDescent="0.2">
      <c r="A3817" s="30" t="s">
        <v>12105</v>
      </c>
      <c r="B3817" s="30" t="s">
        <v>10109</v>
      </c>
      <c r="C3817" s="30" t="s">
        <v>12106</v>
      </c>
      <c r="D3817" s="30" t="s">
        <v>74</v>
      </c>
      <c r="E3817" s="30" t="s">
        <v>9891</v>
      </c>
      <c r="F3817" s="30"/>
      <c r="G3817" s="38">
        <v>60</v>
      </c>
      <c r="H3817" s="31">
        <v>0</v>
      </c>
      <c r="I3817" s="30" t="s">
        <v>610</v>
      </c>
      <c r="J3817" s="30" t="s">
        <v>611</v>
      </c>
      <c r="K3817" s="30" t="s">
        <v>495</v>
      </c>
      <c r="L3817" s="30" t="s">
        <v>612</v>
      </c>
      <c r="M3817" s="30" t="s">
        <v>1108</v>
      </c>
      <c r="N3817" s="30"/>
      <c r="O3817" s="30" t="s">
        <v>9872</v>
      </c>
      <c r="P3817" s="30" t="s">
        <v>9868</v>
      </c>
      <c r="Q3817" s="30" t="s">
        <v>4174</v>
      </c>
    </row>
    <row r="3818" spans="1:17" hidden="1" x14ac:dyDescent="0.2">
      <c r="A3818" s="30" t="s">
        <v>12107</v>
      </c>
      <c r="B3818" s="30" t="s">
        <v>10109</v>
      </c>
      <c r="C3818" s="30" t="s">
        <v>12108</v>
      </c>
      <c r="D3818" s="30" t="s">
        <v>74</v>
      </c>
      <c r="E3818" s="30" t="s">
        <v>9891</v>
      </c>
      <c r="F3818" s="30"/>
      <c r="G3818" s="38">
        <v>60</v>
      </c>
      <c r="H3818" s="31">
        <v>0</v>
      </c>
      <c r="I3818" s="30" t="s">
        <v>622</v>
      </c>
      <c r="J3818" s="30" t="s">
        <v>623</v>
      </c>
      <c r="K3818" s="30" t="s">
        <v>495</v>
      </c>
      <c r="L3818" s="30" t="s">
        <v>612</v>
      </c>
      <c r="M3818" s="30" t="s">
        <v>624</v>
      </c>
      <c r="N3818" s="30"/>
      <c r="O3818" s="30" t="s">
        <v>9872</v>
      </c>
      <c r="P3818" s="30" t="s">
        <v>9868</v>
      </c>
      <c r="Q3818" s="30" t="s">
        <v>4174</v>
      </c>
    </row>
    <row r="3819" spans="1:17" hidden="1" x14ac:dyDescent="0.2">
      <c r="A3819" s="30" t="s">
        <v>12109</v>
      </c>
      <c r="B3819" s="30" t="s">
        <v>10129</v>
      </c>
      <c r="C3819" s="30" t="s">
        <v>12110</v>
      </c>
      <c r="D3819" s="30"/>
      <c r="E3819" s="30" t="s">
        <v>9870</v>
      </c>
      <c r="F3819" s="30" t="s">
        <v>74</v>
      </c>
      <c r="G3819" s="38">
        <v>60</v>
      </c>
      <c r="H3819" s="31">
        <v>0</v>
      </c>
      <c r="I3819" s="30" t="s">
        <v>586</v>
      </c>
      <c r="J3819" s="30" t="s">
        <v>587</v>
      </c>
      <c r="K3819" s="30" t="s">
        <v>495</v>
      </c>
      <c r="L3819" s="30" t="s">
        <v>496</v>
      </c>
      <c r="M3819" s="30" t="s">
        <v>497</v>
      </c>
      <c r="N3819" s="30"/>
      <c r="O3819" s="30" t="s">
        <v>9872</v>
      </c>
      <c r="P3819" s="30" t="s">
        <v>9868</v>
      </c>
      <c r="Q3819" s="30" t="s">
        <v>499</v>
      </c>
    </row>
    <row r="3820" spans="1:17" hidden="1" x14ac:dyDescent="0.2">
      <c r="A3820" s="30" t="s">
        <v>12111</v>
      </c>
      <c r="B3820" s="30" t="s">
        <v>10129</v>
      </c>
      <c r="C3820" s="30" t="s">
        <v>12112</v>
      </c>
      <c r="D3820" s="30"/>
      <c r="E3820" s="30" t="s">
        <v>9870</v>
      </c>
      <c r="F3820" s="30" t="s">
        <v>74</v>
      </c>
      <c r="G3820" s="38">
        <v>60</v>
      </c>
      <c r="H3820" s="31">
        <v>0</v>
      </c>
      <c r="I3820" s="30" t="s">
        <v>552</v>
      </c>
      <c r="J3820" s="30" t="s">
        <v>553</v>
      </c>
      <c r="K3820" s="30" t="s">
        <v>495</v>
      </c>
      <c r="L3820" s="30" t="s">
        <v>496</v>
      </c>
      <c r="M3820" s="30" t="s">
        <v>724</v>
      </c>
      <c r="N3820" s="30"/>
      <c r="O3820" s="30" t="s">
        <v>9872</v>
      </c>
      <c r="P3820" s="30" t="s">
        <v>9868</v>
      </c>
      <c r="Q3820" s="30" t="s">
        <v>499</v>
      </c>
    </row>
    <row r="3821" spans="1:17" hidden="1" x14ac:dyDescent="0.2">
      <c r="A3821" s="30" t="s">
        <v>12113</v>
      </c>
      <c r="B3821" s="30" t="s">
        <v>10129</v>
      </c>
      <c r="C3821" s="30" t="s">
        <v>12114</v>
      </c>
      <c r="D3821" s="30"/>
      <c r="E3821" s="30" t="s">
        <v>9870</v>
      </c>
      <c r="F3821" s="30" t="s">
        <v>74</v>
      </c>
      <c r="G3821" s="38">
        <v>60</v>
      </c>
      <c r="H3821" s="31">
        <v>0</v>
      </c>
      <c r="I3821" s="30" t="s">
        <v>718</v>
      </c>
      <c r="J3821" s="30" t="s">
        <v>719</v>
      </c>
      <c r="K3821" s="30" t="s">
        <v>495</v>
      </c>
      <c r="L3821" s="30" t="s">
        <v>496</v>
      </c>
      <c r="M3821" s="30" t="s">
        <v>724</v>
      </c>
      <c r="N3821" s="30"/>
      <c r="O3821" s="30" t="s">
        <v>9872</v>
      </c>
      <c r="P3821" s="30" t="s">
        <v>9868</v>
      </c>
      <c r="Q3821" s="30" t="s">
        <v>499</v>
      </c>
    </row>
    <row r="3822" spans="1:17" hidden="1" x14ac:dyDescent="0.2">
      <c r="A3822" s="30" t="s">
        <v>12115</v>
      </c>
      <c r="B3822" s="30" t="s">
        <v>10109</v>
      </c>
      <c r="C3822" s="30" t="s">
        <v>12116</v>
      </c>
      <c r="D3822" s="30" t="s">
        <v>74</v>
      </c>
      <c r="E3822" s="30" t="s">
        <v>9891</v>
      </c>
      <c r="F3822" s="30"/>
      <c r="G3822" s="38">
        <v>60</v>
      </c>
      <c r="H3822" s="31">
        <v>0</v>
      </c>
      <c r="I3822" s="30" t="s">
        <v>622</v>
      </c>
      <c r="J3822" s="30" t="s">
        <v>623</v>
      </c>
      <c r="K3822" s="30" t="s">
        <v>495</v>
      </c>
      <c r="L3822" s="30" t="s">
        <v>612</v>
      </c>
      <c r="M3822" s="30" t="s">
        <v>1007</v>
      </c>
      <c r="N3822" s="30"/>
      <c r="O3822" s="30" t="s">
        <v>9872</v>
      </c>
      <c r="P3822" s="30" t="s">
        <v>9868</v>
      </c>
      <c r="Q3822" s="30" t="s">
        <v>4174</v>
      </c>
    </row>
    <row r="3823" spans="1:17" hidden="1" x14ac:dyDescent="0.2">
      <c r="A3823" s="30" t="s">
        <v>12117</v>
      </c>
      <c r="B3823" s="30" t="s">
        <v>10106</v>
      </c>
      <c r="C3823" s="30" t="s">
        <v>12118</v>
      </c>
      <c r="D3823" s="30" t="s">
        <v>74</v>
      </c>
      <c r="E3823" s="30" t="s">
        <v>9891</v>
      </c>
      <c r="F3823" s="30"/>
      <c r="G3823" s="38">
        <v>60</v>
      </c>
      <c r="H3823" s="31">
        <v>0</v>
      </c>
      <c r="I3823" s="30" t="s">
        <v>622</v>
      </c>
      <c r="J3823" s="30" t="s">
        <v>623</v>
      </c>
      <c r="K3823" s="30" t="s">
        <v>495</v>
      </c>
      <c r="L3823" s="30" t="s">
        <v>612</v>
      </c>
      <c r="M3823" s="30" t="s">
        <v>997</v>
      </c>
      <c r="N3823" s="30"/>
      <c r="O3823" s="30" t="s">
        <v>9872</v>
      </c>
      <c r="P3823" s="30" t="s">
        <v>9868</v>
      </c>
      <c r="Q3823" s="30" t="s">
        <v>4174</v>
      </c>
    </row>
    <row r="3824" spans="1:17" hidden="1" x14ac:dyDescent="0.2">
      <c r="A3824" s="30" t="s">
        <v>12119</v>
      </c>
      <c r="B3824" s="30" t="s">
        <v>10109</v>
      </c>
      <c r="C3824" s="30" t="s">
        <v>12120</v>
      </c>
      <c r="D3824" s="30" t="s">
        <v>74</v>
      </c>
      <c r="E3824" s="30" t="s">
        <v>9891</v>
      </c>
      <c r="F3824" s="30"/>
      <c r="G3824" s="38">
        <v>60</v>
      </c>
      <c r="H3824" s="31">
        <v>0</v>
      </c>
      <c r="I3824" s="30" t="s">
        <v>622</v>
      </c>
      <c r="J3824" s="30" t="s">
        <v>623</v>
      </c>
      <c r="K3824" s="30" t="s">
        <v>495</v>
      </c>
      <c r="L3824" s="30" t="s">
        <v>612</v>
      </c>
      <c r="M3824" s="30" t="s">
        <v>1007</v>
      </c>
      <c r="N3824" s="30"/>
      <c r="O3824" s="30" t="s">
        <v>9872</v>
      </c>
      <c r="P3824" s="30" t="s">
        <v>9868</v>
      </c>
      <c r="Q3824" s="30" t="s">
        <v>4174</v>
      </c>
    </row>
    <row r="3825" spans="1:17" hidden="1" x14ac:dyDescent="0.2">
      <c r="A3825" s="30" t="s">
        <v>12121</v>
      </c>
      <c r="B3825" s="30" t="s">
        <v>10103</v>
      </c>
      <c r="C3825" s="30" t="s">
        <v>12122</v>
      </c>
      <c r="D3825" s="30"/>
      <c r="E3825" s="30" t="s">
        <v>9870</v>
      </c>
      <c r="F3825" s="30" t="s">
        <v>74</v>
      </c>
      <c r="G3825" s="38">
        <v>60</v>
      </c>
      <c r="H3825" s="31">
        <v>0</v>
      </c>
      <c r="I3825" s="30" t="s">
        <v>586</v>
      </c>
      <c r="J3825" s="30" t="s">
        <v>587</v>
      </c>
      <c r="K3825" s="30" t="s">
        <v>495</v>
      </c>
      <c r="L3825" s="30" t="s">
        <v>496</v>
      </c>
      <c r="M3825" s="30" t="s">
        <v>903</v>
      </c>
      <c r="N3825" s="30"/>
      <c r="O3825" s="30" t="s">
        <v>9872</v>
      </c>
      <c r="P3825" s="30" t="s">
        <v>9868</v>
      </c>
      <c r="Q3825" s="30" t="s">
        <v>499</v>
      </c>
    </row>
    <row r="3826" spans="1:17" hidden="1" x14ac:dyDescent="0.2">
      <c r="A3826" s="30" t="s">
        <v>12123</v>
      </c>
      <c r="B3826" s="30" t="s">
        <v>10103</v>
      </c>
      <c r="C3826" s="30" t="s">
        <v>12124</v>
      </c>
      <c r="D3826" s="30"/>
      <c r="E3826" s="30" t="s">
        <v>9870</v>
      </c>
      <c r="F3826" s="30" t="s">
        <v>74</v>
      </c>
      <c r="G3826" s="38">
        <v>60</v>
      </c>
      <c r="H3826" s="31">
        <v>0</v>
      </c>
      <c r="I3826" s="30" t="s">
        <v>552</v>
      </c>
      <c r="J3826" s="30" t="s">
        <v>553</v>
      </c>
      <c r="K3826" s="30" t="s">
        <v>495</v>
      </c>
      <c r="L3826" s="30" t="s">
        <v>496</v>
      </c>
      <c r="M3826" s="30" t="s">
        <v>654</v>
      </c>
      <c r="N3826" s="30"/>
      <c r="O3826" s="30" t="s">
        <v>9872</v>
      </c>
      <c r="P3826" s="30" t="s">
        <v>9868</v>
      </c>
      <c r="Q3826" s="30" t="s">
        <v>499</v>
      </c>
    </row>
    <row r="3827" spans="1:17" hidden="1" x14ac:dyDescent="0.2">
      <c r="A3827" s="30" t="s">
        <v>12125</v>
      </c>
      <c r="B3827" s="30" t="s">
        <v>10129</v>
      </c>
      <c r="C3827" s="30" t="s">
        <v>12126</v>
      </c>
      <c r="D3827" s="30"/>
      <c r="E3827" s="30" t="s">
        <v>9870</v>
      </c>
      <c r="F3827" s="30" t="s">
        <v>74</v>
      </c>
      <c r="G3827" s="38">
        <v>60</v>
      </c>
      <c r="H3827" s="31">
        <v>0</v>
      </c>
      <c r="I3827" s="30" t="s">
        <v>552</v>
      </c>
      <c r="J3827" s="30" t="s">
        <v>553</v>
      </c>
      <c r="K3827" s="30" t="s">
        <v>495</v>
      </c>
      <c r="L3827" s="30" t="s">
        <v>496</v>
      </c>
      <c r="M3827" s="30" t="s">
        <v>724</v>
      </c>
      <c r="N3827" s="30"/>
      <c r="O3827" s="30" t="s">
        <v>9872</v>
      </c>
      <c r="P3827" s="30" t="s">
        <v>9868</v>
      </c>
      <c r="Q3827" s="30" t="s">
        <v>499</v>
      </c>
    </row>
    <row r="3828" spans="1:17" hidden="1" x14ac:dyDescent="0.2">
      <c r="A3828" s="30" t="s">
        <v>12127</v>
      </c>
      <c r="B3828" s="30" t="s">
        <v>10106</v>
      </c>
      <c r="C3828" s="30" t="s">
        <v>12128</v>
      </c>
      <c r="D3828" s="30" t="s">
        <v>74</v>
      </c>
      <c r="E3828" s="30" t="s">
        <v>9891</v>
      </c>
      <c r="F3828" s="30"/>
      <c r="G3828" s="38">
        <v>60</v>
      </c>
      <c r="H3828" s="31">
        <v>0</v>
      </c>
      <c r="I3828" s="30" t="s">
        <v>622</v>
      </c>
      <c r="J3828" s="30" t="s">
        <v>623</v>
      </c>
      <c r="K3828" s="30" t="s">
        <v>495</v>
      </c>
      <c r="L3828" s="30" t="s">
        <v>612</v>
      </c>
      <c r="M3828" s="30" t="s">
        <v>1088</v>
      </c>
      <c r="N3828" s="30"/>
      <c r="O3828" s="30" t="s">
        <v>9872</v>
      </c>
      <c r="P3828" s="30" t="s">
        <v>9868</v>
      </c>
      <c r="Q3828" s="30" t="s">
        <v>4174</v>
      </c>
    </row>
    <row r="3829" spans="1:17" hidden="1" x14ac:dyDescent="0.2">
      <c r="A3829" s="30" t="s">
        <v>12129</v>
      </c>
      <c r="B3829" s="30" t="s">
        <v>10109</v>
      </c>
      <c r="C3829" s="30" t="s">
        <v>12130</v>
      </c>
      <c r="D3829" s="30" t="s">
        <v>74</v>
      </c>
      <c r="E3829" s="30" t="s">
        <v>9891</v>
      </c>
      <c r="F3829" s="30"/>
      <c r="G3829" s="38">
        <v>60</v>
      </c>
      <c r="H3829" s="31">
        <v>0</v>
      </c>
      <c r="I3829" s="30" t="s">
        <v>610</v>
      </c>
      <c r="J3829" s="30" t="s">
        <v>611</v>
      </c>
      <c r="K3829" s="30" t="s">
        <v>495</v>
      </c>
      <c r="L3829" s="30" t="s">
        <v>612</v>
      </c>
      <c r="M3829" s="30" t="s">
        <v>943</v>
      </c>
      <c r="N3829" s="30"/>
      <c r="O3829" s="30" t="s">
        <v>9872</v>
      </c>
      <c r="P3829" s="30" t="s">
        <v>9868</v>
      </c>
      <c r="Q3829" s="30" t="s">
        <v>4174</v>
      </c>
    </row>
    <row r="3830" spans="1:17" hidden="1" x14ac:dyDescent="0.2">
      <c r="A3830" s="30" t="s">
        <v>12131</v>
      </c>
      <c r="B3830" s="30" t="s">
        <v>10103</v>
      </c>
      <c r="C3830" s="30" t="s">
        <v>12132</v>
      </c>
      <c r="D3830" s="30"/>
      <c r="E3830" s="30" t="s">
        <v>9870</v>
      </c>
      <c r="F3830" s="30" t="s">
        <v>74</v>
      </c>
      <c r="G3830" s="38">
        <v>60</v>
      </c>
      <c r="H3830" s="31">
        <v>0</v>
      </c>
      <c r="I3830" s="30" t="s">
        <v>586</v>
      </c>
      <c r="J3830" s="30" t="s">
        <v>587</v>
      </c>
      <c r="K3830" s="30" t="s">
        <v>495</v>
      </c>
      <c r="L3830" s="30" t="s">
        <v>496</v>
      </c>
      <c r="M3830" s="30" t="s">
        <v>588</v>
      </c>
      <c r="N3830" s="30"/>
      <c r="O3830" s="30" t="s">
        <v>9872</v>
      </c>
      <c r="P3830" s="30" t="s">
        <v>9868</v>
      </c>
      <c r="Q3830" s="30" t="s">
        <v>499</v>
      </c>
    </row>
    <row r="3831" spans="1:17" hidden="1" x14ac:dyDescent="0.2">
      <c r="A3831" s="30" t="s">
        <v>12133</v>
      </c>
      <c r="B3831" s="30" t="s">
        <v>10103</v>
      </c>
      <c r="C3831" s="30" t="s">
        <v>12134</v>
      </c>
      <c r="D3831" s="30"/>
      <c r="E3831" s="30" t="s">
        <v>9870</v>
      </c>
      <c r="F3831" s="30" t="s">
        <v>74</v>
      </c>
      <c r="G3831" s="38">
        <v>60</v>
      </c>
      <c r="H3831" s="31">
        <v>0</v>
      </c>
      <c r="I3831" s="30" t="s">
        <v>552</v>
      </c>
      <c r="J3831" s="30" t="s">
        <v>553</v>
      </c>
      <c r="K3831" s="30" t="s">
        <v>495</v>
      </c>
      <c r="L3831" s="30" t="s">
        <v>496</v>
      </c>
      <c r="M3831" s="30" t="s">
        <v>2249</v>
      </c>
      <c r="N3831" s="30"/>
      <c r="O3831" s="30" t="s">
        <v>9872</v>
      </c>
      <c r="P3831" s="30" t="s">
        <v>9868</v>
      </c>
      <c r="Q3831" s="30" t="s">
        <v>499</v>
      </c>
    </row>
    <row r="3832" spans="1:17" hidden="1" x14ac:dyDescent="0.2">
      <c r="A3832" s="30" t="s">
        <v>12135</v>
      </c>
      <c r="B3832" s="30" t="s">
        <v>10103</v>
      </c>
      <c r="C3832" s="30" t="s">
        <v>12136</v>
      </c>
      <c r="D3832" s="30"/>
      <c r="E3832" s="30" t="s">
        <v>9870</v>
      </c>
      <c r="F3832" s="30" t="s">
        <v>74</v>
      </c>
      <c r="G3832" s="38">
        <v>60</v>
      </c>
      <c r="H3832" s="31">
        <v>0</v>
      </c>
      <c r="I3832" s="30" t="s">
        <v>512</v>
      </c>
      <c r="J3832" s="30" t="s">
        <v>513</v>
      </c>
      <c r="K3832" s="30" t="s">
        <v>495</v>
      </c>
      <c r="L3832" s="30" t="s">
        <v>496</v>
      </c>
      <c r="M3832" s="30" t="s">
        <v>695</v>
      </c>
      <c r="N3832" s="30" t="s">
        <v>3640</v>
      </c>
      <c r="O3832" s="30" t="s">
        <v>9872</v>
      </c>
      <c r="P3832" s="30" t="s">
        <v>9868</v>
      </c>
      <c r="Q3832" s="30" t="s">
        <v>499</v>
      </c>
    </row>
    <row r="3833" spans="1:17" hidden="1" x14ac:dyDescent="0.2">
      <c r="A3833" s="30" t="s">
        <v>12137</v>
      </c>
      <c r="B3833" s="30" t="s">
        <v>10103</v>
      </c>
      <c r="C3833" s="30" t="s">
        <v>12138</v>
      </c>
      <c r="D3833" s="30"/>
      <c r="E3833" s="30" t="s">
        <v>9870</v>
      </c>
      <c r="F3833" s="30" t="s">
        <v>74</v>
      </c>
      <c r="G3833" s="38">
        <v>60</v>
      </c>
      <c r="H3833" s="31">
        <v>0</v>
      </c>
      <c r="I3833" s="30" t="s">
        <v>552</v>
      </c>
      <c r="J3833" s="30" t="s">
        <v>553</v>
      </c>
      <c r="K3833" s="30" t="s">
        <v>495</v>
      </c>
      <c r="L3833" s="30" t="s">
        <v>496</v>
      </c>
      <c r="M3833" s="30" t="s">
        <v>654</v>
      </c>
      <c r="N3833" s="30"/>
      <c r="O3833" s="30" t="s">
        <v>9872</v>
      </c>
      <c r="P3833" s="30" t="s">
        <v>9868</v>
      </c>
      <c r="Q3833" s="30" t="s">
        <v>499</v>
      </c>
    </row>
    <row r="3834" spans="1:17" hidden="1" x14ac:dyDescent="0.2">
      <c r="A3834" s="30" t="s">
        <v>12139</v>
      </c>
      <c r="B3834" s="30" t="s">
        <v>10106</v>
      </c>
      <c r="C3834" s="30" t="s">
        <v>12140</v>
      </c>
      <c r="D3834" s="30" t="s">
        <v>74</v>
      </c>
      <c r="E3834" s="30" t="s">
        <v>9891</v>
      </c>
      <c r="F3834" s="30"/>
      <c r="G3834" s="38">
        <v>60</v>
      </c>
      <c r="H3834" s="31">
        <v>0</v>
      </c>
      <c r="I3834" s="30" t="s">
        <v>622</v>
      </c>
      <c r="J3834" s="30" t="s">
        <v>623</v>
      </c>
      <c r="K3834" s="30" t="s">
        <v>495</v>
      </c>
      <c r="L3834" s="30" t="s">
        <v>612</v>
      </c>
      <c r="M3834" s="30" t="s">
        <v>1153</v>
      </c>
      <c r="N3834" s="30"/>
      <c r="O3834" s="30" t="s">
        <v>9872</v>
      </c>
      <c r="P3834" s="30" t="s">
        <v>9868</v>
      </c>
      <c r="Q3834" s="30" t="s">
        <v>4174</v>
      </c>
    </row>
    <row r="3835" spans="1:17" hidden="1" x14ac:dyDescent="0.2">
      <c r="A3835" s="30" t="s">
        <v>12141</v>
      </c>
      <c r="B3835" s="30" t="s">
        <v>10109</v>
      </c>
      <c r="C3835" s="30" t="s">
        <v>12142</v>
      </c>
      <c r="D3835" s="30" t="s">
        <v>74</v>
      </c>
      <c r="E3835" s="30" t="s">
        <v>9891</v>
      </c>
      <c r="F3835" s="30"/>
      <c r="G3835" s="38">
        <v>60</v>
      </c>
      <c r="H3835" s="31">
        <v>0</v>
      </c>
      <c r="I3835" s="30" t="s">
        <v>610</v>
      </c>
      <c r="J3835" s="30" t="s">
        <v>611</v>
      </c>
      <c r="K3835" s="30" t="s">
        <v>495</v>
      </c>
      <c r="L3835" s="30" t="s">
        <v>612</v>
      </c>
      <c r="M3835" s="30" t="s">
        <v>688</v>
      </c>
      <c r="N3835" s="30"/>
      <c r="O3835" s="30" t="s">
        <v>9872</v>
      </c>
      <c r="P3835" s="30" t="s">
        <v>9868</v>
      </c>
      <c r="Q3835" s="30" t="s">
        <v>4174</v>
      </c>
    </row>
    <row r="3836" spans="1:17" hidden="1" x14ac:dyDescent="0.2">
      <c r="A3836" s="30" t="s">
        <v>12143</v>
      </c>
      <c r="B3836" s="30" t="s">
        <v>10109</v>
      </c>
      <c r="C3836" s="30" t="s">
        <v>12144</v>
      </c>
      <c r="D3836" s="30" t="s">
        <v>74</v>
      </c>
      <c r="E3836" s="30" t="s">
        <v>9891</v>
      </c>
      <c r="F3836" s="30"/>
      <c r="G3836" s="38">
        <v>60</v>
      </c>
      <c r="H3836" s="31">
        <v>0</v>
      </c>
      <c r="I3836" s="30" t="s">
        <v>610</v>
      </c>
      <c r="J3836" s="30" t="s">
        <v>611</v>
      </c>
      <c r="K3836" s="30" t="s">
        <v>495</v>
      </c>
      <c r="L3836" s="30" t="s">
        <v>612</v>
      </c>
      <c r="M3836" s="30" t="s">
        <v>688</v>
      </c>
      <c r="N3836" s="30"/>
      <c r="O3836" s="30" t="s">
        <v>9872</v>
      </c>
      <c r="P3836" s="30" t="s">
        <v>9868</v>
      </c>
      <c r="Q3836" s="30" t="s">
        <v>4174</v>
      </c>
    </row>
    <row r="3837" spans="1:17" hidden="1" x14ac:dyDescent="0.2">
      <c r="A3837" s="30" t="s">
        <v>12145</v>
      </c>
      <c r="B3837" s="30" t="s">
        <v>10109</v>
      </c>
      <c r="C3837" s="30" t="s">
        <v>12146</v>
      </c>
      <c r="D3837" s="30" t="s">
        <v>74</v>
      </c>
      <c r="E3837" s="30" t="s">
        <v>9891</v>
      </c>
      <c r="F3837" s="30"/>
      <c r="G3837" s="38">
        <v>60</v>
      </c>
      <c r="H3837" s="31">
        <v>0</v>
      </c>
      <c r="I3837" s="30" t="s">
        <v>622</v>
      </c>
      <c r="J3837" s="30" t="s">
        <v>623</v>
      </c>
      <c r="K3837" s="30" t="s">
        <v>495</v>
      </c>
      <c r="L3837" s="30" t="s">
        <v>612</v>
      </c>
      <c r="M3837" s="30" t="s">
        <v>1007</v>
      </c>
      <c r="N3837" s="30"/>
      <c r="O3837" s="30" t="s">
        <v>9872</v>
      </c>
      <c r="P3837" s="30" t="s">
        <v>9868</v>
      </c>
      <c r="Q3837" s="30" t="s">
        <v>4174</v>
      </c>
    </row>
    <row r="3838" spans="1:17" hidden="1" x14ac:dyDescent="0.2">
      <c r="A3838" s="30" t="s">
        <v>12147</v>
      </c>
      <c r="B3838" s="30" t="s">
        <v>10109</v>
      </c>
      <c r="C3838" s="30" t="s">
        <v>12148</v>
      </c>
      <c r="D3838" s="30" t="s">
        <v>74</v>
      </c>
      <c r="E3838" s="30" t="s">
        <v>9891</v>
      </c>
      <c r="F3838" s="30"/>
      <c r="G3838" s="38">
        <v>60</v>
      </c>
      <c r="H3838" s="31">
        <v>0</v>
      </c>
      <c r="I3838" s="30" t="s">
        <v>5036</v>
      </c>
      <c r="J3838" s="30" t="s">
        <v>5037</v>
      </c>
      <c r="K3838" s="30" t="s">
        <v>495</v>
      </c>
      <c r="L3838" s="30" t="s">
        <v>612</v>
      </c>
      <c r="M3838" s="30" t="s">
        <v>1828</v>
      </c>
      <c r="N3838" s="30"/>
      <c r="O3838" s="30" t="s">
        <v>9872</v>
      </c>
      <c r="P3838" s="30" t="s">
        <v>9868</v>
      </c>
      <c r="Q3838" s="30" t="s">
        <v>4174</v>
      </c>
    </row>
    <row r="3839" spans="1:17" hidden="1" x14ac:dyDescent="0.2">
      <c r="A3839" s="30" t="s">
        <v>12149</v>
      </c>
      <c r="B3839" s="30" t="s">
        <v>10103</v>
      </c>
      <c r="C3839" s="30" t="s">
        <v>12150</v>
      </c>
      <c r="D3839" s="30"/>
      <c r="E3839" s="30" t="s">
        <v>9870</v>
      </c>
      <c r="F3839" s="30" t="s">
        <v>74</v>
      </c>
      <c r="G3839" s="38">
        <v>60</v>
      </c>
      <c r="H3839" s="31">
        <v>0</v>
      </c>
      <c r="I3839" s="30" t="s">
        <v>552</v>
      </c>
      <c r="J3839" s="30" t="s">
        <v>553</v>
      </c>
      <c r="K3839" s="30" t="s">
        <v>495</v>
      </c>
      <c r="L3839" s="30" t="s">
        <v>496</v>
      </c>
      <c r="M3839" s="30" t="s">
        <v>554</v>
      </c>
      <c r="N3839" s="30"/>
      <c r="O3839" s="30" t="s">
        <v>9872</v>
      </c>
      <c r="P3839" s="30" t="s">
        <v>9868</v>
      </c>
      <c r="Q3839" s="30" t="s">
        <v>499</v>
      </c>
    </row>
    <row r="3840" spans="1:17" hidden="1" x14ac:dyDescent="0.2">
      <c r="A3840" s="30" t="s">
        <v>12151</v>
      </c>
      <c r="B3840" s="30" t="s">
        <v>10663</v>
      </c>
      <c r="C3840" s="30" t="s">
        <v>12152</v>
      </c>
      <c r="D3840" s="30"/>
      <c r="E3840" s="30" t="s">
        <v>9870</v>
      </c>
      <c r="F3840" s="30" t="s">
        <v>74</v>
      </c>
      <c r="G3840" s="38">
        <v>60</v>
      </c>
      <c r="H3840" s="31">
        <v>0</v>
      </c>
      <c r="I3840" s="30" t="s">
        <v>504</v>
      </c>
      <c r="J3840" s="30" t="s">
        <v>505</v>
      </c>
      <c r="K3840" s="30" t="s">
        <v>495</v>
      </c>
      <c r="L3840" s="30" t="s">
        <v>496</v>
      </c>
      <c r="M3840" s="30" t="s">
        <v>2206</v>
      </c>
      <c r="N3840" s="30"/>
      <c r="O3840" s="30" t="s">
        <v>9872</v>
      </c>
      <c r="P3840" s="30" t="s">
        <v>9868</v>
      </c>
      <c r="Q3840" s="30" t="s">
        <v>499</v>
      </c>
    </row>
    <row r="3841" spans="1:17" hidden="1" x14ac:dyDescent="0.2">
      <c r="A3841" s="30" t="s">
        <v>12153</v>
      </c>
      <c r="B3841" s="30" t="s">
        <v>10129</v>
      </c>
      <c r="C3841" s="30" t="s">
        <v>12154</v>
      </c>
      <c r="D3841" s="30"/>
      <c r="E3841" s="30" t="s">
        <v>9870</v>
      </c>
      <c r="F3841" s="30" t="s">
        <v>74</v>
      </c>
      <c r="G3841" s="38">
        <v>60</v>
      </c>
      <c r="H3841" s="31">
        <v>0</v>
      </c>
      <c r="I3841" s="30" t="s">
        <v>552</v>
      </c>
      <c r="J3841" s="30" t="s">
        <v>553</v>
      </c>
      <c r="K3841" s="30" t="s">
        <v>495</v>
      </c>
      <c r="L3841" s="30" t="s">
        <v>496</v>
      </c>
      <c r="M3841" s="30" t="s">
        <v>724</v>
      </c>
      <c r="N3841" s="30"/>
      <c r="O3841" s="30" t="s">
        <v>9872</v>
      </c>
      <c r="P3841" s="30" t="s">
        <v>9868</v>
      </c>
      <c r="Q3841" s="30" t="s">
        <v>499</v>
      </c>
    </row>
    <row r="3842" spans="1:17" hidden="1" x14ac:dyDescent="0.2">
      <c r="A3842" s="30" t="s">
        <v>12155</v>
      </c>
      <c r="B3842" s="30" t="s">
        <v>12156</v>
      </c>
      <c r="C3842" s="30" t="s">
        <v>12157</v>
      </c>
      <c r="D3842" s="30"/>
      <c r="E3842" s="30" t="s">
        <v>10101</v>
      </c>
      <c r="F3842" s="30"/>
      <c r="G3842" s="38">
        <v>60</v>
      </c>
      <c r="H3842" s="31">
        <v>0</v>
      </c>
      <c r="I3842" s="30" t="s">
        <v>546</v>
      </c>
      <c r="J3842" s="30" t="s">
        <v>547</v>
      </c>
      <c r="K3842" s="30" t="s">
        <v>495</v>
      </c>
      <c r="L3842" s="30" t="s">
        <v>572</v>
      </c>
      <c r="M3842" s="30" t="s">
        <v>573</v>
      </c>
      <c r="N3842" s="30"/>
      <c r="O3842" s="30" t="s">
        <v>9872</v>
      </c>
      <c r="P3842" s="30" t="s">
        <v>9868</v>
      </c>
      <c r="Q3842" s="30" t="s">
        <v>499</v>
      </c>
    </row>
    <row r="3843" spans="1:17" hidden="1" x14ac:dyDescent="0.2">
      <c r="A3843" s="30" t="s">
        <v>12158</v>
      </c>
      <c r="B3843" s="30" t="s">
        <v>10103</v>
      </c>
      <c r="C3843" s="30" t="s">
        <v>12159</v>
      </c>
      <c r="D3843" s="30"/>
      <c r="E3843" s="30" t="s">
        <v>9870</v>
      </c>
      <c r="F3843" s="30" t="s">
        <v>74</v>
      </c>
      <c r="G3843" s="38">
        <v>60</v>
      </c>
      <c r="H3843" s="31">
        <v>0</v>
      </c>
      <c r="I3843" s="30" t="s">
        <v>512</v>
      </c>
      <c r="J3843" s="30" t="s">
        <v>513</v>
      </c>
      <c r="K3843" s="30" t="s">
        <v>495</v>
      </c>
      <c r="L3843" s="30" t="s">
        <v>496</v>
      </c>
      <c r="M3843" s="30" t="s">
        <v>695</v>
      </c>
      <c r="N3843" s="30" t="s">
        <v>696</v>
      </c>
      <c r="O3843" s="30" t="s">
        <v>9872</v>
      </c>
      <c r="P3843" s="30" t="s">
        <v>9868</v>
      </c>
      <c r="Q3843" s="30" t="s">
        <v>499</v>
      </c>
    </row>
    <row r="3844" spans="1:17" hidden="1" x14ac:dyDescent="0.2">
      <c r="A3844" s="30" t="s">
        <v>12160</v>
      </c>
      <c r="B3844" s="30" t="s">
        <v>10103</v>
      </c>
      <c r="C3844" s="30" t="s">
        <v>12161</v>
      </c>
      <c r="D3844" s="30"/>
      <c r="E3844" s="30" t="s">
        <v>9870</v>
      </c>
      <c r="F3844" s="30" t="s">
        <v>74</v>
      </c>
      <c r="G3844" s="38">
        <v>60</v>
      </c>
      <c r="H3844" s="31">
        <v>0</v>
      </c>
      <c r="I3844" s="30" t="s">
        <v>552</v>
      </c>
      <c r="J3844" s="30" t="s">
        <v>553</v>
      </c>
      <c r="K3844" s="30" t="s">
        <v>495</v>
      </c>
      <c r="L3844" s="30" t="s">
        <v>496</v>
      </c>
      <c r="M3844" s="30" t="s">
        <v>554</v>
      </c>
      <c r="N3844" s="30"/>
      <c r="O3844" s="30" t="s">
        <v>9872</v>
      </c>
      <c r="P3844" s="30" t="s">
        <v>9868</v>
      </c>
      <c r="Q3844" s="30" t="s">
        <v>499</v>
      </c>
    </row>
    <row r="3845" spans="1:17" hidden="1" x14ac:dyDescent="0.2">
      <c r="A3845" s="30" t="s">
        <v>12162</v>
      </c>
      <c r="B3845" s="30" t="s">
        <v>10103</v>
      </c>
      <c r="C3845" s="30" t="s">
        <v>12163</v>
      </c>
      <c r="D3845" s="30"/>
      <c r="E3845" s="30" t="s">
        <v>9870</v>
      </c>
      <c r="F3845" s="30" t="s">
        <v>74</v>
      </c>
      <c r="G3845" s="38">
        <v>60</v>
      </c>
      <c r="H3845" s="31">
        <v>0</v>
      </c>
      <c r="I3845" s="30" t="s">
        <v>504</v>
      </c>
      <c r="J3845" s="30" t="s">
        <v>505</v>
      </c>
      <c r="K3845" s="30" t="s">
        <v>495</v>
      </c>
      <c r="L3845" s="30" t="s">
        <v>496</v>
      </c>
      <c r="M3845" s="30" t="s">
        <v>506</v>
      </c>
      <c r="N3845" s="30" t="s">
        <v>7467</v>
      </c>
      <c r="O3845" s="30" t="s">
        <v>9872</v>
      </c>
      <c r="P3845" s="30" t="s">
        <v>9868</v>
      </c>
      <c r="Q3845" s="30" t="s">
        <v>499</v>
      </c>
    </row>
    <row r="3846" spans="1:17" hidden="1" x14ac:dyDescent="0.2">
      <c r="A3846" s="30" t="s">
        <v>12164</v>
      </c>
      <c r="B3846" s="30" t="s">
        <v>10103</v>
      </c>
      <c r="C3846" s="30" t="s">
        <v>12165</v>
      </c>
      <c r="D3846" s="30"/>
      <c r="E3846" s="30" t="s">
        <v>9870</v>
      </c>
      <c r="F3846" s="30" t="s">
        <v>74</v>
      </c>
      <c r="G3846" s="38">
        <v>60</v>
      </c>
      <c r="H3846" s="31">
        <v>0</v>
      </c>
      <c r="I3846" s="30" t="s">
        <v>552</v>
      </c>
      <c r="J3846" s="30" t="s">
        <v>553</v>
      </c>
      <c r="K3846" s="30" t="s">
        <v>495</v>
      </c>
      <c r="L3846" s="30" t="s">
        <v>496</v>
      </c>
      <c r="M3846" s="30" t="s">
        <v>724</v>
      </c>
      <c r="N3846" s="30"/>
      <c r="O3846" s="30" t="s">
        <v>9872</v>
      </c>
      <c r="P3846" s="30" t="s">
        <v>9868</v>
      </c>
      <c r="Q3846" s="30" t="s">
        <v>499</v>
      </c>
    </row>
    <row r="3847" spans="1:17" hidden="1" x14ac:dyDescent="0.2">
      <c r="A3847" s="30" t="s">
        <v>12166</v>
      </c>
      <c r="B3847" s="30" t="s">
        <v>10103</v>
      </c>
      <c r="C3847" s="30" t="s">
        <v>12167</v>
      </c>
      <c r="D3847" s="30"/>
      <c r="E3847" s="30" t="s">
        <v>9870</v>
      </c>
      <c r="F3847" s="30" t="s">
        <v>74</v>
      </c>
      <c r="G3847" s="38">
        <v>60</v>
      </c>
      <c r="H3847" s="31">
        <v>0</v>
      </c>
      <c r="I3847" s="30" t="s">
        <v>512</v>
      </c>
      <c r="J3847" s="30" t="s">
        <v>513</v>
      </c>
      <c r="K3847" s="30" t="s">
        <v>495</v>
      </c>
      <c r="L3847" s="30" t="s">
        <v>496</v>
      </c>
      <c r="M3847" s="30" t="s">
        <v>695</v>
      </c>
      <c r="N3847" s="30" t="s">
        <v>3640</v>
      </c>
      <c r="O3847" s="30" t="s">
        <v>9872</v>
      </c>
      <c r="P3847" s="30" t="s">
        <v>9868</v>
      </c>
      <c r="Q3847" s="30" t="s">
        <v>499</v>
      </c>
    </row>
    <row r="3848" spans="1:17" hidden="1" x14ac:dyDescent="0.2">
      <c r="A3848" s="30" t="s">
        <v>12168</v>
      </c>
      <c r="B3848" s="30" t="s">
        <v>10106</v>
      </c>
      <c r="C3848" s="30" t="s">
        <v>12169</v>
      </c>
      <c r="D3848" s="30" t="s">
        <v>74</v>
      </c>
      <c r="E3848" s="30" t="s">
        <v>9891</v>
      </c>
      <c r="F3848" s="30"/>
      <c r="G3848" s="38">
        <v>60</v>
      </c>
      <c r="H3848" s="31">
        <v>0</v>
      </c>
      <c r="I3848" s="30" t="s">
        <v>5036</v>
      </c>
      <c r="J3848" s="30" t="s">
        <v>5037</v>
      </c>
      <c r="K3848" s="30" t="s">
        <v>495</v>
      </c>
      <c r="L3848" s="30" t="s">
        <v>612</v>
      </c>
      <c r="M3848" s="30" t="s">
        <v>4226</v>
      </c>
      <c r="N3848" s="30"/>
      <c r="O3848" s="30" t="s">
        <v>9872</v>
      </c>
      <c r="P3848" s="30" t="s">
        <v>9868</v>
      </c>
      <c r="Q3848" s="30" t="s">
        <v>4174</v>
      </c>
    </row>
    <row r="3849" spans="1:17" hidden="1" x14ac:dyDescent="0.2">
      <c r="A3849" s="30" t="s">
        <v>12170</v>
      </c>
      <c r="B3849" s="30" t="s">
        <v>10109</v>
      </c>
      <c r="C3849" s="30" t="s">
        <v>12171</v>
      </c>
      <c r="D3849" s="30" t="s">
        <v>74</v>
      </c>
      <c r="E3849" s="30" t="s">
        <v>9891</v>
      </c>
      <c r="F3849" s="30"/>
      <c r="G3849" s="38">
        <v>60</v>
      </c>
      <c r="H3849" s="31">
        <v>0</v>
      </c>
      <c r="I3849" s="30" t="s">
        <v>622</v>
      </c>
      <c r="J3849" s="30" t="s">
        <v>623</v>
      </c>
      <c r="K3849" s="30" t="s">
        <v>495</v>
      </c>
      <c r="L3849" s="30" t="s">
        <v>612</v>
      </c>
      <c r="M3849" s="30" t="s">
        <v>1007</v>
      </c>
      <c r="N3849" s="30"/>
      <c r="O3849" s="30" t="s">
        <v>9872</v>
      </c>
      <c r="P3849" s="30" t="s">
        <v>9868</v>
      </c>
      <c r="Q3849" s="30" t="s">
        <v>4174</v>
      </c>
    </row>
    <row r="3850" spans="1:17" hidden="1" x14ac:dyDescent="0.2">
      <c r="A3850" s="30" t="s">
        <v>12172</v>
      </c>
      <c r="B3850" s="30" t="s">
        <v>10109</v>
      </c>
      <c r="C3850" s="30" t="s">
        <v>12173</v>
      </c>
      <c r="D3850" s="30" t="s">
        <v>74</v>
      </c>
      <c r="E3850" s="30" t="s">
        <v>9891</v>
      </c>
      <c r="F3850" s="30"/>
      <c r="G3850" s="38">
        <v>60</v>
      </c>
      <c r="H3850" s="31">
        <v>0</v>
      </c>
      <c r="I3850" s="30" t="s">
        <v>610</v>
      </c>
      <c r="J3850" s="30" t="s">
        <v>611</v>
      </c>
      <c r="K3850" s="30" t="s">
        <v>495</v>
      </c>
      <c r="L3850" s="30" t="s">
        <v>612</v>
      </c>
      <c r="M3850" s="30" t="s">
        <v>688</v>
      </c>
      <c r="N3850" s="30"/>
      <c r="O3850" s="30" t="s">
        <v>9872</v>
      </c>
      <c r="P3850" s="30" t="s">
        <v>9868</v>
      </c>
      <c r="Q3850" s="30" t="s">
        <v>4174</v>
      </c>
    </row>
    <row r="3851" spans="1:17" hidden="1" x14ac:dyDescent="0.2">
      <c r="A3851" s="30" t="s">
        <v>12174</v>
      </c>
      <c r="B3851" s="30" t="s">
        <v>10106</v>
      </c>
      <c r="C3851" s="30" t="s">
        <v>12175</v>
      </c>
      <c r="D3851" s="30" t="s">
        <v>74</v>
      </c>
      <c r="E3851" s="30" t="s">
        <v>9891</v>
      </c>
      <c r="F3851" s="30"/>
      <c r="G3851" s="38">
        <v>60</v>
      </c>
      <c r="H3851" s="31">
        <v>0</v>
      </c>
      <c r="I3851" s="30" t="s">
        <v>622</v>
      </c>
      <c r="J3851" s="30" t="s">
        <v>623</v>
      </c>
      <c r="K3851" s="30" t="s">
        <v>495</v>
      </c>
      <c r="L3851" s="30" t="s">
        <v>612</v>
      </c>
      <c r="M3851" s="30" t="s">
        <v>1088</v>
      </c>
      <c r="N3851" s="30"/>
      <c r="O3851" s="30" t="s">
        <v>9872</v>
      </c>
      <c r="P3851" s="30" t="s">
        <v>9868</v>
      </c>
      <c r="Q3851" s="30" t="s">
        <v>4174</v>
      </c>
    </row>
    <row r="3852" spans="1:17" hidden="1" x14ac:dyDescent="0.2">
      <c r="A3852" s="30" t="s">
        <v>12176</v>
      </c>
      <c r="B3852" s="30" t="s">
        <v>10109</v>
      </c>
      <c r="C3852" s="30" t="s">
        <v>12177</v>
      </c>
      <c r="D3852" s="30" t="s">
        <v>74</v>
      </c>
      <c r="E3852" s="30" t="s">
        <v>9891</v>
      </c>
      <c r="F3852" s="30"/>
      <c r="G3852" s="38">
        <v>60</v>
      </c>
      <c r="H3852" s="31">
        <v>0</v>
      </c>
      <c r="I3852" s="30" t="s">
        <v>610</v>
      </c>
      <c r="J3852" s="30" t="s">
        <v>611</v>
      </c>
      <c r="K3852" s="30" t="s">
        <v>495</v>
      </c>
      <c r="L3852" s="30" t="s">
        <v>612</v>
      </c>
      <c r="M3852" s="30" t="s">
        <v>1035</v>
      </c>
      <c r="N3852" s="30"/>
      <c r="O3852" s="30" t="s">
        <v>9872</v>
      </c>
      <c r="P3852" s="30" t="s">
        <v>9868</v>
      </c>
      <c r="Q3852" s="30" t="s">
        <v>4174</v>
      </c>
    </row>
    <row r="3853" spans="1:17" hidden="1" x14ac:dyDescent="0.2">
      <c r="A3853" s="30" t="s">
        <v>12178</v>
      </c>
      <c r="B3853" s="30" t="s">
        <v>10109</v>
      </c>
      <c r="C3853" s="30" t="s">
        <v>12179</v>
      </c>
      <c r="D3853" s="30" t="s">
        <v>74</v>
      </c>
      <c r="E3853" s="30" t="s">
        <v>9891</v>
      </c>
      <c r="F3853" s="30"/>
      <c r="G3853" s="38">
        <v>60</v>
      </c>
      <c r="H3853" s="31">
        <v>0</v>
      </c>
      <c r="I3853" s="30" t="s">
        <v>5036</v>
      </c>
      <c r="J3853" s="30" t="s">
        <v>5037</v>
      </c>
      <c r="K3853" s="30" t="s">
        <v>495</v>
      </c>
      <c r="L3853" s="30" t="s">
        <v>612</v>
      </c>
      <c r="M3853" s="30" t="s">
        <v>1021</v>
      </c>
      <c r="N3853" s="30"/>
      <c r="O3853" s="30" t="s">
        <v>9872</v>
      </c>
      <c r="P3853" s="30" t="s">
        <v>9868</v>
      </c>
      <c r="Q3853" s="30" t="s">
        <v>4174</v>
      </c>
    </row>
    <row r="3854" spans="1:17" hidden="1" x14ac:dyDescent="0.2">
      <c r="A3854" s="30" t="s">
        <v>12180</v>
      </c>
      <c r="B3854" s="30" t="s">
        <v>10106</v>
      </c>
      <c r="C3854" s="30" t="s">
        <v>12181</v>
      </c>
      <c r="D3854" s="30" t="s">
        <v>74</v>
      </c>
      <c r="E3854" s="30" t="s">
        <v>9891</v>
      </c>
      <c r="F3854" s="30"/>
      <c r="G3854" s="38">
        <v>60</v>
      </c>
      <c r="H3854" s="31">
        <v>0</v>
      </c>
      <c r="I3854" s="30" t="s">
        <v>622</v>
      </c>
      <c r="J3854" s="30" t="s">
        <v>623</v>
      </c>
      <c r="K3854" s="30" t="s">
        <v>495</v>
      </c>
      <c r="L3854" s="30" t="s">
        <v>612</v>
      </c>
      <c r="M3854" s="30" t="s">
        <v>1153</v>
      </c>
      <c r="N3854" s="30"/>
      <c r="O3854" s="30" t="s">
        <v>9872</v>
      </c>
      <c r="P3854" s="30" t="s">
        <v>9868</v>
      </c>
      <c r="Q3854" s="30" t="s">
        <v>4174</v>
      </c>
    </row>
    <row r="3855" spans="1:17" hidden="1" x14ac:dyDescent="0.2">
      <c r="A3855" s="30" t="s">
        <v>12182</v>
      </c>
      <c r="B3855" s="30" t="s">
        <v>10103</v>
      </c>
      <c r="C3855" s="30" t="s">
        <v>12183</v>
      </c>
      <c r="D3855" s="30"/>
      <c r="E3855" s="30" t="s">
        <v>9870</v>
      </c>
      <c r="F3855" s="30" t="s">
        <v>74</v>
      </c>
      <c r="G3855" s="38">
        <v>60</v>
      </c>
      <c r="H3855" s="31">
        <v>0</v>
      </c>
      <c r="I3855" s="30" t="s">
        <v>552</v>
      </c>
      <c r="J3855" s="30" t="s">
        <v>553</v>
      </c>
      <c r="K3855" s="30" t="s">
        <v>495</v>
      </c>
      <c r="L3855" s="30" t="s">
        <v>496</v>
      </c>
      <c r="M3855" s="30" t="s">
        <v>724</v>
      </c>
      <c r="N3855" s="30"/>
      <c r="O3855" s="30" t="s">
        <v>9872</v>
      </c>
      <c r="P3855" s="30" t="s">
        <v>9868</v>
      </c>
      <c r="Q3855" s="30" t="s">
        <v>499</v>
      </c>
    </row>
    <row r="3856" spans="1:17" hidden="1" x14ac:dyDescent="0.2">
      <c r="A3856" s="30" t="s">
        <v>12184</v>
      </c>
      <c r="B3856" s="30" t="s">
        <v>10109</v>
      </c>
      <c r="C3856" s="30" t="s">
        <v>12185</v>
      </c>
      <c r="D3856" s="30" t="s">
        <v>74</v>
      </c>
      <c r="E3856" s="30" t="s">
        <v>9891</v>
      </c>
      <c r="F3856" s="30"/>
      <c r="G3856" s="38">
        <v>60</v>
      </c>
      <c r="H3856" s="31">
        <v>0</v>
      </c>
      <c r="I3856" s="30" t="s">
        <v>622</v>
      </c>
      <c r="J3856" s="30" t="s">
        <v>623</v>
      </c>
      <c r="K3856" s="30" t="s">
        <v>495</v>
      </c>
      <c r="L3856" s="30" t="s">
        <v>612</v>
      </c>
      <c r="M3856" s="30" t="s">
        <v>624</v>
      </c>
      <c r="N3856" s="30"/>
      <c r="O3856" s="30" t="s">
        <v>9872</v>
      </c>
      <c r="P3856" s="30" t="s">
        <v>9868</v>
      </c>
      <c r="Q3856" s="30" t="s">
        <v>4174</v>
      </c>
    </row>
    <row r="3857" spans="1:17" hidden="1" x14ac:dyDescent="0.2">
      <c r="A3857" s="30" t="s">
        <v>12186</v>
      </c>
      <c r="B3857" s="30" t="s">
        <v>10109</v>
      </c>
      <c r="C3857" s="30" t="s">
        <v>12187</v>
      </c>
      <c r="D3857" s="30" t="s">
        <v>74</v>
      </c>
      <c r="E3857" s="30" t="s">
        <v>9891</v>
      </c>
      <c r="F3857" s="30"/>
      <c r="G3857" s="38">
        <v>60</v>
      </c>
      <c r="H3857" s="31">
        <v>0</v>
      </c>
      <c r="I3857" s="30" t="s">
        <v>5036</v>
      </c>
      <c r="J3857" s="30" t="s">
        <v>5037</v>
      </c>
      <c r="K3857" s="30" t="s">
        <v>495</v>
      </c>
      <c r="L3857" s="30" t="s">
        <v>612</v>
      </c>
      <c r="M3857" s="30" t="s">
        <v>1021</v>
      </c>
      <c r="N3857" s="30"/>
      <c r="O3857" s="30" t="s">
        <v>9872</v>
      </c>
      <c r="P3857" s="30" t="s">
        <v>9868</v>
      </c>
      <c r="Q3857" s="30" t="s">
        <v>4174</v>
      </c>
    </row>
    <row r="3858" spans="1:17" hidden="1" x14ac:dyDescent="0.2">
      <c r="A3858" s="30" t="s">
        <v>12188</v>
      </c>
      <c r="B3858" s="30" t="s">
        <v>10106</v>
      </c>
      <c r="C3858" s="30" t="s">
        <v>12189</v>
      </c>
      <c r="D3858" s="30" t="s">
        <v>74</v>
      </c>
      <c r="E3858" s="30" t="s">
        <v>9891</v>
      </c>
      <c r="F3858" s="30"/>
      <c r="G3858" s="38">
        <v>60</v>
      </c>
      <c r="H3858" s="31">
        <v>0</v>
      </c>
      <c r="I3858" s="30" t="s">
        <v>622</v>
      </c>
      <c r="J3858" s="30" t="s">
        <v>623</v>
      </c>
      <c r="K3858" s="30" t="s">
        <v>495</v>
      </c>
      <c r="L3858" s="30" t="s">
        <v>612</v>
      </c>
      <c r="M3858" s="30" t="s">
        <v>1088</v>
      </c>
      <c r="N3858" s="30"/>
      <c r="O3858" s="30" t="s">
        <v>9872</v>
      </c>
      <c r="P3858" s="30" t="s">
        <v>9868</v>
      </c>
      <c r="Q3858" s="30" t="s">
        <v>4174</v>
      </c>
    </row>
    <row r="3859" spans="1:17" hidden="1" x14ac:dyDescent="0.2">
      <c r="A3859" s="30" t="s">
        <v>12190</v>
      </c>
      <c r="B3859" s="30" t="s">
        <v>10106</v>
      </c>
      <c r="C3859" s="30" t="s">
        <v>12191</v>
      </c>
      <c r="D3859" s="30" t="s">
        <v>74</v>
      </c>
      <c r="E3859" s="30" t="s">
        <v>9891</v>
      </c>
      <c r="F3859" s="30"/>
      <c r="G3859" s="38">
        <v>60</v>
      </c>
      <c r="H3859" s="31">
        <v>0</v>
      </c>
      <c r="I3859" s="30" t="s">
        <v>622</v>
      </c>
      <c r="J3859" s="30" t="s">
        <v>623</v>
      </c>
      <c r="K3859" s="30" t="s">
        <v>495</v>
      </c>
      <c r="L3859" s="30" t="s">
        <v>612</v>
      </c>
      <c r="M3859" s="30" t="s">
        <v>997</v>
      </c>
      <c r="N3859" s="30"/>
      <c r="O3859" s="30" t="s">
        <v>9872</v>
      </c>
      <c r="P3859" s="30" t="s">
        <v>9868</v>
      </c>
      <c r="Q3859" s="30" t="s">
        <v>4174</v>
      </c>
    </row>
    <row r="3860" spans="1:17" hidden="1" x14ac:dyDescent="0.2">
      <c r="A3860" s="30" t="s">
        <v>12192</v>
      </c>
      <c r="B3860" s="30" t="s">
        <v>10106</v>
      </c>
      <c r="C3860" s="30" t="s">
        <v>12193</v>
      </c>
      <c r="D3860" s="30" t="s">
        <v>74</v>
      </c>
      <c r="E3860" s="30" t="s">
        <v>9891</v>
      </c>
      <c r="F3860" s="30"/>
      <c r="G3860" s="38">
        <v>60</v>
      </c>
      <c r="H3860" s="31">
        <v>0</v>
      </c>
      <c r="I3860" s="30" t="s">
        <v>622</v>
      </c>
      <c r="J3860" s="30" t="s">
        <v>623</v>
      </c>
      <c r="K3860" s="30" t="s">
        <v>495</v>
      </c>
      <c r="L3860" s="30" t="s">
        <v>612</v>
      </c>
      <c r="M3860" s="30" t="s">
        <v>1088</v>
      </c>
      <c r="N3860" s="30"/>
      <c r="O3860" s="30" t="s">
        <v>9872</v>
      </c>
      <c r="P3860" s="30" t="s">
        <v>9868</v>
      </c>
      <c r="Q3860" s="30" t="s">
        <v>4174</v>
      </c>
    </row>
    <row r="3861" spans="1:17" hidden="1" x14ac:dyDescent="0.2">
      <c r="A3861" s="30" t="s">
        <v>12194</v>
      </c>
      <c r="B3861" s="30" t="s">
        <v>10109</v>
      </c>
      <c r="C3861" s="30" t="s">
        <v>12195</v>
      </c>
      <c r="D3861" s="30" t="s">
        <v>74</v>
      </c>
      <c r="E3861" s="30" t="s">
        <v>9891</v>
      </c>
      <c r="F3861" s="30"/>
      <c r="G3861" s="38">
        <v>60</v>
      </c>
      <c r="H3861" s="31">
        <v>0</v>
      </c>
      <c r="I3861" s="30" t="s">
        <v>610</v>
      </c>
      <c r="J3861" s="30" t="s">
        <v>611</v>
      </c>
      <c r="K3861" s="30" t="s">
        <v>495</v>
      </c>
      <c r="L3861" s="30" t="s">
        <v>612</v>
      </c>
      <c r="M3861" s="30" t="s">
        <v>1035</v>
      </c>
      <c r="N3861" s="30"/>
      <c r="O3861" s="30" t="s">
        <v>9872</v>
      </c>
      <c r="P3861" s="30" t="s">
        <v>9868</v>
      </c>
      <c r="Q3861" s="30" t="s">
        <v>4174</v>
      </c>
    </row>
    <row r="3862" spans="1:17" hidden="1" x14ac:dyDescent="0.2">
      <c r="A3862" s="30" t="s">
        <v>12196</v>
      </c>
      <c r="B3862" s="30" t="s">
        <v>10103</v>
      </c>
      <c r="C3862" s="30" t="s">
        <v>12197</v>
      </c>
      <c r="D3862" s="30"/>
      <c r="E3862" s="30" t="s">
        <v>9870</v>
      </c>
      <c r="F3862" s="30" t="s">
        <v>74</v>
      </c>
      <c r="G3862" s="38">
        <v>60</v>
      </c>
      <c r="H3862" s="31">
        <v>0</v>
      </c>
      <c r="I3862" s="30" t="s">
        <v>546</v>
      </c>
      <c r="J3862" s="30" t="s">
        <v>547</v>
      </c>
      <c r="K3862" s="30" t="s">
        <v>495</v>
      </c>
      <c r="L3862" s="30" t="s">
        <v>496</v>
      </c>
      <c r="M3862" s="30" t="s">
        <v>713</v>
      </c>
      <c r="N3862" s="30" t="s">
        <v>11054</v>
      </c>
      <c r="O3862" s="30" t="s">
        <v>9872</v>
      </c>
      <c r="P3862" s="30" t="s">
        <v>9868</v>
      </c>
      <c r="Q3862" s="30" t="s">
        <v>499</v>
      </c>
    </row>
    <row r="3863" spans="1:17" hidden="1" x14ac:dyDescent="0.2">
      <c r="A3863" s="30" t="s">
        <v>12198</v>
      </c>
      <c r="B3863" s="30" t="s">
        <v>10103</v>
      </c>
      <c r="C3863" s="30" t="s">
        <v>12199</v>
      </c>
      <c r="D3863" s="30"/>
      <c r="E3863" s="30" t="s">
        <v>9870</v>
      </c>
      <c r="F3863" s="30" t="s">
        <v>74</v>
      </c>
      <c r="G3863" s="38">
        <v>60</v>
      </c>
      <c r="H3863" s="31">
        <v>0</v>
      </c>
      <c r="I3863" s="30" t="s">
        <v>586</v>
      </c>
      <c r="J3863" s="30" t="s">
        <v>587</v>
      </c>
      <c r="K3863" s="30" t="s">
        <v>495</v>
      </c>
      <c r="L3863" s="30" t="s">
        <v>496</v>
      </c>
      <c r="M3863" s="30" t="s">
        <v>877</v>
      </c>
      <c r="N3863" s="30"/>
      <c r="O3863" s="30" t="s">
        <v>9872</v>
      </c>
      <c r="P3863" s="30" t="s">
        <v>9868</v>
      </c>
      <c r="Q3863" s="30" t="s">
        <v>499</v>
      </c>
    </row>
    <row r="3864" spans="1:17" hidden="1" x14ac:dyDescent="0.2">
      <c r="A3864" s="30" t="s">
        <v>12200</v>
      </c>
      <c r="B3864" s="30" t="s">
        <v>10109</v>
      </c>
      <c r="C3864" s="30" t="s">
        <v>12201</v>
      </c>
      <c r="D3864" s="30" t="s">
        <v>74</v>
      </c>
      <c r="E3864" s="30" t="s">
        <v>9891</v>
      </c>
      <c r="F3864" s="30"/>
      <c r="G3864" s="38">
        <v>60</v>
      </c>
      <c r="H3864" s="31">
        <v>0</v>
      </c>
      <c r="I3864" s="30" t="s">
        <v>622</v>
      </c>
      <c r="J3864" s="30" t="s">
        <v>623</v>
      </c>
      <c r="K3864" s="30" t="s">
        <v>495</v>
      </c>
      <c r="L3864" s="30" t="s">
        <v>612</v>
      </c>
      <c r="M3864" s="30" t="s">
        <v>1007</v>
      </c>
      <c r="N3864" s="30"/>
      <c r="O3864" s="30" t="s">
        <v>9872</v>
      </c>
      <c r="P3864" s="30" t="s">
        <v>9868</v>
      </c>
      <c r="Q3864" s="30" t="s">
        <v>4174</v>
      </c>
    </row>
    <row r="3865" spans="1:17" hidden="1" x14ac:dyDescent="0.2">
      <c r="A3865" s="30" t="s">
        <v>12202</v>
      </c>
      <c r="B3865" s="30" t="s">
        <v>10106</v>
      </c>
      <c r="C3865" s="30" t="s">
        <v>12203</v>
      </c>
      <c r="D3865" s="30" t="s">
        <v>74</v>
      </c>
      <c r="E3865" s="30" t="s">
        <v>9891</v>
      </c>
      <c r="F3865" s="30"/>
      <c r="G3865" s="38">
        <v>60</v>
      </c>
      <c r="H3865" s="31">
        <v>0</v>
      </c>
      <c r="I3865" s="30" t="s">
        <v>622</v>
      </c>
      <c r="J3865" s="30" t="s">
        <v>623</v>
      </c>
      <c r="K3865" s="30" t="s">
        <v>495</v>
      </c>
      <c r="L3865" s="30" t="s">
        <v>612</v>
      </c>
      <c r="M3865" s="30" t="s">
        <v>997</v>
      </c>
      <c r="N3865" s="30"/>
      <c r="O3865" s="30" t="s">
        <v>9872</v>
      </c>
      <c r="P3865" s="30" t="s">
        <v>9868</v>
      </c>
      <c r="Q3865" s="30" t="s">
        <v>4174</v>
      </c>
    </row>
    <row r="3866" spans="1:17" hidden="1" x14ac:dyDescent="0.2">
      <c r="A3866" s="30" t="s">
        <v>12204</v>
      </c>
      <c r="B3866" s="30" t="s">
        <v>10106</v>
      </c>
      <c r="C3866" s="30" t="s">
        <v>12205</v>
      </c>
      <c r="D3866" s="30" t="s">
        <v>74</v>
      </c>
      <c r="E3866" s="30" t="s">
        <v>9891</v>
      </c>
      <c r="F3866" s="30"/>
      <c r="G3866" s="38">
        <v>60</v>
      </c>
      <c r="H3866" s="31">
        <v>0</v>
      </c>
      <c r="I3866" s="30" t="s">
        <v>622</v>
      </c>
      <c r="J3866" s="30" t="s">
        <v>623</v>
      </c>
      <c r="K3866" s="30" t="s">
        <v>495</v>
      </c>
      <c r="L3866" s="30" t="s">
        <v>612</v>
      </c>
      <c r="M3866" s="30" t="s">
        <v>1088</v>
      </c>
      <c r="N3866" s="30"/>
      <c r="O3866" s="30" t="s">
        <v>9872</v>
      </c>
      <c r="P3866" s="30" t="s">
        <v>9868</v>
      </c>
      <c r="Q3866" s="30" t="s">
        <v>4174</v>
      </c>
    </row>
    <row r="3867" spans="1:17" hidden="1" x14ac:dyDescent="0.2">
      <c r="A3867" s="30" t="s">
        <v>12206</v>
      </c>
      <c r="B3867" s="30" t="s">
        <v>10109</v>
      </c>
      <c r="C3867" s="30" t="s">
        <v>12207</v>
      </c>
      <c r="D3867" s="30" t="s">
        <v>74</v>
      </c>
      <c r="E3867" s="30" t="s">
        <v>9891</v>
      </c>
      <c r="F3867" s="30"/>
      <c r="G3867" s="38">
        <v>60</v>
      </c>
      <c r="H3867" s="31">
        <v>0</v>
      </c>
      <c r="I3867" s="30" t="s">
        <v>610</v>
      </c>
      <c r="J3867" s="30" t="s">
        <v>611</v>
      </c>
      <c r="K3867" s="30" t="s">
        <v>495</v>
      </c>
      <c r="L3867" s="30" t="s">
        <v>612</v>
      </c>
      <c r="M3867" s="30" t="s">
        <v>1035</v>
      </c>
      <c r="N3867" s="30"/>
      <c r="O3867" s="30" t="s">
        <v>9872</v>
      </c>
      <c r="P3867" s="30" t="s">
        <v>9868</v>
      </c>
      <c r="Q3867" s="30" t="s">
        <v>4174</v>
      </c>
    </row>
    <row r="3868" spans="1:17" hidden="1" x14ac:dyDescent="0.2">
      <c r="A3868" s="30" t="s">
        <v>12208</v>
      </c>
      <c r="B3868" s="30" t="s">
        <v>10103</v>
      </c>
      <c r="C3868" s="30" t="s">
        <v>12209</v>
      </c>
      <c r="D3868" s="30"/>
      <c r="E3868" s="30" t="s">
        <v>9870</v>
      </c>
      <c r="F3868" s="30" t="s">
        <v>74</v>
      </c>
      <c r="G3868" s="38">
        <v>60</v>
      </c>
      <c r="H3868" s="31">
        <v>0</v>
      </c>
      <c r="I3868" s="30" t="s">
        <v>586</v>
      </c>
      <c r="J3868" s="30" t="s">
        <v>587</v>
      </c>
      <c r="K3868" s="30" t="s">
        <v>495</v>
      </c>
      <c r="L3868" s="30" t="s">
        <v>496</v>
      </c>
      <c r="M3868" s="30" t="s">
        <v>588</v>
      </c>
      <c r="N3868" s="30"/>
      <c r="O3868" s="30" t="s">
        <v>9872</v>
      </c>
      <c r="P3868" s="30" t="s">
        <v>9868</v>
      </c>
      <c r="Q3868" s="30" t="s">
        <v>499</v>
      </c>
    </row>
    <row r="3869" spans="1:17" hidden="1" x14ac:dyDescent="0.2">
      <c r="A3869" s="30" t="s">
        <v>12210</v>
      </c>
      <c r="B3869" s="30" t="s">
        <v>10103</v>
      </c>
      <c r="C3869" s="30" t="s">
        <v>12211</v>
      </c>
      <c r="D3869" s="30"/>
      <c r="E3869" s="30" t="s">
        <v>9870</v>
      </c>
      <c r="F3869" s="30" t="s">
        <v>74</v>
      </c>
      <c r="G3869" s="38">
        <v>60</v>
      </c>
      <c r="H3869" s="31">
        <v>0</v>
      </c>
      <c r="I3869" s="30" t="s">
        <v>546</v>
      </c>
      <c r="J3869" s="30" t="s">
        <v>547</v>
      </c>
      <c r="K3869" s="30" t="s">
        <v>495</v>
      </c>
      <c r="L3869" s="30" t="s">
        <v>496</v>
      </c>
      <c r="M3869" s="30" t="s">
        <v>713</v>
      </c>
      <c r="N3869" s="30" t="s">
        <v>9596</v>
      </c>
      <c r="O3869" s="30" t="s">
        <v>9872</v>
      </c>
      <c r="P3869" s="30" t="s">
        <v>9868</v>
      </c>
      <c r="Q3869" s="30" t="s">
        <v>499</v>
      </c>
    </row>
    <row r="3870" spans="1:17" hidden="1" x14ac:dyDescent="0.2">
      <c r="A3870" s="30" t="s">
        <v>12212</v>
      </c>
      <c r="B3870" s="30" t="s">
        <v>10663</v>
      </c>
      <c r="C3870" s="30" t="s">
        <v>12213</v>
      </c>
      <c r="D3870" s="30"/>
      <c r="E3870" s="30" t="s">
        <v>9870</v>
      </c>
      <c r="F3870" s="30" t="s">
        <v>74</v>
      </c>
      <c r="G3870" s="38">
        <v>60</v>
      </c>
      <c r="H3870" s="31">
        <v>0</v>
      </c>
      <c r="I3870" s="30" t="s">
        <v>512</v>
      </c>
      <c r="J3870" s="30" t="s">
        <v>513</v>
      </c>
      <c r="K3870" s="30" t="s">
        <v>495</v>
      </c>
      <c r="L3870" s="30" t="s">
        <v>496</v>
      </c>
      <c r="M3870" s="30" t="s">
        <v>713</v>
      </c>
      <c r="N3870" s="30" t="s">
        <v>3111</v>
      </c>
      <c r="O3870" s="30" t="s">
        <v>9872</v>
      </c>
      <c r="P3870" s="30" t="s">
        <v>9868</v>
      </c>
      <c r="Q3870" s="30" t="s">
        <v>499</v>
      </c>
    </row>
    <row r="3871" spans="1:17" hidden="1" x14ac:dyDescent="0.2">
      <c r="A3871" s="30" t="s">
        <v>12214</v>
      </c>
      <c r="B3871" s="30" t="s">
        <v>10103</v>
      </c>
      <c r="C3871" s="30" t="s">
        <v>12215</v>
      </c>
      <c r="D3871" s="30"/>
      <c r="E3871" s="30" t="s">
        <v>9870</v>
      </c>
      <c r="F3871" s="30" t="s">
        <v>74</v>
      </c>
      <c r="G3871" s="38">
        <v>60</v>
      </c>
      <c r="H3871" s="31">
        <v>0</v>
      </c>
      <c r="I3871" s="30" t="s">
        <v>552</v>
      </c>
      <c r="J3871" s="30" t="s">
        <v>553</v>
      </c>
      <c r="K3871" s="30" t="s">
        <v>495</v>
      </c>
      <c r="L3871" s="30" t="s">
        <v>496</v>
      </c>
      <c r="M3871" s="30" t="s">
        <v>602</v>
      </c>
      <c r="N3871" s="30"/>
      <c r="O3871" s="30" t="s">
        <v>9872</v>
      </c>
      <c r="P3871" s="30" t="s">
        <v>9868</v>
      </c>
      <c r="Q3871" s="30" t="s">
        <v>499</v>
      </c>
    </row>
    <row r="3872" spans="1:17" hidden="1" x14ac:dyDescent="0.2">
      <c r="A3872" s="30" t="s">
        <v>12216</v>
      </c>
      <c r="B3872" s="30" t="s">
        <v>10106</v>
      </c>
      <c r="C3872" s="30" t="s">
        <v>12217</v>
      </c>
      <c r="D3872" s="30" t="s">
        <v>74</v>
      </c>
      <c r="E3872" s="30" t="s">
        <v>9891</v>
      </c>
      <c r="F3872" s="30"/>
      <c r="G3872" s="38">
        <v>60</v>
      </c>
      <c r="H3872" s="31">
        <v>0</v>
      </c>
      <c r="I3872" s="30" t="s">
        <v>622</v>
      </c>
      <c r="J3872" s="30" t="s">
        <v>623</v>
      </c>
      <c r="K3872" s="30" t="s">
        <v>495</v>
      </c>
      <c r="L3872" s="30" t="s">
        <v>612</v>
      </c>
      <c r="M3872" s="30" t="s">
        <v>997</v>
      </c>
      <c r="N3872" s="30"/>
      <c r="O3872" s="30" t="s">
        <v>9872</v>
      </c>
      <c r="P3872" s="30" t="s">
        <v>9868</v>
      </c>
      <c r="Q3872" s="30" t="s">
        <v>4174</v>
      </c>
    </row>
    <row r="3873" spans="1:17" hidden="1" x14ac:dyDescent="0.2">
      <c r="A3873" s="30" t="s">
        <v>12218</v>
      </c>
      <c r="B3873" s="30" t="s">
        <v>10109</v>
      </c>
      <c r="C3873" s="30" t="s">
        <v>12219</v>
      </c>
      <c r="D3873" s="30" t="s">
        <v>74</v>
      </c>
      <c r="E3873" s="30" t="s">
        <v>9891</v>
      </c>
      <c r="F3873" s="30"/>
      <c r="G3873" s="38">
        <v>60</v>
      </c>
      <c r="H3873" s="31">
        <v>0</v>
      </c>
      <c r="I3873" s="30" t="s">
        <v>610</v>
      </c>
      <c r="J3873" s="30" t="s">
        <v>611</v>
      </c>
      <c r="K3873" s="30" t="s">
        <v>495</v>
      </c>
      <c r="L3873" s="30" t="s">
        <v>612</v>
      </c>
      <c r="M3873" s="30" t="s">
        <v>1108</v>
      </c>
      <c r="N3873" s="30"/>
      <c r="O3873" s="30" t="s">
        <v>9872</v>
      </c>
      <c r="P3873" s="30" t="s">
        <v>9868</v>
      </c>
      <c r="Q3873" s="30" t="s">
        <v>4174</v>
      </c>
    </row>
    <row r="3874" spans="1:17" hidden="1" x14ac:dyDescent="0.2">
      <c r="A3874" s="30" t="s">
        <v>12220</v>
      </c>
      <c r="B3874" s="30" t="s">
        <v>10109</v>
      </c>
      <c r="C3874" s="30" t="s">
        <v>12221</v>
      </c>
      <c r="D3874" s="30" t="s">
        <v>74</v>
      </c>
      <c r="E3874" s="30" t="s">
        <v>9891</v>
      </c>
      <c r="F3874" s="30"/>
      <c r="G3874" s="38">
        <v>60</v>
      </c>
      <c r="H3874" s="31">
        <v>0</v>
      </c>
      <c r="I3874" s="30" t="s">
        <v>5036</v>
      </c>
      <c r="J3874" s="30" t="s">
        <v>5037</v>
      </c>
      <c r="K3874" s="30" t="s">
        <v>495</v>
      </c>
      <c r="L3874" s="30" t="s">
        <v>612</v>
      </c>
      <c r="M3874" s="30" t="s">
        <v>1128</v>
      </c>
      <c r="N3874" s="30"/>
      <c r="O3874" s="30" t="s">
        <v>9872</v>
      </c>
      <c r="P3874" s="30" t="s">
        <v>9868</v>
      </c>
      <c r="Q3874" s="30" t="s">
        <v>4174</v>
      </c>
    </row>
    <row r="3875" spans="1:17" hidden="1" x14ac:dyDescent="0.2">
      <c r="A3875" s="30" t="s">
        <v>12222</v>
      </c>
      <c r="B3875" s="30" t="s">
        <v>10103</v>
      </c>
      <c r="C3875" s="30" t="s">
        <v>12223</v>
      </c>
      <c r="D3875" s="30"/>
      <c r="E3875" s="30" t="s">
        <v>9870</v>
      </c>
      <c r="F3875" s="30" t="s">
        <v>74</v>
      </c>
      <c r="G3875" s="38">
        <v>60</v>
      </c>
      <c r="H3875" s="31">
        <v>0</v>
      </c>
      <c r="I3875" s="30" t="s">
        <v>552</v>
      </c>
      <c r="J3875" s="30" t="s">
        <v>553</v>
      </c>
      <c r="K3875" s="30" t="s">
        <v>495</v>
      </c>
      <c r="L3875" s="30" t="s">
        <v>496</v>
      </c>
      <c r="M3875" s="30" t="s">
        <v>602</v>
      </c>
      <c r="N3875" s="30"/>
      <c r="O3875" s="30" t="s">
        <v>9872</v>
      </c>
      <c r="P3875" s="30" t="s">
        <v>9868</v>
      </c>
      <c r="Q3875" s="30" t="s">
        <v>499</v>
      </c>
    </row>
    <row r="3876" spans="1:17" hidden="1" x14ac:dyDescent="0.2">
      <c r="A3876" s="30" t="s">
        <v>12224</v>
      </c>
      <c r="B3876" s="30" t="s">
        <v>10103</v>
      </c>
      <c r="C3876" s="30" t="s">
        <v>12225</v>
      </c>
      <c r="D3876" s="30"/>
      <c r="E3876" s="30" t="s">
        <v>9870</v>
      </c>
      <c r="F3876" s="30" t="s">
        <v>74</v>
      </c>
      <c r="G3876" s="38">
        <v>60</v>
      </c>
      <c r="H3876" s="31">
        <v>0</v>
      </c>
      <c r="I3876" s="30" t="s">
        <v>504</v>
      </c>
      <c r="J3876" s="30" t="s">
        <v>505</v>
      </c>
      <c r="K3876" s="30" t="s">
        <v>495</v>
      </c>
      <c r="L3876" s="30" t="s">
        <v>496</v>
      </c>
      <c r="M3876" s="30" t="s">
        <v>558</v>
      </c>
      <c r="N3876" s="30"/>
      <c r="O3876" s="30" t="s">
        <v>9872</v>
      </c>
      <c r="P3876" s="30" t="s">
        <v>9868</v>
      </c>
      <c r="Q3876" s="30" t="s">
        <v>499</v>
      </c>
    </row>
    <row r="3877" spans="1:17" hidden="1" x14ac:dyDescent="0.2">
      <c r="A3877" s="30" t="s">
        <v>12226</v>
      </c>
      <c r="B3877" s="30" t="s">
        <v>10094</v>
      </c>
      <c r="C3877" s="30" t="s">
        <v>12227</v>
      </c>
      <c r="D3877" s="30"/>
      <c r="E3877" s="30" t="s">
        <v>9870</v>
      </c>
      <c r="F3877" s="30" t="s">
        <v>74</v>
      </c>
      <c r="G3877" s="38">
        <v>60</v>
      </c>
      <c r="H3877" s="31">
        <v>0</v>
      </c>
      <c r="I3877" s="30" t="s">
        <v>586</v>
      </c>
      <c r="J3877" s="30" t="s">
        <v>587</v>
      </c>
      <c r="K3877" s="30" t="s">
        <v>495</v>
      </c>
      <c r="L3877" s="30" t="s">
        <v>496</v>
      </c>
      <c r="M3877" s="30" t="s">
        <v>2374</v>
      </c>
      <c r="N3877" s="30"/>
      <c r="O3877" s="30" t="s">
        <v>9872</v>
      </c>
      <c r="P3877" s="30" t="s">
        <v>9868</v>
      </c>
      <c r="Q3877" s="30" t="s">
        <v>499</v>
      </c>
    </row>
    <row r="3878" spans="1:17" hidden="1" x14ac:dyDescent="0.2">
      <c r="A3878" s="30" t="s">
        <v>12228</v>
      </c>
      <c r="B3878" s="30" t="s">
        <v>10094</v>
      </c>
      <c r="C3878" s="30" t="s">
        <v>12229</v>
      </c>
      <c r="D3878" s="30"/>
      <c r="E3878" s="30" t="s">
        <v>9870</v>
      </c>
      <c r="F3878" s="30" t="s">
        <v>74</v>
      </c>
      <c r="G3878" s="38">
        <v>60</v>
      </c>
      <c r="H3878" s="31">
        <v>0</v>
      </c>
      <c r="I3878" s="30" t="s">
        <v>586</v>
      </c>
      <c r="J3878" s="30" t="s">
        <v>587</v>
      </c>
      <c r="K3878" s="30" t="s">
        <v>495</v>
      </c>
      <c r="L3878" s="30" t="s">
        <v>496</v>
      </c>
      <c r="M3878" s="30" t="s">
        <v>2374</v>
      </c>
      <c r="N3878" s="30"/>
      <c r="O3878" s="30" t="s">
        <v>9872</v>
      </c>
      <c r="P3878" s="30" t="s">
        <v>9868</v>
      </c>
      <c r="Q3878" s="30" t="s">
        <v>499</v>
      </c>
    </row>
    <row r="3879" spans="1:17" hidden="1" x14ac:dyDescent="0.2">
      <c r="A3879" s="30" t="s">
        <v>12230</v>
      </c>
      <c r="B3879" s="30" t="s">
        <v>10109</v>
      </c>
      <c r="C3879" s="30" t="s">
        <v>12231</v>
      </c>
      <c r="D3879" s="30" t="s">
        <v>74</v>
      </c>
      <c r="E3879" s="30" t="s">
        <v>9891</v>
      </c>
      <c r="F3879" s="30"/>
      <c r="G3879" s="38">
        <v>60</v>
      </c>
      <c r="H3879" s="31">
        <v>0</v>
      </c>
      <c r="I3879" s="30" t="s">
        <v>5036</v>
      </c>
      <c r="J3879" s="30" t="s">
        <v>5037</v>
      </c>
      <c r="K3879" s="30" t="s">
        <v>495</v>
      </c>
      <c r="L3879" s="30" t="s">
        <v>612</v>
      </c>
      <c r="M3879" s="30" t="s">
        <v>1128</v>
      </c>
      <c r="N3879" s="30"/>
      <c r="O3879" s="30" t="s">
        <v>9872</v>
      </c>
      <c r="P3879" s="30" t="s">
        <v>9868</v>
      </c>
      <c r="Q3879" s="30" t="s">
        <v>4174</v>
      </c>
    </row>
    <row r="3880" spans="1:17" hidden="1" x14ac:dyDescent="0.2">
      <c r="A3880" s="30" t="s">
        <v>12232</v>
      </c>
      <c r="B3880" s="30" t="s">
        <v>10109</v>
      </c>
      <c r="C3880" s="30" t="s">
        <v>12233</v>
      </c>
      <c r="D3880" s="30" t="s">
        <v>74</v>
      </c>
      <c r="E3880" s="30" t="s">
        <v>9891</v>
      </c>
      <c r="F3880" s="30"/>
      <c r="G3880" s="38">
        <v>60</v>
      </c>
      <c r="H3880" s="31">
        <v>0</v>
      </c>
      <c r="I3880" s="30" t="s">
        <v>5036</v>
      </c>
      <c r="J3880" s="30" t="s">
        <v>5037</v>
      </c>
      <c r="K3880" s="30" t="s">
        <v>495</v>
      </c>
      <c r="L3880" s="30" t="s">
        <v>612</v>
      </c>
      <c r="M3880" s="30" t="s">
        <v>780</v>
      </c>
      <c r="N3880" s="30"/>
      <c r="O3880" s="30" t="s">
        <v>9872</v>
      </c>
      <c r="P3880" s="30" t="s">
        <v>9868</v>
      </c>
      <c r="Q3880" s="30" t="s">
        <v>4174</v>
      </c>
    </row>
    <row r="3881" spans="1:17" hidden="1" x14ac:dyDescent="0.2">
      <c r="A3881" s="30" t="s">
        <v>12234</v>
      </c>
      <c r="B3881" s="30" t="s">
        <v>10103</v>
      </c>
      <c r="C3881" s="30" t="s">
        <v>12235</v>
      </c>
      <c r="D3881" s="30"/>
      <c r="E3881" s="30" t="s">
        <v>9870</v>
      </c>
      <c r="F3881" s="30" t="s">
        <v>74</v>
      </c>
      <c r="G3881" s="38">
        <v>60</v>
      </c>
      <c r="H3881" s="31">
        <v>0</v>
      </c>
      <c r="I3881" s="30" t="s">
        <v>552</v>
      </c>
      <c r="J3881" s="30" t="s">
        <v>553</v>
      </c>
      <c r="K3881" s="30" t="s">
        <v>495</v>
      </c>
      <c r="L3881" s="30" t="s">
        <v>496</v>
      </c>
      <c r="M3881" s="30" t="s">
        <v>2249</v>
      </c>
      <c r="N3881" s="30"/>
      <c r="O3881" s="30" t="s">
        <v>9872</v>
      </c>
      <c r="P3881" s="30" t="s">
        <v>9868</v>
      </c>
      <c r="Q3881" s="30" t="s">
        <v>499</v>
      </c>
    </row>
    <row r="3882" spans="1:17" hidden="1" x14ac:dyDescent="0.2">
      <c r="A3882" s="30" t="s">
        <v>12236</v>
      </c>
      <c r="B3882" s="30" t="s">
        <v>10103</v>
      </c>
      <c r="C3882" s="30" t="s">
        <v>12237</v>
      </c>
      <c r="D3882" s="30"/>
      <c r="E3882" s="30" t="s">
        <v>9870</v>
      </c>
      <c r="F3882" s="30" t="s">
        <v>74</v>
      </c>
      <c r="G3882" s="38">
        <v>60</v>
      </c>
      <c r="H3882" s="31">
        <v>0</v>
      </c>
      <c r="I3882" s="30" t="s">
        <v>586</v>
      </c>
      <c r="J3882" s="30" t="s">
        <v>587</v>
      </c>
      <c r="K3882" s="30" t="s">
        <v>495</v>
      </c>
      <c r="L3882" s="30" t="s">
        <v>496</v>
      </c>
      <c r="M3882" s="30" t="s">
        <v>588</v>
      </c>
      <c r="N3882" s="30"/>
      <c r="O3882" s="30" t="s">
        <v>9872</v>
      </c>
      <c r="P3882" s="30" t="s">
        <v>9868</v>
      </c>
      <c r="Q3882" s="30" t="s">
        <v>499</v>
      </c>
    </row>
    <row r="3883" spans="1:17" hidden="1" x14ac:dyDescent="0.2">
      <c r="A3883" s="30" t="s">
        <v>12238</v>
      </c>
      <c r="B3883" s="30" t="s">
        <v>10103</v>
      </c>
      <c r="C3883" s="30" t="s">
        <v>12239</v>
      </c>
      <c r="D3883" s="30"/>
      <c r="E3883" s="30" t="s">
        <v>9870</v>
      </c>
      <c r="F3883" s="30" t="s">
        <v>74</v>
      </c>
      <c r="G3883" s="38">
        <v>60</v>
      </c>
      <c r="H3883" s="31">
        <v>0</v>
      </c>
      <c r="I3883" s="30" t="s">
        <v>552</v>
      </c>
      <c r="J3883" s="30" t="s">
        <v>553</v>
      </c>
      <c r="K3883" s="30" t="s">
        <v>495</v>
      </c>
      <c r="L3883" s="30" t="s">
        <v>496</v>
      </c>
      <c r="M3883" s="30" t="s">
        <v>724</v>
      </c>
      <c r="N3883" s="30"/>
      <c r="O3883" s="30" t="s">
        <v>9872</v>
      </c>
      <c r="P3883" s="30" t="s">
        <v>9868</v>
      </c>
      <c r="Q3883" s="30" t="s">
        <v>499</v>
      </c>
    </row>
    <row r="3884" spans="1:17" hidden="1" x14ac:dyDescent="0.2">
      <c r="A3884" s="30" t="s">
        <v>12240</v>
      </c>
      <c r="B3884" s="30" t="s">
        <v>10103</v>
      </c>
      <c r="C3884" s="30" t="s">
        <v>12241</v>
      </c>
      <c r="D3884" s="30"/>
      <c r="E3884" s="30" t="s">
        <v>9870</v>
      </c>
      <c r="F3884" s="30" t="s">
        <v>74</v>
      </c>
      <c r="G3884" s="38">
        <v>60</v>
      </c>
      <c r="H3884" s="31">
        <v>0</v>
      </c>
      <c r="I3884" s="30" t="s">
        <v>552</v>
      </c>
      <c r="J3884" s="30" t="s">
        <v>553</v>
      </c>
      <c r="K3884" s="30" t="s">
        <v>495</v>
      </c>
      <c r="L3884" s="30" t="s">
        <v>496</v>
      </c>
      <c r="M3884" s="30" t="s">
        <v>554</v>
      </c>
      <c r="N3884" s="30"/>
      <c r="O3884" s="30" t="s">
        <v>9872</v>
      </c>
      <c r="P3884" s="30" t="s">
        <v>9868</v>
      </c>
      <c r="Q3884" s="30" t="s">
        <v>499</v>
      </c>
    </row>
    <row r="3885" spans="1:17" hidden="1" x14ac:dyDescent="0.2">
      <c r="A3885" s="30" t="s">
        <v>12242</v>
      </c>
      <c r="B3885" s="30" t="s">
        <v>10109</v>
      </c>
      <c r="C3885" s="30" t="s">
        <v>12243</v>
      </c>
      <c r="D3885" s="30" t="s">
        <v>74</v>
      </c>
      <c r="E3885" s="30" t="s">
        <v>9891</v>
      </c>
      <c r="F3885" s="30"/>
      <c r="G3885" s="38">
        <v>60</v>
      </c>
      <c r="H3885" s="31">
        <v>0</v>
      </c>
      <c r="I3885" s="30" t="s">
        <v>610</v>
      </c>
      <c r="J3885" s="30" t="s">
        <v>611</v>
      </c>
      <c r="K3885" s="30" t="s">
        <v>495</v>
      </c>
      <c r="L3885" s="30" t="s">
        <v>612</v>
      </c>
      <c r="M3885" s="30" t="s">
        <v>1108</v>
      </c>
      <c r="N3885" s="30"/>
      <c r="O3885" s="30" t="s">
        <v>9872</v>
      </c>
      <c r="P3885" s="30" t="s">
        <v>9868</v>
      </c>
      <c r="Q3885" s="30" t="s">
        <v>4174</v>
      </c>
    </row>
    <row r="3886" spans="1:17" hidden="1" x14ac:dyDescent="0.2">
      <c r="A3886" s="30" t="s">
        <v>12244</v>
      </c>
      <c r="B3886" s="30" t="s">
        <v>10106</v>
      </c>
      <c r="C3886" s="30" t="s">
        <v>12245</v>
      </c>
      <c r="D3886" s="30" t="s">
        <v>74</v>
      </c>
      <c r="E3886" s="30" t="s">
        <v>9891</v>
      </c>
      <c r="F3886" s="30"/>
      <c r="G3886" s="38">
        <v>60</v>
      </c>
      <c r="H3886" s="31">
        <v>0</v>
      </c>
      <c r="I3886" s="30" t="s">
        <v>622</v>
      </c>
      <c r="J3886" s="30" t="s">
        <v>623</v>
      </c>
      <c r="K3886" s="30" t="s">
        <v>495</v>
      </c>
      <c r="L3886" s="30" t="s">
        <v>612</v>
      </c>
      <c r="M3886" s="30" t="s">
        <v>997</v>
      </c>
      <c r="N3886" s="30"/>
      <c r="O3886" s="30" t="s">
        <v>9872</v>
      </c>
      <c r="P3886" s="30" t="s">
        <v>9868</v>
      </c>
      <c r="Q3886" s="30" t="s">
        <v>4174</v>
      </c>
    </row>
    <row r="3887" spans="1:17" hidden="1" x14ac:dyDescent="0.2">
      <c r="A3887" s="30" t="s">
        <v>12246</v>
      </c>
      <c r="B3887" s="30" t="s">
        <v>10109</v>
      </c>
      <c r="C3887" s="30" t="s">
        <v>12247</v>
      </c>
      <c r="D3887" s="30" t="s">
        <v>74</v>
      </c>
      <c r="E3887" s="30" t="s">
        <v>9891</v>
      </c>
      <c r="F3887" s="30"/>
      <c r="G3887" s="38">
        <v>60</v>
      </c>
      <c r="H3887" s="31">
        <v>0</v>
      </c>
      <c r="I3887" s="30" t="s">
        <v>622</v>
      </c>
      <c r="J3887" s="30" t="s">
        <v>623</v>
      </c>
      <c r="K3887" s="30" t="s">
        <v>495</v>
      </c>
      <c r="L3887" s="30" t="s">
        <v>612</v>
      </c>
      <c r="M3887" s="30" t="s">
        <v>1007</v>
      </c>
      <c r="N3887" s="30"/>
      <c r="O3887" s="30" t="s">
        <v>9872</v>
      </c>
      <c r="P3887" s="30" t="s">
        <v>9868</v>
      </c>
      <c r="Q3887" s="30" t="s">
        <v>4174</v>
      </c>
    </row>
    <row r="3888" spans="1:17" hidden="1" x14ac:dyDescent="0.2">
      <c r="A3888" s="30" t="s">
        <v>12248</v>
      </c>
      <c r="B3888" s="30" t="s">
        <v>10663</v>
      </c>
      <c r="C3888" s="30" t="s">
        <v>12249</v>
      </c>
      <c r="D3888" s="30"/>
      <c r="E3888" s="30" t="s">
        <v>9870</v>
      </c>
      <c r="F3888" s="30" t="s">
        <v>74</v>
      </c>
      <c r="G3888" s="38">
        <v>60</v>
      </c>
      <c r="H3888" s="31">
        <v>0</v>
      </c>
      <c r="I3888" s="30" t="s">
        <v>504</v>
      </c>
      <c r="J3888" s="30" t="s">
        <v>505</v>
      </c>
      <c r="K3888" s="30" t="s">
        <v>495</v>
      </c>
      <c r="L3888" s="30" t="s">
        <v>496</v>
      </c>
      <c r="M3888" s="30" t="s">
        <v>2206</v>
      </c>
      <c r="N3888" s="30"/>
      <c r="O3888" s="30" t="s">
        <v>9872</v>
      </c>
      <c r="P3888" s="30" t="s">
        <v>9868</v>
      </c>
      <c r="Q3888" s="30" t="s">
        <v>499</v>
      </c>
    </row>
    <row r="3889" spans="1:17" hidden="1" x14ac:dyDescent="0.2">
      <c r="A3889" s="30" t="s">
        <v>12250</v>
      </c>
      <c r="B3889" s="30" t="s">
        <v>10663</v>
      </c>
      <c r="C3889" s="30" t="s">
        <v>12251</v>
      </c>
      <c r="D3889" s="30"/>
      <c r="E3889" s="30" t="s">
        <v>9870</v>
      </c>
      <c r="F3889" s="30" t="s">
        <v>74</v>
      </c>
      <c r="G3889" s="38">
        <v>60</v>
      </c>
      <c r="H3889" s="31">
        <v>0</v>
      </c>
      <c r="I3889" s="30" t="s">
        <v>512</v>
      </c>
      <c r="J3889" s="30" t="s">
        <v>513</v>
      </c>
      <c r="K3889" s="30" t="s">
        <v>495</v>
      </c>
      <c r="L3889" s="30" t="s">
        <v>496</v>
      </c>
      <c r="M3889" s="30" t="s">
        <v>713</v>
      </c>
      <c r="N3889" s="30" t="s">
        <v>3111</v>
      </c>
      <c r="O3889" s="30" t="s">
        <v>9872</v>
      </c>
      <c r="P3889" s="30" t="s">
        <v>9868</v>
      </c>
      <c r="Q3889" s="30" t="s">
        <v>499</v>
      </c>
    </row>
    <row r="3890" spans="1:17" hidden="1" x14ac:dyDescent="0.2">
      <c r="A3890" s="30" t="s">
        <v>12252</v>
      </c>
      <c r="B3890" s="30" t="s">
        <v>10103</v>
      </c>
      <c r="C3890" s="30" t="s">
        <v>12253</v>
      </c>
      <c r="D3890" s="30"/>
      <c r="E3890" s="30" t="s">
        <v>9870</v>
      </c>
      <c r="F3890" s="30" t="s">
        <v>74</v>
      </c>
      <c r="G3890" s="38">
        <v>60</v>
      </c>
      <c r="H3890" s="31">
        <v>0</v>
      </c>
      <c r="I3890" s="30" t="s">
        <v>552</v>
      </c>
      <c r="J3890" s="30" t="s">
        <v>553</v>
      </c>
      <c r="K3890" s="30" t="s">
        <v>495</v>
      </c>
      <c r="L3890" s="30" t="s">
        <v>496</v>
      </c>
      <c r="M3890" s="30" t="s">
        <v>554</v>
      </c>
      <c r="N3890" s="30"/>
      <c r="O3890" s="30" t="s">
        <v>9872</v>
      </c>
      <c r="P3890" s="30" t="s">
        <v>9868</v>
      </c>
      <c r="Q3890" s="30" t="s">
        <v>499</v>
      </c>
    </row>
    <row r="3891" spans="1:17" hidden="1" x14ac:dyDescent="0.2">
      <c r="A3891" s="30" t="s">
        <v>12254</v>
      </c>
      <c r="B3891" s="30" t="s">
        <v>12255</v>
      </c>
      <c r="C3891" s="30" t="s">
        <v>12256</v>
      </c>
      <c r="D3891" s="30"/>
      <c r="E3891" s="30" t="s">
        <v>10101</v>
      </c>
      <c r="F3891" s="30"/>
      <c r="G3891" s="38">
        <v>60</v>
      </c>
      <c r="H3891" s="31">
        <v>0</v>
      </c>
      <c r="I3891" s="30" t="s">
        <v>546</v>
      </c>
      <c r="J3891" s="30" t="s">
        <v>547</v>
      </c>
      <c r="K3891" s="30" t="s">
        <v>495</v>
      </c>
      <c r="L3891" s="30" t="s">
        <v>828</v>
      </c>
      <c r="M3891" s="30" t="s">
        <v>573</v>
      </c>
      <c r="N3891" s="30"/>
      <c r="O3891" s="30" t="s">
        <v>9872</v>
      </c>
      <c r="P3891" s="30" t="s">
        <v>9868</v>
      </c>
      <c r="Q3891" s="30" t="s">
        <v>499</v>
      </c>
    </row>
    <row r="3892" spans="1:17" hidden="1" x14ac:dyDescent="0.2">
      <c r="A3892" s="30" t="s">
        <v>12257</v>
      </c>
      <c r="B3892" s="30" t="s">
        <v>10103</v>
      </c>
      <c r="C3892" s="30" t="s">
        <v>12258</v>
      </c>
      <c r="D3892" s="30"/>
      <c r="E3892" s="30" t="s">
        <v>9870</v>
      </c>
      <c r="F3892" s="30" t="s">
        <v>74</v>
      </c>
      <c r="G3892" s="38">
        <v>60</v>
      </c>
      <c r="H3892" s="31">
        <v>0</v>
      </c>
      <c r="I3892" s="30" t="s">
        <v>512</v>
      </c>
      <c r="J3892" s="30" t="s">
        <v>513</v>
      </c>
      <c r="K3892" s="30" t="s">
        <v>495</v>
      </c>
      <c r="L3892" s="30" t="s">
        <v>496</v>
      </c>
      <c r="M3892" s="30" t="s">
        <v>639</v>
      </c>
      <c r="N3892" s="30"/>
      <c r="O3892" s="30" t="s">
        <v>9872</v>
      </c>
      <c r="P3892" s="30" t="s">
        <v>9868</v>
      </c>
      <c r="Q3892" s="30" t="s">
        <v>499</v>
      </c>
    </row>
    <row r="3893" spans="1:17" hidden="1" x14ac:dyDescent="0.2">
      <c r="A3893" s="30" t="s">
        <v>12259</v>
      </c>
      <c r="B3893" s="30" t="s">
        <v>12260</v>
      </c>
      <c r="C3893" s="30" t="s">
        <v>12261</v>
      </c>
      <c r="D3893" s="30"/>
      <c r="E3893" s="30" t="s">
        <v>10101</v>
      </c>
      <c r="F3893" s="30"/>
      <c r="G3893" s="38">
        <v>60</v>
      </c>
      <c r="H3893" s="31">
        <v>0</v>
      </c>
      <c r="I3893" s="30" t="s">
        <v>546</v>
      </c>
      <c r="J3893" s="30" t="s">
        <v>547</v>
      </c>
      <c r="K3893" s="30" t="s">
        <v>495</v>
      </c>
      <c r="L3893" s="30" t="s">
        <v>572</v>
      </c>
      <c r="M3893" s="30" t="s">
        <v>573</v>
      </c>
      <c r="N3893" s="30"/>
      <c r="O3893" s="30" t="s">
        <v>9872</v>
      </c>
      <c r="P3893" s="30" t="s">
        <v>9868</v>
      </c>
      <c r="Q3893" s="30" t="s">
        <v>499</v>
      </c>
    </row>
    <row r="3894" spans="1:17" hidden="1" x14ac:dyDescent="0.2">
      <c r="A3894" s="30" t="s">
        <v>12262</v>
      </c>
      <c r="B3894" s="30" t="s">
        <v>10129</v>
      </c>
      <c r="C3894" s="30" t="s">
        <v>12263</v>
      </c>
      <c r="D3894" s="30"/>
      <c r="E3894" s="30" t="s">
        <v>9870</v>
      </c>
      <c r="F3894" s="30" t="s">
        <v>74</v>
      </c>
      <c r="G3894" s="38">
        <v>60</v>
      </c>
      <c r="H3894" s="31">
        <v>0</v>
      </c>
      <c r="I3894" s="30" t="s">
        <v>586</v>
      </c>
      <c r="J3894" s="30" t="s">
        <v>587</v>
      </c>
      <c r="K3894" s="30" t="s">
        <v>495</v>
      </c>
      <c r="L3894" s="30" t="s">
        <v>496</v>
      </c>
      <c r="M3894" s="30" t="s">
        <v>497</v>
      </c>
      <c r="N3894" s="30"/>
      <c r="O3894" s="30" t="s">
        <v>9872</v>
      </c>
      <c r="P3894" s="30" t="s">
        <v>9868</v>
      </c>
      <c r="Q3894" s="30" t="s">
        <v>499</v>
      </c>
    </row>
    <row r="3895" spans="1:17" hidden="1" x14ac:dyDescent="0.2">
      <c r="A3895" s="30" t="s">
        <v>12264</v>
      </c>
      <c r="B3895" s="30" t="s">
        <v>10129</v>
      </c>
      <c r="C3895" s="30" t="s">
        <v>12265</v>
      </c>
      <c r="D3895" s="30"/>
      <c r="E3895" s="30" t="s">
        <v>9870</v>
      </c>
      <c r="F3895" s="30" t="s">
        <v>74</v>
      </c>
      <c r="G3895" s="38">
        <v>60</v>
      </c>
      <c r="H3895" s="31">
        <v>0</v>
      </c>
      <c r="I3895" s="30" t="s">
        <v>718</v>
      </c>
      <c r="J3895" s="30" t="s">
        <v>719</v>
      </c>
      <c r="K3895" s="30" t="s">
        <v>495</v>
      </c>
      <c r="L3895" s="30" t="s">
        <v>496</v>
      </c>
      <c r="M3895" s="30" t="s">
        <v>497</v>
      </c>
      <c r="N3895" s="30"/>
      <c r="O3895" s="30" t="s">
        <v>9872</v>
      </c>
      <c r="P3895" s="30" t="s">
        <v>9868</v>
      </c>
      <c r="Q3895" s="30" t="s">
        <v>499</v>
      </c>
    </row>
    <row r="3896" spans="1:17" hidden="1" x14ac:dyDescent="0.2">
      <c r="A3896" s="30" t="s">
        <v>12266</v>
      </c>
      <c r="B3896" s="30" t="s">
        <v>10103</v>
      </c>
      <c r="C3896" s="30" t="s">
        <v>12267</v>
      </c>
      <c r="D3896" s="30"/>
      <c r="E3896" s="30" t="s">
        <v>9870</v>
      </c>
      <c r="F3896" s="30" t="s">
        <v>74</v>
      </c>
      <c r="G3896" s="38">
        <v>60</v>
      </c>
      <c r="H3896" s="31">
        <v>0</v>
      </c>
      <c r="I3896" s="30" t="s">
        <v>512</v>
      </c>
      <c r="J3896" s="30" t="s">
        <v>513</v>
      </c>
      <c r="K3896" s="30" t="s">
        <v>495</v>
      </c>
      <c r="L3896" s="30" t="s">
        <v>496</v>
      </c>
      <c r="M3896" s="30" t="s">
        <v>695</v>
      </c>
      <c r="N3896" s="30" t="s">
        <v>12268</v>
      </c>
      <c r="O3896" s="30" t="s">
        <v>9872</v>
      </c>
      <c r="P3896" s="30" t="s">
        <v>9868</v>
      </c>
      <c r="Q3896" s="30" t="s">
        <v>499</v>
      </c>
    </row>
    <row r="3897" spans="1:17" hidden="1" x14ac:dyDescent="0.2">
      <c r="A3897" s="30" t="s">
        <v>12269</v>
      </c>
      <c r="B3897" s="30" t="s">
        <v>10103</v>
      </c>
      <c r="C3897" s="30" t="s">
        <v>12270</v>
      </c>
      <c r="D3897" s="30"/>
      <c r="E3897" s="30" t="s">
        <v>9870</v>
      </c>
      <c r="F3897" s="30" t="s">
        <v>74</v>
      </c>
      <c r="G3897" s="38">
        <v>60</v>
      </c>
      <c r="H3897" s="31">
        <v>0</v>
      </c>
      <c r="I3897" s="30" t="s">
        <v>546</v>
      </c>
      <c r="J3897" s="30" t="s">
        <v>547</v>
      </c>
      <c r="K3897" s="30" t="s">
        <v>495</v>
      </c>
      <c r="L3897" s="30" t="s">
        <v>496</v>
      </c>
      <c r="M3897" s="30" t="s">
        <v>548</v>
      </c>
      <c r="N3897" s="30"/>
      <c r="O3897" s="30" t="s">
        <v>9872</v>
      </c>
      <c r="P3897" s="30" t="s">
        <v>9868</v>
      </c>
      <c r="Q3897" s="30" t="s">
        <v>499</v>
      </c>
    </row>
    <row r="3898" spans="1:17" hidden="1" x14ac:dyDescent="0.2">
      <c r="A3898" s="30" t="s">
        <v>12271</v>
      </c>
      <c r="B3898" s="30" t="s">
        <v>10103</v>
      </c>
      <c r="C3898" s="30" t="s">
        <v>12272</v>
      </c>
      <c r="D3898" s="30"/>
      <c r="E3898" s="30" t="s">
        <v>9870</v>
      </c>
      <c r="F3898" s="30" t="s">
        <v>74</v>
      </c>
      <c r="G3898" s="38">
        <v>60</v>
      </c>
      <c r="H3898" s="31">
        <v>0</v>
      </c>
      <c r="I3898" s="30" t="s">
        <v>552</v>
      </c>
      <c r="J3898" s="30" t="s">
        <v>553</v>
      </c>
      <c r="K3898" s="30" t="s">
        <v>495</v>
      </c>
      <c r="L3898" s="30" t="s">
        <v>496</v>
      </c>
      <c r="M3898" s="30" t="s">
        <v>654</v>
      </c>
      <c r="N3898" s="30"/>
      <c r="O3898" s="30" t="s">
        <v>9872</v>
      </c>
      <c r="P3898" s="30" t="s">
        <v>9868</v>
      </c>
      <c r="Q3898" s="30" t="s">
        <v>499</v>
      </c>
    </row>
    <row r="3899" spans="1:17" hidden="1" x14ac:dyDescent="0.2">
      <c r="A3899" s="30" t="s">
        <v>12273</v>
      </c>
      <c r="B3899" s="30" t="s">
        <v>10663</v>
      </c>
      <c r="C3899" s="30" t="s">
        <v>12274</v>
      </c>
      <c r="D3899" s="30"/>
      <c r="E3899" s="30" t="s">
        <v>9870</v>
      </c>
      <c r="F3899" s="30" t="s">
        <v>74</v>
      </c>
      <c r="G3899" s="38">
        <v>60</v>
      </c>
      <c r="H3899" s="31">
        <v>0</v>
      </c>
      <c r="I3899" s="30" t="s">
        <v>512</v>
      </c>
      <c r="J3899" s="30" t="s">
        <v>513</v>
      </c>
      <c r="K3899" s="30" t="s">
        <v>495</v>
      </c>
      <c r="L3899" s="30" t="s">
        <v>496</v>
      </c>
      <c r="M3899" s="30" t="s">
        <v>713</v>
      </c>
      <c r="N3899" s="30" t="s">
        <v>5292</v>
      </c>
      <c r="O3899" s="30" t="s">
        <v>9872</v>
      </c>
      <c r="P3899" s="30" t="s">
        <v>9868</v>
      </c>
      <c r="Q3899" s="30" t="s">
        <v>499</v>
      </c>
    </row>
    <row r="3900" spans="1:17" hidden="1" x14ac:dyDescent="0.2">
      <c r="A3900" s="30" t="s">
        <v>12275</v>
      </c>
      <c r="B3900" s="30" t="s">
        <v>10103</v>
      </c>
      <c r="C3900" s="30" t="s">
        <v>12276</v>
      </c>
      <c r="D3900" s="30"/>
      <c r="E3900" s="30" t="s">
        <v>9870</v>
      </c>
      <c r="F3900" s="30" t="s">
        <v>74</v>
      </c>
      <c r="G3900" s="38">
        <v>60</v>
      </c>
      <c r="H3900" s="31">
        <v>0</v>
      </c>
      <c r="I3900" s="30" t="s">
        <v>586</v>
      </c>
      <c r="J3900" s="30" t="s">
        <v>587</v>
      </c>
      <c r="K3900" s="30" t="s">
        <v>495</v>
      </c>
      <c r="L3900" s="30" t="s">
        <v>496</v>
      </c>
      <c r="M3900" s="30" t="s">
        <v>588</v>
      </c>
      <c r="N3900" s="30"/>
      <c r="O3900" s="30" t="s">
        <v>9872</v>
      </c>
      <c r="P3900" s="30" t="s">
        <v>9868</v>
      </c>
      <c r="Q3900" s="30" t="s">
        <v>499</v>
      </c>
    </row>
    <row r="3901" spans="1:17" hidden="1" x14ac:dyDescent="0.2">
      <c r="A3901" s="30" t="s">
        <v>12277</v>
      </c>
      <c r="B3901" s="30" t="s">
        <v>10109</v>
      </c>
      <c r="C3901" s="30" t="s">
        <v>12278</v>
      </c>
      <c r="D3901" s="30" t="s">
        <v>74</v>
      </c>
      <c r="E3901" s="30" t="s">
        <v>9891</v>
      </c>
      <c r="F3901" s="30"/>
      <c r="G3901" s="38">
        <v>60</v>
      </c>
      <c r="H3901" s="31">
        <v>0</v>
      </c>
      <c r="I3901" s="30" t="s">
        <v>5036</v>
      </c>
      <c r="J3901" s="30" t="s">
        <v>5037</v>
      </c>
      <c r="K3901" s="30" t="s">
        <v>495</v>
      </c>
      <c r="L3901" s="30" t="s">
        <v>612</v>
      </c>
      <c r="M3901" s="30" t="s">
        <v>1828</v>
      </c>
      <c r="N3901" s="30"/>
      <c r="O3901" s="30" t="s">
        <v>9872</v>
      </c>
      <c r="P3901" s="30" t="s">
        <v>9868</v>
      </c>
      <c r="Q3901" s="30" t="s">
        <v>4174</v>
      </c>
    </row>
    <row r="3902" spans="1:17" hidden="1" x14ac:dyDescent="0.2">
      <c r="A3902" s="30" t="s">
        <v>12279</v>
      </c>
      <c r="B3902" s="30" t="s">
        <v>10109</v>
      </c>
      <c r="C3902" s="30" t="s">
        <v>12280</v>
      </c>
      <c r="D3902" s="30" t="s">
        <v>74</v>
      </c>
      <c r="E3902" s="30" t="s">
        <v>9891</v>
      </c>
      <c r="F3902" s="30"/>
      <c r="G3902" s="38">
        <v>60</v>
      </c>
      <c r="H3902" s="31">
        <v>0</v>
      </c>
      <c r="I3902" s="30" t="s">
        <v>610</v>
      </c>
      <c r="J3902" s="30" t="s">
        <v>611</v>
      </c>
      <c r="K3902" s="30" t="s">
        <v>495</v>
      </c>
      <c r="L3902" s="30" t="s">
        <v>612</v>
      </c>
      <c r="M3902" s="30" t="s">
        <v>943</v>
      </c>
      <c r="N3902" s="30"/>
      <c r="O3902" s="30" t="s">
        <v>9872</v>
      </c>
      <c r="P3902" s="30" t="s">
        <v>9868</v>
      </c>
      <c r="Q3902" s="30" t="s">
        <v>4174</v>
      </c>
    </row>
    <row r="3903" spans="1:17" hidden="1" x14ac:dyDescent="0.2">
      <c r="A3903" s="30" t="s">
        <v>12281</v>
      </c>
      <c r="B3903" s="30" t="s">
        <v>10109</v>
      </c>
      <c r="C3903" s="30" t="s">
        <v>12282</v>
      </c>
      <c r="D3903" s="30" t="s">
        <v>74</v>
      </c>
      <c r="E3903" s="30" t="s">
        <v>9891</v>
      </c>
      <c r="F3903" s="30"/>
      <c r="G3903" s="38">
        <v>60</v>
      </c>
      <c r="H3903" s="31">
        <v>0</v>
      </c>
      <c r="I3903" s="30" t="s">
        <v>610</v>
      </c>
      <c r="J3903" s="30" t="s">
        <v>611</v>
      </c>
      <c r="K3903" s="30" t="s">
        <v>495</v>
      </c>
      <c r="L3903" s="30" t="s">
        <v>612</v>
      </c>
      <c r="M3903" s="30" t="s">
        <v>950</v>
      </c>
      <c r="N3903" s="30"/>
      <c r="O3903" s="30" t="s">
        <v>9872</v>
      </c>
      <c r="P3903" s="30" t="s">
        <v>9868</v>
      </c>
      <c r="Q3903" s="30" t="s">
        <v>4174</v>
      </c>
    </row>
    <row r="3904" spans="1:17" hidden="1" x14ac:dyDescent="0.2">
      <c r="A3904" s="30" t="s">
        <v>12283</v>
      </c>
      <c r="B3904" s="30" t="s">
        <v>10103</v>
      </c>
      <c r="C3904" s="30" t="s">
        <v>12284</v>
      </c>
      <c r="D3904" s="30"/>
      <c r="E3904" s="30" t="s">
        <v>9870</v>
      </c>
      <c r="F3904" s="30" t="s">
        <v>74</v>
      </c>
      <c r="G3904" s="38">
        <v>60</v>
      </c>
      <c r="H3904" s="31">
        <v>0</v>
      </c>
      <c r="I3904" s="30" t="s">
        <v>586</v>
      </c>
      <c r="J3904" s="30" t="s">
        <v>587</v>
      </c>
      <c r="K3904" s="30" t="s">
        <v>495</v>
      </c>
      <c r="L3904" s="30" t="s">
        <v>496</v>
      </c>
      <c r="M3904" s="30" t="s">
        <v>903</v>
      </c>
      <c r="N3904" s="30"/>
      <c r="O3904" s="30" t="s">
        <v>9872</v>
      </c>
      <c r="P3904" s="30" t="s">
        <v>9868</v>
      </c>
      <c r="Q3904" s="30" t="s">
        <v>499</v>
      </c>
    </row>
    <row r="3905" spans="1:17" hidden="1" x14ac:dyDescent="0.2">
      <c r="A3905" s="30" t="s">
        <v>12285</v>
      </c>
      <c r="B3905" s="30" t="s">
        <v>10103</v>
      </c>
      <c r="C3905" s="30" t="s">
        <v>12286</v>
      </c>
      <c r="D3905" s="30"/>
      <c r="E3905" s="30" t="s">
        <v>9870</v>
      </c>
      <c r="F3905" s="30" t="s">
        <v>74</v>
      </c>
      <c r="G3905" s="38">
        <v>60</v>
      </c>
      <c r="H3905" s="31">
        <v>0</v>
      </c>
      <c r="I3905" s="30" t="s">
        <v>586</v>
      </c>
      <c r="J3905" s="30" t="s">
        <v>587</v>
      </c>
      <c r="K3905" s="30" t="s">
        <v>495</v>
      </c>
      <c r="L3905" s="30" t="s">
        <v>496</v>
      </c>
      <c r="M3905" s="30" t="s">
        <v>903</v>
      </c>
      <c r="N3905" s="30"/>
      <c r="O3905" s="30" t="s">
        <v>9872</v>
      </c>
      <c r="P3905" s="30" t="s">
        <v>9868</v>
      </c>
      <c r="Q3905" s="30" t="s">
        <v>499</v>
      </c>
    </row>
    <row r="3906" spans="1:17" hidden="1" x14ac:dyDescent="0.2">
      <c r="A3906" s="30" t="s">
        <v>12287</v>
      </c>
      <c r="B3906" s="30" t="s">
        <v>10109</v>
      </c>
      <c r="C3906" s="30" t="s">
        <v>12288</v>
      </c>
      <c r="D3906" s="30" t="s">
        <v>74</v>
      </c>
      <c r="E3906" s="30" t="s">
        <v>9891</v>
      </c>
      <c r="F3906" s="30"/>
      <c r="G3906" s="38">
        <v>60</v>
      </c>
      <c r="H3906" s="31">
        <v>0</v>
      </c>
      <c r="I3906" s="30" t="s">
        <v>5036</v>
      </c>
      <c r="J3906" s="30" t="s">
        <v>5037</v>
      </c>
      <c r="K3906" s="30" t="s">
        <v>495</v>
      </c>
      <c r="L3906" s="30" t="s">
        <v>612</v>
      </c>
      <c r="M3906" s="30" t="s">
        <v>1021</v>
      </c>
      <c r="N3906" s="30"/>
      <c r="O3906" s="30" t="s">
        <v>9872</v>
      </c>
      <c r="P3906" s="30" t="s">
        <v>9868</v>
      </c>
      <c r="Q3906" s="30" t="s">
        <v>4174</v>
      </c>
    </row>
    <row r="3907" spans="1:17" hidden="1" x14ac:dyDescent="0.2">
      <c r="A3907" s="30" t="s">
        <v>12289</v>
      </c>
      <c r="B3907" s="30" t="s">
        <v>10109</v>
      </c>
      <c r="C3907" s="30" t="s">
        <v>12290</v>
      </c>
      <c r="D3907" s="30" t="s">
        <v>74</v>
      </c>
      <c r="E3907" s="30" t="s">
        <v>9891</v>
      </c>
      <c r="F3907" s="30"/>
      <c r="G3907" s="38">
        <v>60</v>
      </c>
      <c r="H3907" s="31">
        <v>0</v>
      </c>
      <c r="I3907" s="30" t="s">
        <v>622</v>
      </c>
      <c r="J3907" s="30" t="s">
        <v>623</v>
      </c>
      <c r="K3907" s="30" t="s">
        <v>495</v>
      </c>
      <c r="L3907" s="30" t="s">
        <v>612</v>
      </c>
      <c r="M3907" s="30" t="s">
        <v>1007</v>
      </c>
      <c r="N3907" s="30"/>
      <c r="O3907" s="30" t="s">
        <v>9872</v>
      </c>
      <c r="P3907" s="30" t="s">
        <v>9868</v>
      </c>
      <c r="Q3907" s="30" t="s">
        <v>4174</v>
      </c>
    </row>
    <row r="3908" spans="1:17" hidden="1" x14ac:dyDescent="0.2">
      <c r="A3908" s="30" t="s">
        <v>12291</v>
      </c>
      <c r="B3908" s="30" t="s">
        <v>10103</v>
      </c>
      <c r="C3908" s="30" t="s">
        <v>12292</v>
      </c>
      <c r="D3908" s="30"/>
      <c r="E3908" s="30" t="s">
        <v>9870</v>
      </c>
      <c r="F3908" s="30" t="s">
        <v>74</v>
      </c>
      <c r="G3908" s="38">
        <v>60</v>
      </c>
      <c r="H3908" s="31">
        <v>0</v>
      </c>
      <c r="I3908" s="30" t="s">
        <v>546</v>
      </c>
      <c r="J3908" s="30" t="s">
        <v>547</v>
      </c>
      <c r="K3908" s="30" t="s">
        <v>495</v>
      </c>
      <c r="L3908" s="30" t="s">
        <v>496</v>
      </c>
      <c r="M3908" s="30" t="s">
        <v>713</v>
      </c>
      <c r="N3908" s="30" t="s">
        <v>3164</v>
      </c>
      <c r="O3908" s="30" t="s">
        <v>9872</v>
      </c>
      <c r="P3908" s="30" t="s">
        <v>9868</v>
      </c>
      <c r="Q3908" s="30" t="s">
        <v>499</v>
      </c>
    </row>
    <row r="3909" spans="1:17" hidden="1" x14ac:dyDescent="0.2">
      <c r="A3909" s="30" t="s">
        <v>12293</v>
      </c>
      <c r="B3909" s="30" t="s">
        <v>10109</v>
      </c>
      <c r="C3909" s="30" t="s">
        <v>12294</v>
      </c>
      <c r="D3909" s="30" t="s">
        <v>74</v>
      </c>
      <c r="E3909" s="30" t="s">
        <v>9891</v>
      </c>
      <c r="F3909" s="30"/>
      <c r="G3909" s="38">
        <v>60</v>
      </c>
      <c r="H3909" s="31">
        <v>0</v>
      </c>
      <c r="I3909" s="30" t="s">
        <v>610</v>
      </c>
      <c r="J3909" s="30" t="s">
        <v>611</v>
      </c>
      <c r="K3909" s="30" t="s">
        <v>495</v>
      </c>
      <c r="L3909" s="30" t="s">
        <v>612</v>
      </c>
      <c r="M3909" s="30" t="s">
        <v>688</v>
      </c>
      <c r="N3909" s="30"/>
      <c r="O3909" s="30" t="s">
        <v>9872</v>
      </c>
      <c r="P3909" s="30" t="s">
        <v>9868</v>
      </c>
      <c r="Q3909" s="30" t="s">
        <v>4174</v>
      </c>
    </row>
    <row r="3910" spans="1:17" hidden="1" x14ac:dyDescent="0.2">
      <c r="A3910" s="30" t="s">
        <v>12295</v>
      </c>
      <c r="B3910" s="30" t="s">
        <v>10109</v>
      </c>
      <c r="C3910" s="30" t="s">
        <v>12296</v>
      </c>
      <c r="D3910" s="30" t="s">
        <v>74</v>
      </c>
      <c r="E3910" s="30" t="s">
        <v>9891</v>
      </c>
      <c r="F3910" s="30"/>
      <c r="G3910" s="38">
        <v>60</v>
      </c>
      <c r="H3910" s="31">
        <v>0</v>
      </c>
      <c r="I3910" s="30" t="s">
        <v>610</v>
      </c>
      <c r="J3910" s="30" t="s">
        <v>611</v>
      </c>
      <c r="K3910" s="30" t="s">
        <v>495</v>
      </c>
      <c r="L3910" s="30" t="s">
        <v>612</v>
      </c>
      <c r="M3910" s="30" t="s">
        <v>1035</v>
      </c>
      <c r="N3910" s="30"/>
      <c r="O3910" s="30" t="s">
        <v>9872</v>
      </c>
      <c r="P3910" s="30" t="s">
        <v>9868</v>
      </c>
      <c r="Q3910" s="30" t="s">
        <v>4174</v>
      </c>
    </row>
    <row r="3911" spans="1:17" hidden="1" x14ac:dyDescent="0.2">
      <c r="A3911" s="30" t="s">
        <v>12297</v>
      </c>
      <c r="B3911" s="30" t="s">
        <v>10103</v>
      </c>
      <c r="C3911" s="30" t="s">
        <v>12298</v>
      </c>
      <c r="D3911" s="30"/>
      <c r="E3911" s="30" t="s">
        <v>9870</v>
      </c>
      <c r="F3911" s="30" t="s">
        <v>74</v>
      </c>
      <c r="G3911" s="38">
        <v>60</v>
      </c>
      <c r="H3911" s="31">
        <v>0</v>
      </c>
      <c r="I3911" s="30" t="s">
        <v>718</v>
      </c>
      <c r="J3911" s="30" t="s">
        <v>719</v>
      </c>
      <c r="K3911" s="30" t="s">
        <v>495</v>
      </c>
      <c r="L3911" s="30" t="s">
        <v>496</v>
      </c>
      <c r="M3911" s="30" t="s">
        <v>903</v>
      </c>
      <c r="N3911" s="30"/>
      <c r="O3911" s="30" t="s">
        <v>9872</v>
      </c>
      <c r="P3911" s="30" t="s">
        <v>9868</v>
      </c>
      <c r="Q3911" s="30" t="s">
        <v>499</v>
      </c>
    </row>
    <row r="3912" spans="1:17" hidden="1" x14ac:dyDescent="0.2">
      <c r="A3912" s="30" t="s">
        <v>12299</v>
      </c>
      <c r="B3912" s="30" t="s">
        <v>10103</v>
      </c>
      <c r="C3912" s="30" t="s">
        <v>12300</v>
      </c>
      <c r="D3912" s="30"/>
      <c r="E3912" s="30" t="s">
        <v>9870</v>
      </c>
      <c r="F3912" s="30" t="s">
        <v>74</v>
      </c>
      <c r="G3912" s="38">
        <v>60</v>
      </c>
      <c r="H3912" s="31">
        <v>0</v>
      </c>
      <c r="I3912" s="30" t="s">
        <v>512</v>
      </c>
      <c r="J3912" s="30" t="s">
        <v>513</v>
      </c>
      <c r="K3912" s="30" t="s">
        <v>495</v>
      </c>
      <c r="L3912" s="30" t="s">
        <v>496</v>
      </c>
      <c r="M3912" s="30" t="s">
        <v>695</v>
      </c>
      <c r="N3912" s="30" t="s">
        <v>3047</v>
      </c>
      <c r="O3912" s="30" t="s">
        <v>9872</v>
      </c>
      <c r="P3912" s="30" t="s">
        <v>9868</v>
      </c>
      <c r="Q3912" s="30" t="s">
        <v>499</v>
      </c>
    </row>
    <row r="3913" spans="1:17" hidden="1" x14ac:dyDescent="0.2">
      <c r="A3913" s="30" t="s">
        <v>12301</v>
      </c>
      <c r="B3913" s="30" t="s">
        <v>10103</v>
      </c>
      <c r="C3913" s="30" t="s">
        <v>12302</v>
      </c>
      <c r="D3913" s="30"/>
      <c r="E3913" s="30" t="s">
        <v>9870</v>
      </c>
      <c r="F3913" s="30" t="s">
        <v>74</v>
      </c>
      <c r="G3913" s="38">
        <v>60</v>
      </c>
      <c r="H3913" s="31">
        <v>0</v>
      </c>
      <c r="I3913" s="30" t="s">
        <v>552</v>
      </c>
      <c r="J3913" s="30" t="s">
        <v>553</v>
      </c>
      <c r="K3913" s="30" t="s">
        <v>495</v>
      </c>
      <c r="L3913" s="30" t="s">
        <v>496</v>
      </c>
      <c r="M3913" s="30" t="s">
        <v>2249</v>
      </c>
      <c r="N3913" s="30"/>
      <c r="O3913" s="30" t="s">
        <v>9872</v>
      </c>
      <c r="P3913" s="30" t="s">
        <v>9868</v>
      </c>
      <c r="Q3913" s="30" t="s">
        <v>499</v>
      </c>
    </row>
    <row r="3914" spans="1:17" hidden="1" x14ac:dyDescent="0.2">
      <c r="A3914" s="30" t="s">
        <v>12303</v>
      </c>
      <c r="B3914" s="30" t="s">
        <v>10109</v>
      </c>
      <c r="C3914" s="30" t="s">
        <v>12304</v>
      </c>
      <c r="D3914" s="30" t="s">
        <v>74</v>
      </c>
      <c r="E3914" s="30" t="s">
        <v>9891</v>
      </c>
      <c r="F3914" s="30"/>
      <c r="G3914" s="38">
        <v>60</v>
      </c>
      <c r="H3914" s="31">
        <v>0</v>
      </c>
      <c r="I3914" s="30" t="s">
        <v>610</v>
      </c>
      <c r="J3914" s="30" t="s">
        <v>611</v>
      </c>
      <c r="K3914" s="30" t="s">
        <v>495</v>
      </c>
      <c r="L3914" s="30" t="s">
        <v>612</v>
      </c>
      <c r="M3914" s="30" t="s">
        <v>1108</v>
      </c>
      <c r="N3914" s="30"/>
      <c r="O3914" s="30" t="s">
        <v>9872</v>
      </c>
      <c r="P3914" s="30" t="s">
        <v>9868</v>
      </c>
      <c r="Q3914" s="30" t="s">
        <v>4174</v>
      </c>
    </row>
    <row r="3915" spans="1:17" hidden="1" x14ac:dyDescent="0.2">
      <c r="A3915" s="30" t="s">
        <v>12305</v>
      </c>
      <c r="B3915" s="30" t="s">
        <v>10109</v>
      </c>
      <c r="C3915" s="30" t="s">
        <v>12306</v>
      </c>
      <c r="D3915" s="30" t="s">
        <v>74</v>
      </c>
      <c r="E3915" s="30" t="s">
        <v>9891</v>
      </c>
      <c r="F3915" s="30"/>
      <c r="G3915" s="38">
        <v>60</v>
      </c>
      <c r="H3915" s="31">
        <v>0</v>
      </c>
      <c r="I3915" s="30" t="s">
        <v>610</v>
      </c>
      <c r="J3915" s="30" t="s">
        <v>611</v>
      </c>
      <c r="K3915" s="30" t="s">
        <v>495</v>
      </c>
      <c r="L3915" s="30" t="s">
        <v>612</v>
      </c>
      <c r="M3915" s="30" t="s">
        <v>1035</v>
      </c>
      <c r="N3915" s="30"/>
      <c r="O3915" s="30" t="s">
        <v>9872</v>
      </c>
      <c r="P3915" s="30" t="s">
        <v>9868</v>
      </c>
      <c r="Q3915" s="30" t="s">
        <v>4174</v>
      </c>
    </row>
    <row r="3916" spans="1:17" hidden="1" x14ac:dyDescent="0.2">
      <c r="A3916" s="30" t="s">
        <v>12307</v>
      </c>
      <c r="B3916" s="30" t="s">
        <v>10103</v>
      </c>
      <c r="C3916" s="30" t="s">
        <v>12308</v>
      </c>
      <c r="D3916" s="30"/>
      <c r="E3916" s="30" t="s">
        <v>9870</v>
      </c>
      <c r="F3916" s="30" t="s">
        <v>74</v>
      </c>
      <c r="G3916" s="38">
        <v>60</v>
      </c>
      <c r="H3916" s="31">
        <v>0</v>
      </c>
      <c r="I3916" s="30" t="s">
        <v>552</v>
      </c>
      <c r="J3916" s="30" t="s">
        <v>553</v>
      </c>
      <c r="K3916" s="30" t="s">
        <v>495</v>
      </c>
      <c r="L3916" s="30" t="s">
        <v>496</v>
      </c>
      <c r="M3916" s="30" t="s">
        <v>2249</v>
      </c>
      <c r="N3916" s="30"/>
      <c r="O3916" s="30" t="s">
        <v>9872</v>
      </c>
      <c r="P3916" s="30" t="s">
        <v>9868</v>
      </c>
      <c r="Q3916" s="30" t="s">
        <v>499</v>
      </c>
    </row>
    <row r="3917" spans="1:17" hidden="1" x14ac:dyDescent="0.2">
      <c r="A3917" s="30" t="s">
        <v>12309</v>
      </c>
      <c r="B3917" s="30" t="s">
        <v>10109</v>
      </c>
      <c r="C3917" s="30" t="s">
        <v>12310</v>
      </c>
      <c r="D3917" s="30" t="s">
        <v>74</v>
      </c>
      <c r="E3917" s="30" t="s">
        <v>9891</v>
      </c>
      <c r="F3917" s="30"/>
      <c r="G3917" s="38">
        <v>60</v>
      </c>
      <c r="H3917" s="31">
        <v>0</v>
      </c>
      <c r="I3917" s="30" t="s">
        <v>622</v>
      </c>
      <c r="J3917" s="30" t="s">
        <v>623</v>
      </c>
      <c r="K3917" s="30" t="s">
        <v>495</v>
      </c>
      <c r="L3917" s="30" t="s">
        <v>612</v>
      </c>
      <c r="M3917" s="30" t="s">
        <v>1007</v>
      </c>
      <c r="N3917" s="30"/>
      <c r="O3917" s="30" t="s">
        <v>9872</v>
      </c>
      <c r="P3917" s="30" t="s">
        <v>9868</v>
      </c>
      <c r="Q3917" s="30" t="s">
        <v>4174</v>
      </c>
    </row>
    <row r="3918" spans="1:17" hidden="1" x14ac:dyDescent="0.2">
      <c r="A3918" s="30" t="s">
        <v>12311</v>
      </c>
      <c r="B3918" s="30" t="s">
        <v>10106</v>
      </c>
      <c r="C3918" s="30" t="s">
        <v>12312</v>
      </c>
      <c r="D3918" s="30" t="s">
        <v>74</v>
      </c>
      <c r="E3918" s="30" t="s">
        <v>9891</v>
      </c>
      <c r="F3918" s="30"/>
      <c r="G3918" s="38">
        <v>60</v>
      </c>
      <c r="H3918" s="31">
        <v>0</v>
      </c>
      <c r="I3918" s="30" t="s">
        <v>622</v>
      </c>
      <c r="J3918" s="30" t="s">
        <v>623</v>
      </c>
      <c r="K3918" s="30" t="s">
        <v>495</v>
      </c>
      <c r="L3918" s="30" t="s">
        <v>612</v>
      </c>
      <c r="M3918" s="30" t="s">
        <v>1088</v>
      </c>
      <c r="N3918" s="30"/>
      <c r="O3918" s="30" t="s">
        <v>9872</v>
      </c>
      <c r="P3918" s="30" t="s">
        <v>9868</v>
      </c>
      <c r="Q3918" s="30" t="s">
        <v>4174</v>
      </c>
    </row>
    <row r="3919" spans="1:17" hidden="1" x14ac:dyDescent="0.2">
      <c r="A3919" s="30" t="s">
        <v>12313</v>
      </c>
      <c r="B3919" s="30" t="s">
        <v>10109</v>
      </c>
      <c r="C3919" s="30" t="s">
        <v>12314</v>
      </c>
      <c r="D3919" s="30" t="s">
        <v>74</v>
      </c>
      <c r="E3919" s="30" t="s">
        <v>9891</v>
      </c>
      <c r="F3919" s="30"/>
      <c r="G3919" s="38">
        <v>60</v>
      </c>
      <c r="H3919" s="31">
        <v>0</v>
      </c>
      <c r="I3919" s="30" t="s">
        <v>610</v>
      </c>
      <c r="J3919" s="30" t="s">
        <v>611</v>
      </c>
      <c r="K3919" s="30" t="s">
        <v>495</v>
      </c>
      <c r="L3919" s="30" t="s">
        <v>612</v>
      </c>
      <c r="M3919" s="30" t="s">
        <v>688</v>
      </c>
      <c r="N3919" s="30"/>
      <c r="O3919" s="30" t="s">
        <v>9872</v>
      </c>
      <c r="P3919" s="30" t="s">
        <v>9868</v>
      </c>
      <c r="Q3919" s="30" t="s">
        <v>4174</v>
      </c>
    </row>
    <row r="3920" spans="1:17" hidden="1" x14ac:dyDescent="0.2">
      <c r="A3920" s="30" t="s">
        <v>12315</v>
      </c>
      <c r="B3920" s="30" t="s">
        <v>10106</v>
      </c>
      <c r="C3920" s="30" t="s">
        <v>12316</v>
      </c>
      <c r="D3920" s="30" t="s">
        <v>74</v>
      </c>
      <c r="E3920" s="30" t="s">
        <v>9891</v>
      </c>
      <c r="F3920" s="30"/>
      <c r="G3920" s="38">
        <v>60</v>
      </c>
      <c r="H3920" s="31">
        <v>0</v>
      </c>
      <c r="I3920" s="30" t="s">
        <v>622</v>
      </c>
      <c r="J3920" s="30" t="s">
        <v>623</v>
      </c>
      <c r="K3920" s="30" t="s">
        <v>495</v>
      </c>
      <c r="L3920" s="30" t="s">
        <v>612</v>
      </c>
      <c r="M3920" s="30" t="s">
        <v>997</v>
      </c>
      <c r="N3920" s="30"/>
      <c r="O3920" s="30" t="s">
        <v>9872</v>
      </c>
      <c r="P3920" s="30" t="s">
        <v>9868</v>
      </c>
      <c r="Q3920" s="30" t="s">
        <v>4174</v>
      </c>
    </row>
    <row r="3921" spans="1:17" hidden="1" x14ac:dyDescent="0.2">
      <c r="A3921" s="30" t="s">
        <v>12317</v>
      </c>
      <c r="B3921" s="30" t="s">
        <v>10109</v>
      </c>
      <c r="C3921" s="30" t="s">
        <v>12318</v>
      </c>
      <c r="D3921" s="30" t="s">
        <v>74</v>
      </c>
      <c r="E3921" s="30" t="s">
        <v>9891</v>
      </c>
      <c r="F3921" s="30"/>
      <c r="G3921" s="38">
        <v>60</v>
      </c>
      <c r="H3921" s="31">
        <v>0</v>
      </c>
      <c r="I3921" s="30" t="s">
        <v>610</v>
      </c>
      <c r="J3921" s="30" t="s">
        <v>611</v>
      </c>
      <c r="K3921" s="30" t="s">
        <v>495</v>
      </c>
      <c r="L3921" s="30" t="s">
        <v>612</v>
      </c>
      <c r="M3921" s="30" t="s">
        <v>688</v>
      </c>
      <c r="N3921" s="30"/>
      <c r="O3921" s="30" t="s">
        <v>9872</v>
      </c>
      <c r="P3921" s="30" t="s">
        <v>9868</v>
      </c>
      <c r="Q3921" s="30" t="s">
        <v>4174</v>
      </c>
    </row>
    <row r="3922" spans="1:17" hidden="1" x14ac:dyDescent="0.2">
      <c r="A3922" s="30" t="s">
        <v>12319</v>
      </c>
      <c r="B3922" s="30" t="s">
        <v>10103</v>
      </c>
      <c r="C3922" s="30" t="s">
        <v>12320</v>
      </c>
      <c r="D3922" s="30"/>
      <c r="E3922" s="30" t="s">
        <v>9870</v>
      </c>
      <c r="F3922" s="30" t="s">
        <v>74</v>
      </c>
      <c r="G3922" s="38">
        <v>60</v>
      </c>
      <c r="H3922" s="31">
        <v>0</v>
      </c>
      <c r="I3922" s="30" t="s">
        <v>504</v>
      </c>
      <c r="J3922" s="30" t="s">
        <v>505</v>
      </c>
      <c r="K3922" s="30" t="s">
        <v>495</v>
      </c>
      <c r="L3922" s="30" t="s">
        <v>496</v>
      </c>
      <c r="M3922" s="30" t="s">
        <v>558</v>
      </c>
      <c r="N3922" s="30"/>
      <c r="O3922" s="30" t="s">
        <v>9872</v>
      </c>
      <c r="P3922" s="30" t="s">
        <v>9868</v>
      </c>
      <c r="Q3922" s="30" t="s">
        <v>499</v>
      </c>
    </row>
    <row r="3923" spans="1:17" hidden="1" x14ac:dyDescent="0.2">
      <c r="A3923" s="30" t="s">
        <v>12321</v>
      </c>
      <c r="B3923" s="30" t="s">
        <v>10103</v>
      </c>
      <c r="C3923" s="30" t="s">
        <v>12322</v>
      </c>
      <c r="D3923" s="30"/>
      <c r="E3923" s="30" t="s">
        <v>9870</v>
      </c>
      <c r="F3923" s="30" t="s">
        <v>74</v>
      </c>
      <c r="G3923" s="38">
        <v>60</v>
      </c>
      <c r="H3923" s="31">
        <v>0</v>
      </c>
      <c r="I3923" s="30" t="s">
        <v>546</v>
      </c>
      <c r="J3923" s="30" t="s">
        <v>547</v>
      </c>
      <c r="K3923" s="30" t="s">
        <v>495</v>
      </c>
      <c r="L3923" s="30" t="s">
        <v>496</v>
      </c>
      <c r="M3923" s="30" t="s">
        <v>695</v>
      </c>
      <c r="N3923" s="30" t="s">
        <v>3468</v>
      </c>
      <c r="O3923" s="30" t="s">
        <v>9872</v>
      </c>
      <c r="P3923" s="30" t="s">
        <v>9868</v>
      </c>
      <c r="Q3923" s="30" t="s">
        <v>499</v>
      </c>
    </row>
    <row r="3924" spans="1:17" hidden="1" x14ac:dyDescent="0.2">
      <c r="A3924" s="30" t="s">
        <v>12323</v>
      </c>
      <c r="B3924" s="30" t="s">
        <v>10109</v>
      </c>
      <c r="C3924" s="30" t="s">
        <v>12324</v>
      </c>
      <c r="D3924" s="30" t="s">
        <v>74</v>
      </c>
      <c r="E3924" s="30" t="s">
        <v>9891</v>
      </c>
      <c r="F3924" s="30"/>
      <c r="G3924" s="38">
        <v>60</v>
      </c>
      <c r="H3924" s="31">
        <v>0</v>
      </c>
      <c r="I3924" s="30" t="s">
        <v>610</v>
      </c>
      <c r="J3924" s="30" t="s">
        <v>611</v>
      </c>
      <c r="K3924" s="30" t="s">
        <v>495</v>
      </c>
      <c r="L3924" s="30" t="s">
        <v>612</v>
      </c>
      <c r="M3924" s="30" t="s">
        <v>688</v>
      </c>
      <c r="N3924" s="30"/>
      <c r="O3924" s="30" t="s">
        <v>9872</v>
      </c>
      <c r="P3924" s="30" t="s">
        <v>9868</v>
      </c>
      <c r="Q3924" s="30" t="s">
        <v>4174</v>
      </c>
    </row>
    <row r="3925" spans="1:17" hidden="1" x14ac:dyDescent="0.2">
      <c r="A3925" s="30" t="s">
        <v>12325</v>
      </c>
      <c r="B3925" s="30" t="s">
        <v>10103</v>
      </c>
      <c r="C3925" s="30" t="s">
        <v>12326</v>
      </c>
      <c r="D3925" s="30"/>
      <c r="E3925" s="30" t="s">
        <v>9870</v>
      </c>
      <c r="F3925" s="30" t="s">
        <v>74</v>
      </c>
      <c r="G3925" s="38">
        <v>60</v>
      </c>
      <c r="H3925" s="31">
        <v>0</v>
      </c>
      <c r="I3925" s="30" t="s">
        <v>512</v>
      </c>
      <c r="J3925" s="30" t="s">
        <v>513</v>
      </c>
      <c r="K3925" s="30" t="s">
        <v>495</v>
      </c>
      <c r="L3925" s="30" t="s">
        <v>496</v>
      </c>
      <c r="M3925" s="30" t="s">
        <v>639</v>
      </c>
      <c r="N3925" s="30"/>
      <c r="O3925" s="30" t="s">
        <v>9872</v>
      </c>
      <c r="P3925" s="30" t="s">
        <v>9868</v>
      </c>
      <c r="Q3925" s="30" t="s">
        <v>499</v>
      </c>
    </row>
    <row r="3926" spans="1:17" hidden="1" x14ac:dyDescent="0.2">
      <c r="A3926" s="30" t="s">
        <v>12327</v>
      </c>
      <c r="B3926" s="30" t="s">
        <v>10103</v>
      </c>
      <c r="C3926" s="30" t="s">
        <v>12328</v>
      </c>
      <c r="D3926" s="30"/>
      <c r="E3926" s="30" t="s">
        <v>9870</v>
      </c>
      <c r="F3926" s="30" t="s">
        <v>74</v>
      </c>
      <c r="G3926" s="38">
        <v>60</v>
      </c>
      <c r="H3926" s="31">
        <v>0</v>
      </c>
      <c r="I3926" s="30" t="s">
        <v>586</v>
      </c>
      <c r="J3926" s="30" t="s">
        <v>587</v>
      </c>
      <c r="K3926" s="30" t="s">
        <v>495</v>
      </c>
      <c r="L3926" s="30" t="s">
        <v>496</v>
      </c>
      <c r="M3926" s="30" t="s">
        <v>903</v>
      </c>
      <c r="N3926" s="30"/>
      <c r="O3926" s="30" t="s">
        <v>9872</v>
      </c>
      <c r="P3926" s="30" t="s">
        <v>9868</v>
      </c>
      <c r="Q3926" s="30" t="s">
        <v>499</v>
      </c>
    </row>
    <row r="3927" spans="1:17" hidden="1" x14ac:dyDescent="0.2">
      <c r="A3927" s="30" t="s">
        <v>12329</v>
      </c>
      <c r="B3927" s="30" t="s">
        <v>10103</v>
      </c>
      <c r="C3927" s="30" t="s">
        <v>12330</v>
      </c>
      <c r="D3927" s="30"/>
      <c r="E3927" s="30" t="s">
        <v>9870</v>
      </c>
      <c r="F3927" s="30" t="s">
        <v>74</v>
      </c>
      <c r="G3927" s="38">
        <v>60</v>
      </c>
      <c r="H3927" s="31">
        <v>0</v>
      </c>
      <c r="I3927" s="30" t="s">
        <v>504</v>
      </c>
      <c r="J3927" s="30" t="s">
        <v>505</v>
      </c>
      <c r="K3927" s="30" t="s">
        <v>495</v>
      </c>
      <c r="L3927" s="30" t="s">
        <v>496</v>
      </c>
      <c r="M3927" s="30" t="s">
        <v>592</v>
      </c>
      <c r="N3927" s="30"/>
      <c r="O3927" s="30" t="s">
        <v>9872</v>
      </c>
      <c r="P3927" s="30" t="s">
        <v>9868</v>
      </c>
      <c r="Q3927" s="30" t="s">
        <v>499</v>
      </c>
    </row>
    <row r="3928" spans="1:17" hidden="1" x14ac:dyDescent="0.2">
      <c r="A3928" s="30" t="s">
        <v>12331</v>
      </c>
      <c r="B3928" s="30" t="s">
        <v>10109</v>
      </c>
      <c r="C3928" s="30" t="s">
        <v>12332</v>
      </c>
      <c r="D3928" s="30" t="s">
        <v>74</v>
      </c>
      <c r="E3928" s="30" t="s">
        <v>9891</v>
      </c>
      <c r="F3928" s="30"/>
      <c r="G3928" s="38">
        <v>60</v>
      </c>
      <c r="H3928" s="31">
        <v>0</v>
      </c>
      <c r="I3928" s="30" t="s">
        <v>610</v>
      </c>
      <c r="J3928" s="30" t="s">
        <v>611</v>
      </c>
      <c r="K3928" s="30" t="s">
        <v>495</v>
      </c>
      <c r="L3928" s="30" t="s">
        <v>612</v>
      </c>
      <c r="M3928" s="30" t="s">
        <v>1108</v>
      </c>
      <c r="N3928" s="30"/>
      <c r="O3928" s="30" t="s">
        <v>9872</v>
      </c>
      <c r="P3928" s="30" t="s">
        <v>9868</v>
      </c>
      <c r="Q3928" s="30" t="s">
        <v>4174</v>
      </c>
    </row>
    <row r="3929" spans="1:17" hidden="1" x14ac:dyDescent="0.2">
      <c r="A3929" s="30" t="s">
        <v>12333</v>
      </c>
      <c r="B3929" s="30" t="s">
        <v>10103</v>
      </c>
      <c r="C3929" s="30" t="s">
        <v>12334</v>
      </c>
      <c r="D3929" s="30"/>
      <c r="E3929" s="30" t="s">
        <v>9870</v>
      </c>
      <c r="F3929" s="30" t="s">
        <v>74</v>
      </c>
      <c r="G3929" s="38">
        <v>60</v>
      </c>
      <c r="H3929" s="31">
        <v>0</v>
      </c>
      <c r="I3929" s="30" t="s">
        <v>504</v>
      </c>
      <c r="J3929" s="30" t="s">
        <v>505</v>
      </c>
      <c r="K3929" s="30" t="s">
        <v>495</v>
      </c>
      <c r="L3929" s="30" t="s">
        <v>496</v>
      </c>
      <c r="M3929" s="30" t="s">
        <v>1146</v>
      </c>
      <c r="N3929" s="30"/>
      <c r="O3929" s="30" t="s">
        <v>9872</v>
      </c>
      <c r="P3929" s="30" t="s">
        <v>9868</v>
      </c>
      <c r="Q3929" s="30" t="s">
        <v>499</v>
      </c>
    </row>
    <row r="3930" spans="1:17" hidden="1" x14ac:dyDescent="0.2">
      <c r="A3930" s="30" t="s">
        <v>12335</v>
      </c>
      <c r="B3930" s="30" t="s">
        <v>10109</v>
      </c>
      <c r="C3930" s="30" t="s">
        <v>12336</v>
      </c>
      <c r="D3930" s="30" t="s">
        <v>74</v>
      </c>
      <c r="E3930" s="30" t="s">
        <v>9891</v>
      </c>
      <c r="F3930" s="30"/>
      <c r="G3930" s="38">
        <v>60</v>
      </c>
      <c r="H3930" s="31">
        <v>0</v>
      </c>
      <c r="I3930" s="30" t="s">
        <v>622</v>
      </c>
      <c r="J3930" s="30" t="s">
        <v>623</v>
      </c>
      <c r="K3930" s="30" t="s">
        <v>495</v>
      </c>
      <c r="L3930" s="30" t="s">
        <v>612</v>
      </c>
      <c r="M3930" s="30" t="s">
        <v>624</v>
      </c>
      <c r="N3930" s="30"/>
      <c r="O3930" s="30" t="s">
        <v>9872</v>
      </c>
      <c r="P3930" s="30" t="s">
        <v>9868</v>
      </c>
      <c r="Q3930" s="30" t="s">
        <v>4174</v>
      </c>
    </row>
    <row r="3931" spans="1:17" hidden="1" x14ac:dyDescent="0.2">
      <c r="A3931" s="30" t="s">
        <v>12337</v>
      </c>
      <c r="B3931" s="30" t="s">
        <v>12338</v>
      </c>
      <c r="C3931" s="30" t="s">
        <v>12339</v>
      </c>
      <c r="D3931" s="30"/>
      <c r="E3931" s="30" t="s">
        <v>10101</v>
      </c>
      <c r="F3931" s="30"/>
      <c r="G3931" s="38">
        <v>60</v>
      </c>
      <c r="H3931" s="31">
        <v>0</v>
      </c>
      <c r="I3931" s="30" t="s">
        <v>546</v>
      </c>
      <c r="J3931" s="30" t="s">
        <v>547</v>
      </c>
      <c r="K3931" s="30" t="s">
        <v>495</v>
      </c>
      <c r="L3931" s="30" t="s">
        <v>572</v>
      </c>
      <c r="M3931" s="30" t="s">
        <v>573</v>
      </c>
      <c r="N3931" s="30"/>
      <c r="O3931" s="30" t="s">
        <v>9872</v>
      </c>
      <c r="P3931" s="30" t="s">
        <v>9868</v>
      </c>
      <c r="Q3931" s="30" t="s">
        <v>499</v>
      </c>
    </row>
    <row r="3932" spans="1:17" hidden="1" x14ac:dyDescent="0.2">
      <c r="A3932" s="30" t="s">
        <v>12340</v>
      </c>
      <c r="B3932" s="30" t="s">
        <v>10103</v>
      </c>
      <c r="C3932" s="30" t="s">
        <v>12341</v>
      </c>
      <c r="D3932" s="30"/>
      <c r="E3932" s="30" t="s">
        <v>9870</v>
      </c>
      <c r="F3932" s="30" t="s">
        <v>74</v>
      </c>
      <c r="G3932" s="38">
        <v>60</v>
      </c>
      <c r="H3932" s="31">
        <v>0</v>
      </c>
      <c r="I3932" s="30" t="s">
        <v>512</v>
      </c>
      <c r="J3932" s="30" t="s">
        <v>513</v>
      </c>
      <c r="K3932" s="30" t="s">
        <v>495</v>
      </c>
      <c r="L3932" s="30" t="s">
        <v>496</v>
      </c>
      <c r="M3932" s="30" t="s">
        <v>695</v>
      </c>
      <c r="N3932" s="30" t="s">
        <v>3047</v>
      </c>
      <c r="O3932" s="30" t="s">
        <v>9872</v>
      </c>
      <c r="P3932" s="30" t="s">
        <v>9868</v>
      </c>
      <c r="Q3932" s="30" t="s">
        <v>499</v>
      </c>
    </row>
    <row r="3933" spans="1:17" hidden="1" x14ac:dyDescent="0.2">
      <c r="A3933" s="30" t="s">
        <v>12342</v>
      </c>
      <c r="B3933" s="30" t="s">
        <v>10103</v>
      </c>
      <c r="C3933" s="30" t="s">
        <v>12343</v>
      </c>
      <c r="D3933" s="30"/>
      <c r="E3933" s="30" t="s">
        <v>9870</v>
      </c>
      <c r="F3933" s="30" t="s">
        <v>74</v>
      </c>
      <c r="G3933" s="38">
        <v>60</v>
      </c>
      <c r="H3933" s="31">
        <v>0</v>
      </c>
      <c r="I3933" s="30" t="s">
        <v>552</v>
      </c>
      <c r="J3933" s="30" t="s">
        <v>553</v>
      </c>
      <c r="K3933" s="30" t="s">
        <v>495</v>
      </c>
      <c r="L3933" s="30" t="s">
        <v>496</v>
      </c>
      <c r="M3933" s="30" t="s">
        <v>654</v>
      </c>
      <c r="N3933" s="30"/>
      <c r="O3933" s="30" t="s">
        <v>9872</v>
      </c>
      <c r="P3933" s="30" t="s">
        <v>9868</v>
      </c>
      <c r="Q3933" s="30" t="s">
        <v>499</v>
      </c>
    </row>
    <row r="3934" spans="1:17" hidden="1" x14ac:dyDescent="0.2">
      <c r="A3934" s="30" t="s">
        <v>12344</v>
      </c>
      <c r="B3934" s="30" t="s">
        <v>10109</v>
      </c>
      <c r="C3934" s="30" t="s">
        <v>12345</v>
      </c>
      <c r="D3934" s="30" t="s">
        <v>74</v>
      </c>
      <c r="E3934" s="30" t="s">
        <v>9891</v>
      </c>
      <c r="F3934" s="30"/>
      <c r="G3934" s="38">
        <v>60</v>
      </c>
      <c r="H3934" s="31">
        <v>0</v>
      </c>
      <c r="I3934" s="30" t="s">
        <v>5036</v>
      </c>
      <c r="J3934" s="30" t="s">
        <v>5037</v>
      </c>
      <c r="K3934" s="30" t="s">
        <v>495</v>
      </c>
      <c r="L3934" s="30" t="s">
        <v>612</v>
      </c>
      <c r="M3934" s="30" t="s">
        <v>1021</v>
      </c>
      <c r="N3934" s="30"/>
      <c r="O3934" s="30" t="s">
        <v>9872</v>
      </c>
      <c r="P3934" s="30" t="s">
        <v>9868</v>
      </c>
      <c r="Q3934" s="30" t="s">
        <v>4174</v>
      </c>
    </row>
    <row r="3935" spans="1:17" hidden="1" x14ac:dyDescent="0.2">
      <c r="A3935" s="30" t="s">
        <v>12346</v>
      </c>
      <c r="B3935" s="30" t="s">
        <v>10103</v>
      </c>
      <c r="C3935" s="30" t="s">
        <v>12347</v>
      </c>
      <c r="D3935" s="30"/>
      <c r="E3935" s="30" t="s">
        <v>9870</v>
      </c>
      <c r="F3935" s="30" t="s">
        <v>74</v>
      </c>
      <c r="G3935" s="38">
        <v>60</v>
      </c>
      <c r="H3935" s="31">
        <v>0</v>
      </c>
      <c r="I3935" s="30" t="s">
        <v>552</v>
      </c>
      <c r="J3935" s="30" t="s">
        <v>553</v>
      </c>
      <c r="K3935" s="30" t="s">
        <v>495</v>
      </c>
      <c r="L3935" s="30" t="s">
        <v>496</v>
      </c>
      <c r="M3935" s="30" t="s">
        <v>654</v>
      </c>
      <c r="N3935" s="30"/>
      <c r="O3935" s="30" t="s">
        <v>9872</v>
      </c>
      <c r="P3935" s="30" t="s">
        <v>9868</v>
      </c>
      <c r="Q3935" s="30" t="s">
        <v>499</v>
      </c>
    </row>
    <row r="3936" spans="1:17" hidden="1" x14ac:dyDescent="0.2">
      <c r="A3936" s="30" t="s">
        <v>12348</v>
      </c>
      <c r="B3936" s="30" t="s">
        <v>10129</v>
      </c>
      <c r="C3936" s="30" t="s">
        <v>12349</v>
      </c>
      <c r="D3936" s="30"/>
      <c r="E3936" s="30" t="s">
        <v>9870</v>
      </c>
      <c r="F3936" s="30" t="s">
        <v>74</v>
      </c>
      <c r="G3936" s="38">
        <v>60</v>
      </c>
      <c r="H3936" s="31">
        <v>0</v>
      </c>
      <c r="I3936" s="30" t="s">
        <v>552</v>
      </c>
      <c r="J3936" s="30" t="s">
        <v>553</v>
      </c>
      <c r="K3936" s="30" t="s">
        <v>495</v>
      </c>
      <c r="L3936" s="30" t="s">
        <v>496</v>
      </c>
      <c r="M3936" s="30" t="s">
        <v>724</v>
      </c>
      <c r="N3936" s="30"/>
      <c r="O3936" s="30" t="s">
        <v>9872</v>
      </c>
      <c r="P3936" s="30" t="s">
        <v>9868</v>
      </c>
      <c r="Q3936" s="30" t="s">
        <v>499</v>
      </c>
    </row>
    <row r="3937" spans="1:17" hidden="1" x14ac:dyDescent="0.2">
      <c r="A3937" s="30" t="s">
        <v>12350</v>
      </c>
      <c r="B3937" s="30" t="s">
        <v>10103</v>
      </c>
      <c r="C3937" s="30" t="s">
        <v>12351</v>
      </c>
      <c r="D3937" s="30"/>
      <c r="E3937" s="30" t="s">
        <v>9870</v>
      </c>
      <c r="F3937" s="30" t="s">
        <v>74</v>
      </c>
      <c r="G3937" s="38">
        <v>60</v>
      </c>
      <c r="H3937" s="31">
        <v>0</v>
      </c>
      <c r="I3937" s="30" t="s">
        <v>552</v>
      </c>
      <c r="J3937" s="30" t="s">
        <v>553</v>
      </c>
      <c r="K3937" s="30" t="s">
        <v>495</v>
      </c>
      <c r="L3937" s="30" t="s">
        <v>496</v>
      </c>
      <c r="M3937" s="30" t="s">
        <v>654</v>
      </c>
      <c r="N3937" s="30"/>
      <c r="O3937" s="30" t="s">
        <v>9872</v>
      </c>
      <c r="P3937" s="30" t="s">
        <v>9868</v>
      </c>
      <c r="Q3937" s="30" t="s">
        <v>499</v>
      </c>
    </row>
    <row r="3938" spans="1:17" hidden="1" x14ac:dyDescent="0.2">
      <c r="A3938" s="30" t="s">
        <v>12352</v>
      </c>
      <c r="B3938" s="30" t="s">
        <v>10103</v>
      </c>
      <c r="C3938" s="30" t="s">
        <v>12353</v>
      </c>
      <c r="D3938" s="30"/>
      <c r="E3938" s="30" t="s">
        <v>9870</v>
      </c>
      <c r="F3938" s="30" t="s">
        <v>74</v>
      </c>
      <c r="G3938" s="38">
        <v>60</v>
      </c>
      <c r="H3938" s="31">
        <v>0</v>
      </c>
      <c r="I3938" s="30" t="s">
        <v>512</v>
      </c>
      <c r="J3938" s="30" t="s">
        <v>513</v>
      </c>
      <c r="K3938" s="30" t="s">
        <v>495</v>
      </c>
      <c r="L3938" s="30" t="s">
        <v>496</v>
      </c>
      <c r="M3938" s="30" t="s">
        <v>695</v>
      </c>
      <c r="N3938" s="30" t="s">
        <v>3468</v>
      </c>
      <c r="O3938" s="30" t="s">
        <v>9872</v>
      </c>
      <c r="P3938" s="30" t="s">
        <v>9868</v>
      </c>
      <c r="Q3938" s="30" t="s">
        <v>499</v>
      </c>
    </row>
    <row r="3939" spans="1:17" hidden="1" x14ac:dyDescent="0.2">
      <c r="A3939" s="30" t="s">
        <v>12354</v>
      </c>
      <c r="B3939" s="30" t="s">
        <v>10103</v>
      </c>
      <c r="C3939" s="30" t="s">
        <v>12355</v>
      </c>
      <c r="D3939" s="30"/>
      <c r="E3939" s="30" t="s">
        <v>9870</v>
      </c>
      <c r="F3939" s="30" t="s">
        <v>74</v>
      </c>
      <c r="G3939" s="38">
        <v>60</v>
      </c>
      <c r="H3939" s="31">
        <v>0</v>
      </c>
      <c r="I3939" s="30" t="s">
        <v>546</v>
      </c>
      <c r="J3939" s="30" t="s">
        <v>547</v>
      </c>
      <c r="K3939" s="30" t="s">
        <v>495</v>
      </c>
      <c r="L3939" s="30" t="s">
        <v>496</v>
      </c>
      <c r="M3939" s="30" t="s">
        <v>695</v>
      </c>
      <c r="N3939" s="30" t="s">
        <v>3047</v>
      </c>
      <c r="O3939" s="30" t="s">
        <v>9872</v>
      </c>
      <c r="P3939" s="30" t="s">
        <v>9868</v>
      </c>
      <c r="Q3939" s="30" t="s">
        <v>499</v>
      </c>
    </row>
    <row r="3940" spans="1:17" hidden="1" x14ac:dyDescent="0.2">
      <c r="A3940" s="30" t="s">
        <v>12356</v>
      </c>
      <c r="B3940" s="30" t="s">
        <v>10109</v>
      </c>
      <c r="C3940" s="30" t="s">
        <v>12357</v>
      </c>
      <c r="D3940" s="30" t="s">
        <v>74</v>
      </c>
      <c r="E3940" s="30" t="s">
        <v>9891</v>
      </c>
      <c r="F3940" s="30"/>
      <c r="G3940" s="38">
        <v>60</v>
      </c>
      <c r="H3940" s="31">
        <v>0</v>
      </c>
      <c r="I3940" s="30" t="s">
        <v>622</v>
      </c>
      <c r="J3940" s="30" t="s">
        <v>623</v>
      </c>
      <c r="K3940" s="30" t="s">
        <v>495</v>
      </c>
      <c r="L3940" s="30" t="s">
        <v>612</v>
      </c>
      <c r="M3940" s="30" t="s">
        <v>1007</v>
      </c>
      <c r="N3940" s="30"/>
      <c r="O3940" s="30" t="s">
        <v>9872</v>
      </c>
      <c r="P3940" s="30" t="s">
        <v>9868</v>
      </c>
      <c r="Q3940" s="30" t="s">
        <v>4174</v>
      </c>
    </row>
    <row r="3941" spans="1:17" hidden="1" x14ac:dyDescent="0.2">
      <c r="A3941" s="30" t="s">
        <v>12358</v>
      </c>
      <c r="B3941" s="30" t="s">
        <v>10103</v>
      </c>
      <c r="C3941" s="30" t="s">
        <v>12359</v>
      </c>
      <c r="D3941" s="30"/>
      <c r="E3941" s="30" t="s">
        <v>9870</v>
      </c>
      <c r="F3941" s="30" t="s">
        <v>74</v>
      </c>
      <c r="G3941" s="38">
        <v>60</v>
      </c>
      <c r="H3941" s="31">
        <v>0</v>
      </c>
      <c r="I3941" s="30" t="s">
        <v>512</v>
      </c>
      <c r="J3941" s="30" t="s">
        <v>513</v>
      </c>
      <c r="K3941" s="30" t="s">
        <v>495</v>
      </c>
      <c r="L3941" s="30" t="s">
        <v>496</v>
      </c>
      <c r="M3941" s="30" t="s">
        <v>695</v>
      </c>
      <c r="N3941" s="30" t="s">
        <v>3468</v>
      </c>
      <c r="O3941" s="30" t="s">
        <v>9872</v>
      </c>
      <c r="P3941" s="30" t="s">
        <v>9868</v>
      </c>
      <c r="Q3941" s="30" t="s">
        <v>499</v>
      </c>
    </row>
    <row r="3942" spans="1:17" hidden="1" x14ac:dyDescent="0.2">
      <c r="A3942" s="30" t="s">
        <v>12360</v>
      </c>
      <c r="B3942" s="30" t="s">
        <v>10109</v>
      </c>
      <c r="C3942" s="30" t="s">
        <v>12361</v>
      </c>
      <c r="D3942" s="30" t="s">
        <v>74</v>
      </c>
      <c r="E3942" s="30" t="s">
        <v>9891</v>
      </c>
      <c r="F3942" s="30"/>
      <c r="G3942" s="38">
        <v>60</v>
      </c>
      <c r="H3942" s="31">
        <v>0</v>
      </c>
      <c r="I3942" s="30" t="s">
        <v>622</v>
      </c>
      <c r="J3942" s="30" t="s">
        <v>623</v>
      </c>
      <c r="K3942" s="30" t="s">
        <v>495</v>
      </c>
      <c r="L3942" s="30" t="s">
        <v>612</v>
      </c>
      <c r="M3942" s="30" t="s">
        <v>1007</v>
      </c>
      <c r="N3942" s="30"/>
      <c r="O3942" s="30" t="s">
        <v>9872</v>
      </c>
      <c r="P3942" s="30" t="s">
        <v>9868</v>
      </c>
      <c r="Q3942" s="30" t="s">
        <v>4174</v>
      </c>
    </row>
    <row r="3943" spans="1:17" hidden="1" x14ac:dyDescent="0.2">
      <c r="A3943" s="30" t="s">
        <v>12362</v>
      </c>
      <c r="B3943" s="30" t="s">
        <v>10109</v>
      </c>
      <c r="C3943" s="30" t="s">
        <v>12363</v>
      </c>
      <c r="D3943" s="30" t="s">
        <v>74</v>
      </c>
      <c r="E3943" s="30" t="s">
        <v>9891</v>
      </c>
      <c r="F3943" s="30"/>
      <c r="G3943" s="38">
        <v>60</v>
      </c>
      <c r="H3943" s="31">
        <v>0</v>
      </c>
      <c r="I3943" s="30" t="s">
        <v>610</v>
      </c>
      <c r="J3943" s="30" t="s">
        <v>611</v>
      </c>
      <c r="K3943" s="30" t="s">
        <v>495</v>
      </c>
      <c r="L3943" s="30" t="s">
        <v>612</v>
      </c>
      <c r="M3943" s="30" t="s">
        <v>688</v>
      </c>
      <c r="N3943" s="30"/>
      <c r="O3943" s="30" t="s">
        <v>9872</v>
      </c>
      <c r="P3943" s="30" t="s">
        <v>9868</v>
      </c>
      <c r="Q3943" s="30" t="s">
        <v>4174</v>
      </c>
    </row>
    <row r="3944" spans="1:17" hidden="1" x14ac:dyDescent="0.2">
      <c r="A3944" s="30" t="s">
        <v>12364</v>
      </c>
      <c r="B3944" s="30" t="s">
        <v>10109</v>
      </c>
      <c r="C3944" s="30" t="s">
        <v>12365</v>
      </c>
      <c r="D3944" s="30" t="s">
        <v>74</v>
      </c>
      <c r="E3944" s="30" t="s">
        <v>9891</v>
      </c>
      <c r="F3944" s="30"/>
      <c r="G3944" s="38">
        <v>60</v>
      </c>
      <c r="H3944" s="31">
        <v>0</v>
      </c>
      <c r="I3944" s="30" t="s">
        <v>610</v>
      </c>
      <c r="J3944" s="30" t="s">
        <v>611</v>
      </c>
      <c r="K3944" s="30" t="s">
        <v>495</v>
      </c>
      <c r="L3944" s="30" t="s">
        <v>612</v>
      </c>
      <c r="M3944" s="30" t="s">
        <v>950</v>
      </c>
      <c r="N3944" s="30"/>
      <c r="O3944" s="30" t="s">
        <v>9872</v>
      </c>
      <c r="P3944" s="30" t="s">
        <v>9868</v>
      </c>
      <c r="Q3944" s="30" t="s">
        <v>4174</v>
      </c>
    </row>
    <row r="3945" spans="1:17" hidden="1" x14ac:dyDescent="0.2">
      <c r="A3945" s="30" t="s">
        <v>12366</v>
      </c>
      <c r="B3945" s="30" t="s">
        <v>10103</v>
      </c>
      <c r="C3945" s="30" t="s">
        <v>12367</v>
      </c>
      <c r="D3945" s="30"/>
      <c r="E3945" s="30" t="s">
        <v>9870</v>
      </c>
      <c r="F3945" s="30" t="s">
        <v>74</v>
      </c>
      <c r="G3945" s="38">
        <v>60</v>
      </c>
      <c r="H3945" s="31">
        <v>0</v>
      </c>
      <c r="I3945" s="30" t="s">
        <v>552</v>
      </c>
      <c r="J3945" s="30" t="s">
        <v>553</v>
      </c>
      <c r="K3945" s="30" t="s">
        <v>495</v>
      </c>
      <c r="L3945" s="30" t="s">
        <v>496</v>
      </c>
      <c r="M3945" s="30" t="s">
        <v>654</v>
      </c>
      <c r="N3945" s="30"/>
      <c r="O3945" s="30" t="s">
        <v>9872</v>
      </c>
      <c r="P3945" s="30" t="s">
        <v>9868</v>
      </c>
      <c r="Q3945" s="30" t="s">
        <v>499</v>
      </c>
    </row>
    <row r="3946" spans="1:17" hidden="1" x14ac:dyDescent="0.2">
      <c r="A3946" s="30" t="s">
        <v>12368</v>
      </c>
      <c r="B3946" s="30" t="s">
        <v>10109</v>
      </c>
      <c r="C3946" s="30" t="s">
        <v>12369</v>
      </c>
      <c r="D3946" s="30" t="s">
        <v>74</v>
      </c>
      <c r="E3946" s="30" t="s">
        <v>9891</v>
      </c>
      <c r="F3946" s="30"/>
      <c r="G3946" s="38">
        <v>60</v>
      </c>
      <c r="H3946" s="31">
        <v>0</v>
      </c>
      <c r="I3946" s="30" t="s">
        <v>5036</v>
      </c>
      <c r="J3946" s="30" t="s">
        <v>5037</v>
      </c>
      <c r="K3946" s="30" t="s">
        <v>495</v>
      </c>
      <c r="L3946" s="30" t="s">
        <v>612</v>
      </c>
      <c r="M3946" s="30" t="s">
        <v>1828</v>
      </c>
      <c r="N3946" s="30"/>
      <c r="O3946" s="30" t="s">
        <v>9872</v>
      </c>
      <c r="P3946" s="30" t="s">
        <v>9868</v>
      </c>
      <c r="Q3946" s="30" t="s">
        <v>4174</v>
      </c>
    </row>
    <row r="3947" spans="1:17" hidden="1" x14ac:dyDescent="0.2">
      <c r="A3947" s="30" t="s">
        <v>12370</v>
      </c>
      <c r="B3947" s="30" t="s">
        <v>10109</v>
      </c>
      <c r="C3947" s="30" t="s">
        <v>12371</v>
      </c>
      <c r="D3947" s="30" t="s">
        <v>74</v>
      </c>
      <c r="E3947" s="30" t="s">
        <v>9891</v>
      </c>
      <c r="F3947" s="30"/>
      <c r="G3947" s="38">
        <v>60</v>
      </c>
      <c r="H3947" s="31">
        <v>0</v>
      </c>
      <c r="I3947" s="30" t="s">
        <v>610</v>
      </c>
      <c r="J3947" s="30" t="s">
        <v>611</v>
      </c>
      <c r="K3947" s="30" t="s">
        <v>495</v>
      </c>
      <c r="L3947" s="30" t="s">
        <v>612</v>
      </c>
      <c r="M3947" s="30" t="s">
        <v>950</v>
      </c>
      <c r="N3947" s="30"/>
      <c r="O3947" s="30" t="s">
        <v>9872</v>
      </c>
      <c r="P3947" s="30" t="s">
        <v>9868</v>
      </c>
      <c r="Q3947" s="30" t="s">
        <v>4174</v>
      </c>
    </row>
    <row r="3948" spans="1:17" hidden="1" x14ac:dyDescent="0.2">
      <c r="A3948" s="30" t="s">
        <v>12372</v>
      </c>
      <c r="B3948" s="30" t="s">
        <v>10109</v>
      </c>
      <c r="C3948" s="30" t="s">
        <v>12373</v>
      </c>
      <c r="D3948" s="30" t="s">
        <v>74</v>
      </c>
      <c r="E3948" s="30" t="s">
        <v>9891</v>
      </c>
      <c r="F3948" s="30"/>
      <c r="G3948" s="38">
        <v>60</v>
      </c>
      <c r="H3948" s="31">
        <v>0</v>
      </c>
      <c r="I3948" s="30" t="s">
        <v>622</v>
      </c>
      <c r="J3948" s="30" t="s">
        <v>623</v>
      </c>
      <c r="K3948" s="30" t="s">
        <v>495</v>
      </c>
      <c r="L3948" s="30" t="s">
        <v>612</v>
      </c>
      <c r="M3948" s="30" t="s">
        <v>1007</v>
      </c>
      <c r="N3948" s="30"/>
      <c r="O3948" s="30" t="s">
        <v>9872</v>
      </c>
      <c r="P3948" s="30" t="s">
        <v>9868</v>
      </c>
      <c r="Q3948" s="30" t="s">
        <v>4174</v>
      </c>
    </row>
    <row r="3949" spans="1:17" hidden="1" x14ac:dyDescent="0.2">
      <c r="A3949" s="30" t="s">
        <v>12374</v>
      </c>
      <c r="B3949" s="30" t="s">
        <v>10103</v>
      </c>
      <c r="C3949" s="30" t="s">
        <v>12375</v>
      </c>
      <c r="D3949" s="30"/>
      <c r="E3949" s="30" t="s">
        <v>9870</v>
      </c>
      <c r="F3949" s="30" t="s">
        <v>74</v>
      </c>
      <c r="G3949" s="38">
        <v>60</v>
      </c>
      <c r="H3949" s="31">
        <v>0</v>
      </c>
      <c r="I3949" s="30" t="s">
        <v>504</v>
      </c>
      <c r="J3949" s="30" t="s">
        <v>505</v>
      </c>
      <c r="K3949" s="30" t="s">
        <v>495</v>
      </c>
      <c r="L3949" s="30" t="s">
        <v>496</v>
      </c>
      <c r="M3949" s="30" t="s">
        <v>592</v>
      </c>
      <c r="N3949" s="30"/>
      <c r="O3949" s="30" t="s">
        <v>9872</v>
      </c>
      <c r="P3949" s="30" t="s">
        <v>9868</v>
      </c>
      <c r="Q3949" s="30" t="s">
        <v>499</v>
      </c>
    </row>
    <row r="3950" spans="1:17" hidden="1" x14ac:dyDescent="0.2">
      <c r="A3950" s="30" t="s">
        <v>12376</v>
      </c>
      <c r="B3950" s="30" t="s">
        <v>10094</v>
      </c>
      <c r="C3950" s="30" t="s">
        <v>12377</v>
      </c>
      <c r="D3950" s="30"/>
      <c r="E3950" s="30" t="s">
        <v>9870</v>
      </c>
      <c r="F3950" s="30" t="s">
        <v>74</v>
      </c>
      <c r="G3950" s="38">
        <v>60</v>
      </c>
      <c r="H3950" s="31">
        <v>0</v>
      </c>
      <c r="I3950" s="30" t="s">
        <v>552</v>
      </c>
      <c r="J3950" s="30" t="s">
        <v>553</v>
      </c>
      <c r="K3950" s="30" t="s">
        <v>495</v>
      </c>
      <c r="L3950" s="30" t="s">
        <v>496</v>
      </c>
      <c r="M3950" s="30" t="s">
        <v>596</v>
      </c>
      <c r="N3950" s="30"/>
      <c r="O3950" s="30" t="s">
        <v>9872</v>
      </c>
      <c r="P3950" s="30" t="s">
        <v>9868</v>
      </c>
      <c r="Q3950" s="30" t="s">
        <v>499</v>
      </c>
    </row>
    <row r="3951" spans="1:17" hidden="1" x14ac:dyDescent="0.2">
      <c r="A3951" s="30" t="s">
        <v>12378</v>
      </c>
      <c r="B3951" s="30" t="s">
        <v>10103</v>
      </c>
      <c r="C3951" s="30" t="s">
        <v>12379</v>
      </c>
      <c r="D3951" s="30"/>
      <c r="E3951" s="30" t="s">
        <v>9870</v>
      </c>
      <c r="F3951" s="30" t="s">
        <v>74</v>
      </c>
      <c r="G3951" s="38">
        <v>60</v>
      </c>
      <c r="H3951" s="31">
        <v>0</v>
      </c>
      <c r="I3951" s="30" t="s">
        <v>512</v>
      </c>
      <c r="J3951" s="30" t="s">
        <v>513</v>
      </c>
      <c r="K3951" s="30" t="s">
        <v>495</v>
      </c>
      <c r="L3951" s="30" t="s">
        <v>496</v>
      </c>
      <c r="M3951" s="30" t="s">
        <v>526</v>
      </c>
      <c r="N3951" s="30"/>
      <c r="O3951" s="30" t="s">
        <v>9872</v>
      </c>
      <c r="P3951" s="30" t="s">
        <v>9868</v>
      </c>
      <c r="Q3951" s="30" t="s">
        <v>499</v>
      </c>
    </row>
    <row r="3952" spans="1:17" hidden="1" x14ac:dyDescent="0.2">
      <c r="A3952" s="30" t="s">
        <v>12380</v>
      </c>
      <c r="B3952" s="30" t="s">
        <v>10103</v>
      </c>
      <c r="C3952" s="30" t="s">
        <v>12381</v>
      </c>
      <c r="D3952" s="30"/>
      <c r="E3952" s="30" t="s">
        <v>9870</v>
      </c>
      <c r="F3952" s="30" t="s">
        <v>74</v>
      </c>
      <c r="G3952" s="38">
        <v>60</v>
      </c>
      <c r="H3952" s="31">
        <v>0</v>
      </c>
      <c r="I3952" s="30" t="s">
        <v>512</v>
      </c>
      <c r="J3952" s="30" t="s">
        <v>513</v>
      </c>
      <c r="K3952" s="30" t="s">
        <v>495</v>
      </c>
      <c r="L3952" s="30" t="s">
        <v>496</v>
      </c>
      <c r="M3952" s="30" t="s">
        <v>713</v>
      </c>
      <c r="N3952" s="30" t="s">
        <v>9596</v>
      </c>
      <c r="O3952" s="30" t="s">
        <v>9872</v>
      </c>
      <c r="P3952" s="30" t="s">
        <v>9868</v>
      </c>
      <c r="Q3952" s="30" t="s">
        <v>499</v>
      </c>
    </row>
    <row r="3953" spans="1:17" hidden="1" x14ac:dyDescent="0.2">
      <c r="A3953" s="30" t="s">
        <v>12382</v>
      </c>
      <c r="B3953" s="30" t="s">
        <v>10109</v>
      </c>
      <c r="C3953" s="30" t="s">
        <v>12383</v>
      </c>
      <c r="D3953" s="30" t="s">
        <v>74</v>
      </c>
      <c r="E3953" s="30" t="s">
        <v>9891</v>
      </c>
      <c r="F3953" s="30"/>
      <c r="G3953" s="38">
        <v>60</v>
      </c>
      <c r="H3953" s="31">
        <v>0</v>
      </c>
      <c r="I3953" s="30" t="s">
        <v>610</v>
      </c>
      <c r="J3953" s="30" t="s">
        <v>611</v>
      </c>
      <c r="K3953" s="30" t="s">
        <v>495</v>
      </c>
      <c r="L3953" s="30" t="s">
        <v>612</v>
      </c>
      <c r="M3953" s="30" t="s">
        <v>1035</v>
      </c>
      <c r="N3953" s="30"/>
      <c r="O3953" s="30" t="s">
        <v>9872</v>
      </c>
      <c r="P3953" s="30" t="s">
        <v>9868</v>
      </c>
      <c r="Q3953" s="30" t="s">
        <v>4174</v>
      </c>
    </row>
    <row r="3954" spans="1:17" hidden="1" x14ac:dyDescent="0.2">
      <c r="A3954" s="30" t="s">
        <v>12384</v>
      </c>
      <c r="B3954" s="30" t="s">
        <v>10103</v>
      </c>
      <c r="C3954" s="30" t="s">
        <v>12385</v>
      </c>
      <c r="D3954" s="30"/>
      <c r="E3954" s="30" t="s">
        <v>9870</v>
      </c>
      <c r="F3954" s="30" t="s">
        <v>74</v>
      </c>
      <c r="G3954" s="38">
        <v>60</v>
      </c>
      <c r="H3954" s="31">
        <v>0</v>
      </c>
      <c r="I3954" s="30" t="s">
        <v>512</v>
      </c>
      <c r="J3954" s="30" t="s">
        <v>513</v>
      </c>
      <c r="K3954" s="30" t="s">
        <v>495</v>
      </c>
      <c r="L3954" s="30" t="s">
        <v>496</v>
      </c>
      <c r="M3954" s="30" t="s">
        <v>695</v>
      </c>
      <c r="N3954" s="30" t="s">
        <v>696</v>
      </c>
      <c r="O3954" s="30" t="s">
        <v>9872</v>
      </c>
      <c r="P3954" s="30" t="s">
        <v>9868</v>
      </c>
      <c r="Q3954" s="30" t="s">
        <v>499</v>
      </c>
    </row>
    <row r="3955" spans="1:17" hidden="1" x14ac:dyDescent="0.2">
      <c r="A3955" s="30" t="s">
        <v>12386</v>
      </c>
      <c r="B3955" s="30" t="s">
        <v>10129</v>
      </c>
      <c r="C3955" s="30" t="s">
        <v>12387</v>
      </c>
      <c r="D3955" s="30"/>
      <c r="E3955" s="30" t="s">
        <v>9870</v>
      </c>
      <c r="F3955" s="30" t="s">
        <v>74</v>
      </c>
      <c r="G3955" s="38">
        <v>60</v>
      </c>
      <c r="H3955" s="31">
        <v>0</v>
      </c>
      <c r="I3955" s="30" t="s">
        <v>586</v>
      </c>
      <c r="J3955" s="30" t="s">
        <v>587</v>
      </c>
      <c r="K3955" s="30" t="s">
        <v>495</v>
      </c>
      <c r="L3955" s="30" t="s">
        <v>496</v>
      </c>
      <c r="M3955" s="30" t="s">
        <v>497</v>
      </c>
      <c r="N3955" s="30"/>
      <c r="O3955" s="30" t="s">
        <v>9872</v>
      </c>
      <c r="P3955" s="30" t="s">
        <v>9868</v>
      </c>
      <c r="Q3955" s="30" t="s">
        <v>499</v>
      </c>
    </row>
    <row r="3956" spans="1:17" hidden="1" x14ac:dyDescent="0.2">
      <c r="A3956" s="30" t="s">
        <v>12388</v>
      </c>
      <c r="B3956" s="30" t="s">
        <v>10103</v>
      </c>
      <c r="C3956" s="30" t="s">
        <v>12389</v>
      </c>
      <c r="D3956" s="30"/>
      <c r="E3956" s="30" t="s">
        <v>9870</v>
      </c>
      <c r="F3956" s="30" t="s">
        <v>74</v>
      </c>
      <c r="G3956" s="38">
        <v>60</v>
      </c>
      <c r="H3956" s="31">
        <v>0</v>
      </c>
      <c r="I3956" s="30" t="s">
        <v>552</v>
      </c>
      <c r="J3956" s="30" t="s">
        <v>553</v>
      </c>
      <c r="K3956" s="30" t="s">
        <v>495</v>
      </c>
      <c r="L3956" s="30" t="s">
        <v>496</v>
      </c>
      <c r="M3956" s="30" t="s">
        <v>654</v>
      </c>
      <c r="N3956" s="30"/>
      <c r="O3956" s="30" t="s">
        <v>9872</v>
      </c>
      <c r="P3956" s="30" t="s">
        <v>9868</v>
      </c>
      <c r="Q3956" s="30" t="s">
        <v>499</v>
      </c>
    </row>
    <row r="3957" spans="1:17" hidden="1" x14ac:dyDescent="0.2">
      <c r="A3957" s="30" t="s">
        <v>12390</v>
      </c>
      <c r="B3957" s="30" t="s">
        <v>10109</v>
      </c>
      <c r="C3957" s="30" t="s">
        <v>12391</v>
      </c>
      <c r="D3957" s="30" t="s">
        <v>74</v>
      </c>
      <c r="E3957" s="30" t="s">
        <v>9891</v>
      </c>
      <c r="F3957" s="30"/>
      <c r="G3957" s="38">
        <v>60</v>
      </c>
      <c r="H3957" s="31">
        <v>0</v>
      </c>
      <c r="I3957" s="30" t="s">
        <v>5036</v>
      </c>
      <c r="J3957" s="30" t="s">
        <v>5037</v>
      </c>
      <c r="K3957" s="30" t="s">
        <v>495</v>
      </c>
      <c r="L3957" s="30" t="s">
        <v>612</v>
      </c>
      <c r="M3957" s="30" t="s">
        <v>1128</v>
      </c>
      <c r="N3957" s="30"/>
      <c r="O3957" s="30" t="s">
        <v>9872</v>
      </c>
      <c r="P3957" s="30" t="s">
        <v>9868</v>
      </c>
      <c r="Q3957" s="30" t="s">
        <v>4174</v>
      </c>
    </row>
    <row r="3958" spans="1:17" hidden="1" x14ac:dyDescent="0.2">
      <c r="A3958" s="30" t="s">
        <v>12392</v>
      </c>
      <c r="B3958" s="30" t="s">
        <v>10109</v>
      </c>
      <c r="C3958" s="30" t="s">
        <v>12393</v>
      </c>
      <c r="D3958" s="30" t="s">
        <v>74</v>
      </c>
      <c r="E3958" s="30" t="s">
        <v>9891</v>
      </c>
      <c r="F3958" s="30"/>
      <c r="G3958" s="38">
        <v>60</v>
      </c>
      <c r="H3958" s="31">
        <v>0</v>
      </c>
      <c r="I3958" s="30" t="s">
        <v>622</v>
      </c>
      <c r="J3958" s="30" t="s">
        <v>623</v>
      </c>
      <c r="K3958" s="30" t="s">
        <v>495</v>
      </c>
      <c r="L3958" s="30" t="s">
        <v>612</v>
      </c>
      <c r="M3958" s="30" t="s">
        <v>1007</v>
      </c>
      <c r="N3958" s="30"/>
      <c r="O3958" s="30" t="s">
        <v>9872</v>
      </c>
      <c r="P3958" s="30" t="s">
        <v>9868</v>
      </c>
      <c r="Q3958" s="30" t="s">
        <v>4174</v>
      </c>
    </row>
    <row r="3959" spans="1:17" hidden="1" x14ac:dyDescent="0.2">
      <c r="A3959" s="30" t="s">
        <v>12394</v>
      </c>
      <c r="B3959" s="30" t="s">
        <v>10094</v>
      </c>
      <c r="C3959" s="30" t="s">
        <v>12395</v>
      </c>
      <c r="D3959" s="30"/>
      <c r="E3959" s="30" t="s">
        <v>9870</v>
      </c>
      <c r="F3959" s="30" t="s">
        <v>74</v>
      </c>
      <c r="G3959" s="38">
        <v>60</v>
      </c>
      <c r="H3959" s="31">
        <v>0</v>
      </c>
      <c r="I3959" s="30" t="s">
        <v>586</v>
      </c>
      <c r="J3959" s="30" t="s">
        <v>587</v>
      </c>
      <c r="K3959" s="30" t="s">
        <v>495</v>
      </c>
      <c r="L3959" s="30" t="s">
        <v>496</v>
      </c>
      <c r="M3959" s="30" t="s">
        <v>2374</v>
      </c>
      <c r="N3959" s="30"/>
      <c r="O3959" s="30" t="s">
        <v>9872</v>
      </c>
      <c r="P3959" s="30" t="s">
        <v>9868</v>
      </c>
      <c r="Q3959" s="30" t="s">
        <v>499</v>
      </c>
    </row>
    <row r="3960" spans="1:17" hidden="1" x14ac:dyDescent="0.2">
      <c r="A3960" s="30" t="s">
        <v>12396</v>
      </c>
      <c r="B3960" s="30" t="s">
        <v>10129</v>
      </c>
      <c r="C3960" s="30" t="s">
        <v>12397</v>
      </c>
      <c r="D3960" s="30"/>
      <c r="E3960" s="30" t="s">
        <v>9870</v>
      </c>
      <c r="F3960" s="30" t="s">
        <v>74</v>
      </c>
      <c r="G3960" s="38">
        <v>60</v>
      </c>
      <c r="H3960" s="31">
        <v>0</v>
      </c>
      <c r="I3960" s="30" t="s">
        <v>552</v>
      </c>
      <c r="J3960" s="30" t="s">
        <v>553</v>
      </c>
      <c r="K3960" s="30" t="s">
        <v>495</v>
      </c>
      <c r="L3960" s="30" t="s">
        <v>496</v>
      </c>
      <c r="M3960" s="30" t="s">
        <v>724</v>
      </c>
      <c r="N3960" s="30"/>
      <c r="O3960" s="30" t="s">
        <v>9872</v>
      </c>
      <c r="P3960" s="30" t="s">
        <v>9868</v>
      </c>
      <c r="Q3960" s="30" t="s">
        <v>499</v>
      </c>
    </row>
    <row r="3961" spans="1:17" hidden="1" x14ac:dyDescent="0.2">
      <c r="A3961" s="30" t="s">
        <v>12398</v>
      </c>
      <c r="B3961" s="30" t="s">
        <v>10103</v>
      </c>
      <c r="C3961" s="30" t="s">
        <v>12399</v>
      </c>
      <c r="D3961" s="30"/>
      <c r="E3961" s="30" t="s">
        <v>9870</v>
      </c>
      <c r="F3961" s="30" t="s">
        <v>74</v>
      </c>
      <c r="G3961" s="38">
        <v>60</v>
      </c>
      <c r="H3961" s="31">
        <v>0</v>
      </c>
      <c r="I3961" s="30" t="s">
        <v>504</v>
      </c>
      <c r="J3961" s="30" t="s">
        <v>505</v>
      </c>
      <c r="K3961" s="30" t="s">
        <v>495</v>
      </c>
      <c r="L3961" s="30" t="s">
        <v>496</v>
      </c>
      <c r="M3961" s="30" t="s">
        <v>558</v>
      </c>
      <c r="N3961" s="30"/>
      <c r="O3961" s="30" t="s">
        <v>9872</v>
      </c>
      <c r="P3961" s="30" t="s">
        <v>9868</v>
      </c>
      <c r="Q3961" s="30" t="s">
        <v>499</v>
      </c>
    </row>
    <row r="3962" spans="1:17" hidden="1" x14ac:dyDescent="0.2">
      <c r="A3962" s="30" t="s">
        <v>12400</v>
      </c>
      <c r="B3962" s="30" t="s">
        <v>10109</v>
      </c>
      <c r="C3962" s="30" t="s">
        <v>12401</v>
      </c>
      <c r="D3962" s="30" t="s">
        <v>74</v>
      </c>
      <c r="E3962" s="30" t="s">
        <v>9891</v>
      </c>
      <c r="F3962" s="30"/>
      <c r="G3962" s="38">
        <v>60</v>
      </c>
      <c r="H3962" s="31">
        <v>0</v>
      </c>
      <c r="I3962" s="30" t="s">
        <v>610</v>
      </c>
      <c r="J3962" s="30" t="s">
        <v>611</v>
      </c>
      <c r="K3962" s="30" t="s">
        <v>495</v>
      </c>
      <c r="L3962" s="30" t="s">
        <v>612</v>
      </c>
      <c r="M3962" s="30" t="s">
        <v>1108</v>
      </c>
      <c r="N3962" s="30"/>
      <c r="O3962" s="30" t="s">
        <v>9872</v>
      </c>
      <c r="P3962" s="30" t="s">
        <v>9868</v>
      </c>
      <c r="Q3962" s="30" t="s">
        <v>4174</v>
      </c>
    </row>
    <row r="3963" spans="1:17" hidden="1" x14ac:dyDescent="0.2">
      <c r="A3963" s="30" t="s">
        <v>12402</v>
      </c>
      <c r="B3963" s="30" t="s">
        <v>10109</v>
      </c>
      <c r="C3963" s="30" t="s">
        <v>12403</v>
      </c>
      <c r="D3963" s="30" t="s">
        <v>74</v>
      </c>
      <c r="E3963" s="30" t="s">
        <v>9891</v>
      </c>
      <c r="F3963" s="30"/>
      <c r="G3963" s="38">
        <v>60</v>
      </c>
      <c r="H3963" s="31">
        <v>0</v>
      </c>
      <c r="I3963" s="30" t="s">
        <v>5036</v>
      </c>
      <c r="J3963" s="30" t="s">
        <v>5037</v>
      </c>
      <c r="K3963" s="30" t="s">
        <v>495</v>
      </c>
      <c r="L3963" s="30" t="s">
        <v>612</v>
      </c>
      <c r="M3963" s="30" t="s">
        <v>1828</v>
      </c>
      <c r="N3963" s="30"/>
      <c r="O3963" s="30" t="s">
        <v>9872</v>
      </c>
      <c r="P3963" s="30" t="s">
        <v>9868</v>
      </c>
      <c r="Q3963" s="30" t="s">
        <v>4174</v>
      </c>
    </row>
    <row r="3964" spans="1:17" hidden="1" x14ac:dyDescent="0.2">
      <c r="A3964" s="30" t="s">
        <v>12404</v>
      </c>
      <c r="B3964" s="30" t="s">
        <v>10109</v>
      </c>
      <c r="C3964" s="30" t="s">
        <v>12405</v>
      </c>
      <c r="D3964" s="30" t="s">
        <v>74</v>
      </c>
      <c r="E3964" s="30" t="s">
        <v>9891</v>
      </c>
      <c r="F3964" s="30"/>
      <c r="G3964" s="38">
        <v>60</v>
      </c>
      <c r="H3964" s="31">
        <v>0</v>
      </c>
      <c r="I3964" s="30" t="s">
        <v>610</v>
      </c>
      <c r="J3964" s="30" t="s">
        <v>611</v>
      </c>
      <c r="K3964" s="30" t="s">
        <v>495</v>
      </c>
      <c r="L3964" s="30" t="s">
        <v>612</v>
      </c>
      <c r="M3964" s="30" t="s">
        <v>1108</v>
      </c>
      <c r="N3964" s="30"/>
      <c r="O3964" s="30" t="s">
        <v>9872</v>
      </c>
      <c r="P3964" s="30" t="s">
        <v>9868</v>
      </c>
      <c r="Q3964" s="30" t="s">
        <v>4174</v>
      </c>
    </row>
    <row r="3965" spans="1:17" hidden="1" x14ac:dyDescent="0.2">
      <c r="A3965" s="30" t="s">
        <v>12406</v>
      </c>
      <c r="B3965" s="30" t="s">
        <v>10103</v>
      </c>
      <c r="C3965" s="30" t="s">
        <v>12407</v>
      </c>
      <c r="D3965" s="30"/>
      <c r="E3965" s="30" t="s">
        <v>9870</v>
      </c>
      <c r="F3965" s="30" t="s">
        <v>74</v>
      </c>
      <c r="G3965" s="38">
        <v>60</v>
      </c>
      <c r="H3965" s="31">
        <v>0</v>
      </c>
      <c r="I3965" s="30" t="s">
        <v>552</v>
      </c>
      <c r="J3965" s="30" t="s">
        <v>553</v>
      </c>
      <c r="K3965" s="30" t="s">
        <v>495</v>
      </c>
      <c r="L3965" s="30" t="s">
        <v>496</v>
      </c>
      <c r="M3965" s="30" t="s">
        <v>654</v>
      </c>
      <c r="N3965" s="30"/>
      <c r="O3965" s="30" t="s">
        <v>9872</v>
      </c>
      <c r="P3965" s="30" t="s">
        <v>9868</v>
      </c>
      <c r="Q3965" s="30" t="s">
        <v>499</v>
      </c>
    </row>
    <row r="3966" spans="1:17" hidden="1" x14ac:dyDescent="0.2">
      <c r="A3966" s="30" t="s">
        <v>12408</v>
      </c>
      <c r="B3966" s="30" t="s">
        <v>10109</v>
      </c>
      <c r="C3966" s="30" t="s">
        <v>12187</v>
      </c>
      <c r="D3966" s="30" t="s">
        <v>74</v>
      </c>
      <c r="E3966" s="30" t="s">
        <v>9891</v>
      </c>
      <c r="F3966" s="30"/>
      <c r="G3966" s="38">
        <v>60</v>
      </c>
      <c r="H3966" s="31">
        <v>0</v>
      </c>
      <c r="I3966" s="30" t="s">
        <v>5036</v>
      </c>
      <c r="J3966" s="30" t="s">
        <v>5037</v>
      </c>
      <c r="K3966" s="30" t="s">
        <v>495</v>
      </c>
      <c r="L3966" s="30" t="s">
        <v>612</v>
      </c>
      <c r="M3966" s="30" t="s">
        <v>1021</v>
      </c>
      <c r="N3966" s="30"/>
      <c r="O3966" s="30" t="s">
        <v>9872</v>
      </c>
      <c r="P3966" s="30" t="s">
        <v>9868</v>
      </c>
      <c r="Q3966" s="30" t="s">
        <v>4174</v>
      </c>
    </row>
    <row r="3967" spans="1:17" hidden="1" x14ac:dyDescent="0.2">
      <c r="A3967" s="30" t="s">
        <v>12409</v>
      </c>
      <c r="B3967" s="30" t="s">
        <v>10106</v>
      </c>
      <c r="C3967" s="30" t="s">
        <v>12410</v>
      </c>
      <c r="D3967" s="30" t="s">
        <v>74</v>
      </c>
      <c r="E3967" s="30" t="s">
        <v>9891</v>
      </c>
      <c r="F3967" s="30"/>
      <c r="G3967" s="38">
        <v>60</v>
      </c>
      <c r="H3967" s="31">
        <v>0</v>
      </c>
      <c r="I3967" s="30" t="s">
        <v>622</v>
      </c>
      <c r="J3967" s="30" t="s">
        <v>623</v>
      </c>
      <c r="K3967" s="30" t="s">
        <v>495</v>
      </c>
      <c r="L3967" s="30" t="s">
        <v>612</v>
      </c>
      <c r="M3967" s="30" t="s">
        <v>1088</v>
      </c>
      <c r="N3967" s="30"/>
      <c r="O3967" s="30" t="s">
        <v>9872</v>
      </c>
      <c r="P3967" s="30" t="s">
        <v>9868</v>
      </c>
      <c r="Q3967" s="30" t="s">
        <v>4174</v>
      </c>
    </row>
    <row r="3968" spans="1:17" hidden="1" x14ac:dyDescent="0.2">
      <c r="A3968" s="30" t="s">
        <v>12411</v>
      </c>
      <c r="B3968" s="30" t="s">
        <v>10106</v>
      </c>
      <c r="C3968" s="30" t="s">
        <v>12412</v>
      </c>
      <c r="D3968" s="30" t="s">
        <v>74</v>
      </c>
      <c r="E3968" s="30" t="s">
        <v>9891</v>
      </c>
      <c r="F3968" s="30"/>
      <c r="G3968" s="38">
        <v>60</v>
      </c>
      <c r="H3968" s="31">
        <v>0</v>
      </c>
      <c r="I3968" s="30" t="s">
        <v>622</v>
      </c>
      <c r="J3968" s="30" t="s">
        <v>623</v>
      </c>
      <c r="K3968" s="30" t="s">
        <v>495</v>
      </c>
      <c r="L3968" s="30" t="s">
        <v>612</v>
      </c>
      <c r="M3968" s="30" t="s">
        <v>1088</v>
      </c>
      <c r="N3968" s="30"/>
      <c r="O3968" s="30" t="s">
        <v>9872</v>
      </c>
      <c r="P3968" s="30" t="s">
        <v>9868</v>
      </c>
      <c r="Q3968" s="30" t="s">
        <v>4174</v>
      </c>
    </row>
    <row r="3969" spans="1:17" hidden="1" x14ac:dyDescent="0.2">
      <c r="A3969" s="30" t="s">
        <v>12413</v>
      </c>
      <c r="B3969" s="30" t="s">
        <v>10109</v>
      </c>
      <c r="C3969" s="30" t="s">
        <v>12414</v>
      </c>
      <c r="D3969" s="30" t="s">
        <v>74</v>
      </c>
      <c r="E3969" s="30" t="s">
        <v>9891</v>
      </c>
      <c r="F3969" s="30"/>
      <c r="G3969" s="38">
        <v>60</v>
      </c>
      <c r="H3969" s="31">
        <v>0</v>
      </c>
      <c r="I3969" s="30" t="s">
        <v>5036</v>
      </c>
      <c r="J3969" s="30" t="s">
        <v>5037</v>
      </c>
      <c r="K3969" s="30" t="s">
        <v>495</v>
      </c>
      <c r="L3969" s="30" t="s">
        <v>612</v>
      </c>
      <c r="M3969" s="30" t="s">
        <v>613</v>
      </c>
      <c r="N3969" s="30"/>
      <c r="O3969" s="30" t="s">
        <v>9872</v>
      </c>
      <c r="P3969" s="30" t="s">
        <v>9868</v>
      </c>
      <c r="Q3969" s="30" t="s">
        <v>4174</v>
      </c>
    </row>
    <row r="3970" spans="1:17" hidden="1" x14ac:dyDescent="0.2">
      <c r="A3970" s="30" t="s">
        <v>12415</v>
      </c>
      <c r="B3970" s="30" t="s">
        <v>10109</v>
      </c>
      <c r="C3970" s="30" t="s">
        <v>12416</v>
      </c>
      <c r="D3970" s="30" t="s">
        <v>74</v>
      </c>
      <c r="E3970" s="30" t="s">
        <v>9891</v>
      </c>
      <c r="F3970" s="30"/>
      <c r="G3970" s="38">
        <v>60</v>
      </c>
      <c r="H3970" s="31">
        <v>0</v>
      </c>
      <c r="I3970" s="30" t="s">
        <v>622</v>
      </c>
      <c r="J3970" s="30" t="s">
        <v>623</v>
      </c>
      <c r="K3970" s="30" t="s">
        <v>495</v>
      </c>
      <c r="L3970" s="30" t="s">
        <v>612</v>
      </c>
      <c r="M3970" s="30" t="s">
        <v>624</v>
      </c>
      <c r="N3970" s="30"/>
      <c r="O3970" s="30" t="s">
        <v>9872</v>
      </c>
      <c r="P3970" s="30" t="s">
        <v>9868</v>
      </c>
      <c r="Q3970" s="30" t="s">
        <v>4174</v>
      </c>
    </row>
    <row r="3971" spans="1:17" hidden="1" x14ac:dyDescent="0.2">
      <c r="A3971" s="30" t="s">
        <v>12417</v>
      </c>
      <c r="B3971" s="30" t="s">
        <v>10094</v>
      </c>
      <c r="C3971" s="30" t="s">
        <v>12418</v>
      </c>
      <c r="D3971" s="30"/>
      <c r="E3971" s="30" t="s">
        <v>9870</v>
      </c>
      <c r="F3971" s="30" t="s">
        <v>74</v>
      </c>
      <c r="G3971" s="38">
        <v>60</v>
      </c>
      <c r="H3971" s="31">
        <v>0</v>
      </c>
      <c r="I3971" s="30" t="s">
        <v>586</v>
      </c>
      <c r="J3971" s="30" t="s">
        <v>587</v>
      </c>
      <c r="K3971" s="30" t="s">
        <v>495</v>
      </c>
      <c r="L3971" s="30" t="s">
        <v>496</v>
      </c>
      <c r="M3971" s="30" t="s">
        <v>2374</v>
      </c>
      <c r="N3971" s="30"/>
      <c r="O3971" s="30" t="s">
        <v>9872</v>
      </c>
      <c r="P3971" s="30" t="s">
        <v>9868</v>
      </c>
      <c r="Q3971" s="30" t="s">
        <v>499</v>
      </c>
    </row>
    <row r="3972" spans="1:17" hidden="1" x14ac:dyDescent="0.2">
      <c r="A3972" s="30" t="s">
        <v>12419</v>
      </c>
      <c r="B3972" s="30" t="s">
        <v>10103</v>
      </c>
      <c r="C3972" s="30" t="s">
        <v>12420</v>
      </c>
      <c r="D3972" s="30"/>
      <c r="E3972" s="30" t="s">
        <v>9870</v>
      </c>
      <c r="F3972" s="30" t="s">
        <v>74</v>
      </c>
      <c r="G3972" s="38">
        <v>60</v>
      </c>
      <c r="H3972" s="31">
        <v>0</v>
      </c>
      <c r="I3972" s="30" t="s">
        <v>586</v>
      </c>
      <c r="J3972" s="30" t="s">
        <v>587</v>
      </c>
      <c r="K3972" s="30" t="s">
        <v>495</v>
      </c>
      <c r="L3972" s="30" t="s">
        <v>496</v>
      </c>
      <c r="M3972" s="30" t="s">
        <v>903</v>
      </c>
      <c r="N3972" s="30"/>
      <c r="O3972" s="30" t="s">
        <v>9872</v>
      </c>
      <c r="P3972" s="30" t="s">
        <v>9868</v>
      </c>
      <c r="Q3972" s="30" t="s">
        <v>499</v>
      </c>
    </row>
    <row r="3973" spans="1:17" hidden="1" x14ac:dyDescent="0.2">
      <c r="A3973" s="30" t="s">
        <v>12421</v>
      </c>
      <c r="B3973" s="30" t="s">
        <v>10103</v>
      </c>
      <c r="C3973" s="30" t="s">
        <v>12422</v>
      </c>
      <c r="D3973" s="30"/>
      <c r="E3973" s="30" t="s">
        <v>9870</v>
      </c>
      <c r="F3973" s="30" t="s">
        <v>74</v>
      </c>
      <c r="G3973" s="38">
        <v>60</v>
      </c>
      <c r="H3973" s="31">
        <v>0</v>
      </c>
      <c r="I3973" s="30" t="s">
        <v>552</v>
      </c>
      <c r="J3973" s="30" t="s">
        <v>553</v>
      </c>
      <c r="K3973" s="30" t="s">
        <v>495</v>
      </c>
      <c r="L3973" s="30" t="s">
        <v>496</v>
      </c>
      <c r="M3973" s="30" t="s">
        <v>654</v>
      </c>
      <c r="N3973" s="30"/>
      <c r="O3973" s="30" t="s">
        <v>9872</v>
      </c>
      <c r="P3973" s="30" t="s">
        <v>9868</v>
      </c>
      <c r="Q3973" s="30" t="s">
        <v>499</v>
      </c>
    </row>
    <row r="3974" spans="1:17" hidden="1" x14ac:dyDescent="0.2">
      <c r="A3974" s="30" t="s">
        <v>12423</v>
      </c>
      <c r="B3974" s="30" t="s">
        <v>10109</v>
      </c>
      <c r="C3974" s="30" t="s">
        <v>12424</v>
      </c>
      <c r="D3974" s="30" t="s">
        <v>74</v>
      </c>
      <c r="E3974" s="30" t="s">
        <v>9891</v>
      </c>
      <c r="F3974" s="30"/>
      <c r="G3974" s="38">
        <v>60</v>
      </c>
      <c r="H3974" s="31">
        <v>0</v>
      </c>
      <c r="I3974" s="30" t="s">
        <v>622</v>
      </c>
      <c r="J3974" s="30" t="s">
        <v>623</v>
      </c>
      <c r="K3974" s="30" t="s">
        <v>495</v>
      </c>
      <c r="L3974" s="30" t="s">
        <v>612</v>
      </c>
      <c r="M3974" s="30" t="s">
        <v>1007</v>
      </c>
      <c r="N3974" s="30"/>
      <c r="O3974" s="30" t="s">
        <v>9872</v>
      </c>
      <c r="P3974" s="30" t="s">
        <v>9868</v>
      </c>
      <c r="Q3974" s="30" t="s">
        <v>4174</v>
      </c>
    </row>
    <row r="3975" spans="1:17" hidden="1" x14ac:dyDescent="0.2">
      <c r="A3975" s="30" t="s">
        <v>12425</v>
      </c>
      <c r="B3975" s="30" t="s">
        <v>10109</v>
      </c>
      <c r="C3975" s="30" t="s">
        <v>12426</v>
      </c>
      <c r="D3975" s="30" t="s">
        <v>74</v>
      </c>
      <c r="E3975" s="30" t="s">
        <v>9891</v>
      </c>
      <c r="F3975" s="30"/>
      <c r="G3975" s="38">
        <v>60</v>
      </c>
      <c r="H3975" s="31">
        <v>0</v>
      </c>
      <c r="I3975" s="30" t="s">
        <v>610</v>
      </c>
      <c r="J3975" s="30" t="s">
        <v>611</v>
      </c>
      <c r="K3975" s="30" t="s">
        <v>495</v>
      </c>
      <c r="L3975" s="30" t="s">
        <v>612</v>
      </c>
      <c r="M3975" s="30" t="s">
        <v>943</v>
      </c>
      <c r="N3975" s="30"/>
      <c r="O3975" s="30" t="s">
        <v>9872</v>
      </c>
      <c r="P3975" s="30" t="s">
        <v>9868</v>
      </c>
      <c r="Q3975" s="30" t="s">
        <v>4174</v>
      </c>
    </row>
    <row r="3976" spans="1:17" hidden="1" x14ac:dyDescent="0.2">
      <c r="A3976" s="30" t="s">
        <v>12427</v>
      </c>
      <c r="B3976" s="30" t="s">
        <v>10106</v>
      </c>
      <c r="C3976" s="30" t="s">
        <v>12428</v>
      </c>
      <c r="D3976" s="30" t="s">
        <v>74</v>
      </c>
      <c r="E3976" s="30" t="s">
        <v>9891</v>
      </c>
      <c r="F3976" s="30"/>
      <c r="G3976" s="38">
        <v>60</v>
      </c>
      <c r="H3976" s="31">
        <v>0</v>
      </c>
      <c r="I3976" s="30" t="s">
        <v>622</v>
      </c>
      <c r="J3976" s="30" t="s">
        <v>623</v>
      </c>
      <c r="K3976" s="30" t="s">
        <v>495</v>
      </c>
      <c r="L3976" s="30" t="s">
        <v>612</v>
      </c>
      <c r="M3976" s="30" t="s">
        <v>1088</v>
      </c>
      <c r="N3976" s="30"/>
      <c r="O3976" s="30" t="s">
        <v>9872</v>
      </c>
      <c r="P3976" s="30" t="s">
        <v>9868</v>
      </c>
      <c r="Q3976" s="30" t="s">
        <v>4174</v>
      </c>
    </row>
    <row r="3977" spans="1:17" hidden="1" x14ac:dyDescent="0.2">
      <c r="A3977" s="30" t="s">
        <v>12429</v>
      </c>
      <c r="B3977" s="30" t="s">
        <v>10103</v>
      </c>
      <c r="C3977" s="30" t="s">
        <v>12430</v>
      </c>
      <c r="D3977" s="30"/>
      <c r="E3977" s="30" t="s">
        <v>9870</v>
      </c>
      <c r="F3977" s="30" t="s">
        <v>74</v>
      </c>
      <c r="G3977" s="38">
        <v>60</v>
      </c>
      <c r="H3977" s="31">
        <v>0</v>
      </c>
      <c r="I3977" s="30" t="s">
        <v>586</v>
      </c>
      <c r="J3977" s="30" t="s">
        <v>587</v>
      </c>
      <c r="K3977" s="30" t="s">
        <v>495</v>
      </c>
      <c r="L3977" s="30" t="s">
        <v>496</v>
      </c>
      <c r="M3977" s="30" t="s">
        <v>877</v>
      </c>
      <c r="N3977" s="30"/>
      <c r="O3977" s="30" t="s">
        <v>9872</v>
      </c>
      <c r="P3977" s="30" t="s">
        <v>9868</v>
      </c>
      <c r="Q3977" s="30" t="s">
        <v>499</v>
      </c>
    </row>
    <row r="3978" spans="1:17" hidden="1" x14ac:dyDescent="0.2">
      <c r="A3978" s="30" t="s">
        <v>12431</v>
      </c>
      <c r="B3978" s="30" t="s">
        <v>10109</v>
      </c>
      <c r="C3978" s="30" t="s">
        <v>12432</v>
      </c>
      <c r="D3978" s="30" t="s">
        <v>74</v>
      </c>
      <c r="E3978" s="30" t="s">
        <v>9891</v>
      </c>
      <c r="F3978" s="30"/>
      <c r="G3978" s="38">
        <v>60</v>
      </c>
      <c r="H3978" s="31">
        <v>0</v>
      </c>
      <c r="I3978" s="30" t="s">
        <v>5036</v>
      </c>
      <c r="J3978" s="30" t="s">
        <v>5037</v>
      </c>
      <c r="K3978" s="30" t="s">
        <v>495</v>
      </c>
      <c r="L3978" s="30" t="s">
        <v>612</v>
      </c>
      <c r="M3978" s="30" t="s">
        <v>1128</v>
      </c>
      <c r="N3978" s="30"/>
      <c r="O3978" s="30" t="s">
        <v>9872</v>
      </c>
      <c r="P3978" s="30" t="s">
        <v>9868</v>
      </c>
      <c r="Q3978" s="30" t="s">
        <v>4174</v>
      </c>
    </row>
    <row r="3979" spans="1:17" hidden="1" x14ac:dyDescent="0.2">
      <c r="A3979" s="30" t="s">
        <v>12433</v>
      </c>
      <c r="B3979" s="30" t="s">
        <v>10109</v>
      </c>
      <c r="C3979" s="30" t="s">
        <v>12434</v>
      </c>
      <c r="D3979" s="30" t="s">
        <v>74</v>
      </c>
      <c r="E3979" s="30" t="s">
        <v>9891</v>
      </c>
      <c r="F3979" s="30"/>
      <c r="G3979" s="38">
        <v>60</v>
      </c>
      <c r="H3979" s="31">
        <v>0</v>
      </c>
      <c r="I3979" s="30" t="s">
        <v>5036</v>
      </c>
      <c r="J3979" s="30" t="s">
        <v>5037</v>
      </c>
      <c r="K3979" s="30" t="s">
        <v>495</v>
      </c>
      <c r="L3979" s="30" t="s">
        <v>612</v>
      </c>
      <c r="M3979" s="30" t="s">
        <v>1021</v>
      </c>
      <c r="N3979" s="30"/>
      <c r="O3979" s="30" t="s">
        <v>9872</v>
      </c>
      <c r="P3979" s="30" t="s">
        <v>9868</v>
      </c>
      <c r="Q3979" s="30" t="s">
        <v>4174</v>
      </c>
    </row>
    <row r="3980" spans="1:17" hidden="1" x14ac:dyDescent="0.2">
      <c r="A3980" s="30" t="s">
        <v>12435</v>
      </c>
      <c r="B3980" s="30" t="s">
        <v>10109</v>
      </c>
      <c r="C3980" s="30" t="s">
        <v>12436</v>
      </c>
      <c r="D3980" s="30" t="s">
        <v>74</v>
      </c>
      <c r="E3980" s="30" t="s">
        <v>9891</v>
      </c>
      <c r="F3980" s="30"/>
      <c r="G3980" s="38">
        <v>60</v>
      </c>
      <c r="H3980" s="31">
        <v>0</v>
      </c>
      <c r="I3980" s="30" t="s">
        <v>610</v>
      </c>
      <c r="J3980" s="30" t="s">
        <v>611</v>
      </c>
      <c r="K3980" s="30" t="s">
        <v>495</v>
      </c>
      <c r="L3980" s="30" t="s">
        <v>612</v>
      </c>
      <c r="M3980" s="30" t="s">
        <v>1035</v>
      </c>
      <c r="N3980" s="30"/>
      <c r="O3980" s="30" t="s">
        <v>9872</v>
      </c>
      <c r="P3980" s="30" t="s">
        <v>9868</v>
      </c>
      <c r="Q3980" s="30" t="s">
        <v>4174</v>
      </c>
    </row>
    <row r="3981" spans="1:17" hidden="1" x14ac:dyDescent="0.2">
      <c r="A3981" s="30" t="s">
        <v>12437</v>
      </c>
      <c r="B3981" s="30" t="s">
        <v>10109</v>
      </c>
      <c r="C3981" s="30" t="s">
        <v>12438</v>
      </c>
      <c r="D3981" s="30" t="s">
        <v>74</v>
      </c>
      <c r="E3981" s="30" t="s">
        <v>9891</v>
      </c>
      <c r="F3981" s="30"/>
      <c r="G3981" s="38">
        <v>60</v>
      </c>
      <c r="H3981" s="31">
        <v>0</v>
      </c>
      <c r="I3981" s="30" t="s">
        <v>610</v>
      </c>
      <c r="J3981" s="30" t="s">
        <v>611</v>
      </c>
      <c r="K3981" s="30" t="s">
        <v>495</v>
      </c>
      <c r="L3981" s="30" t="s">
        <v>612</v>
      </c>
      <c r="M3981" s="30" t="s">
        <v>1035</v>
      </c>
      <c r="N3981" s="30"/>
      <c r="O3981" s="30" t="s">
        <v>9872</v>
      </c>
      <c r="P3981" s="30" t="s">
        <v>9868</v>
      </c>
      <c r="Q3981" s="30" t="s">
        <v>4174</v>
      </c>
    </row>
    <row r="3982" spans="1:17" hidden="1" x14ac:dyDescent="0.2">
      <c r="A3982" s="30" t="s">
        <v>12439</v>
      </c>
      <c r="B3982" s="30" t="s">
        <v>10109</v>
      </c>
      <c r="C3982" s="30" t="s">
        <v>12440</v>
      </c>
      <c r="D3982" s="30" t="s">
        <v>74</v>
      </c>
      <c r="E3982" s="30" t="s">
        <v>9891</v>
      </c>
      <c r="F3982" s="30"/>
      <c r="G3982" s="38">
        <v>60</v>
      </c>
      <c r="H3982" s="31">
        <v>0</v>
      </c>
      <c r="I3982" s="30" t="s">
        <v>5036</v>
      </c>
      <c r="J3982" s="30" t="s">
        <v>5037</v>
      </c>
      <c r="K3982" s="30" t="s">
        <v>495</v>
      </c>
      <c r="L3982" s="30" t="s">
        <v>612</v>
      </c>
      <c r="M3982" s="30" t="s">
        <v>780</v>
      </c>
      <c r="N3982" s="30"/>
      <c r="O3982" s="30" t="s">
        <v>9872</v>
      </c>
      <c r="P3982" s="30" t="s">
        <v>9868</v>
      </c>
      <c r="Q3982" s="30" t="s">
        <v>4174</v>
      </c>
    </row>
    <row r="3983" spans="1:17" hidden="1" x14ac:dyDescent="0.2">
      <c r="A3983" s="30" t="s">
        <v>12441</v>
      </c>
      <c r="B3983" s="30" t="s">
        <v>10103</v>
      </c>
      <c r="C3983" s="30" t="s">
        <v>12442</v>
      </c>
      <c r="D3983" s="30"/>
      <c r="E3983" s="30" t="s">
        <v>9870</v>
      </c>
      <c r="F3983" s="30" t="s">
        <v>74</v>
      </c>
      <c r="G3983" s="38">
        <v>60</v>
      </c>
      <c r="H3983" s="31">
        <v>0</v>
      </c>
      <c r="I3983" s="30" t="s">
        <v>586</v>
      </c>
      <c r="J3983" s="30" t="s">
        <v>587</v>
      </c>
      <c r="K3983" s="30" t="s">
        <v>495</v>
      </c>
      <c r="L3983" s="30" t="s">
        <v>496</v>
      </c>
      <c r="M3983" s="30" t="s">
        <v>588</v>
      </c>
      <c r="N3983" s="30"/>
      <c r="O3983" s="30" t="s">
        <v>9872</v>
      </c>
      <c r="P3983" s="30" t="s">
        <v>9868</v>
      </c>
      <c r="Q3983" s="30" t="s">
        <v>499</v>
      </c>
    </row>
    <row r="3984" spans="1:17" hidden="1" x14ac:dyDescent="0.2">
      <c r="A3984" s="30" t="s">
        <v>12443</v>
      </c>
      <c r="B3984" s="30" t="s">
        <v>10129</v>
      </c>
      <c r="C3984" s="30" t="s">
        <v>12444</v>
      </c>
      <c r="D3984" s="30"/>
      <c r="E3984" s="30" t="s">
        <v>9870</v>
      </c>
      <c r="F3984" s="30" t="s">
        <v>74</v>
      </c>
      <c r="G3984" s="38">
        <v>60</v>
      </c>
      <c r="H3984" s="31">
        <v>0</v>
      </c>
      <c r="I3984" s="30" t="s">
        <v>718</v>
      </c>
      <c r="J3984" s="30" t="s">
        <v>719</v>
      </c>
      <c r="K3984" s="30" t="s">
        <v>495</v>
      </c>
      <c r="L3984" s="30" t="s">
        <v>496</v>
      </c>
      <c r="M3984" s="30" t="s">
        <v>724</v>
      </c>
      <c r="N3984" s="30"/>
      <c r="O3984" s="30" t="s">
        <v>9872</v>
      </c>
      <c r="P3984" s="30" t="s">
        <v>9868</v>
      </c>
      <c r="Q3984" s="30" t="s">
        <v>499</v>
      </c>
    </row>
    <row r="3985" spans="1:17" hidden="1" x14ac:dyDescent="0.2">
      <c r="A3985" s="30" t="s">
        <v>12445</v>
      </c>
      <c r="B3985" s="30" t="s">
        <v>10129</v>
      </c>
      <c r="C3985" s="30" t="s">
        <v>12446</v>
      </c>
      <c r="D3985" s="30"/>
      <c r="E3985" s="30" t="s">
        <v>9870</v>
      </c>
      <c r="F3985" s="30" t="s">
        <v>74</v>
      </c>
      <c r="G3985" s="38">
        <v>60</v>
      </c>
      <c r="H3985" s="31">
        <v>0</v>
      </c>
      <c r="I3985" s="30" t="s">
        <v>586</v>
      </c>
      <c r="J3985" s="30" t="s">
        <v>587</v>
      </c>
      <c r="K3985" s="30" t="s">
        <v>495</v>
      </c>
      <c r="L3985" s="30" t="s">
        <v>496</v>
      </c>
      <c r="M3985" s="30" t="s">
        <v>497</v>
      </c>
      <c r="N3985" s="30"/>
      <c r="O3985" s="30" t="s">
        <v>9872</v>
      </c>
      <c r="P3985" s="30" t="s">
        <v>9868</v>
      </c>
      <c r="Q3985" s="30" t="s">
        <v>499</v>
      </c>
    </row>
    <row r="3986" spans="1:17" hidden="1" x14ac:dyDescent="0.2">
      <c r="A3986" s="30" t="s">
        <v>12447</v>
      </c>
      <c r="B3986" s="30" t="s">
        <v>10109</v>
      </c>
      <c r="C3986" s="30" t="s">
        <v>12448</v>
      </c>
      <c r="D3986" s="30" t="s">
        <v>74</v>
      </c>
      <c r="E3986" s="30" t="s">
        <v>9891</v>
      </c>
      <c r="F3986" s="30"/>
      <c r="G3986" s="38">
        <v>60</v>
      </c>
      <c r="H3986" s="31">
        <v>0</v>
      </c>
      <c r="I3986" s="30" t="s">
        <v>622</v>
      </c>
      <c r="J3986" s="30" t="s">
        <v>623</v>
      </c>
      <c r="K3986" s="30" t="s">
        <v>495</v>
      </c>
      <c r="L3986" s="30" t="s">
        <v>612</v>
      </c>
      <c r="M3986" s="30" t="s">
        <v>1007</v>
      </c>
      <c r="N3986" s="30"/>
      <c r="O3986" s="30" t="s">
        <v>9872</v>
      </c>
      <c r="P3986" s="30" t="s">
        <v>9868</v>
      </c>
      <c r="Q3986" s="30" t="s">
        <v>4174</v>
      </c>
    </row>
    <row r="3987" spans="1:17" hidden="1" x14ac:dyDescent="0.2">
      <c r="A3987" s="30" t="s">
        <v>12449</v>
      </c>
      <c r="B3987" s="30" t="s">
        <v>10109</v>
      </c>
      <c r="C3987" s="30" t="s">
        <v>12450</v>
      </c>
      <c r="D3987" s="30" t="s">
        <v>74</v>
      </c>
      <c r="E3987" s="30" t="s">
        <v>9891</v>
      </c>
      <c r="F3987" s="30"/>
      <c r="G3987" s="38">
        <v>60</v>
      </c>
      <c r="H3987" s="31">
        <v>0</v>
      </c>
      <c r="I3987" s="30" t="s">
        <v>622</v>
      </c>
      <c r="J3987" s="30" t="s">
        <v>623</v>
      </c>
      <c r="K3987" s="30" t="s">
        <v>495</v>
      </c>
      <c r="L3987" s="30" t="s">
        <v>612</v>
      </c>
      <c r="M3987" s="30" t="s">
        <v>1007</v>
      </c>
      <c r="N3987" s="30"/>
      <c r="O3987" s="30" t="s">
        <v>9872</v>
      </c>
      <c r="P3987" s="30" t="s">
        <v>9868</v>
      </c>
      <c r="Q3987" s="30" t="s">
        <v>4174</v>
      </c>
    </row>
    <row r="3988" spans="1:17" hidden="1" x14ac:dyDescent="0.2">
      <c r="A3988" s="30" t="s">
        <v>12451</v>
      </c>
      <c r="B3988" s="30" t="s">
        <v>10109</v>
      </c>
      <c r="C3988" s="30" t="s">
        <v>12452</v>
      </c>
      <c r="D3988" s="30" t="s">
        <v>74</v>
      </c>
      <c r="E3988" s="30" t="s">
        <v>9891</v>
      </c>
      <c r="F3988" s="30"/>
      <c r="G3988" s="38">
        <v>60</v>
      </c>
      <c r="H3988" s="31">
        <v>0</v>
      </c>
      <c r="I3988" s="30" t="s">
        <v>622</v>
      </c>
      <c r="J3988" s="30" t="s">
        <v>623</v>
      </c>
      <c r="K3988" s="30" t="s">
        <v>495</v>
      </c>
      <c r="L3988" s="30" t="s">
        <v>612</v>
      </c>
      <c r="M3988" s="30" t="s">
        <v>1007</v>
      </c>
      <c r="N3988" s="30"/>
      <c r="O3988" s="30" t="s">
        <v>9872</v>
      </c>
      <c r="P3988" s="30" t="s">
        <v>9868</v>
      </c>
      <c r="Q3988" s="30" t="s">
        <v>4174</v>
      </c>
    </row>
    <row r="3989" spans="1:17" hidden="1" x14ac:dyDescent="0.2">
      <c r="A3989" s="30" t="s">
        <v>12453</v>
      </c>
      <c r="B3989" s="30" t="s">
        <v>10103</v>
      </c>
      <c r="C3989" s="30" t="s">
        <v>12454</v>
      </c>
      <c r="D3989" s="30"/>
      <c r="E3989" s="30" t="s">
        <v>9870</v>
      </c>
      <c r="F3989" s="30" t="s">
        <v>74</v>
      </c>
      <c r="G3989" s="38">
        <v>60</v>
      </c>
      <c r="H3989" s="31">
        <v>0</v>
      </c>
      <c r="I3989" s="30" t="s">
        <v>586</v>
      </c>
      <c r="J3989" s="30" t="s">
        <v>587</v>
      </c>
      <c r="K3989" s="30" t="s">
        <v>495</v>
      </c>
      <c r="L3989" s="30" t="s">
        <v>496</v>
      </c>
      <c r="M3989" s="30" t="s">
        <v>588</v>
      </c>
      <c r="N3989" s="30"/>
      <c r="O3989" s="30" t="s">
        <v>9872</v>
      </c>
      <c r="P3989" s="30" t="s">
        <v>9868</v>
      </c>
      <c r="Q3989" s="30" t="s">
        <v>499</v>
      </c>
    </row>
    <row r="3990" spans="1:17" hidden="1" x14ac:dyDescent="0.2">
      <c r="A3990" s="30" t="s">
        <v>12455</v>
      </c>
      <c r="B3990" s="30" t="s">
        <v>10129</v>
      </c>
      <c r="C3990" s="30" t="s">
        <v>12456</v>
      </c>
      <c r="D3990" s="30"/>
      <c r="E3990" s="30" t="s">
        <v>9870</v>
      </c>
      <c r="F3990" s="30" t="s">
        <v>74</v>
      </c>
      <c r="G3990" s="38">
        <v>60</v>
      </c>
      <c r="H3990" s="31">
        <v>0</v>
      </c>
      <c r="I3990" s="30" t="s">
        <v>552</v>
      </c>
      <c r="J3990" s="30" t="s">
        <v>553</v>
      </c>
      <c r="K3990" s="30" t="s">
        <v>495</v>
      </c>
      <c r="L3990" s="30" t="s">
        <v>496</v>
      </c>
      <c r="M3990" s="30" t="s">
        <v>724</v>
      </c>
      <c r="N3990" s="30"/>
      <c r="O3990" s="30" t="s">
        <v>9872</v>
      </c>
      <c r="P3990" s="30" t="s">
        <v>9868</v>
      </c>
      <c r="Q3990" s="30" t="s">
        <v>499</v>
      </c>
    </row>
    <row r="3991" spans="1:17" hidden="1" x14ac:dyDescent="0.2">
      <c r="A3991" s="30" t="s">
        <v>12457</v>
      </c>
      <c r="B3991" s="30" t="s">
        <v>10663</v>
      </c>
      <c r="C3991" s="30" t="s">
        <v>12458</v>
      </c>
      <c r="D3991" s="30"/>
      <c r="E3991" s="30" t="s">
        <v>9870</v>
      </c>
      <c r="F3991" s="30" t="s">
        <v>74</v>
      </c>
      <c r="G3991" s="38">
        <v>60</v>
      </c>
      <c r="H3991" s="31">
        <v>0</v>
      </c>
      <c r="I3991" s="30" t="s">
        <v>512</v>
      </c>
      <c r="J3991" s="30" t="s">
        <v>513</v>
      </c>
      <c r="K3991" s="30" t="s">
        <v>495</v>
      </c>
      <c r="L3991" s="30" t="s">
        <v>496</v>
      </c>
      <c r="M3991" s="30" t="s">
        <v>713</v>
      </c>
      <c r="N3991" s="30" t="s">
        <v>3111</v>
      </c>
      <c r="O3991" s="30" t="s">
        <v>9872</v>
      </c>
      <c r="P3991" s="30" t="s">
        <v>9868</v>
      </c>
      <c r="Q3991" s="30" t="s">
        <v>499</v>
      </c>
    </row>
    <row r="3992" spans="1:17" hidden="1" x14ac:dyDescent="0.2">
      <c r="A3992" s="30" t="s">
        <v>12459</v>
      </c>
      <c r="B3992" s="30" t="s">
        <v>10109</v>
      </c>
      <c r="C3992" s="30" t="s">
        <v>12460</v>
      </c>
      <c r="D3992" s="30" t="s">
        <v>74</v>
      </c>
      <c r="E3992" s="30" t="s">
        <v>9891</v>
      </c>
      <c r="F3992" s="30"/>
      <c r="G3992" s="38">
        <v>60</v>
      </c>
      <c r="H3992" s="31">
        <v>0</v>
      </c>
      <c r="I3992" s="30" t="s">
        <v>622</v>
      </c>
      <c r="J3992" s="30" t="s">
        <v>623</v>
      </c>
      <c r="K3992" s="30" t="s">
        <v>495</v>
      </c>
      <c r="L3992" s="30" t="s">
        <v>612</v>
      </c>
      <c r="M3992" s="30" t="s">
        <v>1007</v>
      </c>
      <c r="N3992" s="30"/>
      <c r="O3992" s="30" t="s">
        <v>9872</v>
      </c>
      <c r="P3992" s="30" t="s">
        <v>9868</v>
      </c>
      <c r="Q3992" s="30" t="s">
        <v>4174</v>
      </c>
    </row>
    <row r="3993" spans="1:17" hidden="1" x14ac:dyDescent="0.2">
      <c r="A3993" s="30" t="s">
        <v>12461</v>
      </c>
      <c r="B3993" s="30" t="s">
        <v>10109</v>
      </c>
      <c r="C3993" s="30" t="s">
        <v>12462</v>
      </c>
      <c r="D3993" s="30" t="s">
        <v>74</v>
      </c>
      <c r="E3993" s="30" t="s">
        <v>9891</v>
      </c>
      <c r="F3993" s="30"/>
      <c r="G3993" s="38">
        <v>60</v>
      </c>
      <c r="H3993" s="31">
        <v>0</v>
      </c>
      <c r="I3993" s="30" t="s">
        <v>622</v>
      </c>
      <c r="J3993" s="30" t="s">
        <v>623</v>
      </c>
      <c r="K3993" s="30" t="s">
        <v>495</v>
      </c>
      <c r="L3993" s="30" t="s">
        <v>612</v>
      </c>
      <c r="M3993" s="30" t="s">
        <v>1007</v>
      </c>
      <c r="N3993" s="30"/>
      <c r="O3993" s="30" t="s">
        <v>9872</v>
      </c>
      <c r="P3993" s="30" t="s">
        <v>9868</v>
      </c>
      <c r="Q3993" s="30" t="s">
        <v>4174</v>
      </c>
    </row>
    <row r="3994" spans="1:17" hidden="1" x14ac:dyDescent="0.2">
      <c r="A3994" s="30" t="s">
        <v>12463</v>
      </c>
      <c r="B3994" s="30" t="s">
        <v>10109</v>
      </c>
      <c r="C3994" s="30" t="s">
        <v>12464</v>
      </c>
      <c r="D3994" s="30" t="s">
        <v>74</v>
      </c>
      <c r="E3994" s="30" t="s">
        <v>9891</v>
      </c>
      <c r="F3994" s="30"/>
      <c r="G3994" s="38">
        <v>60</v>
      </c>
      <c r="H3994" s="31">
        <v>0</v>
      </c>
      <c r="I3994" s="30" t="s">
        <v>628</v>
      </c>
      <c r="J3994" s="30" t="s">
        <v>629</v>
      </c>
      <c r="K3994" s="30" t="s">
        <v>495</v>
      </c>
      <c r="L3994" s="30" t="s">
        <v>612</v>
      </c>
      <c r="M3994" s="30" t="s">
        <v>1828</v>
      </c>
      <c r="N3994" s="30"/>
      <c r="O3994" s="30" t="s">
        <v>9872</v>
      </c>
      <c r="P3994" s="30" t="s">
        <v>9868</v>
      </c>
      <c r="Q3994" s="30" t="s">
        <v>4174</v>
      </c>
    </row>
    <row r="3995" spans="1:17" hidden="1" x14ac:dyDescent="0.2">
      <c r="A3995" s="30" t="s">
        <v>12465</v>
      </c>
      <c r="B3995" s="30" t="s">
        <v>10106</v>
      </c>
      <c r="C3995" s="30" t="s">
        <v>12466</v>
      </c>
      <c r="D3995" s="30" t="s">
        <v>74</v>
      </c>
      <c r="E3995" s="30" t="s">
        <v>9891</v>
      </c>
      <c r="F3995" s="30"/>
      <c r="G3995" s="38">
        <v>60</v>
      </c>
      <c r="H3995" s="31">
        <v>0</v>
      </c>
      <c r="I3995" s="30" t="s">
        <v>622</v>
      </c>
      <c r="J3995" s="30" t="s">
        <v>623</v>
      </c>
      <c r="K3995" s="30" t="s">
        <v>495</v>
      </c>
      <c r="L3995" s="30" t="s">
        <v>612</v>
      </c>
      <c r="M3995" s="30" t="s">
        <v>1153</v>
      </c>
      <c r="N3995" s="30"/>
      <c r="O3995" s="30" t="s">
        <v>9872</v>
      </c>
      <c r="P3995" s="30" t="s">
        <v>9868</v>
      </c>
      <c r="Q3995" s="30" t="s">
        <v>4174</v>
      </c>
    </row>
    <row r="3996" spans="1:17" hidden="1" x14ac:dyDescent="0.2">
      <c r="A3996" s="30" t="s">
        <v>12467</v>
      </c>
      <c r="B3996" s="30" t="s">
        <v>10109</v>
      </c>
      <c r="C3996" s="30" t="s">
        <v>12468</v>
      </c>
      <c r="D3996" s="30" t="s">
        <v>74</v>
      </c>
      <c r="E3996" s="30" t="s">
        <v>9891</v>
      </c>
      <c r="F3996" s="30"/>
      <c r="G3996" s="38">
        <v>60</v>
      </c>
      <c r="H3996" s="31">
        <v>0</v>
      </c>
      <c r="I3996" s="30" t="s">
        <v>610</v>
      </c>
      <c r="J3996" s="30" t="s">
        <v>611</v>
      </c>
      <c r="K3996" s="30" t="s">
        <v>495</v>
      </c>
      <c r="L3996" s="30" t="s">
        <v>612</v>
      </c>
      <c r="M3996" s="30" t="s">
        <v>688</v>
      </c>
      <c r="N3996" s="30"/>
      <c r="O3996" s="30" t="s">
        <v>9872</v>
      </c>
      <c r="P3996" s="30" t="s">
        <v>9868</v>
      </c>
      <c r="Q3996" s="30" t="s">
        <v>4174</v>
      </c>
    </row>
    <row r="3997" spans="1:17" hidden="1" x14ac:dyDescent="0.2">
      <c r="A3997" s="30" t="s">
        <v>12469</v>
      </c>
      <c r="B3997" s="30" t="s">
        <v>10109</v>
      </c>
      <c r="C3997" s="30" t="s">
        <v>12470</v>
      </c>
      <c r="D3997" s="30" t="s">
        <v>74</v>
      </c>
      <c r="E3997" s="30" t="s">
        <v>9891</v>
      </c>
      <c r="F3997" s="30"/>
      <c r="G3997" s="38">
        <v>60</v>
      </c>
      <c r="H3997" s="31">
        <v>0</v>
      </c>
      <c r="I3997" s="30" t="s">
        <v>610</v>
      </c>
      <c r="J3997" s="30" t="s">
        <v>611</v>
      </c>
      <c r="K3997" s="30" t="s">
        <v>495</v>
      </c>
      <c r="L3997" s="30" t="s">
        <v>612</v>
      </c>
      <c r="M3997" s="30" t="s">
        <v>943</v>
      </c>
      <c r="N3997" s="30"/>
      <c r="O3997" s="30" t="s">
        <v>9872</v>
      </c>
      <c r="P3997" s="30" t="s">
        <v>9868</v>
      </c>
      <c r="Q3997" s="30" t="s">
        <v>4174</v>
      </c>
    </row>
    <row r="3998" spans="1:17" hidden="1" x14ac:dyDescent="0.2">
      <c r="A3998" s="30" t="s">
        <v>12471</v>
      </c>
      <c r="B3998" s="30" t="s">
        <v>10109</v>
      </c>
      <c r="C3998" s="30" t="s">
        <v>12472</v>
      </c>
      <c r="D3998" s="30" t="s">
        <v>74</v>
      </c>
      <c r="E3998" s="30" t="s">
        <v>9891</v>
      </c>
      <c r="F3998" s="30"/>
      <c r="G3998" s="38">
        <v>60</v>
      </c>
      <c r="H3998" s="31">
        <v>0</v>
      </c>
      <c r="I3998" s="30" t="s">
        <v>5036</v>
      </c>
      <c r="J3998" s="30" t="s">
        <v>5037</v>
      </c>
      <c r="K3998" s="30" t="s">
        <v>495</v>
      </c>
      <c r="L3998" s="30" t="s">
        <v>612</v>
      </c>
      <c r="M3998" s="30" t="s">
        <v>1128</v>
      </c>
      <c r="N3998" s="30"/>
      <c r="O3998" s="30" t="s">
        <v>9872</v>
      </c>
      <c r="P3998" s="30" t="s">
        <v>9868</v>
      </c>
      <c r="Q3998" s="30" t="s">
        <v>4174</v>
      </c>
    </row>
    <row r="3999" spans="1:17" hidden="1" x14ac:dyDescent="0.2">
      <c r="A3999" s="30" t="s">
        <v>12473</v>
      </c>
      <c r="B3999" s="30" t="s">
        <v>10103</v>
      </c>
      <c r="C3999" s="30" t="s">
        <v>12474</v>
      </c>
      <c r="D3999" s="30"/>
      <c r="E3999" s="30" t="s">
        <v>9870</v>
      </c>
      <c r="F3999" s="30" t="s">
        <v>74</v>
      </c>
      <c r="G3999" s="38">
        <v>60</v>
      </c>
      <c r="H3999" s="31">
        <v>0</v>
      </c>
      <c r="I3999" s="30" t="s">
        <v>504</v>
      </c>
      <c r="J3999" s="30" t="s">
        <v>505</v>
      </c>
      <c r="K3999" s="30" t="s">
        <v>495</v>
      </c>
      <c r="L3999" s="30" t="s">
        <v>496</v>
      </c>
      <c r="M3999" s="30" t="s">
        <v>558</v>
      </c>
      <c r="N3999" s="30"/>
      <c r="O3999" s="30" t="s">
        <v>9872</v>
      </c>
      <c r="P3999" s="30" t="s">
        <v>9868</v>
      </c>
      <c r="Q3999" s="30" t="s">
        <v>499</v>
      </c>
    </row>
    <row r="4000" spans="1:17" hidden="1" x14ac:dyDescent="0.2">
      <c r="A4000" s="30" t="s">
        <v>12475</v>
      </c>
      <c r="B4000" s="30" t="s">
        <v>10109</v>
      </c>
      <c r="C4000" s="30" t="s">
        <v>12476</v>
      </c>
      <c r="D4000" s="30" t="s">
        <v>74</v>
      </c>
      <c r="E4000" s="30" t="s">
        <v>9891</v>
      </c>
      <c r="F4000" s="30"/>
      <c r="G4000" s="38">
        <v>60</v>
      </c>
      <c r="H4000" s="31">
        <v>0</v>
      </c>
      <c r="I4000" s="30" t="s">
        <v>5036</v>
      </c>
      <c r="J4000" s="30" t="s">
        <v>5037</v>
      </c>
      <c r="K4000" s="30" t="s">
        <v>495</v>
      </c>
      <c r="L4000" s="30" t="s">
        <v>612</v>
      </c>
      <c r="M4000" s="30" t="s">
        <v>780</v>
      </c>
      <c r="N4000" s="30"/>
      <c r="O4000" s="30" t="s">
        <v>9872</v>
      </c>
      <c r="P4000" s="30" t="s">
        <v>9868</v>
      </c>
      <c r="Q4000" s="30" t="s">
        <v>4174</v>
      </c>
    </row>
    <row r="4001" spans="1:17" hidden="1" x14ac:dyDescent="0.2">
      <c r="A4001" s="30" t="s">
        <v>12477</v>
      </c>
      <c r="B4001" s="30" t="s">
        <v>10106</v>
      </c>
      <c r="C4001" s="30" t="s">
        <v>12478</v>
      </c>
      <c r="D4001" s="30" t="s">
        <v>74</v>
      </c>
      <c r="E4001" s="30" t="s">
        <v>9891</v>
      </c>
      <c r="F4001" s="30"/>
      <c r="G4001" s="38">
        <v>60</v>
      </c>
      <c r="H4001" s="31">
        <v>0</v>
      </c>
      <c r="I4001" s="30" t="s">
        <v>622</v>
      </c>
      <c r="J4001" s="30" t="s">
        <v>623</v>
      </c>
      <c r="K4001" s="30" t="s">
        <v>495</v>
      </c>
      <c r="L4001" s="30" t="s">
        <v>612</v>
      </c>
      <c r="M4001" s="30" t="s">
        <v>997</v>
      </c>
      <c r="N4001" s="30"/>
      <c r="O4001" s="30" t="s">
        <v>9872</v>
      </c>
      <c r="P4001" s="30" t="s">
        <v>9868</v>
      </c>
      <c r="Q4001" s="30" t="s">
        <v>4174</v>
      </c>
    </row>
    <row r="4002" spans="1:17" hidden="1" x14ac:dyDescent="0.2">
      <c r="A4002" s="30" t="s">
        <v>12479</v>
      </c>
      <c r="B4002" s="30" t="s">
        <v>10109</v>
      </c>
      <c r="C4002" s="30" t="s">
        <v>12480</v>
      </c>
      <c r="D4002" s="30" t="s">
        <v>74</v>
      </c>
      <c r="E4002" s="30" t="s">
        <v>9891</v>
      </c>
      <c r="F4002" s="30"/>
      <c r="G4002" s="38">
        <v>60</v>
      </c>
      <c r="H4002" s="31">
        <v>0</v>
      </c>
      <c r="I4002" s="30" t="s">
        <v>5036</v>
      </c>
      <c r="J4002" s="30" t="s">
        <v>5037</v>
      </c>
      <c r="K4002" s="30" t="s">
        <v>495</v>
      </c>
      <c r="L4002" s="30" t="s">
        <v>612</v>
      </c>
      <c r="M4002" s="30" t="s">
        <v>1128</v>
      </c>
      <c r="N4002" s="30"/>
      <c r="O4002" s="30" t="s">
        <v>9872</v>
      </c>
      <c r="P4002" s="30" t="s">
        <v>9868</v>
      </c>
      <c r="Q4002" s="30" t="s">
        <v>4174</v>
      </c>
    </row>
    <row r="4003" spans="1:17" hidden="1" x14ac:dyDescent="0.2">
      <c r="A4003" s="30" t="s">
        <v>12481</v>
      </c>
      <c r="B4003" s="30" t="s">
        <v>10663</v>
      </c>
      <c r="C4003" s="30" t="s">
        <v>12482</v>
      </c>
      <c r="D4003" s="30"/>
      <c r="E4003" s="30" t="s">
        <v>9870</v>
      </c>
      <c r="F4003" s="30" t="s">
        <v>74</v>
      </c>
      <c r="G4003" s="38">
        <v>60</v>
      </c>
      <c r="H4003" s="31">
        <v>0</v>
      </c>
      <c r="I4003" s="30" t="s">
        <v>504</v>
      </c>
      <c r="J4003" s="30" t="s">
        <v>505</v>
      </c>
      <c r="K4003" s="30" t="s">
        <v>495</v>
      </c>
      <c r="L4003" s="30" t="s">
        <v>496</v>
      </c>
      <c r="M4003" s="30" t="s">
        <v>506</v>
      </c>
      <c r="N4003" s="30" t="s">
        <v>535</v>
      </c>
      <c r="O4003" s="30" t="s">
        <v>9872</v>
      </c>
      <c r="P4003" s="30" t="s">
        <v>9868</v>
      </c>
      <c r="Q4003" s="30" t="s">
        <v>499</v>
      </c>
    </row>
    <row r="4004" spans="1:17" hidden="1" x14ac:dyDescent="0.2">
      <c r="A4004" s="30" t="s">
        <v>12483</v>
      </c>
      <c r="B4004" s="30" t="s">
        <v>10109</v>
      </c>
      <c r="C4004" s="30" t="s">
        <v>12484</v>
      </c>
      <c r="D4004" s="30" t="s">
        <v>74</v>
      </c>
      <c r="E4004" s="30" t="s">
        <v>9891</v>
      </c>
      <c r="F4004" s="30"/>
      <c r="G4004" s="38">
        <v>60</v>
      </c>
      <c r="H4004" s="31">
        <v>0</v>
      </c>
      <c r="I4004" s="30" t="s">
        <v>622</v>
      </c>
      <c r="J4004" s="30" t="s">
        <v>623</v>
      </c>
      <c r="K4004" s="30" t="s">
        <v>495</v>
      </c>
      <c r="L4004" s="30" t="s">
        <v>612</v>
      </c>
      <c r="M4004" s="30" t="s">
        <v>624</v>
      </c>
      <c r="N4004" s="30"/>
      <c r="O4004" s="30" t="s">
        <v>9872</v>
      </c>
      <c r="P4004" s="30" t="s">
        <v>9868</v>
      </c>
      <c r="Q4004" s="30" t="s">
        <v>4174</v>
      </c>
    </row>
    <row r="4005" spans="1:17" hidden="1" x14ac:dyDescent="0.2">
      <c r="A4005" s="30" t="s">
        <v>12485</v>
      </c>
      <c r="B4005" s="30" t="s">
        <v>10103</v>
      </c>
      <c r="C4005" s="30" t="s">
        <v>12486</v>
      </c>
      <c r="D4005" s="30"/>
      <c r="E4005" s="30" t="s">
        <v>9870</v>
      </c>
      <c r="F4005" s="30" t="s">
        <v>74</v>
      </c>
      <c r="G4005" s="38">
        <v>60</v>
      </c>
      <c r="H4005" s="31">
        <v>0</v>
      </c>
      <c r="I4005" s="30" t="s">
        <v>512</v>
      </c>
      <c r="J4005" s="30" t="s">
        <v>513</v>
      </c>
      <c r="K4005" s="30" t="s">
        <v>495</v>
      </c>
      <c r="L4005" s="30" t="s">
        <v>496</v>
      </c>
      <c r="M4005" s="30" t="s">
        <v>713</v>
      </c>
      <c r="N4005" s="30" t="s">
        <v>3472</v>
      </c>
      <c r="O4005" s="30" t="s">
        <v>9872</v>
      </c>
      <c r="P4005" s="30" t="s">
        <v>9868</v>
      </c>
      <c r="Q4005" s="30" t="s">
        <v>499</v>
      </c>
    </row>
    <row r="4006" spans="1:17" hidden="1" x14ac:dyDescent="0.2">
      <c r="A4006" s="30" t="s">
        <v>12487</v>
      </c>
      <c r="B4006" s="30" t="s">
        <v>10106</v>
      </c>
      <c r="C4006" s="30" t="s">
        <v>12488</v>
      </c>
      <c r="D4006" s="30" t="s">
        <v>74</v>
      </c>
      <c r="E4006" s="30" t="s">
        <v>9891</v>
      </c>
      <c r="F4006" s="30"/>
      <c r="G4006" s="38">
        <v>60</v>
      </c>
      <c r="H4006" s="31">
        <v>0</v>
      </c>
      <c r="I4006" s="30" t="s">
        <v>622</v>
      </c>
      <c r="J4006" s="30" t="s">
        <v>623</v>
      </c>
      <c r="K4006" s="30" t="s">
        <v>495</v>
      </c>
      <c r="L4006" s="30" t="s">
        <v>612</v>
      </c>
      <c r="M4006" s="30" t="s">
        <v>1153</v>
      </c>
      <c r="N4006" s="30"/>
      <c r="O4006" s="30" t="s">
        <v>9872</v>
      </c>
      <c r="P4006" s="30" t="s">
        <v>9868</v>
      </c>
      <c r="Q4006" s="30" t="s">
        <v>4174</v>
      </c>
    </row>
    <row r="4007" spans="1:17" hidden="1" x14ac:dyDescent="0.2">
      <c r="A4007" s="30" t="s">
        <v>12489</v>
      </c>
      <c r="B4007" s="30" t="s">
        <v>10129</v>
      </c>
      <c r="C4007" s="30" t="s">
        <v>12490</v>
      </c>
      <c r="D4007" s="30"/>
      <c r="E4007" s="30" t="s">
        <v>9870</v>
      </c>
      <c r="F4007" s="30" t="s">
        <v>74</v>
      </c>
      <c r="G4007" s="38">
        <v>60</v>
      </c>
      <c r="H4007" s="31">
        <v>0</v>
      </c>
      <c r="I4007" s="30" t="s">
        <v>718</v>
      </c>
      <c r="J4007" s="30" t="s">
        <v>719</v>
      </c>
      <c r="K4007" s="30" t="s">
        <v>495</v>
      </c>
      <c r="L4007" s="30" t="s">
        <v>496</v>
      </c>
      <c r="M4007" s="30" t="s">
        <v>497</v>
      </c>
      <c r="N4007" s="30"/>
      <c r="O4007" s="30" t="s">
        <v>9872</v>
      </c>
      <c r="P4007" s="30" t="s">
        <v>9868</v>
      </c>
      <c r="Q4007" s="30" t="s">
        <v>499</v>
      </c>
    </row>
    <row r="4008" spans="1:17" hidden="1" x14ac:dyDescent="0.2">
      <c r="A4008" s="30" t="s">
        <v>12491</v>
      </c>
      <c r="B4008" s="30" t="s">
        <v>10103</v>
      </c>
      <c r="C4008" s="30" t="s">
        <v>12492</v>
      </c>
      <c r="D4008" s="30"/>
      <c r="E4008" s="30" t="s">
        <v>9870</v>
      </c>
      <c r="F4008" s="30" t="s">
        <v>74</v>
      </c>
      <c r="G4008" s="38">
        <v>60</v>
      </c>
      <c r="H4008" s="31">
        <v>0</v>
      </c>
      <c r="I4008" s="30" t="s">
        <v>504</v>
      </c>
      <c r="J4008" s="30" t="s">
        <v>505</v>
      </c>
      <c r="K4008" s="30" t="s">
        <v>495</v>
      </c>
      <c r="L4008" s="30" t="s">
        <v>496</v>
      </c>
      <c r="M4008" s="30" t="s">
        <v>558</v>
      </c>
      <c r="N4008" s="30"/>
      <c r="O4008" s="30" t="s">
        <v>9872</v>
      </c>
      <c r="P4008" s="30" t="s">
        <v>9868</v>
      </c>
      <c r="Q4008" s="30" t="s">
        <v>499</v>
      </c>
    </row>
    <row r="4009" spans="1:17" hidden="1" x14ac:dyDescent="0.2">
      <c r="A4009" s="30" t="s">
        <v>12493</v>
      </c>
      <c r="B4009" s="30" t="s">
        <v>10109</v>
      </c>
      <c r="C4009" s="30" t="s">
        <v>12494</v>
      </c>
      <c r="D4009" s="30" t="s">
        <v>74</v>
      </c>
      <c r="E4009" s="30" t="s">
        <v>9891</v>
      </c>
      <c r="F4009" s="30"/>
      <c r="G4009" s="38">
        <v>60</v>
      </c>
      <c r="H4009" s="31">
        <v>0</v>
      </c>
      <c r="I4009" s="30" t="s">
        <v>5036</v>
      </c>
      <c r="J4009" s="30" t="s">
        <v>5037</v>
      </c>
      <c r="K4009" s="30" t="s">
        <v>495</v>
      </c>
      <c r="L4009" s="30" t="s">
        <v>612</v>
      </c>
      <c r="M4009" s="30" t="s">
        <v>780</v>
      </c>
      <c r="N4009" s="30"/>
      <c r="O4009" s="30" t="s">
        <v>9872</v>
      </c>
      <c r="P4009" s="30" t="s">
        <v>9868</v>
      </c>
      <c r="Q4009" s="30" t="s">
        <v>4174</v>
      </c>
    </row>
    <row r="4010" spans="1:17" hidden="1" x14ac:dyDescent="0.2">
      <c r="A4010" s="30" t="s">
        <v>12495</v>
      </c>
      <c r="B4010" s="30" t="s">
        <v>10109</v>
      </c>
      <c r="C4010" s="30" t="s">
        <v>12496</v>
      </c>
      <c r="D4010" s="30" t="s">
        <v>74</v>
      </c>
      <c r="E4010" s="30" t="s">
        <v>9891</v>
      </c>
      <c r="F4010" s="30"/>
      <c r="G4010" s="38">
        <v>60</v>
      </c>
      <c r="H4010" s="31">
        <v>0</v>
      </c>
      <c r="I4010" s="30" t="s">
        <v>628</v>
      </c>
      <c r="J4010" s="30" t="s">
        <v>629</v>
      </c>
      <c r="K4010" s="30" t="s">
        <v>495</v>
      </c>
      <c r="L4010" s="30" t="s">
        <v>612</v>
      </c>
      <c r="M4010" s="30" t="s">
        <v>1828</v>
      </c>
      <c r="N4010" s="30"/>
      <c r="O4010" s="30" t="s">
        <v>9872</v>
      </c>
      <c r="P4010" s="30" t="s">
        <v>9868</v>
      </c>
      <c r="Q4010" s="30" t="s">
        <v>4174</v>
      </c>
    </row>
    <row r="4011" spans="1:17" hidden="1" x14ac:dyDescent="0.2">
      <c r="A4011" s="30" t="s">
        <v>12497</v>
      </c>
      <c r="B4011" s="30" t="s">
        <v>10109</v>
      </c>
      <c r="C4011" s="30" t="s">
        <v>12498</v>
      </c>
      <c r="D4011" s="30" t="s">
        <v>74</v>
      </c>
      <c r="E4011" s="30" t="s">
        <v>9891</v>
      </c>
      <c r="F4011" s="30"/>
      <c r="G4011" s="38">
        <v>60</v>
      </c>
      <c r="H4011" s="31">
        <v>0</v>
      </c>
      <c r="I4011" s="30" t="s">
        <v>622</v>
      </c>
      <c r="J4011" s="30" t="s">
        <v>623</v>
      </c>
      <c r="K4011" s="30" t="s">
        <v>495</v>
      </c>
      <c r="L4011" s="30" t="s">
        <v>612</v>
      </c>
      <c r="M4011" s="30" t="s">
        <v>624</v>
      </c>
      <c r="N4011" s="30"/>
      <c r="O4011" s="30" t="s">
        <v>9872</v>
      </c>
      <c r="P4011" s="30" t="s">
        <v>9868</v>
      </c>
      <c r="Q4011" s="30" t="s">
        <v>4174</v>
      </c>
    </row>
    <row r="4012" spans="1:17" hidden="1" x14ac:dyDescent="0.2">
      <c r="A4012" s="30" t="s">
        <v>12499</v>
      </c>
      <c r="B4012" s="30" t="s">
        <v>10106</v>
      </c>
      <c r="C4012" s="30" t="s">
        <v>12500</v>
      </c>
      <c r="D4012" s="30" t="s">
        <v>74</v>
      </c>
      <c r="E4012" s="30" t="s">
        <v>9891</v>
      </c>
      <c r="F4012" s="30"/>
      <c r="G4012" s="38">
        <v>60</v>
      </c>
      <c r="H4012" s="31">
        <v>0</v>
      </c>
      <c r="I4012" s="30" t="s">
        <v>622</v>
      </c>
      <c r="J4012" s="30" t="s">
        <v>623</v>
      </c>
      <c r="K4012" s="30" t="s">
        <v>495</v>
      </c>
      <c r="L4012" s="30" t="s">
        <v>612</v>
      </c>
      <c r="M4012" s="30" t="s">
        <v>11187</v>
      </c>
      <c r="N4012" s="30"/>
      <c r="O4012" s="30" t="s">
        <v>9872</v>
      </c>
      <c r="P4012" s="30" t="s">
        <v>9868</v>
      </c>
      <c r="Q4012" s="30" t="s">
        <v>4174</v>
      </c>
    </row>
    <row r="4013" spans="1:17" hidden="1" x14ac:dyDescent="0.2">
      <c r="A4013" s="30" t="s">
        <v>12501</v>
      </c>
      <c r="B4013" s="30" t="s">
        <v>10109</v>
      </c>
      <c r="C4013" s="30" t="s">
        <v>12502</v>
      </c>
      <c r="D4013" s="30" t="s">
        <v>74</v>
      </c>
      <c r="E4013" s="30" t="s">
        <v>9891</v>
      </c>
      <c r="F4013" s="30"/>
      <c r="G4013" s="38">
        <v>60</v>
      </c>
      <c r="H4013" s="31">
        <v>0</v>
      </c>
      <c r="I4013" s="30" t="s">
        <v>610</v>
      </c>
      <c r="J4013" s="30" t="s">
        <v>611</v>
      </c>
      <c r="K4013" s="30" t="s">
        <v>495</v>
      </c>
      <c r="L4013" s="30" t="s">
        <v>612</v>
      </c>
      <c r="M4013" s="30" t="s">
        <v>1108</v>
      </c>
      <c r="N4013" s="30"/>
      <c r="O4013" s="30" t="s">
        <v>9872</v>
      </c>
      <c r="P4013" s="30" t="s">
        <v>9868</v>
      </c>
      <c r="Q4013" s="30" t="s">
        <v>4174</v>
      </c>
    </row>
    <row r="4014" spans="1:17" hidden="1" x14ac:dyDescent="0.2">
      <c r="A4014" s="30" t="s">
        <v>12503</v>
      </c>
      <c r="B4014" s="30" t="s">
        <v>10109</v>
      </c>
      <c r="C4014" s="30" t="s">
        <v>12504</v>
      </c>
      <c r="D4014" s="30" t="s">
        <v>74</v>
      </c>
      <c r="E4014" s="30" t="s">
        <v>9891</v>
      </c>
      <c r="F4014" s="30"/>
      <c r="G4014" s="38">
        <v>60</v>
      </c>
      <c r="H4014" s="31">
        <v>0</v>
      </c>
      <c r="I4014" s="30" t="s">
        <v>622</v>
      </c>
      <c r="J4014" s="30" t="s">
        <v>623</v>
      </c>
      <c r="K4014" s="30" t="s">
        <v>495</v>
      </c>
      <c r="L4014" s="30" t="s">
        <v>612</v>
      </c>
      <c r="M4014" s="30" t="s">
        <v>1007</v>
      </c>
      <c r="N4014" s="30"/>
      <c r="O4014" s="30" t="s">
        <v>9872</v>
      </c>
      <c r="P4014" s="30" t="s">
        <v>9868</v>
      </c>
      <c r="Q4014" s="30" t="s">
        <v>4174</v>
      </c>
    </row>
    <row r="4015" spans="1:17" hidden="1" x14ac:dyDescent="0.2">
      <c r="A4015" s="30" t="s">
        <v>12505</v>
      </c>
      <c r="B4015" s="30" t="s">
        <v>10109</v>
      </c>
      <c r="C4015" s="30" t="s">
        <v>12506</v>
      </c>
      <c r="D4015" s="30" t="s">
        <v>74</v>
      </c>
      <c r="E4015" s="30" t="s">
        <v>9891</v>
      </c>
      <c r="F4015" s="30"/>
      <c r="G4015" s="38">
        <v>60</v>
      </c>
      <c r="H4015" s="31">
        <v>0</v>
      </c>
      <c r="I4015" s="30" t="s">
        <v>5036</v>
      </c>
      <c r="J4015" s="30" t="s">
        <v>5037</v>
      </c>
      <c r="K4015" s="30" t="s">
        <v>495</v>
      </c>
      <c r="L4015" s="30" t="s">
        <v>612</v>
      </c>
      <c r="M4015" s="30" t="s">
        <v>1128</v>
      </c>
      <c r="N4015" s="30"/>
      <c r="O4015" s="30" t="s">
        <v>9872</v>
      </c>
      <c r="P4015" s="30" t="s">
        <v>9868</v>
      </c>
      <c r="Q4015" s="30" t="s">
        <v>4174</v>
      </c>
    </row>
    <row r="4016" spans="1:17" hidden="1" x14ac:dyDescent="0.2">
      <c r="A4016" s="30" t="s">
        <v>12507</v>
      </c>
      <c r="B4016" s="30" t="s">
        <v>10109</v>
      </c>
      <c r="C4016" s="30" t="s">
        <v>12508</v>
      </c>
      <c r="D4016" s="30" t="s">
        <v>74</v>
      </c>
      <c r="E4016" s="30" t="s">
        <v>9891</v>
      </c>
      <c r="F4016" s="30"/>
      <c r="G4016" s="38">
        <v>60</v>
      </c>
      <c r="H4016" s="31">
        <v>0</v>
      </c>
      <c r="I4016" s="30" t="s">
        <v>610</v>
      </c>
      <c r="J4016" s="30" t="s">
        <v>611</v>
      </c>
      <c r="K4016" s="30" t="s">
        <v>495</v>
      </c>
      <c r="L4016" s="30" t="s">
        <v>612</v>
      </c>
      <c r="M4016" s="30" t="s">
        <v>1035</v>
      </c>
      <c r="N4016" s="30"/>
      <c r="O4016" s="30" t="s">
        <v>9872</v>
      </c>
      <c r="P4016" s="30" t="s">
        <v>9868</v>
      </c>
      <c r="Q4016" s="30" t="s">
        <v>4174</v>
      </c>
    </row>
    <row r="4017" spans="1:17" hidden="1" x14ac:dyDescent="0.2">
      <c r="A4017" s="30" t="s">
        <v>12509</v>
      </c>
      <c r="B4017" s="30" t="s">
        <v>10109</v>
      </c>
      <c r="C4017" s="30" t="s">
        <v>12510</v>
      </c>
      <c r="D4017" s="30" t="s">
        <v>74</v>
      </c>
      <c r="E4017" s="30" t="s">
        <v>9891</v>
      </c>
      <c r="F4017" s="30"/>
      <c r="G4017" s="38">
        <v>60</v>
      </c>
      <c r="H4017" s="31">
        <v>0</v>
      </c>
      <c r="I4017" s="30" t="s">
        <v>5036</v>
      </c>
      <c r="J4017" s="30" t="s">
        <v>5037</v>
      </c>
      <c r="K4017" s="30" t="s">
        <v>495</v>
      </c>
      <c r="L4017" s="30" t="s">
        <v>612</v>
      </c>
      <c r="M4017" s="30" t="s">
        <v>613</v>
      </c>
      <c r="N4017" s="30"/>
      <c r="O4017" s="30" t="s">
        <v>9872</v>
      </c>
      <c r="P4017" s="30" t="s">
        <v>9868</v>
      </c>
      <c r="Q4017" s="30" t="s">
        <v>4174</v>
      </c>
    </row>
    <row r="4018" spans="1:17" hidden="1" x14ac:dyDescent="0.2">
      <c r="A4018" s="30" t="s">
        <v>12511</v>
      </c>
      <c r="B4018" s="30" t="s">
        <v>10109</v>
      </c>
      <c r="C4018" s="30" t="s">
        <v>12512</v>
      </c>
      <c r="D4018" s="30" t="s">
        <v>74</v>
      </c>
      <c r="E4018" s="30" t="s">
        <v>9891</v>
      </c>
      <c r="F4018" s="30"/>
      <c r="G4018" s="38">
        <v>60</v>
      </c>
      <c r="H4018" s="31">
        <v>0</v>
      </c>
      <c r="I4018" s="30" t="s">
        <v>622</v>
      </c>
      <c r="J4018" s="30" t="s">
        <v>623</v>
      </c>
      <c r="K4018" s="30" t="s">
        <v>495</v>
      </c>
      <c r="L4018" s="30" t="s">
        <v>612</v>
      </c>
      <c r="M4018" s="30" t="s">
        <v>1007</v>
      </c>
      <c r="N4018" s="30"/>
      <c r="O4018" s="30" t="s">
        <v>9872</v>
      </c>
      <c r="P4018" s="30" t="s">
        <v>9868</v>
      </c>
      <c r="Q4018" s="30" t="s">
        <v>4174</v>
      </c>
    </row>
    <row r="4019" spans="1:17" hidden="1" x14ac:dyDescent="0.2">
      <c r="A4019" s="30" t="s">
        <v>12513</v>
      </c>
      <c r="B4019" s="30" t="s">
        <v>10109</v>
      </c>
      <c r="C4019" s="30" t="s">
        <v>12514</v>
      </c>
      <c r="D4019" s="30" t="s">
        <v>74</v>
      </c>
      <c r="E4019" s="30" t="s">
        <v>9891</v>
      </c>
      <c r="F4019" s="30"/>
      <c r="G4019" s="38">
        <v>60</v>
      </c>
      <c r="H4019" s="31">
        <v>0</v>
      </c>
      <c r="I4019" s="30" t="s">
        <v>610</v>
      </c>
      <c r="J4019" s="30" t="s">
        <v>611</v>
      </c>
      <c r="K4019" s="30" t="s">
        <v>495</v>
      </c>
      <c r="L4019" s="30" t="s">
        <v>612</v>
      </c>
      <c r="M4019" s="30" t="s">
        <v>1108</v>
      </c>
      <c r="N4019" s="30"/>
      <c r="O4019" s="30" t="s">
        <v>9872</v>
      </c>
      <c r="P4019" s="30" t="s">
        <v>9868</v>
      </c>
      <c r="Q4019" s="30" t="s">
        <v>4174</v>
      </c>
    </row>
    <row r="4020" spans="1:17" hidden="1" x14ac:dyDescent="0.2">
      <c r="A4020" s="30" t="s">
        <v>12515</v>
      </c>
      <c r="B4020" s="30" t="s">
        <v>10109</v>
      </c>
      <c r="C4020" s="30" t="s">
        <v>12516</v>
      </c>
      <c r="D4020" s="30" t="s">
        <v>74</v>
      </c>
      <c r="E4020" s="30" t="s">
        <v>9891</v>
      </c>
      <c r="F4020" s="30"/>
      <c r="G4020" s="38">
        <v>60</v>
      </c>
      <c r="H4020" s="31">
        <v>0</v>
      </c>
      <c r="I4020" s="30" t="s">
        <v>5036</v>
      </c>
      <c r="J4020" s="30" t="s">
        <v>5037</v>
      </c>
      <c r="K4020" s="30" t="s">
        <v>495</v>
      </c>
      <c r="L4020" s="30" t="s">
        <v>612</v>
      </c>
      <c r="M4020" s="30" t="s">
        <v>1828</v>
      </c>
      <c r="N4020" s="30"/>
      <c r="O4020" s="30" t="s">
        <v>9872</v>
      </c>
      <c r="P4020" s="30" t="s">
        <v>9868</v>
      </c>
      <c r="Q4020" s="30" t="s">
        <v>4174</v>
      </c>
    </row>
    <row r="4021" spans="1:17" hidden="1" x14ac:dyDescent="0.2">
      <c r="A4021" s="30" t="s">
        <v>12517</v>
      </c>
      <c r="B4021" s="30" t="s">
        <v>10109</v>
      </c>
      <c r="C4021" s="30" t="s">
        <v>12518</v>
      </c>
      <c r="D4021" s="30" t="s">
        <v>74</v>
      </c>
      <c r="E4021" s="30" t="s">
        <v>9891</v>
      </c>
      <c r="F4021" s="30"/>
      <c r="G4021" s="38">
        <v>60</v>
      </c>
      <c r="H4021" s="31">
        <v>0</v>
      </c>
      <c r="I4021" s="30" t="s">
        <v>5036</v>
      </c>
      <c r="J4021" s="30" t="s">
        <v>5037</v>
      </c>
      <c r="K4021" s="30" t="s">
        <v>495</v>
      </c>
      <c r="L4021" s="30" t="s">
        <v>612</v>
      </c>
      <c r="M4021" s="30" t="s">
        <v>961</v>
      </c>
      <c r="N4021" s="30"/>
      <c r="O4021" s="30" t="s">
        <v>9872</v>
      </c>
      <c r="P4021" s="30" t="s">
        <v>9868</v>
      </c>
      <c r="Q4021" s="30" t="s">
        <v>4174</v>
      </c>
    </row>
    <row r="4022" spans="1:17" hidden="1" x14ac:dyDescent="0.2">
      <c r="A4022" s="30" t="s">
        <v>12519</v>
      </c>
      <c r="B4022" s="30" t="s">
        <v>10109</v>
      </c>
      <c r="C4022" s="30" t="s">
        <v>12520</v>
      </c>
      <c r="D4022" s="30" t="s">
        <v>74</v>
      </c>
      <c r="E4022" s="30" t="s">
        <v>9891</v>
      </c>
      <c r="F4022" s="30"/>
      <c r="G4022" s="38">
        <v>60</v>
      </c>
      <c r="H4022" s="31">
        <v>0</v>
      </c>
      <c r="I4022" s="30" t="s">
        <v>5036</v>
      </c>
      <c r="J4022" s="30" t="s">
        <v>5037</v>
      </c>
      <c r="K4022" s="30" t="s">
        <v>495</v>
      </c>
      <c r="L4022" s="30" t="s">
        <v>612</v>
      </c>
      <c r="M4022" s="30" t="s">
        <v>780</v>
      </c>
      <c r="N4022" s="30"/>
      <c r="O4022" s="30" t="s">
        <v>9872</v>
      </c>
      <c r="P4022" s="30" t="s">
        <v>9868</v>
      </c>
      <c r="Q4022" s="30" t="s">
        <v>4174</v>
      </c>
    </row>
    <row r="4023" spans="1:17" hidden="1" x14ac:dyDescent="0.2">
      <c r="A4023" s="30" t="s">
        <v>12521</v>
      </c>
      <c r="B4023" s="30" t="s">
        <v>10106</v>
      </c>
      <c r="C4023" s="30" t="s">
        <v>12522</v>
      </c>
      <c r="D4023" s="30" t="s">
        <v>74</v>
      </c>
      <c r="E4023" s="30" t="s">
        <v>9891</v>
      </c>
      <c r="F4023" s="30"/>
      <c r="G4023" s="38">
        <v>60</v>
      </c>
      <c r="H4023" s="31">
        <v>0</v>
      </c>
      <c r="I4023" s="30" t="s">
        <v>622</v>
      </c>
      <c r="J4023" s="30" t="s">
        <v>623</v>
      </c>
      <c r="K4023" s="30" t="s">
        <v>495</v>
      </c>
      <c r="L4023" s="30" t="s">
        <v>612</v>
      </c>
      <c r="M4023" s="30" t="s">
        <v>9851</v>
      </c>
      <c r="N4023" s="30"/>
      <c r="O4023" s="30" t="s">
        <v>9872</v>
      </c>
      <c r="P4023" s="30" t="s">
        <v>9868</v>
      </c>
      <c r="Q4023" s="30" t="s">
        <v>4174</v>
      </c>
    </row>
    <row r="4024" spans="1:17" hidden="1" x14ac:dyDescent="0.2">
      <c r="A4024" s="30" t="s">
        <v>12523</v>
      </c>
      <c r="B4024" s="30" t="s">
        <v>10103</v>
      </c>
      <c r="C4024" s="30" t="s">
        <v>12524</v>
      </c>
      <c r="D4024" s="30"/>
      <c r="E4024" s="30" t="s">
        <v>9870</v>
      </c>
      <c r="F4024" s="30" t="s">
        <v>74</v>
      </c>
      <c r="G4024" s="38">
        <v>60</v>
      </c>
      <c r="H4024" s="31">
        <v>0</v>
      </c>
      <c r="I4024" s="30" t="s">
        <v>552</v>
      </c>
      <c r="J4024" s="30" t="s">
        <v>553</v>
      </c>
      <c r="K4024" s="30" t="s">
        <v>495</v>
      </c>
      <c r="L4024" s="30" t="s">
        <v>496</v>
      </c>
      <c r="M4024" s="30" t="s">
        <v>602</v>
      </c>
      <c r="N4024" s="30"/>
      <c r="O4024" s="30" t="s">
        <v>9872</v>
      </c>
      <c r="P4024" s="30" t="s">
        <v>9868</v>
      </c>
      <c r="Q4024" s="30" t="s">
        <v>499</v>
      </c>
    </row>
    <row r="4025" spans="1:17" hidden="1" x14ac:dyDescent="0.2">
      <c r="A4025" s="30" t="s">
        <v>12525</v>
      </c>
      <c r="B4025" s="30" t="s">
        <v>10103</v>
      </c>
      <c r="C4025" s="30" t="s">
        <v>12526</v>
      </c>
      <c r="D4025" s="30"/>
      <c r="E4025" s="30" t="s">
        <v>9870</v>
      </c>
      <c r="F4025" s="30" t="s">
        <v>74</v>
      </c>
      <c r="G4025" s="38">
        <v>60</v>
      </c>
      <c r="H4025" s="31">
        <v>0</v>
      </c>
      <c r="I4025" s="30" t="s">
        <v>504</v>
      </c>
      <c r="J4025" s="30" t="s">
        <v>505</v>
      </c>
      <c r="K4025" s="30" t="s">
        <v>495</v>
      </c>
      <c r="L4025" s="30" t="s">
        <v>496</v>
      </c>
      <c r="M4025" s="30" t="s">
        <v>558</v>
      </c>
      <c r="N4025" s="30"/>
      <c r="O4025" s="30" t="s">
        <v>9872</v>
      </c>
      <c r="P4025" s="30" t="s">
        <v>9868</v>
      </c>
      <c r="Q4025" s="30" t="s">
        <v>499</v>
      </c>
    </row>
    <row r="4026" spans="1:17" hidden="1" x14ac:dyDescent="0.2">
      <c r="A4026" s="30" t="s">
        <v>12527</v>
      </c>
      <c r="B4026" s="30" t="s">
        <v>10109</v>
      </c>
      <c r="C4026" s="30" t="s">
        <v>12528</v>
      </c>
      <c r="D4026" s="30" t="s">
        <v>74</v>
      </c>
      <c r="E4026" s="30" t="s">
        <v>9891</v>
      </c>
      <c r="F4026" s="30"/>
      <c r="G4026" s="38">
        <v>60</v>
      </c>
      <c r="H4026" s="31">
        <v>0</v>
      </c>
      <c r="I4026" s="30" t="s">
        <v>610</v>
      </c>
      <c r="J4026" s="30" t="s">
        <v>611</v>
      </c>
      <c r="K4026" s="30" t="s">
        <v>495</v>
      </c>
      <c r="L4026" s="30" t="s">
        <v>612</v>
      </c>
      <c r="M4026" s="30" t="s">
        <v>943</v>
      </c>
      <c r="N4026" s="30"/>
      <c r="O4026" s="30" t="s">
        <v>9872</v>
      </c>
      <c r="P4026" s="30" t="s">
        <v>9868</v>
      </c>
      <c r="Q4026" s="30" t="s">
        <v>4174</v>
      </c>
    </row>
    <row r="4027" spans="1:17" hidden="1" x14ac:dyDescent="0.2">
      <c r="A4027" s="30" t="s">
        <v>12529</v>
      </c>
      <c r="B4027" s="30" t="s">
        <v>10109</v>
      </c>
      <c r="C4027" s="30" t="s">
        <v>12530</v>
      </c>
      <c r="D4027" s="30" t="s">
        <v>74</v>
      </c>
      <c r="E4027" s="30" t="s">
        <v>9891</v>
      </c>
      <c r="F4027" s="30"/>
      <c r="G4027" s="38">
        <v>60</v>
      </c>
      <c r="H4027" s="31">
        <v>0</v>
      </c>
      <c r="I4027" s="30" t="s">
        <v>622</v>
      </c>
      <c r="J4027" s="30" t="s">
        <v>623</v>
      </c>
      <c r="K4027" s="30" t="s">
        <v>495</v>
      </c>
      <c r="L4027" s="30" t="s">
        <v>612</v>
      </c>
      <c r="M4027" s="30" t="s">
        <v>624</v>
      </c>
      <c r="N4027" s="30"/>
      <c r="O4027" s="30" t="s">
        <v>9872</v>
      </c>
      <c r="P4027" s="30" t="s">
        <v>9868</v>
      </c>
      <c r="Q4027" s="30" t="s">
        <v>4174</v>
      </c>
    </row>
    <row r="4028" spans="1:17" hidden="1" x14ac:dyDescent="0.2">
      <c r="A4028" s="30" t="s">
        <v>12531</v>
      </c>
      <c r="B4028" s="30" t="s">
        <v>10106</v>
      </c>
      <c r="C4028" s="30" t="s">
        <v>12532</v>
      </c>
      <c r="D4028" s="30" t="s">
        <v>74</v>
      </c>
      <c r="E4028" s="30" t="s">
        <v>9891</v>
      </c>
      <c r="F4028" s="30"/>
      <c r="G4028" s="38">
        <v>60</v>
      </c>
      <c r="H4028" s="31">
        <v>0</v>
      </c>
      <c r="I4028" s="30" t="s">
        <v>622</v>
      </c>
      <c r="J4028" s="30" t="s">
        <v>623</v>
      </c>
      <c r="K4028" s="30" t="s">
        <v>495</v>
      </c>
      <c r="L4028" s="30" t="s">
        <v>612</v>
      </c>
      <c r="M4028" s="30" t="s">
        <v>11187</v>
      </c>
      <c r="N4028" s="30"/>
      <c r="O4028" s="30" t="s">
        <v>9872</v>
      </c>
      <c r="P4028" s="30" t="s">
        <v>9868</v>
      </c>
      <c r="Q4028" s="30" t="s">
        <v>4174</v>
      </c>
    </row>
    <row r="4029" spans="1:17" hidden="1" x14ac:dyDescent="0.2">
      <c r="A4029" s="30" t="s">
        <v>12533</v>
      </c>
      <c r="B4029" s="30" t="s">
        <v>10109</v>
      </c>
      <c r="C4029" s="30" t="s">
        <v>12534</v>
      </c>
      <c r="D4029" s="30" t="s">
        <v>74</v>
      </c>
      <c r="E4029" s="30" t="s">
        <v>9891</v>
      </c>
      <c r="F4029" s="30"/>
      <c r="G4029" s="38">
        <v>60</v>
      </c>
      <c r="H4029" s="31">
        <v>0</v>
      </c>
      <c r="I4029" s="30" t="s">
        <v>610</v>
      </c>
      <c r="J4029" s="30" t="s">
        <v>611</v>
      </c>
      <c r="K4029" s="30" t="s">
        <v>495</v>
      </c>
      <c r="L4029" s="30" t="s">
        <v>612</v>
      </c>
      <c r="M4029" s="30" t="s">
        <v>1035</v>
      </c>
      <c r="N4029" s="30"/>
      <c r="O4029" s="30" t="s">
        <v>9872</v>
      </c>
      <c r="P4029" s="30" t="s">
        <v>9868</v>
      </c>
      <c r="Q4029" s="30" t="s">
        <v>4174</v>
      </c>
    </row>
    <row r="4030" spans="1:17" hidden="1" x14ac:dyDescent="0.2">
      <c r="A4030" s="30" t="s">
        <v>12535</v>
      </c>
      <c r="B4030" s="30" t="s">
        <v>10106</v>
      </c>
      <c r="C4030" s="30" t="s">
        <v>12536</v>
      </c>
      <c r="D4030" s="30" t="s">
        <v>74</v>
      </c>
      <c r="E4030" s="30" t="s">
        <v>9891</v>
      </c>
      <c r="F4030" s="30"/>
      <c r="G4030" s="38">
        <v>60</v>
      </c>
      <c r="H4030" s="31">
        <v>0</v>
      </c>
      <c r="I4030" s="30" t="s">
        <v>622</v>
      </c>
      <c r="J4030" s="30" t="s">
        <v>623</v>
      </c>
      <c r="K4030" s="30" t="s">
        <v>495</v>
      </c>
      <c r="L4030" s="30" t="s">
        <v>612</v>
      </c>
      <c r="M4030" s="30" t="s">
        <v>997</v>
      </c>
      <c r="N4030" s="30"/>
      <c r="O4030" s="30" t="s">
        <v>9872</v>
      </c>
      <c r="P4030" s="30" t="s">
        <v>9868</v>
      </c>
      <c r="Q4030" s="30" t="s">
        <v>4174</v>
      </c>
    </row>
    <row r="4031" spans="1:17" hidden="1" x14ac:dyDescent="0.2">
      <c r="A4031" s="30" t="s">
        <v>12537</v>
      </c>
      <c r="B4031" s="30" t="s">
        <v>10103</v>
      </c>
      <c r="C4031" s="30" t="s">
        <v>12538</v>
      </c>
      <c r="D4031" s="30"/>
      <c r="E4031" s="30" t="s">
        <v>9870</v>
      </c>
      <c r="F4031" s="30" t="s">
        <v>74</v>
      </c>
      <c r="G4031" s="38">
        <v>60</v>
      </c>
      <c r="H4031" s="31">
        <v>0</v>
      </c>
      <c r="I4031" s="30" t="s">
        <v>586</v>
      </c>
      <c r="J4031" s="30" t="s">
        <v>587</v>
      </c>
      <c r="K4031" s="30" t="s">
        <v>495</v>
      </c>
      <c r="L4031" s="30" t="s">
        <v>496</v>
      </c>
      <c r="M4031" s="30" t="s">
        <v>588</v>
      </c>
      <c r="N4031" s="30"/>
      <c r="O4031" s="30" t="s">
        <v>9872</v>
      </c>
      <c r="P4031" s="30" t="s">
        <v>9868</v>
      </c>
      <c r="Q4031" s="30" t="s">
        <v>499</v>
      </c>
    </row>
    <row r="4032" spans="1:17" hidden="1" x14ac:dyDescent="0.2">
      <c r="A4032" s="30" t="s">
        <v>12539</v>
      </c>
      <c r="B4032" s="30" t="s">
        <v>10094</v>
      </c>
      <c r="C4032" s="30" t="s">
        <v>12540</v>
      </c>
      <c r="D4032" s="30"/>
      <c r="E4032" s="30" t="s">
        <v>9870</v>
      </c>
      <c r="F4032" s="30" t="s">
        <v>74</v>
      </c>
      <c r="G4032" s="38">
        <v>60</v>
      </c>
      <c r="H4032" s="31">
        <v>0</v>
      </c>
      <c r="I4032" s="30" t="s">
        <v>586</v>
      </c>
      <c r="J4032" s="30" t="s">
        <v>587</v>
      </c>
      <c r="K4032" s="30" t="s">
        <v>495</v>
      </c>
      <c r="L4032" s="30" t="s">
        <v>496</v>
      </c>
      <c r="M4032" s="30" t="s">
        <v>2374</v>
      </c>
      <c r="N4032" s="30"/>
      <c r="O4032" s="30" t="s">
        <v>9872</v>
      </c>
      <c r="P4032" s="30" t="s">
        <v>9868</v>
      </c>
      <c r="Q4032" s="30" t="s">
        <v>499</v>
      </c>
    </row>
    <row r="4033" spans="1:17" hidden="1" x14ac:dyDescent="0.2">
      <c r="A4033" s="30" t="s">
        <v>12541</v>
      </c>
      <c r="B4033" s="30" t="s">
        <v>10103</v>
      </c>
      <c r="C4033" s="30" t="s">
        <v>12542</v>
      </c>
      <c r="D4033" s="30"/>
      <c r="E4033" s="30" t="s">
        <v>9870</v>
      </c>
      <c r="F4033" s="30" t="s">
        <v>74</v>
      </c>
      <c r="G4033" s="38">
        <v>60</v>
      </c>
      <c r="H4033" s="31">
        <v>0</v>
      </c>
      <c r="I4033" s="30" t="s">
        <v>552</v>
      </c>
      <c r="J4033" s="30" t="s">
        <v>553</v>
      </c>
      <c r="K4033" s="30" t="s">
        <v>495</v>
      </c>
      <c r="L4033" s="30" t="s">
        <v>496</v>
      </c>
      <c r="M4033" s="30" t="s">
        <v>2249</v>
      </c>
      <c r="N4033" s="30"/>
      <c r="O4033" s="30" t="s">
        <v>9872</v>
      </c>
      <c r="P4033" s="30" t="s">
        <v>9868</v>
      </c>
      <c r="Q4033" s="30" t="s">
        <v>499</v>
      </c>
    </row>
    <row r="4034" spans="1:17" hidden="1" x14ac:dyDescent="0.2">
      <c r="A4034" s="30" t="s">
        <v>12543</v>
      </c>
      <c r="B4034" s="30" t="s">
        <v>10103</v>
      </c>
      <c r="C4034" s="30" t="s">
        <v>12544</v>
      </c>
      <c r="D4034" s="30"/>
      <c r="E4034" s="30" t="s">
        <v>9870</v>
      </c>
      <c r="F4034" s="30" t="s">
        <v>74</v>
      </c>
      <c r="G4034" s="38">
        <v>60</v>
      </c>
      <c r="H4034" s="31">
        <v>0</v>
      </c>
      <c r="I4034" s="30" t="s">
        <v>586</v>
      </c>
      <c r="J4034" s="30" t="s">
        <v>587</v>
      </c>
      <c r="K4034" s="30" t="s">
        <v>495</v>
      </c>
      <c r="L4034" s="30" t="s">
        <v>496</v>
      </c>
      <c r="M4034" s="30" t="s">
        <v>877</v>
      </c>
      <c r="N4034" s="30"/>
      <c r="O4034" s="30" t="s">
        <v>9872</v>
      </c>
      <c r="P4034" s="30" t="s">
        <v>9868</v>
      </c>
      <c r="Q4034" s="30" t="s">
        <v>499</v>
      </c>
    </row>
    <row r="4035" spans="1:17" hidden="1" x14ac:dyDescent="0.2">
      <c r="A4035" s="30" t="s">
        <v>12545</v>
      </c>
      <c r="B4035" s="30" t="s">
        <v>10129</v>
      </c>
      <c r="C4035" s="30" t="s">
        <v>12546</v>
      </c>
      <c r="D4035" s="30"/>
      <c r="E4035" s="30" t="s">
        <v>9870</v>
      </c>
      <c r="F4035" s="30" t="s">
        <v>74</v>
      </c>
      <c r="G4035" s="38">
        <v>60</v>
      </c>
      <c r="H4035" s="31">
        <v>0</v>
      </c>
      <c r="I4035" s="30" t="s">
        <v>586</v>
      </c>
      <c r="J4035" s="30" t="s">
        <v>587</v>
      </c>
      <c r="K4035" s="30" t="s">
        <v>495</v>
      </c>
      <c r="L4035" s="30" t="s">
        <v>496</v>
      </c>
      <c r="M4035" s="30" t="s">
        <v>497</v>
      </c>
      <c r="N4035" s="30"/>
      <c r="O4035" s="30" t="s">
        <v>9872</v>
      </c>
      <c r="P4035" s="30" t="s">
        <v>9868</v>
      </c>
      <c r="Q4035" s="30" t="s">
        <v>499</v>
      </c>
    </row>
    <row r="4036" spans="1:17" hidden="1" x14ac:dyDescent="0.2">
      <c r="A4036" s="30" t="s">
        <v>12547</v>
      </c>
      <c r="B4036" s="30" t="s">
        <v>10103</v>
      </c>
      <c r="C4036" s="30" t="s">
        <v>12548</v>
      </c>
      <c r="D4036" s="30"/>
      <c r="E4036" s="30" t="s">
        <v>9870</v>
      </c>
      <c r="F4036" s="30" t="s">
        <v>74</v>
      </c>
      <c r="G4036" s="38">
        <v>60</v>
      </c>
      <c r="H4036" s="31">
        <v>0</v>
      </c>
      <c r="I4036" s="30" t="s">
        <v>552</v>
      </c>
      <c r="J4036" s="30" t="s">
        <v>553</v>
      </c>
      <c r="K4036" s="30" t="s">
        <v>495</v>
      </c>
      <c r="L4036" s="30" t="s">
        <v>496</v>
      </c>
      <c r="M4036" s="30" t="s">
        <v>2249</v>
      </c>
      <c r="N4036" s="30"/>
      <c r="O4036" s="30" t="s">
        <v>9872</v>
      </c>
      <c r="P4036" s="30" t="s">
        <v>9868</v>
      </c>
      <c r="Q4036" s="30" t="s">
        <v>499</v>
      </c>
    </row>
    <row r="4037" spans="1:17" hidden="1" x14ac:dyDescent="0.2">
      <c r="A4037" s="30" t="s">
        <v>12549</v>
      </c>
      <c r="B4037" s="30" t="s">
        <v>10129</v>
      </c>
      <c r="C4037" s="30" t="s">
        <v>12550</v>
      </c>
      <c r="D4037" s="30"/>
      <c r="E4037" s="30" t="s">
        <v>9870</v>
      </c>
      <c r="F4037" s="30" t="s">
        <v>74</v>
      </c>
      <c r="G4037" s="38">
        <v>60</v>
      </c>
      <c r="H4037" s="31">
        <v>0</v>
      </c>
      <c r="I4037" s="30" t="s">
        <v>552</v>
      </c>
      <c r="J4037" s="30" t="s">
        <v>553</v>
      </c>
      <c r="K4037" s="30" t="s">
        <v>495</v>
      </c>
      <c r="L4037" s="30" t="s">
        <v>496</v>
      </c>
      <c r="M4037" s="30" t="s">
        <v>724</v>
      </c>
      <c r="N4037" s="30"/>
      <c r="O4037" s="30" t="s">
        <v>9872</v>
      </c>
      <c r="P4037" s="30" t="s">
        <v>9868</v>
      </c>
      <c r="Q4037" s="30" t="s">
        <v>499</v>
      </c>
    </row>
    <row r="4038" spans="1:17" hidden="1" x14ac:dyDescent="0.2">
      <c r="A4038" s="30" t="s">
        <v>12551</v>
      </c>
      <c r="B4038" s="30" t="s">
        <v>10103</v>
      </c>
      <c r="C4038" s="30" t="s">
        <v>12552</v>
      </c>
      <c r="D4038" s="30"/>
      <c r="E4038" s="30" t="s">
        <v>9870</v>
      </c>
      <c r="F4038" s="30" t="s">
        <v>74</v>
      </c>
      <c r="G4038" s="38">
        <v>60</v>
      </c>
      <c r="H4038" s="31">
        <v>0</v>
      </c>
      <c r="I4038" s="30" t="s">
        <v>552</v>
      </c>
      <c r="J4038" s="30" t="s">
        <v>553</v>
      </c>
      <c r="K4038" s="30" t="s">
        <v>495</v>
      </c>
      <c r="L4038" s="30" t="s">
        <v>496</v>
      </c>
      <c r="M4038" s="30" t="s">
        <v>654</v>
      </c>
      <c r="N4038" s="30"/>
      <c r="O4038" s="30" t="s">
        <v>9872</v>
      </c>
      <c r="P4038" s="30" t="s">
        <v>9868</v>
      </c>
      <c r="Q4038" s="30" t="s">
        <v>499</v>
      </c>
    </row>
    <row r="4039" spans="1:17" hidden="1" x14ac:dyDescent="0.2">
      <c r="A4039" s="30" t="s">
        <v>12553</v>
      </c>
      <c r="B4039" s="30" t="s">
        <v>10103</v>
      </c>
      <c r="C4039" s="30" t="s">
        <v>12554</v>
      </c>
      <c r="D4039" s="30"/>
      <c r="E4039" s="30" t="s">
        <v>9870</v>
      </c>
      <c r="F4039" s="30" t="s">
        <v>74</v>
      </c>
      <c r="G4039" s="38">
        <v>60</v>
      </c>
      <c r="H4039" s="31">
        <v>0</v>
      </c>
      <c r="I4039" s="30" t="s">
        <v>512</v>
      </c>
      <c r="J4039" s="30" t="s">
        <v>513</v>
      </c>
      <c r="K4039" s="30" t="s">
        <v>495</v>
      </c>
      <c r="L4039" s="30" t="s">
        <v>496</v>
      </c>
      <c r="M4039" s="30" t="s">
        <v>695</v>
      </c>
      <c r="N4039" s="30" t="s">
        <v>696</v>
      </c>
      <c r="O4039" s="30" t="s">
        <v>9872</v>
      </c>
      <c r="P4039" s="30" t="s">
        <v>9868</v>
      </c>
      <c r="Q4039" s="30" t="s">
        <v>499</v>
      </c>
    </row>
    <row r="4040" spans="1:17" hidden="1" x14ac:dyDescent="0.2">
      <c r="A4040" s="30" t="s">
        <v>12555</v>
      </c>
      <c r="B4040" s="30" t="s">
        <v>10103</v>
      </c>
      <c r="C4040" s="30" t="s">
        <v>12556</v>
      </c>
      <c r="D4040" s="30"/>
      <c r="E4040" s="30" t="s">
        <v>9870</v>
      </c>
      <c r="F4040" s="30" t="s">
        <v>74</v>
      </c>
      <c r="G4040" s="38">
        <v>60</v>
      </c>
      <c r="H4040" s="31">
        <v>0</v>
      </c>
      <c r="I4040" s="30" t="s">
        <v>504</v>
      </c>
      <c r="J4040" s="30" t="s">
        <v>505</v>
      </c>
      <c r="K4040" s="30" t="s">
        <v>495</v>
      </c>
      <c r="L4040" s="30" t="s">
        <v>496</v>
      </c>
      <c r="M4040" s="30" t="s">
        <v>1146</v>
      </c>
      <c r="N4040" s="30"/>
      <c r="O4040" s="30" t="s">
        <v>9872</v>
      </c>
      <c r="P4040" s="30" t="s">
        <v>9868</v>
      </c>
      <c r="Q4040" s="30" t="s">
        <v>499</v>
      </c>
    </row>
    <row r="4041" spans="1:17" hidden="1" x14ac:dyDescent="0.2">
      <c r="A4041" s="30" t="s">
        <v>12557</v>
      </c>
      <c r="B4041" s="30" t="s">
        <v>10109</v>
      </c>
      <c r="C4041" s="30" t="s">
        <v>12558</v>
      </c>
      <c r="D4041" s="30" t="s">
        <v>74</v>
      </c>
      <c r="E4041" s="30" t="s">
        <v>9891</v>
      </c>
      <c r="F4041" s="30"/>
      <c r="G4041" s="38">
        <v>60</v>
      </c>
      <c r="H4041" s="31">
        <v>0</v>
      </c>
      <c r="I4041" s="30" t="s">
        <v>5036</v>
      </c>
      <c r="J4041" s="30" t="s">
        <v>5037</v>
      </c>
      <c r="K4041" s="30" t="s">
        <v>495</v>
      </c>
      <c r="L4041" s="30" t="s">
        <v>612</v>
      </c>
      <c r="M4041" s="30" t="s">
        <v>1021</v>
      </c>
      <c r="N4041" s="30"/>
      <c r="O4041" s="30" t="s">
        <v>9872</v>
      </c>
      <c r="P4041" s="30" t="s">
        <v>9868</v>
      </c>
      <c r="Q4041" s="30" t="s">
        <v>4174</v>
      </c>
    </row>
    <row r="4042" spans="1:17" hidden="1" x14ac:dyDescent="0.2">
      <c r="A4042" s="30" t="s">
        <v>12559</v>
      </c>
      <c r="B4042" s="30" t="s">
        <v>10106</v>
      </c>
      <c r="C4042" s="30" t="s">
        <v>12560</v>
      </c>
      <c r="D4042" s="30" t="s">
        <v>74</v>
      </c>
      <c r="E4042" s="30" t="s">
        <v>9891</v>
      </c>
      <c r="F4042" s="30"/>
      <c r="G4042" s="38">
        <v>60</v>
      </c>
      <c r="H4042" s="31">
        <v>0</v>
      </c>
      <c r="I4042" s="30" t="s">
        <v>622</v>
      </c>
      <c r="J4042" s="30" t="s">
        <v>623</v>
      </c>
      <c r="K4042" s="30" t="s">
        <v>495</v>
      </c>
      <c r="L4042" s="30" t="s">
        <v>612</v>
      </c>
      <c r="M4042" s="30" t="s">
        <v>11187</v>
      </c>
      <c r="N4042" s="30"/>
      <c r="O4042" s="30" t="s">
        <v>9872</v>
      </c>
      <c r="P4042" s="30" t="s">
        <v>9868</v>
      </c>
      <c r="Q4042" s="30" t="s">
        <v>4174</v>
      </c>
    </row>
    <row r="4043" spans="1:17" hidden="1" x14ac:dyDescent="0.2">
      <c r="A4043" s="30" t="s">
        <v>12561</v>
      </c>
      <c r="B4043" s="30" t="s">
        <v>10109</v>
      </c>
      <c r="C4043" s="30" t="s">
        <v>12562</v>
      </c>
      <c r="D4043" s="30" t="s">
        <v>74</v>
      </c>
      <c r="E4043" s="30" t="s">
        <v>9891</v>
      </c>
      <c r="F4043" s="30"/>
      <c r="G4043" s="38">
        <v>60</v>
      </c>
      <c r="H4043" s="31">
        <v>0</v>
      </c>
      <c r="I4043" s="30" t="s">
        <v>610</v>
      </c>
      <c r="J4043" s="30" t="s">
        <v>611</v>
      </c>
      <c r="K4043" s="30" t="s">
        <v>495</v>
      </c>
      <c r="L4043" s="30" t="s">
        <v>612</v>
      </c>
      <c r="M4043" s="30" t="s">
        <v>1035</v>
      </c>
      <c r="N4043" s="30"/>
      <c r="O4043" s="30" t="s">
        <v>9872</v>
      </c>
      <c r="P4043" s="30" t="s">
        <v>9868</v>
      </c>
      <c r="Q4043" s="30" t="s">
        <v>4174</v>
      </c>
    </row>
    <row r="4044" spans="1:17" hidden="1" x14ac:dyDescent="0.2">
      <c r="A4044" s="30" t="s">
        <v>12563</v>
      </c>
      <c r="B4044" s="30" t="s">
        <v>10109</v>
      </c>
      <c r="C4044" s="30" t="s">
        <v>12564</v>
      </c>
      <c r="D4044" s="30" t="s">
        <v>74</v>
      </c>
      <c r="E4044" s="30" t="s">
        <v>9891</v>
      </c>
      <c r="F4044" s="30"/>
      <c r="G4044" s="38">
        <v>60</v>
      </c>
      <c r="H4044" s="31">
        <v>0</v>
      </c>
      <c r="I4044" s="30" t="s">
        <v>5036</v>
      </c>
      <c r="J4044" s="30" t="s">
        <v>5037</v>
      </c>
      <c r="K4044" s="30" t="s">
        <v>495</v>
      </c>
      <c r="L4044" s="30" t="s">
        <v>612</v>
      </c>
      <c r="M4044" s="30" t="s">
        <v>1021</v>
      </c>
      <c r="N4044" s="30"/>
      <c r="O4044" s="30" t="s">
        <v>9872</v>
      </c>
      <c r="P4044" s="30" t="s">
        <v>9868</v>
      </c>
      <c r="Q4044" s="30" t="s">
        <v>4174</v>
      </c>
    </row>
    <row r="4045" spans="1:17" hidden="1" x14ac:dyDescent="0.2">
      <c r="A4045" s="30" t="s">
        <v>12565</v>
      </c>
      <c r="B4045" s="30" t="s">
        <v>10109</v>
      </c>
      <c r="C4045" s="30" t="s">
        <v>12566</v>
      </c>
      <c r="D4045" s="30" t="s">
        <v>74</v>
      </c>
      <c r="E4045" s="30" t="s">
        <v>9891</v>
      </c>
      <c r="F4045" s="30"/>
      <c r="G4045" s="38">
        <v>60</v>
      </c>
      <c r="H4045" s="31">
        <v>0</v>
      </c>
      <c r="I4045" s="30" t="s">
        <v>5036</v>
      </c>
      <c r="J4045" s="30" t="s">
        <v>5037</v>
      </c>
      <c r="K4045" s="30" t="s">
        <v>495</v>
      </c>
      <c r="L4045" s="30" t="s">
        <v>612</v>
      </c>
      <c r="M4045" s="30" t="s">
        <v>1021</v>
      </c>
      <c r="N4045" s="30"/>
      <c r="O4045" s="30" t="s">
        <v>9872</v>
      </c>
      <c r="P4045" s="30" t="s">
        <v>9868</v>
      </c>
      <c r="Q4045" s="30" t="s">
        <v>4174</v>
      </c>
    </row>
    <row r="4046" spans="1:17" hidden="1" x14ac:dyDescent="0.2">
      <c r="A4046" s="30" t="s">
        <v>12567</v>
      </c>
      <c r="B4046" s="30" t="s">
        <v>10109</v>
      </c>
      <c r="C4046" s="30" t="s">
        <v>12568</v>
      </c>
      <c r="D4046" s="30" t="s">
        <v>74</v>
      </c>
      <c r="E4046" s="30" t="s">
        <v>9891</v>
      </c>
      <c r="F4046" s="30"/>
      <c r="G4046" s="38">
        <v>60</v>
      </c>
      <c r="H4046" s="31">
        <v>0</v>
      </c>
      <c r="I4046" s="30" t="s">
        <v>622</v>
      </c>
      <c r="J4046" s="30" t="s">
        <v>623</v>
      </c>
      <c r="K4046" s="30" t="s">
        <v>495</v>
      </c>
      <c r="L4046" s="30" t="s">
        <v>612</v>
      </c>
      <c r="M4046" s="30" t="s">
        <v>624</v>
      </c>
      <c r="N4046" s="30"/>
      <c r="O4046" s="30" t="s">
        <v>9872</v>
      </c>
      <c r="P4046" s="30" t="s">
        <v>9868</v>
      </c>
      <c r="Q4046" s="30" t="s">
        <v>4174</v>
      </c>
    </row>
    <row r="4047" spans="1:17" hidden="1" x14ac:dyDescent="0.2">
      <c r="A4047" s="30" t="s">
        <v>12569</v>
      </c>
      <c r="B4047" s="30" t="s">
        <v>10106</v>
      </c>
      <c r="C4047" s="30" t="s">
        <v>12570</v>
      </c>
      <c r="D4047" s="30" t="s">
        <v>74</v>
      </c>
      <c r="E4047" s="30" t="s">
        <v>9891</v>
      </c>
      <c r="F4047" s="30"/>
      <c r="G4047" s="38">
        <v>60</v>
      </c>
      <c r="H4047" s="31">
        <v>0</v>
      </c>
      <c r="I4047" s="30" t="s">
        <v>622</v>
      </c>
      <c r="J4047" s="30" t="s">
        <v>623</v>
      </c>
      <c r="K4047" s="30" t="s">
        <v>495</v>
      </c>
      <c r="L4047" s="30" t="s">
        <v>612</v>
      </c>
      <c r="M4047" s="30" t="s">
        <v>1153</v>
      </c>
      <c r="N4047" s="30"/>
      <c r="O4047" s="30" t="s">
        <v>9872</v>
      </c>
      <c r="P4047" s="30" t="s">
        <v>9868</v>
      </c>
      <c r="Q4047" s="30" t="s">
        <v>4174</v>
      </c>
    </row>
    <row r="4048" spans="1:17" hidden="1" x14ac:dyDescent="0.2">
      <c r="A4048" s="30" t="s">
        <v>12571</v>
      </c>
      <c r="B4048" s="30" t="s">
        <v>10106</v>
      </c>
      <c r="C4048" s="30" t="s">
        <v>12572</v>
      </c>
      <c r="D4048" s="30" t="s">
        <v>74</v>
      </c>
      <c r="E4048" s="30" t="s">
        <v>9891</v>
      </c>
      <c r="F4048" s="30"/>
      <c r="G4048" s="38">
        <v>60</v>
      </c>
      <c r="H4048" s="31">
        <v>0</v>
      </c>
      <c r="I4048" s="30" t="s">
        <v>622</v>
      </c>
      <c r="J4048" s="30" t="s">
        <v>623</v>
      </c>
      <c r="K4048" s="30" t="s">
        <v>495</v>
      </c>
      <c r="L4048" s="30" t="s">
        <v>612</v>
      </c>
      <c r="M4048" s="30" t="s">
        <v>997</v>
      </c>
      <c r="N4048" s="30"/>
      <c r="O4048" s="30" t="s">
        <v>9872</v>
      </c>
      <c r="P4048" s="30" t="s">
        <v>9868</v>
      </c>
      <c r="Q4048" s="30" t="s">
        <v>4174</v>
      </c>
    </row>
    <row r="4049" spans="1:17" hidden="1" x14ac:dyDescent="0.2">
      <c r="A4049" s="30" t="s">
        <v>12573</v>
      </c>
      <c r="B4049" s="30" t="s">
        <v>10109</v>
      </c>
      <c r="C4049" s="30" t="s">
        <v>12574</v>
      </c>
      <c r="D4049" s="30" t="s">
        <v>74</v>
      </c>
      <c r="E4049" s="30" t="s">
        <v>9891</v>
      </c>
      <c r="F4049" s="30"/>
      <c r="G4049" s="38">
        <v>60</v>
      </c>
      <c r="H4049" s="31">
        <v>0</v>
      </c>
      <c r="I4049" s="30" t="s">
        <v>622</v>
      </c>
      <c r="J4049" s="30" t="s">
        <v>623</v>
      </c>
      <c r="K4049" s="30" t="s">
        <v>495</v>
      </c>
      <c r="L4049" s="30" t="s">
        <v>612</v>
      </c>
      <c r="M4049" s="30" t="s">
        <v>997</v>
      </c>
      <c r="N4049" s="30"/>
      <c r="O4049" s="30" t="s">
        <v>9872</v>
      </c>
      <c r="P4049" s="30" t="s">
        <v>9868</v>
      </c>
      <c r="Q4049" s="30" t="s">
        <v>4174</v>
      </c>
    </row>
    <row r="4050" spans="1:17" hidden="1" x14ac:dyDescent="0.2">
      <c r="A4050" s="30" t="s">
        <v>12575</v>
      </c>
      <c r="B4050" s="30" t="s">
        <v>10106</v>
      </c>
      <c r="C4050" s="30" t="s">
        <v>12576</v>
      </c>
      <c r="D4050" s="30" t="s">
        <v>74</v>
      </c>
      <c r="E4050" s="30" t="s">
        <v>9891</v>
      </c>
      <c r="F4050" s="30"/>
      <c r="G4050" s="38">
        <v>60</v>
      </c>
      <c r="H4050" s="31">
        <v>0</v>
      </c>
      <c r="I4050" s="30" t="s">
        <v>5036</v>
      </c>
      <c r="J4050" s="30" t="s">
        <v>5037</v>
      </c>
      <c r="K4050" s="30" t="s">
        <v>495</v>
      </c>
      <c r="L4050" s="30" t="s">
        <v>612</v>
      </c>
      <c r="M4050" s="30" t="s">
        <v>4226</v>
      </c>
      <c r="N4050" s="30"/>
      <c r="O4050" s="30" t="s">
        <v>9872</v>
      </c>
      <c r="P4050" s="30" t="s">
        <v>9868</v>
      </c>
      <c r="Q4050" s="30" t="s">
        <v>4174</v>
      </c>
    </row>
    <row r="4051" spans="1:17" hidden="1" x14ac:dyDescent="0.2">
      <c r="A4051" s="30" t="s">
        <v>12577</v>
      </c>
      <c r="B4051" s="30" t="s">
        <v>12578</v>
      </c>
      <c r="C4051" s="30" t="s">
        <v>12579</v>
      </c>
      <c r="D4051" s="30"/>
      <c r="E4051" s="30" t="s">
        <v>10101</v>
      </c>
      <c r="F4051" s="30"/>
      <c r="G4051" s="38">
        <v>60</v>
      </c>
      <c r="H4051" s="31">
        <v>0</v>
      </c>
      <c r="I4051" s="30" t="s">
        <v>546</v>
      </c>
      <c r="J4051" s="30" t="s">
        <v>547</v>
      </c>
      <c r="K4051" s="30" t="s">
        <v>495</v>
      </c>
      <c r="L4051" s="30" t="s">
        <v>828</v>
      </c>
      <c r="M4051" s="30" t="s">
        <v>573</v>
      </c>
      <c r="N4051" s="30"/>
      <c r="O4051" s="30" t="s">
        <v>9872</v>
      </c>
      <c r="P4051" s="30" t="s">
        <v>9868</v>
      </c>
      <c r="Q4051" s="30" t="s">
        <v>499</v>
      </c>
    </row>
    <row r="4052" spans="1:17" hidden="1" x14ac:dyDescent="0.2">
      <c r="A4052" s="30" t="s">
        <v>12580</v>
      </c>
      <c r="B4052" s="30" t="s">
        <v>12581</v>
      </c>
      <c r="C4052" s="30" t="s">
        <v>12582</v>
      </c>
      <c r="D4052" s="30"/>
      <c r="E4052" s="30" t="s">
        <v>10101</v>
      </c>
      <c r="F4052" s="30"/>
      <c r="G4052" s="38">
        <v>60</v>
      </c>
      <c r="H4052" s="31">
        <v>0</v>
      </c>
      <c r="I4052" s="30" t="s">
        <v>546</v>
      </c>
      <c r="J4052" s="30" t="s">
        <v>547</v>
      </c>
      <c r="K4052" s="30" t="s">
        <v>495</v>
      </c>
      <c r="L4052" s="30" t="s">
        <v>828</v>
      </c>
      <c r="M4052" s="30" t="s">
        <v>573</v>
      </c>
      <c r="N4052" s="30"/>
      <c r="O4052" s="30" t="s">
        <v>9872</v>
      </c>
      <c r="P4052" s="30" t="s">
        <v>9868</v>
      </c>
      <c r="Q4052" s="30" t="s">
        <v>499</v>
      </c>
    </row>
    <row r="4053" spans="1:17" hidden="1" x14ac:dyDescent="0.2">
      <c r="A4053" s="30" t="s">
        <v>12583</v>
      </c>
      <c r="B4053" s="30" t="s">
        <v>10109</v>
      </c>
      <c r="C4053" s="30" t="s">
        <v>12584</v>
      </c>
      <c r="D4053" s="30" t="s">
        <v>74</v>
      </c>
      <c r="E4053" s="30" t="s">
        <v>10883</v>
      </c>
      <c r="F4053" s="30"/>
      <c r="G4053" s="38">
        <v>60</v>
      </c>
      <c r="H4053" s="31">
        <v>0</v>
      </c>
      <c r="I4053" s="30" t="s">
        <v>610</v>
      </c>
      <c r="J4053" s="30" t="s">
        <v>611</v>
      </c>
      <c r="K4053" s="30" t="s">
        <v>495</v>
      </c>
      <c r="L4053" s="30" t="s">
        <v>612</v>
      </c>
      <c r="M4053" s="30" t="s">
        <v>6616</v>
      </c>
      <c r="N4053" s="30"/>
      <c r="O4053" s="30" t="s">
        <v>9872</v>
      </c>
      <c r="P4053" s="30" t="s">
        <v>9868</v>
      </c>
      <c r="Q4053" s="30" t="s">
        <v>4174</v>
      </c>
    </row>
    <row r="4054" spans="1:17" hidden="1" x14ac:dyDescent="0.2">
      <c r="A4054" s="30" t="s">
        <v>12585</v>
      </c>
      <c r="B4054" s="30" t="s">
        <v>10109</v>
      </c>
      <c r="C4054" s="30" t="s">
        <v>12586</v>
      </c>
      <c r="D4054" s="30" t="s">
        <v>74</v>
      </c>
      <c r="E4054" s="30" t="s">
        <v>10883</v>
      </c>
      <c r="F4054" s="30"/>
      <c r="G4054" s="38">
        <v>60</v>
      </c>
      <c r="H4054" s="31">
        <v>0</v>
      </c>
      <c r="I4054" s="30" t="s">
        <v>610</v>
      </c>
      <c r="J4054" s="30" t="s">
        <v>611</v>
      </c>
      <c r="K4054" s="30" t="s">
        <v>495</v>
      </c>
      <c r="L4054" s="30" t="s">
        <v>612</v>
      </c>
      <c r="M4054" s="30" t="s">
        <v>6616</v>
      </c>
      <c r="N4054" s="30"/>
      <c r="O4054" s="30" t="s">
        <v>9872</v>
      </c>
      <c r="P4054" s="30" t="s">
        <v>9868</v>
      </c>
      <c r="Q4054" s="30" t="s">
        <v>4174</v>
      </c>
    </row>
    <row r="4055" spans="1:17" hidden="1" x14ac:dyDescent="0.2">
      <c r="A4055" s="30" t="s">
        <v>12587</v>
      </c>
      <c r="B4055" s="30" t="s">
        <v>10109</v>
      </c>
      <c r="C4055" s="30" t="s">
        <v>12588</v>
      </c>
      <c r="D4055" s="30" t="s">
        <v>74</v>
      </c>
      <c r="E4055" s="30" t="s">
        <v>9891</v>
      </c>
      <c r="F4055" s="30"/>
      <c r="G4055" s="38">
        <v>60</v>
      </c>
      <c r="H4055" s="31">
        <v>0</v>
      </c>
      <c r="I4055" s="30" t="s">
        <v>5036</v>
      </c>
      <c r="J4055" s="30" t="s">
        <v>5037</v>
      </c>
      <c r="K4055" s="30" t="s">
        <v>495</v>
      </c>
      <c r="L4055" s="30" t="s">
        <v>612</v>
      </c>
      <c r="M4055" s="30" t="s">
        <v>1828</v>
      </c>
      <c r="N4055" s="30"/>
      <c r="O4055" s="30" t="s">
        <v>9872</v>
      </c>
      <c r="P4055" s="30" t="s">
        <v>9868</v>
      </c>
      <c r="Q4055" s="30" t="s">
        <v>4174</v>
      </c>
    </row>
    <row r="4056" spans="1:17" hidden="1" x14ac:dyDescent="0.2">
      <c r="A4056" s="30" t="s">
        <v>12589</v>
      </c>
      <c r="B4056" s="30" t="s">
        <v>10129</v>
      </c>
      <c r="C4056" s="30" t="s">
        <v>12590</v>
      </c>
      <c r="D4056" s="30"/>
      <c r="E4056" s="30" t="s">
        <v>9870</v>
      </c>
      <c r="F4056" s="30" t="s">
        <v>74</v>
      </c>
      <c r="G4056" s="38">
        <v>60</v>
      </c>
      <c r="H4056" s="31">
        <v>0</v>
      </c>
      <c r="I4056" s="30" t="s">
        <v>718</v>
      </c>
      <c r="J4056" s="30" t="s">
        <v>719</v>
      </c>
      <c r="K4056" s="30" t="s">
        <v>495</v>
      </c>
      <c r="L4056" s="30" t="s">
        <v>496</v>
      </c>
      <c r="M4056" s="30" t="s">
        <v>724</v>
      </c>
      <c r="N4056" s="30"/>
      <c r="O4056" s="30" t="s">
        <v>9872</v>
      </c>
      <c r="P4056" s="30" t="s">
        <v>9868</v>
      </c>
      <c r="Q4056" s="30" t="s">
        <v>499</v>
      </c>
    </row>
    <row r="4057" spans="1:17" hidden="1" x14ac:dyDescent="0.2">
      <c r="A4057" s="30" t="s">
        <v>12591</v>
      </c>
      <c r="B4057" s="30" t="s">
        <v>10129</v>
      </c>
      <c r="C4057" s="30" t="s">
        <v>12592</v>
      </c>
      <c r="D4057" s="30"/>
      <c r="E4057" s="30" t="s">
        <v>9870</v>
      </c>
      <c r="F4057" s="30" t="s">
        <v>74</v>
      </c>
      <c r="G4057" s="38">
        <v>60</v>
      </c>
      <c r="H4057" s="31">
        <v>0</v>
      </c>
      <c r="I4057" s="30" t="s">
        <v>552</v>
      </c>
      <c r="J4057" s="30" t="s">
        <v>553</v>
      </c>
      <c r="K4057" s="30" t="s">
        <v>495</v>
      </c>
      <c r="L4057" s="30" t="s">
        <v>496</v>
      </c>
      <c r="M4057" s="30" t="s">
        <v>724</v>
      </c>
      <c r="N4057" s="30"/>
      <c r="O4057" s="30" t="s">
        <v>9872</v>
      </c>
      <c r="P4057" s="30" t="s">
        <v>9868</v>
      </c>
      <c r="Q4057" s="30" t="s">
        <v>499</v>
      </c>
    </row>
    <row r="4058" spans="1:17" hidden="1" x14ac:dyDescent="0.2">
      <c r="A4058" s="30" t="s">
        <v>12593</v>
      </c>
      <c r="B4058" s="30" t="s">
        <v>10109</v>
      </c>
      <c r="C4058" s="30" t="s">
        <v>12594</v>
      </c>
      <c r="D4058" s="30" t="s">
        <v>74</v>
      </c>
      <c r="E4058" s="30" t="s">
        <v>9891</v>
      </c>
      <c r="F4058" s="30"/>
      <c r="G4058" s="38">
        <v>60</v>
      </c>
      <c r="H4058" s="31">
        <v>0</v>
      </c>
      <c r="I4058" s="30" t="s">
        <v>610</v>
      </c>
      <c r="J4058" s="30" t="s">
        <v>611</v>
      </c>
      <c r="K4058" s="30" t="s">
        <v>495</v>
      </c>
      <c r="L4058" s="30" t="s">
        <v>612</v>
      </c>
      <c r="M4058" s="30" t="s">
        <v>1108</v>
      </c>
      <c r="N4058" s="30"/>
      <c r="O4058" s="30" t="s">
        <v>9872</v>
      </c>
      <c r="P4058" s="30" t="s">
        <v>9868</v>
      </c>
      <c r="Q4058" s="30" t="s">
        <v>4174</v>
      </c>
    </row>
    <row r="4059" spans="1:17" hidden="1" x14ac:dyDescent="0.2">
      <c r="A4059" s="30" t="s">
        <v>12595</v>
      </c>
      <c r="B4059" s="30" t="s">
        <v>10109</v>
      </c>
      <c r="C4059" s="30" t="s">
        <v>12596</v>
      </c>
      <c r="D4059" s="30" t="s">
        <v>74</v>
      </c>
      <c r="E4059" s="30" t="s">
        <v>9891</v>
      </c>
      <c r="F4059" s="30"/>
      <c r="G4059" s="38">
        <v>60</v>
      </c>
      <c r="H4059" s="31">
        <v>0</v>
      </c>
      <c r="I4059" s="30" t="s">
        <v>5036</v>
      </c>
      <c r="J4059" s="30" t="s">
        <v>5037</v>
      </c>
      <c r="K4059" s="30" t="s">
        <v>495</v>
      </c>
      <c r="L4059" s="30" t="s">
        <v>612</v>
      </c>
      <c r="M4059" s="30" t="s">
        <v>1128</v>
      </c>
      <c r="N4059" s="30"/>
      <c r="O4059" s="30" t="s">
        <v>9872</v>
      </c>
      <c r="P4059" s="30" t="s">
        <v>9868</v>
      </c>
      <c r="Q4059" s="30" t="s">
        <v>4174</v>
      </c>
    </row>
    <row r="4060" spans="1:17" hidden="1" x14ac:dyDescent="0.2">
      <c r="A4060" s="30" t="s">
        <v>12597</v>
      </c>
      <c r="B4060" s="30" t="s">
        <v>10103</v>
      </c>
      <c r="C4060" s="30" t="s">
        <v>12598</v>
      </c>
      <c r="D4060" s="30"/>
      <c r="E4060" s="30" t="s">
        <v>9870</v>
      </c>
      <c r="F4060" s="30" t="s">
        <v>74</v>
      </c>
      <c r="G4060" s="38">
        <v>60</v>
      </c>
      <c r="H4060" s="31">
        <v>0</v>
      </c>
      <c r="I4060" s="30" t="s">
        <v>512</v>
      </c>
      <c r="J4060" s="30" t="s">
        <v>513</v>
      </c>
      <c r="K4060" s="30" t="s">
        <v>495</v>
      </c>
      <c r="L4060" s="30" t="s">
        <v>496</v>
      </c>
      <c r="M4060" s="30" t="s">
        <v>514</v>
      </c>
      <c r="N4060" s="30"/>
      <c r="O4060" s="30" t="s">
        <v>9872</v>
      </c>
      <c r="P4060" s="30" t="s">
        <v>9868</v>
      </c>
      <c r="Q4060" s="30" t="s">
        <v>499</v>
      </c>
    </row>
    <row r="4061" spans="1:17" hidden="1" x14ac:dyDescent="0.2">
      <c r="A4061" s="30" t="s">
        <v>12599</v>
      </c>
      <c r="B4061" s="30" t="s">
        <v>10103</v>
      </c>
      <c r="C4061" s="30" t="s">
        <v>12600</v>
      </c>
      <c r="D4061" s="30"/>
      <c r="E4061" s="30" t="s">
        <v>9870</v>
      </c>
      <c r="F4061" s="30" t="s">
        <v>74</v>
      </c>
      <c r="G4061" s="38">
        <v>60</v>
      </c>
      <c r="H4061" s="31">
        <v>0</v>
      </c>
      <c r="I4061" s="30" t="s">
        <v>586</v>
      </c>
      <c r="J4061" s="30" t="s">
        <v>587</v>
      </c>
      <c r="K4061" s="30" t="s">
        <v>495</v>
      </c>
      <c r="L4061" s="30" t="s">
        <v>496</v>
      </c>
      <c r="M4061" s="30" t="s">
        <v>3374</v>
      </c>
      <c r="N4061" s="30"/>
      <c r="O4061" s="30" t="s">
        <v>9872</v>
      </c>
      <c r="P4061" s="30" t="s">
        <v>9868</v>
      </c>
      <c r="Q4061" s="30" t="s">
        <v>499</v>
      </c>
    </row>
    <row r="4062" spans="1:17" hidden="1" x14ac:dyDescent="0.2">
      <c r="A4062" s="30" t="s">
        <v>12601</v>
      </c>
      <c r="B4062" s="30" t="s">
        <v>10103</v>
      </c>
      <c r="C4062" s="30" t="s">
        <v>12602</v>
      </c>
      <c r="D4062" s="30"/>
      <c r="E4062" s="30" t="s">
        <v>9870</v>
      </c>
      <c r="F4062" s="30" t="s">
        <v>74</v>
      </c>
      <c r="G4062" s="38">
        <v>60</v>
      </c>
      <c r="H4062" s="31">
        <v>0</v>
      </c>
      <c r="I4062" s="30" t="s">
        <v>504</v>
      </c>
      <c r="J4062" s="30" t="s">
        <v>505</v>
      </c>
      <c r="K4062" s="30" t="s">
        <v>495</v>
      </c>
      <c r="L4062" s="30" t="s">
        <v>496</v>
      </c>
      <c r="M4062" s="30" t="s">
        <v>1146</v>
      </c>
      <c r="N4062" s="30"/>
      <c r="O4062" s="30" t="s">
        <v>9872</v>
      </c>
      <c r="P4062" s="30" t="s">
        <v>9868</v>
      </c>
      <c r="Q4062" s="30" t="s">
        <v>499</v>
      </c>
    </row>
    <row r="4063" spans="1:17" hidden="1" x14ac:dyDescent="0.2">
      <c r="A4063" s="30" t="s">
        <v>12603</v>
      </c>
      <c r="B4063" s="30" t="s">
        <v>10103</v>
      </c>
      <c r="C4063" s="30" t="s">
        <v>12604</v>
      </c>
      <c r="D4063" s="30"/>
      <c r="E4063" s="30" t="s">
        <v>9870</v>
      </c>
      <c r="F4063" s="30" t="s">
        <v>74</v>
      </c>
      <c r="G4063" s="38">
        <v>60</v>
      </c>
      <c r="H4063" s="31">
        <v>0</v>
      </c>
      <c r="I4063" s="30" t="s">
        <v>552</v>
      </c>
      <c r="J4063" s="30" t="s">
        <v>553</v>
      </c>
      <c r="K4063" s="30" t="s">
        <v>495</v>
      </c>
      <c r="L4063" s="30" t="s">
        <v>496</v>
      </c>
      <c r="M4063" s="30" t="s">
        <v>654</v>
      </c>
      <c r="N4063" s="30"/>
      <c r="O4063" s="30" t="s">
        <v>9872</v>
      </c>
      <c r="P4063" s="30" t="s">
        <v>9868</v>
      </c>
      <c r="Q4063" s="30" t="s">
        <v>499</v>
      </c>
    </row>
    <row r="4064" spans="1:17" hidden="1" x14ac:dyDescent="0.2">
      <c r="A4064" s="30" t="s">
        <v>12605</v>
      </c>
      <c r="B4064" s="30" t="s">
        <v>10129</v>
      </c>
      <c r="C4064" s="30" t="s">
        <v>12606</v>
      </c>
      <c r="D4064" s="30"/>
      <c r="E4064" s="30" t="s">
        <v>9870</v>
      </c>
      <c r="F4064" s="30" t="s">
        <v>74</v>
      </c>
      <c r="G4064" s="38">
        <v>60</v>
      </c>
      <c r="H4064" s="31">
        <v>0</v>
      </c>
      <c r="I4064" s="30" t="s">
        <v>586</v>
      </c>
      <c r="J4064" s="30" t="s">
        <v>587</v>
      </c>
      <c r="K4064" s="30" t="s">
        <v>495</v>
      </c>
      <c r="L4064" s="30" t="s">
        <v>496</v>
      </c>
      <c r="M4064" s="30" t="s">
        <v>497</v>
      </c>
      <c r="N4064" s="30"/>
      <c r="O4064" s="30" t="s">
        <v>9872</v>
      </c>
      <c r="P4064" s="30" t="s">
        <v>9868</v>
      </c>
      <c r="Q4064" s="30" t="s">
        <v>499</v>
      </c>
    </row>
    <row r="4065" spans="1:17" hidden="1" x14ac:dyDescent="0.2">
      <c r="A4065" s="30" t="s">
        <v>12607</v>
      </c>
      <c r="B4065" s="30" t="s">
        <v>10106</v>
      </c>
      <c r="C4065" s="30" t="s">
        <v>12608</v>
      </c>
      <c r="D4065" s="30" t="s">
        <v>74</v>
      </c>
      <c r="E4065" s="30" t="s">
        <v>9891</v>
      </c>
      <c r="F4065" s="30"/>
      <c r="G4065" s="38">
        <v>60</v>
      </c>
      <c r="H4065" s="31">
        <v>0</v>
      </c>
      <c r="I4065" s="30" t="s">
        <v>610</v>
      </c>
      <c r="J4065" s="30" t="s">
        <v>611</v>
      </c>
      <c r="K4065" s="30" t="s">
        <v>495</v>
      </c>
      <c r="L4065" s="30" t="s">
        <v>612</v>
      </c>
      <c r="M4065" s="30" t="s">
        <v>5051</v>
      </c>
      <c r="N4065" s="30"/>
      <c r="O4065" s="30" t="s">
        <v>9872</v>
      </c>
      <c r="P4065" s="30" t="s">
        <v>9868</v>
      </c>
      <c r="Q4065" s="30" t="s">
        <v>4174</v>
      </c>
    </row>
    <row r="4066" spans="1:17" hidden="1" x14ac:dyDescent="0.2">
      <c r="A4066" s="30" t="s">
        <v>12609</v>
      </c>
      <c r="B4066" s="30" t="s">
        <v>10106</v>
      </c>
      <c r="C4066" s="30" t="s">
        <v>12610</v>
      </c>
      <c r="D4066" s="30" t="s">
        <v>74</v>
      </c>
      <c r="E4066" s="30" t="s">
        <v>9891</v>
      </c>
      <c r="F4066" s="30"/>
      <c r="G4066" s="38">
        <v>60</v>
      </c>
      <c r="H4066" s="31">
        <v>0</v>
      </c>
      <c r="I4066" s="30" t="s">
        <v>622</v>
      </c>
      <c r="J4066" s="30" t="s">
        <v>623</v>
      </c>
      <c r="K4066" s="30" t="s">
        <v>495</v>
      </c>
      <c r="L4066" s="30" t="s">
        <v>612</v>
      </c>
      <c r="M4066" s="30" t="s">
        <v>1153</v>
      </c>
      <c r="N4066" s="30"/>
      <c r="O4066" s="30" t="s">
        <v>9872</v>
      </c>
      <c r="P4066" s="30" t="s">
        <v>9868</v>
      </c>
      <c r="Q4066" s="30" t="s">
        <v>4174</v>
      </c>
    </row>
    <row r="4067" spans="1:17" hidden="1" x14ac:dyDescent="0.2">
      <c r="A4067" s="30" t="s">
        <v>12611</v>
      </c>
      <c r="B4067" s="30" t="s">
        <v>10109</v>
      </c>
      <c r="C4067" s="30" t="s">
        <v>12612</v>
      </c>
      <c r="D4067" s="30" t="s">
        <v>74</v>
      </c>
      <c r="E4067" s="30" t="s">
        <v>9891</v>
      </c>
      <c r="F4067" s="30"/>
      <c r="G4067" s="38">
        <v>60</v>
      </c>
      <c r="H4067" s="31">
        <v>0</v>
      </c>
      <c r="I4067" s="30" t="s">
        <v>5036</v>
      </c>
      <c r="J4067" s="30" t="s">
        <v>5037</v>
      </c>
      <c r="K4067" s="30" t="s">
        <v>495</v>
      </c>
      <c r="L4067" s="30" t="s">
        <v>612</v>
      </c>
      <c r="M4067" s="30" t="s">
        <v>1021</v>
      </c>
      <c r="N4067" s="30"/>
      <c r="O4067" s="30" t="s">
        <v>9872</v>
      </c>
      <c r="P4067" s="30" t="s">
        <v>9868</v>
      </c>
      <c r="Q4067" s="30" t="s">
        <v>4174</v>
      </c>
    </row>
    <row r="4068" spans="1:17" hidden="1" x14ac:dyDescent="0.2">
      <c r="A4068" s="30" t="s">
        <v>12613</v>
      </c>
      <c r="B4068" s="30" t="s">
        <v>10106</v>
      </c>
      <c r="C4068" s="30" t="s">
        <v>12614</v>
      </c>
      <c r="D4068" s="30" t="s">
        <v>74</v>
      </c>
      <c r="E4068" s="30" t="s">
        <v>9891</v>
      </c>
      <c r="F4068" s="30"/>
      <c r="G4068" s="38">
        <v>60</v>
      </c>
      <c r="H4068" s="31">
        <v>0</v>
      </c>
      <c r="I4068" s="30" t="s">
        <v>5036</v>
      </c>
      <c r="J4068" s="30" t="s">
        <v>5037</v>
      </c>
      <c r="K4068" s="30" t="s">
        <v>495</v>
      </c>
      <c r="L4068" s="30" t="s">
        <v>612</v>
      </c>
      <c r="M4068" s="30" t="s">
        <v>4226</v>
      </c>
      <c r="N4068" s="30"/>
      <c r="O4068" s="30" t="s">
        <v>9872</v>
      </c>
      <c r="P4068" s="30" t="s">
        <v>9868</v>
      </c>
      <c r="Q4068" s="30" t="s">
        <v>4174</v>
      </c>
    </row>
    <row r="4069" spans="1:17" hidden="1" x14ac:dyDescent="0.2">
      <c r="A4069" s="30" t="s">
        <v>12615</v>
      </c>
      <c r="B4069" s="30" t="s">
        <v>10106</v>
      </c>
      <c r="C4069" s="30" t="s">
        <v>12616</v>
      </c>
      <c r="D4069" s="30" t="s">
        <v>74</v>
      </c>
      <c r="E4069" s="30" t="s">
        <v>9891</v>
      </c>
      <c r="F4069" s="30"/>
      <c r="G4069" s="38">
        <v>60</v>
      </c>
      <c r="H4069" s="31">
        <v>0</v>
      </c>
      <c r="I4069" s="30" t="s">
        <v>622</v>
      </c>
      <c r="J4069" s="30" t="s">
        <v>623</v>
      </c>
      <c r="K4069" s="30" t="s">
        <v>495</v>
      </c>
      <c r="L4069" s="30" t="s">
        <v>612</v>
      </c>
      <c r="M4069" s="30" t="s">
        <v>9851</v>
      </c>
      <c r="N4069" s="30"/>
      <c r="O4069" s="30" t="s">
        <v>9872</v>
      </c>
      <c r="P4069" s="30" t="s">
        <v>9868</v>
      </c>
      <c r="Q4069" s="30" t="s">
        <v>4174</v>
      </c>
    </row>
    <row r="4070" spans="1:17" hidden="1" x14ac:dyDescent="0.2">
      <c r="A4070" s="30" t="s">
        <v>12617</v>
      </c>
      <c r="B4070" s="30" t="s">
        <v>10129</v>
      </c>
      <c r="C4070" s="30" t="s">
        <v>12618</v>
      </c>
      <c r="D4070" s="30"/>
      <c r="E4070" s="30" t="s">
        <v>9870</v>
      </c>
      <c r="F4070" s="30" t="s">
        <v>74</v>
      </c>
      <c r="G4070" s="38">
        <v>60</v>
      </c>
      <c r="H4070" s="31">
        <v>0</v>
      </c>
      <c r="I4070" s="30" t="s">
        <v>552</v>
      </c>
      <c r="J4070" s="30" t="s">
        <v>553</v>
      </c>
      <c r="K4070" s="30" t="s">
        <v>495</v>
      </c>
      <c r="L4070" s="30" t="s">
        <v>496</v>
      </c>
      <c r="M4070" s="30" t="s">
        <v>724</v>
      </c>
      <c r="N4070" s="30"/>
      <c r="O4070" s="30" t="s">
        <v>9872</v>
      </c>
      <c r="P4070" s="30" t="s">
        <v>9868</v>
      </c>
      <c r="Q4070" s="30" t="s">
        <v>499</v>
      </c>
    </row>
    <row r="4071" spans="1:17" hidden="1" x14ac:dyDescent="0.2">
      <c r="A4071" s="30" t="s">
        <v>12619</v>
      </c>
      <c r="B4071" s="30" t="s">
        <v>10103</v>
      </c>
      <c r="C4071" s="30" t="s">
        <v>12620</v>
      </c>
      <c r="D4071" s="30"/>
      <c r="E4071" s="30" t="s">
        <v>9870</v>
      </c>
      <c r="F4071" s="30" t="s">
        <v>74</v>
      </c>
      <c r="G4071" s="38">
        <v>60</v>
      </c>
      <c r="H4071" s="31">
        <v>0</v>
      </c>
      <c r="I4071" s="30" t="s">
        <v>504</v>
      </c>
      <c r="J4071" s="30" t="s">
        <v>505</v>
      </c>
      <c r="K4071" s="30" t="s">
        <v>495</v>
      </c>
      <c r="L4071" s="30" t="s">
        <v>496</v>
      </c>
      <c r="M4071" s="30" t="s">
        <v>558</v>
      </c>
      <c r="N4071" s="30"/>
      <c r="O4071" s="30" t="s">
        <v>9872</v>
      </c>
      <c r="P4071" s="30" t="s">
        <v>9868</v>
      </c>
      <c r="Q4071" s="30" t="s">
        <v>499</v>
      </c>
    </row>
    <row r="4072" spans="1:17" hidden="1" x14ac:dyDescent="0.2">
      <c r="A4072" s="30" t="s">
        <v>12621</v>
      </c>
      <c r="B4072" s="30" t="s">
        <v>10129</v>
      </c>
      <c r="C4072" s="30" t="s">
        <v>12622</v>
      </c>
      <c r="D4072" s="30"/>
      <c r="E4072" s="30" t="s">
        <v>9870</v>
      </c>
      <c r="F4072" s="30" t="s">
        <v>74</v>
      </c>
      <c r="G4072" s="38">
        <v>60</v>
      </c>
      <c r="H4072" s="31">
        <v>0</v>
      </c>
      <c r="I4072" s="30" t="s">
        <v>552</v>
      </c>
      <c r="J4072" s="30" t="s">
        <v>553</v>
      </c>
      <c r="K4072" s="30" t="s">
        <v>495</v>
      </c>
      <c r="L4072" s="30" t="s">
        <v>496</v>
      </c>
      <c r="M4072" s="30" t="s">
        <v>724</v>
      </c>
      <c r="N4072" s="30"/>
      <c r="O4072" s="30" t="s">
        <v>9872</v>
      </c>
      <c r="P4072" s="30" t="s">
        <v>9868</v>
      </c>
      <c r="Q4072" s="30" t="s">
        <v>499</v>
      </c>
    </row>
    <row r="4073" spans="1:17" hidden="1" x14ac:dyDescent="0.2">
      <c r="A4073" s="30" t="s">
        <v>12623</v>
      </c>
      <c r="B4073" s="30" t="s">
        <v>10103</v>
      </c>
      <c r="C4073" s="30" t="s">
        <v>12624</v>
      </c>
      <c r="D4073" s="30"/>
      <c r="E4073" s="30" t="s">
        <v>9870</v>
      </c>
      <c r="F4073" s="30" t="s">
        <v>74</v>
      </c>
      <c r="G4073" s="38">
        <v>60</v>
      </c>
      <c r="H4073" s="31">
        <v>0</v>
      </c>
      <c r="I4073" s="30" t="s">
        <v>504</v>
      </c>
      <c r="J4073" s="30" t="s">
        <v>505</v>
      </c>
      <c r="K4073" s="30" t="s">
        <v>495</v>
      </c>
      <c r="L4073" s="30" t="s">
        <v>496</v>
      </c>
      <c r="M4073" s="30" t="s">
        <v>506</v>
      </c>
      <c r="N4073" s="30" t="s">
        <v>535</v>
      </c>
      <c r="O4073" s="30" t="s">
        <v>9872</v>
      </c>
      <c r="P4073" s="30" t="s">
        <v>9868</v>
      </c>
      <c r="Q4073" s="30" t="s">
        <v>499</v>
      </c>
    </row>
    <row r="4074" spans="1:17" hidden="1" x14ac:dyDescent="0.2">
      <c r="A4074" s="30" t="s">
        <v>12625</v>
      </c>
      <c r="B4074" s="30" t="s">
        <v>10109</v>
      </c>
      <c r="C4074" s="30" t="s">
        <v>12626</v>
      </c>
      <c r="D4074" s="30" t="s">
        <v>74</v>
      </c>
      <c r="E4074" s="30" t="s">
        <v>10883</v>
      </c>
      <c r="F4074" s="30"/>
      <c r="G4074" s="38">
        <v>60</v>
      </c>
      <c r="H4074" s="31">
        <v>0</v>
      </c>
      <c r="I4074" s="30" t="s">
        <v>610</v>
      </c>
      <c r="J4074" s="30" t="s">
        <v>611</v>
      </c>
      <c r="K4074" s="30" t="s">
        <v>495</v>
      </c>
      <c r="L4074" s="30" t="s">
        <v>612</v>
      </c>
      <c r="M4074" s="30" t="s">
        <v>6616</v>
      </c>
      <c r="N4074" s="30"/>
      <c r="O4074" s="30" t="s">
        <v>9872</v>
      </c>
      <c r="P4074" s="30" t="s">
        <v>9868</v>
      </c>
      <c r="Q4074" s="30" t="s">
        <v>4174</v>
      </c>
    </row>
    <row r="4075" spans="1:17" hidden="1" x14ac:dyDescent="0.2">
      <c r="A4075" s="30" t="s">
        <v>12627</v>
      </c>
      <c r="B4075" s="30" t="s">
        <v>10103</v>
      </c>
      <c r="C4075" s="30" t="s">
        <v>12628</v>
      </c>
      <c r="D4075" s="30"/>
      <c r="E4075" s="30" t="s">
        <v>9870</v>
      </c>
      <c r="F4075" s="30" t="s">
        <v>74</v>
      </c>
      <c r="G4075" s="38">
        <v>60</v>
      </c>
      <c r="H4075" s="31">
        <v>0</v>
      </c>
      <c r="I4075" s="30" t="s">
        <v>504</v>
      </c>
      <c r="J4075" s="30" t="s">
        <v>505</v>
      </c>
      <c r="K4075" s="30" t="s">
        <v>495</v>
      </c>
      <c r="L4075" s="30" t="s">
        <v>496</v>
      </c>
      <c r="M4075" s="30" t="s">
        <v>506</v>
      </c>
      <c r="N4075" s="30" t="s">
        <v>1316</v>
      </c>
      <c r="O4075" s="30" t="s">
        <v>9872</v>
      </c>
      <c r="P4075" s="30" t="s">
        <v>9868</v>
      </c>
      <c r="Q4075" s="30" t="s">
        <v>499</v>
      </c>
    </row>
    <row r="4076" spans="1:17" hidden="1" x14ac:dyDescent="0.2">
      <c r="A4076" s="30" t="s">
        <v>12629</v>
      </c>
      <c r="B4076" s="30" t="s">
        <v>10106</v>
      </c>
      <c r="C4076" s="30" t="s">
        <v>12630</v>
      </c>
      <c r="D4076" s="30" t="s">
        <v>74</v>
      </c>
      <c r="E4076" s="30" t="s">
        <v>9891</v>
      </c>
      <c r="F4076" s="30"/>
      <c r="G4076" s="38">
        <v>60</v>
      </c>
      <c r="H4076" s="31">
        <v>0</v>
      </c>
      <c r="I4076" s="30" t="s">
        <v>622</v>
      </c>
      <c r="J4076" s="30" t="s">
        <v>623</v>
      </c>
      <c r="K4076" s="30" t="s">
        <v>495</v>
      </c>
      <c r="L4076" s="30" t="s">
        <v>612</v>
      </c>
      <c r="M4076" s="30" t="s">
        <v>11187</v>
      </c>
      <c r="N4076" s="30"/>
      <c r="O4076" s="30" t="s">
        <v>9872</v>
      </c>
      <c r="P4076" s="30" t="s">
        <v>9868</v>
      </c>
      <c r="Q4076" s="30" t="s">
        <v>4174</v>
      </c>
    </row>
    <row r="4077" spans="1:17" hidden="1" x14ac:dyDescent="0.2">
      <c r="A4077" s="30" t="s">
        <v>12631</v>
      </c>
      <c r="B4077" s="30" t="s">
        <v>10103</v>
      </c>
      <c r="C4077" s="30" t="s">
        <v>12632</v>
      </c>
      <c r="D4077" s="30"/>
      <c r="E4077" s="30" t="s">
        <v>9870</v>
      </c>
      <c r="F4077" s="30" t="s">
        <v>74</v>
      </c>
      <c r="G4077" s="38">
        <v>60</v>
      </c>
      <c r="H4077" s="31">
        <v>0</v>
      </c>
      <c r="I4077" s="30" t="s">
        <v>552</v>
      </c>
      <c r="J4077" s="30" t="s">
        <v>553</v>
      </c>
      <c r="K4077" s="30" t="s">
        <v>495</v>
      </c>
      <c r="L4077" s="30" t="s">
        <v>496</v>
      </c>
      <c r="M4077" s="30" t="s">
        <v>654</v>
      </c>
      <c r="N4077" s="30"/>
      <c r="O4077" s="30" t="s">
        <v>9872</v>
      </c>
      <c r="P4077" s="30" t="s">
        <v>9868</v>
      </c>
      <c r="Q4077" s="30" t="s">
        <v>499</v>
      </c>
    </row>
    <row r="4078" spans="1:17" hidden="1" x14ac:dyDescent="0.2">
      <c r="A4078" s="30" t="s">
        <v>12633</v>
      </c>
      <c r="B4078" s="30" t="s">
        <v>10106</v>
      </c>
      <c r="C4078" s="30" t="s">
        <v>12634</v>
      </c>
      <c r="D4078" s="30" t="s">
        <v>74</v>
      </c>
      <c r="E4078" s="30" t="s">
        <v>9891</v>
      </c>
      <c r="F4078" s="30"/>
      <c r="G4078" s="38">
        <v>60</v>
      </c>
      <c r="H4078" s="31">
        <v>0</v>
      </c>
      <c r="I4078" s="30" t="s">
        <v>622</v>
      </c>
      <c r="J4078" s="30" t="s">
        <v>623</v>
      </c>
      <c r="K4078" s="30" t="s">
        <v>495</v>
      </c>
      <c r="L4078" s="30" t="s">
        <v>612</v>
      </c>
      <c r="M4078" s="30" t="s">
        <v>997</v>
      </c>
      <c r="N4078" s="30"/>
      <c r="O4078" s="30" t="s">
        <v>9872</v>
      </c>
      <c r="P4078" s="30" t="s">
        <v>9868</v>
      </c>
      <c r="Q4078" s="30" t="s">
        <v>4174</v>
      </c>
    </row>
    <row r="4079" spans="1:17" hidden="1" x14ac:dyDescent="0.2">
      <c r="A4079" s="30" t="s">
        <v>12635</v>
      </c>
      <c r="B4079" s="30" t="s">
        <v>10109</v>
      </c>
      <c r="C4079" s="30" t="s">
        <v>12636</v>
      </c>
      <c r="D4079" s="30" t="s">
        <v>74</v>
      </c>
      <c r="E4079" s="30" t="s">
        <v>9891</v>
      </c>
      <c r="F4079" s="30"/>
      <c r="G4079" s="38">
        <v>60</v>
      </c>
      <c r="H4079" s="31">
        <v>0</v>
      </c>
      <c r="I4079" s="30" t="s">
        <v>610</v>
      </c>
      <c r="J4079" s="30" t="s">
        <v>611</v>
      </c>
      <c r="K4079" s="30" t="s">
        <v>495</v>
      </c>
      <c r="L4079" s="30" t="s">
        <v>612</v>
      </c>
      <c r="M4079" s="30" t="s">
        <v>1035</v>
      </c>
      <c r="N4079" s="30"/>
      <c r="O4079" s="30" t="s">
        <v>9872</v>
      </c>
      <c r="P4079" s="30" t="s">
        <v>9868</v>
      </c>
      <c r="Q4079" s="30" t="s">
        <v>4174</v>
      </c>
    </row>
    <row r="4080" spans="1:17" hidden="1" x14ac:dyDescent="0.2">
      <c r="A4080" s="30" t="s">
        <v>12637</v>
      </c>
      <c r="B4080" s="30" t="s">
        <v>10109</v>
      </c>
      <c r="C4080" s="30" t="s">
        <v>12638</v>
      </c>
      <c r="D4080" s="30" t="s">
        <v>74</v>
      </c>
      <c r="E4080" s="30" t="s">
        <v>9891</v>
      </c>
      <c r="F4080" s="30"/>
      <c r="G4080" s="38">
        <v>60</v>
      </c>
      <c r="H4080" s="31">
        <v>0</v>
      </c>
      <c r="I4080" s="30" t="s">
        <v>5036</v>
      </c>
      <c r="J4080" s="30" t="s">
        <v>5037</v>
      </c>
      <c r="K4080" s="30" t="s">
        <v>495</v>
      </c>
      <c r="L4080" s="30" t="s">
        <v>612</v>
      </c>
      <c r="M4080" s="30" t="s">
        <v>1021</v>
      </c>
      <c r="N4080" s="30"/>
      <c r="O4080" s="30" t="s">
        <v>9872</v>
      </c>
      <c r="P4080" s="30" t="s">
        <v>9868</v>
      </c>
      <c r="Q4080" s="30" t="s">
        <v>4174</v>
      </c>
    </row>
    <row r="4081" spans="1:17" hidden="1" x14ac:dyDescent="0.2">
      <c r="A4081" s="30" t="s">
        <v>12639</v>
      </c>
      <c r="B4081" s="30" t="s">
        <v>10103</v>
      </c>
      <c r="C4081" s="30" t="s">
        <v>12640</v>
      </c>
      <c r="D4081" s="30"/>
      <c r="E4081" s="30" t="s">
        <v>9870</v>
      </c>
      <c r="F4081" s="30" t="s">
        <v>74</v>
      </c>
      <c r="G4081" s="38">
        <v>60</v>
      </c>
      <c r="H4081" s="31">
        <v>0</v>
      </c>
      <c r="I4081" s="30" t="s">
        <v>504</v>
      </c>
      <c r="J4081" s="30" t="s">
        <v>505</v>
      </c>
      <c r="K4081" s="30" t="s">
        <v>495</v>
      </c>
      <c r="L4081" s="30" t="s">
        <v>496</v>
      </c>
      <c r="M4081" s="30" t="s">
        <v>558</v>
      </c>
      <c r="N4081" s="30"/>
      <c r="O4081" s="30" t="s">
        <v>9872</v>
      </c>
      <c r="P4081" s="30" t="s">
        <v>9868</v>
      </c>
      <c r="Q4081" s="30" t="s">
        <v>499</v>
      </c>
    </row>
    <row r="4082" spans="1:17" hidden="1" x14ac:dyDescent="0.2">
      <c r="A4082" s="30" t="s">
        <v>12641</v>
      </c>
      <c r="B4082" s="30" t="s">
        <v>10103</v>
      </c>
      <c r="C4082" s="30" t="s">
        <v>12642</v>
      </c>
      <c r="D4082" s="30"/>
      <c r="E4082" s="30" t="s">
        <v>9870</v>
      </c>
      <c r="F4082" s="30" t="s">
        <v>74</v>
      </c>
      <c r="G4082" s="38">
        <v>60</v>
      </c>
      <c r="H4082" s="31">
        <v>0</v>
      </c>
      <c r="I4082" s="30" t="s">
        <v>512</v>
      </c>
      <c r="J4082" s="30" t="s">
        <v>513</v>
      </c>
      <c r="K4082" s="30" t="s">
        <v>495</v>
      </c>
      <c r="L4082" s="30" t="s">
        <v>496</v>
      </c>
      <c r="M4082" s="30" t="s">
        <v>695</v>
      </c>
      <c r="N4082" s="30" t="s">
        <v>3047</v>
      </c>
      <c r="O4082" s="30" t="s">
        <v>9872</v>
      </c>
      <c r="P4082" s="30" t="s">
        <v>9868</v>
      </c>
      <c r="Q4082" s="30" t="s">
        <v>499</v>
      </c>
    </row>
    <row r="4083" spans="1:17" hidden="1" x14ac:dyDescent="0.2">
      <c r="A4083" s="30" t="s">
        <v>12643</v>
      </c>
      <c r="B4083" s="30" t="s">
        <v>10109</v>
      </c>
      <c r="C4083" s="30" t="s">
        <v>12644</v>
      </c>
      <c r="D4083" s="30" t="s">
        <v>74</v>
      </c>
      <c r="E4083" s="30" t="s">
        <v>9891</v>
      </c>
      <c r="F4083" s="30"/>
      <c r="G4083" s="38">
        <v>60</v>
      </c>
      <c r="H4083" s="31">
        <v>0</v>
      </c>
      <c r="I4083" s="30" t="s">
        <v>610</v>
      </c>
      <c r="J4083" s="30" t="s">
        <v>611</v>
      </c>
      <c r="K4083" s="30" t="s">
        <v>495</v>
      </c>
      <c r="L4083" s="30" t="s">
        <v>612</v>
      </c>
      <c r="M4083" s="30" t="s">
        <v>950</v>
      </c>
      <c r="N4083" s="30"/>
      <c r="O4083" s="30" t="s">
        <v>9872</v>
      </c>
      <c r="P4083" s="30" t="s">
        <v>9868</v>
      </c>
      <c r="Q4083" s="30" t="s">
        <v>4174</v>
      </c>
    </row>
    <row r="4084" spans="1:17" hidden="1" x14ac:dyDescent="0.2">
      <c r="A4084" s="30" t="s">
        <v>12645</v>
      </c>
      <c r="B4084" s="30" t="s">
        <v>10109</v>
      </c>
      <c r="C4084" s="30" t="s">
        <v>12646</v>
      </c>
      <c r="D4084" s="30" t="s">
        <v>74</v>
      </c>
      <c r="E4084" s="30" t="s">
        <v>9891</v>
      </c>
      <c r="F4084" s="30"/>
      <c r="G4084" s="38">
        <v>60</v>
      </c>
      <c r="H4084" s="31">
        <v>0</v>
      </c>
      <c r="I4084" s="30" t="s">
        <v>622</v>
      </c>
      <c r="J4084" s="30" t="s">
        <v>623</v>
      </c>
      <c r="K4084" s="30" t="s">
        <v>495</v>
      </c>
      <c r="L4084" s="30" t="s">
        <v>612</v>
      </c>
      <c r="M4084" s="30" t="s">
        <v>1153</v>
      </c>
      <c r="N4084" s="30"/>
      <c r="O4084" s="30" t="s">
        <v>9872</v>
      </c>
      <c r="P4084" s="30" t="s">
        <v>9868</v>
      </c>
      <c r="Q4084" s="30" t="s">
        <v>4174</v>
      </c>
    </row>
    <row r="4085" spans="1:17" hidden="1" x14ac:dyDescent="0.2">
      <c r="A4085" s="30" t="s">
        <v>12647</v>
      </c>
      <c r="B4085" s="30" t="s">
        <v>10106</v>
      </c>
      <c r="C4085" s="30" t="s">
        <v>12648</v>
      </c>
      <c r="D4085" s="30" t="s">
        <v>74</v>
      </c>
      <c r="E4085" s="30" t="s">
        <v>9891</v>
      </c>
      <c r="F4085" s="30"/>
      <c r="G4085" s="38">
        <v>60</v>
      </c>
      <c r="H4085" s="31">
        <v>0</v>
      </c>
      <c r="I4085" s="30" t="s">
        <v>622</v>
      </c>
      <c r="J4085" s="30" t="s">
        <v>623</v>
      </c>
      <c r="K4085" s="30" t="s">
        <v>495</v>
      </c>
      <c r="L4085" s="30" t="s">
        <v>612</v>
      </c>
      <c r="M4085" s="30" t="s">
        <v>9851</v>
      </c>
      <c r="N4085" s="30"/>
      <c r="O4085" s="30" t="s">
        <v>9872</v>
      </c>
      <c r="P4085" s="30" t="s">
        <v>9868</v>
      </c>
      <c r="Q4085" s="30" t="s">
        <v>4174</v>
      </c>
    </row>
    <row r="4086" spans="1:17" hidden="1" x14ac:dyDescent="0.2">
      <c r="A4086" s="30" t="s">
        <v>12649</v>
      </c>
      <c r="B4086" s="30" t="s">
        <v>10109</v>
      </c>
      <c r="C4086" s="30" t="s">
        <v>12650</v>
      </c>
      <c r="D4086" s="30" t="s">
        <v>74</v>
      </c>
      <c r="E4086" s="30" t="s">
        <v>9891</v>
      </c>
      <c r="F4086" s="30"/>
      <c r="G4086" s="38">
        <v>60</v>
      </c>
      <c r="H4086" s="31">
        <v>0</v>
      </c>
      <c r="I4086" s="30" t="s">
        <v>5036</v>
      </c>
      <c r="J4086" s="30" t="s">
        <v>5037</v>
      </c>
      <c r="K4086" s="30" t="s">
        <v>495</v>
      </c>
      <c r="L4086" s="30" t="s">
        <v>612</v>
      </c>
      <c r="M4086" s="30" t="s">
        <v>1021</v>
      </c>
      <c r="N4086" s="30"/>
      <c r="O4086" s="30" t="s">
        <v>9872</v>
      </c>
      <c r="P4086" s="30" t="s">
        <v>9868</v>
      </c>
      <c r="Q4086" s="30" t="s">
        <v>4174</v>
      </c>
    </row>
    <row r="4087" spans="1:17" hidden="1" x14ac:dyDescent="0.2">
      <c r="A4087" s="30" t="s">
        <v>12651</v>
      </c>
      <c r="B4087" s="30" t="s">
        <v>10109</v>
      </c>
      <c r="C4087" s="30" t="s">
        <v>12652</v>
      </c>
      <c r="D4087" s="30" t="s">
        <v>74</v>
      </c>
      <c r="E4087" s="30" t="s">
        <v>9891</v>
      </c>
      <c r="F4087" s="30"/>
      <c r="G4087" s="38">
        <v>60</v>
      </c>
      <c r="H4087" s="31">
        <v>0</v>
      </c>
      <c r="I4087" s="30" t="s">
        <v>622</v>
      </c>
      <c r="J4087" s="30" t="s">
        <v>623</v>
      </c>
      <c r="K4087" s="30" t="s">
        <v>495</v>
      </c>
      <c r="L4087" s="30" t="s">
        <v>612</v>
      </c>
      <c r="M4087" s="30" t="s">
        <v>997</v>
      </c>
      <c r="N4087" s="30"/>
      <c r="O4087" s="30" t="s">
        <v>9872</v>
      </c>
      <c r="P4087" s="30" t="s">
        <v>9868</v>
      </c>
      <c r="Q4087" s="30" t="s">
        <v>4174</v>
      </c>
    </row>
    <row r="4088" spans="1:17" hidden="1" x14ac:dyDescent="0.2">
      <c r="A4088" s="30" t="s">
        <v>12653</v>
      </c>
      <c r="B4088" s="30" t="s">
        <v>10109</v>
      </c>
      <c r="C4088" s="30" t="s">
        <v>12654</v>
      </c>
      <c r="D4088" s="30" t="s">
        <v>74</v>
      </c>
      <c r="E4088" s="30" t="s">
        <v>9891</v>
      </c>
      <c r="F4088" s="30"/>
      <c r="G4088" s="38">
        <v>60</v>
      </c>
      <c r="H4088" s="31">
        <v>0</v>
      </c>
      <c r="I4088" s="30" t="s">
        <v>5036</v>
      </c>
      <c r="J4088" s="30" t="s">
        <v>5037</v>
      </c>
      <c r="K4088" s="30" t="s">
        <v>495</v>
      </c>
      <c r="L4088" s="30" t="s">
        <v>612</v>
      </c>
      <c r="M4088" s="30" t="s">
        <v>1828</v>
      </c>
      <c r="N4088" s="30"/>
      <c r="O4088" s="30" t="s">
        <v>9872</v>
      </c>
      <c r="P4088" s="30" t="s">
        <v>9868</v>
      </c>
      <c r="Q4088" s="30" t="s">
        <v>4174</v>
      </c>
    </row>
    <row r="4089" spans="1:17" hidden="1" x14ac:dyDescent="0.2">
      <c r="A4089" s="30" t="s">
        <v>12655</v>
      </c>
      <c r="B4089" s="30" t="s">
        <v>10109</v>
      </c>
      <c r="C4089" s="30" t="s">
        <v>12656</v>
      </c>
      <c r="D4089" s="30" t="s">
        <v>74</v>
      </c>
      <c r="E4089" s="30" t="s">
        <v>9891</v>
      </c>
      <c r="F4089" s="30"/>
      <c r="G4089" s="38">
        <v>60</v>
      </c>
      <c r="H4089" s="31">
        <v>0</v>
      </c>
      <c r="I4089" s="30" t="s">
        <v>622</v>
      </c>
      <c r="J4089" s="30" t="s">
        <v>623</v>
      </c>
      <c r="K4089" s="30" t="s">
        <v>495</v>
      </c>
      <c r="L4089" s="30" t="s">
        <v>612</v>
      </c>
      <c r="M4089" s="30" t="s">
        <v>624</v>
      </c>
      <c r="N4089" s="30"/>
      <c r="O4089" s="30" t="s">
        <v>9872</v>
      </c>
      <c r="P4089" s="30" t="s">
        <v>9868</v>
      </c>
      <c r="Q4089" s="30" t="s">
        <v>4174</v>
      </c>
    </row>
    <row r="4090" spans="1:17" hidden="1" x14ac:dyDescent="0.2">
      <c r="A4090" s="30" t="s">
        <v>12657</v>
      </c>
      <c r="B4090" s="30" t="s">
        <v>10103</v>
      </c>
      <c r="C4090" s="30" t="s">
        <v>12658</v>
      </c>
      <c r="D4090" s="30"/>
      <c r="E4090" s="30" t="s">
        <v>9870</v>
      </c>
      <c r="F4090" s="30" t="s">
        <v>74</v>
      </c>
      <c r="G4090" s="38">
        <v>60</v>
      </c>
      <c r="H4090" s="31">
        <v>0</v>
      </c>
      <c r="I4090" s="30" t="s">
        <v>512</v>
      </c>
      <c r="J4090" s="30" t="s">
        <v>513</v>
      </c>
      <c r="K4090" s="30" t="s">
        <v>495</v>
      </c>
      <c r="L4090" s="30" t="s">
        <v>496</v>
      </c>
      <c r="M4090" s="30" t="s">
        <v>526</v>
      </c>
      <c r="N4090" s="30"/>
      <c r="O4090" s="30" t="s">
        <v>9872</v>
      </c>
      <c r="P4090" s="30" t="s">
        <v>9868</v>
      </c>
      <c r="Q4090" s="30" t="s">
        <v>499</v>
      </c>
    </row>
    <row r="4091" spans="1:17" hidden="1" x14ac:dyDescent="0.2">
      <c r="A4091" s="30" t="s">
        <v>12659</v>
      </c>
      <c r="B4091" s="30" t="s">
        <v>10103</v>
      </c>
      <c r="C4091" s="30" t="s">
        <v>12660</v>
      </c>
      <c r="D4091" s="30"/>
      <c r="E4091" s="30" t="s">
        <v>9870</v>
      </c>
      <c r="F4091" s="30" t="s">
        <v>74</v>
      </c>
      <c r="G4091" s="38">
        <v>60</v>
      </c>
      <c r="H4091" s="31">
        <v>0</v>
      </c>
      <c r="I4091" s="30" t="s">
        <v>512</v>
      </c>
      <c r="J4091" s="30" t="s">
        <v>513</v>
      </c>
      <c r="K4091" s="30" t="s">
        <v>495</v>
      </c>
      <c r="L4091" s="30" t="s">
        <v>496</v>
      </c>
      <c r="M4091" s="30" t="s">
        <v>695</v>
      </c>
      <c r="N4091" s="30" t="s">
        <v>3047</v>
      </c>
      <c r="O4091" s="30" t="s">
        <v>9872</v>
      </c>
      <c r="P4091" s="30" t="s">
        <v>9868</v>
      </c>
      <c r="Q4091" s="30" t="s">
        <v>499</v>
      </c>
    </row>
    <row r="4092" spans="1:17" hidden="1" x14ac:dyDescent="0.2">
      <c r="A4092" s="30" t="s">
        <v>12661</v>
      </c>
      <c r="B4092" s="30" t="s">
        <v>10109</v>
      </c>
      <c r="C4092" s="30" t="s">
        <v>12662</v>
      </c>
      <c r="D4092" s="30" t="s">
        <v>74</v>
      </c>
      <c r="E4092" s="30" t="s">
        <v>9891</v>
      </c>
      <c r="F4092" s="30"/>
      <c r="G4092" s="38">
        <v>60</v>
      </c>
      <c r="H4092" s="31">
        <v>0</v>
      </c>
      <c r="I4092" s="30" t="s">
        <v>5036</v>
      </c>
      <c r="J4092" s="30" t="s">
        <v>5037</v>
      </c>
      <c r="K4092" s="30" t="s">
        <v>495</v>
      </c>
      <c r="L4092" s="30" t="s">
        <v>612</v>
      </c>
      <c r="M4092" s="30" t="s">
        <v>1021</v>
      </c>
      <c r="N4092" s="30"/>
      <c r="O4092" s="30" t="s">
        <v>9872</v>
      </c>
      <c r="P4092" s="30" t="s">
        <v>9868</v>
      </c>
      <c r="Q4092" s="30" t="s">
        <v>4174</v>
      </c>
    </row>
    <row r="4093" spans="1:17" hidden="1" x14ac:dyDescent="0.2">
      <c r="A4093" s="30" t="s">
        <v>12663</v>
      </c>
      <c r="B4093" s="30" t="s">
        <v>10106</v>
      </c>
      <c r="C4093" s="30" t="s">
        <v>12664</v>
      </c>
      <c r="D4093" s="30" t="s">
        <v>74</v>
      </c>
      <c r="E4093" s="30" t="s">
        <v>9891</v>
      </c>
      <c r="F4093" s="30"/>
      <c r="G4093" s="38">
        <v>60</v>
      </c>
      <c r="H4093" s="31">
        <v>0</v>
      </c>
      <c r="I4093" s="30" t="s">
        <v>5036</v>
      </c>
      <c r="J4093" s="30" t="s">
        <v>5037</v>
      </c>
      <c r="K4093" s="30" t="s">
        <v>495</v>
      </c>
      <c r="L4093" s="30" t="s">
        <v>612</v>
      </c>
      <c r="M4093" s="30" t="s">
        <v>4226</v>
      </c>
      <c r="N4093" s="30"/>
      <c r="O4093" s="30" t="s">
        <v>9872</v>
      </c>
      <c r="P4093" s="30" t="s">
        <v>9868</v>
      </c>
      <c r="Q4093" s="30" t="s">
        <v>4174</v>
      </c>
    </row>
    <row r="4094" spans="1:17" hidden="1" x14ac:dyDescent="0.2">
      <c r="A4094" s="30" t="s">
        <v>12665</v>
      </c>
      <c r="B4094" s="30" t="s">
        <v>10109</v>
      </c>
      <c r="C4094" s="30" t="s">
        <v>12666</v>
      </c>
      <c r="D4094" s="30" t="s">
        <v>74</v>
      </c>
      <c r="E4094" s="30" t="s">
        <v>9891</v>
      </c>
      <c r="F4094" s="30"/>
      <c r="G4094" s="38">
        <v>60</v>
      </c>
      <c r="H4094" s="31">
        <v>0</v>
      </c>
      <c r="I4094" s="30" t="s">
        <v>610</v>
      </c>
      <c r="J4094" s="30" t="s">
        <v>611</v>
      </c>
      <c r="K4094" s="30" t="s">
        <v>495</v>
      </c>
      <c r="L4094" s="30" t="s">
        <v>612</v>
      </c>
      <c r="M4094" s="30" t="s">
        <v>688</v>
      </c>
      <c r="N4094" s="30"/>
      <c r="O4094" s="30" t="s">
        <v>9872</v>
      </c>
      <c r="P4094" s="30" t="s">
        <v>9868</v>
      </c>
      <c r="Q4094" s="30" t="s">
        <v>4174</v>
      </c>
    </row>
    <row r="4095" spans="1:17" hidden="1" x14ac:dyDescent="0.2">
      <c r="A4095" s="30" t="s">
        <v>12667</v>
      </c>
      <c r="B4095" s="30" t="s">
        <v>10109</v>
      </c>
      <c r="C4095" s="30" t="s">
        <v>12668</v>
      </c>
      <c r="D4095" s="30" t="s">
        <v>74</v>
      </c>
      <c r="E4095" s="30" t="s">
        <v>10883</v>
      </c>
      <c r="F4095" s="30"/>
      <c r="G4095" s="38">
        <v>60</v>
      </c>
      <c r="H4095" s="31">
        <v>0</v>
      </c>
      <c r="I4095" s="30" t="s">
        <v>610</v>
      </c>
      <c r="J4095" s="30" t="s">
        <v>611</v>
      </c>
      <c r="K4095" s="30" t="s">
        <v>495</v>
      </c>
      <c r="L4095" s="30" t="s">
        <v>612</v>
      </c>
      <c r="M4095" s="30" t="s">
        <v>6616</v>
      </c>
      <c r="N4095" s="30"/>
      <c r="O4095" s="30" t="s">
        <v>9872</v>
      </c>
      <c r="P4095" s="30" t="s">
        <v>9868</v>
      </c>
      <c r="Q4095" s="30" t="s">
        <v>4174</v>
      </c>
    </row>
    <row r="4096" spans="1:17" hidden="1" x14ac:dyDescent="0.2">
      <c r="A4096" s="30" t="s">
        <v>12669</v>
      </c>
      <c r="B4096" s="30" t="s">
        <v>10109</v>
      </c>
      <c r="C4096" s="30" t="s">
        <v>12670</v>
      </c>
      <c r="D4096" s="30" t="s">
        <v>74</v>
      </c>
      <c r="E4096" s="30" t="s">
        <v>9891</v>
      </c>
      <c r="F4096" s="30"/>
      <c r="G4096" s="38">
        <v>60</v>
      </c>
      <c r="H4096" s="31">
        <v>0</v>
      </c>
      <c r="I4096" s="30" t="s">
        <v>622</v>
      </c>
      <c r="J4096" s="30" t="s">
        <v>623</v>
      </c>
      <c r="K4096" s="30" t="s">
        <v>495</v>
      </c>
      <c r="L4096" s="30" t="s">
        <v>612</v>
      </c>
      <c r="M4096" s="30" t="s">
        <v>1007</v>
      </c>
      <c r="N4096" s="30"/>
      <c r="O4096" s="30" t="s">
        <v>9872</v>
      </c>
      <c r="P4096" s="30" t="s">
        <v>9868</v>
      </c>
      <c r="Q4096" s="30" t="s">
        <v>4174</v>
      </c>
    </row>
    <row r="4097" spans="1:17" hidden="1" x14ac:dyDescent="0.2">
      <c r="A4097" s="30" t="s">
        <v>12671</v>
      </c>
      <c r="B4097" s="30" t="s">
        <v>10103</v>
      </c>
      <c r="C4097" s="30" t="s">
        <v>12672</v>
      </c>
      <c r="D4097" s="30"/>
      <c r="E4097" s="30" t="s">
        <v>9870</v>
      </c>
      <c r="F4097" s="30" t="s">
        <v>74</v>
      </c>
      <c r="G4097" s="38">
        <v>60</v>
      </c>
      <c r="H4097" s="31">
        <v>0</v>
      </c>
      <c r="I4097" s="30" t="s">
        <v>504</v>
      </c>
      <c r="J4097" s="30" t="s">
        <v>505</v>
      </c>
      <c r="K4097" s="30" t="s">
        <v>495</v>
      </c>
      <c r="L4097" s="30" t="s">
        <v>496</v>
      </c>
      <c r="M4097" s="30" t="s">
        <v>558</v>
      </c>
      <c r="N4097" s="30"/>
      <c r="O4097" s="30" t="s">
        <v>9872</v>
      </c>
      <c r="P4097" s="30" t="s">
        <v>9868</v>
      </c>
      <c r="Q4097" s="30" t="s">
        <v>499</v>
      </c>
    </row>
    <row r="4098" spans="1:17" hidden="1" x14ac:dyDescent="0.2">
      <c r="A4098" s="30" t="s">
        <v>12673</v>
      </c>
      <c r="B4098" s="30" t="s">
        <v>10103</v>
      </c>
      <c r="C4098" s="30" t="s">
        <v>12674</v>
      </c>
      <c r="D4098" s="30"/>
      <c r="E4098" s="30" t="s">
        <v>9870</v>
      </c>
      <c r="F4098" s="30" t="s">
        <v>74</v>
      </c>
      <c r="G4098" s="38">
        <v>60</v>
      </c>
      <c r="H4098" s="31">
        <v>0</v>
      </c>
      <c r="I4098" s="30" t="s">
        <v>586</v>
      </c>
      <c r="J4098" s="30" t="s">
        <v>587</v>
      </c>
      <c r="K4098" s="30" t="s">
        <v>495</v>
      </c>
      <c r="L4098" s="30" t="s">
        <v>496</v>
      </c>
      <c r="M4098" s="30" t="s">
        <v>903</v>
      </c>
      <c r="N4098" s="30"/>
      <c r="O4098" s="30" t="s">
        <v>9872</v>
      </c>
      <c r="P4098" s="30" t="s">
        <v>9868</v>
      </c>
      <c r="Q4098" s="30" t="s">
        <v>499</v>
      </c>
    </row>
    <row r="4099" spans="1:17" hidden="1" x14ac:dyDescent="0.2">
      <c r="A4099" s="30" t="s">
        <v>12675</v>
      </c>
      <c r="B4099" s="30" t="s">
        <v>10109</v>
      </c>
      <c r="C4099" s="30" t="s">
        <v>12676</v>
      </c>
      <c r="D4099" s="30" t="s">
        <v>74</v>
      </c>
      <c r="E4099" s="30" t="s">
        <v>9891</v>
      </c>
      <c r="F4099" s="30"/>
      <c r="G4099" s="38">
        <v>60</v>
      </c>
      <c r="H4099" s="31">
        <v>0</v>
      </c>
      <c r="I4099" s="30" t="s">
        <v>610</v>
      </c>
      <c r="J4099" s="30" t="s">
        <v>611</v>
      </c>
      <c r="K4099" s="30" t="s">
        <v>495</v>
      </c>
      <c r="L4099" s="30" t="s">
        <v>612</v>
      </c>
      <c r="M4099" s="30" t="s">
        <v>1108</v>
      </c>
      <c r="N4099" s="30"/>
      <c r="O4099" s="30" t="s">
        <v>9872</v>
      </c>
      <c r="P4099" s="30" t="s">
        <v>9868</v>
      </c>
      <c r="Q4099" s="30" t="s">
        <v>4174</v>
      </c>
    </row>
    <row r="4100" spans="1:17" hidden="1" x14ac:dyDescent="0.2">
      <c r="A4100" s="30" t="s">
        <v>12677</v>
      </c>
      <c r="B4100" s="30" t="s">
        <v>10103</v>
      </c>
      <c r="C4100" s="30" t="s">
        <v>12678</v>
      </c>
      <c r="D4100" s="30"/>
      <c r="E4100" s="30" t="s">
        <v>9870</v>
      </c>
      <c r="F4100" s="30" t="s">
        <v>74</v>
      </c>
      <c r="G4100" s="38">
        <v>60</v>
      </c>
      <c r="H4100" s="31">
        <v>0</v>
      </c>
      <c r="I4100" s="30" t="s">
        <v>586</v>
      </c>
      <c r="J4100" s="30" t="s">
        <v>587</v>
      </c>
      <c r="K4100" s="30" t="s">
        <v>495</v>
      </c>
      <c r="L4100" s="30" t="s">
        <v>496</v>
      </c>
      <c r="M4100" s="30" t="s">
        <v>588</v>
      </c>
      <c r="N4100" s="30"/>
      <c r="O4100" s="30" t="s">
        <v>9872</v>
      </c>
      <c r="P4100" s="30" t="s">
        <v>9868</v>
      </c>
      <c r="Q4100" s="30" t="s">
        <v>499</v>
      </c>
    </row>
    <row r="4101" spans="1:17" hidden="1" x14ac:dyDescent="0.2">
      <c r="A4101" s="30" t="s">
        <v>12679</v>
      </c>
      <c r="B4101" s="30" t="s">
        <v>10103</v>
      </c>
      <c r="C4101" s="30" t="s">
        <v>12680</v>
      </c>
      <c r="D4101" s="30"/>
      <c r="E4101" s="30" t="s">
        <v>9870</v>
      </c>
      <c r="F4101" s="30" t="s">
        <v>74</v>
      </c>
      <c r="G4101" s="38">
        <v>60</v>
      </c>
      <c r="H4101" s="31">
        <v>0</v>
      </c>
      <c r="I4101" s="30" t="s">
        <v>512</v>
      </c>
      <c r="J4101" s="30" t="s">
        <v>513</v>
      </c>
      <c r="K4101" s="30" t="s">
        <v>495</v>
      </c>
      <c r="L4101" s="30" t="s">
        <v>496</v>
      </c>
      <c r="M4101" s="30" t="s">
        <v>713</v>
      </c>
      <c r="N4101" s="30" t="s">
        <v>5292</v>
      </c>
      <c r="O4101" s="30" t="s">
        <v>9872</v>
      </c>
      <c r="P4101" s="30" t="s">
        <v>9868</v>
      </c>
      <c r="Q4101" s="30" t="s">
        <v>499</v>
      </c>
    </row>
    <row r="4102" spans="1:17" hidden="1" x14ac:dyDescent="0.2">
      <c r="A4102" s="30" t="s">
        <v>12681</v>
      </c>
      <c r="B4102" s="30" t="s">
        <v>10109</v>
      </c>
      <c r="C4102" s="30" t="s">
        <v>12682</v>
      </c>
      <c r="D4102" s="30" t="s">
        <v>74</v>
      </c>
      <c r="E4102" s="30" t="s">
        <v>9891</v>
      </c>
      <c r="F4102" s="30"/>
      <c r="G4102" s="38">
        <v>60</v>
      </c>
      <c r="H4102" s="31">
        <v>0</v>
      </c>
      <c r="I4102" s="30" t="s">
        <v>610</v>
      </c>
      <c r="J4102" s="30" t="s">
        <v>611</v>
      </c>
      <c r="K4102" s="30" t="s">
        <v>495</v>
      </c>
      <c r="L4102" s="30" t="s">
        <v>612</v>
      </c>
      <c r="M4102" s="30" t="s">
        <v>950</v>
      </c>
      <c r="N4102" s="30"/>
      <c r="O4102" s="30" t="s">
        <v>9872</v>
      </c>
      <c r="P4102" s="30" t="s">
        <v>9868</v>
      </c>
      <c r="Q4102" s="30" t="s">
        <v>4174</v>
      </c>
    </row>
    <row r="4103" spans="1:17" hidden="1" x14ac:dyDescent="0.2">
      <c r="A4103" s="30" t="s">
        <v>12683</v>
      </c>
      <c r="B4103" s="30" t="s">
        <v>10109</v>
      </c>
      <c r="C4103" s="30" t="s">
        <v>12684</v>
      </c>
      <c r="D4103" s="30" t="s">
        <v>74</v>
      </c>
      <c r="E4103" s="30" t="s">
        <v>9891</v>
      </c>
      <c r="F4103" s="30"/>
      <c r="G4103" s="38">
        <v>60</v>
      </c>
      <c r="H4103" s="31">
        <v>0</v>
      </c>
      <c r="I4103" s="30" t="s">
        <v>622</v>
      </c>
      <c r="J4103" s="30" t="s">
        <v>623</v>
      </c>
      <c r="K4103" s="30" t="s">
        <v>495</v>
      </c>
      <c r="L4103" s="30" t="s">
        <v>612</v>
      </c>
      <c r="M4103" s="30" t="s">
        <v>1007</v>
      </c>
      <c r="N4103" s="30"/>
      <c r="O4103" s="30" t="s">
        <v>9872</v>
      </c>
      <c r="P4103" s="30" t="s">
        <v>9868</v>
      </c>
      <c r="Q4103" s="30" t="s">
        <v>4174</v>
      </c>
    </row>
    <row r="4104" spans="1:17" hidden="1" x14ac:dyDescent="0.2">
      <c r="A4104" s="30" t="s">
        <v>12685</v>
      </c>
      <c r="B4104" s="30" t="s">
        <v>10109</v>
      </c>
      <c r="C4104" s="30" t="s">
        <v>12686</v>
      </c>
      <c r="D4104" s="30" t="s">
        <v>74</v>
      </c>
      <c r="E4104" s="30" t="s">
        <v>9891</v>
      </c>
      <c r="F4104" s="30"/>
      <c r="G4104" s="38">
        <v>60</v>
      </c>
      <c r="H4104" s="31">
        <v>0</v>
      </c>
      <c r="I4104" s="30" t="s">
        <v>622</v>
      </c>
      <c r="J4104" s="30" t="s">
        <v>623</v>
      </c>
      <c r="K4104" s="30" t="s">
        <v>495</v>
      </c>
      <c r="L4104" s="30" t="s">
        <v>612</v>
      </c>
      <c r="M4104" s="30" t="s">
        <v>1153</v>
      </c>
      <c r="N4104" s="30"/>
      <c r="O4104" s="30" t="s">
        <v>9872</v>
      </c>
      <c r="P4104" s="30" t="s">
        <v>9868</v>
      </c>
      <c r="Q4104" s="30" t="s">
        <v>4174</v>
      </c>
    </row>
    <row r="4105" spans="1:17" hidden="1" x14ac:dyDescent="0.2">
      <c r="A4105" s="30" t="s">
        <v>12687</v>
      </c>
      <c r="B4105" s="30" t="s">
        <v>10129</v>
      </c>
      <c r="C4105" s="30" t="s">
        <v>12688</v>
      </c>
      <c r="D4105" s="30"/>
      <c r="E4105" s="30" t="s">
        <v>9870</v>
      </c>
      <c r="F4105" s="30" t="s">
        <v>74</v>
      </c>
      <c r="G4105" s="38">
        <v>60</v>
      </c>
      <c r="H4105" s="31">
        <v>0</v>
      </c>
      <c r="I4105" s="30" t="s">
        <v>586</v>
      </c>
      <c r="J4105" s="30" t="s">
        <v>587</v>
      </c>
      <c r="K4105" s="30" t="s">
        <v>495</v>
      </c>
      <c r="L4105" s="30" t="s">
        <v>496</v>
      </c>
      <c r="M4105" s="30" t="s">
        <v>497</v>
      </c>
      <c r="N4105" s="30"/>
      <c r="O4105" s="30" t="s">
        <v>9872</v>
      </c>
      <c r="P4105" s="30" t="s">
        <v>9868</v>
      </c>
      <c r="Q4105" s="30" t="s">
        <v>499</v>
      </c>
    </row>
    <row r="4106" spans="1:17" hidden="1" x14ac:dyDescent="0.2">
      <c r="A4106" s="30" t="s">
        <v>12689</v>
      </c>
      <c r="B4106" s="30" t="s">
        <v>10109</v>
      </c>
      <c r="C4106" s="30" t="s">
        <v>12690</v>
      </c>
      <c r="D4106" s="30" t="s">
        <v>74</v>
      </c>
      <c r="E4106" s="30" t="s">
        <v>9891</v>
      </c>
      <c r="F4106" s="30"/>
      <c r="G4106" s="38">
        <v>60</v>
      </c>
      <c r="H4106" s="31">
        <v>0</v>
      </c>
      <c r="I4106" s="30" t="s">
        <v>610</v>
      </c>
      <c r="J4106" s="30" t="s">
        <v>611</v>
      </c>
      <c r="K4106" s="30" t="s">
        <v>495</v>
      </c>
      <c r="L4106" s="30" t="s">
        <v>612</v>
      </c>
      <c r="M4106" s="30" t="s">
        <v>688</v>
      </c>
      <c r="N4106" s="30"/>
      <c r="O4106" s="30" t="s">
        <v>9872</v>
      </c>
      <c r="P4106" s="30" t="s">
        <v>9868</v>
      </c>
      <c r="Q4106" s="30" t="s">
        <v>4174</v>
      </c>
    </row>
    <row r="4107" spans="1:17" hidden="1" x14ac:dyDescent="0.2">
      <c r="A4107" s="30" t="s">
        <v>12691</v>
      </c>
      <c r="B4107" s="30" t="s">
        <v>10109</v>
      </c>
      <c r="C4107" s="30" t="s">
        <v>12692</v>
      </c>
      <c r="D4107" s="30" t="s">
        <v>74</v>
      </c>
      <c r="E4107" s="30" t="s">
        <v>9891</v>
      </c>
      <c r="F4107" s="30"/>
      <c r="G4107" s="38">
        <v>60</v>
      </c>
      <c r="H4107" s="31">
        <v>0</v>
      </c>
      <c r="I4107" s="30" t="s">
        <v>622</v>
      </c>
      <c r="J4107" s="30" t="s">
        <v>623</v>
      </c>
      <c r="K4107" s="30" t="s">
        <v>495</v>
      </c>
      <c r="L4107" s="30" t="s">
        <v>612</v>
      </c>
      <c r="M4107" s="30" t="s">
        <v>624</v>
      </c>
      <c r="N4107" s="30"/>
      <c r="O4107" s="30" t="s">
        <v>9872</v>
      </c>
      <c r="P4107" s="30" t="s">
        <v>9868</v>
      </c>
      <c r="Q4107" s="30" t="s">
        <v>4174</v>
      </c>
    </row>
    <row r="4108" spans="1:17" hidden="1" x14ac:dyDescent="0.2">
      <c r="A4108" s="30" t="s">
        <v>12693</v>
      </c>
      <c r="B4108" s="30" t="s">
        <v>10106</v>
      </c>
      <c r="C4108" s="30" t="s">
        <v>12694</v>
      </c>
      <c r="D4108" s="30" t="s">
        <v>74</v>
      </c>
      <c r="E4108" s="30" t="s">
        <v>9891</v>
      </c>
      <c r="F4108" s="30"/>
      <c r="G4108" s="38">
        <v>60</v>
      </c>
      <c r="H4108" s="31">
        <v>0</v>
      </c>
      <c r="I4108" s="30" t="s">
        <v>5036</v>
      </c>
      <c r="J4108" s="30" t="s">
        <v>5037</v>
      </c>
      <c r="K4108" s="30" t="s">
        <v>495</v>
      </c>
      <c r="L4108" s="30" t="s">
        <v>612</v>
      </c>
      <c r="M4108" s="30" t="s">
        <v>4226</v>
      </c>
      <c r="N4108" s="30"/>
      <c r="O4108" s="30" t="s">
        <v>9872</v>
      </c>
      <c r="P4108" s="30" t="s">
        <v>9868</v>
      </c>
      <c r="Q4108" s="30" t="s">
        <v>4174</v>
      </c>
    </row>
    <row r="4109" spans="1:17" hidden="1" x14ac:dyDescent="0.2">
      <c r="A4109" s="30" t="s">
        <v>12695</v>
      </c>
      <c r="B4109" s="30" t="s">
        <v>10129</v>
      </c>
      <c r="C4109" s="30" t="s">
        <v>12696</v>
      </c>
      <c r="D4109" s="30"/>
      <c r="E4109" s="30" t="s">
        <v>9870</v>
      </c>
      <c r="F4109" s="30" t="s">
        <v>74</v>
      </c>
      <c r="G4109" s="38">
        <v>60</v>
      </c>
      <c r="H4109" s="31">
        <v>0</v>
      </c>
      <c r="I4109" s="30" t="s">
        <v>586</v>
      </c>
      <c r="J4109" s="30" t="s">
        <v>587</v>
      </c>
      <c r="K4109" s="30" t="s">
        <v>495</v>
      </c>
      <c r="L4109" s="30" t="s">
        <v>496</v>
      </c>
      <c r="M4109" s="30" t="s">
        <v>497</v>
      </c>
      <c r="N4109" s="30"/>
      <c r="O4109" s="30" t="s">
        <v>9872</v>
      </c>
      <c r="P4109" s="30" t="s">
        <v>9868</v>
      </c>
      <c r="Q4109" s="30" t="s">
        <v>499</v>
      </c>
    </row>
    <row r="4110" spans="1:17" hidden="1" x14ac:dyDescent="0.2">
      <c r="A4110" s="30" t="s">
        <v>12697</v>
      </c>
      <c r="B4110" s="30" t="s">
        <v>10103</v>
      </c>
      <c r="C4110" s="30" t="s">
        <v>12698</v>
      </c>
      <c r="D4110" s="30"/>
      <c r="E4110" s="30" t="s">
        <v>9870</v>
      </c>
      <c r="F4110" s="30" t="s">
        <v>74</v>
      </c>
      <c r="G4110" s="38">
        <v>60</v>
      </c>
      <c r="H4110" s="31">
        <v>0</v>
      </c>
      <c r="I4110" s="30" t="s">
        <v>512</v>
      </c>
      <c r="J4110" s="30" t="s">
        <v>513</v>
      </c>
      <c r="K4110" s="30" t="s">
        <v>495</v>
      </c>
      <c r="L4110" s="30" t="s">
        <v>496</v>
      </c>
      <c r="M4110" s="30" t="s">
        <v>695</v>
      </c>
      <c r="N4110" s="30" t="s">
        <v>696</v>
      </c>
      <c r="O4110" s="30" t="s">
        <v>9872</v>
      </c>
      <c r="P4110" s="30" t="s">
        <v>9868</v>
      </c>
      <c r="Q4110" s="30" t="s">
        <v>499</v>
      </c>
    </row>
    <row r="4111" spans="1:17" hidden="1" x14ac:dyDescent="0.2">
      <c r="A4111" s="30" t="s">
        <v>12699</v>
      </c>
      <c r="B4111" s="30" t="s">
        <v>10103</v>
      </c>
      <c r="C4111" s="30" t="s">
        <v>12700</v>
      </c>
      <c r="D4111" s="30"/>
      <c r="E4111" s="30" t="s">
        <v>9870</v>
      </c>
      <c r="F4111" s="30" t="s">
        <v>74</v>
      </c>
      <c r="G4111" s="38">
        <v>60</v>
      </c>
      <c r="H4111" s="31">
        <v>0</v>
      </c>
      <c r="I4111" s="30" t="s">
        <v>504</v>
      </c>
      <c r="J4111" s="30" t="s">
        <v>505</v>
      </c>
      <c r="K4111" s="30" t="s">
        <v>495</v>
      </c>
      <c r="L4111" s="30" t="s">
        <v>496</v>
      </c>
      <c r="M4111" s="30" t="s">
        <v>558</v>
      </c>
      <c r="N4111" s="30"/>
      <c r="O4111" s="30" t="s">
        <v>9872</v>
      </c>
      <c r="P4111" s="30" t="s">
        <v>9868</v>
      </c>
      <c r="Q4111" s="30" t="s">
        <v>499</v>
      </c>
    </row>
    <row r="4112" spans="1:17" hidden="1" x14ac:dyDescent="0.2">
      <c r="A4112" s="30" t="s">
        <v>12701</v>
      </c>
      <c r="B4112" s="30" t="s">
        <v>10109</v>
      </c>
      <c r="C4112" s="30" t="s">
        <v>12702</v>
      </c>
      <c r="D4112" s="30" t="s">
        <v>74</v>
      </c>
      <c r="E4112" s="30" t="s">
        <v>9891</v>
      </c>
      <c r="F4112" s="30"/>
      <c r="G4112" s="38">
        <v>60</v>
      </c>
      <c r="H4112" s="31">
        <v>0</v>
      </c>
      <c r="I4112" s="30" t="s">
        <v>622</v>
      </c>
      <c r="J4112" s="30" t="s">
        <v>623</v>
      </c>
      <c r="K4112" s="30" t="s">
        <v>495</v>
      </c>
      <c r="L4112" s="30" t="s">
        <v>612</v>
      </c>
      <c r="M4112" s="30" t="s">
        <v>624</v>
      </c>
      <c r="N4112" s="30"/>
      <c r="O4112" s="30" t="s">
        <v>9872</v>
      </c>
      <c r="P4112" s="30" t="s">
        <v>9868</v>
      </c>
      <c r="Q4112" s="30" t="s">
        <v>4174</v>
      </c>
    </row>
    <row r="4113" spans="1:17" hidden="1" x14ac:dyDescent="0.2">
      <c r="A4113" s="30" t="s">
        <v>12703</v>
      </c>
      <c r="B4113" s="30" t="s">
        <v>10103</v>
      </c>
      <c r="C4113" s="30" t="s">
        <v>12704</v>
      </c>
      <c r="D4113" s="30"/>
      <c r="E4113" s="30" t="s">
        <v>9870</v>
      </c>
      <c r="F4113" s="30" t="s">
        <v>74</v>
      </c>
      <c r="G4113" s="38">
        <v>60</v>
      </c>
      <c r="H4113" s="31">
        <v>0</v>
      </c>
      <c r="I4113" s="30" t="s">
        <v>552</v>
      </c>
      <c r="J4113" s="30" t="s">
        <v>553</v>
      </c>
      <c r="K4113" s="30" t="s">
        <v>495</v>
      </c>
      <c r="L4113" s="30" t="s">
        <v>496</v>
      </c>
      <c r="M4113" s="30" t="s">
        <v>654</v>
      </c>
      <c r="N4113" s="30"/>
      <c r="O4113" s="30" t="s">
        <v>9872</v>
      </c>
      <c r="P4113" s="30" t="s">
        <v>9868</v>
      </c>
      <c r="Q4113" s="30" t="s">
        <v>499</v>
      </c>
    </row>
    <row r="4114" spans="1:17" hidden="1" x14ac:dyDescent="0.2">
      <c r="A4114" s="30" t="s">
        <v>12705</v>
      </c>
      <c r="B4114" s="30" t="s">
        <v>10103</v>
      </c>
      <c r="C4114" s="30" t="s">
        <v>12706</v>
      </c>
      <c r="D4114" s="30"/>
      <c r="E4114" s="30" t="s">
        <v>9870</v>
      </c>
      <c r="F4114" s="30" t="s">
        <v>74</v>
      </c>
      <c r="G4114" s="38">
        <v>60</v>
      </c>
      <c r="H4114" s="31">
        <v>0</v>
      </c>
      <c r="I4114" s="30" t="s">
        <v>512</v>
      </c>
      <c r="J4114" s="30" t="s">
        <v>513</v>
      </c>
      <c r="K4114" s="30" t="s">
        <v>495</v>
      </c>
      <c r="L4114" s="30" t="s">
        <v>496</v>
      </c>
      <c r="M4114" s="30" t="s">
        <v>713</v>
      </c>
      <c r="N4114" s="30" t="s">
        <v>5309</v>
      </c>
      <c r="O4114" s="30" t="s">
        <v>9872</v>
      </c>
      <c r="P4114" s="30" t="s">
        <v>9868</v>
      </c>
      <c r="Q4114" s="30" t="s">
        <v>499</v>
      </c>
    </row>
    <row r="4115" spans="1:17" hidden="1" x14ac:dyDescent="0.2">
      <c r="A4115" s="30" t="s">
        <v>12707</v>
      </c>
      <c r="B4115" s="30" t="s">
        <v>10103</v>
      </c>
      <c r="C4115" s="30" t="s">
        <v>12708</v>
      </c>
      <c r="D4115" s="30"/>
      <c r="E4115" s="30" t="s">
        <v>9870</v>
      </c>
      <c r="F4115" s="30" t="s">
        <v>74</v>
      </c>
      <c r="G4115" s="38">
        <v>60</v>
      </c>
      <c r="H4115" s="31">
        <v>0</v>
      </c>
      <c r="I4115" s="30" t="s">
        <v>512</v>
      </c>
      <c r="J4115" s="30" t="s">
        <v>513</v>
      </c>
      <c r="K4115" s="30" t="s">
        <v>495</v>
      </c>
      <c r="L4115" s="30" t="s">
        <v>496</v>
      </c>
      <c r="M4115" s="30" t="s">
        <v>695</v>
      </c>
      <c r="N4115" s="30" t="s">
        <v>3085</v>
      </c>
      <c r="O4115" s="30" t="s">
        <v>9872</v>
      </c>
      <c r="P4115" s="30" t="s">
        <v>9868</v>
      </c>
      <c r="Q4115" s="30" t="s">
        <v>499</v>
      </c>
    </row>
    <row r="4116" spans="1:17" hidden="1" x14ac:dyDescent="0.2">
      <c r="A4116" s="30" t="s">
        <v>12709</v>
      </c>
      <c r="B4116" s="30" t="s">
        <v>10103</v>
      </c>
      <c r="C4116" s="30" t="s">
        <v>12710</v>
      </c>
      <c r="D4116" s="30"/>
      <c r="E4116" s="30" t="s">
        <v>9870</v>
      </c>
      <c r="F4116" s="30" t="s">
        <v>74</v>
      </c>
      <c r="G4116" s="38">
        <v>60</v>
      </c>
      <c r="H4116" s="31">
        <v>0</v>
      </c>
      <c r="I4116" s="30" t="s">
        <v>586</v>
      </c>
      <c r="J4116" s="30" t="s">
        <v>587</v>
      </c>
      <c r="K4116" s="30" t="s">
        <v>495</v>
      </c>
      <c r="L4116" s="30" t="s">
        <v>496</v>
      </c>
      <c r="M4116" s="30" t="s">
        <v>903</v>
      </c>
      <c r="N4116" s="30"/>
      <c r="O4116" s="30" t="s">
        <v>9872</v>
      </c>
      <c r="P4116" s="30" t="s">
        <v>9868</v>
      </c>
      <c r="Q4116" s="30" t="s">
        <v>499</v>
      </c>
    </row>
    <row r="4117" spans="1:17" hidden="1" x14ac:dyDescent="0.2">
      <c r="A4117" s="30" t="s">
        <v>12711</v>
      </c>
      <c r="B4117" s="30" t="s">
        <v>10106</v>
      </c>
      <c r="C4117" s="30" t="s">
        <v>12712</v>
      </c>
      <c r="D4117" s="30" t="s">
        <v>74</v>
      </c>
      <c r="E4117" s="30" t="s">
        <v>9891</v>
      </c>
      <c r="F4117" s="30"/>
      <c r="G4117" s="38">
        <v>60</v>
      </c>
      <c r="H4117" s="31">
        <v>0</v>
      </c>
      <c r="I4117" s="30" t="s">
        <v>622</v>
      </c>
      <c r="J4117" s="30" t="s">
        <v>623</v>
      </c>
      <c r="K4117" s="30" t="s">
        <v>495</v>
      </c>
      <c r="L4117" s="30" t="s">
        <v>612</v>
      </c>
      <c r="M4117" s="30" t="s">
        <v>11187</v>
      </c>
      <c r="N4117" s="30"/>
      <c r="O4117" s="30" t="s">
        <v>9872</v>
      </c>
      <c r="P4117" s="30" t="s">
        <v>9868</v>
      </c>
      <c r="Q4117" s="30" t="s">
        <v>4174</v>
      </c>
    </row>
    <row r="4118" spans="1:17" hidden="1" x14ac:dyDescent="0.2">
      <c r="A4118" s="30" t="s">
        <v>12713</v>
      </c>
      <c r="B4118" s="30" t="s">
        <v>10109</v>
      </c>
      <c r="C4118" s="30" t="s">
        <v>12714</v>
      </c>
      <c r="D4118" s="30" t="s">
        <v>74</v>
      </c>
      <c r="E4118" s="30" t="s">
        <v>9891</v>
      </c>
      <c r="F4118" s="30"/>
      <c r="G4118" s="38">
        <v>60</v>
      </c>
      <c r="H4118" s="31">
        <v>0</v>
      </c>
      <c r="I4118" s="30" t="s">
        <v>622</v>
      </c>
      <c r="J4118" s="30" t="s">
        <v>623</v>
      </c>
      <c r="K4118" s="30" t="s">
        <v>495</v>
      </c>
      <c r="L4118" s="30" t="s">
        <v>612</v>
      </c>
      <c r="M4118" s="30" t="s">
        <v>624</v>
      </c>
      <c r="N4118" s="30"/>
      <c r="O4118" s="30" t="s">
        <v>9872</v>
      </c>
      <c r="P4118" s="30" t="s">
        <v>9868</v>
      </c>
      <c r="Q4118" s="30" t="s">
        <v>4174</v>
      </c>
    </row>
    <row r="4119" spans="1:17" hidden="1" x14ac:dyDescent="0.2">
      <c r="A4119" s="30" t="s">
        <v>12715</v>
      </c>
      <c r="B4119" s="30" t="s">
        <v>10109</v>
      </c>
      <c r="C4119" s="30" t="s">
        <v>12716</v>
      </c>
      <c r="D4119" s="30" t="s">
        <v>74</v>
      </c>
      <c r="E4119" s="30" t="s">
        <v>9891</v>
      </c>
      <c r="F4119" s="30"/>
      <c r="G4119" s="38">
        <v>60</v>
      </c>
      <c r="H4119" s="31">
        <v>0</v>
      </c>
      <c r="I4119" s="30" t="s">
        <v>622</v>
      </c>
      <c r="J4119" s="30" t="s">
        <v>623</v>
      </c>
      <c r="K4119" s="30" t="s">
        <v>495</v>
      </c>
      <c r="L4119" s="30" t="s">
        <v>612</v>
      </c>
      <c r="M4119" s="30" t="s">
        <v>624</v>
      </c>
      <c r="N4119" s="30"/>
      <c r="O4119" s="30" t="s">
        <v>9872</v>
      </c>
      <c r="P4119" s="30" t="s">
        <v>9868</v>
      </c>
      <c r="Q4119" s="30" t="s">
        <v>4174</v>
      </c>
    </row>
    <row r="4120" spans="1:17" hidden="1" x14ac:dyDescent="0.2">
      <c r="A4120" s="30" t="s">
        <v>12717</v>
      </c>
      <c r="B4120" s="30" t="s">
        <v>10103</v>
      </c>
      <c r="C4120" s="30" t="s">
        <v>12718</v>
      </c>
      <c r="D4120" s="30"/>
      <c r="E4120" s="30" t="s">
        <v>9870</v>
      </c>
      <c r="F4120" s="30" t="s">
        <v>74</v>
      </c>
      <c r="G4120" s="38">
        <v>60</v>
      </c>
      <c r="H4120" s="31">
        <v>0</v>
      </c>
      <c r="I4120" s="30" t="s">
        <v>504</v>
      </c>
      <c r="J4120" s="30" t="s">
        <v>505</v>
      </c>
      <c r="K4120" s="30" t="s">
        <v>495</v>
      </c>
      <c r="L4120" s="30" t="s">
        <v>496</v>
      </c>
      <c r="M4120" s="30" t="s">
        <v>558</v>
      </c>
      <c r="N4120" s="30"/>
      <c r="O4120" s="30" t="s">
        <v>9872</v>
      </c>
      <c r="P4120" s="30" t="s">
        <v>9868</v>
      </c>
      <c r="Q4120" s="30" t="s">
        <v>499</v>
      </c>
    </row>
    <row r="4121" spans="1:17" hidden="1" x14ac:dyDescent="0.2">
      <c r="A4121" s="30" t="s">
        <v>12719</v>
      </c>
      <c r="B4121" s="30" t="s">
        <v>10109</v>
      </c>
      <c r="C4121" s="30" t="s">
        <v>12720</v>
      </c>
      <c r="D4121" s="30" t="s">
        <v>74</v>
      </c>
      <c r="E4121" s="30" t="s">
        <v>9891</v>
      </c>
      <c r="F4121" s="30"/>
      <c r="G4121" s="38">
        <v>60</v>
      </c>
      <c r="H4121" s="31">
        <v>0</v>
      </c>
      <c r="I4121" s="30" t="s">
        <v>610</v>
      </c>
      <c r="J4121" s="30" t="s">
        <v>611</v>
      </c>
      <c r="K4121" s="30" t="s">
        <v>495</v>
      </c>
      <c r="L4121" s="30" t="s">
        <v>612</v>
      </c>
      <c r="M4121" s="30" t="s">
        <v>688</v>
      </c>
      <c r="N4121" s="30"/>
      <c r="O4121" s="30" t="s">
        <v>9872</v>
      </c>
      <c r="P4121" s="30" t="s">
        <v>9868</v>
      </c>
      <c r="Q4121" s="30" t="s">
        <v>4174</v>
      </c>
    </row>
    <row r="4122" spans="1:17" hidden="1" x14ac:dyDescent="0.2">
      <c r="A4122" s="30" t="s">
        <v>12721</v>
      </c>
      <c r="B4122" s="30" t="s">
        <v>10103</v>
      </c>
      <c r="C4122" s="30" t="s">
        <v>12722</v>
      </c>
      <c r="D4122" s="30"/>
      <c r="E4122" s="30" t="s">
        <v>9870</v>
      </c>
      <c r="F4122" s="30" t="s">
        <v>74</v>
      </c>
      <c r="G4122" s="38">
        <v>60</v>
      </c>
      <c r="H4122" s="31">
        <v>0</v>
      </c>
      <c r="I4122" s="30" t="s">
        <v>552</v>
      </c>
      <c r="J4122" s="30" t="s">
        <v>553</v>
      </c>
      <c r="K4122" s="30" t="s">
        <v>495</v>
      </c>
      <c r="L4122" s="30" t="s">
        <v>496</v>
      </c>
      <c r="M4122" s="30" t="s">
        <v>654</v>
      </c>
      <c r="N4122" s="30"/>
      <c r="O4122" s="30" t="s">
        <v>9872</v>
      </c>
      <c r="P4122" s="30" t="s">
        <v>9868</v>
      </c>
      <c r="Q4122" s="30" t="s">
        <v>499</v>
      </c>
    </row>
    <row r="4123" spans="1:17" hidden="1" x14ac:dyDescent="0.2">
      <c r="A4123" s="30" t="s">
        <v>12723</v>
      </c>
      <c r="B4123" s="30" t="s">
        <v>10103</v>
      </c>
      <c r="C4123" s="30" t="s">
        <v>12724</v>
      </c>
      <c r="D4123" s="30"/>
      <c r="E4123" s="30" t="s">
        <v>9870</v>
      </c>
      <c r="F4123" s="30" t="s">
        <v>74</v>
      </c>
      <c r="G4123" s="38">
        <v>60</v>
      </c>
      <c r="H4123" s="31">
        <v>0</v>
      </c>
      <c r="I4123" s="30" t="s">
        <v>512</v>
      </c>
      <c r="J4123" s="30" t="s">
        <v>513</v>
      </c>
      <c r="K4123" s="30" t="s">
        <v>495</v>
      </c>
      <c r="L4123" s="30" t="s">
        <v>496</v>
      </c>
      <c r="M4123" s="30" t="s">
        <v>548</v>
      </c>
      <c r="N4123" s="30"/>
      <c r="O4123" s="30" t="s">
        <v>9872</v>
      </c>
      <c r="P4123" s="30" t="s">
        <v>9868</v>
      </c>
      <c r="Q4123" s="30" t="s">
        <v>499</v>
      </c>
    </row>
    <row r="4124" spans="1:17" hidden="1" x14ac:dyDescent="0.2">
      <c r="A4124" s="30" t="s">
        <v>12725</v>
      </c>
      <c r="B4124" s="30" t="s">
        <v>10109</v>
      </c>
      <c r="C4124" s="30" t="s">
        <v>12726</v>
      </c>
      <c r="D4124" s="30" t="s">
        <v>74</v>
      </c>
      <c r="E4124" s="30" t="s">
        <v>9891</v>
      </c>
      <c r="F4124" s="30"/>
      <c r="G4124" s="38">
        <v>60</v>
      </c>
      <c r="H4124" s="31">
        <v>0</v>
      </c>
      <c r="I4124" s="30" t="s">
        <v>610</v>
      </c>
      <c r="J4124" s="30" t="s">
        <v>611</v>
      </c>
      <c r="K4124" s="30" t="s">
        <v>495</v>
      </c>
      <c r="L4124" s="30" t="s">
        <v>612</v>
      </c>
      <c r="M4124" s="30" t="s">
        <v>943</v>
      </c>
      <c r="N4124" s="30"/>
      <c r="O4124" s="30" t="s">
        <v>9872</v>
      </c>
      <c r="P4124" s="30" t="s">
        <v>9868</v>
      </c>
      <c r="Q4124" s="30" t="s">
        <v>4174</v>
      </c>
    </row>
    <row r="4125" spans="1:17" hidden="1" x14ac:dyDescent="0.2">
      <c r="A4125" s="30" t="s">
        <v>12727</v>
      </c>
      <c r="B4125" s="30" t="s">
        <v>10103</v>
      </c>
      <c r="C4125" s="30" t="s">
        <v>12728</v>
      </c>
      <c r="D4125" s="30"/>
      <c r="E4125" s="30" t="s">
        <v>9870</v>
      </c>
      <c r="F4125" s="30" t="s">
        <v>74</v>
      </c>
      <c r="G4125" s="38">
        <v>60</v>
      </c>
      <c r="H4125" s="31">
        <v>0</v>
      </c>
      <c r="I4125" s="30" t="s">
        <v>586</v>
      </c>
      <c r="J4125" s="30" t="s">
        <v>587</v>
      </c>
      <c r="K4125" s="30" t="s">
        <v>495</v>
      </c>
      <c r="L4125" s="30" t="s">
        <v>496</v>
      </c>
      <c r="M4125" s="30" t="s">
        <v>903</v>
      </c>
      <c r="N4125" s="30"/>
      <c r="O4125" s="30" t="s">
        <v>9872</v>
      </c>
      <c r="P4125" s="30" t="s">
        <v>9868</v>
      </c>
      <c r="Q4125" s="30" t="s">
        <v>499</v>
      </c>
    </row>
    <row r="4126" spans="1:17" hidden="1" x14ac:dyDescent="0.2">
      <c r="A4126" s="30" t="s">
        <v>12729</v>
      </c>
      <c r="B4126" s="30" t="s">
        <v>10103</v>
      </c>
      <c r="C4126" s="30" t="s">
        <v>12730</v>
      </c>
      <c r="D4126" s="30"/>
      <c r="E4126" s="30" t="s">
        <v>9870</v>
      </c>
      <c r="F4126" s="30" t="s">
        <v>74</v>
      </c>
      <c r="G4126" s="38">
        <v>60</v>
      </c>
      <c r="H4126" s="31">
        <v>0</v>
      </c>
      <c r="I4126" s="30" t="s">
        <v>552</v>
      </c>
      <c r="J4126" s="30" t="s">
        <v>553</v>
      </c>
      <c r="K4126" s="30" t="s">
        <v>495</v>
      </c>
      <c r="L4126" s="30" t="s">
        <v>496</v>
      </c>
      <c r="M4126" s="30" t="s">
        <v>724</v>
      </c>
      <c r="N4126" s="30"/>
      <c r="O4126" s="30" t="s">
        <v>9872</v>
      </c>
      <c r="P4126" s="30" t="s">
        <v>9868</v>
      </c>
      <c r="Q4126" s="30" t="s">
        <v>499</v>
      </c>
    </row>
    <row r="4127" spans="1:17" hidden="1" x14ac:dyDescent="0.2">
      <c r="A4127" s="30" t="s">
        <v>12731</v>
      </c>
      <c r="B4127" s="30" t="s">
        <v>10103</v>
      </c>
      <c r="C4127" s="30" t="s">
        <v>12732</v>
      </c>
      <c r="D4127" s="30"/>
      <c r="E4127" s="30" t="s">
        <v>9870</v>
      </c>
      <c r="F4127" s="30" t="s">
        <v>74</v>
      </c>
      <c r="G4127" s="38">
        <v>60</v>
      </c>
      <c r="H4127" s="31">
        <v>0</v>
      </c>
      <c r="I4127" s="30" t="s">
        <v>718</v>
      </c>
      <c r="J4127" s="30" t="s">
        <v>719</v>
      </c>
      <c r="K4127" s="30" t="s">
        <v>495</v>
      </c>
      <c r="L4127" s="30" t="s">
        <v>496</v>
      </c>
      <c r="M4127" s="30" t="s">
        <v>588</v>
      </c>
      <c r="N4127" s="30"/>
      <c r="O4127" s="30" t="s">
        <v>9872</v>
      </c>
      <c r="P4127" s="30" t="s">
        <v>9868</v>
      </c>
      <c r="Q4127" s="30" t="s">
        <v>499</v>
      </c>
    </row>
    <row r="4128" spans="1:17" hidden="1" x14ac:dyDescent="0.2">
      <c r="A4128" s="30" t="s">
        <v>12733</v>
      </c>
      <c r="B4128" s="30" t="s">
        <v>10109</v>
      </c>
      <c r="C4128" s="30" t="s">
        <v>12734</v>
      </c>
      <c r="D4128" s="30" t="s">
        <v>74</v>
      </c>
      <c r="E4128" s="30" t="s">
        <v>10883</v>
      </c>
      <c r="F4128" s="30"/>
      <c r="G4128" s="38">
        <v>60</v>
      </c>
      <c r="H4128" s="31">
        <v>0</v>
      </c>
      <c r="I4128" s="30" t="s">
        <v>610</v>
      </c>
      <c r="J4128" s="30" t="s">
        <v>611</v>
      </c>
      <c r="K4128" s="30" t="s">
        <v>495</v>
      </c>
      <c r="L4128" s="30" t="s">
        <v>612</v>
      </c>
      <c r="M4128" s="30" t="s">
        <v>6616</v>
      </c>
      <c r="N4128" s="30"/>
      <c r="O4128" s="30" t="s">
        <v>9872</v>
      </c>
      <c r="P4128" s="30" t="s">
        <v>9868</v>
      </c>
      <c r="Q4128" s="30" t="s">
        <v>4174</v>
      </c>
    </row>
    <row r="4129" spans="1:17" hidden="1" x14ac:dyDescent="0.2">
      <c r="A4129" s="30" t="s">
        <v>12735</v>
      </c>
      <c r="B4129" s="30" t="s">
        <v>10109</v>
      </c>
      <c r="C4129" s="30" t="s">
        <v>12736</v>
      </c>
      <c r="D4129" s="30" t="s">
        <v>74</v>
      </c>
      <c r="E4129" s="30" t="s">
        <v>9891</v>
      </c>
      <c r="F4129" s="30"/>
      <c r="G4129" s="38">
        <v>60</v>
      </c>
      <c r="H4129" s="31">
        <v>0</v>
      </c>
      <c r="I4129" s="30" t="s">
        <v>5036</v>
      </c>
      <c r="J4129" s="30" t="s">
        <v>5037</v>
      </c>
      <c r="K4129" s="30" t="s">
        <v>495</v>
      </c>
      <c r="L4129" s="30" t="s">
        <v>612</v>
      </c>
      <c r="M4129" s="30" t="s">
        <v>1828</v>
      </c>
      <c r="N4129" s="30"/>
      <c r="O4129" s="30" t="s">
        <v>9872</v>
      </c>
      <c r="P4129" s="30" t="s">
        <v>9868</v>
      </c>
      <c r="Q4129" s="30" t="s">
        <v>4174</v>
      </c>
    </row>
    <row r="4130" spans="1:17" hidden="1" x14ac:dyDescent="0.2">
      <c r="A4130" s="30" t="s">
        <v>12737</v>
      </c>
      <c r="B4130" s="30" t="s">
        <v>10106</v>
      </c>
      <c r="C4130" s="30" t="s">
        <v>12738</v>
      </c>
      <c r="D4130" s="30" t="s">
        <v>74</v>
      </c>
      <c r="E4130" s="30" t="s">
        <v>9891</v>
      </c>
      <c r="F4130" s="30"/>
      <c r="G4130" s="38">
        <v>60</v>
      </c>
      <c r="H4130" s="31">
        <v>0</v>
      </c>
      <c r="I4130" s="30" t="s">
        <v>610</v>
      </c>
      <c r="J4130" s="30" t="s">
        <v>611</v>
      </c>
      <c r="K4130" s="30" t="s">
        <v>495</v>
      </c>
      <c r="L4130" s="30" t="s">
        <v>612</v>
      </c>
      <c r="M4130" s="30" t="s">
        <v>5051</v>
      </c>
      <c r="N4130" s="30"/>
      <c r="O4130" s="30" t="s">
        <v>9872</v>
      </c>
      <c r="P4130" s="30" t="s">
        <v>9868</v>
      </c>
      <c r="Q4130" s="30" t="s">
        <v>4174</v>
      </c>
    </row>
    <row r="4131" spans="1:17" hidden="1" x14ac:dyDescent="0.2">
      <c r="A4131" s="30" t="s">
        <v>12739</v>
      </c>
      <c r="B4131" s="30" t="s">
        <v>10109</v>
      </c>
      <c r="C4131" s="30" t="s">
        <v>12740</v>
      </c>
      <c r="D4131" s="30" t="s">
        <v>74</v>
      </c>
      <c r="E4131" s="30" t="s">
        <v>9891</v>
      </c>
      <c r="F4131" s="30"/>
      <c r="G4131" s="38">
        <v>60</v>
      </c>
      <c r="H4131" s="31">
        <v>0</v>
      </c>
      <c r="I4131" s="30" t="s">
        <v>622</v>
      </c>
      <c r="J4131" s="30" t="s">
        <v>623</v>
      </c>
      <c r="K4131" s="30" t="s">
        <v>495</v>
      </c>
      <c r="L4131" s="30" t="s">
        <v>612</v>
      </c>
      <c r="M4131" s="30" t="s">
        <v>997</v>
      </c>
      <c r="N4131" s="30"/>
      <c r="O4131" s="30" t="s">
        <v>9872</v>
      </c>
      <c r="P4131" s="30" t="s">
        <v>9868</v>
      </c>
      <c r="Q4131" s="30" t="s">
        <v>4174</v>
      </c>
    </row>
    <row r="4132" spans="1:17" hidden="1" x14ac:dyDescent="0.2">
      <c r="A4132" s="30" t="s">
        <v>12741</v>
      </c>
      <c r="B4132" s="30" t="s">
        <v>10106</v>
      </c>
      <c r="C4132" s="30" t="s">
        <v>12742</v>
      </c>
      <c r="D4132" s="30" t="s">
        <v>74</v>
      </c>
      <c r="E4132" s="30" t="s">
        <v>9891</v>
      </c>
      <c r="F4132" s="30"/>
      <c r="G4132" s="38">
        <v>60</v>
      </c>
      <c r="H4132" s="31">
        <v>0</v>
      </c>
      <c r="I4132" s="30" t="s">
        <v>622</v>
      </c>
      <c r="J4132" s="30" t="s">
        <v>623</v>
      </c>
      <c r="K4132" s="30" t="s">
        <v>495</v>
      </c>
      <c r="L4132" s="30" t="s">
        <v>612</v>
      </c>
      <c r="M4132" s="30" t="s">
        <v>1088</v>
      </c>
      <c r="N4132" s="30"/>
      <c r="O4132" s="30" t="s">
        <v>9872</v>
      </c>
      <c r="P4132" s="30" t="s">
        <v>9868</v>
      </c>
      <c r="Q4132" s="30" t="s">
        <v>4174</v>
      </c>
    </row>
    <row r="4133" spans="1:17" hidden="1" x14ac:dyDescent="0.2">
      <c r="A4133" s="30" t="s">
        <v>12743</v>
      </c>
      <c r="B4133" s="30" t="s">
        <v>10103</v>
      </c>
      <c r="C4133" s="30" t="s">
        <v>12744</v>
      </c>
      <c r="D4133" s="30"/>
      <c r="E4133" s="30" t="s">
        <v>9870</v>
      </c>
      <c r="F4133" s="30" t="s">
        <v>74</v>
      </c>
      <c r="G4133" s="38">
        <v>60</v>
      </c>
      <c r="H4133" s="31">
        <v>0</v>
      </c>
      <c r="I4133" s="30" t="s">
        <v>504</v>
      </c>
      <c r="J4133" s="30" t="s">
        <v>505</v>
      </c>
      <c r="K4133" s="30" t="s">
        <v>495</v>
      </c>
      <c r="L4133" s="30" t="s">
        <v>496</v>
      </c>
      <c r="M4133" s="30" t="s">
        <v>506</v>
      </c>
      <c r="N4133" s="30" t="s">
        <v>535</v>
      </c>
      <c r="O4133" s="30" t="s">
        <v>9872</v>
      </c>
      <c r="P4133" s="30" t="s">
        <v>9868</v>
      </c>
      <c r="Q4133" s="30" t="s">
        <v>499</v>
      </c>
    </row>
    <row r="4134" spans="1:17" hidden="1" x14ac:dyDescent="0.2">
      <c r="A4134" s="30" t="s">
        <v>12745</v>
      </c>
      <c r="B4134" s="30" t="s">
        <v>10663</v>
      </c>
      <c r="C4134" s="30" t="s">
        <v>12746</v>
      </c>
      <c r="D4134" s="30"/>
      <c r="E4134" s="30" t="s">
        <v>9870</v>
      </c>
      <c r="F4134" s="30" t="s">
        <v>74</v>
      </c>
      <c r="G4134" s="38">
        <v>60</v>
      </c>
      <c r="H4134" s="31">
        <v>0</v>
      </c>
      <c r="I4134" s="30" t="s">
        <v>546</v>
      </c>
      <c r="J4134" s="30" t="s">
        <v>547</v>
      </c>
      <c r="K4134" s="30" t="s">
        <v>495</v>
      </c>
      <c r="L4134" s="30" t="s">
        <v>496</v>
      </c>
      <c r="M4134" s="30" t="s">
        <v>695</v>
      </c>
      <c r="N4134" s="30" t="s">
        <v>4002</v>
      </c>
      <c r="O4134" s="30" t="s">
        <v>9872</v>
      </c>
      <c r="P4134" s="30" t="s">
        <v>9868</v>
      </c>
      <c r="Q4134" s="30" t="s">
        <v>499</v>
      </c>
    </row>
    <row r="4135" spans="1:17" hidden="1" x14ac:dyDescent="0.2">
      <c r="A4135" s="30" t="s">
        <v>12747</v>
      </c>
      <c r="B4135" s="30" t="s">
        <v>10103</v>
      </c>
      <c r="C4135" s="30" t="s">
        <v>12748</v>
      </c>
      <c r="D4135" s="30"/>
      <c r="E4135" s="30" t="s">
        <v>9870</v>
      </c>
      <c r="F4135" s="30" t="s">
        <v>74</v>
      </c>
      <c r="G4135" s="38">
        <v>60</v>
      </c>
      <c r="H4135" s="31">
        <v>0</v>
      </c>
      <c r="I4135" s="30" t="s">
        <v>512</v>
      </c>
      <c r="J4135" s="30" t="s">
        <v>513</v>
      </c>
      <c r="K4135" s="30" t="s">
        <v>495</v>
      </c>
      <c r="L4135" s="30" t="s">
        <v>496</v>
      </c>
      <c r="M4135" s="30" t="s">
        <v>695</v>
      </c>
      <c r="N4135" s="30" t="s">
        <v>3047</v>
      </c>
      <c r="O4135" s="30" t="s">
        <v>9872</v>
      </c>
      <c r="P4135" s="30" t="s">
        <v>9868</v>
      </c>
      <c r="Q4135" s="30" t="s">
        <v>499</v>
      </c>
    </row>
    <row r="4136" spans="1:17" hidden="1" x14ac:dyDescent="0.2">
      <c r="A4136" s="30" t="s">
        <v>12749</v>
      </c>
      <c r="B4136" s="30" t="s">
        <v>10103</v>
      </c>
      <c r="C4136" s="30" t="s">
        <v>12750</v>
      </c>
      <c r="D4136" s="30"/>
      <c r="E4136" s="30" t="s">
        <v>9870</v>
      </c>
      <c r="F4136" s="30" t="s">
        <v>74</v>
      </c>
      <c r="G4136" s="38">
        <v>60</v>
      </c>
      <c r="H4136" s="31">
        <v>0</v>
      </c>
      <c r="I4136" s="30" t="s">
        <v>552</v>
      </c>
      <c r="J4136" s="30" t="s">
        <v>553</v>
      </c>
      <c r="K4136" s="30" t="s">
        <v>495</v>
      </c>
      <c r="L4136" s="30" t="s">
        <v>496</v>
      </c>
      <c r="M4136" s="30" t="s">
        <v>654</v>
      </c>
      <c r="N4136" s="30"/>
      <c r="O4136" s="30" t="s">
        <v>9872</v>
      </c>
      <c r="P4136" s="30" t="s">
        <v>9868</v>
      </c>
      <c r="Q4136" s="30" t="s">
        <v>499</v>
      </c>
    </row>
    <row r="4137" spans="1:17" hidden="1" x14ac:dyDescent="0.2">
      <c r="A4137" s="30" t="s">
        <v>12751</v>
      </c>
      <c r="B4137" s="30" t="s">
        <v>10129</v>
      </c>
      <c r="C4137" s="30" t="s">
        <v>12752</v>
      </c>
      <c r="D4137" s="30"/>
      <c r="E4137" s="30" t="s">
        <v>9870</v>
      </c>
      <c r="F4137" s="30" t="s">
        <v>74</v>
      </c>
      <c r="G4137" s="38">
        <v>60</v>
      </c>
      <c r="H4137" s="31">
        <v>0</v>
      </c>
      <c r="I4137" s="30" t="s">
        <v>586</v>
      </c>
      <c r="J4137" s="30" t="s">
        <v>587</v>
      </c>
      <c r="K4137" s="30" t="s">
        <v>495</v>
      </c>
      <c r="L4137" s="30" t="s">
        <v>496</v>
      </c>
      <c r="M4137" s="30" t="s">
        <v>497</v>
      </c>
      <c r="N4137" s="30"/>
      <c r="O4137" s="30" t="s">
        <v>9872</v>
      </c>
      <c r="P4137" s="30" t="s">
        <v>9868</v>
      </c>
      <c r="Q4137" s="30" t="s">
        <v>499</v>
      </c>
    </row>
    <row r="4138" spans="1:17" hidden="1" x14ac:dyDescent="0.2">
      <c r="A4138" s="30" t="s">
        <v>12753</v>
      </c>
      <c r="B4138" s="30" t="s">
        <v>10103</v>
      </c>
      <c r="C4138" s="30" t="s">
        <v>12754</v>
      </c>
      <c r="D4138" s="30"/>
      <c r="E4138" s="30" t="s">
        <v>9870</v>
      </c>
      <c r="F4138" s="30" t="s">
        <v>74</v>
      </c>
      <c r="G4138" s="38">
        <v>60</v>
      </c>
      <c r="H4138" s="31">
        <v>0</v>
      </c>
      <c r="I4138" s="30" t="s">
        <v>504</v>
      </c>
      <c r="J4138" s="30" t="s">
        <v>505</v>
      </c>
      <c r="K4138" s="30" t="s">
        <v>495</v>
      </c>
      <c r="L4138" s="30" t="s">
        <v>496</v>
      </c>
      <c r="M4138" s="30" t="s">
        <v>1146</v>
      </c>
      <c r="N4138" s="30"/>
      <c r="O4138" s="30" t="s">
        <v>9872</v>
      </c>
      <c r="P4138" s="30" t="s">
        <v>9868</v>
      </c>
      <c r="Q4138" s="30" t="s">
        <v>499</v>
      </c>
    </row>
    <row r="4139" spans="1:17" hidden="1" x14ac:dyDescent="0.2">
      <c r="A4139" s="30" t="s">
        <v>12755</v>
      </c>
      <c r="B4139" s="30" t="s">
        <v>10103</v>
      </c>
      <c r="C4139" s="30" t="s">
        <v>12756</v>
      </c>
      <c r="D4139" s="30"/>
      <c r="E4139" s="30" t="s">
        <v>9870</v>
      </c>
      <c r="F4139" s="30" t="s">
        <v>74</v>
      </c>
      <c r="G4139" s="38">
        <v>60</v>
      </c>
      <c r="H4139" s="31">
        <v>0</v>
      </c>
      <c r="I4139" s="30" t="s">
        <v>504</v>
      </c>
      <c r="J4139" s="30" t="s">
        <v>505</v>
      </c>
      <c r="K4139" s="30" t="s">
        <v>495</v>
      </c>
      <c r="L4139" s="30" t="s">
        <v>496</v>
      </c>
      <c r="M4139" s="30" t="s">
        <v>558</v>
      </c>
      <c r="N4139" s="30"/>
      <c r="O4139" s="30" t="s">
        <v>9872</v>
      </c>
      <c r="P4139" s="30" t="s">
        <v>9868</v>
      </c>
      <c r="Q4139" s="30" t="s">
        <v>499</v>
      </c>
    </row>
    <row r="4140" spans="1:17" hidden="1" x14ac:dyDescent="0.2">
      <c r="A4140" s="30" t="s">
        <v>12757</v>
      </c>
      <c r="B4140" s="30" t="s">
        <v>10103</v>
      </c>
      <c r="C4140" s="30" t="s">
        <v>12758</v>
      </c>
      <c r="D4140" s="30"/>
      <c r="E4140" s="30" t="s">
        <v>9870</v>
      </c>
      <c r="F4140" s="30" t="s">
        <v>74</v>
      </c>
      <c r="G4140" s="38">
        <v>60</v>
      </c>
      <c r="H4140" s="31">
        <v>0</v>
      </c>
      <c r="I4140" s="30" t="s">
        <v>504</v>
      </c>
      <c r="J4140" s="30" t="s">
        <v>505</v>
      </c>
      <c r="K4140" s="30" t="s">
        <v>495</v>
      </c>
      <c r="L4140" s="30" t="s">
        <v>496</v>
      </c>
      <c r="M4140" s="30" t="s">
        <v>558</v>
      </c>
      <c r="N4140" s="30"/>
      <c r="O4140" s="30" t="s">
        <v>9872</v>
      </c>
      <c r="P4140" s="30" t="s">
        <v>9868</v>
      </c>
      <c r="Q4140" s="30" t="s">
        <v>499</v>
      </c>
    </row>
    <row r="4141" spans="1:17" hidden="1" x14ac:dyDescent="0.2">
      <c r="A4141" s="30" t="s">
        <v>12759</v>
      </c>
      <c r="B4141" s="30" t="s">
        <v>10103</v>
      </c>
      <c r="C4141" s="30" t="s">
        <v>12760</v>
      </c>
      <c r="D4141" s="30"/>
      <c r="E4141" s="30" t="s">
        <v>9870</v>
      </c>
      <c r="F4141" s="30" t="s">
        <v>74</v>
      </c>
      <c r="G4141" s="38">
        <v>60</v>
      </c>
      <c r="H4141" s="31">
        <v>0</v>
      </c>
      <c r="I4141" s="30" t="s">
        <v>504</v>
      </c>
      <c r="J4141" s="30" t="s">
        <v>505</v>
      </c>
      <c r="K4141" s="30" t="s">
        <v>495</v>
      </c>
      <c r="L4141" s="30" t="s">
        <v>496</v>
      </c>
      <c r="M4141" s="30" t="s">
        <v>558</v>
      </c>
      <c r="N4141" s="30"/>
      <c r="O4141" s="30" t="s">
        <v>9872</v>
      </c>
      <c r="P4141" s="30" t="s">
        <v>9868</v>
      </c>
      <c r="Q4141" s="30" t="s">
        <v>499</v>
      </c>
    </row>
    <row r="4142" spans="1:17" hidden="1" x14ac:dyDescent="0.2">
      <c r="A4142" s="30" t="s">
        <v>12761</v>
      </c>
      <c r="B4142" s="30" t="s">
        <v>10103</v>
      </c>
      <c r="C4142" s="30" t="s">
        <v>12762</v>
      </c>
      <c r="D4142" s="30"/>
      <c r="E4142" s="30" t="s">
        <v>9870</v>
      </c>
      <c r="F4142" s="30" t="s">
        <v>74</v>
      </c>
      <c r="G4142" s="38">
        <v>60</v>
      </c>
      <c r="H4142" s="31">
        <v>0</v>
      </c>
      <c r="I4142" s="30" t="s">
        <v>552</v>
      </c>
      <c r="J4142" s="30" t="s">
        <v>553</v>
      </c>
      <c r="K4142" s="30" t="s">
        <v>495</v>
      </c>
      <c r="L4142" s="30" t="s">
        <v>496</v>
      </c>
      <c r="M4142" s="30" t="s">
        <v>554</v>
      </c>
      <c r="N4142" s="30"/>
      <c r="O4142" s="30" t="s">
        <v>9872</v>
      </c>
      <c r="P4142" s="30" t="s">
        <v>9868</v>
      </c>
      <c r="Q4142" s="30" t="s">
        <v>499</v>
      </c>
    </row>
    <row r="4143" spans="1:17" hidden="1" x14ac:dyDescent="0.2">
      <c r="A4143" s="30" t="s">
        <v>12763</v>
      </c>
      <c r="B4143" s="30" t="s">
        <v>10094</v>
      </c>
      <c r="C4143" s="30" t="s">
        <v>12764</v>
      </c>
      <c r="D4143" s="30"/>
      <c r="E4143" s="30" t="s">
        <v>9870</v>
      </c>
      <c r="F4143" s="30" t="s">
        <v>74</v>
      </c>
      <c r="G4143" s="38">
        <v>60</v>
      </c>
      <c r="H4143" s="31">
        <v>0</v>
      </c>
      <c r="I4143" s="30" t="s">
        <v>600</v>
      </c>
      <c r="J4143" s="30" t="s">
        <v>601</v>
      </c>
      <c r="K4143" s="30" t="s">
        <v>495</v>
      </c>
      <c r="L4143" s="30" t="s">
        <v>496</v>
      </c>
      <c r="M4143" s="30" t="s">
        <v>2374</v>
      </c>
      <c r="N4143" s="30"/>
      <c r="O4143" s="30" t="s">
        <v>9872</v>
      </c>
      <c r="P4143" s="30" t="s">
        <v>9868</v>
      </c>
      <c r="Q4143" s="30" t="s">
        <v>499</v>
      </c>
    </row>
    <row r="4144" spans="1:17" hidden="1" x14ac:dyDescent="0.2">
      <c r="A4144" s="30" t="s">
        <v>12765</v>
      </c>
      <c r="B4144" s="30" t="s">
        <v>10094</v>
      </c>
      <c r="C4144" s="30" t="s">
        <v>12766</v>
      </c>
      <c r="D4144" s="30"/>
      <c r="E4144" s="30" t="s">
        <v>9870</v>
      </c>
      <c r="F4144" s="30" t="s">
        <v>74</v>
      </c>
      <c r="G4144" s="38">
        <v>60</v>
      </c>
      <c r="H4144" s="31">
        <v>0</v>
      </c>
      <c r="I4144" s="30" t="s">
        <v>586</v>
      </c>
      <c r="J4144" s="30" t="s">
        <v>587</v>
      </c>
      <c r="K4144" s="30" t="s">
        <v>495</v>
      </c>
      <c r="L4144" s="30" t="s">
        <v>496</v>
      </c>
      <c r="M4144" s="30" t="s">
        <v>2374</v>
      </c>
      <c r="N4144" s="30"/>
      <c r="O4144" s="30" t="s">
        <v>9872</v>
      </c>
      <c r="P4144" s="30" t="s">
        <v>9868</v>
      </c>
      <c r="Q4144" s="30" t="s">
        <v>499</v>
      </c>
    </row>
    <row r="4145" spans="1:17" hidden="1" x14ac:dyDescent="0.2">
      <c r="A4145" s="30" t="s">
        <v>12767</v>
      </c>
      <c r="B4145" s="30" t="s">
        <v>10094</v>
      </c>
      <c r="C4145" s="30" t="s">
        <v>12768</v>
      </c>
      <c r="D4145" s="30"/>
      <c r="E4145" s="30" t="s">
        <v>9870</v>
      </c>
      <c r="F4145" s="30" t="s">
        <v>74</v>
      </c>
      <c r="G4145" s="38">
        <v>60</v>
      </c>
      <c r="H4145" s="31">
        <v>0</v>
      </c>
      <c r="I4145" s="30" t="s">
        <v>552</v>
      </c>
      <c r="J4145" s="30" t="s">
        <v>553</v>
      </c>
      <c r="K4145" s="30" t="s">
        <v>495</v>
      </c>
      <c r="L4145" s="30" t="s">
        <v>496</v>
      </c>
      <c r="M4145" s="30" t="s">
        <v>596</v>
      </c>
      <c r="N4145" s="30"/>
      <c r="O4145" s="30" t="s">
        <v>9872</v>
      </c>
      <c r="P4145" s="30" t="s">
        <v>9868</v>
      </c>
      <c r="Q4145" s="30" t="s">
        <v>499</v>
      </c>
    </row>
    <row r="4146" spans="1:17" hidden="1" x14ac:dyDescent="0.2">
      <c r="A4146" s="30" t="s">
        <v>12769</v>
      </c>
      <c r="B4146" s="30" t="s">
        <v>10103</v>
      </c>
      <c r="C4146" s="30" t="s">
        <v>12770</v>
      </c>
      <c r="D4146" s="30"/>
      <c r="E4146" s="30" t="s">
        <v>9870</v>
      </c>
      <c r="F4146" s="30" t="s">
        <v>74</v>
      </c>
      <c r="G4146" s="38">
        <v>60</v>
      </c>
      <c r="H4146" s="31">
        <v>0</v>
      </c>
      <c r="I4146" s="30" t="s">
        <v>552</v>
      </c>
      <c r="J4146" s="30" t="s">
        <v>553</v>
      </c>
      <c r="K4146" s="30" t="s">
        <v>495</v>
      </c>
      <c r="L4146" s="30" t="s">
        <v>496</v>
      </c>
      <c r="M4146" s="30" t="s">
        <v>2249</v>
      </c>
      <c r="N4146" s="30"/>
      <c r="O4146" s="30" t="s">
        <v>9872</v>
      </c>
      <c r="P4146" s="30" t="s">
        <v>9868</v>
      </c>
      <c r="Q4146" s="30" t="s">
        <v>499</v>
      </c>
    </row>
    <row r="4147" spans="1:17" hidden="1" x14ac:dyDescent="0.2">
      <c r="A4147" s="30" t="s">
        <v>12771</v>
      </c>
      <c r="B4147" s="30" t="s">
        <v>10103</v>
      </c>
      <c r="C4147" s="30" t="s">
        <v>12772</v>
      </c>
      <c r="D4147" s="30"/>
      <c r="E4147" s="30" t="s">
        <v>9870</v>
      </c>
      <c r="F4147" s="30" t="s">
        <v>74</v>
      </c>
      <c r="G4147" s="38">
        <v>60</v>
      </c>
      <c r="H4147" s="31">
        <v>0</v>
      </c>
      <c r="I4147" s="30" t="s">
        <v>552</v>
      </c>
      <c r="J4147" s="30" t="s">
        <v>553</v>
      </c>
      <c r="K4147" s="30" t="s">
        <v>495</v>
      </c>
      <c r="L4147" s="30" t="s">
        <v>496</v>
      </c>
      <c r="M4147" s="30" t="s">
        <v>2249</v>
      </c>
      <c r="N4147" s="30"/>
      <c r="O4147" s="30" t="s">
        <v>9872</v>
      </c>
      <c r="P4147" s="30" t="s">
        <v>9868</v>
      </c>
      <c r="Q4147" s="30" t="s">
        <v>499</v>
      </c>
    </row>
    <row r="4148" spans="1:17" hidden="1" x14ac:dyDescent="0.2">
      <c r="A4148" s="30" t="s">
        <v>12773</v>
      </c>
      <c r="B4148" s="30" t="s">
        <v>10103</v>
      </c>
      <c r="C4148" s="30" t="s">
        <v>12774</v>
      </c>
      <c r="D4148" s="30"/>
      <c r="E4148" s="30" t="s">
        <v>9870</v>
      </c>
      <c r="F4148" s="30" t="s">
        <v>74</v>
      </c>
      <c r="G4148" s="38">
        <v>60</v>
      </c>
      <c r="H4148" s="31">
        <v>0</v>
      </c>
      <c r="I4148" s="30" t="s">
        <v>552</v>
      </c>
      <c r="J4148" s="30" t="s">
        <v>553</v>
      </c>
      <c r="K4148" s="30" t="s">
        <v>495</v>
      </c>
      <c r="L4148" s="30" t="s">
        <v>496</v>
      </c>
      <c r="M4148" s="30" t="s">
        <v>2249</v>
      </c>
      <c r="N4148" s="30"/>
      <c r="O4148" s="30" t="s">
        <v>9872</v>
      </c>
      <c r="P4148" s="30" t="s">
        <v>9868</v>
      </c>
      <c r="Q4148" s="30" t="s">
        <v>499</v>
      </c>
    </row>
    <row r="4149" spans="1:17" hidden="1" x14ac:dyDescent="0.2">
      <c r="A4149" s="30" t="s">
        <v>12775</v>
      </c>
      <c r="B4149" s="30" t="s">
        <v>10103</v>
      </c>
      <c r="C4149" s="30" t="s">
        <v>12776</v>
      </c>
      <c r="D4149" s="30"/>
      <c r="E4149" s="30" t="s">
        <v>9870</v>
      </c>
      <c r="F4149" s="30" t="s">
        <v>74</v>
      </c>
      <c r="G4149" s="38">
        <v>60</v>
      </c>
      <c r="H4149" s="31">
        <v>0</v>
      </c>
      <c r="I4149" s="30" t="s">
        <v>552</v>
      </c>
      <c r="J4149" s="30" t="s">
        <v>553</v>
      </c>
      <c r="K4149" s="30" t="s">
        <v>495</v>
      </c>
      <c r="L4149" s="30" t="s">
        <v>496</v>
      </c>
      <c r="M4149" s="30" t="s">
        <v>2249</v>
      </c>
      <c r="N4149" s="30"/>
      <c r="O4149" s="30" t="s">
        <v>9872</v>
      </c>
      <c r="P4149" s="30" t="s">
        <v>9868</v>
      </c>
      <c r="Q4149" s="30" t="s">
        <v>499</v>
      </c>
    </row>
    <row r="4150" spans="1:17" hidden="1" x14ac:dyDescent="0.2">
      <c r="A4150" s="30" t="s">
        <v>12777</v>
      </c>
      <c r="B4150" s="30" t="s">
        <v>10103</v>
      </c>
      <c r="C4150" s="30" t="s">
        <v>12778</v>
      </c>
      <c r="D4150" s="30"/>
      <c r="E4150" s="30" t="s">
        <v>9870</v>
      </c>
      <c r="F4150" s="30" t="s">
        <v>74</v>
      </c>
      <c r="G4150" s="38">
        <v>60</v>
      </c>
      <c r="H4150" s="31">
        <v>0</v>
      </c>
      <c r="I4150" s="30" t="s">
        <v>600</v>
      </c>
      <c r="J4150" s="30" t="s">
        <v>601</v>
      </c>
      <c r="K4150" s="30" t="s">
        <v>495</v>
      </c>
      <c r="L4150" s="30" t="s">
        <v>496</v>
      </c>
      <c r="M4150" s="30" t="s">
        <v>2249</v>
      </c>
      <c r="N4150" s="30"/>
      <c r="O4150" s="30" t="s">
        <v>9872</v>
      </c>
      <c r="P4150" s="30" t="s">
        <v>9868</v>
      </c>
      <c r="Q4150" s="30" t="s">
        <v>499</v>
      </c>
    </row>
    <row r="4151" spans="1:17" hidden="1" x14ac:dyDescent="0.2">
      <c r="A4151" s="30" t="s">
        <v>12779</v>
      </c>
      <c r="B4151" s="30" t="s">
        <v>10109</v>
      </c>
      <c r="C4151" s="30" t="s">
        <v>12780</v>
      </c>
      <c r="D4151" s="30" t="s">
        <v>74</v>
      </c>
      <c r="E4151" s="30" t="s">
        <v>9891</v>
      </c>
      <c r="F4151" s="30"/>
      <c r="G4151" s="38">
        <v>60</v>
      </c>
      <c r="H4151" s="31">
        <v>0</v>
      </c>
      <c r="I4151" s="30" t="s">
        <v>610</v>
      </c>
      <c r="J4151" s="30" t="s">
        <v>611</v>
      </c>
      <c r="K4151" s="30" t="s">
        <v>495</v>
      </c>
      <c r="L4151" s="30" t="s">
        <v>612</v>
      </c>
      <c r="M4151" s="30" t="s">
        <v>1035</v>
      </c>
      <c r="N4151" s="30"/>
      <c r="O4151" s="30" t="s">
        <v>9872</v>
      </c>
      <c r="P4151" s="30" t="s">
        <v>9868</v>
      </c>
      <c r="Q4151" s="30" t="s">
        <v>4174</v>
      </c>
    </row>
    <row r="4152" spans="1:17" hidden="1" x14ac:dyDescent="0.2">
      <c r="A4152" s="30" t="s">
        <v>12781</v>
      </c>
      <c r="B4152" s="30" t="s">
        <v>10103</v>
      </c>
      <c r="C4152" s="30" t="s">
        <v>12782</v>
      </c>
      <c r="D4152" s="30"/>
      <c r="E4152" s="30" t="s">
        <v>9870</v>
      </c>
      <c r="F4152" s="30" t="s">
        <v>74</v>
      </c>
      <c r="G4152" s="38">
        <v>60</v>
      </c>
      <c r="H4152" s="31">
        <v>0</v>
      </c>
      <c r="I4152" s="30" t="s">
        <v>512</v>
      </c>
      <c r="J4152" s="30" t="s">
        <v>513</v>
      </c>
      <c r="K4152" s="30" t="s">
        <v>495</v>
      </c>
      <c r="L4152" s="30" t="s">
        <v>496</v>
      </c>
      <c r="M4152" s="30" t="s">
        <v>713</v>
      </c>
      <c r="N4152" s="30" t="s">
        <v>7499</v>
      </c>
      <c r="O4152" s="30" t="s">
        <v>9872</v>
      </c>
      <c r="P4152" s="30" t="s">
        <v>9868</v>
      </c>
      <c r="Q4152" s="30" t="s">
        <v>499</v>
      </c>
    </row>
    <row r="4153" spans="1:17" hidden="1" x14ac:dyDescent="0.2">
      <c r="A4153" s="30" t="s">
        <v>12783</v>
      </c>
      <c r="B4153" s="30" t="s">
        <v>10109</v>
      </c>
      <c r="C4153" s="30" t="s">
        <v>12784</v>
      </c>
      <c r="D4153" s="30" t="s">
        <v>74</v>
      </c>
      <c r="E4153" s="30" t="s">
        <v>9891</v>
      </c>
      <c r="F4153" s="30"/>
      <c r="G4153" s="38">
        <v>60</v>
      </c>
      <c r="H4153" s="31">
        <v>0</v>
      </c>
      <c r="I4153" s="30" t="s">
        <v>622</v>
      </c>
      <c r="J4153" s="30" t="s">
        <v>623</v>
      </c>
      <c r="K4153" s="30" t="s">
        <v>495</v>
      </c>
      <c r="L4153" s="30" t="s">
        <v>612</v>
      </c>
      <c r="M4153" s="30" t="s">
        <v>1007</v>
      </c>
      <c r="N4153" s="30"/>
      <c r="O4153" s="30" t="s">
        <v>9872</v>
      </c>
      <c r="P4153" s="30" t="s">
        <v>9868</v>
      </c>
      <c r="Q4153" s="30" t="s">
        <v>4174</v>
      </c>
    </row>
    <row r="4154" spans="1:17" hidden="1" x14ac:dyDescent="0.2">
      <c r="A4154" s="30" t="s">
        <v>12785</v>
      </c>
      <c r="B4154" s="30" t="s">
        <v>10109</v>
      </c>
      <c r="C4154" s="30" t="s">
        <v>12786</v>
      </c>
      <c r="D4154" s="30" t="s">
        <v>74</v>
      </c>
      <c r="E4154" s="30" t="s">
        <v>9891</v>
      </c>
      <c r="F4154" s="30"/>
      <c r="G4154" s="38">
        <v>60</v>
      </c>
      <c r="H4154" s="31">
        <v>0</v>
      </c>
      <c r="I4154" s="30" t="s">
        <v>610</v>
      </c>
      <c r="J4154" s="30" t="s">
        <v>611</v>
      </c>
      <c r="K4154" s="30" t="s">
        <v>495</v>
      </c>
      <c r="L4154" s="30" t="s">
        <v>612</v>
      </c>
      <c r="M4154" s="30" t="s">
        <v>688</v>
      </c>
      <c r="N4154" s="30"/>
      <c r="O4154" s="30" t="s">
        <v>9872</v>
      </c>
      <c r="P4154" s="30" t="s">
        <v>9868</v>
      </c>
      <c r="Q4154" s="30" t="s">
        <v>4174</v>
      </c>
    </row>
    <row r="4155" spans="1:17" hidden="1" x14ac:dyDescent="0.2">
      <c r="A4155" s="30" t="s">
        <v>12787</v>
      </c>
      <c r="B4155" s="30" t="s">
        <v>10103</v>
      </c>
      <c r="C4155" s="30" t="s">
        <v>12788</v>
      </c>
      <c r="D4155" s="30"/>
      <c r="E4155" s="30" t="s">
        <v>9870</v>
      </c>
      <c r="F4155" s="30" t="s">
        <v>74</v>
      </c>
      <c r="G4155" s="38">
        <v>60</v>
      </c>
      <c r="H4155" s="31">
        <v>0</v>
      </c>
      <c r="I4155" s="30" t="s">
        <v>586</v>
      </c>
      <c r="J4155" s="30" t="s">
        <v>587</v>
      </c>
      <c r="K4155" s="30" t="s">
        <v>495</v>
      </c>
      <c r="L4155" s="30" t="s">
        <v>496</v>
      </c>
      <c r="M4155" s="30" t="s">
        <v>588</v>
      </c>
      <c r="N4155" s="30"/>
      <c r="O4155" s="30" t="s">
        <v>9872</v>
      </c>
      <c r="P4155" s="30" t="s">
        <v>9868</v>
      </c>
      <c r="Q4155" s="30" t="s">
        <v>499</v>
      </c>
    </row>
    <row r="4156" spans="1:17" hidden="1" x14ac:dyDescent="0.2">
      <c r="A4156" s="30" t="s">
        <v>12789</v>
      </c>
      <c r="B4156" s="30" t="s">
        <v>10106</v>
      </c>
      <c r="C4156" s="30" t="s">
        <v>12790</v>
      </c>
      <c r="D4156" s="30" t="s">
        <v>74</v>
      </c>
      <c r="E4156" s="30" t="s">
        <v>9891</v>
      </c>
      <c r="F4156" s="30"/>
      <c r="G4156" s="38">
        <v>60</v>
      </c>
      <c r="H4156" s="31">
        <v>0</v>
      </c>
      <c r="I4156" s="30" t="s">
        <v>622</v>
      </c>
      <c r="J4156" s="30" t="s">
        <v>623</v>
      </c>
      <c r="K4156" s="30" t="s">
        <v>495</v>
      </c>
      <c r="L4156" s="30" t="s">
        <v>612</v>
      </c>
      <c r="M4156" s="30" t="s">
        <v>997</v>
      </c>
      <c r="N4156" s="30"/>
      <c r="O4156" s="30" t="s">
        <v>9872</v>
      </c>
      <c r="P4156" s="30" t="s">
        <v>9868</v>
      </c>
      <c r="Q4156" s="30" t="s">
        <v>4174</v>
      </c>
    </row>
    <row r="4157" spans="1:17" hidden="1" x14ac:dyDescent="0.2">
      <c r="A4157" s="30" t="s">
        <v>12791</v>
      </c>
      <c r="B4157" s="30" t="s">
        <v>10103</v>
      </c>
      <c r="C4157" s="30" t="s">
        <v>12792</v>
      </c>
      <c r="D4157" s="30"/>
      <c r="E4157" s="30" t="s">
        <v>9870</v>
      </c>
      <c r="F4157" s="30" t="s">
        <v>74</v>
      </c>
      <c r="G4157" s="38">
        <v>60</v>
      </c>
      <c r="H4157" s="31">
        <v>0</v>
      </c>
      <c r="I4157" s="30" t="s">
        <v>512</v>
      </c>
      <c r="J4157" s="30" t="s">
        <v>513</v>
      </c>
      <c r="K4157" s="30" t="s">
        <v>495</v>
      </c>
      <c r="L4157" s="30" t="s">
        <v>496</v>
      </c>
      <c r="M4157" s="30" t="s">
        <v>695</v>
      </c>
      <c r="N4157" s="30" t="s">
        <v>12268</v>
      </c>
      <c r="O4157" s="30" t="s">
        <v>9872</v>
      </c>
      <c r="P4157" s="30" t="s">
        <v>9868</v>
      </c>
      <c r="Q4157" s="30" t="s">
        <v>499</v>
      </c>
    </row>
    <row r="4158" spans="1:17" hidden="1" x14ac:dyDescent="0.2">
      <c r="A4158" s="30" t="s">
        <v>12793</v>
      </c>
      <c r="B4158" s="30" t="s">
        <v>10106</v>
      </c>
      <c r="C4158" s="30" t="s">
        <v>12794</v>
      </c>
      <c r="D4158" s="30" t="s">
        <v>74</v>
      </c>
      <c r="E4158" s="30" t="s">
        <v>9891</v>
      </c>
      <c r="F4158" s="30"/>
      <c r="G4158" s="38">
        <v>60</v>
      </c>
      <c r="H4158" s="31">
        <v>0</v>
      </c>
      <c r="I4158" s="30" t="s">
        <v>610</v>
      </c>
      <c r="J4158" s="30" t="s">
        <v>611</v>
      </c>
      <c r="K4158" s="30" t="s">
        <v>495</v>
      </c>
      <c r="L4158" s="30" t="s">
        <v>612</v>
      </c>
      <c r="M4158" s="30" t="s">
        <v>5051</v>
      </c>
      <c r="N4158" s="30"/>
      <c r="O4158" s="30" t="s">
        <v>9872</v>
      </c>
      <c r="P4158" s="30" t="s">
        <v>9868</v>
      </c>
      <c r="Q4158" s="30" t="s">
        <v>4174</v>
      </c>
    </row>
    <row r="4159" spans="1:17" hidden="1" x14ac:dyDescent="0.2">
      <c r="A4159" s="30" t="s">
        <v>12795</v>
      </c>
      <c r="B4159" s="30" t="s">
        <v>10109</v>
      </c>
      <c r="C4159" s="30" t="s">
        <v>12796</v>
      </c>
      <c r="D4159" s="30" t="s">
        <v>74</v>
      </c>
      <c r="E4159" s="30" t="s">
        <v>9891</v>
      </c>
      <c r="F4159" s="30"/>
      <c r="G4159" s="38">
        <v>60</v>
      </c>
      <c r="H4159" s="31">
        <v>0</v>
      </c>
      <c r="I4159" s="30" t="s">
        <v>610</v>
      </c>
      <c r="J4159" s="30" t="s">
        <v>611</v>
      </c>
      <c r="K4159" s="30" t="s">
        <v>495</v>
      </c>
      <c r="L4159" s="30" t="s">
        <v>612</v>
      </c>
      <c r="M4159" s="30" t="s">
        <v>1035</v>
      </c>
      <c r="N4159" s="30"/>
      <c r="O4159" s="30" t="s">
        <v>9872</v>
      </c>
      <c r="P4159" s="30" t="s">
        <v>9868</v>
      </c>
      <c r="Q4159" s="30" t="s">
        <v>4174</v>
      </c>
    </row>
    <row r="4160" spans="1:17" hidden="1" x14ac:dyDescent="0.2">
      <c r="A4160" s="30" t="s">
        <v>12797</v>
      </c>
      <c r="B4160" s="30" t="s">
        <v>10109</v>
      </c>
      <c r="C4160" s="30" t="s">
        <v>12798</v>
      </c>
      <c r="D4160" s="30" t="s">
        <v>74</v>
      </c>
      <c r="E4160" s="30" t="s">
        <v>9891</v>
      </c>
      <c r="F4160" s="30"/>
      <c r="G4160" s="38">
        <v>60</v>
      </c>
      <c r="H4160" s="31">
        <v>0</v>
      </c>
      <c r="I4160" s="30" t="s">
        <v>622</v>
      </c>
      <c r="J4160" s="30" t="s">
        <v>623</v>
      </c>
      <c r="K4160" s="30" t="s">
        <v>495</v>
      </c>
      <c r="L4160" s="30" t="s">
        <v>612</v>
      </c>
      <c r="M4160" s="30" t="s">
        <v>1007</v>
      </c>
      <c r="N4160" s="30"/>
      <c r="O4160" s="30" t="s">
        <v>9872</v>
      </c>
      <c r="P4160" s="30" t="s">
        <v>9868</v>
      </c>
      <c r="Q4160" s="30" t="s">
        <v>4174</v>
      </c>
    </row>
    <row r="4161" spans="1:17" hidden="1" x14ac:dyDescent="0.2">
      <c r="A4161" s="30" t="s">
        <v>12799</v>
      </c>
      <c r="B4161" s="30" t="s">
        <v>10103</v>
      </c>
      <c r="C4161" s="30" t="s">
        <v>12800</v>
      </c>
      <c r="D4161" s="30"/>
      <c r="E4161" s="30" t="s">
        <v>9870</v>
      </c>
      <c r="F4161" s="30" t="s">
        <v>74</v>
      </c>
      <c r="G4161" s="38">
        <v>60</v>
      </c>
      <c r="H4161" s="31">
        <v>0</v>
      </c>
      <c r="I4161" s="30" t="s">
        <v>586</v>
      </c>
      <c r="J4161" s="30" t="s">
        <v>587</v>
      </c>
      <c r="K4161" s="30" t="s">
        <v>495</v>
      </c>
      <c r="L4161" s="30" t="s">
        <v>496</v>
      </c>
      <c r="M4161" s="30" t="s">
        <v>903</v>
      </c>
      <c r="N4161" s="30"/>
      <c r="O4161" s="30" t="s">
        <v>9872</v>
      </c>
      <c r="P4161" s="30" t="s">
        <v>9868</v>
      </c>
      <c r="Q4161" s="30" t="s">
        <v>499</v>
      </c>
    </row>
    <row r="4162" spans="1:17" hidden="1" x14ac:dyDescent="0.2">
      <c r="A4162" s="30" t="s">
        <v>12801</v>
      </c>
      <c r="B4162" s="30" t="s">
        <v>10103</v>
      </c>
      <c r="C4162" s="30" t="s">
        <v>12802</v>
      </c>
      <c r="D4162" s="30"/>
      <c r="E4162" s="30" t="s">
        <v>9870</v>
      </c>
      <c r="F4162" s="30" t="s">
        <v>74</v>
      </c>
      <c r="G4162" s="38">
        <v>60</v>
      </c>
      <c r="H4162" s="31">
        <v>0</v>
      </c>
      <c r="I4162" s="30" t="s">
        <v>552</v>
      </c>
      <c r="J4162" s="30" t="s">
        <v>553</v>
      </c>
      <c r="K4162" s="30" t="s">
        <v>495</v>
      </c>
      <c r="L4162" s="30" t="s">
        <v>496</v>
      </c>
      <c r="M4162" s="30" t="s">
        <v>2249</v>
      </c>
      <c r="N4162" s="30"/>
      <c r="O4162" s="30" t="s">
        <v>9872</v>
      </c>
      <c r="P4162" s="30" t="s">
        <v>9868</v>
      </c>
      <c r="Q4162" s="30" t="s">
        <v>499</v>
      </c>
    </row>
    <row r="4163" spans="1:17" hidden="1" x14ac:dyDescent="0.2">
      <c r="A4163" s="30" t="s">
        <v>12803</v>
      </c>
      <c r="B4163" s="30" t="s">
        <v>10109</v>
      </c>
      <c r="C4163" s="30" t="s">
        <v>12804</v>
      </c>
      <c r="D4163" s="30" t="s">
        <v>74</v>
      </c>
      <c r="E4163" s="30" t="s">
        <v>9891</v>
      </c>
      <c r="F4163" s="30"/>
      <c r="G4163" s="38">
        <v>60</v>
      </c>
      <c r="H4163" s="31">
        <v>0</v>
      </c>
      <c r="I4163" s="30" t="s">
        <v>610</v>
      </c>
      <c r="J4163" s="30" t="s">
        <v>611</v>
      </c>
      <c r="K4163" s="30" t="s">
        <v>495</v>
      </c>
      <c r="L4163" s="30" t="s">
        <v>612</v>
      </c>
      <c r="M4163" s="30" t="s">
        <v>688</v>
      </c>
      <c r="N4163" s="30"/>
      <c r="O4163" s="30" t="s">
        <v>9872</v>
      </c>
      <c r="P4163" s="30" t="s">
        <v>9868</v>
      </c>
      <c r="Q4163" s="30" t="s">
        <v>4174</v>
      </c>
    </row>
    <row r="4164" spans="1:17" hidden="1" x14ac:dyDescent="0.2">
      <c r="A4164" s="30" t="s">
        <v>12805</v>
      </c>
      <c r="B4164" s="30" t="s">
        <v>10109</v>
      </c>
      <c r="C4164" s="30" t="s">
        <v>12806</v>
      </c>
      <c r="D4164" s="30" t="s">
        <v>74</v>
      </c>
      <c r="E4164" s="30" t="s">
        <v>9891</v>
      </c>
      <c r="F4164" s="30"/>
      <c r="G4164" s="38">
        <v>60</v>
      </c>
      <c r="H4164" s="31">
        <v>0</v>
      </c>
      <c r="I4164" s="30" t="s">
        <v>622</v>
      </c>
      <c r="J4164" s="30" t="s">
        <v>623</v>
      </c>
      <c r="K4164" s="30" t="s">
        <v>495</v>
      </c>
      <c r="L4164" s="30" t="s">
        <v>612</v>
      </c>
      <c r="M4164" s="30" t="s">
        <v>624</v>
      </c>
      <c r="N4164" s="30"/>
      <c r="O4164" s="30" t="s">
        <v>9872</v>
      </c>
      <c r="P4164" s="30" t="s">
        <v>9868</v>
      </c>
      <c r="Q4164" s="30" t="s">
        <v>4174</v>
      </c>
    </row>
    <row r="4165" spans="1:17" hidden="1" x14ac:dyDescent="0.2">
      <c r="A4165" s="30" t="s">
        <v>12807</v>
      </c>
      <c r="B4165" s="30" t="s">
        <v>10129</v>
      </c>
      <c r="C4165" s="30" t="s">
        <v>12808</v>
      </c>
      <c r="D4165" s="30"/>
      <c r="E4165" s="30" t="s">
        <v>9870</v>
      </c>
      <c r="F4165" s="30" t="s">
        <v>74</v>
      </c>
      <c r="G4165" s="38">
        <v>60</v>
      </c>
      <c r="H4165" s="31">
        <v>0</v>
      </c>
      <c r="I4165" s="30" t="s">
        <v>586</v>
      </c>
      <c r="J4165" s="30" t="s">
        <v>587</v>
      </c>
      <c r="K4165" s="30" t="s">
        <v>495</v>
      </c>
      <c r="L4165" s="30" t="s">
        <v>496</v>
      </c>
      <c r="M4165" s="30" t="s">
        <v>497</v>
      </c>
      <c r="N4165" s="30"/>
      <c r="O4165" s="30" t="s">
        <v>9872</v>
      </c>
      <c r="P4165" s="30" t="s">
        <v>9868</v>
      </c>
      <c r="Q4165" s="30" t="s">
        <v>499</v>
      </c>
    </row>
    <row r="4166" spans="1:17" hidden="1" x14ac:dyDescent="0.2">
      <c r="A4166" s="30" t="s">
        <v>12809</v>
      </c>
      <c r="B4166" s="30" t="s">
        <v>10106</v>
      </c>
      <c r="C4166" s="30" t="s">
        <v>12810</v>
      </c>
      <c r="D4166" s="30" t="s">
        <v>74</v>
      </c>
      <c r="E4166" s="30" t="s">
        <v>9891</v>
      </c>
      <c r="F4166" s="30"/>
      <c r="G4166" s="38">
        <v>60</v>
      </c>
      <c r="H4166" s="31">
        <v>0</v>
      </c>
      <c r="I4166" s="30" t="s">
        <v>622</v>
      </c>
      <c r="J4166" s="30" t="s">
        <v>623</v>
      </c>
      <c r="K4166" s="30" t="s">
        <v>495</v>
      </c>
      <c r="L4166" s="30" t="s">
        <v>612</v>
      </c>
      <c r="M4166" s="30" t="s">
        <v>9851</v>
      </c>
      <c r="N4166" s="30"/>
      <c r="O4166" s="30" t="s">
        <v>9872</v>
      </c>
      <c r="P4166" s="30" t="s">
        <v>9868</v>
      </c>
      <c r="Q4166" s="30" t="s">
        <v>4174</v>
      </c>
    </row>
    <row r="4167" spans="1:17" hidden="1" x14ac:dyDescent="0.2">
      <c r="A4167" s="30" t="s">
        <v>12811</v>
      </c>
      <c r="B4167" s="30" t="s">
        <v>10106</v>
      </c>
      <c r="C4167" s="30" t="s">
        <v>12812</v>
      </c>
      <c r="D4167" s="30" t="s">
        <v>74</v>
      </c>
      <c r="E4167" s="30" t="s">
        <v>9891</v>
      </c>
      <c r="F4167" s="30"/>
      <c r="G4167" s="38">
        <v>60</v>
      </c>
      <c r="H4167" s="31">
        <v>0</v>
      </c>
      <c r="I4167" s="30" t="s">
        <v>622</v>
      </c>
      <c r="J4167" s="30" t="s">
        <v>623</v>
      </c>
      <c r="K4167" s="30" t="s">
        <v>495</v>
      </c>
      <c r="L4167" s="30" t="s">
        <v>612</v>
      </c>
      <c r="M4167" s="30" t="s">
        <v>1153</v>
      </c>
      <c r="N4167" s="30"/>
      <c r="O4167" s="30" t="s">
        <v>9872</v>
      </c>
      <c r="P4167" s="30" t="s">
        <v>9868</v>
      </c>
      <c r="Q4167" s="30" t="s">
        <v>4174</v>
      </c>
    </row>
    <row r="4168" spans="1:17" hidden="1" x14ac:dyDescent="0.2">
      <c r="A4168" s="30" t="s">
        <v>12813</v>
      </c>
      <c r="B4168" s="30" t="s">
        <v>10103</v>
      </c>
      <c r="C4168" s="30" t="s">
        <v>12814</v>
      </c>
      <c r="D4168" s="30"/>
      <c r="E4168" s="30" t="s">
        <v>9870</v>
      </c>
      <c r="F4168" s="30" t="s">
        <v>74</v>
      </c>
      <c r="G4168" s="38">
        <v>60</v>
      </c>
      <c r="H4168" s="31">
        <v>0</v>
      </c>
      <c r="I4168" s="30" t="s">
        <v>552</v>
      </c>
      <c r="J4168" s="30" t="s">
        <v>553</v>
      </c>
      <c r="K4168" s="30" t="s">
        <v>495</v>
      </c>
      <c r="L4168" s="30" t="s">
        <v>496</v>
      </c>
      <c r="M4168" s="30" t="s">
        <v>554</v>
      </c>
      <c r="N4168" s="30"/>
      <c r="O4168" s="30" t="s">
        <v>9872</v>
      </c>
      <c r="P4168" s="30" t="s">
        <v>9868</v>
      </c>
      <c r="Q4168" s="30" t="s">
        <v>499</v>
      </c>
    </row>
    <row r="4169" spans="1:17" hidden="1" x14ac:dyDescent="0.2">
      <c r="A4169" s="30" t="s">
        <v>12815</v>
      </c>
      <c r="B4169" s="30" t="s">
        <v>10109</v>
      </c>
      <c r="C4169" s="30" t="s">
        <v>12816</v>
      </c>
      <c r="D4169" s="30" t="s">
        <v>74</v>
      </c>
      <c r="E4169" s="30" t="s">
        <v>9891</v>
      </c>
      <c r="F4169" s="30"/>
      <c r="G4169" s="38">
        <v>60</v>
      </c>
      <c r="H4169" s="31">
        <v>0</v>
      </c>
      <c r="I4169" s="30" t="s">
        <v>5036</v>
      </c>
      <c r="J4169" s="30" t="s">
        <v>5037</v>
      </c>
      <c r="K4169" s="30" t="s">
        <v>495</v>
      </c>
      <c r="L4169" s="30" t="s">
        <v>612</v>
      </c>
      <c r="M4169" s="30" t="s">
        <v>1828</v>
      </c>
      <c r="N4169" s="30"/>
      <c r="O4169" s="30" t="s">
        <v>9872</v>
      </c>
      <c r="P4169" s="30" t="s">
        <v>9868</v>
      </c>
      <c r="Q4169" s="30" t="s">
        <v>4174</v>
      </c>
    </row>
    <row r="4170" spans="1:17" hidden="1" x14ac:dyDescent="0.2">
      <c r="A4170" s="30" t="s">
        <v>12817</v>
      </c>
      <c r="B4170" s="30" t="s">
        <v>10109</v>
      </c>
      <c r="C4170" s="30" t="s">
        <v>12818</v>
      </c>
      <c r="D4170" s="30" t="s">
        <v>74</v>
      </c>
      <c r="E4170" s="30" t="s">
        <v>10883</v>
      </c>
      <c r="F4170" s="30"/>
      <c r="G4170" s="38">
        <v>60</v>
      </c>
      <c r="H4170" s="31">
        <v>0</v>
      </c>
      <c r="I4170" s="30" t="s">
        <v>610</v>
      </c>
      <c r="J4170" s="30" t="s">
        <v>611</v>
      </c>
      <c r="K4170" s="30" t="s">
        <v>495</v>
      </c>
      <c r="L4170" s="30" t="s">
        <v>612</v>
      </c>
      <c r="M4170" s="30" t="s">
        <v>6616</v>
      </c>
      <c r="N4170" s="30"/>
      <c r="O4170" s="30" t="s">
        <v>9872</v>
      </c>
      <c r="P4170" s="30" t="s">
        <v>9868</v>
      </c>
      <c r="Q4170" s="30" t="s">
        <v>4174</v>
      </c>
    </row>
    <row r="4171" spans="1:17" hidden="1" x14ac:dyDescent="0.2">
      <c r="A4171" s="30" t="s">
        <v>12819</v>
      </c>
      <c r="B4171" s="30" t="s">
        <v>10109</v>
      </c>
      <c r="C4171" s="30" t="s">
        <v>12820</v>
      </c>
      <c r="D4171" s="30" t="s">
        <v>74</v>
      </c>
      <c r="E4171" s="30" t="s">
        <v>9891</v>
      </c>
      <c r="F4171" s="30"/>
      <c r="G4171" s="38">
        <v>60</v>
      </c>
      <c r="H4171" s="31">
        <v>0</v>
      </c>
      <c r="I4171" s="30" t="s">
        <v>610</v>
      </c>
      <c r="J4171" s="30" t="s">
        <v>611</v>
      </c>
      <c r="K4171" s="30" t="s">
        <v>495</v>
      </c>
      <c r="L4171" s="30" t="s">
        <v>612</v>
      </c>
      <c r="M4171" s="30" t="s">
        <v>1035</v>
      </c>
      <c r="N4171" s="30"/>
      <c r="O4171" s="30" t="s">
        <v>9872</v>
      </c>
      <c r="P4171" s="30" t="s">
        <v>9868</v>
      </c>
      <c r="Q4171" s="30" t="s">
        <v>4174</v>
      </c>
    </row>
    <row r="4172" spans="1:17" hidden="1" x14ac:dyDescent="0.2">
      <c r="A4172" s="30" t="s">
        <v>12821</v>
      </c>
      <c r="B4172" s="30" t="s">
        <v>10109</v>
      </c>
      <c r="C4172" s="30" t="s">
        <v>12822</v>
      </c>
      <c r="D4172" s="30" t="s">
        <v>74</v>
      </c>
      <c r="E4172" s="30" t="s">
        <v>9891</v>
      </c>
      <c r="F4172" s="30"/>
      <c r="G4172" s="38">
        <v>60</v>
      </c>
      <c r="H4172" s="31">
        <v>0</v>
      </c>
      <c r="I4172" s="30" t="s">
        <v>622</v>
      </c>
      <c r="J4172" s="30" t="s">
        <v>623</v>
      </c>
      <c r="K4172" s="30" t="s">
        <v>495</v>
      </c>
      <c r="L4172" s="30" t="s">
        <v>612</v>
      </c>
      <c r="M4172" s="30" t="s">
        <v>1007</v>
      </c>
      <c r="N4172" s="30"/>
      <c r="O4172" s="30" t="s">
        <v>9872</v>
      </c>
      <c r="P4172" s="30" t="s">
        <v>9868</v>
      </c>
      <c r="Q4172" s="30" t="s">
        <v>4174</v>
      </c>
    </row>
    <row r="4173" spans="1:17" hidden="1" x14ac:dyDescent="0.2">
      <c r="A4173" s="30" t="s">
        <v>12823</v>
      </c>
      <c r="B4173" s="30" t="s">
        <v>10109</v>
      </c>
      <c r="C4173" s="30" t="s">
        <v>12824</v>
      </c>
      <c r="D4173" s="30" t="s">
        <v>74</v>
      </c>
      <c r="E4173" s="30" t="s">
        <v>9891</v>
      </c>
      <c r="F4173" s="30"/>
      <c r="G4173" s="38">
        <v>60</v>
      </c>
      <c r="H4173" s="31">
        <v>0</v>
      </c>
      <c r="I4173" s="30" t="s">
        <v>622</v>
      </c>
      <c r="J4173" s="30" t="s">
        <v>623</v>
      </c>
      <c r="K4173" s="30" t="s">
        <v>495</v>
      </c>
      <c r="L4173" s="30" t="s">
        <v>612</v>
      </c>
      <c r="M4173" s="30" t="s">
        <v>1007</v>
      </c>
      <c r="N4173" s="30"/>
      <c r="O4173" s="30" t="s">
        <v>9872</v>
      </c>
      <c r="P4173" s="30" t="s">
        <v>9868</v>
      </c>
      <c r="Q4173" s="30" t="s">
        <v>4174</v>
      </c>
    </row>
    <row r="4174" spans="1:17" hidden="1" x14ac:dyDescent="0.2">
      <c r="A4174" s="30" t="s">
        <v>12825</v>
      </c>
      <c r="B4174" s="30" t="s">
        <v>10103</v>
      </c>
      <c r="C4174" s="30" t="s">
        <v>12826</v>
      </c>
      <c r="D4174" s="30"/>
      <c r="E4174" s="30" t="s">
        <v>9870</v>
      </c>
      <c r="F4174" s="30" t="s">
        <v>74</v>
      </c>
      <c r="G4174" s="38">
        <v>60</v>
      </c>
      <c r="H4174" s="31">
        <v>0</v>
      </c>
      <c r="I4174" s="30" t="s">
        <v>512</v>
      </c>
      <c r="J4174" s="30" t="s">
        <v>513</v>
      </c>
      <c r="K4174" s="30" t="s">
        <v>495</v>
      </c>
      <c r="L4174" s="30" t="s">
        <v>496</v>
      </c>
      <c r="M4174" s="30" t="s">
        <v>695</v>
      </c>
      <c r="N4174" s="30" t="s">
        <v>2843</v>
      </c>
      <c r="O4174" s="30" t="s">
        <v>9872</v>
      </c>
      <c r="P4174" s="30" t="s">
        <v>9868</v>
      </c>
      <c r="Q4174" s="30" t="s">
        <v>499</v>
      </c>
    </row>
    <row r="4175" spans="1:17" hidden="1" x14ac:dyDescent="0.2">
      <c r="A4175" s="30" t="s">
        <v>12827</v>
      </c>
      <c r="B4175" s="30" t="s">
        <v>10103</v>
      </c>
      <c r="C4175" s="30" t="s">
        <v>12828</v>
      </c>
      <c r="D4175" s="30"/>
      <c r="E4175" s="30" t="s">
        <v>9870</v>
      </c>
      <c r="F4175" s="30" t="s">
        <v>74</v>
      </c>
      <c r="G4175" s="38">
        <v>60</v>
      </c>
      <c r="H4175" s="31">
        <v>0</v>
      </c>
      <c r="I4175" s="30" t="s">
        <v>512</v>
      </c>
      <c r="J4175" s="30" t="s">
        <v>513</v>
      </c>
      <c r="K4175" s="30" t="s">
        <v>495</v>
      </c>
      <c r="L4175" s="30" t="s">
        <v>496</v>
      </c>
      <c r="M4175" s="30" t="s">
        <v>695</v>
      </c>
      <c r="N4175" s="30" t="s">
        <v>3047</v>
      </c>
      <c r="O4175" s="30" t="s">
        <v>9872</v>
      </c>
      <c r="P4175" s="30" t="s">
        <v>9868</v>
      </c>
      <c r="Q4175" s="30" t="s">
        <v>499</v>
      </c>
    </row>
    <row r="4176" spans="1:17" hidden="1" x14ac:dyDescent="0.2">
      <c r="A4176" s="30" t="s">
        <v>12829</v>
      </c>
      <c r="B4176" s="30" t="s">
        <v>10103</v>
      </c>
      <c r="C4176" s="30" t="s">
        <v>12830</v>
      </c>
      <c r="D4176" s="30"/>
      <c r="E4176" s="30" t="s">
        <v>9870</v>
      </c>
      <c r="F4176" s="30" t="s">
        <v>74</v>
      </c>
      <c r="G4176" s="38">
        <v>60</v>
      </c>
      <c r="H4176" s="31">
        <v>0</v>
      </c>
      <c r="I4176" s="30" t="s">
        <v>512</v>
      </c>
      <c r="J4176" s="30" t="s">
        <v>513</v>
      </c>
      <c r="K4176" s="30" t="s">
        <v>495</v>
      </c>
      <c r="L4176" s="30" t="s">
        <v>496</v>
      </c>
      <c r="M4176" s="30" t="s">
        <v>695</v>
      </c>
      <c r="N4176" s="30" t="s">
        <v>11054</v>
      </c>
      <c r="O4176" s="30" t="s">
        <v>9872</v>
      </c>
      <c r="P4176" s="30" t="s">
        <v>9868</v>
      </c>
      <c r="Q4176" s="30" t="s">
        <v>499</v>
      </c>
    </row>
    <row r="4177" spans="1:17" hidden="1" x14ac:dyDescent="0.2">
      <c r="A4177" s="30" t="s">
        <v>12831</v>
      </c>
      <c r="B4177" s="30" t="s">
        <v>10109</v>
      </c>
      <c r="C4177" s="30" t="s">
        <v>12832</v>
      </c>
      <c r="D4177" s="30" t="s">
        <v>74</v>
      </c>
      <c r="E4177" s="30" t="s">
        <v>9891</v>
      </c>
      <c r="F4177" s="30"/>
      <c r="G4177" s="38">
        <v>60</v>
      </c>
      <c r="H4177" s="31">
        <v>0</v>
      </c>
      <c r="I4177" s="30" t="s">
        <v>622</v>
      </c>
      <c r="J4177" s="30" t="s">
        <v>623</v>
      </c>
      <c r="K4177" s="30" t="s">
        <v>495</v>
      </c>
      <c r="L4177" s="30" t="s">
        <v>612</v>
      </c>
      <c r="M4177" s="30" t="s">
        <v>1007</v>
      </c>
      <c r="N4177" s="30"/>
      <c r="O4177" s="30" t="s">
        <v>9872</v>
      </c>
      <c r="P4177" s="30" t="s">
        <v>9868</v>
      </c>
      <c r="Q4177" s="30" t="s">
        <v>4174</v>
      </c>
    </row>
    <row r="4178" spans="1:17" hidden="1" x14ac:dyDescent="0.2">
      <c r="A4178" s="30" t="s">
        <v>12833</v>
      </c>
      <c r="B4178" s="30" t="s">
        <v>10109</v>
      </c>
      <c r="C4178" s="30" t="s">
        <v>12834</v>
      </c>
      <c r="D4178" s="30" t="s">
        <v>74</v>
      </c>
      <c r="E4178" s="30" t="s">
        <v>9891</v>
      </c>
      <c r="F4178" s="30"/>
      <c r="G4178" s="38">
        <v>60</v>
      </c>
      <c r="H4178" s="31">
        <v>0</v>
      </c>
      <c r="I4178" s="30" t="s">
        <v>610</v>
      </c>
      <c r="J4178" s="30" t="s">
        <v>611</v>
      </c>
      <c r="K4178" s="30" t="s">
        <v>495</v>
      </c>
      <c r="L4178" s="30" t="s">
        <v>612</v>
      </c>
      <c r="M4178" s="30" t="s">
        <v>1108</v>
      </c>
      <c r="N4178" s="30"/>
      <c r="O4178" s="30" t="s">
        <v>9872</v>
      </c>
      <c r="P4178" s="30" t="s">
        <v>9868</v>
      </c>
      <c r="Q4178" s="30" t="s">
        <v>4174</v>
      </c>
    </row>
    <row r="4179" spans="1:17" hidden="1" x14ac:dyDescent="0.2">
      <c r="A4179" s="30" t="s">
        <v>12835</v>
      </c>
      <c r="B4179" s="30" t="s">
        <v>10103</v>
      </c>
      <c r="C4179" s="30" t="s">
        <v>12836</v>
      </c>
      <c r="D4179" s="30"/>
      <c r="E4179" s="30" t="s">
        <v>9870</v>
      </c>
      <c r="F4179" s="30" t="s">
        <v>74</v>
      </c>
      <c r="G4179" s="38">
        <v>60</v>
      </c>
      <c r="H4179" s="31">
        <v>0</v>
      </c>
      <c r="I4179" s="30" t="s">
        <v>586</v>
      </c>
      <c r="J4179" s="30" t="s">
        <v>587</v>
      </c>
      <c r="K4179" s="30" t="s">
        <v>495</v>
      </c>
      <c r="L4179" s="30" t="s">
        <v>496</v>
      </c>
      <c r="M4179" s="30" t="s">
        <v>903</v>
      </c>
      <c r="N4179" s="30"/>
      <c r="O4179" s="30" t="s">
        <v>9872</v>
      </c>
      <c r="P4179" s="30" t="s">
        <v>9868</v>
      </c>
      <c r="Q4179" s="30" t="s">
        <v>499</v>
      </c>
    </row>
    <row r="4180" spans="1:17" hidden="1" x14ac:dyDescent="0.2">
      <c r="A4180" s="30" t="s">
        <v>12837</v>
      </c>
      <c r="B4180" s="30" t="s">
        <v>10109</v>
      </c>
      <c r="C4180" s="30" t="s">
        <v>12838</v>
      </c>
      <c r="D4180" s="30" t="s">
        <v>74</v>
      </c>
      <c r="E4180" s="30" t="s">
        <v>9891</v>
      </c>
      <c r="F4180" s="30"/>
      <c r="G4180" s="38">
        <v>60</v>
      </c>
      <c r="H4180" s="31">
        <v>0</v>
      </c>
      <c r="I4180" s="30" t="s">
        <v>610</v>
      </c>
      <c r="J4180" s="30" t="s">
        <v>611</v>
      </c>
      <c r="K4180" s="30" t="s">
        <v>495</v>
      </c>
      <c r="L4180" s="30" t="s">
        <v>612</v>
      </c>
      <c r="M4180" s="30" t="s">
        <v>688</v>
      </c>
      <c r="N4180" s="30"/>
      <c r="O4180" s="30" t="s">
        <v>9872</v>
      </c>
      <c r="P4180" s="30" t="s">
        <v>9868</v>
      </c>
      <c r="Q4180" s="30" t="s">
        <v>4174</v>
      </c>
    </row>
    <row r="4181" spans="1:17" hidden="1" x14ac:dyDescent="0.2">
      <c r="A4181" s="30" t="s">
        <v>12839</v>
      </c>
      <c r="B4181" s="30" t="s">
        <v>10109</v>
      </c>
      <c r="C4181" s="30" t="s">
        <v>12840</v>
      </c>
      <c r="D4181" s="30" t="s">
        <v>74</v>
      </c>
      <c r="E4181" s="30" t="s">
        <v>9891</v>
      </c>
      <c r="F4181" s="30"/>
      <c r="G4181" s="38">
        <v>60</v>
      </c>
      <c r="H4181" s="31">
        <v>0</v>
      </c>
      <c r="I4181" s="30" t="s">
        <v>5036</v>
      </c>
      <c r="J4181" s="30" t="s">
        <v>5037</v>
      </c>
      <c r="K4181" s="30" t="s">
        <v>495</v>
      </c>
      <c r="L4181" s="30" t="s">
        <v>612</v>
      </c>
      <c r="M4181" s="30" t="s">
        <v>1828</v>
      </c>
      <c r="N4181" s="30"/>
      <c r="O4181" s="30" t="s">
        <v>9872</v>
      </c>
      <c r="P4181" s="30" t="s">
        <v>9868</v>
      </c>
      <c r="Q4181" s="30" t="s">
        <v>4174</v>
      </c>
    </row>
    <row r="4182" spans="1:17" hidden="1" x14ac:dyDescent="0.2">
      <c r="A4182" s="30" t="s">
        <v>12841</v>
      </c>
      <c r="B4182" s="30" t="s">
        <v>12842</v>
      </c>
      <c r="C4182" s="30" t="s">
        <v>12843</v>
      </c>
      <c r="D4182" s="30"/>
      <c r="E4182" s="30" t="s">
        <v>10101</v>
      </c>
      <c r="F4182" s="30"/>
      <c r="G4182" s="38">
        <v>60</v>
      </c>
      <c r="H4182" s="31">
        <v>0</v>
      </c>
      <c r="I4182" s="30" t="s">
        <v>546</v>
      </c>
      <c r="J4182" s="30" t="s">
        <v>547</v>
      </c>
      <c r="K4182" s="30" t="s">
        <v>495</v>
      </c>
      <c r="L4182" s="30" t="s">
        <v>828</v>
      </c>
      <c r="M4182" s="30" t="s">
        <v>573</v>
      </c>
      <c r="N4182" s="30"/>
      <c r="O4182" s="30" t="s">
        <v>9872</v>
      </c>
      <c r="P4182" s="30" t="s">
        <v>9868</v>
      </c>
      <c r="Q4182" s="30" t="s">
        <v>499</v>
      </c>
    </row>
    <row r="4183" spans="1:17" hidden="1" x14ac:dyDescent="0.2">
      <c r="A4183" s="30" t="s">
        <v>12844</v>
      </c>
      <c r="B4183" s="30" t="s">
        <v>12845</v>
      </c>
      <c r="C4183" s="30" t="s">
        <v>12846</v>
      </c>
      <c r="D4183" s="30"/>
      <c r="E4183" s="30" t="s">
        <v>10101</v>
      </c>
      <c r="F4183" s="30"/>
      <c r="G4183" s="38">
        <v>60</v>
      </c>
      <c r="H4183" s="31">
        <v>0</v>
      </c>
      <c r="I4183" s="30" t="s">
        <v>546</v>
      </c>
      <c r="J4183" s="30" t="s">
        <v>547</v>
      </c>
      <c r="K4183" s="30" t="s">
        <v>495</v>
      </c>
      <c r="L4183" s="30" t="s">
        <v>828</v>
      </c>
      <c r="M4183" s="30" t="s">
        <v>573</v>
      </c>
      <c r="N4183" s="30"/>
      <c r="O4183" s="30" t="s">
        <v>9872</v>
      </c>
      <c r="P4183" s="30" t="s">
        <v>9868</v>
      </c>
      <c r="Q4183" s="30" t="s">
        <v>499</v>
      </c>
    </row>
    <row r="4184" spans="1:17" hidden="1" x14ac:dyDescent="0.2">
      <c r="A4184" s="30" t="s">
        <v>12847</v>
      </c>
      <c r="B4184" s="30" t="s">
        <v>10109</v>
      </c>
      <c r="C4184" s="30" t="s">
        <v>12848</v>
      </c>
      <c r="D4184" s="30" t="s">
        <v>74</v>
      </c>
      <c r="E4184" s="30" t="s">
        <v>9891</v>
      </c>
      <c r="F4184" s="30"/>
      <c r="G4184" s="38">
        <v>60</v>
      </c>
      <c r="H4184" s="31">
        <v>0</v>
      </c>
      <c r="I4184" s="30" t="s">
        <v>610</v>
      </c>
      <c r="J4184" s="30" t="s">
        <v>611</v>
      </c>
      <c r="K4184" s="30" t="s">
        <v>495</v>
      </c>
      <c r="L4184" s="30" t="s">
        <v>612</v>
      </c>
      <c r="M4184" s="30" t="s">
        <v>950</v>
      </c>
      <c r="N4184" s="30"/>
      <c r="O4184" s="30" t="s">
        <v>9872</v>
      </c>
      <c r="P4184" s="30" t="s">
        <v>9868</v>
      </c>
      <c r="Q4184" s="30" t="s">
        <v>4174</v>
      </c>
    </row>
    <row r="4185" spans="1:17" hidden="1" x14ac:dyDescent="0.2">
      <c r="A4185" s="30" t="s">
        <v>12849</v>
      </c>
      <c r="B4185" s="30" t="s">
        <v>10109</v>
      </c>
      <c r="C4185" s="30" t="s">
        <v>12850</v>
      </c>
      <c r="D4185" s="30" t="s">
        <v>74</v>
      </c>
      <c r="E4185" s="30" t="s">
        <v>9891</v>
      </c>
      <c r="F4185" s="30"/>
      <c r="G4185" s="38">
        <v>60</v>
      </c>
      <c r="H4185" s="31">
        <v>0</v>
      </c>
      <c r="I4185" s="30" t="s">
        <v>622</v>
      </c>
      <c r="J4185" s="30" t="s">
        <v>623</v>
      </c>
      <c r="K4185" s="30" t="s">
        <v>495</v>
      </c>
      <c r="L4185" s="30" t="s">
        <v>612</v>
      </c>
      <c r="M4185" s="30" t="s">
        <v>1007</v>
      </c>
      <c r="N4185" s="30"/>
      <c r="O4185" s="30" t="s">
        <v>9872</v>
      </c>
      <c r="P4185" s="30" t="s">
        <v>9868</v>
      </c>
      <c r="Q4185" s="30" t="s">
        <v>4174</v>
      </c>
    </row>
    <row r="4186" spans="1:17" hidden="1" x14ac:dyDescent="0.2">
      <c r="A4186" s="30" t="s">
        <v>12851</v>
      </c>
      <c r="B4186" s="30" t="s">
        <v>10109</v>
      </c>
      <c r="C4186" s="30" t="s">
        <v>12852</v>
      </c>
      <c r="D4186" s="30" t="s">
        <v>74</v>
      </c>
      <c r="E4186" s="30" t="s">
        <v>9891</v>
      </c>
      <c r="F4186" s="30"/>
      <c r="G4186" s="38">
        <v>60</v>
      </c>
      <c r="H4186" s="31">
        <v>0</v>
      </c>
      <c r="I4186" s="30" t="s">
        <v>622</v>
      </c>
      <c r="J4186" s="30" t="s">
        <v>623</v>
      </c>
      <c r="K4186" s="30" t="s">
        <v>495</v>
      </c>
      <c r="L4186" s="30" t="s">
        <v>612</v>
      </c>
      <c r="M4186" s="30" t="s">
        <v>997</v>
      </c>
      <c r="N4186" s="30"/>
      <c r="O4186" s="30" t="s">
        <v>9872</v>
      </c>
      <c r="P4186" s="30" t="s">
        <v>9868</v>
      </c>
      <c r="Q4186" s="30" t="s">
        <v>4174</v>
      </c>
    </row>
    <row r="4187" spans="1:17" hidden="1" x14ac:dyDescent="0.2">
      <c r="A4187" s="30" t="s">
        <v>12853</v>
      </c>
      <c r="B4187" s="30" t="s">
        <v>10109</v>
      </c>
      <c r="C4187" s="30" t="s">
        <v>12854</v>
      </c>
      <c r="D4187" s="30" t="s">
        <v>74</v>
      </c>
      <c r="E4187" s="30" t="s">
        <v>9891</v>
      </c>
      <c r="F4187" s="30"/>
      <c r="G4187" s="38">
        <v>60</v>
      </c>
      <c r="H4187" s="31">
        <v>0</v>
      </c>
      <c r="I4187" s="30" t="s">
        <v>5036</v>
      </c>
      <c r="J4187" s="30" t="s">
        <v>5037</v>
      </c>
      <c r="K4187" s="30" t="s">
        <v>495</v>
      </c>
      <c r="L4187" s="30" t="s">
        <v>612</v>
      </c>
      <c r="M4187" s="30" t="s">
        <v>1021</v>
      </c>
      <c r="N4187" s="30"/>
      <c r="O4187" s="30" t="s">
        <v>9872</v>
      </c>
      <c r="P4187" s="30" t="s">
        <v>9868</v>
      </c>
      <c r="Q4187" s="30" t="s">
        <v>4174</v>
      </c>
    </row>
    <row r="4188" spans="1:17" hidden="1" x14ac:dyDescent="0.2">
      <c r="A4188" s="30" t="s">
        <v>12855</v>
      </c>
      <c r="B4188" s="30" t="s">
        <v>10109</v>
      </c>
      <c r="C4188" s="30" t="s">
        <v>12856</v>
      </c>
      <c r="D4188" s="30" t="s">
        <v>74</v>
      </c>
      <c r="E4188" s="30" t="s">
        <v>9891</v>
      </c>
      <c r="F4188" s="30"/>
      <c r="G4188" s="38">
        <v>60</v>
      </c>
      <c r="H4188" s="31">
        <v>0</v>
      </c>
      <c r="I4188" s="30" t="s">
        <v>610</v>
      </c>
      <c r="J4188" s="30" t="s">
        <v>611</v>
      </c>
      <c r="K4188" s="30" t="s">
        <v>495</v>
      </c>
      <c r="L4188" s="30" t="s">
        <v>612</v>
      </c>
      <c r="M4188" s="30" t="s">
        <v>688</v>
      </c>
      <c r="N4188" s="30"/>
      <c r="O4188" s="30" t="s">
        <v>9872</v>
      </c>
      <c r="P4188" s="30" t="s">
        <v>9868</v>
      </c>
      <c r="Q4188" s="30" t="s">
        <v>4174</v>
      </c>
    </row>
    <row r="4189" spans="1:17" hidden="1" x14ac:dyDescent="0.2">
      <c r="A4189" s="30" t="s">
        <v>12857</v>
      </c>
      <c r="B4189" s="30" t="s">
        <v>10106</v>
      </c>
      <c r="C4189" s="30" t="s">
        <v>12858</v>
      </c>
      <c r="D4189" s="30" t="s">
        <v>74</v>
      </c>
      <c r="E4189" s="30" t="s">
        <v>9891</v>
      </c>
      <c r="F4189" s="30"/>
      <c r="G4189" s="38">
        <v>60</v>
      </c>
      <c r="H4189" s="31">
        <v>0</v>
      </c>
      <c r="I4189" s="30" t="s">
        <v>622</v>
      </c>
      <c r="J4189" s="30" t="s">
        <v>623</v>
      </c>
      <c r="K4189" s="30" t="s">
        <v>495</v>
      </c>
      <c r="L4189" s="30" t="s">
        <v>612</v>
      </c>
      <c r="M4189" s="30" t="s">
        <v>1088</v>
      </c>
      <c r="N4189" s="30"/>
      <c r="O4189" s="30" t="s">
        <v>9872</v>
      </c>
      <c r="P4189" s="30" t="s">
        <v>9868</v>
      </c>
      <c r="Q4189" s="30" t="s">
        <v>4174</v>
      </c>
    </row>
    <row r="4190" spans="1:17" hidden="1" x14ac:dyDescent="0.2">
      <c r="A4190" s="30" t="s">
        <v>12859</v>
      </c>
      <c r="B4190" s="30" t="s">
        <v>10106</v>
      </c>
      <c r="C4190" s="30" t="s">
        <v>12860</v>
      </c>
      <c r="D4190" s="30" t="s">
        <v>74</v>
      </c>
      <c r="E4190" s="30" t="s">
        <v>9891</v>
      </c>
      <c r="F4190" s="30"/>
      <c r="G4190" s="38">
        <v>60</v>
      </c>
      <c r="H4190" s="31">
        <v>0</v>
      </c>
      <c r="I4190" s="30" t="s">
        <v>622</v>
      </c>
      <c r="J4190" s="30" t="s">
        <v>623</v>
      </c>
      <c r="K4190" s="30" t="s">
        <v>495</v>
      </c>
      <c r="L4190" s="30" t="s">
        <v>612</v>
      </c>
      <c r="M4190" s="30" t="s">
        <v>1088</v>
      </c>
      <c r="N4190" s="30"/>
      <c r="O4190" s="30" t="s">
        <v>9872</v>
      </c>
      <c r="P4190" s="30" t="s">
        <v>9868</v>
      </c>
      <c r="Q4190" s="30" t="s">
        <v>4174</v>
      </c>
    </row>
    <row r="4191" spans="1:17" hidden="1" x14ac:dyDescent="0.2">
      <c r="A4191" s="30" t="s">
        <v>12861</v>
      </c>
      <c r="B4191" s="30" t="s">
        <v>10109</v>
      </c>
      <c r="C4191" s="30" t="s">
        <v>12862</v>
      </c>
      <c r="D4191" s="30" t="s">
        <v>74</v>
      </c>
      <c r="E4191" s="30" t="s">
        <v>9891</v>
      </c>
      <c r="F4191" s="30"/>
      <c r="G4191" s="38">
        <v>60</v>
      </c>
      <c r="H4191" s="31">
        <v>0</v>
      </c>
      <c r="I4191" s="30" t="s">
        <v>610</v>
      </c>
      <c r="J4191" s="30" t="s">
        <v>611</v>
      </c>
      <c r="K4191" s="30" t="s">
        <v>495</v>
      </c>
      <c r="L4191" s="30" t="s">
        <v>612</v>
      </c>
      <c r="M4191" s="30" t="s">
        <v>1035</v>
      </c>
      <c r="N4191" s="30"/>
      <c r="O4191" s="30" t="s">
        <v>9872</v>
      </c>
      <c r="P4191" s="30" t="s">
        <v>9868</v>
      </c>
      <c r="Q4191" s="30" t="s">
        <v>4174</v>
      </c>
    </row>
    <row r="4192" spans="1:17" hidden="1" x14ac:dyDescent="0.2">
      <c r="A4192" s="30" t="s">
        <v>12863</v>
      </c>
      <c r="B4192" s="30" t="s">
        <v>10109</v>
      </c>
      <c r="C4192" s="30" t="s">
        <v>12864</v>
      </c>
      <c r="D4192" s="30" t="s">
        <v>74</v>
      </c>
      <c r="E4192" s="30" t="s">
        <v>9891</v>
      </c>
      <c r="F4192" s="30"/>
      <c r="G4192" s="38">
        <v>60</v>
      </c>
      <c r="H4192" s="31">
        <v>0</v>
      </c>
      <c r="I4192" s="30" t="s">
        <v>610</v>
      </c>
      <c r="J4192" s="30" t="s">
        <v>611</v>
      </c>
      <c r="K4192" s="30" t="s">
        <v>495</v>
      </c>
      <c r="L4192" s="30" t="s">
        <v>612</v>
      </c>
      <c r="M4192" s="30" t="s">
        <v>943</v>
      </c>
      <c r="N4192" s="30"/>
      <c r="O4192" s="30" t="s">
        <v>9872</v>
      </c>
      <c r="P4192" s="30" t="s">
        <v>9868</v>
      </c>
      <c r="Q4192" s="30" t="s">
        <v>4174</v>
      </c>
    </row>
    <row r="4193" spans="1:17" hidden="1" x14ac:dyDescent="0.2">
      <c r="A4193" s="30" t="s">
        <v>12865</v>
      </c>
      <c r="B4193" s="30" t="s">
        <v>10109</v>
      </c>
      <c r="C4193" s="30" t="s">
        <v>12866</v>
      </c>
      <c r="D4193" s="30" t="s">
        <v>74</v>
      </c>
      <c r="E4193" s="30" t="s">
        <v>9891</v>
      </c>
      <c r="F4193" s="30"/>
      <c r="G4193" s="38">
        <v>60</v>
      </c>
      <c r="H4193" s="31">
        <v>0</v>
      </c>
      <c r="I4193" s="30" t="s">
        <v>622</v>
      </c>
      <c r="J4193" s="30" t="s">
        <v>623</v>
      </c>
      <c r="K4193" s="30" t="s">
        <v>495</v>
      </c>
      <c r="L4193" s="30" t="s">
        <v>612</v>
      </c>
      <c r="M4193" s="30" t="s">
        <v>1007</v>
      </c>
      <c r="N4193" s="30"/>
      <c r="O4193" s="30" t="s">
        <v>9872</v>
      </c>
      <c r="P4193" s="30" t="s">
        <v>9868</v>
      </c>
      <c r="Q4193" s="30" t="s">
        <v>4174</v>
      </c>
    </row>
    <row r="4194" spans="1:17" hidden="1" x14ac:dyDescent="0.2">
      <c r="A4194" s="30" t="s">
        <v>12867</v>
      </c>
      <c r="B4194" s="30" t="s">
        <v>10109</v>
      </c>
      <c r="C4194" s="30" t="s">
        <v>12868</v>
      </c>
      <c r="D4194" s="30" t="s">
        <v>74</v>
      </c>
      <c r="E4194" s="30" t="s">
        <v>9891</v>
      </c>
      <c r="F4194" s="30"/>
      <c r="G4194" s="38">
        <v>60</v>
      </c>
      <c r="H4194" s="31">
        <v>0</v>
      </c>
      <c r="I4194" s="30" t="s">
        <v>610</v>
      </c>
      <c r="J4194" s="30" t="s">
        <v>611</v>
      </c>
      <c r="K4194" s="30" t="s">
        <v>495</v>
      </c>
      <c r="L4194" s="30" t="s">
        <v>612</v>
      </c>
      <c r="M4194" s="30" t="s">
        <v>688</v>
      </c>
      <c r="N4194" s="30"/>
      <c r="O4194" s="30" t="s">
        <v>9872</v>
      </c>
      <c r="P4194" s="30" t="s">
        <v>9868</v>
      </c>
      <c r="Q4194" s="30" t="s">
        <v>4174</v>
      </c>
    </row>
    <row r="4195" spans="1:17" hidden="1" x14ac:dyDescent="0.2">
      <c r="A4195" s="30" t="s">
        <v>12869</v>
      </c>
      <c r="B4195" s="30" t="s">
        <v>10109</v>
      </c>
      <c r="C4195" s="30" t="s">
        <v>12870</v>
      </c>
      <c r="D4195" s="30" t="s">
        <v>74</v>
      </c>
      <c r="E4195" s="30" t="s">
        <v>10883</v>
      </c>
      <c r="F4195" s="30"/>
      <c r="G4195" s="38">
        <v>60</v>
      </c>
      <c r="H4195" s="31">
        <v>0</v>
      </c>
      <c r="I4195" s="30" t="s">
        <v>610</v>
      </c>
      <c r="J4195" s="30" t="s">
        <v>611</v>
      </c>
      <c r="K4195" s="30" t="s">
        <v>495</v>
      </c>
      <c r="L4195" s="30" t="s">
        <v>612</v>
      </c>
      <c r="M4195" s="30" t="s">
        <v>6616</v>
      </c>
      <c r="N4195" s="30"/>
      <c r="O4195" s="30" t="s">
        <v>9872</v>
      </c>
      <c r="P4195" s="30" t="s">
        <v>9868</v>
      </c>
      <c r="Q4195" s="30" t="s">
        <v>4174</v>
      </c>
    </row>
    <row r="4196" spans="1:17" hidden="1" x14ac:dyDescent="0.2">
      <c r="A4196" s="30" t="s">
        <v>12871</v>
      </c>
      <c r="B4196" s="30" t="s">
        <v>10109</v>
      </c>
      <c r="C4196" s="30" t="s">
        <v>12872</v>
      </c>
      <c r="D4196" s="30" t="s">
        <v>74</v>
      </c>
      <c r="E4196" s="30" t="s">
        <v>9891</v>
      </c>
      <c r="F4196" s="30"/>
      <c r="G4196" s="38">
        <v>60</v>
      </c>
      <c r="H4196" s="31">
        <v>0</v>
      </c>
      <c r="I4196" s="30" t="s">
        <v>610</v>
      </c>
      <c r="J4196" s="30" t="s">
        <v>611</v>
      </c>
      <c r="K4196" s="30" t="s">
        <v>495</v>
      </c>
      <c r="L4196" s="30" t="s">
        <v>612</v>
      </c>
      <c r="M4196" s="30" t="s">
        <v>688</v>
      </c>
      <c r="N4196" s="30"/>
      <c r="O4196" s="30" t="s">
        <v>9872</v>
      </c>
      <c r="P4196" s="30" t="s">
        <v>9868</v>
      </c>
      <c r="Q4196" s="30" t="s">
        <v>4174</v>
      </c>
    </row>
    <row r="4197" spans="1:17" hidden="1" x14ac:dyDescent="0.2">
      <c r="A4197" s="30" t="s">
        <v>12873</v>
      </c>
      <c r="B4197" s="30" t="s">
        <v>10109</v>
      </c>
      <c r="C4197" s="30" t="s">
        <v>12874</v>
      </c>
      <c r="D4197" s="30" t="s">
        <v>74</v>
      </c>
      <c r="E4197" s="30" t="s">
        <v>9891</v>
      </c>
      <c r="F4197" s="30"/>
      <c r="G4197" s="38">
        <v>60</v>
      </c>
      <c r="H4197" s="31">
        <v>0</v>
      </c>
      <c r="I4197" s="30" t="s">
        <v>5036</v>
      </c>
      <c r="J4197" s="30" t="s">
        <v>5037</v>
      </c>
      <c r="K4197" s="30" t="s">
        <v>495</v>
      </c>
      <c r="L4197" s="30" t="s">
        <v>612</v>
      </c>
      <c r="M4197" s="30" t="s">
        <v>613</v>
      </c>
      <c r="N4197" s="30"/>
      <c r="O4197" s="30" t="s">
        <v>9872</v>
      </c>
      <c r="P4197" s="30" t="s">
        <v>9868</v>
      </c>
      <c r="Q4197" s="30" t="s">
        <v>4174</v>
      </c>
    </row>
    <row r="4198" spans="1:17" hidden="1" x14ac:dyDescent="0.2">
      <c r="A4198" s="30" t="s">
        <v>12875</v>
      </c>
      <c r="B4198" s="30" t="s">
        <v>10106</v>
      </c>
      <c r="C4198" s="30" t="s">
        <v>12876</v>
      </c>
      <c r="D4198" s="30" t="s">
        <v>74</v>
      </c>
      <c r="E4198" s="30" t="s">
        <v>9891</v>
      </c>
      <c r="F4198" s="30"/>
      <c r="G4198" s="38">
        <v>60</v>
      </c>
      <c r="H4198" s="31">
        <v>0</v>
      </c>
      <c r="I4198" s="30" t="s">
        <v>5036</v>
      </c>
      <c r="J4198" s="30" t="s">
        <v>5037</v>
      </c>
      <c r="K4198" s="30" t="s">
        <v>495</v>
      </c>
      <c r="L4198" s="30" t="s">
        <v>612</v>
      </c>
      <c r="M4198" s="30" t="s">
        <v>4226</v>
      </c>
      <c r="N4198" s="30"/>
      <c r="O4198" s="30" t="s">
        <v>9872</v>
      </c>
      <c r="P4198" s="30" t="s">
        <v>9868</v>
      </c>
      <c r="Q4198" s="30" t="s">
        <v>4174</v>
      </c>
    </row>
    <row r="4199" spans="1:17" hidden="1" x14ac:dyDescent="0.2">
      <c r="A4199" s="30" t="s">
        <v>12877</v>
      </c>
      <c r="B4199" s="30" t="s">
        <v>10109</v>
      </c>
      <c r="C4199" s="30" t="s">
        <v>12878</v>
      </c>
      <c r="D4199" s="30" t="s">
        <v>74</v>
      </c>
      <c r="E4199" s="30" t="s">
        <v>9891</v>
      </c>
      <c r="F4199" s="30"/>
      <c r="G4199" s="38">
        <v>60</v>
      </c>
      <c r="H4199" s="31">
        <v>0</v>
      </c>
      <c r="I4199" s="30" t="s">
        <v>5036</v>
      </c>
      <c r="J4199" s="30" t="s">
        <v>5037</v>
      </c>
      <c r="K4199" s="30" t="s">
        <v>495</v>
      </c>
      <c r="L4199" s="30" t="s">
        <v>612</v>
      </c>
      <c r="M4199" s="30" t="s">
        <v>1128</v>
      </c>
      <c r="N4199" s="30"/>
      <c r="O4199" s="30" t="s">
        <v>9872</v>
      </c>
      <c r="P4199" s="30" t="s">
        <v>9868</v>
      </c>
      <c r="Q4199" s="30" t="s">
        <v>4174</v>
      </c>
    </row>
    <row r="4200" spans="1:17" hidden="1" x14ac:dyDescent="0.2">
      <c r="A4200" s="30" t="s">
        <v>12879</v>
      </c>
      <c r="B4200" s="30" t="s">
        <v>10109</v>
      </c>
      <c r="C4200" s="30" t="s">
        <v>12880</v>
      </c>
      <c r="D4200" s="30" t="s">
        <v>74</v>
      </c>
      <c r="E4200" s="30" t="s">
        <v>9891</v>
      </c>
      <c r="F4200" s="30"/>
      <c r="G4200" s="38">
        <v>60</v>
      </c>
      <c r="H4200" s="31">
        <v>0</v>
      </c>
      <c r="I4200" s="30" t="s">
        <v>610</v>
      </c>
      <c r="J4200" s="30" t="s">
        <v>611</v>
      </c>
      <c r="K4200" s="30" t="s">
        <v>495</v>
      </c>
      <c r="L4200" s="30" t="s">
        <v>612</v>
      </c>
      <c r="M4200" s="30" t="s">
        <v>1035</v>
      </c>
      <c r="N4200" s="30"/>
      <c r="O4200" s="30" t="s">
        <v>9872</v>
      </c>
      <c r="P4200" s="30" t="s">
        <v>9868</v>
      </c>
      <c r="Q4200" s="30" t="s">
        <v>4174</v>
      </c>
    </row>
    <row r="4201" spans="1:17" hidden="1" x14ac:dyDescent="0.2">
      <c r="A4201" s="30" t="s">
        <v>12881</v>
      </c>
      <c r="B4201" s="30" t="s">
        <v>10109</v>
      </c>
      <c r="C4201" s="30" t="s">
        <v>12882</v>
      </c>
      <c r="D4201" s="30" t="s">
        <v>74</v>
      </c>
      <c r="E4201" s="30" t="s">
        <v>9891</v>
      </c>
      <c r="F4201" s="30"/>
      <c r="G4201" s="38">
        <v>60</v>
      </c>
      <c r="H4201" s="31">
        <v>0</v>
      </c>
      <c r="I4201" s="30" t="s">
        <v>5036</v>
      </c>
      <c r="J4201" s="30" t="s">
        <v>5037</v>
      </c>
      <c r="K4201" s="30" t="s">
        <v>495</v>
      </c>
      <c r="L4201" s="30" t="s">
        <v>612</v>
      </c>
      <c r="M4201" s="30" t="s">
        <v>1828</v>
      </c>
      <c r="N4201" s="30"/>
      <c r="O4201" s="30" t="s">
        <v>9872</v>
      </c>
      <c r="P4201" s="30" t="s">
        <v>9868</v>
      </c>
      <c r="Q4201" s="30" t="s">
        <v>4174</v>
      </c>
    </row>
    <row r="4202" spans="1:17" hidden="1" x14ac:dyDescent="0.2">
      <c r="A4202" s="30" t="s">
        <v>12883</v>
      </c>
      <c r="B4202" s="30" t="s">
        <v>10103</v>
      </c>
      <c r="C4202" s="30" t="s">
        <v>12884</v>
      </c>
      <c r="D4202" s="30"/>
      <c r="E4202" s="30" t="s">
        <v>9870</v>
      </c>
      <c r="F4202" s="30" t="s">
        <v>74</v>
      </c>
      <c r="G4202" s="38">
        <v>60</v>
      </c>
      <c r="H4202" s="31">
        <v>0</v>
      </c>
      <c r="I4202" s="30" t="s">
        <v>504</v>
      </c>
      <c r="J4202" s="30" t="s">
        <v>505</v>
      </c>
      <c r="K4202" s="30" t="s">
        <v>495</v>
      </c>
      <c r="L4202" s="30" t="s">
        <v>496</v>
      </c>
      <c r="M4202" s="30" t="s">
        <v>1146</v>
      </c>
      <c r="N4202" s="30"/>
      <c r="O4202" s="30" t="s">
        <v>9872</v>
      </c>
      <c r="P4202" s="30" t="s">
        <v>9868</v>
      </c>
      <c r="Q4202" s="30" t="s">
        <v>499</v>
      </c>
    </row>
    <row r="4203" spans="1:17" hidden="1" x14ac:dyDescent="0.2">
      <c r="A4203" s="30" t="s">
        <v>12885</v>
      </c>
      <c r="B4203" s="30" t="s">
        <v>10103</v>
      </c>
      <c r="C4203" s="30" t="s">
        <v>12886</v>
      </c>
      <c r="D4203" s="30"/>
      <c r="E4203" s="30" t="s">
        <v>9870</v>
      </c>
      <c r="F4203" s="30" t="s">
        <v>74</v>
      </c>
      <c r="G4203" s="38">
        <v>60</v>
      </c>
      <c r="H4203" s="31">
        <v>0</v>
      </c>
      <c r="I4203" s="30" t="s">
        <v>552</v>
      </c>
      <c r="J4203" s="30" t="s">
        <v>553</v>
      </c>
      <c r="K4203" s="30" t="s">
        <v>495</v>
      </c>
      <c r="L4203" s="30" t="s">
        <v>496</v>
      </c>
      <c r="M4203" s="30" t="s">
        <v>654</v>
      </c>
      <c r="N4203" s="30"/>
      <c r="O4203" s="30" t="s">
        <v>9872</v>
      </c>
      <c r="P4203" s="30" t="s">
        <v>9868</v>
      </c>
      <c r="Q4203" s="30" t="s">
        <v>499</v>
      </c>
    </row>
    <row r="4204" spans="1:17" hidden="1" x14ac:dyDescent="0.2">
      <c r="A4204" s="30" t="s">
        <v>12887</v>
      </c>
      <c r="B4204" s="30" t="s">
        <v>10106</v>
      </c>
      <c r="C4204" s="30" t="s">
        <v>12888</v>
      </c>
      <c r="D4204" s="30" t="s">
        <v>74</v>
      </c>
      <c r="E4204" s="30" t="s">
        <v>9891</v>
      </c>
      <c r="F4204" s="30"/>
      <c r="G4204" s="38">
        <v>60</v>
      </c>
      <c r="H4204" s="31">
        <v>0</v>
      </c>
      <c r="I4204" s="30" t="s">
        <v>622</v>
      </c>
      <c r="J4204" s="30" t="s">
        <v>623</v>
      </c>
      <c r="K4204" s="30" t="s">
        <v>495</v>
      </c>
      <c r="L4204" s="30" t="s">
        <v>612</v>
      </c>
      <c r="M4204" s="30" t="s">
        <v>9851</v>
      </c>
      <c r="N4204" s="30"/>
      <c r="O4204" s="30" t="s">
        <v>9872</v>
      </c>
      <c r="P4204" s="30" t="s">
        <v>9868</v>
      </c>
      <c r="Q4204" s="30" t="s">
        <v>4174</v>
      </c>
    </row>
    <row r="4205" spans="1:17" hidden="1" x14ac:dyDescent="0.2">
      <c r="A4205" s="30" t="s">
        <v>12889</v>
      </c>
      <c r="B4205" s="30" t="s">
        <v>10109</v>
      </c>
      <c r="C4205" s="30" t="s">
        <v>12890</v>
      </c>
      <c r="D4205" s="30" t="s">
        <v>74</v>
      </c>
      <c r="E4205" s="30" t="s">
        <v>9891</v>
      </c>
      <c r="F4205" s="30"/>
      <c r="G4205" s="38">
        <v>60</v>
      </c>
      <c r="H4205" s="31">
        <v>0</v>
      </c>
      <c r="I4205" s="30" t="s">
        <v>5036</v>
      </c>
      <c r="J4205" s="30" t="s">
        <v>5037</v>
      </c>
      <c r="K4205" s="30" t="s">
        <v>495</v>
      </c>
      <c r="L4205" s="30" t="s">
        <v>612</v>
      </c>
      <c r="M4205" s="30" t="s">
        <v>1021</v>
      </c>
      <c r="N4205" s="30"/>
      <c r="O4205" s="30" t="s">
        <v>9872</v>
      </c>
      <c r="P4205" s="30" t="s">
        <v>9868</v>
      </c>
      <c r="Q4205" s="30" t="s">
        <v>4174</v>
      </c>
    </row>
    <row r="4206" spans="1:17" hidden="1" x14ac:dyDescent="0.2">
      <c r="A4206" s="30" t="s">
        <v>12891</v>
      </c>
      <c r="B4206" s="30" t="s">
        <v>10109</v>
      </c>
      <c r="C4206" s="30" t="s">
        <v>12892</v>
      </c>
      <c r="D4206" s="30" t="s">
        <v>74</v>
      </c>
      <c r="E4206" s="30" t="s">
        <v>9891</v>
      </c>
      <c r="F4206" s="30"/>
      <c r="G4206" s="38">
        <v>60</v>
      </c>
      <c r="H4206" s="31">
        <v>0</v>
      </c>
      <c r="I4206" s="30" t="s">
        <v>5036</v>
      </c>
      <c r="J4206" s="30" t="s">
        <v>5037</v>
      </c>
      <c r="K4206" s="30" t="s">
        <v>495</v>
      </c>
      <c r="L4206" s="30" t="s">
        <v>612</v>
      </c>
      <c r="M4206" s="30" t="s">
        <v>9437</v>
      </c>
      <c r="N4206" s="30"/>
      <c r="O4206" s="30" t="s">
        <v>9872</v>
      </c>
      <c r="P4206" s="30" t="s">
        <v>9868</v>
      </c>
      <c r="Q4206" s="30" t="s">
        <v>4174</v>
      </c>
    </row>
    <row r="4207" spans="1:17" hidden="1" x14ac:dyDescent="0.2">
      <c r="A4207" s="30" t="s">
        <v>12893</v>
      </c>
      <c r="B4207" s="30" t="s">
        <v>10109</v>
      </c>
      <c r="C4207" s="30" t="s">
        <v>12894</v>
      </c>
      <c r="D4207" s="30" t="s">
        <v>74</v>
      </c>
      <c r="E4207" s="30" t="s">
        <v>9891</v>
      </c>
      <c r="F4207" s="30"/>
      <c r="G4207" s="38">
        <v>60</v>
      </c>
      <c r="H4207" s="31">
        <v>0</v>
      </c>
      <c r="I4207" s="30" t="s">
        <v>5036</v>
      </c>
      <c r="J4207" s="30" t="s">
        <v>5037</v>
      </c>
      <c r="K4207" s="30" t="s">
        <v>495</v>
      </c>
      <c r="L4207" s="30" t="s">
        <v>612</v>
      </c>
      <c r="M4207" s="30" t="s">
        <v>9437</v>
      </c>
      <c r="N4207" s="30"/>
      <c r="O4207" s="30" t="s">
        <v>9872</v>
      </c>
      <c r="P4207" s="30" t="s">
        <v>9868</v>
      </c>
      <c r="Q4207" s="30" t="s">
        <v>4174</v>
      </c>
    </row>
    <row r="4208" spans="1:17" hidden="1" x14ac:dyDescent="0.2">
      <c r="A4208" s="30" t="s">
        <v>12895</v>
      </c>
      <c r="B4208" s="30" t="s">
        <v>10103</v>
      </c>
      <c r="C4208" s="30" t="s">
        <v>12896</v>
      </c>
      <c r="D4208" s="30"/>
      <c r="E4208" s="30" t="s">
        <v>9870</v>
      </c>
      <c r="F4208" s="30" t="s">
        <v>74</v>
      </c>
      <c r="G4208" s="38">
        <v>60</v>
      </c>
      <c r="H4208" s="31">
        <v>0</v>
      </c>
      <c r="I4208" s="30" t="s">
        <v>504</v>
      </c>
      <c r="J4208" s="30" t="s">
        <v>505</v>
      </c>
      <c r="K4208" s="30" t="s">
        <v>495</v>
      </c>
      <c r="L4208" s="30" t="s">
        <v>496</v>
      </c>
      <c r="M4208" s="30" t="s">
        <v>558</v>
      </c>
      <c r="N4208" s="30"/>
      <c r="O4208" s="30" t="s">
        <v>9872</v>
      </c>
      <c r="P4208" s="30" t="s">
        <v>9868</v>
      </c>
      <c r="Q4208" s="30" t="s">
        <v>499</v>
      </c>
    </row>
    <row r="4209" spans="1:17" hidden="1" x14ac:dyDescent="0.2">
      <c r="A4209" s="30" t="s">
        <v>12897</v>
      </c>
      <c r="B4209" s="30" t="s">
        <v>10109</v>
      </c>
      <c r="C4209" s="30" t="s">
        <v>12898</v>
      </c>
      <c r="D4209" s="30" t="s">
        <v>74</v>
      </c>
      <c r="E4209" s="30" t="s">
        <v>9891</v>
      </c>
      <c r="F4209" s="30"/>
      <c r="G4209" s="38">
        <v>60</v>
      </c>
      <c r="H4209" s="31">
        <v>0</v>
      </c>
      <c r="I4209" s="30" t="s">
        <v>622</v>
      </c>
      <c r="J4209" s="30" t="s">
        <v>623</v>
      </c>
      <c r="K4209" s="30" t="s">
        <v>495</v>
      </c>
      <c r="L4209" s="30" t="s">
        <v>612</v>
      </c>
      <c r="M4209" s="30" t="s">
        <v>997</v>
      </c>
      <c r="N4209" s="30"/>
      <c r="O4209" s="30" t="s">
        <v>9872</v>
      </c>
      <c r="P4209" s="30" t="s">
        <v>9868</v>
      </c>
      <c r="Q4209" s="30" t="s">
        <v>4174</v>
      </c>
    </row>
    <row r="4210" spans="1:17" hidden="1" x14ac:dyDescent="0.2">
      <c r="A4210" s="30" t="s">
        <v>12899</v>
      </c>
      <c r="B4210" s="30" t="s">
        <v>10109</v>
      </c>
      <c r="C4210" s="30" t="s">
        <v>12900</v>
      </c>
      <c r="D4210" s="30" t="s">
        <v>74</v>
      </c>
      <c r="E4210" s="30" t="s">
        <v>9891</v>
      </c>
      <c r="F4210" s="30"/>
      <c r="G4210" s="38">
        <v>60</v>
      </c>
      <c r="H4210" s="31">
        <v>0</v>
      </c>
      <c r="I4210" s="30" t="s">
        <v>5036</v>
      </c>
      <c r="J4210" s="30" t="s">
        <v>5037</v>
      </c>
      <c r="K4210" s="30" t="s">
        <v>495</v>
      </c>
      <c r="L4210" s="30" t="s">
        <v>612</v>
      </c>
      <c r="M4210" s="30" t="s">
        <v>1128</v>
      </c>
      <c r="N4210" s="30"/>
      <c r="O4210" s="30" t="s">
        <v>9872</v>
      </c>
      <c r="P4210" s="30" t="s">
        <v>9868</v>
      </c>
      <c r="Q4210" s="30" t="s">
        <v>4174</v>
      </c>
    </row>
    <row r="4211" spans="1:17" hidden="1" x14ac:dyDescent="0.2">
      <c r="A4211" s="30" t="s">
        <v>12901</v>
      </c>
      <c r="B4211" s="30" t="s">
        <v>10106</v>
      </c>
      <c r="C4211" s="30" t="s">
        <v>12902</v>
      </c>
      <c r="D4211" s="30" t="s">
        <v>74</v>
      </c>
      <c r="E4211" s="30" t="s">
        <v>9891</v>
      </c>
      <c r="F4211" s="30"/>
      <c r="G4211" s="38">
        <v>60</v>
      </c>
      <c r="H4211" s="31">
        <v>0</v>
      </c>
      <c r="I4211" s="30" t="s">
        <v>622</v>
      </c>
      <c r="J4211" s="30" t="s">
        <v>623</v>
      </c>
      <c r="K4211" s="30" t="s">
        <v>495</v>
      </c>
      <c r="L4211" s="30" t="s">
        <v>612</v>
      </c>
      <c r="M4211" s="30" t="s">
        <v>9851</v>
      </c>
      <c r="N4211" s="30"/>
      <c r="O4211" s="30" t="s">
        <v>9872</v>
      </c>
      <c r="P4211" s="30" t="s">
        <v>9868</v>
      </c>
      <c r="Q4211" s="30" t="s">
        <v>4174</v>
      </c>
    </row>
    <row r="4212" spans="1:17" hidden="1" x14ac:dyDescent="0.2">
      <c r="A4212" s="30" t="s">
        <v>12903</v>
      </c>
      <c r="B4212" s="30" t="s">
        <v>10103</v>
      </c>
      <c r="C4212" s="30" t="s">
        <v>12904</v>
      </c>
      <c r="D4212" s="30"/>
      <c r="E4212" s="30" t="s">
        <v>9870</v>
      </c>
      <c r="F4212" s="30" t="s">
        <v>74</v>
      </c>
      <c r="G4212" s="38">
        <v>60</v>
      </c>
      <c r="H4212" s="31">
        <v>0</v>
      </c>
      <c r="I4212" s="30" t="s">
        <v>512</v>
      </c>
      <c r="J4212" s="30" t="s">
        <v>513</v>
      </c>
      <c r="K4212" s="30" t="s">
        <v>495</v>
      </c>
      <c r="L4212" s="30" t="s">
        <v>496</v>
      </c>
      <c r="M4212" s="30" t="s">
        <v>526</v>
      </c>
      <c r="N4212" s="30"/>
      <c r="O4212" s="30" t="s">
        <v>9872</v>
      </c>
      <c r="P4212" s="30" t="s">
        <v>9868</v>
      </c>
      <c r="Q4212" s="30" t="s">
        <v>499</v>
      </c>
    </row>
    <row r="4213" spans="1:17" hidden="1" x14ac:dyDescent="0.2">
      <c r="A4213" s="30" t="s">
        <v>12905</v>
      </c>
      <c r="B4213" s="30" t="s">
        <v>10109</v>
      </c>
      <c r="C4213" s="30" t="s">
        <v>12906</v>
      </c>
      <c r="D4213" s="30" t="s">
        <v>74</v>
      </c>
      <c r="E4213" s="30" t="s">
        <v>9891</v>
      </c>
      <c r="F4213" s="30"/>
      <c r="G4213" s="38">
        <v>60</v>
      </c>
      <c r="H4213" s="31">
        <v>0</v>
      </c>
      <c r="I4213" s="30" t="s">
        <v>622</v>
      </c>
      <c r="J4213" s="30" t="s">
        <v>623</v>
      </c>
      <c r="K4213" s="30" t="s">
        <v>495</v>
      </c>
      <c r="L4213" s="30" t="s">
        <v>612</v>
      </c>
      <c r="M4213" s="30" t="s">
        <v>997</v>
      </c>
      <c r="N4213" s="30"/>
      <c r="O4213" s="30" t="s">
        <v>9872</v>
      </c>
      <c r="P4213" s="30" t="s">
        <v>9868</v>
      </c>
      <c r="Q4213" s="30" t="s">
        <v>4174</v>
      </c>
    </row>
    <row r="4214" spans="1:17" hidden="1" x14ac:dyDescent="0.2">
      <c r="A4214" s="30" t="s">
        <v>12907</v>
      </c>
      <c r="B4214" s="30" t="s">
        <v>10109</v>
      </c>
      <c r="C4214" s="30" t="s">
        <v>12908</v>
      </c>
      <c r="D4214" s="30" t="s">
        <v>74</v>
      </c>
      <c r="E4214" s="30" t="s">
        <v>9891</v>
      </c>
      <c r="F4214" s="30"/>
      <c r="G4214" s="38">
        <v>60</v>
      </c>
      <c r="H4214" s="31">
        <v>0</v>
      </c>
      <c r="I4214" s="30" t="s">
        <v>610</v>
      </c>
      <c r="J4214" s="30" t="s">
        <v>611</v>
      </c>
      <c r="K4214" s="30" t="s">
        <v>495</v>
      </c>
      <c r="L4214" s="30" t="s">
        <v>612</v>
      </c>
      <c r="M4214" s="30" t="s">
        <v>688</v>
      </c>
      <c r="N4214" s="30"/>
      <c r="O4214" s="30" t="s">
        <v>9872</v>
      </c>
      <c r="P4214" s="30" t="s">
        <v>9868</v>
      </c>
      <c r="Q4214" s="30" t="s">
        <v>4174</v>
      </c>
    </row>
    <row r="4215" spans="1:17" hidden="1" x14ac:dyDescent="0.2">
      <c r="A4215" s="30" t="s">
        <v>12909</v>
      </c>
      <c r="B4215" s="30" t="s">
        <v>10094</v>
      </c>
      <c r="C4215" s="30" t="s">
        <v>12910</v>
      </c>
      <c r="D4215" s="30"/>
      <c r="E4215" s="30" t="s">
        <v>9870</v>
      </c>
      <c r="F4215" s="30" t="s">
        <v>74</v>
      </c>
      <c r="G4215" s="38">
        <v>60</v>
      </c>
      <c r="H4215" s="31">
        <v>0</v>
      </c>
      <c r="I4215" s="30" t="s">
        <v>586</v>
      </c>
      <c r="J4215" s="30" t="s">
        <v>587</v>
      </c>
      <c r="K4215" s="30" t="s">
        <v>495</v>
      </c>
      <c r="L4215" s="30" t="s">
        <v>496</v>
      </c>
      <c r="M4215" s="30" t="s">
        <v>2374</v>
      </c>
      <c r="N4215" s="30"/>
      <c r="O4215" s="30" t="s">
        <v>9872</v>
      </c>
      <c r="P4215" s="30" t="s">
        <v>9868</v>
      </c>
      <c r="Q4215" s="30" t="s">
        <v>499</v>
      </c>
    </row>
    <row r="4216" spans="1:17" hidden="1" x14ac:dyDescent="0.2">
      <c r="A4216" s="30" t="s">
        <v>12911</v>
      </c>
      <c r="B4216" s="30" t="s">
        <v>10109</v>
      </c>
      <c r="C4216" s="30" t="s">
        <v>12912</v>
      </c>
      <c r="D4216" s="30" t="s">
        <v>74</v>
      </c>
      <c r="E4216" s="30" t="s">
        <v>10883</v>
      </c>
      <c r="F4216" s="30"/>
      <c r="G4216" s="38">
        <v>60</v>
      </c>
      <c r="H4216" s="31">
        <v>0</v>
      </c>
      <c r="I4216" s="30" t="s">
        <v>610</v>
      </c>
      <c r="J4216" s="30" t="s">
        <v>611</v>
      </c>
      <c r="K4216" s="30" t="s">
        <v>495</v>
      </c>
      <c r="L4216" s="30" t="s">
        <v>612</v>
      </c>
      <c r="M4216" s="30" t="s">
        <v>6616</v>
      </c>
      <c r="N4216" s="30"/>
      <c r="O4216" s="30" t="s">
        <v>9872</v>
      </c>
      <c r="P4216" s="30" t="s">
        <v>9868</v>
      </c>
      <c r="Q4216" s="30" t="s">
        <v>4174</v>
      </c>
    </row>
    <row r="4217" spans="1:17" hidden="1" x14ac:dyDescent="0.2">
      <c r="A4217" s="30" t="s">
        <v>12913</v>
      </c>
      <c r="B4217" s="30" t="s">
        <v>10106</v>
      </c>
      <c r="C4217" s="30" t="s">
        <v>12914</v>
      </c>
      <c r="D4217" s="30" t="s">
        <v>74</v>
      </c>
      <c r="E4217" s="30" t="s">
        <v>9891</v>
      </c>
      <c r="F4217" s="30"/>
      <c r="G4217" s="38">
        <v>60</v>
      </c>
      <c r="H4217" s="31">
        <v>0</v>
      </c>
      <c r="I4217" s="30" t="s">
        <v>622</v>
      </c>
      <c r="J4217" s="30" t="s">
        <v>623</v>
      </c>
      <c r="K4217" s="30" t="s">
        <v>495</v>
      </c>
      <c r="L4217" s="30" t="s">
        <v>612</v>
      </c>
      <c r="M4217" s="30" t="s">
        <v>9851</v>
      </c>
      <c r="N4217" s="30"/>
      <c r="O4217" s="30" t="s">
        <v>9872</v>
      </c>
      <c r="P4217" s="30" t="s">
        <v>9868</v>
      </c>
      <c r="Q4217" s="30" t="s">
        <v>4174</v>
      </c>
    </row>
    <row r="4218" spans="1:17" hidden="1" x14ac:dyDescent="0.2">
      <c r="A4218" s="30" t="s">
        <v>12915</v>
      </c>
      <c r="B4218" s="30" t="s">
        <v>10109</v>
      </c>
      <c r="C4218" s="30" t="s">
        <v>12916</v>
      </c>
      <c r="D4218" s="30" t="s">
        <v>74</v>
      </c>
      <c r="E4218" s="30" t="s">
        <v>9891</v>
      </c>
      <c r="F4218" s="30"/>
      <c r="G4218" s="38">
        <v>60</v>
      </c>
      <c r="H4218" s="31">
        <v>0</v>
      </c>
      <c r="I4218" s="30" t="s">
        <v>5036</v>
      </c>
      <c r="J4218" s="30" t="s">
        <v>5037</v>
      </c>
      <c r="K4218" s="30" t="s">
        <v>495</v>
      </c>
      <c r="L4218" s="30" t="s">
        <v>612</v>
      </c>
      <c r="M4218" s="30" t="s">
        <v>11250</v>
      </c>
      <c r="N4218" s="30"/>
      <c r="O4218" s="30" t="s">
        <v>9872</v>
      </c>
      <c r="P4218" s="30" t="s">
        <v>9868</v>
      </c>
      <c r="Q4218" s="30" t="s">
        <v>4174</v>
      </c>
    </row>
    <row r="4219" spans="1:17" hidden="1" x14ac:dyDescent="0.2">
      <c r="A4219" s="30" t="s">
        <v>12917</v>
      </c>
      <c r="B4219" s="30" t="s">
        <v>10109</v>
      </c>
      <c r="C4219" s="30" t="s">
        <v>12918</v>
      </c>
      <c r="D4219" s="30" t="s">
        <v>74</v>
      </c>
      <c r="E4219" s="30" t="s">
        <v>9891</v>
      </c>
      <c r="F4219" s="30"/>
      <c r="G4219" s="38">
        <v>60</v>
      </c>
      <c r="H4219" s="31">
        <v>0</v>
      </c>
      <c r="I4219" s="30" t="s">
        <v>622</v>
      </c>
      <c r="J4219" s="30" t="s">
        <v>623</v>
      </c>
      <c r="K4219" s="30" t="s">
        <v>495</v>
      </c>
      <c r="L4219" s="30" t="s">
        <v>612</v>
      </c>
      <c r="M4219" s="30" t="s">
        <v>997</v>
      </c>
      <c r="N4219" s="30"/>
      <c r="O4219" s="30" t="s">
        <v>9872</v>
      </c>
      <c r="P4219" s="30" t="s">
        <v>9868</v>
      </c>
      <c r="Q4219" s="30" t="s">
        <v>4174</v>
      </c>
    </row>
    <row r="4220" spans="1:17" hidden="1" x14ac:dyDescent="0.2">
      <c r="A4220" s="30" t="s">
        <v>12919</v>
      </c>
      <c r="B4220" s="30" t="s">
        <v>10109</v>
      </c>
      <c r="C4220" s="30" t="s">
        <v>12920</v>
      </c>
      <c r="D4220" s="30" t="s">
        <v>74</v>
      </c>
      <c r="E4220" s="30" t="s">
        <v>9891</v>
      </c>
      <c r="F4220" s="30"/>
      <c r="G4220" s="38">
        <v>60</v>
      </c>
      <c r="H4220" s="31">
        <v>0</v>
      </c>
      <c r="I4220" s="30" t="s">
        <v>5036</v>
      </c>
      <c r="J4220" s="30" t="s">
        <v>5037</v>
      </c>
      <c r="K4220" s="30" t="s">
        <v>495</v>
      </c>
      <c r="L4220" s="30" t="s">
        <v>612</v>
      </c>
      <c r="M4220" s="30" t="s">
        <v>1128</v>
      </c>
      <c r="N4220" s="30"/>
      <c r="O4220" s="30" t="s">
        <v>9872</v>
      </c>
      <c r="P4220" s="30" t="s">
        <v>9868</v>
      </c>
      <c r="Q4220" s="30" t="s">
        <v>4174</v>
      </c>
    </row>
    <row r="4221" spans="1:17" hidden="1" x14ac:dyDescent="0.2">
      <c r="A4221" s="30" t="s">
        <v>12921</v>
      </c>
      <c r="B4221" s="30" t="s">
        <v>10106</v>
      </c>
      <c r="C4221" s="30" t="s">
        <v>12922</v>
      </c>
      <c r="D4221" s="30" t="s">
        <v>74</v>
      </c>
      <c r="E4221" s="30" t="s">
        <v>9891</v>
      </c>
      <c r="F4221" s="30"/>
      <c r="G4221" s="38">
        <v>60</v>
      </c>
      <c r="H4221" s="31">
        <v>0</v>
      </c>
      <c r="I4221" s="30" t="s">
        <v>622</v>
      </c>
      <c r="J4221" s="30" t="s">
        <v>623</v>
      </c>
      <c r="K4221" s="30" t="s">
        <v>495</v>
      </c>
      <c r="L4221" s="30" t="s">
        <v>612</v>
      </c>
      <c r="M4221" s="30" t="s">
        <v>9851</v>
      </c>
      <c r="N4221" s="30"/>
      <c r="O4221" s="30" t="s">
        <v>9872</v>
      </c>
      <c r="P4221" s="30" t="s">
        <v>9868</v>
      </c>
      <c r="Q4221" s="30" t="s">
        <v>4174</v>
      </c>
    </row>
    <row r="4222" spans="1:17" hidden="1" x14ac:dyDescent="0.2">
      <c r="A4222" s="30" t="s">
        <v>12923</v>
      </c>
      <c r="B4222" s="30" t="s">
        <v>10103</v>
      </c>
      <c r="C4222" s="30" t="s">
        <v>12924</v>
      </c>
      <c r="D4222" s="30"/>
      <c r="E4222" s="30" t="s">
        <v>9870</v>
      </c>
      <c r="F4222" s="30" t="s">
        <v>74</v>
      </c>
      <c r="G4222" s="38">
        <v>60</v>
      </c>
      <c r="H4222" s="31">
        <v>0</v>
      </c>
      <c r="I4222" s="30" t="s">
        <v>504</v>
      </c>
      <c r="J4222" s="30" t="s">
        <v>505</v>
      </c>
      <c r="K4222" s="30" t="s">
        <v>495</v>
      </c>
      <c r="L4222" s="30" t="s">
        <v>496</v>
      </c>
      <c r="M4222" s="30" t="s">
        <v>506</v>
      </c>
      <c r="N4222" s="30" t="s">
        <v>535</v>
      </c>
      <c r="O4222" s="30" t="s">
        <v>9872</v>
      </c>
      <c r="P4222" s="30" t="s">
        <v>9868</v>
      </c>
      <c r="Q4222" s="30" t="s">
        <v>499</v>
      </c>
    </row>
    <row r="4223" spans="1:17" hidden="1" x14ac:dyDescent="0.2">
      <c r="A4223" s="30" t="s">
        <v>12925</v>
      </c>
      <c r="B4223" s="30" t="s">
        <v>10109</v>
      </c>
      <c r="C4223" s="30" t="s">
        <v>12926</v>
      </c>
      <c r="D4223" s="30" t="s">
        <v>74</v>
      </c>
      <c r="E4223" s="30" t="s">
        <v>9891</v>
      </c>
      <c r="F4223" s="30"/>
      <c r="G4223" s="38">
        <v>60</v>
      </c>
      <c r="H4223" s="31">
        <v>0</v>
      </c>
      <c r="I4223" s="30" t="s">
        <v>610</v>
      </c>
      <c r="J4223" s="30" t="s">
        <v>611</v>
      </c>
      <c r="K4223" s="30" t="s">
        <v>495</v>
      </c>
      <c r="L4223" s="30" t="s">
        <v>612</v>
      </c>
      <c r="M4223" s="30" t="s">
        <v>1035</v>
      </c>
      <c r="N4223" s="30"/>
      <c r="O4223" s="30" t="s">
        <v>9872</v>
      </c>
      <c r="P4223" s="30" t="s">
        <v>9868</v>
      </c>
      <c r="Q4223" s="30" t="s">
        <v>4174</v>
      </c>
    </row>
    <row r="4224" spans="1:17" hidden="1" x14ac:dyDescent="0.2">
      <c r="A4224" s="30" t="s">
        <v>12927</v>
      </c>
      <c r="B4224" s="30" t="s">
        <v>10109</v>
      </c>
      <c r="C4224" s="30" t="s">
        <v>12928</v>
      </c>
      <c r="D4224" s="30" t="s">
        <v>74</v>
      </c>
      <c r="E4224" s="30" t="s">
        <v>9891</v>
      </c>
      <c r="F4224" s="30"/>
      <c r="G4224" s="38">
        <v>60</v>
      </c>
      <c r="H4224" s="31">
        <v>0</v>
      </c>
      <c r="I4224" s="30" t="s">
        <v>5036</v>
      </c>
      <c r="J4224" s="30" t="s">
        <v>5037</v>
      </c>
      <c r="K4224" s="30" t="s">
        <v>495</v>
      </c>
      <c r="L4224" s="30" t="s">
        <v>612</v>
      </c>
      <c r="M4224" s="30" t="s">
        <v>1128</v>
      </c>
      <c r="N4224" s="30"/>
      <c r="O4224" s="30" t="s">
        <v>9872</v>
      </c>
      <c r="P4224" s="30" t="s">
        <v>9868</v>
      </c>
      <c r="Q4224" s="30" t="s">
        <v>4174</v>
      </c>
    </row>
    <row r="4225" spans="1:17" hidden="1" x14ac:dyDescent="0.2">
      <c r="A4225" s="30" t="s">
        <v>12929</v>
      </c>
      <c r="B4225" s="30" t="s">
        <v>10109</v>
      </c>
      <c r="C4225" s="30" t="s">
        <v>12930</v>
      </c>
      <c r="D4225" s="30" t="s">
        <v>74</v>
      </c>
      <c r="E4225" s="30" t="s">
        <v>9891</v>
      </c>
      <c r="F4225" s="30"/>
      <c r="G4225" s="38">
        <v>60</v>
      </c>
      <c r="H4225" s="31">
        <v>0</v>
      </c>
      <c r="I4225" s="30" t="s">
        <v>5036</v>
      </c>
      <c r="J4225" s="30" t="s">
        <v>5037</v>
      </c>
      <c r="K4225" s="30" t="s">
        <v>495</v>
      </c>
      <c r="L4225" s="30" t="s">
        <v>612</v>
      </c>
      <c r="M4225" s="30" t="s">
        <v>11250</v>
      </c>
      <c r="N4225" s="30"/>
      <c r="O4225" s="30" t="s">
        <v>9872</v>
      </c>
      <c r="P4225" s="30" t="s">
        <v>9868</v>
      </c>
      <c r="Q4225" s="30" t="s">
        <v>4174</v>
      </c>
    </row>
    <row r="4226" spans="1:17" hidden="1" x14ac:dyDescent="0.2">
      <c r="A4226" s="30" t="s">
        <v>12931</v>
      </c>
      <c r="B4226" s="30" t="s">
        <v>10109</v>
      </c>
      <c r="C4226" s="30" t="s">
        <v>12932</v>
      </c>
      <c r="D4226" s="30" t="s">
        <v>74</v>
      </c>
      <c r="E4226" s="30" t="s">
        <v>9891</v>
      </c>
      <c r="F4226" s="30"/>
      <c r="G4226" s="38">
        <v>60</v>
      </c>
      <c r="H4226" s="31">
        <v>0</v>
      </c>
      <c r="I4226" s="30" t="s">
        <v>5036</v>
      </c>
      <c r="J4226" s="30" t="s">
        <v>5037</v>
      </c>
      <c r="K4226" s="30" t="s">
        <v>495</v>
      </c>
      <c r="L4226" s="30" t="s">
        <v>612</v>
      </c>
      <c r="M4226" s="30" t="s">
        <v>11250</v>
      </c>
      <c r="N4226" s="30"/>
      <c r="O4226" s="30" t="s">
        <v>9872</v>
      </c>
      <c r="P4226" s="30" t="s">
        <v>9868</v>
      </c>
      <c r="Q4226" s="30" t="s">
        <v>4174</v>
      </c>
    </row>
    <row r="4227" spans="1:17" hidden="1" x14ac:dyDescent="0.2">
      <c r="A4227" s="30" t="s">
        <v>12933</v>
      </c>
      <c r="B4227" s="30" t="s">
        <v>10103</v>
      </c>
      <c r="C4227" s="30" t="s">
        <v>12934</v>
      </c>
      <c r="D4227" s="30"/>
      <c r="E4227" s="30" t="s">
        <v>9870</v>
      </c>
      <c r="F4227" s="30" t="s">
        <v>74</v>
      </c>
      <c r="G4227" s="38">
        <v>60</v>
      </c>
      <c r="H4227" s="31">
        <v>0</v>
      </c>
      <c r="I4227" s="30" t="s">
        <v>512</v>
      </c>
      <c r="J4227" s="30" t="s">
        <v>513</v>
      </c>
      <c r="K4227" s="30" t="s">
        <v>495</v>
      </c>
      <c r="L4227" s="30" t="s">
        <v>496</v>
      </c>
      <c r="M4227" s="30" t="s">
        <v>713</v>
      </c>
      <c r="N4227" s="30" t="s">
        <v>4661</v>
      </c>
      <c r="O4227" s="30" t="s">
        <v>9872</v>
      </c>
      <c r="P4227" s="30" t="s">
        <v>9868</v>
      </c>
      <c r="Q4227" s="30" t="s">
        <v>499</v>
      </c>
    </row>
    <row r="4228" spans="1:17" hidden="1" x14ac:dyDescent="0.2">
      <c r="A4228" s="30" t="s">
        <v>12935</v>
      </c>
      <c r="B4228" s="30" t="s">
        <v>10109</v>
      </c>
      <c r="C4228" s="30" t="s">
        <v>12936</v>
      </c>
      <c r="D4228" s="30" t="s">
        <v>74</v>
      </c>
      <c r="E4228" s="30" t="s">
        <v>9891</v>
      </c>
      <c r="F4228" s="30"/>
      <c r="G4228" s="38">
        <v>60</v>
      </c>
      <c r="H4228" s="31">
        <v>0</v>
      </c>
      <c r="I4228" s="30" t="s">
        <v>5036</v>
      </c>
      <c r="J4228" s="30" t="s">
        <v>5037</v>
      </c>
      <c r="K4228" s="30" t="s">
        <v>495</v>
      </c>
      <c r="L4228" s="30" t="s">
        <v>612</v>
      </c>
      <c r="M4228" s="30" t="s">
        <v>11250</v>
      </c>
      <c r="N4228" s="30"/>
      <c r="O4228" s="30" t="s">
        <v>9872</v>
      </c>
      <c r="P4228" s="30" t="s">
        <v>9868</v>
      </c>
      <c r="Q4228" s="30" t="s">
        <v>4174</v>
      </c>
    </row>
    <row r="4229" spans="1:17" hidden="1" x14ac:dyDescent="0.2">
      <c r="A4229" s="30" t="s">
        <v>12937</v>
      </c>
      <c r="B4229" s="30" t="s">
        <v>10663</v>
      </c>
      <c r="C4229" s="30" t="s">
        <v>12938</v>
      </c>
      <c r="D4229" s="30"/>
      <c r="E4229" s="30" t="s">
        <v>9870</v>
      </c>
      <c r="F4229" s="30" t="s">
        <v>74</v>
      </c>
      <c r="G4229" s="38">
        <v>60</v>
      </c>
      <c r="H4229" s="31">
        <v>0</v>
      </c>
      <c r="I4229" s="30" t="s">
        <v>504</v>
      </c>
      <c r="J4229" s="30" t="s">
        <v>505</v>
      </c>
      <c r="K4229" s="30" t="s">
        <v>495</v>
      </c>
      <c r="L4229" s="30" t="s">
        <v>496</v>
      </c>
      <c r="M4229" s="30" t="s">
        <v>2206</v>
      </c>
      <c r="N4229" s="30"/>
      <c r="O4229" s="30" t="s">
        <v>9872</v>
      </c>
      <c r="P4229" s="30" t="s">
        <v>9868</v>
      </c>
      <c r="Q4229" s="30" t="s">
        <v>499</v>
      </c>
    </row>
    <row r="4230" spans="1:17" hidden="1" x14ac:dyDescent="0.2">
      <c r="A4230" s="30" t="s">
        <v>12939</v>
      </c>
      <c r="B4230" s="30" t="s">
        <v>10109</v>
      </c>
      <c r="C4230" s="30" t="s">
        <v>12940</v>
      </c>
      <c r="D4230" s="30" t="s">
        <v>74</v>
      </c>
      <c r="E4230" s="30" t="s">
        <v>9891</v>
      </c>
      <c r="F4230" s="30"/>
      <c r="G4230" s="38">
        <v>60</v>
      </c>
      <c r="H4230" s="31">
        <v>0</v>
      </c>
      <c r="I4230" s="30" t="s">
        <v>5036</v>
      </c>
      <c r="J4230" s="30" t="s">
        <v>5037</v>
      </c>
      <c r="K4230" s="30" t="s">
        <v>495</v>
      </c>
      <c r="L4230" s="30" t="s">
        <v>612</v>
      </c>
      <c r="M4230" s="30" t="s">
        <v>11250</v>
      </c>
      <c r="N4230" s="30"/>
      <c r="O4230" s="30" t="s">
        <v>9872</v>
      </c>
      <c r="P4230" s="30" t="s">
        <v>9868</v>
      </c>
      <c r="Q4230" s="30" t="s">
        <v>4174</v>
      </c>
    </row>
    <row r="4231" spans="1:17" hidden="1" x14ac:dyDescent="0.2">
      <c r="A4231" s="30" t="s">
        <v>12941</v>
      </c>
      <c r="B4231" s="30" t="s">
        <v>10106</v>
      </c>
      <c r="C4231" s="30" t="s">
        <v>12942</v>
      </c>
      <c r="D4231" s="30" t="s">
        <v>74</v>
      </c>
      <c r="E4231" s="30" t="s">
        <v>9891</v>
      </c>
      <c r="F4231" s="30"/>
      <c r="G4231" s="38">
        <v>60</v>
      </c>
      <c r="H4231" s="31">
        <v>0</v>
      </c>
      <c r="I4231" s="30" t="s">
        <v>622</v>
      </c>
      <c r="J4231" s="30" t="s">
        <v>623</v>
      </c>
      <c r="K4231" s="30" t="s">
        <v>495</v>
      </c>
      <c r="L4231" s="30" t="s">
        <v>612</v>
      </c>
      <c r="M4231" s="30" t="s">
        <v>9851</v>
      </c>
      <c r="N4231" s="30"/>
      <c r="O4231" s="30" t="s">
        <v>9872</v>
      </c>
      <c r="P4231" s="30" t="s">
        <v>9868</v>
      </c>
      <c r="Q4231" s="30" t="s">
        <v>4174</v>
      </c>
    </row>
    <row r="4232" spans="1:17" hidden="1" x14ac:dyDescent="0.2">
      <c r="A4232" s="30" t="s">
        <v>12943</v>
      </c>
      <c r="B4232" s="30" t="s">
        <v>10106</v>
      </c>
      <c r="C4232" s="30" t="s">
        <v>12944</v>
      </c>
      <c r="D4232" s="30" t="s">
        <v>74</v>
      </c>
      <c r="E4232" s="30" t="s">
        <v>9891</v>
      </c>
      <c r="F4232" s="30"/>
      <c r="G4232" s="38">
        <v>60</v>
      </c>
      <c r="H4232" s="31">
        <v>0</v>
      </c>
      <c r="I4232" s="30" t="s">
        <v>622</v>
      </c>
      <c r="J4232" s="30" t="s">
        <v>623</v>
      </c>
      <c r="K4232" s="30" t="s">
        <v>495</v>
      </c>
      <c r="L4232" s="30" t="s">
        <v>612</v>
      </c>
      <c r="M4232" s="30" t="s">
        <v>1088</v>
      </c>
      <c r="N4232" s="30"/>
      <c r="O4232" s="30" t="s">
        <v>9872</v>
      </c>
      <c r="P4232" s="30" t="s">
        <v>9868</v>
      </c>
      <c r="Q4232" s="30" t="s">
        <v>4174</v>
      </c>
    </row>
    <row r="4233" spans="1:17" hidden="1" x14ac:dyDescent="0.2">
      <c r="A4233" s="30" t="s">
        <v>12945</v>
      </c>
      <c r="B4233" s="30" t="s">
        <v>10103</v>
      </c>
      <c r="C4233" s="30" t="s">
        <v>12946</v>
      </c>
      <c r="D4233" s="30"/>
      <c r="E4233" s="30" t="s">
        <v>9870</v>
      </c>
      <c r="F4233" s="30" t="s">
        <v>74</v>
      </c>
      <c r="G4233" s="38">
        <v>60</v>
      </c>
      <c r="H4233" s="31">
        <v>0</v>
      </c>
      <c r="I4233" s="30" t="s">
        <v>504</v>
      </c>
      <c r="J4233" s="30" t="s">
        <v>505</v>
      </c>
      <c r="K4233" s="30" t="s">
        <v>495</v>
      </c>
      <c r="L4233" s="30" t="s">
        <v>496</v>
      </c>
      <c r="M4233" s="30" t="s">
        <v>506</v>
      </c>
      <c r="N4233" s="30" t="s">
        <v>1316</v>
      </c>
      <c r="O4233" s="30" t="s">
        <v>9872</v>
      </c>
      <c r="P4233" s="30" t="s">
        <v>9868</v>
      </c>
      <c r="Q4233" s="30" t="s">
        <v>499</v>
      </c>
    </row>
    <row r="4234" spans="1:17" hidden="1" x14ac:dyDescent="0.2">
      <c r="A4234" s="30" t="s">
        <v>12947</v>
      </c>
      <c r="B4234" s="30" t="s">
        <v>10103</v>
      </c>
      <c r="C4234" s="30" t="s">
        <v>12948</v>
      </c>
      <c r="D4234" s="30"/>
      <c r="E4234" s="30" t="s">
        <v>9870</v>
      </c>
      <c r="F4234" s="30" t="s">
        <v>74</v>
      </c>
      <c r="G4234" s="38">
        <v>60</v>
      </c>
      <c r="H4234" s="31">
        <v>0</v>
      </c>
      <c r="I4234" s="30" t="s">
        <v>586</v>
      </c>
      <c r="J4234" s="30" t="s">
        <v>587</v>
      </c>
      <c r="K4234" s="30" t="s">
        <v>495</v>
      </c>
      <c r="L4234" s="30" t="s">
        <v>496</v>
      </c>
      <c r="M4234" s="30" t="s">
        <v>903</v>
      </c>
      <c r="N4234" s="30"/>
      <c r="O4234" s="30" t="s">
        <v>9872</v>
      </c>
      <c r="P4234" s="30" t="s">
        <v>9868</v>
      </c>
      <c r="Q4234" s="30" t="s">
        <v>499</v>
      </c>
    </row>
    <row r="4235" spans="1:17" hidden="1" x14ac:dyDescent="0.2">
      <c r="A4235" s="30" t="s">
        <v>12949</v>
      </c>
      <c r="B4235" s="30" t="s">
        <v>10109</v>
      </c>
      <c r="C4235" s="30" t="s">
        <v>12950</v>
      </c>
      <c r="D4235" s="30" t="s">
        <v>74</v>
      </c>
      <c r="E4235" s="30" t="s">
        <v>9891</v>
      </c>
      <c r="F4235" s="30"/>
      <c r="G4235" s="38">
        <v>60</v>
      </c>
      <c r="H4235" s="31">
        <v>0</v>
      </c>
      <c r="I4235" s="30" t="s">
        <v>622</v>
      </c>
      <c r="J4235" s="30" t="s">
        <v>623</v>
      </c>
      <c r="K4235" s="30" t="s">
        <v>495</v>
      </c>
      <c r="L4235" s="30" t="s">
        <v>612</v>
      </c>
      <c r="M4235" s="30" t="s">
        <v>1007</v>
      </c>
      <c r="N4235" s="30"/>
      <c r="O4235" s="30" t="s">
        <v>9872</v>
      </c>
      <c r="P4235" s="30" t="s">
        <v>9868</v>
      </c>
      <c r="Q4235" s="30" t="s">
        <v>4174</v>
      </c>
    </row>
    <row r="4236" spans="1:17" hidden="1" x14ac:dyDescent="0.2">
      <c r="A4236" s="30" t="s">
        <v>12951</v>
      </c>
      <c r="B4236" s="30" t="s">
        <v>10109</v>
      </c>
      <c r="C4236" s="30" t="s">
        <v>12952</v>
      </c>
      <c r="D4236" s="30" t="s">
        <v>74</v>
      </c>
      <c r="E4236" s="30" t="s">
        <v>9891</v>
      </c>
      <c r="F4236" s="30"/>
      <c r="G4236" s="38">
        <v>60</v>
      </c>
      <c r="H4236" s="31">
        <v>0</v>
      </c>
      <c r="I4236" s="30" t="s">
        <v>622</v>
      </c>
      <c r="J4236" s="30" t="s">
        <v>623</v>
      </c>
      <c r="K4236" s="30" t="s">
        <v>495</v>
      </c>
      <c r="L4236" s="30" t="s">
        <v>612</v>
      </c>
      <c r="M4236" s="30" t="s">
        <v>1007</v>
      </c>
      <c r="N4236" s="30"/>
      <c r="O4236" s="30" t="s">
        <v>9872</v>
      </c>
      <c r="P4236" s="30" t="s">
        <v>9868</v>
      </c>
      <c r="Q4236" s="30" t="s">
        <v>4174</v>
      </c>
    </row>
    <row r="4237" spans="1:17" hidden="1" x14ac:dyDescent="0.2">
      <c r="A4237" s="30" t="s">
        <v>12953</v>
      </c>
      <c r="B4237" s="30" t="s">
        <v>10103</v>
      </c>
      <c r="C4237" s="30" t="s">
        <v>12954</v>
      </c>
      <c r="D4237" s="30"/>
      <c r="E4237" s="30" t="s">
        <v>9870</v>
      </c>
      <c r="F4237" s="30" t="s">
        <v>74</v>
      </c>
      <c r="G4237" s="38">
        <v>60</v>
      </c>
      <c r="H4237" s="31">
        <v>0</v>
      </c>
      <c r="I4237" s="30" t="s">
        <v>586</v>
      </c>
      <c r="J4237" s="30" t="s">
        <v>587</v>
      </c>
      <c r="K4237" s="30" t="s">
        <v>495</v>
      </c>
      <c r="L4237" s="30" t="s">
        <v>496</v>
      </c>
      <c r="M4237" s="30" t="s">
        <v>903</v>
      </c>
      <c r="N4237" s="30"/>
      <c r="O4237" s="30" t="s">
        <v>9872</v>
      </c>
      <c r="P4237" s="30" t="s">
        <v>9868</v>
      </c>
      <c r="Q4237" s="30" t="s">
        <v>499</v>
      </c>
    </row>
    <row r="4238" spans="1:17" hidden="1" x14ac:dyDescent="0.2">
      <c r="A4238" s="30" t="s">
        <v>12955</v>
      </c>
      <c r="B4238" s="30" t="s">
        <v>10109</v>
      </c>
      <c r="C4238" s="30" t="s">
        <v>12956</v>
      </c>
      <c r="D4238" s="30" t="s">
        <v>74</v>
      </c>
      <c r="E4238" s="30" t="s">
        <v>9891</v>
      </c>
      <c r="F4238" s="30"/>
      <c r="G4238" s="38">
        <v>60</v>
      </c>
      <c r="H4238" s="31">
        <v>0</v>
      </c>
      <c r="I4238" s="30" t="s">
        <v>622</v>
      </c>
      <c r="J4238" s="30" t="s">
        <v>623</v>
      </c>
      <c r="K4238" s="30" t="s">
        <v>495</v>
      </c>
      <c r="L4238" s="30" t="s">
        <v>612</v>
      </c>
      <c r="M4238" s="30" t="s">
        <v>1153</v>
      </c>
      <c r="N4238" s="30"/>
      <c r="O4238" s="30" t="s">
        <v>9872</v>
      </c>
      <c r="P4238" s="30" t="s">
        <v>9868</v>
      </c>
      <c r="Q4238" s="30" t="s">
        <v>4174</v>
      </c>
    </row>
    <row r="4239" spans="1:17" hidden="1" x14ac:dyDescent="0.2">
      <c r="A4239" s="30" t="s">
        <v>12957</v>
      </c>
      <c r="B4239" s="30" t="s">
        <v>10103</v>
      </c>
      <c r="C4239" s="30" t="s">
        <v>12958</v>
      </c>
      <c r="D4239" s="30"/>
      <c r="E4239" s="30" t="s">
        <v>9870</v>
      </c>
      <c r="F4239" s="30" t="s">
        <v>74</v>
      </c>
      <c r="G4239" s="38">
        <v>60</v>
      </c>
      <c r="H4239" s="31">
        <v>0</v>
      </c>
      <c r="I4239" s="30" t="s">
        <v>552</v>
      </c>
      <c r="J4239" s="30" t="s">
        <v>553</v>
      </c>
      <c r="K4239" s="30" t="s">
        <v>495</v>
      </c>
      <c r="L4239" s="30" t="s">
        <v>496</v>
      </c>
      <c r="M4239" s="30" t="s">
        <v>724</v>
      </c>
      <c r="N4239" s="30"/>
      <c r="O4239" s="30" t="s">
        <v>9872</v>
      </c>
      <c r="P4239" s="30" t="s">
        <v>9868</v>
      </c>
      <c r="Q4239" s="30" t="s">
        <v>499</v>
      </c>
    </row>
    <row r="4240" spans="1:17" hidden="1" x14ac:dyDescent="0.2">
      <c r="A4240" s="30" t="s">
        <v>12959</v>
      </c>
      <c r="B4240" s="30" t="s">
        <v>10094</v>
      </c>
      <c r="C4240" s="30" t="s">
        <v>12960</v>
      </c>
      <c r="D4240" s="30"/>
      <c r="E4240" s="30" t="s">
        <v>9870</v>
      </c>
      <c r="F4240" s="30" t="s">
        <v>74</v>
      </c>
      <c r="G4240" s="38">
        <v>60</v>
      </c>
      <c r="H4240" s="31">
        <v>0</v>
      </c>
      <c r="I4240" s="30" t="s">
        <v>586</v>
      </c>
      <c r="J4240" s="30" t="s">
        <v>587</v>
      </c>
      <c r="K4240" s="30" t="s">
        <v>495</v>
      </c>
      <c r="L4240" s="30" t="s">
        <v>496</v>
      </c>
      <c r="M4240" s="30" t="s">
        <v>2374</v>
      </c>
      <c r="N4240" s="30"/>
      <c r="O4240" s="30" t="s">
        <v>9872</v>
      </c>
      <c r="P4240" s="30" t="s">
        <v>9868</v>
      </c>
      <c r="Q4240" s="30" t="s">
        <v>499</v>
      </c>
    </row>
    <row r="4241" spans="1:17" hidden="1" x14ac:dyDescent="0.2">
      <c r="A4241" s="30" t="s">
        <v>12961</v>
      </c>
      <c r="B4241" s="30" t="s">
        <v>10109</v>
      </c>
      <c r="C4241" s="30" t="s">
        <v>12962</v>
      </c>
      <c r="D4241" s="30" t="s">
        <v>74</v>
      </c>
      <c r="E4241" s="30" t="s">
        <v>9891</v>
      </c>
      <c r="F4241" s="30"/>
      <c r="G4241" s="38">
        <v>60</v>
      </c>
      <c r="H4241" s="31">
        <v>0</v>
      </c>
      <c r="I4241" s="30" t="s">
        <v>610</v>
      </c>
      <c r="J4241" s="30" t="s">
        <v>611</v>
      </c>
      <c r="K4241" s="30" t="s">
        <v>495</v>
      </c>
      <c r="L4241" s="30" t="s">
        <v>612</v>
      </c>
      <c r="M4241" s="30" t="s">
        <v>943</v>
      </c>
      <c r="N4241" s="30"/>
      <c r="O4241" s="30" t="s">
        <v>9872</v>
      </c>
      <c r="P4241" s="30" t="s">
        <v>9868</v>
      </c>
      <c r="Q4241" s="30" t="s">
        <v>4174</v>
      </c>
    </row>
    <row r="4242" spans="1:17" hidden="1" x14ac:dyDescent="0.2">
      <c r="A4242" s="30" t="s">
        <v>12963</v>
      </c>
      <c r="B4242" s="30" t="s">
        <v>10109</v>
      </c>
      <c r="C4242" s="30" t="s">
        <v>12964</v>
      </c>
      <c r="D4242" s="30" t="s">
        <v>74</v>
      </c>
      <c r="E4242" s="30" t="s">
        <v>9891</v>
      </c>
      <c r="F4242" s="30"/>
      <c r="G4242" s="38">
        <v>60</v>
      </c>
      <c r="H4242" s="31">
        <v>0</v>
      </c>
      <c r="I4242" s="30" t="s">
        <v>610</v>
      </c>
      <c r="J4242" s="30" t="s">
        <v>611</v>
      </c>
      <c r="K4242" s="30" t="s">
        <v>495</v>
      </c>
      <c r="L4242" s="30" t="s">
        <v>612</v>
      </c>
      <c r="M4242" s="30" t="s">
        <v>688</v>
      </c>
      <c r="N4242" s="30"/>
      <c r="O4242" s="30" t="s">
        <v>9872</v>
      </c>
      <c r="P4242" s="30" t="s">
        <v>9868</v>
      </c>
      <c r="Q4242" s="30" t="s">
        <v>4174</v>
      </c>
    </row>
    <row r="4243" spans="1:17" hidden="1" x14ac:dyDescent="0.2">
      <c r="A4243" s="30" t="s">
        <v>12965</v>
      </c>
      <c r="B4243" s="30" t="s">
        <v>10109</v>
      </c>
      <c r="C4243" s="30" t="s">
        <v>12966</v>
      </c>
      <c r="D4243" s="30" t="s">
        <v>74</v>
      </c>
      <c r="E4243" s="30" t="s">
        <v>9891</v>
      </c>
      <c r="F4243" s="30"/>
      <c r="G4243" s="38">
        <v>60</v>
      </c>
      <c r="H4243" s="31">
        <v>0</v>
      </c>
      <c r="I4243" s="30" t="s">
        <v>5036</v>
      </c>
      <c r="J4243" s="30" t="s">
        <v>5037</v>
      </c>
      <c r="K4243" s="30" t="s">
        <v>495</v>
      </c>
      <c r="L4243" s="30" t="s">
        <v>612</v>
      </c>
      <c r="M4243" s="30" t="s">
        <v>1828</v>
      </c>
      <c r="N4243" s="30"/>
      <c r="O4243" s="30" t="s">
        <v>9872</v>
      </c>
      <c r="P4243" s="30" t="s">
        <v>9868</v>
      </c>
      <c r="Q4243" s="30" t="s">
        <v>4174</v>
      </c>
    </row>
    <row r="4244" spans="1:17" hidden="1" x14ac:dyDescent="0.2">
      <c r="A4244" s="30" t="s">
        <v>12967</v>
      </c>
      <c r="B4244" s="30" t="s">
        <v>10129</v>
      </c>
      <c r="C4244" s="30" t="s">
        <v>12968</v>
      </c>
      <c r="D4244" s="30"/>
      <c r="E4244" s="30" t="s">
        <v>9870</v>
      </c>
      <c r="F4244" s="30" t="s">
        <v>74</v>
      </c>
      <c r="G4244" s="38">
        <v>60</v>
      </c>
      <c r="H4244" s="31">
        <v>0</v>
      </c>
      <c r="I4244" s="30" t="s">
        <v>586</v>
      </c>
      <c r="J4244" s="30" t="s">
        <v>587</v>
      </c>
      <c r="K4244" s="30" t="s">
        <v>495</v>
      </c>
      <c r="L4244" s="30" t="s">
        <v>496</v>
      </c>
      <c r="M4244" s="30" t="s">
        <v>497</v>
      </c>
      <c r="N4244" s="30"/>
      <c r="O4244" s="30" t="s">
        <v>9872</v>
      </c>
      <c r="P4244" s="30" t="s">
        <v>9868</v>
      </c>
      <c r="Q4244" s="30" t="s">
        <v>499</v>
      </c>
    </row>
    <row r="4245" spans="1:17" hidden="1" x14ac:dyDescent="0.2">
      <c r="A4245" s="30" t="s">
        <v>12969</v>
      </c>
      <c r="B4245" s="30" t="s">
        <v>10109</v>
      </c>
      <c r="C4245" s="30" t="s">
        <v>12970</v>
      </c>
      <c r="D4245" s="30" t="s">
        <v>74</v>
      </c>
      <c r="E4245" s="30" t="s">
        <v>9891</v>
      </c>
      <c r="F4245" s="30"/>
      <c r="G4245" s="38">
        <v>60</v>
      </c>
      <c r="H4245" s="31">
        <v>0</v>
      </c>
      <c r="I4245" s="30" t="s">
        <v>610</v>
      </c>
      <c r="J4245" s="30" t="s">
        <v>611</v>
      </c>
      <c r="K4245" s="30" t="s">
        <v>495</v>
      </c>
      <c r="L4245" s="30" t="s">
        <v>612</v>
      </c>
      <c r="M4245" s="30" t="s">
        <v>943</v>
      </c>
      <c r="N4245" s="30"/>
      <c r="O4245" s="30" t="s">
        <v>9872</v>
      </c>
      <c r="P4245" s="30" t="s">
        <v>9868</v>
      </c>
      <c r="Q4245" s="30" t="s">
        <v>4174</v>
      </c>
    </row>
    <row r="4246" spans="1:17" hidden="1" x14ac:dyDescent="0.2">
      <c r="A4246" s="30" t="s">
        <v>12971</v>
      </c>
      <c r="B4246" s="30" t="s">
        <v>10109</v>
      </c>
      <c r="C4246" s="30" t="s">
        <v>12972</v>
      </c>
      <c r="D4246" s="30" t="s">
        <v>74</v>
      </c>
      <c r="E4246" s="30" t="s">
        <v>9891</v>
      </c>
      <c r="F4246" s="30"/>
      <c r="G4246" s="38">
        <v>60</v>
      </c>
      <c r="H4246" s="31">
        <v>0</v>
      </c>
      <c r="I4246" s="30" t="s">
        <v>622</v>
      </c>
      <c r="J4246" s="30" t="s">
        <v>623</v>
      </c>
      <c r="K4246" s="30" t="s">
        <v>495</v>
      </c>
      <c r="L4246" s="30" t="s">
        <v>612</v>
      </c>
      <c r="M4246" s="30" t="s">
        <v>1153</v>
      </c>
      <c r="N4246" s="30"/>
      <c r="O4246" s="30" t="s">
        <v>9872</v>
      </c>
      <c r="P4246" s="30" t="s">
        <v>9868</v>
      </c>
      <c r="Q4246" s="30" t="s">
        <v>4174</v>
      </c>
    </row>
    <row r="4247" spans="1:17" hidden="1" x14ac:dyDescent="0.2">
      <c r="A4247" s="30" t="s">
        <v>12973</v>
      </c>
      <c r="B4247" s="30" t="s">
        <v>10103</v>
      </c>
      <c r="C4247" s="30" t="s">
        <v>12974</v>
      </c>
      <c r="D4247" s="30"/>
      <c r="E4247" s="30" t="s">
        <v>9870</v>
      </c>
      <c r="F4247" s="30" t="s">
        <v>74</v>
      </c>
      <c r="G4247" s="38">
        <v>60</v>
      </c>
      <c r="H4247" s="31">
        <v>0</v>
      </c>
      <c r="I4247" s="30" t="s">
        <v>512</v>
      </c>
      <c r="J4247" s="30" t="s">
        <v>513</v>
      </c>
      <c r="K4247" s="30" t="s">
        <v>495</v>
      </c>
      <c r="L4247" s="30" t="s">
        <v>496</v>
      </c>
      <c r="M4247" s="30" t="s">
        <v>695</v>
      </c>
      <c r="N4247" s="30" t="s">
        <v>3468</v>
      </c>
      <c r="O4247" s="30" t="s">
        <v>9872</v>
      </c>
      <c r="P4247" s="30" t="s">
        <v>9868</v>
      </c>
      <c r="Q4247" s="30" t="s">
        <v>499</v>
      </c>
    </row>
    <row r="4248" spans="1:17" hidden="1" x14ac:dyDescent="0.2">
      <c r="A4248" s="30" t="s">
        <v>12975</v>
      </c>
      <c r="B4248" s="30" t="s">
        <v>10129</v>
      </c>
      <c r="C4248" s="30" t="s">
        <v>12976</v>
      </c>
      <c r="D4248" s="30"/>
      <c r="E4248" s="30" t="s">
        <v>9870</v>
      </c>
      <c r="F4248" s="30" t="s">
        <v>74</v>
      </c>
      <c r="G4248" s="38">
        <v>60</v>
      </c>
      <c r="H4248" s="31">
        <v>0</v>
      </c>
      <c r="I4248" s="30" t="s">
        <v>586</v>
      </c>
      <c r="J4248" s="30" t="s">
        <v>587</v>
      </c>
      <c r="K4248" s="30" t="s">
        <v>495</v>
      </c>
      <c r="L4248" s="30" t="s">
        <v>496</v>
      </c>
      <c r="M4248" s="30" t="s">
        <v>497</v>
      </c>
      <c r="N4248" s="30"/>
      <c r="O4248" s="30" t="s">
        <v>9872</v>
      </c>
      <c r="P4248" s="30" t="s">
        <v>9868</v>
      </c>
      <c r="Q4248" s="30" t="s">
        <v>499</v>
      </c>
    </row>
    <row r="4249" spans="1:17" hidden="1" x14ac:dyDescent="0.2">
      <c r="A4249" s="30" t="s">
        <v>12977</v>
      </c>
      <c r="B4249" s="30" t="s">
        <v>10109</v>
      </c>
      <c r="C4249" s="30" t="s">
        <v>12978</v>
      </c>
      <c r="D4249" s="30" t="s">
        <v>74</v>
      </c>
      <c r="E4249" s="30" t="s">
        <v>10883</v>
      </c>
      <c r="F4249" s="30"/>
      <c r="G4249" s="38">
        <v>60</v>
      </c>
      <c r="H4249" s="31">
        <v>0</v>
      </c>
      <c r="I4249" s="30" t="s">
        <v>610</v>
      </c>
      <c r="J4249" s="30" t="s">
        <v>611</v>
      </c>
      <c r="K4249" s="30" t="s">
        <v>495</v>
      </c>
      <c r="L4249" s="30" t="s">
        <v>612</v>
      </c>
      <c r="M4249" s="30" t="s">
        <v>6616</v>
      </c>
      <c r="N4249" s="30"/>
      <c r="O4249" s="30" t="s">
        <v>9872</v>
      </c>
      <c r="P4249" s="30" t="s">
        <v>9868</v>
      </c>
      <c r="Q4249" s="30" t="s">
        <v>4174</v>
      </c>
    </row>
    <row r="4250" spans="1:17" hidden="1" x14ac:dyDescent="0.2">
      <c r="A4250" s="30" t="s">
        <v>12979</v>
      </c>
      <c r="B4250" s="30" t="s">
        <v>10109</v>
      </c>
      <c r="C4250" s="30" t="s">
        <v>12980</v>
      </c>
      <c r="D4250" s="30" t="s">
        <v>74</v>
      </c>
      <c r="E4250" s="30" t="s">
        <v>10883</v>
      </c>
      <c r="F4250" s="30"/>
      <c r="G4250" s="38">
        <v>60</v>
      </c>
      <c r="H4250" s="31">
        <v>0</v>
      </c>
      <c r="I4250" s="30" t="s">
        <v>610</v>
      </c>
      <c r="J4250" s="30" t="s">
        <v>611</v>
      </c>
      <c r="K4250" s="30" t="s">
        <v>495</v>
      </c>
      <c r="L4250" s="30" t="s">
        <v>612</v>
      </c>
      <c r="M4250" s="30" t="s">
        <v>6616</v>
      </c>
      <c r="N4250" s="30"/>
      <c r="O4250" s="30" t="s">
        <v>9872</v>
      </c>
      <c r="P4250" s="30" t="s">
        <v>9868</v>
      </c>
      <c r="Q4250" s="30" t="s">
        <v>4174</v>
      </c>
    </row>
    <row r="4251" spans="1:17" hidden="1" x14ac:dyDescent="0.2">
      <c r="A4251" s="30" t="s">
        <v>12981</v>
      </c>
      <c r="B4251" s="30" t="s">
        <v>10106</v>
      </c>
      <c r="C4251" s="30" t="s">
        <v>12982</v>
      </c>
      <c r="D4251" s="30" t="s">
        <v>74</v>
      </c>
      <c r="E4251" s="30" t="s">
        <v>9891</v>
      </c>
      <c r="F4251" s="30"/>
      <c r="G4251" s="38">
        <v>60</v>
      </c>
      <c r="H4251" s="31">
        <v>0</v>
      </c>
      <c r="I4251" s="30" t="s">
        <v>610</v>
      </c>
      <c r="J4251" s="30" t="s">
        <v>611</v>
      </c>
      <c r="K4251" s="30" t="s">
        <v>495</v>
      </c>
      <c r="L4251" s="30" t="s">
        <v>612</v>
      </c>
      <c r="M4251" s="30" t="s">
        <v>5051</v>
      </c>
      <c r="N4251" s="30"/>
      <c r="O4251" s="30" t="s">
        <v>9872</v>
      </c>
      <c r="P4251" s="30" t="s">
        <v>9868</v>
      </c>
      <c r="Q4251" s="30" t="s">
        <v>4174</v>
      </c>
    </row>
    <row r="4252" spans="1:17" hidden="1" x14ac:dyDescent="0.2">
      <c r="A4252" s="30" t="s">
        <v>12983</v>
      </c>
      <c r="B4252" s="30" t="s">
        <v>10094</v>
      </c>
      <c r="C4252" s="30" t="s">
        <v>12984</v>
      </c>
      <c r="D4252" s="30"/>
      <c r="E4252" s="30" t="s">
        <v>9870</v>
      </c>
      <c r="F4252" s="30" t="s">
        <v>74</v>
      </c>
      <c r="G4252" s="38">
        <v>60</v>
      </c>
      <c r="H4252" s="31">
        <v>0</v>
      </c>
      <c r="I4252" s="30" t="s">
        <v>552</v>
      </c>
      <c r="J4252" s="30" t="s">
        <v>553</v>
      </c>
      <c r="K4252" s="30" t="s">
        <v>495</v>
      </c>
      <c r="L4252" s="30" t="s">
        <v>496</v>
      </c>
      <c r="M4252" s="30" t="s">
        <v>596</v>
      </c>
      <c r="N4252" s="30"/>
      <c r="O4252" s="30" t="s">
        <v>9872</v>
      </c>
      <c r="P4252" s="30" t="s">
        <v>9868</v>
      </c>
      <c r="Q4252" s="30" t="s">
        <v>499</v>
      </c>
    </row>
    <row r="4253" spans="1:17" hidden="1" x14ac:dyDescent="0.2">
      <c r="A4253" s="30" t="s">
        <v>12985</v>
      </c>
      <c r="B4253" s="30" t="s">
        <v>10103</v>
      </c>
      <c r="C4253" s="30" t="s">
        <v>12986</v>
      </c>
      <c r="D4253" s="30"/>
      <c r="E4253" s="30" t="s">
        <v>9870</v>
      </c>
      <c r="F4253" s="30" t="s">
        <v>74</v>
      </c>
      <c r="G4253" s="38">
        <v>60</v>
      </c>
      <c r="H4253" s="31">
        <v>0</v>
      </c>
      <c r="I4253" s="30" t="s">
        <v>552</v>
      </c>
      <c r="J4253" s="30" t="s">
        <v>553</v>
      </c>
      <c r="K4253" s="30" t="s">
        <v>495</v>
      </c>
      <c r="L4253" s="30" t="s">
        <v>496</v>
      </c>
      <c r="M4253" s="30" t="s">
        <v>602</v>
      </c>
      <c r="N4253" s="30"/>
      <c r="O4253" s="30" t="s">
        <v>9872</v>
      </c>
      <c r="P4253" s="30" t="s">
        <v>9868</v>
      </c>
      <c r="Q4253" s="30" t="s">
        <v>499</v>
      </c>
    </row>
    <row r="4254" spans="1:17" hidden="1" x14ac:dyDescent="0.2">
      <c r="A4254" s="30" t="s">
        <v>12987</v>
      </c>
      <c r="B4254" s="30" t="s">
        <v>10106</v>
      </c>
      <c r="C4254" s="30" t="s">
        <v>12988</v>
      </c>
      <c r="D4254" s="30" t="s">
        <v>74</v>
      </c>
      <c r="E4254" s="30" t="s">
        <v>9891</v>
      </c>
      <c r="F4254" s="30"/>
      <c r="G4254" s="38">
        <v>60</v>
      </c>
      <c r="H4254" s="31">
        <v>0</v>
      </c>
      <c r="I4254" s="30" t="s">
        <v>622</v>
      </c>
      <c r="J4254" s="30" t="s">
        <v>623</v>
      </c>
      <c r="K4254" s="30" t="s">
        <v>495</v>
      </c>
      <c r="L4254" s="30" t="s">
        <v>612</v>
      </c>
      <c r="M4254" s="30" t="s">
        <v>997</v>
      </c>
      <c r="N4254" s="30"/>
      <c r="O4254" s="30" t="s">
        <v>9872</v>
      </c>
      <c r="P4254" s="30" t="s">
        <v>9868</v>
      </c>
      <c r="Q4254" s="30" t="s">
        <v>4174</v>
      </c>
    </row>
    <row r="4255" spans="1:17" hidden="1" x14ac:dyDescent="0.2">
      <c r="A4255" s="30" t="s">
        <v>12989</v>
      </c>
      <c r="B4255" s="30" t="s">
        <v>10109</v>
      </c>
      <c r="C4255" s="30" t="s">
        <v>12990</v>
      </c>
      <c r="D4255" s="30" t="s">
        <v>74</v>
      </c>
      <c r="E4255" s="30" t="s">
        <v>9891</v>
      </c>
      <c r="F4255" s="30"/>
      <c r="G4255" s="38">
        <v>60</v>
      </c>
      <c r="H4255" s="31">
        <v>0</v>
      </c>
      <c r="I4255" s="30" t="s">
        <v>628</v>
      </c>
      <c r="J4255" s="30" t="s">
        <v>629</v>
      </c>
      <c r="K4255" s="30" t="s">
        <v>495</v>
      </c>
      <c r="L4255" s="30" t="s">
        <v>612</v>
      </c>
      <c r="M4255" s="30" t="s">
        <v>1828</v>
      </c>
      <c r="N4255" s="30"/>
      <c r="O4255" s="30" t="s">
        <v>9872</v>
      </c>
      <c r="P4255" s="30" t="s">
        <v>9868</v>
      </c>
      <c r="Q4255" s="30" t="s">
        <v>4174</v>
      </c>
    </row>
    <row r="4256" spans="1:17" hidden="1" x14ac:dyDescent="0.2">
      <c r="A4256" s="30" t="s">
        <v>12991</v>
      </c>
      <c r="B4256" s="30" t="s">
        <v>10109</v>
      </c>
      <c r="C4256" s="30" t="s">
        <v>12992</v>
      </c>
      <c r="D4256" s="30" t="s">
        <v>74</v>
      </c>
      <c r="E4256" s="30" t="s">
        <v>9891</v>
      </c>
      <c r="F4256" s="30"/>
      <c r="G4256" s="38">
        <v>60</v>
      </c>
      <c r="H4256" s="31">
        <v>0</v>
      </c>
      <c r="I4256" s="30" t="s">
        <v>610</v>
      </c>
      <c r="J4256" s="30" t="s">
        <v>611</v>
      </c>
      <c r="K4256" s="30" t="s">
        <v>495</v>
      </c>
      <c r="L4256" s="30" t="s">
        <v>612</v>
      </c>
      <c r="M4256" s="30" t="s">
        <v>950</v>
      </c>
      <c r="N4256" s="30"/>
      <c r="O4256" s="30" t="s">
        <v>9872</v>
      </c>
      <c r="P4256" s="30" t="s">
        <v>9868</v>
      </c>
      <c r="Q4256" s="30" t="s">
        <v>4174</v>
      </c>
    </row>
    <row r="4257" spans="1:17" hidden="1" x14ac:dyDescent="0.2">
      <c r="A4257" s="30" t="s">
        <v>12993</v>
      </c>
      <c r="B4257" s="30" t="s">
        <v>10109</v>
      </c>
      <c r="C4257" s="30" t="s">
        <v>12994</v>
      </c>
      <c r="D4257" s="30" t="s">
        <v>74</v>
      </c>
      <c r="E4257" s="30" t="s">
        <v>9891</v>
      </c>
      <c r="F4257" s="30"/>
      <c r="G4257" s="38">
        <v>60</v>
      </c>
      <c r="H4257" s="31">
        <v>0</v>
      </c>
      <c r="I4257" s="30" t="s">
        <v>5036</v>
      </c>
      <c r="J4257" s="30" t="s">
        <v>5037</v>
      </c>
      <c r="K4257" s="30" t="s">
        <v>495</v>
      </c>
      <c r="L4257" s="30" t="s">
        <v>612</v>
      </c>
      <c r="M4257" s="30" t="s">
        <v>1128</v>
      </c>
      <c r="N4257" s="30"/>
      <c r="O4257" s="30" t="s">
        <v>9872</v>
      </c>
      <c r="P4257" s="30" t="s">
        <v>9868</v>
      </c>
      <c r="Q4257" s="30" t="s">
        <v>4174</v>
      </c>
    </row>
    <row r="4258" spans="1:17" hidden="1" x14ac:dyDescent="0.2">
      <c r="A4258" s="30" t="s">
        <v>12995</v>
      </c>
      <c r="B4258" s="30" t="s">
        <v>10109</v>
      </c>
      <c r="C4258" s="30" t="s">
        <v>12996</v>
      </c>
      <c r="D4258" s="30" t="s">
        <v>74</v>
      </c>
      <c r="E4258" s="30" t="s">
        <v>9891</v>
      </c>
      <c r="F4258" s="30"/>
      <c r="G4258" s="38">
        <v>60</v>
      </c>
      <c r="H4258" s="31">
        <v>0</v>
      </c>
      <c r="I4258" s="30" t="s">
        <v>628</v>
      </c>
      <c r="J4258" s="30" t="s">
        <v>629</v>
      </c>
      <c r="K4258" s="30" t="s">
        <v>495</v>
      </c>
      <c r="L4258" s="30" t="s">
        <v>612</v>
      </c>
      <c r="M4258" s="30" t="s">
        <v>1828</v>
      </c>
      <c r="N4258" s="30"/>
      <c r="O4258" s="30" t="s">
        <v>9872</v>
      </c>
      <c r="P4258" s="30" t="s">
        <v>9868</v>
      </c>
      <c r="Q4258" s="30" t="s">
        <v>4174</v>
      </c>
    </row>
    <row r="4259" spans="1:17" hidden="1" x14ac:dyDescent="0.2">
      <c r="A4259" s="30" t="s">
        <v>12997</v>
      </c>
      <c r="B4259" s="30" t="s">
        <v>10103</v>
      </c>
      <c r="C4259" s="30" t="s">
        <v>12998</v>
      </c>
      <c r="D4259" s="30"/>
      <c r="E4259" s="30" t="s">
        <v>9870</v>
      </c>
      <c r="F4259" s="30" t="s">
        <v>74</v>
      </c>
      <c r="G4259" s="38">
        <v>60</v>
      </c>
      <c r="H4259" s="31">
        <v>0</v>
      </c>
      <c r="I4259" s="30" t="s">
        <v>504</v>
      </c>
      <c r="J4259" s="30" t="s">
        <v>505</v>
      </c>
      <c r="K4259" s="30" t="s">
        <v>495</v>
      </c>
      <c r="L4259" s="30" t="s">
        <v>496</v>
      </c>
      <c r="M4259" s="30" t="s">
        <v>506</v>
      </c>
      <c r="N4259" s="30" t="s">
        <v>1316</v>
      </c>
      <c r="O4259" s="30" t="s">
        <v>9872</v>
      </c>
      <c r="P4259" s="30" t="s">
        <v>9868</v>
      </c>
      <c r="Q4259" s="30" t="s">
        <v>499</v>
      </c>
    </row>
    <row r="4260" spans="1:17" hidden="1" x14ac:dyDescent="0.2">
      <c r="A4260" s="30" t="s">
        <v>12999</v>
      </c>
      <c r="B4260" s="30" t="s">
        <v>10103</v>
      </c>
      <c r="C4260" s="30" t="s">
        <v>13000</v>
      </c>
      <c r="D4260" s="30"/>
      <c r="E4260" s="30" t="s">
        <v>9870</v>
      </c>
      <c r="F4260" s="30" t="s">
        <v>74</v>
      </c>
      <c r="G4260" s="38">
        <v>60</v>
      </c>
      <c r="H4260" s="31">
        <v>0</v>
      </c>
      <c r="I4260" s="30" t="s">
        <v>512</v>
      </c>
      <c r="J4260" s="30" t="s">
        <v>513</v>
      </c>
      <c r="K4260" s="30" t="s">
        <v>495</v>
      </c>
      <c r="L4260" s="30" t="s">
        <v>496</v>
      </c>
      <c r="M4260" s="30" t="s">
        <v>695</v>
      </c>
      <c r="N4260" s="30" t="s">
        <v>3468</v>
      </c>
      <c r="O4260" s="30" t="s">
        <v>9872</v>
      </c>
      <c r="P4260" s="30" t="s">
        <v>9868</v>
      </c>
      <c r="Q4260" s="30" t="s">
        <v>499</v>
      </c>
    </row>
    <row r="4261" spans="1:17" hidden="1" x14ac:dyDescent="0.2">
      <c r="A4261" s="30" t="s">
        <v>13001</v>
      </c>
      <c r="B4261" s="30" t="s">
        <v>10109</v>
      </c>
      <c r="C4261" s="30" t="s">
        <v>13002</v>
      </c>
      <c r="D4261" s="30" t="s">
        <v>74</v>
      </c>
      <c r="E4261" s="30" t="s">
        <v>9891</v>
      </c>
      <c r="F4261" s="30"/>
      <c r="G4261" s="38">
        <v>60</v>
      </c>
      <c r="H4261" s="31">
        <v>0</v>
      </c>
      <c r="I4261" s="30" t="s">
        <v>5036</v>
      </c>
      <c r="J4261" s="30" t="s">
        <v>5037</v>
      </c>
      <c r="K4261" s="30" t="s">
        <v>495</v>
      </c>
      <c r="L4261" s="30" t="s">
        <v>612</v>
      </c>
      <c r="M4261" s="30" t="s">
        <v>9443</v>
      </c>
      <c r="N4261" s="30"/>
      <c r="O4261" s="30" t="s">
        <v>9872</v>
      </c>
      <c r="P4261" s="30" t="s">
        <v>9868</v>
      </c>
      <c r="Q4261" s="30" t="s">
        <v>4174</v>
      </c>
    </row>
    <row r="4262" spans="1:17" hidden="1" x14ac:dyDescent="0.2">
      <c r="A4262" s="30" t="s">
        <v>13003</v>
      </c>
      <c r="B4262" s="30" t="s">
        <v>10103</v>
      </c>
      <c r="C4262" s="30" t="s">
        <v>13004</v>
      </c>
      <c r="D4262" s="30"/>
      <c r="E4262" s="30" t="s">
        <v>9870</v>
      </c>
      <c r="F4262" s="30" t="s">
        <v>74</v>
      </c>
      <c r="G4262" s="38">
        <v>60</v>
      </c>
      <c r="H4262" s="31">
        <v>0</v>
      </c>
      <c r="I4262" s="30" t="s">
        <v>586</v>
      </c>
      <c r="J4262" s="30" t="s">
        <v>587</v>
      </c>
      <c r="K4262" s="30" t="s">
        <v>495</v>
      </c>
      <c r="L4262" s="30" t="s">
        <v>496</v>
      </c>
      <c r="M4262" s="30" t="s">
        <v>588</v>
      </c>
      <c r="N4262" s="30"/>
      <c r="O4262" s="30" t="s">
        <v>9872</v>
      </c>
      <c r="P4262" s="30" t="s">
        <v>9868</v>
      </c>
      <c r="Q4262" s="30" t="s">
        <v>499</v>
      </c>
    </row>
    <row r="4263" spans="1:17" hidden="1" x14ac:dyDescent="0.2">
      <c r="A4263" s="30" t="s">
        <v>13005</v>
      </c>
      <c r="B4263" s="30" t="s">
        <v>10109</v>
      </c>
      <c r="C4263" s="30" t="s">
        <v>13006</v>
      </c>
      <c r="D4263" s="30" t="s">
        <v>74</v>
      </c>
      <c r="E4263" s="30" t="s">
        <v>9891</v>
      </c>
      <c r="F4263" s="30"/>
      <c r="G4263" s="38">
        <v>60</v>
      </c>
      <c r="H4263" s="31">
        <v>0</v>
      </c>
      <c r="I4263" s="30" t="s">
        <v>610</v>
      </c>
      <c r="J4263" s="30" t="s">
        <v>611</v>
      </c>
      <c r="K4263" s="30" t="s">
        <v>495</v>
      </c>
      <c r="L4263" s="30" t="s">
        <v>612</v>
      </c>
      <c r="M4263" s="30" t="s">
        <v>688</v>
      </c>
      <c r="N4263" s="30"/>
      <c r="O4263" s="30" t="s">
        <v>9872</v>
      </c>
      <c r="P4263" s="30" t="s">
        <v>9868</v>
      </c>
      <c r="Q4263" s="30" t="s">
        <v>4174</v>
      </c>
    </row>
    <row r="4264" spans="1:17" hidden="1" x14ac:dyDescent="0.2">
      <c r="A4264" s="30" t="s">
        <v>13007</v>
      </c>
      <c r="B4264" s="30" t="s">
        <v>10103</v>
      </c>
      <c r="C4264" s="30" t="s">
        <v>13008</v>
      </c>
      <c r="D4264" s="30"/>
      <c r="E4264" s="30" t="s">
        <v>9870</v>
      </c>
      <c r="F4264" s="30" t="s">
        <v>74</v>
      </c>
      <c r="G4264" s="38">
        <v>60</v>
      </c>
      <c r="H4264" s="31">
        <v>0</v>
      </c>
      <c r="I4264" s="30" t="s">
        <v>504</v>
      </c>
      <c r="J4264" s="30" t="s">
        <v>505</v>
      </c>
      <c r="K4264" s="30" t="s">
        <v>495</v>
      </c>
      <c r="L4264" s="30" t="s">
        <v>496</v>
      </c>
      <c r="M4264" s="30" t="s">
        <v>506</v>
      </c>
      <c r="N4264" s="30" t="s">
        <v>1316</v>
      </c>
      <c r="O4264" s="30" t="s">
        <v>9872</v>
      </c>
      <c r="P4264" s="30" t="s">
        <v>9868</v>
      </c>
      <c r="Q4264" s="30" t="s">
        <v>499</v>
      </c>
    </row>
    <row r="4265" spans="1:17" hidden="1" x14ac:dyDescent="0.2">
      <c r="A4265" s="30" t="s">
        <v>13009</v>
      </c>
      <c r="B4265" s="30" t="s">
        <v>10109</v>
      </c>
      <c r="C4265" s="30" t="s">
        <v>13010</v>
      </c>
      <c r="D4265" s="30" t="s">
        <v>74</v>
      </c>
      <c r="E4265" s="30" t="s">
        <v>9891</v>
      </c>
      <c r="F4265" s="30"/>
      <c r="G4265" s="38">
        <v>60</v>
      </c>
      <c r="H4265" s="31">
        <v>0</v>
      </c>
      <c r="I4265" s="30" t="s">
        <v>610</v>
      </c>
      <c r="J4265" s="30" t="s">
        <v>611</v>
      </c>
      <c r="K4265" s="30" t="s">
        <v>495</v>
      </c>
      <c r="L4265" s="30" t="s">
        <v>612</v>
      </c>
      <c r="M4265" s="30" t="s">
        <v>1035</v>
      </c>
      <c r="N4265" s="30"/>
      <c r="O4265" s="30" t="s">
        <v>9872</v>
      </c>
      <c r="P4265" s="30" t="s">
        <v>9868</v>
      </c>
      <c r="Q4265" s="30" t="s">
        <v>4174</v>
      </c>
    </row>
    <row r="4266" spans="1:17" hidden="1" x14ac:dyDescent="0.2">
      <c r="A4266" s="30" t="s">
        <v>13011</v>
      </c>
      <c r="B4266" s="30" t="s">
        <v>10103</v>
      </c>
      <c r="C4266" s="30" t="s">
        <v>13012</v>
      </c>
      <c r="D4266" s="30"/>
      <c r="E4266" s="30" t="s">
        <v>9870</v>
      </c>
      <c r="F4266" s="30" t="s">
        <v>74</v>
      </c>
      <c r="G4266" s="38">
        <v>60</v>
      </c>
      <c r="H4266" s="31">
        <v>0</v>
      </c>
      <c r="I4266" s="30" t="s">
        <v>552</v>
      </c>
      <c r="J4266" s="30" t="s">
        <v>553</v>
      </c>
      <c r="K4266" s="30" t="s">
        <v>495</v>
      </c>
      <c r="L4266" s="30" t="s">
        <v>496</v>
      </c>
      <c r="M4266" s="30" t="s">
        <v>554</v>
      </c>
      <c r="N4266" s="30"/>
      <c r="O4266" s="30" t="s">
        <v>9872</v>
      </c>
      <c r="P4266" s="30" t="s">
        <v>9868</v>
      </c>
      <c r="Q4266" s="30" t="s">
        <v>499</v>
      </c>
    </row>
    <row r="4267" spans="1:17" hidden="1" x14ac:dyDescent="0.2">
      <c r="A4267" s="30" t="s">
        <v>13013</v>
      </c>
      <c r="B4267" s="30" t="s">
        <v>10106</v>
      </c>
      <c r="C4267" s="30" t="s">
        <v>13014</v>
      </c>
      <c r="D4267" s="30" t="s">
        <v>74</v>
      </c>
      <c r="E4267" s="30" t="s">
        <v>9891</v>
      </c>
      <c r="F4267" s="30"/>
      <c r="G4267" s="38">
        <v>60</v>
      </c>
      <c r="H4267" s="31">
        <v>0</v>
      </c>
      <c r="I4267" s="30" t="s">
        <v>622</v>
      </c>
      <c r="J4267" s="30" t="s">
        <v>623</v>
      </c>
      <c r="K4267" s="30" t="s">
        <v>495</v>
      </c>
      <c r="L4267" s="30" t="s">
        <v>612</v>
      </c>
      <c r="M4267" s="30" t="s">
        <v>1088</v>
      </c>
      <c r="N4267" s="30"/>
      <c r="O4267" s="30" t="s">
        <v>9872</v>
      </c>
      <c r="P4267" s="30" t="s">
        <v>9868</v>
      </c>
      <c r="Q4267" s="30" t="s">
        <v>4174</v>
      </c>
    </row>
    <row r="4268" spans="1:17" hidden="1" x14ac:dyDescent="0.2">
      <c r="A4268" s="30" t="s">
        <v>13015</v>
      </c>
      <c r="B4268" s="30" t="s">
        <v>10106</v>
      </c>
      <c r="C4268" s="30" t="s">
        <v>13016</v>
      </c>
      <c r="D4268" s="30" t="s">
        <v>74</v>
      </c>
      <c r="E4268" s="30" t="s">
        <v>9891</v>
      </c>
      <c r="F4268" s="30"/>
      <c r="G4268" s="38">
        <v>60</v>
      </c>
      <c r="H4268" s="31">
        <v>0</v>
      </c>
      <c r="I4268" s="30" t="s">
        <v>610</v>
      </c>
      <c r="J4268" s="30" t="s">
        <v>611</v>
      </c>
      <c r="K4268" s="30" t="s">
        <v>495</v>
      </c>
      <c r="L4268" s="30" t="s">
        <v>612</v>
      </c>
      <c r="M4268" s="30" t="s">
        <v>5051</v>
      </c>
      <c r="N4268" s="30"/>
      <c r="O4268" s="30" t="s">
        <v>9872</v>
      </c>
      <c r="P4268" s="30" t="s">
        <v>9868</v>
      </c>
      <c r="Q4268" s="30" t="s">
        <v>4174</v>
      </c>
    </row>
    <row r="4269" spans="1:17" hidden="1" x14ac:dyDescent="0.2">
      <c r="A4269" s="30" t="s">
        <v>13017</v>
      </c>
      <c r="B4269" s="30" t="s">
        <v>10103</v>
      </c>
      <c r="C4269" s="30" t="s">
        <v>13018</v>
      </c>
      <c r="D4269" s="30"/>
      <c r="E4269" s="30" t="s">
        <v>9870</v>
      </c>
      <c r="F4269" s="30" t="s">
        <v>74</v>
      </c>
      <c r="G4269" s="38">
        <v>60</v>
      </c>
      <c r="H4269" s="31">
        <v>0</v>
      </c>
      <c r="I4269" s="30" t="s">
        <v>512</v>
      </c>
      <c r="J4269" s="30" t="s">
        <v>513</v>
      </c>
      <c r="K4269" s="30" t="s">
        <v>495</v>
      </c>
      <c r="L4269" s="30" t="s">
        <v>496</v>
      </c>
      <c r="M4269" s="30" t="s">
        <v>514</v>
      </c>
      <c r="N4269" s="30"/>
      <c r="O4269" s="30" t="s">
        <v>9872</v>
      </c>
      <c r="P4269" s="30" t="s">
        <v>9868</v>
      </c>
      <c r="Q4269" s="30" t="s">
        <v>499</v>
      </c>
    </row>
    <row r="4270" spans="1:17" hidden="1" x14ac:dyDescent="0.2">
      <c r="A4270" s="30" t="s">
        <v>13019</v>
      </c>
      <c r="B4270" s="30" t="s">
        <v>10103</v>
      </c>
      <c r="C4270" s="30" t="s">
        <v>13020</v>
      </c>
      <c r="D4270" s="30"/>
      <c r="E4270" s="30" t="s">
        <v>9870</v>
      </c>
      <c r="F4270" s="30" t="s">
        <v>74</v>
      </c>
      <c r="G4270" s="38">
        <v>60</v>
      </c>
      <c r="H4270" s="31">
        <v>0</v>
      </c>
      <c r="I4270" s="30" t="s">
        <v>512</v>
      </c>
      <c r="J4270" s="30" t="s">
        <v>513</v>
      </c>
      <c r="K4270" s="30" t="s">
        <v>495</v>
      </c>
      <c r="L4270" s="30" t="s">
        <v>496</v>
      </c>
      <c r="M4270" s="30" t="s">
        <v>713</v>
      </c>
      <c r="N4270" s="30" t="s">
        <v>5309</v>
      </c>
      <c r="O4270" s="30" t="s">
        <v>9872</v>
      </c>
      <c r="P4270" s="30" t="s">
        <v>9868</v>
      </c>
      <c r="Q4270" s="30" t="s">
        <v>499</v>
      </c>
    </row>
    <row r="4271" spans="1:17" hidden="1" x14ac:dyDescent="0.2">
      <c r="A4271" s="30" t="s">
        <v>13021</v>
      </c>
      <c r="B4271" s="30" t="s">
        <v>10103</v>
      </c>
      <c r="C4271" s="30" t="s">
        <v>13022</v>
      </c>
      <c r="D4271" s="30"/>
      <c r="E4271" s="30" t="s">
        <v>9870</v>
      </c>
      <c r="F4271" s="30" t="s">
        <v>74</v>
      </c>
      <c r="G4271" s="38">
        <v>60</v>
      </c>
      <c r="H4271" s="31">
        <v>0</v>
      </c>
      <c r="I4271" s="30" t="s">
        <v>504</v>
      </c>
      <c r="J4271" s="30" t="s">
        <v>505</v>
      </c>
      <c r="K4271" s="30" t="s">
        <v>495</v>
      </c>
      <c r="L4271" s="30" t="s">
        <v>496</v>
      </c>
      <c r="M4271" s="30" t="s">
        <v>506</v>
      </c>
      <c r="N4271" s="30" t="s">
        <v>1316</v>
      </c>
      <c r="O4271" s="30" t="s">
        <v>9872</v>
      </c>
      <c r="P4271" s="30" t="s">
        <v>9868</v>
      </c>
      <c r="Q4271" s="30" t="s">
        <v>499</v>
      </c>
    </row>
    <row r="4272" spans="1:17" hidden="1" x14ac:dyDescent="0.2">
      <c r="A4272" s="30" t="s">
        <v>13023</v>
      </c>
      <c r="B4272" s="30" t="s">
        <v>10103</v>
      </c>
      <c r="C4272" s="30" t="s">
        <v>13024</v>
      </c>
      <c r="D4272" s="30"/>
      <c r="E4272" s="30" t="s">
        <v>9870</v>
      </c>
      <c r="F4272" s="30" t="s">
        <v>74</v>
      </c>
      <c r="G4272" s="38">
        <v>60</v>
      </c>
      <c r="H4272" s="31">
        <v>0</v>
      </c>
      <c r="I4272" s="30" t="s">
        <v>552</v>
      </c>
      <c r="J4272" s="30" t="s">
        <v>553</v>
      </c>
      <c r="K4272" s="30" t="s">
        <v>495</v>
      </c>
      <c r="L4272" s="30" t="s">
        <v>496</v>
      </c>
      <c r="M4272" s="30" t="s">
        <v>724</v>
      </c>
      <c r="N4272" s="30"/>
      <c r="O4272" s="30" t="s">
        <v>9872</v>
      </c>
      <c r="P4272" s="30" t="s">
        <v>9868</v>
      </c>
      <c r="Q4272" s="30" t="s">
        <v>499</v>
      </c>
    </row>
    <row r="4273" spans="1:17" hidden="1" x14ac:dyDescent="0.2">
      <c r="A4273" s="30" t="s">
        <v>13025</v>
      </c>
      <c r="B4273" s="30" t="s">
        <v>13026</v>
      </c>
      <c r="C4273" s="30" t="s">
        <v>13027</v>
      </c>
      <c r="D4273" s="30"/>
      <c r="E4273" s="30" t="s">
        <v>10101</v>
      </c>
      <c r="F4273" s="30"/>
      <c r="G4273" s="38">
        <v>60</v>
      </c>
      <c r="H4273" s="31">
        <v>0</v>
      </c>
      <c r="I4273" s="30" t="s">
        <v>546</v>
      </c>
      <c r="J4273" s="30" t="s">
        <v>547</v>
      </c>
      <c r="K4273" s="30" t="s">
        <v>495</v>
      </c>
      <c r="L4273" s="30" t="s">
        <v>828</v>
      </c>
      <c r="M4273" s="30" t="s">
        <v>573</v>
      </c>
      <c r="N4273" s="30"/>
      <c r="O4273" s="30" t="s">
        <v>9872</v>
      </c>
      <c r="P4273" s="30" t="s">
        <v>9868</v>
      </c>
      <c r="Q4273" s="30" t="s">
        <v>499</v>
      </c>
    </row>
    <row r="4274" spans="1:17" hidden="1" x14ac:dyDescent="0.2">
      <c r="A4274" s="30" t="s">
        <v>13028</v>
      </c>
      <c r="B4274" s="30" t="s">
        <v>10103</v>
      </c>
      <c r="C4274" s="30" t="s">
        <v>13029</v>
      </c>
      <c r="D4274" s="30"/>
      <c r="E4274" s="30" t="s">
        <v>9870</v>
      </c>
      <c r="F4274" s="30" t="s">
        <v>74</v>
      </c>
      <c r="G4274" s="38">
        <v>60</v>
      </c>
      <c r="H4274" s="31">
        <v>0</v>
      </c>
      <c r="I4274" s="30" t="s">
        <v>552</v>
      </c>
      <c r="J4274" s="30" t="s">
        <v>553</v>
      </c>
      <c r="K4274" s="30" t="s">
        <v>495</v>
      </c>
      <c r="L4274" s="30" t="s">
        <v>496</v>
      </c>
      <c r="M4274" s="30" t="s">
        <v>724</v>
      </c>
      <c r="N4274" s="30"/>
      <c r="O4274" s="30" t="s">
        <v>9872</v>
      </c>
      <c r="P4274" s="30" t="s">
        <v>9868</v>
      </c>
      <c r="Q4274" s="30" t="s">
        <v>499</v>
      </c>
    </row>
    <row r="4275" spans="1:17" hidden="1" x14ac:dyDescent="0.2">
      <c r="A4275" s="30" t="s">
        <v>13030</v>
      </c>
      <c r="B4275" s="30" t="s">
        <v>10109</v>
      </c>
      <c r="C4275" s="30" t="s">
        <v>13031</v>
      </c>
      <c r="D4275" s="30" t="s">
        <v>74</v>
      </c>
      <c r="E4275" s="30" t="s">
        <v>9891</v>
      </c>
      <c r="F4275" s="30"/>
      <c r="G4275" s="38">
        <v>60</v>
      </c>
      <c r="H4275" s="31">
        <v>0</v>
      </c>
      <c r="I4275" s="30" t="s">
        <v>610</v>
      </c>
      <c r="J4275" s="30" t="s">
        <v>611</v>
      </c>
      <c r="K4275" s="30" t="s">
        <v>495</v>
      </c>
      <c r="L4275" s="30" t="s">
        <v>612</v>
      </c>
      <c r="M4275" s="30" t="s">
        <v>688</v>
      </c>
      <c r="N4275" s="30"/>
      <c r="O4275" s="30" t="s">
        <v>9872</v>
      </c>
      <c r="P4275" s="30" t="s">
        <v>9868</v>
      </c>
      <c r="Q4275" s="30" t="s">
        <v>4174</v>
      </c>
    </row>
    <row r="4276" spans="1:17" hidden="1" x14ac:dyDescent="0.2">
      <c r="A4276" s="30" t="s">
        <v>13032</v>
      </c>
      <c r="B4276" s="30" t="s">
        <v>10109</v>
      </c>
      <c r="C4276" s="30" t="s">
        <v>13033</v>
      </c>
      <c r="D4276" s="30" t="s">
        <v>74</v>
      </c>
      <c r="E4276" s="30" t="s">
        <v>9891</v>
      </c>
      <c r="F4276" s="30"/>
      <c r="G4276" s="38">
        <v>60</v>
      </c>
      <c r="H4276" s="31">
        <v>0</v>
      </c>
      <c r="I4276" s="30" t="s">
        <v>5036</v>
      </c>
      <c r="J4276" s="30" t="s">
        <v>5037</v>
      </c>
      <c r="K4276" s="30" t="s">
        <v>495</v>
      </c>
      <c r="L4276" s="30" t="s">
        <v>612</v>
      </c>
      <c r="M4276" s="30" t="s">
        <v>1021</v>
      </c>
      <c r="N4276" s="30"/>
      <c r="O4276" s="30" t="s">
        <v>9872</v>
      </c>
      <c r="P4276" s="30" t="s">
        <v>9868</v>
      </c>
      <c r="Q4276" s="30" t="s">
        <v>4174</v>
      </c>
    </row>
    <row r="4277" spans="1:17" hidden="1" x14ac:dyDescent="0.2">
      <c r="A4277" s="30" t="s">
        <v>13034</v>
      </c>
      <c r="B4277" s="30" t="s">
        <v>10109</v>
      </c>
      <c r="C4277" s="30" t="s">
        <v>13035</v>
      </c>
      <c r="D4277" s="30" t="s">
        <v>74</v>
      </c>
      <c r="E4277" s="30" t="s">
        <v>9891</v>
      </c>
      <c r="F4277" s="30"/>
      <c r="G4277" s="38">
        <v>60</v>
      </c>
      <c r="H4277" s="31">
        <v>0</v>
      </c>
      <c r="I4277" s="30" t="s">
        <v>610</v>
      </c>
      <c r="J4277" s="30" t="s">
        <v>611</v>
      </c>
      <c r="K4277" s="30" t="s">
        <v>495</v>
      </c>
      <c r="L4277" s="30" t="s">
        <v>612</v>
      </c>
      <c r="M4277" s="30" t="s">
        <v>1108</v>
      </c>
      <c r="N4277" s="30"/>
      <c r="O4277" s="30" t="s">
        <v>9872</v>
      </c>
      <c r="P4277" s="30" t="s">
        <v>9868</v>
      </c>
      <c r="Q4277" s="30" t="s">
        <v>4174</v>
      </c>
    </row>
    <row r="4278" spans="1:17" hidden="1" x14ac:dyDescent="0.2">
      <c r="A4278" s="30" t="s">
        <v>13036</v>
      </c>
      <c r="B4278" s="30" t="s">
        <v>10109</v>
      </c>
      <c r="C4278" s="30" t="s">
        <v>13037</v>
      </c>
      <c r="D4278" s="30" t="s">
        <v>74</v>
      </c>
      <c r="E4278" s="30" t="s">
        <v>10883</v>
      </c>
      <c r="F4278" s="30"/>
      <c r="G4278" s="38">
        <v>60</v>
      </c>
      <c r="H4278" s="31">
        <v>0</v>
      </c>
      <c r="I4278" s="30" t="s">
        <v>610</v>
      </c>
      <c r="J4278" s="30" t="s">
        <v>611</v>
      </c>
      <c r="K4278" s="30" t="s">
        <v>495</v>
      </c>
      <c r="L4278" s="30" t="s">
        <v>612</v>
      </c>
      <c r="M4278" s="30" t="s">
        <v>6616</v>
      </c>
      <c r="N4278" s="30"/>
      <c r="O4278" s="30" t="s">
        <v>9872</v>
      </c>
      <c r="P4278" s="30" t="s">
        <v>9868</v>
      </c>
      <c r="Q4278" s="30" t="s">
        <v>4174</v>
      </c>
    </row>
    <row r="4279" spans="1:17" hidden="1" x14ac:dyDescent="0.2">
      <c r="A4279" s="30" t="s">
        <v>13038</v>
      </c>
      <c r="B4279" s="30" t="s">
        <v>10109</v>
      </c>
      <c r="C4279" s="30" t="s">
        <v>13039</v>
      </c>
      <c r="D4279" s="30" t="s">
        <v>74</v>
      </c>
      <c r="E4279" s="30" t="s">
        <v>9891</v>
      </c>
      <c r="F4279" s="30"/>
      <c r="G4279" s="38">
        <v>60</v>
      </c>
      <c r="H4279" s="31">
        <v>0</v>
      </c>
      <c r="I4279" s="30" t="s">
        <v>622</v>
      </c>
      <c r="J4279" s="30" t="s">
        <v>623</v>
      </c>
      <c r="K4279" s="30" t="s">
        <v>495</v>
      </c>
      <c r="L4279" s="30" t="s">
        <v>612</v>
      </c>
      <c r="M4279" s="30" t="s">
        <v>1007</v>
      </c>
      <c r="N4279" s="30"/>
      <c r="O4279" s="30" t="s">
        <v>9872</v>
      </c>
      <c r="P4279" s="30" t="s">
        <v>9868</v>
      </c>
      <c r="Q4279" s="30" t="s">
        <v>4174</v>
      </c>
    </row>
    <row r="4280" spans="1:17" hidden="1" x14ac:dyDescent="0.2">
      <c r="A4280" s="30" t="s">
        <v>13040</v>
      </c>
      <c r="B4280" s="30" t="s">
        <v>10109</v>
      </c>
      <c r="C4280" s="30" t="s">
        <v>13041</v>
      </c>
      <c r="D4280" s="30" t="s">
        <v>74</v>
      </c>
      <c r="E4280" s="30" t="s">
        <v>9891</v>
      </c>
      <c r="F4280" s="30"/>
      <c r="G4280" s="38">
        <v>60</v>
      </c>
      <c r="H4280" s="31">
        <v>0</v>
      </c>
      <c r="I4280" s="30" t="s">
        <v>610</v>
      </c>
      <c r="J4280" s="30" t="s">
        <v>611</v>
      </c>
      <c r="K4280" s="30" t="s">
        <v>495</v>
      </c>
      <c r="L4280" s="30" t="s">
        <v>612</v>
      </c>
      <c r="M4280" s="30" t="s">
        <v>1108</v>
      </c>
      <c r="N4280" s="30"/>
      <c r="O4280" s="30" t="s">
        <v>9872</v>
      </c>
      <c r="P4280" s="30" t="s">
        <v>9868</v>
      </c>
      <c r="Q4280" s="30" t="s">
        <v>4174</v>
      </c>
    </row>
    <row r="4281" spans="1:17" hidden="1" x14ac:dyDescent="0.2">
      <c r="A4281" s="30" t="s">
        <v>13042</v>
      </c>
      <c r="B4281" s="30" t="s">
        <v>10129</v>
      </c>
      <c r="C4281" s="30" t="s">
        <v>13043</v>
      </c>
      <c r="D4281" s="30"/>
      <c r="E4281" s="30" t="s">
        <v>9870</v>
      </c>
      <c r="F4281" s="30" t="s">
        <v>74</v>
      </c>
      <c r="G4281" s="38">
        <v>60</v>
      </c>
      <c r="H4281" s="31">
        <v>0</v>
      </c>
      <c r="I4281" s="30" t="s">
        <v>586</v>
      </c>
      <c r="J4281" s="30" t="s">
        <v>587</v>
      </c>
      <c r="K4281" s="30" t="s">
        <v>495</v>
      </c>
      <c r="L4281" s="30" t="s">
        <v>496</v>
      </c>
      <c r="M4281" s="30" t="s">
        <v>497</v>
      </c>
      <c r="N4281" s="30"/>
      <c r="O4281" s="30" t="s">
        <v>9872</v>
      </c>
      <c r="P4281" s="30" t="s">
        <v>9868</v>
      </c>
      <c r="Q4281" s="30" t="s">
        <v>499</v>
      </c>
    </row>
    <row r="4282" spans="1:17" hidden="1" x14ac:dyDescent="0.2">
      <c r="A4282" s="30" t="s">
        <v>13044</v>
      </c>
      <c r="B4282" s="30" t="s">
        <v>10103</v>
      </c>
      <c r="C4282" s="30" t="s">
        <v>13045</v>
      </c>
      <c r="D4282" s="30"/>
      <c r="E4282" s="30" t="s">
        <v>9870</v>
      </c>
      <c r="F4282" s="30" t="s">
        <v>74</v>
      </c>
      <c r="G4282" s="38">
        <v>60</v>
      </c>
      <c r="H4282" s="31">
        <v>0</v>
      </c>
      <c r="I4282" s="30" t="s">
        <v>504</v>
      </c>
      <c r="J4282" s="30" t="s">
        <v>505</v>
      </c>
      <c r="K4282" s="30" t="s">
        <v>495</v>
      </c>
      <c r="L4282" s="30" t="s">
        <v>496</v>
      </c>
      <c r="M4282" s="30" t="s">
        <v>506</v>
      </c>
      <c r="N4282" s="30" t="s">
        <v>1316</v>
      </c>
      <c r="O4282" s="30" t="s">
        <v>9872</v>
      </c>
      <c r="P4282" s="30" t="s">
        <v>9868</v>
      </c>
      <c r="Q4282" s="30" t="s">
        <v>499</v>
      </c>
    </row>
    <row r="4283" spans="1:17" hidden="1" x14ac:dyDescent="0.2">
      <c r="A4283" s="30" t="s">
        <v>13046</v>
      </c>
      <c r="B4283" s="30" t="s">
        <v>10103</v>
      </c>
      <c r="C4283" s="30" t="s">
        <v>13047</v>
      </c>
      <c r="D4283" s="30"/>
      <c r="E4283" s="30" t="s">
        <v>9870</v>
      </c>
      <c r="F4283" s="30" t="s">
        <v>74</v>
      </c>
      <c r="G4283" s="38">
        <v>60</v>
      </c>
      <c r="H4283" s="31">
        <v>0</v>
      </c>
      <c r="I4283" s="30" t="s">
        <v>512</v>
      </c>
      <c r="J4283" s="30" t="s">
        <v>513</v>
      </c>
      <c r="K4283" s="30" t="s">
        <v>495</v>
      </c>
      <c r="L4283" s="30" t="s">
        <v>496</v>
      </c>
      <c r="M4283" s="30" t="s">
        <v>526</v>
      </c>
      <c r="N4283" s="30"/>
      <c r="O4283" s="30" t="s">
        <v>9872</v>
      </c>
      <c r="P4283" s="30" t="s">
        <v>9868</v>
      </c>
      <c r="Q4283" s="30" t="s">
        <v>499</v>
      </c>
    </row>
    <row r="4284" spans="1:17" hidden="1" x14ac:dyDescent="0.2">
      <c r="A4284" s="30" t="s">
        <v>13048</v>
      </c>
      <c r="B4284" s="30" t="s">
        <v>10109</v>
      </c>
      <c r="C4284" s="30" t="s">
        <v>13049</v>
      </c>
      <c r="D4284" s="30" t="s">
        <v>74</v>
      </c>
      <c r="E4284" s="30" t="s">
        <v>9891</v>
      </c>
      <c r="F4284" s="30"/>
      <c r="G4284" s="38">
        <v>60</v>
      </c>
      <c r="H4284" s="31">
        <v>0</v>
      </c>
      <c r="I4284" s="30" t="s">
        <v>5036</v>
      </c>
      <c r="J4284" s="30" t="s">
        <v>5037</v>
      </c>
      <c r="K4284" s="30" t="s">
        <v>495</v>
      </c>
      <c r="L4284" s="30" t="s">
        <v>612</v>
      </c>
      <c r="M4284" s="30" t="s">
        <v>11250</v>
      </c>
      <c r="N4284" s="30"/>
      <c r="O4284" s="30" t="s">
        <v>9872</v>
      </c>
      <c r="P4284" s="30" t="s">
        <v>9868</v>
      </c>
      <c r="Q4284" s="30" t="s">
        <v>4174</v>
      </c>
    </row>
    <row r="4285" spans="1:17" hidden="1" x14ac:dyDescent="0.2">
      <c r="A4285" s="30" t="s">
        <v>13050</v>
      </c>
      <c r="B4285" s="30" t="s">
        <v>10663</v>
      </c>
      <c r="C4285" s="30" t="s">
        <v>13051</v>
      </c>
      <c r="D4285" s="30"/>
      <c r="E4285" s="30" t="s">
        <v>9870</v>
      </c>
      <c r="F4285" s="30" t="s">
        <v>74</v>
      </c>
      <c r="G4285" s="38">
        <v>60</v>
      </c>
      <c r="H4285" s="31">
        <v>0</v>
      </c>
      <c r="I4285" s="30" t="s">
        <v>504</v>
      </c>
      <c r="J4285" s="30" t="s">
        <v>505</v>
      </c>
      <c r="K4285" s="30" t="s">
        <v>495</v>
      </c>
      <c r="L4285" s="30" t="s">
        <v>496</v>
      </c>
      <c r="M4285" s="30" t="s">
        <v>2206</v>
      </c>
      <c r="N4285" s="30"/>
      <c r="O4285" s="30" t="s">
        <v>9872</v>
      </c>
      <c r="P4285" s="30" t="s">
        <v>9868</v>
      </c>
      <c r="Q4285" s="30" t="s">
        <v>499</v>
      </c>
    </row>
    <row r="4286" spans="1:17" hidden="1" x14ac:dyDescent="0.2">
      <c r="A4286" s="30" t="s">
        <v>13052</v>
      </c>
      <c r="B4286" s="30" t="s">
        <v>10109</v>
      </c>
      <c r="C4286" s="30" t="s">
        <v>13053</v>
      </c>
      <c r="D4286" s="30" t="s">
        <v>74</v>
      </c>
      <c r="E4286" s="30" t="s">
        <v>9891</v>
      </c>
      <c r="F4286" s="30"/>
      <c r="G4286" s="38">
        <v>60</v>
      </c>
      <c r="H4286" s="31">
        <v>0</v>
      </c>
      <c r="I4286" s="30" t="s">
        <v>622</v>
      </c>
      <c r="J4286" s="30" t="s">
        <v>623</v>
      </c>
      <c r="K4286" s="30" t="s">
        <v>495</v>
      </c>
      <c r="L4286" s="30" t="s">
        <v>612</v>
      </c>
      <c r="M4286" s="30" t="s">
        <v>997</v>
      </c>
      <c r="N4286" s="30"/>
      <c r="O4286" s="30" t="s">
        <v>9872</v>
      </c>
      <c r="P4286" s="30" t="s">
        <v>9868</v>
      </c>
      <c r="Q4286" s="30" t="s">
        <v>4174</v>
      </c>
    </row>
    <row r="4287" spans="1:17" hidden="1" x14ac:dyDescent="0.2">
      <c r="A4287" s="30" t="s">
        <v>13054</v>
      </c>
      <c r="B4287" s="30" t="s">
        <v>10103</v>
      </c>
      <c r="C4287" s="30" t="s">
        <v>13055</v>
      </c>
      <c r="D4287" s="30"/>
      <c r="E4287" s="30" t="s">
        <v>9870</v>
      </c>
      <c r="F4287" s="30" t="s">
        <v>74</v>
      </c>
      <c r="G4287" s="38">
        <v>60</v>
      </c>
      <c r="H4287" s="31">
        <v>0</v>
      </c>
      <c r="I4287" s="30" t="s">
        <v>586</v>
      </c>
      <c r="J4287" s="30" t="s">
        <v>587</v>
      </c>
      <c r="K4287" s="30" t="s">
        <v>495</v>
      </c>
      <c r="L4287" s="30" t="s">
        <v>496</v>
      </c>
      <c r="M4287" s="30" t="s">
        <v>877</v>
      </c>
      <c r="N4287" s="30"/>
      <c r="O4287" s="30" t="s">
        <v>9872</v>
      </c>
      <c r="P4287" s="30" t="s">
        <v>9868</v>
      </c>
      <c r="Q4287" s="30" t="s">
        <v>499</v>
      </c>
    </row>
    <row r="4288" spans="1:17" hidden="1" x14ac:dyDescent="0.2">
      <c r="A4288" s="30" t="s">
        <v>13056</v>
      </c>
      <c r="B4288" s="30" t="s">
        <v>10103</v>
      </c>
      <c r="C4288" s="30" t="s">
        <v>13057</v>
      </c>
      <c r="D4288" s="30"/>
      <c r="E4288" s="30" t="s">
        <v>9870</v>
      </c>
      <c r="F4288" s="30" t="s">
        <v>74</v>
      </c>
      <c r="G4288" s="38">
        <v>60</v>
      </c>
      <c r="H4288" s="31">
        <v>0</v>
      </c>
      <c r="I4288" s="30" t="s">
        <v>586</v>
      </c>
      <c r="J4288" s="30" t="s">
        <v>587</v>
      </c>
      <c r="K4288" s="30" t="s">
        <v>495</v>
      </c>
      <c r="L4288" s="30" t="s">
        <v>496</v>
      </c>
      <c r="M4288" s="30" t="s">
        <v>588</v>
      </c>
      <c r="N4288" s="30"/>
      <c r="O4288" s="30" t="s">
        <v>9872</v>
      </c>
      <c r="P4288" s="30" t="s">
        <v>9868</v>
      </c>
      <c r="Q4288" s="30" t="s">
        <v>499</v>
      </c>
    </row>
    <row r="4289" spans="1:17" hidden="1" x14ac:dyDescent="0.2">
      <c r="A4289" s="30" t="s">
        <v>13058</v>
      </c>
      <c r="B4289" s="30" t="s">
        <v>10663</v>
      </c>
      <c r="C4289" s="30" t="s">
        <v>13059</v>
      </c>
      <c r="D4289" s="30"/>
      <c r="E4289" s="30" t="s">
        <v>9870</v>
      </c>
      <c r="F4289" s="30" t="s">
        <v>74</v>
      </c>
      <c r="G4289" s="38">
        <v>60</v>
      </c>
      <c r="H4289" s="31">
        <v>0</v>
      </c>
      <c r="I4289" s="30" t="s">
        <v>504</v>
      </c>
      <c r="J4289" s="30" t="s">
        <v>505</v>
      </c>
      <c r="K4289" s="30" t="s">
        <v>495</v>
      </c>
      <c r="L4289" s="30" t="s">
        <v>496</v>
      </c>
      <c r="M4289" s="30" t="s">
        <v>2206</v>
      </c>
      <c r="N4289" s="30"/>
      <c r="O4289" s="30" t="s">
        <v>9872</v>
      </c>
      <c r="P4289" s="30" t="s">
        <v>9868</v>
      </c>
      <c r="Q4289" s="30" t="s">
        <v>499</v>
      </c>
    </row>
    <row r="4290" spans="1:17" hidden="1" x14ac:dyDescent="0.2">
      <c r="A4290" s="30" t="s">
        <v>13060</v>
      </c>
      <c r="B4290" s="30" t="s">
        <v>10103</v>
      </c>
      <c r="C4290" s="30" t="s">
        <v>13061</v>
      </c>
      <c r="D4290" s="30"/>
      <c r="E4290" s="30" t="s">
        <v>9870</v>
      </c>
      <c r="F4290" s="30" t="s">
        <v>74</v>
      </c>
      <c r="G4290" s="38">
        <v>60</v>
      </c>
      <c r="H4290" s="31">
        <v>0</v>
      </c>
      <c r="I4290" s="30" t="s">
        <v>586</v>
      </c>
      <c r="J4290" s="30" t="s">
        <v>587</v>
      </c>
      <c r="K4290" s="30" t="s">
        <v>495</v>
      </c>
      <c r="L4290" s="30" t="s">
        <v>496</v>
      </c>
      <c r="M4290" s="30" t="s">
        <v>588</v>
      </c>
      <c r="N4290" s="30"/>
      <c r="O4290" s="30" t="s">
        <v>9872</v>
      </c>
      <c r="P4290" s="30" t="s">
        <v>9868</v>
      </c>
      <c r="Q4290" s="30" t="s">
        <v>499</v>
      </c>
    </row>
    <row r="4291" spans="1:17" hidden="1" x14ac:dyDescent="0.2">
      <c r="A4291" s="30" t="s">
        <v>13062</v>
      </c>
      <c r="B4291" s="30" t="s">
        <v>10103</v>
      </c>
      <c r="C4291" s="30" t="s">
        <v>13063</v>
      </c>
      <c r="D4291" s="30"/>
      <c r="E4291" s="30" t="s">
        <v>9870</v>
      </c>
      <c r="F4291" s="30" t="s">
        <v>74</v>
      </c>
      <c r="G4291" s="38">
        <v>60</v>
      </c>
      <c r="H4291" s="31">
        <v>0</v>
      </c>
      <c r="I4291" s="30" t="s">
        <v>512</v>
      </c>
      <c r="J4291" s="30" t="s">
        <v>513</v>
      </c>
      <c r="K4291" s="30" t="s">
        <v>495</v>
      </c>
      <c r="L4291" s="30" t="s">
        <v>496</v>
      </c>
      <c r="M4291" s="30" t="s">
        <v>695</v>
      </c>
      <c r="N4291" s="30" t="s">
        <v>696</v>
      </c>
      <c r="O4291" s="30" t="s">
        <v>9872</v>
      </c>
      <c r="P4291" s="30" t="s">
        <v>9868</v>
      </c>
      <c r="Q4291" s="30" t="s">
        <v>499</v>
      </c>
    </row>
    <row r="4292" spans="1:17" hidden="1" x14ac:dyDescent="0.2">
      <c r="A4292" s="30" t="s">
        <v>13064</v>
      </c>
      <c r="B4292" s="30" t="s">
        <v>10109</v>
      </c>
      <c r="C4292" s="30" t="s">
        <v>13065</v>
      </c>
      <c r="D4292" s="30" t="s">
        <v>74</v>
      </c>
      <c r="E4292" s="30" t="s">
        <v>9891</v>
      </c>
      <c r="F4292" s="30"/>
      <c r="G4292" s="38">
        <v>60</v>
      </c>
      <c r="H4292" s="31">
        <v>0</v>
      </c>
      <c r="I4292" s="30" t="s">
        <v>5036</v>
      </c>
      <c r="J4292" s="30" t="s">
        <v>5037</v>
      </c>
      <c r="K4292" s="30" t="s">
        <v>495</v>
      </c>
      <c r="L4292" s="30" t="s">
        <v>612</v>
      </c>
      <c r="M4292" s="30" t="s">
        <v>9437</v>
      </c>
      <c r="N4292" s="30"/>
      <c r="O4292" s="30" t="s">
        <v>9872</v>
      </c>
      <c r="P4292" s="30" t="s">
        <v>9868</v>
      </c>
      <c r="Q4292" s="30" t="s">
        <v>4174</v>
      </c>
    </row>
    <row r="4293" spans="1:17" hidden="1" x14ac:dyDescent="0.2">
      <c r="A4293" s="30" t="s">
        <v>13066</v>
      </c>
      <c r="B4293" s="30" t="s">
        <v>10109</v>
      </c>
      <c r="C4293" s="30" t="s">
        <v>13067</v>
      </c>
      <c r="D4293" s="30" t="s">
        <v>74</v>
      </c>
      <c r="E4293" s="30" t="s">
        <v>9891</v>
      </c>
      <c r="F4293" s="30"/>
      <c r="G4293" s="38">
        <v>60</v>
      </c>
      <c r="H4293" s="31">
        <v>0</v>
      </c>
      <c r="I4293" s="30" t="s">
        <v>622</v>
      </c>
      <c r="J4293" s="30" t="s">
        <v>623</v>
      </c>
      <c r="K4293" s="30" t="s">
        <v>495</v>
      </c>
      <c r="L4293" s="30" t="s">
        <v>612</v>
      </c>
      <c r="M4293" s="30" t="s">
        <v>1007</v>
      </c>
      <c r="N4293" s="30"/>
      <c r="O4293" s="30" t="s">
        <v>9872</v>
      </c>
      <c r="P4293" s="30" t="s">
        <v>9868</v>
      </c>
      <c r="Q4293" s="30" t="s">
        <v>4174</v>
      </c>
    </row>
    <row r="4294" spans="1:17" hidden="1" x14ac:dyDescent="0.2">
      <c r="A4294" s="30" t="s">
        <v>13068</v>
      </c>
      <c r="B4294" s="30" t="s">
        <v>10109</v>
      </c>
      <c r="C4294" s="30" t="s">
        <v>13069</v>
      </c>
      <c r="D4294" s="30" t="s">
        <v>74</v>
      </c>
      <c r="E4294" s="30" t="s">
        <v>9891</v>
      </c>
      <c r="F4294" s="30"/>
      <c r="G4294" s="38">
        <v>60</v>
      </c>
      <c r="H4294" s="31">
        <v>0</v>
      </c>
      <c r="I4294" s="30" t="s">
        <v>622</v>
      </c>
      <c r="J4294" s="30" t="s">
        <v>623</v>
      </c>
      <c r="K4294" s="30" t="s">
        <v>495</v>
      </c>
      <c r="L4294" s="30" t="s">
        <v>612</v>
      </c>
      <c r="M4294" s="30" t="s">
        <v>997</v>
      </c>
      <c r="N4294" s="30"/>
      <c r="O4294" s="30" t="s">
        <v>9872</v>
      </c>
      <c r="P4294" s="30" t="s">
        <v>9868</v>
      </c>
      <c r="Q4294" s="30" t="s">
        <v>4174</v>
      </c>
    </row>
    <row r="4295" spans="1:17" hidden="1" x14ac:dyDescent="0.2">
      <c r="A4295" s="30" t="s">
        <v>13070</v>
      </c>
      <c r="B4295" s="30" t="s">
        <v>10109</v>
      </c>
      <c r="C4295" s="30" t="s">
        <v>13071</v>
      </c>
      <c r="D4295" s="30" t="s">
        <v>74</v>
      </c>
      <c r="E4295" s="30" t="s">
        <v>9891</v>
      </c>
      <c r="F4295" s="30"/>
      <c r="G4295" s="38">
        <v>60</v>
      </c>
      <c r="H4295" s="31">
        <v>0</v>
      </c>
      <c r="I4295" s="30" t="s">
        <v>5036</v>
      </c>
      <c r="J4295" s="30" t="s">
        <v>5037</v>
      </c>
      <c r="K4295" s="30" t="s">
        <v>495</v>
      </c>
      <c r="L4295" s="30" t="s">
        <v>612</v>
      </c>
      <c r="M4295" s="30" t="s">
        <v>11250</v>
      </c>
      <c r="N4295" s="30"/>
      <c r="O4295" s="30" t="s">
        <v>9872</v>
      </c>
      <c r="P4295" s="30" t="s">
        <v>9868</v>
      </c>
      <c r="Q4295" s="30" t="s">
        <v>4174</v>
      </c>
    </row>
    <row r="4296" spans="1:17" hidden="1" x14ac:dyDescent="0.2">
      <c r="A4296" s="30" t="s">
        <v>13072</v>
      </c>
      <c r="B4296" s="30" t="s">
        <v>10109</v>
      </c>
      <c r="C4296" s="30" t="s">
        <v>13073</v>
      </c>
      <c r="D4296" s="30" t="s">
        <v>74</v>
      </c>
      <c r="E4296" s="30" t="s">
        <v>9891</v>
      </c>
      <c r="F4296" s="30"/>
      <c r="G4296" s="38">
        <v>60</v>
      </c>
      <c r="H4296" s="31">
        <v>0</v>
      </c>
      <c r="I4296" s="30" t="s">
        <v>5036</v>
      </c>
      <c r="J4296" s="30" t="s">
        <v>5037</v>
      </c>
      <c r="K4296" s="30" t="s">
        <v>495</v>
      </c>
      <c r="L4296" s="30" t="s">
        <v>612</v>
      </c>
      <c r="M4296" s="30" t="s">
        <v>1166</v>
      </c>
      <c r="N4296" s="30"/>
      <c r="O4296" s="30" t="s">
        <v>9872</v>
      </c>
      <c r="P4296" s="30" t="s">
        <v>9868</v>
      </c>
      <c r="Q4296" s="30" t="s">
        <v>4174</v>
      </c>
    </row>
    <row r="4297" spans="1:17" hidden="1" x14ac:dyDescent="0.2">
      <c r="A4297" s="30" t="s">
        <v>13074</v>
      </c>
      <c r="B4297" s="30" t="s">
        <v>10120</v>
      </c>
      <c r="C4297" s="30" t="s">
        <v>13075</v>
      </c>
      <c r="D4297" s="30" t="s">
        <v>74</v>
      </c>
      <c r="E4297" s="30" t="s">
        <v>9891</v>
      </c>
      <c r="F4297" s="30"/>
      <c r="G4297" s="38">
        <v>60</v>
      </c>
      <c r="H4297" s="31">
        <v>0</v>
      </c>
      <c r="I4297" s="30" t="s">
        <v>5036</v>
      </c>
      <c r="J4297" s="30" t="s">
        <v>5037</v>
      </c>
      <c r="K4297" s="30" t="s">
        <v>495</v>
      </c>
      <c r="L4297" s="30" t="s">
        <v>612</v>
      </c>
      <c r="M4297" s="30" t="s">
        <v>9437</v>
      </c>
      <c r="N4297" s="30"/>
      <c r="O4297" s="30" t="s">
        <v>9872</v>
      </c>
      <c r="P4297" s="30" t="s">
        <v>9868</v>
      </c>
      <c r="Q4297" s="30" t="s">
        <v>4174</v>
      </c>
    </row>
    <row r="4298" spans="1:17" hidden="1" x14ac:dyDescent="0.2">
      <c r="A4298" s="30" t="s">
        <v>13076</v>
      </c>
      <c r="B4298" s="30" t="s">
        <v>10103</v>
      </c>
      <c r="C4298" s="30" t="s">
        <v>13077</v>
      </c>
      <c r="D4298" s="30"/>
      <c r="E4298" s="30" t="s">
        <v>9870</v>
      </c>
      <c r="F4298" s="30" t="s">
        <v>74</v>
      </c>
      <c r="G4298" s="38">
        <v>60</v>
      </c>
      <c r="H4298" s="31">
        <v>0</v>
      </c>
      <c r="I4298" s="30" t="s">
        <v>586</v>
      </c>
      <c r="J4298" s="30" t="s">
        <v>587</v>
      </c>
      <c r="K4298" s="30" t="s">
        <v>495</v>
      </c>
      <c r="L4298" s="30" t="s">
        <v>496</v>
      </c>
      <c r="M4298" s="30" t="s">
        <v>588</v>
      </c>
      <c r="N4298" s="30"/>
      <c r="O4298" s="30" t="s">
        <v>9872</v>
      </c>
      <c r="P4298" s="30" t="s">
        <v>9868</v>
      </c>
      <c r="Q4298" s="30" t="s">
        <v>499</v>
      </c>
    </row>
    <row r="4299" spans="1:17" hidden="1" x14ac:dyDescent="0.2">
      <c r="A4299" s="30" t="s">
        <v>13078</v>
      </c>
      <c r="B4299" s="30" t="s">
        <v>10663</v>
      </c>
      <c r="C4299" s="30" t="s">
        <v>13079</v>
      </c>
      <c r="D4299" s="30"/>
      <c r="E4299" s="30" t="s">
        <v>9870</v>
      </c>
      <c r="F4299" s="30" t="s">
        <v>74</v>
      </c>
      <c r="G4299" s="38">
        <v>60</v>
      </c>
      <c r="H4299" s="31">
        <v>0</v>
      </c>
      <c r="I4299" s="30" t="s">
        <v>718</v>
      </c>
      <c r="J4299" s="30" t="s">
        <v>719</v>
      </c>
      <c r="K4299" s="30" t="s">
        <v>495</v>
      </c>
      <c r="L4299" s="30" t="s">
        <v>496</v>
      </c>
      <c r="M4299" s="30" t="s">
        <v>3374</v>
      </c>
      <c r="N4299" s="30"/>
      <c r="O4299" s="30" t="s">
        <v>9872</v>
      </c>
      <c r="P4299" s="30" t="s">
        <v>9868</v>
      </c>
      <c r="Q4299" s="30" t="s">
        <v>499</v>
      </c>
    </row>
    <row r="4300" spans="1:17" hidden="1" x14ac:dyDescent="0.2">
      <c r="A4300" s="30" t="s">
        <v>13080</v>
      </c>
      <c r="B4300" s="30" t="s">
        <v>10103</v>
      </c>
      <c r="C4300" s="30" t="s">
        <v>13081</v>
      </c>
      <c r="D4300" s="30"/>
      <c r="E4300" s="30" t="s">
        <v>9870</v>
      </c>
      <c r="F4300" s="30" t="s">
        <v>74</v>
      </c>
      <c r="G4300" s="38">
        <v>60</v>
      </c>
      <c r="H4300" s="31">
        <v>0</v>
      </c>
      <c r="I4300" s="30" t="s">
        <v>512</v>
      </c>
      <c r="J4300" s="30" t="s">
        <v>513</v>
      </c>
      <c r="K4300" s="30" t="s">
        <v>495</v>
      </c>
      <c r="L4300" s="30" t="s">
        <v>496</v>
      </c>
      <c r="M4300" s="30" t="s">
        <v>713</v>
      </c>
      <c r="N4300" s="30" t="s">
        <v>9596</v>
      </c>
      <c r="O4300" s="30" t="s">
        <v>9872</v>
      </c>
      <c r="P4300" s="30" t="s">
        <v>9868</v>
      </c>
      <c r="Q4300" s="30" t="s">
        <v>499</v>
      </c>
    </row>
    <row r="4301" spans="1:17" hidden="1" x14ac:dyDescent="0.2">
      <c r="A4301" s="30" t="s">
        <v>13082</v>
      </c>
      <c r="B4301" s="30" t="s">
        <v>10109</v>
      </c>
      <c r="C4301" s="30" t="s">
        <v>13083</v>
      </c>
      <c r="D4301" s="30" t="s">
        <v>74</v>
      </c>
      <c r="E4301" s="30" t="s">
        <v>9891</v>
      </c>
      <c r="F4301" s="30"/>
      <c r="G4301" s="38">
        <v>60</v>
      </c>
      <c r="H4301" s="31">
        <v>0</v>
      </c>
      <c r="I4301" s="30" t="s">
        <v>622</v>
      </c>
      <c r="J4301" s="30" t="s">
        <v>623</v>
      </c>
      <c r="K4301" s="30" t="s">
        <v>495</v>
      </c>
      <c r="L4301" s="30" t="s">
        <v>612</v>
      </c>
      <c r="M4301" s="30" t="s">
        <v>1007</v>
      </c>
      <c r="N4301" s="30"/>
      <c r="O4301" s="30" t="s">
        <v>9872</v>
      </c>
      <c r="P4301" s="30" t="s">
        <v>9868</v>
      </c>
      <c r="Q4301" s="30" t="s">
        <v>4174</v>
      </c>
    </row>
    <row r="4302" spans="1:17" hidden="1" x14ac:dyDescent="0.2">
      <c r="A4302" s="30" t="s">
        <v>13084</v>
      </c>
      <c r="B4302" s="30" t="s">
        <v>10109</v>
      </c>
      <c r="C4302" s="30" t="s">
        <v>13085</v>
      </c>
      <c r="D4302" s="30" t="s">
        <v>74</v>
      </c>
      <c r="E4302" s="30" t="s">
        <v>9891</v>
      </c>
      <c r="F4302" s="30"/>
      <c r="G4302" s="38">
        <v>60</v>
      </c>
      <c r="H4302" s="31">
        <v>0</v>
      </c>
      <c r="I4302" s="30" t="s">
        <v>622</v>
      </c>
      <c r="J4302" s="30" t="s">
        <v>623</v>
      </c>
      <c r="K4302" s="30" t="s">
        <v>495</v>
      </c>
      <c r="L4302" s="30" t="s">
        <v>612</v>
      </c>
      <c r="M4302" s="30" t="s">
        <v>997</v>
      </c>
      <c r="N4302" s="30"/>
      <c r="O4302" s="30" t="s">
        <v>9872</v>
      </c>
      <c r="P4302" s="30" t="s">
        <v>9868</v>
      </c>
      <c r="Q4302" s="30" t="s">
        <v>4174</v>
      </c>
    </row>
    <row r="4303" spans="1:17" hidden="1" x14ac:dyDescent="0.2">
      <c r="A4303" s="30" t="s">
        <v>13086</v>
      </c>
      <c r="B4303" s="30" t="s">
        <v>10109</v>
      </c>
      <c r="C4303" s="30" t="s">
        <v>13087</v>
      </c>
      <c r="D4303" s="30" t="s">
        <v>74</v>
      </c>
      <c r="E4303" s="30" t="s">
        <v>9891</v>
      </c>
      <c r="F4303" s="30"/>
      <c r="G4303" s="38">
        <v>60</v>
      </c>
      <c r="H4303" s="31">
        <v>0</v>
      </c>
      <c r="I4303" s="30" t="s">
        <v>610</v>
      </c>
      <c r="J4303" s="30" t="s">
        <v>611</v>
      </c>
      <c r="K4303" s="30" t="s">
        <v>495</v>
      </c>
      <c r="L4303" s="30" t="s">
        <v>612</v>
      </c>
      <c r="M4303" s="30" t="s">
        <v>1108</v>
      </c>
      <c r="N4303" s="30"/>
      <c r="O4303" s="30" t="s">
        <v>9872</v>
      </c>
      <c r="P4303" s="30" t="s">
        <v>9868</v>
      </c>
      <c r="Q4303" s="30" t="s">
        <v>4174</v>
      </c>
    </row>
    <row r="4304" spans="1:17" hidden="1" x14ac:dyDescent="0.2">
      <c r="A4304" s="30" t="s">
        <v>13088</v>
      </c>
      <c r="B4304" s="30" t="s">
        <v>10109</v>
      </c>
      <c r="C4304" s="30" t="s">
        <v>13089</v>
      </c>
      <c r="D4304" s="30" t="s">
        <v>74</v>
      </c>
      <c r="E4304" s="30" t="s">
        <v>9891</v>
      </c>
      <c r="F4304" s="30"/>
      <c r="G4304" s="38">
        <v>60</v>
      </c>
      <c r="H4304" s="31">
        <v>0</v>
      </c>
      <c r="I4304" s="30" t="s">
        <v>622</v>
      </c>
      <c r="J4304" s="30" t="s">
        <v>623</v>
      </c>
      <c r="K4304" s="30" t="s">
        <v>495</v>
      </c>
      <c r="L4304" s="30" t="s">
        <v>612</v>
      </c>
      <c r="M4304" s="30" t="s">
        <v>1007</v>
      </c>
      <c r="N4304" s="30"/>
      <c r="O4304" s="30" t="s">
        <v>9872</v>
      </c>
      <c r="P4304" s="30" t="s">
        <v>9868</v>
      </c>
      <c r="Q4304" s="30" t="s">
        <v>4174</v>
      </c>
    </row>
    <row r="4305" spans="1:17" hidden="1" x14ac:dyDescent="0.2">
      <c r="A4305" s="30" t="s">
        <v>13090</v>
      </c>
      <c r="B4305" s="30" t="s">
        <v>10106</v>
      </c>
      <c r="C4305" s="30" t="s">
        <v>13091</v>
      </c>
      <c r="D4305" s="30" t="s">
        <v>74</v>
      </c>
      <c r="E4305" s="30" t="s">
        <v>9891</v>
      </c>
      <c r="F4305" s="30"/>
      <c r="G4305" s="38">
        <v>60</v>
      </c>
      <c r="H4305" s="31">
        <v>0</v>
      </c>
      <c r="I4305" s="30" t="s">
        <v>5036</v>
      </c>
      <c r="J4305" s="30" t="s">
        <v>5037</v>
      </c>
      <c r="K4305" s="30" t="s">
        <v>495</v>
      </c>
      <c r="L4305" s="30" t="s">
        <v>612</v>
      </c>
      <c r="M4305" s="30" t="s">
        <v>4226</v>
      </c>
      <c r="N4305" s="30"/>
      <c r="O4305" s="30" t="s">
        <v>9872</v>
      </c>
      <c r="P4305" s="30" t="s">
        <v>9868</v>
      </c>
      <c r="Q4305" s="30" t="s">
        <v>4174</v>
      </c>
    </row>
    <row r="4306" spans="1:17" hidden="1" x14ac:dyDescent="0.2">
      <c r="A4306" s="30" t="s">
        <v>13092</v>
      </c>
      <c r="B4306" s="30" t="s">
        <v>10103</v>
      </c>
      <c r="C4306" s="30" t="s">
        <v>13093</v>
      </c>
      <c r="D4306" s="30"/>
      <c r="E4306" s="30" t="s">
        <v>9870</v>
      </c>
      <c r="F4306" s="30" t="s">
        <v>74</v>
      </c>
      <c r="G4306" s="38">
        <v>60</v>
      </c>
      <c r="H4306" s="31">
        <v>0</v>
      </c>
      <c r="I4306" s="30" t="s">
        <v>586</v>
      </c>
      <c r="J4306" s="30" t="s">
        <v>587</v>
      </c>
      <c r="K4306" s="30" t="s">
        <v>495</v>
      </c>
      <c r="L4306" s="30" t="s">
        <v>496</v>
      </c>
      <c r="M4306" s="30" t="s">
        <v>903</v>
      </c>
      <c r="N4306" s="30"/>
      <c r="O4306" s="30" t="s">
        <v>9872</v>
      </c>
      <c r="P4306" s="30" t="s">
        <v>9868</v>
      </c>
      <c r="Q4306" s="30" t="s">
        <v>499</v>
      </c>
    </row>
    <row r="4307" spans="1:17" hidden="1" x14ac:dyDescent="0.2">
      <c r="A4307" s="30" t="s">
        <v>13094</v>
      </c>
      <c r="B4307" s="30" t="s">
        <v>10103</v>
      </c>
      <c r="C4307" s="30" t="s">
        <v>13095</v>
      </c>
      <c r="D4307" s="30"/>
      <c r="E4307" s="30" t="s">
        <v>9870</v>
      </c>
      <c r="F4307" s="30" t="s">
        <v>74</v>
      </c>
      <c r="G4307" s="38">
        <v>60</v>
      </c>
      <c r="H4307" s="31">
        <v>0</v>
      </c>
      <c r="I4307" s="30" t="s">
        <v>512</v>
      </c>
      <c r="J4307" s="30" t="s">
        <v>513</v>
      </c>
      <c r="K4307" s="30" t="s">
        <v>495</v>
      </c>
      <c r="L4307" s="30" t="s">
        <v>496</v>
      </c>
      <c r="M4307" s="30" t="s">
        <v>713</v>
      </c>
      <c r="N4307" s="30" t="s">
        <v>3111</v>
      </c>
      <c r="O4307" s="30" t="s">
        <v>9872</v>
      </c>
      <c r="P4307" s="30" t="s">
        <v>9868</v>
      </c>
      <c r="Q4307" s="30" t="s">
        <v>499</v>
      </c>
    </row>
    <row r="4308" spans="1:17" hidden="1" x14ac:dyDescent="0.2">
      <c r="A4308" s="30" t="s">
        <v>13096</v>
      </c>
      <c r="B4308" s="30" t="s">
        <v>10103</v>
      </c>
      <c r="C4308" s="30" t="s">
        <v>13097</v>
      </c>
      <c r="D4308" s="30"/>
      <c r="E4308" s="30" t="s">
        <v>9870</v>
      </c>
      <c r="F4308" s="30" t="s">
        <v>74</v>
      </c>
      <c r="G4308" s="38">
        <v>60</v>
      </c>
      <c r="H4308" s="31">
        <v>0</v>
      </c>
      <c r="I4308" s="30" t="s">
        <v>586</v>
      </c>
      <c r="J4308" s="30" t="s">
        <v>587</v>
      </c>
      <c r="K4308" s="30" t="s">
        <v>495</v>
      </c>
      <c r="L4308" s="30" t="s">
        <v>496</v>
      </c>
      <c r="M4308" s="30" t="s">
        <v>903</v>
      </c>
      <c r="N4308" s="30"/>
      <c r="O4308" s="30" t="s">
        <v>9872</v>
      </c>
      <c r="P4308" s="30" t="s">
        <v>9868</v>
      </c>
      <c r="Q4308" s="30" t="s">
        <v>499</v>
      </c>
    </row>
    <row r="4309" spans="1:17" hidden="1" x14ac:dyDescent="0.2">
      <c r="A4309" s="30" t="s">
        <v>13098</v>
      </c>
      <c r="B4309" s="30" t="s">
        <v>10109</v>
      </c>
      <c r="C4309" s="30" t="s">
        <v>13099</v>
      </c>
      <c r="D4309" s="30" t="s">
        <v>74</v>
      </c>
      <c r="E4309" s="30" t="s">
        <v>9891</v>
      </c>
      <c r="F4309" s="30"/>
      <c r="G4309" s="38">
        <v>60</v>
      </c>
      <c r="H4309" s="31">
        <v>0</v>
      </c>
      <c r="I4309" s="30" t="s">
        <v>5036</v>
      </c>
      <c r="J4309" s="30" t="s">
        <v>5037</v>
      </c>
      <c r="K4309" s="30" t="s">
        <v>495</v>
      </c>
      <c r="L4309" s="30" t="s">
        <v>612</v>
      </c>
      <c r="M4309" s="30" t="s">
        <v>1128</v>
      </c>
      <c r="N4309" s="30"/>
      <c r="O4309" s="30" t="s">
        <v>9872</v>
      </c>
      <c r="P4309" s="30" t="s">
        <v>9868</v>
      </c>
      <c r="Q4309" s="30" t="s">
        <v>4174</v>
      </c>
    </row>
    <row r="4310" spans="1:17" hidden="1" x14ac:dyDescent="0.2">
      <c r="A4310" s="30" t="s">
        <v>13100</v>
      </c>
      <c r="B4310" s="30" t="s">
        <v>10106</v>
      </c>
      <c r="C4310" s="30" t="s">
        <v>13101</v>
      </c>
      <c r="D4310" s="30" t="s">
        <v>74</v>
      </c>
      <c r="E4310" s="30" t="s">
        <v>9891</v>
      </c>
      <c r="F4310" s="30"/>
      <c r="G4310" s="38">
        <v>60</v>
      </c>
      <c r="H4310" s="31">
        <v>0</v>
      </c>
      <c r="I4310" s="30" t="s">
        <v>5036</v>
      </c>
      <c r="J4310" s="30" t="s">
        <v>5037</v>
      </c>
      <c r="K4310" s="30" t="s">
        <v>495</v>
      </c>
      <c r="L4310" s="30" t="s">
        <v>612</v>
      </c>
      <c r="M4310" s="30" t="s">
        <v>4226</v>
      </c>
      <c r="N4310" s="30"/>
      <c r="O4310" s="30" t="s">
        <v>9872</v>
      </c>
      <c r="P4310" s="30" t="s">
        <v>9868</v>
      </c>
      <c r="Q4310" s="30" t="s">
        <v>4174</v>
      </c>
    </row>
    <row r="4311" spans="1:17" hidden="1" x14ac:dyDescent="0.2">
      <c r="A4311" s="30" t="s">
        <v>13102</v>
      </c>
      <c r="B4311" s="30" t="s">
        <v>10106</v>
      </c>
      <c r="C4311" s="30" t="s">
        <v>13103</v>
      </c>
      <c r="D4311" s="30" t="s">
        <v>74</v>
      </c>
      <c r="E4311" s="30" t="s">
        <v>9891</v>
      </c>
      <c r="F4311" s="30"/>
      <c r="G4311" s="38">
        <v>60</v>
      </c>
      <c r="H4311" s="31">
        <v>0</v>
      </c>
      <c r="I4311" s="30" t="s">
        <v>5036</v>
      </c>
      <c r="J4311" s="30" t="s">
        <v>5037</v>
      </c>
      <c r="K4311" s="30" t="s">
        <v>495</v>
      </c>
      <c r="L4311" s="30" t="s">
        <v>612</v>
      </c>
      <c r="M4311" s="30" t="s">
        <v>4226</v>
      </c>
      <c r="N4311" s="30"/>
      <c r="O4311" s="30" t="s">
        <v>9872</v>
      </c>
      <c r="P4311" s="30" t="s">
        <v>9868</v>
      </c>
      <c r="Q4311" s="30" t="s">
        <v>4174</v>
      </c>
    </row>
    <row r="4312" spans="1:17" hidden="1" x14ac:dyDescent="0.2">
      <c r="A4312" s="30" t="s">
        <v>13104</v>
      </c>
      <c r="B4312" s="30" t="s">
        <v>10106</v>
      </c>
      <c r="C4312" s="30" t="s">
        <v>13105</v>
      </c>
      <c r="D4312" s="30" t="s">
        <v>74</v>
      </c>
      <c r="E4312" s="30" t="s">
        <v>9891</v>
      </c>
      <c r="F4312" s="30"/>
      <c r="G4312" s="38">
        <v>60</v>
      </c>
      <c r="H4312" s="31">
        <v>0</v>
      </c>
      <c r="I4312" s="30" t="s">
        <v>5036</v>
      </c>
      <c r="J4312" s="30" t="s">
        <v>5037</v>
      </c>
      <c r="K4312" s="30" t="s">
        <v>495</v>
      </c>
      <c r="L4312" s="30" t="s">
        <v>612</v>
      </c>
      <c r="M4312" s="30" t="s">
        <v>4226</v>
      </c>
      <c r="N4312" s="30"/>
      <c r="O4312" s="30" t="s">
        <v>9872</v>
      </c>
      <c r="P4312" s="30" t="s">
        <v>9868</v>
      </c>
      <c r="Q4312" s="30" t="s">
        <v>4174</v>
      </c>
    </row>
    <row r="4313" spans="1:17" hidden="1" x14ac:dyDescent="0.2">
      <c r="A4313" s="30" t="s">
        <v>13106</v>
      </c>
      <c r="B4313" s="30" t="s">
        <v>10109</v>
      </c>
      <c r="C4313" s="30" t="s">
        <v>13107</v>
      </c>
      <c r="D4313" s="30" t="s">
        <v>74</v>
      </c>
      <c r="E4313" s="30" t="s">
        <v>9891</v>
      </c>
      <c r="F4313" s="30"/>
      <c r="G4313" s="38">
        <v>60</v>
      </c>
      <c r="H4313" s="31">
        <v>0</v>
      </c>
      <c r="I4313" s="30" t="s">
        <v>610</v>
      </c>
      <c r="J4313" s="30" t="s">
        <v>611</v>
      </c>
      <c r="K4313" s="30" t="s">
        <v>495</v>
      </c>
      <c r="L4313" s="30" t="s">
        <v>612</v>
      </c>
      <c r="M4313" s="30" t="s">
        <v>1108</v>
      </c>
      <c r="N4313" s="30"/>
      <c r="O4313" s="30" t="s">
        <v>9872</v>
      </c>
      <c r="P4313" s="30" t="s">
        <v>9868</v>
      </c>
      <c r="Q4313" s="30" t="s">
        <v>4174</v>
      </c>
    </row>
    <row r="4314" spans="1:17" hidden="1" x14ac:dyDescent="0.2">
      <c r="A4314" s="30" t="s">
        <v>13108</v>
      </c>
      <c r="B4314" s="30" t="s">
        <v>10103</v>
      </c>
      <c r="C4314" s="30" t="s">
        <v>13109</v>
      </c>
      <c r="D4314" s="30"/>
      <c r="E4314" s="30" t="s">
        <v>9870</v>
      </c>
      <c r="F4314" s="30" t="s">
        <v>74</v>
      </c>
      <c r="G4314" s="38">
        <v>60</v>
      </c>
      <c r="H4314" s="31">
        <v>0</v>
      </c>
      <c r="I4314" s="30" t="s">
        <v>586</v>
      </c>
      <c r="J4314" s="30" t="s">
        <v>587</v>
      </c>
      <c r="K4314" s="30" t="s">
        <v>495</v>
      </c>
      <c r="L4314" s="30" t="s">
        <v>496</v>
      </c>
      <c r="M4314" s="30" t="s">
        <v>877</v>
      </c>
      <c r="N4314" s="30"/>
      <c r="O4314" s="30" t="s">
        <v>9872</v>
      </c>
      <c r="P4314" s="30" t="s">
        <v>9868</v>
      </c>
      <c r="Q4314" s="30" t="s">
        <v>499</v>
      </c>
    </row>
    <row r="4315" spans="1:17" hidden="1" x14ac:dyDescent="0.2">
      <c r="A4315" s="30" t="s">
        <v>13110</v>
      </c>
      <c r="B4315" s="30" t="s">
        <v>10103</v>
      </c>
      <c r="C4315" s="30" t="s">
        <v>13111</v>
      </c>
      <c r="D4315" s="30"/>
      <c r="E4315" s="30" t="s">
        <v>9870</v>
      </c>
      <c r="F4315" s="30" t="s">
        <v>74</v>
      </c>
      <c r="G4315" s="38">
        <v>60</v>
      </c>
      <c r="H4315" s="31">
        <v>0</v>
      </c>
      <c r="I4315" s="30" t="s">
        <v>552</v>
      </c>
      <c r="J4315" s="30" t="s">
        <v>553</v>
      </c>
      <c r="K4315" s="30" t="s">
        <v>495</v>
      </c>
      <c r="L4315" s="30" t="s">
        <v>496</v>
      </c>
      <c r="M4315" s="30" t="s">
        <v>654</v>
      </c>
      <c r="N4315" s="30"/>
      <c r="O4315" s="30" t="s">
        <v>9872</v>
      </c>
      <c r="P4315" s="30" t="s">
        <v>9868</v>
      </c>
      <c r="Q4315" s="30" t="s">
        <v>499</v>
      </c>
    </row>
    <row r="4316" spans="1:17" hidden="1" x14ac:dyDescent="0.2">
      <c r="A4316" s="30" t="s">
        <v>13112</v>
      </c>
      <c r="B4316" s="30" t="s">
        <v>10109</v>
      </c>
      <c r="C4316" s="30" t="s">
        <v>13113</v>
      </c>
      <c r="D4316" s="30" t="s">
        <v>74</v>
      </c>
      <c r="E4316" s="30" t="s">
        <v>9891</v>
      </c>
      <c r="F4316" s="30"/>
      <c r="G4316" s="38">
        <v>60</v>
      </c>
      <c r="H4316" s="31">
        <v>0</v>
      </c>
      <c r="I4316" s="30" t="s">
        <v>610</v>
      </c>
      <c r="J4316" s="30" t="s">
        <v>611</v>
      </c>
      <c r="K4316" s="30" t="s">
        <v>495</v>
      </c>
      <c r="L4316" s="30" t="s">
        <v>612</v>
      </c>
      <c r="M4316" s="30" t="s">
        <v>1108</v>
      </c>
      <c r="N4316" s="30"/>
      <c r="O4316" s="30" t="s">
        <v>9872</v>
      </c>
      <c r="P4316" s="30" t="s">
        <v>9868</v>
      </c>
      <c r="Q4316" s="30" t="s">
        <v>4174</v>
      </c>
    </row>
    <row r="4317" spans="1:17" hidden="1" x14ac:dyDescent="0.2">
      <c r="A4317" s="30" t="s">
        <v>13114</v>
      </c>
      <c r="B4317" s="30" t="s">
        <v>10109</v>
      </c>
      <c r="C4317" s="30" t="s">
        <v>13115</v>
      </c>
      <c r="D4317" s="30" t="s">
        <v>74</v>
      </c>
      <c r="E4317" s="30" t="s">
        <v>9891</v>
      </c>
      <c r="F4317" s="30"/>
      <c r="G4317" s="38">
        <v>60</v>
      </c>
      <c r="H4317" s="31">
        <v>0</v>
      </c>
      <c r="I4317" s="30" t="s">
        <v>610</v>
      </c>
      <c r="J4317" s="30" t="s">
        <v>611</v>
      </c>
      <c r="K4317" s="30" t="s">
        <v>495</v>
      </c>
      <c r="L4317" s="30" t="s">
        <v>612</v>
      </c>
      <c r="M4317" s="30" t="s">
        <v>1035</v>
      </c>
      <c r="N4317" s="30"/>
      <c r="O4317" s="30" t="s">
        <v>9872</v>
      </c>
      <c r="P4317" s="30" t="s">
        <v>9868</v>
      </c>
      <c r="Q4317" s="30" t="s">
        <v>4174</v>
      </c>
    </row>
    <row r="4318" spans="1:17" hidden="1" x14ac:dyDescent="0.2">
      <c r="A4318" s="30" t="s">
        <v>13116</v>
      </c>
      <c r="B4318" s="30" t="s">
        <v>13117</v>
      </c>
      <c r="C4318" s="30" t="s">
        <v>13118</v>
      </c>
      <c r="D4318" s="30"/>
      <c r="E4318" s="30" t="s">
        <v>10101</v>
      </c>
      <c r="F4318" s="30"/>
      <c r="G4318" s="38">
        <v>60</v>
      </c>
      <c r="H4318" s="31">
        <v>0</v>
      </c>
      <c r="I4318" s="30" t="s">
        <v>546</v>
      </c>
      <c r="J4318" s="30" t="s">
        <v>547</v>
      </c>
      <c r="K4318" s="30" t="s">
        <v>495</v>
      </c>
      <c r="L4318" s="30" t="s">
        <v>828</v>
      </c>
      <c r="M4318" s="30" t="s">
        <v>573</v>
      </c>
      <c r="N4318" s="30"/>
      <c r="O4318" s="30" t="s">
        <v>9872</v>
      </c>
      <c r="P4318" s="30" t="s">
        <v>9868</v>
      </c>
      <c r="Q4318" s="30" t="s">
        <v>499</v>
      </c>
    </row>
    <row r="4319" spans="1:17" hidden="1" x14ac:dyDescent="0.2">
      <c r="A4319" s="30" t="s">
        <v>13119</v>
      </c>
      <c r="B4319" s="30" t="s">
        <v>10109</v>
      </c>
      <c r="C4319" s="30" t="s">
        <v>13120</v>
      </c>
      <c r="D4319" s="30" t="s">
        <v>74</v>
      </c>
      <c r="E4319" s="30" t="s">
        <v>9891</v>
      </c>
      <c r="F4319" s="30"/>
      <c r="G4319" s="38">
        <v>60</v>
      </c>
      <c r="H4319" s="31">
        <v>0</v>
      </c>
      <c r="I4319" s="30" t="s">
        <v>610</v>
      </c>
      <c r="J4319" s="30" t="s">
        <v>611</v>
      </c>
      <c r="K4319" s="30" t="s">
        <v>495</v>
      </c>
      <c r="L4319" s="30" t="s">
        <v>612</v>
      </c>
      <c r="M4319" s="30" t="s">
        <v>1108</v>
      </c>
      <c r="N4319" s="30"/>
      <c r="O4319" s="30" t="s">
        <v>9872</v>
      </c>
      <c r="P4319" s="30" t="s">
        <v>9868</v>
      </c>
      <c r="Q4319" s="30" t="s">
        <v>4174</v>
      </c>
    </row>
    <row r="4320" spans="1:17" hidden="1" x14ac:dyDescent="0.2">
      <c r="A4320" s="30" t="s">
        <v>13121</v>
      </c>
      <c r="B4320" s="30" t="s">
        <v>10109</v>
      </c>
      <c r="C4320" s="30" t="s">
        <v>13122</v>
      </c>
      <c r="D4320" s="30" t="s">
        <v>74</v>
      </c>
      <c r="E4320" s="30" t="s">
        <v>10883</v>
      </c>
      <c r="F4320" s="30"/>
      <c r="G4320" s="38">
        <v>60</v>
      </c>
      <c r="H4320" s="31">
        <v>0</v>
      </c>
      <c r="I4320" s="30" t="s">
        <v>610</v>
      </c>
      <c r="J4320" s="30" t="s">
        <v>611</v>
      </c>
      <c r="K4320" s="30" t="s">
        <v>495</v>
      </c>
      <c r="L4320" s="30" t="s">
        <v>612</v>
      </c>
      <c r="M4320" s="30" t="s">
        <v>6616</v>
      </c>
      <c r="N4320" s="30"/>
      <c r="O4320" s="30" t="s">
        <v>9872</v>
      </c>
      <c r="P4320" s="30" t="s">
        <v>9868</v>
      </c>
      <c r="Q4320" s="30" t="s">
        <v>4174</v>
      </c>
    </row>
    <row r="4321" spans="1:17" hidden="1" x14ac:dyDescent="0.2">
      <c r="A4321" s="30" t="s">
        <v>13123</v>
      </c>
      <c r="B4321" s="30" t="s">
        <v>10109</v>
      </c>
      <c r="C4321" s="30" t="s">
        <v>13124</v>
      </c>
      <c r="D4321" s="30" t="s">
        <v>74</v>
      </c>
      <c r="E4321" s="30" t="s">
        <v>9891</v>
      </c>
      <c r="F4321" s="30"/>
      <c r="G4321" s="38">
        <v>60</v>
      </c>
      <c r="H4321" s="31">
        <v>0</v>
      </c>
      <c r="I4321" s="30" t="s">
        <v>622</v>
      </c>
      <c r="J4321" s="30" t="s">
        <v>623</v>
      </c>
      <c r="K4321" s="30" t="s">
        <v>495</v>
      </c>
      <c r="L4321" s="30" t="s">
        <v>612</v>
      </c>
      <c r="M4321" s="30" t="s">
        <v>624</v>
      </c>
      <c r="N4321" s="30"/>
      <c r="O4321" s="30" t="s">
        <v>9872</v>
      </c>
      <c r="P4321" s="30" t="s">
        <v>9868</v>
      </c>
      <c r="Q4321" s="30" t="s">
        <v>4174</v>
      </c>
    </row>
    <row r="4322" spans="1:17" hidden="1" x14ac:dyDescent="0.2">
      <c r="A4322" s="30" t="s">
        <v>13125</v>
      </c>
      <c r="B4322" s="30" t="s">
        <v>10109</v>
      </c>
      <c r="C4322" s="30" t="s">
        <v>13126</v>
      </c>
      <c r="D4322" s="30" t="s">
        <v>74</v>
      </c>
      <c r="E4322" s="30" t="s">
        <v>9891</v>
      </c>
      <c r="F4322" s="30"/>
      <c r="G4322" s="38">
        <v>60</v>
      </c>
      <c r="H4322" s="31">
        <v>0</v>
      </c>
      <c r="I4322" s="30" t="s">
        <v>610</v>
      </c>
      <c r="J4322" s="30" t="s">
        <v>611</v>
      </c>
      <c r="K4322" s="30" t="s">
        <v>495</v>
      </c>
      <c r="L4322" s="30" t="s">
        <v>612</v>
      </c>
      <c r="M4322" s="30" t="s">
        <v>1035</v>
      </c>
      <c r="N4322" s="30"/>
      <c r="O4322" s="30" t="s">
        <v>9872</v>
      </c>
      <c r="P4322" s="30" t="s">
        <v>9868</v>
      </c>
      <c r="Q4322" s="30" t="s">
        <v>4174</v>
      </c>
    </row>
    <row r="4323" spans="1:17" hidden="1" x14ac:dyDescent="0.2">
      <c r="A4323" s="30" t="s">
        <v>13127</v>
      </c>
      <c r="B4323" s="30" t="s">
        <v>10109</v>
      </c>
      <c r="C4323" s="30" t="s">
        <v>13128</v>
      </c>
      <c r="D4323" s="30" t="s">
        <v>74</v>
      </c>
      <c r="E4323" s="30" t="s">
        <v>9891</v>
      </c>
      <c r="F4323" s="30"/>
      <c r="G4323" s="38">
        <v>60</v>
      </c>
      <c r="H4323" s="31">
        <v>0</v>
      </c>
      <c r="I4323" s="30" t="s">
        <v>610</v>
      </c>
      <c r="J4323" s="30" t="s">
        <v>611</v>
      </c>
      <c r="K4323" s="30" t="s">
        <v>495</v>
      </c>
      <c r="L4323" s="30" t="s">
        <v>612</v>
      </c>
      <c r="M4323" s="30" t="s">
        <v>1035</v>
      </c>
      <c r="N4323" s="30"/>
      <c r="O4323" s="30" t="s">
        <v>9872</v>
      </c>
      <c r="P4323" s="30" t="s">
        <v>9868</v>
      </c>
      <c r="Q4323" s="30" t="s">
        <v>4174</v>
      </c>
    </row>
    <row r="4324" spans="1:17" hidden="1" x14ac:dyDescent="0.2">
      <c r="A4324" s="30" t="s">
        <v>13129</v>
      </c>
      <c r="B4324" s="30" t="s">
        <v>10103</v>
      </c>
      <c r="C4324" s="30" t="s">
        <v>13130</v>
      </c>
      <c r="D4324" s="30"/>
      <c r="E4324" s="30" t="s">
        <v>9870</v>
      </c>
      <c r="F4324" s="30" t="s">
        <v>74</v>
      </c>
      <c r="G4324" s="38">
        <v>60</v>
      </c>
      <c r="H4324" s="31">
        <v>0</v>
      </c>
      <c r="I4324" s="30" t="s">
        <v>586</v>
      </c>
      <c r="J4324" s="30" t="s">
        <v>587</v>
      </c>
      <c r="K4324" s="30" t="s">
        <v>495</v>
      </c>
      <c r="L4324" s="30" t="s">
        <v>496</v>
      </c>
      <c r="M4324" s="30" t="s">
        <v>588</v>
      </c>
      <c r="N4324" s="30"/>
      <c r="O4324" s="30" t="s">
        <v>9872</v>
      </c>
      <c r="P4324" s="30" t="s">
        <v>9868</v>
      </c>
      <c r="Q4324" s="30" t="s">
        <v>499</v>
      </c>
    </row>
    <row r="4325" spans="1:17" hidden="1" x14ac:dyDescent="0.2">
      <c r="A4325" s="30" t="s">
        <v>13131</v>
      </c>
      <c r="B4325" s="30" t="s">
        <v>10103</v>
      </c>
      <c r="C4325" s="30" t="s">
        <v>13132</v>
      </c>
      <c r="D4325" s="30"/>
      <c r="E4325" s="30" t="s">
        <v>9870</v>
      </c>
      <c r="F4325" s="30" t="s">
        <v>74</v>
      </c>
      <c r="G4325" s="38">
        <v>60</v>
      </c>
      <c r="H4325" s="31">
        <v>0</v>
      </c>
      <c r="I4325" s="30" t="s">
        <v>504</v>
      </c>
      <c r="J4325" s="30" t="s">
        <v>505</v>
      </c>
      <c r="K4325" s="30" t="s">
        <v>495</v>
      </c>
      <c r="L4325" s="30" t="s">
        <v>496</v>
      </c>
      <c r="M4325" s="30" t="s">
        <v>506</v>
      </c>
      <c r="N4325" s="30" t="s">
        <v>507</v>
      </c>
      <c r="O4325" s="30" t="s">
        <v>9872</v>
      </c>
      <c r="P4325" s="30" t="s">
        <v>9868</v>
      </c>
      <c r="Q4325" s="30" t="s">
        <v>499</v>
      </c>
    </row>
    <row r="4326" spans="1:17" hidden="1" x14ac:dyDescent="0.2">
      <c r="A4326" s="30" t="s">
        <v>13133</v>
      </c>
      <c r="B4326" s="30" t="s">
        <v>10103</v>
      </c>
      <c r="C4326" s="30" t="s">
        <v>13134</v>
      </c>
      <c r="D4326" s="30"/>
      <c r="E4326" s="30" t="s">
        <v>9870</v>
      </c>
      <c r="F4326" s="30" t="s">
        <v>74</v>
      </c>
      <c r="G4326" s="38">
        <v>60</v>
      </c>
      <c r="H4326" s="31">
        <v>0</v>
      </c>
      <c r="I4326" s="30" t="s">
        <v>512</v>
      </c>
      <c r="J4326" s="30" t="s">
        <v>513</v>
      </c>
      <c r="K4326" s="30" t="s">
        <v>495</v>
      </c>
      <c r="L4326" s="30" t="s">
        <v>496</v>
      </c>
      <c r="M4326" s="30" t="s">
        <v>695</v>
      </c>
      <c r="N4326" s="30" t="s">
        <v>3640</v>
      </c>
      <c r="O4326" s="30" t="s">
        <v>9872</v>
      </c>
      <c r="P4326" s="30" t="s">
        <v>9868</v>
      </c>
      <c r="Q4326" s="30" t="s">
        <v>499</v>
      </c>
    </row>
    <row r="4327" spans="1:17" hidden="1" x14ac:dyDescent="0.2">
      <c r="A4327" s="30" t="s">
        <v>13135</v>
      </c>
      <c r="B4327" s="30" t="s">
        <v>10094</v>
      </c>
      <c r="C4327" s="30" t="s">
        <v>13136</v>
      </c>
      <c r="D4327" s="30"/>
      <c r="E4327" s="30" t="s">
        <v>9870</v>
      </c>
      <c r="F4327" s="30" t="s">
        <v>74</v>
      </c>
      <c r="G4327" s="38">
        <v>60</v>
      </c>
      <c r="H4327" s="31">
        <v>0</v>
      </c>
      <c r="I4327" s="30" t="s">
        <v>512</v>
      </c>
      <c r="J4327" s="30" t="s">
        <v>513</v>
      </c>
      <c r="K4327" s="30" t="s">
        <v>495</v>
      </c>
      <c r="L4327" s="30" t="s">
        <v>496</v>
      </c>
      <c r="M4327" s="30" t="s">
        <v>713</v>
      </c>
      <c r="N4327" s="30" t="s">
        <v>5255</v>
      </c>
      <c r="O4327" s="30" t="s">
        <v>9872</v>
      </c>
      <c r="P4327" s="30" t="s">
        <v>9868</v>
      </c>
      <c r="Q4327" s="30" t="s">
        <v>499</v>
      </c>
    </row>
    <row r="4328" spans="1:17" hidden="1" x14ac:dyDescent="0.2">
      <c r="A4328" s="30" t="s">
        <v>13137</v>
      </c>
      <c r="B4328" s="30" t="s">
        <v>10103</v>
      </c>
      <c r="C4328" s="30" t="s">
        <v>13138</v>
      </c>
      <c r="D4328" s="30"/>
      <c r="E4328" s="30" t="s">
        <v>9870</v>
      </c>
      <c r="F4328" s="30" t="s">
        <v>74</v>
      </c>
      <c r="G4328" s="38">
        <v>60</v>
      </c>
      <c r="H4328" s="31">
        <v>0</v>
      </c>
      <c r="I4328" s="30" t="s">
        <v>586</v>
      </c>
      <c r="J4328" s="30" t="s">
        <v>587</v>
      </c>
      <c r="K4328" s="30" t="s">
        <v>495</v>
      </c>
      <c r="L4328" s="30" t="s">
        <v>496</v>
      </c>
      <c r="M4328" s="30" t="s">
        <v>903</v>
      </c>
      <c r="N4328" s="30"/>
      <c r="O4328" s="30" t="s">
        <v>9872</v>
      </c>
      <c r="P4328" s="30" t="s">
        <v>9868</v>
      </c>
      <c r="Q4328" s="30" t="s">
        <v>499</v>
      </c>
    </row>
    <row r="4329" spans="1:17" hidden="1" x14ac:dyDescent="0.2">
      <c r="A4329" s="30" t="s">
        <v>13139</v>
      </c>
      <c r="B4329" s="30" t="s">
        <v>10109</v>
      </c>
      <c r="C4329" s="30" t="s">
        <v>13140</v>
      </c>
      <c r="D4329" s="30" t="s">
        <v>74</v>
      </c>
      <c r="E4329" s="30" t="s">
        <v>9891</v>
      </c>
      <c r="F4329" s="30"/>
      <c r="G4329" s="38">
        <v>60</v>
      </c>
      <c r="H4329" s="31">
        <v>0</v>
      </c>
      <c r="I4329" s="30" t="s">
        <v>5036</v>
      </c>
      <c r="J4329" s="30" t="s">
        <v>5037</v>
      </c>
      <c r="K4329" s="30" t="s">
        <v>495</v>
      </c>
      <c r="L4329" s="30" t="s">
        <v>612</v>
      </c>
      <c r="M4329" s="30" t="s">
        <v>1021</v>
      </c>
      <c r="N4329" s="30"/>
      <c r="O4329" s="30" t="s">
        <v>9872</v>
      </c>
      <c r="P4329" s="30" t="s">
        <v>9868</v>
      </c>
      <c r="Q4329" s="30" t="s">
        <v>4174</v>
      </c>
    </row>
    <row r="4330" spans="1:17" hidden="1" x14ac:dyDescent="0.2">
      <c r="A4330" s="30" t="s">
        <v>13141</v>
      </c>
      <c r="B4330" s="30" t="s">
        <v>10106</v>
      </c>
      <c r="C4330" s="30" t="s">
        <v>13142</v>
      </c>
      <c r="D4330" s="30" t="s">
        <v>74</v>
      </c>
      <c r="E4330" s="30" t="s">
        <v>9891</v>
      </c>
      <c r="F4330" s="30"/>
      <c r="G4330" s="38">
        <v>60</v>
      </c>
      <c r="H4330" s="31">
        <v>0</v>
      </c>
      <c r="I4330" s="30" t="s">
        <v>610</v>
      </c>
      <c r="J4330" s="30" t="s">
        <v>611</v>
      </c>
      <c r="K4330" s="30" t="s">
        <v>495</v>
      </c>
      <c r="L4330" s="30" t="s">
        <v>612</v>
      </c>
      <c r="M4330" s="30" t="s">
        <v>5051</v>
      </c>
      <c r="N4330" s="30"/>
      <c r="O4330" s="30" t="s">
        <v>9872</v>
      </c>
      <c r="P4330" s="30" t="s">
        <v>9868</v>
      </c>
      <c r="Q4330" s="30" t="s">
        <v>4174</v>
      </c>
    </row>
    <row r="4331" spans="1:17" hidden="1" x14ac:dyDescent="0.2">
      <c r="A4331" s="30" t="s">
        <v>13143</v>
      </c>
      <c r="B4331" s="30" t="s">
        <v>10106</v>
      </c>
      <c r="C4331" s="30" t="s">
        <v>13144</v>
      </c>
      <c r="D4331" s="30" t="s">
        <v>74</v>
      </c>
      <c r="E4331" s="30" t="s">
        <v>9891</v>
      </c>
      <c r="F4331" s="30"/>
      <c r="G4331" s="38">
        <v>60</v>
      </c>
      <c r="H4331" s="31">
        <v>0</v>
      </c>
      <c r="I4331" s="30" t="s">
        <v>610</v>
      </c>
      <c r="J4331" s="30" t="s">
        <v>611</v>
      </c>
      <c r="K4331" s="30" t="s">
        <v>495</v>
      </c>
      <c r="L4331" s="30" t="s">
        <v>612</v>
      </c>
      <c r="M4331" s="30" t="s">
        <v>5051</v>
      </c>
      <c r="N4331" s="30"/>
      <c r="O4331" s="30" t="s">
        <v>9872</v>
      </c>
      <c r="P4331" s="30" t="s">
        <v>9868</v>
      </c>
      <c r="Q4331" s="30" t="s">
        <v>4174</v>
      </c>
    </row>
    <row r="4332" spans="1:17" hidden="1" x14ac:dyDescent="0.2">
      <c r="A4332" s="30" t="s">
        <v>13145</v>
      </c>
      <c r="B4332" s="30" t="s">
        <v>10106</v>
      </c>
      <c r="C4332" s="30" t="s">
        <v>13146</v>
      </c>
      <c r="D4332" s="30" t="s">
        <v>74</v>
      </c>
      <c r="E4332" s="30" t="s">
        <v>9891</v>
      </c>
      <c r="F4332" s="30"/>
      <c r="G4332" s="38">
        <v>60</v>
      </c>
      <c r="H4332" s="31">
        <v>0</v>
      </c>
      <c r="I4332" s="30" t="s">
        <v>610</v>
      </c>
      <c r="J4332" s="30" t="s">
        <v>611</v>
      </c>
      <c r="K4332" s="30" t="s">
        <v>495</v>
      </c>
      <c r="L4332" s="30" t="s">
        <v>612</v>
      </c>
      <c r="M4332" s="30" t="s">
        <v>5051</v>
      </c>
      <c r="N4332" s="30"/>
      <c r="O4332" s="30" t="s">
        <v>9872</v>
      </c>
      <c r="P4332" s="30" t="s">
        <v>9868</v>
      </c>
      <c r="Q4332" s="30" t="s">
        <v>4174</v>
      </c>
    </row>
    <row r="4333" spans="1:17" hidden="1" x14ac:dyDescent="0.2">
      <c r="A4333" s="30" t="s">
        <v>13147</v>
      </c>
      <c r="B4333" s="30" t="s">
        <v>10106</v>
      </c>
      <c r="C4333" s="30" t="s">
        <v>13148</v>
      </c>
      <c r="D4333" s="30" t="s">
        <v>74</v>
      </c>
      <c r="E4333" s="30" t="s">
        <v>9891</v>
      </c>
      <c r="F4333" s="30"/>
      <c r="G4333" s="38">
        <v>60</v>
      </c>
      <c r="H4333" s="31">
        <v>0</v>
      </c>
      <c r="I4333" s="30" t="s">
        <v>622</v>
      </c>
      <c r="J4333" s="30" t="s">
        <v>623</v>
      </c>
      <c r="K4333" s="30" t="s">
        <v>495</v>
      </c>
      <c r="L4333" s="30" t="s">
        <v>612</v>
      </c>
      <c r="M4333" s="30" t="s">
        <v>1153</v>
      </c>
      <c r="N4333" s="30"/>
      <c r="O4333" s="30" t="s">
        <v>9872</v>
      </c>
      <c r="P4333" s="30" t="s">
        <v>9868</v>
      </c>
      <c r="Q4333" s="30" t="s">
        <v>4174</v>
      </c>
    </row>
    <row r="4334" spans="1:17" hidden="1" x14ac:dyDescent="0.2">
      <c r="A4334" s="30" t="s">
        <v>13149</v>
      </c>
      <c r="B4334" s="30" t="s">
        <v>10103</v>
      </c>
      <c r="C4334" s="30" t="s">
        <v>13150</v>
      </c>
      <c r="D4334" s="30"/>
      <c r="E4334" s="30" t="s">
        <v>9870</v>
      </c>
      <c r="F4334" s="30" t="s">
        <v>74</v>
      </c>
      <c r="G4334" s="38">
        <v>60</v>
      </c>
      <c r="H4334" s="31">
        <v>0</v>
      </c>
      <c r="I4334" s="30" t="s">
        <v>586</v>
      </c>
      <c r="J4334" s="30" t="s">
        <v>587</v>
      </c>
      <c r="K4334" s="30" t="s">
        <v>495</v>
      </c>
      <c r="L4334" s="30" t="s">
        <v>496</v>
      </c>
      <c r="M4334" s="30" t="s">
        <v>588</v>
      </c>
      <c r="N4334" s="30"/>
      <c r="O4334" s="30" t="s">
        <v>9872</v>
      </c>
      <c r="P4334" s="30" t="s">
        <v>9868</v>
      </c>
      <c r="Q4334" s="30" t="s">
        <v>499</v>
      </c>
    </row>
    <row r="4335" spans="1:17" hidden="1" x14ac:dyDescent="0.2">
      <c r="A4335" s="30" t="s">
        <v>13151</v>
      </c>
      <c r="B4335" s="30" t="s">
        <v>10103</v>
      </c>
      <c r="C4335" s="30" t="s">
        <v>13152</v>
      </c>
      <c r="D4335" s="30"/>
      <c r="E4335" s="30" t="s">
        <v>9870</v>
      </c>
      <c r="F4335" s="30" t="s">
        <v>74</v>
      </c>
      <c r="G4335" s="38">
        <v>60</v>
      </c>
      <c r="H4335" s="31">
        <v>0</v>
      </c>
      <c r="I4335" s="30" t="s">
        <v>512</v>
      </c>
      <c r="J4335" s="30" t="s">
        <v>513</v>
      </c>
      <c r="K4335" s="30" t="s">
        <v>495</v>
      </c>
      <c r="L4335" s="30" t="s">
        <v>496</v>
      </c>
      <c r="M4335" s="30" t="s">
        <v>695</v>
      </c>
      <c r="N4335" s="30" t="s">
        <v>2843</v>
      </c>
      <c r="O4335" s="30" t="s">
        <v>9872</v>
      </c>
      <c r="P4335" s="30" t="s">
        <v>9868</v>
      </c>
      <c r="Q4335" s="30" t="s">
        <v>499</v>
      </c>
    </row>
    <row r="4336" spans="1:17" hidden="1" x14ac:dyDescent="0.2">
      <c r="A4336" s="30" t="s">
        <v>13153</v>
      </c>
      <c r="B4336" s="30" t="s">
        <v>10109</v>
      </c>
      <c r="C4336" s="30" t="s">
        <v>13154</v>
      </c>
      <c r="D4336" s="30" t="s">
        <v>74</v>
      </c>
      <c r="E4336" s="30" t="s">
        <v>10883</v>
      </c>
      <c r="F4336" s="30"/>
      <c r="G4336" s="38">
        <v>60</v>
      </c>
      <c r="H4336" s="31">
        <v>0</v>
      </c>
      <c r="I4336" s="30" t="s">
        <v>610</v>
      </c>
      <c r="J4336" s="30" t="s">
        <v>611</v>
      </c>
      <c r="K4336" s="30" t="s">
        <v>495</v>
      </c>
      <c r="L4336" s="30" t="s">
        <v>612</v>
      </c>
      <c r="M4336" s="30" t="s">
        <v>6616</v>
      </c>
      <c r="N4336" s="30"/>
      <c r="O4336" s="30" t="s">
        <v>9872</v>
      </c>
      <c r="P4336" s="30" t="s">
        <v>9868</v>
      </c>
      <c r="Q4336" s="30" t="s">
        <v>4174</v>
      </c>
    </row>
    <row r="4337" spans="1:17" hidden="1" x14ac:dyDescent="0.2">
      <c r="A4337" s="30" t="s">
        <v>13155</v>
      </c>
      <c r="B4337" s="30" t="s">
        <v>10129</v>
      </c>
      <c r="C4337" s="30" t="s">
        <v>13156</v>
      </c>
      <c r="D4337" s="30"/>
      <c r="E4337" s="30" t="s">
        <v>9870</v>
      </c>
      <c r="F4337" s="30" t="s">
        <v>74</v>
      </c>
      <c r="G4337" s="38">
        <v>60</v>
      </c>
      <c r="H4337" s="31">
        <v>0</v>
      </c>
      <c r="I4337" s="30" t="s">
        <v>586</v>
      </c>
      <c r="J4337" s="30" t="s">
        <v>587</v>
      </c>
      <c r="K4337" s="30" t="s">
        <v>495</v>
      </c>
      <c r="L4337" s="30" t="s">
        <v>496</v>
      </c>
      <c r="M4337" s="30" t="s">
        <v>497</v>
      </c>
      <c r="N4337" s="30"/>
      <c r="O4337" s="30" t="s">
        <v>9872</v>
      </c>
      <c r="P4337" s="30" t="s">
        <v>9868</v>
      </c>
      <c r="Q4337" s="30" t="s">
        <v>499</v>
      </c>
    </row>
    <row r="4338" spans="1:17" hidden="1" x14ac:dyDescent="0.2">
      <c r="A4338" s="30" t="s">
        <v>13157</v>
      </c>
      <c r="B4338" s="30" t="s">
        <v>10103</v>
      </c>
      <c r="C4338" s="30" t="s">
        <v>13158</v>
      </c>
      <c r="D4338" s="30"/>
      <c r="E4338" s="30" t="s">
        <v>9870</v>
      </c>
      <c r="F4338" s="30" t="s">
        <v>74</v>
      </c>
      <c r="G4338" s="38">
        <v>60</v>
      </c>
      <c r="H4338" s="31">
        <v>0</v>
      </c>
      <c r="I4338" s="30" t="s">
        <v>546</v>
      </c>
      <c r="J4338" s="30" t="s">
        <v>547</v>
      </c>
      <c r="K4338" s="30" t="s">
        <v>495</v>
      </c>
      <c r="L4338" s="30" t="s">
        <v>496</v>
      </c>
      <c r="M4338" s="30" t="s">
        <v>695</v>
      </c>
      <c r="N4338" s="30" t="s">
        <v>4002</v>
      </c>
      <c r="O4338" s="30" t="s">
        <v>9872</v>
      </c>
      <c r="P4338" s="30" t="s">
        <v>9868</v>
      </c>
      <c r="Q4338" s="30" t="s">
        <v>499</v>
      </c>
    </row>
    <row r="4339" spans="1:17" hidden="1" x14ac:dyDescent="0.2">
      <c r="A4339" s="30" t="s">
        <v>13159</v>
      </c>
      <c r="B4339" s="30" t="s">
        <v>10103</v>
      </c>
      <c r="C4339" s="30" t="s">
        <v>13160</v>
      </c>
      <c r="D4339" s="30"/>
      <c r="E4339" s="30" t="s">
        <v>9870</v>
      </c>
      <c r="F4339" s="30" t="s">
        <v>74</v>
      </c>
      <c r="G4339" s="38">
        <v>60</v>
      </c>
      <c r="H4339" s="31">
        <v>0</v>
      </c>
      <c r="I4339" s="30" t="s">
        <v>586</v>
      </c>
      <c r="J4339" s="30" t="s">
        <v>587</v>
      </c>
      <c r="K4339" s="30" t="s">
        <v>495</v>
      </c>
      <c r="L4339" s="30" t="s">
        <v>496</v>
      </c>
      <c r="M4339" s="30" t="s">
        <v>903</v>
      </c>
      <c r="N4339" s="30"/>
      <c r="O4339" s="30" t="s">
        <v>9872</v>
      </c>
      <c r="P4339" s="30" t="s">
        <v>9868</v>
      </c>
      <c r="Q4339" s="30" t="s">
        <v>499</v>
      </c>
    </row>
    <row r="4340" spans="1:17" hidden="1" x14ac:dyDescent="0.2">
      <c r="A4340" s="30" t="s">
        <v>13161</v>
      </c>
      <c r="B4340" s="30" t="s">
        <v>10109</v>
      </c>
      <c r="C4340" s="30" t="s">
        <v>13162</v>
      </c>
      <c r="D4340" s="30" t="s">
        <v>74</v>
      </c>
      <c r="E4340" s="30" t="s">
        <v>9891</v>
      </c>
      <c r="F4340" s="30"/>
      <c r="G4340" s="38">
        <v>60</v>
      </c>
      <c r="H4340" s="31">
        <v>0</v>
      </c>
      <c r="I4340" s="30" t="s">
        <v>610</v>
      </c>
      <c r="J4340" s="30" t="s">
        <v>611</v>
      </c>
      <c r="K4340" s="30" t="s">
        <v>495</v>
      </c>
      <c r="L4340" s="30" t="s">
        <v>612</v>
      </c>
      <c r="M4340" s="30" t="s">
        <v>1108</v>
      </c>
      <c r="N4340" s="30"/>
      <c r="O4340" s="30" t="s">
        <v>9872</v>
      </c>
      <c r="P4340" s="30" t="s">
        <v>9868</v>
      </c>
      <c r="Q4340" s="30" t="s">
        <v>4174</v>
      </c>
    </row>
    <row r="4341" spans="1:17" hidden="1" x14ac:dyDescent="0.2">
      <c r="A4341" s="30" t="s">
        <v>13163</v>
      </c>
      <c r="B4341" s="30" t="s">
        <v>10109</v>
      </c>
      <c r="C4341" s="30" t="s">
        <v>13164</v>
      </c>
      <c r="D4341" s="30" t="s">
        <v>74</v>
      </c>
      <c r="E4341" s="30" t="s">
        <v>9891</v>
      </c>
      <c r="F4341" s="30"/>
      <c r="G4341" s="38">
        <v>60</v>
      </c>
      <c r="H4341" s="31">
        <v>0</v>
      </c>
      <c r="I4341" s="30" t="s">
        <v>5036</v>
      </c>
      <c r="J4341" s="30" t="s">
        <v>5037</v>
      </c>
      <c r="K4341" s="30" t="s">
        <v>495</v>
      </c>
      <c r="L4341" s="30" t="s">
        <v>612</v>
      </c>
      <c r="M4341" s="30" t="s">
        <v>1828</v>
      </c>
      <c r="N4341" s="30"/>
      <c r="O4341" s="30" t="s">
        <v>9872</v>
      </c>
      <c r="P4341" s="30" t="s">
        <v>9868</v>
      </c>
      <c r="Q4341" s="30" t="s">
        <v>4174</v>
      </c>
    </row>
    <row r="4342" spans="1:17" hidden="1" x14ac:dyDescent="0.2">
      <c r="A4342" s="30" t="s">
        <v>13165</v>
      </c>
      <c r="B4342" s="30" t="s">
        <v>10109</v>
      </c>
      <c r="C4342" s="30" t="s">
        <v>13166</v>
      </c>
      <c r="D4342" s="30" t="s">
        <v>74</v>
      </c>
      <c r="E4342" s="30" t="s">
        <v>9891</v>
      </c>
      <c r="F4342" s="30"/>
      <c r="G4342" s="38">
        <v>60</v>
      </c>
      <c r="H4342" s="31">
        <v>0</v>
      </c>
      <c r="I4342" s="30" t="s">
        <v>5036</v>
      </c>
      <c r="J4342" s="30" t="s">
        <v>5037</v>
      </c>
      <c r="K4342" s="30" t="s">
        <v>495</v>
      </c>
      <c r="L4342" s="30" t="s">
        <v>612</v>
      </c>
      <c r="M4342" s="30" t="s">
        <v>6055</v>
      </c>
      <c r="N4342" s="30"/>
      <c r="O4342" s="30" t="s">
        <v>9872</v>
      </c>
      <c r="P4342" s="30" t="s">
        <v>9868</v>
      </c>
      <c r="Q4342" s="30" t="s">
        <v>4174</v>
      </c>
    </row>
    <row r="4343" spans="1:17" hidden="1" x14ac:dyDescent="0.2">
      <c r="A4343" s="30" t="s">
        <v>13167</v>
      </c>
      <c r="B4343" s="30" t="s">
        <v>10109</v>
      </c>
      <c r="C4343" s="30" t="s">
        <v>13168</v>
      </c>
      <c r="D4343" s="30" t="s">
        <v>74</v>
      </c>
      <c r="E4343" s="30" t="s">
        <v>9891</v>
      </c>
      <c r="F4343" s="30"/>
      <c r="G4343" s="38">
        <v>60</v>
      </c>
      <c r="H4343" s="31">
        <v>0</v>
      </c>
      <c r="I4343" s="30" t="s">
        <v>5036</v>
      </c>
      <c r="J4343" s="30" t="s">
        <v>5037</v>
      </c>
      <c r="K4343" s="30" t="s">
        <v>495</v>
      </c>
      <c r="L4343" s="30" t="s">
        <v>612</v>
      </c>
      <c r="M4343" s="30" t="s">
        <v>6055</v>
      </c>
      <c r="N4343" s="30"/>
      <c r="O4343" s="30" t="s">
        <v>9872</v>
      </c>
      <c r="P4343" s="30" t="s">
        <v>9868</v>
      </c>
      <c r="Q4343" s="30" t="s">
        <v>4174</v>
      </c>
    </row>
    <row r="4344" spans="1:17" hidden="1" x14ac:dyDescent="0.2">
      <c r="A4344" s="30" t="s">
        <v>13169</v>
      </c>
      <c r="B4344" s="30" t="s">
        <v>10109</v>
      </c>
      <c r="C4344" s="30" t="s">
        <v>13170</v>
      </c>
      <c r="D4344" s="30" t="s">
        <v>74</v>
      </c>
      <c r="E4344" s="30" t="s">
        <v>9891</v>
      </c>
      <c r="F4344" s="30"/>
      <c r="G4344" s="38">
        <v>60</v>
      </c>
      <c r="H4344" s="31">
        <v>0</v>
      </c>
      <c r="I4344" s="30" t="s">
        <v>610</v>
      </c>
      <c r="J4344" s="30" t="s">
        <v>611</v>
      </c>
      <c r="K4344" s="30" t="s">
        <v>495</v>
      </c>
      <c r="L4344" s="30" t="s">
        <v>612</v>
      </c>
      <c r="M4344" s="30" t="s">
        <v>1035</v>
      </c>
      <c r="N4344" s="30"/>
      <c r="O4344" s="30" t="s">
        <v>9872</v>
      </c>
      <c r="P4344" s="30" t="s">
        <v>9868</v>
      </c>
      <c r="Q4344" s="30" t="s">
        <v>4174</v>
      </c>
    </row>
    <row r="4345" spans="1:17" hidden="1" x14ac:dyDescent="0.2">
      <c r="A4345" s="30" t="s">
        <v>13171</v>
      </c>
      <c r="B4345" s="30" t="s">
        <v>10109</v>
      </c>
      <c r="C4345" s="30" t="s">
        <v>13172</v>
      </c>
      <c r="D4345" s="30" t="s">
        <v>74</v>
      </c>
      <c r="E4345" s="30" t="s">
        <v>9891</v>
      </c>
      <c r="F4345" s="30"/>
      <c r="G4345" s="38">
        <v>60</v>
      </c>
      <c r="H4345" s="31">
        <v>0</v>
      </c>
      <c r="I4345" s="30" t="s">
        <v>622</v>
      </c>
      <c r="J4345" s="30" t="s">
        <v>623</v>
      </c>
      <c r="K4345" s="30" t="s">
        <v>495</v>
      </c>
      <c r="L4345" s="30" t="s">
        <v>612</v>
      </c>
      <c r="M4345" s="30" t="s">
        <v>1007</v>
      </c>
      <c r="N4345" s="30"/>
      <c r="O4345" s="30" t="s">
        <v>9872</v>
      </c>
      <c r="P4345" s="30" t="s">
        <v>9868</v>
      </c>
      <c r="Q4345" s="30" t="s">
        <v>4174</v>
      </c>
    </row>
    <row r="4346" spans="1:17" hidden="1" x14ac:dyDescent="0.2">
      <c r="A4346" s="30" t="s">
        <v>13173</v>
      </c>
      <c r="B4346" s="30" t="s">
        <v>10103</v>
      </c>
      <c r="C4346" s="30" t="s">
        <v>13174</v>
      </c>
      <c r="D4346" s="30"/>
      <c r="E4346" s="30" t="s">
        <v>9870</v>
      </c>
      <c r="F4346" s="30" t="s">
        <v>74</v>
      </c>
      <c r="G4346" s="38">
        <v>60</v>
      </c>
      <c r="H4346" s="31">
        <v>0</v>
      </c>
      <c r="I4346" s="30" t="s">
        <v>552</v>
      </c>
      <c r="J4346" s="30" t="s">
        <v>553</v>
      </c>
      <c r="K4346" s="30" t="s">
        <v>495</v>
      </c>
      <c r="L4346" s="30" t="s">
        <v>496</v>
      </c>
      <c r="M4346" s="30" t="s">
        <v>654</v>
      </c>
      <c r="N4346" s="30"/>
      <c r="O4346" s="30" t="s">
        <v>9872</v>
      </c>
      <c r="P4346" s="30" t="s">
        <v>9868</v>
      </c>
      <c r="Q4346" s="30" t="s">
        <v>499</v>
      </c>
    </row>
    <row r="4347" spans="1:17" hidden="1" x14ac:dyDescent="0.2">
      <c r="A4347" s="30" t="s">
        <v>13175</v>
      </c>
      <c r="B4347" s="30" t="s">
        <v>10103</v>
      </c>
      <c r="C4347" s="30" t="s">
        <v>13176</v>
      </c>
      <c r="D4347" s="30"/>
      <c r="E4347" s="30" t="s">
        <v>9870</v>
      </c>
      <c r="F4347" s="30" t="s">
        <v>74</v>
      </c>
      <c r="G4347" s="38">
        <v>60</v>
      </c>
      <c r="H4347" s="31">
        <v>0</v>
      </c>
      <c r="I4347" s="30" t="s">
        <v>546</v>
      </c>
      <c r="J4347" s="30" t="s">
        <v>547</v>
      </c>
      <c r="K4347" s="30" t="s">
        <v>495</v>
      </c>
      <c r="L4347" s="30" t="s">
        <v>496</v>
      </c>
      <c r="M4347" s="30" t="s">
        <v>526</v>
      </c>
      <c r="N4347" s="30"/>
      <c r="O4347" s="30" t="s">
        <v>9872</v>
      </c>
      <c r="P4347" s="30" t="s">
        <v>9868</v>
      </c>
      <c r="Q4347" s="30" t="s">
        <v>499</v>
      </c>
    </row>
    <row r="4348" spans="1:17" hidden="1" x14ac:dyDescent="0.2">
      <c r="A4348" s="30" t="s">
        <v>13177</v>
      </c>
      <c r="B4348" s="30" t="s">
        <v>10120</v>
      </c>
      <c r="C4348" s="30" t="s">
        <v>13178</v>
      </c>
      <c r="D4348" s="30" t="s">
        <v>74</v>
      </c>
      <c r="E4348" s="30" t="s">
        <v>9891</v>
      </c>
      <c r="F4348" s="30"/>
      <c r="G4348" s="38">
        <v>60</v>
      </c>
      <c r="H4348" s="31">
        <v>0</v>
      </c>
      <c r="I4348" s="30" t="s">
        <v>5036</v>
      </c>
      <c r="J4348" s="30" t="s">
        <v>5037</v>
      </c>
      <c r="K4348" s="30" t="s">
        <v>495</v>
      </c>
      <c r="L4348" s="30" t="s">
        <v>612</v>
      </c>
      <c r="M4348" s="30" t="s">
        <v>11242</v>
      </c>
      <c r="N4348" s="30"/>
      <c r="O4348" s="30" t="s">
        <v>9872</v>
      </c>
      <c r="P4348" s="30" t="s">
        <v>9868</v>
      </c>
      <c r="Q4348" s="30" t="s">
        <v>4174</v>
      </c>
    </row>
    <row r="4349" spans="1:17" hidden="1" x14ac:dyDescent="0.2">
      <c r="A4349" s="30" t="s">
        <v>13179</v>
      </c>
      <c r="B4349" s="30" t="s">
        <v>10103</v>
      </c>
      <c r="C4349" s="30" t="s">
        <v>13180</v>
      </c>
      <c r="D4349" s="30"/>
      <c r="E4349" s="30" t="s">
        <v>9870</v>
      </c>
      <c r="F4349" s="30" t="s">
        <v>74</v>
      </c>
      <c r="G4349" s="38">
        <v>60</v>
      </c>
      <c r="H4349" s="31">
        <v>0</v>
      </c>
      <c r="I4349" s="30" t="s">
        <v>512</v>
      </c>
      <c r="J4349" s="30" t="s">
        <v>513</v>
      </c>
      <c r="K4349" s="30" t="s">
        <v>495</v>
      </c>
      <c r="L4349" s="30" t="s">
        <v>496</v>
      </c>
      <c r="M4349" s="30" t="s">
        <v>713</v>
      </c>
      <c r="N4349" s="30" t="s">
        <v>2818</v>
      </c>
      <c r="O4349" s="30" t="s">
        <v>9872</v>
      </c>
      <c r="P4349" s="30" t="s">
        <v>9868</v>
      </c>
      <c r="Q4349" s="30" t="s">
        <v>499</v>
      </c>
    </row>
    <row r="4350" spans="1:17" hidden="1" x14ac:dyDescent="0.2">
      <c r="A4350" s="30" t="s">
        <v>13181</v>
      </c>
      <c r="B4350" s="30" t="s">
        <v>10103</v>
      </c>
      <c r="C4350" s="30" t="s">
        <v>13182</v>
      </c>
      <c r="D4350" s="30"/>
      <c r="E4350" s="30" t="s">
        <v>9870</v>
      </c>
      <c r="F4350" s="30" t="s">
        <v>74</v>
      </c>
      <c r="G4350" s="38">
        <v>60</v>
      </c>
      <c r="H4350" s="31">
        <v>0</v>
      </c>
      <c r="I4350" s="30" t="s">
        <v>718</v>
      </c>
      <c r="J4350" s="30" t="s">
        <v>719</v>
      </c>
      <c r="K4350" s="30" t="s">
        <v>495</v>
      </c>
      <c r="L4350" s="30" t="s">
        <v>496</v>
      </c>
      <c r="M4350" s="30" t="s">
        <v>588</v>
      </c>
      <c r="N4350" s="30"/>
      <c r="O4350" s="30" t="s">
        <v>9872</v>
      </c>
      <c r="P4350" s="30" t="s">
        <v>9868</v>
      </c>
      <c r="Q4350" s="30" t="s">
        <v>499</v>
      </c>
    </row>
    <row r="4351" spans="1:17" hidden="1" x14ac:dyDescent="0.2">
      <c r="A4351" s="30" t="s">
        <v>13183</v>
      </c>
      <c r="B4351" s="30" t="s">
        <v>10109</v>
      </c>
      <c r="C4351" s="30" t="s">
        <v>13184</v>
      </c>
      <c r="D4351" s="30" t="s">
        <v>74</v>
      </c>
      <c r="E4351" s="30" t="s">
        <v>9891</v>
      </c>
      <c r="F4351" s="30"/>
      <c r="G4351" s="38">
        <v>60</v>
      </c>
      <c r="H4351" s="31">
        <v>0</v>
      </c>
      <c r="I4351" s="30" t="s">
        <v>610</v>
      </c>
      <c r="J4351" s="30" t="s">
        <v>611</v>
      </c>
      <c r="K4351" s="30" t="s">
        <v>495</v>
      </c>
      <c r="L4351" s="30" t="s">
        <v>612</v>
      </c>
      <c r="M4351" s="30" t="s">
        <v>950</v>
      </c>
      <c r="N4351" s="30"/>
      <c r="O4351" s="30" t="s">
        <v>9872</v>
      </c>
      <c r="P4351" s="30" t="s">
        <v>9868</v>
      </c>
      <c r="Q4351" s="30" t="s">
        <v>4174</v>
      </c>
    </row>
    <row r="4352" spans="1:17" hidden="1" x14ac:dyDescent="0.2">
      <c r="A4352" s="30" t="s">
        <v>13185</v>
      </c>
      <c r="B4352" s="30" t="s">
        <v>10109</v>
      </c>
      <c r="C4352" s="30" t="s">
        <v>13186</v>
      </c>
      <c r="D4352" s="30" t="s">
        <v>74</v>
      </c>
      <c r="E4352" s="30" t="s">
        <v>9891</v>
      </c>
      <c r="F4352" s="30"/>
      <c r="G4352" s="38">
        <v>60</v>
      </c>
      <c r="H4352" s="31">
        <v>0</v>
      </c>
      <c r="I4352" s="30" t="s">
        <v>610</v>
      </c>
      <c r="J4352" s="30" t="s">
        <v>611</v>
      </c>
      <c r="K4352" s="30" t="s">
        <v>495</v>
      </c>
      <c r="L4352" s="30" t="s">
        <v>612</v>
      </c>
      <c r="M4352" s="30" t="s">
        <v>943</v>
      </c>
      <c r="N4352" s="30"/>
      <c r="O4352" s="30" t="s">
        <v>9872</v>
      </c>
      <c r="P4352" s="30" t="s">
        <v>9868</v>
      </c>
      <c r="Q4352" s="30" t="s">
        <v>4174</v>
      </c>
    </row>
    <row r="4353" spans="1:17" hidden="1" x14ac:dyDescent="0.2">
      <c r="A4353" s="30" t="s">
        <v>13187</v>
      </c>
      <c r="B4353" s="30" t="s">
        <v>10109</v>
      </c>
      <c r="C4353" s="30" t="s">
        <v>13188</v>
      </c>
      <c r="D4353" s="30" t="s">
        <v>74</v>
      </c>
      <c r="E4353" s="30" t="s">
        <v>9891</v>
      </c>
      <c r="F4353" s="30"/>
      <c r="G4353" s="38">
        <v>60</v>
      </c>
      <c r="H4353" s="31">
        <v>0</v>
      </c>
      <c r="I4353" s="30" t="s">
        <v>610</v>
      </c>
      <c r="J4353" s="30" t="s">
        <v>611</v>
      </c>
      <c r="K4353" s="30" t="s">
        <v>495</v>
      </c>
      <c r="L4353" s="30" t="s">
        <v>612</v>
      </c>
      <c r="M4353" s="30" t="s">
        <v>1035</v>
      </c>
      <c r="N4353" s="30"/>
      <c r="O4353" s="30" t="s">
        <v>9872</v>
      </c>
      <c r="P4353" s="30" t="s">
        <v>9868</v>
      </c>
      <c r="Q4353" s="30" t="s">
        <v>4174</v>
      </c>
    </row>
    <row r="4354" spans="1:17" hidden="1" x14ac:dyDescent="0.2">
      <c r="A4354" s="30" t="s">
        <v>13189</v>
      </c>
      <c r="B4354" s="30" t="s">
        <v>10106</v>
      </c>
      <c r="C4354" s="30" t="s">
        <v>13190</v>
      </c>
      <c r="D4354" s="30" t="s">
        <v>74</v>
      </c>
      <c r="E4354" s="30" t="s">
        <v>9891</v>
      </c>
      <c r="F4354" s="30"/>
      <c r="G4354" s="38">
        <v>60</v>
      </c>
      <c r="H4354" s="31">
        <v>0</v>
      </c>
      <c r="I4354" s="30" t="s">
        <v>610</v>
      </c>
      <c r="J4354" s="30" t="s">
        <v>611</v>
      </c>
      <c r="K4354" s="30" t="s">
        <v>495</v>
      </c>
      <c r="L4354" s="30" t="s">
        <v>612</v>
      </c>
      <c r="M4354" s="30" t="s">
        <v>5051</v>
      </c>
      <c r="N4354" s="30"/>
      <c r="O4354" s="30" t="s">
        <v>9872</v>
      </c>
      <c r="P4354" s="30" t="s">
        <v>9868</v>
      </c>
      <c r="Q4354" s="30" t="s">
        <v>4174</v>
      </c>
    </row>
    <row r="4355" spans="1:17" hidden="1" x14ac:dyDescent="0.2">
      <c r="A4355" s="30" t="s">
        <v>13191</v>
      </c>
      <c r="B4355" s="30" t="s">
        <v>10109</v>
      </c>
      <c r="C4355" s="30" t="s">
        <v>13192</v>
      </c>
      <c r="D4355" s="30" t="s">
        <v>74</v>
      </c>
      <c r="E4355" s="30" t="s">
        <v>9891</v>
      </c>
      <c r="F4355" s="30"/>
      <c r="G4355" s="38">
        <v>60</v>
      </c>
      <c r="H4355" s="31">
        <v>0</v>
      </c>
      <c r="I4355" s="30" t="s">
        <v>610</v>
      </c>
      <c r="J4355" s="30" t="s">
        <v>611</v>
      </c>
      <c r="K4355" s="30" t="s">
        <v>495</v>
      </c>
      <c r="L4355" s="30" t="s">
        <v>612</v>
      </c>
      <c r="M4355" s="30" t="s">
        <v>1108</v>
      </c>
      <c r="N4355" s="30"/>
      <c r="O4355" s="30" t="s">
        <v>9872</v>
      </c>
      <c r="P4355" s="30" t="s">
        <v>9868</v>
      </c>
      <c r="Q4355" s="30" t="s">
        <v>4174</v>
      </c>
    </row>
    <row r="4356" spans="1:17" hidden="1" x14ac:dyDescent="0.2">
      <c r="A4356" s="30" t="s">
        <v>13193</v>
      </c>
      <c r="B4356" s="30" t="s">
        <v>10106</v>
      </c>
      <c r="C4356" s="30" t="s">
        <v>13194</v>
      </c>
      <c r="D4356" s="30" t="s">
        <v>74</v>
      </c>
      <c r="E4356" s="30" t="s">
        <v>9891</v>
      </c>
      <c r="F4356" s="30"/>
      <c r="G4356" s="38">
        <v>60</v>
      </c>
      <c r="H4356" s="31">
        <v>0</v>
      </c>
      <c r="I4356" s="30" t="s">
        <v>622</v>
      </c>
      <c r="J4356" s="30" t="s">
        <v>623</v>
      </c>
      <c r="K4356" s="30" t="s">
        <v>495</v>
      </c>
      <c r="L4356" s="30" t="s">
        <v>612</v>
      </c>
      <c r="M4356" s="30" t="s">
        <v>11187</v>
      </c>
      <c r="N4356" s="30"/>
      <c r="O4356" s="30" t="s">
        <v>9872</v>
      </c>
      <c r="P4356" s="30" t="s">
        <v>9868</v>
      </c>
      <c r="Q4356" s="30" t="s">
        <v>4174</v>
      </c>
    </row>
    <row r="4357" spans="1:17" hidden="1" x14ac:dyDescent="0.2">
      <c r="A4357" s="30" t="s">
        <v>13195</v>
      </c>
      <c r="B4357" s="30" t="s">
        <v>10106</v>
      </c>
      <c r="C4357" s="30" t="s">
        <v>13196</v>
      </c>
      <c r="D4357" s="30" t="s">
        <v>74</v>
      </c>
      <c r="E4357" s="30" t="s">
        <v>9891</v>
      </c>
      <c r="F4357" s="30"/>
      <c r="G4357" s="38">
        <v>60</v>
      </c>
      <c r="H4357" s="31">
        <v>0</v>
      </c>
      <c r="I4357" s="30" t="s">
        <v>622</v>
      </c>
      <c r="J4357" s="30" t="s">
        <v>623</v>
      </c>
      <c r="K4357" s="30" t="s">
        <v>495</v>
      </c>
      <c r="L4357" s="30" t="s">
        <v>612</v>
      </c>
      <c r="M4357" s="30" t="s">
        <v>11187</v>
      </c>
      <c r="N4357" s="30"/>
      <c r="O4357" s="30" t="s">
        <v>9872</v>
      </c>
      <c r="P4357" s="30" t="s">
        <v>9868</v>
      </c>
      <c r="Q4357" s="30" t="s">
        <v>4174</v>
      </c>
    </row>
    <row r="4358" spans="1:17" hidden="1" x14ac:dyDescent="0.2">
      <c r="A4358" s="30" t="s">
        <v>13197</v>
      </c>
      <c r="B4358" s="30" t="s">
        <v>10109</v>
      </c>
      <c r="C4358" s="30" t="s">
        <v>13198</v>
      </c>
      <c r="D4358" s="30" t="s">
        <v>74</v>
      </c>
      <c r="E4358" s="30" t="s">
        <v>9891</v>
      </c>
      <c r="F4358" s="30"/>
      <c r="G4358" s="38">
        <v>60</v>
      </c>
      <c r="H4358" s="31">
        <v>0</v>
      </c>
      <c r="I4358" s="30" t="s">
        <v>5036</v>
      </c>
      <c r="J4358" s="30" t="s">
        <v>5037</v>
      </c>
      <c r="K4358" s="30" t="s">
        <v>495</v>
      </c>
      <c r="L4358" s="30" t="s">
        <v>612</v>
      </c>
      <c r="M4358" s="30" t="s">
        <v>780</v>
      </c>
      <c r="N4358" s="30"/>
      <c r="O4358" s="30" t="s">
        <v>9872</v>
      </c>
      <c r="P4358" s="30" t="s">
        <v>9868</v>
      </c>
      <c r="Q4358" s="30" t="s">
        <v>4174</v>
      </c>
    </row>
    <row r="4359" spans="1:17" hidden="1" x14ac:dyDescent="0.2">
      <c r="A4359" s="30" t="s">
        <v>13199</v>
      </c>
      <c r="B4359" s="30" t="s">
        <v>10103</v>
      </c>
      <c r="C4359" s="30" t="s">
        <v>13200</v>
      </c>
      <c r="D4359" s="30"/>
      <c r="E4359" s="30" t="s">
        <v>9870</v>
      </c>
      <c r="F4359" s="30" t="s">
        <v>74</v>
      </c>
      <c r="G4359" s="38">
        <v>60</v>
      </c>
      <c r="H4359" s="31">
        <v>0</v>
      </c>
      <c r="I4359" s="30" t="s">
        <v>512</v>
      </c>
      <c r="J4359" s="30" t="s">
        <v>513</v>
      </c>
      <c r="K4359" s="30" t="s">
        <v>495</v>
      </c>
      <c r="L4359" s="30" t="s">
        <v>496</v>
      </c>
      <c r="M4359" s="30" t="s">
        <v>713</v>
      </c>
      <c r="N4359" s="30" t="s">
        <v>3631</v>
      </c>
      <c r="O4359" s="30" t="s">
        <v>9872</v>
      </c>
      <c r="P4359" s="30" t="s">
        <v>9868</v>
      </c>
      <c r="Q4359" s="30" t="s">
        <v>499</v>
      </c>
    </row>
    <row r="4360" spans="1:17" hidden="1" x14ac:dyDescent="0.2">
      <c r="A4360" s="30" t="s">
        <v>13201</v>
      </c>
      <c r="B4360" s="30" t="s">
        <v>10103</v>
      </c>
      <c r="C4360" s="30" t="s">
        <v>13202</v>
      </c>
      <c r="D4360" s="30"/>
      <c r="E4360" s="30" t="s">
        <v>9870</v>
      </c>
      <c r="F4360" s="30" t="s">
        <v>74</v>
      </c>
      <c r="G4360" s="38">
        <v>60</v>
      </c>
      <c r="H4360" s="31">
        <v>0</v>
      </c>
      <c r="I4360" s="30" t="s">
        <v>512</v>
      </c>
      <c r="J4360" s="30" t="s">
        <v>513</v>
      </c>
      <c r="K4360" s="30" t="s">
        <v>495</v>
      </c>
      <c r="L4360" s="30" t="s">
        <v>496</v>
      </c>
      <c r="M4360" s="30" t="s">
        <v>713</v>
      </c>
      <c r="N4360" s="30" t="s">
        <v>7499</v>
      </c>
      <c r="O4360" s="30" t="s">
        <v>9872</v>
      </c>
      <c r="P4360" s="30" t="s">
        <v>9868</v>
      </c>
      <c r="Q4360" s="30" t="s">
        <v>499</v>
      </c>
    </row>
    <row r="4361" spans="1:17" hidden="1" x14ac:dyDescent="0.2">
      <c r="A4361" s="30" t="s">
        <v>13203</v>
      </c>
      <c r="B4361" s="30" t="s">
        <v>10103</v>
      </c>
      <c r="C4361" s="30" t="s">
        <v>13204</v>
      </c>
      <c r="D4361" s="30"/>
      <c r="E4361" s="30" t="s">
        <v>9870</v>
      </c>
      <c r="F4361" s="30" t="s">
        <v>74</v>
      </c>
      <c r="G4361" s="38">
        <v>60</v>
      </c>
      <c r="H4361" s="31">
        <v>0</v>
      </c>
      <c r="I4361" s="30" t="s">
        <v>552</v>
      </c>
      <c r="J4361" s="30" t="s">
        <v>553</v>
      </c>
      <c r="K4361" s="30" t="s">
        <v>495</v>
      </c>
      <c r="L4361" s="30" t="s">
        <v>496</v>
      </c>
      <c r="M4361" s="30" t="s">
        <v>654</v>
      </c>
      <c r="N4361" s="30"/>
      <c r="O4361" s="30" t="s">
        <v>9872</v>
      </c>
      <c r="P4361" s="30" t="s">
        <v>9868</v>
      </c>
      <c r="Q4361" s="30" t="s">
        <v>499</v>
      </c>
    </row>
    <row r="4362" spans="1:17" hidden="1" x14ac:dyDescent="0.2">
      <c r="A4362" s="30" t="s">
        <v>13205</v>
      </c>
      <c r="B4362" s="30" t="s">
        <v>10109</v>
      </c>
      <c r="C4362" s="30" t="s">
        <v>13206</v>
      </c>
      <c r="D4362" s="30" t="s">
        <v>74</v>
      </c>
      <c r="E4362" s="30" t="s">
        <v>9891</v>
      </c>
      <c r="F4362" s="30"/>
      <c r="G4362" s="38">
        <v>60</v>
      </c>
      <c r="H4362" s="31">
        <v>0</v>
      </c>
      <c r="I4362" s="30" t="s">
        <v>622</v>
      </c>
      <c r="J4362" s="30" t="s">
        <v>623</v>
      </c>
      <c r="K4362" s="30" t="s">
        <v>495</v>
      </c>
      <c r="L4362" s="30" t="s">
        <v>612</v>
      </c>
      <c r="M4362" s="30" t="s">
        <v>624</v>
      </c>
      <c r="N4362" s="30"/>
      <c r="O4362" s="30" t="s">
        <v>9872</v>
      </c>
      <c r="P4362" s="30" t="s">
        <v>9868</v>
      </c>
      <c r="Q4362" s="30" t="s">
        <v>4174</v>
      </c>
    </row>
    <row r="4363" spans="1:17" hidden="1" x14ac:dyDescent="0.2">
      <c r="A4363" s="30" t="s">
        <v>13207</v>
      </c>
      <c r="B4363" s="30" t="s">
        <v>10106</v>
      </c>
      <c r="C4363" s="30" t="s">
        <v>13208</v>
      </c>
      <c r="D4363" s="30" t="s">
        <v>74</v>
      </c>
      <c r="E4363" s="30" t="s">
        <v>9891</v>
      </c>
      <c r="F4363" s="30"/>
      <c r="G4363" s="38">
        <v>60</v>
      </c>
      <c r="H4363" s="31">
        <v>0</v>
      </c>
      <c r="I4363" s="30" t="s">
        <v>622</v>
      </c>
      <c r="J4363" s="30" t="s">
        <v>623</v>
      </c>
      <c r="K4363" s="30" t="s">
        <v>495</v>
      </c>
      <c r="L4363" s="30" t="s">
        <v>612</v>
      </c>
      <c r="M4363" s="30" t="s">
        <v>11187</v>
      </c>
      <c r="N4363" s="30"/>
      <c r="O4363" s="30" t="s">
        <v>9872</v>
      </c>
      <c r="P4363" s="30" t="s">
        <v>9868</v>
      </c>
      <c r="Q4363" s="30" t="s">
        <v>4174</v>
      </c>
    </row>
    <row r="4364" spans="1:17" hidden="1" x14ac:dyDescent="0.2">
      <c r="A4364" s="30" t="s">
        <v>13209</v>
      </c>
      <c r="B4364" s="30" t="s">
        <v>10109</v>
      </c>
      <c r="C4364" s="30" t="s">
        <v>13210</v>
      </c>
      <c r="D4364" s="30" t="s">
        <v>74</v>
      </c>
      <c r="E4364" s="30" t="s">
        <v>9891</v>
      </c>
      <c r="F4364" s="30"/>
      <c r="G4364" s="38">
        <v>60</v>
      </c>
      <c r="H4364" s="31">
        <v>0</v>
      </c>
      <c r="I4364" s="30" t="s">
        <v>622</v>
      </c>
      <c r="J4364" s="30" t="s">
        <v>623</v>
      </c>
      <c r="K4364" s="30" t="s">
        <v>495</v>
      </c>
      <c r="L4364" s="30" t="s">
        <v>612</v>
      </c>
      <c r="M4364" s="30" t="s">
        <v>624</v>
      </c>
      <c r="N4364" s="30"/>
      <c r="O4364" s="30" t="s">
        <v>9872</v>
      </c>
      <c r="P4364" s="30" t="s">
        <v>9868</v>
      </c>
      <c r="Q4364" s="30" t="s">
        <v>4174</v>
      </c>
    </row>
    <row r="4365" spans="1:17" hidden="1" x14ac:dyDescent="0.2">
      <c r="A4365" s="30" t="s">
        <v>13211</v>
      </c>
      <c r="B4365" s="30" t="s">
        <v>10109</v>
      </c>
      <c r="C4365" s="30" t="s">
        <v>13212</v>
      </c>
      <c r="D4365" s="30" t="s">
        <v>74</v>
      </c>
      <c r="E4365" s="30" t="s">
        <v>9891</v>
      </c>
      <c r="F4365" s="30"/>
      <c r="G4365" s="38">
        <v>60</v>
      </c>
      <c r="H4365" s="31">
        <v>0</v>
      </c>
      <c r="I4365" s="30" t="s">
        <v>622</v>
      </c>
      <c r="J4365" s="30" t="s">
        <v>623</v>
      </c>
      <c r="K4365" s="30" t="s">
        <v>495</v>
      </c>
      <c r="L4365" s="30" t="s">
        <v>612</v>
      </c>
      <c r="M4365" s="30" t="s">
        <v>1153</v>
      </c>
      <c r="N4365" s="30"/>
      <c r="O4365" s="30" t="s">
        <v>9872</v>
      </c>
      <c r="P4365" s="30" t="s">
        <v>9868</v>
      </c>
      <c r="Q4365" s="30" t="s">
        <v>4174</v>
      </c>
    </row>
    <row r="4366" spans="1:17" hidden="1" x14ac:dyDescent="0.2">
      <c r="A4366" s="30" t="s">
        <v>13213</v>
      </c>
      <c r="B4366" s="30" t="s">
        <v>10120</v>
      </c>
      <c r="C4366" s="30" t="s">
        <v>13214</v>
      </c>
      <c r="D4366" s="30" t="s">
        <v>74</v>
      </c>
      <c r="E4366" s="30" t="s">
        <v>9891</v>
      </c>
      <c r="F4366" s="30"/>
      <c r="G4366" s="38">
        <v>60</v>
      </c>
      <c r="H4366" s="31">
        <v>0</v>
      </c>
      <c r="I4366" s="30" t="s">
        <v>5036</v>
      </c>
      <c r="J4366" s="30" t="s">
        <v>5037</v>
      </c>
      <c r="K4366" s="30" t="s">
        <v>495</v>
      </c>
      <c r="L4366" s="30" t="s">
        <v>612</v>
      </c>
      <c r="M4366" s="30" t="s">
        <v>11242</v>
      </c>
      <c r="N4366" s="30"/>
      <c r="O4366" s="30" t="s">
        <v>9872</v>
      </c>
      <c r="P4366" s="30" t="s">
        <v>9868</v>
      </c>
      <c r="Q4366" s="30" t="s">
        <v>4174</v>
      </c>
    </row>
    <row r="4367" spans="1:17" hidden="1" x14ac:dyDescent="0.2">
      <c r="A4367" s="30" t="s">
        <v>13215</v>
      </c>
      <c r="B4367" s="30" t="s">
        <v>10109</v>
      </c>
      <c r="C4367" s="30" t="s">
        <v>13216</v>
      </c>
      <c r="D4367" s="30" t="s">
        <v>74</v>
      </c>
      <c r="E4367" s="30" t="s">
        <v>9891</v>
      </c>
      <c r="F4367" s="30"/>
      <c r="G4367" s="38">
        <v>60</v>
      </c>
      <c r="H4367" s="31">
        <v>0</v>
      </c>
      <c r="I4367" s="30" t="s">
        <v>5036</v>
      </c>
      <c r="J4367" s="30" t="s">
        <v>5037</v>
      </c>
      <c r="K4367" s="30" t="s">
        <v>495</v>
      </c>
      <c r="L4367" s="30" t="s">
        <v>612</v>
      </c>
      <c r="M4367" s="30" t="s">
        <v>1828</v>
      </c>
      <c r="N4367" s="30"/>
      <c r="O4367" s="30" t="s">
        <v>9872</v>
      </c>
      <c r="P4367" s="30" t="s">
        <v>9868</v>
      </c>
      <c r="Q4367" s="30" t="s">
        <v>4174</v>
      </c>
    </row>
    <row r="4368" spans="1:17" hidden="1" x14ac:dyDescent="0.2">
      <c r="A4368" s="30" t="s">
        <v>13217</v>
      </c>
      <c r="B4368" s="30" t="s">
        <v>10106</v>
      </c>
      <c r="C4368" s="30" t="s">
        <v>13218</v>
      </c>
      <c r="D4368" s="30" t="s">
        <v>74</v>
      </c>
      <c r="E4368" s="30" t="s">
        <v>9891</v>
      </c>
      <c r="F4368" s="30"/>
      <c r="G4368" s="38">
        <v>60</v>
      </c>
      <c r="H4368" s="31">
        <v>0</v>
      </c>
      <c r="I4368" s="30" t="s">
        <v>622</v>
      </c>
      <c r="J4368" s="30" t="s">
        <v>623</v>
      </c>
      <c r="K4368" s="30" t="s">
        <v>495</v>
      </c>
      <c r="L4368" s="30" t="s">
        <v>612</v>
      </c>
      <c r="M4368" s="30" t="s">
        <v>997</v>
      </c>
      <c r="N4368" s="30"/>
      <c r="O4368" s="30" t="s">
        <v>9872</v>
      </c>
      <c r="P4368" s="30" t="s">
        <v>9868</v>
      </c>
      <c r="Q4368" s="30" t="s">
        <v>4174</v>
      </c>
    </row>
    <row r="4369" spans="1:17" hidden="1" x14ac:dyDescent="0.2">
      <c r="A4369" s="30" t="s">
        <v>13219</v>
      </c>
      <c r="B4369" s="30" t="s">
        <v>10103</v>
      </c>
      <c r="C4369" s="30" t="s">
        <v>13220</v>
      </c>
      <c r="D4369" s="30"/>
      <c r="E4369" s="30" t="s">
        <v>9870</v>
      </c>
      <c r="F4369" s="30" t="s">
        <v>74</v>
      </c>
      <c r="G4369" s="38">
        <v>60</v>
      </c>
      <c r="H4369" s="31">
        <v>0</v>
      </c>
      <c r="I4369" s="30" t="s">
        <v>512</v>
      </c>
      <c r="J4369" s="30" t="s">
        <v>513</v>
      </c>
      <c r="K4369" s="30" t="s">
        <v>495</v>
      </c>
      <c r="L4369" s="30" t="s">
        <v>496</v>
      </c>
      <c r="M4369" s="30" t="s">
        <v>713</v>
      </c>
      <c r="N4369" s="30" t="s">
        <v>3111</v>
      </c>
      <c r="O4369" s="30" t="s">
        <v>9872</v>
      </c>
      <c r="P4369" s="30" t="s">
        <v>9868</v>
      </c>
      <c r="Q4369" s="30" t="s">
        <v>499</v>
      </c>
    </row>
    <row r="4370" spans="1:17" hidden="1" x14ac:dyDescent="0.2">
      <c r="A4370" s="30" t="s">
        <v>13221</v>
      </c>
      <c r="B4370" s="30" t="s">
        <v>10103</v>
      </c>
      <c r="C4370" s="30" t="s">
        <v>13222</v>
      </c>
      <c r="D4370" s="30"/>
      <c r="E4370" s="30" t="s">
        <v>9870</v>
      </c>
      <c r="F4370" s="30" t="s">
        <v>74</v>
      </c>
      <c r="G4370" s="38">
        <v>60</v>
      </c>
      <c r="H4370" s="31">
        <v>0</v>
      </c>
      <c r="I4370" s="30" t="s">
        <v>586</v>
      </c>
      <c r="J4370" s="30" t="s">
        <v>587</v>
      </c>
      <c r="K4370" s="30" t="s">
        <v>495</v>
      </c>
      <c r="L4370" s="30" t="s">
        <v>496</v>
      </c>
      <c r="M4370" s="30" t="s">
        <v>588</v>
      </c>
      <c r="N4370" s="30"/>
      <c r="O4370" s="30" t="s">
        <v>9872</v>
      </c>
      <c r="P4370" s="30" t="s">
        <v>9868</v>
      </c>
      <c r="Q4370" s="30" t="s">
        <v>499</v>
      </c>
    </row>
    <row r="4371" spans="1:17" hidden="1" x14ac:dyDescent="0.2">
      <c r="A4371" s="30" t="s">
        <v>13223</v>
      </c>
      <c r="B4371" s="30" t="s">
        <v>10094</v>
      </c>
      <c r="C4371" s="30" t="s">
        <v>13224</v>
      </c>
      <c r="D4371" s="30"/>
      <c r="E4371" s="30" t="s">
        <v>9870</v>
      </c>
      <c r="F4371" s="30" t="s">
        <v>74</v>
      </c>
      <c r="G4371" s="38">
        <v>60</v>
      </c>
      <c r="H4371" s="31">
        <v>0</v>
      </c>
      <c r="I4371" s="30" t="s">
        <v>586</v>
      </c>
      <c r="J4371" s="30" t="s">
        <v>587</v>
      </c>
      <c r="K4371" s="30" t="s">
        <v>495</v>
      </c>
      <c r="L4371" s="30" t="s">
        <v>496</v>
      </c>
      <c r="M4371" s="30" t="s">
        <v>2374</v>
      </c>
      <c r="N4371" s="30"/>
      <c r="O4371" s="30" t="s">
        <v>9872</v>
      </c>
      <c r="P4371" s="30" t="s">
        <v>9868</v>
      </c>
      <c r="Q4371" s="30" t="s">
        <v>499</v>
      </c>
    </row>
    <row r="4372" spans="1:17" hidden="1" x14ac:dyDescent="0.2">
      <c r="A4372" s="30" t="s">
        <v>13225</v>
      </c>
      <c r="B4372" s="30" t="s">
        <v>10109</v>
      </c>
      <c r="C4372" s="30" t="s">
        <v>13226</v>
      </c>
      <c r="D4372" s="30" t="s">
        <v>74</v>
      </c>
      <c r="E4372" s="30" t="s">
        <v>9891</v>
      </c>
      <c r="F4372" s="30"/>
      <c r="G4372" s="38">
        <v>60</v>
      </c>
      <c r="H4372" s="31">
        <v>0</v>
      </c>
      <c r="I4372" s="30" t="s">
        <v>622</v>
      </c>
      <c r="J4372" s="30" t="s">
        <v>623</v>
      </c>
      <c r="K4372" s="30" t="s">
        <v>495</v>
      </c>
      <c r="L4372" s="30" t="s">
        <v>612</v>
      </c>
      <c r="M4372" s="30" t="s">
        <v>624</v>
      </c>
      <c r="N4372" s="30"/>
      <c r="O4372" s="30" t="s">
        <v>9872</v>
      </c>
      <c r="P4372" s="30" t="s">
        <v>9868</v>
      </c>
      <c r="Q4372" s="30" t="s">
        <v>4174</v>
      </c>
    </row>
    <row r="4373" spans="1:17" hidden="1" x14ac:dyDescent="0.2">
      <c r="A4373" s="30" t="s">
        <v>13227</v>
      </c>
      <c r="B4373" s="30" t="s">
        <v>10109</v>
      </c>
      <c r="C4373" s="30" t="s">
        <v>13228</v>
      </c>
      <c r="D4373" s="30" t="s">
        <v>74</v>
      </c>
      <c r="E4373" s="30" t="s">
        <v>10883</v>
      </c>
      <c r="F4373" s="30"/>
      <c r="G4373" s="38">
        <v>60</v>
      </c>
      <c r="H4373" s="31">
        <v>0</v>
      </c>
      <c r="I4373" s="30" t="s">
        <v>610</v>
      </c>
      <c r="J4373" s="30" t="s">
        <v>611</v>
      </c>
      <c r="K4373" s="30" t="s">
        <v>495</v>
      </c>
      <c r="L4373" s="30" t="s">
        <v>612</v>
      </c>
      <c r="M4373" s="30" t="s">
        <v>6616</v>
      </c>
      <c r="N4373" s="30"/>
      <c r="O4373" s="30" t="s">
        <v>9872</v>
      </c>
      <c r="P4373" s="30" t="s">
        <v>9868</v>
      </c>
      <c r="Q4373" s="30" t="s">
        <v>4174</v>
      </c>
    </row>
    <row r="4374" spans="1:17" hidden="1" x14ac:dyDescent="0.2">
      <c r="A4374" s="30" t="s">
        <v>13229</v>
      </c>
      <c r="B4374" s="30" t="s">
        <v>10109</v>
      </c>
      <c r="C4374" s="30" t="s">
        <v>13230</v>
      </c>
      <c r="D4374" s="30" t="s">
        <v>74</v>
      </c>
      <c r="E4374" s="30" t="s">
        <v>9891</v>
      </c>
      <c r="F4374" s="30"/>
      <c r="G4374" s="38">
        <v>60</v>
      </c>
      <c r="H4374" s="31">
        <v>0</v>
      </c>
      <c r="I4374" s="30" t="s">
        <v>5036</v>
      </c>
      <c r="J4374" s="30" t="s">
        <v>5037</v>
      </c>
      <c r="K4374" s="30" t="s">
        <v>495</v>
      </c>
      <c r="L4374" s="30" t="s">
        <v>612</v>
      </c>
      <c r="M4374" s="30" t="s">
        <v>9437</v>
      </c>
      <c r="N4374" s="30"/>
      <c r="O4374" s="30" t="s">
        <v>9872</v>
      </c>
      <c r="P4374" s="30" t="s">
        <v>9868</v>
      </c>
      <c r="Q4374" s="30" t="s">
        <v>4174</v>
      </c>
    </row>
    <row r="4375" spans="1:17" hidden="1" x14ac:dyDescent="0.2">
      <c r="A4375" s="30" t="s">
        <v>13231</v>
      </c>
      <c r="B4375" s="30" t="s">
        <v>10109</v>
      </c>
      <c r="C4375" s="30" t="s">
        <v>13232</v>
      </c>
      <c r="D4375" s="30" t="s">
        <v>74</v>
      </c>
      <c r="E4375" s="30" t="s">
        <v>9891</v>
      </c>
      <c r="F4375" s="30"/>
      <c r="G4375" s="38">
        <v>60</v>
      </c>
      <c r="H4375" s="31">
        <v>0</v>
      </c>
      <c r="I4375" s="30" t="s">
        <v>622</v>
      </c>
      <c r="J4375" s="30" t="s">
        <v>623</v>
      </c>
      <c r="K4375" s="30" t="s">
        <v>495</v>
      </c>
      <c r="L4375" s="30" t="s">
        <v>612</v>
      </c>
      <c r="M4375" s="30" t="s">
        <v>997</v>
      </c>
      <c r="N4375" s="30"/>
      <c r="O4375" s="30" t="s">
        <v>9872</v>
      </c>
      <c r="P4375" s="30" t="s">
        <v>9868</v>
      </c>
      <c r="Q4375" s="30" t="s">
        <v>4174</v>
      </c>
    </row>
    <row r="4376" spans="1:17" hidden="1" x14ac:dyDescent="0.2">
      <c r="A4376" s="30" t="s">
        <v>13233</v>
      </c>
      <c r="B4376" s="30" t="s">
        <v>10109</v>
      </c>
      <c r="C4376" s="30" t="s">
        <v>13234</v>
      </c>
      <c r="D4376" s="30" t="s">
        <v>74</v>
      </c>
      <c r="E4376" s="30" t="s">
        <v>9891</v>
      </c>
      <c r="F4376" s="30"/>
      <c r="G4376" s="38">
        <v>60</v>
      </c>
      <c r="H4376" s="31">
        <v>0</v>
      </c>
      <c r="I4376" s="30" t="s">
        <v>5036</v>
      </c>
      <c r="J4376" s="30" t="s">
        <v>5037</v>
      </c>
      <c r="K4376" s="30" t="s">
        <v>495</v>
      </c>
      <c r="L4376" s="30" t="s">
        <v>612</v>
      </c>
      <c r="M4376" s="30" t="s">
        <v>1128</v>
      </c>
      <c r="N4376" s="30"/>
      <c r="O4376" s="30" t="s">
        <v>9872</v>
      </c>
      <c r="P4376" s="30" t="s">
        <v>9868</v>
      </c>
      <c r="Q4376" s="30" t="s">
        <v>4174</v>
      </c>
    </row>
    <row r="4377" spans="1:17" hidden="1" x14ac:dyDescent="0.2">
      <c r="A4377" s="30" t="s">
        <v>13235</v>
      </c>
      <c r="B4377" s="30" t="s">
        <v>10109</v>
      </c>
      <c r="C4377" s="30" t="s">
        <v>13236</v>
      </c>
      <c r="D4377" s="30" t="s">
        <v>74</v>
      </c>
      <c r="E4377" s="30" t="s">
        <v>9891</v>
      </c>
      <c r="F4377" s="30"/>
      <c r="G4377" s="38">
        <v>60</v>
      </c>
      <c r="H4377" s="31">
        <v>0</v>
      </c>
      <c r="I4377" s="30" t="s">
        <v>610</v>
      </c>
      <c r="J4377" s="30" t="s">
        <v>611</v>
      </c>
      <c r="K4377" s="30" t="s">
        <v>495</v>
      </c>
      <c r="L4377" s="30" t="s">
        <v>612</v>
      </c>
      <c r="M4377" s="30" t="s">
        <v>1108</v>
      </c>
      <c r="N4377" s="30"/>
      <c r="O4377" s="30" t="s">
        <v>9872</v>
      </c>
      <c r="P4377" s="30" t="s">
        <v>9868</v>
      </c>
      <c r="Q4377" s="30" t="s">
        <v>4174</v>
      </c>
    </row>
    <row r="4378" spans="1:17" hidden="1" x14ac:dyDescent="0.2">
      <c r="A4378" s="30" t="s">
        <v>13237</v>
      </c>
      <c r="B4378" s="30" t="s">
        <v>10103</v>
      </c>
      <c r="C4378" s="30" t="s">
        <v>13238</v>
      </c>
      <c r="D4378" s="30"/>
      <c r="E4378" s="30" t="s">
        <v>9870</v>
      </c>
      <c r="F4378" s="30" t="s">
        <v>74</v>
      </c>
      <c r="G4378" s="38">
        <v>60</v>
      </c>
      <c r="H4378" s="31">
        <v>0</v>
      </c>
      <c r="I4378" s="30" t="s">
        <v>552</v>
      </c>
      <c r="J4378" s="30" t="s">
        <v>553</v>
      </c>
      <c r="K4378" s="30" t="s">
        <v>495</v>
      </c>
      <c r="L4378" s="30" t="s">
        <v>496</v>
      </c>
      <c r="M4378" s="30" t="s">
        <v>602</v>
      </c>
      <c r="N4378" s="30"/>
      <c r="O4378" s="30" t="s">
        <v>9872</v>
      </c>
      <c r="P4378" s="30" t="s">
        <v>9868</v>
      </c>
      <c r="Q4378" s="30" t="s">
        <v>499</v>
      </c>
    </row>
    <row r="4379" spans="1:17" hidden="1" x14ac:dyDescent="0.2">
      <c r="A4379" s="30" t="s">
        <v>13239</v>
      </c>
      <c r="B4379" s="30" t="s">
        <v>10109</v>
      </c>
      <c r="C4379" s="30" t="s">
        <v>13240</v>
      </c>
      <c r="D4379" s="30" t="s">
        <v>74</v>
      </c>
      <c r="E4379" s="30" t="s">
        <v>9891</v>
      </c>
      <c r="F4379" s="30"/>
      <c r="G4379" s="38">
        <v>60</v>
      </c>
      <c r="H4379" s="31">
        <v>0</v>
      </c>
      <c r="I4379" s="30" t="s">
        <v>622</v>
      </c>
      <c r="J4379" s="30" t="s">
        <v>623</v>
      </c>
      <c r="K4379" s="30" t="s">
        <v>495</v>
      </c>
      <c r="L4379" s="30" t="s">
        <v>612</v>
      </c>
      <c r="M4379" s="30" t="s">
        <v>1153</v>
      </c>
      <c r="N4379" s="30"/>
      <c r="O4379" s="30" t="s">
        <v>9872</v>
      </c>
      <c r="P4379" s="30" t="s">
        <v>9868</v>
      </c>
      <c r="Q4379" s="30" t="s">
        <v>4174</v>
      </c>
    </row>
    <row r="4380" spans="1:17" hidden="1" x14ac:dyDescent="0.2">
      <c r="A4380" s="30" t="s">
        <v>13241</v>
      </c>
      <c r="B4380" s="30" t="s">
        <v>10103</v>
      </c>
      <c r="C4380" s="30" t="s">
        <v>13242</v>
      </c>
      <c r="D4380" s="30"/>
      <c r="E4380" s="30" t="s">
        <v>9870</v>
      </c>
      <c r="F4380" s="30" t="s">
        <v>74</v>
      </c>
      <c r="G4380" s="38">
        <v>60</v>
      </c>
      <c r="H4380" s="31">
        <v>0</v>
      </c>
      <c r="I4380" s="30" t="s">
        <v>586</v>
      </c>
      <c r="J4380" s="30" t="s">
        <v>587</v>
      </c>
      <c r="K4380" s="30" t="s">
        <v>495</v>
      </c>
      <c r="L4380" s="30" t="s">
        <v>496</v>
      </c>
      <c r="M4380" s="30" t="s">
        <v>3374</v>
      </c>
      <c r="N4380" s="30"/>
      <c r="O4380" s="30" t="s">
        <v>9872</v>
      </c>
      <c r="P4380" s="30" t="s">
        <v>9868</v>
      </c>
      <c r="Q4380" s="30" t="s">
        <v>499</v>
      </c>
    </row>
    <row r="4381" spans="1:17" hidden="1" x14ac:dyDescent="0.2">
      <c r="A4381" s="30" t="s">
        <v>13243</v>
      </c>
      <c r="B4381" s="30" t="s">
        <v>10103</v>
      </c>
      <c r="C4381" s="30" t="s">
        <v>13244</v>
      </c>
      <c r="D4381" s="30"/>
      <c r="E4381" s="30" t="s">
        <v>9870</v>
      </c>
      <c r="F4381" s="30" t="s">
        <v>74</v>
      </c>
      <c r="G4381" s="38">
        <v>60</v>
      </c>
      <c r="H4381" s="31">
        <v>0</v>
      </c>
      <c r="I4381" s="30" t="s">
        <v>504</v>
      </c>
      <c r="J4381" s="30" t="s">
        <v>505</v>
      </c>
      <c r="K4381" s="30" t="s">
        <v>495</v>
      </c>
      <c r="L4381" s="30" t="s">
        <v>496</v>
      </c>
      <c r="M4381" s="30" t="s">
        <v>506</v>
      </c>
      <c r="N4381" s="30" t="s">
        <v>507</v>
      </c>
      <c r="O4381" s="30" t="s">
        <v>9872</v>
      </c>
      <c r="P4381" s="30" t="s">
        <v>9868</v>
      </c>
      <c r="Q4381" s="30" t="s">
        <v>499</v>
      </c>
    </row>
    <row r="4382" spans="1:17" hidden="1" x14ac:dyDescent="0.2">
      <c r="A4382" s="30" t="s">
        <v>13245</v>
      </c>
      <c r="B4382" s="30" t="s">
        <v>10094</v>
      </c>
      <c r="C4382" s="30" t="s">
        <v>13246</v>
      </c>
      <c r="D4382" s="30"/>
      <c r="E4382" s="30" t="s">
        <v>9870</v>
      </c>
      <c r="F4382" s="30" t="s">
        <v>74</v>
      </c>
      <c r="G4382" s="38">
        <v>60</v>
      </c>
      <c r="H4382" s="31">
        <v>0</v>
      </c>
      <c r="I4382" s="30" t="s">
        <v>552</v>
      </c>
      <c r="J4382" s="30" t="s">
        <v>553</v>
      </c>
      <c r="K4382" s="30" t="s">
        <v>495</v>
      </c>
      <c r="L4382" s="30" t="s">
        <v>496</v>
      </c>
      <c r="M4382" s="30" t="s">
        <v>596</v>
      </c>
      <c r="N4382" s="30"/>
      <c r="O4382" s="30" t="s">
        <v>9872</v>
      </c>
      <c r="P4382" s="30" t="s">
        <v>9868</v>
      </c>
      <c r="Q4382" s="30" t="s">
        <v>499</v>
      </c>
    </row>
    <row r="4383" spans="1:17" hidden="1" x14ac:dyDescent="0.2">
      <c r="A4383" s="30" t="s">
        <v>13247</v>
      </c>
      <c r="B4383" s="30" t="s">
        <v>10109</v>
      </c>
      <c r="C4383" s="30" t="s">
        <v>13248</v>
      </c>
      <c r="D4383" s="30" t="s">
        <v>74</v>
      </c>
      <c r="E4383" s="30" t="s">
        <v>9891</v>
      </c>
      <c r="F4383" s="30"/>
      <c r="G4383" s="38">
        <v>60</v>
      </c>
      <c r="H4383" s="31">
        <v>0</v>
      </c>
      <c r="I4383" s="30" t="s">
        <v>610</v>
      </c>
      <c r="J4383" s="30" t="s">
        <v>611</v>
      </c>
      <c r="K4383" s="30" t="s">
        <v>495</v>
      </c>
      <c r="L4383" s="30" t="s">
        <v>612</v>
      </c>
      <c r="M4383" s="30" t="s">
        <v>1108</v>
      </c>
      <c r="N4383" s="30"/>
      <c r="O4383" s="30" t="s">
        <v>9872</v>
      </c>
      <c r="P4383" s="30" t="s">
        <v>9868</v>
      </c>
      <c r="Q4383" s="30" t="s">
        <v>4174</v>
      </c>
    </row>
    <row r="4384" spans="1:17" hidden="1" x14ac:dyDescent="0.2">
      <c r="A4384" s="30" t="s">
        <v>13249</v>
      </c>
      <c r="B4384" s="30" t="s">
        <v>10109</v>
      </c>
      <c r="C4384" s="30" t="s">
        <v>13250</v>
      </c>
      <c r="D4384" s="30" t="s">
        <v>74</v>
      </c>
      <c r="E4384" s="30" t="s">
        <v>9891</v>
      </c>
      <c r="F4384" s="30"/>
      <c r="G4384" s="38">
        <v>60</v>
      </c>
      <c r="H4384" s="31">
        <v>0</v>
      </c>
      <c r="I4384" s="30" t="s">
        <v>610</v>
      </c>
      <c r="J4384" s="30" t="s">
        <v>611</v>
      </c>
      <c r="K4384" s="30" t="s">
        <v>495</v>
      </c>
      <c r="L4384" s="30" t="s">
        <v>612</v>
      </c>
      <c r="M4384" s="30" t="s">
        <v>688</v>
      </c>
      <c r="N4384" s="30"/>
      <c r="O4384" s="30" t="s">
        <v>9872</v>
      </c>
      <c r="P4384" s="30" t="s">
        <v>9868</v>
      </c>
      <c r="Q4384" s="30" t="s">
        <v>4174</v>
      </c>
    </row>
    <row r="4385" spans="1:17" hidden="1" x14ac:dyDescent="0.2">
      <c r="A4385" s="30" t="s">
        <v>13251</v>
      </c>
      <c r="B4385" s="30" t="s">
        <v>10103</v>
      </c>
      <c r="C4385" s="30" t="s">
        <v>13252</v>
      </c>
      <c r="D4385" s="30"/>
      <c r="E4385" s="30" t="s">
        <v>9870</v>
      </c>
      <c r="F4385" s="30" t="s">
        <v>74</v>
      </c>
      <c r="G4385" s="38">
        <v>60</v>
      </c>
      <c r="H4385" s="31">
        <v>0</v>
      </c>
      <c r="I4385" s="30" t="s">
        <v>586</v>
      </c>
      <c r="J4385" s="30" t="s">
        <v>587</v>
      </c>
      <c r="K4385" s="30" t="s">
        <v>495</v>
      </c>
      <c r="L4385" s="30" t="s">
        <v>496</v>
      </c>
      <c r="M4385" s="30" t="s">
        <v>877</v>
      </c>
      <c r="N4385" s="30"/>
      <c r="O4385" s="30" t="s">
        <v>9872</v>
      </c>
      <c r="P4385" s="30" t="s">
        <v>9868</v>
      </c>
      <c r="Q4385" s="30" t="s">
        <v>499</v>
      </c>
    </row>
    <row r="4386" spans="1:17" hidden="1" x14ac:dyDescent="0.2">
      <c r="A4386" s="30" t="s">
        <v>13253</v>
      </c>
      <c r="B4386" s="30" t="s">
        <v>10109</v>
      </c>
      <c r="C4386" s="30" t="s">
        <v>13254</v>
      </c>
      <c r="D4386" s="30" t="s">
        <v>74</v>
      </c>
      <c r="E4386" s="30" t="s">
        <v>9891</v>
      </c>
      <c r="F4386" s="30"/>
      <c r="G4386" s="38">
        <v>60</v>
      </c>
      <c r="H4386" s="31">
        <v>0</v>
      </c>
      <c r="I4386" s="30" t="s">
        <v>622</v>
      </c>
      <c r="J4386" s="30" t="s">
        <v>623</v>
      </c>
      <c r="K4386" s="30" t="s">
        <v>495</v>
      </c>
      <c r="L4386" s="30" t="s">
        <v>612</v>
      </c>
      <c r="M4386" s="30" t="s">
        <v>624</v>
      </c>
      <c r="N4386" s="30"/>
      <c r="O4386" s="30" t="s">
        <v>9872</v>
      </c>
      <c r="P4386" s="30" t="s">
        <v>9868</v>
      </c>
      <c r="Q4386" s="30" t="s">
        <v>4174</v>
      </c>
    </row>
    <row r="4387" spans="1:17" hidden="1" x14ac:dyDescent="0.2">
      <c r="A4387" s="30" t="s">
        <v>13255</v>
      </c>
      <c r="B4387" s="30" t="s">
        <v>10103</v>
      </c>
      <c r="C4387" s="30" t="s">
        <v>13256</v>
      </c>
      <c r="D4387" s="30"/>
      <c r="E4387" s="30" t="s">
        <v>9870</v>
      </c>
      <c r="F4387" s="30" t="s">
        <v>74</v>
      </c>
      <c r="G4387" s="38">
        <v>60</v>
      </c>
      <c r="H4387" s="31">
        <v>0</v>
      </c>
      <c r="I4387" s="30" t="s">
        <v>552</v>
      </c>
      <c r="J4387" s="30" t="s">
        <v>553</v>
      </c>
      <c r="K4387" s="30" t="s">
        <v>495</v>
      </c>
      <c r="L4387" s="30" t="s">
        <v>496</v>
      </c>
      <c r="M4387" s="30" t="s">
        <v>602</v>
      </c>
      <c r="N4387" s="30"/>
      <c r="O4387" s="30" t="s">
        <v>9872</v>
      </c>
      <c r="P4387" s="30" t="s">
        <v>9868</v>
      </c>
      <c r="Q4387" s="30" t="s">
        <v>499</v>
      </c>
    </row>
    <row r="4388" spans="1:17" hidden="1" x14ac:dyDescent="0.2">
      <c r="A4388" s="30" t="s">
        <v>13257</v>
      </c>
      <c r="B4388" s="30" t="s">
        <v>10106</v>
      </c>
      <c r="C4388" s="30" t="s">
        <v>13258</v>
      </c>
      <c r="D4388" s="30" t="s">
        <v>74</v>
      </c>
      <c r="E4388" s="30" t="s">
        <v>9891</v>
      </c>
      <c r="F4388" s="30"/>
      <c r="G4388" s="38">
        <v>60</v>
      </c>
      <c r="H4388" s="31">
        <v>0</v>
      </c>
      <c r="I4388" s="30" t="s">
        <v>622</v>
      </c>
      <c r="J4388" s="30" t="s">
        <v>623</v>
      </c>
      <c r="K4388" s="30" t="s">
        <v>495</v>
      </c>
      <c r="L4388" s="30" t="s">
        <v>612</v>
      </c>
      <c r="M4388" s="30" t="s">
        <v>11187</v>
      </c>
      <c r="N4388" s="30"/>
      <c r="O4388" s="30" t="s">
        <v>9872</v>
      </c>
      <c r="P4388" s="30" t="s">
        <v>9868</v>
      </c>
      <c r="Q4388" s="30" t="s">
        <v>4174</v>
      </c>
    </row>
    <row r="4389" spans="1:17" hidden="1" x14ac:dyDescent="0.2">
      <c r="A4389" s="30" t="s">
        <v>13259</v>
      </c>
      <c r="B4389" s="30" t="s">
        <v>10109</v>
      </c>
      <c r="C4389" s="30" t="s">
        <v>13260</v>
      </c>
      <c r="D4389" s="30" t="s">
        <v>74</v>
      </c>
      <c r="E4389" s="30" t="s">
        <v>9891</v>
      </c>
      <c r="F4389" s="30"/>
      <c r="G4389" s="38">
        <v>60</v>
      </c>
      <c r="H4389" s="31">
        <v>0</v>
      </c>
      <c r="I4389" s="30" t="s">
        <v>5036</v>
      </c>
      <c r="J4389" s="30" t="s">
        <v>5037</v>
      </c>
      <c r="K4389" s="30" t="s">
        <v>495</v>
      </c>
      <c r="L4389" s="30" t="s">
        <v>612</v>
      </c>
      <c r="M4389" s="30" t="s">
        <v>9443</v>
      </c>
      <c r="N4389" s="30"/>
      <c r="O4389" s="30" t="s">
        <v>9872</v>
      </c>
      <c r="P4389" s="30" t="s">
        <v>9868</v>
      </c>
      <c r="Q4389" s="30" t="s">
        <v>4174</v>
      </c>
    </row>
    <row r="4390" spans="1:17" hidden="1" x14ac:dyDescent="0.2">
      <c r="A4390" s="30" t="s">
        <v>13261</v>
      </c>
      <c r="B4390" s="30" t="s">
        <v>10103</v>
      </c>
      <c r="C4390" s="30" t="s">
        <v>13262</v>
      </c>
      <c r="D4390" s="30"/>
      <c r="E4390" s="30" t="s">
        <v>9870</v>
      </c>
      <c r="F4390" s="30" t="s">
        <v>74</v>
      </c>
      <c r="G4390" s="38">
        <v>60</v>
      </c>
      <c r="H4390" s="31">
        <v>0</v>
      </c>
      <c r="I4390" s="30" t="s">
        <v>512</v>
      </c>
      <c r="J4390" s="30" t="s">
        <v>513</v>
      </c>
      <c r="K4390" s="30" t="s">
        <v>495</v>
      </c>
      <c r="L4390" s="30" t="s">
        <v>496</v>
      </c>
      <c r="M4390" s="30" t="s">
        <v>639</v>
      </c>
      <c r="N4390" s="30"/>
      <c r="O4390" s="30" t="s">
        <v>9872</v>
      </c>
      <c r="P4390" s="30" t="s">
        <v>9868</v>
      </c>
      <c r="Q4390" s="30" t="s">
        <v>499</v>
      </c>
    </row>
    <row r="4391" spans="1:17" hidden="1" x14ac:dyDescent="0.2">
      <c r="A4391" s="30" t="s">
        <v>13263</v>
      </c>
      <c r="B4391" s="30" t="s">
        <v>10120</v>
      </c>
      <c r="C4391" s="30" t="s">
        <v>13264</v>
      </c>
      <c r="D4391" s="30" t="s">
        <v>74</v>
      </c>
      <c r="E4391" s="30" t="s">
        <v>9891</v>
      </c>
      <c r="F4391" s="30"/>
      <c r="G4391" s="38">
        <v>60</v>
      </c>
      <c r="H4391" s="31">
        <v>0</v>
      </c>
      <c r="I4391" s="30" t="s">
        <v>5036</v>
      </c>
      <c r="J4391" s="30" t="s">
        <v>5037</v>
      </c>
      <c r="K4391" s="30" t="s">
        <v>495</v>
      </c>
      <c r="L4391" s="30" t="s">
        <v>612</v>
      </c>
      <c r="M4391" s="30" t="s">
        <v>11242</v>
      </c>
      <c r="N4391" s="30"/>
      <c r="O4391" s="30" t="s">
        <v>9872</v>
      </c>
      <c r="P4391" s="30" t="s">
        <v>9868</v>
      </c>
      <c r="Q4391" s="30" t="s">
        <v>4174</v>
      </c>
    </row>
    <row r="4392" spans="1:17" hidden="1" x14ac:dyDescent="0.2">
      <c r="A4392" s="30" t="s">
        <v>13265</v>
      </c>
      <c r="B4392" s="30" t="s">
        <v>10109</v>
      </c>
      <c r="C4392" s="30" t="s">
        <v>13266</v>
      </c>
      <c r="D4392" s="30" t="s">
        <v>74</v>
      </c>
      <c r="E4392" s="30" t="s">
        <v>9891</v>
      </c>
      <c r="F4392" s="30"/>
      <c r="G4392" s="38">
        <v>60</v>
      </c>
      <c r="H4392" s="31">
        <v>0</v>
      </c>
      <c r="I4392" s="30" t="s">
        <v>610</v>
      </c>
      <c r="J4392" s="30" t="s">
        <v>611</v>
      </c>
      <c r="K4392" s="30" t="s">
        <v>495</v>
      </c>
      <c r="L4392" s="30" t="s">
        <v>612</v>
      </c>
      <c r="M4392" s="30" t="s">
        <v>688</v>
      </c>
      <c r="N4392" s="30"/>
      <c r="O4392" s="30" t="s">
        <v>9872</v>
      </c>
      <c r="P4392" s="30" t="s">
        <v>9868</v>
      </c>
      <c r="Q4392" s="30" t="s">
        <v>4174</v>
      </c>
    </row>
    <row r="4393" spans="1:17" hidden="1" x14ac:dyDescent="0.2">
      <c r="A4393" s="30" t="s">
        <v>13267</v>
      </c>
      <c r="B4393" s="30" t="s">
        <v>10109</v>
      </c>
      <c r="C4393" s="30" t="s">
        <v>13268</v>
      </c>
      <c r="D4393" s="30" t="s">
        <v>74</v>
      </c>
      <c r="E4393" s="30" t="s">
        <v>9891</v>
      </c>
      <c r="F4393" s="30"/>
      <c r="G4393" s="38">
        <v>60</v>
      </c>
      <c r="H4393" s="31">
        <v>0</v>
      </c>
      <c r="I4393" s="30" t="s">
        <v>5036</v>
      </c>
      <c r="J4393" s="30" t="s">
        <v>5037</v>
      </c>
      <c r="K4393" s="30" t="s">
        <v>495</v>
      </c>
      <c r="L4393" s="30" t="s">
        <v>612</v>
      </c>
      <c r="M4393" s="30" t="s">
        <v>1828</v>
      </c>
      <c r="N4393" s="30"/>
      <c r="O4393" s="30" t="s">
        <v>9872</v>
      </c>
      <c r="P4393" s="30" t="s">
        <v>9868</v>
      </c>
      <c r="Q4393" s="30" t="s">
        <v>4174</v>
      </c>
    </row>
    <row r="4394" spans="1:17" hidden="1" x14ac:dyDescent="0.2">
      <c r="A4394" s="30" t="s">
        <v>13269</v>
      </c>
      <c r="B4394" s="30" t="s">
        <v>10109</v>
      </c>
      <c r="C4394" s="30" t="s">
        <v>13270</v>
      </c>
      <c r="D4394" s="30" t="s">
        <v>74</v>
      </c>
      <c r="E4394" s="30" t="s">
        <v>9891</v>
      </c>
      <c r="F4394" s="30"/>
      <c r="G4394" s="38">
        <v>60</v>
      </c>
      <c r="H4394" s="31">
        <v>0</v>
      </c>
      <c r="I4394" s="30" t="s">
        <v>610</v>
      </c>
      <c r="J4394" s="30" t="s">
        <v>611</v>
      </c>
      <c r="K4394" s="30" t="s">
        <v>495</v>
      </c>
      <c r="L4394" s="30" t="s">
        <v>612</v>
      </c>
      <c r="M4394" s="30" t="s">
        <v>950</v>
      </c>
      <c r="N4394" s="30"/>
      <c r="O4394" s="30" t="s">
        <v>9872</v>
      </c>
      <c r="P4394" s="30" t="s">
        <v>9868</v>
      </c>
      <c r="Q4394" s="30" t="s">
        <v>4174</v>
      </c>
    </row>
    <row r="4395" spans="1:17" hidden="1" x14ac:dyDescent="0.2">
      <c r="A4395" s="30" t="s">
        <v>13271</v>
      </c>
      <c r="B4395" s="30" t="s">
        <v>10103</v>
      </c>
      <c r="C4395" s="30" t="s">
        <v>13272</v>
      </c>
      <c r="D4395" s="30"/>
      <c r="E4395" s="30" t="s">
        <v>9870</v>
      </c>
      <c r="F4395" s="30" t="s">
        <v>74</v>
      </c>
      <c r="G4395" s="38">
        <v>60</v>
      </c>
      <c r="H4395" s="31">
        <v>0</v>
      </c>
      <c r="I4395" s="30" t="s">
        <v>504</v>
      </c>
      <c r="J4395" s="30" t="s">
        <v>505</v>
      </c>
      <c r="K4395" s="30" t="s">
        <v>495</v>
      </c>
      <c r="L4395" s="30" t="s">
        <v>496</v>
      </c>
      <c r="M4395" s="30" t="s">
        <v>506</v>
      </c>
      <c r="N4395" s="30" t="s">
        <v>507</v>
      </c>
      <c r="O4395" s="30" t="s">
        <v>9872</v>
      </c>
      <c r="P4395" s="30" t="s">
        <v>9868</v>
      </c>
      <c r="Q4395" s="30" t="s">
        <v>499</v>
      </c>
    </row>
    <row r="4396" spans="1:17" hidden="1" x14ac:dyDescent="0.2">
      <c r="A4396" s="30" t="s">
        <v>13273</v>
      </c>
      <c r="B4396" s="30" t="s">
        <v>10109</v>
      </c>
      <c r="C4396" s="30" t="s">
        <v>13274</v>
      </c>
      <c r="D4396" s="30" t="s">
        <v>74</v>
      </c>
      <c r="E4396" s="30" t="s">
        <v>9891</v>
      </c>
      <c r="F4396" s="30"/>
      <c r="G4396" s="38">
        <v>60</v>
      </c>
      <c r="H4396" s="31">
        <v>0</v>
      </c>
      <c r="I4396" s="30" t="s">
        <v>5036</v>
      </c>
      <c r="J4396" s="30" t="s">
        <v>5037</v>
      </c>
      <c r="K4396" s="30" t="s">
        <v>495</v>
      </c>
      <c r="L4396" s="30" t="s">
        <v>612</v>
      </c>
      <c r="M4396" s="30" t="s">
        <v>961</v>
      </c>
      <c r="N4396" s="30"/>
      <c r="O4396" s="30" t="s">
        <v>9872</v>
      </c>
      <c r="P4396" s="30" t="s">
        <v>9868</v>
      </c>
      <c r="Q4396" s="30" t="s">
        <v>4174</v>
      </c>
    </row>
    <row r="4397" spans="1:17" hidden="1" x14ac:dyDescent="0.2">
      <c r="A4397" s="30" t="s">
        <v>13275</v>
      </c>
      <c r="B4397" s="30" t="s">
        <v>10103</v>
      </c>
      <c r="C4397" s="30" t="s">
        <v>13276</v>
      </c>
      <c r="D4397" s="30"/>
      <c r="E4397" s="30" t="s">
        <v>9870</v>
      </c>
      <c r="F4397" s="30" t="s">
        <v>74</v>
      </c>
      <c r="G4397" s="38">
        <v>60</v>
      </c>
      <c r="H4397" s="31">
        <v>0</v>
      </c>
      <c r="I4397" s="30" t="s">
        <v>586</v>
      </c>
      <c r="J4397" s="30" t="s">
        <v>587</v>
      </c>
      <c r="K4397" s="30" t="s">
        <v>495</v>
      </c>
      <c r="L4397" s="30" t="s">
        <v>496</v>
      </c>
      <c r="M4397" s="30" t="s">
        <v>903</v>
      </c>
      <c r="N4397" s="30"/>
      <c r="O4397" s="30" t="s">
        <v>9872</v>
      </c>
      <c r="P4397" s="30" t="s">
        <v>9868</v>
      </c>
      <c r="Q4397" s="30" t="s">
        <v>499</v>
      </c>
    </row>
    <row r="4398" spans="1:17" hidden="1" x14ac:dyDescent="0.2">
      <c r="A4398" s="30" t="s">
        <v>13277</v>
      </c>
      <c r="B4398" s="30" t="s">
        <v>10103</v>
      </c>
      <c r="C4398" s="30" t="s">
        <v>13278</v>
      </c>
      <c r="D4398" s="30"/>
      <c r="E4398" s="30" t="s">
        <v>9870</v>
      </c>
      <c r="F4398" s="30" t="s">
        <v>74</v>
      </c>
      <c r="G4398" s="38">
        <v>60</v>
      </c>
      <c r="H4398" s="31">
        <v>0</v>
      </c>
      <c r="I4398" s="30" t="s">
        <v>552</v>
      </c>
      <c r="J4398" s="30" t="s">
        <v>553</v>
      </c>
      <c r="K4398" s="30" t="s">
        <v>495</v>
      </c>
      <c r="L4398" s="30" t="s">
        <v>496</v>
      </c>
      <c r="M4398" s="30" t="s">
        <v>724</v>
      </c>
      <c r="N4398" s="30"/>
      <c r="O4398" s="30" t="s">
        <v>9872</v>
      </c>
      <c r="P4398" s="30" t="s">
        <v>9868</v>
      </c>
      <c r="Q4398" s="30" t="s">
        <v>499</v>
      </c>
    </row>
    <row r="4399" spans="1:17" hidden="1" x14ac:dyDescent="0.2">
      <c r="A4399" s="30" t="s">
        <v>13279</v>
      </c>
      <c r="B4399" s="30" t="s">
        <v>10103</v>
      </c>
      <c r="C4399" s="30" t="s">
        <v>13280</v>
      </c>
      <c r="D4399" s="30"/>
      <c r="E4399" s="30" t="s">
        <v>9870</v>
      </c>
      <c r="F4399" s="30" t="s">
        <v>74</v>
      </c>
      <c r="G4399" s="38">
        <v>60</v>
      </c>
      <c r="H4399" s="31">
        <v>0</v>
      </c>
      <c r="I4399" s="30" t="s">
        <v>586</v>
      </c>
      <c r="J4399" s="30" t="s">
        <v>587</v>
      </c>
      <c r="K4399" s="30" t="s">
        <v>495</v>
      </c>
      <c r="L4399" s="30" t="s">
        <v>496</v>
      </c>
      <c r="M4399" s="30" t="s">
        <v>588</v>
      </c>
      <c r="N4399" s="30"/>
      <c r="O4399" s="30" t="s">
        <v>9872</v>
      </c>
      <c r="P4399" s="30" t="s">
        <v>9868</v>
      </c>
      <c r="Q4399" s="30" t="s">
        <v>499</v>
      </c>
    </row>
    <row r="4400" spans="1:17" hidden="1" x14ac:dyDescent="0.2">
      <c r="A4400" s="30" t="s">
        <v>13281</v>
      </c>
      <c r="B4400" s="30" t="s">
        <v>10109</v>
      </c>
      <c r="C4400" s="30" t="s">
        <v>13282</v>
      </c>
      <c r="D4400" s="30" t="s">
        <v>74</v>
      </c>
      <c r="E4400" s="30" t="s">
        <v>9891</v>
      </c>
      <c r="F4400" s="30"/>
      <c r="G4400" s="38">
        <v>60</v>
      </c>
      <c r="H4400" s="31">
        <v>0</v>
      </c>
      <c r="I4400" s="30" t="s">
        <v>610</v>
      </c>
      <c r="J4400" s="30" t="s">
        <v>611</v>
      </c>
      <c r="K4400" s="30" t="s">
        <v>495</v>
      </c>
      <c r="L4400" s="30" t="s">
        <v>612</v>
      </c>
      <c r="M4400" s="30" t="s">
        <v>950</v>
      </c>
      <c r="N4400" s="30"/>
      <c r="O4400" s="30" t="s">
        <v>9872</v>
      </c>
      <c r="P4400" s="30" t="s">
        <v>9868</v>
      </c>
      <c r="Q4400" s="30" t="s">
        <v>4174</v>
      </c>
    </row>
    <row r="4401" spans="1:17" hidden="1" x14ac:dyDescent="0.2">
      <c r="A4401" s="30" t="s">
        <v>13283</v>
      </c>
      <c r="B4401" s="30" t="s">
        <v>10106</v>
      </c>
      <c r="C4401" s="30" t="s">
        <v>13284</v>
      </c>
      <c r="D4401" s="30" t="s">
        <v>74</v>
      </c>
      <c r="E4401" s="30" t="s">
        <v>9891</v>
      </c>
      <c r="F4401" s="30"/>
      <c r="G4401" s="38">
        <v>60</v>
      </c>
      <c r="H4401" s="31">
        <v>0</v>
      </c>
      <c r="I4401" s="30" t="s">
        <v>622</v>
      </c>
      <c r="J4401" s="30" t="s">
        <v>623</v>
      </c>
      <c r="K4401" s="30" t="s">
        <v>495</v>
      </c>
      <c r="L4401" s="30" t="s">
        <v>612</v>
      </c>
      <c r="M4401" s="30" t="s">
        <v>9851</v>
      </c>
      <c r="N4401" s="30"/>
      <c r="O4401" s="30" t="s">
        <v>9872</v>
      </c>
      <c r="P4401" s="30" t="s">
        <v>9868</v>
      </c>
      <c r="Q4401" s="30" t="s">
        <v>4174</v>
      </c>
    </row>
    <row r="4402" spans="1:17" hidden="1" x14ac:dyDescent="0.2">
      <c r="A4402" s="30" t="s">
        <v>13285</v>
      </c>
      <c r="B4402" s="30" t="s">
        <v>13286</v>
      </c>
      <c r="C4402" s="30" t="s">
        <v>13287</v>
      </c>
      <c r="D4402" s="30"/>
      <c r="E4402" s="30" t="s">
        <v>10101</v>
      </c>
      <c r="F4402" s="30"/>
      <c r="G4402" s="38">
        <v>60</v>
      </c>
      <c r="H4402" s="31">
        <v>0</v>
      </c>
      <c r="I4402" s="30" t="s">
        <v>546</v>
      </c>
      <c r="J4402" s="30" t="s">
        <v>547</v>
      </c>
      <c r="K4402" s="30" t="s">
        <v>495</v>
      </c>
      <c r="L4402" s="30" t="s">
        <v>828</v>
      </c>
      <c r="M4402" s="30" t="s">
        <v>573</v>
      </c>
      <c r="N4402" s="30"/>
      <c r="O4402" s="30" t="s">
        <v>9872</v>
      </c>
      <c r="P4402" s="30" t="s">
        <v>9868</v>
      </c>
      <c r="Q4402" s="30" t="s">
        <v>499</v>
      </c>
    </row>
    <row r="4403" spans="1:17" hidden="1" x14ac:dyDescent="0.2">
      <c r="A4403" s="30" t="s">
        <v>13288</v>
      </c>
      <c r="B4403" s="30" t="s">
        <v>10109</v>
      </c>
      <c r="C4403" s="30" t="s">
        <v>13289</v>
      </c>
      <c r="D4403" s="30" t="s">
        <v>74</v>
      </c>
      <c r="E4403" s="30" t="s">
        <v>10883</v>
      </c>
      <c r="F4403" s="30"/>
      <c r="G4403" s="38">
        <v>60</v>
      </c>
      <c r="H4403" s="31">
        <v>0</v>
      </c>
      <c r="I4403" s="30" t="s">
        <v>610</v>
      </c>
      <c r="J4403" s="30" t="s">
        <v>611</v>
      </c>
      <c r="K4403" s="30" t="s">
        <v>495</v>
      </c>
      <c r="L4403" s="30" t="s">
        <v>612</v>
      </c>
      <c r="M4403" s="30" t="s">
        <v>6616</v>
      </c>
      <c r="N4403" s="30"/>
      <c r="O4403" s="30" t="s">
        <v>9872</v>
      </c>
      <c r="P4403" s="30" t="s">
        <v>9868</v>
      </c>
      <c r="Q4403" s="30" t="s">
        <v>4174</v>
      </c>
    </row>
    <row r="4404" spans="1:17" hidden="1" x14ac:dyDescent="0.2">
      <c r="A4404" s="30" t="s">
        <v>13290</v>
      </c>
      <c r="B4404" s="30" t="s">
        <v>10103</v>
      </c>
      <c r="C4404" s="30" t="s">
        <v>13291</v>
      </c>
      <c r="D4404" s="30"/>
      <c r="E4404" s="30" t="s">
        <v>9870</v>
      </c>
      <c r="F4404" s="30" t="s">
        <v>74</v>
      </c>
      <c r="G4404" s="38">
        <v>60</v>
      </c>
      <c r="H4404" s="31">
        <v>0</v>
      </c>
      <c r="I4404" s="30" t="s">
        <v>552</v>
      </c>
      <c r="J4404" s="30" t="s">
        <v>553</v>
      </c>
      <c r="K4404" s="30" t="s">
        <v>495</v>
      </c>
      <c r="L4404" s="30" t="s">
        <v>496</v>
      </c>
      <c r="M4404" s="30" t="s">
        <v>2249</v>
      </c>
      <c r="N4404" s="30"/>
      <c r="O4404" s="30" t="s">
        <v>9872</v>
      </c>
      <c r="P4404" s="30" t="s">
        <v>9868</v>
      </c>
      <c r="Q4404" s="30" t="s">
        <v>499</v>
      </c>
    </row>
    <row r="4405" spans="1:17" hidden="1" x14ac:dyDescent="0.2">
      <c r="A4405" s="30" t="s">
        <v>13292</v>
      </c>
      <c r="B4405" s="30" t="s">
        <v>10109</v>
      </c>
      <c r="C4405" s="30" t="s">
        <v>13293</v>
      </c>
      <c r="D4405" s="30" t="s">
        <v>74</v>
      </c>
      <c r="E4405" s="30" t="s">
        <v>9891</v>
      </c>
      <c r="F4405" s="30"/>
      <c r="G4405" s="38">
        <v>60</v>
      </c>
      <c r="H4405" s="31">
        <v>0</v>
      </c>
      <c r="I4405" s="30" t="s">
        <v>5036</v>
      </c>
      <c r="J4405" s="30" t="s">
        <v>5037</v>
      </c>
      <c r="K4405" s="30" t="s">
        <v>495</v>
      </c>
      <c r="L4405" s="30" t="s">
        <v>612</v>
      </c>
      <c r="M4405" s="30" t="s">
        <v>1021</v>
      </c>
      <c r="N4405" s="30"/>
      <c r="O4405" s="30" t="s">
        <v>9872</v>
      </c>
      <c r="P4405" s="30" t="s">
        <v>9868</v>
      </c>
      <c r="Q4405" s="30" t="s">
        <v>4174</v>
      </c>
    </row>
    <row r="4406" spans="1:17" hidden="1" x14ac:dyDescent="0.2">
      <c r="A4406" s="30" t="s">
        <v>13294</v>
      </c>
      <c r="B4406" s="30" t="s">
        <v>10109</v>
      </c>
      <c r="C4406" s="30" t="s">
        <v>13295</v>
      </c>
      <c r="D4406" s="30" t="s">
        <v>74</v>
      </c>
      <c r="E4406" s="30" t="s">
        <v>9891</v>
      </c>
      <c r="F4406" s="30"/>
      <c r="G4406" s="38">
        <v>60</v>
      </c>
      <c r="H4406" s="31">
        <v>0</v>
      </c>
      <c r="I4406" s="30" t="s">
        <v>610</v>
      </c>
      <c r="J4406" s="30" t="s">
        <v>611</v>
      </c>
      <c r="K4406" s="30" t="s">
        <v>495</v>
      </c>
      <c r="L4406" s="30" t="s">
        <v>612</v>
      </c>
      <c r="M4406" s="30" t="s">
        <v>950</v>
      </c>
      <c r="N4406" s="30"/>
      <c r="O4406" s="30" t="s">
        <v>9872</v>
      </c>
      <c r="P4406" s="30" t="s">
        <v>9868</v>
      </c>
      <c r="Q4406" s="30" t="s">
        <v>4174</v>
      </c>
    </row>
    <row r="4407" spans="1:17" hidden="1" x14ac:dyDescent="0.2">
      <c r="A4407" s="30" t="s">
        <v>13296</v>
      </c>
      <c r="B4407" s="30" t="s">
        <v>10109</v>
      </c>
      <c r="C4407" s="30" t="s">
        <v>13297</v>
      </c>
      <c r="D4407" s="30" t="s">
        <v>74</v>
      </c>
      <c r="E4407" s="30" t="s">
        <v>9891</v>
      </c>
      <c r="F4407" s="30"/>
      <c r="G4407" s="38">
        <v>60</v>
      </c>
      <c r="H4407" s="31">
        <v>0</v>
      </c>
      <c r="I4407" s="30" t="s">
        <v>610</v>
      </c>
      <c r="J4407" s="30" t="s">
        <v>611</v>
      </c>
      <c r="K4407" s="30" t="s">
        <v>495</v>
      </c>
      <c r="L4407" s="30" t="s">
        <v>612</v>
      </c>
      <c r="M4407" s="30" t="s">
        <v>950</v>
      </c>
      <c r="N4407" s="30"/>
      <c r="O4407" s="30" t="s">
        <v>9872</v>
      </c>
      <c r="P4407" s="30" t="s">
        <v>9868</v>
      </c>
      <c r="Q4407" s="30" t="s">
        <v>4174</v>
      </c>
    </row>
    <row r="4408" spans="1:17" hidden="1" x14ac:dyDescent="0.2">
      <c r="A4408" s="30" t="s">
        <v>13298</v>
      </c>
      <c r="B4408" s="30" t="s">
        <v>10106</v>
      </c>
      <c r="C4408" s="30" t="s">
        <v>13299</v>
      </c>
      <c r="D4408" s="30" t="s">
        <v>74</v>
      </c>
      <c r="E4408" s="30" t="s">
        <v>9891</v>
      </c>
      <c r="F4408" s="30"/>
      <c r="G4408" s="38">
        <v>60</v>
      </c>
      <c r="H4408" s="31">
        <v>0</v>
      </c>
      <c r="I4408" s="30" t="s">
        <v>5036</v>
      </c>
      <c r="J4408" s="30" t="s">
        <v>5037</v>
      </c>
      <c r="K4408" s="30" t="s">
        <v>495</v>
      </c>
      <c r="L4408" s="30" t="s">
        <v>612</v>
      </c>
      <c r="M4408" s="30" t="s">
        <v>4781</v>
      </c>
      <c r="N4408" s="30"/>
      <c r="O4408" s="30" t="s">
        <v>9872</v>
      </c>
      <c r="P4408" s="30" t="s">
        <v>9868</v>
      </c>
      <c r="Q4408" s="30" t="s">
        <v>4174</v>
      </c>
    </row>
    <row r="4409" spans="1:17" hidden="1" x14ac:dyDescent="0.2">
      <c r="A4409" s="30" t="s">
        <v>13300</v>
      </c>
      <c r="B4409" s="30" t="s">
        <v>10109</v>
      </c>
      <c r="C4409" s="30" t="s">
        <v>13301</v>
      </c>
      <c r="D4409" s="30" t="s">
        <v>74</v>
      </c>
      <c r="E4409" s="30" t="s">
        <v>9891</v>
      </c>
      <c r="F4409" s="30"/>
      <c r="G4409" s="38">
        <v>60</v>
      </c>
      <c r="H4409" s="31">
        <v>0</v>
      </c>
      <c r="I4409" s="30" t="s">
        <v>622</v>
      </c>
      <c r="J4409" s="30" t="s">
        <v>623</v>
      </c>
      <c r="K4409" s="30" t="s">
        <v>495</v>
      </c>
      <c r="L4409" s="30" t="s">
        <v>612</v>
      </c>
      <c r="M4409" s="30" t="s">
        <v>1007</v>
      </c>
      <c r="N4409" s="30"/>
      <c r="O4409" s="30" t="s">
        <v>9872</v>
      </c>
      <c r="P4409" s="30" t="s">
        <v>9868</v>
      </c>
      <c r="Q4409" s="30" t="s">
        <v>4174</v>
      </c>
    </row>
    <row r="4410" spans="1:17" hidden="1" x14ac:dyDescent="0.2">
      <c r="A4410" s="30" t="s">
        <v>13302</v>
      </c>
      <c r="B4410" s="30" t="s">
        <v>10109</v>
      </c>
      <c r="C4410" s="30" t="s">
        <v>13303</v>
      </c>
      <c r="D4410" s="30" t="s">
        <v>74</v>
      </c>
      <c r="E4410" s="30" t="s">
        <v>9891</v>
      </c>
      <c r="F4410" s="30"/>
      <c r="G4410" s="38">
        <v>60</v>
      </c>
      <c r="H4410" s="31">
        <v>0</v>
      </c>
      <c r="I4410" s="30" t="s">
        <v>5036</v>
      </c>
      <c r="J4410" s="30" t="s">
        <v>5037</v>
      </c>
      <c r="K4410" s="30" t="s">
        <v>495</v>
      </c>
      <c r="L4410" s="30" t="s">
        <v>612</v>
      </c>
      <c r="M4410" s="30" t="s">
        <v>780</v>
      </c>
      <c r="N4410" s="30"/>
      <c r="O4410" s="30" t="s">
        <v>9872</v>
      </c>
      <c r="P4410" s="30" t="s">
        <v>9868</v>
      </c>
      <c r="Q4410" s="30" t="s">
        <v>4174</v>
      </c>
    </row>
    <row r="4411" spans="1:17" hidden="1" x14ac:dyDescent="0.2">
      <c r="A4411" s="30" t="s">
        <v>13304</v>
      </c>
      <c r="B4411" s="30" t="s">
        <v>10109</v>
      </c>
      <c r="C4411" s="30" t="s">
        <v>13305</v>
      </c>
      <c r="D4411" s="30" t="s">
        <v>74</v>
      </c>
      <c r="E4411" s="30" t="s">
        <v>9891</v>
      </c>
      <c r="F4411" s="30"/>
      <c r="G4411" s="38">
        <v>60</v>
      </c>
      <c r="H4411" s="31">
        <v>0</v>
      </c>
      <c r="I4411" s="30" t="s">
        <v>622</v>
      </c>
      <c r="J4411" s="30" t="s">
        <v>623</v>
      </c>
      <c r="K4411" s="30" t="s">
        <v>495</v>
      </c>
      <c r="L4411" s="30" t="s">
        <v>612</v>
      </c>
      <c r="M4411" s="30" t="s">
        <v>1007</v>
      </c>
      <c r="N4411" s="30"/>
      <c r="O4411" s="30" t="s">
        <v>9872</v>
      </c>
      <c r="P4411" s="30" t="s">
        <v>9868</v>
      </c>
      <c r="Q4411" s="30" t="s">
        <v>4174</v>
      </c>
    </row>
    <row r="4412" spans="1:17" hidden="1" x14ac:dyDescent="0.2">
      <c r="A4412" s="30" t="s">
        <v>13306</v>
      </c>
      <c r="B4412" s="30" t="s">
        <v>10109</v>
      </c>
      <c r="C4412" s="30" t="s">
        <v>13307</v>
      </c>
      <c r="D4412" s="30" t="s">
        <v>74</v>
      </c>
      <c r="E4412" s="30" t="s">
        <v>9891</v>
      </c>
      <c r="F4412" s="30"/>
      <c r="G4412" s="38">
        <v>60</v>
      </c>
      <c r="H4412" s="31">
        <v>0</v>
      </c>
      <c r="I4412" s="30" t="s">
        <v>5036</v>
      </c>
      <c r="J4412" s="30" t="s">
        <v>5037</v>
      </c>
      <c r="K4412" s="30" t="s">
        <v>495</v>
      </c>
      <c r="L4412" s="30" t="s">
        <v>612</v>
      </c>
      <c r="M4412" s="30" t="s">
        <v>1021</v>
      </c>
      <c r="N4412" s="30"/>
      <c r="O4412" s="30" t="s">
        <v>9872</v>
      </c>
      <c r="P4412" s="30" t="s">
        <v>9868</v>
      </c>
      <c r="Q4412" s="30" t="s">
        <v>4174</v>
      </c>
    </row>
    <row r="4413" spans="1:17" hidden="1" x14ac:dyDescent="0.2">
      <c r="A4413" s="30" t="s">
        <v>13308</v>
      </c>
      <c r="B4413" s="30" t="s">
        <v>10103</v>
      </c>
      <c r="C4413" s="30" t="s">
        <v>13309</v>
      </c>
      <c r="D4413" s="30"/>
      <c r="E4413" s="30" t="s">
        <v>9870</v>
      </c>
      <c r="F4413" s="30" t="s">
        <v>74</v>
      </c>
      <c r="G4413" s="38">
        <v>60</v>
      </c>
      <c r="H4413" s="31">
        <v>0</v>
      </c>
      <c r="I4413" s="30" t="s">
        <v>512</v>
      </c>
      <c r="J4413" s="30" t="s">
        <v>513</v>
      </c>
      <c r="K4413" s="30" t="s">
        <v>495</v>
      </c>
      <c r="L4413" s="30" t="s">
        <v>496</v>
      </c>
      <c r="M4413" s="30" t="s">
        <v>548</v>
      </c>
      <c r="N4413" s="30"/>
      <c r="O4413" s="30" t="s">
        <v>9872</v>
      </c>
      <c r="P4413" s="30" t="s">
        <v>9868</v>
      </c>
      <c r="Q4413" s="30" t="s">
        <v>499</v>
      </c>
    </row>
    <row r="4414" spans="1:17" hidden="1" x14ac:dyDescent="0.2">
      <c r="A4414" s="30" t="s">
        <v>13310</v>
      </c>
      <c r="B4414" s="30" t="s">
        <v>10129</v>
      </c>
      <c r="C4414" s="30" t="s">
        <v>13311</v>
      </c>
      <c r="D4414" s="30"/>
      <c r="E4414" s="30" t="s">
        <v>9870</v>
      </c>
      <c r="F4414" s="30" t="s">
        <v>74</v>
      </c>
      <c r="G4414" s="38">
        <v>60</v>
      </c>
      <c r="H4414" s="31">
        <v>0</v>
      </c>
      <c r="I4414" s="30" t="s">
        <v>718</v>
      </c>
      <c r="J4414" s="30" t="s">
        <v>719</v>
      </c>
      <c r="K4414" s="30" t="s">
        <v>495</v>
      </c>
      <c r="L4414" s="30" t="s">
        <v>496</v>
      </c>
      <c r="M4414" s="30" t="s">
        <v>497</v>
      </c>
      <c r="N4414" s="30"/>
      <c r="O4414" s="30" t="s">
        <v>9872</v>
      </c>
      <c r="P4414" s="30" t="s">
        <v>9868</v>
      </c>
      <c r="Q4414" s="30" t="s">
        <v>499</v>
      </c>
    </row>
    <row r="4415" spans="1:17" hidden="1" x14ac:dyDescent="0.2">
      <c r="A4415" s="30" t="s">
        <v>13312</v>
      </c>
      <c r="B4415" s="30" t="s">
        <v>10103</v>
      </c>
      <c r="C4415" s="30" t="s">
        <v>13313</v>
      </c>
      <c r="D4415" s="30"/>
      <c r="E4415" s="30" t="s">
        <v>9870</v>
      </c>
      <c r="F4415" s="30" t="s">
        <v>74</v>
      </c>
      <c r="G4415" s="38">
        <v>60</v>
      </c>
      <c r="H4415" s="31">
        <v>0</v>
      </c>
      <c r="I4415" s="30" t="s">
        <v>504</v>
      </c>
      <c r="J4415" s="30" t="s">
        <v>505</v>
      </c>
      <c r="K4415" s="30" t="s">
        <v>495</v>
      </c>
      <c r="L4415" s="30" t="s">
        <v>496</v>
      </c>
      <c r="M4415" s="30" t="s">
        <v>506</v>
      </c>
      <c r="N4415" s="30" t="s">
        <v>7467</v>
      </c>
      <c r="O4415" s="30" t="s">
        <v>9872</v>
      </c>
      <c r="P4415" s="30" t="s">
        <v>9868</v>
      </c>
      <c r="Q4415" s="30" t="s">
        <v>499</v>
      </c>
    </row>
    <row r="4416" spans="1:17" hidden="1" x14ac:dyDescent="0.2">
      <c r="A4416" s="30" t="s">
        <v>13314</v>
      </c>
      <c r="B4416" s="30" t="s">
        <v>10109</v>
      </c>
      <c r="C4416" s="30" t="s">
        <v>13315</v>
      </c>
      <c r="D4416" s="30" t="s">
        <v>74</v>
      </c>
      <c r="E4416" s="30" t="s">
        <v>9891</v>
      </c>
      <c r="F4416" s="30"/>
      <c r="G4416" s="38">
        <v>60</v>
      </c>
      <c r="H4416" s="31">
        <v>0</v>
      </c>
      <c r="I4416" s="30" t="s">
        <v>5036</v>
      </c>
      <c r="J4416" s="30" t="s">
        <v>5037</v>
      </c>
      <c r="K4416" s="30" t="s">
        <v>495</v>
      </c>
      <c r="L4416" s="30" t="s">
        <v>612</v>
      </c>
      <c r="M4416" s="30" t="s">
        <v>11250</v>
      </c>
      <c r="N4416" s="30"/>
      <c r="O4416" s="30" t="s">
        <v>9872</v>
      </c>
      <c r="P4416" s="30" t="s">
        <v>9868</v>
      </c>
      <c r="Q4416" s="30" t="s">
        <v>4174</v>
      </c>
    </row>
    <row r="4417" spans="1:17" hidden="1" x14ac:dyDescent="0.2">
      <c r="A4417" s="30" t="s">
        <v>13316</v>
      </c>
      <c r="B4417" s="30" t="s">
        <v>10106</v>
      </c>
      <c r="C4417" s="30" t="s">
        <v>13317</v>
      </c>
      <c r="D4417" s="30" t="s">
        <v>74</v>
      </c>
      <c r="E4417" s="30" t="s">
        <v>9891</v>
      </c>
      <c r="F4417" s="30"/>
      <c r="G4417" s="38">
        <v>60</v>
      </c>
      <c r="H4417" s="31">
        <v>0</v>
      </c>
      <c r="I4417" s="30" t="s">
        <v>5036</v>
      </c>
      <c r="J4417" s="30" t="s">
        <v>5037</v>
      </c>
      <c r="K4417" s="30" t="s">
        <v>495</v>
      </c>
      <c r="L4417" s="30" t="s">
        <v>612</v>
      </c>
      <c r="M4417" s="30" t="s">
        <v>4226</v>
      </c>
      <c r="N4417" s="30"/>
      <c r="O4417" s="30" t="s">
        <v>9872</v>
      </c>
      <c r="P4417" s="30" t="s">
        <v>9868</v>
      </c>
      <c r="Q4417" s="30" t="s">
        <v>4174</v>
      </c>
    </row>
    <row r="4418" spans="1:17" hidden="1" x14ac:dyDescent="0.2">
      <c r="A4418" s="30" t="s">
        <v>13318</v>
      </c>
      <c r="B4418" s="30" t="s">
        <v>10109</v>
      </c>
      <c r="C4418" s="30" t="s">
        <v>13319</v>
      </c>
      <c r="D4418" s="30" t="s">
        <v>74</v>
      </c>
      <c r="E4418" s="30" t="s">
        <v>9891</v>
      </c>
      <c r="F4418" s="30"/>
      <c r="G4418" s="38">
        <v>60</v>
      </c>
      <c r="H4418" s="31">
        <v>0</v>
      </c>
      <c r="I4418" s="30" t="s">
        <v>5036</v>
      </c>
      <c r="J4418" s="30" t="s">
        <v>5037</v>
      </c>
      <c r="K4418" s="30" t="s">
        <v>495</v>
      </c>
      <c r="L4418" s="30" t="s">
        <v>612</v>
      </c>
      <c r="M4418" s="30" t="s">
        <v>1828</v>
      </c>
      <c r="N4418" s="30"/>
      <c r="O4418" s="30" t="s">
        <v>9872</v>
      </c>
      <c r="P4418" s="30" t="s">
        <v>9868</v>
      </c>
      <c r="Q4418" s="30" t="s">
        <v>4174</v>
      </c>
    </row>
    <row r="4419" spans="1:17" hidden="1" x14ac:dyDescent="0.2">
      <c r="A4419" s="30" t="s">
        <v>13320</v>
      </c>
      <c r="B4419" s="30" t="s">
        <v>10109</v>
      </c>
      <c r="C4419" s="30" t="s">
        <v>13321</v>
      </c>
      <c r="D4419" s="30" t="s">
        <v>74</v>
      </c>
      <c r="E4419" s="30" t="s">
        <v>9891</v>
      </c>
      <c r="F4419" s="30"/>
      <c r="G4419" s="38">
        <v>60</v>
      </c>
      <c r="H4419" s="31">
        <v>0</v>
      </c>
      <c r="I4419" s="30" t="s">
        <v>610</v>
      </c>
      <c r="J4419" s="30" t="s">
        <v>611</v>
      </c>
      <c r="K4419" s="30" t="s">
        <v>495</v>
      </c>
      <c r="L4419" s="30" t="s">
        <v>612</v>
      </c>
      <c r="M4419" s="30" t="s">
        <v>943</v>
      </c>
      <c r="N4419" s="30"/>
      <c r="O4419" s="30" t="s">
        <v>9872</v>
      </c>
      <c r="P4419" s="30" t="s">
        <v>9868</v>
      </c>
      <c r="Q4419" s="30" t="s">
        <v>4174</v>
      </c>
    </row>
    <row r="4420" spans="1:17" hidden="1" x14ac:dyDescent="0.2">
      <c r="A4420" s="30" t="s">
        <v>13322</v>
      </c>
      <c r="B4420" s="30" t="s">
        <v>10106</v>
      </c>
      <c r="C4420" s="30" t="s">
        <v>13323</v>
      </c>
      <c r="D4420" s="30" t="s">
        <v>74</v>
      </c>
      <c r="E4420" s="30" t="s">
        <v>9891</v>
      </c>
      <c r="F4420" s="30"/>
      <c r="G4420" s="38">
        <v>60</v>
      </c>
      <c r="H4420" s="31">
        <v>0</v>
      </c>
      <c r="I4420" s="30" t="s">
        <v>5036</v>
      </c>
      <c r="J4420" s="30" t="s">
        <v>5037</v>
      </c>
      <c r="K4420" s="30" t="s">
        <v>495</v>
      </c>
      <c r="L4420" s="30" t="s">
        <v>612</v>
      </c>
      <c r="M4420" s="30" t="s">
        <v>4226</v>
      </c>
      <c r="N4420" s="30"/>
      <c r="O4420" s="30" t="s">
        <v>9872</v>
      </c>
      <c r="P4420" s="30" t="s">
        <v>9868</v>
      </c>
      <c r="Q4420" s="30" t="s">
        <v>4174</v>
      </c>
    </row>
    <row r="4421" spans="1:17" hidden="1" x14ac:dyDescent="0.2">
      <c r="A4421" s="30" t="s">
        <v>13324</v>
      </c>
      <c r="B4421" s="30" t="s">
        <v>10103</v>
      </c>
      <c r="C4421" s="30" t="s">
        <v>13325</v>
      </c>
      <c r="D4421" s="30"/>
      <c r="E4421" s="30" t="s">
        <v>9870</v>
      </c>
      <c r="F4421" s="30" t="s">
        <v>74</v>
      </c>
      <c r="G4421" s="38">
        <v>60</v>
      </c>
      <c r="H4421" s="31">
        <v>0</v>
      </c>
      <c r="I4421" s="30" t="s">
        <v>552</v>
      </c>
      <c r="J4421" s="30" t="s">
        <v>553</v>
      </c>
      <c r="K4421" s="30" t="s">
        <v>495</v>
      </c>
      <c r="L4421" s="30" t="s">
        <v>496</v>
      </c>
      <c r="M4421" s="30" t="s">
        <v>724</v>
      </c>
      <c r="N4421" s="30"/>
      <c r="O4421" s="30" t="s">
        <v>9872</v>
      </c>
      <c r="P4421" s="30" t="s">
        <v>9868</v>
      </c>
      <c r="Q4421" s="30" t="s">
        <v>499</v>
      </c>
    </row>
    <row r="4422" spans="1:17" hidden="1" x14ac:dyDescent="0.2">
      <c r="A4422" s="30" t="s">
        <v>13326</v>
      </c>
      <c r="B4422" s="30" t="s">
        <v>10109</v>
      </c>
      <c r="C4422" s="30" t="s">
        <v>13327</v>
      </c>
      <c r="D4422" s="30" t="s">
        <v>74</v>
      </c>
      <c r="E4422" s="30" t="s">
        <v>9891</v>
      </c>
      <c r="F4422" s="30"/>
      <c r="G4422" s="38">
        <v>60</v>
      </c>
      <c r="H4422" s="31">
        <v>0</v>
      </c>
      <c r="I4422" s="30" t="s">
        <v>5036</v>
      </c>
      <c r="J4422" s="30" t="s">
        <v>5037</v>
      </c>
      <c r="K4422" s="30" t="s">
        <v>495</v>
      </c>
      <c r="L4422" s="30" t="s">
        <v>612</v>
      </c>
      <c r="M4422" s="30" t="s">
        <v>1128</v>
      </c>
      <c r="N4422" s="30"/>
      <c r="O4422" s="30" t="s">
        <v>9872</v>
      </c>
      <c r="P4422" s="30" t="s">
        <v>9868</v>
      </c>
      <c r="Q4422" s="30" t="s">
        <v>4174</v>
      </c>
    </row>
    <row r="4423" spans="1:17" hidden="1" x14ac:dyDescent="0.2">
      <c r="A4423" s="30" t="s">
        <v>13328</v>
      </c>
      <c r="B4423" s="30" t="s">
        <v>10129</v>
      </c>
      <c r="C4423" s="30" t="s">
        <v>13329</v>
      </c>
      <c r="D4423" s="30"/>
      <c r="E4423" s="30" t="s">
        <v>9870</v>
      </c>
      <c r="F4423" s="30" t="s">
        <v>74</v>
      </c>
      <c r="G4423" s="38">
        <v>60</v>
      </c>
      <c r="H4423" s="31">
        <v>0</v>
      </c>
      <c r="I4423" s="30" t="s">
        <v>586</v>
      </c>
      <c r="J4423" s="30" t="s">
        <v>587</v>
      </c>
      <c r="K4423" s="30" t="s">
        <v>495</v>
      </c>
      <c r="L4423" s="30" t="s">
        <v>496</v>
      </c>
      <c r="M4423" s="30" t="s">
        <v>497</v>
      </c>
      <c r="N4423" s="30"/>
      <c r="O4423" s="30" t="s">
        <v>9872</v>
      </c>
      <c r="P4423" s="30" t="s">
        <v>9868</v>
      </c>
      <c r="Q4423" s="30" t="s">
        <v>499</v>
      </c>
    </row>
    <row r="4424" spans="1:17" hidden="1" x14ac:dyDescent="0.2">
      <c r="A4424" s="30" t="s">
        <v>13330</v>
      </c>
      <c r="B4424" s="30" t="s">
        <v>10109</v>
      </c>
      <c r="C4424" s="30" t="s">
        <v>13331</v>
      </c>
      <c r="D4424" s="30" t="s">
        <v>74</v>
      </c>
      <c r="E4424" s="30" t="s">
        <v>9891</v>
      </c>
      <c r="F4424" s="30"/>
      <c r="G4424" s="38">
        <v>60</v>
      </c>
      <c r="H4424" s="31">
        <v>0</v>
      </c>
      <c r="I4424" s="30" t="s">
        <v>610</v>
      </c>
      <c r="J4424" s="30" t="s">
        <v>611</v>
      </c>
      <c r="K4424" s="30" t="s">
        <v>495</v>
      </c>
      <c r="L4424" s="30" t="s">
        <v>612</v>
      </c>
      <c r="M4424" s="30" t="s">
        <v>1108</v>
      </c>
      <c r="N4424" s="30"/>
      <c r="O4424" s="30" t="s">
        <v>9872</v>
      </c>
      <c r="P4424" s="30" t="s">
        <v>9868</v>
      </c>
      <c r="Q4424" s="30" t="s">
        <v>4174</v>
      </c>
    </row>
    <row r="4425" spans="1:17" hidden="1" x14ac:dyDescent="0.2">
      <c r="A4425" s="30" t="s">
        <v>13332</v>
      </c>
      <c r="B4425" s="30" t="s">
        <v>10109</v>
      </c>
      <c r="C4425" s="30" t="s">
        <v>13333</v>
      </c>
      <c r="D4425" s="30" t="s">
        <v>74</v>
      </c>
      <c r="E4425" s="30" t="s">
        <v>9891</v>
      </c>
      <c r="F4425" s="30"/>
      <c r="G4425" s="38">
        <v>60</v>
      </c>
      <c r="H4425" s="31">
        <v>0</v>
      </c>
      <c r="I4425" s="30" t="s">
        <v>5036</v>
      </c>
      <c r="J4425" s="30" t="s">
        <v>5037</v>
      </c>
      <c r="K4425" s="30" t="s">
        <v>495</v>
      </c>
      <c r="L4425" s="30" t="s">
        <v>612</v>
      </c>
      <c r="M4425" s="30" t="s">
        <v>961</v>
      </c>
      <c r="N4425" s="30"/>
      <c r="O4425" s="30" t="s">
        <v>9872</v>
      </c>
      <c r="P4425" s="30" t="s">
        <v>9868</v>
      </c>
      <c r="Q4425" s="30" t="s">
        <v>4174</v>
      </c>
    </row>
    <row r="4426" spans="1:17" hidden="1" x14ac:dyDescent="0.2">
      <c r="A4426" s="30" t="s">
        <v>13334</v>
      </c>
      <c r="B4426" s="30" t="s">
        <v>10109</v>
      </c>
      <c r="C4426" s="30" t="s">
        <v>13335</v>
      </c>
      <c r="D4426" s="30" t="s">
        <v>74</v>
      </c>
      <c r="E4426" s="30" t="s">
        <v>9891</v>
      </c>
      <c r="F4426" s="30"/>
      <c r="G4426" s="38">
        <v>60</v>
      </c>
      <c r="H4426" s="31">
        <v>0</v>
      </c>
      <c r="I4426" s="30" t="s">
        <v>5036</v>
      </c>
      <c r="J4426" s="30" t="s">
        <v>5037</v>
      </c>
      <c r="K4426" s="30" t="s">
        <v>495</v>
      </c>
      <c r="L4426" s="30" t="s">
        <v>612</v>
      </c>
      <c r="M4426" s="30" t="s">
        <v>961</v>
      </c>
      <c r="N4426" s="30"/>
      <c r="O4426" s="30" t="s">
        <v>9872</v>
      </c>
      <c r="P4426" s="30" t="s">
        <v>9868</v>
      </c>
      <c r="Q4426" s="30" t="s">
        <v>4174</v>
      </c>
    </row>
    <row r="4427" spans="1:17" hidden="1" x14ac:dyDescent="0.2">
      <c r="A4427" s="30" t="s">
        <v>13336</v>
      </c>
      <c r="B4427" s="30" t="s">
        <v>10106</v>
      </c>
      <c r="C4427" s="30" t="s">
        <v>13337</v>
      </c>
      <c r="D4427" s="30" t="s">
        <v>74</v>
      </c>
      <c r="E4427" s="30" t="s">
        <v>9891</v>
      </c>
      <c r="F4427" s="30"/>
      <c r="G4427" s="38">
        <v>60</v>
      </c>
      <c r="H4427" s="31">
        <v>0</v>
      </c>
      <c r="I4427" s="30" t="s">
        <v>622</v>
      </c>
      <c r="J4427" s="30" t="s">
        <v>623</v>
      </c>
      <c r="K4427" s="30" t="s">
        <v>495</v>
      </c>
      <c r="L4427" s="30" t="s">
        <v>612</v>
      </c>
      <c r="M4427" s="30" t="s">
        <v>1088</v>
      </c>
      <c r="N4427" s="30"/>
      <c r="O4427" s="30" t="s">
        <v>9872</v>
      </c>
      <c r="P4427" s="30" t="s">
        <v>9868</v>
      </c>
      <c r="Q4427" s="30" t="s">
        <v>4174</v>
      </c>
    </row>
    <row r="4428" spans="1:17" hidden="1" x14ac:dyDescent="0.2">
      <c r="A4428" s="30" t="s">
        <v>13338</v>
      </c>
      <c r="B4428" s="30" t="s">
        <v>10106</v>
      </c>
      <c r="C4428" s="30" t="s">
        <v>13339</v>
      </c>
      <c r="D4428" s="30" t="s">
        <v>74</v>
      </c>
      <c r="E4428" s="30" t="s">
        <v>9891</v>
      </c>
      <c r="F4428" s="30"/>
      <c r="G4428" s="38">
        <v>60</v>
      </c>
      <c r="H4428" s="31">
        <v>0</v>
      </c>
      <c r="I4428" s="30" t="s">
        <v>622</v>
      </c>
      <c r="J4428" s="30" t="s">
        <v>623</v>
      </c>
      <c r="K4428" s="30" t="s">
        <v>495</v>
      </c>
      <c r="L4428" s="30" t="s">
        <v>612</v>
      </c>
      <c r="M4428" s="30" t="s">
        <v>1153</v>
      </c>
      <c r="N4428" s="30"/>
      <c r="O4428" s="30" t="s">
        <v>9872</v>
      </c>
      <c r="P4428" s="30" t="s">
        <v>9868</v>
      </c>
      <c r="Q4428" s="30" t="s">
        <v>4174</v>
      </c>
    </row>
    <row r="4429" spans="1:17" hidden="1" x14ac:dyDescent="0.2">
      <c r="A4429" s="30" t="s">
        <v>13340</v>
      </c>
      <c r="B4429" s="30" t="s">
        <v>10109</v>
      </c>
      <c r="C4429" s="30" t="s">
        <v>13341</v>
      </c>
      <c r="D4429" s="30" t="s">
        <v>74</v>
      </c>
      <c r="E4429" s="30" t="s">
        <v>9891</v>
      </c>
      <c r="F4429" s="30"/>
      <c r="G4429" s="38">
        <v>60</v>
      </c>
      <c r="H4429" s="31">
        <v>0</v>
      </c>
      <c r="I4429" s="30" t="s">
        <v>5036</v>
      </c>
      <c r="J4429" s="30" t="s">
        <v>5037</v>
      </c>
      <c r="K4429" s="30" t="s">
        <v>495</v>
      </c>
      <c r="L4429" s="30" t="s">
        <v>612</v>
      </c>
      <c r="M4429" s="30" t="s">
        <v>11250</v>
      </c>
      <c r="N4429" s="30"/>
      <c r="O4429" s="30" t="s">
        <v>9872</v>
      </c>
      <c r="P4429" s="30" t="s">
        <v>9868</v>
      </c>
      <c r="Q4429" s="30" t="s">
        <v>4174</v>
      </c>
    </row>
    <row r="4430" spans="1:17" hidden="1" x14ac:dyDescent="0.2">
      <c r="A4430" s="30" t="s">
        <v>13342</v>
      </c>
      <c r="B4430" s="30" t="s">
        <v>10663</v>
      </c>
      <c r="C4430" s="30" t="s">
        <v>13343</v>
      </c>
      <c r="D4430" s="30"/>
      <c r="E4430" s="30" t="s">
        <v>9870</v>
      </c>
      <c r="F4430" s="30" t="s">
        <v>74</v>
      </c>
      <c r="G4430" s="38">
        <v>60</v>
      </c>
      <c r="H4430" s="31">
        <v>0</v>
      </c>
      <c r="I4430" s="30" t="s">
        <v>512</v>
      </c>
      <c r="J4430" s="30" t="s">
        <v>513</v>
      </c>
      <c r="K4430" s="30" t="s">
        <v>495</v>
      </c>
      <c r="L4430" s="30" t="s">
        <v>496</v>
      </c>
      <c r="M4430" s="30" t="s">
        <v>695</v>
      </c>
      <c r="N4430" s="30" t="s">
        <v>3047</v>
      </c>
      <c r="O4430" s="30" t="s">
        <v>9872</v>
      </c>
      <c r="P4430" s="30" t="s">
        <v>9868</v>
      </c>
      <c r="Q4430" s="30" t="s">
        <v>499</v>
      </c>
    </row>
    <row r="4431" spans="1:17" hidden="1" x14ac:dyDescent="0.2">
      <c r="A4431" s="30" t="s">
        <v>13344</v>
      </c>
      <c r="B4431" s="30" t="s">
        <v>10103</v>
      </c>
      <c r="C4431" s="30" t="s">
        <v>13345</v>
      </c>
      <c r="D4431" s="30"/>
      <c r="E4431" s="30" t="s">
        <v>9870</v>
      </c>
      <c r="F4431" s="30" t="s">
        <v>74</v>
      </c>
      <c r="G4431" s="38">
        <v>60</v>
      </c>
      <c r="H4431" s="31">
        <v>0</v>
      </c>
      <c r="I4431" s="30" t="s">
        <v>586</v>
      </c>
      <c r="J4431" s="30" t="s">
        <v>587</v>
      </c>
      <c r="K4431" s="30" t="s">
        <v>495</v>
      </c>
      <c r="L4431" s="30" t="s">
        <v>496</v>
      </c>
      <c r="M4431" s="30" t="s">
        <v>903</v>
      </c>
      <c r="N4431" s="30"/>
      <c r="O4431" s="30" t="s">
        <v>9872</v>
      </c>
      <c r="P4431" s="30" t="s">
        <v>9868</v>
      </c>
      <c r="Q4431" s="30" t="s">
        <v>499</v>
      </c>
    </row>
    <row r="4432" spans="1:17" hidden="1" x14ac:dyDescent="0.2">
      <c r="A4432" s="30" t="s">
        <v>13346</v>
      </c>
      <c r="B4432" s="30" t="s">
        <v>10109</v>
      </c>
      <c r="C4432" s="30" t="s">
        <v>13347</v>
      </c>
      <c r="D4432" s="30" t="s">
        <v>74</v>
      </c>
      <c r="E4432" s="30" t="s">
        <v>9891</v>
      </c>
      <c r="F4432" s="30"/>
      <c r="G4432" s="38">
        <v>60</v>
      </c>
      <c r="H4432" s="31">
        <v>0</v>
      </c>
      <c r="I4432" s="30" t="s">
        <v>610</v>
      </c>
      <c r="J4432" s="30" t="s">
        <v>611</v>
      </c>
      <c r="K4432" s="30" t="s">
        <v>495</v>
      </c>
      <c r="L4432" s="30" t="s">
        <v>612</v>
      </c>
      <c r="M4432" s="30" t="s">
        <v>688</v>
      </c>
      <c r="N4432" s="30"/>
      <c r="O4432" s="30" t="s">
        <v>9872</v>
      </c>
      <c r="P4432" s="30" t="s">
        <v>9868</v>
      </c>
      <c r="Q4432" s="30" t="s">
        <v>4174</v>
      </c>
    </row>
    <row r="4433" spans="1:17" hidden="1" x14ac:dyDescent="0.2">
      <c r="A4433" s="30" t="s">
        <v>13348</v>
      </c>
      <c r="B4433" s="30" t="s">
        <v>10103</v>
      </c>
      <c r="C4433" s="30" t="s">
        <v>13349</v>
      </c>
      <c r="D4433" s="30"/>
      <c r="E4433" s="30" t="s">
        <v>9870</v>
      </c>
      <c r="F4433" s="30" t="s">
        <v>74</v>
      </c>
      <c r="G4433" s="38">
        <v>60</v>
      </c>
      <c r="H4433" s="31">
        <v>0</v>
      </c>
      <c r="I4433" s="30" t="s">
        <v>552</v>
      </c>
      <c r="J4433" s="30" t="s">
        <v>553</v>
      </c>
      <c r="K4433" s="30" t="s">
        <v>495</v>
      </c>
      <c r="L4433" s="30" t="s">
        <v>496</v>
      </c>
      <c r="M4433" s="30" t="s">
        <v>654</v>
      </c>
      <c r="N4433" s="30"/>
      <c r="O4433" s="30" t="s">
        <v>9872</v>
      </c>
      <c r="P4433" s="30" t="s">
        <v>9868</v>
      </c>
      <c r="Q4433" s="30" t="s">
        <v>499</v>
      </c>
    </row>
    <row r="4434" spans="1:17" hidden="1" x14ac:dyDescent="0.2">
      <c r="A4434" s="30" t="s">
        <v>13350</v>
      </c>
      <c r="B4434" s="30" t="s">
        <v>10106</v>
      </c>
      <c r="C4434" s="30" t="s">
        <v>13351</v>
      </c>
      <c r="D4434" s="30" t="s">
        <v>74</v>
      </c>
      <c r="E4434" s="30" t="s">
        <v>9891</v>
      </c>
      <c r="F4434" s="30"/>
      <c r="G4434" s="38">
        <v>60</v>
      </c>
      <c r="H4434" s="31">
        <v>0</v>
      </c>
      <c r="I4434" s="30" t="s">
        <v>622</v>
      </c>
      <c r="J4434" s="30" t="s">
        <v>623</v>
      </c>
      <c r="K4434" s="30" t="s">
        <v>495</v>
      </c>
      <c r="L4434" s="30" t="s">
        <v>612</v>
      </c>
      <c r="M4434" s="30" t="s">
        <v>6893</v>
      </c>
      <c r="N4434" s="30"/>
      <c r="O4434" s="30" t="s">
        <v>9872</v>
      </c>
      <c r="P4434" s="30" t="s">
        <v>9868</v>
      </c>
      <c r="Q4434" s="30" t="s">
        <v>4174</v>
      </c>
    </row>
    <row r="4435" spans="1:17" hidden="1" x14ac:dyDescent="0.2">
      <c r="A4435" s="30" t="s">
        <v>13352</v>
      </c>
      <c r="B4435" s="30" t="s">
        <v>10109</v>
      </c>
      <c r="C4435" s="30" t="s">
        <v>13353</v>
      </c>
      <c r="D4435" s="30" t="s">
        <v>74</v>
      </c>
      <c r="E4435" s="30" t="s">
        <v>9891</v>
      </c>
      <c r="F4435" s="30"/>
      <c r="G4435" s="38">
        <v>60</v>
      </c>
      <c r="H4435" s="31">
        <v>0</v>
      </c>
      <c r="I4435" s="30" t="s">
        <v>5036</v>
      </c>
      <c r="J4435" s="30" t="s">
        <v>5037</v>
      </c>
      <c r="K4435" s="30" t="s">
        <v>495</v>
      </c>
      <c r="L4435" s="30" t="s">
        <v>612</v>
      </c>
      <c r="M4435" s="30" t="s">
        <v>6055</v>
      </c>
      <c r="N4435" s="30"/>
      <c r="O4435" s="30" t="s">
        <v>9872</v>
      </c>
      <c r="P4435" s="30" t="s">
        <v>9868</v>
      </c>
      <c r="Q4435" s="30" t="s">
        <v>4174</v>
      </c>
    </row>
    <row r="4436" spans="1:17" hidden="1" x14ac:dyDescent="0.2">
      <c r="A4436" s="30" t="s">
        <v>13354</v>
      </c>
      <c r="B4436" s="30" t="s">
        <v>10109</v>
      </c>
      <c r="C4436" s="30" t="s">
        <v>13355</v>
      </c>
      <c r="D4436" s="30" t="s">
        <v>74</v>
      </c>
      <c r="E4436" s="30" t="s">
        <v>9891</v>
      </c>
      <c r="F4436" s="30"/>
      <c r="G4436" s="38">
        <v>60</v>
      </c>
      <c r="H4436" s="31">
        <v>0</v>
      </c>
      <c r="I4436" s="30" t="s">
        <v>610</v>
      </c>
      <c r="J4436" s="30" t="s">
        <v>611</v>
      </c>
      <c r="K4436" s="30" t="s">
        <v>495</v>
      </c>
      <c r="L4436" s="30" t="s">
        <v>612</v>
      </c>
      <c r="M4436" s="30" t="s">
        <v>688</v>
      </c>
      <c r="N4436" s="30"/>
      <c r="O4436" s="30" t="s">
        <v>9872</v>
      </c>
      <c r="P4436" s="30" t="s">
        <v>9868</v>
      </c>
      <c r="Q4436" s="30" t="s">
        <v>4174</v>
      </c>
    </row>
    <row r="4437" spans="1:17" hidden="1" x14ac:dyDescent="0.2">
      <c r="A4437" s="30" t="s">
        <v>13356</v>
      </c>
      <c r="B4437" s="30" t="s">
        <v>10103</v>
      </c>
      <c r="C4437" s="30" t="s">
        <v>13357</v>
      </c>
      <c r="D4437" s="30"/>
      <c r="E4437" s="30" t="s">
        <v>9870</v>
      </c>
      <c r="F4437" s="30" t="s">
        <v>74</v>
      </c>
      <c r="G4437" s="38">
        <v>60</v>
      </c>
      <c r="H4437" s="31">
        <v>0</v>
      </c>
      <c r="I4437" s="30" t="s">
        <v>586</v>
      </c>
      <c r="J4437" s="30" t="s">
        <v>587</v>
      </c>
      <c r="K4437" s="30" t="s">
        <v>495</v>
      </c>
      <c r="L4437" s="30" t="s">
        <v>496</v>
      </c>
      <c r="M4437" s="30" t="s">
        <v>903</v>
      </c>
      <c r="N4437" s="30"/>
      <c r="O4437" s="30" t="s">
        <v>9872</v>
      </c>
      <c r="P4437" s="30" t="s">
        <v>9868</v>
      </c>
      <c r="Q4437" s="30" t="s">
        <v>499</v>
      </c>
    </row>
    <row r="4438" spans="1:17" hidden="1" x14ac:dyDescent="0.2">
      <c r="A4438" s="30" t="s">
        <v>13358</v>
      </c>
      <c r="B4438" s="30" t="s">
        <v>10094</v>
      </c>
      <c r="C4438" s="30" t="s">
        <v>13359</v>
      </c>
      <c r="D4438" s="30"/>
      <c r="E4438" s="30" t="s">
        <v>9870</v>
      </c>
      <c r="F4438" s="30" t="s">
        <v>74</v>
      </c>
      <c r="G4438" s="38">
        <v>60</v>
      </c>
      <c r="H4438" s="31">
        <v>0</v>
      </c>
      <c r="I4438" s="30" t="s">
        <v>552</v>
      </c>
      <c r="J4438" s="30" t="s">
        <v>553</v>
      </c>
      <c r="K4438" s="30" t="s">
        <v>495</v>
      </c>
      <c r="L4438" s="30" t="s">
        <v>496</v>
      </c>
      <c r="M4438" s="30" t="s">
        <v>596</v>
      </c>
      <c r="N4438" s="30"/>
      <c r="O4438" s="30" t="s">
        <v>9872</v>
      </c>
      <c r="P4438" s="30" t="s">
        <v>9868</v>
      </c>
      <c r="Q4438" s="30" t="s">
        <v>499</v>
      </c>
    </row>
    <row r="4439" spans="1:17" hidden="1" x14ac:dyDescent="0.2">
      <c r="A4439" s="30" t="s">
        <v>13360</v>
      </c>
      <c r="B4439" s="30" t="s">
        <v>10106</v>
      </c>
      <c r="C4439" s="30" t="s">
        <v>13361</v>
      </c>
      <c r="D4439" s="30" t="s">
        <v>74</v>
      </c>
      <c r="E4439" s="30" t="s">
        <v>9891</v>
      </c>
      <c r="F4439" s="30"/>
      <c r="G4439" s="38">
        <v>60</v>
      </c>
      <c r="H4439" s="31">
        <v>0</v>
      </c>
      <c r="I4439" s="30" t="s">
        <v>622</v>
      </c>
      <c r="J4439" s="30" t="s">
        <v>623</v>
      </c>
      <c r="K4439" s="30" t="s">
        <v>495</v>
      </c>
      <c r="L4439" s="30" t="s">
        <v>612</v>
      </c>
      <c r="M4439" s="30" t="s">
        <v>11187</v>
      </c>
      <c r="N4439" s="30"/>
      <c r="O4439" s="30" t="s">
        <v>9872</v>
      </c>
      <c r="P4439" s="30" t="s">
        <v>9868</v>
      </c>
      <c r="Q4439" s="30" t="s">
        <v>4174</v>
      </c>
    </row>
    <row r="4440" spans="1:17" hidden="1" x14ac:dyDescent="0.2">
      <c r="A4440" s="30" t="s">
        <v>13362</v>
      </c>
      <c r="B4440" s="30" t="s">
        <v>10103</v>
      </c>
      <c r="C4440" s="30" t="s">
        <v>13363</v>
      </c>
      <c r="D4440" s="30"/>
      <c r="E4440" s="30" t="s">
        <v>9870</v>
      </c>
      <c r="F4440" s="30" t="s">
        <v>74</v>
      </c>
      <c r="G4440" s="38">
        <v>60</v>
      </c>
      <c r="H4440" s="31">
        <v>0</v>
      </c>
      <c r="I4440" s="30" t="s">
        <v>504</v>
      </c>
      <c r="J4440" s="30" t="s">
        <v>505</v>
      </c>
      <c r="K4440" s="30" t="s">
        <v>495</v>
      </c>
      <c r="L4440" s="30" t="s">
        <v>496</v>
      </c>
      <c r="M4440" s="30" t="s">
        <v>592</v>
      </c>
      <c r="N4440" s="30"/>
      <c r="O4440" s="30" t="s">
        <v>9872</v>
      </c>
      <c r="P4440" s="30" t="s">
        <v>9868</v>
      </c>
      <c r="Q4440" s="30" t="s">
        <v>499</v>
      </c>
    </row>
    <row r="4441" spans="1:17" hidden="1" x14ac:dyDescent="0.2">
      <c r="A4441" s="30" t="s">
        <v>13364</v>
      </c>
      <c r="B4441" s="30" t="s">
        <v>10663</v>
      </c>
      <c r="C4441" s="30" t="s">
        <v>13365</v>
      </c>
      <c r="D4441" s="30"/>
      <c r="E4441" s="30" t="s">
        <v>9870</v>
      </c>
      <c r="F4441" s="30" t="s">
        <v>74</v>
      </c>
      <c r="G4441" s="38">
        <v>60</v>
      </c>
      <c r="H4441" s="31">
        <v>0</v>
      </c>
      <c r="I4441" s="30" t="s">
        <v>512</v>
      </c>
      <c r="J4441" s="30" t="s">
        <v>513</v>
      </c>
      <c r="K4441" s="30" t="s">
        <v>495</v>
      </c>
      <c r="L4441" s="30" t="s">
        <v>496</v>
      </c>
      <c r="M4441" s="30" t="s">
        <v>639</v>
      </c>
      <c r="N4441" s="30"/>
      <c r="O4441" s="30" t="s">
        <v>9872</v>
      </c>
      <c r="P4441" s="30" t="s">
        <v>9868</v>
      </c>
      <c r="Q4441" s="30" t="s">
        <v>499</v>
      </c>
    </row>
    <row r="4442" spans="1:17" hidden="1" x14ac:dyDescent="0.2">
      <c r="A4442" s="30" t="s">
        <v>13366</v>
      </c>
      <c r="B4442" s="30" t="s">
        <v>10103</v>
      </c>
      <c r="C4442" s="30" t="s">
        <v>13367</v>
      </c>
      <c r="D4442" s="30"/>
      <c r="E4442" s="30" t="s">
        <v>9870</v>
      </c>
      <c r="F4442" s="30" t="s">
        <v>74</v>
      </c>
      <c r="G4442" s="38">
        <v>60</v>
      </c>
      <c r="H4442" s="31">
        <v>0</v>
      </c>
      <c r="I4442" s="30" t="s">
        <v>718</v>
      </c>
      <c r="J4442" s="30" t="s">
        <v>719</v>
      </c>
      <c r="K4442" s="30" t="s">
        <v>495</v>
      </c>
      <c r="L4442" s="30" t="s">
        <v>496</v>
      </c>
      <c r="M4442" s="30" t="s">
        <v>903</v>
      </c>
      <c r="N4442" s="30"/>
      <c r="O4442" s="30" t="s">
        <v>9872</v>
      </c>
      <c r="P4442" s="30" t="s">
        <v>9868</v>
      </c>
      <c r="Q4442" s="30" t="s">
        <v>499</v>
      </c>
    </row>
    <row r="4443" spans="1:17" hidden="1" x14ac:dyDescent="0.2">
      <c r="A4443" s="30" t="s">
        <v>13368</v>
      </c>
      <c r="B4443" s="30" t="s">
        <v>10109</v>
      </c>
      <c r="C4443" s="30" t="s">
        <v>13369</v>
      </c>
      <c r="D4443" s="30" t="s">
        <v>74</v>
      </c>
      <c r="E4443" s="30" t="s">
        <v>9891</v>
      </c>
      <c r="F4443" s="30"/>
      <c r="G4443" s="38">
        <v>60</v>
      </c>
      <c r="H4443" s="31">
        <v>0</v>
      </c>
      <c r="I4443" s="30" t="s">
        <v>5036</v>
      </c>
      <c r="J4443" s="30" t="s">
        <v>5037</v>
      </c>
      <c r="K4443" s="30" t="s">
        <v>495</v>
      </c>
      <c r="L4443" s="30" t="s">
        <v>612</v>
      </c>
      <c r="M4443" s="30" t="s">
        <v>1021</v>
      </c>
      <c r="N4443" s="30"/>
      <c r="O4443" s="30" t="s">
        <v>9872</v>
      </c>
      <c r="P4443" s="30" t="s">
        <v>9868</v>
      </c>
      <c r="Q4443" s="30" t="s">
        <v>4174</v>
      </c>
    </row>
    <row r="4444" spans="1:17" hidden="1" x14ac:dyDescent="0.2">
      <c r="A4444" s="30" t="s">
        <v>13370</v>
      </c>
      <c r="B4444" s="30" t="s">
        <v>10109</v>
      </c>
      <c r="C4444" s="30" t="s">
        <v>13371</v>
      </c>
      <c r="D4444" s="30" t="s">
        <v>74</v>
      </c>
      <c r="E4444" s="30" t="s">
        <v>9891</v>
      </c>
      <c r="F4444" s="30"/>
      <c r="G4444" s="38">
        <v>60</v>
      </c>
      <c r="H4444" s="31">
        <v>0</v>
      </c>
      <c r="I4444" s="30" t="s">
        <v>610</v>
      </c>
      <c r="J4444" s="30" t="s">
        <v>611</v>
      </c>
      <c r="K4444" s="30" t="s">
        <v>495</v>
      </c>
      <c r="L4444" s="30" t="s">
        <v>612</v>
      </c>
      <c r="M4444" s="30" t="s">
        <v>943</v>
      </c>
      <c r="N4444" s="30"/>
      <c r="O4444" s="30" t="s">
        <v>9872</v>
      </c>
      <c r="P4444" s="30" t="s">
        <v>9868</v>
      </c>
      <c r="Q4444" s="30" t="s">
        <v>4174</v>
      </c>
    </row>
    <row r="4445" spans="1:17" hidden="1" x14ac:dyDescent="0.2">
      <c r="A4445" s="30" t="s">
        <v>13372</v>
      </c>
      <c r="B4445" s="30" t="s">
        <v>10109</v>
      </c>
      <c r="C4445" s="30" t="s">
        <v>13373</v>
      </c>
      <c r="D4445" s="30" t="s">
        <v>74</v>
      </c>
      <c r="E4445" s="30" t="s">
        <v>9891</v>
      </c>
      <c r="F4445" s="30"/>
      <c r="G4445" s="38">
        <v>60</v>
      </c>
      <c r="H4445" s="31">
        <v>0</v>
      </c>
      <c r="I4445" s="30" t="s">
        <v>622</v>
      </c>
      <c r="J4445" s="30" t="s">
        <v>623</v>
      </c>
      <c r="K4445" s="30" t="s">
        <v>495</v>
      </c>
      <c r="L4445" s="30" t="s">
        <v>612</v>
      </c>
      <c r="M4445" s="30" t="s">
        <v>1153</v>
      </c>
      <c r="N4445" s="30"/>
      <c r="O4445" s="30" t="s">
        <v>9872</v>
      </c>
      <c r="P4445" s="30" t="s">
        <v>9868</v>
      </c>
      <c r="Q4445" s="30" t="s">
        <v>4174</v>
      </c>
    </row>
    <row r="4446" spans="1:17" hidden="1" x14ac:dyDescent="0.2">
      <c r="A4446" s="30" t="s">
        <v>13374</v>
      </c>
      <c r="B4446" s="30" t="s">
        <v>10103</v>
      </c>
      <c r="C4446" s="30" t="s">
        <v>13375</v>
      </c>
      <c r="D4446" s="30"/>
      <c r="E4446" s="30" t="s">
        <v>9870</v>
      </c>
      <c r="F4446" s="30" t="s">
        <v>74</v>
      </c>
      <c r="G4446" s="38">
        <v>60</v>
      </c>
      <c r="H4446" s="31">
        <v>0</v>
      </c>
      <c r="I4446" s="30" t="s">
        <v>552</v>
      </c>
      <c r="J4446" s="30" t="s">
        <v>553</v>
      </c>
      <c r="K4446" s="30" t="s">
        <v>495</v>
      </c>
      <c r="L4446" s="30" t="s">
        <v>496</v>
      </c>
      <c r="M4446" s="30" t="s">
        <v>724</v>
      </c>
      <c r="N4446" s="30"/>
      <c r="O4446" s="30" t="s">
        <v>9872</v>
      </c>
      <c r="P4446" s="30" t="s">
        <v>9868</v>
      </c>
      <c r="Q4446" s="30" t="s">
        <v>499</v>
      </c>
    </row>
    <row r="4447" spans="1:17" hidden="1" x14ac:dyDescent="0.2">
      <c r="A4447" s="30" t="s">
        <v>13376</v>
      </c>
      <c r="B4447" s="30" t="s">
        <v>10103</v>
      </c>
      <c r="C4447" s="30" t="s">
        <v>13377</v>
      </c>
      <c r="D4447" s="30"/>
      <c r="E4447" s="30" t="s">
        <v>9870</v>
      </c>
      <c r="F4447" s="30" t="s">
        <v>74</v>
      </c>
      <c r="G4447" s="38">
        <v>60</v>
      </c>
      <c r="H4447" s="31">
        <v>0</v>
      </c>
      <c r="I4447" s="30" t="s">
        <v>512</v>
      </c>
      <c r="J4447" s="30" t="s">
        <v>513</v>
      </c>
      <c r="K4447" s="30" t="s">
        <v>495</v>
      </c>
      <c r="L4447" s="30" t="s">
        <v>496</v>
      </c>
      <c r="M4447" s="30" t="s">
        <v>695</v>
      </c>
      <c r="N4447" s="30" t="s">
        <v>5297</v>
      </c>
      <c r="O4447" s="30" t="s">
        <v>9872</v>
      </c>
      <c r="P4447" s="30" t="s">
        <v>9868</v>
      </c>
      <c r="Q4447" s="30" t="s">
        <v>499</v>
      </c>
    </row>
    <row r="4448" spans="1:17" hidden="1" x14ac:dyDescent="0.2">
      <c r="A4448" s="30" t="s">
        <v>13378</v>
      </c>
      <c r="B4448" s="30" t="s">
        <v>10103</v>
      </c>
      <c r="C4448" s="30" t="s">
        <v>13379</v>
      </c>
      <c r="D4448" s="30"/>
      <c r="E4448" s="30" t="s">
        <v>9870</v>
      </c>
      <c r="F4448" s="30" t="s">
        <v>74</v>
      </c>
      <c r="G4448" s="38">
        <v>60</v>
      </c>
      <c r="H4448" s="31">
        <v>0</v>
      </c>
      <c r="I4448" s="30" t="s">
        <v>512</v>
      </c>
      <c r="J4448" s="30" t="s">
        <v>513</v>
      </c>
      <c r="K4448" s="30" t="s">
        <v>495</v>
      </c>
      <c r="L4448" s="30" t="s">
        <v>496</v>
      </c>
      <c r="M4448" s="30" t="s">
        <v>713</v>
      </c>
      <c r="N4448" s="30" t="s">
        <v>5639</v>
      </c>
      <c r="O4448" s="30" t="s">
        <v>9872</v>
      </c>
      <c r="P4448" s="30" t="s">
        <v>9868</v>
      </c>
      <c r="Q4448" s="30" t="s">
        <v>499</v>
      </c>
    </row>
    <row r="4449" spans="1:17" hidden="1" x14ac:dyDescent="0.2">
      <c r="A4449" s="30" t="s">
        <v>13380</v>
      </c>
      <c r="B4449" s="30" t="s">
        <v>10094</v>
      </c>
      <c r="C4449" s="30" t="s">
        <v>13381</v>
      </c>
      <c r="D4449" s="30"/>
      <c r="E4449" s="30" t="s">
        <v>9870</v>
      </c>
      <c r="F4449" s="30" t="s">
        <v>74</v>
      </c>
      <c r="G4449" s="38">
        <v>60</v>
      </c>
      <c r="H4449" s="31">
        <v>0</v>
      </c>
      <c r="I4449" s="30" t="s">
        <v>600</v>
      </c>
      <c r="J4449" s="30" t="s">
        <v>601</v>
      </c>
      <c r="K4449" s="30" t="s">
        <v>495</v>
      </c>
      <c r="L4449" s="30" t="s">
        <v>496</v>
      </c>
      <c r="M4449" s="30" t="s">
        <v>596</v>
      </c>
      <c r="N4449" s="30"/>
      <c r="O4449" s="30" t="s">
        <v>9872</v>
      </c>
      <c r="P4449" s="30" t="s">
        <v>9868</v>
      </c>
      <c r="Q4449" s="30" t="s">
        <v>499</v>
      </c>
    </row>
    <row r="4450" spans="1:17" hidden="1" x14ac:dyDescent="0.2">
      <c r="A4450" s="30" t="s">
        <v>13382</v>
      </c>
      <c r="B4450" s="30" t="s">
        <v>10109</v>
      </c>
      <c r="C4450" s="30" t="s">
        <v>13383</v>
      </c>
      <c r="D4450" s="30" t="s">
        <v>74</v>
      </c>
      <c r="E4450" s="30" t="s">
        <v>9891</v>
      </c>
      <c r="F4450" s="30"/>
      <c r="G4450" s="38">
        <v>60</v>
      </c>
      <c r="H4450" s="31">
        <v>0</v>
      </c>
      <c r="I4450" s="30" t="s">
        <v>5036</v>
      </c>
      <c r="J4450" s="30" t="s">
        <v>5037</v>
      </c>
      <c r="K4450" s="30" t="s">
        <v>495</v>
      </c>
      <c r="L4450" s="30" t="s">
        <v>612</v>
      </c>
      <c r="M4450" s="30" t="s">
        <v>613</v>
      </c>
      <c r="N4450" s="30"/>
      <c r="O4450" s="30" t="s">
        <v>9872</v>
      </c>
      <c r="P4450" s="30" t="s">
        <v>9868</v>
      </c>
      <c r="Q4450" s="30" t="s">
        <v>4174</v>
      </c>
    </row>
    <row r="4451" spans="1:17" hidden="1" x14ac:dyDescent="0.2">
      <c r="A4451" s="30" t="s">
        <v>13384</v>
      </c>
      <c r="B4451" s="30" t="s">
        <v>10109</v>
      </c>
      <c r="C4451" s="30" t="s">
        <v>13385</v>
      </c>
      <c r="D4451" s="30" t="s">
        <v>74</v>
      </c>
      <c r="E4451" s="30" t="s">
        <v>10883</v>
      </c>
      <c r="F4451" s="30"/>
      <c r="G4451" s="38">
        <v>60</v>
      </c>
      <c r="H4451" s="31">
        <v>0</v>
      </c>
      <c r="I4451" s="30" t="s">
        <v>610</v>
      </c>
      <c r="J4451" s="30" t="s">
        <v>611</v>
      </c>
      <c r="K4451" s="30" t="s">
        <v>495</v>
      </c>
      <c r="L4451" s="30" t="s">
        <v>612</v>
      </c>
      <c r="M4451" s="30" t="s">
        <v>6616</v>
      </c>
      <c r="N4451" s="30"/>
      <c r="O4451" s="30" t="s">
        <v>9872</v>
      </c>
      <c r="P4451" s="30" t="s">
        <v>9868</v>
      </c>
      <c r="Q4451" s="30" t="s">
        <v>4174</v>
      </c>
    </row>
    <row r="4452" spans="1:17" hidden="1" x14ac:dyDescent="0.2">
      <c r="A4452" s="30" t="s">
        <v>13386</v>
      </c>
      <c r="B4452" s="30" t="s">
        <v>10109</v>
      </c>
      <c r="C4452" s="30" t="s">
        <v>13387</v>
      </c>
      <c r="D4452" s="30" t="s">
        <v>74</v>
      </c>
      <c r="E4452" s="30" t="s">
        <v>9891</v>
      </c>
      <c r="F4452" s="30"/>
      <c r="G4452" s="38">
        <v>60</v>
      </c>
      <c r="H4452" s="31">
        <v>0</v>
      </c>
      <c r="I4452" s="30" t="s">
        <v>5036</v>
      </c>
      <c r="J4452" s="30" t="s">
        <v>5037</v>
      </c>
      <c r="K4452" s="30" t="s">
        <v>495</v>
      </c>
      <c r="L4452" s="30" t="s">
        <v>612</v>
      </c>
      <c r="M4452" s="30" t="s">
        <v>1128</v>
      </c>
      <c r="N4452" s="30"/>
      <c r="O4452" s="30" t="s">
        <v>9872</v>
      </c>
      <c r="P4452" s="30" t="s">
        <v>9868</v>
      </c>
      <c r="Q4452" s="30" t="s">
        <v>4174</v>
      </c>
    </row>
    <row r="4453" spans="1:17" hidden="1" x14ac:dyDescent="0.2">
      <c r="A4453" s="30" t="s">
        <v>13388</v>
      </c>
      <c r="B4453" s="30" t="s">
        <v>10109</v>
      </c>
      <c r="C4453" s="30" t="s">
        <v>13389</v>
      </c>
      <c r="D4453" s="30" t="s">
        <v>74</v>
      </c>
      <c r="E4453" s="30" t="s">
        <v>10883</v>
      </c>
      <c r="F4453" s="30"/>
      <c r="G4453" s="38">
        <v>60</v>
      </c>
      <c r="H4453" s="31">
        <v>0</v>
      </c>
      <c r="I4453" s="30" t="s">
        <v>610</v>
      </c>
      <c r="J4453" s="30" t="s">
        <v>611</v>
      </c>
      <c r="K4453" s="30" t="s">
        <v>495</v>
      </c>
      <c r="L4453" s="30" t="s">
        <v>612</v>
      </c>
      <c r="M4453" s="30" t="s">
        <v>6616</v>
      </c>
      <c r="N4453" s="30"/>
      <c r="O4453" s="30" t="s">
        <v>9872</v>
      </c>
      <c r="P4453" s="30" t="s">
        <v>9868</v>
      </c>
      <c r="Q4453" s="30" t="s">
        <v>4174</v>
      </c>
    </row>
    <row r="4454" spans="1:17" hidden="1" x14ac:dyDescent="0.2">
      <c r="A4454" s="30" t="s">
        <v>13390</v>
      </c>
      <c r="B4454" s="30" t="s">
        <v>10109</v>
      </c>
      <c r="C4454" s="30" t="s">
        <v>13391</v>
      </c>
      <c r="D4454" s="30" t="s">
        <v>74</v>
      </c>
      <c r="E4454" s="30" t="s">
        <v>9891</v>
      </c>
      <c r="F4454" s="30"/>
      <c r="G4454" s="38">
        <v>60</v>
      </c>
      <c r="H4454" s="31">
        <v>0</v>
      </c>
      <c r="I4454" s="30" t="s">
        <v>622</v>
      </c>
      <c r="J4454" s="30" t="s">
        <v>623</v>
      </c>
      <c r="K4454" s="30" t="s">
        <v>495</v>
      </c>
      <c r="L4454" s="30" t="s">
        <v>612</v>
      </c>
      <c r="M4454" s="30" t="s">
        <v>1007</v>
      </c>
      <c r="N4454" s="30"/>
      <c r="O4454" s="30" t="s">
        <v>9872</v>
      </c>
      <c r="P4454" s="30" t="s">
        <v>9868</v>
      </c>
      <c r="Q4454" s="30" t="s">
        <v>4174</v>
      </c>
    </row>
    <row r="4455" spans="1:17" hidden="1" x14ac:dyDescent="0.2">
      <c r="A4455" s="30" t="s">
        <v>13392</v>
      </c>
      <c r="B4455" s="30" t="s">
        <v>10109</v>
      </c>
      <c r="C4455" s="30" t="s">
        <v>13393</v>
      </c>
      <c r="D4455" s="30" t="s">
        <v>74</v>
      </c>
      <c r="E4455" s="30" t="s">
        <v>9891</v>
      </c>
      <c r="F4455" s="30"/>
      <c r="G4455" s="38">
        <v>60</v>
      </c>
      <c r="H4455" s="31">
        <v>0</v>
      </c>
      <c r="I4455" s="30" t="s">
        <v>622</v>
      </c>
      <c r="J4455" s="30" t="s">
        <v>623</v>
      </c>
      <c r="K4455" s="30" t="s">
        <v>495</v>
      </c>
      <c r="L4455" s="30" t="s">
        <v>612</v>
      </c>
      <c r="M4455" s="30" t="s">
        <v>1153</v>
      </c>
      <c r="N4455" s="30"/>
      <c r="O4455" s="30" t="s">
        <v>9872</v>
      </c>
      <c r="P4455" s="30" t="s">
        <v>9868</v>
      </c>
      <c r="Q4455" s="30" t="s">
        <v>4174</v>
      </c>
    </row>
    <row r="4456" spans="1:17" hidden="1" x14ac:dyDescent="0.2">
      <c r="A4456" s="30" t="s">
        <v>13394</v>
      </c>
      <c r="B4456" s="30" t="s">
        <v>10109</v>
      </c>
      <c r="C4456" s="30" t="s">
        <v>13395</v>
      </c>
      <c r="D4456" s="30" t="s">
        <v>74</v>
      </c>
      <c r="E4456" s="30" t="s">
        <v>9891</v>
      </c>
      <c r="F4456" s="30"/>
      <c r="G4456" s="38">
        <v>60</v>
      </c>
      <c r="H4456" s="31">
        <v>0</v>
      </c>
      <c r="I4456" s="30" t="s">
        <v>622</v>
      </c>
      <c r="J4456" s="30" t="s">
        <v>623</v>
      </c>
      <c r="K4456" s="30" t="s">
        <v>495</v>
      </c>
      <c r="L4456" s="30" t="s">
        <v>612</v>
      </c>
      <c r="M4456" s="30" t="s">
        <v>624</v>
      </c>
      <c r="N4456" s="30"/>
      <c r="O4456" s="30" t="s">
        <v>9872</v>
      </c>
      <c r="P4456" s="30" t="s">
        <v>9868</v>
      </c>
      <c r="Q4456" s="30" t="s">
        <v>4174</v>
      </c>
    </row>
    <row r="4457" spans="1:17" hidden="1" x14ac:dyDescent="0.2">
      <c r="A4457" s="30" t="s">
        <v>13396</v>
      </c>
      <c r="B4457" s="30" t="s">
        <v>10109</v>
      </c>
      <c r="C4457" s="30" t="s">
        <v>13397</v>
      </c>
      <c r="D4457" s="30" t="s">
        <v>74</v>
      </c>
      <c r="E4457" s="30" t="s">
        <v>9891</v>
      </c>
      <c r="F4457" s="30"/>
      <c r="G4457" s="38">
        <v>60</v>
      </c>
      <c r="H4457" s="31">
        <v>0</v>
      </c>
      <c r="I4457" s="30" t="s">
        <v>622</v>
      </c>
      <c r="J4457" s="30" t="s">
        <v>623</v>
      </c>
      <c r="K4457" s="30" t="s">
        <v>495</v>
      </c>
      <c r="L4457" s="30" t="s">
        <v>612</v>
      </c>
      <c r="M4457" s="30" t="s">
        <v>1007</v>
      </c>
      <c r="N4457" s="30"/>
      <c r="O4457" s="30" t="s">
        <v>9872</v>
      </c>
      <c r="P4457" s="30" t="s">
        <v>9868</v>
      </c>
      <c r="Q4457" s="30" t="s">
        <v>4174</v>
      </c>
    </row>
    <row r="4458" spans="1:17" hidden="1" x14ac:dyDescent="0.2">
      <c r="A4458" s="30" t="s">
        <v>13398</v>
      </c>
      <c r="B4458" s="30" t="s">
        <v>10109</v>
      </c>
      <c r="C4458" s="30" t="s">
        <v>13399</v>
      </c>
      <c r="D4458" s="30" t="s">
        <v>74</v>
      </c>
      <c r="E4458" s="30" t="s">
        <v>9891</v>
      </c>
      <c r="F4458" s="30"/>
      <c r="G4458" s="38">
        <v>60</v>
      </c>
      <c r="H4458" s="31">
        <v>0</v>
      </c>
      <c r="I4458" s="30" t="s">
        <v>622</v>
      </c>
      <c r="J4458" s="30" t="s">
        <v>623</v>
      </c>
      <c r="K4458" s="30" t="s">
        <v>495</v>
      </c>
      <c r="L4458" s="30" t="s">
        <v>612</v>
      </c>
      <c r="M4458" s="30" t="s">
        <v>1007</v>
      </c>
      <c r="N4458" s="30"/>
      <c r="O4458" s="30" t="s">
        <v>9872</v>
      </c>
      <c r="P4458" s="30" t="s">
        <v>9868</v>
      </c>
      <c r="Q4458" s="30" t="s">
        <v>4174</v>
      </c>
    </row>
    <row r="4459" spans="1:17" hidden="1" x14ac:dyDescent="0.2">
      <c r="A4459" s="30" t="s">
        <v>13400</v>
      </c>
      <c r="B4459" s="30" t="s">
        <v>10106</v>
      </c>
      <c r="C4459" s="30" t="s">
        <v>13401</v>
      </c>
      <c r="D4459" s="30" t="s">
        <v>74</v>
      </c>
      <c r="E4459" s="30" t="s">
        <v>9891</v>
      </c>
      <c r="F4459" s="30"/>
      <c r="G4459" s="38">
        <v>60</v>
      </c>
      <c r="H4459" s="31">
        <v>0</v>
      </c>
      <c r="I4459" s="30" t="s">
        <v>622</v>
      </c>
      <c r="J4459" s="30" t="s">
        <v>623</v>
      </c>
      <c r="K4459" s="30" t="s">
        <v>495</v>
      </c>
      <c r="L4459" s="30" t="s">
        <v>612</v>
      </c>
      <c r="M4459" s="30" t="s">
        <v>6893</v>
      </c>
      <c r="N4459" s="30"/>
      <c r="O4459" s="30" t="s">
        <v>9872</v>
      </c>
      <c r="P4459" s="30" t="s">
        <v>9868</v>
      </c>
      <c r="Q4459" s="30" t="s">
        <v>4174</v>
      </c>
    </row>
    <row r="4460" spans="1:17" hidden="1" x14ac:dyDescent="0.2">
      <c r="A4460" s="30" t="s">
        <v>13402</v>
      </c>
      <c r="B4460" s="30" t="s">
        <v>10109</v>
      </c>
      <c r="C4460" s="30" t="s">
        <v>13403</v>
      </c>
      <c r="D4460" s="30" t="s">
        <v>74</v>
      </c>
      <c r="E4460" s="30" t="s">
        <v>9891</v>
      </c>
      <c r="F4460" s="30"/>
      <c r="G4460" s="38">
        <v>60</v>
      </c>
      <c r="H4460" s="31">
        <v>0</v>
      </c>
      <c r="I4460" s="30" t="s">
        <v>5036</v>
      </c>
      <c r="J4460" s="30" t="s">
        <v>5037</v>
      </c>
      <c r="K4460" s="30" t="s">
        <v>495</v>
      </c>
      <c r="L4460" s="30" t="s">
        <v>612</v>
      </c>
      <c r="M4460" s="30" t="s">
        <v>1828</v>
      </c>
      <c r="N4460" s="30"/>
      <c r="O4460" s="30" t="s">
        <v>9872</v>
      </c>
      <c r="P4460" s="30" t="s">
        <v>9868</v>
      </c>
      <c r="Q4460" s="30" t="s">
        <v>4174</v>
      </c>
    </row>
    <row r="4461" spans="1:17" hidden="1" x14ac:dyDescent="0.2">
      <c r="A4461" s="30" t="s">
        <v>13404</v>
      </c>
      <c r="B4461" s="30" t="s">
        <v>10109</v>
      </c>
      <c r="C4461" s="30" t="s">
        <v>13405</v>
      </c>
      <c r="D4461" s="30" t="s">
        <v>74</v>
      </c>
      <c r="E4461" s="30" t="s">
        <v>10883</v>
      </c>
      <c r="F4461" s="30"/>
      <c r="G4461" s="38">
        <v>60</v>
      </c>
      <c r="H4461" s="31">
        <v>0</v>
      </c>
      <c r="I4461" s="30" t="s">
        <v>610</v>
      </c>
      <c r="J4461" s="30" t="s">
        <v>611</v>
      </c>
      <c r="K4461" s="30" t="s">
        <v>495</v>
      </c>
      <c r="L4461" s="30" t="s">
        <v>612</v>
      </c>
      <c r="M4461" s="30" t="s">
        <v>6616</v>
      </c>
      <c r="N4461" s="30"/>
      <c r="O4461" s="30" t="s">
        <v>9872</v>
      </c>
      <c r="P4461" s="30" t="s">
        <v>9868</v>
      </c>
      <c r="Q4461" s="30" t="s">
        <v>4174</v>
      </c>
    </row>
    <row r="4462" spans="1:17" hidden="1" x14ac:dyDescent="0.2">
      <c r="A4462" s="30" t="s">
        <v>13406</v>
      </c>
      <c r="B4462" s="30" t="s">
        <v>10109</v>
      </c>
      <c r="C4462" s="30" t="s">
        <v>13407</v>
      </c>
      <c r="D4462" s="30" t="s">
        <v>74</v>
      </c>
      <c r="E4462" s="30" t="s">
        <v>9891</v>
      </c>
      <c r="F4462" s="30"/>
      <c r="G4462" s="38">
        <v>60</v>
      </c>
      <c r="H4462" s="31">
        <v>0</v>
      </c>
      <c r="I4462" s="30" t="s">
        <v>5036</v>
      </c>
      <c r="J4462" s="30" t="s">
        <v>5037</v>
      </c>
      <c r="K4462" s="30" t="s">
        <v>495</v>
      </c>
      <c r="L4462" s="30" t="s">
        <v>612</v>
      </c>
      <c r="M4462" s="30" t="s">
        <v>1828</v>
      </c>
      <c r="N4462" s="30"/>
      <c r="O4462" s="30" t="s">
        <v>9872</v>
      </c>
      <c r="P4462" s="30" t="s">
        <v>9868</v>
      </c>
      <c r="Q4462" s="30" t="s">
        <v>4174</v>
      </c>
    </row>
    <row r="4463" spans="1:17" hidden="1" x14ac:dyDescent="0.2">
      <c r="A4463" s="30" t="s">
        <v>13408</v>
      </c>
      <c r="B4463" s="30" t="s">
        <v>10109</v>
      </c>
      <c r="C4463" s="30" t="s">
        <v>13409</v>
      </c>
      <c r="D4463" s="30" t="s">
        <v>74</v>
      </c>
      <c r="E4463" s="30" t="s">
        <v>9891</v>
      </c>
      <c r="F4463" s="30"/>
      <c r="G4463" s="38">
        <v>60</v>
      </c>
      <c r="H4463" s="31">
        <v>0</v>
      </c>
      <c r="I4463" s="30" t="s">
        <v>610</v>
      </c>
      <c r="J4463" s="30" t="s">
        <v>611</v>
      </c>
      <c r="K4463" s="30" t="s">
        <v>495</v>
      </c>
      <c r="L4463" s="30" t="s">
        <v>612</v>
      </c>
      <c r="M4463" s="30" t="s">
        <v>1035</v>
      </c>
      <c r="N4463" s="30"/>
      <c r="O4463" s="30" t="s">
        <v>9872</v>
      </c>
      <c r="P4463" s="30" t="s">
        <v>9868</v>
      </c>
      <c r="Q4463" s="30" t="s">
        <v>4174</v>
      </c>
    </row>
    <row r="4464" spans="1:17" hidden="1" x14ac:dyDescent="0.2">
      <c r="A4464" s="30" t="s">
        <v>13410</v>
      </c>
      <c r="B4464" s="30" t="s">
        <v>10109</v>
      </c>
      <c r="C4464" s="30" t="s">
        <v>13411</v>
      </c>
      <c r="D4464" s="30" t="s">
        <v>74</v>
      </c>
      <c r="E4464" s="30" t="s">
        <v>9891</v>
      </c>
      <c r="F4464" s="30"/>
      <c r="G4464" s="38">
        <v>60</v>
      </c>
      <c r="H4464" s="31">
        <v>0</v>
      </c>
      <c r="I4464" s="30" t="s">
        <v>5036</v>
      </c>
      <c r="J4464" s="30" t="s">
        <v>5037</v>
      </c>
      <c r="K4464" s="30" t="s">
        <v>495</v>
      </c>
      <c r="L4464" s="30" t="s">
        <v>612</v>
      </c>
      <c r="M4464" s="30" t="s">
        <v>1021</v>
      </c>
      <c r="N4464" s="30"/>
      <c r="O4464" s="30" t="s">
        <v>9872</v>
      </c>
      <c r="P4464" s="30" t="s">
        <v>9868</v>
      </c>
      <c r="Q4464" s="30" t="s">
        <v>4174</v>
      </c>
    </row>
    <row r="4465" spans="1:17" hidden="1" x14ac:dyDescent="0.2">
      <c r="A4465" s="30" t="s">
        <v>13412</v>
      </c>
      <c r="B4465" s="30" t="s">
        <v>10106</v>
      </c>
      <c r="C4465" s="30" t="s">
        <v>13413</v>
      </c>
      <c r="D4465" s="30" t="s">
        <v>74</v>
      </c>
      <c r="E4465" s="30" t="s">
        <v>9891</v>
      </c>
      <c r="F4465" s="30"/>
      <c r="G4465" s="38">
        <v>60</v>
      </c>
      <c r="H4465" s="31">
        <v>0</v>
      </c>
      <c r="I4465" s="30" t="s">
        <v>622</v>
      </c>
      <c r="J4465" s="30" t="s">
        <v>623</v>
      </c>
      <c r="K4465" s="30" t="s">
        <v>495</v>
      </c>
      <c r="L4465" s="30" t="s">
        <v>612</v>
      </c>
      <c r="M4465" s="30" t="s">
        <v>1088</v>
      </c>
      <c r="N4465" s="30"/>
      <c r="O4465" s="30" t="s">
        <v>9872</v>
      </c>
      <c r="P4465" s="30" t="s">
        <v>9868</v>
      </c>
      <c r="Q4465" s="30" t="s">
        <v>4174</v>
      </c>
    </row>
    <row r="4466" spans="1:17" hidden="1" x14ac:dyDescent="0.2">
      <c r="A4466" s="30" t="s">
        <v>13414</v>
      </c>
      <c r="B4466" s="30" t="s">
        <v>10103</v>
      </c>
      <c r="C4466" s="30" t="s">
        <v>13415</v>
      </c>
      <c r="D4466" s="30"/>
      <c r="E4466" s="30" t="s">
        <v>9870</v>
      </c>
      <c r="F4466" s="30" t="s">
        <v>74</v>
      </c>
      <c r="G4466" s="38">
        <v>60</v>
      </c>
      <c r="H4466" s="31">
        <v>0</v>
      </c>
      <c r="I4466" s="30" t="s">
        <v>586</v>
      </c>
      <c r="J4466" s="30" t="s">
        <v>587</v>
      </c>
      <c r="K4466" s="30" t="s">
        <v>495</v>
      </c>
      <c r="L4466" s="30" t="s">
        <v>496</v>
      </c>
      <c r="M4466" s="30" t="s">
        <v>588</v>
      </c>
      <c r="N4466" s="30"/>
      <c r="O4466" s="30" t="s">
        <v>9872</v>
      </c>
      <c r="P4466" s="30" t="s">
        <v>9868</v>
      </c>
      <c r="Q4466" s="30" t="s">
        <v>499</v>
      </c>
    </row>
    <row r="4467" spans="1:17" hidden="1" x14ac:dyDescent="0.2">
      <c r="A4467" s="30" t="s">
        <v>13416</v>
      </c>
      <c r="B4467" s="30" t="s">
        <v>10109</v>
      </c>
      <c r="C4467" s="30" t="s">
        <v>13417</v>
      </c>
      <c r="D4467" s="30" t="s">
        <v>74</v>
      </c>
      <c r="E4467" s="30" t="s">
        <v>9891</v>
      </c>
      <c r="F4467" s="30"/>
      <c r="G4467" s="38">
        <v>60</v>
      </c>
      <c r="H4467" s="31">
        <v>0</v>
      </c>
      <c r="I4467" s="30" t="s">
        <v>5036</v>
      </c>
      <c r="J4467" s="30" t="s">
        <v>5037</v>
      </c>
      <c r="K4467" s="30" t="s">
        <v>495</v>
      </c>
      <c r="L4467" s="30" t="s">
        <v>612</v>
      </c>
      <c r="M4467" s="30" t="s">
        <v>1021</v>
      </c>
      <c r="N4467" s="30"/>
      <c r="O4467" s="30" t="s">
        <v>9872</v>
      </c>
      <c r="P4467" s="30" t="s">
        <v>9868</v>
      </c>
      <c r="Q4467" s="30" t="s">
        <v>4174</v>
      </c>
    </row>
    <row r="4468" spans="1:17" hidden="1" x14ac:dyDescent="0.2">
      <c r="A4468" s="30" t="s">
        <v>13418</v>
      </c>
      <c r="B4468" s="30" t="s">
        <v>10103</v>
      </c>
      <c r="C4468" s="30" t="s">
        <v>13419</v>
      </c>
      <c r="D4468" s="30"/>
      <c r="E4468" s="30" t="s">
        <v>9870</v>
      </c>
      <c r="F4468" s="30" t="s">
        <v>74</v>
      </c>
      <c r="G4468" s="38">
        <v>60</v>
      </c>
      <c r="H4468" s="31">
        <v>0</v>
      </c>
      <c r="I4468" s="30" t="s">
        <v>504</v>
      </c>
      <c r="J4468" s="30" t="s">
        <v>505</v>
      </c>
      <c r="K4468" s="30" t="s">
        <v>495</v>
      </c>
      <c r="L4468" s="30" t="s">
        <v>496</v>
      </c>
      <c r="M4468" s="30" t="s">
        <v>506</v>
      </c>
      <c r="N4468" s="30"/>
      <c r="O4468" s="30" t="s">
        <v>9872</v>
      </c>
      <c r="P4468" s="30" t="s">
        <v>9868</v>
      </c>
      <c r="Q4468" s="30" t="s">
        <v>499</v>
      </c>
    </row>
    <row r="4469" spans="1:17" hidden="1" x14ac:dyDescent="0.2">
      <c r="A4469" s="30" t="s">
        <v>13420</v>
      </c>
      <c r="B4469" s="30" t="s">
        <v>10109</v>
      </c>
      <c r="C4469" s="30" t="s">
        <v>13421</v>
      </c>
      <c r="D4469" s="30" t="s">
        <v>74</v>
      </c>
      <c r="E4469" s="30" t="s">
        <v>9891</v>
      </c>
      <c r="F4469" s="30"/>
      <c r="G4469" s="38">
        <v>60</v>
      </c>
      <c r="H4469" s="31">
        <v>0</v>
      </c>
      <c r="I4469" s="30" t="s">
        <v>5036</v>
      </c>
      <c r="J4469" s="30" t="s">
        <v>5037</v>
      </c>
      <c r="K4469" s="30" t="s">
        <v>495</v>
      </c>
      <c r="L4469" s="30" t="s">
        <v>612</v>
      </c>
      <c r="M4469" s="30" t="s">
        <v>780</v>
      </c>
      <c r="N4469" s="30"/>
      <c r="O4469" s="30" t="s">
        <v>9872</v>
      </c>
      <c r="P4469" s="30" t="s">
        <v>9868</v>
      </c>
      <c r="Q4469" s="30" t="s">
        <v>4174</v>
      </c>
    </row>
    <row r="4470" spans="1:17" hidden="1" x14ac:dyDescent="0.2">
      <c r="A4470" s="30" t="s">
        <v>13422</v>
      </c>
      <c r="B4470" s="30" t="s">
        <v>10109</v>
      </c>
      <c r="C4470" s="30" t="s">
        <v>13423</v>
      </c>
      <c r="D4470" s="30" t="s">
        <v>74</v>
      </c>
      <c r="E4470" s="30" t="s">
        <v>9891</v>
      </c>
      <c r="F4470" s="30"/>
      <c r="G4470" s="38">
        <v>60</v>
      </c>
      <c r="H4470" s="31">
        <v>0</v>
      </c>
      <c r="I4470" s="30" t="s">
        <v>610</v>
      </c>
      <c r="J4470" s="30" t="s">
        <v>611</v>
      </c>
      <c r="K4470" s="30" t="s">
        <v>495</v>
      </c>
      <c r="L4470" s="30" t="s">
        <v>612</v>
      </c>
      <c r="M4470" s="30" t="s">
        <v>1035</v>
      </c>
      <c r="N4470" s="30"/>
      <c r="O4470" s="30" t="s">
        <v>9872</v>
      </c>
      <c r="P4470" s="30" t="s">
        <v>9868</v>
      </c>
      <c r="Q4470" s="30" t="s">
        <v>4174</v>
      </c>
    </row>
    <row r="4471" spans="1:17" hidden="1" x14ac:dyDescent="0.2">
      <c r="A4471" s="30" t="s">
        <v>13424</v>
      </c>
      <c r="B4471" s="30" t="s">
        <v>10109</v>
      </c>
      <c r="C4471" s="30" t="s">
        <v>13425</v>
      </c>
      <c r="D4471" s="30" t="s">
        <v>13426</v>
      </c>
      <c r="E4471" s="30" t="s">
        <v>9891</v>
      </c>
      <c r="F4471" s="30"/>
      <c r="G4471" s="38">
        <v>60</v>
      </c>
      <c r="H4471" s="31">
        <v>0</v>
      </c>
      <c r="I4471" s="30" t="s">
        <v>5036</v>
      </c>
      <c r="J4471" s="30" t="s">
        <v>5037</v>
      </c>
      <c r="K4471" s="30" t="s">
        <v>495</v>
      </c>
      <c r="L4471" s="30" t="s">
        <v>612</v>
      </c>
      <c r="M4471" s="30" t="s">
        <v>1021</v>
      </c>
      <c r="N4471" s="30"/>
      <c r="O4471" s="30" t="s">
        <v>9872</v>
      </c>
      <c r="P4471" s="30" t="s">
        <v>9868</v>
      </c>
      <c r="Q4471" s="30" t="s">
        <v>4174</v>
      </c>
    </row>
    <row r="4472" spans="1:17" hidden="1" x14ac:dyDescent="0.2">
      <c r="A4472" s="30" t="s">
        <v>13427</v>
      </c>
      <c r="B4472" s="30" t="s">
        <v>10109</v>
      </c>
      <c r="C4472" s="30" t="s">
        <v>13428</v>
      </c>
      <c r="D4472" s="30" t="s">
        <v>74</v>
      </c>
      <c r="E4472" s="30" t="s">
        <v>9891</v>
      </c>
      <c r="F4472" s="30"/>
      <c r="G4472" s="38">
        <v>60</v>
      </c>
      <c r="H4472" s="31">
        <v>0</v>
      </c>
      <c r="I4472" s="30" t="s">
        <v>5036</v>
      </c>
      <c r="J4472" s="30" t="s">
        <v>5037</v>
      </c>
      <c r="K4472" s="30" t="s">
        <v>495</v>
      </c>
      <c r="L4472" s="30" t="s">
        <v>612</v>
      </c>
      <c r="M4472" s="30" t="s">
        <v>1828</v>
      </c>
      <c r="N4472" s="30"/>
      <c r="O4472" s="30" t="s">
        <v>9872</v>
      </c>
      <c r="P4472" s="30" t="s">
        <v>9868</v>
      </c>
      <c r="Q4472" s="30" t="s">
        <v>4174</v>
      </c>
    </row>
    <row r="4473" spans="1:17" hidden="1" x14ac:dyDescent="0.2">
      <c r="A4473" s="30" t="s">
        <v>13429</v>
      </c>
      <c r="B4473" s="30" t="s">
        <v>10103</v>
      </c>
      <c r="C4473" s="30" t="s">
        <v>13430</v>
      </c>
      <c r="D4473" s="30"/>
      <c r="E4473" s="30" t="s">
        <v>9870</v>
      </c>
      <c r="F4473" s="30" t="s">
        <v>74</v>
      </c>
      <c r="G4473" s="38">
        <v>60</v>
      </c>
      <c r="H4473" s="31">
        <v>0</v>
      </c>
      <c r="I4473" s="30" t="s">
        <v>552</v>
      </c>
      <c r="J4473" s="30" t="s">
        <v>553</v>
      </c>
      <c r="K4473" s="30" t="s">
        <v>495</v>
      </c>
      <c r="L4473" s="30" t="s">
        <v>496</v>
      </c>
      <c r="M4473" s="30" t="s">
        <v>2249</v>
      </c>
      <c r="N4473" s="30"/>
      <c r="O4473" s="30" t="s">
        <v>9872</v>
      </c>
      <c r="P4473" s="30" t="s">
        <v>9868</v>
      </c>
      <c r="Q4473" s="30" t="s">
        <v>499</v>
      </c>
    </row>
    <row r="4474" spans="1:17" hidden="1" x14ac:dyDescent="0.2">
      <c r="A4474" s="30" t="s">
        <v>13431</v>
      </c>
      <c r="B4474" s="30" t="s">
        <v>10109</v>
      </c>
      <c r="C4474" s="30" t="s">
        <v>13432</v>
      </c>
      <c r="D4474" s="30" t="s">
        <v>74</v>
      </c>
      <c r="E4474" s="30" t="s">
        <v>9891</v>
      </c>
      <c r="F4474" s="30"/>
      <c r="G4474" s="38">
        <v>60</v>
      </c>
      <c r="H4474" s="31">
        <v>0</v>
      </c>
      <c r="I4474" s="30" t="s">
        <v>5036</v>
      </c>
      <c r="J4474" s="30" t="s">
        <v>5037</v>
      </c>
      <c r="K4474" s="30" t="s">
        <v>495</v>
      </c>
      <c r="L4474" s="30" t="s">
        <v>612</v>
      </c>
      <c r="M4474" s="30" t="s">
        <v>1828</v>
      </c>
      <c r="N4474" s="30"/>
      <c r="O4474" s="30" t="s">
        <v>9872</v>
      </c>
      <c r="P4474" s="30" t="s">
        <v>9868</v>
      </c>
      <c r="Q4474" s="30" t="s">
        <v>4174</v>
      </c>
    </row>
    <row r="4475" spans="1:17" hidden="1" x14ac:dyDescent="0.2">
      <c r="A4475" s="30" t="s">
        <v>13433</v>
      </c>
      <c r="B4475" s="30" t="s">
        <v>10109</v>
      </c>
      <c r="C4475" s="30" t="s">
        <v>13434</v>
      </c>
      <c r="D4475" s="30" t="s">
        <v>74</v>
      </c>
      <c r="E4475" s="30" t="s">
        <v>9891</v>
      </c>
      <c r="F4475" s="30"/>
      <c r="G4475" s="38">
        <v>60</v>
      </c>
      <c r="H4475" s="31">
        <v>0</v>
      </c>
      <c r="I4475" s="30" t="s">
        <v>610</v>
      </c>
      <c r="J4475" s="30" t="s">
        <v>611</v>
      </c>
      <c r="K4475" s="30" t="s">
        <v>495</v>
      </c>
      <c r="L4475" s="30" t="s">
        <v>612</v>
      </c>
      <c r="M4475" s="30" t="s">
        <v>943</v>
      </c>
      <c r="N4475" s="30"/>
      <c r="O4475" s="30" t="s">
        <v>9872</v>
      </c>
      <c r="P4475" s="30" t="s">
        <v>9868</v>
      </c>
      <c r="Q4475" s="30" t="s">
        <v>4174</v>
      </c>
    </row>
    <row r="4476" spans="1:17" hidden="1" x14ac:dyDescent="0.2">
      <c r="A4476" s="30" t="s">
        <v>13435</v>
      </c>
      <c r="B4476" s="30" t="s">
        <v>10109</v>
      </c>
      <c r="C4476" s="30" t="s">
        <v>13436</v>
      </c>
      <c r="D4476" s="30" t="s">
        <v>74</v>
      </c>
      <c r="E4476" s="30" t="s">
        <v>9891</v>
      </c>
      <c r="F4476" s="30"/>
      <c r="G4476" s="38">
        <v>60</v>
      </c>
      <c r="H4476" s="31">
        <v>0</v>
      </c>
      <c r="I4476" s="30" t="s">
        <v>622</v>
      </c>
      <c r="J4476" s="30" t="s">
        <v>623</v>
      </c>
      <c r="K4476" s="30" t="s">
        <v>495</v>
      </c>
      <c r="L4476" s="30" t="s">
        <v>612</v>
      </c>
      <c r="M4476" s="30" t="s">
        <v>1007</v>
      </c>
      <c r="N4476" s="30"/>
      <c r="O4476" s="30" t="s">
        <v>9872</v>
      </c>
      <c r="P4476" s="30" t="s">
        <v>9868</v>
      </c>
      <c r="Q4476" s="30" t="s">
        <v>4174</v>
      </c>
    </row>
    <row r="4477" spans="1:17" hidden="1" x14ac:dyDescent="0.2">
      <c r="A4477" s="30" t="s">
        <v>13437</v>
      </c>
      <c r="B4477" s="30" t="s">
        <v>10109</v>
      </c>
      <c r="C4477" s="30" t="s">
        <v>13438</v>
      </c>
      <c r="D4477" s="30" t="s">
        <v>74</v>
      </c>
      <c r="E4477" s="30" t="s">
        <v>9891</v>
      </c>
      <c r="F4477" s="30"/>
      <c r="G4477" s="38">
        <v>60</v>
      </c>
      <c r="H4477" s="31">
        <v>0</v>
      </c>
      <c r="I4477" s="30" t="s">
        <v>5036</v>
      </c>
      <c r="J4477" s="30" t="s">
        <v>5037</v>
      </c>
      <c r="K4477" s="30" t="s">
        <v>495</v>
      </c>
      <c r="L4477" s="30" t="s">
        <v>612</v>
      </c>
      <c r="M4477" s="30" t="s">
        <v>961</v>
      </c>
      <c r="N4477" s="30"/>
      <c r="O4477" s="30" t="s">
        <v>9872</v>
      </c>
      <c r="P4477" s="30" t="s">
        <v>9868</v>
      </c>
      <c r="Q4477" s="30" t="s">
        <v>4174</v>
      </c>
    </row>
    <row r="4478" spans="1:17" hidden="1" x14ac:dyDescent="0.2">
      <c r="A4478" s="30" t="s">
        <v>13439</v>
      </c>
      <c r="B4478" s="30" t="s">
        <v>10109</v>
      </c>
      <c r="C4478" s="30" t="s">
        <v>13440</v>
      </c>
      <c r="D4478" s="30" t="s">
        <v>74</v>
      </c>
      <c r="E4478" s="30" t="s">
        <v>9891</v>
      </c>
      <c r="F4478" s="30"/>
      <c r="G4478" s="38">
        <v>60</v>
      </c>
      <c r="H4478" s="31">
        <v>0</v>
      </c>
      <c r="I4478" s="30" t="s">
        <v>622</v>
      </c>
      <c r="J4478" s="30" t="s">
        <v>623</v>
      </c>
      <c r="K4478" s="30" t="s">
        <v>495</v>
      </c>
      <c r="L4478" s="30" t="s">
        <v>612</v>
      </c>
      <c r="M4478" s="30" t="s">
        <v>624</v>
      </c>
      <c r="N4478" s="30"/>
      <c r="O4478" s="30" t="s">
        <v>9872</v>
      </c>
      <c r="P4478" s="30" t="s">
        <v>9868</v>
      </c>
      <c r="Q4478" s="30" t="s">
        <v>4174</v>
      </c>
    </row>
    <row r="4479" spans="1:17" hidden="1" x14ac:dyDescent="0.2">
      <c r="A4479" s="30" t="s">
        <v>13441</v>
      </c>
      <c r="B4479" s="30" t="s">
        <v>10109</v>
      </c>
      <c r="C4479" s="30" t="s">
        <v>13442</v>
      </c>
      <c r="D4479" s="30" t="s">
        <v>74</v>
      </c>
      <c r="E4479" s="30" t="s">
        <v>9891</v>
      </c>
      <c r="F4479" s="30"/>
      <c r="G4479" s="38">
        <v>60</v>
      </c>
      <c r="H4479" s="31">
        <v>0</v>
      </c>
      <c r="I4479" s="30" t="s">
        <v>5036</v>
      </c>
      <c r="J4479" s="30" t="s">
        <v>5037</v>
      </c>
      <c r="K4479" s="30" t="s">
        <v>495</v>
      </c>
      <c r="L4479" s="30" t="s">
        <v>612</v>
      </c>
      <c r="M4479" s="30" t="s">
        <v>1828</v>
      </c>
      <c r="N4479" s="30"/>
      <c r="O4479" s="30" t="s">
        <v>9872</v>
      </c>
      <c r="P4479" s="30" t="s">
        <v>9868</v>
      </c>
      <c r="Q4479" s="30" t="s">
        <v>4174</v>
      </c>
    </row>
    <row r="4480" spans="1:17" hidden="1" x14ac:dyDescent="0.2">
      <c r="A4480" s="30" t="s">
        <v>13443</v>
      </c>
      <c r="B4480" s="30" t="s">
        <v>10109</v>
      </c>
      <c r="C4480" s="30" t="s">
        <v>13444</v>
      </c>
      <c r="D4480" s="30" t="s">
        <v>74</v>
      </c>
      <c r="E4480" s="30" t="s">
        <v>9891</v>
      </c>
      <c r="F4480" s="30"/>
      <c r="G4480" s="38">
        <v>60</v>
      </c>
      <c r="H4480" s="31">
        <v>0</v>
      </c>
      <c r="I4480" s="30" t="s">
        <v>5036</v>
      </c>
      <c r="J4480" s="30" t="s">
        <v>5037</v>
      </c>
      <c r="K4480" s="30" t="s">
        <v>495</v>
      </c>
      <c r="L4480" s="30" t="s">
        <v>612</v>
      </c>
      <c r="M4480" s="30" t="s">
        <v>1828</v>
      </c>
      <c r="N4480" s="30"/>
      <c r="O4480" s="30" t="s">
        <v>9872</v>
      </c>
      <c r="P4480" s="30" t="s">
        <v>9868</v>
      </c>
      <c r="Q4480" s="30" t="s">
        <v>4174</v>
      </c>
    </row>
    <row r="4481" spans="1:17" hidden="1" x14ac:dyDescent="0.2">
      <c r="A4481" s="30" t="s">
        <v>13445</v>
      </c>
      <c r="B4481" s="30" t="s">
        <v>10109</v>
      </c>
      <c r="C4481" s="30" t="s">
        <v>13446</v>
      </c>
      <c r="D4481" s="30" t="s">
        <v>74</v>
      </c>
      <c r="E4481" s="30" t="s">
        <v>9891</v>
      </c>
      <c r="F4481" s="30"/>
      <c r="G4481" s="38">
        <v>60</v>
      </c>
      <c r="H4481" s="31">
        <v>0</v>
      </c>
      <c r="I4481" s="30" t="s">
        <v>622</v>
      </c>
      <c r="J4481" s="30" t="s">
        <v>623</v>
      </c>
      <c r="K4481" s="30" t="s">
        <v>495</v>
      </c>
      <c r="L4481" s="30" t="s">
        <v>612</v>
      </c>
      <c r="M4481" s="30" t="s">
        <v>1153</v>
      </c>
      <c r="N4481" s="30"/>
      <c r="O4481" s="30" t="s">
        <v>9872</v>
      </c>
      <c r="P4481" s="30" t="s">
        <v>9868</v>
      </c>
      <c r="Q4481" s="30" t="s">
        <v>4174</v>
      </c>
    </row>
    <row r="4482" spans="1:17" hidden="1" x14ac:dyDescent="0.2">
      <c r="A4482" s="30" t="s">
        <v>13447</v>
      </c>
      <c r="B4482" s="30" t="s">
        <v>10109</v>
      </c>
      <c r="C4482" s="30" t="s">
        <v>13448</v>
      </c>
      <c r="D4482" s="30" t="s">
        <v>74</v>
      </c>
      <c r="E4482" s="30" t="s">
        <v>9891</v>
      </c>
      <c r="F4482" s="30"/>
      <c r="G4482" s="38">
        <v>60</v>
      </c>
      <c r="H4482" s="31">
        <v>0</v>
      </c>
      <c r="I4482" s="30" t="s">
        <v>610</v>
      </c>
      <c r="J4482" s="30" t="s">
        <v>611</v>
      </c>
      <c r="K4482" s="30" t="s">
        <v>495</v>
      </c>
      <c r="L4482" s="30" t="s">
        <v>612</v>
      </c>
      <c r="M4482" s="30" t="s">
        <v>1108</v>
      </c>
      <c r="N4482" s="30"/>
      <c r="O4482" s="30" t="s">
        <v>9872</v>
      </c>
      <c r="P4482" s="30" t="s">
        <v>9868</v>
      </c>
      <c r="Q4482" s="30" t="s">
        <v>4174</v>
      </c>
    </row>
    <row r="4483" spans="1:17" hidden="1" x14ac:dyDescent="0.2">
      <c r="A4483" s="30" t="s">
        <v>13449</v>
      </c>
      <c r="B4483" s="30" t="s">
        <v>10109</v>
      </c>
      <c r="C4483" s="30" t="s">
        <v>13450</v>
      </c>
      <c r="D4483" s="30" t="s">
        <v>74</v>
      </c>
      <c r="E4483" s="30" t="s">
        <v>9891</v>
      </c>
      <c r="F4483" s="30"/>
      <c r="G4483" s="38">
        <v>60</v>
      </c>
      <c r="H4483" s="31">
        <v>0</v>
      </c>
      <c r="I4483" s="30" t="s">
        <v>5036</v>
      </c>
      <c r="J4483" s="30" t="s">
        <v>5037</v>
      </c>
      <c r="K4483" s="30" t="s">
        <v>495</v>
      </c>
      <c r="L4483" s="30" t="s">
        <v>612</v>
      </c>
      <c r="M4483" s="30" t="s">
        <v>1828</v>
      </c>
      <c r="N4483" s="30"/>
      <c r="O4483" s="30" t="s">
        <v>9872</v>
      </c>
      <c r="P4483" s="30" t="s">
        <v>9868</v>
      </c>
      <c r="Q4483" s="30" t="s">
        <v>4174</v>
      </c>
    </row>
    <row r="4484" spans="1:17" hidden="1" x14ac:dyDescent="0.2">
      <c r="A4484" s="30" t="s">
        <v>13451</v>
      </c>
      <c r="B4484" s="30" t="s">
        <v>10109</v>
      </c>
      <c r="C4484" s="30" t="s">
        <v>13452</v>
      </c>
      <c r="D4484" s="30" t="s">
        <v>74</v>
      </c>
      <c r="E4484" s="30" t="s">
        <v>9891</v>
      </c>
      <c r="F4484" s="30"/>
      <c r="G4484" s="38">
        <v>60</v>
      </c>
      <c r="H4484" s="31">
        <v>0</v>
      </c>
      <c r="I4484" s="30" t="s">
        <v>5036</v>
      </c>
      <c r="J4484" s="30" t="s">
        <v>5037</v>
      </c>
      <c r="K4484" s="30" t="s">
        <v>495</v>
      </c>
      <c r="L4484" s="30" t="s">
        <v>612</v>
      </c>
      <c r="M4484" s="30" t="s">
        <v>1828</v>
      </c>
      <c r="N4484" s="30"/>
      <c r="O4484" s="30" t="s">
        <v>9872</v>
      </c>
      <c r="P4484" s="30" t="s">
        <v>9868</v>
      </c>
      <c r="Q4484" s="30" t="s">
        <v>4174</v>
      </c>
    </row>
    <row r="4485" spans="1:17" hidden="1" x14ac:dyDescent="0.2">
      <c r="A4485" s="30" t="s">
        <v>13453</v>
      </c>
      <c r="B4485" s="30" t="s">
        <v>10109</v>
      </c>
      <c r="C4485" s="30" t="s">
        <v>13454</v>
      </c>
      <c r="D4485" s="30" t="s">
        <v>74</v>
      </c>
      <c r="E4485" s="30" t="s">
        <v>9891</v>
      </c>
      <c r="F4485" s="30"/>
      <c r="G4485" s="38">
        <v>60</v>
      </c>
      <c r="H4485" s="31">
        <v>0</v>
      </c>
      <c r="I4485" s="30" t="s">
        <v>610</v>
      </c>
      <c r="J4485" s="30" t="s">
        <v>611</v>
      </c>
      <c r="K4485" s="30" t="s">
        <v>495</v>
      </c>
      <c r="L4485" s="30" t="s">
        <v>612</v>
      </c>
      <c r="M4485" s="30" t="s">
        <v>688</v>
      </c>
      <c r="N4485" s="30"/>
      <c r="O4485" s="30" t="s">
        <v>9872</v>
      </c>
      <c r="P4485" s="30" t="s">
        <v>9868</v>
      </c>
      <c r="Q4485" s="30" t="s">
        <v>4174</v>
      </c>
    </row>
    <row r="4486" spans="1:17" hidden="1" x14ac:dyDescent="0.2">
      <c r="A4486" s="30" t="s">
        <v>13455</v>
      </c>
      <c r="B4486" s="30" t="s">
        <v>10106</v>
      </c>
      <c r="C4486" s="30" t="s">
        <v>13456</v>
      </c>
      <c r="D4486" s="30" t="s">
        <v>74</v>
      </c>
      <c r="E4486" s="30" t="s">
        <v>9891</v>
      </c>
      <c r="F4486" s="30"/>
      <c r="G4486" s="38">
        <v>60</v>
      </c>
      <c r="H4486" s="31">
        <v>0</v>
      </c>
      <c r="I4486" s="30" t="s">
        <v>622</v>
      </c>
      <c r="J4486" s="30" t="s">
        <v>623</v>
      </c>
      <c r="K4486" s="30" t="s">
        <v>495</v>
      </c>
      <c r="L4486" s="30" t="s">
        <v>612</v>
      </c>
      <c r="M4486" s="30" t="s">
        <v>1153</v>
      </c>
      <c r="N4486" s="30"/>
      <c r="O4486" s="30" t="s">
        <v>9872</v>
      </c>
      <c r="P4486" s="30" t="s">
        <v>9868</v>
      </c>
      <c r="Q4486" s="30" t="s">
        <v>4174</v>
      </c>
    </row>
    <row r="4487" spans="1:17" hidden="1" x14ac:dyDescent="0.2">
      <c r="A4487" s="30" t="s">
        <v>13457</v>
      </c>
      <c r="B4487" s="30" t="s">
        <v>10109</v>
      </c>
      <c r="C4487" s="30" t="s">
        <v>13458</v>
      </c>
      <c r="D4487" s="30" t="s">
        <v>74</v>
      </c>
      <c r="E4487" s="30" t="s">
        <v>9891</v>
      </c>
      <c r="F4487" s="30"/>
      <c r="G4487" s="38">
        <v>60</v>
      </c>
      <c r="H4487" s="31">
        <v>0</v>
      </c>
      <c r="I4487" s="30" t="s">
        <v>5036</v>
      </c>
      <c r="J4487" s="30" t="s">
        <v>5037</v>
      </c>
      <c r="K4487" s="30" t="s">
        <v>495</v>
      </c>
      <c r="L4487" s="30" t="s">
        <v>612</v>
      </c>
      <c r="M4487" s="30" t="s">
        <v>1828</v>
      </c>
      <c r="N4487" s="30"/>
      <c r="O4487" s="30" t="s">
        <v>9872</v>
      </c>
      <c r="P4487" s="30" t="s">
        <v>9868</v>
      </c>
      <c r="Q4487" s="30" t="s">
        <v>4174</v>
      </c>
    </row>
    <row r="4488" spans="1:17" hidden="1" x14ac:dyDescent="0.2">
      <c r="A4488" s="30" t="s">
        <v>13459</v>
      </c>
      <c r="B4488" s="30" t="s">
        <v>10109</v>
      </c>
      <c r="C4488" s="30" t="s">
        <v>13460</v>
      </c>
      <c r="D4488" s="30" t="s">
        <v>74</v>
      </c>
      <c r="E4488" s="30" t="s">
        <v>9891</v>
      </c>
      <c r="F4488" s="30"/>
      <c r="G4488" s="38">
        <v>60</v>
      </c>
      <c r="H4488" s="31">
        <v>0</v>
      </c>
      <c r="I4488" s="30" t="s">
        <v>5036</v>
      </c>
      <c r="J4488" s="30" t="s">
        <v>5037</v>
      </c>
      <c r="K4488" s="30" t="s">
        <v>495</v>
      </c>
      <c r="L4488" s="30" t="s">
        <v>612</v>
      </c>
      <c r="M4488" s="30" t="s">
        <v>1828</v>
      </c>
      <c r="N4488" s="30"/>
      <c r="O4488" s="30" t="s">
        <v>9872</v>
      </c>
      <c r="P4488" s="30" t="s">
        <v>9868</v>
      </c>
      <c r="Q4488" s="30" t="s">
        <v>4174</v>
      </c>
    </row>
    <row r="4489" spans="1:17" hidden="1" x14ac:dyDescent="0.2">
      <c r="A4489" s="30" t="s">
        <v>13461</v>
      </c>
      <c r="B4489" s="30" t="s">
        <v>10103</v>
      </c>
      <c r="C4489" s="30" t="s">
        <v>13462</v>
      </c>
      <c r="D4489" s="30"/>
      <c r="E4489" s="30" t="s">
        <v>9870</v>
      </c>
      <c r="F4489" s="30" t="s">
        <v>74</v>
      </c>
      <c r="G4489" s="38">
        <v>60</v>
      </c>
      <c r="H4489" s="31">
        <v>0</v>
      </c>
      <c r="I4489" s="30" t="s">
        <v>512</v>
      </c>
      <c r="J4489" s="30" t="s">
        <v>513</v>
      </c>
      <c r="K4489" s="30" t="s">
        <v>495</v>
      </c>
      <c r="L4489" s="30" t="s">
        <v>496</v>
      </c>
      <c r="M4489" s="30" t="s">
        <v>713</v>
      </c>
      <c r="N4489" s="30" t="s">
        <v>3111</v>
      </c>
      <c r="O4489" s="30" t="s">
        <v>9872</v>
      </c>
      <c r="P4489" s="30" t="s">
        <v>9868</v>
      </c>
      <c r="Q4489" s="30" t="s">
        <v>499</v>
      </c>
    </row>
    <row r="4490" spans="1:17" hidden="1" x14ac:dyDescent="0.2">
      <c r="A4490" s="30" t="s">
        <v>13463</v>
      </c>
      <c r="B4490" s="30" t="s">
        <v>10109</v>
      </c>
      <c r="C4490" s="30" t="s">
        <v>13464</v>
      </c>
      <c r="D4490" s="30" t="s">
        <v>74</v>
      </c>
      <c r="E4490" s="30" t="s">
        <v>9891</v>
      </c>
      <c r="F4490" s="30"/>
      <c r="G4490" s="38">
        <v>60</v>
      </c>
      <c r="H4490" s="31">
        <v>0</v>
      </c>
      <c r="I4490" s="30" t="s">
        <v>622</v>
      </c>
      <c r="J4490" s="30" t="s">
        <v>623</v>
      </c>
      <c r="K4490" s="30" t="s">
        <v>495</v>
      </c>
      <c r="L4490" s="30" t="s">
        <v>612</v>
      </c>
      <c r="M4490" s="30" t="s">
        <v>1153</v>
      </c>
      <c r="N4490" s="30"/>
      <c r="O4490" s="30" t="s">
        <v>9872</v>
      </c>
      <c r="P4490" s="30" t="s">
        <v>9868</v>
      </c>
      <c r="Q4490" s="30" t="s">
        <v>4174</v>
      </c>
    </row>
    <row r="4491" spans="1:17" hidden="1" x14ac:dyDescent="0.2">
      <c r="A4491" s="30" t="s">
        <v>13465</v>
      </c>
      <c r="B4491" s="30" t="s">
        <v>10109</v>
      </c>
      <c r="C4491" s="30" t="s">
        <v>13466</v>
      </c>
      <c r="D4491" s="30" t="s">
        <v>74</v>
      </c>
      <c r="E4491" s="30" t="s">
        <v>9891</v>
      </c>
      <c r="F4491" s="30"/>
      <c r="G4491" s="38">
        <v>60</v>
      </c>
      <c r="H4491" s="31">
        <v>0</v>
      </c>
      <c r="I4491" s="30" t="s">
        <v>622</v>
      </c>
      <c r="J4491" s="30" t="s">
        <v>623</v>
      </c>
      <c r="K4491" s="30" t="s">
        <v>495</v>
      </c>
      <c r="L4491" s="30" t="s">
        <v>612</v>
      </c>
      <c r="M4491" s="30" t="s">
        <v>624</v>
      </c>
      <c r="N4491" s="30"/>
      <c r="O4491" s="30" t="s">
        <v>9872</v>
      </c>
      <c r="P4491" s="30" t="s">
        <v>9868</v>
      </c>
      <c r="Q4491" s="30" t="s">
        <v>4174</v>
      </c>
    </row>
    <row r="4492" spans="1:17" hidden="1" x14ac:dyDescent="0.2">
      <c r="A4492" s="30" t="s">
        <v>13467</v>
      </c>
      <c r="B4492" s="30" t="s">
        <v>10109</v>
      </c>
      <c r="C4492" s="30" t="s">
        <v>13468</v>
      </c>
      <c r="D4492" s="30" t="s">
        <v>74</v>
      </c>
      <c r="E4492" s="30" t="s">
        <v>9891</v>
      </c>
      <c r="F4492" s="30"/>
      <c r="G4492" s="38">
        <v>60</v>
      </c>
      <c r="H4492" s="31">
        <v>0</v>
      </c>
      <c r="I4492" s="30" t="s">
        <v>5036</v>
      </c>
      <c r="J4492" s="30" t="s">
        <v>5037</v>
      </c>
      <c r="K4492" s="30" t="s">
        <v>495</v>
      </c>
      <c r="L4492" s="30" t="s">
        <v>612</v>
      </c>
      <c r="M4492" s="30" t="s">
        <v>961</v>
      </c>
      <c r="N4492" s="30"/>
      <c r="O4492" s="30" t="s">
        <v>9872</v>
      </c>
      <c r="P4492" s="30" t="s">
        <v>9868</v>
      </c>
      <c r="Q4492" s="30" t="s">
        <v>4174</v>
      </c>
    </row>
    <row r="4493" spans="1:17" hidden="1" x14ac:dyDescent="0.2">
      <c r="A4493" s="30" t="s">
        <v>13469</v>
      </c>
      <c r="B4493" s="30" t="s">
        <v>10103</v>
      </c>
      <c r="C4493" s="30" t="s">
        <v>13470</v>
      </c>
      <c r="D4493" s="30"/>
      <c r="E4493" s="30" t="s">
        <v>9870</v>
      </c>
      <c r="F4493" s="30" t="s">
        <v>74</v>
      </c>
      <c r="G4493" s="38">
        <v>60</v>
      </c>
      <c r="H4493" s="31">
        <v>0</v>
      </c>
      <c r="I4493" s="30" t="s">
        <v>586</v>
      </c>
      <c r="J4493" s="30" t="s">
        <v>587</v>
      </c>
      <c r="K4493" s="30" t="s">
        <v>495</v>
      </c>
      <c r="L4493" s="30" t="s">
        <v>496</v>
      </c>
      <c r="M4493" s="30" t="s">
        <v>588</v>
      </c>
      <c r="N4493" s="30"/>
      <c r="O4493" s="30" t="s">
        <v>9872</v>
      </c>
      <c r="P4493" s="30" t="s">
        <v>9868</v>
      </c>
      <c r="Q4493" s="30" t="s">
        <v>499</v>
      </c>
    </row>
    <row r="4494" spans="1:17" hidden="1" x14ac:dyDescent="0.2">
      <c r="A4494" s="30" t="s">
        <v>13471</v>
      </c>
      <c r="B4494" s="30" t="s">
        <v>13472</v>
      </c>
      <c r="C4494" s="30" t="s">
        <v>13473</v>
      </c>
      <c r="D4494" s="30"/>
      <c r="E4494" s="30" t="s">
        <v>10101</v>
      </c>
      <c r="F4494" s="30"/>
      <c r="G4494" s="38">
        <v>60</v>
      </c>
      <c r="H4494" s="31">
        <v>0</v>
      </c>
      <c r="I4494" s="30" t="s">
        <v>546</v>
      </c>
      <c r="J4494" s="30" t="s">
        <v>547</v>
      </c>
      <c r="K4494" s="30" t="s">
        <v>495</v>
      </c>
      <c r="L4494" s="30" t="s">
        <v>828</v>
      </c>
      <c r="M4494" s="30" t="s">
        <v>573</v>
      </c>
      <c r="N4494" s="30"/>
      <c r="O4494" s="30" t="s">
        <v>9872</v>
      </c>
      <c r="P4494" s="30" t="s">
        <v>9868</v>
      </c>
      <c r="Q4494" s="30" t="s">
        <v>499</v>
      </c>
    </row>
    <row r="4495" spans="1:17" hidden="1" x14ac:dyDescent="0.2">
      <c r="A4495" s="30" t="s">
        <v>13474</v>
      </c>
      <c r="B4495" s="30" t="s">
        <v>10103</v>
      </c>
      <c r="C4495" s="30" t="s">
        <v>13475</v>
      </c>
      <c r="D4495" s="30"/>
      <c r="E4495" s="30" t="s">
        <v>9870</v>
      </c>
      <c r="F4495" s="30" t="s">
        <v>74</v>
      </c>
      <c r="G4495" s="38">
        <v>60</v>
      </c>
      <c r="H4495" s="31">
        <v>0</v>
      </c>
      <c r="I4495" s="30" t="s">
        <v>512</v>
      </c>
      <c r="J4495" s="30" t="s">
        <v>513</v>
      </c>
      <c r="K4495" s="30" t="s">
        <v>495</v>
      </c>
      <c r="L4495" s="30" t="s">
        <v>496</v>
      </c>
      <c r="M4495" s="30" t="s">
        <v>713</v>
      </c>
      <c r="N4495" s="30" t="s">
        <v>7499</v>
      </c>
      <c r="O4495" s="30" t="s">
        <v>9872</v>
      </c>
      <c r="P4495" s="30" t="s">
        <v>9868</v>
      </c>
      <c r="Q4495" s="30" t="s">
        <v>499</v>
      </c>
    </row>
    <row r="4496" spans="1:17" hidden="1" x14ac:dyDescent="0.2">
      <c r="A4496" s="30" t="s">
        <v>13476</v>
      </c>
      <c r="B4496" s="30" t="s">
        <v>10109</v>
      </c>
      <c r="C4496" s="30" t="s">
        <v>13477</v>
      </c>
      <c r="D4496" s="30" t="s">
        <v>74</v>
      </c>
      <c r="E4496" s="30" t="s">
        <v>9891</v>
      </c>
      <c r="F4496" s="30"/>
      <c r="G4496" s="38">
        <v>60</v>
      </c>
      <c r="H4496" s="31">
        <v>0</v>
      </c>
      <c r="I4496" s="30" t="s">
        <v>5036</v>
      </c>
      <c r="J4496" s="30" t="s">
        <v>5037</v>
      </c>
      <c r="K4496" s="30" t="s">
        <v>495</v>
      </c>
      <c r="L4496" s="30" t="s">
        <v>612</v>
      </c>
      <c r="M4496" s="30" t="s">
        <v>11250</v>
      </c>
      <c r="N4496" s="30"/>
      <c r="O4496" s="30" t="s">
        <v>9872</v>
      </c>
      <c r="P4496" s="30" t="s">
        <v>9868</v>
      </c>
      <c r="Q4496" s="30" t="s">
        <v>4174</v>
      </c>
    </row>
    <row r="4497" spans="1:17" hidden="1" x14ac:dyDescent="0.2">
      <c r="A4497" s="30" t="s">
        <v>13478</v>
      </c>
      <c r="B4497" s="30" t="s">
        <v>10103</v>
      </c>
      <c r="C4497" s="30" t="s">
        <v>13479</v>
      </c>
      <c r="D4497" s="30"/>
      <c r="E4497" s="30" t="s">
        <v>9870</v>
      </c>
      <c r="F4497" s="30" t="s">
        <v>74</v>
      </c>
      <c r="G4497" s="38">
        <v>60</v>
      </c>
      <c r="H4497" s="31">
        <v>0</v>
      </c>
      <c r="I4497" s="30" t="s">
        <v>512</v>
      </c>
      <c r="J4497" s="30" t="s">
        <v>513</v>
      </c>
      <c r="K4497" s="30" t="s">
        <v>495</v>
      </c>
      <c r="L4497" s="30" t="s">
        <v>496</v>
      </c>
      <c r="M4497" s="30" t="s">
        <v>695</v>
      </c>
      <c r="N4497" s="30" t="s">
        <v>4661</v>
      </c>
      <c r="O4497" s="30" t="s">
        <v>9872</v>
      </c>
      <c r="P4497" s="30" t="s">
        <v>9868</v>
      </c>
      <c r="Q4497" s="30" t="s">
        <v>499</v>
      </c>
    </row>
    <row r="4498" spans="1:17" hidden="1" x14ac:dyDescent="0.2">
      <c r="A4498" s="30" t="s">
        <v>13480</v>
      </c>
      <c r="B4498" s="30" t="s">
        <v>10109</v>
      </c>
      <c r="C4498" s="30" t="s">
        <v>13481</v>
      </c>
      <c r="D4498" s="30" t="s">
        <v>74</v>
      </c>
      <c r="E4498" s="30" t="s">
        <v>9891</v>
      </c>
      <c r="F4498" s="30"/>
      <c r="G4498" s="38">
        <v>60</v>
      </c>
      <c r="H4498" s="31">
        <v>0</v>
      </c>
      <c r="I4498" s="30" t="s">
        <v>5036</v>
      </c>
      <c r="J4498" s="30" t="s">
        <v>5037</v>
      </c>
      <c r="K4498" s="30" t="s">
        <v>495</v>
      </c>
      <c r="L4498" s="30" t="s">
        <v>612</v>
      </c>
      <c r="M4498" s="30" t="s">
        <v>1021</v>
      </c>
      <c r="N4498" s="30"/>
      <c r="O4498" s="30" t="s">
        <v>9872</v>
      </c>
      <c r="P4498" s="30" t="s">
        <v>9868</v>
      </c>
      <c r="Q4498" s="30" t="s">
        <v>4174</v>
      </c>
    </row>
    <row r="4499" spans="1:17" hidden="1" x14ac:dyDescent="0.2">
      <c r="A4499" s="30" t="s">
        <v>13482</v>
      </c>
      <c r="B4499" s="30" t="s">
        <v>10109</v>
      </c>
      <c r="C4499" s="30" t="s">
        <v>13483</v>
      </c>
      <c r="D4499" s="30" t="s">
        <v>74</v>
      </c>
      <c r="E4499" s="30" t="s">
        <v>9891</v>
      </c>
      <c r="F4499" s="30"/>
      <c r="G4499" s="38">
        <v>60</v>
      </c>
      <c r="H4499" s="31">
        <v>0</v>
      </c>
      <c r="I4499" s="30" t="s">
        <v>628</v>
      </c>
      <c r="J4499" s="30" t="s">
        <v>629</v>
      </c>
      <c r="K4499" s="30" t="s">
        <v>495</v>
      </c>
      <c r="L4499" s="30" t="s">
        <v>612</v>
      </c>
      <c r="M4499" s="30" t="s">
        <v>1828</v>
      </c>
      <c r="N4499" s="30"/>
      <c r="O4499" s="30" t="s">
        <v>9872</v>
      </c>
      <c r="P4499" s="30" t="s">
        <v>9868</v>
      </c>
      <c r="Q4499" s="30" t="s">
        <v>4174</v>
      </c>
    </row>
    <row r="4500" spans="1:17" hidden="1" x14ac:dyDescent="0.2">
      <c r="A4500" s="30" t="s">
        <v>13484</v>
      </c>
      <c r="B4500" s="30" t="s">
        <v>10106</v>
      </c>
      <c r="C4500" s="30" t="s">
        <v>13485</v>
      </c>
      <c r="D4500" s="30" t="s">
        <v>74</v>
      </c>
      <c r="E4500" s="30" t="s">
        <v>9891</v>
      </c>
      <c r="F4500" s="30"/>
      <c r="G4500" s="38">
        <v>60</v>
      </c>
      <c r="H4500" s="31">
        <v>0</v>
      </c>
      <c r="I4500" s="30" t="s">
        <v>622</v>
      </c>
      <c r="J4500" s="30" t="s">
        <v>623</v>
      </c>
      <c r="K4500" s="30" t="s">
        <v>495</v>
      </c>
      <c r="L4500" s="30" t="s">
        <v>612</v>
      </c>
      <c r="M4500" s="30" t="s">
        <v>11230</v>
      </c>
      <c r="N4500" s="30"/>
      <c r="O4500" s="30" t="s">
        <v>9872</v>
      </c>
      <c r="P4500" s="30" t="s">
        <v>9868</v>
      </c>
      <c r="Q4500" s="30" t="s">
        <v>4174</v>
      </c>
    </row>
    <row r="4501" spans="1:17" hidden="1" x14ac:dyDescent="0.2">
      <c r="A4501" s="30" t="s">
        <v>13486</v>
      </c>
      <c r="B4501" s="30" t="s">
        <v>10109</v>
      </c>
      <c r="C4501" s="30" t="s">
        <v>13487</v>
      </c>
      <c r="D4501" s="30" t="s">
        <v>74</v>
      </c>
      <c r="E4501" s="30" t="s">
        <v>9891</v>
      </c>
      <c r="F4501" s="30"/>
      <c r="G4501" s="38">
        <v>60</v>
      </c>
      <c r="H4501" s="31">
        <v>0</v>
      </c>
      <c r="I4501" s="30" t="s">
        <v>5036</v>
      </c>
      <c r="J4501" s="30" t="s">
        <v>5037</v>
      </c>
      <c r="K4501" s="30" t="s">
        <v>495</v>
      </c>
      <c r="L4501" s="30" t="s">
        <v>612</v>
      </c>
      <c r="M4501" s="30" t="s">
        <v>780</v>
      </c>
      <c r="N4501" s="30"/>
      <c r="O4501" s="30" t="s">
        <v>9872</v>
      </c>
      <c r="P4501" s="30" t="s">
        <v>9868</v>
      </c>
      <c r="Q4501" s="30" t="s">
        <v>4174</v>
      </c>
    </row>
    <row r="4502" spans="1:17" hidden="1" x14ac:dyDescent="0.2">
      <c r="A4502" s="30" t="s">
        <v>13488</v>
      </c>
      <c r="B4502" s="30" t="s">
        <v>10109</v>
      </c>
      <c r="C4502" s="30" t="s">
        <v>13489</v>
      </c>
      <c r="D4502" s="30" t="s">
        <v>74</v>
      </c>
      <c r="E4502" s="30" t="s">
        <v>9891</v>
      </c>
      <c r="F4502" s="30"/>
      <c r="G4502" s="38">
        <v>60</v>
      </c>
      <c r="H4502" s="31">
        <v>0</v>
      </c>
      <c r="I4502" s="30" t="s">
        <v>5036</v>
      </c>
      <c r="J4502" s="30" t="s">
        <v>5037</v>
      </c>
      <c r="K4502" s="30" t="s">
        <v>495</v>
      </c>
      <c r="L4502" s="30" t="s">
        <v>612</v>
      </c>
      <c r="M4502" s="30" t="s">
        <v>1828</v>
      </c>
      <c r="N4502" s="30"/>
      <c r="O4502" s="30" t="s">
        <v>9872</v>
      </c>
      <c r="P4502" s="30" t="s">
        <v>9868</v>
      </c>
      <c r="Q4502" s="30" t="s">
        <v>4174</v>
      </c>
    </row>
    <row r="4503" spans="1:17" hidden="1" x14ac:dyDescent="0.2">
      <c r="A4503" s="30" t="s">
        <v>13490</v>
      </c>
      <c r="B4503" s="30" t="s">
        <v>10109</v>
      </c>
      <c r="C4503" s="30" t="s">
        <v>13491</v>
      </c>
      <c r="D4503" s="30" t="s">
        <v>74</v>
      </c>
      <c r="E4503" s="30" t="s">
        <v>9891</v>
      </c>
      <c r="F4503" s="30"/>
      <c r="G4503" s="38">
        <v>60</v>
      </c>
      <c r="H4503" s="31">
        <v>0</v>
      </c>
      <c r="I4503" s="30" t="s">
        <v>5036</v>
      </c>
      <c r="J4503" s="30" t="s">
        <v>5037</v>
      </c>
      <c r="K4503" s="30" t="s">
        <v>495</v>
      </c>
      <c r="L4503" s="30" t="s">
        <v>612</v>
      </c>
      <c r="M4503" s="30" t="s">
        <v>1828</v>
      </c>
      <c r="N4503" s="30"/>
      <c r="O4503" s="30" t="s">
        <v>9872</v>
      </c>
      <c r="P4503" s="30" t="s">
        <v>9868</v>
      </c>
      <c r="Q4503" s="30" t="s">
        <v>4174</v>
      </c>
    </row>
    <row r="4504" spans="1:17" hidden="1" x14ac:dyDescent="0.2">
      <c r="A4504" s="30" t="s">
        <v>13492</v>
      </c>
      <c r="B4504" s="30" t="s">
        <v>10109</v>
      </c>
      <c r="C4504" s="30" t="s">
        <v>13493</v>
      </c>
      <c r="D4504" s="30" t="s">
        <v>74</v>
      </c>
      <c r="E4504" s="30" t="s">
        <v>9891</v>
      </c>
      <c r="F4504" s="30"/>
      <c r="G4504" s="38">
        <v>60</v>
      </c>
      <c r="H4504" s="31">
        <v>0</v>
      </c>
      <c r="I4504" s="30" t="s">
        <v>5036</v>
      </c>
      <c r="J4504" s="30" t="s">
        <v>5037</v>
      </c>
      <c r="K4504" s="30" t="s">
        <v>495</v>
      </c>
      <c r="L4504" s="30" t="s">
        <v>612</v>
      </c>
      <c r="M4504" s="30" t="s">
        <v>1828</v>
      </c>
      <c r="N4504" s="30"/>
      <c r="O4504" s="30" t="s">
        <v>9872</v>
      </c>
      <c r="P4504" s="30" t="s">
        <v>9868</v>
      </c>
      <c r="Q4504" s="30" t="s">
        <v>4174</v>
      </c>
    </row>
    <row r="4505" spans="1:17" hidden="1" x14ac:dyDescent="0.2">
      <c r="A4505" s="30" t="s">
        <v>13494</v>
      </c>
      <c r="B4505" s="30" t="s">
        <v>10109</v>
      </c>
      <c r="C4505" s="30" t="s">
        <v>13495</v>
      </c>
      <c r="D4505" s="30" t="s">
        <v>74</v>
      </c>
      <c r="E4505" s="30" t="s">
        <v>10883</v>
      </c>
      <c r="F4505" s="30"/>
      <c r="G4505" s="38">
        <v>60</v>
      </c>
      <c r="H4505" s="31">
        <v>0</v>
      </c>
      <c r="I4505" s="30" t="s">
        <v>610</v>
      </c>
      <c r="J4505" s="30" t="s">
        <v>611</v>
      </c>
      <c r="K4505" s="30" t="s">
        <v>495</v>
      </c>
      <c r="L4505" s="30" t="s">
        <v>612</v>
      </c>
      <c r="M4505" s="30" t="s">
        <v>6616</v>
      </c>
      <c r="N4505" s="30"/>
      <c r="O4505" s="30" t="s">
        <v>9872</v>
      </c>
      <c r="P4505" s="30" t="s">
        <v>9868</v>
      </c>
      <c r="Q4505" s="30" t="s">
        <v>4174</v>
      </c>
    </row>
    <row r="4506" spans="1:17" hidden="1" x14ac:dyDescent="0.2">
      <c r="A4506" s="30" t="s">
        <v>13496</v>
      </c>
      <c r="B4506" s="30" t="s">
        <v>10106</v>
      </c>
      <c r="C4506" s="30" t="s">
        <v>13497</v>
      </c>
      <c r="D4506" s="30" t="s">
        <v>74</v>
      </c>
      <c r="E4506" s="30" t="s">
        <v>9891</v>
      </c>
      <c r="F4506" s="30"/>
      <c r="G4506" s="38">
        <v>60</v>
      </c>
      <c r="H4506" s="31">
        <v>0</v>
      </c>
      <c r="I4506" s="30" t="s">
        <v>610</v>
      </c>
      <c r="J4506" s="30" t="s">
        <v>611</v>
      </c>
      <c r="K4506" s="30" t="s">
        <v>495</v>
      </c>
      <c r="L4506" s="30" t="s">
        <v>612</v>
      </c>
      <c r="M4506" s="30" t="s">
        <v>5051</v>
      </c>
      <c r="N4506" s="30"/>
      <c r="O4506" s="30" t="s">
        <v>9872</v>
      </c>
      <c r="P4506" s="30" t="s">
        <v>9868</v>
      </c>
      <c r="Q4506" s="30" t="s">
        <v>4174</v>
      </c>
    </row>
    <row r="4507" spans="1:17" hidden="1" x14ac:dyDescent="0.2">
      <c r="A4507" s="30" t="s">
        <v>13498</v>
      </c>
      <c r="B4507" s="30" t="s">
        <v>10109</v>
      </c>
      <c r="C4507" s="30" t="s">
        <v>13499</v>
      </c>
      <c r="D4507" s="30" t="s">
        <v>74</v>
      </c>
      <c r="E4507" s="30" t="s">
        <v>9891</v>
      </c>
      <c r="F4507" s="30"/>
      <c r="G4507" s="38">
        <v>60</v>
      </c>
      <c r="H4507" s="31">
        <v>0</v>
      </c>
      <c r="I4507" s="30" t="s">
        <v>622</v>
      </c>
      <c r="J4507" s="30" t="s">
        <v>623</v>
      </c>
      <c r="K4507" s="30" t="s">
        <v>495</v>
      </c>
      <c r="L4507" s="30" t="s">
        <v>612</v>
      </c>
      <c r="M4507" s="30" t="s">
        <v>1007</v>
      </c>
      <c r="N4507" s="30"/>
      <c r="O4507" s="30" t="s">
        <v>9872</v>
      </c>
      <c r="P4507" s="30" t="s">
        <v>9868</v>
      </c>
      <c r="Q4507" s="30" t="s">
        <v>4174</v>
      </c>
    </row>
    <row r="4508" spans="1:17" hidden="1" x14ac:dyDescent="0.2">
      <c r="A4508" s="30" t="s">
        <v>13500</v>
      </c>
      <c r="B4508" s="30" t="s">
        <v>10109</v>
      </c>
      <c r="C4508" s="30" t="s">
        <v>13501</v>
      </c>
      <c r="D4508" s="30" t="s">
        <v>74</v>
      </c>
      <c r="E4508" s="30" t="s">
        <v>9891</v>
      </c>
      <c r="F4508" s="30"/>
      <c r="G4508" s="38">
        <v>60</v>
      </c>
      <c r="H4508" s="31">
        <v>0</v>
      </c>
      <c r="I4508" s="30" t="s">
        <v>622</v>
      </c>
      <c r="J4508" s="30" t="s">
        <v>623</v>
      </c>
      <c r="K4508" s="30" t="s">
        <v>495</v>
      </c>
      <c r="L4508" s="30" t="s">
        <v>612</v>
      </c>
      <c r="M4508" s="30" t="s">
        <v>1153</v>
      </c>
      <c r="N4508" s="30"/>
      <c r="O4508" s="30" t="s">
        <v>9872</v>
      </c>
      <c r="P4508" s="30" t="s">
        <v>9868</v>
      </c>
      <c r="Q4508" s="30" t="s">
        <v>4174</v>
      </c>
    </row>
    <row r="4509" spans="1:17" hidden="1" x14ac:dyDescent="0.2">
      <c r="A4509" s="30" t="s">
        <v>13502</v>
      </c>
      <c r="B4509" s="30" t="s">
        <v>10109</v>
      </c>
      <c r="C4509" s="30" t="s">
        <v>13503</v>
      </c>
      <c r="D4509" s="30" t="s">
        <v>74</v>
      </c>
      <c r="E4509" s="30" t="s">
        <v>9891</v>
      </c>
      <c r="F4509" s="30"/>
      <c r="G4509" s="38">
        <v>60</v>
      </c>
      <c r="H4509" s="31">
        <v>0</v>
      </c>
      <c r="I4509" s="30" t="s">
        <v>610</v>
      </c>
      <c r="J4509" s="30" t="s">
        <v>611</v>
      </c>
      <c r="K4509" s="30" t="s">
        <v>495</v>
      </c>
      <c r="L4509" s="30" t="s">
        <v>612</v>
      </c>
      <c r="M4509" s="30" t="s">
        <v>950</v>
      </c>
      <c r="N4509" s="30"/>
      <c r="O4509" s="30" t="s">
        <v>9872</v>
      </c>
      <c r="P4509" s="30" t="s">
        <v>9868</v>
      </c>
      <c r="Q4509" s="30" t="s">
        <v>4174</v>
      </c>
    </row>
    <row r="4510" spans="1:17" hidden="1" x14ac:dyDescent="0.2">
      <c r="A4510" s="30" t="s">
        <v>13504</v>
      </c>
      <c r="B4510" s="30" t="s">
        <v>10109</v>
      </c>
      <c r="C4510" s="30" t="s">
        <v>13505</v>
      </c>
      <c r="D4510" s="30" t="s">
        <v>74</v>
      </c>
      <c r="E4510" s="30" t="s">
        <v>9891</v>
      </c>
      <c r="F4510" s="30"/>
      <c r="G4510" s="38">
        <v>60</v>
      </c>
      <c r="H4510" s="31">
        <v>0</v>
      </c>
      <c r="I4510" s="30" t="s">
        <v>610</v>
      </c>
      <c r="J4510" s="30" t="s">
        <v>611</v>
      </c>
      <c r="K4510" s="30" t="s">
        <v>495</v>
      </c>
      <c r="L4510" s="30" t="s">
        <v>612</v>
      </c>
      <c r="M4510" s="30" t="s">
        <v>950</v>
      </c>
      <c r="N4510" s="30"/>
      <c r="O4510" s="30" t="s">
        <v>9872</v>
      </c>
      <c r="P4510" s="30" t="s">
        <v>9868</v>
      </c>
      <c r="Q4510" s="30" t="s">
        <v>4174</v>
      </c>
    </row>
    <row r="4511" spans="1:17" hidden="1" x14ac:dyDescent="0.2">
      <c r="A4511" s="30" t="s">
        <v>13506</v>
      </c>
      <c r="B4511" s="30" t="s">
        <v>10109</v>
      </c>
      <c r="C4511" s="30" t="s">
        <v>13507</v>
      </c>
      <c r="D4511" s="30" t="s">
        <v>74</v>
      </c>
      <c r="E4511" s="30" t="s">
        <v>9891</v>
      </c>
      <c r="F4511" s="30"/>
      <c r="G4511" s="38">
        <v>60</v>
      </c>
      <c r="H4511" s="31">
        <v>0</v>
      </c>
      <c r="I4511" s="30" t="s">
        <v>5036</v>
      </c>
      <c r="J4511" s="30" t="s">
        <v>5037</v>
      </c>
      <c r="K4511" s="30" t="s">
        <v>495</v>
      </c>
      <c r="L4511" s="30" t="s">
        <v>612</v>
      </c>
      <c r="M4511" s="30" t="s">
        <v>9437</v>
      </c>
      <c r="N4511" s="30"/>
      <c r="O4511" s="30" t="s">
        <v>9872</v>
      </c>
      <c r="P4511" s="30" t="s">
        <v>9868</v>
      </c>
      <c r="Q4511" s="30" t="s">
        <v>4174</v>
      </c>
    </row>
    <row r="4512" spans="1:17" hidden="1" x14ac:dyDescent="0.2">
      <c r="A4512" s="30" t="s">
        <v>13508</v>
      </c>
      <c r="B4512" s="30" t="s">
        <v>10106</v>
      </c>
      <c r="C4512" s="30" t="s">
        <v>13509</v>
      </c>
      <c r="D4512" s="30" t="s">
        <v>74</v>
      </c>
      <c r="E4512" s="30" t="s">
        <v>9891</v>
      </c>
      <c r="F4512" s="30"/>
      <c r="G4512" s="38">
        <v>60</v>
      </c>
      <c r="H4512" s="31">
        <v>0</v>
      </c>
      <c r="I4512" s="30" t="s">
        <v>5036</v>
      </c>
      <c r="J4512" s="30" t="s">
        <v>5037</v>
      </c>
      <c r="K4512" s="30" t="s">
        <v>495</v>
      </c>
      <c r="L4512" s="30" t="s">
        <v>612</v>
      </c>
      <c r="M4512" s="30" t="s">
        <v>4781</v>
      </c>
      <c r="N4512" s="30"/>
      <c r="O4512" s="30" t="s">
        <v>9872</v>
      </c>
      <c r="P4512" s="30" t="s">
        <v>9868</v>
      </c>
      <c r="Q4512" s="30" t="s">
        <v>4174</v>
      </c>
    </row>
    <row r="4513" spans="1:17" hidden="1" x14ac:dyDescent="0.2">
      <c r="A4513" s="30" t="s">
        <v>13510</v>
      </c>
      <c r="B4513" s="30" t="s">
        <v>10120</v>
      </c>
      <c r="C4513" s="30" t="s">
        <v>13511</v>
      </c>
      <c r="D4513" s="30" t="s">
        <v>74</v>
      </c>
      <c r="E4513" s="30" t="s">
        <v>9891</v>
      </c>
      <c r="F4513" s="30"/>
      <c r="G4513" s="38">
        <v>60</v>
      </c>
      <c r="H4513" s="31">
        <v>0</v>
      </c>
      <c r="I4513" s="30" t="s">
        <v>5036</v>
      </c>
      <c r="J4513" s="30" t="s">
        <v>5037</v>
      </c>
      <c r="K4513" s="30" t="s">
        <v>495</v>
      </c>
      <c r="L4513" s="30" t="s">
        <v>612</v>
      </c>
      <c r="M4513" s="30" t="s">
        <v>11242</v>
      </c>
      <c r="N4513" s="30"/>
      <c r="O4513" s="30" t="s">
        <v>9872</v>
      </c>
      <c r="P4513" s="30" t="s">
        <v>9868</v>
      </c>
      <c r="Q4513" s="30" t="s">
        <v>4174</v>
      </c>
    </row>
    <row r="4514" spans="1:17" hidden="1" x14ac:dyDescent="0.2">
      <c r="A4514" s="30" t="s">
        <v>13512</v>
      </c>
      <c r="B4514" s="30" t="s">
        <v>10109</v>
      </c>
      <c r="C4514" s="30" t="s">
        <v>13513</v>
      </c>
      <c r="D4514" s="30" t="s">
        <v>74</v>
      </c>
      <c r="E4514" s="30" t="s">
        <v>9891</v>
      </c>
      <c r="F4514" s="30"/>
      <c r="G4514" s="38">
        <v>60</v>
      </c>
      <c r="H4514" s="31">
        <v>0</v>
      </c>
      <c r="I4514" s="30" t="s">
        <v>622</v>
      </c>
      <c r="J4514" s="30" t="s">
        <v>623</v>
      </c>
      <c r="K4514" s="30" t="s">
        <v>495</v>
      </c>
      <c r="L4514" s="30" t="s">
        <v>612</v>
      </c>
      <c r="M4514" s="30" t="s">
        <v>1007</v>
      </c>
      <c r="N4514" s="30"/>
      <c r="O4514" s="30" t="s">
        <v>9872</v>
      </c>
      <c r="P4514" s="30" t="s">
        <v>9868</v>
      </c>
      <c r="Q4514" s="30" t="s">
        <v>4174</v>
      </c>
    </row>
    <row r="4515" spans="1:17" hidden="1" x14ac:dyDescent="0.2">
      <c r="A4515" s="30" t="s">
        <v>13514</v>
      </c>
      <c r="B4515" s="30" t="s">
        <v>10109</v>
      </c>
      <c r="C4515" s="30" t="s">
        <v>13515</v>
      </c>
      <c r="D4515" s="30" t="s">
        <v>74</v>
      </c>
      <c r="E4515" s="30" t="s">
        <v>9891</v>
      </c>
      <c r="F4515" s="30"/>
      <c r="G4515" s="38">
        <v>60</v>
      </c>
      <c r="H4515" s="31">
        <v>0</v>
      </c>
      <c r="I4515" s="30" t="s">
        <v>622</v>
      </c>
      <c r="J4515" s="30" t="s">
        <v>623</v>
      </c>
      <c r="K4515" s="30" t="s">
        <v>495</v>
      </c>
      <c r="L4515" s="30" t="s">
        <v>612</v>
      </c>
      <c r="M4515" s="30" t="s">
        <v>1007</v>
      </c>
      <c r="N4515" s="30"/>
      <c r="O4515" s="30" t="s">
        <v>9872</v>
      </c>
      <c r="P4515" s="30" t="s">
        <v>9868</v>
      </c>
      <c r="Q4515" s="30" t="s">
        <v>4174</v>
      </c>
    </row>
    <row r="4516" spans="1:17" hidden="1" x14ac:dyDescent="0.2">
      <c r="A4516" s="30" t="s">
        <v>13516</v>
      </c>
      <c r="B4516" s="30" t="s">
        <v>10094</v>
      </c>
      <c r="C4516" s="30" t="s">
        <v>13517</v>
      </c>
      <c r="D4516" s="30"/>
      <c r="E4516" s="30" t="s">
        <v>9870</v>
      </c>
      <c r="F4516" s="30" t="s">
        <v>74</v>
      </c>
      <c r="G4516" s="38">
        <v>60</v>
      </c>
      <c r="H4516" s="31">
        <v>0</v>
      </c>
      <c r="I4516" s="30" t="s">
        <v>586</v>
      </c>
      <c r="J4516" s="30" t="s">
        <v>587</v>
      </c>
      <c r="K4516" s="30" t="s">
        <v>495</v>
      </c>
      <c r="L4516" s="30" t="s">
        <v>496</v>
      </c>
      <c r="M4516" s="30" t="s">
        <v>2374</v>
      </c>
      <c r="N4516" s="30"/>
      <c r="O4516" s="30" t="s">
        <v>9872</v>
      </c>
      <c r="P4516" s="30" t="s">
        <v>9868</v>
      </c>
      <c r="Q4516" s="30" t="s">
        <v>499</v>
      </c>
    </row>
    <row r="4517" spans="1:17" hidden="1" x14ac:dyDescent="0.2">
      <c r="A4517" s="30" t="s">
        <v>13518</v>
      </c>
      <c r="B4517" s="30" t="s">
        <v>10109</v>
      </c>
      <c r="C4517" s="30" t="s">
        <v>13519</v>
      </c>
      <c r="D4517" s="30" t="s">
        <v>74</v>
      </c>
      <c r="E4517" s="30" t="s">
        <v>9891</v>
      </c>
      <c r="F4517" s="30"/>
      <c r="G4517" s="38">
        <v>60</v>
      </c>
      <c r="H4517" s="31">
        <v>0</v>
      </c>
      <c r="I4517" s="30" t="s">
        <v>5036</v>
      </c>
      <c r="J4517" s="30" t="s">
        <v>5037</v>
      </c>
      <c r="K4517" s="30" t="s">
        <v>495</v>
      </c>
      <c r="L4517" s="30" t="s">
        <v>612</v>
      </c>
      <c r="M4517" s="30" t="s">
        <v>961</v>
      </c>
      <c r="N4517" s="30"/>
      <c r="O4517" s="30" t="s">
        <v>9872</v>
      </c>
      <c r="P4517" s="30" t="s">
        <v>9868</v>
      </c>
      <c r="Q4517" s="30" t="s">
        <v>4174</v>
      </c>
    </row>
    <row r="4518" spans="1:17" hidden="1" x14ac:dyDescent="0.2">
      <c r="A4518" s="30" t="s">
        <v>13520</v>
      </c>
      <c r="B4518" s="30" t="s">
        <v>10103</v>
      </c>
      <c r="C4518" s="30" t="s">
        <v>13521</v>
      </c>
      <c r="D4518" s="30"/>
      <c r="E4518" s="30" t="s">
        <v>9870</v>
      </c>
      <c r="F4518" s="30" t="s">
        <v>74</v>
      </c>
      <c r="G4518" s="38">
        <v>60</v>
      </c>
      <c r="H4518" s="31">
        <v>0</v>
      </c>
      <c r="I4518" s="30" t="s">
        <v>512</v>
      </c>
      <c r="J4518" s="30" t="s">
        <v>513</v>
      </c>
      <c r="K4518" s="30" t="s">
        <v>495</v>
      </c>
      <c r="L4518" s="30" t="s">
        <v>496</v>
      </c>
      <c r="M4518" s="30" t="s">
        <v>713</v>
      </c>
      <c r="N4518" s="30" t="s">
        <v>3111</v>
      </c>
      <c r="O4518" s="30" t="s">
        <v>9872</v>
      </c>
      <c r="P4518" s="30" t="s">
        <v>9868</v>
      </c>
      <c r="Q4518" s="30" t="s">
        <v>499</v>
      </c>
    </row>
    <row r="4519" spans="1:17" hidden="1" x14ac:dyDescent="0.2">
      <c r="A4519" s="30" t="s">
        <v>13522</v>
      </c>
      <c r="B4519" s="30" t="s">
        <v>10109</v>
      </c>
      <c r="C4519" s="30" t="s">
        <v>13523</v>
      </c>
      <c r="D4519" s="30" t="s">
        <v>74</v>
      </c>
      <c r="E4519" s="30" t="s">
        <v>9891</v>
      </c>
      <c r="F4519" s="30"/>
      <c r="G4519" s="38">
        <v>60</v>
      </c>
      <c r="H4519" s="31">
        <v>0</v>
      </c>
      <c r="I4519" s="30" t="s">
        <v>5036</v>
      </c>
      <c r="J4519" s="30" t="s">
        <v>5037</v>
      </c>
      <c r="K4519" s="30" t="s">
        <v>495</v>
      </c>
      <c r="L4519" s="30" t="s">
        <v>612</v>
      </c>
      <c r="M4519" s="30" t="s">
        <v>1021</v>
      </c>
      <c r="N4519" s="30"/>
      <c r="O4519" s="30" t="s">
        <v>9872</v>
      </c>
      <c r="P4519" s="30" t="s">
        <v>9868</v>
      </c>
      <c r="Q4519" s="30" t="s">
        <v>4174</v>
      </c>
    </row>
    <row r="4520" spans="1:17" hidden="1" x14ac:dyDescent="0.2">
      <c r="A4520" s="30" t="s">
        <v>13524</v>
      </c>
      <c r="B4520" s="30" t="s">
        <v>10109</v>
      </c>
      <c r="C4520" s="30" t="s">
        <v>13525</v>
      </c>
      <c r="D4520" s="30" t="s">
        <v>74</v>
      </c>
      <c r="E4520" s="30" t="s">
        <v>9891</v>
      </c>
      <c r="F4520" s="30"/>
      <c r="G4520" s="38">
        <v>60</v>
      </c>
      <c r="H4520" s="31">
        <v>0</v>
      </c>
      <c r="I4520" s="30" t="s">
        <v>610</v>
      </c>
      <c r="J4520" s="30" t="s">
        <v>611</v>
      </c>
      <c r="K4520" s="30" t="s">
        <v>495</v>
      </c>
      <c r="L4520" s="30" t="s">
        <v>612</v>
      </c>
      <c r="M4520" s="30" t="s">
        <v>688</v>
      </c>
      <c r="N4520" s="30"/>
      <c r="O4520" s="30" t="s">
        <v>9872</v>
      </c>
      <c r="P4520" s="30" t="s">
        <v>9868</v>
      </c>
      <c r="Q4520" s="30" t="s">
        <v>4174</v>
      </c>
    </row>
    <row r="4521" spans="1:17" hidden="1" x14ac:dyDescent="0.2">
      <c r="A4521" s="30" t="s">
        <v>13526</v>
      </c>
      <c r="B4521" s="30" t="s">
        <v>10109</v>
      </c>
      <c r="C4521" s="30" t="s">
        <v>13527</v>
      </c>
      <c r="D4521" s="30" t="s">
        <v>74</v>
      </c>
      <c r="E4521" s="30" t="s">
        <v>9891</v>
      </c>
      <c r="F4521" s="30"/>
      <c r="G4521" s="38">
        <v>60</v>
      </c>
      <c r="H4521" s="31">
        <v>0</v>
      </c>
      <c r="I4521" s="30" t="s">
        <v>5036</v>
      </c>
      <c r="J4521" s="30" t="s">
        <v>5037</v>
      </c>
      <c r="K4521" s="30" t="s">
        <v>495</v>
      </c>
      <c r="L4521" s="30" t="s">
        <v>612</v>
      </c>
      <c r="M4521" s="30" t="s">
        <v>9443</v>
      </c>
      <c r="N4521" s="30"/>
      <c r="O4521" s="30" t="s">
        <v>9872</v>
      </c>
      <c r="P4521" s="30" t="s">
        <v>9868</v>
      </c>
      <c r="Q4521" s="30" t="s">
        <v>4174</v>
      </c>
    </row>
    <row r="4522" spans="1:17" hidden="1" x14ac:dyDescent="0.2">
      <c r="A4522" s="30" t="s">
        <v>13528</v>
      </c>
      <c r="B4522" s="30" t="s">
        <v>10103</v>
      </c>
      <c r="C4522" s="30" t="s">
        <v>13529</v>
      </c>
      <c r="D4522" s="30"/>
      <c r="E4522" s="30" t="s">
        <v>9870</v>
      </c>
      <c r="F4522" s="30" t="s">
        <v>74</v>
      </c>
      <c r="G4522" s="38">
        <v>60</v>
      </c>
      <c r="H4522" s="31">
        <v>0</v>
      </c>
      <c r="I4522" s="30" t="s">
        <v>512</v>
      </c>
      <c r="J4522" s="30" t="s">
        <v>513</v>
      </c>
      <c r="K4522" s="30" t="s">
        <v>495</v>
      </c>
      <c r="L4522" s="30" t="s">
        <v>496</v>
      </c>
      <c r="M4522" s="30" t="s">
        <v>713</v>
      </c>
      <c r="N4522" s="30" t="s">
        <v>3164</v>
      </c>
      <c r="O4522" s="30" t="s">
        <v>9872</v>
      </c>
      <c r="P4522" s="30" t="s">
        <v>9868</v>
      </c>
      <c r="Q4522" s="30" t="s">
        <v>499</v>
      </c>
    </row>
    <row r="4523" spans="1:17" hidden="1" x14ac:dyDescent="0.2">
      <c r="A4523" s="30" t="s">
        <v>13530</v>
      </c>
      <c r="B4523" s="30" t="s">
        <v>10109</v>
      </c>
      <c r="C4523" s="30" t="s">
        <v>13531</v>
      </c>
      <c r="D4523" s="30" t="s">
        <v>74</v>
      </c>
      <c r="E4523" s="30" t="s">
        <v>9891</v>
      </c>
      <c r="F4523" s="30"/>
      <c r="G4523" s="38">
        <v>60</v>
      </c>
      <c r="H4523" s="31">
        <v>0</v>
      </c>
      <c r="I4523" s="30" t="s">
        <v>622</v>
      </c>
      <c r="J4523" s="30" t="s">
        <v>623</v>
      </c>
      <c r="K4523" s="30" t="s">
        <v>495</v>
      </c>
      <c r="L4523" s="30" t="s">
        <v>612</v>
      </c>
      <c r="M4523" s="30" t="s">
        <v>624</v>
      </c>
      <c r="N4523" s="30"/>
      <c r="O4523" s="30" t="s">
        <v>9872</v>
      </c>
      <c r="P4523" s="30" t="s">
        <v>9868</v>
      </c>
      <c r="Q4523" s="30" t="s">
        <v>4174</v>
      </c>
    </row>
    <row r="4524" spans="1:17" hidden="1" x14ac:dyDescent="0.2">
      <c r="A4524" s="30" t="s">
        <v>13532</v>
      </c>
      <c r="B4524" s="30" t="s">
        <v>10109</v>
      </c>
      <c r="C4524" s="30" t="s">
        <v>13533</v>
      </c>
      <c r="D4524" s="30" t="s">
        <v>74</v>
      </c>
      <c r="E4524" s="30" t="s">
        <v>9891</v>
      </c>
      <c r="F4524" s="30"/>
      <c r="G4524" s="38">
        <v>60</v>
      </c>
      <c r="H4524" s="31">
        <v>0</v>
      </c>
      <c r="I4524" s="30" t="s">
        <v>610</v>
      </c>
      <c r="J4524" s="30" t="s">
        <v>611</v>
      </c>
      <c r="K4524" s="30" t="s">
        <v>495</v>
      </c>
      <c r="L4524" s="30" t="s">
        <v>612</v>
      </c>
      <c r="M4524" s="30" t="s">
        <v>688</v>
      </c>
      <c r="N4524" s="30"/>
      <c r="O4524" s="30" t="s">
        <v>9872</v>
      </c>
      <c r="P4524" s="30" t="s">
        <v>9868</v>
      </c>
      <c r="Q4524" s="30" t="s">
        <v>4174</v>
      </c>
    </row>
    <row r="4525" spans="1:17" hidden="1" x14ac:dyDescent="0.2">
      <c r="A4525" s="30" t="s">
        <v>13534</v>
      </c>
      <c r="B4525" s="30" t="s">
        <v>10106</v>
      </c>
      <c r="C4525" s="30" t="s">
        <v>13535</v>
      </c>
      <c r="D4525" s="30" t="s">
        <v>74</v>
      </c>
      <c r="E4525" s="30" t="s">
        <v>9891</v>
      </c>
      <c r="F4525" s="30"/>
      <c r="G4525" s="38">
        <v>60</v>
      </c>
      <c r="H4525" s="31">
        <v>0</v>
      </c>
      <c r="I4525" s="30" t="s">
        <v>622</v>
      </c>
      <c r="J4525" s="30" t="s">
        <v>623</v>
      </c>
      <c r="K4525" s="30" t="s">
        <v>495</v>
      </c>
      <c r="L4525" s="30" t="s">
        <v>612</v>
      </c>
      <c r="M4525" s="30" t="s">
        <v>11230</v>
      </c>
      <c r="N4525" s="30"/>
      <c r="O4525" s="30" t="s">
        <v>9872</v>
      </c>
      <c r="P4525" s="30" t="s">
        <v>9868</v>
      </c>
      <c r="Q4525" s="30" t="s">
        <v>4174</v>
      </c>
    </row>
    <row r="4526" spans="1:17" hidden="1" x14ac:dyDescent="0.2">
      <c r="A4526" s="30" t="s">
        <v>13536</v>
      </c>
      <c r="B4526" s="30" t="s">
        <v>10103</v>
      </c>
      <c r="C4526" s="30" t="s">
        <v>13537</v>
      </c>
      <c r="D4526" s="30"/>
      <c r="E4526" s="30" t="s">
        <v>9870</v>
      </c>
      <c r="F4526" s="30" t="s">
        <v>74</v>
      </c>
      <c r="G4526" s="38">
        <v>60</v>
      </c>
      <c r="H4526" s="31">
        <v>0</v>
      </c>
      <c r="I4526" s="30" t="s">
        <v>586</v>
      </c>
      <c r="J4526" s="30" t="s">
        <v>587</v>
      </c>
      <c r="K4526" s="30" t="s">
        <v>495</v>
      </c>
      <c r="L4526" s="30" t="s">
        <v>496</v>
      </c>
      <c r="M4526" s="30" t="s">
        <v>3374</v>
      </c>
      <c r="N4526" s="30"/>
      <c r="O4526" s="30" t="s">
        <v>9872</v>
      </c>
      <c r="P4526" s="30" t="s">
        <v>9868</v>
      </c>
      <c r="Q4526" s="30" t="s">
        <v>499</v>
      </c>
    </row>
    <row r="4527" spans="1:17" hidden="1" x14ac:dyDescent="0.2">
      <c r="A4527" s="30" t="s">
        <v>13538</v>
      </c>
      <c r="B4527" s="30" t="s">
        <v>10109</v>
      </c>
      <c r="C4527" s="30" t="s">
        <v>13539</v>
      </c>
      <c r="D4527" s="30" t="s">
        <v>74</v>
      </c>
      <c r="E4527" s="30" t="s">
        <v>9891</v>
      </c>
      <c r="F4527" s="30"/>
      <c r="G4527" s="38">
        <v>60</v>
      </c>
      <c r="H4527" s="31">
        <v>0</v>
      </c>
      <c r="I4527" s="30" t="s">
        <v>5036</v>
      </c>
      <c r="J4527" s="30" t="s">
        <v>5037</v>
      </c>
      <c r="K4527" s="30" t="s">
        <v>495</v>
      </c>
      <c r="L4527" s="30" t="s">
        <v>612</v>
      </c>
      <c r="M4527" s="30" t="s">
        <v>11250</v>
      </c>
      <c r="N4527" s="30"/>
      <c r="O4527" s="30" t="s">
        <v>9872</v>
      </c>
      <c r="P4527" s="30" t="s">
        <v>9868</v>
      </c>
      <c r="Q4527" s="30" t="s">
        <v>4174</v>
      </c>
    </row>
    <row r="4528" spans="1:17" hidden="1" x14ac:dyDescent="0.2">
      <c r="A4528" s="30" t="s">
        <v>13540</v>
      </c>
      <c r="B4528" s="30" t="s">
        <v>10109</v>
      </c>
      <c r="C4528" s="30" t="s">
        <v>13541</v>
      </c>
      <c r="D4528" s="30" t="s">
        <v>74</v>
      </c>
      <c r="E4528" s="30" t="s">
        <v>9891</v>
      </c>
      <c r="F4528" s="30"/>
      <c r="G4528" s="38">
        <v>60</v>
      </c>
      <c r="H4528" s="31">
        <v>0</v>
      </c>
      <c r="I4528" s="30" t="s">
        <v>5036</v>
      </c>
      <c r="J4528" s="30" t="s">
        <v>5037</v>
      </c>
      <c r="K4528" s="30" t="s">
        <v>495</v>
      </c>
      <c r="L4528" s="30" t="s">
        <v>612</v>
      </c>
      <c r="M4528" s="30" t="s">
        <v>1021</v>
      </c>
      <c r="N4528" s="30"/>
      <c r="O4528" s="30" t="s">
        <v>9872</v>
      </c>
      <c r="P4528" s="30" t="s">
        <v>9868</v>
      </c>
      <c r="Q4528" s="30" t="s">
        <v>4174</v>
      </c>
    </row>
    <row r="4529" spans="1:17" hidden="1" x14ac:dyDescent="0.2">
      <c r="A4529" s="30" t="s">
        <v>13542</v>
      </c>
      <c r="B4529" s="30" t="s">
        <v>10106</v>
      </c>
      <c r="C4529" s="30" t="s">
        <v>13543</v>
      </c>
      <c r="D4529" s="30" t="s">
        <v>74</v>
      </c>
      <c r="E4529" s="30" t="s">
        <v>9891</v>
      </c>
      <c r="F4529" s="30"/>
      <c r="G4529" s="38">
        <v>60</v>
      </c>
      <c r="H4529" s="31">
        <v>0</v>
      </c>
      <c r="I4529" s="30" t="s">
        <v>5036</v>
      </c>
      <c r="J4529" s="30" t="s">
        <v>5037</v>
      </c>
      <c r="K4529" s="30" t="s">
        <v>495</v>
      </c>
      <c r="L4529" s="30" t="s">
        <v>612</v>
      </c>
      <c r="M4529" s="30" t="s">
        <v>1128</v>
      </c>
      <c r="N4529" s="30"/>
      <c r="O4529" s="30" t="s">
        <v>9872</v>
      </c>
      <c r="P4529" s="30" t="s">
        <v>9868</v>
      </c>
      <c r="Q4529" s="30" t="s">
        <v>4174</v>
      </c>
    </row>
    <row r="4530" spans="1:17" hidden="1" x14ac:dyDescent="0.2">
      <c r="A4530" s="30" t="s">
        <v>13544</v>
      </c>
      <c r="B4530" s="30" t="s">
        <v>10109</v>
      </c>
      <c r="C4530" s="30" t="s">
        <v>13545</v>
      </c>
      <c r="D4530" s="30" t="s">
        <v>74</v>
      </c>
      <c r="E4530" s="30" t="s">
        <v>10883</v>
      </c>
      <c r="F4530" s="30"/>
      <c r="G4530" s="38">
        <v>60</v>
      </c>
      <c r="H4530" s="31">
        <v>0</v>
      </c>
      <c r="I4530" s="30" t="s">
        <v>610</v>
      </c>
      <c r="J4530" s="30" t="s">
        <v>611</v>
      </c>
      <c r="K4530" s="30" t="s">
        <v>495</v>
      </c>
      <c r="L4530" s="30" t="s">
        <v>612</v>
      </c>
      <c r="M4530" s="30" t="s">
        <v>6616</v>
      </c>
      <c r="N4530" s="30"/>
      <c r="O4530" s="30" t="s">
        <v>9872</v>
      </c>
      <c r="P4530" s="30" t="s">
        <v>9868</v>
      </c>
      <c r="Q4530" s="30" t="s">
        <v>4174</v>
      </c>
    </row>
    <row r="4531" spans="1:17" hidden="1" x14ac:dyDescent="0.2">
      <c r="A4531" s="30" t="s">
        <v>13546</v>
      </c>
      <c r="B4531" s="30" t="s">
        <v>10094</v>
      </c>
      <c r="C4531" s="30" t="s">
        <v>13547</v>
      </c>
      <c r="D4531" s="30"/>
      <c r="E4531" s="30" t="s">
        <v>9870</v>
      </c>
      <c r="F4531" s="30" t="s">
        <v>74</v>
      </c>
      <c r="G4531" s="38">
        <v>60</v>
      </c>
      <c r="H4531" s="31">
        <v>0</v>
      </c>
      <c r="I4531" s="30" t="s">
        <v>586</v>
      </c>
      <c r="J4531" s="30" t="s">
        <v>587</v>
      </c>
      <c r="K4531" s="30" t="s">
        <v>495</v>
      </c>
      <c r="L4531" s="30" t="s">
        <v>496</v>
      </c>
      <c r="M4531" s="30" t="s">
        <v>2374</v>
      </c>
      <c r="N4531" s="30"/>
      <c r="O4531" s="30" t="s">
        <v>9872</v>
      </c>
      <c r="P4531" s="30" t="s">
        <v>9868</v>
      </c>
      <c r="Q4531" s="30" t="s">
        <v>499</v>
      </c>
    </row>
    <row r="4532" spans="1:17" hidden="1" x14ac:dyDescent="0.2">
      <c r="A4532" s="30" t="s">
        <v>13548</v>
      </c>
      <c r="B4532" s="30" t="s">
        <v>10109</v>
      </c>
      <c r="C4532" s="30" t="s">
        <v>13549</v>
      </c>
      <c r="D4532" s="30" t="s">
        <v>74</v>
      </c>
      <c r="E4532" s="30" t="s">
        <v>10883</v>
      </c>
      <c r="F4532" s="30"/>
      <c r="G4532" s="38">
        <v>60</v>
      </c>
      <c r="H4532" s="31">
        <v>0</v>
      </c>
      <c r="I4532" s="30" t="s">
        <v>610</v>
      </c>
      <c r="J4532" s="30" t="s">
        <v>611</v>
      </c>
      <c r="K4532" s="30" t="s">
        <v>495</v>
      </c>
      <c r="L4532" s="30" t="s">
        <v>612</v>
      </c>
      <c r="M4532" s="30" t="s">
        <v>6616</v>
      </c>
      <c r="N4532" s="30"/>
      <c r="O4532" s="30" t="s">
        <v>9872</v>
      </c>
      <c r="P4532" s="30" t="s">
        <v>9868</v>
      </c>
      <c r="Q4532" s="30" t="s">
        <v>4174</v>
      </c>
    </row>
    <row r="4533" spans="1:17" hidden="1" x14ac:dyDescent="0.2">
      <c r="A4533" s="30" t="s">
        <v>13550</v>
      </c>
      <c r="B4533" s="30" t="s">
        <v>10103</v>
      </c>
      <c r="C4533" s="30" t="s">
        <v>13551</v>
      </c>
      <c r="D4533" s="30"/>
      <c r="E4533" s="30" t="s">
        <v>9870</v>
      </c>
      <c r="F4533" s="30" t="s">
        <v>74</v>
      </c>
      <c r="G4533" s="38">
        <v>60</v>
      </c>
      <c r="H4533" s="31">
        <v>0</v>
      </c>
      <c r="I4533" s="30" t="s">
        <v>718</v>
      </c>
      <c r="J4533" s="30" t="s">
        <v>719</v>
      </c>
      <c r="K4533" s="30" t="s">
        <v>495</v>
      </c>
      <c r="L4533" s="30" t="s">
        <v>496</v>
      </c>
      <c r="M4533" s="30" t="s">
        <v>588</v>
      </c>
      <c r="N4533" s="30"/>
      <c r="O4533" s="30" t="s">
        <v>9872</v>
      </c>
      <c r="P4533" s="30" t="s">
        <v>9868</v>
      </c>
      <c r="Q4533" s="30" t="s">
        <v>499</v>
      </c>
    </row>
    <row r="4534" spans="1:17" hidden="1" x14ac:dyDescent="0.2">
      <c r="A4534" s="30" t="s">
        <v>13552</v>
      </c>
      <c r="B4534" s="30" t="s">
        <v>10106</v>
      </c>
      <c r="C4534" s="30" t="s">
        <v>13553</v>
      </c>
      <c r="D4534" s="30" t="s">
        <v>74</v>
      </c>
      <c r="E4534" s="30" t="s">
        <v>9891</v>
      </c>
      <c r="F4534" s="30"/>
      <c r="G4534" s="38">
        <v>60</v>
      </c>
      <c r="H4534" s="31">
        <v>0</v>
      </c>
      <c r="I4534" s="30" t="s">
        <v>622</v>
      </c>
      <c r="J4534" s="30" t="s">
        <v>623</v>
      </c>
      <c r="K4534" s="30" t="s">
        <v>495</v>
      </c>
      <c r="L4534" s="30" t="s">
        <v>612</v>
      </c>
      <c r="M4534" s="30" t="s">
        <v>1153</v>
      </c>
      <c r="N4534" s="30"/>
      <c r="O4534" s="30" t="s">
        <v>9872</v>
      </c>
      <c r="P4534" s="30" t="s">
        <v>9868</v>
      </c>
      <c r="Q4534" s="30" t="s">
        <v>4174</v>
      </c>
    </row>
    <row r="4535" spans="1:17" hidden="1" x14ac:dyDescent="0.2">
      <c r="A4535" s="30" t="s">
        <v>13554</v>
      </c>
      <c r="B4535" s="30" t="s">
        <v>10109</v>
      </c>
      <c r="C4535" s="30" t="s">
        <v>13555</v>
      </c>
      <c r="D4535" s="30" t="s">
        <v>74</v>
      </c>
      <c r="E4535" s="30" t="s">
        <v>9891</v>
      </c>
      <c r="F4535" s="30"/>
      <c r="G4535" s="38">
        <v>60</v>
      </c>
      <c r="H4535" s="31">
        <v>0</v>
      </c>
      <c r="I4535" s="30" t="s">
        <v>622</v>
      </c>
      <c r="J4535" s="30" t="s">
        <v>623</v>
      </c>
      <c r="K4535" s="30" t="s">
        <v>495</v>
      </c>
      <c r="L4535" s="30" t="s">
        <v>612</v>
      </c>
      <c r="M4535" s="30" t="s">
        <v>1007</v>
      </c>
      <c r="N4535" s="30"/>
      <c r="O4535" s="30" t="s">
        <v>9872</v>
      </c>
      <c r="P4535" s="30" t="s">
        <v>9868</v>
      </c>
      <c r="Q4535" s="30" t="s">
        <v>4174</v>
      </c>
    </row>
    <row r="4536" spans="1:17" hidden="1" x14ac:dyDescent="0.2">
      <c r="A4536" s="30" t="s">
        <v>13556</v>
      </c>
      <c r="B4536" s="30" t="s">
        <v>13557</v>
      </c>
      <c r="C4536" s="30" t="s">
        <v>13558</v>
      </c>
      <c r="D4536" s="30"/>
      <c r="E4536" s="30" t="s">
        <v>10101</v>
      </c>
      <c r="F4536" s="30"/>
      <c r="G4536" s="38">
        <v>60</v>
      </c>
      <c r="H4536" s="31">
        <v>0</v>
      </c>
      <c r="I4536" s="30" t="s">
        <v>546</v>
      </c>
      <c r="J4536" s="30" t="s">
        <v>547</v>
      </c>
      <c r="K4536" s="30" t="s">
        <v>495</v>
      </c>
      <c r="L4536" s="30" t="s">
        <v>572</v>
      </c>
      <c r="M4536" s="30" t="s">
        <v>573</v>
      </c>
      <c r="N4536" s="30"/>
      <c r="O4536" s="30" t="s">
        <v>9872</v>
      </c>
      <c r="P4536" s="30" t="s">
        <v>9868</v>
      </c>
      <c r="Q4536" s="30" t="s">
        <v>499</v>
      </c>
    </row>
    <row r="4537" spans="1:17" hidden="1" x14ac:dyDescent="0.2">
      <c r="A4537" s="30" t="s">
        <v>13559</v>
      </c>
      <c r="B4537" s="30" t="s">
        <v>10109</v>
      </c>
      <c r="C4537" s="30" t="s">
        <v>13560</v>
      </c>
      <c r="D4537" s="30" t="s">
        <v>74</v>
      </c>
      <c r="E4537" s="30" t="s">
        <v>9891</v>
      </c>
      <c r="F4537" s="30"/>
      <c r="G4537" s="38">
        <v>60</v>
      </c>
      <c r="H4537" s="31">
        <v>0</v>
      </c>
      <c r="I4537" s="30" t="s">
        <v>5036</v>
      </c>
      <c r="J4537" s="30" t="s">
        <v>5037</v>
      </c>
      <c r="K4537" s="30" t="s">
        <v>495</v>
      </c>
      <c r="L4537" s="30" t="s">
        <v>612</v>
      </c>
      <c r="M4537" s="30" t="s">
        <v>11250</v>
      </c>
      <c r="N4537" s="30"/>
      <c r="O4537" s="30" t="s">
        <v>9872</v>
      </c>
      <c r="P4537" s="30" t="s">
        <v>9868</v>
      </c>
      <c r="Q4537" s="30" t="s">
        <v>4174</v>
      </c>
    </row>
    <row r="4538" spans="1:17" hidden="1" x14ac:dyDescent="0.2">
      <c r="A4538" s="30" t="s">
        <v>13561</v>
      </c>
      <c r="B4538" s="30" t="s">
        <v>10103</v>
      </c>
      <c r="C4538" s="30" t="s">
        <v>13562</v>
      </c>
      <c r="D4538" s="30"/>
      <c r="E4538" s="30" t="s">
        <v>9870</v>
      </c>
      <c r="F4538" s="30" t="s">
        <v>74</v>
      </c>
      <c r="G4538" s="38">
        <v>60</v>
      </c>
      <c r="H4538" s="31">
        <v>0</v>
      </c>
      <c r="I4538" s="30" t="s">
        <v>552</v>
      </c>
      <c r="J4538" s="30" t="s">
        <v>553</v>
      </c>
      <c r="K4538" s="30" t="s">
        <v>495</v>
      </c>
      <c r="L4538" s="30" t="s">
        <v>496</v>
      </c>
      <c r="M4538" s="30" t="s">
        <v>724</v>
      </c>
      <c r="N4538" s="30"/>
      <c r="O4538" s="30" t="s">
        <v>9872</v>
      </c>
      <c r="P4538" s="30" t="s">
        <v>9868</v>
      </c>
      <c r="Q4538" s="30" t="s">
        <v>499</v>
      </c>
    </row>
    <row r="4539" spans="1:17" hidden="1" x14ac:dyDescent="0.2">
      <c r="A4539" s="30" t="s">
        <v>13563</v>
      </c>
      <c r="B4539" s="30" t="s">
        <v>10103</v>
      </c>
      <c r="C4539" s="30" t="s">
        <v>13564</v>
      </c>
      <c r="D4539" s="30"/>
      <c r="E4539" s="30" t="s">
        <v>9870</v>
      </c>
      <c r="F4539" s="30" t="s">
        <v>74</v>
      </c>
      <c r="G4539" s="38">
        <v>60</v>
      </c>
      <c r="H4539" s="31">
        <v>0</v>
      </c>
      <c r="I4539" s="30" t="s">
        <v>504</v>
      </c>
      <c r="J4539" s="30" t="s">
        <v>505</v>
      </c>
      <c r="K4539" s="30" t="s">
        <v>495</v>
      </c>
      <c r="L4539" s="30" t="s">
        <v>496</v>
      </c>
      <c r="M4539" s="30" t="s">
        <v>558</v>
      </c>
      <c r="N4539" s="30"/>
      <c r="O4539" s="30" t="s">
        <v>9872</v>
      </c>
      <c r="P4539" s="30" t="s">
        <v>9868</v>
      </c>
      <c r="Q4539" s="30" t="s">
        <v>499</v>
      </c>
    </row>
    <row r="4540" spans="1:17" hidden="1" x14ac:dyDescent="0.2">
      <c r="A4540" s="30" t="s">
        <v>13565</v>
      </c>
      <c r="B4540" s="30" t="s">
        <v>10109</v>
      </c>
      <c r="C4540" s="30" t="s">
        <v>13566</v>
      </c>
      <c r="D4540" s="30" t="s">
        <v>74</v>
      </c>
      <c r="E4540" s="30" t="s">
        <v>10883</v>
      </c>
      <c r="F4540" s="30"/>
      <c r="G4540" s="38">
        <v>60</v>
      </c>
      <c r="H4540" s="31">
        <v>0</v>
      </c>
      <c r="I4540" s="30" t="s">
        <v>610</v>
      </c>
      <c r="J4540" s="30" t="s">
        <v>611</v>
      </c>
      <c r="K4540" s="30" t="s">
        <v>495</v>
      </c>
      <c r="L4540" s="30" t="s">
        <v>612</v>
      </c>
      <c r="M4540" s="30" t="s">
        <v>6616</v>
      </c>
      <c r="N4540" s="30"/>
      <c r="O4540" s="30" t="s">
        <v>9872</v>
      </c>
      <c r="P4540" s="30" t="s">
        <v>9868</v>
      </c>
      <c r="Q4540" s="30" t="s">
        <v>4174</v>
      </c>
    </row>
    <row r="4541" spans="1:17" hidden="1" x14ac:dyDescent="0.2">
      <c r="A4541" s="30" t="s">
        <v>13567</v>
      </c>
      <c r="B4541" s="30" t="s">
        <v>10109</v>
      </c>
      <c r="C4541" s="30" t="s">
        <v>13568</v>
      </c>
      <c r="D4541" s="30" t="s">
        <v>74</v>
      </c>
      <c r="E4541" s="30" t="s">
        <v>9891</v>
      </c>
      <c r="F4541" s="30"/>
      <c r="G4541" s="38">
        <v>60</v>
      </c>
      <c r="H4541" s="31">
        <v>0</v>
      </c>
      <c r="I4541" s="30" t="s">
        <v>610</v>
      </c>
      <c r="J4541" s="30" t="s">
        <v>611</v>
      </c>
      <c r="K4541" s="30" t="s">
        <v>495</v>
      </c>
      <c r="L4541" s="30" t="s">
        <v>612</v>
      </c>
      <c r="M4541" s="30" t="s">
        <v>1108</v>
      </c>
      <c r="N4541" s="30"/>
      <c r="O4541" s="30" t="s">
        <v>9872</v>
      </c>
      <c r="P4541" s="30" t="s">
        <v>9868</v>
      </c>
      <c r="Q4541" s="30" t="s">
        <v>4174</v>
      </c>
    </row>
    <row r="4542" spans="1:17" hidden="1" x14ac:dyDescent="0.2">
      <c r="A4542" s="30" t="s">
        <v>13569</v>
      </c>
      <c r="B4542" s="30" t="s">
        <v>10103</v>
      </c>
      <c r="C4542" s="30" t="s">
        <v>13570</v>
      </c>
      <c r="D4542" s="30"/>
      <c r="E4542" s="30" t="s">
        <v>9870</v>
      </c>
      <c r="F4542" s="30" t="s">
        <v>74</v>
      </c>
      <c r="G4542" s="38">
        <v>60</v>
      </c>
      <c r="H4542" s="31">
        <v>0</v>
      </c>
      <c r="I4542" s="30" t="s">
        <v>552</v>
      </c>
      <c r="J4542" s="30" t="s">
        <v>553</v>
      </c>
      <c r="K4542" s="30" t="s">
        <v>495</v>
      </c>
      <c r="L4542" s="30" t="s">
        <v>496</v>
      </c>
      <c r="M4542" s="30" t="s">
        <v>596</v>
      </c>
      <c r="N4542" s="30"/>
      <c r="O4542" s="30" t="s">
        <v>9872</v>
      </c>
      <c r="P4542" s="30" t="s">
        <v>9868</v>
      </c>
      <c r="Q4542" s="30" t="s">
        <v>499</v>
      </c>
    </row>
    <row r="4543" spans="1:17" hidden="1" x14ac:dyDescent="0.2">
      <c r="A4543" s="30" t="s">
        <v>13571</v>
      </c>
      <c r="B4543" s="30" t="s">
        <v>10103</v>
      </c>
      <c r="C4543" s="30" t="s">
        <v>13572</v>
      </c>
      <c r="D4543" s="30"/>
      <c r="E4543" s="30" t="s">
        <v>9870</v>
      </c>
      <c r="F4543" s="30" t="s">
        <v>74</v>
      </c>
      <c r="G4543" s="38">
        <v>60</v>
      </c>
      <c r="H4543" s="31">
        <v>0</v>
      </c>
      <c r="I4543" s="30" t="s">
        <v>504</v>
      </c>
      <c r="J4543" s="30" t="s">
        <v>505</v>
      </c>
      <c r="K4543" s="30" t="s">
        <v>495</v>
      </c>
      <c r="L4543" s="30" t="s">
        <v>496</v>
      </c>
      <c r="M4543" s="30" t="s">
        <v>558</v>
      </c>
      <c r="N4543" s="30"/>
      <c r="O4543" s="30" t="s">
        <v>9872</v>
      </c>
      <c r="P4543" s="30" t="s">
        <v>9868</v>
      </c>
      <c r="Q4543" s="30" t="s">
        <v>499</v>
      </c>
    </row>
    <row r="4544" spans="1:17" hidden="1" x14ac:dyDescent="0.2">
      <c r="A4544" s="30" t="s">
        <v>13573</v>
      </c>
      <c r="B4544" s="30" t="s">
        <v>13574</v>
      </c>
      <c r="C4544" s="30" t="s">
        <v>13575</v>
      </c>
      <c r="D4544" s="30"/>
      <c r="E4544" s="30" t="s">
        <v>10101</v>
      </c>
      <c r="F4544" s="30"/>
      <c r="G4544" s="38">
        <v>60</v>
      </c>
      <c r="H4544" s="31">
        <v>0</v>
      </c>
      <c r="I4544" s="30" t="s">
        <v>546</v>
      </c>
      <c r="J4544" s="30" t="s">
        <v>547</v>
      </c>
      <c r="K4544" s="30" t="s">
        <v>495</v>
      </c>
      <c r="L4544" s="30" t="s">
        <v>828</v>
      </c>
      <c r="M4544" s="30" t="s">
        <v>573</v>
      </c>
      <c r="N4544" s="30"/>
      <c r="O4544" s="30" t="s">
        <v>9872</v>
      </c>
      <c r="P4544" s="30" t="s">
        <v>9868</v>
      </c>
      <c r="Q4544" s="30" t="s">
        <v>499</v>
      </c>
    </row>
    <row r="4545" spans="1:17" hidden="1" x14ac:dyDescent="0.2">
      <c r="A4545" s="30" t="s">
        <v>13576</v>
      </c>
      <c r="B4545" s="30" t="s">
        <v>10109</v>
      </c>
      <c r="C4545" s="30" t="s">
        <v>13577</v>
      </c>
      <c r="D4545" s="30" t="s">
        <v>74</v>
      </c>
      <c r="E4545" s="30" t="s">
        <v>9891</v>
      </c>
      <c r="F4545" s="30"/>
      <c r="G4545" s="38">
        <v>60</v>
      </c>
      <c r="H4545" s="31">
        <v>0</v>
      </c>
      <c r="I4545" s="30" t="s">
        <v>622</v>
      </c>
      <c r="J4545" s="30" t="s">
        <v>623</v>
      </c>
      <c r="K4545" s="30" t="s">
        <v>495</v>
      </c>
      <c r="L4545" s="30" t="s">
        <v>612</v>
      </c>
      <c r="M4545" s="30" t="s">
        <v>1007</v>
      </c>
      <c r="N4545" s="30"/>
      <c r="O4545" s="30" t="s">
        <v>9872</v>
      </c>
      <c r="P4545" s="30" t="s">
        <v>9868</v>
      </c>
      <c r="Q4545" s="30" t="s">
        <v>4174</v>
      </c>
    </row>
    <row r="4546" spans="1:17" hidden="1" x14ac:dyDescent="0.2">
      <c r="A4546" s="30" t="s">
        <v>13578</v>
      </c>
      <c r="B4546" s="30" t="s">
        <v>10120</v>
      </c>
      <c r="C4546" s="30" t="s">
        <v>13579</v>
      </c>
      <c r="D4546" s="30" t="s">
        <v>74</v>
      </c>
      <c r="E4546" s="30" t="s">
        <v>9891</v>
      </c>
      <c r="F4546" s="30"/>
      <c r="G4546" s="38">
        <v>60</v>
      </c>
      <c r="H4546" s="31">
        <v>0</v>
      </c>
      <c r="I4546" s="30" t="s">
        <v>5036</v>
      </c>
      <c r="J4546" s="30" t="s">
        <v>5037</v>
      </c>
      <c r="K4546" s="30" t="s">
        <v>495</v>
      </c>
      <c r="L4546" s="30" t="s">
        <v>612</v>
      </c>
      <c r="M4546" s="30" t="s">
        <v>1166</v>
      </c>
      <c r="N4546" s="30"/>
      <c r="O4546" s="30" t="s">
        <v>9872</v>
      </c>
      <c r="P4546" s="30" t="s">
        <v>9868</v>
      </c>
      <c r="Q4546" s="30" t="s">
        <v>4174</v>
      </c>
    </row>
    <row r="4547" spans="1:17" hidden="1" x14ac:dyDescent="0.2">
      <c r="A4547" s="30" t="s">
        <v>13580</v>
      </c>
      <c r="B4547" s="30" t="s">
        <v>10120</v>
      </c>
      <c r="C4547" s="30" t="s">
        <v>13581</v>
      </c>
      <c r="D4547" s="30" t="s">
        <v>74</v>
      </c>
      <c r="E4547" s="30" t="s">
        <v>9891</v>
      </c>
      <c r="F4547" s="30"/>
      <c r="G4547" s="38">
        <v>60</v>
      </c>
      <c r="H4547" s="31">
        <v>0</v>
      </c>
      <c r="I4547" s="30" t="s">
        <v>5036</v>
      </c>
      <c r="J4547" s="30" t="s">
        <v>5037</v>
      </c>
      <c r="K4547" s="30" t="s">
        <v>495</v>
      </c>
      <c r="L4547" s="30" t="s">
        <v>612</v>
      </c>
      <c r="M4547" s="30" t="s">
        <v>11242</v>
      </c>
      <c r="N4547" s="30"/>
      <c r="O4547" s="30" t="s">
        <v>9872</v>
      </c>
      <c r="P4547" s="30" t="s">
        <v>9868</v>
      </c>
      <c r="Q4547" s="30" t="s">
        <v>4174</v>
      </c>
    </row>
    <row r="4548" spans="1:17" hidden="1" x14ac:dyDescent="0.2">
      <c r="A4548" s="30" t="s">
        <v>13582</v>
      </c>
      <c r="B4548" s="30" t="s">
        <v>10109</v>
      </c>
      <c r="C4548" s="30" t="s">
        <v>13583</v>
      </c>
      <c r="D4548" s="30" t="s">
        <v>74</v>
      </c>
      <c r="E4548" s="30" t="s">
        <v>9891</v>
      </c>
      <c r="F4548" s="30"/>
      <c r="G4548" s="38">
        <v>60</v>
      </c>
      <c r="H4548" s="31">
        <v>0</v>
      </c>
      <c r="I4548" s="30" t="s">
        <v>610</v>
      </c>
      <c r="J4548" s="30" t="s">
        <v>611</v>
      </c>
      <c r="K4548" s="30" t="s">
        <v>495</v>
      </c>
      <c r="L4548" s="30" t="s">
        <v>612</v>
      </c>
      <c r="M4548" s="30" t="s">
        <v>1035</v>
      </c>
      <c r="N4548" s="30"/>
      <c r="O4548" s="30" t="s">
        <v>9872</v>
      </c>
      <c r="P4548" s="30" t="s">
        <v>9868</v>
      </c>
      <c r="Q4548" s="30" t="s">
        <v>4174</v>
      </c>
    </row>
    <row r="4549" spans="1:17" hidden="1" x14ac:dyDescent="0.2">
      <c r="A4549" s="30" t="s">
        <v>13584</v>
      </c>
      <c r="B4549" s="30" t="s">
        <v>10109</v>
      </c>
      <c r="C4549" s="30" t="s">
        <v>13585</v>
      </c>
      <c r="D4549" s="30" t="s">
        <v>74</v>
      </c>
      <c r="E4549" s="30" t="s">
        <v>10883</v>
      </c>
      <c r="F4549" s="30"/>
      <c r="G4549" s="38">
        <v>60</v>
      </c>
      <c r="H4549" s="31">
        <v>0</v>
      </c>
      <c r="I4549" s="30" t="s">
        <v>610</v>
      </c>
      <c r="J4549" s="30" t="s">
        <v>611</v>
      </c>
      <c r="K4549" s="30" t="s">
        <v>495</v>
      </c>
      <c r="L4549" s="30" t="s">
        <v>612</v>
      </c>
      <c r="M4549" s="30" t="s">
        <v>6616</v>
      </c>
      <c r="N4549" s="30"/>
      <c r="O4549" s="30" t="s">
        <v>9872</v>
      </c>
      <c r="P4549" s="30" t="s">
        <v>9868</v>
      </c>
      <c r="Q4549" s="30" t="s">
        <v>4174</v>
      </c>
    </row>
    <row r="4550" spans="1:17" hidden="1" x14ac:dyDescent="0.2">
      <c r="A4550" s="30" t="s">
        <v>13586</v>
      </c>
      <c r="B4550" s="30" t="s">
        <v>10129</v>
      </c>
      <c r="C4550" s="30" t="s">
        <v>13587</v>
      </c>
      <c r="D4550" s="30"/>
      <c r="E4550" s="30" t="s">
        <v>9870</v>
      </c>
      <c r="F4550" s="30" t="s">
        <v>74</v>
      </c>
      <c r="G4550" s="38">
        <v>60</v>
      </c>
      <c r="H4550" s="31">
        <v>0</v>
      </c>
      <c r="I4550" s="30" t="s">
        <v>586</v>
      </c>
      <c r="J4550" s="30" t="s">
        <v>587</v>
      </c>
      <c r="K4550" s="30" t="s">
        <v>495</v>
      </c>
      <c r="L4550" s="30" t="s">
        <v>496</v>
      </c>
      <c r="M4550" s="30" t="s">
        <v>497</v>
      </c>
      <c r="N4550" s="30"/>
      <c r="O4550" s="30" t="s">
        <v>9872</v>
      </c>
      <c r="P4550" s="30" t="s">
        <v>9868</v>
      </c>
      <c r="Q4550" s="30" t="s">
        <v>499</v>
      </c>
    </row>
    <row r="4551" spans="1:17" hidden="1" x14ac:dyDescent="0.2">
      <c r="A4551" s="30" t="s">
        <v>13588</v>
      </c>
      <c r="B4551" s="30" t="s">
        <v>10129</v>
      </c>
      <c r="C4551" s="30" t="s">
        <v>13589</v>
      </c>
      <c r="D4551" s="30"/>
      <c r="E4551" s="30" t="s">
        <v>9870</v>
      </c>
      <c r="F4551" s="30" t="s">
        <v>74</v>
      </c>
      <c r="G4551" s="38">
        <v>60</v>
      </c>
      <c r="H4551" s="31">
        <v>0</v>
      </c>
      <c r="I4551" s="30" t="s">
        <v>586</v>
      </c>
      <c r="J4551" s="30" t="s">
        <v>587</v>
      </c>
      <c r="K4551" s="30" t="s">
        <v>495</v>
      </c>
      <c r="L4551" s="30" t="s">
        <v>496</v>
      </c>
      <c r="M4551" s="30" t="s">
        <v>497</v>
      </c>
      <c r="N4551" s="30"/>
      <c r="O4551" s="30" t="s">
        <v>9872</v>
      </c>
      <c r="P4551" s="30" t="s">
        <v>9868</v>
      </c>
      <c r="Q4551" s="30" t="s">
        <v>499</v>
      </c>
    </row>
    <row r="4552" spans="1:17" hidden="1" x14ac:dyDescent="0.2">
      <c r="A4552" s="30" t="s">
        <v>13590</v>
      </c>
      <c r="B4552" s="30" t="s">
        <v>10109</v>
      </c>
      <c r="C4552" s="30" t="s">
        <v>13591</v>
      </c>
      <c r="D4552" s="30" t="s">
        <v>74</v>
      </c>
      <c r="E4552" s="30" t="s">
        <v>9891</v>
      </c>
      <c r="F4552" s="30"/>
      <c r="G4552" s="38">
        <v>60</v>
      </c>
      <c r="H4552" s="31">
        <v>0</v>
      </c>
      <c r="I4552" s="30" t="s">
        <v>5036</v>
      </c>
      <c r="J4552" s="30" t="s">
        <v>5037</v>
      </c>
      <c r="K4552" s="30" t="s">
        <v>495</v>
      </c>
      <c r="L4552" s="30" t="s">
        <v>612</v>
      </c>
      <c r="M4552" s="30" t="s">
        <v>1828</v>
      </c>
      <c r="N4552" s="30"/>
      <c r="O4552" s="30" t="s">
        <v>9872</v>
      </c>
      <c r="P4552" s="30" t="s">
        <v>9868</v>
      </c>
      <c r="Q4552" s="30" t="s">
        <v>4174</v>
      </c>
    </row>
    <row r="4553" spans="1:17" hidden="1" x14ac:dyDescent="0.2">
      <c r="A4553" s="30" t="s">
        <v>13592</v>
      </c>
      <c r="B4553" s="30" t="s">
        <v>10109</v>
      </c>
      <c r="C4553" s="30" t="s">
        <v>13593</v>
      </c>
      <c r="D4553" s="30" t="s">
        <v>74</v>
      </c>
      <c r="E4553" s="30" t="s">
        <v>10883</v>
      </c>
      <c r="F4553" s="30"/>
      <c r="G4553" s="38">
        <v>60</v>
      </c>
      <c r="H4553" s="31">
        <v>0</v>
      </c>
      <c r="I4553" s="30" t="s">
        <v>610</v>
      </c>
      <c r="J4553" s="30" t="s">
        <v>611</v>
      </c>
      <c r="K4553" s="30" t="s">
        <v>495</v>
      </c>
      <c r="L4553" s="30" t="s">
        <v>612</v>
      </c>
      <c r="M4553" s="30" t="s">
        <v>6616</v>
      </c>
      <c r="N4553" s="30"/>
      <c r="O4553" s="30" t="s">
        <v>9872</v>
      </c>
      <c r="P4553" s="30" t="s">
        <v>9868</v>
      </c>
      <c r="Q4553" s="30" t="s">
        <v>4174</v>
      </c>
    </row>
    <row r="4554" spans="1:17" hidden="1" x14ac:dyDescent="0.2">
      <c r="A4554" s="30" t="s">
        <v>13594</v>
      </c>
      <c r="B4554" s="30" t="s">
        <v>10109</v>
      </c>
      <c r="C4554" s="30" t="s">
        <v>13595</v>
      </c>
      <c r="D4554" s="30" t="s">
        <v>74</v>
      </c>
      <c r="E4554" s="30" t="s">
        <v>9891</v>
      </c>
      <c r="F4554" s="30"/>
      <c r="G4554" s="38">
        <v>60</v>
      </c>
      <c r="H4554" s="31">
        <v>0</v>
      </c>
      <c r="I4554" s="30" t="s">
        <v>5036</v>
      </c>
      <c r="J4554" s="30" t="s">
        <v>5037</v>
      </c>
      <c r="K4554" s="30" t="s">
        <v>495</v>
      </c>
      <c r="L4554" s="30" t="s">
        <v>612</v>
      </c>
      <c r="M4554" s="30" t="s">
        <v>11250</v>
      </c>
      <c r="N4554" s="30"/>
      <c r="O4554" s="30" t="s">
        <v>9872</v>
      </c>
      <c r="P4554" s="30" t="s">
        <v>9868</v>
      </c>
      <c r="Q4554" s="30" t="s">
        <v>4174</v>
      </c>
    </row>
    <row r="4555" spans="1:17" hidden="1" x14ac:dyDescent="0.2">
      <c r="A4555" s="30" t="s">
        <v>13596</v>
      </c>
      <c r="B4555" s="30" t="s">
        <v>10109</v>
      </c>
      <c r="C4555" s="30" t="s">
        <v>13597</v>
      </c>
      <c r="D4555" s="30" t="s">
        <v>74</v>
      </c>
      <c r="E4555" s="30" t="s">
        <v>9891</v>
      </c>
      <c r="F4555" s="30"/>
      <c r="G4555" s="38">
        <v>60</v>
      </c>
      <c r="H4555" s="31">
        <v>0</v>
      </c>
      <c r="I4555" s="30" t="s">
        <v>5036</v>
      </c>
      <c r="J4555" s="30" t="s">
        <v>5037</v>
      </c>
      <c r="K4555" s="30" t="s">
        <v>495</v>
      </c>
      <c r="L4555" s="30" t="s">
        <v>612</v>
      </c>
      <c r="M4555" s="30" t="s">
        <v>1166</v>
      </c>
      <c r="N4555" s="30"/>
      <c r="O4555" s="30" t="s">
        <v>9872</v>
      </c>
      <c r="P4555" s="30" t="s">
        <v>9868</v>
      </c>
      <c r="Q4555" s="30" t="s">
        <v>4174</v>
      </c>
    </row>
    <row r="4556" spans="1:17" hidden="1" x14ac:dyDescent="0.2">
      <c r="A4556" s="30" t="s">
        <v>13598</v>
      </c>
      <c r="B4556" s="30" t="s">
        <v>10109</v>
      </c>
      <c r="C4556" s="30" t="s">
        <v>13599</v>
      </c>
      <c r="D4556" s="30" t="s">
        <v>74</v>
      </c>
      <c r="E4556" s="30" t="s">
        <v>10883</v>
      </c>
      <c r="F4556" s="30"/>
      <c r="G4556" s="38">
        <v>60</v>
      </c>
      <c r="H4556" s="31">
        <v>0</v>
      </c>
      <c r="I4556" s="30" t="s">
        <v>610</v>
      </c>
      <c r="J4556" s="30" t="s">
        <v>611</v>
      </c>
      <c r="K4556" s="30" t="s">
        <v>495</v>
      </c>
      <c r="L4556" s="30" t="s">
        <v>612</v>
      </c>
      <c r="M4556" s="30" t="s">
        <v>6616</v>
      </c>
      <c r="N4556" s="30"/>
      <c r="O4556" s="30" t="s">
        <v>9872</v>
      </c>
      <c r="P4556" s="30" t="s">
        <v>9868</v>
      </c>
      <c r="Q4556" s="30" t="s">
        <v>4174</v>
      </c>
    </row>
    <row r="4557" spans="1:17" hidden="1" x14ac:dyDescent="0.2">
      <c r="A4557" s="30" t="s">
        <v>13600</v>
      </c>
      <c r="B4557" s="30" t="s">
        <v>10109</v>
      </c>
      <c r="C4557" s="30" t="s">
        <v>13601</v>
      </c>
      <c r="D4557" s="30" t="s">
        <v>74</v>
      </c>
      <c r="E4557" s="30" t="s">
        <v>9891</v>
      </c>
      <c r="F4557" s="30"/>
      <c r="G4557" s="38">
        <v>60</v>
      </c>
      <c r="H4557" s="31">
        <v>0</v>
      </c>
      <c r="I4557" s="30" t="s">
        <v>622</v>
      </c>
      <c r="J4557" s="30" t="s">
        <v>623</v>
      </c>
      <c r="K4557" s="30" t="s">
        <v>495</v>
      </c>
      <c r="L4557" s="30" t="s">
        <v>612</v>
      </c>
      <c r="M4557" s="30" t="s">
        <v>1007</v>
      </c>
      <c r="N4557" s="30"/>
      <c r="O4557" s="30" t="s">
        <v>9872</v>
      </c>
      <c r="P4557" s="30" t="s">
        <v>9868</v>
      </c>
      <c r="Q4557" s="30" t="s">
        <v>4174</v>
      </c>
    </row>
    <row r="4558" spans="1:17" hidden="1" x14ac:dyDescent="0.2">
      <c r="A4558" s="30" t="s">
        <v>13602</v>
      </c>
      <c r="B4558" s="30" t="s">
        <v>10103</v>
      </c>
      <c r="C4558" s="30" t="s">
        <v>13603</v>
      </c>
      <c r="D4558" s="30"/>
      <c r="E4558" s="30" t="s">
        <v>9870</v>
      </c>
      <c r="F4558" s="30" t="s">
        <v>74</v>
      </c>
      <c r="G4558" s="38">
        <v>60</v>
      </c>
      <c r="H4558" s="31">
        <v>0</v>
      </c>
      <c r="I4558" s="30" t="s">
        <v>504</v>
      </c>
      <c r="J4558" s="30" t="s">
        <v>505</v>
      </c>
      <c r="K4558" s="30" t="s">
        <v>495</v>
      </c>
      <c r="L4558" s="30" t="s">
        <v>496</v>
      </c>
      <c r="M4558" s="30" t="s">
        <v>558</v>
      </c>
      <c r="N4558" s="30"/>
      <c r="O4558" s="30" t="s">
        <v>9872</v>
      </c>
      <c r="P4558" s="30" t="s">
        <v>9868</v>
      </c>
      <c r="Q4558" s="30" t="s">
        <v>499</v>
      </c>
    </row>
    <row r="4559" spans="1:17" hidden="1" x14ac:dyDescent="0.2">
      <c r="A4559" s="30" t="s">
        <v>13604</v>
      </c>
      <c r="B4559" s="30" t="s">
        <v>10103</v>
      </c>
      <c r="C4559" s="30" t="s">
        <v>13605</v>
      </c>
      <c r="D4559" s="30"/>
      <c r="E4559" s="30" t="s">
        <v>9870</v>
      </c>
      <c r="F4559" s="30" t="s">
        <v>74</v>
      </c>
      <c r="G4559" s="38">
        <v>60</v>
      </c>
      <c r="H4559" s="31">
        <v>0</v>
      </c>
      <c r="I4559" s="30" t="s">
        <v>512</v>
      </c>
      <c r="J4559" s="30" t="s">
        <v>513</v>
      </c>
      <c r="K4559" s="30" t="s">
        <v>495</v>
      </c>
      <c r="L4559" s="30" t="s">
        <v>496</v>
      </c>
      <c r="M4559" s="30" t="s">
        <v>639</v>
      </c>
      <c r="N4559" s="30"/>
      <c r="O4559" s="30" t="s">
        <v>9872</v>
      </c>
      <c r="P4559" s="30" t="s">
        <v>9868</v>
      </c>
      <c r="Q4559" s="30" t="s">
        <v>499</v>
      </c>
    </row>
    <row r="4560" spans="1:17" hidden="1" x14ac:dyDescent="0.2">
      <c r="A4560" s="30" t="s">
        <v>13606</v>
      </c>
      <c r="B4560" s="30" t="s">
        <v>10103</v>
      </c>
      <c r="C4560" s="30" t="s">
        <v>13607</v>
      </c>
      <c r="D4560" s="30"/>
      <c r="E4560" s="30" t="s">
        <v>9870</v>
      </c>
      <c r="F4560" s="30" t="s">
        <v>74</v>
      </c>
      <c r="G4560" s="38">
        <v>60</v>
      </c>
      <c r="H4560" s="31">
        <v>0</v>
      </c>
      <c r="I4560" s="30" t="s">
        <v>512</v>
      </c>
      <c r="J4560" s="30" t="s">
        <v>513</v>
      </c>
      <c r="K4560" s="30" t="s">
        <v>495</v>
      </c>
      <c r="L4560" s="30" t="s">
        <v>496</v>
      </c>
      <c r="M4560" s="30" t="s">
        <v>548</v>
      </c>
      <c r="N4560" s="30"/>
      <c r="O4560" s="30" t="s">
        <v>9872</v>
      </c>
      <c r="P4560" s="30" t="s">
        <v>9868</v>
      </c>
      <c r="Q4560" s="30" t="s">
        <v>499</v>
      </c>
    </row>
    <row r="4561" spans="1:17" hidden="1" x14ac:dyDescent="0.2">
      <c r="A4561" s="30" t="s">
        <v>13608</v>
      </c>
      <c r="B4561" s="30" t="s">
        <v>10103</v>
      </c>
      <c r="C4561" s="30" t="s">
        <v>13609</v>
      </c>
      <c r="D4561" s="30"/>
      <c r="E4561" s="30" t="s">
        <v>9870</v>
      </c>
      <c r="F4561" s="30" t="s">
        <v>74</v>
      </c>
      <c r="G4561" s="38">
        <v>60</v>
      </c>
      <c r="H4561" s="31">
        <v>0</v>
      </c>
      <c r="I4561" s="30" t="s">
        <v>586</v>
      </c>
      <c r="J4561" s="30" t="s">
        <v>587</v>
      </c>
      <c r="K4561" s="30" t="s">
        <v>495</v>
      </c>
      <c r="L4561" s="30" t="s">
        <v>496</v>
      </c>
      <c r="M4561" s="30" t="s">
        <v>588</v>
      </c>
      <c r="N4561" s="30"/>
      <c r="O4561" s="30" t="s">
        <v>9872</v>
      </c>
      <c r="P4561" s="30" t="s">
        <v>9868</v>
      </c>
      <c r="Q4561" s="30" t="s">
        <v>499</v>
      </c>
    </row>
    <row r="4562" spans="1:17" hidden="1" x14ac:dyDescent="0.2">
      <c r="A4562" s="30" t="s">
        <v>13610</v>
      </c>
      <c r="B4562" s="30" t="s">
        <v>10109</v>
      </c>
      <c r="C4562" s="30" t="s">
        <v>13611</v>
      </c>
      <c r="D4562" s="30" t="s">
        <v>74</v>
      </c>
      <c r="E4562" s="30" t="s">
        <v>10883</v>
      </c>
      <c r="F4562" s="30"/>
      <c r="G4562" s="38">
        <v>60</v>
      </c>
      <c r="H4562" s="31">
        <v>0</v>
      </c>
      <c r="I4562" s="30" t="s">
        <v>610</v>
      </c>
      <c r="J4562" s="30" t="s">
        <v>611</v>
      </c>
      <c r="K4562" s="30" t="s">
        <v>495</v>
      </c>
      <c r="L4562" s="30" t="s">
        <v>612</v>
      </c>
      <c r="M4562" s="30" t="s">
        <v>6616</v>
      </c>
      <c r="N4562" s="30"/>
      <c r="O4562" s="30" t="s">
        <v>9872</v>
      </c>
      <c r="P4562" s="30" t="s">
        <v>9868</v>
      </c>
      <c r="Q4562" s="30" t="s">
        <v>4174</v>
      </c>
    </row>
    <row r="4563" spans="1:17" hidden="1" x14ac:dyDescent="0.2">
      <c r="A4563" s="30" t="s">
        <v>13612</v>
      </c>
      <c r="B4563" s="30" t="s">
        <v>10109</v>
      </c>
      <c r="C4563" s="30" t="s">
        <v>13613</v>
      </c>
      <c r="D4563" s="30" t="s">
        <v>74</v>
      </c>
      <c r="E4563" s="30" t="s">
        <v>9891</v>
      </c>
      <c r="F4563" s="30"/>
      <c r="G4563" s="38">
        <v>60</v>
      </c>
      <c r="H4563" s="31">
        <v>0</v>
      </c>
      <c r="I4563" s="30" t="s">
        <v>622</v>
      </c>
      <c r="J4563" s="30" t="s">
        <v>623</v>
      </c>
      <c r="K4563" s="30" t="s">
        <v>495</v>
      </c>
      <c r="L4563" s="30" t="s">
        <v>612</v>
      </c>
      <c r="M4563" s="30" t="s">
        <v>997</v>
      </c>
      <c r="N4563" s="30"/>
      <c r="O4563" s="30" t="s">
        <v>9872</v>
      </c>
      <c r="P4563" s="30" t="s">
        <v>9868</v>
      </c>
      <c r="Q4563" s="30" t="s">
        <v>4174</v>
      </c>
    </row>
    <row r="4564" spans="1:17" hidden="1" x14ac:dyDescent="0.2">
      <c r="A4564" s="30" t="s">
        <v>13614</v>
      </c>
      <c r="B4564" s="30" t="s">
        <v>10109</v>
      </c>
      <c r="C4564" s="30" t="s">
        <v>13615</v>
      </c>
      <c r="D4564" s="30" t="s">
        <v>74</v>
      </c>
      <c r="E4564" s="30" t="s">
        <v>10883</v>
      </c>
      <c r="F4564" s="30"/>
      <c r="G4564" s="38">
        <v>60</v>
      </c>
      <c r="H4564" s="31">
        <v>0</v>
      </c>
      <c r="I4564" s="30" t="s">
        <v>610</v>
      </c>
      <c r="J4564" s="30" t="s">
        <v>611</v>
      </c>
      <c r="K4564" s="30" t="s">
        <v>495</v>
      </c>
      <c r="L4564" s="30" t="s">
        <v>612</v>
      </c>
      <c r="M4564" s="30" t="s">
        <v>6616</v>
      </c>
      <c r="N4564" s="30"/>
      <c r="O4564" s="30" t="s">
        <v>9872</v>
      </c>
      <c r="P4564" s="30" t="s">
        <v>9868</v>
      </c>
      <c r="Q4564" s="30" t="s">
        <v>4174</v>
      </c>
    </row>
    <row r="4565" spans="1:17" hidden="1" x14ac:dyDescent="0.2">
      <c r="A4565" s="30" t="s">
        <v>13616</v>
      </c>
      <c r="B4565" s="30" t="s">
        <v>10109</v>
      </c>
      <c r="C4565" s="30" t="s">
        <v>13617</v>
      </c>
      <c r="D4565" s="30" t="s">
        <v>74</v>
      </c>
      <c r="E4565" s="30" t="s">
        <v>9891</v>
      </c>
      <c r="F4565" s="30"/>
      <c r="G4565" s="38">
        <v>60</v>
      </c>
      <c r="H4565" s="31">
        <v>0</v>
      </c>
      <c r="I4565" s="30" t="s">
        <v>622</v>
      </c>
      <c r="J4565" s="30" t="s">
        <v>623</v>
      </c>
      <c r="K4565" s="30" t="s">
        <v>495</v>
      </c>
      <c r="L4565" s="30" t="s">
        <v>612</v>
      </c>
      <c r="M4565" s="30" t="s">
        <v>1007</v>
      </c>
      <c r="N4565" s="30"/>
      <c r="O4565" s="30" t="s">
        <v>9872</v>
      </c>
      <c r="P4565" s="30" t="s">
        <v>9868</v>
      </c>
      <c r="Q4565" s="30" t="s">
        <v>4174</v>
      </c>
    </row>
    <row r="4566" spans="1:17" hidden="1" x14ac:dyDescent="0.2">
      <c r="A4566" s="30" t="s">
        <v>13618</v>
      </c>
      <c r="B4566" s="30" t="s">
        <v>10103</v>
      </c>
      <c r="C4566" s="30" t="s">
        <v>13619</v>
      </c>
      <c r="D4566" s="30"/>
      <c r="E4566" s="30" t="s">
        <v>9870</v>
      </c>
      <c r="F4566" s="30" t="s">
        <v>74</v>
      </c>
      <c r="G4566" s="38">
        <v>60</v>
      </c>
      <c r="H4566" s="31">
        <v>0</v>
      </c>
      <c r="I4566" s="30" t="s">
        <v>586</v>
      </c>
      <c r="J4566" s="30" t="s">
        <v>587</v>
      </c>
      <c r="K4566" s="30" t="s">
        <v>495</v>
      </c>
      <c r="L4566" s="30" t="s">
        <v>496</v>
      </c>
      <c r="M4566" s="30" t="s">
        <v>588</v>
      </c>
      <c r="N4566" s="30"/>
      <c r="O4566" s="30" t="s">
        <v>9872</v>
      </c>
      <c r="P4566" s="30" t="s">
        <v>9868</v>
      </c>
      <c r="Q4566" s="30" t="s">
        <v>499</v>
      </c>
    </row>
    <row r="4567" spans="1:17" hidden="1" x14ac:dyDescent="0.2">
      <c r="A4567" s="30" t="s">
        <v>13620</v>
      </c>
      <c r="B4567" s="30" t="s">
        <v>10103</v>
      </c>
      <c r="C4567" s="30" t="s">
        <v>13621</v>
      </c>
      <c r="D4567" s="30"/>
      <c r="E4567" s="30" t="s">
        <v>9870</v>
      </c>
      <c r="F4567" s="30" t="s">
        <v>74</v>
      </c>
      <c r="G4567" s="38">
        <v>60</v>
      </c>
      <c r="H4567" s="31">
        <v>0</v>
      </c>
      <c r="I4567" s="30" t="s">
        <v>718</v>
      </c>
      <c r="J4567" s="30" t="s">
        <v>719</v>
      </c>
      <c r="K4567" s="30" t="s">
        <v>495</v>
      </c>
      <c r="L4567" s="30" t="s">
        <v>496</v>
      </c>
      <c r="M4567" s="30" t="s">
        <v>877</v>
      </c>
      <c r="N4567" s="30"/>
      <c r="O4567" s="30" t="s">
        <v>9872</v>
      </c>
      <c r="P4567" s="30" t="s">
        <v>9868</v>
      </c>
      <c r="Q4567" s="30" t="s">
        <v>499</v>
      </c>
    </row>
    <row r="4568" spans="1:17" hidden="1" x14ac:dyDescent="0.2">
      <c r="A4568" s="30" t="s">
        <v>13622</v>
      </c>
      <c r="B4568" s="30" t="s">
        <v>10103</v>
      </c>
      <c r="C4568" s="30" t="s">
        <v>13623</v>
      </c>
      <c r="D4568" s="30"/>
      <c r="E4568" s="30" t="s">
        <v>9870</v>
      </c>
      <c r="F4568" s="30" t="s">
        <v>74</v>
      </c>
      <c r="G4568" s="38">
        <v>60</v>
      </c>
      <c r="H4568" s="31">
        <v>0</v>
      </c>
      <c r="I4568" s="30" t="s">
        <v>552</v>
      </c>
      <c r="J4568" s="30" t="s">
        <v>553</v>
      </c>
      <c r="K4568" s="30" t="s">
        <v>495</v>
      </c>
      <c r="L4568" s="30" t="s">
        <v>496</v>
      </c>
      <c r="M4568" s="30" t="s">
        <v>596</v>
      </c>
      <c r="N4568" s="30"/>
      <c r="O4568" s="30" t="s">
        <v>9872</v>
      </c>
      <c r="P4568" s="30" t="s">
        <v>9868</v>
      </c>
      <c r="Q4568" s="30" t="s">
        <v>499</v>
      </c>
    </row>
    <row r="4569" spans="1:17" hidden="1" x14ac:dyDescent="0.2">
      <c r="A4569" s="30" t="s">
        <v>13624</v>
      </c>
      <c r="B4569" s="30" t="s">
        <v>10109</v>
      </c>
      <c r="C4569" s="30" t="s">
        <v>13625</v>
      </c>
      <c r="D4569" s="30" t="s">
        <v>74</v>
      </c>
      <c r="E4569" s="30" t="s">
        <v>9891</v>
      </c>
      <c r="F4569" s="30"/>
      <c r="G4569" s="38">
        <v>60</v>
      </c>
      <c r="H4569" s="31">
        <v>0</v>
      </c>
      <c r="I4569" s="30" t="s">
        <v>610</v>
      </c>
      <c r="J4569" s="30" t="s">
        <v>611</v>
      </c>
      <c r="K4569" s="30" t="s">
        <v>495</v>
      </c>
      <c r="L4569" s="30" t="s">
        <v>612</v>
      </c>
      <c r="M4569" s="30" t="s">
        <v>1035</v>
      </c>
      <c r="N4569" s="30"/>
      <c r="O4569" s="30" t="s">
        <v>9872</v>
      </c>
      <c r="P4569" s="30" t="s">
        <v>9868</v>
      </c>
      <c r="Q4569" s="30" t="s">
        <v>4174</v>
      </c>
    </row>
    <row r="4570" spans="1:17" hidden="1" x14ac:dyDescent="0.2">
      <c r="A4570" s="30" t="s">
        <v>13626</v>
      </c>
      <c r="B4570" s="30" t="s">
        <v>10109</v>
      </c>
      <c r="C4570" s="30" t="s">
        <v>13627</v>
      </c>
      <c r="D4570" s="30" t="s">
        <v>74</v>
      </c>
      <c r="E4570" s="30" t="s">
        <v>9891</v>
      </c>
      <c r="F4570" s="30"/>
      <c r="G4570" s="38">
        <v>60</v>
      </c>
      <c r="H4570" s="31">
        <v>0</v>
      </c>
      <c r="I4570" s="30" t="s">
        <v>610</v>
      </c>
      <c r="J4570" s="30" t="s">
        <v>611</v>
      </c>
      <c r="K4570" s="30" t="s">
        <v>495</v>
      </c>
      <c r="L4570" s="30" t="s">
        <v>612</v>
      </c>
      <c r="M4570" s="30" t="s">
        <v>943</v>
      </c>
      <c r="N4570" s="30"/>
      <c r="O4570" s="30" t="s">
        <v>9872</v>
      </c>
      <c r="P4570" s="30" t="s">
        <v>9868</v>
      </c>
      <c r="Q4570" s="30" t="s">
        <v>4174</v>
      </c>
    </row>
    <row r="4571" spans="1:17" hidden="1" x14ac:dyDescent="0.2">
      <c r="A4571" s="30" t="s">
        <v>13628</v>
      </c>
      <c r="B4571" s="30" t="s">
        <v>10109</v>
      </c>
      <c r="C4571" s="30" t="s">
        <v>13629</v>
      </c>
      <c r="D4571" s="30" t="s">
        <v>74</v>
      </c>
      <c r="E4571" s="30" t="s">
        <v>9891</v>
      </c>
      <c r="F4571" s="30"/>
      <c r="G4571" s="38">
        <v>60</v>
      </c>
      <c r="H4571" s="31">
        <v>0</v>
      </c>
      <c r="I4571" s="30" t="s">
        <v>622</v>
      </c>
      <c r="J4571" s="30" t="s">
        <v>623</v>
      </c>
      <c r="K4571" s="30" t="s">
        <v>495</v>
      </c>
      <c r="L4571" s="30" t="s">
        <v>612</v>
      </c>
      <c r="M4571" s="30" t="s">
        <v>997</v>
      </c>
      <c r="N4571" s="30"/>
      <c r="O4571" s="30" t="s">
        <v>9872</v>
      </c>
      <c r="P4571" s="30" t="s">
        <v>9868</v>
      </c>
      <c r="Q4571" s="30" t="s">
        <v>4174</v>
      </c>
    </row>
    <row r="4572" spans="1:17" hidden="1" x14ac:dyDescent="0.2">
      <c r="A4572" s="30" t="s">
        <v>13630</v>
      </c>
      <c r="B4572" s="30" t="s">
        <v>10109</v>
      </c>
      <c r="C4572" s="30" t="s">
        <v>13631</v>
      </c>
      <c r="D4572" s="30" t="s">
        <v>74</v>
      </c>
      <c r="E4572" s="30" t="s">
        <v>9891</v>
      </c>
      <c r="F4572" s="30"/>
      <c r="G4572" s="38">
        <v>60</v>
      </c>
      <c r="H4572" s="31">
        <v>0</v>
      </c>
      <c r="I4572" s="30" t="s">
        <v>610</v>
      </c>
      <c r="J4572" s="30" t="s">
        <v>611</v>
      </c>
      <c r="K4572" s="30" t="s">
        <v>495</v>
      </c>
      <c r="L4572" s="30" t="s">
        <v>612</v>
      </c>
      <c r="M4572" s="30" t="s">
        <v>1108</v>
      </c>
      <c r="N4572" s="30"/>
      <c r="O4572" s="30" t="s">
        <v>9872</v>
      </c>
      <c r="P4572" s="30" t="s">
        <v>9868</v>
      </c>
      <c r="Q4572" s="30" t="s">
        <v>4174</v>
      </c>
    </row>
    <row r="4573" spans="1:17" hidden="1" x14ac:dyDescent="0.2">
      <c r="A4573" s="30" t="s">
        <v>13632</v>
      </c>
      <c r="B4573" s="30" t="s">
        <v>10109</v>
      </c>
      <c r="C4573" s="30" t="s">
        <v>13633</v>
      </c>
      <c r="D4573" s="30" t="s">
        <v>74</v>
      </c>
      <c r="E4573" s="30" t="s">
        <v>9891</v>
      </c>
      <c r="F4573" s="30"/>
      <c r="G4573" s="38">
        <v>60</v>
      </c>
      <c r="H4573" s="31">
        <v>0</v>
      </c>
      <c r="I4573" s="30" t="s">
        <v>5036</v>
      </c>
      <c r="J4573" s="30" t="s">
        <v>5037</v>
      </c>
      <c r="K4573" s="30" t="s">
        <v>495</v>
      </c>
      <c r="L4573" s="30" t="s">
        <v>612</v>
      </c>
      <c r="M4573" s="30" t="s">
        <v>11250</v>
      </c>
      <c r="N4573" s="30"/>
      <c r="O4573" s="30" t="s">
        <v>9872</v>
      </c>
      <c r="P4573" s="30" t="s">
        <v>9868</v>
      </c>
      <c r="Q4573" s="30" t="s">
        <v>4174</v>
      </c>
    </row>
    <row r="4574" spans="1:17" hidden="1" x14ac:dyDescent="0.2">
      <c r="A4574" s="30" t="s">
        <v>13634</v>
      </c>
      <c r="B4574" s="30" t="s">
        <v>10106</v>
      </c>
      <c r="C4574" s="30" t="s">
        <v>13635</v>
      </c>
      <c r="D4574" s="30" t="s">
        <v>74</v>
      </c>
      <c r="E4574" s="30" t="s">
        <v>9891</v>
      </c>
      <c r="F4574" s="30"/>
      <c r="G4574" s="38">
        <v>60</v>
      </c>
      <c r="H4574" s="31">
        <v>0</v>
      </c>
      <c r="I4574" s="30" t="s">
        <v>5036</v>
      </c>
      <c r="J4574" s="30" t="s">
        <v>5037</v>
      </c>
      <c r="K4574" s="30" t="s">
        <v>495</v>
      </c>
      <c r="L4574" s="30" t="s">
        <v>612</v>
      </c>
      <c r="M4574" s="30" t="s">
        <v>4781</v>
      </c>
      <c r="N4574" s="30"/>
      <c r="O4574" s="30" t="s">
        <v>9872</v>
      </c>
      <c r="P4574" s="30" t="s">
        <v>9868</v>
      </c>
      <c r="Q4574" s="30" t="s">
        <v>4174</v>
      </c>
    </row>
    <row r="4575" spans="1:17" hidden="1" x14ac:dyDescent="0.2">
      <c r="A4575" s="30" t="s">
        <v>13636</v>
      </c>
      <c r="B4575" s="30" t="s">
        <v>10109</v>
      </c>
      <c r="C4575" s="30" t="s">
        <v>13637</v>
      </c>
      <c r="D4575" s="30" t="s">
        <v>74</v>
      </c>
      <c r="E4575" s="30" t="s">
        <v>9891</v>
      </c>
      <c r="F4575" s="30"/>
      <c r="G4575" s="38">
        <v>60</v>
      </c>
      <c r="H4575" s="31">
        <v>0</v>
      </c>
      <c r="I4575" s="30" t="s">
        <v>5036</v>
      </c>
      <c r="J4575" s="30" t="s">
        <v>5037</v>
      </c>
      <c r="K4575" s="30" t="s">
        <v>495</v>
      </c>
      <c r="L4575" s="30" t="s">
        <v>612</v>
      </c>
      <c r="M4575" s="30" t="s">
        <v>1021</v>
      </c>
      <c r="N4575" s="30"/>
      <c r="O4575" s="30" t="s">
        <v>9872</v>
      </c>
      <c r="P4575" s="30" t="s">
        <v>9868</v>
      </c>
      <c r="Q4575" s="30" t="s">
        <v>4174</v>
      </c>
    </row>
    <row r="4576" spans="1:17" hidden="1" x14ac:dyDescent="0.2">
      <c r="A4576" s="30" t="s">
        <v>13638</v>
      </c>
      <c r="B4576" s="30" t="s">
        <v>10106</v>
      </c>
      <c r="C4576" s="30" t="s">
        <v>13639</v>
      </c>
      <c r="D4576" s="30" t="s">
        <v>74</v>
      </c>
      <c r="E4576" s="30" t="s">
        <v>9891</v>
      </c>
      <c r="F4576" s="30"/>
      <c r="G4576" s="38">
        <v>60</v>
      </c>
      <c r="H4576" s="31">
        <v>0</v>
      </c>
      <c r="I4576" s="30" t="s">
        <v>622</v>
      </c>
      <c r="J4576" s="30" t="s">
        <v>623</v>
      </c>
      <c r="K4576" s="30" t="s">
        <v>495</v>
      </c>
      <c r="L4576" s="30" t="s">
        <v>612</v>
      </c>
      <c r="M4576" s="30" t="s">
        <v>9851</v>
      </c>
      <c r="N4576" s="30"/>
      <c r="O4576" s="30" t="s">
        <v>9872</v>
      </c>
      <c r="P4576" s="30" t="s">
        <v>9868</v>
      </c>
      <c r="Q4576" s="30" t="s">
        <v>4174</v>
      </c>
    </row>
    <row r="4577" spans="1:17" hidden="1" x14ac:dyDescent="0.2">
      <c r="A4577" s="30" t="s">
        <v>13640</v>
      </c>
      <c r="B4577" s="30" t="s">
        <v>10109</v>
      </c>
      <c r="C4577" s="30" t="s">
        <v>13641</v>
      </c>
      <c r="D4577" s="30" t="s">
        <v>74</v>
      </c>
      <c r="E4577" s="30" t="s">
        <v>9891</v>
      </c>
      <c r="F4577" s="30"/>
      <c r="G4577" s="38">
        <v>60</v>
      </c>
      <c r="H4577" s="31">
        <v>0</v>
      </c>
      <c r="I4577" s="30" t="s">
        <v>622</v>
      </c>
      <c r="J4577" s="30" t="s">
        <v>623</v>
      </c>
      <c r="K4577" s="30" t="s">
        <v>495</v>
      </c>
      <c r="L4577" s="30" t="s">
        <v>612</v>
      </c>
      <c r="M4577" s="30" t="s">
        <v>624</v>
      </c>
      <c r="N4577" s="30"/>
      <c r="O4577" s="30" t="s">
        <v>9872</v>
      </c>
      <c r="P4577" s="30" t="s">
        <v>9868</v>
      </c>
      <c r="Q4577" s="30" t="s">
        <v>4174</v>
      </c>
    </row>
    <row r="4578" spans="1:17" hidden="1" x14ac:dyDescent="0.2">
      <c r="A4578" s="30" t="s">
        <v>13642</v>
      </c>
      <c r="B4578" s="30" t="s">
        <v>10109</v>
      </c>
      <c r="C4578" s="30" t="s">
        <v>13643</v>
      </c>
      <c r="D4578" s="30" t="s">
        <v>74</v>
      </c>
      <c r="E4578" s="30" t="s">
        <v>9891</v>
      </c>
      <c r="F4578" s="30"/>
      <c r="G4578" s="38">
        <v>60</v>
      </c>
      <c r="H4578" s="31">
        <v>0</v>
      </c>
      <c r="I4578" s="30" t="s">
        <v>622</v>
      </c>
      <c r="J4578" s="30" t="s">
        <v>623</v>
      </c>
      <c r="K4578" s="30" t="s">
        <v>495</v>
      </c>
      <c r="L4578" s="30" t="s">
        <v>612</v>
      </c>
      <c r="M4578" s="30" t="s">
        <v>624</v>
      </c>
      <c r="N4578" s="30"/>
      <c r="O4578" s="30" t="s">
        <v>9872</v>
      </c>
      <c r="P4578" s="30" t="s">
        <v>9868</v>
      </c>
      <c r="Q4578" s="30" t="s">
        <v>4174</v>
      </c>
    </row>
    <row r="4579" spans="1:17" hidden="1" x14ac:dyDescent="0.2">
      <c r="A4579" s="30" t="s">
        <v>13644</v>
      </c>
      <c r="B4579" s="30" t="s">
        <v>10120</v>
      </c>
      <c r="C4579" s="30" t="s">
        <v>13645</v>
      </c>
      <c r="D4579" s="30" t="s">
        <v>74</v>
      </c>
      <c r="E4579" s="30" t="s">
        <v>9891</v>
      </c>
      <c r="F4579" s="30"/>
      <c r="G4579" s="38">
        <v>60</v>
      </c>
      <c r="H4579" s="31">
        <v>0</v>
      </c>
      <c r="I4579" s="30" t="s">
        <v>5036</v>
      </c>
      <c r="J4579" s="30" t="s">
        <v>5037</v>
      </c>
      <c r="K4579" s="30" t="s">
        <v>495</v>
      </c>
      <c r="L4579" s="30" t="s">
        <v>612</v>
      </c>
      <c r="M4579" s="30" t="s">
        <v>11242</v>
      </c>
      <c r="N4579" s="30"/>
      <c r="O4579" s="30" t="s">
        <v>9872</v>
      </c>
      <c r="P4579" s="30" t="s">
        <v>9868</v>
      </c>
      <c r="Q4579" s="30" t="s">
        <v>4174</v>
      </c>
    </row>
    <row r="4580" spans="1:17" hidden="1" x14ac:dyDescent="0.2">
      <c r="A4580" s="30" t="s">
        <v>13646</v>
      </c>
      <c r="B4580" s="30" t="s">
        <v>10103</v>
      </c>
      <c r="C4580" s="30" t="s">
        <v>13647</v>
      </c>
      <c r="D4580" s="30"/>
      <c r="E4580" s="30" t="s">
        <v>9870</v>
      </c>
      <c r="F4580" s="30" t="s">
        <v>74</v>
      </c>
      <c r="G4580" s="38">
        <v>60</v>
      </c>
      <c r="H4580" s="31">
        <v>0</v>
      </c>
      <c r="I4580" s="30" t="s">
        <v>512</v>
      </c>
      <c r="J4580" s="30" t="s">
        <v>513</v>
      </c>
      <c r="K4580" s="30" t="s">
        <v>495</v>
      </c>
      <c r="L4580" s="30" t="s">
        <v>496</v>
      </c>
      <c r="M4580" s="30" t="s">
        <v>695</v>
      </c>
      <c r="N4580" s="30" t="s">
        <v>3047</v>
      </c>
      <c r="O4580" s="30" t="s">
        <v>9872</v>
      </c>
      <c r="P4580" s="30" t="s">
        <v>9868</v>
      </c>
      <c r="Q4580" s="30" t="s">
        <v>499</v>
      </c>
    </row>
    <row r="4581" spans="1:17" hidden="1" x14ac:dyDescent="0.2">
      <c r="A4581" s="30" t="s">
        <v>13648</v>
      </c>
      <c r="B4581" s="30" t="s">
        <v>10109</v>
      </c>
      <c r="C4581" s="30" t="s">
        <v>13649</v>
      </c>
      <c r="D4581" s="30" t="s">
        <v>74</v>
      </c>
      <c r="E4581" s="30" t="s">
        <v>9891</v>
      </c>
      <c r="F4581" s="30"/>
      <c r="G4581" s="38">
        <v>60</v>
      </c>
      <c r="H4581" s="31">
        <v>0</v>
      </c>
      <c r="I4581" s="30" t="s">
        <v>610</v>
      </c>
      <c r="J4581" s="30" t="s">
        <v>611</v>
      </c>
      <c r="K4581" s="30" t="s">
        <v>495</v>
      </c>
      <c r="L4581" s="30" t="s">
        <v>612</v>
      </c>
      <c r="M4581" s="30" t="s">
        <v>1108</v>
      </c>
      <c r="N4581" s="30"/>
      <c r="O4581" s="30" t="s">
        <v>9872</v>
      </c>
      <c r="P4581" s="30" t="s">
        <v>9868</v>
      </c>
      <c r="Q4581" s="30" t="s">
        <v>4174</v>
      </c>
    </row>
    <row r="4582" spans="1:17" hidden="1" x14ac:dyDescent="0.2">
      <c r="A4582" s="30" t="s">
        <v>13650</v>
      </c>
      <c r="B4582" s="30" t="s">
        <v>10109</v>
      </c>
      <c r="C4582" s="30" t="s">
        <v>13651</v>
      </c>
      <c r="D4582" s="30" t="s">
        <v>74</v>
      </c>
      <c r="E4582" s="30" t="s">
        <v>9891</v>
      </c>
      <c r="F4582" s="30"/>
      <c r="G4582" s="38">
        <v>60</v>
      </c>
      <c r="H4582" s="31">
        <v>0</v>
      </c>
      <c r="I4582" s="30" t="s">
        <v>610</v>
      </c>
      <c r="J4582" s="30" t="s">
        <v>611</v>
      </c>
      <c r="K4582" s="30" t="s">
        <v>495</v>
      </c>
      <c r="L4582" s="30" t="s">
        <v>612</v>
      </c>
      <c r="M4582" s="30" t="s">
        <v>688</v>
      </c>
      <c r="N4582" s="30"/>
      <c r="O4582" s="30" t="s">
        <v>9872</v>
      </c>
      <c r="P4582" s="30" t="s">
        <v>9868</v>
      </c>
      <c r="Q4582" s="30" t="s">
        <v>4174</v>
      </c>
    </row>
    <row r="4583" spans="1:17" hidden="1" x14ac:dyDescent="0.2">
      <c r="A4583" s="30" t="s">
        <v>13652</v>
      </c>
      <c r="B4583" s="30" t="s">
        <v>10103</v>
      </c>
      <c r="C4583" s="30" t="s">
        <v>13653</v>
      </c>
      <c r="D4583" s="30"/>
      <c r="E4583" s="30" t="s">
        <v>9870</v>
      </c>
      <c r="F4583" s="30" t="s">
        <v>74</v>
      </c>
      <c r="G4583" s="38">
        <v>60</v>
      </c>
      <c r="H4583" s="31">
        <v>0</v>
      </c>
      <c r="I4583" s="30" t="s">
        <v>552</v>
      </c>
      <c r="J4583" s="30" t="s">
        <v>553</v>
      </c>
      <c r="K4583" s="30" t="s">
        <v>495</v>
      </c>
      <c r="L4583" s="30" t="s">
        <v>496</v>
      </c>
      <c r="M4583" s="30" t="s">
        <v>596</v>
      </c>
      <c r="N4583" s="30"/>
      <c r="O4583" s="30" t="s">
        <v>9872</v>
      </c>
      <c r="P4583" s="30" t="s">
        <v>9868</v>
      </c>
      <c r="Q4583" s="30" t="s">
        <v>499</v>
      </c>
    </row>
    <row r="4584" spans="1:17" hidden="1" x14ac:dyDescent="0.2">
      <c r="A4584" s="30" t="s">
        <v>13654</v>
      </c>
      <c r="B4584" s="30" t="s">
        <v>10109</v>
      </c>
      <c r="C4584" s="30" t="s">
        <v>13655</v>
      </c>
      <c r="D4584" s="30" t="s">
        <v>74</v>
      </c>
      <c r="E4584" s="30" t="s">
        <v>9891</v>
      </c>
      <c r="F4584" s="30"/>
      <c r="G4584" s="38">
        <v>60</v>
      </c>
      <c r="H4584" s="31">
        <v>0</v>
      </c>
      <c r="I4584" s="30" t="s">
        <v>5036</v>
      </c>
      <c r="J4584" s="30" t="s">
        <v>5037</v>
      </c>
      <c r="K4584" s="30" t="s">
        <v>495</v>
      </c>
      <c r="L4584" s="30" t="s">
        <v>612</v>
      </c>
      <c r="M4584" s="30" t="s">
        <v>1828</v>
      </c>
      <c r="N4584" s="30"/>
      <c r="O4584" s="30" t="s">
        <v>9872</v>
      </c>
      <c r="P4584" s="30" t="s">
        <v>9868</v>
      </c>
      <c r="Q4584" s="30" t="s">
        <v>4174</v>
      </c>
    </row>
    <row r="4585" spans="1:17" hidden="1" x14ac:dyDescent="0.2">
      <c r="A4585" s="30" t="s">
        <v>13656</v>
      </c>
      <c r="B4585" s="30" t="s">
        <v>10109</v>
      </c>
      <c r="C4585" s="30" t="s">
        <v>13657</v>
      </c>
      <c r="D4585" s="30" t="s">
        <v>74</v>
      </c>
      <c r="E4585" s="30" t="s">
        <v>9891</v>
      </c>
      <c r="F4585" s="30"/>
      <c r="G4585" s="38">
        <v>60</v>
      </c>
      <c r="H4585" s="31">
        <v>0</v>
      </c>
      <c r="I4585" s="30" t="s">
        <v>622</v>
      </c>
      <c r="J4585" s="30" t="s">
        <v>623</v>
      </c>
      <c r="K4585" s="30" t="s">
        <v>495</v>
      </c>
      <c r="L4585" s="30" t="s">
        <v>612</v>
      </c>
      <c r="M4585" s="30" t="s">
        <v>1153</v>
      </c>
      <c r="N4585" s="30"/>
      <c r="O4585" s="30" t="s">
        <v>9872</v>
      </c>
      <c r="P4585" s="30" t="s">
        <v>9868</v>
      </c>
      <c r="Q4585" s="30" t="s">
        <v>4174</v>
      </c>
    </row>
    <row r="4586" spans="1:17" hidden="1" x14ac:dyDescent="0.2">
      <c r="A4586" s="30" t="s">
        <v>13658</v>
      </c>
      <c r="B4586" s="30" t="s">
        <v>10109</v>
      </c>
      <c r="C4586" s="30" t="s">
        <v>13659</v>
      </c>
      <c r="D4586" s="30" t="s">
        <v>74</v>
      </c>
      <c r="E4586" s="30" t="s">
        <v>9891</v>
      </c>
      <c r="F4586" s="30"/>
      <c r="G4586" s="38">
        <v>60</v>
      </c>
      <c r="H4586" s="31">
        <v>0</v>
      </c>
      <c r="I4586" s="30" t="s">
        <v>610</v>
      </c>
      <c r="J4586" s="30" t="s">
        <v>611</v>
      </c>
      <c r="K4586" s="30" t="s">
        <v>495</v>
      </c>
      <c r="L4586" s="30" t="s">
        <v>612</v>
      </c>
      <c r="M4586" s="30" t="s">
        <v>1108</v>
      </c>
      <c r="N4586" s="30"/>
      <c r="O4586" s="30" t="s">
        <v>9872</v>
      </c>
      <c r="P4586" s="30" t="s">
        <v>9868</v>
      </c>
      <c r="Q4586" s="30" t="s">
        <v>4174</v>
      </c>
    </row>
    <row r="4587" spans="1:17" hidden="1" x14ac:dyDescent="0.2">
      <c r="A4587" s="30" t="s">
        <v>13660</v>
      </c>
      <c r="B4587" s="30" t="s">
        <v>10106</v>
      </c>
      <c r="C4587" s="30" t="s">
        <v>13661</v>
      </c>
      <c r="D4587" s="30" t="s">
        <v>74</v>
      </c>
      <c r="E4587" s="30" t="s">
        <v>9891</v>
      </c>
      <c r="F4587" s="30"/>
      <c r="G4587" s="38">
        <v>60</v>
      </c>
      <c r="H4587" s="31">
        <v>0</v>
      </c>
      <c r="I4587" s="30" t="s">
        <v>5036</v>
      </c>
      <c r="J4587" s="30" t="s">
        <v>5037</v>
      </c>
      <c r="K4587" s="30" t="s">
        <v>495</v>
      </c>
      <c r="L4587" s="30" t="s">
        <v>612</v>
      </c>
      <c r="M4587" s="30" t="s">
        <v>4781</v>
      </c>
      <c r="N4587" s="30"/>
      <c r="O4587" s="30" t="s">
        <v>9872</v>
      </c>
      <c r="P4587" s="30" t="s">
        <v>9868</v>
      </c>
      <c r="Q4587" s="30" t="s">
        <v>4174</v>
      </c>
    </row>
    <row r="4588" spans="1:17" hidden="1" x14ac:dyDescent="0.2">
      <c r="A4588" s="30" t="s">
        <v>13662</v>
      </c>
      <c r="B4588" s="30" t="s">
        <v>10109</v>
      </c>
      <c r="C4588" s="30" t="s">
        <v>13663</v>
      </c>
      <c r="D4588" s="30" t="s">
        <v>74</v>
      </c>
      <c r="E4588" s="30" t="s">
        <v>9891</v>
      </c>
      <c r="F4588" s="30"/>
      <c r="G4588" s="38">
        <v>60</v>
      </c>
      <c r="H4588" s="31">
        <v>0</v>
      </c>
      <c r="I4588" s="30" t="s">
        <v>610</v>
      </c>
      <c r="J4588" s="30" t="s">
        <v>611</v>
      </c>
      <c r="K4588" s="30" t="s">
        <v>495</v>
      </c>
      <c r="L4588" s="30" t="s">
        <v>612</v>
      </c>
      <c r="M4588" s="30" t="s">
        <v>950</v>
      </c>
      <c r="N4588" s="30"/>
      <c r="O4588" s="30" t="s">
        <v>9872</v>
      </c>
      <c r="P4588" s="30" t="s">
        <v>9868</v>
      </c>
      <c r="Q4588" s="30" t="s">
        <v>4174</v>
      </c>
    </row>
    <row r="4589" spans="1:17" hidden="1" x14ac:dyDescent="0.2">
      <c r="A4589" s="30" t="s">
        <v>13664</v>
      </c>
      <c r="B4589" s="30" t="s">
        <v>10106</v>
      </c>
      <c r="C4589" s="30" t="s">
        <v>13665</v>
      </c>
      <c r="D4589" s="30" t="s">
        <v>74</v>
      </c>
      <c r="E4589" s="30" t="s">
        <v>9891</v>
      </c>
      <c r="F4589" s="30"/>
      <c r="G4589" s="38">
        <v>60</v>
      </c>
      <c r="H4589" s="31">
        <v>0</v>
      </c>
      <c r="I4589" s="30" t="s">
        <v>622</v>
      </c>
      <c r="J4589" s="30" t="s">
        <v>623</v>
      </c>
      <c r="K4589" s="30" t="s">
        <v>495</v>
      </c>
      <c r="L4589" s="30" t="s">
        <v>612</v>
      </c>
      <c r="M4589" s="30" t="s">
        <v>11230</v>
      </c>
      <c r="N4589" s="30"/>
      <c r="O4589" s="30" t="s">
        <v>9872</v>
      </c>
      <c r="P4589" s="30" t="s">
        <v>9868</v>
      </c>
      <c r="Q4589" s="30" t="s">
        <v>4174</v>
      </c>
    </row>
    <row r="4590" spans="1:17" hidden="1" x14ac:dyDescent="0.2">
      <c r="A4590" s="30" t="s">
        <v>13666</v>
      </c>
      <c r="B4590" s="30" t="s">
        <v>10109</v>
      </c>
      <c r="C4590" s="30" t="s">
        <v>13667</v>
      </c>
      <c r="D4590" s="30" t="s">
        <v>74</v>
      </c>
      <c r="E4590" s="30" t="s">
        <v>9891</v>
      </c>
      <c r="F4590" s="30"/>
      <c r="G4590" s="38">
        <v>60</v>
      </c>
      <c r="H4590" s="31">
        <v>0</v>
      </c>
      <c r="I4590" s="30" t="s">
        <v>5036</v>
      </c>
      <c r="J4590" s="30" t="s">
        <v>5037</v>
      </c>
      <c r="K4590" s="30" t="s">
        <v>495</v>
      </c>
      <c r="L4590" s="30" t="s">
        <v>612</v>
      </c>
      <c r="M4590" s="30" t="s">
        <v>1021</v>
      </c>
      <c r="N4590" s="30"/>
      <c r="O4590" s="30" t="s">
        <v>9872</v>
      </c>
      <c r="P4590" s="30" t="s">
        <v>9868</v>
      </c>
      <c r="Q4590" s="30" t="s">
        <v>4174</v>
      </c>
    </row>
    <row r="4591" spans="1:17" hidden="1" x14ac:dyDescent="0.2">
      <c r="A4591" s="30" t="s">
        <v>13668</v>
      </c>
      <c r="B4591" s="30" t="s">
        <v>10109</v>
      </c>
      <c r="C4591" s="30" t="s">
        <v>13669</v>
      </c>
      <c r="D4591" s="30" t="s">
        <v>74</v>
      </c>
      <c r="E4591" s="30" t="s">
        <v>9891</v>
      </c>
      <c r="F4591" s="30"/>
      <c r="G4591" s="38">
        <v>60</v>
      </c>
      <c r="H4591" s="31">
        <v>0</v>
      </c>
      <c r="I4591" s="30" t="s">
        <v>622</v>
      </c>
      <c r="J4591" s="30" t="s">
        <v>623</v>
      </c>
      <c r="K4591" s="30" t="s">
        <v>495</v>
      </c>
      <c r="L4591" s="30" t="s">
        <v>612</v>
      </c>
      <c r="M4591" s="30" t="s">
        <v>1153</v>
      </c>
      <c r="N4591" s="30"/>
      <c r="O4591" s="30" t="s">
        <v>9872</v>
      </c>
      <c r="P4591" s="30" t="s">
        <v>9868</v>
      </c>
      <c r="Q4591" s="30" t="s">
        <v>4174</v>
      </c>
    </row>
    <row r="4592" spans="1:17" hidden="1" x14ac:dyDescent="0.2">
      <c r="A4592" s="30" t="s">
        <v>13670</v>
      </c>
      <c r="B4592" s="30" t="s">
        <v>10103</v>
      </c>
      <c r="C4592" s="30" t="s">
        <v>13671</v>
      </c>
      <c r="D4592" s="30"/>
      <c r="E4592" s="30" t="s">
        <v>9870</v>
      </c>
      <c r="F4592" s="30" t="s">
        <v>74</v>
      </c>
      <c r="G4592" s="38">
        <v>60</v>
      </c>
      <c r="H4592" s="31">
        <v>0</v>
      </c>
      <c r="I4592" s="30" t="s">
        <v>586</v>
      </c>
      <c r="J4592" s="30" t="s">
        <v>587</v>
      </c>
      <c r="K4592" s="30" t="s">
        <v>495</v>
      </c>
      <c r="L4592" s="30" t="s">
        <v>496</v>
      </c>
      <c r="M4592" s="30" t="s">
        <v>588</v>
      </c>
      <c r="N4592" s="30"/>
      <c r="O4592" s="30" t="s">
        <v>9872</v>
      </c>
      <c r="P4592" s="30" t="s">
        <v>9868</v>
      </c>
      <c r="Q4592" s="30" t="s">
        <v>499</v>
      </c>
    </row>
    <row r="4593" spans="1:17" hidden="1" x14ac:dyDescent="0.2">
      <c r="A4593" s="30" t="s">
        <v>13672</v>
      </c>
      <c r="B4593" s="30" t="s">
        <v>10103</v>
      </c>
      <c r="C4593" s="30" t="s">
        <v>13673</v>
      </c>
      <c r="D4593" s="30"/>
      <c r="E4593" s="30" t="s">
        <v>9870</v>
      </c>
      <c r="F4593" s="30" t="s">
        <v>74</v>
      </c>
      <c r="G4593" s="38">
        <v>60</v>
      </c>
      <c r="H4593" s="31">
        <v>0</v>
      </c>
      <c r="I4593" s="30" t="s">
        <v>552</v>
      </c>
      <c r="J4593" s="30" t="s">
        <v>553</v>
      </c>
      <c r="K4593" s="30" t="s">
        <v>495</v>
      </c>
      <c r="L4593" s="30" t="s">
        <v>496</v>
      </c>
      <c r="M4593" s="30" t="s">
        <v>602</v>
      </c>
      <c r="N4593" s="30"/>
      <c r="O4593" s="30" t="s">
        <v>9872</v>
      </c>
      <c r="P4593" s="30" t="s">
        <v>9868</v>
      </c>
      <c r="Q4593" s="30" t="s">
        <v>499</v>
      </c>
    </row>
    <row r="4594" spans="1:17" hidden="1" x14ac:dyDescent="0.2">
      <c r="A4594" s="30" t="s">
        <v>13674</v>
      </c>
      <c r="B4594" s="30" t="s">
        <v>10109</v>
      </c>
      <c r="C4594" s="30" t="s">
        <v>13675</v>
      </c>
      <c r="D4594" s="30" t="s">
        <v>74</v>
      </c>
      <c r="E4594" s="30" t="s">
        <v>10883</v>
      </c>
      <c r="F4594" s="30"/>
      <c r="G4594" s="38">
        <v>60</v>
      </c>
      <c r="H4594" s="31">
        <v>0</v>
      </c>
      <c r="I4594" s="30" t="s">
        <v>610</v>
      </c>
      <c r="J4594" s="30" t="s">
        <v>611</v>
      </c>
      <c r="K4594" s="30" t="s">
        <v>495</v>
      </c>
      <c r="L4594" s="30" t="s">
        <v>612</v>
      </c>
      <c r="M4594" s="30" t="s">
        <v>6616</v>
      </c>
      <c r="N4594" s="30"/>
      <c r="O4594" s="30" t="s">
        <v>9872</v>
      </c>
      <c r="P4594" s="30" t="s">
        <v>9868</v>
      </c>
      <c r="Q4594" s="30" t="s">
        <v>4174</v>
      </c>
    </row>
    <row r="4595" spans="1:17" hidden="1" x14ac:dyDescent="0.2">
      <c r="A4595" s="30" t="s">
        <v>13676</v>
      </c>
      <c r="B4595" s="30" t="s">
        <v>10103</v>
      </c>
      <c r="C4595" s="30" t="s">
        <v>13677</v>
      </c>
      <c r="D4595" s="30"/>
      <c r="E4595" s="30" t="s">
        <v>9870</v>
      </c>
      <c r="F4595" s="30" t="s">
        <v>74</v>
      </c>
      <c r="G4595" s="38">
        <v>60</v>
      </c>
      <c r="H4595" s="31">
        <v>0</v>
      </c>
      <c r="I4595" s="30" t="s">
        <v>586</v>
      </c>
      <c r="J4595" s="30" t="s">
        <v>587</v>
      </c>
      <c r="K4595" s="30" t="s">
        <v>495</v>
      </c>
      <c r="L4595" s="30" t="s">
        <v>496</v>
      </c>
      <c r="M4595" s="30" t="s">
        <v>3374</v>
      </c>
      <c r="N4595" s="30"/>
      <c r="O4595" s="30" t="s">
        <v>9872</v>
      </c>
      <c r="P4595" s="30" t="s">
        <v>9868</v>
      </c>
      <c r="Q4595" s="30" t="s">
        <v>499</v>
      </c>
    </row>
    <row r="4596" spans="1:17" hidden="1" x14ac:dyDescent="0.2">
      <c r="A4596" s="30" t="s">
        <v>13678</v>
      </c>
      <c r="B4596" s="30" t="s">
        <v>10103</v>
      </c>
      <c r="C4596" s="30" t="s">
        <v>13679</v>
      </c>
      <c r="D4596" s="30"/>
      <c r="E4596" s="30" t="s">
        <v>9870</v>
      </c>
      <c r="F4596" s="30" t="s">
        <v>74</v>
      </c>
      <c r="G4596" s="38">
        <v>60</v>
      </c>
      <c r="H4596" s="31">
        <v>0</v>
      </c>
      <c r="I4596" s="30" t="s">
        <v>552</v>
      </c>
      <c r="J4596" s="30" t="s">
        <v>553</v>
      </c>
      <c r="K4596" s="30" t="s">
        <v>495</v>
      </c>
      <c r="L4596" s="30" t="s">
        <v>496</v>
      </c>
      <c r="M4596" s="30" t="s">
        <v>596</v>
      </c>
      <c r="N4596" s="30"/>
      <c r="O4596" s="30" t="s">
        <v>9872</v>
      </c>
      <c r="P4596" s="30" t="s">
        <v>9868</v>
      </c>
      <c r="Q4596" s="30" t="s">
        <v>499</v>
      </c>
    </row>
    <row r="4597" spans="1:17" hidden="1" x14ac:dyDescent="0.2">
      <c r="A4597" s="30" t="s">
        <v>13680</v>
      </c>
      <c r="B4597" s="30" t="s">
        <v>10109</v>
      </c>
      <c r="C4597" s="30" t="s">
        <v>13681</v>
      </c>
      <c r="D4597" s="30" t="s">
        <v>74</v>
      </c>
      <c r="E4597" s="30" t="s">
        <v>9891</v>
      </c>
      <c r="F4597" s="30"/>
      <c r="G4597" s="38">
        <v>60</v>
      </c>
      <c r="H4597" s="31">
        <v>0</v>
      </c>
      <c r="I4597" s="30" t="s">
        <v>610</v>
      </c>
      <c r="J4597" s="30" t="s">
        <v>611</v>
      </c>
      <c r="K4597" s="30" t="s">
        <v>495</v>
      </c>
      <c r="L4597" s="30" t="s">
        <v>612</v>
      </c>
      <c r="M4597" s="30" t="s">
        <v>950</v>
      </c>
      <c r="N4597" s="30"/>
      <c r="O4597" s="30" t="s">
        <v>9872</v>
      </c>
      <c r="P4597" s="30" t="s">
        <v>9868</v>
      </c>
      <c r="Q4597" s="30" t="s">
        <v>4174</v>
      </c>
    </row>
    <row r="4598" spans="1:17" hidden="1" x14ac:dyDescent="0.2">
      <c r="A4598" s="30" t="s">
        <v>13682</v>
      </c>
      <c r="B4598" s="30" t="s">
        <v>10109</v>
      </c>
      <c r="C4598" s="30" t="s">
        <v>13683</v>
      </c>
      <c r="D4598" s="30" t="s">
        <v>74</v>
      </c>
      <c r="E4598" s="30" t="s">
        <v>10883</v>
      </c>
      <c r="F4598" s="30"/>
      <c r="G4598" s="38">
        <v>60</v>
      </c>
      <c r="H4598" s="31">
        <v>0</v>
      </c>
      <c r="I4598" s="30" t="s">
        <v>610</v>
      </c>
      <c r="J4598" s="30" t="s">
        <v>611</v>
      </c>
      <c r="K4598" s="30" t="s">
        <v>495</v>
      </c>
      <c r="L4598" s="30" t="s">
        <v>612</v>
      </c>
      <c r="M4598" s="30" t="s">
        <v>6616</v>
      </c>
      <c r="N4598" s="30"/>
      <c r="O4598" s="30" t="s">
        <v>9872</v>
      </c>
      <c r="P4598" s="30" t="s">
        <v>9868</v>
      </c>
      <c r="Q4598" s="30" t="s">
        <v>4174</v>
      </c>
    </row>
    <row r="4599" spans="1:17" hidden="1" x14ac:dyDescent="0.2">
      <c r="A4599" s="30" t="s">
        <v>13684</v>
      </c>
      <c r="B4599" s="30" t="s">
        <v>10103</v>
      </c>
      <c r="C4599" s="30" t="s">
        <v>13685</v>
      </c>
      <c r="D4599" s="30"/>
      <c r="E4599" s="30" t="s">
        <v>9870</v>
      </c>
      <c r="F4599" s="30" t="s">
        <v>74</v>
      </c>
      <c r="G4599" s="38">
        <v>60</v>
      </c>
      <c r="H4599" s="31">
        <v>0</v>
      </c>
      <c r="I4599" s="30" t="s">
        <v>718</v>
      </c>
      <c r="J4599" s="30" t="s">
        <v>719</v>
      </c>
      <c r="K4599" s="30" t="s">
        <v>495</v>
      </c>
      <c r="L4599" s="30" t="s">
        <v>496</v>
      </c>
      <c r="M4599" s="30" t="s">
        <v>724</v>
      </c>
      <c r="N4599" s="30"/>
      <c r="O4599" s="30" t="s">
        <v>9872</v>
      </c>
      <c r="P4599" s="30" t="s">
        <v>9868</v>
      </c>
      <c r="Q4599" s="30" t="s">
        <v>499</v>
      </c>
    </row>
    <row r="4600" spans="1:17" hidden="1" x14ac:dyDescent="0.2">
      <c r="A4600" s="30" t="s">
        <v>13686</v>
      </c>
      <c r="B4600" s="30" t="s">
        <v>10129</v>
      </c>
      <c r="C4600" s="30" t="s">
        <v>13687</v>
      </c>
      <c r="D4600" s="30"/>
      <c r="E4600" s="30" t="s">
        <v>9870</v>
      </c>
      <c r="F4600" s="30" t="s">
        <v>74</v>
      </c>
      <c r="G4600" s="38">
        <v>60</v>
      </c>
      <c r="H4600" s="31">
        <v>0</v>
      </c>
      <c r="I4600" s="30" t="s">
        <v>586</v>
      </c>
      <c r="J4600" s="30" t="s">
        <v>587</v>
      </c>
      <c r="K4600" s="30" t="s">
        <v>495</v>
      </c>
      <c r="L4600" s="30" t="s">
        <v>496</v>
      </c>
      <c r="M4600" s="30" t="s">
        <v>497</v>
      </c>
      <c r="N4600" s="30"/>
      <c r="O4600" s="30" t="s">
        <v>9872</v>
      </c>
      <c r="P4600" s="30" t="s">
        <v>9868</v>
      </c>
      <c r="Q4600" s="30" t="s">
        <v>499</v>
      </c>
    </row>
    <row r="4601" spans="1:17" hidden="1" x14ac:dyDescent="0.2">
      <c r="A4601" s="30" t="s">
        <v>13688</v>
      </c>
      <c r="B4601" s="30" t="s">
        <v>10129</v>
      </c>
      <c r="C4601" s="30" t="s">
        <v>13689</v>
      </c>
      <c r="D4601" s="30"/>
      <c r="E4601" s="30" t="s">
        <v>9870</v>
      </c>
      <c r="F4601" s="30" t="s">
        <v>74</v>
      </c>
      <c r="G4601" s="38">
        <v>60</v>
      </c>
      <c r="H4601" s="31">
        <v>0</v>
      </c>
      <c r="I4601" s="30" t="s">
        <v>512</v>
      </c>
      <c r="J4601" s="30" t="s">
        <v>513</v>
      </c>
      <c r="K4601" s="30" t="s">
        <v>495</v>
      </c>
      <c r="L4601" s="30" t="s">
        <v>496</v>
      </c>
      <c r="M4601" s="30" t="s">
        <v>713</v>
      </c>
      <c r="N4601" s="30" t="s">
        <v>3164</v>
      </c>
      <c r="O4601" s="30" t="s">
        <v>9872</v>
      </c>
      <c r="P4601" s="30" t="s">
        <v>9868</v>
      </c>
      <c r="Q4601" s="30" t="s">
        <v>499</v>
      </c>
    </row>
    <row r="4602" spans="1:17" hidden="1" x14ac:dyDescent="0.2">
      <c r="A4602" s="30" t="s">
        <v>13690</v>
      </c>
      <c r="B4602" s="30" t="s">
        <v>10103</v>
      </c>
      <c r="C4602" s="30" t="s">
        <v>13691</v>
      </c>
      <c r="D4602" s="30"/>
      <c r="E4602" s="30" t="s">
        <v>9870</v>
      </c>
      <c r="F4602" s="30" t="s">
        <v>74</v>
      </c>
      <c r="G4602" s="38">
        <v>60</v>
      </c>
      <c r="H4602" s="31">
        <v>0</v>
      </c>
      <c r="I4602" s="30" t="s">
        <v>586</v>
      </c>
      <c r="J4602" s="30" t="s">
        <v>587</v>
      </c>
      <c r="K4602" s="30" t="s">
        <v>495</v>
      </c>
      <c r="L4602" s="30" t="s">
        <v>496</v>
      </c>
      <c r="M4602" s="30" t="s">
        <v>903</v>
      </c>
      <c r="N4602" s="30"/>
      <c r="O4602" s="30" t="s">
        <v>9872</v>
      </c>
      <c r="P4602" s="30" t="s">
        <v>9868</v>
      </c>
      <c r="Q4602" s="30" t="s">
        <v>499</v>
      </c>
    </row>
    <row r="4603" spans="1:17" hidden="1" x14ac:dyDescent="0.2">
      <c r="A4603" s="30" t="s">
        <v>13692</v>
      </c>
      <c r="B4603" s="30" t="s">
        <v>10103</v>
      </c>
      <c r="C4603" s="30" t="s">
        <v>13693</v>
      </c>
      <c r="D4603" s="30"/>
      <c r="E4603" s="30" t="s">
        <v>9870</v>
      </c>
      <c r="F4603" s="30" t="s">
        <v>74</v>
      </c>
      <c r="G4603" s="38">
        <v>60</v>
      </c>
      <c r="H4603" s="31">
        <v>0</v>
      </c>
      <c r="I4603" s="30" t="s">
        <v>512</v>
      </c>
      <c r="J4603" s="30" t="s">
        <v>513</v>
      </c>
      <c r="K4603" s="30" t="s">
        <v>495</v>
      </c>
      <c r="L4603" s="30" t="s">
        <v>496</v>
      </c>
      <c r="M4603" s="30" t="s">
        <v>695</v>
      </c>
      <c r="N4603" s="30" t="s">
        <v>5309</v>
      </c>
      <c r="O4603" s="30" t="s">
        <v>9872</v>
      </c>
      <c r="P4603" s="30" t="s">
        <v>9868</v>
      </c>
      <c r="Q4603" s="30" t="s">
        <v>499</v>
      </c>
    </row>
    <row r="4604" spans="1:17" hidden="1" x14ac:dyDescent="0.2">
      <c r="A4604" s="30" t="s">
        <v>13694</v>
      </c>
      <c r="B4604" s="30" t="s">
        <v>10106</v>
      </c>
      <c r="C4604" s="30" t="s">
        <v>13695</v>
      </c>
      <c r="D4604" s="30" t="s">
        <v>74</v>
      </c>
      <c r="E4604" s="30" t="s">
        <v>9891</v>
      </c>
      <c r="F4604" s="30"/>
      <c r="G4604" s="38">
        <v>60</v>
      </c>
      <c r="H4604" s="31">
        <v>0</v>
      </c>
      <c r="I4604" s="30" t="s">
        <v>622</v>
      </c>
      <c r="J4604" s="30" t="s">
        <v>623</v>
      </c>
      <c r="K4604" s="30" t="s">
        <v>495</v>
      </c>
      <c r="L4604" s="30" t="s">
        <v>612</v>
      </c>
      <c r="M4604" s="30" t="s">
        <v>1153</v>
      </c>
      <c r="N4604" s="30"/>
      <c r="O4604" s="30" t="s">
        <v>9872</v>
      </c>
      <c r="P4604" s="30" t="s">
        <v>9868</v>
      </c>
      <c r="Q4604" s="30" t="s">
        <v>4174</v>
      </c>
    </row>
    <row r="4605" spans="1:17" hidden="1" x14ac:dyDescent="0.2">
      <c r="A4605" s="30" t="s">
        <v>13696</v>
      </c>
      <c r="B4605" s="30" t="s">
        <v>10109</v>
      </c>
      <c r="C4605" s="30" t="s">
        <v>13697</v>
      </c>
      <c r="D4605" s="30" t="s">
        <v>74</v>
      </c>
      <c r="E4605" s="30" t="s">
        <v>10883</v>
      </c>
      <c r="F4605" s="30"/>
      <c r="G4605" s="38">
        <v>60</v>
      </c>
      <c r="H4605" s="31">
        <v>0</v>
      </c>
      <c r="I4605" s="30" t="s">
        <v>610</v>
      </c>
      <c r="J4605" s="30" t="s">
        <v>611</v>
      </c>
      <c r="K4605" s="30" t="s">
        <v>495</v>
      </c>
      <c r="L4605" s="30" t="s">
        <v>612</v>
      </c>
      <c r="M4605" s="30" t="s">
        <v>6616</v>
      </c>
      <c r="N4605" s="30"/>
      <c r="O4605" s="30" t="s">
        <v>9872</v>
      </c>
      <c r="P4605" s="30" t="s">
        <v>9868</v>
      </c>
      <c r="Q4605" s="30" t="s">
        <v>4174</v>
      </c>
    </row>
    <row r="4606" spans="1:17" hidden="1" x14ac:dyDescent="0.2">
      <c r="A4606" s="30" t="s">
        <v>13698</v>
      </c>
      <c r="B4606" s="30" t="s">
        <v>10109</v>
      </c>
      <c r="C4606" s="30" t="s">
        <v>13699</v>
      </c>
      <c r="D4606" s="30" t="s">
        <v>74</v>
      </c>
      <c r="E4606" s="30" t="s">
        <v>9891</v>
      </c>
      <c r="F4606" s="30"/>
      <c r="G4606" s="38">
        <v>60</v>
      </c>
      <c r="H4606" s="31">
        <v>0</v>
      </c>
      <c r="I4606" s="30" t="s">
        <v>622</v>
      </c>
      <c r="J4606" s="30" t="s">
        <v>623</v>
      </c>
      <c r="K4606" s="30" t="s">
        <v>495</v>
      </c>
      <c r="L4606" s="30" t="s">
        <v>612</v>
      </c>
      <c r="M4606" s="30" t="s">
        <v>997</v>
      </c>
      <c r="N4606" s="30"/>
      <c r="O4606" s="30" t="s">
        <v>9872</v>
      </c>
      <c r="P4606" s="30" t="s">
        <v>9868</v>
      </c>
      <c r="Q4606" s="30" t="s">
        <v>4174</v>
      </c>
    </row>
    <row r="4607" spans="1:17" hidden="1" x14ac:dyDescent="0.2">
      <c r="A4607" s="30" t="s">
        <v>13700</v>
      </c>
      <c r="B4607" s="30" t="s">
        <v>10103</v>
      </c>
      <c r="C4607" s="30" t="s">
        <v>13701</v>
      </c>
      <c r="D4607" s="30"/>
      <c r="E4607" s="30" t="s">
        <v>9870</v>
      </c>
      <c r="F4607" s="30" t="s">
        <v>74</v>
      </c>
      <c r="G4607" s="38">
        <v>60</v>
      </c>
      <c r="H4607" s="31">
        <v>0</v>
      </c>
      <c r="I4607" s="30" t="s">
        <v>586</v>
      </c>
      <c r="J4607" s="30" t="s">
        <v>587</v>
      </c>
      <c r="K4607" s="30" t="s">
        <v>495</v>
      </c>
      <c r="L4607" s="30" t="s">
        <v>496</v>
      </c>
      <c r="M4607" s="30" t="s">
        <v>903</v>
      </c>
      <c r="N4607" s="30"/>
      <c r="O4607" s="30" t="s">
        <v>9872</v>
      </c>
      <c r="P4607" s="30" t="s">
        <v>9868</v>
      </c>
      <c r="Q4607" s="30" t="s">
        <v>499</v>
      </c>
    </row>
    <row r="4608" spans="1:17" hidden="1" x14ac:dyDescent="0.2">
      <c r="A4608" s="30" t="s">
        <v>13702</v>
      </c>
      <c r="B4608" s="30" t="s">
        <v>10103</v>
      </c>
      <c r="C4608" s="30" t="s">
        <v>13703</v>
      </c>
      <c r="D4608" s="30"/>
      <c r="E4608" s="30" t="s">
        <v>9870</v>
      </c>
      <c r="F4608" s="30" t="s">
        <v>74</v>
      </c>
      <c r="G4608" s="38">
        <v>60</v>
      </c>
      <c r="H4608" s="31">
        <v>0</v>
      </c>
      <c r="I4608" s="30" t="s">
        <v>718</v>
      </c>
      <c r="J4608" s="30" t="s">
        <v>719</v>
      </c>
      <c r="K4608" s="30" t="s">
        <v>495</v>
      </c>
      <c r="L4608" s="30" t="s">
        <v>496</v>
      </c>
      <c r="M4608" s="30" t="s">
        <v>903</v>
      </c>
      <c r="N4608" s="30"/>
      <c r="O4608" s="30" t="s">
        <v>9872</v>
      </c>
      <c r="P4608" s="30" t="s">
        <v>9868</v>
      </c>
      <c r="Q4608" s="30" t="s">
        <v>499</v>
      </c>
    </row>
    <row r="4609" spans="1:17" hidden="1" x14ac:dyDescent="0.2">
      <c r="A4609" s="30" t="s">
        <v>13704</v>
      </c>
      <c r="B4609" s="30" t="s">
        <v>10103</v>
      </c>
      <c r="C4609" s="30" t="s">
        <v>13705</v>
      </c>
      <c r="D4609" s="30"/>
      <c r="E4609" s="30" t="s">
        <v>9870</v>
      </c>
      <c r="F4609" s="30" t="s">
        <v>74</v>
      </c>
      <c r="G4609" s="38">
        <v>60</v>
      </c>
      <c r="H4609" s="31">
        <v>0</v>
      </c>
      <c r="I4609" s="30" t="s">
        <v>552</v>
      </c>
      <c r="J4609" s="30" t="s">
        <v>553</v>
      </c>
      <c r="K4609" s="30" t="s">
        <v>495</v>
      </c>
      <c r="L4609" s="30" t="s">
        <v>496</v>
      </c>
      <c r="M4609" s="30" t="s">
        <v>596</v>
      </c>
      <c r="N4609" s="30"/>
      <c r="O4609" s="30" t="s">
        <v>9872</v>
      </c>
      <c r="P4609" s="30" t="s">
        <v>9868</v>
      </c>
      <c r="Q4609" s="30" t="s">
        <v>499</v>
      </c>
    </row>
    <row r="4610" spans="1:17" hidden="1" x14ac:dyDescent="0.2">
      <c r="A4610" s="30" t="s">
        <v>13706</v>
      </c>
      <c r="B4610" s="30" t="s">
        <v>10103</v>
      </c>
      <c r="C4610" s="30" t="s">
        <v>13707</v>
      </c>
      <c r="D4610" s="30"/>
      <c r="E4610" s="30" t="s">
        <v>9870</v>
      </c>
      <c r="F4610" s="30" t="s">
        <v>74</v>
      </c>
      <c r="G4610" s="38">
        <v>60</v>
      </c>
      <c r="H4610" s="31">
        <v>0</v>
      </c>
      <c r="I4610" s="30" t="s">
        <v>586</v>
      </c>
      <c r="J4610" s="30" t="s">
        <v>587</v>
      </c>
      <c r="K4610" s="30" t="s">
        <v>495</v>
      </c>
      <c r="L4610" s="30" t="s">
        <v>496</v>
      </c>
      <c r="M4610" s="30" t="s">
        <v>588</v>
      </c>
      <c r="N4610" s="30"/>
      <c r="O4610" s="30" t="s">
        <v>9872</v>
      </c>
      <c r="P4610" s="30" t="s">
        <v>9868</v>
      </c>
      <c r="Q4610" s="30" t="s">
        <v>499</v>
      </c>
    </row>
    <row r="4611" spans="1:17" hidden="1" x14ac:dyDescent="0.2">
      <c r="A4611" s="30" t="s">
        <v>13708</v>
      </c>
      <c r="B4611" s="30" t="s">
        <v>10103</v>
      </c>
      <c r="C4611" s="30" t="s">
        <v>13709</v>
      </c>
      <c r="D4611" s="30"/>
      <c r="E4611" s="30" t="s">
        <v>9870</v>
      </c>
      <c r="F4611" s="30" t="s">
        <v>74</v>
      </c>
      <c r="G4611" s="38">
        <v>60</v>
      </c>
      <c r="H4611" s="31">
        <v>0</v>
      </c>
      <c r="I4611" s="30" t="s">
        <v>552</v>
      </c>
      <c r="J4611" s="30" t="s">
        <v>553</v>
      </c>
      <c r="K4611" s="30" t="s">
        <v>495</v>
      </c>
      <c r="L4611" s="30" t="s">
        <v>496</v>
      </c>
      <c r="M4611" s="30" t="s">
        <v>654</v>
      </c>
      <c r="N4611" s="30"/>
      <c r="O4611" s="30" t="s">
        <v>9872</v>
      </c>
      <c r="P4611" s="30" t="s">
        <v>9868</v>
      </c>
      <c r="Q4611" s="30" t="s">
        <v>499</v>
      </c>
    </row>
    <row r="4612" spans="1:17" hidden="1" x14ac:dyDescent="0.2">
      <c r="A4612" s="30" t="s">
        <v>13710</v>
      </c>
      <c r="B4612" s="30" t="s">
        <v>10663</v>
      </c>
      <c r="C4612" s="30" t="s">
        <v>13711</v>
      </c>
      <c r="D4612" s="30"/>
      <c r="E4612" s="30" t="s">
        <v>9870</v>
      </c>
      <c r="F4612" s="30" t="s">
        <v>74</v>
      </c>
      <c r="G4612" s="38">
        <v>60</v>
      </c>
      <c r="H4612" s="31">
        <v>0</v>
      </c>
      <c r="I4612" s="30" t="s">
        <v>504</v>
      </c>
      <c r="J4612" s="30" t="s">
        <v>505</v>
      </c>
      <c r="K4612" s="30" t="s">
        <v>495</v>
      </c>
      <c r="L4612" s="30" t="s">
        <v>496</v>
      </c>
      <c r="M4612" s="30" t="s">
        <v>506</v>
      </c>
      <c r="N4612" s="30" t="s">
        <v>4161</v>
      </c>
      <c r="O4612" s="30" t="s">
        <v>9872</v>
      </c>
      <c r="P4612" s="30" t="s">
        <v>9868</v>
      </c>
      <c r="Q4612" s="30" t="s">
        <v>499</v>
      </c>
    </row>
    <row r="4613" spans="1:17" hidden="1" x14ac:dyDescent="0.2">
      <c r="A4613" s="30" t="s">
        <v>13712</v>
      </c>
      <c r="B4613" s="30" t="s">
        <v>10109</v>
      </c>
      <c r="C4613" s="30" t="s">
        <v>13713</v>
      </c>
      <c r="D4613" s="30" t="s">
        <v>74</v>
      </c>
      <c r="E4613" s="30" t="s">
        <v>9891</v>
      </c>
      <c r="F4613" s="30"/>
      <c r="G4613" s="38">
        <v>60</v>
      </c>
      <c r="H4613" s="31">
        <v>0</v>
      </c>
      <c r="I4613" s="30" t="s">
        <v>622</v>
      </c>
      <c r="J4613" s="30" t="s">
        <v>623</v>
      </c>
      <c r="K4613" s="30" t="s">
        <v>495</v>
      </c>
      <c r="L4613" s="30" t="s">
        <v>612</v>
      </c>
      <c r="M4613" s="30" t="s">
        <v>624</v>
      </c>
      <c r="N4613" s="30"/>
      <c r="O4613" s="30" t="s">
        <v>9872</v>
      </c>
      <c r="P4613" s="30" t="s">
        <v>9868</v>
      </c>
      <c r="Q4613" s="30" t="s">
        <v>4174</v>
      </c>
    </row>
    <row r="4614" spans="1:17" hidden="1" x14ac:dyDescent="0.2">
      <c r="A4614" s="30" t="s">
        <v>13714</v>
      </c>
      <c r="B4614" s="30" t="s">
        <v>10103</v>
      </c>
      <c r="C4614" s="30" t="s">
        <v>13715</v>
      </c>
      <c r="D4614" s="30"/>
      <c r="E4614" s="30" t="s">
        <v>9870</v>
      </c>
      <c r="F4614" s="30" t="s">
        <v>74</v>
      </c>
      <c r="G4614" s="38">
        <v>60</v>
      </c>
      <c r="H4614" s="31">
        <v>0</v>
      </c>
      <c r="I4614" s="30" t="s">
        <v>552</v>
      </c>
      <c r="J4614" s="30" t="s">
        <v>553</v>
      </c>
      <c r="K4614" s="30" t="s">
        <v>495</v>
      </c>
      <c r="L4614" s="30" t="s">
        <v>496</v>
      </c>
      <c r="M4614" s="30" t="s">
        <v>724</v>
      </c>
      <c r="N4614" s="30"/>
      <c r="O4614" s="30" t="s">
        <v>9872</v>
      </c>
      <c r="P4614" s="30" t="s">
        <v>9868</v>
      </c>
      <c r="Q4614" s="30" t="s">
        <v>499</v>
      </c>
    </row>
    <row r="4615" spans="1:17" hidden="1" x14ac:dyDescent="0.2">
      <c r="A4615" s="30" t="s">
        <v>13716</v>
      </c>
      <c r="B4615" s="30" t="s">
        <v>10106</v>
      </c>
      <c r="C4615" s="30" t="s">
        <v>13717</v>
      </c>
      <c r="D4615" s="30" t="s">
        <v>74</v>
      </c>
      <c r="E4615" s="30" t="s">
        <v>9891</v>
      </c>
      <c r="F4615" s="30"/>
      <c r="G4615" s="38">
        <v>60</v>
      </c>
      <c r="H4615" s="31">
        <v>0</v>
      </c>
      <c r="I4615" s="30" t="s">
        <v>622</v>
      </c>
      <c r="J4615" s="30" t="s">
        <v>623</v>
      </c>
      <c r="K4615" s="30" t="s">
        <v>495</v>
      </c>
      <c r="L4615" s="30" t="s">
        <v>612</v>
      </c>
      <c r="M4615" s="30" t="s">
        <v>11230</v>
      </c>
      <c r="N4615" s="30"/>
      <c r="O4615" s="30" t="s">
        <v>9872</v>
      </c>
      <c r="P4615" s="30" t="s">
        <v>9868</v>
      </c>
      <c r="Q4615" s="30" t="s">
        <v>4174</v>
      </c>
    </row>
    <row r="4616" spans="1:17" hidden="1" x14ac:dyDescent="0.2">
      <c r="A4616" s="30" t="s">
        <v>13718</v>
      </c>
      <c r="B4616" s="30" t="s">
        <v>10106</v>
      </c>
      <c r="C4616" s="30" t="s">
        <v>13719</v>
      </c>
      <c r="D4616" s="30" t="s">
        <v>74</v>
      </c>
      <c r="E4616" s="30" t="s">
        <v>9891</v>
      </c>
      <c r="F4616" s="30"/>
      <c r="G4616" s="38">
        <v>60</v>
      </c>
      <c r="H4616" s="31">
        <v>0</v>
      </c>
      <c r="I4616" s="30" t="s">
        <v>622</v>
      </c>
      <c r="J4616" s="30" t="s">
        <v>623</v>
      </c>
      <c r="K4616" s="30" t="s">
        <v>495</v>
      </c>
      <c r="L4616" s="30" t="s">
        <v>612</v>
      </c>
      <c r="M4616" s="30" t="s">
        <v>6893</v>
      </c>
      <c r="N4616" s="30"/>
      <c r="O4616" s="30" t="s">
        <v>9872</v>
      </c>
      <c r="P4616" s="30" t="s">
        <v>9868</v>
      </c>
      <c r="Q4616" s="30" t="s">
        <v>4174</v>
      </c>
    </row>
    <row r="4617" spans="1:17" hidden="1" x14ac:dyDescent="0.2">
      <c r="A4617" s="30" t="s">
        <v>13720</v>
      </c>
      <c r="B4617" s="30" t="s">
        <v>10103</v>
      </c>
      <c r="C4617" s="30" t="s">
        <v>13721</v>
      </c>
      <c r="D4617" s="30"/>
      <c r="E4617" s="30" t="s">
        <v>9870</v>
      </c>
      <c r="F4617" s="30" t="s">
        <v>74</v>
      </c>
      <c r="G4617" s="38">
        <v>60</v>
      </c>
      <c r="H4617" s="31">
        <v>0</v>
      </c>
      <c r="I4617" s="30" t="s">
        <v>586</v>
      </c>
      <c r="J4617" s="30" t="s">
        <v>587</v>
      </c>
      <c r="K4617" s="30" t="s">
        <v>495</v>
      </c>
      <c r="L4617" s="30" t="s">
        <v>496</v>
      </c>
      <c r="M4617" s="30" t="s">
        <v>497</v>
      </c>
      <c r="N4617" s="30"/>
      <c r="O4617" s="30" t="s">
        <v>9872</v>
      </c>
      <c r="P4617" s="30" t="s">
        <v>9868</v>
      </c>
      <c r="Q4617" s="30" t="s">
        <v>499</v>
      </c>
    </row>
    <row r="4618" spans="1:17" hidden="1" x14ac:dyDescent="0.2">
      <c r="A4618" s="30" t="s">
        <v>13722</v>
      </c>
      <c r="B4618" s="30" t="s">
        <v>10663</v>
      </c>
      <c r="C4618" s="30" t="s">
        <v>13723</v>
      </c>
      <c r="D4618" s="30"/>
      <c r="E4618" s="30" t="s">
        <v>9870</v>
      </c>
      <c r="F4618" s="30" t="s">
        <v>74</v>
      </c>
      <c r="G4618" s="38">
        <v>60</v>
      </c>
      <c r="H4618" s="31">
        <v>0</v>
      </c>
      <c r="I4618" s="30" t="s">
        <v>504</v>
      </c>
      <c r="J4618" s="30" t="s">
        <v>505</v>
      </c>
      <c r="K4618" s="30" t="s">
        <v>495</v>
      </c>
      <c r="L4618" s="30" t="s">
        <v>496</v>
      </c>
      <c r="M4618" s="30" t="s">
        <v>506</v>
      </c>
      <c r="N4618" s="30" t="s">
        <v>4161</v>
      </c>
      <c r="O4618" s="30" t="s">
        <v>9872</v>
      </c>
      <c r="P4618" s="30" t="s">
        <v>9868</v>
      </c>
      <c r="Q4618" s="30" t="s">
        <v>499</v>
      </c>
    </row>
    <row r="4619" spans="1:17" hidden="1" x14ac:dyDescent="0.2">
      <c r="A4619" s="30" t="s">
        <v>13724</v>
      </c>
      <c r="B4619" s="30" t="s">
        <v>10103</v>
      </c>
      <c r="C4619" s="30" t="s">
        <v>13725</v>
      </c>
      <c r="D4619" s="30"/>
      <c r="E4619" s="30" t="s">
        <v>9870</v>
      </c>
      <c r="F4619" s="30" t="s">
        <v>74</v>
      </c>
      <c r="G4619" s="38">
        <v>60</v>
      </c>
      <c r="H4619" s="31">
        <v>0</v>
      </c>
      <c r="I4619" s="30" t="s">
        <v>586</v>
      </c>
      <c r="J4619" s="30" t="s">
        <v>587</v>
      </c>
      <c r="K4619" s="30" t="s">
        <v>495</v>
      </c>
      <c r="L4619" s="30" t="s">
        <v>496</v>
      </c>
      <c r="M4619" s="30" t="s">
        <v>588</v>
      </c>
      <c r="N4619" s="30"/>
      <c r="O4619" s="30" t="s">
        <v>9872</v>
      </c>
      <c r="P4619" s="30" t="s">
        <v>9868</v>
      </c>
      <c r="Q4619" s="30" t="s">
        <v>499</v>
      </c>
    </row>
    <row r="4620" spans="1:17" hidden="1" x14ac:dyDescent="0.2">
      <c r="A4620" s="30" t="s">
        <v>13726</v>
      </c>
      <c r="B4620" s="30" t="s">
        <v>10103</v>
      </c>
      <c r="C4620" s="30" t="s">
        <v>13727</v>
      </c>
      <c r="D4620" s="30"/>
      <c r="E4620" s="30" t="s">
        <v>9870</v>
      </c>
      <c r="F4620" s="30" t="s">
        <v>74</v>
      </c>
      <c r="G4620" s="38">
        <v>60</v>
      </c>
      <c r="H4620" s="31">
        <v>0</v>
      </c>
      <c r="I4620" s="30" t="s">
        <v>504</v>
      </c>
      <c r="J4620" s="30" t="s">
        <v>505</v>
      </c>
      <c r="K4620" s="30" t="s">
        <v>495</v>
      </c>
      <c r="L4620" s="30" t="s">
        <v>496</v>
      </c>
      <c r="M4620" s="30" t="s">
        <v>558</v>
      </c>
      <c r="N4620" s="30"/>
      <c r="O4620" s="30" t="s">
        <v>9872</v>
      </c>
      <c r="P4620" s="30" t="s">
        <v>9868</v>
      </c>
      <c r="Q4620" s="30" t="s">
        <v>499</v>
      </c>
    </row>
    <row r="4621" spans="1:17" hidden="1" x14ac:dyDescent="0.2">
      <c r="A4621" s="30" t="s">
        <v>13728</v>
      </c>
      <c r="B4621" s="30" t="s">
        <v>10109</v>
      </c>
      <c r="C4621" s="30" t="s">
        <v>13729</v>
      </c>
      <c r="D4621" s="30" t="s">
        <v>74</v>
      </c>
      <c r="E4621" s="30" t="s">
        <v>9891</v>
      </c>
      <c r="F4621" s="30"/>
      <c r="G4621" s="38">
        <v>60</v>
      </c>
      <c r="H4621" s="31">
        <v>0</v>
      </c>
      <c r="I4621" s="30" t="s">
        <v>5036</v>
      </c>
      <c r="J4621" s="30" t="s">
        <v>5037</v>
      </c>
      <c r="K4621" s="30" t="s">
        <v>495</v>
      </c>
      <c r="L4621" s="30" t="s">
        <v>612</v>
      </c>
      <c r="M4621" s="30" t="s">
        <v>9437</v>
      </c>
      <c r="N4621" s="30"/>
      <c r="O4621" s="30" t="s">
        <v>9872</v>
      </c>
      <c r="P4621" s="30" t="s">
        <v>9868</v>
      </c>
      <c r="Q4621" s="30" t="s">
        <v>4174</v>
      </c>
    </row>
    <row r="4622" spans="1:17" hidden="1" x14ac:dyDescent="0.2">
      <c r="A4622" s="30" t="s">
        <v>13730</v>
      </c>
      <c r="B4622" s="30" t="s">
        <v>10103</v>
      </c>
      <c r="C4622" s="30" t="s">
        <v>13731</v>
      </c>
      <c r="D4622" s="30"/>
      <c r="E4622" s="30" t="s">
        <v>9870</v>
      </c>
      <c r="F4622" s="30" t="s">
        <v>74</v>
      </c>
      <c r="G4622" s="38">
        <v>60</v>
      </c>
      <c r="H4622" s="31">
        <v>0</v>
      </c>
      <c r="I4622" s="30" t="s">
        <v>504</v>
      </c>
      <c r="J4622" s="30" t="s">
        <v>505</v>
      </c>
      <c r="K4622" s="30" t="s">
        <v>495</v>
      </c>
      <c r="L4622" s="30" t="s">
        <v>496</v>
      </c>
      <c r="M4622" s="30" t="s">
        <v>1146</v>
      </c>
      <c r="N4622" s="30"/>
      <c r="O4622" s="30" t="s">
        <v>9872</v>
      </c>
      <c r="P4622" s="30" t="s">
        <v>9868</v>
      </c>
      <c r="Q4622" s="30" t="s">
        <v>499</v>
      </c>
    </row>
    <row r="4623" spans="1:17" hidden="1" x14ac:dyDescent="0.2">
      <c r="A4623" s="30" t="s">
        <v>13732</v>
      </c>
      <c r="B4623" s="30" t="s">
        <v>10103</v>
      </c>
      <c r="C4623" s="30" t="s">
        <v>13733</v>
      </c>
      <c r="D4623" s="30"/>
      <c r="E4623" s="30" t="s">
        <v>9870</v>
      </c>
      <c r="F4623" s="30" t="s">
        <v>74</v>
      </c>
      <c r="G4623" s="38">
        <v>60</v>
      </c>
      <c r="H4623" s="31">
        <v>0</v>
      </c>
      <c r="I4623" s="30" t="s">
        <v>586</v>
      </c>
      <c r="J4623" s="30" t="s">
        <v>587</v>
      </c>
      <c r="K4623" s="30" t="s">
        <v>495</v>
      </c>
      <c r="L4623" s="30" t="s">
        <v>496</v>
      </c>
      <c r="M4623" s="30" t="s">
        <v>588</v>
      </c>
      <c r="N4623" s="30"/>
      <c r="O4623" s="30" t="s">
        <v>9872</v>
      </c>
      <c r="P4623" s="30" t="s">
        <v>9868</v>
      </c>
      <c r="Q4623" s="30" t="s">
        <v>499</v>
      </c>
    </row>
    <row r="4624" spans="1:17" hidden="1" x14ac:dyDescent="0.2">
      <c r="A4624" s="30" t="s">
        <v>13734</v>
      </c>
      <c r="B4624" s="30" t="s">
        <v>10103</v>
      </c>
      <c r="C4624" s="30" t="s">
        <v>13735</v>
      </c>
      <c r="D4624" s="30"/>
      <c r="E4624" s="30" t="s">
        <v>9870</v>
      </c>
      <c r="F4624" s="30" t="s">
        <v>74</v>
      </c>
      <c r="G4624" s="38">
        <v>60</v>
      </c>
      <c r="H4624" s="31">
        <v>0</v>
      </c>
      <c r="I4624" s="30" t="s">
        <v>552</v>
      </c>
      <c r="J4624" s="30" t="s">
        <v>553</v>
      </c>
      <c r="K4624" s="30" t="s">
        <v>495</v>
      </c>
      <c r="L4624" s="30" t="s">
        <v>496</v>
      </c>
      <c r="M4624" s="30" t="s">
        <v>654</v>
      </c>
      <c r="N4624" s="30"/>
      <c r="O4624" s="30" t="s">
        <v>9872</v>
      </c>
      <c r="P4624" s="30" t="s">
        <v>9868</v>
      </c>
      <c r="Q4624" s="30" t="s">
        <v>499</v>
      </c>
    </row>
    <row r="4625" spans="1:17" hidden="1" x14ac:dyDescent="0.2">
      <c r="A4625" s="30" t="s">
        <v>13736</v>
      </c>
      <c r="B4625" s="30" t="s">
        <v>10103</v>
      </c>
      <c r="C4625" s="30" t="s">
        <v>13737</v>
      </c>
      <c r="D4625" s="30"/>
      <c r="E4625" s="30" t="s">
        <v>9870</v>
      </c>
      <c r="F4625" s="30" t="s">
        <v>74</v>
      </c>
      <c r="G4625" s="38">
        <v>60</v>
      </c>
      <c r="H4625" s="31">
        <v>0</v>
      </c>
      <c r="I4625" s="30" t="s">
        <v>552</v>
      </c>
      <c r="J4625" s="30" t="s">
        <v>553</v>
      </c>
      <c r="K4625" s="30" t="s">
        <v>495</v>
      </c>
      <c r="L4625" s="30" t="s">
        <v>496</v>
      </c>
      <c r="M4625" s="30" t="s">
        <v>724</v>
      </c>
      <c r="N4625" s="30"/>
      <c r="O4625" s="30" t="s">
        <v>9872</v>
      </c>
      <c r="P4625" s="30" t="s">
        <v>9868</v>
      </c>
      <c r="Q4625" s="30" t="s">
        <v>499</v>
      </c>
    </row>
    <row r="4626" spans="1:17" hidden="1" x14ac:dyDescent="0.2">
      <c r="A4626" s="30" t="s">
        <v>13738</v>
      </c>
      <c r="B4626" s="30" t="s">
        <v>10094</v>
      </c>
      <c r="C4626" s="30" t="s">
        <v>13739</v>
      </c>
      <c r="D4626" s="30"/>
      <c r="E4626" s="30" t="s">
        <v>9870</v>
      </c>
      <c r="F4626" s="30" t="s">
        <v>74</v>
      </c>
      <c r="G4626" s="38">
        <v>60</v>
      </c>
      <c r="H4626" s="31">
        <v>0</v>
      </c>
      <c r="I4626" s="30" t="s">
        <v>586</v>
      </c>
      <c r="J4626" s="30" t="s">
        <v>587</v>
      </c>
      <c r="K4626" s="30" t="s">
        <v>495</v>
      </c>
      <c r="L4626" s="30" t="s">
        <v>496</v>
      </c>
      <c r="M4626" s="30" t="s">
        <v>2374</v>
      </c>
      <c r="N4626" s="30"/>
      <c r="O4626" s="30" t="s">
        <v>9872</v>
      </c>
      <c r="P4626" s="30" t="s">
        <v>9868</v>
      </c>
      <c r="Q4626" s="30" t="s">
        <v>499</v>
      </c>
    </row>
    <row r="4627" spans="1:17" hidden="1" x14ac:dyDescent="0.2">
      <c r="A4627" s="30" t="s">
        <v>13740</v>
      </c>
      <c r="B4627" s="30" t="s">
        <v>10106</v>
      </c>
      <c r="C4627" s="30" t="s">
        <v>13741</v>
      </c>
      <c r="D4627" s="30" t="s">
        <v>74</v>
      </c>
      <c r="E4627" s="30" t="s">
        <v>9891</v>
      </c>
      <c r="F4627" s="30"/>
      <c r="G4627" s="38">
        <v>60</v>
      </c>
      <c r="H4627" s="31">
        <v>0</v>
      </c>
      <c r="I4627" s="30" t="s">
        <v>622</v>
      </c>
      <c r="J4627" s="30" t="s">
        <v>623</v>
      </c>
      <c r="K4627" s="30" t="s">
        <v>495</v>
      </c>
      <c r="L4627" s="30" t="s">
        <v>612</v>
      </c>
      <c r="M4627" s="30" t="s">
        <v>11230</v>
      </c>
      <c r="N4627" s="30"/>
      <c r="O4627" s="30" t="s">
        <v>9872</v>
      </c>
      <c r="P4627" s="30" t="s">
        <v>9868</v>
      </c>
      <c r="Q4627" s="30" t="s">
        <v>4174</v>
      </c>
    </row>
    <row r="4628" spans="1:17" hidden="1" x14ac:dyDescent="0.2">
      <c r="A4628" s="30" t="s">
        <v>13742</v>
      </c>
      <c r="B4628" s="30" t="s">
        <v>10109</v>
      </c>
      <c r="C4628" s="30" t="s">
        <v>13743</v>
      </c>
      <c r="D4628" s="30" t="s">
        <v>74</v>
      </c>
      <c r="E4628" s="30" t="s">
        <v>9891</v>
      </c>
      <c r="F4628" s="30"/>
      <c r="G4628" s="38">
        <v>60</v>
      </c>
      <c r="H4628" s="31">
        <v>0</v>
      </c>
      <c r="I4628" s="30" t="s">
        <v>610</v>
      </c>
      <c r="J4628" s="30" t="s">
        <v>611</v>
      </c>
      <c r="K4628" s="30" t="s">
        <v>495</v>
      </c>
      <c r="L4628" s="30" t="s">
        <v>612</v>
      </c>
      <c r="M4628" s="30" t="s">
        <v>688</v>
      </c>
      <c r="N4628" s="30"/>
      <c r="O4628" s="30" t="s">
        <v>9872</v>
      </c>
      <c r="P4628" s="30" t="s">
        <v>9868</v>
      </c>
      <c r="Q4628" s="30" t="s">
        <v>4174</v>
      </c>
    </row>
    <row r="4629" spans="1:17" hidden="1" x14ac:dyDescent="0.2">
      <c r="A4629" s="30" t="s">
        <v>13744</v>
      </c>
      <c r="B4629" s="30" t="s">
        <v>10106</v>
      </c>
      <c r="C4629" s="30" t="s">
        <v>13745</v>
      </c>
      <c r="D4629" s="30" t="s">
        <v>74</v>
      </c>
      <c r="E4629" s="30" t="s">
        <v>9891</v>
      </c>
      <c r="F4629" s="30"/>
      <c r="G4629" s="38">
        <v>60</v>
      </c>
      <c r="H4629" s="31">
        <v>0</v>
      </c>
      <c r="I4629" s="30" t="s">
        <v>622</v>
      </c>
      <c r="J4629" s="30" t="s">
        <v>623</v>
      </c>
      <c r="K4629" s="30" t="s">
        <v>495</v>
      </c>
      <c r="L4629" s="30" t="s">
        <v>612</v>
      </c>
      <c r="M4629" s="30" t="s">
        <v>1088</v>
      </c>
      <c r="N4629" s="30"/>
      <c r="O4629" s="30" t="s">
        <v>9872</v>
      </c>
      <c r="P4629" s="30" t="s">
        <v>9868</v>
      </c>
      <c r="Q4629" s="30" t="s">
        <v>4174</v>
      </c>
    </row>
    <row r="4630" spans="1:17" hidden="1" x14ac:dyDescent="0.2">
      <c r="A4630" s="30" t="s">
        <v>13746</v>
      </c>
      <c r="B4630" s="30" t="s">
        <v>10106</v>
      </c>
      <c r="C4630" s="30" t="s">
        <v>13747</v>
      </c>
      <c r="D4630" s="30" t="s">
        <v>74</v>
      </c>
      <c r="E4630" s="30" t="s">
        <v>9891</v>
      </c>
      <c r="F4630" s="30"/>
      <c r="G4630" s="38">
        <v>60</v>
      </c>
      <c r="H4630" s="31">
        <v>0</v>
      </c>
      <c r="I4630" s="30" t="s">
        <v>622</v>
      </c>
      <c r="J4630" s="30" t="s">
        <v>623</v>
      </c>
      <c r="K4630" s="30" t="s">
        <v>495</v>
      </c>
      <c r="L4630" s="30" t="s">
        <v>612</v>
      </c>
      <c r="M4630" s="30" t="s">
        <v>11230</v>
      </c>
      <c r="N4630" s="30"/>
      <c r="O4630" s="30" t="s">
        <v>9872</v>
      </c>
      <c r="P4630" s="30" t="s">
        <v>9868</v>
      </c>
      <c r="Q4630" s="30" t="s">
        <v>4174</v>
      </c>
    </row>
    <row r="4631" spans="1:17" hidden="1" x14ac:dyDescent="0.2">
      <c r="A4631" s="30" t="s">
        <v>13748</v>
      </c>
      <c r="B4631" s="30" t="s">
        <v>10109</v>
      </c>
      <c r="C4631" s="30" t="s">
        <v>13749</v>
      </c>
      <c r="D4631" s="30" t="s">
        <v>74</v>
      </c>
      <c r="E4631" s="30" t="s">
        <v>9891</v>
      </c>
      <c r="F4631" s="30"/>
      <c r="G4631" s="38">
        <v>60</v>
      </c>
      <c r="H4631" s="31">
        <v>0</v>
      </c>
      <c r="I4631" s="30" t="s">
        <v>622</v>
      </c>
      <c r="J4631" s="30" t="s">
        <v>623</v>
      </c>
      <c r="K4631" s="30" t="s">
        <v>495</v>
      </c>
      <c r="L4631" s="30" t="s">
        <v>612</v>
      </c>
      <c r="M4631" s="30" t="s">
        <v>997</v>
      </c>
      <c r="N4631" s="30"/>
      <c r="O4631" s="30" t="s">
        <v>9872</v>
      </c>
      <c r="P4631" s="30" t="s">
        <v>9868</v>
      </c>
      <c r="Q4631" s="30" t="s">
        <v>4174</v>
      </c>
    </row>
    <row r="4632" spans="1:17" hidden="1" x14ac:dyDescent="0.2">
      <c r="A4632" s="30" t="s">
        <v>13750</v>
      </c>
      <c r="B4632" s="30" t="s">
        <v>10103</v>
      </c>
      <c r="C4632" s="30" t="s">
        <v>13751</v>
      </c>
      <c r="D4632" s="30"/>
      <c r="E4632" s="30" t="s">
        <v>9870</v>
      </c>
      <c r="F4632" s="30" t="s">
        <v>74</v>
      </c>
      <c r="G4632" s="38">
        <v>60</v>
      </c>
      <c r="H4632" s="31">
        <v>0</v>
      </c>
      <c r="I4632" s="30" t="s">
        <v>552</v>
      </c>
      <c r="J4632" s="30" t="s">
        <v>553</v>
      </c>
      <c r="K4632" s="30" t="s">
        <v>495</v>
      </c>
      <c r="L4632" s="30" t="s">
        <v>496</v>
      </c>
      <c r="M4632" s="30" t="s">
        <v>654</v>
      </c>
      <c r="N4632" s="30"/>
      <c r="O4632" s="30" t="s">
        <v>9872</v>
      </c>
      <c r="P4632" s="30" t="s">
        <v>9868</v>
      </c>
      <c r="Q4632" s="30" t="s">
        <v>499</v>
      </c>
    </row>
    <row r="4633" spans="1:17" hidden="1" x14ac:dyDescent="0.2">
      <c r="A4633" s="30" t="s">
        <v>13752</v>
      </c>
      <c r="B4633" s="30" t="s">
        <v>10103</v>
      </c>
      <c r="C4633" s="30" t="s">
        <v>13753</v>
      </c>
      <c r="D4633" s="30"/>
      <c r="E4633" s="30" t="s">
        <v>9870</v>
      </c>
      <c r="F4633" s="30" t="s">
        <v>74</v>
      </c>
      <c r="G4633" s="38">
        <v>60</v>
      </c>
      <c r="H4633" s="31">
        <v>0</v>
      </c>
      <c r="I4633" s="30" t="s">
        <v>512</v>
      </c>
      <c r="J4633" s="30" t="s">
        <v>513</v>
      </c>
      <c r="K4633" s="30" t="s">
        <v>495</v>
      </c>
      <c r="L4633" s="30" t="s">
        <v>496</v>
      </c>
      <c r="M4633" s="30" t="s">
        <v>639</v>
      </c>
      <c r="N4633" s="30"/>
      <c r="O4633" s="30" t="s">
        <v>9872</v>
      </c>
      <c r="P4633" s="30" t="s">
        <v>9868</v>
      </c>
      <c r="Q4633" s="30" t="s">
        <v>499</v>
      </c>
    </row>
    <row r="4634" spans="1:17" hidden="1" x14ac:dyDescent="0.2">
      <c r="A4634" s="30" t="s">
        <v>13754</v>
      </c>
      <c r="B4634" s="30" t="s">
        <v>10103</v>
      </c>
      <c r="C4634" s="30" t="s">
        <v>13755</v>
      </c>
      <c r="D4634" s="30"/>
      <c r="E4634" s="30" t="s">
        <v>9870</v>
      </c>
      <c r="F4634" s="30" t="s">
        <v>74</v>
      </c>
      <c r="G4634" s="38">
        <v>60</v>
      </c>
      <c r="H4634" s="31">
        <v>0</v>
      </c>
      <c r="I4634" s="30" t="s">
        <v>586</v>
      </c>
      <c r="J4634" s="30" t="s">
        <v>587</v>
      </c>
      <c r="K4634" s="30" t="s">
        <v>495</v>
      </c>
      <c r="L4634" s="30" t="s">
        <v>496</v>
      </c>
      <c r="M4634" s="30" t="s">
        <v>497</v>
      </c>
      <c r="N4634" s="30"/>
      <c r="O4634" s="30" t="s">
        <v>9872</v>
      </c>
      <c r="P4634" s="30" t="s">
        <v>9868</v>
      </c>
      <c r="Q4634" s="30" t="s">
        <v>499</v>
      </c>
    </row>
    <row r="4635" spans="1:17" hidden="1" x14ac:dyDescent="0.2">
      <c r="A4635" s="30" t="s">
        <v>13756</v>
      </c>
      <c r="B4635" s="30" t="s">
        <v>10109</v>
      </c>
      <c r="C4635" s="30" t="s">
        <v>13757</v>
      </c>
      <c r="D4635" s="30" t="s">
        <v>74</v>
      </c>
      <c r="E4635" s="30" t="s">
        <v>9891</v>
      </c>
      <c r="F4635" s="30"/>
      <c r="G4635" s="38">
        <v>60</v>
      </c>
      <c r="H4635" s="31">
        <v>0</v>
      </c>
      <c r="I4635" s="30" t="s">
        <v>610</v>
      </c>
      <c r="J4635" s="30" t="s">
        <v>611</v>
      </c>
      <c r="K4635" s="30" t="s">
        <v>495</v>
      </c>
      <c r="L4635" s="30" t="s">
        <v>612</v>
      </c>
      <c r="M4635" s="30" t="s">
        <v>943</v>
      </c>
      <c r="N4635" s="30"/>
      <c r="O4635" s="30" t="s">
        <v>9872</v>
      </c>
      <c r="P4635" s="30" t="s">
        <v>9868</v>
      </c>
      <c r="Q4635" s="30" t="s">
        <v>4174</v>
      </c>
    </row>
    <row r="4636" spans="1:17" hidden="1" x14ac:dyDescent="0.2">
      <c r="A4636" s="30" t="s">
        <v>13758</v>
      </c>
      <c r="B4636" s="30" t="s">
        <v>10109</v>
      </c>
      <c r="C4636" s="30" t="s">
        <v>13759</v>
      </c>
      <c r="D4636" s="30" t="s">
        <v>74</v>
      </c>
      <c r="E4636" s="30" t="s">
        <v>9891</v>
      </c>
      <c r="F4636" s="30"/>
      <c r="G4636" s="38">
        <v>60</v>
      </c>
      <c r="H4636" s="31">
        <v>0</v>
      </c>
      <c r="I4636" s="30" t="s">
        <v>610</v>
      </c>
      <c r="J4636" s="30" t="s">
        <v>611</v>
      </c>
      <c r="K4636" s="30" t="s">
        <v>495</v>
      </c>
      <c r="L4636" s="30" t="s">
        <v>612</v>
      </c>
      <c r="M4636" s="30" t="s">
        <v>1108</v>
      </c>
      <c r="N4636" s="30"/>
      <c r="O4636" s="30" t="s">
        <v>9872</v>
      </c>
      <c r="P4636" s="30" t="s">
        <v>9868</v>
      </c>
      <c r="Q4636" s="30" t="s">
        <v>4174</v>
      </c>
    </row>
    <row r="4637" spans="1:17" hidden="1" x14ac:dyDescent="0.2">
      <c r="A4637" s="30" t="s">
        <v>13760</v>
      </c>
      <c r="B4637" s="30" t="s">
        <v>10109</v>
      </c>
      <c r="C4637" s="30" t="s">
        <v>13761</v>
      </c>
      <c r="D4637" s="30" t="s">
        <v>74</v>
      </c>
      <c r="E4637" s="30" t="s">
        <v>9891</v>
      </c>
      <c r="F4637" s="30"/>
      <c r="G4637" s="38">
        <v>60</v>
      </c>
      <c r="H4637" s="31">
        <v>0</v>
      </c>
      <c r="I4637" s="30" t="s">
        <v>622</v>
      </c>
      <c r="J4637" s="30" t="s">
        <v>623</v>
      </c>
      <c r="K4637" s="30" t="s">
        <v>495</v>
      </c>
      <c r="L4637" s="30" t="s">
        <v>612</v>
      </c>
      <c r="M4637" s="30" t="s">
        <v>1007</v>
      </c>
      <c r="N4637" s="30"/>
      <c r="O4637" s="30" t="s">
        <v>9872</v>
      </c>
      <c r="P4637" s="30" t="s">
        <v>9868</v>
      </c>
      <c r="Q4637" s="30" t="s">
        <v>4174</v>
      </c>
    </row>
    <row r="4638" spans="1:17" hidden="1" x14ac:dyDescent="0.2">
      <c r="A4638" s="30" t="s">
        <v>13762</v>
      </c>
      <c r="B4638" s="30" t="s">
        <v>10109</v>
      </c>
      <c r="C4638" s="30" t="s">
        <v>13763</v>
      </c>
      <c r="D4638" s="30" t="s">
        <v>74</v>
      </c>
      <c r="E4638" s="30" t="s">
        <v>9891</v>
      </c>
      <c r="F4638" s="30"/>
      <c r="G4638" s="38">
        <v>60</v>
      </c>
      <c r="H4638" s="31">
        <v>0</v>
      </c>
      <c r="I4638" s="30" t="s">
        <v>622</v>
      </c>
      <c r="J4638" s="30" t="s">
        <v>623</v>
      </c>
      <c r="K4638" s="30" t="s">
        <v>495</v>
      </c>
      <c r="L4638" s="30" t="s">
        <v>612</v>
      </c>
      <c r="M4638" s="30" t="s">
        <v>1007</v>
      </c>
      <c r="N4638" s="30"/>
      <c r="O4638" s="30" t="s">
        <v>9872</v>
      </c>
      <c r="P4638" s="30" t="s">
        <v>9868</v>
      </c>
      <c r="Q4638" s="30" t="s">
        <v>4174</v>
      </c>
    </row>
    <row r="4639" spans="1:17" hidden="1" x14ac:dyDescent="0.2">
      <c r="A4639" s="30" t="s">
        <v>13764</v>
      </c>
      <c r="B4639" s="30" t="s">
        <v>10103</v>
      </c>
      <c r="C4639" s="30" t="s">
        <v>13765</v>
      </c>
      <c r="D4639" s="30"/>
      <c r="E4639" s="30" t="s">
        <v>9870</v>
      </c>
      <c r="F4639" s="30" t="s">
        <v>74</v>
      </c>
      <c r="G4639" s="38">
        <v>60</v>
      </c>
      <c r="H4639" s="31">
        <v>0</v>
      </c>
      <c r="I4639" s="30" t="s">
        <v>512</v>
      </c>
      <c r="J4639" s="30" t="s">
        <v>513</v>
      </c>
      <c r="K4639" s="30" t="s">
        <v>495</v>
      </c>
      <c r="L4639" s="30" t="s">
        <v>496</v>
      </c>
      <c r="M4639" s="30" t="s">
        <v>695</v>
      </c>
      <c r="N4639" s="30" t="s">
        <v>3468</v>
      </c>
      <c r="O4639" s="30" t="s">
        <v>9872</v>
      </c>
      <c r="P4639" s="30" t="s">
        <v>9868</v>
      </c>
      <c r="Q4639" s="30" t="s">
        <v>499</v>
      </c>
    </row>
    <row r="4640" spans="1:17" hidden="1" x14ac:dyDescent="0.2">
      <c r="A4640" s="30" t="s">
        <v>13766</v>
      </c>
      <c r="B4640" s="30" t="s">
        <v>10103</v>
      </c>
      <c r="C4640" s="30" t="s">
        <v>13767</v>
      </c>
      <c r="D4640" s="30"/>
      <c r="E4640" s="30" t="s">
        <v>9870</v>
      </c>
      <c r="F4640" s="30" t="s">
        <v>74</v>
      </c>
      <c r="G4640" s="38">
        <v>60</v>
      </c>
      <c r="H4640" s="31">
        <v>0</v>
      </c>
      <c r="I4640" s="30" t="s">
        <v>552</v>
      </c>
      <c r="J4640" s="30" t="s">
        <v>553</v>
      </c>
      <c r="K4640" s="30" t="s">
        <v>495</v>
      </c>
      <c r="L4640" s="30" t="s">
        <v>496</v>
      </c>
      <c r="M4640" s="30" t="s">
        <v>602</v>
      </c>
      <c r="N4640" s="30"/>
      <c r="O4640" s="30" t="s">
        <v>9872</v>
      </c>
      <c r="P4640" s="30" t="s">
        <v>9868</v>
      </c>
      <c r="Q4640" s="30" t="s">
        <v>499</v>
      </c>
    </row>
    <row r="4641" spans="1:17" hidden="1" x14ac:dyDescent="0.2">
      <c r="A4641" s="30" t="s">
        <v>13768</v>
      </c>
      <c r="B4641" s="30" t="s">
        <v>10103</v>
      </c>
      <c r="C4641" s="30" t="s">
        <v>13769</v>
      </c>
      <c r="D4641" s="30"/>
      <c r="E4641" s="30" t="s">
        <v>9870</v>
      </c>
      <c r="F4641" s="30" t="s">
        <v>74</v>
      </c>
      <c r="G4641" s="38">
        <v>60</v>
      </c>
      <c r="H4641" s="31">
        <v>0</v>
      </c>
      <c r="I4641" s="30" t="s">
        <v>504</v>
      </c>
      <c r="J4641" s="30" t="s">
        <v>505</v>
      </c>
      <c r="K4641" s="30" t="s">
        <v>495</v>
      </c>
      <c r="L4641" s="30" t="s">
        <v>496</v>
      </c>
      <c r="M4641" s="30" t="s">
        <v>592</v>
      </c>
      <c r="N4641" s="30"/>
      <c r="O4641" s="30" t="s">
        <v>9872</v>
      </c>
      <c r="P4641" s="30" t="s">
        <v>9868</v>
      </c>
      <c r="Q4641" s="30" t="s">
        <v>499</v>
      </c>
    </row>
    <row r="4642" spans="1:17" hidden="1" x14ac:dyDescent="0.2">
      <c r="A4642" s="30" t="s">
        <v>13770</v>
      </c>
      <c r="B4642" s="30" t="s">
        <v>10106</v>
      </c>
      <c r="C4642" s="30" t="s">
        <v>13771</v>
      </c>
      <c r="D4642" s="30" t="s">
        <v>74</v>
      </c>
      <c r="E4642" s="30" t="s">
        <v>9891</v>
      </c>
      <c r="F4642" s="30"/>
      <c r="G4642" s="38">
        <v>60</v>
      </c>
      <c r="H4642" s="31">
        <v>0</v>
      </c>
      <c r="I4642" s="30" t="s">
        <v>622</v>
      </c>
      <c r="J4642" s="30" t="s">
        <v>623</v>
      </c>
      <c r="K4642" s="30" t="s">
        <v>495</v>
      </c>
      <c r="L4642" s="30" t="s">
        <v>612</v>
      </c>
      <c r="M4642" s="30" t="s">
        <v>11187</v>
      </c>
      <c r="N4642" s="30"/>
      <c r="O4642" s="30" t="s">
        <v>9872</v>
      </c>
      <c r="P4642" s="30" t="s">
        <v>9868</v>
      </c>
      <c r="Q4642" s="30" t="s">
        <v>4174</v>
      </c>
    </row>
    <row r="4643" spans="1:17" hidden="1" x14ac:dyDescent="0.2">
      <c r="A4643" s="30" t="s">
        <v>13772</v>
      </c>
      <c r="B4643" s="30" t="s">
        <v>10103</v>
      </c>
      <c r="C4643" s="30" t="s">
        <v>13773</v>
      </c>
      <c r="D4643" s="30"/>
      <c r="E4643" s="30" t="s">
        <v>9870</v>
      </c>
      <c r="F4643" s="30" t="s">
        <v>74</v>
      </c>
      <c r="G4643" s="38">
        <v>60</v>
      </c>
      <c r="H4643" s="31">
        <v>0</v>
      </c>
      <c r="I4643" s="30" t="s">
        <v>586</v>
      </c>
      <c r="J4643" s="30" t="s">
        <v>587</v>
      </c>
      <c r="K4643" s="30" t="s">
        <v>495</v>
      </c>
      <c r="L4643" s="30" t="s">
        <v>496</v>
      </c>
      <c r="M4643" s="30" t="s">
        <v>588</v>
      </c>
      <c r="N4643" s="30"/>
      <c r="O4643" s="30" t="s">
        <v>9872</v>
      </c>
      <c r="P4643" s="30" t="s">
        <v>9868</v>
      </c>
      <c r="Q4643" s="30" t="s">
        <v>499</v>
      </c>
    </row>
    <row r="4644" spans="1:17" hidden="1" x14ac:dyDescent="0.2">
      <c r="A4644" s="30" t="s">
        <v>13774</v>
      </c>
      <c r="B4644" s="30" t="s">
        <v>10109</v>
      </c>
      <c r="C4644" s="30" t="s">
        <v>13775</v>
      </c>
      <c r="D4644" s="30" t="s">
        <v>74</v>
      </c>
      <c r="E4644" s="30" t="s">
        <v>9891</v>
      </c>
      <c r="F4644" s="30"/>
      <c r="G4644" s="38">
        <v>60</v>
      </c>
      <c r="H4644" s="31">
        <v>0</v>
      </c>
      <c r="I4644" s="30" t="s">
        <v>622</v>
      </c>
      <c r="J4644" s="30" t="s">
        <v>623</v>
      </c>
      <c r="K4644" s="30" t="s">
        <v>495</v>
      </c>
      <c r="L4644" s="30" t="s">
        <v>612</v>
      </c>
      <c r="M4644" s="30" t="s">
        <v>1007</v>
      </c>
      <c r="N4644" s="30"/>
      <c r="O4644" s="30" t="s">
        <v>9872</v>
      </c>
      <c r="P4644" s="30" t="s">
        <v>9868</v>
      </c>
      <c r="Q4644" s="30" t="s">
        <v>4174</v>
      </c>
    </row>
    <row r="4645" spans="1:17" hidden="1" x14ac:dyDescent="0.2">
      <c r="A4645" s="30" t="s">
        <v>13776</v>
      </c>
      <c r="B4645" s="30" t="s">
        <v>10109</v>
      </c>
      <c r="C4645" s="30" t="s">
        <v>13777</v>
      </c>
      <c r="D4645" s="30" t="s">
        <v>74</v>
      </c>
      <c r="E4645" s="30" t="s">
        <v>9891</v>
      </c>
      <c r="F4645" s="30"/>
      <c r="G4645" s="38">
        <v>60</v>
      </c>
      <c r="H4645" s="31">
        <v>0</v>
      </c>
      <c r="I4645" s="30" t="s">
        <v>622</v>
      </c>
      <c r="J4645" s="30" t="s">
        <v>623</v>
      </c>
      <c r="K4645" s="30" t="s">
        <v>495</v>
      </c>
      <c r="L4645" s="30" t="s">
        <v>612</v>
      </c>
      <c r="M4645" s="30" t="s">
        <v>997</v>
      </c>
      <c r="N4645" s="30"/>
      <c r="O4645" s="30" t="s">
        <v>9872</v>
      </c>
      <c r="P4645" s="30" t="s">
        <v>9868</v>
      </c>
      <c r="Q4645" s="30" t="s">
        <v>4174</v>
      </c>
    </row>
    <row r="4646" spans="1:17" hidden="1" x14ac:dyDescent="0.2">
      <c r="A4646" s="30" t="s">
        <v>13778</v>
      </c>
      <c r="B4646" s="30" t="s">
        <v>10103</v>
      </c>
      <c r="C4646" s="30" t="s">
        <v>13779</v>
      </c>
      <c r="D4646" s="30"/>
      <c r="E4646" s="30" t="s">
        <v>9870</v>
      </c>
      <c r="F4646" s="30" t="s">
        <v>74</v>
      </c>
      <c r="G4646" s="38">
        <v>60</v>
      </c>
      <c r="H4646" s="31">
        <v>0</v>
      </c>
      <c r="I4646" s="30" t="s">
        <v>586</v>
      </c>
      <c r="J4646" s="30" t="s">
        <v>587</v>
      </c>
      <c r="K4646" s="30" t="s">
        <v>495</v>
      </c>
      <c r="L4646" s="30" t="s">
        <v>496</v>
      </c>
      <c r="M4646" s="30" t="s">
        <v>497</v>
      </c>
      <c r="N4646" s="30"/>
      <c r="O4646" s="30" t="s">
        <v>9872</v>
      </c>
      <c r="P4646" s="30" t="s">
        <v>9868</v>
      </c>
      <c r="Q4646" s="30" t="s">
        <v>499</v>
      </c>
    </row>
    <row r="4647" spans="1:17" hidden="1" x14ac:dyDescent="0.2">
      <c r="A4647" s="30" t="s">
        <v>13780</v>
      </c>
      <c r="B4647" s="30" t="s">
        <v>10109</v>
      </c>
      <c r="C4647" s="30" t="s">
        <v>13781</v>
      </c>
      <c r="D4647" s="30" t="s">
        <v>74</v>
      </c>
      <c r="E4647" s="30" t="s">
        <v>9891</v>
      </c>
      <c r="F4647" s="30"/>
      <c r="G4647" s="38">
        <v>60</v>
      </c>
      <c r="H4647" s="31">
        <v>0</v>
      </c>
      <c r="I4647" s="30" t="s">
        <v>610</v>
      </c>
      <c r="J4647" s="30" t="s">
        <v>611</v>
      </c>
      <c r="K4647" s="30" t="s">
        <v>495</v>
      </c>
      <c r="L4647" s="30" t="s">
        <v>612</v>
      </c>
      <c r="M4647" s="30" t="s">
        <v>1108</v>
      </c>
      <c r="N4647" s="30"/>
      <c r="O4647" s="30" t="s">
        <v>9872</v>
      </c>
      <c r="P4647" s="30" t="s">
        <v>9868</v>
      </c>
      <c r="Q4647" s="30" t="s">
        <v>4174</v>
      </c>
    </row>
    <row r="4648" spans="1:17" hidden="1" x14ac:dyDescent="0.2">
      <c r="A4648" s="30" t="s">
        <v>13782</v>
      </c>
      <c r="B4648" s="30" t="s">
        <v>10109</v>
      </c>
      <c r="C4648" s="30" t="s">
        <v>13783</v>
      </c>
      <c r="D4648" s="30" t="s">
        <v>74</v>
      </c>
      <c r="E4648" s="30" t="s">
        <v>9891</v>
      </c>
      <c r="F4648" s="30"/>
      <c r="G4648" s="38">
        <v>60</v>
      </c>
      <c r="H4648" s="31">
        <v>0</v>
      </c>
      <c r="I4648" s="30" t="s">
        <v>5036</v>
      </c>
      <c r="J4648" s="30" t="s">
        <v>5037</v>
      </c>
      <c r="K4648" s="30" t="s">
        <v>495</v>
      </c>
      <c r="L4648" s="30" t="s">
        <v>612</v>
      </c>
      <c r="M4648" s="30" t="s">
        <v>1166</v>
      </c>
      <c r="N4648" s="30"/>
      <c r="O4648" s="30" t="s">
        <v>9872</v>
      </c>
      <c r="P4648" s="30" t="s">
        <v>9868</v>
      </c>
      <c r="Q4648" s="30" t="s">
        <v>4174</v>
      </c>
    </row>
    <row r="4649" spans="1:17" hidden="1" x14ac:dyDescent="0.2">
      <c r="A4649" s="30" t="s">
        <v>13784</v>
      </c>
      <c r="B4649" s="30" t="s">
        <v>10103</v>
      </c>
      <c r="C4649" s="30" t="s">
        <v>13785</v>
      </c>
      <c r="D4649" s="30"/>
      <c r="E4649" s="30" t="s">
        <v>9870</v>
      </c>
      <c r="F4649" s="30" t="s">
        <v>74</v>
      </c>
      <c r="G4649" s="38">
        <v>60</v>
      </c>
      <c r="H4649" s="31">
        <v>0</v>
      </c>
      <c r="I4649" s="30" t="s">
        <v>586</v>
      </c>
      <c r="J4649" s="30" t="s">
        <v>587</v>
      </c>
      <c r="K4649" s="30" t="s">
        <v>495</v>
      </c>
      <c r="L4649" s="30" t="s">
        <v>496</v>
      </c>
      <c r="M4649" s="30" t="s">
        <v>877</v>
      </c>
      <c r="N4649" s="30"/>
      <c r="O4649" s="30" t="s">
        <v>9872</v>
      </c>
      <c r="P4649" s="30" t="s">
        <v>9868</v>
      </c>
      <c r="Q4649" s="30" t="s">
        <v>499</v>
      </c>
    </row>
    <row r="4650" spans="1:17" hidden="1" x14ac:dyDescent="0.2">
      <c r="A4650" s="30" t="s">
        <v>13786</v>
      </c>
      <c r="B4650" s="30" t="s">
        <v>10663</v>
      </c>
      <c r="C4650" s="30" t="s">
        <v>13787</v>
      </c>
      <c r="D4650" s="30"/>
      <c r="E4650" s="30" t="s">
        <v>9870</v>
      </c>
      <c r="F4650" s="30" t="s">
        <v>74</v>
      </c>
      <c r="G4650" s="38">
        <v>60</v>
      </c>
      <c r="H4650" s="31">
        <v>0</v>
      </c>
      <c r="I4650" s="30" t="s">
        <v>504</v>
      </c>
      <c r="J4650" s="30" t="s">
        <v>505</v>
      </c>
      <c r="K4650" s="30" t="s">
        <v>495</v>
      </c>
      <c r="L4650" s="30" t="s">
        <v>496</v>
      </c>
      <c r="M4650" s="30" t="s">
        <v>506</v>
      </c>
      <c r="N4650" s="30" t="s">
        <v>539</v>
      </c>
      <c r="O4650" s="30" t="s">
        <v>9872</v>
      </c>
      <c r="P4650" s="30" t="s">
        <v>9868</v>
      </c>
      <c r="Q4650" s="30" t="s">
        <v>499</v>
      </c>
    </row>
    <row r="4651" spans="1:17" hidden="1" x14ac:dyDescent="0.2">
      <c r="A4651" s="30" t="s">
        <v>13788</v>
      </c>
      <c r="B4651" s="30" t="s">
        <v>10109</v>
      </c>
      <c r="C4651" s="30" t="s">
        <v>13789</v>
      </c>
      <c r="D4651" s="30" t="s">
        <v>74</v>
      </c>
      <c r="E4651" s="30" t="s">
        <v>9891</v>
      </c>
      <c r="F4651" s="30"/>
      <c r="G4651" s="38">
        <v>60</v>
      </c>
      <c r="H4651" s="31">
        <v>0</v>
      </c>
      <c r="I4651" s="30" t="s">
        <v>622</v>
      </c>
      <c r="J4651" s="30" t="s">
        <v>623</v>
      </c>
      <c r="K4651" s="30" t="s">
        <v>495</v>
      </c>
      <c r="L4651" s="30" t="s">
        <v>612</v>
      </c>
      <c r="M4651" s="30" t="s">
        <v>1007</v>
      </c>
      <c r="N4651" s="30"/>
      <c r="O4651" s="30" t="s">
        <v>9872</v>
      </c>
      <c r="P4651" s="30" t="s">
        <v>9868</v>
      </c>
      <c r="Q4651" s="30" t="s">
        <v>4174</v>
      </c>
    </row>
    <row r="4652" spans="1:17" hidden="1" x14ac:dyDescent="0.2">
      <c r="A4652" s="30" t="s">
        <v>13790</v>
      </c>
      <c r="B4652" s="30" t="s">
        <v>10103</v>
      </c>
      <c r="C4652" s="30" t="s">
        <v>13791</v>
      </c>
      <c r="D4652" s="30"/>
      <c r="E4652" s="30" t="s">
        <v>9870</v>
      </c>
      <c r="F4652" s="30" t="s">
        <v>74</v>
      </c>
      <c r="G4652" s="38">
        <v>60</v>
      </c>
      <c r="H4652" s="31">
        <v>0</v>
      </c>
      <c r="I4652" s="30" t="s">
        <v>546</v>
      </c>
      <c r="J4652" s="30" t="s">
        <v>547</v>
      </c>
      <c r="K4652" s="30" t="s">
        <v>495</v>
      </c>
      <c r="L4652" s="30" t="s">
        <v>496</v>
      </c>
      <c r="M4652" s="30" t="s">
        <v>695</v>
      </c>
      <c r="N4652" s="30" t="s">
        <v>2843</v>
      </c>
      <c r="O4652" s="30" t="s">
        <v>9872</v>
      </c>
      <c r="P4652" s="30" t="s">
        <v>9868</v>
      </c>
      <c r="Q4652" s="30" t="s">
        <v>499</v>
      </c>
    </row>
    <row r="4653" spans="1:17" hidden="1" x14ac:dyDescent="0.2">
      <c r="A4653" s="30" t="s">
        <v>13792</v>
      </c>
      <c r="B4653" s="30" t="s">
        <v>10106</v>
      </c>
      <c r="C4653" s="30" t="s">
        <v>13793</v>
      </c>
      <c r="D4653" s="30" t="s">
        <v>74</v>
      </c>
      <c r="E4653" s="30" t="s">
        <v>9891</v>
      </c>
      <c r="F4653" s="30"/>
      <c r="G4653" s="38">
        <v>60</v>
      </c>
      <c r="H4653" s="31">
        <v>0</v>
      </c>
      <c r="I4653" s="30" t="s">
        <v>622</v>
      </c>
      <c r="J4653" s="30" t="s">
        <v>623</v>
      </c>
      <c r="K4653" s="30" t="s">
        <v>495</v>
      </c>
      <c r="L4653" s="30" t="s">
        <v>612</v>
      </c>
      <c r="M4653" s="30" t="s">
        <v>997</v>
      </c>
      <c r="N4653" s="30"/>
      <c r="O4653" s="30" t="s">
        <v>9872</v>
      </c>
      <c r="P4653" s="30" t="s">
        <v>9868</v>
      </c>
      <c r="Q4653" s="30" t="s">
        <v>4174</v>
      </c>
    </row>
    <row r="4654" spans="1:17" hidden="1" x14ac:dyDescent="0.2">
      <c r="A4654" s="30" t="s">
        <v>13794</v>
      </c>
      <c r="B4654" s="30" t="s">
        <v>10103</v>
      </c>
      <c r="C4654" s="30" t="s">
        <v>13795</v>
      </c>
      <c r="D4654" s="30"/>
      <c r="E4654" s="30" t="s">
        <v>9870</v>
      </c>
      <c r="F4654" s="30" t="s">
        <v>74</v>
      </c>
      <c r="G4654" s="38">
        <v>60</v>
      </c>
      <c r="H4654" s="31">
        <v>0</v>
      </c>
      <c r="I4654" s="30" t="s">
        <v>552</v>
      </c>
      <c r="J4654" s="30" t="s">
        <v>553</v>
      </c>
      <c r="K4654" s="30" t="s">
        <v>495</v>
      </c>
      <c r="L4654" s="30" t="s">
        <v>496</v>
      </c>
      <c r="M4654" s="30" t="s">
        <v>554</v>
      </c>
      <c r="N4654" s="30"/>
      <c r="O4654" s="30" t="s">
        <v>9872</v>
      </c>
      <c r="P4654" s="30" t="s">
        <v>9868</v>
      </c>
      <c r="Q4654" s="30" t="s">
        <v>499</v>
      </c>
    </row>
    <row r="4655" spans="1:17" hidden="1" x14ac:dyDescent="0.2">
      <c r="A4655" s="30" t="s">
        <v>13796</v>
      </c>
      <c r="B4655" s="30" t="s">
        <v>10103</v>
      </c>
      <c r="C4655" s="30" t="s">
        <v>13797</v>
      </c>
      <c r="D4655" s="30"/>
      <c r="E4655" s="30" t="s">
        <v>9870</v>
      </c>
      <c r="F4655" s="30" t="s">
        <v>74</v>
      </c>
      <c r="G4655" s="38">
        <v>60</v>
      </c>
      <c r="H4655" s="31">
        <v>0</v>
      </c>
      <c r="I4655" s="30" t="s">
        <v>586</v>
      </c>
      <c r="J4655" s="30" t="s">
        <v>587</v>
      </c>
      <c r="K4655" s="30" t="s">
        <v>495</v>
      </c>
      <c r="L4655" s="30" t="s">
        <v>496</v>
      </c>
      <c r="M4655" s="30" t="s">
        <v>3374</v>
      </c>
      <c r="N4655" s="30"/>
      <c r="O4655" s="30" t="s">
        <v>9872</v>
      </c>
      <c r="P4655" s="30" t="s">
        <v>9868</v>
      </c>
      <c r="Q4655" s="30" t="s">
        <v>499</v>
      </c>
    </row>
    <row r="4656" spans="1:17" hidden="1" x14ac:dyDescent="0.2">
      <c r="A4656" s="30" t="s">
        <v>13798</v>
      </c>
      <c r="B4656" s="30" t="s">
        <v>10109</v>
      </c>
      <c r="C4656" s="30" t="s">
        <v>13799</v>
      </c>
      <c r="D4656" s="30" t="s">
        <v>74</v>
      </c>
      <c r="E4656" s="30" t="s">
        <v>9891</v>
      </c>
      <c r="F4656" s="30"/>
      <c r="G4656" s="38">
        <v>60</v>
      </c>
      <c r="H4656" s="31">
        <v>0</v>
      </c>
      <c r="I4656" s="30" t="s">
        <v>622</v>
      </c>
      <c r="J4656" s="30" t="s">
        <v>623</v>
      </c>
      <c r="K4656" s="30" t="s">
        <v>495</v>
      </c>
      <c r="L4656" s="30" t="s">
        <v>612</v>
      </c>
      <c r="M4656" s="30" t="s">
        <v>997</v>
      </c>
      <c r="N4656" s="30"/>
      <c r="O4656" s="30" t="s">
        <v>9872</v>
      </c>
      <c r="P4656" s="30" t="s">
        <v>9868</v>
      </c>
      <c r="Q4656" s="30" t="s">
        <v>4174</v>
      </c>
    </row>
    <row r="4657" spans="1:17" hidden="1" x14ac:dyDescent="0.2">
      <c r="A4657" s="30" t="s">
        <v>13800</v>
      </c>
      <c r="B4657" s="30" t="s">
        <v>10109</v>
      </c>
      <c r="C4657" s="30" t="s">
        <v>13801</v>
      </c>
      <c r="D4657" s="30" t="s">
        <v>74</v>
      </c>
      <c r="E4657" s="30" t="s">
        <v>9891</v>
      </c>
      <c r="F4657" s="30"/>
      <c r="G4657" s="38">
        <v>60</v>
      </c>
      <c r="H4657" s="31">
        <v>0</v>
      </c>
      <c r="I4657" s="30" t="s">
        <v>5036</v>
      </c>
      <c r="J4657" s="30" t="s">
        <v>5037</v>
      </c>
      <c r="K4657" s="30" t="s">
        <v>495</v>
      </c>
      <c r="L4657" s="30" t="s">
        <v>612</v>
      </c>
      <c r="M4657" s="30" t="s">
        <v>613</v>
      </c>
      <c r="N4657" s="30"/>
      <c r="O4657" s="30" t="s">
        <v>9872</v>
      </c>
      <c r="P4657" s="30" t="s">
        <v>9868</v>
      </c>
      <c r="Q4657" s="30" t="s">
        <v>4174</v>
      </c>
    </row>
    <row r="4658" spans="1:17" hidden="1" x14ac:dyDescent="0.2">
      <c r="A4658" s="30" t="s">
        <v>13802</v>
      </c>
      <c r="B4658" s="30" t="s">
        <v>10109</v>
      </c>
      <c r="C4658" s="30" t="s">
        <v>13803</v>
      </c>
      <c r="D4658" s="30" t="s">
        <v>74</v>
      </c>
      <c r="E4658" s="30" t="s">
        <v>9891</v>
      </c>
      <c r="F4658" s="30"/>
      <c r="G4658" s="38">
        <v>60</v>
      </c>
      <c r="H4658" s="31">
        <v>0</v>
      </c>
      <c r="I4658" s="30" t="s">
        <v>5036</v>
      </c>
      <c r="J4658" s="30" t="s">
        <v>5037</v>
      </c>
      <c r="K4658" s="30" t="s">
        <v>495</v>
      </c>
      <c r="L4658" s="30" t="s">
        <v>612</v>
      </c>
      <c r="M4658" s="30" t="s">
        <v>1021</v>
      </c>
      <c r="N4658" s="30"/>
      <c r="O4658" s="30" t="s">
        <v>9872</v>
      </c>
      <c r="P4658" s="30" t="s">
        <v>9868</v>
      </c>
      <c r="Q4658" s="30" t="s">
        <v>4174</v>
      </c>
    </row>
    <row r="4659" spans="1:17" hidden="1" x14ac:dyDescent="0.2">
      <c r="A4659" s="30" t="s">
        <v>13804</v>
      </c>
      <c r="B4659" s="30" t="s">
        <v>10109</v>
      </c>
      <c r="C4659" s="30" t="s">
        <v>13805</v>
      </c>
      <c r="D4659" s="30" t="s">
        <v>74</v>
      </c>
      <c r="E4659" s="30" t="s">
        <v>9891</v>
      </c>
      <c r="F4659" s="30"/>
      <c r="G4659" s="38">
        <v>60</v>
      </c>
      <c r="H4659" s="31">
        <v>0</v>
      </c>
      <c r="I4659" s="30" t="s">
        <v>610</v>
      </c>
      <c r="J4659" s="30" t="s">
        <v>611</v>
      </c>
      <c r="K4659" s="30" t="s">
        <v>495</v>
      </c>
      <c r="L4659" s="30" t="s">
        <v>612</v>
      </c>
      <c r="M4659" s="30" t="s">
        <v>1108</v>
      </c>
      <c r="N4659" s="30"/>
      <c r="O4659" s="30" t="s">
        <v>9872</v>
      </c>
      <c r="P4659" s="30" t="s">
        <v>9868</v>
      </c>
      <c r="Q4659" s="30" t="s">
        <v>4174</v>
      </c>
    </row>
    <row r="4660" spans="1:17" hidden="1" x14ac:dyDescent="0.2">
      <c r="A4660" s="30" t="s">
        <v>13806</v>
      </c>
      <c r="B4660" s="30" t="s">
        <v>10109</v>
      </c>
      <c r="C4660" s="30" t="s">
        <v>13807</v>
      </c>
      <c r="D4660" s="30" t="s">
        <v>74</v>
      </c>
      <c r="E4660" s="30" t="s">
        <v>9891</v>
      </c>
      <c r="F4660" s="30"/>
      <c r="G4660" s="38">
        <v>60</v>
      </c>
      <c r="H4660" s="31">
        <v>0</v>
      </c>
      <c r="I4660" s="30" t="s">
        <v>610</v>
      </c>
      <c r="J4660" s="30" t="s">
        <v>611</v>
      </c>
      <c r="K4660" s="30" t="s">
        <v>495</v>
      </c>
      <c r="L4660" s="30" t="s">
        <v>612</v>
      </c>
      <c r="M4660" s="30" t="s">
        <v>950</v>
      </c>
      <c r="N4660" s="30"/>
      <c r="O4660" s="30" t="s">
        <v>9872</v>
      </c>
      <c r="P4660" s="30" t="s">
        <v>9868</v>
      </c>
      <c r="Q4660" s="30" t="s">
        <v>4174</v>
      </c>
    </row>
    <row r="4661" spans="1:17" hidden="1" x14ac:dyDescent="0.2">
      <c r="A4661" s="30" t="s">
        <v>13808</v>
      </c>
      <c r="B4661" s="30" t="s">
        <v>10109</v>
      </c>
      <c r="C4661" s="30" t="s">
        <v>13809</v>
      </c>
      <c r="D4661" s="30" t="s">
        <v>74</v>
      </c>
      <c r="E4661" s="30" t="s">
        <v>9891</v>
      </c>
      <c r="F4661" s="30"/>
      <c r="G4661" s="38">
        <v>60</v>
      </c>
      <c r="H4661" s="31">
        <v>0</v>
      </c>
      <c r="I4661" s="30" t="s">
        <v>5036</v>
      </c>
      <c r="J4661" s="30" t="s">
        <v>5037</v>
      </c>
      <c r="K4661" s="30" t="s">
        <v>495</v>
      </c>
      <c r="L4661" s="30" t="s">
        <v>612</v>
      </c>
      <c r="M4661" s="30" t="s">
        <v>1166</v>
      </c>
      <c r="N4661" s="30"/>
      <c r="O4661" s="30" t="s">
        <v>9872</v>
      </c>
      <c r="P4661" s="30" t="s">
        <v>9868</v>
      </c>
      <c r="Q4661" s="30" t="s">
        <v>4174</v>
      </c>
    </row>
    <row r="4662" spans="1:17" hidden="1" x14ac:dyDescent="0.2">
      <c r="A4662" s="30" t="s">
        <v>13810</v>
      </c>
      <c r="B4662" s="30" t="s">
        <v>10103</v>
      </c>
      <c r="C4662" s="30" t="s">
        <v>13811</v>
      </c>
      <c r="D4662" s="30"/>
      <c r="E4662" s="30" t="s">
        <v>9870</v>
      </c>
      <c r="F4662" s="30" t="s">
        <v>74</v>
      </c>
      <c r="G4662" s="38">
        <v>60</v>
      </c>
      <c r="H4662" s="31">
        <v>0</v>
      </c>
      <c r="I4662" s="30" t="s">
        <v>552</v>
      </c>
      <c r="J4662" s="30" t="s">
        <v>553</v>
      </c>
      <c r="K4662" s="30" t="s">
        <v>495</v>
      </c>
      <c r="L4662" s="30" t="s">
        <v>496</v>
      </c>
      <c r="M4662" s="30" t="s">
        <v>2249</v>
      </c>
      <c r="N4662" s="30"/>
      <c r="O4662" s="30" t="s">
        <v>9872</v>
      </c>
      <c r="P4662" s="30" t="s">
        <v>9868</v>
      </c>
      <c r="Q4662" s="30" t="s">
        <v>499</v>
      </c>
    </row>
    <row r="4663" spans="1:17" hidden="1" x14ac:dyDescent="0.2">
      <c r="A4663" s="30" t="s">
        <v>13812</v>
      </c>
      <c r="B4663" s="30" t="s">
        <v>10103</v>
      </c>
      <c r="C4663" s="30" t="s">
        <v>13813</v>
      </c>
      <c r="D4663" s="30"/>
      <c r="E4663" s="30" t="s">
        <v>9870</v>
      </c>
      <c r="F4663" s="30" t="s">
        <v>74</v>
      </c>
      <c r="G4663" s="38">
        <v>60</v>
      </c>
      <c r="H4663" s="31">
        <v>0</v>
      </c>
      <c r="I4663" s="30" t="s">
        <v>552</v>
      </c>
      <c r="J4663" s="30" t="s">
        <v>553</v>
      </c>
      <c r="K4663" s="30" t="s">
        <v>495</v>
      </c>
      <c r="L4663" s="30" t="s">
        <v>496</v>
      </c>
      <c r="M4663" s="30" t="s">
        <v>654</v>
      </c>
      <c r="N4663" s="30"/>
      <c r="O4663" s="30" t="s">
        <v>9872</v>
      </c>
      <c r="P4663" s="30" t="s">
        <v>9868</v>
      </c>
      <c r="Q4663" s="30" t="s">
        <v>499</v>
      </c>
    </row>
    <row r="4664" spans="1:17" hidden="1" x14ac:dyDescent="0.2">
      <c r="A4664" s="30" t="s">
        <v>13814</v>
      </c>
      <c r="B4664" s="30" t="s">
        <v>10106</v>
      </c>
      <c r="C4664" s="30" t="s">
        <v>13815</v>
      </c>
      <c r="D4664" s="30" t="s">
        <v>74</v>
      </c>
      <c r="E4664" s="30" t="s">
        <v>9891</v>
      </c>
      <c r="F4664" s="30"/>
      <c r="G4664" s="38">
        <v>60</v>
      </c>
      <c r="H4664" s="31">
        <v>0</v>
      </c>
      <c r="I4664" s="30" t="s">
        <v>622</v>
      </c>
      <c r="J4664" s="30" t="s">
        <v>623</v>
      </c>
      <c r="K4664" s="30" t="s">
        <v>495</v>
      </c>
      <c r="L4664" s="30" t="s">
        <v>612</v>
      </c>
      <c r="M4664" s="30" t="s">
        <v>1088</v>
      </c>
      <c r="N4664" s="30"/>
      <c r="O4664" s="30" t="s">
        <v>9872</v>
      </c>
      <c r="P4664" s="30" t="s">
        <v>9868</v>
      </c>
      <c r="Q4664" s="30" t="s">
        <v>4174</v>
      </c>
    </row>
    <row r="4665" spans="1:17" hidden="1" x14ac:dyDescent="0.2">
      <c r="A4665" s="30" t="s">
        <v>13816</v>
      </c>
      <c r="B4665" s="30" t="s">
        <v>10094</v>
      </c>
      <c r="C4665" s="30" t="s">
        <v>13817</v>
      </c>
      <c r="D4665" s="30"/>
      <c r="E4665" s="30" t="s">
        <v>9870</v>
      </c>
      <c r="F4665" s="30" t="s">
        <v>74</v>
      </c>
      <c r="G4665" s="38">
        <v>60</v>
      </c>
      <c r="H4665" s="31">
        <v>0</v>
      </c>
      <c r="I4665" s="30" t="s">
        <v>586</v>
      </c>
      <c r="J4665" s="30" t="s">
        <v>587</v>
      </c>
      <c r="K4665" s="30" t="s">
        <v>495</v>
      </c>
      <c r="L4665" s="30" t="s">
        <v>496</v>
      </c>
      <c r="M4665" s="30" t="s">
        <v>2374</v>
      </c>
      <c r="N4665" s="30"/>
      <c r="O4665" s="30" t="s">
        <v>9872</v>
      </c>
      <c r="P4665" s="30" t="s">
        <v>9868</v>
      </c>
      <c r="Q4665" s="30" t="s">
        <v>499</v>
      </c>
    </row>
    <row r="4666" spans="1:17" hidden="1" x14ac:dyDescent="0.2">
      <c r="A4666" s="30" t="s">
        <v>13818</v>
      </c>
      <c r="B4666" s="30" t="s">
        <v>10109</v>
      </c>
      <c r="C4666" s="30" t="s">
        <v>13819</v>
      </c>
      <c r="D4666" s="30" t="s">
        <v>74</v>
      </c>
      <c r="E4666" s="30" t="s">
        <v>9891</v>
      </c>
      <c r="F4666" s="30"/>
      <c r="G4666" s="38">
        <v>60</v>
      </c>
      <c r="H4666" s="31">
        <v>0</v>
      </c>
      <c r="I4666" s="30" t="s">
        <v>622</v>
      </c>
      <c r="J4666" s="30" t="s">
        <v>623</v>
      </c>
      <c r="K4666" s="30" t="s">
        <v>495</v>
      </c>
      <c r="L4666" s="30" t="s">
        <v>612</v>
      </c>
      <c r="M4666" s="30" t="s">
        <v>997</v>
      </c>
      <c r="N4666" s="30"/>
      <c r="O4666" s="30" t="s">
        <v>9872</v>
      </c>
      <c r="P4666" s="30" t="s">
        <v>9868</v>
      </c>
      <c r="Q4666" s="30" t="s">
        <v>4174</v>
      </c>
    </row>
    <row r="4667" spans="1:17" hidden="1" x14ac:dyDescent="0.2">
      <c r="A4667" s="30" t="s">
        <v>13820</v>
      </c>
      <c r="B4667" s="30" t="s">
        <v>10109</v>
      </c>
      <c r="C4667" s="30" t="s">
        <v>13821</v>
      </c>
      <c r="D4667" s="30" t="s">
        <v>74</v>
      </c>
      <c r="E4667" s="30" t="s">
        <v>9891</v>
      </c>
      <c r="F4667" s="30"/>
      <c r="G4667" s="38">
        <v>60</v>
      </c>
      <c r="H4667" s="31">
        <v>0</v>
      </c>
      <c r="I4667" s="30" t="s">
        <v>622</v>
      </c>
      <c r="J4667" s="30" t="s">
        <v>623</v>
      </c>
      <c r="K4667" s="30" t="s">
        <v>495</v>
      </c>
      <c r="L4667" s="30" t="s">
        <v>612</v>
      </c>
      <c r="M4667" s="30" t="s">
        <v>997</v>
      </c>
      <c r="N4667" s="30"/>
      <c r="O4667" s="30" t="s">
        <v>9872</v>
      </c>
      <c r="P4667" s="30" t="s">
        <v>9868</v>
      </c>
      <c r="Q4667" s="30" t="s">
        <v>4174</v>
      </c>
    </row>
    <row r="4668" spans="1:17" hidden="1" x14ac:dyDescent="0.2">
      <c r="A4668" s="30" t="s">
        <v>13822</v>
      </c>
      <c r="B4668" s="30" t="s">
        <v>13823</v>
      </c>
      <c r="C4668" s="30" t="s">
        <v>13824</v>
      </c>
      <c r="D4668" s="30"/>
      <c r="E4668" s="30" t="s">
        <v>10883</v>
      </c>
      <c r="F4668" s="30" t="s">
        <v>74</v>
      </c>
      <c r="G4668" s="38">
        <v>60</v>
      </c>
      <c r="H4668" s="31">
        <v>0</v>
      </c>
      <c r="I4668" s="30" t="s">
        <v>628</v>
      </c>
      <c r="J4668" s="30" t="s">
        <v>629</v>
      </c>
      <c r="K4668" s="30" t="s">
        <v>495</v>
      </c>
      <c r="L4668" s="30" t="s">
        <v>975</v>
      </c>
      <c r="M4668" s="30" t="s">
        <v>631</v>
      </c>
      <c r="N4668" s="30"/>
      <c r="O4668" s="30" t="s">
        <v>9872</v>
      </c>
      <c r="P4668" s="30" t="s">
        <v>9868</v>
      </c>
      <c r="Q4668" s="30" t="s">
        <v>499</v>
      </c>
    </row>
    <row r="4669" spans="1:17" hidden="1" x14ac:dyDescent="0.2">
      <c r="A4669" s="30" t="s">
        <v>13825</v>
      </c>
      <c r="B4669" s="30" t="s">
        <v>10109</v>
      </c>
      <c r="C4669" s="30" t="s">
        <v>13826</v>
      </c>
      <c r="D4669" s="30" t="s">
        <v>74</v>
      </c>
      <c r="E4669" s="30" t="s">
        <v>9891</v>
      </c>
      <c r="F4669" s="30"/>
      <c r="G4669" s="38">
        <v>60</v>
      </c>
      <c r="H4669" s="31">
        <v>0</v>
      </c>
      <c r="I4669" s="30" t="s">
        <v>5036</v>
      </c>
      <c r="J4669" s="30" t="s">
        <v>5037</v>
      </c>
      <c r="K4669" s="30" t="s">
        <v>495</v>
      </c>
      <c r="L4669" s="30" t="s">
        <v>612</v>
      </c>
      <c r="M4669" s="30" t="s">
        <v>1166</v>
      </c>
      <c r="N4669" s="30"/>
      <c r="O4669" s="30" t="s">
        <v>9872</v>
      </c>
      <c r="P4669" s="30" t="s">
        <v>9868</v>
      </c>
      <c r="Q4669" s="30" t="s">
        <v>4174</v>
      </c>
    </row>
    <row r="4670" spans="1:17" hidden="1" x14ac:dyDescent="0.2">
      <c r="A4670" s="30" t="s">
        <v>13827</v>
      </c>
      <c r="B4670" s="30" t="s">
        <v>10109</v>
      </c>
      <c r="C4670" s="30" t="s">
        <v>13828</v>
      </c>
      <c r="D4670" s="30" t="s">
        <v>74</v>
      </c>
      <c r="E4670" s="30" t="s">
        <v>10883</v>
      </c>
      <c r="F4670" s="30"/>
      <c r="G4670" s="38">
        <v>60</v>
      </c>
      <c r="H4670" s="31">
        <v>0</v>
      </c>
      <c r="I4670" s="30" t="s">
        <v>610</v>
      </c>
      <c r="J4670" s="30" t="s">
        <v>611</v>
      </c>
      <c r="K4670" s="30" t="s">
        <v>495</v>
      </c>
      <c r="L4670" s="30" t="s">
        <v>612</v>
      </c>
      <c r="M4670" s="30" t="s">
        <v>6616</v>
      </c>
      <c r="N4670" s="30"/>
      <c r="O4670" s="30" t="s">
        <v>9872</v>
      </c>
      <c r="P4670" s="30" t="s">
        <v>9868</v>
      </c>
      <c r="Q4670" s="30" t="s">
        <v>4174</v>
      </c>
    </row>
    <row r="4671" spans="1:17" hidden="1" x14ac:dyDescent="0.2">
      <c r="A4671" s="30" t="s">
        <v>13829</v>
      </c>
      <c r="B4671" s="30" t="s">
        <v>10109</v>
      </c>
      <c r="C4671" s="30" t="s">
        <v>13830</v>
      </c>
      <c r="D4671" s="30" t="s">
        <v>74</v>
      </c>
      <c r="E4671" s="30" t="s">
        <v>9891</v>
      </c>
      <c r="F4671" s="30"/>
      <c r="G4671" s="38">
        <v>60</v>
      </c>
      <c r="H4671" s="31">
        <v>0</v>
      </c>
      <c r="I4671" s="30" t="s">
        <v>622</v>
      </c>
      <c r="J4671" s="30" t="s">
        <v>623</v>
      </c>
      <c r="K4671" s="30" t="s">
        <v>495</v>
      </c>
      <c r="L4671" s="30" t="s">
        <v>612</v>
      </c>
      <c r="M4671" s="30" t="s">
        <v>1007</v>
      </c>
      <c r="N4671" s="30"/>
      <c r="O4671" s="30" t="s">
        <v>9872</v>
      </c>
      <c r="P4671" s="30" t="s">
        <v>9868</v>
      </c>
      <c r="Q4671" s="30" t="s">
        <v>4174</v>
      </c>
    </row>
    <row r="4672" spans="1:17" hidden="1" x14ac:dyDescent="0.2">
      <c r="A4672" s="30" t="s">
        <v>13831</v>
      </c>
      <c r="B4672" s="30" t="s">
        <v>10109</v>
      </c>
      <c r="C4672" s="30" t="s">
        <v>13832</v>
      </c>
      <c r="D4672" s="30" t="s">
        <v>74</v>
      </c>
      <c r="E4672" s="30" t="s">
        <v>9891</v>
      </c>
      <c r="F4672" s="30"/>
      <c r="G4672" s="38">
        <v>60</v>
      </c>
      <c r="H4672" s="31">
        <v>0</v>
      </c>
      <c r="I4672" s="30" t="s">
        <v>5036</v>
      </c>
      <c r="J4672" s="30" t="s">
        <v>5037</v>
      </c>
      <c r="K4672" s="30" t="s">
        <v>495</v>
      </c>
      <c r="L4672" s="30" t="s">
        <v>612</v>
      </c>
      <c r="M4672" s="30" t="s">
        <v>1166</v>
      </c>
      <c r="N4672" s="30"/>
      <c r="O4672" s="30" t="s">
        <v>9872</v>
      </c>
      <c r="P4672" s="30" t="s">
        <v>9868</v>
      </c>
      <c r="Q4672" s="30" t="s">
        <v>4174</v>
      </c>
    </row>
    <row r="4673" spans="1:17" hidden="1" x14ac:dyDescent="0.2">
      <c r="A4673" s="30" t="s">
        <v>13833</v>
      </c>
      <c r="B4673" s="30" t="s">
        <v>10094</v>
      </c>
      <c r="C4673" s="30" t="s">
        <v>13834</v>
      </c>
      <c r="D4673" s="30"/>
      <c r="E4673" s="30" t="s">
        <v>9870</v>
      </c>
      <c r="F4673" s="30" t="s">
        <v>74</v>
      </c>
      <c r="G4673" s="38">
        <v>60</v>
      </c>
      <c r="H4673" s="31">
        <v>0</v>
      </c>
      <c r="I4673" s="30" t="s">
        <v>586</v>
      </c>
      <c r="J4673" s="30" t="s">
        <v>587</v>
      </c>
      <c r="K4673" s="30" t="s">
        <v>495</v>
      </c>
      <c r="L4673" s="30" t="s">
        <v>496</v>
      </c>
      <c r="M4673" s="30" t="s">
        <v>2374</v>
      </c>
      <c r="N4673" s="30"/>
      <c r="O4673" s="30" t="s">
        <v>9872</v>
      </c>
      <c r="P4673" s="30" t="s">
        <v>9868</v>
      </c>
      <c r="Q4673" s="30" t="s">
        <v>499</v>
      </c>
    </row>
    <row r="4674" spans="1:17" hidden="1" x14ac:dyDescent="0.2">
      <c r="A4674" s="30" t="s">
        <v>13835</v>
      </c>
      <c r="B4674" s="30" t="s">
        <v>10103</v>
      </c>
      <c r="C4674" s="30" t="s">
        <v>13836</v>
      </c>
      <c r="D4674" s="30"/>
      <c r="E4674" s="30" t="s">
        <v>9870</v>
      </c>
      <c r="F4674" s="30" t="s">
        <v>74</v>
      </c>
      <c r="G4674" s="38">
        <v>60</v>
      </c>
      <c r="H4674" s="31">
        <v>0</v>
      </c>
      <c r="I4674" s="30" t="s">
        <v>512</v>
      </c>
      <c r="J4674" s="30" t="s">
        <v>513</v>
      </c>
      <c r="K4674" s="30" t="s">
        <v>495</v>
      </c>
      <c r="L4674" s="30" t="s">
        <v>496</v>
      </c>
      <c r="M4674" s="30" t="s">
        <v>639</v>
      </c>
      <c r="N4674" s="30"/>
      <c r="O4674" s="30" t="s">
        <v>9872</v>
      </c>
      <c r="P4674" s="30" t="s">
        <v>9868</v>
      </c>
      <c r="Q4674" s="30" t="s">
        <v>499</v>
      </c>
    </row>
    <row r="4675" spans="1:17" hidden="1" x14ac:dyDescent="0.2">
      <c r="A4675" s="30" t="s">
        <v>13837</v>
      </c>
      <c r="B4675" s="30" t="s">
        <v>10094</v>
      </c>
      <c r="C4675" s="30" t="s">
        <v>13838</v>
      </c>
      <c r="D4675" s="30"/>
      <c r="E4675" s="30" t="s">
        <v>9870</v>
      </c>
      <c r="F4675" s="30" t="s">
        <v>74</v>
      </c>
      <c r="G4675" s="38">
        <v>60</v>
      </c>
      <c r="H4675" s="31">
        <v>0</v>
      </c>
      <c r="I4675" s="30" t="s">
        <v>586</v>
      </c>
      <c r="J4675" s="30" t="s">
        <v>587</v>
      </c>
      <c r="K4675" s="30" t="s">
        <v>495</v>
      </c>
      <c r="L4675" s="30" t="s">
        <v>496</v>
      </c>
      <c r="M4675" s="30" t="s">
        <v>2374</v>
      </c>
      <c r="N4675" s="30"/>
      <c r="O4675" s="30" t="s">
        <v>9872</v>
      </c>
      <c r="P4675" s="30" t="s">
        <v>9868</v>
      </c>
      <c r="Q4675" s="30" t="s">
        <v>499</v>
      </c>
    </row>
    <row r="4676" spans="1:17" hidden="1" x14ac:dyDescent="0.2">
      <c r="A4676" s="30" t="s">
        <v>13839</v>
      </c>
      <c r="B4676" s="30" t="s">
        <v>13840</v>
      </c>
      <c r="C4676" s="30" t="s">
        <v>13841</v>
      </c>
      <c r="D4676" s="30"/>
      <c r="E4676" s="30" t="s">
        <v>9870</v>
      </c>
      <c r="F4676" s="30" t="s">
        <v>74</v>
      </c>
      <c r="G4676" s="38">
        <v>60</v>
      </c>
      <c r="H4676" s="31">
        <v>0</v>
      </c>
      <c r="I4676" s="30" t="s">
        <v>586</v>
      </c>
      <c r="J4676" s="30" t="s">
        <v>587</v>
      </c>
      <c r="K4676" s="30" t="s">
        <v>495</v>
      </c>
      <c r="L4676" s="30" t="s">
        <v>496</v>
      </c>
      <c r="M4676" s="30" t="s">
        <v>588</v>
      </c>
      <c r="N4676" s="30" t="s">
        <v>9962</v>
      </c>
      <c r="O4676" s="30" t="s">
        <v>9872</v>
      </c>
      <c r="P4676" s="30" t="s">
        <v>9868</v>
      </c>
      <c r="Q4676" s="30" t="s">
        <v>499</v>
      </c>
    </row>
    <row r="4677" spans="1:17" hidden="1" x14ac:dyDescent="0.2">
      <c r="A4677" s="30" t="s">
        <v>13842</v>
      </c>
      <c r="B4677" s="30" t="s">
        <v>10109</v>
      </c>
      <c r="C4677" s="30" t="s">
        <v>13843</v>
      </c>
      <c r="D4677" s="30" t="s">
        <v>74</v>
      </c>
      <c r="E4677" s="30" t="s">
        <v>9891</v>
      </c>
      <c r="F4677" s="30"/>
      <c r="G4677" s="38">
        <v>60</v>
      </c>
      <c r="H4677" s="31">
        <v>0</v>
      </c>
      <c r="I4677" s="30" t="s">
        <v>5036</v>
      </c>
      <c r="J4677" s="30" t="s">
        <v>5037</v>
      </c>
      <c r="K4677" s="30" t="s">
        <v>495</v>
      </c>
      <c r="L4677" s="30" t="s">
        <v>612</v>
      </c>
      <c r="M4677" s="30" t="s">
        <v>1021</v>
      </c>
      <c r="N4677" s="30"/>
      <c r="O4677" s="30" t="s">
        <v>9872</v>
      </c>
      <c r="P4677" s="30" t="s">
        <v>9868</v>
      </c>
      <c r="Q4677" s="30" t="s">
        <v>4174</v>
      </c>
    </row>
    <row r="4678" spans="1:17" hidden="1" x14ac:dyDescent="0.2">
      <c r="A4678" s="30" t="s">
        <v>13844</v>
      </c>
      <c r="B4678" s="30" t="s">
        <v>10109</v>
      </c>
      <c r="C4678" s="30" t="s">
        <v>13845</v>
      </c>
      <c r="D4678" s="30" t="s">
        <v>74</v>
      </c>
      <c r="E4678" s="30" t="s">
        <v>9891</v>
      </c>
      <c r="F4678" s="30"/>
      <c r="G4678" s="38">
        <v>60</v>
      </c>
      <c r="H4678" s="31">
        <v>0</v>
      </c>
      <c r="I4678" s="30" t="s">
        <v>5036</v>
      </c>
      <c r="J4678" s="30" t="s">
        <v>5037</v>
      </c>
      <c r="K4678" s="30" t="s">
        <v>495</v>
      </c>
      <c r="L4678" s="30" t="s">
        <v>612</v>
      </c>
      <c r="M4678" s="30" t="s">
        <v>613</v>
      </c>
      <c r="N4678" s="30"/>
      <c r="O4678" s="30" t="s">
        <v>9872</v>
      </c>
      <c r="P4678" s="30" t="s">
        <v>9868</v>
      </c>
      <c r="Q4678" s="30" t="s">
        <v>4174</v>
      </c>
    </row>
    <row r="4679" spans="1:17" hidden="1" x14ac:dyDescent="0.2">
      <c r="A4679" s="30" t="s">
        <v>13846</v>
      </c>
      <c r="B4679" s="30" t="s">
        <v>10109</v>
      </c>
      <c r="C4679" s="30" t="s">
        <v>13847</v>
      </c>
      <c r="D4679" s="30" t="s">
        <v>74</v>
      </c>
      <c r="E4679" s="30" t="s">
        <v>9891</v>
      </c>
      <c r="F4679" s="30"/>
      <c r="G4679" s="38">
        <v>60</v>
      </c>
      <c r="H4679" s="31">
        <v>0</v>
      </c>
      <c r="I4679" s="30" t="s">
        <v>5036</v>
      </c>
      <c r="J4679" s="30" t="s">
        <v>5037</v>
      </c>
      <c r="K4679" s="30" t="s">
        <v>495</v>
      </c>
      <c r="L4679" s="30" t="s">
        <v>612</v>
      </c>
      <c r="M4679" s="30" t="s">
        <v>9437</v>
      </c>
      <c r="N4679" s="30"/>
      <c r="O4679" s="30" t="s">
        <v>9872</v>
      </c>
      <c r="P4679" s="30" t="s">
        <v>9868</v>
      </c>
      <c r="Q4679" s="30" t="s">
        <v>4174</v>
      </c>
    </row>
    <row r="4680" spans="1:17" hidden="1" x14ac:dyDescent="0.2">
      <c r="A4680" s="30" t="s">
        <v>13848</v>
      </c>
      <c r="B4680" s="30" t="s">
        <v>10109</v>
      </c>
      <c r="C4680" s="30" t="s">
        <v>13849</v>
      </c>
      <c r="D4680" s="30" t="s">
        <v>74</v>
      </c>
      <c r="E4680" s="30" t="s">
        <v>9891</v>
      </c>
      <c r="F4680" s="30"/>
      <c r="G4680" s="38">
        <v>60</v>
      </c>
      <c r="H4680" s="31">
        <v>0</v>
      </c>
      <c r="I4680" s="30" t="s">
        <v>622</v>
      </c>
      <c r="J4680" s="30" t="s">
        <v>623</v>
      </c>
      <c r="K4680" s="30" t="s">
        <v>495</v>
      </c>
      <c r="L4680" s="30" t="s">
        <v>612</v>
      </c>
      <c r="M4680" s="30" t="s">
        <v>1153</v>
      </c>
      <c r="N4680" s="30"/>
      <c r="O4680" s="30" t="s">
        <v>9872</v>
      </c>
      <c r="P4680" s="30" t="s">
        <v>9868</v>
      </c>
      <c r="Q4680" s="30" t="s">
        <v>4174</v>
      </c>
    </row>
    <row r="4681" spans="1:17" hidden="1" x14ac:dyDescent="0.2">
      <c r="A4681" s="30" t="s">
        <v>13850</v>
      </c>
      <c r="B4681" s="30" t="s">
        <v>10103</v>
      </c>
      <c r="C4681" s="30" t="s">
        <v>13851</v>
      </c>
      <c r="D4681" s="30"/>
      <c r="E4681" s="30" t="s">
        <v>9870</v>
      </c>
      <c r="F4681" s="30" t="s">
        <v>74</v>
      </c>
      <c r="G4681" s="38">
        <v>60</v>
      </c>
      <c r="H4681" s="31">
        <v>0</v>
      </c>
      <c r="I4681" s="30" t="s">
        <v>552</v>
      </c>
      <c r="J4681" s="30" t="s">
        <v>553</v>
      </c>
      <c r="K4681" s="30" t="s">
        <v>495</v>
      </c>
      <c r="L4681" s="30" t="s">
        <v>496</v>
      </c>
      <c r="M4681" s="30" t="s">
        <v>602</v>
      </c>
      <c r="N4681" s="30"/>
      <c r="O4681" s="30" t="s">
        <v>9872</v>
      </c>
      <c r="P4681" s="30" t="s">
        <v>9868</v>
      </c>
      <c r="Q4681" s="30" t="s">
        <v>499</v>
      </c>
    </row>
    <row r="4682" spans="1:17" hidden="1" x14ac:dyDescent="0.2">
      <c r="A4682" s="30" t="s">
        <v>13852</v>
      </c>
      <c r="B4682" s="30" t="s">
        <v>10109</v>
      </c>
      <c r="C4682" s="30" t="s">
        <v>13853</v>
      </c>
      <c r="D4682" s="30" t="s">
        <v>74</v>
      </c>
      <c r="E4682" s="30" t="s">
        <v>9891</v>
      </c>
      <c r="F4682" s="30"/>
      <c r="G4682" s="38">
        <v>60</v>
      </c>
      <c r="H4682" s="31">
        <v>0</v>
      </c>
      <c r="I4682" s="30" t="s">
        <v>5036</v>
      </c>
      <c r="J4682" s="30" t="s">
        <v>5037</v>
      </c>
      <c r="K4682" s="30" t="s">
        <v>495</v>
      </c>
      <c r="L4682" s="30" t="s">
        <v>612</v>
      </c>
      <c r="M4682" s="30" t="s">
        <v>1021</v>
      </c>
      <c r="N4682" s="30"/>
      <c r="O4682" s="30" t="s">
        <v>9872</v>
      </c>
      <c r="P4682" s="30" t="s">
        <v>9868</v>
      </c>
      <c r="Q4682" s="30" t="s">
        <v>4174</v>
      </c>
    </row>
    <row r="4683" spans="1:17" hidden="1" x14ac:dyDescent="0.2">
      <c r="A4683" s="30" t="s">
        <v>13854</v>
      </c>
      <c r="B4683" s="30" t="s">
        <v>10109</v>
      </c>
      <c r="C4683" s="30" t="s">
        <v>13855</v>
      </c>
      <c r="D4683" s="30" t="s">
        <v>74</v>
      </c>
      <c r="E4683" s="30" t="s">
        <v>9891</v>
      </c>
      <c r="F4683" s="30"/>
      <c r="G4683" s="38">
        <v>60</v>
      </c>
      <c r="H4683" s="31">
        <v>0</v>
      </c>
      <c r="I4683" s="30" t="s">
        <v>610</v>
      </c>
      <c r="J4683" s="30" t="s">
        <v>611</v>
      </c>
      <c r="K4683" s="30" t="s">
        <v>495</v>
      </c>
      <c r="L4683" s="30" t="s">
        <v>612</v>
      </c>
      <c r="M4683" s="30" t="s">
        <v>1035</v>
      </c>
      <c r="N4683" s="30"/>
      <c r="O4683" s="30" t="s">
        <v>9872</v>
      </c>
      <c r="P4683" s="30" t="s">
        <v>9868</v>
      </c>
      <c r="Q4683" s="30" t="s">
        <v>4174</v>
      </c>
    </row>
    <row r="4684" spans="1:17" hidden="1" x14ac:dyDescent="0.2">
      <c r="A4684" s="30" t="s">
        <v>13856</v>
      </c>
      <c r="B4684" s="30" t="s">
        <v>10109</v>
      </c>
      <c r="C4684" s="30" t="s">
        <v>13857</v>
      </c>
      <c r="D4684" s="30" t="s">
        <v>74</v>
      </c>
      <c r="E4684" s="30" t="s">
        <v>9891</v>
      </c>
      <c r="F4684" s="30"/>
      <c r="G4684" s="38">
        <v>60</v>
      </c>
      <c r="H4684" s="31">
        <v>0</v>
      </c>
      <c r="I4684" s="30" t="s">
        <v>5036</v>
      </c>
      <c r="J4684" s="30" t="s">
        <v>5037</v>
      </c>
      <c r="K4684" s="30" t="s">
        <v>495</v>
      </c>
      <c r="L4684" s="30" t="s">
        <v>612</v>
      </c>
      <c r="M4684" s="30" t="s">
        <v>1828</v>
      </c>
      <c r="N4684" s="30"/>
      <c r="O4684" s="30" t="s">
        <v>9872</v>
      </c>
      <c r="P4684" s="30" t="s">
        <v>9868</v>
      </c>
      <c r="Q4684" s="30" t="s">
        <v>4174</v>
      </c>
    </row>
    <row r="4685" spans="1:17" hidden="1" x14ac:dyDescent="0.2">
      <c r="A4685" s="30" t="s">
        <v>13858</v>
      </c>
      <c r="B4685" s="30" t="s">
        <v>10109</v>
      </c>
      <c r="C4685" s="30" t="s">
        <v>13859</v>
      </c>
      <c r="D4685" s="30" t="s">
        <v>74</v>
      </c>
      <c r="E4685" s="30" t="s">
        <v>9891</v>
      </c>
      <c r="F4685" s="30"/>
      <c r="G4685" s="38">
        <v>60</v>
      </c>
      <c r="H4685" s="31">
        <v>0</v>
      </c>
      <c r="I4685" s="30" t="s">
        <v>5036</v>
      </c>
      <c r="J4685" s="30" t="s">
        <v>5037</v>
      </c>
      <c r="K4685" s="30" t="s">
        <v>495</v>
      </c>
      <c r="L4685" s="30" t="s">
        <v>612</v>
      </c>
      <c r="M4685" s="30" t="s">
        <v>1828</v>
      </c>
      <c r="N4685" s="30"/>
      <c r="O4685" s="30" t="s">
        <v>9872</v>
      </c>
      <c r="P4685" s="30" t="s">
        <v>9868</v>
      </c>
      <c r="Q4685" s="30" t="s">
        <v>4174</v>
      </c>
    </row>
    <row r="4686" spans="1:17" hidden="1" x14ac:dyDescent="0.2">
      <c r="A4686" s="30" t="s">
        <v>13860</v>
      </c>
      <c r="B4686" s="30" t="s">
        <v>10103</v>
      </c>
      <c r="C4686" s="30" t="s">
        <v>13861</v>
      </c>
      <c r="D4686" s="30"/>
      <c r="E4686" s="30" t="s">
        <v>9870</v>
      </c>
      <c r="F4686" s="30" t="s">
        <v>74</v>
      </c>
      <c r="G4686" s="38">
        <v>60</v>
      </c>
      <c r="H4686" s="31">
        <v>0</v>
      </c>
      <c r="I4686" s="30" t="s">
        <v>586</v>
      </c>
      <c r="J4686" s="30" t="s">
        <v>587</v>
      </c>
      <c r="K4686" s="30" t="s">
        <v>495</v>
      </c>
      <c r="L4686" s="30" t="s">
        <v>496</v>
      </c>
      <c r="M4686" s="30" t="s">
        <v>877</v>
      </c>
      <c r="N4686" s="30"/>
      <c r="O4686" s="30" t="s">
        <v>9872</v>
      </c>
      <c r="P4686" s="30" t="s">
        <v>9868</v>
      </c>
      <c r="Q4686" s="30" t="s">
        <v>499</v>
      </c>
    </row>
    <row r="4687" spans="1:17" hidden="1" x14ac:dyDescent="0.2">
      <c r="A4687" s="30" t="s">
        <v>13862</v>
      </c>
      <c r="B4687" s="30" t="s">
        <v>10103</v>
      </c>
      <c r="C4687" s="30" t="s">
        <v>13863</v>
      </c>
      <c r="D4687" s="30"/>
      <c r="E4687" s="30" t="s">
        <v>9870</v>
      </c>
      <c r="F4687" s="30" t="s">
        <v>74</v>
      </c>
      <c r="G4687" s="38">
        <v>60</v>
      </c>
      <c r="H4687" s="31">
        <v>0</v>
      </c>
      <c r="I4687" s="30" t="s">
        <v>586</v>
      </c>
      <c r="J4687" s="30" t="s">
        <v>587</v>
      </c>
      <c r="K4687" s="30" t="s">
        <v>495</v>
      </c>
      <c r="L4687" s="30" t="s">
        <v>496</v>
      </c>
      <c r="M4687" s="30" t="s">
        <v>903</v>
      </c>
      <c r="N4687" s="30"/>
      <c r="O4687" s="30" t="s">
        <v>9872</v>
      </c>
      <c r="P4687" s="30" t="s">
        <v>9868</v>
      </c>
      <c r="Q4687" s="30" t="s">
        <v>499</v>
      </c>
    </row>
    <row r="4688" spans="1:17" hidden="1" x14ac:dyDescent="0.2">
      <c r="A4688" s="30" t="s">
        <v>13864</v>
      </c>
      <c r="B4688" s="30" t="s">
        <v>10103</v>
      </c>
      <c r="C4688" s="30" t="s">
        <v>13865</v>
      </c>
      <c r="D4688" s="30"/>
      <c r="E4688" s="30" t="s">
        <v>9870</v>
      </c>
      <c r="F4688" s="30" t="s">
        <v>74</v>
      </c>
      <c r="G4688" s="38">
        <v>60</v>
      </c>
      <c r="H4688" s="31">
        <v>0</v>
      </c>
      <c r="I4688" s="30" t="s">
        <v>586</v>
      </c>
      <c r="J4688" s="30" t="s">
        <v>587</v>
      </c>
      <c r="K4688" s="30" t="s">
        <v>495</v>
      </c>
      <c r="L4688" s="30" t="s">
        <v>496</v>
      </c>
      <c r="M4688" s="30" t="s">
        <v>903</v>
      </c>
      <c r="N4688" s="30"/>
      <c r="O4688" s="30" t="s">
        <v>9872</v>
      </c>
      <c r="P4688" s="30" t="s">
        <v>9868</v>
      </c>
      <c r="Q4688" s="30" t="s">
        <v>499</v>
      </c>
    </row>
    <row r="4689" spans="1:17" hidden="1" x14ac:dyDescent="0.2">
      <c r="A4689" s="30" t="s">
        <v>13866</v>
      </c>
      <c r="B4689" s="30" t="s">
        <v>10106</v>
      </c>
      <c r="C4689" s="30" t="s">
        <v>13867</v>
      </c>
      <c r="D4689" s="30" t="s">
        <v>74</v>
      </c>
      <c r="E4689" s="30" t="s">
        <v>9891</v>
      </c>
      <c r="F4689" s="30"/>
      <c r="G4689" s="38">
        <v>60</v>
      </c>
      <c r="H4689" s="31">
        <v>0</v>
      </c>
      <c r="I4689" s="30" t="s">
        <v>622</v>
      </c>
      <c r="J4689" s="30" t="s">
        <v>623</v>
      </c>
      <c r="K4689" s="30" t="s">
        <v>495</v>
      </c>
      <c r="L4689" s="30" t="s">
        <v>612</v>
      </c>
      <c r="M4689" s="30" t="s">
        <v>11187</v>
      </c>
      <c r="N4689" s="30"/>
      <c r="O4689" s="30" t="s">
        <v>9872</v>
      </c>
      <c r="P4689" s="30" t="s">
        <v>9868</v>
      </c>
      <c r="Q4689" s="30" t="s">
        <v>4174</v>
      </c>
    </row>
    <row r="4690" spans="1:17" hidden="1" x14ac:dyDescent="0.2">
      <c r="A4690" s="30" t="s">
        <v>13868</v>
      </c>
      <c r="B4690" s="30" t="s">
        <v>10103</v>
      </c>
      <c r="C4690" s="30" t="s">
        <v>13869</v>
      </c>
      <c r="D4690" s="30"/>
      <c r="E4690" s="30" t="s">
        <v>9870</v>
      </c>
      <c r="F4690" s="30" t="s">
        <v>74</v>
      </c>
      <c r="G4690" s="38">
        <v>60</v>
      </c>
      <c r="H4690" s="31">
        <v>0</v>
      </c>
      <c r="I4690" s="30" t="s">
        <v>552</v>
      </c>
      <c r="J4690" s="30" t="s">
        <v>553</v>
      </c>
      <c r="K4690" s="30" t="s">
        <v>495</v>
      </c>
      <c r="L4690" s="30" t="s">
        <v>496</v>
      </c>
      <c r="M4690" s="30" t="s">
        <v>602</v>
      </c>
      <c r="N4690" s="30"/>
      <c r="O4690" s="30" t="s">
        <v>9872</v>
      </c>
      <c r="P4690" s="30" t="s">
        <v>9868</v>
      </c>
      <c r="Q4690" s="30" t="s">
        <v>499</v>
      </c>
    </row>
    <row r="4691" spans="1:17" hidden="1" x14ac:dyDescent="0.2">
      <c r="A4691" s="30" t="s">
        <v>13870</v>
      </c>
      <c r="B4691" s="30" t="s">
        <v>10103</v>
      </c>
      <c r="C4691" s="30" t="s">
        <v>13871</v>
      </c>
      <c r="D4691" s="30"/>
      <c r="E4691" s="30" t="s">
        <v>9870</v>
      </c>
      <c r="F4691" s="30" t="s">
        <v>74</v>
      </c>
      <c r="G4691" s="38">
        <v>60</v>
      </c>
      <c r="H4691" s="31">
        <v>0</v>
      </c>
      <c r="I4691" s="30" t="s">
        <v>504</v>
      </c>
      <c r="J4691" s="30" t="s">
        <v>505</v>
      </c>
      <c r="K4691" s="30" t="s">
        <v>495</v>
      </c>
      <c r="L4691" s="30" t="s">
        <v>496</v>
      </c>
      <c r="M4691" s="30" t="s">
        <v>592</v>
      </c>
      <c r="N4691" s="30"/>
      <c r="O4691" s="30" t="s">
        <v>9872</v>
      </c>
      <c r="P4691" s="30" t="s">
        <v>9868</v>
      </c>
      <c r="Q4691" s="30" t="s">
        <v>499</v>
      </c>
    </row>
    <row r="4692" spans="1:17" hidden="1" x14ac:dyDescent="0.2">
      <c r="A4692" s="30" t="s">
        <v>13872</v>
      </c>
      <c r="B4692" s="30" t="s">
        <v>10094</v>
      </c>
      <c r="C4692" s="30" t="s">
        <v>13873</v>
      </c>
      <c r="D4692" s="30"/>
      <c r="E4692" s="30" t="s">
        <v>9870</v>
      </c>
      <c r="F4692" s="30" t="s">
        <v>74</v>
      </c>
      <c r="G4692" s="38">
        <v>60</v>
      </c>
      <c r="H4692" s="31">
        <v>0</v>
      </c>
      <c r="I4692" s="30" t="s">
        <v>512</v>
      </c>
      <c r="J4692" s="30" t="s">
        <v>513</v>
      </c>
      <c r="K4692" s="30" t="s">
        <v>495</v>
      </c>
      <c r="L4692" s="30" t="s">
        <v>496</v>
      </c>
      <c r="M4692" s="30" t="s">
        <v>695</v>
      </c>
      <c r="N4692" s="30" t="s">
        <v>5255</v>
      </c>
      <c r="O4692" s="30" t="s">
        <v>9872</v>
      </c>
      <c r="P4692" s="30" t="s">
        <v>9868</v>
      </c>
      <c r="Q4692" s="30" t="s">
        <v>499</v>
      </c>
    </row>
    <row r="4693" spans="1:17" hidden="1" x14ac:dyDescent="0.2">
      <c r="A4693" s="30" t="s">
        <v>13874</v>
      </c>
      <c r="B4693" s="30" t="s">
        <v>10109</v>
      </c>
      <c r="C4693" s="30" t="s">
        <v>13875</v>
      </c>
      <c r="D4693" s="30" t="s">
        <v>74</v>
      </c>
      <c r="E4693" s="30" t="s">
        <v>9891</v>
      </c>
      <c r="F4693" s="30"/>
      <c r="G4693" s="38">
        <v>60</v>
      </c>
      <c r="H4693" s="31">
        <v>0</v>
      </c>
      <c r="I4693" s="30" t="s">
        <v>5036</v>
      </c>
      <c r="J4693" s="30" t="s">
        <v>5037</v>
      </c>
      <c r="K4693" s="30" t="s">
        <v>495</v>
      </c>
      <c r="L4693" s="30" t="s">
        <v>612</v>
      </c>
      <c r="M4693" s="30" t="s">
        <v>1166</v>
      </c>
      <c r="N4693" s="30"/>
      <c r="O4693" s="30" t="s">
        <v>9872</v>
      </c>
      <c r="P4693" s="30" t="s">
        <v>9868</v>
      </c>
      <c r="Q4693" s="30" t="s">
        <v>4174</v>
      </c>
    </row>
    <row r="4694" spans="1:17" hidden="1" x14ac:dyDescent="0.2">
      <c r="A4694" s="30" t="s">
        <v>13876</v>
      </c>
      <c r="B4694" s="30" t="s">
        <v>10109</v>
      </c>
      <c r="C4694" s="30" t="s">
        <v>13877</v>
      </c>
      <c r="D4694" s="30" t="s">
        <v>74</v>
      </c>
      <c r="E4694" s="30" t="s">
        <v>9891</v>
      </c>
      <c r="F4694" s="30"/>
      <c r="G4694" s="38">
        <v>60</v>
      </c>
      <c r="H4694" s="31">
        <v>0</v>
      </c>
      <c r="I4694" s="30" t="s">
        <v>5036</v>
      </c>
      <c r="J4694" s="30" t="s">
        <v>5037</v>
      </c>
      <c r="K4694" s="30" t="s">
        <v>495</v>
      </c>
      <c r="L4694" s="30" t="s">
        <v>612</v>
      </c>
      <c r="M4694" s="30" t="s">
        <v>961</v>
      </c>
      <c r="N4694" s="30"/>
      <c r="O4694" s="30" t="s">
        <v>9872</v>
      </c>
      <c r="P4694" s="30" t="s">
        <v>9868</v>
      </c>
      <c r="Q4694" s="30" t="s">
        <v>4174</v>
      </c>
    </row>
    <row r="4695" spans="1:17" hidden="1" x14ac:dyDescent="0.2">
      <c r="A4695" s="30" t="s">
        <v>13878</v>
      </c>
      <c r="B4695" s="30" t="s">
        <v>10103</v>
      </c>
      <c r="C4695" s="30" t="s">
        <v>13879</v>
      </c>
      <c r="D4695" s="30"/>
      <c r="E4695" s="30" t="s">
        <v>9870</v>
      </c>
      <c r="F4695" s="30" t="s">
        <v>74</v>
      </c>
      <c r="G4695" s="38">
        <v>60</v>
      </c>
      <c r="H4695" s="31">
        <v>0</v>
      </c>
      <c r="I4695" s="30" t="s">
        <v>552</v>
      </c>
      <c r="J4695" s="30" t="s">
        <v>553</v>
      </c>
      <c r="K4695" s="30" t="s">
        <v>495</v>
      </c>
      <c r="L4695" s="30" t="s">
        <v>496</v>
      </c>
      <c r="M4695" s="30" t="s">
        <v>654</v>
      </c>
      <c r="N4695" s="30"/>
      <c r="O4695" s="30" t="s">
        <v>9872</v>
      </c>
      <c r="P4695" s="30" t="s">
        <v>9868</v>
      </c>
      <c r="Q4695" s="30" t="s">
        <v>499</v>
      </c>
    </row>
    <row r="4696" spans="1:17" hidden="1" x14ac:dyDescent="0.2">
      <c r="A4696" s="30" t="s">
        <v>13880</v>
      </c>
      <c r="B4696" s="30" t="s">
        <v>10109</v>
      </c>
      <c r="C4696" s="30" t="s">
        <v>13881</v>
      </c>
      <c r="D4696" s="30" t="s">
        <v>74</v>
      </c>
      <c r="E4696" s="30" t="s">
        <v>9891</v>
      </c>
      <c r="F4696" s="30"/>
      <c r="G4696" s="38">
        <v>60</v>
      </c>
      <c r="H4696" s="31">
        <v>0</v>
      </c>
      <c r="I4696" s="30" t="s">
        <v>622</v>
      </c>
      <c r="J4696" s="30" t="s">
        <v>623</v>
      </c>
      <c r="K4696" s="30" t="s">
        <v>495</v>
      </c>
      <c r="L4696" s="30" t="s">
        <v>612</v>
      </c>
      <c r="M4696" s="30" t="s">
        <v>1007</v>
      </c>
      <c r="N4696" s="30"/>
      <c r="O4696" s="30" t="s">
        <v>9872</v>
      </c>
      <c r="P4696" s="30" t="s">
        <v>9868</v>
      </c>
      <c r="Q4696" s="30" t="s">
        <v>4174</v>
      </c>
    </row>
    <row r="4697" spans="1:17" hidden="1" x14ac:dyDescent="0.2">
      <c r="A4697" s="30" t="s">
        <v>13882</v>
      </c>
      <c r="B4697" s="30" t="s">
        <v>10103</v>
      </c>
      <c r="C4697" s="30" t="s">
        <v>13883</v>
      </c>
      <c r="D4697" s="30"/>
      <c r="E4697" s="30" t="s">
        <v>9870</v>
      </c>
      <c r="F4697" s="30" t="s">
        <v>74</v>
      </c>
      <c r="G4697" s="38">
        <v>60</v>
      </c>
      <c r="H4697" s="31">
        <v>0</v>
      </c>
      <c r="I4697" s="30" t="s">
        <v>552</v>
      </c>
      <c r="J4697" s="30" t="s">
        <v>553</v>
      </c>
      <c r="K4697" s="30" t="s">
        <v>495</v>
      </c>
      <c r="L4697" s="30" t="s">
        <v>496</v>
      </c>
      <c r="M4697" s="30" t="s">
        <v>2249</v>
      </c>
      <c r="N4697" s="30"/>
      <c r="O4697" s="30" t="s">
        <v>9872</v>
      </c>
      <c r="P4697" s="30" t="s">
        <v>9868</v>
      </c>
      <c r="Q4697" s="30" t="s">
        <v>499</v>
      </c>
    </row>
    <row r="4698" spans="1:17" hidden="1" x14ac:dyDescent="0.2">
      <c r="A4698" s="30" t="s">
        <v>13884</v>
      </c>
      <c r="B4698" s="30" t="s">
        <v>10103</v>
      </c>
      <c r="C4698" s="30" t="s">
        <v>13885</v>
      </c>
      <c r="D4698" s="30"/>
      <c r="E4698" s="30" t="s">
        <v>9870</v>
      </c>
      <c r="F4698" s="30" t="s">
        <v>74</v>
      </c>
      <c r="G4698" s="38">
        <v>60</v>
      </c>
      <c r="H4698" s="31">
        <v>0</v>
      </c>
      <c r="I4698" s="30" t="s">
        <v>552</v>
      </c>
      <c r="J4698" s="30" t="s">
        <v>553</v>
      </c>
      <c r="K4698" s="30" t="s">
        <v>495</v>
      </c>
      <c r="L4698" s="30" t="s">
        <v>496</v>
      </c>
      <c r="M4698" s="30" t="s">
        <v>596</v>
      </c>
      <c r="N4698" s="30"/>
      <c r="O4698" s="30" t="s">
        <v>9872</v>
      </c>
      <c r="P4698" s="30" t="s">
        <v>9868</v>
      </c>
      <c r="Q4698" s="30" t="s">
        <v>499</v>
      </c>
    </row>
    <row r="4699" spans="1:17" hidden="1" x14ac:dyDescent="0.2">
      <c r="A4699" s="30" t="s">
        <v>13886</v>
      </c>
      <c r="B4699" s="30" t="s">
        <v>10106</v>
      </c>
      <c r="C4699" s="30" t="s">
        <v>13887</v>
      </c>
      <c r="D4699" s="30" t="s">
        <v>74</v>
      </c>
      <c r="E4699" s="30" t="s">
        <v>9891</v>
      </c>
      <c r="F4699" s="30"/>
      <c r="G4699" s="38">
        <v>60</v>
      </c>
      <c r="H4699" s="31">
        <v>0</v>
      </c>
      <c r="I4699" s="30" t="s">
        <v>610</v>
      </c>
      <c r="J4699" s="30" t="s">
        <v>611</v>
      </c>
      <c r="K4699" s="30" t="s">
        <v>495</v>
      </c>
      <c r="L4699" s="30" t="s">
        <v>612</v>
      </c>
      <c r="M4699" s="30" t="s">
        <v>5051</v>
      </c>
      <c r="N4699" s="30"/>
      <c r="O4699" s="30" t="s">
        <v>9872</v>
      </c>
      <c r="P4699" s="30" t="s">
        <v>9868</v>
      </c>
      <c r="Q4699" s="30" t="s">
        <v>4174</v>
      </c>
    </row>
    <row r="4700" spans="1:17" hidden="1" x14ac:dyDescent="0.2">
      <c r="A4700" s="30" t="s">
        <v>13888</v>
      </c>
      <c r="B4700" s="30" t="s">
        <v>10103</v>
      </c>
      <c r="C4700" s="30" t="s">
        <v>13889</v>
      </c>
      <c r="D4700" s="30"/>
      <c r="E4700" s="30" t="s">
        <v>9870</v>
      </c>
      <c r="F4700" s="30" t="s">
        <v>74</v>
      </c>
      <c r="G4700" s="38">
        <v>60</v>
      </c>
      <c r="H4700" s="31">
        <v>0</v>
      </c>
      <c r="I4700" s="30" t="s">
        <v>552</v>
      </c>
      <c r="J4700" s="30" t="s">
        <v>553</v>
      </c>
      <c r="K4700" s="30" t="s">
        <v>495</v>
      </c>
      <c r="L4700" s="30" t="s">
        <v>496</v>
      </c>
      <c r="M4700" s="30" t="s">
        <v>596</v>
      </c>
      <c r="N4700" s="30"/>
      <c r="O4700" s="30" t="s">
        <v>9872</v>
      </c>
      <c r="P4700" s="30" t="s">
        <v>9868</v>
      </c>
      <c r="Q4700" s="30" t="s">
        <v>499</v>
      </c>
    </row>
    <row r="4701" spans="1:17" hidden="1" x14ac:dyDescent="0.2">
      <c r="A4701" s="30" t="s">
        <v>13890</v>
      </c>
      <c r="B4701" s="30" t="s">
        <v>10663</v>
      </c>
      <c r="C4701" s="30" t="s">
        <v>13891</v>
      </c>
      <c r="D4701" s="30"/>
      <c r="E4701" s="30" t="s">
        <v>9870</v>
      </c>
      <c r="F4701" s="30" t="s">
        <v>74</v>
      </c>
      <c r="G4701" s="38">
        <v>60</v>
      </c>
      <c r="H4701" s="31">
        <v>0</v>
      </c>
      <c r="I4701" s="30" t="s">
        <v>504</v>
      </c>
      <c r="J4701" s="30" t="s">
        <v>505</v>
      </c>
      <c r="K4701" s="30" t="s">
        <v>495</v>
      </c>
      <c r="L4701" s="30" t="s">
        <v>496</v>
      </c>
      <c r="M4701" s="30" t="s">
        <v>506</v>
      </c>
      <c r="N4701" s="30" t="s">
        <v>507</v>
      </c>
      <c r="O4701" s="30" t="s">
        <v>9872</v>
      </c>
      <c r="P4701" s="30" t="s">
        <v>9868</v>
      </c>
      <c r="Q4701" s="30" t="s">
        <v>499</v>
      </c>
    </row>
    <row r="4702" spans="1:17" hidden="1" x14ac:dyDescent="0.2">
      <c r="A4702" s="30" t="s">
        <v>13892</v>
      </c>
      <c r="B4702" s="30" t="s">
        <v>10103</v>
      </c>
      <c r="C4702" s="30" t="s">
        <v>13893</v>
      </c>
      <c r="D4702" s="30"/>
      <c r="E4702" s="30" t="s">
        <v>9870</v>
      </c>
      <c r="F4702" s="30" t="s">
        <v>74</v>
      </c>
      <c r="G4702" s="38">
        <v>60</v>
      </c>
      <c r="H4702" s="31">
        <v>0</v>
      </c>
      <c r="I4702" s="30" t="s">
        <v>552</v>
      </c>
      <c r="J4702" s="30" t="s">
        <v>553</v>
      </c>
      <c r="K4702" s="30" t="s">
        <v>495</v>
      </c>
      <c r="L4702" s="30" t="s">
        <v>496</v>
      </c>
      <c r="M4702" s="30" t="s">
        <v>654</v>
      </c>
      <c r="N4702" s="30"/>
      <c r="O4702" s="30" t="s">
        <v>9872</v>
      </c>
      <c r="P4702" s="30" t="s">
        <v>9868</v>
      </c>
      <c r="Q4702" s="30" t="s">
        <v>499</v>
      </c>
    </row>
    <row r="4703" spans="1:17" hidden="1" x14ac:dyDescent="0.2">
      <c r="A4703" s="30" t="s">
        <v>13894</v>
      </c>
      <c r="B4703" s="30" t="s">
        <v>10103</v>
      </c>
      <c r="C4703" s="30" t="s">
        <v>13895</v>
      </c>
      <c r="D4703" s="30"/>
      <c r="E4703" s="30" t="s">
        <v>9870</v>
      </c>
      <c r="F4703" s="30" t="s">
        <v>74</v>
      </c>
      <c r="G4703" s="38">
        <v>60</v>
      </c>
      <c r="H4703" s="31">
        <v>0</v>
      </c>
      <c r="I4703" s="30" t="s">
        <v>504</v>
      </c>
      <c r="J4703" s="30" t="s">
        <v>505</v>
      </c>
      <c r="K4703" s="30" t="s">
        <v>495</v>
      </c>
      <c r="L4703" s="30" t="s">
        <v>496</v>
      </c>
      <c r="M4703" s="30" t="s">
        <v>558</v>
      </c>
      <c r="N4703" s="30"/>
      <c r="O4703" s="30" t="s">
        <v>9872</v>
      </c>
      <c r="P4703" s="30" t="s">
        <v>9868</v>
      </c>
      <c r="Q4703" s="30" t="s">
        <v>499</v>
      </c>
    </row>
    <row r="4704" spans="1:17" hidden="1" x14ac:dyDescent="0.2">
      <c r="A4704" s="30" t="s">
        <v>13896</v>
      </c>
      <c r="B4704" s="30" t="s">
        <v>10103</v>
      </c>
      <c r="C4704" s="30" t="s">
        <v>13897</v>
      </c>
      <c r="D4704" s="30"/>
      <c r="E4704" s="30" t="s">
        <v>9870</v>
      </c>
      <c r="F4704" s="30" t="s">
        <v>74</v>
      </c>
      <c r="G4704" s="38">
        <v>60</v>
      </c>
      <c r="H4704" s="31">
        <v>0</v>
      </c>
      <c r="I4704" s="30" t="s">
        <v>586</v>
      </c>
      <c r="J4704" s="30" t="s">
        <v>587</v>
      </c>
      <c r="K4704" s="30" t="s">
        <v>495</v>
      </c>
      <c r="L4704" s="30" t="s">
        <v>496</v>
      </c>
      <c r="M4704" s="30" t="s">
        <v>3374</v>
      </c>
      <c r="N4704" s="30"/>
      <c r="O4704" s="30" t="s">
        <v>9872</v>
      </c>
      <c r="P4704" s="30" t="s">
        <v>9868</v>
      </c>
      <c r="Q4704" s="30" t="s">
        <v>499</v>
      </c>
    </row>
    <row r="4705" spans="1:17" hidden="1" x14ac:dyDescent="0.2">
      <c r="A4705" s="30" t="s">
        <v>13898</v>
      </c>
      <c r="B4705" s="30" t="s">
        <v>10103</v>
      </c>
      <c r="C4705" s="30" t="s">
        <v>13899</v>
      </c>
      <c r="D4705" s="30"/>
      <c r="E4705" s="30" t="s">
        <v>9870</v>
      </c>
      <c r="F4705" s="30" t="s">
        <v>74</v>
      </c>
      <c r="G4705" s="38">
        <v>60</v>
      </c>
      <c r="H4705" s="31">
        <v>0</v>
      </c>
      <c r="I4705" s="30" t="s">
        <v>552</v>
      </c>
      <c r="J4705" s="30" t="s">
        <v>553</v>
      </c>
      <c r="K4705" s="30" t="s">
        <v>495</v>
      </c>
      <c r="L4705" s="30" t="s">
        <v>496</v>
      </c>
      <c r="M4705" s="30" t="s">
        <v>2249</v>
      </c>
      <c r="N4705" s="30"/>
      <c r="O4705" s="30" t="s">
        <v>9872</v>
      </c>
      <c r="P4705" s="30" t="s">
        <v>9868</v>
      </c>
      <c r="Q4705" s="30" t="s">
        <v>499</v>
      </c>
    </row>
    <row r="4706" spans="1:17" hidden="1" x14ac:dyDescent="0.2">
      <c r="A4706" s="30" t="s">
        <v>13900</v>
      </c>
      <c r="B4706" s="30" t="s">
        <v>10109</v>
      </c>
      <c r="C4706" s="30" t="s">
        <v>13901</v>
      </c>
      <c r="D4706" s="30" t="s">
        <v>74</v>
      </c>
      <c r="E4706" s="30" t="s">
        <v>9891</v>
      </c>
      <c r="F4706" s="30"/>
      <c r="G4706" s="38">
        <v>60</v>
      </c>
      <c r="H4706" s="31">
        <v>0</v>
      </c>
      <c r="I4706" s="30" t="s">
        <v>622</v>
      </c>
      <c r="J4706" s="30" t="s">
        <v>623</v>
      </c>
      <c r="K4706" s="30" t="s">
        <v>495</v>
      </c>
      <c r="L4706" s="30" t="s">
        <v>612</v>
      </c>
      <c r="M4706" s="30" t="s">
        <v>624</v>
      </c>
      <c r="N4706" s="30"/>
      <c r="O4706" s="30" t="s">
        <v>9872</v>
      </c>
      <c r="P4706" s="30" t="s">
        <v>9868</v>
      </c>
      <c r="Q4706" s="30" t="s">
        <v>4174</v>
      </c>
    </row>
    <row r="4707" spans="1:17" hidden="1" x14ac:dyDescent="0.2">
      <c r="A4707" s="30" t="s">
        <v>13902</v>
      </c>
      <c r="B4707" s="30" t="s">
        <v>10106</v>
      </c>
      <c r="C4707" s="30" t="s">
        <v>13903</v>
      </c>
      <c r="D4707" s="30" t="s">
        <v>74</v>
      </c>
      <c r="E4707" s="30" t="s">
        <v>9891</v>
      </c>
      <c r="F4707" s="30"/>
      <c r="G4707" s="38">
        <v>60</v>
      </c>
      <c r="H4707" s="31">
        <v>0</v>
      </c>
      <c r="I4707" s="30" t="s">
        <v>622</v>
      </c>
      <c r="J4707" s="30" t="s">
        <v>623</v>
      </c>
      <c r="K4707" s="30" t="s">
        <v>495</v>
      </c>
      <c r="L4707" s="30" t="s">
        <v>612</v>
      </c>
      <c r="M4707" s="30" t="s">
        <v>11230</v>
      </c>
      <c r="N4707" s="30"/>
      <c r="O4707" s="30" t="s">
        <v>9872</v>
      </c>
      <c r="P4707" s="30" t="s">
        <v>9868</v>
      </c>
      <c r="Q4707" s="30" t="s">
        <v>4174</v>
      </c>
    </row>
    <row r="4708" spans="1:17" hidden="1" x14ac:dyDescent="0.2">
      <c r="A4708" s="30" t="s">
        <v>13904</v>
      </c>
      <c r="B4708" s="30" t="s">
        <v>10103</v>
      </c>
      <c r="C4708" s="30" t="s">
        <v>13905</v>
      </c>
      <c r="D4708" s="30"/>
      <c r="E4708" s="30" t="s">
        <v>9870</v>
      </c>
      <c r="F4708" s="30" t="s">
        <v>74</v>
      </c>
      <c r="G4708" s="38">
        <v>60</v>
      </c>
      <c r="H4708" s="31">
        <v>0</v>
      </c>
      <c r="I4708" s="30" t="s">
        <v>552</v>
      </c>
      <c r="J4708" s="30" t="s">
        <v>553</v>
      </c>
      <c r="K4708" s="30" t="s">
        <v>495</v>
      </c>
      <c r="L4708" s="30" t="s">
        <v>496</v>
      </c>
      <c r="M4708" s="30" t="s">
        <v>2249</v>
      </c>
      <c r="N4708" s="30"/>
      <c r="O4708" s="30" t="s">
        <v>9872</v>
      </c>
      <c r="P4708" s="30" t="s">
        <v>9868</v>
      </c>
      <c r="Q4708" s="30" t="s">
        <v>499</v>
      </c>
    </row>
    <row r="4709" spans="1:17" hidden="1" x14ac:dyDescent="0.2">
      <c r="A4709" s="30" t="s">
        <v>13906</v>
      </c>
      <c r="B4709" s="30" t="s">
        <v>10103</v>
      </c>
      <c r="C4709" s="30" t="s">
        <v>13907</v>
      </c>
      <c r="D4709" s="30"/>
      <c r="E4709" s="30" t="s">
        <v>9870</v>
      </c>
      <c r="F4709" s="30" t="s">
        <v>74</v>
      </c>
      <c r="G4709" s="38">
        <v>60</v>
      </c>
      <c r="H4709" s="31">
        <v>0</v>
      </c>
      <c r="I4709" s="30" t="s">
        <v>586</v>
      </c>
      <c r="J4709" s="30" t="s">
        <v>587</v>
      </c>
      <c r="K4709" s="30" t="s">
        <v>495</v>
      </c>
      <c r="L4709" s="30" t="s">
        <v>496</v>
      </c>
      <c r="M4709" s="30" t="s">
        <v>588</v>
      </c>
      <c r="N4709" s="30"/>
      <c r="O4709" s="30" t="s">
        <v>9872</v>
      </c>
      <c r="P4709" s="30" t="s">
        <v>9868</v>
      </c>
      <c r="Q4709" s="30" t="s">
        <v>499</v>
      </c>
    </row>
    <row r="4710" spans="1:17" hidden="1" x14ac:dyDescent="0.2">
      <c r="A4710" s="30" t="s">
        <v>13908</v>
      </c>
      <c r="B4710" s="30" t="s">
        <v>13426</v>
      </c>
      <c r="C4710" s="30" t="s">
        <v>13909</v>
      </c>
      <c r="D4710" s="30" t="s">
        <v>74</v>
      </c>
      <c r="E4710" s="30" t="s">
        <v>9891</v>
      </c>
      <c r="F4710" s="30"/>
      <c r="G4710" s="38">
        <v>60</v>
      </c>
      <c r="H4710" s="31">
        <v>0</v>
      </c>
      <c r="I4710" s="30" t="s">
        <v>610</v>
      </c>
      <c r="J4710" s="30" t="s">
        <v>611</v>
      </c>
      <c r="K4710" s="30" t="s">
        <v>495</v>
      </c>
      <c r="L4710" s="30" t="s">
        <v>612</v>
      </c>
      <c r="M4710" s="30" t="s">
        <v>1108</v>
      </c>
      <c r="N4710" s="30"/>
      <c r="O4710" s="30" t="s">
        <v>9872</v>
      </c>
      <c r="P4710" s="30" t="s">
        <v>9868</v>
      </c>
      <c r="Q4710" s="30" t="s">
        <v>4174</v>
      </c>
    </row>
    <row r="4711" spans="1:17" hidden="1" x14ac:dyDescent="0.2">
      <c r="A4711" s="30" t="s">
        <v>13910</v>
      </c>
      <c r="B4711" s="30" t="s">
        <v>10109</v>
      </c>
      <c r="C4711" s="30" t="s">
        <v>13911</v>
      </c>
      <c r="D4711" s="30" t="s">
        <v>74</v>
      </c>
      <c r="E4711" s="30" t="s">
        <v>9891</v>
      </c>
      <c r="F4711" s="30"/>
      <c r="G4711" s="38">
        <v>60</v>
      </c>
      <c r="H4711" s="31">
        <v>0</v>
      </c>
      <c r="I4711" s="30" t="s">
        <v>610</v>
      </c>
      <c r="J4711" s="30" t="s">
        <v>611</v>
      </c>
      <c r="K4711" s="30" t="s">
        <v>495</v>
      </c>
      <c r="L4711" s="30" t="s">
        <v>612</v>
      </c>
      <c r="M4711" s="30" t="s">
        <v>688</v>
      </c>
      <c r="N4711" s="30"/>
      <c r="O4711" s="30" t="s">
        <v>9872</v>
      </c>
      <c r="P4711" s="30" t="s">
        <v>9868</v>
      </c>
      <c r="Q4711" s="30" t="s">
        <v>4174</v>
      </c>
    </row>
    <row r="4712" spans="1:17" hidden="1" x14ac:dyDescent="0.2">
      <c r="A4712" s="30" t="s">
        <v>13912</v>
      </c>
      <c r="B4712" s="30" t="s">
        <v>10106</v>
      </c>
      <c r="C4712" s="30" t="s">
        <v>13913</v>
      </c>
      <c r="D4712" s="30" t="s">
        <v>74</v>
      </c>
      <c r="E4712" s="30" t="s">
        <v>9891</v>
      </c>
      <c r="F4712" s="30"/>
      <c r="G4712" s="38">
        <v>60</v>
      </c>
      <c r="H4712" s="31">
        <v>0</v>
      </c>
      <c r="I4712" s="30" t="s">
        <v>5036</v>
      </c>
      <c r="J4712" s="30" t="s">
        <v>5037</v>
      </c>
      <c r="K4712" s="30" t="s">
        <v>495</v>
      </c>
      <c r="L4712" s="30" t="s">
        <v>612</v>
      </c>
      <c r="M4712" s="30" t="s">
        <v>1128</v>
      </c>
      <c r="N4712" s="30"/>
      <c r="O4712" s="30" t="s">
        <v>9872</v>
      </c>
      <c r="P4712" s="30" t="s">
        <v>9868</v>
      </c>
      <c r="Q4712" s="30" t="s">
        <v>4174</v>
      </c>
    </row>
    <row r="4713" spans="1:17" hidden="1" x14ac:dyDescent="0.2">
      <c r="A4713" s="30" t="s">
        <v>13914</v>
      </c>
      <c r="B4713" s="30" t="s">
        <v>10103</v>
      </c>
      <c r="C4713" s="30" t="s">
        <v>13915</v>
      </c>
      <c r="D4713" s="30"/>
      <c r="E4713" s="30" t="s">
        <v>9870</v>
      </c>
      <c r="F4713" s="30" t="s">
        <v>74</v>
      </c>
      <c r="G4713" s="38">
        <v>60</v>
      </c>
      <c r="H4713" s="31">
        <v>0</v>
      </c>
      <c r="I4713" s="30" t="s">
        <v>552</v>
      </c>
      <c r="J4713" s="30" t="s">
        <v>553</v>
      </c>
      <c r="K4713" s="30" t="s">
        <v>495</v>
      </c>
      <c r="L4713" s="30" t="s">
        <v>496</v>
      </c>
      <c r="M4713" s="30" t="s">
        <v>2249</v>
      </c>
      <c r="N4713" s="30"/>
      <c r="O4713" s="30" t="s">
        <v>9872</v>
      </c>
      <c r="P4713" s="30" t="s">
        <v>9868</v>
      </c>
      <c r="Q4713" s="30" t="s">
        <v>499</v>
      </c>
    </row>
    <row r="4714" spans="1:17" hidden="1" x14ac:dyDescent="0.2">
      <c r="A4714" s="30" t="s">
        <v>13916</v>
      </c>
      <c r="B4714" s="30" t="s">
        <v>10103</v>
      </c>
      <c r="C4714" s="30" t="s">
        <v>13917</v>
      </c>
      <c r="D4714" s="30"/>
      <c r="E4714" s="30" t="s">
        <v>9870</v>
      </c>
      <c r="F4714" s="30" t="s">
        <v>74</v>
      </c>
      <c r="G4714" s="38">
        <v>60</v>
      </c>
      <c r="H4714" s="31">
        <v>0</v>
      </c>
      <c r="I4714" s="30" t="s">
        <v>504</v>
      </c>
      <c r="J4714" s="30" t="s">
        <v>505</v>
      </c>
      <c r="K4714" s="30" t="s">
        <v>495</v>
      </c>
      <c r="L4714" s="30" t="s">
        <v>496</v>
      </c>
      <c r="M4714" s="30" t="s">
        <v>558</v>
      </c>
      <c r="N4714" s="30"/>
      <c r="O4714" s="30" t="s">
        <v>9872</v>
      </c>
      <c r="P4714" s="30" t="s">
        <v>9868</v>
      </c>
      <c r="Q4714" s="30" t="s">
        <v>499</v>
      </c>
    </row>
    <row r="4715" spans="1:17" hidden="1" x14ac:dyDescent="0.2">
      <c r="A4715" s="30" t="s">
        <v>13918</v>
      </c>
      <c r="B4715" s="30" t="s">
        <v>10109</v>
      </c>
      <c r="C4715" s="30" t="s">
        <v>13919</v>
      </c>
      <c r="D4715" s="30" t="s">
        <v>74</v>
      </c>
      <c r="E4715" s="30" t="s">
        <v>9891</v>
      </c>
      <c r="F4715" s="30"/>
      <c r="G4715" s="38">
        <v>60</v>
      </c>
      <c r="H4715" s="31">
        <v>0</v>
      </c>
      <c r="I4715" s="30" t="s">
        <v>5036</v>
      </c>
      <c r="J4715" s="30" t="s">
        <v>5037</v>
      </c>
      <c r="K4715" s="30" t="s">
        <v>495</v>
      </c>
      <c r="L4715" s="30" t="s">
        <v>612</v>
      </c>
      <c r="M4715" s="30" t="s">
        <v>1166</v>
      </c>
      <c r="N4715" s="30"/>
      <c r="O4715" s="30" t="s">
        <v>9872</v>
      </c>
      <c r="P4715" s="30" t="s">
        <v>9868</v>
      </c>
      <c r="Q4715" s="30" t="s">
        <v>4174</v>
      </c>
    </row>
    <row r="4716" spans="1:17" hidden="1" x14ac:dyDescent="0.2">
      <c r="A4716" s="30" t="s">
        <v>13920</v>
      </c>
      <c r="B4716" s="30" t="s">
        <v>10106</v>
      </c>
      <c r="C4716" s="30" t="s">
        <v>13921</v>
      </c>
      <c r="D4716" s="30" t="s">
        <v>74</v>
      </c>
      <c r="E4716" s="30" t="s">
        <v>9891</v>
      </c>
      <c r="F4716" s="30"/>
      <c r="G4716" s="38">
        <v>60</v>
      </c>
      <c r="H4716" s="31">
        <v>0</v>
      </c>
      <c r="I4716" s="30" t="s">
        <v>622</v>
      </c>
      <c r="J4716" s="30" t="s">
        <v>623</v>
      </c>
      <c r="K4716" s="30" t="s">
        <v>495</v>
      </c>
      <c r="L4716" s="30" t="s">
        <v>612</v>
      </c>
      <c r="M4716" s="30" t="s">
        <v>11187</v>
      </c>
      <c r="N4716" s="30"/>
      <c r="O4716" s="30" t="s">
        <v>9872</v>
      </c>
      <c r="P4716" s="30" t="s">
        <v>9868</v>
      </c>
      <c r="Q4716" s="30" t="s">
        <v>4174</v>
      </c>
    </row>
    <row r="4717" spans="1:17" hidden="1" x14ac:dyDescent="0.2">
      <c r="A4717" s="30" t="s">
        <v>13922</v>
      </c>
      <c r="B4717" s="30" t="s">
        <v>10109</v>
      </c>
      <c r="C4717" s="30" t="s">
        <v>13923</v>
      </c>
      <c r="D4717" s="30" t="s">
        <v>74</v>
      </c>
      <c r="E4717" s="30" t="s">
        <v>9891</v>
      </c>
      <c r="F4717" s="30"/>
      <c r="G4717" s="38">
        <v>60</v>
      </c>
      <c r="H4717" s="31">
        <v>0</v>
      </c>
      <c r="I4717" s="30" t="s">
        <v>622</v>
      </c>
      <c r="J4717" s="30" t="s">
        <v>623</v>
      </c>
      <c r="K4717" s="30" t="s">
        <v>495</v>
      </c>
      <c r="L4717" s="30" t="s">
        <v>612</v>
      </c>
      <c r="M4717" s="30" t="s">
        <v>1153</v>
      </c>
      <c r="N4717" s="30"/>
      <c r="O4717" s="30" t="s">
        <v>9872</v>
      </c>
      <c r="P4717" s="30" t="s">
        <v>9868</v>
      </c>
      <c r="Q4717" s="30" t="s">
        <v>4174</v>
      </c>
    </row>
    <row r="4718" spans="1:17" hidden="1" x14ac:dyDescent="0.2">
      <c r="A4718" s="30" t="s">
        <v>13924</v>
      </c>
      <c r="B4718" s="30" t="s">
        <v>10106</v>
      </c>
      <c r="C4718" s="30" t="s">
        <v>13925</v>
      </c>
      <c r="D4718" s="30" t="s">
        <v>74</v>
      </c>
      <c r="E4718" s="30" t="s">
        <v>9891</v>
      </c>
      <c r="F4718" s="30"/>
      <c r="G4718" s="38">
        <v>60</v>
      </c>
      <c r="H4718" s="31">
        <v>0</v>
      </c>
      <c r="I4718" s="30" t="s">
        <v>622</v>
      </c>
      <c r="J4718" s="30" t="s">
        <v>623</v>
      </c>
      <c r="K4718" s="30" t="s">
        <v>495</v>
      </c>
      <c r="L4718" s="30" t="s">
        <v>612</v>
      </c>
      <c r="M4718" s="30" t="s">
        <v>9851</v>
      </c>
      <c r="N4718" s="30"/>
      <c r="O4718" s="30" t="s">
        <v>9872</v>
      </c>
      <c r="P4718" s="30" t="s">
        <v>9868</v>
      </c>
      <c r="Q4718" s="30" t="s">
        <v>4174</v>
      </c>
    </row>
    <row r="4719" spans="1:17" hidden="1" x14ac:dyDescent="0.2">
      <c r="A4719" s="30" t="s">
        <v>13926</v>
      </c>
      <c r="B4719" s="30" t="s">
        <v>10106</v>
      </c>
      <c r="C4719" s="30" t="s">
        <v>13927</v>
      </c>
      <c r="D4719" s="30" t="s">
        <v>74</v>
      </c>
      <c r="E4719" s="30" t="s">
        <v>9891</v>
      </c>
      <c r="F4719" s="30"/>
      <c r="G4719" s="38">
        <v>60</v>
      </c>
      <c r="H4719" s="31">
        <v>0</v>
      </c>
      <c r="I4719" s="30" t="s">
        <v>622</v>
      </c>
      <c r="J4719" s="30" t="s">
        <v>623</v>
      </c>
      <c r="K4719" s="30" t="s">
        <v>495</v>
      </c>
      <c r="L4719" s="30" t="s">
        <v>612</v>
      </c>
      <c r="M4719" s="30" t="s">
        <v>1153</v>
      </c>
      <c r="N4719" s="30"/>
      <c r="O4719" s="30" t="s">
        <v>9872</v>
      </c>
      <c r="P4719" s="30" t="s">
        <v>9868</v>
      </c>
      <c r="Q4719" s="30" t="s">
        <v>4174</v>
      </c>
    </row>
    <row r="4720" spans="1:17" hidden="1" x14ac:dyDescent="0.2">
      <c r="A4720" s="30" t="s">
        <v>13928</v>
      </c>
      <c r="B4720" s="30" t="s">
        <v>10103</v>
      </c>
      <c r="C4720" s="30" t="s">
        <v>13929</v>
      </c>
      <c r="D4720" s="30"/>
      <c r="E4720" s="30" t="s">
        <v>9870</v>
      </c>
      <c r="F4720" s="30" t="s">
        <v>74</v>
      </c>
      <c r="G4720" s="38">
        <v>60</v>
      </c>
      <c r="H4720" s="31">
        <v>0</v>
      </c>
      <c r="I4720" s="30" t="s">
        <v>600</v>
      </c>
      <c r="J4720" s="30" t="s">
        <v>601</v>
      </c>
      <c r="K4720" s="30" t="s">
        <v>495</v>
      </c>
      <c r="L4720" s="30" t="s">
        <v>496</v>
      </c>
      <c r="M4720" s="30" t="s">
        <v>596</v>
      </c>
      <c r="N4720" s="30"/>
      <c r="O4720" s="30" t="s">
        <v>9872</v>
      </c>
      <c r="P4720" s="30" t="s">
        <v>9868</v>
      </c>
      <c r="Q4720" s="30" t="s">
        <v>499</v>
      </c>
    </row>
    <row r="4721" spans="1:17" hidden="1" x14ac:dyDescent="0.2">
      <c r="A4721" s="30" t="s">
        <v>13930</v>
      </c>
      <c r="B4721" s="30" t="s">
        <v>10103</v>
      </c>
      <c r="C4721" s="30" t="s">
        <v>13931</v>
      </c>
      <c r="D4721" s="30"/>
      <c r="E4721" s="30" t="s">
        <v>9870</v>
      </c>
      <c r="F4721" s="30" t="s">
        <v>74</v>
      </c>
      <c r="G4721" s="38">
        <v>60</v>
      </c>
      <c r="H4721" s="31">
        <v>0</v>
      </c>
      <c r="I4721" s="30" t="s">
        <v>552</v>
      </c>
      <c r="J4721" s="30" t="s">
        <v>553</v>
      </c>
      <c r="K4721" s="30" t="s">
        <v>495</v>
      </c>
      <c r="L4721" s="30" t="s">
        <v>496</v>
      </c>
      <c r="M4721" s="30" t="s">
        <v>2249</v>
      </c>
      <c r="N4721" s="30"/>
      <c r="O4721" s="30" t="s">
        <v>9872</v>
      </c>
      <c r="P4721" s="30" t="s">
        <v>9868</v>
      </c>
      <c r="Q4721" s="30" t="s">
        <v>499</v>
      </c>
    </row>
    <row r="4722" spans="1:17" hidden="1" x14ac:dyDescent="0.2">
      <c r="A4722" s="30" t="s">
        <v>13932</v>
      </c>
      <c r="B4722" s="30" t="s">
        <v>10103</v>
      </c>
      <c r="C4722" s="30" t="s">
        <v>13933</v>
      </c>
      <c r="D4722" s="30"/>
      <c r="E4722" s="30" t="s">
        <v>9870</v>
      </c>
      <c r="F4722" s="30" t="s">
        <v>74</v>
      </c>
      <c r="G4722" s="38">
        <v>60</v>
      </c>
      <c r="H4722" s="31">
        <v>0</v>
      </c>
      <c r="I4722" s="30" t="s">
        <v>504</v>
      </c>
      <c r="J4722" s="30" t="s">
        <v>505</v>
      </c>
      <c r="K4722" s="30" t="s">
        <v>495</v>
      </c>
      <c r="L4722" s="30" t="s">
        <v>496</v>
      </c>
      <c r="M4722" s="30" t="s">
        <v>558</v>
      </c>
      <c r="N4722" s="30"/>
      <c r="O4722" s="30" t="s">
        <v>9872</v>
      </c>
      <c r="P4722" s="30" t="s">
        <v>9868</v>
      </c>
      <c r="Q4722" s="30" t="s">
        <v>499</v>
      </c>
    </row>
    <row r="4723" spans="1:17" hidden="1" x14ac:dyDescent="0.2">
      <c r="A4723" s="30" t="s">
        <v>13934</v>
      </c>
      <c r="B4723" s="30" t="s">
        <v>10663</v>
      </c>
      <c r="C4723" s="30" t="s">
        <v>13935</v>
      </c>
      <c r="D4723" s="30"/>
      <c r="E4723" s="30" t="s">
        <v>9870</v>
      </c>
      <c r="F4723" s="30" t="s">
        <v>74</v>
      </c>
      <c r="G4723" s="38">
        <v>60</v>
      </c>
      <c r="H4723" s="31">
        <v>0</v>
      </c>
      <c r="I4723" s="30" t="s">
        <v>512</v>
      </c>
      <c r="J4723" s="30" t="s">
        <v>513</v>
      </c>
      <c r="K4723" s="30" t="s">
        <v>495</v>
      </c>
      <c r="L4723" s="30" t="s">
        <v>496</v>
      </c>
      <c r="M4723" s="30" t="s">
        <v>695</v>
      </c>
      <c r="N4723" s="30" t="s">
        <v>5309</v>
      </c>
      <c r="O4723" s="30" t="s">
        <v>9872</v>
      </c>
      <c r="P4723" s="30" t="s">
        <v>9868</v>
      </c>
      <c r="Q4723" s="30" t="s">
        <v>499</v>
      </c>
    </row>
    <row r="4724" spans="1:17" hidden="1" x14ac:dyDescent="0.2">
      <c r="A4724" s="30" t="s">
        <v>13936</v>
      </c>
      <c r="B4724" s="30" t="s">
        <v>10109</v>
      </c>
      <c r="C4724" s="30" t="s">
        <v>13937</v>
      </c>
      <c r="D4724" s="30" t="s">
        <v>74</v>
      </c>
      <c r="E4724" s="30" t="s">
        <v>9891</v>
      </c>
      <c r="F4724" s="30"/>
      <c r="G4724" s="38">
        <v>60</v>
      </c>
      <c r="H4724" s="31">
        <v>0</v>
      </c>
      <c r="I4724" s="30" t="s">
        <v>5036</v>
      </c>
      <c r="J4724" s="30" t="s">
        <v>5037</v>
      </c>
      <c r="K4724" s="30" t="s">
        <v>495</v>
      </c>
      <c r="L4724" s="30" t="s">
        <v>612</v>
      </c>
      <c r="M4724" s="30" t="s">
        <v>6055</v>
      </c>
      <c r="N4724" s="30"/>
      <c r="O4724" s="30" t="s">
        <v>9872</v>
      </c>
      <c r="P4724" s="30" t="s">
        <v>9868</v>
      </c>
      <c r="Q4724" s="30" t="s">
        <v>4174</v>
      </c>
    </row>
    <row r="4725" spans="1:17" hidden="1" x14ac:dyDescent="0.2">
      <c r="A4725" s="30" t="s">
        <v>13938</v>
      </c>
      <c r="B4725" s="30" t="s">
        <v>10103</v>
      </c>
      <c r="C4725" s="30" t="s">
        <v>13939</v>
      </c>
      <c r="D4725" s="30"/>
      <c r="E4725" s="30" t="s">
        <v>9870</v>
      </c>
      <c r="F4725" s="30" t="s">
        <v>74</v>
      </c>
      <c r="G4725" s="38">
        <v>60</v>
      </c>
      <c r="H4725" s="31">
        <v>0</v>
      </c>
      <c r="I4725" s="30" t="s">
        <v>552</v>
      </c>
      <c r="J4725" s="30" t="s">
        <v>553</v>
      </c>
      <c r="K4725" s="30" t="s">
        <v>495</v>
      </c>
      <c r="L4725" s="30" t="s">
        <v>496</v>
      </c>
      <c r="M4725" s="30" t="s">
        <v>654</v>
      </c>
      <c r="N4725" s="30"/>
      <c r="O4725" s="30" t="s">
        <v>9872</v>
      </c>
      <c r="P4725" s="30" t="s">
        <v>9868</v>
      </c>
      <c r="Q4725" s="30" t="s">
        <v>499</v>
      </c>
    </row>
    <row r="4726" spans="1:17" hidden="1" x14ac:dyDescent="0.2">
      <c r="A4726" s="30" t="s">
        <v>13940</v>
      </c>
      <c r="B4726" s="30" t="s">
        <v>10106</v>
      </c>
      <c r="C4726" s="30" t="s">
        <v>13941</v>
      </c>
      <c r="D4726" s="30" t="s">
        <v>74</v>
      </c>
      <c r="E4726" s="30" t="s">
        <v>9891</v>
      </c>
      <c r="F4726" s="30"/>
      <c r="G4726" s="38">
        <v>60</v>
      </c>
      <c r="H4726" s="31">
        <v>0</v>
      </c>
      <c r="I4726" s="30" t="s">
        <v>622</v>
      </c>
      <c r="J4726" s="30" t="s">
        <v>623</v>
      </c>
      <c r="K4726" s="30" t="s">
        <v>495</v>
      </c>
      <c r="L4726" s="30" t="s">
        <v>612</v>
      </c>
      <c r="M4726" s="30" t="s">
        <v>997</v>
      </c>
      <c r="N4726" s="30"/>
      <c r="O4726" s="30" t="s">
        <v>9872</v>
      </c>
      <c r="P4726" s="30" t="s">
        <v>9868</v>
      </c>
      <c r="Q4726" s="30" t="s">
        <v>4174</v>
      </c>
    </row>
    <row r="4727" spans="1:17" hidden="1" x14ac:dyDescent="0.2">
      <c r="A4727" s="30" t="s">
        <v>13942</v>
      </c>
      <c r="B4727" s="30" t="s">
        <v>10109</v>
      </c>
      <c r="C4727" s="30" t="s">
        <v>13943</v>
      </c>
      <c r="D4727" s="30" t="s">
        <v>74</v>
      </c>
      <c r="E4727" s="30" t="s">
        <v>9891</v>
      </c>
      <c r="F4727" s="30"/>
      <c r="G4727" s="38">
        <v>60</v>
      </c>
      <c r="H4727" s="31">
        <v>0</v>
      </c>
      <c r="I4727" s="30" t="s">
        <v>622</v>
      </c>
      <c r="J4727" s="30" t="s">
        <v>623</v>
      </c>
      <c r="K4727" s="30" t="s">
        <v>495</v>
      </c>
      <c r="L4727" s="30" t="s">
        <v>612</v>
      </c>
      <c r="M4727" s="30" t="s">
        <v>1153</v>
      </c>
      <c r="N4727" s="30"/>
      <c r="O4727" s="30" t="s">
        <v>9872</v>
      </c>
      <c r="P4727" s="30" t="s">
        <v>9868</v>
      </c>
      <c r="Q4727" s="30" t="s">
        <v>4174</v>
      </c>
    </row>
    <row r="4728" spans="1:17" hidden="1" x14ac:dyDescent="0.2">
      <c r="A4728" s="30" t="s">
        <v>13944</v>
      </c>
      <c r="B4728" s="30" t="s">
        <v>10109</v>
      </c>
      <c r="C4728" s="30" t="s">
        <v>13945</v>
      </c>
      <c r="D4728" s="30" t="s">
        <v>74</v>
      </c>
      <c r="E4728" s="30" t="s">
        <v>9891</v>
      </c>
      <c r="F4728" s="30"/>
      <c r="G4728" s="38">
        <v>60</v>
      </c>
      <c r="H4728" s="31">
        <v>0</v>
      </c>
      <c r="I4728" s="30" t="s">
        <v>5036</v>
      </c>
      <c r="J4728" s="30" t="s">
        <v>5037</v>
      </c>
      <c r="K4728" s="30" t="s">
        <v>495</v>
      </c>
      <c r="L4728" s="30" t="s">
        <v>612</v>
      </c>
      <c r="M4728" s="30" t="s">
        <v>613</v>
      </c>
      <c r="N4728" s="30"/>
      <c r="O4728" s="30" t="s">
        <v>9872</v>
      </c>
      <c r="P4728" s="30" t="s">
        <v>9868</v>
      </c>
      <c r="Q4728" s="30" t="s">
        <v>4174</v>
      </c>
    </row>
    <row r="4729" spans="1:17" hidden="1" x14ac:dyDescent="0.2">
      <c r="A4729" s="30" t="s">
        <v>13946</v>
      </c>
      <c r="B4729" s="30" t="s">
        <v>10103</v>
      </c>
      <c r="C4729" s="30" t="s">
        <v>13947</v>
      </c>
      <c r="D4729" s="30"/>
      <c r="E4729" s="30" t="s">
        <v>9870</v>
      </c>
      <c r="F4729" s="30" t="s">
        <v>74</v>
      </c>
      <c r="G4729" s="38">
        <v>60</v>
      </c>
      <c r="H4729" s="31">
        <v>0</v>
      </c>
      <c r="I4729" s="30" t="s">
        <v>586</v>
      </c>
      <c r="J4729" s="30" t="s">
        <v>587</v>
      </c>
      <c r="K4729" s="30" t="s">
        <v>495</v>
      </c>
      <c r="L4729" s="30" t="s">
        <v>496</v>
      </c>
      <c r="M4729" s="30" t="s">
        <v>877</v>
      </c>
      <c r="N4729" s="30"/>
      <c r="O4729" s="30" t="s">
        <v>9872</v>
      </c>
      <c r="P4729" s="30" t="s">
        <v>9868</v>
      </c>
      <c r="Q4729" s="30" t="s">
        <v>499</v>
      </c>
    </row>
    <row r="4730" spans="1:17" hidden="1" x14ac:dyDescent="0.2">
      <c r="A4730" s="30" t="s">
        <v>13948</v>
      </c>
      <c r="B4730" s="30" t="s">
        <v>10109</v>
      </c>
      <c r="C4730" s="30" t="s">
        <v>13949</v>
      </c>
      <c r="D4730" s="30" t="s">
        <v>74</v>
      </c>
      <c r="E4730" s="30" t="s">
        <v>9891</v>
      </c>
      <c r="F4730" s="30"/>
      <c r="G4730" s="38">
        <v>60</v>
      </c>
      <c r="H4730" s="31">
        <v>0</v>
      </c>
      <c r="I4730" s="30" t="s">
        <v>5036</v>
      </c>
      <c r="J4730" s="30" t="s">
        <v>5037</v>
      </c>
      <c r="K4730" s="30" t="s">
        <v>495</v>
      </c>
      <c r="L4730" s="30" t="s">
        <v>612</v>
      </c>
      <c r="M4730" s="30" t="s">
        <v>613</v>
      </c>
      <c r="N4730" s="30"/>
      <c r="O4730" s="30" t="s">
        <v>9872</v>
      </c>
      <c r="P4730" s="30" t="s">
        <v>9868</v>
      </c>
      <c r="Q4730" s="30" t="s">
        <v>4174</v>
      </c>
    </row>
    <row r="4731" spans="1:17" hidden="1" x14ac:dyDescent="0.2">
      <c r="A4731" s="30" t="s">
        <v>13950</v>
      </c>
      <c r="B4731" s="30" t="s">
        <v>10103</v>
      </c>
      <c r="C4731" s="30" t="s">
        <v>13951</v>
      </c>
      <c r="D4731" s="30"/>
      <c r="E4731" s="30" t="s">
        <v>9870</v>
      </c>
      <c r="F4731" s="30" t="s">
        <v>74</v>
      </c>
      <c r="G4731" s="38">
        <v>60</v>
      </c>
      <c r="H4731" s="31">
        <v>0</v>
      </c>
      <c r="I4731" s="30" t="s">
        <v>552</v>
      </c>
      <c r="J4731" s="30" t="s">
        <v>553</v>
      </c>
      <c r="K4731" s="30" t="s">
        <v>495</v>
      </c>
      <c r="L4731" s="30" t="s">
        <v>496</v>
      </c>
      <c r="M4731" s="30" t="s">
        <v>2249</v>
      </c>
      <c r="N4731" s="30"/>
      <c r="O4731" s="30" t="s">
        <v>9872</v>
      </c>
      <c r="P4731" s="30" t="s">
        <v>9868</v>
      </c>
      <c r="Q4731" s="30" t="s">
        <v>499</v>
      </c>
    </row>
    <row r="4732" spans="1:17" hidden="1" x14ac:dyDescent="0.2">
      <c r="A4732" s="30" t="s">
        <v>13952</v>
      </c>
      <c r="B4732" s="30" t="s">
        <v>10109</v>
      </c>
      <c r="C4732" s="30" t="s">
        <v>13953</v>
      </c>
      <c r="D4732" s="30" t="s">
        <v>74</v>
      </c>
      <c r="E4732" s="30" t="s">
        <v>9891</v>
      </c>
      <c r="F4732" s="30"/>
      <c r="G4732" s="38">
        <v>60</v>
      </c>
      <c r="H4732" s="31">
        <v>0</v>
      </c>
      <c r="I4732" s="30" t="s">
        <v>622</v>
      </c>
      <c r="J4732" s="30" t="s">
        <v>623</v>
      </c>
      <c r="K4732" s="30" t="s">
        <v>495</v>
      </c>
      <c r="L4732" s="30" t="s">
        <v>612</v>
      </c>
      <c r="M4732" s="30" t="s">
        <v>997</v>
      </c>
      <c r="N4732" s="30"/>
      <c r="O4732" s="30" t="s">
        <v>9872</v>
      </c>
      <c r="P4732" s="30" t="s">
        <v>9868</v>
      </c>
      <c r="Q4732" s="30" t="s">
        <v>4174</v>
      </c>
    </row>
    <row r="4733" spans="1:17" hidden="1" x14ac:dyDescent="0.2">
      <c r="A4733" s="30" t="s">
        <v>13954</v>
      </c>
      <c r="B4733" s="30" t="s">
        <v>10109</v>
      </c>
      <c r="C4733" s="30" t="s">
        <v>13955</v>
      </c>
      <c r="D4733" s="30" t="s">
        <v>74</v>
      </c>
      <c r="E4733" s="30" t="s">
        <v>9891</v>
      </c>
      <c r="F4733" s="30"/>
      <c r="G4733" s="38">
        <v>60</v>
      </c>
      <c r="H4733" s="31">
        <v>0</v>
      </c>
      <c r="I4733" s="30" t="s">
        <v>610</v>
      </c>
      <c r="J4733" s="30" t="s">
        <v>611</v>
      </c>
      <c r="K4733" s="30" t="s">
        <v>495</v>
      </c>
      <c r="L4733" s="30" t="s">
        <v>612</v>
      </c>
      <c r="M4733" s="30" t="s">
        <v>1108</v>
      </c>
      <c r="N4733" s="30"/>
      <c r="O4733" s="30" t="s">
        <v>9872</v>
      </c>
      <c r="P4733" s="30" t="s">
        <v>9868</v>
      </c>
      <c r="Q4733" s="30" t="s">
        <v>4174</v>
      </c>
    </row>
    <row r="4734" spans="1:17" hidden="1" x14ac:dyDescent="0.2">
      <c r="A4734" s="30" t="s">
        <v>13956</v>
      </c>
      <c r="B4734" s="30" t="s">
        <v>10106</v>
      </c>
      <c r="C4734" s="30" t="s">
        <v>13957</v>
      </c>
      <c r="D4734" s="30" t="s">
        <v>74</v>
      </c>
      <c r="E4734" s="30" t="s">
        <v>9891</v>
      </c>
      <c r="F4734" s="30"/>
      <c r="G4734" s="38">
        <v>60</v>
      </c>
      <c r="H4734" s="31">
        <v>0</v>
      </c>
      <c r="I4734" s="30" t="s">
        <v>5036</v>
      </c>
      <c r="J4734" s="30" t="s">
        <v>5037</v>
      </c>
      <c r="K4734" s="30" t="s">
        <v>495</v>
      </c>
      <c r="L4734" s="30" t="s">
        <v>612</v>
      </c>
      <c r="M4734" s="30" t="s">
        <v>4781</v>
      </c>
      <c r="N4734" s="30"/>
      <c r="O4734" s="30" t="s">
        <v>9872</v>
      </c>
      <c r="P4734" s="30" t="s">
        <v>9868</v>
      </c>
      <c r="Q4734" s="30" t="s">
        <v>4174</v>
      </c>
    </row>
    <row r="4735" spans="1:17" hidden="1" x14ac:dyDescent="0.2">
      <c r="A4735" s="30" t="s">
        <v>13958</v>
      </c>
      <c r="B4735" s="30" t="s">
        <v>10109</v>
      </c>
      <c r="C4735" s="30" t="s">
        <v>13959</v>
      </c>
      <c r="D4735" s="30" t="s">
        <v>74</v>
      </c>
      <c r="E4735" s="30" t="s">
        <v>9891</v>
      </c>
      <c r="F4735" s="30"/>
      <c r="G4735" s="38">
        <v>60</v>
      </c>
      <c r="H4735" s="31">
        <v>0</v>
      </c>
      <c r="I4735" s="30" t="s">
        <v>5036</v>
      </c>
      <c r="J4735" s="30" t="s">
        <v>5037</v>
      </c>
      <c r="K4735" s="30" t="s">
        <v>495</v>
      </c>
      <c r="L4735" s="30" t="s">
        <v>612</v>
      </c>
      <c r="M4735" s="30" t="s">
        <v>1166</v>
      </c>
      <c r="N4735" s="30"/>
      <c r="O4735" s="30" t="s">
        <v>9872</v>
      </c>
      <c r="P4735" s="30" t="s">
        <v>9868</v>
      </c>
      <c r="Q4735" s="30" t="s">
        <v>4174</v>
      </c>
    </row>
    <row r="4736" spans="1:17" hidden="1" x14ac:dyDescent="0.2">
      <c r="A4736" s="30" t="s">
        <v>13960</v>
      </c>
      <c r="B4736" s="30" t="s">
        <v>10106</v>
      </c>
      <c r="C4736" s="30" t="s">
        <v>13961</v>
      </c>
      <c r="D4736" s="30" t="s">
        <v>74</v>
      </c>
      <c r="E4736" s="30" t="s">
        <v>9891</v>
      </c>
      <c r="F4736" s="30"/>
      <c r="G4736" s="38">
        <v>60</v>
      </c>
      <c r="H4736" s="31">
        <v>0</v>
      </c>
      <c r="I4736" s="30" t="s">
        <v>622</v>
      </c>
      <c r="J4736" s="30" t="s">
        <v>623</v>
      </c>
      <c r="K4736" s="30" t="s">
        <v>495</v>
      </c>
      <c r="L4736" s="30" t="s">
        <v>612</v>
      </c>
      <c r="M4736" s="30" t="s">
        <v>1088</v>
      </c>
      <c r="N4736" s="30"/>
      <c r="O4736" s="30" t="s">
        <v>9872</v>
      </c>
      <c r="P4736" s="30" t="s">
        <v>9868</v>
      </c>
      <c r="Q4736" s="30" t="s">
        <v>4174</v>
      </c>
    </row>
    <row r="4737" spans="1:17" hidden="1" x14ac:dyDescent="0.2">
      <c r="A4737" s="30" t="s">
        <v>13962</v>
      </c>
      <c r="B4737" s="30" t="s">
        <v>10103</v>
      </c>
      <c r="C4737" s="30" t="s">
        <v>13963</v>
      </c>
      <c r="D4737" s="30"/>
      <c r="E4737" s="30" t="s">
        <v>9870</v>
      </c>
      <c r="F4737" s="30" t="s">
        <v>74</v>
      </c>
      <c r="G4737" s="38">
        <v>60</v>
      </c>
      <c r="H4737" s="31">
        <v>0</v>
      </c>
      <c r="I4737" s="30" t="s">
        <v>552</v>
      </c>
      <c r="J4737" s="30" t="s">
        <v>553</v>
      </c>
      <c r="K4737" s="30" t="s">
        <v>495</v>
      </c>
      <c r="L4737" s="30" t="s">
        <v>496</v>
      </c>
      <c r="M4737" s="30" t="s">
        <v>596</v>
      </c>
      <c r="N4737" s="30"/>
      <c r="O4737" s="30" t="s">
        <v>9872</v>
      </c>
      <c r="P4737" s="30" t="s">
        <v>9868</v>
      </c>
      <c r="Q4737" s="30" t="s">
        <v>499</v>
      </c>
    </row>
    <row r="4738" spans="1:17" hidden="1" x14ac:dyDescent="0.2">
      <c r="A4738" s="30" t="s">
        <v>13964</v>
      </c>
      <c r="B4738" s="30" t="s">
        <v>10103</v>
      </c>
      <c r="C4738" s="30" t="s">
        <v>13965</v>
      </c>
      <c r="D4738" s="30"/>
      <c r="E4738" s="30" t="s">
        <v>9870</v>
      </c>
      <c r="F4738" s="30" t="s">
        <v>74</v>
      </c>
      <c r="G4738" s="38">
        <v>60</v>
      </c>
      <c r="H4738" s="31">
        <v>0</v>
      </c>
      <c r="I4738" s="30" t="s">
        <v>552</v>
      </c>
      <c r="J4738" s="30" t="s">
        <v>553</v>
      </c>
      <c r="K4738" s="30" t="s">
        <v>495</v>
      </c>
      <c r="L4738" s="30" t="s">
        <v>496</v>
      </c>
      <c r="M4738" s="30" t="s">
        <v>596</v>
      </c>
      <c r="N4738" s="30"/>
      <c r="O4738" s="30" t="s">
        <v>9872</v>
      </c>
      <c r="P4738" s="30" t="s">
        <v>9868</v>
      </c>
      <c r="Q4738" s="30" t="s">
        <v>499</v>
      </c>
    </row>
    <row r="4739" spans="1:17" hidden="1" x14ac:dyDescent="0.2">
      <c r="A4739" s="30" t="s">
        <v>13966</v>
      </c>
      <c r="B4739" s="30" t="s">
        <v>10103</v>
      </c>
      <c r="C4739" s="30" t="s">
        <v>13967</v>
      </c>
      <c r="D4739" s="30"/>
      <c r="E4739" s="30" t="s">
        <v>9870</v>
      </c>
      <c r="F4739" s="30" t="s">
        <v>74</v>
      </c>
      <c r="G4739" s="38">
        <v>60</v>
      </c>
      <c r="H4739" s="31">
        <v>0</v>
      </c>
      <c r="I4739" s="30" t="s">
        <v>586</v>
      </c>
      <c r="J4739" s="30" t="s">
        <v>587</v>
      </c>
      <c r="K4739" s="30" t="s">
        <v>495</v>
      </c>
      <c r="L4739" s="30" t="s">
        <v>496</v>
      </c>
      <c r="M4739" s="30" t="s">
        <v>3374</v>
      </c>
      <c r="N4739" s="30"/>
      <c r="O4739" s="30" t="s">
        <v>9872</v>
      </c>
      <c r="P4739" s="30" t="s">
        <v>9868</v>
      </c>
      <c r="Q4739" s="30" t="s">
        <v>499</v>
      </c>
    </row>
    <row r="4740" spans="1:17" hidden="1" x14ac:dyDescent="0.2">
      <c r="A4740" s="30" t="s">
        <v>13968</v>
      </c>
      <c r="B4740" s="30" t="s">
        <v>10103</v>
      </c>
      <c r="C4740" s="30" t="s">
        <v>13969</v>
      </c>
      <c r="D4740" s="30"/>
      <c r="E4740" s="30" t="s">
        <v>9870</v>
      </c>
      <c r="F4740" s="30" t="s">
        <v>74</v>
      </c>
      <c r="G4740" s="38">
        <v>60</v>
      </c>
      <c r="H4740" s="31">
        <v>0</v>
      </c>
      <c r="I4740" s="30" t="s">
        <v>586</v>
      </c>
      <c r="J4740" s="30" t="s">
        <v>587</v>
      </c>
      <c r="K4740" s="30" t="s">
        <v>495</v>
      </c>
      <c r="L4740" s="30" t="s">
        <v>496</v>
      </c>
      <c r="M4740" s="30" t="s">
        <v>497</v>
      </c>
      <c r="N4740" s="30"/>
      <c r="O4740" s="30" t="s">
        <v>9872</v>
      </c>
      <c r="P4740" s="30" t="s">
        <v>9868</v>
      </c>
      <c r="Q4740" s="30" t="s">
        <v>499</v>
      </c>
    </row>
    <row r="4741" spans="1:17" hidden="1" x14ac:dyDescent="0.2">
      <c r="A4741" s="30" t="s">
        <v>13970</v>
      </c>
      <c r="B4741" s="30" t="s">
        <v>10103</v>
      </c>
      <c r="C4741" s="30" t="s">
        <v>13971</v>
      </c>
      <c r="D4741" s="30"/>
      <c r="E4741" s="30" t="s">
        <v>9870</v>
      </c>
      <c r="F4741" s="30" t="s">
        <v>74</v>
      </c>
      <c r="G4741" s="38">
        <v>60</v>
      </c>
      <c r="H4741" s="31">
        <v>0</v>
      </c>
      <c r="I4741" s="30" t="s">
        <v>552</v>
      </c>
      <c r="J4741" s="30" t="s">
        <v>553</v>
      </c>
      <c r="K4741" s="30" t="s">
        <v>495</v>
      </c>
      <c r="L4741" s="30" t="s">
        <v>496</v>
      </c>
      <c r="M4741" s="30" t="s">
        <v>654</v>
      </c>
      <c r="N4741" s="30"/>
      <c r="O4741" s="30" t="s">
        <v>9872</v>
      </c>
      <c r="P4741" s="30" t="s">
        <v>9868</v>
      </c>
      <c r="Q4741" s="30" t="s">
        <v>499</v>
      </c>
    </row>
    <row r="4742" spans="1:17" hidden="1" x14ac:dyDescent="0.2">
      <c r="A4742" s="30" t="s">
        <v>13972</v>
      </c>
      <c r="B4742" s="30" t="s">
        <v>10103</v>
      </c>
      <c r="C4742" s="30" t="s">
        <v>13973</v>
      </c>
      <c r="D4742" s="30"/>
      <c r="E4742" s="30" t="s">
        <v>9870</v>
      </c>
      <c r="F4742" s="30" t="s">
        <v>74</v>
      </c>
      <c r="G4742" s="38">
        <v>60</v>
      </c>
      <c r="H4742" s="31">
        <v>0</v>
      </c>
      <c r="I4742" s="30" t="s">
        <v>504</v>
      </c>
      <c r="J4742" s="30" t="s">
        <v>505</v>
      </c>
      <c r="K4742" s="30" t="s">
        <v>495</v>
      </c>
      <c r="L4742" s="30" t="s">
        <v>496</v>
      </c>
      <c r="M4742" s="30" t="s">
        <v>558</v>
      </c>
      <c r="N4742" s="30"/>
      <c r="O4742" s="30" t="s">
        <v>9872</v>
      </c>
      <c r="P4742" s="30" t="s">
        <v>9868</v>
      </c>
      <c r="Q4742" s="30" t="s">
        <v>499</v>
      </c>
    </row>
    <row r="4743" spans="1:17" hidden="1" x14ac:dyDescent="0.2">
      <c r="A4743" s="30" t="s">
        <v>13974</v>
      </c>
      <c r="B4743" s="30" t="s">
        <v>10103</v>
      </c>
      <c r="C4743" s="30" t="s">
        <v>13975</v>
      </c>
      <c r="D4743" s="30"/>
      <c r="E4743" s="30" t="s">
        <v>9870</v>
      </c>
      <c r="F4743" s="30" t="s">
        <v>74</v>
      </c>
      <c r="G4743" s="38">
        <v>60</v>
      </c>
      <c r="H4743" s="31">
        <v>0</v>
      </c>
      <c r="I4743" s="30" t="s">
        <v>504</v>
      </c>
      <c r="J4743" s="30" t="s">
        <v>505</v>
      </c>
      <c r="K4743" s="30" t="s">
        <v>495</v>
      </c>
      <c r="L4743" s="30" t="s">
        <v>496</v>
      </c>
      <c r="M4743" s="30" t="s">
        <v>592</v>
      </c>
      <c r="N4743" s="30"/>
      <c r="O4743" s="30" t="s">
        <v>9872</v>
      </c>
      <c r="P4743" s="30" t="s">
        <v>9868</v>
      </c>
      <c r="Q4743" s="30" t="s">
        <v>499</v>
      </c>
    </row>
    <row r="4744" spans="1:17" hidden="1" x14ac:dyDescent="0.2">
      <c r="A4744" s="30" t="s">
        <v>13976</v>
      </c>
      <c r="B4744" s="30" t="s">
        <v>10106</v>
      </c>
      <c r="C4744" s="30" t="s">
        <v>13977</v>
      </c>
      <c r="D4744" s="30" t="s">
        <v>74</v>
      </c>
      <c r="E4744" s="30" t="s">
        <v>9891</v>
      </c>
      <c r="F4744" s="30"/>
      <c r="G4744" s="38">
        <v>60</v>
      </c>
      <c r="H4744" s="31">
        <v>0</v>
      </c>
      <c r="I4744" s="30" t="s">
        <v>5036</v>
      </c>
      <c r="J4744" s="30" t="s">
        <v>5037</v>
      </c>
      <c r="K4744" s="30" t="s">
        <v>495</v>
      </c>
      <c r="L4744" s="30" t="s">
        <v>612</v>
      </c>
      <c r="M4744" s="30" t="s">
        <v>4226</v>
      </c>
      <c r="N4744" s="30"/>
      <c r="O4744" s="30" t="s">
        <v>9872</v>
      </c>
      <c r="P4744" s="30" t="s">
        <v>9868</v>
      </c>
      <c r="Q4744" s="30" t="s">
        <v>4174</v>
      </c>
    </row>
    <row r="4745" spans="1:17" hidden="1" x14ac:dyDescent="0.2">
      <c r="A4745" s="30" t="s">
        <v>13978</v>
      </c>
      <c r="B4745" s="30" t="s">
        <v>10109</v>
      </c>
      <c r="C4745" s="30" t="s">
        <v>13979</v>
      </c>
      <c r="D4745" s="30" t="s">
        <v>74</v>
      </c>
      <c r="E4745" s="30" t="s">
        <v>9891</v>
      </c>
      <c r="F4745" s="30"/>
      <c r="G4745" s="38">
        <v>60</v>
      </c>
      <c r="H4745" s="31">
        <v>0</v>
      </c>
      <c r="I4745" s="30" t="s">
        <v>5036</v>
      </c>
      <c r="J4745" s="30" t="s">
        <v>5037</v>
      </c>
      <c r="K4745" s="30" t="s">
        <v>495</v>
      </c>
      <c r="L4745" s="30" t="s">
        <v>612</v>
      </c>
      <c r="M4745" s="30" t="s">
        <v>9437</v>
      </c>
      <c r="N4745" s="30"/>
      <c r="O4745" s="30" t="s">
        <v>9872</v>
      </c>
      <c r="P4745" s="30" t="s">
        <v>9868</v>
      </c>
      <c r="Q4745" s="30" t="s">
        <v>4174</v>
      </c>
    </row>
    <row r="4746" spans="1:17" hidden="1" x14ac:dyDescent="0.2">
      <c r="A4746" s="30" t="s">
        <v>13980</v>
      </c>
      <c r="B4746" s="30" t="s">
        <v>10103</v>
      </c>
      <c r="C4746" s="30" t="s">
        <v>13981</v>
      </c>
      <c r="D4746" s="30"/>
      <c r="E4746" s="30" t="s">
        <v>9870</v>
      </c>
      <c r="F4746" s="30" t="s">
        <v>74</v>
      </c>
      <c r="G4746" s="38">
        <v>60</v>
      </c>
      <c r="H4746" s="31">
        <v>0</v>
      </c>
      <c r="I4746" s="30" t="s">
        <v>504</v>
      </c>
      <c r="J4746" s="30" t="s">
        <v>505</v>
      </c>
      <c r="K4746" s="30" t="s">
        <v>495</v>
      </c>
      <c r="L4746" s="30" t="s">
        <v>496</v>
      </c>
      <c r="M4746" s="30" t="s">
        <v>506</v>
      </c>
      <c r="N4746" s="30" t="s">
        <v>4161</v>
      </c>
      <c r="O4746" s="30" t="s">
        <v>9872</v>
      </c>
      <c r="P4746" s="30" t="s">
        <v>9868</v>
      </c>
      <c r="Q4746" s="30" t="s">
        <v>499</v>
      </c>
    </row>
    <row r="4747" spans="1:17" hidden="1" x14ac:dyDescent="0.2">
      <c r="A4747" s="30" t="s">
        <v>13982</v>
      </c>
      <c r="B4747" s="30" t="s">
        <v>10109</v>
      </c>
      <c r="C4747" s="30" t="s">
        <v>13983</v>
      </c>
      <c r="D4747" s="30" t="s">
        <v>74</v>
      </c>
      <c r="E4747" s="30" t="s">
        <v>10883</v>
      </c>
      <c r="F4747" s="30"/>
      <c r="G4747" s="38">
        <v>60</v>
      </c>
      <c r="H4747" s="31">
        <v>0</v>
      </c>
      <c r="I4747" s="30" t="s">
        <v>610</v>
      </c>
      <c r="J4747" s="30" t="s">
        <v>611</v>
      </c>
      <c r="K4747" s="30" t="s">
        <v>495</v>
      </c>
      <c r="L4747" s="30" t="s">
        <v>612</v>
      </c>
      <c r="M4747" s="30" t="s">
        <v>6616</v>
      </c>
      <c r="N4747" s="30"/>
      <c r="O4747" s="30" t="s">
        <v>9872</v>
      </c>
      <c r="P4747" s="30" t="s">
        <v>9868</v>
      </c>
      <c r="Q4747" s="30" t="s">
        <v>4174</v>
      </c>
    </row>
    <row r="4748" spans="1:17" hidden="1" x14ac:dyDescent="0.2">
      <c r="A4748" s="30" t="s">
        <v>13984</v>
      </c>
      <c r="B4748" s="30" t="s">
        <v>10106</v>
      </c>
      <c r="C4748" s="30" t="s">
        <v>13985</v>
      </c>
      <c r="D4748" s="30"/>
      <c r="E4748" s="30" t="s">
        <v>753</v>
      </c>
      <c r="F4748" s="30"/>
      <c r="G4748" s="38">
        <v>60</v>
      </c>
      <c r="H4748" s="31">
        <v>0</v>
      </c>
      <c r="I4748" s="30" t="s">
        <v>5036</v>
      </c>
      <c r="J4748" s="30" t="s">
        <v>5037</v>
      </c>
      <c r="K4748" s="30" t="s">
        <v>495</v>
      </c>
      <c r="L4748" s="30" t="s">
        <v>612</v>
      </c>
      <c r="M4748" s="30" t="s">
        <v>4226</v>
      </c>
      <c r="N4748" s="30"/>
      <c r="O4748" s="30" t="s">
        <v>9872</v>
      </c>
      <c r="P4748" s="30" t="s">
        <v>9868</v>
      </c>
      <c r="Q4748" s="30" t="s">
        <v>499</v>
      </c>
    </row>
    <row r="4749" spans="1:17" hidden="1" x14ac:dyDescent="0.2">
      <c r="A4749" s="30" t="s">
        <v>13986</v>
      </c>
      <c r="B4749" s="30" t="s">
        <v>10103</v>
      </c>
      <c r="C4749" s="30" t="s">
        <v>13987</v>
      </c>
      <c r="D4749" s="30"/>
      <c r="E4749" s="30" t="s">
        <v>9870</v>
      </c>
      <c r="F4749" s="30" t="s">
        <v>74</v>
      </c>
      <c r="G4749" s="38">
        <v>60</v>
      </c>
      <c r="H4749" s="31">
        <v>0</v>
      </c>
      <c r="I4749" s="30" t="s">
        <v>586</v>
      </c>
      <c r="J4749" s="30" t="s">
        <v>587</v>
      </c>
      <c r="K4749" s="30" t="s">
        <v>495</v>
      </c>
      <c r="L4749" s="30" t="s">
        <v>496</v>
      </c>
      <c r="M4749" s="30" t="s">
        <v>497</v>
      </c>
      <c r="N4749" s="30"/>
      <c r="O4749" s="30" t="s">
        <v>9872</v>
      </c>
      <c r="P4749" s="30" t="s">
        <v>9868</v>
      </c>
      <c r="Q4749" s="30" t="s">
        <v>499</v>
      </c>
    </row>
    <row r="4750" spans="1:17" hidden="1" x14ac:dyDescent="0.2">
      <c r="A4750" s="30" t="s">
        <v>13988</v>
      </c>
      <c r="B4750" s="30" t="s">
        <v>10106</v>
      </c>
      <c r="C4750" s="30" t="s">
        <v>13989</v>
      </c>
      <c r="D4750" s="30" t="s">
        <v>74</v>
      </c>
      <c r="E4750" s="30" t="s">
        <v>9891</v>
      </c>
      <c r="F4750" s="30"/>
      <c r="G4750" s="38">
        <v>60</v>
      </c>
      <c r="H4750" s="31">
        <v>0</v>
      </c>
      <c r="I4750" s="30" t="s">
        <v>622</v>
      </c>
      <c r="J4750" s="30" t="s">
        <v>623</v>
      </c>
      <c r="K4750" s="30" t="s">
        <v>495</v>
      </c>
      <c r="L4750" s="30" t="s">
        <v>612</v>
      </c>
      <c r="M4750" s="30" t="s">
        <v>9851</v>
      </c>
      <c r="N4750" s="30"/>
      <c r="O4750" s="30" t="s">
        <v>9872</v>
      </c>
      <c r="P4750" s="30" t="s">
        <v>9868</v>
      </c>
      <c r="Q4750" s="30" t="s">
        <v>4174</v>
      </c>
    </row>
    <row r="4751" spans="1:17" hidden="1" x14ac:dyDescent="0.2">
      <c r="A4751" s="30" t="s">
        <v>13990</v>
      </c>
      <c r="B4751" s="30" t="s">
        <v>10106</v>
      </c>
      <c r="C4751" s="30" t="s">
        <v>13991</v>
      </c>
      <c r="D4751" s="30" t="s">
        <v>74</v>
      </c>
      <c r="E4751" s="30" t="s">
        <v>9891</v>
      </c>
      <c r="F4751" s="30"/>
      <c r="G4751" s="38">
        <v>60</v>
      </c>
      <c r="H4751" s="31">
        <v>0</v>
      </c>
      <c r="I4751" s="30" t="s">
        <v>622</v>
      </c>
      <c r="J4751" s="30" t="s">
        <v>623</v>
      </c>
      <c r="K4751" s="30" t="s">
        <v>495</v>
      </c>
      <c r="L4751" s="30" t="s">
        <v>612</v>
      </c>
      <c r="M4751" s="30" t="s">
        <v>11187</v>
      </c>
      <c r="N4751" s="30"/>
      <c r="O4751" s="30" t="s">
        <v>9872</v>
      </c>
      <c r="P4751" s="30" t="s">
        <v>9868</v>
      </c>
      <c r="Q4751" s="30" t="s">
        <v>4174</v>
      </c>
    </row>
    <row r="4752" spans="1:17" hidden="1" x14ac:dyDescent="0.2">
      <c r="A4752" s="30" t="s">
        <v>13992</v>
      </c>
      <c r="B4752" s="30" t="s">
        <v>10109</v>
      </c>
      <c r="C4752" s="30" t="s">
        <v>13993</v>
      </c>
      <c r="D4752" s="30" t="s">
        <v>74</v>
      </c>
      <c r="E4752" s="30" t="s">
        <v>9891</v>
      </c>
      <c r="F4752" s="30"/>
      <c r="G4752" s="38">
        <v>60</v>
      </c>
      <c r="H4752" s="31">
        <v>0</v>
      </c>
      <c r="I4752" s="30" t="s">
        <v>5036</v>
      </c>
      <c r="J4752" s="30" t="s">
        <v>5037</v>
      </c>
      <c r="K4752" s="30" t="s">
        <v>495</v>
      </c>
      <c r="L4752" s="30" t="s">
        <v>612</v>
      </c>
      <c r="M4752" s="30" t="s">
        <v>1166</v>
      </c>
      <c r="N4752" s="30"/>
      <c r="O4752" s="30" t="s">
        <v>9872</v>
      </c>
      <c r="P4752" s="30" t="s">
        <v>9868</v>
      </c>
      <c r="Q4752" s="30" t="s">
        <v>4174</v>
      </c>
    </row>
    <row r="4753" spans="1:17" hidden="1" x14ac:dyDescent="0.2">
      <c r="A4753" s="30" t="s">
        <v>13994</v>
      </c>
      <c r="B4753" s="30" t="s">
        <v>10106</v>
      </c>
      <c r="C4753" s="30" t="s">
        <v>13995</v>
      </c>
      <c r="D4753" s="30" t="s">
        <v>74</v>
      </c>
      <c r="E4753" s="30" t="s">
        <v>9891</v>
      </c>
      <c r="F4753" s="30"/>
      <c r="G4753" s="38">
        <v>60</v>
      </c>
      <c r="H4753" s="31">
        <v>0</v>
      </c>
      <c r="I4753" s="30" t="s">
        <v>5036</v>
      </c>
      <c r="J4753" s="30" t="s">
        <v>5037</v>
      </c>
      <c r="K4753" s="30" t="s">
        <v>495</v>
      </c>
      <c r="L4753" s="30" t="s">
        <v>612</v>
      </c>
      <c r="M4753" s="30" t="s">
        <v>4781</v>
      </c>
      <c r="N4753" s="30"/>
      <c r="O4753" s="30" t="s">
        <v>9872</v>
      </c>
      <c r="P4753" s="30" t="s">
        <v>9868</v>
      </c>
      <c r="Q4753" s="30" t="s">
        <v>4174</v>
      </c>
    </row>
    <row r="4754" spans="1:17" hidden="1" x14ac:dyDescent="0.2">
      <c r="A4754" s="30" t="s">
        <v>13996</v>
      </c>
      <c r="B4754" s="30" t="s">
        <v>10109</v>
      </c>
      <c r="C4754" s="30" t="s">
        <v>13997</v>
      </c>
      <c r="D4754" s="30" t="s">
        <v>74</v>
      </c>
      <c r="E4754" s="30" t="s">
        <v>9891</v>
      </c>
      <c r="F4754" s="30"/>
      <c r="G4754" s="38">
        <v>60</v>
      </c>
      <c r="H4754" s="31">
        <v>0</v>
      </c>
      <c r="I4754" s="30" t="s">
        <v>622</v>
      </c>
      <c r="J4754" s="30" t="s">
        <v>623</v>
      </c>
      <c r="K4754" s="30" t="s">
        <v>495</v>
      </c>
      <c r="L4754" s="30" t="s">
        <v>612</v>
      </c>
      <c r="M4754" s="30" t="s">
        <v>997</v>
      </c>
      <c r="N4754" s="30"/>
      <c r="O4754" s="30" t="s">
        <v>9872</v>
      </c>
      <c r="P4754" s="30" t="s">
        <v>9868</v>
      </c>
      <c r="Q4754" s="30" t="s">
        <v>4174</v>
      </c>
    </row>
    <row r="4755" spans="1:17" hidden="1" x14ac:dyDescent="0.2">
      <c r="A4755" s="30" t="s">
        <v>13998</v>
      </c>
      <c r="B4755" s="30" t="s">
        <v>10109</v>
      </c>
      <c r="C4755" s="30" t="s">
        <v>13999</v>
      </c>
      <c r="D4755" s="30" t="s">
        <v>74</v>
      </c>
      <c r="E4755" s="30" t="s">
        <v>9891</v>
      </c>
      <c r="F4755" s="30"/>
      <c r="G4755" s="38">
        <v>60</v>
      </c>
      <c r="H4755" s="31">
        <v>0</v>
      </c>
      <c r="I4755" s="30" t="s">
        <v>5036</v>
      </c>
      <c r="J4755" s="30" t="s">
        <v>5037</v>
      </c>
      <c r="K4755" s="30" t="s">
        <v>495</v>
      </c>
      <c r="L4755" s="30" t="s">
        <v>612</v>
      </c>
      <c r="M4755" s="30" t="s">
        <v>9443</v>
      </c>
      <c r="N4755" s="30"/>
      <c r="O4755" s="30" t="s">
        <v>9872</v>
      </c>
      <c r="P4755" s="30" t="s">
        <v>9868</v>
      </c>
      <c r="Q4755" s="30" t="s">
        <v>4174</v>
      </c>
    </row>
    <row r="4756" spans="1:17" hidden="1" x14ac:dyDescent="0.2">
      <c r="A4756" s="30" t="s">
        <v>14000</v>
      </c>
      <c r="B4756" s="30" t="s">
        <v>10109</v>
      </c>
      <c r="C4756" s="30" t="s">
        <v>14001</v>
      </c>
      <c r="D4756" s="30" t="s">
        <v>74</v>
      </c>
      <c r="E4756" s="30" t="s">
        <v>9891</v>
      </c>
      <c r="F4756" s="30"/>
      <c r="G4756" s="38">
        <v>60</v>
      </c>
      <c r="H4756" s="31">
        <v>0</v>
      </c>
      <c r="I4756" s="30" t="s">
        <v>610</v>
      </c>
      <c r="J4756" s="30" t="s">
        <v>611</v>
      </c>
      <c r="K4756" s="30" t="s">
        <v>495</v>
      </c>
      <c r="L4756" s="30" t="s">
        <v>612</v>
      </c>
      <c r="M4756" s="30" t="s">
        <v>950</v>
      </c>
      <c r="N4756" s="30"/>
      <c r="O4756" s="30" t="s">
        <v>9872</v>
      </c>
      <c r="P4756" s="30" t="s">
        <v>9868</v>
      </c>
      <c r="Q4756" s="30" t="s">
        <v>4174</v>
      </c>
    </row>
    <row r="4757" spans="1:17" hidden="1" x14ac:dyDescent="0.2">
      <c r="A4757" s="30" t="s">
        <v>14002</v>
      </c>
      <c r="B4757" s="30" t="s">
        <v>10103</v>
      </c>
      <c r="C4757" s="30" t="s">
        <v>14003</v>
      </c>
      <c r="D4757" s="30"/>
      <c r="E4757" s="30" t="s">
        <v>9870</v>
      </c>
      <c r="F4757" s="30" t="s">
        <v>74</v>
      </c>
      <c r="G4757" s="38">
        <v>60</v>
      </c>
      <c r="H4757" s="31">
        <v>0</v>
      </c>
      <c r="I4757" s="30" t="s">
        <v>512</v>
      </c>
      <c r="J4757" s="30" t="s">
        <v>513</v>
      </c>
      <c r="K4757" s="30" t="s">
        <v>495</v>
      </c>
      <c r="L4757" s="30" t="s">
        <v>496</v>
      </c>
      <c r="M4757" s="30" t="s">
        <v>713</v>
      </c>
      <c r="N4757" s="30" t="s">
        <v>2818</v>
      </c>
      <c r="O4757" s="30" t="s">
        <v>9872</v>
      </c>
      <c r="P4757" s="30" t="s">
        <v>9868</v>
      </c>
      <c r="Q4757" s="30" t="s">
        <v>499</v>
      </c>
    </row>
    <row r="4758" spans="1:17" hidden="1" x14ac:dyDescent="0.2">
      <c r="A4758" s="30" t="s">
        <v>14004</v>
      </c>
      <c r="B4758" s="30" t="s">
        <v>10106</v>
      </c>
      <c r="C4758" s="30" t="s">
        <v>14005</v>
      </c>
      <c r="D4758" s="30" t="s">
        <v>74</v>
      </c>
      <c r="E4758" s="30" t="s">
        <v>9891</v>
      </c>
      <c r="F4758" s="30"/>
      <c r="G4758" s="38">
        <v>60</v>
      </c>
      <c r="H4758" s="31">
        <v>0</v>
      </c>
      <c r="I4758" s="30" t="s">
        <v>610</v>
      </c>
      <c r="J4758" s="30" t="s">
        <v>611</v>
      </c>
      <c r="K4758" s="30" t="s">
        <v>495</v>
      </c>
      <c r="L4758" s="30" t="s">
        <v>612</v>
      </c>
      <c r="M4758" s="30" t="s">
        <v>5051</v>
      </c>
      <c r="N4758" s="30"/>
      <c r="O4758" s="30" t="s">
        <v>9872</v>
      </c>
      <c r="P4758" s="30" t="s">
        <v>9868</v>
      </c>
      <c r="Q4758" s="30" t="s">
        <v>4174</v>
      </c>
    </row>
    <row r="4759" spans="1:17" hidden="1" x14ac:dyDescent="0.2">
      <c r="A4759" s="30" t="s">
        <v>14006</v>
      </c>
      <c r="B4759" s="30" t="s">
        <v>10103</v>
      </c>
      <c r="C4759" s="30" t="s">
        <v>14007</v>
      </c>
      <c r="D4759" s="30"/>
      <c r="E4759" s="30" t="s">
        <v>9870</v>
      </c>
      <c r="F4759" s="30" t="s">
        <v>74</v>
      </c>
      <c r="G4759" s="38">
        <v>60</v>
      </c>
      <c r="H4759" s="31">
        <v>0</v>
      </c>
      <c r="I4759" s="30" t="s">
        <v>504</v>
      </c>
      <c r="J4759" s="30" t="s">
        <v>505</v>
      </c>
      <c r="K4759" s="30" t="s">
        <v>495</v>
      </c>
      <c r="L4759" s="30" t="s">
        <v>496</v>
      </c>
      <c r="M4759" s="30" t="s">
        <v>558</v>
      </c>
      <c r="N4759" s="30"/>
      <c r="O4759" s="30" t="s">
        <v>9872</v>
      </c>
      <c r="P4759" s="30" t="s">
        <v>9868</v>
      </c>
      <c r="Q4759" s="30" t="s">
        <v>499</v>
      </c>
    </row>
    <row r="4760" spans="1:17" hidden="1" x14ac:dyDescent="0.2">
      <c r="A4760" s="30" t="s">
        <v>14008</v>
      </c>
      <c r="B4760" s="30" t="s">
        <v>10109</v>
      </c>
      <c r="C4760" s="30" t="s">
        <v>14009</v>
      </c>
      <c r="D4760" s="30" t="s">
        <v>74</v>
      </c>
      <c r="E4760" s="30" t="s">
        <v>9891</v>
      </c>
      <c r="F4760" s="30"/>
      <c r="G4760" s="38">
        <v>60</v>
      </c>
      <c r="H4760" s="31">
        <v>0</v>
      </c>
      <c r="I4760" s="30" t="s">
        <v>5036</v>
      </c>
      <c r="J4760" s="30" t="s">
        <v>5037</v>
      </c>
      <c r="K4760" s="30" t="s">
        <v>495</v>
      </c>
      <c r="L4760" s="30" t="s">
        <v>612</v>
      </c>
      <c r="M4760" s="30" t="s">
        <v>9443</v>
      </c>
      <c r="N4760" s="30"/>
      <c r="O4760" s="30" t="s">
        <v>9872</v>
      </c>
      <c r="P4760" s="30" t="s">
        <v>9868</v>
      </c>
      <c r="Q4760" s="30" t="s">
        <v>4174</v>
      </c>
    </row>
    <row r="4761" spans="1:17" hidden="1" x14ac:dyDescent="0.2">
      <c r="A4761" s="30" t="s">
        <v>14010</v>
      </c>
      <c r="B4761" s="30" t="s">
        <v>10106</v>
      </c>
      <c r="C4761" s="30" t="s">
        <v>14011</v>
      </c>
      <c r="D4761" s="30" t="s">
        <v>74</v>
      </c>
      <c r="E4761" s="30" t="s">
        <v>9891</v>
      </c>
      <c r="F4761" s="30"/>
      <c r="G4761" s="38">
        <v>60</v>
      </c>
      <c r="H4761" s="31">
        <v>0</v>
      </c>
      <c r="I4761" s="30" t="s">
        <v>622</v>
      </c>
      <c r="J4761" s="30" t="s">
        <v>623</v>
      </c>
      <c r="K4761" s="30" t="s">
        <v>495</v>
      </c>
      <c r="L4761" s="30" t="s">
        <v>612</v>
      </c>
      <c r="M4761" s="30" t="s">
        <v>11187</v>
      </c>
      <c r="N4761" s="30"/>
      <c r="O4761" s="30" t="s">
        <v>9872</v>
      </c>
      <c r="P4761" s="30" t="s">
        <v>9868</v>
      </c>
      <c r="Q4761" s="30" t="s">
        <v>4174</v>
      </c>
    </row>
    <row r="4762" spans="1:17" hidden="1" x14ac:dyDescent="0.2">
      <c r="A4762" s="30" t="s">
        <v>14012</v>
      </c>
      <c r="B4762" s="30" t="s">
        <v>10103</v>
      </c>
      <c r="C4762" s="30" t="s">
        <v>14013</v>
      </c>
      <c r="D4762" s="30"/>
      <c r="E4762" s="30" t="s">
        <v>9870</v>
      </c>
      <c r="F4762" s="30" t="s">
        <v>74</v>
      </c>
      <c r="G4762" s="38">
        <v>60</v>
      </c>
      <c r="H4762" s="31">
        <v>0</v>
      </c>
      <c r="I4762" s="30" t="s">
        <v>512</v>
      </c>
      <c r="J4762" s="30" t="s">
        <v>513</v>
      </c>
      <c r="K4762" s="30" t="s">
        <v>495</v>
      </c>
      <c r="L4762" s="30" t="s">
        <v>496</v>
      </c>
      <c r="M4762" s="30" t="s">
        <v>639</v>
      </c>
      <c r="N4762" s="30"/>
      <c r="O4762" s="30" t="s">
        <v>9872</v>
      </c>
      <c r="P4762" s="30" t="s">
        <v>9868</v>
      </c>
      <c r="Q4762" s="30" t="s">
        <v>499</v>
      </c>
    </row>
    <row r="4763" spans="1:17" hidden="1" x14ac:dyDescent="0.2">
      <c r="A4763" s="30" t="s">
        <v>14014</v>
      </c>
      <c r="B4763" s="30" t="s">
        <v>10103</v>
      </c>
      <c r="C4763" s="30" t="s">
        <v>14015</v>
      </c>
      <c r="D4763" s="30"/>
      <c r="E4763" s="30" t="s">
        <v>9870</v>
      </c>
      <c r="F4763" s="30" t="s">
        <v>74</v>
      </c>
      <c r="G4763" s="38">
        <v>60</v>
      </c>
      <c r="H4763" s="31">
        <v>0</v>
      </c>
      <c r="I4763" s="30" t="s">
        <v>552</v>
      </c>
      <c r="J4763" s="30" t="s">
        <v>553</v>
      </c>
      <c r="K4763" s="30" t="s">
        <v>495</v>
      </c>
      <c r="L4763" s="30" t="s">
        <v>496</v>
      </c>
      <c r="M4763" s="30" t="s">
        <v>654</v>
      </c>
      <c r="N4763" s="30"/>
      <c r="O4763" s="30" t="s">
        <v>9872</v>
      </c>
      <c r="P4763" s="30" t="s">
        <v>9868</v>
      </c>
      <c r="Q4763" s="30" t="s">
        <v>499</v>
      </c>
    </row>
    <row r="4764" spans="1:17" hidden="1" x14ac:dyDescent="0.2">
      <c r="A4764" s="30" t="s">
        <v>14016</v>
      </c>
      <c r="B4764" s="30" t="s">
        <v>10103</v>
      </c>
      <c r="C4764" s="30" t="s">
        <v>14017</v>
      </c>
      <c r="D4764" s="30"/>
      <c r="E4764" s="30" t="s">
        <v>9870</v>
      </c>
      <c r="F4764" s="30" t="s">
        <v>74</v>
      </c>
      <c r="G4764" s="38">
        <v>60</v>
      </c>
      <c r="H4764" s="31">
        <v>0</v>
      </c>
      <c r="I4764" s="30" t="s">
        <v>586</v>
      </c>
      <c r="J4764" s="30" t="s">
        <v>587</v>
      </c>
      <c r="K4764" s="30" t="s">
        <v>495</v>
      </c>
      <c r="L4764" s="30" t="s">
        <v>496</v>
      </c>
      <c r="M4764" s="30" t="s">
        <v>3374</v>
      </c>
      <c r="N4764" s="30"/>
      <c r="O4764" s="30" t="s">
        <v>9872</v>
      </c>
      <c r="P4764" s="30" t="s">
        <v>9868</v>
      </c>
      <c r="Q4764" s="30" t="s">
        <v>499</v>
      </c>
    </row>
    <row r="4765" spans="1:17" hidden="1" x14ac:dyDescent="0.2">
      <c r="A4765" s="30" t="s">
        <v>14018</v>
      </c>
      <c r="B4765" s="30" t="s">
        <v>10106</v>
      </c>
      <c r="C4765" s="30" t="s">
        <v>14019</v>
      </c>
      <c r="D4765" s="30" t="s">
        <v>74</v>
      </c>
      <c r="E4765" s="30" t="s">
        <v>9891</v>
      </c>
      <c r="F4765" s="30"/>
      <c r="G4765" s="38">
        <v>60</v>
      </c>
      <c r="H4765" s="31">
        <v>0</v>
      </c>
      <c r="I4765" s="30" t="s">
        <v>610</v>
      </c>
      <c r="J4765" s="30" t="s">
        <v>611</v>
      </c>
      <c r="K4765" s="30" t="s">
        <v>495</v>
      </c>
      <c r="L4765" s="30" t="s">
        <v>612</v>
      </c>
      <c r="M4765" s="30" t="s">
        <v>5051</v>
      </c>
      <c r="N4765" s="30"/>
      <c r="O4765" s="30" t="s">
        <v>9872</v>
      </c>
      <c r="P4765" s="30" t="s">
        <v>9868</v>
      </c>
      <c r="Q4765" s="30" t="s">
        <v>4174</v>
      </c>
    </row>
    <row r="4766" spans="1:17" hidden="1" x14ac:dyDescent="0.2">
      <c r="A4766" s="30" t="s">
        <v>14020</v>
      </c>
      <c r="B4766" s="30" t="s">
        <v>10109</v>
      </c>
      <c r="C4766" s="30" t="s">
        <v>14021</v>
      </c>
      <c r="D4766" s="30" t="s">
        <v>74</v>
      </c>
      <c r="E4766" s="30" t="s">
        <v>9891</v>
      </c>
      <c r="F4766" s="30"/>
      <c r="G4766" s="38">
        <v>60</v>
      </c>
      <c r="H4766" s="31">
        <v>0</v>
      </c>
      <c r="I4766" s="30" t="s">
        <v>5036</v>
      </c>
      <c r="J4766" s="30" t="s">
        <v>5037</v>
      </c>
      <c r="K4766" s="30" t="s">
        <v>495</v>
      </c>
      <c r="L4766" s="30" t="s">
        <v>612</v>
      </c>
      <c r="M4766" s="30" t="s">
        <v>6055</v>
      </c>
      <c r="N4766" s="30"/>
      <c r="O4766" s="30" t="s">
        <v>9872</v>
      </c>
      <c r="P4766" s="30" t="s">
        <v>9868</v>
      </c>
      <c r="Q4766" s="30" t="s">
        <v>4174</v>
      </c>
    </row>
    <row r="4767" spans="1:17" hidden="1" x14ac:dyDescent="0.2">
      <c r="A4767" s="30" t="s">
        <v>14022</v>
      </c>
      <c r="B4767" s="30" t="s">
        <v>10094</v>
      </c>
      <c r="C4767" s="30" t="s">
        <v>14023</v>
      </c>
      <c r="D4767" s="30"/>
      <c r="E4767" s="30" t="s">
        <v>9870</v>
      </c>
      <c r="F4767" s="30" t="s">
        <v>74</v>
      </c>
      <c r="G4767" s="38">
        <v>60</v>
      </c>
      <c r="H4767" s="31">
        <v>0</v>
      </c>
      <c r="I4767" s="30" t="s">
        <v>586</v>
      </c>
      <c r="J4767" s="30" t="s">
        <v>587</v>
      </c>
      <c r="K4767" s="30" t="s">
        <v>495</v>
      </c>
      <c r="L4767" s="30" t="s">
        <v>496</v>
      </c>
      <c r="M4767" s="30" t="s">
        <v>2374</v>
      </c>
      <c r="N4767" s="30"/>
      <c r="O4767" s="30" t="s">
        <v>9872</v>
      </c>
      <c r="P4767" s="30" t="s">
        <v>9868</v>
      </c>
      <c r="Q4767" s="30" t="s">
        <v>499</v>
      </c>
    </row>
    <row r="4768" spans="1:17" hidden="1" x14ac:dyDescent="0.2">
      <c r="A4768" s="30" t="s">
        <v>14024</v>
      </c>
      <c r="B4768" s="30" t="s">
        <v>10106</v>
      </c>
      <c r="C4768" s="30" t="s">
        <v>14025</v>
      </c>
      <c r="D4768" s="30" t="s">
        <v>74</v>
      </c>
      <c r="E4768" s="30" t="s">
        <v>9891</v>
      </c>
      <c r="F4768" s="30"/>
      <c r="G4768" s="38">
        <v>60</v>
      </c>
      <c r="H4768" s="31">
        <v>0</v>
      </c>
      <c r="I4768" s="30" t="s">
        <v>622</v>
      </c>
      <c r="J4768" s="30" t="s">
        <v>623</v>
      </c>
      <c r="K4768" s="30" t="s">
        <v>495</v>
      </c>
      <c r="L4768" s="30" t="s">
        <v>612</v>
      </c>
      <c r="M4768" s="30" t="s">
        <v>6893</v>
      </c>
      <c r="N4768" s="30"/>
      <c r="O4768" s="30" t="s">
        <v>9872</v>
      </c>
      <c r="P4768" s="30" t="s">
        <v>9868</v>
      </c>
      <c r="Q4768" s="30" t="s">
        <v>4174</v>
      </c>
    </row>
    <row r="4769" spans="1:17" hidden="1" x14ac:dyDescent="0.2">
      <c r="A4769" s="30" t="s">
        <v>14026</v>
      </c>
      <c r="B4769" s="30" t="s">
        <v>10106</v>
      </c>
      <c r="C4769" s="30" t="s">
        <v>14027</v>
      </c>
      <c r="D4769" s="30" t="s">
        <v>74</v>
      </c>
      <c r="E4769" s="30" t="s">
        <v>9891</v>
      </c>
      <c r="F4769" s="30"/>
      <c r="G4769" s="38">
        <v>60</v>
      </c>
      <c r="H4769" s="31">
        <v>0</v>
      </c>
      <c r="I4769" s="30" t="s">
        <v>622</v>
      </c>
      <c r="J4769" s="30" t="s">
        <v>623</v>
      </c>
      <c r="K4769" s="30" t="s">
        <v>495</v>
      </c>
      <c r="L4769" s="30" t="s">
        <v>612</v>
      </c>
      <c r="M4769" s="30" t="s">
        <v>11187</v>
      </c>
      <c r="N4769" s="30"/>
      <c r="O4769" s="30" t="s">
        <v>9872</v>
      </c>
      <c r="P4769" s="30" t="s">
        <v>9868</v>
      </c>
      <c r="Q4769" s="30" t="s">
        <v>4174</v>
      </c>
    </row>
    <row r="4770" spans="1:17" hidden="1" x14ac:dyDescent="0.2">
      <c r="A4770" s="30" t="s">
        <v>14028</v>
      </c>
      <c r="B4770" s="30" t="s">
        <v>10109</v>
      </c>
      <c r="C4770" s="30" t="s">
        <v>14029</v>
      </c>
      <c r="D4770" s="30" t="s">
        <v>74</v>
      </c>
      <c r="E4770" s="30" t="s">
        <v>9891</v>
      </c>
      <c r="F4770" s="30"/>
      <c r="G4770" s="38">
        <v>60</v>
      </c>
      <c r="H4770" s="31">
        <v>0</v>
      </c>
      <c r="I4770" s="30" t="s">
        <v>5036</v>
      </c>
      <c r="J4770" s="30" t="s">
        <v>5037</v>
      </c>
      <c r="K4770" s="30" t="s">
        <v>495</v>
      </c>
      <c r="L4770" s="30" t="s">
        <v>612</v>
      </c>
      <c r="M4770" s="30" t="s">
        <v>1828</v>
      </c>
      <c r="N4770" s="30"/>
      <c r="O4770" s="30" t="s">
        <v>9872</v>
      </c>
      <c r="P4770" s="30" t="s">
        <v>9868</v>
      </c>
      <c r="Q4770" s="30" t="s">
        <v>4174</v>
      </c>
    </row>
    <row r="4771" spans="1:17" hidden="1" x14ac:dyDescent="0.2">
      <c r="A4771" s="30" t="s">
        <v>14030</v>
      </c>
      <c r="B4771" s="30" t="s">
        <v>10106</v>
      </c>
      <c r="C4771" s="30" t="s">
        <v>14031</v>
      </c>
      <c r="D4771" s="30" t="s">
        <v>74</v>
      </c>
      <c r="E4771" s="30" t="s">
        <v>9891</v>
      </c>
      <c r="F4771" s="30"/>
      <c r="G4771" s="38">
        <v>60</v>
      </c>
      <c r="H4771" s="31">
        <v>0</v>
      </c>
      <c r="I4771" s="30" t="s">
        <v>622</v>
      </c>
      <c r="J4771" s="30" t="s">
        <v>623</v>
      </c>
      <c r="K4771" s="30" t="s">
        <v>495</v>
      </c>
      <c r="L4771" s="30" t="s">
        <v>612</v>
      </c>
      <c r="M4771" s="30" t="s">
        <v>6893</v>
      </c>
      <c r="N4771" s="30"/>
      <c r="O4771" s="30" t="s">
        <v>9872</v>
      </c>
      <c r="P4771" s="30" t="s">
        <v>9868</v>
      </c>
      <c r="Q4771" s="30" t="s">
        <v>4174</v>
      </c>
    </row>
    <row r="4772" spans="1:17" hidden="1" x14ac:dyDescent="0.2">
      <c r="A4772" s="30" t="s">
        <v>14032</v>
      </c>
      <c r="B4772" s="30" t="s">
        <v>10109</v>
      </c>
      <c r="C4772" s="30" t="s">
        <v>14033</v>
      </c>
      <c r="D4772" s="30" t="s">
        <v>74</v>
      </c>
      <c r="E4772" s="30" t="s">
        <v>10883</v>
      </c>
      <c r="F4772" s="30"/>
      <c r="G4772" s="38">
        <v>60</v>
      </c>
      <c r="H4772" s="31">
        <v>0</v>
      </c>
      <c r="I4772" s="30" t="s">
        <v>610</v>
      </c>
      <c r="J4772" s="30" t="s">
        <v>611</v>
      </c>
      <c r="K4772" s="30" t="s">
        <v>495</v>
      </c>
      <c r="L4772" s="30" t="s">
        <v>612</v>
      </c>
      <c r="M4772" s="30" t="s">
        <v>6616</v>
      </c>
      <c r="N4772" s="30"/>
      <c r="O4772" s="30" t="s">
        <v>9872</v>
      </c>
      <c r="P4772" s="30" t="s">
        <v>9868</v>
      </c>
      <c r="Q4772" s="30" t="s">
        <v>4174</v>
      </c>
    </row>
    <row r="4773" spans="1:17" hidden="1" x14ac:dyDescent="0.2">
      <c r="A4773" s="30" t="s">
        <v>14034</v>
      </c>
      <c r="B4773" s="30" t="s">
        <v>10103</v>
      </c>
      <c r="C4773" s="30" t="s">
        <v>14035</v>
      </c>
      <c r="D4773" s="30"/>
      <c r="E4773" s="30" t="s">
        <v>9870</v>
      </c>
      <c r="F4773" s="30" t="s">
        <v>74</v>
      </c>
      <c r="G4773" s="38">
        <v>60</v>
      </c>
      <c r="H4773" s="31">
        <v>0</v>
      </c>
      <c r="I4773" s="30" t="s">
        <v>586</v>
      </c>
      <c r="J4773" s="30" t="s">
        <v>587</v>
      </c>
      <c r="K4773" s="30" t="s">
        <v>495</v>
      </c>
      <c r="L4773" s="30" t="s">
        <v>496</v>
      </c>
      <c r="M4773" s="30" t="s">
        <v>3374</v>
      </c>
      <c r="N4773" s="30"/>
      <c r="O4773" s="30" t="s">
        <v>9872</v>
      </c>
      <c r="P4773" s="30" t="s">
        <v>9868</v>
      </c>
      <c r="Q4773" s="30" t="s">
        <v>499</v>
      </c>
    </row>
    <row r="4774" spans="1:17" hidden="1" x14ac:dyDescent="0.2">
      <c r="A4774" s="30" t="s">
        <v>14036</v>
      </c>
      <c r="B4774" s="30" t="s">
        <v>10106</v>
      </c>
      <c r="C4774" s="30" t="s">
        <v>14037</v>
      </c>
      <c r="D4774" s="30" t="s">
        <v>74</v>
      </c>
      <c r="E4774" s="30" t="s">
        <v>9891</v>
      </c>
      <c r="F4774" s="30"/>
      <c r="G4774" s="38">
        <v>60</v>
      </c>
      <c r="H4774" s="31">
        <v>0</v>
      </c>
      <c r="I4774" s="30" t="s">
        <v>5036</v>
      </c>
      <c r="J4774" s="30" t="s">
        <v>5037</v>
      </c>
      <c r="K4774" s="30" t="s">
        <v>495</v>
      </c>
      <c r="L4774" s="30" t="s">
        <v>612</v>
      </c>
      <c r="M4774" s="30" t="s">
        <v>1128</v>
      </c>
      <c r="N4774" s="30"/>
      <c r="O4774" s="30" t="s">
        <v>9872</v>
      </c>
      <c r="P4774" s="30" t="s">
        <v>9868</v>
      </c>
      <c r="Q4774" s="30" t="s">
        <v>4174</v>
      </c>
    </row>
    <row r="4775" spans="1:17" hidden="1" x14ac:dyDescent="0.2">
      <c r="A4775" s="30" t="s">
        <v>14038</v>
      </c>
      <c r="B4775" s="30" t="s">
        <v>14039</v>
      </c>
      <c r="C4775" s="30" t="s">
        <v>14040</v>
      </c>
      <c r="D4775" s="30"/>
      <c r="E4775" s="30" t="s">
        <v>9870</v>
      </c>
      <c r="F4775" s="30" t="s">
        <v>74</v>
      </c>
      <c r="G4775" s="38">
        <v>60</v>
      </c>
      <c r="H4775" s="31">
        <v>0</v>
      </c>
      <c r="I4775" s="30" t="s">
        <v>586</v>
      </c>
      <c r="J4775" s="30" t="s">
        <v>587</v>
      </c>
      <c r="K4775" s="30" t="s">
        <v>495</v>
      </c>
      <c r="L4775" s="30" t="s">
        <v>496</v>
      </c>
      <c r="M4775" s="30" t="s">
        <v>3374</v>
      </c>
      <c r="N4775" s="30"/>
      <c r="O4775" s="30" t="s">
        <v>9872</v>
      </c>
      <c r="P4775" s="30" t="s">
        <v>9868</v>
      </c>
      <c r="Q4775" s="30" t="s">
        <v>499</v>
      </c>
    </row>
    <row r="4776" spans="1:17" hidden="1" x14ac:dyDescent="0.2">
      <c r="A4776" s="30" t="s">
        <v>14041</v>
      </c>
      <c r="B4776" s="30" t="s">
        <v>10663</v>
      </c>
      <c r="C4776" s="30" t="s">
        <v>14042</v>
      </c>
      <c r="D4776" s="30"/>
      <c r="E4776" s="30" t="s">
        <v>9870</v>
      </c>
      <c r="F4776" s="30" t="s">
        <v>74</v>
      </c>
      <c r="G4776" s="38">
        <v>60</v>
      </c>
      <c r="H4776" s="31">
        <v>0</v>
      </c>
      <c r="I4776" s="30" t="s">
        <v>504</v>
      </c>
      <c r="J4776" s="30" t="s">
        <v>505</v>
      </c>
      <c r="K4776" s="30" t="s">
        <v>495</v>
      </c>
      <c r="L4776" s="30" t="s">
        <v>496</v>
      </c>
      <c r="M4776" s="30" t="s">
        <v>506</v>
      </c>
      <c r="N4776" s="30" t="s">
        <v>7467</v>
      </c>
      <c r="O4776" s="30" t="s">
        <v>9872</v>
      </c>
      <c r="P4776" s="30" t="s">
        <v>9868</v>
      </c>
      <c r="Q4776" s="30" t="s">
        <v>499</v>
      </c>
    </row>
    <row r="4777" spans="1:17" hidden="1" x14ac:dyDescent="0.2">
      <c r="A4777" s="30" t="s">
        <v>14043</v>
      </c>
      <c r="B4777" s="30" t="s">
        <v>10103</v>
      </c>
      <c r="C4777" s="30" t="s">
        <v>14044</v>
      </c>
      <c r="D4777" s="30"/>
      <c r="E4777" s="30" t="s">
        <v>9870</v>
      </c>
      <c r="F4777" s="30" t="s">
        <v>74</v>
      </c>
      <c r="G4777" s="38">
        <v>60</v>
      </c>
      <c r="H4777" s="31">
        <v>0</v>
      </c>
      <c r="I4777" s="30" t="s">
        <v>552</v>
      </c>
      <c r="J4777" s="30" t="s">
        <v>553</v>
      </c>
      <c r="K4777" s="30" t="s">
        <v>495</v>
      </c>
      <c r="L4777" s="30" t="s">
        <v>496</v>
      </c>
      <c r="M4777" s="30" t="s">
        <v>654</v>
      </c>
      <c r="N4777" s="30"/>
      <c r="O4777" s="30" t="s">
        <v>9872</v>
      </c>
      <c r="P4777" s="30" t="s">
        <v>9868</v>
      </c>
      <c r="Q4777" s="30" t="s">
        <v>499</v>
      </c>
    </row>
    <row r="4778" spans="1:17" hidden="1" x14ac:dyDescent="0.2">
      <c r="A4778" s="30" t="s">
        <v>14045</v>
      </c>
      <c r="B4778" s="30" t="s">
        <v>10103</v>
      </c>
      <c r="C4778" s="30" t="s">
        <v>14046</v>
      </c>
      <c r="D4778" s="30"/>
      <c r="E4778" s="30" t="s">
        <v>9870</v>
      </c>
      <c r="F4778" s="30" t="s">
        <v>74</v>
      </c>
      <c r="G4778" s="38">
        <v>60</v>
      </c>
      <c r="H4778" s="31">
        <v>0</v>
      </c>
      <c r="I4778" s="30" t="s">
        <v>552</v>
      </c>
      <c r="J4778" s="30" t="s">
        <v>553</v>
      </c>
      <c r="K4778" s="30" t="s">
        <v>495</v>
      </c>
      <c r="L4778" s="30" t="s">
        <v>496</v>
      </c>
      <c r="M4778" s="30" t="s">
        <v>654</v>
      </c>
      <c r="N4778" s="30"/>
      <c r="O4778" s="30" t="s">
        <v>9872</v>
      </c>
      <c r="P4778" s="30" t="s">
        <v>9868</v>
      </c>
      <c r="Q4778" s="30" t="s">
        <v>499</v>
      </c>
    </row>
    <row r="4779" spans="1:17" hidden="1" x14ac:dyDescent="0.2">
      <c r="A4779" s="30" t="s">
        <v>14047</v>
      </c>
      <c r="B4779" s="30" t="s">
        <v>10103</v>
      </c>
      <c r="C4779" s="30" t="s">
        <v>14048</v>
      </c>
      <c r="D4779" s="30"/>
      <c r="E4779" s="30" t="s">
        <v>9870</v>
      </c>
      <c r="F4779" s="30" t="s">
        <v>74</v>
      </c>
      <c r="G4779" s="38">
        <v>60</v>
      </c>
      <c r="H4779" s="31">
        <v>0</v>
      </c>
      <c r="I4779" s="30" t="s">
        <v>600</v>
      </c>
      <c r="J4779" s="30" t="s">
        <v>601</v>
      </c>
      <c r="K4779" s="30" t="s">
        <v>495</v>
      </c>
      <c r="L4779" s="30" t="s">
        <v>496</v>
      </c>
      <c r="M4779" s="30" t="s">
        <v>654</v>
      </c>
      <c r="N4779" s="30"/>
      <c r="O4779" s="30" t="s">
        <v>9872</v>
      </c>
      <c r="P4779" s="30" t="s">
        <v>9868</v>
      </c>
      <c r="Q4779" s="30" t="s">
        <v>499</v>
      </c>
    </row>
    <row r="4780" spans="1:17" hidden="1" x14ac:dyDescent="0.2">
      <c r="A4780" s="30" t="s">
        <v>14049</v>
      </c>
      <c r="B4780" s="30" t="s">
        <v>10103</v>
      </c>
      <c r="C4780" s="30" t="s">
        <v>14050</v>
      </c>
      <c r="D4780" s="30"/>
      <c r="E4780" s="30" t="s">
        <v>9870</v>
      </c>
      <c r="F4780" s="30" t="s">
        <v>74</v>
      </c>
      <c r="G4780" s="38">
        <v>60</v>
      </c>
      <c r="H4780" s="31">
        <v>0</v>
      </c>
      <c r="I4780" s="30" t="s">
        <v>504</v>
      </c>
      <c r="J4780" s="30" t="s">
        <v>505</v>
      </c>
      <c r="K4780" s="30" t="s">
        <v>495</v>
      </c>
      <c r="L4780" s="30" t="s">
        <v>496</v>
      </c>
      <c r="M4780" s="30" t="s">
        <v>558</v>
      </c>
      <c r="N4780" s="30"/>
      <c r="O4780" s="30" t="s">
        <v>9872</v>
      </c>
      <c r="P4780" s="30" t="s">
        <v>9868</v>
      </c>
      <c r="Q4780" s="30" t="s">
        <v>499</v>
      </c>
    </row>
    <row r="4781" spans="1:17" hidden="1" x14ac:dyDescent="0.2">
      <c r="A4781" s="30" t="s">
        <v>14051</v>
      </c>
      <c r="B4781" s="30" t="s">
        <v>10109</v>
      </c>
      <c r="C4781" s="30" t="s">
        <v>14052</v>
      </c>
      <c r="D4781" s="30" t="s">
        <v>74</v>
      </c>
      <c r="E4781" s="30" t="s">
        <v>9891</v>
      </c>
      <c r="F4781" s="30"/>
      <c r="G4781" s="38">
        <v>60</v>
      </c>
      <c r="H4781" s="31">
        <v>0</v>
      </c>
      <c r="I4781" s="30" t="s">
        <v>5036</v>
      </c>
      <c r="J4781" s="30" t="s">
        <v>5037</v>
      </c>
      <c r="K4781" s="30" t="s">
        <v>495</v>
      </c>
      <c r="L4781" s="30" t="s">
        <v>612</v>
      </c>
      <c r="M4781" s="30" t="s">
        <v>1166</v>
      </c>
      <c r="N4781" s="30"/>
      <c r="O4781" s="30" t="s">
        <v>9872</v>
      </c>
      <c r="P4781" s="30" t="s">
        <v>9868</v>
      </c>
      <c r="Q4781" s="30" t="s">
        <v>4174</v>
      </c>
    </row>
    <row r="4782" spans="1:17" hidden="1" x14ac:dyDescent="0.2">
      <c r="A4782" s="30" t="s">
        <v>14053</v>
      </c>
      <c r="B4782" s="30" t="s">
        <v>10109</v>
      </c>
      <c r="C4782" s="30" t="s">
        <v>14054</v>
      </c>
      <c r="D4782" s="30" t="s">
        <v>74</v>
      </c>
      <c r="E4782" s="30" t="s">
        <v>9891</v>
      </c>
      <c r="F4782" s="30"/>
      <c r="G4782" s="38">
        <v>60</v>
      </c>
      <c r="H4782" s="31">
        <v>0</v>
      </c>
      <c r="I4782" s="30" t="s">
        <v>622</v>
      </c>
      <c r="J4782" s="30" t="s">
        <v>623</v>
      </c>
      <c r="K4782" s="30" t="s">
        <v>495</v>
      </c>
      <c r="L4782" s="30" t="s">
        <v>612</v>
      </c>
      <c r="M4782" s="30" t="s">
        <v>1153</v>
      </c>
      <c r="N4782" s="30"/>
      <c r="O4782" s="30" t="s">
        <v>9872</v>
      </c>
      <c r="P4782" s="30" t="s">
        <v>9868</v>
      </c>
      <c r="Q4782" s="30" t="s">
        <v>4174</v>
      </c>
    </row>
    <row r="4783" spans="1:17" hidden="1" x14ac:dyDescent="0.2">
      <c r="A4783" s="30" t="s">
        <v>14055</v>
      </c>
      <c r="B4783" s="30" t="s">
        <v>10109</v>
      </c>
      <c r="C4783" s="30" t="s">
        <v>14056</v>
      </c>
      <c r="D4783" s="30" t="s">
        <v>74</v>
      </c>
      <c r="E4783" s="30" t="s">
        <v>9891</v>
      </c>
      <c r="F4783" s="30"/>
      <c r="G4783" s="38">
        <v>60</v>
      </c>
      <c r="H4783" s="31">
        <v>0</v>
      </c>
      <c r="I4783" s="30" t="s">
        <v>5036</v>
      </c>
      <c r="J4783" s="30" t="s">
        <v>5037</v>
      </c>
      <c r="K4783" s="30" t="s">
        <v>495</v>
      </c>
      <c r="L4783" s="30" t="s">
        <v>612</v>
      </c>
      <c r="M4783" s="30" t="s">
        <v>9443</v>
      </c>
      <c r="N4783" s="30"/>
      <c r="O4783" s="30" t="s">
        <v>9872</v>
      </c>
      <c r="P4783" s="30" t="s">
        <v>9868</v>
      </c>
      <c r="Q4783" s="30" t="s">
        <v>4174</v>
      </c>
    </row>
    <row r="4784" spans="1:17" hidden="1" x14ac:dyDescent="0.2">
      <c r="A4784" s="30" t="s">
        <v>14057</v>
      </c>
      <c r="B4784" s="30" t="s">
        <v>10103</v>
      </c>
      <c r="C4784" s="30" t="s">
        <v>14058</v>
      </c>
      <c r="D4784" s="30"/>
      <c r="E4784" s="30" t="s">
        <v>9870</v>
      </c>
      <c r="F4784" s="30" t="s">
        <v>74</v>
      </c>
      <c r="G4784" s="38">
        <v>60</v>
      </c>
      <c r="H4784" s="31">
        <v>0</v>
      </c>
      <c r="I4784" s="30" t="s">
        <v>512</v>
      </c>
      <c r="J4784" s="30" t="s">
        <v>513</v>
      </c>
      <c r="K4784" s="30" t="s">
        <v>495</v>
      </c>
      <c r="L4784" s="30" t="s">
        <v>496</v>
      </c>
      <c r="M4784" s="30" t="s">
        <v>695</v>
      </c>
      <c r="N4784" s="30" t="s">
        <v>3047</v>
      </c>
      <c r="O4784" s="30" t="s">
        <v>9872</v>
      </c>
      <c r="P4784" s="30" t="s">
        <v>9868</v>
      </c>
      <c r="Q4784" s="30" t="s">
        <v>499</v>
      </c>
    </row>
    <row r="4785" spans="1:17" hidden="1" x14ac:dyDescent="0.2">
      <c r="A4785" s="30" t="s">
        <v>14059</v>
      </c>
      <c r="B4785" s="30" t="s">
        <v>10103</v>
      </c>
      <c r="C4785" s="30" t="s">
        <v>14060</v>
      </c>
      <c r="D4785" s="30"/>
      <c r="E4785" s="30" t="s">
        <v>9870</v>
      </c>
      <c r="F4785" s="30" t="s">
        <v>74</v>
      </c>
      <c r="G4785" s="38">
        <v>60</v>
      </c>
      <c r="H4785" s="31">
        <v>0</v>
      </c>
      <c r="I4785" s="30" t="s">
        <v>512</v>
      </c>
      <c r="J4785" s="30" t="s">
        <v>513</v>
      </c>
      <c r="K4785" s="30" t="s">
        <v>495</v>
      </c>
      <c r="L4785" s="30" t="s">
        <v>496</v>
      </c>
      <c r="M4785" s="30" t="s">
        <v>713</v>
      </c>
      <c r="N4785" s="30" t="s">
        <v>5639</v>
      </c>
      <c r="O4785" s="30" t="s">
        <v>9872</v>
      </c>
      <c r="P4785" s="30" t="s">
        <v>9868</v>
      </c>
      <c r="Q4785" s="30" t="s">
        <v>499</v>
      </c>
    </row>
    <row r="4786" spans="1:17" hidden="1" x14ac:dyDescent="0.2">
      <c r="A4786" s="30" t="s">
        <v>14061</v>
      </c>
      <c r="B4786" s="30" t="s">
        <v>10109</v>
      </c>
      <c r="C4786" s="30" t="s">
        <v>14062</v>
      </c>
      <c r="D4786" s="30" t="s">
        <v>74</v>
      </c>
      <c r="E4786" s="30" t="s">
        <v>9891</v>
      </c>
      <c r="F4786" s="30"/>
      <c r="G4786" s="38">
        <v>60</v>
      </c>
      <c r="H4786" s="31">
        <v>0</v>
      </c>
      <c r="I4786" s="30" t="s">
        <v>622</v>
      </c>
      <c r="J4786" s="30" t="s">
        <v>623</v>
      </c>
      <c r="K4786" s="30" t="s">
        <v>495</v>
      </c>
      <c r="L4786" s="30" t="s">
        <v>612</v>
      </c>
      <c r="M4786" s="30" t="s">
        <v>997</v>
      </c>
      <c r="N4786" s="30"/>
      <c r="O4786" s="30" t="s">
        <v>9872</v>
      </c>
      <c r="P4786" s="30" t="s">
        <v>9868</v>
      </c>
      <c r="Q4786" s="30" t="s">
        <v>4174</v>
      </c>
    </row>
    <row r="4787" spans="1:17" hidden="1" x14ac:dyDescent="0.2">
      <c r="A4787" s="30" t="s">
        <v>14063</v>
      </c>
      <c r="B4787" s="30" t="s">
        <v>10106</v>
      </c>
      <c r="C4787" s="30" t="s">
        <v>14064</v>
      </c>
      <c r="D4787" s="30" t="s">
        <v>74</v>
      </c>
      <c r="E4787" s="30" t="s">
        <v>9891</v>
      </c>
      <c r="F4787" s="30"/>
      <c r="G4787" s="38">
        <v>60</v>
      </c>
      <c r="H4787" s="31">
        <v>0</v>
      </c>
      <c r="I4787" s="30" t="s">
        <v>5036</v>
      </c>
      <c r="J4787" s="30" t="s">
        <v>5037</v>
      </c>
      <c r="K4787" s="30" t="s">
        <v>495</v>
      </c>
      <c r="L4787" s="30" t="s">
        <v>612</v>
      </c>
      <c r="M4787" s="30" t="s">
        <v>4226</v>
      </c>
      <c r="N4787" s="30"/>
      <c r="O4787" s="30" t="s">
        <v>9872</v>
      </c>
      <c r="P4787" s="30" t="s">
        <v>9868</v>
      </c>
      <c r="Q4787" s="30" t="s">
        <v>4174</v>
      </c>
    </row>
    <row r="4788" spans="1:17" hidden="1" x14ac:dyDescent="0.2">
      <c r="A4788" s="30" t="s">
        <v>14065</v>
      </c>
      <c r="B4788" s="30" t="s">
        <v>10663</v>
      </c>
      <c r="C4788" s="30" t="s">
        <v>14066</v>
      </c>
      <c r="D4788" s="30"/>
      <c r="E4788" s="30" t="s">
        <v>9870</v>
      </c>
      <c r="F4788" s="30" t="s">
        <v>74</v>
      </c>
      <c r="G4788" s="38">
        <v>60</v>
      </c>
      <c r="H4788" s="31">
        <v>0</v>
      </c>
      <c r="I4788" s="30" t="s">
        <v>504</v>
      </c>
      <c r="J4788" s="30" t="s">
        <v>505</v>
      </c>
      <c r="K4788" s="30" t="s">
        <v>495</v>
      </c>
      <c r="L4788" s="30" t="s">
        <v>496</v>
      </c>
      <c r="M4788" s="30" t="s">
        <v>558</v>
      </c>
      <c r="N4788" s="30"/>
      <c r="O4788" s="30" t="s">
        <v>9872</v>
      </c>
      <c r="P4788" s="30" t="s">
        <v>9868</v>
      </c>
      <c r="Q4788" s="30" t="s">
        <v>499</v>
      </c>
    </row>
    <row r="4789" spans="1:17" hidden="1" x14ac:dyDescent="0.2">
      <c r="A4789" s="30" t="s">
        <v>14067</v>
      </c>
      <c r="B4789" s="30" t="s">
        <v>10103</v>
      </c>
      <c r="C4789" s="30" t="s">
        <v>14068</v>
      </c>
      <c r="D4789" s="30"/>
      <c r="E4789" s="30" t="s">
        <v>9870</v>
      </c>
      <c r="F4789" s="30" t="s">
        <v>74</v>
      </c>
      <c r="G4789" s="38">
        <v>60</v>
      </c>
      <c r="H4789" s="31">
        <v>0</v>
      </c>
      <c r="I4789" s="30" t="s">
        <v>586</v>
      </c>
      <c r="J4789" s="30" t="s">
        <v>587</v>
      </c>
      <c r="K4789" s="30" t="s">
        <v>495</v>
      </c>
      <c r="L4789" s="30" t="s">
        <v>496</v>
      </c>
      <c r="M4789" s="30" t="s">
        <v>903</v>
      </c>
      <c r="N4789" s="30"/>
      <c r="O4789" s="30" t="s">
        <v>9872</v>
      </c>
      <c r="P4789" s="30" t="s">
        <v>9868</v>
      </c>
      <c r="Q4789" s="30" t="s">
        <v>499</v>
      </c>
    </row>
    <row r="4790" spans="1:17" hidden="1" x14ac:dyDescent="0.2">
      <c r="A4790" s="30" t="s">
        <v>14069</v>
      </c>
      <c r="B4790" s="30" t="s">
        <v>10103</v>
      </c>
      <c r="C4790" s="30" t="s">
        <v>14070</v>
      </c>
      <c r="D4790" s="30"/>
      <c r="E4790" s="30" t="s">
        <v>9870</v>
      </c>
      <c r="F4790" s="30" t="s">
        <v>74</v>
      </c>
      <c r="G4790" s="38">
        <v>60</v>
      </c>
      <c r="H4790" s="31">
        <v>0</v>
      </c>
      <c r="I4790" s="30" t="s">
        <v>504</v>
      </c>
      <c r="J4790" s="30" t="s">
        <v>505</v>
      </c>
      <c r="K4790" s="30" t="s">
        <v>495</v>
      </c>
      <c r="L4790" s="30" t="s">
        <v>496</v>
      </c>
      <c r="M4790" s="30" t="s">
        <v>592</v>
      </c>
      <c r="N4790" s="30"/>
      <c r="O4790" s="30" t="s">
        <v>9872</v>
      </c>
      <c r="P4790" s="30" t="s">
        <v>9868</v>
      </c>
      <c r="Q4790" s="30" t="s">
        <v>499</v>
      </c>
    </row>
    <row r="4791" spans="1:17" hidden="1" x14ac:dyDescent="0.2">
      <c r="A4791" s="30" t="s">
        <v>14071</v>
      </c>
      <c r="B4791" s="30" t="s">
        <v>10106</v>
      </c>
      <c r="C4791" s="30" t="s">
        <v>14072</v>
      </c>
      <c r="D4791" s="30" t="s">
        <v>74</v>
      </c>
      <c r="E4791" s="30" t="s">
        <v>9891</v>
      </c>
      <c r="F4791" s="30"/>
      <c r="G4791" s="38">
        <v>60</v>
      </c>
      <c r="H4791" s="31">
        <v>0</v>
      </c>
      <c r="I4791" s="30" t="s">
        <v>610</v>
      </c>
      <c r="J4791" s="30" t="s">
        <v>611</v>
      </c>
      <c r="K4791" s="30" t="s">
        <v>495</v>
      </c>
      <c r="L4791" s="30" t="s">
        <v>612</v>
      </c>
      <c r="M4791" s="30" t="s">
        <v>5051</v>
      </c>
      <c r="N4791" s="30"/>
      <c r="O4791" s="30" t="s">
        <v>9872</v>
      </c>
      <c r="P4791" s="30" t="s">
        <v>9868</v>
      </c>
      <c r="Q4791" s="30" t="s">
        <v>4174</v>
      </c>
    </row>
    <row r="4792" spans="1:17" hidden="1" x14ac:dyDescent="0.2">
      <c r="A4792" s="30" t="s">
        <v>14073</v>
      </c>
      <c r="B4792" s="30" t="s">
        <v>10109</v>
      </c>
      <c r="C4792" s="30" t="s">
        <v>14074</v>
      </c>
      <c r="D4792" s="30" t="s">
        <v>74</v>
      </c>
      <c r="E4792" s="30" t="s">
        <v>9891</v>
      </c>
      <c r="F4792" s="30"/>
      <c r="G4792" s="38">
        <v>60</v>
      </c>
      <c r="H4792" s="31">
        <v>0</v>
      </c>
      <c r="I4792" s="30" t="s">
        <v>5036</v>
      </c>
      <c r="J4792" s="30" t="s">
        <v>5037</v>
      </c>
      <c r="K4792" s="30" t="s">
        <v>495</v>
      </c>
      <c r="L4792" s="30" t="s">
        <v>612</v>
      </c>
      <c r="M4792" s="30" t="s">
        <v>6055</v>
      </c>
      <c r="N4792" s="30"/>
      <c r="O4792" s="30" t="s">
        <v>9872</v>
      </c>
      <c r="P4792" s="30" t="s">
        <v>9868</v>
      </c>
      <c r="Q4792" s="30" t="s">
        <v>4174</v>
      </c>
    </row>
    <row r="4793" spans="1:17" hidden="1" x14ac:dyDescent="0.2">
      <c r="A4793" s="30" t="s">
        <v>14075</v>
      </c>
      <c r="B4793" s="30" t="s">
        <v>10109</v>
      </c>
      <c r="C4793" s="30" t="s">
        <v>14076</v>
      </c>
      <c r="D4793" s="30" t="s">
        <v>74</v>
      </c>
      <c r="E4793" s="30" t="s">
        <v>9891</v>
      </c>
      <c r="F4793" s="30"/>
      <c r="G4793" s="38">
        <v>60</v>
      </c>
      <c r="H4793" s="31">
        <v>0</v>
      </c>
      <c r="I4793" s="30" t="s">
        <v>610</v>
      </c>
      <c r="J4793" s="30" t="s">
        <v>611</v>
      </c>
      <c r="K4793" s="30" t="s">
        <v>495</v>
      </c>
      <c r="L4793" s="30" t="s">
        <v>612</v>
      </c>
      <c r="M4793" s="30" t="s">
        <v>1108</v>
      </c>
      <c r="N4793" s="30"/>
      <c r="O4793" s="30" t="s">
        <v>9872</v>
      </c>
      <c r="P4793" s="30" t="s">
        <v>9868</v>
      </c>
      <c r="Q4793" s="30" t="s">
        <v>4174</v>
      </c>
    </row>
    <row r="4794" spans="1:17" hidden="1" x14ac:dyDescent="0.2">
      <c r="A4794" s="30" t="s">
        <v>14077</v>
      </c>
      <c r="B4794" s="30" t="s">
        <v>10663</v>
      </c>
      <c r="C4794" s="30" t="s">
        <v>14078</v>
      </c>
      <c r="D4794" s="30"/>
      <c r="E4794" s="30" t="s">
        <v>9870</v>
      </c>
      <c r="F4794" s="30" t="s">
        <v>74</v>
      </c>
      <c r="G4794" s="38">
        <v>60</v>
      </c>
      <c r="H4794" s="31">
        <v>0</v>
      </c>
      <c r="I4794" s="30" t="s">
        <v>552</v>
      </c>
      <c r="J4794" s="30" t="s">
        <v>553</v>
      </c>
      <c r="K4794" s="30" t="s">
        <v>495</v>
      </c>
      <c r="L4794" s="30" t="s">
        <v>496</v>
      </c>
      <c r="M4794" s="30" t="s">
        <v>596</v>
      </c>
      <c r="N4794" s="30"/>
      <c r="O4794" s="30" t="s">
        <v>9872</v>
      </c>
      <c r="P4794" s="30" t="s">
        <v>9868</v>
      </c>
      <c r="Q4794" s="30" t="s">
        <v>499</v>
      </c>
    </row>
    <row r="4795" spans="1:17" hidden="1" x14ac:dyDescent="0.2">
      <c r="A4795" s="30" t="s">
        <v>14079</v>
      </c>
      <c r="B4795" s="30" t="s">
        <v>10103</v>
      </c>
      <c r="C4795" s="30" t="s">
        <v>14080</v>
      </c>
      <c r="D4795" s="30"/>
      <c r="E4795" s="30" t="s">
        <v>9870</v>
      </c>
      <c r="F4795" s="30" t="s">
        <v>74</v>
      </c>
      <c r="G4795" s="38">
        <v>60</v>
      </c>
      <c r="H4795" s="31">
        <v>0</v>
      </c>
      <c r="I4795" s="30" t="s">
        <v>552</v>
      </c>
      <c r="J4795" s="30" t="s">
        <v>553</v>
      </c>
      <c r="K4795" s="30" t="s">
        <v>495</v>
      </c>
      <c r="L4795" s="30" t="s">
        <v>496</v>
      </c>
      <c r="M4795" s="30" t="s">
        <v>654</v>
      </c>
      <c r="N4795" s="30"/>
      <c r="O4795" s="30" t="s">
        <v>9872</v>
      </c>
      <c r="P4795" s="30" t="s">
        <v>9868</v>
      </c>
      <c r="Q4795" s="30" t="s">
        <v>499</v>
      </c>
    </row>
    <row r="4796" spans="1:17" hidden="1" x14ac:dyDescent="0.2">
      <c r="A4796" s="30" t="s">
        <v>14081</v>
      </c>
      <c r="B4796" s="30" t="s">
        <v>10103</v>
      </c>
      <c r="C4796" s="30" t="s">
        <v>14082</v>
      </c>
      <c r="D4796" s="30"/>
      <c r="E4796" s="30" t="s">
        <v>9870</v>
      </c>
      <c r="F4796" s="30" t="s">
        <v>74</v>
      </c>
      <c r="G4796" s="38">
        <v>60</v>
      </c>
      <c r="H4796" s="31">
        <v>0</v>
      </c>
      <c r="I4796" s="30" t="s">
        <v>512</v>
      </c>
      <c r="J4796" s="30" t="s">
        <v>513</v>
      </c>
      <c r="K4796" s="30" t="s">
        <v>495</v>
      </c>
      <c r="L4796" s="30" t="s">
        <v>496</v>
      </c>
      <c r="M4796" s="30" t="s">
        <v>713</v>
      </c>
      <c r="N4796" s="30" t="s">
        <v>7499</v>
      </c>
      <c r="O4796" s="30" t="s">
        <v>9872</v>
      </c>
      <c r="P4796" s="30" t="s">
        <v>9868</v>
      </c>
      <c r="Q4796" s="30" t="s">
        <v>499</v>
      </c>
    </row>
    <row r="4797" spans="1:17" hidden="1" x14ac:dyDescent="0.2">
      <c r="A4797" s="30" t="s">
        <v>14083</v>
      </c>
      <c r="B4797" s="30" t="s">
        <v>10106</v>
      </c>
      <c r="C4797" s="30" t="s">
        <v>14084</v>
      </c>
      <c r="D4797" s="30" t="s">
        <v>74</v>
      </c>
      <c r="E4797" s="30" t="s">
        <v>9891</v>
      </c>
      <c r="F4797" s="30"/>
      <c r="G4797" s="38">
        <v>60</v>
      </c>
      <c r="H4797" s="31">
        <v>0</v>
      </c>
      <c r="I4797" s="30" t="s">
        <v>5036</v>
      </c>
      <c r="J4797" s="30" t="s">
        <v>5037</v>
      </c>
      <c r="K4797" s="30" t="s">
        <v>495</v>
      </c>
      <c r="L4797" s="30" t="s">
        <v>612</v>
      </c>
      <c r="M4797" s="30" t="s">
        <v>4781</v>
      </c>
      <c r="N4797" s="30"/>
      <c r="O4797" s="30" t="s">
        <v>9872</v>
      </c>
      <c r="P4797" s="30" t="s">
        <v>9868</v>
      </c>
      <c r="Q4797" s="30" t="s">
        <v>4174</v>
      </c>
    </row>
    <row r="4798" spans="1:17" hidden="1" x14ac:dyDescent="0.2">
      <c r="A4798" s="30" t="s">
        <v>14085</v>
      </c>
      <c r="B4798" s="30" t="s">
        <v>10106</v>
      </c>
      <c r="C4798" s="30" t="s">
        <v>14086</v>
      </c>
      <c r="D4798" s="30" t="s">
        <v>74</v>
      </c>
      <c r="E4798" s="30" t="s">
        <v>9891</v>
      </c>
      <c r="F4798" s="30"/>
      <c r="G4798" s="38">
        <v>60</v>
      </c>
      <c r="H4798" s="31">
        <v>0</v>
      </c>
      <c r="I4798" s="30" t="s">
        <v>622</v>
      </c>
      <c r="J4798" s="30" t="s">
        <v>623</v>
      </c>
      <c r="K4798" s="30" t="s">
        <v>495</v>
      </c>
      <c r="L4798" s="30" t="s">
        <v>612</v>
      </c>
      <c r="M4798" s="30" t="s">
        <v>6893</v>
      </c>
      <c r="N4798" s="30"/>
      <c r="O4798" s="30" t="s">
        <v>9872</v>
      </c>
      <c r="P4798" s="30" t="s">
        <v>9868</v>
      </c>
      <c r="Q4798" s="30" t="s">
        <v>4174</v>
      </c>
    </row>
    <row r="4799" spans="1:17" hidden="1" x14ac:dyDescent="0.2">
      <c r="A4799" s="30" t="s">
        <v>14087</v>
      </c>
      <c r="B4799" s="30" t="s">
        <v>10109</v>
      </c>
      <c r="C4799" s="30" t="s">
        <v>14088</v>
      </c>
      <c r="D4799" s="30" t="s">
        <v>74</v>
      </c>
      <c r="E4799" s="30" t="s">
        <v>9891</v>
      </c>
      <c r="F4799" s="30"/>
      <c r="G4799" s="38">
        <v>60</v>
      </c>
      <c r="H4799" s="31">
        <v>0</v>
      </c>
      <c r="I4799" s="30" t="s">
        <v>5036</v>
      </c>
      <c r="J4799" s="30" t="s">
        <v>5037</v>
      </c>
      <c r="K4799" s="30" t="s">
        <v>495</v>
      </c>
      <c r="L4799" s="30" t="s">
        <v>612</v>
      </c>
      <c r="M4799" s="30" t="s">
        <v>6055</v>
      </c>
      <c r="N4799" s="30"/>
      <c r="O4799" s="30" t="s">
        <v>9872</v>
      </c>
      <c r="P4799" s="30" t="s">
        <v>9868</v>
      </c>
      <c r="Q4799" s="30" t="s">
        <v>4174</v>
      </c>
    </row>
    <row r="4800" spans="1:17" hidden="1" x14ac:dyDescent="0.2">
      <c r="A4800" s="30" t="s">
        <v>14089</v>
      </c>
      <c r="B4800" s="30" t="s">
        <v>10103</v>
      </c>
      <c r="C4800" s="30" t="s">
        <v>14090</v>
      </c>
      <c r="D4800" s="30"/>
      <c r="E4800" s="30" t="s">
        <v>9870</v>
      </c>
      <c r="F4800" s="30" t="s">
        <v>74</v>
      </c>
      <c r="G4800" s="38">
        <v>60</v>
      </c>
      <c r="H4800" s="31">
        <v>0</v>
      </c>
      <c r="I4800" s="30" t="s">
        <v>552</v>
      </c>
      <c r="J4800" s="30" t="s">
        <v>553</v>
      </c>
      <c r="K4800" s="30" t="s">
        <v>495</v>
      </c>
      <c r="L4800" s="30" t="s">
        <v>496</v>
      </c>
      <c r="M4800" s="30" t="s">
        <v>596</v>
      </c>
      <c r="N4800" s="30"/>
      <c r="O4800" s="30" t="s">
        <v>9872</v>
      </c>
      <c r="P4800" s="30" t="s">
        <v>9868</v>
      </c>
      <c r="Q4800" s="30" t="s">
        <v>499</v>
      </c>
    </row>
    <row r="4801" spans="1:17" hidden="1" x14ac:dyDescent="0.2">
      <c r="A4801" s="30" t="s">
        <v>14091</v>
      </c>
      <c r="B4801" s="30" t="s">
        <v>10663</v>
      </c>
      <c r="C4801" s="30" t="s">
        <v>14092</v>
      </c>
      <c r="D4801" s="30"/>
      <c r="E4801" s="30" t="s">
        <v>9870</v>
      </c>
      <c r="F4801" s="30" t="s">
        <v>74</v>
      </c>
      <c r="G4801" s="38">
        <v>60</v>
      </c>
      <c r="H4801" s="31">
        <v>0</v>
      </c>
      <c r="I4801" s="30" t="s">
        <v>504</v>
      </c>
      <c r="J4801" s="30" t="s">
        <v>505</v>
      </c>
      <c r="K4801" s="30" t="s">
        <v>495</v>
      </c>
      <c r="L4801" s="30" t="s">
        <v>496</v>
      </c>
      <c r="M4801" s="30" t="s">
        <v>2206</v>
      </c>
      <c r="N4801" s="30"/>
      <c r="O4801" s="30" t="s">
        <v>9872</v>
      </c>
      <c r="P4801" s="30" t="s">
        <v>9868</v>
      </c>
      <c r="Q4801" s="30" t="s">
        <v>499</v>
      </c>
    </row>
    <row r="4802" spans="1:17" hidden="1" x14ac:dyDescent="0.2">
      <c r="A4802" s="30" t="s">
        <v>14093</v>
      </c>
      <c r="B4802" s="30" t="s">
        <v>10109</v>
      </c>
      <c r="C4802" s="30" t="s">
        <v>14094</v>
      </c>
      <c r="D4802" s="30" t="s">
        <v>74</v>
      </c>
      <c r="E4802" s="30" t="s">
        <v>9891</v>
      </c>
      <c r="F4802" s="30"/>
      <c r="G4802" s="38">
        <v>60</v>
      </c>
      <c r="H4802" s="31">
        <v>0</v>
      </c>
      <c r="I4802" s="30" t="s">
        <v>610</v>
      </c>
      <c r="J4802" s="30" t="s">
        <v>611</v>
      </c>
      <c r="K4802" s="30" t="s">
        <v>495</v>
      </c>
      <c r="L4802" s="30" t="s">
        <v>612</v>
      </c>
      <c r="M4802" s="30" t="s">
        <v>1108</v>
      </c>
      <c r="N4802" s="30"/>
      <c r="O4802" s="30" t="s">
        <v>9872</v>
      </c>
      <c r="P4802" s="30" t="s">
        <v>9868</v>
      </c>
      <c r="Q4802" s="30" t="s">
        <v>4174</v>
      </c>
    </row>
    <row r="4803" spans="1:17" hidden="1" x14ac:dyDescent="0.2">
      <c r="A4803" s="30" t="s">
        <v>14095</v>
      </c>
      <c r="B4803" s="30" t="s">
        <v>10106</v>
      </c>
      <c r="C4803" s="30" t="s">
        <v>14096</v>
      </c>
      <c r="D4803" s="30" t="s">
        <v>74</v>
      </c>
      <c r="E4803" s="30" t="s">
        <v>9891</v>
      </c>
      <c r="F4803" s="30"/>
      <c r="G4803" s="38">
        <v>60</v>
      </c>
      <c r="H4803" s="31">
        <v>0</v>
      </c>
      <c r="I4803" s="30" t="s">
        <v>622</v>
      </c>
      <c r="J4803" s="30" t="s">
        <v>623</v>
      </c>
      <c r="K4803" s="30" t="s">
        <v>495</v>
      </c>
      <c r="L4803" s="30" t="s">
        <v>612</v>
      </c>
      <c r="M4803" s="30" t="s">
        <v>997</v>
      </c>
      <c r="N4803" s="30"/>
      <c r="O4803" s="30" t="s">
        <v>9872</v>
      </c>
      <c r="P4803" s="30" t="s">
        <v>9868</v>
      </c>
      <c r="Q4803" s="30" t="s">
        <v>4174</v>
      </c>
    </row>
    <row r="4804" spans="1:17" hidden="1" x14ac:dyDescent="0.2">
      <c r="A4804" s="30" t="s">
        <v>14097</v>
      </c>
      <c r="B4804" s="30" t="s">
        <v>10120</v>
      </c>
      <c r="C4804" s="30" t="s">
        <v>14098</v>
      </c>
      <c r="D4804" s="30" t="s">
        <v>74</v>
      </c>
      <c r="E4804" s="30" t="s">
        <v>9891</v>
      </c>
      <c r="F4804" s="30"/>
      <c r="G4804" s="38">
        <v>60</v>
      </c>
      <c r="H4804" s="31">
        <v>0</v>
      </c>
      <c r="I4804" s="30" t="s">
        <v>610</v>
      </c>
      <c r="J4804" s="30" t="s">
        <v>611</v>
      </c>
      <c r="K4804" s="30" t="s">
        <v>495</v>
      </c>
      <c r="L4804" s="30" t="s">
        <v>612</v>
      </c>
      <c r="M4804" s="30" t="s">
        <v>943</v>
      </c>
      <c r="N4804" s="30"/>
      <c r="O4804" s="30" t="s">
        <v>9872</v>
      </c>
      <c r="P4804" s="30" t="s">
        <v>9868</v>
      </c>
      <c r="Q4804" s="30" t="s">
        <v>4174</v>
      </c>
    </row>
    <row r="4805" spans="1:17" hidden="1" x14ac:dyDescent="0.2">
      <c r="A4805" s="30" t="s">
        <v>14099</v>
      </c>
      <c r="B4805" s="30" t="s">
        <v>10109</v>
      </c>
      <c r="C4805" s="30" t="s">
        <v>14100</v>
      </c>
      <c r="D4805" s="30" t="s">
        <v>74</v>
      </c>
      <c r="E4805" s="30" t="s">
        <v>9891</v>
      </c>
      <c r="F4805" s="30"/>
      <c r="G4805" s="38">
        <v>60</v>
      </c>
      <c r="H4805" s="31">
        <v>0</v>
      </c>
      <c r="I4805" s="30" t="s">
        <v>5036</v>
      </c>
      <c r="J4805" s="30" t="s">
        <v>5037</v>
      </c>
      <c r="K4805" s="30" t="s">
        <v>495</v>
      </c>
      <c r="L4805" s="30" t="s">
        <v>612</v>
      </c>
      <c r="M4805" s="30" t="s">
        <v>1021</v>
      </c>
      <c r="N4805" s="30"/>
      <c r="O4805" s="30" t="s">
        <v>9872</v>
      </c>
      <c r="P4805" s="30" t="s">
        <v>9868</v>
      </c>
      <c r="Q4805" s="30" t="s">
        <v>4174</v>
      </c>
    </row>
    <row r="4806" spans="1:17" hidden="1" x14ac:dyDescent="0.2">
      <c r="A4806" s="30" t="s">
        <v>14101</v>
      </c>
      <c r="B4806" s="30" t="s">
        <v>10103</v>
      </c>
      <c r="C4806" s="30" t="s">
        <v>14102</v>
      </c>
      <c r="D4806" s="30"/>
      <c r="E4806" s="30" t="s">
        <v>9870</v>
      </c>
      <c r="F4806" s="30" t="s">
        <v>74</v>
      </c>
      <c r="G4806" s="38">
        <v>60</v>
      </c>
      <c r="H4806" s="31">
        <v>0</v>
      </c>
      <c r="I4806" s="30" t="s">
        <v>586</v>
      </c>
      <c r="J4806" s="30" t="s">
        <v>587</v>
      </c>
      <c r="K4806" s="30" t="s">
        <v>495</v>
      </c>
      <c r="L4806" s="30" t="s">
        <v>496</v>
      </c>
      <c r="M4806" s="30" t="s">
        <v>497</v>
      </c>
      <c r="N4806" s="30"/>
      <c r="O4806" s="30" t="s">
        <v>9872</v>
      </c>
      <c r="P4806" s="30" t="s">
        <v>9868</v>
      </c>
      <c r="Q4806" s="30" t="s">
        <v>499</v>
      </c>
    </row>
    <row r="4807" spans="1:17" hidden="1" x14ac:dyDescent="0.2">
      <c r="A4807" s="30" t="s">
        <v>14103</v>
      </c>
      <c r="B4807" s="30" t="s">
        <v>14104</v>
      </c>
      <c r="C4807" s="30" t="s">
        <v>14105</v>
      </c>
      <c r="D4807" s="30"/>
      <c r="E4807" s="30" t="s">
        <v>9870</v>
      </c>
      <c r="F4807" s="30" t="s">
        <v>74</v>
      </c>
      <c r="G4807" s="38">
        <v>60</v>
      </c>
      <c r="H4807" s="31">
        <v>0</v>
      </c>
      <c r="I4807" s="30" t="s">
        <v>552</v>
      </c>
      <c r="J4807" s="30" t="s">
        <v>553</v>
      </c>
      <c r="K4807" s="30" t="s">
        <v>495</v>
      </c>
      <c r="L4807" s="30" t="s">
        <v>496</v>
      </c>
      <c r="M4807" s="30" t="s">
        <v>654</v>
      </c>
      <c r="N4807" s="30"/>
      <c r="O4807" s="30" t="s">
        <v>9872</v>
      </c>
      <c r="P4807" s="30" t="s">
        <v>9868</v>
      </c>
      <c r="Q4807" s="30" t="s">
        <v>499</v>
      </c>
    </row>
    <row r="4808" spans="1:17" hidden="1" x14ac:dyDescent="0.2">
      <c r="A4808" s="30" t="s">
        <v>14106</v>
      </c>
      <c r="B4808" s="30" t="s">
        <v>10106</v>
      </c>
      <c r="C4808" s="30" t="s">
        <v>14107</v>
      </c>
      <c r="D4808" s="30" t="s">
        <v>74</v>
      </c>
      <c r="E4808" s="30" t="s">
        <v>9891</v>
      </c>
      <c r="F4808" s="30"/>
      <c r="G4808" s="38">
        <v>60</v>
      </c>
      <c r="H4808" s="31">
        <v>0</v>
      </c>
      <c r="I4808" s="30" t="s">
        <v>622</v>
      </c>
      <c r="J4808" s="30" t="s">
        <v>623</v>
      </c>
      <c r="K4808" s="30" t="s">
        <v>495</v>
      </c>
      <c r="L4808" s="30" t="s">
        <v>612</v>
      </c>
      <c r="M4808" s="30" t="s">
        <v>997</v>
      </c>
      <c r="N4808" s="30"/>
      <c r="O4808" s="30" t="s">
        <v>9872</v>
      </c>
      <c r="P4808" s="30" t="s">
        <v>9868</v>
      </c>
      <c r="Q4808" s="30" t="s">
        <v>4174</v>
      </c>
    </row>
    <row r="4809" spans="1:17" hidden="1" x14ac:dyDescent="0.2">
      <c r="A4809" s="30" t="s">
        <v>14108</v>
      </c>
      <c r="B4809" s="30" t="s">
        <v>10109</v>
      </c>
      <c r="C4809" s="30" t="s">
        <v>14109</v>
      </c>
      <c r="D4809" s="30" t="s">
        <v>74</v>
      </c>
      <c r="E4809" s="30" t="s">
        <v>9891</v>
      </c>
      <c r="F4809" s="30"/>
      <c r="G4809" s="38">
        <v>60</v>
      </c>
      <c r="H4809" s="31">
        <v>0</v>
      </c>
      <c r="I4809" s="30" t="s">
        <v>5036</v>
      </c>
      <c r="J4809" s="30" t="s">
        <v>5037</v>
      </c>
      <c r="K4809" s="30" t="s">
        <v>495</v>
      </c>
      <c r="L4809" s="30" t="s">
        <v>612</v>
      </c>
      <c r="M4809" s="30" t="s">
        <v>1166</v>
      </c>
      <c r="N4809" s="30"/>
      <c r="O4809" s="30" t="s">
        <v>9872</v>
      </c>
      <c r="P4809" s="30" t="s">
        <v>9868</v>
      </c>
      <c r="Q4809" s="30" t="s">
        <v>4174</v>
      </c>
    </row>
    <row r="4810" spans="1:17" hidden="1" x14ac:dyDescent="0.2">
      <c r="A4810" s="30" t="s">
        <v>14110</v>
      </c>
      <c r="B4810" s="30" t="s">
        <v>10106</v>
      </c>
      <c r="C4810" s="30" t="s">
        <v>14111</v>
      </c>
      <c r="D4810" s="30" t="s">
        <v>74</v>
      </c>
      <c r="E4810" s="30" t="s">
        <v>9891</v>
      </c>
      <c r="F4810" s="30"/>
      <c r="G4810" s="38">
        <v>60</v>
      </c>
      <c r="H4810" s="31">
        <v>0</v>
      </c>
      <c r="I4810" s="30" t="s">
        <v>5036</v>
      </c>
      <c r="J4810" s="30" t="s">
        <v>5037</v>
      </c>
      <c r="K4810" s="30" t="s">
        <v>495</v>
      </c>
      <c r="L4810" s="30" t="s">
        <v>612</v>
      </c>
      <c r="M4810" s="30" t="s">
        <v>4226</v>
      </c>
      <c r="N4810" s="30"/>
      <c r="O4810" s="30" t="s">
        <v>9872</v>
      </c>
      <c r="P4810" s="30" t="s">
        <v>9868</v>
      </c>
      <c r="Q4810" s="30" t="s">
        <v>4174</v>
      </c>
    </row>
    <row r="4811" spans="1:17" hidden="1" x14ac:dyDescent="0.2">
      <c r="A4811" s="30" t="s">
        <v>14112</v>
      </c>
      <c r="B4811" s="30" t="s">
        <v>10103</v>
      </c>
      <c r="C4811" s="30" t="s">
        <v>14113</v>
      </c>
      <c r="D4811" s="30"/>
      <c r="E4811" s="30" t="s">
        <v>9870</v>
      </c>
      <c r="F4811" s="30" t="s">
        <v>74</v>
      </c>
      <c r="G4811" s="38">
        <v>60</v>
      </c>
      <c r="H4811" s="31">
        <v>0</v>
      </c>
      <c r="I4811" s="30" t="s">
        <v>586</v>
      </c>
      <c r="J4811" s="30" t="s">
        <v>587</v>
      </c>
      <c r="K4811" s="30" t="s">
        <v>495</v>
      </c>
      <c r="L4811" s="30" t="s">
        <v>496</v>
      </c>
      <c r="M4811" s="30" t="s">
        <v>903</v>
      </c>
      <c r="N4811" s="30"/>
      <c r="O4811" s="30" t="s">
        <v>9872</v>
      </c>
      <c r="P4811" s="30" t="s">
        <v>9868</v>
      </c>
      <c r="Q4811" s="30" t="s">
        <v>499</v>
      </c>
    </row>
    <row r="4812" spans="1:17" hidden="1" x14ac:dyDescent="0.2">
      <c r="A4812" s="30" t="s">
        <v>14114</v>
      </c>
      <c r="B4812" s="30" t="s">
        <v>10109</v>
      </c>
      <c r="C4812" s="30" t="s">
        <v>14115</v>
      </c>
      <c r="D4812" s="30" t="s">
        <v>74</v>
      </c>
      <c r="E4812" s="30" t="s">
        <v>10883</v>
      </c>
      <c r="F4812" s="30"/>
      <c r="G4812" s="38">
        <v>60</v>
      </c>
      <c r="H4812" s="31">
        <v>0</v>
      </c>
      <c r="I4812" s="30" t="s">
        <v>610</v>
      </c>
      <c r="J4812" s="30" t="s">
        <v>611</v>
      </c>
      <c r="K4812" s="30" t="s">
        <v>495</v>
      </c>
      <c r="L4812" s="30" t="s">
        <v>612</v>
      </c>
      <c r="M4812" s="30" t="s">
        <v>6616</v>
      </c>
      <c r="N4812" s="30"/>
      <c r="O4812" s="30" t="s">
        <v>9872</v>
      </c>
      <c r="P4812" s="30" t="s">
        <v>9868</v>
      </c>
      <c r="Q4812" s="30" t="s">
        <v>4174</v>
      </c>
    </row>
    <row r="4813" spans="1:17" hidden="1" x14ac:dyDescent="0.2">
      <c r="A4813" s="30" t="s">
        <v>14116</v>
      </c>
      <c r="B4813" s="30" t="s">
        <v>10103</v>
      </c>
      <c r="C4813" s="30" t="s">
        <v>14117</v>
      </c>
      <c r="D4813" s="30"/>
      <c r="E4813" s="30" t="s">
        <v>9870</v>
      </c>
      <c r="F4813" s="30" t="s">
        <v>74</v>
      </c>
      <c r="G4813" s="38">
        <v>60</v>
      </c>
      <c r="H4813" s="31">
        <v>0</v>
      </c>
      <c r="I4813" s="30" t="s">
        <v>552</v>
      </c>
      <c r="J4813" s="30" t="s">
        <v>553</v>
      </c>
      <c r="K4813" s="30" t="s">
        <v>495</v>
      </c>
      <c r="L4813" s="30" t="s">
        <v>496</v>
      </c>
      <c r="M4813" s="30" t="s">
        <v>596</v>
      </c>
      <c r="N4813" s="30"/>
      <c r="O4813" s="30" t="s">
        <v>9872</v>
      </c>
      <c r="P4813" s="30" t="s">
        <v>9868</v>
      </c>
      <c r="Q4813" s="30" t="s">
        <v>499</v>
      </c>
    </row>
    <row r="4814" spans="1:17" hidden="1" x14ac:dyDescent="0.2">
      <c r="A4814" s="30" t="s">
        <v>14118</v>
      </c>
      <c r="B4814" s="30" t="s">
        <v>10103</v>
      </c>
      <c r="C4814" s="30" t="s">
        <v>14119</v>
      </c>
      <c r="D4814" s="30"/>
      <c r="E4814" s="30" t="s">
        <v>9870</v>
      </c>
      <c r="F4814" s="30" t="s">
        <v>74</v>
      </c>
      <c r="G4814" s="38">
        <v>60</v>
      </c>
      <c r="H4814" s="31">
        <v>0</v>
      </c>
      <c r="I4814" s="30" t="s">
        <v>586</v>
      </c>
      <c r="J4814" s="30" t="s">
        <v>587</v>
      </c>
      <c r="K4814" s="30" t="s">
        <v>495</v>
      </c>
      <c r="L4814" s="30" t="s">
        <v>496</v>
      </c>
      <c r="M4814" s="30" t="s">
        <v>903</v>
      </c>
      <c r="N4814" s="30"/>
      <c r="O4814" s="30" t="s">
        <v>9872</v>
      </c>
      <c r="P4814" s="30" t="s">
        <v>9868</v>
      </c>
      <c r="Q4814" s="30" t="s">
        <v>499</v>
      </c>
    </row>
    <row r="4815" spans="1:17" hidden="1" x14ac:dyDescent="0.2">
      <c r="A4815" s="30" t="s">
        <v>14120</v>
      </c>
      <c r="B4815" s="30" t="s">
        <v>10103</v>
      </c>
      <c r="C4815" s="30" t="s">
        <v>14121</v>
      </c>
      <c r="D4815" s="30"/>
      <c r="E4815" s="30" t="s">
        <v>9870</v>
      </c>
      <c r="F4815" s="30" t="s">
        <v>74</v>
      </c>
      <c r="G4815" s="38">
        <v>60</v>
      </c>
      <c r="H4815" s="31">
        <v>0</v>
      </c>
      <c r="I4815" s="30" t="s">
        <v>552</v>
      </c>
      <c r="J4815" s="30" t="s">
        <v>553</v>
      </c>
      <c r="K4815" s="30" t="s">
        <v>495</v>
      </c>
      <c r="L4815" s="30" t="s">
        <v>496</v>
      </c>
      <c r="M4815" s="30" t="s">
        <v>724</v>
      </c>
      <c r="N4815" s="30"/>
      <c r="O4815" s="30" t="s">
        <v>9872</v>
      </c>
      <c r="P4815" s="30" t="s">
        <v>9868</v>
      </c>
      <c r="Q4815" s="30" t="s">
        <v>499</v>
      </c>
    </row>
    <row r="4816" spans="1:17" hidden="1" x14ac:dyDescent="0.2">
      <c r="A4816" s="30" t="s">
        <v>14122</v>
      </c>
      <c r="B4816" s="30" t="s">
        <v>10106</v>
      </c>
      <c r="C4816" s="30" t="s">
        <v>14123</v>
      </c>
      <c r="D4816" s="30" t="s">
        <v>74</v>
      </c>
      <c r="E4816" s="30" t="s">
        <v>9891</v>
      </c>
      <c r="F4816" s="30"/>
      <c r="G4816" s="38">
        <v>60</v>
      </c>
      <c r="H4816" s="31">
        <v>0</v>
      </c>
      <c r="I4816" s="30" t="s">
        <v>622</v>
      </c>
      <c r="J4816" s="30" t="s">
        <v>623</v>
      </c>
      <c r="K4816" s="30" t="s">
        <v>495</v>
      </c>
      <c r="L4816" s="30" t="s">
        <v>612</v>
      </c>
      <c r="M4816" s="30" t="s">
        <v>11230</v>
      </c>
      <c r="N4816" s="30"/>
      <c r="O4816" s="30" t="s">
        <v>9872</v>
      </c>
      <c r="P4816" s="30" t="s">
        <v>9868</v>
      </c>
      <c r="Q4816" s="30" t="s">
        <v>4174</v>
      </c>
    </row>
    <row r="4817" spans="1:17" hidden="1" x14ac:dyDescent="0.2">
      <c r="A4817" s="30" t="s">
        <v>14124</v>
      </c>
      <c r="B4817" s="30" t="s">
        <v>10120</v>
      </c>
      <c r="C4817" s="30" t="s">
        <v>14125</v>
      </c>
      <c r="D4817" s="30" t="s">
        <v>74</v>
      </c>
      <c r="E4817" s="30" t="s">
        <v>9891</v>
      </c>
      <c r="F4817" s="30"/>
      <c r="G4817" s="38">
        <v>60</v>
      </c>
      <c r="H4817" s="31">
        <v>0</v>
      </c>
      <c r="I4817" s="30" t="s">
        <v>5036</v>
      </c>
      <c r="J4817" s="30" t="s">
        <v>5037</v>
      </c>
      <c r="K4817" s="30" t="s">
        <v>495</v>
      </c>
      <c r="L4817" s="30" t="s">
        <v>612</v>
      </c>
      <c r="M4817" s="30" t="s">
        <v>9437</v>
      </c>
      <c r="N4817" s="30"/>
      <c r="O4817" s="30" t="s">
        <v>9872</v>
      </c>
      <c r="P4817" s="30" t="s">
        <v>9868</v>
      </c>
      <c r="Q4817" s="30" t="s">
        <v>4174</v>
      </c>
    </row>
    <row r="4818" spans="1:17" hidden="1" x14ac:dyDescent="0.2">
      <c r="A4818" s="30" t="s">
        <v>14126</v>
      </c>
      <c r="B4818" s="30" t="s">
        <v>10103</v>
      </c>
      <c r="C4818" s="30" t="s">
        <v>14127</v>
      </c>
      <c r="D4818" s="30"/>
      <c r="E4818" s="30" t="s">
        <v>9870</v>
      </c>
      <c r="F4818" s="30" t="s">
        <v>74</v>
      </c>
      <c r="G4818" s="38">
        <v>60</v>
      </c>
      <c r="H4818" s="31">
        <v>0</v>
      </c>
      <c r="I4818" s="30" t="s">
        <v>586</v>
      </c>
      <c r="J4818" s="30" t="s">
        <v>587</v>
      </c>
      <c r="K4818" s="30" t="s">
        <v>495</v>
      </c>
      <c r="L4818" s="30" t="s">
        <v>496</v>
      </c>
      <c r="M4818" s="30" t="s">
        <v>877</v>
      </c>
      <c r="N4818" s="30"/>
      <c r="O4818" s="30" t="s">
        <v>9872</v>
      </c>
      <c r="P4818" s="30" t="s">
        <v>9868</v>
      </c>
      <c r="Q4818" s="30" t="s">
        <v>499</v>
      </c>
    </row>
    <row r="4819" spans="1:17" hidden="1" x14ac:dyDescent="0.2">
      <c r="A4819" s="30" t="s">
        <v>14128</v>
      </c>
      <c r="B4819" s="30" t="s">
        <v>10120</v>
      </c>
      <c r="C4819" s="30" t="s">
        <v>14129</v>
      </c>
      <c r="D4819" s="30" t="s">
        <v>74</v>
      </c>
      <c r="E4819" s="30" t="s">
        <v>9891</v>
      </c>
      <c r="F4819" s="30"/>
      <c r="G4819" s="38">
        <v>60</v>
      </c>
      <c r="H4819" s="31">
        <v>0</v>
      </c>
      <c r="I4819" s="30" t="s">
        <v>5036</v>
      </c>
      <c r="J4819" s="30" t="s">
        <v>5037</v>
      </c>
      <c r="K4819" s="30" t="s">
        <v>495</v>
      </c>
      <c r="L4819" s="30" t="s">
        <v>612</v>
      </c>
      <c r="M4819" s="30" t="s">
        <v>1166</v>
      </c>
      <c r="N4819" s="30"/>
      <c r="O4819" s="30" t="s">
        <v>9872</v>
      </c>
      <c r="P4819" s="30" t="s">
        <v>9868</v>
      </c>
      <c r="Q4819" s="30" t="s">
        <v>4174</v>
      </c>
    </row>
    <row r="4820" spans="1:17" hidden="1" x14ac:dyDescent="0.2">
      <c r="A4820" s="30" t="s">
        <v>14130</v>
      </c>
      <c r="B4820" s="30" t="s">
        <v>10120</v>
      </c>
      <c r="C4820" s="30" t="s">
        <v>14131</v>
      </c>
      <c r="D4820" s="30" t="s">
        <v>74</v>
      </c>
      <c r="E4820" s="30" t="s">
        <v>9891</v>
      </c>
      <c r="F4820" s="30"/>
      <c r="G4820" s="38">
        <v>60</v>
      </c>
      <c r="H4820" s="31">
        <v>0</v>
      </c>
      <c r="I4820" s="30" t="s">
        <v>610</v>
      </c>
      <c r="J4820" s="30" t="s">
        <v>611</v>
      </c>
      <c r="K4820" s="30" t="s">
        <v>495</v>
      </c>
      <c r="L4820" s="30" t="s">
        <v>612</v>
      </c>
      <c r="M4820" s="30" t="s">
        <v>950</v>
      </c>
      <c r="N4820" s="30"/>
      <c r="O4820" s="30" t="s">
        <v>9872</v>
      </c>
      <c r="P4820" s="30" t="s">
        <v>9868</v>
      </c>
      <c r="Q4820" s="30" t="s">
        <v>4174</v>
      </c>
    </row>
    <row r="4821" spans="1:17" hidden="1" x14ac:dyDescent="0.2">
      <c r="A4821" s="30" t="s">
        <v>14132</v>
      </c>
      <c r="B4821" s="30" t="s">
        <v>10106</v>
      </c>
      <c r="C4821" s="30" t="s">
        <v>14133</v>
      </c>
      <c r="D4821" s="30" t="s">
        <v>74</v>
      </c>
      <c r="E4821" s="30" t="s">
        <v>9891</v>
      </c>
      <c r="F4821" s="30"/>
      <c r="G4821" s="38">
        <v>60</v>
      </c>
      <c r="H4821" s="31">
        <v>0</v>
      </c>
      <c r="I4821" s="30" t="s">
        <v>622</v>
      </c>
      <c r="J4821" s="30" t="s">
        <v>623</v>
      </c>
      <c r="K4821" s="30" t="s">
        <v>495</v>
      </c>
      <c r="L4821" s="30" t="s">
        <v>612</v>
      </c>
      <c r="M4821" s="30" t="s">
        <v>997</v>
      </c>
      <c r="N4821" s="30"/>
      <c r="O4821" s="30" t="s">
        <v>9872</v>
      </c>
      <c r="P4821" s="30" t="s">
        <v>9868</v>
      </c>
      <c r="Q4821" s="30" t="s">
        <v>4174</v>
      </c>
    </row>
    <row r="4822" spans="1:17" hidden="1" x14ac:dyDescent="0.2">
      <c r="A4822" s="30" t="s">
        <v>14134</v>
      </c>
      <c r="B4822" s="30" t="s">
        <v>14135</v>
      </c>
      <c r="C4822" s="30" t="s">
        <v>14136</v>
      </c>
      <c r="D4822" s="30"/>
      <c r="E4822" s="30" t="s">
        <v>10101</v>
      </c>
      <c r="F4822" s="30"/>
      <c r="G4822" s="38">
        <v>60</v>
      </c>
      <c r="H4822" s="31">
        <v>0</v>
      </c>
      <c r="I4822" s="30" t="s">
        <v>546</v>
      </c>
      <c r="J4822" s="30" t="s">
        <v>547</v>
      </c>
      <c r="K4822" s="30" t="s">
        <v>495</v>
      </c>
      <c r="L4822" s="30" t="s">
        <v>828</v>
      </c>
      <c r="M4822" s="30" t="s">
        <v>573</v>
      </c>
      <c r="N4822" s="30"/>
      <c r="O4822" s="30" t="s">
        <v>9872</v>
      </c>
      <c r="P4822" s="30" t="s">
        <v>9868</v>
      </c>
      <c r="Q4822" s="30" t="s">
        <v>499</v>
      </c>
    </row>
    <row r="4823" spans="1:17" hidden="1" x14ac:dyDescent="0.2">
      <c r="A4823" s="30" t="s">
        <v>14137</v>
      </c>
      <c r="B4823" s="30" t="s">
        <v>10663</v>
      </c>
      <c r="C4823" s="30" t="s">
        <v>13359</v>
      </c>
      <c r="D4823" s="30"/>
      <c r="E4823" s="30" t="s">
        <v>9870</v>
      </c>
      <c r="F4823" s="30" t="s">
        <v>74</v>
      </c>
      <c r="G4823" s="38">
        <v>60</v>
      </c>
      <c r="H4823" s="31">
        <v>0</v>
      </c>
      <c r="I4823" s="30" t="s">
        <v>600</v>
      </c>
      <c r="J4823" s="30" t="s">
        <v>601</v>
      </c>
      <c r="K4823" s="30" t="s">
        <v>495</v>
      </c>
      <c r="L4823" s="30" t="s">
        <v>496</v>
      </c>
      <c r="M4823" s="30" t="s">
        <v>596</v>
      </c>
      <c r="N4823" s="30"/>
      <c r="O4823" s="30" t="s">
        <v>9872</v>
      </c>
      <c r="P4823" s="30" t="s">
        <v>9868</v>
      </c>
      <c r="Q4823" s="30" t="s">
        <v>499</v>
      </c>
    </row>
    <row r="4824" spans="1:17" hidden="1" x14ac:dyDescent="0.2">
      <c r="A4824" s="30" t="s">
        <v>14138</v>
      </c>
      <c r="B4824" s="30" t="s">
        <v>10120</v>
      </c>
      <c r="C4824" s="30" t="s">
        <v>14139</v>
      </c>
      <c r="D4824" s="30" t="s">
        <v>74</v>
      </c>
      <c r="E4824" s="30" t="s">
        <v>9891</v>
      </c>
      <c r="F4824" s="30"/>
      <c r="G4824" s="38">
        <v>60</v>
      </c>
      <c r="H4824" s="31">
        <v>0</v>
      </c>
      <c r="I4824" s="30" t="s">
        <v>5036</v>
      </c>
      <c r="J4824" s="30" t="s">
        <v>5037</v>
      </c>
      <c r="K4824" s="30" t="s">
        <v>495</v>
      </c>
      <c r="L4824" s="30" t="s">
        <v>612</v>
      </c>
      <c r="M4824" s="30" t="s">
        <v>961</v>
      </c>
      <c r="N4824" s="30"/>
      <c r="O4824" s="30" t="s">
        <v>9872</v>
      </c>
      <c r="P4824" s="30" t="s">
        <v>9868</v>
      </c>
      <c r="Q4824" s="30" t="s">
        <v>4174</v>
      </c>
    </row>
    <row r="4825" spans="1:17" hidden="1" x14ac:dyDescent="0.2">
      <c r="A4825" s="30" t="s">
        <v>14140</v>
      </c>
      <c r="B4825" s="30" t="s">
        <v>10103</v>
      </c>
      <c r="C4825" s="30" t="s">
        <v>14141</v>
      </c>
      <c r="D4825" s="30"/>
      <c r="E4825" s="30" t="s">
        <v>9870</v>
      </c>
      <c r="F4825" s="30" t="s">
        <v>74</v>
      </c>
      <c r="G4825" s="38">
        <v>60</v>
      </c>
      <c r="H4825" s="31">
        <v>0</v>
      </c>
      <c r="I4825" s="30" t="s">
        <v>552</v>
      </c>
      <c r="J4825" s="30" t="s">
        <v>553</v>
      </c>
      <c r="K4825" s="30" t="s">
        <v>495</v>
      </c>
      <c r="L4825" s="30" t="s">
        <v>496</v>
      </c>
      <c r="M4825" s="30" t="s">
        <v>2249</v>
      </c>
      <c r="N4825" s="30"/>
      <c r="O4825" s="30" t="s">
        <v>9872</v>
      </c>
      <c r="P4825" s="30" t="s">
        <v>9868</v>
      </c>
      <c r="Q4825" s="30" t="s">
        <v>499</v>
      </c>
    </row>
    <row r="4826" spans="1:17" hidden="1" x14ac:dyDescent="0.2">
      <c r="A4826" s="30" t="s">
        <v>14142</v>
      </c>
      <c r="B4826" s="30" t="s">
        <v>10103</v>
      </c>
      <c r="C4826" s="30" t="s">
        <v>14143</v>
      </c>
      <c r="D4826" s="30"/>
      <c r="E4826" s="30" t="s">
        <v>9870</v>
      </c>
      <c r="F4826" s="30" t="s">
        <v>74</v>
      </c>
      <c r="G4826" s="38">
        <v>60</v>
      </c>
      <c r="H4826" s="31">
        <v>0</v>
      </c>
      <c r="I4826" s="30" t="s">
        <v>512</v>
      </c>
      <c r="J4826" s="30" t="s">
        <v>513</v>
      </c>
      <c r="K4826" s="30" t="s">
        <v>495</v>
      </c>
      <c r="L4826" s="30" t="s">
        <v>496</v>
      </c>
      <c r="M4826" s="30" t="s">
        <v>713</v>
      </c>
      <c r="N4826" s="30" t="s">
        <v>3164</v>
      </c>
      <c r="O4826" s="30" t="s">
        <v>9872</v>
      </c>
      <c r="P4826" s="30" t="s">
        <v>9868</v>
      </c>
      <c r="Q4826" s="30" t="s">
        <v>499</v>
      </c>
    </row>
    <row r="4827" spans="1:17" hidden="1" x14ac:dyDescent="0.2">
      <c r="A4827" s="30" t="s">
        <v>14144</v>
      </c>
      <c r="B4827" s="30" t="s">
        <v>10103</v>
      </c>
      <c r="C4827" s="30" t="s">
        <v>14145</v>
      </c>
      <c r="D4827" s="30"/>
      <c r="E4827" s="30" t="s">
        <v>9870</v>
      </c>
      <c r="F4827" s="30" t="s">
        <v>74</v>
      </c>
      <c r="G4827" s="38">
        <v>60</v>
      </c>
      <c r="H4827" s="31">
        <v>0</v>
      </c>
      <c r="I4827" s="30" t="s">
        <v>504</v>
      </c>
      <c r="J4827" s="30" t="s">
        <v>505</v>
      </c>
      <c r="K4827" s="30" t="s">
        <v>495</v>
      </c>
      <c r="L4827" s="30" t="s">
        <v>496</v>
      </c>
      <c r="M4827" s="30" t="s">
        <v>506</v>
      </c>
      <c r="N4827" s="30" t="s">
        <v>3530</v>
      </c>
      <c r="O4827" s="30" t="s">
        <v>9872</v>
      </c>
      <c r="P4827" s="30" t="s">
        <v>9868</v>
      </c>
      <c r="Q4827" s="30" t="s">
        <v>499</v>
      </c>
    </row>
    <row r="4828" spans="1:17" hidden="1" x14ac:dyDescent="0.2">
      <c r="A4828" s="30" t="s">
        <v>14146</v>
      </c>
      <c r="B4828" s="30" t="s">
        <v>10103</v>
      </c>
      <c r="C4828" s="30" t="s">
        <v>14147</v>
      </c>
      <c r="D4828" s="30"/>
      <c r="E4828" s="30" t="s">
        <v>9870</v>
      </c>
      <c r="F4828" s="30" t="s">
        <v>74</v>
      </c>
      <c r="G4828" s="38">
        <v>60</v>
      </c>
      <c r="H4828" s="31">
        <v>0</v>
      </c>
      <c r="I4828" s="30" t="s">
        <v>586</v>
      </c>
      <c r="J4828" s="30" t="s">
        <v>587</v>
      </c>
      <c r="K4828" s="30" t="s">
        <v>495</v>
      </c>
      <c r="L4828" s="30" t="s">
        <v>496</v>
      </c>
      <c r="M4828" s="30" t="s">
        <v>497</v>
      </c>
      <c r="N4828" s="30"/>
      <c r="O4828" s="30" t="s">
        <v>9872</v>
      </c>
      <c r="P4828" s="30" t="s">
        <v>9868</v>
      </c>
      <c r="Q4828" s="30" t="s">
        <v>499</v>
      </c>
    </row>
    <row r="4829" spans="1:17" hidden="1" x14ac:dyDescent="0.2">
      <c r="A4829" s="30" t="s">
        <v>14148</v>
      </c>
      <c r="B4829" s="30" t="s">
        <v>10103</v>
      </c>
      <c r="C4829" s="30" t="s">
        <v>14149</v>
      </c>
      <c r="D4829" s="30"/>
      <c r="E4829" s="30" t="s">
        <v>9870</v>
      </c>
      <c r="F4829" s="30" t="s">
        <v>74</v>
      </c>
      <c r="G4829" s="38">
        <v>60</v>
      </c>
      <c r="H4829" s="31">
        <v>0</v>
      </c>
      <c r="I4829" s="30" t="s">
        <v>552</v>
      </c>
      <c r="J4829" s="30" t="s">
        <v>553</v>
      </c>
      <c r="K4829" s="30" t="s">
        <v>495</v>
      </c>
      <c r="L4829" s="30" t="s">
        <v>496</v>
      </c>
      <c r="M4829" s="30" t="s">
        <v>554</v>
      </c>
      <c r="N4829" s="30"/>
      <c r="O4829" s="30" t="s">
        <v>9872</v>
      </c>
      <c r="P4829" s="30" t="s">
        <v>9868</v>
      </c>
      <c r="Q4829" s="30" t="s">
        <v>499</v>
      </c>
    </row>
    <row r="4830" spans="1:17" hidden="1" x14ac:dyDescent="0.2">
      <c r="A4830" s="30" t="s">
        <v>14150</v>
      </c>
      <c r="B4830" s="30" t="s">
        <v>10120</v>
      </c>
      <c r="C4830" s="30" t="s">
        <v>14151</v>
      </c>
      <c r="D4830" s="30" t="s">
        <v>74</v>
      </c>
      <c r="E4830" s="30" t="s">
        <v>9891</v>
      </c>
      <c r="F4830" s="30"/>
      <c r="G4830" s="38">
        <v>60</v>
      </c>
      <c r="H4830" s="31">
        <v>0</v>
      </c>
      <c r="I4830" s="30" t="s">
        <v>610</v>
      </c>
      <c r="J4830" s="30" t="s">
        <v>611</v>
      </c>
      <c r="K4830" s="30" t="s">
        <v>495</v>
      </c>
      <c r="L4830" s="30" t="s">
        <v>612</v>
      </c>
      <c r="M4830" s="30" t="s">
        <v>688</v>
      </c>
      <c r="N4830" s="30"/>
      <c r="O4830" s="30" t="s">
        <v>9872</v>
      </c>
      <c r="P4830" s="30" t="s">
        <v>9868</v>
      </c>
      <c r="Q4830" s="30" t="s">
        <v>4174</v>
      </c>
    </row>
    <row r="4831" spans="1:17" hidden="1" x14ac:dyDescent="0.2">
      <c r="A4831" s="30" t="s">
        <v>14152</v>
      </c>
      <c r="B4831" s="30" t="s">
        <v>10106</v>
      </c>
      <c r="C4831" s="30" t="s">
        <v>14153</v>
      </c>
      <c r="D4831" s="30" t="s">
        <v>74</v>
      </c>
      <c r="E4831" s="30" t="s">
        <v>9891</v>
      </c>
      <c r="F4831" s="30"/>
      <c r="G4831" s="38">
        <v>60</v>
      </c>
      <c r="H4831" s="31">
        <v>0</v>
      </c>
      <c r="I4831" s="30" t="s">
        <v>622</v>
      </c>
      <c r="J4831" s="30" t="s">
        <v>623</v>
      </c>
      <c r="K4831" s="30" t="s">
        <v>495</v>
      </c>
      <c r="L4831" s="30" t="s">
        <v>612</v>
      </c>
      <c r="M4831" s="30" t="s">
        <v>997</v>
      </c>
      <c r="N4831" s="30"/>
      <c r="O4831" s="30" t="s">
        <v>9872</v>
      </c>
      <c r="P4831" s="30" t="s">
        <v>9868</v>
      </c>
      <c r="Q4831" s="30" t="s">
        <v>4174</v>
      </c>
    </row>
    <row r="4832" spans="1:17" hidden="1" x14ac:dyDescent="0.2">
      <c r="A4832" s="30" t="s">
        <v>14154</v>
      </c>
      <c r="B4832" s="30" t="s">
        <v>10106</v>
      </c>
      <c r="C4832" s="30" t="s">
        <v>14155</v>
      </c>
      <c r="D4832" s="30" t="s">
        <v>74</v>
      </c>
      <c r="E4832" s="30" t="s">
        <v>9891</v>
      </c>
      <c r="F4832" s="30"/>
      <c r="G4832" s="38">
        <v>60</v>
      </c>
      <c r="H4832" s="31">
        <v>0</v>
      </c>
      <c r="I4832" s="30" t="s">
        <v>622</v>
      </c>
      <c r="J4832" s="30" t="s">
        <v>623</v>
      </c>
      <c r="K4832" s="30" t="s">
        <v>495</v>
      </c>
      <c r="L4832" s="30" t="s">
        <v>612</v>
      </c>
      <c r="M4832" s="30" t="s">
        <v>6893</v>
      </c>
      <c r="N4832" s="30"/>
      <c r="O4832" s="30" t="s">
        <v>9872</v>
      </c>
      <c r="P4832" s="30" t="s">
        <v>9868</v>
      </c>
      <c r="Q4832" s="30" t="s">
        <v>4174</v>
      </c>
    </row>
    <row r="4833" spans="1:17" hidden="1" x14ac:dyDescent="0.2">
      <c r="A4833" s="30" t="s">
        <v>14156</v>
      </c>
      <c r="B4833" s="30" t="s">
        <v>14157</v>
      </c>
      <c r="C4833" s="30" t="s">
        <v>14158</v>
      </c>
      <c r="D4833" s="30"/>
      <c r="E4833" s="30" t="s">
        <v>10101</v>
      </c>
      <c r="F4833" s="30"/>
      <c r="G4833" s="38">
        <v>60</v>
      </c>
      <c r="H4833" s="31">
        <v>0</v>
      </c>
      <c r="I4833" s="30" t="s">
        <v>546</v>
      </c>
      <c r="J4833" s="30" t="s">
        <v>547</v>
      </c>
      <c r="K4833" s="30" t="s">
        <v>495</v>
      </c>
      <c r="L4833" s="30" t="s">
        <v>828</v>
      </c>
      <c r="M4833" s="30" t="s">
        <v>573</v>
      </c>
      <c r="N4833" s="30"/>
      <c r="O4833" s="30" t="s">
        <v>9872</v>
      </c>
      <c r="P4833" s="30" t="s">
        <v>9868</v>
      </c>
      <c r="Q4833" s="30" t="s">
        <v>499</v>
      </c>
    </row>
    <row r="4834" spans="1:17" hidden="1" x14ac:dyDescent="0.2">
      <c r="A4834" s="30" t="s">
        <v>14159</v>
      </c>
      <c r="B4834" s="30" t="s">
        <v>10103</v>
      </c>
      <c r="C4834" s="30" t="s">
        <v>14160</v>
      </c>
      <c r="D4834" s="30"/>
      <c r="E4834" s="30" t="s">
        <v>9870</v>
      </c>
      <c r="F4834" s="30" t="s">
        <v>74</v>
      </c>
      <c r="G4834" s="38">
        <v>60</v>
      </c>
      <c r="H4834" s="31">
        <v>0</v>
      </c>
      <c r="I4834" s="30" t="s">
        <v>552</v>
      </c>
      <c r="J4834" s="30" t="s">
        <v>553</v>
      </c>
      <c r="K4834" s="30" t="s">
        <v>495</v>
      </c>
      <c r="L4834" s="30" t="s">
        <v>496</v>
      </c>
      <c r="M4834" s="30" t="s">
        <v>554</v>
      </c>
      <c r="N4834" s="30"/>
      <c r="O4834" s="30" t="s">
        <v>9872</v>
      </c>
      <c r="P4834" s="30" t="s">
        <v>9868</v>
      </c>
      <c r="Q4834" s="30" t="s">
        <v>499</v>
      </c>
    </row>
    <row r="4835" spans="1:17" hidden="1" x14ac:dyDescent="0.2">
      <c r="A4835" s="30" t="s">
        <v>14161</v>
      </c>
      <c r="B4835" s="30" t="s">
        <v>10103</v>
      </c>
      <c r="C4835" s="30" t="s">
        <v>14162</v>
      </c>
      <c r="D4835" s="30"/>
      <c r="E4835" s="30" t="s">
        <v>9870</v>
      </c>
      <c r="F4835" s="30" t="s">
        <v>74</v>
      </c>
      <c r="G4835" s="38">
        <v>60</v>
      </c>
      <c r="H4835" s="31">
        <v>0</v>
      </c>
      <c r="I4835" s="30" t="s">
        <v>586</v>
      </c>
      <c r="J4835" s="30" t="s">
        <v>587</v>
      </c>
      <c r="K4835" s="30" t="s">
        <v>495</v>
      </c>
      <c r="L4835" s="30" t="s">
        <v>496</v>
      </c>
      <c r="M4835" s="30" t="s">
        <v>497</v>
      </c>
      <c r="N4835" s="30"/>
      <c r="O4835" s="30" t="s">
        <v>9872</v>
      </c>
      <c r="P4835" s="30" t="s">
        <v>9868</v>
      </c>
      <c r="Q4835" s="30" t="s">
        <v>499</v>
      </c>
    </row>
    <row r="4836" spans="1:17" hidden="1" x14ac:dyDescent="0.2">
      <c r="A4836" s="30" t="s">
        <v>14163</v>
      </c>
      <c r="B4836" s="30" t="s">
        <v>10106</v>
      </c>
      <c r="C4836" s="30" t="s">
        <v>14164</v>
      </c>
      <c r="D4836" s="30" t="s">
        <v>74</v>
      </c>
      <c r="E4836" s="30" t="s">
        <v>9891</v>
      </c>
      <c r="F4836" s="30"/>
      <c r="G4836" s="38">
        <v>60</v>
      </c>
      <c r="H4836" s="31">
        <v>0</v>
      </c>
      <c r="I4836" s="30" t="s">
        <v>622</v>
      </c>
      <c r="J4836" s="30" t="s">
        <v>623</v>
      </c>
      <c r="K4836" s="30" t="s">
        <v>495</v>
      </c>
      <c r="L4836" s="30" t="s">
        <v>612</v>
      </c>
      <c r="M4836" s="30" t="s">
        <v>1153</v>
      </c>
      <c r="N4836" s="30"/>
      <c r="O4836" s="30" t="s">
        <v>9872</v>
      </c>
      <c r="P4836" s="30" t="s">
        <v>9868</v>
      </c>
      <c r="Q4836" s="30" t="s">
        <v>4174</v>
      </c>
    </row>
    <row r="4837" spans="1:17" hidden="1" x14ac:dyDescent="0.2">
      <c r="A4837" s="30" t="s">
        <v>14165</v>
      </c>
      <c r="B4837" s="30" t="s">
        <v>10106</v>
      </c>
      <c r="C4837" s="30" t="s">
        <v>14166</v>
      </c>
      <c r="D4837" s="30" t="s">
        <v>74</v>
      </c>
      <c r="E4837" s="30" t="s">
        <v>9891</v>
      </c>
      <c r="F4837" s="30"/>
      <c r="G4837" s="38">
        <v>60</v>
      </c>
      <c r="H4837" s="31">
        <v>0</v>
      </c>
      <c r="I4837" s="30" t="s">
        <v>610</v>
      </c>
      <c r="J4837" s="30" t="s">
        <v>611</v>
      </c>
      <c r="K4837" s="30" t="s">
        <v>495</v>
      </c>
      <c r="L4837" s="30" t="s">
        <v>612</v>
      </c>
      <c r="M4837" s="30" t="s">
        <v>5051</v>
      </c>
      <c r="N4837" s="30"/>
      <c r="O4837" s="30" t="s">
        <v>9872</v>
      </c>
      <c r="P4837" s="30" t="s">
        <v>9868</v>
      </c>
      <c r="Q4837" s="30" t="s">
        <v>4174</v>
      </c>
    </row>
    <row r="4838" spans="1:17" hidden="1" x14ac:dyDescent="0.2">
      <c r="A4838" s="30" t="s">
        <v>14167</v>
      </c>
      <c r="B4838" s="30" t="s">
        <v>10106</v>
      </c>
      <c r="C4838" s="30" t="s">
        <v>14168</v>
      </c>
      <c r="D4838" s="30" t="s">
        <v>74</v>
      </c>
      <c r="E4838" s="30" t="s">
        <v>9891</v>
      </c>
      <c r="F4838" s="30"/>
      <c r="G4838" s="38">
        <v>60</v>
      </c>
      <c r="H4838" s="31">
        <v>0</v>
      </c>
      <c r="I4838" s="30" t="s">
        <v>622</v>
      </c>
      <c r="J4838" s="30" t="s">
        <v>623</v>
      </c>
      <c r="K4838" s="30" t="s">
        <v>495</v>
      </c>
      <c r="L4838" s="30" t="s">
        <v>612</v>
      </c>
      <c r="M4838" s="30" t="s">
        <v>1088</v>
      </c>
      <c r="N4838" s="30"/>
      <c r="O4838" s="30" t="s">
        <v>9872</v>
      </c>
      <c r="P4838" s="30" t="s">
        <v>9868</v>
      </c>
      <c r="Q4838" s="30" t="s">
        <v>4174</v>
      </c>
    </row>
    <row r="4839" spans="1:17" hidden="1" x14ac:dyDescent="0.2">
      <c r="A4839" s="30" t="s">
        <v>14169</v>
      </c>
      <c r="B4839" s="30" t="s">
        <v>10103</v>
      </c>
      <c r="C4839" s="30" t="s">
        <v>14170</v>
      </c>
      <c r="D4839" s="30"/>
      <c r="E4839" s="30" t="s">
        <v>9870</v>
      </c>
      <c r="F4839" s="30" t="s">
        <v>74</v>
      </c>
      <c r="G4839" s="38">
        <v>60</v>
      </c>
      <c r="H4839" s="31">
        <v>0</v>
      </c>
      <c r="I4839" s="30" t="s">
        <v>552</v>
      </c>
      <c r="J4839" s="30" t="s">
        <v>553</v>
      </c>
      <c r="K4839" s="30" t="s">
        <v>495</v>
      </c>
      <c r="L4839" s="30" t="s">
        <v>496</v>
      </c>
      <c r="M4839" s="30" t="s">
        <v>654</v>
      </c>
      <c r="N4839" s="30"/>
      <c r="O4839" s="30" t="s">
        <v>9872</v>
      </c>
      <c r="P4839" s="30" t="s">
        <v>9868</v>
      </c>
      <c r="Q4839" s="30" t="s">
        <v>499</v>
      </c>
    </row>
    <row r="4840" spans="1:17" hidden="1" x14ac:dyDescent="0.2">
      <c r="A4840" s="30" t="s">
        <v>14171</v>
      </c>
      <c r="B4840" s="30" t="s">
        <v>10120</v>
      </c>
      <c r="C4840" s="30" t="s">
        <v>14172</v>
      </c>
      <c r="D4840" s="30" t="s">
        <v>74</v>
      </c>
      <c r="E4840" s="30" t="s">
        <v>9891</v>
      </c>
      <c r="F4840" s="30"/>
      <c r="G4840" s="38">
        <v>60</v>
      </c>
      <c r="H4840" s="31">
        <v>0</v>
      </c>
      <c r="I4840" s="30" t="s">
        <v>610</v>
      </c>
      <c r="J4840" s="30" t="s">
        <v>611</v>
      </c>
      <c r="K4840" s="30" t="s">
        <v>495</v>
      </c>
      <c r="L4840" s="30" t="s">
        <v>612</v>
      </c>
      <c r="M4840" s="30" t="s">
        <v>688</v>
      </c>
      <c r="N4840" s="30"/>
      <c r="O4840" s="30" t="s">
        <v>9872</v>
      </c>
      <c r="P4840" s="30" t="s">
        <v>9868</v>
      </c>
      <c r="Q4840" s="30" t="s">
        <v>4174</v>
      </c>
    </row>
    <row r="4841" spans="1:17" hidden="1" x14ac:dyDescent="0.2">
      <c r="A4841" s="30" t="s">
        <v>14173</v>
      </c>
      <c r="B4841" s="30" t="s">
        <v>10103</v>
      </c>
      <c r="C4841" s="30" t="s">
        <v>14174</v>
      </c>
      <c r="D4841" s="30"/>
      <c r="E4841" s="30" t="s">
        <v>9870</v>
      </c>
      <c r="F4841" s="30" t="s">
        <v>74</v>
      </c>
      <c r="G4841" s="38">
        <v>60</v>
      </c>
      <c r="H4841" s="31">
        <v>0</v>
      </c>
      <c r="I4841" s="30" t="s">
        <v>552</v>
      </c>
      <c r="J4841" s="30" t="s">
        <v>553</v>
      </c>
      <c r="K4841" s="30" t="s">
        <v>495</v>
      </c>
      <c r="L4841" s="30" t="s">
        <v>496</v>
      </c>
      <c r="M4841" s="30" t="s">
        <v>654</v>
      </c>
      <c r="N4841" s="30"/>
      <c r="O4841" s="30" t="s">
        <v>9872</v>
      </c>
      <c r="P4841" s="30" t="s">
        <v>9868</v>
      </c>
      <c r="Q4841" s="30" t="s">
        <v>499</v>
      </c>
    </row>
    <row r="4842" spans="1:17" hidden="1" x14ac:dyDescent="0.2">
      <c r="A4842" s="30" t="s">
        <v>14175</v>
      </c>
      <c r="B4842" s="30" t="s">
        <v>10106</v>
      </c>
      <c r="C4842" s="30" t="s">
        <v>14176</v>
      </c>
      <c r="D4842" s="30" t="s">
        <v>74</v>
      </c>
      <c r="E4842" s="30" t="s">
        <v>9891</v>
      </c>
      <c r="F4842" s="30"/>
      <c r="G4842" s="38">
        <v>60</v>
      </c>
      <c r="H4842" s="31">
        <v>0</v>
      </c>
      <c r="I4842" s="30" t="s">
        <v>622</v>
      </c>
      <c r="J4842" s="30" t="s">
        <v>623</v>
      </c>
      <c r="K4842" s="30" t="s">
        <v>495</v>
      </c>
      <c r="L4842" s="30" t="s">
        <v>612</v>
      </c>
      <c r="M4842" s="30" t="s">
        <v>1088</v>
      </c>
      <c r="N4842" s="30"/>
      <c r="O4842" s="30" t="s">
        <v>9872</v>
      </c>
      <c r="P4842" s="30" t="s">
        <v>9868</v>
      </c>
      <c r="Q4842" s="30" t="s">
        <v>4174</v>
      </c>
    </row>
    <row r="4843" spans="1:17" hidden="1" x14ac:dyDescent="0.2">
      <c r="A4843" s="30" t="s">
        <v>14177</v>
      </c>
      <c r="B4843" s="30" t="s">
        <v>10106</v>
      </c>
      <c r="C4843" s="30" t="s">
        <v>14178</v>
      </c>
      <c r="D4843" s="30" t="s">
        <v>74</v>
      </c>
      <c r="E4843" s="30" t="s">
        <v>9891</v>
      </c>
      <c r="F4843" s="30"/>
      <c r="G4843" s="38">
        <v>60</v>
      </c>
      <c r="H4843" s="31">
        <v>0</v>
      </c>
      <c r="I4843" s="30" t="s">
        <v>622</v>
      </c>
      <c r="J4843" s="30" t="s">
        <v>623</v>
      </c>
      <c r="K4843" s="30" t="s">
        <v>495</v>
      </c>
      <c r="L4843" s="30" t="s">
        <v>612</v>
      </c>
      <c r="M4843" s="30" t="s">
        <v>1088</v>
      </c>
      <c r="N4843" s="30"/>
      <c r="O4843" s="30" t="s">
        <v>9872</v>
      </c>
      <c r="P4843" s="30" t="s">
        <v>9868</v>
      </c>
      <c r="Q4843" s="30" t="s">
        <v>4174</v>
      </c>
    </row>
    <row r="4844" spans="1:17" hidden="1" x14ac:dyDescent="0.2">
      <c r="A4844" s="30" t="s">
        <v>14179</v>
      </c>
      <c r="B4844" s="30" t="s">
        <v>10106</v>
      </c>
      <c r="C4844" s="30" t="s">
        <v>14180</v>
      </c>
      <c r="D4844" s="30" t="s">
        <v>74</v>
      </c>
      <c r="E4844" s="30" t="s">
        <v>9891</v>
      </c>
      <c r="F4844" s="30"/>
      <c r="G4844" s="38">
        <v>60</v>
      </c>
      <c r="H4844" s="31">
        <v>0</v>
      </c>
      <c r="I4844" s="30" t="s">
        <v>5036</v>
      </c>
      <c r="J4844" s="30" t="s">
        <v>5037</v>
      </c>
      <c r="K4844" s="30" t="s">
        <v>495</v>
      </c>
      <c r="L4844" s="30" t="s">
        <v>612</v>
      </c>
      <c r="M4844" s="30" t="s">
        <v>1128</v>
      </c>
      <c r="N4844" s="30"/>
      <c r="O4844" s="30" t="s">
        <v>9872</v>
      </c>
      <c r="P4844" s="30" t="s">
        <v>9868</v>
      </c>
      <c r="Q4844" s="30" t="s">
        <v>4174</v>
      </c>
    </row>
    <row r="4845" spans="1:17" hidden="1" x14ac:dyDescent="0.2">
      <c r="A4845" s="30" t="s">
        <v>14181</v>
      </c>
      <c r="B4845" s="30" t="s">
        <v>10106</v>
      </c>
      <c r="C4845" s="30" t="s">
        <v>14182</v>
      </c>
      <c r="D4845" s="30" t="s">
        <v>74</v>
      </c>
      <c r="E4845" s="30" t="s">
        <v>9891</v>
      </c>
      <c r="F4845" s="30"/>
      <c r="G4845" s="38">
        <v>60</v>
      </c>
      <c r="H4845" s="31">
        <v>0</v>
      </c>
      <c r="I4845" s="30" t="s">
        <v>622</v>
      </c>
      <c r="J4845" s="30" t="s">
        <v>623</v>
      </c>
      <c r="K4845" s="30" t="s">
        <v>495</v>
      </c>
      <c r="L4845" s="30" t="s">
        <v>612</v>
      </c>
      <c r="M4845" s="30" t="s">
        <v>997</v>
      </c>
      <c r="N4845" s="30"/>
      <c r="O4845" s="30" t="s">
        <v>9872</v>
      </c>
      <c r="P4845" s="30" t="s">
        <v>9868</v>
      </c>
      <c r="Q4845" s="30" t="s">
        <v>4174</v>
      </c>
    </row>
    <row r="4846" spans="1:17" hidden="1" x14ac:dyDescent="0.2">
      <c r="A4846" s="30" t="s">
        <v>14183</v>
      </c>
      <c r="B4846" s="30" t="s">
        <v>14184</v>
      </c>
      <c r="C4846" s="30" t="s">
        <v>14185</v>
      </c>
      <c r="D4846" s="30" t="s">
        <v>74</v>
      </c>
      <c r="E4846" s="30" t="s">
        <v>9891</v>
      </c>
      <c r="F4846" s="30"/>
      <c r="G4846" s="38">
        <v>60</v>
      </c>
      <c r="H4846" s="31">
        <v>0</v>
      </c>
      <c r="I4846" s="30" t="s">
        <v>610</v>
      </c>
      <c r="J4846" s="30" t="s">
        <v>611</v>
      </c>
      <c r="K4846" s="30" t="s">
        <v>495</v>
      </c>
      <c r="L4846" s="30" t="s">
        <v>612</v>
      </c>
      <c r="M4846" s="30" t="s">
        <v>688</v>
      </c>
      <c r="N4846" s="30"/>
      <c r="O4846" s="30" t="s">
        <v>9872</v>
      </c>
      <c r="P4846" s="30" t="s">
        <v>9868</v>
      </c>
      <c r="Q4846" s="30" t="s">
        <v>4174</v>
      </c>
    </row>
    <row r="4847" spans="1:17" hidden="1" x14ac:dyDescent="0.2">
      <c r="A4847" s="30" t="s">
        <v>14186</v>
      </c>
      <c r="B4847" s="30" t="s">
        <v>10120</v>
      </c>
      <c r="C4847" s="30" t="s">
        <v>14187</v>
      </c>
      <c r="D4847" s="30" t="s">
        <v>74</v>
      </c>
      <c r="E4847" s="30" t="s">
        <v>9891</v>
      </c>
      <c r="F4847" s="30"/>
      <c r="G4847" s="38">
        <v>60</v>
      </c>
      <c r="H4847" s="31">
        <v>0</v>
      </c>
      <c r="I4847" s="30" t="s">
        <v>5036</v>
      </c>
      <c r="J4847" s="30" t="s">
        <v>5037</v>
      </c>
      <c r="K4847" s="30" t="s">
        <v>495</v>
      </c>
      <c r="L4847" s="30" t="s">
        <v>612</v>
      </c>
      <c r="M4847" s="30" t="s">
        <v>1021</v>
      </c>
      <c r="N4847" s="30"/>
      <c r="O4847" s="30" t="s">
        <v>9872</v>
      </c>
      <c r="P4847" s="30" t="s">
        <v>9868</v>
      </c>
      <c r="Q4847" s="30" t="s">
        <v>4174</v>
      </c>
    </row>
    <row r="4848" spans="1:17" hidden="1" x14ac:dyDescent="0.2">
      <c r="A4848" s="30" t="s">
        <v>14188</v>
      </c>
      <c r="B4848" s="30" t="s">
        <v>10663</v>
      </c>
      <c r="C4848" s="30" t="s">
        <v>14189</v>
      </c>
      <c r="D4848" s="30"/>
      <c r="E4848" s="30" t="s">
        <v>9870</v>
      </c>
      <c r="F4848" s="30" t="s">
        <v>74</v>
      </c>
      <c r="G4848" s="38">
        <v>60</v>
      </c>
      <c r="H4848" s="31">
        <v>0</v>
      </c>
      <c r="I4848" s="30" t="s">
        <v>504</v>
      </c>
      <c r="J4848" s="30" t="s">
        <v>505</v>
      </c>
      <c r="K4848" s="30" t="s">
        <v>495</v>
      </c>
      <c r="L4848" s="30" t="s">
        <v>496</v>
      </c>
      <c r="M4848" s="30" t="s">
        <v>592</v>
      </c>
      <c r="N4848" s="30"/>
      <c r="O4848" s="30" t="s">
        <v>9872</v>
      </c>
      <c r="P4848" s="30" t="s">
        <v>9868</v>
      </c>
      <c r="Q4848" s="30" t="s">
        <v>499</v>
      </c>
    </row>
    <row r="4849" spans="1:17" hidden="1" x14ac:dyDescent="0.2">
      <c r="A4849" s="30" t="s">
        <v>14190</v>
      </c>
      <c r="B4849" s="30" t="s">
        <v>10129</v>
      </c>
      <c r="C4849" s="30" t="s">
        <v>14191</v>
      </c>
      <c r="D4849" s="30"/>
      <c r="E4849" s="30" t="s">
        <v>9870</v>
      </c>
      <c r="F4849" s="30" t="s">
        <v>74</v>
      </c>
      <c r="G4849" s="38">
        <v>60</v>
      </c>
      <c r="H4849" s="31">
        <v>0</v>
      </c>
      <c r="I4849" s="30" t="s">
        <v>586</v>
      </c>
      <c r="J4849" s="30" t="s">
        <v>587</v>
      </c>
      <c r="K4849" s="30" t="s">
        <v>495</v>
      </c>
      <c r="L4849" s="30" t="s">
        <v>496</v>
      </c>
      <c r="M4849" s="30" t="s">
        <v>497</v>
      </c>
      <c r="N4849" s="30"/>
      <c r="O4849" s="30" t="s">
        <v>9872</v>
      </c>
      <c r="P4849" s="30" t="s">
        <v>9868</v>
      </c>
      <c r="Q4849" s="30" t="s">
        <v>499</v>
      </c>
    </row>
    <row r="4850" spans="1:17" hidden="1" x14ac:dyDescent="0.2">
      <c r="A4850" s="30" t="s">
        <v>14192</v>
      </c>
      <c r="B4850" s="30" t="s">
        <v>10106</v>
      </c>
      <c r="C4850" s="30" t="s">
        <v>14193</v>
      </c>
      <c r="D4850" s="30" t="s">
        <v>74</v>
      </c>
      <c r="E4850" s="30" t="s">
        <v>9891</v>
      </c>
      <c r="F4850" s="30"/>
      <c r="G4850" s="38">
        <v>60</v>
      </c>
      <c r="H4850" s="31">
        <v>0</v>
      </c>
      <c r="I4850" s="30" t="s">
        <v>622</v>
      </c>
      <c r="J4850" s="30" t="s">
        <v>623</v>
      </c>
      <c r="K4850" s="30" t="s">
        <v>495</v>
      </c>
      <c r="L4850" s="30" t="s">
        <v>612</v>
      </c>
      <c r="M4850" s="30" t="s">
        <v>997</v>
      </c>
      <c r="N4850" s="30"/>
      <c r="O4850" s="30" t="s">
        <v>9872</v>
      </c>
      <c r="P4850" s="30" t="s">
        <v>9868</v>
      </c>
      <c r="Q4850" s="30" t="s">
        <v>4174</v>
      </c>
    </row>
    <row r="4851" spans="1:17" hidden="1" x14ac:dyDescent="0.2">
      <c r="A4851" s="30" t="s">
        <v>14194</v>
      </c>
      <c r="B4851" s="30" t="s">
        <v>10106</v>
      </c>
      <c r="C4851" s="30" t="s">
        <v>14195</v>
      </c>
      <c r="D4851" s="30" t="s">
        <v>74</v>
      </c>
      <c r="E4851" s="30" t="s">
        <v>9891</v>
      </c>
      <c r="F4851" s="30"/>
      <c r="G4851" s="38">
        <v>60</v>
      </c>
      <c r="H4851" s="31">
        <v>0</v>
      </c>
      <c r="I4851" s="30" t="s">
        <v>5036</v>
      </c>
      <c r="J4851" s="30" t="s">
        <v>5037</v>
      </c>
      <c r="K4851" s="30" t="s">
        <v>495</v>
      </c>
      <c r="L4851" s="30" t="s">
        <v>612</v>
      </c>
      <c r="M4851" s="30" t="s">
        <v>4781</v>
      </c>
      <c r="N4851" s="30"/>
      <c r="O4851" s="30" t="s">
        <v>9872</v>
      </c>
      <c r="P4851" s="30" t="s">
        <v>9868</v>
      </c>
      <c r="Q4851" s="30" t="s">
        <v>4174</v>
      </c>
    </row>
    <row r="4852" spans="1:17" hidden="1" x14ac:dyDescent="0.2">
      <c r="A4852" s="30" t="s">
        <v>14196</v>
      </c>
      <c r="B4852" s="30" t="s">
        <v>10663</v>
      </c>
      <c r="C4852" s="30" t="s">
        <v>14197</v>
      </c>
      <c r="D4852" s="30"/>
      <c r="E4852" s="30" t="s">
        <v>9870</v>
      </c>
      <c r="F4852" s="30" t="s">
        <v>74</v>
      </c>
      <c r="G4852" s="38">
        <v>60</v>
      </c>
      <c r="H4852" s="31">
        <v>0</v>
      </c>
      <c r="I4852" s="30" t="s">
        <v>586</v>
      </c>
      <c r="J4852" s="30" t="s">
        <v>587</v>
      </c>
      <c r="K4852" s="30" t="s">
        <v>495</v>
      </c>
      <c r="L4852" s="30" t="s">
        <v>496</v>
      </c>
      <c r="M4852" s="30" t="s">
        <v>877</v>
      </c>
      <c r="N4852" s="30"/>
      <c r="O4852" s="30" t="s">
        <v>9872</v>
      </c>
      <c r="P4852" s="30" t="s">
        <v>9868</v>
      </c>
      <c r="Q4852" s="30" t="s">
        <v>499</v>
      </c>
    </row>
    <row r="4853" spans="1:17" hidden="1" x14ac:dyDescent="0.2">
      <c r="A4853" s="30" t="s">
        <v>14198</v>
      </c>
      <c r="B4853" s="30" t="s">
        <v>10663</v>
      </c>
      <c r="C4853" s="30" t="s">
        <v>14199</v>
      </c>
      <c r="D4853" s="30"/>
      <c r="E4853" s="30" t="s">
        <v>9870</v>
      </c>
      <c r="F4853" s="30" t="s">
        <v>74</v>
      </c>
      <c r="G4853" s="38">
        <v>60</v>
      </c>
      <c r="H4853" s="31">
        <v>0</v>
      </c>
      <c r="I4853" s="30" t="s">
        <v>586</v>
      </c>
      <c r="J4853" s="30" t="s">
        <v>587</v>
      </c>
      <c r="K4853" s="30" t="s">
        <v>495</v>
      </c>
      <c r="L4853" s="30" t="s">
        <v>496</v>
      </c>
      <c r="M4853" s="30" t="s">
        <v>588</v>
      </c>
      <c r="N4853" s="30"/>
      <c r="O4853" s="30" t="s">
        <v>9872</v>
      </c>
      <c r="P4853" s="30" t="s">
        <v>9868</v>
      </c>
      <c r="Q4853" s="30" t="s">
        <v>499</v>
      </c>
    </row>
    <row r="4854" spans="1:17" hidden="1" x14ac:dyDescent="0.2">
      <c r="A4854" s="30" t="s">
        <v>14200</v>
      </c>
      <c r="B4854" s="30" t="s">
        <v>10663</v>
      </c>
      <c r="C4854" s="30" t="s">
        <v>14201</v>
      </c>
      <c r="D4854" s="30"/>
      <c r="E4854" s="30" t="s">
        <v>9870</v>
      </c>
      <c r="F4854" s="30" t="s">
        <v>74</v>
      </c>
      <c r="G4854" s="38">
        <v>60</v>
      </c>
      <c r="H4854" s="31">
        <v>0</v>
      </c>
      <c r="I4854" s="30" t="s">
        <v>512</v>
      </c>
      <c r="J4854" s="30" t="s">
        <v>513</v>
      </c>
      <c r="K4854" s="30" t="s">
        <v>495</v>
      </c>
      <c r="L4854" s="30" t="s">
        <v>496</v>
      </c>
      <c r="M4854" s="30" t="s">
        <v>695</v>
      </c>
      <c r="N4854" s="30" t="s">
        <v>4002</v>
      </c>
      <c r="O4854" s="30" t="s">
        <v>9872</v>
      </c>
      <c r="P4854" s="30" t="s">
        <v>9868</v>
      </c>
      <c r="Q4854" s="30" t="s">
        <v>499</v>
      </c>
    </row>
    <row r="4855" spans="1:17" hidden="1" x14ac:dyDescent="0.2">
      <c r="A4855" s="30" t="s">
        <v>14202</v>
      </c>
      <c r="B4855" s="30" t="s">
        <v>10120</v>
      </c>
      <c r="C4855" s="30" t="s">
        <v>14203</v>
      </c>
      <c r="D4855" s="30" t="s">
        <v>74</v>
      </c>
      <c r="E4855" s="30" t="s">
        <v>9891</v>
      </c>
      <c r="F4855" s="30"/>
      <c r="G4855" s="38">
        <v>60</v>
      </c>
      <c r="H4855" s="31">
        <v>0</v>
      </c>
      <c r="I4855" s="30" t="s">
        <v>5036</v>
      </c>
      <c r="J4855" s="30" t="s">
        <v>5037</v>
      </c>
      <c r="K4855" s="30" t="s">
        <v>495</v>
      </c>
      <c r="L4855" s="30" t="s">
        <v>612</v>
      </c>
      <c r="M4855" s="30" t="s">
        <v>961</v>
      </c>
      <c r="N4855" s="30"/>
      <c r="O4855" s="30" t="s">
        <v>9872</v>
      </c>
      <c r="P4855" s="30" t="s">
        <v>9868</v>
      </c>
      <c r="Q4855" s="30" t="s">
        <v>4174</v>
      </c>
    </row>
    <row r="4856" spans="1:17" hidden="1" x14ac:dyDescent="0.2">
      <c r="A4856" s="30" t="s">
        <v>14204</v>
      </c>
      <c r="B4856" s="30" t="s">
        <v>10663</v>
      </c>
      <c r="C4856" s="30" t="s">
        <v>14205</v>
      </c>
      <c r="D4856" s="30"/>
      <c r="E4856" s="30" t="s">
        <v>9870</v>
      </c>
      <c r="F4856" s="30" t="s">
        <v>74</v>
      </c>
      <c r="G4856" s="38">
        <v>60</v>
      </c>
      <c r="H4856" s="31">
        <v>0</v>
      </c>
      <c r="I4856" s="30" t="s">
        <v>512</v>
      </c>
      <c r="J4856" s="30" t="s">
        <v>513</v>
      </c>
      <c r="K4856" s="30" t="s">
        <v>495</v>
      </c>
      <c r="L4856" s="30" t="s">
        <v>496</v>
      </c>
      <c r="M4856" s="30" t="s">
        <v>695</v>
      </c>
      <c r="N4856" s="30" t="s">
        <v>11054</v>
      </c>
      <c r="O4856" s="30" t="s">
        <v>9872</v>
      </c>
      <c r="P4856" s="30" t="s">
        <v>9868</v>
      </c>
      <c r="Q4856" s="30" t="s">
        <v>499</v>
      </c>
    </row>
    <row r="4857" spans="1:17" hidden="1" x14ac:dyDescent="0.2">
      <c r="A4857" s="30" t="s">
        <v>14206</v>
      </c>
      <c r="B4857" s="30" t="s">
        <v>10663</v>
      </c>
      <c r="C4857" s="30" t="s">
        <v>14207</v>
      </c>
      <c r="D4857" s="30"/>
      <c r="E4857" s="30" t="s">
        <v>9870</v>
      </c>
      <c r="F4857" s="30" t="s">
        <v>74</v>
      </c>
      <c r="G4857" s="38">
        <v>60</v>
      </c>
      <c r="H4857" s="31">
        <v>0</v>
      </c>
      <c r="I4857" s="30" t="s">
        <v>586</v>
      </c>
      <c r="J4857" s="30" t="s">
        <v>587</v>
      </c>
      <c r="K4857" s="30" t="s">
        <v>495</v>
      </c>
      <c r="L4857" s="30" t="s">
        <v>496</v>
      </c>
      <c r="M4857" s="30" t="s">
        <v>877</v>
      </c>
      <c r="N4857" s="30"/>
      <c r="O4857" s="30" t="s">
        <v>9872</v>
      </c>
      <c r="P4857" s="30" t="s">
        <v>9868</v>
      </c>
      <c r="Q4857" s="30" t="s">
        <v>499</v>
      </c>
    </row>
    <row r="4858" spans="1:17" hidden="1" x14ac:dyDescent="0.2">
      <c r="A4858" s="30" t="s">
        <v>14208</v>
      </c>
      <c r="B4858" s="30" t="s">
        <v>10129</v>
      </c>
      <c r="C4858" s="30" t="s">
        <v>14209</v>
      </c>
      <c r="D4858" s="30"/>
      <c r="E4858" s="30" t="s">
        <v>9870</v>
      </c>
      <c r="F4858" s="30" t="s">
        <v>74</v>
      </c>
      <c r="G4858" s="38">
        <v>60</v>
      </c>
      <c r="H4858" s="31">
        <v>0</v>
      </c>
      <c r="I4858" s="30" t="s">
        <v>586</v>
      </c>
      <c r="J4858" s="30" t="s">
        <v>587</v>
      </c>
      <c r="K4858" s="30" t="s">
        <v>495</v>
      </c>
      <c r="L4858" s="30" t="s">
        <v>496</v>
      </c>
      <c r="M4858" s="30" t="s">
        <v>497</v>
      </c>
      <c r="N4858" s="30"/>
      <c r="O4858" s="30" t="s">
        <v>9872</v>
      </c>
      <c r="P4858" s="30" t="s">
        <v>9868</v>
      </c>
      <c r="Q4858" s="30" t="s">
        <v>499</v>
      </c>
    </row>
    <row r="4859" spans="1:17" hidden="1" x14ac:dyDescent="0.2">
      <c r="A4859" s="30" t="s">
        <v>14210</v>
      </c>
      <c r="B4859" s="30" t="s">
        <v>10663</v>
      </c>
      <c r="C4859" s="30" t="s">
        <v>14211</v>
      </c>
      <c r="D4859" s="30"/>
      <c r="E4859" s="30" t="s">
        <v>9870</v>
      </c>
      <c r="F4859" s="30" t="s">
        <v>74</v>
      </c>
      <c r="G4859" s="38">
        <v>60</v>
      </c>
      <c r="H4859" s="31">
        <v>0</v>
      </c>
      <c r="I4859" s="30" t="s">
        <v>552</v>
      </c>
      <c r="J4859" s="30" t="s">
        <v>553</v>
      </c>
      <c r="K4859" s="30" t="s">
        <v>495</v>
      </c>
      <c r="L4859" s="30" t="s">
        <v>496</v>
      </c>
      <c r="M4859" s="30" t="s">
        <v>596</v>
      </c>
      <c r="N4859" s="30"/>
      <c r="O4859" s="30" t="s">
        <v>9872</v>
      </c>
      <c r="P4859" s="30" t="s">
        <v>9868</v>
      </c>
      <c r="Q4859" s="30" t="s">
        <v>499</v>
      </c>
    </row>
    <row r="4860" spans="1:17" hidden="1" x14ac:dyDescent="0.2">
      <c r="A4860" s="30" t="s">
        <v>14212</v>
      </c>
      <c r="B4860" s="30" t="s">
        <v>10663</v>
      </c>
      <c r="C4860" s="30" t="s">
        <v>14213</v>
      </c>
      <c r="D4860" s="30"/>
      <c r="E4860" s="30" t="s">
        <v>9870</v>
      </c>
      <c r="F4860" s="30" t="s">
        <v>74</v>
      </c>
      <c r="G4860" s="38">
        <v>60</v>
      </c>
      <c r="H4860" s="31">
        <v>0</v>
      </c>
      <c r="I4860" s="30" t="s">
        <v>586</v>
      </c>
      <c r="J4860" s="30" t="s">
        <v>587</v>
      </c>
      <c r="K4860" s="30" t="s">
        <v>495</v>
      </c>
      <c r="L4860" s="30" t="s">
        <v>496</v>
      </c>
      <c r="M4860" s="30" t="s">
        <v>877</v>
      </c>
      <c r="N4860" s="30"/>
      <c r="O4860" s="30" t="s">
        <v>9872</v>
      </c>
      <c r="P4860" s="30" t="s">
        <v>9868</v>
      </c>
      <c r="Q4860" s="30" t="s">
        <v>499</v>
      </c>
    </row>
    <row r="4861" spans="1:17" hidden="1" x14ac:dyDescent="0.2">
      <c r="A4861" s="30" t="s">
        <v>14214</v>
      </c>
      <c r="B4861" s="30" t="s">
        <v>10663</v>
      </c>
      <c r="C4861" s="30" t="s">
        <v>14215</v>
      </c>
      <c r="D4861" s="30"/>
      <c r="E4861" s="30" t="s">
        <v>9870</v>
      </c>
      <c r="F4861" s="30" t="s">
        <v>74</v>
      </c>
      <c r="G4861" s="38">
        <v>60</v>
      </c>
      <c r="H4861" s="31">
        <v>0</v>
      </c>
      <c r="I4861" s="30" t="s">
        <v>512</v>
      </c>
      <c r="J4861" s="30" t="s">
        <v>513</v>
      </c>
      <c r="K4861" s="30" t="s">
        <v>495</v>
      </c>
      <c r="L4861" s="30" t="s">
        <v>496</v>
      </c>
      <c r="M4861" s="30" t="s">
        <v>713</v>
      </c>
      <c r="N4861" s="30" t="s">
        <v>3111</v>
      </c>
      <c r="O4861" s="30" t="s">
        <v>9872</v>
      </c>
      <c r="P4861" s="30" t="s">
        <v>9868</v>
      </c>
      <c r="Q4861" s="30" t="s">
        <v>499</v>
      </c>
    </row>
    <row r="4862" spans="1:17" hidden="1" x14ac:dyDescent="0.2">
      <c r="A4862" s="30" t="s">
        <v>14216</v>
      </c>
      <c r="B4862" s="30" t="s">
        <v>14217</v>
      </c>
      <c r="C4862" s="30" t="s">
        <v>14218</v>
      </c>
      <c r="D4862" s="30"/>
      <c r="E4862" s="30" t="s">
        <v>10101</v>
      </c>
      <c r="F4862" s="30"/>
      <c r="G4862" s="38">
        <v>60</v>
      </c>
      <c r="H4862" s="31">
        <v>0</v>
      </c>
      <c r="I4862" s="30" t="s">
        <v>546</v>
      </c>
      <c r="J4862" s="30" t="s">
        <v>547</v>
      </c>
      <c r="K4862" s="30" t="s">
        <v>495</v>
      </c>
      <c r="L4862" s="30" t="s">
        <v>572</v>
      </c>
      <c r="M4862" s="30" t="s">
        <v>573</v>
      </c>
      <c r="N4862" s="30"/>
      <c r="O4862" s="30" t="s">
        <v>9872</v>
      </c>
      <c r="P4862" s="30" t="s">
        <v>9868</v>
      </c>
      <c r="Q4862" s="30" t="s">
        <v>499</v>
      </c>
    </row>
    <row r="4863" spans="1:17" hidden="1" x14ac:dyDescent="0.2">
      <c r="A4863" s="30" t="s">
        <v>14219</v>
      </c>
      <c r="B4863" s="30" t="s">
        <v>10663</v>
      </c>
      <c r="C4863" s="30" t="s">
        <v>14220</v>
      </c>
      <c r="D4863" s="30"/>
      <c r="E4863" s="30" t="s">
        <v>9870</v>
      </c>
      <c r="F4863" s="30" t="s">
        <v>74</v>
      </c>
      <c r="G4863" s="38">
        <v>60</v>
      </c>
      <c r="H4863" s="31">
        <v>0</v>
      </c>
      <c r="I4863" s="30" t="s">
        <v>586</v>
      </c>
      <c r="J4863" s="30" t="s">
        <v>587</v>
      </c>
      <c r="K4863" s="30" t="s">
        <v>495</v>
      </c>
      <c r="L4863" s="30" t="s">
        <v>496</v>
      </c>
      <c r="M4863" s="30" t="s">
        <v>3374</v>
      </c>
      <c r="N4863" s="30"/>
      <c r="O4863" s="30" t="s">
        <v>9872</v>
      </c>
      <c r="P4863" s="30" t="s">
        <v>9868</v>
      </c>
      <c r="Q4863" s="30" t="s">
        <v>499</v>
      </c>
    </row>
    <row r="4864" spans="1:17" hidden="1" x14ac:dyDescent="0.2">
      <c r="A4864" s="30" t="s">
        <v>14221</v>
      </c>
      <c r="B4864" s="30" t="s">
        <v>10103</v>
      </c>
      <c r="C4864" s="30" t="s">
        <v>14222</v>
      </c>
      <c r="D4864" s="30"/>
      <c r="E4864" s="30" t="s">
        <v>9870</v>
      </c>
      <c r="F4864" s="30" t="s">
        <v>74</v>
      </c>
      <c r="G4864" s="38">
        <v>60</v>
      </c>
      <c r="H4864" s="31">
        <v>0</v>
      </c>
      <c r="I4864" s="30" t="s">
        <v>552</v>
      </c>
      <c r="J4864" s="30" t="s">
        <v>553</v>
      </c>
      <c r="K4864" s="30" t="s">
        <v>495</v>
      </c>
      <c r="L4864" s="30" t="s">
        <v>496</v>
      </c>
      <c r="M4864" s="30" t="s">
        <v>724</v>
      </c>
      <c r="N4864" s="30" t="s">
        <v>14223</v>
      </c>
      <c r="O4864" s="30" t="s">
        <v>9872</v>
      </c>
      <c r="P4864" s="30" t="s">
        <v>9868</v>
      </c>
      <c r="Q4864" s="30" t="s">
        <v>499</v>
      </c>
    </row>
    <row r="4865" spans="1:17" hidden="1" x14ac:dyDescent="0.2">
      <c r="A4865" s="30" t="s">
        <v>14224</v>
      </c>
      <c r="B4865" s="30" t="s">
        <v>10094</v>
      </c>
      <c r="C4865" s="30" t="s">
        <v>14225</v>
      </c>
      <c r="D4865" s="30"/>
      <c r="E4865" s="30" t="s">
        <v>9870</v>
      </c>
      <c r="F4865" s="30" t="s">
        <v>74</v>
      </c>
      <c r="G4865" s="38">
        <v>60</v>
      </c>
      <c r="H4865" s="31">
        <v>0</v>
      </c>
      <c r="I4865" s="30" t="s">
        <v>552</v>
      </c>
      <c r="J4865" s="30" t="s">
        <v>553</v>
      </c>
      <c r="K4865" s="30" t="s">
        <v>495</v>
      </c>
      <c r="L4865" s="30" t="s">
        <v>496</v>
      </c>
      <c r="M4865" s="30" t="s">
        <v>654</v>
      </c>
      <c r="N4865" s="30"/>
      <c r="O4865" s="30" t="s">
        <v>9872</v>
      </c>
      <c r="P4865" s="30" t="s">
        <v>9868</v>
      </c>
      <c r="Q4865" s="30" t="s">
        <v>499</v>
      </c>
    </row>
    <row r="4866" spans="1:17" hidden="1" x14ac:dyDescent="0.2">
      <c r="A4866" s="30" t="s">
        <v>14226</v>
      </c>
      <c r="B4866" s="30" t="s">
        <v>10106</v>
      </c>
      <c r="C4866" s="30" t="s">
        <v>14227</v>
      </c>
      <c r="D4866" s="30" t="s">
        <v>74</v>
      </c>
      <c r="E4866" s="30" t="s">
        <v>9891</v>
      </c>
      <c r="F4866" s="30"/>
      <c r="G4866" s="38">
        <v>60</v>
      </c>
      <c r="H4866" s="31">
        <v>0</v>
      </c>
      <c r="I4866" s="30" t="s">
        <v>622</v>
      </c>
      <c r="J4866" s="30" t="s">
        <v>623</v>
      </c>
      <c r="K4866" s="30" t="s">
        <v>495</v>
      </c>
      <c r="L4866" s="30" t="s">
        <v>612</v>
      </c>
      <c r="M4866" s="30" t="s">
        <v>6893</v>
      </c>
      <c r="N4866" s="30"/>
      <c r="O4866" s="30" t="s">
        <v>9872</v>
      </c>
      <c r="P4866" s="30" t="s">
        <v>9868</v>
      </c>
      <c r="Q4866" s="30" t="s">
        <v>4174</v>
      </c>
    </row>
    <row r="4867" spans="1:17" hidden="1" x14ac:dyDescent="0.2">
      <c r="A4867" s="30" t="s">
        <v>14228</v>
      </c>
      <c r="B4867" s="30" t="s">
        <v>10106</v>
      </c>
      <c r="C4867" s="30" t="s">
        <v>14229</v>
      </c>
      <c r="D4867" s="30" t="s">
        <v>74</v>
      </c>
      <c r="E4867" s="30" t="s">
        <v>9891</v>
      </c>
      <c r="F4867" s="30"/>
      <c r="G4867" s="38">
        <v>60</v>
      </c>
      <c r="H4867" s="31">
        <v>0</v>
      </c>
      <c r="I4867" s="30" t="s">
        <v>622</v>
      </c>
      <c r="J4867" s="30" t="s">
        <v>623</v>
      </c>
      <c r="K4867" s="30" t="s">
        <v>495</v>
      </c>
      <c r="L4867" s="30" t="s">
        <v>612</v>
      </c>
      <c r="M4867" s="30" t="s">
        <v>1153</v>
      </c>
      <c r="N4867" s="30"/>
      <c r="O4867" s="30" t="s">
        <v>9872</v>
      </c>
      <c r="P4867" s="30" t="s">
        <v>9868</v>
      </c>
      <c r="Q4867" s="30" t="s">
        <v>4174</v>
      </c>
    </row>
    <row r="4868" spans="1:17" hidden="1" x14ac:dyDescent="0.2">
      <c r="A4868" s="30" t="s">
        <v>14230</v>
      </c>
      <c r="B4868" s="30" t="s">
        <v>10106</v>
      </c>
      <c r="C4868" s="30" t="s">
        <v>14231</v>
      </c>
      <c r="D4868" s="30" t="s">
        <v>74</v>
      </c>
      <c r="E4868" s="30" t="s">
        <v>9891</v>
      </c>
      <c r="F4868" s="30"/>
      <c r="G4868" s="38">
        <v>60</v>
      </c>
      <c r="H4868" s="31">
        <v>0</v>
      </c>
      <c r="I4868" s="30" t="s">
        <v>622</v>
      </c>
      <c r="J4868" s="30" t="s">
        <v>623</v>
      </c>
      <c r="K4868" s="30" t="s">
        <v>495</v>
      </c>
      <c r="L4868" s="30" t="s">
        <v>612</v>
      </c>
      <c r="M4868" s="30" t="s">
        <v>11230</v>
      </c>
      <c r="N4868" s="30"/>
      <c r="O4868" s="30" t="s">
        <v>9872</v>
      </c>
      <c r="P4868" s="30" t="s">
        <v>9868</v>
      </c>
      <c r="Q4868" s="30" t="s">
        <v>4174</v>
      </c>
    </row>
    <row r="4869" spans="1:17" hidden="1" x14ac:dyDescent="0.2">
      <c r="A4869" s="30" t="s">
        <v>14232</v>
      </c>
      <c r="B4869" s="30" t="s">
        <v>14233</v>
      </c>
      <c r="C4869" s="30" t="s">
        <v>14234</v>
      </c>
      <c r="D4869" s="30" t="s">
        <v>74</v>
      </c>
      <c r="E4869" s="30" t="s">
        <v>9891</v>
      </c>
      <c r="F4869" s="30"/>
      <c r="G4869" s="38">
        <v>60</v>
      </c>
      <c r="H4869" s="31">
        <v>0</v>
      </c>
      <c r="I4869" s="30" t="s">
        <v>5036</v>
      </c>
      <c r="J4869" s="30" t="s">
        <v>5037</v>
      </c>
      <c r="K4869" s="30" t="s">
        <v>495</v>
      </c>
      <c r="L4869" s="30" t="s">
        <v>612</v>
      </c>
      <c r="M4869" s="30" t="s">
        <v>1021</v>
      </c>
      <c r="N4869" s="30"/>
      <c r="O4869" s="30" t="s">
        <v>9872</v>
      </c>
      <c r="P4869" s="30" t="s">
        <v>9868</v>
      </c>
      <c r="Q4869" s="30" t="s">
        <v>4174</v>
      </c>
    </row>
    <row r="4870" spans="1:17" hidden="1" x14ac:dyDescent="0.2">
      <c r="A4870" s="30" t="s">
        <v>14235</v>
      </c>
      <c r="B4870" s="30" t="s">
        <v>10106</v>
      </c>
      <c r="C4870" s="30" t="s">
        <v>14236</v>
      </c>
      <c r="D4870" s="30" t="s">
        <v>74</v>
      </c>
      <c r="E4870" s="30" t="s">
        <v>9891</v>
      </c>
      <c r="F4870" s="30"/>
      <c r="G4870" s="38">
        <v>60</v>
      </c>
      <c r="H4870" s="31">
        <v>0</v>
      </c>
      <c r="I4870" s="30" t="s">
        <v>5036</v>
      </c>
      <c r="J4870" s="30" t="s">
        <v>5037</v>
      </c>
      <c r="K4870" s="30" t="s">
        <v>495</v>
      </c>
      <c r="L4870" s="30" t="s">
        <v>612</v>
      </c>
      <c r="M4870" s="30" t="s">
        <v>4781</v>
      </c>
      <c r="N4870" s="30"/>
      <c r="O4870" s="30" t="s">
        <v>9872</v>
      </c>
      <c r="P4870" s="30" t="s">
        <v>9868</v>
      </c>
      <c r="Q4870" s="30" t="s">
        <v>4174</v>
      </c>
    </row>
    <row r="4871" spans="1:17" hidden="1" x14ac:dyDescent="0.2">
      <c r="A4871" s="30" t="s">
        <v>14237</v>
      </c>
      <c r="B4871" s="30" t="s">
        <v>10106</v>
      </c>
      <c r="C4871" s="30" t="s">
        <v>14238</v>
      </c>
      <c r="D4871" s="30" t="s">
        <v>74</v>
      </c>
      <c r="E4871" s="30" t="s">
        <v>9891</v>
      </c>
      <c r="F4871" s="30"/>
      <c r="G4871" s="38">
        <v>60</v>
      </c>
      <c r="H4871" s="31">
        <v>0</v>
      </c>
      <c r="I4871" s="30" t="s">
        <v>5036</v>
      </c>
      <c r="J4871" s="30" t="s">
        <v>5037</v>
      </c>
      <c r="K4871" s="30" t="s">
        <v>495</v>
      </c>
      <c r="L4871" s="30" t="s">
        <v>612</v>
      </c>
      <c r="M4871" s="30" t="s">
        <v>4226</v>
      </c>
      <c r="N4871" s="30"/>
      <c r="O4871" s="30" t="s">
        <v>9872</v>
      </c>
      <c r="P4871" s="30" t="s">
        <v>9868</v>
      </c>
      <c r="Q4871" s="30" t="s">
        <v>4174</v>
      </c>
    </row>
    <row r="4872" spans="1:17" hidden="1" x14ac:dyDescent="0.2">
      <c r="A4872" s="30" t="s">
        <v>14239</v>
      </c>
      <c r="B4872" s="30" t="s">
        <v>10106</v>
      </c>
      <c r="C4872" s="30" t="s">
        <v>14240</v>
      </c>
      <c r="D4872" s="30" t="s">
        <v>74</v>
      </c>
      <c r="E4872" s="30" t="s">
        <v>9891</v>
      </c>
      <c r="F4872" s="30"/>
      <c r="G4872" s="38">
        <v>60</v>
      </c>
      <c r="H4872" s="31">
        <v>0</v>
      </c>
      <c r="I4872" s="30" t="s">
        <v>622</v>
      </c>
      <c r="J4872" s="30" t="s">
        <v>623</v>
      </c>
      <c r="K4872" s="30" t="s">
        <v>495</v>
      </c>
      <c r="L4872" s="30" t="s">
        <v>612</v>
      </c>
      <c r="M4872" s="30" t="s">
        <v>11187</v>
      </c>
      <c r="N4872" s="30"/>
      <c r="O4872" s="30" t="s">
        <v>9872</v>
      </c>
      <c r="P4872" s="30" t="s">
        <v>9868</v>
      </c>
      <c r="Q4872" s="30" t="s">
        <v>4174</v>
      </c>
    </row>
    <row r="4873" spans="1:17" hidden="1" x14ac:dyDescent="0.2">
      <c r="A4873" s="30" t="s">
        <v>14241</v>
      </c>
      <c r="B4873" s="30" t="s">
        <v>10094</v>
      </c>
      <c r="C4873" s="30" t="s">
        <v>14242</v>
      </c>
      <c r="D4873" s="30"/>
      <c r="E4873" s="30" t="s">
        <v>9870</v>
      </c>
      <c r="F4873" s="30" t="s">
        <v>74</v>
      </c>
      <c r="G4873" s="38">
        <v>60</v>
      </c>
      <c r="H4873" s="31">
        <v>0</v>
      </c>
      <c r="I4873" s="30" t="s">
        <v>512</v>
      </c>
      <c r="J4873" s="30" t="s">
        <v>513</v>
      </c>
      <c r="K4873" s="30" t="s">
        <v>495</v>
      </c>
      <c r="L4873" s="30" t="s">
        <v>496</v>
      </c>
      <c r="M4873" s="30" t="s">
        <v>695</v>
      </c>
      <c r="N4873" s="30" t="s">
        <v>5255</v>
      </c>
      <c r="O4873" s="30" t="s">
        <v>9872</v>
      </c>
      <c r="P4873" s="30" t="s">
        <v>9868</v>
      </c>
      <c r="Q4873" s="30" t="s">
        <v>499</v>
      </c>
    </row>
    <row r="4874" spans="1:17" hidden="1" x14ac:dyDescent="0.2">
      <c r="A4874" s="30" t="s">
        <v>14243</v>
      </c>
      <c r="B4874" s="30" t="s">
        <v>14244</v>
      </c>
      <c r="C4874" s="30" t="s">
        <v>14245</v>
      </c>
      <c r="D4874" s="30"/>
      <c r="E4874" s="30" t="s">
        <v>9870</v>
      </c>
      <c r="F4874" s="30" t="s">
        <v>74</v>
      </c>
      <c r="G4874" s="38">
        <v>60</v>
      </c>
      <c r="H4874" s="31">
        <v>0</v>
      </c>
      <c r="I4874" s="30" t="s">
        <v>504</v>
      </c>
      <c r="J4874" s="30" t="s">
        <v>505</v>
      </c>
      <c r="K4874" s="30" t="s">
        <v>495</v>
      </c>
      <c r="L4874" s="30" t="s">
        <v>496</v>
      </c>
      <c r="M4874" s="30" t="s">
        <v>506</v>
      </c>
      <c r="N4874" s="30" t="s">
        <v>1316</v>
      </c>
      <c r="O4874" s="30" t="s">
        <v>9872</v>
      </c>
      <c r="P4874" s="30" t="s">
        <v>9868</v>
      </c>
      <c r="Q4874" s="30" t="s">
        <v>499</v>
      </c>
    </row>
    <row r="4875" spans="1:17" hidden="1" x14ac:dyDescent="0.2">
      <c r="A4875" s="30" t="s">
        <v>14246</v>
      </c>
      <c r="B4875" s="30" t="s">
        <v>10094</v>
      </c>
      <c r="C4875" s="30" t="s">
        <v>14247</v>
      </c>
      <c r="D4875" s="30"/>
      <c r="E4875" s="30" t="s">
        <v>9870</v>
      </c>
      <c r="F4875" s="30" t="s">
        <v>74</v>
      </c>
      <c r="G4875" s="38">
        <v>60</v>
      </c>
      <c r="H4875" s="31">
        <v>0</v>
      </c>
      <c r="I4875" s="30" t="s">
        <v>552</v>
      </c>
      <c r="J4875" s="30" t="s">
        <v>553</v>
      </c>
      <c r="K4875" s="30" t="s">
        <v>495</v>
      </c>
      <c r="L4875" s="30" t="s">
        <v>496</v>
      </c>
      <c r="M4875" s="30" t="s">
        <v>654</v>
      </c>
      <c r="N4875" s="30"/>
      <c r="O4875" s="30" t="s">
        <v>9872</v>
      </c>
      <c r="P4875" s="30" t="s">
        <v>9868</v>
      </c>
      <c r="Q4875" s="30" t="s">
        <v>499</v>
      </c>
    </row>
    <row r="4876" spans="1:17" hidden="1" x14ac:dyDescent="0.2">
      <c r="A4876" s="30" t="s">
        <v>14248</v>
      </c>
      <c r="B4876" s="30" t="s">
        <v>10106</v>
      </c>
      <c r="C4876" s="30" t="s">
        <v>14249</v>
      </c>
      <c r="D4876" s="30" t="s">
        <v>74</v>
      </c>
      <c r="E4876" s="30" t="s">
        <v>9891</v>
      </c>
      <c r="F4876" s="30"/>
      <c r="G4876" s="38">
        <v>60</v>
      </c>
      <c r="H4876" s="31">
        <v>0</v>
      </c>
      <c r="I4876" s="30" t="s">
        <v>622</v>
      </c>
      <c r="J4876" s="30" t="s">
        <v>623</v>
      </c>
      <c r="K4876" s="30" t="s">
        <v>495</v>
      </c>
      <c r="L4876" s="30" t="s">
        <v>612</v>
      </c>
      <c r="M4876" s="30" t="s">
        <v>11230</v>
      </c>
      <c r="N4876" s="30"/>
      <c r="O4876" s="30" t="s">
        <v>9872</v>
      </c>
      <c r="P4876" s="30" t="s">
        <v>9868</v>
      </c>
      <c r="Q4876" s="30" t="s">
        <v>4174</v>
      </c>
    </row>
    <row r="4877" spans="1:17" hidden="1" x14ac:dyDescent="0.2">
      <c r="A4877" s="30" t="s">
        <v>14250</v>
      </c>
      <c r="B4877" s="30" t="s">
        <v>10094</v>
      </c>
      <c r="C4877" s="30" t="s">
        <v>14251</v>
      </c>
      <c r="D4877" s="30"/>
      <c r="E4877" s="30" t="s">
        <v>9870</v>
      </c>
      <c r="F4877" s="30" t="s">
        <v>74</v>
      </c>
      <c r="G4877" s="38">
        <v>60</v>
      </c>
      <c r="H4877" s="31">
        <v>0</v>
      </c>
      <c r="I4877" s="30" t="s">
        <v>586</v>
      </c>
      <c r="J4877" s="30" t="s">
        <v>587</v>
      </c>
      <c r="K4877" s="30" t="s">
        <v>495</v>
      </c>
      <c r="L4877" s="30" t="s">
        <v>496</v>
      </c>
      <c r="M4877" s="30" t="s">
        <v>2374</v>
      </c>
      <c r="N4877" s="30"/>
      <c r="O4877" s="30" t="s">
        <v>9872</v>
      </c>
      <c r="P4877" s="30" t="s">
        <v>9868</v>
      </c>
      <c r="Q4877" s="30" t="s">
        <v>499</v>
      </c>
    </row>
    <row r="4878" spans="1:17" hidden="1" x14ac:dyDescent="0.2">
      <c r="A4878" s="30" t="s">
        <v>14252</v>
      </c>
      <c r="B4878" s="30" t="s">
        <v>10106</v>
      </c>
      <c r="C4878" s="30" t="s">
        <v>14253</v>
      </c>
      <c r="D4878" s="30" t="s">
        <v>74</v>
      </c>
      <c r="E4878" s="30" t="s">
        <v>9891</v>
      </c>
      <c r="F4878" s="30"/>
      <c r="G4878" s="38">
        <v>60</v>
      </c>
      <c r="H4878" s="31">
        <v>0</v>
      </c>
      <c r="I4878" s="30" t="s">
        <v>5036</v>
      </c>
      <c r="J4878" s="30" t="s">
        <v>5037</v>
      </c>
      <c r="K4878" s="30" t="s">
        <v>495</v>
      </c>
      <c r="L4878" s="30" t="s">
        <v>612</v>
      </c>
      <c r="M4878" s="30" t="s">
        <v>1021</v>
      </c>
      <c r="N4878" s="30"/>
      <c r="O4878" s="30" t="s">
        <v>9872</v>
      </c>
      <c r="P4878" s="30" t="s">
        <v>9868</v>
      </c>
      <c r="Q4878" s="30" t="s">
        <v>4174</v>
      </c>
    </row>
    <row r="4879" spans="1:17" hidden="1" x14ac:dyDescent="0.2">
      <c r="A4879" s="30" t="s">
        <v>14254</v>
      </c>
      <c r="B4879" s="30" t="s">
        <v>10106</v>
      </c>
      <c r="C4879" s="30" t="s">
        <v>14255</v>
      </c>
      <c r="D4879" s="30" t="s">
        <v>74</v>
      </c>
      <c r="E4879" s="30" t="s">
        <v>9891</v>
      </c>
      <c r="F4879" s="30"/>
      <c r="G4879" s="38">
        <v>60</v>
      </c>
      <c r="H4879" s="31">
        <v>0</v>
      </c>
      <c r="I4879" s="30" t="s">
        <v>5036</v>
      </c>
      <c r="J4879" s="30" t="s">
        <v>5037</v>
      </c>
      <c r="K4879" s="30" t="s">
        <v>495</v>
      </c>
      <c r="L4879" s="30" t="s">
        <v>612</v>
      </c>
      <c r="M4879" s="30" t="s">
        <v>961</v>
      </c>
      <c r="N4879" s="30"/>
      <c r="O4879" s="30" t="s">
        <v>9872</v>
      </c>
      <c r="P4879" s="30" t="s">
        <v>9868</v>
      </c>
      <c r="Q4879" s="30" t="s">
        <v>4174</v>
      </c>
    </row>
    <row r="4880" spans="1:17" hidden="1" x14ac:dyDescent="0.2">
      <c r="A4880" s="30" t="s">
        <v>14256</v>
      </c>
      <c r="B4880" s="30" t="s">
        <v>10103</v>
      </c>
      <c r="C4880" s="30" t="s">
        <v>14257</v>
      </c>
      <c r="D4880" s="30"/>
      <c r="E4880" s="30" t="s">
        <v>9870</v>
      </c>
      <c r="F4880" s="30" t="s">
        <v>74</v>
      </c>
      <c r="G4880" s="38">
        <v>60</v>
      </c>
      <c r="H4880" s="31">
        <v>0</v>
      </c>
      <c r="I4880" s="30" t="s">
        <v>512</v>
      </c>
      <c r="J4880" s="30" t="s">
        <v>513</v>
      </c>
      <c r="K4880" s="30" t="s">
        <v>495</v>
      </c>
      <c r="L4880" s="30" t="s">
        <v>496</v>
      </c>
      <c r="M4880" s="30" t="s">
        <v>713</v>
      </c>
      <c r="N4880" s="30" t="s">
        <v>2818</v>
      </c>
      <c r="O4880" s="30" t="s">
        <v>9872</v>
      </c>
      <c r="P4880" s="30" t="s">
        <v>9868</v>
      </c>
      <c r="Q4880" s="30" t="s">
        <v>499</v>
      </c>
    </row>
    <row r="4881" spans="1:17" hidden="1" x14ac:dyDescent="0.2">
      <c r="A4881" s="30" t="s">
        <v>14258</v>
      </c>
      <c r="B4881" s="30" t="s">
        <v>10106</v>
      </c>
      <c r="C4881" s="30" t="s">
        <v>14259</v>
      </c>
      <c r="D4881" s="30" t="s">
        <v>74</v>
      </c>
      <c r="E4881" s="30" t="s">
        <v>9891</v>
      </c>
      <c r="F4881" s="30"/>
      <c r="G4881" s="38">
        <v>60</v>
      </c>
      <c r="H4881" s="31">
        <v>0</v>
      </c>
      <c r="I4881" s="30" t="s">
        <v>5036</v>
      </c>
      <c r="J4881" s="30" t="s">
        <v>5037</v>
      </c>
      <c r="K4881" s="30" t="s">
        <v>495</v>
      </c>
      <c r="L4881" s="30" t="s">
        <v>612</v>
      </c>
      <c r="M4881" s="30" t="s">
        <v>4781</v>
      </c>
      <c r="N4881" s="30"/>
      <c r="O4881" s="30" t="s">
        <v>9872</v>
      </c>
      <c r="P4881" s="30" t="s">
        <v>9868</v>
      </c>
      <c r="Q4881" s="30" t="s">
        <v>4174</v>
      </c>
    </row>
    <row r="4882" spans="1:17" hidden="1" x14ac:dyDescent="0.2">
      <c r="A4882" s="30" t="s">
        <v>14260</v>
      </c>
      <c r="B4882" s="30" t="s">
        <v>10106</v>
      </c>
      <c r="C4882" s="30" t="s">
        <v>14261</v>
      </c>
      <c r="D4882" s="30" t="s">
        <v>74</v>
      </c>
      <c r="E4882" s="30" t="s">
        <v>9891</v>
      </c>
      <c r="F4882" s="30"/>
      <c r="G4882" s="38">
        <v>60</v>
      </c>
      <c r="H4882" s="31">
        <v>0</v>
      </c>
      <c r="I4882" s="30" t="s">
        <v>622</v>
      </c>
      <c r="J4882" s="30" t="s">
        <v>623</v>
      </c>
      <c r="K4882" s="30" t="s">
        <v>495</v>
      </c>
      <c r="L4882" s="30" t="s">
        <v>612</v>
      </c>
      <c r="M4882" s="30" t="s">
        <v>1153</v>
      </c>
      <c r="N4882" s="30"/>
      <c r="O4882" s="30" t="s">
        <v>9872</v>
      </c>
      <c r="P4882" s="30" t="s">
        <v>9868</v>
      </c>
      <c r="Q4882" s="30" t="s">
        <v>4174</v>
      </c>
    </row>
    <row r="4883" spans="1:17" hidden="1" x14ac:dyDescent="0.2">
      <c r="A4883" s="30" t="s">
        <v>14262</v>
      </c>
      <c r="B4883" s="30" t="s">
        <v>10106</v>
      </c>
      <c r="C4883" s="30" t="s">
        <v>14263</v>
      </c>
      <c r="D4883" s="30" t="s">
        <v>74</v>
      </c>
      <c r="E4883" s="30" t="s">
        <v>9891</v>
      </c>
      <c r="F4883" s="30"/>
      <c r="G4883" s="38">
        <v>60</v>
      </c>
      <c r="H4883" s="31">
        <v>0</v>
      </c>
      <c r="I4883" s="30" t="s">
        <v>622</v>
      </c>
      <c r="J4883" s="30" t="s">
        <v>623</v>
      </c>
      <c r="K4883" s="30" t="s">
        <v>495</v>
      </c>
      <c r="L4883" s="30" t="s">
        <v>612</v>
      </c>
      <c r="M4883" s="30" t="s">
        <v>9851</v>
      </c>
      <c r="N4883" s="30"/>
      <c r="O4883" s="30" t="s">
        <v>9872</v>
      </c>
      <c r="P4883" s="30" t="s">
        <v>9868</v>
      </c>
      <c r="Q4883" s="30" t="s">
        <v>4174</v>
      </c>
    </row>
    <row r="4884" spans="1:17" hidden="1" x14ac:dyDescent="0.2">
      <c r="A4884" s="30" t="s">
        <v>14264</v>
      </c>
      <c r="B4884" s="30" t="s">
        <v>10103</v>
      </c>
      <c r="C4884" s="30" t="s">
        <v>14265</v>
      </c>
      <c r="D4884" s="30"/>
      <c r="E4884" s="30" t="s">
        <v>9870</v>
      </c>
      <c r="F4884" s="30" t="s">
        <v>74</v>
      </c>
      <c r="G4884" s="38">
        <v>60</v>
      </c>
      <c r="H4884" s="31">
        <v>0</v>
      </c>
      <c r="I4884" s="30" t="s">
        <v>512</v>
      </c>
      <c r="J4884" s="30" t="s">
        <v>513</v>
      </c>
      <c r="K4884" s="30" t="s">
        <v>495</v>
      </c>
      <c r="L4884" s="30" t="s">
        <v>496</v>
      </c>
      <c r="M4884" s="30" t="s">
        <v>713</v>
      </c>
      <c r="N4884" s="30" t="s">
        <v>2818</v>
      </c>
      <c r="O4884" s="30" t="s">
        <v>9872</v>
      </c>
      <c r="P4884" s="30" t="s">
        <v>9868</v>
      </c>
      <c r="Q4884" s="30" t="s">
        <v>499</v>
      </c>
    </row>
    <row r="4885" spans="1:17" hidden="1" x14ac:dyDescent="0.2">
      <c r="A4885" s="30" t="s">
        <v>14266</v>
      </c>
      <c r="B4885" s="30" t="s">
        <v>10106</v>
      </c>
      <c r="C4885" s="30" t="s">
        <v>14267</v>
      </c>
      <c r="D4885" s="30" t="s">
        <v>74</v>
      </c>
      <c r="E4885" s="30" t="s">
        <v>9891</v>
      </c>
      <c r="F4885" s="30"/>
      <c r="G4885" s="38">
        <v>60</v>
      </c>
      <c r="H4885" s="31">
        <v>0</v>
      </c>
      <c r="I4885" s="30" t="s">
        <v>622</v>
      </c>
      <c r="J4885" s="30" t="s">
        <v>623</v>
      </c>
      <c r="K4885" s="30" t="s">
        <v>495</v>
      </c>
      <c r="L4885" s="30" t="s">
        <v>612</v>
      </c>
      <c r="M4885" s="30" t="s">
        <v>9851</v>
      </c>
      <c r="N4885" s="30"/>
      <c r="O4885" s="30" t="s">
        <v>9872</v>
      </c>
      <c r="P4885" s="30" t="s">
        <v>9868</v>
      </c>
      <c r="Q4885" s="30" t="s">
        <v>4174</v>
      </c>
    </row>
    <row r="4886" spans="1:17" hidden="1" x14ac:dyDescent="0.2">
      <c r="A4886" s="30" t="s">
        <v>14268</v>
      </c>
      <c r="B4886" s="30" t="s">
        <v>10106</v>
      </c>
      <c r="C4886" s="30" t="s">
        <v>14269</v>
      </c>
      <c r="D4886" s="30" t="s">
        <v>74</v>
      </c>
      <c r="E4886" s="30" t="s">
        <v>9891</v>
      </c>
      <c r="F4886" s="30"/>
      <c r="G4886" s="38">
        <v>60</v>
      </c>
      <c r="H4886" s="31">
        <v>0</v>
      </c>
      <c r="I4886" s="30" t="s">
        <v>622</v>
      </c>
      <c r="J4886" s="30" t="s">
        <v>623</v>
      </c>
      <c r="K4886" s="30" t="s">
        <v>495</v>
      </c>
      <c r="L4886" s="30" t="s">
        <v>612</v>
      </c>
      <c r="M4886" s="30" t="s">
        <v>6893</v>
      </c>
      <c r="N4886" s="30"/>
      <c r="O4886" s="30" t="s">
        <v>9872</v>
      </c>
      <c r="P4886" s="30" t="s">
        <v>9868</v>
      </c>
      <c r="Q4886" s="30" t="s">
        <v>4174</v>
      </c>
    </row>
    <row r="4887" spans="1:17" hidden="1" x14ac:dyDescent="0.2">
      <c r="A4887" s="30" t="s">
        <v>14270</v>
      </c>
      <c r="B4887" s="30" t="s">
        <v>10106</v>
      </c>
      <c r="C4887" s="30" t="s">
        <v>14271</v>
      </c>
      <c r="D4887" s="30" t="s">
        <v>74</v>
      </c>
      <c r="E4887" s="30" t="s">
        <v>9891</v>
      </c>
      <c r="F4887" s="30"/>
      <c r="G4887" s="38">
        <v>60</v>
      </c>
      <c r="H4887" s="31">
        <v>0</v>
      </c>
      <c r="I4887" s="30" t="s">
        <v>5036</v>
      </c>
      <c r="J4887" s="30" t="s">
        <v>5037</v>
      </c>
      <c r="K4887" s="30" t="s">
        <v>495</v>
      </c>
      <c r="L4887" s="30" t="s">
        <v>612</v>
      </c>
      <c r="M4887" s="30" t="s">
        <v>4781</v>
      </c>
      <c r="N4887" s="30"/>
      <c r="O4887" s="30" t="s">
        <v>9872</v>
      </c>
      <c r="P4887" s="30" t="s">
        <v>9868</v>
      </c>
      <c r="Q4887" s="30" t="s">
        <v>4174</v>
      </c>
    </row>
    <row r="4888" spans="1:17" hidden="1" x14ac:dyDescent="0.2">
      <c r="A4888" s="30" t="s">
        <v>14272</v>
      </c>
      <c r="B4888" s="30" t="s">
        <v>10106</v>
      </c>
      <c r="C4888" s="30" t="s">
        <v>14273</v>
      </c>
      <c r="D4888" s="30" t="s">
        <v>74</v>
      </c>
      <c r="E4888" s="30" t="s">
        <v>9891</v>
      </c>
      <c r="F4888" s="30"/>
      <c r="G4888" s="38">
        <v>60</v>
      </c>
      <c r="H4888" s="31">
        <v>0</v>
      </c>
      <c r="I4888" s="30" t="s">
        <v>610</v>
      </c>
      <c r="J4888" s="30" t="s">
        <v>611</v>
      </c>
      <c r="K4888" s="30" t="s">
        <v>495</v>
      </c>
      <c r="L4888" s="30" t="s">
        <v>612</v>
      </c>
      <c r="M4888" s="30" t="s">
        <v>1035</v>
      </c>
      <c r="N4888" s="30"/>
      <c r="O4888" s="30" t="s">
        <v>9872</v>
      </c>
      <c r="P4888" s="30" t="s">
        <v>9868</v>
      </c>
      <c r="Q4888" s="30" t="s">
        <v>4174</v>
      </c>
    </row>
    <row r="4889" spans="1:17" hidden="1" x14ac:dyDescent="0.2">
      <c r="A4889" s="30" t="s">
        <v>14274</v>
      </c>
      <c r="B4889" s="30" t="s">
        <v>14275</v>
      </c>
      <c r="C4889" s="30" t="s">
        <v>14276</v>
      </c>
      <c r="D4889" s="30"/>
      <c r="E4889" s="30" t="s">
        <v>9870</v>
      </c>
      <c r="F4889" s="30" t="s">
        <v>74</v>
      </c>
      <c r="G4889" s="38">
        <v>60</v>
      </c>
      <c r="H4889" s="31">
        <v>0</v>
      </c>
      <c r="I4889" s="30" t="s">
        <v>586</v>
      </c>
      <c r="J4889" s="30" t="s">
        <v>587</v>
      </c>
      <c r="K4889" s="30" t="s">
        <v>495</v>
      </c>
      <c r="L4889" s="30" t="s">
        <v>496</v>
      </c>
      <c r="M4889" s="30" t="s">
        <v>2374</v>
      </c>
      <c r="N4889" s="30" t="s">
        <v>14277</v>
      </c>
      <c r="O4889" s="30" t="s">
        <v>9872</v>
      </c>
      <c r="P4889" s="30" t="s">
        <v>9868</v>
      </c>
      <c r="Q4889" s="30" t="s">
        <v>499</v>
      </c>
    </row>
    <row r="4890" spans="1:17" hidden="1" x14ac:dyDescent="0.2">
      <c r="A4890" s="30" t="s">
        <v>14278</v>
      </c>
      <c r="B4890" s="30" t="s">
        <v>10663</v>
      </c>
      <c r="C4890" s="30" t="s">
        <v>14279</v>
      </c>
      <c r="D4890" s="30"/>
      <c r="E4890" s="30" t="s">
        <v>9870</v>
      </c>
      <c r="F4890" s="30" t="s">
        <v>74</v>
      </c>
      <c r="G4890" s="38">
        <v>60</v>
      </c>
      <c r="H4890" s="31">
        <v>0</v>
      </c>
      <c r="I4890" s="30" t="s">
        <v>552</v>
      </c>
      <c r="J4890" s="30" t="s">
        <v>553</v>
      </c>
      <c r="K4890" s="30" t="s">
        <v>495</v>
      </c>
      <c r="L4890" s="30" t="s">
        <v>496</v>
      </c>
      <c r="M4890" s="30" t="s">
        <v>724</v>
      </c>
      <c r="N4890" s="30"/>
      <c r="O4890" s="30" t="s">
        <v>9872</v>
      </c>
      <c r="P4890" s="30" t="s">
        <v>9868</v>
      </c>
      <c r="Q4890" s="30" t="s">
        <v>499</v>
      </c>
    </row>
    <row r="4891" spans="1:17" hidden="1" x14ac:dyDescent="0.2">
      <c r="A4891" s="30" t="s">
        <v>14280</v>
      </c>
      <c r="B4891" s="30" t="s">
        <v>10103</v>
      </c>
      <c r="C4891" s="30" t="s">
        <v>14281</v>
      </c>
      <c r="D4891" s="30"/>
      <c r="E4891" s="30" t="s">
        <v>9870</v>
      </c>
      <c r="F4891" s="30" t="s">
        <v>74</v>
      </c>
      <c r="G4891" s="38">
        <v>60</v>
      </c>
      <c r="H4891" s="31">
        <v>0</v>
      </c>
      <c r="I4891" s="30" t="s">
        <v>504</v>
      </c>
      <c r="J4891" s="30" t="s">
        <v>505</v>
      </c>
      <c r="K4891" s="30" t="s">
        <v>495</v>
      </c>
      <c r="L4891" s="30" t="s">
        <v>496</v>
      </c>
      <c r="M4891" s="30" t="s">
        <v>592</v>
      </c>
      <c r="N4891" s="30" t="s">
        <v>14282</v>
      </c>
      <c r="O4891" s="30" t="s">
        <v>9872</v>
      </c>
      <c r="P4891" s="30" t="s">
        <v>9868</v>
      </c>
      <c r="Q4891" s="30" t="s">
        <v>499</v>
      </c>
    </row>
    <row r="4892" spans="1:17" hidden="1" x14ac:dyDescent="0.2">
      <c r="A4892" s="30" t="s">
        <v>14283</v>
      </c>
      <c r="B4892" s="30" t="s">
        <v>10106</v>
      </c>
      <c r="C4892" s="30" t="s">
        <v>14284</v>
      </c>
      <c r="D4892" s="30" t="s">
        <v>74</v>
      </c>
      <c r="E4892" s="30" t="s">
        <v>9891</v>
      </c>
      <c r="F4892" s="30"/>
      <c r="G4892" s="38">
        <v>60</v>
      </c>
      <c r="H4892" s="31">
        <v>0</v>
      </c>
      <c r="I4892" s="30" t="s">
        <v>622</v>
      </c>
      <c r="J4892" s="30" t="s">
        <v>623</v>
      </c>
      <c r="K4892" s="30" t="s">
        <v>495</v>
      </c>
      <c r="L4892" s="30" t="s">
        <v>612</v>
      </c>
      <c r="M4892" s="30" t="s">
        <v>1153</v>
      </c>
      <c r="N4892" s="30"/>
      <c r="O4892" s="30" t="s">
        <v>9872</v>
      </c>
      <c r="P4892" s="30" t="s">
        <v>9868</v>
      </c>
      <c r="Q4892" s="30" t="s">
        <v>4174</v>
      </c>
    </row>
    <row r="4893" spans="1:17" hidden="1" x14ac:dyDescent="0.2">
      <c r="A4893" s="30" t="s">
        <v>14285</v>
      </c>
      <c r="B4893" s="30" t="s">
        <v>10094</v>
      </c>
      <c r="C4893" s="30" t="s">
        <v>14286</v>
      </c>
      <c r="D4893" s="30"/>
      <c r="E4893" s="30" t="s">
        <v>9870</v>
      </c>
      <c r="F4893" s="30" t="s">
        <v>74</v>
      </c>
      <c r="G4893" s="38">
        <v>60</v>
      </c>
      <c r="H4893" s="31">
        <v>0</v>
      </c>
      <c r="I4893" s="30" t="s">
        <v>552</v>
      </c>
      <c r="J4893" s="30" t="s">
        <v>553</v>
      </c>
      <c r="K4893" s="30" t="s">
        <v>495</v>
      </c>
      <c r="L4893" s="30" t="s">
        <v>496</v>
      </c>
      <c r="M4893" s="30" t="s">
        <v>654</v>
      </c>
      <c r="N4893" s="30"/>
      <c r="O4893" s="30" t="s">
        <v>9872</v>
      </c>
      <c r="P4893" s="30" t="s">
        <v>9868</v>
      </c>
      <c r="Q4893" s="30" t="s">
        <v>499</v>
      </c>
    </row>
    <row r="4894" spans="1:17" hidden="1" x14ac:dyDescent="0.2">
      <c r="A4894" s="30" t="s">
        <v>14287</v>
      </c>
      <c r="B4894" s="30" t="s">
        <v>10094</v>
      </c>
      <c r="C4894" s="30" t="s">
        <v>14288</v>
      </c>
      <c r="D4894" s="30"/>
      <c r="E4894" s="30" t="s">
        <v>9870</v>
      </c>
      <c r="F4894" s="30" t="s">
        <v>74</v>
      </c>
      <c r="G4894" s="38">
        <v>60</v>
      </c>
      <c r="H4894" s="31">
        <v>0</v>
      </c>
      <c r="I4894" s="30" t="s">
        <v>552</v>
      </c>
      <c r="J4894" s="30" t="s">
        <v>553</v>
      </c>
      <c r="K4894" s="30" t="s">
        <v>495</v>
      </c>
      <c r="L4894" s="30" t="s">
        <v>496</v>
      </c>
      <c r="M4894" s="30" t="s">
        <v>596</v>
      </c>
      <c r="N4894" s="30"/>
      <c r="O4894" s="30" t="s">
        <v>9872</v>
      </c>
      <c r="P4894" s="30" t="s">
        <v>9868</v>
      </c>
      <c r="Q4894" s="30" t="s">
        <v>499</v>
      </c>
    </row>
    <row r="4895" spans="1:17" hidden="1" x14ac:dyDescent="0.2">
      <c r="A4895" s="30" t="s">
        <v>14289</v>
      </c>
      <c r="B4895" s="30" t="s">
        <v>14290</v>
      </c>
      <c r="C4895" s="30" t="s">
        <v>14291</v>
      </c>
      <c r="D4895" s="30" t="s">
        <v>74</v>
      </c>
      <c r="E4895" s="30" t="s">
        <v>9891</v>
      </c>
      <c r="F4895" s="30"/>
      <c r="G4895" s="38">
        <v>60</v>
      </c>
      <c r="H4895" s="31">
        <v>0</v>
      </c>
      <c r="I4895" s="30" t="s">
        <v>622</v>
      </c>
      <c r="J4895" s="30" t="s">
        <v>623</v>
      </c>
      <c r="K4895" s="30" t="s">
        <v>495</v>
      </c>
      <c r="L4895" s="30" t="s">
        <v>612</v>
      </c>
      <c r="M4895" s="30" t="s">
        <v>997</v>
      </c>
      <c r="N4895" s="30"/>
      <c r="O4895" s="30" t="s">
        <v>9872</v>
      </c>
      <c r="P4895" s="30" t="s">
        <v>9868</v>
      </c>
      <c r="Q4895" s="30" t="s">
        <v>4174</v>
      </c>
    </row>
    <row r="4896" spans="1:17" hidden="1" x14ac:dyDescent="0.2">
      <c r="A4896" s="30" t="s">
        <v>14292</v>
      </c>
      <c r="B4896" s="30" t="s">
        <v>10109</v>
      </c>
      <c r="C4896" s="30" t="s">
        <v>14293</v>
      </c>
      <c r="D4896" s="30" t="s">
        <v>74</v>
      </c>
      <c r="E4896" s="30" t="s">
        <v>9891</v>
      </c>
      <c r="F4896" s="30"/>
      <c r="G4896" s="38">
        <v>60</v>
      </c>
      <c r="H4896" s="31">
        <v>0</v>
      </c>
      <c r="I4896" s="30" t="s">
        <v>5036</v>
      </c>
      <c r="J4896" s="30" t="s">
        <v>5037</v>
      </c>
      <c r="K4896" s="30" t="s">
        <v>495</v>
      </c>
      <c r="L4896" s="30" t="s">
        <v>612</v>
      </c>
      <c r="M4896" s="30" t="s">
        <v>4781</v>
      </c>
      <c r="N4896" s="30"/>
      <c r="O4896" s="30" t="s">
        <v>9872</v>
      </c>
      <c r="P4896" s="30" t="s">
        <v>9868</v>
      </c>
      <c r="Q4896" s="30" t="s">
        <v>4174</v>
      </c>
    </row>
    <row r="4897" spans="1:17" hidden="1" x14ac:dyDescent="0.2">
      <c r="A4897" s="30" t="s">
        <v>14294</v>
      </c>
      <c r="B4897" s="30" t="s">
        <v>14295</v>
      </c>
      <c r="C4897" s="30" t="s">
        <v>14296</v>
      </c>
      <c r="D4897" s="30"/>
      <c r="E4897" s="30" t="s">
        <v>10101</v>
      </c>
      <c r="F4897" s="30"/>
      <c r="G4897" s="38">
        <v>60</v>
      </c>
      <c r="H4897" s="31">
        <v>0</v>
      </c>
      <c r="I4897" s="30" t="s">
        <v>546</v>
      </c>
      <c r="J4897" s="30" t="s">
        <v>547</v>
      </c>
      <c r="K4897" s="30" t="s">
        <v>495</v>
      </c>
      <c r="L4897" s="30" t="s">
        <v>572</v>
      </c>
      <c r="M4897" s="30" t="s">
        <v>573</v>
      </c>
      <c r="N4897" s="30"/>
      <c r="O4897" s="30" t="s">
        <v>9872</v>
      </c>
      <c r="P4897" s="30" t="s">
        <v>9868</v>
      </c>
      <c r="Q4897" s="30" t="s">
        <v>499</v>
      </c>
    </row>
    <row r="4898" spans="1:17" hidden="1" x14ac:dyDescent="0.2">
      <c r="A4898" s="30" t="s">
        <v>14297</v>
      </c>
      <c r="B4898" s="30" t="s">
        <v>10106</v>
      </c>
      <c r="C4898" s="30" t="s">
        <v>14298</v>
      </c>
      <c r="D4898" s="30" t="s">
        <v>74</v>
      </c>
      <c r="E4898" s="30" t="s">
        <v>9891</v>
      </c>
      <c r="F4898" s="30"/>
      <c r="G4898" s="38">
        <v>60</v>
      </c>
      <c r="H4898" s="31">
        <v>0</v>
      </c>
      <c r="I4898" s="30" t="s">
        <v>5036</v>
      </c>
      <c r="J4898" s="30" t="s">
        <v>5037</v>
      </c>
      <c r="K4898" s="30" t="s">
        <v>495</v>
      </c>
      <c r="L4898" s="30" t="s">
        <v>612</v>
      </c>
      <c r="M4898" s="30" t="s">
        <v>1828</v>
      </c>
      <c r="N4898" s="30"/>
      <c r="O4898" s="30" t="s">
        <v>9872</v>
      </c>
      <c r="P4898" s="30" t="s">
        <v>9868</v>
      </c>
      <c r="Q4898" s="30" t="s">
        <v>4174</v>
      </c>
    </row>
    <row r="4899" spans="1:17" hidden="1" x14ac:dyDescent="0.2">
      <c r="A4899" s="30" t="s">
        <v>14299</v>
      </c>
      <c r="B4899" s="30" t="s">
        <v>10103</v>
      </c>
      <c r="C4899" s="30" t="s">
        <v>14300</v>
      </c>
      <c r="D4899" s="30"/>
      <c r="E4899" s="30" t="s">
        <v>9870</v>
      </c>
      <c r="F4899" s="30" t="s">
        <v>74</v>
      </c>
      <c r="G4899" s="38">
        <v>60</v>
      </c>
      <c r="H4899" s="31">
        <v>0</v>
      </c>
      <c r="I4899" s="30" t="s">
        <v>504</v>
      </c>
      <c r="J4899" s="30" t="s">
        <v>505</v>
      </c>
      <c r="K4899" s="30" t="s">
        <v>495</v>
      </c>
      <c r="L4899" s="30" t="s">
        <v>496</v>
      </c>
      <c r="M4899" s="30" t="s">
        <v>558</v>
      </c>
      <c r="N4899" s="30" t="s">
        <v>5255</v>
      </c>
      <c r="O4899" s="30" t="s">
        <v>9872</v>
      </c>
      <c r="P4899" s="30" t="s">
        <v>9868</v>
      </c>
      <c r="Q4899" s="30" t="s">
        <v>499</v>
      </c>
    </row>
    <row r="4900" spans="1:17" hidden="1" x14ac:dyDescent="0.2">
      <c r="A4900" s="30" t="s">
        <v>14301</v>
      </c>
      <c r="B4900" s="30" t="s">
        <v>10103</v>
      </c>
      <c r="C4900" s="30" t="s">
        <v>14302</v>
      </c>
      <c r="D4900" s="30"/>
      <c r="E4900" s="30" t="s">
        <v>9870</v>
      </c>
      <c r="F4900" s="30" t="s">
        <v>74</v>
      </c>
      <c r="G4900" s="38">
        <v>60</v>
      </c>
      <c r="H4900" s="31">
        <v>0</v>
      </c>
      <c r="I4900" s="30" t="s">
        <v>552</v>
      </c>
      <c r="J4900" s="30" t="s">
        <v>553</v>
      </c>
      <c r="K4900" s="30" t="s">
        <v>495</v>
      </c>
      <c r="L4900" s="30" t="s">
        <v>496</v>
      </c>
      <c r="M4900" s="30" t="s">
        <v>654</v>
      </c>
      <c r="N4900" s="30" t="s">
        <v>682</v>
      </c>
      <c r="O4900" s="30" t="s">
        <v>9872</v>
      </c>
      <c r="P4900" s="30" t="s">
        <v>9868</v>
      </c>
      <c r="Q4900" s="30" t="s">
        <v>499</v>
      </c>
    </row>
    <row r="4901" spans="1:17" hidden="1" x14ac:dyDescent="0.2">
      <c r="A4901" s="30" t="s">
        <v>14303</v>
      </c>
      <c r="B4901" s="30" t="s">
        <v>10663</v>
      </c>
      <c r="C4901" s="30" t="s">
        <v>14304</v>
      </c>
      <c r="D4901" s="30"/>
      <c r="E4901" s="30" t="s">
        <v>9870</v>
      </c>
      <c r="F4901" s="30" t="s">
        <v>74</v>
      </c>
      <c r="G4901" s="38">
        <v>60</v>
      </c>
      <c r="H4901" s="31">
        <v>0</v>
      </c>
      <c r="I4901" s="30" t="s">
        <v>586</v>
      </c>
      <c r="J4901" s="30" t="s">
        <v>587</v>
      </c>
      <c r="K4901" s="30" t="s">
        <v>495</v>
      </c>
      <c r="L4901" s="30" t="s">
        <v>496</v>
      </c>
      <c r="M4901" s="30" t="s">
        <v>2374</v>
      </c>
      <c r="N4901" s="30"/>
      <c r="O4901" s="30" t="s">
        <v>9872</v>
      </c>
      <c r="P4901" s="30" t="s">
        <v>9868</v>
      </c>
      <c r="Q4901" s="30" t="s">
        <v>499</v>
      </c>
    </row>
    <row r="4902" spans="1:17" hidden="1" x14ac:dyDescent="0.2">
      <c r="A4902" s="30" t="s">
        <v>14305</v>
      </c>
      <c r="B4902" s="30" t="s">
        <v>14306</v>
      </c>
      <c r="C4902" s="30" t="s">
        <v>14307</v>
      </c>
      <c r="D4902" s="30" t="s">
        <v>74</v>
      </c>
      <c r="E4902" s="30" t="s">
        <v>9891</v>
      </c>
      <c r="F4902" s="30"/>
      <c r="G4902" s="38">
        <v>60</v>
      </c>
      <c r="H4902" s="31">
        <v>0</v>
      </c>
      <c r="I4902" s="30" t="s">
        <v>5036</v>
      </c>
      <c r="J4902" s="30" t="s">
        <v>5037</v>
      </c>
      <c r="K4902" s="30" t="s">
        <v>495</v>
      </c>
      <c r="L4902" s="30" t="s">
        <v>612</v>
      </c>
      <c r="M4902" s="30" t="s">
        <v>961</v>
      </c>
      <c r="N4902" s="30"/>
      <c r="O4902" s="30" t="s">
        <v>9872</v>
      </c>
      <c r="P4902" s="30" t="s">
        <v>9868</v>
      </c>
      <c r="Q4902" s="30" t="s">
        <v>4174</v>
      </c>
    </row>
    <row r="4903" spans="1:17" hidden="1" x14ac:dyDescent="0.2">
      <c r="A4903" s="30" t="s">
        <v>14308</v>
      </c>
      <c r="B4903" s="30" t="s">
        <v>14309</v>
      </c>
      <c r="C4903" s="30" t="s">
        <v>14310</v>
      </c>
      <c r="D4903" s="30"/>
      <c r="E4903" s="30" t="s">
        <v>9870</v>
      </c>
      <c r="F4903" s="30" t="s">
        <v>74</v>
      </c>
      <c r="G4903" s="38">
        <v>60</v>
      </c>
      <c r="H4903" s="31">
        <v>0</v>
      </c>
      <c r="I4903" s="30" t="s">
        <v>552</v>
      </c>
      <c r="J4903" s="30" t="s">
        <v>553</v>
      </c>
      <c r="K4903" s="30" t="s">
        <v>495</v>
      </c>
      <c r="L4903" s="30" t="s">
        <v>496</v>
      </c>
      <c r="M4903" s="30" t="s">
        <v>654</v>
      </c>
      <c r="N4903" s="30"/>
      <c r="O4903" s="30" t="s">
        <v>9872</v>
      </c>
      <c r="P4903" s="30" t="s">
        <v>9868</v>
      </c>
      <c r="Q4903" s="30" t="s">
        <v>499</v>
      </c>
    </row>
    <row r="4904" spans="1:17" hidden="1" x14ac:dyDescent="0.2">
      <c r="A4904" s="30" t="s">
        <v>14311</v>
      </c>
      <c r="B4904" s="30" t="s">
        <v>10663</v>
      </c>
      <c r="C4904" s="30" t="s">
        <v>14312</v>
      </c>
      <c r="D4904" s="30"/>
      <c r="E4904" s="30" t="s">
        <v>9870</v>
      </c>
      <c r="F4904" s="30" t="s">
        <v>74</v>
      </c>
      <c r="G4904" s="38">
        <v>60</v>
      </c>
      <c r="H4904" s="31">
        <v>0</v>
      </c>
      <c r="I4904" s="30" t="s">
        <v>586</v>
      </c>
      <c r="J4904" s="30" t="s">
        <v>587</v>
      </c>
      <c r="K4904" s="30" t="s">
        <v>495</v>
      </c>
      <c r="L4904" s="30" t="s">
        <v>496</v>
      </c>
      <c r="M4904" s="30" t="s">
        <v>588</v>
      </c>
      <c r="N4904" s="30"/>
      <c r="O4904" s="30" t="s">
        <v>9872</v>
      </c>
      <c r="P4904" s="30" t="s">
        <v>9868</v>
      </c>
      <c r="Q4904" s="30" t="s">
        <v>499</v>
      </c>
    </row>
    <row r="4905" spans="1:17" hidden="1" x14ac:dyDescent="0.2">
      <c r="A4905" s="30" t="s">
        <v>14313</v>
      </c>
      <c r="B4905" s="30" t="s">
        <v>10106</v>
      </c>
      <c r="C4905" s="30" t="s">
        <v>14314</v>
      </c>
      <c r="D4905" s="30" t="s">
        <v>74</v>
      </c>
      <c r="E4905" s="30" t="s">
        <v>9891</v>
      </c>
      <c r="F4905" s="30"/>
      <c r="G4905" s="38">
        <v>60</v>
      </c>
      <c r="H4905" s="31">
        <v>0</v>
      </c>
      <c r="I4905" s="30" t="s">
        <v>622</v>
      </c>
      <c r="J4905" s="30" t="s">
        <v>623</v>
      </c>
      <c r="K4905" s="30" t="s">
        <v>495</v>
      </c>
      <c r="L4905" s="30" t="s">
        <v>612</v>
      </c>
      <c r="M4905" s="30" t="s">
        <v>1088</v>
      </c>
      <c r="N4905" s="30"/>
      <c r="O4905" s="30" t="s">
        <v>9872</v>
      </c>
      <c r="P4905" s="30" t="s">
        <v>9868</v>
      </c>
      <c r="Q4905" s="30" t="s">
        <v>4174</v>
      </c>
    </row>
    <row r="4906" spans="1:17" hidden="1" x14ac:dyDescent="0.2">
      <c r="A4906" s="30" t="s">
        <v>14315</v>
      </c>
      <c r="B4906" s="30" t="s">
        <v>14316</v>
      </c>
      <c r="C4906" s="30" t="s">
        <v>14317</v>
      </c>
      <c r="D4906" s="30"/>
      <c r="E4906" s="30" t="s">
        <v>9870</v>
      </c>
      <c r="F4906" s="30" t="s">
        <v>74</v>
      </c>
      <c r="G4906" s="38">
        <v>60</v>
      </c>
      <c r="H4906" s="31">
        <v>0</v>
      </c>
      <c r="I4906" s="30" t="s">
        <v>552</v>
      </c>
      <c r="J4906" s="30" t="s">
        <v>553</v>
      </c>
      <c r="K4906" s="30" t="s">
        <v>495</v>
      </c>
      <c r="L4906" s="30" t="s">
        <v>496</v>
      </c>
      <c r="M4906" s="30" t="s">
        <v>554</v>
      </c>
      <c r="N4906" s="30"/>
      <c r="O4906" s="30" t="s">
        <v>9872</v>
      </c>
      <c r="P4906" s="30" t="s">
        <v>9868</v>
      </c>
      <c r="Q4906" s="30" t="s">
        <v>499</v>
      </c>
    </row>
    <row r="4907" spans="1:17" hidden="1" x14ac:dyDescent="0.2">
      <c r="A4907" s="30" t="s">
        <v>14318</v>
      </c>
      <c r="B4907" s="30" t="s">
        <v>14319</v>
      </c>
      <c r="C4907" s="30" t="s">
        <v>14320</v>
      </c>
      <c r="D4907" s="30"/>
      <c r="E4907" s="30" t="s">
        <v>10883</v>
      </c>
      <c r="F4907" s="30" t="s">
        <v>74</v>
      </c>
      <c r="G4907" s="38">
        <v>60</v>
      </c>
      <c r="H4907" s="31">
        <v>0</v>
      </c>
      <c r="I4907" s="30" t="s">
        <v>5036</v>
      </c>
      <c r="J4907" s="30" t="s">
        <v>5037</v>
      </c>
      <c r="K4907" s="30" t="s">
        <v>495</v>
      </c>
      <c r="L4907" s="30" t="s">
        <v>612</v>
      </c>
      <c r="M4907" s="30" t="s">
        <v>1828</v>
      </c>
      <c r="N4907" s="30" t="s">
        <v>2033</v>
      </c>
      <c r="O4907" s="30" t="s">
        <v>9872</v>
      </c>
      <c r="P4907" s="30" t="s">
        <v>9868</v>
      </c>
      <c r="Q4907" s="30" t="s">
        <v>499</v>
      </c>
    </row>
    <row r="4908" spans="1:17" hidden="1" x14ac:dyDescent="0.2">
      <c r="A4908" s="30" t="s">
        <v>14321</v>
      </c>
      <c r="B4908" s="30" t="s">
        <v>14322</v>
      </c>
      <c r="C4908" s="30" t="s">
        <v>14323</v>
      </c>
      <c r="D4908" s="30" t="s">
        <v>74</v>
      </c>
      <c r="E4908" s="30" t="s">
        <v>9891</v>
      </c>
      <c r="F4908" s="30"/>
      <c r="G4908" s="38">
        <v>60</v>
      </c>
      <c r="H4908" s="31">
        <v>0</v>
      </c>
      <c r="I4908" s="30" t="s">
        <v>610</v>
      </c>
      <c r="J4908" s="30" t="s">
        <v>611</v>
      </c>
      <c r="K4908" s="30" t="s">
        <v>495</v>
      </c>
      <c r="L4908" s="30" t="s">
        <v>612</v>
      </c>
      <c r="M4908" s="30" t="s">
        <v>6616</v>
      </c>
      <c r="N4908" s="30"/>
      <c r="O4908" s="30" t="s">
        <v>9872</v>
      </c>
      <c r="P4908" s="30" t="s">
        <v>9868</v>
      </c>
      <c r="Q4908" s="30" t="s">
        <v>4174</v>
      </c>
    </row>
    <row r="4909" spans="1:17" hidden="1" x14ac:dyDescent="0.2">
      <c r="A4909" s="30" t="s">
        <v>14324</v>
      </c>
      <c r="B4909" s="30" t="s">
        <v>14325</v>
      </c>
      <c r="C4909" s="30" t="s">
        <v>14326</v>
      </c>
      <c r="D4909" s="30"/>
      <c r="E4909" s="30" t="s">
        <v>9870</v>
      </c>
      <c r="F4909" s="30" t="s">
        <v>74</v>
      </c>
      <c r="G4909" s="38">
        <v>60</v>
      </c>
      <c r="H4909" s="31">
        <v>0</v>
      </c>
      <c r="I4909" s="30" t="s">
        <v>504</v>
      </c>
      <c r="J4909" s="30" t="s">
        <v>505</v>
      </c>
      <c r="K4909" s="30" t="s">
        <v>495</v>
      </c>
      <c r="L4909" s="30" t="s">
        <v>496</v>
      </c>
      <c r="M4909" s="30" t="s">
        <v>506</v>
      </c>
      <c r="N4909" s="30" t="s">
        <v>7467</v>
      </c>
      <c r="O4909" s="30" t="s">
        <v>9872</v>
      </c>
      <c r="P4909" s="30" t="s">
        <v>9868</v>
      </c>
      <c r="Q4909" s="30" t="s">
        <v>499</v>
      </c>
    </row>
    <row r="4910" spans="1:17" hidden="1" x14ac:dyDescent="0.2">
      <c r="A4910" s="30" t="s">
        <v>14327</v>
      </c>
      <c r="B4910" s="30" t="s">
        <v>14328</v>
      </c>
      <c r="C4910" s="30" t="s">
        <v>14329</v>
      </c>
      <c r="D4910" s="30"/>
      <c r="E4910" s="30" t="s">
        <v>9870</v>
      </c>
      <c r="F4910" s="30" t="s">
        <v>74</v>
      </c>
      <c r="G4910" s="38">
        <v>60</v>
      </c>
      <c r="H4910" s="31">
        <v>0</v>
      </c>
      <c r="I4910" s="30" t="s">
        <v>586</v>
      </c>
      <c r="J4910" s="30" t="s">
        <v>587</v>
      </c>
      <c r="K4910" s="30" t="s">
        <v>495</v>
      </c>
      <c r="L4910" s="30" t="s">
        <v>496</v>
      </c>
      <c r="M4910" s="30" t="s">
        <v>903</v>
      </c>
      <c r="N4910" s="30" t="s">
        <v>3067</v>
      </c>
      <c r="O4910" s="30" t="s">
        <v>9872</v>
      </c>
      <c r="P4910" s="30" t="s">
        <v>9868</v>
      </c>
      <c r="Q4910" s="30" t="s">
        <v>499</v>
      </c>
    </row>
    <row r="4911" spans="1:17" hidden="1" x14ac:dyDescent="0.2">
      <c r="A4911" s="30" t="s">
        <v>14330</v>
      </c>
      <c r="B4911" s="30" t="s">
        <v>14331</v>
      </c>
      <c r="C4911" s="30" t="s">
        <v>14332</v>
      </c>
      <c r="D4911" s="30"/>
      <c r="E4911" s="30" t="s">
        <v>9870</v>
      </c>
      <c r="F4911" s="30" t="s">
        <v>74</v>
      </c>
      <c r="G4911" s="38">
        <v>60</v>
      </c>
      <c r="H4911" s="31">
        <v>0</v>
      </c>
      <c r="I4911" s="30" t="s">
        <v>512</v>
      </c>
      <c r="J4911" s="30" t="s">
        <v>513</v>
      </c>
      <c r="K4911" s="30" t="s">
        <v>495</v>
      </c>
      <c r="L4911" s="30" t="s">
        <v>496</v>
      </c>
      <c r="M4911" s="30" t="s">
        <v>695</v>
      </c>
      <c r="N4911" s="30" t="s">
        <v>5297</v>
      </c>
      <c r="O4911" s="30" t="s">
        <v>9872</v>
      </c>
      <c r="P4911" s="30" t="s">
        <v>9868</v>
      </c>
      <c r="Q4911" s="30" t="s">
        <v>499</v>
      </c>
    </row>
    <row r="4912" spans="1:17" hidden="1" x14ac:dyDescent="0.2">
      <c r="A4912" s="30" t="s">
        <v>14333</v>
      </c>
      <c r="B4912" s="30" t="s">
        <v>14334</v>
      </c>
      <c r="C4912" s="30" t="s">
        <v>14335</v>
      </c>
      <c r="D4912" s="30"/>
      <c r="E4912" s="30" t="s">
        <v>9870</v>
      </c>
      <c r="F4912" s="30" t="s">
        <v>74</v>
      </c>
      <c r="G4912" s="38">
        <v>60</v>
      </c>
      <c r="H4912" s="31">
        <v>0</v>
      </c>
      <c r="I4912" s="30" t="s">
        <v>552</v>
      </c>
      <c r="J4912" s="30" t="s">
        <v>553</v>
      </c>
      <c r="K4912" s="30" t="s">
        <v>495</v>
      </c>
      <c r="L4912" s="30" t="s">
        <v>496</v>
      </c>
      <c r="M4912" s="30" t="s">
        <v>654</v>
      </c>
      <c r="N4912" s="30" t="s">
        <v>10990</v>
      </c>
      <c r="O4912" s="30" t="s">
        <v>9872</v>
      </c>
      <c r="P4912" s="30" t="s">
        <v>9868</v>
      </c>
      <c r="Q4912" s="30" t="s">
        <v>499</v>
      </c>
    </row>
    <row r="4913" spans="1:17" hidden="1" x14ac:dyDescent="0.2">
      <c r="A4913" s="30" t="s">
        <v>14336</v>
      </c>
      <c r="B4913" s="30" t="s">
        <v>14337</v>
      </c>
      <c r="C4913" s="30" t="s">
        <v>14338</v>
      </c>
      <c r="D4913" s="30"/>
      <c r="E4913" s="30" t="s">
        <v>9870</v>
      </c>
      <c r="F4913" s="30" t="s">
        <v>14339</v>
      </c>
      <c r="G4913" s="38">
        <v>60</v>
      </c>
      <c r="H4913" s="31">
        <v>0</v>
      </c>
      <c r="I4913" s="30" t="s">
        <v>546</v>
      </c>
      <c r="J4913" s="30" t="s">
        <v>547</v>
      </c>
      <c r="K4913" s="30" t="s">
        <v>495</v>
      </c>
      <c r="L4913" s="30" t="s">
        <v>869</v>
      </c>
      <c r="M4913" s="30" t="s">
        <v>573</v>
      </c>
      <c r="N4913" s="30"/>
      <c r="O4913" s="30" t="s">
        <v>9872</v>
      </c>
      <c r="P4913" s="30" t="s">
        <v>9868</v>
      </c>
      <c r="Q4913" s="30" t="s">
        <v>499</v>
      </c>
    </row>
    <row r="4914" spans="1:17" hidden="1" x14ac:dyDescent="0.2">
      <c r="A4914" s="30" t="s">
        <v>14340</v>
      </c>
      <c r="B4914" s="30" t="s">
        <v>14341</v>
      </c>
      <c r="C4914" s="30" t="s">
        <v>14342</v>
      </c>
      <c r="D4914" s="30"/>
      <c r="E4914" s="30" t="s">
        <v>9870</v>
      </c>
      <c r="F4914" s="30" t="s">
        <v>14343</v>
      </c>
      <c r="G4914" s="38">
        <v>60</v>
      </c>
      <c r="H4914" s="31">
        <v>0</v>
      </c>
      <c r="I4914" s="30" t="s">
        <v>546</v>
      </c>
      <c r="J4914" s="30" t="s">
        <v>547</v>
      </c>
      <c r="K4914" s="30" t="s">
        <v>495</v>
      </c>
      <c r="L4914" s="30" t="s">
        <v>832</v>
      </c>
      <c r="M4914" s="30" t="s">
        <v>573</v>
      </c>
      <c r="N4914" s="30"/>
      <c r="O4914" s="30" t="s">
        <v>9872</v>
      </c>
      <c r="P4914" s="30" t="s">
        <v>9868</v>
      </c>
      <c r="Q4914" s="30" t="s">
        <v>499</v>
      </c>
    </row>
    <row r="4915" spans="1:17" hidden="1" x14ac:dyDescent="0.2">
      <c r="A4915" s="30" t="s">
        <v>14344</v>
      </c>
      <c r="B4915" s="30" t="s">
        <v>14345</v>
      </c>
      <c r="C4915" s="30" t="s">
        <v>14346</v>
      </c>
      <c r="D4915" s="30"/>
      <c r="E4915" s="30" t="s">
        <v>9870</v>
      </c>
      <c r="F4915" s="30" t="s">
        <v>14347</v>
      </c>
      <c r="G4915" s="38">
        <v>60</v>
      </c>
      <c r="H4915" s="31">
        <v>0</v>
      </c>
      <c r="I4915" s="30" t="s">
        <v>546</v>
      </c>
      <c r="J4915" s="30" t="s">
        <v>547</v>
      </c>
      <c r="K4915" s="30" t="s">
        <v>495</v>
      </c>
      <c r="L4915" s="30" t="s">
        <v>3608</v>
      </c>
      <c r="M4915" s="30" t="s">
        <v>573</v>
      </c>
      <c r="N4915" s="30"/>
      <c r="O4915" s="30" t="s">
        <v>9872</v>
      </c>
      <c r="P4915" s="30" t="s">
        <v>9868</v>
      </c>
      <c r="Q4915" s="30" t="s">
        <v>499</v>
      </c>
    </row>
    <row r="4916" spans="1:17" hidden="1" x14ac:dyDescent="0.2">
      <c r="A4916" s="30" t="s">
        <v>14348</v>
      </c>
      <c r="B4916" s="30" t="s">
        <v>14349</v>
      </c>
      <c r="C4916" s="30" t="s">
        <v>14350</v>
      </c>
      <c r="D4916" s="30"/>
      <c r="E4916" s="30" t="s">
        <v>9870</v>
      </c>
      <c r="F4916" s="30" t="s">
        <v>14351</v>
      </c>
      <c r="G4916" s="38">
        <v>60</v>
      </c>
      <c r="H4916" s="31">
        <v>0</v>
      </c>
      <c r="I4916" s="30" t="s">
        <v>546</v>
      </c>
      <c r="J4916" s="30" t="s">
        <v>547</v>
      </c>
      <c r="K4916" s="30" t="s">
        <v>495</v>
      </c>
      <c r="L4916" s="30" t="s">
        <v>806</v>
      </c>
      <c r="M4916" s="30" t="s">
        <v>573</v>
      </c>
      <c r="N4916" s="30"/>
      <c r="O4916" s="30" t="s">
        <v>9872</v>
      </c>
      <c r="P4916" s="30" t="s">
        <v>9868</v>
      </c>
      <c r="Q4916" s="30" t="s">
        <v>499</v>
      </c>
    </row>
    <row r="4917" spans="1:17" hidden="1" x14ac:dyDescent="0.2">
      <c r="A4917" s="30" t="s">
        <v>14352</v>
      </c>
      <c r="B4917" s="30" t="s">
        <v>10103</v>
      </c>
      <c r="C4917" s="30" t="s">
        <v>14353</v>
      </c>
      <c r="D4917" s="30"/>
      <c r="E4917" s="30" t="s">
        <v>9870</v>
      </c>
      <c r="F4917" s="30" t="s">
        <v>74</v>
      </c>
      <c r="G4917" s="38">
        <v>60</v>
      </c>
      <c r="H4917" s="31">
        <v>0</v>
      </c>
      <c r="I4917" s="30" t="s">
        <v>600</v>
      </c>
      <c r="J4917" s="30" t="s">
        <v>601</v>
      </c>
      <c r="K4917" s="30" t="s">
        <v>495</v>
      </c>
      <c r="L4917" s="30" t="s">
        <v>496</v>
      </c>
      <c r="M4917" s="30" t="s">
        <v>596</v>
      </c>
      <c r="N4917" s="30"/>
      <c r="O4917" s="30" t="s">
        <v>9872</v>
      </c>
      <c r="P4917" s="30" t="s">
        <v>9868</v>
      </c>
      <c r="Q4917" s="30" t="s">
        <v>499</v>
      </c>
    </row>
    <row r="4918" spans="1:17" hidden="1" x14ac:dyDescent="0.2">
      <c r="A4918" s="30" t="s">
        <v>14354</v>
      </c>
      <c r="B4918" s="30" t="s">
        <v>10219</v>
      </c>
      <c r="C4918" s="30" t="s">
        <v>14355</v>
      </c>
      <c r="D4918" s="30" t="s">
        <v>74</v>
      </c>
      <c r="E4918" s="30" t="s">
        <v>9891</v>
      </c>
      <c r="F4918" s="30"/>
      <c r="G4918" s="38">
        <v>60</v>
      </c>
      <c r="H4918" s="31">
        <v>0</v>
      </c>
      <c r="I4918" s="30" t="s">
        <v>5036</v>
      </c>
      <c r="J4918" s="30" t="s">
        <v>5037</v>
      </c>
      <c r="K4918" s="30" t="s">
        <v>495</v>
      </c>
      <c r="L4918" s="30" t="s">
        <v>612</v>
      </c>
      <c r="M4918" s="30" t="s">
        <v>1828</v>
      </c>
      <c r="N4918" s="30"/>
      <c r="O4918" s="30" t="s">
        <v>9872</v>
      </c>
      <c r="P4918" s="30" t="s">
        <v>9868</v>
      </c>
      <c r="Q4918" s="30" t="s">
        <v>4174</v>
      </c>
    </row>
    <row r="4919" spans="1:17" hidden="1" x14ac:dyDescent="0.2">
      <c r="A4919" s="30" t="s">
        <v>14356</v>
      </c>
      <c r="B4919" s="30" t="s">
        <v>10219</v>
      </c>
      <c r="C4919" s="30" t="s">
        <v>14357</v>
      </c>
      <c r="D4919" s="30" t="s">
        <v>74</v>
      </c>
      <c r="E4919" s="30" t="s">
        <v>9891</v>
      </c>
      <c r="F4919" s="30"/>
      <c r="G4919" s="38">
        <v>60</v>
      </c>
      <c r="H4919" s="31">
        <v>0</v>
      </c>
      <c r="I4919" s="30" t="s">
        <v>610</v>
      </c>
      <c r="J4919" s="30" t="s">
        <v>611</v>
      </c>
      <c r="K4919" s="30" t="s">
        <v>495</v>
      </c>
      <c r="L4919" s="30" t="s">
        <v>612</v>
      </c>
      <c r="M4919" s="30" t="s">
        <v>950</v>
      </c>
      <c r="N4919" s="30"/>
      <c r="O4919" s="30" t="s">
        <v>9872</v>
      </c>
      <c r="P4919" s="30" t="s">
        <v>9868</v>
      </c>
      <c r="Q4919" s="30" t="s">
        <v>4174</v>
      </c>
    </row>
    <row r="4920" spans="1:17" hidden="1" x14ac:dyDescent="0.2">
      <c r="A4920" s="30" t="s">
        <v>14358</v>
      </c>
      <c r="B4920" s="30" t="s">
        <v>14359</v>
      </c>
      <c r="C4920" s="30" t="s">
        <v>14360</v>
      </c>
      <c r="D4920" s="30"/>
      <c r="E4920" s="30" t="s">
        <v>10101</v>
      </c>
      <c r="F4920" s="30"/>
      <c r="G4920" s="38"/>
      <c r="H4920" s="31">
        <v>0</v>
      </c>
      <c r="I4920" s="30" t="s">
        <v>552</v>
      </c>
      <c r="J4920" s="30" t="s">
        <v>553</v>
      </c>
      <c r="K4920" s="30" t="s">
        <v>495</v>
      </c>
      <c r="L4920" s="30" t="s">
        <v>4462</v>
      </c>
      <c r="M4920" s="30" t="s">
        <v>14361</v>
      </c>
      <c r="N4920" s="30" t="s">
        <v>2872</v>
      </c>
      <c r="O4920" s="30" t="s">
        <v>9872</v>
      </c>
      <c r="P4920" s="30" t="s">
        <v>9868</v>
      </c>
      <c r="Q4920" s="30" t="s">
        <v>499</v>
      </c>
    </row>
    <row r="4921" spans="1:17" hidden="1" x14ac:dyDescent="0.2">
      <c r="A4921" s="30" t="s">
        <v>14362</v>
      </c>
      <c r="B4921" s="30" t="s">
        <v>14363</v>
      </c>
      <c r="C4921" s="30" t="s">
        <v>14364</v>
      </c>
      <c r="D4921" s="30"/>
      <c r="E4921" s="30"/>
      <c r="F4921" s="30" t="s">
        <v>9871</v>
      </c>
      <c r="G4921" s="38">
        <v>60</v>
      </c>
      <c r="H4921" s="31">
        <v>0</v>
      </c>
      <c r="I4921" s="30"/>
      <c r="J4921" s="30"/>
      <c r="K4921" s="30" t="s">
        <v>495</v>
      </c>
      <c r="L4921" s="30" t="s">
        <v>496</v>
      </c>
      <c r="M4921" s="30" t="s">
        <v>588</v>
      </c>
      <c r="N4921" s="30"/>
      <c r="O4921" s="30" t="s">
        <v>9872</v>
      </c>
      <c r="P4921" s="30" t="s">
        <v>9868</v>
      </c>
      <c r="Q4921" s="30" t="s">
        <v>4458</v>
      </c>
    </row>
    <row r="4922" spans="1:17" hidden="1" x14ac:dyDescent="0.2">
      <c r="A4922" s="30" t="s">
        <v>14365</v>
      </c>
      <c r="B4922" s="30" t="s">
        <v>14366</v>
      </c>
      <c r="C4922" s="30" t="s">
        <v>14367</v>
      </c>
      <c r="D4922" s="30"/>
      <c r="E4922" s="30"/>
      <c r="F4922" s="30" t="s">
        <v>9871</v>
      </c>
      <c r="G4922" s="38">
        <v>60</v>
      </c>
      <c r="H4922" s="31">
        <v>0</v>
      </c>
      <c r="I4922" s="30" t="s">
        <v>586</v>
      </c>
      <c r="J4922" s="30" t="s">
        <v>587</v>
      </c>
      <c r="K4922" s="30" t="s">
        <v>495</v>
      </c>
      <c r="L4922" s="30" t="s">
        <v>496</v>
      </c>
      <c r="M4922" s="30" t="s">
        <v>588</v>
      </c>
      <c r="N4922" s="30"/>
      <c r="O4922" s="30" t="s">
        <v>9872</v>
      </c>
      <c r="P4922" s="30" t="s">
        <v>9868</v>
      </c>
      <c r="Q4922" s="30" t="s">
        <v>4458</v>
      </c>
    </row>
    <row r="4923" spans="1:17" hidden="1" x14ac:dyDescent="0.2">
      <c r="A4923" s="30" t="s">
        <v>14368</v>
      </c>
      <c r="B4923" s="30" t="s">
        <v>14369</v>
      </c>
      <c r="C4923" s="30" t="s">
        <v>14370</v>
      </c>
      <c r="D4923" s="30"/>
      <c r="E4923" s="30" t="s">
        <v>10101</v>
      </c>
      <c r="F4923" s="30"/>
      <c r="G4923" s="38"/>
      <c r="H4923" s="31">
        <v>0</v>
      </c>
      <c r="I4923" s="30" t="s">
        <v>586</v>
      </c>
      <c r="J4923" s="30" t="s">
        <v>587</v>
      </c>
      <c r="K4923" s="30" t="s">
        <v>495</v>
      </c>
      <c r="L4923" s="30" t="s">
        <v>4462</v>
      </c>
      <c r="M4923" s="30" t="s">
        <v>497</v>
      </c>
      <c r="N4923" s="30" t="s">
        <v>14371</v>
      </c>
      <c r="O4923" s="30" t="s">
        <v>9872</v>
      </c>
      <c r="P4923" s="30" t="s">
        <v>9868</v>
      </c>
      <c r="Q4923" s="30" t="s">
        <v>499</v>
      </c>
    </row>
    <row r="4924" spans="1:17" hidden="1" x14ac:dyDescent="0.2">
      <c r="A4924" s="30" t="s">
        <v>14372</v>
      </c>
      <c r="B4924" s="30" t="s">
        <v>14373</v>
      </c>
      <c r="C4924" s="30" t="s">
        <v>14374</v>
      </c>
      <c r="D4924" s="30"/>
      <c r="E4924" s="30" t="s">
        <v>9891</v>
      </c>
      <c r="F4924" s="30" t="s">
        <v>14375</v>
      </c>
      <c r="G4924" s="38">
        <v>60</v>
      </c>
      <c r="H4924" s="31">
        <v>0</v>
      </c>
      <c r="I4924" s="30" t="s">
        <v>628</v>
      </c>
      <c r="J4924" s="30" t="s">
        <v>629</v>
      </c>
      <c r="K4924" s="30" t="s">
        <v>495</v>
      </c>
      <c r="L4924" s="30" t="s">
        <v>965</v>
      </c>
      <c r="M4924" s="30" t="s">
        <v>631</v>
      </c>
      <c r="N4924" s="30"/>
      <c r="O4924" s="30" t="s">
        <v>9872</v>
      </c>
      <c r="P4924" s="30" t="s">
        <v>9868</v>
      </c>
      <c r="Q4924" s="30" t="s">
        <v>499</v>
      </c>
    </row>
    <row r="4925" spans="1:17" hidden="1" x14ac:dyDescent="0.2">
      <c r="A4925" s="30" t="s">
        <v>14376</v>
      </c>
      <c r="B4925" s="30" t="s">
        <v>13426</v>
      </c>
      <c r="C4925" s="30" t="s">
        <v>14377</v>
      </c>
      <c r="D4925" s="30"/>
      <c r="E4925" s="30" t="s">
        <v>9891</v>
      </c>
      <c r="F4925" s="30" t="s">
        <v>14378</v>
      </c>
      <c r="G4925" s="38">
        <v>60</v>
      </c>
      <c r="H4925" s="31">
        <v>0</v>
      </c>
      <c r="I4925" s="30" t="s">
        <v>610</v>
      </c>
      <c r="J4925" s="30" t="s">
        <v>611</v>
      </c>
      <c r="K4925" s="30" t="s">
        <v>495</v>
      </c>
      <c r="L4925" s="30" t="s">
        <v>612</v>
      </c>
      <c r="M4925" s="30" t="s">
        <v>613</v>
      </c>
      <c r="N4925" s="30"/>
      <c r="O4925" s="30" t="s">
        <v>9872</v>
      </c>
      <c r="P4925" s="30" t="s">
        <v>9868</v>
      </c>
      <c r="Q4925" s="30" t="s">
        <v>499</v>
      </c>
    </row>
    <row r="4926" spans="1:17" hidden="1" x14ac:dyDescent="0.2">
      <c r="A4926" s="30" t="s">
        <v>14379</v>
      </c>
      <c r="B4926" s="30" t="s">
        <v>14380</v>
      </c>
      <c r="C4926" s="30" t="s">
        <v>14381</v>
      </c>
      <c r="D4926" s="30" t="s">
        <v>74</v>
      </c>
      <c r="E4926" s="30" t="s">
        <v>9891</v>
      </c>
      <c r="F4926" s="30"/>
      <c r="G4926" s="38">
        <v>60</v>
      </c>
      <c r="H4926" s="31">
        <v>0</v>
      </c>
      <c r="I4926" s="30" t="s">
        <v>622</v>
      </c>
      <c r="J4926" s="30" t="s">
        <v>623</v>
      </c>
      <c r="K4926" s="30" t="s">
        <v>495</v>
      </c>
      <c r="L4926" s="30" t="s">
        <v>612</v>
      </c>
      <c r="M4926" s="30" t="s">
        <v>624</v>
      </c>
      <c r="N4926" s="30"/>
      <c r="O4926" s="30" t="s">
        <v>9872</v>
      </c>
      <c r="P4926" s="30" t="s">
        <v>9868</v>
      </c>
      <c r="Q4926" s="30" t="s">
        <v>4174</v>
      </c>
    </row>
    <row r="4927" spans="1:17" hidden="1" x14ac:dyDescent="0.2">
      <c r="A4927" s="30" t="s">
        <v>14382</v>
      </c>
      <c r="B4927" s="30" t="s">
        <v>14383</v>
      </c>
      <c r="C4927" s="30" t="s">
        <v>14384</v>
      </c>
      <c r="D4927" s="30"/>
      <c r="E4927" s="30" t="s">
        <v>10883</v>
      </c>
      <c r="F4927" s="30"/>
      <c r="G4927" s="38">
        <v>60</v>
      </c>
      <c r="H4927" s="31">
        <v>0</v>
      </c>
      <c r="I4927" s="30" t="s">
        <v>622</v>
      </c>
      <c r="J4927" s="30" t="s">
        <v>623</v>
      </c>
      <c r="K4927" s="30" t="s">
        <v>495</v>
      </c>
      <c r="L4927" s="30" t="s">
        <v>612</v>
      </c>
      <c r="M4927" s="30" t="s">
        <v>11230</v>
      </c>
      <c r="N4927" s="30"/>
      <c r="O4927" s="30" t="s">
        <v>9872</v>
      </c>
      <c r="P4927" s="30" t="s">
        <v>9868</v>
      </c>
      <c r="Q4927" s="30" t="s">
        <v>499</v>
      </c>
    </row>
    <row r="4928" spans="1:17" hidden="1" x14ac:dyDescent="0.2">
      <c r="A4928" s="30" t="s">
        <v>14385</v>
      </c>
      <c r="B4928" s="30" t="s">
        <v>14386</v>
      </c>
      <c r="C4928" s="30" t="s">
        <v>14387</v>
      </c>
      <c r="D4928" s="30"/>
      <c r="E4928" s="30"/>
      <c r="F4928" s="30"/>
      <c r="G4928" s="38">
        <v>60</v>
      </c>
      <c r="H4928" s="31">
        <v>0</v>
      </c>
      <c r="I4928" s="30" t="s">
        <v>610</v>
      </c>
      <c r="J4928" s="30" t="s">
        <v>611</v>
      </c>
      <c r="K4928" s="30" t="s">
        <v>495</v>
      </c>
      <c r="L4928" s="30" t="s">
        <v>612</v>
      </c>
      <c r="M4928" s="30" t="s">
        <v>1108</v>
      </c>
      <c r="N4928" s="30"/>
      <c r="O4928" s="30" t="s">
        <v>9872</v>
      </c>
      <c r="P4928" s="30" t="s">
        <v>9868</v>
      </c>
      <c r="Q4928" s="30" t="s">
        <v>499</v>
      </c>
    </row>
    <row r="4929" spans="1:17" hidden="1" x14ac:dyDescent="0.2">
      <c r="A4929" s="30" t="s">
        <v>14388</v>
      </c>
      <c r="B4929" s="30" t="s">
        <v>14389</v>
      </c>
      <c r="C4929" s="30" t="s">
        <v>14390</v>
      </c>
      <c r="D4929" s="30"/>
      <c r="E4929" s="30"/>
      <c r="F4929" s="30"/>
      <c r="G4929" s="38">
        <v>60</v>
      </c>
      <c r="H4929" s="31">
        <v>0</v>
      </c>
      <c r="I4929" s="30" t="s">
        <v>610</v>
      </c>
      <c r="J4929" s="30" t="s">
        <v>611</v>
      </c>
      <c r="K4929" s="30" t="s">
        <v>495</v>
      </c>
      <c r="L4929" s="30" t="s">
        <v>612</v>
      </c>
      <c r="M4929" s="30" t="s">
        <v>6616</v>
      </c>
      <c r="N4929" s="30"/>
      <c r="O4929" s="30" t="s">
        <v>9872</v>
      </c>
      <c r="P4929" s="30" t="s">
        <v>9868</v>
      </c>
      <c r="Q4929" s="30" t="s">
        <v>499</v>
      </c>
    </row>
    <row r="4930" spans="1:17" hidden="1" x14ac:dyDescent="0.2">
      <c r="A4930" s="30" t="s">
        <v>14391</v>
      </c>
      <c r="B4930" s="30" t="s">
        <v>14392</v>
      </c>
      <c r="C4930" s="30" t="s">
        <v>14393</v>
      </c>
      <c r="D4930" s="30"/>
      <c r="E4930" s="30"/>
      <c r="F4930" s="30"/>
      <c r="G4930" s="38">
        <v>60</v>
      </c>
      <c r="H4930" s="31">
        <v>0</v>
      </c>
      <c r="I4930" s="30" t="s">
        <v>610</v>
      </c>
      <c r="J4930" s="30" t="s">
        <v>611</v>
      </c>
      <c r="K4930" s="30" t="s">
        <v>495</v>
      </c>
      <c r="L4930" s="30" t="s">
        <v>612</v>
      </c>
      <c r="M4930" s="30" t="s">
        <v>1108</v>
      </c>
      <c r="N4930" s="30"/>
      <c r="O4930" s="30" t="s">
        <v>9872</v>
      </c>
      <c r="P4930" s="30" t="s">
        <v>9868</v>
      </c>
      <c r="Q4930" s="30" t="s">
        <v>499</v>
      </c>
    </row>
    <row r="4931" spans="1:17" hidden="1" x14ac:dyDescent="0.2">
      <c r="A4931" s="30" t="s">
        <v>14394</v>
      </c>
      <c r="B4931" s="30" t="s">
        <v>14395</v>
      </c>
      <c r="C4931" s="30" t="s">
        <v>14396</v>
      </c>
      <c r="D4931" s="30" t="s">
        <v>74</v>
      </c>
      <c r="E4931" s="30" t="s">
        <v>9891</v>
      </c>
      <c r="F4931" s="30"/>
      <c r="G4931" s="38">
        <v>60</v>
      </c>
      <c r="H4931" s="31">
        <v>0</v>
      </c>
      <c r="I4931" s="30" t="s">
        <v>610</v>
      </c>
      <c r="J4931" s="30" t="s">
        <v>611</v>
      </c>
      <c r="K4931" s="30" t="s">
        <v>495</v>
      </c>
      <c r="L4931" s="30" t="s">
        <v>612</v>
      </c>
      <c r="M4931" s="30" t="s">
        <v>6616</v>
      </c>
      <c r="N4931" s="30"/>
      <c r="O4931" s="30" t="s">
        <v>9872</v>
      </c>
      <c r="P4931" s="30" t="s">
        <v>9868</v>
      </c>
      <c r="Q4931" s="30" t="s">
        <v>4174</v>
      </c>
    </row>
    <row r="4932" spans="1:17" hidden="1" x14ac:dyDescent="0.2">
      <c r="A4932" s="30" t="s">
        <v>14397</v>
      </c>
      <c r="B4932" s="30" t="s">
        <v>14398</v>
      </c>
      <c r="C4932" s="30" t="s">
        <v>14399</v>
      </c>
      <c r="D4932" s="30"/>
      <c r="E4932" s="30"/>
      <c r="F4932" s="30"/>
      <c r="G4932" s="38">
        <v>60</v>
      </c>
      <c r="H4932" s="31">
        <v>0</v>
      </c>
      <c r="I4932" s="30" t="s">
        <v>622</v>
      </c>
      <c r="J4932" s="30" t="s">
        <v>623</v>
      </c>
      <c r="K4932" s="30" t="s">
        <v>495</v>
      </c>
      <c r="L4932" s="30" t="s">
        <v>612</v>
      </c>
      <c r="M4932" s="30" t="s">
        <v>11230</v>
      </c>
      <c r="N4932" s="30"/>
      <c r="O4932" s="30" t="s">
        <v>9872</v>
      </c>
      <c r="P4932" s="30" t="s">
        <v>9868</v>
      </c>
      <c r="Q4932" s="30" t="s">
        <v>499</v>
      </c>
    </row>
    <row r="4933" spans="1:17" hidden="1" x14ac:dyDescent="0.2">
      <c r="A4933" s="30" t="s">
        <v>14400</v>
      </c>
      <c r="B4933" s="30" t="s">
        <v>14401</v>
      </c>
      <c r="C4933" s="30" t="s">
        <v>14402</v>
      </c>
      <c r="D4933" s="30"/>
      <c r="E4933" s="30" t="s">
        <v>10883</v>
      </c>
      <c r="F4933" s="30"/>
      <c r="G4933" s="38">
        <v>60</v>
      </c>
      <c r="H4933" s="31">
        <v>0</v>
      </c>
      <c r="I4933" s="30" t="s">
        <v>610</v>
      </c>
      <c r="J4933" s="30" t="s">
        <v>611</v>
      </c>
      <c r="K4933" s="30" t="s">
        <v>495</v>
      </c>
      <c r="L4933" s="30" t="s">
        <v>612</v>
      </c>
      <c r="M4933" s="30" t="s">
        <v>6055</v>
      </c>
      <c r="N4933" s="30"/>
      <c r="O4933" s="30" t="s">
        <v>9872</v>
      </c>
      <c r="P4933" s="30" t="s">
        <v>9868</v>
      </c>
      <c r="Q4933" s="30" t="s">
        <v>499</v>
      </c>
    </row>
    <row r="4934" spans="1:17" hidden="1" x14ac:dyDescent="0.2">
      <c r="A4934" s="30" t="s">
        <v>14403</v>
      </c>
      <c r="B4934" s="30" t="s">
        <v>14404</v>
      </c>
      <c r="C4934" s="30" t="s">
        <v>14405</v>
      </c>
      <c r="D4934" s="30"/>
      <c r="E4934" s="30" t="s">
        <v>10883</v>
      </c>
      <c r="F4934" s="30"/>
      <c r="G4934" s="38"/>
      <c r="H4934" s="31">
        <v>0</v>
      </c>
      <c r="I4934" s="30" t="s">
        <v>622</v>
      </c>
      <c r="J4934" s="30" t="s">
        <v>623</v>
      </c>
      <c r="K4934" s="30" t="s">
        <v>495</v>
      </c>
      <c r="L4934" s="30" t="s">
        <v>6232</v>
      </c>
      <c r="M4934" s="30" t="s">
        <v>14406</v>
      </c>
      <c r="N4934" s="30" t="s">
        <v>14406</v>
      </c>
      <c r="O4934" s="30" t="s">
        <v>9872</v>
      </c>
      <c r="P4934" s="30" t="s">
        <v>9868</v>
      </c>
      <c r="Q4934" s="30" t="s">
        <v>499</v>
      </c>
    </row>
    <row r="4935" spans="1:17" hidden="1" x14ac:dyDescent="0.2">
      <c r="A4935" s="30" t="s">
        <v>14407</v>
      </c>
      <c r="B4935" s="30" t="s">
        <v>14408</v>
      </c>
      <c r="C4935" s="30" t="s">
        <v>14409</v>
      </c>
      <c r="D4935" s="30"/>
      <c r="E4935" s="30"/>
      <c r="F4935" s="30" t="s">
        <v>14378</v>
      </c>
      <c r="G4935" s="38">
        <v>60</v>
      </c>
      <c r="H4935" s="31">
        <v>0</v>
      </c>
      <c r="I4935" s="30"/>
      <c r="J4935" s="30"/>
      <c r="K4935" s="30" t="s">
        <v>495</v>
      </c>
      <c r="L4935" s="30" t="s">
        <v>612</v>
      </c>
      <c r="M4935" s="30"/>
      <c r="N4935" s="30"/>
      <c r="O4935" s="30" t="s">
        <v>9872</v>
      </c>
      <c r="P4935" s="30" t="s">
        <v>9868</v>
      </c>
      <c r="Q4935" s="30" t="s">
        <v>4458</v>
      </c>
    </row>
    <row r="4936" spans="1:17" hidden="1" x14ac:dyDescent="0.2">
      <c r="A4936" s="30" t="s">
        <v>14410</v>
      </c>
      <c r="B4936" s="30" t="s">
        <v>14411</v>
      </c>
      <c r="C4936" s="30" t="s">
        <v>14412</v>
      </c>
      <c r="D4936" s="30"/>
      <c r="E4936" s="30"/>
      <c r="F4936" s="30" t="s">
        <v>14378</v>
      </c>
      <c r="G4936" s="38">
        <v>60</v>
      </c>
      <c r="H4936" s="31">
        <v>0</v>
      </c>
      <c r="I4936" s="30"/>
      <c r="J4936" s="30"/>
      <c r="K4936" s="30" t="s">
        <v>495</v>
      </c>
      <c r="L4936" s="30" t="s">
        <v>612</v>
      </c>
      <c r="M4936" s="30" t="s">
        <v>1828</v>
      </c>
      <c r="N4936" s="30"/>
      <c r="O4936" s="30" t="s">
        <v>9872</v>
      </c>
      <c r="P4936" s="30" t="s">
        <v>9868</v>
      </c>
      <c r="Q4936" s="30" t="s">
        <v>4458</v>
      </c>
    </row>
    <row r="4937" spans="1:17" hidden="1" x14ac:dyDescent="0.2">
      <c r="A4937" s="30" t="s">
        <v>14413</v>
      </c>
      <c r="B4937" s="30" t="s">
        <v>14414</v>
      </c>
      <c r="C4937" s="30" t="s">
        <v>14415</v>
      </c>
      <c r="D4937" s="30" t="s">
        <v>74</v>
      </c>
      <c r="E4937" s="30" t="s">
        <v>9891</v>
      </c>
      <c r="F4937" s="30"/>
      <c r="G4937" s="38">
        <v>60</v>
      </c>
      <c r="H4937" s="31">
        <v>0</v>
      </c>
      <c r="I4937" s="30" t="s">
        <v>622</v>
      </c>
      <c r="J4937" s="30" t="s">
        <v>623</v>
      </c>
      <c r="K4937" s="30" t="s">
        <v>495</v>
      </c>
      <c r="L4937" s="30" t="s">
        <v>612</v>
      </c>
      <c r="M4937" s="30" t="s">
        <v>6893</v>
      </c>
      <c r="N4937" s="30"/>
      <c r="O4937" s="30" t="s">
        <v>9872</v>
      </c>
      <c r="P4937" s="30" t="s">
        <v>9868</v>
      </c>
      <c r="Q4937" s="30" t="s">
        <v>4174</v>
      </c>
    </row>
    <row r="4938" spans="1:17" hidden="1" x14ac:dyDescent="0.2">
      <c r="A4938" s="30" t="s">
        <v>14416</v>
      </c>
      <c r="B4938" s="30" t="s">
        <v>14417</v>
      </c>
      <c r="C4938" s="30" t="s">
        <v>14418</v>
      </c>
      <c r="D4938" s="30"/>
      <c r="E4938" s="30" t="s">
        <v>753</v>
      </c>
      <c r="F4938" s="30" t="s">
        <v>74</v>
      </c>
      <c r="G4938" s="38">
        <v>60</v>
      </c>
      <c r="H4938" s="31">
        <v>0</v>
      </c>
      <c r="I4938" s="30" t="s">
        <v>622</v>
      </c>
      <c r="J4938" s="30" t="s">
        <v>623</v>
      </c>
      <c r="K4938" s="30" t="s">
        <v>495</v>
      </c>
      <c r="L4938" s="30" t="s">
        <v>612</v>
      </c>
      <c r="M4938" s="30" t="s">
        <v>997</v>
      </c>
      <c r="N4938" s="30"/>
      <c r="O4938" s="30" t="s">
        <v>9872</v>
      </c>
      <c r="P4938" s="30" t="s">
        <v>9868</v>
      </c>
      <c r="Q4938" s="30" t="s">
        <v>499</v>
      </c>
    </row>
    <row r="4939" spans="1:17" hidden="1" x14ac:dyDescent="0.2">
      <c r="A4939" s="30" t="s">
        <v>14419</v>
      </c>
      <c r="B4939" s="30" t="s">
        <v>14420</v>
      </c>
      <c r="C4939" s="30" t="s">
        <v>14421</v>
      </c>
      <c r="D4939" s="30"/>
      <c r="E4939" s="30" t="s">
        <v>10883</v>
      </c>
      <c r="F4939" s="30"/>
      <c r="G4939" s="38"/>
      <c r="H4939" s="31">
        <v>0</v>
      </c>
      <c r="I4939" s="30" t="s">
        <v>622</v>
      </c>
      <c r="J4939" s="30" t="s">
        <v>623</v>
      </c>
      <c r="K4939" s="30" t="s">
        <v>495</v>
      </c>
      <c r="L4939" s="30" t="s">
        <v>6232</v>
      </c>
      <c r="M4939" s="30" t="s">
        <v>997</v>
      </c>
      <c r="N4939" s="30" t="s">
        <v>14422</v>
      </c>
      <c r="O4939" s="30" t="s">
        <v>9872</v>
      </c>
      <c r="P4939" s="30" t="s">
        <v>9868</v>
      </c>
      <c r="Q4939" s="30" t="s">
        <v>499</v>
      </c>
    </row>
    <row r="4940" spans="1:17" hidden="1" x14ac:dyDescent="0.2">
      <c r="A4940" s="30" t="s">
        <v>14423</v>
      </c>
      <c r="B4940" s="30" t="s">
        <v>14424</v>
      </c>
      <c r="C4940" s="30" t="s">
        <v>14425</v>
      </c>
      <c r="D4940" s="30" t="s">
        <v>74</v>
      </c>
      <c r="E4940" s="30" t="s">
        <v>9891</v>
      </c>
      <c r="F4940" s="30"/>
      <c r="G4940" s="38">
        <v>60</v>
      </c>
      <c r="H4940" s="31">
        <v>0</v>
      </c>
      <c r="I4940" s="30" t="s">
        <v>610</v>
      </c>
      <c r="J4940" s="30" t="s">
        <v>611</v>
      </c>
      <c r="K4940" s="30" t="s">
        <v>495</v>
      </c>
      <c r="L4940" s="30" t="s">
        <v>612</v>
      </c>
      <c r="M4940" s="30" t="s">
        <v>688</v>
      </c>
      <c r="N4940" s="30"/>
      <c r="O4940" s="30" t="s">
        <v>9872</v>
      </c>
      <c r="P4940" s="30" t="s">
        <v>9868</v>
      </c>
      <c r="Q4940" s="30" t="s">
        <v>4174</v>
      </c>
    </row>
    <row r="4941" spans="1:17" hidden="1" x14ac:dyDescent="0.2">
      <c r="A4941" s="30" t="s">
        <v>14426</v>
      </c>
      <c r="B4941" s="30" t="s">
        <v>14427</v>
      </c>
      <c r="C4941" s="30" t="s">
        <v>14428</v>
      </c>
      <c r="D4941" s="30"/>
      <c r="E4941" s="30" t="s">
        <v>10883</v>
      </c>
      <c r="F4941" s="30"/>
      <c r="G4941" s="38"/>
      <c r="H4941" s="31">
        <v>0</v>
      </c>
      <c r="I4941" s="30" t="s">
        <v>5036</v>
      </c>
      <c r="J4941" s="30" t="s">
        <v>5037</v>
      </c>
      <c r="K4941" s="30" t="s">
        <v>495</v>
      </c>
      <c r="L4941" s="30" t="s">
        <v>6232</v>
      </c>
      <c r="M4941" s="30" t="s">
        <v>14429</v>
      </c>
      <c r="N4941" s="30" t="s">
        <v>14430</v>
      </c>
      <c r="O4941" s="30" t="s">
        <v>9872</v>
      </c>
      <c r="P4941" s="30" t="s">
        <v>9868</v>
      </c>
      <c r="Q4941" s="30" t="s">
        <v>499</v>
      </c>
    </row>
    <row r="4942" spans="1:17" hidden="1" x14ac:dyDescent="0.2">
      <c r="A4942" s="30" t="s">
        <v>14431</v>
      </c>
      <c r="B4942" s="30" t="s">
        <v>14432</v>
      </c>
      <c r="C4942" s="30" t="s">
        <v>14433</v>
      </c>
      <c r="D4942" s="30"/>
      <c r="E4942" s="30" t="s">
        <v>10883</v>
      </c>
      <c r="F4942" s="30"/>
      <c r="G4942" s="38"/>
      <c r="H4942" s="31">
        <v>0</v>
      </c>
      <c r="I4942" s="30" t="s">
        <v>622</v>
      </c>
      <c r="J4942" s="30" t="s">
        <v>623</v>
      </c>
      <c r="K4942" s="30" t="s">
        <v>495</v>
      </c>
      <c r="L4942" s="30" t="s">
        <v>6232</v>
      </c>
      <c r="M4942" s="30" t="s">
        <v>1007</v>
      </c>
      <c r="N4942" s="30" t="s">
        <v>1944</v>
      </c>
      <c r="O4942" s="30" t="s">
        <v>9872</v>
      </c>
      <c r="P4942" s="30" t="s">
        <v>9868</v>
      </c>
      <c r="Q4942" s="30" t="s">
        <v>499</v>
      </c>
    </row>
    <row r="4943" spans="1:17" hidden="1" x14ac:dyDescent="0.2">
      <c r="A4943" s="30" t="s">
        <v>14434</v>
      </c>
      <c r="B4943" s="30" t="s">
        <v>14435</v>
      </c>
      <c r="C4943" s="30" t="s">
        <v>14436</v>
      </c>
      <c r="D4943" s="30"/>
      <c r="E4943" s="30"/>
      <c r="F4943" s="30" t="s">
        <v>14378</v>
      </c>
      <c r="G4943" s="38">
        <v>60</v>
      </c>
      <c r="H4943" s="31">
        <v>0</v>
      </c>
      <c r="I4943" s="30"/>
      <c r="J4943" s="30"/>
      <c r="K4943" s="30" t="s">
        <v>495</v>
      </c>
      <c r="L4943" s="30" t="s">
        <v>612</v>
      </c>
      <c r="M4943" s="30" t="s">
        <v>9443</v>
      </c>
      <c r="N4943" s="30"/>
      <c r="O4943" s="30" t="s">
        <v>9872</v>
      </c>
      <c r="P4943" s="30" t="s">
        <v>9868</v>
      </c>
      <c r="Q4943" s="30" t="s">
        <v>4458</v>
      </c>
    </row>
    <row r="4944" spans="1:17" hidden="1" x14ac:dyDescent="0.2">
      <c r="A4944" s="30" t="s">
        <v>14437</v>
      </c>
      <c r="B4944" s="30" t="s">
        <v>14438</v>
      </c>
      <c r="C4944" s="30" t="s">
        <v>14439</v>
      </c>
      <c r="D4944" s="30"/>
      <c r="E4944" s="30" t="s">
        <v>10883</v>
      </c>
      <c r="F4944" s="30"/>
      <c r="G4944" s="38"/>
      <c r="H4944" s="31">
        <v>0</v>
      </c>
      <c r="I4944" s="30" t="s">
        <v>622</v>
      </c>
      <c r="J4944" s="30" t="s">
        <v>623</v>
      </c>
      <c r="K4944" s="30" t="s">
        <v>495</v>
      </c>
      <c r="L4944" s="30" t="s">
        <v>6232</v>
      </c>
      <c r="M4944" s="30" t="s">
        <v>14440</v>
      </c>
      <c r="N4944" s="30" t="s">
        <v>14441</v>
      </c>
      <c r="O4944" s="30" t="s">
        <v>9872</v>
      </c>
      <c r="P4944" s="30" t="s">
        <v>9868</v>
      </c>
      <c r="Q4944" s="30" t="s">
        <v>499</v>
      </c>
    </row>
    <row r="4945" spans="1:17" hidden="1" x14ac:dyDescent="0.2">
      <c r="A4945" s="30" t="s">
        <v>14442</v>
      </c>
      <c r="B4945" s="30" t="s">
        <v>14443</v>
      </c>
      <c r="C4945" s="30" t="s">
        <v>14444</v>
      </c>
      <c r="D4945" s="30"/>
      <c r="E4945" s="30"/>
      <c r="F4945" s="30"/>
      <c r="G4945" s="38">
        <v>60</v>
      </c>
      <c r="H4945" s="31">
        <v>0</v>
      </c>
      <c r="I4945" s="30" t="s">
        <v>610</v>
      </c>
      <c r="J4945" s="30" t="s">
        <v>611</v>
      </c>
      <c r="K4945" s="30" t="s">
        <v>495</v>
      </c>
      <c r="L4945" s="30" t="s">
        <v>612</v>
      </c>
      <c r="M4945" s="30" t="s">
        <v>6616</v>
      </c>
      <c r="N4945" s="30"/>
      <c r="O4945" s="30" t="s">
        <v>9872</v>
      </c>
      <c r="P4945" s="30" t="s">
        <v>9868</v>
      </c>
      <c r="Q4945" s="30" t="s">
        <v>499</v>
      </c>
    </row>
    <row r="4946" spans="1:17" hidden="1" x14ac:dyDescent="0.2">
      <c r="A4946" s="30" t="s">
        <v>14445</v>
      </c>
      <c r="B4946" s="30" t="s">
        <v>14446</v>
      </c>
      <c r="C4946" s="30" t="s">
        <v>14447</v>
      </c>
      <c r="D4946" s="30"/>
      <c r="E4946" s="30" t="s">
        <v>10883</v>
      </c>
      <c r="F4946" s="30"/>
      <c r="G4946" s="38">
        <v>60</v>
      </c>
      <c r="H4946" s="31">
        <v>0</v>
      </c>
      <c r="I4946" s="30" t="s">
        <v>610</v>
      </c>
      <c r="J4946" s="30" t="s">
        <v>611</v>
      </c>
      <c r="K4946" s="30" t="s">
        <v>495</v>
      </c>
      <c r="L4946" s="30" t="s">
        <v>612</v>
      </c>
      <c r="M4946" s="30" t="s">
        <v>14448</v>
      </c>
      <c r="N4946" s="30"/>
      <c r="O4946" s="30" t="s">
        <v>9872</v>
      </c>
      <c r="P4946" s="30" t="s">
        <v>9868</v>
      </c>
      <c r="Q4946" s="30" t="s">
        <v>499</v>
      </c>
    </row>
    <row r="4947" spans="1:17" hidden="1" x14ac:dyDescent="0.2">
      <c r="A4947" s="30" t="s">
        <v>14449</v>
      </c>
      <c r="B4947" s="30" t="s">
        <v>14450</v>
      </c>
      <c r="C4947" s="30" t="s">
        <v>14451</v>
      </c>
      <c r="D4947" s="30"/>
      <c r="E4947" s="30" t="s">
        <v>10883</v>
      </c>
      <c r="F4947" s="30"/>
      <c r="G4947" s="38"/>
      <c r="H4947" s="31">
        <v>0</v>
      </c>
      <c r="I4947" s="30" t="s">
        <v>755</v>
      </c>
      <c r="J4947" s="30" t="s">
        <v>756</v>
      </c>
      <c r="K4947" s="30" t="s">
        <v>495</v>
      </c>
      <c r="L4947" s="30" t="s">
        <v>6232</v>
      </c>
      <c r="M4947" s="30" t="s">
        <v>14448</v>
      </c>
      <c r="N4947" s="30" t="s">
        <v>14452</v>
      </c>
      <c r="O4947" s="30" t="s">
        <v>9872</v>
      </c>
      <c r="P4947" s="30" t="s">
        <v>9868</v>
      </c>
      <c r="Q4947" s="30" t="s">
        <v>499</v>
      </c>
    </row>
    <row r="4948" spans="1:17" hidden="1" x14ac:dyDescent="0.2">
      <c r="A4948" s="30" t="s">
        <v>14453</v>
      </c>
      <c r="B4948" s="30" t="s">
        <v>14454</v>
      </c>
      <c r="C4948" s="30" t="s">
        <v>14455</v>
      </c>
      <c r="D4948" s="30"/>
      <c r="E4948" s="30"/>
      <c r="F4948" s="30" t="s">
        <v>14378</v>
      </c>
      <c r="G4948" s="38">
        <v>60</v>
      </c>
      <c r="H4948" s="31">
        <v>0</v>
      </c>
      <c r="I4948" s="30" t="s">
        <v>5036</v>
      </c>
      <c r="J4948" s="30" t="s">
        <v>5037</v>
      </c>
      <c r="K4948" s="30" t="s">
        <v>495</v>
      </c>
      <c r="L4948" s="30" t="s">
        <v>612</v>
      </c>
      <c r="M4948" s="30" t="s">
        <v>780</v>
      </c>
      <c r="N4948" s="30"/>
      <c r="O4948" s="30" t="s">
        <v>9872</v>
      </c>
      <c r="P4948" s="30" t="s">
        <v>9868</v>
      </c>
      <c r="Q4948" s="30" t="s">
        <v>4458</v>
      </c>
    </row>
    <row r="4949" spans="1:17" hidden="1" x14ac:dyDescent="0.2">
      <c r="A4949" s="30" t="s">
        <v>14456</v>
      </c>
      <c r="B4949" s="30" t="s">
        <v>14457</v>
      </c>
      <c r="C4949" s="30" t="s">
        <v>14458</v>
      </c>
      <c r="D4949" s="30" t="s">
        <v>74</v>
      </c>
      <c r="E4949" s="30" t="s">
        <v>9891</v>
      </c>
      <c r="F4949" s="30"/>
      <c r="G4949" s="38">
        <v>60</v>
      </c>
      <c r="H4949" s="31">
        <v>0</v>
      </c>
      <c r="I4949" s="30" t="s">
        <v>5036</v>
      </c>
      <c r="J4949" s="30" t="s">
        <v>5037</v>
      </c>
      <c r="K4949" s="30" t="s">
        <v>495</v>
      </c>
      <c r="L4949" s="30" t="s">
        <v>612</v>
      </c>
      <c r="M4949" s="30" t="s">
        <v>4226</v>
      </c>
      <c r="N4949" s="30"/>
      <c r="O4949" s="30" t="s">
        <v>9872</v>
      </c>
      <c r="P4949" s="30" t="s">
        <v>9868</v>
      </c>
      <c r="Q4949" s="30" t="s">
        <v>4174</v>
      </c>
    </row>
    <row r="4950" spans="1:17" hidden="1" x14ac:dyDescent="0.2">
      <c r="A4950" s="30" t="s">
        <v>14459</v>
      </c>
      <c r="B4950" s="30" t="s">
        <v>14460</v>
      </c>
      <c r="C4950" s="30" t="s">
        <v>14461</v>
      </c>
      <c r="D4950" s="30"/>
      <c r="E4950" s="30" t="s">
        <v>10883</v>
      </c>
      <c r="F4950" s="30"/>
      <c r="G4950" s="38"/>
      <c r="H4950" s="31">
        <v>0</v>
      </c>
      <c r="I4950" s="30" t="s">
        <v>5036</v>
      </c>
      <c r="J4950" s="30" t="s">
        <v>5037</v>
      </c>
      <c r="K4950" s="30" t="s">
        <v>495</v>
      </c>
      <c r="L4950" s="30" t="s">
        <v>6232</v>
      </c>
      <c r="M4950" s="30" t="s">
        <v>14462</v>
      </c>
      <c r="N4950" s="30" t="s">
        <v>14462</v>
      </c>
      <c r="O4950" s="30" t="s">
        <v>9872</v>
      </c>
      <c r="P4950" s="30" t="s">
        <v>9868</v>
      </c>
      <c r="Q4950" s="30" t="s">
        <v>499</v>
      </c>
    </row>
    <row r="4951" spans="1:17" hidden="1" x14ac:dyDescent="0.2">
      <c r="A4951" s="30" t="s">
        <v>14463</v>
      </c>
      <c r="B4951" s="30" t="s">
        <v>14464</v>
      </c>
      <c r="C4951" s="30" t="s">
        <v>14465</v>
      </c>
      <c r="D4951" s="30" t="s">
        <v>74</v>
      </c>
      <c r="E4951" s="30" t="s">
        <v>9891</v>
      </c>
      <c r="F4951" s="30"/>
      <c r="G4951" s="38">
        <v>60</v>
      </c>
      <c r="H4951" s="31">
        <v>0</v>
      </c>
      <c r="I4951" s="30" t="s">
        <v>5036</v>
      </c>
      <c r="J4951" s="30" t="s">
        <v>5037</v>
      </c>
      <c r="K4951" s="30" t="s">
        <v>495</v>
      </c>
      <c r="L4951" s="30" t="s">
        <v>612</v>
      </c>
      <c r="M4951" s="30" t="s">
        <v>4226</v>
      </c>
      <c r="N4951" s="30"/>
      <c r="O4951" s="30" t="s">
        <v>9872</v>
      </c>
      <c r="P4951" s="30" t="s">
        <v>9868</v>
      </c>
      <c r="Q4951" s="30" t="s">
        <v>4174</v>
      </c>
    </row>
    <row r="4952" spans="1:17" hidden="1" x14ac:dyDescent="0.2">
      <c r="A4952" s="30" t="s">
        <v>14466</v>
      </c>
      <c r="B4952" s="30" t="s">
        <v>14467</v>
      </c>
      <c r="C4952" s="30" t="s">
        <v>14468</v>
      </c>
      <c r="D4952" s="30"/>
      <c r="E4952" s="30"/>
      <c r="F4952" s="30"/>
      <c r="G4952" s="38">
        <v>60</v>
      </c>
      <c r="H4952" s="31">
        <v>0</v>
      </c>
      <c r="I4952" s="30" t="s">
        <v>5036</v>
      </c>
      <c r="J4952" s="30" t="s">
        <v>5037</v>
      </c>
      <c r="K4952" s="30" t="s">
        <v>495</v>
      </c>
      <c r="L4952" s="30" t="s">
        <v>612</v>
      </c>
      <c r="M4952" s="30" t="s">
        <v>9437</v>
      </c>
      <c r="N4952" s="30"/>
      <c r="O4952" s="30" t="s">
        <v>9872</v>
      </c>
      <c r="P4952" s="30" t="s">
        <v>9868</v>
      </c>
      <c r="Q4952" s="30" t="s">
        <v>499</v>
      </c>
    </row>
    <row r="4953" spans="1:17" hidden="1" x14ac:dyDescent="0.2">
      <c r="A4953" s="30" t="s">
        <v>14469</v>
      </c>
      <c r="B4953" s="30" t="s">
        <v>14470</v>
      </c>
      <c r="C4953" s="30" t="s">
        <v>14471</v>
      </c>
      <c r="D4953" s="30"/>
      <c r="E4953" s="30" t="s">
        <v>10883</v>
      </c>
      <c r="F4953" s="30"/>
      <c r="G4953" s="38">
        <v>60</v>
      </c>
      <c r="H4953" s="31">
        <v>0</v>
      </c>
      <c r="I4953" s="30" t="s">
        <v>5036</v>
      </c>
      <c r="J4953" s="30" t="s">
        <v>5037</v>
      </c>
      <c r="K4953" s="30" t="s">
        <v>495</v>
      </c>
      <c r="L4953" s="30" t="s">
        <v>612</v>
      </c>
      <c r="M4953" s="30" t="s">
        <v>11187</v>
      </c>
      <c r="N4953" s="30"/>
      <c r="O4953" s="30" t="s">
        <v>9872</v>
      </c>
      <c r="P4953" s="30" t="s">
        <v>9868</v>
      </c>
      <c r="Q4953" s="30" t="s">
        <v>499</v>
      </c>
    </row>
    <row r="4954" spans="1:17" hidden="1" x14ac:dyDescent="0.2">
      <c r="A4954" s="30" t="s">
        <v>14472</v>
      </c>
      <c r="B4954" s="30" t="s">
        <v>14473</v>
      </c>
      <c r="C4954" s="30" t="s">
        <v>14474</v>
      </c>
      <c r="D4954" s="30"/>
      <c r="E4954" s="30"/>
      <c r="F4954" s="30"/>
      <c r="G4954" s="38">
        <v>60</v>
      </c>
      <c r="H4954" s="31">
        <v>0</v>
      </c>
      <c r="I4954" s="30" t="s">
        <v>5036</v>
      </c>
      <c r="J4954" s="30" t="s">
        <v>5037</v>
      </c>
      <c r="K4954" s="30" t="s">
        <v>495</v>
      </c>
      <c r="L4954" s="30" t="s">
        <v>612</v>
      </c>
      <c r="M4954" s="30" t="s">
        <v>9437</v>
      </c>
      <c r="N4954" s="30"/>
      <c r="O4954" s="30" t="s">
        <v>9872</v>
      </c>
      <c r="P4954" s="30" t="s">
        <v>9868</v>
      </c>
      <c r="Q4954" s="30" t="s">
        <v>499</v>
      </c>
    </row>
    <row r="4955" spans="1:17" hidden="1" x14ac:dyDescent="0.2">
      <c r="A4955" s="30" t="s">
        <v>14475</v>
      </c>
      <c r="B4955" s="30" t="s">
        <v>14476</v>
      </c>
      <c r="C4955" s="30" t="s">
        <v>14477</v>
      </c>
      <c r="D4955" s="30"/>
      <c r="E4955" s="30"/>
      <c r="F4955" s="30"/>
      <c r="G4955" s="38">
        <v>60</v>
      </c>
      <c r="H4955" s="31">
        <v>0</v>
      </c>
      <c r="I4955" s="30" t="s">
        <v>5036</v>
      </c>
      <c r="J4955" s="30" t="s">
        <v>5037</v>
      </c>
      <c r="K4955" s="30" t="s">
        <v>495</v>
      </c>
      <c r="L4955" s="30" t="s">
        <v>612</v>
      </c>
      <c r="M4955" s="30" t="s">
        <v>1128</v>
      </c>
      <c r="N4955" s="30"/>
      <c r="O4955" s="30" t="s">
        <v>9872</v>
      </c>
      <c r="P4955" s="30" t="s">
        <v>9868</v>
      </c>
      <c r="Q4955" s="30" t="s">
        <v>499</v>
      </c>
    </row>
    <row r="4956" spans="1:17" hidden="1" x14ac:dyDescent="0.2">
      <c r="A4956" s="30" t="s">
        <v>14478</v>
      </c>
      <c r="B4956" s="30" t="s">
        <v>14479</v>
      </c>
      <c r="C4956" s="30" t="s">
        <v>14480</v>
      </c>
      <c r="D4956" s="30"/>
      <c r="E4956" s="30"/>
      <c r="F4956" s="30"/>
      <c r="G4956" s="38">
        <v>60</v>
      </c>
      <c r="H4956" s="31">
        <v>0</v>
      </c>
      <c r="I4956" s="30" t="s">
        <v>5036</v>
      </c>
      <c r="J4956" s="30" t="s">
        <v>5037</v>
      </c>
      <c r="K4956" s="30" t="s">
        <v>495</v>
      </c>
      <c r="L4956" s="30" t="s">
        <v>612</v>
      </c>
      <c r="M4956" s="30" t="s">
        <v>9437</v>
      </c>
      <c r="N4956" s="30"/>
      <c r="O4956" s="30" t="s">
        <v>9872</v>
      </c>
      <c r="P4956" s="30" t="s">
        <v>9868</v>
      </c>
      <c r="Q4956" s="30" t="s">
        <v>499</v>
      </c>
    </row>
    <row r="4957" spans="1:17" hidden="1" x14ac:dyDescent="0.2">
      <c r="A4957" s="30" t="s">
        <v>14481</v>
      </c>
      <c r="B4957" s="30" t="s">
        <v>14482</v>
      </c>
      <c r="C4957" s="30" t="s">
        <v>14483</v>
      </c>
      <c r="D4957" s="30" t="s">
        <v>74</v>
      </c>
      <c r="E4957" s="30" t="s">
        <v>9891</v>
      </c>
      <c r="F4957" s="30"/>
      <c r="G4957" s="38">
        <v>60</v>
      </c>
      <c r="H4957" s="31">
        <v>0</v>
      </c>
      <c r="I4957" s="30" t="s">
        <v>5036</v>
      </c>
      <c r="J4957" s="30" t="s">
        <v>5037</v>
      </c>
      <c r="K4957" s="30" t="s">
        <v>495</v>
      </c>
      <c r="L4957" s="30" t="s">
        <v>612</v>
      </c>
      <c r="M4957" s="30" t="s">
        <v>997</v>
      </c>
      <c r="N4957" s="30"/>
      <c r="O4957" s="30" t="s">
        <v>9872</v>
      </c>
      <c r="P4957" s="30" t="s">
        <v>9868</v>
      </c>
      <c r="Q4957" s="30" t="s">
        <v>4174</v>
      </c>
    </row>
    <row r="4958" spans="1:17" hidden="1" x14ac:dyDescent="0.2">
      <c r="A4958" s="30" t="s">
        <v>14484</v>
      </c>
      <c r="B4958" s="30" t="s">
        <v>14485</v>
      </c>
      <c r="C4958" s="30" t="s">
        <v>14486</v>
      </c>
      <c r="D4958" s="30"/>
      <c r="E4958" s="30" t="s">
        <v>10883</v>
      </c>
      <c r="F4958" s="30"/>
      <c r="G4958" s="38"/>
      <c r="H4958" s="31">
        <v>0</v>
      </c>
      <c r="I4958" s="30" t="s">
        <v>5036</v>
      </c>
      <c r="J4958" s="30" t="s">
        <v>5037</v>
      </c>
      <c r="K4958" s="30" t="s">
        <v>495</v>
      </c>
      <c r="L4958" s="30" t="s">
        <v>6232</v>
      </c>
      <c r="M4958" s="30" t="s">
        <v>14487</v>
      </c>
      <c r="N4958" s="30" t="s">
        <v>14488</v>
      </c>
      <c r="O4958" s="30" t="s">
        <v>9872</v>
      </c>
      <c r="P4958" s="30" t="s">
        <v>9868</v>
      </c>
      <c r="Q4958" s="30" t="s">
        <v>499</v>
      </c>
    </row>
    <row r="4959" spans="1:17" hidden="1" x14ac:dyDescent="0.2">
      <c r="A4959" s="30" t="s">
        <v>14489</v>
      </c>
      <c r="B4959" s="30" t="s">
        <v>14490</v>
      </c>
      <c r="C4959" s="30" t="s">
        <v>14491</v>
      </c>
      <c r="D4959" s="30" t="s">
        <v>74</v>
      </c>
      <c r="E4959" s="30" t="s">
        <v>9891</v>
      </c>
      <c r="F4959" s="30"/>
      <c r="G4959" s="38">
        <v>60</v>
      </c>
      <c r="H4959" s="31">
        <v>0</v>
      </c>
      <c r="I4959" s="30" t="s">
        <v>5036</v>
      </c>
      <c r="J4959" s="30" t="s">
        <v>5037</v>
      </c>
      <c r="K4959" s="30" t="s">
        <v>495</v>
      </c>
      <c r="L4959" s="30" t="s">
        <v>612</v>
      </c>
      <c r="M4959" s="30" t="s">
        <v>9437</v>
      </c>
      <c r="N4959" s="30"/>
      <c r="O4959" s="30" t="s">
        <v>9872</v>
      </c>
      <c r="P4959" s="30" t="s">
        <v>9868</v>
      </c>
      <c r="Q4959" s="30" t="s">
        <v>4174</v>
      </c>
    </row>
    <row r="4960" spans="1:17" hidden="1" x14ac:dyDescent="0.2">
      <c r="A4960" s="30" t="s">
        <v>14492</v>
      </c>
      <c r="B4960" s="30" t="s">
        <v>14493</v>
      </c>
      <c r="C4960" s="30" t="s">
        <v>14494</v>
      </c>
      <c r="D4960" s="30"/>
      <c r="E4960" s="30"/>
      <c r="F4960" s="30"/>
      <c r="G4960" s="38">
        <v>60</v>
      </c>
      <c r="H4960" s="31">
        <v>0</v>
      </c>
      <c r="I4960" s="30" t="s">
        <v>5036</v>
      </c>
      <c r="J4960" s="30" t="s">
        <v>5037</v>
      </c>
      <c r="K4960" s="30" t="s">
        <v>495</v>
      </c>
      <c r="L4960" s="30" t="s">
        <v>612</v>
      </c>
      <c r="M4960" s="30" t="s">
        <v>6055</v>
      </c>
      <c r="N4960" s="30"/>
      <c r="O4960" s="30" t="s">
        <v>9872</v>
      </c>
      <c r="P4960" s="30" t="s">
        <v>9868</v>
      </c>
      <c r="Q4960" s="30" t="s">
        <v>499</v>
      </c>
    </row>
    <row r="4961" spans="1:17" hidden="1" x14ac:dyDescent="0.2">
      <c r="A4961" s="30" t="s">
        <v>14495</v>
      </c>
      <c r="B4961" s="30" t="s">
        <v>14496</v>
      </c>
      <c r="C4961" s="30" t="s">
        <v>14497</v>
      </c>
      <c r="D4961" s="30"/>
      <c r="E4961" s="30" t="s">
        <v>10883</v>
      </c>
      <c r="F4961" s="30"/>
      <c r="G4961" s="38"/>
      <c r="H4961" s="31">
        <v>0</v>
      </c>
      <c r="I4961" s="30" t="s">
        <v>5036</v>
      </c>
      <c r="J4961" s="30" t="s">
        <v>5037</v>
      </c>
      <c r="K4961" s="30" t="s">
        <v>495</v>
      </c>
      <c r="L4961" s="30" t="s">
        <v>6232</v>
      </c>
      <c r="M4961" s="30" t="s">
        <v>14498</v>
      </c>
      <c r="N4961" s="30" t="s">
        <v>14499</v>
      </c>
      <c r="O4961" s="30" t="s">
        <v>9872</v>
      </c>
      <c r="P4961" s="30" t="s">
        <v>9868</v>
      </c>
      <c r="Q4961" s="30" t="s">
        <v>499</v>
      </c>
    </row>
    <row r="4962" spans="1:17" hidden="1" x14ac:dyDescent="0.2">
      <c r="A4962" s="30" t="s">
        <v>14500</v>
      </c>
      <c r="B4962" s="30" t="s">
        <v>14501</v>
      </c>
      <c r="C4962" s="30" t="s">
        <v>14502</v>
      </c>
      <c r="D4962" s="30"/>
      <c r="E4962" s="30" t="s">
        <v>9891</v>
      </c>
      <c r="F4962" s="30" t="s">
        <v>14503</v>
      </c>
      <c r="G4962" s="38">
        <v>60</v>
      </c>
      <c r="H4962" s="31">
        <v>0</v>
      </c>
      <c r="I4962" s="30" t="s">
        <v>628</v>
      </c>
      <c r="J4962" s="30" t="s">
        <v>629</v>
      </c>
      <c r="K4962" s="30" t="s">
        <v>495</v>
      </c>
      <c r="L4962" s="30" t="s">
        <v>3708</v>
      </c>
      <c r="M4962" s="30" t="s">
        <v>631</v>
      </c>
      <c r="N4962" s="30"/>
      <c r="O4962" s="30" t="s">
        <v>9872</v>
      </c>
      <c r="P4962" s="30" t="s">
        <v>9868</v>
      </c>
      <c r="Q4962" s="30" t="s">
        <v>499</v>
      </c>
    </row>
    <row r="4963" spans="1:17" hidden="1" x14ac:dyDescent="0.2">
      <c r="A4963" s="30" t="s">
        <v>14504</v>
      </c>
      <c r="B4963" s="30" t="s">
        <v>14505</v>
      </c>
      <c r="C4963" s="30" t="s">
        <v>14506</v>
      </c>
      <c r="D4963" s="30"/>
      <c r="E4963" s="30" t="s">
        <v>9870</v>
      </c>
      <c r="F4963" s="30" t="s">
        <v>14507</v>
      </c>
      <c r="G4963" s="38">
        <v>60</v>
      </c>
      <c r="H4963" s="31">
        <v>0</v>
      </c>
      <c r="I4963" s="30" t="s">
        <v>546</v>
      </c>
      <c r="J4963" s="30" t="s">
        <v>547</v>
      </c>
      <c r="K4963" s="30" t="s">
        <v>495</v>
      </c>
      <c r="L4963" s="30" t="s">
        <v>14508</v>
      </c>
      <c r="M4963" s="30" t="s">
        <v>573</v>
      </c>
      <c r="N4963" s="30"/>
      <c r="O4963" s="30" t="s">
        <v>9872</v>
      </c>
      <c r="P4963" s="30" t="s">
        <v>9868</v>
      </c>
      <c r="Q4963" s="30" t="s">
        <v>499</v>
      </c>
    </row>
    <row r="4964" spans="1:17" hidden="1" x14ac:dyDescent="0.2">
      <c r="A4964" s="30" t="s">
        <v>14509</v>
      </c>
      <c r="B4964" s="30" t="s">
        <v>14510</v>
      </c>
      <c r="C4964" s="30" t="s">
        <v>14511</v>
      </c>
      <c r="D4964" s="30"/>
      <c r="E4964" s="30" t="s">
        <v>9870</v>
      </c>
      <c r="F4964" s="30" t="s">
        <v>14512</v>
      </c>
      <c r="G4964" s="38">
        <v>60</v>
      </c>
      <c r="H4964" s="31">
        <v>0</v>
      </c>
      <c r="I4964" s="30" t="s">
        <v>546</v>
      </c>
      <c r="J4964" s="30" t="s">
        <v>547</v>
      </c>
      <c r="K4964" s="30" t="s">
        <v>495</v>
      </c>
      <c r="L4964" s="30" t="s">
        <v>907</v>
      </c>
      <c r="M4964" s="30" t="s">
        <v>573</v>
      </c>
      <c r="N4964" s="30" t="s">
        <v>14513</v>
      </c>
      <c r="O4964" s="30" t="s">
        <v>9872</v>
      </c>
      <c r="P4964" s="30" t="s">
        <v>9868</v>
      </c>
      <c r="Q4964" s="30" t="s">
        <v>499</v>
      </c>
    </row>
    <row r="4965" spans="1:17" hidden="1" x14ac:dyDescent="0.2">
      <c r="A4965" s="30" t="s">
        <v>14514</v>
      </c>
      <c r="B4965" s="30" t="s">
        <v>14515</v>
      </c>
      <c r="C4965" s="30" t="s">
        <v>14516</v>
      </c>
      <c r="D4965" s="30"/>
      <c r="E4965" s="30" t="s">
        <v>14517</v>
      </c>
      <c r="F4965" s="30" t="s">
        <v>14518</v>
      </c>
      <c r="G4965" s="38">
        <v>60</v>
      </c>
      <c r="H4965" s="31">
        <v>0</v>
      </c>
      <c r="I4965" s="30" t="s">
        <v>600</v>
      </c>
      <c r="J4965" s="30" t="s">
        <v>601</v>
      </c>
      <c r="K4965" s="30" t="s">
        <v>495</v>
      </c>
      <c r="L4965" s="30" t="s">
        <v>496</v>
      </c>
      <c r="M4965" s="30" t="s">
        <v>695</v>
      </c>
      <c r="N4965" s="30" t="s">
        <v>3085</v>
      </c>
      <c r="O4965" s="30" t="s">
        <v>9872</v>
      </c>
      <c r="P4965" s="30" t="s">
        <v>9868</v>
      </c>
      <c r="Q4965" s="30" t="s">
        <v>499</v>
      </c>
    </row>
    <row r="4966" spans="1:17" hidden="1" x14ac:dyDescent="0.2">
      <c r="A4966" s="30" t="s">
        <v>14519</v>
      </c>
      <c r="B4966" s="30" t="s">
        <v>14520</v>
      </c>
      <c r="C4966" s="30" t="s">
        <v>14521</v>
      </c>
      <c r="D4966" s="30"/>
      <c r="E4966" s="30" t="s">
        <v>14517</v>
      </c>
      <c r="F4966" s="30" t="s">
        <v>74</v>
      </c>
      <c r="G4966" s="38">
        <v>60</v>
      </c>
      <c r="H4966" s="31">
        <v>0</v>
      </c>
      <c r="I4966" s="30" t="s">
        <v>600</v>
      </c>
      <c r="J4966" s="30" t="s">
        <v>601</v>
      </c>
      <c r="K4966" s="30" t="s">
        <v>495</v>
      </c>
      <c r="L4966" s="30" t="s">
        <v>496</v>
      </c>
      <c r="M4966" s="30" t="s">
        <v>596</v>
      </c>
      <c r="N4966" s="30"/>
      <c r="O4966" s="30" t="s">
        <v>9872</v>
      </c>
      <c r="P4966" s="30" t="s">
        <v>9868</v>
      </c>
      <c r="Q4966" s="30" t="s">
        <v>499</v>
      </c>
    </row>
    <row r="4967" spans="1:17" hidden="1" x14ac:dyDescent="0.2">
      <c r="A4967" s="30" t="s">
        <v>14522</v>
      </c>
      <c r="B4967" s="30" t="s">
        <v>14523</v>
      </c>
      <c r="C4967" s="30" t="s">
        <v>14524</v>
      </c>
      <c r="D4967" s="30"/>
      <c r="E4967" s="30" t="s">
        <v>9891</v>
      </c>
      <c r="F4967" s="30" t="s">
        <v>14525</v>
      </c>
      <c r="G4967" s="38">
        <v>60</v>
      </c>
      <c r="H4967" s="31">
        <v>0</v>
      </c>
      <c r="I4967" s="30" t="s">
        <v>628</v>
      </c>
      <c r="J4967" s="30" t="s">
        <v>629</v>
      </c>
      <c r="K4967" s="30" t="s">
        <v>495</v>
      </c>
      <c r="L4967" s="30" t="s">
        <v>4928</v>
      </c>
      <c r="M4967" s="30" t="s">
        <v>631</v>
      </c>
      <c r="N4967" s="30"/>
      <c r="O4967" s="30" t="s">
        <v>9872</v>
      </c>
      <c r="P4967" s="30" t="s">
        <v>9868</v>
      </c>
      <c r="Q4967" s="30" t="s">
        <v>499</v>
      </c>
    </row>
    <row r="4968" spans="1:17" hidden="1" x14ac:dyDescent="0.2">
      <c r="A4968" s="30" t="s">
        <v>14526</v>
      </c>
      <c r="B4968" s="30" t="s">
        <v>14527</v>
      </c>
      <c r="C4968" s="30" t="s">
        <v>14528</v>
      </c>
      <c r="D4968" s="30"/>
      <c r="E4968" s="30" t="s">
        <v>9891</v>
      </c>
      <c r="F4968" s="30" t="s">
        <v>14529</v>
      </c>
      <c r="G4968" s="38">
        <v>60</v>
      </c>
      <c r="H4968" s="31">
        <v>0</v>
      </c>
      <c r="I4968" s="30" t="s">
        <v>628</v>
      </c>
      <c r="J4968" s="30" t="s">
        <v>629</v>
      </c>
      <c r="K4968" s="30" t="s">
        <v>495</v>
      </c>
      <c r="L4968" s="30" t="s">
        <v>3588</v>
      </c>
      <c r="M4968" s="30" t="s">
        <v>631</v>
      </c>
      <c r="N4968" s="30"/>
      <c r="O4968" s="30" t="s">
        <v>9872</v>
      </c>
      <c r="P4968" s="30" t="s">
        <v>9868</v>
      </c>
      <c r="Q4968" s="30" t="s">
        <v>499</v>
      </c>
    </row>
    <row r="4969" spans="1:17" hidden="1" x14ac:dyDescent="0.2">
      <c r="A4969" s="30" t="s">
        <v>14530</v>
      </c>
      <c r="B4969" s="30" t="s">
        <v>14531</v>
      </c>
      <c r="C4969" s="30" t="s">
        <v>14532</v>
      </c>
      <c r="D4969" s="30"/>
      <c r="E4969" s="30" t="s">
        <v>9891</v>
      </c>
      <c r="F4969" s="30" t="s">
        <v>14533</v>
      </c>
      <c r="G4969" s="38">
        <v>60</v>
      </c>
      <c r="H4969" s="31">
        <v>0</v>
      </c>
      <c r="I4969" s="30" t="s">
        <v>628</v>
      </c>
      <c r="J4969" s="30" t="s">
        <v>629</v>
      </c>
      <c r="K4969" s="30" t="s">
        <v>495</v>
      </c>
      <c r="L4969" s="30" t="s">
        <v>1132</v>
      </c>
      <c r="M4969" s="30" t="s">
        <v>631</v>
      </c>
      <c r="N4969" s="30"/>
      <c r="O4969" s="30" t="s">
        <v>9872</v>
      </c>
      <c r="P4969" s="30" t="s">
        <v>9868</v>
      </c>
      <c r="Q4969" s="30" t="s">
        <v>499</v>
      </c>
    </row>
    <row r="4970" spans="1:17" hidden="1" x14ac:dyDescent="0.2">
      <c r="A4970" s="30" t="s">
        <v>14534</v>
      </c>
      <c r="B4970" s="30" t="s">
        <v>14535</v>
      </c>
      <c r="C4970" s="30" t="s">
        <v>14536</v>
      </c>
      <c r="D4970" s="30"/>
      <c r="E4970" s="30"/>
      <c r="F4970" s="30" t="s">
        <v>10055</v>
      </c>
      <c r="G4970" s="38"/>
      <c r="H4970" s="31">
        <v>0</v>
      </c>
      <c r="I4970" s="30" t="s">
        <v>628</v>
      </c>
      <c r="J4970" s="30" t="s">
        <v>629</v>
      </c>
      <c r="K4970" s="30" t="s">
        <v>495</v>
      </c>
      <c r="L4970" s="30" t="s">
        <v>3293</v>
      </c>
      <c r="M4970" s="30" t="s">
        <v>631</v>
      </c>
      <c r="N4970" s="30"/>
      <c r="O4970" s="30" t="s">
        <v>9872</v>
      </c>
      <c r="P4970" s="30" t="s">
        <v>9868</v>
      </c>
      <c r="Q4970" s="30" t="s">
        <v>499</v>
      </c>
    </row>
    <row r="4971" spans="1:17" hidden="1" x14ac:dyDescent="0.2">
      <c r="A4971" s="30" t="s">
        <v>14537</v>
      </c>
      <c r="B4971" s="30" t="s">
        <v>14538</v>
      </c>
      <c r="C4971" s="30" t="s">
        <v>14539</v>
      </c>
      <c r="D4971" s="30"/>
      <c r="E4971" s="30" t="s">
        <v>503</v>
      </c>
      <c r="F4971" s="30" t="s">
        <v>14540</v>
      </c>
      <c r="G4971" s="38"/>
      <c r="H4971" s="31">
        <v>0</v>
      </c>
      <c r="I4971" s="30" t="s">
        <v>718</v>
      </c>
      <c r="J4971" s="30" t="s">
        <v>719</v>
      </c>
      <c r="K4971" s="30" t="s">
        <v>495</v>
      </c>
      <c r="L4971" s="30" t="s">
        <v>496</v>
      </c>
      <c r="M4971" s="30" t="s">
        <v>588</v>
      </c>
      <c r="N4971" s="30"/>
      <c r="O4971" s="30" t="s">
        <v>14537</v>
      </c>
      <c r="P4971" s="30" t="s">
        <v>14538</v>
      </c>
      <c r="Q4971" s="30" t="s">
        <v>499</v>
      </c>
    </row>
    <row r="4972" spans="1:17" hidden="1" x14ac:dyDescent="0.2">
      <c r="A4972" s="30" t="s">
        <v>14541</v>
      </c>
      <c r="B4972" s="30" t="s">
        <v>7822</v>
      </c>
      <c r="O4972" t="s">
        <v>7820</v>
      </c>
      <c r="P4972" t="s">
        <v>7819</v>
      </c>
    </row>
    <row r="4973" spans="1:17" hidden="1" x14ac:dyDescent="0.2">
      <c r="A4973" s="30" t="s">
        <v>14542</v>
      </c>
      <c r="B4973" s="30" t="s">
        <v>7822</v>
      </c>
      <c r="O4973" t="s">
        <v>7820</v>
      </c>
      <c r="P4973" t="s">
        <v>7819</v>
      </c>
    </row>
    <row r="4974" spans="1:17" hidden="1" x14ac:dyDescent="0.2">
      <c r="A4974" s="30" t="s">
        <v>14543</v>
      </c>
      <c r="B4974" s="30" t="s">
        <v>7822</v>
      </c>
      <c r="O4974" t="s">
        <v>7820</v>
      </c>
      <c r="P4974" t="s">
        <v>7819</v>
      </c>
    </row>
    <row r="4975" spans="1:17" hidden="1" x14ac:dyDescent="0.2">
      <c r="A4975" s="30" t="s">
        <v>14543</v>
      </c>
      <c r="B4975" s="30" t="s">
        <v>7822</v>
      </c>
      <c r="O4975" t="s">
        <v>7820</v>
      </c>
      <c r="P4975" t="s">
        <v>7819</v>
      </c>
    </row>
    <row r="4976" spans="1:17" hidden="1" x14ac:dyDescent="0.2">
      <c r="A4976" s="30" t="s">
        <v>14544</v>
      </c>
      <c r="B4976" s="30" t="s">
        <v>7822</v>
      </c>
      <c r="O4976" t="s">
        <v>7820</v>
      </c>
      <c r="P4976" t="s">
        <v>7819</v>
      </c>
    </row>
    <row r="4977" spans="1:16" hidden="1" x14ac:dyDescent="0.2">
      <c r="A4977" s="30" t="s">
        <v>14545</v>
      </c>
      <c r="B4977" s="30" t="s">
        <v>7822</v>
      </c>
      <c r="O4977" t="s">
        <v>7820</v>
      </c>
      <c r="P4977" t="s">
        <v>7819</v>
      </c>
    </row>
    <row r="4978" spans="1:16" hidden="1" x14ac:dyDescent="0.2">
      <c r="A4978" s="30" t="s">
        <v>14542</v>
      </c>
      <c r="B4978" s="30" t="s">
        <v>7822</v>
      </c>
      <c r="O4978" t="s">
        <v>7820</v>
      </c>
      <c r="P4978" t="s">
        <v>7819</v>
      </c>
    </row>
    <row r="4979" spans="1:16" hidden="1" x14ac:dyDescent="0.2">
      <c r="A4979" s="30" t="s">
        <v>14544</v>
      </c>
      <c r="B4979" s="30" t="s">
        <v>7822</v>
      </c>
      <c r="O4979" t="s">
        <v>7820</v>
      </c>
      <c r="P4979" t="s">
        <v>7819</v>
      </c>
    </row>
    <row r="4980" spans="1:16" hidden="1" x14ac:dyDescent="0.2">
      <c r="A4980" s="30" t="s">
        <v>14541</v>
      </c>
      <c r="B4980" s="30" t="s">
        <v>7822</v>
      </c>
      <c r="O4980" t="s">
        <v>7820</v>
      </c>
      <c r="P4980" t="s">
        <v>7819</v>
      </c>
    </row>
    <row r="4981" spans="1:16" hidden="1" x14ac:dyDescent="0.2">
      <c r="A4981" s="62" t="s">
        <v>14981</v>
      </c>
      <c r="B4981" s="62" t="s">
        <v>509</v>
      </c>
      <c r="O4981" t="s">
        <v>451</v>
      </c>
      <c r="P4981" s="62" t="s">
        <v>452</v>
      </c>
    </row>
    <row r="4982" spans="1:16" hidden="1" x14ac:dyDescent="0.2">
      <c r="A4982" s="62" t="s">
        <v>14982</v>
      </c>
      <c r="B4982" s="62" t="s">
        <v>501</v>
      </c>
      <c r="O4982" t="s">
        <v>451</v>
      </c>
      <c r="P4982" s="62" t="s">
        <v>452</v>
      </c>
    </row>
    <row r="4983" spans="1:16" hidden="1" x14ac:dyDescent="0.2">
      <c r="A4983" s="62" t="s">
        <v>14983</v>
      </c>
      <c r="B4983" s="62" t="s">
        <v>517</v>
      </c>
      <c r="O4983" t="s">
        <v>451</v>
      </c>
      <c r="P4983" s="62" t="s">
        <v>452</v>
      </c>
    </row>
    <row r="4984" spans="1:16" hidden="1" x14ac:dyDescent="0.2">
      <c r="A4984" s="62" t="s">
        <v>14984</v>
      </c>
      <c r="B4984" s="62" t="s">
        <v>452</v>
      </c>
      <c r="O4984" t="s">
        <v>451</v>
      </c>
      <c r="P4984" s="62" t="s">
        <v>452</v>
      </c>
    </row>
    <row r="4985" spans="1:16" hidden="1" x14ac:dyDescent="0.2">
      <c r="A4985" s="62" t="s">
        <v>14985</v>
      </c>
      <c r="B4985" s="62" t="s">
        <v>57</v>
      </c>
      <c r="O4985" t="s">
        <v>16809</v>
      </c>
      <c r="P4985" s="62" t="s">
        <v>43</v>
      </c>
    </row>
    <row r="4986" spans="1:16" hidden="1" x14ac:dyDescent="0.2">
      <c r="A4986" s="62" t="s">
        <v>14986</v>
      </c>
      <c r="B4986" s="62" t="s">
        <v>47</v>
      </c>
      <c r="O4986" t="s">
        <v>16809</v>
      </c>
      <c r="P4986" s="62" t="s">
        <v>43</v>
      </c>
    </row>
    <row r="4987" spans="1:16" hidden="1" x14ac:dyDescent="0.2">
      <c r="A4987" s="62" t="s">
        <v>14987</v>
      </c>
      <c r="B4987" s="62" t="s">
        <v>1351</v>
      </c>
      <c r="O4987" t="s">
        <v>16809</v>
      </c>
      <c r="P4987" s="62" t="s">
        <v>43</v>
      </c>
    </row>
    <row r="4988" spans="1:16" hidden="1" x14ac:dyDescent="0.2">
      <c r="A4988" s="62" t="s">
        <v>14988</v>
      </c>
      <c r="B4988" s="62" t="s">
        <v>1354</v>
      </c>
      <c r="O4988" t="s">
        <v>16809</v>
      </c>
      <c r="P4988" s="62" t="s">
        <v>43</v>
      </c>
    </row>
    <row r="4989" spans="1:16" hidden="1" x14ac:dyDescent="0.2">
      <c r="A4989" s="62" t="s">
        <v>14989</v>
      </c>
      <c r="B4989" s="62" t="s">
        <v>1357</v>
      </c>
      <c r="O4989" t="s">
        <v>16809</v>
      </c>
      <c r="P4989" s="62" t="s">
        <v>43</v>
      </c>
    </row>
    <row r="4990" spans="1:16" hidden="1" x14ac:dyDescent="0.2">
      <c r="A4990" s="62" t="s">
        <v>14990</v>
      </c>
      <c r="B4990" s="62" t="s">
        <v>53</v>
      </c>
      <c r="O4990" t="s">
        <v>16809</v>
      </c>
      <c r="P4990" s="62" t="s">
        <v>43</v>
      </c>
    </row>
    <row r="4991" spans="1:16" hidden="1" x14ac:dyDescent="0.2">
      <c r="A4991" s="62" t="s">
        <v>14991</v>
      </c>
      <c r="B4991" s="62" t="s">
        <v>1276</v>
      </c>
      <c r="O4991" t="s">
        <v>16809</v>
      </c>
      <c r="P4991" s="62" t="s">
        <v>43</v>
      </c>
    </row>
    <row r="4992" spans="1:16" hidden="1" x14ac:dyDescent="0.2">
      <c r="A4992" s="62" t="s">
        <v>14992</v>
      </c>
      <c r="B4992" s="62" t="s">
        <v>1279</v>
      </c>
      <c r="O4992" t="s">
        <v>16809</v>
      </c>
      <c r="P4992" s="62" t="s">
        <v>43</v>
      </c>
    </row>
    <row r="4993" spans="1:16" hidden="1" x14ac:dyDescent="0.2">
      <c r="A4993" s="62" t="s">
        <v>14993</v>
      </c>
      <c r="B4993" s="62" t="s">
        <v>1285</v>
      </c>
      <c r="O4993" t="s">
        <v>16809</v>
      </c>
      <c r="P4993" s="62" t="s">
        <v>43</v>
      </c>
    </row>
    <row r="4994" spans="1:16" hidden="1" x14ac:dyDescent="0.2">
      <c r="A4994" s="62" t="s">
        <v>14994</v>
      </c>
      <c r="B4994" s="62" t="s">
        <v>1288</v>
      </c>
      <c r="O4994" t="s">
        <v>16809</v>
      </c>
      <c r="P4994" s="62" t="s">
        <v>43</v>
      </c>
    </row>
    <row r="4995" spans="1:16" hidden="1" x14ac:dyDescent="0.2">
      <c r="A4995" s="62" t="s">
        <v>14995</v>
      </c>
      <c r="B4995" s="62" t="s">
        <v>1300</v>
      </c>
      <c r="O4995" t="s">
        <v>16809</v>
      </c>
      <c r="P4995" s="62" t="s">
        <v>43</v>
      </c>
    </row>
    <row r="4996" spans="1:16" hidden="1" x14ac:dyDescent="0.2">
      <c r="A4996" s="62" t="s">
        <v>14996</v>
      </c>
      <c r="B4996" s="62" t="s">
        <v>1303</v>
      </c>
      <c r="O4996" t="s">
        <v>16809</v>
      </c>
      <c r="P4996" s="62" t="s">
        <v>43</v>
      </c>
    </row>
    <row r="4997" spans="1:16" hidden="1" x14ac:dyDescent="0.2">
      <c r="A4997" s="62" t="s">
        <v>14997</v>
      </c>
      <c r="B4997" s="62" t="s">
        <v>1314</v>
      </c>
      <c r="O4997" t="s">
        <v>16809</v>
      </c>
      <c r="P4997" s="62" t="s">
        <v>43</v>
      </c>
    </row>
    <row r="4998" spans="1:16" hidden="1" x14ac:dyDescent="0.2">
      <c r="A4998" s="62" t="s">
        <v>14998</v>
      </c>
      <c r="B4998" s="62" t="s">
        <v>2398</v>
      </c>
      <c r="O4998" t="s">
        <v>16809</v>
      </c>
      <c r="P4998" s="62" t="s">
        <v>43</v>
      </c>
    </row>
    <row r="4999" spans="1:16" hidden="1" x14ac:dyDescent="0.2">
      <c r="A4999" s="62" t="s">
        <v>14999</v>
      </c>
      <c r="B4999" s="62" t="s">
        <v>69</v>
      </c>
      <c r="O4999" t="s">
        <v>16810</v>
      </c>
      <c r="P4999" s="62" t="s">
        <v>67</v>
      </c>
    </row>
    <row r="5000" spans="1:16" hidden="1" x14ac:dyDescent="0.2">
      <c r="A5000" s="62" t="s">
        <v>15000</v>
      </c>
      <c r="B5000" s="62" t="s">
        <v>1953</v>
      </c>
      <c r="O5000" t="s">
        <v>16810</v>
      </c>
      <c r="P5000" s="62" t="s">
        <v>67</v>
      </c>
    </row>
    <row r="5001" spans="1:16" hidden="1" x14ac:dyDescent="0.2">
      <c r="A5001" s="62" t="s">
        <v>15001</v>
      </c>
      <c r="B5001" s="62" t="s">
        <v>1976</v>
      </c>
      <c r="O5001" t="s">
        <v>16810</v>
      </c>
      <c r="P5001" s="62" t="s">
        <v>67</v>
      </c>
    </row>
    <row r="5002" spans="1:16" hidden="1" x14ac:dyDescent="0.2">
      <c r="A5002" s="62" t="s">
        <v>15002</v>
      </c>
      <c r="B5002" s="62" t="s">
        <v>2009</v>
      </c>
      <c r="O5002" t="s">
        <v>16810</v>
      </c>
      <c r="P5002" s="62" t="s">
        <v>67</v>
      </c>
    </row>
    <row r="5003" spans="1:16" hidden="1" x14ac:dyDescent="0.2">
      <c r="A5003" s="62" t="s">
        <v>15003</v>
      </c>
      <c r="B5003" s="62" t="s">
        <v>2068</v>
      </c>
      <c r="O5003" t="s">
        <v>16810</v>
      </c>
      <c r="P5003" s="62" t="s">
        <v>67</v>
      </c>
    </row>
    <row r="5004" spans="1:16" hidden="1" x14ac:dyDescent="0.2">
      <c r="A5004" s="62" t="s">
        <v>15004</v>
      </c>
      <c r="B5004" s="62" t="s">
        <v>45</v>
      </c>
      <c r="O5004" t="s">
        <v>16809</v>
      </c>
      <c r="P5004" s="62" t="s">
        <v>43</v>
      </c>
    </row>
    <row r="5005" spans="1:16" hidden="1" x14ac:dyDescent="0.2">
      <c r="A5005" s="62" t="s">
        <v>15005</v>
      </c>
      <c r="B5005" s="62" t="s">
        <v>1324</v>
      </c>
      <c r="O5005" t="s">
        <v>16809</v>
      </c>
      <c r="P5005" s="62" t="s">
        <v>43</v>
      </c>
    </row>
    <row r="5006" spans="1:16" hidden="1" x14ac:dyDescent="0.2">
      <c r="A5006" s="62" t="s">
        <v>15006</v>
      </c>
      <c r="B5006" s="62" t="s">
        <v>1327</v>
      </c>
      <c r="O5006" t="s">
        <v>16809</v>
      </c>
      <c r="P5006" s="62" t="s">
        <v>43</v>
      </c>
    </row>
    <row r="5007" spans="1:16" hidden="1" x14ac:dyDescent="0.2">
      <c r="A5007" s="62" t="s">
        <v>15007</v>
      </c>
      <c r="B5007" s="62" t="s">
        <v>1330</v>
      </c>
      <c r="O5007" t="s">
        <v>16809</v>
      </c>
      <c r="P5007" s="62" t="s">
        <v>43</v>
      </c>
    </row>
    <row r="5008" spans="1:16" hidden="1" x14ac:dyDescent="0.2">
      <c r="A5008" s="62" t="s">
        <v>15008</v>
      </c>
      <c r="B5008" s="62" t="s">
        <v>1333</v>
      </c>
      <c r="O5008" t="s">
        <v>16809</v>
      </c>
      <c r="P5008" s="62" t="s">
        <v>43</v>
      </c>
    </row>
    <row r="5009" spans="1:16" hidden="1" x14ac:dyDescent="0.2">
      <c r="A5009" s="62" t="s">
        <v>15009</v>
      </c>
      <c r="B5009" s="62" t="s">
        <v>1336</v>
      </c>
      <c r="O5009" t="s">
        <v>16809</v>
      </c>
      <c r="P5009" s="62" t="s">
        <v>43</v>
      </c>
    </row>
    <row r="5010" spans="1:16" hidden="1" x14ac:dyDescent="0.2">
      <c r="A5010" s="62" t="s">
        <v>15010</v>
      </c>
      <c r="B5010" s="62" t="s">
        <v>1339</v>
      </c>
      <c r="O5010" t="s">
        <v>16809</v>
      </c>
      <c r="P5010" s="62" t="s">
        <v>43</v>
      </c>
    </row>
    <row r="5011" spans="1:16" hidden="1" x14ac:dyDescent="0.2">
      <c r="A5011" s="62" t="s">
        <v>15011</v>
      </c>
      <c r="B5011" s="62" t="s">
        <v>1342</v>
      </c>
      <c r="O5011" t="s">
        <v>16809</v>
      </c>
      <c r="P5011" s="62" t="s">
        <v>43</v>
      </c>
    </row>
    <row r="5012" spans="1:16" hidden="1" x14ac:dyDescent="0.2">
      <c r="A5012" s="62" t="s">
        <v>15012</v>
      </c>
      <c r="B5012" s="62" t="s">
        <v>1345</v>
      </c>
      <c r="O5012" t="s">
        <v>16809</v>
      </c>
      <c r="P5012" s="62" t="s">
        <v>43</v>
      </c>
    </row>
    <row r="5013" spans="1:16" hidden="1" x14ac:dyDescent="0.2">
      <c r="A5013" s="62" t="s">
        <v>15013</v>
      </c>
      <c r="B5013" s="62" t="s">
        <v>1348</v>
      </c>
      <c r="O5013" t="s">
        <v>16809</v>
      </c>
      <c r="P5013" s="62" t="s">
        <v>43</v>
      </c>
    </row>
    <row r="5014" spans="1:16" hidden="1" x14ac:dyDescent="0.2">
      <c r="A5014" s="62" t="s">
        <v>15014</v>
      </c>
      <c r="B5014" s="62" t="s">
        <v>1360</v>
      </c>
      <c r="O5014" t="s">
        <v>16809</v>
      </c>
      <c r="P5014" s="62" t="s">
        <v>43</v>
      </c>
    </row>
    <row r="5015" spans="1:16" hidden="1" x14ac:dyDescent="0.2">
      <c r="A5015" s="62" t="s">
        <v>15015</v>
      </c>
      <c r="B5015" s="62" t="s">
        <v>1363</v>
      </c>
      <c r="O5015" t="s">
        <v>16809</v>
      </c>
      <c r="P5015" s="62" t="s">
        <v>43</v>
      </c>
    </row>
    <row r="5016" spans="1:16" hidden="1" x14ac:dyDescent="0.2">
      <c r="A5016" s="62" t="s">
        <v>15016</v>
      </c>
      <c r="B5016" s="62" t="s">
        <v>1366</v>
      </c>
      <c r="O5016" t="s">
        <v>16809</v>
      </c>
      <c r="P5016" s="62" t="s">
        <v>43</v>
      </c>
    </row>
    <row r="5017" spans="1:16" hidden="1" x14ac:dyDescent="0.2">
      <c r="A5017" s="62" t="s">
        <v>15017</v>
      </c>
      <c r="B5017" s="62" t="s">
        <v>1369</v>
      </c>
      <c r="O5017" t="s">
        <v>16809</v>
      </c>
      <c r="P5017" s="62" t="s">
        <v>43</v>
      </c>
    </row>
    <row r="5018" spans="1:16" hidden="1" x14ac:dyDescent="0.2">
      <c r="A5018" s="62" t="s">
        <v>15018</v>
      </c>
      <c r="B5018" s="62" t="s">
        <v>1372</v>
      </c>
      <c r="O5018" t="s">
        <v>16809</v>
      </c>
      <c r="P5018" s="62" t="s">
        <v>43</v>
      </c>
    </row>
    <row r="5019" spans="1:16" hidden="1" x14ac:dyDescent="0.2">
      <c r="A5019" s="62" t="s">
        <v>15019</v>
      </c>
      <c r="B5019" s="62" t="s">
        <v>1375</v>
      </c>
      <c r="O5019" t="s">
        <v>16809</v>
      </c>
      <c r="P5019" s="62" t="s">
        <v>43</v>
      </c>
    </row>
    <row r="5020" spans="1:16" hidden="1" x14ac:dyDescent="0.2">
      <c r="A5020" s="62" t="s">
        <v>15020</v>
      </c>
      <c r="B5020" s="62" t="s">
        <v>1378</v>
      </c>
      <c r="O5020" t="s">
        <v>16809</v>
      </c>
      <c r="P5020" s="62" t="s">
        <v>43</v>
      </c>
    </row>
    <row r="5021" spans="1:16" hidden="1" x14ac:dyDescent="0.2">
      <c r="A5021" s="62" t="s">
        <v>15021</v>
      </c>
      <c r="B5021" s="62" t="s">
        <v>59</v>
      </c>
      <c r="O5021" t="s">
        <v>16809</v>
      </c>
      <c r="P5021" s="62" t="s">
        <v>43</v>
      </c>
    </row>
    <row r="5022" spans="1:16" hidden="1" x14ac:dyDescent="0.2">
      <c r="A5022" s="62" t="s">
        <v>15022</v>
      </c>
      <c r="B5022" s="62" t="s">
        <v>1282</v>
      </c>
      <c r="O5022" t="s">
        <v>16809</v>
      </c>
      <c r="P5022" s="62" t="s">
        <v>43</v>
      </c>
    </row>
    <row r="5023" spans="1:16" hidden="1" x14ac:dyDescent="0.2">
      <c r="A5023" s="62" t="s">
        <v>15023</v>
      </c>
      <c r="B5023" s="62" t="s">
        <v>1291</v>
      </c>
      <c r="O5023" t="s">
        <v>16809</v>
      </c>
      <c r="P5023" s="62" t="s">
        <v>43</v>
      </c>
    </row>
    <row r="5024" spans="1:16" hidden="1" x14ac:dyDescent="0.2">
      <c r="A5024" s="62" t="s">
        <v>15024</v>
      </c>
      <c r="B5024" s="62" t="s">
        <v>1294</v>
      </c>
      <c r="O5024" t="s">
        <v>16809</v>
      </c>
      <c r="P5024" s="62" t="s">
        <v>43</v>
      </c>
    </row>
    <row r="5025" spans="1:16" hidden="1" x14ac:dyDescent="0.2">
      <c r="A5025" s="62" t="s">
        <v>15025</v>
      </c>
      <c r="B5025" s="62" t="s">
        <v>1297</v>
      </c>
      <c r="O5025" t="s">
        <v>16809</v>
      </c>
      <c r="P5025" s="62" t="s">
        <v>43</v>
      </c>
    </row>
    <row r="5026" spans="1:16" hidden="1" x14ac:dyDescent="0.2">
      <c r="A5026" s="62" t="s">
        <v>15026</v>
      </c>
      <c r="B5026" s="62" t="s">
        <v>1307</v>
      </c>
      <c r="O5026" t="s">
        <v>16809</v>
      </c>
      <c r="P5026" s="62" t="s">
        <v>43</v>
      </c>
    </row>
    <row r="5027" spans="1:16" hidden="1" x14ac:dyDescent="0.2">
      <c r="A5027" s="62" t="s">
        <v>15027</v>
      </c>
      <c r="B5027" s="62" t="s">
        <v>1310</v>
      </c>
      <c r="O5027" t="s">
        <v>16809</v>
      </c>
      <c r="P5027" s="62" t="s">
        <v>43</v>
      </c>
    </row>
    <row r="5028" spans="1:16" hidden="1" x14ac:dyDescent="0.2">
      <c r="A5028" s="62" t="s">
        <v>15028</v>
      </c>
      <c r="B5028" s="62" t="s">
        <v>1318</v>
      </c>
      <c r="O5028" t="s">
        <v>16809</v>
      </c>
      <c r="P5028" s="62" t="s">
        <v>43</v>
      </c>
    </row>
    <row r="5029" spans="1:16" hidden="1" x14ac:dyDescent="0.2">
      <c r="A5029" s="62" t="s">
        <v>15029</v>
      </c>
      <c r="B5029" s="62" t="s">
        <v>1321</v>
      </c>
      <c r="O5029" t="s">
        <v>16809</v>
      </c>
      <c r="P5029" s="62" t="s">
        <v>43</v>
      </c>
    </row>
    <row r="5030" spans="1:16" hidden="1" x14ac:dyDescent="0.2">
      <c r="A5030" s="62" t="s">
        <v>15030</v>
      </c>
      <c r="B5030" s="62" t="s">
        <v>55</v>
      </c>
      <c r="O5030" t="s">
        <v>16809</v>
      </c>
      <c r="P5030" s="62" t="s">
        <v>43</v>
      </c>
    </row>
    <row r="5031" spans="1:16" hidden="1" x14ac:dyDescent="0.2">
      <c r="A5031" s="62" t="s">
        <v>15031</v>
      </c>
      <c r="B5031" s="62" t="s">
        <v>2247</v>
      </c>
      <c r="O5031" t="s">
        <v>16809</v>
      </c>
      <c r="P5031" s="62" t="s">
        <v>43</v>
      </c>
    </row>
    <row r="5032" spans="1:16" hidden="1" x14ac:dyDescent="0.2">
      <c r="A5032" s="62" t="s">
        <v>15032</v>
      </c>
      <c r="B5032" s="62" t="s">
        <v>2251</v>
      </c>
      <c r="O5032" t="s">
        <v>16809</v>
      </c>
      <c r="P5032" s="62" t="s">
        <v>43</v>
      </c>
    </row>
    <row r="5033" spans="1:16" hidden="1" x14ac:dyDescent="0.2">
      <c r="A5033" s="62" t="s">
        <v>15033</v>
      </c>
      <c r="B5033" s="62" t="s">
        <v>2285</v>
      </c>
      <c r="O5033" t="s">
        <v>16809</v>
      </c>
      <c r="P5033" s="62" t="s">
        <v>43</v>
      </c>
    </row>
    <row r="5034" spans="1:16" hidden="1" x14ac:dyDescent="0.2">
      <c r="A5034" s="62" t="s">
        <v>15034</v>
      </c>
      <c r="B5034" s="62" t="s">
        <v>2321</v>
      </c>
      <c r="O5034" t="s">
        <v>16809</v>
      </c>
      <c r="P5034" s="62" t="s">
        <v>43</v>
      </c>
    </row>
    <row r="5035" spans="1:16" hidden="1" x14ac:dyDescent="0.2">
      <c r="A5035" s="62" t="s">
        <v>15035</v>
      </c>
      <c r="B5035" s="62" t="s">
        <v>2324</v>
      </c>
      <c r="O5035" t="s">
        <v>16809</v>
      </c>
      <c r="P5035" s="62" t="s">
        <v>43</v>
      </c>
    </row>
    <row r="5036" spans="1:16" hidden="1" x14ac:dyDescent="0.2">
      <c r="A5036" s="62" t="s">
        <v>15036</v>
      </c>
      <c r="B5036" s="62" t="s">
        <v>2382</v>
      </c>
      <c r="O5036" t="s">
        <v>16809</v>
      </c>
      <c r="P5036" s="62" t="s">
        <v>43</v>
      </c>
    </row>
    <row r="5037" spans="1:16" hidden="1" x14ac:dyDescent="0.2">
      <c r="A5037" s="62" t="s">
        <v>15037</v>
      </c>
      <c r="B5037" s="62" t="s">
        <v>2434</v>
      </c>
      <c r="O5037" t="s">
        <v>16809</v>
      </c>
      <c r="P5037" s="62" t="s">
        <v>43</v>
      </c>
    </row>
    <row r="5038" spans="1:16" hidden="1" x14ac:dyDescent="0.2">
      <c r="A5038" s="62" t="s">
        <v>15038</v>
      </c>
      <c r="B5038" s="62" t="s">
        <v>2528</v>
      </c>
      <c r="O5038" t="s">
        <v>16809</v>
      </c>
      <c r="P5038" s="62" t="s">
        <v>43</v>
      </c>
    </row>
    <row r="5039" spans="1:16" hidden="1" x14ac:dyDescent="0.2">
      <c r="A5039" s="62" t="s">
        <v>15039</v>
      </c>
      <c r="B5039" s="62" t="s">
        <v>2540</v>
      </c>
      <c r="O5039" t="s">
        <v>16809</v>
      </c>
      <c r="P5039" s="62" t="s">
        <v>43</v>
      </c>
    </row>
    <row r="5040" spans="1:16" hidden="1" x14ac:dyDescent="0.2">
      <c r="A5040" s="62" t="s">
        <v>15040</v>
      </c>
      <c r="B5040" s="62" t="s">
        <v>2549</v>
      </c>
      <c r="O5040" t="s">
        <v>16809</v>
      </c>
      <c r="P5040" s="62" t="s">
        <v>43</v>
      </c>
    </row>
    <row r="5041" spans="1:16" hidden="1" x14ac:dyDescent="0.2">
      <c r="A5041" s="62" t="s">
        <v>15041</v>
      </c>
      <c r="B5041" s="62" t="s">
        <v>2570</v>
      </c>
      <c r="O5041" t="s">
        <v>16809</v>
      </c>
      <c r="P5041" s="62" t="s">
        <v>43</v>
      </c>
    </row>
    <row r="5042" spans="1:16" hidden="1" x14ac:dyDescent="0.2">
      <c r="A5042" s="62" t="s">
        <v>15042</v>
      </c>
      <c r="B5042" s="62" t="s">
        <v>2573</v>
      </c>
      <c r="O5042" t="s">
        <v>16809</v>
      </c>
      <c r="P5042" s="62" t="s">
        <v>43</v>
      </c>
    </row>
    <row r="5043" spans="1:16" hidden="1" x14ac:dyDescent="0.2">
      <c r="A5043" s="62" t="s">
        <v>15043</v>
      </c>
      <c r="B5043" s="62" t="s">
        <v>2600</v>
      </c>
      <c r="O5043" t="s">
        <v>16809</v>
      </c>
      <c r="P5043" s="62" t="s">
        <v>43</v>
      </c>
    </row>
    <row r="5044" spans="1:16" hidden="1" x14ac:dyDescent="0.2">
      <c r="A5044" s="62" t="s">
        <v>15044</v>
      </c>
      <c r="B5044" s="62" t="s">
        <v>2618</v>
      </c>
      <c r="O5044" t="s">
        <v>16809</v>
      </c>
      <c r="P5044" s="62" t="s">
        <v>43</v>
      </c>
    </row>
    <row r="5045" spans="1:16" hidden="1" x14ac:dyDescent="0.2">
      <c r="A5045" s="62" t="s">
        <v>15045</v>
      </c>
      <c r="B5045" s="62" t="s">
        <v>2678</v>
      </c>
      <c r="O5045" t="s">
        <v>16809</v>
      </c>
      <c r="P5045" s="62" t="s">
        <v>43</v>
      </c>
    </row>
    <row r="5046" spans="1:16" hidden="1" x14ac:dyDescent="0.2">
      <c r="A5046" s="62" t="s">
        <v>15046</v>
      </c>
      <c r="B5046" s="62" t="s">
        <v>2747</v>
      </c>
      <c r="O5046" t="s">
        <v>16809</v>
      </c>
      <c r="P5046" s="62" t="s">
        <v>43</v>
      </c>
    </row>
    <row r="5047" spans="1:16" hidden="1" x14ac:dyDescent="0.2">
      <c r="A5047" s="62" t="s">
        <v>15047</v>
      </c>
      <c r="B5047" s="62" t="s">
        <v>2804</v>
      </c>
      <c r="O5047" t="s">
        <v>16809</v>
      </c>
      <c r="P5047" s="62" t="s">
        <v>43</v>
      </c>
    </row>
    <row r="5048" spans="1:16" hidden="1" x14ac:dyDescent="0.2">
      <c r="A5048" s="62" t="s">
        <v>15048</v>
      </c>
      <c r="B5048" s="62" t="s">
        <v>2913</v>
      </c>
      <c r="O5048" t="s">
        <v>16809</v>
      </c>
      <c r="P5048" s="62" t="s">
        <v>43</v>
      </c>
    </row>
    <row r="5049" spans="1:16" hidden="1" x14ac:dyDescent="0.2">
      <c r="A5049" s="62" t="s">
        <v>15049</v>
      </c>
      <c r="B5049" s="62" t="s">
        <v>2369</v>
      </c>
      <c r="O5049" t="s">
        <v>16809</v>
      </c>
      <c r="P5049" s="62" t="s">
        <v>43</v>
      </c>
    </row>
    <row r="5050" spans="1:16" hidden="1" x14ac:dyDescent="0.2">
      <c r="A5050" s="62" t="s">
        <v>15050</v>
      </c>
      <c r="B5050" s="62" t="s">
        <v>2395</v>
      </c>
      <c r="O5050" t="s">
        <v>16809</v>
      </c>
      <c r="P5050" s="62" t="s">
        <v>43</v>
      </c>
    </row>
    <row r="5051" spans="1:16" hidden="1" x14ac:dyDescent="0.2">
      <c r="A5051" s="62" t="s">
        <v>15051</v>
      </c>
      <c r="B5051" s="62" t="s">
        <v>2555</v>
      </c>
      <c r="O5051" t="s">
        <v>16809</v>
      </c>
      <c r="P5051" s="62" t="s">
        <v>43</v>
      </c>
    </row>
    <row r="5052" spans="1:16" hidden="1" x14ac:dyDescent="0.2">
      <c r="A5052" s="62" t="s">
        <v>15052</v>
      </c>
      <c r="B5052" s="62" t="s">
        <v>2588</v>
      </c>
      <c r="O5052" t="s">
        <v>16809</v>
      </c>
      <c r="P5052" s="62" t="s">
        <v>43</v>
      </c>
    </row>
    <row r="5053" spans="1:16" hidden="1" x14ac:dyDescent="0.2">
      <c r="A5053" s="62" t="s">
        <v>15053</v>
      </c>
      <c r="B5053" s="62" t="s">
        <v>2687</v>
      </c>
      <c r="O5053" t="s">
        <v>16809</v>
      </c>
      <c r="P5053" s="62" t="s">
        <v>43</v>
      </c>
    </row>
    <row r="5054" spans="1:16" hidden="1" x14ac:dyDescent="0.2">
      <c r="A5054" s="62" t="s">
        <v>15054</v>
      </c>
      <c r="B5054" s="62" t="s">
        <v>2729</v>
      </c>
      <c r="O5054" t="s">
        <v>16809</v>
      </c>
      <c r="P5054" s="62" t="s">
        <v>43</v>
      </c>
    </row>
    <row r="5055" spans="1:16" hidden="1" x14ac:dyDescent="0.2">
      <c r="A5055" s="62" t="s">
        <v>15055</v>
      </c>
      <c r="B5055" s="62" t="s">
        <v>2883</v>
      </c>
      <c r="O5055" t="s">
        <v>16809</v>
      </c>
      <c r="P5055" s="62" t="s">
        <v>43</v>
      </c>
    </row>
    <row r="5056" spans="1:16" hidden="1" x14ac:dyDescent="0.2">
      <c r="A5056" s="62" t="s">
        <v>15056</v>
      </c>
      <c r="B5056" s="62" t="s">
        <v>2330</v>
      </c>
      <c r="O5056" t="s">
        <v>16809</v>
      </c>
      <c r="P5056" s="62" t="s">
        <v>43</v>
      </c>
    </row>
    <row r="5057" spans="1:16" hidden="1" x14ac:dyDescent="0.2">
      <c r="A5057" s="62" t="s">
        <v>15057</v>
      </c>
      <c r="B5057" s="62" t="s">
        <v>2354</v>
      </c>
      <c r="O5057" t="s">
        <v>16809</v>
      </c>
      <c r="P5057" s="62" t="s">
        <v>43</v>
      </c>
    </row>
    <row r="5058" spans="1:16" hidden="1" x14ac:dyDescent="0.2">
      <c r="A5058" s="62" t="s">
        <v>15058</v>
      </c>
      <c r="B5058" s="62" t="s">
        <v>2376</v>
      </c>
      <c r="O5058" t="s">
        <v>16809</v>
      </c>
      <c r="P5058" s="62" t="s">
        <v>43</v>
      </c>
    </row>
    <row r="5059" spans="1:16" hidden="1" x14ac:dyDescent="0.2">
      <c r="A5059" s="62" t="s">
        <v>15059</v>
      </c>
      <c r="B5059" s="62" t="s">
        <v>2401</v>
      </c>
      <c r="O5059" t="s">
        <v>16809</v>
      </c>
      <c r="P5059" s="62" t="s">
        <v>43</v>
      </c>
    </row>
    <row r="5060" spans="1:16" hidden="1" x14ac:dyDescent="0.2">
      <c r="A5060" s="62" t="s">
        <v>15060</v>
      </c>
      <c r="B5060" s="62" t="s">
        <v>2473</v>
      </c>
      <c r="O5060" t="s">
        <v>16809</v>
      </c>
      <c r="P5060" s="62" t="s">
        <v>43</v>
      </c>
    </row>
    <row r="5061" spans="1:16" hidden="1" x14ac:dyDescent="0.2">
      <c r="A5061" s="62" t="s">
        <v>15061</v>
      </c>
      <c r="B5061" s="62" t="s">
        <v>2534</v>
      </c>
      <c r="O5061" t="s">
        <v>16809</v>
      </c>
      <c r="P5061" s="62" t="s">
        <v>43</v>
      </c>
    </row>
    <row r="5062" spans="1:16" hidden="1" x14ac:dyDescent="0.2">
      <c r="A5062" s="62" t="s">
        <v>15062</v>
      </c>
      <c r="B5062" s="62" t="s">
        <v>2633</v>
      </c>
      <c r="O5062" t="s">
        <v>16809</v>
      </c>
      <c r="P5062" s="62" t="s">
        <v>43</v>
      </c>
    </row>
    <row r="5063" spans="1:16" hidden="1" x14ac:dyDescent="0.2">
      <c r="A5063" s="62" t="s">
        <v>15063</v>
      </c>
      <c r="B5063" s="62" t="s">
        <v>15064</v>
      </c>
      <c r="O5063" t="s">
        <v>16809</v>
      </c>
      <c r="P5063" s="62" t="s">
        <v>43</v>
      </c>
    </row>
    <row r="5064" spans="1:16" hidden="1" x14ac:dyDescent="0.2">
      <c r="A5064" s="62" t="s">
        <v>15065</v>
      </c>
      <c r="B5064" s="62" t="s">
        <v>2735</v>
      </c>
      <c r="O5064" t="s">
        <v>16809</v>
      </c>
      <c r="P5064" s="62" t="s">
        <v>43</v>
      </c>
    </row>
    <row r="5065" spans="1:16" hidden="1" x14ac:dyDescent="0.2">
      <c r="A5065" s="62" t="s">
        <v>15066</v>
      </c>
      <c r="B5065" s="62" t="s">
        <v>2765</v>
      </c>
      <c r="O5065" t="s">
        <v>16809</v>
      </c>
      <c r="P5065" s="62" t="s">
        <v>43</v>
      </c>
    </row>
    <row r="5066" spans="1:16" hidden="1" x14ac:dyDescent="0.2">
      <c r="A5066" s="62" t="s">
        <v>15067</v>
      </c>
      <c r="B5066" s="62" t="s">
        <v>2774</v>
      </c>
      <c r="O5066" t="s">
        <v>16809</v>
      </c>
      <c r="P5066" s="62" t="s">
        <v>43</v>
      </c>
    </row>
    <row r="5067" spans="1:16" hidden="1" x14ac:dyDescent="0.2">
      <c r="A5067" s="62" t="s">
        <v>15068</v>
      </c>
      <c r="B5067" s="62" t="s">
        <v>2786</v>
      </c>
      <c r="O5067" t="s">
        <v>16809</v>
      </c>
      <c r="P5067" s="62" t="s">
        <v>43</v>
      </c>
    </row>
    <row r="5068" spans="1:16" hidden="1" x14ac:dyDescent="0.2">
      <c r="A5068" s="62" t="s">
        <v>15069</v>
      </c>
      <c r="B5068" s="62" t="s">
        <v>2789</v>
      </c>
      <c r="O5068" t="s">
        <v>16809</v>
      </c>
      <c r="P5068" s="62" t="s">
        <v>43</v>
      </c>
    </row>
    <row r="5069" spans="1:16" hidden="1" x14ac:dyDescent="0.2">
      <c r="A5069" s="62" t="s">
        <v>15070</v>
      </c>
      <c r="B5069" s="62" t="s">
        <v>2807</v>
      </c>
      <c r="O5069" t="s">
        <v>16809</v>
      </c>
      <c r="P5069" s="62" t="s">
        <v>43</v>
      </c>
    </row>
    <row r="5070" spans="1:16" hidden="1" x14ac:dyDescent="0.2">
      <c r="A5070" s="62" t="s">
        <v>15071</v>
      </c>
      <c r="B5070" s="62" t="s">
        <v>2820</v>
      </c>
      <c r="O5070" t="s">
        <v>16809</v>
      </c>
      <c r="P5070" s="62" t="s">
        <v>43</v>
      </c>
    </row>
    <row r="5071" spans="1:16" hidden="1" x14ac:dyDescent="0.2">
      <c r="A5071" s="62" t="s">
        <v>15072</v>
      </c>
      <c r="B5071" s="62" t="s">
        <v>2834</v>
      </c>
      <c r="O5071" t="s">
        <v>16809</v>
      </c>
      <c r="P5071" s="62" t="s">
        <v>43</v>
      </c>
    </row>
    <row r="5072" spans="1:16" hidden="1" x14ac:dyDescent="0.2">
      <c r="A5072" s="62" t="s">
        <v>15073</v>
      </c>
      <c r="B5072" s="62" t="s">
        <v>2849</v>
      </c>
      <c r="O5072" t="s">
        <v>16809</v>
      </c>
      <c r="P5072" s="62" t="s">
        <v>43</v>
      </c>
    </row>
    <row r="5073" spans="1:16" hidden="1" x14ac:dyDescent="0.2">
      <c r="A5073" s="62" t="s">
        <v>15074</v>
      </c>
      <c r="B5073" s="62" t="s">
        <v>2654</v>
      </c>
      <c r="O5073" t="s">
        <v>16809</v>
      </c>
      <c r="P5073" s="62" t="s">
        <v>43</v>
      </c>
    </row>
    <row r="5074" spans="1:16" hidden="1" x14ac:dyDescent="0.2">
      <c r="A5074" s="62" t="s">
        <v>15075</v>
      </c>
      <c r="B5074" s="62" t="s">
        <v>2702</v>
      </c>
      <c r="O5074" t="s">
        <v>16809</v>
      </c>
      <c r="P5074" s="62" t="s">
        <v>43</v>
      </c>
    </row>
    <row r="5075" spans="1:16" hidden="1" x14ac:dyDescent="0.2">
      <c r="A5075" s="62" t="s">
        <v>15076</v>
      </c>
      <c r="B5075" s="62" t="s">
        <v>2870</v>
      </c>
      <c r="O5075" t="s">
        <v>16809</v>
      </c>
      <c r="P5075" s="62" t="s">
        <v>43</v>
      </c>
    </row>
    <row r="5076" spans="1:16" hidden="1" x14ac:dyDescent="0.2">
      <c r="A5076" s="62" t="s">
        <v>15077</v>
      </c>
      <c r="B5076" s="62" t="s">
        <v>2916</v>
      </c>
      <c r="O5076" t="s">
        <v>16809</v>
      </c>
      <c r="P5076" s="62" t="s">
        <v>43</v>
      </c>
    </row>
    <row r="5077" spans="1:16" hidden="1" x14ac:dyDescent="0.2">
      <c r="A5077" s="62" t="s">
        <v>15078</v>
      </c>
      <c r="B5077" s="62" t="s">
        <v>2759</v>
      </c>
      <c r="O5077" t="s">
        <v>16809</v>
      </c>
      <c r="P5077" s="62" t="s">
        <v>43</v>
      </c>
    </row>
    <row r="5078" spans="1:16" hidden="1" x14ac:dyDescent="0.2">
      <c r="A5078" s="62" t="s">
        <v>15079</v>
      </c>
      <c r="B5078" s="62" t="s">
        <v>2892</v>
      </c>
      <c r="O5078" t="s">
        <v>16809</v>
      </c>
      <c r="P5078" s="62" t="s">
        <v>43</v>
      </c>
    </row>
    <row r="5079" spans="1:16" hidden="1" x14ac:dyDescent="0.2">
      <c r="A5079" s="62" t="s">
        <v>15080</v>
      </c>
      <c r="B5079" s="62" t="s">
        <v>2272</v>
      </c>
      <c r="O5079" t="s">
        <v>16809</v>
      </c>
      <c r="P5079" s="62" t="s">
        <v>43</v>
      </c>
    </row>
    <row r="5080" spans="1:16" hidden="1" x14ac:dyDescent="0.2">
      <c r="A5080" s="62" t="s">
        <v>15081</v>
      </c>
      <c r="B5080" s="62" t="s">
        <v>2309</v>
      </c>
      <c r="O5080" t="s">
        <v>16809</v>
      </c>
      <c r="P5080" s="62" t="s">
        <v>43</v>
      </c>
    </row>
    <row r="5081" spans="1:16" hidden="1" x14ac:dyDescent="0.2">
      <c r="A5081" s="62" t="s">
        <v>15082</v>
      </c>
      <c r="B5081" s="62" t="s">
        <v>2501</v>
      </c>
      <c r="O5081" t="s">
        <v>16809</v>
      </c>
      <c r="P5081" s="62" t="s">
        <v>43</v>
      </c>
    </row>
    <row r="5082" spans="1:16" hidden="1" x14ac:dyDescent="0.2">
      <c r="A5082" s="62" t="s">
        <v>15083</v>
      </c>
      <c r="B5082" s="62" t="s">
        <v>2567</v>
      </c>
      <c r="O5082" t="s">
        <v>16809</v>
      </c>
      <c r="P5082" s="62" t="s">
        <v>43</v>
      </c>
    </row>
    <row r="5083" spans="1:16" hidden="1" x14ac:dyDescent="0.2">
      <c r="A5083" s="62" t="s">
        <v>15084</v>
      </c>
      <c r="B5083" s="62" t="s">
        <v>2657</v>
      </c>
      <c r="O5083" t="s">
        <v>16809</v>
      </c>
      <c r="P5083" s="62" t="s">
        <v>43</v>
      </c>
    </row>
    <row r="5084" spans="1:16" hidden="1" x14ac:dyDescent="0.2">
      <c r="A5084" s="62" t="s">
        <v>15085</v>
      </c>
      <c r="B5084" s="62" t="s">
        <v>2720</v>
      </c>
      <c r="O5084" t="s">
        <v>16809</v>
      </c>
      <c r="P5084" s="62" t="s">
        <v>43</v>
      </c>
    </row>
    <row r="5085" spans="1:16" hidden="1" x14ac:dyDescent="0.2">
      <c r="A5085" s="62" t="s">
        <v>15086</v>
      </c>
      <c r="B5085" s="62" t="s">
        <v>2771</v>
      </c>
      <c r="O5085" t="s">
        <v>16809</v>
      </c>
      <c r="P5085" s="62" t="s">
        <v>43</v>
      </c>
    </row>
    <row r="5086" spans="1:16" hidden="1" x14ac:dyDescent="0.2">
      <c r="A5086" s="62" t="s">
        <v>15087</v>
      </c>
      <c r="B5086" s="62" t="s">
        <v>2780</v>
      </c>
      <c r="O5086" t="s">
        <v>16809</v>
      </c>
      <c r="P5086" s="62" t="s">
        <v>43</v>
      </c>
    </row>
    <row r="5087" spans="1:16" hidden="1" x14ac:dyDescent="0.2">
      <c r="A5087" s="62" t="s">
        <v>15088</v>
      </c>
      <c r="B5087" s="62" t="s">
        <v>2910</v>
      </c>
      <c r="O5087" t="s">
        <v>16809</v>
      </c>
      <c r="P5087" s="62" t="s">
        <v>43</v>
      </c>
    </row>
    <row r="5088" spans="1:16" hidden="1" x14ac:dyDescent="0.2">
      <c r="A5088" s="62" t="s">
        <v>15089</v>
      </c>
      <c r="B5088" s="62" t="s">
        <v>43</v>
      </c>
      <c r="O5088" t="s">
        <v>16809</v>
      </c>
      <c r="P5088" s="62" t="s">
        <v>43</v>
      </c>
    </row>
    <row r="5089" spans="1:16" hidden="1" x14ac:dyDescent="0.2">
      <c r="A5089" s="62" t="s">
        <v>15090</v>
      </c>
      <c r="B5089" s="62" t="s">
        <v>2204</v>
      </c>
      <c r="O5089" t="s">
        <v>16809</v>
      </c>
      <c r="P5089" s="62" t="s">
        <v>43</v>
      </c>
    </row>
    <row r="5090" spans="1:16" hidden="1" x14ac:dyDescent="0.2">
      <c r="A5090" s="62" t="s">
        <v>15091</v>
      </c>
      <c r="B5090" s="62" t="s">
        <v>2226</v>
      </c>
      <c r="O5090" t="s">
        <v>16809</v>
      </c>
      <c r="P5090" s="62" t="s">
        <v>43</v>
      </c>
    </row>
    <row r="5091" spans="1:16" hidden="1" x14ac:dyDescent="0.2">
      <c r="A5091" s="62" t="s">
        <v>15092</v>
      </c>
      <c r="B5091" s="62" t="s">
        <v>2229</v>
      </c>
      <c r="O5091" t="s">
        <v>16809</v>
      </c>
      <c r="P5091" s="62" t="s">
        <v>43</v>
      </c>
    </row>
    <row r="5092" spans="1:16" hidden="1" x14ac:dyDescent="0.2">
      <c r="A5092" s="62" t="s">
        <v>15093</v>
      </c>
      <c r="B5092" s="62" t="s">
        <v>2278</v>
      </c>
      <c r="O5092" t="s">
        <v>16809</v>
      </c>
      <c r="P5092" s="62" t="s">
        <v>43</v>
      </c>
    </row>
    <row r="5093" spans="1:16" hidden="1" x14ac:dyDescent="0.2">
      <c r="A5093" s="62" t="s">
        <v>15094</v>
      </c>
      <c r="B5093" s="62" t="s">
        <v>2342</v>
      </c>
      <c r="O5093" t="s">
        <v>16809</v>
      </c>
      <c r="P5093" s="62" t="s">
        <v>43</v>
      </c>
    </row>
    <row r="5094" spans="1:16" hidden="1" x14ac:dyDescent="0.2">
      <c r="A5094" s="62" t="s">
        <v>15095</v>
      </c>
      <c r="B5094" s="62" t="s">
        <v>2461</v>
      </c>
      <c r="O5094" t="s">
        <v>16809</v>
      </c>
      <c r="P5094" s="62" t="s">
        <v>43</v>
      </c>
    </row>
    <row r="5095" spans="1:16" hidden="1" x14ac:dyDescent="0.2">
      <c r="A5095" s="62" t="s">
        <v>15096</v>
      </c>
      <c r="B5095" s="62" t="s">
        <v>2510</v>
      </c>
      <c r="O5095" t="s">
        <v>16809</v>
      </c>
      <c r="P5095" s="62" t="s">
        <v>43</v>
      </c>
    </row>
    <row r="5096" spans="1:16" hidden="1" x14ac:dyDescent="0.2">
      <c r="A5096" s="62" t="s">
        <v>15097</v>
      </c>
      <c r="B5096" s="62" t="s">
        <v>2561</v>
      </c>
      <c r="O5096" t="s">
        <v>16809</v>
      </c>
      <c r="P5096" s="62" t="s">
        <v>43</v>
      </c>
    </row>
    <row r="5097" spans="1:16" hidden="1" x14ac:dyDescent="0.2">
      <c r="A5097" s="62" t="s">
        <v>15098</v>
      </c>
      <c r="B5097" s="62" t="s">
        <v>2582</v>
      </c>
      <c r="O5097" t="s">
        <v>16809</v>
      </c>
      <c r="P5097" s="62" t="s">
        <v>43</v>
      </c>
    </row>
    <row r="5098" spans="1:16" hidden="1" x14ac:dyDescent="0.2">
      <c r="A5098" s="62" t="s">
        <v>15099</v>
      </c>
      <c r="B5098" s="62" t="s">
        <v>2660</v>
      </c>
      <c r="O5098" t="s">
        <v>16809</v>
      </c>
      <c r="P5098" s="62" t="s">
        <v>43</v>
      </c>
    </row>
    <row r="5099" spans="1:16" hidden="1" x14ac:dyDescent="0.2">
      <c r="A5099" s="62" t="s">
        <v>15100</v>
      </c>
      <c r="B5099" s="62" t="s">
        <v>2666</v>
      </c>
      <c r="O5099" t="s">
        <v>16809</v>
      </c>
      <c r="P5099" s="62" t="s">
        <v>43</v>
      </c>
    </row>
    <row r="5100" spans="1:16" hidden="1" x14ac:dyDescent="0.2">
      <c r="A5100" s="62" t="s">
        <v>15101</v>
      </c>
      <c r="B5100" s="62" t="s">
        <v>2699</v>
      </c>
      <c r="O5100" t="s">
        <v>16809</v>
      </c>
      <c r="P5100" s="62" t="s">
        <v>43</v>
      </c>
    </row>
    <row r="5101" spans="1:16" hidden="1" x14ac:dyDescent="0.2">
      <c r="A5101" s="62" t="s">
        <v>15102</v>
      </c>
      <c r="B5101" s="62" t="s">
        <v>2708</v>
      </c>
      <c r="O5101" t="s">
        <v>16809</v>
      </c>
      <c r="P5101" s="62" t="s">
        <v>43</v>
      </c>
    </row>
    <row r="5102" spans="1:16" hidden="1" x14ac:dyDescent="0.2">
      <c r="A5102" s="62" t="s">
        <v>15103</v>
      </c>
      <c r="B5102" s="62" t="s">
        <v>2762</v>
      </c>
      <c r="O5102" t="s">
        <v>16809</v>
      </c>
      <c r="P5102" s="62" t="s">
        <v>43</v>
      </c>
    </row>
    <row r="5103" spans="1:16" hidden="1" x14ac:dyDescent="0.2">
      <c r="A5103" s="62" t="s">
        <v>15104</v>
      </c>
      <c r="B5103" s="62" t="s">
        <v>2357</v>
      </c>
      <c r="O5103" t="s">
        <v>16809</v>
      </c>
      <c r="P5103" s="62" t="s">
        <v>43</v>
      </c>
    </row>
    <row r="5104" spans="1:16" hidden="1" x14ac:dyDescent="0.2">
      <c r="A5104" s="62" t="s">
        <v>15105</v>
      </c>
      <c r="B5104" s="62" t="s">
        <v>2479</v>
      </c>
      <c r="O5104" t="s">
        <v>16809</v>
      </c>
      <c r="P5104" s="62" t="s">
        <v>43</v>
      </c>
    </row>
    <row r="5105" spans="1:16" hidden="1" x14ac:dyDescent="0.2">
      <c r="A5105" s="62" t="s">
        <v>15106</v>
      </c>
      <c r="B5105" s="62" t="s">
        <v>2723</v>
      </c>
      <c r="O5105" t="s">
        <v>16809</v>
      </c>
      <c r="P5105" s="62" t="s">
        <v>43</v>
      </c>
    </row>
    <row r="5106" spans="1:16" hidden="1" x14ac:dyDescent="0.2">
      <c r="A5106" s="62" t="s">
        <v>15107</v>
      </c>
      <c r="B5106" s="62" t="s">
        <v>2741</v>
      </c>
      <c r="O5106" t="s">
        <v>16809</v>
      </c>
      <c r="P5106" s="62" t="s">
        <v>43</v>
      </c>
    </row>
    <row r="5107" spans="1:16" hidden="1" x14ac:dyDescent="0.2">
      <c r="A5107" s="62" t="s">
        <v>15108</v>
      </c>
      <c r="B5107" s="62" t="s">
        <v>2783</v>
      </c>
      <c r="O5107" t="s">
        <v>16809</v>
      </c>
      <c r="P5107" s="62" t="s">
        <v>43</v>
      </c>
    </row>
    <row r="5108" spans="1:16" hidden="1" x14ac:dyDescent="0.2">
      <c r="A5108" s="62" t="s">
        <v>15109</v>
      </c>
      <c r="B5108" s="62" t="s">
        <v>2838</v>
      </c>
      <c r="O5108" t="s">
        <v>16809</v>
      </c>
      <c r="P5108" s="62" t="s">
        <v>43</v>
      </c>
    </row>
    <row r="5109" spans="1:16" hidden="1" x14ac:dyDescent="0.2">
      <c r="A5109" s="62" t="s">
        <v>15110</v>
      </c>
      <c r="B5109" s="62" t="s">
        <v>2753</v>
      </c>
      <c r="O5109" t="s">
        <v>16809</v>
      </c>
      <c r="P5109" s="62" t="s">
        <v>43</v>
      </c>
    </row>
    <row r="5110" spans="1:16" hidden="1" x14ac:dyDescent="0.2">
      <c r="A5110" s="62" t="s">
        <v>15111</v>
      </c>
      <c r="B5110" s="62" t="s">
        <v>2824</v>
      </c>
      <c r="O5110" t="s">
        <v>16809</v>
      </c>
      <c r="P5110" s="62" t="s">
        <v>43</v>
      </c>
    </row>
    <row r="5111" spans="1:16" hidden="1" x14ac:dyDescent="0.2">
      <c r="A5111" s="62" t="s">
        <v>15112</v>
      </c>
      <c r="B5111" s="62" t="s">
        <v>2200</v>
      </c>
      <c r="O5111" t="s">
        <v>16809</v>
      </c>
      <c r="P5111" s="62" t="s">
        <v>43</v>
      </c>
    </row>
    <row r="5112" spans="1:16" hidden="1" x14ac:dyDescent="0.2">
      <c r="A5112" s="62" t="s">
        <v>15113</v>
      </c>
      <c r="B5112" s="62" t="s">
        <v>2211</v>
      </c>
      <c r="O5112" t="s">
        <v>16809</v>
      </c>
      <c r="P5112" s="62" t="s">
        <v>43</v>
      </c>
    </row>
    <row r="5113" spans="1:16" hidden="1" x14ac:dyDescent="0.2">
      <c r="A5113" s="62" t="s">
        <v>15114</v>
      </c>
      <c r="B5113" s="62" t="s">
        <v>2217</v>
      </c>
      <c r="O5113" t="s">
        <v>16809</v>
      </c>
      <c r="P5113" s="62" t="s">
        <v>43</v>
      </c>
    </row>
    <row r="5114" spans="1:16" hidden="1" x14ac:dyDescent="0.2">
      <c r="A5114" s="62" t="s">
        <v>15115</v>
      </c>
      <c r="B5114" s="62" t="s">
        <v>2235</v>
      </c>
      <c r="O5114" t="s">
        <v>16809</v>
      </c>
      <c r="P5114" s="62" t="s">
        <v>43</v>
      </c>
    </row>
    <row r="5115" spans="1:16" hidden="1" x14ac:dyDescent="0.2">
      <c r="A5115" s="62" t="s">
        <v>15116</v>
      </c>
      <c r="B5115" s="62" t="s">
        <v>2244</v>
      </c>
      <c r="O5115" t="s">
        <v>16809</v>
      </c>
      <c r="P5115" s="62" t="s">
        <v>43</v>
      </c>
    </row>
    <row r="5116" spans="1:16" hidden="1" x14ac:dyDescent="0.2">
      <c r="A5116" s="62" t="s">
        <v>15117</v>
      </c>
      <c r="B5116" s="62" t="s">
        <v>2260</v>
      </c>
      <c r="O5116" t="s">
        <v>16809</v>
      </c>
      <c r="P5116" s="62" t="s">
        <v>43</v>
      </c>
    </row>
    <row r="5117" spans="1:16" hidden="1" x14ac:dyDescent="0.2">
      <c r="A5117" s="62" t="s">
        <v>15118</v>
      </c>
      <c r="B5117" s="62" t="s">
        <v>2269</v>
      </c>
      <c r="O5117" t="s">
        <v>16809</v>
      </c>
      <c r="P5117" s="62" t="s">
        <v>43</v>
      </c>
    </row>
    <row r="5118" spans="1:16" hidden="1" x14ac:dyDescent="0.2">
      <c r="A5118" s="62" t="s">
        <v>15119</v>
      </c>
      <c r="B5118" s="62" t="s">
        <v>2282</v>
      </c>
      <c r="O5118" t="s">
        <v>16809</v>
      </c>
      <c r="P5118" s="62" t="s">
        <v>43</v>
      </c>
    </row>
    <row r="5119" spans="1:16" hidden="1" x14ac:dyDescent="0.2">
      <c r="A5119" s="62" t="s">
        <v>15120</v>
      </c>
      <c r="B5119" s="62" t="s">
        <v>2291</v>
      </c>
      <c r="O5119" t="s">
        <v>16809</v>
      </c>
      <c r="P5119" s="62" t="s">
        <v>43</v>
      </c>
    </row>
    <row r="5120" spans="1:16" hidden="1" x14ac:dyDescent="0.2">
      <c r="A5120" s="62" t="s">
        <v>15121</v>
      </c>
      <c r="B5120" s="62" t="s">
        <v>2294</v>
      </c>
      <c r="O5120" t="s">
        <v>16809</v>
      </c>
      <c r="P5120" s="62" t="s">
        <v>43</v>
      </c>
    </row>
    <row r="5121" spans="1:16" hidden="1" x14ac:dyDescent="0.2">
      <c r="A5121" s="62" t="s">
        <v>15122</v>
      </c>
      <c r="B5121" s="62" t="s">
        <v>2306</v>
      </c>
      <c r="O5121" t="s">
        <v>16809</v>
      </c>
      <c r="P5121" s="62" t="s">
        <v>43</v>
      </c>
    </row>
    <row r="5122" spans="1:16" hidden="1" x14ac:dyDescent="0.2">
      <c r="A5122" s="62" t="s">
        <v>15123</v>
      </c>
      <c r="B5122" s="62" t="s">
        <v>2315</v>
      </c>
      <c r="O5122" t="s">
        <v>16809</v>
      </c>
      <c r="P5122" s="62" t="s">
        <v>43</v>
      </c>
    </row>
    <row r="5123" spans="1:16" hidden="1" x14ac:dyDescent="0.2">
      <c r="A5123" s="62" t="s">
        <v>15124</v>
      </c>
      <c r="B5123" s="62" t="s">
        <v>2327</v>
      </c>
      <c r="O5123" t="s">
        <v>16809</v>
      </c>
      <c r="P5123" s="62" t="s">
        <v>43</v>
      </c>
    </row>
    <row r="5124" spans="1:16" hidden="1" x14ac:dyDescent="0.2">
      <c r="A5124" s="62" t="s">
        <v>15125</v>
      </c>
      <c r="B5124" s="62" t="s">
        <v>2333</v>
      </c>
      <c r="O5124" t="s">
        <v>16809</v>
      </c>
      <c r="P5124" s="62" t="s">
        <v>43</v>
      </c>
    </row>
    <row r="5125" spans="1:16" hidden="1" x14ac:dyDescent="0.2">
      <c r="A5125" s="62" t="s">
        <v>15126</v>
      </c>
      <c r="B5125" s="62" t="s">
        <v>2351</v>
      </c>
      <c r="O5125" t="s">
        <v>16809</v>
      </c>
      <c r="P5125" s="62" t="s">
        <v>43</v>
      </c>
    </row>
    <row r="5126" spans="1:16" hidden="1" x14ac:dyDescent="0.2">
      <c r="A5126" s="62" t="s">
        <v>15127</v>
      </c>
      <c r="B5126" s="62" t="s">
        <v>2410</v>
      </c>
      <c r="O5126" t="s">
        <v>16809</v>
      </c>
      <c r="P5126" s="62" t="s">
        <v>43</v>
      </c>
    </row>
    <row r="5127" spans="1:16" hidden="1" x14ac:dyDescent="0.2">
      <c r="A5127" s="62" t="s">
        <v>15128</v>
      </c>
      <c r="B5127" s="62" t="s">
        <v>2464</v>
      </c>
      <c r="O5127" t="s">
        <v>16809</v>
      </c>
      <c r="P5127" s="62" t="s">
        <v>43</v>
      </c>
    </row>
    <row r="5128" spans="1:16" hidden="1" x14ac:dyDescent="0.2">
      <c r="A5128" s="62" t="s">
        <v>15129</v>
      </c>
      <c r="B5128" s="62" t="s">
        <v>2504</v>
      </c>
      <c r="O5128" t="s">
        <v>16809</v>
      </c>
      <c r="P5128" s="62" t="s">
        <v>43</v>
      </c>
    </row>
    <row r="5129" spans="1:16" hidden="1" x14ac:dyDescent="0.2">
      <c r="A5129" s="62" t="s">
        <v>15130</v>
      </c>
      <c r="B5129" s="62" t="s">
        <v>2525</v>
      </c>
      <c r="O5129" t="s">
        <v>16809</v>
      </c>
      <c r="P5129" s="62" t="s">
        <v>43</v>
      </c>
    </row>
    <row r="5130" spans="1:16" hidden="1" x14ac:dyDescent="0.2">
      <c r="A5130" s="62" t="s">
        <v>15131</v>
      </c>
      <c r="B5130" s="62" t="s">
        <v>2546</v>
      </c>
      <c r="O5130" t="s">
        <v>16809</v>
      </c>
      <c r="P5130" s="62" t="s">
        <v>43</v>
      </c>
    </row>
    <row r="5131" spans="1:16" hidden="1" x14ac:dyDescent="0.2">
      <c r="A5131" s="62" t="s">
        <v>15132</v>
      </c>
      <c r="B5131" s="62" t="s">
        <v>2552</v>
      </c>
      <c r="O5131" t="s">
        <v>16809</v>
      </c>
      <c r="P5131" s="62" t="s">
        <v>43</v>
      </c>
    </row>
    <row r="5132" spans="1:16" hidden="1" x14ac:dyDescent="0.2">
      <c r="A5132" s="62" t="s">
        <v>15133</v>
      </c>
      <c r="B5132" s="62" t="s">
        <v>2576</v>
      </c>
      <c r="O5132" t="s">
        <v>16809</v>
      </c>
      <c r="P5132" s="62" t="s">
        <v>43</v>
      </c>
    </row>
    <row r="5133" spans="1:16" hidden="1" x14ac:dyDescent="0.2">
      <c r="A5133" s="62" t="s">
        <v>15134</v>
      </c>
      <c r="B5133" s="62" t="s">
        <v>2579</v>
      </c>
      <c r="O5133" t="s">
        <v>16809</v>
      </c>
      <c r="P5133" s="62" t="s">
        <v>43</v>
      </c>
    </row>
    <row r="5134" spans="1:16" hidden="1" x14ac:dyDescent="0.2">
      <c r="A5134" s="62" t="s">
        <v>15135</v>
      </c>
      <c r="B5134" s="62" t="s">
        <v>2585</v>
      </c>
      <c r="O5134" t="s">
        <v>16809</v>
      </c>
      <c r="P5134" s="62" t="s">
        <v>43</v>
      </c>
    </row>
    <row r="5135" spans="1:16" hidden="1" x14ac:dyDescent="0.2">
      <c r="A5135" s="62" t="s">
        <v>15136</v>
      </c>
      <c r="B5135" s="62" t="s">
        <v>2594</v>
      </c>
      <c r="O5135" t="s">
        <v>16809</v>
      </c>
      <c r="P5135" s="62" t="s">
        <v>43</v>
      </c>
    </row>
    <row r="5136" spans="1:16" hidden="1" x14ac:dyDescent="0.2">
      <c r="A5136" s="62" t="s">
        <v>15137</v>
      </c>
      <c r="B5136" s="62" t="s">
        <v>2606</v>
      </c>
      <c r="O5136" t="s">
        <v>16809</v>
      </c>
      <c r="P5136" s="62" t="s">
        <v>43</v>
      </c>
    </row>
    <row r="5137" spans="1:16" hidden="1" x14ac:dyDescent="0.2">
      <c r="A5137" s="62" t="s">
        <v>15138</v>
      </c>
      <c r="B5137" s="62" t="s">
        <v>2624</v>
      </c>
      <c r="O5137" t="s">
        <v>16809</v>
      </c>
      <c r="P5137" s="62" t="s">
        <v>43</v>
      </c>
    </row>
    <row r="5138" spans="1:16" hidden="1" x14ac:dyDescent="0.2">
      <c r="A5138" s="62" t="s">
        <v>15139</v>
      </c>
      <c r="B5138" s="62" t="s">
        <v>2642</v>
      </c>
      <c r="O5138" t="s">
        <v>16809</v>
      </c>
      <c r="P5138" s="62" t="s">
        <v>43</v>
      </c>
    </row>
    <row r="5139" spans="1:16" hidden="1" x14ac:dyDescent="0.2">
      <c r="A5139" s="62" t="s">
        <v>15140</v>
      </c>
      <c r="B5139" s="62" t="s">
        <v>2648</v>
      </c>
      <c r="O5139" t="s">
        <v>16809</v>
      </c>
      <c r="P5139" s="62" t="s">
        <v>43</v>
      </c>
    </row>
    <row r="5140" spans="1:16" hidden="1" x14ac:dyDescent="0.2">
      <c r="A5140" s="62" t="s">
        <v>15141</v>
      </c>
      <c r="B5140" s="62" t="s">
        <v>2684</v>
      </c>
      <c r="O5140" t="s">
        <v>16809</v>
      </c>
      <c r="P5140" s="62" t="s">
        <v>43</v>
      </c>
    </row>
    <row r="5141" spans="1:16" hidden="1" x14ac:dyDescent="0.2">
      <c r="A5141" s="62" t="s">
        <v>15142</v>
      </c>
      <c r="B5141" s="62" t="s">
        <v>2810</v>
      </c>
      <c r="O5141" t="s">
        <v>16809</v>
      </c>
      <c r="P5141" s="62" t="s">
        <v>43</v>
      </c>
    </row>
    <row r="5142" spans="1:16" hidden="1" x14ac:dyDescent="0.2">
      <c r="A5142" s="62" t="s">
        <v>15143</v>
      </c>
      <c r="B5142" s="62" t="s">
        <v>2845</v>
      </c>
      <c r="O5142" t="s">
        <v>16809</v>
      </c>
      <c r="P5142" s="62" t="s">
        <v>43</v>
      </c>
    </row>
    <row r="5143" spans="1:16" hidden="1" x14ac:dyDescent="0.2">
      <c r="A5143" s="62" t="s">
        <v>15144</v>
      </c>
      <c r="B5143" s="62" t="s">
        <v>2863</v>
      </c>
      <c r="O5143" t="s">
        <v>16809</v>
      </c>
      <c r="P5143" s="62" t="s">
        <v>43</v>
      </c>
    </row>
    <row r="5144" spans="1:16" hidden="1" x14ac:dyDescent="0.2">
      <c r="A5144" s="62" t="s">
        <v>15145</v>
      </c>
      <c r="B5144" s="62" t="s">
        <v>2877</v>
      </c>
      <c r="O5144" t="s">
        <v>16809</v>
      </c>
      <c r="P5144" s="62" t="s">
        <v>43</v>
      </c>
    </row>
    <row r="5145" spans="1:16" hidden="1" x14ac:dyDescent="0.2">
      <c r="A5145" s="62" t="s">
        <v>15146</v>
      </c>
      <c r="B5145" s="62" t="s">
        <v>2895</v>
      </c>
      <c r="O5145" t="s">
        <v>16809</v>
      </c>
      <c r="P5145" s="62" t="s">
        <v>43</v>
      </c>
    </row>
    <row r="5146" spans="1:16" hidden="1" x14ac:dyDescent="0.2">
      <c r="A5146" s="62" t="s">
        <v>15147</v>
      </c>
      <c r="B5146" s="62" t="s">
        <v>2901</v>
      </c>
      <c r="O5146" t="s">
        <v>16809</v>
      </c>
      <c r="P5146" s="62" t="s">
        <v>43</v>
      </c>
    </row>
    <row r="5147" spans="1:16" hidden="1" x14ac:dyDescent="0.2">
      <c r="A5147" s="62" t="s">
        <v>15148</v>
      </c>
      <c r="B5147" s="62" t="s">
        <v>2208</v>
      </c>
      <c r="O5147" t="s">
        <v>16809</v>
      </c>
      <c r="P5147" s="62" t="s">
        <v>43</v>
      </c>
    </row>
    <row r="5148" spans="1:16" hidden="1" x14ac:dyDescent="0.2">
      <c r="A5148" s="62" t="s">
        <v>15149</v>
      </c>
      <c r="B5148" s="62" t="s">
        <v>2531</v>
      </c>
      <c r="O5148" t="s">
        <v>16809</v>
      </c>
      <c r="P5148" s="62" t="s">
        <v>43</v>
      </c>
    </row>
    <row r="5149" spans="1:16" hidden="1" x14ac:dyDescent="0.2">
      <c r="A5149" s="62" t="s">
        <v>15150</v>
      </c>
      <c r="B5149" s="62" t="s">
        <v>2630</v>
      </c>
      <c r="O5149" t="s">
        <v>16809</v>
      </c>
      <c r="P5149" s="62" t="s">
        <v>43</v>
      </c>
    </row>
    <row r="5150" spans="1:16" hidden="1" x14ac:dyDescent="0.2">
      <c r="A5150" s="62" t="s">
        <v>15151</v>
      </c>
      <c r="B5150" s="62" t="s">
        <v>2651</v>
      </c>
      <c r="O5150" t="s">
        <v>16809</v>
      </c>
      <c r="P5150" s="62" t="s">
        <v>43</v>
      </c>
    </row>
    <row r="5151" spans="1:16" hidden="1" x14ac:dyDescent="0.2">
      <c r="A5151" s="62" t="s">
        <v>15152</v>
      </c>
      <c r="B5151" s="62" t="s">
        <v>2738</v>
      </c>
      <c r="O5151" t="s">
        <v>16809</v>
      </c>
      <c r="P5151" s="62" t="s">
        <v>43</v>
      </c>
    </row>
    <row r="5152" spans="1:16" hidden="1" x14ac:dyDescent="0.2">
      <c r="A5152" s="62" t="s">
        <v>15153</v>
      </c>
      <c r="B5152" s="62" t="s">
        <v>2857</v>
      </c>
      <c r="O5152" t="s">
        <v>16809</v>
      </c>
      <c r="P5152" s="62" t="s">
        <v>43</v>
      </c>
    </row>
    <row r="5153" spans="1:16" hidden="1" x14ac:dyDescent="0.2">
      <c r="A5153" s="62" t="s">
        <v>15154</v>
      </c>
      <c r="B5153" s="62" t="s">
        <v>2874</v>
      </c>
      <c r="O5153" t="s">
        <v>16809</v>
      </c>
      <c r="P5153" s="62" t="s">
        <v>43</v>
      </c>
    </row>
    <row r="5154" spans="1:16" hidden="1" x14ac:dyDescent="0.2">
      <c r="A5154" s="62" t="s">
        <v>15155</v>
      </c>
      <c r="B5154" s="62" t="s">
        <v>2898</v>
      </c>
      <c r="O5154" t="s">
        <v>16809</v>
      </c>
      <c r="P5154" s="62" t="s">
        <v>43</v>
      </c>
    </row>
    <row r="5155" spans="1:16" hidden="1" x14ac:dyDescent="0.2">
      <c r="A5155" s="62" t="s">
        <v>15156</v>
      </c>
      <c r="B5155" s="62" t="s">
        <v>2232</v>
      </c>
      <c r="O5155" t="s">
        <v>16809</v>
      </c>
      <c r="P5155" s="62" t="s">
        <v>43</v>
      </c>
    </row>
    <row r="5156" spans="1:16" hidden="1" x14ac:dyDescent="0.2">
      <c r="A5156" s="62" t="s">
        <v>15157</v>
      </c>
      <c r="B5156" s="62" t="s">
        <v>2266</v>
      </c>
      <c r="O5156" t="s">
        <v>16809</v>
      </c>
      <c r="P5156" s="62" t="s">
        <v>43</v>
      </c>
    </row>
    <row r="5157" spans="1:16" hidden="1" x14ac:dyDescent="0.2">
      <c r="A5157" s="62" t="s">
        <v>15158</v>
      </c>
      <c r="B5157" s="62" t="s">
        <v>2339</v>
      </c>
      <c r="O5157" t="s">
        <v>16809</v>
      </c>
      <c r="P5157" s="62" t="s">
        <v>43</v>
      </c>
    </row>
    <row r="5158" spans="1:16" hidden="1" x14ac:dyDescent="0.2">
      <c r="A5158" s="62" t="s">
        <v>15159</v>
      </c>
      <c r="B5158" s="62" t="s">
        <v>2443</v>
      </c>
      <c r="O5158" t="s">
        <v>16809</v>
      </c>
      <c r="P5158" s="62" t="s">
        <v>43</v>
      </c>
    </row>
    <row r="5159" spans="1:16" hidden="1" x14ac:dyDescent="0.2">
      <c r="A5159" s="62" t="s">
        <v>15160</v>
      </c>
      <c r="B5159" s="62" t="s">
        <v>2522</v>
      </c>
      <c r="O5159" t="s">
        <v>16809</v>
      </c>
      <c r="P5159" s="62" t="s">
        <v>43</v>
      </c>
    </row>
    <row r="5160" spans="1:16" hidden="1" x14ac:dyDescent="0.2">
      <c r="A5160" s="62" t="s">
        <v>15161</v>
      </c>
      <c r="B5160" s="62" t="s">
        <v>2537</v>
      </c>
      <c r="O5160" t="s">
        <v>16809</v>
      </c>
      <c r="P5160" s="62" t="s">
        <v>43</v>
      </c>
    </row>
    <row r="5161" spans="1:16" hidden="1" x14ac:dyDescent="0.2">
      <c r="A5161" s="62" t="s">
        <v>15162</v>
      </c>
      <c r="B5161" s="62" t="s">
        <v>2543</v>
      </c>
      <c r="O5161" t="s">
        <v>16809</v>
      </c>
      <c r="P5161" s="62" t="s">
        <v>43</v>
      </c>
    </row>
    <row r="5162" spans="1:16" hidden="1" x14ac:dyDescent="0.2">
      <c r="A5162" s="62" t="s">
        <v>15163</v>
      </c>
      <c r="B5162" s="62" t="s">
        <v>2612</v>
      </c>
      <c r="O5162" t="s">
        <v>16809</v>
      </c>
      <c r="P5162" s="62" t="s">
        <v>43</v>
      </c>
    </row>
    <row r="5163" spans="1:16" hidden="1" x14ac:dyDescent="0.2">
      <c r="A5163" s="62" t="s">
        <v>15164</v>
      </c>
      <c r="B5163" s="62" t="s">
        <v>2627</v>
      </c>
      <c r="O5163" t="s">
        <v>16809</v>
      </c>
      <c r="P5163" s="62" t="s">
        <v>43</v>
      </c>
    </row>
    <row r="5164" spans="1:16" hidden="1" x14ac:dyDescent="0.2">
      <c r="A5164" s="62" t="s">
        <v>15165</v>
      </c>
      <c r="B5164" s="62" t="s">
        <v>2889</v>
      </c>
      <c r="O5164" t="s">
        <v>16809</v>
      </c>
      <c r="P5164" s="62" t="s">
        <v>43</v>
      </c>
    </row>
    <row r="5165" spans="1:16" hidden="1" x14ac:dyDescent="0.2">
      <c r="A5165" s="62" t="s">
        <v>15166</v>
      </c>
      <c r="B5165" s="62" t="s">
        <v>2220</v>
      </c>
      <c r="O5165" t="s">
        <v>16809</v>
      </c>
      <c r="P5165" s="62" t="s">
        <v>43</v>
      </c>
    </row>
    <row r="5166" spans="1:16" hidden="1" x14ac:dyDescent="0.2">
      <c r="A5166" s="62" t="s">
        <v>15167</v>
      </c>
      <c r="B5166" s="62" t="s">
        <v>2238</v>
      </c>
      <c r="O5166" t="s">
        <v>16809</v>
      </c>
      <c r="P5166" s="62" t="s">
        <v>43</v>
      </c>
    </row>
    <row r="5167" spans="1:16" hidden="1" x14ac:dyDescent="0.2">
      <c r="A5167" s="62" t="s">
        <v>15168</v>
      </c>
      <c r="B5167" s="62" t="s">
        <v>2318</v>
      </c>
      <c r="O5167" t="s">
        <v>16809</v>
      </c>
      <c r="P5167" s="62" t="s">
        <v>43</v>
      </c>
    </row>
    <row r="5168" spans="1:16" hidden="1" x14ac:dyDescent="0.2">
      <c r="A5168" s="62" t="s">
        <v>15169</v>
      </c>
      <c r="B5168" s="62" t="s">
        <v>2413</v>
      </c>
      <c r="O5168" t="s">
        <v>16809</v>
      </c>
      <c r="P5168" s="62" t="s">
        <v>43</v>
      </c>
    </row>
    <row r="5169" spans="1:16" hidden="1" x14ac:dyDescent="0.2">
      <c r="A5169" s="62" t="s">
        <v>15170</v>
      </c>
      <c r="B5169" s="62" t="s">
        <v>2853</v>
      </c>
      <c r="O5169" t="s">
        <v>16809</v>
      </c>
      <c r="P5169" s="62" t="s">
        <v>43</v>
      </c>
    </row>
    <row r="5170" spans="1:16" hidden="1" x14ac:dyDescent="0.2">
      <c r="A5170" s="62" t="s">
        <v>15171</v>
      </c>
      <c r="B5170" s="62" t="s">
        <v>2907</v>
      </c>
      <c r="O5170" t="s">
        <v>16809</v>
      </c>
      <c r="P5170" s="62" t="s">
        <v>43</v>
      </c>
    </row>
    <row r="5171" spans="1:16" hidden="1" x14ac:dyDescent="0.2">
      <c r="A5171" s="62" t="s">
        <v>15172</v>
      </c>
      <c r="B5171" s="62" t="s">
        <v>2254</v>
      </c>
      <c r="O5171" t="s">
        <v>16809</v>
      </c>
      <c r="P5171" s="62" t="s">
        <v>43</v>
      </c>
    </row>
    <row r="5172" spans="1:16" hidden="1" x14ac:dyDescent="0.2">
      <c r="A5172" s="62" t="s">
        <v>15173</v>
      </c>
      <c r="B5172" s="62" t="s">
        <v>2297</v>
      </c>
      <c r="O5172" t="s">
        <v>16809</v>
      </c>
      <c r="P5172" s="62" t="s">
        <v>43</v>
      </c>
    </row>
    <row r="5173" spans="1:16" hidden="1" x14ac:dyDescent="0.2">
      <c r="A5173" s="62" t="s">
        <v>15174</v>
      </c>
      <c r="B5173" s="62" t="s">
        <v>2363</v>
      </c>
      <c r="O5173" t="s">
        <v>16809</v>
      </c>
      <c r="P5173" s="62" t="s">
        <v>43</v>
      </c>
    </row>
    <row r="5174" spans="1:16" hidden="1" x14ac:dyDescent="0.2">
      <c r="A5174" s="62" t="s">
        <v>15175</v>
      </c>
      <c r="B5174" s="62" t="s">
        <v>2597</v>
      </c>
      <c r="O5174" t="s">
        <v>16809</v>
      </c>
      <c r="P5174" s="62" t="s">
        <v>43</v>
      </c>
    </row>
    <row r="5175" spans="1:16" hidden="1" x14ac:dyDescent="0.2">
      <c r="A5175" s="62" t="s">
        <v>15176</v>
      </c>
      <c r="B5175" s="62" t="s">
        <v>2645</v>
      </c>
      <c r="O5175" t="s">
        <v>16809</v>
      </c>
      <c r="P5175" s="62" t="s">
        <v>43</v>
      </c>
    </row>
    <row r="5176" spans="1:16" hidden="1" x14ac:dyDescent="0.2">
      <c r="A5176" s="62" t="s">
        <v>15177</v>
      </c>
      <c r="B5176" s="62" t="s">
        <v>2690</v>
      </c>
      <c r="O5176" t="s">
        <v>16809</v>
      </c>
      <c r="P5176" s="62" t="s">
        <v>43</v>
      </c>
    </row>
    <row r="5177" spans="1:16" hidden="1" x14ac:dyDescent="0.2">
      <c r="A5177" s="62" t="s">
        <v>15178</v>
      </c>
      <c r="B5177" s="62" t="s">
        <v>2366</v>
      </c>
      <c r="O5177" t="s">
        <v>16809</v>
      </c>
      <c r="P5177" s="62" t="s">
        <v>43</v>
      </c>
    </row>
    <row r="5178" spans="1:16" hidden="1" x14ac:dyDescent="0.2">
      <c r="A5178" s="62" t="s">
        <v>15179</v>
      </c>
      <c r="B5178" s="62" t="s">
        <v>2416</v>
      </c>
      <c r="O5178" t="s">
        <v>16809</v>
      </c>
      <c r="P5178" s="62" t="s">
        <v>43</v>
      </c>
    </row>
    <row r="5179" spans="1:16" hidden="1" x14ac:dyDescent="0.2">
      <c r="A5179" s="62" t="s">
        <v>15180</v>
      </c>
      <c r="B5179" s="62" t="s">
        <v>2419</v>
      </c>
      <c r="O5179" t="s">
        <v>16809</v>
      </c>
      <c r="P5179" s="62" t="s">
        <v>43</v>
      </c>
    </row>
    <row r="5180" spans="1:16" hidden="1" x14ac:dyDescent="0.2">
      <c r="A5180" s="62" t="s">
        <v>15181</v>
      </c>
      <c r="B5180" s="62" t="s">
        <v>2513</v>
      </c>
      <c r="O5180" t="s">
        <v>16809</v>
      </c>
      <c r="P5180" s="62" t="s">
        <v>43</v>
      </c>
    </row>
    <row r="5181" spans="1:16" hidden="1" x14ac:dyDescent="0.2">
      <c r="A5181" s="62" t="s">
        <v>15182</v>
      </c>
      <c r="B5181" s="62" t="s">
        <v>2732</v>
      </c>
      <c r="O5181" t="s">
        <v>16809</v>
      </c>
      <c r="P5181" s="62" t="s">
        <v>43</v>
      </c>
    </row>
    <row r="5182" spans="1:16" hidden="1" x14ac:dyDescent="0.2">
      <c r="A5182" s="62" t="s">
        <v>15183</v>
      </c>
      <c r="B5182" s="62" t="s">
        <v>2214</v>
      </c>
      <c r="O5182" t="s">
        <v>16809</v>
      </c>
      <c r="P5182" s="62" t="s">
        <v>43</v>
      </c>
    </row>
    <row r="5183" spans="1:16" hidden="1" x14ac:dyDescent="0.2">
      <c r="A5183" s="62" t="s">
        <v>15184</v>
      </c>
      <c r="B5183" s="62" t="s">
        <v>2257</v>
      </c>
      <c r="O5183" t="s">
        <v>16809</v>
      </c>
      <c r="P5183" s="62" t="s">
        <v>43</v>
      </c>
    </row>
    <row r="5184" spans="1:16" hidden="1" x14ac:dyDescent="0.2">
      <c r="A5184" s="62" t="s">
        <v>15185</v>
      </c>
      <c r="B5184" s="62" t="s">
        <v>2263</v>
      </c>
      <c r="O5184" t="s">
        <v>16809</v>
      </c>
      <c r="P5184" s="62" t="s">
        <v>43</v>
      </c>
    </row>
    <row r="5185" spans="1:16" hidden="1" x14ac:dyDescent="0.2">
      <c r="A5185" s="62" t="s">
        <v>15186</v>
      </c>
      <c r="B5185" s="62" t="s">
        <v>2275</v>
      </c>
      <c r="O5185" t="s">
        <v>16809</v>
      </c>
      <c r="P5185" s="62" t="s">
        <v>43</v>
      </c>
    </row>
    <row r="5186" spans="1:16" hidden="1" x14ac:dyDescent="0.2">
      <c r="A5186" s="62" t="s">
        <v>15187</v>
      </c>
      <c r="B5186" s="62" t="s">
        <v>2288</v>
      </c>
      <c r="O5186" t="s">
        <v>16809</v>
      </c>
      <c r="P5186" s="62" t="s">
        <v>43</v>
      </c>
    </row>
    <row r="5187" spans="1:16" hidden="1" x14ac:dyDescent="0.2">
      <c r="A5187" s="62" t="s">
        <v>15188</v>
      </c>
      <c r="B5187" s="62" t="s">
        <v>2345</v>
      </c>
      <c r="O5187" t="s">
        <v>16809</v>
      </c>
      <c r="P5187" s="62" t="s">
        <v>43</v>
      </c>
    </row>
    <row r="5188" spans="1:16" hidden="1" x14ac:dyDescent="0.2">
      <c r="A5188" s="62" t="s">
        <v>15189</v>
      </c>
      <c r="B5188" s="62" t="s">
        <v>2348</v>
      </c>
      <c r="O5188" t="s">
        <v>16809</v>
      </c>
      <c r="P5188" s="62" t="s">
        <v>43</v>
      </c>
    </row>
    <row r="5189" spans="1:16" hidden="1" x14ac:dyDescent="0.2">
      <c r="A5189" s="62" t="s">
        <v>15190</v>
      </c>
      <c r="B5189" s="62" t="s">
        <v>2360</v>
      </c>
      <c r="O5189" t="s">
        <v>16809</v>
      </c>
      <c r="P5189" s="62" t="s">
        <v>43</v>
      </c>
    </row>
    <row r="5190" spans="1:16" hidden="1" x14ac:dyDescent="0.2">
      <c r="A5190" s="62" t="s">
        <v>15191</v>
      </c>
      <c r="B5190" s="62" t="s">
        <v>2385</v>
      </c>
      <c r="O5190" t="s">
        <v>16809</v>
      </c>
      <c r="P5190" s="62" t="s">
        <v>43</v>
      </c>
    </row>
    <row r="5191" spans="1:16" hidden="1" x14ac:dyDescent="0.2">
      <c r="A5191" s="62" t="s">
        <v>15192</v>
      </c>
      <c r="B5191" s="62" t="s">
        <v>2389</v>
      </c>
      <c r="O5191" t="s">
        <v>16809</v>
      </c>
      <c r="P5191" s="62" t="s">
        <v>43</v>
      </c>
    </row>
    <row r="5192" spans="1:16" hidden="1" x14ac:dyDescent="0.2">
      <c r="A5192" s="62" t="s">
        <v>15193</v>
      </c>
      <c r="B5192" s="62" t="s">
        <v>2407</v>
      </c>
      <c r="O5192" t="s">
        <v>16809</v>
      </c>
      <c r="P5192" s="62" t="s">
        <v>43</v>
      </c>
    </row>
    <row r="5193" spans="1:16" hidden="1" x14ac:dyDescent="0.2">
      <c r="A5193" s="62" t="s">
        <v>15194</v>
      </c>
      <c r="B5193" s="62" t="s">
        <v>2422</v>
      </c>
      <c r="O5193" t="s">
        <v>16809</v>
      </c>
      <c r="P5193" s="62" t="s">
        <v>43</v>
      </c>
    </row>
    <row r="5194" spans="1:16" hidden="1" x14ac:dyDescent="0.2">
      <c r="A5194" s="62" t="s">
        <v>15195</v>
      </c>
      <c r="B5194" s="62" t="s">
        <v>2440</v>
      </c>
      <c r="O5194" t="s">
        <v>16809</v>
      </c>
      <c r="P5194" s="62" t="s">
        <v>43</v>
      </c>
    </row>
    <row r="5195" spans="1:16" hidden="1" x14ac:dyDescent="0.2">
      <c r="A5195" s="62" t="s">
        <v>15196</v>
      </c>
      <c r="B5195" s="62" t="s">
        <v>2458</v>
      </c>
      <c r="O5195" t="s">
        <v>16809</v>
      </c>
      <c r="P5195" s="62" t="s">
        <v>43</v>
      </c>
    </row>
    <row r="5196" spans="1:16" hidden="1" x14ac:dyDescent="0.2">
      <c r="A5196" s="62" t="s">
        <v>15197</v>
      </c>
      <c r="B5196" s="62" t="s">
        <v>2476</v>
      </c>
      <c r="O5196" t="s">
        <v>16809</v>
      </c>
      <c r="P5196" s="62" t="s">
        <v>43</v>
      </c>
    </row>
    <row r="5197" spans="1:16" hidden="1" x14ac:dyDescent="0.2">
      <c r="A5197" s="62" t="s">
        <v>15198</v>
      </c>
      <c r="B5197" s="62" t="s">
        <v>2483</v>
      </c>
      <c r="O5197" t="s">
        <v>16809</v>
      </c>
      <c r="P5197" s="62" t="s">
        <v>43</v>
      </c>
    </row>
    <row r="5198" spans="1:16" hidden="1" x14ac:dyDescent="0.2">
      <c r="A5198" s="62" t="s">
        <v>15199</v>
      </c>
      <c r="B5198" s="62" t="s">
        <v>2486</v>
      </c>
      <c r="O5198" t="s">
        <v>16809</v>
      </c>
      <c r="P5198" s="62" t="s">
        <v>43</v>
      </c>
    </row>
    <row r="5199" spans="1:16" hidden="1" x14ac:dyDescent="0.2">
      <c r="A5199" s="62" t="s">
        <v>15200</v>
      </c>
      <c r="B5199" s="62" t="s">
        <v>2489</v>
      </c>
      <c r="O5199" t="s">
        <v>16809</v>
      </c>
      <c r="P5199" s="62" t="s">
        <v>43</v>
      </c>
    </row>
    <row r="5200" spans="1:16" hidden="1" x14ac:dyDescent="0.2">
      <c r="A5200" s="62" t="s">
        <v>15201</v>
      </c>
      <c r="B5200" s="62" t="s">
        <v>2495</v>
      </c>
      <c r="O5200" t="s">
        <v>16809</v>
      </c>
      <c r="P5200" s="62" t="s">
        <v>43</v>
      </c>
    </row>
    <row r="5201" spans="1:16" hidden="1" x14ac:dyDescent="0.2">
      <c r="A5201" s="62" t="s">
        <v>15202</v>
      </c>
      <c r="B5201" s="62" t="s">
        <v>2519</v>
      </c>
      <c r="O5201" t="s">
        <v>16809</v>
      </c>
      <c r="P5201" s="62" t="s">
        <v>43</v>
      </c>
    </row>
    <row r="5202" spans="1:16" hidden="1" x14ac:dyDescent="0.2">
      <c r="A5202" s="62" t="s">
        <v>15203</v>
      </c>
      <c r="B5202" s="62" t="s">
        <v>2639</v>
      </c>
      <c r="O5202" t="s">
        <v>16809</v>
      </c>
      <c r="P5202" s="62" t="s">
        <v>43</v>
      </c>
    </row>
    <row r="5203" spans="1:16" hidden="1" x14ac:dyDescent="0.2">
      <c r="A5203" s="62" t="s">
        <v>15204</v>
      </c>
      <c r="B5203" s="62" t="s">
        <v>2663</v>
      </c>
      <c r="O5203" t="s">
        <v>16809</v>
      </c>
      <c r="P5203" s="62" t="s">
        <v>43</v>
      </c>
    </row>
    <row r="5204" spans="1:16" hidden="1" x14ac:dyDescent="0.2">
      <c r="A5204" s="62" t="s">
        <v>15205</v>
      </c>
      <c r="B5204" s="62" t="s">
        <v>2672</v>
      </c>
      <c r="O5204" t="s">
        <v>16809</v>
      </c>
      <c r="P5204" s="62" t="s">
        <v>43</v>
      </c>
    </row>
    <row r="5205" spans="1:16" hidden="1" x14ac:dyDescent="0.2">
      <c r="A5205" s="62" t="s">
        <v>15206</v>
      </c>
      <c r="B5205" s="62" t="s">
        <v>2675</v>
      </c>
      <c r="O5205" t="s">
        <v>16809</v>
      </c>
      <c r="P5205" s="62" t="s">
        <v>43</v>
      </c>
    </row>
    <row r="5206" spans="1:16" hidden="1" x14ac:dyDescent="0.2">
      <c r="A5206" s="62" t="s">
        <v>15207</v>
      </c>
      <c r="B5206" s="62" t="s">
        <v>2693</v>
      </c>
      <c r="O5206" t="s">
        <v>16809</v>
      </c>
      <c r="P5206" s="62" t="s">
        <v>43</v>
      </c>
    </row>
    <row r="5207" spans="1:16" hidden="1" x14ac:dyDescent="0.2">
      <c r="A5207" s="62" t="s">
        <v>15208</v>
      </c>
      <c r="B5207" s="62" t="s">
        <v>2705</v>
      </c>
      <c r="O5207" t="s">
        <v>16809</v>
      </c>
      <c r="P5207" s="62" t="s">
        <v>43</v>
      </c>
    </row>
    <row r="5208" spans="1:16" hidden="1" x14ac:dyDescent="0.2">
      <c r="A5208" s="62" t="s">
        <v>15209</v>
      </c>
      <c r="B5208" s="62" t="s">
        <v>2714</v>
      </c>
      <c r="O5208" t="s">
        <v>16809</v>
      </c>
      <c r="P5208" s="62" t="s">
        <v>43</v>
      </c>
    </row>
    <row r="5209" spans="1:16" hidden="1" x14ac:dyDescent="0.2">
      <c r="A5209" s="62" t="s">
        <v>15210</v>
      </c>
      <c r="B5209" s="62" t="s">
        <v>2726</v>
      </c>
      <c r="O5209" t="s">
        <v>16809</v>
      </c>
      <c r="P5209" s="62" t="s">
        <v>43</v>
      </c>
    </row>
    <row r="5210" spans="1:16" hidden="1" x14ac:dyDescent="0.2">
      <c r="A5210" s="62" t="s">
        <v>15211</v>
      </c>
      <c r="B5210" s="62" t="s">
        <v>2798</v>
      </c>
      <c r="O5210" t="s">
        <v>16809</v>
      </c>
      <c r="P5210" s="62" t="s">
        <v>43</v>
      </c>
    </row>
    <row r="5211" spans="1:16" hidden="1" x14ac:dyDescent="0.2">
      <c r="A5211" s="62" t="s">
        <v>15212</v>
      </c>
      <c r="B5211" s="62" t="s">
        <v>2372</v>
      </c>
      <c r="O5211" t="s">
        <v>16809</v>
      </c>
      <c r="P5211" s="62" t="s">
        <v>43</v>
      </c>
    </row>
    <row r="5212" spans="1:16" hidden="1" x14ac:dyDescent="0.2">
      <c r="A5212" s="62" t="s">
        <v>15213</v>
      </c>
      <c r="B5212" s="62" t="s">
        <v>2379</v>
      </c>
      <c r="O5212" t="s">
        <v>16809</v>
      </c>
      <c r="P5212" s="62" t="s">
        <v>43</v>
      </c>
    </row>
    <row r="5213" spans="1:16" hidden="1" x14ac:dyDescent="0.2">
      <c r="A5213" s="62" t="s">
        <v>15214</v>
      </c>
      <c r="B5213" s="62" t="s">
        <v>2498</v>
      </c>
      <c r="O5213" t="s">
        <v>16809</v>
      </c>
      <c r="P5213" s="62" t="s">
        <v>43</v>
      </c>
    </row>
    <row r="5214" spans="1:16" hidden="1" x14ac:dyDescent="0.2">
      <c r="A5214" s="62" t="s">
        <v>15215</v>
      </c>
      <c r="B5214" s="62" t="s">
        <v>2591</v>
      </c>
      <c r="O5214" t="s">
        <v>16809</v>
      </c>
      <c r="P5214" s="62" t="s">
        <v>43</v>
      </c>
    </row>
    <row r="5215" spans="1:16" hidden="1" x14ac:dyDescent="0.2">
      <c r="A5215" s="62" t="s">
        <v>15216</v>
      </c>
      <c r="B5215" s="62" t="s">
        <v>2636</v>
      </c>
      <c r="O5215" t="s">
        <v>16809</v>
      </c>
      <c r="P5215" s="62" t="s">
        <v>43</v>
      </c>
    </row>
    <row r="5216" spans="1:16" hidden="1" x14ac:dyDescent="0.2">
      <c r="A5216" s="62" t="s">
        <v>15217</v>
      </c>
      <c r="B5216" s="62" t="s">
        <v>2792</v>
      </c>
      <c r="O5216" t="s">
        <v>16809</v>
      </c>
      <c r="P5216" s="62" t="s">
        <v>43</v>
      </c>
    </row>
    <row r="5217" spans="1:16" hidden="1" x14ac:dyDescent="0.2">
      <c r="A5217" s="62" t="s">
        <v>15218</v>
      </c>
      <c r="B5217" s="62" t="s">
        <v>2801</v>
      </c>
      <c r="O5217" t="s">
        <v>16809</v>
      </c>
      <c r="P5217" s="62" t="s">
        <v>43</v>
      </c>
    </row>
    <row r="5218" spans="1:16" hidden="1" x14ac:dyDescent="0.2">
      <c r="A5218" s="62" t="s">
        <v>15219</v>
      </c>
      <c r="B5218" s="62" t="s">
        <v>2886</v>
      </c>
      <c r="O5218" t="s">
        <v>16809</v>
      </c>
      <c r="P5218" s="62" t="s">
        <v>43</v>
      </c>
    </row>
    <row r="5219" spans="1:16" hidden="1" x14ac:dyDescent="0.2">
      <c r="A5219" s="62" t="s">
        <v>15220</v>
      </c>
      <c r="B5219" s="62" t="s">
        <v>2431</v>
      </c>
      <c r="O5219" t="s">
        <v>16809</v>
      </c>
      <c r="P5219" s="62" t="s">
        <v>43</v>
      </c>
    </row>
    <row r="5220" spans="1:16" hidden="1" x14ac:dyDescent="0.2">
      <c r="A5220" s="62" t="s">
        <v>15221</v>
      </c>
      <c r="B5220" s="62" t="s">
        <v>2455</v>
      </c>
      <c r="O5220" t="s">
        <v>16809</v>
      </c>
      <c r="P5220" s="62" t="s">
        <v>43</v>
      </c>
    </row>
    <row r="5221" spans="1:16" hidden="1" x14ac:dyDescent="0.2">
      <c r="A5221" s="62" t="s">
        <v>15222</v>
      </c>
      <c r="B5221" s="62" t="s">
        <v>2507</v>
      </c>
      <c r="O5221" t="s">
        <v>16809</v>
      </c>
      <c r="P5221" s="62" t="s">
        <v>43</v>
      </c>
    </row>
    <row r="5222" spans="1:16" hidden="1" x14ac:dyDescent="0.2">
      <c r="A5222" s="62" t="s">
        <v>15223</v>
      </c>
      <c r="B5222" s="62" t="s">
        <v>2516</v>
      </c>
      <c r="O5222" t="s">
        <v>16809</v>
      </c>
      <c r="P5222" s="62" t="s">
        <v>43</v>
      </c>
    </row>
    <row r="5223" spans="1:16" hidden="1" x14ac:dyDescent="0.2">
      <c r="A5223" s="62" t="s">
        <v>15224</v>
      </c>
      <c r="B5223" s="62" t="s">
        <v>2696</v>
      </c>
      <c r="O5223" t="s">
        <v>16809</v>
      </c>
      <c r="P5223" s="62" t="s">
        <v>43</v>
      </c>
    </row>
    <row r="5224" spans="1:16" hidden="1" x14ac:dyDescent="0.2">
      <c r="A5224" s="62" t="s">
        <v>15225</v>
      </c>
      <c r="B5224" s="62" t="s">
        <v>2795</v>
      </c>
      <c r="O5224" t="s">
        <v>16809</v>
      </c>
      <c r="P5224" s="62" t="s">
        <v>43</v>
      </c>
    </row>
    <row r="5225" spans="1:16" hidden="1" x14ac:dyDescent="0.2">
      <c r="A5225" s="62" t="s">
        <v>15226</v>
      </c>
      <c r="B5225" s="62" t="s">
        <v>2813</v>
      </c>
      <c r="O5225" t="s">
        <v>16809</v>
      </c>
      <c r="P5225" s="62" t="s">
        <v>43</v>
      </c>
    </row>
    <row r="5226" spans="1:16" hidden="1" x14ac:dyDescent="0.2">
      <c r="A5226" s="62" t="s">
        <v>15227</v>
      </c>
      <c r="B5226" s="62" t="s">
        <v>2816</v>
      </c>
      <c r="O5226" t="s">
        <v>16809</v>
      </c>
      <c r="P5226" s="62" t="s">
        <v>43</v>
      </c>
    </row>
    <row r="5227" spans="1:16" hidden="1" x14ac:dyDescent="0.2">
      <c r="A5227" s="62" t="s">
        <v>15228</v>
      </c>
      <c r="B5227" s="62" t="s">
        <v>2827</v>
      </c>
      <c r="O5227" t="s">
        <v>16809</v>
      </c>
      <c r="P5227" s="62" t="s">
        <v>43</v>
      </c>
    </row>
    <row r="5228" spans="1:16" hidden="1" x14ac:dyDescent="0.2">
      <c r="A5228" s="62" t="s">
        <v>15229</v>
      </c>
      <c r="B5228" s="62" t="s">
        <v>2860</v>
      </c>
      <c r="O5228" t="s">
        <v>16809</v>
      </c>
      <c r="P5228" s="62" t="s">
        <v>43</v>
      </c>
    </row>
    <row r="5229" spans="1:16" hidden="1" x14ac:dyDescent="0.2">
      <c r="A5229" s="62" t="s">
        <v>15230</v>
      </c>
      <c r="B5229" s="62" t="s">
        <v>2867</v>
      </c>
      <c r="O5229" t="s">
        <v>16809</v>
      </c>
      <c r="P5229" s="62" t="s">
        <v>43</v>
      </c>
    </row>
    <row r="5230" spans="1:16" hidden="1" x14ac:dyDescent="0.2">
      <c r="A5230" s="62" t="s">
        <v>15231</v>
      </c>
      <c r="B5230" s="62" t="s">
        <v>2904</v>
      </c>
      <c r="O5230" t="s">
        <v>16809</v>
      </c>
      <c r="P5230" s="62" t="s">
        <v>43</v>
      </c>
    </row>
    <row r="5231" spans="1:16" hidden="1" x14ac:dyDescent="0.2">
      <c r="A5231" s="62" t="s">
        <v>15232</v>
      </c>
      <c r="B5231" s="62" t="s">
        <v>2300</v>
      </c>
      <c r="O5231" t="s">
        <v>16809</v>
      </c>
      <c r="P5231" s="62" t="s">
        <v>43</v>
      </c>
    </row>
    <row r="5232" spans="1:16" hidden="1" x14ac:dyDescent="0.2">
      <c r="A5232" s="62" t="s">
        <v>15233</v>
      </c>
      <c r="B5232" s="62" t="s">
        <v>2303</v>
      </c>
      <c r="O5232" t="s">
        <v>16809</v>
      </c>
      <c r="P5232" s="62" t="s">
        <v>43</v>
      </c>
    </row>
    <row r="5233" spans="1:16" hidden="1" x14ac:dyDescent="0.2">
      <c r="A5233" s="62" t="s">
        <v>15234</v>
      </c>
      <c r="B5233" s="62" t="s">
        <v>2312</v>
      </c>
      <c r="O5233" t="s">
        <v>16809</v>
      </c>
      <c r="P5233" s="62" t="s">
        <v>43</v>
      </c>
    </row>
    <row r="5234" spans="1:16" hidden="1" x14ac:dyDescent="0.2">
      <c r="A5234" s="62" t="s">
        <v>15235</v>
      </c>
      <c r="B5234" s="62" t="s">
        <v>2336</v>
      </c>
      <c r="O5234" t="s">
        <v>16809</v>
      </c>
      <c r="P5234" s="62" t="s">
        <v>43</v>
      </c>
    </row>
    <row r="5235" spans="1:16" hidden="1" x14ac:dyDescent="0.2">
      <c r="A5235" s="62" t="s">
        <v>15236</v>
      </c>
      <c r="B5235" s="62" t="s">
        <v>2437</v>
      </c>
      <c r="O5235" t="s">
        <v>16809</v>
      </c>
      <c r="P5235" s="62" t="s">
        <v>43</v>
      </c>
    </row>
    <row r="5236" spans="1:16" hidden="1" x14ac:dyDescent="0.2">
      <c r="A5236" s="62" t="s">
        <v>15237</v>
      </c>
      <c r="B5236" s="62" t="s">
        <v>2449</v>
      </c>
      <c r="O5236" t="s">
        <v>16809</v>
      </c>
      <c r="P5236" s="62" t="s">
        <v>43</v>
      </c>
    </row>
    <row r="5237" spans="1:16" hidden="1" x14ac:dyDescent="0.2">
      <c r="A5237" s="62" t="s">
        <v>15238</v>
      </c>
      <c r="B5237" s="62" t="s">
        <v>2452</v>
      </c>
      <c r="O5237" t="s">
        <v>16809</v>
      </c>
      <c r="P5237" s="62" t="s">
        <v>43</v>
      </c>
    </row>
    <row r="5238" spans="1:16" hidden="1" x14ac:dyDescent="0.2">
      <c r="A5238" s="62" t="s">
        <v>15239</v>
      </c>
      <c r="B5238" s="62" t="s">
        <v>2558</v>
      </c>
      <c r="O5238" t="s">
        <v>16809</v>
      </c>
      <c r="P5238" s="62" t="s">
        <v>43</v>
      </c>
    </row>
    <row r="5239" spans="1:16" hidden="1" x14ac:dyDescent="0.2">
      <c r="A5239" s="62" t="s">
        <v>15240</v>
      </c>
      <c r="B5239" s="62" t="s">
        <v>2564</v>
      </c>
      <c r="O5239" t="s">
        <v>16809</v>
      </c>
      <c r="P5239" s="62" t="s">
        <v>43</v>
      </c>
    </row>
    <row r="5240" spans="1:16" hidden="1" x14ac:dyDescent="0.2">
      <c r="A5240" s="62" t="s">
        <v>15241</v>
      </c>
      <c r="B5240" s="62" t="s">
        <v>2609</v>
      </c>
      <c r="O5240" t="s">
        <v>16809</v>
      </c>
      <c r="P5240" s="62" t="s">
        <v>43</v>
      </c>
    </row>
    <row r="5241" spans="1:16" hidden="1" x14ac:dyDescent="0.2">
      <c r="A5241" s="62" t="s">
        <v>15242</v>
      </c>
      <c r="B5241" s="62" t="s">
        <v>2615</v>
      </c>
      <c r="O5241" t="s">
        <v>16809</v>
      </c>
      <c r="P5241" s="62" t="s">
        <v>43</v>
      </c>
    </row>
    <row r="5242" spans="1:16" hidden="1" x14ac:dyDescent="0.2">
      <c r="A5242" s="62" t="s">
        <v>15243</v>
      </c>
      <c r="B5242" s="62" t="s">
        <v>2621</v>
      </c>
      <c r="O5242" t="s">
        <v>16809</v>
      </c>
      <c r="P5242" s="62" t="s">
        <v>43</v>
      </c>
    </row>
    <row r="5243" spans="1:16" hidden="1" x14ac:dyDescent="0.2">
      <c r="A5243" s="62" t="s">
        <v>15244</v>
      </c>
      <c r="B5243" s="62" t="s">
        <v>2681</v>
      </c>
      <c r="O5243" t="s">
        <v>16809</v>
      </c>
      <c r="P5243" s="62" t="s">
        <v>43</v>
      </c>
    </row>
    <row r="5244" spans="1:16" hidden="1" x14ac:dyDescent="0.2">
      <c r="A5244" s="62" t="s">
        <v>15245</v>
      </c>
      <c r="B5244" s="62" t="s">
        <v>2744</v>
      </c>
      <c r="O5244" t="s">
        <v>16809</v>
      </c>
      <c r="P5244" s="62" t="s">
        <v>43</v>
      </c>
    </row>
    <row r="5245" spans="1:16" hidden="1" x14ac:dyDescent="0.2">
      <c r="A5245" s="62" t="s">
        <v>15246</v>
      </c>
      <c r="B5245" s="62" t="s">
        <v>2777</v>
      </c>
      <c r="O5245" t="s">
        <v>16809</v>
      </c>
      <c r="P5245" s="62" t="s">
        <v>43</v>
      </c>
    </row>
    <row r="5246" spans="1:16" hidden="1" x14ac:dyDescent="0.2">
      <c r="A5246" s="62" t="s">
        <v>15247</v>
      </c>
      <c r="B5246" s="62" t="s">
        <v>2880</v>
      </c>
      <c r="O5246" t="s">
        <v>16809</v>
      </c>
      <c r="P5246" s="62" t="s">
        <v>43</v>
      </c>
    </row>
    <row r="5247" spans="1:16" hidden="1" x14ac:dyDescent="0.2">
      <c r="A5247" s="62" t="s">
        <v>15248</v>
      </c>
      <c r="B5247" s="62" t="s">
        <v>2223</v>
      </c>
      <c r="O5247" t="s">
        <v>16809</v>
      </c>
      <c r="P5247" s="62" t="s">
        <v>43</v>
      </c>
    </row>
    <row r="5248" spans="1:16" hidden="1" x14ac:dyDescent="0.2">
      <c r="A5248" s="62" t="s">
        <v>15249</v>
      </c>
      <c r="B5248" s="62" t="s">
        <v>2425</v>
      </c>
      <c r="O5248" t="s">
        <v>16809</v>
      </c>
      <c r="P5248" s="62" t="s">
        <v>43</v>
      </c>
    </row>
    <row r="5249" spans="1:16" hidden="1" x14ac:dyDescent="0.2">
      <c r="A5249" s="62" t="s">
        <v>15250</v>
      </c>
      <c r="B5249" s="62" t="s">
        <v>2470</v>
      </c>
      <c r="O5249" t="s">
        <v>16809</v>
      </c>
      <c r="P5249" s="62" t="s">
        <v>43</v>
      </c>
    </row>
    <row r="5250" spans="1:16" hidden="1" x14ac:dyDescent="0.2">
      <c r="A5250" s="62" t="s">
        <v>15251</v>
      </c>
      <c r="B5250" s="62" t="s">
        <v>2711</v>
      </c>
      <c r="O5250" t="s">
        <v>16809</v>
      </c>
      <c r="P5250" s="62" t="s">
        <v>43</v>
      </c>
    </row>
    <row r="5251" spans="1:16" hidden="1" x14ac:dyDescent="0.2">
      <c r="A5251" s="62" t="s">
        <v>15252</v>
      </c>
      <c r="B5251" s="62" t="s">
        <v>2830</v>
      </c>
      <c r="O5251" t="s">
        <v>16809</v>
      </c>
      <c r="P5251" s="62" t="s">
        <v>43</v>
      </c>
    </row>
    <row r="5252" spans="1:16" hidden="1" x14ac:dyDescent="0.2">
      <c r="A5252" s="62" t="s">
        <v>15253</v>
      </c>
      <c r="B5252" s="62" t="s">
        <v>2841</v>
      </c>
      <c r="O5252" t="s">
        <v>16809</v>
      </c>
      <c r="P5252" s="62" t="s">
        <v>43</v>
      </c>
    </row>
    <row r="5253" spans="1:16" hidden="1" x14ac:dyDescent="0.2">
      <c r="A5253" s="62" t="s">
        <v>15254</v>
      </c>
      <c r="B5253" s="62" t="s">
        <v>2241</v>
      </c>
      <c r="O5253" t="s">
        <v>16809</v>
      </c>
      <c r="P5253" s="62" t="s">
        <v>43</v>
      </c>
    </row>
    <row r="5254" spans="1:16" hidden="1" x14ac:dyDescent="0.2">
      <c r="A5254" s="62" t="s">
        <v>15255</v>
      </c>
      <c r="B5254" s="62" t="s">
        <v>2392</v>
      </c>
      <c r="O5254" t="s">
        <v>16809</v>
      </c>
      <c r="P5254" s="62" t="s">
        <v>43</v>
      </c>
    </row>
    <row r="5255" spans="1:16" hidden="1" x14ac:dyDescent="0.2">
      <c r="A5255" s="62" t="s">
        <v>15256</v>
      </c>
      <c r="B5255" s="62" t="s">
        <v>2404</v>
      </c>
      <c r="O5255" t="s">
        <v>16809</v>
      </c>
      <c r="P5255" s="62" t="s">
        <v>43</v>
      </c>
    </row>
    <row r="5256" spans="1:16" hidden="1" x14ac:dyDescent="0.2">
      <c r="A5256" s="62" t="s">
        <v>15257</v>
      </c>
      <c r="B5256" s="62" t="s">
        <v>2428</v>
      </c>
      <c r="O5256" t="s">
        <v>16809</v>
      </c>
      <c r="P5256" s="62" t="s">
        <v>43</v>
      </c>
    </row>
    <row r="5257" spans="1:16" hidden="1" x14ac:dyDescent="0.2">
      <c r="A5257" s="62" t="s">
        <v>15258</v>
      </c>
      <c r="B5257" s="62" t="s">
        <v>2446</v>
      </c>
      <c r="O5257" t="s">
        <v>16809</v>
      </c>
      <c r="P5257" s="62" t="s">
        <v>43</v>
      </c>
    </row>
    <row r="5258" spans="1:16" hidden="1" x14ac:dyDescent="0.2">
      <c r="A5258" s="62" t="s">
        <v>15259</v>
      </c>
      <c r="B5258" s="62" t="s">
        <v>2467</v>
      </c>
      <c r="O5258" t="s">
        <v>16809</v>
      </c>
      <c r="P5258" s="62" t="s">
        <v>43</v>
      </c>
    </row>
    <row r="5259" spans="1:16" hidden="1" x14ac:dyDescent="0.2">
      <c r="A5259" s="62" t="s">
        <v>15260</v>
      </c>
      <c r="B5259" s="62" t="s">
        <v>2492</v>
      </c>
      <c r="O5259" t="s">
        <v>16809</v>
      </c>
      <c r="P5259" s="62" t="s">
        <v>43</v>
      </c>
    </row>
    <row r="5260" spans="1:16" hidden="1" x14ac:dyDescent="0.2">
      <c r="A5260" s="62" t="s">
        <v>15261</v>
      </c>
      <c r="B5260" s="62" t="s">
        <v>2603</v>
      </c>
      <c r="O5260" t="s">
        <v>16809</v>
      </c>
      <c r="P5260" s="62" t="s">
        <v>43</v>
      </c>
    </row>
    <row r="5261" spans="1:16" hidden="1" x14ac:dyDescent="0.2">
      <c r="A5261" s="62" t="s">
        <v>15262</v>
      </c>
      <c r="B5261" s="62" t="s">
        <v>2717</v>
      </c>
      <c r="O5261" t="s">
        <v>16809</v>
      </c>
      <c r="P5261" s="62" t="s">
        <v>43</v>
      </c>
    </row>
    <row r="5262" spans="1:16" hidden="1" x14ac:dyDescent="0.2">
      <c r="A5262" s="62" t="s">
        <v>15263</v>
      </c>
      <c r="B5262" s="62" t="s">
        <v>2750</v>
      </c>
      <c r="O5262" t="s">
        <v>16809</v>
      </c>
      <c r="P5262" s="62" t="s">
        <v>43</v>
      </c>
    </row>
    <row r="5263" spans="1:16" hidden="1" x14ac:dyDescent="0.2">
      <c r="A5263" s="62" t="s">
        <v>15264</v>
      </c>
      <c r="B5263" s="62" t="s">
        <v>2756</v>
      </c>
      <c r="O5263" t="s">
        <v>16809</v>
      </c>
      <c r="P5263" s="62" t="s">
        <v>43</v>
      </c>
    </row>
    <row r="5264" spans="1:16" hidden="1" x14ac:dyDescent="0.2">
      <c r="A5264" s="62" t="s">
        <v>15265</v>
      </c>
      <c r="B5264" s="62" t="s">
        <v>2768</v>
      </c>
      <c r="O5264" t="s">
        <v>16809</v>
      </c>
      <c r="P5264" s="62" t="s">
        <v>43</v>
      </c>
    </row>
    <row r="5265" spans="1:16" hidden="1" x14ac:dyDescent="0.2">
      <c r="A5265" s="62" t="s">
        <v>15266</v>
      </c>
      <c r="B5265" s="62" t="s">
        <v>1430</v>
      </c>
      <c r="O5265" t="s">
        <v>16811</v>
      </c>
      <c r="P5265" s="62" t="s">
        <v>67</v>
      </c>
    </row>
    <row r="5266" spans="1:16" hidden="1" x14ac:dyDescent="0.2">
      <c r="A5266" s="62" t="s">
        <v>15267</v>
      </c>
      <c r="B5266" s="62" t="s">
        <v>1505</v>
      </c>
      <c r="O5266" t="s">
        <v>16811</v>
      </c>
      <c r="P5266" s="62" t="s">
        <v>67</v>
      </c>
    </row>
    <row r="5267" spans="1:16" hidden="1" x14ac:dyDescent="0.2">
      <c r="A5267" s="62" t="s">
        <v>15268</v>
      </c>
      <c r="B5267" s="62" t="s">
        <v>1508</v>
      </c>
      <c r="O5267" t="s">
        <v>16811</v>
      </c>
      <c r="P5267" s="62" t="s">
        <v>67</v>
      </c>
    </row>
    <row r="5268" spans="1:16" hidden="1" x14ac:dyDescent="0.2">
      <c r="A5268" s="62" t="s">
        <v>15269</v>
      </c>
      <c r="B5268" s="62" t="s">
        <v>1526</v>
      </c>
      <c r="O5268" t="s">
        <v>16811</v>
      </c>
      <c r="P5268" s="62" t="s">
        <v>67</v>
      </c>
    </row>
    <row r="5269" spans="1:16" hidden="1" x14ac:dyDescent="0.2">
      <c r="A5269" s="62" t="s">
        <v>15270</v>
      </c>
      <c r="B5269" s="62" t="s">
        <v>1565</v>
      </c>
      <c r="O5269" t="s">
        <v>16811</v>
      </c>
      <c r="P5269" s="62" t="s">
        <v>67</v>
      </c>
    </row>
    <row r="5270" spans="1:16" hidden="1" x14ac:dyDescent="0.2">
      <c r="A5270" s="62" t="s">
        <v>15271</v>
      </c>
      <c r="B5270" s="62" t="s">
        <v>1568</v>
      </c>
      <c r="O5270" t="s">
        <v>16811</v>
      </c>
      <c r="P5270" s="62" t="s">
        <v>67</v>
      </c>
    </row>
    <row r="5271" spans="1:16" hidden="1" x14ac:dyDescent="0.2">
      <c r="A5271" s="62" t="s">
        <v>15272</v>
      </c>
      <c r="B5271" s="62" t="s">
        <v>1616</v>
      </c>
      <c r="O5271" t="s">
        <v>16811</v>
      </c>
      <c r="P5271" s="62" t="s">
        <v>67</v>
      </c>
    </row>
    <row r="5272" spans="1:16" hidden="1" x14ac:dyDescent="0.2">
      <c r="A5272" s="62" t="s">
        <v>15273</v>
      </c>
      <c r="B5272" s="62" t="s">
        <v>1664</v>
      </c>
      <c r="O5272" t="s">
        <v>16811</v>
      </c>
      <c r="P5272" s="62" t="s">
        <v>67</v>
      </c>
    </row>
    <row r="5273" spans="1:16" hidden="1" x14ac:dyDescent="0.2">
      <c r="A5273" s="62" t="s">
        <v>15274</v>
      </c>
      <c r="B5273" s="62" t="s">
        <v>1679</v>
      </c>
      <c r="O5273" t="s">
        <v>16811</v>
      </c>
      <c r="P5273" s="62" t="s">
        <v>67</v>
      </c>
    </row>
    <row r="5274" spans="1:16" hidden="1" x14ac:dyDescent="0.2">
      <c r="A5274" s="62" t="s">
        <v>15275</v>
      </c>
      <c r="B5274" s="62" t="s">
        <v>1682</v>
      </c>
      <c r="O5274" t="s">
        <v>16811</v>
      </c>
      <c r="P5274" s="62" t="s">
        <v>67</v>
      </c>
    </row>
    <row r="5275" spans="1:16" hidden="1" x14ac:dyDescent="0.2">
      <c r="A5275" s="62" t="s">
        <v>15276</v>
      </c>
      <c r="B5275" s="62" t="s">
        <v>1694</v>
      </c>
      <c r="O5275" t="s">
        <v>16811</v>
      </c>
      <c r="P5275" s="62" t="s">
        <v>67</v>
      </c>
    </row>
    <row r="5276" spans="1:16" hidden="1" x14ac:dyDescent="0.2">
      <c r="A5276" s="62" t="s">
        <v>15277</v>
      </c>
      <c r="B5276" s="62" t="s">
        <v>1697</v>
      </c>
      <c r="O5276" t="s">
        <v>16811</v>
      </c>
      <c r="P5276" s="62" t="s">
        <v>67</v>
      </c>
    </row>
    <row r="5277" spans="1:16" hidden="1" x14ac:dyDescent="0.2">
      <c r="A5277" s="62" t="s">
        <v>15278</v>
      </c>
      <c r="B5277" s="62" t="s">
        <v>1715</v>
      </c>
      <c r="O5277" t="s">
        <v>16811</v>
      </c>
      <c r="P5277" s="62" t="s">
        <v>67</v>
      </c>
    </row>
    <row r="5278" spans="1:16" hidden="1" x14ac:dyDescent="0.2">
      <c r="A5278" s="62" t="s">
        <v>15279</v>
      </c>
      <c r="B5278" s="62" t="s">
        <v>1769</v>
      </c>
      <c r="O5278" t="s">
        <v>16811</v>
      </c>
      <c r="P5278" s="62" t="s">
        <v>67</v>
      </c>
    </row>
    <row r="5279" spans="1:16" hidden="1" x14ac:dyDescent="0.2">
      <c r="A5279" s="62" t="s">
        <v>15280</v>
      </c>
      <c r="B5279" s="62" t="s">
        <v>2084</v>
      </c>
      <c r="O5279" t="s">
        <v>16811</v>
      </c>
      <c r="P5279" s="62" t="s">
        <v>67</v>
      </c>
    </row>
    <row r="5280" spans="1:16" hidden="1" x14ac:dyDescent="0.2">
      <c r="A5280" s="62" t="s">
        <v>15281</v>
      </c>
      <c r="B5280" s="62" t="s">
        <v>1517</v>
      </c>
      <c r="O5280" t="s">
        <v>16811</v>
      </c>
      <c r="P5280" s="62" t="s">
        <v>67</v>
      </c>
    </row>
    <row r="5281" spans="1:16" hidden="1" x14ac:dyDescent="0.2">
      <c r="A5281" s="62" t="s">
        <v>15282</v>
      </c>
      <c r="B5281" s="62" t="s">
        <v>1520</v>
      </c>
      <c r="O5281" t="s">
        <v>16811</v>
      </c>
      <c r="P5281" s="62" t="s">
        <v>67</v>
      </c>
    </row>
    <row r="5282" spans="1:16" hidden="1" x14ac:dyDescent="0.2">
      <c r="A5282" s="62" t="s">
        <v>15283</v>
      </c>
      <c r="B5282" s="62" t="s">
        <v>1523</v>
      </c>
      <c r="O5282" t="s">
        <v>16811</v>
      </c>
      <c r="P5282" s="62" t="s">
        <v>67</v>
      </c>
    </row>
    <row r="5283" spans="1:16" hidden="1" x14ac:dyDescent="0.2">
      <c r="A5283" s="62" t="s">
        <v>15284</v>
      </c>
      <c r="B5283" s="62" t="s">
        <v>1583</v>
      </c>
      <c r="O5283" t="s">
        <v>16811</v>
      </c>
      <c r="P5283" s="62" t="s">
        <v>67</v>
      </c>
    </row>
    <row r="5284" spans="1:16" hidden="1" x14ac:dyDescent="0.2">
      <c r="A5284" s="62" t="s">
        <v>15285</v>
      </c>
      <c r="B5284" s="62" t="s">
        <v>1885</v>
      </c>
      <c r="O5284" t="s">
        <v>16811</v>
      </c>
      <c r="P5284" s="62" t="s">
        <v>67</v>
      </c>
    </row>
    <row r="5285" spans="1:16" hidden="1" x14ac:dyDescent="0.2">
      <c r="A5285" s="62" t="s">
        <v>15286</v>
      </c>
      <c r="B5285" s="62" t="s">
        <v>1959</v>
      </c>
      <c r="O5285" t="s">
        <v>16811</v>
      </c>
      <c r="P5285" s="62" t="s">
        <v>67</v>
      </c>
    </row>
    <row r="5286" spans="1:16" hidden="1" x14ac:dyDescent="0.2">
      <c r="A5286" s="62" t="s">
        <v>15287</v>
      </c>
      <c r="B5286" s="62" t="s">
        <v>2056</v>
      </c>
      <c r="O5286" t="s">
        <v>16811</v>
      </c>
      <c r="P5286" s="62" t="s">
        <v>67</v>
      </c>
    </row>
    <row r="5287" spans="1:16" hidden="1" x14ac:dyDescent="0.2">
      <c r="A5287" s="62" t="s">
        <v>15288</v>
      </c>
      <c r="B5287" s="62" t="s">
        <v>1418</v>
      </c>
      <c r="O5287" t="s">
        <v>16811</v>
      </c>
      <c r="P5287" s="62" t="s">
        <v>67</v>
      </c>
    </row>
    <row r="5288" spans="1:16" hidden="1" x14ac:dyDescent="0.2">
      <c r="A5288" s="62" t="s">
        <v>15289</v>
      </c>
      <c r="B5288" s="62" t="s">
        <v>1427</v>
      </c>
      <c r="O5288" t="s">
        <v>16811</v>
      </c>
      <c r="P5288" s="62" t="s">
        <v>67</v>
      </c>
    </row>
    <row r="5289" spans="1:16" hidden="1" x14ac:dyDescent="0.2">
      <c r="A5289" s="62" t="s">
        <v>15290</v>
      </c>
      <c r="B5289" s="62" t="s">
        <v>1439</v>
      </c>
      <c r="O5289" t="s">
        <v>16811</v>
      </c>
      <c r="P5289" s="62" t="s">
        <v>67</v>
      </c>
    </row>
    <row r="5290" spans="1:16" hidden="1" x14ac:dyDescent="0.2">
      <c r="A5290" s="62" t="s">
        <v>15291</v>
      </c>
      <c r="B5290" s="62" t="s">
        <v>1442</v>
      </c>
      <c r="O5290" t="s">
        <v>16811</v>
      </c>
      <c r="P5290" s="62" t="s">
        <v>67</v>
      </c>
    </row>
    <row r="5291" spans="1:16" hidden="1" x14ac:dyDescent="0.2">
      <c r="A5291" s="62" t="s">
        <v>15292</v>
      </c>
      <c r="B5291" s="62" t="s">
        <v>1445</v>
      </c>
      <c r="O5291" t="s">
        <v>16811</v>
      </c>
      <c r="P5291" s="62" t="s">
        <v>67</v>
      </c>
    </row>
    <row r="5292" spans="1:16" hidden="1" x14ac:dyDescent="0.2">
      <c r="A5292" s="62" t="s">
        <v>15293</v>
      </c>
      <c r="B5292" s="62" t="s">
        <v>1451</v>
      </c>
      <c r="O5292" t="s">
        <v>16811</v>
      </c>
      <c r="P5292" s="62" t="s">
        <v>67</v>
      </c>
    </row>
    <row r="5293" spans="1:16" hidden="1" x14ac:dyDescent="0.2">
      <c r="A5293" s="62" t="s">
        <v>15294</v>
      </c>
      <c r="B5293" s="62" t="s">
        <v>1454</v>
      </c>
      <c r="O5293" t="s">
        <v>16811</v>
      </c>
      <c r="P5293" s="62" t="s">
        <v>67</v>
      </c>
    </row>
    <row r="5294" spans="1:16" hidden="1" x14ac:dyDescent="0.2">
      <c r="A5294" s="62" t="s">
        <v>15295</v>
      </c>
      <c r="B5294" s="62" t="s">
        <v>1469</v>
      </c>
      <c r="O5294" t="s">
        <v>16811</v>
      </c>
      <c r="P5294" s="62" t="s">
        <v>67</v>
      </c>
    </row>
    <row r="5295" spans="1:16" hidden="1" x14ac:dyDescent="0.2">
      <c r="A5295" s="62" t="s">
        <v>15296</v>
      </c>
      <c r="B5295" s="62" t="s">
        <v>1478</v>
      </c>
      <c r="O5295" t="s">
        <v>16811</v>
      </c>
      <c r="P5295" s="62" t="s">
        <v>67</v>
      </c>
    </row>
    <row r="5296" spans="1:16" hidden="1" x14ac:dyDescent="0.2">
      <c r="A5296" s="62" t="s">
        <v>15297</v>
      </c>
      <c r="B5296" s="62" t="s">
        <v>1484</v>
      </c>
      <c r="O5296" t="s">
        <v>16811</v>
      </c>
      <c r="P5296" s="62" t="s">
        <v>67</v>
      </c>
    </row>
    <row r="5297" spans="1:16" hidden="1" x14ac:dyDescent="0.2">
      <c r="A5297" s="62" t="s">
        <v>15298</v>
      </c>
      <c r="B5297" s="62" t="s">
        <v>1511</v>
      </c>
      <c r="O5297" t="s">
        <v>16811</v>
      </c>
      <c r="P5297" s="62" t="s">
        <v>67</v>
      </c>
    </row>
    <row r="5298" spans="1:16" hidden="1" x14ac:dyDescent="0.2">
      <c r="A5298" s="62" t="s">
        <v>15299</v>
      </c>
      <c r="B5298" s="62" t="s">
        <v>1514</v>
      </c>
      <c r="O5298" t="s">
        <v>16811</v>
      </c>
      <c r="P5298" s="62" t="s">
        <v>67</v>
      </c>
    </row>
    <row r="5299" spans="1:16" hidden="1" x14ac:dyDescent="0.2">
      <c r="A5299" s="62" t="s">
        <v>15300</v>
      </c>
      <c r="B5299" s="62" t="s">
        <v>1532</v>
      </c>
      <c r="O5299" t="s">
        <v>16811</v>
      </c>
      <c r="P5299" s="62" t="s">
        <v>67</v>
      </c>
    </row>
    <row r="5300" spans="1:16" hidden="1" x14ac:dyDescent="0.2">
      <c r="A5300" s="62" t="s">
        <v>15301</v>
      </c>
      <c r="B5300" s="62" t="s">
        <v>1598</v>
      </c>
      <c r="O5300" t="s">
        <v>16811</v>
      </c>
      <c r="P5300" s="62" t="s">
        <v>67</v>
      </c>
    </row>
    <row r="5301" spans="1:16" hidden="1" x14ac:dyDescent="0.2">
      <c r="A5301" s="62" t="s">
        <v>15302</v>
      </c>
      <c r="B5301" s="62" t="s">
        <v>1601</v>
      </c>
      <c r="O5301" t="s">
        <v>16811</v>
      </c>
      <c r="P5301" s="62" t="s">
        <v>67</v>
      </c>
    </row>
    <row r="5302" spans="1:16" hidden="1" x14ac:dyDescent="0.2">
      <c r="A5302" s="62" t="s">
        <v>15303</v>
      </c>
      <c r="B5302" s="62" t="s">
        <v>1607</v>
      </c>
      <c r="O5302" t="s">
        <v>16811</v>
      </c>
      <c r="P5302" s="62" t="s">
        <v>67</v>
      </c>
    </row>
    <row r="5303" spans="1:16" hidden="1" x14ac:dyDescent="0.2">
      <c r="A5303" s="62" t="s">
        <v>15304</v>
      </c>
      <c r="B5303" s="62" t="s">
        <v>1610</v>
      </c>
      <c r="O5303" t="s">
        <v>16811</v>
      </c>
      <c r="P5303" s="62" t="s">
        <v>67</v>
      </c>
    </row>
    <row r="5304" spans="1:16" hidden="1" x14ac:dyDescent="0.2">
      <c r="A5304" s="62" t="s">
        <v>15305</v>
      </c>
      <c r="B5304" s="62" t="s">
        <v>1619</v>
      </c>
      <c r="O5304" t="s">
        <v>16811</v>
      </c>
      <c r="P5304" s="62" t="s">
        <v>67</v>
      </c>
    </row>
    <row r="5305" spans="1:16" hidden="1" x14ac:dyDescent="0.2">
      <c r="A5305" s="62" t="s">
        <v>15306</v>
      </c>
      <c r="B5305" s="62" t="s">
        <v>1637</v>
      </c>
      <c r="O5305" t="s">
        <v>16811</v>
      </c>
      <c r="P5305" s="62" t="s">
        <v>67</v>
      </c>
    </row>
    <row r="5306" spans="1:16" hidden="1" x14ac:dyDescent="0.2">
      <c r="A5306" s="62" t="s">
        <v>15307</v>
      </c>
      <c r="B5306" s="62" t="s">
        <v>1646</v>
      </c>
      <c r="O5306" t="s">
        <v>16811</v>
      </c>
      <c r="P5306" s="62" t="s">
        <v>67</v>
      </c>
    </row>
    <row r="5307" spans="1:16" hidden="1" x14ac:dyDescent="0.2">
      <c r="A5307" s="62" t="s">
        <v>15308</v>
      </c>
      <c r="B5307" s="62" t="s">
        <v>1652</v>
      </c>
      <c r="O5307" t="s">
        <v>16811</v>
      </c>
      <c r="P5307" s="62" t="s">
        <v>67</v>
      </c>
    </row>
    <row r="5308" spans="1:16" hidden="1" x14ac:dyDescent="0.2">
      <c r="A5308" s="62" t="s">
        <v>15309</v>
      </c>
      <c r="B5308" s="62" t="s">
        <v>1739</v>
      </c>
      <c r="O5308" t="s">
        <v>16811</v>
      </c>
      <c r="P5308" s="62" t="s">
        <v>67</v>
      </c>
    </row>
    <row r="5309" spans="1:16" hidden="1" x14ac:dyDescent="0.2">
      <c r="A5309" s="62" t="s">
        <v>15310</v>
      </c>
      <c r="B5309" s="62" t="s">
        <v>1820</v>
      </c>
      <c r="O5309" t="s">
        <v>16811</v>
      </c>
      <c r="P5309" s="62" t="s">
        <v>67</v>
      </c>
    </row>
    <row r="5310" spans="1:16" hidden="1" x14ac:dyDescent="0.2">
      <c r="A5310" s="62" t="s">
        <v>15311</v>
      </c>
      <c r="B5310" s="62" t="s">
        <v>1935</v>
      </c>
      <c r="O5310" t="s">
        <v>16811</v>
      </c>
      <c r="P5310" s="62" t="s">
        <v>67</v>
      </c>
    </row>
    <row r="5311" spans="1:16" hidden="1" x14ac:dyDescent="0.2">
      <c r="A5311" s="62" t="s">
        <v>15312</v>
      </c>
      <c r="B5311" s="62" t="s">
        <v>1995</v>
      </c>
      <c r="O5311" t="s">
        <v>16811</v>
      </c>
      <c r="P5311" s="62" t="s">
        <v>67</v>
      </c>
    </row>
    <row r="5312" spans="1:16" hidden="1" x14ac:dyDescent="0.2">
      <c r="A5312" s="62" t="s">
        <v>15313</v>
      </c>
      <c r="B5312" s="62" t="s">
        <v>1998</v>
      </c>
      <c r="O5312" t="s">
        <v>16811</v>
      </c>
      <c r="P5312" s="62" t="s">
        <v>67</v>
      </c>
    </row>
    <row r="5313" spans="1:16" hidden="1" x14ac:dyDescent="0.2">
      <c r="A5313" s="62" t="s">
        <v>15314</v>
      </c>
      <c r="B5313" s="62" t="s">
        <v>2025</v>
      </c>
      <c r="O5313" t="s">
        <v>16811</v>
      </c>
      <c r="P5313" s="62" t="s">
        <v>67</v>
      </c>
    </row>
    <row r="5314" spans="1:16" hidden="1" x14ac:dyDescent="0.2">
      <c r="A5314" s="62" t="s">
        <v>15315</v>
      </c>
      <c r="B5314" s="62" t="s">
        <v>2038</v>
      </c>
      <c r="O5314" t="s">
        <v>16811</v>
      </c>
      <c r="P5314" s="62" t="s">
        <v>67</v>
      </c>
    </row>
    <row r="5315" spans="1:16" hidden="1" x14ac:dyDescent="0.2">
      <c r="A5315" s="62" t="s">
        <v>15316</v>
      </c>
      <c r="B5315" s="62" t="s">
        <v>2062</v>
      </c>
      <c r="O5315" t="s">
        <v>16811</v>
      </c>
      <c r="P5315" s="62" t="s">
        <v>67</v>
      </c>
    </row>
    <row r="5316" spans="1:16" hidden="1" x14ac:dyDescent="0.2">
      <c r="A5316" s="62" t="s">
        <v>15317</v>
      </c>
      <c r="B5316" s="62" t="s">
        <v>2075</v>
      </c>
      <c r="O5316" t="s">
        <v>16811</v>
      </c>
      <c r="P5316" s="62" t="s">
        <v>67</v>
      </c>
    </row>
    <row r="5317" spans="1:16" hidden="1" x14ac:dyDescent="0.2">
      <c r="A5317" s="62" t="s">
        <v>15318</v>
      </c>
      <c r="B5317" s="62" t="s">
        <v>2096</v>
      </c>
      <c r="O5317" t="s">
        <v>16811</v>
      </c>
      <c r="P5317" s="62" t="s">
        <v>67</v>
      </c>
    </row>
    <row r="5318" spans="1:16" hidden="1" x14ac:dyDescent="0.2">
      <c r="A5318" s="62" t="s">
        <v>15319</v>
      </c>
      <c r="B5318" s="62" t="s">
        <v>2102</v>
      </c>
      <c r="O5318" t="s">
        <v>16811</v>
      </c>
      <c r="P5318" s="62" t="s">
        <v>67</v>
      </c>
    </row>
    <row r="5319" spans="1:16" hidden="1" x14ac:dyDescent="0.2">
      <c r="A5319" s="62" t="s">
        <v>15320</v>
      </c>
      <c r="B5319" s="62" t="s">
        <v>1421</v>
      </c>
      <c r="O5319" t="s">
        <v>16811</v>
      </c>
      <c r="P5319" s="62" t="s">
        <v>67</v>
      </c>
    </row>
    <row r="5320" spans="1:16" hidden="1" x14ac:dyDescent="0.2">
      <c r="A5320" s="62" t="s">
        <v>15321</v>
      </c>
      <c r="B5320" s="62" t="s">
        <v>1436</v>
      </c>
      <c r="O5320" t="s">
        <v>16811</v>
      </c>
      <c r="P5320" s="62" t="s">
        <v>67</v>
      </c>
    </row>
    <row r="5321" spans="1:16" hidden="1" x14ac:dyDescent="0.2">
      <c r="A5321" s="62" t="s">
        <v>15322</v>
      </c>
      <c r="B5321" s="62" t="s">
        <v>1448</v>
      </c>
      <c r="O5321" t="s">
        <v>16811</v>
      </c>
      <c r="P5321" s="62" t="s">
        <v>67</v>
      </c>
    </row>
    <row r="5322" spans="1:16" hidden="1" x14ac:dyDescent="0.2">
      <c r="A5322" s="62" t="s">
        <v>15323</v>
      </c>
      <c r="B5322" s="62" t="s">
        <v>1466</v>
      </c>
      <c r="O5322" t="s">
        <v>16811</v>
      </c>
      <c r="P5322" s="62" t="s">
        <v>67</v>
      </c>
    </row>
    <row r="5323" spans="1:16" hidden="1" x14ac:dyDescent="0.2">
      <c r="A5323" s="62" t="s">
        <v>15324</v>
      </c>
      <c r="B5323" s="62" t="s">
        <v>1475</v>
      </c>
      <c r="O5323" t="s">
        <v>16811</v>
      </c>
      <c r="P5323" s="62" t="s">
        <v>67</v>
      </c>
    </row>
    <row r="5324" spans="1:16" hidden="1" x14ac:dyDescent="0.2">
      <c r="A5324" s="62" t="s">
        <v>15325</v>
      </c>
      <c r="B5324" s="62" t="s">
        <v>1535</v>
      </c>
      <c r="O5324" t="s">
        <v>16811</v>
      </c>
      <c r="P5324" s="62" t="s">
        <v>67</v>
      </c>
    </row>
    <row r="5325" spans="1:16" hidden="1" x14ac:dyDescent="0.2">
      <c r="A5325" s="62" t="s">
        <v>15326</v>
      </c>
      <c r="B5325" s="62" t="s">
        <v>1589</v>
      </c>
      <c r="O5325" t="s">
        <v>16811</v>
      </c>
      <c r="P5325" s="62" t="s">
        <v>67</v>
      </c>
    </row>
    <row r="5326" spans="1:16" hidden="1" x14ac:dyDescent="0.2">
      <c r="A5326" s="62" t="s">
        <v>15327</v>
      </c>
      <c r="B5326" s="62" t="s">
        <v>1613</v>
      </c>
      <c r="O5326" t="s">
        <v>16811</v>
      </c>
      <c r="P5326" s="62" t="s">
        <v>67</v>
      </c>
    </row>
    <row r="5327" spans="1:16" hidden="1" x14ac:dyDescent="0.2">
      <c r="A5327" s="62" t="s">
        <v>15328</v>
      </c>
      <c r="B5327" s="62" t="s">
        <v>1625</v>
      </c>
      <c r="O5327" t="s">
        <v>16811</v>
      </c>
      <c r="P5327" s="62" t="s">
        <v>67</v>
      </c>
    </row>
    <row r="5328" spans="1:16" hidden="1" x14ac:dyDescent="0.2">
      <c r="A5328" s="62" t="s">
        <v>15329</v>
      </c>
      <c r="B5328" s="62" t="s">
        <v>1634</v>
      </c>
      <c r="O5328" t="s">
        <v>16811</v>
      </c>
      <c r="P5328" s="62" t="s">
        <v>67</v>
      </c>
    </row>
    <row r="5329" spans="1:16" hidden="1" x14ac:dyDescent="0.2">
      <c r="A5329" s="62" t="s">
        <v>15330</v>
      </c>
      <c r="B5329" s="62" t="s">
        <v>1655</v>
      </c>
      <c r="O5329" t="s">
        <v>16811</v>
      </c>
      <c r="P5329" s="62" t="s">
        <v>67</v>
      </c>
    </row>
    <row r="5330" spans="1:16" hidden="1" x14ac:dyDescent="0.2">
      <c r="A5330" s="62" t="s">
        <v>15331</v>
      </c>
      <c r="B5330" s="62" t="s">
        <v>1676</v>
      </c>
      <c r="O5330" t="s">
        <v>16811</v>
      </c>
      <c r="P5330" s="62" t="s">
        <v>67</v>
      </c>
    </row>
    <row r="5331" spans="1:16" hidden="1" x14ac:dyDescent="0.2">
      <c r="A5331" s="62" t="s">
        <v>15332</v>
      </c>
      <c r="B5331" s="62" t="s">
        <v>1691</v>
      </c>
      <c r="O5331" t="s">
        <v>16811</v>
      </c>
      <c r="P5331" s="62" t="s">
        <v>67</v>
      </c>
    </row>
    <row r="5332" spans="1:16" hidden="1" x14ac:dyDescent="0.2">
      <c r="A5332" s="62" t="s">
        <v>15333</v>
      </c>
      <c r="B5332" s="62" t="s">
        <v>1727</v>
      </c>
      <c r="O5332" t="s">
        <v>16811</v>
      </c>
      <c r="P5332" s="62" t="s">
        <v>67</v>
      </c>
    </row>
    <row r="5333" spans="1:16" hidden="1" x14ac:dyDescent="0.2">
      <c r="A5333" s="62" t="s">
        <v>15334</v>
      </c>
      <c r="B5333" s="62" t="s">
        <v>1736</v>
      </c>
      <c r="O5333" t="s">
        <v>16811</v>
      </c>
      <c r="P5333" s="62" t="s">
        <v>67</v>
      </c>
    </row>
    <row r="5334" spans="1:16" hidden="1" x14ac:dyDescent="0.2">
      <c r="A5334" s="62" t="s">
        <v>15335</v>
      </c>
      <c r="B5334" s="62" t="s">
        <v>1745</v>
      </c>
      <c r="O5334" t="s">
        <v>16811</v>
      </c>
      <c r="P5334" s="62" t="s">
        <v>67</v>
      </c>
    </row>
    <row r="5335" spans="1:16" hidden="1" x14ac:dyDescent="0.2">
      <c r="A5335" s="62" t="s">
        <v>15336</v>
      </c>
      <c r="B5335" s="62" t="s">
        <v>1849</v>
      </c>
      <c r="O5335" t="s">
        <v>16811</v>
      </c>
      <c r="P5335" s="62" t="s">
        <v>67</v>
      </c>
    </row>
    <row r="5336" spans="1:16" hidden="1" x14ac:dyDescent="0.2">
      <c r="A5336" s="62" t="s">
        <v>15337</v>
      </c>
      <c r="B5336" s="62" t="s">
        <v>1879</v>
      </c>
      <c r="O5336" t="s">
        <v>16811</v>
      </c>
      <c r="P5336" s="62" t="s">
        <v>67</v>
      </c>
    </row>
    <row r="5337" spans="1:16" hidden="1" x14ac:dyDescent="0.2">
      <c r="A5337" s="62" t="s">
        <v>15338</v>
      </c>
      <c r="B5337" s="62" t="s">
        <v>1904</v>
      </c>
      <c r="O5337" t="s">
        <v>16811</v>
      </c>
      <c r="P5337" s="62" t="s">
        <v>67</v>
      </c>
    </row>
    <row r="5338" spans="1:16" hidden="1" x14ac:dyDescent="0.2">
      <c r="A5338" s="62" t="s">
        <v>15339</v>
      </c>
      <c r="B5338" s="62" t="s">
        <v>1919</v>
      </c>
      <c r="O5338" t="s">
        <v>16811</v>
      </c>
      <c r="P5338" s="62" t="s">
        <v>67</v>
      </c>
    </row>
    <row r="5339" spans="1:16" hidden="1" x14ac:dyDescent="0.2">
      <c r="A5339" s="62" t="s">
        <v>15340</v>
      </c>
      <c r="B5339" s="62" t="s">
        <v>1972</v>
      </c>
      <c r="O5339" t="s">
        <v>16811</v>
      </c>
      <c r="P5339" s="62" t="s">
        <v>67</v>
      </c>
    </row>
    <row r="5340" spans="1:16" hidden="1" x14ac:dyDescent="0.2">
      <c r="A5340" s="62" t="s">
        <v>15341</v>
      </c>
      <c r="B5340" s="62" t="s">
        <v>2015</v>
      </c>
      <c r="O5340" t="s">
        <v>16811</v>
      </c>
      <c r="P5340" s="62" t="s">
        <v>67</v>
      </c>
    </row>
    <row r="5341" spans="1:16" hidden="1" x14ac:dyDescent="0.2">
      <c r="A5341" s="62" t="s">
        <v>15342</v>
      </c>
      <c r="B5341" s="62" t="s">
        <v>2081</v>
      </c>
      <c r="O5341" t="s">
        <v>16811</v>
      </c>
      <c r="P5341" s="62" t="s">
        <v>67</v>
      </c>
    </row>
    <row r="5342" spans="1:16" hidden="1" x14ac:dyDescent="0.2">
      <c r="A5342" s="62" t="s">
        <v>15343</v>
      </c>
      <c r="B5342" s="62" t="s">
        <v>1826</v>
      </c>
      <c r="O5342" t="s">
        <v>16811</v>
      </c>
      <c r="P5342" s="62" t="s">
        <v>67</v>
      </c>
    </row>
    <row r="5343" spans="1:16" hidden="1" x14ac:dyDescent="0.2">
      <c r="A5343" s="62" t="s">
        <v>15344</v>
      </c>
      <c r="B5343" s="62" t="s">
        <v>1843</v>
      </c>
      <c r="O5343" t="s">
        <v>16811</v>
      </c>
      <c r="P5343" s="62" t="s">
        <v>67</v>
      </c>
    </row>
    <row r="5344" spans="1:16" hidden="1" x14ac:dyDescent="0.2">
      <c r="A5344" s="62" t="s">
        <v>15345</v>
      </c>
      <c r="B5344" s="62" t="s">
        <v>1846</v>
      </c>
      <c r="O5344" t="s">
        <v>16811</v>
      </c>
      <c r="P5344" s="62" t="s">
        <v>67</v>
      </c>
    </row>
    <row r="5345" spans="1:16" hidden="1" x14ac:dyDescent="0.2">
      <c r="A5345" s="62" t="s">
        <v>15346</v>
      </c>
      <c r="B5345" s="62" t="s">
        <v>1852</v>
      </c>
      <c r="O5345" t="s">
        <v>16811</v>
      </c>
      <c r="P5345" s="62" t="s">
        <v>67</v>
      </c>
    </row>
    <row r="5346" spans="1:16" hidden="1" x14ac:dyDescent="0.2">
      <c r="A5346" s="62" t="s">
        <v>15347</v>
      </c>
      <c r="B5346" s="62" t="s">
        <v>1858</v>
      </c>
      <c r="O5346" t="s">
        <v>16811</v>
      </c>
      <c r="P5346" s="62" t="s">
        <v>67</v>
      </c>
    </row>
    <row r="5347" spans="1:16" hidden="1" x14ac:dyDescent="0.2">
      <c r="A5347" s="62" t="s">
        <v>15348</v>
      </c>
      <c r="B5347" s="62" t="s">
        <v>1956</v>
      </c>
      <c r="O5347" t="s">
        <v>16811</v>
      </c>
      <c r="P5347" s="62" t="s">
        <v>67</v>
      </c>
    </row>
    <row r="5348" spans="1:16" hidden="1" x14ac:dyDescent="0.2">
      <c r="A5348" s="62" t="s">
        <v>15349</v>
      </c>
      <c r="B5348" s="62" t="s">
        <v>1965</v>
      </c>
      <c r="O5348" t="s">
        <v>16811</v>
      </c>
      <c r="P5348" s="62" t="s">
        <v>67</v>
      </c>
    </row>
    <row r="5349" spans="1:16" hidden="1" x14ac:dyDescent="0.2">
      <c r="A5349" s="62" t="s">
        <v>15350</v>
      </c>
      <c r="B5349" s="62" t="s">
        <v>1989</v>
      </c>
      <c r="O5349" t="s">
        <v>16811</v>
      </c>
      <c r="P5349" s="62" t="s">
        <v>67</v>
      </c>
    </row>
    <row r="5350" spans="1:16" hidden="1" x14ac:dyDescent="0.2">
      <c r="A5350" s="62" t="s">
        <v>15351</v>
      </c>
      <c r="B5350" s="62" t="s">
        <v>2031</v>
      </c>
      <c r="O5350" t="s">
        <v>16811</v>
      </c>
      <c r="P5350" s="62" t="s">
        <v>67</v>
      </c>
    </row>
    <row r="5351" spans="1:16" hidden="1" x14ac:dyDescent="0.2">
      <c r="A5351" s="62" t="s">
        <v>15352</v>
      </c>
      <c r="B5351" s="62" t="s">
        <v>2035</v>
      </c>
      <c r="O5351" t="s">
        <v>16811</v>
      </c>
      <c r="P5351" s="62" t="s">
        <v>67</v>
      </c>
    </row>
    <row r="5352" spans="1:16" hidden="1" x14ac:dyDescent="0.2">
      <c r="A5352" s="62" t="s">
        <v>15353</v>
      </c>
      <c r="B5352" s="62" t="s">
        <v>2047</v>
      </c>
      <c r="O5352" t="s">
        <v>16811</v>
      </c>
      <c r="P5352" s="62" t="s">
        <v>67</v>
      </c>
    </row>
    <row r="5353" spans="1:16" hidden="1" x14ac:dyDescent="0.2">
      <c r="A5353" s="62" t="s">
        <v>15354</v>
      </c>
      <c r="B5353" s="62" t="s">
        <v>1529</v>
      </c>
      <c r="O5353" t="s">
        <v>16811</v>
      </c>
      <c r="P5353" s="62" t="s">
        <v>67</v>
      </c>
    </row>
    <row r="5354" spans="1:16" hidden="1" x14ac:dyDescent="0.2">
      <c r="A5354" s="62" t="s">
        <v>15355</v>
      </c>
      <c r="B5354" s="62" t="s">
        <v>1550</v>
      </c>
      <c r="O5354" t="s">
        <v>16811</v>
      </c>
      <c r="P5354" s="62" t="s">
        <v>67</v>
      </c>
    </row>
    <row r="5355" spans="1:16" hidden="1" x14ac:dyDescent="0.2">
      <c r="A5355" s="62" t="s">
        <v>15356</v>
      </c>
      <c r="B5355" s="62" t="s">
        <v>1571</v>
      </c>
      <c r="O5355" t="s">
        <v>16811</v>
      </c>
      <c r="P5355" s="62" t="s">
        <v>67</v>
      </c>
    </row>
    <row r="5356" spans="1:16" hidden="1" x14ac:dyDescent="0.2">
      <c r="A5356" s="62" t="s">
        <v>15357</v>
      </c>
      <c r="B5356" s="62" t="s">
        <v>1574</v>
      </c>
      <c r="O5356" t="s">
        <v>16811</v>
      </c>
      <c r="P5356" s="62" t="s">
        <v>67</v>
      </c>
    </row>
    <row r="5357" spans="1:16" hidden="1" x14ac:dyDescent="0.2">
      <c r="A5357" s="62" t="s">
        <v>15358</v>
      </c>
      <c r="B5357" s="62" t="s">
        <v>1661</v>
      </c>
      <c r="O5357" t="s">
        <v>16811</v>
      </c>
      <c r="P5357" s="62" t="s">
        <v>67</v>
      </c>
    </row>
    <row r="5358" spans="1:16" hidden="1" x14ac:dyDescent="0.2">
      <c r="A5358" s="62" t="s">
        <v>15359</v>
      </c>
      <c r="B5358" s="62" t="s">
        <v>1673</v>
      </c>
      <c r="O5358" t="s">
        <v>16811</v>
      </c>
      <c r="P5358" s="62" t="s">
        <v>67</v>
      </c>
    </row>
    <row r="5359" spans="1:16" hidden="1" x14ac:dyDescent="0.2">
      <c r="A5359" s="62" t="s">
        <v>15360</v>
      </c>
      <c r="B5359" s="62" t="s">
        <v>1688</v>
      </c>
      <c r="O5359" t="s">
        <v>16811</v>
      </c>
      <c r="P5359" s="62" t="s">
        <v>67</v>
      </c>
    </row>
    <row r="5360" spans="1:16" hidden="1" x14ac:dyDescent="0.2">
      <c r="A5360" s="62" t="s">
        <v>15361</v>
      </c>
      <c r="B5360" s="62" t="s">
        <v>1706</v>
      </c>
      <c r="O5360" t="s">
        <v>16811</v>
      </c>
      <c r="P5360" s="62" t="s">
        <v>67</v>
      </c>
    </row>
    <row r="5361" spans="1:16" hidden="1" x14ac:dyDescent="0.2">
      <c r="A5361" s="62" t="s">
        <v>15362</v>
      </c>
      <c r="B5361" s="62" t="s">
        <v>1712</v>
      </c>
      <c r="O5361" t="s">
        <v>16811</v>
      </c>
      <c r="P5361" s="62" t="s">
        <v>67</v>
      </c>
    </row>
    <row r="5362" spans="1:16" hidden="1" x14ac:dyDescent="0.2">
      <c r="A5362" s="62" t="s">
        <v>15363</v>
      </c>
      <c r="B5362" s="62" t="s">
        <v>1754</v>
      </c>
      <c r="O5362" t="s">
        <v>16811</v>
      </c>
      <c r="P5362" s="62" t="s">
        <v>67</v>
      </c>
    </row>
    <row r="5363" spans="1:16" hidden="1" x14ac:dyDescent="0.2">
      <c r="A5363" s="62" t="s">
        <v>15364</v>
      </c>
      <c r="B5363" s="62" t="s">
        <v>1757</v>
      </c>
      <c r="O5363" t="s">
        <v>16811</v>
      </c>
      <c r="P5363" s="62" t="s">
        <v>67</v>
      </c>
    </row>
    <row r="5364" spans="1:16" hidden="1" x14ac:dyDescent="0.2">
      <c r="A5364" s="62" t="s">
        <v>15365</v>
      </c>
      <c r="B5364" s="62" t="s">
        <v>1760</v>
      </c>
      <c r="O5364" t="s">
        <v>16811</v>
      </c>
      <c r="P5364" s="62" t="s">
        <v>67</v>
      </c>
    </row>
    <row r="5365" spans="1:16" hidden="1" x14ac:dyDescent="0.2">
      <c r="A5365" s="62" t="s">
        <v>15366</v>
      </c>
      <c r="B5365" s="62" t="s">
        <v>1790</v>
      </c>
      <c r="O5365" t="s">
        <v>16811</v>
      </c>
      <c r="P5365" s="62" t="s">
        <v>67</v>
      </c>
    </row>
    <row r="5366" spans="1:16" hidden="1" x14ac:dyDescent="0.2">
      <c r="A5366" s="62" t="s">
        <v>15367</v>
      </c>
      <c r="B5366" s="62" t="s">
        <v>1802</v>
      </c>
      <c r="O5366" t="s">
        <v>16811</v>
      </c>
      <c r="P5366" s="62" t="s">
        <v>67</v>
      </c>
    </row>
    <row r="5367" spans="1:16" hidden="1" x14ac:dyDescent="0.2">
      <c r="A5367" s="62" t="s">
        <v>15368</v>
      </c>
      <c r="B5367" s="62" t="s">
        <v>1805</v>
      </c>
      <c r="O5367" t="s">
        <v>16811</v>
      </c>
      <c r="P5367" s="62" t="s">
        <v>67</v>
      </c>
    </row>
    <row r="5368" spans="1:16" hidden="1" x14ac:dyDescent="0.2">
      <c r="A5368" s="62" t="s">
        <v>15369</v>
      </c>
      <c r="B5368" s="62" t="s">
        <v>1830</v>
      </c>
      <c r="O5368" t="s">
        <v>16811</v>
      </c>
      <c r="P5368" s="62" t="s">
        <v>67</v>
      </c>
    </row>
    <row r="5369" spans="1:16" hidden="1" x14ac:dyDescent="0.2">
      <c r="A5369" s="62" t="s">
        <v>15370</v>
      </c>
      <c r="B5369" s="62" t="s">
        <v>1840</v>
      </c>
      <c r="O5369" t="s">
        <v>16811</v>
      </c>
      <c r="P5369" s="62" t="s">
        <v>67</v>
      </c>
    </row>
    <row r="5370" spans="1:16" hidden="1" x14ac:dyDescent="0.2">
      <c r="A5370" s="62" t="s">
        <v>15371</v>
      </c>
      <c r="B5370" s="62" t="s">
        <v>1864</v>
      </c>
      <c r="O5370" t="s">
        <v>16811</v>
      </c>
      <c r="P5370" s="62" t="s">
        <v>67</v>
      </c>
    </row>
    <row r="5371" spans="1:16" hidden="1" x14ac:dyDescent="0.2">
      <c r="A5371" s="62" t="s">
        <v>15372</v>
      </c>
      <c r="B5371" s="62" t="s">
        <v>1867</v>
      </c>
      <c r="O5371" t="s">
        <v>16811</v>
      </c>
      <c r="P5371" s="62" t="s">
        <v>67</v>
      </c>
    </row>
    <row r="5372" spans="1:16" hidden="1" x14ac:dyDescent="0.2">
      <c r="A5372" s="62" t="s">
        <v>15373</v>
      </c>
      <c r="B5372" s="62" t="s">
        <v>1895</v>
      </c>
      <c r="O5372" t="s">
        <v>16811</v>
      </c>
      <c r="P5372" s="62" t="s">
        <v>67</v>
      </c>
    </row>
    <row r="5373" spans="1:16" hidden="1" x14ac:dyDescent="0.2">
      <c r="A5373" s="62" t="s">
        <v>15374</v>
      </c>
      <c r="B5373" s="62" t="s">
        <v>1912</v>
      </c>
      <c r="O5373" t="s">
        <v>16811</v>
      </c>
      <c r="P5373" s="62" t="s">
        <v>67</v>
      </c>
    </row>
    <row r="5374" spans="1:16" hidden="1" x14ac:dyDescent="0.2">
      <c r="A5374" s="62" t="s">
        <v>15375</v>
      </c>
      <c r="B5374" s="62" t="s">
        <v>1962</v>
      </c>
      <c r="O5374" t="s">
        <v>16811</v>
      </c>
      <c r="P5374" s="62" t="s">
        <v>67</v>
      </c>
    </row>
    <row r="5375" spans="1:16" hidden="1" x14ac:dyDescent="0.2">
      <c r="A5375" s="62" t="s">
        <v>15376</v>
      </c>
      <c r="B5375" s="62" t="s">
        <v>2018</v>
      </c>
      <c r="O5375" t="s">
        <v>16811</v>
      </c>
      <c r="P5375" s="62" t="s">
        <v>67</v>
      </c>
    </row>
    <row r="5376" spans="1:16" hidden="1" x14ac:dyDescent="0.2">
      <c r="A5376" s="62" t="s">
        <v>15377</v>
      </c>
      <c r="B5376" s="62" t="s">
        <v>2087</v>
      </c>
      <c r="O5376" t="s">
        <v>16811</v>
      </c>
      <c r="P5376" s="62" t="s">
        <v>67</v>
      </c>
    </row>
    <row r="5377" spans="1:16" hidden="1" x14ac:dyDescent="0.2">
      <c r="A5377" s="62" t="s">
        <v>15378</v>
      </c>
      <c r="B5377" s="62" t="s">
        <v>1538</v>
      </c>
      <c r="O5377" t="s">
        <v>16811</v>
      </c>
      <c r="P5377" s="62" t="s">
        <v>67</v>
      </c>
    </row>
    <row r="5378" spans="1:16" hidden="1" x14ac:dyDescent="0.2">
      <c r="A5378" s="62" t="s">
        <v>15379</v>
      </c>
      <c r="B5378" s="62" t="s">
        <v>1541</v>
      </c>
      <c r="O5378" t="s">
        <v>16811</v>
      </c>
      <c r="P5378" s="62" t="s">
        <v>67</v>
      </c>
    </row>
    <row r="5379" spans="1:16" hidden="1" x14ac:dyDescent="0.2">
      <c r="A5379" s="62" t="s">
        <v>15380</v>
      </c>
      <c r="B5379" s="62" t="s">
        <v>1544</v>
      </c>
      <c r="O5379" t="s">
        <v>16811</v>
      </c>
      <c r="P5379" s="62" t="s">
        <v>67</v>
      </c>
    </row>
    <row r="5380" spans="1:16" hidden="1" x14ac:dyDescent="0.2">
      <c r="A5380" s="62" t="s">
        <v>15381</v>
      </c>
      <c r="B5380" s="62" t="s">
        <v>1547</v>
      </c>
      <c r="O5380" t="s">
        <v>16811</v>
      </c>
      <c r="P5380" s="62" t="s">
        <v>67</v>
      </c>
    </row>
    <row r="5381" spans="1:16" hidden="1" x14ac:dyDescent="0.2">
      <c r="A5381" s="62" t="s">
        <v>15382</v>
      </c>
      <c r="B5381" s="62" t="s">
        <v>1556</v>
      </c>
      <c r="O5381" t="s">
        <v>16811</v>
      </c>
      <c r="P5381" s="62" t="s">
        <v>67</v>
      </c>
    </row>
    <row r="5382" spans="1:16" hidden="1" x14ac:dyDescent="0.2">
      <c r="A5382" s="62" t="s">
        <v>15383</v>
      </c>
      <c r="B5382" s="62" t="s">
        <v>1700</v>
      </c>
      <c r="O5382" t="s">
        <v>16811</v>
      </c>
      <c r="P5382" s="62" t="s">
        <v>67</v>
      </c>
    </row>
    <row r="5383" spans="1:16" hidden="1" x14ac:dyDescent="0.2">
      <c r="A5383" s="62" t="s">
        <v>15384</v>
      </c>
      <c r="B5383" s="62" t="s">
        <v>1718</v>
      </c>
      <c r="O5383" t="s">
        <v>16811</v>
      </c>
      <c r="P5383" s="62" t="s">
        <v>67</v>
      </c>
    </row>
    <row r="5384" spans="1:16" hidden="1" x14ac:dyDescent="0.2">
      <c r="A5384" s="62" t="s">
        <v>15385</v>
      </c>
      <c r="B5384" s="62" t="s">
        <v>1751</v>
      </c>
      <c r="O5384" t="s">
        <v>16811</v>
      </c>
      <c r="P5384" s="62" t="s">
        <v>67</v>
      </c>
    </row>
    <row r="5385" spans="1:16" hidden="1" x14ac:dyDescent="0.2">
      <c r="A5385" s="62" t="s">
        <v>15386</v>
      </c>
      <c r="B5385" s="62" t="s">
        <v>1763</v>
      </c>
      <c r="O5385" t="s">
        <v>16811</v>
      </c>
      <c r="P5385" s="62" t="s">
        <v>67</v>
      </c>
    </row>
    <row r="5386" spans="1:16" hidden="1" x14ac:dyDescent="0.2">
      <c r="A5386" s="62" t="s">
        <v>15387</v>
      </c>
      <c r="B5386" s="62" t="s">
        <v>1781</v>
      </c>
      <c r="O5386" t="s">
        <v>16811</v>
      </c>
      <c r="P5386" s="62" t="s">
        <v>67</v>
      </c>
    </row>
    <row r="5387" spans="1:16" hidden="1" x14ac:dyDescent="0.2">
      <c r="A5387" s="62" t="s">
        <v>15388</v>
      </c>
      <c r="B5387" s="62" t="s">
        <v>1787</v>
      </c>
      <c r="O5387" t="s">
        <v>16811</v>
      </c>
      <c r="P5387" s="62" t="s">
        <v>67</v>
      </c>
    </row>
    <row r="5388" spans="1:16" hidden="1" x14ac:dyDescent="0.2">
      <c r="A5388" s="62" t="s">
        <v>15389</v>
      </c>
      <c r="B5388" s="62" t="s">
        <v>1796</v>
      </c>
      <c r="O5388" t="s">
        <v>16811</v>
      </c>
      <c r="P5388" s="62" t="s">
        <v>67</v>
      </c>
    </row>
    <row r="5389" spans="1:16" hidden="1" x14ac:dyDescent="0.2">
      <c r="A5389" s="62" t="s">
        <v>15390</v>
      </c>
      <c r="B5389" s="62" t="s">
        <v>1823</v>
      </c>
      <c r="O5389" t="s">
        <v>16811</v>
      </c>
      <c r="P5389" s="62" t="s">
        <v>67</v>
      </c>
    </row>
    <row r="5390" spans="1:16" hidden="1" x14ac:dyDescent="0.2">
      <c r="A5390" s="62" t="s">
        <v>15391</v>
      </c>
      <c r="B5390" s="62" t="s">
        <v>1873</v>
      </c>
      <c r="O5390" t="s">
        <v>16811</v>
      </c>
      <c r="P5390" s="62" t="s">
        <v>67</v>
      </c>
    </row>
    <row r="5391" spans="1:16" hidden="1" x14ac:dyDescent="0.2">
      <c r="A5391" s="62" t="s">
        <v>15392</v>
      </c>
      <c r="B5391" s="62" t="s">
        <v>1901</v>
      </c>
      <c r="O5391" t="s">
        <v>16811</v>
      </c>
      <c r="P5391" s="62" t="s">
        <v>67</v>
      </c>
    </row>
    <row r="5392" spans="1:16" hidden="1" x14ac:dyDescent="0.2">
      <c r="A5392" s="62" t="s">
        <v>15393</v>
      </c>
      <c r="B5392" s="62" t="s">
        <v>1923</v>
      </c>
      <c r="O5392" t="s">
        <v>16811</v>
      </c>
      <c r="P5392" s="62" t="s">
        <v>67</v>
      </c>
    </row>
    <row r="5393" spans="1:16" hidden="1" x14ac:dyDescent="0.2">
      <c r="A5393" s="62" t="s">
        <v>15394</v>
      </c>
      <c r="B5393" s="62" t="s">
        <v>1931</v>
      </c>
      <c r="O5393" t="s">
        <v>16811</v>
      </c>
      <c r="P5393" s="62" t="s">
        <v>67</v>
      </c>
    </row>
    <row r="5394" spans="1:16" hidden="1" x14ac:dyDescent="0.2">
      <c r="A5394" s="62" t="s">
        <v>15395</v>
      </c>
      <c r="B5394" s="62" t="s">
        <v>1938</v>
      </c>
      <c r="O5394" t="s">
        <v>16811</v>
      </c>
      <c r="P5394" s="62" t="s">
        <v>67</v>
      </c>
    </row>
    <row r="5395" spans="1:16" hidden="1" x14ac:dyDescent="0.2">
      <c r="A5395" s="62" t="s">
        <v>15396</v>
      </c>
      <c r="B5395" s="62" t="s">
        <v>2012</v>
      </c>
      <c r="O5395" t="s">
        <v>16811</v>
      </c>
      <c r="P5395" s="62" t="s">
        <v>67</v>
      </c>
    </row>
    <row r="5396" spans="1:16" hidden="1" x14ac:dyDescent="0.2">
      <c r="A5396" s="62" t="s">
        <v>15397</v>
      </c>
      <c r="B5396" s="62" t="s">
        <v>2065</v>
      </c>
      <c r="O5396" t="s">
        <v>16811</v>
      </c>
      <c r="P5396" s="62" t="s">
        <v>67</v>
      </c>
    </row>
    <row r="5397" spans="1:16" hidden="1" x14ac:dyDescent="0.2">
      <c r="A5397" s="62" t="s">
        <v>15398</v>
      </c>
      <c r="B5397" s="62" t="s">
        <v>1424</v>
      </c>
      <c r="O5397" t="s">
        <v>16811</v>
      </c>
      <c r="P5397" s="62" t="s">
        <v>67</v>
      </c>
    </row>
    <row r="5398" spans="1:16" hidden="1" x14ac:dyDescent="0.2">
      <c r="A5398" s="62" t="s">
        <v>15399</v>
      </c>
      <c r="B5398" s="62" t="s">
        <v>1433</v>
      </c>
      <c r="O5398" t="s">
        <v>16811</v>
      </c>
      <c r="P5398" s="62" t="s">
        <v>67</v>
      </c>
    </row>
    <row r="5399" spans="1:16" hidden="1" x14ac:dyDescent="0.2">
      <c r="A5399" s="62" t="s">
        <v>15400</v>
      </c>
      <c r="B5399" s="62" t="s">
        <v>1490</v>
      </c>
      <c r="O5399" t="s">
        <v>16811</v>
      </c>
      <c r="P5399" s="62" t="s">
        <v>67</v>
      </c>
    </row>
    <row r="5400" spans="1:16" hidden="1" x14ac:dyDescent="0.2">
      <c r="A5400" s="62" t="s">
        <v>15401</v>
      </c>
      <c r="B5400" s="62" t="s">
        <v>1502</v>
      </c>
      <c r="O5400" t="s">
        <v>16811</v>
      </c>
      <c r="P5400" s="62" t="s">
        <v>67</v>
      </c>
    </row>
    <row r="5401" spans="1:16" hidden="1" x14ac:dyDescent="0.2">
      <c r="A5401" s="62" t="s">
        <v>15402</v>
      </c>
      <c r="B5401" s="62" t="s">
        <v>1595</v>
      </c>
      <c r="O5401" t="s">
        <v>16811</v>
      </c>
      <c r="P5401" s="62" t="s">
        <v>67</v>
      </c>
    </row>
    <row r="5402" spans="1:16" hidden="1" x14ac:dyDescent="0.2">
      <c r="A5402" s="62" t="s">
        <v>15403</v>
      </c>
      <c r="B5402" s="62" t="s">
        <v>1604</v>
      </c>
      <c r="O5402" t="s">
        <v>16811</v>
      </c>
      <c r="P5402" s="62" t="s">
        <v>67</v>
      </c>
    </row>
    <row r="5403" spans="1:16" hidden="1" x14ac:dyDescent="0.2">
      <c r="A5403" s="62" t="s">
        <v>15404</v>
      </c>
      <c r="B5403" s="62" t="s">
        <v>1622</v>
      </c>
      <c r="O5403" t="s">
        <v>16811</v>
      </c>
      <c r="P5403" s="62" t="s">
        <v>67</v>
      </c>
    </row>
    <row r="5404" spans="1:16" hidden="1" x14ac:dyDescent="0.2">
      <c r="A5404" s="62" t="s">
        <v>15405</v>
      </c>
      <c r="B5404" s="62" t="s">
        <v>1643</v>
      </c>
      <c r="O5404" t="s">
        <v>16811</v>
      </c>
      <c r="P5404" s="62" t="s">
        <v>67</v>
      </c>
    </row>
    <row r="5405" spans="1:16" hidden="1" x14ac:dyDescent="0.2">
      <c r="A5405" s="62" t="s">
        <v>15406</v>
      </c>
      <c r="B5405" s="62" t="s">
        <v>1667</v>
      </c>
      <c r="O5405" t="s">
        <v>16811</v>
      </c>
      <c r="P5405" s="62" t="s">
        <v>67</v>
      </c>
    </row>
    <row r="5406" spans="1:16" hidden="1" x14ac:dyDescent="0.2">
      <c r="A5406" s="62" t="s">
        <v>15407</v>
      </c>
      <c r="B5406" s="62" t="s">
        <v>1876</v>
      </c>
      <c r="O5406" t="s">
        <v>16811</v>
      </c>
      <c r="P5406" s="62" t="s">
        <v>67</v>
      </c>
    </row>
    <row r="5407" spans="1:16" hidden="1" x14ac:dyDescent="0.2">
      <c r="A5407" s="62" t="s">
        <v>15408</v>
      </c>
      <c r="B5407" s="62" t="s">
        <v>1882</v>
      </c>
      <c r="O5407" t="s">
        <v>16811</v>
      </c>
      <c r="P5407" s="62" t="s">
        <v>67</v>
      </c>
    </row>
    <row r="5408" spans="1:16" hidden="1" x14ac:dyDescent="0.2">
      <c r="A5408" s="62" t="s">
        <v>15409</v>
      </c>
      <c r="B5408" s="62" t="s">
        <v>1889</v>
      </c>
      <c r="O5408" t="s">
        <v>16811</v>
      </c>
      <c r="P5408" s="62" t="s">
        <v>67</v>
      </c>
    </row>
    <row r="5409" spans="1:16" hidden="1" x14ac:dyDescent="0.2">
      <c r="A5409" s="62" t="s">
        <v>15410</v>
      </c>
      <c r="B5409" s="62" t="s">
        <v>1892</v>
      </c>
      <c r="O5409" t="s">
        <v>16811</v>
      </c>
      <c r="P5409" s="62" t="s">
        <v>67</v>
      </c>
    </row>
    <row r="5410" spans="1:16" hidden="1" x14ac:dyDescent="0.2">
      <c r="A5410" s="62" t="s">
        <v>15411</v>
      </c>
      <c r="B5410" s="62" t="s">
        <v>1915</v>
      </c>
      <c r="O5410" t="s">
        <v>16811</v>
      </c>
      <c r="P5410" s="62" t="s">
        <v>67</v>
      </c>
    </row>
    <row r="5411" spans="1:16" hidden="1" x14ac:dyDescent="0.2">
      <c r="A5411" s="62" t="s">
        <v>15412</v>
      </c>
      <c r="B5411" s="62" t="s">
        <v>1968</v>
      </c>
      <c r="O5411" t="s">
        <v>16811</v>
      </c>
      <c r="P5411" s="62" t="s">
        <v>67</v>
      </c>
    </row>
    <row r="5412" spans="1:16" hidden="1" x14ac:dyDescent="0.2">
      <c r="A5412" s="62" t="s">
        <v>15413</v>
      </c>
      <c r="B5412" s="62" t="s">
        <v>2022</v>
      </c>
      <c r="O5412" t="s">
        <v>16811</v>
      </c>
      <c r="P5412" s="62" t="s">
        <v>67</v>
      </c>
    </row>
    <row r="5413" spans="1:16" hidden="1" x14ac:dyDescent="0.2">
      <c r="A5413" s="62" t="s">
        <v>15414</v>
      </c>
      <c r="B5413" s="62" t="s">
        <v>2053</v>
      </c>
      <c r="O5413" t="s">
        <v>16811</v>
      </c>
      <c r="P5413" s="62" t="s">
        <v>67</v>
      </c>
    </row>
    <row r="5414" spans="1:16" hidden="1" x14ac:dyDescent="0.2">
      <c r="A5414" s="62" t="s">
        <v>15415</v>
      </c>
      <c r="B5414" s="62" t="s">
        <v>2059</v>
      </c>
      <c r="O5414" t="s">
        <v>16811</v>
      </c>
      <c r="P5414" s="62" t="s">
        <v>67</v>
      </c>
    </row>
    <row r="5415" spans="1:16" hidden="1" x14ac:dyDescent="0.2">
      <c r="A5415" s="62" t="s">
        <v>15416</v>
      </c>
      <c r="B5415" s="62" t="s">
        <v>2090</v>
      </c>
      <c r="O5415" t="s">
        <v>16811</v>
      </c>
      <c r="P5415" s="62" t="s">
        <v>67</v>
      </c>
    </row>
    <row r="5416" spans="1:16" hidden="1" x14ac:dyDescent="0.2">
      <c r="A5416" s="62" t="s">
        <v>15417</v>
      </c>
      <c r="B5416" s="62" t="s">
        <v>2093</v>
      </c>
      <c r="O5416" t="s">
        <v>16811</v>
      </c>
      <c r="P5416" s="62" t="s">
        <v>67</v>
      </c>
    </row>
    <row r="5417" spans="1:16" hidden="1" x14ac:dyDescent="0.2">
      <c r="A5417" s="62" t="s">
        <v>15418</v>
      </c>
      <c r="B5417" s="62" t="s">
        <v>2099</v>
      </c>
      <c r="O5417" t="s">
        <v>16811</v>
      </c>
      <c r="P5417" s="62" t="s">
        <v>67</v>
      </c>
    </row>
    <row r="5418" spans="1:16" hidden="1" x14ac:dyDescent="0.2">
      <c r="A5418" s="62" t="s">
        <v>15419</v>
      </c>
      <c r="B5418" s="62" t="s">
        <v>2105</v>
      </c>
      <c r="O5418" t="s">
        <v>16811</v>
      </c>
      <c r="P5418" s="62" t="s">
        <v>67</v>
      </c>
    </row>
    <row r="5419" spans="1:16" hidden="1" x14ac:dyDescent="0.2">
      <c r="A5419" s="62" t="s">
        <v>15420</v>
      </c>
      <c r="B5419" s="62" t="s">
        <v>1463</v>
      </c>
      <c r="O5419" t="s">
        <v>16811</v>
      </c>
      <c r="P5419" s="62" t="s">
        <v>67</v>
      </c>
    </row>
    <row r="5420" spans="1:16" hidden="1" x14ac:dyDescent="0.2">
      <c r="A5420" s="62" t="s">
        <v>15421</v>
      </c>
      <c r="B5420" s="62" t="s">
        <v>1481</v>
      </c>
      <c r="O5420" t="s">
        <v>16811</v>
      </c>
      <c r="P5420" s="62" t="s">
        <v>67</v>
      </c>
    </row>
    <row r="5421" spans="1:16" hidden="1" x14ac:dyDescent="0.2">
      <c r="A5421" s="62" t="s">
        <v>15422</v>
      </c>
      <c r="B5421" s="62" t="s">
        <v>1553</v>
      </c>
      <c r="O5421" t="s">
        <v>16811</v>
      </c>
      <c r="P5421" s="62" t="s">
        <v>67</v>
      </c>
    </row>
    <row r="5422" spans="1:16" hidden="1" x14ac:dyDescent="0.2">
      <c r="A5422" s="62" t="s">
        <v>15423</v>
      </c>
      <c r="B5422" s="62" t="s">
        <v>1685</v>
      </c>
      <c r="O5422" t="s">
        <v>16811</v>
      </c>
      <c r="P5422" s="62" t="s">
        <v>67</v>
      </c>
    </row>
    <row r="5423" spans="1:16" hidden="1" x14ac:dyDescent="0.2">
      <c r="A5423" s="62" t="s">
        <v>15424</v>
      </c>
      <c r="B5423" s="62" t="s">
        <v>1703</v>
      </c>
      <c r="O5423" t="s">
        <v>16811</v>
      </c>
      <c r="P5423" s="62" t="s">
        <v>67</v>
      </c>
    </row>
    <row r="5424" spans="1:16" hidden="1" x14ac:dyDescent="0.2">
      <c r="A5424" s="62" t="s">
        <v>15425</v>
      </c>
      <c r="B5424" s="62" t="s">
        <v>1775</v>
      </c>
      <c r="O5424" t="s">
        <v>16811</v>
      </c>
      <c r="P5424" s="62" t="s">
        <v>67</v>
      </c>
    </row>
    <row r="5425" spans="1:16" hidden="1" x14ac:dyDescent="0.2">
      <c r="A5425" s="62" t="s">
        <v>15426</v>
      </c>
      <c r="B5425" s="62" t="s">
        <v>1784</v>
      </c>
      <c r="O5425" t="s">
        <v>16811</v>
      </c>
      <c r="P5425" s="62" t="s">
        <v>67</v>
      </c>
    </row>
    <row r="5426" spans="1:16" hidden="1" x14ac:dyDescent="0.2">
      <c r="A5426" s="62" t="s">
        <v>15427</v>
      </c>
      <c r="B5426" s="62" t="s">
        <v>1811</v>
      </c>
      <c r="O5426" t="s">
        <v>16811</v>
      </c>
      <c r="P5426" s="62" t="s">
        <v>67</v>
      </c>
    </row>
    <row r="5427" spans="1:16" hidden="1" x14ac:dyDescent="0.2">
      <c r="A5427" s="62" t="s">
        <v>15428</v>
      </c>
      <c r="B5427" s="62" t="s">
        <v>1870</v>
      </c>
      <c r="O5427" t="s">
        <v>16811</v>
      </c>
      <c r="P5427" s="62" t="s">
        <v>67</v>
      </c>
    </row>
    <row r="5428" spans="1:16" hidden="1" x14ac:dyDescent="0.2">
      <c r="A5428" s="62" t="s">
        <v>15429</v>
      </c>
      <c r="B5428" s="62" t="s">
        <v>2002</v>
      </c>
      <c r="O5428" t="s">
        <v>16811</v>
      </c>
      <c r="P5428" s="62" t="s">
        <v>67</v>
      </c>
    </row>
    <row r="5429" spans="1:16" hidden="1" x14ac:dyDescent="0.2">
      <c r="A5429" s="62" t="s">
        <v>15430</v>
      </c>
      <c r="B5429" s="62" t="s">
        <v>2006</v>
      </c>
      <c r="O5429" t="s">
        <v>16811</v>
      </c>
      <c r="P5429" s="62" t="s">
        <v>67</v>
      </c>
    </row>
    <row r="5430" spans="1:16" hidden="1" x14ac:dyDescent="0.2">
      <c r="A5430" s="62" t="s">
        <v>15431</v>
      </c>
      <c r="B5430" s="62" t="s">
        <v>2028</v>
      </c>
      <c r="O5430" t="s">
        <v>16811</v>
      </c>
      <c r="P5430" s="62" t="s">
        <v>67</v>
      </c>
    </row>
    <row r="5431" spans="1:16" hidden="1" x14ac:dyDescent="0.2">
      <c r="A5431" s="62" t="s">
        <v>15432</v>
      </c>
      <c r="B5431" s="62" t="s">
        <v>2041</v>
      </c>
      <c r="O5431" t="s">
        <v>16811</v>
      </c>
      <c r="P5431" s="62" t="s">
        <v>67</v>
      </c>
    </row>
    <row r="5432" spans="1:16" hidden="1" x14ac:dyDescent="0.2">
      <c r="A5432" s="62" t="s">
        <v>15433</v>
      </c>
      <c r="B5432" s="62" t="s">
        <v>2044</v>
      </c>
      <c r="O5432" t="s">
        <v>16811</v>
      </c>
      <c r="P5432" s="62" t="s">
        <v>67</v>
      </c>
    </row>
    <row r="5433" spans="1:16" hidden="1" x14ac:dyDescent="0.2">
      <c r="A5433" s="62" t="s">
        <v>15434</v>
      </c>
      <c r="B5433" s="62" t="s">
        <v>1772</v>
      </c>
      <c r="O5433" t="s">
        <v>16811</v>
      </c>
      <c r="P5433" s="62" t="s">
        <v>67</v>
      </c>
    </row>
    <row r="5434" spans="1:16" hidden="1" x14ac:dyDescent="0.2">
      <c r="A5434" s="62" t="s">
        <v>15435</v>
      </c>
      <c r="B5434" s="62" t="s">
        <v>1793</v>
      </c>
      <c r="O5434" t="s">
        <v>16811</v>
      </c>
      <c r="P5434" s="62" t="s">
        <v>67</v>
      </c>
    </row>
    <row r="5435" spans="1:16" hidden="1" x14ac:dyDescent="0.2">
      <c r="A5435" s="62" t="s">
        <v>15436</v>
      </c>
      <c r="B5435" s="62" t="s">
        <v>1799</v>
      </c>
      <c r="O5435" t="s">
        <v>16811</v>
      </c>
      <c r="P5435" s="62" t="s">
        <v>67</v>
      </c>
    </row>
    <row r="5436" spans="1:16" hidden="1" x14ac:dyDescent="0.2">
      <c r="A5436" s="62" t="s">
        <v>15437</v>
      </c>
      <c r="B5436" s="62" t="s">
        <v>1808</v>
      </c>
      <c r="O5436" t="s">
        <v>16811</v>
      </c>
      <c r="P5436" s="62" t="s">
        <v>67</v>
      </c>
    </row>
    <row r="5437" spans="1:16" hidden="1" x14ac:dyDescent="0.2">
      <c r="A5437" s="62" t="s">
        <v>15438</v>
      </c>
      <c r="B5437" s="62" t="s">
        <v>1814</v>
      </c>
      <c r="O5437" t="s">
        <v>16811</v>
      </c>
      <c r="P5437" s="62" t="s">
        <v>67</v>
      </c>
    </row>
    <row r="5438" spans="1:16" hidden="1" x14ac:dyDescent="0.2">
      <c r="A5438" s="62" t="s">
        <v>15439</v>
      </c>
      <c r="B5438" s="62" t="s">
        <v>1861</v>
      </c>
      <c r="O5438" t="s">
        <v>16811</v>
      </c>
      <c r="P5438" s="62" t="s">
        <v>67</v>
      </c>
    </row>
    <row r="5439" spans="1:16" hidden="1" x14ac:dyDescent="0.2">
      <c r="A5439" s="62" t="s">
        <v>15440</v>
      </c>
      <c r="B5439" s="62" t="s">
        <v>1986</v>
      </c>
      <c r="O5439" t="s">
        <v>16811</v>
      </c>
      <c r="P5439" s="62" t="s">
        <v>67</v>
      </c>
    </row>
    <row r="5440" spans="1:16" hidden="1" x14ac:dyDescent="0.2">
      <c r="A5440" s="62" t="s">
        <v>15441</v>
      </c>
      <c r="B5440" s="62" t="s">
        <v>1487</v>
      </c>
      <c r="O5440" t="s">
        <v>16811</v>
      </c>
      <c r="P5440" s="62" t="s">
        <v>67</v>
      </c>
    </row>
    <row r="5441" spans="1:16" hidden="1" x14ac:dyDescent="0.2">
      <c r="A5441" s="62" t="s">
        <v>15442</v>
      </c>
      <c r="B5441" s="62" t="s">
        <v>1577</v>
      </c>
      <c r="O5441" t="s">
        <v>16811</v>
      </c>
      <c r="P5441" s="62" t="s">
        <v>67</v>
      </c>
    </row>
    <row r="5442" spans="1:16" hidden="1" x14ac:dyDescent="0.2">
      <c r="A5442" s="62" t="s">
        <v>15443</v>
      </c>
      <c r="B5442" s="62" t="s">
        <v>1592</v>
      </c>
      <c r="O5442" t="s">
        <v>16811</v>
      </c>
      <c r="P5442" s="62" t="s">
        <v>67</v>
      </c>
    </row>
    <row r="5443" spans="1:16" hidden="1" x14ac:dyDescent="0.2">
      <c r="A5443" s="62" t="s">
        <v>15444</v>
      </c>
      <c r="B5443" s="62" t="s">
        <v>1709</v>
      </c>
      <c r="O5443" t="s">
        <v>16811</v>
      </c>
      <c r="P5443" s="62" t="s">
        <v>67</v>
      </c>
    </row>
    <row r="5444" spans="1:16" hidden="1" x14ac:dyDescent="0.2">
      <c r="A5444" s="62" t="s">
        <v>15445</v>
      </c>
      <c r="B5444" s="62" t="s">
        <v>1748</v>
      </c>
      <c r="O5444" t="s">
        <v>16811</v>
      </c>
      <c r="P5444" s="62" t="s">
        <v>67</v>
      </c>
    </row>
    <row r="5445" spans="1:16" hidden="1" x14ac:dyDescent="0.2">
      <c r="A5445" s="62" t="s">
        <v>15446</v>
      </c>
      <c r="B5445" s="62" t="s">
        <v>1766</v>
      </c>
      <c r="O5445" t="s">
        <v>16811</v>
      </c>
      <c r="P5445" s="62" t="s">
        <v>67</v>
      </c>
    </row>
    <row r="5446" spans="1:16" hidden="1" x14ac:dyDescent="0.2">
      <c r="A5446" s="62" t="s">
        <v>15447</v>
      </c>
      <c r="B5446" s="62" t="s">
        <v>1837</v>
      </c>
      <c r="O5446" t="s">
        <v>16811</v>
      </c>
      <c r="P5446" s="62" t="s">
        <v>67</v>
      </c>
    </row>
    <row r="5447" spans="1:16" hidden="1" x14ac:dyDescent="0.2">
      <c r="A5447" s="62" t="s">
        <v>15448</v>
      </c>
      <c r="B5447" s="62" t="s">
        <v>1855</v>
      </c>
      <c r="O5447" t="s">
        <v>16811</v>
      </c>
      <c r="P5447" s="62" t="s">
        <v>67</v>
      </c>
    </row>
    <row r="5448" spans="1:16" hidden="1" x14ac:dyDescent="0.2">
      <c r="A5448" s="62" t="s">
        <v>15449</v>
      </c>
      <c r="B5448" s="62" t="s">
        <v>1927</v>
      </c>
      <c r="O5448" t="s">
        <v>16811</v>
      </c>
      <c r="P5448" s="62" t="s">
        <v>67</v>
      </c>
    </row>
    <row r="5449" spans="1:16" hidden="1" x14ac:dyDescent="0.2">
      <c r="A5449" s="62" t="s">
        <v>15450</v>
      </c>
      <c r="B5449" s="62" t="s">
        <v>1942</v>
      </c>
      <c r="O5449" t="s">
        <v>16811</v>
      </c>
      <c r="P5449" s="62" t="s">
        <v>67</v>
      </c>
    </row>
    <row r="5450" spans="1:16" hidden="1" x14ac:dyDescent="0.2">
      <c r="A5450" s="62" t="s">
        <v>15451</v>
      </c>
      <c r="B5450" s="62" t="s">
        <v>1980</v>
      </c>
      <c r="O5450" t="s">
        <v>16811</v>
      </c>
      <c r="P5450" s="62" t="s">
        <v>67</v>
      </c>
    </row>
    <row r="5451" spans="1:16" hidden="1" x14ac:dyDescent="0.2">
      <c r="A5451" s="62" t="s">
        <v>15452</v>
      </c>
      <c r="B5451" s="62" t="s">
        <v>1992</v>
      </c>
      <c r="O5451" t="s">
        <v>16811</v>
      </c>
      <c r="P5451" s="62" t="s">
        <v>67</v>
      </c>
    </row>
    <row r="5452" spans="1:16" hidden="1" x14ac:dyDescent="0.2">
      <c r="A5452" s="62" t="s">
        <v>15453</v>
      </c>
      <c r="B5452" s="62" t="s">
        <v>2078</v>
      </c>
      <c r="O5452" t="s">
        <v>16811</v>
      </c>
      <c r="P5452" s="62" t="s">
        <v>67</v>
      </c>
    </row>
    <row r="5453" spans="1:16" hidden="1" x14ac:dyDescent="0.2">
      <c r="A5453" s="62" t="s">
        <v>15454</v>
      </c>
      <c r="B5453" s="62" t="s">
        <v>67</v>
      </c>
      <c r="O5453" t="s">
        <v>16811</v>
      </c>
      <c r="P5453" s="62" t="s">
        <v>67</v>
      </c>
    </row>
    <row r="5454" spans="1:16" hidden="1" x14ac:dyDescent="0.2">
      <c r="A5454" s="62" t="s">
        <v>15455</v>
      </c>
      <c r="B5454" s="62" t="s">
        <v>1562</v>
      </c>
      <c r="O5454" t="s">
        <v>16811</v>
      </c>
      <c r="P5454" s="62" t="s">
        <v>67</v>
      </c>
    </row>
    <row r="5455" spans="1:16" hidden="1" x14ac:dyDescent="0.2">
      <c r="A5455" s="62" t="s">
        <v>15456</v>
      </c>
      <c r="B5455" s="62" t="s">
        <v>1580</v>
      </c>
      <c r="O5455" t="s">
        <v>16811</v>
      </c>
      <c r="P5455" s="62" t="s">
        <v>67</v>
      </c>
    </row>
    <row r="5456" spans="1:16" hidden="1" x14ac:dyDescent="0.2">
      <c r="A5456" s="62" t="s">
        <v>15457</v>
      </c>
      <c r="B5456" s="62" t="s">
        <v>1631</v>
      </c>
      <c r="O5456" t="s">
        <v>16811</v>
      </c>
      <c r="P5456" s="62" t="s">
        <v>67</v>
      </c>
    </row>
    <row r="5457" spans="1:16" hidden="1" x14ac:dyDescent="0.2">
      <c r="A5457" s="62" t="s">
        <v>15458</v>
      </c>
      <c r="B5457" s="62" t="s">
        <v>1649</v>
      </c>
      <c r="O5457" t="s">
        <v>16811</v>
      </c>
      <c r="P5457" s="62" t="s">
        <v>67</v>
      </c>
    </row>
    <row r="5458" spans="1:16" hidden="1" x14ac:dyDescent="0.2">
      <c r="A5458" s="62" t="s">
        <v>15459</v>
      </c>
      <c r="B5458" s="62" t="s">
        <v>1658</v>
      </c>
      <c r="O5458" t="s">
        <v>16811</v>
      </c>
      <c r="P5458" s="62" t="s">
        <v>67</v>
      </c>
    </row>
    <row r="5459" spans="1:16" hidden="1" x14ac:dyDescent="0.2">
      <c r="A5459" s="62" t="s">
        <v>15460</v>
      </c>
      <c r="B5459" s="62" t="s">
        <v>1742</v>
      </c>
      <c r="O5459" t="s">
        <v>16811</v>
      </c>
      <c r="P5459" s="62" t="s">
        <v>67</v>
      </c>
    </row>
    <row r="5460" spans="1:16" hidden="1" x14ac:dyDescent="0.2">
      <c r="A5460" s="62" t="s">
        <v>15461</v>
      </c>
      <c r="B5460" s="62" t="s">
        <v>1817</v>
      </c>
      <c r="O5460" t="s">
        <v>16811</v>
      </c>
      <c r="P5460" s="62" t="s">
        <v>67</v>
      </c>
    </row>
    <row r="5461" spans="1:16" hidden="1" x14ac:dyDescent="0.2">
      <c r="A5461" s="62" t="s">
        <v>15462</v>
      </c>
      <c r="B5461" s="62" t="s">
        <v>2050</v>
      </c>
      <c r="O5461" t="s">
        <v>16811</v>
      </c>
      <c r="P5461" s="62" t="s">
        <v>67</v>
      </c>
    </row>
    <row r="5462" spans="1:16" hidden="1" x14ac:dyDescent="0.2">
      <c r="A5462" s="62" t="s">
        <v>15463</v>
      </c>
      <c r="B5462" s="62" t="s">
        <v>1472</v>
      </c>
      <c r="O5462" t="s">
        <v>16811</v>
      </c>
      <c r="P5462" s="62" t="s">
        <v>67</v>
      </c>
    </row>
    <row r="5463" spans="1:16" hidden="1" x14ac:dyDescent="0.2">
      <c r="A5463" s="62" t="s">
        <v>15464</v>
      </c>
      <c r="B5463" s="62" t="s">
        <v>1946</v>
      </c>
      <c r="O5463" t="s">
        <v>16811</v>
      </c>
      <c r="P5463" s="62" t="s">
        <v>67</v>
      </c>
    </row>
    <row r="5464" spans="1:16" hidden="1" x14ac:dyDescent="0.2">
      <c r="A5464" s="62" t="s">
        <v>15465</v>
      </c>
      <c r="B5464" s="62" t="s">
        <v>2071</v>
      </c>
      <c r="O5464" t="s">
        <v>16811</v>
      </c>
      <c r="P5464" s="62" t="s">
        <v>67</v>
      </c>
    </row>
    <row r="5465" spans="1:16" hidden="1" x14ac:dyDescent="0.2">
      <c r="A5465" s="62" t="s">
        <v>15466</v>
      </c>
      <c r="B5465" s="62" t="s">
        <v>1457</v>
      </c>
      <c r="O5465" t="s">
        <v>16811</v>
      </c>
      <c r="P5465" s="62" t="s">
        <v>67</v>
      </c>
    </row>
    <row r="5466" spans="1:16" hidden="1" x14ac:dyDescent="0.2">
      <c r="A5466" s="62" t="s">
        <v>15467</v>
      </c>
      <c r="B5466" s="62" t="s">
        <v>1460</v>
      </c>
      <c r="O5466" t="s">
        <v>16811</v>
      </c>
      <c r="P5466" s="62" t="s">
        <v>67</v>
      </c>
    </row>
    <row r="5467" spans="1:16" hidden="1" x14ac:dyDescent="0.2">
      <c r="A5467" s="62" t="s">
        <v>15468</v>
      </c>
      <c r="B5467" s="62" t="s">
        <v>1493</v>
      </c>
      <c r="O5467" t="s">
        <v>16811</v>
      </c>
      <c r="P5467" s="62" t="s">
        <v>67</v>
      </c>
    </row>
    <row r="5468" spans="1:16" hidden="1" x14ac:dyDescent="0.2">
      <c r="A5468" s="62" t="s">
        <v>15469</v>
      </c>
      <c r="B5468" s="62" t="s">
        <v>1496</v>
      </c>
      <c r="O5468" t="s">
        <v>16811</v>
      </c>
      <c r="P5468" s="62" t="s">
        <v>67</v>
      </c>
    </row>
    <row r="5469" spans="1:16" hidden="1" x14ac:dyDescent="0.2">
      <c r="A5469" s="62" t="s">
        <v>15470</v>
      </c>
      <c r="B5469" s="62" t="s">
        <v>1499</v>
      </c>
      <c r="O5469" t="s">
        <v>16811</v>
      </c>
      <c r="P5469" s="62" t="s">
        <v>67</v>
      </c>
    </row>
    <row r="5470" spans="1:16" hidden="1" x14ac:dyDescent="0.2">
      <c r="A5470" s="62" t="s">
        <v>15471</v>
      </c>
      <c r="B5470" s="62" t="s">
        <v>1559</v>
      </c>
      <c r="O5470" t="s">
        <v>16811</v>
      </c>
      <c r="P5470" s="62" t="s">
        <v>67</v>
      </c>
    </row>
    <row r="5471" spans="1:16" hidden="1" x14ac:dyDescent="0.2">
      <c r="A5471" s="62" t="s">
        <v>15472</v>
      </c>
      <c r="B5471" s="62" t="s">
        <v>1586</v>
      </c>
      <c r="O5471" t="s">
        <v>16811</v>
      </c>
      <c r="P5471" s="62" t="s">
        <v>67</v>
      </c>
    </row>
    <row r="5472" spans="1:16" hidden="1" x14ac:dyDescent="0.2">
      <c r="A5472" s="62" t="s">
        <v>15473</v>
      </c>
      <c r="B5472" s="62" t="s">
        <v>1628</v>
      </c>
      <c r="O5472" t="s">
        <v>16811</v>
      </c>
      <c r="P5472" s="62" t="s">
        <v>67</v>
      </c>
    </row>
    <row r="5473" spans="1:16" hidden="1" x14ac:dyDescent="0.2">
      <c r="A5473" s="62" t="s">
        <v>15474</v>
      </c>
      <c r="B5473" s="62" t="s">
        <v>1640</v>
      </c>
      <c r="O5473" t="s">
        <v>16811</v>
      </c>
      <c r="P5473" s="62" t="s">
        <v>67</v>
      </c>
    </row>
    <row r="5474" spans="1:16" hidden="1" x14ac:dyDescent="0.2">
      <c r="A5474" s="62" t="s">
        <v>15475</v>
      </c>
      <c r="B5474" s="62" t="s">
        <v>1670</v>
      </c>
      <c r="O5474" t="s">
        <v>16811</v>
      </c>
      <c r="P5474" s="62" t="s">
        <v>67</v>
      </c>
    </row>
    <row r="5475" spans="1:16" hidden="1" x14ac:dyDescent="0.2">
      <c r="A5475" s="62" t="s">
        <v>15476</v>
      </c>
      <c r="B5475" s="62" t="s">
        <v>1721</v>
      </c>
      <c r="O5475" t="s">
        <v>16811</v>
      </c>
      <c r="P5475" s="62" t="s">
        <v>67</v>
      </c>
    </row>
    <row r="5476" spans="1:16" hidden="1" x14ac:dyDescent="0.2">
      <c r="A5476" s="62" t="s">
        <v>15477</v>
      </c>
      <c r="B5476" s="62" t="s">
        <v>1724</v>
      </c>
      <c r="O5476" t="s">
        <v>16811</v>
      </c>
      <c r="P5476" s="62" t="s">
        <v>67</v>
      </c>
    </row>
    <row r="5477" spans="1:16" hidden="1" x14ac:dyDescent="0.2">
      <c r="A5477" s="62" t="s">
        <v>15478</v>
      </c>
      <c r="B5477" s="62" t="s">
        <v>1730</v>
      </c>
      <c r="O5477" t="s">
        <v>16811</v>
      </c>
      <c r="P5477" s="62" t="s">
        <v>67</v>
      </c>
    </row>
    <row r="5478" spans="1:16" hidden="1" x14ac:dyDescent="0.2">
      <c r="A5478" s="62" t="s">
        <v>15479</v>
      </c>
      <c r="B5478" s="62" t="s">
        <v>1733</v>
      </c>
      <c r="O5478" t="s">
        <v>16811</v>
      </c>
      <c r="P5478" s="62" t="s">
        <v>67</v>
      </c>
    </row>
    <row r="5479" spans="1:16" hidden="1" x14ac:dyDescent="0.2">
      <c r="A5479" s="62" t="s">
        <v>15480</v>
      </c>
      <c r="B5479" s="62" t="s">
        <v>1778</v>
      </c>
      <c r="O5479" t="s">
        <v>16811</v>
      </c>
      <c r="P5479" s="62" t="s">
        <v>67</v>
      </c>
    </row>
    <row r="5480" spans="1:16" hidden="1" x14ac:dyDescent="0.2">
      <c r="A5480" s="62" t="s">
        <v>15481</v>
      </c>
      <c r="B5480" s="62" t="s">
        <v>1833</v>
      </c>
      <c r="O5480" t="s">
        <v>16811</v>
      </c>
      <c r="P5480" s="62" t="s">
        <v>67</v>
      </c>
    </row>
    <row r="5481" spans="1:16" hidden="1" x14ac:dyDescent="0.2">
      <c r="A5481" s="62" t="s">
        <v>15482</v>
      </c>
      <c r="B5481" s="62" t="s">
        <v>1898</v>
      </c>
      <c r="O5481" t="s">
        <v>16811</v>
      </c>
      <c r="P5481" s="62" t="s">
        <v>67</v>
      </c>
    </row>
    <row r="5482" spans="1:16" hidden="1" x14ac:dyDescent="0.2">
      <c r="A5482" s="62" t="s">
        <v>15483</v>
      </c>
      <c r="B5482" s="62" t="s">
        <v>1908</v>
      </c>
      <c r="O5482" t="s">
        <v>16811</v>
      </c>
      <c r="P5482" s="62" t="s">
        <v>67</v>
      </c>
    </row>
    <row r="5483" spans="1:16" hidden="1" x14ac:dyDescent="0.2">
      <c r="A5483" s="62" t="s">
        <v>15484</v>
      </c>
      <c r="B5483" s="62" t="s">
        <v>1950</v>
      </c>
      <c r="O5483" t="s">
        <v>16811</v>
      </c>
      <c r="P5483" s="62" t="s">
        <v>67</v>
      </c>
    </row>
    <row r="5484" spans="1:16" hidden="1" x14ac:dyDescent="0.2">
      <c r="A5484" s="62" t="s">
        <v>15485</v>
      </c>
      <c r="B5484" s="62" t="s">
        <v>1983</v>
      </c>
      <c r="O5484" t="s">
        <v>16811</v>
      </c>
      <c r="P5484" s="62" t="s">
        <v>67</v>
      </c>
    </row>
    <row r="5485" spans="1:16" hidden="1" x14ac:dyDescent="0.2">
      <c r="A5485" s="62" t="s">
        <v>15486</v>
      </c>
      <c r="B5485" s="62" t="s">
        <v>63</v>
      </c>
      <c r="O5485" t="s">
        <v>16810</v>
      </c>
      <c r="P5485" s="62" t="s">
        <v>67</v>
      </c>
    </row>
    <row r="5486" spans="1:16" hidden="1" x14ac:dyDescent="0.2">
      <c r="A5486" s="62" t="s">
        <v>15487</v>
      </c>
      <c r="B5486" s="62" t="s">
        <v>2108</v>
      </c>
      <c r="O5486" t="s">
        <v>16810</v>
      </c>
      <c r="P5486" s="62" t="s">
        <v>67</v>
      </c>
    </row>
    <row r="5487" spans="1:16" hidden="1" x14ac:dyDescent="0.2">
      <c r="A5487" s="62" t="s">
        <v>15488</v>
      </c>
      <c r="B5487" s="62" t="s">
        <v>2111</v>
      </c>
      <c r="O5487" t="s">
        <v>16810</v>
      </c>
      <c r="P5487" s="62" t="s">
        <v>67</v>
      </c>
    </row>
    <row r="5488" spans="1:16" hidden="1" x14ac:dyDescent="0.2">
      <c r="A5488" s="62" t="s">
        <v>15489</v>
      </c>
      <c r="B5488" s="62" t="s">
        <v>2114</v>
      </c>
      <c r="O5488" t="s">
        <v>16810</v>
      </c>
      <c r="P5488" s="62" t="s">
        <v>67</v>
      </c>
    </row>
    <row r="5489" spans="1:16" hidden="1" x14ac:dyDescent="0.2">
      <c r="A5489" s="62" t="s">
        <v>15490</v>
      </c>
      <c r="B5489" s="62" t="s">
        <v>2117</v>
      </c>
      <c r="O5489" t="s">
        <v>16810</v>
      </c>
      <c r="P5489" s="62" t="s">
        <v>67</v>
      </c>
    </row>
    <row r="5490" spans="1:16" hidden="1" x14ac:dyDescent="0.2">
      <c r="A5490" s="62" t="s">
        <v>15491</v>
      </c>
      <c r="B5490" s="62" t="s">
        <v>2120</v>
      </c>
      <c r="O5490" t="s">
        <v>16810</v>
      </c>
      <c r="P5490" s="62" t="s">
        <v>67</v>
      </c>
    </row>
    <row r="5491" spans="1:16" hidden="1" x14ac:dyDescent="0.2">
      <c r="A5491" s="62" t="s">
        <v>15492</v>
      </c>
      <c r="B5491" s="62" t="s">
        <v>2123</v>
      </c>
      <c r="O5491" t="s">
        <v>16810</v>
      </c>
      <c r="P5491" s="62" t="s">
        <v>67</v>
      </c>
    </row>
    <row r="5492" spans="1:16" hidden="1" x14ac:dyDescent="0.2">
      <c r="A5492" s="62" t="s">
        <v>15493</v>
      </c>
      <c r="B5492" s="62" t="s">
        <v>2126</v>
      </c>
      <c r="O5492" t="s">
        <v>16810</v>
      </c>
      <c r="P5492" s="62" t="s">
        <v>67</v>
      </c>
    </row>
    <row r="5493" spans="1:16" hidden="1" x14ac:dyDescent="0.2">
      <c r="A5493" s="62" t="s">
        <v>15494</v>
      </c>
      <c r="B5493" s="62" t="s">
        <v>2129</v>
      </c>
      <c r="O5493" t="s">
        <v>16810</v>
      </c>
      <c r="P5493" s="62" t="s">
        <v>67</v>
      </c>
    </row>
    <row r="5494" spans="1:16" hidden="1" x14ac:dyDescent="0.2">
      <c r="A5494" s="62" t="s">
        <v>15495</v>
      </c>
      <c r="B5494" s="62" t="s">
        <v>2132</v>
      </c>
      <c r="O5494" t="s">
        <v>16810</v>
      </c>
      <c r="P5494" s="62" t="s">
        <v>67</v>
      </c>
    </row>
    <row r="5495" spans="1:16" hidden="1" x14ac:dyDescent="0.2">
      <c r="A5495" s="62" t="s">
        <v>15496</v>
      </c>
      <c r="B5495" s="62" t="s">
        <v>2135</v>
      </c>
      <c r="O5495" t="s">
        <v>16810</v>
      </c>
      <c r="P5495" s="62" t="s">
        <v>67</v>
      </c>
    </row>
    <row r="5496" spans="1:16" hidden="1" x14ac:dyDescent="0.2">
      <c r="A5496" s="62" t="s">
        <v>15497</v>
      </c>
      <c r="B5496" s="62" t="s">
        <v>2138</v>
      </c>
      <c r="O5496" t="s">
        <v>16810</v>
      </c>
      <c r="P5496" s="62" t="s">
        <v>67</v>
      </c>
    </row>
    <row r="5497" spans="1:16" hidden="1" x14ac:dyDescent="0.2">
      <c r="A5497" s="62" t="s">
        <v>15498</v>
      </c>
      <c r="B5497" s="62" t="s">
        <v>2141</v>
      </c>
      <c r="O5497" t="s">
        <v>16810</v>
      </c>
      <c r="P5497" s="62" t="s">
        <v>67</v>
      </c>
    </row>
    <row r="5498" spans="1:16" hidden="1" x14ac:dyDescent="0.2">
      <c r="A5498" s="62" t="s">
        <v>15499</v>
      </c>
      <c r="B5498" s="62" t="s">
        <v>2144</v>
      </c>
      <c r="O5498" t="s">
        <v>16810</v>
      </c>
      <c r="P5498" s="62" t="s">
        <v>67</v>
      </c>
    </row>
    <row r="5499" spans="1:16" hidden="1" x14ac:dyDescent="0.2">
      <c r="A5499" s="62" t="s">
        <v>15500</v>
      </c>
      <c r="B5499" s="62" t="s">
        <v>2147</v>
      </c>
      <c r="O5499" t="s">
        <v>16810</v>
      </c>
      <c r="P5499" s="62" t="s">
        <v>67</v>
      </c>
    </row>
    <row r="5500" spans="1:16" hidden="1" x14ac:dyDescent="0.2">
      <c r="A5500" s="62" t="s">
        <v>15501</v>
      </c>
      <c r="B5500" s="62" t="s">
        <v>2150</v>
      </c>
      <c r="O5500" t="s">
        <v>16810</v>
      </c>
      <c r="P5500" s="62" t="s">
        <v>67</v>
      </c>
    </row>
    <row r="5501" spans="1:16" hidden="1" x14ac:dyDescent="0.2">
      <c r="A5501" s="62" t="s">
        <v>15502</v>
      </c>
      <c r="B5501" s="62" t="s">
        <v>2153</v>
      </c>
      <c r="O5501" t="s">
        <v>16810</v>
      </c>
      <c r="P5501" s="62" t="s">
        <v>67</v>
      </c>
    </row>
    <row r="5502" spans="1:16" hidden="1" x14ac:dyDescent="0.2">
      <c r="A5502" s="62" t="s">
        <v>15503</v>
      </c>
      <c r="B5502" s="62" t="s">
        <v>2156</v>
      </c>
      <c r="O5502" t="s">
        <v>16810</v>
      </c>
      <c r="P5502" s="62" t="s">
        <v>67</v>
      </c>
    </row>
    <row r="5503" spans="1:16" hidden="1" x14ac:dyDescent="0.2">
      <c r="A5503" s="62" t="s">
        <v>15504</v>
      </c>
      <c r="B5503" s="62" t="s">
        <v>65</v>
      </c>
      <c r="O5503" t="s">
        <v>16810</v>
      </c>
      <c r="P5503" s="62" t="s">
        <v>67</v>
      </c>
    </row>
    <row r="5504" spans="1:16" hidden="1" x14ac:dyDescent="0.2">
      <c r="A5504" s="62" t="s">
        <v>15505</v>
      </c>
      <c r="B5504" s="62" t="s">
        <v>2159</v>
      </c>
      <c r="O5504" t="s">
        <v>16810</v>
      </c>
      <c r="P5504" s="62" t="s">
        <v>67</v>
      </c>
    </row>
    <row r="5505" spans="1:16" hidden="1" x14ac:dyDescent="0.2">
      <c r="A5505" s="62" t="s">
        <v>15506</v>
      </c>
      <c r="B5505" s="62" t="s">
        <v>2162</v>
      </c>
      <c r="O5505" t="s">
        <v>16810</v>
      </c>
      <c r="P5505" s="62" t="s">
        <v>67</v>
      </c>
    </row>
    <row r="5506" spans="1:16" hidden="1" x14ac:dyDescent="0.2">
      <c r="A5506" s="62" t="s">
        <v>15507</v>
      </c>
      <c r="B5506" s="62" t="s">
        <v>2165</v>
      </c>
      <c r="O5506" t="s">
        <v>16810</v>
      </c>
      <c r="P5506" s="62" t="s">
        <v>67</v>
      </c>
    </row>
    <row r="5507" spans="1:16" hidden="1" x14ac:dyDescent="0.2">
      <c r="A5507" s="62" t="s">
        <v>15508</v>
      </c>
      <c r="B5507" s="62" t="s">
        <v>1388</v>
      </c>
      <c r="O5507" t="s">
        <v>16809</v>
      </c>
      <c r="P5507" s="62" t="s">
        <v>43</v>
      </c>
    </row>
    <row r="5508" spans="1:16" hidden="1" x14ac:dyDescent="0.2">
      <c r="A5508" s="62" t="s">
        <v>15509</v>
      </c>
      <c r="B5508" s="62" t="s">
        <v>1391</v>
      </c>
      <c r="O5508" t="s">
        <v>16809</v>
      </c>
      <c r="P5508" s="62" t="s">
        <v>43</v>
      </c>
    </row>
    <row r="5509" spans="1:16" hidden="1" x14ac:dyDescent="0.2">
      <c r="A5509" s="62" t="s">
        <v>15510</v>
      </c>
      <c r="B5509" s="62" t="s">
        <v>1394</v>
      </c>
      <c r="O5509" t="s">
        <v>16809</v>
      </c>
      <c r="P5509" s="62" t="s">
        <v>43</v>
      </c>
    </row>
    <row r="5510" spans="1:16" hidden="1" x14ac:dyDescent="0.2">
      <c r="A5510" s="62" t="s">
        <v>15511</v>
      </c>
      <c r="B5510" s="62" t="s">
        <v>49</v>
      </c>
      <c r="O5510" t="s">
        <v>16809</v>
      </c>
      <c r="P5510" s="62" t="s">
        <v>43</v>
      </c>
    </row>
    <row r="5511" spans="1:16" hidden="1" x14ac:dyDescent="0.2">
      <c r="A5511" s="62" t="s">
        <v>15512</v>
      </c>
      <c r="B5511" s="62" t="s">
        <v>2168</v>
      </c>
      <c r="O5511" t="s">
        <v>16809</v>
      </c>
      <c r="P5511" s="62" t="s">
        <v>43</v>
      </c>
    </row>
    <row r="5512" spans="1:16" hidden="1" x14ac:dyDescent="0.2">
      <c r="A5512" s="62" t="s">
        <v>15513</v>
      </c>
      <c r="B5512" s="62" t="s">
        <v>2173</v>
      </c>
      <c r="O5512" t="s">
        <v>16809</v>
      </c>
      <c r="P5512" s="62" t="s">
        <v>43</v>
      </c>
    </row>
    <row r="5513" spans="1:16" hidden="1" x14ac:dyDescent="0.2">
      <c r="A5513" s="62" t="s">
        <v>15514</v>
      </c>
      <c r="B5513" s="62" t="s">
        <v>2177</v>
      </c>
      <c r="O5513" t="s">
        <v>16809</v>
      </c>
      <c r="P5513" s="62" t="s">
        <v>43</v>
      </c>
    </row>
    <row r="5514" spans="1:16" hidden="1" x14ac:dyDescent="0.2">
      <c r="A5514" s="62" t="s">
        <v>15515</v>
      </c>
      <c r="B5514" s="62" t="s">
        <v>2181</v>
      </c>
      <c r="O5514" t="s">
        <v>16809</v>
      </c>
      <c r="P5514" s="62" t="s">
        <v>43</v>
      </c>
    </row>
    <row r="5515" spans="1:16" hidden="1" x14ac:dyDescent="0.2">
      <c r="A5515" s="62" t="s">
        <v>15516</v>
      </c>
      <c r="B5515" s="62" t="s">
        <v>2184</v>
      </c>
      <c r="O5515" t="s">
        <v>16809</v>
      </c>
      <c r="P5515" s="62" t="s">
        <v>43</v>
      </c>
    </row>
    <row r="5516" spans="1:16" hidden="1" x14ac:dyDescent="0.2">
      <c r="A5516" s="62" t="s">
        <v>15517</v>
      </c>
      <c r="B5516" s="62" t="s">
        <v>2187</v>
      </c>
      <c r="O5516" t="s">
        <v>16809</v>
      </c>
      <c r="P5516" s="62" t="s">
        <v>43</v>
      </c>
    </row>
    <row r="5517" spans="1:16" hidden="1" x14ac:dyDescent="0.2">
      <c r="A5517" s="62" t="s">
        <v>15518</v>
      </c>
      <c r="B5517" s="62" t="s">
        <v>2190</v>
      </c>
      <c r="O5517" t="s">
        <v>16809</v>
      </c>
      <c r="P5517" s="62" t="s">
        <v>43</v>
      </c>
    </row>
    <row r="5518" spans="1:16" hidden="1" x14ac:dyDescent="0.2">
      <c r="A5518" s="62" t="s">
        <v>15519</v>
      </c>
      <c r="B5518" s="62" t="s">
        <v>2193</v>
      </c>
      <c r="O5518" t="s">
        <v>16809</v>
      </c>
      <c r="P5518" s="62" t="s">
        <v>43</v>
      </c>
    </row>
    <row r="5519" spans="1:16" hidden="1" x14ac:dyDescent="0.2">
      <c r="A5519" s="62" t="s">
        <v>15520</v>
      </c>
      <c r="B5519" s="62" t="s">
        <v>61</v>
      </c>
      <c r="O5519" t="s">
        <v>16810</v>
      </c>
      <c r="P5519" s="62" t="s">
        <v>67</v>
      </c>
    </row>
    <row r="5520" spans="1:16" hidden="1" x14ac:dyDescent="0.2">
      <c r="A5520" s="62" t="s">
        <v>15521</v>
      </c>
      <c r="B5520" s="62" t="s">
        <v>1401</v>
      </c>
      <c r="O5520" t="s">
        <v>16810</v>
      </c>
      <c r="P5520" s="62" t="s">
        <v>67</v>
      </c>
    </row>
    <row r="5521" spans="1:16" hidden="1" x14ac:dyDescent="0.2">
      <c r="A5521" s="62" t="s">
        <v>15522</v>
      </c>
      <c r="B5521" s="62" t="s">
        <v>1404</v>
      </c>
      <c r="O5521" t="s">
        <v>16810</v>
      </c>
      <c r="P5521" s="62" t="s">
        <v>67</v>
      </c>
    </row>
    <row r="5522" spans="1:16" hidden="1" x14ac:dyDescent="0.2">
      <c r="A5522" s="62" t="s">
        <v>15523</v>
      </c>
      <c r="B5522" s="62" t="s">
        <v>1407</v>
      </c>
      <c r="O5522" t="s">
        <v>16810</v>
      </c>
      <c r="P5522" s="62" t="s">
        <v>67</v>
      </c>
    </row>
    <row r="5523" spans="1:16" hidden="1" x14ac:dyDescent="0.2">
      <c r="A5523" s="62" t="s">
        <v>15524</v>
      </c>
      <c r="B5523" s="62" t="s">
        <v>1411</v>
      </c>
      <c r="O5523" t="s">
        <v>16810</v>
      </c>
      <c r="P5523" s="62" t="s">
        <v>67</v>
      </c>
    </row>
    <row r="5524" spans="1:16" hidden="1" x14ac:dyDescent="0.2">
      <c r="A5524" s="62" t="s">
        <v>15525</v>
      </c>
      <c r="B5524" s="62" t="s">
        <v>1415</v>
      </c>
      <c r="O5524" t="s">
        <v>16810</v>
      </c>
      <c r="P5524" s="62" t="s">
        <v>67</v>
      </c>
    </row>
    <row r="5525" spans="1:16" hidden="1" x14ac:dyDescent="0.2">
      <c r="A5525" s="62" t="s">
        <v>2195</v>
      </c>
      <c r="B5525" s="62" t="s">
        <v>2196</v>
      </c>
      <c r="O5525" t="s">
        <v>16810</v>
      </c>
      <c r="P5525" s="62" t="s">
        <v>67</v>
      </c>
    </row>
    <row r="5526" spans="1:16" hidden="1" x14ac:dyDescent="0.2">
      <c r="A5526" s="62" t="s">
        <v>15526</v>
      </c>
      <c r="B5526" s="62" t="s">
        <v>1381</v>
      </c>
      <c r="O5526" t="s">
        <v>16809</v>
      </c>
      <c r="P5526" s="62" t="s">
        <v>43</v>
      </c>
    </row>
    <row r="5527" spans="1:16" hidden="1" x14ac:dyDescent="0.2">
      <c r="A5527" s="62" t="s">
        <v>15527</v>
      </c>
      <c r="B5527" s="62" t="s">
        <v>1385</v>
      </c>
      <c r="O5527" t="s">
        <v>16809</v>
      </c>
      <c r="P5527" s="62" t="s">
        <v>43</v>
      </c>
    </row>
    <row r="5528" spans="1:16" hidden="1" x14ac:dyDescent="0.2">
      <c r="A5528" s="62" t="s">
        <v>15528</v>
      </c>
      <c r="B5528" s="62" t="s">
        <v>1398</v>
      </c>
      <c r="O5528" t="s">
        <v>16809</v>
      </c>
      <c r="P5528" s="62" t="s">
        <v>43</v>
      </c>
    </row>
    <row r="5529" spans="1:16" hidden="1" x14ac:dyDescent="0.2">
      <c r="A5529" s="62" t="s">
        <v>15529</v>
      </c>
      <c r="B5529" s="62" t="s">
        <v>71</v>
      </c>
      <c r="O5529" t="s">
        <v>16810</v>
      </c>
      <c r="P5529" s="62" t="s">
        <v>67</v>
      </c>
    </row>
    <row r="5530" spans="1:16" hidden="1" x14ac:dyDescent="0.2">
      <c r="A5530" s="62" t="s">
        <v>15530</v>
      </c>
      <c r="B5530" s="62" t="s">
        <v>2919</v>
      </c>
      <c r="O5530" t="s">
        <v>16810</v>
      </c>
      <c r="P5530" s="62" t="s">
        <v>67</v>
      </c>
    </row>
    <row r="5531" spans="1:16" hidden="1" x14ac:dyDescent="0.2">
      <c r="A5531" s="62" t="s">
        <v>15531</v>
      </c>
      <c r="B5531" s="62" t="s">
        <v>2922</v>
      </c>
      <c r="O5531" t="s">
        <v>16810</v>
      </c>
      <c r="P5531" s="62" t="s">
        <v>67</v>
      </c>
    </row>
    <row r="5532" spans="1:16" hidden="1" x14ac:dyDescent="0.2">
      <c r="A5532" s="62" t="s">
        <v>15532</v>
      </c>
      <c r="B5532" s="62" t="s">
        <v>2925</v>
      </c>
      <c r="O5532" t="s">
        <v>16810</v>
      </c>
      <c r="P5532" s="62" t="s">
        <v>67</v>
      </c>
    </row>
    <row r="5533" spans="1:16" hidden="1" x14ac:dyDescent="0.2">
      <c r="A5533" s="62" t="s">
        <v>15533</v>
      </c>
      <c r="B5533" s="62" t="s">
        <v>2928</v>
      </c>
      <c r="O5533" t="s">
        <v>16810</v>
      </c>
      <c r="P5533" s="62" t="s">
        <v>67</v>
      </c>
    </row>
    <row r="5534" spans="1:16" hidden="1" x14ac:dyDescent="0.2">
      <c r="A5534" s="62" t="s">
        <v>15534</v>
      </c>
      <c r="B5534" s="62" t="s">
        <v>51</v>
      </c>
      <c r="O5534" t="s">
        <v>16809</v>
      </c>
      <c r="P5534" s="62" t="s">
        <v>43</v>
      </c>
    </row>
    <row r="5535" spans="1:16" hidden="1" x14ac:dyDescent="0.2">
      <c r="A5535" s="62" t="s">
        <v>15535</v>
      </c>
      <c r="B5535" s="62" t="s">
        <v>2931</v>
      </c>
      <c r="O5535" t="s">
        <v>16809</v>
      </c>
      <c r="P5535" s="62" t="s">
        <v>43</v>
      </c>
    </row>
    <row r="5536" spans="1:16" hidden="1" x14ac:dyDescent="0.2">
      <c r="A5536" s="62" t="s">
        <v>15536</v>
      </c>
      <c r="B5536" s="62" t="s">
        <v>2935</v>
      </c>
      <c r="O5536" t="s">
        <v>16809</v>
      </c>
      <c r="P5536" s="62" t="s">
        <v>43</v>
      </c>
    </row>
    <row r="5537" spans="1:16" hidden="1" x14ac:dyDescent="0.2">
      <c r="A5537" s="62" t="s">
        <v>15537</v>
      </c>
      <c r="B5537" s="62" t="s">
        <v>2938</v>
      </c>
      <c r="O5537" t="s">
        <v>16809</v>
      </c>
      <c r="P5537" s="62" t="s">
        <v>43</v>
      </c>
    </row>
    <row r="5538" spans="1:16" hidden="1" x14ac:dyDescent="0.2">
      <c r="A5538" s="62" t="s">
        <v>15538</v>
      </c>
      <c r="B5538" s="62" t="s">
        <v>2941</v>
      </c>
      <c r="O5538" t="s">
        <v>16809</v>
      </c>
      <c r="P5538" s="62" t="s">
        <v>43</v>
      </c>
    </row>
    <row r="5539" spans="1:16" hidden="1" x14ac:dyDescent="0.2">
      <c r="A5539" s="62" t="s">
        <v>15539</v>
      </c>
      <c r="B5539" s="62" t="s">
        <v>2944</v>
      </c>
      <c r="O5539" t="s">
        <v>16809</v>
      </c>
      <c r="P5539" s="62" t="s">
        <v>43</v>
      </c>
    </row>
    <row r="5540" spans="1:16" hidden="1" x14ac:dyDescent="0.2">
      <c r="A5540" s="62" t="s">
        <v>15540</v>
      </c>
      <c r="B5540" s="62" t="s">
        <v>2947</v>
      </c>
      <c r="O5540" t="s">
        <v>16809</v>
      </c>
      <c r="P5540" s="62" t="s">
        <v>43</v>
      </c>
    </row>
    <row r="5541" spans="1:16" hidden="1" x14ac:dyDescent="0.2">
      <c r="A5541" s="62" t="s">
        <v>15541</v>
      </c>
      <c r="B5541" s="62" t="s">
        <v>2950</v>
      </c>
      <c r="O5541" t="s">
        <v>16809</v>
      </c>
      <c r="P5541" s="62" t="s">
        <v>43</v>
      </c>
    </row>
    <row r="5542" spans="1:16" hidden="1" x14ac:dyDescent="0.2">
      <c r="A5542" s="62" t="s">
        <v>15542</v>
      </c>
      <c r="B5542" s="62" t="s">
        <v>2953</v>
      </c>
      <c r="O5542" t="s">
        <v>16809</v>
      </c>
      <c r="P5542" s="62" t="s">
        <v>43</v>
      </c>
    </row>
    <row r="5543" spans="1:16" hidden="1" x14ac:dyDescent="0.2">
      <c r="A5543" s="62" t="s">
        <v>15543</v>
      </c>
      <c r="B5543" s="62" t="s">
        <v>2956</v>
      </c>
      <c r="O5543" t="s">
        <v>16809</v>
      </c>
      <c r="P5543" s="62" t="s">
        <v>43</v>
      </c>
    </row>
    <row r="5544" spans="1:16" hidden="1" x14ac:dyDescent="0.2">
      <c r="A5544" s="62" t="s">
        <v>15544</v>
      </c>
      <c r="B5544" s="62" t="s">
        <v>2959</v>
      </c>
      <c r="O5544" t="s">
        <v>16809</v>
      </c>
      <c r="P5544" s="62" t="s">
        <v>43</v>
      </c>
    </row>
    <row r="5545" spans="1:16" hidden="1" x14ac:dyDescent="0.2">
      <c r="A5545" s="62" t="s">
        <v>15545</v>
      </c>
      <c r="B5545" s="62" t="s">
        <v>2962</v>
      </c>
      <c r="O5545" t="s">
        <v>16809</v>
      </c>
      <c r="P5545" s="62" t="s">
        <v>43</v>
      </c>
    </row>
    <row r="5546" spans="1:16" hidden="1" x14ac:dyDescent="0.2">
      <c r="A5546" s="62" t="s">
        <v>15546</v>
      </c>
      <c r="B5546" s="62" t="s">
        <v>2965</v>
      </c>
      <c r="O5546" t="s">
        <v>16809</v>
      </c>
      <c r="P5546" s="62" t="s">
        <v>43</v>
      </c>
    </row>
    <row r="5547" spans="1:16" hidden="1" x14ac:dyDescent="0.2">
      <c r="A5547" s="62" t="s">
        <v>15547</v>
      </c>
      <c r="B5547" s="62" t="s">
        <v>2968</v>
      </c>
      <c r="O5547" t="s">
        <v>16809</v>
      </c>
      <c r="P5547" s="62" t="s">
        <v>43</v>
      </c>
    </row>
    <row r="5548" spans="1:16" hidden="1" x14ac:dyDescent="0.2">
      <c r="A5548" s="62" t="s">
        <v>15548</v>
      </c>
      <c r="B5548" s="62" t="s">
        <v>2971</v>
      </c>
      <c r="O5548" t="s">
        <v>16809</v>
      </c>
      <c r="P5548" s="62" t="s">
        <v>43</v>
      </c>
    </row>
    <row r="5549" spans="1:16" hidden="1" x14ac:dyDescent="0.2">
      <c r="A5549" s="62" t="s">
        <v>15549</v>
      </c>
      <c r="B5549" s="62" t="s">
        <v>2974</v>
      </c>
      <c r="O5549" t="s">
        <v>16809</v>
      </c>
      <c r="P5549" s="62" t="s">
        <v>43</v>
      </c>
    </row>
    <row r="5550" spans="1:16" hidden="1" x14ac:dyDescent="0.2">
      <c r="A5550" s="62" t="s">
        <v>15550</v>
      </c>
      <c r="B5550" s="62" t="s">
        <v>2977</v>
      </c>
      <c r="O5550" t="s">
        <v>16809</v>
      </c>
      <c r="P5550" s="62" t="s">
        <v>43</v>
      </c>
    </row>
    <row r="5551" spans="1:16" hidden="1" x14ac:dyDescent="0.2">
      <c r="A5551" s="62" t="s">
        <v>15551</v>
      </c>
      <c r="B5551" s="62" t="s">
        <v>2980</v>
      </c>
      <c r="O5551" t="s">
        <v>16809</v>
      </c>
      <c r="P5551" s="62" t="s">
        <v>43</v>
      </c>
    </row>
    <row r="5552" spans="1:16" hidden="1" x14ac:dyDescent="0.2">
      <c r="A5552" s="62" t="s">
        <v>15552</v>
      </c>
      <c r="B5552" s="62" t="s">
        <v>210</v>
      </c>
      <c r="O5552" t="s">
        <v>145</v>
      </c>
      <c r="P5552" t="s">
        <v>463</v>
      </c>
    </row>
    <row r="5553" spans="1:16" hidden="1" x14ac:dyDescent="0.2">
      <c r="A5553" s="62" t="s">
        <v>15553</v>
      </c>
      <c r="B5553" s="62" t="s">
        <v>358</v>
      </c>
      <c r="O5553" t="s">
        <v>145</v>
      </c>
      <c r="P5553" t="s">
        <v>463</v>
      </c>
    </row>
    <row r="5554" spans="1:16" hidden="1" x14ac:dyDescent="0.2">
      <c r="A5554" s="62" t="s">
        <v>15554</v>
      </c>
      <c r="B5554" s="62" t="s">
        <v>222</v>
      </c>
      <c r="O5554" t="s">
        <v>145</v>
      </c>
      <c r="P5554" t="s">
        <v>463</v>
      </c>
    </row>
    <row r="5555" spans="1:16" hidden="1" x14ac:dyDescent="0.2">
      <c r="A5555" s="62" t="s">
        <v>15555</v>
      </c>
      <c r="B5555" s="62" t="s">
        <v>378</v>
      </c>
      <c r="O5555" t="s">
        <v>145</v>
      </c>
      <c r="P5555" t="s">
        <v>463</v>
      </c>
    </row>
    <row r="5556" spans="1:16" hidden="1" x14ac:dyDescent="0.2">
      <c r="A5556" s="62" t="s">
        <v>15556</v>
      </c>
      <c r="B5556" s="62" t="s">
        <v>435</v>
      </c>
      <c r="O5556" t="s">
        <v>145</v>
      </c>
      <c r="P5556" t="s">
        <v>463</v>
      </c>
    </row>
    <row r="5557" spans="1:16" hidden="1" x14ac:dyDescent="0.2">
      <c r="A5557" s="62" t="s">
        <v>15557</v>
      </c>
      <c r="B5557" s="62" t="s">
        <v>114</v>
      </c>
      <c r="O5557" t="s">
        <v>145</v>
      </c>
      <c r="P5557" t="s">
        <v>463</v>
      </c>
    </row>
    <row r="5558" spans="1:16" hidden="1" x14ac:dyDescent="0.2">
      <c r="A5558" s="62" t="s">
        <v>15558</v>
      </c>
      <c r="B5558" s="62" t="s">
        <v>132</v>
      </c>
      <c r="O5558" t="s">
        <v>145</v>
      </c>
      <c r="P5558" t="s">
        <v>463</v>
      </c>
    </row>
    <row r="5559" spans="1:16" hidden="1" x14ac:dyDescent="0.2">
      <c r="A5559" s="62" t="s">
        <v>15559</v>
      </c>
      <c r="B5559" s="62" t="s">
        <v>372</v>
      </c>
      <c r="O5559" t="s">
        <v>145</v>
      </c>
      <c r="P5559" t="s">
        <v>463</v>
      </c>
    </row>
    <row r="5560" spans="1:16" hidden="1" x14ac:dyDescent="0.2">
      <c r="A5560" s="62" t="s">
        <v>15560</v>
      </c>
      <c r="B5560" s="62" t="s">
        <v>243</v>
      </c>
      <c r="O5560" t="s">
        <v>145</v>
      </c>
      <c r="P5560" t="s">
        <v>463</v>
      </c>
    </row>
    <row r="5561" spans="1:16" hidden="1" x14ac:dyDescent="0.2">
      <c r="A5561" s="62" t="s">
        <v>15561</v>
      </c>
      <c r="B5561" s="62" t="s">
        <v>3289</v>
      </c>
      <c r="O5561" t="s">
        <v>145</v>
      </c>
      <c r="P5561" t="s">
        <v>463</v>
      </c>
    </row>
    <row r="5562" spans="1:16" hidden="1" x14ac:dyDescent="0.2">
      <c r="A5562" s="62" t="s">
        <v>15562</v>
      </c>
      <c r="B5562" s="62" t="s">
        <v>430</v>
      </c>
      <c r="O5562" t="s">
        <v>145</v>
      </c>
      <c r="P5562" t="s">
        <v>463</v>
      </c>
    </row>
    <row r="5563" spans="1:16" hidden="1" x14ac:dyDescent="0.2">
      <c r="A5563" s="62" t="s">
        <v>15563</v>
      </c>
      <c r="B5563" s="62" t="s">
        <v>4297</v>
      </c>
      <c r="O5563" t="s">
        <v>145</v>
      </c>
      <c r="P5563" t="s">
        <v>463</v>
      </c>
    </row>
    <row r="5564" spans="1:16" hidden="1" x14ac:dyDescent="0.2">
      <c r="A5564" s="62" t="s">
        <v>15564</v>
      </c>
      <c r="B5564" s="62" t="s">
        <v>3241</v>
      </c>
      <c r="O5564" t="s">
        <v>145</v>
      </c>
      <c r="P5564" t="s">
        <v>463</v>
      </c>
    </row>
    <row r="5565" spans="1:16" hidden="1" x14ac:dyDescent="0.2">
      <c r="A5565" s="62" t="s">
        <v>15565</v>
      </c>
      <c r="B5565" s="62" t="s">
        <v>76</v>
      </c>
      <c r="O5565" t="s">
        <v>145</v>
      </c>
      <c r="P5565" t="s">
        <v>463</v>
      </c>
    </row>
    <row r="5566" spans="1:16" hidden="1" x14ac:dyDescent="0.2">
      <c r="A5566" s="62" t="s">
        <v>15566</v>
      </c>
      <c r="B5566" s="62" t="s">
        <v>120</v>
      </c>
      <c r="O5566" t="s">
        <v>145</v>
      </c>
      <c r="P5566" t="s">
        <v>463</v>
      </c>
    </row>
    <row r="5567" spans="1:16" hidden="1" x14ac:dyDescent="0.2">
      <c r="A5567" s="62" t="s">
        <v>15567</v>
      </c>
      <c r="B5567" s="62" t="s">
        <v>228</v>
      </c>
      <c r="O5567" t="s">
        <v>145</v>
      </c>
      <c r="P5567" t="s">
        <v>463</v>
      </c>
    </row>
    <row r="5568" spans="1:16" hidden="1" x14ac:dyDescent="0.2">
      <c r="A5568" s="62" t="s">
        <v>15568</v>
      </c>
      <c r="B5568" s="62" t="s">
        <v>457</v>
      </c>
      <c r="O5568" t="s">
        <v>145</v>
      </c>
      <c r="P5568" t="s">
        <v>463</v>
      </c>
    </row>
    <row r="5569" spans="1:16" hidden="1" x14ac:dyDescent="0.2">
      <c r="A5569" s="62" t="s">
        <v>15569</v>
      </c>
      <c r="B5569" s="62" t="s">
        <v>226</v>
      </c>
      <c r="O5569" t="s">
        <v>145</v>
      </c>
      <c r="P5569" t="s">
        <v>463</v>
      </c>
    </row>
    <row r="5570" spans="1:16" hidden="1" x14ac:dyDescent="0.2">
      <c r="A5570" s="62" t="s">
        <v>15570</v>
      </c>
      <c r="B5570" s="62" t="s">
        <v>338</v>
      </c>
      <c r="O5570" t="s">
        <v>145</v>
      </c>
      <c r="P5570" t="s">
        <v>463</v>
      </c>
    </row>
    <row r="5571" spans="1:16" hidden="1" x14ac:dyDescent="0.2">
      <c r="A5571" s="62" t="s">
        <v>15571</v>
      </c>
      <c r="B5571" s="62" t="s">
        <v>224</v>
      </c>
      <c r="O5571" t="s">
        <v>145</v>
      </c>
      <c r="P5571" t="s">
        <v>463</v>
      </c>
    </row>
    <row r="5572" spans="1:16" hidden="1" x14ac:dyDescent="0.2">
      <c r="A5572" s="62" t="s">
        <v>15572</v>
      </c>
      <c r="B5572" s="62" t="s">
        <v>332</v>
      </c>
      <c r="O5572" t="s">
        <v>145</v>
      </c>
      <c r="P5572" t="s">
        <v>463</v>
      </c>
    </row>
    <row r="5573" spans="1:16" hidden="1" x14ac:dyDescent="0.2">
      <c r="A5573" s="62" t="s">
        <v>15573</v>
      </c>
      <c r="B5573" s="62" t="s">
        <v>108</v>
      </c>
      <c r="O5573" t="s">
        <v>145</v>
      </c>
      <c r="P5573" t="s">
        <v>463</v>
      </c>
    </row>
    <row r="5574" spans="1:16" hidden="1" x14ac:dyDescent="0.2">
      <c r="A5574" s="62" t="s">
        <v>15574</v>
      </c>
      <c r="B5574" s="62" t="s">
        <v>374</v>
      </c>
      <c r="O5574" t="s">
        <v>145</v>
      </c>
      <c r="P5574" t="s">
        <v>463</v>
      </c>
    </row>
    <row r="5575" spans="1:16" hidden="1" x14ac:dyDescent="0.2">
      <c r="A5575" s="62" t="s">
        <v>15575</v>
      </c>
      <c r="B5575" s="62" t="s">
        <v>356</v>
      </c>
      <c r="O5575" t="s">
        <v>145</v>
      </c>
      <c r="P5575" t="s">
        <v>463</v>
      </c>
    </row>
    <row r="5576" spans="1:16" hidden="1" x14ac:dyDescent="0.2">
      <c r="A5576" s="62" t="s">
        <v>15576</v>
      </c>
      <c r="B5576" s="62" t="s">
        <v>354</v>
      </c>
      <c r="O5576" t="s">
        <v>145</v>
      </c>
      <c r="P5576" t="s">
        <v>463</v>
      </c>
    </row>
    <row r="5577" spans="1:16" hidden="1" x14ac:dyDescent="0.2">
      <c r="A5577" s="62" t="s">
        <v>15577</v>
      </c>
      <c r="B5577" s="62" t="s">
        <v>263</v>
      </c>
      <c r="O5577" t="s">
        <v>145</v>
      </c>
      <c r="P5577" t="s">
        <v>463</v>
      </c>
    </row>
    <row r="5578" spans="1:16" hidden="1" x14ac:dyDescent="0.2">
      <c r="A5578" s="62" t="s">
        <v>15578</v>
      </c>
      <c r="B5578" s="62" t="s">
        <v>362</v>
      </c>
      <c r="O5578" t="s">
        <v>145</v>
      </c>
      <c r="P5578" t="s">
        <v>463</v>
      </c>
    </row>
    <row r="5579" spans="1:16" hidden="1" x14ac:dyDescent="0.2">
      <c r="A5579" s="62" t="s">
        <v>15579</v>
      </c>
      <c r="B5579" s="62" t="s">
        <v>408</v>
      </c>
      <c r="O5579" t="s">
        <v>145</v>
      </c>
      <c r="P5579" t="s">
        <v>463</v>
      </c>
    </row>
    <row r="5580" spans="1:16" hidden="1" x14ac:dyDescent="0.2">
      <c r="A5580" s="62" t="s">
        <v>15580</v>
      </c>
      <c r="B5580" s="62" t="s">
        <v>368</v>
      </c>
      <c r="O5580" t="s">
        <v>145</v>
      </c>
      <c r="P5580" t="s">
        <v>463</v>
      </c>
    </row>
    <row r="5581" spans="1:16" hidden="1" x14ac:dyDescent="0.2">
      <c r="A5581" s="62" t="s">
        <v>15581</v>
      </c>
      <c r="B5581" s="62" t="s">
        <v>364</v>
      </c>
      <c r="O5581" t="s">
        <v>145</v>
      </c>
      <c r="P5581" t="s">
        <v>463</v>
      </c>
    </row>
    <row r="5582" spans="1:16" hidden="1" x14ac:dyDescent="0.2">
      <c r="A5582" s="62" t="s">
        <v>15582</v>
      </c>
      <c r="B5582" s="62" t="s">
        <v>110</v>
      </c>
      <c r="O5582" t="s">
        <v>145</v>
      </c>
      <c r="P5582" t="s">
        <v>463</v>
      </c>
    </row>
    <row r="5583" spans="1:16" hidden="1" x14ac:dyDescent="0.2">
      <c r="A5583" s="62" t="s">
        <v>15583</v>
      </c>
      <c r="B5583" s="62" t="s">
        <v>277</v>
      </c>
      <c r="O5583" t="s">
        <v>145</v>
      </c>
      <c r="P5583" t="s">
        <v>463</v>
      </c>
    </row>
    <row r="5584" spans="1:16" hidden="1" x14ac:dyDescent="0.2">
      <c r="A5584" s="62" t="s">
        <v>15584</v>
      </c>
      <c r="B5584" s="62" t="s">
        <v>136</v>
      </c>
      <c r="O5584" t="s">
        <v>145</v>
      </c>
      <c r="P5584" t="s">
        <v>463</v>
      </c>
    </row>
    <row r="5585" spans="1:16" hidden="1" x14ac:dyDescent="0.2">
      <c r="A5585" s="62" t="s">
        <v>15585</v>
      </c>
      <c r="B5585" s="62" t="s">
        <v>212</v>
      </c>
      <c r="O5585" t="s">
        <v>145</v>
      </c>
      <c r="P5585" t="s">
        <v>463</v>
      </c>
    </row>
    <row r="5586" spans="1:16" hidden="1" x14ac:dyDescent="0.2">
      <c r="A5586" s="62" t="s">
        <v>15586</v>
      </c>
      <c r="B5586" s="62" t="s">
        <v>336</v>
      </c>
      <c r="O5586" t="s">
        <v>145</v>
      </c>
      <c r="P5586" t="s">
        <v>463</v>
      </c>
    </row>
    <row r="5587" spans="1:16" hidden="1" x14ac:dyDescent="0.2">
      <c r="A5587" s="62" t="s">
        <v>15587</v>
      </c>
      <c r="B5587" s="62" t="s">
        <v>360</v>
      </c>
      <c r="O5587" t="s">
        <v>145</v>
      </c>
      <c r="P5587" t="s">
        <v>463</v>
      </c>
    </row>
    <row r="5588" spans="1:16" hidden="1" x14ac:dyDescent="0.2">
      <c r="A5588" s="62" t="s">
        <v>15588</v>
      </c>
      <c r="B5588" s="62" t="s">
        <v>128</v>
      </c>
      <c r="O5588" t="s">
        <v>145</v>
      </c>
      <c r="P5588" t="s">
        <v>463</v>
      </c>
    </row>
    <row r="5589" spans="1:16" hidden="1" x14ac:dyDescent="0.2">
      <c r="A5589" s="62" t="s">
        <v>15589</v>
      </c>
      <c r="B5589" s="62" t="s">
        <v>402</v>
      </c>
      <c r="O5589" t="s">
        <v>145</v>
      </c>
      <c r="P5589" t="s">
        <v>463</v>
      </c>
    </row>
    <row r="5590" spans="1:16" hidden="1" x14ac:dyDescent="0.2">
      <c r="A5590" s="62" t="s">
        <v>15590</v>
      </c>
      <c r="B5590" s="62" t="s">
        <v>423</v>
      </c>
      <c r="O5590" t="s">
        <v>145</v>
      </c>
      <c r="P5590" t="s">
        <v>463</v>
      </c>
    </row>
    <row r="5591" spans="1:16" hidden="1" x14ac:dyDescent="0.2">
      <c r="A5591" s="62" t="s">
        <v>15591</v>
      </c>
      <c r="B5591" s="62" t="s">
        <v>124</v>
      </c>
      <c r="O5591" t="s">
        <v>145</v>
      </c>
      <c r="P5591" t="s">
        <v>463</v>
      </c>
    </row>
    <row r="5592" spans="1:16" hidden="1" x14ac:dyDescent="0.2">
      <c r="A5592" s="62" t="s">
        <v>15592</v>
      </c>
      <c r="B5592" s="62" t="s">
        <v>370</v>
      </c>
      <c r="O5592" t="s">
        <v>145</v>
      </c>
      <c r="P5592" t="s">
        <v>463</v>
      </c>
    </row>
    <row r="5593" spans="1:16" hidden="1" x14ac:dyDescent="0.2">
      <c r="A5593" s="62" t="s">
        <v>15593</v>
      </c>
      <c r="B5593" s="62" t="s">
        <v>4366</v>
      </c>
      <c r="O5593" t="s">
        <v>145</v>
      </c>
      <c r="P5593" t="s">
        <v>463</v>
      </c>
    </row>
    <row r="5594" spans="1:16" hidden="1" x14ac:dyDescent="0.2">
      <c r="A5594" s="62" t="s">
        <v>15594</v>
      </c>
      <c r="B5594" s="62" t="s">
        <v>150</v>
      </c>
      <c r="O5594" t="s">
        <v>145</v>
      </c>
      <c r="P5594" t="s">
        <v>463</v>
      </c>
    </row>
    <row r="5595" spans="1:16" hidden="1" x14ac:dyDescent="0.2">
      <c r="A5595" s="62" t="s">
        <v>15595</v>
      </c>
      <c r="B5595" s="62" t="s">
        <v>4360</v>
      </c>
      <c r="O5595" t="s">
        <v>145</v>
      </c>
      <c r="P5595" t="s">
        <v>463</v>
      </c>
    </row>
    <row r="5596" spans="1:16" hidden="1" x14ac:dyDescent="0.2">
      <c r="A5596" s="62" t="s">
        <v>15596</v>
      </c>
      <c r="B5596" s="62" t="s">
        <v>4372</v>
      </c>
      <c r="O5596" t="s">
        <v>145</v>
      </c>
      <c r="P5596" t="s">
        <v>463</v>
      </c>
    </row>
    <row r="5597" spans="1:16" hidden="1" x14ac:dyDescent="0.2">
      <c r="A5597" s="62" t="s">
        <v>15597</v>
      </c>
      <c r="B5597" s="62" t="s">
        <v>4369</v>
      </c>
      <c r="O5597" t="s">
        <v>145</v>
      </c>
      <c r="P5597" t="s">
        <v>463</v>
      </c>
    </row>
    <row r="5598" spans="1:16" hidden="1" x14ac:dyDescent="0.2">
      <c r="A5598" s="62" t="s">
        <v>15598</v>
      </c>
      <c r="B5598" s="62" t="s">
        <v>4357</v>
      </c>
      <c r="O5598" t="s">
        <v>145</v>
      </c>
      <c r="P5598" t="s">
        <v>463</v>
      </c>
    </row>
    <row r="5599" spans="1:16" hidden="1" x14ac:dyDescent="0.2">
      <c r="A5599" s="62" t="s">
        <v>15599</v>
      </c>
      <c r="B5599" s="62" t="s">
        <v>4363</v>
      </c>
      <c r="O5599" t="s">
        <v>145</v>
      </c>
      <c r="P5599" t="s">
        <v>463</v>
      </c>
    </row>
    <row r="5600" spans="1:16" hidden="1" x14ac:dyDescent="0.2">
      <c r="A5600" s="62" t="s">
        <v>15600</v>
      </c>
      <c r="B5600" s="62" t="s">
        <v>4380</v>
      </c>
      <c r="O5600" t="s">
        <v>145</v>
      </c>
      <c r="P5600" t="s">
        <v>463</v>
      </c>
    </row>
    <row r="5601" spans="1:16" hidden="1" x14ac:dyDescent="0.2">
      <c r="A5601" s="62" t="s">
        <v>15601</v>
      </c>
      <c r="B5601" s="62" t="s">
        <v>175</v>
      </c>
      <c r="O5601" t="s">
        <v>145</v>
      </c>
      <c r="P5601" t="s">
        <v>463</v>
      </c>
    </row>
    <row r="5602" spans="1:16" hidden="1" x14ac:dyDescent="0.2">
      <c r="A5602" s="62" t="s">
        <v>15602</v>
      </c>
      <c r="B5602" s="62" t="s">
        <v>4386</v>
      </c>
      <c r="O5602" t="s">
        <v>145</v>
      </c>
      <c r="P5602" t="s">
        <v>463</v>
      </c>
    </row>
    <row r="5603" spans="1:16" hidden="1" x14ac:dyDescent="0.2">
      <c r="A5603" s="62" t="s">
        <v>15603</v>
      </c>
      <c r="B5603" s="62" t="s">
        <v>4389</v>
      </c>
      <c r="O5603" t="s">
        <v>145</v>
      </c>
      <c r="P5603" t="s">
        <v>463</v>
      </c>
    </row>
    <row r="5604" spans="1:16" hidden="1" x14ac:dyDescent="0.2">
      <c r="A5604" s="62" t="s">
        <v>15604</v>
      </c>
      <c r="B5604" s="62" t="s">
        <v>4377</v>
      </c>
      <c r="O5604" t="s">
        <v>145</v>
      </c>
      <c r="P5604" t="s">
        <v>463</v>
      </c>
    </row>
    <row r="5605" spans="1:16" hidden="1" x14ac:dyDescent="0.2">
      <c r="A5605" s="62" t="s">
        <v>15605</v>
      </c>
      <c r="B5605" s="62" t="s">
        <v>4383</v>
      </c>
      <c r="O5605" t="s">
        <v>145</v>
      </c>
      <c r="P5605" t="s">
        <v>463</v>
      </c>
    </row>
    <row r="5606" spans="1:16" hidden="1" x14ac:dyDescent="0.2">
      <c r="A5606" s="62" t="s">
        <v>15606</v>
      </c>
      <c r="B5606" s="62" t="s">
        <v>348</v>
      </c>
      <c r="O5606" t="s">
        <v>145</v>
      </c>
      <c r="P5606" t="s">
        <v>463</v>
      </c>
    </row>
    <row r="5607" spans="1:16" hidden="1" x14ac:dyDescent="0.2">
      <c r="A5607" s="62" t="s">
        <v>15607</v>
      </c>
      <c r="B5607" s="62" t="s">
        <v>4414</v>
      </c>
      <c r="O5607" t="s">
        <v>145</v>
      </c>
      <c r="P5607" t="s">
        <v>463</v>
      </c>
    </row>
    <row r="5608" spans="1:16" hidden="1" x14ac:dyDescent="0.2">
      <c r="A5608" s="62" t="s">
        <v>15608</v>
      </c>
      <c r="B5608" s="62" t="s">
        <v>4417</v>
      </c>
      <c r="O5608" t="s">
        <v>145</v>
      </c>
      <c r="P5608" t="s">
        <v>463</v>
      </c>
    </row>
    <row r="5609" spans="1:16" hidden="1" x14ac:dyDescent="0.2">
      <c r="A5609" s="62" t="s">
        <v>15609</v>
      </c>
      <c r="B5609" s="62" t="s">
        <v>4424</v>
      </c>
      <c r="O5609" t="s">
        <v>145</v>
      </c>
      <c r="P5609" t="s">
        <v>463</v>
      </c>
    </row>
    <row r="5610" spans="1:16" hidden="1" x14ac:dyDescent="0.2">
      <c r="A5610" s="62" t="s">
        <v>15610</v>
      </c>
      <c r="B5610" s="62" t="s">
        <v>321</v>
      </c>
      <c r="O5610" t="s">
        <v>145</v>
      </c>
      <c r="P5610" t="s">
        <v>463</v>
      </c>
    </row>
    <row r="5611" spans="1:16" hidden="1" x14ac:dyDescent="0.2">
      <c r="A5611" s="62" t="s">
        <v>15611</v>
      </c>
      <c r="B5611" s="62" t="s">
        <v>4427</v>
      </c>
      <c r="O5611" t="s">
        <v>145</v>
      </c>
      <c r="P5611" t="s">
        <v>463</v>
      </c>
    </row>
    <row r="5612" spans="1:16" hidden="1" x14ac:dyDescent="0.2">
      <c r="A5612" s="62" t="s">
        <v>15612</v>
      </c>
      <c r="B5612" s="62" t="s">
        <v>350</v>
      </c>
      <c r="O5612" t="s">
        <v>145</v>
      </c>
      <c r="P5612" t="s">
        <v>463</v>
      </c>
    </row>
    <row r="5613" spans="1:16" hidden="1" x14ac:dyDescent="0.2">
      <c r="A5613" s="62" t="s">
        <v>15613</v>
      </c>
      <c r="B5613" s="62" t="s">
        <v>4421</v>
      </c>
      <c r="O5613" t="s">
        <v>145</v>
      </c>
      <c r="P5613" t="s">
        <v>463</v>
      </c>
    </row>
    <row r="5614" spans="1:16" hidden="1" x14ac:dyDescent="0.2">
      <c r="A5614" s="62" t="s">
        <v>15614</v>
      </c>
      <c r="B5614" s="62" t="s">
        <v>4411</v>
      </c>
      <c r="O5614" t="s">
        <v>145</v>
      </c>
      <c r="P5614" t="s">
        <v>463</v>
      </c>
    </row>
    <row r="5615" spans="1:16" hidden="1" x14ac:dyDescent="0.2">
      <c r="A5615" s="62" t="s">
        <v>15615</v>
      </c>
      <c r="B5615" s="62" t="s">
        <v>4408</v>
      </c>
      <c r="O5615" t="s">
        <v>145</v>
      </c>
      <c r="P5615" t="s">
        <v>463</v>
      </c>
    </row>
    <row r="5616" spans="1:16" hidden="1" x14ac:dyDescent="0.2">
      <c r="A5616" s="62" t="s">
        <v>15616</v>
      </c>
      <c r="B5616" s="62" t="s">
        <v>4404</v>
      </c>
      <c r="O5616" t="s">
        <v>145</v>
      </c>
      <c r="P5616" t="s">
        <v>463</v>
      </c>
    </row>
    <row r="5617" spans="1:16" hidden="1" x14ac:dyDescent="0.2">
      <c r="A5617" s="62" t="s">
        <v>15617</v>
      </c>
      <c r="B5617" s="62" t="s">
        <v>100</v>
      </c>
      <c r="O5617" t="s">
        <v>145</v>
      </c>
      <c r="P5617" t="s">
        <v>463</v>
      </c>
    </row>
    <row r="5618" spans="1:16" hidden="1" x14ac:dyDescent="0.2">
      <c r="A5618" s="62" t="s">
        <v>15618</v>
      </c>
      <c r="B5618" s="62" t="s">
        <v>4401</v>
      </c>
      <c r="O5618" t="s">
        <v>145</v>
      </c>
      <c r="P5618" t="s">
        <v>463</v>
      </c>
    </row>
    <row r="5619" spans="1:16" hidden="1" x14ac:dyDescent="0.2">
      <c r="A5619" s="62" t="s">
        <v>15619</v>
      </c>
      <c r="B5619" s="62" t="s">
        <v>4430</v>
      </c>
      <c r="O5619" t="s">
        <v>145</v>
      </c>
      <c r="P5619" t="s">
        <v>463</v>
      </c>
    </row>
    <row r="5620" spans="1:16" hidden="1" x14ac:dyDescent="0.2">
      <c r="A5620" s="62" t="s">
        <v>15620</v>
      </c>
      <c r="B5620" s="62" t="s">
        <v>4433</v>
      </c>
      <c r="O5620" t="s">
        <v>145</v>
      </c>
      <c r="P5620" t="s">
        <v>463</v>
      </c>
    </row>
    <row r="5621" spans="1:16" hidden="1" x14ac:dyDescent="0.2">
      <c r="A5621" s="62" t="s">
        <v>15621</v>
      </c>
      <c r="B5621" s="62" t="s">
        <v>4320</v>
      </c>
      <c r="O5621" t="s">
        <v>145</v>
      </c>
      <c r="P5621" t="s">
        <v>463</v>
      </c>
    </row>
    <row r="5622" spans="1:16" hidden="1" x14ac:dyDescent="0.2">
      <c r="A5622" s="62" t="s">
        <v>15622</v>
      </c>
      <c r="B5622" s="62" t="s">
        <v>366</v>
      </c>
      <c r="O5622" t="s">
        <v>145</v>
      </c>
      <c r="P5622" t="s">
        <v>463</v>
      </c>
    </row>
    <row r="5623" spans="1:16" hidden="1" x14ac:dyDescent="0.2">
      <c r="A5623" s="62" t="s">
        <v>15623</v>
      </c>
      <c r="B5623" s="62" t="s">
        <v>376</v>
      </c>
      <c r="O5623" t="s">
        <v>145</v>
      </c>
      <c r="P5623" t="s">
        <v>463</v>
      </c>
    </row>
    <row r="5624" spans="1:16" hidden="1" x14ac:dyDescent="0.2">
      <c r="A5624" s="62" t="s">
        <v>15624</v>
      </c>
      <c r="B5624" s="62" t="s">
        <v>271</v>
      </c>
      <c r="O5624" t="s">
        <v>145</v>
      </c>
      <c r="P5624" t="s">
        <v>463</v>
      </c>
    </row>
    <row r="5625" spans="1:16" hidden="1" x14ac:dyDescent="0.2">
      <c r="A5625" s="62" t="s">
        <v>236</v>
      </c>
      <c r="B5625" s="62" t="s">
        <v>237</v>
      </c>
      <c r="O5625" t="s">
        <v>145</v>
      </c>
      <c r="P5625" t="s">
        <v>463</v>
      </c>
    </row>
    <row r="5626" spans="1:16" hidden="1" x14ac:dyDescent="0.2">
      <c r="A5626" s="62" t="s">
        <v>15625</v>
      </c>
      <c r="B5626" s="62" t="s">
        <v>4525</v>
      </c>
      <c r="O5626" t="s">
        <v>145</v>
      </c>
      <c r="P5626" t="s">
        <v>463</v>
      </c>
    </row>
    <row r="5627" spans="1:16" hidden="1" x14ac:dyDescent="0.2">
      <c r="A5627" s="62" t="s">
        <v>15626</v>
      </c>
      <c r="B5627" s="62" t="s">
        <v>4543</v>
      </c>
      <c r="O5627" t="s">
        <v>145</v>
      </c>
      <c r="P5627" t="s">
        <v>463</v>
      </c>
    </row>
    <row r="5628" spans="1:16" hidden="1" x14ac:dyDescent="0.2">
      <c r="A5628" s="62" t="s">
        <v>15627</v>
      </c>
      <c r="B5628" s="62" t="s">
        <v>3159</v>
      </c>
      <c r="O5628" t="s">
        <v>145</v>
      </c>
      <c r="P5628" t="s">
        <v>463</v>
      </c>
    </row>
    <row r="5629" spans="1:16" hidden="1" x14ac:dyDescent="0.2">
      <c r="A5629" s="62" t="s">
        <v>15628</v>
      </c>
      <c r="B5629" s="62" t="s">
        <v>3175</v>
      </c>
      <c r="O5629" t="s">
        <v>145</v>
      </c>
      <c r="P5629" t="s">
        <v>463</v>
      </c>
    </row>
    <row r="5630" spans="1:16" hidden="1" x14ac:dyDescent="0.2">
      <c r="A5630" s="62" t="s">
        <v>15629</v>
      </c>
      <c r="B5630" s="62" t="s">
        <v>3222</v>
      </c>
      <c r="O5630" t="s">
        <v>145</v>
      </c>
      <c r="P5630" t="s">
        <v>463</v>
      </c>
    </row>
    <row r="5631" spans="1:16" hidden="1" x14ac:dyDescent="0.2">
      <c r="A5631" s="62" t="s">
        <v>15630</v>
      </c>
      <c r="B5631" s="62" t="s">
        <v>3274</v>
      </c>
      <c r="O5631" t="s">
        <v>145</v>
      </c>
      <c r="P5631" t="s">
        <v>463</v>
      </c>
    </row>
    <row r="5632" spans="1:16" hidden="1" x14ac:dyDescent="0.2">
      <c r="A5632" s="62" t="s">
        <v>15631</v>
      </c>
      <c r="B5632" s="62" t="s">
        <v>171</v>
      </c>
      <c r="O5632" t="s">
        <v>145</v>
      </c>
      <c r="P5632" t="s">
        <v>463</v>
      </c>
    </row>
    <row r="5633" spans="1:16" hidden="1" x14ac:dyDescent="0.2">
      <c r="A5633" s="62" t="s">
        <v>15632</v>
      </c>
      <c r="B5633" s="62" t="s">
        <v>3474</v>
      </c>
      <c r="O5633" t="s">
        <v>145</v>
      </c>
      <c r="P5633" t="s">
        <v>463</v>
      </c>
    </row>
    <row r="5634" spans="1:16" hidden="1" x14ac:dyDescent="0.2">
      <c r="A5634" s="62" t="s">
        <v>15633</v>
      </c>
      <c r="B5634" s="62" t="s">
        <v>3521</v>
      </c>
      <c r="O5634" t="s">
        <v>145</v>
      </c>
      <c r="P5634" t="s">
        <v>463</v>
      </c>
    </row>
    <row r="5635" spans="1:16" hidden="1" x14ac:dyDescent="0.2">
      <c r="A5635" s="62" t="s">
        <v>15634</v>
      </c>
      <c r="B5635" s="62" t="s">
        <v>169</v>
      </c>
      <c r="O5635" t="s">
        <v>145</v>
      </c>
      <c r="P5635" t="s">
        <v>463</v>
      </c>
    </row>
    <row r="5636" spans="1:16" hidden="1" x14ac:dyDescent="0.2">
      <c r="A5636" s="62" t="s">
        <v>15635</v>
      </c>
      <c r="B5636" s="62" t="s">
        <v>3647</v>
      </c>
      <c r="O5636" t="s">
        <v>145</v>
      </c>
      <c r="P5636" t="s">
        <v>463</v>
      </c>
    </row>
    <row r="5637" spans="1:16" hidden="1" x14ac:dyDescent="0.2">
      <c r="A5637" s="62" t="s">
        <v>15636</v>
      </c>
      <c r="B5637" s="62" t="s">
        <v>3672</v>
      </c>
      <c r="O5637" t="s">
        <v>145</v>
      </c>
      <c r="P5637" t="s">
        <v>463</v>
      </c>
    </row>
    <row r="5638" spans="1:16" hidden="1" x14ac:dyDescent="0.2">
      <c r="A5638" s="62" t="s">
        <v>15637</v>
      </c>
      <c r="B5638" s="62" t="s">
        <v>3783</v>
      </c>
      <c r="O5638" t="s">
        <v>145</v>
      </c>
      <c r="P5638" t="s">
        <v>463</v>
      </c>
    </row>
    <row r="5639" spans="1:16" hidden="1" x14ac:dyDescent="0.2">
      <c r="A5639" s="62" t="s">
        <v>15638</v>
      </c>
      <c r="B5639" s="62" t="s">
        <v>433</v>
      </c>
      <c r="O5639" t="s">
        <v>145</v>
      </c>
      <c r="P5639" t="s">
        <v>463</v>
      </c>
    </row>
    <row r="5640" spans="1:16" hidden="1" x14ac:dyDescent="0.2">
      <c r="A5640" s="62" t="s">
        <v>15639</v>
      </c>
      <c r="B5640" s="62" t="s">
        <v>3824</v>
      </c>
      <c r="O5640" t="s">
        <v>145</v>
      </c>
      <c r="P5640" t="s">
        <v>463</v>
      </c>
    </row>
    <row r="5641" spans="1:16" hidden="1" x14ac:dyDescent="0.2">
      <c r="A5641" s="62" t="s">
        <v>15640</v>
      </c>
      <c r="B5641" s="62" t="s">
        <v>3905</v>
      </c>
      <c r="O5641" t="s">
        <v>145</v>
      </c>
      <c r="P5641" t="s">
        <v>463</v>
      </c>
    </row>
    <row r="5642" spans="1:16" hidden="1" x14ac:dyDescent="0.2">
      <c r="A5642" s="62" t="s">
        <v>15641</v>
      </c>
      <c r="B5642" s="62" t="s">
        <v>3946</v>
      </c>
      <c r="O5642" t="s">
        <v>145</v>
      </c>
      <c r="P5642" t="s">
        <v>463</v>
      </c>
    </row>
    <row r="5643" spans="1:16" hidden="1" x14ac:dyDescent="0.2">
      <c r="A5643" s="62" t="s">
        <v>15642</v>
      </c>
      <c r="B5643" s="62" t="s">
        <v>3970</v>
      </c>
      <c r="O5643" t="s">
        <v>145</v>
      </c>
      <c r="P5643" t="s">
        <v>463</v>
      </c>
    </row>
    <row r="5644" spans="1:16" hidden="1" x14ac:dyDescent="0.2">
      <c r="A5644" s="62" t="s">
        <v>15643</v>
      </c>
      <c r="B5644" s="62" t="s">
        <v>3388</v>
      </c>
      <c r="O5644" t="s">
        <v>145</v>
      </c>
      <c r="P5644" t="s">
        <v>463</v>
      </c>
    </row>
    <row r="5645" spans="1:16" hidden="1" x14ac:dyDescent="0.2">
      <c r="A5645" s="62" t="s">
        <v>15644</v>
      </c>
      <c r="B5645" s="62" t="s">
        <v>4070</v>
      </c>
      <c r="O5645" t="s">
        <v>145</v>
      </c>
      <c r="P5645" t="s">
        <v>463</v>
      </c>
    </row>
    <row r="5646" spans="1:16" hidden="1" x14ac:dyDescent="0.2">
      <c r="A5646" s="62" t="s">
        <v>15645</v>
      </c>
      <c r="B5646" s="62" t="s">
        <v>4300</v>
      </c>
      <c r="O5646" t="s">
        <v>145</v>
      </c>
      <c r="P5646" t="s">
        <v>463</v>
      </c>
    </row>
    <row r="5647" spans="1:16" hidden="1" x14ac:dyDescent="0.2">
      <c r="A5647" s="62" t="s">
        <v>15646</v>
      </c>
      <c r="B5647" s="62" t="s">
        <v>4303</v>
      </c>
      <c r="O5647" t="s">
        <v>145</v>
      </c>
      <c r="P5647" t="s">
        <v>463</v>
      </c>
    </row>
    <row r="5648" spans="1:16" hidden="1" x14ac:dyDescent="0.2">
      <c r="A5648" s="62" t="s">
        <v>15647</v>
      </c>
      <c r="B5648" s="62" t="s">
        <v>4566</v>
      </c>
      <c r="O5648" t="s">
        <v>145</v>
      </c>
      <c r="P5648" t="s">
        <v>463</v>
      </c>
    </row>
    <row r="5649" spans="1:16" hidden="1" x14ac:dyDescent="0.2">
      <c r="A5649" s="62" t="s">
        <v>15648</v>
      </c>
      <c r="B5649" s="62" t="s">
        <v>4546</v>
      </c>
      <c r="O5649" t="s">
        <v>145</v>
      </c>
      <c r="P5649" t="s">
        <v>463</v>
      </c>
    </row>
    <row r="5650" spans="1:16" hidden="1" x14ac:dyDescent="0.2">
      <c r="A5650" s="62" t="s">
        <v>15649</v>
      </c>
      <c r="B5650" s="62" t="s">
        <v>3113</v>
      </c>
      <c r="O5650" t="s">
        <v>145</v>
      </c>
      <c r="P5650" t="s">
        <v>463</v>
      </c>
    </row>
    <row r="5651" spans="1:16" hidden="1" x14ac:dyDescent="0.2">
      <c r="A5651" s="62" t="s">
        <v>15650</v>
      </c>
      <c r="B5651" s="62" t="s">
        <v>3119</v>
      </c>
      <c r="O5651" t="s">
        <v>145</v>
      </c>
      <c r="P5651" t="s">
        <v>463</v>
      </c>
    </row>
    <row r="5652" spans="1:16" hidden="1" x14ac:dyDescent="0.2">
      <c r="A5652" s="62" t="s">
        <v>15651</v>
      </c>
      <c r="B5652" s="62" t="s">
        <v>3178</v>
      </c>
      <c r="O5652" t="s">
        <v>145</v>
      </c>
      <c r="P5652" t="s">
        <v>463</v>
      </c>
    </row>
    <row r="5653" spans="1:16" hidden="1" x14ac:dyDescent="0.2">
      <c r="A5653" s="62" t="s">
        <v>15652</v>
      </c>
      <c r="B5653" s="62" t="s">
        <v>343</v>
      </c>
      <c r="O5653" t="s">
        <v>145</v>
      </c>
      <c r="P5653" t="s">
        <v>463</v>
      </c>
    </row>
    <row r="5654" spans="1:16" hidden="1" x14ac:dyDescent="0.2">
      <c r="A5654" s="62" t="s">
        <v>15653</v>
      </c>
      <c r="B5654" s="62" t="s">
        <v>3194</v>
      </c>
      <c r="O5654" t="s">
        <v>145</v>
      </c>
      <c r="P5654" t="s">
        <v>463</v>
      </c>
    </row>
    <row r="5655" spans="1:16" hidden="1" x14ac:dyDescent="0.2">
      <c r="A5655" s="62" t="s">
        <v>15654</v>
      </c>
      <c r="B5655" s="62" t="s">
        <v>3205</v>
      </c>
      <c r="O5655" t="s">
        <v>145</v>
      </c>
      <c r="P5655" t="s">
        <v>463</v>
      </c>
    </row>
    <row r="5656" spans="1:16" hidden="1" x14ac:dyDescent="0.2">
      <c r="A5656" s="62" t="s">
        <v>15655</v>
      </c>
      <c r="B5656" s="62" t="s">
        <v>3449</v>
      </c>
      <c r="O5656" t="s">
        <v>145</v>
      </c>
      <c r="P5656" t="s">
        <v>463</v>
      </c>
    </row>
    <row r="5657" spans="1:16" hidden="1" x14ac:dyDescent="0.2">
      <c r="A5657" s="62" t="s">
        <v>15656</v>
      </c>
      <c r="B5657" s="62" t="s">
        <v>3463</v>
      </c>
      <c r="O5657" t="s">
        <v>145</v>
      </c>
      <c r="P5657" t="s">
        <v>463</v>
      </c>
    </row>
    <row r="5658" spans="1:16" hidden="1" x14ac:dyDescent="0.2">
      <c r="A5658" s="62" t="s">
        <v>15657</v>
      </c>
      <c r="B5658" s="62" t="s">
        <v>3495</v>
      </c>
      <c r="O5658" t="s">
        <v>145</v>
      </c>
      <c r="P5658" t="s">
        <v>463</v>
      </c>
    </row>
    <row r="5659" spans="1:16" hidden="1" x14ac:dyDescent="0.2">
      <c r="A5659" s="62" t="s">
        <v>15658</v>
      </c>
      <c r="B5659" s="62" t="s">
        <v>3566</v>
      </c>
      <c r="O5659" t="s">
        <v>145</v>
      </c>
      <c r="P5659" t="s">
        <v>463</v>
      </c>
    </row>
    <row r="5660" spans="1:16" hidden="1" x14ac:dyDescent="0.2">
      <c r="A5660" s="62" t="s">
        <v>15659</v>
      </c>
      <c r="B5660" s="62" t="s">
        <v>3575</v>
      </c>
      <c r="O5660" t="s">
        <v>145</v>
      </c>
      <c r="P5660" t="s">
        <v>463</v>
      </c>
    </row>
    <row r="5661" spans="1:16" hidden="1" x14ac:dyDescent="0.2">
      <c r="A5661" s="62" t="s">
        <v>15660</v>
      </c>
      <c r="B5661" s="62" t="s">
        <v>257</v>
      </c>
      <c r="O5661" t="s">
        <v>145</v>
      </c>
      <c r="P5661" t="s">
        <v>463</v>
      </c>
    </row>
    <row r="5662" spans="1:16" hidden="1" x14ac:dyDescent="0.2">
      <c r="A5662" s="62" t="s">
        <v>15661</v>
      </c>
      <c r="B5662" s="62" t="s">
        <v>3661</v>
      </c>
      <c r="O5662" t="s">
        <v>145</v>
      </c>
      <c r="P5662" t="s">
        <v>463</v>
      </c>
    </row>
    <row r="5663" spans="1:16" hidden="1" x14ac:dyDescent="0.2">
      <c r="A5663" s="62" t="s">
        <v>15662</v>
      </c>
      <c r="B5663" s="62" t="s">
        <v>3690</v>
      </c>
      <c r="O5663" t="s">
        <v>145</v>
      </c>
      <c r="P5663" t="s">
        <v>463</v>
      </c>
    </row>
    <row r="5664" spans="1:16" hidden="1" x14ac:dyDescent="0.2">
      <c r="A5664" s="62" t="s">
        <v>15663</v>
      </c>
      <c r="B5664" s="62" t="s">
        <v>3726</v>
      </c>
      <c r="O5664" t="s">
        <v>145</v>
      </c>
      <c r="P5664" t="s">
        <v>463</v>
      </c>
    </row>
    <row r="5665" spans="1:16" hidden="1" x14ac:dyDescent="0.2">
      <c r="A5665" s="62" t="s">
        <v>15664</v>
      </c>
      <c r="B5665" s="62" t="s">
        <v>398</v>
      </c>
      <c r="O5665" t="s">
        <v>145</v>
      </c>
      <c r="P5665" t="s">
        <v>463</v>
      </c>
    </row>
    <row r="5666" spans="1:16" hidden="1" x14ac:dyDescent="0.2">
      <c r="A5666" s="62" t="s">
        <v>15665</v>
      </c>
      <c r="B5666" s="62" t="s">
        <v>3827</v>
      </c>
      <c r="O5666" t="s">
        <v>145</v>
      </c>
      <c r="P5666" t="s">
        <v>463</v>
      </c>
    </row>
    <row r="5667" spans="1:16" hidden="1" x14ac:dyDescent="0.2">
      <c r="A5667" s="62" t="s">
        <v>15666</v>
      </c>
      <c r="B5667" s="62" t="s">
        <v>3830</v>
      </c>
      <c r="O5667" t="s">
        <v>145</v>
      </c>
      <c r="P5667" t="s">
        <v>463</v>
      </c>
    </row>
    <row r="5668" spans="1:16" hidden="1" x14ac:dyDescent="0.2">
      <c r="A5668" s="62" t="s">
        <v>15667</v>
      </c>
      <c r="B5668" s="62" t="s">
        <v>3863</v>
      </c>
      <c r="O5668" t="s">
        <v>145</v>
      </c>
      <c r="P5668" t="s">
        <v>463</v>
      </c>
    </row>
    <row r="5669" spans="1:16" hidden="1" x14ac:dyDescent="0.2">
      <c r="A5669" s="62" t="s">
        <v>15668</v>
      </c>
      <c r="B5669" s="62" t="s">
        <v>3881</v>
      </c>
      <c r="O5669" t="s">
        <v>145</v>
      </c>
      <c r="P5669" t="s">
        <v>463</v>
      </c>
    </row>
    <row r="5670" spans="1:16" hidden="1" x14ac:dyDescent="0.2">
      <c r="A5670" s="62" t="s">
        <v>15669</v>
      </c>
      <c r="B5670" s="62" t="s">
        <v>3967</v>
      </c>
      <c r="O5670" t="s">
        <v>145</v>
      </c>
      <c r="P5670" t="s">
        <v>463</v>
      </c>
    </row>
    <row r="5671" spans="1:16" hidden="1" x14ac:dyDescent="0.2">
      <c r="A5671" s="62" t="s">
        <v>15670</v>
      </c>
      <c r="B5671" s="62" t="s">
        <v>3360</v>
      </c>
      <c r="O5671" t="s">
        <v>145</v>
      </c>
      <c r="P5671" t="s">
        <v>463</v>
      </c>
    </row>
    <row r="5672" spans="1:16" hidden="1" x14ac:dyDescent="0.2">
      <c r="A5672" s="62" t="s">
        <v>15671</v>
      </c>
      <c r="B5672" s="62" t="s">
        <v>3369</v>
      </c>
      <c r="O5672" t="s">
        <v>145</v>
      </c>
      <c r="P5672" t="s">
        <v>463</v>
      </c>
    </row>
    <row r="5673" spans="1:16" hidden="1" x14ac:dyDescent="0.2">
      <c r="A5673" s="62" t="s">
        <v>15672</v>
      </c>
      <c r="B5673" s="62" t="s">
        <v>4101</v>
      </c>
      <c r="O5673" t="s">
        <v>145</v>
      </c>
      <c r="P5673" t="s">
        <v>463</v>
      </c>
    </row>
    <row r="5674" spans="1:16" hidden="1" x14ac:dyDescent="0.2">
      <c r="A5674" s="62" t="s">
        <v>15673</v>
      </c>
      <c r="B5674" s="62" t="s">
        <v>182</v>
      </c>
      <c r="O5674" t="s">
        <v>145</v>
      </c>
      <c r="P5674" t="s">
        <v>463</v>
      </c>
    </row>
    <row r="5675" spans="1:16" hidden="1" x14ac:dyDescent="0.2">
      <c r="A5675" s="62" t="s">
        <v>15674</v>
      </c>
      <c r="B5675" s="62" t="s">
        <v>265</v>
      </c>
      <c r="O5675" t="s">
        <v>145</v>
      </c>
      <c r="P5675" t="s">
        <v>463</v>
      </c>
    </row>
    <row r="5676" spans="1:16" hidden="1" x14ac:dyDescent="0.2">
      <c r="A5676" s="62" t="s">
        <v>15675</v>
      </c>
      <c r="B5676" s="62" t="s">
        <v>15676</v>
      </c>
      <c r="O5676" t="s">
        <v>145</v>
      </c>
      <c r="P5676" t="s">
        <v>463</v>
      </c>
    </row>
    <row r="5677" spans="1:16" hidden="1" x14ac:dyDescent="0.2">
      <c r="A5677" s="62" t="s">
        <v>15677</v>
      </c>
      <c r="B5677" s="62" t="s">
        <v>412</v>
      </c>
      <c r="O5677" t="s">
        <v>145</v>
      </c>
      <c r="P5677" t="s">
        <v>463</v>
      </c>
    </row>
    <row r="5678" spans="1:16" hidden="1" x14ac:dyDescent="0.2">
      <c r="A5678" s="62" t="s">
        <v>15678</v>
      </c>
      <c r="B5678" s="62" t="s">
        <v>3675</v>
      </c>
      <c r="O5678" t="s">
        <v>145</v>
      </c>
      <c r="P5678" t="s">
        <v>463</v>
      </c>
    </row>
    <row r="5679" spans="1:16" hidden="1" x14ac:dyDescent="0.2">
      <c r="A5679" s="62" t="s">
        <v>15679</v>
      </c>
      <c r="B5679" s="62" t="s">
        <v>3678</v>
      </c>
      <c r="O5679" t="s">
        <v>145</v>
      </c>
      <c r="P5679" t="s">
        <v>463</v>
      </c>
    </row>
    <row r="5680" spans="1:16" hidden="1" x14ac:dyDescent="0.2">
      <c r="A5680" s="62" t="s">
        <v>15680</v>
      </c>
      <c r="B5680" s="62" t="s">
        <v>380</v>
      </c>
      <c r="O5680" t="s">
        <v>145</v>
      </c>
      <c r="P5680" t="s">
        <v>463</v>
      </c>
    </row>
    <row r="5681" spans="1:16" hidden="1" x14ac:dyDescent="0.2">
      <c r="A5681" s="62" t="s">
        <v>15681</v>
      </c>
      <c r="B5681" s="62" t="s">
        <v>3758</v>
      </c>
      <c r="O5681" t="s">
        <v>145</v>
      </c>
      <c r="P5681" t="s">
        <v>463</v>
      </c>
    </row>
    <row r="5682" spans="1:16" hidden="1" x14ac:dyDescent="0.2">
      <c r="A5682" s="62" t="s">
        <v>15682</v>
      </c>
      <c r="B5682" s="62" t="s">
        <v>3814</v>
      </c>
      <c r="O5682" t="s">
        <v>145</v>
      </c>
      <c r="P5682" t="s">
        <v>463</v>
      </c>
    </row>
    <row r="5683" spans="1:16" hidden="1" x14ac:dyDescent="0.2">
      <c r="A5683" s="62" t="s">
        <v>15683</v>
      </c>
      <c r="B5683" s="62" t="s">
        <v>3890</v>
      </c>
      <c r="O5683" t="s">
        <v>145</v>
      </c>
      <c r="P5683" t="s">
        <v>463</v>
      </c>
    </row>
    <row r="5684" spans="1:16" hidden="1" x14ac:dyDescent="0.2">
      <c r="A5684" s="62" t="s">
        <v>15684</v>
      </c>
      <c r="B5684" s="62" t="s">
        <v>3372</v>
      </c>
      <c r="O5684" t="s">
        <v>145</v>
      </c>
      <c r="P5684" t="s">
        <v>463</v>
      </c>
    </row>
    <row r="5685" spans="1:16" hidden="1" x14ac:dyDescent="0.2">
      <c r="A5685" s="62" t="s">
        <v>15685</v>
      </c>
      <c r="B5685" s="62" t="s">
        <v>241</v>
      </c>
      <c r="O5685" t="s">
        <v>145</v>
      </c>
      <c r="P5685" t="s">
        <v>463</v>
      </c>
    </row>
    <row r="5686" spans="1:16" hidden="1" x14ac:dyDescent="0.2">
      <c r="A5686" s="62" t="s">
        <v>15686</v>
      </c>
      <c r="B5686" s="62" t="s">
        <v>3403</v>
      </c>
      <c r="O5686" t="s">
        <v>145</v>
      </c>
      <c r="P5686" t="s">
        <v>463</v>
      </c>
    </row>
    <row r="5687" spans="1:16" hidden="1" x14ac:dyDescent="0.2">
      <c r="A5687" s="62" t="s">
        <v>15687</v>
      </c>
      <c r="B5687" s="62" t="s">
        <v>3408</v>
      </c>
      <c r="O5687" t="s">
        <v>145</v>
      </c>
      <c r="P5687" t="s">
        <v>463</v>
      </c>
    </row>
    <row r="5688" spans="1:16" hidden="1" x14ac:dyDescent="0.2">
      <c r="A5688" s="62" t="s">
        <v>15688</v>
      </c>
      <c r="B5688" s="62" t="s">
        <v>3428</v>
      </c>
      <c r="O5688" t="s">
        <v>145</v>
      </c>
      <c r="P5688" t="s">
        <v>463</v>
      </c>
    </row>
    <row r="5689" spans="1:16" hidden="1" x14ac:dyDescent="0.2">
      <c r="A5689" s="62" t="s">
        <v>15689</v>
      </c>
      <c r="B5689" s="62" t="s">
        <v>3349</v>
      </c>
      <c r="O5689" t="s">
        <v>145</v>
      </c>
      <c r="P5689" t="s">
        <v>463</v>
      </c>
    </row>
    <row r="5690" spans="1:16" hidden="1" x14ac:dyDescent="0.2">
      <c r="A5690" s="62" t="s">
        <v>15690</v>
      </c>
      <c r="B5690" s="62" t="s">
        <v>442</v>
      </c>
      <c r="O5690" t="s">
        <v>145</v>
      </c>
      <c r="P5690" t="s">
        <v>463</v>
      </c>
    </row>
    <row r="5691" spans="1:16" hidden="1" x14ac:dyDescent="0.2">
      <c r="A5691" s="62" t="s">
        <v>15691</v>
      </c>
      <c r="B5691" s="62" t="s">
        <v>3481</v>
      </c>
      <c r="O5691" t="s">
        <v>145</v>
      </c>
      <c r="P5691" t="s">
        <v>463</v>
      </c>
    </row>
    <row r="5692" spans="1:16" hidden="1" x14ac:dyDescent="0.2">
      <c r="A5692" s="62" t="s">
        <v>15692</v>
      </c>
      <c r="B5692" s="62" t="s">
        <v>3512</v>
      </c>
      <c r="O5692" t="s">
        <v>145</v>
      </c>
      <c r="P5692" t="s">
        <v>463</v>
      </c>
    </row>
    <row r="5693" spans="1:16" hidden="1" x14ac:dyDescent="0.2">
      <c r="A5693" s="62" t="s">
        <v>15693</v>
      </c>
      <c r="B5693" s="62" t="s">
        <v>3515</v>
      </c>
      <c r="O5693" t="s">
        <v>145</v>
      </c>
      <c r="P5693" t="s">
        <v>463</v>
      </c>
    </row>
    <row r="5694" spans="1:16" hidden="1" x14ac:dyDescent="0.2">
      <c r="A5694" s="62" t="s">
        <v>15694</v>
      </c>
      <c r="B5694" s="62" t="s">
        <v>3551</v>
      </c>
      <c r="O5694" t="s">
        <v>145</v>
      </c>
      <c r="P5694" t="s">
        <v>463</v>
      </c>
    </row>
    <row r="5695" spans="1:16" hidden="1" x14ac:dyDescent="0.2">
      <c r="A5695" s="62" t="s">
        <v>15695</v>
      </c>
      <c r="B5695" s="62" t="s">
        <v>3557</v>
      </c>
      <c r="O5695" t="s">
        <v>145</v>
      </c>
      <c r="P5695" t="s">
        <v>463</v>
      </c>
    </row>
    <row r="5696" spans="1:16" hidden="1" x14ac:dyDescent="0.2">
      <c r="A5696" s="62" t="s">
        <v>15696</v>
      </c>
      <c r="B5696" s="62" t="s">
        <v>3633</v>
      </c>
      <c r="O5696" t="s">
        <v>145</v>
      </c>
      <c r="P5696" t="s">
        <v>463</v>
      </c>
    </row>
    <row r="5697" spans="1:16" hidden="1" x14ac:dyDescent="0.2">
      <c r="A5697" s="62" t="s">
        <v>15697</v>
      </c>
      <c r="B5697" s="62" t="s">
        <v>3845</v>
      </c>
      <c r="O5697" t="s">
        <v>145</v>
      </c>
      <c r="P5697" t="s">
        <v>463</v>
      </c>
    </row>
    <row r="5698" spans="1:16" hidden="1" x14ac:dyDescent="0.2">
      <c r="A5698" s="62" t="s">
        <v>15698</v>
      </c>
      <c r="B5698" s="62" t="s">
        <v>3848</v>
      </c>
      <c r="O5698" t="s">
        <v>145</v>
      </c>
      <c r="P5698" t="s">
        <v>463</v>
      </c>
    </row>
    <row r="5699" spans="1:16" hidden="1" x14ac:dyDescent="0.2">
      <c r="A5699" s="62" t="s">
        <v>15699</v>
      </c>
      <c r="B5699" s="62" t="s">
        <v>3887</v>
      </c>
      <c r="O5699" t="s">
        <v>145</v>
      </c>
      <c r="P5699" t="s">
        <v>463</v>
      </c>
    </row>
    <row r="5700" spans="1:16" hidden="1" x14ac:dyDescent="0.2">
      <c r="A5700" s="62" t="s">
        <v>15700</v>
      </c>
      <c r="B5700" s="62" t="s">
        <v>3295</v>
      </c>
      <c r="O5700" t="s">
        <v>145</v>
      </c>
      <c r="P5700" t="s">
        <v>463</v>
      </c>
    </row>
    <row r="5701" spans="1:16" hidden="1" x14ac:dyDescent="0.2">
      <c r="A5701" s="62" t="s">
        <v>15701</v>
      </c>
      <c r="B5701" s="62" t="s">
        <v>3902</v>
      </c>
      <c r="O5701" t="s">
        <v>145</v>
      </c>
      <c r="P5701" t="s">
        <v>463</v>
      </c>
    </row>
    <row r="5702" spans="1:16" hidden="1" x14ac:dyDescent="0.2">
      <c r="A5702" s="62" t="s">
        <v>15702</v>
      </c>
      <c r="B5702" s="62" t="s">
        <v>3937</v>
      </c>
      <c r="O5702" t="s">
        <v>145</v>
      </c>
      <c r="P5702" t="s">
        <v>463</v>
      </c>
    </row>
    <row r="5703" spans="1:16" hidden="1" x14ac:dyDescent="0.2">
      <c r="A5703" s="62" t="s">
        <v>15703</v>
      </c>
      <c r="B5703" s="62" t="s">
        <v>3982</v>
      </c>
      <c r="O5703" t="s">
        <v>145</v>
      </c>
      <c r="P5703" t="s">
        <v>463</v>
      </c>
    </row>
    <row r="5704" spans="1:16" hidden="1" x14ac:dyDescent="0.2">
      <c r="A5704" s="62" t="s">
        <v>15704</v>
      </c>
      <c r="B5704" s="62" t="s">
        <v>443</v>
      </c>
      <c r="O5704" t="s">
        <v>145</v>
      </c>
      <c r="P5704" t="s">
        <v>463</v>
      </c>
    </row>
    <row r="5705" spans="1:16" hidden="1" x14ac:dyDescent="0.2">
      <c r="A5705" s="62" t="s">
        <v>15705</v>
      </c>
      <c r="B5705" s="62" t="s">
        <v>4015</v>
      </c>
      <c r="O5705" t="s">
        <v>145</v>
      </c>
      <c r="P5705" t="s">
        <v>463</v>
      </c>
    </row>
    <row r="5706" spans="1:16" hidden="1" x14ac:dyDescent="0.2">
      <c r="A5706" s="62" t="s">
        <v>15706</v>
      </c>
      <c r="B5706" s="62" t="s">
        <v>4019</v>
      </c>
      <c r="O5706" t="s">
        <v>145</v>
      </c>
      <c r="P5706" t="s">
        <v>463</v>
      </c>
    </row>
    <row r="5707" spans="1:16" hidden="1" x14ac:dyDescent="0.2">
      <c r="A5707" s="62" t="s">
        <v>15707</v>
      </c>
      <c r="B5707" s="62" t="s">
        <v>3349</v>
      </c>
      <c r="O5707" t="s">
        <v>145</v>
      </c>
      <c r="P5707" t="s">
        <v>463</v>
      </c>
    </row>
    <row r="5708" spans="1:16" hidden="1" x14ac:dyDescent="0.2">
      <c r="A5708" s="62" t="s">
        <v>15708</v>
      </c>
      <c r="B5708" s="62" t="s">
        <v>235</v>
      </c>
      <c r="O5708" t="s">
        <v>145</v>
      </c>
      <c r="P5708" t="s">
        <v>463</v>
      </c>
    </row>
    <row r="5709" spans="1:16" hidden="1" x14ac:dyDescent="0.2">
      <c r="A5709" s="62" t="s">
        <v>15709</v>
      </c>
      <c r="B5709" s="62" t="s">
        <v>237</v>
      </c>
      <c r="O5709" t="s">
        <v>145</v>
      </c>
      <c r="P5709" t="s">
        <v>463</v>
      </c>
    </row>
    <row r="5710" spans="1:16" hidden="1" x14ac:dyDescent="0.2">
      <c r="A5710" s="62" t="s">
        <v>15710</v>
      </c>
      <c r="B5710" s="62" t="s">
        <v>4531</v>
      </c>
      <c r="O5710" t="s">
        <v>145</v>
      </c>
      <c r="P5710" t="s">
        <v>463</v>
      </c>
    </row>
    <row r="5711" spans="1:16" hidden="1" x14ac:dyDescent="0.2">
      <c r="A5711" s="62" t="s">
        <v>15711</v>
      </c>
      <c r="B5711" s="62" t="s">
        <v>3184</v>
      </c>
      <c r="O5711" t="s">
        <v>145</v>
      </c>
      <c r="P5711" t="s">
        <v>463</v>
      </c>
    </row>
    <row r="5712" spans="1:16" hidden="1" x14ac:dyDescent="0.2">
      <c r="A5712" s="62" t="s">
        <v>15712</v>
      </c>
      <c r="B5712" s="62" t="s">
        <v>3199</v>
      </c>
      <c r="O5712" t="s">
        <v>145</v>
      </c>
      <c r="P5712" t="s">
        <v>463</v>
      </c>
    </row>
    <row r="5713" spans="1:16" hidden="1" x14ac:dyDescent="0.2">
      <c r="A5713" s="62" t="s">
        <v>15713</v>
      </c>
      <c r="B5713" s="62" t="s">
        <v>323</v>
      </c>
      <c r="O5713" t="s">
        <v>145</v>
      </c>
      <c r="P5713" t="s">
        <v>463</v>
      </c>
    </row>
    <row r="5714" spans="1:16" hidden="1" x14ac:dyDescent="0.2">
      <c r="A5714" s="62" t="s">
        <v>15714</v>
      </c>
      <c r="B5714" s="62" t="s">
        <v>3489</v>
      </c>
      <c r="O5714" t="s">
        <v>145</v>
      </c>
      <c r="P5714" t="s">
        <v>463</v>
      </c>
    </row>
    <row r="5715" spans="1:16" hidden="1" x14ac:dyDescent="0.2">
      <c r="A5715" s="62" t="s">
        <v>15715</v>
      </c>
      <c r="B5715" s="62" t="s">
        <v>325</v>
      </c>
      <c r="O5715" t="s">
        <v>145</v>
      </c>
      <c r="P5715" t="s">
        <v>463</v>
      </c>
    </row>
    <row r="5716" spans="1:16" hidden="1" x14ac:dyDescent="0.2">
      <c r="A5716" s="62" t="s">
        <v>15716</v>
      </c>
      <c r="B5716" s="62" t="s">
        <v>416</v>
      </c>
      <c r="O5716" t="s">
        <v>145</v>
      </c>
      <c r="P5716" t="s">
        <v>463</v>
      </c>
    </row>
    <row r="5717" spans="1:16" hidden="1" x14ac:dyDescent="0.2">
      <c r="A5717" s="62" t="s">
        <v>15717</v>
      </c>
      <c r="B5717" s="62" t="s">
        <v>3684</v>
      </c>
      <c r="O5717" t="s">
        <v>145</v>
      </c>
      <c r="P5717" t="s">
        <v>463</v>
      </c>
    </row>
    <row r="5718" spans="1:16" hidden="1" x14ac:dyDescent="0.2">
      <c r="A5718" s="62" t="s">
        <v>15718</v>
      </c>
      <c r="B5718" s="62" t="s">
        <v>3732</v>
      </c>
      <c r="O5718" t="s">
        <v>145</v>
      </c>
      <c r="P5718" t="s">
        <v>463</v>
      </c>
    </row>
    <row r="5719" spans="1:16" hidden="1" x14ac:dyDescent="0.2">
      <c r="A5719" s="62" t="s">
        <v>15719</v>
      </c>
      <c r="B5719" s="62" t="s">
        <v>3893</v>
      </c>
      <c r="O5719" t="s">
        <v>145</v>
      </c>
      <c r="P5719" t="s">
        <v>463</v>
      </c>
    </row>
    <row r="5720" spans="1:16" hidden="1" x14ac:dyDescent="0.2">
      <c r="A5720" s="62" t="s">
        <v>15720</v>
      </c>
      <c r="B5720" s="62" t="s">
        <v>3949</v>
      </c>
      <c r="O5720" t="s">
        <v>145</v>
      </c>
      <c r="P5720" t="s">
        <v>463</v>
      </c>
    </row>
    <row r="5721" spans="1:16" hidden="1" x14ac:dyDescent="0.2">
      <c r="A5721" s="62" t="s">
        <v>15721</v>
      </c>
      <c r="B5721" s="62" t="s">
        <v>3976</v>
      </c>
      <c r="O5721" t="s">
        <v>145</v>
      </c>
      <c r="P5721" t="s">
        <v>463</v>
      </c>
    </row>
    <row r="5722" spans="1:16" hidden="1" x14ac:dyDescent="0.2">
      <c r="A5722" s="62" t="s">
        <v>15722</v>
      </c>
      <c r="B5722" s="62" t="s">
        <v>432</v>
      </c>
      <c r="O5722" t="s">
        <v>145</v>
      </c>
      <c r="P5722" t="s">
        <v>463</v>
      </c>
    </row>
    <row r="5723" spans="1:16" hidden="1" x14ac:dyDescent="0.2">
      <c r="A5723" s="62" t="s">
        <v>15723</v>
      </c>
      <c r="B5723" s="62" t="s">
        <v>477</v>
      </c>
      <c r="O5723" t="s">
        <v>145</v>
      </c>
      <c r="P5723" t="s">
        <v>463</v>
      </c>
    </row>
    <row r="5724" spans="1:16" hidden="1" x14ac:dyDescent="0.2">
      <c r="A5724" s="62" t="s">
        <v>15724</v>
      </c>
      <c r="B5724" s="62" t="s">
        <v>3343</v>
      </c>
      <c r="O5724" t="s">
        <v>145</v>
      </c>
      <c r="P5724" t="s">
        <v>463</v>
      </c>
    </row>
    <row r="5725" spans="1:16" hidden="1" x14ac:dyDescent="0.2">
      <c r="A5725" s="62" t="s">
        <v>15725</v>
      </c>
      <c r="B5725" s="62" t="s">
        <v>3354</v>
      </c>
      <c r="O5725" t="s">
        <v>145</v>
      </c>
      <c r="P5725" t="s">
        <v>463</v>
      </c>
    </row>
    <row r="5726" spans="1:16" hidden="1" x14ac:dyDescent="0.2">
      <c r="A5726" s="62" t="s">
        <v>15726</v>
      </c>
      <c r="B5726" s="62" t="s">
        <v>4147</v>
      </c>
      <c r="O5726" t="s">
        <v>145</v>
      </c>
      <c r="P5726" t="s">
        <v>463</v>
      </c>
    </row>
    <row r="5727" spans="1:16" hidden="1" x14ac:dyDescent="0.2">
      <c r="A5727" s="62" t="s">
        <v>15727</v>
      </c>
      <c r="B5727" s="62" t="s">
        <v>4306</v>
      </c>
      <c r="O5727" t="s">
        <v>145</v>
      </c>
      <c r="P5727" t="s">
        <v>463</v>
      </c>
    </row>
    <row r="5728" spans="1:16" hidden="1" x14ac:dyDescent="0.2">
      <c r="A5728" s="62" t="s">
        <v>15728</v>
      </c>
      <c r="B5728" s="62" t="s">
        <v>4534</v>
      </c>
      <c r="O5728" t="s">
        <v>145</v>
      </c>
      <c r="P5728" t="s">
        <v>463</v>
      </c>
    </row>
    <row r="5729" spans="1:16" hidden="1" x14ac:dyDescent="0.2">
      <c r="A5729" s="62" t="s">
        <v>15729</v>
      </c>
      <c r="B5729" s="62" t="s">
        <v>3301</v>
      </c>
      <c r="O5729" t="s">
        <v>145</v>
      </c>
      <c r="P5729" t="s">
        <v>463</v>
      </c>
    </row>
    <row r="5730" spans="1:16" hidden="1" x14ac:dyDescent="0.2">
      <c r="A5730" s="62" t="s">
        <v>15730</v>
      </c>
      <c r="B5730" s="62" t="s">
        <v>3501</v>
      </c>
      <c r="O5730" t="s">
        <v>145</v>
      </c>
      <c r="P5730" t="s">
        <v>463</v>
      </c>
    </row>
    <row r="5731" spans="1:16" hidden="1" x14ac:dyDescent="0.2">
      <c r="A5731" s="62" t="s">
        <v>15731</v>
      </c>
      <c r="B5731" s="62" t="s">
        <v>239</v>
      </c>
      <c r="O5731" t="s">
        <v>145</v>
      </c>
      <c r="P5731" t="s">
        <v>463</v>
      </c>
    </row>
    <row r="5732" spans="1:16" hidden="1" x14ac:dyDescent="0.2">
      <c r="A5732" s="62" t="s">
        <v>15732</v>
      </c>
      <c r="B5732" s="62" t="s">
        <v>3696</v>
      </c>
      <c r="O5732" t="s">
        <v>145</v>
      </c>
      <c r="P5732" t="s">
        <v>463</v>
      </c>
    </row>
    <row r="5733" spans="1:16" hidden="1" x14ac:dyDescent="0.2">
      <c r="A5733" s="62" t="s">
        <v>15733</v>
      </c>
      <c r="B5733" s="62" t="s">
        <v>3723</v>
      </c>
      <c r="O5733" t="s">
        <v>145</v>
      </c>
      <c r="P5733" t="s">
        <v>463</v>
      </c>
    </row>
    <row r="5734" spans="1:16" hidden="1" x14ac:dyDescent="0.2">
      <c r="A5734" s="62" t="s">
        <v>15734</v>
      </c>
      <c r="B5734" s="62" t="s">
        <v>3755</v>
      </c>
      <c r="O5734" t="s">
        <v>145</v>
      </c>
      <c r="P5734" t="s">
        <v>463</v>
      </c>
    </row>
    <row r="5735" spans="1:16" hidden="1" x14ac:dyDescent="0.2">
      <c r="A5735" s="62" t="s">
        <v>15735</v>
      </c>
      <c r="B5735" s="62" t="s">
        <v>3764</v>
      </c>
      <c r="O5735" t="s">
        <v>145</v>
      </c>
      <c r="P5735" t="s">
        <v>463</v>
      </c>
    </row>
    <row r="5736" spans="1:16" hidden="1" x14ac:dyDescent="0.2">
      <c r="A5736" s="62" t="s">
        <v>15736</v>
      </c>
      <c r="B5736" s="62" t="s">
        <v>420</v>
      </c>
      <c r="O5736" t="s">
        <v>145</v>
      </c>
      <c r="P5736" t="s">
        <v>463</v>
      </c>
    </row>
    <row r="5737" spans="1:16" hidden="1" x14ac:dyDescent="0.2">
      <c r="A5737" s="62" t="s">
        <v>15737</v>
      </c>
      <c r="B5737" s="62" t="s">
        <v>379</v>
      </c>
      <c r="O5737" t="s">
        <v>145</v>
      </c>
      <c r="P5737" t="s">
        <v>463</v>
      </c>
    </row>
    <row r="5738" spans="1:16" hidden="1" x14ac:dyDescent="0.2">
      <c r="A5738" s="62" t="s">
        <v>15738</v>
      </c>
      <c r="B5738" s="62" t="s">
        <v>3842</v>
      </c>
      <c r="O5738" t="s">
        <v>145</v>
      </c>
      <c r="P5738" t="s">
        <v>463</v>
      </c>
    </row>
    <row r="5739" spans="1:16" hidden="1" x14ac:dyDescent="0.2">
      <c r="A5739" s="62" t="s">
        <v>15739</v>
      </c>
      <c r="B5739" s="62" t="s">
        <v>3964</v>
      </c>
      <c r="O5739" t="s">
        <v>145</v>
      </c>
      <c r="P5739" t="s">
        <v>463</v>
      </c>
    </row>
    <row r="5740" spans="1:16" hidden="1" x14ac:dyDescent="0.2">
      <c r="A5740" s="62" t="s">
        <v>15740</v>
      </c>
      <c r="B5740" s="62" t="s">
        <v>4124</v>
      </c>
      <c r="O5740" t="s">
        <v>145</v>
      </c>
      <c r="P5740" t="s">
        <v>463</v>
      </c>
    </row>
    <row r="5741" spans="1:16" hidden="1" x14ac:dyDescent="0.2">
      <c r="A5741" s="62" t="s">
        <v>15741</v>
      </c>
      <c r="B5741" s="62" t="s">
        <v>247</v>
      </c>
      <c r="O5741" t="s">
        <v>145</v>
      </c>
      <c r="P5741" t="s">
        <v>463</v>
      </c>
    </row>
    <row r="5742" spans="1:16" hidden="1" x14ac:dyDescent="0.2">
      <c r="A5742" s="62" t="s">
        <v>15742</v>
      </c>
      <c r="B5742" s="62" t="s">
        <v>3056</v>
      </c>
      <c r="O5742" t="s">
        <v>145</v>
      </c>
      <c r="P5742" t="s">
        <v>463</v>
      </c>
    </row>
    <row r="5743" spans="1:16" hidden="1" x14ac:dyDescent="0.2">
      <c r="A5743" s="62" t="s">
        <v>15743</v>
      </c>
      <c r="B5743" s="62" t="s">
        <v>4528</v>
      </c>
      <c r="O5743" t="s">
        <v>145</v>
      </c>
      <c r="P5743" t="s">
        <v>463</v>
      </c>
    </row>
    <row r="5744" spans="1:16" hidden="1" x14ac:dyDescent="0.2">
      <c r="A5744" s="62" t="s">
        <v>15744</v>
      </c>
      <c r="B5744" s="62" t="s">
        <v>3100</v>
      </c>
      <c r="O5744" t="s">
        <v>145</v>
      </c>
      <c r="P5744" t="s">
        <v>463</v>
      </c>
    </row>
    <row r="5745" spans="1:16" hidden="1" x14ac:dyDescent="0.2">
      <c r="A5745" s="62" t="s">
        <v>15745</v>
      </c>
      <c r="B5745" s="62" t="s">
        <v>3211</v>
      </c>
      <c r="O5745" t="s">
        <v>145</v>
      </c>
      <c r="P5745" t="s">
        <v>463</v>
      </c>
    </row>
    <row r="5746" spans="1:16" hidden="1" x14ac:dyDescent="0.2">
      <c r="A5746" s="62" t="s">
        <v>15746</v>
      </c>
      <c r="B5746" s="62" t="s">
        <v>3249</v>
      </c>
      <c r="O5746" t="s">
        <v>145</v>
      </c>
      <c r="P5746" t="s">
        <v>463</v>
      </c>
    </row>
    <row r="5747" spans="1:16" hidden="1" x14ac:dyDescent="0.2">
      <c r="A5747" s="62" t="s">
        <v>15747</v>
      </c>
      <c r="B5747" s="62" t="s">
        <v>177</v>
      </c>
      <c r="O5747" t="s">
        <v>145</v>
      </c>
      <c r="P5747" t="s">
        <v>463</v>
      </c>
    </row>
    <row r="5748" spans="1:16" hidden="1" x14ac:dyDescent="0.2">
      <c r="A5748" s="62" t="s">
        <v>15748</v>
      </c>
      <c r="B5748" s="62" t="s">
        <v>178</v>
      </c>
      <c r="O5748" t="s">
        <v>145</v>
      </c>
      <c r="P5748" t="s">
        <v>463</v>
      </c>
    </row>
    <row r="5749" spans="1:16" hidden="1" x14ac:dyDescent="0.2">
      <c r="A5749" s="62" t="s">
        <v>15749</v>
      </c>
      <c r="B5749" s="62" t="s">
        <v>431</v>
      </c>
      <c r="O5749" t="s">
        <v>145</v>
      </c>
      <c r="P5749" t="s">
        <v>463</v>
      </c>
    </row>
    <row r="5750" spans="1:16" hidden="1" x14ac:dyDescent="0.2">
      <c r="A5750" s="62" t="s">
        <v>15750</v>
      </c>
      <c r="B5750" s="62" t="s">
        <v>3914</v>
      </c>
      <c r="O5750" t="s">
        <v>145</v>
      </c>
      <c r="P5750" t="s">
        <v>463</v>
      </c>
    </row>
    <row r="5751" spans="1:16" hidden="1" x14ac:dyDescent="0.2">
      <c r="A5751" s="62" t="s">
        <v>15751</v>
      </c>
      <c r="B5751" s="62" t="s">
        <v>413</v>
      </c>
      <c r="O5751" t="s">
        <v>145</v>
      </c>
      <c r="P5751" t="s">
        <v>463</v>
      </c>
    </row>
    <row r="5752" spans="1:16" hidden="1" x14ac:dyDescent="0.2">
      <c r="A5752" s="62" t="s">
        <v>15752</v>
      </c>
      <c r="B5752" s="62" t="s">
        <v>3934</v>
      </c>
      <c r="O5752" t="s">
        <v>145</v>
      </c>
      <c r="P5752" t="s">
        <v>463</v>
      </c>
    </row>
    <row r="5753" spans="1:16" hidden="1" x14ac:dyDescent="0.2">
      <c r="A5753" s="62" t="s">
        <v>15753</v>
      </c>
      <c r="B5753" s="62" t="s">
        <v>3985</v>
      </c>
      <c r="O5753" t="s">
        <v>145</v>
      </c>
      <c r="P5753" t="s">
        <v>463</v>
      </c>
    </row>
    <row r="5754" spans="1:16" hidden="1" x14ac:dyDescent="0.2">
      <c r="A5754" s="62" t="s">
        <v>15754</v>
      </c>
      <c r="B5754" s="62" t="s">
        <v>3988</v>
      </c>
      <c r="O5754" t="s">
        <v>145</v>
      </c>
      <c r="P5754" t="s">
        <v>463</v>
      </c>
    </row>
    <row r="5755" spans="1:16" hidden="1" x14ac:dyDescent="0.2">
      <c r="A5755" s="62" t="s">
        <v>15755</v>
      </c>
      <c r="B5755" s="62" t="s">
        <v>3385</v>
      </c>
      <c r="O5755" t="s">
        <v>145</v>
      </c>
      <c r="P5755" t="s">
        <v>463</v>
      </c>
    </row>
    <row r="5756" spans="1:16" hidden="1" x14ac:dyDescent="0.2">
      <c r="A5756" s="62" t="s">
        <v>15756</v>
      </c>
      <c r="B5756" s="62" t="s">
        <v>4090</v>
      </c>
      <c r="O5756" t="s">
        <v>145</v>
      </c>
      <c r="P5756" t="s">
        <v>463</v>
      </c>
    </row>
    <row r="5757" spans="1:16" hidden="1" x14ac:dyDescent="0.2">
      <c r="A5757" s="62" t="s">
        <v>15757</v>
      </c>
      <c r="B5757" s="62" t="s">
        <v>3116</v>
      </c>
      <c r="O5757" t="s">
        <v>145</v>
      </c>
      <c r="P5757" t="s">
        <v>463</v>
      </c>
    </row>
    <row r="5758" spans="1:16" hidden="1" x14ac:dyDescent="0.2">
      <c r="A5758" s="62" t="s">
        <v>15758</v>
      </c>
      <c r="B5758" s="62" t="s">
        <v>3798</v>
      </c>
      <c r="O5758" t="s">
        <v>145</v>
      </c>
      <c r="P5758" t="s">
        <v>463</v>
      </c>
    </row>
    <row r="5759" spans="1:16" hidden="1" x14ac:dyDescent="0.2">
      <c r="A5759" s="62" t="s">
        <v>15759</v>
      </c>
      <c r="B5759" s="62" t="s">
        <v>3931</v>
      </c>
      <c r="O5759" t="s">
        <v>145</v>
      </c>
      <c r="P5759" t="s">
        <v>463</v>
      </c>
    </row>
    <row r="5760" spans="1:16" hidden="1" x14ac:dyDescent="0.2">
      <c r="A5760" s="62" t="s">
        <v>15760</v>
      </c>
      <c r="B5760" s="62" t="s">
        <v>3961</v>
      </c>
      <c r="O5760" t="s">
        <v>145</v>
      </c>
      <c r="P5760" t="s">
        <v>463</v>
      </c>
    </row>
    <row r="5761" spans="1:16" hidden="1" x14ac:dyDescent="0.2">
      <c r="A5761" s="62" t="s">
        <v>15761</v>
      </c>
      <c r="B5761" s="62" t="s">
        <v>3307</v>
      </c>
      <c r="O5761" t="s">
        <v>145</v>
      </c>
      <c r="P5761" t="s">
        <v>463</v>
      </c>
    </row>
    <row r="5762" spans="1:16" hidden="1" x14ac:dyDescent="0.2">
      <c r="A5762" s="62" t="s">
        <v>15762</v>
      </c>
      <c r="B5762" s="62" t="s">
        <v>4156</v>
      </c>
      <c r="O5762" t="s">
        <v>145</v>
      </c>
      <c r="P5762" t="s">
        <v>463</v>
      </c>
    </row>
    <row r="5763" spans="1:16" hidden="1" x14ac:dyDescent="0.2">
      <c r="A5763" s="62" t="s">
        <v>15763</v>
      </c>
      <c r="B5763" s="62" t="s">
        <v>154</v>
      </c>
      <c r="O5763" t="s">
        <v>145</v>
      </c>
      <c r="P5763" t="s">
        <v>463</v>
      </c>
    </row>
    <row r="5764" spans="1:16" hidden="1" x14ac:dyDescent="0.2">
      <c r="A5764" s="62" t="s">
        <v>15764</v>
      </c>
      <c r="B5764" s="62" t="s">
        <v>167</v>
      </c>
      <c r="O5764" t="s">
        <v>145</v>
      </c>
      <c r="P5764" t="s">
        <v>463</v>
      </c>
    </row>
    <row r="5765" spans="1:16" hidden="1" x14ac:dyDescent="0.2">
      <c r="A5765" s="62" t="s">
        <v>15765</v>
      </c>
      <c r="B5765" s="62" t="s">
        <v>465</v>
      </c>
      <c r="O5765" t="s">
        <v>145</v>
      </c>
      <c r="P5765" t="s">
        <v>463</v>
      </c>
    </row>
    <row r="5766" spans="1:16" hidden="1" x14ac:dyDescent="0.2">
      <c r="A5766" s="62" t="s">
        <v>15766</v>
      </c>
      <c r="B5766" s="62" t="s">
        <v>463</v>
      </c>
      <c r="O5766" t="s">
        <v>145</v>
      </c>
      <c r="P5766" t="s">
        <v>463</v>
      </c>
    </row>
    <row r="5767" spans="1:16" hidden="1" x14ac:dyDescent="0.2">
      <c r="A5767" s="62" t="s">
        <v>15767</v>
      </c>
      <c r="B5767" s="62" t="s">
        <v>3439</v>
      </c>
      <c r="O5767" t="s">
        <v>145</v>
      </c>
      <c r="P5767" t="s">
        <v>463</v>
      </c>
    </row>
    <row r="5768" spans="1:16" hidden="1" x14ac:dyDescent="0.2">
      <c r="A5768" s="62" t="s">
        <v>15768</v>
      </c>
      <c r="B5768" s="62" t="s">
        <v>3486</v>
      </c>
      <c r="O5768" t="s">
        <v>145</v>
      </c>
      <c r="P5768" t="s">
        <v>463</v>
      </c>
    </row>
    <row r="5769" spans="1:16" hidden="1" x14ac:dyDescent="0.2">
      <c r="A5769" s="62" t="s">
        <v>15769</v>
      </c>
      <c r="B5769" s="62" t="s">
        <v>3920</v>
      </c>
      <c r="O5769" t="s">
        <v>145</v>
      </c>
      <c r="P5769" t="s">
        <v>463</v>
      </c>
    </row>
    <row r="5770" spans="1:16" hidden="1" x14ac:dyDescent="0.2">
      <c r="A5770" s="62" t="s">
        <v>15770</v>
      </c>
      <c r="B5770" s="62" t="s">
        <v>4064</v>
      </c>
      <c r="O5770" t="s">
        <v>145</v>
      </c>
      <c r="P5770" t="s">
        <v>463</v>
      </c>
    </row>
    <row r="5771" spans="1:16" hidden="1" x14ac:dyDescent="0.2">
      <c r="A5771" s="62" t="s">
        <v>15771</v>
      </c>
      <c r="B5771" s="62" t="s">
        <v>3419</v>
      </c>
      <c r="O5771" t="s">
        <v>145</v>
      </c>
      <c r="P5771" t="s">
        <v>463</v>
      </c>
    </row>
    <row r="5772" spans="1:16" hidden="1" x14ac:dyDescent="0.2">
      <c r="A5772" s="62" t="s">
        <v>15772</v>
      </c>
      <c r="B5772" s="62" t="s">
        <v>4466</v>
      </c>
      <c r="O5772" t="s">
        <v>145</v>
      </c>
      <c r="P5772" t="s">
        <v>463</v>
      </c>
    </row>
    <row r="5773" spans="1:16" hidden="1" x14ac:dyDescent="0.2">
      <c r="A5773" s="62" t="s">
        <v>15773</v>
      </c>
      <c r="B5773" s="62" t="s">
        <v>156</v>
      </c>
      <c r="O5773" t="s">
        <v>145</v>
      </c>
      <c r="P5773" t="s">
        <v>463</v>
      </c>
    </row>
    <row r="5774" spans="1:16" hidden="1" x14ac:dyDescent="0.2">
      <c r="A5774" s="62" t="s">
        <v>15774</v>
      </c>
      <c r="B5774" s="62" t="s">
        <v>3225</v>
      </c>
      <c r="O5774" t="s">
        <v>145</v>
      </c>
      <c r="P5774" t="s">
        <v>463</v>
      </c>
    </row>
    <row r="5775" spans="1:16" hidden="1" x14ac:dyDescent="0.2">
      <c r="A5775" s="62" t="s">
        <v>15775</v>
      </c>
      <c r="B5775" s="62" t="s">
        <v>3997</v>
      </c>
      <c r="O5775" t="s">
        <v>145</v>
      </c>
      <c r="P5775" t="s">
        <v>463</v>
      </c>
    </row>
    <row r="5776" spans="1:16" hidden="1" x14ac:dyDescent="0.2">
      <c r="A5776" s="62" t="s">
        <v>15776</v>
      </c>
      <c r="B5776" s="62" t="s">
        <v>4007</v>
      </c>
      <c r="O5776" t="s">
        <v>145</v>
      </c>
      <c r="P5776" t="s">
        <v>463</v>
      </c>
    </row>
    <row r="5777" spans="1:16" hidden="1" x14ac:dyDescent="0.2">
      <c r="A5777" s="62" t="s">
        <v>15777</v>
      </c>
      <c r="B5777" s="62" t="s">
        <v>184</v>
      </c>
      <c r="O5777" t="s">
        <v>145</v>
      </c>
      <c r="P5777" t="s">
        <v>463</v>
      </c>
    </row>
    <row r="5778" spans="1:16" hidden="1" x14ac:dyDescent="0.2">
      <c r="A5778" s="62" t="s">
        <v>15778</v>
      </c>
      <c r="B5778" s="62" t="s">
        <v>3065</v>
      </c>
      <c r="O5778" t="s">
        <v>145</v>
      </c>
      <c r="P5778" t="s">
        <v>463</v>
      </c>
    </row>
    <row r="5779" spans="1:16" hidden="1" x14ac:dyDescent="0.2">
      <c r="A5779" s="62" t="s">
        <v>15779</v>
      </c>
      <c r="B5779" s="62" t="s">
        <v>4537</v>
      </c>
      <c r="O5779" t="s">
        <v>145</v>
      </c>
      <c r="P5779" t="s">
        <v>463</v>
      </c>
    </row>
    <row r="5780" spans="1:16" hidden="1" x14ac:dyDescent="0.2">
      <c r="A5780" s="62" t="s">
        <v>15780</v>
      </c>
      <c r="B5780" s="62" t="s">
        <v>4549</v>
      </c>
      <c r="O5780" t="s">
        <v>145</v>
      </c>
      <c r="P5780" t="s">
        <v>463</v>
      </c>
    </row>
    <row r="5781" spans="1:16" hidden="1" x14ac:dyDescent="0.2">
      <c r="A5781" s="62" t="s">
        <v>15781</v>
      </c>
      <c r="B5781" s="62" t="s">
        <v>3246</v>
      </c>
      <c r="O5781" t="s">
        <v>145</v>
      </c>
      <c r="P5781" t="s">
        <v>463</v>
      </c>
    </row>
    <row r="5782" spans="1:16" hidden="1" x14ac:dyDescent="0.2">
      <c r="A5782" s="62" t="s">
        <v>15782</v>
      </c>
      <c r="B5782" s="62" t="s">
        <v>15783</v>
      </c>
      <c r="O5782" t="s">
        <v>145</v>
      </c>
      <c r="P5782" t="s">
        <v>463</v>
      </c>
    </row>
    <row r="5783" spans="1:16" hidden="1" x14ac:dyDescent="0.2">
      <c r="A5783" s="62" t="s">
        <v>15784</v>
      </c>
      <c r="B5783" s="62" t="s">
        <v>3394</v>
      </c>
      <c r="O5783" t="s">
        <v>145</v>
      </c>
      <c r="P5783" t="s">
        <v>463</v>
      </c>
    </row>
    <row r="5784" spans="1:16" hidden="1" x14ac:dyDescent="0.2">
      <c r="A5784" s="62" t="s">
        <v>15785</v>
      </c>
      <c r="B5784" s="62" t="s">
        <v>3422</v>
      </c>
      <c r="O5784" t="s">
        <v>145</v>
      </c>
      <c r="P5784" t="s">
        <v>463</v>
      </c>
    </row>
    <row r="5785" spans="1:16" hidden="1" x14ac:dyDescent="0.2">
      <c r="A5785" s="62" t="s">
        <v>15786</v>
      </c>
      <c r="B5785" s="62" t="s">
        <v>3425</v>
      </c>
      <c r="O5785" t="s">
        <v>145</v>
      </c>
      <c r="P5785" t="s">
        <v>463</v>
      </c>
    </row>
    <row r="5786" spans="1:16" hidden="1" x14ac:dyDescent="0.2">
      <c r="A5786" s="62" t="s">
        <v>15787</v>
      </c>
      <c r="B5786" s="62" t="s">
        <v>3506</v>
      </c>
      <c r="O5786" t="s">
        <v>145</v>
      </c>
      <c r="P5786" t="s">
        <v>463</v>
      </c>
    </row>
    <row r="5787" spans="1:16" hidden="1" x14ac:dyDescent="0.2">
      <c r="A5787" s="62" t="s">
        <v>15788</v>
      </c>
      <c r="B5787" s="62" t="s">
        <v>280</v>
      </c>
      <c r="O5787" t="s">
        <v>145</v>
      </c>
      <c r="P5787" t="s">
        <v>463</v>
      </c>
    </row>
    <row r="5788" spans="1:16" hidden="1" x14ac:dyDescent="0.2">
      <c r="A5788" s="62" t="s">
        <v>15789</v>
      </c>
      <c r="B5788" s="62" t="s">
        <v>382</v>
      </c>
      <c r="O5788" t="s">
        <v>145</v>
      </c>
      <c r="P5788" t="s">
        <v>463</v>
      </c>
    </row>
    <row r="5789" spans="1:16" hidden="1" x14ac:dyDescent="0.2">
      <c r="A5789" s="62" t="s">
        <v>15790</v>
      </c>
      <c r="B5789" s="62" t="s">
        <v>3681</v>
      </c>
      <c r="O5789" t="s">
        <v>145</v>
      </c>
      <c r="P5789" t="s">
        <v>463</v>
      </c>
    </row>
    <row r="5790" spans="1:16" hidden="1" x14ac:dyDescent="0.2">
      <c r="A5790" s="62" t="s">
        <v>15791</v>
      </c>
      <c r="B5790" s="62" t="s">
        <v>3908</v>
      </c>
      <c r="O5790" t="s">
        <v>145</v>
      </c>
      <c r="P5790" t="s">
        <v>463</v>
      </c>
    </row>
    <row r="5791" spans="1:16" hidden="1" x14ac:dyDescent="0.2">
      <c r="A5791" s="62" t="s">
        <v>15792</v>
      </c>
      <c r="B5791" s="62" t="s">
        <v>3940</v>
      </c>
      <c r="O5791" t="s">
        <v>145</v>
      </c>
      <c r="P5791" t="s">
        <v>463</v>
      </c>
    </row>
    <row r="5792" spans="1:16" hidden="1" x14ac:dyDescent="0.2">
      <c r="A5792" s="62" t="s">
        <v>15793</v>
      </c>
      <c r="B5792" s="62" t="s">
        <v>3749</v>
      </c>
      <c r="O5792" t="s">
        <v>145</v>
      </c>
      <c r="P5792" t="s">
        <v>463</v>
      </c>
    </row>
    <row r="5793" spans="1:16" hidden="1" x14ac:dyDescent="0.2">
      <c r="A5793" s="62" t="s">
        <v>15794</v>
      </c>
      <c r="B5793" s="62" t="s">
        <v>3780</v>
      </c>
      <c r="O5793" t="s">
        <v>145</v>
      </c>
      <c r="P5793" t="s">
        <v>463</v>
      </c>
    </row>
    <row r="5794" spans="1:16" hidden="1" x14ac:dyDescent="0.2">
      <c r="A5794" s="62" t="s">
        <v>15795</v>
      </c>
      <c r="B5794" s="62" t="s">
        <v>3786</v>
      </c>
      <c r="O5794" t="s">
        <v>145</v>
      </c>
      <c r="P5794" t="s">
        <v>463</v>
      </c>
    </row>
    <row r="5795" spans="1:16" hidden="1" x14ac:dyDescent="0.2">
      <c r="A5795" s="62" t="s">
        <v>15796</v>
      </c>
      <c r="B5795" s="62" t="s">
        <v>3792</v>
      </c>
      <c r="O5795" t="s">
        <v>145</v>
      </c>
      <c r="P5795" t="s">
        <v>463</v>
      </c>
    </row>
    <row r="5796" spans="1:16" hidden="1" x14ac:dyDescent="0.2">
      <c r="A5796" s="62" t="s">
        <v>15797</v>
      </c>
      <c r="B5796" s="62" t="s">
        <v>3802</v>
      </c>
      <c r="O5796" t="s">
        <v>145</v>
      </c>
      <c r="P5796" t="s">
        <v>463</v>
      </c>
    </row>
    <row r="5797" spans="1:16" hidden="1" x14ac:dyDescent="0.2">
      <c r="A5797" s="62" t="s">
        <v>15798</v>
      </c>
      <c r="B5797" s="62" t="s">
        <v>3808</v>
      </c>
      <c r="O5797" t="s">
        <v>145</v>
      </c>
      <c r="P5797" t="s">
        <v>463</v>
      </c>
    </row>
    <row r="5798" spans="1:16" hidden="1" x14ac:dyDescent="0.2">
      <c r="A5798" s="62" t="s">
        <v>15799</v>
      </c>
      <c r="B5798" s="62" t="s">
        <v>3833</v>
      </c>
      <c r="O5798" t="s">
        <v>145</v>
      </c>
      <c r="P5798" t="s">
        <v>463</v>
      </c>
    </row>
    <row r="5799" spans="1:16" hidden="1" x14ac:dyDescent="0.2">
      <c r="A5799" s="62" t="s">
        <v>15800</v>
      </c>
      <c r="B5799" s="62" t="s">
        <v>3851</v>
      </c>
      <c r="O5799" t="s">
        <v>145</v>
      </c>
      <c r="P5799" t="s">
        <v>463</v>
      </c>
    </row>
    <row r="5800" spans="1:16" hidden="1" x14ac:dyDescent="0.2">
      <c r="A5800" s="62" t="s">
        <v>15801</v>
      </c>
      <c r="B5800" s="62" t="s">
        <v>3857</v>
      </c>
      <c r="O5800" t="s">
        <v>145</v>
      </c>
      <c r="P5800" t="s">
        <v>463</v>
      </c>
    </row>
    <row r="5801" spans="1:16" hidden="1" x14ac:dyDescent="0.2">
      <c r="A5801" s="62" t="s">
        <v>15802</v>
      </c>
      <c r="B5801" s="62" t="s">
        <v>3860</v>
      </c>
      <c r="O5801" t="s">
        <v>145</v>
      </c>
      <c r="P5801" t="s">
        <v>463</v>
      </c>
    </row>
    <row r="5802" spans="1:16" hidden="1" x14ac:dyDescent="0.2">
      <c r="A5802" s="62" t="s">
        <v>15803</v>
      </c>
      <c r="B5802" s="62" t="s">
        <v>3884</v>
      </c>
      <c r="O5802" t="s">
        <v>145</v>
      </c>
      <c r="P5802" t="s">
        <v>463</v>
      </c>
    </row>
    <row r="5803" spans="1:16" hidden="1" x14ac:dyDescent="0.2">
      <c r="A5803" s="62" t="s">
        <v>15804</v>
      </c>
      <c r="B5803" s="62" t="s">
        <v>3899</v>
      </c>
      <c r="O5803" t="s">
        <v>145</v>
      </c>
      <c r="P5803" t="s">
        <v>463</v>
      </c>
    </row>
    <row r="5804" spans="1:16" hidden="1" x14ac:dyDescent="0.2">
      <c r="A5804" s="62" t="s">
        <v>15805</v>
      </c>
      <c r="B5804" s="62" t="s">
        <v>3316</v>
      </c>
      <c r="O5804" t="s">
        <v>145</v>
      </c>
      <c r="P5804" t="s">
        <v>463</v>
      </c>
    </row>
    <row r="5805" spans="1:16" hidden="1" x14ac:dyDescent="0.2">
      <c r="A5805" s="62" t="s">
        <v>15806</v>
      </c>
      <c r="B5805" s="62" t="s">
        <v>3357</v>
      </c>
      <c r="O5805" t="s">
        <v>145</v>
      </c>
      <c r="P5805" t="s">
        <v>463</v>
      </c>
    </row>
    <row r="5806" spans="1:16" hidden="1" x14ac:dyDescent="0.2">
      <c r="A5806" s="62" t="s">
        <v>15807</v>
      </c>
      <c r="B5806" s="62" t="s">
        <v>3366</v>
      </c>
      <c r="O5806" t="s">
        <v>145</v>
      </c>
      <c r="P5806" t="s">
        <v>463</v>
      </c>
    </row>
    <row r="5807" spans="1:16" hidden="1" x14ac:dyDescent="0.2">
      <c r="A5807" s="62" t="s">
        <v>15808</v>
      </c>
      <c r="B5807" s="62" t="s">
        <v>3376</v>
      </c>
      <c r="O5807" t="s">
        <v>145</v>
      </c>
      <c r="P5807" t="s">
        <v>463</v>
      </c>
    </row>
    <row r="5808" spans="1:16" hidden="1" x14ac:dyDescent="0.2">
      <c r="A5808" s="62" t="s">
        <v>4445</v>
      </c>
      <c r="B5808" s="62" t="s">
        <v>4446</v>
      </c>
      <c r="O5808" t="s">
        <v>145</v>
      </c>
      <c r="P5808" t="s">
        <v>463</v>
      </c>
    </row>
    <row r="5809" spans="1:16" hidden="1" x14ac:dyDescent="0.2">
      <c r="A5809" s="62" t="s">
        <v>15809</v>
      </c>
      <c r="B5809" s="62" t="s">
        <v>282</v>
      </c>
      <c r="O5809" t="s">
        <v>145</v>
      </c>
      <c r="P5809" t="s">
        <v>463</v>
      </c>
    </row>
    <row r="5810" spans="1:16" hidden="1" x14ac:dyDescent="0.2">
      <c r="A5810" s="62" t="s">
        <v>15810</v>
      </c>
      <c r="B5810" s="62" t="s">
        <v>4136</v>
      </c>
      <c r="O5810" t="s">
        <v>145</v>
      </c>
      <c r="P5810" t="s">
        <v>463</v>
      </c>
    </row>
    <row r="5811" spans="1:16" hidden="1" x14ac:dyDescent="0.2">
      <c r="A5811" s="62" t="s">
        <v>15811</v>
      </c>
      <c r="B5811" s="62" t="s">
        <v>152</v>
      </c>
      <c r="O5811" t="s">
        <v>145</v>
      </c>
      <c r="P5811" t="s">
        <v>463</v>
      </c>
    </row>
    <row r="5812" spans="1:16" hidden="1" x14ac:dyDescent="0.2">
      <c r="A5812" s="62" t="s">
        <v>15812</v>
      </c>
      <c r="B5812" s="62" t="s">
        <v>284</v>
      </c>
      <c r="O5812" t="s">
        <v>145</v>
      </c>
      <c r="P5812" t="s">
        <v>463</v>
      </c>
    </row>
    <row r="5813" spans="1:16" hidden="1" x14ac:dyDescent="0.2">
      <c r="A5813" s="62" t="s">
        <v>15813</v>
      </c>
      <c r="B5813" s="62" t="s">
        <v>4309</v>
      </c>
      <c r="O5813" t="s">
        <v>145</v>
      </c>
      <c r="P5813" t="s">
        <v>463</v>
      </c>
    </row>
    <row r="5814" spans="1:16" hidden="1" x14ac:dyDescent="0.2">
      <c r="A5814" s="62" t="s">
        <v>15814</v>
      </c>
      <c r="B5814" s="62" t="s">
        <v>4479</v>
      </c>
      <c r="O5814" t="s">
        <v>145</v>
      </c>
      <c r="P5814" t="s">
        <v>463</v>
      </c>
    </row>
    <row r="5815" spans="1:16" hidden="1" x14ac:dyDescent="0.2">
      <c r="A5815" s="62" t="s">
        <v>15815</v>
      </c>
      <c r="B5815" s="62" t="s">
        <v>4644</v>
      </c>
      <c r="O5815" t="s">
        <v>145</v>
      </c>
      <c r="P5815" t="s">
        <v>463</v>
      </c>
    </row>
    <row r="5816" spans="1:16" hidden="1" x14ac:dyDescent="0.2">
      <c r="A5816" s="62" t="s">
        <v>15816</v>
      </c>
      <c r="B5816" s="62" t="s">
        <v>4540</v>
      </c>
      <c r="O5816" t="s">
        <v>145</v>
      </c>
      <c r="P5816" t="s">
        <v>463</v>
      </c>
    </row>
    <row r="5817" spans="1:16" hidden="1" x14ac:dyDescent="0.2">
      <c r="A5817" s="62" t="s">
        <v>15817</v>
      </c>
      <c r="B5817" s="62" t="s">
        <v>3150</v>
      </c>
      <c r="O5817" t="s">
        <v>145</v>
      </c>
      <c r="P5817" t="s">
        <v>463</v>
      </c>
    </row>
    <row r="5818" spans="1:16" hidden="1" x14ac:dyDescent="0.2">
      <c r="A5818" s="62" t="s">
        <v>15818</v>
      </c>
      <c r="B5818" s="62" t="s">
        <v>421</v>
      </c>
      <c r="O5818" t="s">
        <v>145</v>
      </c>
      <c r="P5818" t="s">
        <v>463</v>
      </c>
    </row>
    <row r="5819" spans="1:16" hidden="1" x14ac:dyDescent="0.2">
      <c r="A5819" s="62" t="s">
        <v>15819</v>
      </c>
      <c r="B5819" s="62" t="s">
        <v>3277</v>
      </c>
      <c r="O5819" t="s">
        <v>145</v>
      </c>
      <c r="P5819" t="s">
        <v>463</v>
      </c>
    </row>
    <row r="5820" spans="1:16" hidden="1" x14ac:dyDescent="0.2">
      <c r="A5820" s="62" t="s">
        <v>15820</v>
      </c>
      <c r="B5820" s="62" t="s">
        <v>3397</v>
      </c>
      <c r="O5820" t="s">
        <v>145</v>
      </c>
      <c r="P5820" t="s">
        <v>463</v>
      </c>
    </row>
    <row r="5821" spans="1:16" hidden="1" x14ac:dyDescent="0.2">
      <c r="A5821" s="62" t="s">
        <v>15821</v>
      </c>
      <c r="B5821" s="62" t="s">
        <v>3411</v>
      </c>
      <c r="O5821" t="s">
        <v>145</v>
      </c>
      <c r="P5821" t="s">
        <v>463</v>
      </c>
    </row>
    <row r="5822" spans="1:16" hidden="1" x14ac:dyDescent="0.2">
      <c r="A5822" s="62" t="s">
        <v>15822</v>
      </c>
      <c r="B5822" s="62" t="s">
        <v>3518</v>
      </c>
      <c r="O5822" t="s">
        <v>145</v>
      </c>
      <c r="P5822" t="s">
        <v>463</v>
      </c>
    </row>
    <row r="5823" spans="1:16" hidden="1" x14ac:dyDescent="0.2">
      <c r="A5823" s="62" t="s">
        <v>15823</v>
      </c>
      <c r="B5823" s="62" t="s">
        <v>245</v>
      </c>
      <c r="O5823" t="s">
        <v>145</v>
      </c>
      <c r="P5823" t="s">
        <v>463</v>
      </c>
    </row>
    <row r="5824" spans="1:16" hidden="1" x14ac:dyDescent="0.2">
      <c r="A5824" s="62" t="s">
        <v>15824</v>
      </c>
      <c r="B5824" s="62" t="s">
        <v>3580</v>
      </c>
      <c r="O5824" t="s">
        <v>145</v>
      </c>
      <c r="P5824" t="s">
        <v>463</v>
      </c>
    </row>
    <row r="5825" spans="1:16" hidden="1" x14ac:dyDescent="0.2">
      <c r="A5825" s="62" t="s">
        <v>4448</v>
      </c>
      <c r="B5825" s="62" t="s">
        <v>4449</v>
      </c>
      <c r="O5825" t="s">
        <v>145</v>
      </c>
      <c r="P5825" t="s">
        <v>463</v>
      </c>
    </row>
    <row r="5826" spans="1:16" hidden="1" x14ac:dyDescent="0.2">
      <c r="A5826" s="62" t="s">
        <v>15825</v>
      </c>
      <c r="B5826" s="62" t="s">
        <v>475</v>
      </c>
      <c r="O5826" t="s">
        <v>145</v>
      </c>
      <c r="P5826" t="s">
        <v>463</v>
      </c>
    </row>
    <row r="5827" spans="1:16" hidden="1" x14ac:dyDescent="0.2">
      <c r="A5827" s="62" t="s">
        <v>15826</v>
      </c>
      <c r="B5827" s="62" t="s">
        <v>3658</v>
      </c>
      <c r="O5827" t="s">
        <v>145</v>
      </c>
      <c r="P5827" t="s">
        <v>463</v>
      </c>
    </row>
    <row r="5828" spans="1:16" hidden="1" x14ac:dyDescent="0.2">
      <c r="A5828" s="62" t="s">
        <v>15827</v>
      </c>
      <c r="B5828" s="62" t="s">
        <v>3795</v>
      </c>
      <c r="O5828" t="s">
        <v>145</v>
      </c>
      <c r="P5828" t="s">
        <v>463</v>
      </c>
    </row>
    <row r="5829" spans="1:16" hidden="1" x14ac:dyDescent="0.2">
      <c r="A5829" s="62" t="s">
        <v>15828</v>
      </c>
      <c r="B5829" s="62" t="s">
        <v>3310</v>
      </c>
      <c r="O5829" t="s">
        <v>145</v>
      </c>
      <c r="P5829" t="s">
        <v>463</v>
      </c>
    </row>
    <row r="5830" spans="1:16" hidden="1" x14ac:dyDescent="0.2">
      <c r="A5830" s="62" t="s">
        <v>15829</v>
      </c>
      <c r="B5830" s="62" t="s">
        <v>3322</v>
      </c>
      <c r="O5830" t="s">
        <v>145</v>
      </c>
      <c r="P5830" t="s">
        <v>463</v>
      </c>
    </row>
    <row r="5831" spans="1:16" hidden="1" x14ac:dyDescent="0.2">
      <c r="A5831" s="62" t="s">
        <v>15830</v>
      </c>
      <c r="B5831" s="62" t="s">
        <v>474</v>
      </c>
      <c r="O5831" t="s">
        <v>145</v>
      </c>
      <c r="P5831" t="s">
        <v>463</v>
      </c>
    </row>
    <row r="5832" spans="1:16" hidden="1" x14ac:dyDescent="0.2">
      <c r="A5832" s="62" t="s">
        <v>15831</v>
      </c>
      <c r="B5832" s="62" t="s">
        <v>4073</v>
      </c>
      <c r="O5832" t="s">
        <v>145</v>
      </c>
      <c r="P5832" t="s">
        <v>463</v>
      </c>
    </row>
    <row r="5833" spans="1:16" hidden="1" x14ac:dyDescent="0.2">
      <c r="A5833" s="62" t="s">
        <v>15832</v>
      </c>
      <c r="B5833" s="62" t="s">
        <v>4107</v>
      </c>
      <c r="O5833" t="s">
        <v>145</v>
      </c>
      <c r="P5833" t="s">
        <v>463</v>
      </c>
    </row>
    <row r="5834" spans="1:16" hidden="1" x14ac:dyDescent="0.2">
      <c r="A5834" s="62" t="s">
        <v>4452</v>
      </c>
      <c r="B5834" s="62" t="s">
        <v>4453</v>
      </c>
      <c r="O5834" t="s">
        <v>145</v>
      </c>
      <c r="P5834" t="s">
        <v>463</v>
      </c>
    </row>
    <row r="5835" spans="1:16" hidden="1" x14ac:dyDescent="0.2">
      <c r="A5835" s="62" t="s">
        <v>15833</v>
      </c>
      <c r="B5835" s="62" t="s">
        <v>4150</v>
      </c>
      <c r="O5835" t="s">
        <v>145</v>
      </c>
      <c r="P5835" t="s">
        <v>463</v>
      </c>
    </row>
    <row r="5836" spans="1:16" hidden="1" x14ac:dyDescent="0.2">
      <c r="A5836" s="62" t="s">
        <v>15834</v>
      </c>
      <c r="B5836" s="62" t="s">
        <v>4159</v>
      </c>
      <c r="O5836" t="s">
        <v>145</v>
      </c>
      <c r="P5836" t="s">
        <v>463</v>
      </c>
    </row>
    <row r="5837" spans="1:16" hidden="1" x14ac:dyDescent="0.2">
      <c r="A5837" s="62" t="s">
        <v>15835</v>
      </c>
      <c r="B5837" s="62" t="s">
        <v>3153</v>
      </c>
      <c r="O5837" t="s">
        <v>145</v>
      </c>
      <c r="P5837" t="s">
        <v>463</v>
      </c>
    </row>
    <row r="5838" spans="1:16" hidden="1" x14ac:dyDescent="0.2">
      <c r="A5838" s="62" t="s">
        <v>15836</v>
      </c>
      <c r="B5838" s="62" t="s">
        <v>3911</v>
      </c>
      <c r="O5838" t="s">
        <v>145</v>
      </c>
      <c r="P5838" t="s">
        <v>463</v>
      </c>
    </row>
    <row r="5839" spans="1:16" hidden="1" x14ac:dyDescent="0.2">
      <c r="A5839" s="62" t="s">
        <v>15837</v>
      </c>
      <c r="B5839" s="62" t="s">
        <v>3952</v>
      </c>
      <c r="O5839" t="s">
        <v>145</v>
      </c>
      <c r="P5839" t="s">
        <v>463</v>
      </c>
    </row>
    <row r="5840" spans="1:16" hidden="1" x14ac:dyDescent="0.2">
      <c r="A5840" s="62" t="s">
        <v>15838</v>
      </c>
      <c r="B5840" s="62" t="s">
        <v>4004</v>
      </c>
      <c r="O5840" t="s">
        <v>145</v>
      </c>
      <c r="P5840" t="s">
        <v>463</v>
      </c>
    </row>
    <row r="5841" spans="1:16" hidden="1" x14ac:dyDescent="0.2">
      <c r="A5841" s="62" t="s">
        <v>15839</v>
      </c>
      <c r="B5841" s="62" t="s">
        <v>4055</v>
      </c>
      <c r="O5841" t="s">
        <v>145</v>
      </c>
      <c r="P5841" t="s">
        <v>463</v>
      </c>
    </row>
    <row r="5842" spans="1:16" hidden="1" x14ac:dyDescent="0.2">
      <c r="A5842" s="62" t="s">
        <v>15840</v>
      </c>
      <c r="B5842" s="62" t="s">
        <v>142</v>
      </c>
      <c r="O5842" t="s">
        <v>145</v>
      </c>
      <c r="P5842" t="s">
        <v>463</v>
      </c>
    </row>
    <row r="5843" spans="1:16" hidden="1" x14ac:dyDescent="0.2">
      <c r="A5843" s="62" t="s">
        <v>15841</v>
      </c>
      <c r="B5843" s="62" t="s">
        <v>144</v>
      </c>
      <c r="O5843" t="s">
        <v>145</v>
      </c>
      <c r="P5843" t="s">
        <v>463</v>
      </c>
    </row>
    <row r="5844" spans="1:16" hidden="1" x14ac:dyDescent="0.2">
      <c r="A5844" s="62" t="s">
        <v>15842</v>
      </c>
      <c r="B5844" s="62" t="s">
        <v>3769</v>
      </c>
      <c r="O5844" t="s">
        <v>145</v>
      </c>
      <c r="P5844" t="s">
        <v>463</v>
      </c>
    </row>
    <row r="5845" spans="1:16" hidden="1" x14ac:dyDescent="0.2">
      <c r="A5845" s="62" t="s">
        <v>15843</v>
      </c>
      <c r="B5845" s="62" t="s">
        <v>3319</v>
      </c>
      <c r="O5845" t="s">
        <v>145</v>
      </c>
      <c r="P5845" t="s">
        <v>463</v>
      </c>
    </row>
    <row r="5846" spans="1:16" hidden="1" x14ac:dyDescent="0.2">
      <c r="A5846" s="62" t="s">
        <v>15844</v>
      </c>
      <c r="B5846" s="62" t="s">
        <v>4084</v>
      </c>
      <c r="O5846" t="s">
        <v>145</v>
      </c>
      <c r="P5846" t="s">
        <v>463</v>
      </c>
    </row>
    <row r="5847" spans="1:16" hidden="1" x14ac:dyDescent="0.2">
      <c r="A5847" s="62" t="s">
        <v>15845</v>
      </c>
      <c r="B5847" s="62" t="s">
        <v>424</v>
      </c>
      <c r="O5847" t="s">
        <v>145</v>
      </c>
      <c r="P5847" t="s">
        <v>463</v>
      </c>
    </row>
    <row r="5848" spans="1:16" hidden="1" x14ac:dyDescent="0.2">
      <c r="A5848" s="62" t="s">
        <v>15846</v>
      </c>
      <c r="B5848" s="62" t="s">
        <v>4153</v>
      </c>
      <c r="O5848" t="s">
        <v>145</v>
      </c>
      <c r="P5848" t="s">
        <v>463</v>
      </c>
    </row>
    <row r="5849" spans="1:16" hidden="1" x14ac:dyDescent="0.2">
      <c r="A5849" s="62" t="s">
        <v>15847</v>
      </c>
      <c r="B5849" s="62" t="s">
        <v>3132</v>
      </c>
      <c r="O5849" t="s">
        <v>145</v>
      </c>
      <c r="P5849" t="s">
        <v>463</v>
      </c>
    </row>
    <row r="5850" spans="1:16" hidden="1" x14ac:dyDescent="0.2">
      <c r="A5850" s="62" t="s">
        <v>15848</v>
      </c>
      <c r="B5850" s="62" t="s">
        <v>3138</v>
      </c>
      <c r="O5850" t="s">
        <v>145</v>
      </c>
      <c r="P5850" t="s">
        <v>463</v>
      </c>
    </row>
    <row r="5851" spans="1:16" hidden="1" x14ac:dyDescent="0.2">
      <c r="A5851" s="62" t="s">
        <v>15849</v>
      </c>
      <c r="B5851" s="62" t="s">
        <v>3298</v>
      </c>
      <c r="O5851" t="s">
        <v>145</v>
      </c>
      <c r="P5851" t="s">
        <v>463</v>
      </c>
    </row>
    <row r="5852" spans="1:16" hidden="1" x14ac:dyDescent="0.2">
      <c r="A5852" s="62" t="s">
        <v>15850</v>
      </c>
      <c r="B5852" s="62" t="s">
        <v>3925</v>
      </c>
      <c r="O5852" t="s">
        <v>145</v>
      </c>
      <c r="P5852" t="s">
        <v>463</v>
      </c>
    </row>
    <row r="5853" spans="1:16" hidden="1" x14ac:dyDescent="0.2">
      <c r="A5853" s="62" t="s">
        <v>15851</v>
      </c>
      <c r="B5853" s="62" t="s">
        <v>160</v>
      </c>
      <c r="O5853" t="s">
        <v>145</v>
      </c>
      <c r="P5853" t="s">
        <v>463</v>
      </c>
    </row>
    <row r="5854" spans="1:16" hidden="1" x14ac:dyDescent="0.2">
      <c r="A5854" s="62" t="s">
        <v>15852</v>
      </c>
      <c r="B5854" s="62" t="s">
        <v>3181</v>
      </c>
      <c r="O5854" t="s">
        <v>145</v>
      </c>
      <c r="P5854" t="s">
        <v>463</v>
      </c>
    </row>
    <row r="5855" spans="1:16" hidden="1" x14ac:dyDescent="0.2">
      <c r="A5855" s="62" t="s">
        <v>15853</v>
      </c>
      <c r="B5855" s="62" t="s">
        <v>3304</v>
      </c>
      <c r="O5855" t="s">
        <v>145</v>
      </c>
      <c r="P5855" t="s">
        <v>463</v>
      </c>
    </row>
    <row r="5856" spans="1:16" hidden="1" x14ac:dyDescent="0.2">
      <c r="A5856" s="62" t="s">
        <v>15854</v>
      </c>
      <c r="B5856" s="62" t="s">
        <v>3442</v>
      </c>
      <c r="O5856" t="s">
        <v>145</v>
      </c>
      <c r="P5856" t="s">
        <v>463</v>
      </c>
    </row>
    <row r="5857" spans="1:16" hidden="1" x14ac:dyDescent="0.2">
      <c r="A5857" s="62" t="s">
        <v>15855</v>
      </c>
      <c r="B5857" s="62" t="s">
        <v>3498</v>
      </c>
      <c r="O5857" t="s">
        <v>145</v>
      </c>
      <c r="P5857" t="s">
        <v>463</v>
      </c>
    </row>
    <row r="5858" spans="1:16" hidden="1" x14ac:dyDescent="0.2">
      <c r="A5858" s="62" t="s">
        <v>15856</v>
      </c>
      <c r="B5858" s="62" t="s">
        <v>3624</v>
      </c>
      <c r="O5858" t="s">
        <v>145</v>
      </c>
      <c r="P5858" t="s">
        <v>463</v>
      </c>
    </row>
    <row r="5859" spans="1:16" hidden="1" x14ac:dyDescent="0.2">
      <c r="A5859" s="62" t="s">
        <v>15857</v>
      </c>
      <c r="B5859" s="62" t="s">
        <v>3664</v>
      </c>
      <c r="O5859" t="s">
        <v>145</v>
      </c>
      <c r="P5859" t="s">
        <v>463</v>
      </c>
    </row>
    <row r="5860" spans="1:16" hidden="1" x14ac:dyDescent="0.2">
      <c r="A5860" s="62" t="s">
        <v>15858</v>
      </c>
      <c r="B5860" s="62" t="s">
        <v>3720</v>
      </c>
      <c r="O5860" t="s">
        <v>145</v>
      </c>
      <c r="P5860" t="s">
        <v>463</v>
      </c>
    </row>
    <row r="5861" spans="1:16" hidden="1" x14ac:dyDescent="0.2">
      <c r="A5861" s="62" t="s">
        <v>15859</v>
      </c>
      <c r="B5861" s="62" t="s">
        <v>3991</v>
      </c>
      <c r="O5861" t="s">
        <v>145</v>
      </c>
      <c r="P5861" t="s">
        <v>463</v>
      </c>
    </row>
    <row r="5862" spans="1:16" hidden="1" x14ac:dyDescent="0.2">
      <c r="A5862" s="62" t="s">
        <v>15860</v>
      </c>
      <c r="B5862" s="62" t="s">
        <v>4052</v>
      </c>
      <c r="O5862" t="s">
        <v>145</v>
      </c>
      <c r="P5862" t="s">
        <v>463</v>
      </c>
    </row>
    <row r="5863" spans="1:16" hidden="1" x14ac:dyDescent="0.2">
      <c r="A5863" s="62" t="s">
        <v>15861</v>
      </c>
      <c r="B5863" s="62" t="s">
        <v>158</v>
      </c>
      <c r="O5863" t="s">
        <v>145</v>
      </c>
      <c r="P5863" t="s">
        <v>463</v>
      </c>
    </row>
    <row r="5864" spans="1:16" hidden="1" x14ac:dyDescent="0.2">
      <c r="A5864" s="62" t="s">
        <v>15862</v>
      </c>
      <c r="B5864" s="62" t="s">
        <v>186</v>
      </c>
      <c r="O5864" t="s">
        <v>145</v>
      </c>
      <c r="P5864" t="s">
        <v>463</v>
      </c>
    </row>
    <row r="5865" spans="1:16" hidden="1" x14ac:dyDescent="0.2">
      <c r="A5865" s="62" t="s">
        <v>15863</v>
      </c>
      <c r="B5865" s="62" t="s">
        <v>4315</v>
      </c>
      <c r="O5865" t="s">
        <v>145</v>
      </c>
      <c r="P5865" t="s">
        <v>463</v>
      </c>
    </row>
    <row r="5866" spans="1:16" hidden="1" x14ac:dyDescent="0.2">
      <c r="A5866" s="62" t="s">
        <v>15864</v>
      </c>
      <c r="B5866" s="62" t="s">
        <v>3075</v>
      </c>
      <c r="O5866" t="s">
        <v>145</v>
      </c>
      <c r="P5866" t="s">
        <v>463</v>
      </c>
    </row>
    <row r="5867" spans="1:16" hidden="1" x14ac:dyDescent="0.2">
      <c r="A5867" s="62" t="s">
        <v>15865</v>
      </c>
      <c r="B5867" s="62" t="s">
        <v>3078</v>
      </c>
      <c r="O5867" t="s">
        <v>145</v>
      </c>
      <c r="P5867" t="s">
        <v>463</v>
      </c>
    </row>
    <row r="5868" spans="1:16" hidden="1" x14ac:dyDescent="0.2">
      <c r="A5868" s="62" t="s">
        <v>15866</v>
      </c>
      <c r="B5868" s="62" t="s">
        <v>444</v>
      </c>
      <c r="O5868" t="s">
        <v>145</v>
      </c>
      <c r="P5868" t="s">
        <v>463</v>
      </c>
    </row>
    <row r="5869" spans="1:16" hidden="1" x14ac:dyDescent="0.2">
      <c r="A5869" s="62" t="s">
        <v>15867</v>
      </c>
      <c r="B5869" s="62" t="s">
        <v>425</v>
      </c>
      <c r="O5869" t="s">
        <v>145</v>
      </c>
      <c r="P5869" t="s">
        <v>463</v>
      </c>
    </row>
    <row r="5870" spans="1:16" hidden="1" x14ac:dyDescent="0.2">
      <c r="A5870" s="62" t="s">
        <v>15868</v>
      </c>
      <c r="B5870" s="62" t="s">
        <v>3091</v>
      </c>
      <c r="O5870" t="s">
        <v>145</v>
      </c>
      <c r="P5870" t="s">
        <v>463</v>
      </c>
    </row>
    <row r="5871" spans="1:16" hidden="1" x14ac:dyDescent="0.2">
      <c r="A5871" s="62" t="s">
        <v>15869</v>
      </c>
      <c r="B5871" s="62" t="s">
        <v>3202</v>
      </c>
      <c r="O5871" t="s">
        <v>145</v>
      </c>
      <c r="P5871" t="s">
        <v>463</v>
      </c>
    </row>
    <row r="5872" spans="1:16" hidden="1" x14ac:dyDescent="0.2">
      <c r="A5872" s="62" t="s">
        <v>15870</v>
      </c>
      <c r="B5872" s="62" t="s">
        <v>322</v>
      </c>
      <c r="O5872" t="s">
        <v>145</v>
      </c>
      <c r="P5872" t="s">
        <v>463</v>
      </c>
    </row>
    <row r="5873" spans="1:16" hidden="1" x14ac:dyDescent="0.2">
      <c r="A5873" s="62" t="s">
        <v>15871</v>
      </c>
      <c r="B5873" s="62" t="s">
        <v>473</v>
      </c>
      <c r="O5873" t="s">
        <v>145</v>
      </c>
      <c r="P5873" t="s">
        <v>463</v>
      </c>
    </row>
    <row r="5874" spans="1:16" hidden="1" x14ac:dyDescent="0.2">
      <c r="A5874" s="62" t="s">
        <v>15872</v>
      </c>
      <c r="B5874" s="62" t="s">
        <v>426</v>
      </c>
      <c r="O5874" t="s">
        <v>145</v>
      </c>
      <c r="P5874" t="s">
        <v>463</v>
      </c>
    </row>
    <row r="5875" spans="1:16" hidden="1" x14ac:dyDescent="0.2">
      <c r="A5875" s="62" t="s">
        <v>15873</v>
      </c>
      <c r="B5875" s="62" t="s">
        <v>3572</v>
      </c>
      <c r="O5875" t="s">
        <v>145</v>
      </c>
      <c r="P5875" t="s">
        <v>463</v>
      </c>
    </row>
    <row r="5876" spans="1:16" hidden="1" x14ac:dyDescent="0.2">
      <c r="A5876" s="62" t="s">
        <v>15874</v>
      </c>
      <c r="B5876" s="62" t="s">
        <v>3687</v>
      </c>
      <c r="O5876" t="s">
        <v>145</v>
      </c>
      <c r="P5876" t="s">
        <v>463</v>
      </c>
    </row>
    <row r="5877" spans="1:16" hidden="1" x14ac:dyDescent="0.2">
      <c r="A5877" s="62" t="s">
        <v>15875</v>
      </c>
      <c r="B5877" s="62" t="s">
        <v>3741</v>
      </c>
      <c r="O5877" t="s">
        <v>145</v>
      </c>
      <c r="P5877" t="s">
        <v>463</v>
      </c>
    </row>
    <row r="5878" spans="1:16" hidden="1" x14ac:dyDescent="0.2">
      <c r="A5878" s="62" t="s">
        <v>15876</v>
      </c>
      <c r="B5878" s="62" t="s">
        <v>3313</v>
      </c>
      <c r="O5878" t="s">
        <v>145</v>
      </c>
      <c r="P5878" t="s">
        <v>463</v>
      </c>
    </row>
    <row r="5879" spans="1:16" hidden="1" x14ac:dyDescent="0.2">
      <c r="A5879" s="62" t="s">
        <v>15877</v>
      </c>
      <c r="B5879" s="62" t="s">
        <v>3334</v>
      </c>
      <c r="O5879" t="s">
        <v>145</v>
      </c>
      <c r="P5879" t="s">
        <v>463</v>
      </c>
    </row>
    <row r="5880" spans="1:16" hidden="1" x14ac:dyDescent="0.2">
      <c r="A5880" s="62" t="s">
        <v>15878</v>
      </c>
      <c r="B5880" s="62" t="s">
        <v>3340</v>
      </c>
      <c r="O5880" t="s">
        <v>145</v>
      </c>
      <c r="P5880" t="s">
        <v>463</v>
      </c>
    </row>
    <row r="5881" spans="1:16" hidden="1" x14ac:dyDescent="0.2">
      <c r="A5881" s="62" t="s">
        <v>15879</v>
      </c>
      <c r="B5881" s="62" t="s">
        <v>3346</v>
      </c>
      <c r="O5881" t="s">
        <v>145</v>
      </c>
      <c r="P5881" t="s">
        <v>463</v>
      </c>
    </row>
    <row r="5882" spans="1:16" hidden="1" x14ac:dyDescent="0.2">
      <c r="A5882" s="62" t="s">
        <v>15880</v>
      </c>
      <c r="B5882" s="62" t="s">
        <v>403</v>
      </c>
      <c r="O5882" t="s">
        <v>145</v>
      </c>
      <c r="P5882" t="s">
        <v>463</v>
      </c>
    </row>
    <row r="5883" spans="1:16" hidden="1" x14ac:dyDescent="0.2">
      <c r="A5883" s="62" t="s">
        <v>15881</v>
      </c>
      <c r="B5883" s="62" t="s">
        <v>4130</v>
      </c>
      <c r="O5883" t="s">
        <v>145</v>
      </c>
      <c r="P5883" t="s">
        <v>463</v>
      </c>
    </row>
    <row r="5884" spans="1:16" hidden="1" x14ac:dyDescent="0.2">
      <c r="A5884" s="62" t="s">
        <v>15882</v>
      </c>
      <c r="B5884" s="62" t="s">
        <v>140</v>
      </c>
      <c r="O5884" t="s">
        <v>145</v>
      </c>
      <c r="P5884" t="s">
        <v>463</v>
      </c>
    </row>
    <row r="5885" spans="1:16" hidden="1" x14ac:dyDescent="0.2">
      <c r="A5885" s="62" t="s">
        <v>15883</v>
      </c>
      <c r="B5885" s="62" t="s">
        <v>3135</v>
      </c>
      <c r="O5885" t="s">
        <v>145</v>
      </c>
      <c r="P5885" t="s">
        <v>463</v>
      </c>
    </row>
    <row r="5886" spans="1:16" hidden="1" x14ac:dyDescent="0.2">
      <c r="A5886" s="62" t="s">
        <v>15884</v>
      </c>
      <c r="B5886" s="62" t="s">
        <v>450</v>
      </c>
      <c r="O5886" t="s">
        <v>145</v>
      </c>
      <c r="P5886" t="s">
        <v>463</v>
      </c>
    </row>
    <row r="5887" spans="1:16" hidden="1" x14ac:dyDescent="0.2">
      <c r="A5887" s="62" t="s">
        <v>15885</v>
      </c>
      <c r="B5887" s="62" t="s">
        <v>3147</v>
      </c>
      <c r="O5887" t="s">
        <v>145</v>
      </c>
      <c r="P5887" t="s">
        <v>463</v>
      </c>
    </row>
    <row r="5888" spans="1:16" hidden="1" x14ac:dyDescent="0.2">
      <c r="A5888" s="62" t="s">
        <v>15886</v>
      </c>
      <c r="B5888" s="62" t="s">
        <v>3187</v>
      </c>
      <c r="O5888" t="s">
        <v>145</v>
      </c>
      <c r="P5888" t="s">
        <v>463</v>
      </c>
    </row>
    <row r="5889" spans="1:16" hidden="1" x14ac:dyDescent="0.2">
      <c r="A5889" s="62" t="s">
        <v>15887</v>
      </c>
      <c r="B5889" s="62" t="s">
        <v>3208</v>
      </c>
      <c r="O5889" t="s">
        <v>145</v>
      </c>
      <c r="P5889" t="s">
        <v>463</v>
      </c>
    </row>
    <row r="5890" spans="1:16" hidden="1" x14ac:dyDescent="0.2">
      <c r="A5890" s="62" t="s">
        <v>15888</v>
      </c>
      <c r="B5890" s="62" t="s">
        <v>3258</v>
      </c>
      <c r="O5890" t="s">
        <v>145</v>
      </c>
      <c r="P5890" t="s">
        <v>463</v>
      </c>
    </row>
    <row r="5891" spans="1:16" hidden="1" x14ac:dyDescent="0.2">
      <c r="A5891" s="62" t="s">
        <v>15889</v>
      </c>
      <c r="B5891" s="62" t="s">
        <v>3267</v>
      </c>
      <c r="O5891" t="s">
        <v>145</v>
      </c>
      <c r="P5891" t="s">
        <v>463</v>
      </c>
    </row>
    <row r="5892" spans="1:16" hidden="1" x14ac:dyDescent="0.2">
      <c r="A5892" s="62" t="s">
        <v>15890</v>
      </c>
      <c r="B5892" s="62" t="s">
        <v>404</v>
      </c>
      <c r="O5892" t="s">
        <v>145</v>
      </c>
      <c r="P5892" t="s">
        <v>463</v>
      </c>
    </row>
    <row r="5893" spans="1:16" hidden="1" x14ac:dyDescent="0.2">
      <c r="A5893" s="62" t="s">
        <v>4455</v>
      </c>
      <c r="B5893" s="62" t="s">
        <v>4456</v>
      </c>
      <c r="O5893" t="s">
        <v>145</v>
      </c>
      <c r="P5893" t="s">
        <v>463</v>
      </c>
    </row>
    <row r="5894" spans="1:16" hidden="1" x14ac:dyDescent="0.2">
      <c r="A5894" s="62" t="s">
        <v>15891</v>
      </c>
      <c r="B5894" s="62" t="s">
        <v>3391</v>
      </c>
      <c r="O5894" t="s">
        <v>145</v>
      </c>
      <c r="P5894" t="s">
        <v>463</v>
      </c>
    </row>
    <row r="5895" spans="1:16" hidden="1" x14ac:dyDescent="0.2">
      <c r="A5895" s="62" t="s">
        <v>15892</v>
      </c>
      <c r="B5895" s="62" t="s">
        <v>3563</v>
      </c>
      <c r="O5895" t="s">
        <v>145</v>
      </c>
      <c r="P5895" t="s">
        <v>463</v>
      </c>
    </row>
    <row r="5896" spans="1:16" hidden="1" x14ac:dyDescent="0.2">
      <c r="A5896" s="62" t="s">
        <v>15893</v>
      </c>
      <c r="B5896" s="62" t="s">
        <v>3703</v>
      </c>
      <c r="O5896" t="s">
        <v>145</v>
      </c>
      <c r="P5896" t="s">
        <v>463</v>
      </c>
    </row>
    <row r="5897" spans="1:16" hidden="1" x14ac:dyDescent="0.2">
      <c r="A5897" s="62" t="s">
        <v>15894</v>
      </c>
      <c r="B5897" s="62" t="s">
        <v>3955</v>
      </c>
      <c r="O5897" t="s">
        <v>145</v>
      </c>
      <c r="P5897" t="s">
        <v>463</v>
      </c>
    </row>
    <row r="5898" spans="1:16" hidden="1" x14ac:dyDescent="0.2">
      <c r="A5898" s="62" t="s">
        <v>15895</v>
      </c>
      <c r="B5898" s="62" t="s">
        <v>4076</v>
      </c>
      <c r="O5898" t="s">
        <v>145</v>
      </c>
      <c r="P5898" t="s">
        <v>463</v>
      </c>
    </row>
    <row r="5899" spans="1:16" hidden="1" x14ac:dyDescent="0.2">
      <c r="A5899" s="62" t="s">
        <v>15896</v>
      </c>
      <c r="B5899" s="62" t="s">
        <v>4087</v>
      </c>
      <c r="O5899" t="s">
        <v>145</v>
      </c>
      <c r="P5899" t="s">
        <v>463</v>
      </c>
    </row>
    <row r="5900" spans="1:16" hidden="1" x14ac:dyDescent="0.2">
      <c r="A5900" s="62" t="s">
        <v>15897</v>
      </c>
      <c r="B5900" s="62" t="s">
        <v>286</v>
      </c>
      <c r="O5900" t="s">
        <v>145</v>
      </c>
      <c r="P5900" t="s">
        <v>463</v>
      </c>
    </row>
    <row r="5901" spans="1:16" hidden="1" x14ac:dyDescent="0.2">
      <c r="A5901" s="62" t="s">
        <v>15898</v>
      </c>
      <c r="B5901" s="62" t="s">
        <v>4576</v>
      </c>
      <c r="O5901" t="s">
        <v>145</v>
      </c>
      <c r="P5901" t="s">
        <v>463</v>
      </c>
    </row>
    <row r="5902" spans="1:16" hidden="1" x14ac:dyDescent="0.2">
      <c r="A5902" s="62" t="s">
        <v>15899</v>
      </c>
      <c r="B5902" s="62" t="s">
        <v>3052</v>
      </c>
      <c r="O5902" t="s">
        <v>145</v>
      </c>
      <c r="P5902" t="s">
        <v>463</v>
      </c>
    </row>
    <row r="5903" spans="1:16" hidden="1" x14ac:dyDescent="0.2">
      <c r="A5903" s="62" t="s">
        <v>15900</v>
      </c>
      <c r="B5903" s="62" t="s">
        <v>3059</v>
      </c>
      <c r="O5903" t="s">
        <v>145</v>
      </c>
      <c r="P5903" t="s">
        <v>463</v>
      </c>
    </row>
    <row r="5904" spans="1:16" hidden="1" x14ac:dyDescent="0.2">
      <c r="A5904" s="62" t="s">
        <v>15901</v>
      </c>
      <c r="B5904" s="62" t="s">
        <v>3069</v>
      </c>
      <c r="O5904" t="s">
        <v>145</v>
      </c>
      <c r="P5904" t="s">
        <v>463</v>
      </c>
    </row>
    <row r="5905" spans="1:16" hidden="1" x14ac:dyDescent="0.2">
      <c r="A5905" s="62" t="s">
        <v>15902</v>
      </c>
      <c r="B5905" s="62" t="s">
        <v>3103</v>
      </c>
      <c r="O5905" t="s">
        <v>145</v>
      </c>
      <c r="P5905" t="s">
        <v>463</v>
      </c>
    </row>
    <row r="5906" spans="1:16" hidden="1" x14ac:dyDescent="0.2">
      <c r="A5906" s="62" t="s">
        <v>15903</v>
      </c>
      <c r="B5906" s="62" t="s">
        <v>3106</v>
      </c>
      <c r="O5906" t="s">
        <v>145</v>
      </c>
      <c r="P5906" t="s">
        <v>463</v>
      </c>
    </row>
    <row r="5907" spans="1:16" hidden="1" x14ac:dyDescent="0.2">
      <c r="A5907" s="62" t="s">
        <v>15904</v>
      </c>
      <c r="B5907" s="62" t="s">
        <v>3109</v>
      </c>
      <c r="O5907" t="s">
        <v>145</v>
      </c>
      <c r="P5907" t="s">
        <v>463</v>
      </c>
    </row>
    <row r="5908" spans="1:16" hidden="1" x14ac:dyDescent="0.2">
      <c r="A5908" s="62" t="s">
        <v>15905</v>
      </c>
      <c r="B5908" s="62" t="s">
        <v>445</v>
      </c>
      <c r="O5908" t="s">
        <v>145</v>
      </c>
      <c r="P5908" t="s">
        <v>463</v>
      </c>
    </row>
    <row r="5909" spans="1:16" hidden="1" x14ac:dyDescent="0.2">
      <c r="A5909" s="62" t="s">
        <v>15906</v>
      </c>
      <c r="B5909" s="62" t="s">
        <v>3124</v>
      </c>
      <c r="O5909" t="s">
        <v>145</v>
      </c>
      <c r="P5909" t="s">
        <v>463</v>
      </c>
    </row>
    <row r="5910" spans="1:16" hidden="1" x14ac:dyDescent="0.2">
      <c r="A5910" s="62" t="s">
        <v>15907</v>
      </c>
      <c r="B5910" s="62" t="s">
        <v>344</v>
      </c>
      <c r="O5910" t="s">
        <v>145</v>
      </c>
      <c r="P5910" t="s">
        <v>463</v>
      </c>
    </row>
    <row r="5911" spans="1:16" hidden="1" x14ac:dyDescent="0.2">
      <c r="A5911" s="62" t="s">
        <v>15908</v>
      </c>
      <c r="B5911" s="62" t="s">
        <v>3129</v>
      </c>
      <c r="O5911" t="s">
        <v>145</v>
      </c>
      <c r="P5911" t="s">
        <v>463</v>
      </c>
    </row>
    <row r="5912" spans="1:16" hidden="1" x14ac:dyDescent="0.2">
      <c r="A5912" s="62" t="s">
        <v>15909</v>
      </c>
      <c r="B5912" s="62" t="s">
        <v>3162</v>
      </c>
      <c r="O5912" t="s">
        <v>145</v>
      </c>
      <c r="P5912" t="s">
        <v>463</v>
      </c>
    </row>
    <row r="5913" spans="1:16" hidden="1" x14ac:dyDescent="0.2">
      <c r="A5913" s="62" t="s">
        <v>15910</v>
      </c>
      <c r="B5913" s="62" t="s">
        <v>3166</v>
      </c>
      <c r="O5913" t="s">
        <v>145</v>
      </c>
      <c r="P5913" t="s">
        <v>463</v>
      </c>
    </row>
    <row r="5914" spans="1:16" hidden="1" x14ac:dyDescent="0.2">
      <c r="A5914" s="62" t="s">
        <v>15911</v>
      </c>
      <c r="B5914" s="62" t="s">
        <v>3169</v>
      </c>
      <c r="O5914" t="s">
        <v>145</v>
      </c>
      <c r="P5914" t="s">
        <v>463</v>
      </c>
    </row>
    <row r="5915" spans="1:16" hidden="1" x14ac:dyDescent="0.2">
      <c r="A5915" s="62" t="s">
        <v>15912</v>
      </c>
      <c r="B5915" s="62" t="s">
        <v>3172</v>
      </c>
      <c r="O5915" t="s">
        <v>145</v>
      </c>
      <c r="P5915" t="s">
        <v>463</v>
      </c>
    </row>
    <row r="5916" spans="1:16" hidden="1" x14ac:dyDescent="0.2">
      <c r="A5916" s="62" t="s">
        <v>15913</v>
      </c>
      <c r="B5916" s="62" t="s">
        <v>3216</v>
      </c>
      <c r="O5916" t="s">
        <v>145</v>
      </c>
      <c r="P5916" t="s">
        <v>463</v>
      </c>
    </row>
    <row r="5917" spans="1:16" hidden="1" x14ac:dyDescent="0.2">
      <c r="A5917" s="62" t="s">
        <v>15914</v>
      </c>
      <c r="B5917" s="62" t="s">
        <v>3252</v>
      </c>
      <c r="O5917" t="s">
        <v>145</v>
      </c>
      <c r="P5917" t="s">
        <v>463</v>
      </c>
    </row>
    <row r="5918" spans="1:16" hidden="1" x14ac:dyDescent="0.2">
      <c r="A5918" s="62" t="s">
        <v>15915</v>
      </c>
      <c r="B5918" s="62" t="s">
        <v>3261</v>
      </c>
      <c r="O5918" t="s">
        <v>145</v>
      </c>
      <c r="P5918" t="s">
        <v>463</v>
      </c>
    </row>
    <row r="5919" spans="1:16" hidden="1" x14ac:dyDescent="0.2">
      <c r="A5919" s="62" t="s">
        <v>4459</v>
      </c>
      <c r="B5919" s="62" t="s">
        <v>4460</v>
      </c>
      <c r="O5919" t="s">
        <v>145</v>
      </c>
      <c r="P5919" t="s">
        <v>463</v>
      </c>
    </row>
    <row r="5920" spans="1:16" hidden="1" x14ac:dyDescent="0.2">
      <c r="A5920" s="62" t="s">
        <v>15916</v>
      </c>
      <c r="B5920" s="62" t="s">
        <v>3470</v>
      </c>
      <c r="O5920" t="s">
        <v>145</v>
      </c>
      <c r="P5920" t="s">
        <v>463</v>
      </c>
    </row>
    <row r="5921" spans="1:16" hidden="1" x14ac:dyDescent="0.2">
      <c r="A5921" s="62" t="s">
        <v>15917</v>
      </c>
      <c r="B5921" s="62" t="s">
        <v>3629</v>
      </c>
      <c r="O5921" t="s">
        <v>145</v>
      </c>
      <c r="P5921" t="s">
        <v>463</v>
      </c>
    </row>
    <row r="5922" spans="1:16" hidden="1" x14ac:dyDescent="0.2">
      <c r="A5922" s="62" t="s">
        <v>15918</v>
      </c>
      <c r="B5922" s="62" t="s">
        <v>3667</v>
      </c>
      <c r="O5922" t="s">
        <v>145</v>
      </c>
      <c r="P5922" t="s">
        <v>463</v>
      </c>
    </row>
    <row r="5923" spans="1:16" hidden="1" x14ac:dyDescent="0.2">
      <c r="A5923" s="62" t="s">
        <v>15919</v>
      </c>
      <c r="B5923" s="62" t="s">
        <v>3729</v>
      </c>
      <c r="O5923" t="s">
        <v>145</v>
      </c>
      <c r="P5923" t="s">
        <v>463</v>
      </c>
    </row>
    <row r="5924" spans="1:16" hidden="1" x14ac:dyDescent="0.2">
      <c r="A5924" s="62" t="s">
        <v>15920</v>
      </c>
      <c r="B5924" s="62" t="s">
        <v>3875</v>
      </c>
      <c r="O5924" t="s">
        <v>145</v>
      </c>
      <c r="P5924" t="s">
        <v>463</v>
      </c>
    </row>
    <row r="5925" spans="1:16" hidden="1" x14ac:dyDescent="0.2">
      <c r="A5925" s="62" t="s">
        <v>15921</v>
      </c>
      <c r="B5925" s="62" t="s">
        <v>3896</v>
      </c>
      <c r="O5925" t="s">
        <v>145</v>
      </c>
      <c r="P5925" t="s">
        <v>463</v>
      </c>
    </row>
    <row r="5926" spans="1:16" hidden="1" x14ac:dyDescent="0.2">
      <c r="A5926" s="62" t="s">
        <v>15922</v>
      </c>
      <c r="B5926" s="62" t="s">
        <v>411</v>
      </c>
      <c r="O5926" t="s">
        <v>145</v>
      </c>
      <c r="P5926" t="s">
        <v>463</v>
      </c>
    </row>
    <row r="5927" spans="1:16" hidden="1" x14ac:dyDescent="0.2">
      <c r="A5927" s="62" t="s">
        <v>15923</v>
      </c>
      <c r="B5927" s="62" t="s">
        <v>4029</v>
      </c>
      <c r="O5927" t="s">
        <v>145</v>
      </c>
      <c r="P5927" t="s">
        <v>463</v>
      </c>
    </row>
    <row r="5928" spans="1:16" hidden="1" x14ac:dyDescent="0.2">
      <c r="A5928" s="62" t="s">
        <v>15924</v>
      </c>
      <c r="B5928" s="62" t="s">
        <v>4032</v>
      </c>
      <c r="O5928" t="s">
        <v>145</v>
      </c>
      <c r="P5928" t="s">
        <v>463</v>
      </c>
    </row>
    <row r="5929" spans="1:16" hidden="1" x14ac:dyDescent="0.2">
      <c r="A5929" s="62" t="s">
        <v>15925</v>
      </c>
      <c r="B5929" s="62" t="s">
        <v>4035</v>
      </c>
      <c r="O5929" t="s">
        <v>145</v>
      </c>
      <c r="P5929" t="s">
        <v>463</v>
      </c>
    </row>
    <row r="5930" spans="1:16" hidden="1" x14ac:dyDescent="0.2">
      <c r="A5930" s="62" t="s">
        <v>15926</v>
      </c>
      <c r="B5930" s="62" t="s">
        <v>4038</v>
      </c>
      <c r="O5930" t="s">
        <v>145</v>
      </c>
      <c r="P5930" t="s">
        <v>463</v>
      </c>
    </row>
    <row r="5931" spans="1:16" hidden="1" x14ac:dyDescent="0.2">
      <c r="A5931" s="62" t="s">
        <v>15927</v>
      </c>
      <c r="B5931" s="62" t="s">
        <v>4041</v>
      </c>
      <c r="O5931" t="s">
        <v>145</v>
      </c>
      <c r="P5931" t="s">
        <v>463</v>
      </c>
    </row>
    <row r="5932" spans="1:16" hidden="1" x14ac:dyDescent="0.2">
      <c r="A5932" s="62" t="s">
        <v>15928</v>
      </c>
      <c r="B5932" s="62" t="s">
        <v>3337</v>
      </c>
      <c r="O5932" t="s">
        <v>145</v>
      </c>
      <c r="P5932" t="s">
        <v>463</v>
      </c>
    </row>
    <row r="5933" spans="1:16" hidden="1" x14ac:dyDescent="0.2">
      <c r="A5933" s="62" t="s">
        <v>15929</v>
      </c>
      <c r="B5933" s="62" t="s">
        <v>476</v>
      </c>
      <c r="O5933" t="s">
        <v>145</v>
      </c>
      <c r="P5933" t="s">
        <v>463</v>
      </c>
    </row>
    <row r="5934" spans="1:16" hidden="1" x14ac:dyDescent="0.2">
      <c r="A5934" s="62" t="s">
        <v>15930</v>
      </c>
      <c r="B5934" s="62" t="s">
        <v>4104</v>
      </c>
      <c r="O5934" t="s">
        <v>145</v>
      </c>
      <c r="P5934" t="s">
        <v>463</v>
      </c>
    </row>
    <row r="5935" spans="1:16" hidden="1" x14ac:dyDescent="0.2">
      <c r="A5935" s="62" t="s">
        <v>15931</v>
      </c>
      <c r="B5935" s="62" t="s">
        <v>4121</v>
      </c>
      <c r="O5935" t="s">
        <v>145</v>
      </c>
      <c r="P5935" t="s">
        <v>463</v>
      </c>
    </row>
    <row r="5936" spans="1:16" hidden="1" x14ac:dyDescent="0.2">
      <c r="A5936" s="62" t="s">
        <v>15932</v>
      </c>
      <c r="B5936" s="62" t="s">
        <v>4127</v>
      </c>
      <c r="O5936" t="s">
        <v>145</v>
      </c>
      <c r="P5936" t="s">
        <v>463</v>
      </c>
    </row>
    <row r="5937" spans="1:16" hidden="1" x14ac:dyDescent="0.2">
      <c r="A5937" s="62" t="s">
        <v>15933</v>
      </c>
      <c r="B5937" s="62" t="s">
        <v>4142</v>
      </c>
      <c r="O5937" t="s">
        <v>145</v>
      </c>
      <c r="P5937" t="s">
        <v>463</v>
      </c>
    </row>
    <row r="5938" spans="1:16" hidden="1" x14ac:dyDescent="0.2">
      <c r="A5938" s="62" t="s">
        <v>15934</v>
      </c>
      <c r="B5938" s="62" t="s">
        <v>148</v>
      </c>
      <c r="O5938" t="s">
        <v>145</v>
      </c>
      <c r="P5938" t="s">
        <v>463</v>
      </c>
    </row>
    <row r="5939" spans="1:16" hidden="1" x14ac:dyDescent="0.2">
      <c r="A5939" s="62" t="s">
        <v>15935</v>
      </c>
      <c r="B5939" s="62" t="s">
        <v>3255</v>
      </c>
      <c r="O5939" t="s">
        <v>145</v>
      </c>
      <c r="P5939" t="s">
        <v>463</v>
      </c>
    </row>
    <row r="5940" spans="1:16" hidden="1" x14ac:dyDescent="0.2">
      <c r="A5940" s="62" t="s">
        <v>15936</v>
      </c>
      <c r="B5940" s="62" t="s">
        <v>3434</v>
      </c>
      <c r="O5940" t="s">
        <v>145</v>
      </c>
      <c r="P5940" t="s">
        <v>463</v>
      </c>
    </row>
    <row r="5941" spans="1:16" hidden="1" x14ac:dyDescent="0.2">
      <c r="A5941" s="62" t="s">
        <v>15937</v>
      </c>
      <c r="B5941" s="62" t="s">
        <v>3509</v>
      </c>
      <c r="O5941" t="s">
        <v>145</v>
      </c>
      <c r="P5941" t="s">
        <v>463</v>
      </c>
    </row>
    <row r="5942" spans="1:16" hidden="1" x14ac:dyDescent="0.2">
      <c r="A5942" s="62" t="s">
        <v>15938</v>
      </c>
      <c r="B5942" s="62" t="s">
        <v>3554</v>
      </c>
      <c r="O5942" t="s">
        <v>145</v>
      </c>
      <c r="P5942" t="s">
        <v>463</v>
      </c>
    </row>
    <row r="5943" spans="1:16" hidden="1" x14ac:dyDescent="0.2">
      <c r="A5943" s="62" t="s">
        <v>15939</v>
      </c>
      <c r="B5943" s="62" t="s">
        <v>3560</v>
      </c>
      <c r="O5943" t="s">
        <v>145</v>
      </c>
      <c r="P5943" t="s">
        <v>463</v>
      </c>
    </row>
    <row r="5944" spans="1:16" hidden="1" x14ac:dyDescent="0.2">
      <c r="A5944" s="62" t="s">
        <v>15940</v>
      </c>
      <c r="B5944" s="62" t="s">
        <v>3655</v>
      </c>
      <c r="O5944" t="s">
        <v>145</v>
      </c>
      <c r="P5944" t="s">
        <v>463</v>
      </c>
    </row>
    <row r="5945" spans="1:16" hidden="1" x14ac:dyDescent="0.2">
      <c r="A5945" s="62" t="s">
        <v>15941</v>
      </c>
      <c r="B5945" s="62" t="s">
        <v>3693</v>
      </c>
      <c r="O5945" t="s">
        <v>145</v>
      </c>
      <c r="P5945" t="s">
        <v>463</v>
      </c>
    </row>
    <row r="5946" spans="1:16" hidden="1" x14ac:dyDescent="0.2">
      <c r="A5946" s="62" t="s">
        <v>15942</v>
      </c>
      <c r="B5946" s="62" t="s">
        <v>3774</v>
      </c>
      <c r="O5946" t="s">
        <v>145</v>
      </c>
      <c r="P5946" t="s">
        <v>463</v>
      </c>
    </row>
    <row r="5947" spans="1:16" hidden="1" x14ac:dyDescent="0.2">
      <c r="A5947" s="62" t="s">
        <v>15943</v>
      </c>
      <c r="B5947" s="62" t="s">
        <v>3811</v>
      </c>
      <c r="O5947" t="s">
        <v>145</v>
      </c>
      <c r="P5947" t="s">
        <v>463</v>
      </c>
    </row>
    <row r="5948" spans="1:16" hidden="1" x14ac:dyDescent="0.2">
      <c r="A5948" s="62" t="s">
        <v>15944</v>
      </c>
      <c r="B5948" s="62" t="s">
        <v>3836</v>
      </c>
      <c r="O5948" t="s">
        <v>145</v>
      </c>
      <c r="P5948" t="s">
        <v>463</v>
      </c>
    </row>
    <row r="5949" spans="1:16" hidden="1" x14ac:dyDescent="0.2">
      <c r="A5949" s="62" t="s">
        <v>15945</v>
      </c>
      <c r="B5949" s="62" t="s">
        <v>3878</v>
      </c>
      <c r="O5949" t="s">
        <v>145</v>
      </c>
      <c r="P5949" t="s">
        <v>463</v>
      </c>
    </row>
    <row r="5950" spans="1:16" hidden="1" x14ac:dyDescent="0.2">
      <c r="A5950" s="62" t="s">
        <v>15946</v>
      </c>
      <c r="B5950" s="62" t="s">
        <v>3958</v>
      </c>
      <c r="O5950" t="s">
        <v>145</v>
      </c>
      <c r="P5950" t="s">
        <v>463</v>
      </c>
    </row>
    <row r="5951" spans="1:16" hidden="1" x14ac:dyDescent="0.2">
      <c r="A5951" s="62" t="s">
        <v>15947</v>
      </c>
      <c r="B5951" s="62" t="s">
        <v>4058</v>
      </c>
      <c r="O5951" t="s">
        <v>145</v>
      </c>
      <c r="P5951" t="s">
        <v>463</v>
      </c>
    </row>
    <row r="5952" spans="1:16" hidden="1" x14ac:dyDescent="0.2">
      <c r="A5952" s="62" t="s">
        <v>15948</v>
      </c>
      <c r="B5952" s="62" t="s">
        <v>3379</v>
      </c>
      <c r="O5952" t="s">
        <v>145</v>
      </c>
      <c r="P5952" t="s">
        <v>463</v>
      </c>
    </row>
    <row r="5953" spans="1:16" hidden="1" x14ac:dyDescent="0.2">
      <c r="A5953" s="62" t="s">
        <v>15949</v>
      </c>
      <c r="B5953" s="62" t="s">
        <v>4096</v>
      </c>
      <c r="O5953" t="s">
        <v>145</v>
      </c>
      <c r="P5953" t="s">
        <v>463</v>
      </c>
    </row>
    <row r="5954" spans="1:16" hidden="1" x14ac:dyDescent="0.2">
      <c r="A5954" s="62" t="s">
        <v>15950</v>
      </c>
      <c r="B5954" s="62" t="s">
        <v>4552</v>
      </c>
      <c r="O5954" t="s">
        <v>145</v>
      </c>
      <c r="P5954" t="s">
        <v>463</v>
      </c>
    </row>
    <row r="5955" spans="1:16" hidden="1" x14ac:dyDescent="0.2">
      <c r="A5955" s="62" t="s">
        <v>15951</v>
      </c>
      <c r="B5955" s="62" t="s">
        <v>3072</v>
      </c>
      <c r="O5955" t="s">
        <v>145</v>
      </c>
      <c r="P5955" t="s">
        <v>463</v>
      </c>
    </row>
    <row r="5956" spans="1:16" hidden="1" x14ac:dyDescent="0.2">
      <c r="A5956" s="62" t="s">
        <v>15952</v>
      </c>
      <c r="B5956" s="62" t="s">
        <v>3083</v>
      </c>
      <c r="O5956" t="s">
        <v>145</v>
      </c>
      <c r="P5956" t="s">
        <v>463</v>
      </c>
    </row>
    <row r="5957" spans="1:16" hidden="1" x14ac:dyDescent="0.2">
      <c r="A5957" s="62" t="s">
        <v>15953</v>
      </c>
      <c r="B5957" s="62" t="s">
        <v>3083</v>
      </c>
      <c r="O5957" t="s">
        <v>145</v>
      </c>
      <c r="P5957" t="s">
        <v>463</v>
      </c>
    </row>
    <row r="5958" spans="1:16" hidden="1" x14ac:dyDescent="0.2">
      <c r="A5958" s="62" t="s">
        <v>15954</v>
      </c>
      <c r="B5958" s="62" t="s">
        <v>3094</v>
      </c>
      <c r="O5958" t="s">
        <v>145</v>
      </c>
      <c r="P5958" t="s">
        <v>463</v>
      </c>
    </row>
    <row r="5959" spans="1:16" hidden="1" x14ac:dyDescent="0.2">
      <c r="A5959" s="62" t="s">
        <v>15955</v>
      </c>
      <c r="B5959" s="62" t="s">
        <v>3097</v>
      </c>
      <c r="O5959" t="s">
        <v>145</v>
      </c>
      <c r="P5959" t="s">
        <v>463</v>
      </c>
    </row>
    <row r="5960" spans="1:16" hidden="1" x14ac:dyDescent="0.2">
      <c r="A5960" s="62" t="s">
        <v>15956</v>
      </c>
      <c r="B5960" s="62" t="s">
        <v>3156</v>
      </c>
      <c r="O5960" t="s">
        <v>145</v>
      </c>
      <c r="P5960" t="s">
        <v>463</v>
      </c>
    </row>
    <row r="5961" spans="1:16" hidden="1" x14ac:dyDescent="0.2">
      <c r="A5961" s="62" t="s">
        <v>15957</v>
      </c>
      <c r="B5961" s="62" t="s">
        <v>3228</v>
      </c>
      <c r="O5961" t="s">
        <v>145</v>
      </c>
      <c r="P5961" t="s">
        <v>463</v>
      </c>
    </row>
    <row r="5962" spans="1:16" hidden="1" x14ac:dyDescent="0.2">
      <c r="A5962" s="62" t="s">
        <v>15958</v>
      </c>
      <c r="B5962" s="62" t="s">
        <v>3233</v>
      </c>
      <c r="O5962" t="s">
        <v>145</v>
      </c>
      <c r="P5962" t="s">
        <v>463</v>
      </c>
    </row>
    <row r="5963" spans="1:16" hidden="1" x14ac:dyDescent="0.2">
      <c r="A5963" s="62" t="s">
        <v>15959</v>
      </c>
      <c r="B5963" s="62" t="s">
        <v>3236</v>
      </c>
      <c r="O5963" t="s">
        <v>145</v>
      </c>
      <c r="P5963" t="s">
        <v>463</v>
      </c>
    </row>
    <row r="5964" spans="1:16" hidden="1" x14ac:dyDescent="0.2">
      <c r="A5964" s="62" t="s">
        <v>15960</v>
      </c>
      <c r="B5964" s="62" t="s">
        <v>233</v>
      </c>
      <c r="O5964" t="s">
        <v>145</v>
      </c>
      <c r="P5964" t="s">
        <v>463</v>
      </c>
    </row>
    <row r="5965" spans="1:16" hidden="1" x14ac:dyDescent="0.2">
      <c r="A5965" s="62" t="s">
        <v>15961</v>
      </c>
      <c r="B5965" s="62" t="s">
        <v>3363</v>
      </c>
      <c r="O5965" t="s">
        <v>145</v>
      </c>
      <c r="P5965" t="s">
        <v>463</v>
      </c>
    </row>
    <row r="5966" spans="1:16" hidden="1" x14ac:dyDescent="0.2">
      <c r="A5966" s="62" t="s">
        <v>15962</v>
      </c>
      <c r="B5966" s="62" t="s">
        <v>3414</v>
      </c>
      <c r="O5966" t="s">
        <v>145</v>
      </c>
      <c r="P5966" t="s">
        <v>463</v>
      </c>
    </row>
    <row r="5967" spans="1:16" hidden="1" x14ac:dyDescent="0.2">
      <c r="A5967" s="62" t="s">
        <v>15963</v>
      </c>
      <c r="B5967" s="62" t="s">
        <v>3466</v>
      </c>
      <c r="O5967" t="s">
        <v>145</v>
      </c>
      <c r="P5967" t="s">
        <v>463</v>
      </c>
    </row>
    <row r="5968" spans="1:16" hidden="1" x14ac:dyDescent="0.2">
      <c r="A5968" s="62" t="s">
        <v>15964</v>
      </c>
      <c r="B5968" s="62" t="s">
        <v>3638</v>
      </c>
      <c r="O5968" t="s">
        <v>145</v>
      </c>
      <c r="P5968" t="s">
        <v>463</v>
      </c>
    </row>
    <row r="5969" spans="1:16" hidden="1" x14ac:dyDescent="0.2">
      <c r="A5969" s="62" t="s">
        <v>15965</v>
      </c>
      <c r="B5969" s="62" t="s">
        <v>419</v>
      </c>
      <c r="O5969" t="s">
        <v>145</v>
      </c>
      <c r="P5969" t="s">
        <v>463</v>
      </c>
    </row>
    <row r="5970" spans="1:16" hidden="1" x14ac:dyDescent="0.2">
      <c r="A5970" s="62" t="s">
        <v>15966</v>
      </c>
      <c r="B5970" s="62" t="s">
        <v>3652</v>
      </c>
      <c r="O5970" t="s">
        <v>145</v>
      </c>
      <c r="P5970" t="s">
        <v>463</v>
      </c>
    </row>
    <row r="5971" spans="1:16" hidden="1" x14ac:dyDescent="0.2">
      <c r="A5971" s="62" t="s">
        <v>15967</v>
      </c>
      <c r="B5971" s="62" t="s">
        <v>3735</v>
      </c>
      <c r="O5971" t="s">
        <v>145</v>
      </c>
      <c r="P5971" t="s">
        <v>463</v>
      </c>
    </row>
    <row r="5972" spans="1:16" hidden="1" x14ac:dyDescent="0.2">
      <c r="A5972" s="62" t="s">
        <v>15968</v>
      </c>
      <c r="B5972" s="62" t="s">
        <v>3761</v>
      </c>
      <c r="O5972" t="s">
        <v>145</v>
      </c>
      <c r="P5972" t="s">
        <v>463</v>
      </c>
    </row>
    <row r="5973" spans="1:16" hidden="1" x14ac:dyDescent="0.2">
      <c r="A5973" s="62" t="s">
        <v>15969</v>
      </c>
      <c r="B5973" s="62" t="s">
        <v>3789</v>
      </c>
      <c r="O5973" t="s">
        <v>145</v>
      </c>
      <c r="P5973" t="s">
        <v>463</v>
      </c>
    </row>
    <row r="5974" spans="1:16" hidden="1" x14ac:dyDescent="0.2">
      <c r="A5974" s="62" t="s">
        <v>15970</v>
      </c>
      <c r="B5974" s="62" t="s">
        <v>3819</v>
      </c>
      <c r="O5974" t="s">
        <v>145</v>
      </c>
      <c r="P5974" t="s">
        <v>463</v>
      </c>
    </row>
    <row r="5975" spans="1:16" hidden="1" x14ac:dyDescent="0.2">
      <c r="A5975" s="62" t="s">
        <v>15971</v>
      </c>
      <c r="B5975" s="62" t="s">
        <v>3839</v>
      </c>
      <c r="O5975" t="s">
        <v>145</v>
      </c>
      <c r="P5975" t="s">
        <v>463</v>
      </c>
    </row>
    <row r="5976" spans="1:16" hidden="1" x14ac:dyDescent="0.2">
      <c r="A5976" s="62" t="s">
        <v>15972</v>
      </c>
      <c r="B5976" s="62" t="s">
        <v>3866</v>
      </c>
      <c r="O5976" t="s">
        <v>145</v>
      </c>
      <c r="P5976" t="s">
        <v>463</v>
      </c>
    </row>
    <row r="5977" spans="1:16" hidden="1" x14ac:dyDescent="0.2">
      <c r="A5977" s="62" t="s">
        <v>15973</v>
      </c>
      <c r="B5977" s="62" t="s">
        <v>3869</v>
      </c>
      <c r="O5977" t="s">
        <v>145</v>
      </c>
      <c r="P5977" t="s">
        <v>463</v>
      </c>
    </row>
    <row r="5978" spans="1:16" hidden="1" x14ac:dyDescent="0.2">
      <c r="A5978" s="62" t="s">
        <v>15974</v>
      </c>
      <c r="B5978" s="62" t="s">
        <v>3943</v>
      </c>
      <c r="O5978" t="s">
        <v>145</v>
      </c>
      <c r="P5978" t="s">
        <v>463</v>
      </c>
    </row>
    <row r="5979" spans="1:16" hidden="1" x14ac:dyDescent="0.2">
      <c r="A5979" s="62" t="s">
        <v>15975</v>
      </c>
      <c r="B5979" s="62" t="s">
        <v>3979</v>
      </c>
      <c r="O5979" t="s">
        <v>145</v>
      </c>
      <c r="P5979" t="s">
        <v>463</v>
      </c>
    </row>
    <row r="5980" spans="1:16" hidden="1" x14ac:dyDescent="0.2">
      <c r="A5980" s="62" t="s">
        <v>15976</v>
      </c>
      <c r="B5980" s="62" t="s">
        <v>3994</v>
      </c>
      <c r="O5980" t="s">
        <v>145</v>
      </c>
      <c r="P5980" t="s">
        <v>463</v>
      </c>
    </row>
    <row r="5981" spans="1:16" hidden="1" x14ac:dyDescent="0.2">
      <c r="A5981" s="62" t="s">
        <v>15977</v>
      </c>
      <c r="B5981" s="62" t="s">
        <v>4000</v>
      </c>
      <c r="O5981" t="s">
        <v>145</v>
      </c>
      <c r="P5981" t="s">
        <v>463</v>
      </c>
    </row>
    <row r="5982" spans="1:16" hidden="1" x14ac:dyDescent="0.2">
      <c r="A5982" s="62" t="s">
        <v>15978</v>
      </c>
      <c r="B5982" s="62" t="s">
        <v>4012</v>
      </c>
      <c r="O5982" t="s">
        <v>145</v>
      </c>
      <c r="P5982" t="s">
        <v>463</v>
      </c>
    </row>
    <row r="5983" spans="1:16" hidden="1" x14ac:dyDescent="0.2">
      <c r="A5983" s="62" t="s">
        <v>15979</v>
      </c>
      <c r="B5983" s="62" t="s">
        <v>146</v>
      </c>
      <c r="O5983" t="s">
        <v>145</v>
      </c>
      <c r="P5983" t="s">
        <v>463</v>
      </c>
    </row>
    <row r="5984" spans="1:16" hidden="1" x14ac:dyDescent="0.2">
      <c r="A5984" s="62" t="s">
        <v>15980</v>
      </c>
      <c r="B5984" s="62" t="s">
        <v>4046</v>
      </c>
      <c r="O5984" t="s">
        <v>145</v>
      </c>
      <c r="P5984" t="s">
        <v>463</v>
      </c>
    </row>
    <row r="5985" spans="1:16" hidden="1" x14ac:dyDescent="0.2">
      <c r="A5985" s="62" t="s">
        <v>15981</v>
      </c>
      <c r="B5985" s="62" t="s">
        <v>4049</v>
      </c>
      <c r="O5985" t="s">
        <v>145</v>
      </c>
      <c r="P5985" t="s">
        <v>463</v>
      </c>
    </row>
    <row r="5986" spans="1:16" hidden="1" x14ac:dyDescent="0.2">
      <c r="A5986" s="62" t="s">
        <v>15982</v>
      </c>
      <c r="B5986" s="62" t="s">
        <v>3329</v>
      </c>
      <c r="O5986" t="s">
        <v>145</v>
      </c>
      <c r="P5986" t="s">
        <v>463</v>
      </c>
    </row>
    <row r="5987" spans="1:16" hidden="1" x14ac:dyDescent="0.2">
      <c r="A5987" s="62" t="s">
        <v>15983</v>
      </c>
      <c r="B5987" s="62" t="s">
        <v>3382</v>
      </c>
      <c r="O5987" t="s">
        <v>145</v>
      </c>
      <c r="P5987" t="s">
        <v>463</v>
      </c>
    </row>
    <row r="5988" spans="1:16" hidden="1" x14ac:dyDescent="0.2">
      <c r="A5988" s="62" t="s">
        <v>15984</v>
      </c>
      <c r="B5988" s="62" t="s">
        <v>4067</v>
      </c>
      <c r="O5988" t="s">
        <v>145</v>
      </c>
      <c r="P5988" t="s">
        <v>463</v>
      </c>
    </row>
    <row r="5989" spans="1:16" hidden="1" x14ac:dyDescent="0.2">
      <c r="A5989" s="62" t="s">
        <v>15985</v>
      </c>
      <c r="B5989" s="62" t="s">
        <v>4081</v>
      </c>
      <c r="O5989" t="s">
        <v>145</v>
      </c>
      <c r="P5989" t="s">
        <v>463</v>
      </c>
    </row>
    <row r="5990" spans="1:16" hidden="1" x14ac:dyDescent="0.2">
      <c r="A5990" s="62" t="s">
        <v>15986</v>
      </c>
      <c r="B5990" s="62" t="s">
        <v>4093</v>
      </c>
      <c r="O5990" t="s">
        <v>145</v>
      </c>
      <c r="P5990" t="s">
        <v>463</v>
      </c>
    </row>
    <row r="5991" spans="1:16" hidden="1" x14ac:dyDescent="0.2">
      <c r="A5991" s="62" t="s">
        <v>15987</v>
      </c>
      <c r="B5991" s="62" t="s">
        <v>163</v>
      </c>
      <c r="O5991" t="s">
        <v>145</v>
      </c>
      <c r="P5991" t="s">
        <v>463</v>
      </c>
    </row>
    <row r="5992" spans="1:16" hidden="1" x14ac:dyDescent="0.2">
      <c r="A5992" s="62" t="s">
        <v>15988</v>
      </c>
      <c r="B5992" s="62" t="s">
        <v>4139</v>
      </c>
      <c r="O5992" t="s">
        <v>145</v>
      </c>
      <c r="P5992" t="s">
        <v>463</v>
      </c>
    </row>
    <row r="5993" spans="1:16" hidden="1" x14ac:dyDescent="0.2">
      <c r="A5993" s="62" t="s">
        <v>15989</v>
      </c>
      <c r="B5993" s="62" t="s">
        <v>278</v>
      </c>
      <c r="O5993" t="s">
        <v>145</v>
      </c>
      <c r="P5993" t="s">
        <v>463</v>
      </c>
    </row>
    <row r="5994" spans="1:16" hidden="1" x14ac:dyDescent="0.2">
      <c r="A5994" s="62" t="s">
        <v>15990</v>
      </c>
      <c r="B5994" s="62" t="s">
        <v>417</v>
      </c>
      <c r="O5994" t="s">
        <v>145</v>
      </c>
      <c r="P5994" t="s">
        <v>463</v>
      </c>
    </row>
    <row r="5995" spans="1:16" hidden="1" x14ac:dyDescent="0.2">
      <c r="A5995" s="62" t="s">
        <v>15991</v>
      </c>
      <c r="B5995" s="62" t="s">
        <v>165</v>
      </c>
      <c r="O5995" t="s">
        <v>145</v>
      </c>
      <c r="P5995" t="s">
        <v>463</v>
      </c>
    </row>
    <row r="5996" spans="1:16" hidden="1" x14ac:dyDescent="0.2">
      <c r="A5996" s="62" t="s">
        <v>15992</v>
      </c>
      <c r="B5996" s="62" t="s">
        <v>15993</v>
      </c>
      <c r="O5996" t="s">
        <v>145</v>
      </c>
      <c r="P5996" t="s">
        <v>463</v>
      </c>
    </row>
    <row r="5997" spans="1:16" hidden="1" x14ac:dyDescent="0.2">
      <c r="A5997" s="62" t="s">
        <v>15994</v>
      </c>
      <c r="B5997" s="62" t="s">
        <v>15995</v>
      </c>
      <c r="O5997" t="s">
        <v>145</v>
      </c>
      <c r="P5997" t="s">
        <v>463</v>
      </c>
    </row>
    <row r="5998" spans="1:16" hidden="1" x14ac:dyDescent="0.2">
      <c r="A5998" s="62" t="s">
        <v>15996</v>
      </c>
      <c r="B5998" s="62" t="s">
        <v>3400</v>
      </c>
      <c r="O5998" t="s">
        <v>145</v>
      </c>
      <c r="P5998" t="s">
        <v>463</v>
      </c>
    </row>
    <row r="5999" spans="1:16" hidden="1" x14ac:dyDescent="0.2">
      <c r="A5999" s="62" t="s">
        <v>15997</v>
      </c>
      <c r="B5999" s="62" t="s">
        <v>3431</v>
      </c>
      <c r="O5999" t="s">
        <v>145</v>
      </c>
      <c r="P5999" t="s">
        <v>463</v>
      </c>
    </row>
    <row r="6000" spans="1:16" hidden="1" x14ac:dyDescent="0.2">
      <c r="A6000" s="62" t="s">
        <v>15998</v>
      </c>
      <c r="B6000" s="62" t="s">
        <v>3454</v>
      </c>
      <c r="O6000" t="s">
        <v>145</v>
      </c>
      <c r="P6000" t="s">
        <v>463</v>
      </c>
    </row>
    <row r="6001" spans="1:16" hidden="1" x14ac:dyDescent="0.2">
      <c r="A6001" s="62" t="s">
        <v>15999</v>
      </c>
      <c r="B6001" s="62" t="s">
        <v>3492</v>
      </c>
      <c r="O6001" t="s">
        <v>145</v>
      </c>
      <c r="P6001" t="s">
        <v>463</v>
      </c>
    </row>
    <row r="6002" spans="1:16" hidden="1" x14ac:dyDescent="0.2">
      <c r="A6002" s="62" t="s">
        <v>16000</v>
      </c>
      <c r="B6002" s="62" t="s">
        <v>3569</v>
      </c>
      <c r="O6002" t="s">
        <v>145</v>
      </c>
      <c r="P6002" t="s">
        <v>463</v>
      </c>
    </row>
    <row r="6003" spans="1:16" hidden="1" x14ac:dyDescent="0.2">
      <c r="A6003" s="62" t="s">
        <v>16001</v>
      </c>
      <c r="B6003" s="62" t="s">
        <v>3644</v>
      </c>
      <c r="O6003" t="s">
        <v>145</v>
      </c>
      <c r="P6003" t="s">
        <v>463</v>
      </c>
    </row>
    <row r="6004" spans="1:16" hidden="1" x14ac:dyDescent="0.2">
      <c r="A6004" s="62" t="s">
        <v>16002</v>
      </c>
      <c r="B6004" s="62" t="s">
        <v>3738</v>
      </c>
      <c r="O6004" t="s">
        <v>145</v>
      </c>
      <c r="P6004" t="s">
        <v>463</v>
      </c>
    </row>
    <row r="6005" spans="1:16" hidden="1" x14ac:dyDescent="0.2">
      <c r="A6005" s="62" t="s">
        <v>16003</v>
      </c>
      <c r="B6005" s="62" t="s">
        <v>3744</v>
      </c>
      <c r="O6005" t="s">
        <v>145</v>
      </c>
      <c r="P6005" t="s">
        <v>463</v>
      </c>
    </row>
    <row r="6006" spans="1:16" hidden="1" x14ac:dyDescent="0.2">
      <c r="A6006" s="62" t="s">
        <v>16004</v>
      </c>
      <c r="B6006" s="62" t="s">
        <v>3752</v>
      </c>
      <c r="O6006" t="s">
        <v>145</v>
      </c>
      <c r="P6006" t="s">
        <v>463</v>
      </c>
    </row>
    <row r="6007" spans="1:16" hidden="1" x14ac:dyDescent="0.2">
      <c r="A6007" s="62" t="s">
        <v>16005</v>
      </c>
      <c r="B6007" s="62" t="s">
        <v>3777</v>
      </c>
      <c r="O6007" t="s">
        <v>145</v>
      </c>
      <c r="P6007" t="s">
        <v>463</v>
      </c>
    </row>
    <row r="6008" spans="1:16" hidden="1" x14ac:dyDescent="0.2">
      <c r="A6008" s="62" t="s">
        <v>16006</v>
      </c>
      <c r="B6008" s="62" t="s">
        <v>3805</v>
      </c>
      <c r="O6008" t="s">
        <v>145</v>
      </c>
      <c r="P6008" t="s">
        <v>463</v>
      </c>
    </row>
    <row r="6009" spans="1:16" hidden="1" x14ac:dyDescent="0.2">
      <c r="A6009" s="62" t="s">
        <v>16007</v>
      </c>
      <c r="B6009" s="62" t="s">
        <v>3854</v>
      </c>
      <c r="O6009" t="s">
        <v>145</v>
      </c>
      <c r="P6009" t="s">
        <v>463</v>
      </c>
    </row>
    <row r="6010" spans="1:16" hidden="1" x14ac:dyDescent="0.2">
      <c r="A6010" s="62" t="s">
        <v>16008</v>
      </c>
      <c r="B6010" s="62" t="s">
        <v>3872</v>
      </c>
      <c r="O6010" t="s">
        <v>145</v>
      </c>
      <c r="P6010" t="s">
        <v>463</v>
      </c>
    </row>
    <row r="6011" spans="1:16" hidden="1" x14ac:dyDescent="0.2">
      <c r="A6011" s="62" t="s">
        <v>16009</v>
      </c>
      <c r="B6011" s="62" t="s">
        <v>3917</v>
      </c>
      <c r="O6011" t="s">
        <v>145</v>
      </c>
      <c r="P6011" t="s">
        <v>463</v>
      </c>
    </row>
    <row r="6012" spans="1:16" hidden="1" x14ac:dyDescent="0.2">
      <c r="A6012" s="62" t="s">
        <v>16010</v>
      </c>
      <c r="B6012" s="62" t="s">
        <v>3928</v>
      </c>
      <c r="O6012" t="s">
        <v>145</v>
      </c>
      <c r="P6012" t="s">
        <v>463</v>
      </c>
    </row>
    <row r="6013" spans="1:16" hidden="1" x14ac:dyDescent="0.2">
      <c r="A6013" s="62" t="s">
        <v>16011</v>
      </c>
      <c r="B6013" s="62" t="s">
        <v>3973</v>
      </c>
      <c r="O6013" t="s">
        <v>145</v>
      </c>
      <c r="P6013" t="s">
        <v>463</v>
      </c>
    </row>
    <row r="6014" spans="1:16" hidden="1" x14ac:dyDescent="0.2">
      <c r="A6014" s="62" t="s">
        <v>16012</v>
      </c>
      <c r="B6014" s="62" t="s">
        <v>4024</v>
      </c>
      <c r="O6014" t="s">
        <v>145</v>
      </c>
      <c r="P6014" t="s">
        <v>463</v>
      </c>
    </row>
    <row r="6015" spans="1:16" hidden="1" x14ac:dyDescent="0.2">
      <c r="A6015" s="62" t="s">
        <v>16013</v>
      </c>
      <c r="B6015" s="62" t="s">
        <v>4061</v>
      </c>
      <c r="O6015" t="s">
        <v>145</v>
      </c>
      <c r="P6015" t="s">
        <v>463</v>
      </c>
    </row>
    <row r="6016" spans="1:16" hidden="1" x14ac:dyDescent="0.2">
      <c r="A6016" s="62" t="s">
        <v>16014</v>
      </c>
      <c r="B6016" s="62" t="s">
        <v>16015</v>
      </c>
      <c r="O6016" t="s">
        <v>145</v>
      </c>
      <c r="P6016" t="s">
        <v>463</v>
      </c>
    </row>
    <row r="6017" spans="1:16" hidden="1" x14ac:dyDescent="0.2">
      <c r="A6017" s="62" t="s">
        <v>16016</v>
      </c>
      <c r="B6017" s="62" t="s">
        <v>4133</v>
      </c>
      <c r="O6017" t="s">
        <v>145</v>
      </c>
      <c r="P6017" t="s">
        <v>463</v>
      </c>
    </row>
    <row r="6018" spans="1:16" hidden="1" x14ac:dyDescent="0.2">
      <c r="A6018" s="62" t="s">
        <v>16017</v>
      </c>
      <c r="B6018" s="62" t="s">
        <v>4165</v>
      </c>
      <c r="O6018" t="s">
        <v>145</v>
      </c>
      <c r="P6018" t="s">
        <v>463</v>
      </c>
    </row>
    <row r="6019" spans="1:16" hidden="1" x14ac:dyDescent="0.2">
      <c r="A6019" s="62" t="s">
        <v>16018</v>
      </c>
      <c r="B6019" s="62" t="s">
        <v>4168</v>
      </c>
      <c r="O6019" t="s">
        <v>145</v>
      </c>
      <c r="P6019" t="s">
        <v>463</v>
      </c>
    </row>
    <row r="6020" spans="1:16" hidden="1" x14ac:dyDescent="0.2">
      <c r="A6020" s="62" t="s">
        <v>16019</v>
      </c>
      <c r="B6020" s="62" t="s">
        <v>188</v>
      </c>
      <c r="O6020" t="s">
        <v>145</v>
      </c>
      <c r="P6020" t="s">
        <v>463</v>
      </c>
    </row>
    <row r="6021" spans="1:16" hidden="1" x14ac:dyDescent="0.2">
      <c r="A6021" s="62" t="s">
        <v>16020</v>
      </c>
      <c r="B6021" s="62" t="s">
        <v>4200</v>
      </c>
      <c r="O6021" t="s">
        <v>145</v>
      </c>
      <c r="P6021" t="s">
        <v>463</v>
      </c>
    </row>
    <row r="6022" spans="1:16" hidden="1" x14ac:dyDescent="0.2">
      <c r="A6022" s="62" t="s">
        <v>16021</v>
      </c>
      <c r="B6022" s="62" t="s">
        <v>4207</v>
      </c>
      <c r="O6022" t="s">
        <v>145</v>
      </c>
      <c r="P6022" t="s">
        <v>463</v>
      </c>
    </row>
    <row r="6023" spans="1:16" hidden="1" x14ac:dyDescent="0.2">
      <c r="A6023" s="62" t="s">
        <v>16022</v>
      </c>
      <c r="B6023" s="62" t="s">
        <v>4210</v>
      </c>
      <c r="O6023" t="s">
        <v>145</v>
      </c>
      <c r="P6023" t="s">
        <v>463</v>
      </c>
    </row>
    <row r="6024" spans="1:16" hidden="1" x14ac:dyDescent="0.2">
      <c r="A6024" s="62" t="s">
        <v>16023</v>
      </c>
      <c r="B6024" s="62" t="s">
        <v>4231</v>
      </c>
      <c r="O6024" t="s">
        <v>145</v>
      </c>
      <c r="P6024" t="s">
        <v>463</v>
      </c>
    </row>
    <row r="6025" spans="1:16" hidden="1" x14ac:dyDescent="0.2">
      <c r="A6025" s="62" t="s">
        <v>16024</v>
      </c>
      <c r="B6025" s="62" t="s">
        <v>4235</v>
      </c>
      <c r="O6025" t="s">
        <v>145</v>
      </c>
      <c r="P6025" t="s">
        <v>463</v>
      </c>
    </row>
    <row r="6026" spans="1:16" hidden="1" x14ac:dyDescent="0.2">
      <c r="A6026" s="62" t="s">
        <v>16025</v>
      </c>
      <c r="B6026" s="62" t="s">
        <v>4267</v>
      </c>
      <c r="O6026" t="s">
        <v>145</v>
      </c>
      <c r="P6026" t="s">
        <v>463</v>
      </c>
    </row>
    <row r="6027" spans="1:16" hidden="1" x14ac:dyDescent="0.2">
      <c r="A6027" s="62" t="s">
        <v>16026</v>
      </c>
      <c r="B6027" s="62" t="s">
        <v>4274</v>
      </c>
      <c r="O6027" t="s">
        <v>145</v>
      </c>
      <c r="P6027" t="s">
        <v>463</v>
      </c>
    </row>
    <row r="6028" spans="1:16" hidden="1" x14ac:dyDescent="0.2">
      <c r="A6028" s="62" t="s">
        <v>16027</v>
      </c>
      <c r="B6028" s="62" t="s">
        <v>4286</v>
      </c>
      <c r="O6028" t="s">
        <v>145</v>
      </c>
      <c r="P6028" t="s">
        <v>463</v>
      </c>
    </row>
    <row r="6029" spans="1:16" hidden="1" x14ac:dyDescent="0.2">
      <c r="A6029" s="62" t="s">
        <v>16028</v>
      </c>
      <c r="B6029" s="62" t="s">
        <v>4470</v>
      </c>
      <c r="O6029" t="s">
        <v>145</v>
      </c>
      <c r="P6029" t="s">
        <v>463</v>
      </c>
    </row>
    <row r="6030" spans="1:16" hidden="1" x14ac:dyDescent="0.2">
      <c r="A6030" s="62" t="s">
        <v>16029</v>
      </c>
      <c r="B6030" s="62" t="s">
        <v>4193</v>
      </c>
      <c r="O6030" t="s">
        <v>145</v>
      </c>
      <c r="P6030" t="s">
        <v>463</v>
      </c>
    </row>
    <row r="6031" spans="1:16" hidden="1" x14ac:dyDescent="0.2">
      <c r="A6031" s="62" t="s">
        <v>16030</v>
      </c>
      <c r="B6031" s="62" t="s">
        <v>4197</v>
      </c>
      <c r="O6031" t="s">
        <v>145</v>
      </c>
      <c r="P6031" t="s">
        <v>463</v>
      </c>
    </row>
    <row r="6032" spans="1:16" hidden="1" x14ac:dyDescent="0.2">
      <c r="A6032" s="62" t="s">
        <v>16031</v>
      </c>
      <c r="B6032" s="62" t="s">
        <v>4203</v>
      </c>
      <c r="O6032" t="s">
        <v>145</v>
      </c>
      <c r="P6032" t="s">
        <v>463</v>
      </c>
    </row>
    <row r="6033" spans="1:16" hidden="1" x14ac:dyDescent="0.2">
      <c r="A6033" s="62" t="s">
        <v>16032</v>
      </c>
      <c r="B6033" s="62" t="s">
        <v>4217</v>
      </c>
      <c r="O6033" t="s">
        <v>145</v>
      </c>
      <c r="P6033" t="s">
        <v>463</v>
      </c>
    </row>
    <row r="6034" spans="1:16" hidden="1" x14ac:dyDescent="0.2">
      <c r="A6034" s="62" t="s">
        <v>16033</v>
      </c>
      <c r="B6034" s="62" t="s">
        <v>4228</v>
      </c>
      <c r="O6034" t="s">
        <v>145</v>
      </c>
      <c r="P6034" t="s">
        <v>463</v>
      </c>
    </row>
    <row r="6035" spans="1:16" hidden="1" x14ac:dyDescent="0.2">
      <c r="A6035" s="62" t="s">
        <v>16034</v>
      </c>
      <c r="B6035" s="62" t="s">
        <v>4249</v>
      </c>
      <c r="O6035" t="s">
        <v>145</v>
      </c>
      <c r="P6035" t="s">
        <v>463</v>
      </c>
    </row>
    <row r="6036" spans="1:16" hidden="1" x14ac:dyDescent="0.2">
      <c r="A6036" s="62" t="s">
        <v>16035</v>
      </c>
      <c r="B6036" s="62" t="s">
        <v>4260</v>
      </c>
      <c r="O6036" t="s">
        <v>145</v>
      </c>
      <c r="P6036" t="s">
        <v>463</v>
      </c>
    </row>
    <row r="6037" spans="1:16" hidden="1" x14ac:dyDescent="0.2">
      <c r="A6037" s="62" t="s">
        <v>16036</v>
      </c>
      <c r="B6037" s="62" t="s">
        <v>4294</v>
      </c>
      <c r="O6037" t="s">
        <v>145</v>
      </c>
      <c r="P6037" t="s">
        <v>463</v>
      </c>
    </row>
    <row r="6038" spans="1:16" hidden="1" x14ac:dyDescent="0.2">
      <c r="A6038" s="62" t="s">
        <v>16037</v>
      </c>
      <c r="B6038" s="62" t="s">
        <v>16038</v>
      </c>
      <c r="O6038" t="s">
        <v>145</v>
      </c>
      <c r="P6038" t="s">
        <v>463</v>
      </c>
    </row>
    <row r="6039" spans="1:16" hidden="1" x14ac:dyDescent="0.2">
      <c r="A6039" s="62" t="s">
        <v>16039</v>
      </c>
      <c r="B6039" s="62" t="s">
        <v>82</v>
      </c>
      <c r="O6039" t="s">
        <v>145</v>
      </c>
      <c r="P6039" t="s">
        <v>463</v>
      </c>
    </row>
    <row r="6040" spans="1:16" hidden="1" x14ac:dyDescent="0.2">
      <c r="A6040" s="62" t="s">
        <v>16040</v>
      </c>
      <c r="B6040" s="62" t="s">
        <v>82</v>
      </c>
      <c r="O6040" t="s">
        <v>145</v>
      </c>
      <c r="P6040" t="s">
        <v>463</v>
      </c>
    </row>
    <row r="6041" spans="1:16" hidden="1" x14ac:dyDescent="0.2">
      <c r="A6041" s="62" t="s">
        <v>16041</v>
      </c>
      <c r="B6041" s="62" t="s">
        <v>4220</v>
      </c>
      <c r="O6041" t="s">
        <v>145</v>
      </c>
      <c r="P6041" t="s">
        <v>463</v>
      </c>
    </row>
    <row r="6042" spans="1:16" hidden="1" x14ac:dyDescent="0.2">
      <c r="A6042" s="62" t="s">
        <v>16042</v>
      </c>
      <c r="B6042" s="62" t="s">
        <v>4238</v>
      </c>
      <c r="O6042" t="s">
        <v>145</v>
      </c>
      <c r="P6042" t="s">
        <v>463</v>
      </c>
    </row>
    <row r="6043" spans="1:16" hidden="1" x14ac:dyDescent="0.2">
      <c r="A6043" s="62" t="s">
        <v>16043</v>
      </c>
      <c r="B6043" s="62" t="s">
        <v>4242</v>
      </c>
      <c r="O6043" t="s">
        <v>145</v>
      </c>
      <c r="P6043" t="s">
        <v>463</v>
      </c>
    </row>
    <row r="6044" spans="1:16" hidden="1" x14ac:dyDescent="0.2">
      <c r="A6044" s="62" t="s">
        <v>16044</v>
      </c>
      <c r="B6044" s="62" t="s">
        <v>4245</v>
      </c>
      <c r="O6044" t="s">
        <v>145</v>
      </c>
      <c r="P6044" t="s">
        <v>463</v>
      </c>
    </row>
    <row r="6045" spans="1:16" hidden="1" x14ac:dyDescent="0.2">
      <c r="A6045" s="62" t="s">
        <v>16045</v>
      </c>
      <c r="B6045" s="62" t="s">
        <v>4263</v>
      </c>
      <c r="O6045" t="s">
        <v>145</v>
      </c>
      <c r="P6045" t="s">
        <v>463</v>
      </c>
    </row>
    <row r="6046" spans="1:16" hidden="1" x14ac:dyDescent="0.2">
      <c r="A6046" s="62" t="s">
        <v>16046</v>
      </c>
      <c r="B6046" s="62" t="s">
        <v>4277</v>
      </c>
      <c r="O6046" t="s">
        <v>145</v>
      </c>
      <c r="P6046" t="s">
        <v>463</v>
      </c>
    </row>
    <row r="6047" spans="1:16" hidden="1" x14ac:dyDescent="0.2">
      <c r="A6047" s="62" t="s">
        <v>16047</v>
      </c>
      <c r="B6047" s="62" t="s">
        <v>4280</v>
      </c>
      <c r="O6047" t="s">
        <v>145</v>
      </c>
      <c r="P6047" t="s">
        <v>463</v>
      </c>
    </row>
    <row r="6048" spans="1:16" hidden="1" x14ac:dyDescent="0.2">
      <c r="A6048" s="62" t="s">
        <v>16048</v>
      </c>
      <c r="B6048" s="62" t="s">
        <v>4213</v>
      </c>
      <c r="O6048" t="s">
        <v>145</v>
      </c>
      <c r="P6048" t="s">
        <v>463</v>
      </c>
    </row>
    <row r="6049" spans="1:16" hidden="1" x14ac:dyDescent="0.2">
      <c r="A6049" s="62" t="s">
        <v>16049</v>
      </c>
      <c r="B6049" s="62" t="s">
        <v>4176</v>
      </c>
      <c r="O6049" t="s">
        <v>145</v>
      </c>
      <c r="P6049" t="s">
        <v>463</v>
      </c>
    </row>
    <row r="6050" spans="1:16" hidden="1" x14ac:dyDescent="0.2">
      <c r="A6050" s="62" t="s">
        <v>16050</v>
      </c>
      <c r="B6050" s="62" t="s">
        <v>4184</v>
      </c>
      <c r="O6050" t="s">
        <v>145</v>
      </c>
      <c r="P6050" t="s">
        <v>463</v>
      </c>
    </row>
    <row r="6051" spans="1:16" hidden="1" x14ac:dyDescent="0.2">
      <c r="A6051" s="62" t="s">
        <v>16051</v>
      </c>
      <c r="B6051" s="62" t="s">
        <v>4190</v>
      </c>
      <c r="O6051" t="s">
        <v>145</v>
      </c>
      <c r="P6051" t="s">
        <v>463</v>
      </c>
    </row>
    <row r="6052" spans="1:16" hidden="1" x14ac:dyDescent="0.2">
      <c r="A6052" s="62" t="s">
        <v>16052</v>
      </c>
      <c r="B6052" s="62" t="s">
        <v>4256</v>
      </c>
      <c r="O6052" t="s">
        <v>145</v>
      </c>
      <c r="P6052" t="s">
        <v>463</v>
      </c>
    </row>
    <row r="6053" spans="1:16" hidden="1" x14ac:dyDescent="0.2">
      <c r="A6053" s="62" t="s">
        <v>16053</v>
      </c>
      <c r="B6053" s="62" t="s">
        <v>4283</v>
      </c>
      <c r="O6053" t="s">
        <v>145</v>
      </c>
      <c r="P6053" t="s">
        <v>463</v>
      </c>
    </row>
    <row r="6054" spans="1:16" hidden="1" x14ac:dyDescent="0.2">
      <c r="A6054" s="62" t="s">
        <v>16054</v>
      </c>
      <c r="B6054" s="62" t="s">
        <v>4224</v>
      </c>
      <c r="O6054" t="s">
        <v>145</v>
      </c>
      <c r="P6054" t="s">
        <v>463</v>
      </c>
    </row>
    <row r="6055" spans="1:16" hidden="1" x14ac:dyDescent="0.2">
      <c r="A6055" s="62" t="s">
        <v>16055</v>
      </c>
      <c r="B6055" s="62" t="s">
        <v>4253</v>
      </c>
      <c r="O6055" t="s">
        <v>145</v>
      </c>
      <c r="P6055" t="s">
        <v>463</v>
      </c>
    </row>
    <row r="6056" spans="1:16" hidden="1" x14ac:dyDescent="0.2">
      <c r="A6056" s="62" t="s">
        <v>16056</v>
      </c>
      <c r="B6056" s="62" t="s">
        <v>4290</v>
      </c>
      <c r="O6056" t="s">
        <v>145</v>
      </c>
      <c r="P6056" t="s">
        <v>463</v>
      </c>
    </row>
    <row r="6057" spans="1:16" hidden="1" x14ac:dyDescent="0.2">
      <c r="A6057" s="62" t="s">
        <v>16057</v>
      </c>
      <c r="B6057" s="62" t="s">
        <v>4171</v>
      </c>
      <c r="O6057" t="s">
        <v>145</v>
      </c>
      <c r="P6057" t="s">
        <v>463</v>
      </c>
    </row>
    <row r="6058" spans="1:16" hidden="1" x14ac:dyDescent="0.2">
      <c r="A6058" s="62" t="s">
        <v>16058</v>
      </c>
      <c r="B6058" s="62" t="s">
        <v>4180</v>
      </c>
      <c r="O6058" t="s">
        <v>145</v>
      </c>
      <c r="P6058" t="s">
        <v>463</v>
      </c>
    </row>
    <row r="6059" spans="1:16" hidden="1" x14ac:dyDescent="0.2">
      <c r="A6059" s="62" t="s">
        <v>16059</v>
      </c>
      <c r="B6059" s="62" t="s">
        <v>4187</v>
      </c>
      <c r="O6059" t="s">
        <v>145</v>
      </c>
      <c r="P6059" t="s">
        <v>463</v>
      </c>
    </row>
    <row r="6060" spans="1:16" hidden="1" x14ac:dyDescent="0.2">
      <c r="A6060" s="62" t="s">
        <v>16060</v>
      </c>
      <c r="B6060" s="62" t="s">
        <v>4271</v>
      </c>
      <c r="O6060" t="s">
        <v>145</v>
      </c>
      <c r="P6060" t="s">
        <v>463</v>
      </c>
    </row>
    <row r="6061" spans="1:16" hidden="1" x14ac:dyDescent="0.2">
      <c r="A6061" s="62" t="s">
        <v>16061</v>
      </c>
      <c r="B6061" s="62" t="s">
        <v>468</v>
      </c>
      <c r="O6061" t="s">
        <v>145</v>
      </c>
      <c r="P6061" t="s">
        <v>463</v>
      </c>
    </row>
    <row r="6062" spans="1:16" hidden="1" x14ac:dyDescent="0.2">
      <c r="A6062" s="62" t="s">
        <v>16062</v>
      </c>
      <c r="B6062" s="62" t="s">
        <v>80</v>
      </c>
      <c r="O6062" t="s">
        <v>145</v>
      </c>
      <c r="P6062" t="s">
        <v>463</v>
      </c>
    </row>
    <row r="6063" spans="1:16" hidden="1" x14ac:dyDescent="0.2">
      <c r="A6063" s="62" t="s">
        <v>16063</v>
      </c>
      <c r="B6063" s="62" t="s">
        <v>3705</v>
      </c>
      <c r="O6063" t="s">
        <v>145</v>
      </c>
      <c r="P6063" t="s">
        <v>463</v>
      </c>
    </row>
    <row r="6064" spans="1:16" hidden="1" x14ac:dyDescent="0.2">
      <c r="A6064" s="62" t="s">
        <v>16064</v>
      </c>
      <c r="B6064" s="62" t="s">
        <v>3710</v>
      </c>
      <c r="O6064" t="s">
        <v>145</v>
      </c>
      <c r="P6064" t="s">
        <v>463</v>
      </c>
    </row>
    <row r="6065" spans="1:16" hidden="1" x14ac:dyDescent="0.2">
      <c r="A6065" s="62" t="s">
        <v>16065</v>
      </c>
      <c r="B6065" s="62" t="s">
        <v>4110</v>
      </c>
      <c r="O6065" t="s">
        <v>145</v>
      </c>
      <c r="P6065" t="s">
        <v>463</v>
      </c>
    </row>
    <row r="6066" spans="1:16" hidden="1" x14ac:dyDescent="0.2">
      <c r="A6066" s="62" t="s">
        <v>16066</v>
      </c>
      <c r="B6066" s="62" t="s">
        <v>4113</v>
      </c>
      <c r="O6066" t="s">
        <v>145</v>
      </c>
      <c r="P6066" t="s">
        <v>463</v>
      </c>
    </row>
    <row r="6067" spans="1:16" hidden="1" x14ac:dyDescent="0.2">
      <c r="A6067" s="62" t="s">
        <v>16067</v>
      </c>
      <c r="B6067" s="62" t="s">
        <v>4116</v>
      </c>
      <c r="O6067" t="s">
        <v>145</v>
      </c>
      <c r="P6067" t="s">
        <v>463</v>
      </c>
    </row>
    <row r="6068" spans="1:16" hidden="1" x14ac:dyDescent="0.2">
      <c r="A6068" s="62" t="s">
        <v>16068</v>
      </c>
      <c r="B6068" s="62" t="s">
        <v>300</v>
      </c>
      <c r="O6068" t="s">
        <v>145</v>
      </c>
      <c r="P6068" t="s">
        <v>463</v>
      </c>
    </row>
    <row r="6069" spans="1:16" hidden="1" x14ac:dyDescent="0.2">
      <c r="A6069" s="62" t="s">
        <v>16069</v>
      </c>
      <c r="B6069" s="62" t="s">
        <v>4560</v>
      </c>
      <c r="O6069" t="s">
        <v>145</v>
      </c>
      <c r="P6069" t="s">
        <v>463</v>
      </c>
    </row>
    <row r="6070" spans="1:16" hidden="1" x14ac:dyDescent="0.2">
      <c r="A6070" s="62" t="s">
        <v>16070</v>
      </c>
      <c r="B6070" s="62" t="s">
        <v>4617</v>
      </c>
      <c r="O6070" t="s">
        <v>145</v>
      </c>
      <c r="P6070" t="s">
        <v>463</v>
      </c>
    </row>
    <row r="6071" spans="1:16" hidden="1" x14ac:dyDescent="0.2">
      <c r="A6071" s="62" t="s">
        <v>16071</v>
      </c>
      <c r="B6071" s="62" t="s">
        <v>116</v>
      </c>
      <c r="O6071" t="s">
        <v>145</v>
      </c>
      <c r="P6071" t="s">
        <v>463</v>
      </c>
    </row>
    <row r="6072" spans="1:16" hidden="1" x14ac:dyDescent="0.2">
      <c r="A6072" s="62" t="s">
        <v>16072</v>
      </c>
      <c r="B6072" s="62" t="s">
        <v>308</v>
      </c>
      <c r="O6072" t="s">
        <v>145</v>
      </c>
      <c r="P6072" t="s">
        <v>463</v>
      </c>
    </row>
    <row r="6073" spans="1:16" hidden="1" x14ac:dyDescent="0.2">
      <c r="A6073" s="62" t="s">
        <v>16073</v>
      </c>
      <c r="B6073" s="62" t="s">
        <v>315</v>
      </c>
      <c r="O6073" t="s">
        <v>145</v>
      </c>
      <c r="P6073" t="s">
        <v>463</v>
      </c>
    </row>
    <row r="6074" spans="1:16" hidden="1" x14ac:dyDescent="0.2">
      <c r="A6074" s="62" t="s">
        <v>4482</v>
      </c>
      <c r="B6074" s="62" t="s">
        <v>4483</v>
      </c>
      <c r="O6074" t="s">
        <v>145</v>
      </c>
      <c r="P6074" t="s">
        <v>463</v>
      </c>
    </row>
    <row r="6075" spans="1:16" hidden="1" x14ac:dyDescent="0.2">
      <c r="A6075" s="62" t="s">
        <v>16074</v>
      </c>
      <c r="B6075" s="62" t="s">
        <v>415</v>
      </c>
      <c r="O6075" t="s">
        <v>145</v>
      </c>
      <c r="P6075" t="s">
        <v>463</v>
      </c>
    </row>
    <row r="6076" spans="1:16" hidden="1" x14ac:dyDescent="0.2">
      <c r="A6076" s="62" t="s">
        <v>16075</v>
      </c>
      <c r="B6076" s="62" t="s">
        <v>267</v>
      </c>
      <c r="O6076" t="s">
        <v>145</v>
      </c>
      <c r="P6076" t="s">
        <v>463</v>
      </c>
    </row>
    <row r="6077" spans="1:16" hidden="1" x14ac:dyDescent="0.2">
      <c r="A6077" s="62" t="s">
        <v>16076</v>
      </c>
      <c r="B6077" s="62" t="s">
        <v>112</v>
      </c>
      <c r="O6077" t="s">
        <v>145</v>
      </c>
      <c r="P6077" t="s">
        <v>463</v>
      </c>
    </row>
    <row r="6078" spans="1:16" hidden="1" x14ac:dyDescent="0.2">
      <c r="A6078" s="62" t="s">
        <v>16077</v>
      </c>
      <c r="B6078" s="62" t="s">
        <v>317</v>
      </c>
      <c r="O6078" t="s">
        <v>145</v>
      </c>
      <c r="P6078" t="s">
        <v>463</v>
      </c>
    </row>
    <row r="6079" spans="1:16" hidden="1" x14ac:dyDescent="0.2">
      <c r="A6079" s="62" t="s">
        <v>16078</v>
      </c>
      <c r="B6079" s="62" t="s">
        <v>84</v>
      </c>
      <c r="O6079" t="s">
        <v>145</v>
      </c>
      <c r="P6079" t="s">
        <v>463</v>
      </c>
    </row>
    <row r="6080" spans="1:16" hidden="1" x14ac:dyDescent="0.2">
      <c r="A6080" s="62" t="s">
        <v>16079</v>
      </c>
      <c r="B6080" s="62" t="s">
        <v>4507</v>
      </c>
      <c r="O6080" t="s">
        <v>145</v>
      </c>
      <c r="P6080" t="s">
        <v>463</v>
      </c>
    </row>
    <row r="6081" spans="1:16" hidden="1" x14ac:dyDescent="0.2">
      <c r="A6081" s="62" t="s">
        <v>16080</v>
      </c>
      <c r="B6081" s="62" t="s">
        <v>4510</v>
      </c>
      <c r="O6081" t="s">
        <v>145</v>
      </c>
      <c r="P6081" t="s">
        <v>463</v>
      </c>
    </row>
    <row r="6082" spans="1:16" hidden="1" x14ac:dyDescent="0.2">
      <c r="A6082" s="62" t="s">
        <v>16081</v>
      </c>
      <c r="B6082" s="62" t="s">
        <v>4513</v>
      </c>
      <c r="O6082" t="s">
        <v>145</v>
      </c>
      <c r="P6082" t="s">
        <v>463</v>
      </c>
    </row>
    <row r="6083" spans="1:16" hidden="1" x14ac:dyDescent="0.2">
      <c r="A6083" s="62" t="s">
        <v>16082</v>
      </c>
      <c r="B6083" s="62" t="s">
        <v>4503</v>
      </c>
      <c r="O6083" t="s">
        <v>145</v>
      </c>
      <c r="P6083" t="s">
        <v>463</v>
      </c>
    </row>
    <row r="6084" spans="1:16" hidden="1" x14ac:dyDescent="0.2">
      <c r="A6084" s="62" t="s">
        <v>16083</v>
      </c>
      <c r="B6084" s="62" t="s">
        <v>4495</v>
      </c>
      <c r="O6084" t="s">
        <v>145</v>
      </c>
      <c r="P6084" t="s">
        <v>463</v>
      </c>
    </row>
    <row r="6085" spans="1:16" hidden="1" x14ac:dyDescent="0.2">
      <c r="A6085" s="62" t="s">
        <v>16084</v>
      </c>
      <c r="B6085" s="62" t="s">
        <v>4491</v>
      </c>
      <c r="O6085" t="s">
        <v>145</v>
      </c>
      <c r="P6085" t="s">
        <v>463</v>
      </c>
    </row>
    <row r="6086" spans="1:16" hidden="1" x14ac:dyDescent="0.2">
      <c r="A6086" s="62" t="s">
        <v>16085</v>
      </c>
      <c r="B6086" s="62" t="s">
        <v>4498</v>
      </c>
      <c r="O6086" t="s">
        <v>145</v>
      </c>
      <c r="P6086" t="s">
        <v>463</v>
      </c>
    </row>
    <row r="6087" spans="1:16" hidden="1" x14ac:dyDescent="0.2">
      <c r="A6087" s="62" t="s">
        <v>16086</v>
      </c>
      <c r="B6087" s="62" t="s">
        <v>173</v>
      </c>
      <c r="O6087" t="s">
        <v>145</v>
      </c>
      <c r="P6087" t="s">
        <v>463</v>
      </c>
    </row>
    <row r="6088" spans="1:16" hidden="1" x14ac:dyDescent="0.2">
      <c r="A6088" s="62" t="s">
        <v>16087</v>
      </c>
      <c r="B6088" s="62" t="s">
        <v>4521</v>
      </c>
      <c r="O6088" t="s">
        <v>145</v>
      </c>
      <c r="P6088" t="s">
        <v>463</v>
      </c>
    </row>
    <row r="6089" spans="1:16" hidden="1" x14ac:dyDescent="0.2">
      <c r="A6089" s="62" t="s">
        <v>16088</v>
      </c>
      <c r="B6089" s="62" t="s">
        <v>4518</v>
      </c>
      <c r="O6089" t="s">
        <v>145</v>
      </c>
      <c r="P6089" t="s">
        <v>463</v>
      </c>
    </row>
    <row r="6090" spans="1:16" hidden="1" x14ac:dyDescent="0.2">
      <c r="A6090" s="62" t="s">
        <v>16089</v>
      </c>
      <c r="B6090" s="62" t="s">
        <v>3534</v>
      </c>
      <c r="O6090" t="s">
        <v>145</v>
      </c>
      <c r="P6090" t="s">
        <v>463</v>
      </c>
    </row>
    <row r="6091" spans="1:16" hidden="1" x14ac:dyDescent="0.2">
      <c r="A6091" s="62" t="s">
        <v>16090</v>
      </c>
      <c r="B6091" s="62" t="s">
        <v>410</v>
      </c>
      <c r="O6091" t="s">
        <v>145</v>
      </c>
      <c r="P6091" t="s">
        <v>463</v>
      </c>
    </row>
    <row r="6092" spans="1:16" hidden="1" x14ac:dyDescent="0.2">
      <c r="A6092" s="62" t="s">
        <v>16091</v>
      </c>
      <c r="B6092" s="62" t="s">
        <v>406</v>
      </c>
      <c r="O6092" t="s">
        <v>145</v>
      </c>
      <c r="P6092" t="s">
        <v>463</v>
      </c>
    </row>
    <row r="6093" spans="1:16" hidden="1" x14ac:dyDescent="0.2">
      <c r="A6093" s="62" t="s">
        <v>16092</v>
      </c>
      <c r="B6093" s="62" t="s">
        <v>3141</v>
      </c>
      <c r="O6093" t="s">
        <v>145</v>
      </c>
      <c r="P6093" t="s">
        <v>463</v>
      </c>
    </row>
    <row r="6094" spans="1:16" hidden="1" x14ac:dyDescent="0.2">
      <c r="A6094" s="62" t="s">
        <v>16093</v>
      </c>
      <c r="B6094" s="62" t="s">
        <v>16094</v>
      </c>
      <c r="O6094" t="s">
        <v>145</v>
      </c>
      <c r="P6094" t="s">
        <v>463</v>
      </c>
    </row>
    <row r="6095" spans="1:16" hidden="1" x14ac:dyDescent="0.2">
      <c r="A6095" s="62" t="s">
        <v>16095</v>
      </c>
      <c r="B6095" s="62" t="s">
        <v>273</v>
      </c>
      <c r="O6095" t="s">
        <v>145</v>
      </c>
      <c r="P6095" t="s">
        <v>463</v>
      </c>
    </row>
    <row r="6096" spans="1:16" hidden="1" x14ac:dyDescent="0.2">
      <c r="A6096" s="62" t="s">
        <v>16096</v>
      </c>
      <c r="B6096" s="62" t="s">
        <v>269</v>
      </c>
      <c r="O6096" t="s">
        <v>145</v>
      </c>
      <c r="P6096" t="s">
        <v>463</v>
      </c>
    </row>
    <row r="6097" spans="1:16" hidden="1" x14ac:dyDescent="0.2">
      <c r="A6097" s="62" t="s">
        <v>16097</v>
      </c>
      <c r="B6097" s="62" t="s">
        <v>118</v>
      </c>
      <c r="O6097" t="s">
        <v>145</v>
      </c>
      <c r="P6097" t="s">
        <v>463</v>
      </c>
    </row>
    <row r="6098" spans="1:16" hidden="1" x14ac:dyDescent="0.2">
      <c r="A6098" s="62" t="s">
        <v>16098</v>
      </c>
      <c r="B6098" s="62" t="s">
        <v>134</v>
      </c>
      <c r="O6098" t="s">
        <v>145</v>
      </c>
      <c r="P6098" t="s">
        <v>463</v>
      </c>
    </row>
    <row r="6099" spans="1:16" hidden="1" x14ac:dyDescent="0.2">
      <c r="A6099" s="62" t="s">
        <v>371</v>
      </c>
      <c r="B6099" s="62" t="s">
        <v>372</v>
      </c>
      <c r="O6099" t="s">
        <v>145</v>
      </c>
      <c r="P6099" t="s">
        <v>463</v>
      </c>
    </row>
    <row r="6100" spans="1:16" hidden="1" x14ac:dyDescent="0.2">
      <c r="A6100" s="62" t="s">
        <v>227</v>
      </c>
      <c r="B6100" s="62" t="s">
        <v>228</v>
      </c>
      <c r="O6100" t="s">
        <v>145</v>
      </c>
      <c r="P6100" t="s">
        <v>463</v>
      </c>
    </row>
    <row r="6101" spans="1:16" hidden="1" x14ac:dyDescent="0.2">
      <c r="A6101" s="62" t="s">
        <v>361</v>
      </c>
      <c r="B6101" s="62" t="s">
        <v>362</v>
      </c>
      <c r="O6101" t="s">
        <v>145</v>
      </c>
      <c r="P6101" t="s">
        <v>463</v>
      </c>
    </row>
    <row r="6102" spans="1:16" hidden="1" x14ac:dyDescent="0.2">
      <c r="A6102" s="62" t="s">
        <v>135</v>
      </c>
      <c r="B6102" s="62" t="s">
        <v>136</v>
      </c>
      <c r="O6102" t="s">
        <v>145</v>
      </c>
      <c r="P6102" t="s">
        <v>463</v>
      </c>
    </row>
    <row r="6103" spans="1:16" hidden="1" x14ac:dyDescent="0.2">
      <c r="A6103" s="62" t="s">
        <v>353</v>
      </c>
      <c r="B6103" s="62" t="s">
        <v>354</v>
      </c>
      <c r="O6103" t="s">
        <v>145</v>
      </c>
      <c r="P6103" t="s">
        <v>463</v>
      </c>
    </row>
    <row r="6104" spans="1:16" hidden="1" x14ac:dyDescent="0.2">
      <c r="A6104" s="62" t="s">
        <v>115</v>
      </c>
      <c r="B6104" s="62" t="s">
        <v>116</v>
      </c>
      <c r="O6104" t="s">
        <v>145</v>
      </c>
      <c r="P6104" t="s">
        <v>463</v>
      </c>
    </row>
    <row r="6105" spans="1:16" hidden="1" x14ac:dyDescent="0.2">
      <c r="A6105" s="62" t="s">
        <v>375</v>
      </c>
      <c r="B6105" s="62" t="s">
        <v>376</v>
      </c>
      <c r="O6105" t="s">
        <v>145</v>
      </c>
      <c r="P6105" t="s">
        <v>463</v>
      </c>
    </row>
    <row r="6106" spans="1:16" hidden="1" x14ac:dyDescent="0.2">
      <c r="A6106" s="62" t="s">
        <v>133</v>
      </c>
      <c r="B6106" s="62" t="s">
        <v>134</v>
      </c>
      <c r="O6106" t="s">
        <v>145</v>
      </c>
      <c r="P6106" t="s">
        <v>463</v>
      </c>
    </row>
    <row r="6107" spans="1:16" hidden="1" x14ac:dyDescent="0.2">
      <c r="A6107" s="62" t="s">
        <v>270</v>
      </c>
      <c r="B6107" s="62" t="s">
        <v>271</v>
      </c>
      <c r="O6107" t="s">
        <v>145</v>
      </c>
      <c r="P6107" t="s">
        <v>463</v>
      </c>
    </row>
    <row r="6108" spans="1:16" hidden="1" x14ac:dyDescent="0.2">
      <c r="A6108" s="62" t="s">
        <v>299</v>
      </c>
      <c r="B6108" s="62" t="s">
        <v>300</v>
      </c>
      <c r="O6108" t="s">
        <v>145</v>
      </c>
      <c r="P6108" t="s">
        <v>463</v>
      </c>
    </row>
    <row r="6109" spans="1:16" hidden="1" x14ac:dyDescent="0.2">
      <c r="A6109" s="62" t="s">
        <v>331</v>
      </c>
      <c r="B6109" s="62" t="s">
        <v>332</v>
      </c>
      <c r="O6109" t="s">
        <v>145</v>
      </c>
      <c r="P6109" t="s">
        <v>463</v>
      </c>
    </row>
    <row r="6110" spans="1:16" hidden="1" x14ac:dyDescent="0.2">
      <c r="A6110" s="62" t="s">
        <v>113</v>
      </c>
      <c r="B6110" s="62" t="s">
        <v>114</v>
      </c>
      <c r="O6110" t="s">
        <v>145</v>
      </c>
      <c r="P6110" t="s">
        <v>463</v>
      </c>
    </row>
    <row r="6111" spans="1:16" hidden="1" x14ac:dyDescent="0.2">
      <c r="A6111" s="62" t="s">
        <v>314</v>
      </c>
      <c r="B6111" s="62" t="s">
        <v>315</v>
      </c>
      <c r="O6111" t="s">
        <v>145</v>
      </c>
      <c r="P6111" t="s">
        <v>463</v>
      </c>
    </row>
    <row r="6112" spans="1:16" hidden="1" x14ac:dyDescent="0.2">
      <c r="A6112" s="62" t="s">
        <v>316</v>
      </c>
      <c r="B6112" s="62" t="s">
        <v>317</v>
      </c>
      <c r="O6112" t="s">
        <v>145</v>
      </c>
      <c r="P6112" t="s">
        <v>463</v>
      </c>
    </row>
    <row r="6113" spans="1:16" hidden="1" x14ac:dyDescent="0.2">
      <c r="A6113" s="62" t="s">
        <v>262</v>
      </c>
      <c r="B6113" s="62" t="s">
        <v>263</v>
      </c>
      <c r="O6113" t="s">
        <v>145</v>
      </c>
      <c r="P6113" t="s">
        <v>463</v>
      </c>
    </row>
    <row r="6114" spans="1:16" hidden="1" x14ac:dyDescent="0.2">
      <c r="A6114" s="62" t="s">
        <v>268</v>
      </c>
      <c r="B6114" s="62" t="s">
        <v>269</v>
      </c>
      <c r="O6114" t="s">
        <v>145</v>
      </c>
      <c r="P6114" t="s">
        <v>463</v>
      </c>
    </row>
    <row r="6115" spans="1:16" hidden="1" x14ac:dyDescent="0.2">
      <c r="A6115" s="62" t="s">
        <v>4616</v>
      </c>
      <c r="B6115" s="62" t="s">
        <v>4617</v>
      </c>
      <c r="O6115" t="s">
        <v>145</v>
      </c>
      <c r="P6115" t="s">
        <v>463</v>
      </c>
    </row>
    <row r="6116" spans="1:16" hidden="1" x14ac:dyDescent="0.2">
      <c r="A6116" s="62" t="s">
        <v>107</v>
      </c>
      <c r="B6116" s="62" t="s">
        <v>108</v>
      </c>
      <c r="O6116" t="s">
        <v>145</v>
      </c>
      <c r="P6116" t="s">
        <v>463</v>
      </c>
    </row>
    <row r="6117" spans="1:16" hidden="1" x14ac:dyDescent="0.2">
      <c r="A6117" s="62" t="s">
        <v>213</v>
      </c>
      <c r="B6117" s="62" t="s">
        <v>214</v>
      </c>
      <c r="O6117" t="s">
        <v>145</v>
      </c>
      <c r="P6117" t="s">
        <v>463</v>
      </c>
    </row>
    <row r="6118" spans="1:16" hidden="1" x14ac:dyDescent="0.2">
      <c r="A6118" s="62" t="s">
        <v>313</v>
      </c>
      <c r="B6118" s="62" t="s">
        <v>466</v>
      </c>
      <c r="O6118" t="s">
        <v>145</v>
      </c>
      <c r="P6118" t="s">
        <v>463</v>
      </c>
    </row>
    <row r="6119" spans="1:16" hidden="1" x14ac:dyDescent="0.2">
      <c r="A6119" s="62" t="s">
        <v>328</v>
      </c>
      <c r="B6119" s="62" t="s">
        <v>453</v>
      </c>
      <c r="O6119" t="s">
        <v>145</v>
      </c>
      <c r="P6119" t="s">
        <v>463</v>
      </c>
    </row>
    <row r="6120" spans="1:16" hidden="1" x14ac:dyDescent="0.2">
      <c r="A6120" s="62" t="s">
        <v>4634</v>
      </c>
      <c r="B6120" s="62" t="s">
        <v>4635</v>
      </c>
      <c r="O6120" t="s">
        <v>145</v>
      </c>
      <c r="P6120" t="s">
        <v>463</v>
      </c>
    </row>
    <row r="6121" spans="1:16" hidden="1" x14ac:dyDescent="0.2">
      <c r="A6121" s="62" t="s">
        <v>16099</v>
      </c>
      <c r="B6121" s="62" t="s">
        <v>16100</v>
      </c>
      <c r="O6121" t="s">
        <v>145</v>
      </c>
      <c r="P6121" t="s">
        <v>463</v>
      </c>
    </row>
    <row r="6122" spans="1:16" hidden="1" x14ac:dyDescent="0.2">
      <c r="A6122" s="62" t="s">
        <v>16101</v>
      </c>
      <c r="B6122" s="62" t="s">
        <v>16102</v>
      </c>
      <c r="O6122" t="s">
        <v>145</v>
      </c>
      <c r="P6122" t="s">
        <v>463</v>
      </c>
    </row>
    <row r="6123" spans="1:16" hidden="1" x14ac:dyDescent="0.2">
      <c r="A6123" s="62" t="s">
        <v>16103</v>
      </c>
      <c r="B6123" s="62" t="s">
        <v>16104</v>
      </c>
      <c r="O6123" t="s">
        <v>145</v>
      </c>
      <c r="P6123" t="s">
        <v>463</v>
      </c>
    </row>
    <row r="6124" spans="1:16" hidden="1" x14ac:dyDescent="0.2">
      <c r="A6124" s="62" t="s">
        <v>16105</v>
      </c>
      <c r="B6124" s="62" t="s">
        <v>3713</v>
      </c>
      <c r="O6124" t="s">
        <v>145</v>
      </c>
      <c r="P6124" t="s">
        <v>463</v>
      </c>
    </row>
    <row r="6125" spans="1:16" hidden="1" x14ac:dyDescent="0.2">
      <c r="A6125" s="62" t="s">
        <v>16106</v>
      </c>
      <c r="B6125" s="62" t="s">
        <v>78</v>
      </c>
      <c r="O6125" t="s">
        <v>145</v>
      </c>
      <c r="P6125" t="s">
        <v>463</v>
      </c>
    </row>
    <row r="6126" spans="1:16" hidden="1" x14ac:dyDescent="0.2">
      <c r="A6126" s="62" t="s">
        <v>369</v>
      </c>
      <c r="B6126" s="62" t="s">
        <v>370</v>
      </c>
      <c r="O6126" t="s">
        <v>145</v>
      </c>
      <c r="P6126" t="s">
        <v>463</v>
      </c>
    </row>
    <row r="6127" spans="1:16" hidden="1" x14ac:dyDescent="0.2">
      <c r="A6127" s="62" t="s">
        <v>16107</v>
      </c>
      <c r="B6127" s="62" t="s">
        <v>130</v>
      </c>
      <c r="O6127" t="s">
        <v>145</v>
      </c>
      <c r="P6127" t="s">
        <v>463</v>
      </c>
    </row>
    <row r="6128" spans="1:16" hidden="1" x14ac:dyDescent="0.2">
      <c r="A6128" s="62" t="s">
        <v>16108</v>
      </c>
      <c r="B6128" s="62" t="s">
        <v>319</v>
      </c>
      <c r="O6128" t="s">
        <v>145</v>
      </c>
      <c r="P6128" t="s">
        <v>463</v>
      </c>
    </row>
    <row r="6129" spans="1:16" hidden="1" x14ac:dyDescent="0.2">
      <c r="A6129" s="62" t="s">
        <v>16109</v>
      </c>
      <c r="B6129" s="62" t="s">
        <v>220</v>
      </c>
      <c r="O6129" t="s">
        <v>145</v>
      </c>
      <c r="P6129" t="s">
        <v>463</v>
      </c>
    </row>
    <row r="6130" spans="1:16" hidden="1" x14ac:dyDescent="0.2">
      <c r="A6130" s="62" t="s">
        <v>16110</v>
      </c>
      <c r="B6130" s="62" t="s">
        <v>334</v>
      </c>
      <c r="O6130" t="s">
        <v>145</v>
      </c>
      <c r="P6130" t="s">
        <v>463</v>
      </c>
    </row>
    <row r="6131" spans="1:16" hidden="1" x14ac:dyDescent="0.2">
      <c r="A6131" s="62" t="s">
        <v>16111</v>
      </c>
      <c r="B6131" s="62" t="s">
        <v>327</v>
      </c>
      <c r="O6131" t="s">
        <v>145</v>
      </c>
      <c r="P6131" t="s">
        <v>463</v>
      </c>
    </row>
    <row r="6132" spans="1:16" hidden="1" x14ac:dyDescent="0.2">
      <c r="A6132" s="62" t="s">
        <v>16112</v>
      </c>
      <c r="B6132" s="62" t="s">
        <v>126</v>
      </c>
      <c r="O6132" t="s">
        <v>145</v>
      </c>
      <c r="P6132" t="s">
        <v>463</v>
      </c>
    </row>
    <row r="6133" spans="1:16" hidden="1" x14ac:dyDescent="0.2">
      <c r="A6133" s="62" t="s">
        <v>16113</v>
      </c>
      <c r="B6133" s="62" t="s">
        <v>455</v>
      </c>
      <c r="O6133" t="s">
        <v>145</v>
      </c>
      <c r="P6133" t="s">
        <v>463</v>
      </c>
    </row>
    <row r="6134" spans="1:16" hidden="1" x14ac:dyDescent="0.2">
      <c r="A6134" s="62" t="s">
        <v>16114</v>
      </c>
      <c r="B6134" s="62" t="s">
        <v>230</v>
      </c>
      <c r="O6134" t="s">
        <v>145</v>
      </c>
      <c r="P6134" t="s">
        <v>463</v>
      </c>
    </row>
    <row r="6135" spans="1:16" hidden="1" x14ac:dyDescent="0.2">
      <c r="A6135" s="62" t="s">
        <v>16115</v>
      </c>
      <c r="B6135" s="62" t="s">
        <v>400</v>
      </c>
      <c r="O6135" t="s">
        <v>145</v>
      </c>
      <c r="P6135" t="s">
        <v>463</v>
      </c>
    </row>
    <row r="6136" spans="1:16" hidden="1" x14ac:dyDescent="0.2">
      <c r="A6136" s="62" t="s">
        <v>16116</v>
      </c>
      <c r="B6136" s="62" t="s">
        <v>122</v>
      </c>
      <c r="O6136" t="s">
        <v>145</v>
      </c>
      <c r="P6136" t="s">
        <v>463</v>
      </c>
    </row>
    <row r="6137" spans="1:16" hidden="1" x14ac:dyDescent="0.2">
      <c r="A6137" s="62" t="s">
        <v>16117</v>
      </c>
      <c r="B6137" s="62" t="s">
        <v>214</v>
      </c>
      <c r="O6137" t="s">
        <v>145</v>
      </c>
      <c r="P6137" t="s">
        <v>463</v>
      </c>
    </row>
    <row r="6138" spans="1:16" hidden="1" x14ac:dyDescent="0.2">
      <c r="A6138" s="62" t="s">
        <v>16118</v>
      </c>
      <c r="B6138" s="62" t="s">
        <v>330</v>
      </c>
      <c r="O6138" t="s">
        <v>145</v>
      </c>
      <c r="P6138" t="s">
        <v>463</v>
      </c>
    </row>
    <row r="6139" spans="1:16" hidden="1" x14ac:dyDescent="0.2">
      <c r="A6139" s="62" t="s">
        <v>16119</v>
      </c>
      <c r="B6139" s="62" t="s">
        <v>106</v>
      </c>
      <c r="O6139" t="s">
        <v>145</v>
      </c>
      <c r="P6139" t="s">
        <v>463</v>
      </c>
    </row>
    <row r="6140" spans="1:16" hidden="1" x14ac:dyDescent="0.2">
      <c r="A6140" s="62" t="s">
        <v>16120</v>
      </c>
      <c r="B6140" s="62" t="s">
        <v>312</v>
      </c>
      <c r="O6140" t="s">
        <v>145</v>
      </c>
      <c r="P6140" t="s">
        <v>463</v>
      </c>
    </row>
    <row r="6141" spans="1:16" hidden="1" x14ac:dyDescent="0.2">
      <c r="A6141" s="62" t="s">
        <v>16121</v>
      </c>
      <c r="B6141" s="62" t="s">
        <v>310</v>
      </c>
      <c r="O6141" t="s">
        <v>145</v>
      </c>
      <c r="P6141" t="s">
        <v>463</v>
      </c>
    </row>
    <row r="6142" spans="1:16" hidden="1" x14ac:dyDescent="0.2">
      <c r="A6142" s="62" t="s">
        <v>16122</v>
      </c>
      <c r="B6142" s="62" t="s">
        <v>472</v>
      </c>
      <c r="O6142" t="s">
        <v>145</v>
      </c>
      <c r="P6142" t="s">
        <v>463</v>
      </c>
    </row>
    <row r="6143" spans="1:16" hidden="1" x14ac:dyDescent="0.2">
      <c r="A6143" s="62" t="s">
        <v>16123</v>
      </c>
      <c r="B6143" s="62" t="s">
        <v>466</v>
      </c>
      <c r="O6143" t="s">
        <v>145</v>
      </c>
      <c r="P6143" t="s">
        <v>463</v>
      </c>
    </row>
    <row r="6144" spans="1:16" hidden="1" x14ac:dyDescent="0.2">
      <c r="A6144" s="62" t="s">
        <v>16124</v>
      </c>
      <c r="B6144" s="62" t="s">
        <v>453</v>
      </c>
      <c r="O6144" t="s">
        <v>145</v>
      </c>
      <c r="P6144" t="s">
        <v>463</v>
      </c>
    </row>
    <row r="6145" spans="1:16" hidden="1" x14ac:dyDescent="0.2">
      <c r="A6145" s="62" t="s">
        <v>16125</v>
      </c>
      <c r="B6145" s="62" t="s">
        <v>216</v>
      </c>
      <c r="O6145" t="s">
        <v>145</v>
      </c>
      <c r="P6145" t="s">
        <v>463</v>
      </c>
    </row>
    <row r="6146" spans="1:16" hidden="1" x14ac:dyDescent="0.2">
      <c r="A6146" s="62" t="s">
        <v>16126</v>
      </c>
      <c r="B6146" s="62" t="s">
        <v>104</v>
      </c>
      <c r="O6146" t="s">
        <v>145</v>
      </c>
      <c r="P6146" t="s">
        <v>463</v>
      </c>
    </row>
    <row r="6147" spans="1:16" hidden="1" x14ac:dyDescent="0.2">
      <c r="A6147" s="62" t="s">
        <v>16127</v>
      </c>
      <c r="B6147" s="62" t="s">
        <v>218</v>
      </c>
      <c r="O6147" t="s">
        <v>145</v>
      </c>
      <c r="P6147" t="s">
        <v>463</v>
      </c>
    </row>
    <row r="6148" spans="1:16" hidden="1" x14ac:dyDescent="0.2">
      <c r="A6148" s="62" t="s">
        <v>16128</v>
      </c>
      <c r="B6148" s="62" t="s">
        <v>4656</v>
      </c>
      <c r="O6148" t="s">
        <v>145</v>
      </c>
      <c r="P6148" t="s">
        <v>463</v>
      </c>
    </row>
    <row r="6149" spans="1:16" hidden="1" x14ac:dyDescent="0.2">
      <c r="A6149" s="62" t="s">
        <v>16129</v>
      </c>
      <c r="B6149" s="62" t="s">
        <v>4976</v>
      </c>
      <c r="O6149" t="s">
        <v>72</v>
      </c>
      <c r="P6149" s="62" t="s">
        <v>73</v>
      </c>
    </row>
    <row r="6150" spans="1:16" hidden="1" x14ac:dyDescent="0.2">
      <c r="A6150" s="62" t="s">
        <v>16130</v>
      </c>
      <c r="B6150" s="62" t="s">
        <v>5105</v>
      </c>
      <c r="O6150" t="s">
        <v>72</v>
      </c>
      <c r="P6150" s="62" t="s">
        <v>73</v>
      </c>
    </row>
    <row r="6151" spans="1:16" hidden="1" x14ac:dyDescent="0.2">
      <c r="A6151" s="62" t="s">
        <v>16131</v>
      </c>
      <c r="B6151" s="62" t="s">
        <v>5108</v>
      </c>
      <c r="O6151" t="s">
        <v>72</v>
      </c>
      <c r="P6151" s="62" t="s">
        <v>73</v>
      </c>
    </row>
    <row r="6152" spans="1:16" hidden="1" x14ac:dyDescent="0.2">
      <c r="A6152" s="62" t="s">
        <v>16132</v>
      </c>
      <c r="B6152" s="62" t="s">
        <v>5111</v>
      </c>
      <c r="O6152" t="s">
        <v>72</v>
      </c>
      <c r="P6152" s="62" t="s">
        <v>73</v>
      </c>
    </row>
    <row r="6153" spans="1:16" hidden="1" x14ac:dyDescent="0.2">
      <c r="A6153" s="62" t="s">
        <v>16133</v>
      </c>
      <c r="B6153" s="62" t="s">
        <v>5144</v>
      </c>
      <c r="O6153" t="s">
        <v>72</v>
      </c>
      <c r="P6153" s="62" t="s">
        <v>73</v>
      </c>
    </row>
    <row r="6154" spans="1:16" hidden="1" x14ac:dyDescent="0.2">
      <c r="A6154" s="62" t="s">
        <v>16134</v>
      </c>
      <c r="B6154" s="62" t="s">
        <v>4945</v>
      </c>
      <c r="O6154" t="s">
        <v>72</v>
      </c>
      <c r="P6154" s="62" t="s">
        <v>73</v>
      </c>
    </row>
    <row r="6155" spans="1:16" hidden="1" x14ac:dyDescent="0.2">
      <c r="A6155" s="62" t="s">
        <v>16135</v>
      </c>
      <c r="B6155" s="62" t="s">
        <v>5000</v>
      </c>
      <c r="O6155" t="s">
        <v>72</v>
      </c>
      <c r="P6155" s="62" t="s">
        <v>73</v>
      </c>
    </row>
    <row r="6156" spans="1:16" hidden="1" x14ac:dyDescent="0.2">
      <c r="A6156" s="62" t="s">
        <v>16136</v>
      </c>
      <c r="B6156" s="62" t="s">
        <v>5120</v>
      </c>
      <c r="O6156" t="s">
        <v>72</v>
      </c>
      <c r="P6156" s="62" t="s">
        <v>73</v>
      </c>
    </row>
    <row r="6157" spans="1:16" hidden="1" x14ac:dyDescent="0.2">
      <c r="A6157" s="62" t="s">
        <v>16137</v>
      </c>
      <c r="B6157" s="62" t="s">
        <v>5063</v>
      </c>
      <c r="O6157" t="s">
        <v>72</v>
      </c>
      <c r="P6157" s="62" t="s">
        <v>73</v>
      </c>
    </row>
    <row r="6158" spans="1:16" hidden="1" x14ac:dyDescent="0.2">
      <c r="A6158" s="62" t="s">
        <v>16138</v>
      </c>
      <c r="B6158" s="62" t="s">
        <v>4960</v>
      </c>
      <c r="O6158" t="s">
        <v>72</v>
      </c>
      <c r="P6158" s="62" t="s">
        <v>73</v>
      </c>
    </row>
    <row r="6159" spans="1:16" hidden="1" x14ac:dyDescent="0.2">
      <c r="A6159" s="62" t="s">
        <v>16139</v>
      </c>
      <c r="B6159" s="62" t="s">
        <v>4970</v>
      </c>
      <c r="O6159" t="s">
        <v>72</v>
      </c>
      <c r="P6159" s="62" t="s">
        <v>73</v>
      </c>
    </row>
    <row r="6160" spans="1:16" hidden="1" x14ac:dyDescent="0.2">
      <c r="A6160" s="62" t="s">
        <v>16140</v>
      </c>
      <c r="B6160" s="62" t="s">
        <v>5060</v>
      </c>
      <c r="O6160" t="s">
        <v>72</v>
      </c>
      <c r="P6160" s="62" t="s">
        <v>73</v>
      </c>
    </row>
    <row r="6161" spans="1:16" hidden="1" x14ac:dyDescent="0.2">
      <c r="A6161" s="62" t="s">
        <v>16141</v>
      </c>
      <c r="B6161" s="62" t="s">
        <v>4967</v>
      </c>
      <c r="O6161" t="s">
        <v>72</v>
      </c>
      <c r="P6161" s="62" t="s">
        <v>73</v>
      </c>
    </row>
    <row r="6162" spans="1:16" hidden="1" x14ac:dyDescent="0.2">
      <c r="A6162" s="62" t="s">
        <v>16142</v>
      </c>
      <c r="B6162" s="62" t="s">
        <v>4997</v>
      </c>
      <c r="O6162" t="s">
        <v>72</v>
      </c>
      <c r="P6162" s="62" t="s">
        <v>73</v>
      </c>
    </row>
    <row r="6163" spans="1:16" hidden="1" x14ac:dyDescent="0.2">
      <c r="A6163" s="62" t="s">
        <v>16143</v>
      </c>
      <c r="B6163" s="62" t="s">
        <v>5099</v>
      </c>
      <c r="O6163" t="s">
        <v>72</v>
      </c>
      <c r="P6163" s="62" t="s">
        <v>73</v>
      </c>
    </row>
    <row r="6164" spans="1:16" hidden="1" x14ac:dyDescent="0.2">
      <c r="A6164" s="62" t="s">
        <v>16144</v>
      </c>
      <c r="B6164" s="62" t="s">
        <v>5102</v>
      </c>
      <c r="O6164" t="s">
        <v>72</v>
      </c>
      <c r="P6164" s="62" t="s">
        <v>73</v>
      </c>
    </row>
    <row r="6165" spans="1:16" hidden="1" x14ac:dyDescent="0.2">
      <c r="A6165" s="62" t="s">
        <v>16145</v>
      </c>
      <c r="B6165" s="62" t="s">
        <v>4979</v>
      </c>
      <c r="O6165" t="s">
        <v>72</v>
      </c>
      <c r="P6165" s="62" t="s">
        <v>73</v>
      </c>
    </row>
    <row r="6166" spans="1:16" hidden="1" x14ac:dyDescent="0.2">
      <c r="A6166" s="62" t="s">
        <v>16146</v>
      </c>
      <c r="B6166" s="62" t="s">
        <v>4982</v>
      </c>
      <c r="O6166" t="s">
        <v>72</v>
      </c>
      <c r="P6166" s="62" t="s">
        <v>73</v>
      </c>
    </row>
    <row r="6167" spans="1:16" hidden="1" x14ac:dyDescent="0.2">
      <c r="A6167" s="62" t="s">
        <v>16147</v>
      </c>
      <c r="B6167" s="62" t="s">
        <v>4994</v>
      </c>
      <c r="O6167" t="s">
        <v>72</v>
      </c>
      <c r="P6167" s="62" t="s">
        <v>73</v>
      </c>
    </row>
    <row r="6168" spans="1:16" hidden="1" x14ac:dyDescent="0.2">
      <c r="A6168" s="62" t="s">
        <v>5145</v>
      </c>
      <c r="B6168" s="62" t="s">
        <v>5146</v>
      </c>
      <c r="O6168" t="s">
        <v>72</v>
      </c>
      <c r="P6168" s="62" t="s">
        <v>73</v>
      </c>
    </row>
    <row r="6169" spans="1:16" hidden="1" x14ac:dyDescent="0.2">
      <c r="A6169" s="62" t="s">
        <v>16148</v>
      </c>
      <c r="B6169" s="62" t="s">
        <v>5114</v>
      </c>
      <c r="O6169" t="s">
        <v>72</v>
      </c>
      <c r="P6169" s="62" t="s">
        <v>73</v>
      </c>
    </row>
    <row r="6170" spans="1:16" hidden="1" x14ac:dyDescent="0.2">
      <c r="A6170" s="62" t="s">
        <v>16149</v>
      </c>
      <c r="B6170" s="62" t="s">
        <v>4988</v>
      </c>
      <c r="O6170" t="s">
        <v>72</v>
      </c>
      <c r="P6170" s="62" t="s">
        <v>73</v>
      </c>
    </row>
    <row r="6171" spans="1:16" hidden="1" x14ac:dyDescent="0.2">
      <c r="A6171" s="62" t="s">
        <v>16150</v>
      </c>
      <c r="B6171" s="62" t="s">
        <v>5138</v>
      </c>
      <c r="O6171" t="s">
        <v>72</v>
      </c>
      <c r="P6171" s="62" t="s">
        <v>73</v>
      </c>
    </row>
    <row r="6172" spans="1:16" hidden="1" x14ac:dyDescent="0.2">
      <c r="A6172" s="62" t="s">
        <v>16151</v>
      </c>
      <c r="B6172" s="62" t="s">
        <v>5084</v>
      </c>
      <c r="O6172" t="s">
        <v>72</v>
      </c>
      <c r="P6172" s="62" t="s">
        <v>73</v>
      </c>
    </row>
    <row r="6173" spans="1:16" hidden="1" x14ac:dyDescent="0.2">
      <c r="A6173" s="62" t="s">
        <v>16152</v>
      </c>
      <c r="B6173" s="62" t="s">
        <v>5075</v>
      </c>
      <c r="O6173" t="s">
        <v>72</v>
      </c>
      <c r="P6173" s="62" t="s">
        <v>73</v>
      </c>
    </row>
    <row r="6174" spans="1:16" hidden="1" x14ac:dyDescent="0.2">
      <c r="A6174" s="62" t="s">
        <v>16153</v>
      </c>
      <c r="B6174" s="62" t="s">
        <v>73</v>
      </c>
      <c r="O6174" t="s">
        <v>72</v>
      </c>
      <c r="P6174" s="62" t="s">
        <v>73</v>
      </c>
    </row>
    <row r="6175" spans="1:16" hidden="1" x14ac:dyDescent="0.2">
      <c r="A6175" s="62" t="s">
        <v>16154</v>
      </c>
      <c r="B6175" s="62" t="s">
        <v>5081</v>
      </c>
      <c r="O6175" t="s">
        <v>72</v>
      </c>
      <c r="P6175" s="62" t="s">
        <v>73</v>
      </c>
    </row>
    <row r="6176" spans="1:16" hidden="1" x14ac:dyDescent="0.2">
      <c r="A6176" s="62" t="s">
        <v>16155</v>
      </c>
      <c r="B6176" s="62" t="s">
        <v>5069</v>
      </c>
      <c r="O6176" t="s">
        <v>72</v>
      </c>
      <c r="P6176" s="62" t="s">
        <v>73</v>
      </c>
    </row>
    <row r="6177" spans="1:16" hidden="1" x14ac:dyDescent="0.2">
      <c r="A6177" s="62" t="s">
        <v>16156</v>
      </c>
      <c r="B6177" s="62" t="s">
        <v>5093</v>
      </c>
      <c r="O6177" t="s">
        <v>72</v>
      </c>
      <c r="P6177" s="62" t="s">
        <v>73</v>
      </c>
    </row>
    <row r="6178" spans="1:16" hidden="1" x14ac:dyDescent="0.2">
      <c r="A6178" s="62" t="s">
        <v>16157</v>
      </c>
      <c r="B6178" s="62" t="s">
        <v>5087</v>
      </c>
      <c r="O6178" t="s">
        <v>72</v>
      </c>
      <c r="P6178" s="62" t="s">
        <v>73</v>
      </c>
    </row>
    <row r="6179" spans="1:16" hidden="1" x14ac:dyDescent="0.2">
      <c r="A6179" s="62" t="s">
        <v>16158</v>
      </c>
      <c r="B6179" s="62" t="s">
        <v>5096</v>
      </c>
      <c r="O6179" t="s">
        <v>72</v>
      </c>
      <c r="P6179" s="62" t="s">
        <v>73</v>
      </c>
    </row>
    <row r="6180" spans="1:16" hidden="1" x14ac:dyDescent="0.2">
      <c r="A6180" s="62" t="s">
        <v>16159</v>
      </c>
      <c r="B6180" s="62" t="s">
        <v>5072</v>
      </c>
      <c r="O6180" t="s">
        <v>72</v>
      </c>
      <c r="P6180" s="62" t="s">
        <v>73</v>
      </c>
    </row>
    <row r="6181" spans="1:16" hidden="1" x14ac:dyDescent="0.2">
      <c r="A6181" s="62" t="s">
        <v>16160</v>
      </c>
      <c r="B6181" s="62" t="s">
        <v>5078</v>
      </c>
      <c r="O6181" t="s">
        <v>72</v>
      </c>
      <c r="P6181" s="62" t="s">
        <v>73</v>
      </c>
    </row>
    <row r="6182" spans="1:16" hidden="1" x14ac:dyDescent="0.2">
      <c r="A6182" s="62" t="s">
        <v>16161</v>
      </c>
      <c r="B6182" s="62" t="s">
        <v>5090</v>
      </c>
      <c r="O6182" t="s">
        <v>72</v>
      </c>
      <c r="P6182" s="62" t="s">
        <v>73</v>
      </c>
    </row>
    <row r="6183" spans="1:16" hidden="1" x14ac:dyDescent="0.2">
      <c r="A6183" s="62" t="s">
        <v>16162</v>
      </c>
      <c r="B6183" s="62" t="s">
        <v>5054</v>
      </c>
      <c r="O6183" t="s">
        <v>72</v>
      </c>
      <c r="P6183" s="62" t="s">
        <v>73</v>
      </c>
    </row>
    <row r="6184" spans="1:16" hidden="1" x14ac:dyDescent="0.2">
      <c r="A6184" s="62" t="s">
        <v>16163</v>
      </c>
      <c r="B6184" s="62" t="s">
        <v>5026</v>
      </c>
      <c r="O6184" t="s">
        <v>72</v>
      </c>
      <c r="P6184" s="62" t="s">
        <v>73</v>
      </c>
    </row>
    <row r="6185" spans="1:16" hidden="1" x14ac:dyDescent="0.2">
      <c r="A6185" s="62" t="s">
        <v>16164</v>
      </c>
      <c r="B6185" s="62" t="s">
        <v>4908</v>
      </c>
      <c r="O6185" t="s">
        <v>72</v>
      </c>
      <c r="P6185" s="62" t="s">
        <v>73</v>
      </c>
    </row>
    <row r="6186" spans="1:16" hidden="1" x14ac:dyDescent="0.2">
      <c r="A6186" s="62" t="s">
        <v>16165</v>
      </c>
      <c r="B6186" s="62" t="s">
        <v>5043</v>
      </c>
      <c r="O6186" t="s">
        <v>72</v>
      </c>
      <c r="P6186" s="62" t="s">
        <v>73</v>
      </c>
    </row>
    <row r="6187" spans="1:16" hidden="1" x14ac:dyDescent="0.2">
      <c r="A6187" s="62" t="s">
        <v>16166</v>
      </c>
      <c r="B6187" s="62" t="s">
        <v>5046</v>
      </c>
      <c r="O6187" t="s">
        <v>72</v>
      </c>
      <c r="P6187" s="62" t="s">
        <v>73</v>
      </c>
    </row>
    <row r="6188" spans="1:16" hidden="1" x14ac:dyDescent="0.2">
      <c r="A6188" s="62" t="s">
        <v>16167</v>
      </c>
      <c r="B6188" s="62" t="s">
        <v>5049</v>
      </c>
      <c r="O6188" t="s">
        <v>72</v>
      </c>
      <c r="P6188" s="62" t="s">
        <v>73</v>
      </c>
    </row>
    <row r="6189" spans="1:16" hidden="1" x14ac:dyDescent="0.2">
      <c r="A6189" s="62" t="s">
        <v>16168</v>
      </c>
      <c r="B6189" s="62" t="s">
        <v>5031</v>
      </c>
      <c r="O6189" t="s">
        <v>72</v>
      </c>
      <c r="P6189" s="62" t="s">
        <v>73</v>
      </c>
    </row>
    <row r="6190" spans="1:16" hidden="1" x14ac:dyDescent="0.2">
      <c r="A6190" s="62" t="s">
        <v>16169</v>
      </c>
      <c r="B6190" s="62" t="s">
        <v>5034</v>
      </c>
      <c r="O6190" t="s">
        <v>72</v>
      </c>
      <c r="P6190" s="62" t="s">
        <v>73</v>
      </c>
    </row>
    <row r="6191" spans="1:16" hidden="1" x14ac:dyDescent="0.2">
      <c r="A6191" s="62" t="s">
        <v>16170</v>
      </c>
      <c r="B6191" s="62" t="s">
        <v>5039</v>
      </c>
      <c r="O6191" t="s">
        <v>72</v>
      </c>
      <c r="P6191" s="62" t="s">
        <v>73</v>
      </c>
    </row>
    <row r="6192" spans="1:16" hidden="1" x14ac:dyDescent="0.2">
      <c r="A6192" s="62" t="s">
        <v>16171</v>
      </c>
      <c r="B6192" s="62" t="s">
        <v>4913</v>
      </c>
      <c r="O6192" t="s">
        <v>72</v>
      </c>
      <c r="P6192" s="62" t="s">
        <v>73</v>
      </c>
    </row>
    <row r="6193" spans="1:16" hidden="1" x14ac:dyDescent="0.2">
      <c r="A6193" s="62" t="s">
        <v>16172</v>
      </c>
      <c r="B6193" s="62" t="s">
        <v>4916</v>
      </c>
      <c r="O6193" t="s">
        <v>72</v>
      </c>
      <c r="P6193" s="62" t="s">
        <v>73</v>
      </c>
    </row>
    <row r="6194" spans="1:16" hidden="1" x14ac:dyDescent="0.2">
      <c r="A6194" s="62" t="s">
        <v>16173</v>
      </c>
      <c r="B6194" s="62" t="s">
        <v>4930</v>
      </c>
      <c r="O6194" t="s">
        <v>72</v>
      </c>
      <c r="P6194" s="62" t="s">
        <v>73</v>
      </c>
    </row>
    <row r="6195" spans="1:16" hidden="1" x14ac:dyDescent="0.2">
      <c r="A6195" s="62" t="s">
        <v>16174</v>
      </c>
      <c r="B6195" s="62" t="s">
        <v>5013</v>
      </c>
      <c r="O6195" t="s">
        <v>72</v>
      </c>
      <c r="P6195" s="62" t="s">
        <v>73</v>
      </c>
    </row>
    <row r="6196" spans="1:16" hidden="1" x14ac:dyDescent="0.2">
      <c r="A6196" s="62" t="s">
        <v>16175</v>
      </c>
      <c r="B6196" s="62" t="s">
        <v>4953</v>
      </c>
      <c r="O6196" t="s">
        <v>72</v>
      </c>
      <c r="P6196" s="62" t="s">
        <v>73</v>
      </c>
    </row>
    <row r="6197" spans="1:16" hidden="1" x14ac:dyDescent="0.2">
      <c r="A6197" s="62" t="s">
        <v>16176</v>
      </c>
      <c r="B6197" s="62" t="s">
        <v>5006</v>
      </c>
      <c r="O6197" t="s">
        <v>72</v>
      </c>
      <c r="P6197" s="62" t="s">
        <v>73</v>
      </c>
    </row>
    <row r="6198" spans="1:16" hidden="1" x14ac:dyDescent="0.2">
      <c r="A6198" s="62" t="s">
        <v>16177</v>
      </c>
      <c r="B6198" s="62" t="s">
        <v>16178</v>
      </c>
      <c r="O6198" t="s">
        <v>72</v>
      </c>
      <c r="P6198" s="62" t="s">
        <v>73</v>
      </c>
    </row>
    <row r="6199" spans="1:16" hidden="1" x14ac:dyDescent="0.2">
      <c r="A6199" s="62" t="s">
        <v>16179</v>
      </c>
      <c r="B6199" s="62" t="s">
        <v>5003</v>
      </c>
      <c r="O6199" t="s">
        <v>72</v>
      </c>
      <c r="P6199" s="62" t="s">
        <v>73</v>
      </c>
    </row>
    <row r="6200" spans="1:16" hidden="1" x14ac:dyDescent="0.2">
      <c r="A6200" s="62" t="s">
        <v>16180</v>
      </c>
      <c r="B6200" s="62" t="s">
        <v>5141</v>
      </c>
      <c r="O6200" t="s">
        <v>72</v>
      </c>
      <c r="P6200" s="62" t="s">
        <v>73</v>
      </c>
    </row>
    <row r="6201" spans="1:16" hidden="1" x14ac:dyDescent="0.2">
      <c r="A6201" s="62" t="s">
        <v>16181</v>
      </c>
      <c r="B6201" s="62" t="s">
        <v>16182</v>
      </c>
      <c r="O6201" t="s">
        <v>72</v>
      </c>
      <c r="P6201" s="62" t="s">
        <v>73</v>
      </c>
    </row>
    <row r="6202" spans="1:16" hidden="1" x14ac:dyDescent="0.2">
      <c r="A6202" s="62" t="s">
        <v>16183</v>
      </c>
      <c r="B6202" s="62" t="s">
        <v>4956</v>
      </c>
      <c r="O6202" t="s">
        <v>72</v>
      </c>
      <c r="P6202" s="62" t="s">
        <v>73</v>
      </c>
    </row>
    <row r="6203" spans="1:16" hidden="1" x14ac:dyDescent="0.2">
      <c r="A6203" s="62" t="s">
        <v>16184</v>
      </c>
      <c r="B6203" s="62" t="s">
        <v>5009</v>
      </c>
      <c r="O6203" t="s">
        <v>72</v>
      </c>
      <c r="P6203" s="62" t="s">
        <v>73</v>
      </c>
    </row>
    <row r="6204" spans="1:16" hidden="1" x14ac:dyDescent="0.2">
      <c r="A6204" s="62" t="s">
        <v>16185</v>
      </c>
      <c r="B6204" s="62" t="s">
        <v>5024</v>
      </c>
      <c r="O6204" t="s">
        <v>72</v>
      </c>
      <c r="P6204" s="62" t="s">
        <v>73</v>
      </c>
    </row>
    <row r="6205" spans="1:16" hidden="1" x14ac:dyDescent="0.2">
      <c r="A6205" s="62" t="s">
        <v>16186</v>
      </c>
      <c r="B6205" s="62" t="s">
        <v>5066</v>
      </c>
      <c r="O6205" t="s">
        <v>72</v>
      </c>
      <c r="P6205" s="62" t="s">
        <v>73</v>
      </c>
    </row>
    <row r="6206" spans="1:16" hidden="1" x14ac:dyDescent="0.2">
      <c r="A6206" s="62" t="s">
        <v>16187</v>
      </c>
      <c r="B6206" s="62" t="s">
        <v>4919</v>
      </c>
      <c r="O6206" t="s">
        <v>72</v>
      </c>
      <c r="P6206" s="62" t="s">
        <v>73</v>
      </c>
    </row>
    <row r="6207" spans="1:16" hidden="1" x14ac:dyDescent="0.2">
      <c r="A6207" s="62" t="s">
        <v>16188</v>
      </c>
      <c r="B6207" s="62" t="s">
        <v>5058</v>
      </c>
      <c r="O6207" t="s">
        <v>72</v>
      </c>
      <c r="P6207" s="62" t="s">
        <v>73</v>
      </c>
    </row>
    <row r="6208" spans="1:16" hidden="1" x14ac:dyDescent="0.2">
      <c r="A6208" s="62" t="s">
        <v>16189</v>
      </c>
      <c r="B6208" s="62" t="s">
        <v>4926</v>
      </c>
      <c r="O6208" t="s">
        <v>72</v>
      </c>
      <c r="P6208" s="62" t="s">
        <v>73</v>
      </c>
    </row>
    <row r="6209" spans="1:16" hidden="1" x14ac:dyDescent="0.2">
      <c r="A6209" s="62" t="s">
        <v>16190</v>
      </c>
      <c r="B6209" s="62" t="s">
        <v>4939</v>
      </c>
      <c r="O6209" t="s">
        <v>72</v>
      </c>
      <c r="P6209" s="62" t="s">
        <v>73</v>
      </c>
    </row>
    <row r="6210" spans="1:16" hidden="1" x14ac:dyDescent="0.2">
      <c r="A6210" s="62" t="s">
        <v>16191</v>
      </c>
      <c r="B6210" s="62" t="s">
        <v>4985</v>
      </c>
      <c r="O6210" t="s">
        <v>72</v>
      </c>
      <c r="P6210" s="62" t="s">
        <v>73</v>
      </c>
    </row>
    <row r="6211" spans="1:16" hidden="1" x14ac:dyDescent="0.2">
      <c r="A6211" s="62" t="s">
        <v>16192</v>
      </c>
      <c r="B6211" s="62" t="s">
        <v>5056</v>
      </c>
      <c r="O6211" t="s">
        <v>72</v>
      </c>
      <c r="P6211" s="62" t="s">
        <v>73</v>
      </c>
    </row>
    <row r="6212" spans="1:16" hidden="1" x14ac:dyDescent="0.2">
      <c r="A6212" s="62" t="s">
        <v>16193</v>
      </c>
      <c r="B6212" s="62" t="s">
        <v>5017</v>
      </c>
      <c r="O6212" t="s">
        <v>72</v>
      </c>
      <c r="P6212" s="62" t="s">
        <v>73</v>
      </c>
    </row>
    <row r="6213" spans="1:16" hidden="1" x14ac:dyDescent="0.2">
      <c r="A6213" s="62" t="s">
        <v>16194</v>
      </c>
      <c r="B6213" s="62" t="s">
        <v>5149</v>
      </c>
      <c r="O6213" t="s">
        <v>72</v>
      </c>
      <c r="P6213" s="62" t="s">
        <v>73</v>
      </c>
    </row>
    <row r="6214" spans="1:16" hidden="1" x14ac:dyDescent="0.2">
      <c r="A6214" s="62" t="s">
        <v>16195</v>
      </c>
      <c r="B6214" s="62" t="s">
        <v>4923</v>
      </c>
      <c r="O6214" t="s">
        <v>72</v>
      </c>
      <c r="P6214" s="62" t="s">
        <v>73</v>
      </c>
    </row>
    <row r="6215" spans="1:16" hidden="1" x14ac:dyDescent="0.2">
      <c r="A6215" s="62" t="s">
        <v>16196</v>
      </c>
      <c r="B6215" s="62" t="s">
        <v>4936</v>
      </c>
      <c r="O6215" t="s">
        <v>72</v>
      </c>
      <c r="P6215" s="62" t="s">
        <v>73</v>
      </c>
    </row>
    <row r="6216" spans="1:16" hidden="1" x14ac:dyDescent="0.2">
      <c r="A6216" s="62" t="s">
        <v>16197</v>
      </c>
      <c r="B6216" s="62" t="s">
        <v>5019</v>
      </c>
      <c r="O6216" t="s">
        <v>72</v>
      </c>
      <c r="P6216" s="62" t="s">
        <v>73</v>
      </c>
    </row>
    <row r="6217" spans="1:16" hidden="1" x14ac:dyDescent="0.2">
      <c r="A6217" s="62" t="s">
        <v>16198</v>
      </c>
      <c r="B6217" s="62" t="s">
        <v>4942</v>
      </c>
      <c r="O6217" t="s">
        <v>72</v>
      </c>
      <c r="P6217" s="62" t="s">
        <v>73</v>
      </c>
    </row>
    <row r="6218" spans="1:16" hidden="1" x14ac:dyDescent="0.2">
      <c r="A6218" s="62" t="s">
        <v>16199</v>
      </c>
      <c r="B6218" s="62" t="s">
        <v>4948</v>
      </c>
      <c r="O6218" t="s">
        <v>72</v>
      </c>
      <c r="P6218" s="62" t="s">
        <v>73</v>
      </c>
    </row>
    <row r="6219" spans="1:16" hidden="1" x14ac:dyDescent="0.2">
      <c r="A6219" s="62" t="s">
        <v>16200</v>
      </c>
      <c r="B6219" s="62" t="s">
        <v>5135</v>
      </c>
      <c r="O6219" t="s">
        <v>72</v>
      </c>
      <c r="P6219" s="62" t="s">
        <v>73</v>
      </c>
    </row>
    <row r="6220" spans="1:16" hidden="1" x14ac:dyDescent="0.2">
      <c r="A6220" s="62" t="s">
        <v>16201</v>
      </c>
      <c r="B6220" s="62" t="s">
        <v>5015</v>
      </c>
      <c r="O6220" t="s">
        <v>72</v>
      </c>
      <c r="P6220" s="62" t="s">
        <v>73</v>
      </c>
    </row>
    <row r="6221" spans="1:16" hidden="1" x14ac:dyDescent="0.2">
      <c r="A6221" s="62" t="s">
        <v>16202</v>
      </c>
      <c r="B6221" s="62" t="s">
        <v>4933</v>
      </c>
      <c r="O6221" t="s">
        <v>72</v>
      </c>
      <c r="P6221" s="62" t="s">
        <v>73</v>
      </c>
    </row>
    <row r="6222" spans="1:16" hidden="1" x14ac:dyDescent="0.2">
      <c r="A6222" s="62" t="s">
        <v>16203</v>
      </c>
      <c r="B6222" s="62" t="s">
        <v>4964</v>
      </c>
      <c r="O6222" t="s">
        <v>72</v>
      </c>
      <c r="P6222" s="62" t="s">
        <v>73</v>
      </c>
    </row>
    <row r="6223" spans="1:16" hidden="1" x14ac:dyDescent="0.2">
      <c r="A6223" s="62" t="s">
        <v>16204</v>
      </c>
      <c r="B6223" s="62" t="s">
        <v>4973</v>
      </c>
      <c r="O6223" t="s">
        <v>72</v>
      </c>
      <c r="P6223" s="62" t="s">
        <v>73</v>
      </c>
    </row>
    <row r="6224" spans="1:16" hidden="1" x14ac:dyDescent="0.2">
      <c r="A6224" s="62" t="s">
        <v>16205</v>
      </c>
      <c r="B6224" s="62" t="s">
        <v>4950</v>
      </c>
      <c r="O6224" t="s">
        <v>72</v>
      </c>
      <c r="P6224" s="62" t="s">
        <v>73</v>
      </c>
    </row>
    <row r="6225" spans="1:16" hidden="1" x14ac:dyDescent="0.2">
      <c r="A6225" s="62" t="s">
        <v>16206</v>
      </c>
      <c r="B6225" s="62" t="s">
        <v>5022</v>
      </c>
      <c r="O6225" t="s">
        <v>72</v>
      </c>
      <c r="P6225" s="62" t="s">
        <v>73</v>
      </c>
    </row>
    <row r="6226" spans="1:16" hidden="1" x14ac:dyDescent="0.2">
      <c r="A6226" s="62" t="s">
        <v>16207</v>
      </c>
      <c r="B6226" s="62" t="s">
        <v>4991</v>
      </c>
      <c r="O6226" t="s">
        <v>72</v>
      </c>
      <c r="P6226" s="62" t="s">
        <v>73</v>
      </c>
    </row>
    <row r="6227" spans="1:16" hidden="1" x14ac:dyDescent="0.2">
      <c r="A6227" s="62" t="s">
        <v>16208</v>
      </c>
      <c r="B6227" s="62" t="s">
        <v>5132</v>
      </c>
      <c r="O6227" t="s">
        <v>72</v>
      </c>
      <c r="P6227" s="62" t="s">
        <v>73</v>
      </c>
    </row>
    <row r="6228" spans="1:16" hidden="1" x14ac:dyDescent="0.2">
      <c r="A6228" s="62" t="s">
        <v>16209</v>
      </c>
      <c r="B6228" s="62" t="s">
        <v>5117</v>
      </c>
      <c r="O6228" t="s">
        <v>72</v>
      </c>
      <c r="P6228" s="62" t="s">
        <v>73</v>
      </c>
    </row>
    <row r="6229" spans="1:16" hidden="1" x14ac:dyDescent="0.2">
      <c r="A6229" s="62" t="s">
        <v>16210</v>
      </c>
      <c r="B6229" s="62" t="s">
        <v>5123</v>
      </c>
      <c r="O6229" t="s">
        <v>72</v>
      </c>
      <c r="P6229" s="62" t="s">
        <v>73</v>
      </c>
    </row>
    <row r="6230" spans="1:16" hidden="1" x14ac:dyDescent="0.2">
      <c r="A6230" s="62" t="s">
        <v>16211</v>
      </c>
      <c r="B6230" s="62" t="s">
        <v>5126</v>
      </c>
      <c r="O6230" t="s">
        <v>72</v>
      </c>
      <c r="P6230" s="62" t="s">
        <v>73</v>
      </c>
    </row>
    <row r="6231" spans="1:16" hidden="1" x14ac:dyDescent="0.2">
      <c r="A6231" s="62" t="s">
        <v>16212</v>
      </c>
      <c r="B6231" s="62" t="s">
        <v>5129</v>
      </c>
      <c r="O6231" t="s">
        <v>72</v>
      </c>
      <c r="P6231" s="62" t="s">
        <v>73</v>
      </c>
    </row>
    <row r="6232" spans="1:16" hidden="1" x14ac:dyDescent="0.2">
      <c r="A6232" s="62" t="s">
        <v>16213</v>
      </c>
      <c r="B6232" s="62" t="s">
        <v>5233</v>
      </c>
      <c r="O6232" t="s">
        <v>287</v>
      </c>
      <c r="P6232" s="62" t="s">
        <v>288</v>
      </c>
    </row>
    <row r="6233" spans="1:16" hidden="1" x14ac:dyDescent="0.2">
      <c r="A6233" s="62" t="s">
        <v>16214</v>
      </c>
      <c r="B6233" s="62" t="s">
        <v>5239</v>
      </c>
      <c r="O6233" t="s">
        <v>287</v>
      </c>
      <c r="P6233" s="62" t="s">
        <v>288</v>
      </c>
    </row>
    <row r="6234" spans="1:16" hidden="1" x14ac:dyDescent="0.2">
      <c r="A6234" s="62" t="s">
        <v>16215</v>
      </c>
      <c r="B6234" s="62" t="s">
        <v>5242</v>
      </c>
      <c r="O6234" t="s">
        <v>287</v>
      </c>
      <c r="P6234" s="62" t="s">
        <v>288</v>
      </c>
    </row>
    <row r="6235" spans="1:16" hidden="1" x14ac:dyDescent="0.2">
      <c r="A6235" s="62" t="s">
        <v>16216</v>
      </c>
      <c r="B6235" s="62" t="s">
        <v>5227</v>
      </c>
      <c r="O6235" t="s">
        <v>287</v>
      </c>
      <c r="P6235" s="62" t="s">
        <v>288</v>
      </c>
    </row>
    <row r="6236" spans="1:16" hidden="1" x14ac:dyDescent="0.2">
      <c r="A6236" s="62" t="s">
        <v>16217</v>
      </c>
      <c r="B6236" s="62" t="s">
        <v>5236</v>
      </c>
      <c r="O6236" t="s">
        <v>287</v>
      </c>
      <c r="P6236" s="62" t="s">
        <v>288</v>
      </c>
    </row>
    <row r="6237" spans="1:16" hidden="1" x14ac:dyDescent="0.2">
      <c r="A6237" s="62" t="s">
        <v>16218</v>
      </c>
      <c r="B6237" s="62" t="s">
        <v>288</v>
      </c>
      <c r="O6237" t="s">
        <v>287</v>
      </c>
      <c r="P6237" s="62" t="s">
        <v>288</v>
      </c>
    </row>
    <row r="6238" spans="1:16" hidden="1" x14ac:dyDescent="0.2">
      <c r="A6238" s="62" t="s">
        <v>16219</v>
      </c>
      <c r="B6238" s="62" t="s">
        <v>5224</v>
      </c>
      <c r="O6238" t="s">
        <v>287</v>
      </c>
      <c r="P6238" s="62" t="s">
        <v>288</v>
      </c>
    </row>
    <row r="6239" spans="1:16" hidden="1" x14ac:dyDescent="0.2">
      <c r="A6239" s="62" t="s">
        <v>16220</v>
      </c>
      <c r="B6239" s="62" t="s">
        <v>5230</v>
      </c>
      <c r="O6239" t="s">
        <v>287</v>
      </c>
      <c r="P6239" s="62" t="s">
        <v>288</v>
      </c>
    </row>
    <row r="6240" spans="1:16" hidden="1" x14ac:dyDescent="0.2">
      <c r="A6240" s="62" t="s">
        <v>16221</v>
      </c>
      <c r="B6240" s="62" t="s">
        <v>5248</v>
      </c>
      <c r="O6240" t="s">
        <v>287</v>
      </c>
      <c r="P6240" s="62" t="s">
        <v>288</v>
      </c>
    </row>
    <row r="6241" spans="1:16" hidden="1" x14ac:dyDescent="0.2">
      <c r="A6241" s="62" t="s">
        <v>16222</v>
      </c>
      <c r="B6241" s="62" t="s">
        <v>5245</v>
      </c>
      <c r="O6241" t="s">
        <v>287</v>
      </c>
      <c r="P6241" s="62" t="s">
        <v>288</v>
      </c>
    </row>
    <row r="6242" spans="1:16" hidden="1" x14ac:dyDescent="0.2">
      <c r="A6242" s="62" t="s">
        <v>16223</v>
      </c>
      <c r="B6242" s="62" t="s">
        <v>428</v>
      </c>
      <c r="O6242" t="s">
        <v>16812</v>
      </c>
      <c r="P6242" s="62" t="s">
        <v>428</v>
      </c>
    </row>
    <row r="6243" spans="1:16" hidden="1" x14ac:dyDescent="0.2">
      <c r="A6243" s="62" t="s">
        <v>16224</v>
      </c>
      <c r="B6243" s="62" t="s">
        <v>7044</v>
      </c>
      <c r="O6243" t="s">
        <v>87</v>
      </c>
      <c r="P6243" s="62" t="s">
        <v>88</v>
      </c>
    </row>
    <row r="6244" spans="1:16" hidden="1" x14ac:dyDescent="0.2">
      <c r="A6244" s="62" t="s">
        <v>16225</v>
      </c>
      <c r="B6244" s="62" t="s">
        <v>7048</v>
      </c>
      <c r="O6244" t="s">
        <v>87</v>
      </c>
      <c r="P6244" s="62" t="s">
        <v>88</v>
      </c>
    </row>
    <row r="6245" spans="1:16" hidden="1" x14ac:dyDescent="0.2">
      <c r="A6245" s="62" t="s">
        <v>16226</v>
      </c>
      <c r="B6245" s="62" t="s">
        <v>7081</v>
      </c>
      <c r="O6245" t="s">
        <v>87</v>
      </c>
      <c r="P6245" s="62" t="s">
        <v>88</v>
      </c>
    </row>
    <row r="6246" spans="1:16" hidden="1" x14ac:dyDescent="0.2">
      <c r="A6246" s="62" t="s">
        <v>16227</v>
      </c>
      <c r="B6246" s="62" t="s">
        <v>7101</v>
      </c>
      <c r="O6246" t="s">
        <v>87</v>
      </c>
      <c r="P6246" s="62" t="s">
        <v>88</v>
      </c>
    </row>
    <row r="6247" spans="1:16" hidden="1" x14ac:dyDescent="0.2">
      <c r="A6247" s="62" t="s">
        <v>16228</v>
      </c>
      <c r="B6247" s="62" t="s">
        <v>7040</v>
      </c>
      <c r="O6247" t="s">
        <v>87</v>
      </c>
      <c r="P6247" s="62" t="s">
        <v>88</v>
      </c>
    </row>
    <row r="6248" spans="1:16" hidden="1" x14ac:dyDescent="0.2">
      <c r="A6248" s="62" t="s">
        <v>16229</v>
      </c>
      <c r="B6248" s="62" t="s">
        <v>7073</v>
      </c>
      <c r="O6248" t="s">
        <v>87</v>
      </c>
      <c r="P6248" s="62" t="s">
        <v>88</v>
      </c>
    </row>
    <row r="6249" spans="1:16" hidden="1" x14ac:dyDescent="0.2">
      <c r="A6249" s="62" t="s">
        <v>16230</v>
      </c>
      <c r="B6249" s="62" t="s">
        <v>7091</v>
      </c>
      <c r="O6249" t="s">
        <v>87</v>
      </c>
      <c r="P6249" s="62" t="s">
        <v>88</v>
      </c>
    </row>
    <row r="6250" spans="1:16" hidden="1" x14ac:dyDescent="0.2">
      <c r="A6250" s="62" t="s">
        <v>16231</v>
      </c>
      <c r="B6250" s="62" t="s">
        <v>7059</v>
      </c>
      <c r="O6250" t="s">
        <v>87</v>
      </c>
      <c r="P6250" s="62" t="s">
        <v>88</v>
      </c>
    </row>
    <row r="6251" spans="1:16" hidden="1" x14ac:dyDescent="0.2">
      <c r="A6251" s="62" t="s">
        <v>16232</v>
      </c>
      <c r="B6251" s="62" t="s">
        <v>6969</v>
      </c>
      <c r="O6251" t="s">
        <v>87</v>
      </c>
      <c r="P6251" s="62" t="s">
        <v>88</v>
      </c>
    </row>
    <row r="6252" spans="1:16" hidden="1" x14ac:dyDescent="0.2">
      <c r="A6252" s="62" t="s">
        <v>16233</v>
      </c>
      <c r="B6252" s="62" t="s">
        <v>6973</v>
      </c>
      <c r="O6252" t="s">
        <v>87</v>
      </c>
      <c r="P6252" s="62" t="s">
        <v>88</v>
      </c>
    </row>
    <row r="6253" spans="1:16" hidden="1" x14ac:dyDescent="0.2">
      <c r="A6253" s="62" t="s">
        <v>16234</v>
      </c>
      <c r="B6253" s="62" t="s">
        <v>6976</v>
      </c>
      <c r="O6253" t="s">
        <v>87</v>
      </c>
      <c r="P6253" s="62" t="s">
        <v>88</v>
      </c>
    </row>
    <row r="6254" spans="1:16" hidden="1" x14ac:dyDescent="0.2">
      <c r="A6254" s="62" t="s">
        <v>16235</v>
      </c>
      <c r="B6254" s="62" t="s">
        <v>6999</v>
      </c>
      <c r="O6254" t="s">
        <v>87</v>
      </c>
      <c r="P6254" s="62" t="s">
        <v>88</v>
      </c>
    </row>
    <row r="6255" spans="1:16" hidden="1" x14ac:dyDescent="0.2">
      <c r="A6255" s="62" t="s">
        <v>16236</v>
      </c>
      <c r="B6255" s="62" t="s">
        <v>7003</v>
      </c>
      <c r="O6255" t="s">
        <v>87</v>
      </c>
      <c r="P6255" s="62" t="s">
        <v>88</v>
      </c>
    </row>
    <row r="6256" spans="1:16" hidden="1" x14ac:dyDescent="0.2">
      <c r="A6256" s="62" t="s">
        <v>16237</v>
      </c>
      <c r="B6256" s="62" t="s">
        <v>7070</v>
      </c>
      <c r="O6256" t="s">
        <v>87</v>
      </c>
      <c r="P6256" s="62" t="s">
        <v>88</v>
      </c>
    </row>
    <row r="6257" spans="1:16" hidden="1" x14ac:dyDescent="0.2">
      <c r="A6257" s="62" t="s">
        <v>16238</v>
      </c>
      <c r="B6257" s="62" t="s">
        <v>7077</v>
      </c>
      <c r="O6257" t="s">
        <v>87</v>
      </c>
      <c r="P6257" s="62" t="s">
        <v>88</v>
      </c>
    </row>
    <row r="6258" spans="1:16" hidden="1" x14ac:dyDescent="0.2">
      <c r="A6258" s="62" t="s">
        <v>16239</v>
      </c>
      <c r="B6258" s="62" t="s">
        <v>6966</v>
      </c>
      <c r="O6258" t="s">
        <v>87</v>
      </c>
      <c r="P6258" s="62" t="s">
        <v>88</v>
      </c>
    </row>
    <row r="6259" spans="1:16" hidden="1" x14ac:dyDescent="0.2">
      <c r="A6259" s="62" t="s">
        <v>16240</v>
      </c>
      <c r="B6259" s="62" t="s">
        <v>7020</v>
      </c>
      <c r="O6259" t="s">
        <v>87</v>
      </c>
      <c r="P6259" s="62" t="s">
        <v>88</v>
      </c>
    </row>
    <row r="6260" spans="1:16" hidden="1" x14ac:dyDescent="0.2">
      <c r="A6260" s="62" t="s">
        <v>16241</v>
      </c>
      <c r="B6260" s="62" t="s">
        <v>7023</v>
      </c>
      <c r="O6260" t="s">
        <v>87</v>
      </c>
      <c r="P6260" s="62" t="s">
        <v>88</v>
      </c>
    </row>
    <row r="6261" spans="1:16" hidden="1" x14ac:dyDescent="0.2">
      <c r="A6261" s="62" t="s">
        <v>16242</v>
      </c>
      <c r="B6261" s="62" t="s">
        <v>88</v>
      </c>
      <c r="O6261" t="s">
        <v>87</v>
      </c>
      <c r="P6261" s="62" t="s">
        <v>88</v>
      </c>
    </row>
    <row r="6262" spans="1:16" hidden="1" x14ac:dyDescent="0.2">
      <c r="A6262" s="62" t="s">
        <v>16243</v>
      </c>
      <c r="B6262" s="62" t="s">
        <v>6983</v>
      </c>
      <c r="O6262" t="s">
        <v>87</v>
      </c>
      <c r="P6262" s="62" t="s">
        <v>88</v>
      </c>
    </row>
    <row r="6263" spans="1:16" hidden="1" x14ac:dyDescent="0.2">
      <c r="A6263" s="62" t="s">
        <v>16244</v>
      </c>
      <c r="B6263" s="62" t="s">
        <v>6979</v>
      </c>
      <c r="O6263" t="s">
        <v>87</v>
      </c>
      <c r="P6263" s="62" t="s">
        <v>88</v>
      </c>
    </row>
    <row r="6264" spans="1:16" hidden="1" x14ac:dyDescent="0.2">
      <c r="A6264" s="62" t="s">
        <v>16245</v>
      </c>
      <c r="B6264" s="62" t="s">
        <v>6954</v>
      </c>
      <c r="O6264" t="s">
        <v>87</v>
      </c>
      <c r="P6264" s="62" t="s">
        <v>88</v>
      </c>
    </row>
    <row r="6265" spans="1:16" hidden="1" x14ac:dyDescent="0.2">
      <c r="A6265" s="62" t="s">
        <v>16246</v>
      </c>
      <c r="B6265" s="62" t="s">
        <v>6957</v>
      </c>
      <c r="O6265" t="s">
        <v>87</v>
      </c>
      <c r="P6265" s="62" t="s">
        <v>88</v>
      </c>
    </row>
    <row r="6266" spans="1:16" hidden="1" x14ac:dyDescent="0.2">
      <c r="A6266" s="62" t="s">
        <v>16247</v>
      </c>
      <c r="B6266" s="62" t="s">
        <v>6960</v>
      </c>
      <c r="O6266" t="s">
        <v>87</v>
      </c>
      <c r="P6266" s="62" t="s">
        <v>88</v>
      </c>
    </row>
    <row r="6267" spans="1:16" hidden="1" x14ac:dyDescent="0.2">
      <c r="A6267" s="62" t="s">
        <v>16248</v>
      </c>
      <c r="B6267" s="62" t="s">
        <v>6963</v>
      </c>
      <c r="O6267" t="s">
        <v>87</v>
      </c>
      <c r="P6267" s="62" t="s">
        <v>88</v>
      </c>
    </row>
    <row r="6268" spans="1:16" hidden="1" x14ac:dyDescent="0.2">
      <c r="A6268" s="62" t="s">
        <v>16249</v>
      </c>
      <c r="B6268" s="62" t="s">
        <v>6987</v>
      </c>
      <c r="O6268" t="s">
        <v>87</v>
      </c>
      <c r="P6268" s="62" t="s">
        <v>88</v>
      </c>
    </row>
    <row r="6269" spans="1:16" hidden="1" x14ac:dyDescent="0.2">
      <c r="A6269" s="62" t="s">
        <v>16250</v>
      </c>
      <c r="B6269" s="62" t="s">
        <v>7011</v>
      </c>
      <c r="O6269" t="s">
        <v>87</v>
      </c>
      <c r="P6269" s="62" t="s">
        <v>88</v>
      </c>
    </row>
    <row r="6270" spans="1:16" hidden="1" x14ac:dyDescent="0.2">
      <c r="A6270" s="62" t="s">
        <v>16251</v>
      </c>
      <c r="B6270" s="62" t="s">
        <v>7014</v>
      </c>
      <c r="O6270" t="s">
        <v>87</v>
      </c>
      <c r="P6270" s="62" t="s">
        <v>88</v>
      </c>
    </row>
    <row r="6271" spans="1:16" hidden="1" x14ac:dyDescent="0.2">
      <c r="A6271" s="62" t="s">
        <v>16252</v>
      </c>
      <c r="B6271" s="62" t="s">
        <v>7017</v>
      </c>
      <c r="O6271" t="s">
        <v>87</v>
      </c>
      <c r="P6271" s="62" t="s">
        <v>88</v>
      </c>
    </row>
    <row r="6272" spans="1:16" hidden="1" x14ac:dyDescent="0.2">
      <c r="A6272" s="62" t="s">
        <v>16253</v>
      </c>
      <c r="B6272" s="62" t="s">
        <v>7026</v>
      </c>
      <c r="O6272" t="s">
        <v>87</v>
      </c>
      <c r="P6272" s="62" t="s">
        <v>88</v>
      </c>
    </row>
    <row r="6273" spans="1:16" hidden="1" x14ac:dyDescent="0.2">
      <c r="A6273" s="62" t="s">
        <v>16254</v>
      </c>
      <c r="B6273" s="62" t="s">
        <v>7029</v>
      </c>
      <c r="O6273" t="s">
        <v>87</v>
      </c>
      <c r="P6273" s="62" t="s">
        <v>88</v>
      </c>
    </row>
    <row r="6274" spans="1:16" hidden="1" x14ac:dyDescent="0.2">
      <c r="A6274" s="62" t="s">
        <v>16255</v>
      </c>
      <c r="B6274" s="62" t="s">
        <v>7032</v>
      </c>
      <c r="O6274" t="s">
        <v>87</v>
      </c>
      <c r="P6274" s="62" t="s">
        <v>88</v>
      </c>
    </row>
    <row r="6275" spans="1:16" hidden="1" x14ac:dyDescent="0.2">
      <c r="A6275" s="62" t="s">
        <v>16256</v>
      </c>
      <c r="B6275" s="62" t="s">
        <v>7056</v>
      </c>
      <c r="O6275" t="s">
        <v>87</v>
      </c>
      <c r="P6275" s="62" t="s">
        <v>88</v>
      </c>
    </row>
    <row r="6276" spans="1:16" hidden="1" x14ac:dyDescent="0.2">
      <c r="A6276" s="62" t="s">
        <v>16257</v>
      </c>
      <c r="B6276" s="62" t="s">
        <v>7063</v>
      </c>
      <c r="O6276" t="s">
        <v>87</v>
      </c>
      <c r="P6276" s="62" t="s">
        <v>88</v>
      </c>
    </row>
    <row r="6277" spans="1:16" hidden="1" x14ac:dyDescent="0.2">
      <c r="A6277" s="62" t="s">
        <v>16258</v>
      </c>
      <c r="B6277" s="62" t="s">
        <v>7085</v>
      </c>
      <c r="O6277" t="s">
        <v>87</v>
      </c>
      <c r="P6277" s="62" t="s">
        <v>88</v>
      </c>
    </row>
    <row r="6278" spans="1:16" hidden="1" x14ac:dyDescent="0.2">
      <c r="A6278" s="62" t="s">
        <v>16259</v>
      </c>
      <c r="B6278" s="62" t="s">
        <v>7095</v>
      </c>
      <c r="O6278" t="s">
        <v>87</v>
      </c>
      <c r="P6278" s="62" t="s">
        <v>88</v>
      </c>
    </row>
    <row r="6279" spans="1:16" hidden="1" x14ac:dyDescent="0.2">
      <c r="A6279" s="62" t="s">
        <v>16260</v>
      </c>
      <c r="B6279" s="62" t="s">
        <v>7052</v>
      </c>
      <c r="O6279" t="s">
        <v>87</v>
      </c>
      <c r="P6279" s="62" t="s">
        <v>88</v>
      </c>
    </row>
    <row r="6280" spans="1:16" hidden="1" x14ac:dyDescent="0.2">
      <c r="A6280" s="62" t="s">
        <v>16261</v>
      </c>
      <c r="B6280" s="62" t="s">
        <v>7112</v>
      </c>
      <c r="O6280" t="s">
        <v>87</v>
      </c>
      <c r="P6280" s="62" t="s">
        <v>88</v>
      </c>
    </row>
    <row r="6281" spans="1:16" hidden="1" x14ac:dyDescent="0.2">
      <c r="A6281" s="62" t="s">
        <v>16262</v>
      </c>
      <c r="B6281" s="62" t="s">
        <v>7007</v>
      </c>
      <c r="O6281" t="s">
        <v>87</v>
      </c>
      <c r="P6281" s="62" t="s">
        <v>88</v>
      </c>
    </row>
    <row r="6282" spans="1:16" hidden="1" x14ac:dyDescent="0.2">
      <c r="A6282" s="62" t="s">
        <v>16263</v>
      </c>
      <c r="B6282" s="62" t="s">
        <v>7066</v>
      </c>
      <c r="O6282" t="s">
        <v>87</v>
      </c>
      <c r="P6282" s="62" t="s">
        <v>88</v>
      </c>
    </row>
    <row r="6283" spans="1:16" hidden="1" x14ac:dyDescent="0.2">
      <c r="A6283" s="62" t="s">
        <v>16264</v>
      </c>
      <c r="B6283" s="62" t="s">
        <v>7088</v>
      </c>
      <c r="O6283" t="s">
        <v>87</v>
      </c>
      <c r="P6283" s="62" t="s">
        <v>88</v>
      </c>
    </row>
    <row r="6284" spans="1:16" hidden="1" x14ac:dyDescent="0.2">
      <c r="A6284" s="62" t="s">
        <v>16265</v>
      </c>
      <c r="B6284" s="62" t="s">
        <v>6991</v>
      </c>
      <c r="O6284" t="s">
        <v>87</v>
      </c>
      <c r="P6284" s="62" t="s">
        <v>88</v>
      </c>
    </row>
    <row r="6285" spans="1:16" hidden="1" x14ac:dyDescent="0.2">
      <c r="A6285" s="62" t="s">
        <v>16266</v>
      </c>
      <c r="B6285" s="62" t="s">
        <v>6995</v>
      </c>
      <c r="O6285" t="s">
        <v>87</v>
      </c>
      <c r="P6285" s="62" t="s">
        <v>88</v>
      </c>
    </row>
    <row r="6286" spans="1:16" hidden="1" x14ac:dyDescent="0.2">
      <c r="A6286" s="62" t="s">
        <v>16267</v>
      </c>
      <c r="B6286" s="62" t="s">
        <v>7104</v>
      </c>
      <c r="O6286" t="s">
        <v>87</v>
      </c>
      <c r="P6286" s="62" t="s">
        <v>88</v>
      </c>
    </row>
    <row r="6287" spans="1:16" hidden="1" x14ac:dyDescent="0.2">
      <c r="A6287" s="62" t="s">
        <v>16268</v>
      </c>
      <c r="B6287" s="62" t="s">
        <v>7108</v>
      </c>
      <c r="O6287" t="s">
        <v>87</v>
      </c>
      <c r="P6287" s="62" t="s">
        <v>88</v>
      </c>
    </row>
    <row r="6288" spans="1:16" hidden="1" x14ac:dyDescent="0.2">
      <c r="A6288" s="62" t="s">
        <v>16269</v>
      </c>
      <c r="B6288" s="62" t="s">
        <v>7036</v>
      </c>
      <c r="O6288" t="s">
        <v>87</v>
      </c>
      <c r="P6288" s="62" t="s">
        <v>88</v>
      </c>
    </row>
    <row r="6289" spans="1:16" hidden="1" x14ac:dyDescent="0.2">
      <c r="A6289" s="62" t="s">
        <v>16270</v>
      </c>
      <c r="B6289" s="62" t="s">
        <v>7098</v>
      </c>
      <c r="O6289" t="s">
        <v>87</v>
      </c>
      <c r="P6289" s="62" t="s">
        <v>88</v>
      </c>
    </row>
    <row r="6290" spans="1:16" hidden="1" x14ac:dyDescent="0.2">
      <c r="A6290" s="62" t="s">
        <v>16271</v>
      </c>
      <c r="B6290" s="62" t="s">
        <v>346</v>
      </c>
      <c r="O6290" t="s">
        <v>351</v>
      </c>
      <c r="P6290" s="62" t="s">
        <v>352</v>
      </c>
    </row>
    <row r="6291" spans="1:16" hidden="1" x14ac:dyDescent="0.2">
      <c r="A6291" s="62" t="s">
        <v>16272</v>
      </c>
      <c r="B6291" s="62" t="s">
        <v>342</v>
      </c>
      <c r="O6291" t="s">
        <v>351</v>
      </c>
      <c r="P6291" s="62" t="s">
        <v>352</v>
      </c>
    </row>
    <row r="6292" spans="1:16" hidden="1" x14ac:dyDescent="0.2">
      <c r="A6292" s="62" t="s">
        <v>16273</v>
      </c>
      <c r="B6292" s="62" t="s">
        <v>397</v>
      </c>
      <c r="O6292" t="s">
        <v>351</v>
      </c>
      <c r="P6292" s="62" t="s">
        <v>352</v>
      </c>
    </row>
    <row r="6293" spans="1:16" hidden="1" x14ac:dyDescent="0.2">
      <c r="A6293" s="62" t="s">
        <v>16274</v>
      </c>
      <c r="B6293" s="62" t="s">
        <v>439</v>
      </c>
      <c r="O6293" t="s">
        <v>351</v>
      </c>
      <c r="P6293" s="62" t="s">
        <v>352</v>
      </c>
    </row>
    <row r="6294" spans="1:16" hidden="1" x14ac:dyDescent="0.2">
      <c r="A6294" s="62" t="s">
        <v>16275</v>
      </c>
      <c r="B6294" s="62" t="s">
        <v>437</v>
      </c>
      <c r="O6294" t="s">
        <v>351</v>
      </c>
      <c r="P6294" s="62" t="s">
        <v>352</v>
      </c>
    </row>
    <row r="6295" spans="1:16" hidden="1" x14ac:dyDescent="0.2">
      <c r="A6295" s="62" t="s">
        <v>16276</v>
      </c>
      <c r="B6295" s="62" t="s">
        <v>275</v>
      </c>
      <c r="O6295" t="s">
        <v>351</v>
      </c>
      <c r="P6295" s="62" t="s">
        <v>352</v>
      </c>
    </row>
    <row r="6296" spans="1:16" hidden="1" x14ac:dyDescent="0.2">
      <c r="A6296" s="62" t="s">
        <v>16277</v>
      </c>
      <c r="B6296" s="62" t="s">
        <v>448</v>
      </c>
      <c r="O6296" t="s">
        <v>351</v>
      </c>
      <c r="P6296" s="62" t="s">
        <v>352</v>
      </c>
    </row>
    <row r="6297" spans="1:16" hidden="1" x14ac:dyDescent="0.2">
      <c r="A6297" s="62" t="s">
        <v>16278</v>
      </c>
      <c r="B6297" s="62" t="s">
        <v>352</v>
      </c>
      <c r="O6297" t="s">
        <v>351</v>
      </c>
      <c r="P6297" s="62" t="s">
        <v>352</v>
      </c>
    </row>
    <row r="6298" spans="1:16" hidden="1" x14ac:dyDescent="0.2">
      <c r="A6298" s="62" t="s">
        <v>16279</v>
      </c>
      <c r="B6298" s="62" t="s">
        <v>249</v>
      </c>
      <c r="O6298" t="s">
        <v>351</v>
      </c>
      <c r="P6298" s="62" t="s">
        <v>352</v>
      </c>
    </row>
    <row r="6299" spans="1:16" hidden="1" x14ac:dyDescent="0.2">
      <c r="A6299" s="62" t="s">
        <v>16280</v>
      </c>
      <c r="B6299" s="62" t="s">
        <v>306</v>
      </c>
      <c r="O6299" t="s">
        <v>351</v>
      </c>
      <c r="P6299" s="62" t="s">
        <v>352</v>
      </c>
    </row>
    <row r="6300" spans="1:16" hidden="1" x14ac:dyDescent="0.2">
      <c r="A6300" s="62" t="s">
        <v>16281</v>
      </c>
      <c r="B6300" s="62" t="s">
        <v>441</v>
      </c>
      <c r="O6300" t="s">
        <v>351</v>
      </c>
      <c r="P6300" s="62" t="s">
        <v>352</v>
      </c>
    </row>
    <row r="6301" spans="1:16" hidden="1" x14ac:dyDescent="0.2">
      <c r="A6301" s="62" t="s">
        <v>16282</v>
      </c>
      <c r="B6301" s="62" t="s">
        <v>208</v>
      </c>
      <c r="O6301" t="s">
        <v>351</v>
      </c>
      <c r="P6301" s="62" t="s">
        <v>352</v>
      </c>
    </row>
    <row r="6302" spans="1:16" hidden="1" x14ac:dyDescent="0.2">
      <c r="A6302" s="62" t="s">
        <v>16283</v>
      </c>
      <c r="B6302" s="62" t="s">
        <v>7186</v>
      </c>
      <c r="O6302" t="s">
        <v>351</v>
      </c>
      <c r="P6302" s="62" t="s">
        <v>352</v>
      </c>
    </row>
    <row r="6303" spans="1:16" hidden="1" x14ac:dyDescent="0.2">
      <c r="A6303" s="62" t="s">
        <v>16284</v>
      </c>
      <c r="B6303" s="62" t="s">
        <v>138</v>
      </c>
      <c r="O6303" t="s">
        <v>351</v>
      </c>
      <c r="P6303" s="62" t="s">
        <v>352</v>
      </c>
    </row>
    <row r="6304" spans="1:16" hidden="1" x14ac:dyDescent="0.2">
      <c r="A6304" s="62" t="s">
        <v>16285</v>
      </c>
      <c r="B6304" s="62" t="s">
        <v>340</v>
      </c>
      <c r="O6304" t="s">
        <v>351</v>
      </c>
      <c r="P6304" s="62" t="s">
        <v>352</v>
      </c>
    </row>
    <row r="6305" spans="1:16" hidden="1" x14ac:dyDescent="0.2">
      <c r="A6305" s="62" t="s">
        <v>16286</v>
      </c>
      <c r="B6305" s="62" t="s">
        <v>232</v>
      </c>
      <c r="O6305" t="s">
        <v>351</v>
      </c>
      <c r="P6305" s="62" t="s">
        <v>352</v>
      </c>
    </row>
    <row r="6306" spans="1:16" hidden="1" x14ac:dyDescent="0.2">
      <c r="A6306" s="62" t="s">
        <v>16287</v>
      </c>
      <c r="B6306" s="62" t="s">
        <v>253</v>
      </c>
      <c r="O6306" t="s">
        <v>189</v>
      </c>
      <c r="P6306" s="62" t="s">
        <v>190</v>
      </c>
    </row>
    <row r="6307" spans="1:16" hidden="1" x14ac:dyDescent="0.2">
      <c r="A6307" s="62" t="s">
        <v>16288</v>
      </c>
      <c r="B6307" s="62" t="s">
        <v>294</v>
      </c>
      <c r="O6307" t="s">
        <v>189</v>
      </c>
      <c r="P6307" s="62" t="s">
        <v>190</v>
      </c>
    </row>
    <row r="6308" spans="1:16" hidden="1" x14ac:dyDescent="0.2">
      <c r="A6308" s="62" t="s">
        <v>16289</v>
      </c>
      <c r="B6308" s="62" t="s">
        <v>296</v>
      </c>
      <c r="O6308" t="s">
        <v>189</v>
      </c>
      <c r="P6308" s="62" t="s">
        <v>190</v>
      </c>
    </row>
    <row r="6309" spans="1:16" hidden="1" x14ac:dyDescent="0.2">
      <c r="A6309" s="62" t="s">
        <v>16290</v>
      </c>
      <c r="B6309" s="62" t="s">
        <v>192</v>
      </c>
      <c r="O6309" t="s">
        <v>189</v>
      </c>
      <c r="P6309" s="62" t="s">
        <v>190</v>
      </c>
    </row>
    <row r="6310" spans="1:16" hidden="1" x14ac:dyDescent="0.2">
      <c r="A6310" s="62" t="s">
        <v>16291</v>
      </c>
      <c r="B6310" s="62" t="s">
        <v>200</v>
      </c>
      <c r="O6310" t="s">
        <v>189</v>
      </c>
      <c r="P6310" s="62" t="s">
        <v>190</v>
      </c>
    </row>
    <row r="6311" spans="1:16" hidden="1" x14ac:dyDescent="0.2">
      <c r="A6311" s="62" t="s">
        <v>7306</v>
      </c>
      <c r="B6311" s="62" t="s">
        <v>7307</v>
      </c>
      <c r="O6311" t="s">
        <v>189</v>
      </c>
      <c r="P6311" s="62" t="s">
        <v>190</v>
      </c>
    </row>
    <row r="6312" spans="1:16" hidden="1" x14ac:dyDescent="0.2">
      <c r="A6312" s="62" t="s">
        <v>16292</v>
      </c>
      <c r="B6312" s="62" t="s">
        <v>251</v>
      </c>
      <c r="O6312" t="s">
        <v>189</v>
      </c>
      <c r="P6312" s="62" t="s">
        <v>190</v>
      </c>
    </row>
    <row r="6313" spans="1:16" hidden="1" x14ac:dyDescent="0.2">
      <c r="A6313" s="62" t="s">
        <v>16293</v>
      </c>
      <c r="B6313" s="62" t="s">
        <v>386</v>
      </c>
      <c r="O6313" t="s">
        <v>189</v>
      </c>
      <c r="P6313" s="62" t="s">
        <v>190</v>
      </c>
    </row>
    <row r="6314" spans="1:16" hidden="1" x14ac:dyDescent="0.2">
      <c r="A6314" s="62" t="s">
        <v>16294</v>
      </c>
      <c r="B6314" s="62" t="s">
        <v>259</v>
      </c>
      <c r="O6314" t="s">
        <v>189</v>
      </c>
      <c r="P6314" s="62" t="s">
        <v>190</v>
      </c>
    </row>
    <row r="6315" spans="1:16" hidden="1" x14ac:dyDescent="0.2">
      <c r="A6315" s="62" t="s">
        <v>16295</v>
      </c>
      <c r="B6315" s="62" t="s">
        <v>198</v>
      </c>
      <c r="O6315" t="s">
        <v>189</v>
      </c>
      <c r="P6315" s="62" t="s">
        <v>190</v>
      </c>
    </row>
    <row r="6316" spans="1:16" hidden="1" x14ac:dyDescent="0.2">
      <c r="A6316" s="62" t="s">
        <v>16296</v>
      </c>
      <c r="B6316" s="62" t="s">
        <v>7244</v>
      </c>
      <c r="O6316" t="s">
        <v>189</v>
      </c>
      <c r="P6316" s="62" t="s">
        <v>190</v>
      </c>
    </row>
    <row r="6317" spans="1:16" hidden="1" x14ac:dyDescent="0.2">
      <c r="A6317" s="62" t="s">
        <v>16297</v>
      </c>
      <c r="B6317" s="62" t="s">
        <v>7260</v>
      </c>
      <c r="O6317" t="s">
        <v>189</v>
      </c>
      <c r="P6317" s="62" t="s">
        <v>190</v>
      </c>
    </row>
    <row r="6318" spans="1:16" hidden="1" x14ac:dyDescent="0.2">
      <c r="A6318" s="62" t="s">
        <v>16298</v>
      </c>
      <c r="B6318" s="62" t="s">
        <v>7235</v>
      </c>
      <c r="O6318" t="s">
        <v>189</v>
      </c>
      <c r="P6318" s="62" t="s">
        <v>190</v>
      </c>
    </row>
    <row r="6319" spans="1:16" hidden="1" x14ac:dyDescent="0.2">
      <c r="A6319" s="62" t="s">
        <v>16299</v>
      </c>
      <c r="B6319" s="62" t="s">
        <v>190</v>
      </c>
      <c r="O6319" t="s">
        <v>189</v>
      </c>
      <c r="P6319" s="62" t="s">
        <v>190</v>
      </c>
    </row>
    <row r="6320" spans="1:16" hidden="1" x14ac:dyDescent="0.2">
      <c r="A6320" s="62" t="s">
        <v>16300</v>
      </c>
      <c r="B6320" s="62" t="s">
        <v>7238</v>
      </c>
      <c r="O6320" t="s">
        <v>189</v>
      </c>
      <c r="P6320" s="62" t="s">
        <v>190</v>
      </c>
    </row>
    <row r="6321" spans="1:16" hidden="1" x14ac:dyDescent="0.2">
      <c r="A6321" s="62" t="s">
        <v>16301</v>
      </c>
      <c r="B6321" s="62" t="s">
        <v>7241</v>
      </c>
      <c r="O6321" t="s">
        <v>189</v>
      </c>
      <c r="P6321" s="62" t="s">
        <v>190</v>
      </c>
    </row>
    <row r="6322" spans="1:16" hidden="1" x14ac:dyDescent="0.2">
      <c r="A6322" s="62" t="s">
        <v>16302</v>
      </c>
      <c r="B6322" s="62" t="s">
        <v>7251</v>
      </c>
      <c r="O6322" t="s">
        <v>189</v>
      </c>
      <c r="P6322" s="62" t="s">
        <v>190</v>
      </c>
    </row>
    <row r="6323" spans="1:16" hidden="1" x14ac:dyDescent="0.2">
      <c r="A6323" s="62" t="s">
        <v>16303</v>
      </c>
      <c r="B6323" s="62" t="s">
        <v>102</v>
      </c>
      <c r="O6323" t="s">
        <v>189</v>
      </c>
      <c r="P6323" s="62" t="s">
        <v>190</v>
      </c>
    </row>
    <row r="6324" spans="1:16" hidden="1" x14ac:dyDescent="0.2">
      <c r="A6324" s="62" t="s">
        <v>16304</v>
      </c>
      <c r="B6324" s="62" t="s">
        <v>7254</v>
      </c>
      <c r="O6324" t="s">
        <v>189</v>
      </c>
      <c r="P6324" s="62" t="s">
        <v>190</v>
      </c>
    </row>
    <row r="6325" spans="1:16" hidden="1" x14ac:dyDescent="0.2">
      <c r="A6325" s="62" t="s">
        <v>16305</v>
      </c>
      <c r="B6325" s="62" t="s">
        <v>7247</v>
      </c>
      <c r="O6325" t="s">
        <v>189</v>
      </c>
      <c r="P6325" s="62" t="s">
        <v>190</v>
      </c>
    </row>
    <row r="6326" spans="1:16" hidden="1" x14ac:dyDescent="0.2">
      <c r="A6326" s="62" t="s">
        <v>16306</v>
      </c>
      <c r="B6326" s="62" t="s">
        <v>7257</v>
      </c>
      <c r="O6326" t="s">
        <v>189</v>
      </c>
      <c r="P6326" s="62" t="s">
        <v>190</v>
      </c>
    </row>
    <row r="6327" spans="1:16" hidden="1" x14ac:dyDescent="0.2">
      <c r="A6327" s="62" t="s">
        <v>16307</v>
      </c>
      <c r="B6327" s="62" t="s">
        <v>202</v>
      </c>
      <c r="O6327" t="s">
        <v>189</v>
      </c>
      <c r="P6327" s="62" t="s">
        <v>190</v>
      </c>
    </row>
    <row r="6328" spans="1:16" hidden="1" x14ac:dyDescent="0.2">
      <c r="A6328" s="62" t="s">
        <v>16308</v>
      </c>
      <c r="B6328" s="62" t="s">
        <v>194</v>
      </c>
      <c r="O6328" t="s">
        <v>189</v>
      </c>
      <c r="P6328" s="62" t="s">
        <v>190</v>
      </c>
    </row>
    <row r="6329" spans="1:16" hidden="1" x14ac:dyDescent="0.2">
      <c r="A6329" s="62" t="s">
        <v>16309</v>
      </c>
      <c r="B6329" s="62" t="s">
        <v>255</v>
      </c>
      <c r="O6329" t="s">
        <v>189</v>
      </c>
      <c r="P6329" s="62" t="s">
        <v>190</v>
      </c>
    </row>
    <row r="6330" spans="1:16" hidden="1" x14ac:dyDescent="0.2">
      <c r="A6330" s="62" t="s">
        <v>16310</v>
      </c>
      <c r="B6330" s="62" t="s">
        <v>196</v>
      </c>
      <c r="O6330" t="s">
        <v>189</v>
      </c>
      <c r="P6330" s="62" t="s">
        <v>190</v>
      </c>
    </row>
    <row r="6331" spans="1:16" hidden="1" x14ac:dyDescent="0.2">
      <c r="A6331" s="62" t="s">
        <v>16311</v>
      </c>
      <c r="B6331" s="62" t="s">
        <v>204</v>
      </c>
      <c r="O6331" t="s">
        <v>203</v>
      </c>
      <c r="P6331" s="62" t="s">
        <v>204</v>
      </c>
    </row>
    <row r="6332" spans="1:16" hidden="1" x14ac:dyDescent="0.2">
      <c r="A6332" s="62" t="s">
        <v>16312</v>
      </c>
      <c r="B6332" s="62" t="s">
        <v>204</v>
      </c>
      <c r="O6332" t="s">
        <v>203</v>
      </c>
      <c r="P6332" s="62" t="s">
        <v>204</v>
      </c>
    </row>
    <row r="6333" spans="1:16" hidden="1" x14ac:dyDescent="0.2">
      <c r="A6333" s="62" t="s">
        <v>16313</v>
      </c>
      <c r="B6333" s="62" t="s">
        <v>204</v>
      </c>
      <c r="O6333" t="s">
        <v>203</v>
      </c>
      <c r="P6333" s="62" t="s">
        <v>204</v>
      </c>
    </row>
    <row r="6334" spans="1:16" hidden="1" x14ac:dyDescent="0.2">
      <c r="A6334" s="62" t="s">
        <v>16314</v>
      </c>
      <c r="B6334" s="62" t="s">
        <v>204</v>
      </c>
      <c r="O6334" t="s">
        <v>203</v>
      </c>
      <c r="P6334" s="62" t="s">
        <v>204</v>
      </c>
    </row>
    <row r="6335" spans="1:16" hidden="1" x14ac:dyDescent="0.2">
      <c r="A6335" s="62" t="s">
        <v>16315</v>
      </c>
      <c r="B6335" s="62" t="s">
        <v>204</v>
      </c>
      <c r="O6335" t="s">
        <v>203</v>
      </c>
      <c r="P6335" s="62" t="s">
        <v>204</v>
      </c>
    </row>
    <row r="6336" spans="1:16" hidden="1" x14ac:dyDescent="0.2">
      <c r="A6336" s="62" t="s">
        <v>16316</v>
      </c>
      <c r="B6336" s="62" t="s">
        <v>204</v>
      </c>
      <c r="O6336" t="s">
        <v>203</v>
      </c>
      <c r="P6336" s="62" t="s">
        <v>204</v>
      </c>
    </row>
    <row r="6337" spans="1:16" hidden="1" x14ac:dyDescent="0.2">
      <c r="A6337" s="62" t="s">
        <v>16317</v>
      </c>
      <c r="B6337" s="62" t="s">
        <v>7339</v>
      </c>
      <c r="O6337" t="s">
        <v>203</v>
      </c>
      <c r="P6337" s="62" t="s">
        <v>204</v>
      </c>
    </row>
    <row r="6338" spans="1:16" hidden="1" x14ac:dyDescent="0.2">
      <c r="A6338" s="62" t="s">
        <v>16318</v>
      </c>
      <c r="B6338" s="62" t="s">
        <v>7342</v>
      </c>
      <c r="O6338" t="s">
        <v>203</v>
      </c>
      <c r="P6338" s="62" t="s">
        <v>204</v>
      </c>
    </row>
    <row r="6339" spans="1:16" hidden="1" x14ac:dyDescent="0.2">
      <c r="A6339" s="62" t="s">
        <v>16319</v>
      </c>
      <c r="B6339" s="62" t="s">
        <v>204</v>
      </c>
      <c r="O6339" t="s">
        <v>203</v>
      </c>
      <c r="P6339" s="62" t="s">
        <v>204</v>
      </c>
    </row>
    <row r="6340" spans="1:16" hidden="1" x14ac:dyDescent="0.2">
      <c r="A6340" s="62" t="s">
        <v>16320</v>
      </c>
      <c r="B6340" s="62" t="s">
        <v>7456</v>
      </c>
      <c r="O6340" t="s">
        <v>179</v>
      </c>
      <c r="P6340" s="62" t="s">
        <v>180</v>
      </c>
    </row>
    <row r="6341" spans="1:16" hidden="1" x14ac:dyDescent="0.2">
      <c r="A6341" s="62" t="s">
        <v>16321</v>
      </c>
      <c r="B6341" s="62" t="s">
        <v>7462</v>
      </c>
      <c r="O6341" t="s">
        <v>179</v>
      </c>
      <c r="P6341" s="62" t="s">
        <v>180</v>
      </c>
    </row>
    <row r="6342" spans="1:16" hidden="1" x14ac:dyDescent="0.2">
      <c r="A6342" s="62" t="s">
        <v>16322</v>
      </c>
      <c r="B6342" s="62" t="s">
        <v>7469</v>
      </c>
      <c r="O6342" t="s">
        <v>179</v>
      </c>
      <c r="P6342" s="62" t="s">
        <v>180</v>
      </c>
    </row>
    <row r="6343" spans="1:16" hidden="1" x14ac:dyDescent="0.2">
      <c r="A6343" s="62" t="s">
        <v>16323</v>
      </c>
      <c r="B6343" s="62" t="s">
        <v>7478</v>
      </c>
      <c r="O6343" t="s">
        <v>179</v>
      </c>
      <c r="P6343" s="62" t="s">
        <v>180</v>
      </c>
    </row>
    <row r="6344" spans="1:16" hidden="1" x14ac:dyDescent="0.2">
      <c r="A6344" s="62" t="s">
        <v>16324</v>
      </c>
      <c r="B6344" s="62" t="s">
        <v>180</v>
      </c>
      <c r="O6344" t="s">
        <v>179</v>
      </c>
      <c r="P6344" s="62" t="s">
        <v>180</v>
      </c>
    </row>
    <row r="6345" spans="1:16" hidden="1" x14ac:dyDescent="0.2">
      <c r="A6345" s="62" t="s">
        <v>16325</v>
      </c>
      <c r="B6345" s="62" t="s">
        <v>7501</v>
      </c>
      <c r="O6345" t="s">
        <v>179</v>
      </c>
      <c r="P6345" s="62" t="s">
        <v>180</v>
      </c>
    </row>
    <row r="6346" spans="1:16" hidden="1" x14ac:dyDescent="0.2">
      <c r="A6346" s="62" t="s">
        <v>16326</v>
      </c>
      <c r="B6346" s="62" t="s">
        <v>7514</v>
      </c>
      <c r="O6346" t="s">
        <v>179</v>
      </c>
      <c r="P6346" s="62" t="s">
        <v>180</v>
      </c>
    </row>
    <row r="6347" spans="1:16" hidden="1" x14ac:dyDescent="0.2">
      <c r="A6347" s="62" t="s">
        <v>16327</v>
      </c>
      <c r="B6347" s="62" t="s">
        <v>7426</v>
      </c>
      <c r="O6347" t="s">
        <v>179</v>
      </c>
      <c r="P6347" s="62" t="s">
        <v>180</v>
      </c>
    </row>
    <row r="6348" spans="1:16" hidden="1" x14ac:dyDescent="0.2">
      <c r="A6348" s="62" t="s">
        <v>16328</v>
      </c>
      <c r="B6348" s="62" t="s">
        <v>7453</v>
      </c>
      <c r="O6348" t="s">
        <v>179</v>
      </c>
      <c r="P6348" s="62" t="s">
        <v>180</v>
      </c>
    </row>
    <row r="6349" spans="1:16" hidden="1" x14ac:dyDescent="0.2">
      <c r="A6349" s="62" t="s">
        <v>16329</v>
      </c>
      <c r="B6349" s="62" t="s">
        <v>7508</v>
      </c>
      <c r="O6349" t="s">
        <v>179</v>
      </c>
      <c r="P6349" s="62" t="s">
        <v>180</v>
      </c>
    </row>
    <row r="6350" spans="1:16" hidden="1" x14ac:dyDescent="0.2">
      <c r="A6350" s="62" t="s">
        <v>16330</v>
      </c>
      <c r="B6350" s="62" t="s">
        <v>7504</v>
      </c>
      <c r="O6350" t="s">
        <v>179</v>
      </c>
      <c r="P6350" s="62" t="s">
        <v>180</v>
      </c>
    </row>
    <row r="6351" spans="1:16" hidden="1" x14ac:dyDescent="0.2">
      <c r="A6351" s="62" t="s">
        <v>16331</v>
      </c>
      <c r="B6351" s="62" t="s">
        <v>7450</v>
      </c>
      <c r="O6351" t="s">
        <v>179</v>
      </c>
      <c r="P6351" s="62" t="s">
        <v>180</v>
      </c>
    </row>
    <row r="6352" spans="1:16" hidden="1" x14ac:dyDescent="0.2">
      <c r="A6352" s="62" t="s">
        <v>16332</v>
      </c>
      <c r="B6352" s="62" t="s">
        <v>7423</v>
      </c>
      <c r="O6352" t="s">
        <v>179</v>
      </c>
      <c r="P6352" s="62" t="s">
        <v>180</v>
      </c>
    </row>
    <row r="6353" spans="1:16" hidden="1" x14ac:dyDescent="0.2">
      <c r="A6353" s="62" t="s">
        <v>16333</v>
      </c>
      <c r="B6353" s="62" t="s">
        <v>7429</v>
      </c>
      <c r="O6353" t="s">
        <v>179</v>
      </c>
      <c r="P6353" s="62" t="s">
        <v>180</v>
      </c>
    </row>
    <row r="6354" spans="1:16" hidden="1" x14ac:dyDescent="0.2">
      <c r="A6354" s="62" t="s">
        <v>16334</v>
      </c>
      <c r="B6354" s="62" t="s">
        <v>7432</v>
      </c>
      <c r="O6354" t="s">
        <v>179</v>
      </c>
      <c r="P6354" s="62" t="s">
        <v>180</v>
      </c>
    </row>
    <row r="6355" spans="1:16" hidden="1" x14ac:dyDescent="0.2">
      <c r="A6355" s="62" t="s">
        <v>16335</v>
      </c>
      <c r="B6355" s="62" t="s">
        <v>7438</v>
      </c>
      <c r="O6355" t="s">
        <v>179</v>
      </c>
      <c r="P6355" s="62" t="s">
        <v>180</v>
      </c>
    </row>
    <row r="6356" spans="1:16" hidden="1" x14ac:dyDescent="0.2">
      <c r="A6356" s="62" t="s">
        <v>16336</v>
      </c>
      <c r="B6356" s="62" t="s">
        <v>7465</v>
      </c>
      <c r="O6356" t="s">
        <v>179</v>
      </c>
      <c r="P6356" s="62" t="s">
        <v>180</v>
      </c>
    </row>
    <row r="6357" spans="1:16" hidden="1" x14ac:dyDescent="0.2">
      <c r="A6357" s="62" t="s">
        <v>16337</v>
      </c>
      <c r="B6357" s="62" t="s">
        <v>7472</v>
      </c>
      <c r="O6357" t="s">
        <v>179</v>
      </c>
      <c r="P6357" s="62" t="s">
        <v>180</v>
      </c>
    </row>
    <row r="6358" spans="1:16" hidden="1" x14ac:dyDescent="0.2">
      <c r="A6358" s="62" t="s">
        <v>16338</v>
      </c>
      <c r="B6358" s="62" t="s">
        <v>7435</v>
      </c>
      <c r="O6358" t="s">
        <v>179</v>
      </c>
      <c r="P6358" s="62" t="s">
        <v>180</v>
      </c>
    </row>
    <row r="6359" spans="1:16" hidden="1" x14ac:dyDescent="0.2">
      <c r="A6359" s="62" t="s">
        <v>16339</v>
      </c>
      <c r="B6359" s="62" t="s">
        <v>7441</v>
      </c>
      <c r="O6359" t="s">
        <v>179</v>
      </c>
      <c r="P6359" s="62" t="s">
        <v>180</v>
      </c>
    </row>
    <row r="6360" spans="1:16" hidden="1" x14ac:dyDescent="0.2">
      <c r="A6360" s="62" t="s">
        <v>16340</v>
      </c>
      <c r="B6360" s="62" t="s">
        <v>7511</v>
      </c>
      <c r="O6360" t="s">
        <v>179</v>
      </c>
      <c r="P6360" s="62" t="s">
        <v>180</v>
      </c>
    </row>
    <row r="6361" spans="1:16" hidden="1" x14ac:dyDescent="0.2">
      <c r="A6361" s="62" t="s">
        <v>16341</v>
      </c>
      <c r="B6361" s="62" t="s">
        <v>7420</v>
      </c>
      <c r="O6361" t="s">
        <v>179</v>
      </c>
      <c r="P6361" s="62" t="s">
        <v>180</v>
      </c>
    </row>
    <row r="6362" spans="1:16" hidden="1" x14ac:dyDescent="0.2">
      <c r="A6362" s="62" t="s">
        <v>16342</v>
      </c>
      <c r="B6362" s="62" t="s">
        <v>7444</v>
      </c>
      <c r="O6362" t="s">
        <v>179</v>
      </c>
      <c r="P6362" s="62" t="s">
        <v>180</v>
      </c>
    </row>
    <row r="6363" spans="1:16" hidden="1" x14ac:dyDescent="0.2">
      <c r="A6363" s="62" t="s">
        <v>16343</v>
      </c>
      <c r="B6363" s="62" t="s">
        <v>7459</v>
      </c>
      <c r="O6363" t="s">
        <v>179</v>
      </c>
      <c r="P6363" s="62" t="s">
        <v>180</v>
      </c>
    </row>
    <row r="6364" spans="1:16" hidden="1" x14ac:dyDescent="0.2">
      <c r="A6364" s="62" t="s">
        <v>16344</v>
      </c>
      <c r="B6364" s="62" t="s">
        <v>7481</v>
      </c>
      <c r="O6364" t="s">
        <v>179</v>
      </c>
      <c r="P6364" s="62" t="s">
        <v>180</v>
      </c>
    </row>
    <row r="6365" spans="1:16" hidden="1" x14ac:dyDescent="0.2">
      <c r="A6365" s="62" t="s">
        <v>16345</v>
      </c>
      <c r="B6365" s="62" t="s">
        <v>7487</v>
      </c>
      <c r="O6365" t="s">
        <v>179</v>
      </c>
      <c r="P6365" s="62" t="s">
        <v>180</v>
      </c>
    </row>
    <row r="6366" spans="1:16" hidden="1" x14ac:dyDescent="0.2">
      <c r="A6366" s="62" t="s">
        <v>16346</v>
      </c>
      <c r="B6366" s="62" t="s">
        <v>7490</v>
      </c>
      <c r="O6366" t="s">
        <v>179</v>
      </c>
      <c r="P6366" s="62" t="s">
        <v>180</v>
      </c>
    </row>
    <row r="6367" spans="1:16" hidden="1" x14ac:dyDescent="0.2">
      <c r="A6367" s="62" t="s">
        <v>16347</v>
      </c>
      <c r="B6367" s="62" t="s">
        <v>7493</v>
      </c>
      <c r="O6367" t="s">
        <v>179</v>
      </c>
      <c r="P6367" s="62" t="s">
        <v>180</v>
      </c>
    </row>
    <row r="6368" spans="1:16" hidden="1" x14ac:dyDescent="0.2">
      <c r="A6368" s="62" t="s">
        <v>16348</v>
      </c>
      <c r="B6368" s="62" t="s">
        <v>7447</v>
      </c>
      <c r="O6368" t="s">
        <v>179</v>
      </c>
      <c r="P6368" s="62" t="s">
        <v>180</v>
      </c>
    </row>
    <row r="6369" spans="1:16" hidden="1" x14ac:dyDescent="0.2">
      <c r="A6369" s="62" t="s">
        <v>16349</v>
      </c>
      <c r="B6369" s="62" t="s">
        <v>7475</v>
      </c>
      <c r="O6369" t="s">
        <v>179</v>
      </c>
      <c r="P6369" s="62" t="s">
        <v>180</v>
      </c>
    </row>
    <row r="6370" spans="1:16" hidden="1" x14ac:dyDescent="0.2">
      <c r="A6370" s="62" t="s">
        <v>16350</v>
      </c>
      <c r="B6370" s="62" t="s">
        <v>7484</v>
      </c>
      <c r="O6370" t="s">
        <v>179</v>
      </c>
      <c r="P6370" s="62" t="s">
        <v>180</v>
      </c>
    </row>
    <row r="6371" spans="1:16" hidden="1" x14ac:dyDescent="0.2">
      <c r="A6371" s="62" t="s">
        <v>16351</v>
      </c>
      <c r="B6371" s="62" t="s">
        <v>7496</v>
      </c>
      <c r="O6371" t="s">
        <v>179</v>
      </c>
      <c r="P6371" s="62" t="s">
        <v>180</v>
      </c>
    </row>
    <row r="6372" spans="1:16" hidden="1" x14ac:dyDescent="0.2">
      <c r="A6372" s="62" t="s">
        <v>16352</v>
      </c>
      <c r="B6372" s="62" t="s">
        <v>7518</v>
      </c>
      <c r="O6372" t="s">
        <v>179</v>
      </c>
      <c r="P6372" s="62" t="s">
        <v>180</v>
      </c>
    </row>
    <row r="6373" spans="1:16" hidden="1" x14ac:dyDescent="0.2">
      <c r="A6373" s="62" t="s">
        <v>16353</v>
      </c>
      <c r="B6373" s="62" t="s">
        <v>464</v>
      </c>
      <c r="O6373" t="s">
        <v>91</v>
      </c>
      <c r="P6373" s="62" t="s">
        <v>92</v>
      </c>
    </row>
    <row r="6374" spans="1:16" hidden="1" x14ac:dyDescent="0.2">
      <c r="A6374" s="62" t="s">
        <v>16354</v>
      </c>
      <c r="B6374" s="62" t="s">
        <v>7736</v>
      </c>
      <c r="O6374" t="s">
        <v>91</v>
      </c>
      <c r="P6374" s="62" t="s">
        <v>92</v>
      </c>
    </row>
    <row r="6375" spans="1:16" hidden="1" x14ac:dyDescent="0.2">
      <c r="A6375" s="62" t="s">
        <v>16355</v>
      </c>
      <c r="B6375" s="62" t="s">
        <v>7740</v>
      </c>
      <c r="O6375" t="s">
        <v>91</v>
      </c>
      <c r="P6375" s="62" t="s">
        <v>92</v>
      </c>
    </row>
    <row r="6376" spans="1:16" hidden="1" x14ac:dyDescent="0.2">
      <c r="A6376" s="62" t="s">
        <v>16356</v>
      </c>
      <c r="B6376" s="62" t="s">
        <v>95</v>
      </c>
      <c r="O6376" t="s">
        <v>91</v>
      </c>
      <c r="P6376" s="62" t="s">
        <v>92</v>
      </c>
    </row>
    <row r="6377" spans="1:16" hidden="1" x14ac:dyDescent="0.2">
      <c r="A6377" s="62" t="s">
        <v>16357</v>
      </c>
      <c r="B6377" s="62" t="s">
        <v>7664</v>
      </c>
      <c r="O6377" t="s">
        <v>91</v>
      </c>
      <c r="P6377" s="62" t="s">
        <v>92</v>
      </c>
    </row>
    <row r="6378" spans="1:16" hidden="1" x14ac:dyDescent="0.2">
      <c r="A6378" s="62" t="s">
        <v>16358</v>
      </c>
      <c r="B6378" s="62" t="s">
        <v>7719</v>
      </c>
      <c r="O6378" t="s">
        <v>91</v>
      </c>
      <c r="P6378" s="62" t="s">
        <v>92</v>
      </c>
    </row>
    <row r="6379" spans="1:16" hidden="1" x14ac:dyDescent="0.2">
      <c r="A6379" s="62" t="s">
        <v>16359</v>
      </c>
      <c r="B6379" s="62" t="s">
        <v>7722</v>
      </c>
      <c r="O6379" t="s">
        <v>91</v>
      </c>
      <c r="P6379" s="62" t="s">
        <v>92</v>
      </c>
    </row>
    <row r="6380" spans="1:16" hidden="1" x14ac:dyDescent="0.2">
      <c r="A6380" s="62" t="s">
        <v>16360</v>
      </c>
      <c r="B6380" s="62" t="s">
        <v>97</v>
      </c>
      <c r="O6380" t="s">
        <v>91</v>
      </c>
      <c r="P6380" s="62" t="s">
        <v>92</v>
      </c>
    </row>
    <row r="6381" spans="1:16" hidden="1" x14ac:dyDescent="0.2">
      <c r="A6381" s="62" t="s">
        <v>16361</v>
      </c>
      <c r="B6381" s="62" t="s">
        <v>92</v>
      </c>
      <c r="O6381" t="s">
        <v>91</v>
      </c>
      <c r="P6381" s="62" t="s">
        <v>92</v>
      </c>
    </row>
    <row r="6382" spans="1:16" hidden="1" x14ac:dyDescent="0.2">
      <c r="A6382" s="62" t="s">
        <v>16362</v>
      </c>
      <c r="B6382" s="62" t="s">
        <v>7671</v>
      </c>
      <c r="O6382" t="s">
        <v>91</v>
      </c>
      <c r="P6382" s="62" t="s">
        <v>92</v>
      </c>
    </row>
    <row r="6383" spans="1:16" hidden="1" x14ac:dyDescent="0.2">
      <c r="A6383" s="62" t="s">
        <v>16363</v>
      </c>
      <c r="B6383" s="62" t="s">
        <v>303</v>
      </c>
      <c r="O6383" t="s">
        <v>91</v>
      </c>
      <c r="P6383" s="62" t="s">
        <v>92</v>
      </c>
    </row>
    <row r="6384" spans="1:16" hidden="1" x14ac:dyDescent="0.2">
      <c r="A6384" s="62" t="s">
        <v>16364</v>
      </c>
      <c r="B6384" s="62" t="s">
        <v>391</v>
      </c>
      <c r="O6384" t="s">
        <v>91</v>
      </c>
      <c r="P6384" s="62" t="s">
        <v>92</v>
      </c>
    </row>
    <row r="6385" spans="1:16" hidden="1" x14ac:dyDescent="0.2">
      <c r="A6385" s="62" t="s">
        <v>16365</v>
      </c>
      <c r="B6385" s="62" t="s">
        <v>7698</v>
      </c>
      <c r="O6385" t="s">
        <v>91</v>
      </c>
      <c r="P6385" s="62" t="s">
        <v>92</v>
      </c>
    </row>
    <row r="6386" spans="1:16" hidden="1" x14ac:dyDescent="0.2">
      <c r="A6386" s="62" t="s">
        <v>16366</v>
      </c>
      <c r="B6386" s="62" t="s">
        <v>7715</v>
      </c>
      <c r="O6386" t="s">
        <v>91</v>
      </c>
      <c r="P6386" s="62" t="s">
        <v>92</v>
      </c>
    </row>
    <row r="6387" spans="1:16" hidden="1" x14ac:dyDescent="0.2">
      <c r="A6387" s="62" t="s">
        <v>16367</v>
      </c>
      <c r="B6387" s="62" t="s">
        <v>7729</v>
      </c>
      <c r="O6387" t="s">
        <v>91</v>
      </c>
      <c r="P6387" s="62" t="s">
        <v>92</v>
      </c>
    </row>
    <row r="6388" spans="1:16" hidden="1" x14ac:dyDescent="0.2">
      <c r="A6388" s="62" t="s">
        <v>16368</v>
      </c>
      <c r="B6388" s="62" t="s">
        <v>93</v>
      </c>
      <c r="O6388" t="s">
        <v>91</v>
      </c>
      <c r="P6388" s="62" t="s">
        <v>92</v>
      </c>
    </row>
    <row r="6389" spans="1:16" hidden="1" x14ac:dyDescent="0.2">
      <c r="A6389" s="62" t="s">
        <v>16369</v>
      </c>
      <c r="B6389" s="62" t="s">
        <v>7678</v>
      </c>
      <c r="O6389" t="s">
        <v>91</v>
      </c>
      <c r="P6389" s="62" t="s">
        <v>92</v>
      </c>
    </row>
    <row r="6390" spans="1:16" hidden="1" x14ac:dyDescent="0.2">
      <c r="A6390" s="62" t="s">
        <v>16370</v>
      </c>
      <c r="B6390" s="62" t="s">
        <v>7688</v>
      </c>
      <c r="O6390" t="s">
        <v>91</v>
      </c>
      <c r="P6390" s="62" t="s">
        <v>92</v>
      </c>
    </row>
    <row r="6391" spans="1:16" hidden="1" x14ac:dyDescent="0.2">
      <c r="A6391" s="62" t="s">
        <v>16371</v>
      </c>
      <c r="B6391" s="62" t="s">
        <v>7705</v>
      </c>
      <c r="O6391" t="s">
        <v>91</v>
      </c>
      <c r="P6391" s="62" t="s">
        <v>92</v>
      </c>
    </row>
    <row r="6392" spans="1:16" hidden="1" x14ac:dyDescent="0.2">
      <c r="A6392" s="62" t="s">
        <v>16372</v>
      </c>
      <c r="B6392" s="62" t="s">
        <v>7733</v>
      </c>
      <c r="O6392" t="s">
        <v>91</v>
      </c>
      <c r="P6392" s="62" t="s">
        <v>92</v>
      </c>
    </row>
    <row r="6393" spans="1:16" hidden="1" x14ac:dyDescent="0.2">
      <c r="A6393" s="62" t="s">
        <v>16373</v>
      </c>
      <c r="B6393" s="62" t="s">
        <v>389</v>
      </c>
      <c r="O6393" t="s">
        <v>91</v>
      </c>
      <c r="P6393" s="62" t="s">
        <v>92</v>
      </c>
    </row>
    <row r="6394" spans="1:16" hidden="1" x14ac:dyDescent="0.2">
      <c r="A6394" s="62" t="s">
        <v>16374</v>
      </c>
      <c r="B6394" s="62" t="s">
        <v>446</v>
      </c>
      <c r="O6394" t="s">
        <v>91</v>
      </c>
      <c r="P6394" s="62" t="s">
        <v>92</v>
      </c>
    </row>
    <row r="6395" spans="1:16" hidden="1" x14ac:dyDescent="0.2">
      <c r="A6395" s="62" t="s">
        <v>16375</v>
      </c>
      <c r="B6395" s="62" t="s">
        <v>393</v>
      </c>
      <c r="O6395" t="s">
        <v>91</v>
      </c>
      <c r="P6395" s="62" t="s">
        <v>92</v>
      </c>
    </row>
    <row r="6396" spans="1:16" hidden="1" x14ac:dyDescent="0.2">
      <c r="A6396" s="62" t="s">
        <v>16376</v>
      </c>
      <c r="B6396" s="62" t="s">
        <v>7668</v>
      </c>
      <c r="O6396" t="s">
        <v>91</v>
      </c>
      <c r="P6396" s="62" t="s">
        <v>92</v>
      </c>
    </row>
    <row r="6397" spans="1:16" hidden="1" x14ac:dyDescent="0.2">
      <c r="A6397" s="62" t="s">
        <v>16377</v>
      </c>
      <c r="B6397" s="62" t="s">
        <v>7682</v>
      </c>
      <c r="O6397" t="s">
        <v>91</v>
      </c>
      <c r="P6397" s="62" t="s">
        <v>92</v>
      </c>
    </row>
    <row r="6398" spans="1:16" hidden="1" x14ac:dyDescent="0.2">
      <c r="A6398" s="62" t="s">
        <v>16378</v>
      </c>
      <c r="B6398" s="62" t="s">
        <v>7685</v>
      </c>
      <c r="O6398" t="s">
        <v>91</v>
      </c>
      <c r="P6398" s="62" t="s">
        <v>92</v>
      </c>
    </row>
    <row r="6399" spans="1:16" hidden="1" x14ac:dyDescent="0.2">
      <c r="A6399" s="62" t="s">
        <v>16379</v>
      </c>
      <c r="B6399" s="62" t="s">
        <v>387</v>
      </c>
      <c r="O6399" t="s">
        <v>91</v>
      </c>
      <c r="P6399" s="62" t="s">
        <v>92</v>
      </c>
    </row>
    <row r="6400" spans="1:16" hidden="1" x14ac:dyDescent="0.2">
      <c r="A6400" s="62" t="s">
        <v>16380</v>
      </c>
      <c r="B6400" s="62" t="s">
        <v>7711</v>
      </c>
      <c r="O6400" t="s">
        <v>91</v>
      </c>
      <c r="P6400" s="62" t="s">
        <v>92</v>
      </c>
    </row>
    <row r="6401" spans="1:16" hidden="1" x14ac:dyDescent="0.2">
      <c r="A6401" s="62" t="s">
        <v>16381</v>
      </c>
      <c r="B6401" s="62" t="s">
        <v>7693</v>
      </c>
      <c r="O6401" t="s">
        <v>91</v>
      </c>
      <c r="P6401" s="62" t="s">
        <v>92</v>
      </c>
    </row>
    <row r="6402" spans="1:16" hidden="1" x14ac:dyDescent="0.2">
      <c r="A6402" s="62" t="s">
        <v>16382</v>
      </c>
      <c r="B6402" s="62" t="s">
        <v>7674</v>
      </c>
      <c r="O6402" t="s">
        <v>91</v>
      </c>
      <c r="P6402" s="62" t="s">
        <v>92</v>
      </c>
    </row>
    <row r="6403" spans="1:16" hidden="1" x14ac:dyDescent="0.2">
      <c r="A6403" s="62" t="s">
        <v>16383</v>
      </c>
      <c r="B6403" s="62" t="s">
        <v>7701</v>
      </c>
      <c r="O6403" t="s">
        <v>91</v>
      </c>
      <c r="P6403" s="62" t="s">
        <v>92</v>
      </c>
    </row>
    <row r="6404" spans="1:16" hidden="1" x14ac:dyDescent="0.2">
      <c r="A6404" s="62" t="s">
        <v>16384</v>
      </c>
      <c r="B6404" s="62" t="s">
        <v>301</v>
      </c>
      <c r="O6404" t="s">
        <v>91</v>
      </c>
      <c r="P6404" s="62" t="s">
        <v>92</v>
      </c>
    </row>
    <row r="6405" spans="1:16" hidden="1" x14ac:dyDescent="0.2">
      <c r="A6405" s="62" t="s">
        <v>16385</v>
      </c>
      <c r="B6405" s="62" t="s">
        <v>7708</v>
      </c>
      <c r="O6405" t="s">
        <v>91</v>
      </c>
      <c r="P6405" s="62" t="s">
        <v>92</v>
      </c>
    </row>
    <row r="6406" spans="1:16" hidden="1" x14ac:dyDescent="0.2">
      <c r="A6406" s="62" t="s">
        <v>16386</v>
      </c>
      <c r="B6406" s="62" t="s">
        <v>7726</v>
      </c>
      <c r="O6406" t="s">
        <v>91</v>
      </c>
      <c r="P6406" s="62" t="s">
        <v>92</v>
      </c>
    </row>
    <row r="6407" spans="1:16" hidden="1" x14ac:dyDescent="0.2">
      <c r="A6407" s="62" t="s">
        <v>16387</v>
      </c>
      <c r="B6407" s="62" t="s">
        <v>7783</v>
      </c>
      <c r="O6407" t="s">
        <v>205</v>
      </c>
      <c r="P6407" s="62" t="s">
        <v>206</v>
      </c>
    </row>
    <row r="6408" spans="1:16" hidden="1" x14ac:dyDescent="0.2">
      <c r="A6408" s="62" t="s">
        <v>16388</v>
      </c>
      <c r="B6408" s="62" t="s">
        <v>7771</v>
      </c>
      <c r="O6408" t="s">
        <v>205</v>
      </c>
      <c r="P6408" s="62" t="s">
        <v>206</v>
      </c>
    </row>
    <row r="6409" spans="1:16" hidden="1" x14ac:dyDescent="0.2">
      <c r="A6409" s="62" t="s">
        <v>16389</v>
      </c>
      <c r="B6409" s="62" t="s">
        <v>7796</v>
      </c>
      <c r="O6409" t="s">
        <v>205</v>
      </c>
      <c r="P6409" s="62" t="s">
        <v>206</v>
      </c>
    </row>
    <row r="6410" spans="1:16" hidden="1" x14ac:dyDescent="0.2">
      <c r="A6410" s="62" t="s">
        <v>16390</v>
      </c>
      <c r="B6410" s="62" t="s">
        <v>7790</v>
      </c>
      <c r="O6410" t="s">
        <v>205</v>
      </c>
      <c r="P6410" s="62" t="s">
        <v>206</v>
      </c>
    </row>
    <row r="6411" spans="1:16" hidden="1" x14ac:dyDescent="0.2">
      <c r="A6411" s="62" t="s">
        <v>16391</v>
      </c>
      <c r="B6411" s="62" t="s">
        <v>7793</v>
      </c>
      <c r="O6411" t="s">
        <v>205</v>
      </c>
      <c r="P6411" s="62" t="s">
        <v>206</v>
      </c>
    </row>
    <row r="6412" spans="1:16" hidden="1" x14ac:dyDescent="0.2">
      <c r="A6412" s="62" t="s">
        <v>16392</v>
      </c>
      <c r="B6412" s="62" t="s">
        <v>7802</v>
      </c>
      <c r="O6412" t="s">
        <v>205</v>
      </c>
      <c r="P6412" s="62" t="s">
        <v>206</v>
      </c>
    </row>
    <row r="6413" spans="1:16" hidden="1" x14ac:dyDescent="0.2">
      <c r="A6413" s="62" t="s">
        <v>16393</v>
      </c>
      <c r="B6413" s="62" t="s">
        <v>7786</v>
      </c>
      <c r="O6413" t="s">
        <v>205</v>
      </c>
      <c r="P6413" s="62" t="s">
        <v>206</v>
      </c>
    </row>
    <row r="6414" spans="1:16" hidden="1" x14ac:dyDescent="0.2">
      <c r="A6414" s="62" t="s">
        <v>16394</v>
      </c>
      <c r="B6414" s="62" t="s">
        <v>206</v>
      </c>
      <c r="O6414" t="s">
        <v>205</v>
      </c>
      <c r="P6414" s="62" t="s">
        <v>206</v>
      </c>
    </row>
    <row r="6415" spans="1:16" hidden="1" x14ac:dyDescent="0.2">
      <c r="A6415" s="62" t="s">
        <v>16395</v>
      </c>
      <c r="B6415" s="62" t="s">
        <v>7774</v>
      </c>
      <c r="O6415" t="s">
        <v>205</v>
      </c>
      <c r="P6415" s="62" t="s">
        <v>206</v>
      </c>
    </row>
    <row r="6416" spans="1:16" hidden="1" x14ac:dyDescent="0.2">
      <c r="A6416" s="62" t="s">
        <v>16396</v>
      </c>
      <c r="B6416" s="62" t="s">
        <v>7777</v>
      </c>
      <c r="O6416" t="s">
        <v>205</v>
      </c>
      <c r="P6416" s="62" t="s">
        <v>206</v>
      </c>
    </row>
    <row r="6417" spans="1:16" hidden="1" x14ac:dyDescent="0.2">
      <c r="A6417" s="62" t="s">
        <v>16397</v>
      </c>
      <c r="B6417" s="62" t="s">
        <v>7780</v>
      </c>
      <c r="O6417" t="s">
        <v>205</v>
      </c>
      <c r="P6417" s="62" t="s">
        <v>206</v>
      </c>
    </row>
    <row r="6418" spans="1:16" hidden="1" x14ac:dyDescent="0.2">
      <c r="A6418" s="62" t="s">
        <v>16398</v>
      </c>
      <c r="B6418" s="62" t="s">
        <v>7799</v>
      </c>
      <c r="O6418" t="s">
        <v>205</v>
      </c>
      <c r="P6418" s="62" t="s">
        <v>206</v>
      </c>
    </row>
    <row r="6419" spans="1:16" hidden="1" x14ac:dyDescent="0.2">
      <c r="A6419" s="62" t="s">
        <v>161</v>
      </c>
      <c r="B6419" s="62" t="s">
        <v>162</v>
      </c>
      <c r="O6419" t="s">
        <v>161</v>
      </c>
      <c r="P6419" s="62" t="s">
        <v>162</v>
      </c>
    </row>
    <row r="6420" spans="1:16" hidden="1" x14ac:dyDescent="0.2">
      <c r="A6420" s="62" t="s">
        <v>16399</v>
      </c>
      <c r="B6420" s="62" t="s">
        <v>7885</v>
      </c>
      <c r="O6420" t="s">
        <v>161</v>
      </c>
      <c r="P6420" s="62" t="s">
        <v>162</v>
      </c>
    </row>
    <row r="6421" spans="1:16" hidden="1" x14ac:dyDescent="0.2">
      <c r="A6421" s="62" t="s">
        <v>16400</v>
      </c>
      <c r="B6421" s="62" t="s">
        <v>7906</v>
      </c>
      <c r="O6421" t="s">
        <v>161</v>
      </c>
      <c r="P6421" s="62" t="s">
        <v>162</v>
      </c>
    </row>
    <row r="6422" spans="1:16" hidden="1" x14ac:dyDescent="0.2">
      <c r="A6422" s="62" t="s">
        <v>16401</v>
      </c>
      <c r="B6422" s="62" t="s">
        <v>7894</v>
      </c>
      <c r="O6422" t="s">
        <v>161</v>
      </c>
      <c r="P6422" s="62" t="s">
        <v>162</v>
      </c>
    </row>
    <row r="6423" spans="1:16" hidden="1" x14ac:dyDescent="0.2">
      <c r="A6423" s="62" t="s">
        <v>16402</v>
      </c>
      <c r="B6423" s="62" t="s">
        <v>7900</v>
      </c>
      <c r="O6423" t="s">
        <v>161</v>
      </c>
      <c r="P6423" s="62" t="s">
        <v>162</v>
      </c>
    </row>
    <row r="6424" spans="1:16" hidden="1" x14ac:dyDescent="0.2">
      <c r="A6424" s="62" t="s">
        <v>16403</v>
      </c>
      <c r="B6424" s="62" t="s">
        <v>162</v>
      </c>
      <c r="O6424" t="s">
        <v>161</v>
      </c>
      <c r="P6424" s="62" t="s">
        <v>162</v>
      </c>
    </row>
    <row r="6425" spans="1:16" hidden="1" x14ac:dyDescent="0.2">
      <c r="A6425" s="62" t="s">
        <v>16404</v>
      </c>
      <c r="B6425" s="62" t="s">
        <v>162</v>
      </c>
      <c r="O6425" t="s">
        <v>161</v>
      </c>
      <c r="P6425" s="62" t="s">
        <v>162</v>
      </c>
    </row>
    <row r="6426" spans="1:16" hidden="1" x14ac:dyDescent="0.2">
      <c r="A6426" s="62" t="s">
        <v>16405</v>
      </c>
      <c r="B6426" s="62" t="s">
        <v>7924</v>
      </c>
      <c r="O6426" t="s">
        <v>161</v>
      </c>
      <c r="P6426" s="62" t="s">
        <v>162</v>
      </c>
    </row>
    <row r="6427" spans="1:16" hidden="1" x14ac:dyDescent="0.2">
      <c r="A6427" s="62" t="s">
        <v>16406</v>
      </c>
      <c r="B6427" s="62" t="s">
        <v>7921</v>
      </c>
      <c r="O6427" t="s">
        <v>161</v>
      </c>
      <c r="P6427" s="62" t="s">
        <v>162</v>
      </c>
    </row>
    <row r="6428" spans="1:16" hidden="1" x14ac:dyDescent="0.2">
      <c r="A6428" s="62" t="s">
        <v>16407</v>
      </c>
      <c r="B6428" s="62" t="s">
        <v>7888</v>
      </c>
      <c r="O6428" t="s">
        <v>161</v>
      </c>
      <c r="P6428" s="62" t="s">
        <v>162</v>
      </c>
    </row>
    <row r="6429" spans="1:16" hidden="1" x14ac:dyDescent="0.2">
      <c r="A6429" s="62" t="s">
        <v>16408</v>
      </c>
      <c r="B6429" s="62" t="s">
        <v>7891</v>
      </c>
      <c r="O6429" t="s">
        <v>161</v>
      </c>
      <c r="P6429" s="62" t="s">
        <v>162</v>
      </c>
    </row>
    <row r="6430" spans="1:16" hidden="1" x14ac:dyDescent="0.2">
      <c r="A6430" s="62" t="s">
        <v>16409</v>
      </c>
      <c r="B6430" s="62" t="s">
        <v>7903</v>
      </c>
      <c r="O6430" t="s">
        <v>161</v>
      </c>
      <c r="P6430" s="62" t="s">
        <v>162</v>
      </c>
    </row>
    <row r="6431" spans="1:16" hidden="1" x14ac:dyDescent="0.2">
      <c r="A6431" s="62" t="s">
        <v>16410</v>
      </c>
      <c r="B6431" s="62" t="s">
        <v>7914</v>
      </c>
      <c r="O6431" t="s">
        <v>161</v>
      </c>
      <c r="P6431" s="62" t="s">
        <v>162</v>
      </c>
    </row>
    <row r="6432" spans="1:16" hidden="1" x14ac:dyDescent="0.2">
      <c r="A6432" s="62" t="s">
        <v>16411</v>
      </c>
      <c r="B6432" s="62" t="s">
        <v>7917</v>
      </c>
      <c r="O6432" t="s">
        <v>161</v>
      </c>
      <c r="P6432" s="62" t="s">
        <v>162</v>
      </c>
    </row>
    <row r="6433" spans="1:16" hidden="1" x14ac:dyDescent="0.2">
      <c r="A6433" s="62" t="s">
        <v>16412</v>
      </c>
      <c r="B6433" s="62" t="s">
        <v>7897</v>
      </c>
      <c r="O6433" t="s">
        <v>161</v>
      </c>
      <c r="P6433" s="62" t="s">
        <v>162</v>
      </c>
    </row>
    <row r="6434" spans="1:16" hidden="1" x14ac:dyDescent="0.2">
      <c r="A6434" s="62" t="s">
        <v>16413</v>
      </c>
      <c r="B6434" s="62" t="s">
        <v>7910</v>
      </c>
      <c r="O6434" t="s">
        <v>161</v>
      </c>
      <c r="P6434" s="62" t="s">
        <v>162</v>
      </c>
    </row>
    <row r="6435" spans="1:16" hidden="1" x14ac:dyDescent="0.2">
      <c r="A6435" s="62" t="s">
        <v>16414</v>
      </c>
      <c r="B6435" s="62" t="s">
        <v>7885</v>
      </c>
      <c r="O6435" t="s">
        <v>161</v>
      </c>
      <c r="P6435" s="62" t="s">
        <v>162</v>
      </c>
    </row>
    <row r="6436" spans="1:16" hidden="1" x14ac:dyDescent="0.2">
      <c r="A6436" s="62" t="s">
        <v>16415</v>
      </c>
      <c r="B6436" s="62" t="s">
        <v>7906</v>
      </c>
      <c r="O6436" t="s">
        <v>161</v>
      </c>
      <c r="P6436" s="62" t="s">
        <v>162</v>
      </c>
    </row>
    <row r="6437" spans="1:16" hidden="1" x14ac:dyDescent="0.2">
      <c r="A6437" s="62" t="s">
        <v>16416</v>
      </c>
      <c r="B6437" s="62" t="s">
        <v>7894</v>
      </c>
      <c r="O6437" t="s">
        <v>161</v>
      </c>
      <c r="P6437" s="62" t="s">
        <v>162</v>
      </c>
    </row>
    <row r="6438" spans="1:16" hidden="1" x14ac:dyDescent="0.2">
      <c r="A6438" s="62" t="s">
        <v>16417</v>
      </c>
      <c r="B6438" s="62" t="s">
        <v>7900</v>
      </c>
      <c r="O6438" t="s">
        <v>161</v>
      </c>
      <c r="P6438" s="62" t="s">
        <v>162</v>
      </c>
    </row>
    <row r="6439" spans="1:16" hidden="1" x14ac:dyDescent="0.2">
      <c r="A6439" s="62" t="s">
        <v>16418</v>
      </c>
      <c r="B6439" s="62" t="s">
        <v>162</v>
      </c>
      <c r="O6439" t="s">
        <v>161</v>
      </c>
      <c r="P6439" s="62" t="s">
        <v>162</v>
      </c>
    </row>
    <row r="6440" spans="1:16" hidden="1" x14ac:dyDescent="0.2">
      <c r="A6440" s="62" t="s">
        <v>16419</v>
      </c>
      <c r="B6440" s="62" t="s">
        <v>7924</v>
      </c>
      <c r="O6440" t="s">
        <v>161</v>
      </c>
      <c r="P6440" s="62" t="s">
        <v>162</v>
      </c>
    </row>
    <row r="6441" spans="1:16" hidden="1" x14ac:dyDescent="0.2">
      <c r="A6441" s="62" t="s">
        <v>16420</v>
      </c>
      <c r="B6441" s="62" t="s">
        <v>7921</v>
      </c>
      <c r="O6441" t="s">
        <v>161</v>
      </c>
      <c r="P6441" s="62" t="s">
        <v>162</v>
      </c>
    </row>
    <row r="6442" spans="1:16" hidden="1" x14ac:dyDescent="0.2">
      <c r="A6442" s="62" t="s">
        <v>16421</v>
      </c>
      <c r="B6442" s="62" t="s">
        <v>7888</v>
      </c>
      <c r="O6442" t="s">
        <v>161</v>
      </c>
      <c r="P6442" s="62" t="s">
        <v>162</v>
      </c>
    </row>
    <row r="6443" spans="1:16" hidden="1" x14ac:dyDescent="0.2">
      <c r="A6443" s="62" t="s">
        <v>16422</v>
      </c>
      <c r="B6443" s="62" t="s">
        <v>7891</v>
      </c>
      <c r="O6443" t="s">
        <v>161</v>
      </c>
      <c r="P6443" s="62" t="s">
        <v>162</v>
      </c>
    </row>
    <row r="6444" spans="1:16" hidden="1" x14ac:dyDescent="0.2">
      <c r="A6444" s="62" t="s">
        <v>16423</v>
      </c>
      <c r="B6444" s="62" t="s">
        <v>7903</v>
      </c>
      <c r="O6444" t="s">
        <v>161</v>
      </c>
      <c r="P6444" s="62" t="s">
        <v>162</v>
      </c>
    </row>
    <row r="6445" spans="1:16" hidden="1" x14ac:dyDescent="0.2">
      <c r="A6445" s="62" t="s">
        <v>16424</v>
      </c>
      <c r="B6445" s="62" t="s">
        <v>7914</v>
      </c>
      <c r="O6445" t="s">
        <v>161</v>
      </c>
      <c r="P6445" s="62" t="s">
        <v>162</v>
      </c>
    </row>
    <row r="6446" spans="1:16" hidden="1" x14ac:dyDescent="0.2">
      <c r="A6446" s="62" t="s">
        <v>16425</v>
      </c>
      <c r="B6446" s="62" t="s">
        <v>7917</v>
      </c>
      <c r="O6446" t="s">
        <v>161</v>
      </c>
      <c r="P6446" s="62" t="s">
        <v>162</v>
      </c>
    </row>
    <row r="6447" spans="1:16" hidden="1" x14ac:dyDescent="0.2">
      <c r="A6447" s="62" t="s">
        <v>16426</v>
      </c>
      <c r="B6447" s="62" t="s">
        <v>7897</v>
      </c>
      <c r="O6447" t="s">
        <v>161</v>
      </c>
      <c r="P6447" s="62" t="s">
        <v>162</v>
      </c>
    </row>
    <row r="6448" spans="1:16" hidden="1" x14ac:dyDescent="0.2">
      <c r="A6448" s="62" t="s">
        <v>16427</v>
      </c>
      <c r="B6448" s="62" t="s">
        <v>7910</v>
      </c>
      <c r="O6448" t="s">
        <v>161</v>
      </c>
      <c r="P6448" s="62" t="s">
        <v>162</v>
      </c>
    </row>
    <row r="6449" spans="1:16" hidden="1" x14ac:dyDescent="0.2">
      <c r="A6449" s="62" t="s">
        <v>16428</v>
      </c>
      <c r="B6449" s="62" t="s">
        <v>8691</v>
      </c>
      <c r="O6449" t="s">
        <v>16813</v>
      </c>
      <c r="P6449" s="62" t="s">
        <v>32</v>
      </c>
    </row>
    <row r="6450" spans="1:16" hidden="1" x14ac:dyDescent="0.2">
      <c r="A6450" s="62" t="s">
        <v>16429</v>
      </c>
      <c r="B6450" s="62" t="s">
        <v>8356</v>
      </c>
      <c r="O6450" t="s">
        <v>16813</v>
      </c>
      <c r="P6450" s="62" t="s">
        <v>32</v>
      </c>
    </row>
    <row r="6451" spans="1:16" hidden="1" x14ac:dyDescent="0.2">
      <c r="A6451" s="62" t="s">
        <v>16430</v>
      </c>
      <c r="B6451" s="62" t="s">
        <v>8359</v>
      </c>
      <c r="O6451" t="s">
        <v>16813</v>
      </c>
      <c r="P6451" s="62" t="s">
        <v>32</v>
      </c>
    </row>
    <row r="6452" spans="1:16" hidden="1" x14ac:dyDescent="0.2">
      <c r="A6452" s="62" t="s">
        <v>16431</v>
      </c>
      <c r="B6452" s="62" t="s">
        <v>8362</v>
      </c>
      <c r="O6452" t="s">
        <v>16813</v>
      </c>
      <c r="P6452" s="62" t="s">
        <v>32</v>
      </c>
    </row>
    <row r="6453" spans="1:16" hidden="1" x14ac:dyDescent="0.2">
      <c r="A6453" s="62" t="s">
        <v>16432</v>
      </c>
      <c r="B6453" s="62" t="s">
        <v>8365</v>
      </c>
      <c r="O6453" t="s">
        <v>16813</v>
      </c>
      <c r="P6453" s="62" t="s">
        <v>32</v>
      </c>
    </row>
    <row r="6454" spans="1:16" hidden="1" x14ac:dyDescent="0.2">
      <c r="A6454" s="62" t="s">
        <v>16433</v>
      </c>
      <c r="B6454" s="62" t="s">
        <v>8368</v>
      </c>
      <c r="O6454" t="s">
        <v>16813</v>
      </c>
      <c r="P6454" s="62" t="s">
        <v>32</v>
      </c>
    </row>
    <row r="6455" spans="1:16" hidden="1" x14ac:dyDescent="0.2">
      <c r="A6455" s="62" t="s">
        <v>16434</v>
      </c>
      <c r="B6455" s="62" t="s">
        <v>8371</v>
      </c>
      <c r="O6455" t="s">
        <v>16813</v>
      </c>
      <c r="P6455" s="62" t="s">
        <v>32</v>
      </c>
    </row>
    <row r="6456" spans="1:16" hidden="1" x14ac:dyDescent="0.2">
      <c r="A6456" s="62" t="s">
        <v>16435</v>
      </c>
      <c r="B6456" s="62" t="s">
        <v>8374</v>
      </c>
      <c r="O6456" t="s">
        <v>16813</v>
      </c>
      <c r="P6456" s="62" t="s">
        <v>32</v>
      </c>
    </row>
    <row r="6457" spans="1:16" hidden="1" x14ac:dyDescent="0.2">
      <c r="A6457" s="62" t="s">
        <v>16436</v>
      </c>
      <c r="B6457" s="62" t="s">
        <v>8377</v>
      </c>
      <c r="O6457" t="s">
        <v>16813</v>
      </c>
      <c r="P6457" s="62" t="s">
        <v>32</v>
      </c>
    </row>
    <row r="6458" spans="1:16" hidden="1" x14ac:dyDescent="0.2">
      <c r="A6458" s="62" t="s">
        <v>16437</v>
      </c>
      <c r="B6458" s="62" t="s">
        <v>8380</v>
      </c>
      <c r="O6458" t="s">
        <v>16813</v>
      </c>
      <c r="P6458" s="62" t="s">
        <v>32</v>
      </c>
    </row>
    <row r="6459" spans="1:16" hidden="1" x14ac:dyDescent="0.2">
      <c r="A6459" s="62" t="s">
        <v>16438</v>
      </c>
      <c r="B6459" s="62" t="s">
        <v>8383</v>
      </c>
      <c r="O6459" t="s">
        <v>16813</v>
      </c>
      <c r="P6459" s="62" t="s">
        <v>32</v>
      </c>
    </row>
    <row r="6460" spans="1:16" hidden="1" x14ac:dyDescent="0.2">
      <c r="A6460" s="62" t="s">
        <v>16439</v>
      </c>
      <c r="B6460" s="62" t="s">
        <v>8386</v>
      </c>
      <c r="O6460" t="s">
        <v>16813</v>
      </c>
      <c r="P6460" s="62" t="s">
        <v>32</v>
      </c>
    </row>
    <row r="6461" spans="1:16" hidden="1" x14ac:dyDescent="0.2">
      <c r="A6461" s="62" t="s">
        <v>16440</v>
      </c>
      <c r="B6461" s="62" t="s">
        <v>8389</v>
      </c>
      <c r="O6461" t="s">
        <v>16813</v>
      </c>
      <c r="P6461" s="62" t="s">
        <v>32</v>
      </c>
    </row>
    <row r="6462" spans="1:16" hidden="1" x14ac:dyDescent="0.2">
      <c r="A6462" s="62" t="s">
        <v>16441</v>
      </c>
      <c r="B6462" s="62" t="s">
        <v>8392</v>
      </c>
      <c r="O6462" t="s">
        <v>16813</v>
      </c>
      <c r="P6462" s="62" t="s">
        <v>32</v>
      </c>
    </row>
    <row r="6463" spans="1:16" hidden="1" x14ac:dyDescent="0.2">
      <c r="A6463" s="62" t="s">
        <v>16442</v>
      </c>
      <c r="B6463" s="62" t="s">
        <v>8650</v>
      </c>
      <c r="O6463" t="s">
        <v>16813</v>
      </c>
      <c r="P6463" s="62" t="s">
        <v>32</v>
      </c>
    </row>
    <row r="6464" spans="1:16" hidden="1" x14ac:dyDescent="0.2">
      <c r="A6464" s="62" t="s">
        <v>16443</v>
      </c>
      <c r="B6464" s="62" t="s">
        <v>8673</v>
      </c>
      <c r="O6464" t="s">
        <v>16813</v>
      </c>
      <c r="P6464" s="62" t="s">
        <v>32</v>
      </c>
    </row>
    <row r="6465" spans="1:16" hidden="1" x14ac:dyDescent="0.2">
      <c r="A6465" s="62" t="s">
        <v>16444</v>
      </c>
      <c r="B6465" s="62" t="s">
        <v>8676</v>
      </c>
      <c r="O6465" t="s">
        <v>16813</v>
      </c>
      <c r="P6465" s="62" t="s">
        <v>32</v>
      </c>
    </row>
    <row r="6466" spans="1:16" hidden="1" x14ac:dyDescent="0.2">
      <c r="A6466" s="62" t="s">
        <v>16445</v>
      </c>
      <c r="B6466" s="62" t="s">
        <v>8314</v>
      </c>
      <c r="O6466" t="s">
        <v>16813</v>
      </c>
      <c r="P6466" s="62" t="s">
        <v>32</v>
      </c>
    </row>
    <row r="6467" spans="1:16" hidden="1" x14ac:dyDescent="0.2">
      <c r="A6467" s="62" t="s">
        <v>16446</v>
      </c>
      <c r="B6467" s="62" t="s">
        <v>8317</v>
      </c>
      <c r="O6467" t="s">
        <v>16813</v>
      </c>
      <c r="P6467" s="62" t="s">
        <v>32</v>
      </c>
    </row>
    <row r="6468" spans="1:16" hidden="1" x14ac:dyDescent="0.2">
      <c r="A6468" s="62" t="s">
        <v>16447</v>
      </c>
      <c r="B6468" s="62" t="s">
        <v>8320</v>
      </c>
      <c r="O6468" t="s">
        <v>16813</v>
      </c>
      <c r="P6468" s="62" t="s">
        <v>32</v>
      </c>
    </row>
    <row r="6469" spans="1:16" hidden="1" x14ac:dyDescent="0.2">
      <c r="A6469" s="62" t="s">
        <v>16448</v>
      </c>
      <c r="B6469" s="62" t="s">
        <v>8323</v>
      </c>
      <c r="O6469" t="s">
        <v>16813</v>
      </c>
      <c r="P6469" s="62" t="s">
        <v>32</v>
      </c>
    </row>
    <row r="6470" spans="1:16" hidden="1" x14ac:dyDescent="0.2">
      <c r="A6470" s="62" t="s">
        <v>16449</v>
      </c>
      <c r="B6470" s="62" t="s">
        <v>8326</v>
      </c>
      <c r="O6470" t="s">
        <v>16813</v>
      </c>
      <c r="P6470" s="62" t="s">
        <v>32</v>
      </c>
    </row>
    <row r="6471" spans="1:16" hidden="1" x14ac:dyDescent="0.2">
      <c r="A6471" s="62" t="s">
        <v>16450</v>
      </c>
      <c r="B6471" s="62" t="s">
        <v>8329</v>
      </c>
      <c r="O6471" t="s">
        <v>16813</v>
      </c>
      <c r="P6471" s="62" t="s">
        <v>32</v>
      </c>
    </row>
    <row r="6472" spans="1:16" hidden="1" x14ac:dyDescent="0.2">
      <c r="A6472" s="62" t="s">
        <v>16451</v>
      </c>
      <c r="B6472" s="62" t="s">
        <v>8332</v>
      </c>
      <c r="O6472" t="s">
        <v>16813</v>
      </c>
      <c r="P6472" s="62" t="s">
        <v>32</v>
      </c>
    </row>
    <row r="6473" spans="1:16" hidden="1" x14ac:dyDescent="0.2">
      <c r="A6473" s="62" t="s">
        <v>16452</v>
      </c>
      <c r="B6473" s="62" t="s">
        <v>8335</v>
      </c>
      <c r="O6473" t="s">
        <v>16813</v>
      </c>
      <c r="P6473" s="62" t="s">
        <v>32</v>
      </c>
    </row>
    <row r="6474" spans="1:16" hidden="1" x14ac:dyDescent="0.2">
      <c r="A6474" s="62" t="s">
        <v>16453</v>
      </c>
      <c r="B6474" s="62" t="s">
        <v>8338</v>
      </c>
      <c r="O6474" t="s">
        <v>16813</v>
      </c>
      <c r="P6474" s="62" t="s">
        <v>32</v>
      </c>
    </row>
    <row r="6475" spans="1:16" hidden="1" x14ac:dyDescent="0.2">
      <c r="A6475" s="62" t="s">
        <v>16454</v>
      </c>
      <c r="B6475" s="62" t="s">
        <v>8341</v>
      </c>
      <c r="O6475" t="s">
        <v>16813</v>
      </c>
      <c r="P6475" s="62" t="s">
        <v>32</v>
      </c>
    </row>
    <row r="6476" spans="1:16" hidden="1" x14ac:dyDescent="0.2">
      <c r="A6476" s="62" t="s">
        <v>16455</v>
      </c>
      <c r="B6476" s="62" t="s">
        <v>8344</v>
      </c>
      <c r="O6476" t="s">
        <v>16813</v>
      </c>
      <c r="P6476" s="62" t="s">
        <v>32</v>
      </c>
    </row>
    <row r="6477" spans="1:16" hidden="1" x14ac:dyDescent="0.2">
      <c r="A6477" s="62" t="s">
        <v>16456</v>
      </c>
      <c r="B6477" s="62" t="s">
        <v>8347</v>
      </c>
      <c r="O6477" t="s">
        <v>16813</v>
      </c>
      <c r="P6477" s="62" t="s">
        <v>32</v>
      </c>
    </row>
    <row r="6478" spans="1:16" hidden="1" x14ac:dyDescent="0.2">
      <c r="A6478" s="62" t="s">
        <v>16457</v>
      </c>
      <c r="B6478" s="62" t="s">
        <v>8350</v>
      </c>
      <c r="O6478" t="s">
        <v>16813</v>
      </c>
      <c r="P6478" s="62" t="s">
        <v>32</v>
      </c>
    </row>
    <row r="6479" spans="1:16" hidden="1" x14ac:dyDescent="0.2">
      <c r="A6479" s="62" t="s">
        <v>16458</v>
      </c>
      <c r="B6479" s="62" t="s">
        <v>8353</v>
      </c>
      <c r="O6479" t="s">
        <v>16813</v>
      </c>
      <c r="P6479" s="62" t="s">
        <v>32</v>
      </c>
    </row>
    <row r="6480" spans="1:16" hidden="1" x14ac:dyDescent="0.2">
      <c r="A6480" s="62" t="s">
        <v>16459</v>
      </c>
      <c r="B6480" s="62" t="s">
        <v>8395</v>
      </c>
      <c r="O6480" t="s">
        <v>16813</v>
      </c>
      <c r="P6480" s="62" t="s">
        <v>32</v>
      </c>
    </row>
    <row r="6481" spans="1:16" hidden="1" x14ac:dyDescent="0.2">
      <c r="A6481" s="62" t="s">
        <v>16460</v>
      </c>
      <c r="B6481" s="62" t="s">
        <v>8398</v>
      </c>
      <c r="O6481" t="s">
        <v>16813</v>
      </c>
      <c r="P6481" s="62" t="s">
        <v>32</v>
      </c>
    </row>
    <row r="6482" spans="1:16" hidden="1" x14ac:dyDescent="0.2">
      <c r="A6482" s="62" t="s">
        <v>16461</v>
      </c>
      <c r="B6482" s="62" t="s">
        <v>8401</v>
      </c>
      <c r="O6482" t="s">
        <v>16813</v>
      </c>
      <c r="P6482" s="62" t="s">
        <v>32</v>
      </c>
    </row>
    <row r="6483" spans="1:16" hidden="1" x14ac:dyDescent="0.2">
      <c r="A6483" s="62" t="s">
        <v>16462</v>
      </c>
      <c r="B6483" s="62" t="s">
        <v>8404</v>
      </c>
      <c r="O6483" t="s">
        <v>16813</v>
      </c>
      <c r="P6483" s="62" t="s">
        <v>32</v>
      </c>
    </row>
    <row r="6484" spans="1:16" hidden="1" x14ac:dyDescent="0.2">
      <c r="A6484" s="62" t="s">
        <v>16463</v>
      </c>
      <c r="B6484" s="62" t="s">
        <v>8407</v>
      </c>
      <c r="O6484" t="s">
        <v>16813</v>
      </c>
      <c r="P6484" s="62" t="s">
        <v>32</v>
      </c>
    </row>
    <row r="6485" spans="1:16" hidden="1" x14ac:dyDescent="0.2">
      <c r="A6485" s="62" t="s">
        <v>16464</v>
      </c>
      <c r="B6485" s="62" t="s">
        <v>8410</v>
      </c>
      <c r="O6485" t="s">
        <v>16813</v>
      </c>
      <c r="P6485" s="62" t="s">
        <v>32</v>
      </c>
    </row>
    <row r="6486" spans="1:16" hidden="1" x14ac:dyDescent="0.2">
      <c r="A6486" s="62" t="s">
        <v>16465</v>
      </c>
      <c r="B6486" s="62" t="s">
        <v>8416</v>
      </c>
      <c r="O6486" t="s">
        <v>16813</v>
      </c>
      <c r="P6486" s="62" t="s">
        <v>32</v>
      </c>
    </row>
    <row r="6487" spans="1:16" hidden="1" x14ac:dyDescent="0.2">
      <c r="A6487" s="62" t="s">
        <v>16466</v>
      </c>
      <c r="B6487" s="62" t="s">
        <v>8419</v>
      </c>
      <c r="O6487" t="s">
        <v>16813</v>
      </c>
      <c r="P6487" s="62" t="s">
        <v>32</v>
      </c>
    </row>
    <row r="6488" spans="1:16" hidden="1" x14ac:dyDescent="0.2">
      <c r="A6488" s="62" t="s">
        <v>16467</v>
      </c>
      <c r="B6488" s="62" t="s">
        <v>8422</v>
      </c>
      <c r="O6488" t="s">
        <v>16813</v>
      </c>
      <c r="P6488" s="62" t="s">
        <v>32</v>
      </c>
    </row>
    <row r="6489" spans="1:16" hidden="1" x14ac:dyDescent="0.2">
      <c r="A6489" s="62" t="s">
        <v>16468</v>
      </c>
      <c r="B6489" s="62" t="s">
        <v>8425</v>
      </c>
      <c r="O6489" t="s">
        <v>16813</v>
      </c>
      <c r="P6489" s="62" t="s">
        <v>32</v>
      </c>
    </row>
    <row r="6490" spans="1:16" hidden="1" x14ac:dyDescent="0.2">
      <c r="A6490" s="62" t="s">
        <v>16469</v>
      </c>
      <c r="B6490" s="62" t="s">
        <v>8428</v>
      </c>
      <c r="O6490" t="s">
        <v>16813</v>
      </c>
      <c r="P6490" s="62" t="s">
        <v>32</v>
      </c>
    </row>
    <row r="6491" spans="1:16" hidden="1" x14ac:dyDescent="0.2">
      <c r="A6491" s="62" t="s">
        <v>16470</v>
      </c>
      <c r="B6491" s="62" t="s">
        <v>8431</v>
      </c>
      <c r="O6491" t="s">
        <v>16813</v>
      </c>
      <c r="P6491" s="62" t="s">
        <v>32</v>
      </c>
    </row>
    <row r="6492" spans="1:16" hidden="1" x14ac:dyDescent="0.2">
      <c r="A6492" s="62" t="s">
        <v>16471</v>
      </c>
      <c r="B6492" s="62" t="s">
        <v>34</v>
      </c>
      <c r="O6492" t="s">
        <v>16814</v>
      </c>
      <c r="P6492" s="62" t="s">
        <v>34</v>
      </c>
    </row>
    <row r="6493" spans="1:16" hidden="1" x14ac:dyDescent="0.2">
      <c r="A6493" s="62" t="s">
        <v>16472</v>
      </c>
      <c r="B6493" s="62" t="s">
        <v>8679</v>
      </c>
      <c r="O6493" t="s">
        <v>16813</v>
      </c>
      <c r="P6493" s="62" t="s">
        <v>32</v>
      </c>
    </row>
    <row r="6494" spans="1:16" hidden="1" x14ac:dyDescent="0.2">
      <c r="A6494" s="62" t="s">
        <v>16473</v>
      </c>
      <c r="B6494" s="62" t="s">
        <v>8688</v>
      </c>
      <c r="O6494" t="s">
        <v>16813</v>
      </c>
      <c r="P6494" s="62" t="s">
        <v>32</v>
      </c>
    </row>
    <row r="6495" spans="1:16" hidden="1" x14ac:dyDescent="0.2">
      <c r="A6495" s="62" t="s">
        <v>16474</v>
      </c>
      <c r="B6495" s="62" t="s">
        <v>8434</v>
      </c>
      <c r="O6495" t="s">
        <v>16813</v>
      </c>
      <c r="P6495" s="62" t="s">
        <v>32</v>
      </c>
    </row>
    <row r="6496" spans="1:16" hidden="1" x14ac:dyDescent="0.2">
      <c r="A6496" s="62" t="s">
        <v>16475</v>
      </c>
      <c r="B6496" s="62" t="s">
        <v>8437</v>
      </c>
      <c r="O6496" t="s">
        <v>16813</v>
      </c>
      <c r="P6496" s="62" t="s">
        <v>32</v>
      </c>
    </row>
    <row r="6497" spans="1:16" hidden="1" x14ac:dyDescent="0.2">
      <c r="A6497" s="62" t="s">
        <v>16476</v>
      </c>
      <c r="B6497" s="62" t="s">
        <v>8440</v>
      </c>
      <c r="O6497" t="s">
        <v>16813</v>
      </c>
      <c r="P6497" s="62" t="s">
        <v>32</v>
      </c>
    </row>
    <row r="6498" spans="1:16" hidden="1" x14ac:dyDescent="0.2">
      <c r="A6498" s="62" t="s">
        <v>16477</v>
      </c>
      <c r="B6498" s="62" t="s">
        <v>8443</v>
      </c>
      <c r="O6498" t="s">
        <v>16813</v>
      </c>
      <c r="P6498" s="62" t="s">
        <v>32</v>
      </c>
    </row>
    <row r="6499" spans="1:16" hidden="1" x14ac:dyDescent="0.2">
      <c r="A6499" s="62" t="s">
        <v>16478</v>
      </c>
      <c r="B6499" s="62" t="s">
        <v>8446</v>
      </c>
      <c r="O6499" t="s">
        <v>16813</v>
      </c>
      <c r="P6499" s="62" t="s">
        <v>32</v>
      </c>
    </row>
    <row r="6500" spans="1:16" hidden="1" x14ac:dyDescent="0.2">
      <c r="A6500" s="62" t="s">
        <v>16479</v>
      </c>
      <c r="B6500" s="62" t="s">
        <v>8449</v>
      </c>
      <c r="O6500" t="s">
        <v>16813</v>
      </c>
      <c r="P6500" s="62" t="s">
        <v>32</v>
      </c>
    </row>
    <row r="6501" spans="1:16" hidden="1" x14ac:dyDescent="0.2">
      <c r="A6501" s="62" t="s">
        <v>16480</v>
      </c>
      <c r="B6501" s="62" t="s">
        <v>8452</v>
      </c>
      <c r="O6501" t="s">
        <v>16813</v>
      </c>
      <c r="P6501" s="62" t="s">
        <v>32</v>
      </c>
    </row>
    <row r="6502" spans="1:16" hidden="1" x14ac:dyDescent="0.2">
      <c r="A6502" s="62" t="s">
        <v>16481</v>
      </c>
      <c r="B6502" s="62" t="s">
        <v>8455</v>
      </c>
      <c r="O6502" t="s">
        <v>16813</v>
      </c>
      <c r="P6502" s="62" t="s">
        <v>32</v>
      </c>
    </row>
    <row r="6503" spans="1:16" hidden="1" x14ac:dyDescent="0.2">
      <c r="A6503" s="62" t="s">
        <v>16482</v>
      </c>
      <c r="B6503" s="62" t="s">
        <v>8458</v>
      </c>
      <c r="O6503" t="s">
        <v>16813</v>
      </c>
      <c r="P6503" s="62" t="s">
        <v>32</v>
      </c>
    </row>
    <row r="6504" spans="1:16" hidden="1" x14ac:dyDescent="0.2">
      <c r="A6504" s="62" t="s">
        <v>16483</v>
      </c>
      <c r="B6504" s="62" t="s">
        <v>8461</v>
      </c>
      <c r="O6504" t="s">
        <v>16813</v>
      </c>
      <c r="P6504" s="62" t="s">
        <v>32</v>
      </c>
    </row>
    <row r="6505" spans="1:16" hidden="1" x14ac:dyDescent="0.2">
      <c r="A6505" s="62" t="s">
        <v>16484</v>
      </c>
      <c r="B6505" s="62" t="s">
        <v>8464</v>
      </c>
      <c r="O6505" t="s">
        <v>16813</v>
      </c>
      <c r="P6505" s="62" t="s">
        <v>32</v>
      </c>
    </row>
    <row r="6506" spans="1:16" hidden="1" x14ac:dyDescent="0.2">
      <c r="A6506" s="62" t="s">
        <v>16485</v>
      </c>
      <c r="B6506" s="62" t="s">
        <v>8467</v>
      </c>
      <c r="O6506" t="s">
        <v>16813</v>
      </c>
      <c r="P6506" s="62" t="s">
        <v>32</v>
      </c>
    </row>
    <row r="6507" spans="1:16" hidden="1" x14ac:dyDescent="0.2">
      <c r="A6507" s="62" t="s">
        <v>16486</v>
      </c>
      <c r="B6507" s="62" t="s">
        <v>8470</v>
      </c>
      <c r="O6507" t="s">
        <v>16813</v>
      </c>
      <c r="P6507" s="62" t="s">
        <v>32</v>
      </c>
    </row>
    <row r="6508" spans="1:16" hidden="1" x14ac:dyDescent="0.2">
      <c r="A6508" s="62" t="s">
        <v>16487</v>
      </c>
      <c r="B6508" s="62" t="s">
        <v>8473</v>
      </c>
      <c r="O6508" t="s">
        <v>16813</v>
      </c>
      <c r="P6508" s="62" t="s">
        <v>32</v>
      </c>
    </row>
    <row r="6509" spans="1:16" hidden="1" x14ac:dyDescent="0.2">
      <c r="A6509" s="62" t="s">
        <v>16488</v>
      </c>
      <c r="B6509" s="62" t="s">
        <v>8669</v>
      </c>
      <c r="O6509" t="s">
        <v>16813</v>
      </c>
      <c r="P6509" s="62" t="s">
        <v>32</v>
      </c>
    </row>
    <row r="6510" spans="1:16" hidden="1" x14ac:dyDescent="0.2">
      <c r="A6510" s="62" t="s">
        <v>16489</v>
      </c>
      <c r="B6510" s="62" t="s">
        <v>8282</v>
      </c>
      <c r="O6510" t="s">
        <v>16813</v>
      </c>
      <c r="P6510" s="62" t="s">
        <v>32</v>
      </c>
    </row>
    <row r="6511" spans="1:16" hidden="1" x14ac:dyDescent="0.2">
      <c r="A6511" s="62" t="s">
        <v>16490</v>
      </c>
      <c r="B6511" s="62" t="s">
        <v>8285</v>
      </c>
      <c r="O6511" t="s">
        <v>16813</v>
      </c>
      <c r="P6511" s="62" t="s">
        <v>32</v>
      </c>
    </row>
    <row r="6512" spans="1:16" hidden="1" x14ac:dyDescent="0.2">
      <c r="A6512" s="62" t="s">
        <v>16491</v>
      </c>
      <c r="B6512" s="62" t="s">
        <v>8288</v>
      </c>
      <c r="O6512" t="s">
        <v>16813</v>
      </c>
      <c r="P6512" s="62" t="s">
        <v>32</v>
      </c>
    </row>
    <row r="6513" spans="1:16" hidden="1" x14ac:dyDescent="0.2">
      <c r="A6513" s="62" t="s">
        <v>16492</v>
      </c>
      <c r="B6513" s="62" t="s">
        <v>8291</v>
      </c>
      <c r="O6513" t="s">
        <v>16813</v>
      </c>
      <c r="P6513" s="62" t="s">
        <v>32</v>
      </c>
    </row>
    <row r="6514" spans="1:16" hidden="1" x14ac:dyDescent="0.2">
      <c r="A6514" s="62" t="s">
        <v>16493</v>
      </c>
      <c r="B6514" s="62" t="s">
        <v>8294</v>
      </c>
      <c r="O6514" t="s">
        <v>16813</v>
      </c>
      <c r="P6514" s="62" t="s">
        <v>32</v>
      </c>
    </row>
    <row r="6515" spans="1:16" hidden="1" x14ac:dyDescent="0.2">
      <c r="A6515" s="62" t="s">
        <v>16494</v>
      </c>
      <c r="B6515" s="62" t="s">
        <v>8299</v>
      </c>
      <c r="O6515" t="s">
        <v>16813</v>
      </c>
      <c r="P6515" s="62" t="s">
        <v>32</v>
      </c>
    </row>
    <row r="6516" spans="1:16" hidden="1" x14ac:dyDescent="0.2">
      <c r="A6516" s="62" t="s">
        <v>16495</v>
      </c>
      <c r="B6516" s="62" t="s">
        <v>8302</v>
      </c>
      <c r="O6516" t="s">
        <v>16813</v>
      </c>
      <c r="P6516" s="62" t="s">
        <v>32</v>
      </c>
    </row>
    <row r="6517" spans="1:16" hidden="1" x14ac:dyDescent="0.2">
      <c r="A6517" s="62" t="s">
        <v>16496</v>
      </c>
      <c r="B6517" s="62" t="s">
        <v>8305</v>
      </c>
      <c r="O6517" t="s">
        <v>16813</v>
      </c>
      <c r="P6517" s="62" t="s">
        <v>32</v>
      </c>
    </row>
    <row r="6518" spans="1:16" hidden="1" x14ac:dyDescent="0.2">
      <c r="A6518" s="62" t="s">
        <v>16497</v>
      </c>
      <c r="B6518" s="62" t="s">
        <v>8308</v>
      </c>
      <c r="O6518" t="s">
        <v>16813</v>
      </c>
      <c r="P6518" s="62" t="s">
        <v>32</v>
      </c>
    </row>
    <row r="6519" spans="1:16" hidden="1" x14ac:dyDescent="0.2">
      <c r="A6519" s="62" t="s">
        <v>16498</v>
      </c>
      <c r="B6519" s="62" t="s">
        <v>8311</v>
      </c>
      <c r="O6519" t="s">
        <v>16813</v>
      </c>
      <c r="P6519" s="62" t="s">
        <v>32</v>
      </c>
    </row>
    <row r="6520" spans="1:16" hidden="1" x14ac:dyDescent="0.2">
      <c r="A6520" s="62" t="s">
        <v>16499</v>
      </c>
      <c r="B6520" s="62" t="s">
        <v>8413</v>
      </c>
      <c r="O6520" t="s">
        <v>16813</v>
      </c>
      <c r="P6520" s="62" t="s">
        <v>32</v>
      </c>
    </row>
    <row r="6521" spans="1:16" hidden="1" x14ac:dyDescent="0.2">
      <c r="A6521" s="62" t="s">
        <v>16500</v>
      </c>
      <c r="B6521" s="62" t="s">
        <v>36</v>
      </c>
      <c r="O6521" t="s">
        <v>16815</v>
      </c>
      <c r="P6521" s="62" t="s">
        <v>36</v>
      </c>
    </row>
    <row r="6522" spans="1:16" hidden="1" x14ac:dyDescent="0.2">
      <c r="A6522" s="62" t="s">
        <v>16501</v>
      </c>
      <c r="B6522" s="62" t="s">
        <v>8682</v>
      </c>
      <c r="O6522" t="s">
        <v>16813</v>
      </c>
      <c r="P6522" s="62" t="s">
        <v>32</v>
      </c>
    </row>
    <row r="6523" spans="1:16" hidden="1" x14ac:dyDescent="0.2">
      <c r="A6523" s="62" t="s">
        <v>16502</v>
      </c>
      <c r="B6523" s="62" t="s">
        <v>8476</v>
      </c>
      <c r="O6523" t="s">
        <v>16813</v>
      </c>
      <c r="P6523" s="62" t="s">
        <v>32</v>
      </c>
    </row>
    <row r="6524" spans="1:16" hidden="1" x14ac:dyDescent="0.2">
      <c r="A6524" s="62" t="s">
        <v>16503</v>
      </c>
      <c r="B6524" s="62" t="s">
        <v>8479</v>
      </c>
      <c r="O6524" t="s">
        <v>16813</v>
      </c>
      <c r="P6524" s="62" t="s">
        <v>32</v>
      </c>
    </row>
    <row r="6525" spans="1:16" hidden="1" x14ac:dyDescent="0.2">
      <c r="A6525" s="62" t="s">
        <v>16504</v>
      </c>
      <c r="B6525" s="62" t="s">
        <v>8485</v>
      </c>
      <c r="O6525" t="s">
        <v>16813</v>
      </c>
      <c r="P6525" s="62" t="s">
        <v>32</v>
      </c>
    </row>
    <row r="6526" spans="1:16" hidden="1" x14ac:dyDescent="0.2">
      <c r="A6526" s="62" t="s">
        <v>16505</v>
      </c>
      <c r="B6526" s="62" t="s">
        <v>8488</v>
      </c>
      <c r="O6526" t="s">
        <v>16813</v>
      </c>
      <c r="P6526" s="62" t="s">
        <v>32</v>
      </c>
    </row>
    <row r="6527" spans="1:16" hidden="1" x14ac:dyDescent="0.2">
      <c r="A6527" s="62" t="s">
        <v>16506</v>
      </c>
      <c r="B6527" s="62" t="s">
        <v>8491</v>
      </c>
      <c r="O6527" t="s">
        <v>16813</v>
      </c>
      <c r="P6527" s="62" t="s">
        <v>32</v>
      </c>
    </row>
    <row r="6528" spans="1:16" hidden="1" x14ac:dyDescent="0.2">
      <c r="A6528" s="62" t="s">
        <v>16507</v>
      </c>
      <c r="B6528" s="62" t="s">
        <v>8494</v>
      </c>
      <c r="O6528" t="s">
        <v>16813</v>
      </c>
      <c r="P6528" s="62" t="s">
        <v>32</v>
      </c>
    </row>
    <row r="6529" spans="1:16" hidden="1" x14ac:dyDescent="0.2">
      <c r="A6529" s="62" t="s">
        <v>16508</v>
      </c>
      <c r="B6529" s="62" t="s">
        <v>8497</v>
      </c>
      <c r="O6529" t="s">
        <v>16813</v>
      </c>
      <c r="P6529" s="62" t="s">
        <v>32</v>
      </c>
    </row>
    <row r="6530" spans="1:16" hidden="1" x14ac:dyDescent="0.2">
      <c r="A6530" s="62" t="s">
        <v>16509</v>
      </c>
      <c r="B6530" s="62" t="s">
        <v>8500</v>
      </c>
      <c r="O6530" t="s">
        <v>16813</v>
      </c>
      <c r="P6530" s="62" t="s">
        <v>32</v>
      </c>
    </row>
    <row r="6531" spans="1:16" hidden="1" x14ac:dyDescent="0.2">
      <c r="A6531" s="62" t="s">
        <v>16510</v>
      </c>
      <c r="B6531" s="62" t="s">
        <v>8503</v>
      </c>
      <c r="O6531" t="s">
        <v>16813</v>
      </c>
      <c r="P6531" s="62" t="s">
        <v>32</v>
      </c>
    </row>
    <row r="6532" spans="1:16" hidden="1" x14ac:dyDescent="0.2">
      <c r="A6532" s="62" t="s">
        <v>16511</v>
      </c>
      <c r="B6532" s="62" t="s">
        <v>8506</v>
      </c>
      <c r="O6532" t="s">
        <v>16813</v>
      </c>
      <c r="P6532" s="62" t="s">
        <v>32</v>
      </c>
    </row>
    <row r="6533" spans="1:16" hidden="1" x14ac:dyDescent="0.2">
      <c r="A6533" s="62" t="s">
        <v>16512</v>
      </c>
      <c r="B6533" s="62" t="s">
        <v>8509</v>
      </c>
      <c r="O6533" t="s">
        <v>16813</v>
      </c>
      <c r="P6533" s="62" t="s">
        <v>32</v>
      </c>
    </row>
    <row r="6534" spans="1:16" hidden="1" x14ac:dyDescent="0.2">
      <c r="A6534" s="62" t="s">
        <v>16513</v>
      </c>
      <c r="B6534" s="62" t="s">
        <v>8512</v>
      </c>
      <c r="O6534" t="s">
        <v>16813</v>
      </c>
      <c r="P6534" s="62" t="s">
        <v>32</v>
      </c>
    </row>
    <row r="6535" spans="1:16" hidden="1" x14ac:dyDescent="0.2">
      <c r="A6535" s="62" t="s">
        <v>16514</v>
      </c>
      <c r="B6535" s="62" t="s">
        <v>8515</v>
      </c>
      <c r="O6535" t="s">
        <v>16813</v>
      </c>
      <c r="P6535" s="62" t="s">
        <v>32</v>
      </c>
    </row>
    <row r="6536" spans="1:16" hidden="1" x14ac:dyDescent="0.2">
      <c r="A6536" s="62" t="s">
        <v>16515</v>
      </c>
      <c r="B6536" s="62" t="s">
        <v>8518</v>
      </c>
      <c r="O6536" t="s">
        <v>16813</v>
      </c>
      <c r="P6536" s="62" t="s">
        <v>32</v>
      </c>
    </row>
    <row r="6537" spans="1:16" hidden="1" x14ac:dyDescent="0.2">
      <c r="A6537" s="62" t="s">
        <v>16516</v>
      </c>
      <c r="B6537" s="62" t="s">
        <v>8521</v>
      </c>
      <c r="O6537" t="s">
        <v>16813</v>
      </c>
      <c r="P6537" s="62" t="s">
        <v>32</v>
      </c>
    </row>
    <row r="6538" spans="1:16" hidden="1" x14ac:dyDescent="0.2">
      <c r="A6538" s="62" t="s">
        <v>16517</v>
      </c>
      <c r="B6538" s="62" t="s">
        <v>8524</v>
      </c>
      <c r="O6538" t="s">
        <v>16813</v>
      </c>
      <c r="P6538" s="62" t="s">
        <v>32</v>
      </c>
    </row>
    <row r="6539" spans="1:16" hidden="1" x14ac:dyDescent="0.2">
      <c r="A6539" s="62" t="s">
        <v>16518</v>
      </c>
      <c r="B6539" s="62" t="s">
        <v>8527</v>
      </c>
      <c r="O6539" t="s">
        <v>16813</v>
      </c>
      <c r="P6539" s="62" t="s">
        <v>32</v>
      </c>
    </row>
    <row r="6540" spans="1:16" hidden="1" x14ac:dyDescent="0.2">
      <c r="A6540" s="62" t="s">
        <v>16519</v>
      </c>
      <c r="B6540" s="62" t="s">
        <v>8530</v>
      </c>
      <c r="O6540" t="s">
        <v>16813</v>
      </c>
      <c r="P6540" s="62" t="s">
        <v>32</v>
      </c>
    </row>
    <row r="6541" spans="1:16" hidden="1" x14ac:dyDescent="0.2">
      <c r="A6541" s="62" t="s">
        <v>16520</v>
      </c>
      <c r="B6541" s="62" t="s">
        <v>8533</v>
      </c>
      <c r="O6541" t="s">
        <v>16813</v>
      </c>
      <c r="P6541" s="62" t="s">
        <v>32</v>
      </c>
    </row>
    <row r="6542" spans="1:16" hidden="1" x14ac:dyDescent="0.2">
      <c r="A6542" s="62" t="s">
        <v>16521</v>
      </c>
      <c r="B6542" s="62" t="s">
        <v>8536</v>
      </c>
      <c r="O6542" t="s">
        <v>16813</v>
      </c>
      <c r="P6542" s="62" t="s">
        <v>32</v>
      </c>
    </row>
    <row r="6543" spans="1:16" hidden="1" x14ac:dyDescent="0.2">
      <c r="A6543" s="62" t="s">
        <v>16522</v>
      </c>
      <c r="B6543" s="62" t="s">
        <v>7997</v>
      </c>
      <c r="O6543" t="s">
        <v>16813</v>
      </c>
      <c r="P6543" s="62" t="s">
        <v>32</v>
      </c>
    </row>
    <row r="6544" spans="1:16" hidden="1" x14ac:dyDescent="0.2">
      <c r="A6544" s="62" t="s">
        <v>16523</v>
      </c>
      <c r="B6544" s="62" t="s">
        <v>8001</v>
      </c>
      <c r="O6544" t="s">
        <v>16813</v>
      </c>
      <c r="P6544" s="62" t="s">
        <v>32</v>
      </c>
    </row>
    <row r="6545" spans="1:16" hidden="1" x14ac:dyDescent="0.2">
      <c r="A6545" s="62" t="s">
        <v>16524</v>
      </c>
      <c r="B6545" s="62" t="s">
        <v>8004</v>
      </c>
      <c r="O6545" t="s">
        <v>16813</v>
      </c>
      <c r="P6545" s="62" t="s">
        <v>32</v>
      </c>
    </row>
    <row r="6546" spans="1:16" hidden="1" x14ac:dyDescent="0.2">
      <c r="A6546" s="62" t="s">
        <v>16525</v>
      </c>
      <c r="B6546" s="62" t="s">
        <v>7993</v>
      </c>
      <c r="O6546" t="s">
        <v>16813</v>
      </c>
      <c r="P6546" s="62" t="s">
        <v>32</v>
      </c>
    </row>
    <row r="6547" spans="1:16" hidden="1" x14ac:dyDescent="0.2">
      <c r="A6547" s="62" t="s">
        <v>16526</v>
      </c>
      <c r="B6547" s="62" t="s">
        <v>8007</v>
      </c>
      <c r="O6547" t="s">
        <v>16813</v>
      </c>
      <c r="P6547" s="62" t="s">
        <v>32</v>
      </c>
    </row>
    <row r="6548" spans="1:16" hidden="1" x14ac:dyDescent="0.2">
      <c r="A6548" s="62" t="s">
        <v>16527</v>
      </c>
      <c r="B6548" s="62" t="s">
        <v>40</v>
      </c>
      <c r="O6548" t="s">
        <v>16816</v>
      </c>
      <c r="P6548" s="62" t="s">
        <v>40</v>
      </c>
    </row>
    <row r="6549" spans="1:16" hidden="1" x14ac:dyDescent="0.2">
      <c r="A6549" s="62" t="s">
        <v>16528</v>
      </c>
      <c r="B6549" s="62" t="s">
        <v>8010</v>
      </c>
      <c r="O6549" t="s">
        <v>16813</v>
      </c>
      <c r="P6549" s="62" t="s">
        <v>32</v>
      </c>
    </row>
    <row r="6550" spans="1:16" hidden="1" x14ac:dyDescent="0.2">
      <c r="A6550" s="62" t="s">
        <v>16529</v>
      </c>
      <c r="B6550" s="62" t="s">
        <v>8013</v>
      </c>
      <c r="O6550" t="s">
        <v>16813</v>
      </c>
      <c r="P6550" s="62" t="s">
        <v>32</v>
      </c>
    </row>
    <row r="6551" spans="1:16" hidden="1" x14ac:dyDescent="0.2">
      <c r="A6551" s="62" t="s">
        <v>16530</v>
      </c>
      <c r="B6551" s="62" t="s">
        <v>8016</v>
      </c>
      <c r="O6551" t="s">
        <v>16813</v>
      </c>
      <c r="P6551" s="62" t="s">
        <v>32</v>
      </c>
    </row>
    <row r="6552" spans="1:16" hidden="1" x14ac:dyDescent="0.2">
      <c r="A6552" s="62" t="s">
        <v>16531</v>
      </c>
      <c r="B6552" s="62" t="s">
        <v>8207</v>
      </c>
      <c r="O6552" t="s">
        <v>16813</v>
      </c>
      <c r="P6552" s="62" t="s">
        <v>32</v>
      </c>
    </row>
    <row r="6553" spans="1:16" hidden="1" x14ac:dyDescent="0.2">
      <c r="A6553" s="62" t="s">
        <v>16532</v>
      </c>
      <c r="B6553" s="62" t="s">
        <v>8210</v>
      </c>
      <c r="O6553" t="s">
        <v>16813</v>
      </c>
      <c r="P6553" s="62" t="s">
        <v>32</v>
      </c>
    </row>
    <row r="6554" spans="1:16" hidden="1" x14ac:dyDescent="0.2">
      <c r="A6554" s="62" t="s">
        <v>16533</v>
      </c>
      <c r="B6554" s="62" t="s">
        <v>8019</v>
      </c>
      <c r="O6554" t="s">
        <v>16813</v>
      </c>
      <c r="P6554" s="62" t="s">
        <v>32</v>
      </c>
    </row>
    <row r="6555" spans="1:16" hidden="1" x14ac:dyDescent="0.2">
      <c r="A6555" s="62" t="s">
        <v>16534</v>
      </c>
      <c r="B6555" s="62" t="s">
        <v>8022</v>
      </c>
      <c r="O6555" t="s">
        <v>16813</v>
      </c>
      <c r="P6555" s="62" t="s">
        <v>32</v>
      </c>
    </row>
    <row r="6556" spans="1:16" hidden="1" x14ac:dyDescent="0.2">
      <c r="A6556" s="62" t="s">
        <v>16535</v>
      </c>
      <c r="B6556" s="62" t="s">
        <v>8656</v>
      </c>
      <c r="O6556" t="s">
        <v>16817</v>
      </c>
      <c r="P6556" s="62" t="s">
        <v>8656</v>
      </c>
    </row>
    <row r="6557" spans="1:16" hidden="1" x14ac:dyDescent="0.2">
      <c r="A6557" s="62" t="s">
        <v>16536</v>
      </c>
      <c r="B6557" s="62" t="s">
        <v>8213</v>
      </c>
      <c r="O6557" t="s">
        <v>16813</v>
      </c>
      <c r="P6557" s="62" t="s">
        <v>32</v>
      </c>
    </row>
    <row r="6558" spans="1:16" hidden="1" x14ac:dyDescent="0.2">
      <c r="A6558" s="62" t="s">
        <v>16537</v>
      </c>
      <c r="B6558" s="62" t="s">
        <v>8216</v>
      </c>
      <c r="O6558" t="s">
        <v>16813</v>
      </c>
      <c r="P6558" s="62" t="s">
        <v>32</v>
      </c>
    </row>
    <row r="6559" spans="1:16" hidden="1" x14ac:dyDescent="0.2">
      <c r="A6559" s="62" t="s">
        <v>16538</v>
      </c>
      <c r="B6559" s="62" t="s">
        <v>8219</v>
      </c>
      <c r="O6559" t="s">
        <v>16813</v>
      </c>
      <c r="P6559" s="62" t="s">
        <v>32</v>
      </c>
    </row>
    <row r="6560" spans="1:16" hidden="1" x14ac:dyDescent="0.2">
      <c r="A6560" s="62" t="s">
        <v>16539</v>
      </c>
      <c r="B6560" s="62" t="s">
        <v>8222</v>
      </c>
      <c r="O6560" t="s">
        <v>16813</v>
      </c>
      <c r="P6560" s="62" t="s">
        <v>32</v>
      </c>
    </row>
    <row r="6561" spans="1:16" hidden="1" x14ac:dyDescent="0.2">
      <c r="A6561" s="62" t="s">
        <v>16540</v>
      </c>
      <c r="B6561" s="62" t="s">
        <v>8225</v>
      </c>
      <c r="O6561" t="s">
        <v>16813</v>
      </c>
      <c r="P6561" s="62" t="s">
        <v>32</v>
      </c>
    </row>
    <row r="6562" spans="1:16" hidden="1" x14ac:dyDescent="0.2">
      <c r="A6562" s="62" t="s">
        <v>16541</v>
      </c>
      <c r="B6562" s="62" t="s">
        <v>8228</v>
      </c>
      <c r="O6562" t="s">
        <v>16813</v>
      </c>
      <c r="P6562" s="62" t="s">
        <v>32</v>
      </c>
    </row>
    <row r="6563" spans="1:16" hidden="1" x14ac:dyDescent="0.2">
      <c r="A6563" s="62" t="s">
        <v>16542</v>
      </c>
      <c r="B6563" s="62" t="s">
        <v>8231</v>
      </c>
      <c r="O6563" t="s">
        <v>16813</v>
      </c>
      <c r="P6563" s="62" t="s">
        <v>32</v>
      </c>
    </row>
    <row r="6564" spans="1:16" hidden="1" x14ac:dyDescent="0.2">
      <c r="A6564" s="62" t="s">
        <v>16543</v>
      </c>
      <c r="B6564" s="62" t="s">
        <v>8234</v>
      </c>
      <c r="O6564" t="s">
        <v>16813</v>
      </c>
      <c r="P6564" s="62" t="s">
        <v>32</v>
      </c>
    </row>
    <row r="6565" spans="1:16" hidden="1" x14ac:dyDescent="0.2">
      <c r="A6565" s="62" t="s">
        <v>16544</v>
      </c>
      <c r="B6565" s="62" t="s">
        <v>8237</v>
      </c>
      <c r="O6565" t="s">
        <v>16813</v>
      </c>
      <c r="P6565" s="62" t="s">
        <v>32</v>
      </c>
    </row>
    <row r="6566" spans="1:16" hidden="1" x14ac:dyDescent="0.2">
      <c r="A6566" s="62" t="s">
        <v>16545</v>
      </c>
      <c r="B6566" s="62" t="s">
        <v>8240</v>
      </c>
      <c r="O6566" t="s">
        <v>16813</v>
      </c>
      <c r="P6566" s="62" t="s">
        <v>32</v>
      </c>
    </row>
    <row r="6567" spans="1:16" hidden="1" x14ac:dyDescent="0.2">
      <c r="A6567" s="62" t="s">
        <v>16546</v>
      </c>
      <c r="B6567" s="62" t="s">
        <v>8243</v>
      </c>
      <c r="O6567" t="s">
        <v>16813</v>
      </c>
      <c r="P6567" s="62" t="s">
        <v>32</v>
      </c>
    </row>
    <row r="6568" spans="1:16" hidden="1" x14ac:dyDescent="0.2">
      <c r="A6568" s="62" t="s">
        <v>16547</v>
      </c>
      <c r="B6568" s="62" t="s">
        <v>8246</v>
      </c>
      <c r="O6568" t="s">
        <v>16813</v>
      </c>
      <c r="P6568" s="62" t="s">
        <v>32</v>
      </c>
    </row>
    <row r="6569" spans="1:16" hidden="1" x14ac:dyDescent="0.2">
      <c r="A6569" s="62" t="s">
        <v>16548</v>
      </c>
      <c r="B6569" s="62" t="s">
        <v>8249</v>
      </c>
      <c r="O6569" t="s">
        <v>16813</v>
      </c>
      <c r="P6569" s="62" t="s">
        <v>32</v>
      </c>
    </row>
    <row r="6570" spans="1:16" hidden="1" x14ac:dyDescent="0.2">
      <c r="A6570" s="62" t="s">
        <v>16549</v>
      </c>
      <c r="B6570" s="62" t="s">
        <v>8252</v>
      </c>
      <c r="O6570" t="s">
        <v>16813</v>
      </c>
      <c r="P6570" s="62" t="s">
        <v>32</v>
      </c>
    </row>
    <row r="6571" spans="1:16" hidden="1" x14ac:dyDescent="0.2">
      <c r="A6571" s="62" t="s">
        <v>16550</v>
      </c>
      <c r="B6571" s="62" t="s">
        <v>8255</v>
      </c>
      <c r="O6571" t="s">
        <v>16813</v>
      </c>
      <c r="P6571" s="62" t="s">
        <v>32</v>
      </c>
    </row>
    <row r="6572" spans="1:16" hidden="1" x14ac:dyDescent="0.2">
      <c r="A6572" s="62" t="s">
        <v>16551</v>
      </c>
      <c r="B6572" s="62" t="s">
        <v>8258</v>
      </c>
      <c r="O6572" t="s">
        <v>16813</v>
      </c>
      <c r="P6572" s="62" t="s">
        <v>32</v>
      </c>
    </row>
    <row r="6573" spans="1:16" hidden="1" x14ac:dyDescent="0.2">
      <c r="A6573" s="62" t="s">
        <v>16552</v>
      </c>
      <c r="B6573" s="62" t="s">
        <v>8261</v>
      </c>
      <c r="O6573" t="s">
        <v>16813</v>
      </c>
      <c r="P6573" s="62" t="s">
        <v>32</v>
      </c>
    </row>
    <row r="6574" spans="1:16" hidden="1" x14ac:dyDescent="0.2">
      <c r="A6574" s="62" t="s">
        <v>16553</v>
      </c>
      <c r="B6574" s="62" t="s">
        <v>8264</v>
      </c>
      <c r="O6574" t="s">
        <v>16813</v>
      </c>
      <c r="P6574" s="62" t="s">
        <v>32</v>
      </c>
    </row>
    <row r="6575" spans="1:16" hidden="1" x14ac:dyDescent="0.2">
      <c r="A6575" s="62" t="s">
        <v>16554</v>
      </c>
      <c r="B6575" s="62" t="s">
        <v>8267</v>
      </c>
      <c r="O6575" t="s">
        <v>16813</v>
      </c>
      <c r="P6575" s="62" t="s">
        <v>32</v>
      </c>
    </row>
    <row r="6576" spans="1:16" hidden="1" x14ac:dyDescent="0.2">
      <c r="A6576" s="62" t="s">
        <v>16555</v>
      </c>
      <c r="B6576" s="62" t="s">
        <v>8270</v>
      </c>
      <c r="O6576" t="s">
        <v>16813</v>
      </c>
      <c r="P6576" s="62" t="s">
        <v>32</v>
      </c>
    </row>
    <row r="6577" spans="1:16" hidden="1" x14ac:dyDescent="0.2">
      <c r="A6577" s="62" t="s">
        <v>16556</v>
      </c>
      <c r="B6577" s="62" t="s">
        <v>8273</v>
      </c>
      <c r="O6577" t="s">
        <v>16813</v>
      </c>
      <c r="P6577" s="62" t="s">
        <v>32</v>
      </c>
    </row>
    <row r="6578" spans="1:16" hidden="1" x14ac:dyDescent="0.2">
      <c r="A6578" s="62" t="s">
        <v>16557</v>
      </c>
      <c r="B6578" s="62" t="s">
        <v>8276</v>
      </c>
      <c r="O6578" t="s">
        <v>16813</v>
      </c>
      <c r="P6578" s="62" t="s">
        <v>32</v>
      </c>
    </row>
    <row r="6579" spans="1:16" hidden="1" x14ac:dyDescent="0.2">
      <c r="A6579" s="62" t="s">
        <v>16558</v>
      </c>
      <c r="B6579" s="62" t="s">
        <v>8279</v>
      </c>
      <c r="O6579" t="s">
        <v>16813</v>
      </c>
      <c r="P6579" s="62" t="s">
        <v>32</v>
      </c>
    </row>
    <row r="6580" spans="1:16" hidden="1" x14ac:dyDescent="0.2">
      <c r="A6580" s="62" t="s">
        <v>16559</v>
      </c>
      <c r="B6580" s="62" t="s">
        <v>8482</v>
      </c>
      <c r="O6580" t="s">
        <v>16813</v>
      </c>
      <c r="P6580" s="62" t="s">
        <v>32</v>
      </c>
    </row>
    <row r="6581" spans="1:16" hidden="1" x14ac:dyDescent="0.2">
      <c r="A6581" s="62" t="s">
        <v>16560</v>
      </c>
      <c r="B6581" s="62" t="s">
        <v>8276</v>
      </c>
      <c r="O6581" t="s">
        <v>16813</v>
      </c>
      <c r="P6581" s="62" t="s">
        <v>32</v>
      </c>
    </row>
    <row r="6582" spans="1:16" hidden="1" x14ac:dyDescent="0.2">
      <c r="A6582" s="62" t="s">
        <v>16561</v>
      </c>
      <c r="B6582" s="62" t="s">
        <v>8025</v>
      </c>
      <c r="O6582" t="s">
        <v>16813</v>
      </c>
      <c r="P6582" s="62" t="s">
        <v>32</v>
      </c>
    </row>
    <row r="6583" spans="1:16" hidden="1" x14ac:dyDescent="0.2">
      <c r="A6583" s="62" t="s">
        <v>16562</v>
      </c>
      <c r="B6583" s="62" t="s">
        <v>8029</v>
      </c>
      <c r="O6583" t="s">
        <v>16813</v>
      </c>
      <c r="P6583" s="62" t="s">
        <v>32</v>
      </c>
    </row>
    <row r="6584" spans="1:16" hidden="1" x14ac:dyDescent="0.2">
      <c r="A6584" s="62" t="s">
        <v>16563</v>
      </c>
      <c r="B6584" s="62" t="s">
        <v>8032</v>
      </c>
      <c r="O6584" t="s">
        <v>16813</v>
      </c>
      <c r="P6584" s="62" t="s">
        <v>32</v>
      </c>
    </row>
    <row r="6585" spans="1:16" hidden="1" x14ac:dyDescent="0.2">
      <c r="A6585" s="62" t="s">
        <v>16564</v>
      </c>
      <c r="B6585" s="62" t="s">
        <v>8035</v>
      </c>
      <c r="O6585" t="s">
        <v>16813</v>
      </c>
      <c r="P6585" s="62" t="s">
        <v>32</v>
      </c>
    </row>
    <row r="6586" spans="1:16" hidden="1" x14ac:dyDescent="0.2">
      <c r="A6586" s="62" t="s">
        <v>16565</v>
      </c>
      <c r="B6586" s="62" t="s">
        <v>8646</v>
      </c>
      <c r="O6586" t="s">
        <v>16813</v>
      </c>
      <c r="P6586" s="62" t="s">
        <v>32</v>
      </c>
    </row>
    <row r="6587" spans="1:16" hidden="1" x14ac:dyDescent="0.2">
      <c r="A6587" s="62" t="s">
        <v>16566</v>
      </c>
      <c r="B6587" s="62" t="s">
        <v>8038</v>
      </c>
      <c r="O6587" t="s">
        <v>16813</v>
      </c>
      <c r="P6587" s="62" t="s">
        <v>32</v>
      </c>
    </row>
    <row r="6588" spans="1:16" hidden="1" x14ac:dyDescent="0.2">
      <c r="A6588" s="62" t="s">
        <v>16567</v>
      </c>
      <c r="B6588" s="62" t="s">
        <v>8041</v>
      </c>
      <c r="O6588" t="s">
        <v>16813</v>
      </c>
      <c r="P6588" s="62" t="s">
        <v>32</v>
      </c>
    </row>
    <row r="6589" spans="1:16" hidden="1" x14ac:dyDescent="0.2">
      <c r="A6589" s="62" t="s">
        <v>16568</v>
      </c>
      <c r="B6589" s="62" t="s">
        <v>32</v>
      </c>
      <c r="O6589" t="s">
        <v>16813</v>
      </c>
      <c r="P6589" s="62" t="s">
        <v>32</v>
      </c>
    </row>
    <row r="6590" spans="1:16" hidden="1" x14ac:dyDescent="0.2">
      <c r="A6590" s="62" t="s">
        <v>16569</v>
      </c>
      <c r="B6590" s="62" t="s">
        <v>8044</v>
      </c>
      <c r="O6590" t="s">
        <v>16813</v>
      </c>
      <c r="P6590" s="62" t="s">
        <v>32</v>
      </c>
    </row>
    <row r="6591" spans="1:16" hidden="1" x14ac:dyDescent="0.2">
      <c r="A6591" s="62" t="s">
        <v>16570</v>
      </c>
      <c r="B6591" s="62" t="s">
        <v>8047</v>
      </c>
      <c r="O6591" t="s">
        <v>16813</v>
      </c>
      <c r="P6591" s="62" t="s">
        <v>32</v>
      </c>
    </row>
    <row r="6592" spans="1:16" hidden="1" x14ac:dyDescent="0.2">
      <c r="A6592" s="62" t="s">
        <v>16571</v>
      </c>
      <c r="B6592" s="62" t="s">
        <v>8050</v>
      </c>
      <c r="O6592" t="s">
        <v>16813</v>
      </c>
      <c r="P6592" s="62" t="s">
        <v>32</v>
      </c>
    </row>
    <row r="6593" spans="1:16" hidden="1" x14ac:dyDescent="0.2">
      <c r="A6593" s="62" t="s">
        <v>16572</v>
      </c>
      <c r="B6593" s="62" t="s">
        <v>8053</v>
      </c>
      <c r="O6593" t="s">
        <v>16813</v>
      </c>
      <c r="P6593" s="62" t="s">
        <v>32</v>
      </c>
    </row>
    <row r="6594" spans="1:16" hidden="1" x14ac:dyDescent="0.2">
      <c r="A6594" s="62" t="s">
        <v>16573</v>
      </c>
      <c r="B6594" s="62" t="s">
        <v>8057</v>
      </c>
      <c r="O6594" t="s">
        <v>16813</v>
      </c>
      <c r="P6594" s="62" t="s">
        <v>32</v>
      </c>
    </row>
    <row r="6595" spans="1:16" hidden="1" x14ac:dyDescent="0.2">
      <c r="A6595" s="62" t="s">
        <v>16574</v>
      </c>
      <c r="B6595" s="62" t="s">
        <v>8060</v>
      </c>
      <c r="O6595" t="s">
        <v>16813</v>
      </c>
      <c r="P6595" s="62" t="s">
        <v>32</v>
      </c>
    </row>
    <row r="6596" spans="1:16" hidden="1" x14ac:dyDescent="0.2">
      <c r="A6596" s="62" t="s">
        <v>16575</v>
      </c>
      <c r="B6596" s="62" t="s">
        <v>8063</v>
      </c>
      <c r="O6596" t="s">
        <v>16813</v>
      </c>
      <c r="P6596" s="62" t="s">
        <v>32</v>
      </c>
    </row>
    <row r="6597" spans="1:16" hidden="1" x14ac:dyDescent="0.2">
      <c r="A6597" s="62" t="s">
        <v>16576</v>
      </c>
      <c r="B6597" s="62" t="s">
        <v>8066</v>
      </c>
      <c r="O6597" t="s">
        <v>16813</v>
      </c>
      <c r="P6597" s="62" t="s">
        <v>32</v>
      </c>
    </row>
    <row r="6598" spans="1:16" hidden="1" x14ac:dyDescent="0.2">
      <c r="A6598" s="62" t="s">
        <v>16577</v>
      </c>
      <c r="B6598" s="62" t="s">
        <v>8069</v>
      </c>
      <c r="O6598" t="s">
        <v>16813</v>
      </c>
      <c r="P6598" s="62" t="s">
        <v>32</v>
      </c>
    </row>
    <row r="6599" spans="1:16" hidden="1" x14ac:dyDescent="0.2">
      <c r="A6599" s="62" t="s">
        <v>16578</v>
      </c>
      <c r="B6599" s="62" t="s">
        <v>8072</v>
      </c>
      <c r="O6599" t="s">
        <v>16813</v>
      </c>
      <c r="P6599" s="62" t="s">
        <v>32</v>
      </c>
    </row>
    <row r="6600" spans="1:16" hidden="1" x14ac:dyDescent="0.2">
      <c r="A6600" s="62" t="s">
        <v>16579</v>
      </c>
      <c r="B6600" s="62" t="s">
        <v>8075</v>
      </c>
      <c r="O6600" t="s">
        <v>16813</v>
      </c>
      <c r="P6600" s="62" t="s">
        <v>32</v>
      </c>
    </row>
    <row r="6601" spans="1:16" hidden="1" x14ac:dyDescent="0.2">
      <c r="A6601" s="62" t="s">
        <v>16580</v>
      </c>
      <c r="B6601" s="62" t="s">
        <v>8078</v>
      </c>
      <c r="O6601" t="s">
        <v>16813</v>
      </c>
      <c r="P6601" s="62" t="s">
        <v>32</v>
      </c>
    </row>
    <row r="6602" spans="1:16" hidden="1" x14ac:dyDescent="0.2">
      <c r="A6602" s="62" t="s">
        <v>16581</v>
      </c>
      <c r="B6602" s="62" t="s">
        <v>8081</v>
      </c>
      <c r="O6602" t="s">
        <v>16813</v>
      </c>
      <c r="P6602" s="62" t="s">
        <v>32</v>
      </c>
    </row>
    <row r="6603" spans="1:16" hidden="1" x14ac:dyDescent="0.2">
      <c r="A6603" s="62" t="s">
        <v>16582</v>
      </c>
      <c r="B6603" s="62" t="s">
        <v>8084</v>
      </c>
      <c r="O6603" t="s">
        <v>16813</v>
      </c>
      <c r="P6603" s="62" t="s">
        <v>32</v>
      </c>
    </row>
    <row r="6604" spans="1:16" hidden="1" x14ac:dyDescent="0.2">
      <c r="A6604" s="62" t="s">
        <v>16583</v>
      </c>
      <c r="B6604" s="62" t="s">
        <v>8087</v>
      </c>
      <c r="O6604" t="s">
        <v>16813</v>
      </c>
      <c r="P6604" s="62" t="s">
        <v>32</v>
      </c>
    </row>
    <row r="6605" spans="1:16" hidden="1" x14ac:dyDescent="0.2">
      <c r="A6605" s="62" t="s">
        <v>16584</v>
      </c>
      <c r="B6605" s="62" t="s">
        <v>8090</v>
      </c>
      <c r="O6605" t="s">
        <v>16813</v>
      </c>
      <c r="P6605" s="62" t="s">
        <v>32</v>
      </c>
    </row>
    <row r="6606" spans="1:16" hidden="1" x14ac:dyDescent="0.2">
      <c r="A6606" s="62" t="s">
        <v>16585</v>
      </c>
      <c r="B6606" s="62" t="s">
        <v>8093</v>
      </c>
      <c r="O6606" t="s">
        <v>16813</v>
      </c>
      <c r="P6606" s="62" t="s">
        <v>32</v>
      </c>
    </row>
    <row r="6607" spans="1:16" hidden="1" x14ac:dyDescent="0.2">
      <c r="A6607" s="62" t="s">
        <v>16586</v>
      </c>
      <c r="B6607" s="62" t="s">
        <v>8096</v>
      </c>
      <c r="O6607" t="s">
        <v>16813</v>
      </c>
      <c r="P6607" s="62" t="s">
        <v>32</v>
      </c>
    </row>
    <row r="6608" spans="1:16" hidden="1" x14ac:dyDescent="0.2">
      <c r="A6608" s="62" t="s">
        <v>16587</v>
      </c>
      <c r="B6608" s="62" t="s">
        <v>38</v>
      </c>
      <c r="O6608" t="s">
        <v>16818</v>
      </c>
      <c r="P6608" s="62" t="s">
        <v>38</v>
      </c>
    </row>
    <row r="6609" spans="1:16" hidden="1" x14ac:dyDescent="0.2">
      <c r="A6609" s="62" t="s">
        <v>16588</v>
      </c>
      <c r="B6609" s="62" t="s">
        <v>8099</v>
      </c>
      <c r="O6609" t="s">
        <v>16813</v>
      </c>
      <c r="P6609" s="62" t="s">
        <v>32</v>
      </c>
    </row>
    <row r="6610" spans="1:16" hidden="1" x14ac:dyDescent="0.2">
      <c r="A6610" s="62" t="s">
        <v>16589</v>
      </c>
      <c r="B6610" s="62" t="s">
        <v>8102</v>
      </c>
      <c r="O6610" t="s">
        <v>16813</v>
      </c>
      <c r="P6610" s="62" t="s">
        <v>32</v>
      </c>
    </row>
    <row r="6611" spans="1:16" hidden="1" x14ac:dyDescent="0.2">
      <c r="A6611" s="62" t="s">
        <v>16590</v>
      </c>
      <c r="B6611" s="62" t="s">
        <v>8105</v>
      </c>
      <c r="O6611" t="s">
        <v>16813</v>
      </c>
      <c r="P6611" s="62" t="s">
        <v>32</v>
      </c>
    </row>
    <row r="6612" spans="1:16" hidden="1" x14ac:dyDescent="0.2">
      <c r="A6612" s="62" t="s">
        <v>16591</v>
      </c>
      <c r="B6612" s="62" t="s">
        <v>8108</v>
      </c>
      <c r="O6612" t="s">
        <v>16813</v>
      </c>
      <c r="P6612" s="62" t="s">
        <v>32</v>
      </c>
    </row>
    <row r="6613" spans="1:16" hidden="1" x14ac:dyDescent="0.2">
      <c r="A6613" s="62" t="s">
        <v>16592</v>
      </c>
      <c r="B6613" s="62" t="s">
        <v>8111</v>
      </c>
      <c r="O6613" t="s">
        <v>16813</v>
      </c>
      <c r="P6613" s="62" t="s">
        <v>32</v>
      </c>
    </row>
    <row r="6614" spans="1:16" hidden="1" x14ac:dyDescent="0.2">
      <c r="A6614" s="62" t="s">
        <v>16593</v>
      </c>
      <c r="B6614" s="62" t="s">
        <v>8117</v>
      </c>
      <c r="O6614" t="s">
        <v>16813</v>
      </c>
      <c r="P6614" s="62" t="s">
        <v>32</v>
      </c>
    </row>
    <row r="6615" spans="1:16" hidden="1" x14ac:dyDescent="0.2">
      <c r="A6615" s="62" t="s">
        <v>16594</v>
      </c>
      <c r="B6615" s="62" t="s">
        <v>8120</v>
      </c>
      <c r="O6615" t="s">
        <v>16813</v>
      </c>
      <c r="P6615" s="62" t="s">
        <v>32</v>
      </c>
    </row>
    <row r="6616" spans="1:16" hidden="1" x14ac:dyDescent="0.2">
      <c r="A6616" s="62" t="s">
        <v>16595</v>
      </c>
      <c r="B6616" s="62" t="s">
        <v>8123</v>
      </c>
      <c r="O6616" t="s">
        <v>16813</v>
      </c>
      <c r="P6616" s="62" t="s">
        <v>32</v>
      </c>
    </row>
    <row r="6617" spans="1:16" hidden="1" x14ac:dyDescent="0.2">
      <c r="A6617" s="62" t="s">
        <v>16596</v>
      </c>
      <c r="B6617" s="62" t="s">
        <v>8685</v>
      </c>
      <c r="O6617" t="s">
        <v>16813</v>
      </c>
      <c r="P6617" s="62" t="s">
        <v>32</v>
      </c>
    </row>
    <row r="6618" spans="1:16" hidden="1" x14ac:dyDescent="0.2">
      <c r="A6618" s="62" t="s">
        <v>16597</v>
      </c>
      <c r="B6618" s="62" t="s">
        <v>8126</v>
      </c>
      <c r="O6618" t="s">
        <v>16813</v>
      </c>
      <c r="P6618" s="62" t="s">
        <v>32</v>
      </c>
    </row>
    <row r="6619" spans="1:16" hidden="1" x14ac:dyDescent="0.2">
      <c r="A6619" s="62" t="s">
        <v>16598</v>
      </c>
      <c r="B6619" s="62" t="s">
        <v>8129</v>
      </c>
      <c r="O6619" t="s">
        <v>16813</v>
      </c>
      <c r="P6619" s="62" t="s">
        <v>32</v>
      </c>
    </row>
    <row r="6620" spans="1:16" hidden="1" x14ac:dyDescent="0.2">
      <c r="A6620" s="62" t="s">
        <v>16599</v>
      </c>
      <c r="B6620" s="62" t="s">
        <v>8132</v>
      </c>
      <c r="O6620" t="s">
        <v>16813</v>
      </c>
      <c r="P6620" s="62" t="s">
        <v>32</v>
      </c>
    </row>
    <row r="6621" spans="1:16" hidden="1" x14ac:dyDescent="0.2">
      <c r="A6621" s="62" t="s">
        <v>16600</v>
      </c>
      <c r="B6621" s="62" t="s">
        <v>8135</v>
      </c>
      <c r="O6621" t="s">
        <v>16813</v>
      </c>
      <c r="P6621" s="62" t="s">
        <v>32</v>
      </c>
    </row>
    <row r="6622" spans="1:16" hidden="1" x14ac:dyDescent="0.2">
      <c r="A6622" s="62" t="s">
        <v>16601</v>
      </c>
      <c r="B6622" s="62" t="s">
        <v>8138</v>
      </c>
      <c r="O6622" t="s">
        <v>16813</v>
      </c>
      <c r="P6622" s="62" t="s">
        <v>32</v>
      </c>
    </row>
    <row r="6623" spans="1:16" hidden="1" x14ac:dyDescent="0.2">
      <c r="A6623" s="62" t="s">
        <v>16602</v>
      </c>
      <c r="B6623" s="62" t="s">
        <v>8141</v>
      </c>
      <c r="O6623" t="s">
        <v>16813</v>
      </c>
      <c r="P6623" s="62" t="s">
        <v>32</v>
      </c>
    </row>
    <row r="6624" spans="1:16" hidden="1" x14ac:dyDescent="0.2">
      <c r="A6624" s="62" t="s">
        <v>16603</v>
      </c>
      <c r="B6624" s="62" t="s">
        <v>8144</v>
      </c>
      <c r="O6624" t="s">
        <v>16813</v>
      </c>
      <c r="P6624" s="62" t="s">
        <v>32</v>
      </c>
    </row>
    <row r="6625" spans="1:16" hidden="1" x14ac:dyDescent="0.2">
      <c r="A6625" s="62" t="s">
        <v>16604</v>
      </c>
      <c r="B6625" s="62" t="s">
        <v>8147</v>
      </c>
      <c r="O6625" t="s">
        <v>16813</v>
      </c>
      <c r="P6625" s="62" t="s">
        <v>32</v>
      </c>
    </row>
    <row r="6626" spans="1:16" hidden="1" x14ac:dyDescent="0.2">
      <c r="A6626" s="62" t="s">
        <v>16605</v>
      </c>
      <c r="B6626" s="62" t="s">
        <v>8150</v>
      </c>
      <c r="O6626" t="s">
        <v>16813</v>
      </c>
      <c r="P6626" s="62" t="s">
        <v>32</v>
      </c>
    </row>
    <row r="6627" spans="1:16" hidden="1" x14ac:dyDescent="0.2">
      <c r="A6627" s="62" t="s">
        <v>16606</v>
      </c>
      <c r="B6627" s="62" t="s">
        <v>8153</v>
      </c>
      <c r="O6627" t="s">
        <v>16813</v>
      </c>
      <c r="P6627" s="62" t="s">
        <v>32</v>
      </c>
    </row>
    <row r="6628" spans="1:16" hidden="1" x14ac:dyDescent="0.2">
      <c r="A6628" s="62" t="s">
        <v>16607</v>
      </c>
      <c r="B6628" s="62" t="s">
        <v>8156</v>
      </c>
      <c r="O6628" t="s">
        <v>16813</v>
      </c>
      <c r="P6628" s="62" t="s">
        <v>32</v>
      </c>
    </row>
    <row r="6629" spans="1:16" hidden="1" x14ac:dyDescent="0.2">
      <c r="A6629" s="62" t="s">
        <v>16608</v>
      </c>
      <c r="B6629" s="62" t="s">
        <v>8159</v>
      </c>
      <c r="O6629" t="s">
        <v>16813</v>
      </c>
      <c r="P6629" s="62" t="s">
        <v>32</v>
      </c>
    </row>
    <row r="6630" spans="1:16" hidden="1" x14ac:dyDescent="0.2">
      <c r="A6630" s="62" t="s">
        <v>16609</v>
      </c>
      <c r="B6630" s="62" t="s">
        <v>8162</v>
      </c>
      <c r="O6630" t="s">
        <v>16813</v>
      </c>
      <c r="P6630" s="62" t="s">
        <v>32</v>
      </c>
    </row>
    <row r="6631" spans="1:16" hidden="1" x14ac:dyDescent="0.2">
      <c r="A6631" s="62" t="s">
        <v>16610</v>
      </c>
      <c r="B6631" s="62" t="s">
        <v>8165</v>
      </c>
      <c r="O6631" t="s">
        <v>16813</v>
      </c>
      <c r="P6631" s="62" t="s">
        <v>32</v>
      </c>
    </row>
    <row r="6632" spans="1:16" hidden="1" x14ac:dyDescent="0.2">
      <c r="A6632" s="62" t="s">
        <v>16611</v>
      </c>
      <c r="B6632" s="62" t="s">
        <v>8168</v>
      </c>
      <c r="O6632" t="s">
        <v>16813</v>
      </c>
      <c r="P6632" s="62" t="s">
        <v>32</v>
      </c>
    </row>
    <row r="6633" spans="1:16" hidden="1" x14ac:dyDescent="0.2">
      <c r="A6633" s="62" t="s">
        <v>16612</v>
      </c>
      <c r="B6633" s="62" t="s">
        <v>8171</v>
      </c>
      <c r="O6633" t="s">
        <v>16813</v>
      </c>
      <c r="P6633" s="62" t="s">
        <v>32</v>
      </c>
    </row>
    <row r="6634" spans="1:16" hidden="1" x14ac:dyDescent="0.2">
      <c r="A6634" s="62" t="s">
        <v>16613</v>
      </c>
      <c r="B6634" s="62" t="s">
        <v>8174</v>
      </c>
      <c r="O6634" t="s">
        <v>16813</v>
      </c>
      <c r="P6634" s="62" t="s">
        <v>32</v>
      </c>
    </row>
    <row r="6635" spans="1:16" hidden="1" x14ac:dyDescent="0.2">
      <c r="A6635" s="62" t="s">
        <v>16614</v>
      </c>
      <c r="B6635" s="62" t="s">
        <v>8177</v>
      </c>
      <c r="O6635" t="s">
        <v>16813</v>
      </c>
      <c r="P6635" s="62" t="s">
        <v>32</v>
      </c>
    </row>
    <row r="6636" spans="1:16" hidden="1" x14ac:dyDescent="0.2">
      <c r="A6636" s="62" t="s">
        <v>16615</v>
      </c>
      <c r="B6636" s="62" t="s">
        <v>8180</v>
      </c>
      <c r="O6636" t="s">
        <v>16813</v>
      </c>
      <c r="P6636" s="62" t="s">
        <v>32</v>
      </c>
    </row>
    <row r="6637" spans="1:16" hidden="1" x14ac:dyDescent="0.2">
      <c r="A6637" s="62" t="s">
        <v>16616</v>
      </c>
      <c r="B6637" s="62" t="s">
        <v>8183</v>
      </c>
      <c r="O6637" t="s">
        <v>16813</v>
      </c>
      <c r="P6637" s="62" t="s">
        <v>32</v>
      </c>
    </row>
    <row r="6638" spans="1:16" hidden="1" x14ac:dyDescent="0.2">
      <c r="A6638" s="62" t="s">
        <v>16617</v>
      </c>
      <c r="B6638" s="62" t="s">
        <v>8186</v>
      </c>
      <c r="O6638" t="s">
        <v>16813</v>
      </c>
      <c r="P6638" s="62" t="s">
        <v>32</v>
      </c>
    </row>
    <row r="6639" spans="1:16" hidden="1" x14ac:dyDescent="0.2">
      <c r="A6639" s="62" t="s">
        <v>16618</v>
      </c>
      <c r="B6639" s="62" t="s">
        <v>8189</v>
      </c>
      <c r="O6639" t="s">
        <v>16813</v>
      </c>
      <c r="P6639" s="62" t="s">
        <v>32</v>
      </c>
    </row>
    <row r="6640" spans="1:16" hidden="1" x14ac:dyDescent="0.2">
      <c r="A6640" s="62" t="s">
        <v>16619</v>
      </c>
      <c r="B6640" s="62" t="s">
        <v>8192</v>
      </c>
      <c r="O6640" t="s">
        <v>16813</v>
      </c>
      <c r="P6640" s="62" t="s">
        <v>32</v>
      </c>
    </row>
    <row r="6641" spans="1:16" hidden="1" x14ac:dyDescent="0.2">
      <c r="A6641" s="62" t="s">
        <v>16620</v>
      </c>
      <c r="B6641" s="62" t="s">
        <v>8195</v>
      </c>
      <c r="O6641" t="s">
        <v>16813</v>
      </c>
      <c r="P6641" s="62" t="s">
        <v>32</v>
      </c>
    </row>
    <row r="6642" spans="1:16" hidden="1" x14ac:dyDescent="0.2">
      <c r="A6642" s="62" t="s">
        <v>16621</v>
      </c>
      <c r="B6642" s="62" t="s">
        <v>8198</v>
      </c>
      <c r="O6642" t="s">
        <v>16813</v>
      </c>
      <c r="P6642" s="62" t="s">
        <v>32</v>
      </c>
    </row>
    <row r="6643" spans="1:16" hidden="1" x14ac:dyDescent="0.2">
      <c r="A6643" s="62" t="s">
        <v>16622</v>
      </c>
      <c r="B6643" s="62" t="s">
        <v>8201</v>
      </c>
      <c r="O6643" t="s">
        <v>16813</v>
      </c>
      <c r="P6643" s="62" t="s">
        <v>32</v>
      </c>
    </row>
    <row r="6644" spans="1:16" hidden="1" x14ac:dyDescent="0.2">
      <c r="A6644" s="62" t="s">
        <v>16623</v>
      </c>
      <c r="B6644" s="62" t="s">
        <v>8204</v>
      </c>
      <c r="O6644" t="s">
        <v>16813</v>
      </c>
      <c r="P6644" s="62" t="s">
        <v>32</v>
      </c>
    </row>
    <row r="6645" spans="1:16" hidden="1" x14ac:dyDescent="0.2">
      <c r="A6645" s="62" t="s">
        <v>16624</v>
      </c>
      <c r="B6645" s="62" t="s">
        <v>8297</v>
      </c>
      <c r="O6645" t="s">
        <v>16813</v>
      </c>
      <c r="P6645" s="62" t="s">
        <v>32</v>
      </c>
    </row>
    <row r="6646" spans="1:16" hidden="1" x14ac:dyDescent="0.2">
      <c r="A6646" s="62" t="s">
        <v>16625</v>
      </c>
      <c r="B6646" s="62" t="s">
        <v>8539</v>
      </c>
      <c r="O6646" t="s">
        <v>16813</v>
      </c>
      <c r="P6646" s="62" t="s">
        <v>32</v>
      </c>
    </row>
    <row r="6647" spans="1:16" hidden="1" x14ac:dyDescent="0.2">
      <c r="A6647" s="62" t="s">
        <v>16626</v>
      </c>
      <c r="B6647" s="62" t="s">
        <v>8542</v>
      </c>
      <c r="O6647" t="s">
        <v>16813</v>
      </c>
      <c r="P6647" s="62" t="s">
        <v>32</v>
      </c>
    </row>
    <row r="6648" spans="1:16" hidden="1" x14ac:dyDescent="0.2">
      <c r="A6648" s="62" t="s">
        <v>16627</v>
      </c>
      <c r="B6648" s="62" t="s">
        <v>8545</v>
      </c>
      <c r="O6648" t="s">
        <v>16813</v>
      </c>
      <c r="P6648" s="62" t="s">
        <v>32</v>
      </c>
    </row>
    <row r="6649" spans="1:16" hidden="1" x14ac:dyDescent="0.2">
      <c r="A6649" s="62" t="s">
        <v>16628</v>
      </c>
      <c r="B6649" s="62" t="s">
        <v>8548</v>
      </c>
      <c r="O6649" t="s">
        <v>16813</v>
      </c>
      <c r="P6649" s="62" t="s">
        <v>32</v>
      </c>
    </row>
    <row r="6650" spans="1:16" hidden="1" x14ac:dyDescent="0.2">
      <c r="A6650" s="62" t="s">
        <v>16629</v>
      </c>
      <c r="B6650" s="62" t="s">
        <v>8551</v>
      </c>
      <c r="O6650" t="s">
        <v>16813</v>
      </c>
      <c r="P6650" s="62" t="s">
        <v>32</v>
      </c>
    </row>
    <row r="6651" spans="1:16" hidden="1" x14ac:dyDescent="0.2">
      <c r="A6651" s="62" t="s">
        <v>16630</v>
      </c>
      <c r="B6651" s="62" t="s">
        <v>8554</v>
      </c>
      <c r="O6651" t="s">
        <v>16813</v>
      </c>
      <c r="P6651" s="62" t="s">
        <v>32</v>
      </c>
    </row>
    <row r="6652" spans="1:16" hidden="1" x14ac:dyDescent="0.2">
      <c r="A6652" s="62" t="s">
        <v>16631</v>
      </c>
      <c r="B6652" s="62" t="s">
        <v>8557</v>
      </c>
      <c r="O6652" t="s">
        <v>16813</v>
      </c>
      <c r="P6652" s="62" t="s">
        <v>32</v>
      </c>
    </row>
    <row r="6653" spans="1:16" hidden="1" x14ac:dyDescent="0.2">
      <c r="A6653" s="62" t="s">
        <v>16632</v>
      </c>
      <c r="B6653" s="62" t="s">
        <v>8560</v>
      </c>
      <c r="O6653" t="s">
        <v>16813</v>
      </c>
      <c r="P6653" s="62" t="s">
        <v>32</v>
      </c>
    </row>
    <row r="6654" spans="1:16" hidden="1" x14ac:dyDescent="0.2">
      <c r="A6654" s="62" t="s">
        <v>16633</v>
      </c>
      <c r="B6654" s="62" t="s">
        <v>8563</v>
      </c>
      <c r="O6654" t="s">
        <v>16813</v>
      </c>
      <c r="P6654" s="62" t="s">
        <v>32</v>
      </c>
    </row>
    <row r="6655" spans="1:16" hidden="1" x14ac:dyDescent="0.2">
      <c r="A6655" s="62" t="s">
        <v>16634</v>
      </c>
      <c r="B6655" s="62" t="s">
        <v>8593</v>
      </c>
      <c r="O6655" t="s">
        <v>16813</v>
      </c>
      <c r="P6655" s="62" t="s">
        <v>32</v>
      </c>
    </row>
    <row r="6656" spans="1:16" hidden="1" x14ac:dyDescent="0.2">
      <c r="A6656" s="62" t="s">
        <v>16635</v>
      </c>
      <c r="B6656" s="62" t="s">
        <v>8598</v>
      </c>
      <c r="O6656" t="s">
        <v>16813</v>
      </c>
      <c r="P6656" s="62" t="s">
        <v>32</v>
      </c>
    </row>
    <row r="6657" spans="1:16" hidden="1" x14ac:dyDescent="0.2">
      <c r="A6657" s="62" t="s">
        <v>16636</v>
      </c>
      <c r="B6657" s="62" t="s">
        <v>8601</v>
      </c>
      <c r="O6657" t="s">
        <v>16813</v>
      </c>
      <c r="P6657" s="62" t="s">
        <v>32</v>
      </c>
    </row>
    <row r="6658" spans="1:16" hidden="1" x14ac:dyDescent="0.2">
      <c r="A6658" s="62" t="s">
        <v>16637</v>
      </c>
      <c r="B6658" s="62" t="s">
        <v>8604</v>
      </c>
      <c r="O6658" t="s">
        <v>16813</v>
      </c>
      <c r="P6658" s="62" t="s">
        <v>32</v>
      </c>
    </row>
    <row r="6659" spans="1:16" hidden="1" x14ac:dyDescent="0.2">
      <c r="A6659" s="62" t="s">
        <v>16638</v>
      </c>
      <c r="B6659" s="62" t="s">
        <v>8610</v>
      </c>
      <c r="O6659" t="s">
        <v>16813</v>
      </c>
      <c r="P6659" s="62" t="s">
        <v>32</v>
      </c>
    </row>
    <row r="6660" spans="1:16" hidden="1" x14ac:dyDescent="0.2">
      <c r="A6660" s="62" t="s">
        <v>16639</v>
      </c>
      <c r="B6660" s="62" t="s">
        <v>8613</v>
      </c>
      <c r="O6660" t="s">
        <v>16813</v>
      </c>
      <c r="P6660" s="62" t="s">
        <v>32</v>
      </c>
    </row>
    <row r="6661" spans="1:16" hidden="1" x14ac:dyDescent="0.2">
      <c r="A6661" s="62" t="s">
        <v>16640</v>
      </c>
      <c r="B6661" s="62" t="s">
        <v>8616</v>
      </c>
      <c r="O6661" t="s">
        <v>16813</v>
      </c>
      <c r="P6661" s="62" t="s">
        <v>32</v>
      </c>
    </row>
    <row r="6662" spans="1:16" hidden="1" x14ac:dyDescent="0.2">
      <c r="A6662" s="62" t="s">
        <v>16641</v>
      </c>
      <c r="B6662" s="62" t="s">
        <v>8619</v>
      </c>
      <c r="O6662" t="s">
        <v>16813</v>
      </c>
      <c r="P6662" s="62" t="s">
        <v>32</v>
      </c>
    </row>
    <row r="6663" spans="1:16" hidden="1" x14ac:dyDescent="0.2">
      <c r="A6663" s="62" t="s">
        <v>16642</v>
      </c>
      <c r="B6663" s="62" t="s">
        <v>8622</v>
      </c>
      <c r="O6663" t="s">
        <v>16813</v>
      </c>
      <c r="P6663" s="62" t="s">
        <v>32</v>
      </c>
    </row>
    <row r="6664" spans="1:16" hidden="1" x14ac:dyDescent="0.2">
      <c r="A6664" s="62" t="s">
        <v>16643</v>
      </c>
      <c r="B6664" s="62" t="s">
        <v>8625</v>
      </c>
      <c r="O6664" t="s">
        <v>16813</v>
      </c>
      <c r="P6664" s="62" t="s">
        <v>32</v>
      </c>
    </row>
    <row r="6665" spans="1:16" hidden="1" x14ac:dyDescent="0.2">
      <c r="A6665" s="62" t="s">
        <v>16644</v>
      </c>
      <c r="B6665" s="62" t="s">
        <v>8628</v>
      </c>
      <c r="O6665" t="s">
        <v>16813</v>
      </c>
      <c r="P6665" s="62" t="s">
        <v>32</v>
      </c>
    </row>
    <row r="6666" spans="1:16" hidden="1" x14ac:dyDescent="0.2">
      <c r="A6666" s="62" t="s">
        <v>16645</v>
      </c>
      <c r="B6666" s="62" t="s">
        <v>8631</v>
      </c>
      <c r="O6666" t="s">
        <v>16813</v>
      </c>
      <c r="P6666" s="62" t="s">
        <v>32</v>
      </c>
    </row>
    <row r="6667" spans="1:16" hidden="1" x14ac:dyDescent="0.2">
      <c r="A6667" s="62" t="s">
        <v>16646</v>
      </c>
      <c r="B6667" s="62" t="s">
        <v>8634</v>
      </c>
      <c r="O6667" t="s">
        <v>16813</v>
      </c>
      <c r="P6667" s="62" t="s">
        <v>32</v>
      </c>
    </row>
    <row r="6668" spans="1:16" hidden="1" x14ac:dyDescent="0.2">
      <c r="A6668" s="62" t="s">
        <v>16647</v>
      </c>
      <c r="B6668" s="62" t="s">
        <v>8637</v>
      </c>
      <c r="O6668" t="s">
        <v>16813</v>
      </c>
      <c r="P6668" s="62" t="s">
        <v>32</v>
      </c>
    </row>
    <row r="6669" spans="1:16" hidden="1" x14ac:dyDescent="0.2">
      <c r="A6669" s="62" t="s">
        <v>16648</v>
      </c>
      <c r="B6669" s="62" t="s">
        <v>8640</v>
      </c>
      <c r="O6669" t="s">
        <v>16813</v>
      </c>
      <c r="P6669" s="62" t="s">
        <v>32</v>
      </c>
    </row>
    <row r="6670" spans="1:16" hidden="1" x14ac:dyDescent="0.2">
      <c r="A6670" s="62" t="s">
        <v>16649</v>
      </c>
      <c r="B6670" s="62" t="s">
        <v>8643</v>
      </c>
      <c r="O6670" t="s">
        <v>16813</v>
      </c>
      <c r="P6670" s="62" t="s">
        <v>32</v>
      </c>
    </row>
    <row r="6671" spans="1:16" hidden="1" x14ac:dyDescent="0.2">
      <c r="A6671" s="62" t="s">
        <v>16650</v>
      </c>
      <c r="B6671" s="62" t="s">
        <v>8607</v>
      </c>
      <c r="O6671" t="s">
        <v>16813</v>
      </c>
      <c r="P6671" s="62" t="s">
        <v>32</v>
      </c>
    </row>
    <row r="6672" spans="1:16" hidden="1" x14ac:dyDescent="0.2">
      <c r="A6672" s="62" t="s">
        <v>16651</v>
      </c>
      <c r="B6672" s="62" t="s">
        <v>8566</v>
      </c>
      <c r="O6672" t="s">
        <v>16813</v>
      </c>
      <c r="P6672" s="62" t="s">
        <v>32</v>
      </c>
    </row>
    <row r="6673" spans="1:16" hidden="1" x14ac:dyDescent="0.2">
      <c r="A6673" s="62" t="s">
        <v>16652</v>
      </c>
      <c r="B6673" s="62" t="s">
        <v>8569</v>
      </c>
      <c r="O6673" t="s">
        <v>16813</v>
      </c>
      <c r="P6673" s="62" t="s">
        <v>32</v>
      </c>
    </row>
    <row r="6674" spans="1:16" hidden="1" x14ac:dyDescent="0.2">
      <c r="A6674" s="62" t="s">
        <v>16653</v>
      </c>
      <c r="B6674" s="62" t="s">
        <v>8572</v>
      </c>
      <c r="O6674" t="s">
        <v>16813</v>
      </c>
      <c r="P6674" s="62" t="s">
        <v>32</v>
      </c>
    </row>
    <row r="6675" spans="1:16" hidden="1" x14ac:dyDescent="0.2">
      <c r="A6675" s="62" t="s">
        <v>16654</v>
      </c>
      <c r="B6675" s="62" t="s">
        <v>8575</v>
      </c>
      <c r="O6675" t="s">
        <v>16813</v>
      </c>
      <c r="P6675" s="62" t="s">
        <v>32</v>
      </c>
    </row>
    <row r="6676" spans="1:16" hidden="1" x14ac:dyDescent="0.2">
      <c r="A6676" s="62" t="s">
        <v>16655</v>
      </c>
      <c r="B6676" s="62" t="s">
        <v>8578</v>
      </c>
      <c r="O6676" t="s">
        <v>16813</v>
      </c>
      <c r="P6676" s="62" t="s">
        <v>32</v>
      </c>
    </row>
    <row r="6677" spans="1:16" hidden="1" x14ac:dyDescent="0.2">
      <c r="A6677" s="62" t="s">
        <v>16656</v>
      </c>
      <c r="B6677" s="62" t="s">
        <v>8581</v>
      </c>
      <c r="O6677" t="s">
        <v>16813</v>
      </c>
      <c r="P6677" s="62" t="s">
        <v>32</v>
      </c>
    </row>
    <row r="6678" spans="1:16" hidden="1" x14ac:dyDescent="0.2">
      <c r="A6678" s="62" t="s">
        <v>16657</v>
      </c>
      <c r="B6678" s="62" t="s">
        <v>8584</v>
      </c>
      <c r="O6678" t="s">
        <v>16813</v>
      </c>
      <c r="P6678" s="62" t="s">
        <v>32</v>
      </c>
    </row>
    <row r="6679" spans="1:16" hidden="1" x14ac:dyDescent="0.2">
      <c r="A6679" s="62" t="s">
        <v>16658</v>
      </c>
      <c r="B6679" s="62" t="s">
        <v>8587</v>
      </c>
      <c r="O6679" t="s">
        <v>16813</v>
      </c>
      <c r="P6679" s="62" t="s">
        <v>32</v>
      </c>
    </row>
    <row r="6680" spans="1:16" hidden="1" x14ac:dyDescent="0.2">
      <c r="A6680" s="62" t="s">
        <v>16659</v>
      </c>
      <c r="B6680" s="62" t="s">
        <v>8590</v>
      </c>
      <c r="O6680" t="s">
        <v>16813</v>
      </c>
      <c r="P6680" s="62" t="s">
        <v>32</v>
      </c>
    </row>
    <row r="6681" spans="1:16" hidden="1" x14ac:dyDescent="0.2">
      <c r="A6681" s="62" t="s">
        <v>16660</v>
      </c>
      <c r="B6681" s="62" t="s">
        <v>8653</v>
      </c>
      <c r="O6681" t="s">
        <v>16813</v>
      </c>
      <c r="P6681" s="62" t="s">
        <v>32</v>
      </c>
    </row>
    <row r="6682" spans="1:16" hidden="1" x14ac:dyDescent="0.2">
      <c r="A6682" s="62" t="s">
        <v>8693</v>
      </c>
      <c r="B6682" s="62" t="s">
        <v>298</v>
      </c>
      <c r="O6682" t="s">
        <v>297</v>
      </c>
      <c r="P6682" s="62" t="s">
        <v>298</v>
      </c>
    </row>
    <row r="6683" spans="1:16" hidden="1" x14ac:dyDescent="0.2">
      <c r="A6683" s="62" t="s">
        <v>16661</v>
      </c>
      <c r="B6683" s="62" t="s">
        <v>292</v>
      </c>
      <c r="O6683" t="s">
        <v>289</v>
      </c>
      <c r="P6683" s="62" t="s">
        <v>290</v>
      </c>
    </row>
    <row r="6684" spans="1:16" hidden="1" x14ac:dyDescent="0.2">
      <c r="A6684" s="62" t="s">
        <v>16662</v>
      </c>
      <c r="B6684" s="62" t="s">
        <v>290</v>
      </c>
      <c r="O6684" t="s">
        <v>289</v>
      </c>
      <c r="P6684" s="62" t="s">
        <v>290</v>
      </c>
    </row>
    <row r="6685" spans="1:16" hidden="1" x14ac:dyDescent="0.2">
      <c r="A6685" s="62" t="s">
        <v>16663</v>
      </c>
      <c r="B6685" s="62" t="s">
        <v>459</v>
      </c>
      <c r="O6685" t="s">
        <v>289</v>
      </c>
      <c r="P6685" s="62" t="s">
        <v>290</v>
      </c>
    </row>
    <row r="6686" spans="1:16" hidden="1" x14ac:dyDescent="0.2">
      <c r="A6686" s="62" t="s">
        <v>16664</v>
      </c>
      <c r="B6686" s="62" t="s">
        <v>16665</v>
      </c>
      <c r="O6686" t="s">
        <v>289</v>
      </c>
      <c r="P6686" s="62" t="s">
        <v>290</v>
      </c>
    </row>
    <row r="6687" spans="1:16" hidden="1" x14ac:dyDescent="0.2">
      <c r="A6687" s="62" t="s">
        <v>16666</v>
      </c>
      <c r="B6687" s="62" t="s">
        <v>16667</v>
      </c>
      <c r="O6687" t="s">
        <v>289</v>
      </c>
      <c r="P6687" s="62" t="s">
        <v>290</v>
      </c>
    </row>
    <row r="6688" spans="1:16" hidden="1" x14ac:dyDescent="0.2">
      <c r="A6688" s="62" t="s">
        <v>16668</v>
      </c>
      <c r="B6688" s="62" t="s">
        <v>16669</v>
      </c>
      <c r="O6688" t="s">
        <v>289</v>
      </c>
      <c r="P6688" s="62" t="s">
        <v>290</v>
      </c>
    </row>
    <row r="6689" spans="1:16" hidden="1" x14ac:dyDescent="0.2">
      <c r="A6689" s="62" t="s">
        <v>16670</v>
      </c>
      <c r="B6689" s="62" t="s">
        <v>16671</v>
      </c>
      <c r="O6689" t="s">
        <v>289</v>
      </c>
      <c r="P6689" s="62" t="s">
        <v>290</v>
      </c>
    </row>
    <row r="6690" spans="1:16" hidden="1" x14ac:dyDescent="0.2">
      <c r="A6690" s="62" t="s">
        <v>16672</v>
      </c>
      <c r="B6690" s="62" t="s">
        <v>8706</v>
      </c>
      <c r="O6690" t="s">
        <v>289</v>
      </c>
      <c r="P6690" s="62" t="s">
        <v>290</v>
      </c>
    </row>
    <row r="6691" spans="1:16" hidden="1" x14ac:dyDescent="0.2">
      <c r="A6691" s="62" t="s">
        <v>16673</v>
      </c>
      <c r="B6691" s="62" t="s">
        <v>8752</v>
      </c>
      <c r="O6691" t="s">
        <v>297</v>
      </c>
      <c r="P6691" s="62" t="s">
        <v>298</v>
      </c>
    </row>
    <row r="6692" spans="1:16" hidden="1" x14ac:dyDescent="0.2">
      <c r="A6692" s="62" t="s">
        <v>16674</v>
      </c>
      <c r="B6692" s="62" t="s">
        <v>8755</v>
      </c>
      <c r="O6692" t="s">
        <v>297</v>
      </c>
      <c r="P6692" s="62" t="s">
        <v>298</v>
      </c>
    </row>
    <row r="6693" spans="1:16" hidden="1" x14ac:dyDescent="0.2">
      <c r="A6693" s="62" t="s">
        <v>16675</v>
      </c>
      <c r="B6693" s="62" t="s">
        <v>8770</v>
      </c>
      <c r="O6693" t="s">
        <v>297</v>
      </c>
      <c r="P6693" s="62" t="s">
        <v>298</v>
      </c>
    </row>
    <row r="6694" spans="1:16" hidden="1" x14ac:dyDescent="0.2">
      <c r="A6694" s="62" t="s">
        <v>16676</v>
      </c>
      <c r="B6694" s="62" t="s">
        <v>8746</v>
      </c>
      <c r="O6694" t="s">
        <v>297</v>
      </c>
      <c r="P6694" s="62" t="s">
        <v>298</v>
      </c>
    </row>
    <row r="6695" spans="1:16" hidden="1" x14ac:dyDescent="0.2">
      <c r="A6695" s="62" t="s">
        <v>16677</v>
      </c>
      <c r="B6695" s="62" t="s">
        <v>8764</v>
      </c>
      <c r="O6695" t="s">
        <v>297</v>
      </c>
      <c r="P6695" s="62" t="s">
        <v>298</v>
      </c>
    </row>
    <row r="6696" spans="1:16" hidden="1" x14ac:dyDescent="0.2">
      <c r="A6696" s="62" t="s">
        <v>16678</v>
      </c>
      <c r="B6696" s="62" t="s">
        <v>8743</v>
      </c>
      <c r="O6696" t="s">
        <v>297</v>
      </c>
      <c r="P6696" s="62" t="s">
        <v>298</v>
      </c>
    </row>
    <row r="6697" spans="1:16" hidden="1" x14ac:dyDescent="0.2">
      <c r="A6697" s="62" t="s">
        <v>16679</v>
      </c>
      <c r="B6697" s="62" t="s">
        <v>8740</v>
      </c>
      <c r="O6697" t="s">
        <v>297</v>
      </c>
      <c r="P6697" s="62" t="s">
        <v>298</v>
      </c>
    </row>
    <row r="6698" spans="1:16" hidden="1" x14ac:dyDescent="0.2">
      <c r="A6698" s="62" t="s">
        <v>16680</v>
      </c>
      <c r="B6698" s="62" t="s">
        <v>8749</v>
      </c>
      <c r="O6698" t="s">
        <v>297</v>
      </c>
      <c r="P6698" s="62" t="s">
        <v>298</v>
      </c>
    </row>
    <row r="6699" spans="1:16" hidden="1" x14ac:dyDescent="0.2">
      <c r="A6699" s="62" t="s">
        <v>16681</v>
      </c>
      <c r="B6699" s="62" t="s">
        <v>8758</v>
      </c>
      <c r="O6699" t="s">
        <v>297</v>
      </c>
      <c r="P6699" s="62" t="s">
        <v>298</v>
      </c>
    </row>
    <row r="6700" spans="1:16" hidden="1" x14ac:dyDescent="0.2">
      <c r="A6700" s="62" t="s">
        <v>16682</v>
      </c>
      <c r="B6700" s="62" t="s">
        <v>8779</v>
      </c>
      <c r="O6700" t="s">
        <v>297</v>
      </c>
      <c r="P6700" s="62" t="s">
        <v>298</v>
      </c>
    </row>
    <row r="6701" spans="1:16" hidden="1" x14ac:dyDescent="0.2">
      <c r="A6701" s="62" t="s">
        <v>16683</v>
      </c>
      <c r="B6701" s="62" t="s">
        <v>8785</v>
      </c>
      <c r="O6701" t="s">
        <v>297</v>
      </c>
      <c r="P6701" s="62" t="s">
        <v>298</v>
      </c>
    </row>
    <row r="6702" spans="1:16" hidden="1" x14ac:dyDescent="0.2">
      <c r="A6702" s="62" t="s">
        <v>16684</v>
      </c>
      <c r="B6702" s="62" t="s">
        <v>8788</v>
      </c>
      <c r="O6702" t="s">
        <v>297</v>
      </c>
      <c r="P6702" s="62" t="s">
        <v>298</v>
      </c>
    </row>
    <row r="6703" spans="1:16" hidden="1" x14ac:dyDescent="0.2">
      <c r="A6703" s="62" t="s">
        <v>16685</v>
      </c>
      <c r="B6703" s="62" t="s">
        <v>8773</v>
      </c>
      <c r="O6703" t="s">
        <v>297</v>
      </c>
      <c r="P6703" s="62" t="s">
        <v>298</v>
      </c>
    </row>
    <row r="6704" spans="1:16" hidden="1" x14ac:dyDescent="0.2">
      <c r="A6704" s="62" t="s">
        <v>16686</v>
      </c>
      <c r="B6704" s="62" t="s">
        <v>8761</v>
      </c>
      <c r="O6704" t="s">
        <v>297</v>
      </c>
      <c r="P6704" s="62" t="s">
        <v>298</v>
      </c>
    </row>
    <row r="6705" spans="1:16" hidden="1" x14ac:dyDescent="0.2">
      <c r="A6705" s="62" t="s">
        <v>16687</v>
      </c>
      <c r="B6705" s="62" t="s">
        <v>8736</v>
      </c>
      <c r="O6705" t="s">
        <v>297</v>
      </c>
      <c r="P6705" s="62" t="s">
        <v>298</v>
      </c>
    </row>
    <row r="6706" spans="1:16" hidden="1" x14ac:dyDescent="0.2">
      <c r="A6706" s="62" t="s">
        <v>16688</v>
      </c>
      <c r="B6706" s="62" t="s">
        <v>298</v>
      </c>
      <c r="O6706" t="s">
        <v>297</v>
      </c>
      <c r="P6706" s="62" t="s">
        <v>298</v>
      </c>
    </row>
    <row r="6707" spans="1:16" hidden="1" x14ac:dyDescent="0.2">
      <c r="A6707" s="62" t="s">
        <v>16689</v>
      </c>
      <c r="B6707" s="62" t="s">
        <v>8767</v>
      </c>
      <c r="O6707" t="s">
        <v>297</v>
      </c>
      <c r="P6707" s="62" t="s">
        <v>298</v>
      </c>
    </row>
    <row r="6708" spans="1:16" hidden="1" x14ac:dyDescent="0.2">
      <c r="A6708" s="62" t="s">
        <v>16690</v>
      </c>
      <c r="B6708" s="62" t="s">
        <v>8776</v>
      </c>
      <c r="O6708" t="s">
        <v>297</v>
      </c>
      <c r="P6708" s="62" t="s">
        <v>298</v>
      </c>
    </row>
    <row r="6709" spans="1:16" hidden="1" x14ac:dyDescent="0.2">
      <c r="A6709" s="62" t="s">
        <v>16691</v>
      </c>
      <c r="B6709" s="62" t="s">
        <v>8782</v>
      </c>
      <c r="O6709" t="s">
        <v>297</v>
      </c>
      <c r="P6709" s="62" t="s">
        <v>298</v>
      </c>
    </row>
    <row r="6710" spans="1:16" hidden="1" x14ac:dyDescent="0.2">
      <c r="A6710" s="62" t="s">
        <v>16692</v>
      </c>
      <c r="B6710" s="62" t="s">
        <v>8830</v>
      </c>
      <c r="O6710" t="s">
        <v>89</v>
      </c>
      <c r="P6710" s="62" t="s">
        <v>90</v>
      </c>
    </row>
    <row r="6711" spans="1:16" hidden="1" x14ac:dyDescent="0.2">
      <c r="A6711" s="62" t="s">
        <v>16693</v>
      </c>
      <c r="B6711" s="62" t="s">
        <v>8833</v>
      </c>
      <c r="O6711" t="s">
        <v>89</v>
      </c>
      <c r="P6711" s="62" t="s">
        <v>90</v>
      </c>
    </row>
    <row r="6712" spans="1:16" hidden="1" x14ac:dyDescent="0.2">
      <c r="A6712" s="62" t="s">
        <v>16694</v>
      </c>
      <c r="B6712" s="62" t="s">
        <v>8818</v>
      </c>
      <c r="O6712" t="s">
        <v>89</v>
      </c>
      <c r="P6712" s="62" t="s">
        <v>90</v>
      </c>
    </row>
    <row r="6713" spans="1:16" hidden="1" x14ac:dyDescent="0.2">
      <c r="A6713" s="62" t="s">
        <v>16695</v>
      </c>
      <c r="B6713" s="62" t="s">
        <v>8824</v>
      </c>
      <c r="O6713" t="s">
        <v>89</v>
      </c>
      <c r="P6713" s="62" t="s">
        <v>90</v>
      </c>
    </row>
    <row r="6714" spans="1:16" hidden="1" x14ac:dyDescent="0.2">
      <c r="A6714" s="62" t="s">
        <v>16696</v>
      </c>
      <c r="B6714" s="62" t="s">
        <v>8827</v>
      </c>
      <c r="O6714" t="s">
        <v>89</v>
      </c>
      <c r="P6714" s="62" t="s">
        <v>90</v>
      </c>
    </row>
    <row r="6715" spans="1:16" hidden="1" x14ac:dyDescent="0.2">
      <c r="A6715" s="62" t="s">
        <v>16697</v>
      </c>
      <c r="B6715" s="62" t="s">
        <v>8821</v>
      </c>
      <c r="O6715" t="s">
        <v>89</v>
      </c>
      <c r="P6715" s="62" t="s">
        <v>90</v>
      </c>
    </row>
    <row r="6716" spans="1:16" hidden="1" x14ac:dyDescent="0.2">
      <c r="A6716" s="62" t="s">
        <v>16698</v>
      </c>
      <c r="B6716" s="62" t="s">
        <v>90</v>
      </c>
      <c r="O6716" t="s">
        <v>89</v>
      </c>
      <c r="P6716" s="62" t="s">
        <v>90</v>
      </c>
    </row>
    <row r="6717" spans="1:16" hidden="1" x14ac:dyDescent="0.2">
      <c r="A6717" s="62" t="s">
        <v>16699</v>
      </c>
      <c r="B6717" s="62" t="s">
        <v>8815</v>
      </c>
      <c r="O6717" t="s">
        <v>89</v>
      </c>
      <c r="P6717" s="62" t="s">
        <v>90</v>
      </c>
    </row>
    <row r="6718" spans="1:16" hidden="1" x14ac:dyDescent="0.2">
      <c r="A6718" s="62" t="s">
        <v>16700</v>
      </c>
      <c r="B6718" s="62" t="s">
        <v>9397</v>
      </c>
      <c r="O6718" t="s">
        <v>85</v>
      </c>
      <c r="P6718" s="62" t="s">
        <v>86</v>
      </c>
    </row>
    <row r="6719" spans="1:16" hidden="1" x14ac:dyDescent="0.2">
      <c r="A6719" s="62" t="s">
        <v>16701</v>
      </c>
      <c r="B6719" s="62" t="s">
        <v>9284</v>
      </c>
      <c r="O6719" t="s">
        <v>85</v>
      </c>
      <c r="P6719" s="62" t="s">
        <v>86</v>
      </c>
    </row>
    <row r="6720" spans="1:16" hidden="1" x14ac:dyDescent="0.2">
      <c r="A6720" s="62" t="s">
        <v>16702</v>
      </c>
      <c r="B6720" s="62" t="s">
        <v>9281</v>
      </c>
      <c r="O6720" t="s">
        <v>85</v>
      </c>
      <c r="P6720" s="62" t="s">
        <v>86</v>
      </c>
    </row>
    <row r="6721" spans="1:16" hidden="1" x14ac:dyDescent="0.2">
      <c r="A6721" s="62" t="s">
        <v>16703</v>
      </c>
      <c r="B6721" s="62" t="s">
        <v>9278</v>
      </c>
      <c r="O6721" t="s">
        <v>85</v>
      </c>
      <c r="P6721" s="62" t="s">
        <v>86</v>
      </c>
    </row>
    <row r="6722" spans="1:16" hidden="1" x14ac:dyDescent="0.2">
      <c r="A6722" s="62" t="s">
        <v>16704</v>
      </c>
      <c r="B6722" s="62" t="s">
        <v>9287</v>
      </c>
      <c r="O6722" t="s">
        <v>85</v>
      </c>
      <c r="P6722" s="62" t="s">
        <v>86</v>
      </c>
    </row>
    <row r="6723" spans="1:16" hidden="1" x14ac:dyDescent="0.2">
      <c r="A6723" s="62" t="s">
        <v>16705</v>
      </c>
      <c r="B6723" s="62" t="s">
        <v>9290</v>
      </c>
      <c r="O6723" t="s">
        <v>85</v>
      </c>
      <c r="P6723" s="62" t="s">
        <v>86</v>
      </c>
    </row>
    <row r="6724" spans="1:16" hidden="1" x14ac:dyDescent="0.2">
      <c r="A6724" s="62" t="s">
        <v>16706</v>
      </c>
      <c r="B6724" s="62" t="s">
        <v>9293</v>
      </c>
      <c r="O6724" t="s">
        <v>85</v>
      </c>
      <c r="P6724" s="62" t="s">
        <v>86</v>
      </c>
    </row>
    <row r="6725" spans="1:16" hidden="1" x14ac:dyDescent="0.2">
      <c r="A6725" s="62" t="s">
        <v>16707</v>
      </c>
      <c r="B6725" s="62" t="s">
        <v>9296</v>
      </c>
      <c r="O6725" t="s">
        <v>85</v>
      </c>
      <c r="P6725" s="62" t="s">
        <v>86</v>
      </c>
    </row>
    <row r="6726" spans="1:16" hidden="1" x14ac:dyDescent="0.2">
      <c r="A6726" s="62" t="s">
        <v>16708</v>
      </c>
      <c r="B6726" s="62" t="s">
        <v>9190</v>
      </c>
      <c r="O6726" t="s">
        <v>85</v>
      </c>
      <c r="P6726" s="62" t="s">
        <v>86</v>
      </c>
    </row>
    <row r="6727" spans="1:16" hidden="1" x14ac:dyDescent="0.2">
      <c r="A6727" s="62" t="s">
        <v>16709</v>
      </c>
      <c r="B6727" s="62" t="s">
        <v>9217</v>
      </c>
      <c r="O6727" t="s">
        <v>85</v>
      </c>
      <c r="P6727" s="62" t="s">
        <v>86</v>
      </c>
    </row>
    <row r="6728" spans="1:16" hidden="1" x14ac:dyDescent="0.2">
      <c r="A6728" s="62" t="s">
        <v>16710</v>
      </c>
      <c r="B6728" s="62" t="s">
        <v>9238</v>
      </c>
      <c r="O6728" t="s">
        <v>85</v>
      </c>
      <c r="P6728" s="62" t="s">
        <v>86</v>
      </c>
    </row>
    <row r="6729" spans="1:16" hidden="1" x14ac:dyDescent="0.2">
      <c r="A6729" s="62" t="s">
        <v>16711</v>
      </c>
      <c r="B6729" s="62" t="s">
        <v>9241</v>
      </c>
      <c r="O6729" t="s">
        <v>85</v>
      </c>
      <c r="P6729" s="62" t="s">
        <v>86</v>
      </c>
    </row>
    <row r="6730" spans="1:16" hidden="1" x14ac:dyDescent="0.2">
      <c r="A6730" s="62" t="s">
        <v>16712</v>
      </c>
      <c r="B6730" s="62" t="s">
        <v>9257</v>
      </c>
      <c r="O6730" t="s">
        <v>85</v>
      </c>
      <c r="P6730" s="62" t="s">
        <v>86</v>
      </c>
    </row>
    <row r="6731" spans="1:16" hidden="1" x14ac:dyDescent="0.2">
      <c r="A6731" s="62" t="s">
        <v>16713</v>
      </c>
      <c r="B6731" s="62" t="s">
        <v>9263</v>
      </c>
      <c r="O6731" t="s">
        <v>85</v>
      </c>
      <c r="P6731" s="62" t="s">
        <v>86</v>
      </c>
    </row>
    <row r="6732" spans="1:16" hidden="1" x14ac:dyDescent="0.2">
      <c r="A6732" s="62" t="s">
        <v>16714</v>
      </c>
      <c r="B6732" s="62" t="s">
        <v>9305</v>
      </c>
      <c r="O6732" t="s">
        <v>85</v>
      </c>
      <c r="P6732" s="62" t="s">
        <v>86</v>
      </c>
    </row>
    <row r="6733" spans="1:16" hidden="1" x14ac:dyDescent="0.2">
      <c r="A6733" s="62" t="s">
        <v>16715</v>
      </c>
      <c r="B6733" s="62" t="s">
        <v>9314</v>
      </c>
      <c r="O6733" t="s">
        <v>85</v>
      </c>
      <c r="P6733" s="62" t="s">
        <v>86</v>
      </c>
    </row>
    <row r="6734" spans="1:16" hidden="1" x14ac:dyDescent="0.2">
      <c r="A6734" s="62" t="s">
        <v>16716</v>
      </c>
      <c r="B6734" s="62" t="s">
        <v>9329</v>
      </c>
      <c r="O6734" t="s">
        <v>85</v>
      </c>
      <c r="P6734" s="62" t="s">
        <v>86</v>
      </c>
    </row>
    <row r="6735" spans="1:16" hidden="1" x14ac:dyDescent="0.2">
      <c r="A6735" s="62" t="s">
        <v>16717</v>
      </c>
      <c r="B6735" s="62" t="s">
        <v>9338</v>
      </c>
      <c r="O6735" t="s">
        <v>85</v>
      </c>
      <c r="P6735" s="62" t="s">
        <v>86</v>
      </c>
    </row>
    <row r="6736" spans="1:16" hidden="1" x14ac:dyDescent="0.2">
      <c r="A6736" s="62" t="s">
        <v>16718</v>
      </c>
      <c r="B6736" s="62" t="s">
        <v>9350</v>
      </c>
      <c r="O6736" t="s">
        <v>85</v>
      </c>
      <c r="P6736" s="62" t="s">
        <v>86</v>
      </c>
    </row>
    <row r="6737" spans="1:16" hidden="1" x14ac:dyDescent="0.2">
      <c r="A6737" s="62" t="s">
        <v>16719</v>
      </c>
      <c r="B6737" s="62" t="s">
        <v>9356</v>
      </c>
      <c r="O6737" t="s">
        <v>85</v>
      </c>
      <c r="P6737" s="62" t="s">
        <v>86</v>
      </c>
    </row>
    <row r="6738" spans="1:16" hidden="1" x14ac:dyDescent="0.2">
      <c r="A6738" s="62" t="s">
        <v>16720</v>
      </c>
      <c r="B6738" s="62" t="s">
        <v>9364</v>
      </c>
      <c r="O6738" t="s">
        <v>85</v>
      </c>
      <c r="P6738" s="62" t="s">
        <v>86</v>
      </c>
    </row>
    <row r="6739" spans="1:16" hidden="1" x14ac:dyDescent="0.2">
      <c r="A6739" s="62" t="s">
        <v>16721</v>
      </c>
      <c r="B6739" s="62" t="s">
        <v>9379</v>
      </c>
      <c r="O6739" t="s">
        <v>85</v>
      </c>
      <c r="P6739" s="62" t="s">
        <v>86</v>
      </c>
    </row>
    <row r="6740" spans="1:16" hidden="1" x14ac:dyDescent="0.2">
      <c r="A6740" s="62" t="s">
        <v>16722</v>
      </c>
      <c r="B6740" s="62" t="s">
        <v>9418</v>
      </c>
      <c r="O6740" t="s">
        <v>85</v>
      </c>
      <c r="P6740" s="62" t="s">
        <v>86</v>
      </c>
    </row>
    <row r="6741" spans="1:16" hidden="1" x14ac:dyDescent="0.2">
      <c r="A6741" s="62" t="s">
        <v>16723</v>
      </c>
      <c r="B6741" s="62" t="s">
        <v>9433</v>
      </c>
      <c r="O6741" t="s">
        <v>85</v>
      </c>
      <c r="P6741" s="62" t="s">
        <v>86</v>
      </c>
    </row>
    <row r="6742" spans="1:16" hidden="1" x14ac:dyDescent="0.2">
      <c r="A6742" s="62" t="s">
        <v>16724</v>
      </c>
      <c r="B6742" s="62" t="s">
        <v>9454</v>
      </c>
      <c r="O6742" t="s">
        <v>85</v>
      </c>
      <c r="P6742" s="62" t="s">
        <v>86</v>
      </c>
    </row>
    <row r="6743" spans="1:16" hidden="1" x14ac:dyDescent="0.2">
      <c r="A6743" s="62" t="s">
        <v>16725</v>
      </c>
      <c r="B6743" s="62" t="s">
        <v>9463</v>
      </c>
      <c r="O6743" t="s">
        <v>16812</v>
      </c>
      <c r="P6743" t="s">
        <v>428</v>
      </c>
    </row>
    <row r="6744" spans="1:16" hidden="1" x14ac:dyDescent="0.2">
      <c r="A6744" s="62" t="s">
        <v>16726</v>
      </c>
      <c r="B6744" s="62" t="s">
        <v>9171</v>
      </c>
      <c r="O6744" t="s">
        <v>85</v>
      </c>
      <c r="P6744" s="62" t="s">
        <v>86</v>
      </c>
    </row>
    <row r="6745" spans="1:16" hidden="1" x14ac:dyDescent="0.2">
      <c r="A6745" s="62" t="s">
        <v>16727</v>
      </c>
      <c r="B6745" s="62" t="s">
        <v>9335</v>
      </c>
      <c r="O6745" t="s">
        <v>85</v>
      </c>
      <c r="P6745" s="62" t="s">
        <v>86</v>
      </c>
    </row>
    <row r="6746" spans="1:16" hidden="1" x14ac:dyDescent="0.2">
      <c r="A6746" s="62" t="s">
        <v>16728</v>
      </c>
      <c r="B6746" s="62" t="s">
        <v>9391</v>
      </c>
      <c r="O6746" t="s">
        <v>85</v>
      </c>
      <c r="P6746" s="62" t="s">
        <v>86</v>
      </c>
    </row>
    <row r="6747" spans="1:16" hidden="1" x14ac:dyDescent="0.2">
      <c r="A6747" s="62" t="s">
        <v>16729</v>
      </c>
      <c r="B6747" s="62" t="s">
        <v>9193</v>
      </c>
      <c r="O6747" t="s">
        <v>85</v>
      </c>
      <c r="P6747" s="62" t="s">
        <v>86</v>
      </c>
    </row>
    <row r="6748" spans="1:16" hidden="1" x14ac:dyDescent="0.2">
      <c r="A6748" s="62" t="s">
        <v>16730</v>
      </c>
      <c r="B6748" s="62" t="s">
        <v>9347</v>
      </c>
      <c r="O6748" t="s">
        <v>85</v>
      </c>
      <c r="P6748" s="62" t="s">
        <v>86</v>
      </c>
    </row>
    <row r="6749" spans="1:16" hidden="1" x14ac:dyDescent="0.2">
      <c r="A6749" s="62" t="s">
        <v>16731</v>
      </c>
      <c r="B6749" s="62" t="s">
        <v>9385</v>
      </c>
      <c r="O6749" t="s">
        <v>85</v>
      </c>
      <c r="P6749" s="62" t="s">
        <v>86</v>
      </c>
    </row>
    <row r="6750" spans="1:16" hidden="1" x14ac:dyDescent="0.2">
      <c r="A6750" s="62" t="s">
        <v>16732</v>
      </c>
      <c r="B6750" s="62" t="s">
        <v>9388</v>
      </c>
      <c r="O6750" t="s">
        <v>85</v>
      </c>
      <c r="P6750" s="62" t="s">
        <v>86</v>
      </c>
    </row>
    <row r="6751" spans="1:16" hidden="1" x14ac:dyDescent="0.2">
      <c r="A6751" s="62" t="s">
        <v>16733</v>
      </c>
      <c r="B6751" s="62" t="s">
        <v>9202</v>
      </c>
      <c r="O6751" t="s">
        <v>85</v>
      </c>
      <c r="P6751" s="62" t="s">
        <v>86</v>
      </c>
    </row>
    <row r="6752" spans="1:16" hidden="1" x14ac:dyDescent="0.2">
      <c r="A6752" s="62" t="s">
        <v>16734</v>
      </c>
      <c r="B6752" s="62" t="s">
        <v>9223</v>
      </c>
      <c r="O6752" t="s">
        <v>85</v>
      </c>
      <c r="P6752" s="62" t="s">
        <v>86</v>
      </c>
    </row>
    <row r="6753" spans="1:16" hidden="1" x14ac:dyDescent="0.2">
      <c r="A6753" s="62" t="s">
        <v>16735</v>
      </c>
      <c r="B6753" s="62" t="s">
        <v>9269</v>
      </c>
      <c r="O6753" t="s">
        <v>85</v>
      </c>
      <c r="P6753" s="62" t="s">
        <v>86</v>
      </c>
    </row>
    <row r="6754" spans="1:16" hidden="1" x14ac:dyDescent="0.2">
      <c r="A6754" s="62" t="s">
        <v>16736</v>
      </c>
      <c r="B6754" s="62" t="s">
        <v>9299</v>
      </c>
      <c r="O6754" t="s">
        <v>85</v>
      </c>
      <c r="P6754" s="62" t="s">
        <v>86</v>
      </c>
    </row>
    <row r="6755" spans="1:16" hidden="1" x14ac:dyDescent="0.2">
      <c r="A6755" s="62" t="s">
        <v>16737</v>
      </c>
      <c r="B6755" s="62" t="s">
        <v>9184</v>
      </c>
      <c r="O6755" t="s">
        <v>85</v>
      </c>
      <c r="P6755" s="62" t="s">
        <v>86</v>
      </c>
    </row>
    <row r="6756" spans="1:16" hidden="1" x14ac:dyDescent="0.2">
      <c r="A6756" s="62" t="s">
        <v>16738</v>
      </c>
      <c r="B6756" s="62" t="s">
        <v>9196</v>
      </c>
      <c r="O6756" t="s">
        <v>85</v>
      </c>
      <c r="P6756" s="62" t="s">
        <v>86</v>
      </c>
    </row>
    <row r="6757" spans="1:16" hidden="1" x14ac:dyDescent="0.2">
      <c r="A6757" s="62" t="s">
        <v>16739</v>
      </c>
      <c r="B6757" s="62" t="s">
        <v>9199</v>
      </c>
      <c r="O6757" t="s">
        <v>85</v>
      </c>
      <c r="P6757" s="62" t="s">
        <v>86</v>
      </c>
    </row>
    <row r="6758" spans="1:16" hidden="1" x14ac:dyDescent="0.2">
      <c r="A6758" s="62" t="s">
        <v>16740</v>
      </c>
      <c r="B6758" s="62" t="s">
        <v>9205</v>
      </c>
      <c r="O6758" t="s">
        <v>85</v>
      </c>
      <c r="P6758" s="62" t="s">
        <v>86</v>
      </c>
    </row>
    <row r="6759" spans="1:16" hidden="1" x14ac:dyDescent="0.2">
      <c r="A6759" s="62" t="s">
        <v>16741</v>
      </c>
      <c r="B6759" s="62" t="s">
        <v>9214</v>
      </c>
      <c r="O6759" t="s">
        <v>85</v>
      </c>
      <c r="P6759" s="62" t="s">
        <v>86</v>
      </c>
    </row>
    <row r="6760" spans="1:16" hidden="1" x14ac:dyDescent="0.2">
      <c r="A6760" s="62" t="s">
        <v>16742</v>
      </c>
      <c r="B6760" s="62" t="s">
        <v>9220</v>
      </c>
      <c r="O6760" t="s">
        <v>85</v>
      </c>
      <c r="P6760" s="62" t="s">
        <v>86</v>
      </c>
    </row>
    <row r="6761" spans="1:16" hidden="1" x14ac:dyDescent="0.2">
      <c r="A6761" s="62" t="s">
        <v>16743</v>
      </c>
      <c r="B6761" s="62" t="s">
        <v>9226</v>
      </c>
      <c r="O6761" t="s">
        <v>85</v>
      </c>
      <c r="P6761" s="62" t="s">
        <v>86</v>
      </c>
    </row>
    <row r="6762" spans="1:16" hidden="1" x14ac:dyDescent="0.2">
      <c r="A6762" s="62" t="s">
        <v>16744</v>
      </c>
      <c r="B6762" s="62" t="s">
        <v>9232</v>
      </c>
      <c r="O6762" t="s">
        <v>85</v>
      </c>
      <c r="P6762" s="62" t="s">
        <v>86</v>
      </c>
    </row>
    <row r="6763" spans="1:16" hidden="1" x14ac:dyDescent="0.2">
      <c r="A6763" s="62" t="s">
        <v>16745</v>
      </c>
      <c r="B6763" s="62" t="s">
        <v>9244</v>
      </c>
      <c r="O6763" t="s">
        <v>85</v>
      </c>
      <c r="P6763" s="62" t="s">
        <v>86</v>
      </c>
    </row>
    <row r="6764" spans="1:16" hidden="1" x14ac:dyDescent="0.2">
      <c r="A6764" s="62" t="s">
        <v>16746</v>
      </c>
      <c r="B6764" s="62" t="s">
        <v>9247</v>
      </c>
      <c r="O6764" t="s">
        <v>85</v>
      </c>
      <c r="P6764" s="62" t="s">
        <v>86</v>
      </c>
    </row>
    <row r="6765" spans="1:16" hidden="1" x14ac:dyDescent="0.2">
      <c r="A6765" s="62" t="s">
        <v>16747</v>
      </c>
      <c r="B6765" s="62" t="s">
        <v>9332</v>
      </c>
      <c r="O6765" t="s">
        <v>85</v>
      </c>
      <c r="P6765" s="62" t="s">
        <v>86</v>
      </c>
    </row>
    <row r="6766" spans="1:16" hidden="1" x14ac:dyDescent="0.2">
      <c r="A6766" s="62" t="s">
        <v>16748</v>
      </c>
      <c r="B6766" s="62" t="s">
        <v>9376</v>
      </c>
      <c r="O6766" t="s">
        <v>85</v>
      </c>
      <c r="P6766" s="62" t="s">
        <v>86</v>
      </c>
    </row>
    <row r="6767" spans="1:16" hidden="1" x14ac:dyDescent="0.2">
      <c r="A6767" s="62" t="s">
        <v>16749</v>
      </c>
      <c r="B6767" s="62" t="s">
        <v>9406</v>
      </c>
      <c r="O6767" t="s">
        <v>85</v>
      </c>
      <c r="P6767" s="62" t="s">
        <v>86</v>
      </c>
    </row>
    <row r="6768" spans="1:16" hidden="1" x14ac:dyDescent="0.2">
      <c r="A6768" s="62" t="s">
        <v>16750</v>
      </c>
      <c r="B6768" s="62" t="s">
        <v>9421</v>
      </c>
      <c r="O6768" t="s">
        <v>85</v>
      </c>
      <c r="P6768" s="62" t="s">
        <v>86</v>
      </c>
    </row>
    <row r="6769" spans="1:16" hidden="1" x14ac:dyDescent="0.2">
      <c r="A6769" s="62" t="s">
        <v>16751</v>
      </c>
      <c r="B6769" s="62" t="s">
        <v>9445</v>
      </c>
      <c r="O6769" t="s">
        <v>85</v>
      </c>
      <c r="P6769" s="62" t="s">
        <v>86</v>
      </c>
    </row>
    <row r="6770" spans="1:16" hidden="1" x14ac:dyDescent="0.2">
      <c r="A6770" s="62" t="s">
        <v>16752</v>
      </c>
      <c r="B6770" s="62" t="s">
        <v>9161</v>
      </c>
      <c r="O6770" t="s">
        <v>85</v>
      </c>
      <c r="P6770" s="62" t="s">
        <v>86</v>
      </c>
    </row>
    <row r="6771" spans="1:16" hidden="1" x14ac:dyDescent="0.2">
      <c r="A6771" s="62" t="s">
        <v>16753</v>
      </c>
      <c r="B6771" s="62" t="s">
        <v>9178</v>
      </c>
      <c r="O6771" t="s">
        <v>85</v>
      </c>
      <c r="P6771" s="62" t="s">
        <v>86</v>
      </c>
    </row>
    <row r="6772" spans="1:16" hidden="1" x14ac:dyDescent="0.2">
      <c r="A6772" s="62" t="s">
        <v>16754</v>
      </c>
      <c r="B6772" s="62" t="s">
        <v>9181</v>
      </c>
      <c r="O6772" t="s">
        <v>85</v>
      </c>
      <c r="P6772" s="62" t="s">
        <v>86</v>
      </c>
    </row>
    <row r="6773" spans="1:16" hidden="1" x14ac:dyDescent="0.2">
      <c r="A6773" s="62" t="s">
        <v>16755</v>
      </c>
      <c r="B6773" s="62" t="s">
        <v>9187</v>
      </c>
      <c r="O6773" t="s">
        <v>85</v>
      </c>
      <c r="P6773" s="62" t="s">
        <v>86</v>
      </c>
    </row>
    <row r="6774" spans="1:16" hidden="1" x14ac:dyDescent="0.2">
      <c r="A6774" s="62" t="s">
        <v>16756</v>
      </c>
      <c r="B6774" s="62" t="s">
        <v>9251</v>
      </c>
      <c r="O6774" t="s">
        <v>85</v>
      </c>
      <c r="P6774" s="62" t="s">
        <v>86</v>
      </c>
    </row>
    <row r="6775" spans="1:16" hidden="1" x14ac:dyDescent="0.2">
      <c r="A6775" s="62" t="s">
        <v>16757</v>
      </c>
      <c r="B6775" s="62" t="s">
        <v>9260</v>
      </c>
      <c r="O6775" t="s">
        <v>85</v>
      </c>
      <c r="P6775" s="62" t="s">
        <v>86</v>
      </c>
    </row>
    <row r="6776" spans="1:16" hidden="1" x14ac:dyDescent="0.2">
      <c r="A6776" s="62" t="s">
        <v>16758</v>
      </c>
      <c r="B6776" s="62" t="s">
        <v>9266</v>
      </c>
      <c r="O6776" t="s">
        <v>85</v>
      </c>
      <c r="P6776" s="62" t="s">
        <v>86</v>
      </c>
    </row>
    <row r="6777" spans="1:16" hidden="1" x14ac:dyDescent="0.2">
      <c r="A6777" s="62" t="s">
        <v>16759</v>
      </c>
      <c r="B6777" s="62" t="s">
        <v>9311</v>
      </c>
      <c r="O6777" t="s">
        <v>85</v>
      </c>
      <c r="P6777" s="62" t="s">
        <v>86</v>
      </c>
    </row>
    <row r="6778" spans="1:16" hidden="1" x14ac:dyDescent="0.2">
      <c r="A6778" s="62" t="s">
        <v>16760</v>
      </c>
      <c r="B6778" s="62" t="s">
        <v>9320</v>
      </c>
      <c r="O6778" t="s">
        <v>85</v>
      </c>
      <c r="P6778" s="62" t="s">
        <v>86</v>
      </c>
    </row>
    <row r="6779" spans="1:16" hidden="1" x14ac:dyDescent="0.2">
      <c r="A6779" s="62" t="s">
        <v>16761</v>
      </c>
      <c r="B6779" s="62" t="s">
        <v>9326</v>
      </c>
      <c r="O6779" t="s">
        <v>85</v>
      </c>
      <c r="P6779" s="62" t="s">
        <v>86</v>
      </c>
    </row>
    <row r="6780" spans="1:16" hidden="1" x14ac:dyDescent="0.2">
      <c r="A6780" s="62" t="s">
        <v>16762</v>
      </c>
      <c r="B6780" s="62" t="s">
        <v>9341</v>
      </c>
      <c r="O6780" t="s">
        <v>85</v>
      </c>
      <c r="P6780" s="62" t="s">
        <v>86</v>
      </c>
    </row>
    <row r="6781" spans="1:16" hidden="1" x14ac:dyDescent="0.2">
      <c r="A6781" s="62" t="s">
        <v>16763</v>
      </c>
      <c r="B6781" s="62" t="s">
        <v>9362</v>
      </c>
      <c r="O6781" t="s">
        <v>85</v>
      </c>
      <c r="P6781" s="62" t="s">
        <v>86</v>
      </c>
    </row>
    <row r="6782" spans="1:16" hidden="1" x14ac:dyDescent="0.2">
      <c r="A6782" s="62" t="s">
        <v>16764</v>
      </c>
      <c r="B6782" s="62" t="s">
        <v>9373</v>
      </c>
      <c r="O6782" t="s">
        <v>85</v>
      </c>
      <c r="P6782" s="62" t="s">
        <v>86</v>
      </c>
    </row>
    <row r="6783" spans="1:16" hidden="1" x14ac:dyDescent="0.2">
      <c r="A6783" s="62" t="s">
        <v>16765</v>
      </c>
      <c r="B6783" s="62" t="s">
        <v>9424</v>
      </c>
      <c r="O6783" t="s">
        <v>85</v>
      </c>
      <c r="P6783" s="62" t="s">
        <v>86</v>
      </c>
    </row>
    <row r="6784" spans="1:16" hidden="1" x14ac:dyDescent="0.2">
      <c r="A6784" s="62" t="s">
        <v>16766</v>
      </c>
      <c r="B6784" s="62" t="s">
        <v>9430</v>
      </c>
      <c r="O6784" t="s">
        <v>85</v>
      </c>
      <c r="P6784" s="62" t="s">
        <v>86</v>
      </c>
    </row>
    <row r="6785" spans="1:16" hidden="1" x14ac:dyDescent="0.2">
      <c r="A6785" s="62" t="s">
        <v>16767</v>
      </c>
      <c r="B6785" s="62" t="s">
        <v>9439</v>
      </c>
      <c r="O6785" t="s">
        <v>85</v>
      </c>
      <c r="P6785" s="62" t="s">
        <v>86</v>
      </c>
    </row>
    <row r="6786" spans="1:16" hidden="1" x14ac:dyDescent="0.2">
      <c r="A6786" s="62" t="s">
        <v>16768</v>
      </c>
      <c r="B6786" s="62" t="s">
        <v>86</v>
      </c>
      <c r="O6786" t="s">
        <v>85</v>
      </c>
      <c r="P6786" s="62" t="s">
        <v>86</v>
      </c>
    </row>
    <row r="6787" spans="1:16" hidden="1" x14ac:dyDescent="0.2">
      <c r="A6787" s="62" t="s">
        <v>16769</v>
      </c>
      <c r="B6787" s="62" t="s">
        <v>9466</v>
      </c>
      <c r="O6787" t="s">
        <v>16812</v>
      </c>
      <c r="P6787" t="s">
        <v>428</v>
      </c>
    </row>
    <row r="6788" spans="1:16" hidden="1" x14ac:dyDescent="0.2">
      <c r="A6788" s="62" t="s">
        <v>16770</v>
      </c>
      <c r="B6788" s="62" t="s">
        <v>9367</v>
      </c>
      <c r="O6788" t="s">
        <v>85</v>
      </c>
      <c r="P6788" s="62" t="s">
        <v>86</v>
      </c>
    </row>
    <row r="6789" spans="1:16" hidden="1" x14ac:dyDescent="0.2">
      <c r="A6789" s="62" t="s">
        <v>16771</v>
      </c>
      <c r="B6789" s="62" t="s">
        <v>9451</v>
      </c>
      <c r="O6789" t="s">
        <v>85</v>
      </c>
      <c r="P6789" s="62" t="s">
        <v>86</v>
      </c>
    </row>
    <row r="6790" spans="1:16" hidden="1" x14ac:dyDescent="0.2">
      <c r="A6790" s="62" t="s">
        <v>16772</v>
      </c>
      <c r="B6790" s="62" t="s">
        <v>9165</v>
      </c>
      <c r="O6790" t="s">
        <v>85</v>
      </c>
      <c r="P6790" s="62" t="s">
        <v>86</v>
      </c>
    </row>
    <row r="6791" spans="1:16" hidden="1" x14ac:dyDescent="0.2">
      <c r="A6791" s="62" t="s">
        <v>16773</v>
      </c>
      <c r="B6791" s="62" t="s">
        <v>9235</v>
      </c>
      <c r="O6791" t="s">
        <v>85</v>
      </c>
      <c r="P6791" s="62" t="s">
        <v>86</v>
      </c>
    </row>
    <row r="6792" spans="1:16" hidden="1" x14ac:dyDescent="0.2">
      <c r="A6792" s="62" t="s">
        <v>16774</v>
      </c>
      <c r="B6792" s="62" t="s">
        <v>9302</v>
      </c>
      <c r="O6792" t="s">
        <v>85</v>
      </c>
      <c r="P6792" s="62" t="s">
        <v>86</v>
      </c>
    </row>
    <row r="6793" spans="1:16" hidden="1" x14ac:dyDescent="0.2">
      <c r="A6793" s="62" t="s">
        <v>16775</v>
      </c>
      <c r="B6793" s="62" t="s">
        <v>9344</v>
      </c>
      <c r="O6793" t="s">
        <v>85</v>
      </c>
      <c r="P6793" s="62" t="s">
        <v>86</v>
      </c>
    </row>
    <row r="6794" spans="1:16" hidden="1" x14ac:dyDescent="0.2">
      <c r="A6794" s="62" t="s">
        <v>16776</v>
      </c>
      <c r="B6794" s="62" t="s">
        <v>9394</v>
      </c>
      <c r="O6794" t="s">
        <v>85</v>
      </c>
      <c r="P6794" s="62" t="s">
        <v>86</v>
      </c>
    </row>
    <row r="6795" spans="1:16" hidden="1" x14ac:dyDescent="0.2">
      <c r="A6795" s="62" t="s">
        <v>16777</v>
      </c>
      <c r="B6795" s="62" t="s">
        <v>9457</v>
      </c>
      <c r="O6795" t="s">
        <v>16812</v>
      </c>
      <c r="P6795" t="s">
        <v>428</v>
      </c>
    </row>
    <row r="6796" spans="1:16" hidden="1" x14ac:dyDescent="0.2">
      <c r="A6796" s="62" t="s">
        <v>16778</v>
      </c>
      <c r="B6796" s="62" t="s">
        <v>9442</v>
      </c>
      <c r="O6796" t="s">
        <v>85</v>
      </c>
      <c r="P6796" s="62" t="s">
        <v>86</v>
      </c>
    </row>
    <row r="6797" spans="1:16" hidden="1" x14ac:dyDescent="0.2">
      <c r="A6797" s="62" t="s">
        <v>16779</v>
      </c>
      <c r="B6797" s="62" t="s">
        <v>9175</v>
      </c>
      <c r="O6797" t="s">
        <v>85</v>
      </c>
      <c r="P6797" s="62" t="s">
        <v>86</v>
      </c>
    </row>
    <row r="6798" spans="1:16" hidden="1" x14ac:dyDescent="0.2">
      <c r="A6798" s="62" t="s">
        <v>16780</v>
      </c>
      <c r="B6798" s="62" t="s">
        <v>9427</v>
      </c>
      <c r="O6798" t="s">
        <v>85</v>
      </c>
      <c r="P6798" s="62" t="s">
        <v>86</v>
      </c>
    </row>
    <row r="6799" spans="1:16" hidden="1" x14ac:dyDescent="0.2">
      <c r="A6799" s="62" t="s">
        <v>16781</v>
      </c>
      <c r="B6799" s="62" t="s">
        <v>9448</v>
      </c>
      <c r="O6799" t="s">
        <v>85</v>
      </c>
      <c r="P6799" s="62" t="s">
        <v>86</v>
      </c>
    </row>
    <row r="6800" spans="1:16" hidden="1" x14ac:dyDescent="0.2">
      <c r="A6800" s="62" t="s">
        <v>16782</v>
      </c>
      <c r="B6800" s="62" t="s">
        <v>9229</v>
      </c>
      <c r="O6800" t="s">
        <v>85</v>
      </c>
      <c r="P6800" s="62" t="s">
        <v>86</v>
      </c>
    </row>
    <row r="6801" spans="1:16" hidden="1" x14ac:dyDescent="0.2">
      <c r="A6801" s="62" t="s">
        <v>16783</v>
      </c>
      <c r="B6801" s="62" t="s">
        <v>9272</v>
      </c>
      <c r="O6801" t="s">
        <v>85</v>
      </c>
      <c r="P6801" s="62" t="s">
        <v>86</v>
      </c>
    </row>
    <row r="6802" spans="1:16" hidden="1" x14ac:dyDescent="0.2">
      <c r="A6802" s="62" t="s">
        <v>16784</v>
      </c>
      <c r="B6802" s="62" t="s">
        <v>9208</v>
      </c>
      <c r="O6802" t="s">
        <v>85</v>
      </c>
      <c r="P6802" s="62" t="s">
        <v>86</v>
      </c>
    </row>
    <row r="6803" spans="1:16" hidden="1" x14ac:dyDescent="0.2">
      <c r="A6803" s="62" t="s">
        <v>16785</v>
      </c>
      <c r="B6803" s="62" t="s">
        <v>9254</v>
      </c>
      <c r="O6803" t="s">
        <v>85</v>
      </c>
      <c r="P6803" s="62" t="s">
        <v>86</v>
      </c>
    </row>
    <row r="6804" spans="1:16" hidden="1" x14ac:dyDescent="0.2">
      <c r="A6804" s="62" t="s">
        <v>16786</v>
      </c>
      <c r="B6804" s="62" t="s">
        <v>9308</v>
      </c>
      <c r="O6804" t="s">
        <v>85</v>
      </c>
      <c r="P6804" s="62" t="s">
        <v>86</v>
      </c>
    </row>
    <row r="6805" spans="1:16" hidden="1" x14ac:dyDescent="0.2">
      <c r="A6805" s="62" t="s">
        <v>16787</v>
      </c>
      <c r="B6805" s="62" t="s">
        <v>9317</v>
      </c>
      <c r="O6805" t="s">
        <v>85</v>
      </c>
      <c r="P6805" s="62" t="s">
        <v>86</v>
      </c>
    </row>
    <row r="6806" spans="1:16" hidden="1" x14ac:dyDescent="0.2">
      <c r="A6806" s="62" t="s">
        <v>16788</v>
      </c>
      <c r="B6806" s="62" t="s">
        <v>9353</v>
      </c>
      <c r="O6806" t="s">
        <v>85</v>
      </c>
      <c r="P6806" s="62" t="s">
        <v>86</v>
      </c>
    </row>
    <row r="6807" spans="1:16" hidden="1" x14ac:dyDescent="0.2">
      <c r="A6807" s="62" t="s">
        <v>16789</v>
      </c>
      <c r="B6807" s="62" t="s">
        <v>9403</v>
      </c>
      <c r="O6807" t="s">
        <v>85</v>
      </c>
      <c r="P6807" s="62" t="s">
        <v>86</v>
      </c>
    </row>
    <row r="6808" spans="1:16" hidden="1" x14ac:dyDescent="0.2">
      <c r="A6808" s="62" t="s">
        <v>16790</v>
      </c>
      <c r="B6808" s="62" t="s">
        <v>9409</v>
      </c>
      <c r="O6808" t="s">
        <v>85</v>
      </c>
      <c r="P6808" s="62" t="s">
        <v>86</v>
      </c>
    </row>
    <row r="6809" spans="1:16" hidden="1" x14ac:dyDescent="0.2">
      <c r="A6809" s="62" t="s">
        <v>16791</v>
      </c>
      <c r="B6809" s="62" t="s">
        <v>9411</v>
      </c>
      <c r="O6809" t="s">
        <v>85</v>
      </c>
      <c r="P6809" s="62" t="s">
        <v>86</v>
      </c>
    </row>
    <row r="6810" spans="1:16" hidden="1" x14ac:dyDescent="0.2">
      <c r="A6810" s="62" t="s">
        <v>16792</v>
      </c>
      <c r="B6810" s="62" t="s">
        <v>9436</v>
      </c>
      <c r="O6810" t="s">
        <v>85</v>
      </c>
      <c r="P6810" s="62" t="s">
        <v>86</v>
      </c>
    </row>
    <row r="6811" spans="1:16" hidden="1" x14ac:dyDescent="0.2">
      <c r="A6811" s="62" t="s">
        <v>16793</v>
      </c>
      <c r="B6811" s="62" t="s">
        <v>16794</v>
      </c>
      <c r="O6811" t="s">
        <v>85</v>
      </c>
      <c r="P6811" s="62" t="s">
        <v>86</v>
      </c>
    </row>
    <row r="6812" spans="1:16" hidden="1" x14ac:dyDescent="0.2">
      <c r="A6812" s="62" t="s">
        <v>16795</v>
      </c>
      <c r="B6812" s="62" t="s">
        <v>9168</v>
      </c>
      <c r="O6812" t="s">
        <v>85</v>
      </c>
      <c r="P6812" s="62" t="s">
        <v>86</v>
      </c>
    </row>
    <row r="6813" spans="1:16" hidden="1" x14ac:dyDescent="0.2">
      <c r="A6813" s="62" t="s">
        <v>16796</v>
      </c>
      <c r="B6813" s="62" t="s">
        <v>9211</v>
      </c>
      <c r="O6813" t="s">
        <v>85</v>
      </c>
      <c r="P6813" s="62" t="s">
        <v>86</v>
      </c>
    </row>
    <row r="6814" spans="1:16" hidden="1" x14ac:dyDescent="0.2">
      <c r="A6814" s="62" t="s">
        <v>16797</v>
      </c>
      <c r="B6814" s="62" t="s">
        <v>9323</v>
      </c>
      <c r="O6814" t="s">
        <v>85</v>
      </c>
      <c r="P6814" s="62" t="s">
        <v>86</v>
      </c>
    </row>
    <row r="6815" spans="1:16" hidden="1" x14ac:dyDescent="0.2">
      <c r="A6815" s="62" t="s">
        <v>16798</v>
      </c>
      <c r="B6815" s="62" t="s">
        <v>9359</v>
      </c>
      <c r="O6815" t="s">
        <v>85</v>
      </c>
      <c r="P6815" s="62" t="s">
        <v>86</v>
      </c>
    </row>
    <row r="6816" spans="1:16" hidden="1" x14ac:dyDescent="0.2">
      <c r="A6816" s="62" t="s">
        <v>16799</v>
      </c>
      <c r="B6816" s="62" t="s">
        <v>9370</v>
      </c>
      <c r="O6816" t="s">
        <v>85</v>
      </c>
      <c r="P6816" s="62" t="s">
        <v>86</v>
      </c>
    </row>
    <row r="6817" spans="1:16" hidden="1" x14ac:dyDescent="0.2">
      <c r="A6817" s="62" t="s">
        <v>16800</v>
      </c>
      <c r="B6817" s="62" t="s">
        <v>9382</v>
      </c>
      <c r="O6817" t="s">
        <v>85</v>
      </c>
      <c r="P6817" s="62" t="s">
        <v>86</v>
      </c>
    </row>
    <row r="6818" spans="1:16" hidden="1" x14ac:dyDescent="0.2">
      <c r="A6818" s="62" t="s">
        <v>16801</v>
      </c>
      <c r="B6818" s="62" t="s">
        <v>9415</v>
      </c>
      <c r="O6818" t="s">
        <v>85</v>
      </c>
      <c r="P6818" s="62" t="s">
        <v>86</v>
      </c>
    </row>
    <row r="6819" spans="1:16" hidden="1" x14ac:dyDescent="0.2">
      <c r="A6819" s="62" t="s">
        <v>16802</v>
      </c>
      <c r="B6819" s="62" t="s">
        <v>9460</v>
      </c>
      <c r="O6819" t="s">
        <v>16812</v>
      </c>
      <c r="P6819" t="s">
        <v>428</v>
      </c>
    </row>
    <row r="6820" spans="1:16" hidden="1" x14ac:dyDescent="0.2">
      <c r="A6820" s="62" t="s">
        <v>16803</v>
      </c>
      <c r="B6820" s="62" t="s">
        <v>9275</v>
      </c>
      <c r="O6820" t="s">
        <v>85</v>
      </c>
      <c r="P6820" s="62" t="s">
        <v>86</v>
      </c>
    </row>
    <row r="6821" spans="1:16" hidden="1" x14ac:dyDescent="0.2">
      <c r="A6821" s="62" t="s">
        <v>16804</v>
      </c>
      <c r="B6821" s="62" t="s">
        <v>9400</v>
      </c>
      <c r="O6821" t="s">
        <v>85</v>
      </c>
      <c r="P6821" s="62" t="s">
        <v>86</v>
      </c>
    </row>
    <row r="6822" spans="1:16" hidden="1" x14ac:dyDescent="0.2">
      <c r="A6822" s="62" t="s">
        <v>16805</v>
      </c>
      <c r="B6822" s="62" t="s">
        <v>9804</v>
      </c>
      <c r="O6822" t="s">
        <v>460</v>
      </c>
      <c r="P6822" s="62" t="s">
        <v>461</v>
      </c>
    </row>
    <row r="6823" spans="1:16" hidden="1" x14ac:dyDescent="0.2">
      <c r="A6823" s="62" t="s">
        <v>16806</v>
      </c>
      <c r="B6823" s="62" t="s">
        <v>9798</v>
      </c>
      <c r="O6823" t="s">
        <v>460</v>
      </c>
      <c r="P6823" s="62" t="s">
        <v>461</v>
      </c>
    </row>
    <row r="6824" spans="1:16" hidden="1" x14ac:dyDescent="0.2">
      <c r="A6824" s="62" t="s">
        <v>9806</v>
      </c>
      <c r="B6824" s="62" t="s">
        <v>9807</v>
      </c>
      <c r="O6824" t="s">
        <v>460</v>
      </c>
      <c r="P6824" s="62" t="s">
        <v>461</v>
      </c>
    </row>
    <row r="6825" spans="1:16" hidden="1" x14ac:dyDescent="0.2">
      <c r="A6825" s="62" t="s">
        <v>9809</v>
      </c>
      <c r="B6825" s="62" t="s">
        <v>9810</v>
      </c>
      <c r="O6825" t="s">
        <v>460</v>
      </c>
      <c r="P6825" s="62" t="s">
        <v>461</v>
      </c>
    </row>
    <row r="6826" spans="1:16" hidden="1" x14ac:dyDescent="0.2">
      <c r="A6826" s="62" t="s">
        <v>16807</v>
      </c>
      <c r="B6826" s="62" t="s">
        <v>9801</v>
      </c>
      <c r="O6826" t="s">
        <v>460</v>
      </c>
      <c r="P6826" s="62" t="s">
        <v>461</v>
      </c>
    </row>
    <row r="6827" spans="1:16" hidden="1" x14ac:dyDescent="0.2">
      <c r="A6827" s="62" t="s">
        <v>9812</v>
      </c>
      <c r="B6827" s="62" t="s">
        <v>9813</v>
      </c>
      <c r="O6827" t="s">
        <v>460</v>
      </c>
      <c r="P6827" s="62" t="s">
        <v>461</v>
      </c>
    </row>
    <row r="6828" spans="1:16" hidden="1" x14ac:dyDescent="0.2">
      <c r="A6828" s="62" t="s">
        <v>9815</v>
      </c>
      <c r="B6828" s="62" t="s">
        <v>9816</v>
      </c>
      <c r="O6828" t="s">
        <v>460</v>
      </c>
      <c r="P6828" s="62" t="s">
        <v>461</v>
      </c>
    </row>
    <row r="6829" spans="1:16" hidden="1" x14ac:dyDescent="0.2">
      <c r="A6829" s="62" t="s">
        <v>9818</v>
      </c>
      <c r="B6829" s="62" t="s">
        <v>9819</v>
      </c>
      <c r="O6829" t="s">
        <v>460</v>
      </c>
      <c r="P6829" s="62" t="s">
        <v>461</v>
      </c>
    </row>
    <row r="6830" spans="1:16" hidden="1" x14ac:dyDescent="0.2">
      <c r="A6830" s="62" t="s">
        <v>9821</v>
      </c>
      <c r="B6830" s="62" t="s">
        <v>9822</v>
      </c>
      <c r="O6830" t="s">
        <v>460</v>
      </c>
      <c r="P6830" s="62" t="s">
        <v>461</v>
      </c>
    </row>
    <row r="6831" spans="1:16" hidden="1" x14ac:dyDescent="0.2">
      <c r="A6831" s="62" t="s">
        <v>9824</v>
      </c>
      <c r="B6831" s="62" t="s">
        <v>9825</v>
      </c>
      <c r="O6831" t="s">
        <v>460</v>
      </c>
      <c r="P6831" s="62" t="s">
        <v>461</v>
      </c>
    </row>
    <row r="6832" spans="1:16" hidden="1" x14ac:dyDescent="0.2">
      <c r="A6832" s="62" t="s">
        <v>9827</v>
      </c>
      <c r="B6832" s="62" t="s">
        <v>9828</v>
      </c>
      <c r="O6832" t="s">
        <v>460</v>
      </c>
      <c r="P6832" s="62" t="s">
        <v>461</v>
      </c>
    </row>
    <row r="6833" spans="1:16" hidden="1" x14ac:dyDescent="0.2">
      <c r="A6833" s="62" t="s">
        <v>9830</v>
      </c>
      <c r="B6833" s="62" t="s">
        <v>9831</v>
      </c>
      <c r="O6833" t="s">
        <v>460</v>
      </c>
      <c r="P6833" s="62" t="s">
        <v>461</v>
      </c>
    </row>
    <row r="6834" spans="1:16" hidden="1" x14ac:dyDescent="0.2">
      <c r="A6834" s="62" t="s">
        <v>9833</v>
      </c>
      <c r="B6834" s="62" t="s">
        <v>9834</v>
      </c>
      <c r="O6834" t="s">
        <v>460</v>
      </c>
      <c r="P6834" s="62" t="s">
        <v>461</v>
      </c>
    </row>
    <row r="6835" spans="1:16" hidden="1" x14ac:dyDescent="0.2">
      <c r="A6835" s="62" t="s">
        <v>16808</v>
      </c>
      <c r="B6835" s="62" t="s">
        <v>461</v>
      </c>
      <c r="O6835" t="s">
        <v>460</v>
      </c>
      <c r="P6835" s="62" t="s">
        <v>461</v>
      </c>
    </row>
    <row r="6836" spans="1:16" hidden="1" x14ac:dyDescent="0.2">
      <c r="A6836" s="62" t="s">
        <v>9836</v>
      </c>
      <c r="B6836" s="62" t="s">
        <v>9837</v>
      </c>
      <c r="O6836" t="s">
        <v>460</v>
      </c>
      <c r="P6836" s="62" t="s">
        <v>461</v>
      </c>
    </row>
    <row r="6837" spans="1:16" hidden="1" x14ac:dyDescent="0.2">
      <c r="A6837" s="62" t="s">
        <v>9839</v>
      </c>
      <c r="B6837" s="62" t="s">
        <v>9840</v>
      </c>
      <c r="O6837" t="s">
        <v>460</v>
      </c>
      <c r="P6837" s="62" t="s">
        <v>461</v>
      </c>
    </row>
    <row r="6838" spans="1:16" hidden="1" x14ac:dyDescent="0.2">
      <c r="A6838" s="62" t="s">
        <v>9842</v>
      </c>
      <c r="B6838" s="62" t="s">
        <v>9843</v>
      </c>
      <c r="O6838" t="s">
        <v>460</v>
      </c>
      <c r="P6838" s="62" t="s">
        <v>461</v>
      </c>
    </row>
    <row r="6839" spans="1:16" hidden="1" x14ac:dyDescent="0.2">
      <c r="A6839" s="62" t="s">
        <v>9845</v>
      </c>
      <c r="B6839" s="62" t="s">
        <v>9846</v>
      </c>
      <c r="O6839" t="s">
        <v>460</v>
      </c>
      <c r="P6839" s="62" t="s">
        <v>461</v>
      </c>
    </row>
    <row r="6840" spans="1:16" hidden="1" x14ac:dyDescent="0.2">
      <c r="A6840" s="62" t="s">
        <v>9848</v>
      </c>
      <c r="B6840" s="62" t="s">
        <v>9849</v>
      </c>
      <c r="O6840" t="s">
        <v>460</v>
      </c>
      <c r="P6840" s="62" t="s">
        <v>461</v>
      </c>
    </row>
    <row r="6841" spans="1:16" hidden="1" x14ac:dyDescent="0.2">
      <c r="A6841" s="62" t="s">
        <v>9852</v>
      </c>
      <c r="B6841" s="62" t="s">
        <v>9853</v>
      </c>
      <c r="O6841" t="s">
        <v>460</v>
      </c>
      <c r="P6841" s="62" t="s">
        <v>461</v>
      </c>
    </row>
  </sheetData>
  <autoFilter ref="A2:Q6841" xr:uid="{685F41D5-73A2-4FC3-B6C3-4859D7BB2A42}">
    <filterColumn colId="0">
      <filters>
        <filter val="MEGA-014"/>
      </filters>
    </filterColumn>
    <filterColumn colId="14">
      <filters>
        <filter val="MEGA"/>
      </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342FB-63D2-416E-9FFB-BE07914FCEBF}">
  <dimension ref="A1"/>
  <sheetViews>
    <sheetView workbookViewId="0"/>
  </sheetViews>
  <sheetFormatPr defaultRowHeight="14.25" x14ac:dyDescent="0.2"/>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908F-B526-4F47-9DC8-36208F8D25BD}">
  <sheetPr>
    <outlinePr summaryBelow="0"/>
  </sheetPr>
  <dimension ref="A1:AG1031"/>
  <sheetViews>
    <sheetView zoomScaleNormal="100" workbookViewId="0">
      <pane ySplit="3" topLeftCell="A215" activePane="bottomLeft" state="frozen"/>
      <selection activeCell="C1" sqref="C1"/>
      <selection pane="bottomLeft" activeCell="E215" sqref="E215:E974"/>
    </sheetView>
  </sheetViews>
  <sheetFormatPr defaultColWidth="9.125" defaultRowHeight="25.5" customHeight="1" x14ac:dyDescent="0.2"/>
  <cols>
    <col min="1" max="1" width="17.75" style="3" bestFit="1" customWidth="1"/>
    <col min="2" max="2" width="51.375" style="3" customWidth="1"/>
    <col min="3" max="3" width="15" style="4" customWidth="1"/>
    <col min="4" max="4" width="14.25" style="5" customWidth="1"/>
    <col min="5" max="5" width="13.625" style="4" customWidth="1"/>
    <col min="6" max="6" width="27.25" style="2" bestFit="1" customWidth="1"/>
    <col min="7" max="7" width="96" style="2" bestFit="1" customWidth="1"/>
    <col min="8" max="8" width="13.375" style="2" bestFit="1" customWidth="1"/>
    <col min="9" max="9" width="18" style="2" bestFit="1" customWidth="1"/>
    <col min="10" max="10" width="13.25" style="2" bestFit="1" customWidth="1"/>
    <col min="11" max="11" width="14.875" style="7" bestFit="1" customWidth="1"/>
    <col min="12" max="12" width="12.875" bestFit="1" customWidth="1"/>
    <col min="13" max="13" width="12.875" style="6" bestFit="1" customWidth="1"/>
    <col min="14" max="14" width="17.125" style="7" customWidth="1"/>
    <col min="15" max="15" width="16.25" style="18" customWidth="1"/>
    <col min="16" max="16" width="16.25" style="7" customWidth="1"/>
    <col min="17" max="17" width="16.25" style="18" customWidth="1"/>
    <col min="18" max="18" width="20.625" customWidth="1"/>
    <col min="19" max="19" width="16.125" style="21" bestFit="1" customWidth="1"/>
    <col min="21" max="21" width="12.875" style="7" bestFit="1" customWidth="1"/>
    <col min="23" max="23" width="8.875" style="18" customWidth="1"/>
    <col min="24" max="24" width="7.875" style="18" customWidth="1"/>
    <col min="25" max="25" width="43.25" style="7" bestFit="1" customWidth="1"/>
    <col min="26" max="26" width="7.375" style="42" customWidth="1"/>
    <col min="27" max="27" width="9.75" style="42" customWidth="1"/>
    <col min="28" max="28" width="15.75" style="8" customWidth="1"/>
    <col min="29" max="29" width="16.625" style="2" customWidth="1"/>
    <col min="30" max="30" width="14.25" style="2" customWidth="1"/>
    <col min="31" max="31" width="18.25" style="2" customWidth="1"/>
    <col min="32" max="16384" width="9.125" style="2"/>
  </cols>
  <sheetData>
    <row r="1" spans="1:33" ht="25.5" customHeight="1" x14ac:dyDescent="0.2">
      <c r="A1" s="1" t="s">
        <v>1</v>
      </c>
      <c r="B1" s="1"/>
      <c r="C1" s="1"/>
      <c r="D1" s="1"/>
      <c r="E1" s="1"/>
      <c r="F1" s="1"/>
      <c r="G1" s="1"/>
      <c r="H1" s="1"/>
      <c r="I1" s="1"/>
      <c r="J1" s="1"/>
      <c r="K1" s="1" t="s">
        <v>18736</v>
      </c>
      <c r="L1" s="1"/>
      <c r="M1" s="19"/>
      <c r="N1" s="1"/>
      <c r="O1" s="16"/>
      <c r="P1" s="1"/>
      <c r="Q1" s="33">
        <f>+SUBTOTAL(9,$Q$3:$Q$1048576)</f>
        <v>0</v>
      </c>
      <c r="R1" s="45"/>
      <c r="S1" s="19"/>
      <c r="T1" s="1"/>
      <c r="U1" s="1"/>
      <c r="V1" s="16"/>
      <c r="W1" s="1"/>
      <c r="X1" s="16"/>
      <c r="Y1" s="1"/>
      <c r="Z1" s="41"/>
      <c r="AB1" s="2"/>
    </row>
    <row r="2" spans="1:33"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1"/>
      <c r="AB2" s="2"/>
    </row>
    <row r="3" spans="1:33"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0" t="s">
        <v>27</v>
      </c>
      <c r="AA3" s="40" t="s">
        <v>28</v>
      </c>
      <c r="AB3" s="39" t="s">
        <v>14546</v>
      </c>
      <c r="AC3" s="34" t="s">
        <v>14547</v>
      </c>
      <c r="AD3" s="34" t="s">
        <v>14548</v>
      </c>
      <c r="AE3" s="34" t="s">
        <v>14549</v>
      </c>
      <c r="AF3" s="34" t="s">
        <v>14550</v>
      </c>
      <c r="AG3" s="34" t="s">
        <v>20190</v>
      </c>
    </row>
    <row r="4" spans="1:33" ht="25.5" hidden="1" customHeight="1" x14ac:dyDescent="0.2">
      <c r="A4" s="46" t="s">
        <v>191</v>
      </c>
      <c r="B4" s="46" t="s">
        <v>192</v>
      </c>
      <c r="C4" s="47">
        <v>45964</v>
      </c>
      <c r="D4" s="46" t="s">
        <v>14551</v>
      </c>
      <c r="E4" s="47">
        <v>45964</v>
      </c>
      <c r="F4" s="46" t="s">
        <v>18738</v>
      </c>
      <c r="G4" s="46" t="s">
        <v>14552</v>
      </c>
      <c r="H4" s="48">
        <v>426560</v>
      </c>
      <c r="I4" s="49">
        <v>0</v>
      </c>
      <c r="J4" s="48">
        <v>34125</v>
      </c>
      <c r="K4" s="48">
        <v>460685</v>
      </c>
      <c r="L4" s="64" t="s">
        <v>41</v>
      </c>
      <c r="M4" s="6" t="str">
        <f>IFERROR(VLOOKUP(Table13[[#This Row],[Số hóa đơn]],'Chi tiết tt Mega gửi'!K:L,2,0),"")</f>
        <v/>
      </c>
      <c r="O4" s="32">
        <f>IF(Table13[[#This Row],[Phân loại]]="Tồn đầu kỳ",Table13[[#This Row],[Tổng giá trị]],0)</f>
        <v>460685</v>
      </c>
      <c r="P4" s="7">
        <f>IF(Table13[[#This Row],[Số còn phải thu ĐK]]&lt;&gt;0,0,IF(Table13[[#This Row],[Phân loại]]="Bán hàng",Table13[[#This Row],[Tổng giá trị]],-Table13[[#This Row],[Tổng giá trị]]))</f>
        <v>0</v>
      </c>
      <c r="Q4" s="32">
        <f t="shared" ref="Q4:Q24" si="0">IF(M4&lt;&gt;"",IF(O4&lt;&gt;0,O4,P4),0)</f>
        <v>0</v>
      </c>
      <c r="R4" s="7">
        <f>Table13[[#This Row],[Số còn phải thu ĐK]]+Table13[[#This Row],[Giá Trị HD sau CK]]-Table13[[#This Row],[Số tiền đã thu]]</f>
        <v>460685</v>
      </c>
      <c r="S4" s="6">
        <f>IF(Table13[[#This Row],[Ngày hóa đơn]]&lt;&gt;"",Table13[[#This Row],[Ngày hóa đơn]],IF(Table13[[#This Row],[Ngày hạch toán]]&lt;&gt;"",Table13[[#This Row],[Ngày hạch toán]],""))</f>
        <v>45964</v>
      </c>
      <c r="T4" s="7"/>
      <c r="U4" s="6">
        <f>IF(Table13[[#This Row],[Ngày tính CN]]="","",S4+T4)</f>
        <v>45964</v>
      </c>
      <c r="V4" s="32">
        <f ca="1">IF(Table13[[#This Row],[Hạn thanh toán]]="","",IF((U4-NOW())&lt;0,0,(U4-NOW())))</f>
        <v>0</v>
      </c>
      <c r="W4" s="32"/>
      <c r="X4" s="32">
        <f t="shared" ref="X4:X24" ca="1" si="1">IF(OR(U4="",R4=0),"",IF((U4-NOW())&lt;0,-(U4-NOW()),0))</f>
        <v>330.35975370370579</v>
      </c>
      <c r="Y4" s="2" t="str">
        <f t="shared" ref="Y4:Y24" ca="1"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Nợ quá hạn hơn 120 ngày có khả năng mất thanh toán</v>
      </c>
      <c r="Z4" s="42">
        <f t="shared" ref="Z4:Z67" si="3">IF(S4="","",S4)</f>
        <v>45964</v>
      </c>
      <c r="AA4" s="42" t="str">
        <f t="shared" ref="AA4:AA67" si="4">IF(M4="","",M4)</f>
        <v/>
      </c>
      <c r="AD4" s="2" t="str">
        <f>VLOOKUP($A4,MA_KH!$A:$Q,MA_KH!O$1,0)</f>
        <v>MEGA</v>
      </c>
      <c r="AE4" s="2" t="str">
        <f>VLOOKUP($A4,MA_KH!$A:$Q,MA_KH!P$1,0)</f>
        <v>CÔNG TY TNHH MM MEGA MARKET (VIỆT NAM)</v>
      </c>
      <c r="AG4" s="91" t="str">
        <f>Table13[[#This Row],[Số hóa đơn]]&amp;Table13[[#This Row],[Tổng giá trị]]</f>
        <v>00074333460685</v>
      </c>
    </row>
    <row r="5" spans="1:33" ht="25.5" hidden="1" customHeight="1" x14ac:dyDescent="0.2">
      <c r="A5" s="46" t="s">
        <v>191</v>
      </c>
      <c r="B5" s="46" t="s">
        <v>192</v>
      </c>
      <c r="C5" s="47">
        <v>45974</v>
      </c>
      <c r="D5" s="46" t="s">
        <v>14553</v>
      </c>
      <c r="E5" s="47">
        <v>45974</v>
      </c>
      <c r="F5" s="46" t="s">
        <v>18739</v>
      </c>
      <c r="G5" s="46" t="s">
        <v>14554</v>
      </c>
      <c r="H5" s="48">
        <v>4323320</v>
      </c>
      <c r="I5" s="49">
        <v>0</v>
      </c>
      <c r="J5" s="48">
        <v>345866</v>
      </c>
      <c r="K5" s="48">
        <v>4669186</v>
      </c>
      <c r="L5" s="64" t="s">
        <v>41</v>
      </c>
      <c r="M5" s="6" t="str">
        <f>IFERROR(VLOOKUP(Table13[[#This Row],[Số hóa đơn]],'Chi tiết tt Mega gửi'!K:L,2,0),"")</f>
        <v/>
      </c>
      <c r="O5" s="32">
        <f>IF(Table13[[#This Row],[Phân loại]]="Tồn đầu kỳ",Table13[[#This Row],[Tổng giá trị]],0)</f>
        <v>4669186</v>
      </c>
      <c r="P5" s="7">
        <f>IF(Table13[[#This Row],[Số còn phải thu ĐK]]&lt;&gt;0,0,IF(Table13[[#This Row],[Phân loại]]="Bán hàng",Table13[[#This Row],[Tổng giá trị]],-Table13[[#This Row],[Tổng giá trị]]))</f>
        <v>0</v>
      </c>
      <c r="Q5" s="32">
        <f t="shared" si="0"/>
        <v>0</v>
      </c>
      <c r="R5" s="7">
        <f>Table13[[#This Row],[Số còn phải thu ĐK]]+Table13[[#This Row],[Giá Trị HD sau CK]]-Table13[[#This Row],[Số tiền đã thu]]</f>
        <v>4669186</v>
      </c>
      <c r="S5" s="6">
        <f>IF(Table13[[#This Row],[Ngày hóa đơn]]&lt;&gt;"",Table13[[#This Row],[Ngày hóa đơn]],IF(Table13[[#This Row],[Ngày hạch toán]]&lt;&gt;"",Table13[[#This Row],[Ngày hạch toán]],""))</f>
        <v>45974</v>
      </c>
      <c r="T5" s="7"/>
      <c r="U5" s="6">
        <f>IF(Table13[[#This Row],[Ngày tính CN]]="","",S5+T5)</f>
        <v>45974</v>
      </c>
      <c r="V5" s="32">
        <f ca="1">IF(Table13[[#This Row],[Hạn thanh toán]]="","",IF((U5-NOW())&lt;0,0,(U5-NOW())))</f>
        <v>0</v>
      </c>
      <c r="W5" s="32"/>
      <c r="X5" s="32">
        <f t="shared" ca="1" si="1"/>
        <v>320.35975370370579</v>
      </c>
      <c r="Y5" s="2" t="str">
        <f t="shared" ca="1" si="2"/>
        <v>Nợ quá hạn hơn 120 ngày có khả năng mất thanh toán</v>
      </c>
      <c r="Z5" s="42">
        <f t="shared" si="3"/>
        <v>45974</v>
      </c>
      <c r="AA5" s="42" t="str">
        <f t="shared" si="4"/>
        <v/>
      </c>
      <c r="AD5" s="2" t="str">
        <f>VLOOKUP($A5,MA_KH!$A:$Q,MA_KH!O$1,0)</f>
        <v>MEGA</v>
      </c>
      <c r="AE5" s="2" t="str">
        <f>VLOOKUP($A5,MA_KH!$A:$Q,MA_KH!P$1,0)</f>
        <v>CÔNG TY TNHH MM MEGA MARKET (VIỆT NAM)</v>
      </c>
      <c r="AG5" s="91" t="str">
        <f>Table13[[#This Row],[Số hóa đơn]]&amp;Table13[[#This Row],[Tổng giá trị]]</f>
        <v>000768914669186</v>
      </c>
    </row>
    <row r="6" spans="1:33" ht="25.5" hidden="1" customHeight="1" x14ac:dyDescent="0.2">
      <c r="A6" s="46" t="s">
        <v>193</v>
      </c>
      <c r="B6" s="46" t="s">
        <v>194</v>
      </c>
      <c r="C6" s="47">
        <v>45974</v>
      </c>
      <c r="D6" s="46" t="s">
        <v>14555</v>
      </c>
      <c r="E6" s="47">
        <v>45974</v>
      </c>
      <c r="F6" s="46" t="s">
        <v>18740</v>
      </c>
      <c r="G6" s="46" t="s">
        <v>14556</v>
      </c>
      <c r="H6" s="48">
        <v>2751120</v>
      </c>
      <c r="I6" s="49">
        <v>0</v>
      </c>
      <c r="J6" s="48">
        <v>220090</v>
      </c>
      <c r="K6" s="48">
        <v>2971210</v>
      </c>
      <c r="L6" s="64" t="s">
        <v>41</v>
      </c>
      <c r="M6" s="6" t="str">
        <f>IFERROR(VLOOKUP(Table13[[#This Row],[Số hóa đơn]],'Chi tiết tt Mega gửi'!K:L,2,0),"")</f>
        <v/>
      </c>
      <c r="O6" s="32">
        <f>IF(Table13[[#This Row],[Phân loại]]="Tồn đầu kỳ",Table13[[#This Row],[Tổng giá trị]],0)</f>
        <v>2971210</v>
      </c>
      <c r="P6" s="7">
        <f>IF(Table13[[#This Row],[Số còn phải thu ĐK]]&lt;&gt;0,0,IF(Table13[[#This Row],[Phân loại]]="Bán hàng",Table13[[#This Row],[Tổng giá trị]],-Table13[[#This Row],[Tổng giá trị]]))</f>
        <v>0</v>
      </c>
      <c r="Q6" s="32">
        <f t="shared" si="0"/>
        <v>0</v>
      </c>
      <c r="R6" s="7">
        <f>Table13[[#This Row],[Số còn phải thu ĐK]]+Table13[[#This Row],[Giá Trị HD sau CK]]-Table13[[#This Row],[Số tiền đã thu]]</f>
        <v>2971210</v>
      </c>
      <c r="S6" s="6">
        <f>IF(Table13[[#This Row],[Ngày hóa đơn]]&lt;&gt;"",Table13[[#This Row],[Ngày hóa đơn]],IF(Table13[[#This Row],[Ngày hạch toán]]&lt;&gt;"",Table13[[#This Row],[Ngày hạch toán]],""))</f>
        <v>45974</v>
      </c>
      <c r="T6" s="7"/>
      <c r="U6" s="6">
        <f>IF(Table13[[#This Row],[Ngày tính CN]]="","",S6+T6)</f>
        <v>45974</v>
      </c>
      <c r="V6" s="32">
        <f ca="1">IF(Table13[[#This Row],[Hạn thanh toán]]="","",IF((U6-NOW())&lt;0,0,(U6-NOW())))</f>
        <v>0</v>
      </c>
      <c r="W6" s="32"/>
      <c r="X6" s="32">
        <f t="shared" ca="1" si="1"/>
        <v>320.35975370370579</v>
      </c>
      <c r="Y6" s="2" t="str">
        <f t="shared" ca="1" si="2"/>
        <v>Nợ quá hạn hơn 120 ngày có khả năng mất thanh toán</v>
      </c>
      <c r="Z6" s="42">
        <f t="shared" si="3"/>
        <v>45974</v>
      </c>
      <c r="AA6" s="42" t="str">
        <f t="shared" si="4"/>
        <v/>
      </c>
      <c r="AD6" s="2" t="str">
        <f>VLOOKUP($A6,MA_KH!$A:$Q,MA_KH!O$1,0)</f>
        <v>MEGA</v>
      </c>
      <c r="AE6" s="2" t="str">
        <f>VLOOKUP($A6,MA_KH!$A:$Q,MA_KH!P$1,0)</f>
        <v>CÔNG TY TNHH MM MEGA MARKET (VIỆT NAM)</v>
      </c>
      <c r="AG6" s="91" t="str">
        <f>Table13[[#This Row],[Số hóa đơn]]&amp;Table13[[#This Row],[Tổng giá trị]]</f>
        <v>000768922971210</v>
      </c>
    </row>
    <row r="7" spans="1:33" ht="25.5" hidden="1" customHeight="1" x14ac:dyDescent="0.2">
      <c r="A7" s="46" t="s">
        <v>197</v>
      </c>
      <c r="B7" s="46" t="s">
        <v>198</v>
      </c>
      <c r="C7" s="47">
        <v>45974</v>
      </c>
      <c r="D7" s="46" t="s">
        <v>14557</v>
      </c>
      <c r="E7" s="47">
        <v>45974</v>
      </c>
      <c r="F7" s="46" t="s">
        <v>18741</v>
      </c>
      <c r="G7" s="46" t="s">
        <v>14558</v>
      </c>
      <c r="H7" s="48">
        <v>1375560</v>
      </c>
      <c r="I7" s="49">
        <v>0</v>
      </c>
      <c r="J7" s="48">
        <v>110045</v>
      </c>
      <c r="K7" s="48">
        <v>1485605</v>
      </c>
      <c r="L7" s="64" t="s">
        <v>41</v>
      </c>
      <c r="M7" s="6" t="str">
        <f>IFERROR(VLOOKUP(Table13[[#This Row],[Số hóa đơn]],'Chi tiết tt Mega gửi'!K:L,2,0),"")</f>
        <v/>
      </c>
      <c r="O7" s="32">
        <f>IF(Table13[[#This Row],[Phân loại]]="Tồn đầu kỳ",Table13[[#This Row],[Tổng giá trị]],0)</f>
        <v>1485605</v>
      </c>
      <c r="P7" s="7">
        <f>IF(Table13[[#This Row],[Số còn phải thu ĐK]]&lt;&gt;0,0,IF(Table13[[#This Row],[Phân loại]]="Bán hàng",Table13[[#This Row],[Tổng giá trị]],-Table13[[#This Row],[Tổng giá trị]]))</f>
        <v>0</v>
      </c>
      <c r="Q7" s="32">
        <f t="shared" si="0"/>
        <v>0</v>
      </c>
      <c r="R7" s="7">
        <f>Table13[[#This Row],[Số còn phải thu ĐK]]+Table13[[#This Row],[Giá Trị HD sau CK]]-Table13[[#This Row],[Số tiền đã thu]]</f>
        <v>1485605</v>
      </c>
      <c r="S7" s="6">
        <f>IF(Table13[[#This Row],[Ngày hóa đơn]]&lt;&gt;"",Table13[[#This Row],[Ngày hóa đơn]],IF(Table13[[#This Row],[Ngày hạch toán]]&lt;&gt;"",Table13[[#This Row],[Ngày hạch toán]],""))</f>
        <v>45974</v>
      </c>
      <c r="T7" s="7"/>
      <c r="U7" s="6">
        <f>IF(Table13[[#This Row],[Ngày tính CN]]="","",S7+T7)</f>
        <v>45974</v>
      </c>
      <c r="V7" s="32">
        <f ca="1">IF(Table13[[#This Row],[Hạn thanh toán]]="","",IF((U7-NOW())&lt;0,0,(U7-NOW())))</f>
        <v>0</v>
      </c>
      <c r="W7" s="32"/>
      <c r="X7" s="32">
        <f t="shared" ca="1" si="1"/>
        <v>320.35975370370579</v>
      </c>
      <c r="Y7" s="2" t="str">
        <f t="shared" ca="1" si="2"/>
        <v>Nợ quá hạn hơn 120 ngày có khả năng mất thanh toán</v>
      </c>
      <c r="Z7" s="42">
        <f t="shared" si="3"/>
        <v>45974</v>
      </c>
      <c r="AA7" s="42" t="str">
        <f t="shared" si="4"/>
        <v/>
      </c>
      <c r="AD7" s="2" t="str">
        <f>VLOOKUP($A7,MA_KH!$A:$Q,MA_KH!O$1,0)</f>
        <v>MEGA</v>
      </c>
      <c r="AE7" s="2" t="str">
        <f>VLOOKUP($A7,MA_KH!$A:$Q,MA_KH!P$1,0)</f>
        <v>CÔNG TY TNHH MM MEGA MARKET (VIỆT NAM)</v>
      </c>
      <c r="AG7" s="91" t="str">
        <f>Table13[[#This Row],[Số hóa đơn]]&amp;Table13[[#This Row],[Tổng giá trị]]</f>
        <v>000768941485605</v>
      </c>
    </row>
    <row r="8" spans="1:33" ht="25.5" hidden="1" customHeight="1" x14ac:dyDescent="0.2">
      <c r="A8" s="46" t="s">
        <v>199</v>
      </c>
      <c r="B8" s="46" t="s">
        <v>200</v>
      </c>
      <c r="C8" s="47">
        <v>45974</v>
      </c>
      <c r="D8" s="46" t="s">
        <v>14559</v>
      </c>
      <c r="E8" s="47">
        <v>45974</v>
      </c>
      <c r="F8" s="46" t="s">
        <v>18742</v>
      </c>
      <c r="G8" s="46" t="s">
        <v>14560</v>
      </c>
      <c r="H8" s="48">
        <v>1982380</v>
      </c>
      <c r="I8" s="49">
        <v>0</v>
      </c>
      <c r="J8" s="48">
        <v>158590</v>
      </c>
      <c r="K8" s="48">
        <v>2140970</v>
      </c>
      <c r="L8" s="64" t="s">
        <v>41</v>
      </c>
      <c r="M8" s="6" t="str">
        <f>IFERROR(VLOOKUP(Table13[[#This Row],[Số hóa đơn]],'Chi tiết tt Mega gửi'!K:L,2,0),"")</f>
        <v/>
      </c>
      <c r="O8" s="32">
        <f>IF(Table13[[#This Row],[Phân loại]]="Tồn đầu kỳ",Table13[[#This Row],[Tổng giá trị]],0)</f>
        <v>2140970</v>
      </c>
      <c r="P8" s="7">
        <f>IF(Table13[[#This Row],[Số còn phải thu ĐK]]&lt;&gt;0,0,IF(Table13[[#This Row],[Phân loại]]="Bán hàng",Table13[[#This Row],[Tổng giá trị]],-Table13[[#This Row],[Tổng giá trị]]))</f>
        <v>0</v>
      </c>
      <c r="Q8" s="32">
        <f t="shared" si="0"/>
        <v>0</v>
      </c>
      <c r="R8" s="7">
        <f>Table13[[#This Row],[Số còn phải thu ĐK]]+Table13[[#This Row],[Giá Trị HD sau CK]]-Table13[[#This Row],[Số tiền đã thu]]</f>
        <v>2140970</v>
      </c>
      <c r="S8" s="6">
        <f>IF(Table13[[#This Row],[Ngày hóa đơn]]&lt;&gt;"",Table13[[#This Row],[Ngày hóa đơn]],IF(Table13[[#This Row],[Ngày hạch toán]]&lt;&gt;"",Table13[[#This Row],[Ngày hạch toán]],""))</f>
        <v>45974</v>
      </c>
      <c r="T8" s="7"/>
      <c r="U8" s="6">
        <f>IF(Table13[[#This Row],[Ngày tính CN]]="","",S8+T8)</f>
        <v>45974</v>
      </c>
      <c r="V8" s="32">
        <f ca="1">IF(Table13[[#This Row],[Hạn thanh toán]]="","",IF((U8-NOW())&lt;0,0,(U8-NOW())))</f>
        <v>0</v>
      </c>
      <c r="W8" s="32"/>
      <c r="X8" s="32">
        <f t="shared" ca="1" si="1"/>
        <v>320.35975370370579</v>
      </c>
      <c r="Y8" s="2" t="str">
        <f t="shared" ca="1" si="2"/>
        <v>Nợ quá hạn hơn 120 ngày có khả năng mất thanh toán</v>
      </c>
      <c r="Z8" s="42">
        <f t="shared" si="3"/>
        <v>45974</v>
      </c>
      <c r="AA8" s="42" t="str">
        <f t="shared" si="4"/>
        <v/>
      </c>
      <c r="AD8" s="2" t="str">
        <f>VLOOKUP($A8,MA_KH!$A:$Q,MA_KH!O$1,0)</f>
        <v>MEGA</v>
      </c>
      <c r="AE8" s="2" t="str">
        <f>VLOOKUP($A8,MA_KH!$A:$Q,MA_KH!P$1,0)</f>
        <v>CÔNG TY TNHH MM MEGA MARKET (VIỆT NAM)</v>
      </c>
      <c r="AG8" s="91" t="str">
        <f>Table13[[#This Row],[Số hóa đơn]]&amp;Table13[[#This Row],[Tổng giá trị]]</f>
        <v>000768952140970</v>
      </c>
    </row>
    <row r="9" spans="1:33" ht="25.5" hidden="1" customHeight="1" x14ac:dyDescent="0.2">
      <c r="A9" s="46" t="s">
        <v>295</v>
      </c>
      <c r="B9" s="46" t="s">
        <v>296</v>
      </c>
      <c r="C9" s="47">
        <v>45974</v>
      </c>
      <c r="D9" s="46" t="s">
        <v>14561</v>
      </c>
      <c r="E9" s="47">
        <v>45974</v>
      </c>
      <c r="F9" s="46" t="s">
        <v>18743</v>
      </c>
      <c r="G9" s="46" t="s">
        <v>14562</v>
      </c>
      <c r="H9" s="48">
        <v>630000</v>
      </c>
      <c r="I9" s="49">
        <v>0</v>
      </c>
      <c r="J9" s="48">
        <v>50400</v>
      </c>
      <c r="K9" s="48">
        <v>680400</v>
      </c>
      <c r="L9" s="64" t="s">
        <v>41</v>
      </c>
      <c r="M9" s="6" t="str">
        <f>IFERROR(VLOOKUP(Table13[[#This Row],[Số hóa đơn]],'Chi tiết tt Mega gửi'!K:L,2,0),"")</f>
        <v/>
      </c>
      <c r="O9" s="32">
        <f>IF(Table13[[#This Row],[Phân loại]]="Tồn đầu kỳ",Table13[[#This Row],[Tổng giá trị]],0)</f>
        <v>680400</v>
      </c>
      <c r="P9" s="7">
        <f>IF(Table13[[#This Row],[Số còn phải thu ĐK]]&lt;&gt;0,0,IF(Table13[[#This Row],[Phân loại]]="Bán hàng",Table13[[#This Row],[Tổng giá trị]],-Table13[[#This Row],[Tổng giá trị]]))</f>
        <v>0</v>
      </c>
      <c r="Q9" s="32">
        <f t="shared" si="0"/>
        <v>0</v>
      </c>
      <c r="R9" s="7">
        <f>Table13[[#This Row],[Số còn phải thu ĐK]]+Table13[[#This Row],[Giá Trị HD sau CK]]-Table13[[#This Row],[Số tiền đã thu]]</f>
        <v>680400</v>
      </c>
      <c r="S9" s="6">
        <f>IF(Table13[[#This Row],[Ngày hóa đơn]]&lt;&gt;"",Table13[[#This Row],[Ngày hóa đơn]],IF(Table13[[#This Row],[Ngày hạch toán]]&lt;&gt;"",Table13[[#This Row],[Ngày hạch toán]],""))</f>
        <v>45974</v>
      </c>
      <c r="T9" s="7"/>
      <c r="U9" s="6">
        <f>IF(Table13[[#This Row],[Ngày tính CN]]="","",S9+T9)</f>
        <v>45974</v>
      </c>
      <c r="V9" s="32">
        <f ca="1">IF(Table13[[#This Row],[Hạn thanh toán]]="","",IF((U9-NOW())&lt;0,0,(U9-NOW())))</f>
        <v>0</v>
      </c>
      <c r="W9" s="32"/>
      <c r="X9" s="32">
        <f t="shared" ca="1" si="1"/>
        <v>320.35975370370579</v>
      </c>
      <c r="Y9" s="2" t="str">
        <f t="shared" ca="1" si="2"/>
        <v>Nợ quá hạn hơn 120 ngày có khả năng mất thanh toán</v>
      </c>
      <c r="Z9" s="42">
        <f t="shared" si="3"/>
        <v>45974</v>
      </c>
      <c r="AA9" s="42" t="str">
        <f t="shared" si="4"/>
        <v/>
      </c>
      <c r="AD9" s="2" t="str">
        <f>VLOOKUP($A9,MA_KH!$A:$Q,MA_KH!O$1,0)</f>
        <v>MEGA</v>
      </c>
      <c r="AE9" s="2" t="str">
        <f>VLOOKUP($A9,MA_KH!$A:$Q,MA_KH!P$1,0)</f>
        <v>CÔNG TY TNHH MM MEGA MARKET (VIỆT NAM)</v>
      </c>
      <c r="AG9" s="91" t="str">
        <f>Table13[[#This Row],[Số hóa đơn]]&amp;Table13[[#This Row],[Tổng giá trị]]</f>
        <v>00076898680400</v>
      </c>
    </row>
    <row r="10" spans="1:33" ht="25.5" hidden="1" customHeight="1" x14ac:dyDescent="0.2">
      <c r="A10" s="46" t="s">
        <v>189</v>
      </c>
      <c r="B10" s="46" t="s">
        <v>190</v>
      </c>
      <c r="C10" s="47">
        <v>45975</v>
      </c>
      <c r="D10" s="46" t="s">
        <v>14563</v>
      </c>
      <c r="E10" s="47">
        <v>45975</v>
      </c>
      <c r="F10" s="46" t="s">
        <v>18744</v>
      </c>
      <c r="G10" s="46" t="s">
        <v>14564</v>
      </c>
      <c r="H10" s="48">
        <v>9000597</v>
      </c>
      <c r="I10" s="49">
        <v>0</v>
      </c>
      <c r="J10" s="48">
        <v>720048</v>
      </c>
      <c r="K10" s="48">
        <v>9720645</v>
      </c>
      <c r="L10" s="64" t="s">
        <v>41</v>
      </c>
      <c r="M10" s="6" t="str">
        <f>IFERROR(VLOOKUP(Table13[[#This Row],[Số hóa đơn]],'Chi tiết tt Mega gửi'!K:L,2,0),"")</f>
        <v/>
      </c>
      <c r="O10" s="32">
        <f>IF(Table13[[#This Row],[Phân loại]]="Tồn đầu kỳ",Table13[[#This Row],[Tổng giá trị]],0)</f>
        <v>9720645</v>
      </c>
      <c r="P10" s="7">
        <f>IF(Table13[[#This Row],[Số còn phải thu ĐK]]&lt;&gt;0,0,IF(Table13[[#This Row],[Phân loại]]="Bán hàng",Table13[[#This Row],[Tổng giá trị]],-Table13[[#This Row],[Tổng giá trị]]))</f>
        <v>0</v>
      </c>
      <c r="Q10" s="32">
        <f t="shared" si="0"/>
        <v>0</v>
      </c>
      <c r="R10" s="7">
        <f>Table13[[#This Row],[Số còn phải thu ĐK]]+Table13[[#This Row],[Giá Trị HD sau CK]]-Table13[[#This Row],[Số tiền đã thu]]</f>
        <v>9720645</v>
      </c>
      <c r="S10" s="6">
        <f>IF(Table13[[#This Row],[Ngày hóa đơn]]&lt;&gt;"",Table13[[#This Row],[Ngày hóa đơn]],IF(Table13[[#This Row],[Ngày hạch toán]]&lt;&gt;"",Table13[[#This Row],[Ngày hạch toán]],""))</f>
        <v>45975</v>
      </c>
      <c r="T10" s="7"/>
      <c r="U10" s="6">
        <f>IF(Table13[[#This Row],[Ngày tính CN]]="","",S10+T10)</f>
        <v>45975</v>
      </c>
      <c r="V10" s="32">
        <f ca="1">IF(Table13[[#This Row],[Hạn thanh toán]]="","",IF((U10-NOW())&lt;0,0,(U10-NOW())))</f>
        <v>0</v>
      </c>
      <c r="W10" s="32"/>
      <c r="X10" s="32">
        <f t="shared" ca="1" si="1"/>
        <v>319.35975370370579</v>
      </c>
      <c r="Y10" s="2" t="str">
        <f t="shared" ca="1" si="2"/>
        <v>Nợ quá hạn hơn 120 ngày có khả năng mất thanh toán</v>
      </c>
      <c r="Z10" s="42">
        <f t="shared" si="3"/>
        <v>45975</v>
      </c>
      <c r="AA10" s="42" t="str">
        <f t="shared" si="4"/>
        <v/>
      </c>
      <c r="AD10" s="2" t="str">
        <f>VLOOKUP($A10,MA_KH!$A:$Q,MA_KH!O$1,0)</f>
        <v>MEGA</v>
      </c>
      <c r="AE10" s="2" t="str">
        <f>VLOOKUP($A10,MA_KH!$A:$Q,MA_KH!P$1,0)</f>
        <v>CÔNG TY TNHH MM MEGA MARKET (VIỆT NAM)</v>
      </c>
      <c r="AG10" s="91" t="str">
        <f>Table13[[#This Row],[Số hóa đơn]]&amp;Table13[[#This Row],[Tổng giá trị]]</f>
        <v>000769009720645</v>
      </c>
    </row>
    <row r="11" spans="1:33" ht="25.5" hidden="1" customHeight="1" x14ac:dyDescent="0.2">
      <c r="A11" s="50" t="s">
        <v>189</v>
      </c>
      <c r="B11" s="50" t="s">
        <v>190</v>
      </c>
      <c r="C11" s="51">
        <v>45976</v>
      </c>
      <c r="D11" s="50" t="s">
        <v>14565</v>
      </c>
      <c r="E11" s="51">
        <v>45976</v>
      </c>
      <c r="F11" s="50" t="s">
        <v>18745</v>
      </c>
      <c r="G11" s="50" t="s">
        <v>14566</v>
      </c>
      <c r="H11" s="52">
        <v>7633960</v>
      </c>
      <c r="I11" s="53">
        <v>0</v>
      </c>
      <c r="J11" s="52">
        <v>610717</v>
      </c>
      <c r="K11" s="52">
        <v>8244677</v>
      </c>
      <c r="L11" s="64" t="s">
        <v>41</v>
      </c>
      <c r="M11" s="6" t="str">
        <f>IFERROR(VLOOKUP(Table13[[#This Row],[Số hóa đơn]],'Chi tiết tt Mega gửi'!K:L,2,0),"")</f>
        <v/>
      </c>
      <c r="O11" s="32">
        <f>IF(Table13[[#This Row],[Phân loại]]="Tồn đầu kỳ",Table13[[#This Row],[Tổng giá trị]],0)</f>
        <v>8244677</v>
      </c>
      <c r="P11" s="7">
        <f>IF(Table13[[#This Row],[Số còn phải thu ĐK]]&lt;&gt;0,0,IF(Table13[[#This Row],[Phân loại]]="Bán hàng",Table13[[#This Row],[Tổng giá trị]],-Table13[[#This Row],[Tổng giá trị]]))</f>
        <v>0</v>
      </c>
      <c r="Q11" s="32">
        <f t="shared" si="0"/>
        <v>0</v>
      </c>
      <c r="R11" s="7">
        <f>Table13[[#This Row],[Số còn phải thu ĐK]]+Table13[[#This Row],[Giá Trị HD sau CK]]-Table13[[#This Row],[Số tiền đã thu]]</f>
        <v>8244677</v>
      </c>
      <c r="S11" s="6">
        <f>IF(Table13[[#This Row],[Ngày hóa đơn]]&lt;&gt;"",Table13[[#This Row],[Ngày hóa đơn]],IF(Table13[[#This Row],[Ngày hạch toán]]&lt;&gt;"",Table13[[#This Row],[Ngày hạch toán]],""))</f>
        <v>45976</v>
      </c>
      <c r="T11" s="7"/>
      <c r="U11" s="6">
        <f>IF(Table13[[#This Row],[Ngày tính CN]]="","",S11+T11)</f>
        <v>45976</v>
      </c>
      <c r="V11" s="32">
        <f ca="1">IF(Table13[[#This Row],[Hạn thanh toán]]="","",IF((U11-NOW())&lt;0,0,(U11-NOW())))</f>
        <v>0</v>
      </c>
      <c r="W11" s="32"/>
      <c r="X11" s="32">
        <f t="shared" ca="1" si="1"/>
        <v>318.35975370370579</v>
      </c>
      <c r="Y11" s="2" t="str">
        <f t="shared" ca="1" si="2"/>
        <v>Nợ quá hạn hơn 120 ngày có khả năng mất thanh toán</v>
      </c>
      <c r="Z11" s="42">
        <f t="shared" si="3"/>
        <v>45976</v>
      </c>
      <c r="AA11" s="42" t="str">
        <f t="shared" si="4"/>
        <v/>
      </c>
      <c r="AD11" s="2" t="str">
        <f>VLOOKUP($A11,MA_KH!$A:$Q,MA_KH!O$1,0)</f>
        <v>MEGA</v>
      </c>
      <c r="AE11" s="2" t="str">
        <f>VLOOKUP($A11,MA_KH!$A:$Q,MA_KH!P$1,0)</f>
        <v>CÔNG TY TNHH MM MEGA MARKET (VIỆT NAM)</v>
      </c>
      <c r="AG11" s="91" t="str">
        <f>Table13[[#This Row],[Số hóa đơn]]&amp;Table13[[#This Row],[Tổng giá trị]]</f>
        <v>000770058244677</v>
      </c>
    </row>
    <row r="12" spans="1:33" ht="25.5" hidden="1" customHeight="1" x14ac:dyDescent="0.2">
      <c r="A12" s="46" t="s">
        <v>201</v>
      </c>
      <c r="B12" s="46" t="s">
        <v>202</v>
      </c>
      <c r="C12" s="47">
        <v>45978</v>
      </c>
      <c r="D12" s="46" t="s">
        <v>14567</v>
      </c>
      <c r="E12" s="47">
        <v>45978</v>
      </c>
      <c r="F12" s="46" t="s">
        <v>18746</v>
      </c>
      <c r="G12" s="46" t="s">
        <v>14568</v>
      </c>
      <c r="H12" s="48">
        <v>1982380</v>
      </c>
      <c r="I12" s="49">
        <v>0</v>
      </c>
      <c r="J12" s="48">
        <v>158590</v>
      </c>
      <c r="K12" s="48">
        <v>2140970</v>
      </c>
      <c r="L12" s="64" t="s">
        <v>41</v>
      </c>
      <c r="M12" s="6" t="str">
        <f>IFERROR(VLOOKUP(Table13[[#This Row],[Số hóa đơn]],'Chi tiết tt Mega gửi'!K:L,2,0),"")</f>
        <v/>
      </c>
      <c r="O12" s="32">
        <f>IF(Table13[[#This Row],[Phân loại]]="Tồn đầu kỳ",Table13[[#This Row],[Tổng giá trị]],0)</f>
        <v>2140970</v>
      </c>
      <c r="P12" s="7">
        <f>IF(Table13[[#This Row],[Số còn phải thu ĐK]]&lt;&gt;0,0,IF(Table13[[#This Row],[Phân loại]]="Bán hàng",Table13[[#This Row],[Tổng giá trị]],-Table13[[#This Row],[Tổng giá trị]]))</f>
        <v>0</v>
      </c>
      <c r="Q12" s="32">
        <f t="shared" si="0"/>
        <v>0</v>
      </c>
      <c r="R12" s="7">
        <f>Table13[[#This Row],[Số còn phải thu ĐK]]+Table13[[#This Row],[Giá Trị HD sau CK]]-Table13[[#This Row],[Số tiền đã thu]]</f>
        <v>2140970</v>
      </c>
      <c r="S12" s="6">
        <f>IF(Table13[[#This Row],[Ngày hóa đơn]]&lt;&gt;"",Table13[[#This Row],[Ngày hóa đơn]],IF(Table13[[#This Row],[Ngày hạch toán]]&lt;&gt;"",Table13[[#This Row],[Ngày hạch toán]],""))</f>
        <v>45978</v>
      </c>
      <c r="T12" s="7"/>
      <c r="U12" s="6">
        <f>IF(Table13[[#This Row],[Ngày tính CN]]="","",S12+T12)</f>
        <v>45978</v>
      </c>
      <c r="V12" s="32">
        <f ca="1">IF(Table13[[#This Row],[Hạn thanh toán]]="","",IF((U12-NOW())&lt;0,0,(U12-NOW())))</f>
        <v>0</v>
      </c>
      <c r="W12" s="32"/>
      <c r="X12" s="32">
        <f t="shared" ca="1" si="1"/>
        <v>316.35975370370579</v>
      </c>
      <c r="Y12" s="2" t="str">
        <f t="shared" ca="1" si="2"/>
        <v>Nợ quá hạn hơn 120 ngày có khả năng mất thanh toán</v>
      </c>
      <c r="Z12" s="42">
        <f t="shared" si="3"/>
        <v>45978</v>
      </c>
      <c r="AA12" s="42" t="str">
        <f t="shared" si="4"/>
        <v/>
      </c>
      <c r="AD12" s="2" t="str">
        <f>VLOOKUP($A12,MA_KH!$A:$Q,MA_KH!O$1,0)</f>
        <v>MEGA</v>
      </c>
      <c r="AE12" s="2" t="str">
        <f>VLOOKUP($A12,MA_KH!$A:$Q,MA_KH!P$1,0)</f>
        <v>CÔNG TY TNHH MM MEGA MARKET (VIỆT NAM)</v>
      </c>
      <c r="AG12" s="91" t="str">
        <f>Table13[[#This Row],[Số hóa đơn]]&amp;Table13[[#This Row],[Tổng giá trị]]</f>
        <v>000778722140970</v>
      </c>
    </row>
    <row r="13" spans="1:33" ht="25.5" hidden="1" customHeight="1" x14ac:dyDescent="0.2">
      <c r="A13" s="46" t="s">
        <v>189</v>
      </c>
      <c r="B13" s="46" t="s">
        <v>190</v>
      </c>
      <c r="C13" s="47">
        <v>45981</v>
      </c>
      <c r="D13" s="46" t="s">
        <v>14569</v>
      </c>
      <c r="E13" s="47">
        <v>45981</v>
      </c>
      <c r="F13" s="46" t="s">
        <v>18747</v>
      </c>
      <c r="G13" s="46" t="s">
        <v>14570</v>
      </c>
      <c r="H13" s="48">
        <v>903415</v>
      </c>
      <c r="I13" s="49">
        <v>0</v>
      </c>
      <c r="J13" s="48">
        <v>72273</v>
      </c>
      <c r="K13" s="48">
        <v>975688</v>
      </c>
      <c r="L13" s="64" t="s">
        <v>41</v>
      </c>
      <c r="M13" s="6" t="str">
        <f>IFERROR(VLOOKUP(Table13[[#This Row],[Số hóa đơn]],'Chi tiết tt Mega gửi'!K:L,2,0),"")</f>
        <v/>
      </c>
      <c r="O13" s="32">
        <f>IF(Table13[[#This Row],[Phân loại]]="Tồn đầu kỳ",Table13[[#This Row],[Tổng giá trị]],0)</f>
        <v>975688</v>
      </c>
      <c r="P13" s="7">
        <f>IF(Table13[[#This Row],[Số còn phải thu ĐK]]&lt;&gt;0,0,IF(Table13[[#This Row],[Phân loại]]="Bán hàng",Table13[[#This Row],[Tổng giá trị]],-Table13[[#This Row],[Tổng giá trị]]))</f>
        <v>0</v>
      </c>
      <c r="Q13" s="32">
        <f t="shared" si="0"/>
        <v>0</v>
      </c>
      <c r="R13" s="7">
        <f>Table13[[#This Row],[Số còn phải thu ĐK]]+Table13[[#This Row],[Giá Trị HD sau CK]]-Table13[[#This Row],[Số tiền đã thu]]</f>
        <v>975688</v>
      </c>
      <c r="S13" s="6">
        <f>IF(Table13[[#This Row],[Ngày hóa đơn]]&lt;&gt;"",Table13[[#This Row],[Ngày hóa đơn]],IF(Table13[[#This Row],[Ngày hạch toán]]&lt;&gt;"",Table13[[#This Row],[Ngày hạch toán]],""))</f>
        <v>45981</v>
      </c>
      <c r="T13" s="7"/>
      <c r="U13" s="6">
        <f>IF(Table13[[#This Row],[Ngày tính CN]]="","",S13+T13)</f>
        <v>45981</v>
      </c>
      <c r="V13" s="32">
        <f ca="1">IF(Table13[[#This Row],[Hạn thanh toán]]="","",IF((U13-NOW())&lt;0,0,(U13-NOW())))</f>
        <v>0</v>
      </c>
      <c r="W13" s="32"/>
      <c r="X13" s="32">
        <f t="shared" ca="1" si="1"/>
        <v>313.35975370370579</v>
      </c>
      <c r="Y13" s="2" t="str">
        <f t="shared" ca="1" si="2"/>
        <v>Nợ quá hạn hơn 120 ngày có khả năng mất thanh toán</v>
      </c>
      <c r="Z13" s="42">
        <f t="shared" si="3"/>
        <v>45981</v>
      </c>
      <c r="AA13" s="42" t="str">
        <f t="shared" si="4"/>
        <v/>
      </c>
      <c r="AD13" s="2" t="str">
        <f>VLOOKUP($A13,MA_KH!$A:$Q,MA_KH!O$1,0)</f>
        <v>MEGA</v>
      </c>
      <c r="AE13" s="2" t="str">
        <f>VLOOKUP($A13,MA_KH!$A:$Q,MA_KH!P$1,0)</f>
        <v>CÔNG TY TNHH MM MEGA MARKET (VIỆT NAM)</v>
      </c>
      <c r="AG13" s="91" t="str">
        <f>Table13[[#This Row],[Số hóa đơn]]&amp;Table13[[#This Row],[Tổng giá trị]]</f>
        <v>00078418975688</v>
      </c>
    </row>
    <row r="14" spans="1:33" ht="25.5" hidden="1" customHeight="1" x14ac:dyDescent="0.2">
      <c r="A14" s="46" t="s">
        <v>189</v>
      </c>
      <c r="B14" s="46" t="s">
        <v>190</v>
      </c>
      <c r="C14" s="47">
        <v>45981</v>
      </c>
      <c r="D14" s="46" t="s">
        <v>14571</v>
      </c>
      <c r="E14" s="47">
        <v>45981</v>
      </c>
      <c r="F14" s="46" t="s">
        <v>18748</v>
      </c>
      <c r="G14" s="46" t="s">
        <v>14572</v>
      </c>
      <c r="H14" s="48">
        <v>1923660</v>
      </c>
      <c r="I14" s="49">
        <v>0</v>
      </c>
      <c r="J14" s="48">
        <v>153893</v>
      </c>
      <c r="K14" s="48">
        <v>2077553</v>
      </c>
      <c r="L14" s="64" t="s">
        <v>41</v>
      </c>
      <c r="M14" s="6" t="str">
        <f>IFERROR(VLOOKUP(Table13[[#This Row],[Số hóa đơn]],'Chi tiết tt Mega gửi'!K:L,2,0),"")</f>
        <v/>
      </c>
      <c r="O14" s="32">
        <f>IF(Table13[[#This Row],[Phân loại]]="Tồn đầu kỳ",Table13[[#This Row],[Tổng giá trị]],0)</f>
        <v>2077553</v>
      </c>
      <c r="P14" s="7">
        <f>IF(Table13[[#This Row],[Số còn phải thu ĐK]]&lt;&gt;0,0,IF(Table13[[#This Row],[Phân loại]]="Bán hàng",Table13[[#This Row],[Tổng giá trị]],-Table13[[#This Row],[Tổng giá trị]]))</f>
        <v>0</v>
      </c>
      <c r="Q14" s="32">
        <f t="shared" si="0"/>
        <v>0</v>
      </c>
      <c r="R14" s="7">
        <f>Table13[[#This Row],[Số còn phải thu ĐK]]+Table13[[#This Row],[Giá Trị HD sau CK]]-Table13[[#This Row],[Số tiền đã thu]]</f>
        <v>2077553</v>
      </c>
      <c r="S14" s="6">
        <f>IF(Table13[[#This Row],[Ngày hóa đơn]]&lt;&gt;"",Table13[[#This Row],[Ngày hóa đơn]],IF(Table13[[#This Row],[Ngày hạch toán]]&lt;&gt;"",Table13[[#This Row],[Ngày hạch toán]],""))</f>
        <v>45981</v>
      </c>
      <c r="T14" s="7"/>
      <c r="U14" s="6">
        <f>IF(Table13[[#This Row],[Ngày tính CN]]="","",S14+T14)</f>
        <v>45981</v>
      </c>
      <c r="V14" s="32">
        <f ca="1">IF(Table13[[#This Row],[Hạn thanh toán]]="","",IF((U14-NOW())&lt;0,0,(U14-NOW())))</f>
        <v>0</v>
      </c>
      <c r="W14" s="32"/>
      <c r="X14" s="32">
        <f t="shared" ca="1" si="1"/>
        <v>313.35975370370579</v>
      </c>
      <c r="Y14" s="2" t="str">
        <f t="shared" ca="1" si="2"/>
        <v>Nợ quá hạn hơn 120 ngày có khả năng mất thanh toán</v>
      </c>
      <c r="Z14" s="42">
        <f t="shared" si="3"/>
        <v>45981</v>
      </c>
      <c r="AA14" s="42" t="str">
        <f t="shared" si="4"/>
        <v/>
      </c>
      <c r="AD14" s="2" t="str">
        <f>VLOOKUP($A14,MA_KH!$A:$Q,MA_KH!O$1,0)</f>
        <v>MEGA</v>
      </c>
      <c r="AE14" s="2" t="str">
        <f>VLOOKUP($A14,MA_KH!$A:$Q,MA_KH!P$1,0)</f>
        <v>CÔNG TY TNHH MM MEGA MARKET (VIỆT NAM)</v>
      </c>
      <c r="AG14" s="91" t="str">
        <f>Table13[[#This Row],[Số hóa đơn]]&amp;Table13[[#This Row],[Tổng giá trị]]</f>
        <v>000784192077553</v>
      </c>
    </row>
    <row r="15" spans="1:33" ht="25.5" hidden="1" customHeight="1" x14ac:dyDescent="0.2">
      <c r="A15" s="46" t="s">
        <v>295</v>
      </c>
      <c r="B15" s="46" t="s">
        <v>296</v>
      </c>
      <c r="C15" s="47">
        <v>45981</v>
      </c>
      <c r="D15" s="46" t="s">
        <v>14573</v>
      </c>
      <c r="E15" s="47">
        <v>45981</v>
      </c>
      <c r="F15" s="46" t="s">
        <v>18749</v>
      </c>
      <c r="G15" s="46" t="s">
        <v>14574</v>
      </c>
      <c r="H15" s="48">
        <v>4351770</v>
      </c>
      <c r="I15" s="49">
        <v>0</v>
      </c>
      <c r="J15" s="48">
        <v>348142</v>
      </c>
      <c r="K15" s="48">
        <v>4699912</v>
      </c>
      <c r="L15" s="64" t="s">
        <v>41</v>
      </c>
      <c r="M15" s="6" t="str">
        <f>IFERROR(VLOOKUP(Table13[[#This Row],[Số hóa đơn]],'Chi tiết tt Mega gửi'!K:L,2,0),"")</f>
        <v/>
      </c>
      <c r="O15" s="32">
        <f>IF(Table13[[#This Row],[Phân loại]]="Tồn đầu kỳ",Table13[[#This Row],[Tổng giá trị]],0)</f>
        <v>4699912</v>
      </c>
      <c r="P15" s="7">
        <f>IF(Table13[[#This Row],[Số còn phải thu ĐK]]&lt;&gt;0,0,IF(Table13[[#This Row],[Phân loại]]="Bán hàng",Table13[[#This Row],[Tổng giá trị]],-Table13[[#This Row],[Tổng giá trị]]))</f>
        <v>0</v>
      </c>
      <c r="Q15" s="32">
        <f t="shared" si="0"/>
        <v>0</v>
      </c>
      <c r="R15" s="7">
        <f>Table13[[#This Row],[Số còn phải thu ĐK]]+Table13[[#This Row],[Giá Trị HD sau CK]]-Table13[[#This Row],[Số tiền đã thu]]</f>
        <v>4699912</v>
      </c>
      <c r="S15" s="6">
        <f>IF(Table13[[#This Row],[Ngày hóa đơn]]&lt;&gt;"",Table13[[#This Row],[Ngày hóa đơn]],IF(Table13[[#This Row],[Ngày hạch toán]]&lt;&gt;"",Table13[[#This Row],[Ngày hạch toán]],""))</f>
        <v>45981</v>
      </c>
      <c r="T15" s="7"/>
      <c r="U15" s="6">
        <f>IF(Table13[[#This Row],[Ngày tính CN]]="","",S15+T15)</f>
        <v>45981</v>
      </c>
      <c r="V15" s="32">
        <f ca="1">IF(Table13[[#This Row],[Hạn thanh toán]]="","",IF((U15-NOW())&lt;0,0,(U15-NOW())))</f>
        <v>0</v>
      </c>
      <c r="W15" s="32"/>
      <c r="X15" s="32">
        <f t="shared" ca="1" si="1"/>
        <v>313.35975370370579</v>
      </c>
      <c r="Y15" s="2" t="str">
        <f t="shared" ca="1" si="2"/>
        <v>Nợ quá hạn hơn 120 ngày có khả năng mất thanh toán</v>
      </c>
      <c r="Z15" s="42">
        <f t="shared" si="3"/>
        <v>45981</v>
      </c>
      <c r="AA15" s="42" t="str">
        <f t="shared" si="4"/>
        <v/>
      </c>
      <c r="AD15" s="2" t="str">
        <f>VLOOKUP($A15,MA_KH!$A:$Q,MA_KH!O$1,0)</f>
        <v>MEGA</v>
      </c>
      <c r="AE15" s="2" t="str">
        <f>VLOOKUP($A15,MA_KH!$A:$Q,MA_KH!P$1,0)</f>
        <v>CÔNG TY TNHH MM MEGA MARKET (VIỆT NAM)</v>
      </c>
      <c r="AG15" s="91" t="str">
        <f>Table13[[#This Row],[Số hóa đơn]]&amp;Table13[[#This Row],[Tổng giá trị]]</f>
        <v>000785504699912</v>
      </c>
    </row>
    <row r="16" spans="1:33" ht="25.5" hidden="1" customHeight="1" x14ac:dyDescent="0.2">
      <c r="A16" s="46" t="s">
        <v>254</v>
      </c>
      <c r="B16" s="46" t="s">
        <v>255</v>
      </c>
      <c r="C16" s="47">
        <v>45981</v>
      </c>
      <c r="D16" s="46" t="s">
        <v>14575</v>
      </c>
      <c r="E16" s="47">
        <v>45981</v>
      </c>
      <c r="F16" s="46" t="s">
        <v>18750</v>
      </c>
      <c r="G16" s="46" t="s">
        <v>14576</v>
      </c>
      <c r="H16" s="48">
        <v>1282500</v>
      </c>
      <c r="I16" s="49">
        <v>0</v>
      </c>
      <c r="J16" s="48">
        <v>102600</v>
      </c>
      <c r="K16" s="48">
        <v>1385100</v>
      </c>
      <c r="L16" s="64" t="s">
        <v>41</v>
      </c>
      <c r="M16" s="6" t="str">
        <f>IFERROR(VLOOKUP(Table13[[#This Row],[Số hóa đơn]],'Chi tiết tt Mega gửi'!K:L,2,0),"")</f>
        <v/>
      </c>
      <c r="O16" s="32">
        <f>IF(Table13[[#This Row],[Phân loại]]="Tồn đầu kỳ",Table13[[#This Row],[Tổng giá trị]],0)</f>
        <v>1385100</v>
      </c>
      <c r="P16" s="7">
        <f>IF(Table13[[#This Row],[Số còn phải thu ĐK]]&lt;&gt;0,0,IF(Table13[[#This Row],[Phân loại]]="Bán hàng",Table13[[#This Row],[Tổng giá trị]],-Table13[[#This Row],[Tổng giá trị]]))</f>
        <v>0</v>
      </c>
      <c r="Q16" s="32">
        <f t="shared" si="0"/>
        <v>0</v>
      </c>
      <c r="R16" s="7">
        <f>Table13[[#This Row],[Số còn phải thu ĐK]]+Table13[[#This Row],[Giá Trị HD sau CK]]-Table13[[#This Row],[Số tiền đã thu]]</f>
        <v>1385100</v>
      </c>
      <c r="S16" s="6">
        <f>IF(Table13[[#This Row],[Ngày hóa đơn]]&lt;&gt;"",Table13[[#This Row],[Ngày hóa đơn]],IF(Table13[[#This Row],[Ngày hạch toán]]&lt;&gt;"",Table13[[#This Row],[Ngày hạch toán]],""))</f>
        <v>45981</v>
      </c>
      <c r="T16" s="7"/>
      <c r="U16" s="6">
        <f>IF(Table13[[#This Row],[Ngày tính CN]]="","",S16+T16)</f>
        <v>45981</v>
      </c>
      <c r="V16" s="32">
        <f ca="1">IF(Table13[[#This Row],[Hạn thanh toán]]="","",IF((U16-NOW())&lt;0,0,(U16-NOW())))</f>
        <v>0</v>
      </c>
      <c r="W16" s="32"/>
      <c r="X16" s="32">
        <f t="shared" ca="1" si="1"/>
        <v>313.35975370370579</v>
      </c>
      <c r="Y16" s="2" t="str">
        <f t="shared" ca="1" si="2"/>
        <v>Nợ quá hạn hơn 120 ngày có khả năng mất thanh toán</v>
      </c>
      <c r="Z16" s="42">
        <f t="shared" si="3"/>
        <v>45981</v>
      </c>
      <c r="AA16" s="42" t="str">
        <f t="shared" si="4"/>
        <v/>
      </c>
      <c r="AD16" s="2" t="str">
        <f>VLOOKUP($A16,MA_KH!$A:$Q,MA_KH!O$1,0)</f>
        <v>MEGA</v>
      </c>
      <c r="AE16" s="2" t="str">
        <f>VLOOKUP($A16,MA_KH!$A:$Q,MA_KH!P$1,0)</f>
        <v>CÔNG TY TNHH MM MEGA MARKET (VIỆT NAM)</v>
      </c>
      <c r="AG16" s="91" t="str">
        <f>Table13[[#This Row],[Số hóa đơn]]&amp;Table13[[#This Row],[Tổng giá trị]]</f>
        <v>000785511385100</v>
      </c>
    </row>
    <row r="17" spans="1:33" ht="25.5" hidden="1" customHeight="1" x14ac:dyDescent="0.2">
      <c r="A17" s="46" t="s">
        <v>199</v>
      </c>
      <c r="B17" s="46" t="s">
        <v>200</v>
      </c>
      <c r="C17" s="47">
        <v>45981</v>
      </c>
      <c r="D17" s="46" t="s">
        <v>14577</v>
      </c>
      <c r="E17" s="47">
        <v>45981</v>
      </c>
      <c r="F17" s="46" t="s">
        <v>18751</v>
      </c>
      <c r="G17" s="46" t="s">
        <v>14578</v>
      </c>
      <c r="H17" s="48">
        <v>3608560</v>
      </c>
      <c r="I17" s="49">
        <v>0</v>
      </c>
      <c r="J17" s="48">
        <v>288685</v>
      </c>
      <c r="K17" s="48">
        <v>3897245</v>
      </c>
      <c r="L17" s="64" t="s">
        <v>41</v>
      </c>
      <c r="M17" s="6" t="str">
        <f>IFERROR(VLOOKUP(Table13[[#This Row],[Số hóa đơn]],'Chi tiết tt Mega gửi'!K:L,2,0),"")</f>
        <v/>
      </c>
      <c r="O17" s="32">
        <f>IF(Table13[[#This Row],[Phân loại]]="Tồn đầu kỳ",Table13[[#This Row],[Tổng giá trị]],0)</f>
        <v>3897245</v>
      </c>
      <c r="P17" s="7">
        <f>IF(Table13[[#This Row],[Số còn phải thu ĐK]]&lt;&gt;0,0,IF(Table13[[#This Row],[Phân loại]]="Bán hàng",Table13[[#This Row],[Tổng giá trị]],-Table13[[#This Row],[Tổng giá trị]]))</f>
        <v>0</v>
      </c>
      <c r="Q17" s="32">
        <f t="shared" si="0"/>
        <v>0</v>
      </c>
      <c r="R17" s="7">
        <f>Table13[[#This Row],[Số còn phải thu ĐK]]+Table13[[#This Row],[Giá Trị HD sau CK]]-Table13[[#This Row],[Số tiền đã thu]]</f>
        <v>3897245</v>
      </c>
      <c r="S17" s="6">
        <f>IF(Table13[[#This Row],[Ngày hóa đơn]]&lt;&gt;"",Table13[[#This Row],[Ngày hóa đơn]],IF(Table13[[#This Row],[Ngày hạch toán]]&lt;&gt;"",Table13[[#This Row],[Ngày hạch toán]],""))</f>
        <v>45981</v>
      </c>
      <c r="T17" s="7"/>
      <c r="U17" s="6">
        <f>IF(Table13[[#This Row],[Ngày tính CN]]="","",S17+T17)</f>
        <v>45981</v>
      </c>
      <c r="V17" s="32">
        <f ca="1">IF(Table13[[#This Row],[Hạn thanh toán]]="","",IF((U17-NOW())&lt;0,0,(U17-NOW())))</f>
        <v>0</v>
      </c>
      <c r="W17" s="32"/>
      <c r="X17" s="32">
        <f t="shared" ca="1" si="1"/>
        <v>313.35975370370579</v>
      </c>
      <c r="Y17" s="2" t="str">
        <f t="shared" ca="1" si="2"/>
        <v>Nợ quá hạn hơn 120 ngày có khả năng mất thanh toán</v>
      </c>
      <c r="Z17" s="42">
        <f t="shared" si="3"/>
        <v>45981</v>
      </c>
      <c r="AA17" s="42" t="str">
        <f t="shared" si="4"/>
        <v/>
      </c>
      <c r="AD17" s="2" t="str">
        <f>VLOOKUP($A17,MA_KH!$A:$Q,MA_KH!O$1,0)</f>
        <v>MEGA</v>
      </c>
      <c r="AE17" s="2" t="str">
        <f>VLOOKUP($A17,MA_KH!$A:$Q,MA_KH!P$1,0)</f>
        <v>CÔNG TY TNHH MM MEGA MARKET (VIỆT NAM)</v>
      </c>
      <c r="AG17" s="91" t="str">
        <f>Table13[[#This Row],[Số hóa đơn]]&amp;Table13[[#This Row],[Tổng giá trị]]</f>
        <v>000785523897245</v>
      </c>
    </row>
    <row r="18" spans="1:33" ht="25.5" hidden="1" customHeight="1" x14ac:dyDescent="0.2">
      <c r="A18" s="46" t="s">
        <v>199</v>
      </c>
      <c r="B18" s="46" t="s">
        <v>200</v>
      </c>
      <c r="C18" s="47">
        <v>45981</v>
      </c>
      <c r="D18" s="46" t="s">
        <v>14579</v>
      </c>
      <c r="E18" s="47">
        <v>45981</v>
      </c>
      <c r="F18" s="46" t="s">
        <v>18752</v>
      </c>
      <c r="G18" s="46" t="s">
        <v>14580</v>
      </c>
      <c r="H18" s="48">
        <v>501830</v>
      </c>
      <c r="I18" s="49">
        <v>0</v>
      </c>
      <c r="J18" s="48">
        <v>40146</v>
      </c>
      <c r="K18" s="48">
        <v>541976</v>
      </c>
      <c r="L18" s="64" t="s">
        <v>41</v>
      </c>
      <c r="M18" s="6" t="str">
        <f>IFERROR(VLOOKUP(Table13[[#This Row],[Số hóa đơn]],'Chi tiết tt Mega gửi'!K:L,2,0),"")</f>
        <v/>
      </c>
      <c r="O18" s="32">
        <f>IF(Table13[[#This Row],[Phân loại]]="Tồn đầu kỳ",Table13[[#This Row],[Tổng giá trị]],0)</f>
        <v>541976</v>
      </c>
      <c r="P18" s="7">
        <f>IF(Table13[[#This Row],[Số còn phải thu ĐK]]&lt;&gt;0,0,IF(Table13[[#This Row],[Phân loại]]="Bán hàng",Table13[[#This Row],[Tổng giá trị]],-Table13[[#This Row],[Tổng giá trị]]))</f>
        <v>0</v>
      </c>
      <c r="Q18" s="32">
        <f t="shared" si="0"/>
        <v>0</v>
      </c>
      <c r="R18" s="7">
        <f>Table13[[#This Row],[Số còn phải thu ĐK]]+Table13[[#This Row],[Giá Trị HD sau CK]]-Table13[[#This Row],[Số tiền đã thu]]</f>
        <v>541976</v>
      </c>
      <c r="S18" s="6">
        <f>IF(Table13[[#This Row],[Ngày hóa đơn]]&lt;&gt;"",Table13[[#This Row],[Ngày hóa đơn]],IF(Table13[[#This Row],[Ngày hạch toán]]&lt;&gt;"",Table13[[#This Row],[Ngày hạch toán]],""))</f>
        <v>45981</v>
      </c>
      <c r="T18" s="7"/>
      <c r="U18" s="6">
        <f>IF(Table13[[#This Row],[Ngày tính CN]]="","",S18+T18)</f>
        <v>45981</v>
      </c>
      <c r="V18" s="32">
        <f ca="1">IF(Table13[[#This Row],[Hạn thanh toán]]="","",IF((U18-NOW())&lt;0,0,(U18-NOW())))</f>
        <v>0</v>
      </c>
      <c r="W18" s="32"/>
      <c r="X18" s="32">
        <f t="shared" ca="1" si="1"/>
        <v>313.35975370370579</v>
      </c>
      <c r="Y18" s="2" t="str">
        <f t="shared" ca="1" si="2"/>
        <v>Nợ quá hạn hơn 120 ngày có khả năng mất thanh toán</v>
      </c>
      <c r="Z18" s="42">
        <f t="shared" si="3"/>
        <v>45981</v>
      </c>
      <c r="AA18" s="42" t="str">
        <f t="shared" si="4"/>
        <v/>
      </c>
      <c r="AD18" s="2" t="str">
        <f>VLOOKUP($A18,MA_KH!$A:$Q,MA_KH!O$1,0)</f>
        <v>MEGA</v>
      </c>
      <c r="AE18" s="2" t="str">
        <f>VLOOKUP($A18,MA_KH!$A:$Q,MA_KH!P$1,0)</f>
        <v>CÔNG TY TNHH MM MEGA MARKET (VIỆT NAM)</v>
      </c>
      <c r="AG18" s="91" t="str">
        <f>Table13[[#This Row],[Số hóa đơn]]&amp;Table13[[#This Row],[Tổng giá trị]]</f>
        <v>00078553541976</v>
      </c>
    </row>
    <row r="19" spans="1:33" ht="25.5" hidden="1" customHeight="1" x14ac:dyDescent="0.2">
      <c r="A19" s="46" t="s">
        <v>199</v>
      </c>
      <c r="B19" s="46" t="s">
        <v>200</v>
      </c>
      <c r="C19" s="47">
        <v>45981</v>
      </c>
      <c r="D19" s="46" t="s">
        <v>14581</v>
      </c>
      <c r="E19" s="47">
        <v>45981</v>
      </c>
      <c r="F19" s="46" t="s">
        <v>18753</v>
      </c>
      <c r="G19" s="46" t="s">
        <v>14582</v>
      </c>
      <c r="H19" s="48">
        <v>3849940</v>
      </c>
      <c r="I19" s="49">
        <v>0</v>
      </c>
      <c r="J19" s="48">
        <v>307995</v>
      </c>
      <c r="K19" s="48">
        <v>4157935</v>
      </c>
      <c r="L19" s="64" t="s">
        <v>41</v>
      </c>
      <c r="M19" s="6" t="str">
        <f>IFERROR(VLOOKUP(Table13[[#This Row],[Số hóa đơn]],'Chi tiết tt Mega gửi'!K:L,2,0),"")</f>
        <v/>
      </c>
      <c r="O19" s="32">
        <f>IF(Table13[[#This Row],[Phân loại]]="Tồn đầu kỳ",Table13[[#This Row],[Tổng giá trị]],0)</f>
        <v>4157935</v>
      </c>
      <c r="P19" s="7">
        <f>IF(Table13[[#This Row],[Số còn phải thu ĐK]]&lt;&gt;0,0,IF(Table13[[#This Row],[Phân loại]]="Bán hàng",Table13[[#This Row],[Tổng giá trị]],-Table13[[#This Row],[Tổng giá trị]]))</f>
        <v>0</v>
      </c>
      <c r="Q19" s="32">
        <f t="shared" si="0"/>
        <v>0</v>
      </c>
      <c r="R19" s="7">
        <f>Table13[[#This Row],[Số còn phải thu ĐK]]+Table13[[#This Row],[Giá Trị HD sau CK]]-Table13[[#This Row],[Số tiền đã thu]]</f>
        <v>4157935</v>
      </c>
      <c r="S19" s="6">
        <f>IF(Table13[[#This Row],[Ngày hóa đơn]]&lt;&gt;"",Table13[[#This Row],[Ngày hóa đơn]],IF(Table13[[#This Row],[Ngày hạch toán]]&lt;&gt;"",Table13[[#This Row],[Ngày hạch toán]],""))</f>
        <v>45981</v>
      </c>
      <c r="T19" s="7"/>
      <c r="U19" s="6">
        <f>IF(Table13[[#This Row],[Ngày tính CN]]="","",S19+T19)</f>
        <v>45981</v>
      </c>
      <c r="V19" s="32">
        <f ca="1">IF(Table13[[#This Row],[Hạn thanh toán]]="","",IF((U19-NOW())&lt;0,0,(U19-NOW())))</f>
        <v>0</v>
      </c>
      <c r="W19" s="32"/>
      <c r="X19" s="32">
        <f t="shared" ca="1" si="1"/>
        <v>313.35975370370579</v>
      </c>
      <c r="Y19" s="2" t="str">
        <f t="shared" ca="1" si="2"/>
        <v>Nợ quá hạn hơn 120 ngày có khả năng mất thanh toán</v>
      </c>
      <c r="Z19" s="42">
        <f t="shared" si="3"/>
        <v>45981</v>
      </c>
      <c r="AA19" s="42" t="str">
        <f t="shared" si="4"/>
        <v/>
      </c>
      <c r="AD19" s="2" t="str">
        <f>VLOOKUP($A19,MA_KH!$A:$Q,MA_KH!O$1,0)</f>
        <v>MEGA</v>
      </c>
      <c r="AE19" s="2" t="str">
        <f>VLOOKUP($A19,MA_KH!$A:$Q,MA_KH!P$1,0)</f>
        <v>CÔNG TY TNHH MM MEGA MARKET (VIỆT NAM)</v>
      </c>
      <c r="AG19" s="91" t="str">
        <f>Table13[[#This Row],[Số hóa đơn]]&amp;Table13[[#This Row],[Tổng giá trị]]</f>
        <v>000785544157935</v>
      </c>
    </row>
    <row r="20" spans="1:33" ht="25.5" hidden="1" customHeight="1" x14ac:dyDescent="0.2">
      <c r="A20" s="46" t="s">
        <v>199</v>
      </c>
      <c r="B20" s="46" t="s">
        <v>200</v>
      </c>
      <c r="C20" s="47">
        <v>45981</v>
      </c>
      <c r="D20" s="46" t="s">
        <v>14583</v>
      </c>
      <c r="E20" s="47">
        <v>45981</v>
      </c>
      <c r="F20" s="46" t="s">
        <v>18754</v>
      </c>
      <c r="G20" s="46" t="s">
        <v>14584</v>
      </c>
      <c r="H20" s="48">
        <v>903300</v>
      </c>
      <c r="I20" s="49">
        <v>0</v>
      </c>
      <c r="J20" s="48">
        <v>72264</v>
      </c>
      <c r="K20" s="48">
        <v>975564</v>
      </c>
      <c r="L20" s="64" t="s">
        <v>41</v>
      </c>
      <c r="M20" s="6" t="str">
        <f>IFERROR(VLOOKUP(Table13[[#This Row],[Số hóa đơn]],'Chi tiết tt Mega gửi'!K:L,2,0),"")</f>
        <v/>
      </c>
      <c r="O20" s="32">
        <f>IF(Table13[[#This Row],[Phân loại]]="Tồn đầu kỳ",Table13[[#This Row],[Tổng giá trị]],0)</f>
        <v>975564</v>
      </c>
      <c r="P20" s="7">
        <f>IF(Table13[[#This Row],[Số còn phải thu ĐK]]&lt;&gt;0,0,IF(Table13[[#This Row],[Phân loại]]="Bán hàng",Table13[[#This Row],[Tổng giá trị]],-Table13[[#This Row],[Tổng giá trị]]))</f>
        <v>0</v>
      </c>
      <c r="Q20" s="32">
        <f t="shared" si="0"/>
        <v>0</v>
      </c>
      <c r="R20" s="7">
        <f>Table13[[#This Row],[Số còn phải thu ĐK]]+Table13[[#This Row],[Giá Trị HD sau CK]]-Table13[[#This Row],[Số tiền đã thu]]</f>
        <v>975564</v>
      </c>
      <c r="S20" s="6">
        <f>IF(Table13[[#This Row],[Ngày hóa đơn]]&lt;&gt;"",Table13[[#This Row],[Ngày hóa đơn]],IF(Table13[[#This Row],[Ngày hạch toán]]&lt;&gt;"",Table13[[#This Row],[Ngày hạch toán]],""))</f>
        <v>45981</v>
      </c>
      <c r="T20" s="7"/>
      <c r="U20" s="6">
        <f>IF(Table13[[#This Row],[Ngày tính CN]]="","",S20+T20)</f>
        <v>45981</v>
      </c>
      <c r="V20" s="32">
        <f ca="1">IF(Table13[[#This Row],[Hạn thanh toán]]="","",IF((U20-NOW())&lt;0,0,(U20-NOW())))</f>
        <v>0</v>
      </c>
      <c r="W20" s="32"/>
      <c r="X20" s="32">
        <f t="shared" ca="1" si="1"/>
        <v>313.35975370370579</v>
      </c>
      <c r="Y20" s="2" t="str">
        <f t="shared" ca="1" si="2"/>
        <v>Nợ quá hạn hơn 120 ngày có khả năng mất thanh toán</v>
      </c>
      <c r="Z20" s="42">
        <f t="shared" si="3"/>
        <v>45981</v>
      </c>
      <c r="AA20" s="42" t="str">
        <f t="shared" si="4"/>
        <v/>
      </c>
      <c r="AD20" s="2" t="str">
        <f>VLOOKUP($A20,MA_KH!$A:$Q,MA_KH!O$1,0)</f>
        <v>MEGA</v>
      </c>
      <c r="AE20" s="2" t="str">
        <f>VLOOKUP($A20,MA_KH!$A:$Q,MA_KH!P$1,0)</f>
        <v>CÔNG TY TNHH MM MEGA MARKET (VIỆT NAM)</v>
      </c>
      <c r="AG20" s="91" t="str">
        <f>Table13[[#This Row],[Số hóa đơn]]&amp;Table13[[#This Row],[Tổng giá trị]]</f>
        <v>00078555975564</v>
      </c>
    </row>
    <row r="21" spans="1:33" ht="25.5" hidden="1" customHeight="1" x14ac:dyDescent="0.2">
      <c r="A21" s="50" t="s">
        <v>199</v>
      </c>
      <c r="B21" s="50" t="s">
        <v>200</v>
      </c>
      <c r="C21" s="51">
        <v>45981</v>
      </c>
      <c r="D21" s="50" t="s">
        <v>14585</v>
      </c>
      <c r="E21" s="51">
        <v>45981</v>
      </c>
      <c r="F21" s="50" t="s">
        <v>18755</v>
      </c>
      <c r="G21" s="50" t="s">
        <v>14586</v>
      </c>
      <c r="H21" s="52">
        <v>3333360</v>
      </c>
      <c r="I21" s="53">
        <v>0</v>
      </c>
      <c r="J21" s="52">
        <v>266669</v>
      </c>
      <c r="K21" s="52">
        <v>3600029</v>
      </c>
      <c r="L21" s="64" t="s">
        <v>41</v>
      </c>
      <c r="M21" s="6" t="str">
        <f>IFERROR(VLOOKUP(Table13[[#This Row],[Số hóa đơn]],'Chi tiết tt Mega gửi'!K:L,2,0),"")</f>
        <v/>
      </c>
      <c r="O21" s="32">
        <f>IF(Table13[[#This Row],[Phân loại]]="Tồn đầu kỳ",Table13[[#This Row],[Tổng giá trị]],0)</f>
        <v>3600029</v>
      </c>
      <c r="P21" s="7">
        <f>IF(Table13[[#This Row],[Số còn phải thu ĐK]]&lt;&gt;0,0,IF(Table13[[#This Row],[Phân loại]]="Bán hàng",Table13[[#This Row],[Tổng giá trị]],-Table13[[#This Row],[Tổng giá trị]]))</f>
        <v>0</v>
      </c>
      <c r="Q21" s="32">
        <f t="shared" si="0"/>
        <v>0</v>
      </c>
      <c r="R21" s="7">
        <f>Table13[[#This Row],[Số còn phải thu ĐK]]+Table13[[#This Row],[Giá Trị HD sau CK]]-Table13[[#This Row],[Số tiền đã thu]]</f>
        <v>3600029</v>
      </c>
      <c r="S21" s="6">
        <f>IF(Table13[[#This Row],[Ngày hóa đơn]]&lt;&gt;"",Table13[[#This Row],[Ngày hóa đơn]],IF(Table13[[#This Row],[Ngày hạch toán]]&lt;&gt;"",Table13[[#This Row],[Ngày hạch toán]],""))</f>
        <v>45981</v>
      </c>
      <c r="T21" s="7"/>
      <c r="U21" s="6">
        <f>IF(Table13[[#This Row],[Ngày tính CN]]="","",S21+T21)</f>
        <v>45981</v>
      </c>
      <c r="V21" s="32">
        <f ca="1">IF(Table13[[#This Row],[Hạn thanh toán]]="","",IF((U21-NOW())&lt;0,0,(U21-NOW())))</f>
        <v>0</v>
      </c>
      <c r="W21" s="32"/>
      <c r="X21" s="32">
        <f t="shared" ca="1" si="1"/>
        <v>313.35975370370579</v>
      </c>
      <c r="Y21" s="2" t="str">
        <f t="shared" ca="1" si="2"/>
        <v>Nợ quá hạn hơn 120 ngày có khả năng mất thanh toán</v>
      </c>
      <c r="Z21" s="42">
        <f t="shared" si="3"/>
        <v>45981</v>
      </c>
      <c r="AA21" s="42" t="str">
        <f t="shared" si="4"/>
        <v/>
      </c>
      <c r="AD21" s="2" t="str">
        <f>VLOOKUP($A21,MA_KH!$A:$Q,MA_KH!O$1,0)</f>
        <v>MEGA</v>
      </c>
      <c r="AE21" s="2" t="str">
        <f>VLOOKUP($A21,MA_KH!$A:$Q,MA_KH!P$1,0)</f>
        <v>CÔNG TY TNHH MM MEGA MARKET (VIỆT NAM)</v>
      </c>
      <c r="AG21" s="91" t="str">
        <f>Table13[[#This Row],[Số hóa đơn]]&amp;Table13[[#This Row],[Tổng giá trị]]</f>
        <v>000785563600029</v>
      </c>
    </row>
    <row r="22" spans="1:33" ht="25.5" hidden="1" customHeight="1" x14ac:dyDescent="0.2">
      <c r="A22" s="46" t="s">
        <v>189</v>
      </c>
      <c r="B22" s="46" t="s">
        <v>190</v>
      </c>
      <c r="C22" s="47">
        <v>45982</v>
      </c>
      <c r="D22" s="46" t="s">
        <v>14587</v>
      </c>
      <c r="E22" s="47">
        <v>45982</v>
      </c>
      <c r="F22" s="46" t="s">
        <v>18756</v>
      </c>
      <c r="G22" s="46" t="s">
        <v>14588</v>
      </c>
      <c r="H22" s="48">
        <v>1840000</v>
      </c>
      <c r="I22" s="49">
        <v>0</v>
      </c>
      <c r="J22" s="48">
        <v>147200</v>
      </c>
      <c r="K22" s="48">
        <v>1987200</v>
      </c>
      <c r="L22" s="64" t="s">
        <v>41</v>
      </c>
      <c r="M22" s="6" t="str">
        <f>IFERROR(VLOOKUP(Table13[[#This Row],[Số hóa đơn]],'Chi tiết tt Mega gửi'!K:L,2,0),"")</f>
        <v/>
      </c>
      <c r="O22" s="32">
        <f>IF(Table13[[#This Row],[Phân loại]]="Tồn đầu kỳ",Table13[[#This Row],[Tổng giá trị]],0)</f>
        <v>1987200</v>
      </c>
      <c r="P22" s="7">
        <f>IF(Table13[[#This Row],[Số còn phải thu ĐK]]&lt;&gt;0,0,IF(Table13[[#This Row],[Phân loại]]="Bán hàng",Table13[[#This Row],[Tổng giá trị]],-Table13[[#This Row],[Tổng giá trị]]))</f>
        <v>0</v>
      </c>
      <c r="Q22" s="32">
        <f t="shared" si="0"/>
        <v>0</v>
      </c>
      <c r="R22" s="7">
        <f>Table13[[#This Row],[Số còn phải thu ĐK]]+Table13[[#This Row],[Giá Trị HD sau CK]]-Table13[[#This Row],[Số tiền đã thu]]</f>
        <v>1987200</v>
      </c>
      <c r="S22" s="6">
        <f>IF(Table13[[#This Row],[Ngày hóa đơn]]&lt;&gt;"",Table13[[#This Row],[Ngày hóa đơn]],IF(Table13[[#This Row],[Ngày hạch toán]]&lt;&gt;"",Table13[[#This Row],[Ngày hạch toán]],""))</f>
        <v>45982</v>
      </c>
      <c r="T22" s="7"/>
      <c r="U22" s="6">
        <f>IF(Table13[[#This Row],[Ngày tính CN]]="","",S22+T22)</f>
        <v>45982</v>
      </c>
      <c r="V22" s="32">
        <f ca="1">IF(Table13[[#This Row],[Hạn thanh toán]]="","",IF((U22-NOW())&lt;0,0,(U22-NOW())))</f>
        <v>0</v>
      </c>
      <c r="W22" s="32"/>
      <c r="X22" s="32">
        <f t="shared" ca="1" si="1"/>
        <v>312.35975370370579</v>
      </c>
      <c r="Y22" s="2" t="str">
        <f t="shared" ca="1" si="2"/>
        <v>Nợ quá hạn hơn 120 ngày có khả năng mất thanh toán</v>
      </c>
      <c r="Z22" s="42">
        <f t="shared" si="3"/>
        <v>45982</v>
      </c>
      <c r="AA22" s="42" t="str">
        <f t="shared" si="4"/>
        <v/>
      </c>
      <c r="AD22" s="2" t="str">
        <f>VLOOKUP($A22,MA_KH!$A:$Q,MA_KH!O$1,0)</f>
        <v>MEGA</v>
      </c>
      <c r="AE22" s="2" t="str">
        <f>VLOOKUP($A22,MA_KH!$A:$Q,MA_KH!P$1,0)</f>
        <v>CÔNG TY TNHH MM MEGA MARKET (VIỆT NAM)</v>
      </c>
      <c r="AG22" s="91" t="str">
        <f>Table13[[#This Row],[Số hóa đơn]]&amp;Table13[[#This Row],[Tổng giá trị]]</f>
        <v>000785461987200</v>
      </c>
    </row>
    <row r="23" spans="1:33" ht="25.5" hidden="1" customHeight="1" x14ac:dyDescent="0.2">
      <c r="A23" s="46" t="s">
        <v>189</v>
      </c>
      <c r="B23" s="46" t="s">
        <v>190</v>
      </c>
      <c r="C23" s="47">
        <v>45982</v>
      </c>
      <c r="D23" s="46" t="s">
        <v>14589</v>
      </c>
      <c r="E23" s="47">
        <v>45982</v>
      </c>
      <c r="F23" s="46" t="s">
        <v>18757</v>
      </c>
      <c r="G23" s="46" t="s">
        <v>14590</v>
      </c>
      <c r="H23" s="48">
        <v>13552785</v>
      </c>
      <c r="I23" s="49">
        <v>0</v>
      </c>
      <c r="J23" s="48">
        <v>1084223</v>
      </c>
      <c r="K23" s="48">
        <v>14637008</v>
      </c>
      <c r="L23" s="64" t="s">
        <v>41</v>
      </c>
      <c r="M23" s="6" t="str">
        <f>IFERROR(VLOOKUP(Table13[[#This Row],[Số hóa đơn]],'Chi tiết tt Mega gửi'!K:L,2,0),"")</f>
        <v/>
      </c>
      <c r="O23" s="32">
        <f>IF(Table13[[#This Row],[Phân loại]]="Tồn đầu kỳ",Table13[[#This Row],[Tổng giá trị]],0)</f>
        <v>14637008</v>
      </c>
      <c r="P23" s="7">
        <f>IF(Table13[[#This Row],[Số còn phải thu ĐK]]&lt;&gt;0,0,IF(Table13[[#This Row],[Phân loại]]="Bán hàng",Table13[[#This Row],[Tổng giá trị]],-Table13[[#This Row],[Tổng giá trị]]))</f>
        <v>0</v>
      </c>
      <c r="Q23" s="32">
        <f t="shared" si="0"/>
        <v>0</v>
      </c>
      <c r="R23" s="7">
        <f>Table13[[#This Row],[Số còn phải thu ĐK]]+Table13[[#This Row],[Giá Trị HD sau CK]]-Table13[[#This Row],[Số tiền đã thu]]</f>
        <v>14637008</v>
      </c>
      <c r="S23" s="6">
        <f>IF(Table13[[#This Row],[Ngày hóa đơn]]&lt;&gt;"",Table13[[#This Row],[Ngày hóa đơn]],IF(Table13[[#This Row],[Ngày hạch toán]]&lt;&gt;"",Table13[[#This Row],[Ngày hạch toán]],""))</f>
        <v>45982</v>
      </c>
      <c r="T23" s="7"/>
      <c r="U23" s="6">
        <f>IF(Table13[[#This Row],[Ngày tính CN]]="","",S23+T23)</f>
        <v>45982</v>
      </c>
      <c r="V23" s="32">
        <f ca="1">IF(Table13[[#This Row],[Hạn thanh toán]]="","",IF((U23-NOW())&lt;0,0,(U23-NOW())))</f>
        <v>0</v>
      </c>
      <c r="W23" s="32"/>
      <c r="X23" s="32">
        <f t="shared" ca="1" si="1"/>
        <v>312.35975370370579</v>
      </c>
      <c r="Y23" s="2" t="str">
        <f t="shared" ca="1" si="2"/>
        <v>Nợ quá hạn hơn 120 ngày có khả năng mất thanh toán</v>
      </c>
      <c r="Z23" s="42">
        <f t="shared" si="3"/>
        <v>45982</v>
      </c>
      <c r="AA23" s="42" t="str">
        <f t="shared" si="4"/>
        <v/>
      </c>
      <c r="AD23" s="2" t="str">
        <f>VLOOKUP($A23,MA_KH!$A:$Q,MA_KH!O$1,0)</f>
        <v>MEGA</v>
      </c>
      <c r="AE23" s="2" t="str">
        <f>VLOOKUP($A23,MA_KH!$A:$Q,MA_KH!P$1,0)</f>
        <v>CÔNG TY TNHH MM MEGA MARKET (VIỆT NAM)</v>
      </c>
      <c r="AG23" s="91" t="str">
        <f>Table13[[#This Row],[Số hóa đơn]]&amp;Table13[[#This Row],[Tổng giá trị]]</f>
        <v>0007854814637008</v>
      </c>
    </row>
    <row r="24" spans="1:33" ht="25.5" hidden="1" customHeight="1" x14ac:dyDescent="0.2">
      <c r="A24" s="50" t="s">
        <v>189</v>
      </c>
      <c r="B24" s="50" t="s">
        <v>190</v>
      </c>
      <c r="C24" s="51">
        <v>45982</v>
      </c>
      <c r="D24" s="50" t="s">
        <v>14591</v>
      </c>
      <c r="E24" s="51">
        <v>45982</v>
      </c>
      <c r="F24" s="50" t="s">
        <v>18758</v>
      </c>
      <c r="G24" s="50" t="s">
        <v>14592</v>
      </c>
      <c r="H24" s="52">
        <v>1282500</v>
      </c>
      <c r="I24" s="53">
        <v>0</v>
      </c>
      <c r="J24" s="52">
        <v>102600</v>
      </c>
      <c r="K24" s="52">
        <v>1385100</v>
      </c>
      <c r="L24" s="64" t="s">
        <v>41</v>
      </c>
      <c r="M24" s="6" t="str">
        <f>IFERROR(VLOOKUP(Table13[[#This Row],[Số hóa đơn]],'Chi tiết tt Mega gửi'!K:L,2,0),"")</f>
        <v/>
      </c>
      <c r="O24" s="32">
        <f>IF(Table13[[#This Row],[Phân loại]]="Tồn đầu kỳ",Table13[[#This Row],[Tổng giá trị]],0)</f>
        <v>1385100</v>
      </c>
      <c r="P24" s="7">
        <f>IF(Table13[[#This Row],[Số còn phải thu ĐK]]&lt;&gt;0,0,IF(Table13[[#This Row],[Phân loại]]="Bán hàng",Table13[[#This Row],[Tổng giá trị]],-Table13[[#This Row],[Tổng giá trị]]))</f>
        <v>0</v>
      </c>
      <c r="Q24" s="32">
        <f t="shared" si="0"/>
        <v>0</v>
      </c>
      <c r="R24" s="7">
        <f>Table13[[#This Row],[Số còn phải thu ĐK]]+Table13[[#This Row],[Giá Trị HD sau CK]]-Table13[[#This Row],[Số tiền đã thu]]</f>
        <v>1385100</v>
      </c>
      <c r="S24" s="6">
        <f>IF(Table13[[#This Row],[Ngày hóa đơn]]&lt;&gt;"",Table13[[#This Row],[Ngày hóa đơn]],IF(Table13[[#This Row],[Ngày hạch toán]]&lt;&gt;"",Table13[[#This Row],[Ngày hạch toán]],""))</f>
        <v>45982</v>
      </c>
      <c r="T24" s="7"/>
      <c r="U24" s="6">
        <f>IF(Table13[[#This Row],[Ngày tính CN]]="","",S24+T24)</f>
        <v>45982</v>
      </c>
      <c r="V24" s="32">
        <f ca="1">IF(Table13[[#This Row],[Hạn thanh toán]]="","",IF((U24-NOW())&lt;0,0,(U24-NOW())))</f>
        <v>0</v>
      </c>
      <c r="W24" s="32"/>
      <c r="X24" s="32">
        <f t="shared" ca="1" si="1"/>
        <v>312.35975370370579</v>
      </c>
      <c r="Y24" s="2" t="str">
        <f t="shared" ca="1" si="2"/>
        <v>Nợ quá hạn hơn 120 ngày có khả năng mất thanh toán</v>
      </c>
      <c r="Z24" s="42">
        <f t="shared" si="3"/>
        <v>45982</v>
      </c>
      <c r="AA24" s="42" t="str">
        <f t="shared" si="4"/>
        <v/>
      </c>
      <c r="AD24" s="2" t="str">
        <f>VLOOKUP($A24,MA_KH!$A:$Q,MA_KH!O$1,0)</f>
        <v>MEGA</v>
      </c>
      <c r="AE24" s="2" t="str">
        <f>VLOOKUP($A24,MA_KH!$A:$Q,MA_KH!P$1,0)</f>
        <v>CÔNG TY TNHH MM MEGA MARKET (VIỆT NAM)</v>
      </c>
      <c r="AG24" s="91" t="str">
        <f>Table13[[#This Row],[Số hóa đơn]]&amp;Table13[[#This Row],[Tổng giá trị]]</f>
        <v>000785491385100</v>
      </c>
    </row>
    <row r="25" spans="1:33" ht="25.5" hidden="1" customHeight="1" x14ac:dyDescent="0.2">
      <c r="A25" s="50" t="s">
        <v>101</v>
      </c>
      <c r="B25" s="50" t="s">
        <v>102</v>
      </c>
      <c r="C25" s="51">
        <v>45983</v>
      </c>
      <c r="D25" s="50" t="s">
        <v>14593</v>
      </c>
      <c r="E25" s="51">
        <v>45983</v>
      </c>
      <c r="F25" s="50" t="s">
        <v>18759</v>
      </c>
      <c r="G25" s="50" t="s">
        <v>14594</v>
      </c>
      <c r="H25" s="52">
        <v>3098440</v>
      </c>
      <c r="I25" s="53">
        <v>0</v>
      </c>
      <c r="J25" s="52">
        <v>247875</v>
      </c>
      <c r="K25" s="52">
        <v>3346315</v>
      </c>
      <c r="L25" s="64" t="s">
        <v>41</v>
      </c>
      <c r="M25" s="6" t="str">
        <f>IFERROR(VLOOKUP(Table13[[#This Row],[Số hóa đơn]],'Chi tiết tt Mega gửi'!K:L,2,0),"")</f>
        <v/>
      </c>
      <c r="O25" s="32">
        <f>IF(Table13[[#This Row],[Phân loại]]="Tồn đầu kỳ",Table13[[#This Row],[Tổng giá trị]],0)</f>
        <v>3346315</v>
      </c>
      <c r="P25" s="7">
        <f>IF(Table13[[#This Row],[Số còn phải thu ĐK]]&lt;&gt;0,0,IF(Table13[[#This Row],[Phân loại]]="Bán hàng",Table13[[#This Row],[Tổng giá trị]],-Table13[[#This Row],[Tổng giá trị]]))</f>
        <v>0</v>
      </c>
      <c r="Q25" s="32">
        <f>IF(M25&lt;&gt;"",IF(O25&lt;&gt;0,O25,P25),0)</f>
        <v>0</v>
      </c>
      <c r="R25" s="7">
        <f>Table13[[#This Row],[Số còn phải thu ĐK]]+Table13[[#This Row],[Giá Trị HD sau CK]]-Table13[[#This Row],[Số tiền đã thu]]</f>
        <v>3346315</v>
      </c>
      <c r="S25" s="6">
        <f>IF(Table13[[#This Row],[Ngày hóa đơn]]&lt;&gt;"",Table13[[#This Row],[Ngày hóa đơn]],IF(Table13[[#This Row],[Ngày hạch toán]]&lt;&gt;"",Table13[[#This Row],[Ngày hạch toán]],""))</f>
        <v>45983</v>
      </c>
      <c r="T25" s="7"/>
      <c r="U25" s="6">
        <f>IF(Table13[[#This Row],[Ngày tính CN]]="","",S25+T25)</f>
        <v>45983</v>
      </c>
      <c r="V25" s="32">
        <f ca="1">IF(Table13[[#This Row],[Hạn thanh toán]]="","",IF((U25-NOW())&lt;0,0,(U25-NOW())))</f>
        <v>0</v>
      </c>
      <c r="W25" s="32"/>
      <c r="X25" s="32">
        <f ca="1">IF(OR(U25="",R25=0),"",IF((U25-NOW())&lt;0,-(U25-NOW()),0))</f>
        <v>311.35975370370579</v>
      </c>
      <c r="Y25" s="2" t="str">
        <f ca="1">IF(R25=0,"Đã thanh toán",IF(X25="","",IF(X25&lt;=0,"Chưa đến hạn thanh toán",IF(X25&lt;=30,"Nợ quá hạn 30 ngày",IF(X25&lt;=60,"Nợ quá hạn từ 30 ngày đến 60 ngày",IF(X25&lt;=90,"Nợ quá hạn từ 60 ngày đến 90 ngày",IF(X25&lt;=120,"Nợ quá hạn từ 90 ngày đến 120 ngày","Nợ quá hạn hơn 120 ngày có khả năng mất thanh toán")))))))</f>
        <v>Nợ quá hạn hơn 120 ngày có khả năng mất thanh toán</v>
      </c>
      <c r="Z25" s="42">
        <f t="shared" si="3"/>
        <v>45983</v>
      </c>
      <c r="AA25" s="42" t="str">
        <f t="shared" si="4"/>
        <v/>
      </c>
      <c r="AD25" s="2" t="str">
        <f>VLOOKUP($A25,MA_KH!$A:$Q,MA_KH!O$1,0)</f>
        <v>MEGA</v>
      </c>
      <c r="AE25" s="2" t="str">
        <f>VLOOKUP($A25,MA_KH!$A:$Q,MA_KH!P$1,0)</f>
        <v>CÔNG TY TNHH MM MEGA MARKET (VIỆT NAM)</v>
      </c>
      <c r="AG25" s="91" t="str">
        <f>Table13[[#This Row],[Số hóa đơn]]&amp;Table13[[#This Row],[Tổng giá trị]]</f>
        <v>000803213346315</v>
      </c>
    </row>
    <row r="26" spans="1:33" ht="25.5" hidden="1" customHeight="1" x14ac:dyDescent="0.2">
      <c r="A26" s="46" t="s">
        <v>101</v>
      </c>
      <c r="B26" s="46" t="s">
        <v>102</v>
      </c>
      <c r="C26" s="47">
        <v>45983</v>
      </c>
      <c r="D26" s="46" t="s">
        <v>14595</v>
      </c>
      <c r="E26" s="47">
        <v>45983</v>
      </c>
      <c r="F26" s="46" t="s">
        <v>18760</v>
      </c>
      <c r="G26" s="46" t="s">
        <v>14596</v>
      </c>
      <c r="H26" s="48">
        <v>558030</v>
      </c>
      <c r="I26" s="49">
        <v>0</v>
      </c>
      <c r="J26" s="48">
        <v>44642</v>
      </c>
      <c r="K26" s="48">
        <v>602672</v>
      </c>
      <c r="L26" s="64" t="s">
        <v>41</v>
      </c>
      <c r="M26" s="6" t="str">
        <f>IFERROR(VLOOKUP(Table13[[#This Row],[Số hóa đơn]],'Chi tiết tt Mega gửi'!K:L,2,0),"")</f>
        <v/>
      </c>
      <c r="O26" s="32">
        <f>IF(Table13[[#This Row],[Phân loại]]="Tồn đầu kỳ",Table13[[#This Row],[Tổng giá trị]],0)</f>
        <v>602672</v>
      </c>
      <c r="P26" s="7">
        <f>IF(Table13[[#This Row],[Số còn phải thu ĐK]]&lt;&gt;0,0,IF(Table13[[#This Row],[Phân loại]]="Bán hàng",Table13[[#This Row],[Tổng giá trị]],-Table13[[#This Row],[Tổng giá trị]]))</f>
        <v>0</v>
      </c>
      <c r="Q26" s="32">
        <f t="shared" ref="Q26:Q27" si="5">IF(M26&lt;&gt;"",IF(O26&lt;&gt;0,O26,P26),0)</f>
        <v>0</v>
      </c>
      <c r="R26" s="7">
        <f>Table13[[#This Row],[Số còn phải thu ĐK]]+Table13[[#This Row],[Giá Trị HD sau CK]]-Table13[[#This Row],[Số tiền đã thu]]</f>
        <v>602672</v>
      </c>
      <c r="S26" s="6">
        <f>IF(Table13[[#This Row],[Ngày hóa đơn]]&lt;&gt;"",Table13[[#This Row],[Ngày hóa đơn]],IF(Table13[[#This Row],[Ngày hạch toán]]&lt;&gt;"",Table13[[#This Row],[Ngày hạch toán]],""))</f>
        <v>45983</v>
      </c>
      <c r="T26" s="7"/>
      <c r="U26" s="6">
        <f>IF(Table13[[#This Row],[Ngày tính CN]]="","",S26+T26)</f>
        <v>45983</v>
      </c>
      <c r="V26" s="32">
        <f ca="1">IF(Table13[[#This Row],[Hạn thanh toán]]="","",IF((U26-NOW())&lt;0,0,(U26-NOW())))</f>
        <v>0</v>
      </c>
      <c r="W26" s="32"/>
      <c r="X26" s="32">
        <f t="shared" ref="X26:X27" ca="1" si="6">IF(OR(U26="",R26=0),"",IF((U26-NOW())&lt;0,-(U26-NOW()),0))</f>
        <v>311.35975370370579</v>
      </c>
      <c r="Y26" s="2" t="str">
        <f t="shared" ref="Y26:Y27" ca="1" si="7">IF(R26=0,"Đã thanh toán",IF(X26="","",IF(X26&lt;=0,"Chưa đến hạn thanh toán",IF(X26&lt;=30,"Nợ quá hạn 30 ngày",IF(X26&lt;=60,"Nợ quá hạn từ 30 ngày đến 60 ngày",IF(X26&lt;=90,"Nợ quá hạn từ 60 ngày đến 90 ngày",IF(X26&lt;=120,"Nợ quá hạn từ 90 ngày đến 120 ngày","Nợ quá hạn hơn 120 ngày có khả năng mất thanh toán")))))))</f>
        <v>Nợ quá hạn hơn 120 ngày có khả năng mất thanh toán</v>
      </c>
      <c r="Z26" s="42">
        <f t="shared" si="3"/>
        <v>45983</v>
      </c>
      <c r="AA26" s="42" t="str">
        <f t="shared" si="4"/>
        <v/>
      </c>
      <c r="AD26" s="2" t="str">
        <f>VLOOKUP($A26,MA_KH!$A:$Q,MA_KH!O$1,0)</f>
        <v>MEGA</v>
      </c>
      <c r="AE26" s="2" t="str">
        <f>VLOOKUP($A26,MA_KH!$A:$Q,MA_KH!P$1,0)</f>
        <v>CÔNG TY TNHH MM MEGA MARKET (VIỆT NAM)</v>
      </c>
      <c r="AG26" s="91" t="str">
        <f>Table13[[#This Row],[Số hóa đơn]]&amp;Table13[[#This Row],[Tổng giá trị]]</f>
        <v>00080322602672</v>
      </c>
    </row>
    <row r="27" spans="1:33" ht="25.5" hidden="1" customHeight="1" x14ac:dyDescent="0.2">
      <c r="A27" s="50" t="s">
        <v>101</v>
      </c>
      <c r="B27" s="50" t="s">
        <v>102</v>
      </c>
      <c r="C27" s="51">
        <v>45983</v>
      </c>
      <c r="D27" s="50" t="s">
        <v>14597</v>
      </c>
      <c r="E27" s="51">
        <v>45983</v>
      </c>
      <c r="F27" s="50" t="s">
        <v>18761</v>
      </c>
      <c r="G27" s="50" t="s">
        <v>14598</v>
      </c>
      <c r="H27" s="52">
        <v>9911900</v>
      </c>
      <c r="I27" s="53">
        <v>0</v>
      </c>
      <c r="J27" s="52">
        <v>792952</v>
      </c>
      <c r="K27" s="52">
        <v>10704852</v>
      </c>
      <c r="L27" s="64" t="s">
        <v>41</v>
      </c>
      <c r="M27" s="6" t="str">
        <f>IFERROR(VLOOKUP(Table13[[#This Row],[Số hóa đơn]],'Chi tiết tt Mega gửi'!K:L,2,0),"")</f>
        <v/>
      </c>
      <c r="O27" s="32">
        <f>IF(Table13[[#This Row],[Phân loại]]="Tồn đầu kỳ",Table13[[#This Row],[Tổng giá trị]],0)</f>
        <v>10704852</v>
      </c>
      <c r="P27" s="7">
        <f>IF(Table13[[#This Row],[Số còn phải thu ĐK]]&lt;&gt;0,0,IF(Table13[[#This Row],[Phân loại]]="Bán hàng",Table13[[#This Row],[Tổng giá trị]],-Table13[[#This Row],[Tổng giá trị]]))</f>
        <v>0</v>
      </c>
      <c r="Q27" s="32">
        <f t="shared" si="5"/>
        <v>0</v>
      </c>
      <c r="R27" s="7">
        <f>Table13[[#This Row],[Số còn phải thu ĐK]]+Table13[[#This Row],[Giá Trị HD sau CK]]-Table13[[#This Row],[Số tiền đã thu]]</f>
        <v>10704852</v>
      </c>
      <c r="S27" s="6">
        <f>IF(Table13[[#This Row],[Ngày hóa đơn]]&lt;&gt;"",Table13[[#This Row],[Ngày hóa đơn]],IF(Table13[[#This Row],[Ngày hạch toán]]&lt;&gt;"",Table13[[#This Row],[Ngày hạch toán]],""))</f>
        <v>45983</v>
      </c>
      <c r="T27" s="7"/>
      <c r="U27" s="6">
        <f>IF(Table13[[#This Row],[Ngày tính CN]]="","",S27+T27)</f>
        <v>45983</v>
      </c>
      <c r="V27" s="32">
        <f ca="1">IF(Table13[[#This Row],[Hạn thanh toán]]="","",IF((U27-NOW())&lt;0,0,(U27-NOW())))</f>
        <v>0</v>
      </c>
      <c r="W27" s="32"/>
      <c r="X27" s="32">
        <f t="shared" ca="1" si="6"/>
        <v>311.35975370370579</v>
      </c>
      <c r="Y27" s="2" t="str">
        <f t="shared" ca="1" si="7"/>
        <v>Nợ quá hạn hơn 120 ngày có khả năng mất thanh toán</v>
      </c>
      <c r="Z27" s="42">
        <f t="shared" si="3"/>
        <v>45983</v>
      </c>
      <c r="AA27" s="42" t="str">
        <f t="shared" si="4"/>
        <v/>
      </c>
      <c r="AD27" s="2" t="str">
        <f>VLOOKUP($A27,MA_KH!$A:$Q,MA_KH!O$1,0)</f>
        <v>MEGA</v>
      </c>
      <c r="AE27" s="2" t="str">
        <f>VLOOKUP($A27,MA_KH!$A:$Q,MA_KH!P$1,0)</f>
        <v>CÔNG TY TNHH MM MEGA MARKET (VIỆT NAM)</v>
      </c>
      <c r="AG27" s="91" t="str">
        <f>Table13[[#This Row],[Số hóa đơn]]&amp;Table13[[#This Row],[Tổng giá trị]]</f>
        <v>0008032310704852</v>
      </c>
    </row>
    <row r="28" spans="1:33" ht="25.5" hidden="1" customHeight="1" x14ac:dyDescent="0.2">
      <c r="A28" s="50" t="s">
        <v>101</v>
      </c>
      <c r="B28" s="50" t="s">
        <v>102</v>
      </c>
      <c r="C28" s="51">
        <v>45983</v>
      </c>
      <c r="D28" s="50" t="s">
        <v>14599</v>
      </c>
      <c r="E28" s="51">
        <v>45983</v>
      </c>
      <c r="F28" s="50" t="s">
        <v>18762</v>
      </c>
      <c r="G28" s="50" t="s">
        <v>14600</v>
      </c>
      <c r="H28" s="52">
        <v>3849940</v>
      </c>
      <c r="I28" s="53">
        <v>0</v>
      </c>
      <c r="J28" s="52">
        <v>307995</v>
      </c>
      <c r="K28" s="52">
        <v>4157935</v>
      </c>
      <c r="L28" s="64" t="s">
        <v>41</v>
      </c>
      <c r="M28" s="6" t="str">
        <f>IFERROR(VLOOKUP(Table13[[#This Row],[Số hóa đơn]],'Chi tiết tt Mega gửi'!K:L,2,0),"")</f>
        <v/>
      </c>
      <c r="O28" s="32">
        <f>IF(Table13[[#This Row],[Phân loại]]="Tồn đầu kỳ",Table13[[#This Row],[Tổng giá trị]],0)</f>
        <v>4157935</v>
      </c>
      <c r="P28" s="7">
        <f>IF(Table13[[#This Row],[Số còn phải thu ĐK]]&lt;&gt;0,0,IF(Table13[[#This Row],[Phân loại]]="Bán hàng",Table13[[#This Row],[Tổng giá trị]],-Table13[[#This Row],[Tổng giá trị]]))</f>
        <v>0</v>
      </c>
      <c r="Q28" s="32">
        <f>IF(M28&lt;&gt;"",IF(O28&lt;&gt;0,O28,P28),0)</f>
        <v>0</v>
      </c>
      <c r="R28" s="7">
        <f>Table13[[#This Row],[Số còn phải thu ĐK]]+Table13[[#This Row],[Giá Trị HD sau CK]]-Table13[[#This Row],[Số tiền đã thu]]</f>
        <v>4157935</v>
      </c>
      <c r="S28" s="6">
        <f>IF(Table13[[#This Row],[Ngày hóa đơn]]&lt;&gt;"",Table13[[#This Row],[Ngày hóa đơn]],IF(Table13[[#This Row],[Ngày hạch toán]]&lt;&gt;"",Table13[[#This Row],[Ngày hạch toán]],""))</f>
        <v>45983</v>
      </c>
      <c r="T28" s="7"/>
      <c r="U28" s="6">
        <f>IF(Table13[[#This Row],[Ngày tính CN]]="","",S28+T28)</f>
        <v>45983</v>
      </c>
      <c r="V28" s="32">
        <f ca="1">IF(Table13[[#This Row],[Hạn thanh toán]]="","",IF((U28-NOW())&lt;0,0,(U28-NOW())))</f>
        <v>0</v>
      </c>
      <c r="W28" s="32"/>
      <c r="X28" s="32">
        <f ca="1">IF(OR(U28="",R28=0),"",IF((U28-NOW())&lt;0,-(U28-NOW()),0))</f>
        <v>311.35975370370579</v>
      </c>
      <c r="Y28" s="2" t="str">
        <f ca="1">IF(R28=0,"Đã thanh toán",IF(X28="","",IF(X28&lt;=0,"Chưa đến hạn thanh toán",IF(X28&lt;=30,"Nợ quá hạn 30 ngày",IF(X28&lt;=60,"Nợ quá hạn từ 30 ngày đến 60 ngày",IF(X28&lt;=90,"Nợ quá hạn từ 60 ngày đến 90 ngày",IF(X28&lt;=120,"Nợ quá hạn từ 90 ngày đến 120 ngày","Nợ quá hạn hơn 120 ngày có khả năng mất thanh toán")))))))</f>
        <v>Nợ quá hạn hơn 120 ngày có khả năng mất thanh toán</v>
      </c>
      <c r="Z28" s="42">
        <f t="shared" si="3"/>
        <v>45983</v>
      </c>
      <c r="AA28" s="42" t="str">
        <f t="shared" si="4"/>
        <v/>
      </c>
      <c r="AD28" s="2" t="str">
        <f>VLOOKUP($A28,MA_KH!$A:$Q,MA_KH!O$1,0)</f>
        <v>MEGA</v>
      </c>
      <c r="AE28" s="2" t="str">
        <f>VLOOKUP($A28,MA_KH!$A:$Q,MA_KH!P$1,0)</f>
        <v>CÔNG TY TNHH MM MEGA MARKET (VIỆT NAM)</v>
      </c>
      <c r="AG28" s="91" t="str">
        <f>Table13[[#This Row],[Số hóa đơn]]&amp;Table13[[#This Row],[Tổng giá trị]]</f>
        <v>000803344157935</v>
      </c>
    </row>
    <row r="29" spans="1:33" ht="25.5" hidden="1" customHeight="1" x14ac:dyDescent="0.2">
      <c r="A29" s="46" t="s">
        <v>199</v>
      </c>
      <c r="B29" s="46" t="s">
        <v>200</v>
      </c>
      <c r="C29" s="47">
        <v>45985</v>
      </c>
      <c r="D29" s="46" t="s">
        <v>14601</v>
      </c>
      <c r="E29" s="47">
        <v>45985</v>
      </c>
      <c r="F29" s="46" t="s">
        <v>18763</v>
      </c>
      <c r="G29" s="46" t="s">
        <v>14602</v>
      </c>
      <c r="H29" s="48">
        <v>500360</v>
      </c>
      <c r="I29" s="49">
        <v>0</v>
      </c>
      <c r="J29" s="48">
        <v>40029</v>
      </c>
      <c r="K29" s="48">
        <v>540389</v>
      </c>
      <c r="L29" s="64" t="s">
        <v>41</v>
      </c>
      <c r="M29" s="6" t="str">
        <f>IFERROR(VLOOKUP(Table13[[#This Row],[Số hóa đơn]],'Chi tiết tt Mega gửi'!K:L,2,0),"")</f>
        <v/>
      </c>
      <c r="O29" s="32">
        <f>IF(Table13[[#This Row],[Phân loại]]="Tồn đầu kỳ",Table13[[#This Row],[Tổng giá trị]],0)</f>
        <v>540389</v>
      </c>
      <c r="P29" s="7">
        <f>IF(Table13[[#This Row],[Số còn phải thu ĐK]]&lt;&gt;0,0,IF(Table13[[#This Row],[Phân loại]]="Bán hàng",Table13[[#This Row],[Tổng giá trị]],-Table13[[#This Row],[Tổng giá trị]]))</f>
        <v>0</v>
      </c>
      <c r="Q29" s="32">
        <f t="shared" ref="Q29:Q55" si="8">IF(M29&lt;&gt;"",IF(O29&lt;&gt;0,O29,P29),0)</f>
        <v>0</v>
      </c>
      <c r="R29" s="7">
        <f>Table13[[#This Row],[Số còn phải thu ĐK]]+Table13[[#This Row],[Giá Trị HD sau CK]]-Table13[[#This Row],[Số tiền đã thu]]</f>
        <v>540389</v>
      </c>
      <c r="S29" s="6">
        <f>IF(Table13[[#This Row],[Ngày hóa đơn]]&lt;&gt;"",Table13[[#This Row],[Ngày hóa đơn]],IF(Table13[[#This Row],[Ngày hạch toán]]&lt;&gt;"",Table13[[#This Row],[Ngày hạch toán]],""))</f>
        <v>45985</v>
      </c>
      <c r="T29" s="7"/>
      <c r="U29" s="6">
        <f>IF(Table13[[#This Row],[Ngày tính CN]]="","",S29+T29)</f>
        <v>45985</v>
      </c>
      <c r="V29" s="32">
        <f ca="1">IF(Table13[[#This Row],[Hạn thanh toán]]="","",IF((U29-NOW())&lt;0,0,(U29-NOW())))</f>
        <v>0</v>
      </c>
      <c r="W29" s="32"/>
      <c r="X29" s="32">
        <f t="shared" ref="X29:X55" ca="1" si="9">IF(OR(U29="",R29=0),"",IF((U29-NOW())&lt;0,-(U29-NOW()),0))</f>
        <v>309.35975370370579</v>
      </c>
      <c r="Y29" s="2" t="str">
        <f t="shared" ref="Y29:Y55" ca="1" si="10">IF(R29=0,"Đã thanh toán",IF(X29="","",IF(X29&lt;=0,"Chưa đến hạn thanh toán",IF(X29&lt;=30,"Nợ quá hạn 30 ngày",IF(X29&lt;=60,"Nợ quá hạn từ 30 ngày đến 60 ngày",IF(X29&lt;=90,"Nợ quá hạn từ 60 ngày đến 90 ngày",IF(X29&lt;=120,"Nợ quá hạn từ 90 ngày đến 120 ngày","Nợ quá hạn hơn 120 ngày có khả năng mất thanh toán")))))))</f>
        <v>Nợ quá hạn hơn 120 ngày có khả năng mất thanh toán</v>
      </c>
      <c r="Z29" s="42">
        <f t="shared" si="3"/>
        <v>45985</v>
      </c>
      <c r="AA29" s="42" t="str">
        <f t="shared" si="4"/>
        <v/>
      </c>
      <c r="AD29" s="2" t="str">
        <f>VLOOKUP($A29,MA_KH!$A:$Q,MA_KH!O$1,0)</f>
        <v>MEGA</v>
      </c>
      <c r="AE29" s="2" t="str">
        <f>VLOOKUP($A29,MA_KH!$A:$Q,MA_KH!P$1,0)</f>
        <v>CÔNG TY TNHH MM MEGA MARKET (VIỆT NAM)</v>
      </c>
      <c r="AG29" s="91" t="str">
        <f>Table13[[#This Row],[Số hóa đơn]]&amp;Table13[[#This Row],[Tổng giá trị]]</f>
        <v>00079362540389</v>
      </c>
    </row>
    <row r="30" spans="1:33" ht="25.5" hidden="1" customHeight="1" x14ac:dyDescent="0.2">
      <c r="A30" s="46" t="s">
        <v>199</v>
      </c>
      <c r="B30" s="46" t="s">
        <v>200</v>
      </c>
      <c r="C30" s="47">
        <v>45985</v>
      </c>
      <c r="D30" s="46" t="s">
        <v>14603</v>
      </c>
      <c r="E30" s="47">
        <v>45985</v>
      </c>
      <c r="F30" s="46" t="s">
        <v>18764</v>
      </c>
      <c r="G30" s="46" t="s">
        <v>14604</v>
      </c>
      <c r="H30" s="48">
        <v>2143180</v>
      </c>
      <c r="I30" s="49">
        <v>0</v>
      </c>
      <c r="J30" s="48">
        <v>171454</v>
      </c>
      <c r="K30" s="48">
        <v>2314634</v>
      </c>
      <c r="L30" s="64" t="s">
        <v>41</v>
      </c>
      <c r="M30" s="6" t="str">
        <f>IFERROR(VLOOKUP(Table13[[#This Row],[Số hóa đơn]],'Chi tiết tt Mega gửi'!K:L,2,0),"")</f>
        <v/>
      </c>
      <c r="O30" s="32">
        <f>IF(Table13[[#This Row],[Phân loại]]="Tồn đầu kỳ",Table13[[#This Row],[Tổng giá trị]],0)</f>
        <v>2314634</v>
      </c>
      <c r="P30" s="7">
        <f>IF(Table13[[#This Row],[Số còn phải thu ĐK]]&lt;&gt;0,0,IF(Table13[[#This Row],[Phân loại]]="Bán hàng",Table13[[#This Row],[Tổng giá trị]],-Table13[[#This Row],[Tổng giá trị]]))</f>
        <v>0</v>
      </c>
      <c r="Q30" s="32">
        <f t="shared" si="8"/>
        <v>0</v>
      </c>
      <c r="R30" s="7">
        <f>Table13[[#This Row],[Số còn phải thu ĐK]]+Table13[[#This Row],[Giá Trị HD sau CK]]-Table13[[#This Row],[Số tiền đã thu]]</f>
        <v>2314634</v>
      </c>
      <c r="S30" s="6">
        <f>IF(Table13[[#This Row],[Ngày hóa đơn]]&lt;&gt;"",Table13[[#This Row],[Ngày hóa đơn]],IF(Table13[[#This Row],[Ngày hạch toán]]&lt;&gt;"",Table13[[#This Row],[Ngày hạch toán]],""))</f>
        <v>45985</v>
      </c>
      <c r="T30" s="7"/>
      <c r="U30" s="6">
        <f>IF(Table13[[#This Row],[Ngày tính CN]]="","",S30+T30)</f>
        <v>45985</v>
      </c>
      <c r="V30" s="32">
        <f ca="1">IF(Table13[[#This Row],[Hạn thanh toán]]="","",IF((U30-NOW())&lt;0,0,(U30-NOW())))</f>
        <v>0</v>
      </c>
      <c r="W30" s="32"/>
      <c r="X30" s="32">
        <f t="shared" ca="1" si="9"/>
        <v>309.35975370370579</v>
      </c>
      <c r="Y30" s="2" t="str">
        <f t="shared" ca="1" si="10"/>
        <v>Nợ quá hạn hơn 120 ngày có khả năng mất thanh toán</v>
      </c>
      <c r="Z30" s="42">
        <f t="shared" si="3"/>
        <v>45985</v>
      </c>
      <c r="AA30" s="42" t="str">
        <f t="shared" si="4"/>
        <v/>
      </c>
      <c r="AD30" s="2" t="str">
        <f>VLOOKUP($A30,MA_KH!$A:$Q,MA_KH!O$1,0)</f>
        <v>MEGA</v>
      </c>
      <c r="AE30" s="2" t="str">
        <f>VLOOKUP($A30,MA_KH!$A:$Q,MA_KH!P$1,0)</f>
        <v>CÔNG TY TNHH MM MEGA MARKET (VIỆT NAM)</v>
      </c>
      <c r="AG30" s="91" t="str">
        <f>Table13[[#This Row],[Số hóa đơn]]&amp;Table13[[#This Row],[Tổng giá trị]]</f>
        <v>000793632314634</v>
      </c>
    </row>
    <row r="31" spans="1:33" ht="25.5" hidden="1" customHeight="1" x14ac:dyDescent="0.2">
      <c r="A31" s="46" t="s">
        <v>191</v>
      </c>
      <c r="B31" s="46" t="s">
        <v>192</v>
      </c>
      <c r="C31" s="47">
        <v>45985</v>
      </c>
      <c r="D31" s="46" t="s">
        <v>14605</v>
      </c>
      <c r="E31" s="47">
        <v>45985</v>
      </c>
      <c r="F31" s="46" t="s">
        <v>18765</v>
      </c>
      <c r="G31" s="46" t="s">
        <v>14606</v>
      </c>
      <c r="H31" s="48">
        <v>2381320</v>
      </c>
      <c r="I31" s="49">
        <v>0</v>
      </c>
      <c r="J31" s="48">
        <v>190506</v>
      </c>
      <c r="K31" s="48">
        <v>2571826</v>
      </c>
      <c r="L31" s="64" t="s">
        <v>41</v>
      </c>
      <c r="M31" s="6" t="str">
        <f>IFERROR(VLOOKUP(Table13[[#This Row],[Số hóa đơn]],'Chi tiết tt Mega gửi'!K:L,2,0),"")</f>
        <v/>
      </c>
      <c r="O31" s="32">
        <f>IF(Table13[[#This Row],[Phân loại]]="Tồn đầu kỳ",Table13[[#This Row],[Tổng giá trị]],0)</f>
        <v>2571826</v>
      </c>
      <c r="P31" s="7">
        <f>IF(Table13[[#This Row],[Số còn phải thu ĐK]]&lt;&gt;0,0,IF(Table13[[#This Row],[Phân loại]]="Bán hàng",Table13[[#This Row],[Tổng giá trị]],-Table13[[#This Row],[Tổng giá trị]]))</f>
        <v>0</v>
      </c>
      <c r="Q31" s="32">
        <f t="shared" si="8"/>
        <v>0</v>
      </c>
      <c r="R31" s="7">
        <f>Table13[[#This Row],[Số còn phải thu ĐK]]+Table13[[#This Row],[Giá Trị HD sau CK]]-Table13[[#This Row],[Số tiền đã thu]]</f>
        <v>2571826</v>
      </c>
      <c r="S31" s="6">
        <f>IF(Table13[[#This Row],[Ngày hóa đơn]]&lt;&gt;"",Table13[[#This Row],[Ngày hóa đơn]],IF(Table13[[#This Row],[Ngày hạch toán]]&lt;&gt;"",Table13[[#This Row],[Ngày hạch toán]],""))</f>
        <v>45985</v>
      </c>
      <c r="T31" s="7"/>
      <c r="U31" s="6">
        <f>IF(Table13[[#This Row],[Ngày tính CN]]="","",S31+T31)</f>
        <v>45985</v>
      </c>
      <c r="V31" s="32">
        <f ca="1">IF(Table13[[#This Row],[Hạn thanh toán]]="","",IF((U31-NOW())&lt;0,0,(U31-NOW())))</f>
        <v>0</v>
      </c>
      <c r="W31" s="32"/>
      <c r="X31" s="32">
        <f t="shared" ca="1" si="9"/>
        <v>309.35975370370579</v>
      </c>
      <c r="Y31" s="2" t="str">
        <f t="shared" ca="1" si="10"/>
        <v>Nợ quá hạn hơn 120 ngày có khả năng mất thanh toán</v>
      </c>
      <c r="Z31" s="42">
        <f t="shared" si="3"/>
        <v>45985</v>
      </c>
      <c r="AA31" s="42" t="str">
        <f t="shared" si="4"/>
        <v/>
      </c>
      <c r="AD31" s="2" t="str">
        <f>VLOOKUP($A31,MA_KH!$A:$Q,MA_KH!O$1,0)</f>
        <v>MEGA</v>
      </c>
      <c r="AE31" s="2" t="str">
        <f>VLOOKUP($A31,MA_KH!$A:$Q,MA_KH!P$1,0)</f>
        <v>CÔNG TY TNHH MM MEGA MARKET (VIỆT NAM)</v>
      </c>
      <c r="AG31" s="91" t="str">
        <f>Table13[[#This Row],[Số hóa đơn]]&amp;Table13[[#This Row],[Tổng giá trị]]</f>
        <v>000793642571826</v>
      </c>
    </row>
    <row r="32" spans="1:33" ht="25.5" hidden="1" customHeight="1" x14ac:dyDescent="0.2">
      <c r="A32" s="46" t="s">
        <v>195</v>
      </c>
      <c r="B32" s="46" t="s">
        <v>196</v>
      </c>
      <c r="C32" s="47">
        <v>45985</v>
      </c>
      <c r="D32" s="46" t="s">
        <v>14607</v>
      </c>
      <c r="E32" s="47">
        <v>45985</v>
      </c>
      <c r="F32" s="46" t="s">
        <v>18766</v>
      </c>
      <c r="G32" s="46" t="s">
        <v>14608</v>
      </c>
      <c r="H32" s="48">
        <v>1519860</v>
      </c>
      <c r="I32" s="49">
        <v>0</v>
      </c>
      <c r="J32" s="48">
        <v>121589</v>
      </c>
      <c r="K32" s="48">
        <v>1641449</v>
      </c>
      <c r="L32" s="64" t="s">
        <v>41</v>
      </c>
      <c r="M32" s="6" t="str">
        <f>IFERROR(VLOOKUP(Table13[[#This Row],[Số hóa đơn]],'Chi tiết tt Mega gửi'!K:L,2,0),"")</f>
        <v/>
      </c>
      <c r="O32" s="32">
        <f>IF(Table13[[#This Row],[Phân loại]]="Tồn đầu kỳ",Table13[[#This Row],[Tổng giá trị]],0)</f>
        <v>1641449</v>
      </c>
      <c r="P32" s="7">
        <f>IF(Table13[[#This Row],[Số còn phải thu ĐK]]&lt;&gt;0,0,IF(Table13[[#This Row],[Phân loại]]="Bán hàng",Table13[[#This Row],[Tổng giá trị]],-Table13[[#This Row],[Tổng giá trị]]))</f>
        <v>0</v>
      </c>
      <c r="Q32" s="32">
        <f t="shared" si="8"/>
        <v>0</v>
      </c>
      <c r="R32" s="7">
        <f>Table13[[#This Row],[Số còn phải thu ĐK]]+Table13[[#This Row],[Giá Trị HD sau CK]]-Table13[[#This Row],[Số tiền đã thu]]</f>
        <v>1641449</v>
      </c>
      <c r="S32" s="6">
        <f>IF(Table13[[#This Row],[Ngày hóa đơn]]&lt;&gt;"",Table13[[#This Row],[Ngày hóa đơn]],IF(Table13[[#This Row],[Ngày hạch toán]]&lt;&gt;"",Table13[[#This Row],[Ngày hạch toán]],""))</f>
        <v>45985</v>
      </c>
      <c r="T32" s="7"/>
      <c r="U32" s="6">
        <f>IF(Table13[[#This Row],[Ngày tính CN]]="","",S32+T32)</f>
        <v>45985</v>
      </c>
      <c r="V32" s="32">
        <f ca="1">IF(Table13[[#This Row],[Hạn thanh toán]]="","",IF((U32-NOW())&lt;0,0,(U32-NOW())))</f>
        <v>0</v>
      </c>
      <c r="W32" s="32"/>
      <c r="X32" s="32">
        <f t="shared" ca="1" si="9"/>
        <v>309.35975370370579</v>
      </c>
      <c r="Y32" s="2" t="str">
        <f t="shared" ca="1" si="10"/>
        <v>Nợ quá hạn hơn 120 ngày có khả năng mất thanh toán</v>
      </c>
      <c r="Z32" s="42">
        <f t="shared" si="3"/>
        <v>45985</v>
      </c>
      <c r="AA32" s="42" t="str">
        <f t="shared" si="4"/>
        <v/>
      </c>
      <c r="AD32" s="2" t="str">
        <f>VLOOKUP($A32,MA_KH!$A:$Q,MA_KH!O$1,0)</f>
        <v>MEGA</v>
      </c>
      <c r="AE32" s="2" t="str">
        <f>VLOOKUP($A32,MA_KH!$A:$Q,MA_KH!P$1,0)</f>
        <v>CÔNG TY TNHH MM MEGA MARKET (VIỆT NAM)</v>
      </c>
      <c r="AG32" s="91" t="str">
        <f>Table13[[#This Row],[Số hóa đơn]]&amp;Table13[[#This Row],[Tổng giá trị]]</f>
        <v>000793651641449</v>
      </c>
    </row>
    <row r="33" spans="1:33" ht="25.5" hidden="1" customHeight="1" x14ac:dyDescent="0.2">
      <c r="A33" s="46" t="s">
        <v>195</v>
      </c>
      <c r="B33" s="46" t="s">
        <v>196</v>
      </c>
      <c r="C33" s="47">
        <v>45985</v>
      </c>
      <c r="D33" s="46" t="s">
        <v>14609</v>
      </c>
      <c r="E33" s="47">
        <v>45985</v>
      </c>
      <c r="F33" s="46" t="s">
        <v>18767</v>
      </c>
      <c r="G33" s="46" t="s">
        <v>14610</v>
      </c>
      <c r="H33" s="48">
        <v>736000</v>
      </c>
      <c r="I33" s="49">
        <v>0</v>
      </c>
      <c r="J33" s="48">
        <v>58880</v>
      </c>
      <c r="K33" s="48">
        <v>794880</v>
      </c>
      <c r="L33" s="64" t="s">
        <v>41</v>
      </c>
      <c r="M33" s="6" t="str">
        <f>IFERROR(VLOOKUP(Table13[[#This Row],[Số hóa đơn]],'Chi tiết tt Mega gửi'!K:L,2,0),"")</f>
        <v/>
      </c>
      <c r="O33" s="32">
        <f>IF(Table13[[#This Row],[Phân loại]]="Tồn đầu kỳ",Table13[[#This Row],[Tổng giá trị]],0)</f>
        <v>794880</v>
      </c>
      <c r="P33" s="7">
        <f>IF(Table13[[#This Row],[Số còn phải thu ĐK]]&lt;&gt;0,0,IF(Table13[[#This Row],[Phân loại]]="Bán hàng",Table13[[#This Row],[Tổng giá trị]],-Table13[[#This Row],[Tổng giá trị]]))</f>
        <v>0</v>
      </c>
      <c r="Q33" s="32">
        <f t="shared" si="8"/>
        <v>0</v>
      </c>
      <c r="R33" s="7">
        <f>Table13[[#This Row],[Số còn phải thu ĐK]]+Table13[[#This Row],[Giá Trị HD sau CK]]-Table13[[#This Row],[Số tiền đã thu]]</f>
        <v>794880</v>
      </c>
      <c r="S33" s="6">
        <f>IF(Table13[[#This Row],[Ngày hóa đơn]]&lt;&gt;"",Table13[[#This Row],[Ngày hóa đơn]],IF(Table13[[#This Row],[Ngày hạch toán]]&lt;&gt;"",Table13[[#This Row],[Ngày hạch toán]],""))</f>
        <v>45985</v>
      </c>
      <c r="T33" s="7"/>
      <c r="U33" s="6">
        <f>IF(Table13[[#This Row],[Ngày tính CN]]="","",S33+T33)</f>
        <v>45985</v>
      </c>
      <c r="V33" s="32">
        <f ca="1">IF(Table13[[#This Row],[Hạn thanh toán]]="","",IF((U33-NOW())&lt;0,0,(U33-NOW())))</f>
        <v>0</v>
      </c>
      <c r="W33" s="32"/>
      <c r="X33" s="32">
        <f t="shared" ca="1" si="9"/>
        <v>309.35975370370579</v>
      </c>
      <c r="Y33" s="2" t="str">
        <f t="shared" ca="1" si="10"/>
        <v>Nợ quá hạn hơn 120 ngày có khả năng mất thanh toán</v>
      </c>
      <c r="Z33" s="42">
        <f t="shared" si="3"/>
        <v>45985</v>
      </c>
      <c r="AA33" s="42" t="str">
        <f t="shared" si="4"/>
        <v/>
      </c>
      <c r="AD33" s="2" t="str">
        <f>VLOOKUP($A33,MA_KH!$A:$Q,MA_KH!O$1,0)</f>
        <v>MEGA</v>
      </c>
      <c r="AE33" s="2" t="str">
        <f>VLOOKUP($A33,MA_KH!$A:$Q,MA_KH!P$1,0)</f>
        <v>CÔNG TY TNHH MM MEGA MARKET (VIỆT NAM)</v>
      </c>
      <c r="AG33" s="91" t="str">
        <f>Table13[[#This Row],[Số hóa đơn]]&amp;Table13[[#This Row],[Tổng giá trị]]</f>
        <v>00079366794880</v>
      </c>
    </row>
    <row r="34" spans="1:33" ht="25.5" hidden="1" customHeight="1" x14ac:dyDescent="0.2">
      <c r="A34" s="46" t="s">
        <v>197</v>
      </c>
      <c r="B34" s="46" t="s">
        <v>198</v>
      </c>
      <c r="C34" s="47">
        <v>45985</v>
      </c>
      <c r="D34" s="46" t="s">
        <v>14611</v>
      </c>
      <c r="E34" s="47">
        <v>45985</v>
      </c>
      <c r="F34" s="46" t="s">
        <v>18768</v>
      </c>
      <c r="G34" s="46" t="s">
        <v>14612</v>
      </c>
      <c r="H34" s="48">
        <v>1468620</v>
      </c>
      <c r="I34" s="49">
        <v>0</v>
      </c>
      <c r="J34" s="48">
        <v>117490</v>
      </c>
      <c r="K34" s="48">
        <v>1586110</v>
      </c>
      <c r="L34" s="64" t="s">
        <v>41</v>
      </c>
      <c r="M34" s="6" t="str">
        <f>IFERROR(VLOOKUP(Table13[[#This Row],[Số hóa đơn]],'Chi tiết tt Mega gửi'!K:L,2,0),"")</f>
        <v/>
      </c>
      <c r="O34" s="32">
        <f>IF(Table13[[#This Row],[Phân loại]]="Tồn đầu kỳ",Table13[[#This Row],[Tổng giá trị]],0)</f>
        <v>1586110</v>
      </c>
      <c r="P34" s="7">
        <f>IF(Table13[[#This Row],[Số còn phải thu ĐK]]&lt;&gt;0,0,IF(Table13[[#This Row],[Phân loại]]="Bán hàng",Table13[[#This Row],[Tổng giá trị]],-Table13[[#This Row],[Tổng giá trị]]))</f>
        <v>0</v>
      </c>
      <c r="Q34" s="32">
        <f t="shared" si="8"/>
        <v>0</v>
      </c>
      <c r="R34" s="7">
        <f>Table13[[#This Row],[Số còn phải thu ĐK]]+Table13[[#This Row],[Giá Trị HD sau CK]]-Table13[[#This Row],[Số tiền đã thu]]</f>
        <v>1586110</v>
      </c>
      <c r="S34" s="6">
        <f>IF(Table13[[#This Row],[Ngày hóa đơn]]&lt;&gt;"",Table13[[#This Row],[Ngày hóa đơn]],IF(Table13[[#This Row],[Ngày hạch toán]]&lt;&gt;"",Table13[[#This Row],[Ngày hạch toán]],""))</f>
        <v>45985</v>
      </c>
      <c r="T34" s="7"/>
      <c r="U34" s="6">
        <f>IF(Table13[[#This Row],[Ngày tính CN]]="","",S34+T34)</f>
        <v>45985</v>
      </c>
      <c r="V34" s="32">
        <f ca="1">IF(Table13[[#This Row],[Hạn thanh toán]]="","",IF((U34-NOW())&lt;0,0,(U34-NOW())))</f>
        <v>0</v>
      </c>
      <c r="W34" s="32"/>
      <c r="X34" s="32">
        <f t="shared" ca="1" si="9"/>
        <v>309.35975370370579</v>
      </c>
      <c r="Y34" s="2" t="str">
        <f t="shared" ca="1" si="10"/>
        <v>Nợ quá hạn hơn 120 ngày có khả năng mất thanh toán</v>
      </c>
      <c r="Z34" s="42">
        <f t="shared" si="3"/>
        <v>45985</v>
      </c>
      <c r="AA34" s="42" t="str">
        <f t="shared" si="4"/>
        <v/>
      </c>
      <c r="AD34" s="2" t="str">
        <f>VLOOKUP($A34,MA_KH!$A:$Q,MA_KH!O$1,0)</f>
        <v>MEGA</v>
      </c>
      <c r="AE34" s="2" t="str">
        <f>VLOOKUP($A34,MA_KH!$A:$Q,MA_KH!P$1,0)</f>
        <v>CÔNG TY TNHH MM MEGA MARKET (VIỆT NAM)</v>
      </c>
      <c r="AG34" s="91" t="str">
        <f>Table13[[#This Row],[Số hóa đơn]]&amp;Table13[[#This Row],[Tổng giá trị]]</f>
        <v>000793671586110</v>
      </c>
    </row>
    <row r="35" spans="1:33" ht="25.5" hidden="1" customHeight="1" x14ac:dyDescent="0.2">
      <c r="A35" s="46" t="s">
        <v>252</v>
      </c>
      <c r="B35" s="46" t="s">
        <v>253</v>
      </c>
      <c r="C35" s="47">
        <v>45985</v>
      </c>
      <c r="D35" s="46" t="s">
        <v>14613</v>
      </c>
      <c r="E35" s="47">
        <v>45985</v>
      </c>
      <c r="F35" s="46" t="s">
        <v>18769</v>
      </c>
      <c r="G35" s="46" t="s">
        <v>14614</v>
      </c>
      <c r="H35" s="48">
        <v>2430450</v>
      </c>
      <c r="I35" s="49">
        <v>0</v>
      </c>
      <c r="J35" s="48">
        <v>194436</v>
      </c>
      <c r="K35" s="48">
        <v>2624886</v>
      </c>
      <c r="L35" s="64" t="s">
        <v>41</v>
      </c>
      <c r="M35" s="6" t="str">
        <f>IFERROR(VLOOKUP(Table13[[#This Row],[Số hóa đơn]],'Chi tiết tt Mega gửi'!K:L,2,0),"")</f>
        <v/>
      </c>
      <c r="O35" s="32">
        <f>IF(Table13[[#This Row],[Phân loại]]="Tồn đầu kỳ",Table13[[#This Row],[Tổng giá trị]],0)</f>
        <v>2624886</v>
      </c>
      <c r="P35" s="7">
        <f>IF(Table13[[#This Row],[Số còn phải thu ĐK]]&lt;&gt;0,0,IF(Table13[[#This Row],[Phân loại]]="Bán hàng",Table13[[#This Row],[Tổng giá trị]],-Table13[[#This Row],[Tổng giá trị]]))</f>
        <v>0</v>
      </c>
      <c r="Q35" s="32">
        <f t="shared" si="8"/>
        <v>0</v>
      </c>
      <c r="R35" s="7">
        <f>Table13[[#This Row],[Số còn phải thu ĐK]]+Table13[[#This Row],[Giá Trị HD sau CK]]-Table13[[#This Row],[Số tiền đã thu]]</f>
        <v>2624886</v>
      </c>
      <c r="S35" s="6">
        <f>IF(Table13[[#This Row],[Ngày hóa đơn]]&lt;&gt;"",Table13[[#This Row],[Ngày hóa đơn]],IF(Table13[[#This Row],[Ngày hạch toán]]&lt;&gt;"",Table13[[#This Row],[Ngày hạch toán]],""))</f>
        <v>45985</v>
      </c>
      <c r="T35" s="7"/>
      <c r="U35" s="6">
        <f>IF(Table13[[#This Row],[Ngày tính CN]]="","",S35+T35)</f>
        <v>45985</v>
      </c>
      <c r="V35" s="32">
        <f ca="1">IF(Table13[[#This Row],[Hạn thanh toán]]="","",IF((U35-NOW())&lt;0,0,(U35-NOW())))</f>
        <v>0</v>
      </c>
      <c r="W35" s="32"/>
      <c r="X35" s="32">
        <f t="shared" ca="1" si="9"/>
        <v>309.35975370370579</v>
      </c>
      <c r="Y35" s="2" t="str">
        <f t="shared" ca="1" si="10"/>
        <v>Nợ quá hạn hơn 120 ngày có khả năng mất thanh toán</v>
      </c>
      <c r="Z35" s="42">
        <f t="shared" si="3"/>
        <v>45985</v>
      </c>
      <c r="AA35" s="42" t="str">
        <f t="shared" si="4"/>
        <v/>
      </c>
      <c r="AD35" s="2" t="str">
        <f>VLOOKUP($A35,MA_KH!$A:$Q,MA_KH!O$1,0)</f>
        <v>MEGA</v>
      </c>
      <c r="AE35" s="2" t="str">
        <f>VLOOKUP($A35,MA_KH!$A:$Q,MA_KH!P$1,0)</f>
        <v>CÔNG TY TNHH MM MEGA MARKET (VIỆT NAM)</v>
      </c>
      <c r="AG35" s="91" t="str">
        <f>Table13[[#This Row],[Số hóa đơn]]&amp;Table13[[#This Row],[Tổng giá trị]]</f>
        <v>000793682624886</v>
      </c>
    </row>
    <row r="36" spans="1:33" ht="25.5" hidden="1" customHeight="1" x14ac:dyDescent="0.2">
      <c r="A36" s="46" t="s">
        <v>252</v>
      </c>
      <c r="B36" s="46" t="s">
        <v>253</v>
      </c>
      <c r="C36" s="47">
        <v>45985</v>
      </c>
      <c r="D36" s="46" t="s">
        <v>14615</v>
      </c>
      <c r="E36" s="47">
        <v>45985</v>
      </c>
      <c r="F36" s="46" t="s">
        <v>18770</v>
      </c>
      <c r="G36" s="46" t="s">
        <v>14616</v>
      </c>
      <c r="H36" s="48">
        <v>460000</v>
      </c>
      <c r="I36" s="49">
        <v>0</v>
      </c>
      <c r="J36" s="48">
        <v>36800</v>
      </c>
      <c r="K36" s="48">
        <v>496800</v>
      </c>
      <c r="L36" s="64" t="s">
        <v>41</v>
      </c>
      <c r="M36" s="6" t="str">
        <f>IFERROR(VLOOKUP(Table13[[#This Row],[Số hóa đơn]],'Chi tiết tt Mega gửi'!K:L,2,0),"")</f>
        <v/>
      </c>
      <c r="O36" s="32">
        <f>IF(Table13[[#This Row],[Phân loại]]="Tồn đầu kỳ",Table13[[#This Row],[Tổng giá trị]],0)</f>
        <v>496800</v>
      </c>
      <c r="P36" s="7">
        <f>IF(Table13[[#This Row],[Số còn phải thu ĐK]]&lt;&gt;0,0,IF(Table13[[#This Row],[Phân loại]]="Bán hàng",Table13[[#This Row],[Tổng giá trị]],-Table13[[#This Row],[Tổng giá trị]]))</f>
        <v>0</v>
      </c>
      <c r="Q36" s="32">
        <f t="shared" si="8"/>
        <v>0</v>
      </c>
      <c r="R36" s="7">
        <f>Table13[[#This Row],[Số còn phải thu ĐK]]+Table13[[#This Row],[Giá Trị HD sau CK]]-Table13[[#This Row],[Số tiền đã thu]]</f>
        <v>496800</v>
      </c>
      <c r="S36" s="6">
        <f>IF(Table13[[#This Row],[Ngày hóa đơn]]&lt;&gt;"",Table13[[#This Row],[Ngày hóa đơn]],IF(Table13[[#This Row],[Ngày hạch toán]]&lt;&gt;"",Table13[[#This Row],[Ngày hạch toán]],""))</f>
        <v>45985</v>
      </c>
      <c r="T36" s="7"/>
      <c r="U36" s="6">
        <f>IF(Table13[[#This Row],[Ngày tính CN]]="","",S36+T36)</f>
        <v>45985</v>
      </c>
      <c r="V36" s="32">
        <f ca="1">IF(Table13[[#This Row],[Hạn thanh toán]]="","",IF((U36-NOW())&lt;0,0,(U36-NOW())))</f>
        <v>0</v>
      </c>
      <c r="W36" s="32"/>
      <c r="X36" s="32">
        <f t="shared" ca="1" si="9"/>
        <v>309.35975370370579</v>
      </c>
      <c r="Y36" s="2" t="str">
        <f t="shared" ca="1" si="10"/>
        <v>Nợ quá hạn hơn 120 ngày có khả năng mất thanh toán</v>
      </c>
      <c r="Z36" s="42">
        <f t="shared" si="3"/>
        <v>45985</v>
      </c>
      <c r="AA36" s="42" t="str">
        <f t="shared" si="4"/>
        <v/>
      </c>
      <c r="AD36" s="2" t="str">
        <f>VLOOKUP($A36,MA_KH!$A:$Q,MA_KH!O$1,0)</f>
        <v>MEGA</v>
      </c>
      <c r="AE36" s="2" t="str">
        <f>VLOOKUP($A36,MA_KH!$A:$Q,MA_KH!P$1,0)</f>
        <v>CÔNG TY TNHH MM MEGA MARKET (VIỆT NAM)</v>
      </c>
      <c r="AG36" s="91" t="str">
        <f>Table13[[#This Row],[Số hóa đơn]]&amp;Table13[[#This Row],[Tổng giá trị]]</f>
        <v>00079369496800</v>
      </c>
    </row>
    <row r="37" spans="1:33" ht="25.5" hidden="1" customHeight="1" x14ac:dyDescent="0.2">
      <c r="A37" s="46" t="s">
        <v>201</v>
      </c>
      <c r="B37" s="46" t="s">
        <v>202</v>
      </c>
      <c r="C37" s="47">
        <v>45985</v>
      </c>
      <c r="D37" s="46" t="s">
        <v>14617</v>
      </c>
      <c r="E37" s="47">
        <v>45985</v>
      </c>
      <c r="F37" s="46" t="s">
        <v>18771</v>
      </c>
      <c r="G37" s="46" t="s">
        <v>14618</v>
      </c>
      <c r="H37" s="48">
        <v>652500</v>
      </c>
      <c r="I37" s="49">
        <v>0</v>
      </c>
      <c r="J37" s="48">
        <v>52200</v>
      </c>
      <c r="K37" s="48">
        <v>704700</v>
      </c>
      <c r="L37" s="64" t="s">
        <v>41</v>
      </c>
      <c r="M37" s="6" t="str">
        <f>IFERROR(VLOOKUP(Table13[[#This Row],[Số hóa đơn]],'Chi tiết tt Mega gửi'!K:L,2,0),"")</f>
        <v/>
      </c>
      <c r="O37" s="32">
        <f>IF(Table13[[#This Row],[Phân loại]]="Tồn đầu kỳ",Table13[[#This Row],[Tổng giá trị]],0)</f>
        <v>704700</v>
      </c>
      <c r="P37" s="7">
        <f>IF(Table13[[#This Row],[Số còn phải thu ĐK]]&lt;&gt;0,0,IF(Table13[[#This Row],[Phân loại]]="Bán hàng",Table13[[#This Row],[Tổng giá trị]],-Table13[[#This Row],[Tổng giá trị]]))</f>
        <v>0</v>
      </c>
      <c r="Q37" s="32">
        <f t="shared" si="8"/>
        <v>0</v>
      </c>
      <c r="R37" s="7">
        <f>Table13[[#This Row],[Số còn phải thu ĐK]]+Table13[[#This Row],[Giá Trị HD sau CK]]-Table13[[#This Row],[Số tiền đã thu]]</f>
        <v>704700</v>
      </c>
      <c r="S37" s="6">
        <f>IF(Table13[[#This Row],[Ngày hóa đơn]]&lt;&gt;"",Table13[[#This Row],[Ngày hóa đơn]],IF(Table13[[#This Row],[Ngày hạch toán]]&lt;&gt;"",Table13[[#This Row],[Ngày hạch toán]],""))</f>
        <v>45985</v>
      </c>
      <c r="T37" s="7"/>
      <c r="U37" s="6">
        <f>IF(Table13[[#This Row],[Ngày tính CN]]="","",S37+T37)</f>
        <v>45985</v>
      </c>
      <c r="V37" s="32">
        <f ca="1">IF(Table13[[#This Row],[Hạn thanh toán]]="","",IF((U37-NOW())&lt;0,0,(U37-NOW())))</f>
        <v>0</v>
      </c>
      <c r="W37" s="32"/>
      <c r="X37" s="32">
        <f t="shared" ca="1" si="9"/>
        <v>309.35975370370579</v>
      </c>
      <c r="Y37" s="2" t="str">
        <f t="shared" ca="1" si="10"/>
        <v>Nợ quá hạn hơn 120 ngày có khả năng mất thanh toán</v>
      </c>
      <c r="Z37" s="42">
        <f t="shared" si="3"/>
        <v>45985</v>
      </c>
      <c r="AA37" s="42" t="str">
        <f t="shared" si="4"/>
        <v/>
      </c>
      <c r="AD37" s="2" t="str">
        <f>VLOOKUP($A37,MA_KH!$A:$Q,MA_KH!O$1,0)</f>
        <v>MEGA</v>
      </c>
      <c r="AE37" s="2" t="str">
        <f>VLOOKUP($A37,MA_KH!$A:$Q,MA_KH!P$1,0)</f>
        <v>CÔNG TY TNHH MM MEGA MARKET (VIỆT NAM)</v>
      </c>
      <c r="AG37" s="91" t="str">
        <f>Table13[[#This Row],[Số hóa đơn]]&amp;Table13[[#This Row],[Tổng giá trị]]</f>
        <v>00079370704700</v>
      </c>
    </row>
    <row r="38" spans="1:33" ht="25.5" hidden="1" customHeight="1" x14ac:dyDescent="0.2">
      <c r="A38" s="50" t="s">
        <v>201</v>
      </c>
      <c r="B38" s="50" t="s">
        <v>202</v>
      </c>
      <c r="C38" s="51">
        <v>45985</v>
      </c>
      <c r="D38" s="50" t="s">
        <v>14619</v>
      </c>
      <c r="E38" s="51">
        <v>45985</v>
      </c>
      <c r="F38" s="50" t="s">
        <v>18772</v>
      </c>
      <c r="G38" s="50" t="s">
        <v>14620</v>
      </c>
      <c r="H38" s="52">
        <v>808945</v>
      </c>
      <c r="I38" s="53">
        <v>0</v>
      </c>
      <c r="J38" s="52">
        <v>64716</v>
      </c>
      <c r="K38" s="52">
        <v>873661</v>
      </c>
      <c r="L38" s="64" t="s">
        <v>41</v>
      </c>
      <c r="M38" s="6" t="str">
        <f>IFERROR(VLOOKUP(Table13[[#This Row],[Số hóa đơn]],'Chi tiết tt Mega gửi'!K:L,2,0),"")</f>
        <v/>
      </c>
      <c r="O38" s="32">
        <f>IF(Table13[[#This Row],[Phân loại]]="Tồn đầu kỳ",Table13[[#This Row],[Tổng giá trị]],0)</f>
        <v>873661</v>
      </c>
      <c r="P38" s="7">
        <f>IF(Table13[[#This Row],[Số còn phải thu ĐK]]&lt;&gt;0,0,IF(Table13[[#This Row],[Phân loại]]="Bán hàng",Table13[[#This Row],[Tổng giá trị]],-Table13[[#This Row],[Tổng giá trị]]))</f>
        <v>0</v>
      </c>
      <c r="Q38" s="32">
        <f t="shared" si="8"/>
        <v>0</v>
      </c>
      <c r="R38" s="7">
        <f>Table13[[#This Row],[Số còn phải thu ĐK]]+Table13[[#This Row],[Giá Trị HD sau CK]]-Table13[[#This Row],[Số tiền đã thu]]</f>
        <v>873661</v>
      </c>
      <c r="S38" s="6">
        <f>IF(Table13[[#This Row],[Ngày hóa đơn]]&lt;&gt;"",Table13[[#This Row],[Ngày hóa đơn]],IF(Table13[[#This Row],[Ngày hạch toán]]&lt;&gt;"",Table13[[#This Row],[Ngày hạch toán]],""))</f>
        <v>45985</v>
      </c>
      <c r="T38" s="7"/>
      <c r="U38" s="6">
        <f>IF(Table13[[#This Row],[Ngày tính CN]]="","",S38+T38)</f>
        <v>45985</v>
      </c>
      <c r="V38" s="32">
        <f ca="1">IF(Table13[[#This Row],[Hạn thanh toán]]="","",IF((U38-NOW())&lt;0,0,(U38-NOW())))</f>
        <v>0</v>
      </c>
      <c r="W38" s="32"/>
      <c r="X38" s="32">
        <f t="shared" ca="1" si="9"/>
        <v>309.35975370370579</v>
      </c>
      <c r="Y38" s="2" t="str">
        <f t="shared" ca="1" si="10"/>
        <v>Nợ quá hạn hơn 120 ngày có khả năng mất thanh toán</v>
      </c>
      <c r="Z38" s="42">
        <f t="shared" si="3"/>
        <v>45985</v>
      </c>
      <c r="AA38" s="42" t="str">
        <f t="shared" si="4"/>
        <v/>
      </c>
      <c r="AD38" s="2" t="str">
        <f>VLOOKUP($A38,MA_KH!$A:$Q,MA_KH!O$1,0)</f>
        <v>MEGA</v>
      </c>
      <c r="AE38" s="2" t="str">
        <f>VLOOKUP($A38,MA_KH!$A:$Q,MA_KH!P$1,0)</f>
        <v>CÔNG TY TNHH MM MEGA MARKET (VIỆT NAM)</v>
      </c>
      <c r="AG38" s="91" t="str">
        <f>Table13[[#This Row],[Số hóa đơn]]&amp;Table13[[#This Row],[Tổng giá trị]]</f>
        <v>00079371873661</v>
      </c>
    </row>
    <row r="39" spans="1:33" ht="25.5" hidden="1" customHeight="1" x14ac:dyDescent="0.2">
      <c r="A39" s="46" t="s">
        <v>101</v>
      </c>
      <c r="B39" s="46" t="s">
        <v>102</v>
      </c>
      <c r="C39" s="47">
        <v>45986</v>
      </c>
      <c r="D39" s="46" t="s">
        <v>14621</v>
      </c>
      <c r="E39" s="47">
        <v>45986</v>
      </c>
      <c r="F39" s="46" t="s">
        <v>18773</v>
      </c>
      <c r="G39" s="46" t="s">
        <v>14622</v>
      </c>
      <c r="H39" s="48">
        <v>3930540</v>
      </c>
      <c r="I39" s="49">
        <v>0</v>
      </c>
      <c r="J39" s="48">
        <v>314443</v>
      </c>
      <c r="K39" s="48">
        <v>4244983</v>
      </c>
      <c r="L39" s="64" t="s">
        <v>41</v>
      </c>
      <c r="M39" s="6" t="str">
        <f>IFERROR(VLOOKUP(Table13[[#This Row],[Số hóa đơn]],'Chi tiết tt Mega gửi'!K:L,2,0),"")</f>
        <v/>
      </c>
      <c r="O39" s="32">
        <f>IF(Table13[[#This Row],[Phân loại]]="Tồn đầu kỳ",Table13[[#This Row],[Tổng giá trị]],0)</f>
        <v>4244983</v>
      </c>
      <c r="P39" s="7">
        <f>IF(Table13[[#This Row],[Số còn phải thu ĐK]]&lt;&gt;0,0,IF(Table13[[#This Row],[Phân loại]]="Bán hàng",Table13[[#This Row],[Tổng giá trị]],-Table13[[#This Row],[Tổng giá trị]]))</f>
        <v>0</v>
      </c>
      <c r="Q39" s="32">
        <f t="shared" si="8"/>
        <v>0</v>
      </c>
      <c r="R39" s="7">
        <f>Table13[[#This Row],[Số còn phải thu ĐK]]+Table13[[#This Row],[Giá Trị HD sau CK]]-Table13[[#This Row],[Số tiền đã thu]]</f>
        <v>4244983</v>
      </c>
      <c r="S39" s="6">
        <f>IF(Table13[[#This Row],[Ngày hóa đơn]]&lt;&gt;"",Table13[[#This Row],[Ngày hóa đơn]],IF(Table13[[#This Row],[Ngày hạch toán]]&lt;&gt;"",Table13[[#This Row],[Ngày hạch toán]],""))</f>
        <v>45986</v>
      </c>
      <c r="T39" s="7"/>
      <c r="U39" s="6">
        <f>IF(Table13[[#This Row],[Ngày tính CN]]="","",S39+T39)</f>
        <v>45986</v>
      </c>
      <c r="V39" s="32">
        <f ca="1">IF(Table13[[#This Row],[Hạn thanh toán]]="","",IF((U39-NOW())&lt;0,0,(U39-NOW())))</f>
        <v>0</v>
      </c>
      <c r="W39" s="32"/>
      <c r="X39" s="32">
        <f t="shared" ca="1" si="9"/>
        <v>308.35975370370579</v>
      </c>
      <c r="Y39" s="2" t="str">
        <f t="shared" ca="1" si="10"/>
        <v>Nợ quá hạn hơn 120 ngày có khả năng mất thanh toán</v>
      </c>
      <c r="Z39" s="42">
        <f t="shared" si="3"/>
        <v>45986</v>
      </c>
      <c r="AA39" s="42" t="str">
        <f t="shared" si="4"/>
        <v/>
      </c>
      <c r="AD39" s="2" t="str">
        <f>VLOOKUP($A39,MA_KH!$A:$Q,MA_KH!O$1,0)</f>
        <v>MEGA</v>
      </c>
      <c r="AE39" s="2" t="str">
        <f>VLOOKUP($A39,MA_KH!$A:$Q,MA_KH!P$1,0)</f>
        <v>CÔNG TY TNHH MM MEGA MARKET (VIỆT NAM)</v>
      </c>
      <c r="AG39" s="91" t="str">
        <f>Table13[[#This Row],[Số hóa đơn]]&amp;Table13[[#This Row],[Tổng giá trị]]</f>
        <v>000803254244983</v>
      </c>
    </row>
    <row r="40" spans="1:33" ht="25.5" hidden="1" customHeight="1" x14ac:dyDescent="0.2">
      <c r="A40" s="50" t="s">
        <v>101</v>
      </c>
      <c r="B40" s="50" t="s">
        <v>102</v>
      </c>
      <c r="C40" s="51">
        <v>45986</v>
      </c>
      <c r="D40" s="50" t="s">
        <v>14623</v>
      </c>
      <c r="E40" s="51">
        <v>45986</v>
      </c>
      <c r="F40" s="50" t="s">
        <v>18774</v>
      </c>
      <c r="G40" s="50" t="s">
        <v>14624</v>
      </c>
      <c r="H40" s="52">
        <v>2271535</v>
      </c>
      <c r="I40" s="53">
        <v>0</v>
      </c>
      <c r="J40" s="52">
        <v>181723</v>
      </c>
      <c r="K40" s="52">
        <v>2453258</v>
      </c>
      <c r="L40" s="64" t="s">
        <v>41</v>
      </c>
      <c r="M40" s="6" t="str">
        <f>IFERROR(VLOOKUP(Table13[[#This Row],[Số hóa đơn]],'Chi tiết tt Mega gửi'!K:L,2,0),"")</f>
        <v/>
      </c>
      <c r="O40" s="32">
        <f>IF(Table13[[#This Row],[Phân loại]]="Tồn đầu kỳ",Table13[[#This Row],[Tổng giá trị]],0)</f>
        <v>2453258</v>
      </c>
      <c r="P40" s="7">
        <f>IF(Table13[[#This Row],[Số còn phải thu ĐK]]&lt;&gt;0,0,IF(Table13[[#This Row],[Phân loại]]="Bán hàng",Table13[[#This Row],[Tổng giá trị]],-Table13[[#This Row],[Tổng giá trị]]))</f>
        <v>0</v>
      </c>
      <c r="Q40" s="32">
        <f t="shared" si="8"/>
        <v>0</v>
      </c>
      <c r="R40" s="7">
        <f>Table13[[#This Row],[Số còn phải thu ĐK]]+Table13[[#This Row],[Giá Trị HD sau CK]]-Table13[[#This Row],[Số tiền đã thu]]</f>
        <v>2453258</v>
      </c>
      <c r="S40" s="6">
        <f>IF(Table13[[#This Row],[Ngày hóa đơn]]&lt;&gt;"",Table13[[#This Row],[Ngày hóa đơn]],IF(Table13[[#This Row],[Ngày hạch toán]]&lt;&gt;"",Table13[[#This Row],[Ngày hạch toán]],""))</f>
        <v>45986</v>
      </c>
      <c r="T40" s="7"/>
      <c r="U40" s="6">
        <f>IF(Table13[[#This Row],[Ngày tính CN]]="","",S40+T40)</f>
        <v>45986</v>
      </c>
      <c r="V40" s="32">
        <f ca="1">IF(Table13[[#This Row],[Hạn thanh toán]]="","",IF((U40-NOW())&lt;0,0,(U40-NOW())))</f>
        <v>0</v>
      </c>
      <c r="W40" s="32"/>
      <c r="X40" s="32">
        <f t="shared" ca="1" si="9"/>
        <v>308.35975370370579</v>
      </c>
      <c r="Y40" s="2" t="str">
        <f t="shared" ca="1" si="10"/>
        <v>Nợ quá hạn hơn 120 ngày có khả năng mất thanh toán</v>
      </c>
      <c r="Z40" s="42">
        <f t="shared" si="3"/>
        <v>45986</v>
      </c>
      <c r="AA40" s="42" t="str">
        <f t="shared" si="4"/>
        <v/>
      </c>
      <c r="AD40" s="2" t="str">
        <f>VLOOKUP($A40,MA_KH!$A:$Q,MA_KH!O$1,0)</f>
        <v>MEGA</v>
      </c>
      <c r="AE40" s="2" t="str">
        <f>VLOOKUP($A40,MA_KH!$A:$Q,MA_KH!P$1,0)</f>
        <v>CÔNG TY TNHH MM MEGA MARKET (VIỆT NAM)</v>
      </c>
      <c r="AG40" s="91" t="str">
        <f>Table13[[#This Row],[Số hóa đơn]]&amp;Table13[[#This Row],[Tổng giá trị]]</f>
        <v>000803292453258</v>
      </c>
    </row>
    <row r="41" spans="1:33" ht="25.5" hidden="1" customHeight="1" x14ac:dyDescent="0.2">
      <c r="A41" s="46" t="s">
        <v>101</v>
      </c>
      <c r="B41" s="46" t="s">
        <v>102</v>
      </c>
      <c r="C41" s="47">
        <v>45987</v>
      </c>
      <c r="D41" s="46" t="s">
        <v>14625</v>
      </c>
      <c r="E41" s="47">
        <v>45987</v>
      </c>
      <c r="F41" s="46" t="s">
        <v>18775</v>
      </c>
      <c r="G41" s="46" t="s">
        <v>14626</v>
      </c>
      <c r="H41" s="48">
        <v>1116060</v>
      </c>
      <c r="I41" s="49">
        <v>0</v>
      </c>
      <c r="J41" s="48">
        <v>89285</v>
      </c>
      <c r="K41" s="48">
        <v>1205345</v>
      </c>
      <c r="L41" s="64" t="s">
        <v>41</v>
      </c>
      <c r="M41" s="6" t="str">
        <f>IFERROR(VLOOKUP(Table13[[#This Row],[Số hóa đơn]],'Chi tiết tt Mega gửi'!K:L,2,0),"")</f>
        <v/>
      </c>
      <c r="O41" s="32">
        <f>IF(Table13[[#This Row],[Phân loại]]="Tồn đầu kỳ",Table13[[#This Row],[Tổng giá trị]],0)</f>
        <v>1205345</v>
      </c>
      <c r="P41" s="7">
        <f>IF(Table13[[#This Row],[Số còn phải thu ĐK]]&lt;&gt;0,0,IF(Table13[[#This Row],[Phân loại]]="Bán hàng",Table13[[#This Row],[Tổng giá trị]],-Table13[[#This Row],[Tổng giá trị]]))</f>
        <v>0</v>
      </c>
      <c r="Q41" s="32">
        <f t="shared" si="8"/>
        <v>0</v>
      </c>
      <c r="R41" s="7">
        <f>Table13[[#This Row],[Số còn phải thu ĐK]]+Table13[[#This Row],[Giá Trị HD sau CK]]-Table13[[#This Row],[Số tiền đã thu]]</f>
        <v>1205345</v>
      </c>
      <c r="S41" s="6">
        <f>IF(Table13[[#This Row],[Ngày hóa đơn]]&lt;&gt;"",Table13[[#This Row],[Ngày hóa đơn]],IF(Table13[[#This Row],[Ngày hạch toán]]&lt;&gt;"",Table13[[#This Row],[Ngày hạch toán]],""))</f>
        <v>45987</v>
      </c>
      <c r="T41" s="7"/>
      <c r="U41" s="6">
        <f>IF(Table13[[#This Row],[Ngày tính CN]]="","",S41+T41)</f>
        <v>45987</v>
      </c>
      <c r="V41" s="32">
        <f ca="1">IF(Table13[[#This Row],[Hạn thanh toán]]="","",IF((U41-NOW())&lt;0,0,(U41-NOW())))</f>
        <v>0</v>
      </c>
      <c r="W41" s="32"/>
      <c r="X41" s="32">
        <f t="shared" ca="1" si="9"/>
        <v>307.35975370370579</v>
      </c>
      <c r="Y41" s="2" t="str">
        <f t="shared" ca="1" si="10"/>
        <v>Nợ quá hạn hơn 120 ngày có khả năng mất thanh toán</v>
      </c>
      <c r="Z41" s="42">
        <f t="shared" si="3"/>
        <v>45987</v>
      </c>
      <c r="AA41" s="42" t="str">
        <f t="shared" si="4"/>
        <v/>
      </c>
      <c r="AD41" s="2" t="str">
        <f>VLOOKUP($A41,MA_KH!$A:$Q,MA_KH!O$1,0)</f>
        <v>MEGA</v>
      </c>
      <c r="AE41" s="2" t="str">
        <f>VLOOKUP($A41,MA_KH!$A:$Q,MA_KH!P$1,0)</f>
        <v>CÔNG TY TNHH MM MEGA MARKET (VIỆT NAM)</v>
      </c>
      <c r="AG41" s="91" t="str">
        <f>Table13[[#This Row],[Số hóa đơn]]&amp;Table13[[#This Row],[Tổng giá trị]]</f>
        <v>000803261205345</v>
      </c>
    </row>
    <row r="42" spans="1:33" ht="25.5" hidden="1" customHeight="1" x14ac:dyDescent="0.2">
      <c r="A42" s="46" t="s">
        <v>101</v>
      </c>
      <c r="B42" s="46" t="s">
        <v>102</v>
      </c>
      <c r="C42" s="47">
        <v>45987</v>
      </c>
      <c r="D42" s="46" t="s">
        <v>14627</v>
      </c>
      <c r="E42" s="47">
        <v>45987</v>
      </c>
      <c r="F42" s="46" t="s">
        <v>18776</v>
      </c>
      <c r="G42" s="46" t="s">
        <v>14628</v>
      </c>
      <c r="H42" s="48">
        <v>460000</v>
      </c>
      <c r="I42" s="49">
        <v>0</v>
      </c>
      <c r="J42" s="48">
        <v>36800</v>
      </c>
      <c r="K42" s="48">
        <v>496800</v>
      </c>
      <c r="L42" s="64" t="s">
        <v>41</v>
      </c>
      <c r="M42" s="6" t="str">
        <f>IFERROR(VLOOKUP(Table13[[#This Row],[Số hóa đơn]],'Chi tiết tt Mega gửi'!K:L,2,0),"")</f>
        <v/>
      </c>
      <c r="O42" s="32">
        <f>IF(Table13[[#This Row],[Phân loại]]="Tồn đầu kỳ",Table13[[#This Row],[Tổng giá trị]],0)</f>
        <v>496800</v>
      </c>
      <c r="P42" s="7">
        <f>IF(Table13[[#This Row],[Số còn phải thu ĐK]]&lt;&gt;0,0,IF(Table13[[#This Row],[Phân loại]]="Bán hàng",Table13[[#This Row],[Tổng giá trị]],-Table13[[#This Row],[Tổng giá trị]]))</f>
        <v>0</v>
      </c>
      <c r="Q42" s="32">
        <f t="shared" si="8"/>
        <v>0</v>
      </c>
      <c r="R42" s="7">
        <f>Table13[[#This Row],[Số còn phải thu ĐK]]+Table13[[#This Row],[Giá Trị HD sau CK]]-Table13[[#This Row],[Số tiền đã thu]]</f>
        <v>496800</v>
      </c>
      <c r="S42" s="6">
        <f>IF(Table13[[#This Row],[Ngày hóa đơn]]&lt;&gt;"",Table13[[#This Row],[Ngày hóa đơn]],IF(Table13[[#This Row],[Ngày hạch toán]]&lt;&gt;"",Table13[[#This Row],[Ngày hạch toán]],""))</f>
        <v>45987</v>
      </c>
      <c r="T42" s="7"/>
      <c r="U42" s="6">
        <f>IF(Table13[[#This Row],[Ngày tính CN]]="","",S42+T42)</f>
        <v>45987</v>
      </c>
      <c r="V42" s="32">
        <f ca="1">IF(Table13[[#This Row],[Hạn thanh toán]]="","",IF((U42-NOW())&lt;0,0,(U42-NOW())))</f>
        <v>0</v>
      </c>
      <c r="W42" s="32"/>
      <c r="X42" s="32">
        <f t="shared" ca="1" si="9"/>
        <v>307.35975370370579</v>
      </c>
      <c r="Y42" s="2" t="str">
        <f t="shared" ca="1" si="10"/>
        <v>Nợ quá hạn hơn 120 ngày có khả năng mất thanh toán</v>
      </c>
      <c r="Z42" s="42">
        <f t="shared" si="3"/>
        <v>45987</v>
      </c>
      <c r="AA42" s="42" t="str">
        <f t="shared" si="4"/>
        <v/>
      </c>
      <c r="AD42" s="2" t="str">
        <f>VLOOKUP($A42,MA_KH!$A:$Q,MA_KH!O$1,0)</f>
        <v>MEGA</v>
      </c>
      <c r="AE42" s="2" t="str">
        <f>VLOOKUP($A42,MA_KH!$A:$Q,MA_KH!P$1,0)</f>
        <v>CÔNG TY TNHH MM MEGA MARKET (VIỆT NAM)</v>
      </c>
      <c r="AG42" s="91" t="str">
        <f>Table13[[#This Row],[Số hóa đơn]]&amp;Table13[[#This Row],[Tổng giá trị]]</f>
        <v>00080327496800</v>
      </c>
    </row>
    <row r="43" spans="1:33" ht="25.5" hidden="1" customHeight="1" x14ac:dyDescent="0.2">
      <c r="A43" s="46" t="s">
        <v>101</v>
      </c>
      <c r="B43" s="46" t="s">
        <v>102</v>
      </c>
      <c r="C43" s="47">
        <v>45987</v>
      </c>
      <c r="D43" s="46" t="s">
        <v>14629</v>
      </c>
      <c r="E43" s="47">
        <v>45987</v>
      </c>
      <c r="F43" s="46" t="s">
        <v>18777</v>
      </c>
      <c r="G43" s="46" t="s">
        <v>14630</v>
      </c>
      <c r="H43" s="48">
        <v>2751120</v>
      </c>
      <c r="I43" s="49">
        <v>0</v>
      </c>
      <c r="J43" s="48">
        <v>220090</v>
      </c>
      <c r="K43" s="48">
        <v>2971210</v>
      </c>
      <c r="L43" s="64" t="s">
        <v>41</v>
      </c>
      <c r="M43" s="6" t="str">
        <f>IFERROR(VLOOKUP(Table13[[#This Row],[Số hóa đơn]],'Chi tiết tt Mega gửi'!K:L,2,0),"")</f>
        <v/>
      </c>
      <c r="O43" s="32">
        <f>IF(Table13[[#This Row],[Phân loại]]="Tồn đầu kỳ",Table13[[#This Row],[Tổng giá trị]],0)</f>
        <v>2971210</v>
      </c>
      <c r="P43" s="7">
        <f>IF(Table13[[#This Row],[Số còn phải thu ĐK]]&lt;&gt;0,0,IF(Table13[[#This Row],[Phân loại]]="Bán hàng",Table13[[#This Row],[Tổng giá trị]],-Table13[[#This Row],[Tổng giá trị]]))</f>
        <v>0</v>
      </c>
      <c r="Q43" s="32">
        <f t="shared" si="8"/>
        <v>0</v>
      </c>
      <c r="R43" s="7">
        <f>Table13[[#This Row],[Số còn phải thu ĐK]]+Table13[[#This Row],[Giá Trị HD sau CK]]-Table13[[#This Row],[Số tiền đã thu]]</f>
        <v>2971210</v>
      </c>
      <c r="S43" s="6">
        <f>IF(Table13[[#This Row],[Ngày hóa đơn]]&lt;&gt;"",Table13[[#This Row],[Ngày hóa đơn]],IF(Table13[[#This Row],[Ngày hạch toán]]&lt;&gt;"",Table13[[#This Row],[Ngày hạch toán]],""))</f>
        <v>45987</v>
      </c>
      <c r="T43" s="7"/>
      <c r="U43" s="6">
        <f>IF(Table13[[#This Row],[Ngày tính CN]]="","",S43+T43)</f>
        <v>45987</v>
      </c>
      <c r="V43" s="32">
        <f ca="1">IF(Table13[[#This Row],[Hạn thanh toán]]="","",IF((U43-NOW())&lt;0,0,(U43-NOW())))</f>
        <v>0</v>
      </c>
      <c r="W43" s="32"/>
      <c r="X43" s="32">
        <f t="shared" ca="1" si="9"/>
        <v>307.35975370370579</v>
      </c>
      <c r="Y43" s="2" t="str">
        <f t="shared" ca="1" si="10"/>
        <v>Nợ quá hạn hơn 120 ngày có khả năng mất thanh toán</v>
      </c>
      <c r="Z43" s="42">
        <f t="shared" si="3"/>
        <v>45987</v>
      </c>
      <c r="AA43" s="42" t="str">
        <f t="shared" si="4"/>
        <v/>
      </c>
      <c r="AD43" s="2" t="str">
        <f>VLOOKUP($A43,MA_KH!$A:$Q,MA_KH!O$1,0)</f>
        <v>MEGA</v>
      </c>
      <c r="AE43" s="2" t="str">
        <f>VLOOKUP($A43,MA_KH!$A:$Q,MA_KH!P$1,0)</f>
        <v>CÔNG TY TNHH MM MEGA MARKET (VIỆT NAM)</v>
      </c>
      <c r="AG43" s="91" t="str">
        <f>Table13[[#This Row],[Số hóa đơn]]&amp;Table13[[#This Row],[Tổng giá trị]]</f>
        <v>000803282971210</v>
      </c>
    </row>
    <row r="44" spans="1:33" ht="25.5" hidden="1" customHeight="1" x14ac:dyDescent="0.2">
      <c r="A44" s="50" t="s">
        <v>101</v>
      </c>
      <c r="B44" s="50" t="s">
        <v>102</v>
      </c>
      <c r="C44" s="51">
        <v>45987</v>
      </c>
      <c r="D44" s="50" t="s">
        <v>14631</v>
      </c>
      <c r="E44" s="51">
        <v>45987</v>
      </c>
      <c r="F44" s="50" t="s">
        <v>18778</v>
      </c>
      <c r="G44" s="50" t="s">
        <v>14632</v>
      </c>
      <c r="H44" s="52">
        <v>2584680</v>
      </c>
      <c r="I44" s="53">
        <v>0</v>
      </c>
      <c r="J44" s="52">
        <v>206774</v>
      </c>
      <c r="K44" s="52">
        <v>2791454</v>
      </c>
      <c r="L44" s="64" t="s">
        <v>41</v>
      </c>
      <c r="M44" s="6" t="str">
        <f>IFERROR(VLOOKUP(Table13[[#This Row],[Số hóa đơn]],'Chi tiết tt Mega gửi'!K:L,2,0),"")</f>
        <v/>
      </c>
      <c r="O44" s="32">
        <f>IF(Table13[[#This Row],[Phân loại]]="Tồn đầu kỳ",Table13[[#This Row],[Tổng giá trị]],0)</f>
        <v>2791454</v>
      </c>
      <c r="P44" s="7">
        <f>IF(Table13[[#This Row],[Số còn phải thu ĐK]]&lt;&gt;0,0,IF(Table13[[#This Row],[Phân loại]]="Bán hàng",Table13[[#This Row],[Tổng giá trị]],-Table13[[#This Row],[Tổng giá trị]]))</f>
        <v>0</v>
      </c>
      <c r="Q44" s="32">
        <f t="shared" si="8"/>
        <v>0</v>
      </c>
      <c r="R44" s="7">
        <f>Table13[[#This Row],[Số còn phải thu ĐK]]+Table13[[#This Row],[Giá Trị HD sau CK]]-Table13[[#This Row],[Số tiền đã thu]]</f>
        <v>2791454</v>
      </c>
      <c r="S44" s="6">
        <f>IF(Table13[[#This Row],[Ngày hóa đơn]]&lt;&gt;"",Table13[[#This Row],[Ngày hóa đơn]],IF(Table13[[#This Row],[Ngày hạch toán]]&lt;&gt;"",Table13[[#This Row],[Ngày hạch toán]],""))</f>
        <v>45987</v>
      </c>
      <c r="T44" s="7"/>
      <c r="U44" s="6">
        <f>IF(Table13[[#This Row],[Ngày tính CN]]="","",S44+T44)</f>
        <v>45987</v>
      </c>
      <c r="V44" s="32">
        <f ca="1">IF(Table13[[#This Row],[Hạn thanh toán]]="","",IF((U44-NOW())&lt;0,0,(U44-NOW())))</f>
        <v>0</v>
      </c>
      <c r="W44" s="32"/>
      <c r="X44" s="32">
        <f t="shared" ca="1" si="9"/>
        <v>307.35975370370579</v>
      </c>
      <c r="Y44" s="2" t="str">
        <f t="shared" ca="1" si="10"/>
        <v>Nợ quá hạn hơn 120 ngày có khả năng mất thanh toán</v>
      </c>
      <c r="Z44" s="42">
        <f t="shared" si="3"/>
        <v>45987</v>
      </c>
      <c r="AA44" s="42" t="str">
        <f t="shared" si="4"/>
        <v/>
      </c>
      <c r="AD44" s="2" t="str">
        <f>VLOOKUP($A44,MA_KH!$A:$Q,MA_KH!O$1,0)</f>
        <v>MEGA</v>
      </c>
      <c r="AE44" s="2" t="str">
        <f>VLOOKUP($A44,MA_KH!$A:$Q,MA_KH!P$1,0)</f>
        <v>CÔNG TY TNHH MM MEGA MARKET (VIỆT NAM)</v>
      </c>
      <c r="AG44" s="91" t="str">
        <f>Table13[[#This Row],[Số hóa đơn]]&amp;Table13[[#This Row],[Tổng giá trị]]</f>
        <v>000803302791454</v>
      </c>
    </row>
    <row r="45" spans="1:33" ht="25.5" hidden="1" customHeight="1" x14ac:dyDescent="0.2">
      <c r="A45" s="46" t="s">
        <v>258</v>
      </c>
      <c r="B45" s="46" t="s">
        <v>259</v>
      </c>
      <c r="C45" s="47">
        <v>45988</v>
      </c>
      <c r="D45" s="46" t="s">
        <v>14633</v>
      </c>
      <c r="E45" s="47">
        <v>45988</v>
      </c>
      <c r="F45" s="46" t="s">
        <v>18779</v>
      </c>
      <c r="G45" s="46" t="s">
        <v>14634</v>
      </c>
      <c r="H45" s="48">
        <v>3580490</v>
      </c>
      <c r="I45" s="49">
        <v>0</v>
      </c>
      <c r="J45" s="48">
        <v>286439</v>
      </c>
      <c r="K45" s="48">
        <v>3866929</v>
      </c>
      <c r="L45" s="64" t="s">
        <v>41</v>
      </c>
      <c r="M45" s="6" t="str">
        <f>IFERROR(VLOOKUP(Table13[[#This Row],[Số hóa đơn]],'Chi tiết tt Mega gửi'!K:L,2,0),"")</f>
        <v/>
      </c>
      <c r="O45" s="32">
        <f>IF(Table13[[#This Row],[Phân loại]]="Tồn đầu kỳ",Table13[[#This Row],[Tổng giá trị]],0)</f>
        <v>3866929</v>
      </c>
      <c r="P45" s="7">
        <f>IF(Table13[[#This Row],[Số còn phải thu ĐK]]&lt;&gt;0,0,IF(Table13[[#This Row],[Phân loại]]="Bán hàng",Table13[[#This Row],[Tổng giá trị]],-Table13[[#This Row],[Tổng giá trị]]))</f>
        <v>0</v>
      </c>
      <c r="Q45" s="32">
        <f t="shared" si="8"/>
        <v>0</v>
      </c>
      <c r="R45" s="7">
        <f>Table13[[#This Row],[Số còn phải thu ĐK]]+Table13[[#This Row],[Giá Trị HD sau CK]]-Table13[[#This Row],[Số tiền đã thu]]</f>
        <v>3866929</v>
      </c>
      <c r="S45" s="6">
        <f>IF(Table13[[#This Row],[Ngày hóa đơn]]&lt;&gt;"",Table13[[#This Row],[Ngày hóa đơn]],IF(Table13[[#This Row],[Ngày hạch toán]]&lt;&gt;"",Table13[[#This Row],[Ngày hạch toán]],""))</f>
        <v>45988</v>
      </c>
      <c r="T45" s="7"/>
      <c r="U45" s="6">
        <f>IF(Table13[[#This Row],[Ngày tính CN]]="","",S45+T45)</f>
        <v>45988</v>
      </c>
      <c r="V45" s="32">
        <f ca="1">IF(Table13[[#This Row],[Hạn thanh toán]]="","",IF((U45-NOW())&lt;0,0,(U45-NOW())))</f>
        <v>0</v>
      </c>
      <c r="W45" s="32"/>
      <c r="X45" s="32">
        <f t="shared" ca="1" si="9"/>
        <v>306.35975370370579</v>
      </c>
      <c r="Y45" s="2" t="str">
        <f t="shared" ca="1" si="10"/>
        <v>Nợ quá hạn hơn 120 ngày có khả năng mất thanh toán</v>
      </c>
      <c r="Z45" s="42">
        <f t="shared" si="3"/>
        <v>45988</v>
      </c>
      <c r="AA45" s="42" t="str">
        <f t="shared" si="4"/>
        <v/>
      </c>
      <c r="AD45" s="2" t="str">
        <f>VLOOKUP($A45,MA_KH!$A:$Q,MA_KH!O$1,0)</f>
        <v>MEGA</v>
      </c>
      <c r="AE45" s="2" t="str">
        <f>VLOOKUP($A45,MA_KH!$A:$Q,MA_KH!P$1,0)</f>
        <v>CÔNG TY TNHH MM MEGA MARKET (VIỆT NAM)</v>
      </c>
      <c r="AG45" s="91" t="str">
        <f>Table13[[#This Row],[Số hóa đơn]]&amp;Table13[[#This Row],[Tổng giá trị]]</f>
        <v>000800373866929</v>
      </c>
    </row>
    <row r="46" spans="1:33" ht="25.5" hidden="1" customHeight="1" x14ac:dyDescent="0.2">
      <c r="A46" s="46" t="s">
        <v>258</v>
      </c>
      <c r="B46" s="46" t="s">
        <v>259</v>
      </c>
      <c r="C46" s="47">
        <v>45988</v>
      </c>
      <c r="D46" s="46" t="s">
        <v>14635</v>
      </c>
      <c r="E46" s="47">
        <v>45988</v>
      </c>
      <c r="F46" s="46" t="s">
        <v>18780</v>
      </c>
      <c r="G46" s="46" t="s">
        <v>14636</v>
      </c>
      <c r="H46" s="48">
        <v>5061945</v>
      </c>
      <c r="I46" s="49">
        <v>0</v>
      </c>
      <c r="J46" s="48">
        <v>404956</v>
      </c>
      <c r="K46" s="48">
        <v>5466901</v>
      </c>
      <c r="L46" s="64" t="s">
        <v>41</v>
      </c>
      <c r="M46" s="6" t="str">
        <f>IFERROR(VLOOKUP(Table13[[#This Row],[Số hóa đơn]],'Chi tiết tt Mega gửi'!K:L,2,0),"")</f>
        <v/>
      </c>
      <c r="O46" s="32">
        <f>IF(Table13[[#This Row],[Phân loại]]="Tồn đầu kỳ",Table13[[#This Row],[Tổng giá trị]],0)</f>
        <v>5466901</v>
      </c>
      <c r="P46" s="7">
        <f>IF(Table13[[#This Row],[Số còn phải thu ĐK]]&lt;&gt;0,0,IF(Table13[[#This Row],[Phân loại]]="Bán hàng",Table13[[#This Row],[Tổng giá trị]],-Table13[[#This Row],[Tổng giá trị]]))</f>
        <v>0</v>
      </c>
      <c r="Q46" s="32">
        <f t="shared" si="8"/>
        <v>0</v>
      </c>
      <c r="R46" s="7">
        <f>Table13[[#This Row],[Số còn phải thu ĐK]]+Table13[[#This Row],[Giá Trị HD sau CK]]-Table13[[#This Row],[Số tiền đã thu]]</f>
        <v>5466901</v>
      </c>
      <c r="S46" s="6">
        <f>IF(Table13[[#This Row],[Ngày hóa đơn]]&lt;&gt;"",Table13[[#This Row],[Ngày hóa đơn]],IF(Table13[[#This Row],[Ngày hạch toán]]&lt;&gt;"",Table13[[#This Row],[Ngày hạch toán]],""))</f>
        <v>45988</v>
      </c>
      <c r="T46" s="7"/>
      <c r="U46" s="6">
        <f>IF(Table13[[#This Row],[Ngày tính CN]]="","",S46+T46)</f>
        <v>45988</v>
      </c>
      <c r="V46" s="32">
        <f ca="1">IF(Table13[[#This Row],[Hạn thanh toán]]="","",IF((U46-NOW())&lt;0,0,(U46-NOW())))</f>
        <v>0</v>
      </c>
      <c r="W46" s="32"/>
      <c r="X46" s="32">
        <f t="shared" ca="1" si="9"/>
        <v>306.35975370370579</v>
      </c>
      <c r="Y46" s="2" t="str">
        <f t="shared" ca="1" si="10"/>
        <v>Nợ quá hạn hơn 120 ngày có khả năng mất thanh toán</v>
      </c>
      <c r="Z46" s="42">
        <f t="shared" si="3"/>
        <v>45988</v>
      </c>
      <c r="AA46" s="42" t="str">
        <f t="shared" si="4"/>
        <v/>
      </c>
      <c r="AD46" s="2" t="str">
        <f>VLOOKUP($A46,MA_KH!$A:$Q,MA_KH!O$1,0)</f>
        <v>MEGA</v>
      </c>
      <c r="AE46" s="2" t="str">
        <f>VLOOKUP($A46,MA_KH!$A:$Q,MA_KH!P$1,0)</f>
        <v>CÔNG TY TNHH MM MEGA MARKET (VIỆT NAM)</v>
      </c>
      <c r="AG46" s="91" t="str">
        <f>Table13[[#This Row],[Số hóa đơn]]&amp;Table13[[#This Row],[Tổng giá trị]]</f>
        <v>000800385466901</v>
      </c>
    </row>
    <row r="47" spans="1:33" ht="25.5" hidden="1" customHeight="1" x14ac:dyDescent="0.2">
      <c r="A47" s="46" t="s">
        <v>250</v>
      </c>
      <c r="B47" s="46" t="s">
        <v>251</v>
      </c>
      <c r="C47" s="47">
        <v>45988</v>
      </c>
      <c r="D47" s="46" t="s">
        <v>14637</v>
      </c>
      <c r="E47" s="47">
        <v>45988</v>
      </c>
      <c r="F47" s="46" t="s">
        <v>18781</v>
      </c>
      <c r="G47" s="46" t="s">
        <v>14638</v>
      </c>
      <c r="H47" s="48">
        <v>501830</v>
      </c>
      <c r="I47" s="49">
        <v>0</v>
      </c>
      <c r="J47" s="48">
        <v>40146</v>
      </c>
      <c r="K47" s="48">
        <v>541976</v>
      </c>
      <c r="L47" s="64" t="s">
        <v>41</v>
      </c>
      <c r="M47" s="6" t="str">
        <f>IFERROR(VLOOKUP(Table13[[#This Row],[Số hóa đơn]],'Chi tiết tt Mega gửi'!K:L,2,0),"")</f>
        <v/>
      </c>
      <c r="O47" s="32">
        <f>IF(Table13[[#This Row],[Phân loại]]="Tồn đầu kỳ",Table13[[#This Row],[Tổng giá trị]],0)</f>
        <v>541976</v>
      </c>
      <c r="P47" s="7">
        <f>IF(Table13[[#This Row],[Số còn phải thu ĐK]]&lt;&gt;0,0,IF(Table13[[#This Row],[Phân loại]]="Bán hàng",Table13[[#This Row],[Tổng giá trị]],-Table13[[#This Row],[Tổng giá trị]]))</f>
        <v>0</v>
      </c>
      <c r="Q47" s="32">
        <f t="shared" si="8"/>
        <v>0</v>
      </c>
      <c r="R47" s="7">
        <f>Table13[[#This Row],[Số còn phải thu ĐK]]+Table13[[#This Row],[Giá Trị HD sau CK]]-Table13[[#This Row],[Số tiền đã thu]]</f>
        <v>541976</v>
      </c>
      <c r="S47" s="6">
        <f>IF(Table13[[#This Row],[Ngày hóa đơn]]&lt;&gt;"",Table13[[#This Row],[Ngày hóa đơn]],IF(Table13[[#This Row],[Ngày hạch toán]]&lt;&gt;"",Table13[[#This Row],[Ngày hạch toán]],""))</f>
        <v>45988</v>
      </c>
      <c r="T47" s="7"/>
      <c r="U47" s="6">
        <f>IF(Table13[[#This Row],[Ngày tính CN]]="","",S47+T47)</f>
        <v>45988</v>
      </c>
      <c r="V47" s="32">
        <f ca="1">IF(Table13[[#This Row],[Hạn thanh toán]]="","",IF((U47-NOW())&lt;0,0,(U47-NOW())))</f>
        <v>0</v>
      </c>
      <c r="W47" s="32"/>
      <c r="X47" s="32">
        <f t="shared" ca="1" si="9"/>
        <v>306.35975370370579</v>
      </c>
      <c r="Y47" s="2" t="str">
        <f t="shared" ca="1" si="10"/>
        <v>Nợ quá hạn hơn 120 ngày có khả năng mất thanh toán</v>
      </c>
      <c r="Z47" s="42">
        <f t="shared" si="3"/>
        <v>45988</v>
      </c>
      <c r="AA47" s="42" t="str">
        <f t="shared" si="4"/>
        <v/>
      </c>
      <c r="AD47" s="2" t="str">
        <f>VLOOKUP($A47,MA_KH!$A:$Q,MA_KH!O$1,0)</f>
        <v>MEGA</v>
      </c>
      <c r="AE47" s="2" t="str">
        <f>VLOOKUP($A47,MA_KH!$A:$Q,MA_KH!P$1,0)</f>
        <v>CÔNG TY TNHH MM MEGA MARKET (VIỆT NAM)</v>
      </c>
      <c r="AG47" s="91" t="str">
        <f>Table13[[#This Row],[Số hóa đơn]]&amp;Table13[[#This Row],[Tổng giá trị]]</f>
        <v>00080039541976</v>
      </c>
    </row>
    <row r="48" spans="1:33" ht="25.5" hidden="1" customHeight="1" x14ac:dyDescent="0.2">
      <c r="A48" s="46" t="s">
        <v>250</v>
      </c>
      <c r="B48" s="46" t="s">
        <v>251</v>
      </c>
      <c r="C48" s="47">
        <v>45988</v>
      </c>
      <c r="D48" s="46" t="s">
        <v>14639</v>
      </c>
      <c r="E48" s="47">
        <v>45988</v>
      </c>
      <c r="F48" s="46" t="s">
        <v>18782</v>
      </c>
      <c r="G48" s="46" t="s">
        <v>14640</v>
      </c>
      <c r="H48" s="48">
        <v>991190</v>
      </c>
      <c r="I48" s="49">
        <v>0</v>
      </c>
      <c r="J48" s="48">
        <v>79295</v>
      </c>
      <c r="K48" s="48">
        <v>1070485</v>
      </c>
      <c r="L48" s="64" t="s">
        <v>41</v>
      </c>
      <c r="M48" s="6" t="str">
        <f>IFERROR(VLOOKUP(Table13[[#This Row],[Số hóa đơn]],'Chi tiết tt Mega gửi'!K:L,2,0),"")</f>
        <v/>
      </c>
      <c r="O48" s="32">
        <f>IF(Table13[[#This Row],[Phân loại]]="Tồn đầu kỳ",Table13[[#This Row],[Tổng giá trị]],0)</f>
        <v>1070485</v>
      </c>
      <c r="P48" s="7">
        <f>IF(Table13[[#This Row],[Số còn phải thu ĐK]]&lt;&gt;0,0,IF(Table13[[#This Row],[Phân loại]]="Bán hàng",Table13[[#This Row],[Tổng giá trị]],-Table13[[#This Row],[Tổng giá trị]]))</f>
        <v>0</v>
      </c>
      <c r="Q48" s="32">
        <f t="shared" si="8"/>
        <v>0</v>
      </c>
      <c r="R48" s="7">
        <f>Table13[[#This Row],[Số còn phải thu ĐK]]+Table13[[#This Row],[Giá Trị HD sau CK]]-Table13[[#This Row],[Số tiền đã thu]]</f>
        <v>1070485</v>
      </c>
      <c r="S48" s="6">
        <f>IF(Table13[[#This Row],[Ngày hóa đơn]]&lt;&gt;"",Table13[[#This Row],[Ngày hóa đơn]],IF(Table13[[#This Row],[Ngày hạch toán]]&lt;&gt;"",Table13[[#This Row],[Ngày hạch toán]],""))</f>
        <v>45988</v>
      </c>
      <c r="T48" s="7"/>
      <c r="U48" s="6">
        <f>IF(Table13[[#This Row],[Ngày tính CN]]="","",S48+T48)</f>
        <v>45988</v>
      </c>
      <c r="V48" s="32">
        <f ca="1">IF(Table13[[#This Row],[Hạn thanh toán]]="","",IF((U48-NOW())&lt;0,0,(U48-NOW())))</f>
        <v>0</v>
      </c>
      <c r="W48" s="32"/>
      <c r="X48" s="32">
        <f t="shared" ca="1" si="9"/>
        <v>306.35975370370579</v>
      </c>
      <c r="Y48" s="2" t="str">
        <f t="shared" ca="1" si="10"/>
        <v>Nợ quá hạn hơn 120 ngày có khả năng mất thanh toán</v>
      </c>
      <c r="Z48" s="42">
        <f t="shared" si="3"/>
        <v>45988</v>
      </c>
      <c r="AA48" s="42" t="str">
        <f t="shared" si="4"/>
        <v/>
      </c>
      <c r="AD48" s="2" t="str">
        <f>VLOOKUP($A48,MA_KH!$A:$Q,MA_KH!O$1,0)</f>
        <v>MEGA</v>
      </c>
      <c r="AE48" s="2" t="str">
        <f>VLOOKUP($A48,MA_KH!$A:$Q,MA_KH!P$1,0)</f>
        <v>CÔNG TY TNHH MM MEGA MARKET (VIỆT NAM)</v>
      </c>
      <c r="AG48" s="91" t="str">
        <f>Table13[[#This Row],[Số hóa đơn]]&amp;Table13[[#This Row],[Tổng giá trị]]</f>
        <v>000800401070485</v>
      </c>
    </row>
    <row r="49" spans="1:33" ht="25.5" hidden="1" customHeight="1" x14ac:dyDescent="0.2">
      <c r="A49" s="46" t="s">
        <v>199</v>
      </c>
      <c r="B49" s="46" t="s">
        <v>200</v>
      </c>
      <c r="C49" s="47">
        <v>45988</v>
      </c>
      <c r="D49" s="46" t="s">
        <v>14641</v>
      </c>
      <c r="E49" s="47">
        <v>45988</v>
      </c>
      <c r="F49" s="46" t="s">
        <v>18783</v>
      </c>
      <c r="G49" s="46" t="s">
        <v>14642</v>
      </c>
      <c r="H49" s="48">
        <v>10166990</v>
      </c>
      <c r="I49" s="49">
        <v>0</v>
      </c>
      <c r="J49" s="48">
        <v>813359</v>
      </c>
      <c r="K49" s="48">
        <v>10980349</v>
      </c>
      <c r="L49" s="64" t="s">
        <v>41</v>
      </c>
      <c r="M49" s="6" t="str">
        <f>IFERROR(VLOOKUP(Table13[[#This Row],[Số hóa đơn]],'Chi tiết tt Mega gửi'!K:L,2,0),"")</f>
        <v/>
      </c>
      <c r="O49" s="32">
        <f>IF(Table13[[#This Row],[Phân loại]]="Tồn đầu kỳ",Table13[[#This Row],[Tổng giá trị]],0)</f>
        <v>10980349</v>
      </c>
      <c r="P49" s="7">
        <f>IF(Table13[[#This Row],[Số còn phải thu ĐK]]&lt;&gt;0,0,IF(Table13[[#This Row],[Phân loại]]="Bán hàng",Table13[[#This Row],[Tổng giá trị]],-Table13[[#This Row],[Tổng giá trị]]))</f>
        <v>0</v>
      </c>
      <c r="Q49" s="32">
        <f t="shared" si="8"/>
        <v>0</v>
      </c>
      <c r="R49" s="7">
        <f>Table13[[#This Row],[Số còn phải thu ĐK]]+Table13[[#This Row],[Giá Trị HD sau CK]]-Table13[[#This Row],[Số tiền đã thu]]</f>
        <v>10980349</v>
      </c>
      <c r="S49" s="6">
        <f>IF(Table13[[#This Row],[Ngày hóa đơn]]&lt;&gt;"",Table13[[#This Row],[Ngày hóa đơn]],IF(Table13[[#This Row],[Ngày hạch toán]]&lt;&gt;"",Table13[[#This Row],[Ngày hạch toán]],""))</f>
        <v>45988</v>
      </c>
      <c r="T49" s="7"/>
      <c r="U49" s="6">
        <f>IF(Table13[[#This Row],[Ngày tính CN]]="","",S49+T49)</f>
        <v>45988</v>
      </c>
      <c r="V49" s="32">
        <f ca="1">IF(Table13[[#This Row],[Hạn thanh toán]]="","",IF((U49-NOW())&lt;0,0,(U49-NOW())))</f>
        <v>0</v>
      </c>
      <c r="W49" s="32"/>
      <c r="X49" s="32">
        <f t="shared" ca="1" si="9"/>
        <v>306.35975370370579</v>
      </c>
      <c r="Y49" s="2" t="str">
        <f t="shared" ca="1" si="10"/>
        <v>Nợ quá hạn hơn 120 ngày có khả năng mất thanh toán</v>
      </c>
      <c r="Z49" s="42">
        <f t="shared" si="3"/>
        <v>45988</v>
      </c>
      <c r="AA49" s="42" t="str">
        <f t="shared" si="4"/>
        <v/>
      </c>
      <c r="AD49" s="2" t="str">
        <f>VLOOKUP($A49,MA_KH!$A:$Q,MA_KH!O$1,0)</f>
        <v>MEGA</v>
      </c>
      <c r="AE49" s="2" t="str">
        <f>VLOOKUP($A49,MA_KH!$A:$Q,MA_KH!P$1,0)</f>
        <v>CÔNG TY TNHH MM MEGA MARKET (VIỆT NAM)</v>
      </c>
      <c r="AG49" s="91" t="str">
        <f>Table13[[#This Row],[Số hóa đơn]]&amp;Table13[[#This Row],[Tổng giá trị]]</f>
        <v>0008004110980349</v>
      </c>
    </row>
    <row r="50" spans="1:33" ht="25.5" hidden="1" customHeight="1" x14ac:dyDescent="0.2">
      <c r="A50" s="46" t="s">
        <v>191</v>
      </c>
      <c r="B50" s="46" t="s">
        <v>192</v>
      </c>
      <c r="C50" s="47">
        <v>45988</v>
      </c>
      <c r="D50" s="46" t="s">
        <v>14643</v>
      </c>
      <c r="E50" s="47">
        <v>45988</v>
      </c>
      <c r="F50" s="46" t="s">
        <v>18784</v>
      </c>
      <c r="G50" s="46" t="s">
        <v>14644</v>
      </c>
      <c r="H50" s="48">
        <v>2381320</v>
      </c>
      <c r="I50" s="49">
        <v>0</v>
      </c>
      <c r="J50" s="48">
        <v>190506</v>
      </c>
      <c r="K50" s="48">
        <v>2571826</v>
      </c>
      <c r="L50" s="64" t="s">
        <v>41</v>
      </c>
      <c r="M50" s="6" t="str">
        <f>IFERROR(VLOOKUP(Table13[[#This Row],[Số hóa đơn]],'Chi tiết tt Mega gửi'!K:L,2,0),"")</f>
        <v/>
      </c>
      <c r="O50" s="32">
        <f>IF(Table13[[#This Row],[Phân loại]]="Tồn đầu kỳ",Table13[[#This Row],[Tổng giá trị]],0)</f>
        <v>2571826</v>
      </c>
      <c r="P50" s="7">
        <f>IF(Table13[[#This Row],[Số còn phải thu ĐK]]&lt;&gt;0,0,IF(Table13[[#This Row],[Phân loại]]="Bán hàng",Table13[[#This Row],[Tổng giá trị]],-Table13[[#This Row],[Tổng giá trị]]))</f>
        <v>0</v>
      </c>
      <c r="Q50" s="32">
        <f t="shared" si="8"/>
        <v>0</v>
      </c>
      <c r="R50" s="7">
        <f>Table13[[#This Row],[Số còn phải thu ĐK]]+Table13[[#This Row],[Giá Trị HD sau CK]]-Table13[[#This Row],[Số tiền đã thu]]</f>
        <v>2571826</v>
      </c>
      <c r="S50" s="6">
        <f>IF(Table13[[#This Row],[Ngày hóa đơn]]&lt;&gt;"",Table13[[#This Row],[Ngày hóa đơn]],IF(Table13[[#This Row],[Ngày hạch toán]]&lt;&gt;"",Table13[[#This Row],[Ngày hạch toán]],""))</f>
        <v>45988</v>
      </c>
      <c r="T50" s="7"/>
      <c r="U50" s="6">
        <f>IF(Table13[[#This Row],[Ngày tính CN]]="","",S50+T50)</f>
        <v>45988</v>
      </c>
      <c r="V50" s="32">
        <f ca="1">IF(Table13[[#This Row],[Hạn thanh toán]]="","",IF((U50-NOW())&lt;0,0,(U50-NOW())))</f>
        <v>0</v>
      </c>
      <c r="W50" s="32"/>
      <c r="X50" s="32">
        <f t="shared" ca="1" si="9"/>
        <v>306.35975370370579</v>
      </c>
      <c r="Y50" s="2" t="str">
        <f t="shared" ca="1" si="10"/>
        <v>Nợ quá hạn hơn 120 ngày có khả năng mất thanh toán</v>
      </c>
      <c r="Z50" s="42">
        <f t="shared" si="3"/>
        <v>45988</v>
      </c>
      <c r="AA50" s="42" t="str">
        <f t="shared" si="4"/>
        <v/>
      </c>
      <c r="AD50" s="2" t="str">
        <f>VLOOKUP($A50,MA_KH!$A:$Q,MA_KH!O$1,0)</f>
        <v>MEGA</v>
      </c>
      <c r="AE50" s="2" t="str">
        <f>VLOOKUP($A50,MA_KH!$A:$Q,MA_KH!P$1,0)</f>
        <v>CÔNG TY TNHH MM MEGA MARKET (VIỆT NAM)</v>
      </c>
      <c r="AG50" s="91" t="str">
        <f>Table13[[#This Row],[Số hóa đơn]]&amp;Table13[[#This Row],[Tổng giá trị]]</f>
        <v>000800422571826</v>
      </c>
    </row>
    <row r="51" spans="1:33" ht="25.5" hidden="1" customHeight="1" x14ac:dyDescent="0.2">
      <c r="A51" s="46" t="s">
        <v>191</v>
      </c>
      <c r="B51" s="46" t="s">
        <v>192</v>
      </c>
      <c r="C51" s="47">
        <v>45988</v>
      </c>
      <c r="D51" s="46" t="s">
        <v>14645</v>
      </c>
      <c r="E51" s="47">
        <v>45988</v>
      </c>
      <c r="F51" s="46" t="s">
        <v>18785</v>
      </c>
      <c r="G51" s="46" t="s">
        <v>14646</v>
      </c>
      <c r="H51" s="48">
        <v>1154330</v>
      </c>
      <c r="I51" s="49">
        <v>0</v>
      </c>
      <c r="J51" s="48">
        <v>92346</v>
      </c>
      <c r="K51" s="48">
        <v>1246676</v>
      </c>
      <c r="L51" s="64" t="s">
        <v>41</v>
      </c>
      <c r="M51" s="6" t="str">
        <f>IFERROR(VLOOKUP(Table13[[#This Row],[Số hóa đơn]],'Chi tiết tt Mega gửi'!K:L,2,0),"")</f>
        <v/>
      </c>
      <c r="O51" s="32">
        <f>IF(Table13[[#This Row],[Phân loại]]="Tồn đầu kỳ",Table13[[#This Row],[Tổng giá trị]],0)</f>
        <v>1246676</v>
      </c>
      <c r="P51" s="7">
        <f>IF(Table13[[#This Row],[Số còn phải thu ĐK]]&lt;&gt;0,0,IF(Table13[[#This Row],[Phân loại]]="Bán hàng",Table13[[#This Row],[Tổng giá trị]],-Table13[[#This Row],[Tổng giá trị]]))</f>
        <v>0</v>
      </c>
      <c r="Q51" s="32">
        <f t="shared" si="8"/>
        <v>0</v>
      </c>
      <c r="R51" s="7">
        <f>Table13[[#This Row],[Số còn phải thu ĐK]]+Table13[[#This Row],[Giá Trị HD sau CK]]-Table13[[#This Row],[Số tiền đã thu]]</f>
        <v>1246676</v>
      </c>
      <c r="S51" s="6">
        <f>IF(Table13[[#This Row],[Ngày hóa đơn]]&lt;&gt;"",Table13[[#This Row],[Ngày hóa đơn]],IF(Table13[[#This Row],[Ngày hạch toán]]&lt;&gt;"",Table13[[#This Row],[Ngày hạch toán]],""))</f>
        <v>45988</v>
      </c>
      <c r="T51" s="7"/>
      <c r="U51" s="6">
        <f>IF(Table13[[#This Row],[Ngày tính CN]]="","",S51+T51)</f>
        <v>45988</v>
      </c>
      <c r="V51" s="32">
        <f ca="1">IF(Table13[[#This Row],[Hạn thanh toán]]="","",IF((U51-NOW())&lt;0,0,(U51-NOW())))</f>
        <v>0</v>
      </c>
      <c r="W51" s="32"/>
      <c r="X51" s="32">
        <f t="shared" ca="1" si="9"/>
        <v>306.35975370370579</v>
      </c>
      <c r="Y51" s="2" t="str">
        <f t="shared" ca="1" si="10"/>
        <v>Nợ quá hạn hơn 120 ngày có khả năng mất thanh toán</v>
      </c>
      <c r="Z51" s="42">
        <f t="shared" si="3"/>
        <v>45988</v>
      </c>
      <c r="AA51" s="42" t="str">
        <f t="shared" si="4"/>
        <v/>
      </c>
      <c r="AD51" s="2" t="str">
        <f>VLOOKUP($A51,MA_KH!$A:$Q,MA_KH!O$1,0)</f>
        <v>MEGA</v>
      </c>
      <c r="AE51" s="2" t="str">
        <f>VLOOKUP($A51,MA_KH!$A:$Q,MA_KH!P$1,0)</f>
        <v>CÔNG TY TNHH MM MEGA MARKET (VIỆT NAM)</v>
      </c>
      <c r="AG51" s="91" t="str">
        <f>Table13[[#This Row],[Số hóa đơn]]&amp;Table13[[#This Row],[Tổng giá trị]]</f>
        <v>000800431246676</v>
      </c>
    </row>
    <row r="52" spans="1:33" ht="25.5" hidden="1" customHeight="1" x14ac:dyDescent="0.2">
      <c r="A52" s="46" t="s">
        <v>385</v>
      </c>
      <c r="B52" s="46" t="s">
        <v>386</v>
      </c>
      <c r="C52" s="47">
        <v>45988</v>
      </c>
      <c r="D52" s="46" t="s">
        <v>14647</v>
      </c>
      <c r="E52" s="47">
        <v>45988</v>
      </c>
      <c r="F52" s="46" t="s">
        <v>18786</v>
      </c>
      <c r="G52" s="46" t="s">
        <v>14648</v>
      </c>
      <c r="H52" s="48">
        <v>1468620</v>
      </c>
      <c r="I52" s="49">
        <v>0</v>
      </c>
      <c r="J52" s="48">
        <v>117490</v>
      </c>
      <c r="K52" s="48">
        <v>1586110</v>
      </c>
      <c r="L52" s="64" t="s">
        <v>41</v>
      </c>
      <c r="M52" s="6" t="str">
        <f>IFERROR(VLOOKUP(Table13[[#This Row],[Số hóa đơn]],'Chi tiết tt Mega gửi'!K:L,2,0),"")</f>
        <v/>
      </c>
      <c r="O52" s="32">
        <f>IF(Table13[[#This Row],[Phân loại]]="Tồn đầu kỳ",Table13[[#This Row],[Tổng giá trị]],0)</f>
        <v>1586110</v>
      </c>
      <c r="P52" s="7">
        <f>IF(Table13[[#This Row],[Số còn phải thu ĐK]]&lt;&gt;0,0,IF(Table13[[#This Row],[Phân loại]]="Bán hàng",Table13[[#This Row],[Tổng giá trị]],-Table13[[#This Row],[Tổng giá trị]]))</f>
        <v>0</v>
      </c>
      <c r="Q52" s="32">
        <f t="shared" si="8"/>
        <v>0</v>
      </c>
      <c r="R52" s="7">
        <f>Table13[[#This Row],[Số còn phải thu ĐK]]+Table13[[#This Row],[Giá Trị HD sau CK]]-Table13[[#This Row],[Số tiền đã thu]]</f>
        <v>1586110</v>
      </c>
      <c r="S52" s="6">
        <f>IF(Table13[[#This Row],[Ngày hóa đơn]]&lt;&gt;"",Table13[[#This Row],[Ngày hóa đơn]],IF(Table13[[#This Row],[Ngày hạch toán]]&lt;&gt;"",Table13[[#This Row],[Ngày hạch toán]],""))</f>
        <v>45988</v>
      </c>
      <c r="T52" s="7"/>
      <c r="U52" s="6">
        <f>IF(Table13[[#This Row],[Ngày tính CN]]="","",S52+T52)</f>
        <v>45988</v>
      </c>
      <c r="V52" s="32">
        <f ca="1">IF(Table13[[#This Row],[Hạn thanh toán]]="","",IF((U52-NOW())&lt;0,0,(U52-NOW())))</f>
        <v>0</v>
      </c>
      <c r="W52" s="32"/>
      <c r="X52" s="32">
        <f t="shared" ca="1" si="9"/>
        <v>306.35975370370579</v>
      </c>
      <c r="Y52" s="2" t="str">
        <f t="shared" ca="1" si="10"/>
        <v>Nợ quá hạn hơn 120 ngày có khả năng mất thanh toán</v>
      </c>
      <c r="Z52" s="42">
        <f t="shared" si="3"/>
        <v>45988</v>
      </c>
      <c r="AA52" s="42" t="str">
        <f t="shared" si="4"/>
        <v/>
      </c>
      <c r="AD52" s="2" t="str">
        <f>VLOOKUP($A52,MA_KH!$A:$Q,MA_KH!O$1,0)</f>
        <v>MEGA</v>
      </c>
      <c r="AE52" s="2" t="str">
        <f>VLOOKUP($A52,MA_KH!$A:$Q,MA_KH!P$1,0)</f>
        <v>CÔNG TY TNHH MM MEGA MARKET (VIỆT NAM)</v>
      </c>
      <c r="AG52" s="91" t="str">
        <f>Table13[[#This Row],[Số hóa đơn]]&amp;Table13[[#This Row],[Tổng giá trị]]</f>
        <v>000800441586110</v>
      </c>
    </row>
    <row r="53" spans="1:33" ht="25.5" hidden="1" customHeight="1" x14ac:dyDescent="0.2">
      <c r="A53" s="46" t="s">
        <v>199</v>
      </c>
      <c r="B53" s="46" t="s">
        <v>200</v>
      </c>
      <c r="C53" s="47">
        <v>45988</v>
      </c>
      <c r="D53" s="46" t="s">
        <v>14649</v>
      </c>
      <c r="E53" s="47">
        <v>45988</v>
      </c>
      <c r="F53" s="46" t="s">
        <v>18787</v>
      </c>
      <c r="G53" s="46" t="s">
        <v>14650</v>
      </c>
      <c r="H53" s="48">
        <v>630000</v>
      </c>
      <c r="I53" s="49">
        <v>0</v>
      </c>
      <c r="J53" s="48">
        <v>50400</v>
      </c>
      <c r="K53" s="48">
        <v>680400</v>
      </c>
      <c r="L53" s="64" t="s">
        <v>41</v>
      </c>
      <c r="M53" s="6" t="str">
        <f>IFERROR(VLOOKUP(Table13[[#This Row],[Số hóa đơn]],'Chi tiết tt Mega gửi'!K:L,2,0),"")</f>
        <v/>
      </c>
      <c r="O53" s="32">
        <f>IF(Table13[[#This Row],[Phân loại]]="Tồn đầu kỳ",Table13[[#This Row],[Tổng giá trị]],0)</f>
        <v>680400</v>
      </c>
      <c r="P53" s="7">
        <f>IF(Table13[[#This Row],[Số còn phải thu ĐK]]&lt;&gt;0,0,IF(Table13[[#This Row],[Phân loại]]="Bán hàng",Table13[[#This Row],[Tổng giá trị]],-Table13[[#This Row],[Tổng giá trị]]))</f>
        <v>0</v>
      </c>
      <c r="Q53" s="32">
        <f t="shared" si="8"/>
        <v>0</v>
      </c>
      <c r="R53" s="7">
        <f>Table13[[#This Row],[Số còn phải thu ĐK]]+Table13[[#This Row],[Giá Trị HD sau CK]]-Table13[[#This Row],[Số tiền đã thu]]</f>
        <v>680400</v>
      </c>
      <c r="S53" s="6">
        <f>IF(Table13[[#This Row],[Ngày hóa đơn]]&lt;&gt;"",Table13[[#This Row],[Ngày hóa đơn]],IF(Table13[[#This Row],[Ngày hạch toán]]&lt;&gt;"",Table13[[#This Row],[Ngày hạch toán]],""))</f>
        <v>45988</v>
      </c>
      <c r="T53" s="7"/>
      <c r="U53" s="6">
        <f>IF(Table13[[#This Row],[Ngày tính CN]]="","",S53+T53)</f>
        <v>45988</v>
      </c>
      <c r="V53" s="32">
        <f ca="1">IF(Table13[[#This Row],[Hạn thanh toán]]="","",IF((U53-NOW())&lt;0,0,(U53-NOW())))</f>
        <v>0</v>
      </c>
      <c r="W53" s="32"/>
      <c r="X53" s="32">
        <f t="shared" ca="1" si="9"/>
        <v>306.35975370370579</v>
      </c>
      <c r="Y53" s="2" t="str">
        <f t="shared" ca="1" si="10"/>
        <v>Nợ quá hạn hơn 120 ngày có khả năng mất thanh toán</v>
      </c>
      <c r="Z53" s="42">
        <f t="shared" si="3"/>
        <v>45988</v>
      </c>
      <c r="AA53" s="42" t="str">
        <f t="shared" si="4"/>
        <v/>
      </c>
      <c r="AD53" s="2" t="str">
        <f>VLOOKUP($A53,MA_KH!$A:$Q,MA_KH!O$1,0)</f>
        <v>MEGA</v>
      </c>
      <c r="AE53" s="2" t="str">
        <f>VLOOKUP($A53,MA_KH!$A:$Q,MA_KH!P$1,0)</f>
        <v>CÔNG TY TNHH MM MEGA MARKET (VIỆT NAM)</v>
      </c>
      <c r="AG53" s="91" t="str">
        <f>Table13[[#This Row],[Số hóa đơn]]&amp;Table13[[#This Row],[Tổng giá trị]]</f>
        <v>00080045680400</v>
      </c>
    </row>
    <row r="54" spans="1:33" ht="25.5" hidden="1" customHeight="1" x14ac:dyDescent="0.2">
      <c r="A54" s="46" t="s">
        <v>201</v>
      </c>
      <c r="B54" s="46" t="s">
        <v>202</v>
      </c>
      <c r="C54" s="47">
        <v>45988</v>
      </c>
      <c r="D54" s="46" t="s">
        <v>14651</v>
      </c>
      <c r="E54" s="47">
        <v>45988</v>
      </c>
      <c r="F54" s="46" t="s">
        <v>18788</v>
      </c>
      <c r="G54" s="46" t="s">
        <v>14652</v>
      </c>
      <c r="H54" s="48">
        <v>2286425</v>
      </c>
      <c r="I54" s="49">
        <v>0</v>
      </c>
      <c r="J54" s="48">
        <v>182914</v>
      </c>
      <c r="K54" s="48">
        <v>2469339</v>
      </c>
      <c r="L54" s="64" t="s">
        <v>41</v>
      </c>
      <c r="M54" s="6" t="str">
        <f>IFERROR(VLOOKUP(Table13[[#This Row],[Số hóa đơn]],'Chi tiết tt Mega gửi'!K:L,2,0),"")</f>
        <v/>
      </c>
      <c r="O54" s="32">
        <f>IF(Table13[[#This Row],[Phân loại]]="Tồn đầu kỳ",Table13[[#This Row],[Tổng giá trị]],0)</f>
        <v>2469339</v>
      </c>
      <c r="P54" s="7">
        <f>IF(Table13[[#This Row],[Số còn phải thu ĐK]]&lt;&gt;0,0,IF(Table13[[#This Row],[Phân loại]]="Bán hàng",Table13[[#This Row],[Tổng giá trị]],-Table13[[#This Row],[Tổng giá trị]]))</f>
        <v>0</v>
      </c>
      <c r="Q54" s="32">
        <f t="shared" si="8"/>
        <v>0</v>
      </c>
      <c r="R54" s="7">
        <f>Table13[[#This Row],[Số còn phải thu ĐK]]+Table13[[#This Row],[Giá Trị HD sau CK]]-Table13[[#This Row],[Số tiền đã thu]]</f>
        <v>2469339</v>
      </c>
      <c r="S54" s="6">
        <f>IF(Table13[[#This Row],[Ngày hóa đơn]]&lt;&gt;"",Table13[[#This Row],[Ngày hóa đơn]],IF(Table13[[#This Row],[Ngày hạch toán]]&lt;&gt;"",Table13[[#This Row],[Ngày hạch toán]],""))</f>
        <v>45988</v>
      </c>
      <c r="T54" s="7"/>
      <c r="U54" s="6">
        <f>IF(Table13[[#This Row],[Ngày tính CN]]="","",S54+T54)</f>
        <v>45988</v>
      </c>
      <c r="V54" s="32">
        <f ca="1">IF(Table13[[#This Row],[Hạn thanh toán]]="","",IF((U54-NOW())&lt;0,0,(U54-NOW())))</f>
        <v>0</v>
      </c>
      <c r="W54" s="32"/>
      <c r="X54" s="32">
        <f t="shared" ca="1" si="9"/>
        <v>306.35975370370579</v>
      </c>
      <c r="Y54" s="2" t="str">
        <f t="shared" ca="1" si="10"/>
        <v>Nợ quá hạn hơn 120 ngày có khả năng mất thanh toán</v>
      </c>
      <c r="Z54" s="42">
        <f t="shared" si="3"/>
        <v>45988</v>
      </c>
      <c r="AA54" s="42" t="str">
        <f t="shared" si="4"/>
        <v/>
      </c>
      <c r="AD54" s="2" t="str">
        <f>VLOOKUP($A54,MA_KH!$A:$Q,MA_KH!O$1,0)</f>
        <v>MEGA</v>
      </c>
      <c r="AE54" s="2" t="str">
        <f>VLOOKUP($A54,MA_KH!$A:$Q,MA_KH!P$1,0)</f>
        <v>CÔNG TY TNHH MM MEGA MARKET (VIỆT NAM)</v>
      </c>
      <c r="AG54" s="91" t="str">
        <f>Table13[[#This Row],[Số hóa đơn]]&amp;Table13[[#This Row],[Tổng giá trị]]</f>
        <v>000800462469339</v>
      </c>
    </row>
    <row r="55" spans="1:33" ht="25.5" hidden="1" customHeight="1" x14ac:dyDescent="0.2">
      <c r="A55" s="50" t="s">
        <v>295</v>
      </c>
      <c r="B55" s="50" t="s">
        <v>296</v>
      </c>
      <c r="C55" s="51">
        <v>45988</v>
      </c>
      <c r="D55" s="50" t="s">
        <v>14653</v>
      </c>
      <c r="E55" s="51">
        <v>45988</v>
      </c>
      <c r="F55" s="50" t="s">
        <v>18789</v>
      </c>
      <c r="G55" s="50" t="s">
        <v>14654</v>
      </c>
      <c r="H55" s="52">
        <v>2381320</v>
      </c>
      <c r="I55" s="53">
        <v>0</v>
      </c>
      <c r="J55" s="52">
        <v>190506</v>
      </c>
      <c r="K55" s="52">
        <v>2571826</v>
      </c>
      <c r="L55" s="64" t="s">
        <v>41</v>
      </c>
      <c r="M55" s="6" t="str">
        <f>IFERROR(VLOOKUP(Table13[[#This Row],[Số hóa đơn]],'Chi tiết tt Mega gửi'!K:L,2,0),"")</f>
        <v/>
      </c>
      <c r="O55" s="32">
        <f>IF(Table13[[#This Row],[Phân loại]]="Tồn đầu kỳ",Table13[[#This Row],[Tổng giá trị]],0)</f>
        <v>2571826</v>
      </c>
      <c r="P55" s="7">
        <f>IF(Table13[[#This Row],[Số còn phải thu ĐK]]&lt;&gt;0,0,IF(Table13[[#This Row],[Phân loại]]="Bán hàng",Table13[[#This Row],[Tổng giá trị]],-Table13[[#This Row],[Tổng giá trị]]))</f>
        <v>0</v>
      </c>
      <c r="Q55" s="32">
        <f t="shared" si="8"/>
        <v>0</v>
      </c>
      <c r="R55" s="7">
        <f>Table13[[#This Row],[Số còn phải thu ĐK]]+Table13[[#This Row],[Giá Trị HD sau CK]]-Table13[[#This Row],[Số tiền đã thu]]</f>
        <v>2571826</v>
      </c>
      <c r="S55" s="6">
        <f>IF(Table13[[#This Row],[Ngày hóa đơn]]&lt;&gt;"",Table13[[#This Row],[Ngày hóa đơn]],IF(Table13[[#This Row],[Ngày hạch toán]]&lt;&gt;"",Table13[[#This Row],[Ngày hạch toán]],""))</f>
        <v>45988</v>
      </c>
      <c r="T55" s="7"/>
      <c r="U55" s="6">
        <f>IF(Table13[[#This Row],[Ngày tính CN]]="","",S55+T55)</f>
        <v>45988</v>
      </c>
      <c r="V55" s="32">
        <f ca="1">IF(Table13[[#This Row],[Hạn thanh toán]]="","",IF((U55-NOW())&lt;0,0,(U55-NOW())))</f>
        <v>0</v>
      </c>
      <c r="W55" s="32"/>
      <c r="X55" s="32">
        <f t="shared" ca="1" si="9"/>
        <v>306.35975370370579</v>
      </c>
      <c r="Y55" s="2" t="str">
        <f t="shared" ca="1" si="10"/>
        <v>Nợ quá hạn hơn 120 ngày có khả năng mất thanh toán</v>
      </c>
      <c r="Z55" s="42">
        <f t="shared" si="3"/>
        <v>45988</v>
      </c>
      <c r="AA55" s="42" t="str">
        <f t="shared" si="4"/>
        <v/>
      </c>
      <c r="AD55" s="2" t="str">
        <f>VLOOKUP($A55,MA_KH!$A:$Q,MA_KH!O$1,0)</f>
        <v>MEGA</v>
      </c>
      <c r="AE55" s="2" t="str">
        <f>VLOOKUP($A55,MA_KH!$A:$Q,MA_KH!P$1,0)</f>
        <v>CÔNG TY TNHH MM MEGA MARKET (VIỆT NAM)</v>
      </c>
      <c r="AG55" s="91" t="str">
        <f>Table13[[#This Row],[Số hóa đơn]]&amp;Table13[[#This Row],[Tổng giá trị]]</f>
        <v>000800472571826</v>
      </c>
    </row>
    <row r="56" spans="1:33" ht="25.5" hidden="1" customHeight="1" x14ac:dyDescent="0.2">
      <c r="A56" s="50" t="s">
        <v>101</v>
      </c>
      <c r="B56" s="50" t="s">
        <v>102</v>
      </c>
      <c r="C56" s="51">
        <v>45990</v>
      </c>
      <c r="D56" s="50" t="s">
        <v>14655</v>
      </c>
      <c r="E56" s="51">
        <v>45990</v>
      </c>
      <c r="F56" s="50" t="s">
        <v>18790</v>
      </c>
      <c r="G56" s="50" t="s">
        <v>14656</v>
      </c>
      <c r="H56" s="52">
        <v>6845570</v>
      </c>
      <c r="I56" s="53">
        <v>0</v>
      </c>
      <c r="J56" s="52">
        <v>547646</v>
      </c>
      <c r="K56" s="52">
        <v>7393216</v>
      </c>
      <c r="L56" s="64" t="s">
        <v>41</v>
      </c>
      <c r="M56" s="6" t="str">
        <f>IFERROR(VLOOKUP(Table13[[#This Row],[Số hóa đơn]],'Chi tiết tt Mega gửi'!K:L,2,0),"")</f>
        <v/>
      </c>
      <c r="O56" s="32">
        <f>IF(Table13[[#This Row],[Phân loại]]="Tồn đầu kỳ",Table13[[#This Row],[Tổng giá trị]],0)</f>
        <v>7393216</v>
      </c>
      <c r="P56" s="7">
        <f>IF(Table13[[#This Row],[Số còn phải thu ĐK]]&lt;&gt;0,0,IF(Table13[[#This Row],[Phân loại]]="Bán hàng",Table13[[#This Row],[Tổng giá trị]],-Table13[[#This Row],[Tổng giá trị]]))</f>
        <v>0</v>
      </c>
      <c r="Q56" s="32">
        <f>IF(M56&lt;&gt;"",IF(O56&lt;&gt;0,O56,P56),0)</f>
        <v>0</v>
      </c>
      <c r="R56" s="7">
        <f>Table13[[#This Row],[Số còn phải thu ĐK]]+Table13[[#This Row],[Giá Trị HD sau CK]]-Table13[[#This Row],[Số tiền đã thu]]</f>
        <v>7393216</v>
      </c>
      <c r="S56" s="6">
        <f>IF(Table13[[#This Row],[Ngày hóa đơn]]&lt;&gt;"",Table13[[#This Row],[Ngày hóa đơn]],IF(Table13[[#This Row],[Ngày hạch toán]]&lt;&gt;"",Table13[[#This Row],[Ngày hạch toán]],""))</f>
        <v>45990</v>
      </c>
      <c r="T56" s="7"/>
      <c r="U56" s="6">
        <f>IF(Table13[[#This Row],[Ngày tính CN]]="","",S56+T56)</f>
        <v>45990</v>
      </c>
      <c r="V56" s="32">
        <f ca="1">IF(Table13[[#This Row],[Hạn thanh toán]]="","",IF((U56-NOW())&lt;0,0,(U56-NOW())))</f>
        <v>0</v>
      </c>
      <c r="W56" s="32"/>
      <c r="X56" s="32">
        <f ca="1">IF(OR(U56="",R56=0),"",IF((U56-NOW())&lt;0,-(U56-NOW()),0))</f>
        <v>304.35975370370579</v>
      </c>
      <c r="Y56" s="2" t="str">
        <f ca="1">IF(R56=0,"Đã thanh toán",IF(X56="","",IF(X56&lt;=0,"Chưa đến hạn thanh toán",IF(X56&lt;=30,"Nợ quá hạn 30 ngày",IF(X56&lt;=60,"Nợ quá hạn từ 30 ngày đến 60 ngày",IF(X56&lt;=90,"Nợ quá hạn từ 60 ngày đến 90 ngày",IF(X56&lt;=120,"Nợ quá hạn từ 90 ngày đến 120 ngày","Nợ quá hạn hơn 120 ngày có khả năng mất thanh toán")))))))</f>
        <v>Nợ quá hạn hơn 120 ngày có khả năng mất thanh toán</v>
      </c>
      <c r="Z56" s="42">
        <f t="shared" si="3"/>
        <v>45990</v>
      </c>
      <c r="AA56" s="42" t="str">
        <f t="shared" si="4"/>
        <v/>
      </c>
      <c r="AD56" s="2" t="str">
        <f>VLOOKUP($A56,MA_KH!$A:$Q,MA_KH!O$1,0)</f>
        <v>MEGA</v>
      </c>
      <c r="AE56" s="2" t="str">
        <f>VLOOKUP($A56,MA_KH!$A:$Q,MA_KH!P$1,0)</f>
        <v>CÔNG TY TNHH MM MEGA MARKET (VIỆT NAM)</v>
      </c>
      <c r="AG56" s="91" t="str">
        <f>Table13[[#This Row],[Số hóa đơn]]&amp;Table13[[#This Row],[Tổng giá trị]]</f>
        <v>000823817393216</v>
      </c>
    </row>
    <row r="57" spans="1:33" ht="25.5" hidden="1" customHeight="1" x14ac:dyDescent="0.2">
      <c r="A57" s="46" t="s">
        <v>189</v>
      </c>
      <c r="B57" s="46" t="s">
        <v>190</v>
      </c>
      <c r="C57" s="47">
        <v>45990</v>
      </c>
      <c r="D57" s="46" t="s">
        <v>14657</v>
      </c>
      <c r="E57" s="47">
        <v>45990</v>
      </c>
      <c r="F57" s="46" t="s">
        <v>18791</v>
      </c>
      <c r="G57" s="46" t="s">
        <v>14658</v>
      </c>
      <c r="H57" s="48">
        <v>7768445</v>
      </c>
      <c r="I57" s="49">
        <v>0</v>
      </c>
      <c r="J57" s="48">
        <v>621476</v>
      </c>
      <c r="K57" s="48">
        <v>8389921</v>
      </c>
      <c r="L57" s="64" t="s">
        <v>41</v>
      </c>
      <c r="M57" s="6" t="str">
        <f>IFERROR(VLOOKUP(Table13[[#This Row],[Số hóa đơn]],'Chi tiết tt Mega gửi'!K:L,2,0),"")</f>
        <v/>
      </c>
      <c r="O57" s="32">
        <f>IF(Table13[[#This Row],[Phân loại]]="Tồn đầu kỳ",Table13[[#This Row],[Tổng giá trị]],0)</f>
        <v>8389921</v>
      </c>
      <c r="P57" s="7">
        <f>IF(Table13[[#This Row],[Số còn phải thu ĐK]]&lt;&gt;0,0,IF(Table13[[#This Row],[Phân loại]]="Bán hàng",Table13[[#This Row],[Tổng giá trị]],-Table13[[#This Row],[Tổng giá trị]]))</f>
        <v>0</v>
      </c>
      <c r="Q57" s="32">
        <f t="shared" ref="Q57:Q74" si="11">IF(M57&lt;&gt;"",IF(O57&lt;&gt;0,O57,P57),0)</f>
        <v>0</v>
      </c>
      <c r="R57" s="7">
        <f>Table13[[#This Row],[Số còn phải thu ĐK]]+Table13[[#This Row],[Giá Trị HD sau CK]]-Table13[[#This Row],[Số tiền đã thu]]</f>
        <v>8389921</v>
      </c>
      <c r="S57" s="6">
        <f>IF(Table13[[#This Row],[Ngày hóa đơn]]&lt;&gt;"",Table13[[#This Row],[Ngày hóa đơn]],IF(Table13[[#This Row],[Ngày hạch toán]]&lt;&gt;"",Table13[[#This Row],[Ngày hạch toán]],""))</f>
        <v>45990</v>
      </c>
      <c r="T57" s="7"/>
      <c r="U57" s="6">
        <f>IF(Table13[[#This Row],[Ngày tính CN]]="","",S57+T57)</f>
        <v>45990</v>
      </c>
      <c r="V57" s="32">
        <f ca="1">IF(Table13[[#This Row],[Hạn thanh toán]]="","",IF((U57-NOW())&lt;0,0,(U57-NOW())))</f>
        <v>0</v>
      </c>
      <c r="W57" s="32"/>
      <c r="X57" s="32">
        <f t="shared" ref="X57:X74" ca="1" si="12">IF(OR(U57="",R57=0),"",IF((U57-NOW())&lt;0,-(U57-NOW()),0))</f>
        <v>304.35975370370579</v>
      </c>
      <c r="Y57" s="2" t="str">
        <f t="shared" ref="Y57:Y74" ca="1" si="13">IF(R57=0,"Đã thanh toán",IF(X57="","",IF(X57&lt;=0,"Chưa đến hạn thanh toán",IF(X57&lt;=30,"Nợ quá hạn 30 ngày",IF(X57&lt;=60,"Nợ quá hạn từ 30 ngày đến 60 ngày",IF(X57&lt;=90,"Nợ quá hạn từ 60 ngày đến 90 ngày",IF(X57&lt;=120,"Nợ quá hạn từ 90 ngày đến 120 ngày","Nợ quá hạn hơn 120 ngày có khả năng mất thanh toán")))))))</f>
        <v>Nợ quá hạn hơn 120 ngày có khả năng mất thanh toán</v>
      </c>
      <c r="Z57" s="42">
        <f t="shared" si="3"/>
        <v>45990</v>
      </c>
      <c r="AA57" s="42" t="str">
        <f t="shared" si="4"/>
        <v/>
      </c>
      <c r="AD57" s="2" t="str">
        <f>VLOOKUP($A57,MA_KH!$A:$Q,MA_KH!O$1,0)</f>
        <v>MEGA</v>
      </c>
      <c r="AE57" s="2" t="str">
        <f>VLOOKUP($A57,MA_KH!$A:$Q,MA_KH!P$1,0)</f>
        <v>CÔNG TY TNHH MM MEGA MARKET (VIỆT NAM)</v>
      </c>
      <c r="AG57" s="91" t="str">
        <f>Table13[[#This Row],[Số hóa đơn]]&amp;Table13[[#This Row],[Tổng giá trị]]</f>
        <v>000800488389921</v>
      </c>
    </row>
    <row r="58" spans="1:33" ht="25.5" hidden="1" customHeight="1" x14ac:dyDescent="0.2">
      <c r="A58" s="46" t="s">
        <v>189</v>
      </c>
      <c r="B58" s="46" t="s">
        <v>190</v>
      </c>
      <c r="C58" s="47">
        <v>45990</v>
      </c>
      <c r="D58" s="46" t="s">
        <v>14659</v>
      </c>
      <c r="E58" s="47">
        <v>45990</v>
      </c>
      <c r="F58" s="46" t="s">
        <v>18792</v>
      </c>
      <c r="G58" s="46" t="s">
        <v>14660</v>
      </c>
      <c r="H58" s="48">
        <v>991190</v>
      </c>
      <c r="I58" s="49">
        <v>0</v>
      </c>
      <c r="J58" s="48">
        <v>79295</v>
      </c>
      <c r="K58" s="48">
        <v>1070485</v>
      </c>
      <c r="L58" s="64" t="s">
        <v>41</v>
      </c>
      <c r="M58" s="6" t="str">
        <f>IFERROR(VLOOKUP(Table13[[#This Row],[Số hóa đơn]],'Chi tiết tt Mega gửi'!K:L,2,0),"")</f>
        <v/>
      </c>
      <c r="O58" s="32">
        <f>IF(Table13[[#This Row],[Phân loại]]="Tồn đầu kỳ",Table13[[#This Row],[Tổng giá trị]],0)</f>
        <v>1070485</v>
      </c>
      <c r="P58" s="7">
        <f>IF(Table13[[#This Row],[Số còn phải thu ĐK]]&lt;&gt;0,0,IF(Table13[[#This Row],[Phân loại]]="Bán hàng",Table13[[#This Row],[Tổng giá trị]],-Table13[[#This Row],[Tổng giá trị]]))</f>
        <v>0</v>
      </c>
      <c r="Q58" s="32">
        <f t="shared" si="11"/>
        <v>0</v>
      </c>
      <c r="R58" s="7">
        <f>Table13[[#This Row],[Số còn phải thu ĐK]]+Table13[[#This Row],[Giá Trị HD sau CK]]-Table13[[#This Row],[Số tiền đã thu]]</f>
        <v>1070485</v>
      </c>
      <c r="S58" s="6">
        <f>IF(Table13[[#This Row],[Ngày hóa đơn]]&lt;&gt;"",Table13[[#This Row],[Ngày hóa đơn]],IF(Table13[[#This Row],[Ngày hạch toán]]&lt;&gt;"",Table13[[#This Row],[Ngày hạch toán]],""))</f>
        <v>45990</v>
      </c>
      <c r="T58" s="7"/>
      <c r="U58" s="6">
        <f>IF(Table13[[#This Row],[Ngày tính CN]]="","",S58+T58)</f>
        <v>45990</v>
      </c>
      <c r="V58" s="32">
        <f ca="1">IF(Table13[[#This Row],[Hạn thanh toán]]="","",IF((U58-NOW())&lt;0,0,(U58-NOW())))</f>
        <v>0</v>
      </c>
      <c r="W58" s="32"/>
      <c r="X58" s="32">
        <f t="shared" ca="1" si="12"/>
        <v>304.35975370370579</v>
      </c>
      <c r="Y58" s="2" t="str">
        <f t="shared" ca="1" si="13"/>
        <v>Nợ quá hạn hơn 120 ngày có khả năng mất thanh toán</v>
      </c>
      <c r="Z58" s="42">
        <f t="shared" si="3"/>
        <v>45990</v>
      </c>
      <c r="AA58" s="42" t="str">
        <f t="shared" si="4"/>
        <v/>
      </c>
      <c r="AD58" s="2" t="str">
        <f>VLOOKUP($A58,MA_KH!$A:$Q,MA_KH!O$1,0)</f>
        <v>MEGA</v>
      </c>
      <c r="AE58" s="2" t="str">
        <f>VLOOKUP($A58,MA_KH!$A:$Q,MA_KH!P$1,0)</f>
        <v>CÔNG TY TNHH MM MEGA MARKET (VIỆT NAM)</v>
      </c>
      <c r="AG58" s="91" t="str">
        <f>Table13[[#This Row],[Số hóa đơn]]&amp;Table13[[#This Row],[Tổng giá trị]]</f>
        <v>000800491070485</v>
      </c>
    </row>
    <row r="59" spans="1:33" ht="25.5" hidden="1" customHeight="1" x14ac:dyDescent="0.2">
      <c r="A59" s="46" t="s">
        <v>189</v>
      </c>
      <c r="B59" s="46" t="s">
        <v>190</v>
      </c>
      <c r="C59" s="47">
        <v>45990</v>
      </c>
      <c r="D59" s="46" t="s">
        <v>14661</v>
      </c>
      <c r="E59" s="47">
        <v>45990</v>
      </c>
      <c r="F59" s="46" t="s">
        <v>18793</v>
      </c>
      <c r="G59" s="46" t="s">
        <v>14662</v>
      </c>
      <c r="H59" s="48">
        <v>7606300</v>
      </c>
      <c r="I59" s="49">
        <v>0</v>
      </c>
      <c r="J59" s="48">
        <v>608504</v>
      </c>
      <c r="K59" s="48">
        <v>8214804</v>
      </c>
      <c r="L59" s="64" t="s">
        <v>41</v>
      </c>
      <c r="M59" s="6" t="str">
        <f>IFERROR(VLOOKUP(Table13[[#This Row],[Số hóa đơn]],'Chi tiết tt Mega gửi'!K:L,2,0),"")</f>
        <v/>
      </c>
      <c r="O59" s="32">
        <f>IF(Table13[[#This Row],[Phân loại]]="Tồn đầu kỳ",Table13[[#This Row],[Tổng giá trị]],0)</f>
        <v>8214804</v>
      </c>
      <c r="P59" s="7">
        <f>IF(Table13[[#This Row],[Số còn phải thu ĐK]]&lt;&gt;0,0,IF(Table13[[#This Row],[Phân loại]]="Bán hàng",Table13[[#This Row],[Tổng giá trị]],-Table13[[#This Row],[Tổng giá trị]]))</f>
        <v>0</v>
      </c>
      <c r="Q59" s="32">
        <f t="shared" si="11"/>
        <v>0</v>
      </c>
      <c r="R59" s="7">
        <f>Table13[[#This Row],[Số còn phải thu ĐK]]+Table13[[#This Row],[Giá Trị HD sau CK]]-Table13[[#This Row],[Số tiền đã thu]]</f>
        <v>8214804</v>
      </c>
      <c r="S59" s="6">
        <f>IF(Table13[[#This Row],[Ngày hóa đơn]]&lt;&gt;"",Table13[[#This Row],[Ngày hóa đơn]],IF(Table13[[#This Row],[Ngày hạch toán]]&lt;&gt;"",Table13[[#This Row],[Ngày hạch toán]],""))</f>
        <v>45990</v>
      </c>
      <c r="T59" s="7"/>
      <c r="U59" s="6">
        <f>IF(Table13[[#This Row],[Ngày tính CN]]="","",S59+T59)</f>
        <v>45990</v>
      </c>
      <c r="V59" s="32">
        <f ca="1">IF(Table13[[#This Row],[Hạn thanh toán]]="","",IF((U59-NOW())&lt;0,0,(U59-NOW())))</f>
        <v>0</v>
      </c>
      <c r="W59" s="32"/>
      <c r="X59" s="32">
        <f t="shared" ca="1" si="12"/>
        <v>304.35975370370579</v>
      </c>
      <c r="Y59" s="2" t="str">
        <f t="shared" ca="1" si="13"/>
        <v>Nợ quá hạn hơn 120 ngày có khả năng mất thanh toán</v>
      </c>
      <c r="Z59" s="42">
        <f t="shared" si="3"/>
        <v>45990</v>
      </c>
      <c r="AA59" s="42" t="str">
        <f t="shared" si="4"/>
        <v/>
      </c>
      <c r="AD59" s="2" t="str">
        <f>VLOOKUP($A59,MA_KH!$A:$Q,MA_KH!O$1,0)</f>
        <v>MEGA</v>
      </c>
      <c r="AE59" s="2" t="str">
        <f>VLOOKUP($A59,MA_KH!$A:$Q,MA_KH!P$1,0)</f>
        <v>CÔNG TY TNHH MM MEGA MARKET (VIỆT NAM)</v>
      </c>
      <c r="AG59" s="91" t="str">
        <f>Table13[[#This Row],[Số hóa đơn]]&amp;Table13[[#This Row],[Tổng giá trị]]</f>
        <v>000800508214804</v>
      </c>
    </row>
    <row r="60" spans="1:33" ht="25.5" hidden="1" customHeight="1" x14ac:dyDescent="0.2">
      <c r="A60" s="46" t="s">
        <v>189</v>
      </c>
      <c r="B60" s="46" t="s">
        <v>190</v>
      </c>
      <c r="C60" s="47">
        <v>45990</v>
      </c>
      <c r="D60" s="46" t="s">
        <v>14663</v>
      </c>
      <c r="E60" s="47">
        <v>45990</v>
      </c>
      <c r="F60" s="46" t="s">
        <v>18794</v>
      </c>
      <c r="G60" s="46" t="s">
        <v>14664</v>
      </c>
      <c r="H60" s="48">
        <v>1282500</v>
      </c>
      <c r="I60" s="49">
        <v>0</v>
      </c>
      <c r="J60" s="48">
        <v>102600</v>
      </c>
      <c r="K60" s="48">
        <v>1385100</v>
      </c>
      <c r="L60" s="64" t="s">
        <v>41</v>
      </c>
      <c r="M60" s="6" t="str">
        <f>IFERROR(VLOOKUP(Table13[[#This Row],[Số hóa đơn]],'Chi tiết tt Mega gửi'!K:L,2,0),"")</f>
        <v/>
      </c>
      <c r="O60" s="32">
        <f>IF(Table13[[#This Row],[Phân loại]]="Tồn đầu kỳ",Table13[[#This Row],[Tổng giá trị]],0)</f>
        <v>1385100</v>
      </c>
      <c r="P60" s="7">
        <f>IF(Table13[[#This Row],[Số còn phải thu ĐK]]&lt;&gt;0,0,IF(Table13[[#This Row],[Phân loại]]="Bán hàng",Table13[[#This Row],[Tổng giá trị]],-Table13[[#This Row],[Tổng giá trị]]))</f>
        <v>0</v>
      </c>
      <c r="Q60" s="32">
        <f t="shared" si="11"/>
        <v>0</v>
      </c>
      <c r="R60" s="7">
        <f>Table13[[#This Row],[Số còn phải thu ĐK]]+Table13[[#This Row],[Giá Trị HD sau CK]]-Table13[[#This Row],[Số tiền đã thu]]</f>
        <v>1385100</v>
      </c>
      <c r="S60" s="6">
        <f>IF(Table13[[#This Row],[Ngày hóa đơn]]&lt;&gt;"",Table13[[#This Row],[Ngày hóa đơn]],IF(Table13[[#This Row],[Ngày hạch toán]]&lt;&gt;"",Table13[[#This Row],[Ngày hạch toán]],""))</f>
        <v>45990</v>
      </c>
      <c r="T60" s="7"/>
      <c r="U60" s="6">
        <f>IF(Table13[[#This Row],[Ngày tính CN]]="","",S60+T60)</f>
        <v>45990</v>
      </c>
      <c r="V60" s="32">
        <f ca="1">IF(Table13[[#This Row],[Hạn thanh toán]]="","",IF((U60-NOW())&lt;0,0,(U60-NOW())))</f>
        <v>0</v>
      </c>
      <c r="W60" s="32"/>
      <c r="X60" s="32">
        <f t="shared" ca="1" si="12"/>
        <v>304.35975370370579</v>
      </c>
      <c r="Y60" s="2" t="str">
        <f t="shared" ca="1" si="13"/>
        <v>Nợ quá hạn hơn 120 ngày có khả năng mất thanh toán</v>
      </c>
      <c r="Z60" s="42">
        <f t="shared" si="3"/>
        <v>45990</v>
      </c>
      <c r="AA60" s="42" t="str">
        <f t="shared" si="4"/>
        <v/>
      </c>
      <c r="AD60" s="2" t="str">
        <f>VLOOKUP($A60,MA_KH!$A:$Q,MA_KH!O$1,0)</f>
        <v>MEGA</v>
      </c>
      <c r="AE60" s="2" t="str">
        <f>VLOOKUP($A60,MA_KH!$A:$Q,MA_KH!P$1,0)</f>
        <v>CÔNG TY TNHH MM MEGA MARKET (VIỆT NAM)</v>
      </c>
      <c r="AG60" s="91" t="str">
        <f>Table13[[#This Row],[Số hóa đơn]]&amp;Table13[[#This Row],[Tổng giá trị]]</f>
        <v>000800511385100</v>
      </c>
    </row>
    <row r="61" spans="1:33" ht="25.5" hidden="1" customHeight="1" x14ac:dyDescent="0.2">
      <c r="A61" s="46" t="s">
        <v>189</v>
      </c>
      <c r="B61" s="46" t="s">
        <v>190</v>
      </c>
      <c r="C61" s="47">
        <v>45990</v>
      </c>
      <c r="D61" s="46" t="s">
        <v>14665</v>
      </c>
      <c r="E61" s="47">
        <v>45990</v>
      </c>
      <c r="F61" s="46" t="s">
        <v>18795</v>
      </c>
      <c r="G61" s="46" t="s">
        <v>14666</v>
      </c>
      <c r="H61" s="48">
        <v>10753850</v>
      </c>
      <c r="I61" s="49">
        <v>0</v>
      </c>
      <c r="J61" s="48">
        <v>860308</v>
      </c>
      <c r="K61" s="48">
        <v>11614158</v>
      </c>
      <c r="L61" s="64" t="s">
        <v>41</v>
      </c>
      <c r="M61" s="6" t="str">
        <f>IFERROR(VLOOKUP(Table13[[#This Row],[Số hóa đơn]],'Chi tiết tt Mega gửi'!K:L,2,0),"")</f>
        <v/>
      </c>
      <c r="O61" s="32">
        <f>IF(Table13[[#This Row],[Phân loại]]="Tồn đầu kỳ",Table13[[#This Row],[Tổng giá trị]],0)</f>
        <v>11614158</v>
      </c>
      <c r="P61" s="7">
        <f>IF(Table13[[#This Row],[Số còn phải thu ĐK]]&lt;&gt;0,0,IF(Table13[[#This Row],[Phân loại]]="Bán hàng",Table13[[#This Row],[Tổng giá trị]],-Table13[[#This Row],[Tổng giá trị]]))</f>
        <v>0</v>
      </c>
      <c r="Q61" s="32">
        <f t="shared" si="11"/>
        <v>0</v>
      </c>
      <c r="R61" s="7">
        <f>Table13[[#This Row],[Số còn phải thu ĐK]]+Table13[[#This Row],[Giá Trị HD sau CK]]-Table13[[#This Row],[Số tiền đã thu]]</f>
        <v>11614158</v>
      </c>
      <c r="S61" s="6">
        <f>IF(Table13[[#This Row],[Ngày hóa đơn]]&lt;&gt;"",Table13[[#This Row],[Ngày hóa đơn]],IF(Table13[[#This Row],[Ngày hạch toán]]&lt;&gt;"",Table13[[#This Row],[Ngày hạch toán]],""))</f>
        <v>45990</v>
      </c>
      <c r="T61" s="7"/>
      <c r="U61" s="6">
        <f>IF(Table13[[#This Row],[Ngày tính CN]]="","",S61+T61)</f>
        <v>45990</v>
      </c>
      <c r="V61" s="32">
        <f ca="1">IF(Table13[[#This Row],[Hạn thanh toán]]="","",IF((U61-NOW())&lt;0,0,(U61-NOW())))</f>
        <v>0</v>
      </c>
      <c r="W61" s="32"/>
      <c r="X61" s="32">
        <f t="shared" ca="1" si="12"/>
        <v>304.35975370370579</v>
      </c>
      <c r="Y61" s="2" t="str">
        <f t="shared" ca="1" si="13"/>
        <v>Nợ quá hạn hơn 120 ngày có khả năng mất thanh toán</v>
      </c>
      <c r="Z61" s="42">
        <f t="shared" si="3"/>
        <v>45990</v>
      </c>
      <c r="AA61" s="42" t="str">
        <f t="shared" si="4"/>
        <v/>
      </c>
      <c r="AD61" s="2" t="str">
        <f>VLOOKUP($A61,MA_KH!$A:$Q,MA_KH!O$1,0)</f>
        <v>MEGA</v>
      </c>
      <c r="AE61" s="2" t="str">
        <f>VLOOKUP($A61,MA_KH!$A:$Q,MA_KH!P$1,0)</f>
        <v>CÔNG TY TNHH MM MEGA MARKET (VIỆT NAM)</v>
      </c>
      <c r="AG61" s="91" t="str">
        <f>Table13[[#This Row],[Số hóa đơn]]&amp;Table13[[#This Row],[Tổng giá trị]]</f>
        <v>0008005211614158</v>
      </c>
    </row>
    <row r="62" spans="1:33" ht="25.5" hidden="1" customHeight="1" x14ac:dyDescent="0.2">
      <c r="A62" s="46" t="s">
        <v>189</v>
      </c>
      <c r="B62" s="46" t="s">
        <v>190</v>
      </c>
      <c r="C62" s="47">
        <v>45990</v>
      </c>
      <c r="D62" s="46" t="s">
        <v>14667</v>
      </c>
      <c r="E62" s="47">
        <v>45990</v>
      </c>
      <c r="F62" s="46" t="s">
        <v>18796</v>
      </c>
      <c r="G62" s="46" t="s">
        <v>14668</v>
      </c>
      <c r="H62" s="48">
        <v>5947140</v>
      </c>
      <c r="I62" s="49">
        <v>0</v>
      </c>
      <c r="J62" s="48">
        <v>475771</v>
      </c>
      <c r="K62" s="48">
        <v>6422911</v>
      </c>
      <c r="L62" s="64" t="s">
        <v>41</v>
      </c>
      <c r="M62" s="6" t="str">
        <f>IFERROR(VLOOKUP(Table13[[#This Row],[Số hóa đơn]],'Chi tiết tt Mega gửi'!K:L,2,0),"")</f>
        <v/>
      </c>
      <c r="O62" s="32">
        <f>IF(Table13[[#This Row],[Phân loại]]="Tồn đầu kỳ",Table13[[#This Row],[Tổng giá trị]],0)</f>
        <v>6422911</v>
      </c>
      <c r="P62" s="7">
        <f>IF(Table13[[#This Row],[Số còn phải thu ĐK]]&lt;&gt;0,0,IF(Table13[[#This Row],[Phân loại]]="Bán hàng",Table13[[#This Row],[Tổng giá trị]],-Table13[[#This Row],[Tổng giá trị]]))</f>
        <v>0</v>
      </c>
      <c r="Q62" s="32">
        <f t="shared" si="11"/>
        <v>0</v>
      </c>
      <c r="R62" s="7">
        <f>Table13[[#This Row],[Số còn phải thu ĐK]]+Table13[[#This Row],[Giá Trị HD sau CK]]-Table13[[#This Row],[Số tiền đã thu]]</f>
        <v>6422911</v>
      </c>
      <c r="S62" s="6">
        <f>IF(Table13[[#This Row],[Ngày hóa đơn]]&lt;&gt;"",Table13[[#This Row],[Ngày hóa đơn]],IF(Table13[[#This Row],[Ngày hạch toán]]&lt;&gt;"",Table13[[#This Row],[Ngày hạch toán]],""))</f>
        <v>45990</v>
      </c>
      <c r="T62" s="7"/>
      <c r="U62" s="6">
        <f>IF(Table13[[#This Row],[Ngày tính CN]]="","",S62+T62)</f>
        <v>45990</v>
      </c>
      <c r="V62" s="32">
        <f ca="1">IF(Table13[[#This Row],[Hạn thanh toán]]="","",IF((U62-NOW())&lt;0,0,(U62-NOW())))</f>
        <v>0</v>
      </c>
      <c r="W62" s="32"/>
      <c r="X62" s="32">
        <f t="shared" ca="1" si="12"/>
        <v>304.35975370370579</v>
      </c>
      <c r="Y62" s="2" t="str">
        <f t="shared" ca="1" si="13"/>
        <v>Nợ quá hạn hơn 120 ngày có khả năng mất thanh toán</v>
      </c>
      <c r="Z62" s="42">
        <f t="shared" si="3"/>
        <v>45990</v>
      </c>
      <c r="AA62" s="42" t="str">
        <f t="shared" si="4"/>
        <v/>
      </c>
      <c r="AD62" s="2" t="str">
        <f>VLOOKUP($A62,MA_KH!$A:$Q,MA_KH!O$1,0)</f>
        <v>MEGA</v>
      </c>
      <c r="AE62" s="2" t="str">
        <f>VLOOKUP($A62,MA_KH!$A:$Q,MA_KH!P$1,0)</f>
        <v>CÔNG TY TNHH MM MEGA MARKET (VIỆT NAM)</v>
      </c>
      <c r="AG62" s="91" t="str">
        <f>Table13[[#This Row],[Số hóa đơn]]&amp;Table13[[#This Row],[Tổng giá trị]]</f>
        <v>000800536422911</v>
      </c>
    </row>
    <row r="63" spans="1:33" ht="25.5" hidden="1" customHeight="1" x14ac:dyDescent="0.2">
      <c r="A63" s="46" t="s">
        <v>189</v>
      </c>
      <c r="B63" s="46" t="s">
        <v>190</v>
      </c>
      <c r="C63" s="47">
        <v>45990</v>
      </c>
      <c r="D63" s="46" t="s">
        <v>14669</v>
      </c>
      <c r="E63" s="47">
        <v>45990</v>
      </c>
      <c r="F63" s="46" t="s">
        <v>18797</v>
      </c>
      <c r="G63" s="46" t="s">
        <v>14670</v>
      </c>
      <c r="H63" s="48">
        <v>7936420</v>
      </c>
      <c r="I63" s="49">
        <v>0</v>
      </c>
      <c r="J63" s="48">
        <v>634914</v>
      </c>
      <c r="K63" s="48">
        <v>8571334</v>
      </c>
      <c r="L63" s="64" t="s">
        <v>41</v>
      </c>
      <c r="M63" s="6" t="str">
        <f>IFERROR(VLOOKUP(Table13[[#This Row],[Số hóa đơn]],'Chi tiết tt Mega gửi'!K:L,2,0),"")</f>
        <v/>
      </c>
      <c r="O63" s="32">
        <f>IF(Table13[[#This Row],[Phân loại]]="Tồn đầu kỳ",Table13[[#This Row],[Tổng giá trị]],0)</f>
        <v>8571334</v>
      </c>
      <c r="P63" s="7">
        <f>IF(Table13[[#This Row],[Số còn phải thu ĐK]]&lt;&gt;0,0,IF(Table13[[#This Row],[Phân loại]]="Bán hàng",Table13[[#This Row],[Tổng giá trị]],-Table13[[#This Row],[Tổng giá trị]]))</f>
        <v>0</v>
      </c>
      <c r="Q63" s="32">
        <f t="shared" si="11"/>
        <v>0</v>
      </c>
      <c r="R63" s="7">
        <f>Table13[[#This Row],[Số còn phải thu ĐK]]+Table13[[#This Row],[Giá Trị HD sau CK]]-Table13[[#This Row],[Số tiền đã thu]]</f>
        <v>8571334</v>
      </c>
      <c r="S63" s="6">
        <f>IF(Table13[[#This Row],[Ngày hóa đơn]]&lt;&gt;"",Table13[[#This Row],[Ngày hóa đơn]],IF(Table13[[#This Row],[Ngày hạch toán]]&lt;&gt;"",Table13[[#This Row],[Ngày hạch toán]],""))</f>
        <v>45990</v>
      </c>
      <c r="T63" s="7"/>
      <c r="U63" s="6">
        <f>IF(Table13[[#This Row],[Ngày tính CN]]="","",S63+T63)</f>
        <v>45990</v>
      </c>
      <c r="V63" s="32">
        <f ca="1">IF(Table13[[#This Row],[Hạn thanh toán]]="","",IF((U63-NOW())&lt;0,0,(U63-NOW())))</f>
        <v>0</v>
      </c>
      <c r="W63" s="32"/>
      <c r="X63" s="32">
        <f t="shared" ca="1" si="12"/>
        <v>304.35975370370579</v>
      </c>
      <c r="Y63" s="2" t="str">
        <f t="shared" ca="1" si="13"/>
        <v>Nợ quá hạn hơn 120 ngày có khả năng mất thanh toán</v>
      </c>
      <c r="Z63" s="42">
        <f t="shared" si="3"/>
        <v>45990</v>
      </c>
      <c r="AA63" s="42" t="str">
        <f t="shared" si="4"/>
        <v/>
      </c>
      <c r="AD63" s="2" t="str">
        <f>VLOOKUP($A63,MA_KH!$A:$Q,MA_KH!O$1,0)</f>
        <v>MEGA</v>
      </c>
      <c r="AE63" s="2" t="str">
        <f>VLOOKUP($A63,MA_KH!$A:$Q,MA_KH!P$1,0)</f>
        <v>CÔNG TY TNHH MM MEGA MARKET (VIỆT NAM)</v>
      </c>
      <c r="AG63" s="91" t="str">
        <f>Table13[[#This Row],[Số hóa đơn]]&amp;Table13[[#This Row],[Tổng giá trị]]</f>
        <v>000800548571334</v>
      </c>
    </row>
    <row r="64" spans="1:33" ht="25.5" hidden="1" customHeight="1" x14ac:dyDescent="0.2">
      <c r="A64" s="50" t="s">
        <v>189</v>
      </c>
      <c r="B64" s="50" t="s">
        <v>190</v>
      </c>
      <c r="C64" s="51">
        <v>45990</v>
      </c>
      <c r="D64" s="50" t="s">
        <v>14671</v>
      </c>
      <c r="E64" s="51">
        <v>45990</v>
      </c>
      <c r="F64" s="50" t="s">
        <v>18798</v>
      </c>
      <c r="G64" s="50" t="s">
        <v>14672</v>
      </c>
      <c r="H64" s="52">
        <v>1468620</v>
      </c>
      <c r="I64" s="53">
        <v>0</v>
      </c>
      <c r="J64" s="52">
        <v>117490</v>
      </c>
      <c r="K64" s="52">
        <v>1586110</v>
      </c>
      <c r="L64" s="64" t="s">
        <v>41</v>
      </c>
      <c r="M64" s="6" t="str">
        <f>IFERROR(VLOOKUP(Table13[[#This Row],[Số hóa đơn]],'Chi tiết tt Mega gửi'!K:L,2,0),"")</f>
        <v/>
      </c>
      <c r="O64" s="32">
        <f>IF(Table13[[#This Row],[Phân loại]]="Tồn đầu kỳ",Table13[[#This Row],[Tổng giá trị]],0)</f>
        <v>1586110</v>
      </c>
      <c r="P64" s="7">
        <f>IF(Table13[[#This Row],[Số còn phải thu ĐK]]&lt;&gt;0,0,IF(Table13[[#This Row],[Phân loại]]="Bán hàng",Table13[[#This Row],[Tổng giá trị]],-Table13[[#This Row],[Tổng giá trị]]))</f>
        <v>0</v>
      </c>
      <c r="Q64" s="32">
        <f t="shared" si="11"/>
        <v>0</v>
      </c>
      <c r="R64" s="7">
        <f>Table13[[#This Row],[Số còn phải thu ĐK]]+Table13[[#This Row],[Giá Trị HD sau CK]]-Table13[[#This Row],[Số tiền đã thu]]</f>
        <v>1586110</v>
      </c>
      <c r="S64" s="6">
        <f>IF(Table13[[#This Row],[Ngày hóa đơn]]&lt;&gt;"",Table13[[#This Row],[Ngày hóa đơn]],IF(Table13[[#This Row],[Ngày hạch toán]]&lt;&gt;"",Table13[[#This Row],[Ngày hạch toán]],""))</f>
        <v>45990</v>
      </c>
      <c r="T64" s="7"/>
      <c r="U64" s="6">
        <f>IF(Table13[[#This Row],[Ngày tính CN]]="","",S64+T64)</f>
        <v>45990</v>
      </c>
      <c r="V64" s="32">
        <f ca="1">IF(Table13[[#This Row],[Hạn thanh toán]]="","",IF((U64-NOW())&lt;0,0,(U64-NOW())))</f>
        <v>0</v>
      </c>
      <c r="W64" s="32"/>
      <c r="X64" s="32">
        <f t="shared" ca="1" si="12"/>
        <v>304.35975370370579</v>
      </c>
      <c r="Y64" s="2" t="str">
        <f t="shared" ca="1" si="13"/>
        <v>Nợ quá hạn hơn 120 ngày có khả năng mất thanh toán</v>
      </c>
      <c r="Z64" s="42">
        <f t="shared" si="3"/>
        <v>45990</v>
      </c>
      <c r="AA64" s="42" t="str">
        <f t="shared" si="4"/>
        <v/>
      </c>
      <c r="AD64" s="2" t="str">
        <f>VLOOKUP($A64,MA_KH!$A:$Q,MA_KH!O$1,0)</f>
        <v>MEGA</v>
      </c>
      <c r="AE64" s="2" t="str">
        <f>VLOOKUP($A64,MA_KH!$A:$Q,MA_KH!P$1,0)</f>
        <v>CÔNG TY TNHH MM MEGA MARKET (VIỆT NAM)</v>
      </c>
      <c r="AG64" s="91" t="str">
        <f>Table13[[#This Row],[Số hóa đơn]]&amp;Table13[[#This Row],[Tổng giá trị]]</f>
        <v>000800551586110</v>
      </c>
    </row>
    <row r="65" spans="1:33" ht="25.5" hidden="1" customHeight="1" x14ac:dyDescent="0.2">
      <c r="A65" s="54" t="s">
        <v>101</v>
      </c>
      <c r="B65" s="54" t="s">
        <v>102</v>
      </c>
      <c r="C65" s="55">
        <v>45992</v>
      </c>
      <c r="D65" s="54" t="s">
        <v>14673</v>
      </c>
      <c r="E65" s="55">
        <v>45992</v>
      </c>
      <c r="F65" s="54" t="s">
        <v>18799</v>
      </c>
      <c r="G65" s="54" t="s">
        <v>14674</v>
      </c>
      <c r="H65" s="56">
        <v>446425</v>
      </c>
      <c r="I65" s="57">
        <v>0</v>
      </c>
      <c r="J65" s="56">
        <v>35714</v>
      </c>
      <c r="K65" s="56">
        <v>482139</v>
      </c>
      <c r="L65" s="64" t="s">
        <v>41</v>
      </c>
      <c r="M65" s="6" t="str">
        <f>IFERROR(VLOOKUP(Table13[[#This Row],[Số hóa đơn]],'Chi tiết tt Mega gửi'!K:L,2,0),"")</f>
        <v/>
      </c>
      <c r="O65" s="32">
        <f>IF(Table13[[#This Row],[Phân loại]]="Tồn đầu kỳ",Table13[[#This Row],[Tổng giá trị]],0)</f>
        <v>482139</v>
      </c>
      <c r="P65" s="7">
        <f>IF(Table13[[#This Row],[Số còn phải thu ĐK]]&lt;&gt;0,0,IF(Table13[[#This Row],[Phân loại]]="Bán hàng",Table13[[#This Row],[Tổng giá trị]],-Table13[[#This Row],[Tổng giá trị]]))</f>
        <v>0</v>
      </c>
      <c r="Q65" s="32">
        <f t="shared" si="11"/>
        <v>0</v>
      </c>
      <c r="R65" s="7">
        <f>Table13[[#This Row],[Số còn phải thu ĐK]]+Table13[[#This Row],[Giá Trị HD sau CK]]-Table13[[#This Row],[Số tiền đã thu]]</f>
        <v>482139</v>
      </c>
      <c r="S65" s="6">
        <f>IF(Table13[[#This Row],[Ngày hóa đơn]]&lt;&gt;"",Table13[[#This Row],[Ngày hóa đơn]],IF(Table13[[#This Row],[Ngày hạch toán]]&lt;&gt;"",Table13[[#This Row],[Ngày hạch toán]],""))</f>
        <v>45992</v>
      </c>
      <c r="T65" s="7"/>
      <c r="U65" s="6">
        <f>IF(Table13[[#This Row],[Ngày tính CN]]="","",S65+T65)</f>
        <v>45992</v>
      </c>
      <c r="V65" s="32">
        <f ca="1">IF(Table13[[#This Row],[Hạn thanh toán]]="","",IF((U65-NOW())&lt;0,0,(U65-NOW())))</f>
        <v>0</v>
      </c>
      <c r="W65" s="32"/>
      <c r="X65" s="32">
        <f t="shared" ca="1" si="12"/>
        <v>302.35975370370579</v>
      </c>
      <c r="Y65" s="2" t="str">
        <f t="shared" ca="1" si="13"/>
        <v>Nợ quá hạn hơn 120 ngày có khả năng mất thanh toán</v>
      </c>
      <c r="Z65" s="42">
        <f t="shared" si="3"/>
        <v>45992</v>
      </c>
      <c r="AA65" s="42" t="str">
        <f t="shared" si="4"/>
        <v/>
      </c>
      <c r="AD65" s="2" t="str">
        <f>VLOOKUP($A65,MA_KH!$A:$Q,MA_KH!O$1,0)</f>
        <v>MEGA</v>
      </c>
      <c r="AE65" s="2" t="str">
        <f>VLOOKUP($A65,MA_KH!$A:$Q,MA_KH!P$1,0)</f>
        <v>CÔNG TY TNHH MM MEGA MARKET (VIỆT NAM)</v>
      </c>
      <c r="AG65" s="91" t="str">
        <f>Table13[[#This Row],[Số hóa đơn]]&amp;Table13[[#This Row],[Tổng giá trị]]</f>
        <v>00082377482139</v>
      </c>
    </row>
    <row r="66" spans="1:33" ht="25.5" hidden="1" customHeight="1" x14ac:dyDescent="0.2">
      <c r="A66" s="54" t="s">
        <v>101</v>
      </c>
      <c r="B66" s="54" t="s">
        <v>102</v>
      </c>
      <c r="C66" s="55">
        <v>45992</v>
      </c>
      <c r="D66" s="54" t="s">
        <v>14675</v>
      </c>
      <c r="E66" s="55">
        <v>45992</v>
      </c>
      <c r="F66" s="54" t="s">
        <v>18800</v>
      </c>
      <c r="G66" s="54" t="s">
        <v>14676</v>
      </c>
      <c r="H66" s="56">
        <v>1143080</v>
      </c>
      <c r="I66" s="57">
        <v>0</v>
      </c>
      <c r="J66" s="56">
        <v>91446</v>
      </c>
      <c r="K66" s="56">
        <v>1234526</v>
      </c>
      <c r="L66" s="64" t="s">
        <v>41</v>
      </c>
      <c r="M66" s="6" t="str">
        <f>IFERROR(VLOOKUP(Table13[[#This Row],[Số hóa đơn]],'Chi tiết tt Mega gửi'!K:L,2,0),"")</f>
        <v/>
      </c>
      <c r="O66" s="32">
        <f>IF(Table13[[#This Row],[Phân loại]]="Tồn đầu kỳ",Table13[[#This Row],[Tổng giá trị]],0)</f>
        <v>1234526</v>
      </c>
      <c r="P66" s="7">
        <f>IF(Table13[[#This Row],[Số còn phải thu ĐK]]&lt;&gt;0,0,IF(Table13[[#This Row],[Phân loại]]="Bán hàng",Table13[[#This Row],[Tổng giá trị]],-Table13[[#This Row],[Tổng giá trị]]))</f>
        <v>0</v>
      </c>
      <c r="Q66" s="32">
        <f t="shared" si="11"/>
        <v>0</v>
      </c>
      <c r="R66" s="7">
        <f>Table13[[#This Row],[Số còn phải thu ĐK]]+Table13[[#This Row],[Giá Trị HD sau CK]]-Table13[[#This Row],[Số tiền đã thu]]</f>
        <v>1234526</v>
      </c>
      <c r="S66" s="6">
        <f>IF(Table13[[#This Row],[Ngày hóa đơn]]&lt;&gt;"",Table13[[#This Row],[Ngày hóa đơn]],IF(Table13[[#This Row],[Ngày hạch toán]]&lt;&gt;"",Table13[[#This Row],[Ngày hạch toán]],""))</f>
        <v>45992</v>
      </c>
      <c r="T66" s="7"/>
      <c r="U66" s="6">
        <f>IF(Table13[[#This Row],[Ngày tính CN]]="","",S66+T66)</f>
        <v>45992</v>
      </c>
      <c r="V66" s="32">
        <f ca="1">IF(Table13[[#This Row],[Hạn thanh toán]]="","",IF((U66-NOW())&lt;0,0,(U66-NOW())))</f>
        <v>0</v>
      </c>
      <c r="W66" s="32"/>
      <c r="X66" s="32">
        <f t="shared" ca="1" si="12"/>
        <v>302.35975370370579</v>
      </c>
      <c r="Y66" s="2" t="str">
        <f t="shared" ca="1" si="13"/>
        <v>Nợ quá hạn hơn 120 ngày có khả năng mất thanh toán</v>
      </c>
      <c r="Z66" s="42">
        <f t="shared" si="3"/>
        <v>45992</v>
      </c>
      <c r="AA66" s="42" t="str">
        <f t="shared" si="4"/>
        <v/>
      </c>
      <c r="AD66" s="2" t="str">
        <f>VLOOKUP($A66,MA_KH!$A:$Q,MA_KH!O$1,0)</f>
        <v>MEGA</v>
      </c>
      <c r="AE66" s="2" t="str">
        <f>VLOOKUP($A66,MA_KH!$A:$Q,MA_KH!P$1,0)</f>
        <v>CÔNG TY TNHH MM MEGA MARKET (VIỆT NAM)</v>
      </c>
      <c r="AG66" s="91" t="str">
        <f>Table13[[#This Row],[Số hóa đơn]]&amp;Table13[[#This Row],[Tổng giá trị]]</f>
        <v>000823781234526</v>
      </c>
    </row>
    <row r="67" spans="1:33" ht="25.5" hidden="1" customHeight="1" x14ac:dyDescent="0.2">
      <c r="A67" s="54" t="s">
        <v>101</v>
      </c>
      <c r="B67" s="54" t="s">
        <v>102</v>
      </c>
      <c r="C67" s="55">
        <v>45992</v>
      </c>
      <c r="D67" s="54" t="s">
        <v>14677</v>
      </c>
      <c r="E67" s="55">
        <v>45992</v>
      </c>
      <c r="F67" s="54" t="s">
        <v>18801</v>
      </c>
      <c r="G67" s="54" t="s">
        <v>14678</v>
      </c>
      <c r="H67" s="56">
        <v>1072050</v>
      </c>
      <c r="I67" s="57">
        <v>0</v>
      </c>
      <c r="J67" s="56">
        <v>85764</v>
      </c>
      <c r="K67" s="56">
        <v>1157814</v>
      </c>
      <c r="L67" s="64" t="s">
        <v>41</v>
      </c>
      <c r="M67" s="6" t="str">
        <f>IFERROR(VLOOKUP(Table13[[#This Row],[Số hóa đơn]],'Chi tiết tt Mega gửi'!K:L,2,0),"")</f>
        <v/>
      </c>
      <c r="O67" s="32">
        <f>IF(Table13[[#This Row],[Phân loại]]="Tồn đầu kỳ",Table13[[#This Row],[Tổng giá trị]],0)</f>
        <v>1157814</v>
      </c>
      <c r="P67" s="7">
        <f>IF(Table13[[#This Row],[Số còn phải thu ĐK]]&lt;&gt;0,0,IF(Table13[[#This Row],[Phân loại]]="Bán hàng",Table13[[#This Row],[Tổng giá trị]],-Table13[[#This Row],[Tổng giá trị]]))</f>
        <v>0</v>
      </c>
      <c r="Q67" s="32">
        <f t="shared" si="11"/>
        <v>0</v>
      </c>
      <c r="R67" s="7">
        <f>Table13[[#This Row],[Số còn phải thu ĐK]]+Table13[[#This Row],[Giá Trị HD sau CK]]-Table13[[#This Row],[Số tiền đã thu]]</f>
        <v>1157814</v>
      </c>
      <c r="S67" s="6">
        <f>IF(Table13[[#This Row],[Ngày hóa đơn]]&lt;&gt;"",Table13[[#This Row],[Ngày hóa đơn]],IF(Table13[[#This Row],[Ngày hạch toán]]&lt;&gt;"",Table13[[#This Row],[Ngày hạch toán]],""))</f>
        <v>45992</v>
      </c>
      <c r="T67" s="7"/>
      <c r="U67" s="6">
        <f>IF(Table13[[#This Row],[Ngày tính CN]]="","",S67+T67)</f>
        <v>45992</v>
      </c>
      <c r="V67" s="32">
        <f ca="1">IF(Table13[[#This Row],[Hạn thanh toán]]="","",IF((U67-NOW())&lt;0,0,(U67-NOW())))</f>
        <v>0</v>
      </c>
      <c r="W67" s="32"/>
      <c r="X67" s="32">
        <f t="shared" ca="1" si="12"/>
        <v>302.35975370370579</v>
      </c>
      <c r="Y67" s="2" t="str">
        <f t="shared" ca="1" si="13"/>
        <v>Nợ quá hạn hơn 120 ngày có khả năng mất thanh toán</v>
      </c>
      <c r="Z67" s="42">
        <f t="shared" si="3"/>
        <v>45992</v>
      </c>
      <c r="AA67" s="42" t="str">
        <f t="shared" si="4"/>
        <v/>
      </c>
      <c r="AD67" s="2" t="str">
        <f>VLOOKUP($A67,MA_KH!$A:$Q,MA_KH!O$1,0)</f>
        <v>MEGA</v>
      </c>
      <c r="AE67" s="2" t="str">
        <f>VLOOKUP($A67,MA_KH!$A:$Q,MA_KH!P$1,0)</f>
        <v>CÔNG TY TNHH MM MEGA MARKET (VIỆT NAM)</v>
      </c>
      <c r="AG67" s="91" t="str">
        <f>Table13[[#This Row],[Số hóa đơn]]&amp;Table13[[#This Row],[Tổng giá trị]]</f>
        <v>000823741157814</v>
      </c>
    </row>
    <row r="68" spans="1:33" ht="25.5" hidden="1" customHeight="1" x14ac:dyDescent="0.2">
      <c r="A68" s="54" t="s">
        <v>101</v>
      </c>
      <c r="B68" s="54" t="s">
        <v>102</v>
      </c>
      <c r="C68" s="55">
        <v>45992</v>
      </c>
      <c r="D68" s="54" t="s">
        <v>14679</v>
      </c>
      <c r="E68" s="55">
        <v>45992</v>
      </c>
      <c r="F68" s="54" t="s">
        <v>18802</v>
      </c>
      <c r="G68" s="54" t="s">
        <v>14680</v>
      </c>
      <c r="H68" s="56">
        <v>326250</v>
      </c>
      <c r="I68" s="57">
        <v>0</v>
      </c>
      <c r="J68" s="56">
        <v>26100</v>
      </c>
      <c r="K68" s="56">
        <v>352350</v>
      </c>
      <c r="L68" s="64" t="s">
        <v>41</v>
      </c>
      <c r="M68" s="6" t="str">
        <f>IFERROR(VLOOKUP(Table13[[#This Row],[Số hóa đơn]],'Chi tiết tt Mega gửi'!K:L,2,0),"")</f>
        <v/>
      </c>
      <c r="O68" s="32">
        <f>IF(Table13[[#This Row],[Phân loại]]="Tồn đầu kỳ",Table13[[#This Row],[Tổng giá trị]],0)</f>
        <v>352350</v>
      </c>
      <c r="P68" s="7">
        <f>IF(Table13[[#This Row],[Số còn phải thu ĐK]]&lt;&gt;0,0,IF(Table13[[#This Row],[Phân loại]]="Bán hàng",Table13[[#This Row],[Tổng giá trị]],-Table13[[#This Row],[Tổng giá trị]]))</f>
        <v>0</v>
      </c>
      <c r="Q68" s="32">
        <f t="shared" si="11"/>
        <v>0</v>
      </c>
      <c r="R68" s="7">
        <f>Table13[[#This Row],[Số còn phải thu ĐK]]+Table13[[#This Row],[Giá Trị HD sau CK]]-Table13[[#This Row],[Số tiền đã thu]]</f>
        <v>352350</v>
      </c>
      <c r="S68" s="6">
        <f>IF(Table13[[#This Row],[Ngày hóa đơn]]&lt;&gt;"",Table13[[#This Row],[Ngày hóa đơn]],IF(Table13[[#This Row],[Ngày hạch toán]]&lt;&gt;"",Table13[[#This Row],[Ngày hạch toán]],""))</f>
        <v>45992</v>
      </c>
      <c r="T68" s="7"/>
      <c r="U68" s="6">
        <f>IF(Table13[[#This Row],[Ngày tính CN]]="","",S68+T68)</f>
        <v>45992</v>
      </c>
      <c r="V68" s="32">
        <f ca="1">IF(Table13[[#This Row],[Hạn thanh toán]]="","",IF((U68-NOW())&lt;0,0,(U68-NOW())))</f>
        <v>0</v>
      </c>
      <c r="W68" s="32"/>
      <c r="X68" s="32">
        <f t="shared" ca="1" si="12"/>
        <v>302.35975370370579</v>
      </c>
      <c r="Y68" s="2" t="str">
        <f t="shared" ca="1" si="13"/>
        <v>Nợ quá hạn hơn 120 ngày có khả năng mất thanh toán</v>
      </c>
      <c r="Z68" s="42">
        <f t="shared" ref="Z68:Z131" si="14">IF(S68="","",S68)</f>
        <v>45992</v>
      </c>
      <c r="AA68" s="42" t="str">
        <f t="shared" ref="AA68:AA131" si="15">IF(M68="","",M68)</f>
        <v/>
      </c>
      <c r="AD68" s="2" t="str">
        <f>VLOOKUP($A68,MA_KH!$A:$Q,MA_KH!O$1,0)</f>
        <v>MEGA</v>
      </c>
      <c r="AE68" s="2" t="str">
        <f>VLOOKUP($A68,MA_KH!$A:$Q,MA_KH!P$1,0)</f>
        <v>CÔNG TY TNHH MM MEGA MARKET (VIỆT NAM)</v>
      </c>
      <c r="AG68" s="91" t="str">
        <f>Table13[[#This Row],[Số hóa đơn]]&amp;Table13[[#This Row],[Tổng giá trị]]</f>
        <v>00082384352350</v>
      </c>
    </row>
    <row r="69" spans="1:33" ht="25.5" hidden="1" customHeight="1" x14ac:dyDescent="0.2">
      <c r="A69" s="54" t="s">
        <v>101</v>
      </c>
      <c r="B69" s="54" t="s">
        <v>102</v>
      </c>
      <c r="C69" s="55">
        <v>45992</v>
      </c>
      <c r="D69" s="54" t="s">
        <v>14681</v>
      </c>
      <c r="E69" s="55">
        <v>45992</v>
      </c>
      <c r="F69" s="54" t="s">
        <v>18803</v>
      </c>
      <c r="G69" s="54" t="s">
        <v>14682</v>
      </c>
      <c r="H69" s="56">
        <v>991190</v>
      </c>
      <c r="I69" s="57">
        <v>0</v>
      </c>
      <c r="J69" s="56">
        <v>79295</v>
      </c>
      <c r="K69" s="56">
        <v>1070485</v>
      </c>
      <c r="L69" s="64" t="s">
        <v>41</v>
      </c>
      <c r="M69" s="6" t="str">
        <f>IFERROR(VLOOKUP(Table13[[#This Row],[Số hóa đơn]],'Chi tiết tt Mega gửi'!K:L,2,0),"")</f>
        <v/>
      </c>
      <c r="O69" s="32">
        <f>IF(Table13[[#This Row],[Phân loại]]="Tồn đầu kỳ",Table13[[#This Row],[Tổng giá trị]],0)</f>
        <v>1070485</v>
      </c>
      <c r="P69" s="7">
        <f>IF(Table13[[#This Row],[Số còn phải thu ĐK]]&lt;&gt;0,0,IF(Table13[[#This Row],[Phân loại]]="Bán hàng",Table13[[#This Row],[Tổng giá trị]],-Table13[[#This Row],[Tổng giá trị]]))</f>
        <v>0</v>
      </c>
      <c r="Q69" s="32">
        <f t="shared" si="11"/>
        <v>0</v>
      </c>
      <c r="R69" s="7">
        <f>Table13[[#This Row],[Số còn phải thu ĐK]]+Table13[[#This Row],[Giá Trị HD sau CK]]-Table13[[#This Row],[Số tiền đã thu]]</f>
        <v>1070485</v>
      </c>
      <c r="S69" s="6">
        <f>IF(Table13[[#This Row],[Ngày hóa đơn]]&lt;&gt;"",Table13[[#This Row],[Ngày hóa đơn]],IF(Table13[[#This Row],[Ngày hạch toán]]&lt;&gt;"",Table13[[#This Row],[Ngày hạch toán]],""))</f>
        <v>45992</v>
      </c>
      <c r="T69" s="7"/>
      <c r="U69" s="6">
        <f>IF(Table13[[#This Row],[Ngày tính CN]]="","",S69+T69)</f>
        <v>45992</v>
      </c>
      <c r="V69" s="32">
        <f ca="1">IF(Table13[[#This Row],[Hạn thanh toán]]="","",IF((U69-NOW())&lt;0,0,(U69-NOW())))</f>
        <v>0</v>
      </c>
      <c r="W69" s="32"/>
      <c r="X69" s="32">
        <f t="shared" ca="1" si="12"/>
        <v>302.35975370370579</v>
      </c>
      <c r="Y69" s="2" t="str">
        <f t="shared" ca="1" si="13"/>
        <v>Nợ quá hạn hơn 120 ngày có khả năng mất thanh toán</v>
      </c>
      <c r="Z69" s="42">
        <f t="shared" si="14"/>
        <v>45992</v>
      </c>
      <c r="AA69" s="42" t="str">
        <f t="shared" si="15"/>
        <v/>
      </c>
      <c r="AD69" s="2" t="str">
        <f>VLOOKUP($A69,MA_KH!$A:$Q,MA_KH!O$1,0)</f>
        <v>MEGA</v>
      </c>
      <c r="AE69" s="2" t="str">
        <f>VLOOKUP($A69,MA_KH!$A:$Q,MA_KH!P$1,0)</f>
        <v>CÔNG TY TNHH MM MEGA MARKET (VIỆT NAM)</v>
      </c>
      <c r="AG69" s="91" t="str">
        <f>Table13[[#This Row],[Số hóa đơn]]&amp;Table13[[#This Row],[Tổng giá trị]]</f>
        <v>000823831070485</v>
      </c>
    </row>
    <row r="70" spans="1:33" ht="25.5" hidden="1" customHeight="1" x14ac:dyDescent="0.2">
      <c r="A70" s="58" t="s">
        <v>101</v>
      </c>
      <c r="B70" s="58" t="s">
        <v>102</v>
      </c>
      <c r="C70" s="59">
        <v>45992</v>
      </c>
      <c r="D70" s="58" t="s">
        <v>14683</v>
      </c>
      <c r="E70" s="59">
        <v>45992</v>
      </c>
      <c r="F70" s="58" t="s">
        <v>18804</v>
      </c>
      <c r="G70" s="58" t="s">
        <v>14684</v>
      </c>
      <c r="H70" s="60">
        <v>501830</v>
      </c>
      <c r="I70" s="61">
        <v>0</v>
      </c>
      <c r="J70" s="60">
        <v>40146</v>
      </c>
      <c r="K70" s="60">
        <v>541976</v>
      </c>
      <c r="L70" s="64" t="s">
        <v>41</v>
      </c>
      <c r="M70" s="6" t="str">
        <f>IFERROR(VLOOKUP(Table13[[#This Row],[Số hóa đơn]],'Chi tiết tt Mega gửi'!K:L,2,0),"")</f>
        <v/>
      </c>
      <c r="O70" s="32">
        <f>IF(Table13[[#This Row],[Phân loại]]="Tồn đầu kỳ",Table13[[#This Row],[Tổng giá trị]],0)</f>
        <v>541976</v>
      </c>
      <c r="P70" s="7">
        <f>IF(Table13[[#This Row],[Số còn phải thu ĐK]]&lt;&gt;0,0,IF(Table13[[#This Row],[Phân loại]]="Bán hàng",Table13[[#This Row],[Tổng giá trị]],-Table13[[#This Row],[Tổng giá trị]]))</f>
        <v>0</v>
      </c>
      <c r="Q70" s="32">
        <f t="shared" si="11"/>
        <v>0</v>
      </c>
      <c r="R70" s="7">
        <f>Table13[[#This Row],[Số còn phải thu ĐK]]+Table13[[#This Row],[Giá Trị HD sau CK]]-Table13[[#This Row],[Số tiền đã thu]]</f>
        <v>541976</v>
      </c>
      <c r="S70" s="6">
        <f>IF(Table13[[#This Row],[Ngày hóa đơn]]&lt;&gt;"",Table13[[#This Row],[Ngày hóa đơn]],IF(Table13[[#This Row],[Ngày hạch toán]]&lt;&gt;"",Table13[[#This Row],[Ngày hạch toán]],""))</f>
        <v>45992</v>
      </c>
      <c r="T70" s="7"/>
      <c r="U70" s="6">
        <f>IF(Table13[[#This Row],[Ngày tính CN]]="","",S70+T70)</f>
        <v>45992</v>
      </c>
      <c r="V70" s="32">
        <f ca="1">IF(Table13[[#This Row],[Hạn thanh toán]]="","",IF((U70-NOW())&lt;0,0,(U70-NOW())))</f>
        <v>0</v>
      </c>
      <c r="W70" s="32"/>
      <c r="X70" s="32">
        <f t="shared" ca="1" si="12"/>
        <v>302.35975370370579</v>
      </c>
      <c r="Y70" s="2" t="str">
        <f t="shared" ca="1" si="13"/>
        <v>Nợ quá hạn hơn 120 ngày có khả năng mất thanh toán</v>
      </c>
      <c r="Z70" s="42">
        <f t="shared" si="14"/>
        <v>45992</v>
      </c>
      <c r="AA70" s="42" t="str">
        <f t="shared" si="15"/>
        <v/>
      </c>
      <c r="AD70" s="2" t="str">
        <f>VLOOKUP($A70,MA_KH!$A:$Q,MA_KH!O$1,0)</f>
        <v>MEGA</v>
      </c>
      <c r="AE70" s="2" t="str">
        <f>VLOOKUP($A70,MA_KH!$A:$Q,MA_KH!P$1,0)</f>
        <v>CÔNG TY TNHH MM MEGA MARKET (VIỆT NAM)</v>
      </c>
      <c r="AG70" s="91" t="str">
        <f>Table13[[#This Row],[Số hóa đơn]]&amp;Table13[[#This Row],[Tổng giá trị]]</f>
        <v>00082385541976</v>
      </c>
    </row>
    <row r="71" spans="1:33" ht="25.5" hidden="1" customHeight="1" x14ac:dyDescent="0.2">
      <c r="A71" s="54" t="s">
        <v>195</v>
      </c>
      <c r="B71" s="54" t="s">
        <v>196</v>
      </c>
      <c r="C71" s="55">
        <v>45992</v>
      </c>
      <c r="D71" s="54" t="s">
        <v>14685</v>
      </c>
      <c r="E71" s="55">
        <v>45992</v>
      </c>
      <c r="F71" s="54" t="s">
        <v>18805</v>
      </c>
      <c r="G71" s="54" t="s">
        <v>14686</v>
      </c>
      <c r="H71" s="56">
        <v>446425</v>
      </c>
      <c r="I71" s="57">
        <v>0</v>
      </c>
      <c r="J71" s="56">
        <v>35714</v>
      </c>
      <c r="K71" s="56">
        <v>482139</v>
      </c>
      <c r="L71" s="64" t="s">
        <v>41</v>
      </c>
      <c r="M71" s="6" t="str">
        <f>IFERROR(VLOOKUP(Table13[[#This Row],[Số hóa đơn]],'Chi tiết tt Mega gửi'!K:L,2,0),"")</f>
        <v/>
      </c>
      <c r="O71" s="32">
        <f>IF(Table13[[#This Row],[Phân loại]]="Tồn đầu kỳ",Table13[[#This Row],[Tổng giá trị]],0)</f>
        <v>482139</v>
      </c>
      <c r="P71" s="7">
        <f>IF(Table13[[#This Row],[Số còn phải thu ĐK]]&lt;&gt;0,0,IF(Table13[[#This Row],[Phân loại]]="Bán hàng",Table13[[#This Row],[Tổng giá trị]],-Table13[[#This Row],[Tổng giá trị]]))</f>
        <v>0</v>
      </c>
      <c r="Q71" s="32">
        <f t="shared" si="11"/>
        <v>0</v>
      </c>
      <c r="R71" s="7">
        <f>Table13[[#This Row],[Số còn phải thu ĐK]]+Table13[[#This Row],[Giá Trị HD sau CK]]-Table13[[#This Row],[Số tiền đã thu]]</f>
        <v>482139</v>
      </c>
      <c r="S71" s="6">
        <f>IF(Table13[[#This Row],[Ngày hóa đơn]]&lt;&gt;"",Table13[[#This Row],[Ngày hóa đơn]],IF(Table13[[#This Row],[Ngày hạch toán]]&lt;&gt;"",Table13[[#This Row],[Ngày hạch toán]],""))</f>
        <v>45992</v>
      </c>
      <c r="T71" s="7"/>
      <c r="U71" s="6">
        <f>IF(Table13[[#This Row],[Ngày tính CN]]="","",S71+T71)</f>
        <v>45992</v>
      </c>
      <c r="V71" s="32">
        <f ca="1">IF(Table13[[#This Row],[Hạn thanh toán]]="","",IF((U71-NOW())&lt;0,0,(U71-NOW())))</f>
        <v>0</v>
      </c>
      <c r="W71" s="32"/>
      <c r="X71" s="32">
        <f t="shared" ca="1" si="12"/>
        <v>302.35975370370579</v>
      </c>
      <c r="Y71" s="2" t="str">
        <f t="shared" ca="1" si="13"/>
        <v>Nợ quá hạn hơn 120 ngày có khả năng mất thanh toán</v>
      </c>
      <c r="Z71" s="42">
        <f t="shared" si="14"/>
        <v>45992</v>
      </c>
      <c r="AA71" s="42" t="str">
        <f t="shared" si="15"/>
        <v/>
      </c>
      <c r="AD71" s="2" t="str">
        <f>VLOOKUP($A71,MA_KH!$A:$Q,MA_KH!O$1,0)</f>
        <v>MEGA</v>
      </c>
      <c r="AE71" s="2" t="str">
        <f>VLOOKUP($A71,MA_KH!$A:$Q,MA_KH!P$1,0)</f>
        <v>CÔNG TY TNHH MM MEGA MARKET (VIỆT NAM)</v>
      </c>
      <c r="AG71" s="91" t="str">
        <f>Table13[[#This Row],[Số hóa đơn]]&amp;Table13[[#This Row],[Tổng giá trị]]</f>
        <v>00081294482139</v>
      </c>
    </row>
    <row r="72" spans="1:33" ht="25.5" hidden="1" customHeight="1" x14ac:dyDescent="0.2">
      <c r="A72" s="54" t="s">
        <v>191</v>
      </c>
      <c r="B72" s="54" t="s">
        <v>192</v>
      </c>
      <c r="C72" s="55">
        <v>45992</v>
      </c>
      <c r="D72" s="54" t="s">
        <v>14687</v>
      </c>
      <c r="E72" s="55">
        <v>45992</v>
      </c>
      <c r="F72" s="54" t="s">
        <v>18806</v>
      </c>
      <c r="G72" s="54" t="s">
        <v>14688</v>
      </c>
      <c r="H72" s="56">
        <v>903294</v>
      </c>
      <c r="I72" s="57">
        <v>0</v>
      </c>
      <c r="J72" s="56">
        <v>72264</v>
      </c>
      <c r="K72" s="56">
        <v>975558</v>
      </c>
      <c r="L72" s="64" t="s">
        <v>41</v>
      </c>
      <c r="M72" s="6" t="str">
        <f>IFERROR(VLOOKUP(Table13[[#This Row],[Số hóa đơn]],'Chi tiết tt Mega gửi'!K:L,2,0),"")</f>
        <v/>
      </c>
      <c r="O72" s="32">
        <f>IF(Table13[[#This Row],[Phân loại]]="Tồn đầu kỳ",Table13[[#This Row],[Tổng giá trị]],0)</f>
        <v>975558</v>
      </c>
      <c r="P72" s="7">
        <f>IF(Table13[[#This Row],[Số còn phải thu ĐK]]&lt;&gt;0,0,IF(Table13[[#This Row],[Phân loại]]="Bán hàng",Table13[[#This Row],[Tổng giá trị]],-Table13[[#This Row],[Tổng giá trị]]))</f>
        <v>0</v>
      </c>
      <c r="Q72" s="32">
        <f t="shared" si="11"/>
        <v>0</v>
      </c>
      <c r="R72" s="7">
        <f>Table13[[#This Row],[Số còn phải thu ĐK]]+Table13[[#This Row],[Giá Trị HD sau CK]]-Table13[[#This Row],[Số tiền đã thu]]</f>
        <v>975558</v>
      </c>
      <c r="S72" s="6">
        <f>IF(Table13[[#This Row],[Ngày hóa đơn]]&lt;&gt;"",Table13[[#This Row],[Ngày hóa đơn]],IF(Table13[[#This Row],[Ngày hạch toán]]&lt;&gt;"",Table13[[#This Row],[Ngày hạch toán]],""))</f>
        <v>45992</v>
      </c>
      <c r="T72" s="7"/>
      <c r="U72" s="6">
        <f>IF(Table13[[#This Row],[Ngày tính CN]]="","",S72+T72)</f>
        <v>45992</v>
      </c>
      <c r="V72" s="32">
        <f ca="1">IF(Table13[[#This Row],[Hạn thanh toán]]="","",IF((U72-NOW())&lt;0,0,(U72-NOW())))</f>
        <v>0</v>
      </c>
      <c r="W72" s="32"/>
      <c r="X72" s="32">
        <f t="shared" ca="1" si="12"/>
        <v>302.35975370370579</v>
      </c>
      <c r="Y72" s="2" t="str">
        <f t="shared" ca="1" si="13"/>
        <v>Nợ quá hạn hơn 120 ngày có khả năng mất thanh toán</v>
      </c>
      <c r="Z72" s="42">
        <f t="shared" si="14"/>
        <v>45992</v>
      </c>
      <c r="AA72" s="42" t="str">
        <f t="shared" si="15"/>
        <v/>
      </c>
      <c r="AD72" s="2" t="str">
        <f>VLOOKUP($A72,MA_KH!$A:$Q,MA_KH!O$1,0)</f>
        <v>MEGA</v>
      </c>
      <c r="AE72" s="2" t="str">
        <f>VLOOKUP($A72,MA_KH!$A:$Q,MA_KH!P$1,0)</f>
        <v>CÔNG TY TNHH MM MEGA MARKET (VIỆT NAM)</v>
      </c>
      <c r="AG72" s="91" t="str">
        <f>Table13[[#This Row],[Số hóa đơn]]&amp;Table13[[#This Row],[Tổng giá trị]]</f>
        <v>00081295975558</v>
      </c>
    </row>
    <row r="73" spans="1:33" ht="25.5" hidden="1" customHeight="1" x14ac:dyDescent="0.2">
      <c r="A73" s="54" t="s">
        <v>199</v>
      </c>
      <c r="B73" s="54" t="s">
        <v>200</v>
      </c>
      <c r="C73" s="55">
        <v>45992</v>
      </c>
      <c r="D73" s="54" t="s">
        <v>14689</v>
      </c>
      <c r="E73" s="55">
        <v>45992</v>
      </c>
      <c r="F73" s="54" t="s">
        <v>18807</v>
      </c>
      <c r="G73" s="54" t="s">
        <v>14690</v>
      </c>
      <c r="H73" s="56">
        <v>3372510</v>
      </c>
      <c r="I73" s="57">
        <v>0</v>
      </c>
      <c r="J73" s="56">
        <v>269801</v>
      </c>
      <c r="K73" s="56">
        <v>3642311</v>
      </c>
      <c r="L73" s="64" t="s">
        <v>41</v>
      </c>
      <c r="M73" s="6" t="str">
        <f>IFERROR(VLOOKUP(Table13[[#This Row],[Số hóa đơn]],'Chi tiết tt Mega gửi'!K:L,2,0),"")</f>
        <v/>
      </c>
      <c r="O73" s="32">
        <f>IF(Table13[[#This Row],[Phân loại]]="Tồn đầu kỳ",Table13[[#This Row],[Tổng giá trị]],0)</f>
        <v>3642311</v>
      </c>
      <c r="P73" s="7">
        <f>IF(Table13[[#This Row],[Số còn phải thu ĐK]]&lt;&gt;0,0,IF(Table13[[#This Row],[Phân loại]]="Bán hàng",Table13[[#This Row],[Tổng giá trị]],-Table13[[#This Row],[Tổng giá trị]]))</f>
        <v>0</v>
      </c>
      <c r="Q73" s="32">
        <f t="shared" si="11"/>
        <v>0</v>
      </c>
      <c r="R73" s="7">
        <f>Table13[[#This Row],[Số còn phải thu ĐK]]+Table13[[#This Row],[Giá Trị HD sau CK]]-Table13[[#This Row],[Số tiền đã thu]]</f>
        <v>3642311</v>
      </c>
      <c r="S73" s="6">
        <f>IF(Table13[[#This Row],[Ngày hóa đơn]]&lt;&gt;"",Table13[[#This Row],[Ngày hóa đơn]],IF(Table13[[#This Row],[Ngày hạch toán]]&lt;&gt;"",Table13[[#This Row],[Ngày hạch toán]],""))</f>
        <v>45992</v>
      </c>
      <c r="T73" s="7"/>
      <c r="U73" s="6">
        <f>IF(Table13[[#This Row],[Ngày tính CN]]="","",S73+T73)</f>
        <v>45992</v>
      </c>
      <c r="V73" s="32">
        <f ca="1">IF(Table13[[#This Row],[Hạn thanh toán]]="","",IF((U73-NOW())&lt;0,0,(U73-NOW())))</f>
        <v>0</v>
      </c>
      <c r="W73" s="32"/>
      <c r="X73" s="32">
        <f t="shared" ca="1" si="12"/>
        <v>302.35975370370579</v>
      </c>
      <c r="Y73" s="2" t="str">
        <f t="shared" ca="1" si="13"/>
        <v>Nợ quá hạn hơn 120 ngày có khả năng mất thanh toán</v>
      </c>
      <c r="Z73" s="42">
        <f t="shared" si="14"/>
        <v>45992</v>
      </c>
      <c r="AA73" s="42" t="str">
        <f t="shared" si="15"/>
        <v/>
      </c>
      <c r="AD73" s="2" t="str">
        <f>VLOOKUP($A73,MA_KH!$A:$Q,MA_KH!O$1,0)</f>
        <v>MEGA</v>
      </c>
      <c r="AE73" s="2" t="str">
        <f>VLOOKUP($A73,MA_KH!$A:$Q,MA_KH!P$1,0)</f>
        <v>CÔNG TY TNHH MM MEGA MARKET (VIỆT NAM)</v>
      </c>
      <c r="AG73" s="91" t="str">
        <f>Table13[[#This Row],[Số hóa đơn]]&amp;Table13[[#This Row],[Tổng giá trị]]</f>
        <v>000812963642311</v>
      </c>
    </row>
    <row r="74" spans="1:33" ht="25.5" hidden="1" customHeight="1" x14ac:dyDescent="0.2">
      <c r="A74" s="58" t="s">
        <v>252</v>
      </c>
      <c r="B74" s="58" t="s">
        <v>253</v>
      </c>
      <c r="C74" s="59">
        <v>45992</v>
      </c>
      <c r="D74" s="58" t="s">
        <v>14691</v>
      </c>
      <c r="E74" s="59">
        <v>45992</v>
      </c>
      <c r="F74" s="58" t="s">
        <v>18808</v>
      </c>
      <c r="G74" s="58" t="s">
        <v>14692</v>
      </c>
      <c r="H74" s="60">
        <v>446425</v>
      </c>
      <c r="I74" s="61">
        <v>0</v>
      </c>
      <c r="J74" s="60">
        <v>35714</v>
      </c>
      <c r="K74" s="60">
        <v>482139</v>
      </c>
      <c r="L74" s="64" t="s">
        <v>41</v>
      </c>
      <c r="M74" s="6" t="str">
        <f>IFERROR(VLOOKUP(Table13[[#This Row],[Số hóa đơn]],'Chi tiết tt Mega gửi'!K:L,2,0),"")</f>
        <v/>
      </c>
      <c r="O74" s="32">
        <f>IF(Table13[[#This Row],[Phân loại]]="Tồn đầu kỳ",Table13[[#This Row],[Tổng giá trị]],0)</f>
        <v>482139</v>
      </c>
      <c r="P74" s="7">
        <f>IF(Table13[[#This Row],[Số còn phải thu ĐK]]&lt;&gt;0,0,IF(Table13[[#This Row],[Phân loại]]="Bán hàng",Table13[[#This Row],[Tổng giá trị]],-Table13[[#This Row],[Tổng giá trị]]))</f>
        <v>0</v>
      </c>
      <c r="Q74" s="32">
        <f t="shared" si="11"/>
        <v>0</v>
      </c>
      <c r="R74" s="7">
        <f>Table13[[#This Row],[Số còn phải thu ĐK]]+Table13[[#This Row],[Giá Trị HD sau CK]]-Table13[[#This Row],[Số tiền đã thu]]</f>
        <v>482139</v>
      </c>
      <c r="S74" s="6">
        <f>IF(Table13[[#This Row],[Ngày hóa đơn]]&lt;&gt;"",Table13[[#This Row],[Ngày hóa đơn]],IF(Table13[[#This Row],[Ngày hạch toán]]&lt;&gt;"",Table13[[#This Row],[Ngày hạch toán]],""))</f>
        <v>45992</v>
      </c>
      <c r="T74" s="7"/>
      <c r="U74" s="6">
        <f>IF(Table13[[#This Row],[Ngày tính CN]]="","",S74+T74)</f>
        <v>45992</v>
      </c>
      <c r="V74" s="32">
        <f ca="1">IF(Table13[[#This Row],[Hạn thanh toán]]="","",IF((U74-NOW())&lt;0,0,(U74-NOW())))</f>
        <v>0</v>
      </c>
      <c r="W74" s="32"/>
      <c r="X74" s="32">
        <f t="shared" ca="1" si="12"/>
        <v>302.35975370370579</v>
      </c>
      <c r="Y74" s="2" t="str">
        <f t="shared" ca="1" si="13"/>
        <v>Nợ quá hạn hơn 120 ngày có khả năng mất thanh toán</v>
      </c>
      <c r="Z74" s="42">
        <f t="shared" si="14"/>
        <v>45992</v>
      </c>
      <c r="AA74" s="42" t="str">
        <f t="shared" si="15"/>
        <v/>
      </c>
      <c r="AD74" s="2" t="str">
        <f>VLOOKUP($A74,MA_KH!$A:$Q,MA_KH!O$1,0)</f>
        <v>MEGA</v>
      </c>
      <c r="AE74" s="2" t="str">
        <f>VLOOKUP($A74,MA_KH!$A:$Q,MA_KH!P$1,0)</f>
        <v>CÔNG TY TNHH MM MEGA MARKET (VIỆT NAM)</v>
      </c>
      <c r="AG74" s="91" t="str">
        <f>Table13[[#This Row],[Số hóa đơn]]&amp;Table13[[#This Row],[Tổng giá trị]]</f>
        <v>00081297482139</v>
      </c>
    </row>
    <row r="75" spans="1:33" ht="25.5" hidden="1" customHeight="1" x14ac:dyDescent="0.2">
      <c r="A75" s="58" t="s">
        <v>101</v>
      </c>
      <c r="B75" s="58" t="s">
        <v>102</v>
      </c>
      <c r="C75" s="59">
        <v>45993</v>
      </c>
      <c r="D75" s="58" t="s">
        <v>14693</v>
      </c>
      <c r="E75" s="59">
        <v>45993</v>
      </c>
      <c r="F75" s="58" t="s">
        <v>18809</v>
      </c>
      <c r="G75" s="58" t="s">
        <v>14694</v>
      </c>
      <c r="H75" s="60">
        <v>892850</v>
      </c>
      <c r="I75" s="61">
        <v>0</v>
      </c>
      <c r="J75" s="60">
        <v>71428</v>
      </c>
      <c r="K75" s="60">
        <v>964278</v>
      </c>
      <c r="L75" s="64" t="s">
        <v>41</v>
      </c>
      <c r="M75" s="6" t="str">
        <f>IFERROR(VLOOKUP(Table13[[#This Row],[Số hóa đơn]],'Chi tiết tt Mega gửi'!K:L,2,0),"")</f>
        <v/>
      </c>
      <c r="O75" s="32">
        <f>IF(Table13[[#This Row],[Phân loại]]="Tồn đầu kỳ",Table13[[#This Row],[Tổng giá trị]],0)</f>
        <v>964278</v>
      </c>
      <c r="P75" s="7">
        <f>IF(Table13[[#This Row],[Số còn phải thu ĐK]]&lt;&gt;0,0,IF(Table13[[#This Row],[Phân loại]]="Bán hàng",Table13[[#This Row],[Tổng giá trị]],-Table13[[#This Row],[Tổng giá trị]]))</f>
        <v>0</v>
      </c>
      <c r="Q75" s="32">
        <f>IF(M75&lt;&gt;"",IF(O75&lt;&gt;0,O75,P75),0)</f>
        <v>0</v>
      </c>
      <c r="R75" s="7">
        <f>Table13[[#This Row],[Số còn phải thu ĐK]]+Table13[[#This Row],[Giá Trị HD sau CK]]-Table13[[#This Row],[Số tiền đã thu]]</f>
        <v>964278</v>
      </c>
      <c r="S75" s="6">
        <f>IF(Table13[[#This Row],[Ngày hóa đơn]]&lt;&gt;"",Table13[[#This Row],[Ngày hóa đơn]],IF(Table13[[#This Row],[Ngày hạch toán]]&lt;&gt;"",Table13[[#This Row],[Ngày hạch toán]],""))</f>
        <v>45993</v>
      </c>
      <c r="T75" s="7"/>
      <c r="U75" s="6">
        <f>IF(Table13[[#This Row],[Ngày tính CN]]="","",S75+T75)</f>
        <v>45993</v>
      </c>
      <c r="V75" s="32">
        <f ca="1">IF(Table13[[#This Row],[Hạn thanh toán]]="","",IF((U75-NOW())&lt;0,0,(U75-NOW())))</f>
        <v>0</v>
      </c>
      <c r="W75" s="32"/>
      <c r="X75" s="32">
        <f ca="1">IF(OR(U75="",R75=0),"",IF((U75-NOW())&lt;0,-(U75-NOW()),0))</f>
        <v>301.35975370370579</v>
      </c>
      <c r="Y75" s="2" t="str">
        <f ca="1">IF(R75=0,"Đã thanh toán",IF(X75="","",IF(X75&lt;=0,"Chưa đến hạn thanh toán",IF(X75&lt;=30,"Nợ quá hạn 30 ngày",IF(X75&lt;=60,"Nợ quá hạn từ 30 ngày đến 60 ngày",IF(X75&lt;=90,"Nợ quá hạn từ 60 ngày đến 90 ngày",IF(X75&lt;=120,"Nợ quá hạn từ 90 ngày đến 120 ngày","Nợ quá hạn hơn 120 ngày có khả năng mất thanh toán")))))))</f>
        <v>Nợ quá hạn hơn 120 ngày có khả năng mất thanh toán</v>
      </c>
      <c r="Z75" s="42">
        <f t="shared" si="14"/>
        <v>45993</v>
      </c>
      <c r="AA75" s="42" t="str">
        <f t="shared" si="15"/>
        <v/>
      </c>
      <c r="AD75" s="2" t="str">
        <f>VLOOKUP($A75,MA_KH!$A:$Q,MA_KH!O$1,0)</f>
        <v>MEGA</v>
      </c>
      <c r="AE75" s="2" t="str">
        <f>VLOOKUP($A75,MA_KH!$A:$Q,MA_KH!P$1,0)</f>
        <v>CÔNG TY TNHH MM MEGA MARKET (VIỆT NAM)</v>
      </c>
      <c r="AG75" s="91" t="str">
        <f>Table13[[#This Row],[Số hóa đơn]]&amp;Table13[[#This Row],[Tổng giá trị]]</f>
        <v>00082380964278</v>
      </c>
    </row>
    <row r="76" spans="1:33" ht="25.5" hidden="1" customHeight="1" x14ac:dyDescent="0.2">
      <c r="A76" s="58" t="s">
        <v>295</v>
      </c>
      <c r="B76" s="58" t="s">
        <v>296</v>
      </c>
      <c r="C76" s="59">
        <v>45993</v>
      </c>
      <c r="D76" s="58" t="s">
        <v>14695</v>
      </c>
      <c r="E76" s="59">
        <v>45993</v>
      </c>
      <c r="F76" s="58" t="s">
        <v>18810</v>
      </c>
      <c r="G76" s="58" t="s">
        <v>14696</v>
      </c>
      <c r="H76" s="60">
        <v>991190</v>
      </c>
      <c r="I76" s="61">
        <v>0</v>
      </c>
      <c r="J76" s="60">
        <v>79295</v>
      </c>
      <c r="K76" s="60">
        <v>1070485</v>
      </c>
      <c r="L76" s="64" t="s">
        <v>41</v>
      </c>
      <c r="M76" s="6" t="str">
        <f>IFERROR(VLOOKUP(Table13[[#This Row],[Số hóa đơn]],'Chi tiết tt Mega gửi'!K:L,2,0),"")</f>
        <v/>
      </c>
      <c r="O76" s="32">
        <f>IF(Table13[[#This Row],[Phân loại]]="Tồn đầu kỳ",Table13[[#This Row],[Tổng giá trị]],0)</f>
        <v>1070485</v>
      </c>
      <c r="P76" s="7">
        <f>IF(Table13[[#This Row],[Số còn phải thu ĐK]]&lt;&gt;0,0,IF(Table13[[#This Row],[Phân loại]]="Bán hàng",Table13[[#This Row],[Tổng giá trị]],-Table13[[#This Row],[Tổng giá trị]]))</f>
        <v>0</v>
      </c>
      <c r="Q76" s="32">
        <f t="shared" ref="Q76:Q102" si="16">IF(M76&lt;&gt;"",IF(O76&lt;&gt;0,O76,P76),0)</f>
        <v>0</v>
      </c>
      <c r="R76" s="7">
        <f>Table13[[#This Row],[Số còn phải thu ĐK]]+Table13[[#This Row],[Giá Trị HD sau CK]]-Table13[[#This Row],[Số tiền đã thu]]</f>
        <v>1070485</v>
      </c>
      <c r="S76" s="6">
        <f>IF(Table13[[#This Row],[Ngày hóa đơn]]&lt;&gt;"",Table13[[#This Row],[Ngày hóa đơn]],IF(Table13[[#This Row],[Ngày hạch toán]]&lt;&gt;"",Table13[[#This Row],[Ngày hạch toán]],""))</f>
        <v>45993</v>
      </c>
      <c r="T76" s="7"/>
      <c r="U76" s="6">
        <f>IF(Table13[[#This Row],[Ngày tính CN]]="","",S76+T76)</f>
        <v>45993</v>
      </c>
      <c r="V76" s="32">
        <f ca="1">IF(Table13[[#This Row],[Hạn thanh toán]]="","",IF((U76-NOW())&lt;0,0,(U76-NOW())))</f>
        <v>0</v>
      </c>
      <c r="W76" s="32"/>
      <c r="X76" s="32">
        <f t="shared" ref="X76:X102" ca="1" si="17">IF(OR(U76="",R76=0),"",IF((U76-NOW())&lt;0,-(U76-NOW()),0))</f>
        <v>301.35975370370579</v>
      </c>
      <c r="Y76" s="2" t="str">
        <f t="shared" ref="Y76:Y102" ca="1" si="18">IF(R76=0,"Đã thanh toán",IF(X76="","",IF(X76&lt;=0,"Chưa đến hạn thanh toán",IF(X76&lt;=30,"Nợ quá hạn 30 ngày",IF(X76&lt;=60,"Nợ quá hạn từ 30 ngày đến 60 ngày",IF(X76&lt;=90,"Nợ quá hạn từ 60 ngày đến 90 ngày",IF(X76&lt;=120,"Nợ quá hạn từ 90 ngày đến 120 ngày","Nợ quá hạn hơn 120 ngày có khả năng mất thanh toán")))))))</f>
        <v>Nợ quá hạn hơn 120 ngày có khả năng mất thanh toán</v>
      </c>
      <c r="Z76" s="42">
        <f t="shared" si="14"/>
        <v>45993</v>
      </c>
      <c r="AA76" s="42" t="str">
        <f t="shared" si="15"/>
        <v/>
      </c>
      <c r="AD76" s="2" t="str">
        <f>VLOOKUP($A76,MA_KH!$A:$Q,MA_KH!O$1,0)</f>
        <v>MEGA</v>
      </c>
      <c r="AE76" s="2" t="str">
        <f>VLOOKUP($A76,MA_KH!$A:$Q,MA_KH!P$1,0)</f>
        <v>CÔNG TY TNHH MM MEGA MARKET (VIỆT NAM)</v>
      </c>
      <c r="AG76" s="91" t="str">
        <f>Table13[[#This Row],[Số hóa đơn]]&amp;Table13[[#This Row],[Tổng giá trị]]</f>
        <v>000802031070485</v>
      </c>
    </row>
    <row r="77" spans="1:33" ht="25.5" hidden="1" customHeight="1" x14ac:dyDescent="0.2">
      <c r="A77" s="54" t="s">
        <v>189</v>
      </c>
      <c r="B77" s="54" t="s">
        <v>190</v>
      </c>
      <c r="C77" s="55">
        <v>45994</v>
      </c>
      <c r="D77" s="54" t="s">
        <v>14697</v>
      </c>
      <c r="E77" s="55">
        <v>45994</v>
      </c>
      <c r="F77" s="54" t="s">
        <v>18811</v>
      </c>
      <c r="G77" s="54" t="s">
        <v>14698</v>
      </c>
      <c r="H77" s="56">
        <v>1305000</v>
      </c>
      <c r="I77" s="57">
        <v>0</v>
      </c>
      <c r="J77" s="56">
        <v>104400</v>
      </c>
      <c r="K77" s="56">
        <v>1409400</v>
      </c>
      <c r="L77" s="64" t="s">
        <v>41</v>
      </c>
      <c r="M77" s="6" t="str">
        <f>IFERROR(VLOOKUP(Table13[[#This Row],[Số hóa đơn]],'Chi tiết tt Mega gửi'!K:L,2,0),"")</f>
        <v/>
      </c>
      <c r="O77" s="32">
        <f>IF(Table13[[#This Row],[Phân loại]]="Tồn đầu kỳ",Table13[[#This Row],[Tổng giá trị]],0)</f>
        <v>1409400</v>
      </c>
      <c r="P77" s="7">
        <f>IF(Table13[[#This Row],[Số còn phải thu ĐK]]&lt;&gt;0,0,IF(Table13[[#This Row],[Phân loại]]="Bán hàng",Table13[[#This Row],[Tổng giá trị]],-Table13[[#This Row],[Tổng giá trị]]))</f>
        <v>0</v>
      </c>
      <c r="Q77" s="32">
        <f t="shared" si="16"/>
        <v>0</v>
      </c>
      <c r="R77" s="7">
        <f>Table13[[#This Row],[Số còn phải thu ĐK]]+Table13[[#This Row],[Giá Trị HD sau CK]]-Table13[[#This Row],[Số tiền đã thu]]</f>
        <v>1409400</v>
      </c>
      <c r="S77" s="6">
        <f>IF(Table13[[#This Row],[Ngày hóa đơn]]&lt;&gt;"",Table13[[#This Row],[Ngày hóa đơn]],IF(Table13[[#This Row],[Ngày hạch toán]]&lt;&gt;"",Table13[[#This Row],[Ngày hạch toán]],""))</f>
        <v>45994</v>
      </c>
      <c r="T77" s="7"/>
      <c r="U77" s="6">
        <f>IF(Table13[[#This Row],[Ngày tính CN]]="","",S77+T77)</f>
        <v>45994</v>
      </c>
      <c r="V77" s="32">
        <f ca="1">IF(Table13[[#This Row],[Hạn thanh toán]]="","",IF((U77-NOW())&lt;0,0,(U77-NOW())))</f>
        <v>0</v>
      </c>
      <c r="W77" s="32"/>
      <c r="X77" s="32">
        <f t="shared" ca="1" si="17"/>
        <v>300.35975370370579</v>
      </c>
      <c r="Y77" s="2" t="str">
        <f t="shared" ca="1" si="18"/>
        <v>Nợ quá hạn hơn 120 ngày có khả năng mất thanh toán</v>
      </c>
      <c r="Z77" s="42">
        <f t="shared" si="14"/>
        <v>45994</v>
      </c>
      <c r="AA77" s="42" t="str">
        <f t="shared" si="15"/>
        <v/>
      </c>
      <c r="AD77" s="2" t="str">
        <f>VLOOKUP($A77,MA_KH!$A:$Q,MA_KH!O$1,0)</f>
        <v>MEGA</v>
      </c>
      <c r="AE77" s="2" t="str">
        <f>VLOOKUP($A77,MA_KH!$A:$Q,MA_KH!P$1,0)</f>
        <v>CÔNG TY TNHH MM MEGA MARKET (VIỆT NAM)</v>
      </c>
      <c r="AG77" s="91" t="str">
        <f>Table13[[#This Row],[Số hóa đơn]]&amp;Table13[[#This Row],[Tổng giá trị]]</f>
        <v>000821661409400</v>
      </c>
    </row>
    <row r="78" spans="1:33" ht="25.5" hidden="1" customHeight="1" x14ac:dyDescent="0.2">
      <c r="A78" s="54" t="s">
        <v>189</v>
      </c>
      <c r="B78" s="54" t="s">
        <v>190</v>
      </c>
      <c r="C78" s="55">
        <v>45994</v>
      </c>
      <c r="D78" s="54" t="s">
        <v>14699</v>
      </c>
      <c r="E78" s="55">
        <v>45994</v>
      </c>
      <c r="F78" s="54" t="s">
        <v>18812</v>
      </c>
      <c r="G78" s="54" t="s">
        <v>14700</v>
      </c>
      <c r="H78" s="56">
        <v>3849940</v>
      </c>
      <c r="I78" s="57">
        <v>0</v>
      </c>
      <c r="J78" s="56">
        <v>307995</v>
      </c>
      <c r="K78" s="56">
        <v>4157935</v>
      </c>
      <c r="L78" s="64" t="s">
        <v>41</v>
      </c>
      <c r="M78" s="6" t="str">
        <f>IFERROR(VLOOKUP(Table13[[#This Row],[Số hóa đơn]],'Chi tiết tt Mega gửi'!K:L,2,0),"")</f>
        <v/>
      </c>
      <c r="O78" s="32">
        <f>IF(Table13[[#This Row],[Phân loại]]="Tồn đầu kỳ",Table13[[#This Row],[Tổng giá trị]],0)</f>
        <v>4157935</v>
      </c>
      <c r="P78" s="7">
        <f>IF(Table13[[#This Row],[Số còn phải thu ĐK]]&lt;&gt;0,0,IF(Table13[[#This Row],[Phân loại]]="Bán hàng",Table13[[#This Row],[Tổng giá trị]],-Table13[[#This Row],[Tổng giá trị]]))</f>
        <v>0</v>
      </c>
      <c r="Q78" s="32">
        <f t="shared" si="16"/>
        <v>0</v>
      </c>
      <c r="R78" s="7">
        <f>Table13[[#This Row],[Số còn phải thu ĐK]]+Table13[[#This Row],[Giá Trị HD sau CK]]-Table13[[#This Row],[Số tiền đã thu]]</f>
        <v>4157935</v>
      </c>
      <c r="S78" s="6">
        <f>IF(Table13[[#This Row],[Ngày hóa đơn]]&lt;&gt;"",Table13[[#This Row],[Ngày hóa đơn]],IF(Table13[[#This Row],[Ngày hạch toán]]&lt;&gt;"",Table13[[#This Row],[Ngày hạch toán]],""))</f>
        <v>45994</v>
      </c>
      <c r="T78" s="7"/>
      <c r="U78" s="6">
        <f>IF(Table13[[#This Row],[Ngày tính CN]]="","",S78+T78)</f>
        <v>45994</v>
      </c>
      <c r="V78" s="32">
        <f ca="1">IF(Table13[[#This Row],[Hạn thanh toán]]="","",IF((U78-NOW())&lt;0,0,(U78-NOW())))</f>
        <v>0</v>
      </c>
      <c r="W78" s="32"/>
      <c r="X78" s="32">
        <f t="shared" ca="1" si="17"/>
        <v>300.35975370370579</v>
      </c>
      <c r="Y78" s="2" t="str">
        <f t="shared" ca="1" si="18"/>
        <v>Nợ quá hạn hơn 120 ngày có khả năng mất thanh toán</v>
      </c>
      <c r="Z78" s="42">
        <f t="shared" si="14"/>
        <v>45994</v>
      </c>
      <c r="AA78" s="42" t="str">
        <f t="shared" si="15"/>
        <v/>
      </c>
      <c r="AD78" s="2" t="str">
        <f>VLOOKUP($A78,MA_KH!$A:$Q,MA_KH!O$1,0)</f>
        <v>MEGA</v>
      </c>
      <c r="AE78" s="2" t="str">
        <f>VLOOKUP($A78,MA_KH!$A:$Q,MA_KH!P$1,0)</f>
        <v>CÔNG TY TNHH MM MEGA MARKET (VIỆT NAM)</v>
      </c>
      <c r="AG78" s="91" t="str">
        <f>Table13[[#This Row],[Số hóa đơn]]&amp;Table13[[#This Row],[Tổng giá trị]]</f>
        <v>000821674157935</v>
      </c>
    </row>
    <row r="79" spans="1:33" ht="25.5" hidden="1" customHeight="1" x14ac:dyDescent="0.2">
      <c r="A79" s="54" t="s">
        <v>189</v>
      </c>
      <c r="B79" s="54" t="s">
        <v>190</v>
      </c>
      <c r="C79" s="55">
        <v>45994</v>
      </c>
      <c r="D79" s="54" t="s">
        <v>14701</v>
      </c>
      <c r="E79" s="55">
        <v>45994</v>
      </c>
      <c r="F79" s="54" t="s">
        <v>18813</v>
      </c>
      <c r="G79" s="54" t="s">
        <v>14702</v>
      </c>
      <c r="H79" s="56">
        <v>446425</v>
      </c>
      <c r="I79" s="57">
        <v>0</v>
      </c>
      <c r="J79" s="56">
        <v>35714</v>
      </c>
      <c r="K79" s="56">
        <v>482139</v>
      </c>
      <c r="L79" s="64" t="s">
        <v>41</v>
      </c>
      <c r="M79" s="6" t="str">
        <f>IFERROR(VLOOKUP(Table13[[#This Row],[Số hóa đơn]],'Chi tiết tt Mega gửi'!K:L,2,0),"")</f>
        <v/>
      </c>
      <c r="O79" s="32">
        <f>IF(Table13[[#This Row],[Phân loại]]="Tồn đầu kỳ",Table13[[#This Row],[Tổng giá trị]],0)</f>
        <v>482139</v>
      </c>
      <c r="P79" s="7">
        <f>IF(Table13[[#This Row],[Số còn phải thu ĐK]]&lt;&gt;0,0,IF(Table13[[#This Row],[Phân loại]]="Bán hàng",Table13[[#This Row],[Tổng giá trị]],-Table13[[#This Row],[Tổng giá trị]]))</f>
        <v>0</v>
      </c>
      <c r="Q79" s="32">
        <f t="shared" si="16"/>
        <v>0</v>
      </c>
      <c r="R79" s="7">
        <f>Table13[[#This Row],[Số còn phải thu ĐK]]+Table13[[#This Row],[Giá Trị HD sau CK]]-Table13[[#This Row],[Số tiền đã thu]]</f>
        <v>482139</v>
      </c>
      <c r="S79" s="6">
        <f>IF(Table13[[#This Row],[Ngày hóa đơn]]&lt;&gt;"",Table13[[#This Row],[Ngày hóa đơn]],IF(Table13[[#This Row],[Ngày hạch toán]]&lt;&gt;"",Table13[[#This Row],[Ngày hạch toán]],""))</f>
        <v>45994</v>
      </c>
      <c r="T79" s="7"/>
      <c r="U79" s="6">
        <f>IF(Table13[[#This Row],[Ngày tính CN]]="","",S79+T79)</f>
        <v>45994</v>
      </c>
      <c r="V79" s="32">
        <f ca="1">IF(Table13[[#This Row],[Hạn thanh toán]]="","",IF((U79-NOW())&lt;0,0,(U79-NOW())))</f>
        <v>0</v>
      </c>
      <c r="W79" s="32"/>
      <c r="X79" s="32">
        <f t="shared" ca="1" si="17"/>
        <v>300.35975370370579</v>
      </c>
      <c r="Y79" s="2" t="str">
        <f t="shared" ca="1" si="18"/>
        <v>Nợ quá hạn hơn 120 ngày có khả năng mất thanh toán</v>
      </c>
      <c r="Z79" s="42">
        <f t="shared" si="14"/>
        <v>45994</v>
      </c>
      <c r="AA79" s="42" t="str">
        <f t="shared" si="15"/>
        <v/>
      </c>
      <c r="AD79" s="2" t="str">
        <f>VLOOKUP($A79,MA_KH!$A:$Q,MA_KH!O$1,0)</f>
        <v>MEGA</v>
      </c>
      <c r="AE79" s="2" t="str">
        <f>VLOOKUP($A79,MA_KH!$A:$Q,MA_KH!P$1,0)</f>
        <v>CÔNG TY TNHH MM MEGA MARKET (VIỆT NAM)</v>
      </c>
      <c r="AG79" s="91" t="str">
        <f>Table13[[#This Row],[Số hóa đơn]]&amp;Table13[[#This Row],[Tổng giá trị]]</f>
        <v>00082168482139</v>
      </c>
    </row>
    <row r="80" spans="1:33" ht="25.5" hidden="1" customHeight="1" x14ac:dyDescent="0.2">
      <c r="A80" s="54" t="s">
        <v>189</v>
      </c>
      <c r="B80" s="54" t="s">
        <v>190</v>
      </c>
      <c r="C80" s="55">
        <v>45994</v>
      </c>
      <c r="D80" s="54" t="s">
        <v>14703</v>
      </c>
      <c r="E80" s="55">
        <v>45994</v>
      </c>
      <c r="F80" s="54" t="s">
        <v>18814</v>
      </c>
      <c r="G80" s="54" t="s">
        <v>14704</v>
      </c>
      <c r="H80" s="56">
        <v>446425</v>
      </c>
      <c r="I80" s="57">
        <v>0</v>
      </c>
      <c r="J80" s="56">
        <v>35714</v>
      </c>
      <c r="K80" s="56">
        <v>482139</v>
      </c>
      <c r="L80" s="64" t="s">
        <v>41</v>
      </c>
      <c r="M80" s="6" t="str">
        <f>IFERROR(VLOOKUP(Table13[[#This Row],[Số hóa đơn]],'Chi tiết tt Mega gửi'!K:L,2,0),"")</f>
        <v/>
      </c>
      <c r="O80" s="32">
        <f>IF(Table13[[#This Row],[Phân loại]]="Tồn đầu kỳ",Table13[[#This Row],[Tổng giá trị]],0)</f>
        <v>482139</v>
      </c>
      <c r="P80" s="7">
        <f>IF(Table13[[#This Row],[Số còn phải thu ĐK]]&lt;&gt;0,0,IF(Table13[[#This Row],[Phân loại]]="Bán hàng",Table13[[#This Row],[Tổng giá trị]],-Table13[[#This Row],[Tổng giá trị]]))</f>
        <v>0</v>
      </c>
      <c r="Q80" s="32">
        <f t="shared" si="16"/>
        <v>0</v>
      </c>
      <c r="R80" s="7">
        <f>Table13[[#This Row],[Số còn phải thu ĐK]]+Table13[[#This Row],[Giá Trị HD sau CK]]-Table13[[#This Row],[Số tiền đã thu]]</f>
        <v>482139</v>
      </c>
      <c r="S80" s="6">
        <f>IF(Table13[[#This Row],[Ngày hóa đơn]]&lt;&gt;"",Table13[[#This Row],[Ngày hóa đơn]],IF(Table13[[#This Row],[Ngày hạch toán]]&lt;&gt;"",Table13[[#This Row],[Ngày hạch toán]],""))</f>
        <v>45994</v>
      </c>
      <c r="T80" s="7"/>
      <c r="U80" s="6">
        <f>IF(Table13[[#This Row],[Ngày tính CN]]="","",S80+T80)</f>
        <v>45994</v>
      </c>
      <c r="V80" s="32">
        <f ca="1">IF(Table13[[#This Row],[Hạn thanh toán]]="","",IF((U80-NOW())&lt;0,0,(U80-NOW())))</f>
        <v>0</v>
      </c>
      <c r="W80" s="32"/>
      <c r="X80" s="32">
        <f t="shared" ca="1" si="17"/>
        <v>300.35975370370579</v>
      </c>
      <c r="Y80" s="2" t="str">
        <f t="shared" ca="1" si="18"/>
        <v>Nợ quá hạn hơn 120 ngày có khả năng mất thanh toán</v>
      </c>
      <c r="Z80" s="42">
        <f t="shared" si="14"/>
        <v>45994</v>
      </c>
      <c r="AA80" s="42" t="str">
        <f t="shared" si="15"/>
        <v/>
      </c>
      <c r="AD80" s="2" t="str">
        <f>VLOOKUP($A80,MA_KH!$A:$Q,MA_KH!O$1,0)</f>
        <v>MEGA</v>
      </c>
      <c r="AE80" s="2" t="str">
        <f>VLOOKUP($A80,MA_KH!$A:$Q,MA_KH!P$1,0)</f>
        <v>CÔNG TY TNHH MM MEGA MARKET (VIỆT NAM)</v>
      </c>
      <c r="AG80" s="91" t="str">
        <f>Table13[[#This Row],[Số hóa đơn]]&amp;Table13[[#This Row],[Tổng giá trị]]</f>
        <v>00082169482139</v>
      </c>
    </row>
    <row r="81" spans="1:33" ht="25.5" hidden="1" customHeight="1" x14ac:dyDescent="0.2">
      <c r="A81" s="54" t="s">
        <v>189</v>
      </c>
      <c r="B81" s="54" t="s">
        <v>190</v>
      </c>
      <c r="C81" s="55">
        <v>45994</v>
      </c>
      <c r="D81" s="54" t="s">
        <v>14705</v>
      </c>
      <c r="E81" s="55">
        <v>45994</v>
      </c>
      <c r="F81" s="54" t="s">
        <v>18815</v>
      </c>
      <c r="G81" s="54" t="s">
        <v>14706</v>
      </c>
      <c r="H81" s="56">
        <v>5925650</v>
      </c>
      <c r="I81" s="57">
        <v>0</v>
      </c>
      <c r="J81" s="56">
        <v>474052</v>
      </c>
      <c r="K81" s="56">
        <v>6399702</v>
      </c>
      <c r="L81" s="64" t="s">
        <v>41</v>
      </c>
      <c r="M81" s="6" t="str">
        <f>IFERROR(VLOOKUP(Table13[[#This Row],[Số hóa đơn]],'Chi tiết tt Mega gửi'!K:L,2,0),"")</f>
        <v/>
      </c>
      <c r="O81" s="32">
        <f>IF(Table13[[#This Row],[Phân loại]]="Tồn đầu kỳ",Table13[[#This Row],[Tổng giá trị]],0)</f>
        <v>6399702</v>
      </c>
      <c r="P81" s="7">
        <f>IF(Table13[[#This Row],[Số còn phải thu ĐK]]&lt;&gt;0,0,IF(Table13[[#This Row],[Phân loại]]="Bán hàng",Table13[[#This Row],[Tổng giá trị]],-Table13[[#This Row],[Tổng giá trị]]))</f>
        <v>0</v>
      </c>
      <c r="Q81" s="32">
        <f t="shared" si="16"/>
        <v>0</v>
      </c>
      <c r="R81" s="7">
        <f>Table13[[#This Row],[Số còn phải thu ĐK]]+Table13[[#This Row],[Giá Trị HD sau CK]]-Table13[[#This Row],[Số tiền đã thu]]</f>
        <v>6399702</v>
      </c>
      <c r="S81" s="6">
        <f>IF(Table13[[#This Row],[Ngày hóa đơn]]&lt;&gt;"",Table13[[#This Row],[Ngày hóa đơn]],IF(Table13[[#This Row],[Ngày hạch toán]]&lt;&gt;"",Table13[[#This Row],[Ngày hạch toán]],""))</f>
        <v>45994</v>
      </c>
      <c r="T81" s="7"/>
      <c r="U81" s="6">
        <f>IF(Table13[[#This Row],[Ngày tính CN]]="","",S81+T81)</f>
        <v>45994</v>
      </c>
      <c r="V81" s="32">
        <f ca="1">IF(Table13[[#This Row],[Hạn thanh toán]]="","",IF((U81-NOW())&lt;0,0,(U81-NOW())))</f>
        <v>0</v>
      </c>
      <c r="W81" s="32"/>
      <c r="X81" s="32">
        <f t="shared" ca="1" si="17"/>
        <v>300.35975370370579</v>
      </c>
      <c r="Y81" s="2" t="str">
        <f t="shared" ca="1" si="18"/>
        <v>Nợ quá hạn hơn 120 ngày có khả năng mất thanh toán</v>
      </c>
      <c r="Z81" s="42">
        <f t="shared" si="14"/>
        <v>45994</v>
      </c>
      <c r="AA81" s="42" t="str">
        <f t="shared" si="15"/>
        <v/>
      </c>
      <c r="AD81" s="2" t="str">
        <f>VLOOKUP($A81,MA_KH!$A:$Q,MA_KH!O$1,0)</f>
        <v>MEGA</v>
      </c>
      <c r="AE81" s="2" t="str">
        <f>VLOOKUP($A81,MA_KH!$A:$Q,MA_KH!P$1,0)</f>
        <v>CÔNG TY TNHH MM MEGA MARKET (VIỆT NAM)</v>
      </c>
      <c r="AG81" s="91" t="str">
        <f>Table13[[#This Row],[Số hóa đơn]]&amp;Table13[[#This Row],[Tổng giá trị]]</f>
        <v>000821706399702</v>
      </c>
    </row>
    <row r="82" spans="1:33" ht="25.5" hidden="1" customHeight="1" x14ac:dyDescent="0.2">
      <c r="A82" s="54" t="s">
        <v>250</v>
      </c>
      <c r="B82" s="54" t="s">
        <v>251</v>
      </c>
      <c r="C82" s="55">
        <v>45994</v>
      </c>
      <c r="D82" s="54" t="s">
        <v>14707</v>
      </c>
      <c r="E82" s="55">
        <v>45994</v>
      </c>
      <c r="F82" s="54" t="s">
        <v>18816</v>
      </c>
      <c r="G82" s="54" t="s">
        <v>14708</v>
      </c>
      <c r="H82" s="56">
        <v>446425</v>
      </c>
      <c r="I82" s="57">
        <v>0</v>
      </c>
      <c r="J82" s="56">
        <v>35714</v>
      </c>
      <c r="K82" s="56">
        <v>482139</v>
      </c>
      <c r="L82" s="64" t="s">
        <v>41</v>
      </c>
      <c r="M82" s="6" t="str">
        <f>IFERROR(VLOOKUP(Table13[[#This Row],[Số hóa đơn]],'Chi tiết tt Mega gửi'!K:L,2,0),"")</f>
        <v/>
      </c>
      <c r="O82" s="32">
        <f>IF(Table13[[#This Row],[Phân loại]]="Tồn đầu kỳ",Table13[[#This Row],[Tổng giá trị]],0)</f>
        <v>482139</v>
      </c>
      <c r="P82" s="7">
        <f>IF(Table13[[#This Row],[Số còn phải thu ĐK]]&lt;&gt;0,0,IF(Table13[[#This Row],[Phân loại]]="Bán hàng",Table13[[#This Row],[Tổng giá trị]],-Table13[[#This Row],[Tổng giá trị]]))</f>
        <v>0</v>
      </c>
      <c r="Q82" s="32">
        <f t="shared" si="16"/>
        <v>0</v>
      </c>
      <c r="R82" s="7">
        <f>Table13[[#This Row],[Số còn phải thu ĐK]]+Table13[[#This Row],[Giá Trị HD sau CK]]-Table13[[#This Row],[Số tiền đã thu]]</f>
        <v>482139</v>
      </c>
      <c r="S82" s="6">
        <f>IF(Table13[[#This Row],[Ngày hóa đơn]]&lt;&gt;"",Table13[[#This Row],[Ngày hóa đơn]],IF(Table13[[#This Row],[Ngày hạch toán]]&lt;&gt;"",Table13[[#This Row],[Ngày hạch toán]],""))</f>
        <v>45994</v>
      </c>
      <c r="T82" s="7"/>
      <c r="U82" s="6">
        <f>IF(Table13[[#This Row],[Ngày tính CN]]="","",S82+T82)</f>
        <v>45994</v>
      </c>
      <c r="V82" s="32">
        <f ca="1">IF(Table13[[#This Row],[Hạn thanh toán]]="","",IF((U82-NOW())&lt;0,0,(U82-NOW())))</f>
        <v>0</v>
      </c>
      <c r="W82" s="32"/>
      <c r="X82" s="32">
        <f t="shared" ca="1" si="17"/>
        <v>300.35975370370579</v>
      </c>
      <c r="Y82" s="2" t="str">
        <f t="shared" ca="1" si="18"/>
        <v>Nợ quá hạn hơn 120 ngày có khả năng mất thanh toán</v>
      </c>
      <c r="Z82" s="42">
        <f t="shared" si="14"/>
        <v>45994</v>
      </c>
      <c r="AA82" s="42" t="str">
        <f t="shared" si="15"/>
        <v/>
      </c>
      <c r="AD82" s="2" t="str">
        <f>VLOOKUP($A82,MA_KH!$A:$Q,MA_KH!O$1,0)</f>
        <v>MEGA</v>
      </c>
      <c r="AE82" s="2" t="str">
        <f>VLOOKUP($A82,MA_KH!$A:$Q,MA_KH!P$1,0)</f>
        <v>CÔNG TY TNHH MM MEGA MARKET (VIỆT NAM)</v>
      </c>
      <c r="AG82" s="91" t="str">
        <f>Table13[[#This Row],[Số hóa đơn]]&amp;Table13[[#This Row],[Tổng giá trị]]</f>
        <v>00082171482139</v>
      </c>
    </row>
    <row r="83" spans="1:33" ht="25.5" hidden="1" customHeight="1" x14ac:dyDescent="0.2">
      <c r="A83" s="54" t="s">
        <v>250</v>
      </c>
      <c r="B83" s="54" t="s">
        <v>251</v>
      </c>
      <c r="C83" s="55">
        <v>45994</v>
      </c>
      <c r="D83" s="54" t="s">
        <v>14709</v>
      </c>
      <c r="E83" s="55">
        <v>45994</v>
      </c>
      <c r="F83" s="54" t="s">
        <v>18817</v>
      </c>
      <c r="G83" s="54" t="s">
        <v>14710</v>
      </c>
      <c r="H83" s="56">
        <v>2645930</v>
      </c>
      <c r="I83" s="57">
        <v>0</v>
      </c>
      <c r="J83" s="56">
        <v>211674</v>
      </c>
      <c r="K83" s="56">
        <v>2857604</v>
      </c>
      <c r="L83" s="64" t="s">
        <v>41</v>
      </c>
      <c r="M83" s="6" t="str">
        <f>IFERROR(VLOOKUP(Table13[[#This Row],[Số hóa đơn]],'Chi tiết tt Mega gửi'!K:L,2,0),"")</f>
        <v/>
      </c>
      <c r="O83" s="32">
        <f>IF(Table13[[#This Row],[Phân loại]]="Tồn đầu kỳ",Table13[[#This Row],[Tổng giá trị]],0)</f>
        <v>2857604</v>
      </c>
      <c r="P83" s="7">
        <f>IF(Table13[[#This Row],[Số còn phải thu ĐK]]&lt;&gt;0,0,IF(Table13[[#This Row],[Phân loại]]="Bán hàng",Table13[[#This Row],[Tổng giá trị]],-Table13[[#This Row],[Tổng giá trị]]))</f>
        <v>0</v>
      </c>
      <c r="Q83" s="32">
        <f t="shared" si="16"/>
        <v>0</v>
      </c>
      <c r="R83" s="7">
        <f>Table13[[#This Row],[Số còn phải thu ĐK]]+Table13[[#This Row],[Giá Trị HD sau CK]]-Table13[[#This Row],[Số tiền đã thu]]</f>
        <v>2857604</v>
      </c>
      <c r="S83" s="6">
        <f>IF(Table13[[#This Row],[Ngày hóa đơn]]&lt;&gt;"",Table13[[#This Row],[Ngày hóa đơn]],IF(Table13[[#This Row],[Ngày hạch toán]]&lt;&gt;"",Table13[[#This Row],[Ngày hạch toán]],""))</f>
        <v>45994</v>
      </c>
      <c r="T83" s="7"/>
      <c r="U83" s="6">
        <f>IF(Table13[[#This Row],[Ngày tính CN]]="","",S83+T83)</f>
        <v>45994</v>
      </c>
      <c r="V83" s="32">
        <f ca="1">IF(Table13[[#This Row],[Hạn thanh toán]]="","",IF((U83-NOW())&lt;0,0,(U83-NOW())))</f>
        <v>0</v>
      </c>
      <c r="W83" s="32"/>
      <c r="X83" s="32">
        <f t="shared" ca="1" si="17"/>
        <v>300.35975370370579</v>
      </c>
      <c r="Y83" s="2" t="str">
        <f t="shared" ca="1" si="18"/>
        <v>Nợ quá hạn hơn 120 ngày có khả năng mất thanh toán</v>
      </c>
      <c r="Z83" s="42">
        <f t="shared" si="14"/>
        <v>45994</v>
      </c>
      <c r="AA83" s="42" t="str">
        <f t="shared" si="15"/>
        <v/>
      </c>
      <c r="AD83" s="2" t="str">
        <f>VLOOKUP($A83,MA_KH!$A:$Q,MA_KH!O$1,0)</f>
        <v>MEGA</v>
      </c>
      <c r="AE83" s="2" t="str">
        <f>VLOOKUP($A83,MA_KH!$A:$Q,MA_KH!P$1,0)</f>
        <v>CÔNG TY TNHH MM MEGA MARKET (VIỆT NAM)</v>
      </c>
      <c r="AG83" s="91" t="str">
        <f>Table13[[#This Row],[Số hóa đơn]]&amp;Table13[[#This Row],[Tổng giá trị]]</f>
        <v>000821722857604</v>
      </c>
    </row>
    <row r="84" spans="1:33" ht="25.5" hidden="1" customHeight="1" x14ac:dyDescent="0.2">
      <c r="A84" s="54" t="s">
        <v>250</v>
      </c>
      <c r="B84" s="54" t="s">
        <v>251</v>
      </c>
      <c r="C84" s="55">
        <v>45994</v>
      </c>
      <c r="D84" s="54" t="s">
        <v>14711</v>
      </c>
      <c r="E84" s="55">
        <v>45994</v>
      </c>
      <c r="F84" s="54" t="s">
        <v>18818</v>
      </c>
      <c r="G84" s="54" t="s">
        <v>14712</v>
      </c>
      <c r="H84" s="56">
        <v>702562</v>
      </c>
      <c r="I84" s="57">
        <v>0</v>
      </c>
      <c r="J84" s="56">
        <v>56205</v>
      </c>
      <c r="K84" s="56">
        <v>758767</v>
      </c>
      <c r="L84" s="64" t="s">
        <v>41</v>
      </c>
      <c r="M84" s="6" t="str">
        <f>IFERROR(VLOOKUP(Table13[[#This Row],[Số hóa đơn]],'Chi tiết tt Mega gửi'!K:L,2,0),"")</f>
        <v/>
      </c>
      <c r="O84" s="32">
        <f>IF(Table13[[#This Row],[Phân loại]]="Tồn đầu kỳ",Table13[[#This Row],[Tổng giá trị]],0)</f>
        <v>758767</v>
      </c>
      <c r="P84" s="7">
        <f>IF(Table13[[#This Row],[Số còn phải thu ĐK]]&lt;&gt;0,0,IF(Table13[[#This Row],[Phân loại]]="Bán hàng",Table13[[#This Row],[Tổng giá trị]],-Table13[[#This Row],[Tổng giá trị]]))</f>
        <v>0</v>
      </c>
      <c r="Q84" s="32">
        <f t="shared" si="16"/>
        <v>0</v>
      </c>
      <c r="R84" s="7">
        <f>Table13[[#This Row],[Số còn phải thu ĐK]]+Table13[[#This Row],[Giá Trị HD sau CK]]-Table13[[#This Row],[Số tiền đã thu]]</f>
        <v>758767</v>
      </c>
      <c r="S84" s="6">
        <f>IF(Table13[[#This Row],[Ngày hóa đơn]]&lt;&gt;"",Table13[[#This Row],[Ngày hóa đơn]],IF(Table13[[#This Row],[Ngày hạch toán]]&lt;&gt;"",Table13[[#This Row],[Ngày hạch toán]],""))</f>
        <v>45994</v>
      </c>
      <c r="T84" s="7"/>
      <c r="U84" s="6">
        <f>IF(Table13[[#This Row],[Ngày tính CN]]="","",S84+T84)</f>
        <v>45994</v>
      </c>
      <c r="V84" s="32">
        <f ca="1">IF(Table13[[#This Row],[Hạn thanh toán]]="","",IF((U84-NOW())&lt;0,0,(U84-NOW())))</f>
        <v>0</v>
      </c>
      <c r="W84" s="32"/>
      <c r="X84" s="32">
        <f t="shared" ca="1" si="17"/>
        <v>300.35975370370579</v>
      </c>
      <c r="Y84" s="2" t="str">
        <f t="shared" ca="1" si="18"/>
        <v>Nợ quá hạn hơn 120 ngày có khả năng mất thanh toán</v>
      </c>
      <c r="Z84" s="42">
        <f t="shared" si="14"/>
        <v>45994</v>
      </c>
      <c r="AA84" s="42" t="str">
        <f t="shared" si="15"/>
        <v/>
      </c>
      <c r="AD84" s="2" t="str">
        <f>VLOOKUP($A84,MA_KH!$A:$Q,MA_KH!O$1,0)</f>
        <v>MEGA</v>
      </c>
      <c r="AE84" s="2" t="str">
        <f>VLOOKUP($A84,MA_KH!$A:$Q,MA_KH!P$1,0)</f>
        <v>CÔNG TY TNHH MM MEGA MARKET (VIỆT NAM)</v>
      </c>
      <c r="AG84" s="91" t="str">
        <f>Table13[[#This Row],[Số hóa đơn]]&amp;Table13[[#This Row],[Tổng giá trị]]</f>
        <v>00082173758767</v>
      </c>
    </row>
    <row r="85" spans="1:33" ht="25.5" hidden="1" customHeight="1" x14ac:dyDescent="0.2">
      <c r="A85" s="58" t="s">
        <v>250</v>
      </c>
      <c r="B85" s="58" t="s">
        <v>251</v>
      </c>
      <c r="C85" s="59">
        <v>45994</v>
      </c>
      <c r="D85" s="58" t="s">
        <v>14713</v>
      </c>
      <c r="E85" s="59">
        <v>45994</v>
      </c>
      <c r="F85" s="58" t="s">
        <v>18819</v>
      </c>
      <c r="G85" s="58" t="s">
        <v>14714</v>
      </c>
      <c r="H85" s="60">
        <v>1282500</v>
      </c>
      <c r="I85" s="61">
        <v>0</v>
      </c>
      <c r="J85" s="60">
        <v>102600</v>
      </c>
      <c r="K85" s="60">
        <v>1385100</v>
      </c>
      <c r="L85" s="64" t="s">
        <v>41</v>
      </c>
      <c r="M85" s="6" t="str">
        <f>IFERROR(VLOOKUP(Table13[[#This Row],[Số hóa đơn]],'Chi tiết tt Mega gửi'!K:L,2,0),"")</f>
        <v/>
      </c>
      <c r="O85" s="32">
        <f>IF(Table13[[#This Row],[Phân loại]]="Tồn đầu kỳ",Table13[[#This Row],[Tổng giá trị]],0)</f>
        <v>1385100</v>
      </c>
      <c r="P85" s="7">
        <f>IF(Table13[[#This Row],[Số còn phải thu ĐK]]&lt;&gt;0,0,IF(Table13[[#This Row],[Phân loại]]="Bán hàng",Table13[[#This Row],[Tổng giá trị]],-Table13[[#This Row],[Tổng giá trị]]))</f>
        <v>0</v>
      </c>
      <c r="Q85" s="32">
        <f t="shared" si="16"/>
        <v>0</v>
      </c>
      <c r="R85" s="7">
        <f>Table13[[#This Row],[Số còn phải thu ĐK]]+Table13[[#This Row],[Giá Trị HD sau CK]]-Table13[[#This Row],[Số tiền đã thu]]</f>
        <v>1385100</v>
      </c>
      <c r="S85" s="6">
        <f>IF(Table13[[#This Row],[Ngày hóa đơn]]&lt;&gt;"",Table13[[#This Row],[Ngày hóa đơn]],IF(Table13[[#This Row],[Ngày hạch toán]]&lt;&gt;"",Table13[[#This Row],[Ngày hạch toán]],""))</f>
        <v>45994</v>
      </c>
      <c r="T85" s="7"/>
      <c r="U85" s="6">
        <f>IF(Table13[[#This Row],[Ngày tính CN]]="","",S85+T85)</f>
        <v>45994</v>
      </c>
      <c r="V85" s="32">
        <f ca="1">IF(Table13[[#This Row],[Hạn thanh toán]]="","",IF((U85-NOW())&lt;0,0,(U85-NOW())))</f>
        <v>0</v>
      </c>
      <c r="W85" s="32"/>
      <c r="X85" s="32">
        <f t="shared" ca="1" si="17"/>
        <v>300.35975370370579</v>
      </c>
      <c r="Y85" s="2" t="str">
        <f t="shared" ca="1" si="18"/>
        <v>Nợ quá hạn hơn 120 ngày có khả năng mất thanh toán</v>
      </c>
      <c r="Z85" s="42">
        <f t="shared" si="14"/>
        <v>45994</v>
      </c>
      <c r="AA85" s="42" t="str">
        <f t="shared" si="15"/>
        <v/>
      </c>
      <c r="AD85" s="2" t="str">
        <f>VLOOKUP($A85,MA_KH!$A:$Q,MA_KH!O$1,0)</f>
        <v>MEGA</v>
      </c>
      <c r="AE85" s="2" t="str">
        <f>VLOOKUP($A85,MA_KH!$A:$Q,MA_KH!P$1,0)</f>
        <v>CÔNG TY TNHH MM MEGA MARKET (VIỆT NAM)</v>
      </c>
      <c r="AG85" s="91" t="str">
        <f>Table13[[#This Row],[Số hóa đơn]]&amp;Table13[[#This Row],[Tổng giá trị]]</f>
        <v>000821741385100</v>
      </c>
    </row>
    <row r="86" spans="1:33" ht="25.5" hidden="1" customHeight="1" x14ac:dyDescent="0.2">
      <c r="A86" s="54" t="s">
        <v>258</v>
      </c>
      <c r="B86" s="54" t="s">
        <v>259</v>
      </c>
      <c r="C86" s="55">
        <v>45995</v>
      </c>
      <c r="D86" s="54" t="s">
        <v>14715</v>
      </c>
      <c r="E86" s="55">
        <v>45995</v>
      </c>
      <c r="F86" s="54" t="s">
        <v>18820</v>
      </c>
      <c r="G86" s="54" t="s">
        <v>14716</v>
      </c>
      <c r="H86" s="56">
        <v>652500</v>
      </c>
      <c r="I86" s="57">
        <v>0</v>
      </c>
      <c r="J86" s="56">
        <v>52200</v>
      </c>
      <c r="K86" s="56">
        <v>704700</v>
      </c>
      <c r="L86" s="64" t="s">
        <v>41</v>
      </c>
      <c r="M86" s="6" t="str">
        <f>IFERROR(VLOOKUP(Table13[[#This Row],[Số hóa đơn]],'Chi tiết tt Mega gửi'!K:L,2,0),"")</f>
        <v/>
      </c>
      <c r="O86" s="32">
        <f>IF(Table13[[#This Row],[Phân loại]]="Tồn đầu kỳ",Table13[[#This Row],[Tổng giá trị]],0)</f>
        <v>704700</v>
      </c>
      <c r="P86" s="7">
        <f>IF(Table13[[#This Row],[Số còn phải thu ĐK]]&lt;&gt;0,0,IF(Table13[[#This Row],[Phân loại]]="Bán hàng",Table13[[#This Row],[Tổng giá trị]],-Table13[[#This Row],[Tổng giá trị]]))</f>
        <v>0</v>
      </c>
      <c r="Q86" s="32">
        <f t="shared" si="16"/>
        <v>0</v>
      </c>
      <c r="R86" s="7">
        <f>Table13[[#This Row],[Số còn phải thu ĐK]]+Table13[[#This Row],[Giá Trị HD sau CK]]-Table13[[#This Row],[Số tiền đã thu]]</f>
        <v>704700</v>
      </c>
      <c r="S86" s="6">
        <f>IF(Table13[[#This Row],[Ngày hóa đơn]]&lt;&gt;"",Table13[[#This Row],[Ngày hóa đơn]],IF(Table13[[#This Row],[Ngày hạch toán]]&lt;&gt;"",Table13[[#This Row],[Ngày hạch toán]],""))</f>
        <v>45995</v>
      </c>
      <c r="T86" s="7"/>
      <c r="U86" s="6">
        <f>IF(Table13[[#This Row],[Ngày tính CN]]="","",S86+T86)</f>
        <v>45995</v>
      </c>
      <c r="V86" s="32">
        <f ca="1">IF(Table13[[#This Row],[Hạn thanh toán]]="","",IF((U86-NOW())&lt;0,0,(U86-NOW())))</f>
        <v>0</v>
      </c>
      <c r="W86" s="32"/>
      <c r="X86" s="32">
        <f t="shared" ca="1" si="17"/>
        <v>299.35975370370579</v>
      </c>
      <c r="Y86" s="2" t="str">
        <f t="shared" ca="1" si="18"/>
        <v>Nợ quá hạn hơn 120 ngày có khả năng mất thanh toán</v>
      </c>
      <c r="Z86" s="42">
        <f t="shared" si="14"/>
        <v>45995</v>
      </c>
      <c r="AA86" s="42" t="str">
        <f t="shared" si="15"/>
        <v/>
      </c>
      <c r="AD86" s="2" t="str">
        <f>VLOOKUP($A86,MA_KH!$A:$Q,MA_KH!O$1,0)</f>
        <v>MEGA</v>
      </c>
      <c r="AE86" s="2" t="str">
        <f>VLOOKUP($A86,MA_KH!$A:$Q,MA_KH!P$1,0)</f>
        <v>CÔNG TY TNHH MM MEGA MARKET (VIỆT NAM)</v>
      </c>
      <c r="AG86" s="91" t="str">
        <f>Table13[[#This Row],[Số hóa đơn]]&amp;Table13[[#This Row],[Tổng giá trị]]</f>
        <v>00082175704700</v>
      </c>
    </row>
    <row r="87" spans="1:33" ht="25.5" hidden="1" customHeight="1" x14ac:dyDescent="0.2">
      <c r="A87" s="54" t="s">
        <v>199</v>
      </c>
      <c r="B87" s="54" t="s">
        <v>200</v>
      </c>
      <c r="C87" s="55">
        <v>45995</v>
      </c>
      <c r="D87" s="54" t="s">
        <v>14717</v>
      </c>
      <c r="E87" s="55">
        <v>45995</v>
      </c>
      <c r="F87" s="54" t="s">
        <v>18821</v>
      </c>
      <c r="G87" s="54" t="s">
        <v>14718</v>
      </c>
      <c r="H87" s="56">
        <v>7348035</v>
      </c>
      <c r="I87" s="57">
        <v>0</v>
      </c>
      <c r="J87" s="56">
        <v>587843</v>
      </c>
      <c r="K87" s="56">
        <v>7935878</v>
      </c>
      <c r="L87" s="64" t="s">
        <v>41</v>
      </c>
      <c r="M87" s="6" t="str">
        <f>IFERROR(VLOOKUP(Table13[[#This Row],[Số hóa đơn]],'Chi tiết tt Mega gửi'!K:L,2,0),"")</f>
        <v/>
      </c>
      <c r="O87" s="32">
        <f>IF(Table13[[#This Row],[Phân loại]]="Tồn đầu kỳ",Table13[[#This Row],[Tổng giá trị]],0)</f>
        <v>7935878</v>
      </c>
      <c r="P87" s="7">
        <f>IF(Table13[[#This Row],[Số còn phải thu ĐK]]&lt;&gt;0,0,IF(Table13[[#This Row],[Phân loại]]="Bán hàng",Table13[[#This Row],[Tổng giá trị]],-Table13[[#This Row],[Tổng giá trị]]))</f>
        <v>0</v>
      </c>
      <c r="Q87" s="32">
        <f t="shared" si="16"/>
        <v>0</v>
      </c>
      <c r="R87" s="7">
        <f>Table13[[#This Row],[Số còn phải thu ĐK]]+Table13[[#This Row],[Giá Trị HD sau CK]]-Table13[[#This Row],[Số tiền đã thu]]</f>
        <v>7935878</v>
      </c>
      <c r="S87" s="6">
        <f>IF(Table13[[#This Row],[Ngày hóa đơn]]&lt;&gt;"",Table13[[#This Row],[Ngày hóa đơn]],IF(Table13[[#This Row],[Ngày hạch toán]]&lt;&gt;"",Table13[[#This Row],[Ngày hạch toán]],""))</f>
        <v>45995</v>
      </c>
      <c r="T87" s="7"/>
      <c r="U87" s="6">
        <f>IF(Table13[[#This Row],[Ngày tính CN]]="","",S87+T87)</f>
        <v>45995</v>
      </c>
      <c r="V87" s="32">
        <f ca="1">IF(Table13[[#This Row],[Hạn thanh toán]]="","",IF((U87-NOW())&lt;0,0,(U87-NOW())))</f>
        <v>0</v>
      </c>
      <c r="W87" s="32"/>
      <c r="X87" s="32">
        <f t="shared" ca="1" si="17"/>
        <v>299.35975370370579</v>
      </c>
      <c r="Y87" s="2" t="str">
        <f t="shared" ca="1" si="18"/>
        <v>Nợ quá hạn hơn 120 ngày có khả năng mất thanh toán</v>
      </c>
      <c r="Z87" s="42">
        <f t="shared" si="14"/>
        <v>45995</v>
      </c>
      <c r="AA87" s="42" t="str">
        <f t="shared" si="15"/>
        <v/>
      </c>
      <c r="AD87" s="2" t="str">
        <f>VLOOKUP($A87,MA_KH!$A:$Q,MA_KH!O$1,0)</f>
        <v>MEGA</v>
      </c>
      <c r="AE87" s="2" t="str">
        <f>VLOOKUP($A87,MA_KH!$A:$Q,MA_KH!P$1,0)</f>
        <v>CÔNG TY TNHH MM MEGA MARKET (VIỆT NAM)</v>
      </c>
      <c r="AG87" s="91" t="str">
        <f>Table13[[#This Row],[Số hóa đơn]]&amp;Table13[[#This Row],[Tổng giá trị]]</f>
        <v>000821767935878</v>
      </c>
    </row>
    <row r="88" spans="1:33" ht="25.5" hidden="1" customHeight="1" x14ac:dyDescent="0.2">
      <c r="A88" s="54" t="s">
        <v>293</v>
      </c>
      <c r="B88" s="54" t="s">
        <v>294</v>
      </c>
      <c r="C88" s="55">
        <v>45995</v>
      </c>
      <c r="D88" s="54" t="s">
        <v>14719</v>
      </c>
      <c r="E88" s="55">
        <v>45995</v>
      </c>
      <c r="F88" s="54" t="s">
        <v>18822</v>
      </c>
      <c r="G88" s="54" t="s">
        <v>14720</v>
      </c>
      <c r="H88" s="56">
        <v>1840000</v>
      </c>
      <c r="I88" s="57">
        <v>0</v>
      </c>
      <c r="J88" s="56">
        <v>147200</v>
      </c>
      <c r="K88" s="56">
        <v>1987200</v>
      </c>
      <c r="L88" s="64" t="s">
        <v>41</v>
      </c>
      <c r="M88" s="6" t="str">
        <f>IFERROR(VLOOKUP(Table13[[#This Row],[Số hóa đơn]],'Chi tiết tt Mega gửi'!K:L,2,0),"")</f>
        <v/>
      </c>
      <c r="O88" s="32">
        <f>IF(Table13[[#This Row],[Phân loại]]="Tồn đầu kỳ",Table13[[#This Row],[Tổng giá trị]],0)</f>
        <v>1987200</v>
      </c>
      <c r="P88" s="7">
        <f>IF(Table13[[#This Row],[Số còn phải thu ĐK]]&lt;&gt;0,0,IF(Table13[[#This Row],[Phân loại]]="Bán hàng",Table13[[#This Row],[Tổng giá trị]],-Table13[[#This Row],[Tổng giá trị]]))</f>
        <v>0</v>
      </c>
      <c r="Q88" s="32">
        <f t="shared" si="16"/>
        <v>0</v>
      </c>
      <c r="R88" s="7">
        <f>Table13[[#This Row],[Số còn phải thu ĐK]]+Table13[[#This Row],[Giá Trị HD sau CK]]-Table13[[#This Row],[Số tiền đã thu]]</f>
        <v>1987200</v>
      </c>
      <c r="S88" s="6">
        <f>IF(Table13[[#This Row],[Ngày hóa đơn]]&lt;&gt;"",Table13[[#This Row],[Ngày hóa đơn]],IF(Table13[[#This Row],[Ngày hạch toán]]&lt;&gt;"",Table13[[#This Row],[Ngày hạch toán]],""))</f>
        <v>45995</v>
      </c>
      <c r="T88" s="7"/>
      <c r="U88" s="6">
        <f>IF(Table13[[#This Row],[Ngày tính CN]]="","",S88+T88)</f>
        <v>45995</v>
      </c>
      <c r="V88" s="32">
        <f ca="1">IF(Table13[[#This Row],[Hạn thanh toán]]="","",IF((U88-NOW())&lt;0,0,(U88-NOW())))</f>
        <v>0</v>
      </c>
      <c r="W88" s="32"/>
      <c r="X88" s="32">
        <f t="shared" ca="1" si="17"/>
        <v>299.35975370370579</v>
      </c>
      <c r="Y88" s="2" t="str">
        <f t="shared" ca="1" si="18"/>
        <v>Nợ quá hạn hơn 120 ngày có khả năng mất thanh toán</v>
      </c>
      <c r="Z88" s="42">
        <f t="shared" si="14"/>
        <v>45995</v>
      </c>
      <c r="AA88" s="42" t="str">
        <f t="shared" si="15"/>
        <v/>
      </c>
      <c r="AD88" s="2" t="str">
        <f>VLOOKUP($A88,MA_KH!$A:$Q,MA_KH!O$1,0)</f>
        <v>MEGA</v>
      </c>
      <c r="AE88" s="2" t="str">
        <f>VLOOKUP($A88,MA_KH!$A:$Q,MA_KH!P$1,0)</f>
        <v>CÔNG TY TNHH MM MEGA MARKET (VIỆT NAM)</v>
      </c>
      <c r="AG88" s="91" t="str">
        <f>Table13[[#This Row],[Số hóa đơn]]&amp;Table13[[#This Row],[Tổng giá trị]]</f>
        <v>000821771987200</v>
      </c>
    </row>
    <row r="89" spans="1:33" ht="25.5" hidden="1" customHeight="1" x14ac:dyDescent="0.2">
      <c r="A89" s="54" t="s">
        <v>293</v>
      </c>
      <c r="B89" s="54" t="s">
        <v>294</v>
      </c>
      <c r="C89" s="55">
        <v>45995</v>
      </c>
      <c r="D89" s="54" t="s">
        <v>14721</v>
      </c>
      <c r="E89" s="55">
        <v>45995</v>
      </c>
      <c r="F89" s="54" t="s">
        <v>18823</v>
      </c>
      <c r="G89" s="54" t="s">
        <v>14722</v>
      </c>
      <c r="H89" s="56">
        <v>2751120</v>
      </c>
      <c r="I89" s="57">
        <v>0</v>
      </c>
      <c r="J89" s="56">
        <v>220090</v>
      </c>
      <c r="K89" s="56">
        <v>2971210</v>
      </c>
      <c r="L89" s="64" t="s">
        <v>41</v>
      </c>
      <c r="M89" s="6" t="str">
        <f>IFERROR(VLOOKUP(Table13[[#This Row],[Số hóa đơn]],'Chi tiết tt Mega gửi'!K:L,2,0),"")</f>
        <v/>
      </c>
      <c r="O89" s="32">
        <f>IF(Table13[[#This Row],[Phân loại]]="Tồn đầu kỳ",Table13[[#This Row],[Tổng giá trị]],0)</f>
        <v>2971210</v>
      </c>
      <c r="P89" s="7">
        <f>IF(Table13[[#This Row],[Số còn phải thu ĐK]]&lt;&gt;0,0,IF(Table13[[#This Row],[Phân loại]]="Bán hàng",Table13[[#This Row],[Tổng giá trị]],-Table13[[#This Row],[Tổng giá trị]]))</f>
        <v>0</v>
      </c>
      <c r="Q89" s="32">
        <f t="shared" si="16"/>
        <v>0</v>
      </c>
      <c r="R89" s="7">
        <f>Table13[[#This Row],[Số còn phải thu ĐK]]+Table13[[#This Row],[Giá Trị HD sau CK]]-Table13[[#This Row],[Số tiền đã thu]]</f>
        <v>2971210</v>
      </c>
      <c r="S89" s="6">
        <f>IF(Table13[[#This Row],[Ngày hóa đơn]]&lt;&gt;"",Table13[[#This Row],[Ngày hóa đơn]],IF(Table13[[#This Row],[Ngày hạch toán]]&lt;&gt;"",Table13[[#This Row],[Ngày hạch toán]],""))</f>
        <v>45995</v>
      </c>
      <c r="T89" s="7"/>
      <c r="U89" s="6">
        <f>IF(Table13[[#This Row],[Ngày tính CN]]="","",S89+T89)</f>
        <v>45995</v>
      </c>
      <c r="V89" s="32">
        <f ca="1">IF(Table13[[#This Row],[Hạn thanh toán]]="","",IF((U89-NOW())&lt;0,0,(U89-NOW())))</f>
        <v>0</v>
      </c>
      <c r="W89" s="32"/>
      <c r="X89" s="32">
        <f t="shared" ca="1" si="17"/>
        <v>299.35975370370579</v>
      </c>
      <c r="Y89" s="2" t="str">
        <f t="shared" ca="1" si="18"/>
        <v>Nợ quá hạn hơn 120 ngày có khả năng mất thanh toán</v>
      </c>
      <c r="Z89" s="42">
        <f t="shared" si="14"/>
        <v>45995</v>
      </c>
      <c r="AA89" s="42" t="str">
        <f t="shared" si="15"/>
        <v/>
      </c>
      <c r="AD89" s="2" t="str">
        <f>VLOOKUP($A89,MA_KH!$A:$Q,MA_KH!O$1,0)</f>
        <v>MEGA</v>
      </c>
      <c r="AE89" s="2" t="str">
        <f>VLOOKUP($A89,MA_KH!$A:$Q,MA_KH!P$1,0)</f>
        <v>CÔNG TY TNHH MM MEGA MARKET (VIỆT NAM)</v>
      </c>
      <c r="AG89" s="91" t="str">
        <f>Table13[[#This Row],[Số hóa đơn]]&amp;Table13[[#This Row],[Tổng giá trị]]</f>
        <v>000821782971210</v>
      </c>
    </row>
    <row r="90" spans="1:33" ht="25.5" hidden="1" customHeight="1" x14ac:dyDescent="0.2">
      <c r="A90" s="54" t="s">
        <v>191</v>
      </c>
      <c r="B90" s="54" t="s">
        <v>192</v>
      </c>
      <c r="C90" s="55">
        <v>45995</v>
      </c>
      <c r="D90" s="54" t="s">
        <v>14723</v>
      </c>
      <c r="E90" s="55">
        <v>45995</v>
      </c>
      <c r="F90" s="54" t="s">
        <v>18824</v>
      </c>
      <c r="G90" s="54" t="s">
        <v>14724</v>
      </c>
      <c r="H90" s="56">
        <v>630000</v>
      </c>
      <c r="I90" s="57">
        <v>0</v>
      </c>
      <c r="J90" s="56">
        <v>50400</v>
      </c>
      <c r="K90" s="56">
        <v>680400</v>
      </c>
      <c r="L90" s="64" t="s">
        <v>41</v>
      </c>
      <c r="M90" s="6" t="str">
        <f>IFERROR(VLOOKUP(Table13[[#This Row],[Số hóa đơn]],'Chi tiết tt Mega gửi'!K:L,2,0),"")</f>
        <v/>
      </c>
      <c r="O90" s="32">
        <f>IF(Table13[[#This Row],[Phân loại]]="Tồn đầu kỳ",Table13[[#This Row],[Tổng giá trị]],0)</f>
        <v>680400</v>
      </c>
      <c r="P90" s="7">
        <f>IF(Table13[[#This Row],[Số còn phải thu ĐK]]&lt;&gt;0,0,IF(Table13[[#This Row],[Phân loại]]="Bán hàng",Table13[[#This Row],[Tổng giá trị]],-Table13[[#This Row],[Tổng giá trị]]))</f>
        <v>0</v>
      </c>
      <c r="Q90" s="32">
        <f t="shared" si="16"/>
        <v>0</v>
      </c>
      <c r="R90" s="7">
        <f>Table13[[#This Row],[Số còn phải thu ĐK]]+Table13[[#This Row],[Giá Trị HD sau CK]]-Table13[[#This Row],[Số tiền đã thu]]</f>
        <v>680400</v>
      </c>
      <c r="S90" s="6">
        <f>IF(Table13[[#This Row],[Ngày hóa đơn]]&lt;&gt;"",Table13[[#This Row],[Ngày hóa đơn]],IF(Table13[[#This Row],[Ngày hạch toán]]&lt;&gt;"",Table13[[#This Row],[Ngày hạch toán]],""))</f>
        <v>45995</v>
      </c>
      <c r="T90" s="7"/>
      <c r="U90" s="6">
        <f>IF(Table13[[#This Row],[Ngày tính CN]]="","",S90+T90)</f>
        <v>45995</v>
      </c>
      <c r="V90" s="32">
        <f ca="1">IF(Table13[[#This Row],[Hạn thanh toán]]="","",IF((U90-NOW())&lt;0,0,(U90-NOW())))</f>
        <v>0</v>
      </c>
      <c r="W90" s="32"/>
      <c r="X90" s="32">
        <f t="shared" ca="1" si="17"/>
        <v>299.35975370370579</v>
      </c>
      <c r="Y90" s="2" t="str">
        <f t="shared" ca="1" si="18"/>
        <v>Nợ quá hạn hơn 120 ngày có khả năng mất thanh toán</v>
      </c>
      <c r="Z90" s="42">
        <f t="shared" si="14"/>
        <v>45995</v>
      </c>
      <c r="AA90" s="42" t="str">
        <f t="shared" si="15"/>
        <v/>
      </c>
      <c r="AD90" s="2" t="str">
        <f>VLOOKUP($A90,MA_KH!$A:$Q,MA_KH!O$1,0)</f>
        <v>MEGA</v>
      </c>
      <c r="AE90" s="2" t="str">
        <f>VLOOKUP($A90,MA_KH!$A:$Q,MA_KH!P$1,0)</f>
        <v>CÔNG TY TNHH MM MEGA MARKET (VIỆT NAM)</v>
      </c>
      <c r="AG90" s="91" t="str">
        <f>Table13[[#This Row],[Số hóa đơn]]&amp;Table13[[#This Row],[Tổng giá trị]]</f>
        <v>00082179680400</v>
      </c>
    </row>
    <row r="91" spans="1:33" ht="25.5" hidden="1" customHeight="1" x14ac:dyDescent="0.2">
      <c r="A91" s="54" t="s">
        <v>191</v>
      </c>
      <c r="B91" s="54" t="s">
        <v>192</v>
      </c>
      <c r="C91" s="55">
        <v>45995</v>
      </c>
      <c r="D91" s="54" t="s">
        <v>14725</v>
      </c>
      <c r="E91" s="55">
        <v>45995</v>
      </c>
      <c r="F91" s="54" t="s">
        <v>18825</v>
      </c>
      <c r="G91" s="54" t="s">
        <v>14726</v>
      </c>
      <c r="H91" s="56">
        <v>1840000</v>
      </c>
      <c r="I91" s="57">
        <v>0</v>
      </c>
      <c r="J91" s="56">
        <v>147200</v>
      </c>
      <c r="K91" s="56">
        <v>1987200</v>
      </c>
      <c r="L91" s="64" t="s">
        <v>41</v>
      </c>
      <c r="M91" s="6" t="str">
        <f>IFERROR(VLOOKUP(Table13[[#This Row],[Số hóa đơn]],'Chi tiết tt Mega gửi'!K:L,2,0),"")</f>
        <v/>
      </c>
      <c r="O91" s="32">
        <f>IF(Table13[[#This Row],[Phân loại]]="Tồn đầu kỳ",Table13[[#This Row],[Tổng giá trị]],0)</f>
        <v>1987200</v>
      </c>
      <c r="P91" s="7">
        <f>IF(Table13[[#This Row],[Số còn phải thu ĐK]]&lt;&gt;0,0,IF(Table13[[#This Row],[Phân loại]]="Bán hàng",Table13[[#This Row],[Tổng giá trị]],-Table13[[#This Row],[Tổng giá trị]]))</f>
        <v>0</v>
      </c>
      <c r="Q91" s="32">
        <f t="shared" si="16"/>
        <v>0</v>
      </c>
      <c r="R91" s="7">
        <f>Table13[[#This Row],[Số còn phải thu ĐK]]+Table13[[#This Row],[Giá Trị HD sau CK]]-Table13[[#This Row],[Số tiền đã thu]]</f>
        <v>1987200</v>
      </c>
      <c r="S91" s="6">
        <f>IF(Table13[[#This Row],[Ngày hóa đơn]]&lt;&gt;"",Table13[[#This Row],[Ngày hóa đơn]],IF(Table13[[#This Row],[Ngày hạch toán]]&lt;&gt;"",Table13[[#This Row],[Ngày hạch toán]],""))</f>
        <v>45995</v>
      </c>
      <c r="T91" s="7"/>
      <c r="U91" s="6">
        <f>IF(Table13[[#This Row],[Ngày tính CN]]="","",S91+T91)</f>
        <v>45995</v>
      </c>
      <c r="V91" s="32">
        <f ca="1">IF(Table13[[#This Row],[Hạn thanh toán]]="","",IF((U91-NOW())&lt;0,0,(U91-NOW())))</f>
        <v>0</v>
      </c>
      <c r="W91" s="32"/>
      <c r="X91" s="32">
        <f t="shared" ca="1" si="17"/>
        <v>299.35975370370579</v>
      </c>
      <c r="Y91" s="2" t="str">
        <f t="shared" ca="1" si="18"/>
        <v>Nợ quá hạn hơn 120 ngày có khả năng mất thanh toán</v>
      </c>
      <c r="Z91" s="42">
        <f t="shared" si="14"/>
        <v>45995</v>
      </c>
      <c r="AA91" s="42" t="str">
        <f t="shared" si="15"/>
        <v/>
      </c>
      <c r="AD91" s="2" t="str">
        <f>VLOOKUP($A91,MA_KH!$A:$Q,MA_KH!O$1,0)</f>
        <v>MEGA</v>
      </c>
      <c r="AE91" s="2" t="str">
        <f>VLOOKUP($A91,MA_KH!$A:$Q,MA_KH!P$1,0)</f>
        <v>CÔNG TY TNHH MM MEGA MARKET (VIỆT NAM)</v>
      </c>
      <c r="AG91" s="91" t="str">
        <f>Table13[[#This Row],[Số hóa đơn]]&amp;Table13[[#This Row],[Tổng giá trị]]</f>
        <v>000821801987200</v>
      </c>
    </row>
    <row r="92" spans="1:33" ht="25.5" hidden="1" customHeight="1" x14ac:dyDescent="0.2">
      <c r="A92" s="54" t="s">
        <v>195</v>
      </c>
      <c r="B92" s="54" t="s">
        <v>196</v>
      </c>
      <c r="C92" s="55">
        <v>45995</v>
      </c>
      <c r="D92" s="54" t="s">
        <v>14727</v>
      </c>
      <c r="E92" s="55">
        <v>45995</v>
      </c>
      <c r="F92" s="54" t="s">
        <v>18826</v>
      </c>
      <c r="G92" s="54" t="s">
        <v>14728</v>
      </c>
      <c r="H92" s="56">
        <v>5132440</v>
      </c>
      <c r="I92" s="57">
        <v>0</v>
      </c>
      <c r="J92" s="56">
        <v>410595</v>
      </c>
      <c r="K92" s="56">
        <v>5543035</v>
      </c>
      <c r="L92" s="64" t="s">
        <v>41</v>
      </c>
      <c r="M92" s="6" t="str">
        <f>IFERROR(VLOOKUP(Table13[[#This Row],[Số hóa đơn]],'Chi tiết tt Mega gửi'!K:L,2,0),"")</f>
        <v/>
      </c>
      <c r="O92" s="32">
        <f>IF(Table13[[#This Row],[Phân loại]]="Tồn đầu kỳ",Table13[[#This Row],[Tổng giá trị]],0)</f>
        <v>5543035</v>
      </c>
      <c r="P92" s="7">
        <f>IF(Table13[[#This Row],[Số còn phải thu ĐK]]&lt;&gt;0,0,IF(Table13[[#This Row],[Phân loại]]="Bán hàng",Table13[[#This Row],[Tổng giá trị]],-Table13[[#This Row],[Tổng giá trị]]))</f>
        <v>0</v>
      </c>
      <c r="Q92" s="32">
        <f t="shared" si="16"/>
        <v>0</v>
      </c>
      <c r="R92" s="7">
        <f>Table13[[#This Row],[Số còn phải thu ĐK]]+Table13[[#This Row],[Giá Trị HD sau CK]]-Table13[[#This Row],[Số tiền đã thu]]</f>
        <v>5543035</v>
      </c>
      <c r="S92" s="6">
        <f>IF(Table13[[#This Row],[Ngày hóa đơn]]&lt;&gt;"",Table13[[#This Row],[Ngày hóa đơn]],IF(Table13[[#This Row],[Ngày hạch toán]]&lt;&gt;"",Table13[[#This Row],[Ngày hạch toán]],""))</f>
        <v>45995</v>
      </c>
      <c r="T92" s="7"/>
      <c r="U92" s="6">
        <f>IF(Table13[[#This Row],[Ngày tính CN]]="","",S92+T92)</f>
        <v>45995</v>
      </c>
      <c r="V92" s="32">
        <f ca="1">IF(Table13[[#This Row],[Hạn thanh toán]]="","",IF((U92-NOW())&lt;0,0,(U92-NOW())))</f>
        <v>0</v>
      </c>
      <c r="W92" s="32"/>
      <c r="X92" s="32">
        <f t="shared" ca="1" si="17"/>
        <v>299.35975370370579</v>
      </c>
      <c r="Y92" s="2" t="str">
        <f t="shared" ca="1" si="18"/>
        <v>Nợ quá hạn hơn 120 ngày có khả năng mất thanh toán</v>
      </c>
      <c r="Z92" s="42">
        <f t="shared" si="14"/>
        <v>45995</v>
      </c>
      <c r="AA92" s="42" t="str">
        <f t="shared" si="15"/>
        <v/>
      </c>
      <c r="AD92" s="2" t="str">
        <f>VLOOKUP($A92,MA_KH!$A:$Q,MA_KH!O$1,0)</f>
        <v>MEGA</v>
      </c>
      <c r="AE92" s="2" t="str">
        <f>VLOOKUP($A92,MA_KH!$A:$Q,MA_KH!P$1,0)</f>
        <v>CÔNG TY TNHH MM MEGA MARKET (VIỆT NAM)</v>
      </c>
      <c r="AG92" s="91" t="str">
        <f>Table13[[#This Row],[Số hóa đơn]]&amp;Table13[[#This Row],[Tổng giá trị]]</f>
        <v>000821815543035</v>
      </c>
    </row>
    <row r="93" spans="1:33" ht="25.5" hidden="1" customHeight="1" x14ac:dyDescent="0.2">
      <c r="A93" s="54" t="s">
        <v>195</v>
      </c>
      <c r="B93" s="54" t="s">
        <v>196</v>
      </c>
      <c r="C93" s="55">
        <v>45995</v>
      </c>
      <c r="D93" s="54" t="s">
        <v>14729</v>
      </c>
      <c r="E93" s="55">
        <v>45995</v>
      </c>
      <c r="F93" s="54" t="s">
        <v>18827</v>
      </c>
      <c r="G93" s="54" t="s">
        <v>14730</v>
      </c>
      <c r="H93" s="56">
        <v>1282500</v>
      </c>
      <c r="I93" s="57">
        <v>0</v>
      </c>
      <c r="J93" s="56">
        <v>102600</v>
      </c>
      <c r="K93" s="56">
        <v>1385100</v>
      </c>
      <c r="L93" s="64" t="s">
        <v>41</v>
      </c>
      <c r="M93" s="6" t="str">
        <f>IFERROR(VLOOKUP(Table13[[#This Row],[Số hóa đơn]],'Chi tiết tt Mega gửi'!K:L,2,0),"")</f>
        <v/>
      </c>
      <c r="O93" s="32">
        <f>IF(Table13[[#This Row],[Phân loại]]="Tồn đầu kỳ",Table13[[#This Row],[Tổng giá trị]],0)</f>
        <v>1385100</v>
      </c>
      <c r="P93" s="7">
        <f>IF(Table13[[#This Row],[Số còn phải thu ĐK]]&lt;&gt;0,0,IF(Table13[[#This Row],[Phân loại]]="Bán hàng",Table13[[#This Row],[Tổng giá trị]],-Table13[[#This Row],[Tổng giá trị]]))</f>
        <v>0</v>
      </c>
      <c r="Q93" s="32">
        <f t="shared" si="16"/>
        <v>0</v>
      </c>
      <c r="R93" s="7">
        <f>Table13[[#This Row],[Số còn phải thu ĐK]]+Table13[[#This Row],[Giá Trị HD sau CK]]-Table13[[#This Row],[Số tiền đã thu]]</f>
        <v>1385100</v>
      </c>
      <c r="S93" s="6">
        <f>IF(Table13[[#This Row],[Ngày hóa đơn]]&lt;&gt;"",Table13[[#This Row],[Ngày hóa đơn]],IF(Table13[[#This Row],[Ngày hạch toán]]&lt;&gt;"",Table13[[#This Row],[Ngày hạch toán]],""))</f>
        <v>45995</v>
      </c>
      <c r="T93" s="7"/>
      <c r="U93" s="6">
        <f>IF(Table13[[#This Row],[Ngày tính CN]]="","",S93+T93)</f>
        <v>45995</v>
      </c>
      <c r="V93" s="32">
        <f ca="1">IF(Table13[[#This Row],[Hạn thanh toán]]="","",IF((U93-NOW())&lt;0,0,(U93-NOW())))</f>
        <v>0</v>
      </c>
      <c r="W93" s="32"/>
      <c r="X93" s="32">
        <f t="shared" ca="1" si="17"/>
        <v>299.35975370370579</v>
      </c>
      <c r="Y93" s="2" t="str">
        <f t="shared" ca="1" si="18"/>
        <v>Nợ quá hạn hơn 120 ngày có khả năng mất thanh toán</v>
      </c>
      <c r="Z93" s="42">
        <f t="shared" si="14"/>
        <v>45995</v>
      </c>
      <c r="AA93" s="42" t="str">
        <f t="shared" si="15"/>
        <v/>
      </c>
      <c r="AD93" s="2" t="str">
        <f>VLOOKUP($A93,MA_KH!$A:$Q,MA_KH!O$1,0)</f>
        <v>MEGA</v>
      </c>
      <c r="AE93" s="2" t="str">
        <f>VLOOKUP($A93,MA_KH!$A:$Q,MA_KH!P$1,0)</f>
        <v>CÔNG TY TNHH MM MEGA MARKET (VIỆT NAM)</v>
      </c>
      <c r="AG93" s="91" t="str">
        <f>Table13[[#This Row],[Số hóa đơn]]&amp;Table13[[#This Row],[Tổng giá trị]]</f>
        <v>000821821385100</v>
      </c>
    </row>
    <row r="94" spans="1:33" ht="25.5" hidden="1" customHeight="1" x14ac:dyDescent="0.2">
      <c r="A94" s="54" t="s">
        <v>197</v>
      </c>
      <c r="B94" s="54" t="s">
        <v>198</v>
      </c>
      <c r="C94" s="55">
        <v>45995</v>
      </c>
      <c r="D94" s="54" t="s">
        <v>14731</v>
      </c>
      <c r="E94" s="55">
        <v>45995</v>
      </c>
      <c r="F94" s="54" t="s">
        <v>18828</v>
      </c>
      <c r="G94" s="54" t="s">
        <v>14732</v>
      </c>
      <c r="H94" s="56">
        <v>4762640</v>
      </c>
      <c r="I94" s="57">
        <v>0</v>
      </c>
      <c r="J94" s="56">
        <v>381011</v>
      </c>
      <c r="K94" s="56">
        <v>5143651</v>
      </c>
      <c r="L94" s="64" t="s">
        <v>41</v>
      </c>
      <c r="M94" s="6" t="str">
        <f>IFERROR(VLOOKUP(Table13[[#This Row],[Số hóa đơn]],'Chi tiết tt Mega gửi'!K:L,2,0),"")</f>
        <v/>
      </c>
      <c r="O94" s="32">
        <f>IF(Table13[[#This Row],[Phân loại]]="Tồn đầu kỳ",Table13[[#This Row],[Tổng giá trị]],0)</f>
        <v>5143651</v>
      </c>
      <c r="P94" s="7">
        <f>IF(Table13[[#This Row],[Số còn phải thu ĐK]]&lt;&gt;0,0,IF(Table13[[#This Row],[Phân loại]]="Bán hàng",Table13[[#This Row],[Tổng giá trị]],-Table13[[#This Row],[Tổng giá trị]]))</f>
        <v>0</v>
      </c>
      <c r="Q94" s="32">
        <f t="shared" si="16"/>
        <v>0</v>
      </c>
      <c r="R94" s="7">
        <f>Table13[[#This Row],[Số còn phải thu ĐK]]+Table13[[#This Row],[Giá Trị HD sau CK]]-Table13[[#This Row],[Số tiền đã thu]]</f>
        <v>5143651</v>
      </c>
      <c r="S94" s="6">
        <f>IF(Table13[[#This Row],[Ngày hóa đơn]]&lt;&gt;"",Table13[[#This Row],[Ngày hóa đơn]],IF(Table13[[#This Row],[Ngày hạch toán]]&lt;&gt;"",Table13[[#This Row],[Ngày hạch toán]],""))</f>
        <v>45995</v>
      </c>
      <c r="T94" s="7"/>
      <c r="U94" s="6">
        <f>IF(Table13[[#This Row],[Ngày tính CN]]="","",S94+T94)</f>
        <v>45995</v>
      </c>
      <c r="V94" s="32">
        <f ca="1">IF(Table13[[#This Row],[Hạn thanh toán]]="","",IF((U94-NOW())&lt;0,0,(U94-NOW())))</f>
        <v>0</v>
      </c>
      <c r="W94" s="32"/>
      <c r="X94" s="32">
        <f t="shared" ca="1" si="17"/>
        <v>299.35975370370579</v>
      </c>
      <c r="Y94" s="2" t="str">
        <f t="shared" ca="1" si="18"/>
        <v>Nợ quá hạn hơn 120 ngày có khả năng mất thanh toán</v>
      </c>
      <c r="Z94" s="42">
        <f t="shared" si="14"/>
        <v>45995</v>
      </c>
      <c r="AA94" s="42" t="str">
        <f t="shared" si="15"/>
        <v/>
      </c>
      <c r="AD94" s="2" t="str">
        <f>VLOOKUP($A94,MA_KH!$A:$Q,MA_KH!O$1,0)</f>
        <v>MEGA</v>
      </c>
      <c r="AE94" s="2" t="str">
        <f>VLOOKUP($A94,MA_KH!$A:$Q,MA_KH!P$1,0)</f>
        <v>CÔNG TY TNHH MM MEGA MARKET (VIỆT NAM)</v>
      </c>
      <c r="AG94" s="91" t="str">
        <f>Table13[[#This Row],[Số hóa đơn]]&amp;Table13[[#This Row],[Tổng giá trị]]</f>
        <v>000821835143651</v>
      </c>
    </row>
    <row r="95" spans="1:33" ht="25.5" hidden="1" customHeight="1" x14ac:dyDescent="0.2">
      <c r="A95" s="54" t="s">
        <v>197</v>
      </c>
      <c r="B95" s="54" t="s">
        <v>198</v>
      </c>
      <c r="C95" s="55">
        <v>45995</v>
      </c>
      <c r="D95" s="54" t="s">
        <v>14733</v>
      </c>
      <c r="E95" s="55">
        <v>45995</v>
      </c>
      <c r="F95" s="54" t="s">
        <v>18829</v>
      </c>
      <c r="G95" s="54" t="s">
        <v>14734</v>
      </c>
      <c r="H95" s="56">
        <v>1154330</v>
      </c>
      <c r="I95" s="57">
        <v>0</v>
      </c>
      <c r="J95" s="56">
        <v>92346</v>
      </c>
      <c r="K95" s="56">
        <v>1246676</v>
      </c>
      <c r="L95" s="64" t="s">
        <v>41</v>
      </c>
      <c r="M95" s="6" t="str">
        <f>IFERROR(VLOOKUP(Table13[[#This Row],[Số hóa đơn]],'Chi tiết tt Mega gửi'!K:L,2,0),"")</f>
        <v/>
      </c>
      <c r="O95" s="32">
        <f>IF(Table13[[#This Row],[Phân loại]]="Tồn đầu kỳ",Table13[[#This Row],[Tổng giá trị]],0)</f>
        <v>1246676</v>
      </c>
      <c r="P95" s="7">
        <f>IF(Table13[[#This Row],[Số còn phải thu ĐK]]&lt;&gt;0,0,IF(Table13[[#This Row],[Phân loại]]="Bán hàng",Table13[[#This Row],[Tổng giá trị]],-Table13[[#This Row],[Tổng giá trị]]))</f>
        <v>0</v>
      </c>
      <c r="Q95" s="32">
        <f t="shared" si="16"/>
        <v>0</v>
      </c>
      <c r="R95" s="7">
        <f>Table13[[#This Row],[Số còn phải thu ĐK]]+Table13[[#This Row],[Giá Trị HD sau CK]]-Table13[[#This Row],[Số tiền đã thu]]</f>
        <v>1246676</v>
      </c>
      <c r="S95" s="6">
        <f>IF(Table13[[#This Row],[Ngày hóa đơn]]&lt;&gt;"",Table13[[#This Row],[Ngày hóa đơn]],IF(Table13[[#This Row],[Ngày hạch toán]]&lt;&gt;"",Table13[[#This Row],[Ngày hạch toán]],""))</f>
        <v>45995</v>
      </c>
      <c r="T95" s="7"/>
      <c r="U95" s="6">
        <f>IF(Table13[[#This Row],[Ngày tính CN]]="","",S95+T95)</f>
        <v>45995</v>
      </c>
      <c r="V95" s="32">
        <f ca="1">IF(Table13[[#This Row],[Hạn thanh toán]]="","",IF((U95-NOW())&lt;0,0,(U95-NOW())))</f>
        <v>0</v>
      </c>
      <c r="W95" s="32"/>
      <c r="X95" s="32">
        <f t="shared" ca="1" si="17"/>
        <v>299.35975370370579</v>
      </c>
      <c r="Y95" s="2" t="str">
        <f t="shared" ca="1" si="18"/>
        <v>Nợ quá hạn hơn 120 ngày có khả năng mất thanh toán</v>
      </c>
      <c r="Z95" s="42">
        <f t="shared" si="14"/>
        <v>45995</v>
      </c>
      <c r="AA95" s="42" t="str">
        <f t="shared" si="15"/>
        <v/>
      </c>
      <c r="AD95" s="2" t="str">
        <f>VLOOKUP($A95,MA_KH!$A:$Q,MA_KH!O$1,0)</f>
        <v>MEGA</v>
      </c>
      <c r="AE95" s="2" t="str">
        <f>VLOOKUP($A95,MA_KH!$A:$Q,MA_KH!P$1,0)</f>
        <v>CÔNG TY TNHH MM MEGA MARKET (VIỆT NAM)</v>
      </c>
      <c r="AG95" s="91" t="str">
        <f>Table13[[#This Row],[Số hóa đơn]]&amp;Table13[[#This Row],[Tổng giá trị]]</f>
        <v>000821841246676</v>
      </c>
    </row>
    <row r="96" spans="1:33" ht="25.5" hidden="1" customHeight="1" x14ac:dyDescent="0.2">
      <c r="A96" s="54" t="s">
        <v>197</v>
      </c>
      <c r="B96" s="54" t="s">
        <v>198</v>
      </c>
      <c r="C96" s="55">
        <v>45995</v>
      </c>
      <c r="D96" s="54" t="s">
        <v>14735</v>
      </c>
      <c r="E96" s="55">
        <v>45995</v>
      </c>
      <c r="F96" s="54" t="s">
        <v>18830</v>
      </c>
      <c r="G96" s="54" t="s">
        <v>14736</v>
      </c>
      <c r="H96" s="56">
        <v>3011320</v>
      </c>
      <c r="I96" s="57">
        <v>0</v>
      </c>
      <c r="J96" s="56">
        <v>240906</v>
      </c>
      <c r="K96" s="56">
        <v>3252226</v>
      </c>
      <c r="L96" s="64" t="s">
        <v>41</v>
      </c>
      <c r="M96" s="6" t="str">
        <f>IFERROR(VLOOKUP(Table13[[#This Row],[Số hóa đơn]],'Chi tiết tt Mega gửi'!K:L,2,0),"")</f>
        <v/>
      </c>
      <c r="O96" s="32">
        <f>IF(Table13[[#This Row],[Phân loại]]="Tồn đầu kỳ",Table13[[#This Row],[Tổng giá trị]],0)</f>
        <v>3252226</v>
      </c>
      <c r="P96" s="7">
        <f>IF(Table13[[#This Row],[Số còn phải thu ĐK]]&lt;&gt;0,0,IF(Table13[[#This Row],[Phân loại]]="Bán hàng",Table13[[#This Row],[Tổng giá trị]],-Table13[[#This Row],[Tổng giá trị]]))</f>
        <v>0</v>
      </c>
      <c r="Q96" s="32">
        <f t="shared" si="16"/>
        <v>0</v>
      </c>
      <c r="R96" s="7">
        <f>Table13[[#This Row],[Số còn phải thu ĐK]]+Table13[[#This Row],[Giá Trị HD sau CK]]-Table13[[#This Row],[Số tiền đã thu]]</f>
        <v>3252226</v>
      </c>
      <c r="S96" s="6">
        <f>IF(Table13[[#This Row],[Ngày hóa đơn]]&lt;&gt;"",Table13[[#This Row],[Ngày hóa đơn]],IF(Table13[[#This Row],[Ngày hạch toán]]&lt;&gt;"",Table13[[#This Row],[Ngày hạch toán]],""))</f>
        <v>45995</v>
      </c>
      <c r="T96" s="7"/>
      <c r="U96" s="6">
        <f>IF(Table13[[#This Row],[Ngày tính CN]]="","",S96+T96)</f>
        <v>45995</v>
      </c>
      <c r="V96" s="32">
        <f ca="1">IF(Table13[[#This Row],[Hạn thanh toán]]="","",IF((U96-NOW())&lt;0,0,(U96-NOW())))</f>
        <v>0</v>
      </c>
      <c r="W96" s="32"/>
      <c r="X96" s="32">
        <f t="shared" ca="1" si="17"/>
        <v>299.35975370370579</v>
      </c>
      <c r="Y96" s="2" t="str">
        <f t="shared" ca="1" si="18"/>
        <v>Nợ quá hạn hơn 120 ngày có khả năng mất thanh toán</v>
      </c>
      <c r="Z96" s="42">
        <f t="shared" si="14"/>
        <v>45995</v>
      </c>
      <c r="AA96" s="42" t="str">
        <f t="shared" si="15"/>
        <v/>
      </c>
      <c r="AD96" s="2" t="str">
        <f>VLOOKUP($A96,MA_KH!$A:$Q,MA_KH!O$1,0)</f>
        <v>MEGA</v>
      </c>
      <c r="AE96" s="2" t="str">
        <f>VLOOKUP($A96,MA_KH!$A:$Q,MA_KH!P$1,0)</f>
        <v>CÔNG TY TNHH MM MEGA MARKET (VIỆT NAM)</v>
      </c>
      <c r="AG96" s="91" t="str">
        <f>Table13[[#This Row],[Số hóa đơn]]&amp;Table13[[#This Row],[Tổng giá trị]]</f>
        <v>000821853252226</v>
      </c>
    </row>
    <row r="97" spans="1:33" ht="25.5" hidden="1" customHeight="1" x14ac:dyDescent="0.2">
      <c r="A97" s="54" t="s">
        <v>252</v>
      </c>
      <c r="B97" s="54" t="s">
        <v>253</v>
      </c>
      <c r="C97" s="55">
        <v>45995</v>
      </c>
      <c r="D97" s="54" t="s">
        <v>14737</v>
      </c>
      <c r="E97" s="55">
        <v>45995</v>
      </c>
      <c r="F97" s="54" t="s">
        <v>18831</v>
      </c>
      <c r="G97" s="54" t="s">
        <v>14738</v>
      </c>
      <c r="H97" s="56">
        <v>2144100</v>
      </c>
      <c r="I97" s="57">
        <v>0</v>
      </c>
      <c r="J97" s="56">
        <v>171528</v>
      </c>
      <c r="K97" s="56">
        <v>2315628</v>
      </c>
      <c r="L97" s="64" t="s">
        <v>41</v>
      </c>
      <c r="M97" s="6" t="str">
        <f>IFERROR(VLOOKUP(Table13[[#This Row],[Số hóa đơn]],'Chi tiết tt Mega gửi'!K:L,2,0),"")</f>
        <v/>
      </c>
      <c r="O97" s="32">
        <f>IF(Table13[[#This Row],[Phân loại]]="Tồn đầu kỳ",Table13[[#This Row],[Tổng giá trị]],0)</f>
        <v>2315628</v>
      </c>
      <c r="P97" s="7">
        <f>IF(Table13[[#This Row],[Số còn phải thu ĐK]]&lt;&gt;0,0,IF(Table13[[#This Row],[Phân loại]]="Bán hàng",Table13[[#This Row],[Tổng giá trị]],-Table13[[#This Row],[Tổng giá trị]]))</f>
        <v>0</v>
      </c>
      <c r="Q97" s="32">
        <f t="shared" si="16"/>
        <v>0</v>
      </c>
      <c r="R97" s="7">
        <f>Table13[[#This Row],[Số còn phải thu ĐK]]+Table13[[#This Row],[Giá Trị HD sau CK]]-Table13[[#This Row],[Số tiền đã thu]]</f>
        <v>2315628</v>
      </c>
      <c r="S97" s="6">
        <f>IF(Table13[[#This Row],[Ngày hóa đơn]]&lt;&gt;"",Table13[[#This Row],[Ngày hóa đơn]],IF(Table13[[#This Row],[Ngày hạch toán]]&lt;&gt;"",Table13[[#This Row],[Ngày hạch toán]],""))</f>
        <v>45995</v>
      </c>
      <c r="T97" s="7"/>
      <c r="U97" s="6">
        <f>IF(Table13[[#This Row],[Ngày tính CN]]="","",S97+T97)</f>
        <v>45995</v>
      </c>
      <c r="V97" s="32">
        <f ca="1">IF(Table13[[#This Row],[Hạn thanh toán]]="","",IF((U97-NOW())&lt;0,0,(U97-NOW())))</f>
        <v>0</v>
      </c>
      <c r="W97" s="32"/>
      <c r="X97" s="32">
        <f t="shared" ca="1" si="17"/>
        <v>299.35975370370579</v>
      </c>
      <c r="Y97" s="2" t="str">
        <f t="shared" ca="1" si="18"/>
        <v>Nợ quá hạn hơn 120 ngày có khả năng mất thanh toán</v>
      </c>
      <c r="Z97" s="42">
        <f t="shared" si="14"/>
        <v>45995</v>
      </c>
      <c r="AA97" s="42" t="str">
        <f t="shared" si="15"/>
        <v/>
      </c>
      <c r="AD97" s="2" t="str">
        <f>VLOOKUP($A97,MA_KH!$A:$Q,MA_KH!O$1,0)</f>
        <v>MEGA</v>
      </c>
      <c r="AE97" s="2" t="str">
        <f>VLOOKUP($A97,MA_KH!$A:$Q,MA_KH!P$1,0)</f>
        <v>CÔNG TY TNHH MM MEGA MARKET (VIỆT NAM)</v>
      </c>
      <c r="AG97" s="91" t="str">
        <f>Table13[[#This Row],[Số hóa đơn]]&amp;Table13[[#This Row],[Tổng giá trị]]</f>
        <v>000821862315628</v>
      </c>
    </row>
    <row r="98" spans="1:33" ht="25.5" hidden="1" customHeight="1" x14ac:dyDescent="0.2">
      <c r="A98" s="54" t="s">
        <v>199</v>
      </c>
      <c r="B98" s="54" t="s">
        <v>200</v>
      </c>
      <c r="C98" s="55">
        <v>45995</v>
      </c>
      <c r="D98" s="54" t="s">
        <v>14739</v>
      </c>
      <c r="E98" s="55">
        <v>45995</v>
      </c>
      <c r="F98" s="54" t="s">
        <v>18832</v>
      </c>
      <c r="G98" s="54" t="s">
        <v>14740</v>
      </c>
      <c r="H98" s="56">
        <v>1785700</v>
      </c>
      <c r="I98" s="57">
        <v>0</v>
      </c>
      <c r="J98" s="56">
        <v>142856</v>
      </c>
      <c r="K98" s="56">
        <v>1928556</v>
      </c>
      <c r="L98" s="64" t="s">
        <v>41</v>
      </c>
      <c r="M98" s="6" t="str">
        <f>IFERROR(VLOOKUP(Table13[[#This Row],[Số hóa đơn]],'Chi tiết tt Mega gửi'!K:L,2,0),"")</f>
        <v/>
      </c>
      <c r="O98" s="32">
        <f>IF(Table13[[#This Row],[Phân loại]]="Tồn đầu kỳ",Table13[[#This Row],[Tổng giá trị]],0)</f>
        <v>1928556</v>
      </c>
      <c r="P98" s="7">
        <f>IF(Table13[[#This Row],[Số còn phải thu ĐK]]&lt;&gt;0,0,IF(Table13[[#This Row],[Phân loại]]="Bán hàng",Table13[[#This Row],[Tổng giá trị]],-Table13[[#This Row],[Tổng giá trị]]))</f>
        <v>0</v>
      </c>
      <c r="Q98" s="32">
        <f t="shared" si="16"/>
        <v>0</v>
      </c>
      <c r="R98" s="7">
        <f>Table13[[#This Row],[Số còn phải thu ĐK]]+Table13[[#This Row],[Giá Trị HD sau CK]]-Table13[[#This Row],[Số tiền đã thu]]</f>
        <v>1928556</v>
      </c>
      <c r="S98" s="6">
        <f>IF(Table13[[#This Row],[Ngày hóa đơn]]&lt;&gt;"",Table13[[#This Row],[Ngày hóa đơn]],IF(Table13[[#This Row],[Ngày hạch toán]]&lt;&gt;"",Table13[[#This Row],[Ngày hạch toán]],""))</f>
        <v>45995</v>
      </c>
      <c r="T98" s="7"/>
      <c r="U98" s="6">
        <f>IF(Table13[[#This Row],[Ngày tính CN]]="","",S98+T98)</f>
        <v>45995</v>
      </c>
      <c r="V98" s="32">
        <f ca="1">IF(Table13[[#This Row],[Hạn thanh toán]]="","",IF((U98-NOW())&lt;0,0,(U98-NOW())))</f>
        <v>0</v>
      </c>
      <c r="W98" s="32"/>
      <c r="X98" s="32">
        <f t="shared" ca="1" si="17"/>
        <v>299.35975370370579</v>
      </c>
      <c r="Y98" s="2" t="str">
        <f t="shared" ca="1" si="18"/>
        <v>Nợ quá hạn hơn 120 ngày có khả năng mất thanh toán</v>
      </c>
      <c r="Z98" s="42">
        <f t="shared" si="14"/>
        <v>45995</v>
      </c>
      <c r="AA98" s="42" t="str">
        <f t="shared" si="15"/>
        <v/>
      </c>
      <c r="AD98" s="2" t="str">
        <f>VLOOKUP($A98,MA_KH!$A:$Q,MA_KH!O$1,0)</f>
        <v>MEGA</v>
      </c>
      <c r="AE98" s="2" t="str">
        <f>VLOOKUP($A98,MA_KH!$A:$Q,MA_KH!P$1,0)</f>
        <v>CÔNG TY TNHH MM MEGA MARKET (VIỆT NAM)</v>
      </c>
      <c r="AG98" s="91" t="str">
        <f>Table13[[#This Row],[Số hóa đơn]]&amp;Table13[[#This Row],[Tổng giá trị]]</f>
        <v>000821871928556</v>
      </c>
    </row>
    <row r="99" spans="1:33" ht="25.5" hidden="1" customHeight="1" x14ac:dyDescent="0.2">
      <c r="A99" s="54" t="s">
        <v>199</v>
      </c>
      <c r="B99" s="54" t="s">
        <v>200</v>
      </c>
      <c r="C99" s="55">
        <v>45995</v>
      </c>
      <c r="D99" s="54" t="s">
        <v>14741</v>
      </c>
      <c r="E99" s="55">
        <v>45995</v>
      </c>
      <c r="F99" s="54" t="s">
        <v>18833</v>
      </c>
      <c r="G99" s="54" t="s">
        <v>14742</v>
      </c>
      <c r="H99" s="56">
        <v>446425</v>
      </c>
      <c r="I99" s="57">
        <v>0</v>
      </c>
      <c r="J99" s="56">
        <v>35714</v>
      </c>
      <c r="K99" s="56">
        <v>482139</v>
      </c>
      <c r="L99" s="64" t="s">
        <v>41</v>
      </c>
      <c r="M99" s="6" t="str">
        <f>IFERROR(VLOOKUP(Table13[[#This Row],[Số hóa đơn]],'Chi tiết tt Mega gửi'!K:L,2,0),"")</f>
        <v/>
      </c>
      <c r="O99" s="32">
        <f>IF(Table13[[#This Row],[Phân loại]]="Tồn đầu kỳ",Table13[[#This Row],[Tổng giá trị]],0)</f>
        <v>482139</v>
      </c>
      <c r="P99" s="7">
        <f>IF(Table13[[#This Row],[Số còn phải thu ĐK]]&lt;&gt;0,0,IF(Table13[[#This Row],[Phân loại]]="Bán hàng",Table13[[#This Row],[Tổng giá trị]],-Table13[[#This Row],[Tổng giá trị]]))</f>
        <v>0</v>
      </c>
      <c r="Q99" s="32">
        <f t="shared" si="16"/>
        <v>0</v>
      </c>
      <c r="R99" s="7">
        <f>Table13[[#This Row],[Số còn phải thu ĐK]]+Table13[[#This Row],[Giá Trị HD sau CK]]-Table13[[#This Row],[Số tiền đã thu]]</f>
        <v>482139</v>
      </c>
      <c r="S99" s="6">
        <f>IF(Table13[[#This Row],[Ngày hóa đơn]]&lt;&gt;"",Table13[[#This Row],[Ngày hóa đơn]],IF(Table13[[#This Row],[Ngày hạch toán]]&lt;&gt;"",Table13[[#This Row],[Ngày hạch toán]],""))</f>
        <v>45995</v>
      </c>
      <c r="T99" s="7"/>
      <c r="U99" s="6">
        <f>IF(Table13[[#This Row],[Ngày tính CN]]="","",S99+T99)</f>
        <v>45995</v>
      </c>
      <c r="V99" s="32">
        <f ca="1">IF(Table13[[#This Row],[Hạn thanh toán]]="","",IF((U99-NOW())&lt;0,0,(U99-NOW())))</f>
        <v>0</v>
      </c>
      <c r="W99" s="32"/>
      <c r="X99" s="32">
        <f t="shared" ca="1" si="17"/>
        <v>299.35975370370579</v>
      </c>
      <c r="Y99" s="2" t="str">
        <f t="shared" ca="1" si="18"/>
        <v>Nợ quá hạn hơn 120 ngày có khả năng mất thanh toán</v>
      </c>
      <c r="Z99" s="42">
        <f t="shared" si="14"/>
        <v>45995</v>
      </c>
      <c r="AA99" s="42" t="str">
        <f t="shared" si="15"/>
        <v/>
      </c>
      <c r="AD99" s="2" t="str">
        <f>VLOOKUP($A99,MA_KH!$A:$Q,MA_KH!O$1,0)</f>
        <v>MEGA</v>
      </c>
      <c r="AE99" s="2" t="str">
        <f>VLOOKUP($A99,MA_KH!$A:$Q,MA_KH!P$1,0)</f>
        <v>CÔNG TY TNHH MM MEGA MARKET (VIỆT NAM)</v>
      </c>
      <c r="AG99" s="91" t="str">
        <f>Table13[[#This Row],[Số hóa đơn]]&amp;Table13[[#This Row],[Tổng giá trị]]</f>
        <v>00082188482139</v>
      </c>
    </row>
    <row r="100" spans="1:33" ht="25.5" hidden="1" customHeight="1" x14ac:dyDescent="0.2">
      <c r="A100" s="54" t="s">
        <v>201</v>
      </c>
      <c r="B100" s="54" t="s">
        <v>202</v>
      </c>
      <c r="C100" s="55">
        <v>45995</v>
      </c>
      <c r="D100" s="54" t="s">
        <v>14743</v>
      </c>
      <c r="E100" s="55">
        <v>45995</v>
      </c>
      <c r="F100" s="54" t="s">
        <v>18834</v>
      </c>
      <c r="G100" s="54" t="s">
        <v>14744</v>
      </c>
      <c r="H100" s="56">
        <v>446425</v>
      </c>
      <c r="I100" s="57">
        <v>0</v>
      </c>
      <c r="J100" s="56">
        <v>35714</v>
      </c>
      <c r="K100" s="56">
        <v>482139</v>
      </c>
      <c r="L100" s="64" t="s">
        <v>41</v>
      </c>
      <c r="M100" s="6" t="str">
        <f>IFERROR(VLOOKUP(Table13[[#This Row],[Số hóa đơn]],'Chi tiết tt Mega gửi'!K:L,2,0),"")</f>
        <v/>
      </c>
      <c r="O100" s="32">
        <f>IF(Table13[[#This Row],[Phân loại]]="Tồn đầu kỳ",Table13[[#This Row],[Tổng giá trị]],0)</f>
        <v>482139</v>
      </c>
      <c r="P100" s="7">
        <f>IF(Table13[[#This Row],[Số còn phải thu ĐK]]&lt;&gt;0,0,IF(Table13[[#This Row],[Phân loại]]="Bán hàng",Table13[[#This Row],[Tổng giá trị]],-Table13[[#This Row],[Tổng giá trị]]))</f>
        <v>0</v>
      </c>
      <c r="Q100" s="32">
        <f t="shared" si="16"/>
        <v>0</v>
      </c>
      <c r="R100" s="7">
        <f>Table13[[#This Row],[Số còn phải thu ĐK]]+Table13[[#This Row],[Giá Trị HD sau CK]]-Table13[[#This Row],[Số tiền đã thu]]</f>
        <v>482139</v>
      </c>
      <c r="S100" s="6">
        <f>IF(Table13[[#This Row],[Ngày hóa đơn]]&lt;&gt;"",Table13[[#This Row],[Ngày hóa đơn]],IF(Table13[[#This Row],[Ngày hạch toán]]&lt;&gt;"",Table13[[#This Row],[Ngày hạch toán]],""))</f>
        <v>45995</v>
      </c>
      <c r="T100" s="7"/>
      <c r="U100" s="6">
        <f>IF(Table13[[#This Row],[Ngày tính CN]]="","",S100+T100)</f>
        <v>45995</v>
      </c>
      <c r="V100" s="32">
        <f ca="1">IF(Table13[[#This Row],[Hạn thanh toán]]="","",IF((U100-NOW())&lt;0,0,(U100-NOW())))</f>
        <v>0</v>
      </c>
      <c r="W100" s="32"/>
      <c r="X100" s="32">
        <f t="shared" ca="1" si="17"/>
        <v>299.35975370370579</v>
      </c>
      <c r="Y100" s="2" t="str">
        <f t="shared" ca="1" si="18"/>
        <v>Nợ quá hạn hơn 120 ngày có khả năng mất thanh toán</v>
      </c>
      <c r="Z100" s="42">
        <f t="shared" si="14"/>
        <v>45995</v>
      </c>
      <c r="AA100" s="42" t="str">
        <f t="shared" si="15"/>
        <v/>
      </c>
      <c r="AD100" s="2" t="str">
        <f>VLOOKUP($A100,MA_KH!$A:$Q,MA_KH!O$1,0)</f>
        <v>MEGA</v>
      </c>
      <c r="AE100" s="2" t="str">
        <f>VLOOKUP($A100,MA_KH!$A:$Q,MA_KH!P$1,0)</f>
        <v>CÔNG TY TNHH MM MEGA MARKET (VIỆT NAM)</v>
      </c>
      <c r="AG100" s="91" t="str">
        <f>Table13[[#This Row],[Số hóa đơn]]&amp;Table13[[#This Row],[Tổng giá trị]]</f>
        <v>00082189482139</v>
      </c>
    </row>
    <row r="101" spans="1:33" ht="25.5" hidden="1" customHeight="1" x14ac:dyDescent="0.2">
      <c r="A101" s="54" t="s">
        <v>201</v>
      </c>
      <c r="B101" s="54" t="s">
        <v>202</v>
      </c>
      <c r="C101" s="55">
        <v>45995</v>
      </c>
      <c r="D101" s="54" t="s">
        <v>14745</v>
      </c>
      <c r="E101" s="55">
        <v>45995</v>
      </c>
      <c r="F101" s="54" t="s">
        <v>18835</v>
      </c>
      <c r="G101" s="54" t="s">
        <v>14746</v>
      </c>
      <c r="H101" s="56">
        <v>5994040</v>
      </c>
      <c r="I101" s="57">
        <v>0</v>
      </c>
      <c r="J101" s="56">
        <v>479523</v>
      </c>
      <c r="K101" s="56">
        <v>6473563</v>
      </c>
      <c r="L101" s="64" t="s">
        <v>41</v>
      </c>
      <c r="M101" s="6" t="str">
        <f>IFERROR(VLOOKUP(Table13[[#This Row],[Số hóa đơn]],'Chi tiết tt Mega gửi'!K:L,2,0),"")</f>
        <v/>
      </c>
      <c r="O101" s="32">
        <f>IF(Table13[[#This Row],[Phân loại]]="Tồn đầu kỳ",Table13[[#This Row],[Tổng giá trị]],0)</f>
        <v>6473563</v>
      </c>
      <c r="P101" s="7">
        <f>IF(Table13[[#This Row],[Số còn phải thu ĐK]]&lt;&gt;0,0,IF(Table13[[#This Row],[Phân loại]]="Bán hàng",Table13[[#This Row],[Tổng giá trị]],-Table13[[#This Row],[Tổng giá trị]]))</f>
        <v>0</v>
      </c>
      <c r="Q101" s="32">
        <f t="shared" si="16"/>
        <v>0</v>
      </c>
      <c r="R101" s="7">
        <f>Table13[[#This Row],[Số còn phải thu ĐK]]+Table13[[#This Row],[Giá Trị HD sau CK]]-Table13[[#This Row],[Số tiền đã thu]]</f>
        <v>6473563</v>
      </c>
      <c r="S101" s="6">
        <f>IF(Table13[[#This Row],[Ngày hóa đơn]]&lt;&gt;"",Table13[[#This Row],[Ngày hóa đơn]],IF(Table13[[#This Row],[Ngày hạch toán]]&lt;&gt;"",Table13[[#This Row],[Ngày hạch toán]],""))</f>
        <v>45995</v>
      </c>
      <c r="T101" s="7"/>
      <c r="U101" s="6">
        <f>IF(Table13[[#This Row],[Ngày tính CN]]="","",S101+T101)</f>
        <v>45995</v>
      </c>
      <c r="V101" s="32">
        <f ca="1">IF(Table13[[#This Row],[Hạn thanh toán]]="","",IF((U101-NOW())&lt;0,0,(U101-NOW())))</f>
        <v>0</v>
      </c>
      <c r="W101" s="32"/>
      <c r="X101" s="32">
        <f t="shared" ca="1" si="17"/>
        <v>299.35975370370579</v>
      </c>
      <c r="Y101" s="2" t="str">
        <f t="shared" ca="1" si="18"/>
        <v>Nợ quá hạn hơn 120 ngày có khả năng mất thanh toán</v>
      </c>
      <c r="Z101" s="42">
        <f t="shared" si="14"/>
        <v>45995</v>
      </c>
      <c r="AA101" s="42" t="str">
        <f t="shared" si="15"/>
        <v/>
      </c>
      <c r="AD101" s="2" t="str">
        <f>VLOOKUP($A101,MA_KH!$A:$Q,MA_KH!O$1,0)</f>
        <v>MEGA</v>
      </c>
      <c r="AE101" s="2" t="str">
        <f>VLOOKUP($A101,MA_KH!$A:$Q,MA_KH!P$1,0)</f>
        <v>CÔNG TY TNHH MM MEGA MARKET (VIỆT NAM)</v>
      </c>
      <c r="AG101" s="91" t="str">
        <f>Table13[[#This Row],[Số hóa đơn]]&amp;Table13[[#This Row],[Tổng giá trị]]</f>
        <v>000821906473563</v>
      </c>
    </row>
    <row r="102" spans="1:33" ht="25.5" hidden="1" customHeight="1" x14ac:dyDescent="0.2">
      <c r="A102" s="58" t="s">
        <v>295</v>
      </c>
      <c r="B102" s="58" t="s">
        <v>296</v>
      </c>
      <c r="C102" s="59">
        <v>45995</v>
      </c>
      <c r="D102" s="58" t="s">
        <v>14747</v>
      </c>
      <c r="E102" s="59">
        <v>45995</v>
      </c>
      <c r="F102" s="58" t="s">
        <v>18836</v>
      </c>
      <c r="G102" s="58" t="s">
        <v>14748</v>
      </c>
      <c r="H102" s="60">
        <v>1970450</v>
      </c>
      <c r="I102" s="61">
        <v>0</v>
      </c>
      <c r="J102" s="60">
        <v>157636</v>
      </c>
      <c r="K102" s="60">
        <v>2128086</v>
      </c>
      <c r="L102" s="64" t="s">
        <v>41</v>
      </c>
      <c r="M102" s="6" t="str">
        <f>IFERROR(VLOOKUP(Table13[[#This Row],[Số hóa đơn]],'Chi tiết tt Mega gửi'!K:L,2,0),"")</f>
        <v/>
      </c>
      <c r="O102" s="32">
        <f>IF(Table13[[#This Row],[Phân loại]]="Tồn đầu kỳ",Table13[[#This Row],[Tổng giá trị]],0)</f>
        <v>2128086</v>
      </c>
      <c r="P102" s="7">
        <f>IF(Table13[[#This Row],[Số còn phải thu ĐK]]&lt;&gt;0,0,IF(Table13[[#This Row],[Phân loại]]="Bán hàng",Table13[[#This Row],[Tổng giá trị]],-Table13[[#This Row],[Tổng giá trị]]))</f>
        <v>0</v>
      </c>
      <c r="Q102" s="32">
        <f t="shared" si="16"/>
        <v>0</v>
      </c>
      <c r="R102" s="7">
        <f>Table13[[#This Row],[Số còn phải thu ĐK]]+Table13[[#This Row],[Giá Trị HD sau CK]]-Table13[[#This Row],[Số tiền đã thu]]</f>
        <v>2128086</v>
      </c>
      <c r="S102" s="6">
        <f>IF(Table13[[#This Row],[Ngày hóa đơn]]&lt;&gt;"",Table13[[#This Row],[Ngày hóa đơn]],IF(Table13[[#This Row],[Ngày hạch toán]]&lt;&gt;"",Table13[[#This Row],[Ngày hạch toán]],""))</f>
        <v>45995</v>
      </c>
      <c r="T102" s="7"/>
      <c r="U102" s="6">
        <f>IF(Table13[[#This Row],[Ngày tính CN]]="","",S102+T102)</f>
        <v>45995</v>
      </c>
      <c r="V102" s="32">
        <f ca="1">IF(Table13[[#This Row],[Hạn thanh toán]]="","",IF((U102-NOW())&lt;0,0,(U102-NOW())))</f>
        <v>0</v>
      </c>
      <c r="W102" s="32"/>
      <c r="X102" s="32">
        <f t="shared" ca="1" si="17"/>
        <v>299.35975370370579</v>
      </c>
      <c r="Y102" s="2" t="str">
        <f t="shared" ca="1" si="18"/>
        <v>Nợ quá hạn hơn 120 ngày có khả năng mất thanh toán</v>
      </c>
      <c r="Z102" s="42">
        <f t="shared" si="14"/>
        <v>45995</v>
      </c>
      <c r="AA102" s="42" t="str">
        <f t="shared" si="15"/>
        <v/>
      </c>
      <c r="AD102" s="2" t="str">
        <f>VLOOKUP($A102,MA_KH!$A:$Q,MA_KH!O$1,0)</f>
        <v>MEGA</v>
      </c>
      <c r="AE102" s="2" t="str">
        <f>VLOOKUP($A102,MA_KH!$A:$Q,MA_KH!P$1,0)</f>
        <v>CÔNG TY TNHH MM MEGA MARKET (VIỆT NAM)</v>
      </c>
      <c r="AG102" s="91" t="str">
        <f>Table13[[#This Row],[Số hóa đơn]]&amp;Table13[[#This Row],[Tổng giá trị]]</f>
        <v>000821912128086</v>
      </c>
    </row>
    <row r="103" spans="1:33" ht="25.5" hidden="1" customHeight="1" x14ac:dyDescent="0.2">
      <c r="A103" s="58" t="s">
        <v>101</v>
      </c>
      <c r="B103" s="58" t="s">
        <v>102</v>
      </c>
      <c r="C103" s="59">
        <v>45996</v>
      </c>
      <c r="D103" s="58" t="s">
        <v>14749</v>
      </c>
      <c r="E103" s="59">
        <v>45996</v>
      </c>
      <c r="F103" s="58" t="s">
        <v>18837</v>
      </c>
      <c r="G103" s="58" t="s">
        <v>14750</v>
      </c>
      <c r="H103" s="60">
        <v>2919810</v>
      </c>
      <c r="I103" s="61">
        <v>0</v>
      </c>
      <c r="J103" s="60">
        <v>233585</v>
      </c>
      <c r="K103" s="60">
        <v>3153395</v>
      </c>
      <c r="L103" s="64" t="s">
        <v>41</v>
      </c>
      <c r="M103" s="6" t="str">
        <f>IFERROR(VLOOKUP(Table13[[#This Row],[Số hóa đơn]],'Chi tiết tt Mega gửi'!K:L,2,0),"")</f>
        <v/>
      </c>
      <c r="O103" s="32">
        <f>IF(Table13[[#This Row],[Phân loại]]="Tồn đầu kỳ",Table13[[#This Row],[Tổng giá trị]],0)</f>
        <v>3153395</v>
      </c>
      <c r="P103" s="7">
        <f>IF(Table13[[#This Row],[Số còn phải thu ĐK]]&lt;&gt;0,0,IF(Table13[[#This Row],[Phân loại]]="Bán hàng",Table13[[#This Row],[Tổng giá trị]],-Table13[[#This Row],[Tổng giá trị]]))</f>
        <v>0</v>
      </c>
      <c r="Q103" s="32">
        <f>IF(M103&lt;&gt;"",IF(O103&lt;&gt;0,O103,P103),0)</f>
        <v>0</v>
      </c>
      <c r="R103" s="7">
        <f>Table13[[#This Row],[Số còn phải thu ĐK]]+Table13[[#This Row],[Giá Trị HD sau CK]]-Table13[[#This Row],[Số tiền đã thu]]</f>
        <v>3153395</v>
      </c>
      <c r="S103" s="6">
        <f>IF(Table13[[#This Row],[Ngày hóa đơn]]&lt;&gt;"",Table13[[#This Row],[Ngày hóa đơn]],IF(Table13[[#This Row],[Ngày hạch toán]]&lt;&gt;"",Table13[[#This Row],[Ngày hạch toán]],""))</f>
        <v>45996</v>
      </c>
      <c r="T103" s="7"/>
      <c r="U103" s="6">
        <f>IF(Table13[[#This Row],[Ngày tính CN]]="","",S103+T103)</f>
        <v>45996</v>
      </c>
      <c r="V103" s="32">
        <f ca="1">IF(Table13[[#This Row],[Hạn thanh toán]]="","",IF((U103-NOW())&lt;0,0,(U103-NOW())))</f>
        <v>0</v>
      </c>
      <c r="W103" s="32"/>
      <c r="X103" s="32">
        <f ca="1">IF(OR(U103="",R103=0),"",IF((U103-NOW())&lt;0,-(U103-NOW()),0))</f>
        <v>298.35975370370579</v>
      </c>
      <c r="Y103" s="2" t="str">
        <f ca="1">IF(R103=0,"Đã thanh toán",IF(X103="","",IF(X103&lt;=0,"Chưa đến hạn thanh toán",IF(X103&lt;=30,"Nợ quá hạn 30 ngày",IF(X103&lt;=60,"Nợ quá hạn từ 30 ngày đến 60 ngày",IF(X103&lt;=90,"Nợ quá hạn từ 60 ngày đến 90 ngày",IF(X103&lt;=120,"Nợ quá hạn từ 90 ngày đến 120 ngày","Nợ quá hạn hơn 120 ngày có khả năng mất thanh toán")))))))</f>
        <v>Nợ quá hạn hơn 120 ngày có khả năng mất thanh toán</v>
      </c>
      <c r="Z103" s="42">
        <f t="shared" si="14"/>
        <v>45996</v>
      </c>
      <c r="AA103" s="42" t="str">
        <f t="shared" si="15"/>
        <v/>
      </c>
      <c r="AD103" s="2" t="str">
        <f>VLOOKUP($A103,MA_KH!$A:$Q,MA_KH!O$1,0)</f>
        <v>MEGA</v>
      </c>
      <c r="AE103" s="2" t="str">
        <f>VLOOKUP($A103,MA_KH!$A:$Q,MA_KH!P$1,0)</f>
        <v>CÔNG TY TNHH MM MEGA MARKET (VIỆT NAM)</v>
      </c>
      <c r="AG103" s="91" t="str">
        <f>Table13[[#This Row],[Số hóa đơn]]&amp;Table13[[#This Row],[Tổng giá trị]]</f>
        <v>000823793153395</v>
      </c>
    </row>
    <row r="104" spans="1:33" ht="25.5" hidden="1" customHeight="1" x14ac:dyDescent="0.2">
      <c r="A104" s="58" t="s">
        <v>101</v>
      </c>
      <c r="B104" s="58" t="s">
        <v>102</v>
      </c>
      <c r="C104" s="59">
        <v>45997</v>
      </c>
      <c r="D104" s="58" t="s">
        <v>14810</v>
      </c>
      <c r="E104" s="59">
        <v>45997</v>
      </c>
      <c r="F104" s="58" t="s">
        <v>18838</v>
      </c>
      <c r="G104" s="58" t="s">
        <v>14811</v>
      </c>
      <c r="H104" s="60">
        <v>315000</v>
      </c>
      <c r="I104" s="61">
        <v>0</v>
      </c>
      <c r="J104" s="60">
        <v>25200</v>
      </c>
      <c r="K104" s="60">
        <v>340200</v>
      </c>
      <c r="L104" s="64" t="s">
        <v>41</v>
      </c>
      <c r="M104" s="6" t="str">
        <f>IFERROR(VLOOKUP(Table13[[#This Row],[Số hóa đơn]],'Chi tiết tt Mega gửi'!K:L,2,0),"")</f>
        <v/>
      </c>
      <c r="O104" s="32">
        <f>IF(Table13[[#This Row],[Phân loại]]="Tồn đầu kỳ",Table13[[#This Row],[Tổng giá trị]],0)</f>
        <v>340200</v>
      </c>
      <c r="P104" s="7">
        <f>IF(Table13[[#This Row],[Số còn phải thu ĐK]]&lt;&gt;0,0,IF(Table13[[#This Row],[Phân loại]]="Bán hàng",Table13[[#This Row],[Tổng giá trị]],-Table13[[#This Row],[Tổng giá trị]]))</f>
        <v>0</v>
      </c>
      <c r="Q104" s="32">
        <f>IF(M104&lt;&gt;"",IF(O104&lt;&gt;0,O104,P104),0)</f>
        <v>0</v>
      </c>
      <c r="R104" s="7">
        <f>Table13[[#This Row],[Số còn phải thu ĐK]]+Table13[[#This Row],[Giá Trị HD sau CK]]-Table13[[#This Row],[Số tiền đã thu]]</f>
        <v>340200</v>
      </c>
      <c r="S104" s="6">
        <f>IF(Table13[[#This Row],[Ngày hóa đơn]]&lt;&gt;"",Table13[[#This Row],[Ngày hóa đơn]],IF(Table13[[#This Row],[Ngày hạch toán]]&lt;&gt;"",Table13[[#This Row],[Ngày hạch toán]],""))</f>
        <v>45997</v>
      </c>
      <c r="T104" s="7"/>
      <c r="U104" s="6">
        <f>IF(Table13[[#This Row],[Ngày tính CN]]="","",S104+T104)</f>
        <v>45997</v>
      </c>
      <c r="V104" s="32">
        <f ca="1">IF(Table13[[#This Row],[Hạn thanh toán]]="","",IF((U104-NOW())&lt;0,0,(U104-NOW())))</f>
        <v>0</v>
      </c>
      <c r="W104" s="32"/>
      <c r="X104" s="32">
        <f ca="1">IF(OR(U104="",R104=0),"",IF((U104-NOW())&lt;0,-(U104-NOW()),0))</f>
        <v>297.35975370370579</v>
      </c>
      <c r="Y104" s="2" t="str">
        <f ca="1">IF(R104=0,"Đã thanh toán",IF(X104="","",IF(X104&lt;=0,"Chưa đến hạn thanh toán",IF(X104&lt;=30,"Nợ quá hạn 30 ngày",IF(X104&lt;=60,"Nợ quá hạn từ 30 ngày đến 60 ngày",IF(X104&lt;=90,"Nợ quá hạn từ 60 ngày đến 90 ngày",IF(X104&lt;=120,"Nợ quá hạn từ 90 ngày đến 120 ngày","Nợ quá hạn hơn 120 ngày có khả năng mất thanh toán")))))))</f>
        <v>Nợ quá hạn hơn 120 ngày có khả năng mất thanh toán</v>
      </c>
      <c r="Z104" s="42">
        <f t="shared" si="14"/>
        <v>45997</v>
      </c>
      <c r="AA104" s="42" t="str">
        <f t="shared" si="15"/>
        <v/>
      </c>
      <c r="AD104" s="2" t="str">
        <f>VLOOKUP($A104,MA_KH!$A:$Q,MA_KH!O$1,0)</f>
        <v>MEGA</v>
      </c>
      <c r="AE104" s="2" t="str">
        <f>VLOOKUP($A104,MA_KH!$A:$Q,MA_KH!P$1,0)</f>
        <v>CÔNG TY TNHH MM MEGA MARKET (VIỆT NAM)</v>
      </c>
      <c r="AG104" s="91" t="str">
        <f>Table13[[#This Row],[Số hóa đơn]]&amp;Table13[[#This Row],[Tổng giá trị]]</f>
        <v>00084259340200</v>
      </c>
    </row>
    <row r="105" spans="1:33" ht="25.5" hidden="1" customHeight="1" x14ac:dyDescent="0.2">
      <c r="A105" s="54" t="s">
        <v>189</v>
      </c>
      <c r="B105" s="54" t="s">
        <v>190</v>
      </c>
      <c r="C105" s="55">
        <v>45997</v>
      </c>
      <c r="D105" s="54" t="s">
        <v>14751</v>
      </c>
      <c r="E105" s="55">
        <v>45997</v>
      </c>
      <c r="F105" s="54" t="s">
        <v>18839</v>
      </c>
      <c r="G105" s="54" t="s">
        <v>14752</v>
      </c>
      <c r="H105" s="56">
        <v>8864782</v>
      </c>
      <c r="I105" s="57">
        <v>0</v>
      </c>
      <c r="J105" s="56">
        <v>709183</v>
      </c>
      <c r="K105" s="56">
        <v>9573965</v>
      </c>
      <c r="L105" s="64" t="s">
        <v>41</v>
      </c>
      <c r="M105" s="6" t="str">
        <f>IFERROR(VLOOKUP(Table13[[#This Row],[Số hóa đơn]],'Chi tiết tt Mega gửi'!K:L,2,0),"")</f>
        <v/>
      </c>
      <c r="O105" s="32">
        <f>IF(Table13[[#This Row],[Phân loại]]="Tồn đầu kỳ",Table13[[#This Row],[Tổng giá trị]],0)</f>
        <v>9573965</v>
      </c>
      <c r="P105" s="7">
        <f>IF(Table13[[#This Row],[Số còn phải thu ĐK]]&lt;&gt;0,0,IF(Table13[[#This Row],[Phân loại]]="Bán hàng",Table13[[#This Row],[Tổng giá trị]],-Table13[[#This Row],[Tổng giá trị]]))</f>
        <v>0</v>
      </c>
      <c r="Q105" s="32">
        <f t="shared" ref="Q105:Q115" si="19">IF(M105&lt;&gt;"",IF(O105&lt;&gt;0,O105,P105),0)</f>
        <v>0</v>
      </c>
      <c r="R105" s="7">
        <f>Table13[[#This Row],[Số còn phải thu ĐK]]+Table13[[#This Row],[Giá Trị HD sau CK]]-Table13[[#This Row],[Số tiền đã thu]]</f>
        <v>9573965</v>
      </c>
      <c r="S105" s="6">
        <f>IF(Table13[[#This Row],[Ngày hóa đơn]]&lt;&gt;"",Table13[[#This Row],[Ngày hóa đơn]],IF(Table13[[#This Row],[Ngày hạch toán]]&lt;&gt;"",Table13[[#This Row],[Ngày hạch toán]],""))</f>
        <v>45997</v>
      </c>
      <c r="T105" s="7"/>
      <c r="U105" s="6">
        <f>IF(Table13[[#This Row],[Ngày tính CN]]="","",S105+T105)</f>
        <v>45997</v>
      </c>
      <c r="V105" s="32">
        <f ca="1">IF(Table13[[#This Row],[Hạn thanh toán]]="","",IF((U105-NOW())&lt;0,0,(U105-NOW())))</f>
        <v>0</v>
      </c>
      <c r="W105" s="32"/>
      <c r="X105" s="32">
        <f t="shared" ref="X105:X115" ca="1" si="20">IF(OR(U105="",R105=0),"",IF((U105-NOW())&lt;0,-(U105-NOW()),0))</f>
        <v>297.35975370370579</v>
      </c>
      <c r="Y105" s="2" t="str">
        <f t="shared" ref="Y105:Y115" ca="1" si="21">IF(R105=0,"Đã thanh toán",IF(X105="","",IF(X105&lt;=0,"Chưa đến hạn thanh toán",IF(X105&lt;=30,"Nợ quá hạn 30 ngày",IF(X105&lt;=60,"Nợ quá hạn từ 30 ngày đến 60 ngày",IF(X105&lt;=90,"Nợ quá hạn từ 60 ngày đến 90 ngày",IF(X105&lt;=120,"Nợ quá hạn từ 90 ngày đến 120 ngày","Nợ quá hạn hơn 120 ngày có khả năng mất thanh toán")))))))</f>
        <v>Nợ quá hạn hơn 120 ngày có khả năng mất thanh toán</v>
      </c>
      <c r="Z105" s="42">
        <f t="shared" si="14"/>
        <v>45997</v>
      </c>
      <c r="AA105" s="42" t="str">
        <f t="shared" si="15"/>
        <v/>
      </c>
      <c r="AD105" s="2" t="str">
        <f>VLOOKUP($A105,MA_KH!$A:$Q,MA_KH!O$1,0)</f>
        <v>MEGA</v>
      </c>
      <c r="AE105" s="2" t="str">
        <f>VLOOKUP($A105,MA_KH!$A:$Q,MA_KH!P$1,0)</f>
        <v>CÔNG TY TNHH MM MEGA MARKET (VIỆT NAM)</v>
      </c>
      <c r="AG105" s="91" t="str">
        <f>Table13[[#This Row],[Số hóa đơn]]&amp;Table13[[#This Row],[Tổng giá trị]]</f>
        <v>000824179573965</v>
      </c>
    </row>
    <row r="106" spans="1:33" ht="25.5" hidden="1" customHeight="1" x14ac:dyDescent="0.2">
      <c r="A106" s="58" t="s">
        <v>189</v>
      </c>
      <c r="B106" s="58" t="s">
        <v>190</v>
      </c>
      <c r="C106" s="59">
        <v>45997</v>
      </c>
      <c r="D106" s="58" t="s">
        <v>14753</v>
      </c>
      <c r="E106" s="59">
        <v>45997</v>
      </c>
      <c r="F106" s="58" t="s">
        <v>18840</v>
      </c>
      <c r="G106" s="58" t="s">
        <v>14754</v>
      </c>
      <c r="H106" s="60">
        <v>2973570</v>
      </c>
      <c r="I106" s="61">
        <v>0</v>
      </c>
      <c r="J106" s="60">
        <v>237886</v>
      </c>
      <c r="K106" s="60">
        <v>3211456</v>
      </c>
      <c r="L106" s="64" t="s">
        <v>41</v>
      </c>
      <c r="M106" s="6" t="str">
        <f>IFERROR(VLOOKUP(Table13[[#This Row],[Số hóa đơn]],'Chi tiết tt Mega gửi'!K:L,2,0),"")</f>
        <v/>
      </c>
      <c r="O106" s="32">
        <f>IF(Table13[[#This Row],[Phân loại]]="Tồn đầu kỳ",Table13[[#This Row],[Tổng giá trị]],0)</f>
        <v>3211456</v>
      </c>
      <c r="P106" s="7">
        <f>IF(Table13[[#This Row],[Số còn phải thu ĐK]]&lt;&gt;0,0,IF(Table13[[#This Row],[Phân loại]]="Bán hàng",Table13[[#This Row],[Tổng giá trị]],-Table13[[#This Row],[Tổng giá trị]]))</f>
        <v>0</v>
      </c>
      <c r="Q106" s="32">
        <f t="shared" si="19"/>
        <v>0</v>
      </c>
      <c r="R106" s="7">
        <f>Table13[[#This Row],[Số còn phải thu ĐK]]+Table13[[#This Row],[Giá Trị HD sau CK]]-Table13[[#This Row],[Số tiền đã thu]]</f>
        <v>3211456</v>
      </c>
      <c r="S106" s="6">
        <f>IF(Table13[[#This Row],[Ngày hóa đơn]]&lt;&gt;"",Table13[[#This Row],[Ngày hóa đơn]],IF(Table13[[#This Row],[Ngày hạch toán]]&lt;&gt;"",Table13[[#This Row],[Ngày hạch toán]],""))</f>
        <v>45997</v>
      </c>
      <c r="T106" s="7"/>
      <c r="U106" s="6">
        <f>IF(Table13[[#This Row],[Ngày tính CN]]="","",S106+T106)</f>
        <v>45997</v>
      </c>
      <c r="V106" s="32">
        <f ca="1">IF(Table13[[#This Row],[Hạn thanh toán]]="","",IF((U106-NOW())&lt;0,0,(U106-NOW())))</f>
        <v>0</v>
      </c>
      <c r="W106" s="32"/>
      <c r="X106" s="32">
        <f t="shared" ca="1" si="20"/>
        <v>297.35975370370579</v>
      </c>
      <c r="Y106" s="2" t="str">
        <f t="shared" ca="1" si="21"/>
        <v>Nợ quá hạn hơn 120 ngày có khả năng mất thanh toán</v>
      </c>
      <c r="Z106" s="42">
        <f t="shared" si="14"/>
        <v>45997</v>
      </c>
      <c r="AA106" s="42" t="str">
        <f t="shared" si="15"/>
        <v/>
      </c>
      <c r="AD106" s="2" t="str">
        <f>VLOOKUP($A106,MA_KH!$A:$Q,MA_KH!O$1,0)</f>
        <v>MEGA</v>
      </c>
      <c r="AE106" s="2" t="str">
        <f>VLOOKUP($A106,MA_KH!$A:$Q,MA_KH!P$1,0)</f>
        <v>CÔNG TY TNHH MM MEGA MARKET (VIỆT NAM)</v>
      </c>
      <c r="AG106" s="91" t="str">
        <f>Table13[[#This Row],[Số hóa đơn]]&amp;Table13[[#This Row],[Tổng giá trị]]</f>
        <v>000824183211456</v>
      </c>
    </row>
    <row r="107" spans="1:33" ht="25.5" hidden="1" customHeight="1" x14ac:dyDescent="0.2">
      <c r="A107" s="54" t="s">
        <v>101</v>
      </c>
      <c r="B107" s="54" t="s">
        <v>102</v>
      </c>
      <c r="C107" s="55">
        <v>45999</v>
      </c>
      <c r="D107" s="54" t="s">
        <v>14812</v>
      </c>
      <c r="E107" s="55">
        <v>45999</v>
      </c>
      <c r="F107" s="54" t="s">
        <v>18841</v>
      </c>
      <c r="G107" s="54" t="s">
        <v>14813</v>
      </c>
      <c r="H107" s="56">
        <v>16440390</v>
      </c>
      <c r="I107" s="57">
        <v>0</v>
      </c>
      <c r="J107" s="56">
        <v>1315231</v>
      </c>
      <c r="K107" s="56">
        <v>17755621</v>
      </c>
      <c r="L107" s="64" t="s">
        <v>41</v>
      </c>
      <c r="M107" s="6" t="str">
        <f>IFERROR(VLOOKUP(Table13[[#This Row],[Số hóa đơn]],'Chi tiết tt Mega gửi'!K:L,2,0),"")</f>
        <v/>
      </c>
      <c r="O107" s="32">
        <f>IF(Table13[[#This Row],[Phân loại]]="Tồn đầu kỳ",Table13[[#This Row],[Tổng giá trị]],0)</f>
        <v>17755621</v>
      </c>
      <c r="P107" s="7">
        <f>IF(Table13[[#This Row],[Số còn phải thu ĐK]]&lt;&gt;0,0,IF(Table13[[#This Row],[Phân loại]]="Bán hàng",Table13[[#This Row],[Tổng giá trị]],-Table13[[#This Row],[Tổng giá trị]]))</f>
        <v>0</v>
      </c>
      <c r="Q107" s="32">
        <f t="shared" si="19"/>
        <v>0</v>
      </c>
      <c r="R107" s="7">
        <f>Table13[[#This Row],[Số còn phải thu ĐK]]+Table13[[#This Row],[Giá Trị HD sau CK]]-Table13[[#This Row],[Số tiền đã thu]]</f>
        <v>17755621</v>
      </c>
      <c r="S107" s="6">
        <f>IF(Table13[[#This Row],[Ngày hóa đơn]]&lt;&gt;"",Table13[[#This Row],[Ngày hóa đơn]],IF(Table13[[#This Row],[Ngày hạch toán]]&lt;&gt;"",Table13[[#This Row],[Ngày hạch toán]],""))</f>
        <v>45999</v>
      </c>
      <c r="T107" s="7"/>
      <c r="U107" s="6">
        <f>IF(Table13[[#This Row],[Ngày tính CN]]="","",S107+T107)</f>
        <v>45999</v>
      </c>
      <c r="V107" s="32">
        <f ca="1">IF(Table13[[#This Row],[Hạn thanh toán]]="","",IF((U107-NOW())&lt;0,0,(U107-NOW())))</f>
        <v>0</v>
      </c>
      <c r="W107" s="32"/>
      <c r="X107" s="32">
        <f t="shared" ca="1" si="20"/>
        <v>295.35975370370579</v>
      </c>
      <c r="Y107" s="2" t="str">
        <f t="shared" ca="1" si="21"/>
        <v>Nợ quá hạn hơn 120 ngày có khả năng mất thanh toán</v>
      </c>
      <c r="Z107" s="42">
        <f t="shared" si="14"/>
        <v>45999</v>
      </c>
      <c r="AA107" s="42" t="str">
        <f t="shared" si="15"/>
        <v/>
      </c>
      <c r="AD107" s="2" t="str">
        <f>VLOOKUP($A107,MA_KH!$A:$Q,MA_KH!O$1,0)</f>
        <v>MEGA</v>
      </c>
      <c r="AE107" s="2" t="str">
        <f>VLOOKUP($A107,MA_KH!$A:$Q,MA_KH!P$1,0)</f>
        <v>CÔNG TY TNHH MM MEGA MARKET (VIỆT NAM)</v>
      </c>
      <c r="AG107" s="91" t="str">
        <f>Table13[[#This Row],[Số hóa đơn]]&amp;Table13[[#This Row],[Tổng giá trị]]</f>
        <v>0008734217755621</v>
      </c>
    </row>
    <row r="108" spans="1:33" ht="25.5" hidden="1" customHeight="1" x14ac:dyDescent="0.2">
      <c r="A108" s="58" t="s">
        <v>101</v>
      </c>
      <c r="B108" s="58" t="s">
        <v>102</v>
      </c>
      <c r="C108" s="59">
        <v>45999</v>
      </c>
      <c r="D108" s="58" t="s">
        <v>14814</v>
      </c>
      <c r="E108" s="59">
        <v>45999</v>
      </c>
      <c r="F108" s="58" t="s">
        <v>18842</v>
      </c>
      <c r="G108" s="58" t="s">
        <v>14815</v>
      </c>
      <c r="H108" s="60">
        <v>200732</v>
      </c>
      <c r="I108" s="61">
        <v>0</v>
      </c>
      <c r="J108" s="60">
        <v>16059</v>
      </c>
      <c r="K108" s="60">
        <v>216791</v>
      </c>
      <c r="L108" s="64" t="s">
        <v>41</v>
      </c>
      <c r="M108" s="6" t="str">
        <f>IFERROR(VLOOKUP(Table13[[#This Row],[Số hóa đơn]],'Chi tiết tt Mega gửi'!K:L,2,0),"")</f>
        <v/>
      </c>
      <c r="O108" s="32">
        <f>IF(Table13[[#This Row],[Phân loại]]="Tồn đầu kỳ",Table13[[#This Row],[Tổng giá trị]],0)</f>
        <v>216791</v>
      </c>
      <c r="P108" s="7">
        <f>IF(Table13[[#This Row],[Số còn phải thu ĐK]]&lt;&gt;0,0,IF(Table13[[#This Row],[Phân loại]]="Bán hàng",Table13[[#This Row],[Tổng giá trị]],-Table13[[#This Row],[Tổng giá trị]]))</f>
        <v>0</v>
      </c>
      <c r="Q108" s="32">
        <f t="shared" si="19"/>
        <v>0</v>
      </c>
      <c r="R108" s="7">
        <f>Table13[[#This Row],[Số còn phải thu ĐK]]+Table13[[#This Row],[Giá Trị HD sau CK]]-Table13[[#This Row],[Số tiền đã thu]]</f>
        <v>216791</v>
      </c>
      <c r="S108" s="6">
        <f>IF(Table13[[#This Row],[Ngày hóa đơn]]&lt;&gt;"",Table13[[#This Row],[Ngày hóa đơn]],IF(Table13[[#This Row],[Ngày hạch toán]]&lt;&gt;"",Table13[[#This Row],[Ngày hạch toán]],""))</f>
        <v>45999</v>
      </c>
      <c r="T108" s="7"/>
      <c r="U108" s="6">
        <f>IF(Table13[[#This Row],[Ngày tính CN]]="","",S108+T108)</f>
        <v>45999</v>
      </c>
      <c r="V108" s="32">
        <f ca="1">IF(Table13[[#This Row],[Hạn thanh toán]]="","",IF((U108-NOW())&lt;0,0,(U108-NOW())))</f>
        <v>0</v>
      </c>
      <c r="W108" s="32"/>
      <c r="X108" s="32">
        <f t="shared" ca="1" si="20"/>
        <v>295.35975370370579</v>
      </c>
      <c r="Y108" s="2" t="str">
        <f t="shared" ca="1" si="21"/>
        <v>Nợ quá hạn hơn 120 ngày có khả năng mất thanh toán</v>
      </c>
      <c r="Z108" s="42">
        <f t="shared" si="14"/>
        <v>45999</v>
      </c>
      <c r="AA108" s="42" t="str">
        <f t="shared" si="15"/>
        <v/>
      </c>
      <c r="AD108" s="2" t="str">
        <f>VLOOKUP($A108,MA_KH!$A:$Q,MA_KH!O$1,0)</f>
        <v>MEGA</v>
      </c>
      <c r="AE108" s="2" t="str">
        <f>VLOOKUP($A108,MA_KH!$A:$Q,MA_KH!P$1,0)</f>
        <v>CÔNG TY TNHH MM MEGA MARKET (VIỆT NAM)</v>
      </c>
      <c r="AG108" s="91" t="str">
        <f>Table13[[#This Row],[Số hóa đơn]]&amp;Table13[[#This Row],[Tổng giá trị]]</f>
        <v>00087340216791</v>
      </c>
    </row>
    <row r="109" spans="1:33" ht="25.5" hidden="1" customHeight="1" x14ac:dyDescent="0.2">
      <c r="A109" s="54" t="s">
        <v>193</v>
      </c>
      <c r="B109" s="54" t="s">
        <v>194</v>
      </c>
      <c r="C109" s="55">
        <v>45999</v>
      </c>
      <c r="D109" s="54" t="s">
        <v>14755</v>
      </c>
      <c r="E109" s="55">
        <v>45999</v>
      </c>
      <c r="F109" s="54" t="s">
        <v>18843</v>
      </c>
      <c r="G109" s="54" t="s">
        <v>14756</v>
      </c>
      <c r="H109" s="56">
        <v>8951375</v>
      </c>
      <c r="I109" s="57">
        <v>0</v>
      </c>
      <c r="J109" s="56">
        <v>716110</v>
      </c>
      <c r="K109" s="56">
        <v>9667485</v>
      </c>
      <c r="L109" s="64" t="s">
        <v>41</v>
      </c>
      <c r="M109" s="6" t="str">
        <f>IFERROR(VLOOKUP(Table13[[#This Row],[Số hóa đơn]],'Chi tiết tt Mega gửi'!K:L,2,0),"")</f>
        <v/>
      </c>
      <c r="O109" s="32">
        <f>IF(Table13[[#This Row],[Phân loại]]="Tồn đầu kỳ",Table13[[#This Row],[Tổng giá trị]],0)</f>
        <v>9667485</v>
      </c>
      <c r="P109" s="7">
        <f>IF(Table13[[#This Row],[Số còn phải thu ĐK]]&lt;&gt;0,0,IF(Table13[[#This Row],[Phân loại]]="Bán hàng",Table13[[#This Row],[Tổng giá trị]],-Table13[[#This Row],[Tổng giá trị]]))</f>
        <v>0</v>
      </c>
      <c r="Q109" s="32">
        <f t="shared" si="19"/>
        <v>0</v>
      </c>
      <c r="R109" s="7">
        <f>Table13[[#This Row],[Số còn phải thu ĐK]]+Table13[[#This Row],[Giá Trị HD sau CK]]-Table13[[#This Row],[Số tiền đã thu]]</f>
        <v>9667485</v>
      </c>
      <c r="S109" s="6">
        <f>IF(Table13[[#This Row],[Ngày hóa đơn]]&lt;&gt;"",Table13[[#This Row],[Ngày hóa đơn]],IF(Table13[[#This Row],[Ngày hạch toán]]&lt;&gt;"",Table13[[#This Row],[Ngày hạch toán]],""))</f>
        <v>45999</v>
      </c>
      <c r="T109" s="7"/>
      <c r="U109" s="6">
        <f>IF(Table13[[#This Row],[Ngày tính CN]]="","",S109+T109)</f>
        <v>45999</v>
      </c>
      <c r="V109" s="32">
        <f ca="1">IF(Table13[[#This Row],[Hạn thanh toán]]="","",IF((U109-NOW())&lt;0,0,(U109-NOW())))</f>
        <v>0</v>
      </c>
      <c r="W109" s="32"/>
      <c r="X109" s="32">
        <f t="shared" ca="1" si="20"/>
        <v>295.35975370370579</v>
      </c>
      <c r="Y109" s="2" t="str">
        <f t="shared" ca="1" si="21"/>
        <v>Nợ quá hạn hơn 120 ngày có khả năng mất thanh toán</v>
      </c>
      <c r="Z109" s="42">
        <f t="shared" si="14"/>
        <v>45999</v>
      </c>
      <c r="AA109" s="42" t="str">
        <f t="shared" si="15"/>
        <v/>
      </c>
      <c r="AD109" s="2" t="str">
        <f>VLOOKUP($A109,MA_KH!$A:$Q,MA_KH!O$1,0)</f>
        <v>MEGA</v>
      </c>
      <c r="AE109" s="2" t="str">
        <f>VLOOKUP($A109,MA_KH!$A:$Q,MA_KH!P$1,0)</f>
        <v>CÔNG TY TNHH MM MEGA MARKET (VIỆT NAM)</v>
      </c>
      <c r="AG109" s="91" t="str">
        <f>Table13[[#This Row],[Số hóa đơn]]&amp;Table13[[#This Row],[Tổng giá trị]]</f>
        <v>000833449667485</v>
      </c>
    </row>
    <row r="110" spans="1:33" ht="25.5" hidden="1" customHeight="1" x14ac:dyDescent="0.2">
      <c r="A110" s="54" t="s">
        <v>199</v>
      </c>
      <c r="B110" s="54" t="s">
        <v>200</v>
      </c>
      <c r="C110" s="55">
        <v>45999</v>
      </c>
      <c r="D110" s="54" t="s">
        <v>14757</v>
      </c>
      <c r="E110" s="55">
        <v>45999</v>
      </c>
      <c r="F110" s="54" t="s">
        <v>18844</v>
      </c>
      <c r="G110" s="54" t="s">
        <v>14758</v>
      </c>
      <c r="H110" s="56">
        <v>652500</v>
      </c>
      <c r="I110" s="57">
        <v>0</v>
      </c>
      <c r="J110" s="56">
        <v>52200</v>
      </c>
      <c r="K110" s="56">
        <v>704700</v>
      </c>
      <c r="L110" s="64" t="s">
        <v>41</v>
      </c>
      <c r="M110" s="6" t="str">
        <f>IFERROR(VLOOKUP(Table13[[#This Row],[Số hóa đơn]],'Chi tiết tt Mega gửi'!K:L,2,0),"")</f>
        <v/>
      </c>
      <c r="O110" s="32">
        <f>IF(Table13[[#This Row],[Phân loại]]="Tồn đầu kỳ",Table13[[#This Row],[Tổng giá trị]],0)</f>
        <v>704700</v>
      </c>
      <c r="P110" s="7">
        <f>IF(Table13[[#This Row],[Số còn phải thu ĐK]]&lt;&gt;0,0,IF(Table13[[#This Row],[Phân loại]]="Bán hàng",Table13[[#This Row],[Tổng giá trị]],-Table13[[#This Row],[Tổng giá trị]]))</f>
        <v>0</v>
      </c>
      <c r="Q110" s="32">
        <f t="shared" si="19"/>
        <v>0</v>
      </c>
      <c r="R110" s="7">
        <f>Table13[[#This Row],[Số còn phải thu ĐK]]+Table13[[#This Row],[Giá Trị HD sau CK]]-Table13[[#This Row],[Số tiền đã thu]]</f>
        <v>704700</v>
      </c>
      <c r="S110" s="6">
        <f>IF(Table13[[#This Row],[Ngày hóa đơn]]&lt;&gt;"",Table13[[#This Row],[Ngày hóa đơn]],IF(Table13[[#This Row],[Ngày hạch toán]]&lt;&gt;"",Table13[[#This Row],[Ngày hạch toán]],""))</f>
        <v>45999</v>
      </c>
      <c r="T110" s="7"/>
      <c r="U110" s="6">
        <f>IF(Table13[[#This Row],[Ngày tính CN]]="","",S110+T110)</f>
        <v>45999</v>
      </c>
      <c r="V110" s="32">
        <f ca="1">IF(Table13[[#This Row],[Hạn thanh toán]]="","",IF((U110-NOW())&lt;0,0,(U110-NOW())))</f>
        <v>0</v>
      </c>
      <c r="W110" s="32"/>
      <c r="X110" s="32">
        <f t="shared" ca="1" si="20"/>
        <v>295.35975370370579</v>
      </c>
      <c r="Y110" s="2" t="str">
        <f t="shared" ca="1" si="21"/>
        <v>Nợ quá hạn hơn 120 ngày có khả năng mất thanh toán</v>
      </c>
      <c r="Z110" s="42">
        <f t="shared" si="14"/>
        <v>45999</v>
      </c>
      <c r="AA110" s="42" t="str">
        <f t="shared" si="15"/>
        <v/>
      </c>
      <c r="AD110" s="2" t="str">
        <f>VLOOKUP($A110,MA_KH!$A:$Q,MA_KH!O$1,0)</f>
        <v>MEGA</v>
      </c>
      <c r="AE110" s="2" t="str">
        <f>VLOOKUP($A110,MA_KH!$A:$Q,MA_KH!P$1,0)</f>
        <v>CÔNG TY TNHH MM MEGA MARKET (VIỆT NAM)</v>
      </c>
      <c r="AG110" s="91" t="str">
        <f>Table13[[#This Row],[Số hóa đơn]]&amp;Table13[[#This Row],[Tổng giá trị]]</f>
        <v>00083345704700</v>
      </c>
    </row>
    <row r="111" spans="1:33" ht="25.5" hidden="1" customHeight="1" x14ac:dyDescent="0.2">
      <c r="A111" s="54" t="s">
        <v>201</v>
      </c>
      <c r="B111" s="54" t="s">
        <v>202</v>
      </c>
      <c r="C111" s="55">
        <v>45999</v>
      </c>
      <c r="D111" s="54" t="s">
        <v>14759</v>
      </c>
      <c r="E111" s="55">
        <v>45999</v>
      </c>
      <c r="F111" s="54" t="s">
        <v>18845</v>
      </c>
      <c r="G111" s="54" t="s">
        <v>14760</v>
      </c>
      <c r="H111" s="56">
        <v>630000</v>
      </c>
      <c r="I111" s="57">
        <v>0</v>
      </c>
      <c r="J111" s="56">
        <v>50400</v>
      </c>
      <c r="K111" s="56">
        <v>680400</v>
      </c>
      <c r="L111" s="64" t="s">
        <v>41</v>
      </c>
      <c r="M111" s="6" t="str">
        <f>IFERROR(VLOOKUP(Table13[[#This Row],[Số hóa đơn]],'Chi tiết tt Mega gửi'!K:L,2,0),"")</f>
        <v/>
      </c>
      <c r="O111" s="32">
        <f>IF(Table13[[#This Row],[Phân loại]]="Tồn đầu kỳ",Table13[[#This Row],[Tổng giá trị]],0)</f>
        <v>680400</v>
      </c>
      <c r="P111" s="7">
        <f>IF(Table13[[#This Row],[Số còn phải thu ĐK]]&lt;&gt;0,0,IF(Table13[[#This Row],[Phân loại]]="Bán hàng",Table13[[#This Row],[Tổng giá trị]],-Table13[[#This Row],[Tổng giá trị]]))</f>
        <v>0</v>
      </c>
      <c r="Q111" s="32">
        <f t="shared" si="19"/>
        <v>0</v>
      </c>
      <c r="R111" s="7">
        <f>Table13[[#This Row],[Số còn phải thu ĐK]]+Table13[[#This Row],[Giá Trị HD sau CK]]-Table13[[#This Row],[Số tiền đã thu]]</f>
        <v>680400</v>
      </c>
      <c r="S111" s="6">
        <f>IF(Table13[[#This Row],[Ngày hóa đơn]]&lt;&gt;"",Table13[[#This Row],[Ngày hóa đơn]],IF(Table13[[#This Row],[Ngày hạch toán]]&lt;&gt;"",Table13[[#This Row],[Ngày hạch toán]],""))</f>
        <v>45999</v>
      </c>
      <c r="T111" s="7"/>
      <c r="U111" s="6">
        <f>IF(Table13[[#This Row],[Ngày tính CN]]="","",S111+T111)</f>
        <v>45999</v>
      </c>
      <c r="V111" s="32">
        <f ca="1">IF(Table13[[#This Row],[Hạn thanh toán]]="","",IF((U111-NOW())&lt;0,0,(U111-NOW())))</f>
        <v>0</v>
      </c>
      <c r="W111" s="32"/>
      <c r="X111" s="32">
        <f t="shared" ca="1" si="20"/>
        <v>295.35975370370579</v>
      </c>
      <c r="Y111" s="2" t="str">
        <f t="shared" ca="1" si="21"/>
        <v>Nợ quá hạn hơn 120 ngày có khả năng mất thanh toán</v>
      </c>
      <c r="Z111" s="42">
        <f t="shared" si="14"/>
        <v>45999</v>
      </c>
      <c r="AA111" s="42" t="str">
        <f t="shared" si="15"/>
        <v/>
      </c>
      <c r="AD111" s="2" t="str">
        <f>VLOOKUP($A111,MA_KH!$A:$Q,MA_KH!O$1,0)</f>
        <v>MEGA</v>
      </c>
      <c r="AE111" s="2" t="str">
        <f>VLOOKUP($A111,MA_KH!$A:$Q,MA_KH!P$1,0)</f>
        <v>CÔNG TY TNHH MM MEGA MARKET (VIỆT NAM)</v>
      </c>
      <c r="AG111" s="91" t="str">
        <f>Table13[[#This Row],[Số hóa đơn]]&amp;Table13[[#This Row],[Tổng giá trị]]</f>
        <v>00083346680400</v>
      </c>
    </row>
    <row r="112" spans="1:33" ht="25.5" hidden="1" customHeight="1" x14ac:dyDescent="0.2">
      <c r="A112" s="54" t="s">
        <v>189</v>
      </c>
      <c r="B112" s="54" t="s">
        <v>190</v>
      </c>
      <c r="C112" s="55">
        <v>45999</v>
      </c>
      <c r="D112" s="54" t="s">
        <v>14761</v>
      </c>
      <c r="E112" s="55">
        <v>45999</v>
      </c>
      <c r="F112" s="54" t="s">
        <v>18846</v>
      </c>
      <c r="G112" s="54" t="s">
        <v>14762</v>
      </c>
      <c r="H112" s="56">
        <v>1339275</v>
      </c>
      <c r="I112" s="57">
        <v>0</v>
      </c>
      <c r="J112" s="56">
        <v>107142</v>
      </c>
      <c r="K112" s="56">
        <v>1446417</v>
      </c>
      <c r="L112" s="64" t="s">
        <v>41</v>
      </c>
      <c r="M112" s="6" t="str">
        <f>IFERROR(VLOOKUP(Table13[[#This Row],[Số hóa đơn]],'Chi tiết tt Mega gửi'!K:L,2,0),"")</f>
        <v/>
      </c>
      <c r="O112" s="32">
        <f>IF(Table13[[#This Row],[Phân loại]]="Tồn đầu kỳ",Table13[[#This Row],[Tổng giá trị]],0)</f>
        <v>1446417</v>
      </c>
      <c r="P112" s="7">
        <f>IF(Table13[[#This Row],[Số còn phải thu ĐK]]&lt;&gt;0,0,IF(Table13[[#This Row],[Phân loại]]="Bán hàng",Table13[[#This Row],[Tổng giá trị]],-Table13[[#This Row],[Tổng giá trị]]))</f>
        <v>0</v>
      </c>
      <c r="Q112" s="32">
        <f t="shared" si="19"/>
        <v>0</v>
      </c>
      <c r="R112" s="7">
        <f>Table13[[#This Row],[Số còn phải thu ĐK]]+Table13[[#This Row],[Giá Trị HD sau CK]]-Table13[[#This Row],[Số tiền đã thu]]</f>
        <v>1446417</v>
      </c>
      <c r="S112" s="6">
        <f>IF(Table13[[#This Row],[Ngày hóa đơn]]&lt;&gt;"",Table13[[#This Row],[Ngày hóa đơn]],IF(Table13[[#This Row],[Ngày hạch toán]]&lt;&gt;"",Table13[[#This Row],[Ngày hạch toán]],""))</f>
        <v>45999</v>
      </c>
      <c r="T112" s="7"/>
      <c r="U112" s="6">
        <f>IF(Table13[[#This Row],[Ngày tính CN]]="","",S112+T112)</f>
        <v>45999</v>
      </c>
      <c r="V112" s="32">
        <f ca="1">IF(Table13[[#This Row],[Hạn thanh toán]]="","",IF((U112-NOW())&lt;0,0,(U112-NOW())))</f>
        <v>0</v>
      </c>
      <c r="W112" s="32"/>
      <c r="X112" s="32">
        <f t="shared" ca="1" si="20"/>
        <v>295.35975370370579</v>
      </c>
      <c r="Y112" s="2" t="str">
        <f t="shared" ca="1" si="21"/>
        <v>Nợ quá hạn hơn 120 ngày có khả năng mất thanh toán</v>
      </c>
      <c r="Z112" s="42">
        <f t="shared" si="14"/>
        <v>45999</v>
      </c>
      <c r="AA112" s="42" t="str">
        <f t="shared" si="15"/>
        <v/>
      </c>
      <c r="AD112" s="2" t="str">
        <f>VLOOKUP($A112,MA_KH!$A:$Q,MA_KH!O$1,0)</f>
        <v>MEGA</v>
      </c>
      <c r="AE112" s="2" t="str">
        <f>VLOOKUP($A112,MA_KH!$A:$Q,MA_KH!P$1,0)</f>
        <v>CÔNG TY TNHH MM MEGA MARKET (VIỆT NAM)</v>
      </c>
      <c r="AG112" s="91" t="str">
        <f>Table13[[#This Row],[Số hóa đơn]]&amp;Table13[[#This Row],[Tổng giá trị]]</f>
        <v>000833471446417</v>
      </c>
    </row>
    <row r="113" spans="1:33" ht="25.5" hidden="1" customHeight="1" x14ac:dyDescent="0.2">
      <c r="A113" s="58" t="s">
        <v>250</v>
      </c>
      <c r="B113" s="58" t="s">
        <v>251</v>
      </c>
      <c r="C113" s="59">
        <v>45999</v>
      </c>
      <c r="D113" s="58" t="s">
        <v>14763</v>
      </c>
      <c r="E113" s="59">
        <v>45999</v>
      </c>
      <c r="F113" s="58" t="s">
        <v>18847</v>
      </c>
      <c r="G113" s="58" t="s">
        <v>14764</v>
      </c>
      <c r="H113" s="60">
        <v>1468620</v>
      </c>
      <c r="I113" s="61">
        <v>0</v>
      </c>
      <c r="J113" s="60">
        <v>117490</v>
      </c>
      <c r="K113" s="60">
        <v>1586110</v>
      </c>
      <c r="L113" s="64" t="s">
        <v>41</v>
      </c>
      <c r="M113" s="6" t="str">
        <f>IFERROR(VLOOKUP(Table13[[#This Row],[Số hóa đơn]],'Chi tiết tt Mega gửi'!K:L,2,0),"")</f>
        <v/>
      </c>
      <c r="O113" s="32">
        <f>IF(Table13[[#This Row],[Phân loại]]="Tồn đầu kỳ",Table13[[#This Row],[Tổng giá trị]],0)</f>
        <v>1586110</v>
      </c>
      <c r="P113" s="7">
        <f>IF(Table13[[#This Row],[Số còn phải thu ĐK]]&lt;&gt;0,0,IF(Table13[[#This Row],[Phân loại]]="Bán hàng",Table13[[#This Row],[Tổng giá trị]],-Table13[[#This Row],[Tổng giá trị]]))</f>
        <v>0</v>
      </c>
      <c r="Q113" s="32">
        <f t="shared" si="19"/>
        <v>0</v>
      </c>
      <c r="R113" s="7">
        <f>Table13[[#This Row],[Số còn phải thu ĐK]]+Table13[[#This Row],[Giá Trị HD sau CK]]-Table13[[#This Row],[Số tiền đã thu]]</f>
        <v>1586110</v>
      </c>
      <c r="S113" s="6">
        <f>IF(Table13[[#This Row],[Ngày hóa đơn]]&lt;&gt;"",Table13[[#This Row],[Ngày hóa đơn]],IF(Table13[[#This Row],[Ngày hạch toán]]&lt;&gt;"",Table13[[#This Row],[Ngày hạch toán]],""))</f>
        <v>45999</v>
      </c>
      <c r="T113" s="7"/>
      <c r="U113" s="6">
        <f>IF(Table13[[#This Row],[Ngày tính CN]]="","",S113+T113)</f>
        <v>45999</v>
      </c>
      <c r="V113" s="32">
        <f ca="1">IF(Table13[[#This Row],[Hạn thanh toán]]="","",IF((U113-NOW())&lt;0,0,(U113-NOW())))</f>
        <v>0</v>
      </c>
      <c r="W113" s="32"/>
      <c r="X113" s="32">
        <f t="shared" ca="1" si="20"/>
        <v>295.35975370370579</v>
      </c>
      <c r="Y113" s="2" t="str">
        <f t="shared" ca="1" si="21"/>
        <v>Nợ quá hạn hơn 120 ngày có khả năng mất thanh toán</v>
      </c>
      <c r="Z113" s="42">
        <f t="shared" si="14"/>
        <v>45999</v>
      </c>
      <c r="AA113" s="42" t="str">
        <f t="shared" si="15"/>
        <v/>
      </c>
      <c r="AD113" s="2" t="str">
        <f>VLOOKUP($A113,MA_KH!$A:$Q,MA_KH!O$1,0)</f>
        <v>MEGA</v>
      </c>
      <c r="AE113" s="2" t="str">
        <f>VLOOKUP($A113,MA_KH!$A:$Q,MA_KH!P$1,0)</f>
        <v>CÔNG TY TNHH MM MEGA MARKET (VIỆT NAM)</v>
      </c>
      <c r="AG113" s="91" t="str">
        <f>Table13[[#This Row],[Số hóa đơn]]&amp;Table13[[#This Row],[Tổng giá trị]]</f>
        <v>000833481586110</v>
      </c>
    </row>
    <row r="114" spans="1:33" ht="25.5" hidden="1" customHeight="1" x14ac:dyDescent="0.2">
      <c r="A114" s="54" t="s">
        <v>295</v>
      </c>
      <c r="B114" s="54" t="s">
        <v>296</v>
      </c>
      <c r="C114" s="55">
        <v>46000</v>
      </c>
      <c r="D114" s="54" t="s">
        <v>14765</v>
      </c>
      <c r="E114" s="55">
        <v>46000</v>
      </c>
      <c r="F114" s="54" t="s">
        <v>18848</v>
      </c>
      <c r="G114" s="54" t="s">
        <v>14766</v>
      </c>
      <c r="H114" s="56">
        <v>446425</v>
      </c>
      <c r="I114" s="57">
        <v>0</v>
      </c>
      <c r="J114" s="56">
        <v>35714</v>
      </c>
      <c r="K114" s="56">
        <v>482139</v>
      </c>
      <c r="L114" s="64" t="s">
        <v>41</v>
      </c>
      <c r="M114" s="6" t="str">
        <f>IFERROR(VLOOKUP(Table13[[#This Row],[Số hóa đơn]],'Chi tiết tt Mega gửi'!K:L,2,0),"")</f>
        <v/>
      </c>
      <c r="O114" s="32">
        <f>IF(Table13[[#This Row],[Phân loại]]="Tồn đầu kỳ",Table13[[#This Row],[Tổng giá trị]],0)</f>
        <v>482139</v>
      </c>
      <c r="P114" s="7">
        <f>IF(Table13[[#This Row],[Số còn phải thu ĐK]]&lt;&gt;0,0,IF(Table13[[#This Row],[Phân loại]]="Bán hàng",Table13[[#This Row],[Tổng giá trị]],-Table13[[#This Row],[Tổng giá trị]]))</f>
        <v>0</v>
      </c>
      <c r="Q114" s="32">
        <f t="shared" si="19"/>
        <v>0</v>
      </c>
      <c r="R114" s="7">
        <f>Table13[[#This Row],[Số còn phải thu ĐK]]+Table13[[#This Row],[Giá Trị HD sau CK]]-Table13[[#This Row],[Số tiền đã thu]]</f>
        <v>482139</v>
      </c>
      <c r="S114" s="6">
        <f>IF(Table13[[#This Row],[Ngày hóa đơn]]&lt;&gt;"",Table13[[#This Row],[Ngày hóa đơn]],IF(Table13[[#This Row],[Ngày hạch toán]]&lt;&gt;"",Table13[[#This Row],[Ngày hạch toán]],""))</f>
        <v>46000</v>
      </c>
      <c r="T114" s="7"/>
      <c r="U114" s="6">
        <f>IF(Table13[[#This Row],[Ngày tính CN]]="","",S114+T114)</f>
        <v>46000</v>
      </c>
      <c r="V114" s="32">
        <f ca="1">IF(Table13[[#This Row],[Hạn thanh toán]]="","",IF((U114-NOW())&lt;0,0,(U114-NOW())))</f>
        <v>0</v>
      </c>
      <c r="W114" s="32"/>
      <c r="X114" s="32">
        <f t="shared" ca="1" si="20"/>
        <v>294.35975370370579</v>
      </c>
      <c r="Y114" s="2" t="str">
        <f t="shared" ca="1" si="21"/>
        <v>Nợ quá hạn hơn 120 ngày có khả năng mất thanh toán</v>
      </c>
      <c r="Z114" s="42">
        <f t="shared" si="14"/>
        <v>46000</v>
      </c>
      <c r="AA114" s="42" t="str">
        <f t="shared" si="15"/>
        <v/>
      </c>
      <c r="AD114" s="2" t="str">
        <f>VLOOKUP($A114,MA_KH!$A:$Q,MA_KH!O$1,0)</f>
        <v>MEGA</v>
      </c>
      <c r="AE114" s="2" t="str">
        <f>VLOOKUP($A114,MA_KH!$A:$Q,MA_KH!P$1,0)</f>
        <v>CÔNG TY TNHH MM MEGA MARKET (VIỆT NAM)</v>
      </c>
      <c r="AG114" s="91" t="str">
        <f>Table13[[#This Row],[Số hóa đơn]]&amp;Table13[[#This Row],[Tổng giá trị]]</f>
        <v>00082192482139</v>
      </c>
    </row>
    <row r="115" spans="1:33" ht="25.5" hidden="1" customHeight="1" x14ac:dyDescent="0.2">
      <c r="A115" s="58" t="s">
        <v>295</v>
      </c>
      <c r="B115" s="58" t="s">
        <v>296</v>
      </c>
      <c r="C115" s="59">
        <v>46000</v>
      </c>
      <c r="D115" s="58" t="s">
        <v>14767</v>
      </c>
      <c r="E115" s="59">
        <v>46000</v>
      </c>
      <c r="F115" s="58" t="s">
        <v>18849</v>
      </c>
      <c r="G115" s="58" t="s">
        <v>14768</v>
      </c>
      <c r="H115" s="60">
        <v>652500</v>
      </c>
      <c r="I115" s="61">
        <v>0</v>
      </c>
      <c r="J115" s="60">
        <v>52200</v>
      </c>
      <c r="K115" s="60">
        <v>704700</v>
      </c>
      <c r="L115" s="64" t="s">
        <v>41</v>
      </c>
      <c r="M115" s="6" t="str">
        <f>IFERROR(VLOOKUP(Table13[[#This Row],[Số hóa đơn]],'Chi tiết tt Mega gửi'!K:L,2,0),"")</f>
        <v/>
      </c>
      <c r="O115" s="32">
        <f>IF(Table13[[#This Row],[Phân loại]]="Tồn đầu kỳ",Table13[[#This Row],[Tổng giá trị]],0)</f>
        <v>704700</v>
      </c>
      <c r="P115" s="7">
        <f>IF(Table13[[#This Row],[Số còn phải thu ĐK]]&lt;&gt;0,0,IF(Table13[[#This Row],[Phân loại]]="Bán hàng",Table13[[#This Row],[Tổng giá trị]],-Table13[[#This Row],[Tổng giá trị]]))</f>
        <v>0</v>
      </c>
      <c r="Q115" s="32">
        <f t="shared" si="19"/>
        <v>0</v>
      </c>
      <c r="R115" s="7">
        <f>Table13[[#This Row],[Số còn phải thu ĐK]]+Table13[[#This Row],[Giá Trị HD sau CK]]-Table13[[#This Row],[Số tiền đã thu]]</f>
        <v>704700</v>
      </c>
      <c r="S115" s="6">
        <f>IF(Table13[[#This Row],[Ngày hóa đơn]]&lt;&gt;"",Table13[[#This Row],[Ngày hóa đơn]],IF(Table13[[#This Row],[Ngày hạch toán]]&lt;&gt;"",Table13[[#This Row],[Ngày hạch toán]],""))</f>
        <v>46000</v>
      </c>
      <c r="T115" s="7"/>
      <c r="U115" s="6">
        <f>IF(Table13[[#This Row],[Ngày tính CN]]="","",S115+T115)</f>
        <v>46000</v>
      </c>
      <c r="V115" s="32">
        <f ca="1">IF(Table13[[#This Row],[Hạn thanh toán]]="","",IF((U115-NOW())&lt;0,0,(U115-NOW())))</f>
        <v>0</v>
      </c>
      <c r="W115" s="32"/>
      <c r="X115" s="32">
        <f t="shared" ca="1" si="20"/>
        <v>294.35975370370579</v>
      </c>
      <c r="Y115" s="2" t="str">
        <f t="shared" ca="1" si="21"/>
        <v>Nợ quá hạn hơn 120 ngày có khả năng mất thanh toán</v>
      </c>
      <c r="Z115" s="42">
        <f t="shared" si="14"/>
        <v>46000</v>
      </c>
      <c r="AA115" s="42" t="str">
        <f t="shared" si="15"/>
        <v/>
      </c>
      <c r="AD115" s="2" t="str">
        <f>VLOOKUP($A115,MA_KH!$A:$Q,MA_KH!O$1,0)</f>
        <v>MEGA</v>
      </c>
      <c r="AE115" s="2" t="str">
        <f>VLOOKUP($A115,MA_KH!$A:$Q,MA_KH!P$1,0)</f>
        <v>CÔNG TY TNHH MM MEGA MARKET (VIỆT NAM)</v>
      </c>
      <c r="AG115" s="91" t="str">
        <f>Table13[[#This Row],[Số hóa đơn]]&amp;Table13[[#This Row],[Tổng giá trị]]</f>
        <v>00082193704700</v>
      </c>
    </row>
    <row r="116" spans="1:33" ht="25.5" hidden="1" customHeight="1" x14ac:dyDescent="0.2">
      <c r="A116" s="58" t="s">
        <v>258</v>
      </c>
      <c r="B116" s="58" t="s">
        <v>259</v>
      </c>
      <c r="C116" s="59">
        <v>46001</v>
      </c>
      <c r="D116" s="58" t="s">
        <v>14769</v>
      </c>
      <c r="E116" s="59">
        <v>46001</v>
      </c>
      <c r="F116" s="58" t="s">
        <v>18850</v>
      </c>
      <c r="G116" s="58" t="s">
        <v>14770</v>
      </c>
      <c r="H116" s="60">
        <v>2381320</v>
      </c>
      <c r="I116" s="61">
        <v>0</v>
      </c>
      <c r="J116" s="60">
        <v>190506</v>
      </c>
      <c r="K116" s="60">
        <v>2571826</v>
      </c>
      <c r="L116" s="64" t="s">
        <v>41</v>
      </c>
      <c r="M116" s="6" t="str">
        <f>IFERROR(VLOOKUP(Table13[[#This Row],[Số hóa đơn]],'Chi tiết tt Mega gửi'!K:L,2,0),"")</f>
        <v/>
      </c>
      <c r="O116" s="32">
        <f>IF(Table13[[#This Row],[Phân loại]]="Tồn đầu kỳ",Table13[[#This Row],[Tổng giá trị]],0)</f>
        <v>2571826</v>
      </c>
      <c r="P116" s="7">
        <f>IF(Table13[[#This Row],[Số còn phải thu ĐK]]&lt;&gt;0,0,IF(Table13[[#This Row],[Phân loại]]="Bán hàng",Table13[[#This Row],[Tổng giá trị]],-Table13[[#This Row],[Tổng giá trị]]))</f>
        <v>0</v>
      </c>
      <c r="Q116" s="32">
        <f>IF(M116&lt;&gt;"",IF(O116&lt;&gt;0,O116,P116),0)</f>
        <v>0</v>
      </c>
      <c r="R116" s="7">
        <f>Table13[[#This Row],[Số còn phải thu ĐK]]+Table13[[#This Row],[Giá Trị HD sau CK]]-Table13[[#This Row],[Số tiền đã thu]]</f>
        <v>2571826</v>
      </c>
      <c r="S116" s="6">
        <f>IF(Table13[[#This Row],[Ngày hóa đơn]]&lt;&gt;"",Table13[[#This Row],[Ngày hóa đơn]],IF(Table13[[#This Row],[Ngày hạch toán]]&lt;&gt;"",Table13[[#This Row],[Ngày hạch toán]],""))</f>
        <v>46001</v>
      </c>
      <c r="T116" s="7"/>
      <c r="U116" s="6">
        <f>IF(Table13[[#This Row],[Ngày tính CN]]="","",S116+T116)</f>
        <v>46001</v>
      </c>
      <c r="V116" s="32">
        <f ca="1">IF(Table13[[#This Row],[Hạn thanh toán]]="","",IF((U116-NOW())&lt;0,0,(U116-NOW())))</f>
        <v>0</v>
      </c>
      <c r="W116" s="32"/>
      <c r="X116" s="32">
        <f ca="1">IF(OR(U116="",R116=0),"",IF((U116-NOW())&lt;0,-(U116-NOW()),0))</f>
        <v>293.35975370370579</v>
      </c>
      <c r="Y116" s="2" t="str">
        <f ca="1">IF(R116=0,"Đã thanh toán",IF(X116="","",IF(X116&lt;=0,"Chưa đến hạn thanh toán",IF(X116&lt;=30,"Nợ quá hạn 30 ngày",IF(X116&lt;=60,"Nợ quá hạn từ 30 ngày đến 60 ngày",IF(X116&lt;=90,"Nợ quá hạn từ 60 ngày đến 90 ngày",IF(X116&lt;=120,"Nợ quá hạn từ 90 ngày đến 120 ngày","Nợ quá hạn hơn 120 ngày có khả năng mất thanh toán")))))))</f>
        <v>Nợ quá hạn hơn 120 ngày có khả năng mất thanh toán</v>
      </c>
      <c r="Z116" s="42">
        <f t="shared" si="14"/>
        <v>46001</v>
      </c>
      <c r="AA116" s="42" t="str">
        <f t="shared" si="15"/>
        <v/>
      </c>
      <c r="AD116" s="2" t="str">
        <f>VLOOKUP($A116,MA_KH!$A:$Q,MA_KH!O$1,0)</f>
        <v>MEGA</v>
      </c>
      <c r="AE116" s="2" t="str">
        <f>VLOOKUP($A116,MA_KH!$A:$Q,MA_KH!P$1,0)</f>
        <v>CÔNG TY TNHH MM MEGA MARKET (VIỆT NAM)</v>
      </c>
      <c r="AG116" s="91" t="str">
        <f>Table13[[#This Row],[Số hóa đơn]]&amp;Table13[[#This Row],[Tổng giá trị]]</f>
        <v>000833492571826</v>
      </c>
    </row>
    <row r="117" spans="1:33" ht="25.5" hidden="1" customHeight="1" x14ac:dyDescent="0.2">
      <c r="A117" s="54" t="s">
        <v>189</v>
      </c>
      <c r="B117" s="54" t="s">
        <v>190</v>
      </c>
      <c r="C117" s="55">
        <v>46002</v>
      </c>
      <c r="D117" s="54" t="s">
        <v>14816</v>
      </c>
      <c r="E117" s="55">
        <v>46002</v>
      </c>
      <c r="F117" s="54" t="s">
        <v>18851</v>
      </c>
      <c r="G117" s="54" t="s">
        <v>14817</v>
      </c>
      <c r="H117" s="56">
        <v>1003660</v>
      </c>
      <c r="I117" s="57">
        <v>0</v>
      </c>
      <c r="J117" s="56">
        <v>80293</v>
      </c>
      <c r="K117" s="56">
        <v>1083953</v>
      </c>
      <c r="L117" s="64" t="s">
        <v>41</v>
      </c>
      <c r="M117" s="6" t="str">
        <f>IFERROR(VLOOKUP(Table13[[#This Row],[Số hóa đơn]],'Chi tiết tt Mega gửi'!K:L,2,0),"")</f>
        <v/>
      </c>
      <c r="O117" s="32">
        <f>IF(Table13[[#This Row],[Phân loại]]="Tồn đầu kỳ",Table13[[#This Row],[Tổng giá trị]],0)</f>
        <v>1083953</v>
      </c>
      <c r="P117" s="7">
        <f>IF(Table13[[#This Row],[Số còn phải thu ĐK]]&lt;&gt;0,0,IF(Table13[[#This Row],[Phân loại]]="Bán hàng",Table13[[#This Row],[Tổng giá trị]],-Table13[[#This Row],[Tổng giá trị]]))</f>
        <v>0</v>
      </c>
      <c r="Q117" s="32">
        <f t="shared" ref="Q117:Q130" si="22">IF(M117&lt;&gt;"",IF(O117&lt;&gt;0,O117,P117),0)</f>
        <v>0</v>
      </c>
      <c r="R117" s="7">
        <f>Table13[[#This Row],[Số còn phải thu ĐK]]+Table13[[#This Row],[Giá Trị HD sau CK]]-Table13[[#This Row],[Số tiền đã thu]]</f>
        <v>1083953</v>
      </c>
      <c r="S117" s="6">
        <f>IF(Table13[[#This Row],[Ngày hóa đơn]]&lt;&gt;"",Table13[[#This Row],[Ngày hóa đơn]],IF(Table13[[#This Row],[Ngày hạch toán]]&lt;&gt;"",Table13[[#This Row],[Ngày hạch toán]],""))</f>
        <v>46002</v>
      </c>
      <c r="T117" s="7"/>
      <c r="U117" s="6">
        <f>IF(Table13[[#This Row],[Ngày tính CN]]="","",S117+T117)</f>
        <v>46002</v>
      </c>
      <c r="V117" s="32">
        <f ca="1">IF(Table13[[#This Row],[Hạn thanh toán]]="","",IF((U117-NOW())&lt;0,0,(U117-NOW())))</f>
        <v>0</v>
      </c>
      <c r="W117" s="32"/>
      <c r="X117" s="32">
        <f t="shared" ref="X117:X130" ca="1" si="23">IF(OR(U117="",R117=0),"",IF((U117-NOW())&lt;0,-(U117-NOW()),0))</f>
        <v>292.35975370370579</v>
      </c>
      <c r="Y117" s="2" t="str">
        <f t="shared" ref="Y117:Y130" ca="1" si="24">IF(R117=0,"Đã thanh toán",IF(X117="","",IF(X117&lt;=0,"Chưa đến hạn thanh toán",IF(X117&lt;=30,"Nợ quá hạn 30 ngày",IF(X117&lt;=60,"Nợ quá hạn từ 30 ngày đến 60 ngày",IF(X117&lt;=90,"Nợ quá hạn từ 60 ngày đến 90 ngày",IF(X117&lt;=120,"Nợ quá hạn từ 90 ngày đến 120 ngày","Nợ quá hạn hơn 120 ngày có khả năng mất thanh toán")))))))</f>
        <v>Nợ quá hạn hơn 120 ngày có khả năng mất thanh toán</v>
      </c>
      <c r="Z117" s="42">
        <f t="shared" si="14"/>
        <v>46002</v>
      </c>
      <c r="AA117" s="42" t="str">
        <f t="shared" si="15"/>
        <v/>
      </c>
      <c r="AD117" s="2" t="str">
        <f>VLOOKUP($A117,MA_KH!$A:$Q,MA_KH!O$1,0)</f>
        <v>MEGA</v>
      </c>
      <c r="AE117" s="2" t="str">
        <f>VLOOKUP($A117,MA_KH!$A:$Q,MA_KH!P$1,0)</f>
        <v>CÔNG TY TNHH MM MEGA MARKET (VIỆT NAM)</v>
      </c>
      <c r="AG117" s="91" t="str">
        <f>Table13[[#This Row],[Số hóa đơn]]&amp;Table13[[#This Row],[Tổng giá trị]]</f>
        <v>000839301083953</v>
      </c>
    </row>
    <row r="118" spans="1:33" ht="25.5" hidden="1" customHeight="1" x14ac:dyDescent="0.2">
      <c r="A118" s="54" t="s">
        <v>189</v>
      </c>
      <c r="B118" s="54" t="s">
        <v>190</v>
      </c>
      <c r="C118" s="55">
        <v>46002</v>
      </c>
      <c r="D118" s="54" t="s">
        <v>14818</v>
      </c>
      <c r="E118" s="55">
        <v>46002</v>
      </c>
      <c r="F118" s="54" t="s">
        <v>18852</v>
      </c>
      <c r="G118" s="54" t="s">
        <v>14819</v>
      </c>
      <c r="H118" s="56">
        <v>5636840</v>
      </c>
      <c r="I118" s="57">
        <v>0</v>
      </c>
      <c r="J118" s="56">
        <v>450947</v>
      </c>
      <c r="K118" s="56">
        <v>6087787</v>
      </c>
      <c r="L118" s="64" t="s">
        <v>41</v>
      </c>
      <c r="M118" s="6" t="str">
        <f>IFERROR(VLOOKUP(Table13[[#This Row],[Số hóa đơn]],'Chi tiết tt Mega gửi'!K:L,2,0),"")</f>
        <v/>
      </c>
      <c r="O118" s="32">
        <f>IF(Table13[[#This Row],[Phân loại]]="Tồn đầu kỳ",Table13[[#This Row],[Tổng giá trị]],0)</f>
        <v>6087787</v>
      </c>
      <c r="P118" s="7">
        <f>IF(Table13[[#This Row],[Số còn phải thu ĐK]]&lt;&gt;0,0,IF(Table13[[#This Row],[Phân loại]]="Bán hàng",Table13[[#This Row],[Tổng giá trị]],-Table13[[#This Row],[Tổng giá trị]]))</f>
        <v>0</v>
      </c>
      <c r="Q118" s="32">
        <f t="shared" si="22"/>
        <v>0</v>
      </c>
      <c r="R118" s="7">
        <f>Table13[[#This Row],[Số còn phải thu ĐK]]+Table13[[#This Row],[Giá Trị HD sau CK]]-Table13[[#This Row],[Số tiền đã thu]]</f>
        <v>6087787</v>
      </c>
      <c r="S118" s="6">
        <f>IF(Table13[[#This Row],[Ngày hóa đơn]]&lt;&gt;"",Table13[[#This Row],[Ngày hóa đơn]],IF(Table13[[#This Row],[Ngày hạch toán]]&lt;&gt;"",Table13[[#This Row],[Ngày hạch toán]],""))</f>
        <v>46002</v>
      </c>
      <c r="T118" s="7"/>
      <c r="U118" s="6">
        <f>IF(Table13[[#This Row],[Ngày tính CN]]="","",S118+T118)</f>
        <v>46002</v>
      </c>
      <c r="V118" s="32">
        <f ca="1">IF(Table13[[#This Row],[Hạn thanh toán]]="","",IF((U118-NOW())&lt;0,0,(U118-NOW())))</f>
        <v>0</v>
      </c>
      <c r="W118" s="32"/>
      <c r="X118" s="32">
        <f t="shared" ca="1" si="23"/>
        <v>292.35975370370579</v>
      </c>
      <c r="Y118" s="2" t="str">
        <f t="shared" ca="1" si="24"/>
        <v>Nợ quá hạn hơn 120 ngày có khả năng mất thanh toán</v>
      </c>
      <c r="Z118" s="42">
        <f t="shared" si="14"/>
        <v>46002</v>
      </c>
      <c r="AA118" s="42" t="str">
        <f t="shared" si="15"/>
        <v/>
      </c>
      <c r="AD118" s="2" t="str">
        <f>VLOOKUP($A118,MA_KH!$A:$Q,MA_KH!O$1,0)</f>
        <v>MEGA</v>
      </c>
      <c r="AE118" s="2" t="str">
        <f>VLOOKUP($A118,MA_KH!$A:$Q,MA_KH!P$1,0)</f>
        <v>CÔNG TY TNHH MM MEGA MARKET (VIỆT NAM)</v>
      </c>
      <c r="AG118" s="91" t="str">
        <f>Table13[[#This Row],[Số hóa đơn]]&amp;Table13[[#This Row],[Tổng giá trị]]</f>
        <v>000839316087787</v>
      </c>
    </row>
    <row r="119" spans="1:33" ht="25.5" hidden="1" customHeight="1" x14ac:dyDescent="0.2">
      <c r="A119" s="54" t="s">
        <v>189</v>
      </c>
      <c r="B119" s="54" t="s">
        <v>190</v>
      </c>
      <c r="C119" s="55">
        <v>46002</v>
      </c>
      <c r="D119" s="54" t="s">
        <v>14820</v>
      </c>
      <c r="E119" s="55">
        <v>46002</v>
      </c>
      <c r="F119" s="54" t="s">
        <v>18853</v>
      </c>
      <c r="G119" s="54" t="s">
        <v>14821</v>
      </c>
      <c r="H119" s="56">
        <v>7170255</v>
      </c>
      <c r="I119" s="57">
        <v>0</v>
      </c>
      <c r="J119" s="56">
        <v>573620</v>
      </c>
      <c r="K119" s="56">
        <v>7743875</v>
      </c>
      <c r="L119" s="64" t="s">
        <v>41</v>
      </c>
      <c r="M119" s="6" t="str">
        <f>IFERROR(VLOOKUP(Table13[[#This Row],[Số hóa đơn]],'Chi tiết tt Mega gửi'!K:L,2,0),"")</f>
        <v/>
      </c>
      <c r="O119" s="32">
        <f>IF(Table13[[#This Row],[Phân loại]]="Tồn đầu kỳ",Table13[[#This Row],[Tổng giá trị]],0)</f>
        <v>7743875</v>
      </c>
      <c r="P119" s="7">
        <f>IF(Table13[[#This Row],[Số còn phải thu ĐK]]&lt;&gt;0,0,IF(Table13[[#This Row],[Phân loại]]="Bán hàng",Table13[[#This Row],[Tổng giá trị]],-Table13[[#This Row],[Tổng giá trị]]))</f>
        <v>0</v>
      </c>
      <c r="Q119" s="32">
        <f t="shared" si="22"/>
        <v>0</v>
      </c>
      <c r="R119" s="7">
        <f>Table13[[#This Row],[Số còn phải thu ĐK]]+Table13[[#This Row],[Giá Trị HD sau CK]]-Table13[[#This Row],[Số tiền đã thu]]</f>
        <v>7743875</v>
      </c>
      <c r="S119" s="6">
        <f>IF(Table13[[#This Row],[Ngày hóa đơn]]&lt;&gt;"",Table13[[#This Row],[Ngày hóa đơn]],IF(Table13[[#This Row],[Ngày hạch toán]]&lt;&gt;"",Table13[[#This Row],[Ngày hạch toán]],""))</f>
        <v>46002</v>
      </c>
      <c r="T119" s="7"/>
      <c r="U119" s="6">
        <f>IF(Table13[[#This Row],[Ngày tính CN]]="","",S119+T119)</f>
        <v>46002</v>
      </c>
      <c r="V119" s="32">
        <f ca="1">IF(Table13[[#This Row],[Hạn thanh toán]]="","",IF((U119-NOW())&lt;0,0,(U119-NOW())))</f>
        <v>0</v>
      </c>
      <c r="W119" s="32"/>
      <c r="X119" s="32">
        <f t="shared" ca="1" si="23"/>
        <v>292.35975370370579</v>
      </c>
      <c r="Y119" s="2" t="str">
        <f t="shared" ca="1" si="24"/>
        <v>Nợ quá hạn hơn 120 ngày có khả năng mất thanh toán</v>
      </c>
      <c r="Z119" s="42">
        <f t="shared" si="14"/>
        <v>46002</v>
      </c>
      <c r="AA119" s="42" t="str">
        <f t="shared" si="15"/>
        <v/>
      </c>
      <c r="AD119" s="2" t="str">
        <f>VLOOKUP($A119,MA_KH!$A:$Q,MA_KH!O$1,0)</f>
        <v>MEGA</v>
      </c>
      <c r="AE119" s="2" t="str">
        <f>VLOOKUP($A119,MA_KH!$A:$Q,MA_KH!P$1,0)</f>
        <v>CÔNG TY TNHH MM MEGA MARKET (VIỆT NAM)</v>
      </c>
      <c r="AG119" s="91" t="str">
        <f>Table13[[#This Row],[Số hóa đơn]]&amp;Table13[[#This Row],[Tổng giá trị]]</f>
        <v>000839327743875</v>
      </c>
    </row>
    <row r="120" spans="1:33" ht="25.5" hidden="1" customHeight="1" x14ac:dyDescent="0.2">
      <c r="A120" s="54" t="s">
        <v>189</v>
      </c>
      <c r="B120" s="54" t="s">
        <v>190</v>
      </c>
      <c r="C120" s="55">
        <v>46002</v>
      </c>
      <c r="D120" s="54" t="s">
        <v>14822</v>
      </c>
      <c r="E120" s="55">
        <v>46002</v>
      </c>
      <c r="F120" s="54" t="s">
        <v>18854</v>
      </c>
      <c r="G120" s="54" t="s">
        <v>14823</v>
      </c>
      <c r="H120" s="56">
        <v>991190</v>
      </c>
      <c r="I120" s="57">
        <v>0</v>
      </c>
      <c r="J120" s="56">
        <v>79295</v>
      </c>
      <c r="K120" s="56">
        <v>1070485</v>
      </c>
      <c r="L120" s="64" t="s">
        <v>41</v>
      </c>
      <c r="M120" s="6" t="str">
        <f>IFERROR(VLOOKUP(Table13[[#This Row],[Số hóa đơn]],'Chi tiết tt Mega gửi'!K:L,2,0),"")</f>
        <v/>
      </c>
      <c r="O120" s="32">
        <f>IF(Table13[[#This Row],[Phân loại]]="Tồn đầu kỳ",Table13[[#This Row],[Tổng giá trị]],0)</f>
        <v>1070485</v>
      </c>
      <c r="P120" s="7">
        <f>IF(Table13[[#This Row],[Số còn phải thu ĐK]]&lt;&gt;0,0,IF(Table13[[#This Row],[Phân loại]]="Bán hàng",Table13[[#This Row],[Tổng giá trị]],-Table13[[#This Row],[Tổng giá trị]]))</f>
        <v>0</v>
      </c>
      <c r="Q120" s="32">
        <f t="shared" si="22"/>
        <v>0</v>
      </c>
      <c r="R120" s="7">
        <f>Table13[[#This Row],[Số còn phải thu ĐK]]+Table13[[#This Row],[Giá Trị HD sau CK]]-Table13[[#This Row],[Số tiền đã thu]]</f>
        <v>1070485</v>
      </c>
      <c r="S120" s="6">
        <f>IF(Table13[[#This Row],[Ngày hóa đơn]]&lt;&gt;"",Table13[[#This Row],[Ngày hóa đơn]],IF(Table13[[#This Row],[Ngày hạch toán]]&lt;&gt;"",Table13[[#This Row],[Ngày hạch toán]],""))</f>
        <v>46002</v>
      </c>
      <c r="T120" s="7"/>
      <c r="U120" s="6">
        <f>IF(Table13[[#This Row],[Ngày tính CN]]="","",S120+T120)</f>
        <v>46002</v>
      </c>
      <c r="V120" s="32">
        <f ca="1">IF(Table13[[#This Row],[Hạn thanh toán]]="","",IF((U120-NOW())&lt;0,0,(U120-NOW())))</f>
        <v>0</v>
      </c>
      <c r="W120" s="32"/>
      <c r="X120" s="32">
        <f t="shared" ca="1" si="23"/>
        <v>292.35975370370579</v>
      </c>
      <c r="Y120" s="2" t="str">
        <f t="shared" ca="1" si="24"/>
        <v>Nợ quá hạn hơn 120 ngày có khả năng mất thanh toán</v>
      </c>
      <c r="Z120" s="42">
        <f t="shared" si="14"/>
        <v>46002</v>
      </c>
      <c r="AA120" s="42" t="str">
        <f t="shared" si="15"/>
        <v/>
      </c>
      <c r="AD120" s="2" t="str">
        <f>VLOOKUP($A120,MA_KH!$A:$Q,MA_KH!O$1,0)</f>
        <v>MEGA</v>
      </c>
      <c r="AE120" s="2" t="str">
        <f>VLOOKUP($A120,MA_KH!$A:$Q,MA_KH!P$1,0)</f>
        <v>CÔNG TY TNHH MM MEGA MARKET (VIỆT NAM)</v>
      </c>
      <c r="AG120" s="91" t="str">
        <f>Table13[[#This Row],[Số hóa đơn]]&amp;Table13[[#This Row],[Tổng giá trị]]</f>
        <v>000839331070485</v>
      </c>
    </row>
    <row r="121" spans="1:33" ht="25.5" hidden="1" customHeight="1" x14ac:dyDescent="0.2">
      <c r="A121" s="54" t="s">
        <v>189</v>
      </c>
      <c r="B121" s="54" t="s">
        <v>190</v>
      </c>
      <c r="C121" s="55">
        <v>46002</v>
      </c>
      <c r="D121" s="54" t="s">
        <v>14824</v>
      </c>
      <c r="E121" s="55">
        <v>46002</v>
      </c>
      <c r="F121" s="54" t="s">
        <v>18855</v>
      </c>
      <c r="G121" s="54" t="s">
        <v>14825</v>
      </c>
      <c r="H121" s="56">
        <v>50183</v>
      </c>
      <c r="I121" s="57">
        <v>0</v>
      </c>
      <c r="J121" s="56">
        <v>4015</v>
      </c>
      <c r="K121" s="56">
        <v>54198</v>
      </c>
      <c r="L121" s="64" t="s">
        <v>41</v>
      </c>
      <c r="M121" s="6" t="str">
        <f>IFERROR(VLOOKUP(Table13[[#This Row],[Số hóa đơn]],'Chi tiết tt Mega gửi'!K:L,2,0),"")</f>
        <v/>
      </c>
      <c r="O121" s="32">
        <f>IF(Table13[[#This Row],[Phân loại]]="Tồn đầu kỳ",Table13[[#This Row],[Tổng giá trị]],0)</f>
        <v>54198</v>
      </c>
      <c r="P121" s="7">
        <f>IF(Table13[[#This Row],[Số còn phải thu ĐK]]&lt;&gt;0,0,IF(Table13[[#This Row],[Phân loại]]="Bán hàng",Table13[[#This Row],[Tổng giá trị]],-Table13[[#This Row],[Tổng giá trị]]))</f>
        <v>0</v>
      </c>
      <c r="Q121" s="32">
        <f t="shared" si="22"/>
        <v>0</v>
      </c>
      <c r="R121" s="7">
        <f>Table13[[#This Row],[Số còn phải thu ĐK]]+Table13[[#This Row],[Giá Trị HD sau CK]]-Table13[[#This Row],[Số tiền đã thu]]</f>
        <v>54198</v>
      </c>
      <c r="S121" s="6">
        <f>IF(Table13[[#This Row],[Ngày hóa đơn]]&lt;&gt;"",Table13[[#This Row],[Ngày hóa đơn]],IF(Table13[[#This Row],[Ngày hạch toán]]&lt;&gt;"",Table13[[#This Row],[Ngày hạch toán]],""))</f>
        <v>46002</v>
      </c>
      <c r="T121" s="7"/>
      <c r="U121" s="6">
        <f>IF(Table13[[#This Row],[Ngày tính CN]]="","",S121+T121)</f>
        <v>46002</v>
      </c>
      <c r="V121" s="32">
        <f ca="1">IF(Table13[[#This Row],[Hạn thanh toán]]="","",IF((U121-NOW())&lt;0,0,(U121-NOW())))</f>
        <v>0</v>
      </c>
      <c r="W121" s="32"/>
      <c r="X121" s="32">
        <f t="shared" ca="1" si="23"/>
        <v>292.35975370370579</v>
      </c>
      <c r="Y121" s="2" t="str">
        <f t="shared" ca="1" si="24"/>
        <v>Nợ quá hạn hơn 120 ngày có khả năng mất thanh toán</v>
      </c>
      <c r="Z121" s="42">
        <f t="shared" si="14"/>
        <v>46002</v>
      </c>
      <c r="AA121" s="42" t="str">
        <f t="shared" si="15"/>
        <v/>
      </c>
      <c r="AD121" s="2" t="str">
        <f>VLOOKUP($A121,MA_KH!$A:$Q,MA_KH!O$1,0)</f>
        <v>MEGA</v>
      </c>
      <c r="AE121" s="2" t="str">
        <f>VLOOKUP($A121,MA_KH!$A:$Q,MA_KH!P$1,0)</f>
        <v>CÔNG TY TNHH MM MEGA MARKET (VIỆT NAM)</v>
      </c>
      <c r="AG121" s="91" t="str">
        <f>Table13[[#This Row],[Số hóa đơn]]&amp;Table13[[#This Row],[Tổng giá trị]]</f>
        <v>0008393454198</v>
      </c>
    </row>
    <row r="122" spans="1:33" ht="25.5" hidden="1" customHeight="1" x14ac:dyDescent="0.2">
      <c r="A122" s="54" t="s">
        <v>295</v>
      </c>
      <c r="B122" s="54" t="s">
        <v>296</v>
      </c>
      <c r="C122" s="55">
        <v>46002</v>
      </c>
      <c r="D122" s="54" t="s">
        <v>14826</v>
      </c>
      <c r="E122" s="55">
        <v>46002</v>
      </c>
      <c r="F122" s="54" t="s">
        <v>18856</v>
      </c>
      <c r="G122" s="54" t="s">
        <v>14827</v>
      </c>
      <c r="H122" s="56">
        <v>630000</v>
      </c>
      <c r="I122" s="57">
        <v>0</v>
      </c>
      <c r="J122" s="56">
        <v>50400</v>
      </c>
      <c r="K122" s="56">
        <v>680400</v>
      </c>
      <c r="L122" s="64" t="s">
        <v>41</v>
      </c>
      <c r="M122" s="6" t="str">
        <f>IFERROR(VLOOKUP(Table13[[#This Row],[Số hóa đơn]],'Chi tiết tt Mega gửi'!K:L,2,0),"")</f>
        <v/>
      </c>
      <c r="O122" s="32">
        <f>IF(Table13[[#This Row],[Phân loại]]="Tồn đầu kỳ",Table13[[#This Row],[Tổng giá trị]],0)</f>
        <v>680400</v>
      </c>
      <c r="P122" s="7">
        <f>IF(Table13[[#This Row],[Số còn phải thu ĐK]]&lt;&gt;0,0,IF(Table13[[#This Row],[Phân loại]]="Bán hàng",Table13[[#This Row],[Tổng giá trị]],-Table13[[#This Row],[Tổng giá trị]]))</f>
        <v>0</v>
      </c>
      <c r="Q122" s="32">
        <f t="shared" si="22"/>
        <v>0</v>
      </c>
      <c r="R122" s="7">
        <f>Table13[[#This Row],[Số còn phải thu ĐK]]+Table13[[#This Row],[Giá Trị HD sau CK]]-Table13[[#This Row],[Số tiền đã thu]]</f>
        <v>680400</v>
      </c>
      <c r="S122" s="6">
        <f>IF(Table13[[#This Row],[Ngày hóa đơn]]&lt;&gt;"",Table13[[#This Row],[Ngày hóa đơn]],IF(Table13[[#This Row],[Ngày hạch toán]]&lt;&gt;"",Table13[[#This Row],[Ngày hạch toán]],""))</f>
        <v>46002</v>
      </c>
      <c r="T122" s="7"/>
      <c r="U122" s="6">
        <f>IF(Table13[[#This Row],[Ngày tính CN]]="","",S122+T122)</f>
        <v>46002</v>
      </c>
      <c r="V122" s="32">
        <f ca="1">IF(Table13[[#This Row],[Hạn thanh toán]]="","",IF((U122-NOW())&lt;0,0,(U122-NOW())))</f>
        <v>0</v>
      </c>
      <c r="W122" s="32"/>
      <c r="X122" s="32">
        <f t="shared" ca="1" si="23"/>
        <v>292.35975370370579</v>
      </c>
      <c r="Y122" s="2" t="str">
        <f t="shared" ca="1" si="24"/>
        <v>Nợ quá hạn hơn 120 ngày có khả năng mất thanh toán</v>
      </c>
      <c r="Z122" s="42">
        <f t="shared" si="14"/>
        <v>46002</v>
      </c>
      <c r="AA122" s="42" t="str">
        <f t="shared" si="15"/>
        <v/>
      </c>
      <c r="AD122" s="2" t="str">
        <f>VLOOKUP($A122,MA_KH!$A:$Q,MA_KH!O$1,0)</f>
        <v>MEGA</v>
      </c>
      <c r="AE122" s="2" t="str">
        <f>VLOOKUP($A122,MA_KH!$A:$Q,MA_KH!P$1,0)</f>
        <v>CÔNG TY TNHH MM MEGA MARKET (VIỆT NAM)</v>
      </c>
      <c r="AG122" s="91" t="str">
        <f>Table13[[#This Row],[Số hóa đơn]]&amp;Table13[[#This Row],[Tổng giá trị]]</f>
        <v>00083935680400</v>
      </c>
    </row>
    <row r="123" spans="1:33" ht="25.5" hidden="1" customHeight="1" x14ac:dyDescent="0.2">
      <c r="A123" s="54" t="s">
        <v>295</v>
      </c>
      <c r="B123" s="54" t="s">
        <v>296</v>
      </c>
      <c r="C123" s="55">
        <v>46002</v>
      </c>
      <c r="D123" s="54" t="s">
        <v>14828</v>
      </c>
      <c r="E123" s="55">
        <v>46002</v>
      </c>
      <c r="F123" s="54" t="s">
        <v>18857</v>
      </c>
      <c r="G123" s="54" t="s">
        <v>14829</v>
      </c>
      <c r="H123" s="56">
        <v>3864120</v>
      </c>
      <c r="I123" s="57">
        <v>0</v>
      </c>
      <c r="J123" s="56">
        <v>309130</v>
      </c>
      <c r="K123" s="56">
        <v>4173250</v>
      </c>
      <c r="L123" s="64" t="s">
        <v>41</v>
      </c>
      <c r="M123" s="6" t="str">
        <f>IFERROR(VLOOKUP(Table13[[#This Row],[Số hóa đơn]],'Chi tiết tt Mega gửi'!K:L,2,0),"")</f>
        <v/>
      </c>
      <c r="O123" s="32">
        <f>IF(Table13[[#This Row],[Phân loại]]="Tồn đầu kỳ",Table13[[#This Row],[Tổng giá trị]],0)</f>
        <v>4173250</v>
      </c>
      <c r="P123" s="7">
        <f>IF(Table13[[#This Row],[Số còn phải thu ĐK]]&lt;&gt;0,0,IF(Table13[[#This Row],[Phân loại]]="Bán hàng",Table13[[#This Row],[Tổng giá trị]],-Table13[[#This Row],[Tổng giá trị]]))</f>
        <v>0</v>
      </c>
      <c r="Q123" s="32">
        <f t="shared" si="22"/>
        <v>0</v>
      </c>
      <c r="R123" s="7">
        <f>Table13[[#This Row],[Số còn phải thu ĐK]]+Table13[[#This Row],[Giá Trị HD sau CK]]-Table13[[#This Row],[Số tiền đã thu]]</f>
        <v>4173250</v>
      </c>
      <c r="S123" s="6">
        <f>IF(Table13[[#This Row],[Ngày hóa đơn]]&lt;&gt;"",Table13[[#This Row],[Ngày hóa đơn]],IF(Table13[[#This Row],[Ngày hạch toán]]&lt;&gt;"",Table13[[#This Row],[Ngày hạch toán]],""))</f>
        <v>46002</v>
      </c>
      <c r="T123" s="7"/>
      <c r="U123" s="6">
        <f>IF(Table13[[#This Row],[Ngày tính CN]]="","",S123+T123)</f>
        <v>46002</v>
      </c>
      <c r="V123" s="32">
        <f ca="1">IF(Table13[[#This Row],[Hạn thanh toán]]="","",IF((U123-NOW())&lt;0,0,(U123-NOW())))</f>
        <v>0</v>
      </c>
      <c r="W123" s="32"/>
      <c r="X123" s="32">
        <f t="shared" ca="1" si="23"/>
        <v>292.35975370370579</v>
      </c>
      <c r="Y123" s="2" t="str">
        <f t="shared" ca="1" si="24"/>
        <v>Nợ quá hạn hơn 120 ngày có khả năng mất thanh toán</v>
      </c>
      <c r="Z123" s="42">
        <f t="shared" si="14"/>
        <v>46002</v>
      </c>
      <c r="AA123" s="42" t="str">
        <f t="shared" si="15"/>
        <v/>
      </c>
      <c r="AD123" s="2" t="str">
        <f>VLOOKUP($A123,MA_KH!$A:$Q,MA_KH!O$1,0)</f>
        <v>MEGA</v>
      </c>
      <c r="AE123" s="2" t="str">
        <f>VLOOKUP($A123,MA_KH!$A:$Q,MA_KH!P$1,0)</f>
        <v>CÔNG TY TNHH MM MEGA MARKET (VIỆT NAM)</v>
      </c>
      <c r="AG123" s="91" t="str">
        <f>Table13[[#This Row],[Số hóa đơn]]&amp;Table13[[#This Row],[Tổng giá trị]]</f>
        <v>000839364173250</v>
      </c>
    </row>
    <row r="124" spans="1:33" ht="25.5" hidden="1" customHeight="1" x14ac:dyDescent="0.2">
      <c r="A124" s="54" t="s">
        <v>199</v>
      </c>
      <c r="B124" s="54" t="s">
        <v>200</v>
      </c>
      <c r="C124" s="55">
        <v>46002</v>
      </c>
      <c r="D124" s="54" t="s">
        <v>14830</v>
      </c>
      <c r="E124" s="55">
        <v>46002</v>
      </c>
      <c r="F124" s="54" t="s">
        <v>18858</v>
      </c>
      <c r="G124" s="54" t="s">
        <v>14831</v>
      </c>
      <c r="H124" s="56">
        <v>5410325</v>
      </c>
      <c r="I124" s="57">
        <v>0</v>
      </c>
      <c r="J124" s="56">
        <v>432826</v>
      </c>
      <c r="K124" s="56">
        <v>5843151</v>
      </c>
      <c r="L124" s="64" t="s">
        <v>41</v>
      </c>
      <c r="M124" s="6" t="str">
        <f>IFERROR(VLOOKUP(Table13[[#This Row],[Số hóa đơn]],'Chi tiết tt Mega gửi'!K:L,2,0),"")</f>
        <v/>
      </c>
      <c r="O124" s="32">
        <f>IF(Table13[[#This Row],[Phân loại]]="Tồn đầu kỳ",Table13[[#This Row],[Tổng giá trị]],0)</f>
        <v>5843151</v>
      </c>
      <c r="P124" s="7">
        <f>IF(Table13[[#This Row],[Số còn phải thu ĐK]]&lt;&gt;0,0,IF(Table13[[#This Row],[Phân loại]]="Bán hàng",Table13[[#This Row],[Tổng giá trị]],-Table13[[#This Row],[Tổng giá trị]]))</f>
        <v>0</v>
      </c>
      <c r="Q124" s="32">
        <f t="shared" si="22"/>
        <v>0</v>
      </c>
      <c r="R124" s="7">
        <f>Table13[[#This Row],[Số còn phải thu ĐK]]+Table13[[#This Row],[Giá Trị HD sau CK]]-Table13[[#This Row],[Số tiền đã thu]]</f>
        <v>5843151</v>
      </c>
      <c r="S124" s="6">
        <f>IF(Table13[[#This Row],[Ngày hóa đơn]]&lt;&gt;"",Table13[[#This Row],[Ngày hóa đơn]],IF(Table13[[#This Row],[Ngày hạch toán]]&lt;&gt;"",Table13[[#This Row],[Ngày hạch toán]],""))</f>
        <v>46002</v>
      </c>
      <c r="T124" s="7"/>
      <c r="U124" s="6">
        <f>IF(Table13[[#This Row],[Ngày tính CN]]="","",S124+T124)</f>
        <v>46002</v>
      </c>
      <c r="V124" s="32">
        <f ca="1">IF(Table13[[#This Row],[Hạn thanh toán]]="","",IF((U124-NOW())&lt;0,0,(U124-NOW())))</f>
        <v>0</v>
      </c>
      <c r="W124" s="32"/>
      <c r="X124" s="32">
        <f t="shared" ca="1" si="23"/>
        <v>292.35975370370579</v>
      </c>
      <c r="Y124" s="2" t="str">
        <f t="shared" ca="1" si="24"/>
        <v>Nợ quá hạn hơn 120 ngày có khả năng mất thanh toán</v>
      </c>
      <c r="Z124" s="42">
        <f t="shared" si="14"/>
        <v>46002</v>
      </c>
      <c r="AA124" s="42" t="str">
        <f t="shared" si="15"/>
        <v/>
      </c>
      <c r="AD124" s="2" t="str">
        <f>VLOOKUP($A124,MA_KH!$A:$Q,MA_KH!O$1,0)</f>
        <v>MEGA</v>
      </c>
      <c r="AE124" s="2" t="str">
        <f>VLOOKUP($A124,MA_KH!$A:$Q,MA_KH!P$1,0)</f>
        <v>CÔNG TY TNHH MM MEGA MARKET (VIỆT NAM)</v>
      </c>
      <c r="AG124" s="91" t="str">
        <f>Table13[[#This Row],[Số hóa đơn]]&amp;Table13[[#This Row],[Tổng giá trị]]</f>
        <v>000839375843151</v>
      </c>
    </row>
    <row r="125" spans="1:33" ht="25.5" hidden="1" customHeight="1" x14ac:dyDescent="0.2">
      <c r="A125" s="54" t="s">
        <v>252</v>
      </c>
      <c r="B125" s="54" t="s">
        <v>253</v>
      </c>
      <c r="C125" s="55">
        <v>46002</v>
      </c>
      <c r="D125" s="54" t="s">
        <v>14832</v>
      </c>
      <c r="E125" s="55">
        <v>46002</v>
      </c>
      <c r="F125" s="54" t="s">
        <v>18859</v>
      </c>
      <c r="G125" s="54" t="s">
        <v>14833</v>
      </c>
      <c r="H125" s="56">
        <v>892850</v>
      </c>
      <c r="I125" s="57">
        <v>0</v>
      </c>
      <c r="J125" s="56">
        <v>71428</v>
      </c>
      <c r="K125" s="56">
        <v>964278</v>
      </c>
      <c r="L125" s="64" t="s">
        <v>41</v>
      </c>
      <c r="M125" s="6" t="str">
        <f>IFERROR(VLOOKUP(Table13[[#This Row],[Số hóa đơn]],'Chi tiết tt Mega gửi'!K:L,2,0),"")</f>
        <v/>
      </c>
      <c r="O125" s="32">
        <f>IF(Table13[[#This Row],[Phân loại]]="Tồn đầu kỳ",Table13[[#This Row],[Tổng giá trị]],0)</f>
        <v>964278</v>
      </c>
      <c r="P125" s="7">
        <f>IF(Table13[[#This Row],[Số còn phải thu ĐK]]&lt;&gt;0,0,IF(Table13[[#This Row],[Phân loại]]="Bán hàng",Table13[[#This Row],[Tổng giá trị]],-Table13[[#This Row],[Tổng giá trị]]))</f>
        <v>0</v>
      </c>
      <c r="Q125" s="32">
        <f t="shared" si="22"/>
        <v>0</v>
      </c>
      <c r="R125" s="7">
        <f>Table13[[#This Row],[Số còn phải thu ĐK]]+Table13[[#This Row],[Giá Trị HD sau CK]]-Table13[[#This Row],[Số tiền đã thu]]</f>
        <v>964278</v>
      </c>
      <c r="S125" s="6">
        <f>IF(Table13[[#This Row],[Ngày hóa đơn]]&lt;&gt;"",Table13[[#This Row],[Ngày hóa đơn]],IF(Table13[[#This Row],[Ngày hạch toán]]&lt;&gt;"",Table13[[#This Row],[Ngày hạch toán]],""))</f>
        <v>46002</v>
      </c>
      <c r="T125" s="7"/>
      <c r="U125" s="6">
        <f>IF(Table13[[#This Row],[Ngày tính CN]]="","",S125+T125)</f>
        <v>46002</v>
      </c>
      <c r="V125" s="32">
        <f ca="1">IF(Table13[[#This Row],[Hạn thanh toán]]="","",IF((U125-NOW())&lt;0,0,(U125-NOW())))</f>
        <v>0</v>
      </c>
      <c r="W125" s="32"/>
      <c r="X125" s="32">
        <f t="shared" ca="1" si="23"/>
        <v>292.35975370370579</v>
      </c>
      <c r="Y125" s="2" t="str">
        <f t="shared" ca="1" si="24"/>
        <v>Nợ quá hạn hơn 120 ngày có khả năng mất thanh toán</v>
      </c>
      <c r="Z125" s="42">
        <f t="shared" si="14"/>
        <v>46002</v>
      </c>
      <c r="AA125" s="42" t="str">
        <f t="shared" si="15"/>
        <v/>
      </c>
      <c r="AD125" s="2" t="str">
        <f>VLOOKUP($A125,MA_KH!$A:$Q,MA_KH!O$1,0)</f>
        <v>MEGA</v>
      </c>
      <c r="AE125" s="2" t="str">
        <f>VLOOKUP($A125,MA_KH!$A:$Q,MA_KH!P$1,0)</f>
        <v>CÔNG TY TNHH MM MEGA MARKET (VIỆT NAM)</v>
      </c>
      <c r="AG125" s="91" t="str">
        <f>Table13[[#This Row],[Số hóa đơn]]&amp;Table13[[#This Row],[Tổng giá trị]]</f>
        <v>00083938964278</v>
      </c>
    </row>
    <row r="126" spans="1:33" ht="25.5" hidden="1" customHeight="1" x14ac:dyDescent="0.2">
      <c r="A126" s="54" t="s">
        <v>252</v>
      </c>
      <c r="B126" s="54" t="s">
        <v>253</v>
      </c>
      <c r="C126" s="55">
        <v>46002</v>
      </c>
      <c r="D126" s="54" t="s">
        <v>14834</v>
      </c>
      <c r="E126" s="55">
        <v>46002</v>
      </c>
      <c r="F126" s="54" t="s">
        <v>18860</v>
      </c>
      <c r="G126" s="54" t="s">
        <v>14835</v>
      </c>
      <c r="H126" s="56">
        <v>446425</v>
      </c>
      <c r="I126" s="57">
        <v>0</v>
      </c>
      <c r="J126" s="56">
        <v>35714</v>
      </c>
      <c r="K126" s="56">
        <v>482139</v>
      </c>
      <c r="L126" s="64" t="s">
        <v>41</v>
      </c>
      <c r="M126" s="6" t="str">
        <f>IFERROR(VLOOKUP(Table13[[#This Row],[Số hóa đơn]],'Chi tiết tt Mega gửi'!K:L,2,0),"")</f>
        <v/>
      </c>
      <c r="O126" s="32">
        <f>IF(Table13[[#This Row],[Phân loại]]="Tồn đầu kỳ",Table13[[#This Row],[Tổng giá trị]],0)</f>
        <v>482139</v>
      </c>
      <c r="P126" s="7">
        <f>IF(Table13[[#This Row],[Số còn phải thu ĐK]]&lt;&gt;0,0,IF(Table13[[#This Row],[Phân loại]]="Bán hàng",Table13[[#This Row],[Tổng giá trị]],-Table13[[#This Row],[Tổng giá trị]]))</f>
        <v>0</v>
      </c>
      <c r="Q126" s="32">
        <f t="shared" si="22"/>
        <v>0</v>
      </c>
      <c r="R126" s="7">
        <f>Table13[[#This Row],[Số còn phải thu ĐK]]+Table13[[#This Row],[Giá Trị HD sau CK]]-Table13[[#This Row],[Số tiền đã thu]]</f>
        <v>482139</v>
      </c>
      <c r="S126" s="6">
        <f>IF(Table13[[#This Row],[Ngày hóa đơn]]&lt;&gt;"",Table13[[#This Row],[Ngày hóa đơn]],IF(Table13[[#This Row],[Ngày hạch toán]]&lt;&gt;"",Table13[[#This Row],[Ngày hạch toán]],""))</f>
        <v>46002</v>
      </c>
      <c r="T126" s="7"/>
      <c r="U126" s="6">
        <f>IF(Table13[[#This Row],[Ngày tính CN]]="","",S126+T126)</f>
        <v>46002</v>
      </c>
      <c r="V126" s="32">
        <f ca="1">IF(Table13[[#This Row],[Hạn thanh toán]]="","",IF((U126-NOW())&lt;0,0,(U126-NOW())))</f>
        <v>0</v>
      </c>
      <c r="W126" s="32"/>
      <c r="X126" s="32">
        <f t="shared" ca="1" si="23"/>
        <v>292.35975370370579</v>
      </c>
      <c r="Y126" s="2" t="str">
        <f t="shared" ca="1" si="24"/>
        <v>Nợ quá hạn hơn 120 ngày có khả năng mất thanh toán</v>
      </c>
      <c r="Z126" s="42">
        <f t="shared" si="14"/>
        <v>46002</v>
      </c>
      <c r="AA126" s="42" t="str">
        <f t="shared" si="15"/>
        <v/>
      </c>
      <c r="AD126" s="2" t="str">
        <f>VLOOKUP($A126,MA_KH!$A:$Q,MA_KH!O$1,0)</f>
        <v>MEGA</v>
      </c>
      <c r="AE126" s="2" t="str">
        <f>VLOOKUP($A126,MA_KH!$A:$Q,MA_KH!P$1,0)</f>
        <v>CÔNG TY TNHH MM MEGA MARKET (VIỆT NAM)</v>
      </c>
      <c r="AG126" s="91" t="str">
        <f>Table13[[#This Row],[Số hóa đơn]]&amp;Table13[[#This Row],[Tổng giá trị]]</f>
        <v>00083939482139</v>
      </c>
    </row>
    <row r="127" spans="1:33" ht="25.5" hidden="1" customHeight="1" x14ac:dyDescent="0.2">
      <c r="A127" s="54" t="s">
        <v>197</v>
      </c>
      <c r="B127" s="54" t="s">
        <v>198</v>
      </c>
      <c r="C127" s="55">
        <v>46002</v>
      </c>
      <c r="D127" s="54" t="s">
        <v>14836</v>
      </c>
      <c r="E127" s="55">
        <v>46002</v>
      </c>
      <c r="F127" s="54" t="s">
        <v>18861</v>
      </c>
      <c r="G127" s="54" t="s">
        <v>14837</v>
      </c>
      <c r="H127" s="56">
        <v>2024120</v>
      </c>
      <c r="I127" s="57">
        <v>0</v>
      </c>
      <c r="J127" s="56">
        <v>161930</v>
      </c>
      <c r="K127" s="56">
        <v>2186050</v>
      </c>
      <c r="L127" s="64" t="s">
        <v>41</v>
      </c>
      <c r="M127" s="6" t="str">
        <f>IFERROR(VLOOKUP(Table13[[#This Row],[Số hóa đơn]],'Chi tiết tt Mega gửi'!K:L,2,0),"")</f>
        <v/>
      </c>
      <c r="O127" s="32">
        <f>IF(Table13[[#This Row],[Phân loại]]="Tồn đầu kỳ",Table13[[#This Row],[Tổng giá trị]],0)</f>
        <v>2186050</v>
      </c>
      <c r="P127" s="7">
        <f>IF(Table13[[#This Row],[Số còn phải thu ĐK]]&lt;&gt;0,0,IF(Table13[[#This Row],[Phân loại]]="Bán hàng",Table13[[#This Row],[Tổng giá trị]],-Table13[[#This Row],[Tổng giá trị]]))</f>
        <v>0</v>
      </c>
      <c r="Q127" s="32">
        <f t="shared" si="22"/>
        <v>0</v>
      </c>
      <c r="R127" s="7">
        <f>Table13[[#This Row],[Số còn phải thu ĐK]]+Table13[[#This Row],[Giá Trị HD sau CK]]-Table13[[#This Row],[Số tiền đã thu]]</f>
        <v>2186050</v>
      </c>
      <c r="S127" s="6">
        <f>IF(Table13[[#This Row],[Ngày hóa đơn]]&lt;&gt;"",Table13[[#This Row],[Ngày hóa đơn]],IF(Table13[[#This Row],[Ngày hạch toán]]&lt;&gt;"",Table13[[#This Row],[Ngày hạch toán]],""))</f>
        <v>46002</v>
      </c>
      <c r="T127" s="7"/>
      <c r="U127" s="6">
        <f>IF(Table13[[#This Row],[Ngày tính CN]]="","",S127+T127)</f>
        <v>46002</v>
      </c>
      <c r="V127" s="32">
        <f ca="1">IF(Table13[[#This Row],[Hạn thanh toán]]="","",IF((U127-NOW())&lt;0,0,(U127-NOW())))</f>
        <v>0</v>
      </c>
      <c r="W127" s="32"/>
      <c r="X127" s="32">
        <f t="shared" ca="1" si="23"/>
        <v>292.35975370370579</v>
      </c>
      <c r="Y127" s="2" t="str">
        <f t="shared" ca="1" si="24"/>
        <v>Nợ quá hạn hơn 120 ngày có khả năng mất thanh toán</v>
      </c>
      <c r="Z127" s="42">
        <f t="shared" si="14"/>
        <v>46002</v>
      </c>
      <c r="AA127" s="42" t="str">
        <f t="shared" si="15"/>
        <v/>
      </c>
      <c r="AD127" s="2" t="str">
        <f>VLOOKUP($A127,MA_KH!$A:$Q,MA_KH!O$1,0)</f>
        <v>MEGA</v>
      </c>
      <c r="AE127" s="2" t="str">
        <f>VLOOKUP($A127,MA_KH!$A:$Q,MA_KH!P$1,0)</f>
        <v>CÔNG TY TNHH MM MEGA MARKET (VIỆT NAM)</v>
      </c>
      <c r="AG127" s="91" t="str">
        <f>Table13[[#This Row],[Số hóa đơn]]&amp;Table13[[#This Row],[Tổng giá trị]]</f>
        <v>000839402186050</v>
      </c>
    </row>
    <row r="128" spans="1:33" ht="25.5" hidden="1" customHeight="1" x14ac:dyDescent="0.2">
      <c r="A128" s="58" t="s">
        <v>191</v>
      </c>
      <c r="B128" s="58" t="s">
        <v>192</v>
      </c>
      <c r="C128" s="59">
        <v>46002</v>
      </c>
      <c r="D128" s="58" t="s">
        <v>14838</v>
      </c>
      <c r="E128" s="59">
        <v>46002</v>
      </c>
      <c r="F128" s="58" t="s">
        <v>18862</v>
      </c>
      <c r="G128" s="58" t="s">
        <v>14839</v>
      </c>
      <c r="H128" s="60">
        <v>446425</v>
      </c>
      <c r="I128" s="61">
        <v>0</v>
      </c>
      <c r="J128" s="60">
        <v>35714</v>
      </c>
      <c r="K128" s="60">
        <v>482139</v>
      </c>
      <c r="L128" s="64" t="s">
        <v>41</v>
      </c>
      <c r="M128" s="6" t="str">
        <f>IFERROR(VLOOKUP(Table13[[#This Row],[Số hóa đơn]],'Chi tiết tt Mega gửi'!K:L,2,0),"")</f>
        <v/>
      </c>
      <c r="O128" s="32">
        <f>IF(Table13[[#This Row],[Phân loại]]="Tồn đầu kỳ",Table13[[#This Row],[Tổng giá trị]],0)</f>
        <v>482139</v>
      </c>
      <c r="P128" s="7">
        <f>IF(Table13[[#This Row],[Số còn phải thu ĐK]]&lt;&gt;0,0,IF(Table13[[#This Row],[Phân loại]]="Bán hàng",Table13[[#This Row],[Tổng giá trị]],-Table13[[#This Row],[Tổng giá trị]]))</f>
        <v>0</v>
      </c>
      <c r="Q128" s="32">
        <f t="shared" si="22"/>
        <v>0</v>
      </c>
      <c r="R128" s="7">
        <f>Table13[[#This Row],[Số còn phải thu ĐK]]+Table13[[#This Row],[Giá Trị HD sau CK]]-Table13[[#This Row],[Số tiền đã thu]]</f>
        <v>482139</v>
      </c>
      <c r="S128" s="6">
        <f>IF(Table13[[#This Row],[Ngày hóa đơn]]&lt;&gt;"",Table13[[#This Row],[Ngày hóa đơn]],IF(Table13[[#This Row],[Ngày hạch toán]]&lt;&gt;"",Table13[[#This Row],[Ngày hạch toán]],""))</f>
        <v>46002</v>
      </c>
      <c r="T128" s="7"/>
      <c r="U128" s="6">
        <f>IF(Table13[[#This Row],[Ngày tính CN]]="","",S128+T128)</f>
        <v>46002</v>
      </c>
      <c r="V128" s="32">
        <f ca="1">IF(Table13[[#This Row],[Hạn thanh toán]]="","",IF((U128-NOW())&lt;0,0,(U128-NOW())))</f>
        <v>0</v>
      </c>
      <c r="W128" s="32"/>
      <c r="X128" s="32">
        <f t="shared" ca="1" si="23"/>
        <v>292.35975370370579</v>
      </c>
      <c r="Y128" s="2" t="str">
        <f t="shared" ca="1" si="24"/>
        <v>Nợ quá hạn hơn 120 ngày có khả năng mất thanh toán</v>
      </c>
      <c r="Z128" s="42">
        <f t="shared" si="14"/>
        <v>46002</v>
      </c>
      <c r="AA128" s="42" t="str">
        <f t="shared" si="15"/>
        <v/>
      </c>
      <c r="AD128" s="2" t="str">
        <f>VLOOKUP($A128,MA_KH!$A:$Q,MA_KH!O$1,0)</f>
        <v>MEGA</v>
      </c>
      <c r="AE128" s="2" t="str">
        <f>VLOOKUP($A128,MA_KH!$A:$Q,MA_KH!P$1,0)</f>
        <v>CÔNG TY TNHH MM MEGA MARKET (VIỆT NAM)</v>
      </c>
      <c r="AG128" s="91" t="str">
        <f>Table13[[#This Row],[Số hóa đơn]]&amp;Table13[[#This Row],[Tổng giá trị]]</f>
        <v>00083941482139</v>
      </c>
    </row>
    <row r="129" spans="1:33" ht="25.5" hidden="1" customHeight="1" x14ac:dyDescent="0.2">
      <c r="A129" s="54" t="s">
        <v>101</v>
      </c>
      <c r="B129" s="54" t="s">
        <v>102</v>
      </c>
      <c r="C129" s="55">
        <v>46003</v>
      </c>
      <c r="D129" s="54" t="s">
        <v>14840</v>
      </c>
      <c r="E129" s="55">
        <v>46003</v>
      </c>
      <c r="F129" s="54" t="s">
        <v>18863</v>
      </c>
      <c r="G129" s="54" t="s">
        <v>14841</v>
      </c>
      <c r="H129" s="56">
        <v>315000</v>
      </c>
      <c r="I129" s="57">
        <v>0</v>
      </c>
      <c r="J129" s="56">
        <v>25200</v>
      </c>
      <c r="K129" s="56">
        <v>340200</v>
      </c>
      <c r="L129" s="64" t="s">
        <v>41</v>
      </c>
      <c r="M129" s="6" t="str">
        <f>IFERROR(VLOOKUP(Table13[[#This Row],[Số hóa đơn]],'Chi tiết tt Mega gửi'!K:L,2,0),"")</f>
        <v/>
      </c>
      <c r="O129" s="32">
        <f>IF(Table13[[#This Row],[Phân loại]]="Tồn đầu kỳ",Table13[[#This Row],[Tổng giá trị]],0)</f>
        <v>340200</v>
      </c>
      <c r="P129" s="7">
        <f>IF(Table13[[#This Row],[Số còn phải thu ĐK]]&lt;&gt;0,0,IF(Table13[[#This Row],[Phân loại]]="Bán hàng",Table13[[#This Row],[Tổng giá trị]],-Table13[[#This Row],[Tổng giá trị]]))</f>
        <v>0</v>
      </c>
      <c r="Q129" s="32">
        <f t="shared" si="22"/>
        <v>0</v>
      </c>
      <c r="R129" s="7">
        <f>Table13[[#This Row],[Số còn phải thu ĐK]]+Table13[[#This Row],[Giá Trị HD sau CK]]-Table13[[#This Row],[Số tiền đã thu]]</f>
        <v>340200</v>
      </c>
      <c r="S129" s="6">
        <f>IF(Table13[[#This Row],[Ngày hóa đơn]]&lt;&gt;"",Table13[[#This Row],[Ngày hóa đơn]],IF(Table13[[#This Row],[Ngày hạch toán]]&lt;&gt;"",Table13[[#This Row],[Ngày hạch toán]],""))</f>
        <v>46003</v>
      </c>
      <c r="T129" s="7"/>
      <c r="U129" s="6">
        <f>IF(Table13[[#This Row],[Ngày tính CN]]="","",S129+T129)</f>
        <v>46003</v>
      </c>
      <c r="V129" s="32">
        <f ca="1">IF(Table13[[#This Row],[Hạn thanh toán]]="","",IF((U129-NOW())&lt;0,0,(U129-NOW())))</f>
        <v>0</v>
      </c>
      <c r="W129" s="32"/>
      <c r="X129" s="32">
        <f t="shared" ca="1" si="23"/>
        <v>291.35975370370579</v>
      </c>
      <c r="Y129" s="2" t="str">
        <f t="shared" ca="1" si="24"/>
        <v>Nợ quá hạn hơn 120 ngày có khả năng mất thanh toán</v>
      </c>
      <c r="Z129" s="42">
        <f t="shared" si="14"/>
        <v>46003</v>
      </c>
      <c r="AA129" s="42" t="str">
        <f t="shared" si="15"/>
        <v/>
      </c>
      <c r="AD129" s="2" t="str">
        <f>VLOOKUP($A129,MA_KH!$A:$Q,MA_KH!O$1,0)</f>
        <v>MEGA</v>
      </c>
      <c r="AE129" s="2" t="str">
        <f>VLOOKUP($A129,MA_KH!$A:$Q,MA_KH!P$1,0)</f>
        <v>CÔNG TY TNHH MM MEGA MARKET (VIỆT NAM)</v>
      </c>
      <c r="AG129" s="91" t="str">
        <f>Table13[[#This Row],[Số hóa đơn]]&amp;Table13[[#This Row],[Tổng giá trị]]</f>
        <v>00087339340200</v>
      </c>
    </row>
    <row r="130" spans="1:33" ht="25.5" hidden="1" customHeight="1" x14ac:dyDescent="0.2">
      <c r="A130" s="58" t="s">
        <v>101</v>
      </c>
      <c r="B130" s="58" t="s">
        <v>102</v>
      </c>
      <c r="C130" s="59">
        <v>46003</v>
      </c>
      <c r="D130" s="58" t="s">
        <v>14842</v>
      </c>
      <c r="E130" s="59">
        <v>46003</v>
      </c>
      <c r="F130" s="58" t="s">
        <v>18864</v>
      </c>
      <c r="G130" s="58" t="s">
        <v>14843</v>
      </c>
      <c r="H130" s="60">
        <v>828080</v>
      </c>
      <c r="I130" s="61">
        <v>0</v>
      </c>
      <c r="J130" s="60">
        <v>66246</v>
      </c>
      <c r="K130" s="60">
        <v>894326</v>
      </c>
      <c r="L130" s="64" t="s">
        <v>41</v>
      </c>
      <c r="M130" s="6" t="str">
        <f>IFERROR(VLOOKUP(Table13[[#This Row],[Số hóa đơn]],'Chi tiết tt Mega gửi'!K:L,2,0),"")</f>
        <v/>
      </c>
      <c r="O130" s="32">
        <f>IF(Table13[[#This Row],[Phân loại]]="Tồn đầu kỳ",Table13[[#This Row],[Tổng giá trị]],0)</f>
        <v>894326</v>
      </c>
      <c r="P130" s="7">
        <f>IF(Table13[[#This Row],[Số còn phải thu ĐK]]&lt;&gt;0,0,IF(Table13[[#This Row],[Phân loại]]="Bán hàng",Table13[[#This Row],[Tổng giá trị]],-Table13[[#This Row],[Tổng giá trị]]))</f>
        <v>0</v>
      </c>
      <c r="Q130" s="32">
        <f t="shared" si="22"/>
        <v>0</v>
      </c>
      <c r="R130" s="7">
        <f>Table13[[#This Row],[Số còn phải thu ĐK]]+Table13[[#This Row],[Giá Trị HD sau CK]]-Table13[[#This Row],[Số tiền đã thu]]</f>
        <v>894326</v>
      </c>
      <c r="S130" s="6">
        <f>IF(Table13[[#This Row],[Ngày hóa đơn]]&lt;&gt;"",Table13[[#This Row],[Ngày hóa đơn]],IF(Table13[[#This Row],[Ngày hạch toán]]&lt;&gt;"",Table13[[#This Row],[Ngày hạch toán]],""))</f>
        <v>46003</v>
      </c>
      <c r="T130" s="7"/>
      <c r="U130" s="6">
        <f>IF(Table13[[#This Row],[Ngày tính CN]]="","",S130+T130)</f>
        <v>46003</v>
      </c>
      <c r="V130" s="32">
        <f ca="1">IF(Table13[[#This Row],[Hạn thanh toán]]="","",IF((U130-NOW())&lt;0,0,(U130-NOW())))</f>
        <v>0</v>
      </c>
      <c r="W130" s="32"/>
      <c r="X130" s="32">
        <f t="shared" ca="1" si="23"/>
        <v>291.35975370370579</v>
      </c>
      <c r="Y130" s="2" t="str">
        <f t="shared" ca="1" si="24"/>
        <v>Nợ quá hạn hơn 120 ngày có khả năng mất thanh toán</v>
      </c>
      <c r="Z130" s="42">
        <f t="shared" si="14"/>
        <v>46003</v>
      </c>
      <c r="AA130" s="42" t="str">
        <f t="shared" si="15"/>
        <v/>
      </c>
      <c r="AD130" s="2" t="str">
        <f>VLOOKUP($A130,MA_KH!$A:$Q,MA_KH!O$1,0)</f>
        <v>MEGA</v>
      </c>
      <c r="AE130" s="2" t="str">
        <f>VLOOKUP($A130,MA_KH!$A:$Q,MA_KH!P$1,0)</f>
        <v>CÔNG TY TNHH MM MEGA MARKET (VIỆT NAM)</v>
      </c>
      <c r="AG130" s="91" t="str">
        <f>Table13[[#This Row],[Số hóa đơn]]&amp;Table13[[#This Row],[Tổng giá trị]]</f>
        <v>00087341894326</v>
      </c>
    </row>
    <row r="131" spans="1:33" ht="25.5" hidden="1" customHeight="1" x14ac:dyDescent="0.2">
      <c r="A131" s="58" t="s">
        <v>250</v>
      </c>
      <c r="B131" s="58" t="s">
        <v>251</v>
      </c>
      <c r="C131" s="59">
        <v>46003</v>
      </c>
      <c r="D131" s="58" t="s">
        <v>14844</v>
      </c>
      <c r="E131" s="59">
        <v>46003</v>
      </c>
      <c r="F131" s="58" t="s">
        <v>18865</v>
      </c>
      <c r="G131" s="58" t="s">
        <v>14845</v>
      </c>
      <c r="H131" s="60">
        <v>652500</v>
      </c>
      <c r="I131" s="61">
        <v>0</v>
      </c>
      <c r="J131" s="60">
        <v>52200</v>
      </c>
      <c r="K131" s="60">
        <v>704700</v>
      </c>
      <c r="L131" s="64" t="s">
        <v>41</v>
      </c>
      <c r="M131" s="6" t="str">
        <f>IFERROR(VLOOKUP(Table13[[#This Row],[Số hóa đơn]],'Chi tiết tt Mega gửi'!K:L,2,0),"")</f>
        <v/>
      </c>
      <c r="O131" s="32">
        <f>IF(Table13[[#This Row],[Phân loại]]="Tồn đầu kỳ",Table13[[#This Row],[Tổng giá trị]],0)</f>
        <v>704700</v>
      </c>
      <c r="P131" s="7">
        <f>IF(Table13[[#This Row],[Số còn phải thu ĐK]]&lt;&gt;0,0,IF(Table13[[#This Row],[Phân loại]]="Bán hàng",Table13[[#This Row],[Tổng giá trị]],-Table13[[#This Row],[Tổng giá trị]]))</f>
        <v>0</v>
      </c>
      <c r="Q131" s="32">
        <f>IF(M131&lt;&gt;"",IF(O131&lt;&gt;0,O131,P131),0)</f>
        <v>0</v>
      </c>
      <c r="R131" s="7">
        <f>Table13[[#This Row],[Số còn phải thu ĐK]]+Table13[[#This Row],[Giá Trị HD sau CK]]-Table13[[#This Row],[Số tiền đã thu]]</f>
        <v>704700</v>
      </c>
      <c r="S131" s="6">
        <f>IF(Table13[[#This Row],[Ngày hóa đơn]]&lt;&gt;"",Table13[[#This Row],[Ngày hóa đơn]],IF(Table13[[#This Row],[Ngày hạch toán]]&lt;&gt;"",Table13[[#This Row],[Ngày hạch toán]],""))</f>
        <v>46003</v>
      </c>
      <c r="T131" s="7"/>
      <c r="U131" s="6">
        <f>IF(Table13[[#This Row],[Ngày tính CN]]="","",S131+T131)</f>
        <v>46003</v>
      </c>
      <c r="V131" s="32">
        <f ca="1">IF(Table13[[#This Row],[Hạn thanh toán]]="","",IF((U131-NOW())&lt;0,0,(U131-NOW())))</f>
        <v>0</v>
      </c>
      <c r="W131" s="32"/>
      <c r="X131" s="32">
        <f ca="1">IF(OR(U131="",R131=0),"",IF((U131-NOW())&lt;0,-(U131-NOW()),0))</f>
        <v>291.35975370370579</v>
      </c>
      <c r="Y131" s="2" t="str">
        <f ca="1">IF(R131=0,"Đã thanh toán",IF(X131="","",IF(X131&lt;=0,"Chưa đến hạn thanh toán",IF(X131&lt;=30,"Nợ quá hạn 30 ngày",IF(X131&lt;=60,"Nợ quá hạn từ 30 ngày đến 60 ngày",IF(X131&lt;=90,"Nợ quá hạn từ 60 ngày đến 90 ngày",IF(X131&lt;=120,"Nợ quá hạn từ 90 ngày đến 120 ngày","Nợ quá hạn hơn 120 ngày có khả năng mất thanh toán")))))))</f>
        <v>Nợ quá hạn hơn 120 ngày có khả năng mất thanh toán</v>
      </c>
      <c r="Z131" s="42">
        <f t="shared" si="14"/>
        <v>46003</v>
      </c>
      <c r="AA131" s="42" t="str">
        <f t="shared" si="15"/>
        <v/>
      </c>
      <c r="AD131" s="2" t="str">
        <f>VLOOKUP($A131,MA_KH!$A:$Q,MA_KH!O$1,0)</f>
        <v>MEGA</v>
      </c>
      <c r="AE131" s="2" t="str">
        <f>VLOOKUP($A131,MA_KH!$A:$Q,MA_KH!P$1,0)</f>
        <v>CÔNG TY TNHH MM MEGA MARKET (VIỆT NAM)</v>
      </c>
      <c r="AG131" s="91" t="str">
        <f>Table13[[#This Row],[Số hóa đơn]]&amp;Table13[[#This Row],[Tổng giá trị]]</f>
        <v>00084126704700</v>
      </c>
    </row>
    <row r="132" spans="1:33" ht="25.5" hidden="1" customHeight="1" x14ac:dyDescent="0.2">
      <c r="A132" s="58" t="s">
        <v>101</v>
      </c>
      <c r="B132" s="58" t="s">
        <v>102</v>
      </c>
      <c r="C132" s="59">
        <v>46004</v>
      </c>
      <c r="D132" s="58" t="s">
        <v>14846</v>
      </c>
      <c r="E132" s="59">
        <v>46004</v>
      </c>
      <c r="F132" s="58" t="s">
        <v>18866</v>
      </c>
      <c r="G132" s="58" t="s">
        <v>14847</v>
      </c>
      <c r="H132" s="60">
        <v>1632440</v>
      </c>
      <c r="I132" s="61">
        <v>0</v>
      </c>
      <c r="J132" s="60">
        <v>130595</v>
      </c>
      <c r="K132" s="60">
        <v>1763035</v>
      </c>
      <c r="L132" s="64" t="s">
        <v>41</v>
      </c>
      <c r="M132" s="6" t="str">
        <f>IFERROR(VLOOKUP(Table13[[#This Row],[Số hóa đơn]],'Chi tiết tt Mega gửi'!K:L,2,0),"")</f>
        <v/>
      </c>
      <c r="O132" s="32">
        <f>IF(Table13[[#This Row],[Phân loại]]="Tồn đầu kỳ",Table13[[#This Row],[Tổng giá trị]],0)</f>
        <v>1763035</v>
      </c>
      <c r="P132" s="7">
        <f>IF(Table13[[#This Row],[Số còn phải thu ĐK]]&lt;&gt;0,0,IF(Table13[[#This Row],[Phân loại]]="Bán hàng",Table13[[#This Row],[Tổng giá trị]],-Table13[[#This Row],[Tổng giá trị]]))</f>
        <v>0</v>
      </c>
      <c r="Q132" s="32">
        <f>IF(M132&lt;&gt;"",IF(O132&lt;&gt;0,O132,P132),0)</f>
        <v>0</v>
      </c>
      <c r="R132" s="7">
        <f>Table13[[#This Row],[Số còn phải thu ĐK]]+Table13[[#This Row],[Giá Trị HD sau CK]]-Table13[[#This Row],[Số tiền đã thu]]</f>
        <v>1763035</v>
      </c>
      <c r="S132" s="6">
        <f>IF(Table13[[#This Row],[Ngày hóa đơn]]&lt;&gt;"",Table13[[#This Row],[Ngày hóa đơn]],IF(Table13[[#This Row],[Ngày hạch toán]]&lt;&gt;"",Table13[[#This Row],[Ngày hạch toán]],""))</f>
        <v>46004</v>
      </c>
      <c r="T132" s="7"/>
      <c r="U132" s="6">
        <f>IF(Table13[[#This Row],[Ngày tính CN]]="","",S132+T132)</f>
        <v>46004</v>
      </c>
      <c r="V132" s="32">
        <f ca="1">IF(Table13[[#This Row],[Hạn thanh toán]]="","",IF((U132-NOW())&lt;0,0,(U132-NOW())))</f>
        <v>0</v>
      </c>
      <c r="W132" s="32"/>
      <c r="X132" s="32">
        <f ca="1">IF(OR(U132="",R132=0),"",IF((U132-NOW())&lt;0,-(U132-NOW()),0))</f>
        <v>290.35975370370579</v>
      </c>
      <c r="Y132" s="2" t="str">
        <f ca="1">IF(R132=0,"Đã thanh toán",IF(X132="","",IF(X132&lt;=0,"Chưa đến hạn thanh toán",IF(X132&lt;=30,"Nợ quá hạn 30 ngày",IF(X132&lt;=60,"Nợ quá hạn từ 30 ngày đến 60 ngày",IF(X132&lt;=90,"Nợ quá hạn từ 60 ngày đến 90 ngày",IF(X132&lt;=120,"Nợ quá hạn từ 90 ngày đến 120 ngày","Nợ quá hạn hơn 120 ngày có khả năng mất thanh toán")))))))</f>
        <v>Nợ quá hạn hơn 120 ngày có khả năng mất thanh toán</v>
      </c>
      <c r="Z132" s="42">
        <f t="shared" ref="Z132:Z195" si="25">IF(S132="","",S132)</f>
        <v>46004</v>
      </c>
      <c r="AA132" s="42" t="str">
        <f t="shared" ref="AA132:AA195" si="26">IF(M132="","",M132)</f>
        <v/>
      </c>
      <c r="AD132" s="2" t="str">
        <f>VLOOKUP($A132,MA_KH!$A:$Q,MA_KH!O$1,0)</f>
        <v>MEGA</v>
      </c>
      <c r="AE132" s="2" t="str">
        <f>VLOOKUP($A132,MA_KH!$A:$Q,MA_KH!P$1,0)</f>
        <v>CÔNG TY TNHH MM MEGA MARKET (VIỆT NAM)</v>
      </c>
      <c r="AG132" s="91" t="str">
        <f>Table13[[#This Row],[Số hóa đơn]]&amp;Table13[[#This Row],[Tổng giá trị]]</f>
        <v>000873431763035</v>
      </c>
    </row>
    <row r="133" spans="1:33" ht="25.5" hidden="1" customHeight="1" x14ac:dyDescent="0.2">
      <c r="A133" s="54" t="s">
        <v>189</v>
      </c>
      <c r="B133" s="54" t="s">
        <v>190</v>
      </c>
      <c r="C133" s="55">
        <v>46004</v>
      </c>
      <c r="D133" s="54" t="s">
        <v>14777</v>
      </c>
      <c r="E133" s="55">
        <v>46004</v>
      </c>
      <c r="F133" s="54" t="s">
        <v>18867</v>
      </c>
      <c r="G133" s="54" t="s">
        <v>14848</v>
      </c>
      <c r="H133" s="56">
        <v>8162790</v>
      </c>
      <c r="I133" s="57">
        <v>0</v>
      </c>
      <c r="J133" s="56">
        <v>653023</v>
      </c>
      <c r="K133" s="56">
        <v>8815813</v>
      </c>
      <c r="L133" s="64" t="s">
        <v>41</v>
      </c>
      <c r="M133" s="6" t="str">
        <f>IFERROR(VLOOKUP(Table13[[#This Row],[Số hóa đơn]],'Chi tiết tt Mega gửi'!K:L,2,0),"")</f>
        <v/>
      </c>
      <c r="O133" s="32">
        <f>IF(Table13[[#This Row],[Phân loại]]="Tồn đầu kỳ",Table13[[#This Row],[Tổng giá trị]],0)</f>
        <v>8815813</v>
      </c>
      <c r="P133" s="7">
        <f>IF(Table13[[#This Row],[Số còn phải thu ĐK]]&lt;&gt;0,0,IF(Table13[[#This Row],[Phân loại]]="Bán hàng",Table13[[#This Row],[Tổng giá trị]],-Table13[[#This Row],[Tổng giá trị]]))</f>
        <v>0</v>
      </c>
      <c r="Q133" s="32">
        <f t="shared" ref="Q133:Q144" si="27">IF(M133&lt;&gt;"",IF(O133&lt;&gt;0,O133,P133),0)</f>
        <v>0</v>
      </c>
      <c r="R133" s="7">
        <f>Table13[[#This Row],[Số còn phải thu ĐK]]+Table13[[#This Row],[Giá Trị HD sau CK]]-Table13[[#This Row],[Số tiền đã thu]]</f>
        <v>8815813</v>
      </c>
      <c r="S133" s="6">
        <f>IF(Table13[[#This Row],[Ngày hóa đơn]]&lt;&gt;"",Table13[[#This Row],[Ngày hóa đơn]],IF(Table13[[#This Row],[Ngày hạch toán]]&lt;&gt;"",Table13[[#This Row],[Ngày hạch toán]],""))</f>
        <v>46004</v>
      </c>
      <c r="T133" s="7"/>
      <c r="U133" s="6">
        <f>IF(Table13[[#This Row],[Ngày tính CN]]="","",S133+T133)</f>
        <v>46004</v>
      </c>
      <c r="V133" s="32">
        <f ca="1">IF(Table13[[#This Row],[Hạn thanh toán]]="","",IF((U133-NOW())&lt;0,0,(U133-NOW())))</f>
        <v>0</v>
      </c>
      <c r="W133" s="32"/>
      <c r="X133" s="32">
        <f t="shared" ref="X133:X144" ca="1" si="28">IF(OR(U133="",R133=0),"",IF((U133-NOW())&lt;0,-(U133-NOW()),0))</f>
        <v>290.35975370370579</v>
      </c>
      <c r="Y133" s="2" t="str">
        <f t="shared" ref="Y133:Y144" ca="1" si="29">IF(R133=0,"Đã thanh toán",IF(X133="","",IF(X133&lt;=0,"Chưa đến hạn thanh toán",IF(X133&lt;=30,"Nợ quá hạn 30 ngày",IF(X133&lt;=60,"Nợ quá hạn từ 30 ngày đến 60 ngày",IF(X133&lt;=90,"Nợ quá hạn từ 60 ngày đến 90 ngày",IF(X133&lt;=120,"Nợ quá hạn từ 90 ngày đến 120 ngày","Nợ quá hạn hơn 120 ngày có khả năng mất thanh toán")))))))</f>
        <v>Nợ quá hạn hơn 120 ngày có khả năng mất thanh toán</v>
      </c>
      <c r="Z133" s="42">
        <f t="shared" si="25"/>
        <v>46004</v>
      </c>
      <c r="AA133" s="42" t="str">
        <f t="shared" si="26"/>
        <v/>
      </c>
      <c r="AD133" s="2" t="str">
        <f>VLOOKUP($A133,MA_KH!$A:$Q,MA_KH!O$1,0)</f>
        <v>MEGA</v>
      </c>
      <c r="AE133" s="2" t="str">
        <f>VLOOKUP($A133,MA_KH!$A:$Q,MA_KH!P$1,0)</f>
        <v>CÔNG TY TNHH MM MEGA MARKET (VIỆT NAM)</v>
      </c>
      <c r="AG133" s="91" t="str">
        <f>Table13[[#This Row],[Số hóa đơn]]&amp;Table13[[#This Row],[Tổng giá trị]]</f>
        <v>000841278815813</v>
      </c>
    </row>
    <row r="134" spans="1:33" ht="25.5" hidden="1" customHeight="1" x14ac:dyDescent="0.2">
      <c r="A134" s="54" t="s">
        <v>189</v>
      </c>
      <c r="B134" s="54" t="s">
        <v>190</v>
      </c>
      <c r="C134" s="55">
        <v>46004</v>
      </c>
      <c r="D134" s="54" t="s">
        <v>14778</v>
      </c>
      <c r="E134" s="55">
        <v>46004</v>
      </c>
      <c r="F134" s="54" t="s">
        <v>18868</v>
      </c>
      <c r="G134" s="54" t="s">
        <v>14849</v>
      </c>
      <c r="H134" s="56">
        <v>2678550</v>
      </c>
      <c r="I134" s="57">
        <v>0</v>
      </c>
      <c r="J134" s="56">
        <v>214284</v>
      </c>
      <c r="K134" s="56">
        <v>2892834</v>
      </c>
      <c r="L134" s="64" t="s">
        <v>41</v>
      </c>
      <c r="M134" s="6" t="str">
        <f>IFERROR(VLOOKUP(Table13[[#This Row],[Số hóa đơn]],'Chi tiết tt Mega gửi'!K:L,2,0),"")</f>
        <v/>
      </c>
      <c r="O134" s="32">
        <f>IF(Table13[[#This Row],[Phân loại]]="Tồn đầu kỳ",Table13[[#This Row],[Tổng giá trị]],0)</f>
        <v>2892834</v>
      </c>
      <c r="P134" s="7">
        <f>IF(Table13[[#This Row],[Số còn phải thu ĐK]]&lt;&gt;0,0,IF(Table13[[#This Row],[Phân loại]]="Bán hàng",Table13[[#This Row],[Tổng giá trị]],-Table13[[#This Row],[Tổng giá trị]]))</f>
        <v>0</v>
      </c>
      <c r="Q134" s="32">
        <f t="shared" si="27"/>
        <v>0</v>
      </c>
      <c r="R134" s="7">
        <f>Table13[[#This Row],[Số còn phải thu ĐK]]+Table13[[#This Row],[Giá Trị HD sau CK]]-Table13[[#This Row],[Số tiền đã thu]]</f>
        <v>2892834</v>
      </c>
      <c r="S134" s="6">
        <f>IF(Table13[[#This Row],[Ngày hóa đơn]]&lt;&gt;"",Table13[[#This Row],[Ngày hóa đơn]],IF(Table13[[#This Row],[Ngày hạch toán]]&lt;&gt;"",Table13[[#This Row],[Ngày hạch toán]],""))</f>
        <v>46004</v>
      </c>
      <c r="T134" s="7"/>
      <c r="U134" s="6">
        <f>IF(Table13[[#This Row],[Ngày tính CN]]="","",S134+T134)</f>
        <v>46004</v>
      </c>
      <c r="V134" s="32">
        <f ca="1">IF(Table13[[#This Row],[Hạn thanh toán]]="","",IF((U134-NOW())&lt;0,0,(U134-NOW())))</f>
        <v>0</v>
      </c>
      <c r="W134" s="32"/>
      <c r="X134" s="32">
        <f t="shared" ca="1" si="28"/>
        <v>290.35975370370579</v>
      </c>
      <c r="Y134" s="2" t="str">
        <f t="shared" ca="1" si="29"/>
        <v>Nợ quá hạn hơn 120 ngày có khả năng mất thanh toán</v>
      </c>
      <c r="Z134" s="42">
        <f t="shared" si="25"/>
        <v>46004</v>
      </c>
      <c r="AA134" s="42" t="str">
        <f t="shared" si="26"/>
        <v/>
      </c>
      <c r="AD134" s="2" t="str">
        <f>VLOOKUP($A134,MA_KH!$A:$Q,MA_KH!O$1,0)</f>
        <v>MEGA</v>
      </c>
      <c r="AE134" s="2" t="str">
        <f>VLOOKUP($A134,MA_KH!$A:$Q,MA_KH!P$1,0)</f>
        <v>CÔNG TY TNHH MM MEGA MARKET (VIỆT NAM)</v>
      </c>
      <c r="AG134" s="91" t="str">
        <f>Table13[[#This Row],[Số hóa đơn]]&amp;Table13[[#This Row],[Tổng giá trị]]</f>
        <v>000841282892834</v>
      </c>
    </row>
    <row r="135" spans="1:33" ht="25.5" hidden="1" customHeight="1" x14ac:dyDescent="0.2">
      <c r="A135" s="54" t="s">
        <v>189</v>
      </c>
      <c r="B135" s="54" t="s">
        <v>190</v>
      </c>
      <c r="C135" s="55">
        <v>46004</v>
      </c>
      <c r="D135" s="54" t="s">
        <v>14774</v>
      </c>
      <c r="E135" s="55">
        <v>46004</v>
      </c>
      <c r="F135" s="54" t="s">
        <v>18869</v>
      </c>
      <c r="G135" s="54" t="s">
        <v>14850</v>
      </c>
      <c r="H135" s="56">
        <v>3964760</v>
      </c>
      <c r="I135" s="57">
        <v>0</v>
      </c>
      <c r="J135" s="56">
        <v>317181</v>
      </c>
      <c r="K135" s="56">
        <v>4281941</v>
      </c>
      <c r="L135" s="64" t="s">
        <v>41</v>
      </c>
      <c r="M135" s="6" t="str">
        <f>IFERROR(VLOOKUP(Table13[[#This Row],[Số hóa đơn]],'Chi tiết tt Mega gửi'!K:L,2,0),"")</f>
        <v/>
      </c>
      <c r="O135" s="32">
        <f>IF(Table13[[#This Row],[Phân loại]]="Tồn đầu kỳ",Table13[[#This Row],[Tổng giá trị]],0)</f>
        <v>4281941</v>
      </c>
      <c r="P135" s="7">
        <f>IF(Table13[[#This Row],[Số còn phải thu ĐK]]&lt;&gt;0,0,IF(Table13[[#This Row],[Phân loại]]="Bán hàng",Table13[[#This Row],[Tổng giá trị]],-Table13[[#This Row],[Tổng giá trị]]))</f>
        <v>0</v>
      </c>
      <c r="Q135" s="32">
        <f t="shared" si="27"/>
        <v>0</v>
      </c>
      <c r="R135" s="7">
        <f>Table13[[#This Row],[Số còn phải thu ĐK]]+Table13[[#This Row],[Giá Trị HD sau CK]]-Table13[[#This Row],[Số tiền đã thu]]</f>
        <v>4281941</v>
      </c>
      <c r="S135" s="6">
        <f>IF(Table13[[#This Row],[Ngày hóa đơn]]&lt;&gt;"",Table13[[#This Row],[Ngày hóa đơn]],IF(Table13[[#This Row],[Ngày hạch toán]]&lt;&gt;"",Table13[[#This Row],[Ngày hạch toán]],""))</f>
        <v>46004</v>
      </c>
      <c r="T135" s="7"/>
      <c r="U135" s="6">
        <f>IF(Table13[[#This Row],[Ngày tính CN]]="","",S135+T135)</f>
        <v>46004</v>
      </c>
      <c r="V135" s="32">
        <f ca="1">IF(Table13[[#This Row],[Hạn thanh toán]]="","",IF((U135-NOW())&lt;0,0,(U135-NOW())))</f>
        <v>0</v>
      </c>
      <c r="W135" s="32"/>
      <c r="X135" s="32">
        <f t="shared" ca="1" si="28"/>
        <v>290.35975370370579</v>
      </c>
      <c r="Y135" s="2" t="str">
        <f t="shared" ca="1" si="29"/>
        <v>Nợ quá hạn hơn 120 ngày có khả năng mất thanh toán</v>
      </c>
      <c r="Z135" s="42">
        <f t="shared" si="25"/>
        <v>46004</v>
      </c>
      <c r="AA135" s="42" t="str">
        <f t="shared" si="26"/>
        <v/>
      </c>
      <c r="AD135" s="2" t="str">
        <f>VLOOKUP($A135,MA_KH!$A:$Q,MA_KH!O$1,0)</f>
        <v>MEGA</v>
      </c>
      <c r="AE135" s="2" t="str">
        <f>VLOOKUP($A135,MA_KH!$A:$Q,MA_KH!P$1,0)</f>
        <v>CÔNG TY TNHH MM MEGA MARKET (VIỆT NAM)</v>
      </c>
      <c r="AG135" s="91" t="str">
        <f>Table13[[#This Row],[Số hóa đơn]]&amp;Table13[[#This Row],[Tổng giá trị]]</f>
        <v>000841294281941</v>
      </c>
    </row>
    <row r="136" spans="1:33" ht="25.5" hidden="1" customHeight="1" x14ac:dyDescent="0.2">
      <c r="A136" s="54" t="s">
        <v>189</v>
      </c>
      <c r="B136" s="54" t="s">
        <v>190</v>
      </c>
      <c r="C136" s="55">
        <v>46004</v>
      </c>
      <c r="D136" s="54" t="s">
        <v>14776</v>
      </c>
      <c r="E136" s="55">
        <v>46004</v>
      </c>
      <c r="F136" s="54" t="s">
        <v>18870</v>
      </c>
      <c r="G136" s="54" t="s">
        <v>14851</v>
      </c>
      <c r="H136" s="56">
        <v>630000</v>
      </c>
      <c r="I136" s="57">
        <v>0</v>
      </c>
      <c r="J136" s="56">
        <v>50400</v>
      </c>
      <c r="K136" s="56">
        <v>680400</v>
      </c>
      <c r="L136" s="64" t="s">
        <v>41</v>
      </c>
      <c r="M136" s="6" t="str">
        <f>IFERROR(VLOOKUP(Table13[[#This Row],[Số hóa đơn]],'Chi tiết tt Mega gửi'!K:L,2,0),"")</f>
        <v/>
      </c>
      <c r="O136" s="32">
        <f>IF(Table13[[#This Row],[Phân loại]]="Tồn đầu kỳ",Table13[[#This Row],[Tổng giá trị]],0)</f>
        <v>680400</v>
      </c>
      <c r="P136" s="7">
        <f>IF(Table13[[#This Row],[Số còn phải thu ĐK]]&lt;&gt;0,0,IF(Table13[[#This Row],[Phân loại]]="Bán hàng",Table13[[#This Row],[Tổng giá trị]],-Table13[[#This Row],[Tổng giá trị]]))</f>
        <v>0</v>
      </c>
      <c r="Q136" s="32">
        <f t="shared" si="27"/>
        <v>0</v>
      </c>
      <c r="R136" s="7">
        <f>Table13[[#This Row],[Số còn phải thu ĐK]]+Table13[[#This Row],[Giá Trị HD sau CK]]-Table13[[#This Row],[Số tiền đã thu]]</f>
        <v>680400</v>
      </c>
      <c r="S136" s="6">
        <f>IF(Table13[[#This Row],[Ngày hóa đơn]]&lt;&gt;"",Table13[[#This Row],[Ngày hóa đơn]],IF(Table13[[#This Row],[Ngày hạch toán]]&lt;&gt;"",Table13[[#This Row],[Ngày hạch toán]],""))</f>
        <v>46004</v>
      </c>
      <c r="T136" s="7"/>
      <c r="U136" s="6">
        <f>IF(Table13[[#This Row],[Ngày tính CN]]="","",S136+T136)</f>
        <v>46004</v>
      </c>
      <c r="V136" s="32">
        <f ca="1">IF(Table13[[#This Row],[Hạn thanh toán]]="","",IF((U136-NOW())&lt;0,0,(U136-NOW())))</f>
        <v>0</v>
      </c>
      <c r="W136" s="32"/>
      <c r="X136" s="32">
        <f t="shared" ca="1" si="28"/>
        <v>290.35975370370579</v>
      </c>
      <c r="Y136" s="2" t="str">
        <f t="shared" ca="1" si="29"/>
        <v>Nợ quá hạn hơn 120 ngày có khả năng mất thanh toán</v>
      </c>
      <c r="Z136" s="42">
        <f t="shared" si="25"/>
        <v>46004</v>
      </c>
      <c r="AA136" s="42" t="str">
        <f t="shared" si="26"/>
        <v/>
      </c>
      <c r="AD136" s="2" t="str">
        <f>VLOOKUP($A136,MA_KH!$A:$Q,MA_KH!O$1,0)</f>
        <v>MEGA</v>
      </c>
      <c r="AE136" s="2" t="str">
        <f>VLOOKUP($A136,MA_KH!$A:$Q,MA_KH!P$1,0)</f>
        <v>CÔNG TY TNHH MM MEGA MARKET (VIỆT NAM)</v>
      </c>
      <c r="AG136" s="91" t="str">
        <f>Table13[[#This Row],[Số hóa đơn]]&amp;Table13[[#This Row],[Tổng giá trị]]</f>
        <v>00084130680400</v>
      </c>
    </row>
    <row r="137" spans="1:33" ht="25.5" hidden="1" customHeight="1" x14ac:dyDescent="0.2">
      <c r="A137" s="58" t="s">
        <v>189</v>
      </c>
      <c r="B137" s="58" t="s">
        <v>190</v>
      </c>
      <c r="C137" s="59">
        <v>46004</v>
      </c>
      <c r="D137" s="58" t="s">
        <v>14775</v>
      </c>
      <c r="E137" s="59">
        <v>46004</v>
      </c>
      <c r="F137" s="58" t="s">
        <v>18871</v>
      </c>
      <c r="G137" s="58" t="s">
        <v>14852</v>
      </c>
      <c r="H137" s="60">
        <v>8744280</v>
      </c>
      <c r="I137" s="61">
        <v>0</v>
      </c>
      <c r="J137" s="60">
        <v>699542</v>
      </c>
      <c r="K137" s="60">
        <v>9443822</v>
      </c>
      <c r="L137" s="64" t="s">
        <v>41</v>
      </c>
      <c r="M137" s="6" t="str">
        <f>IFERROR(VLOOKUP(Table13[[#This Row],[Số hóa đơn]],'Chi tiết tt Mega gửi'!K:L,2,0),"")</f>
        <v/>
      </c>
      <c r="O137" s="32">
        <f>IF(Table13[[#This Row],[Phân loại]]="Tồn đầu kỳ",Table13[[#This Row],[Tổng giá trị]],0)</f>
        <v>9443822</v>
      </c>
      <c r="P137" s="7">
        <f>IF(Table13[[#This Row],[Số còn phải thu ĐK]]&lt;&gt;0,0,IF(Table13[[#This Row],[Phân loại]]="Bán hàng",Table13[[#This Row],[Tổng giá trị]],-Table13[[#This Row],[Tổng giá trị]]))</f>
        <v>0</v>
      </c>
      <c r="Q137" s="32">
        <f t="shared" si="27"/>
        <v>0</v>
      </c>
      <c r="R137" s="7">
        <f>Table13[[#This Row],[Số còn phải thu ĐK]]+Table13[[#This Row],[Giá Trị HD sau CK]]-Table13[[#This Row],[Số tiền đã thu]]</f>
        <v>9443822</v>
      </c>
      <c r="S137" s="6">
        <f>IF(Table13[[#This Row],[Ngày hóa đơn]]&lt;&gt;"",Table13[[#This Row],[Ngày hóa đơn]],IF(Table13[[#This Row],[Ngày hạch toán]]&lt;&gt;"",Table13[[#This Row],[Ngày hạch toán]],""))</f>
        <v>46004</v>
      </c>
      <c r="T137" s="7"/>
      <c r="U137" s="6">
        <f>IF(Table13[[#This Row],[Ngày tính CN]]="","",S137+T137)</f>
        <v>46004</v>
      </c>
      <c r="V137" s="32">
        <f ca="1">IF(Table13[[#This Row],[Hạn thanh toán]]="","",IF((U137-NOW())&lt;0,0,(U137-NOW())))</f>
        <v>0</v>
      </c>
      <c r="W137" s="32"/>
      <c r="X137" s="32">
        <f t="shared" ca="1" si="28"/>
        <v>290.35975370370579</v>
      </c>
      <c r="Y137" s="2" t="str">
        <f t="shared" ca="1" si="29"/>
        <v>Nợ quá hạn hơn 120 ngày có khả năng mất thanh toán</v>
      </c>
      <c r="Z137" s="42">
        <f t="shared" si="25"/>
        <v>46004</v>
      </c>
      <c r="AA137" s="42" t="str">
        <f t="shared" si="26"/>
        <v/>
      </c>
      <c r="AD137" s="2" t="str">
        <f>VLOOKUP($A137,MA_KH!$A:$Q,MA_KH!O$1,0)</f>
        <v>MEGA</v>
      </c>
      <c r="AE137" s="2" t="str">
        <f>VLOOKUP($A137,MA_KH!$A:$Q,MA_KH!P$1,0)</f>
        <v>CÔNG TY TNHH MM MEGA MARKET (VIỆT NAM)</v>
      </c>
      <c r="AG137" s="91" t="str">
        <f>Table13[[#This Row],[Số hóa đơn]]&amp;Table13[[#This Row],[Tổng giá trị]]</f>
        <v>000841319443822</v>
      </c>
    </row>
    <row r="138" spans="1:33" ht="25.5" hidden="1" customHeight="1" x14ac:dyDescent="0.2">
      <c r="A138" s="54" t="s">
        <v>201</v>
      </c>
      <c r="B138" s="54" t="s">
        <v>202</v>
      </c>
      <c r="C138" s="55">
        <v>46006</v>
      </c>
      <c r="D138" s="54" t="s">
        <v>14781</v>
      </c>
      <c r="E138" s="55">
        <v>46006</v>
      </c>
      <c r="F138" s="54" t="s">
        <v>18872</v>
      </c>
      <c r="G138" s="54" t="s">
        <v>14782</v>
      </c>
      <c r="H138" s="56">
        <v>3889900</v>
      </c>
      <c r="I138" s="57">
        <v>0</v>
      </c>
      <c r="J138" s="56">
        <v>311192</v>
      </c>
      <c r="K138" s="56">
        <v>4201092</v>
      </c>
      <c r="L138" s="64" t="s">
        <v>41</v>
      </c>
      <c r="M138" s="6" t="str">
        <f>IFERROR(VLOOKUP(Table13[[#This Row],[Số hóa đơn]],'Chi tiết tt Mega gửi'!K:L,2,0),"")</f>
        <v/>
      </c>
      <c r="O138" s="32">
        <f>IF(Table13[[#This Row],[Phân loại]]="Tồn đầu kỳ",Table13[[#This Row],[Tổng giá trị]],0)</f>
        <v>4201092</v>
      </c>
      <c r="P138" s="7">
        <f>IF(Table13[[#This Row],[Số còn phải thu ĐK]]&lt;&gt;0,0,IF(Table13[[#This Row],[Phân loại]]="Bán hàng",Table13[[#This Row],[Tổng giá trị]],-Table13[[#This Row],[Tổng giá trị]]))</f>
        <v>0</v>
      </c>
      <c r="Q138" s="32">
        <f t="shared" si="27"/>
        <v>0</v>
      </c>
      <c r="R138" s="7">
        <f>Table13[[#This Row],[Số còn phải thu ĐK]]+Table13[[#This Row],[Giá Trị HD sau CK]]-Table13[[#This Row],[Số tiền đã thu]]</f>
        <v>4201092</v>
      </c>
      <c r="S138" s="6">
        <f>IF(Table13[[#This Row],[Ngày hóa đơn]]&lt;&gt;"",Table13[[#This Row],[Ngày hóa đơn]],IF(Table13[[#This Row],[Ngày hạch toán]]&lt;&gt;"",Table13[[#This Row],[Ngày hạch toán]],""))</f>
        <v>46006</v>
      </c>
      <c r="T138" s="7"/>
      <c r="U138" s="6">
        <f>IF(Table13[[#This Row],[Ngày tính CN]]="","",S138+T138)</f>
        <v>46006</v>
      </c>
      <c r="V138" s="32">
        <f ca="1">IF(Table13[[#This Row],[Hạn thanh toán]]="","",IF((U138-NOW())&lt;0,0,(U138-NOW())))</f>
        <v>0</v>
      </c>
      <c r="W138" s="32"/>
      <c r="X138" s="32">
        <f t="shared" ca="1" si="28"/>
        <v>288.35975370370579</v>
      </c>
      <c r="Y138" s="2" t="str">
        <f t="shared" ca="1" si="29"/>
        <v>Nợ quá hạn hơn 120 ngày có khả năng mất thanh toán</v>
      </c>
      <c r="Z138" s="42">
        <f t="shared" si="25"/>
        <v>46006</v>
      </c>
      <c r="AA138" s="42" t="str">
        <f t="shared" si="26"/>
        <v/>
      </c>
      <c r="AD138" s="2" t="str">
        <f>VLOOKUP($A138,MA_KH!$A:$Q,MA_KH!O$1,0)</f>
        <v>MEGA</v>
      </c>
      <c r="AE138" s="2" t="str">
        <f>VLOOKUP($A138,MA_KH!$A:$Q,MA_KH!P$1,0)</f>
        <v>CÔNG TY TNHH MM MEGA MARKET (VIỆT NAM)</v>
      </c>
      <c r="AG138" s="91" t="str">
        <f>Table13[[#This Row],[Số hóa đơn]]&amp;Table13[[#This Row],[Tổng giá trị]]</f>
        <v>000852074201092</v>
      </c>
    </row>
    <row r="139" spans="1:33" ht="25.5" hidden="1" customHeight="1" x14ac:dyDescent="0.2">
      <c r="A139" s="54" t="s">
        <v>201</v>
      </c>
      <c r="B139" s="54" t="s">
        <v>202</v>
      </c>
      <c r="C139" s="55">
        <v>46006</v>
      </c>
      <c r="D139" s="54" t="s">
        <v>14779</v>
      </c>
      <c r="E139" s="55">
        <v>46006</v>
      </c>
      <c r="F139" s="54" t="s">
        <v>18873</v>
      </c>
      <c r="G139" s="54" t="s">
        <v>14780</v>
      </c>
      <c r="H139" s="56">
        <v>2444535</v>
      </c>
      <c r="I139" s="57">
        <v>0</v>
      </c>
      <c r="J139" s="56">
        <v>195563</v>
      </c>
      <c r="K139" s="56">
        <v>2640098</v>
      </c>
      <c r="L139" s="64" t="s">
        <v>41</v>
      </c>
      <c r="M139" s="6" t="str">
        <f>IFERROR(VLOOKUP(Table13[[#This Row],[Số hóa đơn]],'Chi tiết tt Mega gửi'!K:L,2,0),"")</f>
        <v/>
      </c>
      <c r="O139" s="32">
        <f>IF(Table13[[#This Row],[Phân loại]]="Tồn đầu kỳ",Table13[[#This Row],[Tổng giá trị]],0)</f>
        <v>2640098</v>
      </c>
      <c r="P139" s="7">
        <f>IF(Table13[[#This Row],[Số còn phải thu ĐK]]&lt;&gt;0,0,IF(Table13[[#This Row],[Phân loại]]="Bán hàng",Table13[[#This Row],[Tổng giá trị]],-Table13[[#This Row],[Tổng giá trị]]))</f>
        <v>0</v>
      </c>
      <c r="Q139" s="32">
        <f t="shared" si="27"/>
        <v>0</v>
      </c>
      <c r="R139" s="7">
        <f>Table13[[#This Row],[Số còn phải thu ĐK]]+Table13[[#This Row],[Giá Trị HD sau CK]]-Table13[[#This Row],[Số tiền đã thu]]</f>
        <v>2640098</v>
      </c>
      <c r="S139" s="6">
        <f>IF(Table13[[#This Row],[Ngày hóa đơn]]&lt;&gt;"",Table13[[#This Row],[Ngày hóa đơn]],IF(Table13[[#This Row],[Ngày hạch toán]]&lt;&gt;"",Table13[[#This Row],[Ngày hạch toán]],""))</f>
        <v>46006</v>
      </c>
      <c r="T139" s="7"/>
      <c r="U139" s="6">
        <f>IF(Table13[[#This Row],[Ngày tính CN]]="","",S139+T139)</f>
        <v>46006</v>
      </c>
      <c r="V139" s="32">
        <f ca="1">IF(Table13[[#This Row],[Hạn thanh toán]]="","",IF((U139-NOW())&lt;0,0,(U139-NOW())))</f>
        <v>0</v>
      </c>
      <c r="W139" s="32"/>
      <c r="X139" s="32">
        <f t="shared" ca="1" si="28"/>
        <v>288.35975370370579</v>
      </c>
      <c r="Y139" s="2" t="str">
        <f t="shared" ca="1" si="29"/>
        <v>Nợ quá hạn hơn 120 ngày có khả năng mất thanh toán</v>
      </c>
      <c r="Z139" s="42">
        <f t="shared" si="25"/>
        <v>46006</v>
      </c>
      <c r="AA139" s="42" t="str">
        <f t="shared" si="26"/>
        <v/>
      </c>
      <c r="AD139" s="2" t="str">
        <f>VLOOKUP($A139,MA_KH!$A:$Q,MA_KH!O$1,0)</f>
        <v>MEGA</v>
      </c>
      <c r="AE139" s="2" t="str">
        <f>VLOOKUP($A139,MA_KH!$A:$Q,MA_KH!P$1,0)</f>
        <v>CÔNG TY TNHH MM MEGA MARKET (VIỆT NAM)</v>
      </c>
      <c r="AG139" s="91" t="str">
        <f>Table13[[#This Row],[Số hóa đơn]]&amp;Table13[[#This Row],[Tổng giá trị]]</f>
        <v>000852082640098</v>
      </c>
    </row>
    <row r="140" spans="1:33" ht="25.5" hidden="1" customHeight="1" x14ac:dyDescent="0.2">
      <c r="A140" s="54" t="s">
        <v>197</v>
      </c>
      <c r="B140" s="54" t="s">
        <v>198</v>
      </c>
      <c r="C140" s="55">
        <v>46006</v>
      </c>
      <c r="D140" s="54" t="s">
        <v>14783</v>
      </c>
      <c r="E140" s="55">
        <v>46006</v>
      </c>
      <c r="F140" s="54" t="s">
        <v>18874</v>
      </c>
      <c r="G140" s="54" t="s">
        <v>14784</v>
      </c>
      <c r="H140" s="56">
        <v>2401510</v>
      </c>
      <c r="I140" s="57">
        <v>0</v>
      </c>
      <c r="J140" s="56">
        <v>192121</v>
      </c>
      <c r="K140" s="56">
        <v>2593631</v>
      </c>
      <c r="L140" s="64" t="s">
        <v>41</v>
      </c>
      <c r="M140" s="6" t="str">
        <f>IFERROR(VLOOKUP(Table13[[#This Row],[Số hóa đơn]],'Chi tiết tt Mega gửi'!K:L,2,0),"")</f>
        <v/>
      </c>
      <c r="O140" s="32">
        <f>IF(Table13[[#This Row],[Phân loại]]="Tồn đầu kỳ",Table13[[#This Row],[Tổng giá trị]],0)</f>
        <v>2593631</v>
      </c>
      <c r="P140" s="7">
        <f>IF(Table13[[#This Row],[Số còn phải thu ĐK]]&lt;&gt;0,0,IF(Table13[[#This Row],[Phân loại]]="Bán hàng",Table13[[#This Row],[Tổng giá trị]],-Table13[[#This Row],[Tổng giá trị]]))</f>
        <v>0</v>
      </c>
      <c r="Q140" s="32">
        <f t="shared" si="27"/>
        <v>0</v>
      </c>
      <c r="R140" s="7">
        <f>Table13[[#This Row],[Số còn phải thu ĐK]]+Table13[[#This Row],[Giá Trị HD sau CK]]-Table13[[#This Row],[Số tiền đã thu]]</f>
        <v>2593631</v>
      </c>
      <c r="S140" s="6">
        <f>IF(Table13[[#This Row],[Ngày hóa đơn]]&lt;&gt;"",Table13[[#This Row],[Ngày hóa đơn]],IF(Table13[[#This Row],[Ngày hạch toán]]&lt;&gt;"",Table13[[#This Row],[Ngày hạch toán]],""))</f>
        <v>46006</v>
      </c>
      <c r="T140" s="7"/>
      <c r="U140" s="6">
        <f>IF(Table13[[#This Row],[Ngày tính CN]]="","",S140+T140)</f>
        <v>46006</v>
      </c>
      <c r="V140" s="32">
        <f ca="1">IF(Table13[[#This Row],[Hạn thanh toán]]="","",IF((U140-NOW())&lt;0,0,(U140-NOW())))</f>
        <v>0</v>
      </c>
      <c r="W140" s="32"/>
      <c r="X140" s="32">
        <f t="shared" ca="1" si="28"/>
        <v>288.35975370370579</v>
      </c>
      <c r="Y140" s="2" t="str">
        <f t="shared" ca="1" si="29"/>
        <v>Nợ quá hạn hơn 120 ngày có khả năng mất thanh toán</v>
      </c>
      <c r="Z140" s="42">
        <f t="shared" si="25"/>
        <v>46006</v>
      </c>
      <c r="AA140" s="42" t="str">
        <f t="shared" si="26"/>
        <v/>
      </c>
      <c r="AD140" s="2" t="str">
        <f>VLOOKUP($A140,MA_KH!$A:$Q,MA_KH!O$1,0)</f>
        <v>MEGA</v>
      </c>
      <c r="AE140" s="2" t="str">
        <f>VLOOKUP($A140,MA_KH!$A:$Q,MA_KH!P$1,0)</f>
        <v>CÔNG TY TNHH MM MEGA MARKET (VIỆT NAM)</v>
      </c>
      <c r="AG140" s="91" t="str">
        <f>Table13[[#This Row],[Số hóa đơn]]&amp;Table13[[#This Row],[Tổng giá trị]]</f>
        <v>000852092593631</v>
      </c>
    </row>
    <row r="141" spans="1:33" ht="25.5" hidden="1" customHeight="1" x14ac:dyDescent="0.2">
      <c r="A141" s="54" t="s">
        <v>195</v>
      </c>
      <c r="B141" s="54" t="s">
        <v>196</v>
      </c>
      <c r="C141" s="55">
        <v>46006</v>
      </c>
      <c r="D141" s="54" t="s">
        <v>14785</v>
      </c>
      <c r="E141" s="55">
        <v>46006</v>
      </c>
      <c r="F141" s="54" t="s">
        <v>18875</v>
      </c>
      <c r="G141" s="54" t="s">
        <v>14786</v>
      </c>
      <c r="H141" s="56">
        <v>1825740</v>
      </c>
      <c r="I141" s="57">
        <v>0</v>
      </c>
      <c r="J141" s="56">
        <v>146059</v>
      </c>
      <c r="K141" s="56">
        <v>1971799</v>
      </c>
      <c r="L141" s="64" t="s">
        <v>41</v>
      </c>
      <c r="M141" s="6" t="str">
        <f>IFERROR(VLOOKUP(Table13[[#This Row],[Số hóa đơn]],'Chi tiết tt Mega gửi'!K:L,2,0),"")</f>
        <v/>
      </c>
      <c r="O141" s="32">
        <f>IF(Table13[[#This Row],[Phân loại]]="Tồn đầu kỳ",Table13[[#This Row],[Tổng giá trị]],0)</f>
        <v>1971799</v>
      </c>
      <c r="P141" s="7">
        <f>IF(Table13[[#This Row],[Số còn phải thu ĐK]]&lt;&gt;0,0,IF(Table13[[#This Row],[Phân loại]]="Bán hàng",Table13[[#This Row],[Tổng giá trị]],-Table13[[#This Row],[Tổng giá trị]]))</f>
        <v>0</v>
      </c>
      <c r="Q141" s="32">
        <f t="shared" si="27"/>
        <v>0</v>
      </c>
      <c r="R141" s="7">
        <f>Table13[[#This Row],[Số còn phải thu ĐK]]+Table13[[#This Row],[Giá Trị HD sau CK]]-Table13[[#This Row],[Số tiền đã thu]]</f>
        <v>1971799</v>
      </c>
      <c r="S141" s="6">
        <f>IF(Table13[[#This Row],[Ngày hóa đơn]]&lt;&gt;"",Table13[[#This Row],[Ngày hóa đơn]],IF(Table13[[#This Row],[Ngày hạch toán]]&lt;&gt;"",Table13[[#This Row],[Ngày hạch toán]],""))</f>
        <v>46006</v>
      </c>
      <c r="T141" s="7"/>
      <c r="U141" s="6">
        <f>IF(Table13[[#This Row],[Ngày tính CN]]="","",S141+T141)</f>
        <v>46006</v>
      </c>
      <c r="V141" s="32">
        <f ca="1">IF(Table13[[#This Row],[Hạn thanh toán]]="","",IF((U141-NOW())&lt;0,0,(U141-NOW())))</f>
        <v>0</v>
      </c>
      <c r="W141" s="32"/>
      <c r="X141" s="32">
        <f t="shared" ca="1" si="28"/>
        <v>288.35975370370579</v>
      </c>
      <c r="Y141" s="2" t="str">
        <f t="shared" ca="1" si="29"/>
        <v>Nợ quá hạn hơn 120 ngày có khả năng mất thanh toán</v>
      </c>
      <c r="Z141" s="42">
        <f t="shared" si="25"/>
        <v>46006</v>
      </c>
      <c r="AA141" s="42" t="str">
        <f t="shared" si="26"/>
        <v/>
      </c>
      <c r="AD141" s="2" t="str">
        <f>VLOOKUP($A141,MA_KH!$A:$Q,MA_KH!O$1,0)</f>
        <v>MEGA</v>
      </c>
      <c r="AE141" s="2" t="str">
        <f>VLOOKUP($A141,MA_KH!$A:$Q,MA_KH!P$1,0)</f>
        <v>CÔNG TY TNHH MM MEGA MARKET (VIỆT NAM)</v>
      </c>
      <c r="AG141" s="91" t="str">
        <f>Table13[[#This Row],[Số hóa đơn]]&amp;Table13[[#This Row],[Tổng giá trị]]</f>
        <v>000852101971799</v>
      </c>
    </row>
    <row r="142" spans="1:33" ht="25.5" hidden="1" customHeight="1" x14ac:dyDescent="0.2">
      <c r="A142" s="58" t="s">
        <v>199</v>
      </c>
      <c r="B142" s="58" t="s">
        <v>200</v>
      </c>
      <c r="C142" s="59">
        <v>46006</v>
      </c>
      <c r="D142" s="58" t="s">
        <v>14787</v>
      </c>
      <c r="E142" s="59">
        <v>46006</v>
      </c>
      <c r="F142" s="58" t="s">
        <v>18876</v>
      </c>
      <c r="G142" s="58" t="s">
        <v>14853</v>
      </c>
      <c r="H142" s="60">
        <v>1876650</v>
      </c>
      <c r="I142" s="61">
        <v>0</v>
      </c>
      <c r="J142" s="60">
        <v>150132</v>
      </c>
      <c r="K142" s="60">
        <v>2026782</v>
      </c>
      <c r="L142" s="64" t="s">
        <v>41</v>
      </c>
      <c r="M142" s="6" t="str">
        <f>IFERROR(VLOOKUP(Table13[[#This Row],[Số hóa đơn]],'Chi tiết tt Mega gửi'!K:L,2,0),"")</f>
        <v/>
      </c>
      <c r="O142" s="32">
        <f>IF(Table13[[#This Row],[Phân loại]]="Tồn đầu kỳ",Table13[[#This Row],[Tổng giá trị]],0)</f>
        <v>2026782</v>
      </c>
      <c r="P142" s="7">
        <f>IF(Table13[[#This Row],[Số còn phải thu ĐK]]&lt;&gt;0,0,IF(Table13[[#This Row],[Phân loại]]="Bán hàng",Table13[[#This Row],[Tổng giá trị]],-Table13[[#This Row],[Tổng giá trị]]))</f>
        <v>0</v>
      </c>
      <c r="Q142" s="32">
        <f t="shared" si="27"/>
        <v>0</v>
      </c>
      <c r="R142" s="7">
        <f>Table13[[#This Row],[Số còn phải thu ĐK]]+Table13[[#This Row],[Giá Trị HD sau CK]]-Table13[[#This Row],[Số tiền đã thu]]</f>
        <v>2026782</v>
      </c>
      <c r="S142" s="6">
        <f>IF(Table13[[#This Row],[Ngày hóa đơn]]&lt;&gt;"",Table13[[#This Row],[Ngày hóa đơn]],IF(Table13[[#This Row],[Ngày hạch toán]]&lt;&gt;"",Table13[[#This Row],[Ngày hạch toán]],""))</f>
        <v>46006</v>
      </c>
      <c r="T142" s="7"/>
      <c r="U142" s="6">
        <f>IF(Table13[[#This Row],[Ngày tính CN]]="","",S142+T142)</f>
        <v>46006</v>
      </c>
      <c r="V142" s="32">
        <f ca="1">IF(Table13[[#This Row],[Hạn thanh toán]]="","",IF((U142-NOW())&lt;0,0,(U142-NOW())))</f>
        <v>0</v>
      </c>
      <c r="W142" s="32"/>
      <c r="X142" s="32">
        <f t="shared" ca="1" si="28"/>
        <v>288.35975370370579</v>
      </c>
      <c r="Y142" s="2" t="str">
        <f t="shared" ca="1" si="29"/>
        <v>Nợ quá hạn hơn 120 ngày có khả năng mất thanh toán</v>
      </c>
      <c r="Z142" s="42">
        <f t="shared" si="25"/>
        <v>46006</v>
      </c>
      <c r="AA142" s="42" t="str">
        <f t="shared" si="26"/>
        <v/>
      </c>
      <c r="AD142" s="2" t="str">
        <f>VLOOKUP($A142,MA_KH!$A:$Q,MA_KH!O$1,0)</f>
        <v>MEGA</v>
      </c>
      <c r="AE142" s="2" t="str">
        <f>VLOOKUP($A142,MA_KH!$A:$Q,MA_KH!P$1,0)</f>
        <v>CÔNG TY TNHH MM MEGA MARKET (VIỆT NAM)</v>
      </c>
      <c r="AG142" s="91" t="str">
        <f>Table13[[#This Row],[Số hóa đơn]]&amp;Table13[[#This Row],[Tổng giá trị]]</f>
        <v>000852112026782</v>
      </c>
    </row>
    <row r="143" spans="1:33" ht="25.5" hidden="1" customHeight="1" x14ac:dyDescent="0.2">
      <c r="A143" s="54" t="s">
        <v>250</v>
      </c>
      <c r="B143" s="54" t="s">
        <v>251</v>
      </c>
      <c r="C143" s="55">
        <v>46007</v>
      </c>
      <c r="D143" s="54" t="s">
        <v>14788</v>
      </c>
      <c r="E143" s="55">
        <v>46007</v>
      </c>
      <c r="F143" s="54" t="s">
        <v>18877</v>
      </c>
      <c r="G143" s="54" t="s">
        <v>14789</v>
      </c>
      <c r="H143" s="56">
        <v>1715280</v>
      </c>
      <c r="I143" s="57">
        <v>0</v>
      </c>
      <c r="J143" s="56">
        <v>137222</v>
      </c>
      <c r="K143" s="56">
        <v>1852502</v>
      </c>
      <c r="L143" s="64" t="s">
        <v>41</v>
      </c>
      <c r="M143" s="6" t="str">
        <f>IFERROR(VLOOKUP(Table13[[#This Row],[Số hóa đơn]],'Chi tiết tt Mega gửi'!K:L,2,0),"")</f>
        <v/>
      </c>
      <c r="O143" s="32">
        <f>IF(Table13[[#This Row],[Phân loại]]="Tồn đầu kỳ",Table13[[#This Row],[Tổng giá trị]],0)</f>
        <v>1852502</v>
      </c>
      <c r="P143" s="7">
        <f>IF(Table13[[#This Row],[Số còn phải thu ĐK]]&lt;&gt;0,0,IF(Table13[[#This Row],[Phân loại]]="Bán hàng",Table13[[#This Row],[Tổng giá trị]],-Table13[[#This Row],[Tổng giá trị]]))</f>
        <v>0</v>
      </c>
      <c r="Q143" s="32">
        <f t="shared" si="27"/>
        <v>0</v>
      </c>
      <c r="R143" s="7">
        <f>Table13[[#This Row],[Số còn phải thu ĐK]]+Table13[[#This Row],[Giá Trị HD sau CK]]-Table13[[#This Row],[Số tiền đã thu]]</f>
        <v>1852502</v>
      </c>
      <c r="S143" s="6">
        <f>IF(Table13[[#This Row],[Ngày hóa đơn]]&lt;&gt;"",Table13[[#This Row],[Ngày hóa đơn]],IF(Table13[[#This Row],[Ngày hạch toán]]&lt;&gt;"",Table13[[#This Row],[Ngày hạch toán]],""))</f>
        <v>46007</v>
      </c>
      <c r="T143" s="7"/>
      <c r="U143" s="6">
        <f>IF(Table13[[#This Row],[Ngày tính CN]]="","",S143+T143)</f>
        <v>46007</v>
      </c>
      <c r="V143" s="32">
        <f ca="1">IF(Table13[[#This Row],[Hạn thanh toán]]="","",IF((U143-NOW())&lt;0,0,(U143-NOW())))</f>
        <v>0</v>
      </c>
      <c r="W143" s="32"/>
      <c r="X143" s="32">
        <f t="shared" ca="1" si="28"/>
        <v>287.35975370370579</v>
      </c>
      <c r="Y143" s="2" t="str">
        <f t="shared" ca="1" si="29"/>
        <v>Nợ quá hạn hơn 120 ngày có khả năng mất thanh toán</v>
      </c>
      <c r="Z143" s="42">
        <f t="shared" si="25"/>
        <v>46007</v>
      </c>
      <c r="AA143" s="42" t="str">
        <f t="shared" si="26"/>
        <v/>
      </c>
      <c r="AD143" s="2" t="str">
        <f>VLOOKUP($A143,MA_KH!$A:$Q,MA_KH!O$1,0)</f>
        <v>MEGA</v>
      </c>
      <c r="AE143" s="2" t="str">
        <f>VLOOKUP($A143,MA_KH!$A:$Q,MA_KH!P$1,0)</f>
        <v>CÔNG TY TNHH MM MEGA MARKET (VIỆT NAM)</v>
      </c>
      <c r="AG143" s="91" t="str">
        <f>Table13[[#This Row],[Số hóa đơn]]&amp;Table13[[#This Row],[Tổng giá trị]]</f>
        <v>000852121852502</v>
      </c>
    </row>
    <row r="144" spans="1:33" ht="25.5" hidden="1" customHeight="1" x14ac:dyDescent="0.2">
      <c r="A144" s="58" t="s">
        <v>250</v>
      </c>
      <c r="B144" s="58" t="s">
        <v>251</v>
      </c>
      <c r="C144" s="59">
        <v>46007</v>
      </c>
      <c r="D144" s="58" t="s">
        <v>14854</v>
      </c>
      <c r="E144" s="59">
        <v>46007</v>
      </c>
      <c r="F144" s="58" t="s">
        <v>18878</v>
      </c>
      <c r="G144" s="58" t="s">
        <v>14855</v>
      </c>
      <c r="H144" s="60">
        <v>2957010</v>
      </c>
      <c r="I144" s="61">
        <v>0</v>
      </c>
      <c r="J144" s="60">
        <v>236561</v>
      </c>
      <c r="K144" s="60">
        <v>3193571</v>
      </c>
      <c r="L144" s="64" t="s">
        <v>41</v>
      </c>
      <c r="M144" s="6" t="str">
        <f>IFERROR(VLOOKUP(Table13[[#This Row],[Số hóa đơn]],'Chi tiết tt Mega gửi'!K:L,2,0),"")</f>
        <v/>
      </c>
      <c r="O144" s="32">
        <f>IF(Table13[[#This Row],[Phân loại]]="Tồn đầu kỳ",Table13[[#This Row],[Tổng giá trị]],0)</f>
        <v>3193571</v>
      </c>
      <c r="P144" s="7">
        <f>IF(Table13[[#This Row],[Số còn phải thu ĐK]]&lt;&gt;0,0,IF(Table13[[#This Row],[Phân loại]]="Bán hàng",Table13[[#This Row],[Tổng giá trị]],-Table13[[#This Row],[Tổng giá trị]]))</f>
        <v>0</v>
      </c>
      <c r="Q144" s="32">
        <f t="shared" si="27"/>
        <v>0</v>
      </c>
      <c r="R144" s="7">
        <f>Table13[[#This Row],[Số còn phải thu ĐK]]+Table13[[#This Row],[Giá Trị HD sau CK]]-Table13[[#This Row],[Số tiền đã thu]]</f>
        <v>3193571</v>
      </c>
      <c r="S144" s="6">
        <f>IF(Table13[[#This Row],[Ngày hóa đơn]]&lt;&gt;"",Table13[[#This Row],[Ngày hóa đơn]],IF(Table13[[#This Row],[Ngày hạch toán]]&lt;&gt;"",Table13[[#This Row],[Ngày hạch toán]],""))</f>
        <v>46007</v>
      </c>
      <c r="T144" s="7"/>
      <c r="U144" s="6">
        <f>IF(Table13[[#This Row],[Ngày tính CN]]="","",S144+T144)</f>
        <v>46007</v>
      </c>
      <c r="V144" s="32">
        <f ca="1">IF(Table13[[#This Row],[Hạn thanh toán]]="","",IF((U144-NOW())&lt;0,0,(U144-NOW())))</f>
        <v>0</v>
      </c>
      <c r="W144" s="32"/>
      <c r="X144" s="32">
        <f t="shared" ca="1" si="28"/>
        <v>287.35975370370579</v>
      </c>
      <c r="Y144" s="2" t="str">
        <f t="shared" ca="1" si="29"/>
        <v>Nợ quá hạn hơn 120 ngày có khả năng mất thanh toán</v>
      </c>
      <c r="Z144" s="42">
        <f t="shared" si="25"/>
        <v>46007</v>
      </c>
      <c r="AA144" s="42" t="str">
        <f t="shared" si="26"/>
        <v/>
      </c>
      <c r="AD144" s="2" t="str">
        <f>VLOOKUP($A144,MA_KH!$A:$Q,MA_KH!O$1,0)</f>
        <v>MEGA</v>
      </c>
      <c r="AE144" s="2" t="str">
        <f>VLOOKUP($A144,MA_KH!$A:$Q,MA_KH!P$1,0)</f>
        <v>CÔNG TY TNHH MM MEGA MARKET (VIỆT NAM)</v>
      </c>
      <c r="AG144" s="91" t="str">
        <f>Table13[[#This Row],[Số hóa đơn]]&amp;Table13[[#This Row],[Tổng giá trị]]</f>
        <v>000888683193571</v>
      </c>
    </row>
    <row r="145" spans="1:33" ht="25.5" hidden="1" customHeight="1" x14ac:dyDescent="0.2">
      <c r="A145" s="58" t="s">
        <v>101</v>
      </c>
      <c r="B145" s="58" t="s">
        <v>102</v>
      </c>
      <c r="C145" s="59">
        <v>46008</v>
      </c>
      <c r="D145" s="58" t="s">
        <v>14856</v>
      </c>
      <c r="E145" s="59">
        <v>46008</v>
      </c>
      <c r="F145" s="58" t="s">
        <v>18879</v>
      </c>
      <c r="G145" s="58" t="s">
        <v>14857</v>
      </c>
      <c r="H145" s="60">
        <v>932890</v>
      </c>
      <c r="I145" s="61">
        <v>0</v>
      </c>
      <c r="J145" s="60">
        <v>74631</v>
      </c>
      <c r="K145" s="60">
        <v>1007521</v>
      </c>
      <c r="L145" s="64" t="s">
        <v>41</v>
      </c>
      <c r="M145" s="6" t="str">
        <f>IFERROR(VLOOKUP(Table13[[#This Row],[Số hóa đơn]],'Chi tiết tt Mega gửi'!K:L,2,0),"")</f>
        <v/>
      </c>
      <c r="O145" s="32">
        <f>IF(Table13[[#This Row],[Phân loại]]="Tồn đầu kỳ",Table13[[#This Row],[Tổng giá trị]],0)</f>
        <v>1007521</v>
      </c>
      <c r="P145" s="7">
        <f>IF(Table13[[#This Row],[Số còn phải thu ĐK]]&lt;&gt;0,0,IF(Table13[[#This Row],[Phân loại]]="Bán hàng",Table13[[#This Row],[Tổng giá trị]],-Table13[[#This Row],[Tổng giá trị]]))</f>
        <v>0</v>
      </c>
      <c r="Q145" s="32">
        <f>IF(M145&lt;&gt;"",IF(O145&lt;&gt;0,O145,P145),0)</f>
        <v>0</v>
      </c>
      <c r="R145" s="7">
        <f>Table13[[#This Row],[Số còn phải thu ĐK]]+Table13[[#This Row],[Giá Trị HD sau CK]]-Table13[[#This Row],[Số tiền đã thu]]</f>
        <v>1007521</v>
      </c>
      <c r="S145" s="6">
        <f>IF(Table13[[#This Row],[Ngày hóa đơn]]&lt;&gt;"",Table13[[#This Row],[Ngày hóa đơn]],IF(Table13[[#This Row],[Ngày hạch toán]]&lt;&gt;"",Table13[[#This Row],[Ngày hạch toán]],""))</f>
        <v>46008</v>
      </c>
      <c r="T145" s="7"/>
      <c r="U145" s="6">
        <f>IF(Table13[[#This Row],[Ngày tính CN]]="","",S145+T145)</f>
        <v>46008</v>
      </c>
      <c r="V145" s="32">
        <f ca="1">IF(Table13[[#This Row],[Hạn thanh toán]]="","",IF((U145-NOW())&lt;0,0,(U145-NOW())))</f>
        <v>0</v>
      </c>
      <c r="W145" s="32"/>
      <c r="X145" s="32">
        <f ca="1">IF(OR(U145="",R145=0),"",IF((U145-NOW())&lt;0,-(U145-NOW()),0))</f>
        <v>286.35975370370579</v>
      </c>
      <c r="Y145" s="2" t="str">
        <f ca="1">IF(R145=0,"Đã thanh toán",IF(X145="","",IF(X145&lt;=0,"Chưa đến hạn thanh toán",IF(X145&lt;=30,"Nợ quá hạn 30 ngày",IF(X145&lt;=60,"Nợ quá hạn từ 30 ngày đến 60 ngày",IF(X145&lt;=90,"Nợ quá hạn từ 60 ngày đến 90 ngày",IF(X145&lt;=120,"Nợ quá hạn từ 90 ngày đến 120 ngày","Nợ quá hạn hơn 120 ngày có khả năng mất thanh toán")))))))</f>
        <v>Nợ quá hạn hơn 120 ngày có khả năng mất thanh toán</v>
      </c>
      <c r="Z145" s="42">
        <f t="shared" si="25"/>
        <v>46008</v>
      </c>
      <c r="AA145" s="42" t="str">
        <f t="shared" si="26"/>
        <v/>
      </c>
      <c r="AD145" s="2" t="str">
        <f>VLOOKUP($A145,MA_KH!$A:$Q,MA_KH!O$1,0)</f>
        <v>MEGA</v>
      </c>
      <c r="AE145" s="2" t="str">
        <f>VLOOKUP($A145,MA_KH!$A:$Q,MA_KH!P$1,0)</f>
        <v>CÔNG TY TNHH MM MEGA MARKET (VIỆT NAM)</v>
      </c>
      <c r="AG145" s="91" t="str">
        <f>Table13[[#This Row],[Số hóa đơn]]&amp;Table13[[#This Row],[Tổng giá trị]]</f>
        <v>000873381007521</v>
      </c>
    </row>
    <row r="146" spans="1:33" ht="25.5" hidden="1" customHeight="1" x14ac:dyDescent="0.2">
      <c r="A146" s="58" t="s">
        <v>101</v>
      </c>
      <c r="B146" s="58" t="s">
        <v>102</v>
      </c>
      <c r="C146" s="59">
        <v>46009</v>
      </c>
      <c r="D146" s="58" t="s">
        <v>14858</v>
      </c>
      <c r="E146" s="59">
        <v>46009</v>
      </c>
      <c r="F146" s="58" t="s">
        <v>18880</v>
      </c>
      <c r="G146" s="58" t="s">
        <v>14859</v>
      </c>
      <c r="H146" s="60">
        <v>2401510</v>
      </c>
      <c r="I146" s="61">
        <v>0</v>
      </c>
      <c r="J146" s="60">
        <v>192121</v>
      </c>
      <c r="K146" s="60">
        <v>2593631</v>
      </c>
      <c r="L146" s="64" t="s">
        <v>41</v>
      </c>
      <c r="M146" s="6" t="str">
        <f>IFERROR(VLOOKUP(Table13[[#This Row],[Số hóa đơn]],'Chi tiết tt Mega gửi'!K:L,2,0),"")</f>
        <v/>
      </c>
      <c r="O146" s="32">
        <f>IF(Table13[[#This Row],[Phân loại]]="Tồn đầu kỳ",Table13[[#This Row],[Tổng giá trị]],0)</f>
        <v>2593631</v>
      </c>
      <c r="P146" s="7">
        <f>IF(Table13[[#This Row],[Số còn phải thu ĐK]]&lt;&gt;0,0,IF(Table13[[#This Row],[Phân loại]]="Bán hàng",Table13[[#This Row],[Tổng giá trị]],-Table13[[#This Row],[Tổng giá trị]]))</f>
        <v>0</v>
      </c>
      <c r="Q146" s="32">
        <f>IF(M146&lt;&gt;"",IF(O146&lt;&gt;0,O146,P146),0)</f>
        <v>0</v>
      </c>
      <c r="R146" s="7">
        <f>Table13[[#This Row],[Số còn phải thu ĐK]]+Table13[[#This Row],[Giá Trị HD sau CK]]-Table13[[#This Row],[Số tiền đã thu]]</f>
        <v>2593631</v>
      </c>
      <c r="S146" s="6">
        <f>IF(Table13[[#This Row],[Ngày hóa đơn]]&lt;&gt;"",Table13[[#This Row],[Ngày hóa đơn]],IF(Table13[[#This Row],[Ngày hạch toán]]&lt;&gt;"",Table13[[#This Row],[Ngày hạch toán]],""))</f>
        <v>46009</v>
      </c>
      <c r="T146" s="7"/>
      <c r="U146" s="6">
        <f>IF(Table13[[#This Row],[Ngày tính CN]]="","",S146+T146)</f>
        <v>46009</v>
      </c>
      <c r="V146" s="32">
        <f ca="1">IF(Table13[[#This Row],[Hạn thanh toán]]="","",IF((U146-NOW())&lt;0,0,(U146-NOW())))</f>
        <v>0</v>
      </c>
      <c r="W146" s="32"/>
      <c r="X146" s="32">
        <f ca="1">IF(OR(U146="",R146=0),"",IF((U146-NOW())&lt;0,-(U146-NOW()),0))</f>
        <v>285.35975370370579</v>
      </c>
      <c r="Y146" s="2" t="str">
        <f ca="1">IF(R146=0,"Đã thanh toán",IF(X146="","",IF(X146&lt;=0,"Chưa đến hạn thanh toán",IF(X146&lt;=30,"Nợ quá hạn 30 ngày",IF(X146&lt;=60,"Nợ quá hạn từ 30 ngày đến 60 ngày",IF(X146&lt;=90,"Nợ quá hạn từ 60 ngày đến 90 ngày",IF(X146&lt;=120,"Nợ quá hạn từ 90 ngày đến 120 ngày","Nợ quá hạn hơn 120 ngày có khả năng mất thanh toán")))))))</f>
        <v>Nợ quá hạn hơn 120 ngày có khả năng mất thanh toán</v>
      </c>
      <c r="Z146" s="42">
        <f t="shared" si="25"/>
        <v>46009</v>
      </c>
      <c r="AA146" s="42" t="str">
        <f t="shared" si="26"/>
        <v/>
      </c>
      <c r="AD146" s="2" t="str">
        <f>VLOOKUP($A146,MA_KH!$A:$Q,MA_KH!O$1,0)</f>
        <v>MEGA</v>
      </c>
      <c r="AE146" s="2" t="str">
        <f>VLOOKUP($A146,MA_KH!$A:$Q,MA_KH!P$1,0)</f>
        <v>CÔNG TY TNHH MM MEGA MARKET (VIỆT NAM)</v>
      </c>
      <c r="AG146" s="91" t="str">
        <f>Table13[[#This Row],[Số hóa đơn]]&amp;Table13[[#This Row],[Tổng giá trị]]</f>
        <v>000873372593631</v>
      </c>
    </row>
    <row r="147" spans="1:33" ht="25.5" hidden="1" customHeight="1" x14ac:dyDescent="0.2">
      <c r="A147" s="54" t="s">
        <v>189</v>
      </c>
      <c r="B147" s="54" t="s">
        <v>190</v>
      </c>
      <c r="C147" s="55">
        <v>46009</v>
      </c>
      <c r="D147" s="54" t="s">
        <v>14860</v>
      </c>
      <c r="E147" s="55">
        <v>46009</v>
      </c>
      <c r="F147" s="54" t="s">
        <v>18881</v>
      </c>
      <c r="G147" s="54" t="s">
        <v>14861</v>
      </c>
      <c r="H147" s="56">
        <v>725000</v>
      </c>
      <c r="I147" s="57">
        <v>0</v>
      </c>
      <c r="J147" s="56">
        <v>58000</v>
      </c>
      <c r="K147" s="56">
        <v>783000</v>
      </c>
      <c r="L147" s="64" t="s">
        <v>41</v>
      </c>
      <c r="M147" s="6" t="str">
        <f>IFERROR(VLOOKUP(Table13[[#This Row],[Số hóa đơn]],'Chi tiết tt Mega gửi'!K:L,2,0),"")</f>
        <v/>
      </c>
      <c r="O147" s="32">
        <f>IF(Table13[[#This Row],[Phân loại]]="Tồn đầu kỳ",Table13[[#This Row],[Tổng giá trị]],0)</f>
        <v>783000</v>
      </c>
      <c r="P147" s="7">
        <f>IF(Table13[[#This Row],[Số còn phải thu ĐK]]&lt;&gt;0,0,IF(Table13[[#This Row],[Phân loại]]="Bán hàng",Table13[[#This Row],[Tổng giá trị]],-Table13[[#This Row],[Tổng giá trị]]))</f>
        <v>0</v>
      </c>
      <c r="Q147" s="32">
        <f t="shared" ref="Q147:Q158" si="30">IF(M147&lt;&gt;"",IF(O147&lt;&gt;0,O147,P147),0)</f>
        <v>0</v>
      </c>
      <c r="R147" s="7">
        <f>Table13[[#This Row],[Số còn phải thu ĐK]]+Table13[[#This Row],[Giá Trị HD sau CK]]-Table13[[#This Row],[Số tiền đã thu]]</f>
        <v>783000</v>
      </c>
      <c r="S147" s="6">
        <f>IF(Table13[[#This Row],[Ngày hóa đơn]]&lt;&gt;"",Table13[[#This Row],[Ngày hóa đơn]],IF(Table13[[#This Row],[Ngày hạch toán]]&lt;&gt;"",Table13[[#This Row],[Ngày hạch toán]],""))</f>
        <v>46009</v>
      </c>
      <c r="T147" s="7"/>
      <c r="U147" s="6">
        <f>IF(Table13[[#This Row],[Ngày tính CN]]="","",S147+T147)</f>
        <v>46009</v>
      </c>
      <c r="V147" s="32">
        <f ca="1">IF(Table13[[#This Row],[Hạn thanh toán]]="","",IF((U147-NOW())&lt;0,0,(U147-NOW())))</f>
        <v>0</v>
      </c>
      <c r="W147" s="32"/>
      <c r="X147" s="32">
        <f t="shared" ref="X147:X158" ca="1" si="31">IF(OR(U147="",R147=0),"",IF((U147-NOW())&lt;0,-(U147-NOW()),0))</f>
        <v>285.35975370370579</v>
      </c>
      <c r="Y147" s="2" t="str">
        <f t="shared" ref="Y147:Y158" ca="1" si="32">IF(R147=0,"Đã thanh toán",IF(X147="","",IF(X147&lt;=0,"Chưa đến hạn thanh toán",IF(X147&lt;=30,"Nợ quá hạn 30 ngày",IF(X147&lt;=60,"Nợ quá hạn từ 30 ngày đến 60 ngày",IF(X147&lt;=90,"Nợ quá hạn từ 60 ngày đến 90 ngày",IF(X147&lt;=120,"Nợ quá hạn từ 90 ngày đến 120 ngày","Nợ quá hạn hơn 120 ngày có khả năng mất thanh toán")))))))</f>
        <v>Nợ quá hạn hơn 120 ngày có khả năng mất thanh toán</v>
      </c>
      <c r="Z147" s="42">
        <f t="shared" si="25"/>
        <v>46009</v>
      </c>
      <c r="AA147" s="42" t="str">
        <f t="shared" si="26"/>
        <v/>
      </c>
      <c r="AD147" s="2" t="str">
        <f>VLOOKUP($A147,MA_KH!$A:$Q,MA_KH!O$1,0)</f>
        <v>MEGA</v>
      </c>
      <c r="AE147" s="2" t="str">
        <f>VLOOKUP($A147,MA_KH!$A:$Q,MA_KH!P$1,0)</f>
        <v>CÔNG TY TNHH MM MEGA MARKET (VIỆT NAM)</v>
      </c>
      <c r="AG147" s="91" t="str">
        <f>Table13[[#This Row],[Số hóa đơn]]&amp;Table13[[#This Row],[Tổng giá trị]]</f>
        <v>00085882783000</v>
      </c>
    </row>
    <row r="148" spans="1:33" ht="25.5" hidden="1" customHeight="1" x14ac:dyDescent="0.2">
      <c r="A148" s="54" t="s">
        <v>189</v>
      </c>
      <c r="B148" s="54" t="s">
        <v>190</v>
      </c>
      <c r="C148" s="55">
        <v>46009</v>
      </c>
      <c r="D148" s="54" t="s">
        <v>14862</v>
      </c>
      <c r="E148" s="55">
        <v>46009</v>
      </c>
      <c r="F148" s="54" t="s">
        <v>18882</v>
      </c>
      <c r="G148" s="54" t="s">
        <v>14863</v>
      </c>
      <c r="H148" s="56">
        <v>892850</v>
      </c>
      <c r="I148" s="57">
        <v>0</v>
      </c>
      <c r="J148" s="56">
        <v>71428</v>
      </c>
      <c r="K148" s="56">
        <v>964278</v>
      </c>
      <c r="L148" s="64" t="s">
        <v>41</v>
      </c>
      <c r="M148" s="6" t="str">
        <f>IFERROR(VLOOKUP(Table13[[#This Row],[Số hóa đơn]],'Chi tiết tt Mega gửi'!K:L,2,0),"")</f>
        <v/>
      </c>
      <c r="O148" s="32">
        <f>IF(Table13[[#This Row],[Phân loại]]="Tồn đầu kỳ",Table13[[#This Row],[Tổng giá trị]],0)</f>
        <v>964278</v>
      </c>
      <c r="P148" s="7">
        <f>IF(Table13[[#This Row],[Số còn phải thu ĐK]]&lt;&gt;0,0,IF(Table13[[#This Row],[Phân loại]]="Bán hàng",Table13[[#This Row],[Tổng giá trị]],-Table13[[#This Row],[Tổng giá trị]]))</f>
        <v>0</v>
      </c>
      <c r="Q148" s="32">
        <f t="shared" si="30"/>
        <v>0</v>
      </c>
      <c r="R148" s="7">
        <f>Table13[[#This Row],[Số còn phải thu ĐK]]+Table13[[#This Row],[Giá Trị HD sau CK]]-Table13[[#This Row],[Số tiền đã thu]]</f>
        <v>964278</v>
      </c>
      <c r="S148" s="6">
        <f>IF(Table13[[#This Row],[Ngày hóa đơn]]&lt;&gt;"",Table13[[#This Row],[Ngày hóa đơn]],IF(Table13[[#This Row],[Ngày hạch toán]]&lt;&gt;"",Table13[[#This Row],[Ngày hạch toán]],""))</f>
        <v>46009</v>
      </c>
      <c r="T148" s="7"/>
      <c r="U148" s="6">
        <f>IF(Table13[[#This Row],[Ngày tính CN]]="","",S148+T148)</f>
        <v>46009</v>
      </c>
      <c r="V148" s="32">
        <f ca="1">IF(Table13[[#This Row],[Hạn thanh toán]]="","",IF((U148-NOW())&lt;0,0,(U148-NOW())))</f>
        <v>0</v>
      </c>
      <c r="W148" s="32"/>
      <c r="X148" s="32">
        <f t="shared" ca="1" si="31"/>
        <v>285.35975370370579</v>
      </c>
      <c r="Y148" s="2" t="str">
        <f t="shared" ca="1" si="32"/>
        <v>Nợ quá hạn hơn 120 ngày có khả năng mất thanh toán</v>
      </c>
      <c r="Z148" s="42">
        <f t="shared" si="25"/>
        <v>46009</v>
      </c>
      <c r="AA148" s="42" t="str">
        <f t="shared" si="26"/>
        <v/>
      </c>
      <c r="AD148" s="2" t="str">
        <f>VLOOKUP($A148,MA_KH!$A:$Q,MA_KH!O$1,0)</f>
        <v>MEGA</v>
      </c>
      <c r="AE148" s="2" t="str">
        <f>VLOOKUP($A148,MA_KH!$A:$Q,MA_KH!P$1,0)</f>
        <v>CÔNG TY TNHH MM MEGA MARKET (VIỆT NAM)</v>
      </c>
      <c r="AG148" s="91" t="str">
        <f>Table13[[#This Row],[Số hóa đơn]]&amp;Table13[[#This Row],[Tổng giá trị]]</f>
        <v>00085883964278</v>
      </c>
    </row>
    <row r="149" spans="1:33" ht="25.5" hidden="1" customHeight="1" x14ac:dyDescent="0.2">
      <c r="A149" s="54" t="s">
        <v>258</v>
      </c>
      <c r="B149" s="54" t="s">
        <v>259</v>
      </c>
      <c r="C149" s="55">
        <v>46009</v>
      </c>
      <c r="D149" s="54" t="s">
        <v>14864</v>
      </c>
      <c r="E149" s="55">
        <v>46009</v>
      </c>
      <c r="F149" s="54" t="s">
        <v>18883</v>
      </c>
      <c r="G149" s="54" t="s">
        <v>14865</v>
      </c>
      <c r="H149" s="56">
        <v>2024120</v>
      </c>
      <c r="I149" s="57">
        <v>0</v>
      </c>
      <c r="J149" s="56">
        <v>161930</v>
      </c>
      <c r="K149" s="56">
        <v>2186050</v>
      </c>
      <c r="L149" s="64" t="s">
        <v>41</v>
      </c>
      <c r="M149" s="6" t="str">
        <f>IFERROR(VLOOKUP(Table13[[#This Row],[Số hóa đơn]],'Chi tiết tt Mega gửi'!K:L,2,0),"")</f>
        <v/>
      </c>
      <c r="O149" s="32">
        <f>IF(Table13[[#This Row],[Phân loại]]="Tồn đầu kỳ",Table13[[#This Row],[Tổng giá trị]],0)</f>
        <v>2186050</v>
      </c>
      <c r="P149" s="7">
        <f>IF(Table13[[#This Row],[Số còn phải thu ĐK]]&lt;&gt;0,0,IF(Table13[[#This Row],[Phân loại]]="Bán hàng",Table13[[#This Row],[Tổng giá trị]],-Table13[[#This Row],[Tổng giá trị]]))</f>
        <v>0</v>
      </c>
      <c r="Q149" s="32">
        <f t="shared" si="30"/>
        <v>0</v>
      </c>
      <c r="R149" s="7">
        <f>Table13[[#This Row],[Số còn phải thu ĐK]]+Table13[[#This Row],[Giá Trị HD sau CK]]-Table13[[#This Row],[Số tiền đã thu]]</f>
        <v>2186050</v>
      </c>
      <c r="S149" s="6">
        <f>IF(Table13[[#This Row],[Ngày hóa đơn]]&lt;&gt;"",Table13[[#This Row],[Ngày hóa đơn]],IF(Table13[[#This Row],[Ngày hạch toán]]&lt;&gt;"",Table13[[#This Row],[Ngày hạch toán]],""))</f>
        <v>46009</v>
      </c>
      <c r="T149" s="7"/>
      <c r="U149" s="6">
        <f>IF(Table13[[#This Row],[Ngày tính CN]]="","",S149+T149)</f>
        <v>46009</v>
      </c>
      <c r="V149" s="32">
        <f ca="1">IF(Table13[[#This Row],[Hạn thanh toán]]="","",IF((U149-NOW())&lt;0,0,(U149-NOW())))</f>
        <v>0</v>
      </c>
      <c r="W149" s="32"/>
      <c r="X149" s="32">
        <f t="shared" ca="1" si="31"/>
        <v>285.35975370370579</v>
      </c>
      <c r="Y149" s="2" t="str">
        <f t="shared" ca="1" si="32"/>
        <v>Nợ quá hạn hơn 120 ngày có khả năng mất thanh toán</v>
      </c>
      <c r="Z149" s="42">
        <f t="shared" si="25"/>
        <v>46009</v>
      </c>
      <c r="AA149" s="42" t="str">
        <f t="shared" si="26"/>
        <v/>
      </c>
      <c r="AD149" s="2" t="str">
        <f>VLOOKUP($A149,MA_KH!$A:$Q,MA_KH!O$1,0)</f>
        <v>MEGA</v>
      </c>
      <c r="AE149" s="2" t="str">
        <f>VLOOKUP($A149,MA_KH!$A:$Q,MA_KH!P$1,0)</f>
        <v>CÔNG TY TNHH MM MEGA MARKET (VIỆT NAM)</v>
      </c>
      <c r="AG149" s="91" t="str">
        <f>Table13[[#This Row],[Số hóa đơn]]&amp;Table13[[#This Row],[Tổng giá trị]]</f>
        <v>000858842186050</v>
      </c>
    </row>
    <row r="150" spans="1:33" ht="25.5" hidden="1" customHeight="1" x14ac:dyDescent="0.2">
      <c r="A150" s="54" t="s">
        <v>258</v>
      </c>
      <c r="B150" s="54" t="s">
        <v>259</v>
      </c>
      <c r="C150" s="55">
        <v>46009</v>
      </c>
      <c r="D150" s="54" t="s">
        <v>14866</v>
      </c>
      <c r="E150" s="55">
        <v>46009</v>
      </c>
      <c r="F150" s="54" t="s">
        <v>18884</v>
      </c>
      <c r="G150" s="54" t="s">
        <v>14867</v>
      </c>
      <c r="H150" s="56">
        <v>1468620</v>
      </c>
      <c r="I150" s="57">
        <v>0</v>
      </c>
      <c r="J150" s="56">
        <v>117490</v>
      </c>
      <c r="K150" s="56">
        <v>1586110</v>
      </c>
      <c r="L150" s="64" t="s">
        <v>41</v>
      </c>
      <c r="M150" s="6" t="str">
        <f>IFERROR(VLOOKUP(Table13[[#This Row],[Số hóa đơn]],'Chi tiết tt Mega gửi'!K:L,2,0),"")</f>
        <v/>
      </c>
      <c r="O150" s="32">
        <f>IF(Table13[[#This Row],[Phân loại]]="Tồn đầu kỳ",Table13[[#This Row],[Tổng giá trị]],0)</f>
        <v>1586110</v>
      </c>
      <c r="P150" s="7">
        <f>IF(Table13[[#This Row],[Số còn phải thu ĐK]]&lt;&gt;0,0,IF(Table13[[#This Row],[Phân loại]]="Bán hàng",Table13[[#This Row],[Tổng giá trị]],-Table13[[#This Row],[Tổng giá trị]]))</f>
        <v>0</v>
      </c>
      <c r="Q150" s="32">
        <f t="shared" si="30"/>
        <v>0</v>
      </c>
      <c r="R150" s="7">
        <f>Table13[[#This Row],[Số còn phải thu ĐK]]+Table13[[#This Row],[Giá Trị HD sau CK]]-Table13[[#This Row],[Số tiền đã thu]]</f>
        <v>1586110</v>
      </c>
      <c r="S150" s="6">
        <f>IF(Table13[[#This Row],[Ngày hóa đơn]]&lt;&gt;"",Table13[[#This Row],[Ngày hóa đơn]],IF(Table13[[#This Row],[Ngày hạch toán]]&lt;&gt;"",Table13[[#This Row],[Ngày hạch toán]],""))</f>
        <v>46009</v>
      </c>
      <c r="T150" s="7"/>
      <c r="U150" s="6">
        <f>IF(Table13[[#This Row],[Ngày tính CN]]="","",S150+T150)</f>
        <v>46009</v>
      </c>
      <c r="V150" s="32">
        <f ca="1">IF(Table13[[#This Row],[Hạn thanh toán]]="","",IF((U150-NOW())&lt;0,0,(U150-NOW())))</f>
        <v>0</v>
      </c>
      <c r="W150" s="32"/>
      <c r="X150" s="32">
        <f t="shared" ca="1" si="31"/>
        <v>285.35975370370579</v>
      </c>
      <c r="Y150" s="2" t="str">
        <f t="shared" ca="1" si="32"/>
        <v>Nợ quá hạn hơn 120 ngày có khả năng mất thanh toán</v>
      </c>
      <c r="Z150" s="42">
        <f t="shared" si="25"/>
        <v>46009</v>
      </c>
      <c r="AA150" s="42" t="str">
        <f t="shared" si="26"/>
        <v/>
      </c>
      <c r="AD150" s="2" t="str">
        <f>VLOOKUP($A150,MA_KH!$A:$Q,MA_KH!O$1,0)</f>
        <v>MEGA</v>
      </c>
      <c r="AE150" s="2" t="str">
        <f>VLOOKUP($A150,MA_KH!$A:$Q,MA_KH!P$1,0)</f>
        <v>CÔNG TY TNHH MM MEGA MARKET (VIỆT NAM)</v>
      </c>
      <c r="AG150" s="91" t="str">
        <f>Table13[[#This Row],[Số hóa đơn]]&amp;Table13[[#This Row],[Tổng giá trị]]</f>
        <v>000858851586110</v>
      </c>
    </row>
    <row r="151" spans="1:33" ht="25.5" hidden="1" customHeight="1" x14ac:dyDescent="0.2">
      <c r="A151" s="54" t="s">
        <v>7306</v>
      </c>
      <c r="B151" s="54" t="s">
        <v>7307</v>
      </c>
      <c r="C151" s="55">
        <v>46009</v>
      </c>
      <c r="D151" s="54" t="s">
        <v>14868</v>
      </c>
      <c r="E151" s="55">
        <v>46009</v>
      </c>
      <c r="F151" s="54" t="s">
        <v>18885</v>
      </c>
      <c r="G151" s="54" t="s">
        <v>14869</v>
      </c>
      <c r="H151" s="56">
        <v>18617210</v>
      </c>
      <c r="I151" s="57">
        <v>0</v>
      </c>
      <c r="J151" s="56">
        <v>1489377</v>
      </c>
      <c r="K151" s="56">
        <v>20106587</v>
      </c>
      <c r="L151" s="64" t="s">
        <v>41</v>
      </c>
      <c r="M151" s="6" t="str">
        <f>IFERROR(VLOOKUP(Table13[[#This Row],[Số hóa đơn]],'Chi tiết tt Mega gửi'!K:L,2,0),"")</f>
        <v/>
      </c>
      <c r="O151" s="32">
        <f>IF(Table13[[#This Row],[Phân loại]]="Tồn đầu kỳ",Table13[[#This Row],[Tổng giá trị]],0)</f>
        <v>20106587</v>
      </c>
      <c r="P151" s="7">
        <f>IF(Table13[[#This Row],[Số còn phải thu ĐK]]&lt;&gt;0,0,IF(Table13[[#This Row],[Phân loại]]="Bán hàng",Table13[[#This Row],[Tổng giá trị]],-Table13[[#This Row],[Tổng giá trị]]))</f>
        <v>0</v>
      </c>
      <c r="Q151" s="32">
        <f t="shared" si="30"/>
        <v>0</v>
      </c>
      <c r="R151" s="7">
        <f>Table13[[#This Row],[Số còn phải thu ĐK]]+Table13[[#This Row],[Giá Trị HD sau CK]]-Table13[[#This Row],[Số tiền đã thu]]</f>
        <v>20106587</v>
      </c>
      <c r="S151" s="6">
        <f>IF(Table13[[#This Row],[Ngày hóa đơn]]&lt;&gt;"",Table13[[#This Row],[Ngày hóa đơn]],IF(Table13[[#This Row],[Ngày hạch toán]]&lt;&gt;"",Table13[[#This Row],[Ngày hạch toán]],""))</f>
        <v>46009</v>
      </c>
      <c r="T151" s="7"/>
      <c r="U151" s="6">
        <f>IF(Table13[[#This Row],[Ngày tính CN]]="","",S151+T151)</f>
        <v>46009</v>
      </c>
      <c r="V151" s="32">
        <f ca="1">IF(Table13[[#This Row],[Hạn thanh toán]]="","",IF((U151-NOW())&lt;0,0,(U151-NOW())))</f>
        <v>0</v>
      </c>
      <c r="W151" s="32"/>
      <c r="X151" s="32">
        <f t="shared" ca="1" si="31"/>
        <v>285.35975370370579</v>
      </c>
      <c r="Y151" s="2" t="str">
        <f t="shared" ca="1" si="32"/>
        <v>Nợ quá hạn hơn 120 ngày có khả năng mất thanh toán</v>
      </c>
      <c r="Z151" s="42">
        <f t="shared" si="25"/>
        <v>46009</v>
      </c>
      <c r="AA151" s="42" t="str">
        <f t="shared" si="26"/>
        <v/>
      </c>
      <c r="AD151" s="2" t="str">
        <f>VLOOKUP($A151,MA_KH!$A:$Q,MA_KH!O$1,0)</f>
        <v>MEGA</v>
      </c>
      <c r="AE151" s="2" t="str">
        <f>VLOOKUP($A151,MA_KH!$A:$Q,MA_KH!P$1,0)</f>
        <v>CÔNG TY TNHH MM MEGA MARKET (VIỆT NAM)</v>
      </c>
      <c r="AG151" s="91" t="str">
        <f>Table13[[#This Row],[Số hóa đơn]]&amp;Table13[[#This Row],[Tổng giá trị]]</f>
        <v>0008588620106587</v>
      </c>
    </row>
    <row r="152" spans="1:33" ht="25.5" hidden="1" customHeight="1" x14ac:dyDescent="0.2">
      <c r="A152" s="54" t="s">
        <v>199</v>
      </c>
      <c r="B152" s="54" t="s">
        <v>200</v>
      </c>
      <c r="C152" s="55">
        <v>46009</v>
      </c>
      <c r="D152" s="54" t="s">
        <v>14870</v>
      </c>
      <c r="E152" s="55">
        <v>46009</v>
      </c>
      <c r="F152" s="54" t="s">
        <v>18886</v>
      </c>
      <c r="G152" s="54" t="s">
        <v>14871</v>
      </c>
      <c r="H152" s="56">
        <v>953875</v>
      </c>
      <c r="I152" s="57">
        <v>0</v>
      </c>
      <c r="J152" s="56">
        <v>76310</v>
      </c>
      <c r="K152" s="56">
        <v>1030185</v>
      </c>
      <c r="L152" s="64" t="s">
        <v>41</v>
      </c>
      <c r="M152" s="6" t="str">
        <f>IFERROR(VLOOKUP(Table13[[#This Row],[Số hóa đơn]],'Chi tiết tt Mega gửi'!K:L,2,0),"")</f>
        <v/>
      </c>
      <c r="O152" s="32">
        <f>IF(Table13[[#This Row],[Phân loại]]="Tồn đầu kỳ",Table13[[#This Row],[Tổng giá trị]],0)</f>
        <v>1030185</v>
      </c>
      <c r="P152" s="7">
        <f>IF(Table13[[#This Row],[Số còn phải thu ĐK]]&lt;&gt;0,0,IF(Table13[[#This Row],[Phân loại]]="Bán hàng",Table13[[#This Row],[Tổng giá trị]],-Table13[[#This Row],[Tổng giá trị]]))</f>
        <v>0</v>
      </c>
      <c r="Q152" s="32">
        <f t="shared" si="30"/>
        <v>0</v>
      </c>
      <c r="R152" s="7">
        <f>Table13[[#This Row],[Số còn phải thu ĐK]]+Table13[[#This Row],[Giá Trị HD sau CK]]-Table13[[#This Row],[Số tiền đã thu]]</f>
        <v>1030185</v>
      </c>
      <c r="S152" s="6">
        <f>IF(Table13[[#This Row],[Ngày hóa đơn]]&lt;&gt;"",Table13[[#This Row],[Ngày hóa đơn]],IF(Table13[[#This Row],[Ngày hạch toán]]&lt;&gt;"",Table13[[#This Row],[Ngày hạch toán]],""))</f>
        <v>46009</v>
      </c>
      <c r="T152" s="7"/>
      <c r="U152" s="6">
        <f>IF(Table13[[#This Row],[Ngày tính CN]]="","",S152+T152)</f>
        <v>46009</v>
      </c>
      <c r="V152" s="32">
        <f ca="1">IF(Table13[[#This Row],[Hạn thanh toán]]="","",IF((U152-NOW())&lt;0,0,(U152-NOW())))</f>
        <v>0</v>
      </c>
      <c r="W152" s="32"/>
      <c r="X152" s="32">
        <f t="shared" ca="1" si="31"/>
        <v>285.35975370370579</v>
      </c>
      <c r="Y152" s="2" t="str">
        <f t="shared" ca="1" si="32"/>
        <v>Nợ quá hạn hơn 120 ngày có khả năng mất thanh toán</v>
      </c>
      <c r="Z152" s="42">
        <f t="shared" si="25"/>
        <v>46009</v>
      </c>
      <c r="AA152" s="42" t="str">
        <f t="shared" si="26"/>
        <v/>
      </c>
      <c r="AD152" s="2" t="str">
        <f>VLOOKUP($A152,MA_KH!$A:$Q,MA_KH!O$1,0)</f>
        <v>MEGA</v>
      </c>
      <c r="AE152" s="2" t="str">
        <f>VLOOKUP($A152,MA_KH!$A:$Q,MA_KH!P$1,0)</f>
        <v>CÔNG TY TNHH MM MEGA MARKET (VIỆT NAM)</v>
      </c>
      <c r="AG152" s="91" t="str">
        <f>Table13[[#This Row],[Số hóa đơn]]&amp;Table13[[#This Row],[Tổng giá trị]]</f>
        <v>000858871030185</v>
      </c>
    </row>
    <row r="153" spans="1:33" ht="25.5" hidden="1" customHeight="1" x14ac:dyDescent="0.2">
      <c r="A153" s="54" t="s">
        <v>191</v>
      </c>
      <c r="B153" s="54" t="s">
        <v>192</v>
      </c>
      <c r="C153" s="55">
        <v>46009</v>
      </c>
      <c r="D153" s="54" t="s">
        <v>14872</v>
      </c>
      <c r="E153" s="55">
        <v>46009</v>
      </c>
      <c r="F153" s="54" t="s">
        <v>18887</v>
      </c>
      <c r="G153" s="54" t="s">
        <v>14873</v>
      </c>
      <c r="H153" s="56">
        <v>4217740</v>
      </c>
      <c r="I153" s="57">
        <v>0</v>
      </c>
      <c r="J153" s="56">
        <v>337419</v>
      </c>
      <c r="K153" s="56">
        <v>4555159</v>
      </c>
      <c r="L153" s="64" t="s">
        <v>41</v>
      </c>
      <c r="M153" s="6" t="str">
        <f>IFERROR(VLOOKUP(Table13[[#This Row],[Số hóa đơn]],'Chi tiết tt Mega gửi'!K:L,2,0),"")</f>
        <v/>
      </c>
      <c r="O153" s="32">
        <f>IF(Table13[[#This Row],[Phân loại]]="Tồn đầu kỳ",Table13[[#This Row],[Tổng giá trị]],0)</f>
        <v>4555159</v>
      </c>
      <c r="P153" s="7">
        <f>IF(Table13[[#This Row],[Số còn phải thu ĐK]]&lt;&gt;0,0,IF(Table13[[#This Row],[Phân loại]]="Bán hàng",Table13[[#This Row],[Tổng giá trị]],-Table13[[#This Row],[Tổng giá trị]]))</f>
        <v>0</v>
      </c>
      <c r="Q153" s="32">
        <f t="shared" si="30"/>
        <v>0</v>
      </c>
      <c r="R153" s="7">
        <f>Table13[[#This Row],[Số còn phải thu ĐK]]+Table13[[#This Row],[Giá Trị HD sau CK]]-Table13[[#This Row],[Số tiền đã thu]]</f>
        <v>4555159</v>
      </c>
      <c r="S153" s="6">
        <f>IF(Table13[[#This Row],[Ngày hóa đơn]]&lt;&gt;"",Table13[[#This Row],[Ngày hóa đơn]],IF(Table13[[#This Row],[Ngày hạch toán]]&lt;&gt;"",Table13[[#This Row],[Ngày hạch toán]],""))</f>
        <v>46009</v>
      </c>
      <c r="T153" s="7"/>
      <c r="U153" s="6">
        <f>IF(Table13[[#This Row],[Ngày tính CN]]="","",S153+T153)</f>
        <v>46009</v>
      </c>
      <c r="V153" s="32">
        <f ca="1">IF(Table13[[#This Row],[Hạn thanh toán]]="","",IF((U153-NOW())&lt;0,0,(U153-NOW())))</f>
        <v>0</v>
      </c>
      <c r="W153" s="32"/>
      <c r="X153" s="32">
        <f t="shared" ca="1" si="31"/>
        <v>285.35975370370579</v>
      </c>
      <c r="Y153" s="2" t="str">
        <f t="shared" ca="1" si="32"/>
        <v>Nợ quá hạn hơn 120 ngày có khả năng mất thanh toán</v>
      </c>
      <c r="Z153" s="42">
        <f t="shared" si="25"/>
        <v>46009</v>
      </c>
      <c r="AA153" s="42" t="str">
        <f t="shared" si="26"/>
        <v/>
      </c>
      <c r="AD153" s="2" t="str">
        <f>VLOOKUP($A153,MA_KH!$A:$Q,MA_KH!O$1,0)</f>
        <v>MEGA</v>
      </c>
      <c r="AE153" s="2" t="str">
        <f>VLOOKUP($A153,MA_KH!$A:$Q,MA_KH!P$1,0)</f>
        <v>CÔNG TY TNHH MM MEGA MARKET (VIỆT NAM)</v>
      </c>
      <c r="AG153" s="91" t="str">
        <f>Table13[[#This Row],[Số hóa đơn]]&amp;Table13[[#This Row],[Tổng giá trị]]</f>
        <v>000858884555159</v>
      </c>
    </row>
    <row r="154" spans="1:33" ht="25.5" hidden="1" customHeight="1" x14ac:dyDescent="0.2">
      <c r="A154" s="54" t="s">
        <v>195</v>
      </c>
      <c r="B154" s="54" t="s">
        <v>196</v>
      </c>
      <c r="C154" s="55">
        <v>46009</v>
      </c>
      <c r="D154" s="54" t="s">
        <v>14874</v>
      </c>
      <c r="E154" s="55">
        <v>46009</v>
      </c>
      <c r="F154" s="54" t="s">
        <v>18888</v>
      </c>
      <c r="G154" s="54" t="s">
        <v>14875</v>
      </c>
      <c r="H154" s="56">
        <v>2024120</v>
      </c>
      <c r="I154" s="57">
        <v>0</v>
      </c>
      <c r="J154" s="56">
        <v>161930</v>
      </c>
      <c r="K154" s="56">
        <v>2186050</v>
      </c>
      <c r="L154" s="64" t="s">
        <v>41</v>
      </c>
      <c r="M154" s="6" t="str">
        <f>IFERROR(VLOOKUP(Table13[[#This Row],[Số hóa đơn]],'Chi tiết tt Mega gửi'!K:L,2,0),"")</f>
        <v/>
      </c>
      <c r="O154" s="32">
        <f>IF(Table13[[#This Row],[Phân loại]]="Tồn đầu kỳ",Table13[[#This Row],[Tổng giá trị]],0)</f>
        <v>2186050</v>
      </c>
      <c r="P154" s="7">
        <f>IF(Table13[[#This Row],[Số còn phải thu ĐK]]&lt;&gt;0,0,IF(Table13[[#This Row],[Phân loại]]="Bán hàng",Table13[[#This Row],[Tổng giá trị]],-Table13[[#This Row],[Tổng giá trị]]))</f>
        <v>0</v>
      </c>
      <c r="Q154" s="32">
        <f t="shared" si="30"/>
        <v>0</v>
      </c>
      <c r="R154" s="7">
        <f>Table13[[#This Row],[Số còn phải thu ĐK]]+Table13[[#This Row],[Giá Trị HD sau CK]]-Table13[[#This Row],[Số tiền đã thu]]</f>
        <v>2186050</v>
      </c>
      <c r="S154" s="6">
        <f>IF(Table13[[#This Row],[Ngày hóa đơn]]&lt;&gt;"",Table13[[#This Row],[Ngày hóa đơn]],IF(Table13[[#This Row],[Ngày hạch toán]]&lt;&gt;"",Table13[[#This Row],[Ngày hạch toán]],""))</f>
        <v>46009</v>
      </c>
      <c r="T154" s="7"/>
      <c r="U154" s="6">
        <f>IF(Table13[[#This Row],[Ngày tính CN]]="","",S154+T154)</f>
        <v>46009</v>
      </c>
      <c r="V154" s="32">
        <f ca="1">IF(Table13[[#This Row],[Hạn thanh toán]]="","",IF((U154-NOW())&lt;0,0,(U154-NOW())))</f>
        <v>0</v>
      </c>
      <c r="W154" s="32"/>
      <c r="X154" s="32">
        <f t="shared" ca="1" si="31"/>
        <v>285.35975370370579</v>
      </c>
      <c r="Y154" s="2" t="str">
        <f t="shared" ca="1" si="32"/>
        <v>Nợ quá hạn hơn 120 ngày có khả năng mất thanh toán</v>
      </c>
      <c r="Z154" s="42">
        <f t="shared" si="25"/>
        <v>46009</v>
      </c>
      <c r="AA154" s="42" t="str">
        <f t="shared" si="26"/>
        <v/>
      </c>
      <c r="AD154" s="2" t="str">
        <f>VLOOKUP($A154,MA_KH!$A:$Q,MA_KH!O$1,0)</f>
        <v>MEGA</v>
      </c>
      <c r="AE154" s="2" t="str">
        <f>VLOOKUP($A154,MA_KH!$A:$Q,MA_KH!P$1,0)</f>
        <v>CÔNG TY TNHH MM MEGA MARKET (VIỆT NAM)</v>
      </c>
      <c r="AG154" s="91" t="str">
        <f>Table13[[#This Row],[Số hóa đơn]]&amp;Table13[[#This Row],[Tổng giá trị]]</f>
        <v>000858892186050</v>
      </c>
    </row>
    <row r="155" spans="1:33" ht="25.5" hidden="1" customHeight="1" x14ac:dyDescent="0.2">
      <c r="A155" s="54" t="s">
        <v>197</v>
      </c>
      <c r="B155" s="54" t="s">
        <v>198</v>
      </c>
      <c r="C155" s="55">
        <v>46009</v>
      </c>
      <c r="D155" s="54" t="s">
        <v>14876</v>
      </c>
      <c r="E155" s="55">
        <v>46009</v>
      </c>
      <c r="F155" s="54" t="s">
        <v>18889</v>
      </c>
      <c r="G155" s="54" t="s">
        <v>14877</v>
      </c>
      <c r="H155" s="56">
        <v>2024120</v>
      </c>
      <c r="I155" s="57">
        <v>0</v>
      </c>
      <c r="J155" s="56">
        <v>161930</v>
      </c>
      <c r="K155" s="56">
        <v>2186050</v>
      </c>
      <c r="L155" s="64" t="s">
        <v>41</v>
      </c>
      <c r="M155" s="6" t="str">
        <f>IFERROR(VLOOKUP(Table13[[#This Row],[Số hóa đơn]],'Chi tiết tt Mega gửi'!K:L,2,0),"")</f>
        <v/>
      </c>
      <c r="O155" s="32">
        <f>IF(Table13[[#This Row],[Phân loại]]="Tồn đầu kỳ",Table13[[#This Row],[Tổng giá trị]],0)</f>
        <v>2186050</v>
      </c>
      <c r="P155" s="7">
        <f>IF(Table13[[#This Row],[Số còn phải thu ĐK]]&lt;&gt;0,0,IF(Table13[[#This Row],[Phân loại]]="Bán hàng",Table13[[#This Row],[Tổng giá trị]],-Table13[[#This Row],[Tổng giá trị]]))</f>
        <v>0</v>
      </c>
      <c r="Q155" s="32">
        <f t="shared" si="30"/>
        <v>0</v>
      </c>
      <c r="R155" s="7">
        <f>Table13[[#This Row],[Số còn phải thu ĐK]]+Table13[[#This Row],[Giá Trị HD sau CK]]-Table13[[#This Row],[Số tiền đã thu]]</f>
        <v>2186050</v>
      </c>
      <c r="S155" s="6">
        <f>IF(Table13[[#This Row],[Ngày hóa đơn]]&lt;&gt;"",Table13[[#This Row],[Ngày hóa đơn]],IF(Table13[[#This Row],[Ngày hạch toán]]&lt;&gt;"",Table13[[#This Row],[Ngày hạch toán]],""))</f>
        <v>46009</v>
      </c>
      <c r="T155" s="7"/>
      <c r="U155" s="6">
        <f>IF(Table13[[#This Row],[Ngày tính CN]]="","",S155+T155)</f>
        <v>46009</v>
      </c>
      <c r="V155" s="32">
        <f ca="1">IF(Table13[[#This Row],[Hạn thanh toán]]="","",IF((U155-NOW())&lt;0,0,(U155-NOW())))</f>
        <v>0</v>
      </c>
      <c r="W155" s="32"/>
      <c r="X155" s="32">
        <f t="shared" ca="1" si="31"/>
        <v>285.35975370370579</v>
      </c>
      <c r="Y155" s="2" t="str">
        <f t="shared" ca="1" si="32"/>
        <v>Nợ quá hạn hơn 120 ngày có khả năng mất thanh toán</v>
      </c>
      <c r="Z155" s="42">
        <f t="shared" si="25"/>
        <v>46009</v>
      </c>
      <c r="AA155" s="42" t="str">
        <f t="shared" si="26"/>
        <v/>
      </c>
      <c r="AD155" s="2" t="str">
        <f>VLOOKUP($A155,MA_KH!$A:$Q,MA_KH!O$1,0)</f>
        <v>MEGA</v>
      </c>
      <c r="AE155" s="2" t="str">
        <f>VLOOKUP($A155,MA_KH!$A:$Q,MA_KH!P$1,0)</f>
        <v>CÔNG TY TNHH MM MEGA MARKET (VIỆT NAM)</v>
      </c>
      <c r="AG155" s="91" t="str">
        <f>Table13[[#This Row],[Số hóa đơn]]&amp;Table13[[#This Row],[Tổng giá trị]]</f>
        <v>000858902186050</v>
      </c>
    </row>
    <row r="156" spans="1:33" ht="25.5" hidden="1" customHeight="1" x14ac:dyDescent="0.2">
      <c r="A156" s="54" t="s">
        <v>252</v>
      </c>
      <c r="B156" s="54" t="s">
        <v>253</v>
      </c>
      <c r="C156" s="55">
        <v>46009</v>
      </c>
      <c r="D156" s="54" t="s">
        <v>14878</v>
      </c>
      <c r="E156" s="55">
        <v>46009</v>
      </c>
      <c r="F156" s="54" t="s">
        <v>18890</v>
      </c>
      <c r="G156" s="54" t="s">
        <v>14879</v>
      </c>
      <c r="H156" s="56">
        <v>1425000</v>
      </c>
      <c r="I156" s="57">
        <v>0</v>
      </c>
      <c r="J156" s="56">
        <v>114000</v>
      </c>
      <c r="K156" s="56">
        <v>1539000</v>
      </c>
      <c r="L156" s="64" t="s">
        <v>41</v>
      </c>
      <c r="M156" s="6" t="str">
        <f>IFERROR(VLOOKUP(Table13[[#This Row],[Số hóa đơn]],'Chi tiết tt Mega gửi'!K:L,2,0),"")</f>
        <v/>
      </c>
      <c r="O156" s="32">
        <f>IF(Table13[[#This Row],[Phân loại]]="Tồn đầu kỳ",Table13[[#This Row],[Tổng giá trị]],0)</f>
        <v>1539000</v>
      </c>
      <c r="P156" s="7">
        <f>IF(Table13[[#This Row],[Số còn phải thu ĐK]]&lt;&gt;0,0,IF(Table13[[#This Row],[Phân loại]]="Bán hàng",Table13[[#This Row],[Tổng giá trị]],-Table13[[#This Row],[Tổng giá trị]]))</f>
        <v>0</v>
      </c>
      <c r="Q156" s="32">
        <f t="shared" si="30"/>
        <v>0</v>
      </c>
      <c r="R156" s="7">
        <f>Table13[[#This Row],[Số còn phải thu ĐK]]+Table13[[#This Row],[Giá Trị HD sau CK]]-Table13[[#This Row],[Số tiền đã thu]]</f>
        <v>1539000</v>
      </c>
      <c r="S156" s="6">
        <f>IF(Table13[[#This Row],[Ngày hóa đơn]]&lt;&gt;"",Table13[[#This Row],[Ngày hóa đơn]],IF(Table13[[#This Row],[Ngày hạch toán]]&lt;&gt;"",Table13[[#This Row],[Ngày hạch toán]],""))</f>
        <v>46009</v>
      </c>
      <c r="T156" s="7"/>
      <c r="U156" s="6">
        <f>IF(Table13[[#This Row],[Ngày tính CN]]="","",S156+T156)</f>
        <v>46009</v>
      </c>
      <c r="V156" s="32">
        <f ca="1">IF(Table13[[#This Row],[Hạn thanh toán]]="","",IF((U156-NOW())&lt;0,0,(U156-NOW())))</f>
        <v>0</v>
      </c>
      <c r="W156" s="32"/>
      <c r="X156" s="32">
        <f t="shared" ca="1" si="31"/>
        <v>285.35975370370579</v>
      </c>
      <c r="Y156" s="2" t="str">
        <f t="shared" ca="1" si="32"/>
        <v>Nợ quá hạn hơn 120 ngày có khả năng mất thanh toán</v>
      </c>
      <c r="Z156" s="42">
        <f t="shared" si="25"/>
        <v>46009</v>
      </c>
      <c r="AA156" s="42" t="str">
        <f t="shared" si="26"/>
        <v/>
      </c>
      <c r="AD156" s="2" t="str">
        <f>VLOOKUP($A156,MA_KH!$A:$Q,MA_KH!O$1,0)</f>
        <v>MEGA</v>
      </c>
      <c r="AE156" s="2" t="str">
        <f>VLOOKUP($A156,MA_KH!$A:$Q,MA_KH!P$1,0)</f>
        <v>CÔNG TY TNHH MM MEGA MARKET (VIỆT NAM)</v>
      </c>
      <c r="AG156" s="91" t="str">
        <f>Table13[[#This Row],[Số hóa đơn]]&amp;Table13[[#This Row],[Tổng giá trị]]</f>
        <v>000858911539000</v>
      </c>
    </row>
    <row r="157" spans="1:33" ht="25.5" hidden="1" customHeight="1" x14ac:dyDescent="0.2">
      <c r="A157" s="54" t="s">
        <v>252</v>
      </c>
      <c r="B157" s="54" t="s">
        <v>253</v>
      </c>
      <c r="C157" s="55">
        <v>46009</v>
      </c>
      <c r="D157" s="54" t="s">
        <v>14880</v>
      </c>
      <c r="E157" s="55">
        <v>46009</v>
      </c>
      <c r="F157" s="54" t="s">
        <v>18891</v>
      </c>
      <c r="G157" s="54" t="s">
        <v>14881</v>
      </c>
      <c r="H157" s="56">
        <v>1468620</v>
      </c>
      <c r="I157" s="57">
        <v>0</v>
      </c>
      <c r="J157" s="56">
        <v>117490</v>
      </c>
      <c r="K157" s="56">
        <v>1586110</v>
      </c>
      <c r="L157" s="64" t="s">
        <v>41</v>
      </c>
      <c r="M157" s="6" t="str">
        <f>IFERROR(VLOOKUP(Table13[[#This Row],[Số hóa đơn]],'Chi tiết tt Mega gửi'!K:L,2,0),"")</f>
        <v/>
      </c>
      <c r="O157" s="32">
        <f>IF(Table13[[#This Row],[Phân loại]]="Tồn đầu kỳ",Table13[[#This Row],[Tổng giá trị]],0)</f>
        <v>1586110</v>
      </c>
      <c r="P157" s="7">
        <f>IF(Table13[[#This Row],[Số còn phải thu ĐK]]&lt;&gt;0,0,IF(Table13[[#This Row],[Phân loại]]="Bán hàng",Table13[[#This Row],[Tổng giá trị]],-Table13[[#This Row],[Tổng giá trị]]))</f>
        <v>0</v>
      </c>
      <c r="Q157" s="32">
        <f t="shared" si="30"/>
        <v>0</v>
      </c>
      <c r="R157" s="7">
        <f>Table13[[#This Row],[Số còn phải thu ĐK]]+Table13[[#This Row],[Giá Trị HD sau CK]]-Table13[[#This Row],[Số tiền đã thu]]</f>
        <v>1586110</v>
      </c>
      <c r="S157" s="6">
        <f>IF(Table13[[#This Row],[Ngày hóa đơn]]&lt;&gt;"",Table13[[#This Row],[Ngày hóa đơn]],IF(Table13[[#This Row],[Ngày hạch toán]]&lt;&gt;"",Table13[[#This Row],[Ngày hạch toán]],""))</f>
        <v>46009</v>
      </c>
      <c r="T157" s="7"/>
      <c r="U157" s="6">
        <f>IF(Table13[[#This Row],[Ngày tính CN]]="","",S157+T157)</f>
        <v>46009</v>
      </c>
      <c r="V157" s="32">
        <f ca="1">IF(Table13[[#This Row],[Hạn thanh toán]]="","",IF((U157-NOW())&lt;0,0,(U157-NOW())))</f>
        <v>0</v>
      </c>
      <c r="W157" s="32"/>
      <c r="X157" s="32">
        <f t="shared" ca="1" si="31"/>
        <v>285.35975370370579</v>
      </c>
      <c r="Y157" s="2" t="str">
        <f t="shared" ca="1" si="32"/>
        <v>Nợ quá hạn hơn 120 ngày có khả năng mất thanh toán</v>
      </c>
      <c r="Z157" s="42">
        <f t="shared" si="25"/>
        <v>46009</v>
      </c>
      <c r="AA157" s="42" t="str">
        <f t="shared" si="26"/>
        <v/>
      </c>
      <c r="AD157" s="2" t="str">
        <f>VLOOKUP($A157,MA_KH!$A:$Q,MA_KH!O$1,0)</f>
        <v>MEGA</v>
      </c>
      <c r="AE157" s="2" t="str">
        <f>VLOOKUP($A157,MA_KH!$A:$Q,MA_KH!P$1,0)</f>
        <v>CÔNG TY TNHH MM MEGA MARKET (VIỆT NAM)</v>
      </c>
      <c r="AG157" s="91" t="str">
        <f>Table13[[#This Row],[Số hóa đơn]]&amp;Table13[[#This Row],[Tổng giá trị]]</f>
        <v>000858921586110</v>
      </c>
    </row>
    <row r="158" spans="1:33" ht="25.5" hidden="1" customHeight="1" x14ac:dyDescent="0.2">
      <c r="A158" s="58" t="s">
        <v>252</v>
      </c>
      <c r="B158" s="58" t="s">
        <v>253</v>
      </c>
      <c r="C158" s="59">
        <v>46009</v>
      </c>
      <c r="D158" s="58" t="s">
        <v>14882</v>
      </c>
      <c r="E158" s="59">
        <v>46009</v>
      </c>
      <c r="F158" s="58" t="s">
        <v>18892</v>
      </c>
      <c r="G158" s="58" t="s">
        <v>14883</v>
      </c>
      <c r="H158" s="60">
        <v>2957010</v>
      </c>
      <c r="I158" s="61">
        <v>0</v>
      </c>
      <c r="J158" s="60">
        <v>236561</v>
      </c>
      <c r="K158" s="60">
        <v>3193571</v>
      </c>
      <c r="L158" s="64" t="s">
        <v>41</v>
      </c>
      <c r="M158" s="6" t="str">
        <f>IFERROR(VLOOKUP(Table13[[#This Row],[Số hóa đơn]],'Chi tiết tt Mega gửi'!K:L,2,0),"")</f>
        <v/>
      </c>
      <c r="O158" s="32">
        <f>IF(Table13[[#This Row],[Phân loại]]="Tồn đầu kỳ",Table13[[#This Row],[Tổng giá trị]],0)</f>
        <v>3193571</v>
      </c>
      <c r="P158" s="7">
        <f>IF(Table13[[#This Row],[Số còn phải thu ĐK]]&lt;&gt;0,0,IF(Table13[[#This Row],[Phân loại]]="Bán hàng",Table13[[#This Row],[Tổng giá trị]],-Table13[[#This Row],[Tổng giá trị]]))</f>
        <v>0</v>
      </c>
      <c r="Q158" s="32">
        <f t="shared" si="30"/>
        <v>0</v>
      </c>
      <c r="R158" s="7">
        <f>Table13[[#This Row],[Số còn phải thu ĐK]]+Table13[[#This Row],[Giá Trị HD sau CK]]-Table13[[#This Row],[Số tiền đã thu]]</f>
        <v>3193571</v>
      </c>
      <c r="S158" s="6">
        <f>IF(Table13[[#This Row],[Ngày hóa đơn]]&lt;&gt;"",Table13[[#This Row],[Ngày hóa đơn]],IF(Table13[[#This Row],[Ngày hạch toán]]&lt;&gt;"",Table13[[#This Row],[Ngày hạch toán]],""))</f>
        <v>46009</v>
      </c>
      <c r="T158" s="7"/>
      <c r="U158" s="6">
        <f>IF(Table13[[#This Row],[Ngày tính CN]]="","",S158+T158)</f>
        <v>46009</v>
      </c>
      <c r="V158" s="32">
        <f ca="1">IF(Table13[[#This Row],[Hạn thanh toán]]="","",IF((U158-NOW())&lt;0,0,(U158-NOW())))</f>
        <v>0</v>
      </c>
      <c r="W158" s="32"/>
      <c r="X158" s="32">
        <f t="shared" ca="1" si="31"/>
        <v>285.35975370370579</v>
      </c>
      <c r="Y158" s="2" t="str">
        <f t="shared" ca="1" si="32"/>
        <v>Nợ quá hạn hơn 120 ngày có khả năng mất thanh toán</v>
      </c>
      <c r="Z158" s="42">
        <f t="shared" si="25"/>
        <v>46009</v>
      </c>
      <c r="AA158" s="42" t="str">
        <f t="shared" si="26"/>
        <v/>
      </c>
      <c r="AD158" s="2" t="str">
        <f>VLOOKUP($A158,MA_KH!$A:$Q,MA_KH!O$1,0)</f>
        <v>MEGA</v>
      </c>
      <c r="AE158" s="2" t="str">
        <f>VLOOKUP($A158,MA_KH!$A:$Q,MA_KH!P$1,0)</f>
        <v>CÔNG TY TNHH MM MEGA MARKET (VIỆT NAM)</v>
      </c>
      <c r="AG158" s="91" t="str">
        <f>Table13[[#This Row],[Số hóa đơn]]&amp;Table13[[#This Row],[Tổng giá trị]]</f>
        <v>000858933193571</v>
      </c>
    </row>
    <row r="159" spans="1:33" ht="25.5" hidden="1" customHeight="1" x14ac:dyDescent="0.2">
      <c r="A159" s="58" t="s">
        <v>189</v>
      </c>
      <c r="B159" s="58" t="s">
        <v>190</v>
      </c>
      <c r="C159" s="59">
        <v>46010</v>
      </c>
      <c r="D159" s="58" t="s">
        <v>14884</v>
      </c>
      <c r="E159" s="59">
        <v>46010</v>
      </c>
      <c r="F159" s="58" t="s">
        <v>18893</v>
      </c>
      <c r="G159" s="58" t="s">
        <v>14885</v>
      </c>
      <c r="H159" s="60">
        <v>1797050</v>
      </c>
      <c r="I159" s="61">
        <v>0</v>
      </c>
      <c r="J159" s="60">
        <v>143764</v>
      </c>
      <c r="K159" s="60">
        <v>1940814</v>
      </c>
      <c r="L159" s="64" t="s">
        <v>41</v>
      </c>
      <c r="M159" s="6" t="str">
        <f>IFERROR(VLOOKUP(Table13[[#This Row],[Số hóa đơn]],'Chi tiết tt Mega gửi'!K:L,2,0),"")</f>
        <v/>
      </c>
      <c r="O159" s="32">
        <f>IF(Table13[[#This Row],[Phân loại]]="Tồn đầu kỳ",Table13[[#This Row],[Tổng giá trị]],0)</f>
        <v>1940814</v>
      </c>
      <c r="P159" s="7">
        <f>IF(Table13[[#This Row],[Số còn phải thu ĐK]]&lt;&gt;0,0,IF(Table13[[#This Row],[Phân loại]]="Bán hàng",Table13[[#This Row],[Tổng giá trị]],-Table13[[#This Row],[Tổng giá trị]]))</f>
        <v>0</v>
      </c>
      <c r="Q159" s="32">
        <f>IF(M159&lt;&gt;"",IF(O159&lt;&gt;0,O159,P159),0)</f>
        <v>0</v>
      </c>
      <c r="R159" s="7">
        <f>Table13[[#This Row],[Số còn phải thu ĐK]]+Table13[[#This Row],[Giá Trị HD sau CK]]-Table13[[#This Row],[Số tiền đã thu]]</f>
        <v>1940814</v>
      </c>
      <c r="S159" s="6">
        <f>IF(Table13[[#This Row],[Ngày hóa đơn]]&lt;&gt;"",Table13[[#This Row],[Ngày hóa đơn]],IF(Table13[[#This Row],[Ngày hạch toán]]&lt;&gt;"",Table13[[#This Row],[Ngày hạch toán]],""))</f>
        <v>46010</v>
      </c>
      <c r="T159" s="7"/>
      <c r="U159" s="6">
        <f>IF(Table13[[#This Row],[Ngày tính CN]]="","",S159+T159)</f>
        <v>46010</v>
      </c>
      <c r="V159" s="32">
        <f ca="1">IF(Table13[[#This Row],[Hạn thanh toán]]="","",IF((U159-NOW())&lt;0,0,(U159-NOW())))</f>
        <v>0</v>
      </c>
      <c r="W159" s="32"/>
      <c r="X159" s="32">
        <f ca="1">IF(OR(U159="",R159=0),"",IF((U159-NOW())&lt;0,-(U159-NOW()),0))</f>
        <v>284.35975370370579</v>
      </c>
      <c r="Y159" s="2" t="str">
        <f ca="1">IF(R159=0,"Đã thanh toán",IF(X159="","",IF(X159&lt;=0,"Chưa đến hạn thanh toán",IF(X159&lt;=30,"Nợ quá hạn 30 ngày",IF(X159&lt;=60,"Nợ quá hạn từ 30 ngày đến 60 ngày",IF(X159&lt;=90,"Nợ quá hạn từ 60 ngày đến 90 ngày",IF(X159&lt;=120,"Nợ quá hạn từ 90 ngày đến 120 ngày","Nợ quá hạn hơn 120 ngày có khả năng mất thanh toán")))))))</f>
        <v>Nợ quá hạn hơn 120 ngày có khả năng mất thanh toán</v>
      </c>
      <c r="Z159" s="42">
        <f t="shared" si="25"/>
        <v>46010</v>
      </c>
      <c r="AA159" s="42" t="str">
        <f t="shared" si="26"/>
        <v/>
      </c>
      <c r="AD159" s="2" t="str">
        <f>VLOOKUP($A159,MA_KH!$A:$Q,MA_KH!O$1,0)</f>
        <v>MEGA</v>
      </c>
      <c r="AE159" s="2" t="str">
        <f>VLOOKUP($A159,MA_KH!$A:$Q,MA_KH!P$1,0)</f>
        <v>CÔNG TY TNHH MM MEGA MARKET (VIỆT NAM)</v>
      </c>
      <c r="AG159" s="91" t="str">
        <f>Table13[[#This Row],[Số hóa đơn]]&amp;Table13[[#This Row],[Tổng giá trị]]</f>
        <v>000859431940814</v>
      </c>
    </row>
    <row r="160" spans="1:33" ht="25.5" hidden="1" customHeight="1" x14ac:dyDescent="0.2">
      <c r="A160" s="54" t="s">
        <v>101</v>
      </c>
      <c r="B160" s="54" t="s">
        <v>102</v>
      </c>
      <c r="C160" s="55">
        <v>46011</v>
      </c>
      <c r="D160" s="54" t="s">
        <v>14886</v>
      </c>
      <c r="E160" s="55">
        <v>46011</v>
      </c>
      <c r="F160" s="54" t="s">
        <v>18894</v>
      </c>
      <c r="G160" s="54" t="s">
        <v>14887</v>
      </c>
      <c r="H160" s="56">
        <v>3492740</v>
      </c>
      <c r="I160" s="57">
        <v>0</v>
      </c>
      <c r="J160" s="56">
        <v>279419</v>
      </c>
      <c r="K160" s="56">
        <v>3772159</v>
      </c>
      <c r="L160" s="64" t="s">
        <v>41</v>
      </c>
      <c r="M160" s="6" t="str">
        <f>IFERROR(VLOOKUP(Table13[[#This Row],[Số hóa đơn]],'Chi tiết tt Mega gửi'!K:L,2,0),"")</f>
        <v/>
      </c>
      <c r="O160" s="32">
        <f>IF(Table13[[#This Row],[Phân loại]]="Tồn đầu kỳ",Table13[[#This Row],[Tổng giá trị]],0)</f>
        <v>3772159</v>
      </c>
      <c r="P160" s="7">
        <f>IF(Table13[[#This Row],[Số còn phải thu ĐK]]&lt;&gt;0,0,IF(Table13[[#This Row],[Phân loại]]="Bán hàng",Table13[[#This Row],[Tổng giá trị]],-Table13[[#This Row],[Tổng giá trị]]))</f>
        <v>0</v>
      </c>
      <c r="Q160" s="32">
        <f t="shared" ref="Q160:Q168" si="33">IF(M160&lt;&gt;"",IF(O160&lt;&gt;0,O160,P160),0)</f>
        <v>0</v>
      </c>
      <c r="R160" s="7">
        <f>Table13[[#This Row],[Số còn phải thu ĐK]]+Table13[[#This Row],[Giá Trị HD sau CK]]-Table13[[#This Row],[Số tiền đã thu]]</f>
        <v>3772159</v>
      </c>
      <c r="S160" s="6">
        <f>IF(Table13[[#This Row],[Ngày hóa đơn]]&lt;&gt;"",Table13[[#This Row],[Ngày hóa đơn]],IF(Table13[[#This Row],[Ngày hạch toán]]&lt;&gt;"",Table13[[#This Row],[Ngày hạch toán]],""))</f>
        <v>46011</v>
      </c>
      <c r="T160" s="7"/>
      <c r="U160" s="6">
        <f>IF(Table13[[#This Row],[Ngày tính CN]]="","",S160+T160)</f>
        <v>46011</v>
      </c>
      <c r="V160" s="32">
        <f ca="1">IF(Table13[[#This Row],[Hạn thanh toán]]="","",IF((U160-NOW())&lt;0,0,(U160-NOW())))</f>
        <v>0</v>
      </c>
      <c r="W160" s="32"/>
      <c r="X160" s="32">
        <f t="shared" ref="X160:X168" ca="1" si="34">IF(OR(U160="",R160=0),"",IF((U160-NOW())&lt;0,-(U160-NOW()),0))</f>
        <v>283.35975370370579</v>
      </c>
      <c r="Y160" s="2" t="str">
        <f t="shared" ref="Y160:Y168" ca="1" si="35">IF(R160=0,"Đã thanh toán",IF(X160="","",IF(X160&lt;=0,"Chưa đến hạn thanh toán",IF(X160&lt;=30,"Nợ quá hạn 30 ngày",IF(X160&lt;=60,"Nợ quá hạn từ 30 ngày đến 60 ngày",IF(X160&lt;=90,"Nợ quá hạn từ 60 ngày đến 90 ngày",IF(X160&lt;=120,"Nợ quá hạn từ 90 ngày đến 120 ngày","Nợ quá hạn hơn 120 ngày có khả năng mất thanh toán")))))))</f>
        <v>Nợ quá hạn hơn 120 ngày có khả năng mất thanh toán</v>
      </c>
      <c r="Z160" s="42">
        <f t="shared" si="25"/>
        <v>46011</v>
      </c>
      <c r="AA160" s="42" t="str">
        <f t="shared" si="26"/>
        <v/>
      </c>
      <c r="AD160" s="2" t="str">
        <f>VLOOKUP($A160,MA_KH!$A:$Q,MA_KH!O$1,0)</f>
        <v>MEGA</v>
      </c>
      <c r="AE160" s="2" t="str">
        <f>VLOOKUP($A160,MA_KH!$A:$Q,MA_KH!P$1,0)</f>
        <v>CÔNG TY TNHH MM MEGA MARKET (VIỆT NAM)</v>
      </c>
      <c r="AG160" s="91" t="str">
        <f>Table13[[#This Row],[Số hóa đơn]]&amp;Table13[[#This Row],[Tổng giá trị]]</f>
        <v>000889763772159</v>
      </c>
    </row>
    <row r="161" spans="1:33" ht="25.5" hidden="1" customHeight="1" x14ac:dyDescent="0.2">
      <c r="A161" s="58" t="s">
        <v>101</v>
      </c>
      <c r="B161" s="58" t="s">
        <v>102</v>
      </c>
      <c r="C161" s="59">
        <v>46011</v>
      </c>
      <c r="D161" s="58" t="s">
        <v>14888</v>
      </c>
      <c r="E161" s="59">
        <v>46011</v>
      </c>
      <c r="F161" s="58" t="s">
        <v>18895</v>
      </c>
      <c r="G161" s="58" t="s">
        <v>14889</v>
      </c>
      <c r="H161" s="60">
        <v>501830</v>
      </c>
      <c r="I161" s="61">
        <v>0</v>
      </c>
      <c r="J161" s="60">
        <v>40146</v>
      </c>
      <c r="K161" s="60">
        <v>541976</v>
      </c>
      <c r="L161" s="64" t="s">
        <v>41</v>
      </c>
      <c r="M161" s="6" t="str">
        <f>IFERROR(VLOOKUP(Table13[[#This Row],[Số hóa đơn]],'Chi tiết tt Mega gửi'!K:L,2,0),"")</f>
        <v/>
      </c>
      <c r="O161" s="32">
        <f>IF(Table13[[#This Row],[Phân loại]]="Tồn đầu kỳ",Table13[[#This Row],[Tổng giá trị]],0)</f>
        <v>541976</v>
      </c>
      <c r="P161" s="7">
        <f>IF(Table13[[#This Row],[Số còn phải thu ĐK]]&lt;&gt;0,0,IF(Table13[[#This Row],[Phân loại]]="Bán hàng",Table13[[#This Row],[Tổng giá trị]],-Table13[[#This Row],[Tổng giá trị]]))</f>
        <v>0</v>
      </c>
      <c r="Q161" s="32">
        <f t="shared" si="33"/>
        <v>0</v>
      </c>
      <c r="R161" s="7">
        <f>Table13[[#This Row],[Số còn phải thu ĐK]]+Table13[[#This Row],[Giá Trị HD sau CK]]-Table13[[#This Row],[Số tiền đã thu]]</f>
        <v>541976</v>
      </c>
      <c r="S161" s="6">
        <f>IF(Table13[[#This Row],[Ngày hóa đơn]]&lt;&gt;"",Table13[[#This Row],[Ngày hóa đơn]],IF(Table13[[#This Row],[Ngày hạch toán]]&lt;&gt;"",Table13[[#This Row],[Ngày hạch toán]],""))</f>
        <v>46011</v>
      </c>
      <c r="T161" s="7"/>
      <c r="U161" s="6">
        <f>IF(Table13[[#This Row],[Ngày tính CN]]="","",S161+T161)</f>
        <v>46011</v>
      </c>
      <c r="V161" s="32">
        <f ca="1">IF(Table13[[#This Row],[Hạn thanh toán]]="","",IF((U161-NOW())&lt;0,0,(U161-NOW())))</f>
        <v>0</v>
      </c>
      <c r="W161" s="32"/>
      <c r="X161" s="32">
        <f t="shared" ca="1" si="34"/>
        <v>283.35975370370579</v>
      </c>
      <c r="Y161" s="2" t="str">
        <f t="shared" ca="1" si="35"/>
        <v>Nợ quá hạn hơn 120 ngày có khả năng mất thanh toán</v>
      </c>
      <c r="Z161" s="42">
        <f t="shared" si="25"/>
        <v>46011</v>
      </c>
      <c r="AA161" s="42" t="str">
        <f t="shared" si="26"/>
        <v/>
      </c>
      <c r="AD161" s="2" t="str">
        <f>VLOOKUP($A161,MA_KH!$A:$Q,MA_KH!O$1,0)</f>
        <v>MEGA</v>
      </c>
      <c r="AE161" s="2" t="str">
        <f>VLOOKUP($A161,MA_KH!$A:$Q,MA_KH!P$1,0)</f>
        <v>CÔNG TY TNHH MM MEGA MARKET (VIỆT NAM)</v>
      </c>
      <c r="AG161" s="91" t="str">
        <f>Table13[[#This Row],[Số hóa đơn]]&amp;Table13[[#This Row],[Tổng giá trị]]</f>
        <v>00088978541976</v>
      </c>
    </row>
    <row r="162" spans="1:33" ht="25.5" hidden="1" customHeight="1" x14ac:dyDescent="0.2">
      <c r="A162" s="54" t="s">
        <v>191</v>
      </c>
      <c r="B162" s="54" t="s">
        <v>192</v>
      </c>
      <c r="C162" s="55">
        <v>46013</v>
      </c>
      <c r="D162" s="54" t="s">
        <v>14802</v>
      </c>
      <c r="E162" s="55">
        <v>46013</v>
      </c>
      <c r="F162" s="54" t="s">
        <v>18896</v>
      </c>
      <c r="G162" s="54" t="s">
        <v>14803</v>
      </c>
      <c r="H162" s="56">
        <v>932890</v>
      </c>
      <c r="I162" s="57">
        <v>0</v>
      </c>
      <c r="J162" s="56">
        <v>74631</v>
      </c>
      <c r="K162" s="56">
        <v>1007521</v>
      </c>
      <c r="L162" s="64" t="s">
        <v>41</v>
      </c>
      <c r="M162" s="6" t="str">
        <f>IFERROR(VLOOKUP(Table13[[#This Row],[Số hóa đơn]],'Chi tiết tt Mega gửi'!K:L,2,0),"")</f>
        <v/>
      </c>
      <c r="O162" s="32">
        <f>IF(Table13[[#This Row],[Phân loại]]="Tồn đầu kỳ",Table13[[#This Row],[Tổng giá trị]],0)</f>
        <v>1007521</v>
      </c>
      <c r="P162" s="7">
        <f>IF(Table13[[#This Row],[Số còn phải thu ĐK]]&lt;&gt;0,0,IF(Table13[[#This Row],[Phân loại]]="Bán hàng",Table13[[#This Row],[Tổng giá trị]],-Table13[[#This Row],[Tổng giá trị]]))</f>
        <v>0</v>
      </c>
      <c r="Q162" s="32">
        <f t="shared" si="33"/>
        <v>0</v>
      </c>
      <c r="R162" s="7">
        <f>Table13[[#This Row],[Số còn phải thu ĐK]]+Table13[[#This Row],[Giá Trị HD sau CK]]-Table13[[#This Row],[Số tiền đã thu]]</f>
        <v>1007521</v>
      </c>
      <c r="S162" s="6">
        <f>IF(Table13[[#This Row],[Ngày hóa đơn]]&lt;&gt;"",Table13[[#This Row],[Ngày hóa đơn]],IF(Table13[[#This Row],[Ngày hạch toán]]&lt;&gt;"",Table13[[#This Row],[Ngày hạch toán]],""))</f>
        <v>46013</v>
      </c>
      <c r="T162" s="7"/>
      <c r="U162" s="6">
        <f>IF(Table13[[#This Row],[Ngày tính CN]]="","",S162+T162)</f>
        <v>46013</v>
      </c>
      <c r="V162" s="32">
        <f ca="1">IF(Table13[[#This Row],[Hạn thanh toán]]="","",IF((U162-NOW())&lt;0,0,(U162-NOW())))</f>
        <v>0</v>
      </c>
      <c r="W162" s="32"/>
      <c r="X162" s="32">
        <f t="shared" ca="1" si="34"/>
        <v>281.35975370370579</v>
      </c>
      <c r="Y162" s="2" t="str">
        <f t="shared" ca="1" si="35"/>
        <v>Nợ quá hạn hơn 120 ngày có khả năng mất thanh toán</v>
      </c>
      <c r="Z162" s="42">
        <f t="shared" si="25"/>
        <v>46013</v>
      </c>
      <c r="AA162" s="42" t="str">
        <f t="shared" si="26"/>
        <v/>
      </c>
      <c r="AD162" s="2" t="str">
        <f>VLOOKUP($A162,MA_KH!$A:$Q,MA_KH!O$1,0)</f>
        <v>MEGA</v>
      </c>
      <c r="AE162" s="2" t="str">
        <f>VLOOKUP($A162,MA_KH!$A:$Q,MA_KH!P$1,0)</f>
        <v>CÔNG TY TNHH MM MEGA MARKET (VIỆT NAM)</v>
      </c>
      <c r="AG162" s="91" t="str">
        <f>Table13[[#This Row],[Số hóa đơn]]&amp;Table13[[#This Row],[Tổng giá trị]]</f>
        <v>000861891007521</v>
      </c>
    </row>
    <row r="163" spans="1:33" ht="25.5" hidden="1" customHeight="1" x14ac:dyDescent="0.2">
      <c r="A163" s="54" t="s">
        <v>195</v>
      </c>
      <c r="B163" s="54" t="s">
        <v>196</v>
      </c>
      <c r="C163" s="55">
        <v>46013</v>
      </c>
      <c r="D163" s="54" t="s">
        <v>14794</v>
      </c>
      <c r="E163" s="55">
        <v>46013</v>
      </c>
      <c r="F163" s="54" t="s">
        <v>18897</v>
      </c>
      <c r="G163" s="54" t="s">
        <v>14795</v>
      </c>
      <c r="H163" s="56">
        <v>1468620</v>
      </c>
      <c r="I163" s="57">
        <v>0</v>
      </c>
      <c r="J163" s="56">
        <v>117490</v>
      </c>
      <c r="K163" s="56">
        <v>1586110</v>
      </c>
      <c r="L163" s="64" t="s">
        <v>41</v>
      </c>
      <c r="M163" s="6" t="str">
        <f>IFERROR(VLOOKUP(Table13[[#This Row],[Số hóa đơn]],'Chi tiết tt Mega gửi'!K:L,2,0),"")</f>
        <v/>
      </c>
      <c r="O163" s="32">
        <f>IF(Table13[[#This Row],[Phân loại]]="Tồn đầu kỳ",Table13[[#This Row],[Tổng giá trị]],0)</f>
        <v>1586110</v>
      </c>
      <c r="P163" s="7">
        <f>IF(Table13[[#This Row],[Số còn phải thu ĐK]]&lt;&gt;0,0,IF(Table13[[#This Row],[Phân loại]]="Bán hàng",Table13[[#This Row],[Tổng giá trị]],-Table13[[#This Row],[Tổng giá trị]]))</f>
        <v>0</v>
      </c>
      <c r="Q163" s="32">
        <f t="shared" si="33"/>
        <v>0</v>
      </c>
      <c r="R163" s="7">
        <f>Table13[[#This Row],[Số còn phải thu ĐK]]+Table13[[#This Row],[Giá Trị HD sau CK]]-Table13[[#This Row],[Số tiền đã thu]]</f>
        <v>1586110</v>
      </c>
      <c r="S163" s="6">
        <f>IF(Table13[[#This Row],[Ngày hóa đơn]]&lt;&gt;"",Table13[[#This Row],[Ngày hóa đơn]],IF(Table13[[#This Row],[Ngày hạch toán]]&lt;&gt;"",Table13[[#This Row],[Ngày hạch toán]],""))</f>
        <v>46013</v>
      </c>
      <c r="T163" s="7"/>
      <c r="U163" s="6">
        <f>IF(Table13[[#This Row],[Ngày tính CN]]="","",S163+T163)</f>
        <v>46013</v>
      </c>
      <c r="V163" s="32">
        <f ca="1">IF(Table13[[#This Row],[Hạn thanh toán]]="","",IF((U163-NOW())&lt;0,0,(U163-NOW())))</f>
        <v>0</v>
      </c>
      <c r="W163" s="32"/>
      <c r="X163" s="32">
        <f t="shared" ca="1" si="34"/>
        <v>281.35975370370579</v>
      </c>
      <c r="Y163" s="2" t="str">
        <f t="shared" ca="1" si="35"/>
        <v>Nợ quá hạn hơn 120 ngày có khả năng mất thanh toán</v>
      </c>
      <c r="Z163" s="42">
        <f t="shared" si="25"/>
        <v>46013</v>
      </c>
      <c r="AA163" s="42" t="str">
        <f t="shared" si="26"/>
        <v/>
      </c>
      <c r="AD163" s="2" t="str">
        <f>VLOOKUP($A163,MA_KH!$A:$Q,MA_KH!O$1,0)</f>
        <v>MEGA</v>
      </c>
      <c r="AE163" s="2" t="str">
        <f>VLOOKUP($A163,MA_KH!$A:$Q,MA_KH!P$1,0)</f>
        <v>CÔNG TY TNHH MM MEGA MARKET (VIỆT NAM)</v>
      </c>
      <c r="AG163" s="91" t="str">
        <f>Table13[[#This Row],[Số hóa đơn]]&amp;Table13[[#This Row],[Tổng giá trị]]</f>
        <v>000861901586110</v>
      </c>
    </row>
    <row r="164" spans="1:33" ht="25.5" hidden="1" customHeight="1" x14ac:dyDescent="0.2">
      <c r="A164" s="54" t="s">
        <v>254</v>
      </c>
      <c r="B164" s="54" t="s">
        <v>255</v>
      </c>
      <c r="C164" s="55">
        <v>46013</v>
      </c>
      <c r="D164" s="54" t="s">
        <v>14792</v>
      </c>
      <c r="E164" s="55">
        <v>46013</v>
      </c>
      <c r="F164" s="54" t="s">
        <v>18898</v>
      </c>
      <c r="G164" s="54" t="s">
        <v>14793</v>
      </c>
      <c r="H164" s="56">
        <v>1425000</v>
      </c>
      <c r="I164" s="57">
        <v>0</v>
      </c>
      <c r="J164" s="56">
        <v>114000</v>
      </c>
      <c r="K164" s="56">
        <v>1539000</v>
      </c>
      <c r="L164" s="64" t="s">
        <v>41</v>
      </c>
      <c r="M164" s="6" t="str">
        <f>IFERROR(VLOOKUP(Table13[[#This Row],[Số hóa đơn]],'Chi tiết tt Mega gửi'!K:L,2,0),"")</f>
        <v/>
      </c>
      <c r="O164" s="32">
        <f>IF(Table13[[#This Row],[Phân loại]]="Tồn đầu kỳ",Table13[[#This Row],[Tổng giá trị]],0)</f>
        <v>1539000</v>
      </c>
      <c r="P164" s="7">
        <f>IF(Table13[[#This Row],[Số còn phải thu ĐK]]&lt;&gt;0,0,IF(Table13[[#This Row],[Phân loại]]="Bán hàng",Table13[[#This Row],[Tổng giá trị]],-Table13[[#This Row],[Tổng giá trị]]))</f>
        <v>0</v>
      </c>
      <c r="Q164" s="32">
        <f t="shared" si="33"/>
        <v>0</v>
      </c>
      <c r="R164" s="7">
        <f>Table13[[#This Row],[Số còn phải thu ĐK]]+Table13[[#This Row],[Giá Trị HD sau CK]]-Table13[[#This Row],[Số tiền đã thu]]</f>
        <v>1539000</v>
      </c>
      <c r="S164" s="6">
        <f>IF(Table13[[#This Row],[Ngày hóa đơn]]&lt;&gt;"",Table13[[#This Row],[Ngày hóa đơn]],IF(Table13[[#This Row],[Ngày hạch toán]]&lt;&gt;"",Table13[[#This Row],[Ngày hạch toán]],""))</f>
        <v>46013</v>
      </c>
      <c r="T164" s="7"/>
      <c r="U164" s="6">
        <f>IF(Table13[[#This Row],[Ngày tính CN]]="","",S164+T164)</f>
        <v>46013</v>
      </c>
      <c r="V164" s="32">
        <f ca="1">IF(Table13[[#This Row],[Hạn thanh toán]]="","",IF((U164-NOW())&lt;0,0,(U164-NOW())))</f>
        <v>0</v>
      </c>
      <c r="W164" s="32"/>
      <c r="X164" s="32">
        <f t="shared" ca="1" si="34"/>
        <v>281.35975370370579</v>
      </c>
      <c r="Y164" s="2" t="str">
        <f t="shared" ca="1" si="35"/>
        <v>Nợ quá hạn hơn 120 ngày có khả năng mất thanh toán</v>
      </c>
      <c r="Z164" s="42">
        <f t="shared" si="25"/>
        <v>46013</v>
      </c>
      <c r="AA164" s="42" t="str">
        <f t="shared" si="26"/>
        <v/>
      </c>
      <c r="AD164" s="2" t="str">
        <f>VLOOKUP($A164,MA_KH!$A:$Q,MA_KH!O$1,0)</f>
        <v>MEGA</v>
      </c>
      <c r="AE164" s="2" t="str">
        <f>VLOOKUP($A164,MA_KH!$A:$Q,MA_KH!P$1,0)</f>
        <v>CÔNG TY TNHH MM MEGA MARKET (VIỆT NAM)</v>
      </c>
      <c r="AG164" s="91" t="str">
        <f>Table13[[#This Row],[Số hóa đơn]]&amp;Table13[[#This Row],[Tổng giá trị]]</f>
        <v>000861911539000</v>
      </c>
    </row>
    <row r="165" spans="1:33" ht="25.5" hidden="1" customHeight="1" x14ac:dyDescent="0.2">
      <c r="A165" s="54" t="s">
        <v>197</v>
      </c>
      <c r="B165" s="54" t="s">
        <v>198</v>
      </c>
      <c r="C165" s="55">
        <v>46013</v>
      </c>
      <c r="D165" s="54" t="s">
        <v>14790</v>
      </c>
      <c r="E165" s="55">
        <v>46013</v>
      </c>
      <c r="F165" s="54" t="s">
        <v>18899</v>
      </c>
      <c r="G165" s="54" t="s">
        <v>14791</v>
      </c>
      <c r="H165" s="56">
        <v>2024120</v>
      </c>
      <c r="I165" s="57">
        <v>0</v>
      </c>
      <c r="J165" s="56">
        <v>161930</v>
      </c>
      <c r="K165" s="56">
        <v>2186050</v>
      </c>
      <c r="L165" s="64" t="s">
        <v>41</v>
      </c>
      <c r="M165" s="6" t="str">
        <f>IFERROR(VLOOKUP(Table13[[#This Row],[Số hóa đơn]],'Chi tiết tt Mega gửi'!K:L,2,0),"")</f>
        <v/>
      </c>
      <c r="O165" s="32">
        <f>IF(Table13[[#This Row],[Phân loại]]="Tồn đầu kỳ",Table13[[#This Row],[Tổng giá trị]],0)</f>
        <v>2186050</v>
      </c>
      <c r="P165" s="7">
        <f>IF(Table13[[#This Row],[Số còn phải thu ĐK]]&lt;&gt;0,0,IF(Table13[[#This Row],[Phân loại]]="Bán hàng",Table13[[#This Row],[Tổng giá trị]],-Table13[[#This Row],[Tổng giá trị]]))</f>
        <v>0</v>
      </c>
      <c r="Q165" s="32">
        <f t="shared" si="33"/>
        <v>0</v>
      </c>
      <c r="R165" s="7">
        <f>Table13[[#This Row],[Số còn phải thu ĐK]]+Table13[[#This Row],[Giá Trị HD sau CK]]-Table13[[#This Row],[Số tiền đã thu]]</f>
        <v>2186050</v>
      </c>
      <c r="S165" s="6">
        <f>IF(Table13[[#This Row],[Ngày hóa đơn]]&lt;&gt;"",Table13[[#This Row],[Ngày hóa đơn]],IF(Table13[[#This Row],[Ngày hạch toán]]&lt;&gt;"",Table13[[#This Row],[Ngày hạch toán]],""))</f>
        <v>46013</v>
      </c>
      <c r="T165" s="7"/>
      <c r="U165" s="6">
        <f>IF(Table13[[#This Row],[Ngày tính CN]]="","",S165+T165)</f>
        <v>46013</v>
      </c>
      <c r="V165" s="32">
        <f ca="1">IF(Table13[[#This Row],[Hạn thanh toán]]="","",IF((U165-NOW())&lt;0,0,(U165-NOW())))</f>
        <v>0</v>
      </c>
      <c r="W165" s="32"/>
      <c r="X165" s="32">
        <f t="shared" ca="1" si="34"/>
        <v>281.35975370370579</v>
      </c>
      <c r="Y165" s="2" t="str">
        <f t="shared" ca="1" si="35"/>
        <v>Nợ quá hạn hơn 120 ngày có khả năng mất thanh toán</v>
      </c>
      <c r="Z165" s="42">
        <f t="shared" si="25"/>
        <v>46013</v>
      </c>
      <c r="AA165" s="42" t="str">
        <f t="shared" si="26"/>
        <v/>
      </c>
      <c r="AD165" s="2" t="str">
        <f>VLOOKUP($A165,MA_KH!$A:$Q,MA_KH!O$1,0)</f>
        <v>MEGA</v>
      </c>
      <c r="AE165" s="2" t="str">
        <f>VLOOKUP($A165,MA_KH!$A:$Q,MA_KH!P$1,0)</f>
        <v>CÔNG TY TNHH MM MEGA MARKET (VIỆT NAM)</v>
      </c>
      <c r="AG165" s="91" t="str">
        <f>Table13[[#This Row],[Số hóa đơn]]&amp;Table13[[#This Row],[Tổng giá trị]]</f>
        <v>000861922186050</v>
      </c>
    </row>
    <row r="166" spans="1:33" ht="25.5" hidden="1" customHeight="1" x14ac:dyDescent="0.2">
      <c r="A166" s="54" t="s">
        <v>385</v>
      </c>
      <c r="B166" s="54" t="s">
        <v>386</v>
      </c>
      <c r="C166" s="55">
        <v>46013</v>
      </c>
      <c r="D166" s="54" t="s">
        <v>14798</v>
      </c>
      <c r="E166" s="55">
        <v>46013</v>
      </c>
      <c r="F166" s="54" t="s">
        <v>18900</v>
      </c>
      <c r="G166" s="54" t="s">
        <v>14799</v>
      </c>
      <c r="H166" s="56">
        <v>3284100</v>
      </c>
      <c r="I166" s="57">
        <v>0</v>
      </c>
      <c r="J166" s="56">
        <v>262728</v>
      </c>
      <c r="K166" s="56">
        <v>3546828</v>
      </c>
      <c r="L166" s="64" t="s">
        <v>41</v>
      </c>
      <c r="M166" s="6" t="str">
        <f>IFERROR(VLOOKUP(Table13[[#This Row],[Số hóa đơn]],'Chi tiết tt Mega gửi'!K:L,2,0),"")</f>
        <v/>
      </c>
      <c r="O166" s="32">
        <f>IF(Table13[[#This Row],[Phân loại]]="Tồn đầu kỳ",Table13[[#This Row],[Tổng giá trị]],0)</f>
        <v>3546828</v>
      </c>
      <c r="P166" s="7">
        <f>IF(Table13[[#This Row],[Số còn phải thu ĐK]]&lt;&gt;0,0,IF(Table13[[#This Row],[Phân loại]]="Bán hàng",Table13[[#This Row],[Tổng giá trị]],-Table13[[#This Row],[Tổng giá trị]]))</f>
        <v>0</v>
      </c>
      <c r="Q166" s="32">
        <f t="shared" si="33"/>
        <v>0</v>
      </c>
      <c r="R166" s="7">
        <f>Table13[[#This Row],[Số còn phải thu ĐK]]+Table13[[#This Row],[Giá Trị HD sau CK]]-Table13[[#This Row],[Số tiền đã thu]]</f>
        <v>3546828</v>
      </c>
      <c r="S166" s="6">
        <f>IF(Table13[[#This Row],[Ngày hóa đơn]]&lt;&gt;"",Table13[[#This Row],[Ngày hóa đơn]],IF(Table13[[#This Row],[Ngày hạch toán]]&lt;&gt;"",Table13[[#This Row],[Ngày hạch toán]],""))</f>
        <v>46013</v>
      </c>
      <c r="T166" s="7"/>
      <c r="U166" s="6">
        <f>IF(Table13[[#This Row],[Ngày tính CN]]="","",S166+T166)</f>
        <v>46013</v>
      </c>
      <c r="V166" s="32">
        <f ca="1">IF(Table13[[#This Row],[Hạn thanh toán]]="","",IF((U166-NOW())&lt;0,0,(U166-NOW())))</f>
        <v>0</v>
      </c>
      <c r="W166" s="32"/>
      <c r="X166" s="32">
        <f t="shared" ca="1" si="34"/>
        <v>281.35975370370579</v>
      </c>
      <c r="Y166" s="2" t="str">
        <f t="shared" ca="1" si="35"/>
        <v>Nợ quá hạn hơn 120 ngày có khả năng mất thanh toán</v>
      </c>
      <c r="Z166" s="42">
        <f t="shared" si="25"/>
        <v>46013</v>
      </c>
      <c r="AA166" s="42" t="str">
        <f t="shared" si="26"/>
        <v/>
      </c>
      <c r="AD166" s="2" t="str">
        <f>VLOOKUP($A166,MA_KH!$A:$Q,MA_KH!O$1,0)</f>
        <v>MEGA</v>
      </c>
      <c r="AE166" s="2" t="str">
        <f>VLOOKUP($A166,MA_KH!$A:$Q,MA_KH!P$1,0)</f>
        <v>CÔNG TY TNHH MM MEGA MARKET (VIỆT NAM)</v>
      </c>
      <c r="AG166" s="91" t="str">
        <f>Table13[[#This Row],[Số hóa đơn]]&amp;Table13[[#This Row],[Tổng giá trị]]</f>
        <v>000861933546828</v>
      </c>
    </row>
    <row r="167" spans="1:33" ht="25.5" hidden="1" customHeight="1" x14ac:dyDescent="0.2">
      <c r="A167" s="54" t="s">
        <v>199</v>
      </c>
      <c r="B167" s="54" t="s">
        <v>200</v>
      </c>
      <c r="C167" s="55">
        <v>46013</v>
      </c>
      <c r="D167" s="54" t="s">
        <v>14796</v>
      </c>
      <c r="E167" s="55">
        <v>46013</v>
      </c>
      <c r="F167" s="54" t="s">
        <v>18901</v>
      </c>
      <c r="G167" s="54" t="s">
        <v>14797</v>
      </c>
      <c r="H167" s="56">
        <v>1719535</v>
      </c>
      <c r="I167" s="57">
        <v>0</v>
      </c>
      <c r="J167" s="56">
        <v>137563</v>
      </c>
      <c r="K167" s="56">
        <v>1857098</v>
      </c>
      <c r="L167" s="64" t="s">
        <v>41</v>
      </c>
      <c r="M167" s="6" t="str">
        <f>IFERROR(VLOOKUP(Table13[[#This Row],[Số hóa đơn]],'Chi tiết tt Mega gửi'!K:L,2,0),"")</f>
        <v/>
      </c>
      <c r="O167" s="32">
        <f>IF(Table13[[#This Row],[Phân loại]]="Tồn đầu kỳ",Table13[[#This Row],[Tổng giá trị]],0)</f>
        <v>1857098</v>
      </c>
      <c r="P167" s="7">
        <f>IF(Table13[[#This Row],[Số còn phải thu ĐK]]&lt;&gt;0,0,IF(Table13[[#This Row],[Phân loại]]="Bán hàng",Table13[[#This Row],[Tổng giá trị]],-Table13[[#This Row],[Tổng giá trị]]))</f>
        <v>0</v>
      </c>
      <c r="Q167" s="32">
        <f t="shared" si="33"/>
        <v>0</v>
      </c>
      <c r="R167" s="7">
        <f>Table13[[#This Row],[Số còn phải thu ĐK]]+Table13[[#This Row],[Giá Trị HD sau CK]]-Table13[[#This Row],[Số tiền đã thu]]</f>
        <v>1857098</v>
      </c>
      <c r="S167" s="6">
        <f>IF(Table13[[#This Row],[Ngày hóa đơn]]&lt;&gt;"",Table13[[#This Row],[Ngày hóa đơn]],IF(Table13[[#This Row],[Ngày hạch toán]]&lt;&gt;"",Table13[[#This Row],[Ngày hạch toán]],""))</f>
        <v>46013</v>
      </c>
      <c r="T167" s="7"/>
      <c r="U167" s="6">
        <f>IF(Table13[[#This Row],[Ngày tính CN]]="","",S167+T167)</f>
        <v>46013</v>
      </c>
      <c r="V167" s="32">
        <f ca="1">IF(Table13[[#This Row],[Hạn thanh toán]]="","",IF((U167-NOW())&lt;0,0,(U167-NOW())))</f>
        <v>0</v>
      </c>
      <c r="W167" s="32"/>
      <c r="X167" s="32">
        <f t="shared" ca="1" si="34"/>
        <v>281.35975370370579</v>
      </c>
      <c r="Y167" s="2" t="str">
        <f t="shared" ca="1" si="35"/>
        <v>Nợ quá hạn hơn 120 ngày có khả năng mất thanh toán</v>
      </c>
      <c r="Z167" s="42">
        <f t="shared" si="25"/>
        <v>46013</v>
      </c>
      <c r="AA167" s="42" t="str">
        <f t="shared" si="26"/>
        <v/>
      </c>
      <c r="AD167" s="2" t="str">
        <f>VLOOKUP($A167,MA_KH!$A:$Q,MA_KH!O$1,0)</f>
        <v>MEGA</v>
      </c>
      <c r="AE167" s="2" t="str">
        <f>VLOOKUP($A167,MA_KH!$A:$Q,MA_KH!P$1,0)</f>
        <v>CÔNG TY TNHH MM MEGA MARKET (VIỆT NAM)</v>
      </c>
      <c r="AG167" s="91" t="str">
        <f>Table13[[#This Row],[Số hóa đơn]]&amp;Table13[[#This Row],[Tổng giá trị]]</f>
        <v>000861941857098</v>
      </c>
    </row>
    <row r="168" spans="1:33" ht="25.5" hidden="1" customHeight="1" x14ac:dyDescent="0.2">
      <c r="A168" s="58" t="s">
        <v>295</v>
      </c>
      <c r="B168" s="58" t="s">
        <v>296</v>
      </c>
      <c r="C168" s="59">
        <v>46013</v>
      </c>
      <c r="D168" s="58" t="s">
        <v>14800</v>
      </c>
      <c r="E168" s="59">
        <v>46013</v>
      </c>
      <c r="F168" s="58" t="s">
        <v>18902</v>
      </c>
      <c r="G168" s="58" t="s">
        <v>14801</v>
      </c>
      <c r="H168" s="60">
        <v>501830</v>
      </c>
      <c r="I168" s="61">
        <v>0</v>
      </c>
      <c r="J168" s="60">
        <v>40146</v>
      </c>
      <c r="K168" s="60">
        <v>541976</v>
      </c>
      <c r="L168" s="64" t="s">
        <v>41</v>
      </c>
      <c r="M168" s="6" t="str">
        <f>IFERROR(VLOOKUP(Table13[[#This Row],[Số hóa đơn]],'Chi tiết tt Mega gửi'!K:L,2,0),"")</f>
        <v/>
      </c>
      <c r="O168" s="32">
        <f>IF(Table13[[#This Row],[Phân loại]]="Tồn đầu kỳ",Table13[[#This Row],[Tổng giá trị]],0)</f>
        <v>541976</v>
      </c>
      <c r="P168" s="7">
        <f>IF(Table13[[#This Row],[Số còn phải thu ĐK]]&lt;&gt;0,0,IF(Table13[[#This Row],[Phân loại]]="Bán hàng",Table13[[#This Row],[Tổng giá trị]],-Table13[[#This Row],[Tổng giá trị]]))</f>
        <v>0</v>
      </c>
      <c r="Q168" s="32">
        <f t="shared" si="33"/>
        <v>0</v>
      </c>
      <c r="R168" s="7">
        <f>Table13[[#This Row],[Số còn phải thu ĐK]]+Table13[[#This Row],[Giá Trị HD sau CK]]-Table13[[#This Row],[Số tiền đã thu]]</f>
        <v>541976</v>
      </c>
      <c r="S168" s="6">
        <f>IF(Table13[[#This Row],[Ngày hóa đơn]]&lt;&gt;"",Table13[[#This Row],[Ngày hóa đơn]],IF(Table13[[#This Row],[Ngày hạch toán]]&lt;&gt;"",Table13[[#This Row],[Ngày hạch toán]],""))</f>
        <v>46013</v>
      </c>
      <c r="T168" s="7"/>
      <c r="U168" s="6">
        <f>IF(Table13[[#This Row],[Ngày tính CN]]="","",S168+T168)</f>
        <v>46013</v>
      </c>
      <c r="V168" s="32">
        <f ca="1">IF(Table13[[#This Row],[Hạn thanh toán]]="","",IF((U168-NOW())&lt;0,0,(U168-NOW())))</f>
        <v>0</v>
      </c>
      <c r="W168" s="32"/>
      <c r="X168" s="32">
        <f t="shared" ca="1" si="34"/>
        <v>281.35975370370579</v>
      </c>
      <c r="Y168" s="2" t="str">
        <f t="shared" ca="1" si="35"/>
        <v>Nợ quá hạn hơn 120 ngày có khả năng mất thanh toán</v>
      </c>
      <c r="Z168" s="42">
        <f t="shared" si="25"/>
        <v>46013</v>
      </c>
      <c r="AA168" s="42" t="str">
        <f t="shared" si="26"/>
        <v/>
      </c>
      <c r="AD168" s="2" t="str">
        <f>VLOOKUP($A168,MA_KH!$A:$Q,MA_KH!O$1,0)</f>
        <v>MEGA</v>
      </c>
      <c r="AE168" s="2" t="str">
        <f>VLOOKUP($A168,MA_KH!$A:$Q,MA_KH!P$1,0)</f>
        <v>CÔNG TY TNHH MM MEGA MARKET (VIỆT NAM)</v>
      </c>
      <c r="AG168" s="91" t="str">
        <f>Table13[[#This Row],[Số hóa đơn]]&amp;Table13[[#This Row],[Tổng giá trị]]</f>
        <v>00086195541976</v>
      </c>
    </row>
    <row r="169" spans="1:33" ht="25.5" hidden="1" customHeight="1" x14ac:dyDescent="0.2">
      <c r="A169" s="58" t="s">
        <v>101</v>
      </c>
      <c r="B169" s="58" t="s">
        <v>102</v>
      </c>
      <c r="C169" s="59">
        <v>46014</v>
      </c>
      <c r="D169" s="58" t="s">
        <v>14890</v>
      </c>
      <c r="E169" s="59">
        <v>46014</v>
      </c>
      <c r="F169" s="58" t="s">
        <v>18903</v>
      </c>
      <c r="G169" s="58" t="s">
        <v>14891</v>
      </c>
      <c r="H169" s="60">
        <v>2957010</v>
      </c>
      <c r="I169" s="61">
        <v>0</v>
      </c>
      <c r="J169" s="60">
        <v>236561</v>
      </c>
      <c r="K169" s="60">
        <v>3193571</v>
      </c>
      <c r="L169" s="64" t="s">
        <v>41</v>
      </c>
      <c r="M169" s="6" t="str">
        <f>IFERROR(VLOOKUP(Table13[[#This Row],[Số hóa đơn]],'Chi tiết tt Mega gửi'!K:L,2,0),"")</f>
        <v/>
      </c>
      <c r="O169" s="32">
        <f>IF(Table13[[#This Row],[Phân loại]]="Tồn đầu kỳ",Table13[[#This Row],[Tổng giá trị]],0)</f>
        <v>3193571</v>
      </c>
      <c r="P169" s="7">
        <f>IF(Table13[[#This Row],[Số còn phải thu ĐK]]&lt;&gt;0,0,IF(Table13[[#This Row],[Phân loại]]="Bán hàng",Table13[[#This Row],[Tổng giá trị]],-Table13[[#This Row],[Tổng giá trị]]))</f>
        <v>0</v>
      </c>
      <c r="Q169" s="32">
        <f>IF(M169&lt;&gt;"",IF(O169&lt;&gt;0,O169,P169),0)</f>
        <v>0</v>
      </c>
      <c r="R169" s="7">
        <f>Table13[[#This Row],[Số còn phải thu ĐK]]+Table13[[#This Row],[Giá Trị HD sau CK]]-Table13[[#This Row],[Số tiền đã thu]]</f>
        <v>3193571</v>
      </c>
      <c r="S169" s="6">
        <f>IF(Table13[[#This Row],[Ngày hóa đơn]]&lt;&gt;"",Table13[[#This Row],[Ngày hóa đơn]],IF(Table13[[#This Row],[Ngày hạch toán]]&lt;&gt;"",Table13[[#This Row],[Ngày hạch toán]],""))</f>
        <v>46014</v>
      </c>
      <c r="T169" s="7"/>
      <c r="U169" s="6">
        <f>IF(Table13[[#This Row],[Ngày tính CN]]="","",S169+T169)</f>
        <v>46014</v>
      </c>
      <c r="V169" s="32">
        <f ca="1">IF(Table13[[#This Row],[Hạn thanh toán]]="","",IF((U169-NOW())&lt;0,0,(U169-NOW())))</f>
        <v>0</v>
      </c>
      <c r="W169" s="32"/>
      <c r="X169" s="32">
        <f ca="1">IF(OR(U169="",R169=0),"",IF((U169-NOW())&lt;0,-(U169-NOW()),0))</f>
        <v>280.35975370370579</v>
      </c>
      <c r="Y169" s="2" t="str">
        <f ca="1">IF(R169=0,"Đã thanh toán",IF(X169="","",IF(X169&lt;=0,"Chưa đến hạn thanh toán",IF(X169&lt;=30,"Nợ quá hạn 30 ngày",IF(X169&lt;=60,"Nợ quá hạn từ 30 ngày đến 60 ngày",IF(X169&lt;=90,"Nợ quá hạn từ 60 ngày đến 90 ngày",IF(X169&lt;=120,"Nợ quá hạn từ 90 ngày đến 120 ngày","Nợ quá hạn hơn 120 ngày có khả năng mất thanh toán")))))))</f>
        <v>Nợ quá hạn hơn 120 ngày có khả năng mất thanh toán</v>
      </c>
      <c r="Z169" s="42">
        <f t="shared" si="25"/>
        <v>46014</v>
      </c>
      <c r="AA169" s="42" t="str">
        <f t="shared" si="26"/>
        <v/>
      </c>
      <c r="AD169" s="2" t="str">
        <f>VLOOKUP($A169,MA_KH!$A:$Q,MA_KH!O$1,0)</f>
        <v>MEGA</v>
      </c>
      <c r="AE169" s="2" t="str">
        <f>VLOOKUP($A169,MA_KH!$A:$Q,MA_KH!P$1,0)</f>
        <v>CÔNG TY TNHH MM MEGA MARKET (VIỆT NAM)</v>
      </c>
      <c r="AG169" s="91" t="str">
        <f>Table13[[#This Row],[Số hóa đơn]]&amp;Table13[[#This Row],[Tổng giá trị]]</f>
        <v>000889833193571</v>
      </c>
    </row>
    <row r="170" spans="1:33" ht="25.5" hidden="1" customHeight="1" x14ac:dyDescent="0.2">
      <c r="A170" s="54" t="s">
        <v>101</v>
      </c>
      <c r="B170" s="54" t="s">
        <v>102</v>
      </c>
      <c r="C170" s="55">
        <v>46015</v>
      </c>
      <c r="D170" s="54" t="s">
        <v>14892</v>
      </c>
      <c r="E170" s="55">
        <v>46015</v>
      </c>
      <c r="F170" s="54" t="s">
        <v>18904</v>
      </c>
      <c r="G170" s="54" t="s">
        <v>14893</v>
      </c>
      <c r="H170" s="56">
        <v>2024120</v>
      </c>
      <c r="I170" s="57">
        <v>0</v>
      </c>
      <c r="J170" s="56">
        <v>161930</v>
      </c>
      <c r="K170" s="56">
        <v>2186050</v>
      </c>
      <c r="L170" s="64" t="s">
        <v>41</v>
      </c>
      <c r="M170" s="6" t="str">
        <f>IFERROR(VLOOKUP(Table13[[#This Row],[Số hóa đơn]],'Chi tiết tt Mega gửi'!K:L,2,0),"")</f>
        <v/>
      </c>
      <c r="O170" s="32">
        <f>IF(Table13[[#This Row],[Phân loại]]="Tồn đầu kỳ",Table13[[#This Row],[Tổng giá trị]],0)</f>
        <v>2186050</v>
      </c>
      <c r="P170" s="7">
        <f>IF(Table13[[#This Row],[Số còn phải thu ĐK]]&lt;&gt;0,0,IF(Table13[[#This Row],[Phân loại]]="Bán hàng",Table13[[#This Row],[Tổng giá trị]],-Table13[[#This Row],[Tổng giá trị]]))</f>
        <v>0</v>
      </c>
      <c r="Q170" s="32">
        <f t="shared" ref="Q170:Q180" si="36">IF(M170&lt;&gt;"",IF(O170&lt;&gt;0,O170,P170),0)</f>
        <v>0</v>
      </c>
      <c r="R170" s="7">
        <f>Table13[[#This Row],[Số còn phải thu ĐK]]+Table13[[#This Row],[Giá Trị HD sau CK]]-Table13[[#This Row],[Số tiền đã thu]]</f>
        <v>2186050</v>
      </c>
      <c r="S170" s="6">
        <f>IF(Table13[[#This Row],[Ngày hóa đơn]]&lt;&gt;"",Table13[[#This Row],[Ngày hóa đơn]],IF(Table13[[#This Row],[Ngày hạch toán]]&lt;&gt;"",Table13[[#This Row],[Ngày hạch toán]],""))</f>
        <v>46015</v>
      </c>
      <c r="T170" s="7"/>
      <c r="U170" s="6">
        <f>IF(Table13[[#This Row],[Ngày tính CN]]="","",S170+T170)</f>
        <v>46015</v>
      </c>
      <c r="V170" s="32">
        <f ca="1">IF(Table13[[#This Row],[Hạn thanh toán]]="","",IF((U170-NOW())&lt;0,0,(U170-NOW())))</f>
        <v>0</v>
      </c>
      <c r="W170" s="32"/>
      <c r="X170" s="32">
        <f t="shared" ref="X170:X180" ca="1" si="37">IF(OR(U170="",R170=0),"",IF((U170-NOW())&lt;0,-(U170-NOW()),0))</f>
        <v>279.35975370370579</v>
      </c>
      <c r="Y170" s="2" t="str">
        <f t="shared" ref="Y170:Y180" ca="1" si="38">IF(R170=0,"Đã thanh toán",IF(X170="","",IF(X170&lt;=0,"Chưa đến hạn thanh toán",IF(X170&lt;=30,"Nợ quá hạn 30 ngày",IF(X170&lt;=60,"Nợ quá hạn từ 30 ngày đến 60 ngày",IF(X170&lt;=90,"Nợ quá hạn từ 60 ngày đến 90 ngày",IF(X170&lt;=120,"Nợ quá hạn từ 90 ngày đến 120 ngày","Nợ quá hạn hơn 120 ngày có khả năng mất thanh toán")))))))</f>
        <v>Nợ quá hạn hơn 120 ngày có khả năng mất thanh toán</v>
      </c>
      <c r="Z170" s="42">
        <f t="shared" si="25"/>
        <v>46015</v>
      </c>
      <c r="AA170" s="42" t="str">
        <f t="shared" si="26"/>
        <v/>
      </c>
      <c r="AD170" s="2" t="str">
        <f>VLOOKUP($A170,MA_KH!$A:$Q,MA_KH!O$1,0)</f>
        <v>MEGA</v>
      </c>
      <c r="AE170" s="2" t="str">
        <f>VLOOKUP($A170,MA_KH!$A:$Q,MA_KH!P$1,0)</f>
        <v>CÔNG TY TNHH MM MEGA MARKET (VIỆT NAM)</v>
      </c>
      <c r="AG170" s="91" t="str">
        <f>Table13[[#This Row],[Số hóa đơn]]&amp;Table13[[#This Row],[Tổng giá trị]]</f>
        <v>000889842186050</v>
      </c>
    </row>
    <row r="171" spans="1:33" ht="25.5" hidden="1" customHeight="1" x14ac:dyDescent="0.2">
      <c r="A171" s="58" t="s">
        <v>101</v>
      </c>
      <c r="B171" s="58" t="s">
        <v>102</v>
      </c>
      <c r="C171" s="59">
        <v>46015</v>
      </c>
      <c r="D171" s="58" t="s">
        <v>14551</v>
      </c>
      <c r="E171" s="59">
        <v>46015</v>
      </c>
      <c r="F171" s="58" t="s">
        <v>18905</v>
      </c>
      <c r="G171" s="58" t="s">
        <v>14894</v>
      </c>
      <c r="H171" s="60">
        <v>1425000</v>
      </c>
      <c r="I171" s="61">
        <v>0</v>
      </c>
      <c r="J171" s="60">
        <v>114000</v>
      </c>
      <c r="K171" s="60">
        <v>1539000</v>
      </c>
      <c r="L171" s="64" t="s">
        <v>41</v>
      </c>
      <c r="M171" s="6" t="str">
        <f>IFERROR(VLOOKUP(Table13[[#This Row],[Số hóa đơn]],'Chi tiết tt Mega gửi'!K:L,2,0),"")</f>
        <v/>
      </c>
      <c r="O171" s="32">
        <f>IF(Table13[[#This Row],[Phân loại]]="Tồn đầu kỳ",Table13[[#This Row],[Tổng giá trị]],0)</f>
        <v>1539000</v>
      </c>
      <c r="P171" s="7">
        <f>IF(Table13[[#This Row],[Số còn phải thu ĐK]]&lt;&gt;0,0,IF(Table13[[#This Row],[Phân loại]]="Bán hàng",Table13[[#This Row],[Tổng giá trị]],-Table13[[#This Row],[Tổng giá trị]]))</f>
        <v>0</v>
      </c>
      <c r="Q171" s="32">
        <f t="shared" si="36"/>
        <v>0</v>
      </c>
      <c r="R171" s="7">
        <f>Table13[[#This Row],[Số còn phải thu ĐK]]+Table13[[#This Row],[Giá Trị HD sau CK]]-Table13[[#This Row],[Số tiền đã thu]]</f>
        <v>1539000</v>
      </c>
      <c r="S171" s="6">
        <f>IF(Table13[[#This Row],[Ngày hóa đơn]]&lt;&gt;"",Table13[[#This Row],[Ngày hóa đơn]],IF(Table13[[#This Row],[Ngày hạch toán]]&lt;&gt;"",Table13[[#This Row],[Ngày hạch toán]],""))</f>
        <v>46015</v>
      </c>
      <c r="T171" s="7"/>
      <c r="U171" s="6">
        <f>IF(Table13[[#This Row],[Ngày tính CN]]="","",S171+T171)</f>
        <v>46015</v>
      </c>
      <c r="V171" s="32">
        <f ca="1">IF(Table13[[#This Row],[Hạn thanh toán]]="","",IF((U171-NOW())&lt;0,0,(U171-NOW())))</f>
        <v>0</v>
      </c>
      <c r="W171" s="32"/>
      <c r="X171" s="32">
        <f t="shared" ca="1" si="37"/>
        <v>279.35975370370579</v>
      </c>
      <c r="Y171" s="2" t="str">
        <f t="shared" ca="1" si="38"/>
        <v>Nợ quá hạn hơn 120 ngày có khả năng mất thanh toán</v>
      </c>
      <c r="Z171" s="42">
        <f t="shared" si="25"/>
        <v>46015</v>
      </c>
      <c r="AA171" s="42" t="str">
        <f t="shared" si="26"/>
        <v/>
      </c>
      <c r="AD171" s="2" t="str">
        <f>VLOOKUP($A171,MA_KH!$A:$Q,MA_KH!O$1,0)</f>
        <v>MEGA</v>
      </c>
      <c r="AE171" s="2" t="str">
        <f>VLOOKUP($A171,MA_KH!$A:$Q,MA_KH!P$1,0)</f>
        <v>CÔNG TY TNHH MM MEGA MARKET (VIỆT NAM)</v>
      </c>
      <c r="AG171" s="91" t="str">
        <f>Table13[[#This Row],[Số hóa đơn]]&amp;Table13[[#This Row],[Tổng giá trị]]</f>
        <v>000889851539000</v>
      </c>
    </row>
    <row r="172" spans="1:33" ht="25.5" hidden="1" customHeight="1" x14ac:dyDescent="0.2">
      <c r="A172" s="54" t="s">
        <v>250</v>
      </c>
      <c r="B172" s="54" t="s">
        <v>251</v>
      </c>
      <c r="C172" s="55">
        <v>46016</v>
      </c>
      <c r="D172" s="54" t="s">
        <v>14895</v>
      </c>
      <c r="E172" s="55">
        <v>46016</v>
      </c>
      <c r="F172" s="54" t="s">
        <v>18906</v>
      </c>
      <c r="G172" s="54" t="s">
        <v>14896</v>
      </c>
      <c r="H172" s="56">
        <v>1146425</v>
      </c>
      <c r="I172" s="57">
        <v>0</v>
      </c>
      <c r="J172" s="56">
        <v>91714</v>
      </c>
      <c r="K172" s="56">
        <v>1238139</v>
      </c>
      <c r="L172" s="64" t="s">
        <v>41</v>
      </c>
      <c r="M172" s="6" t="str">
        <f>IFERROR(VLOOKUP(Table13[[#This Row],[Số hóa đơn]],'Chi tiết tt Mega gửi'!K:L,2,0),"")</f>
        <v/>
      </c>
      <c r="O172" s="32">
        <f>IF(Table13[[#This Row],[Phân loại]]="Tồn đầu kỳ",Table13[[#This Row],[Tổng giá trị]],0)</f>
        <v>1238139</v>
      </c>
      <c r="P172" s="7">
        <f>IF(Table13[[#This Row],[Số còn phải thu ĐK]]&lt;&gt;0,0,IF(Table13[[#This Row],[Phân loại]]="Bán hàng",Table13[[#This Row],[Tổng giá trị]],-Table13[[#This Row],[Tổng giá trị]]))</f>
        <v>0</v>
      </c>
      <c r="Q172" s="32">
        <f t="shared" si="36"/>
        <v>0</v>
      </c>
      <c r="R172" s="7">
        <f>Table13[[#This Row],[Số còn phải thu ĐK]]+Table13[[#This Row],[Giá Trị HD sau CK]]-Table13[[#This Row],[Số tiền đã thu]]</f>
        <v>1238139</v>
      </c>
      <c r="S172" s="6">
        <f>IF(Table13[[#This Row],[Ngày hóa đơn]]&lt;&gt;"",Table13[[#This Row],[Ngày hóa đơn]],IF(Table13[[#This Row],[Ngày hạch toán]]&lt;&gt;"",Table13[[#This Row],[Ngày hạch toán]],""))</f>
        <v>46016</v>
      </c>
      <c r="T172" s="7"/>
      <c r="U172" s="6">
        <f>IF(Table13[[#This Row],[Ngày tính CN]]="","",S172+T172)</f>
        <v>46016</v>
      </c>
      <c r="V172" s="32">
        <f ca="1">IF(Table13[[#This Row],[Hạn thanh toán]]="","",IF((U172-NOW())&lt;0,0,(U172-NOW())))</f>
        <v>0</v>
      </c>
      <c r="W172" s="32"/>
      <c r="X172" s="32">
        <f t="shared" ca="1" si="37"/>
        <v>278.35975370370579</v>
      </c>
      <c r="Y172" s="2" t="str">
        <f t="shared" ca="1" si="38"/>
        <v>Nợ quá hạn hơn 120 ngày có khả năng mất thanh toán</v>
      </c>
      <c r="Z172" s="42">
        <f t="shared" si="25"/>
        <v>46016</v>
      </c>
      <c r="AA172" s="42" t="str">
        <f t="shared" si="26"/>
        <v/>
      </c>
      <c r="AD172" s="2" t="str">
        <f>VLOOKUP($A172,MA_KH!$A:$Q,MA_KH!O$1,0)</f>
        <v>MEGA</v>
      </c>
      <c r="AE172" s="2" t="str">
        <f>VLOOKUP($A172,MA_KH!$A:$Q,MA_KH!P$1,0)</f>
        <v>CÔNG TY TNHH MM MEGA MARKET (VIỆT NAM)</v>
      </c>
      <c r="AG172" s="91" t="str">
        <f>Table13[[#This Row],[Số hóa đơn]]&amp;Table13[[#This Row],[Tổng giá trị]]</f>
        <v>000888691238139</v>
      </c>
    </row>
    <row r="173" spans="1:33" ht="25.5" hidden="1" customHeight="1" x14ac:dyDescent="0.2">
      <c r="A173" s="54" t="s">
        <v>189</v>
      </c>
      <c r="B173" s="54" t="s">
        <v>190</v>
      </c>
      <c r="C173" s="55">
        <v>46016</v>
      </c>
      <c r="D173" s="54" t="s">
        <v>14897</v>
      </c>
      <c r="E173" s="55">
        <v>46016</v>
      </c>
      <c r="F173" s="54" t="s">
        <v>18907</v>
      </c>
      <c r="G173" s="54" t="s">
        <v>14898</v>
      </c>
      <c r="H173" s="56">
        <v>466445</v>
      </c>
      <c r="I173" s="57">
        <v>0</v>
      </c>
      <c r="J173" s="56">
        <v>37316</v>
      </c>
      <c r="K173" s="56">
        <v>503761</v>
      </c>
      <c r="L173" s="64" t="s">
        <v>41</v>
      </c>
      <c r="M173" s="6" t="str">
        <f>IFERROR(VLOOKUP(Table13[[#This Row],[Số hóa đơn]],'Chi tiết tt Mega gửi'!K:L,2,0),"")</f>
        <v/>
      </c>
      <c r="O173" s="32">
        <f>IF(Table13[[#This Row],[Phân loại]]="Tồn đầu kỳ",Table13[[#This Row],[Tổng giá trị]],0)</f>
        <v>503761</v>
      </c>
      <c r="P173" s="7">
        <f>IF(Table13[[#This Row],[Số còn phải thu ĐK]]&lt;&gt;0,0,IF(Table13[[#This Row],[Phân loại]]="Bán hàng",Table13[[#This Row],[Tổng giá trị]],-Table13[[#This Row],[Tổng giá trị]]))</f>
        <v>0</v>
      </c>
      <c r="Q173" s="32">
        <f t="shared" si="36"/>
        <v>0</v>
      </c>
      <c r="R173" s="7">
        <f>Table13[[#This Row],[Số còn phải thu ĐK]]+Table13[[#This Row],[Giá Trị HD sau CK]]-Table13[[#This Row],[Số tiền đã thu]]</f>
        <v>503761</v>
      </c>
      <c r="S173" s="6">
        <f>IF(Table13[[#This Row],[Ngày hóa đơn]]&lt;&gt;"",Table13[[#This Row],[Ngày hóa đơn]],IF(Table13[[#This Row],[Ngày hạch toán]]&lt;&gt;"",Table13[[#This Row],[Ngày hạch toán]],""))</f>
        <v>46016</v>
      </c>
      <c r="T173" s="7"/>
      <c r="U173" s="6">
        <f>IF(Table13[[#This Row],[Ngày tính CN]]="","",S173+T173)</f>
        <v>46016</v>
      </c>
      <c r="V173" s="32">
        <f ca="1">IF(Table13[[#This Row],[Hạn thanh toán]]="","",IF((U173-NOW())&lt;0,0,(U173-NOW())))</f>
        <v>0</v>
      </c>
      <c r="W173" s="32"/>
      <c r="X173" s="32">
        <f t="shared" ca="1" si="37"/>
        <v>278.35975370370579</v>
      </c>
      <c r="Y173" s="2" t="str">
        <f t="shared" ca="1" si="38"/>
        <v>Nợ quá hạn hơn 120 ngày có khả năng mất thanh toán</v>
      </c>
      <c r="Z173" s="42">
        <f t="shared" si="25"/>
        <v>46016</v>
      </c>
      <c r="AA173" s="42" t="str">
        <f t="shared" si="26"/>
        <v/>
      </c>
      <c r="AD173" s="2" t="str">
        <f>VLOOKUP($A173,MA_KH!$A:$Q,MA_KH!O$1,0)</f>
        <v>MEGA</v>
      </c>
      <c r="AE173" s="2" t="str">
        <f>VLOOKUP($A173,MA_KH!$A:$Q,MA_KH!P$1,0)</f>
        <v>CÔNG TY TNHH MM MEGA MARKET (VIỆT NAM)</v>
      </c>
      <c r="AG173" s="91" t="str">
        <f>Table13[[#This Row],[Số hóa đơn]]&amp;Table13[[#This Row],[Tổng giá trị]]</f>
        <v>00088880503761</v>
      </c>
    </row>
    <row r="174" spans="1:33" ht="25.5" hidden="1" customHeight="1" x14ac:dyDescent="0.2">
      <c r="A174" s="54" t="s">
        <v>189</v>
      </c>
      <c r="B174" s="54" t="s">
        <v>190</v>
      </c>
      <c r="C174" s="55">
        <v>46016</v>
      </c>
      <c r="D174" s="54" t="s">
        <v>14899</v>
      </c>
      <c r="E174" s="55">
        <v>46016</v>
      </c>
      <c r="F174" s="54" t="s">
        <v>18908</v>
      </c>
      <c r="G174" s="54" t="s">
        <v>14900</v>
      </c>
      <c r="H174" s="56">
        <v>3291100</v>
      </c>
      <c r="I174" s="57">
        <v>0</v>
      </c>
      <c r="J174" s="56">
        <v>263288</v>
      </c>
      <c r="K174" s="56">
        <v>3554388</v>
      </c>
      <c r="L174" s="64" t="s">
        <v>41</v>
      </c>
      <c r="M174" s="6" t="str">
        <f>IFERROR(VLOOKUP(Table13[[#This Row],[Số hóa đơn]],'Chi tiết tt Mega gửi'!K:L,2,0),"")</f>
        <v/>
      </c>
      <c r="O174" s="32">
        <f>IF(Table13[[#This Row],[Phân loại]]="Tồn đầu kỳ",Table13[[#This Row],[Tổng giá trị]],0)</f>
        <v>3554388</v>
      </c>
      <c r="P174" s="7">
        <f>IF(Table13[[#This Row],[Số còn phải thu ĐK]]&lt;&gt;0,0,IF(Table13[[#This Row],[Phân loại]]="Bán hàng",Table13[[#This Row],[Tổng giá trị]],-Table13[[#This Row],[Tổng giá trị]]))</f>
        <v>0</v>
      </c>
      <c r="Q174" s="32">
        <f t="shared" si="36"/>
        <v>0</v>
      </c>
      <c r="R174" s="7">
        <f>Table13[[#This Row],[Số còn phải thu ĐK]]+Table13[[#This Row],[Giá Trị HD sau CK]]-Table13[[#This Row],[Số tiền đã thu]]</f>
        <v>3554388</v>
      </c>
      <c r="S174" s="6">
        <f>IF(Table13[[#This Row],[Ngày hóa đơn]]&lt;&gt;"",Table13[[#This Row],[Ngày hóa đơn]],IF(Table13[[#This Row],[Ngày hạch toán]]&lt;&gt;"",Table13[[#This Row],[Ngày hạch toán]],""))</f>
        <v>46016</v>
      </c>
      <c r="T174" s="7"/>
      <c r="U174" s="6">
        <f>IF(Table13[[#This Row],[Ngày tính CN]]="","",S174+T174)</f>
        <v>46016</v>
      </c>
      <c r="V174" s="32">
        <f ca="1">IF(Table13[[#This Row],[Hạn thanh toán]]="","",IF((U174-NOW())&lt;0,0,(U174-NOW())))</f>
        <v>0</v>
      </c>
      <c r="W174" s="32"/>
      <c r="X174" s="32">
        <f t="shared" ca="1" si="37"/>
        <v>278.35975370370579</v>
      </c>
      <c r="Y174" s="2" t="str">
        <f t="shared" ca="1" si="38"/>
        <v>Nợ quá hạn hơn 120 ngày có khả năng mất thanh toán</v>
      </c>
      <c r="Z174" s="42">
        <f t="shared" si="25"/>
        <v>46016</v>
      </c>
      <c r="AA174" s="42" t="str">
        <f t="shared" si="26"/>
        <v/>
      </c>
      <c r="AD174" s="2" t="str">
        <f>VLOOKUP($A174,MA_KH!$A:$Q,MA_KH!O$1,0)</f>
        <v>MEGA</v>
      </c>
      <c r="AE174" s="2" t="str">
        <f>VLOOKUP($A174,MA_KH!$A:$Q,MA_KH!P$1,0)</f>
        <v>CÔNG TY TNHH MM MEGA MARKET (VIỆT NAM)</v>
      </c>
      <c r="AG174" s="91" t="str">
        <f>Table13[[#This Row],[Số hóa đơn]]&amp;Table13[[#This Row],[Tổng giá trị]]</f>
        <v>000888743554388</v>
      </c>
    </row>
    <row r="175" spans="1:33" ht="25.5" hidden="1" customHeight="1" x14ac:dyDescent="0.2">
      <c r="A175" s="54" t="s">
        <v>199</v>
      </c>
      <c r="B175" s="54" t="s">
        <v>200</v>
      </c>
      <c r="C175" s="55">
        <v>46016</v>
      </c>
      <c r="D175" s="54" t="s">
        <v>14901</v>
      </c>
      <c r="E175" s="55">
        <v>46016</v>
      </c>
      <c r="F175" s="54" t="s">
        <v>18909</v>
      </c>
      <c r="G175" s="54" t="s">
        <v>14902</v>
      </c>
      <c r="H175" s="56">
        <v>2327570</v>
      </c>
      <c r="I175" s="57">
        <v>0</v>
      </c>
      <c r="J175" s="56">
        <v>186206</v>
      </c>
      <c r="K175" s="56">
        <v>2513776</v>
      </c>
      <c r="L175" s="64" t="s">
        <v>41</v>
      </c>
      <c r="M175" s="6" t="str">
        <f>IFERROR(VLOOKUP(Table13[[#This Row],[Số hóa đơn]],'Chi tiết tt Mega gửi'!K:L,2,0),"")</f>
        <v/>
      </c>
      <c r="O175" s="32">
        <f>IF(Table13[[#This Row],[Phân loại]]="Tồn đầu kỳ",Table13[[#This Row],[Tổng giá trị]],0)</f>
        <v>2513776</v>
      </c>
      <c r="P175" s="7">
        <f>IF(Table13[[#This Row],[Số còn phải thu ĐK]]&lt;&gt;0,0,IF(Table13[[#This Row],[Phân loại]]="Bán hàng",Table13[[#This Row],[Tổng giá trị]],-Table13[[#This Row],[Tổng giá trị]]))</f>
        <v>0</v>
      </c>
      <c r="Q175" s="32">
        <f t="shared" si="36"/>
        <v>0</v>
      </c>
      <c r="R175" s="7">
        <f>Table13[[#This Row],[Số còn phải thu ĐK]]+Table13[[#This Row],[Giá Trị HD sau CK]]-Table13[[#This Row],[Số tiền đã thu]]</f>
        <v>2513776</v>
      </c>
      <c r="S175" s="6">
        <f>IF(Table13[[#This Row],[Ngày hóa đơn]]&lt;&gt;"",Table13[[#This Row],[Ngày hóa đơn]],IF(Table13[[#This Row],[Ngày hạch toán]]&lt;&gt;"",Table13[[#This Row],[Ngày hạch toán]],""))</f>
        <v>46016</v>
      </c>
      <c r="T175" s="7"/>
      <c r="U175" s="6">
        <f>IF(Table13[[#This Row],[Ngày tính CN]]="","",S175+T175)</f>
        <v>46016</v>
      </c>
      <c r="V175" s="32">
        <f ca="1">IF(Table13[[#This Row],[Hạn thanh toán]]="","",IF((U175-NOW())&lt;0,0,(U175-NOW())))</f>
        <v>0</v>
      </c>
      <c r="W175" s="32"/>
      <c r="X175" s="32">
        <f t="shared" ca="1" si="37"/>
        <v>278.35975370370579</v>
      </c>
      <c r="Y175" s="2" t="str">
        <f t="shared" ca="1" si="38"/>
        <v>Nợ quá hạn hơn 120 ngày có khả năng mất thanh toán</v>
      </c>
      <c r="Z175" s="42">
        <f t="shared" si="25"/>
        <v>46016</v>
      </c>
      <c r="AA175" s="42" t="str">
        <f t="shared" si="26"/>
        <v/>
      </c>
      <c r="AD175" s="2" t="str">
        <f>VLOOKUP($A175,MA_KH!$A:$Q,MA_KH!O$1,0)</f>
        <v>MEGA</v>
      </c>
      <c r="AE175" s="2" t="str">
        <f>VLOOKUP($A175,MA_KH!$A:$Q,MA_KH!P$1,0)</f>
        <v>CÔNG TY TNHH MM MEGA MARKET (VIỆT NAM)</v>
      </c>
      <c r="AG175" s="91" t="str">
        <f>Table13[[#This Row],[Số hóa đơn]]&amp;Table13[[#This Row],[Tổng giá trị]]</f>
        <v>000888912513776</v>
      </c>
    </row>
    <row r="176" spans="1:33" ht="25.5" hidden="1" customHeight="1" x14ac:dyDescent="0.2">
      <c r="A176" s="54" t="s">
        <v>201</v>
      </c>
      <c r="B176" s="54" t="s">
        <v>202</v>
      </c>
      <c r="C176" s="55">
        <v>46016</v>
      </c>
      <c r="D176" s="54" t="s">
        <v>14903</v>
      </c>
      <c r="E176" s="55">
        <v>46016</v>
      </c>
      <c r="F176" s="54" t="s">
        <v>18910</v>
      </c>
      <c r="G176" s="54" t="s">
        <v>14904</v>
      </c>
      <c r="H176" s="56">
        <v>3403435</v>
      </c>
      <c r="I176" s="57">
        <v>0</v>
      </c>
      <c r="J176" s="56">
        <v>272275</v>
      </c>
      <c r="K176" s="56">
        <v>3675710</v>
      </c>
      <c r="L176" s="64" t="s">
        <v>41</v>
      </c>
      <c r="M176" s="6" t="str">
        <f>IFERROR(VLOOKUP(Table13[[#This Row],[Số hóa đơn]],'Chi tiết tt Mega gửi'!K:L,2,0),"")</f>
        <v/>
      </c>
      <c r="O176" s="32">
        <f>IF(Table13[[#This Row],[Phân loại]]="Tồn đầu kỳ",Table13[[#This Row],[Tổng giá trị]],0)</f>
        <v>3675710</v>
      </c>
      <c r="P176" s="7">
        <f>IF(Table13[[#This Row],[Số còn phải thu ĐK]]&lt;&gt;0,0,IF(Table13[[#This Row],[Phân loại]]="Bán hàng",Table13[[#This Row],[Tổng giá trị]],-Table13[[#This Row],[Tổng giá trị]]))</f>
        <v>0</v>
      </c>
      <c r="Q176" s="32">
        <f t="shared" si="36"/>
        <v>0</v>
      </c>
      <c r="R176" s="7">
        <f>Table13[[#This Row],[Số còn phải thu ĐK]]+Table13[[#This Row],[Giá Trị HD sau CK]]-Table13[[#This Row],[Số tiền đã thu]]</f>
        <v>3675710</v>
      </c>
      <c r="S176" s="6">
        <f>IF(Table13[[#This Row],[Ngày hóa đơn]]&lt;&gt;"",Table13[[#This Row],[Ngày hóa đơn]],IF(Table13[[#This Row],[Ngày hạch toán]]&lt;&gt;"",Table13[[#This Row],[Ngày hạch toán]],""))</f>
        <v>46016</v>
      </c>
      <c r="T176" s="7"/>
      <c r="U176" s="6">
        <f>IF(Table13[[#This Row],[Ngày tính CN]]="","",S176+T176)</f>
        <v>46016</v>
      </c>
      <c r="V176" s="32">
        <f ca="1">IF(Table13[[#This Row],[Hạn thanh toán]]="","",IF((U176-NOW())&lt;0,0,(U176-NOW())))</f>
        <v>0</v>
      </c>
      <c r="W176" s="32"/>
      <c r="X176" s="32">
        <f t="shared" ca="1" si="37"/>
        <v>278.35975370370579</v>
      </c>
      <c r="Y176" s="2" t="str">
        <f t="shared" ca="1" si="38"/>
        <v>Nợ quá hạn hơn 120 ngày có khả năng mất thanh toán</v>
      </c>
      <c r="Z176" s="42">
        <f t="shared" si="25"/>
        <v>46016</v>
      </c>
      <c r="AA176" s="42" t="str">
        <f t="shared" si="26"/>
        <v/>
      </c>
      <c r="AD176" s="2" t="str">
        <f>VLOOKUP($A176,MA_KH!$A:$Q,MA_KH!O$1,0)</f>
        <v>MEGA</v>
      </c>
      <c r="AE176" s="2" t="str">
        <f>VLOOKUP($A176,MA_KH!$A:$Q,MA_KH!P$1,0)</f>
        <v>CÔNG TY TNHH MM MEGA MARKET (VIỆT NAM)</v>
      </c>
      <c r="AG176" s="91" t="str">
        <f>Table13[[#This Row],[Số hóa đơn]]&amp;Table13[[#This Row],[Tổng giá trị]]</f>
        <v>000888933675710</v>
      </c>
    </row>
    <row r="177" spans="1:33" ht="25.5" hidden="1" customHeight="1" x14ac:dyDescent="0.2">
      <c r="A177" s="54" t="s">
        <v>201</v>
      </c>
      <c r="B177" s="54" t="s">
        <v>202</v>
      </c>
      <c r="C177" s="55">
        <v>46016</v>
      </c>
      <c r="D177" s="54" t="s">
        <v>14905</v>
      </c>
      <c r="E177" s="55">
        <v>46016</v>
      </c>
      <c r="F177" s="54" t="s">
        <v>18911</v>
      </c>
      <c r="G177" s="54" t="s">
        <v>14906</v>
      </c>
      <c r="H177" s="56">
        <v>1719535</v>
      </c>
      <c r="I177" s="57">
        <v>0</v>
      </c>
      <c r="J177" s="56">
        <v>137563</v>
      </c>
      <c r="K177" s="56">
        <v>1857098</v>
      </c>
      <c r="L177" s="64" t="s">
        <v>41</v>
      </c>
      <c r="M177" s="6" t="str">
        <f>IFERROR(VLOOKUP(Table13[[#This Row],[Số hóa đơn]],'Chi tiết tt Mega gửi'!K:L,2,0),"")</f>
        <v/>
      </c>
      <c r="O177" s="32">
        <f>IF(Table13[[#This Row],[Phân loại]]="Tồn đầu kỳ",Table13[[#This Row],[Tổng giá trị]],0)</f>
        <v>1857098</v>
      </c>
      <c r="P177" s="7">
        <f>IF(Table13[[#This Row],[Số còn phải thu ĐK]]&lt;&gt;0,0,IF(Table13[[#This Row],[Phân loại]]="Bán hàng",Table13[[#This Row],[Tổng giá trị]],-Table13[[#This Row],[Tổng giá trị]]))</f>
        <v>0</v>
      </c>
      <c r="Q177" s="32">
        <f t="shared" si="36"/>
        <v>0</v>
      </c>
      <c r="R177" s="7">
        <f>Table13[[#This Row],[Số còn phải thu ĐK]]+Table13[[#This Row],[Giá Trị HD sau CK]]-Table13[[#This Row],[Số tiền đã thu]]</f>
        <v>1857098</v>
      </c>
      <c r="S177" s="6">
        <f>IF(Table13[[#This Row],[Ngày hóa đơn]]&lt;&gt;"",Table13[[#This Row],[Ngày hóa đơn]],IF(Table13[[#This Row],[Ngày hạch toán]]&lt;&gt;"",Table13[[#This Row],[Ngày hạch toán]],""))</f>
        <v>46016</v>
      </c>
      <c r="T177" s="7"/>
      <c r="U177" s="6">
        <f>IF(Table13[[#This Row],[Ngày tính CN]]="","",S177+T177)</f>
        <v>46016</v>
      </c>
      <c r="V177" s="32">
        <f ca="1">IF(Table13[[#This Row],[Hạn thanh toán]]="","",IF((U177-NOW())&lt;0,0,(U177-NOW())))</f>
        <v>0</v>
      </c>
      <c r="W177" s="32"/>
      <c r="X177" s="32">
        <f t="shared" ca="1" si="37"/>
        <v>278.35975370370579</v>
      </c>
      <c r="Y177" s="2" t="str">
        <f t="shared" ca="1" si="38"/>
        <v>Nợ quá hạn hơn 120 ngày có khả năng mất thanh toán</v>
      </c>
      <c r="Z177" s="42">
        <f t="shared" si="25"/>
        <v>46016</v>
      </c>
      <c r="AA177" s="42" t="str">
        <f t="shared" si="26"/>
        <v/>
      </c>
      <c r="AD177" s="2" t="str">
        <f>VLOOKUP($A177,MA_KH!$A:$Q,MA_KH!O$1,0)</f>
        <v>MEGA</v>
      </c>
      <c r="AE177" s="2" t="str">
        <f>VLOOKUP($A177,MA_KH!$A:$Q,MA_KH!P$1,0)</f>
        <v>CÔNG TY TNHH MM MEGA MARKET (VIỆT NAM)</v>
      </c>
      <c r="AG177" s="91" t="str">
        <f>Table13[[#This Row],[Số hóa đơn]]&amp;Table13[[#This Row],[Tổng giá trị]]</f>
        <v>000888941857098</v>
      </c>
    </row>
    <row r="178" spans="1:33" ht="25.5" hidden="1" customHeight="1" x14ac:dyDescent="0.2">
      <c r="A178" s="54" t="s">
        <v>193</v>
      </c>
      <c r="B178" s="54" t="s">
        <v>194</v>
      </c>
      <c r="C178" s="55">
        <v>46016</v>
      </c>
      <c r="D178" s="54" t="s">
        <v>14907</v>
      </c>
      <c r="E178" s="55">
        <v>46016</v>
      </c>
      <c r="F178" s="54" t="s">
        <v>18912</v>
      </c>
      <c r="G178" s="54" t="s">
        <v>14908</v>
      </c>
      <c r="H178" s="56">
        <v>6074890</v>
      </c>
      <c r="I178" s="57">
        <v>0</v>
      </c>
      <c r="J178" s="56">
        <v>485991</v>
      </c>
      <c r="K178" s="56">
        <v>6560881</v>
      </c>
      <c r="L178" s="64" t="s">
        <v>41</v>
      </c>
      <c r="M178" s="6" t="str">
        <f>IFERROR(VLOOKUP(Table13[[#This Row],[Số hóa đơn]],'Chi tiết tt Mega gửi'!K:L,2,0),"")</f>
        <v/>
      </c>
      <c r="O178" s="32">
        <f>IF(Table13[[#This Row],[Phân loại]]="Tồn đầu kỳ",Table13[[#This Row],[Tổng giá trị]],0)</f>
        <v>6560881</v>
      </c>
      <c r="P178" s="7">
        <f>IF(Table13[[#This Row],[Số còn phải thu ĐK]]&lt;&gt;0,0,IF(Table13[[#This Row],[Phân loại]]="Bán hàng",Table13[[#This Row],[Tổng giá trị]],-Table13[[#This Row],[Tổng giá trị]]))</f>
        <v>0</v>
      </c>
      <c r="Q178" s="32">
        <f t="shared" si="36"/>
        <v>0</v>
      </c>
      <c r="R178" s="7">
        <f>Table13[[#This Row],[Số còn phải thu ĐK]]+Table13[[#This Row],[Giá Trị HD sau CK]]-Table13[[#This Row],[Số tiền đã thu]]</f>
        <v>6560881</v>
      </c>
      <c r="S178" s="6">
        <f>IF(Table13[[#This Row],[Ngày hóa đơn]]&lt;&gt;"",Table13[[#This Row],[Ngày hóa đơn]],IF(Table13[[#This Row],[Ngày hạch toán]]&lt;&gt;"",Table13[[#This Row],[Ngày hạch toán]],""))</f>
        <v>46016</v>
      </c>
      <c r="T178" s="7"/>
      <c r="U178" s="6">
        <f>IF(Table13[[#This Row],[Ngày tính CN]]="","",S178+T178)</f>
        <v>46016</v>
      </c>
      <c r="V178" s="32">
        <f ca="1">IF(Table13[[#This Row],[Hạn thanh toán]]="","",IF((U178-NOW())&lt;0,0,(U178-NOW())))</f>
        <v>0</v>
      </c>
      <c r="W178" s="32"/>
      <c r="X178" s="32">
        <f t="shared" ca="1" si="37"/>
        <v>278.35975370370579</v>
      </c>
      <c r="Y178" s="2" t="str">
        <f t="shared" ca="1" si="38"/>
        <v>Nợ quá hạn hơn 120 ngày có khả năng mất thanh toán</v>
      </c>
      <c r="Z178" s="42">
        <f t="shared" si="25"/>
        <v>46016</v>
      </c>
      <c r="AA178" s="42" t="str">
        <f t="shared" si="26"/>
        <v/>
      </c>
      <c r="AD178" s="2" t="str">
        <f>VLOOKUP($A178,MA_KH!$A:$Q,MA_KH!O$1,0)</f>
        <v>MEGA</v>
      </c>
      <c r="AE178" s="2" t="str">
        <f>VLOOKUP($A178,MA_KH!$A:$Q,MA_KH!P$1,0)</f>
        <v>CÔNG TY TNHH MM MEGA MARKET (VIỆT NAM)</v>
      </c>
      <c r="AG178" s="91" t="str">
        <f>Table13[[#This Row],[Số hóa đơn]]&amp;Table13[[#This Row],[Tổng giá trị]]</f>
        <v>000888986560881</v>
      </c>
    </row>
    <row r="179" spans="1:33" ht="25.5" hidden="1" customHeight="1" x14ac:dyDescent="0.2">
      <c r="A179" s="54" t="s">
        <v>197</v>
      </c>
      <c r="B179" s="54" t="s">
        <v>198</v>
      </c>
      <c r="C179" s="55">
        <v>46016</v>
      </c>
      <c r="D179" s="54" t="s">
        <v>14909</v>
      </c>
      <c r="E179" s="55">
        <v>46016</v>
      </c>
      <c r="F179" s="54" t="s">
        <v>18913</v>
      </c>
      <c r="G179" s="54" t="s">
        <v>14910</v>
      </c>
      <c r="H179" s="56">
        <v>2026650</v>
      </c>
      <c r="I179" s="57">
        <v>0</v>
      </c>
      <c r="J179" s="56">
        <v>162132</v>
      </c>
      <c r="K179" s="56">
        <v>2188782</v>
      </c>
      <c r="L179" s="64" t="s">
        <v>41</v>
      </c>
      <c r="M179" s="6" t="str">
        <f>IFERROR(VLOOKUP(Table13[[#This Row],[Số hóa đơn]],'Chi tiết tt Mega gửi'!K:L,2,0),"")</f>
        <v/>
      </c>
      <c r="O179" s="32">
        <f>IF(Table13[[#This Row],[Phân loại]]="Tồn đầu kỳ",Table13[[#This Row],[Tổng giá trị]],0)</f>
        <v>2188782</v>
      </c>
      <c r="P179" s="7">
        <f>IF(Table13[[#This Row],[Số còn phải thu ĐK]]&lt;&gt;0,0,IF(Table13[[#This Row],[Phân loại]]="Bán hàng",Table13[[#This Row],[Tổng giá trị]],-Table13[[#This Row],[Tổng giá trị]]))</f>
        <v>0</v>
      </c>
      <c r="Q179" s="32">
        <f t="shared" si="36"/>
        <v>0</v>
      </c>
      <c r="R179" s="7">
        <f>Table13[[#This Row],[Số còn phải thu ĐK]]+Table13[[#This Row],[Giá Trị HD sau CK]]-Table13[[#This Row],[Số tiền đã thu]]</f>
        <v>2188782</v>
      </c>
      <c r="S179" s="6">
        <f>IF(Table13[[#This Row],[Ngày hóa đơn]]&lt;&gt;"",Table13[[#This Row],[Ngày hóa đơn]],IF(Table13[[#This Row],[Ngày hạch toán]]&lt;&gt;"",Table13[[#This Row],[Ngày hạch toán]],""))</f>
        <v>46016</v>
      </c>
      <c r="T179" s="7"/>
      <c r="U179" s="6">
        <f>IF(Table13[[#This Row],[Ngày tính CN]]="","",S179+T179)</f>
        <v>46016</v>
      </c>
      <c r="V179" s="32">
        <f ca="1">IF(Table13[[#This Row],[Hạn thanh toán]]="","",IF((U179-NOW())&lt;0,0,(U179-NOW())))</f>
        <v>0</v>
      </c>
      <c r="W179" s="32"/>
      <c r="X179" s="32">
        <f t="shared" ca="1" si="37"/>
        <v>278.35975370370579</v>
      </c>
      <c r="Y179" s="2" t="str">
        <f t="shared" ca="1" si="38"/>
        <v>Nợ quá hạn hơn 120 ngày có khả năng mất thanh toán</v>
      </c>
      <c r="Z179" s="42">
        <f t="shared" si="25"/>
        <v>46016</v>
      </c>
      <c r="AA179" s="42" t="str">
        <f t="shared" si="26"/>
        <v/>
      </c>
      <c r="AD179" s="2" t="str">
        <f>VLOOKUP($A179,MA_KH!$A:$Q,MA_KH!O$1,0)</f>
        <v>MEGA</v>
      </c>
      <c r="AE179" s="2" t="str">
        <f>VLOOKUP($A179,MA_KH!$A:$Q,MA_KH!P$1,0)</f>
        <v>CÔNG TY TNHH MM MEGA MARKET (VIỆT NAM)</v>
      </c>
      <c r="AG179" s="91" t="str">
        <f>Table13[[#This Row],[Số hóa đơn]]&amp;Table13[[#This Row],[Tổng giá trị]]</f>
        <v>000888972188782</v>
      </c>
    </row>
    <row r="180" spans="1:33" ht="25.5" hidden="1" customHeight="1" x14ac:dyDescent="0.2">
      <c r="A180" s="58" t="s">
        <v>197</v>
      </c>
      <c r="B180" s="58" t="s">
        <v>198</v>
      </c>
      <c r="C180" s="59">
        <v>46016</v>
      </c>
      <c r="D180" s="58" t="s">
        <v>14911</v>
      </c>
      <c r="E180" s="59">
        <v>46016</v>
      </c>
      <c r="F180" s="58" t="s">
        <v>18914</v>
      </c>
      <c r="G180" s="58" t="s">
        <v>14912</v>
      </c>
      <c r="H180" s="60">
        <v>2525950</v>
      </c>
      <c r="I180" s="61">
        <v>0</v>
      </c>
      <c r="J180" s="60">
        <v>202076</v>
      </c>
      <c r="K180" s="60">
        <v>2728026</v>
      </c>
      <c r="L180" s="64" t="s">
        <v>41</v>
      </c>
      <c r="M180" s="6" t="str">
        <f>IFERROR(VLOOKUP(Table13[[#This Row],[Số hóa đơn]],'Chi tiết tt Mega gửi'!K:L,2,0),"")</f>
        <v/>
      </c>
      <c r="O180" s="32">
        <f>IF(Table13[[#This Row],[Phân loại]]="Tồn đầu kỳ",Table13[[#This Row],[Tổng giá trị]],0)</f>
        <v>2728026</v>
      </c>
      <c r="P180" s="7">
        <f>IF(Table13[[#This Row],[Số còn phải thu ĐK]]&lt;&gt;0,0,IF(Table13[[#This Row],[Phân loại]]="Bán hàng",Table13[[#This Row],[Tổng giá trị]],-Table13[[#This Row],[Tổng giá trị]]))</f>
        <v>0</v>
      </c>
      <c r="Q180" s="32">
        <f t="shared" si="36"/>
        <v>0</v>
      </c>
      <c r="R180" s="7">
        <f>Table13[[#This Row],[Số còn phải thu ĐK]]+Table13[[#This Row],[Giá Trị HD sau CK]]-Table13[[#This Row],[Số tiền đã thu]]</f>
        <v>2728026</v>
      </c>
      <c r="S180" s="6">
        <f>IF(Table13[[#This Row],[Ngày hóa đơn]]&lt;&gt;"",Table13[[#This Row],[Ngày hóa đơn]],IF(Table13[[#This Row],[Ngày hạch toán]]&lt;&gt;"",Table13[[#This Row],[Ngày hạch toán]],""))</f>
        <v>46016</v>
      </c>
      <c r="T180" s="7"/>
      <c r="U180" s="6">
        <f>IF(Table13[[#This Row],[Ngày tính CN]]="","",S180+T180)</f>
        <v>46016</v>
      </c>
      <c r="V180" s="32">
        <f ca="1">IF(Table13[[#This Row],[Hạn thanh toán]]="","",IF((U180-NOW())&lt;0,0,(U180-NOW())))</f>
        <v>0</v>
      </c>
      <c r="W180" s="32"/>
      <c r="X180" s="32">
        <f t="shared" ca="1" si="37"/>
        <v>278.35975370370579</v>
      </c>
      <c r="Y180" s="2" t="str">
        <f t="shared" ca="1" si="38"/>
        <v>Nợ quá hạn hơn 120 ngày có khả năng mất thanh toán</v>
      </c>
      <c r="Z180" s="42">
        <f t="shared" si="25"/>
        <v>46016</v>
      </c>
      <c r="AA180" s="42" t="str">
        <f t="shared" si="26"/>
        <v/>
      </c>
      <c r="AD180" s="2" t="str">
        <f>VLOOKUP($A180,MA_KH!$A:$Q,MA_KH!O$1,0)</f>
        <v>MEGA</v>
      </c>
      <c r="AE180" s="2" t="str">
        <f>VLOOKUP($A180,MA_KH!$A:$Q,MA_KH!P$1,0)</f>
        <v>CÔNG TY TNHH MM MEGA MARKET (VIỆT NAM)</v>
      </c>
      <c r="AG180" s="91" t="str">
        <f>Table13[[#This Row],[Số hóa đơn]]&amp;Table13[[#This Row],[Tổng giá trị]]</f>
        <v>000888962728026</v>
      </c>
    </row>
    <row r="181" spans="1:33" ht="25.5" hidden="1" customHeight="1" x14ac:dyDescent="0.2">
      <c r="A181" s="58" t="s">
        <v>189</v>
      </c>
      <c r="B181" s="58" t="s">
        <v>190</v>
      </c>
      <c r="C181" s="59">
        <v>46018</v>
      </c>
      <c r="D181" s="58" t="s">
        <v>14913</v>
      </c>
      <c r="E181" s="59">
        <v>46018</v>
      </c>
      <c r="F181" s="58" t="s">
        <v>18915</v>
      </c>
      <c r="G181" s="58" t="s">
        <v>14914</v>
      </c>
      <c r="H181" s="60">
        <v>932890</v>
      </c>
      <c r="I181" s="61">
        <v>0</v>
      </c>
      <c r="J181" s="60">
        <v>74631</v>
      </c>
      <c r="K181" s="60">
        <v>1007521</v>
      </c>
      <c r="L181" s="64" t="s">
        <v>41</v>
      </c>
      <c r="M181" s="6" t="str">
        <f>IFERROR(VLOOKUP(Table13[[#This Row],[Số hóa đơn]],'Chi tiết tt Mega gửi'!K:L,2,0),"")</f>
        <v/>
      </c>
      <c r="O181" s="32">
        <f>IF(Table13[[#This Row],[Phân loại]]="Tồn đầu kỳ",Table13[[#This Row],[Tổng giá trị]],0)</f>
        <v>1007521</v>
      </c>
      <c r="P181" s="7">
        <f>IF(Table13[[#This Row],[Số còn phải thu ĐK]]&lt;&gt;0,0,IF(Table13[[#This Row],[Phân loại]]="Bán hàng",Table13[[#This Row],[Tổng giá trị]],-Table13[[#This Row],[Tổng giá trị]]))</f>
        <v>0</v>
      </c>
      <c r="Q181" s="32">
        <f>IF(M181&lt;&gt;"",IF(O181&lt;&gt;0,O181,P181),0)</f>
        <v>0</v>
      </c>
      <c r="R181" s="7">
        <f>Table13[[#This Row],[Số còn phải thu ĐK]]+Table13[[#This Row],[Giá Trị HD sau CK]]-Table13[[#This Row],[Số tiền đã thu]]</f>
        <v>1007521</v>
      </c>
      <c r="S181" s="6">
        <f>IF(Table13[[#This Row],[Ngày hóa đơn]]&lt;&gt;"",Table13[[#This Row],[Ngày hóa đơn]],IF(Table13[[#This Row],[Ngày hạch toán]]&lt;&gt;"",Table13[[#This Row],[Ngày hạch toán]],""))</f>
        <v>46018</v>
      </c>
      <c r="T181" s="7"/>
      <c r="U181" s="6">
        <f>IF(Table13[[#This Row],[Ngày tính CN]]="","",S181+T181)</f>
        <v>46018</v>
      </c>
      <c r="V181" s="32">
        <f ca="1">IF(Table13[[#This Row],[Hạn thanh toán]]="","",IF((U181-NOW())&lt;0,0,(U181-NOW())))</f>
        <v>0</v>
      </c>
      <c r="W181" s="32"/>
      <c r="X181" s="32">
        <f ca="1">IF(OR(U181="",R181=0),"",IF((U181-NOW())&lt;0,-(U181-NOW()),0))</f>
        <v>276.35975370370579</v>
      </c>
      <c r="Y181" s="2" t="str">
        <f ca="1">IF(R181=0,"Đã thanh toán",IF(X181="","",IF(X181&lt;=0,"Chưa đến hạn thanh toán",IF(X181&lt;=30,"Nợ quá hạn 30 ngày",IF(X181&lt;=60,"Nợ quá hạn từ 30 ngày đến 60 ngày",IF(X181&lt;=90,"Nợ quá hạn từ 60 ngày đến 90 ngày",IF(X181&lt;=120,"Nợ quá hạn từ 90 ngày đến 120 ngày","Nợ quá hạn hơn 120 ngày có khả năng mất thanh toán")))))))</f>
        <v>Nợ quá hạn hơn 120 ngày có khả năng mất thanh toán</v>
      </c>
      <c r="Z181" s="42">
        <f t="shared" si="25"/>
        <v>46018</v>
      </c>
      <c r="AA181" s="42" t="str">
        <f t="shared" si="26"/>
        <v/>
      </c>
      <c r="AD181" s="2" t="str">
        <f>VLOOKUP($A181,MA_KH!$A:$Q,MA_KH!O$1,0)</f>
        <v>MEGA</v>
      </c>
      <c r="AE181" s="2" t="str">
        <f>VLOOKUP($A181,MA_KH!$A:$Q,MA_KH!P$1,0)</f>
        <v>CÔNG TY TNHH MM MEGA MARKET (VIỆT NAM)</v>
      </c>
      <c r="AG181" s="91" t="str">
        <f>Table13[[#This Row],[Số hóa đơn]]&amp;Table13[[#This Row],[Tổng giá trị]]</f>
        <v>000889681007521</v>
      </c>
    </row>
    <row r="182" spans="1:33" ht="25.5" hidden="1" customHeight="1" x14ac:dyDescent="0.2">
      <c r="A182" s="54" t="s">
        <v>189</v>
      </c>
      <c r="B182" s="54" t="s">
        <v>190</v>
      </c>
      <c r="C182" s="55">
        <v>46020</v>
      </c>
      <c r="D182" s="54" t="s">
        <v>14915</v>
      </c>
      <c r="E182" s="55">
        <v>46020</v>
      </c>
      <c r="F182" s="54" t="s">
        <v>18916</v>
      </c>
      <c r="G182" s="54" t="s">
        <v>14916</v>
      </c>
      <c r="H182" s="56">
        <v>6072360</v>
      </c>
      <c r="I182" s="57">
        <v>0</v>
      </c>
      <c r="J182" s="56">
        <v>485789</v>
      </c>
      <c r="K182" s="56">
        <v>6558149</v>
      </c>
      <c r="L182" s="64" t="s">
        <v>41</v>
      </c>
      <c r="M182" s="6" t="str">
        <f>IFERROR(VLOOKUP(Table13[[#This Row],[Số hóa đơn]],'Chi tiết tt Mega gửi'!K:L,2,0),"")</f>
        <v/>
      </c>
      <c r="O182" s="32">
        <f>IF(Table13[[#This Row],[Phân loại]]="Tồn đầu kỳ",Table13[[#This Row],[Tổng giá trị]],0)</f>
        <v>6558149</v>
      </c>
      <c r="P182" s="7">
        <f>IF(Table13[[#This Row],[Số còn phải thu ĐK]]&lt;&gt;0,0,IF(Table13[[#This Row],[Phân loại]]="Bán hàng",Table13[[#This Row],[Tổng giá trị]],-Table13[[#This Row],[Tổng giá trị]]))</f>
        <v>0</v>
      </c>
      <c r="Q182" s="32">
        <f t="shared" ref="Q182:Q245" si="39">IF(M182&lt;&gt;"",IF(O182&lt;&gt;0,O182,P182),0)</f>
        <v>0</v>
      </c>
      <c r="R182" s="7">
        <f>Table13[[#This Row],[Số còn phải thu ĐK]]+Table13[[#This Row],[Giá Trị HD sau CK]]-Table13[[#This Row],[Số tiền đã thu]]</f>
        <v>6558149</v>
      </c>
      <c r="S182" s="6">
        <f>IF(Table13[[#This Row],[Ngày hóa đơn]]&lt;&gt;"",Table13[[#This Row],[Ngày hóa đơn]],IF(Table13[[#This Row],[Ngày hạch toán]]&lt;&gt;"",Table13[[#This Row],[Ngày hạch toán]],""))</f>
        <v>46020</v>
      </c>
      <c r="T182" s="7"/>
      <c r="U182" s="6">
        <f>IF(Table13[[#This Row],[Ngày tính CN]]="","",S182+T182)</f>
        <v>46020</v>
      </c>
      <c r="V182" s="32">
        <f ca="1">IF(Table13[[#This Row],[Hạn thanh toán]]="","",IF((U182-NOW())&lt;0,0,(U182-NOW())))</f>
        <v>0</v>
      </c>
      <c r="W182" s="32"/>
      <c r="X182" s="32">
        <f t="shared" ref="X182:X245" ca="1" si="40">IF(OR(U182="",R182=0),"",IF((U182-NOW())&lt;0,-(U182-NOW()),0))</f>
        <v>274.35975370370579</v>
      </c>
      <c r="Y182" s="2" t="str">
        <f t="shared" ref="Y182:Y245" ca="1" si="41">IF(R182=0,"Đã thanh toán",IF(X182="","",IF(X182&lt;=0,"Chưa đến hạn thanh toán",IF(X182&lt;=30,"Nợ quá hạn 30 ngày",IF(X182&lt;=60,"Nợ quá hạn từ 30 ngày đến 60 ngày",IF(X182&lt;=90,"Nợ quá hạn từ 60 ngày đến 90 ngày",IF(X182&lt;=120,"Nợ quá hạn từ 90 ngày đến 120 ngày","Nợ quá hạn hơn 120 ngày có khả năng mất thanh toán")))))))</f>
        <v>Nợ quá hạn hơn 120 ngày có khả năng mất thanh toán</v>
      </c>
      <c r="Z182" s="42">
        <f t="shared" si="25"/>
        <v>46020</v>
      </c>
      <c r="AA182" s="42" t="str">
        <f t="shared" si="26"/>
        <v/>
      </c>
      <c r="AD182" s="2" t="str">
        <f>VLOOKUP($A182,MA_KH!$A:$Q,MA_KH!O$1,0)</f>
        <v>MEGA</v>
      </c>
      <c r="AE182" s="2" t="str">
        <f>VLOOKUP($A182,MA_KH!$A:$Q,MA_KH!P$1,0)</f>
        <v>CÔNG TY TNHH MM MEGA MARKET (VIỆT NAM)</v>
      </c>
      <c r="AG182" s="91" t="str">
        <f>Table13[[#This Row],[Số hóa đơn]]&amp;Table13[[#This Row],[Tổng giá trị]]</f>
        <v>000898916558149</v>
      </c>
    </row>
    <row r="183" spans="1:33" ht="25.5" hidden="1" customHeight="1" x14ac:dyDescent="0.2">
      <c r="A183" s="54" t="s">
        <v>189</v>
      </c>
      <c r="B183" s="54" t="s">
        <v>190</v>
      </c>
      <c r="C183" s="55">
        <v>46020</v>
      </c>
      <c r="D183" s="54" t="s">
        <v>14917</v>
      </c>
      <c r="E183" s="55">
        <v>46020</v>
      </c>
      <c r="F183" s="54" t="s">
        <v>18917</v>
      </c>
      <c r="G183" s="54" t="s">
        <v>14918</v>
      </c>
      <c r="H183" s="56">
        <v>7491560</v>
      </c>
      <c r="I183" s="57">
        <v>0</v>
      </c>
      <c r="J183" s="56">
        <v>599325</v>
      </c>
      <c r="K183" s="56">
        <v>8090885</v>
      </c>
      <c r="L183" s="64" t="s">
        <v>41</v>
      </c>
      <c r="M183" s="6" t="str">
        <f>IFERROR(VLOOKUP(Table13[[#This Row],[Số hóa đơn]],'Chi tiết tt Mega gửi'!K:L,2,0),"")</f>
        <v/>
      </c>
      <c r="O183" s="32">
        <f>IF(Table13[[#This Row],[Phân loại]]="Tồn đầu kỳ",Table13[[#This Row],[Tổng giá trị]],0)</f>
        <v>8090885</v>
      </c>
      <c r="P183" s="7">
        <f>IF(Table13[[#This Row],[Số còn phải thu ĐK]]&lt;&gt;0,0,IF(Table13[[#This Row],[Phân loại]]="Bán hàng",Table13[[#This Row],[Tổng giá trị]],-Table13[[#This Row],[Tổng giá trị]]))</f>
        <v>0</v>
      </c>
      <c r="Q183" s="32">
        <f t="shared" si="39"/>
        <v>0</v>
      </c>
      <c r="R183" s="7">
        <f>Table13[[#This Row],[Số còn phải thu ĐK]]+Table13[[#This Row],[Giá Trị HD sau CK]]-Table13[[#This Row],[Số tiền đã thu]]</f>
        <v>8090885</v>
      </c>
      <c r="S183" s="6">
        <f>IF(Table13[[#This Row],[Ngày hóa đơn]]&lt;&gt;"",Table13[[#This Row],[Ngày hóa đơn]],IF(Table13[[#This Row],[Ngày hạch toán]]&lt;&gt;"",Table13[[#This Row],[Ngày hạch toán]],""))</f>
        <v>46020</v>
      </c>
      <c r="T183" s="7"/>
      <c r="U183" s="6">
        <f>IF(Table13[[#This Row],[Ngày tính CN]]="","",S183+T183)</f>
        <v>46020</v>
      </c>
      <c r="V183" s="32">
        <f ca="1">IF(Table13[[#This Row],[Hạn thanh toán]]="","",IF((U183-NOW())&lt;0,0,(U183-NOW())))</f>
        <v>0</v>
      </c>
      <c r="W183" s="32"/>
      <c r="X183" s="32">
        <f t="shared" ca="1" si="40"/>
        <v>274.35975370370579</v>
      </c>
      <c r="Y183" s="2" t="str">
        <f t="shared" ca="1" si="41"/>
        <v>Nợ quá hạn hơn 120 ngày có khả năng mất thanh toán</v>
      </c>
      <c r="Z183" s="42">
        <f t="shared" si="25"/>
        <v>46020</v>
      </c>
      <c r="AA183" s="42" t="str">
        <f t="shared" si="26"/>
        <v/>
      </c>
      <c r="AD183" s="2" t="str">
        <f>VLOOKUP($A183,MA_KH!$A:$Q,MA_KH!O$1,0)</f>
        <v>MEGA</v>
      </c>
      <c r="AE183" s="2" t="str">
        <f>VLOOKUP($A183,MA_KH!$A:$Q,MA_KH!P$1,0)</f>
        <v>CÔNG TY TNHH MM MEGA MARKET (VIỆT NAM)</v>
      </c>
      <c r="AG183" s="91" t="str">
        <f>Table13[[#This Row],[Số hóa đơn]]&amp;Table13[[#This Row],[Tổng giá trị]]</f>
        <v>000898928090885</v>
      </c>
    </row>
    <row r="184" spans="1:33" ht="25.5" hidden="1" customHeight="1" x14ac:dyDescent="0.2">
      <c r="A184" s="54" t="s">
        <v>199</v>
      </c>
      <c r="B184" s="54" t="s">
        <v>200</v>
      </c>
      <c r="C184" s="55">
        <v>46020</v>
      </c>
      <c r="D184" s="54" t="s">
        <v>14919</v>
      </c>
      <c r="E184" s="55">
        <v>46020</v>
      </c>
      <c r="F184" s="54" t="s">
        <v>18918</v>
      </c>
      <c r="G184" s="54" t="s">
        <v>14920</v>
      </c>
      <c r="H184" s="56">
        <v>7894840</v>
      </c>
      <c r="I184" s="57">
        <v>0</v>
      </c>
      <c r="J184" s="56">
        <v>631587</v>
      </c>
      <c r="K184" s="56">
        <v>8526427</v>
      </c>
      <c r="L184" s="64" t="s">
        <v>41</v>
      </c>
      <c r="M184" s="6" t="str">
        <f>IFERROR(VLOOKUP(Table13[[#This Row],[Số hóa đơn]],'Chi tiết tt Mega gửi'!K:L,2,0),"")</f>
        <v/>
      </c>
      <c r="O184" s="32">
        <f>IF(Table13[[#This Row],[Phân loại]]="Tồn đầu kỳ",Table13[[#This Row],[Tổng giá trị]],0)</f>
        <v>8526427</v>
      </c>
      <c r="P184" s="7">
        <f>IF(Table13[[#This Row],[Số còn phải thu ĐK]]&lt;&gt;0,0,IF(Table13[[#This Row],[Phân loại]]="Bán hàng",Table13[[#This Row],[Tổng giá trị]],-Table13[[#This Row],[Tổng giá trị]]))</f>
        <v>0</v>
      </c>
      <c r="Q184" s="32">
        <f t="shared" si="39"/>
        <v>0</v>
      </c>
      <c r="R184" s="7">
        <f>Table13[[#This Row],[Số còn phải thu ĐK]]+Table13[[#This Row],[Giá Trị HD sau CK]]-Table13[[#This Row],[Số tiền đã thu]]</f>
        <v>8526427</v>
      </c>
      <c r="S184" s="6">
        <f>IF(Table13[[#This Row],[Ngày hóa đơn]]&lt;&gt;"",Table13[[#This Row],[Ngày hóa đơn]],IF(Table13[[#This Row],[Ngày hạch toán]]&lt;&gt;"",Table13[[#This Row],[Ngày hạch toán]],""))</f>
        <v>46020</v>
      </c>
      <c r="T184" s="7"/>
      <c r="U184" s="6">
        <f>IF(Table13[[#This Row],[Ngày tính CN]]="","",S184+T184)</f>
        <v>46020</v>
      </c>
      <c r="V184" s="32">
        <f ca="1">IF(Table13[[#This Row],[Hạn thanh toán]]="","",IF((U184-NOW())&lt;0,0,(U184-NOW())))</f>
        <v>0</v>
      </c>
      <c r="W184" s="32"/>
      <c r="X184" s="32">
        <f t="shared" ca="1" si="40"/>
        <v>274.35975370370579</v>
      </c>
      <c r="Y184" s="2" t="str">
        <f t="shared" ca="1" si="41"/>
        <v>Nợ quá hạn hơn 120 ngày có khả năng mất thanh toán</v>
      </c>
      <c r="Z184" s="42">
        <f t="shared" si="25"/>
        <v>46020</v>
      </c>
      <c r="AA184" s="42" t="str">
        <f t="shared" si="26"/>
        <v/>
      </c>
      <c r="AD184" s="2" t="str">
        <f>VLOOKUP($A184,MA_KH!$A:$Q,MA_KH!O$1,0)</f>
        <v>MEGA</v>
      </c>
      <c r="AE184" s="2" t="str">
        <f>VLOOKUP($A184,MA_KH!$A:$Q,MA_KH!P$1,0)</f>
        <v>CÔNG TY TNHH MM MEGA MARKET (VIỆT NAM)</v>
      </c>
      <c r="AG184" s="91" t="str">
        <f>Table13[[#This Row],[Số hóa đơn]]&amp;Table13[[#This Row],[Tổng giá trị]]</f>
        <v>000898938526427</v>
      </c>
    </row>
    <row r="185" spans="1:33" ht="25.5" hidden="1" customHeight="1" x14ac:dyDescent="0.2">
      <c r="A185" s="54" t="s">
        <v>293</v>
      </c>
      <c r="B185" s="54" t="s">
        <v>294</v>
      </c>
      <c r="C185" s="55">
        <v>46020</v>
      </c>
      <c r="D185" s="54" t="s">
        <v>14921</v>
      </c>
      <c r="E185" s="55">
        <v>46020</v>
      </c>
      <c r="F185" s="54" t="s">
        <v>18919</v>
      </c>
      <c r="G185" s="54" t="s">
        <v>14922</v>
      </c>
      <c r="H185" s="56">
        <v>2024120</v>
      </c>
      <c r="I185" s="57">
        <v>0</v>
      </c>
      <c r="J185" s="56">
        <v>161930</v>
      </c>
      <c r="K185" s="56">
        <v>2186050</v>
      </c>
      <c r="L185" s="64" t="s">
        <v>41</v>
      </c>
      <c r="M185" s="6" t="str">
        <f>IFERROR(VLOOKUP(Table13[[#This Row],[Số hóa đơn]],'Chi tiết tt Mega gửi'!K:L,2,0),"")</f>
        <v/>
      </c>
      <c r="O185" s="32">
        <f>IF(Table13[[#This Row],[Phân loại]]="Tồn đầu kỳ",Table13[[#This Row],[Tổng giá trị]],0)</f>
        <v>2186050</v>
      </c>
      <c r="P185" s="7">
        <f>IF(Table13[[#This Row],[Số còn phải thu ĐK]]&lt;&gt;0,0,IF(Table13[[#This Row],[Phân loại]]="Bán hàng",Table13[[#This Row],[Tổng giá trị]],-Table13[[#This Row],[Tổng giá trị]]))</f>
        <v>0</v>
      </c>
      <c r="Q185" s="32">
        <f t="shared" si="39"/>
        <v>0</v>
      </c>
      <c r="R185" s="7">
        <f>Table13[[#This Row],[Số còn phải thu ĐK]]+Table13[[#This Row],[Giá Trị HD sau CK]]-Table13[[#This Row],[Số tiền đã thu]]</f>
        <v>2186050</v>
      </c>
      <c r="S185" s="6">
        <f>IF(Table13[[#This Row],[Ngày hóa đơn]]&lt;&gt;"",Table13[[#This Row],[Ngày hóa đơn]],IF(Table13[[#This Row],[Ngày hạch toán]]&lt;&gt;"",Table13[[#This Row],[Ngày hạch toán]],""))</f>
        <v>46020</v>
      </c>
      <c r="T185" s="7"/>
      <c r="U185" s="6">
        <f>IF(Table13[[#This Row],[Ngày tính CN]]="","",S185+T185)</f>
        <v>46020</v>
      </c>
      <c r="V185" s="32">
        <f ca="1">IF(Table13[[#This Row],[Hạn thanh toán]]="","",IF((U185-NOW())&lt;0,0,(U185-NOW())))</f>
        <v>0</v>
      </c>
      <c r="W185" s="32"/>
      <c r="X185" s="32">
        <f t="shared" ca="1" si="40"/>
        <v>274.35975370370579</v>
      </c>
      <c r="Y185" s="2" t="str">
        <f t="shared" ca="1" si="41"/>
        <v>Nợ quá hạn hơn 120 ngày có khả năng mất thanh toán</v>
      </c>
      <c r="Z185" s="42">
        <f t="shared" si="25"/>
        <v>46020</v>
      </c>
      <c r="AA185" s="42" t="str">
        <f t="shared" si="26"/>
        <v/>
      </c>
      <c r="AD185" s="2" t="str">
        <f>VLOOKUP($A185,MA_KH!$A:$Q,MA_KH!O$1,0)</f>
        <v>MEGA</v>
      </c>
      <c r="AE185" s="2" t="str">
        <f>VLOOKUP($A185,MA_KH!$A:$Q,MA_KH!P$1,0)</f>
        <v>CÔNG TY TNHH MM MEGA MARKET (VIỆT NAM)</v>
      </c>
      <c r="AG185" s="91" t="str">
        <f>Table13[[#This Row],[Số hóa đơn]]&amp;Table13[[#This Row],[Tổng giá trị]]</f>
        <v>000898942186050</v>
      </c>
    </row>
    <row r="186" spans="1:33" ht="25.5" hidden="1" customHeight="1" x14ac:dyDescent="0.2">
      <c r="A186" s="54" t="s">
        <v>191</v>
      </c>
      <c r="B186" s="54" t="s">
        <v>192</v>
      </c>
      <c r="C186" s="55">
        <v>46020</v>
      </c>
      <c r="D186" s="54" t="s">
        <v>14923</v>
      </c>
      <c r="E186" s="55">
        <v>46020</v>
      </c>
      <c r="F186" s="54" t="s">
        <v>18920</v>
      </c>
      <c r="G186" s="54" t="s">
        <v>14924</v>
      </c>
      <c r="H186" s="56">
        <v>3846600</v>
      </c>
      <c r="I186" s="57">
        <v>0</v>
      </c>
      <c r="J186" s="56">
        <v>307728</v>
      </c>
      <c r="K186" s="56">
        <v>4154328</v>
      </c>
      <c r="L186" s="64" t="s">
        <v>41</v>
      </c>
      <c r="M186" s="6" t="str">
        <f>IFERROR(VLOOKUP(Table13[[#This Row],[Số hóa đơn]],'Chi tiết tt Mega gửi'!K:L,2,0),"")</f>
        <v/>
      </c>
      <c r="O186" s="32">
        <f>IF(Table13[[#This Row],[Phân loại]]="Tồn đầu kỳ",Table13[[#This Row],[Tổng giá trị]],0)</f>
        <v>4154328</v>
      </c>
      <c r="P186" s="7">
        <f>IF(Table13[[#This Row],[Số còn phải thu ĐK]]&lt;&gt;0,0,IF(Table13[[#This Row],[Phân loại]]="Bán hàng",Table13[[#This Row],[Tổng giá trị]],-Table13[[#This Row],[Tổng giá trị]]))</f>
        <v>0</v>
      </c>
      <c r="Q186" s="32">
        <f t="shared" si="39"/>
        <v>0</v>
      </c>
      <c r="R186" s="7">
        <f>Table13[[#This Row],[Số còn phải thu ĐK]]+Table13[[#This Row],[Giá Trị HD sau CK]]-Table13[[#This Row],[Số tiền đã thu]]</f>
        <v>4154328</v>
      </c>
      <c r="S186" s="6">
        <f>IF(Table13[[#This Row],[Ngày hóa đơn]]&lt;&gt;"",Table13[[#This Row],[Ngày hóa đơn]],IF(Table13[[#This Row],[Ngày hạch toán]]&lt;&gt;"",Table13[[#This Row],[Ngày hạch toán]],""))</f>
        <v>46020</v>
      </c>
      <c r="T186" s="7"/>
      <c r="U186" s="6">
        <f>IF(Table13[[#This Row],[Ngày tính CN]]="","",S186+T186)</f>
        <v>46020</v>
      </c>
      <c r="V186" s="32">
        <f ca="1">IF(Table13[[#This Row],[Hạn thanh toán]]="","",IF((U186-NOW())&lt;0,0,(U186-NOW())))</f>
        <v>0</v>
      </c>
      <c r="W186" s="32"/>
      <c r="X186" s="32">
        <f t="shared" ca="1" si="40"/>
        <v>274.35975370370579</v>
      </c>
      <c r="Y186" s="2" t="str">
        <f t="shared" ca="1" si="41"/>
        <v>Nợ quá hạn hơn 120 ngày có khả năng mất thanh toán</v>
      </c>
      <c r="Z186" s="42">
        <f t="shared" si="25"/>
        <v>46020</v>
      </c>
      <c r="AA186" s="42" t="str">
        <f t="shared" si="26"/>
        <v/>
      </c>
      <c r="AD186" s="2" t="str">
        <f>VLOOKUP($A186,MA_KH!$A:$Q,MA_KH!O$1,0)</f>
        <v>MEGA</v>
      </c>
      <c r="AE186" s="2" t="str">
        <f>VLOOKUP($A186,MA_KH!$A:$Q,MA_KH!P$1,0)</f>
        <v>CÔNG TY TNHH MM MEGA MARKET (VIỆT NAM)</v>
      </c>
      <c r="AG186" s="91" t="str">
        <f>Table13[[#This Row],[Số hóa đơn]]&amp;Table13[[#This Row],[Tổng giá trị]]</f>
        <v>000898954154328</v>
      </c>
    </row>
    <row r="187" spans="1:33" ht="25.5" hidden="1" customHeight="1" x14ac:dyDescent="0.2">
      <c r="A187" s="54" t="s">
        <v>193</v>
      </c>
      <c r="B187" s="54" t="s">
        <v>194</v>
      </c>
      <c r="C187" s="55">
        <v>46020</v>
      </c>
      <c r="D187" s="54" t="s">
        <v>14925</v>
      </c>
      <c r="E187" s="55">
        <v>46020</v>
      </c>
      <c r="F187" s="54" t="s">
        <v>18921</v>
      </c>
      <c r="G187" s="54" t="s">
        <v>14926</v>
      </c>
      <c r="H187" s="56">
        <v>24811590</v>
      </c>
      <c r="I187" s="57">
        <v>0</v>
      </c>
      <c r="J187" s="56">
        <v>1984927</v>
      </c>
      <c r="K187" s="56">
        <v>26796517</v>
      </c>
      <c r="L187" s="64" t="s">
        <v>41</v>
      </c>
      <c r="M187" s="6" t="str">
        <f>IFERROR(VLOOKUP(Table13[[#This Row],[Số hóa đơn]],'Chi tiết tt Mega gửi'!K:L,2,0),"")</f>
        <v/>
      </c>
      <c r="O187" s="32">
        <f>IF(Table13[[#This Row],[Phân loại]]="Tồn đầu kỳ",Table13[[#This Row],[Tổng giá trị]],0)</f>
        <v>26796517</v>
      </c>
      <c r="P187" s="7">
        <f>IF(Table13[[#This Row],[Số còn phải thu ĐK]]&lt;&gt;0,0,IF(Table13[[#This Row],[Phân loại]]="Bán hàng",Table13[[#This Row],[Tổng giá trị]],-Table13[[#This Row],[Tổng giá trị]]))</f>
        <v>0</v>
      </c>
      <c r="Q187" s="32">
        <f t="shared" si="39"/>
        <v>0</v>
      </c>
      <c r="R187" s="7">
        <f>Table13[[#This Row],[Số còn phải thu ĐK]]+Table13[[#This Row],[Giá Trị HD sau CK]]-Table13[[#This Row],[Số tiền đã thu]]</f>
        <v>26796517</v>
      </c>
      <c r="S187" s="6">
        <f>IF(Table13[[#This Row],[Ngày hóa đơn]]&lt;&gt;"",Table13[[#This Row],[Ngày hóa đơn]],IF(Table13[[#This Row],[Ngày hạch toán]]&lt;&gt;"",Table13[[#This Row],[Ngày hạch toán]],""))</f>
        <v>46020</v>
      </c>
      <c r="T187" s="7"/>
      <c r="U187" s="6">
        <f>IF(Table13[[#This Row],[Ngày tính CN]]="","",S187+T187)</f>
        <v>46020</v>
      </c>
      <c r="V187" s="32">
        <f ca="1">IF(Table13[[#This Row],[Hạn thanh toán]]="","",IF((U187-NOW())&lt;0,0,(U187-NOW())))</f>
        <v>0</v>
      </c>
      <c r="W187" s="32"/>
      <c r="X187" s="32">
        <f t="shared" ca="1" si="40"/>
        <v>274.35975370370579</v>
      </c>
      <c r="Y187" s="2" t="str">
        <f t="shared" ca="1" si="41"/>
        <v>Nợ quá hạn hơn 120 ngày có khả năng mất thanh toán</v>
      </c>
      <c r="Z187" s="42">
        <f t="shared" si="25"/>
        <v>46020</v>
      </c>
      <c r="AA187" s="42" t="str">
        <f t="shared" si="26"/>
        <v/>
      </c>
      <c r="AD187" s="2" t="str">
        <f>VLOOKUP($A187,MA_KH!$A:$Q,MA_KH!O$1,0)</f>
        <v>MEGA</v>
      </c>
      <c r="AE187" s="2" t="str">
        <f>VLOOKUP($A187,MA_KH!$A:$Q,MA_KH!P$1,0)</f>
        <v>CÔNG TY TNHH MM MEGA MARKET (VIỆT NAM)</v>
      </c>
      <c r="AG187" s="91" t="str">
        <f>Table13[[#This Row],[Số hóa đơn]]&amp;Table13[[#This Row],[Tổng giá trị]]</f>
        <v>0008989626796517</v>
      </c>
    </row>
    <row r="188" spans="1:33" ht="25.5" hidden="1" customHeight="1" x14ac:dyDescent="0.2">
      <c r="A188" s="54" t="s">
        <v>195</v>
      </c>
      <c r="B188" s="54" t="s">
        <v>196</v>
      </c>
      <c r="C188" s="55">
        <v>46020</v>
      </c>
      <c r="D188" s="54" t="s">
        <v>14927</v>
      </c>
      <c r="E188" s="55">
        <v>46020</v>
      </c>
      <c r="F188" s="54" t="s">
        <v>18922</v>
      </c>
      <c r="G188" s="54" t="s">
        <v>14928</v>
      </c>
      <c r="H188" s="56">
        <v>2024120</v>
      </c>
      <c r="I188" s="57">
        <v>0</v>
      </c>
      <c r="J188" s="56">
        <v>161930</v>
      </c>
      <c r="K188" s="56">
        <v>2186050</v>
      </c>
      <c r="L188" s="64" t="s">
        <v>41</v>
      </c>
      <c r="M188" s="6" t="str">
        <f>IFERROR(VLOOKUP(Table13[[#This Row],[Số hóa đơn]],'Chi tiết tt Mega gửi'!K:L,2,0),"")</f>
        <v/>
      </c>
      <c r="O188" s="32">
        <f>IF(Table13[[#This Row],[Phân loại]]="Tồn đầu kỳ",Table13[[#This Row],[Tổng giá trị]],0)</f>
        <v>2186050</v>
      </c>
      <c r="P188" s="7">
        <f>IF(Table13[[#This Row],[Số còn phải thu ĐK]]&lt;&gt;0,0,IF(Table13[[#This Row],[Phân loại]]="Bán hàng",Table13[[#This Row],[Tổng giá trị]],-Table13[[#This Row],[Tổng giá trị]]))</f>
        <v>0</v>
      </c>
      <c r="Q188" s="32">
        <f t="shared" si="39"/>
        <v>0</v>
      </c>
      <c r="R188" s="7">
        <f>Table13[[#This Row],[Số còn phải thu ĐK]]+Table13[[#This Row],[Giá Trị HD sau CK]]-Table13[[#This Row],[Số tiền đã thu]]</f>
        <v>2186050</v>
      </c>
      <c r="S188" s="6">
        <f>IF(Table13[[#This Row],[Ngày hóa đơn]]&lt;&gt;"",Table13[[#This Row],[Ngày hóa đơn]],IF(Table13[[#This Row],[Ngày hạch toán]]&lt;&gt;"",Table13[[#This Row],[Ngày hạch toán]],""))</f>
        <v>46020</v>
      </c>
      <c r="T188" s="7"/>
      <c r="U188" s="6">
        <f>IF(Table13[[#This Row],[Ngày tính CN]]="","",S188+T188)</f>
        <v>46020</v>
      </c>
      <c r="V188" s="32">
        <f ca="1">IF(Table13[[#This Row],[Hạn thanh toán]]="","",IF((U188-NOW())&lt;0,0,(U188-NOW())))</f>
        <v>0</v>
      </c>
      <c r="W188" s="32"/>
      <c r="X188" s="32">
        <f t="shared" ca="1" si="40"/>
        <v>274.35975370370579</v>
      </c>
      <c r="Y188" s="2" t="str">
        <f t="shared" ca="1" si="41"/>
        <v>Nợ quá hạn hơn 120 ngày có khả năng mất thanh toán</v>
      </c>
      <c r="Z188" s="42">
        <f t="shared" si="25"/>
        <v>46020</v>
      </c>
      <c r="AA188" s="42" t="str">
        <f t="shared" si="26"/>
        <v/>
      </c>
      <c r="AD188" s="2" t="str">
        <f>VLOOKUP($A188,MA_KH!$A:$Q,MA_KH!O$1,0)</f>
        <v>MEGA</v>
      </c>
      <c r="AE188" s="2" t="str">
        <f>VLOOKUP($A188,MA_KH!$A:$Q,MA_KH!P$1,0)</f>
        <v>CÔNG TY TNHH MM MEGA MARKET (VIỆT NAM)</v>
      </c>
      <c r="AG188" s="91" t="str">
        <f>Table13[[#This Row],[Số hóa đơn]]&amp;Table13[[#This Row],[Tổng giá trị]]</f>
        <v>000898972186050</v>
      </c>
    </row>
    <row r="189" spans="1:33" ht="25.5" hidden="1" customHeight="1" x14ac:dyDescent="0.2">
      <c r="A189" s="54" t="s">
        <v>197</v>
      </c>
      <c r="B189" s="54" t="s">
        <v>198</v>
      </c>
      <c r="C189" s="55">
        <v>46020</v>
      </c>
      <c r="D189" s="54" t="s">
        <v>14929</v>
      </c>
      <c r="E189" s="55">
        <v>46020</v>
      </c>
      <c r="F189" s="54" t="s">
        <v>18923</v>
      </c>
      <c r="G189" s="54" t="s">
        <v>14930</v>
      </c>
      <c r="H189" s="56">
        <v>2024120</v>
      </c>
      <c r="I189" s="57">
        <v>0</v>
      </c>
      <c r="J189" s="56">
        <v>161930</v>
      </c>
      <c r="K189" s="56">
        <v>2186050</v>
      </c>
      <c r="L189" s="64" t="s">
        <v>41</v>
      </c>
      <c r="M189" s="6" t="str">
        <f>IFERROR(VLOOKUP(Table13[[#This Row],[Số hóa đơn]],'Chi tiết tt Mega gửi'!K:L,2,0),"")</f>
        <v/>
      </c>
      <c r="O189" s="32">
        <f>IF(Table13[[#This Row],[Phân loại]]="Tồn đầu kỳ",Table13[[#This Row],[Tổng giá trị]],0)</f>
        <v>2186050</v>
      </c>
      <c r="P189" s="7">
        <f>IF(Table13[[#This Row],[Số còn phải thu ĐK]]&lt;&gt;0,0,IF(Table13[[#This Row],[Phân loại]]="Bán hàng",Table13[[#This Row],[Tổng giá trị]],-Table13[[#This Row],[Tổng giá trị]]))</f>
        <v>0</v>
      </c>
      <c r="Q189" s="32">
        <f t="shared" si="39"/>
        <v>0</v>
      </c>
      <c r="R189" s="7">
        <f>Table13[[#This Row],[Số còn phải thu ĐK]]+Table13[[#This Row],[Giá Trị HD sau CK]]-Table13[[#This Row],[Số tiền đã thu]]</f>
        <v>2186050</v>
      </c>
      <c r="S189" s="6">
        <f>IF(Table13[[#This Row],[Ngày hóa đơn]]&lt;&gt;"",Table13[[#This Row],[Ngày hóa đơn]],IF(Table13[[#This Row],[Ngày hạch toán]]&lt;&gt;"",Table13[[#This Row],[Ngày hạch toán]],""))</f>
        <v>46020</v>
      </c>
      <c r="T189" s="7"/>
      <c r="U189" s="6">
        <f>IF(Table13[[#This Row],[Ngày tính CN]]="","",S189+T189)</f>
        <v>46020</v>
      </c>
      <c r="V189" s="32">
        <f ca="1">IF(Table13[[#This Row],[Hạn thanh toán]]="","",IF((U189-NOW())&lt;0,0,(U189-NOW())))</f>
        <v>0</v>
      </c>
      <c r="W189" s="32"/>
      <c r="X189" s="32">
        <f t="shared" ca="1" si="40"/>
        <v>274.35975370370579</v>
      </c>
      <c r="Y189" s="2" t="str">
        <f t="shared" ca="1" si="41"/>
        <v>Nợ quá hạn hơn 120 ngày có khả năng mất thanh toán</v>
      </c>
      <c r="Z189" s="42">
        <f t="shared" si="25"/>
        <v>46020</v>
      </c>
      <c r="AA189" s="42" t="str">
        <f t="shared" si="26"/>
        <v/>
      </c>
      <c r="AD189" s="2" t="str">
        <f>VLOOKUP($A189,MA_KH!$A:$Q,MA_KH!O$1,0)</f>
        <v>MEGA</v>
      </c>
      <c r="AE189" s="2" t="str">
        <f>VLOOKUP($A189,MA_KH!$A:$Q,MA_KH!P$1,0)</f>
        <v>CÔNG TY TNHH MM MEGA MARKET (VIỆT NAM)</v>
      </c>
      <c r="AG189" s="91" t="str">
        <f>Table13[[#This Row],[Số hóa đơn]]&amp;Table13[[#This Row],[Tổng giá trị]]</f>
        <v>000898982186050</v>
      </c>
    </row>
    <row r="190" spans="1:33" ht="25.5" hidden="1" customHeight="1" x14ac:dyDescent="0.2">
      <c r="A190" s="54" t="s">
        <v>197</v>
      </c>
      <c r="B190" s="54" t="s">
        <v>198</v>
      </c>
      <c r="C190" s="55">
        <v>46020</v>
      </c>
      <c r="D190" s="54" t="s">
        <v>14931</v>
      </c>
      <c r="E190" s="55">
        <v>46020</v>
      </c>
      <c r="F190" s="54" t="s">
        <v>18924</v>
      </c>
      <c r="G190" s="54" t="s">
        <v>14932</v>
      </c>
      <c r="H190" s="56">
        <v>2957010</v>
      </c>
      <c r="I190" s="57">
        <v>0</v>
      </c>
      <c r="J190" s="56">
        <v>236561</v>
      </c>
      <c r="K190" s="56">
        <v>3193571</v>
      </c>
      <c r="L190" s="64" t="s">
        <v>41</v>
      </c>
      <c r="M190" s="6" t="str">
        <f>IFERROR(VLOOKUP(Table13[[#This Row],[Số hóa đơn]],'Chi tiết tt Mega gửi'!K:L,2,0),"")</f>
        <v/>
      </c>
      <c r="O190" s="32">
        <f>IF(Table13[[#This Row],[Phân loại]]="Tồn đầu kỳ",Table13[[#This Row],[Tổng giá trị]],0)</f>
        <v>3193571</v>
      </c>
      <c r="P190" s="7">
        <f>IF(Table13[[#This Row],[Số còn phải thu ĐK]]&lt;&gt;0,0,IF(Table13[[#This Row],[Phân loại]]="Bán hàng",Table13[[#This Row],[Tổng giá trị]],-Table13[[#This Row],[Tổng giá trị]]))</f>
        <v>0</v>
      </c>
      <c r="Q190" s="32">
        <f t="shared" si="39"/>
        <v>0</v>
      </c>
      <c r="R190" s="7">
        <f>Table13[[#This Row],[Số còn phải thu ĐK]]+Table13[[#This Row],[Giá Trị HD sau CK]]-Table13[[#This Row],[Số tiền đã thu]]</f>
        <v>3193571</v>
      </c>
      <c r="S190" s="6">
        <f>IF(Table13[[#This Row],[Ngày hóa đơn]]&lt;&gt;"",Table13[[#This Row],[Ngày hóa đơn]],IF(Table13[[#This Row],[Ngày hạch toán]]&lt;&gt;"",Table13[[#This Row],[Ngày hạch toán]],""))</f>
        <v>46020</v>
      </c>
      <c r="T190" s="7"/>
      <c r="U190" s="6">
        <f>IF(Table13[[#This Row],[Ngày tính CN]]="","",S190+T190)</f>
        <v>46020</v>
      </c>
      <c r="V190" s="32">
        <f ca="1">IF(Table13[[#This Row],[Hạn thanh toán]]="","",IF((U190-NOW())&lt;0,0,(U190-NOW())))</f>
        <v>0</v>
      </c>
      <c r="W190" s="32"/>
      <c r="X190" s="32">
        <f t="shared" ca="1" si="40"/>
        <v>274.35975370370579</v>
      </c>
      <c r="Y190" s="2" t="str">
        <f t="shared" ca="1" si="41"/>
        <v>Nợ quá hạn hơn 120 ngày có khả năng mất thanh toán</v>
      </c>
      <c r="Z190" s="42">
        <f t="shared" si="25"/>
        <v>46020</v>
      </c>
      <c r="AA190" s="42" t="str">
        <f t="shared" si="26"/>
        <v/>
      </c>
      <c r="AD190" s="2" t="str">
        <f>VLOOKUP($A190,MA_KH!$A:$Q,MA_KH!O$1,0)</f>
        <v>MEGA</v>
      </c>
      <c r="AE190" s="2" t="str">
        <f>VLOOKUP($A190,MA_KH!$A:$Q,MA_KH!P$1,0)</f>
        <v>CÔNG TY TNHH MM MEGA MARKET (VIỆT NAM)</v>
      </c>
      <c r="AG190" s="91" t="str">
        <f>Table13[[#This Row],[Số hóa đơn]]&amp;Table13[[#This Row],[Tổng giá trị]]</f>
        <v>000898993193571</v>
      </c>
    </row>
    <row r="191" spans="1:33" ht="25.5" hidden="1" customHeight="1" x14ac:dyDescent="0.2">
      <c r="A191" s="54" t="s">
        <v>199</v>
      </c>
      <c r="B191" s="54" t="s">
        <v>200</v>
      </c>
      <c r="C191" s="55">
        <v>46020</v>
      </c>
      <c r="D191" s="54" t="s">
        <v>14933</v>
      </c>
      <c r="E191" s="55">
        <v>46020</v>
      </c>
      <c r="F191" s="54" t="s">
        <v>18925</v>
      </c>
      <c r="G191" s="54" t="s">
        <v>14934</v>
      </c>
      <c r="H191" s="56">
        <v>7894840</v>
      </c>
      <c r="I191" s="57">
        <v>0</v>
      </c>
      <c r="J191" s="56">
        <v>631587</v>
      </c>
      <c r="K191" s="56">
        <v>8526427</v>
      </c>
      <c r="L191" s="64" t="s">
        <v>41</v>
      </c>
      <c r="M191" s="6" t="str">
        <f>IFERROR(VLOOKUP(Table13[[#This Row],[Số hóa đơn]],'Chi tiết tt Mega gửi'!K:L,2,0),"")</f>
        <v/>
      </c>
      <c r="O191" s="32">
        <f>IF(Table13[[#This Row],[Phân loại]]="Tồn đầu kỳ",Table13[[#This Row],[Tổng giá trị]],0)</f>
        <v>8526427</v>
      </c>
      <c r="P191" s="7">
        <f>IF(Table13[[#This Row],[Số còn phải thu ĐK]]&lt;&gt;0,0,IF(Table13[[#This Row],[Phân loại]]="Bán hàng",Table13[[#This Row],[Tổng giá trị]],-Table13[[#This Row],[Tổng giá trị]]))</f>
        <v>0</v>
      </c>
      <c r="Q191" s="32">
        <f t="shared" si="39"/>
        <v>0</v>
      </c>
      <c r="R191" s="7">
        <f>Table13[[#This Row],[Số còn phải thu ĐK]]+Table13[[#This Row],[Giá Trị HD sau CK]]-Table13[[#This Row],[Số tiền đã thu]]</f>
        <v>8526427</v>
      </c>
      <c r="S191" s="6">
        <f>IF(Table13[[#This Row],[Ngày hóa đơn]]&lt;&gt;"",Table13[[#This Row],[Ngày hóa đơn]],IF(Table13[[#This Row],[Ngày hạch toán]]&lt;&gt;"",Table13[[#This Row],[Ngày hạch toán]],""))</f>
        <v>46020</v>
      </c>
      <c r="T191" s="7"/>
      <c r="U191" s="6">
        <f>IF(Table13[[#This Row],[Ngày tính CN]]="","",S191+T191)</f>
        <v>46020</v>
      </c>
      <c r="V191" s="32">
        <f ca="1">IF(Table13[[#This Row],[Hạn thanh toán]]="","",IF((U191-NOW())&lt;0,0,(U191-NOW())))</f>
        <v>0</v>
      </c>
      <c r="W191" s="32"/>
      <c r="X191" s="32">
        <f t="shared" ca="1" si="40"/>
        <v>274.35975370370579</v>
      </c>
      <c r="Y191" s="2" t="str">
        <f t="shared" ca="1" si="41"/>
        <v>Nợ quá hạn hơn 120 ngày có khả năng mất thanh toán</v>
      </c>
      <c r="Z191" s="42">
        <f t="shared" si="25"/>
        <v>46020</v>
      </c>
      <c r="AA191" s="42" t="str">
        <f t="shared" si="26"/>
        <v/>
      </c>
      <c r="AD191" s="2" t="str">
        <f>VLOOKUP($A191,MA_KH!$A:$Q,MA_KH!O$1,0)</f>
        <v>MEGA</v>
      </c>
      <c r="AE191" s="2" t="str">
        <f>VLOOKUP($A191,MA_KH!$A:$Q,MA_KH!P$1,0)</f>
        <v>CÔNG TY TNHH MM MEGA MARKET (VIỆT NAM)</v>
      </c>
      <c r="AG191" s="91" t="str">
        <f>Table13[[#This Row],[Số hóa đơn]]&amp;Table13[[#This Row],[Tổng giá trị]]</f>
        <v>000899008526427</v>
      </c>
    </row>
    <row r="192" spans="1:33" ht="25.5" hidden="1" customHeight="1" x14ac:dyDescent="0.2">
      <c r="A192" s="54" t="s">
        <v>199</v>
      </c>
      <c r="B192" s="54" t="s">
        <v>200</v>
      </c>
      <c r="C192" s="55">
        <v>46020</v>
      </c>
      <c r="D192" s="54" t="s">
        <v>14935</v>
      </c>
      <c r="E192" s="55">
        <v>46020</v>
      </c>
      <c r="F192" s="54" t="s">
        <v>18926</v>
      </c>
      <c r="G192" s="54" t="s">
        <v>14936</v>
      </c>
      <c r="H192" s="56">
        <v>350000</v>
      </c>
      <c r="I192" s="57">
        <v>0</v>
      </c>
      <c r="J192" s="56">
        <v>28000</v>
      </c>
      <c r="K192" s="56">
        <v>378000</v>
      </c>
      <c r="L192" s="64" t="s">
        <v>41</v>
      </c>
      <c r="M192" s="6" t="str">
        <f>IFERROR(VLOOKUP(Table13[[#This Row],[Số hóa đơn]],'Chi tiết tt Mega gửi'!K:L,2,0),"")</f>
        <v/>
      </c>
      <c r="O192" s="32">
        <f>IF(Table13[[#This Row],[Phân loại]]="Tồn đầu kỳ",Table13[[#This Row],[Tổng giá trị]],0)</f>
        <v>378000</v>
      </c>
      <c r="P192" s="7">
        <f>IF(Table13[[#This Row],[Số còn phải thu ĐK]]&lt;&gt;0,0,IF(Table13[[#This Row],[Phân loại]]="Bán hàng",Table13[[#This Row],[Tổng giá trị]],-Table13[[#This Row],[Tổng giá trị]]))</f>
        <v>0</v>
      </c>
      <c r="Q192" s="32">
        <f t="shared" si="39"/>
        <v>0</v>
      </c>
      <c r="R192" s="7">
        <f>Table13[[#This Row],[Số còn phải thu ĐK]]+Table13[[#This Row],[Giá Trị HD sau CK]]-Table13[[#This Row],[Số tiền đã thu]]</f>
        <v>378000</v>
      </c>
      <c r="S192" s="6">
        <f>IF(Table13[[#This Row],[Ngày hóa đơn]]&lt;&gt;"",Table13[[#This Row],[Ngày hóa đơn]],IF(Table13[[#This Row],[Ngày hạch toán]]&lt;&gt;"",Table13[[#This Row],[Ngày hạch toán]],""))</f>
        <v>46020</v>
      </c>
      <c r="T192" s="7"/>
      <c r="U192" s="6">
        <f>IF(Table13[[#This Row],[Ngày tính CN]]="","",S192+T192)</f>
        <v>46020</v>
      </c>
      <c r="V192" s="32">
        <f ca="1">IF(Table13[[#This Row],[Hạn thanh toán]]="","",IF((U192-NOW())&lt;0,0,(U192-NOW())))</f>
        <v>0</v>
      </c>
      <c r="W192" s="32"/>
      <c r="X192" s="32">
        <f t="shared" ca="1" si="40"/>
        <v>274.35975370370579</v>
      </c>
      <c r="Y192" s="2" t="str">
        <f t="shared" ca="1" si="41"/>
        <v>Nợ quá hạn hơn 120 ngày có khả năng mất thanh toán</v>
      </c>
      <c r="Z192" s="42">
        <f t="shared" si="25"/>
        <v>46020</v>
      </c>
      <c r="AA192" s="42" t="str">
        <f t="shared" si="26"/>
        <v/>
      </c>
      <c r="AD192" s="2" t="str">
        <f>VLOOKUP($A192,MA_KH!$A:$Q,MA_KH!O$1,0)</f>
        <v>MEGA</v>
      </c>
      <c r="AE192" s="2" t="str">
        <f>VLOOKUP($A192,MA_KH!$A:$Q,MA_KH!P$1,0)</f>
        <v>CÔNG TY TNHH MM MEGA MARKET (VIỆT NAM)</v>
      </c>
      <c r="AG192" s="91" t="str">
        <f>Table13[[#This Row],[Số hóa đơn]]&amp;Table13[[#This Row],[Tổng giá trị]]</f>
        <v>00089901378000</v>
      </c>
    </row>
    <row r="193" spans="1:33" ht="25.5" hidden="1" customHeight="1" x14ac:dyDescent="0.2">
      <c r="A193" s="54" t="s">
        <v>199</v>
      </c>
      <c r="B193" s="54" t="s">
        <v>200</v>
      </c>
      <c r="C193" s="55">
        <v>46020</v>
      </c>
      <c r="D193" s="54" t="s">
        <v>14937</v>
      </c>
      <c r="E193" s="55">
        <v>46020</v>
      </c>
      <c r="F193" s="54" t="s">
        <v>18927</v>
      </c>
      <c r="G193" s="54" t="s">
        <v>14938</v>
      </c>
      <c r="H193" s="56">
        <v>350000</v>
      </c>
      <c r="I193" s="57">
        <v>0</v>
      </c>
      <c r="J193" s="56">
        <v>28000</v>
      </c>
      <c r="K193" s="56">
        <v>378000</v>
      </c>
      <c r="L193" s="64" t="s">
        <v>41</v>
      </c>
      <c r="M193" s="6" t="str">
        <f>IFERROR(VLOOKUP(Table13[[#This Row],[Số hóa đơn]],'Chi tiết tt Mega gửi'!K:L,2,0),"")</f>
        <v/>
      </c>
      <c r="O193" s="32">
        <f>IF(Table13[[#This Row],[Phân loại]]="Tồn đầu kỳ",Table13[[#This Row],[Tổng giá trị]],0)</f>
        <v>378000</v>
      </c>
      <c r="P193" s="7">
        <f>IF(Table13[[#This Row],[Số còn phải thu ĐK]]&lt;&gt;0,0,IF(Table13[[#This Row],[Phân loại]]="Bán hàng",Table13[[#This Row],[Tổng giá trị]],-Table13[[#This Row],[Tổng giá trị]]))</f>
        <v>0</v>
      </c>
      <c r="Q193" s="32">
        <f t="shared" si="39"/>
        <v>0</v>
      </c>
      <c r="R193" s="7">
        <f>Table13[[#This Row],[Số còn phải thu ĐK]]+Table13[[#This Row],[Giá Trị HD sau CK]]-Table13[[#This Row],[Số tiền đã thu]]</f>
        <v>378000</v>
      </c>
      <c r="S193" s="6">
        <f>IF(Table13[[#This Row],[Ngày hóa đơn]]&lt;&gt;"",Table13[[#This Row],[Ngày hóa đơn]],IF(Table13[[#This Row],[Ngày hạch toán]]&lt;&gt;"",Table13[[#This Row],[Ngày hạch toán]],""))</f>
        <v>46020</v>
      </c>
      <c r="T193" s="7"/>
      <c r="U193" s="6">
        <f>IF(Table13[[#This Row],[Ngày tính CN]]="","",S193+T193)</f>
        <v>46020</v>
      </c>
      <c r="V193" s="32">
        <f ca="1">IF(Table13[[#This Row],[Hạn thanh toán]]="","",IF((U193-NOW())&lt;0,0,(U193-NOW())))</f>
        <v>0</v>
      </c>
      <c r="W193" s="32"/>
      <c r="X193" s="32">
        <f t="shared" ca="1" si="40"/>
        <v>274.35975370370579</v>
      </c>
      <c r="Y193" s="2" t="str">
        <f t="shared" ca="1" si="41"/>
        <v>Nợ quá hạn hơn 120 ngày có khả năng mất thanh toán</v>
      </c>
      <c r="Z193" s="42">
        <f t="shared" si="25"/>
        <v>46020</v>
      </c>
      <c r="AA193" s="42" t="str">
        <f t="shared" si="26"/>
        <v/>
      </c>
      <c r="AD193" s="2" t="str">
        <f>VLOOKUP($A193,MA_KH!$A:$Q,MA_KH!O$1,0)</f>
        <v>MEGA</v>
      </c>
      <c r="AE193" s="2" t="str">
        <f>VLOOKUP($A193,MA_KH!$A:$Q,MA_KH!P$1,0)</f>
        <v>CÔNG TY TNHH MM MEGA MARKET (VIỆT NAM)</v>
      </c>
      <c r="AG193" s="91" t="str">
        <f>Table13[[#This Row],[Số hóa đơn]]&amp;Table13[[#This Row],[Tổng giá trị]]</f>
        <v>00089902378000</v>
      </c>
    </row>
    <row r="194" spans="1:33" ht="25.5" hidden="1" customHeight="1" x14ac:dyDescent="0.2">
      <c r="A194" s="54" t="s">
        <v>295</v>
      </c>
      <c r="B194" s="54" t="s">
        <v>296</v>
      </c>
      <c r="C194" s="55">
        <v>46020</v>
      </c>
      <c r="D194" s="54" t="s">
        <v>14939</v>
      </c>
      <c r="E194" s="55">
        <v>46020</v>
      </c>
      <c r="F194" s="54" t="s">
        <v>18928</v>
      </c>
      <c r="G194" s="54" t="s">
        <v>14940</v>
      </c>
      <c r="H194" s="56">
        <v>3877540</v>
      </c>
      <c r="I194" s="57">
        <v>0</v>
      </c>
      <c r="J194" s="56">
        <v>310203</v>
      </c>
      <c r="K194" s="56">
        <v>4187743</v>
      </c>
      <c r="L194" s="64" t="s">
        <v>41</v>
      </c>
      <c r="M194" s="6" t="str">
        <f>IFERROR(VLOOKUP(Table13[[#This Row],[Số hóa đơn]],'Chi tiết tt Mega gửi'!K:L,2,0),"")</f>
        <v/>
      </c>
      <c r="O194" s="32">
        <f>IF(Table13[[#This Row],[Phân loại]]="Tồn đầu kỳ",Table13[[#This Row],[Tổng giá trị]],0)</f>
        <v>4187743</v>
      </c>
      <c r="P194" s="7">
        <f>IF(Table13[[#This Row],[Số còn phải thu ĐK]]&lt;&gt;0,0,IF(Table13[[#This Row],[Phân loại]]="Bán hàng",Table13[[#This Row],[Tổng giá trị]],-Table13[[#This Row],[Tổng giá trị]]))</f>
        <v>0</v>
      </c>
      <c r="Q194" s="32">
        <f t="shared" si="39"/>
        <v>0</v>
      </c>
      <c r="R194" s="7">
        <f>Table13[[#This Row],[Số còn phải thu ĐK]]+Table13[[#This Row],[Giá Trị HD sau CK]]-Table13[[#This Row],[Số tiền đã thu]]</f>
        <v>4187743</v>
      </c>
      <c r="S194" s="6">
        <f>IF(Table13[[#This Row],[Ngày hóa đơn]]&lt;&gt;"",Table13[[#This Row],[Ngày hóa đơn]],IF(Table13[[#This Row],[Ngày hạch toán]]&lt;&gt;"",Table13[[#This Row],[Ngày hạch toán]],""))</f>
        <v>46020</v>
      </c>
      <c r="T194" s="7"/>
      <c r="U194" s="6">
        <f>IF(Table13[[#This Row],[Ngày tính CN]]="","",S194+T194)</f>
        <v>46020</v>
      </c>
      <c r="V194" s="32">
        <f ca="1">IF(Table13[[#This Row],[Hạn thanh toán]]="","",IF((U194-NOW())&lt;0,0,(U194-NOW())))</f>
        <v>0</v>
      </c>
      <c r="W194" s="32"/>
      <c r="X194" s="32">
        <f t="shared" ca="1" si="40"/>
        <v>274.35975370370579</v>
      </c>
      <c r="Y194" s="2" t="str">
        <f t="shared" ca="1" si="41"/>
        <v>Nợ quá hạn hơn 120 ngày có khả năng mất thanh toán</v>
      </c>
      <c r="Z194" s="42">
        <f t="shared" si="25"/>
        <v>46020</v>
      </c>
      <c r="AA194" s="42" t="str">
        <f t="shared" si="26"/>
        <v/>
      </c>
      <c r="AD194" s="2" t="str">
        <f>VLOOKUP($A194,MA_KH!$A:$Q,MA_KH!O$1,0)</f>
        <v>MEGA</v>
      </c>
      <c r="AE194" s="2" t="str">
        <f>VLOOKUP($A194,MA_KH!$A:$Q,MA_KH!P$1,0)</f>
        <v>CÔNG TY TNHH MM MEGA MARKET (VIỆT NAM)</v>
      </c>
      <c r="AG194" s="91" t="str">
        <f>Table13[[#This Row],[Số hóa đơn]]&amp;Table13[[#This Row],[Tổng giá trị]]</f>
        <v>000899034187743</v>
      </c>
    </row>
    <row r="195" spans="1:33" ht="25.5" hidden="1" customHeight="1" x14ac:dyDescent="0.2">
      <c r="A195" s="54" t="s">
        <v>295</v>
      </c>
      <c r="B195" s="54" t="s">
        <v>296</v>
      </c>
      <c r="C195" s="55">
        <v>46020</v>
      </c>
      <c r="D195" s="54" t="s">
        <v>14941</v>
      </c>
      <c r="E195" s="55">
        <v>46020</v>
      </c>
      <c r="F195" s="54" t="s">
        <v>18929</v>
      </c>
      <c r="G195" s="54" t="s">
        <v>14942</v>
      </c>
      <c r="H195" s="56">
        <v>3846600</v>
      </c>
      <c r="I195" s="57">
        <v>0</v>
      </c>
      <c r="J195" s="56">
        <v>307728</v>
      </c>
      <c r="K195" s="56">
        <v>4154328</v>
      </c>
      <c r="L195" s="64" t="s">
        <v>41</v>
      </c>
      <c r="M195" s="6" t="str">
        <f>IFERROR(VLOOKUP(Table13[[#This Row],[Số hóa đơn]],'Chi tiết tt Mega gửi'!K:L,2,0),"")</f>
        <v/>
      </c>
      <c r="O195" s="32">
        <f>IF(Table13[[#This Row],[Phân loại]]="Tồn đầu kỳ",Table13[[#This Row],[Tổng giá trị]],0)</f>
        <v>4154328</v>
      </c>
      <c r="P195" s="7">
        <f>IF(Table13[[#This Row],[Số còn phải thu ĐK]]&lt;&gt;0,0,IF(Table13[[#This Row],[Phân loại]]="Bán hàng",Table13[[#This Row],[Tổng giá trị]],-Table13[[#This Row],[Tổng giá trị]]))</f>
        <v>0</v>
      </c>
      <c r="Q195" s="32">
        <f t="shared" si="39"/>
        <v>0</v>
      </c>
      <c r="R195" s="7">
        <f>Table13[[#This Row],[Số còn phải thu ĐK]]+Table13[[#This Row],[Giá Trị HD sau CK]]-Table13[[#This Row],[Số tiền đã thu]]</f>
        <v>4154328</v>
      </c>
      <c r="S195" s="6">
        <f>IF(Table13[[#This Row],[Ngày hóa đơn]]&lt;&gt;"",Table13[[#This Row],[Ngày hóa đơn]],IF(Table13[[#This Row],[Ngày hạch toán]]&lt;&gt;"",Table13[[#This Row],[Ngày hạch toán]],""))</f>
        <v>46020</v>
      </c>
      <c r="T195" s="7"/>
      <c r="U195" s="6">
        <f>IF(Table13[[#This Row],[Ngày tính CN]]="","",S195+T195)</f>
        <v>46020</v>
      </c>
      <c r="V195" s="32">
        <f ca="1">IF(Table13[[#This Row],[Hạn thanh toán]]="","",IF((U195-NOW())&lt;0,0,(U195-NOW())))</f>
        <v>0</v>
      </c>
      <c r="W195" s="32"/>
      <c r="X195" s="32">
        <f t="shared" ca="1" si="40"/>
        <v>274.35975370370579</v>
      </c>
      <c r="Y195" s="2" t="str">
        <f t="shared" ca="1" si="41"/>
        <v>Nợ quá hạn hơn 120 ngày có khả năng mất thanh toán</v>
      </c>
      <c r="Z195" s="42">
        <f t="shared" si="25"/>
        <v>46020</v>
      </c>
      <c r="AA195" s="42" t="str">
        <f t="shared" si="26"/>
        <v/>
      </c>
      <c r="AD195" s="2" t="str">
        <f>VLOOKUP($A195,MA_KH!$A:$Q,MA_KH!O$1,0)</f>
        <v>MEGA</v>
      </c>
      <c r="AE195" s="2" t="str">
        <f>VLOOKUP($A195,MA_KH!$A:$Q,MA_KH!P$1,0)</f>
        <v>CÔNG TY TNHH MM MEGA MARKET (VIỆT NAM)</v>
      </c>
      <c r="AG195" s="91" t="str">
        <f>Table13[[#This Row],[Số hóa đơn]]&amp;Table13[[#This Row],[Tổng giá trị]]</f>
        <v>000899044154328</v>
      </c>
    </row>
    <row r="196" spans="1:33" ht="25.5" hidden="1" customHeight="1" x14ac:dyDescent="0.2">
      <c r="A196" s="58" t="s">
        <v>295</v>
      </c>
      <c r="B196" s="58" t="s">
        <v>296</v>
      </c>
      <c r="C196" s="59">
        <v>46020</v>
      </c>
      <c r="D196" s="58" t="s">
        <v>14943</v>
      </c>
      <c r="E196" s="59">
        <v>46020</v>
      </c>
      <c r="F196" s="58" t="s">
        <v>18930</v>
      </c>
      <c r="G196" s="58" t="s">
        <v>14944</v>
      </c>
      <c r="H196" s="60">
        <v>558030</v>
      </c>
      <c r="I196" s="61">
        <v>0</v>
      </c>
      <c r="J196" s="60">
        <v>44642</v>
      </c>
      <c r="K196" s="60">
        <v>602672</v>
      </c>
      <c r="L196" s="64" t="s">
        <v>41</v>
      </c>
      <c r="M196" s="6" t="str">
        <f>IFERROR(VLOOKUP(Table13[[#This Row],[Số hóa đơn]],'Chi tiết tt Mega gửi'!K:L,2,0),"")</f>
        <v/>
      </c>
      <c r="O196" s="32">
        <f>IF(Table13[[#This Row],[Phân loại]]="Tồn đầu kỳ",Table13[[#This Row],[Tổng giá trị]],0)</f>
        <v>602672</v>
      </c>
      <c r="P196" s="7">
        <f>IF(Table13[[#This Row],[Số còn phải thu ĐK]]&lt;&gt;0,0,IF(Table13[[#This Row],[Phân loại]]="Bán hàng",Table13[[#This Row],[Tổng giá trị]],-Table13[[#This Row],[Tổng giá trị]]))</f>
        <v>0</v>
      </c>
      <c r="Q196" s="32">
        <f t="shared" si="39"/>
        <v>0</v>
      </c>
      <c r="R196" s="7">
        <f>Table13[[#This Row],[Số còn phải thu ĐK]]+Table13[[#This Row],[Giá Trị HD sau CK]]-Table13[[#This Row],[Số tiền đã thu]]</f>
        <v>602672</v>
      </c>
      <c r="S196" s="6">
        <f>IF(Table13[[#This Row],[Ngày hóa đơn]]&lt;&gt;"",Table13[[#This Row],[Ngày hóa đơn]],IF(Table13[[#This Row],[Ngày hạch toán]]&lt;&gt;"",Table13[[#This Row],[Ngày hạch toán]],""))</f>
        <v>46020</v>
      </c>
      <c r="T196" s="7"/>
      <c r="U196" s="6">
        <f>IF(Table13[[#This Row],[Ngày tính CN]]="","",S196+T196)</f>
        <v>46020</v>
      </c>
      <c r="V196" s="32">
        <f ca="1">IF(Table13[[#This Row],[Hạn thanh toán]]="","",IF((U196-NOW())&lt;0,0,(U196-NOW())))</f>
        <v>0</v>
      </c>
      <c r="W196" s="32"/>
      <c r="X196" s="32">
        <f t="shared" ca="1" si="40"/>
        <v>274.35975370370579</v>
      </c>
      <c r="Y196" s="2" t="str">
        <f t="shared" ca="1" si="41"/>
        <v>Nợ quá hạn hơn 120 ngày có khả năng mất thanh toán</v>
      </c>
      <c r="Z196" s="42">
        <f t="shared" ref="Z196:Z259" si="42">IF(S196="","",S196)</f>
        <v>46020</v>
      </c>
      <c r="AA196" s="42" t="str">
        <f t="shared" ref="AA196:AA259" si="43">IF(M196="","",M196)</f>
        <v/>
      </c>
      <c r="AD196" s="2" t="str">
        <f>VLOOKUP($A196,MA_KH!$A:$Q,MA_KH!O$1,0)</f>
        <v>MEGA</v>
      </c>
      <c r="AE196" s="2" t="str">
        <f>VLOOKUP($A196,MA_KH!$A:$Q,MA_KH!P$1,0)</f>
        <v>CÔNG TY TNHH MM MEGA MARKET (VIỆT NAM)</v>
      </c>
      <c r="AG196" s="91" t="str">
        <f>Table13[[#This Row],[Số hóa đơn]]&amp;Table13[[#This Row],[Tổng giá trị]]</f>
        <v>00089905602672</v>
      </c>
    </row>
    <row r="197" spans="1:33" ht="25.5" hidden="1" customHeight="1" x14ac:dyDescent="0.2">
      <c r="A197" s="54" t="s">
        <v>101</v>
      </c>
      <c r="B197" s="54" t="s">
        <v>102</v>
      </c>
      <c r="C197" s="55">
        <v>46021</v>
      </c>
      <c r="D197" s="54" t="s">
        <v>14945</v>
      </c>
      <c r="E197" s="55">
        <v>46021</v>
      </c>
      <c r="F197" s="54" t="s">
        <v>18931</v>
      </c>
      <c r="G197" s="54" t="s">
        <v>14946</v>
      </c>
      <c r="H197" s="56">
        <v>2024120</v>
      </c>
      <c r="I197" s="57">
        <v>0</v>
      </c>
      <c r="J197" s="56">
        <v>161930</v>
      </c>
      <c r="K197" s="56">
        <v>2186050</v>
      </c>
      <c r="L197" s="64" t="s">
        <v>41</v>
      </c>
      <c r="M197" s="6" t="str">
        <f>IFERROR(VLOOKUP(Table13[[#This Row],[Số hóa đơn]],'Chi tiết tt Mega gửi'!K:L,2,0),"")</f>
        <v/>
      </c>
      <c r="O197" s="32">
        <f>IF(Table13[[#This Row],[Phân loại]]="Tồn đầu kỳ",Table13[[#This Row],[Tổng giá trị]],0)</f>
        <v>2186050</v>
      </c>
      <c r="P197" s="7">
        <f>IF(Table13[[#This Row],[Số còn phải thu ĐK]]&lt;&gt;0,0,IF(Table13[[#This Row],[Phân loại]]="Bán hàng",Table13[[#This Row],[Tổng giá trị]],-Table13[[#This Row],[Tổng giá trị]]))</f>
        <v>0</v>
      </c>
      <c r="Q197" s="32">
        <f t="shared" si="39"/>
        <v>0</v>
      </c>
      <c r="R197" s="7">
        <f>Table13[[#This Row],[Số còn phải thu ĐK]]+Table13[[#This Row],[Giá Trị HD sau CK]]-Table13[[#This Row],[Số tiền đã thu]]</f>
        <v>2186050</v>
      </c>
      <c r="S197" s="6">
        <f>IF(Table13[[#This Row],[Ngày hóa đơn]]&lt;&gt;"",Table13[[#This Row],[Ngày hóa đơn]],IF(Table13[[#This Row],[Ngày hạch toán]]&lt;&gt;"",Table13[[#This Row],[Ngày hạch toán]],""))</f>
        <v>46021</v>
      </c>
      <c r="T197" s="7"/>
      <c r="U197" s="6">
        <f>IF(Table13[[#This Row],[Ngày tính CN]]="","",S197+T197)</f>
        <v>46021</v>
      </c>
      <c r="V197" s="32">
        <f ca="1">IF(Table13[[#This Row],[Hạn thanh toán]]="","",IF((U197-NOW())&lt;0,0,(U197-NOW())))</f>
        <v>0</v>
      </c>
      <c r="W197" s="32"/>
      <c r="X197" s="32">
        <f t="shared" ca="1" si="40"/>
        <v>273.35975370370579</v>
      </c>
      <c r="Y197" s="2" t="str">
        <f t="shared" ca="1" si="41"/>
        <v>Nợ quá hạn hơn 120 ngày có khả năng mất thanh toán</v>
      </c>
      <c r="Z197" s="42">
        <f t="shared" si="42"/>
        <v>46021</v>
      </c>
      <c r="AA197" s="42" t="str">
        <f t="shared" si="43"/>
        <v/>
      </c>
      <c r="AD197" s="2" t="str">
        <f>VLOOKUP($A197,MA_KH!$A:$Q,MA_KH!O$1,0)</f>
        <v>MEGA</v>
      </c>
      <c r="AE197" s="2" t="str">
        <f>VLOOKUP($A197,MA_KH!$A:$Q,MA_KH!P$1,0)</f>
        <v>CÔNG TY TNHH MM MEGA MARKET (VIỆT NAM)</v>
      </c>
      <c r="AG197" s="91" t="str">
        <f>Table13[[#This Row],[Số hóa đơn]]&amp;Table13[[#This Row],[Tổng giá trị]]</f>
        <v>000898162186050</v>
      </c>
    </row>
    <row r="198" spans="1:33" ht="25.5" hidden="1" customHeight="1" x14ac:dyDescent="0.2">
      <c r="A198" s="58" t="s">
        <v>101</v>
      </c>
      <c r="B198" s="58" t="s">
        <v>102</v>
      </c>
      <c r="C198" s="59">
        <v>46021</v>
      </c>
      <c r="D198" s="58" t="s">
        <v>14947</v>
      </c>
      <c r="E198" s="59">
        <v>46021</v>
      </c>
      <c r="F198" s="58" t="s">
        <v>18932</v>
      </c>
      <c r="G198" s="58" t="s">
        <v>14948</v>
      </c>
      <c r="H198" s="60">
        <v>1425000</v>
      </c>
      <c r="I198" s="61">
        <v>0</v>
      </c>
      <c r="J198" s="60">
        <v>114000</v>
      </c>
      <c r="K198" s="60">
        <v>1539000</v>
      </c>
      <c r="L198" s="64" t="s">
        <v>41</v>
      </c>
      <c r="M198" s="6" t="str">
        <f>IFERROR(VLOOKUP(Table13[[#This Row],[Số hóa đơn]],'Chi tiết tt Mega gửi'!K:L,2,0),"")</f>
        <v/>
      </c>
      <c r="O198" s="32">
        <f>IF(Table13[[#This Row],[Phân loại]]="Tồn đầu kỳ",Table13[[#This Row],[Tổng giá trị]],0)</f>
        <v>1539000</v>
      </c>
      <c r="P198" s="7">
        <f>IF(Table13[[#This Row],[Số còn phải thu ĐK]]&lt;&gt;0,0,IF(Table13[[#This Row],[Phân loại]]="Bán hàng",Table13[[#This Row],[Tổng giá trị]],-Table13[[#This Row],[Tổng giá trị]]))</f>
        <v>0</v>
      </c>
      <c r="Q198" s="32">
        <f t="shared" si="39"/>
        <v>0</v>
      </c>
      <c r="R198" s="7">
        <f>Table13[[#This Row],[Số còn phải thu ĐK]]+Table13[[#This Row],[Giá Trị HD sau CK]]-Table13[[#This Row],[Số tiền đã thu]]</f>
        <v>1539000</v>
      </c>
      <c r="S198" s="6">
        <f>IF(Table13[[#This Row],[Ngày hóa đơn]]&lt;&gt;"",Table13[[#This Row],[Ngày hóa đơn]],IF(Table13[[#This Row],[Ngày hạch toán]]&lt;&gt;"",Table13[[#This Row],[Ngày hạch toán]],""))</f>
        <v>46021</v>
      </c>
      <c r="T198" s="7"/>
      <c r="U198" s="6">
        <f>IF(Table13[[#This Row],[Ngày tính CN]]="","",S198+T198)</f>
        <v>46021</v>
      </c>
      <c r="V198" s="32">
        <f ca="1">IF(Table13[[#This Row],[Hạn thanh toán]]="","",IF((U198-NOW())&lt;0,0,(U198-NOW())))</f>
        <v>0</v>
      </c>
      <c r="W198" s="32"/>
      <c r="X198" s="32">
        <f t="shared" ca="1" si="40"/>
        <v>273.35975370370579</v>
      </c>
      <c r="Y198" s="2" t="str">
        <f t="shared" ca="1" si="41"/>
        <v>Nợ quá hạn hơn 120 ngày có khả năng mất thanh toán</v>
      </c>
      <c r="Z198" s="42">
        <f t="shared" si="42"/>
        <v>46021</v>
      </c>
      <c r="AA198" s="42" t="str">
        <f t="shared" si="43"/>
        <v/>
      </c>
      <c r="AD198" s="2" t="str">
        <f>VLOOKUP($A198,MA_KH!$A:$Q,MA_KH!O$1,0)</f>
        <v>MEGA</v>
      </c>
      <c r="AE198" s="2" t="str">
        <f>VLOOKUP($A198,MA_KH!$A:$Q,MA_KH!P$1,0)</f>
        <v>CÔNG TY TNHH MM MEGA MARKET (VIỆT NAM)</v>
      </c>
      <c r="AG198" s="91" t="str">
        <f>Table13[[#This Row],[Số hóa đơn]]&amp;Table13[[#This Row],[Tổng giá trị]]</f>
        <v>000898171539000</v>
      </c>
    </row>
    <row r="199" spans="1:33" ht="25.5" hidden="1" customHeight="1" x14ac:dyDescent="0.2">
      <c r="A199" s="54" t="s">
        <v>250</v>
      </c>
      <c r="B199" s="54" t="s">
        <v>251</v>
      </c>
      <c r="C199" s="55">
        <v>46021</v>
      </c>
      <c r="D199" s="54" t="s">
        <v>14949</v>
      </c>
      <c r="E199" s="55">
        <v>46021</v>
      </c>
      <c r="F199" s="54" t="s">
        <v>18933</v>
      </c>
      <c r="G199" s="54" t="s">
        <v>14950</v>
      </c>
      <c r="H199" s="56">
        <v>2024120</v>
      </c>
      <c r="I199" s="57">
        <v>0</v>
      </c>
      <c r="J199" s="56">
        <v>161930</v>
      </c>
      <c r="K199" s="56">
        <v>2186050</v>
      </c>
      <c r="L199" s="64" t="s">
        <v>41</v>
      </c>
      <c r="M199" s="6" t="str">
        <f>IFERROR(VLOOKUP(Table13[[#This Row],[Số hóa đơn]],'Chi tiết tt Mega gửi'!K:L,2,0),"")</f>
        <v/>
      </c>
      <c r="O199" s="32">
        <f>IF(Table13[[#This Row],[Phân loại]]="Tồn đầu kỳ",Table13[[#This Row],[Tổng giá trị]],0)</f>
        <v>2186050</v>
      </c>
      <c r="P199" s="7">
        <f>IF(Table13[[#This Row],[Số còn phải thu ĐK]]&lt;&gt;0,0,IF(Table13[[#This Row],[Phân loại]]="Bán hàng",Table13[[#This Row],[Tổng giá trị]],-Table13[[#This Row],[Tổng giá trị]]))</f>
        <v>0</v>
      </c>
      <c r="Q199" s="32">
        <f t="shared" si="39"/>
        <v>0</v>
      </c>
      <c r="R199" s="7">
        <f>Table13[[#This Row],[Số còn phải thu ĐK]]+Table13[[#This Row],[Giá Trị HD sau CK]]-Table13[[#This Row],[Số tiền đã thu]]</f>
        <v>2186050</v>
      </c>
      <c r="S199" s="6">
        <f>IF(Table13[[#This Row],[Ngày hóa đơn]]&lt;&gt;"",Table13[[#This Row],[Ngày hóa đơn]],IF(Table13[[#This Row],[Ngày hạch toán]]&lt;&gt;"",Table13[[#This Row],[Ngày hạch toán]],""))</f>
        <v>46021</v>
      </c>
      <c r="T199" s="7"/>
      <c r="U199" s="6">
        <f>IF(Table13[[#This Row],[Ngày tính CN]]="","",S199+T199)</f>
        <v>46021</v>
      </c>
      <c r="V199" s="32">
        <f ca="1">IF(Table13[[#This Row],[Hạn thanh toán]]="","",IF((U199-NOW())&lt;0,0,(U199-NOW())))</f>
        <v>0</v>
      </c>
      <c r="W199" s="32"/>
      <c r="X199" s="32">
        <f t="shared" ca="1" si="40"/>
        <v>273.35975370370579</v>
      </c>
      <c r="Y199" s="2" t="str">
        <f t="shared" ca="1" si="41"/>
        <v>Nợ quá hạn hơn 120 ngày có khả năng mất thanh toán</v>
      </c>
      <c r="Z199" s="42">
        <f t="shared" si="42"/>
        <v>46021</v>
      </c>
      <c r="AA199" s="42" t="str">
        <f t="shared" si="43"/>
        <v/>
      </c>
      <c r="AD199" s="2" t="str">
        <f>VLOOKUP($A199,MA_KH!$A:$Q,MA_KH!O$1,0)</f>
        <v>MEGA</v>
      </c>
      <c r="AE199" s="2" t="str">
        <f>VLOOKUP($A199,MA_KH!$A:$Q,MA_KH!P$1,0)</f>
        <v>CÔNG TY TNHH MM MEGA MARKET (VIỆT NAM)</v>
      </c>
      <c r="AG199" s="91" t="str">
        <f>Table13[[#This Row],[Số hóa đơn]]&amp;Table13[[#This Row],[Tổng giá trị]]</f>
        <v>000900942186050</v>
      </c>
    </row>
    <row r="200" spans="1:33" ht="25.5" hidden="1" customHeight="1" x14ac:dyDescent="0.2">
      <c r="A200" s="54" t="s">
        <v>250</v>
      </c>
      <c r="B200" s="54" t="s">
        <v>251</v>
      </c>
      <c r="C200" s="55">
        <v>46021</v>
      </c>
      <c r="D200" s="54" t="s">
        <v>14951</v>
      </c>
      <c r="E200" s="55">
        <v>46021</v>
      </c>
      <c r="F200" s="54" t="s">
        <v>18934</v>
      </c>
      <c r="G200" s="54" t="s">
        <v>14952</v>
      </c>
      <c r="H200" s="56">
        <v>2745652</v>
      </c>
      <c r="I200" s="57">
        <v>0</v>
      </c>
      <c r="J200" s="56">
        <v>219652</v>
      </c>
      <c r="K200" s="56">
        <v>2965304</v>
      </c>
      <c r="L200" s="64" t="s">
        <v>41</v>
      </c>
      <c r="M200" s="6" t="str">
        <f>IFERROR(VLOOKUP(Table13[[#This Row],[Số hóa đơn]],'Chi tiết tt Mega gửi'!K:L,2,0),"")</f>
        <v/>
      </c>
      <c r="O200" s="32">
        <f>IF(Table13[[#This Row],[Phân loại]]="Tồn đầu kỳ",Table13[[#This Row],[Tổng giá trị]],0)</f>
        <v>2965304</v>
      </c>
      <c r="P200" s="7">
        <f>IF(Table13[[#This Row],[Số còn phải thu ĐK]]&lt;&gt;0,0,IF(Table13[[#This Row],[Phân loại]]="Bán hàng",Table13[[#This Row],[Tổng giá trị]],-Table13[[#This Row],[Tổng giá trị]]))</f>
        <v>0</v>
      </c>
      <c r="Q200" s="32">
        <f t="shared" si="39"/>
        <v>0</v>
      </c>
      <c r="R200" s="7">
        <f>Table13[[#This Row],[Số còn phải thu ĐK]]+Table13[[#This Row],[Giá Trị HD sau CK]]-Table13[[#This Row],[Số tiền đã thu]]</f>
        <v>2965304</v>
      </c>
      <c r="S200" s="6">
        <f>IF(Table13[[#This Row],[Ngày hóa đơn]]&lt;&gt;"",Table13[[#This Row],[Ngày hóa đơn]],IF(Table13[[#This Row],[Ngày hạch toán]]&lt;&gt;"",Table13[[#This Row],[Ngày hạch toán]],""))</f>
        <v>46021</v>
      </c>
      <c r="T200" s="7"/>
      <c r="U200" s="6">
        <f>IF(Table13[[#This Row],[Ngày tính CN]]="","",S200+T200)</f>
        <v>46021</v>
      </c>
      <c r="V200" s="32">
        <f ca="1">IF(Table13[[#This Row],[Hạn thanh toán]]="","",IF((U200-NOW())&lt;0,0,(U200-NOW())))</f>
        <v>0</v>
      </c>
      <c r="W200" s="32"/>
      <c r="X200" s="32">
        <f t="shared" ca="1" si="40"/>
        <v>273.35975370370579</v>
      </c>
      <c r="Y200" s="2" t="str">
        <f t="shared" ca="1" si="41"/>
        <v>Nợ quá hạn hơn 120 ngày có khả năng mất thanh toán</v>
      </c>
      <c r="Z200" s="42">
        <f t="shared" si="42"/>
        <v>46021</v>
      </c>
      <c r="AA200" s="42" t="str">
        <f t="shared" si="43"/>
        <v/>
      </c>
      <c r="AD200" s="2" t="str">
        <f>VLOOKUP($A200,MA_KH!$A:$Q,MA_KH!O$1,0)</f>
        <v>MEGA</v>
      </c>
      <c r="AE200" s="2" t="str">
        <f>VLOOKUP($A200,MA_KH!$A:$Q,MA_KH!P$1,0)</f>
        <v>CÔNG TY TNHH MM MEGA MARKET (VIỆT NAM)</v>
      </c>
      <c r="AG200" s="91" t="str">
        <f>Table13[[#This Row],[Số hóa đơn]]&amp;Table13[[#This Row],[Tổng giá trị]]</f>
        <v>000900962965304</v>
      </c>
    </row>
    <row r="201" spans="1:33" ht="25.5" hidden="1" customHeight="1" x14ac:dyDescent="0.2">
      <c r="A201" s="58" t="s">
        <v>258</v>
      </c>
      <c r="B201" s="58" t="s">
        <v>259</v>
      </c>
      <c r="C201" s="59">
        <v>46021</v>
      </c>
      <c r="D201" s="58" t="s">
        <v>14953</v>
      </c>
      <c r="E201" s="59">
        <v>46021</v>
      </c>
      <c r="F201" s="58" t="s">
        <v>18935</v>
      </c>
      <c r="G201" s="58" t="s">
        <v>14954</v>
      </c>
      <c r="H201" s="60">
        <v>1452745</v>
      </c>
      <c r="I201" s="61">
        <v>0</v>
      </c>
      <c r="J201" s="60">
        <v>116220</v>
      </c>
      <c r="K201" s="60">
        <v>1568965</v>
      </c>
      <c r="L201" s="64" t="s">
        <v>41</v>
      </c>
      <c r="M201" s="6" t="str">
        <f>IFERROR(VLOOKUP(Table13[[#This Row],[Số hóa đơn]],'Chi tiết tt Mega gửi'!K:L,2,0),"")</f>
        <v/>
      </c>
      <c r="O201" s="32">
        <f>IF(Table13[[#This Row],[Phân loại]]="Tồn đầu kỳ",Table13[[#This Row],[Tổng giá trị]],0)</f>
        <v>1568965</v>
      </c>
      <c r="P201" s="7">
        <f>IF(Table13[[#This Row],[Số còn phải thu ĐK]]&lt;&gt;0,0,IF(Table13[[#This Row],[Phân loại]]="Bán hàng",Table13[[#This Row],[Tổng giá trị]],-Table13[[#This Row],[Tổng giá trị]]))</f>
        <v>0</v>
      </c>
      <c r="Q201" s="32">
        <f t="shared" si="39"/>
        <v>0</v>
      </c>
      <c r="R201" s="7">
        <f>Table13[[#This Row],[Số còn phải thu ĐK]]+Table13[[#This Row],[Giá Trị HD sau CK]]-Table13[[#This Row],[Số tiền đã thu]]</f>
        <v>1568965</v>
      </c>
      <c r="S201" s="6">
        <f>IF(Table13[[#This Row],[Ngày hóa đơn]]&lt;&gt;"",Table13[[#This Row],[Ngày hóa đơn]],IF(Table13[[#This Row],[Ngày hạch toán]]&lt;&gt;"",Table13[[#This Row],[Ngày hạch toán]],""))</f>
        <v>46021</v>
      </c>
      <c r="T201" s="7"/>
      <c r="U201" s="6">
        <f>IF(Table13[[#This Row],[Ngày tính CN]]="","",S201+T201)</f>
        <v>46021</v>
      </c>
      <c r="V201" s="32">
        <f ca="1">IF(Table13[[#This Row],[Hạn thanh toán]]="","",IF((U201-NOW())&lt;0,0,(U201-NOW())))</f>
        <v>0</v>
      </c>
      <c r="W201" s="32"/>
      <c r="X201" s="32">
        <f t="shared" ca="1" si="40"/>
        <v>273.35975370370579</v>
      </c>
      <c r="Y201" s="2" t="str">
        <f t="shared" ca="1" si="41"/>
        <v>Nợ quá hạn hơn 120 ngày có khả năng mất thanh toán</v>
      </c>
      <c r="Z201" s="42">
        <f t="shared" si="42"/>
        <v>46021</v>
      </c>
      <c r="AA201" s="42" t="str">
        <f t="shared" si="43"/>
        <v/>
      </c>
      <c r="AD201" s="2" t="str">
        <f>VLOOKUP($A201,MA_KH!$A:$Q,MA_KH!O$1,0)</f>
        <v>MEGA</v>
      </c>
      <c r="AE201" s="2" t="str">
        <f>VLOOKUP($A201,MA_KH!$A:$Q,MA_KH!P$1,0)</f>
        <v>CÔNG TY TNHH MM MEGA MARKET (VIỆT NAM)</v>
      </c>
      <c r="AG201" s="91" t="str">
        <f>Table13[[#This Row],[Số hóa đơn]]&amp;Table13[[#This Row],[Tổng giá trị]]</f>
        <v>000900981568965</v>
      </c>
    </row>
    <row r="202" spans="1:33" ht="25.5" hidden="1" customHeight="1" x14ac:dyDescent="0.2">
      <c r="A202" s="54" t="s">
        <v>189</v>
      </c>
      <c r="B202" s="54" t="s">
        <v>190</v>
      </c>
      <c r="C202" s="55">
        <v>46022</v>
      </c>
      <c r="D202" s="54" t="s">
        <v>14965</v>
      </c>
      <c r="E202" s="55">
        <v>46022</v>
      </c>
      <c r="F202" s="54" t="s">
        <v>18936</v>
      </c>
      <c r="G202" s="54" t="s">
        <v>14966</v>
      </c>
      <c r="H202" s="56">
        <v>5914020</v>
      </c>
      <c r="I202" s="57">
        <v>0</v>
      </c>
      <c r="J202" s="56">
        <v>473122</v>
      </c>
      <c r="K202" s="56">
        <v>6387142</v>
      </c>
      <c r="L202" s="64" t="s">
        <v>41</v>
      </c>
      <c r="M202" s="6" t="str">
        <f>IFERROR(VLOOKUP(Table13[[#This Row],[Số hóa đơn]],'Chi tiết tt Mega gửi'!K:L,2,0),"")</f>
        <v/>
      </c>
      <c r="O202" s="32">
        <f>IF(Table13[[#This Row],[Phân loại]]="Tồn đầu kỳ",Table13[[#This Row],[Tổng giá trị]],0)</f>
        <v>6387142</v>
      </c>
      <c r="P202" s="7">
        <f>IF(Table13[[#This Row],[Số còn phải thu ĐK]]&lt;&gt;0,0,IF(Table13[[#This Row],[Phân loại]]="Bán hàng",Table13[[#This Row],[Tổng giá trị]],-Table13[[#This Row],[Tổng giá trị]]))</f>
        <v>0</v>
      </c>
      <c r="Q202" s="32">
        <f t="shared" si="39"/>
        <v>0</v>
      </c>
      <c r="R202" s="7">
        <f>Table13[[#This Row],[Số còn phải thu ĐK]]+Table13[[#This Row],[Giá Trị HD sau CK]]-Table13[[#This Row],[Số tiền đã thu]]</f>
        <v>6387142</v>
      </c>
      <c r="S202" s="6">
        <f>IF(Table13[[#This Row],[Ngày hóa đơn]]&lt;&gt;"",Table13[[#This Row],[Ngày hóa đơn]],IF(Table13[[#This Row],[Ngày hạch toán]]&lt;&gt;"",Table13[[#This Row],[Ngày hạch toán]],""))</f>
        <v>46022</v>
      </c>
      <c r="T202" s="7"/>
      <c r="U202" s="6">
        <f>IF(Table13[[#This Row],[Ngày tính CN]]="","",S202+T202)</f>
        <v>46022</v>
      </c>
      <c r="V202" s="32">
        <f ca="1">IF(Table13[[#This Row],[Hạn thanh toán]]="","",IF((U202-NOW())&lt;0,0,(U202-NOW())))</f>
        <v>0</v>
      </c>
      <c r="W202" s="32"/>
      <c r="X202" s="32">
        <f t="shared" ca="1" si="40"/>
        <v>272.35975370370579</v>
      </c>
      <c r="Y202" s="2" t="str">
        <f t="shared" ca="1" si="41"/>
        <v>Nợ quá hạn hơn 120 ngày có khả năng mất thanh toán</v>
      </c>
      <c r="Z202" s="42">
        <f t="shared" si="42"/>
        <v>46022</v>
      </c>
      <c r="AA202" s="42" t="str">
        <f t="shared" si="43"/>
        <v/>
      </c>
      <c r="AD202" s="2" t="str">
        <f>VLOOKUP($A202,MA_KH!$A:$Q,MA_KH!O$1,0)</f>
        <v>MEGA</v>
      </c>
      <c r="AE202" s="2" t="str">
        <f>VLOOKUP($A202,MA_KH!$A:$Q,MA_KH!P$1,0)</f>
        <v>CÔNG TY TNHH MM MEGA MARKET (VIỆT NAM)</v>
      </c>
      <c r="AG202" s="91" t="str">
        <f>Table13[[#This Row],[Số hóa đơn]]&amp;Table13[[#This Row],[Tổng giá trị]]</f>
        <v>000899086387142</v>
      </c>
    </row>
    <row r="203" spans="1:33" ht="25.5" hidden="1" customHeight="1" x14ac:dyDescent="0.2">
      <c r="A203" s="54" t="s">
        <v>189</v>
      </c>
      <c r="B203" s="54" t="s">
        <v>190</v>
      </c>
      <c r="C203" s="55">
        <v>46022</v>
      </c>
      <c r="D203" s="54" t="s">
        <v>14967</v>
      </c>
      <c r="E203" s="55">
        <v>46022</v>
      </c>
      <c r="F203" s="54" t="s">
        <v>18937</v>
      </c>
      <c r="G203" s="54" t="s">
        <v>14968</v>
      </c>
      <c r="H203" s="56">
        <v>6072360</v>
      </c>
      <c r="I203" s="57">
        <v>0</v>
      </c>
      <c r="J203" s="56">
        <v>485789</v>
      </c>
      <c r="K203" s="56">
        <v>6558149</v>
      </c>
      <c r="L203" s="64" t="s">
        <v>41</v>
      </c>
      <c r="M203" s="6" t="str">
        <f>IFERROR(VLOOKUP(Table13[[#This Row],[Số hóa đơn]],'Chi tiết tt Mega gửi'!K:L,2,0),"")</f>
        <v/>
      </c>
      <c r="O203" s="32">
        <f>IF(Table13[[#This Row],[Phân loại]]="Tồn đầu kỳ",Table13[[#This Row],[Tổng giá trị]],0)</f>
        <v>6558149</v>
      </c>
      <c r="P203" s="7">
        <f>IF(Table13[[#This Row],[Số còn phải thu ĐK]]&lt;&gt;0,0,IF(Table13[[#This Row],[Phân loại]]="Bán hàng",Table13[[#This Row],[Tổng giá trị]],-Table13[[#This Row],[Tổng giá trị]]))</f>
        <v>0</v>
      </c>
      <c r="Q203" s="32">
        <f t="shared" si="39"/>
        <v>0</v>
      </c>
      <c r="R203" s="7">
        <f>Table13[[#This Row],[Số còn phải thu ĐK]]+Table13[[#This Row],[Giá Trị HD sau CK]]-Table13[[#This Row],[Số tiền đã thu]]</f>
        <v>6558149</v>
      </c>
      <c r="S203" s="6">
        <f>IF(Table13[[#This Row],[Ngày hóa đơn]]&lt;&gt;"",Table13[[#This Row],[Ngày hóa đơn]],IF(Table13[[#This Row],[Ngày hạch toán]]&lt;&gt;"",Table13[[#This Row],[Ngày hạch toán]],""))</f>
        <v>46022</v>
      </c>
      <c r="T203" s="7"/>
      <c r="U203" s="6">
        <f>IF(Table13[[#This Row],[Ngày tính CN]]="","",S203+T203)</f>
        <v>46022</v>
      </c>
      <c r="V203" s="32">
        <f ca="1">IF(Table13[[#This Row],[Hạn thanh toán]]="","",IF((U203-NOW())&lt;0,0,(U203-NOW())))</f>
        <v>0</v>
      </c>
      <c r="W203" s="32"/>
      <c r="X203" s="32">
        <f t="shared" ca="1" si="40"/>
        <v>272.35975370370579</v>
      </c>
      <c r="Y203" s="2" t="str">
        <f t="shared" ca="1" si="41"/>
        <v>Nợ quá hạn hơn 120 ngày có khả năng mất thanh toán</v>
      </c>
      <c r="Z203" s="42">
        <f t="shared" si="42"/>
        <v>46022</v>
      </c>
      <c r="AA203" s="42" t="str">
        <f t="shared" si="43"/>
        <v/>
      </c>
      <c r="AD203" s="2" t="str">
        <f>VLOOKUP($A203,MA_KH!$A:$Q,MA_KH!O$1,0)</f>
        <v>MEGA</v>
      </c>
      <c r="AE203" s="2" t="str">
        <f>VLOOKUP($A203,MA_KH!$A:$Q,MA_KH!P$1,0)</f>
        <v>CÔNG TY TNHH MM MEGA MARKET (VIỆT NAM)</v>
      </c>
      <c r="AG203" s="91" t="str">
        <f>Table13[[#This Row],[Số hóa đơn]]&amp;Table13[[#This Row],[Tổng giá trị]]</f>
        <v>000899096558149</v>
      </c>
    </row>
    <row r="204" spans="1:33" ht="25.5" hidden="1" customHeight="1" x14ac:dyDescent="0.2">
      <c r="A204" s="54" t="s">
        <v>189</v>
      </c>
      <c r="B204" s="54" t="s">
        <v>190</v>
      </c>
      <c r="C204" s="55">
        <v>46022</v>
      </c>
      <c r="D204" s="54" t="s">
        <v>14969</v>
      </c>
      <c r="E204" s="55">
        <v>46022</v>
      </c>
      <c r="F204" s="54" t="s">
        <v>18938</v>
      </c>
      <c r="G204" s="54" t="s">
        <v>14970</v>
      </c>
      <c r="H204" s="56">
        <v>2843660</v>
      </c>
      <c r="I204" s="57">
        <v>0</v>
      </c>
      <c r="J204" s="56">
        <v>227493</v>
      </c>
      <c r="K204" s="56">
        <v>3071153</v>
      </c>
      <c r="L204" s="64" t="s">
        <v>41</v>
      </c>
      <c r="M204" s="6" t="str">
        <f>IFERROR(VLOOKUP(Table13[[#This Row],[Số hóa đơn]],'Chi tiết tt Mega gửi'!K:L,2,0),"")</f>
        <v/>
      </c>
      <c r="O204" s="32">
        <f>IF(Table13[[#This Row],[Phân loại]]="Tồn đầu kỳ",Table13[[#This Row],[Tổng giá trị]],0)</f>
        <v>3071153</v>
      </c>
      <c r="P204" s="7">
        <f>IF(Table13[[#This Row],[Số còn phải thu ĐK]]&lt;&gt;0,0,IF(Table13[[#This Row],[Phân loại]]="Bán hàng",Table13[[#This Row],[Tổng giá trị]],-Table13[[#This Row],[Tổng giá trị]]))</f>
        <v>0</v>
      </c>
      <c r="Q204" s="32">
        <f t="shared" si="39"/>
        <v>0</v>
      </c>
      <c r="R204" s="7">
        <f>Table13[[#This Row],[Số còn phải thu ĐK]]+Table13[[#This Row],[Giá Trị HD sau CK]]-Table13[[#This Row],[Số tiền đã thu]]</f>
        <v>3071153</v>
      </c>
      <c r="S204" s="6">
        <f>IF(Table13[[#This Row],[Ngày hóa đơn]]&lt;&gt;"",Table13[[#This Row],[Ngày hóa đơn]],IF(Table13[[#This Row],[Ngày hạch toán]]&lt;&gt;"",Table13[[#This Row],[Ngày hạch toán]],""))</f>
        <v>46022</v>
      </c>
      <c r="T204" s="7"/>
      <c r="U204" s="6">
        <f>IF(Table13[[#This Row],[Ngày tính CN]]="","",S204+T204)</f>
        <v>46022</v>
      </c>
      <c r="V204" s="32">
        <f ca="1">IF(Table13[[#This Row],[Hạn thanh toán]]="","",IF((U204-NOW())&lt;0,0,(U204-NOW())))</f>
        <v>0</v>
      </c>
      <c r="W204" s="32"/>
      <c r="X204" s="32">
        <f t="shared" ca="1" si="40"/>
        <v>272.35975370370579</v>
      </c>
      <c r="Y204" s="2" t="str">
        <f t="shared" ca="1" si="41"/>
        <v>Nợ quá hạn hơn 120 ngày có khả năng mất thanh toán</v>
      </c>
      <c r="Z204" s="42">
        <f t="shared" si="42"/>
        <v>46022</v>
      </c>
      <c r="AA204" s="42" t="str">
        <f t="shared" si="43"/>
        <v/>
      </c>
      <c r="AD204" s="2" t="str">
        <f>VLOOKUP($A204,MA_KH!$A:$Q,MA_KH!O$1,0)</f>
        <v>MEGA</v>
      </c>
      <c r="AE204" s="2" t="str">
        <f>VLOOKUP($A204,MA_KH!$A:$Q,MA_KH!P$1,0)</f>
        <v>CÔNG TY TNHH MM MEGA MARKET (VIỆT NAM)</v>
      </c>
      <c r="AG204" s="91" t="str">
        <f>Table13[[#This Row],[Số hóa đơn]]&amp;Table13[[#This Row],[Tổng giá trị]]</f>
        <v>000899103071153</v>
      </c>
    </row>
    <row r="205" spans="1:33" ht="25.5" hidden="1" customHeight="1" x14ac:dyDescent="0.2">
      <c r="A205" s="54" t="s">
        <v>250</v>
      </c>
      <c r="B205" s="54" t="s">
        <v>251</v>
      </c>
      <c r="C205" s="55">
        <v>46022</v>
      </c>
      <c r="D205" s="54" t="s">
        <v>14971</v>
      </c>
      <c r="E205" s="55">
        <v>46022</v>
      </c>
      <c r="F205" s="54" t="s">
        <v>18939</v>
      </c>
      <c r="G205" s="54" t="s">
        <v>14972</v>
      </c>
      <c r="H205" s="56">
        <v>1822480</v>
      </c>
      <c r="I205" s="57">
        <v>0</v>
      </c>
      <c r="J205" s="56">
        <v>145798</v>
      </c>
      <c r="K205" s="56">
        <v>1968278</v>
      </c>
      <c r="L205" s="64" t="s">
        <v>41</v>
      </c>
      <c r="M205" s="6" t="str">
        <f>IFERROR(VLOOKUP(Table13[[#This Row],[Số hóa đơn]],'Chi tiết tt Mega gửi'!K:L,2,0),"")</f>
        <v/>
      </c>
      <c r="O205" s="32">
        <f>IF(Table13[[#This Row],[Phân loại]]="Tồn đầu kỳ",Table13[[#This Row],[Tổng giá trị]],0)</f>
        <v>1968278</v>
      </c>
      <c r="P205" s="7">
        <f>IF(Table13[[#This Row],[Số còn phải thu ĐK]]&lt;&gt;0,0,IF(Table13[[#This Row],[Phân loại]]="Bán hàng",Table13[[#This Row],[Tổng giá trị]],-Table13[[#This Row],[Tổng giá trị]]))</f>
        <v>0</v>
      </c>
      <c r="Q205" s="32">
        <f t="shared" si="39"/>
        <v>0</v>
      </c>
      <c r="R205" s="7">
        <f>Table13[[#This Row],[Số còn phải thu ĐK]]+Table13[[#This Row],[Giá Trị HD sau CK]]-Table13[[#This Row],[Số tiền đã thu]]</f>
        <v>1968278</v>
      </c>
      <c r="S205" s="6">
        <f>IF(Table13[[#This Row],[Ngày hóa đơn]]&lt;&gt;"",Table13[[#This Row],[Ngày hóa đơn]],IF(Table13[[#This Row],[Ngày hạch toán]]&lt;&gt;"",Table13[[#This Row],[Ngày hạch toán]],""))</f>
        <v>46022</v>
      </c>
      <c r="T205" s="7"/>
      <c r="U205" s="6">
        <f>IF(Table13[[#This Row],[Ngày tính CN]]="","",S205+T205)</f>
        <v>46022</v>
      </c>
      <c r="V205" s="32">
        <f ca="1">IF(Table13[[#This Row],[Hạn thanh toán]]="","",IF((U205-NOW())&lt;0,0,(U205-NOW())))</f>
        <v>0</v>
      </c>
      <c r="W205" s="32"/>
      <c r="X205" s="32">
        <f t="shared" ca="1" si="40"/>
        <v>272.35975370370579</v>
      </c>
      <c r="Y205" s="2" t="str">
        <f t="shared" ca="1" si="41"/>
        <v>Nợ quá hạn hơn 120 ngày có khả năng mất thanh toán</v>
      </c>
      <c r="Z205" s="42">
        <f t="shared" si="42"/>
        <v>46022</v>
      </c>
      <c r="AA205" s="42" t="str">
        <f t="shared" si="43"/>
        <v/>
      </c>
      <c r="AD205" s="2" t="str">
        <f>VLOOKUP($A205,MA_KH!$A:$Q,MA_KH!O$1,0)</f>
        <v>MEGA</v>
      </c>
      <c r="AE205" s="2" t="str">
        <f>VLOOKUP($A205,MA_KH!$A:$Q,MA_KH!P$1,0)</f>
        <v>CÔNG TY TNHH MM MEGA MARKET (VIỆT NAM)</v>
      </c>
      <c r="AG205" s="91" t="str">
        <f>Table13[[#This Row],[Số hóa đơn]]&amp;Table13[[#This Row],[Tổng giá trị]]</f>
        <v>000900951968278</v>
      </c>
    </row>
    <row r="206" spans="1:33" ht="25.5" hidden="1" customHeight="1" x14ac:dyDescent="0.2">
      <c r="A206" s="54" t="s">
        <v>258</v>
      </c>
      <c r="B206" s="54" t="s">
        <v>259</v>
      </c>
      <c r="C206" s="55">
        <v>46022</v>
      </c>
      <c r="D206" s="54" t="s">
        <v>14973</v>
      </c>
      <c r="E206" s="55">
        <v>46022</v>
      </c>
      <c r="F206" s="54" t="s">
        <v>18940</v>
      </c>
      <c r="G206" s="54" t="s">
        <v>14974</v>
      </c>
      <c r="H206" s="56">
        <v>4048240</v>
      </c>
      <c r="I206" s="57">
        <v>0</v>
      </c>
      <c r="J206" s="56">
        <v>323859</v>
      </c>
      <c r="K206" s="56">
        <v>4372099</v>
      </c>
      <c r="L206" s="64" t="s">
        <v>41</v>
      </c>
      <c r="M206" s="6" t="str">
        <f>IFERROR(VLOOKUP(Table13[[#This Row],[Số hóa đơn]],'Chi tiết tt Mega gửi'!K:L,2,0),"")</f>
        <v/>
      </c>
      <c r="O206" s="32">
        <f>IF(Table13[[#This Row],[Phân loại]]="Tồn đầu kỳ",Table13[[#This Row],[Tổng giá trị]],0)</f>
        <v>4372099</v>
      </c>
      <c r="P206" s="7">
        <f>IF(Table13[[#This Row],[Số còn phải thu ĐK]]&lt;&gt;0,0,IF(Table13[[#This Row],[Phân loại]]="Bán hàng",Table13[[#This Row],[Tổng giá trị]],-Table13[[#This Row],[Tổng giá trị]]))</f>
        <v>0</v>
      </c>
      <c r="Q206" s="32">
        <f t="shared" si="39"/>
        <v>0</v>
      </c>
      <c r="R206" s="7">
        <f>Table13[[#This Row],[Số còn phải thu ĐK]]+Table13[[#This Row],[Giá Trị HD sau CK]]-Table13[[#This Row],[Số tiền đã thu]]</f>
        <v>4372099</v>
      </c>
      <c r="S206" s="6">
        <f>IF(Table13[[#This Row],[Ngày hóa đơn]]&lt;&gt;"",Table13[[#This Row],[Ngày hóa đơn]],IF(Table13[[#This Row],[Ngày hạch toán]]&lt;&gt;"",Table13[[#This Row],[Ngày hạch toán]],""))</f>
        <v>46022</v>
      </c>
      <c r="T206" s="7"/>
      <c r="U206" s="6">
        <f>IF(Table13[[#This Row],[Ngày tính CN]]="","",S206+T206)</f>
        <v>46022</v>
      </c>
      <c r="V206" s="32">
        <f ca="1">IF(Table13[[#This Row],[Hạn thanh toán]]="","",IF((U206-NOW())&lt;0,0,(U206-NOW())))</f>
        <v>0</v>
      </c>
      <c r="W206" s="32"/>
      <c r="X206" s="32">
        <f t="shared" ca="1" si="40"/>
        <v>272.35975370370579</v>
      </c>
      <c r="Y206" s="2" t="str">
        <f t="shared" ca="1" si="41"/>
        <v>Nợ quá hạn hơn 120 ngày có khả năng mất thanh toán</v>
      </c>
      <c r="Z206" s="42">
        <f t="shared" si="42"/>
        <v>46022</v>
      </c>
      <c r="AA206" s="42" t="str">
        <f t="shared" si="43"/>
        <v/>
      </c>
      <c r="AD206" s="2" t="str">
        <f>VLOOKUP($A206,MA_KH!$A:$Q,MA_KH!O$1,0)</f>
        <v>MEGA</v>
      </c>
      <c r="AE206" s="2" t="str">
        <f>VLOOKUP($A206,MA_KH!$A:$Q,MA_KH!P$1,0)</f>
        <v>CÔNG TY TNHH MM MEGA MARKET (VIỆT NAM)</v>
      </c>
      <c r="AG206" s="91" t="str">
        <f>Table13[[#This Row],[Số hóa đơn]]&amp;Table13[[#This Row],[Tổng giá trị]]</f>
        <v>000900974372099</v>
      </c>
    </row>
    <row r="207" spans="1:33" ht="25.5" hidden="1" customHeight="1" x14ac:dyDescent="0.2">
      <c r="A207" s="54" t="s">
        <v>189</v>
      </c>
      <c r="B207" s="54" t="s">
        <v>190</v>
      </c>
      <c r="C207" s="55">
        <v>46022</v>
      </c>
      <c r="D207" s="54" t="s">
        <v>14975</v>
      </c>
      <c r="E207" s="55">
        <v>46022</v>
      </c>
      <c r="F207" s="54" t="s">
        <v>18941</v>
      </c>
      <c r="G207" s="54" t="s">
        <v>14976</v>
      </c>
      <c r="H207" s="56">
        <v>8626090</v>
      </c>
      <c r="I207" s="57">
        <v>0</v>
      </c>
      <c r="J207" s="56">
        <v>690087</v>
      </c>
      <c r="K207" s="56">
        <v>9316177</v>
      </c>
      <c r="L207" s="64" t="s">
        <v>41</v>
      </c>
      <c r="M207" s="6" t="str">
        <f>IFERROR(VLOOKUP(Table13[[#This Row],[Số hóa đơn]],'Chi tiết tt Mega gửi'!K:L,2,0),"")</f>
        <v/>
      </c>
      <c r="O207" s="32">
        <f>IF(Table13[[#This Row],[Phân loại]]="Tồn đầu kỳ",Table13[[#This Row],[Tổng giá trị]],0)</f>
        <v>9316177</v>
      </c>
      <c r="P207" s="7">
        <f>IF(Table13[[#This Row],[Số còn phải thu ĐK]]&lt;&gt;0,0,IF(Table13[[#This Row],[Phân loại]]="Bán hàng",Table13[[#This Row],[Tổng giá trị]],-Table13[[#This Row],[Tổng giá trị]]))</f>
        <v>0</v>
      </c>
      <c r="Q207" s="32">
        <f t="shared" si="39"/>
        <v>0</v>
      </c>
      <c r="R207" s="7">
        <f>Table13[[#This Row],[Số còn phải thu ĐK]]+Table13[[#This Row],[Giá Trị HD sau CK]]-Table13[[#This Row],[Số tiền đã thu]]</f>
        <v>9316177</v>
      </c>
      <c r="S207" s="6">
        <f>IF(Table13[[#This Row],[Ngày hóa đơn]]&lt;&gt;"",Table13[[#This Row],[Ngày hóa đơn]],IF(Table13[[#This Row],[Ngày hạch toán]]&lt;&gt;"",Table13[[#This Row],[Ngày hạch toán]],""))</f>
        <v>46022</v>
      </c>
      <c r="T207" s="7"/>
      <c r="U207" s="6">
        <f>IF(Table13[[#This Row],[Ngày tính CN]]="","",S207+T207)</f>
        <v>46022</v>
      </c>
      <c r="V207" s="32">
        <f ca="1">IF(Table13[[#This Row],[Hạn thanh toán]]="","",IF((U207-NOW())&lt;0,0,(U207-NOW())))</f>
        <v>0</v>
      </c>
      <c r="W207" s="32"/>
      <c r="X207" s="32">
        <f t="shared" ca="1" si="40"/>
        <v>272.35975370370579</v>
      </c>
      <c r="Y207" s="2" t="str">
        <f t="shared" ca="1" si="41"/>
        <v>Nợ quá hạn hơn 120 ngày có khả năng mất thanh toán</v>
      </c>
      <c r="Z207" s="42">
        <f t="shared" si="42"/>
        <v>46022</v>
      </c>
      <c r="AA207" s="42" t="str">
        <f t="shared" si="43"/>
        <v/>
      </c>
      <c r="AD207" s="2" t="str">
        <f>VLOOKUP($A207,MA_KH!$A:$Q,MA_KH!O$1,0)</f>
        <v>MEGA</v>
      </c>
      <c r="AE207" s="2" t="str">
        <f>VLOOKUP($A207,MA_KH!$A:$Q,MA_KH!P$1,0)</f>
        <v>CÔNG TY TNHH MM MEGA MARKET (VIỆT NAM)</v>
      </c>
      <c r="AG207" s="91" t="str">
        <f>Table13[[#This Row],[Số hóa đơn]]&amp;Table13[[#This Row],[Tổng giá trị]]</f>
        <v>000900589316177</v>
      </c>
    </row>
    <row r="208" spans="1:33" ht="25.5" hidden="1" customHeight="1" x14ac:dyDescent="0.2">
      <c r="A208" s="58" t="s">
        <v>189</v>
      </c>
      <c r="B208" s="58" t="s">
        <v>190</v>
      </c>
      <c r="C208" s="59">
        <v>46022</v>
      </c>
      <c r="D208" s="58" t="s">
        <v>14977</v>
      </c>
      <c r="E208" s="59">
        <v>46022</v>
      </c>
      <c r="F208" s="58" t="s">
        <v>18942</v>
      </c>
      <c r="G208" s="58" t="s">
        <v>14978</v>
      </c>
      <c r="H208" s="60">
        <v>5409520</v>
      </c>
      <c r="I208" s="61">
        <v>0</v>
      </c>
      <c r="J208" s="60">
        <v>432762</v>
      </c>
      <c r="K208" s="60">
        <v>5842282</v>
      </c>
      <c r="L208" s="64" t="s">
        <v>41</v>
      </c>
      <c r="M208" s="6" t="str">
        <f>IFERROR(VLOOKUP(Table13[[#This Row],[Số hóa đơn]],'Chi tiết tt Mega gửi'!K:L,2,0),"")</f>
        <v/>
      </c>
      <c r="O208" s="32">
        <f>IF(Table13[[#This Row],[Phân loại]]="Tồn đầu kỳ",Table13[[#This Row],[Tổng giá trị]],0)</f>
        <v>5842282</v>
      </c>
      <c r="P208" s="7">
        <f>IF(Table13[[#This Row],[Số còn phải thu ĐK]]&lt;&gt;0,0,IF(Table13[[#This Row],[Phân loại]]="Bán hàng",Table13[[#This Row],[Tổng giá trị]],-Table13[[#This Row],[Tổng giá trị]]))</f>
        <v>0</v>
      </c>
      <c r="Q208" s="32">
        <f t="shared" si="39"/>
        <v>0</v>
      </c>
      <c r="R208" s="7">
        <f>Table13[[#This Row],[Số còn phải thu ĐK]]+Table13[[#This Row],[Giá Trị HD sau CK]]-Table13[[#This Row],[Số tiền đã thu]]</f>
        <v>5842282</v>
      </c>
      <c r="S208" s="6">
        <f>IF(Table13[[#This Row],[Ngày hóa đơn]]&lt;&gt;"",Table13[[#This Row],[Ngày hóa đơn]],IF(Table13[[#This Row],[Ngày hạch toán]]&lt;&gt;"",Table13[[#This Row],[Ngày hạch toán]],""))</f>
        <v>46022</v>
      </c>
      <c r="T208" s="7"/>
      <c r="U208" s="6">
        <f>IF(Table13[[#This Row],[Ngày tính CN]]="","",S208+T208)</f>
        <v>46022</v>
      </c>
      <c r="V208" s="32">
        <f ca="1">IF(Table13[[#This Row],[Hạn thanh toán]]="","",IF((U208-NOW())&lt;0,0,(U208-NOW())))</f>
        <v>0</v>
      </c>
      <c r="W208" s="32"/>
      <c r="X208" s="32">
        <f t="shared" ca="1" si="40"/>
        <v>272.35975370370579</v>
      </c>
      <c r="Y208" s="2" t="str">
        <f t="shared" ca="1" si="41"/>
        <v>Nợ quá hạn hơn 120 ngày có khả năng mất thanh toán</v>
      </c>
      <c r="Z208" s="42">
        <f t="shared" si="42"/>
        <v>46022</v>
      </c>
      <c r="AA208" s="42" t="str">
        <f t="shared" si="43"/>
        <v/>
      </c>
      <c r="AD208" s="2" t="str">
        <f>VLOOKUP($A208,MA_KH!$A:$Q,MA_KH!O$1,0)</f>
        <v>MEGA</v>
      </c>
      <c r="AE208" s="2" t="str">
        <f>VLOOKUP($A208,MA_KH!$A:$Q,MA_KH!P$1,0)</f>
        <v>CÔNG TY TNHH MM MEGA MARKET (VIỆT NAM)</v>
      </c>
      <c r="AG208" s="91" t="str">
        <f>Table13[[#This Row],[Số hóa đơn]]&amp;Table13[[#This Row],[Tổng giá trị]]</f>
        <v>000900875842282</v>
      </c>
    </row>
    <row r="209" spans="1:33" ht="25.5" hidden="1" customHeight="1" x14ac:dyDescent="0.2">
      <c r="A209" s="58" t="s">
        <v>189</v>
      </c>
      <c r="B209" s="58" t="s">
        <v>190</v>
      </c>
      <c r="C209" s="59">
        <v>46016</v>
      </c>
      <c r="D209" s="58" t="s">
        <v>14804</v>
      </c>
      <c r="E209" s="59">
        <v>46016</v>
      </c>
      <c r="F209" s="58" t="s">
        <v>18943</v>
      </c>
      <c r="G209" s="58" t="s">
        <v>14771</v>
      </c>
      <c r="H209" s="60">
        <v>-1044718</v>
      </c>
      <c r="I209" s="61">
        <v>0</v>
      </c>
      <c r="J209" s="60">
        <v>-83578</v>
      </c>
      <c r="K209" s="60">
        <v>-1128296</v>
      </c>
      <c r="L209" s="64" t="s">
        <v>41</v>
      </c>
      <c r="M209" s="6" t="str">
        <f>IFERROR(VLOOKUP(Table13[[#This Row],[Số hóa đơn]],'Chi tiết tt Mega gửi'!K:L,2,0),"")</f>
        <v/>
      </c>
      <c r="O209" s="32">
        <f>IF(Table13[[#This Row],[Phân loại]]="Tồn đầu kỳ",Table13[[#This Row],[Tổng giá trị]],0)</f>
        <v>-1128296</v>
      </c>
      <c r="P209" s="7">
        <f>IF(Table13[[#This Row],[Số còn phải thu ĐK]]&lt;&gt;0,0,IF(Table13[[#This Row],[Phân loại]]="Bán hàng",Table13[[#This Row],[Tổng giá trị]],-Table13[[#This Row],[Tổng giá trị]]))</f>
        <v>0</v>
      </c>
      <c r="Q209" s="32">
        <f t="shared" si="39"/>
        <v>0</v>
      </c>
      <c r="R209" s="7">
        <f>Table13[[#This Row],[Số còn phải thu ĐK]]+Table13[[#This Row],[Giá Trị HD sau CK]]-Table13[[#This Row],[Số tiền đã thu]]</f>
        <v>-1128296</v>
      </c>
      <c r="S209" s="6">
        <f>IF(Table13[[#This Row],[Ngày hóa đơn]]&lt;&gt;"",Table13[[#This Row],[Ngày hóa đơn]],IF(Table13[[#This Row],[Ngày hạch toán]]&lt;&gt;"",Table13[[#This Row],[Ngày hạch toán]],""))</f>
        <v>46016</v>
      </c>
      <c r="T209" s="7"/>
      <c r="U209" s="6">
        <f>IF(Table13[[#This Row],[Ngày tính CN]]="","",S209+T209)</f>
        <v>46016</v>
      </c>
      <c r="V209" s="32">
        <f ca="1">IF(Table13[[#This Row],[Hạn thanh toán]]="","",IF((U209-NOW())&lt;0,0,(U209-NOW())))</f>
        <v>0</v>
      </c>
      <c r="W209" s="32"/>
      <c r="X209" s="32">
        <f t="shared" ca="1" si="40"/>
        <v>278.35975370370579</v>
      </c>
      <c r="Y209" s="2" t="str">
        <f t="shared" ca="1" si="41"/>
        <v>Nợ quá hạn hơn 120 ngày có khả năng mất thanh toán</v>
      </c>
      <c r="Z209" s="42">
        <f t="shared" si="42"/>
        <v>46016</v>
      </c>
      <c r="AA209" s="42" t="str">
        <f t="shared" si="43"/>
        <v/>
      </c>
      <c r="AD209" s="2" t="str">
        <f>VLOOKUP($A209,MA_KH!$A:$Q,MA_KH!O$1,0)</f>
        <v>MEGA</v>
      </c>
      <c r="AE209" s="2" t="str">
        <f>VLOOKUP($A209,MA_KH!$A:$Q,MA_KH!P$1,0)</f>
        <v>CÔNG TY TNHH MM MEGA MARKET (VIỆT NAM)</v>
      </c>
      <c r="AG209" s="91" t="str">
        <f>Table13[[#This Row],[Số hóa đơn]]&amp;Table13[[#This Row],[Tổng giá trị]]</f>
        <v>00000398-1128296</v>
      </c>
    </row>
    <row r="210" spans="1:33" ht="25.5" hidden="1" customHeight="1" x14ac:dyDescent="0.2">
      <c r="A210" s="54" t="s">
        <v>258</v>
      </c>
      <c r="B210" s="54" t="s">
        <v>259</v>
      </c>
      <c r="C210" s="55">
        <v>46016</v>
      </c>
      <c r="D210" s="54" t="s">
        <v>14805</v>
      </c>
      <c r="E210" s="55">
        <v>46016</v>
      </c>
      <c r="F210" s="54" t="s">
        <v>18944</v>
      </c>
      <c r="G210" s="54" t="s">
        <v>14806</v>
      </c>
      <c r="H210" s="56">
        <v>-539488</v>
      </c>
      <c r="I210" s="57">
        <v>0</v>
      </c>
      <c r="J210" s="56">
        <v>-43159</v>
      </c>
      <c r="K210" s="56">
        <v>-582647</v>
      </c>
      <c r="L210" s="64" t="s">
        <v>41</v>
      </c>
      <c r="M210" s="6" t="str">
        <f>IFERROR(VLOOKUP(Table13[[#This Row],[Số hóa đơn]],'Chi tiết tt Mega gửi'!K:L,2,0),"")</f>
        <v/>
      </c>
      <c r="O210" s="32">
        <f>IF(Table13[[#This Row],[Phân loại]]="Tồn đầu kỳ",Table13[[#This Row],[Tổng giá trị]],0)</f>
        <v>-582647</v>
      </c>
      <c r="P210" s="7">
        <f>IF(Table13[[#This Row],[Số còn phải thu ĐK]]&lt;&gt;0,0,IF(Table13[[#This Row],[Phân loại]]="Bán hàng",Table13[[#This Row],[Tổng giá trị]],-Table13[[#This Row],[Tổng giá trị]]))</f>
        <v>0</v>
      </c>
      <c r="Q210" s="32">
        <f t="shared" si="39"/>
        <v>0</v>
      </c>
      <c r="R210" s="7">
        <f>Table13[[#This Row],[Số còn phải thu ĐK]]+Table13[[#This Row],[Giá Trị HD sau CK]]-Table13[[#This Row],[Số tiền đã thu]]</f>
        <v>-582647</v>
      </c>
      <c r="S210" s="6">
        <f>IF(Table13[[#This Row],[Ngày hóa đơn]]&lt;&gt;"",Table13[[#This Row],[Ngày hóa đơn]],IF(Table13[[#This Row],[Ngày hạch toán]]&lt;&gt;"",Table13[[#This Row],[Ngày hạch toán]],""))</f>
        <v>46016</v>
      </c>
      <c r="T210" s="7"/>
      <c r="U210" s="6">
        <f>IF(Table13[[#This Row],[Ngày tính CN]]="","",S210+T210)</f>
        <v>46016</v>
      </c>
      <c r="V210" s="32">
        <f ca="1">IF(Table13[[#This Row],[Hạn thanh toán]]="","",IF((U210-NOW())&lt;0,0,(U210-NOW())))</f>
        <v>0</v>
      </c>
      <c r="W210" s="32"/>
      <c r="X210" s="32">
        <f t="shared" ca="1" si="40"/>
        <v>278.35975370370579</v>
      </c>
      <c r="Y210" s="2" t="str">
        <f t="shared" ca="1" si="41"/>
        <v>Nợ quá hạn hơn 120 ngày có khả năng mất thanh toán</v>
      </c>
      <c r="Z210" s="42">
        <f t="shared" si="42"/>
        <v>46016</v>
      </c>
      <c r="AA210" s="42" t="str">
        <f t="shared" si="43"/>
        <v/>
      </c>
      <c r="AD210" s="2" t="str">
        <f>VLOOKUP($A210,MA_KH!$A:$Q,MA_KH!O$1,0)</f>
        <v>MEGA</v>
      </c>
      <c r="AE210" s="2" t="str">
        <f>VLOOKUP($A210,MA_KH!$A:$Q,MA_KH!P$1,0)</f>
        <v>CÔNG TY TNHH MM MEGA MARKET (VIỆT NAM)</v>
      </c>
      <c r="AG210" s="91" t="str">
        <f>Table13[[#This Row],[Số hóa đơn]]&amp;Table13[[#This Row],[Tổng giá trị]]</f>
        <v>00000308-582647</v>
      </c>
    </row>
    <row r="211" spans="1:33" ht="25.5" hidden="1" customHeight="1" x14ac:dyDescent="0.2">
      <c r="A211" s="58" t="s">
        <v>197</v>
      </c>
      <c r="B211" s="58" t="s">
        <v>198</v>
      </c>
      <c r="C211" s="59">
        <v>46017</v>
      </c>
      <c r="D211" s="58" t="s">
        <v>14807</v>
      </c>
      <c r="E211" s="59">
        <v>46017</v>
      </c>
      <c r="F211" s="58" t="s">
        <v>18945</v>
      </c>
      <c r="G211" s="58" t="s">
        <v>14808</v>
      </c>
      <c r="H211" s="60">
        <v>-2786342</v>
      </c>
      <c r="I211" s="61">
        <v>0</v>
      </c>
      <c r="J211" s="60">
        <v>-222907</v>
      </c>
      <c r="K211" s="60">
        <v>-3009249</v>
      </c>
      <c r="L211" s="64" t="s">
        <v>41</v>
      </c>
      <c r="M211" s="6" t="str">
        <f>IFERROR(VLOOKUP(Table13[[#This Row],[Số hóa đơn]],'Chi tiết tt Mega gửi'!K:L,2,0),"")</f>
        <v/>
      </c>
      <c r="O211" s="32">
        <f>IF(Table13[[#This Row],[Phân loại]]="Tồn đầu kỳ",Table13[[#This Row],[Tổng giá trị]],0)</f>
        <v>-3009249</v>
      </c>
      <c r="P211" s="7">
        <f>IF(Table13[[#This Row],[Số còn phải thu ĐK]]&lt;&gt;0,0,IF(Table13[[#This Row],[Phân loại]]="Bán hàng",Table13[[#This Row],[Tổng giá trị]],-Table13[[#This Row],[Tổng giá trị]]))</f>
        <v>0</v>
      </c>
      <c r="Q211" s="32">
        <f t="shared" si="39"/>
        <v>0</v>
      </c>
      <c r="R211" s="7">
        <f>Table13[[#This Row],[Số còn phải thu ĐK]]+Table13[[#This Row],[Giá Trị HD sau CK]]-Table13[[#This Row],[Số tiền đã thu]]</f>
        <v>-3009249</v>
      </c>
      <c r="S211" s="6">
        <f>IF(Table13[[#This Row],[Ngày hóa đơn]]&lt;&gt;"",Table13[[#This Row],[Ngày hóa đơn]],IF(Table13[[#This Row],[Ngày hạch toán]]&lt;&gt;"",Table13[[#This Row],[Ngày hạch toán]],""))</f>
        <v>46017</v>
      </c>
      <c r="T211" s="7"/>
      <c r="U211" s="6">
        <f>IF(Table13[[#This Row],[Ngày tính CN]]="","",S211+T211)</f>
        <v>46017</v>
      </c>
      <c r="V211" s="32">
        <f ca="1">IF(Table13[[#This Row],[Hạn thanh toán]]="","",IF((U211-NOW())&lt;0,0,(U211-NOW())))</f>
        <v>0</v>
      </c>
      <c r="W211" s="32"/>
      <c r="X211" s="32">
        <f t="shared" ca="1" si="40"/>
        <v>277.35975370370579</v>
      </c>
      <c r="Y211" s="2" t="str">
        <f t="shared" ca="1" si="41"/>
        <v>Nợ quá hạn hơn 120 ngày có khả năng mất thanh toán</v>
      </c>
      <c r="Z211" s="42">
        <f t="shared" si="42"/>
        <v>46017</v>
      </c>
      <c r="AA211" s="42" t="str">
        <f t="shared" si="43"/>
        <v/>
      </c>
      <c r="AD211" s="2" t="str">
        <f>VLOOKUP($A211,MA_KH!$A:$Q,MA_KH!O$1,0)</f>
        <v>MEGA</v>
      </c>
      <c r="AE211" s="2" t="str">
        <f>VLOOKUP($A211,MA_KH!$A:$Q,MA_KH!P$1,0)</f>
        <v>CÔNG TY TNHH MM MEGA MARKET (VIỆT NAM)</v>
      </c>
      <c r="AG211" s="91" t="str">
        <f>Table13[[#This Row],[Số hóa đơn]]&amp;Table13[[#This Row],[Tổng giá trị]]</f>
        <v>00000236-3009249</v>
      </c>
    </row>
    <row r="212" spans="1:33" ht="25.5" hidden="1" customHeight="1" x14ac:dyDescent="0.2">
      <c r="A212" s="58" t="s">
        <v>252</v>
      </c>
      <c r="B212" s="58" t="s">
        <v>253</v>
      </c>
      <c r="C212" s="59">
        <v>46017</v>
      </c>
      <c r="D212" s="58" t="s">
        <v>14809</v>
      </c>
      <c r="E212" s="59">
        <v>46017</v>
      </c>
      <c r="F212" s="58" t="s">
        <v>18946</v>
      </c>
      <c r="G212" s="58" t="s">
        <v>14772</v>
      </c>
      <c r="H212" s="60">
        <v>-1688997</v>
      </c>
      <c r="I212" s="61">
        <v>0</v>
      </c>
      <c r="J212" s="60">
        <v>-135120</v>
      </c>
      <c r="K212" s="60">
        <v>-1824117</v>
      </c>
      <c r="L212" s="64" t="s">
        <v>41</v>
      </c>
      <c r="M212" s="6" t="str">
        <f>IFERROR(VLOOKUP(Table13[[#This Row],[Số hóa đơn]],'Chi tiết tt Mega gửi'!K:L,2,0),"")</f>
        <v/>
      </c>
      <c r="O212" s="32">
        <f>IF(Table13[[#This Row],[Phân loại]]="Tồn đầu kỳ",Table13[[#This Row],[Tổng giá trị]],0)</f>
        <v>-1824117</v>
      </c>
      <c r="P212" s="7">
        <f>IF(Table13[[#This Row],[Số còn phải thu ĐK]]&lt;&gt;0,0,IF(Table13[[#This Row],[Phân loại]]="Bán hàng",Table13[[#This Row],[Tổng giá trị]],-Table13[[#This Row],[Tổng giá trị]]))</f>
        <v>0</v>
      </c>
      <c r="Q212" s="32">
        <f t="shared" si="39"/>
        <v>0</v>
      </c>
      <c r="R212" s="7">
        <f>Table13[[#This Row],[Số còn phải thu ĐK]]+Table13[[#This Row],[Giá Trị HD sau CK]]-Table13[[#This Row],[Số tiền đã thu]]</f>
        <v>-1824117</v>
      </c>
      <c r="S212" s="6">
        <f>IF(Table13[[#This Row],[Ngày hóa đơn]]&lt;&gt;"",Table13[[#This Row],[Ngày hóa đơn]],IF(Table13[[#This Row],[Ngày hạch toán]]&lt;&gt;"",Table13[[#This Row],[Ngày hạch toán]],""))</f>
        <v>46017</v>
      </c>
      <c r="T212" s="7"/>
      <c r="U212" s="6">
        <f>IF(Table13[[#This Row],[Ngày tính CN]]="","",S212+T212)</f>
        <v>46017</v>
      </c>
      <c r="V212" s="32">
        <f ca="1">IF(Table13[[#This Row],[Hạn thanh toán]]="","",IF((U212-NOW())&lt;0,0,(U212-NOW())))</f>
        <v>0</v>
      </c>
      <c r="W212" s="32"/>
      <c r="X212" s="32">
        <f t="shared" ca="1" si="40"/>
        <v>277.35975370370579</v>
      </c>
      <c r="Y212" s="2" t="str">
        <f t="shared" ca="1" si="41"/>
        <v>Nợ quá hạn hơn 120 ngày có khả năng mất thanh toán</v>
      </c>
      <c r="Z212" s="42">
        <f t="shared" si="42"/>
        <v>46017</v>
      </c>
      <c r="AA212" s="42" t="str">
        <f t="shared" si="43"/>
        <v/>
      </c>
      <c r="AD212" s="2" t="str">
        <f>VLOOKUP($A212,MA_KH!$A:$Q,MA_KH!O$1,0)</f>
        <v>MEGA</v>
      </c>
      <c r="AE212" s="2" t="str">
        <f>VLOOKUP($A212,MA_KH!$A:$Q,MA_KH!P$1,0)</f>
        <v>CÔNG TY TNHH MM MEGA MARKET (VIỆT NAM)</v>
      </c>
      <c r="AG212" s="91" t="str">
        <f>Table13[[#This Row],[Số hóa đơn]]&amp;Table13[[#This Row],[Tổng giá trị]]</f>
        <v>00000262-1824117</v>
      </c>
    </row>
    <row r="213" spans="1:33" ht="25.5" hidden="1" customHeight="1" x14ac:dyDescent="0.2">
      <c r="A213" s="58" t="s">
        <v>189</v>
      </c>
      <c r="B213" s="58" t="s">
        <v>190</v>
      </c>
      <c r="C213" s="59">
        <v>46021</v>
      </c>
      <c r="D213" s="58" t="s">
        <v>14979</v>
      </c>
      <c r="E213" s="59">
        <v>46021</v>
      </c>
      <c r="F213" s="58" t="s">
        <v>18947</v>
      </c>
      <c r="G213" s="58" t="s">
        <v>14773</v>
      </c>
      <c r="H213" s="60">
        <v>-1222000</v>
      </c>
      <c r="I213" s="61">
        <v>0</v>
      </c>
      <c r="J213" s="60">
        <v>-97760</v>
      </c>
      <c r="K213" s="60">
        <v>-1319760</v>
      </c>
      <c r="L213" s="64" t="s">
        <v>41</v>
      </c>
      <c r="M213" s="6" t="str">
        <f>IFERROR(VLOOKUP(Table13[[#This Row],[Số hóa đơn]],'Chi tiết tt Mega gửi'!K:L,2,0),"")</f>
        <v/>
      </c>
      <c r="O213" s="32">
        <f>IF(Table13[[#This Row],[Phân loại]]="Tồn đầu kỳ",Table13[[#This Row],[Tổng giá trị]],0)</f>
        <v>-1319760</v>
      </c>
      <c r="P213" s="7">
        <f>IF(Table13[[#This Row],[Số còn phải thu ĐK]]&lt;&gt;0,0,IF(Table13[[#This Row],[Phân loại]]="Bán hàng",Table13[[#This Row],[Tổng giá trị]],-Table13[[#This Row],[Tổng giá trị]]))</f>
        <v>0</v>
      </c>
      <c r="Q213" s="32">
        <f t="shared" si="39"/>
        <v>0</v>
      </c>
      <c r="R213" s="7">
        <f>Table13[[#This Row],[Số còn phải thu ĐK]]+Table13[[#This Row],[Giá Trị HD sau CK]]-Table13[[#This Row],[Số tiền đã thu]]</f>
        <v>-1319760</v>
      </c>
      <c r="S213" s="6">
        <f>IF(Table13[[#This Row],[Ngày hóa đơn]]&lt;&gt;"",Table13[[#This Row],[Ngày hóa đơn]],IF(Table13[[#This Row],[Ngày hạch toán]]&lt;&gt;"",Table13[[#This Row],[Ngày hạch toán]],""))</f>
        <v>46021</v>
      </c>
      <c r="T213" s="7"/>
      <c r="U213" s="6">
        <f>IF(Table13[[#This Row],[Ngày tính CN]]="","",S213+T213)</f>
        <v>46021</v>
      </c>
      <c r="V213" s="32">
        <f ca="1">IF(Table13[[#This Row],[Hạn thanh toán]]="","",IF((U213-NOW())&lt;0,0,(U213-NOW())))</f>
        <v>0</v>
      </c>
      <c r="W213" s="32"/>
      <c r="X213" s="32">
        <f t="shared" ca="1" si="40"/>
        <v>273.35975370370579</v>
      </c>
      <c r="Y213" s="2" t="str">
        <f t="shared" ca="1" si="41"/>
        <v>Nợ quá hạn hơn 120 ngày có khả năng mất thanh toán</v>
      </c>
      <c r="Z213" s="42">
        <f t="shared" si="42"/>
        <v>46021</v>
      </c>
      <c r="AA213" s="42" t="str">
        <f t="shared" si="43"/>
        <v/>
      </c>
      <c r="AD213" s="2" t="str">
        <f>VLOOKUP($A213,MA_KH!$A:$Q,MA_KH!O$1,0)</f>
        <v>MEGA</v>
      </c>
      <c r="AE213" s="2" t="str">
        <f>VLOOKUP($A213,MA_KH!$A:$Q,MA_KH!P$1,0)</f>
        <v>CÔNG TY TNHH MM MEGA MARKET (VIỆT NAM)</v>
      </c>
      <c r="AG213" s="91" t="str">
        <f>Table13[[#This Row],[Số hóa đơn]]&amp;Table13[[#This Row],[Tổng giá trị]]</f>
        <v>00000429-1319760</v>
      </c>
    </row>
    <row r="214" spans="1:33" ht="25.5" hidden="1" customHeight="1" x14ac:dyDescent="0.2">
      <c r="A214" s="58" t="s">
        <v>189</v>
      </c>
      <c r="B214" s="58" t="s">
        <v>190</v>
      </c>
      <c r="C214" s="59">
        <v>46021</v>
      </c>
      <c r="D214" s="58" t="s">
        <v>14980</v>
      </c>
      <c r="E214" s="59">
        <v>46021</v>
      </c>
      <c r="F214" s="58" t="s">
        <v>18948</v>
      </c>
      <c r="G214" s="58" t="s">
        <v>14771</v>
      </c>
      <c r="H214" s="60">
        <v>-396476</v>
      </c>
      <c r="I214" s="61">
        <v>0</v>
      </c>
      <c r="J214" s="60">
        <v>-31718</v>
      </c>
      <c r="K214" s="60">
        <v>-428194</v>
      </c>
      <c r="L214" s="64" t="s">
        <v>41</v>
      </c>
      <c r="M214" s="6" t="str">
        <f>IFERROR(VLOOKUP(Table13[[#This Row],[Số hóa đơn]],'Chi tiết tt Mega gửi'!K:L,2,0),"")</f>
        <v/>
      </c>
      <c r="O214" s="32">
        <f>IF(Table13[[#This Row],[Phân loại]]="Tồn đầu kỳ",Table13[[#This Row],[Tổng giá trị]],0)</f>
        <v>-428194</v>
      </c>
      <c r="P214" s="7">
        <f>IF(Table13[[#This Row],[Số còn phải thu ĐK]]&lt;&gt;0,0,IF(Table13[[#This Row],[Phân loại]]="Bán hàng",Table13[[#This Row],[Tổng giá trị]],-Table13[[#This Row],[Tổng giá trị]]))</f>
        <v>0</v>
      </c>
      <c r="Q214" s="32">
        <f t="shared" si="39"/>
        <v>0</v>
      </c>
      <c r="R214" s="7">
        <f>Table13[[#This Row],[Số còn phải thu ĐK]]+Table13[[#This Row],[Giá Trị HD sau CK]]-Table13[[#This Row],[Số tiền đã thu]]</f>
        <v>-428194</v>
      </c>
      <c r="S214" s="6">
        <f>IF(Table13[[#This Row],[Ngày hóa đơn]]&lt;&gt;"",Table13[[#This Row],[Ngày hóa đơn]],IF(Table13[[#This Row],[Ngày hạch toán]]&lt;&gt;"",Table13[[#This Row],[Ngày hạch toán]],""))</f>
        <v>46021</v>
      </c>
      <c r="T214" s="7"/>
      <c r="U214" s="6">
        <f>IF(Table13[[#This Row],[Ngày tính CN]]="","",S214+T214)</f>
        <v>46021</v>
      </c>
      <c r="V214" s="32">
        <f ca="1">IF(Table13[[#This Row],[Hạn thanh toán]]="","",IF((U214-NOW())&lt;0,0,(U214-NOW())))</f>
        <v>0</v>
      </c>
      <c r="W214" s="32"/>
      <c r="X214" s="32">
        <f t="shared" ca="1" si="40"/>
        <v>273.35975370370579</v>
      </c>
      <c r="Y214" s="2" t="str">
        <f t="shared" ca="1" si="41"/>
        <v>Nợ quá hạn hơn 120 ngày có khả năng mất thanh toán</v>
      </c>
      <c r="Z214" s="42">
        <f t="shared" si="42"/>
        <v>46021</v>
      </c>
      <c r="AA214" s="42" t="str">
        <f t="shared" si="43"/>
        <v/>
      </c>
      <c r="AD214" s="2" t="str">
        <f>VLOOKUP($A214,MA_KH!$A:$Q,MA_KH!O$1,0)</f>
        <v>MEGA</v>
      </c>
      <c r="AE214" s="2" t="str">
        <f>VLOOKUP($A214,MA_KH!$A:$Q,MA_KH!P$1,0)</f>
        <v>CÔNG TY TNHH MM MEGA MARKET (VIỆT NAM)</v>
      </c>
      <c r="AG214" s="91" t="str">
        <f>Table13[[#This Row],[Số hóa đơn]]&amp;Table13[[#This Row],[Tổng giá trị]]</f>
        <v>00000091-428194</v>
      </c>
    </row>
    <row r="215" spans="1:33" ht="25.5" customHeight="1" x14ac:dyDescent="0.2">
      <c r="A215" s="54" t="s">
        <v>101</v>
      </c>
      <c r="B215" s="54" t="s">
        <v>102</v>
      </c>
      <c r="C215" s="55">
        <v>46030</v>
      </c>
      <c r="D215" s="54" t="s">
        <v>14955</v>
      </c>
      <c r="E215" s="55">
        <f>IFERROR(VLOOKUP(AG215,Sheet3!B:F,5,0),Table1[[#This Row],[Ngày hạch toán]])</f>
        <v>46024</v>
      </c>
      <c r="F215" s="54" t="s">
        <v>18949</v>
      </c>
      <c r="G215" s="54" t="s">
        <v>14956</v>
      </c>
      <c r="H215" s="56">
        <v>1116060</v>
      </c>
      <c r="I215" s="57">
        <v>0</v>
      </c>
      <c r="J215" s="56">
        <v>89285</v>
      </c>
      <c r="K215" s="56">
        <v>1205345</v>
      </c>
      <c r="L215" s="64" t="s">
        <v>17236</v>
      </c>
      <c r="M215" s="6" t="str">
        <f>IFERROR(VLOOKUP(Table13[[#This Row],[Số hóa đơn]],'Chi tiết tt Mega gửi'!K:L,2,0),"")</f>
        <v/>
      </c>
      <c r="O215" s="32">
        <f>IF(Table13[[#This Row],[Phân loại]]="Tồn đầu kỳ",Table13[[#This Row],[Tổng giá trị]],0)</f>
        <v>0</v>
      </c>
      <c r="P215" s="7">
        <f>IF(Table13[[#This Row],[Số còn phải thu ĐK]]&lt;&gt;0,0,IF(Table13[[#This Row],[Phân loại]]="Bán hàng",Table13[[#This Row],[Tổng giá trị]],-Table13[[#This Row],[Tổng giá trị]]))</f>
        <v>1205345</v>
      </c>
      <c r="Q215" s="32">
        <f t="shared" si="39"/>
        <v>0</v>
      </c>
      <c r="R215" s="7">
        <f>Table13[[#This Row],[Số còn phải thu ĐK]]+Table13[[#This Row],[Giá Trị HD sau CK]]-Table13[[#This Row],[Số tiền đã thu]]</f>
        <v>1205345</v>
      </c>
      <c r="S215" s="6">
        <f>IF(Table13[[#This Row],[Ngày hóa đơn]]&lt;&gt;"",Table13[[#This Row],[Ngày hóa đơn]],IF(Table13[[#This Row],[Ngày hạch toán]]&lt;&gt;"",Table13[[#This Row],[Ngày hạch toán]],""))</f>
        <v>46024</v>
      </c>
      <c r="T215" s="7"/>
      <c r="U215" s="6">
        <f>IF(Table13[[#This Row],[Ngày tính CN]]="","",S215+T215)</f>
        <v>46024</v>
      </c>
      <c r="V215" s="32">
        <f ca="1">IF(Table13[[#This Row],[Hạn thanh toán]]="","",IF((U215-NOW())&lt;0,0,(U215-NOW())))</f>
        <v>0</v>
      </c>
      <c r="W215" s="32"/>
      <c r="X215" s="32">
        <f t="shared" ca="1" si="40"/>
        <v>270.35975370370579</v>
      </c>
      <c r="Y215" s="2" t="str">
        <f t="shared" ca="1" si="41"/>
        <v>Nợ quá hạn hơn 120 ngày có khả năng mất thanh toán</v>
      </c>
      <c r="Z215" s="42">
        <f t="shared" si="42"/>
        <v>46024</v>
      </c>
      <c r="AA215" s="42" t="str">
        <f t="shared" si="43"/>
        <v/>
      </c>
      <c r="AD215" s="2" t="str">
        <f>VLOOKUP($A215,MA_KH!$A:$Q,MA_KH!O$1,0)</f>
        <v>MEGA</v>
      </c>
      <c r="AE215" s="2" t="str">
        <f>VLOOKUP($A215,MA_KH!$A:$Q,MA_KH!P$1,0)</f>
        <v>CÔNG TY TNHH MM MEGA MARKET (VIỆT NAM)</v>
      </c>
      <c r="AG215" s="91" t="str">
        <f>Table13[[#This Row],[Số hóa đơn]]&amp;Table13[[#This Row],[Tổng giá trị]]</f>
        <v>000000171205345</v>
      </c>
    </row>
    <row r="216" spans="1:33" ht="25.5" customHeight="1" x14ac:dyDescent="0.2">
      <c r="A216" s="54" t="s">
        <v>101</v>
      </c>
      <c r="B216" s="54" t="s">
        <v>102</v>
      </c>
      <c r="C216" s="55">
        <v>46030</v>
      </c>
      <c r="D216" s="54" t="s">
        <v>14957</v>
      </c>
      <c r="E216" s="55">
        <f>IFERROR(VLOOKUP(AG216,Sheet3!B:F,5,0),Table1[[#This Row],[Ngày hạch toán]])</f>
        <v>46024</v>
      </c>
      <c r="F216" s="54" t="s">
        <v>18950</v>
      </c>
      <c r="G216" s="54" t="s">
        <v>14958</v>
      </c>
      <c r="H216" s="56">
        <v>7463120</v>
      </c>
      <c r="I216" s="57">
        <v>0</v>
      </c>
      <c r="J216" s="56">
        <v>597050</v>
      </c>
      <c r="K216" s="56">
        <v>8060170</v>
      </c>
      <c r="L216" s="64" t="s">
        <v>17236</v>
      </c>
      <c r="M216" s="6" t="str">
        <f>IFERROR(VLOOKUP(Table13[[#This Row],[Số hóa đơn]],'Chi tiết tt Mega gửi'!K:L,2,0),"")</f>
        <v/>
      </c>
      <c r="O216" s="32">
        <f>IF(Table13[[#This Row],[Phân loại]]="Tồn đầu kỳ",Table13[[#This Row],[Tổng giá trị]],0)</f>
        <v>0</v>
      </c>
      <c r="P216" s="7">
        <f>IF(Table13[[#This Row],[Số còn phải thu ĐK]]&lt;&gt;0,0,IF(Table13[[#This Row],[Phân loại]]="Bán hàng",Table13[[#This Row],[Tổng giá trị]],-Table13[[#This Row],[Tổng giá trị]]))</f>
        <v>8060170</v>
      </c>
      <c r="Q216" s="32">
        <f t="shared" si="39"/>
        <v>0</v>
      </c>
      <c r="R216" s="7">
        <f>Table13[[#This Row],[Số còn phải thu ĐK]]+Table13[[#This Row],[Giá Trị HD sau CK]]-Table13[[#This Row],[Số tiền đã thu]]</f>
        <v>8060170</v>
      </c>
      <c r="S216" s="6">
        <f>IF(Table13[[#This Row],[Ngày hóa đơn]]&lt;&gt;"",Table13[[#This Row],[Ngày hóa đơn]],IF(Table13[[#This Row],[Ngày hạch toán]]&lt;&gt;"",Table13[[#This Row],[Ngày hạch toán]],""))</f>
        <v>46024</v>
      </c>
      <c r="T216" s="7"/>
      <c r="U216" s="6">
        <f>IF(Table13[[#This Row],[Ngày tính CN]]="","",S216+T216)</f>
        <v>46024</v>
      </c>
      <c r="V216" s="32">
        <f ca="1">IF(Table13[[#This Row],[Hạn thanh toán]]="","",IF((U216-NOW())&lt;0,0,(U216-NOW())))</f>
        <v>0</v>
      </c>
      <c r="W216" s="32"/>
      <c r="X216" s="32">
        <f t="shared" ca="1" si="40"/>
        <v>270.35975370370579</v>
      </c>
      <c r="Y216" s="2" t="str">
        <f t="shared" ca="1" si="41"/>
        <v>Nợ quá hạn hơn 120 ngày có khả năng mất thanh toán</v>
      </c>
      <c r="Z216" s="42">
        <f t="shared" si="42"/>
        <v>46024</v>
      </c>
      <c r="AA216" s="42" t="str">
        <f t="shared" si="43"/>
        <v/>
      </c>
      <c r="AD216" s="2" t="str">
        <f>VLOOKUP($A216,MA_KH!$A:$Q,MA_KH!O$1,0)</f>
        <v>MEGA</v>
      </c>
      <c r="AE216" s="2" t="str">
        <f>VLOOKUP($A216,MA_KH!$A:$Q,MA_KH!P$1,0)</f>
        <v>CÔNG TY TNHH MM MEGA MARKET (VIỆT NAM)</v>
      </c>
      <c r="AG216" s="91" t="str">
        <f>Table13[[#This Row],[Số hóa đơn]]&amp;Table13[[#This Row],[Tổng giá trị]]</f>
        <v>000013468060170</v>
      </c>
    </row>
    <row r="217" spans="1:33" ht="25.5" customHeight="1" x14ac:dyDescent="0.2">
      <c r="A217" s="54" t="s">
        <v>101</v>
      </c>
      <c r="B217" s="54" t="s">
        <v>102</v>
      </c>
      <c r="C217" s="55">
        <v>46030</v>
      </c>
      <c r="D217" s="54" t="s">
        <v>14959</v>
      </c>
      <c r="E217" s="55">
        <f>IFERROR(VLOOKUP(AG217,Sheet3!B:F,5,0),Table1[[#This Row],[Ngày hạch toán]])</f>
        <v>46024</v>
      </c>
      <c r="F217" s="54" t="s">
        <v>18951</v>
      </c>
      <c r="G217" s="54" t="s">
        <v>14960</v>
      </c>
      <c r="H217" s="56">
        <v>3892430</v>
      </c>
      <c r="I217" s="57">
        <v>0</v>
      </c>
      <c r="J217" s="56">
        <v>311394</v>
      </c>
      <c r="K217" s="56">
        <v>4203824</v>
      </c>
      <c r="L217" s="64" t="s">
        <v>17236</v>
      </c>
      <c r="M217" s="6" t="str">
        <f>IFERROR(VLOOKUP(Table13[[#This Row],[Số hóa đơn]],'Chi tiết tt Mega gửi'!K:L,2,0),"")</f>
        <v/>
      </c>
      <c r="O217" s="32">
        <f>IF(Table13[[#This Row],[Phân loại]]="Tồn đầu kỳ",Table13[[#This Row],[Tổng giá trị]],0)</f>
        <v>0</v>
      </c>
      <c r="P217" s="7">
        <f>IF(Table13[[#This Row],[Số còn phải thu ĐK]]&lt;&gt;0,0,IF(Table13[[#This Row],[Phân loại]]="Bán hàng",Table13[[#This Row],[Tổng giá trị]],-Table13[[#This Row],[Tổng giá trị]]))</f>
        <v>4203824</v>
      </c>
      <c r="Q217" s="32">
        <f t="shared" si="39"/>
        <v>0</v>
      </c>
      <c r="R217" s="7">
        <f>Table13[[#This Row],[Số còn phải thu ĐK]]+Table13[[#This Row],[Giá Trị HD sau CK]]-Table13[[#This Row],[Số tiền đã thu]]</f>
        <v>4203824</v>
      </c>
      <c r="S217" s="6">
        <f>IF(Table13[[#This Row],[Ngày hóa đơn]]&lt;&gt;"",Table13[[#This Row],[Ngày hóa đơn]],IF(Table13[[#This Row],[Ngày hạch toán]]&lt;&gt;"",Table13[[#This Row],[Ngày hạch toán]],""))</f>
        <v>46024</v>
      </c>
      <c r="T217" s="7"/>
      <c r="U217" s="6">
        <f>IF(Table13[[#This Row],[Ngày tính CN]]="","",S217+T217)</f>
        <v>46024</v>
      </c>
      <c r="V217" s="32">
        <f ca="1">IF(Table13[[#This Row],[Hạn thanh toán]]="","",IF((U217-NOW())&lt;0,0,(U217-NOW())))</f>
        <v>0</v>
      </c>
      <c r="W217" s="32"/>
      <c r="X217" s="32">
        <f t="shared" ca="1" si="40"/>
        <v>270.35975370370579</v>
      </c>
      <c r="Y217" s="2" t="str">
        <f t="shared" ca="1" si="41"/>
        <v>Nợ quá hạn hơn 120 ngày có khả năng mất thanh toán</v>
      </c>
      <c r="Z217" s="42">
        <f t="shared" si="42"/>
        <v>46024</v>
      </c>
      <c r="AA217" s="42" t="str">
        <f t="shared" si="43"/>
        <v/>
      </c>
      <c r="AD217" s="2" t="str">
        <f>VLOOKUP($A217,MA_KH!$A:$Q,MA_KH!O$1,0)</f>
        <v>MEGA</v>
      </c>
      <c r="AE217" s="2" t="str">
        <f>VLOOKUP($A217,MA_KH!$A:$Q,MA_KH!P$1,0)</f>
        <v>CÔNG TY TNHH MM MEGA MARKET (VIỆT NAM)</v>
      </c>
      <c r="AG217" s="91" t="str">
        <f>Table13[[#This Row],[Số hóa đơn]]&amp;Table13[[#This Row],[Tổng giá trị]]</f>
        <v>000013474203824</v>
      </c>
    </row>
    <row r="218" spans="1:33" ht="25.5" customHeight="1" x14ac:dyDescent="0.2">
      <c r="A218" s="54" t="s">
        <v>101</v>
      </c>
      <c r="B218" s="54" t="s">
        <v>102</v>
      </c>
      <c r="C218" s="55">
        <v>46030</v>
      </c>
      <c r="D218" s="54" t="s">
        <v>14961</v>
      </c>
      <c r="E218" s="55">
        <f>IFERROR(VLOOKUP(AG218,Sheet3!B:F,5,0),Table1[[#This Row],[Ngày hạch toán]])</f>
        <v>46025</v>
      </c>
      <c r="F218" s="54" t="s">
        <v>18952</v>
      </c>
      <c r="G218" s="54" t="s">
        <v>14962</v>
      </c>
      <c r="H218" s="56">
        <v>100366</v>
      </c>
      <c r="I218" s="57">
        <v>0</v>
      </c>
      <c r="J218" s="56">
        <v>8029</v>
      </c>
      <c r="K218" s="56">
        <v>108395</v>
      </c>
      <c r="L218" s="64" t="s">
        <v>17236</v>
      </c>
      <c r="M218" s="6" t="str">
        <f>IFERROR(VLOOKUP(Table13[[#This Row],[Số hóa đơn]],'Chi tiết tt Mega gửi'!K:L,2,0),"")</f>
        <v/>
      </c>
      <c r="O218" s="32">
        <f>IF(Table13[[#This Row],[Phân loại]]="Tồn đầu kỳ",Table13[[#This Row],[Tổng giá trị]],0)</f>
        <v>0</v>
      </c>
      <c r="P218" s="7">
        <f>IF(Table13[[#This Row],[Số còn phải thu ĐK]]&lt;&gt;0,0,IF(Table13[[#This Row],[Phân loại]]="Bán hàng",Table13[[#This Row],[Tổng giá trị]],-Table13[[#This Row],[Tổng giá trị]]))</f>
        <v>108395</v>
      </c>
      <c r="Q218" s="32">
        <f t="shared" si="39"/>
        <v>0</v>
      </c>
      <c r="R218" s="7">
        <f>Table13[[#This Row],[Số còn phải thu ĐK]]+Table13[[#This Row],[Giá Trị HD sau CK]]-Table13[[#This Row],[Số tiền đã thu]]</f>
        <v>108395</v>
      </c>
      <c r="S218" s="6">
        <f>IF(Table13[[#This Row],[Ngày hóa đơn]]&lt;&gt;"",Table13[[#This Row],[Ngày hóa đơn]],IF(Table13[[#This Row],[Ngày hạch toán]]&lt;&gt;"",Table13[[#This Row],[Ngày hạch toán]],""))</f>
        <v>46025</v>
      </c>
      <c r="T218" s="7"/>
      <c r="U218" s="6">
        <f>IF(Table13[[#This Row],[Ngày tính CN]]="","",S218+T218)</f>
        <v>46025</v>
      </c>
      <c r="V218" s="32">
        <f ca="1">IF(Table13[[#This Row],[Hạn thanh toán]]="","",IF((U218-NOW())&lt;0,0,(U218-NOW())))</f>
        <v>0</v>
      </c>
      <c r="W218" s="32"/>
      <c r="X218" s="32">
        <f t="shared" ca="1" si="40"/>
        <v>269.35975370370579</v>
      </c>
      <c r="Y218" s="2" t="str">
        <f t="shared" ca="1" si="41"/>
        <v>Nợ quá hạn hơn 120 ngày có khả năng mất thanh toán</v>
      </c>
      <c r="Z218" s="42">
        <f t="shared" si="42"/>
        <v>46025</v>
      </c>
      <c r="AA218" s="42" t="str">
        <f t="shared" si="43"/>
        <v/>
      </c>
      <c r="AD218" s="2" t="str">
        <f>VLOOKUP($A218,MA_KH!$A:$Q,MA_KH!O$1,0)</f>
        <v>MEGA</v>
      </c>
      <c r="AE218" s="2" t="str">
        <f>VLOOKUP($A218,MA_KH!$A:$Q,MA_KH!P$1,0)</f>
        <v>CÔNG TY TNHH MM MEGA MARKET (VIỆT NAM)</v>
      </c>
      <c r="AG218" s="91" t="str">
        <f>Table13[[#This Row],[Số hóa đơn]]&amp;Table13[[#This Row],[Tổng giá trị]]</f>
        <v>00001348108395</v>
      </c>
    </row>
    <row r="219" spans="1:33" ht="25.5" customHeight="1" x14ac:dyDescent="0.2">
      <c r="A219" s="58" t="s">
        <v>101</v>
      </c>
      <c r="B219" s="58" t="s">
        <v>102</v>
      </c>
      <c r="C219" s="55">
        <v>46030</v>
      </c>
      <c r="D219" s="58" t="s">
        <v>14963</v>
      </c>
      <c r="E219" s="55">
        <f>IFERROR(VLOOKUP(AG219,Sheet3!B:F,5,0),Table1[[#This Row],[Ngày hạch toán]])</f>
        <v>46025</v>
      </c>
      <c r="F219" s="58" t="s">
        <v>18953</v>
      </c>
      <c r="G219" s="58" t="s">
        <v>14964</v>
      </c>
      <c r="H219" s="60">
        <v>2024120</v>
      </c>
      <c r="I219" s="61">
        <v>0</v>
      </c>
      <c r="J219" s="60">
        <v>161930</v>
      </c>
      <c r="K219" s="60">
        <v>2186050</v>
      </c>
      <c r="L219" s="64" t="s">
        <v>17236</v>
      </c>
      <c r="M219" s="6" t="str">
        <f>IFERROR(VLOOKUP(Table13[[#This Row],[Số hóa đơn]],'Chi tiết tt Mega gửi'!K:L,2,0),"")</f>
        <v/>
      </c>
      <c r="O219" s="32">
        <f>IF(Table13[[#This Row],[Phân loại]]="Tồn đầu kỳ",Table13[[#This Row],[Tổng giá trị]],0)</f>
        <v>0</v>
      </c>
      <c r="P219" s="7">
        <f>IF(Table13[[#This Row],[Số còn phải thu ĐK]]&lt;&gt;0,0,IF(Table13[[#This Row],[Phân loại]]="Bán hàng",Table13[[#This Row],[Tổng giá trị]],-Table13[[#This Row],[Tổng giá trị]]))</f>
        <v>2186050</v>
      </c>
      <c r="Q219" s="32">
        <f t="shared" si="39"/>
        <v>0</v>
      </c>
      <c r="R219" s="7">
        <f>Table13[[#This Row],[Số còn phải thu ĐK]]+Table13[[#This Row],[Giá Trị HD sau CK]]-Table13[[#This Row],[Số tiền đã thu]]</f>
        <v>2186050</v>
      </c>
      <c r="S219" s="6">
        <f>IF(Table13[[#This Row],[Ngày hóa đơn]]&lt;&gt;"",Table13[[#This Row],[Ngày hóa đơn]],IF(Table13[[#This Row],[Ngày hạch toán]]&lt;&gt;"",Table13[[#This Row],[Ngày hạch toán]],""))</f>
        <v>46025</v>
      </c>
      <c r="T219" s="7"/>
      <c r="U219" s="6">
        <f>IF(Table13[[#This Row],[Ngày tính CN]]="","",S219+T219)</f>
        <v>46025</v>
      </c>
      <c r="V219" s="32">
        <f ca="1">IF(Table13[[#This Row],[Hạn thanh toán]]="","",IF((U219-NOW())&lt;0,0,(U219-NOW())))</f>
        <v>0</v>
      </c>
      <c r="W219" s="32"/>
      <c r="X219" s="32">
        <f t="shared" ca="1" si="40"/>
        <v>269.35975370370579</v>
      </c>
      <c r="Y219" s="2" t="str">
        <f t="shared" ca="1" si="41"/>
        <v>Nợ quá hạn hơn 120 ngày có khả năng mất thanh toán</v>
      </c>
      <c r="Z219" s="42">
        <f t="shared" si="42"/>
        <v>46025</v>
      </c>
      <c r="AA219" s="42" t="str">
        <f t="shared" si="43"/>
        <v/>
      </c>
      <c r="AD219" s="2" t="str">
        <f>VLOOKUP($A219,MA_KH!$A:$Q,MA_KH!O$1,0)</f>
        <v>MEGA</v>
      </c>
      <c r="AE219" s="2" t="str">
        <f>VLOOKUP($A219,MA_KH!$A:$Q,MA_KH!P$1,0)</f>
        <v>CÔNG TY TNHH MM MEGA MARKET (VIỆT NAM)</v>
      </c>
      <c r="AG219" s="91" t="str">
        <f>Table13[[#This Row],[Số hóa đơn]]&amp;Table13[[#This Row],[Tổng giá trị]]</f>
        <v>000013492186050</v>
      </c>
    </row>
    <row r="220" spans="1:33" ht="25.5" hidden="1" customHeight="1" x14ac:dyDescent="0.2">
      <c r="A220" s="54" t="s">
        <v>16294</v>
      </c>
      <c r="B220" s="54" t="s">
        <v>259</v>
      </c>
      <c r="C220" s="55" t="s">
        <v>16819</v>
      </c>
      <c r="D220" s="54" t="s">
        <v>16820</v>
      </c>
      <c r="E220" s="55">
        <v>46024</v>
      </c>
      <c r="F220" s="54" t="s">
        <v>18954</v>
      </c>
      <c r="G220" s="54" t="s">
        <v>16821</v>
      </c>
      <c r="H220" s="56">
        <v>357140</v>
      </c>
      <c r="I220" s="63">
        <v>0</v>
      </c>
      <c r="J220" s="56">
        <v>28571</v>
      </c>
      <c r="K220" s="56">
        <v>385711</v>
      </c>
      <c r="L220" s="64" t="s">
        <v>17238</v>
      </c>
      <c r="M220" s="6" t="str">
        <f>IFERROR(VLOOKUP(Table13[[#This Row],[Số hóa đơn]],'Chi tiết tt Mega gửi'!K:L,2,0),"")</f>
        <v/>
      </c>
      <c r="O220" s="32">
        <f>IF(Table13[[#This Row],[Phân loại]]="Tồn đầu kỳ",Table13[[#This Row],[Tổng giá trị]],0)</f>
        <v>0</v>
      </c>
      <c r="P220" s="7">
        <f>IF(Table13[[#This Row],[Số còn phải thu ĐK]]&lt;&gt;0,0,IF(Table13[[#This Row],[Phân loại]]="Bán hàng",Table13[[#This Row],[Tổng giá trị]],-Table13[[#This Row],[Tổng giá trị]]))</f>
        <v>-385711</v>
      </c>
      <c r="Q220" s="32">
        <f t="shared" si="39"/>
        <v>0</v>
      </c>
      <c r="R220" s="7">
        <f>Table13[[#This Row],[Số còn phải thu ĐK]]+Table13[[#This Row],[Giá Trị HD sau CK]]-Table13[[#This Row],[Số tiền đã thu]]</f>
        <v>-385711</v>
      </c>
      <c r="S220" s="6">
        <f>IF(Table13[[#This Row],[Ngày hóa đơn]]&lt;&gt;"",Table13[[#This Row],[Ngày hóa đơn]],IF(Table13[[#This Row],[Ngày hạch toán]]&lt;&gt;"",Table13[[#This Row],[Ngày hạch toán]],""))</f>
        <v>46024</v>
      </c>
      <c r="T220" s="7"/>
      <c r="U220" s="6">
        <f>IF(Table13[[#This Row],[Ngày tính CN]]="","",S220+T220)</f>
        <v>46024</v>
      </c>
      <c r="V220" s="32">
        <f ca="1">IF(Table13[[#This Row],[Hạn thanh toán]]="","",IF((U220-NOW())&lt;0,0,(U220-NOW())))</f>
        <v>0</v>
      </c>
      <c r="W220" s="32"/>
      <c r="X220" s="32">
        <f t="shared" ca="1" si="40"/>
        <v>270.35975370370579</v>
      </c>
      <c r="Y220" s="2" t="str">
        <f t="shared" ca="1" si="41"/>
        <v>Nợ quá hạn hơn 120 ngày có khả năng mất thanh toán</v>
      </c>
      <c r="Z220" s="42">
        <f t="shared" si="42"/>
        <v>46024</v>
      </c>
      <c r="AA220" s="42" t="str">
        <f t="shared" si="43"/>
        <v/>
      </c>
      <c r="AD220" s="2" t="str">
        <f>VLOOKUP($A220,MA_KH!$A:$Q,MA_KH!O$1,0)</f>
        <v>MEGA</v>
      </c>
      <c r="AE220" s="2" t="str">
        <f>VLOOKUP($A220,MA_KH!$A:$Q,MA_KH!P$1,0)</f>
        <v>CÔNG TY TNHH MM MEGA MARKET (VIỆT NAM)</v>
      </c>
      <c r="AG220" s="91" t="str">
        <f>Table13[[#This Row],[Số hóa đơn]]&amp;Table13[[#This Row],[Tổng giá trị]]</f>
        <v>00000003385711</v>
      </c>
    </row>
    <row r="221" spans="1:33" ht="25.5" hidden="1" customHeight="1" x14ac:dyDescent="0.2">
      <c r="A221" s="54" t="s">
        <v>16294</v>
      </c>
      <c r="B221" s="54" t="s">
        <v>259</v>
      </c>
      <c r="C221" s="55" t="s">
        <v>16819</v>
      </c>
      <c r="D221" s="54" t="s">
        <v>16822</v>
      </c>
      <c r="E221" s="55">
        <v>46024</v>
      </c>
      <c r="F221" s="54" t="s">
        <v>18955</v>
      </c>
      <c r="G221" s="54" t="s">
        <v>16821</v>
      </c>
      <c r="H221" s="56">
        <v>1512068</v>
      </c>
      <c r="I221" s="63">
        <v>0</v>
      </c>
      <c r="J221" s="56">
        <v>120965</v>
      </c>
      <c r="K221" s="56">
        <v>1633033</v>
      </c>
      <c r="L221" s="64" t="s">
        <v>17238</v>
      </c>
      <c r="M221" s="6" t="str">
        <f>IFERROR(VLOOKUP(Table13[[#This Row],[Số hóa đơn]],'Chi tiết tt Mega gửi'!K:L,2,0),"")</f>
        <v/>
      </c>
      <c r="O221" s="32">
        <f>IF(Table13[[#This Row],[Phân loại]]="Tồn đầu kỳ",Table13[[#This Row],[Tổng giá trị]],0)</f>
        <v>0</v>
      </c>
      <c r="P221" s="7">
        <f>IF(Table13[[#This Row],[Số còn phải thu ĐK]]&lt;&gt;0,0,IF(Table13[[#This Row],[Phân loại]]="Bán hàng",Table13[[#This Row],[Tổng giá trị]],-Table13[[#This Row],[Tổng giá trị]]))</f>
        <v>-1633033</v>
      </c>
      <c r="Q221" s="32">
        <f t="shared" si="39"/>
        <v>0</v>
      </c>
      <c r="R221" s="7">
        <f>Table13[[#This Row],[Số còn phải thu ĐK]]+Table13[[#This Row],[Giá Trị HD sau CK]]-Table13[[#This Row],[Số tiền đã thu]]</f>
        <v>-1633033</v>
      </c>
      <c r="S221" s="6">
        <f>IF(Table13[[#This Row],[Ngày hóa đơn]]&lt;&gt;"",Table13[[#This Row],[Ngày hóa đơn]],IF(Table13[[#This Row],[Ngày hạch toán]]&lt;&gt;"",Table13[[#This Row],[Ngày hạch toán]],""))</f>
        <v>46024</v>
      </c>
      <c r="T221" s="7"/>
      <c r="U221" s="6">
        <f>IF(Table13[[#This Row],[Ngày tính CN]]="","",S221+T221)</f>
        <v>46024</v>
      </c>
      <c r="V221" s="32">
        <f ca="1">IF(Table13[[#This Row],[Hạn thanh toán]]="","",IF((U221-NOW())&lt;0,0,(U221-NOW())))</f>
        <v>0</v>
      </c>
      <c r="W221" s="32"/>
      <c r="X221" s="32">
        <f t="shared" ca="1" si="40"/>
        <v>270.35975370370579</v>
      </c>
      <c r="Y221" s="2" t="str">
        <f t="shared" ca="1" si="41"/>
        <v>Nợ quá hạn hơn 120 ngày có khả năng mất thanh toán</v>
      </c>
      <c r="Z221" s="42">
        <f t="shared" si="42"/>
        <v>46024</v>
      </c>
      <c r="AA221" s="42" t="str">
        <f t="shared" si="43"/>
        <v/>
      </c>
      <c r="AD221" s="2" t="str">
        <f>VLOOKUP($A221,MA_KH!$A:$Q,MA_KH!O$1,0)</f>
        <v>MEGA</v>
      </c>
      <c r="AE221" s="2" t="str">
        <f>VLOOKUP($A221,MA_KH!$A:$Q,MA_KH!P$1,0)</f>
        <v>CÔNG TY TNHH MM MEGA MARKET (VIỆT NAM)</v>
      </c>
      <c r="AG221" s="91" t="str">
        <f>Table13[[#This Row],[Số hóa đơn]]&amp;Table13[[#This Row],[Tổng giá trị]]</f>
        <v>000000051633033</v>
      </c>
    </row>
    <row r="222" spans="1:33" ht="25.5" hidden="1" customHeight="1" x14ac:dyDescent="0.2">
      <c r="A222" s="54" t="s">
        <v>16289</v>
      </c>
      <c r="B222" s="54" t="s">
        <v>296</v>
      </c>
      <c r="C222" s="55" t="s">
        <v>16819</v>
      </c>
      <c r="D222" s="54" t="s">
        <v>16823</v>
      </c>
      <c r="E222" s="55">
        <v>46024</v>
      </c>
      <c r="F222" s="54" t="s">
        <v>18956</v>
      </c>
      <c r="G222" s="54" t="s">
        <v>16824</v>
      </c>
      <c r="H222" s="56">
        <v>652500</v>
      </c>
      <c r="I222" s="63">
        <v>0</v>
      </c>
      <c r="J222" s="56">
        <v>52200</v>
      </c>
      <c r="K222" s="56">
        <v>704700</v>
      </c>
      <c r="L222" s="64" t="s">
        <v>17238</v>
      </c>
      <c r="M222" s="6" t="str">
        <f>IFERROR(VLOOKUP(Table13[[#This Row],[Số hóa đơn]],'Chi tiết tt Mega gửi'!K:L,2,0),"")</f>
        <v/>
      </c>
      <c r="O222" s="32">
        <f>IF(Table13[[#This Row],[Phân loại]]="Tồn đầu kỳ",Table13[[#This Row],[Tổng giá trị]],0)</f>
        <v>0</v>
      </c>
      <c r="P222" s="7">
        <f>IF(Table13[[#This Row],[Số còn phải thu ĐK]]&lt;&gt;0,0,IF(Table13[[#This Row],[Phân loại]]="Bán hàng",Table13[[#This Row],[Tổng giá trị]],-Table13[[#This Row],[Tổng giá trị]]))</f>
        <v>-704700</v>
      </c>
      <c r="Q222" s="32">
        <f t="shared" si="39"/>
        <v>0</v>
      </c>
      <c r="R222" s="7">
        <f>Table13[[#This Row],[Số còn phải thu ĐK]]+Table13[[#This Row],[Giá Trị HD sau CK]]-Table13[[#This Row],[Số tiền đã thu]]</f>
        <v>-704700</v>
      </c>
      <c r="S222" s="6">
        <f>IF(Table13[[#This Row],[Ngày hóa đơn]]&lt;&gt;"",Table13[[#This Row],[Ngày hóa đơn]],IF(Table13[[#This Row],[Ngày hạch toán]]&lt;&gt;"",Table13[[#This Row],[Ngày hạch toán]],""))</f>
        <v>46024</v>
      </c>
      <c r="T222" s="7"/>
      <c r="U222" s="6">
        <f>IF(Table13[[#This Row],[Ngày tính CN]]="","",S222+T222)</f>
        <v>46024</v>
      </c>
      <c r="V222" s="32">
        <f ca="1">IF(Table13[[#This Row],[Hạn thanh toán]]="","",IF((U222-NOW())&lt;0,0,(U222-NOW())))</f>
        <v>0</v>
      </c>
      <c r="W222" s="32"/>
      <c r="X222" s="32">
        <f t="shared" ca="1" si="40"/>
        <v>270.35975370370579</v>
      </c>
      <c r="Y222" s="2" t="str">
        <f t="shared" ca="1" si="41"/>
        <v>Nợ quá hạn hơn 120 ngày có khả năng mất thanh toán</v>
      </c>
      <c r="Z222" s="42">
        <f t="shared" si="42"/>
        <v>46024</v>
      </c>
      <c r="AA222" s="42" t="str">
        <f t="shared" si="43"/>
        <v/>
      </c>
      <c r="AD222" s="2" t="str">
        <f>VLOOKUP($A222,MA_KH!$A:$Q,MA_KH!O$1,0)</f>
        <v>MEGA</v>
      </c>
      <c r="AE222" s="2" t="str">
        <f>VLOOKUP($A222,MA_KH!$A:$Q,MA_KH!P$1,0)</f>
        <v>CÔNG TY TNHH MM MEGA MARKET (VIỆT NAM)</v>
      </c>
      <c r="AG222" s="91" t="str">
        <f>Table13[[#This Row],[Số hóa đơn]]&amp;Table13[[#This Row],[Tổng giá trị]]</f>
        <v>00000013704700</v>
      </c>
    </row>
    <row r="223" spans="1:33" ht="25.5" customHeight="1" x14ac:dyDescent="0.2">
      <c r="A223" s="54" t="s">
        <v>16296</v>
      </c>
      <c r="B223" s="54" t="s">
        <v>7244</v>
      </c>
      <c r="C223" s="55" t="s">
        <v>16825</v>
      </c>
      <c r="D223" s="54" t="s">
        <v>16826</v>
      </c>
      <c r="E223" s="55">
        <f>IFERROR(VLOOKUP(AG223,Sheet3!B:F,5,0),Table1[[#This Row],[Ngày hạch toán]])</f>
        <v>46027</v>
      </c>
      <c r="F223" s="54" t="s">
        <v>18957</v>
      </c>
      <c r="G223" s="54" t="s">
        <v>16828</v>
      </c>
      <c r="H223" s="56">
        <v>3290000</v>
      </c>
      <c r="I223" s="63">
        <v>0</v>
      </c>
      <c r="J223" s="56">
        <v>263200</v>
      </c>
      <c r="K223" s="56">
        <v>3553200</v>
      </c>
      <c r="L223" s="64" t="s">
        <v>17236</v>
      </c>
      <c r="M223" s="6" t="str">
        <f>IFERROR(VLOOKUP(Table13[[#This Row],[Số hóa đơn]],'Chi tiết tt Mega gửi'!K:L,2,0),"")</f>
        <v/>
      </c>
      <c r="O223" s="32">
        <f>IF(Table13[[#This Row],[Phân loại]]="Tồn đầu kỳ",Table13[[#This Row],[Tổng giá trị]],0)</f>
        <v>0</v>
      </c>
      <c r="P223" s="7">
        <f>IF(Table13[[#This Row],[Số còn phải thu ĐK]]&lt;&gt;0,0,IF(Table13[[#This Row],[Phân loại]]="Bán hàng",Table13[[#This Row],[Tổng giá trị]],-Table13[[#This Row],[Tổng giá trị]]))</f>
        <v>3553200</v>
      </c>
      <c r="Q223" s="32">
        <f t="shared" si="39"/>
        <v>0</v>
      </c>
      <c r="R223" s="7">
        <f>Table13[[#This Row],[Số còn phải thu ĐK]]+Table13[[#This Row],[Giá Trị HD sau CK]]-Table13[[#This Row],[Số tiền đã thu]]</f>
        <v>3553200</v>
      </c>
      <c r="S223" s="6">
        <f>IF(Table13[[#This Row],[Ngày hóa đơn]]&lt;&gt;"",Table13[[#This Row],[Ngày hóa đơn]],IF(Table13[[#This Row],[Ngày hạch toán]]&lt;&gt;"",Table13[[#This Row],[Ngày hạch toán]],""))</f>
        <v>46027</v>
      </c>
      <c r="T223" s="7"/>
      <c r="U223" s="6">
        <f>IF(Table13[[#This Row],[Ngày tính CN]]="","",S223+T223)</f>
        <v>46027</v>
      </c>
      <c r="V223" s="32">
        <f ca="1">IF(Table13[[#This Row],[Hạn thanh toán]]="","",IF((U223-NOW())&lt;0,0,(U223-NOW())))</f>
        <v>0</v>
      </c>
      <c r="W223" s="32"/>
      <c r="X223" s="32">
        <f t="shared" ca="1" si="40"/>
        <v>267.35975370370579</v>
      </c>
      <c r="Y223" s="2" t="str">
        <f t="shared" ca="1" si="41"/>
        <v>Nợ quá hạn hơn 120 ngày có khả năng mất thanh toán</v>
      </c>
      <c r="Z223" s="42">
        <f t="shared" si="42"/>
        <v>46027</v>
      </c>
      <c r="AA223" s="42" t="str">
        <f t="shared" si="43"/>
        <v/>
      </c>
      <c r="AD223" s="2" t="str">
        <f>VLOOKUP($A223,MA_KH!$A:$Q,MA_KH!O$1,0)</f>
        <v>MEGA</v>
      </c>
      <c r="AE223" s="2" t="str">
        <f>VLOOKUP($A223,MA_KH!$A:$Q,MA_KH!P$1,0)</f>
        <v>CÔNG TY TNHH MM MEGA MARKET (VIỆT NAM)</v>
      </c>
      <c r="AG223" s="91" t="str">
        <f>Table13[[#This Row],[Số hóa đơn]]&amp;Table13[[#This Row],[Tổng giá trị]]</f>
        <v>000001383553200</v>
      </c>
    </row>
    <row r="224" spans="1:33" ht="25.5" customHeight="1" x14ac:dyDescent="0.2">
      <c r="A224" s="54" t="s">
        <v>16294</v>
      </c>
      <c r="B224" s="54" t="s">
        <v>259</v>
      </c>
      <c r="C224" s="55" t="s">
        <v>16825</v>
      </c>
      <c r="D224" s="54" t="s">
        <v>16829</v>
      </c>
      <c r="E224" s="55">
        <f>IFERROR(VLOOKUP(AG224,Sheet3!B:F,5,0),Table1[[#This Row],[Ngày hạch toán]])</f>
        <v>46027</v>
      </c>
      <c r="F224" s="54" t="s">
        <v>18958</v>
      </c>
      <c r="G224" s="54" t="s">
        <v>16830</v>
      </c>
      <c r="H224" s="56">
        <v>1283030</v>
      </c>
      <c r="I224" s="63">
        <v>0</v>
      </c>
      <c r="J224" s="56">
        <v>102642</v>
      </c>
      <c r="K224" s="56">
        <v>1385672</v>
      </c>
      <c r="L224" s="64" t="s">
        <v>17236</v>
      </c>
      <c r="M224" s="6" t="str">
        <f>IFERROR(VLOOKUP(Table13[[#This Row],[Số hóa đơn]],'Chi tiết tt Mega gửi'!K:L,2,0),"")</f>
        <v/>
      </c>
      <c r="O224" s="32">
        <f>IF(Table13[[#This Row],[Phân loại]]="Tồn đầu kỳ",Table13[[#This Row],[Tổng giá trị]],0)</f>
        <v>0</v>
      </c>
      <c r="P224" s="7">
        <f>IF(Table13[[#This Row],[Số còn phải thu ĐK]]&lt;&gt;0,0,IF(Table13[[#This Row],[Phân loại]]="Bán hàng",Table13[[#This Row],[Tổng giá trị]],-Table13[[#This Row],[Tổng giá trị]]))</f>
        <v>1385672</v>
      </c>
      <c r="Q224" s="32">
        <f t="shared" si="39"/>
        <v>0</v>
      </c>
      <c r="R224" s="7">
        <f>Table13[[#This Row],[Số còn phải thu ĐK]]+Table13[[#This Row],[Giá Trị HD sau CK]]-Table13[[#This Row],[Số tiền đã thu]]</f>
        <v>1385672</v>
      </c>
      <c r="S224" s="6">
        <f>IF(Table13[[#This Row],[Ngày hóa đơn]]&lt;&gt;"",Table13[[#This Row],[Ngày hóa đơn]],IF(Table13[[#This Row],[Ngày hạch toán]]&lt;&gt;"",Table13[[#This Row],[Ngày hạch toán]],""))</f>
        <v>46027</v>
      </c>
      <c r="T224" s="7"/>
      <c r="U224" s="6">
        <f>IF(Table13[[#This Row],[Ngày tính CN]]="","",S224+T224)</f>
        <v>46027</v>
      </c>
      <c r="V224" s="32">
        <f ca="1">IF(Table13[[#This Row],[Hạn thanh toán]]="","",IF((U224-NOW())&lt;0,0,(U224-NOW())))</f>
        <v>0</v>
      </c>
      <c r="W224" s="32"/>
      <c r="X224" s="32">
        <f t="shared" ca="1" si="40"/>
        <v>267.35975370370579</v>
      </c>
      <c r="Y224" s="2" t="str">
        <f t="shared" ca="1" si="41"/>
        <v>Nợ quá hạn hơn 120 ngày có khả năng mất thanh toán</v>
      </c>
      <c r="Z224" s="42">
        <f t="shared" si="42"/>
        <v>46027</v>
      </c>
      <c r="AA224" s="42" t="str">
        <f t="shared" si="43"/>
        <v/>
      </c>
      <c r="AD224" s="2" t="str">
        <f>VLOOKUP($A224,MA_KH!$A:$Q,MA_KH!O$1,0)</f>
        <v>MEGA</v>
      </c>
      <c r="AE224" s="2" t="str">
        <f>VLOOKUP($A224,MA_KH!$A:$Q,MA_KH!P$1,0)</f>
        <v>CÔNG TY TNHH MM MEGA MARKET (VIỆT NAM)</v>
      </c>
      <c r="AG224" s="91" t="str">
        <f>Table13[[#This Row],[Số hóa đơn]]&amp;Table13[[#This Row],[Tổng giá trị]]</f>
        <v>000001391385672</v>
      </c>
    </row>
    <row r="225" spans="1:33" ht="25.5" customHeight="1" x14ac:dyDescent="0.2">
      <c r="A225" s="54" t="s">
        <v>16289</v>
      </c>
      <c r="B225" s="54" t="s">
        <v>296</v>
      </c>
      <c r="C225" s="55" t="s">
        <v>16827</v>
      </c>
      <c r="D225" s="54" t="s">
        <v>16831</v>
      </c>
      <c r="E225" s="55">
        <f>IFERROR(VLOOKUP(AG225,Sheet3!B:F,5,0),Table1[[#This Row],[Ngày hạch toán]])</f>
        <v>46027</v>
      </c>
      <c r="F225" s="54" t="s">
        <v>18959</v>
      </c>
      <c r="G225" s="54" t="s">
        <v>16833</v>
      </c>
      <c r="H225" s="56">
        <v>3994570</v>
      </c>
      <c r="I225" s="63">
        <v>0</v>
      </c>
      <c r="J225" s="56">
        <v>319566</v>
      </c>
      <c r="K225" s="56">
        <v>4314136</v>
      </c>
      <c r="L225" s="64" t="s">
        <v>17236</v>
      </c>
      <c r="M225" s="6" t="str">
        <f>IFERROR(VLOOKUP(Table13[[#This Row],[Số hóa đơn]],'Chi tiết tt Mega gửi'!K:L,2,0),"")</f>
        <v/>
      </c>
      <c r="O225" s="32">
        <f>IF(Table13[[#This Row],[Phân loại]]="Tồn đầu kỳ",Table13[[#This Row],[Tổng giá trị]],0)</f>
        <v>0</v>
      </c>
      <c r="P225" s="7">
        <f>IF(Table13[[#This Row],[Số còn phải thu ĐK]]&lt;&gt;0,0,IF(Table13[[#This Row],[Phân loại]]="Bán hàng",Table13[[#This Row],[Tổng giá trị]],-Table13[[#This Row],[Tổng giá trị]]))</f>
        <v>4314136</v>
      </c>
      <c r="Q225" s="32">
        <f t="shared" si="39"/>
        <v>0</v>
      </c>
      <c r="R225" s="7">
        <f>Table13[[#This Row],[Số còn phải thu ĐK]]+Table13[[#This Row],[Giá Trị HD sau CK]]-Table13[[#This Row],[Số tiền đã thu]]</f>
        <v>4314136</v>
      </c>
      <c r="S225" s="6">
        <f>IF(Table13[[#This Row],[Ngày hóa đơn]]&lt;&gt;"",Table13[[#This Row],[Ngày hóa đơn]],IF(Table13[[#This Row],[Ngày hạch toán]]&lt;&gt;"",Table13[[#This Row],[Ngày hạch toán]],""))</f>
        <v>46027</v>
      </c>
      <c r="T225" s="7"/>
      <c r="U225" s="6">
        <f>IF(Table13[[#This Row],[Ngày tính CN]]="","",S225+T225)</f>
        <v>46027</v>
      </c>
      <c r="V225" s="32">
        <f ca="1">IF(Table13[[#This Row],[Hạn thanh toán]]="","",IF((U225-NOW())&lt;0,0,(U225-NOW())))</f>
        <v>0</v>
      </c>
      <c r="W225" s="32"/>
      <c r="X225" s="32">
        <f t="shared" ca="1" si="40"/>
        <v>267.35975370370579</v>
      </c>
      <c r="Y225" s="2" t="str">
        <f t="shared" ca="1" si="41"/>
        <v>Nợ quá hạn hơn 120 ngày có khả năng mất thanh toán</v>
      </c>
      <c r="Z225" s="42">
        <f t="shared" si="42"/>
        <v>46027</v>
      </c>
      <c r="AA225" s="42" t="str">
        <f t="shared" si="43"/>
        <v/>
      </c>
      <c r="AD225" s="2" t="str">
        <f>VLOOKUP($A225,MA_KH!$A:$Q,MA_KH!O$1,0)</f>
        <v>MEGA</v>
      </c>
      <c r="AE225" s="2" t="str">
        <f>VLOOKUP($A225,MA_KH!$A:$Q,MA_KH!P$1,0)</f>
        <v>CÔNG TY TNHH MM MEGA MARKET (VIỆT NAM)</v>
      </c>
      <c r="AG225" s="91" t="str">
        <f>Table13[[#This Row],[Số hóa đơn]]&amp;Table13[[#This Row],[Tổng giá trị]]</f>
        <v>000013784314136</v>
      </c>
    </row>
    <row r="226" spans="1:33" ht="25.5" customHeight="1" x14ac:dyDescent="0.2">
      <c r="A226" s="54" t="s">
        <v>16307</v>
      </c>
      <c r="B226" s="54" t="s">
        <v>202</v>
      </c>
      <c r="C226" s="55" t="s">
        <v>16827</v>
      </c>
      <c r="D226" s="54" t="s">
        <v>16834</v>
      </c>
      <c r="E226" s="55">
        <f>IFERROR(VLOOKUP(AG226,Sheet3!B:F,5,0),Table1[[#This Row],[Ngày hạch toán]])</f>
        <v>46027</v>
      </c>
      <c r="F226" s="54" t="s">
        <v>18960</v>
      </c>
      <c r="G226" s="54" t="s">
        <v>16835</v>
      </c>
      <c r="H226" s="56">
        <v>5712380</v>
      </c>
      <c r="I226" s="63">
        <v>0</v>
      </c>
      <c r="J226" s="56">
        <v>456990</v>
      </c>
      <c r="K226" s="56">
        <v>6169370</v>
      </c>
      <c r="L226" s="64" t="s">
        <v>17236</v>
      </c>
      <c r="M226" s="6" t="str">
        <f>IFERROR(VLOOKUP(Table13[[#This Row],[Số hóa đơn]],'Chi tiết tt Mega gửi'!K:L,2,0),"")</f>
        <v/>
      </c>
      <c r="O226" s="32">
        <f>IF(Table13[[#This Row],[Phân loại]]="Tồn đầu kỳ",Table13[[#This Row],[Tổng giá trị]],0)</f>
        <v>0</v>
      </c>
      <c r="P226" s="7">
        <f>IF(Table13[[#This Row],[Số còn phải thu ĐK]]&lt;&gt;0,0,IF(Table13[[#This Row],[Phân loại]]="Bán hàng",Table13[[#This Row],[Tổng giá trị]],-Table13[[#This Row],[Tổng giá trị]]))</f>
        <v>6169370</v>
      </c>
      <c r="Q226" s="32">
        <f t="shared" si="39"/>
        <v>0</v>
      </c>
      <c r="R226" s="7">
        <f>Table13[[#This Row],[Số còn phải thu ĐK]]+Table13[[#This Row],[Giá Trị HD sau CK]]-Table13[[#This Row],[Số tiền đã thu]]</f>
        <v>6169370</v>
      </c>
      <c r="S226" s="6">
        <f>IF(Table13[[#This Row],[Ngày hóa đơn]]&lt;&gt;"",Table13[[#This Row],[Ngày hóa đơn]],IF(Table13[[#This Row],[Ngày hạch toán]]&lt;&gt;"",Table13[[#This Row],[Ngày hạch toán]],""))</f>
        <v>46027</v>
      </c>
      <c r="T226" s="7"/>
      <c r="U226" s="6">
        <f>IF(Table13[[#This Row],[Ngày tính CN]]="","",S226+T226)</f>
        <v>46027</v>
      </c>
      <c r="V226" s="32">
        <f ca="1">IF(Table13[[#This Row],[Hạn thanh toán]]="","",IF((U226-NOW())&lt;0,0,(U226-NOW())))</f>
        <v>0</v>
      </c>
      <c r="W226" s="32"/>
      <c r="X226" s="32">
        <f t="shared" ca="1" si="40"/>
        <v>267.35975370370579</v>
      </c>
      <c r="Y226" s="2" t="str">
        <f t="shared" ca="1" si="41"/>
        <v>Nợ quá hạn hơn 120 ngày có khả năng mất thanh toán</v>
      </c>
      <c r="Z226" s="42">
        <f t="shared" si="42"/>
        <v>46027</v>
      </c>
      <c r="AA226" s="42" t="str">
        <f t="shared" si="43"/>
        <v/>
      </c>
      <c r="AD226" s="2" t="str">
        <f>VLOOKUP($A226,MA_KH!$A:$Q,MA_KH!O$1,0)</f>
        <v>MEGA</v>
      </c>
      <c r="AE226" s="2" t="str">
        <f>VLOOKUP($A226,MA_KH!$A:$Q,MA_KH!P$1,0)</f>
        <v>CÔNG TY TNHH MM MEGA MARKET (VIỆT NAM)</v>
      </c>
      <c r="AG226" s="91" t="str">
        <f>Table13[[#This Row],[Số hóa đơn]]&amp;Table13[[#This Row],[Tổng giá trị]]</f>
        <v>000013796169370</v>
      </c>
    </row>
    <row r="227" spans="1:33" ht="25.5" customHeight="1" x14ac:dyDescent="0.2">
      <c r="A227" s="54" t="s">
        <v>16307</v>
      </c>
      <c r="B227" s="54" t="s">
        <v>202</v>
      </c>
      <c r="C227" s="55" t="s">
        <v>16827</v>
      </c>
      <c r="D227" s="54" t="s">
        <v>16836</v>
      </c>
      <c r="E227" s="55">
        <f>IFERROR(VLOOKUP(AG227,Sheet3!B:F,5,0),Table1[[#This Row],[Ngày hạch toán]])</f>
        <v>46027</v>
      </c>
      <c r="F227" s="54" t="s">
        <v>18961</v>
      </c>
      <c r="G227" s="54" t="s">
        <v>16837</v>
      </c>
      <c r="H227" s="56">
        <v>1970450</v>
      </c>
      <c r="I227" s="63">
        <v>0</v>
      </c>
      <c r="J227" s="56">
        <v>157636</v>
      </c>
      <c r="K227" s="56">
        <v>2128086</v>
      </c>
      <c r="L227" s="64" t="s">
        <v>17236</v>
      </c>
      <c r="M227" s="6" t="str">
        <f>IFERROR(VLOOKUP(Table13[[#This Row],[Số hóa đơn]],'Chi tiết tt Mega gửi'!K:L,2,0),"")</f>
        <v/>
      </c>
      <c r="O227" s="32">
        <f>IF(Table13[[#This Row],[Phân loại]]="Tồn đầu kỳ",Table13[[#This Row],[Tổng giá trị]],0)</f>
        <v>0</v>
      </c>
      <c r="P227" s="7">
        <f>IF(Table13[[#This Row],[Số còn phải thu ĐK]]&lt;&gt;0,0,IF(Table13[[#This Row],[Phân loại]]="Bán hàng",Table13[[#This Row],[Tổng giá trị]],-Table13[[#This Row],[Tổng giá trị]]))</f>
        <v>2128086</v>
      </c>
      <c r="Q227" s="32">
        <f t="shared" si="39"/>
        <v>0</v>
      </c>
      <c r="R227" s="7">
        <f>Table13[[#This Row],[Số còn phải thu ĐK]]+Table13[[#This Row],[Giá Trị HD sau CK]]-Table13[[#This Row],[Số tiền đã thu]]</f>
        <v>2128086</v>
      </c>
      <c r="S227" s="6">
        <f>IF(Table13[[#This Row],[Ngày hóa đơn]]&lt;&gt;"",Table13[[#This Row],[Ngày hóa đơn]],IF(Table13[[#This Row],[Ngày hạch toán]]&lt;&gt;"",Table13[[#This Row],[Ngày hạch toán]],""))</f>
        <v>46027</v>
      </c>
      <c r="T227" s="7"/>
      <c r="U227" s="6">
        <f>IF(Table13[[#This Row],[Ngày tính CN]]="","",S227+T227)</f>
        <v>46027</v>
      </c>
      <c r="V227" s="32">
        <f ca="1">IF(Table13[[#This Row],[Hạn thanh toán]]="","",IF((U227-NOW())&lt;0,0,(U227-NOW())))</f>
        <v>0</v>
      </c>
      <c r="W227" s="32"/>
      <c r="X227" s="32">
        <f t="shared" ca="1" si="40"/>
        <v>267.35975370370579</v>
      </c>
      <c r="Y227" s="2" t="str">
        <f t="shared" ca="1" si="41"/>
        <v>Nợ quá hạn hơn 120 ngày có khả năng mất thanh toán</v>
      </c>
      <c r="Z227" s="42">
        <f t="shared" si="42"/>
        <v>46027</v>
      </c>
      <c r="AA227" s="42" t="str">
        <f t="shared" si="43"/>
        <v/>
      </c>
      <c r="AD227" s="2" t="str">
        <f>VLOOKUP($A227,MA_KH!$A:$Q,MA_KH!O$1,0)</f>
        <v>MEGA</v>
      </c>
      <c r="AE227" s="2" t="str">
        <f>VLOOKUP($A227,MA_KH!$A:$Q,MA_KH!P$1,0)</f>
        <v>CÔNG TY TNHH MM MEGA MARKET (VIỆT NAM)</v>
      </c>
      <c r="AG227" s="91" t="str">
        <f>Table13[[#This Row],[Số hóa đơn]]&amp;Table13[[#This Row],[Tổng giá trị]]</f>
        <v>000013802128086</v>
      </c>
    </row>
    <row r="228" spans="1:33" ht="25.5" customHeight="1" x14ac:dyDescent="0.2">
      <c r="A228" s="54" t="s">
        <v>16307</v>
      </c>
      <c r="B228" s="54" t="s">
        <v>202</v>
      </c>
      <c r="C228" s="55" t="s">
        <v>16827</v>
      </c>
      <c r="D228" s="54" t="s">
        <v>16838</v>
      </c>
      <c r="E228" s="55">
        <f>IFERROR(VLOOKUP(AG228,Sheet3!B:F,5,0),Table1[[#This Row],[Ngày hạch toán]])</f>
        <v>46027</v>
      </c>
      <c r="F228" s="54" t="s">
        <v>18962</v>
      </c>
      <c r="G228" s="54" t="s">
        <v>16839</v>
      </c>
      <c r="H228" s="56">
        <v>1822480</v>
      </c>
      <c r="I228" s="63">
        <v>0</v>
      </c>
      <c r="J228" s="56">
        <v>145798</v>
      </c>
      <c r="K228" s="56">
        <v>1968278</v>
      </c>
      <c r="L228" s="64" t="s">
        <v>17236</v>
      </c>
      <c r="M228" s="6" t="str">
        <f>IFERROR(VLOOKUP(Table13[[#This Row],[Số hóa đơn]],'Chi tiết tt Mega gửi'!K:L,2,0),"")</f>
        <v/>
      </c>
      <c r="O228" s="32">
        <f>IF(Table13[[#This Row],[Phân loại]]="Tồn đầu kỳ",Table13[[#This Row],[Tổng giá trị]],0)</f>
        <v>0</v>
      </c>
      <c r="P228" s="7">
        <f>IF(Table13[[#This Row],[Số còn phải thu ĐK]]&lt;&gt;0,0,IF(Table13[[#This Row],[Phân loại]]="Bán hàng",Table13[[#This Row],[Tổng giá trị]],-Table13[[#This Row],[Tổng giá trị]]))</f>
        <v>1968278</v>
      </c>
      <c r="Q228" s="32">
        <f t="shared" si="39"/>
        <v>0</v>
      </c>
      <c r="R228" s="7">
        <f>Table13[[#This Row],[Số còn phải thu ĐK]]+Table13[[#This Row],[Giá Trị HD sau CK]]-Table13[[#This Row],[Số tiền đã thu]]</f>
        <v>1968278</v>
      </c>
      <c r="S228" s="6">
        <f>IF(Table13[[#This Row],[Ngày hóa đơn]]&lt;&gt;"",Table13[[#This Row],[Ngày hóa đơn]],IF(Table13[[#This Row],[Ngày hạch toán]]&lt;&gt;"",Table13[[#This Row],[Ngày hạch toán]],""))</f>
        <v>46027</v>
      </c>
      <c r="T228" s="7"/>
      <c r="U228" s="6">
        <f>IF(Table13[[#This Row],[Ngày tính CN]]="","",S228+T228)</f>
        <v>46027</v>
      </c>
      <c r="V228" s="32">
        <f ca="1">IF(Table13[[#This Row],[Hạn thanh toán]]="","",IF((U228-NOW())&lt;0,0,(U228-NOW())))</f>
        <v>0</v>
      </c>
      <c r="W228" s="32"/>
      <c r="X228" s="32">
        <f t="shared" ca="1" si="40"/>
        <v>267.35975370370579</v>
      </c>
      <c r="Y228" s="2" t="str">
        <f t="shared" ca="1" si="41"/>
        <v>Nợ quá hạn hơn 120 ngày có khả năng mất thanh toán</v>
      </c>
      <c r="Z228" s="42">
        <f t="shared" si="42"/>
        <v>46027</v>
      </c>
      <c r="AA228" s="42" t="str">
        <f t="shared" si="43"/>
        <v/>
      </c>
      <c r="AD228" s="2" t="str">
        <f>VLOOKUP($A228,MA_KH!$A:$Q,MA_KH!O$1,0)</f>
        <v>MEGA</v>
      </c>
      <c r="AE228" s="2" t="str">
        <f>VLOOKUP($A228,MA_KH!$A:$Q,MA_KH!P$1,0)</f>
        <v>CÔNG TY TNHH MM MEGA MARKET (VIỆT NAM)</v>
      </c>
      <c r="AG228" s="91" t="str">
        <f>Table13[[#This Row],[Số hóa đơn]]&amp;Table13[[#This Row],[Tổng giá trị]]</f>
        <v>000013811968278</v>
      </c>
    </row>
    <row r="229" spans="1:33" ht="25.5" customHeight="1" x14ac:dyDescent="0.2">
      <c r="A229" s="54" t="s">
        <v>16291</v>
      </c>
      <c r="B229" s="54" t="s">
        <v>200</v>
      </c>
      <c r="C229" s="55" t="s">
        <v>16827</v>
      </c>
      <c r="D229" s="54" t="s">
        <v>16840</v>
      </c>
      <c r="E229" s="55">
        <f>IFERROR(VLOOKUP(AG229,Sheet3!B:F,5,0),Table1[[#This Row],[Ngày hạch toán]])</f>
        <v>46027</v>
      </c>
      <c r="F229" s="54" t="s">
        <v>18963</v>
      </c>
      <c r="G229" s="54" t="s">
        <v>16841</v>
      </c>
      <c r="H229" s="56">
        <v>1657890</v>
      </c>
      <c r="I229" s="63">
        <v>0</v>
      </c>
      <c r="J229" s="56">
        <v>132631</v>
      </c>
      <c r="K229" s="56">
        <v>1790521</v>
      </c>
      <c r="L229" s="64" t="s">
        <v>17236</v>
      </c>
      <c r="M229" s="6" t="str">
        <f>IFERROR(VLOOKUP(Table13[[#This Row],[Số hóa đơn]],'Chi tiết tt Mega gửi'!K:L,2,0),"")</f>
        <v/>
      </c>
      <c r="O229" s="32">
        <f>IF(Table13[[#This Row],[Phân loại]]="Tồn đầu kỳ",Table13[[#This Row],[Tổng giá trị]],0)</f>
        <v>0</v>
      </c>
      <c r="P229" s="7">
        <f>IF(Table13[[#This Row],[Số còn phải thu ĐK]]&lt;&gt;0,0,IF(Table13[[#This Row],[Phân loại]]="Bán hàng",Table13[[#This Row],[Tổng giá trị]],-Table13[[#This Row],[Tổng giá trị]]))</f>
        <v>1790521</v>
      </c>
      <c r="Q229" s="32">
        <f t="shared" si="39"/>
        <v>0</v>
      </c>
      <c r="R229" s="7">
        <f>Table13[[#This Row],[Số còn phải thu ĐK]]+Table13[[#This Row],[Giá Trị HD sau CK]]-Table13[[#This Row],[Số tiền đã thu]]</f>
        <v>1790521</v>
      </c>
      <c r="S229" s="6">
        <f>IF(Table13[[#This Row],[Ngày hóa đơn]]&lt;&gt;"",Table13[[#This Row],[Ngày hóa đơn]],IF(Table13[[#This Row],[Ngày hạch toán]]&lt;&gt;"",Table13[[#This Row],[Ngày hạch toán]],""))</f>
        <v>46027</v>
      </c>
      <c r="T229" s="7"/>
      <c r="U229" s="6">
        <f>IF(Table13[[#This Row],[Ngày tính CN]]="","",S229+T229)</f>
        <v>46027</v>
      </c>
      <c r="V229" s="32">
        <f ca="1">IF(Table13[[#This Row],[Hạn thanh toán]]="","",IF((U229-NOW())&lt;0,0,(U229-NOW())))</f>
        <v>0</v>
      </c>
      <c r="W229" s="32"/>
      <c r="X229" s="32">
        <f t="shared" ca="1" si="40"/>
        <v>267.35975370370579</v>
      </c>
      <c r="Y229" s="2" t="str">
        <f t="shared" ca="1" si="41"/>
        <v>Nợ quá hạn hơn 120 ngày có khả năng mất thanh toán</v>
      </c>
      <c r="Z229" s="42">
        <f t="shared" si="42"/>
        <v>46027</v>
      </c>
      <c r="AA229" s="42" t="str">
        <f t="shared" si="43"/>
        <v/>
      </c>
      <c r="AD229" s="2" t="str">
        <f>VLOOKUP($A229,MA_KH!$A:$Q,MA_KH!O$1,0)</f>
        <v>MEGA</v>
      </c>
      <c r="AE229" s="2" t="str">
        <f>VLOOKUP($A229,MA_KH!$A:$Q,MA_KH!P$1,0)</f>
        <v>CÔNG TY TNHH MM MEGA MARKET (VIỆT NAM)</v>
      </c>
      <c r="AG229" s="91" t="str">
        <f>Table13[[#This Row],[Số hóa đơn]]&amp;Table13[[#This Row],[Tổng giá trị]]</f>
        <v>000013821790521</v>
      </c>
    </row>
    <row r="230" spans="1:33" ht="25.5" customHeight="1" x14ac:dyDescent="0.2">
      <c r="A230" s="54" t="s">
        <v>16291</v>
      </c>
      <c r="B230" s="54" t="s">
        <v>200</v>
      </c>
      <c r="C230" s="55" t="s">
        <v>16827</v>
      </c>
      <c r="D230" s="54" t="s">
        <v>16842</v>
      </c>
      <c r="E230" s="55">
        <f>IFERROR(VLOOKUP(AG230,Sheet3!B:F,5,0),Table1[[#This Row],[Ngày hạch toán]])</f>
        <v>46027</v>
      </c>
      <c r="F230" s="54" t="s">
        <v>18964</v>
      </c>
      <c r="G230" s="54" t="s">
        <v>16843</v>
      </c>
      <c r="H230" s="56">
        <v>1822480</v>
      </c>
      <c r="I230" s="63">
        <v>0</v>
      </c>
      <c r="J230" s="56">
        <v>145798</v>
      </c>
      <c r="K230" s="56">
        <v>1968278</v>
      </c>
      <c r="L230" s="64" t="s">
        <v>17236</v>
      </c>
      <c r="M230" s="6" t="str">
        <f>IFERROR(VLOOKUP(Table13[[#This Row],[Số hóa đơn]],'Chi tiết tt Mega gửi'!K:L,2,0),"")</f>
        <v/>
      </c>
      <c r="O230" s="32">
        <f>IF(Table13[[#This Row],[Phân loại]]="Tồn đầu kỳ",Table13[[#This Row],[Tổng giá trị]],0)</f>
        <v>0</v>
      </c>
      <c r="P230" s="7">
        <f>IF(Table13[[#This Row],[Số còn phải thu ĐK]]&lt;&gt;0,0,IF(Table13[[#This Row],[Phân loại]]="Bán hàng",Table13[[#This Row],[Tổng giá trị]],-Table13[[#This Row],[Tổng giá trị]]))</f>
        <v>1968278</v>
      </c>
      <c r="Q230" s="32">
        <f t="shared" si="39"/>
        <v>0</v>
      </c>
      <c r="R230" s="7">
        <f>Table13[[#This Row],[Số còn phải thu ĐK]]+Table13[[#This Row],[Giá Trị HD sau CK]]-Table13[[#This Row],[Số tiền đã thu]]</f>
        <v>1968278</v>
      </c>
      <c r="S230" s="6">
        <f>IF(Table13[[#This Row],[Ngày hóa đơn]]&lt;&gt;"",Table13[[#This Row],[Ngày hóa đơn]],IF(Table13[[#This Row],[Ngày hạch toán]]&lt;&gt;"",Table13[[#This Row],[Ngày hạch toán]],""))</f>
        <v>46027</v>
      </c>
      <c r="T230" s="7"/>
      <c r="U230" s="6">
        <f>IF(Table13[[#This Row],[Ngày tính CN]]="","",S230+T230)</f>
        <v>46027</v>
      </c>
      <c r="V230" s="32">
        <f ca="1">IF(Table13[[#This Row],[Hạn thanh toán]]="","",IF((U230-NOW())&lt;0,0,(U230-NOW())))</f>
        <v>0</v>
      </c>
      <c r="W230" s="32"/>
      <c r="X230" s="32">
        <f t="shared" ca="1" si="40"/>
        <v>267.35975370370579</v>
      </c>
      <c r="Y230" s="2" t="str">
        <f t="shared" ca="1" si="41"/>
        <v>Nợ quá hạn hơn 120 ngày có khả năng mất thanh toán</v>
      </c>
      <c r="Z230" s="42">
        <f t="shared" si="42"/>
        <v>46027</v>
      </c>
      <c r="AA230" s="42" t="str">
        <f t="shared" si="43"/>
        <v/>
      </c>
      <c r="AD230" s="2" t="str">
        <f>VLOOKUP($A230,MA_KH!$A:$Q,MA_KH!O$1,0)</f>
        <v>MEGA</v>
      </c>
      <c r="AE230" s="2" t="str">
        <f>VLOOKUP($A230,MA_KH!$A:$Q,MA_KH!P$1,0)</f>
        <v>CÔNG TY TNHH MM MEGA MARKET (VIỆT NAM)</v>
      </c>
      <c r="AG230" s="91" t="str">
        <f>Table13[[#This Row],[Số hóa đơn]]&amp;Table13[[#This Row],[Tổng giá trị]]</f>
        <v>000013831968278</v>
      </c>
    </row>
    <row r="231" spans="1:33" ht="25.5" customHeight="1" x14ac:dyDescent="0.2">
      <c r="A231" s="54" t="s">
        <v>16287</v>
      </c>
      <c r="B231" s="54" t="s">
        <v>253</v>
      </c>
      <c r="C231" s="55" t="s">
        <v>16827</v>
      </c>
      <c r="D231" s="54" t="s">
        <v>16844</v>
      </c>
      <c r="E231" s="55">
        <f>IFERROR(VLOOKUP(AG231,Sheet3!B:F,5,0),Table1[[#This Row],[Ngày hạch toán]])</f>
        <v>46027</v>
      </c>
      <c r="F231" s="54" t="s">
        <v>18965</v>
      </c>
      <c r="G231" s="54" t="s">
        <v>16845</v>
      </c>
      <c r="H231" s="56">
        <v>501830</v>
      </c>
      <c r="I231" s="63">
        <v>0</v>
      </c>
      <c r="J231" s="56">
        <v>40146</v>
      </c>
      <c r="K231" s="56">
        <v>541976</v>
      </c>
      <c r="L231" s="64" t="s">
        <v>17236</v>
      </c>
      <c r="M231" s="6" t="str">
        <f>IFERROR(VLOOKUP(Table13[[#This Row],[Số hóa đơn]],'Chi tiết tt Mega gửi'!K:L,2,0),"")</f>
        <v/>
      </c>
      <c r="O231" s="32">
        <f>IF(Table13[[#This Row],[Phân loại]]="Tồn đầu kỳ",Table13[[#This Row],[Tổng giá trị]],0)</f>
        <v>0</v>
      </c>
      <c r="P231" s="7">
        <f>IF(Table13[[#This Row],[Số còn phải thu ĐK]]&lt;&gt;0,0,IF(Table13[[#This Row],[Phân loại]]="Bán hàng",Table13[[#This Row],[Tổng giá trị]],-Table13[[#This Row],[Tổng giá trị]]))</f>
        <v>541976</v>
      </c>
      <c r="Q231" s="32">
        <f t="shared" si="39"/>
        <v>0</v>
      </c>
      <c r="R231" s="7">
        <f>Table13[[#This Row],[Số còn phải thu ĐK]]+Table13[[#This Row],[Giá Trị HD sau CK]]-Table13[[#This Row],[Số tiền đã thu]]</f>
        <v>541976</v>
      </c>
      <c r="S231" s="6">
        <f>IF(Table13[[#This Row],[Ngày hóa đơn]]&lt;&gt;"",Table13[[#This Row],[Ngày hóa đơn]],IF(Table13[[#This Row],[Ngày hạch toán]]&lt;&gt;"",Table13[[#This Row],[Ngày hạch toán]],""))</f>
        <v>46027</v>
      </c>
      <c r="T231" s="7"/>
      <c r="U231" s="6">
        <f>IF(Table13[[#This Row],[Ngày tính CN]]="","",S231+T231)</f>
        <v>46027</v>
      </c>
      <c r="V231" s="32">
        <f ca="1">IF(Table13[[#This Row],[Hạn thanh toán]]="","",IF((U231-NOW())&lt;0,0,(U231-NOW())))</f>
        <v>0</v>
      </c>
      <c r="W231" s="32"/>
      <c r="X231" s="32">
        <f t="shared" ca="1" si="40"/>
        <v>267.35975370370579</v>
      </c>
      <c r="Y231" s="2" t="str">
        <f t="shared" ca="1" si="41"/>
        <v>Nợ quá hạn hơn 120 ngày có khả năng mất thanh toán</v>
      </c>
      <c r="Z231" s="42">
        <f t="shared" si="42"/>
        <v>46027</v>
      </c>
      <c r="AA231" s="42" t="str">
        <f t="shared" si="43"/>
        <v/>
      </c>
      <c r="AD231" s="2" t="str">
        <f>VLOOKUP($A231,MA_KH!$A:$Q,MA_KH!O$1,0)</f>
        <v>MEGA</v>
      </c>
      <c r="AE231" s="2" t="str">
        <f>VLOOKUP($A231,MA_KH!$A:$Q,MA_KH!P$1,0)</f>
        <v>CÔNG TY TNHH MM MEGA MARKET (VIỆT NAM)</v>
      </c>
      <c r="AG231" s="91" t="str">
        <f>Table13[[#This Row],[Số hóa đơn]]&amp;Table13[[#This Row],[Tổng giá trị]]</f>
        <v>00001384541976</v>
      </c>
    </row>
    <row r="232" spans="1:33" ht="25.5" customHeight="1" x14ac:dyDescent="0.2">
      <c r="A232" s="54" t="s">
        <v>16287</v>
      </c>
      <c r="B232" s="54" t="s">
        <v>253</v>
      </c>
      <c r="C232" s="55" t="s">
        <v>16827</v>
      </c>
      <c r="D232" s="54" t="s">
        <v>16846</v>
      </c>
      <c r="E232" s="55">
        <f>IFERROR(VLOOKUP(AG232,Sheet3!B:F,5,0),Table1[[#This Row],[Ngày hạch toán]])</f>
        <v>46027</v>
      </c>
      <c r="F232" s="54" t="s">
        <v>18966</v>
      </c>
      <c r="G232" s="54" t="s">
        <v>16847</v>
      </c>
      <c r="H232" s="56">
        <v>4779490</v>
      </c>
      <c r="I232" s="63">
        <v>0</v>
      </c>
      <c r="J232" s="56">
        <v>382359</v>
      </c>
      <c r="K232" s="56">
        <v>5161849</v>
      </c>
      <c r="L232" s="64" t="s">
        <v>17236</v>
      </c>
      <c r="M232" s="6" t="str">
        <f>IFERROR(VLOOKUP(Table13[[#This Row],[Số hóa đơn]],'Chi tiết tt Mega gửi'!K:L,2,0),"")</f>
        <v/>
      </c>
      <c r="O232" s="32">
        <f>IF(Table13[[#This Row],[Phân loại]]="Tồn đầu kỳ",Table13[[#This Row],[Tổng giá trị]],0)</f>
        <v>0</v>
      </c>
      <c r="P232" s="7">
        <f>IF(Table13[[#This Row],[Số còn phải thu ĐK]]&lt;&gt;0,0,IF(Table13[[#This Row],[Phân loại]]="Bán hàng",Table13[[#This Row],[Tổng giá trị]],-Table13[[#This Row],[Tổng giá trị]]))</f>
        <v>5161849</v>
      </c>
      <c r="Q232" s="32">
        <f t="shared" si="39"/>
        <v>0</v>
      </c>
      <c r="R232" s="7">
        <f>Table13[[#This Row],[Số còn phải thu ĐK]]+Table13[[#This Row],[Giá Trị HD sau CK]]-Table13[[#This Row],[Số tiền đã thu]]</f>
        <v>5161849</v>
      </c>
      <c r="S232" s="6">
        <f>IF(Table13[[#This Row],[Ngày hóa đơn]]&lt;&gt;"",Table13[[#This Row],[Ngày hóa đơn]],IF(Table13[[#This Row],[Ngày hạch toán]]&lt;&gt;"",Table13[[#This Row],[Ngày hạch toán]],""))</f>
        <v>46027</v>
      </c>
      <c r="T232" s="7"/>
      <c r="U232" s="6">
        <f>IF(Table13[[#This Row],[Ngày tính CN]]="","",S232+T232)</f>
        <v>46027</v>
      </c>
      <c r="V232" s="32">
        <f ca="1">IF(Table13[[#This Row],[Hạn thanh toán]]="","",IF((U232-NOW())&lt;0,0,(U232-NOW())))</f>
        <v>0</v>
      </c>
      <c r="W232" s="32"/>
      <c r="X232" s="32">
        <f t="shared" ca="1" si="40"/>
        <v>267.35975370370579</v>
      </c>
      <c r="Y232" s="2" t="str">
        <f t="shared" ca="1" si="41"/>
        <v>Nợ quá hạn hơn 120 ngày có khả năng mất thanh toán</v>
      </c>
      <c r="Z232" s="42">
        <f t="shared" si="42"/>
        <v>46027</v>
      </c>
      <c r="AA232" s="42" t="str">
        <f t="shared" si="43"/>
        <v/>
      </c>
      <c r="AD232" s="2" t="str">
        <f>VLOOKUP($A232,MA_KH!$A:$Q,MA_KH!O$1,0)</f>
        <v>MEGA</v>
      </c>
      <c r="AE232" s="2" t="str">
        <f>VLOOKUP($A232,MA_KH!$A:$Q,MA_KH!P$1,0)</f>
        <v>CÔNG TY TNHH MM MEGA MARKET (VIỆT NAM)</v>
      </c>
      <c r="AG232" s="91" t="str">
        <f>Table13[[#This Row],[Số hóa đơn]]&amp;Table13[[#This Row],[Tổng giá trị]]</f>
        <v>000013855161849</v>
      </c>
    </row>
    <row r="233" spans="1:33" ht="25.5" customHeight="1" x14ac:dyDescent="0.2">
      <c r="A233" s="54" t="s">
        <v>16287</v>
      </c>
      <c r="B233" s="54" t="s">
        <v>253</v>
      </c>
      <c r="C233" s="55" t="s">
        <v>16827</v>
      </c>
      <c r="D233" s="54" t="s">
        <v>16848</v>
      </c>
      <c r="E233" s="55">
        <f>IFERROR(VLOOKUP(AG233,Sheet3!B:F,5,0),Table1[[#This Row],[Ngày hạch toán]])</f>
        <v>46027</v>
      </c>
      <c r="F233" s="54" t="s">
        <v>18967</v>
      </c>
      <c r="G233" s="54" t="s">
        <v>16849</v>
      </c>
      <c r="H233" s="56">
        <v>3086510</v>
      </c>
      <c r="I233" s="63">
        <v>0</v>
      </c>
      <c r="J233" s="56">
        <v>246921</v>
      </c>
      <c r="K233" s="56">
        <v>3333431</v>
      </c>
      <c r="L233" s="64" t="s">
        <v>17236</v>
      </c>
      <c r="M233" s="6" t="str">
        <f>IFERROR(VLOOKUP(Table13[[#This Row],[Số hóa đơn]],'Chi tiết tt Mega gửi'!K:L,2,0),"")</f>
        <v/>
      </c>
      <c r="O233" s="32">
        <f>IF(Table13[[#This Row],[Phân loại]]="Tồn đầu kỳ",Table13[[#This Row],[Tổng giá trị]],0)</f>
        <v>0</v>
      </c>
      <c r="P233" s="7">
        <f>IF(Table13[[#This Row],[Số còn phải thu ĐK]]&lt;&gt;0,0,IF(Table13[[#This Row],[Phân loại]]="Bán hàng",Table13[[#This Row],[Tổng giá trị]],-Table13[[#This Row],[Tổng giá trị]]))</f>
        <v>3333431</v>
      </c>
      <c r="Q233" s="32">
        <f t="shared" si="39"/>
        <v>0</v>
      </c>
      <c r="R233" s="7">
        <f>Table13[[#This Row],[Số còn phải thu ĐK]]+Table13[[#This Row],[Giá Trị HD sau CK]]-Table13[[#This Row],[Số tiền đã thu]]</f>
        <v>3333431</v>
      </c>
      <c r="S233" s="6">
        <f>IF(Table13[[#This Row],[Ngày hóa đơn]]&lt;&gt;"",Table13[[#This Row],[Ngày hóa đơn]],IF(Table13[[#This Row],[Ngày hạch toán]]&lt;&gt;"",Table13[[#This Row],[Ngày hạch toán]],""))</f>
        <v>46027</v>
      </c>
      <c r="T233" s="7"/>
      <c r="U233" s="6">
        <f>IF(Table13[[#This Row],[Ngày tính CN]]="","",S233+T233)</f>
        <v>46027</v>
      </c>
      <c r="V233" s="32">
        <f ca="1">IF(Table13[[#This Row],[Hạn thanh toán]]="","",IF((U233-NOW())&lt;0,0,(U233-NOW())))</f>
        <v>0</v>
      </c>
      <c r="W233" s="32"/>
      <c r="X233" s="32">
        <f t="shared" ca="1" si="40"/>
        <v>267.35975370370579</v>
      </c>
      <c r="Y233" s="2" t="str">
        <f t="shared" ca="1" si="41"/>
        <v>Nợ quá hạn hơn 120 ngày có khả năng mất thanh toán</v>
      </c>
      <c r="Z233" s="42">
        <f t="shared" si="42"/>
        <v>46027</v>
      </c>
      <c r="AA233" s="42" t="str">
        <f t="shared" si="43"/>
        <v/>
      </c>
      <c r="AD233" s="2" t="str">
        <f>VLOOKUP($A233,MA_KH!$A:$Q,MA_KH!O$1,0)</f>
        <v>MEGA</v>
      </c>
      <c r="AE233" s="2" t="str">
        <f>VLOOKUP($A233,MA_KH!$A:$Q,MA_KH!P$1,0)</f>
        <v>CÔNG TY TNHH MM MEGA MARKET (VIỆT NAM)</v>
      </c>
      <c r="AG233" s="91" t="str">
        <f>Table13[[#This Row],[Số hóa đơn]]&amp;Table13[[#This Row],[Tổng giá trị]]</f>
        <v>000013863333431</v>
      </c>
    </row>
    <row r="234" spans="1:33" ht="25.5" customHeight="1" x14ac:dyDescent="0.2">
      <c r="A234" s="54" t="s">
        <v>16295</v>
      </c>
      <c r="B234" s="54" t="s">
        <v>198</v>
      </c>
      <c r="C234" s="55" t="s">
        <v>16827</v>
      </c>
      <c r="D234" s="54" t="s">
        <v>16850</v>
      </c>
      <c r="E234" s="55">
        <f>IFERROR(VLOOKUP(AG234,Sheet3!B:F,5,0),Table1[[#This Row],[Ngày hạch toán]])</f>
        <v>46028</v>
      </c>
      <c r="F234" s="54" t="s">
        <v>18968</v>
      </c>
      <c r="G234" s="54" t="s">
        <v>16851</v>
      </c>
      <c r="H234" s="56">
        <v>2695450</v>
      </c>
      <c r="I234" s="63">
        <v>0</v>
      </c>
      <c r="J234" s="56">
        <v>215636</v>
      </c>
      <c r="K234" s="56">
        <v>2911086</v>
      </c>
      <c r="L234" s="64" t="s">
        <v>17236</v>
      </c>
      <c r="M234" s="6" t="str">
        <f>IFERROR(VLOOKUP(Table13[[#This Row],[Số hóa đơn]],'Chi tiết tt Mega gửi'!K:L,2,0),"")</f>
        <v/>
      </c>
      <c r="O234" s="32">
        <f>IF(Table13[[#This Row],[Phân loại]]="Tồn đầu kỳ",Table13[[#This Row],[Tổng giá trị]],0)</f>
        <v>0</v>
      </c>
      <c r="P234" s="7">
        <f>IF(Table13[[#This Row],[Số còn phải thu ĐK]]&lt;&gt;0,0,IF(Table13[[#This Row],[Phân loại]]="Bán hàng",Table13[[#This Row],[Tổng giá trị]],-Table13[[#This Row],[Tổng giá trị]]))</f>
        <v>2911086</v>
      </c>
      <c r="Q234" s="32">
        <f t="shared" si="39"/>
        <v>0</v>
      </c>
      <c r="R234" s="7">
        <f>Table13[[#This Row],[Số còn phải thu ĐK]]+Table13[[#This Row],[Giá Trị HD sau CK]]-Table13[[#This Row],[Số tiền đã thu]]</f>
        <v>2911086</v>
      </c>
      <c r="S234" s="6">
        <f>IF(Table13[[#This Row],[Ngày hóa đơn]]&lt;&gt;"",Table13[[#This Row],[Ngày hóa đơn]],IF(Table13[[#This Row],[Ngày hạch toán]]&lt;&gt;"",Table13[[#This Row],[Ngày hạch toán]],""))</f>
        <v>46028</v>
      </c>
      <c r="T234" s="7"/>
      <c r="U234" s="6">
        <f>IF(Table13[[#This Row],[Ngày tính CN]]="","",S234+T234)</f>
        <v>46028</v>
      </c>
      <c r="V234" s="32">
        <f ca="1">IF(Table13[[#This Row],[Hạn thanh toán]]="","",IF((U234-NOW())&lt;0,0,(U234-NOW())))</f>
        <v>0</v>
      </c>
      <c r="W234" s="32"/>
      <c r="X234" s="32">
        <f t="shared" ca="1" si="40"/>
        <v>266.35975370370579</v>
      </c>
      <c r="Y234" s="2" t="str">
        <f t="shared" ca="1" si="41"/>
        <v>Nợ quá hạn hơn 120 ngày có khả năng mất thanh toán</v>
      </c>
      <c r="Z234" s="42">
        <f t="shared" si="42"/>
        <v>46028</v>
      </c>
      <c r="AA234" s="42" t="str">
        <f t="shared" si="43"/>
        <v/>
      </c>
      <c r="AD234" s="2" t="str">
        <f>VLOOKUP($A234,MA_KH!$A:$Q,MA_KH!O$1,0)</f>
        <v>MEGA</v>
      </c>
      <c r="AE234" s="2" t="str">
        <f>VLOOKUP($A234,MA_KH!$A:$Q,MA_KH!P$1,0)</f>
        <v>CÔNG TY TNHH MM MEGA MARKET (VIỆT NAM)</v>
      </c>
      <c r="AG234" s="91" t="str">
        <f>Table13[[#This Row],[Số hóa đơn]]&amp;Table13[[#This Row],[Tổng giá trị]]</f>
        <v>000013872911086</v>
      </c>
    </row>
    <row r="235" spans="1:33" ht="25.5" customHeight="1" x14ac:dyDescent="0.2">
      <c r="A235" s="54" t="s">
        <v>16310</v>
      </c>
      <c r="B235" s="54" t="s">
        <v>196</v>
      </c>
      <c r="C235" s="55" t="s">
        <v>16827</v>
      </c>
      <c r="D235" s="54" t="s">
        <v>16852</v>
      </c>
      <c r="E235" s="55">
        <f>IFERROR(VLOOKUP(AG235,Sheet3!B:F,5,0),Table1[[#This Row],[Ngày hạch toán]])</f>
        <v>46028</v>
      </c>
      <c r="F235" s="54" t="s">
        <v>18969</v>
      </c>
      <c r="G235" s="54" t="s">
        <v>16853</v>
      </c>
      <c r="H235" s="56">
        <v>2024120</v>
      </c>
      <c r="I235" s="63">
        <v>0</v>
      </c>
      <c r="J235" s="56">
        <v>161930</v>
      </c>
      <c r="K235" s="56">
        <v>2186050</v>
      </c>
      <c r="L235" s="64" t="s">
        <v>17236</v>
      </c>
      <c r="M235" s="6" t="str">
        <f>IFERROR(VLOOKUP(Table13[[#This Row],[Số hóa đơn]],'Chi tiết tt Mega gửi'!K:L,2,0),"")</f>
        <v/>
      </c>
      <c r="O235" s="32">
        <f>IF(Table13[[#This Row],[Phân loại]]="Tồn đầu kỳ",Table13[[#This Row],[Tổng giá trị]],0)</f>
        <v>0</v>
      </c>
      <c r="P235" s="7">
        <f>IF(Table13[[#This Row],[Số còn phải thu ĐK]]&lt;&gt;0,0,IF(Table13[[#This Row],[Phân loại]]="Bán hàng",Table13[[#This Row],[Tổng giá trị]],-Table13[[#This Row],[Tổng giá trị]]))</f>
        <v>2186050</v>
      </c>
      <c r="Q235" s="32">
        <f t="shared" si="39"/>
        <v>0</v>
      </c>
      <c r="R235" s="7">
        <f>Table13[[#This Row],[Số còn phải thu ĐK]]+Table13[[#This Row],[Giá Trị HD sau CK]]-Table13[[#This Row],[Số tiền đã thu]]</f>
        <v>2186050</v>
      </c>
      <c r="S235" s="6">
        <f>IF(Table13[[#This Row],[Ngày hóa đơn]]&lt;&gt;"",Table13[[#This Row],[Ngày hóa đơn]],IF(Table13[[#This Row],[Ngày hạch toán]]&lt;&gt;"",Table13[[#This Row],[Ngày hạch toán]],""))</f>
        <v>46028</v>
      </c>
      <c r="T235" s="7"/>
      <c r="U235" s="6">
        <f>IF(Table13[[#This Row],[Ngày tính CN]]="","",S235+T235)</f>
        <v>46028</v>
      </c>
      <c r="V235" s="32">
        <f ca="1">IF(Table13[[#This Row],[Hạn thanh toán]]="","",IF((U235-NOW())&lt;0,0,(U235-NOW())))</f>
        <v>0</v>
      </c>
      <c r="W235" s="32"/>
      <c r="X235" s="32">
        <f t="shared" ca="1" si="40"/>
        <v>266.35975370370579</v>
      </c>
      <c r="Y235" s="2" t="str">
        <f t="shared" ca="1" si="41"/>
        <v>Nợ quá hạn hơn 120 ngày có khả năng mất thanh toán</v>
      </c>
      <c r="Z235" s="42">
        <f t="shared" si="42"/>
        <v>46028</v>
      </c>
      <c r="AA235" s="42" t="str">
        <f t="shared" si="43"/>
        <v/>
      </c>
      <c r="AD235" s="2" t="str">
        <f>VLOOKUP($A235,MA_KH!$A:$Q,MA_KH!O$1,0)</f>
        <v>MEGA</v>
      </c>
      <c r="AE235" s="2" t="str">
        <f>VLOOKUP($A235,MA_KH!$A:$Q,MA_KH!P$1,0)</f>
        <v>CÔNG TY TNHH MM MEGA MARKET (VIỆT NAM)</v>
      </c>
      <c r="AG235" s="91" t="str">
        <f>Table13[[#This Row],[Số hóa đơn]]&amp;Table13[[#This Row],[Tổng giá trị]]</f>
        <v>000013882186050</v>
      </c>
    </row>
    <row r="236" spans="1:33" ht="25.5" customHeight="1" x14ac:dyDescent="0.2">
      <c r="A236" s="54" t="s">
        <v>16290</v>
      </c>
      <c r="B236" s="54" t="s">
        <v>192</v>
      </c>
      <c r="C236" s="55" t="s">
        <v>16827</v>
      </c>
      <c r="D236" s="54" t="s">
        <v>16854</v>
      </c>
      <c r="E236" s="55">
        <f>IFERROR(VLOOKUP(AG236,Sheet3!B:F,5,0),Table1[[#This Row],[Ngày hạch toán]])</f>
        <v>46028</v>
      </c>
      <c r="F236" s="54" t="s">
        <v>18970</v>
      </c>
      <c r="G236" s="54" t="s">
        <v>16855</v>
      </c>
      <c r="H236" s="56">
        <v>1258030</v>
      </c>
      <c r="I236" s="63">
        <v>0</v>
      </c>
      <c r="J236" s="56">
        <v>100642</v>
      </c>
      <c r="K236" s="56">
        <v>1358672</v>
      </c>
      <c r="L236" s="64" t="s">
        <v>17236</v>
      </c>
      <c r="M236" s="6" t="str">
        <f>IFERROR(VLOOKUP(Table13[[#This Row],[Số hóa đơn]],'Chi tiết tt Mega gửi'!K:L,2,0),"")</f>
        <v/>
      </c>
      <c r="O236" s="32">
        <f>IF(Table13[[#This Row],[Phân loại]]="Tồn đầu kỳ",Table13[[#This Row],[Tổng giá trị]],0)</f>
        <v>0</v>
      </c>
      <c r="P236" s="7">
        <f>IF(Table13[[#This Row],[Số còn phải thu ĐK]]&lt;&gt;0,0,IF(Table13[[#This Row],[Phân loại]]="Bán hàng",Table13[[#This Row],[Tổng giá trị]],-Table13[[#This Row],[Tổng giá trị]]))</f>
        <v>1358672</v>
      </c>
      <c r="Q236" s="32">
        <f t="shared" si="39"/>
        <v>0</v>
      </c>
      <c r="R236" s="7">
        <f>Table13[[#This Row],[Số còn phải thu ĐK]]+Table13[[#This Row],[Giá Trị HD sau CK]]-Table13[[#This Row],[Số tiền đã thu]]</f>
        <v>1358672</v>
      </c>
      <c r="S236" s="6">
        <f>IF(Table13[[#This Row],[Ngày hóa đơn]]&lt;&gt;"",Table13[[#This Row],[Ngày hóa đơn]],IF(Table13[[#This Row],[Ngày hạch toán]]&lt;&gt;"",Table13[[#This Row],[Ngày hạch toán]],""))</f>
        <v>46028</v>
      </c>
      <c r="T236" s="7"/>
      <c r="U236" s="6">
        <f>IF(Table13[[#This Row],[Ngày tính CN]]="","",S236+T236)</f>
        <v>46028</v>
      </c>
      <c r="V236" s="32">
        <f ca="1">IF(Table13[[#This Row],[Hạn thanh toán]]="","",IF((U236-NOW())&lt;0,0,(U236-NOW())))</f>
        <v>0</v>
      </c>
      <c r="W236" s="32"/>
      <c r="X236" s="32">
        <f t="shared" ca="1" si="40"/>
        <v>266.35975370370579</v>
      </c>
      <c r="Y236" s="2" t="str">
        <f t="shared" ca="1" si="41"/>
        <v>Nợ quá hạn hơn 120 ngày có khả năng mất thanh toán</v>
      </c>
      <c r="Z236" s="42">
        <f t="shared" si="42"/>
        <v>46028</v>
      </c>
      <c r="AA236" s="42" t="str">
        <f t="shared" si="43"/>
        <v/>
      </c>
      <c r="AD236" s="2" t="str">
        <f>VLOOKUP($A236,MA_KH!$A:$Q,MA_KH!O$1,0)</f>
        <v>MEGA</v>
      </c>
      <c r="AE236" s="2" t="str">
        <f>VLOOKUP($A236,MA_KH!$A:$Q,MA_KH!P$1,0)</f>
        <v>CÔNG TY TNHH MM MEGA MARKET (VIỆT NAM)</v>
      </c>
      <c r="AG236" s="91" t="str">
        <f>Table13[[#This Row],[Số hóa đơn]]&amp;Table13[[#This Row],[Tổng giá trị]]</f>
        <v>000013891358672</v>
      </c>
    </row>
    <row r="237" spans="1:33" ht="25.5" customHeight="1" x14ac:dyDescent="0.2">
      <c r="A237" s="54" t="s">
        <v>7306</v>
      </c>
      <c r="B237" s="54" t="s">
        <v>7307</v>
      </c>
      <c r="C237" s="55" t="s">
        <v>16827</v>
      </c>
      <c r="D237" s="54" t="s">
        <v>16856</v>
      </c>
      <c r="E237" s="55">
        <f>IFERROR(VLOOKUP(AG237,Sheet3!B:F,5,0),Table1[[#This Row],[Ngày hạch toán]])</f>
        <v>46028</v>
      </c>
      <c r="F237" s="54" t="s">
        <v>18971</v>
      </c>
      <c r="G237" s="54" t="s">
        <v>16857</v>
      </c>
      <c r="H237" s="56">
        <v>12468145</v>
      </c>
      <c r="I237" s="63">
        <v>0</v>
      </c>
      <c r="J237" s="56">
        <v>997452</v>
      </c>
      <c r="K237" s="56">
        <v>13465597</v>
      </c>
      <c r="L237" s="64" t="s">
        <v>17236</v>
      </c>
      <c r="M237" s="6" t="str">
        <f>IFERROR(VLOOKUP(Table13[[#This Row],[Số hóa đơn]],'Chi tiết tt Mega gửi'!K:L,2,0),"")</f>
        <v/>
      </c>
      <c r="O237" s="32">
        <f>IF(Table13[[#This Row],[Phân loại]]="Tồn đầu kỳ",Table13[[#This Row],[Tổng giá trị]],0)</f>
        <v>0</v>
      </c>
      <c r="P237" s="7">
        <f>IF(Table13[[#This Row],[Số còn phải thu ĐK]]&lt;&gt;0,0,IF(Table13[[#This Row],[Phân loại]]="Bán hàng",Table13[[#This Row],[Tổng giá trị]],-Table13[[#This Row],[Tổng giá trị]]))</f>
        <v>13465597</v>
      </c>
      <c r="Q237" s="32">
        <f t="shared" si="39"/>
        <v>0</v>
      </c>
      <c r="R237" s="7">
        <f>Table13[[#This Row],[Số còn phải thu ĐK]]+Table13[[#This Row],[Giá Trị HD sau CK]]-Table13[[#This Row],[Số tiền đã thu]]</f>
        <v>13465597</v>
      </c>
      <c r="S237" s="6">
        <f>IF(Table13[[#This Row],[Ngày hóa đơn]]&lt;&gt;"",Table13[[#This Row],[Ngày hóa đơn]],IF(Table13[[#This Row],[Ngày hạch toán]]&lt;&gt;"",Table13[[#This Row],[Ngày hạch toán]],""))</f>
        <v>46028</v>
      </c>
      <c r="T237" s="7"/>
      <c r="U237" s="6">
        <f>IF(Table13[[#This Row],[Ngày tính CN]]="","",S237+T237)</f>
        <v>46028</v>
      </c>
      <c r="V237" s="32">
        <f ca="1">IF(Table13[[#This Row],[Hạn thanh toán]]="","",IF((U237-NOW())&lt;0,0,(U237-NOW())))</f>
        <v>0</v>
      </c>
      <c r="W237" s="32"/>
      <c r="X237" s="32">
        <f t="shared" ca="1" si="40"/>
        <v>266.35975370370579</v>
      </c>
      <c r="Y237" s="2" t="str">
        <f t="shared" ca="1" si="41"/>
        <v>Nợ quá hạn hơn 120 ngày có khả năng mất thanh toán</v>
      </c>
      <c r="Z237" s="42">
        <f t="shared" si="42"/>
        <v>46028</v>
      </c>
      <c r="AA237" s="42" t="str">
        <f t="shared" si="43"/>
        <v/>
      </c>
      <c r="AD237" s="2" t="str">
        <f>VLOOKUP($A237,MA_KH!$A:$Q,MA_KH!O$1,0)</f>
        <v>MEGA</v>
      </c>
      <c r="AE237" s="2" t="str">
        <f>VLOOKUP($A237,MA_KH!$A:$Q,MA_KH!P$1,0)</f>
        <v>CÔNG TY TNHH MM MEGA MARKET (VIỆT NAM)</v>
      </c>
      <c r="AG237" s="91" t="str">
        <f>Table13[[#This Row],[Số hóa đơn]]&amp;Table13[[#This Row],[Tổng giá trị]]</f>
        <v>0000139013465597</v>
      </c>
    </row>
    <row r="238" spans="1:33" ht="25.5" hidden="1" customHeight="1" x14ac:dyDescent="0.2">
      <c r="A238" s="54" t="s">
        <v>16293</v>
      </c>
      <c r="B238" s="54" t="s">
        <v>386</v>
      </c>
      <c r="C238" s="55" t="s">
        <v>16827</v>
      </c>
      <c r="D238" s="54" t="s">
        <v>16858</v>
      </c>
      <c r="E238" s="55">
        <v>46027</v>
      </c>
      <c r="F238" s="54" t="s">
        <v>18972</v>
      </c>
      <c r="G238" s="54" t="s">
        <v>16859</v>
      </c>
      <c r="H238" s="56">
        <v>1137500</v>
      </c>
      <c r="I238" s="63">
        <v>0</v>
      </c>
      <c r="J238" s="56">
        <v>91000</v>
      </c>
      <c r="K238" s="56">
        <v>1228500</v>
      </c>
      <c r="L238" s="64" t="s">
        <v>17238</v>
      </c>
      <c r="M238" s="6" t="str">
        <f>IFERROR(VLOOKUP(Table13[[#This Row],[Số hóa đơn]],'Chi tiết tt Mega gửi'!K:L,2,0),"")</f>
        <v/>
      </c>
      <c r="O238" s="32">
        <f>IF(Table13[[#This Row],[Phân loại]]="Tồn đầu kỳ",Table13[[#This Row],[Tổng giá trị]],0)</f>
        <v>0</v>
      </c>
      <c r="P238" s="7">
        <f>IF(Table13[[#This Row],[Số còn phải thu ĐK]]&lt;&gt;0,0,IF(Table13[[#This Row],[Phân loại]]="Bán hàng",Table13[[#This Row],[Tổng giá trị]],-Table13[[#This Row],[Tổng giá trị]]))</f>
        <v>-1228500</v>
      </c>
      <c r="Q238" s="32">
        <f t="shared" si="39"/>
        <v>0</v>
      </c>
      <c r="R238" s="7">
        <f>Table13[[#This Row],[Số còn phải thu ĐK]]+Table13[[#This Row],[Giá Trị HD sau CK]]-Table13[[#This Row],[Số tiền đã thu]]</f>
        <v>-1228500</v>
      </c>
      <c r="S238" s="6">
        <f>IF(Table13[[#This Row],[Ngày hóa đơn]]&lt;&gt;"",Table13[[#This Row],[Ngày hóa đơn]],IF(Table13[[#This Row],[Ngày hạch toán]]&lt;&gt;"",Table13[[#This Row],[Ngày hạch toán]],""))</f>
        <v>46027</v>
      </c>
      <c r="T238" s="7"/>
      <c r="U238" s="6">
        <f>IF(Table13[[#This Row],[Ngày tính CN]]="","",S238+T238)</f>
        <v>46027</v>
      </c>
      <c r="V238" s="32">
        <f ca="1">IF(Table13[[#This Row],[Hạn thanh toán]]="","",IF((U238-NOW())&lt;0,0,(U238-NOW())))</f>
        <v>0</v>
      </c>
      <c r="W238" s="32"/>
      <c r="X238" s="32">
        <f t="shared" ca="1" si="40"/>
        <v>267.35975370370579</v>
      </c>
      <c r="Y238" s="2" t="str">
        <f t="shared" ca="1" si="41"/>
        <v>Nợ quá hạn hơn 120 ngày có khả năng mất thanh toán</v>
      </c>
      <c r="Z238" s="42">
        <f t="shared" si="42"/>
        <v>46027</v>
      </c>
      <c r="AA238" s="42" t="str">
        <f t="shared" si="43"/>
        <v/>
      </c>
      <c r="AD238" s="2" t="str">
        <f>VLOOKUP($A238,MA_KH!$A:$Q,MA_KH!O$1,0)</f>
        <v>MEGA</v>
      </c>
      <c r="AE238" s="2" t="str">
        <f>VLOOKUP($A238,MA_KH!$A:$Q,MA_KH!P$1,0)</f>
        <v>CÔNG TY TNHH MM MEGA MARKET (VIỆT NAM)</v>
      </c>
      <c r="AG238" s="91" t="str">
        <f>Table13[[#This Row],[Số hóa đơn]]&amp;Table13[[#This Row],[Tổng giá trị]]</f>
        <v>000000021228500</v>
      </c>
    </row>
    <row r="239" spans="1:33" ht="25.5" customHeight="1" x14ac:dyDescent="0.2">
      <c r="A239" s="54" t="s">
        <v>16296</v>
      </c>
      <c r="B239" s="54" t="s">
        <v>7244</v>
      </c>
      <c r="C239" s="55" t="s">
        <v>16860</v>
      </c>
      <c r="D239" s="54" t="s">
        <v>16861</v>
      </c>
      <c r="E239" s="55">
        <f>IFERROR(VLOOKUP(AG239,Sheet3!B:F,5,0),Table1[[#This Row],[Ngày hạch toán]])</f>
        <v>46028</v>
      </c>
      <c r="F239" s="54" t="s">
        <v>18973</v>
      </c>
      <c r="G239" s="54" t="s">
        <v>16862</v>
      </c>
      <c r="H239" s="56">
        <v>1468620</v>
      </c>
      <c r="I239" s="63">
        <v>0</v>
      </c>
      <c r="J239" s="56">
        <v>117490</v>
      </c>
      <c r="K239" s="56">
        <v>1586110</v>
      </c>
      <c r="L239" s="64" t="s">
        <v>17236</v>
      </c>
      <c r="M239" s="6" t="str">
        <f>IFERROR(VLOOKUP(Table13[[#This Row],[Số hóa đơn]],'Chi tiết tt Mega gửi'!K:L,2,0),"")</f>
        <v/>
      </c>
      <c r="O239" s="32">
        <f>IF(Table13[[#This Row],[Phân loại]]="Tồn đầu kỳ",Table13[[#This Row],[Tổng giá trị]],0)</f>
        <v>0</v>
      </c>
      <c r="P239" s="7">
        <f>IF(Table13[[#This Row],[Số còn phải thu ĐK]]&lt;&gt;0,0,IF(Table13[[#This Row],[Phân loại]]="Bán hàng",Table13[[#This Row],[Tổng giá trị]],-Table13[[#This Row],[Tổng giá trị]]))</f>
        <v>1586110</v>
      </c>
      <c r="Q239" s="32">
        <f t="shared" si="39"/>
        <v>0</v>
      </c>
      <c r="R239" s="7">
        <f>Table13[[#This Row],[Số còn phải thu ĐK]]+Table13[[#This Row],[Giá Trị HD sau CK]]-Table13[[#This Row],[Số tiền đã thu]]</f>
        <v>1586110</v>
      </c>
      <c r="S239" s="6">
        <f>IF(Table13[[#This Row],[Ngày hóa đơn]]&lt;&gt;"",Table13[[#This Row],[Ngày hóa đơn]],IF(Table13[[#This Row],[Ngày hạch toán]]&lt;&gt;"",Table13[[#This Row],[Ngày hạch toán]],""))</f>
        <v>46028</v>
      </c>
      <c r="T239" s="7"/>
      <c r="U239" s="6">
        <f>IF(Table13[[#This Row],[Ngày tính CN]]="","",S239+T239)</f>
        <v>46028</v>
      </c>
      <c r="V239" s="32">
        <f ca="1">IF(Table13[[#This Row],[Hạn thanh toán]]="","",IF((U239-NOW())&lt;0,0,(U239-NOW())))</f>
        <v>0</v>
      </c>
      <c r="W239" s="32"/>
      <c r="X239" s="32">
        <f t="shared" ca="1" si="40"/>
        <v>266.35975370370579</v>
      </c>
      <c r="Y239" s="2" t="str">
        <f t="shared" ca="1" si="41"/>
        <v>Nợ quá hạn hơn 120 ngày có khả năng mất thanh toán</v>
      </c>
      <c r="Z239" s="42">
        <f t="shared" si="42"/>
        <v>46028</v>
      </c>
      <c r="AA239" s="42" t="str">
        <f t="shared" si="43"/>
        <v/>
      </c>
      <c r="AD239" s="2" t="str">
        <f>VLOOKUP($A239,MA_KH!$A:$Q,MA_KH!O$1,0)</f>
        <v>MEGA</v>
      </c>
      <c r="AE239" s="2" t="str">
        <f>VLOOKUP($A239,MA_KH!$A:$Q,MA_KH!P$1,0)</f>
        <v>CÔNG TY TNHH MM MEGA MARKET (VIỆT NAM)</v>
      </c>
      <c r="AG239" s="91" t="str">
        <f>Table13[[#This Row],[Số hóa đơn]]&amp;Table13[[#This Row],[Tổng giá trị]]</f>
        <v>000013911586110</v>
      </c>
    </row>
    <row r="240" spans="1:33" ht="25.5" customHeight="1" x14ac:dyDescent="0.2">
      <c r="A240" s="54" t="s">
        <v>16296</v>
      </c>
      <c r="B240" s="54" t="s">
        <v>7244</v>
      </c>
      <c r="C240" s="55" t="s">
        <v>16860</v>
      </c>
      <c r="D240" s="54" t="s">
        <v>16863</v>
      </c>
      <c r="E240" s="55">
        <f>IFERROR(VLOOKUP(AG240,Sheet3!B:F,5,0),Table1[[#This Row],[Ngày hạch toán]])</f>
        <v>46028</v>
      </c>
      <c r="F240" s="54" t="s">
        <v>18974</v>
      </c>
      <c r="G240" s="54" t="s">
        <v>16864</v>
      </c>
      <c r="H240" s="56">
        <v>2024120</v>
      </c>
      <c r="I240" s="63">
        <v>0</v>
      </c>
      <c r="J240" s="56">
        <v>161930</v>
      </c>
      <c r="K240" s="56">
        <v>2186050</v>
      </c>
      <c r="L240" s="64" t="s">
        <v>17236</v>
      </c>
      <c r="M240" s="6" t="str">
        <f>IFERROR(VLOOKUP(Table13[[#This Row],[Số hóa đơn]],'Chi tiết tt Mega gửi'!K:L,2,0),"")</f>
        <v/>
      </c>
      <c r="O240" s="32">
        <f>IF(Table13[[#This Row],[Phân loại]]="Tồn đầu kỳ",Table13[[#This Row],[Tổng giá trị]],0)</f>
        <v>0</v>
      </c>
      <c r="P240" s="7">
        <f>IF(Table13[[#This Row],[Số còn phải thu ĐK]]&lt;&gt;0,0,IF(Table13[[#This Row],[Phân loại]]="Bán hàng",Table13[[#This Row],[Tổng giá trị]],-Table13[[#This Row],[Tổng giá trị]]))</f>
        <v>2186050</v>
      </c>
      <c r="Q240" s="32">
        <f t="shared" si="39"/>
        <v>0</v>
      </c>
      <c r="R240" s="7">
        <f>Table13[[#This Row],[Số còn phải thu ĐK]]+Table13[[#This Row],[Giá Trị HD sau CK]]-Table13[[#This Row],[Số tiền đã thu]]</f>
        <v>2186050</v>
      </c>
      <c r="S240" s="6">
        <f>IF(Table13[[#This Row],[Ngày hóa đơn]]&lt;&gt;"",Table13[[#This Row],[Ngày hóa đơn]],IF(Table13[[#This Row],[Ngày hạch toán]]&lt;&gt;"",Table13[[#This Row],[Ngày hạch toán]],""))</f>
        <v>46028</v>
      </c>
      <c r="T240" s="7"/>
      <c r="U240" s="6">
        <f>IF(Table13[[#This Row],[Ngày tính CN]]="","",S240+T240)</f>
        <v>46028</v>
      </c>
      <c r="V240" s="32">
        <f ca="1">IF(Table13[[#This Row],[Hạn thanh toán]]="","",IF((U240-NOW())&lt;0,0,(U240-NOW())))</f>
        <v>0</v>
      </c>
      <c r="W240" s="32"/>
      <c r="X240" s="32">
        <f t="shared" ca="1" si="40"/>
        <v>266.35975370370579</v>
      </c>
      <c r="Y240" s="2" t="str">
        <f t="shared" ca="1" si="41"/>
        <v>Nợ quá hạn hơn 120 ngày có khả năng mất thanh toán</v>
      </c>
      <c r="Z240" s="42">
        <f t="shared" si="42"/>
        <v>46028</v>
      </c>
      <c r="AA240" s="42" t="str">
        <f t="shared" si="43"/>
        <v/>
      </c>
      <c r="AD240" s="2" t="str">
        <f>VLOOKUP($A240,MA_KH!$A:$Q,MA_KH!O$1,0)</f>
        <v>MEGA</v>
      </c>
      <c r="AE240" s="2" t="str">
        <f>VLOOKUP($A240,MA_KH!$A:$Q,MA_KH!P$1,0)</f>
        <v>CÔNG TY TNHH MM MEGA MARKET (VIỆT NAM)</v>
      </c>
      <c r="AG240" s="91" t="str">
        <f>Table13[[#This Row],[Số hóa đơn]]&amp;Table13[[#This Row],[Tổng giá trị]]</f>
        <v>000013922186050</v>
      </c>
    </row>
    <row r="241" spans="1:33" ht="25.5" customHeight="1" x14ac:dyDescent="0.2">
      <c r="A241" s="54" t="s">
        <v>16296</v>
      </c>
      <c r="B241" s="54" t="s">
        <v>7244</v>
      </c>
      <c r="C241" s="55" t="s">
        <v>16860</v>
      </c>
      <c r="D241" s="54" t="s">
        <v>16865</v>
      </c>
      <c r="E241" s="55">
        <f>IFERROR(VLOOKUP(AG241,Sheet3!B:F,5,0),Table1[[#This Row],[Ngày hạch toán]])</f>
        <v>46028</v>
      </c>
      <c r="F241" s="54" t="s">
        <v>18975</v>
      </c>
      <c r="G241" s="54" t="s">
        <v>16866</v>
      </c>
      <c r="H241" s="56">
        <v>2403660</v>
      </c>
      <c r="I241" s="63">
        <v>0</v>
      </c>
      <c r="J241" s="56">
        <v>192293</v>
      </c>
      <c r="K241" s="56">
        <v>2595953</v>
      </c>
      <c r="L241" s="64" t="s">
        <v>17236</v>
      </c>
      <c r="M241" s="6" t="str">
        <f>IFERROR(VLOOKUP(Table13[[#This Row],[Số hóa đơn]],'Chi tiết tt Mega gửi'!K:L,2,0),"")</f>
        <v/>
      </c>
      <c r="O241" s="32">
        <f>IF(Table13[[#This Row],[Phân loại]]="Tồn đầu kỳ",Table13[[#This Row],[Tổng giá trị]],0)</f>
        <v>0</v>
      </c>
      <c r="P241" s="7">
        <f>IF(Table13[[#This Row],[Số còn phải thu ĐK]]&lt;&gt;0,0,IF(Table13[[#This Row],[Phân loại]]="Bán hàng",Table13[[#This Row],[Tổng giá trị]],-Table13[[#This Row],[Tổng giá trị]]))</f>
        <v>2595953</v>
      </c>
      <c r="Q241" s="32">
        <f t="shared" si="39"/>
        <v>0</v>
      </c>
      <c r="R241" s="7">
        <f>Table13[[#This Row],[Số còn phải thu ĐK]]+Table13[[#This Row],[Giá Trị HD sau CK]]-Table13[[#This Row],[Số tiền đã thu]]</f>
        <v>2595953</v>
      </c>
      <c r="S241" s="6">
        <f>IF(Table13[[#This Row],[Ngày hóa đơn]]&lt;&gt;"",Table13[[#This Row],[Ngày hóa đơn]],IF(Table13[[#This Row],[Ngày hạch toán]]&lt;&gt;"",Table13[[#This Row],[Ngày hạch toán]],""))</f>
        <v>46028</v>
      </c>
      <c r="T241" s="7"/>
      <c r="U241" s="6">
        <f>IF(Table13[[#This Row],[Ngày tính CN]]="","",S241+T241)</f>
        <v>46028</v>
      </c>
      <c r="V241" s="32">
        <f ca="1">IF(Table13[[#This Row],[Hạn thanh toán]]="","",IF((U241-NOW())&lt;0,0,(U241-NOW())))</f>
        <v>0</v>
      </c>
      <c r="W241" s="32"/>
      <c r="X241" s="32">
        <f t="shared" ca="1" si="40"/>
        <v>266.35975370370579</v>
      </c>
      <c r="Y241" s="2" t="str">
        <f t="shared" ca="1" si="41"/>
        <v>Nợ quá hạn hơn 120 ngày có khả năng mất thanh toán</v>
      </c>
      <c r="Z241" s="42">
        <f t="shared" si="42"/>
        <v>46028</v>
      </c>
      <c r="AA241" s="42" t="str">
        <f t="shared" si="43"/>
        <v/>
      </c>
      <c r="AD241" s="2" t="str">
        <f>VLOOKUP($A241,MA_KH!$A:$Q,MA_KH!O$1,0)</f>
        <v>MEGA</v>
      </c>
      <c r="AE241" s="2" t="str">
        <f>VLOOKUP($A241,MA_KH!$A:$Q,MA_KH!P$1,0)</f>
        <v>CÔNG TY TNHH MM MEGA MARKET (VIỆT NAM)</v>
      </c>
      <c r="AG241" s="91" t="str">
        <f>Table13[[#This Row],[Số hóa đơn]]&amp;Table13[[#This Row],[Tổng giá trị]]</f>
        <v>000013932595953</v>
      </c>
    </row>
    <row r="242" spans="1:33" ht="25.5" customHeight="1" x14ac:dyDescent="0.2">
      <c r="A242" s="54" t="s">
        <v>16300</v>
      </c>
      <c r="B242" s="54" t="s">
        <v>7238</v>
      </c>
      <c r="C242" s="55" t="s">
        <v>16860</v>
      </c>
      <c r="D242" s="54" t="s">
        <v>16867</v>
      </c>
      <c r="E242" s="55">
        <f>IFERROR(VLOOKUP(AG242,Sheet3!B:F,5,0),Table1[[#This Row],[Ngày hạch toán]])</f>
        <v>46028</v>
      </c>
      <c r="F242" s="54" t="s">
        <v>18976</v>
      </c>
      <c r="G242" s="54" t="s">
        <v>16868</v>
      </c>
      <c r="H242" s="56">
        <v>1822480</v>
      </c>
      <c r="I242" s="63">
        <v>0</v>
      </c>
      <c r="J242" s="56">
        <v>145798</v>
      </c>
      <c r="K242" s="56">
        <v>1968278</v>
      </c>
      <c r="L242" s="64" t="s">
        <v>17236</v>
      </c>
      <c r="M242" s="6" t="str">
        <f>IFERROR(VLOOKUP(Table13[[#This Row],[Số hóa đơn]],'Chi tiết tt Mega gửi'!K:L,2,0),"")</f>
        <v/>
      </c>
      <c r="O242" s="32">
        <f>IF(Table13[[#This Row],[Phân loại]]="Tồn đầu kỳ",Table13[[#This Row],[Tổng giá trị]],0)</f>
        <v>0</v>
      </c>
      <c r="P242" s="7">
        <f>IF(Table13[[#This Row],[Số còn phải thu ĐK]]&lt;&gt;0,0,IF(Table13[[#This Row],[Phân loại]]="Bán hàng",Table13[[#This Row],[Tổng giá trị]],-Table13[[#This Row],[Tổng giá trị]]))</f>
        <v>1968278</v>
      </c>
      <c r="Q242" s="32">
        <f t="shared" si="39"/>
        <v>0</v>
      </c>
      <c r="R242" s="7">
        <f>Table13[[#This Row],[Số còn phải thu ĐK]]+Table13[[#This Row],[Giá Trị HD sau CK]]-Table13[[#This Row],[Số tiền đã thu]]</f>
        <v>1968278</v>
      </c>
      <c r="S242" s="6">
        <f>IF(Table13[[#This Row],[Ngày hóa đơn]]&lt;&gt;"",Table13[[#This Row],[Ngày hóa đơn]],IF(Table13[[#This Row],[Ngày hạch toán]]&lt;&gt;"",Table13[[#This Row],[Ngày hạch toán]],""))</f>
        <v>46028</v>
      </c>
      <c r="T242" s="7"/>
      <c r="U242" s="6">
        <f>IF(Table13[[#This Row],[Ngày tính CN]]="","",S242+T242)</f>
        <v>46028</v>
      </c>
      <c r="V242" s="32">
        <f ca="1">IF(Table13[[#This Row],[Hạn thanh toán]]="","",IF((U242-NOW())&lt;0,0,(U242-NOW())))</f>
        <v>0</v>
      </c>
      <c r="W242" s="32"/>
      <c r="X242" s="32">
        <f t="shared" ca="1" si="40"/>
        <v>266.35975370370579</v>
      </c>
      <c r="Y242" s="2" t="str">
        <f t="shared" ca="1" si="41"/>
        <v>Nợ quá hạn hơn 120 ngày có khả năng mất thanh toán</v>
      </c>
      <c r="Z242" s="42">
        <f t="shared" si="42"/>
        <v>46028</v>
      </c>
      <c r="AA242" s="42" t="str">
        <f t="shared" si="43"/>
        <v/>
      </c>
      <c r="AD242" s="2" t="str">
        <f>VLOOKUP($A242,MA_KH!$A:$Q,MA_KH!O$1,0)</f>
        <v>MEGA</v>
      </c>
      <c r="AE242" s="2" t="str">
        <f>VLOOKUP($A242,MA_KH!$A:$Q,MA_KH!P$1,0)</f>
        <v>CÔNG TY TNHH MM MEGA MARKET (VIỆT NAM)</v>
      </c>
      <c r="AG242" s="91" t="str">
        <f>Table13[[#This Row],[Số hóa đơn]]&amp;Table13[[#This Row],[Tổng giá trị]]</f>
        <v>000013941968278</v>
      </c>
    </row>
    <row r="243" spans="1:33" ht="25.5" customHeight="1" x14ac:dyDescent="0.2">
      <c r="A243" s="54" t="s">
        <v>16303</v>
      </c>
      <c r="B243" s="54" t="s">
        <v>102</v>
      </c>
      <c r="C243" s="55" t="s">
        <v>16860</v>
      </c>
      <c r="D243" s="54" t="s">
        <v>16869</v>
      </c>
      <c r="E243" s="55">
        <f>IFERROR(VLOOKUP(AG243,Sheet3!B:F,5,0),Table1[[#This Row],[Ngày hạch toán]])</f>
        <v>46028</v>
      </c>
      <c r="F243" s="54" t="s">
        <v>18977</v>
      </c>
      <c r="G243" s="54" t="s">
        <v>16871</v>
      </c>
      <c r="H243" s="56">
        <v>932890</v>
      </c>
      <c r="I243" s="63">
        <v>0</v>
      </c>
      <c r="J243" s="56">
        <v>74631</v>
      </c>
      <c r="K243" s="56">
        <v>1007521</v>
      </c>
      <c r="L243" s="64" t="s">
        <v>17236</v>
      </c>
      <c r="M243" s="6" t="str">
        <f>IFERROR(VLOOKUP(Table13[[#This Row],[Số hóa đơn]],'Chi tiết tt Mega gửi'!K:L,2,0),"")</f>
        <v/>
      </c>
      <c r="O243" s="32">
        <f>IF(Table13[[#This Row],[Phân loại]]="Tồn đầu kỳ",Table13[[#This Row],[Tổng giá trị]],0)</f>
        <v>0</v>
      </c>
      <c r="P243" s="7">
        <f>IF(Table13[[#This Row],[Số còn phải thu ĐK]]&lt;&gt;0,0,IF(Table13[[#This Row],[Phân loại]]="Bán hàng",Table13[[#This Row],[Tổng giá trị]],-Table13[[#This Row],[Tổng giá trị]]))</f>
        <v>1007521</v>
      </c>
      <c r="Q243" s="32">
        <f t="shared" si="39"/>
        <v>0</v>
      </c>
      <c r="R243" s="7">
        <f>Table13[[#This Row],[Số còn phải thu ĐK]]+Table13[[#This Row],[Giá Trị HD sau CK]]-Table13[[#This Row],[Số tiền đã thu]]</f>
        <v>1007521</v>
      </c>
      <c r="S243" s="6">
        <f>IF(Table13[[#This Row],[Ngày hóa đơn]]&lt;&gt;"",Table13[[#This Row],[Ngày hóa đơn]],IF(Table13[[#This Row],[Ngày hạch toán]]&lt;&gt;"",Table13[[#This Row],[Ngày hạch toán]],""))</f>
        <v>46028</v>
      </c>
      <c r="T243" s="7"/>
      <c r="U243" s="6">
        <f>IF(Table13[[#This Row],[Ngày tính CN]]="","",S243+T243)</f>
        <v>46028</v>
      </c>
      <c r="V243" s="32">
        <f ca="1">IF(Table13[[#This Row],[Hạn thanh toán]]="","",IF((U243-NOW())&lt;0,0,(U243-NOW())))</f>
        <v>0</v>
      </c>
      <c r="W243" s="32"/>
      <c r="X243" s="32">
        <f t="shared" ca="1" si="40"/>
        <v>266.35975370370579</v>
      </c>
      <c r="Y243" s="2" t="str">
        <f t="shared" ca="1" si="41"/>
        <v>Nợ quá hạn hơn 120 ngày có khả năng mất thanh toán</v>
      </c>
      <c r="Z243" s="42">
        <f t="shared" si="42"/>
        <v>46028</v>
      </c>
      <c r="AA243" s="42" t="str">
        <f t="shared" si="43"/>
        <v/>
      </c>
      <c r="AD243" s="2" t="str">
        <f>VLOOKUP($A243,MA_KH!$A:$Q,MA_KH!O$1,0)</f>
        <v>MEGA</v>
      </c>
      <c r="AE243" s="2" t="str">
        <f>VLOOKUP($A243,MA_KH!$A:$Q,MA_KH!P$1,0)</f>
        <v>CÔNG TY TNHH MM MEGA MARKET (VIỆT NAM)</v>
      </c>
      <c r="AG243" s="91" t="str">
        <f>Table13[[#This Row],[Số hóa đơn]]&amp;Table13[[#This Row],[Tổng giá trị]]</f>
        <v>000019551007521</v>
      </c>
    </row>
    <row r="244" spans="1:33" ht="25.5" customHeight="1" x14ac:dyDescent="0.2">
      <c r="A244" s="54" t="s">
        <v>16303</v>
      </c>
      <c r="B244" s="54" t="s">
        <v>102</v>
      </c>
      <c r="C244" s="55" t="s">
        <v>16860</v>
      </c>
      <c r="D244" s="54" t="s">
        <v>16872</v>
      </c>
      <c r="E244" s="55">
        <f>IFERROR(VLOOKUP(AG244,Sheet3!B:F,5,0),Table1[[#This Row],[Ngày hạch toán]])</f>
        <v>46029</v>
      </c>
      <c r="F244" s="54" t="s">
        <v>18978</v>
      </c>
      <c r="G244" s="54" t="s">
        <v>16873</v>
      </c>
      <c r="H244" s="56">
        <v>1719535</v>
      </c>
      <c r="I244" s="63">
        <v>0</v>
      </c>
      <c r="J244" s="56">
        <v>137563</v>
      </c>
      <c r="K244" s="56">
        <v>1857098</v>
      </c>
      <c r="L244" s="64" t="s">
        <v>17236</v>
      </c>
      <c r="M244" s="6" t="str">
        <f>IFERROR(VLOOKUP(Table13[[#This Row],[Số hóa đơn]],'Chi tiết tt Mega gửi'!K:L,2,0),"")</f>
        <v/>
      </c>
      <c r="O244" s="32">
        <f>IF(Table13[[#This Row],[Phân loại]]="Tồn đầu kỳ",Table13[[#This Row],[Tổng giá trị]],0)</f>
        <v>0</v>
      </c>
      <c r="P244" s="7">
        <f>IF(Table13[[#This Row],[Số còn phải thu ĐK]]&lt;&gt;0,0,IF(Table13[[#This Row],[Phân loại]]="Bán hàng",Table13[[#This Row],[Tổng giá trị]],-Table13[[#This Row],[Tổng giá trị]]))</f>
        <v>1857098</v>
      </c>
      <c r="Q244" s="32">
        <f t="shared" si="39"/>
        <v>0</v>
      </c>
      <c r="R244" s="7">
        <f>Table13[[#This Row],[Số còn phải thu ĐK]]+Table13[[#This Row],[Giá Trị HD sau CK]]-Table13[[#This Row],[Số tiền đã thu]]</f>
        <v>1857098</v>
      </c>
      <c r="S244" s="6">
        <f>IF(Table13[[#This Row],[Ngày hóa đơn]]&lt;&gt;"",Table13[[#This Row],[Ngày hóa đơn]],IF(Table13[[#This Row],[Ngày hạch toán]]&lt;&gt;"",Table13[[#This Row],[Ngày hạch toán]],""))</f>
        <v>46029</v>
      </c>
      <c r="T244" s="7"/>
      <c r="U244" s="6">
        <f>IF(Table13[[#This Row],[Ngày tính CN]]="","",S244+T244)</f>
        <v>46029</v>
      </c>
      <c r="V244" s="32">
        <f ca="1">IF(Table13[[#This Row],[Hạn thanh toán]]="","",IF((U244-NOW())&lt;0,0,(U244-NOW())))</f>
        <v>0</v>
      </c>
      <c r="W244" s="32"/>
      <c r="X244" s="32">
        <f t="shared" ca="1" si="40"/>
        <v>265.35975370370579</v>
      </c>
      <c r="Y244" s="2" t="str">
        <f t="shared" ca="1" si="41"/>
        <v>Nợ quá hạn hơn 120 ngày có khả năng mất thanh toán</v>
      </c>
      <c r="Z244" s="42">
        <f t="shared" si="42"/>
        <v>46029</v>
      </c>
      <c r="AA244" s="42" t="str">
        <f t="shared" si="43"/>
        <v/>
      </c>
      <c r="AD244" s="2" t="str">
        <f>VLOOKUP($A244,MA_KH!$A:$Q,MA_KH!O$1,0)</f>
        <v>MEGA</v>
      </c>
      <c r="AE244" s="2" t="str">
        <f>VLOOKUP($A244,MA_KH!$A:$Q,MA_KH!P$1,0)</f>
        <v>CÔNG TY TNHH MM MEGA MARKET (VIỆT NAM)</v>
      </c>
      <c r="AG244" s="91" t="str">
        <f>Table13[[#This Row],[Số hóa đơn]]&amp;Table13[[#This Row],[Tổng giá trị]]</f>
        <v>000019561857098</v>
      </c>
    </row>
    <row r="245" spans="1:33" ht="25.5" customHeight="1" x14ac:dyDescent="0.2">
      <c r="A245" s="54" t="s">
        <v>16303</v>
      </c>
      <c r="B245" s="54" t="s">
        <v>102</v>
      </c>
      <c r="C245" s="55" t="s">
        <v>16860</v>
      </c>
      <c r="D245" s="54" t="s">
        <v>16874</v>
      </c>
      <c r="E245" s="55">
        <f>IFERROR(VLOOKUP(AG245,Sheet3!B:F,5,0),Table1[[#This Row],[Ngày hạch toán]])</f>
        <v>46029</v>
      </c>
      <c r="F245" s="54" t="s">
        <v>18979</v>
      </c>
      <c r="G245" s="54" t="s">
        <v>16875</v>
      </c>
      <c r="H245" s="56">
        <v>911240</v>
      </c>
      <c r="I245" s="63">
        <v>0</v>
      </c>
      <c r="J245" s="56">
        <v>72899</v>
      </c>
      <c r="K245" s="56">
        <v>984139</v>
      </c>
      <c r="L245" s="64" t="s">
        <v>17236</v>
      </c>
      <c r="M245" s="6" t="str">
        <f>IFERROR(VLOOKUP(Table13[[#This Row],[Số hóa đơn]],'Chi tiết tt Mega gửi'!K:L,2,0),"")</f>
        <v/>
      </c>
      <c r="O245" s="32">
        <f>IF(Table13[[#This Row],[Phân loại]]="Tồn đầu kỳ",Table13[[#This Row],[Tổng giá trị]],0)</f>
        <v>0</v>
      </c>
      <c r="P245" s="7">
        <f>IF(Table13[[#This Row],[Số còn phải thu ĐK]]&lt;&gt;0,0,IF(Table13[[#This Row],[Phân loại]]="Bán hàng",Table13[[#This Row],[Tổng giá trị]],-Table13[[#This Row],[Tổng giá trị]]))</f>
        <v>984139</v>
      </c>
      <c r="Q245" s="32">
        <f t="shared" si="39"/>
        <v>0</v>
      </c>
      <c r="R245" s="7">
        <f>Table13[[#This Row],[Số còn phải thu ĐK]]+Table13[[#This Row],[Giá Trị HD sau CK]]-Table13[[#This Row],[Số tiền đã thu]]</f>
        <v>984139</v>
      </c>
      <c r="S245" s="6">
        <f>IF(Table13[[#This Row],[Ngày hóa đơn]]&lt;&gt;"",Table13[[#This Row],[Ngày hóa đơn]],IF(Table13[[#This Row],[Ngày hạch toán]]&lt;&gt;"",Table13[[#This Row],[Ngày hạch toán]],""))</f>
        <v>46029</v>
      </c>
      <c r="T245" s="7"/>
      <c r="U245" s="6">
        <f>IF(Table13[[#This Row],[Ngày tính CN]]="","",S245+T245)</f>
        <v>46029</v>
      </c>
      <c r="V245" s="32">
        <f ca="1">IF(Table13[[#This Row],[Hạn thanh toán]]="","",IF((U245-NOW())&lt;0,0,(U245-NOW())))</f>
        <v>0</v>
      </c>
      <c r="W245" s="32"/>
      <c r="X245" s="32">
        <f t="shared" ca="1" si="40"/>
        <v>265.35975370370579</v>
      </c>
      <c r="Y245" s="2" t="str">
        <f t="shared" ca="1" si="41"/>
        <v>Nợ quá hạn hơn 120 ngày có khả năng mất thanh toán</v>
      </c>
      <c r="Z245" s="42">
        <f t="shared" si="42"/>
        <v>46029</v>
      </c>
      <c r="AA245" s="42" t="str">
        <f t="shared" si="43"/>
        <v/>
      </c>
      <c r="AD245" s="2" t="str">
        <f>VLOOKUP($A245,MA_KH!$A:$Q,MA_KH!O$1,0)</f>
        <v>MEGA</v>
      </c>
      <c r="AE245" s="2" t="str">
        <f>VLOOKUP($A245,MA_KH!$A:$Q,MA_KH!P$1,0)</f>
        <v>CÔNG TY TNHH MM MEGA MARKET (VIỆT NAM)</v>
      </c>
      <c r="AG245" s="91" t="str">
        <f>Table13[[#This Row],[Số hóa đơn]]&amp;Table13[[#This Row],[Tổng giá trị]]</f>
        <v>00001957984139</v>
      </c>
    </row>
    <row r="246" spans="1:33" ht="25.5" customHeight="1" x14ac:dyDescent="0.2">
      <c r="A246" s="54" t="s">
        <v>16303</v>
      </c>
      <c r="B246" s="54" t="s">
        <v>102</v>
      </c>
      <c r="C246" s="55" t="s">
        <v>16860</v>
      </c>
      <c r="D246" s="54" t="s">
        <v>16876</v>
      </c>
      <c r="E246" s="55">
        <f>IFERROR(VLOOKUP(AG246,Sheet3!B:F,5,0),Table1[[#This Row],[Ngày hạch toán]])</f>
        <v>46030</v>
      </c>
      <c r="F246" s="54" t="s">
        <v>18980</v>
      </c>
      <c r="G246" s="54" t="s">
        <v>16877</v>
      </c>
      <c r="H246" s="56">
        <v>501830</v>
      </c>
      <c r="I246" s="63">
        <v>0</v>
      </c>
      <c r="J246" s="56">
        <v>40146</v>
      </c>
      <c r="K246" s="56">
        <v>541976</v>
      </c>
      <c r="L246" s="64" t="s">
        <v>17236</v>
      </c>
      <c r="M246" s="6" t="str">
        <f>IFERROR(VLOOKUP(Table13[[#This Row],[Số hóa đơn]],'Chi tiết tt Mega gửi'!K:L,2,0),"")</f>
        <v/>
      </c>
      <c r="O246" s="32">
        <f>IF(Table13[[#This Row],[Phân loại]]="Tồn đầu kỳ",Table13[[#This Row],[Tổng giá trị]],0)</f>
        <v>0</v>
      </c>
      <c r="P246" s="7">
        <f>IF(Table13[[#This Row],[Số còn phải thu ĐK]]&lt;&gt;0,0,IF(Table13[[#This Row],[Phân loại]]="Bán hàng",Table13[[#This Row],[Tổng giá trị]],-Table13[[#This Row],[Tổng giá trị]]))</f>
        <v>541976</v>
      </c>
      <c r="Q246" s="32">
        <f t="shared" ref="Q246:Q309" si="44">IF(M246&lt;&gt;"",IF(O246&lt;&gt;0,O246,P246),0)</f>
        <v>0</v>
      </c>
      <c r="R246" s="7">
        <f>Table13[[#This Row],[Số còn phải thu ĐK]]+Table13[[#This Row],[Giá Trị HD sau CK]]-Table13[[#This Row],[Số tiền đã thu]]</f>
        <v>541976</v>
      </c>
      <c r="S246" s="6">
        <f>IF(Table13[[#This Row],[Ngày hóa đơn]]&lt;&gt;"",Table13[[#This Row],[Ngày hóa đơn]],IF(Table13[[#This Row],[Ngày hạch toán]]&lt;&gt;"",Table13[[#This Row],[Ngày hạch toán]],""))</f>
        <v>46030</v>
      </c>
      <c r="T246" s="7"/>
      <c r="U246" s="6">
        <f>IF(Table13[[#This Row],[Ngày tính CN]]="","",S246+T246)</f>
        <v>46030</v>
      </c>
      <c r="V246" s="32">
        <f ca="1">IF(Table13[[#This Row],[Hạn thanh toán]]="","",IF((U246-NOW())&lt;0,0,(U246-NOW())))</f>
        <v>0</v>
      </c>
      <c r="W246" s="32"/>
      <c r="X246" s="32">
        <f t="shared" ref="X246:X309" ca="1" si="45">IF(OR(U246="",R246=0),"",IF((U246-NOW())&lt;0,-(U246-NOW()),0))</f>
        <v>264.35975370370579</v>
      </c>
      <c r="Y246" s="2" t="str">
        <f t="shared" ref="Y246:Y309" ca="1" si="46">IF(R246=0,"Đã thanh toán",IF(X246="","",IF(X246&lt;=0,"Chưa đến hạn thanh toán",IF(X246&lt;=30,"Nợ quá hạn 30 ngày",IF(X246&lt;=60,"Nợ quá hạn từ 30 ngày đến 60 ngày",IF(X246&lt;=90,"Nợ quá hạn từ 60 ngày đến 90 ngày",IF(X246&lt;=120,"Nợ quá hạn từ 90 ngày đến 120 ngày","Nợ quá hạn hơn 120 ngày có khả năng mất thanh toán")))))))</f>
        <v>Nợ quá hạn hơn 120 ngày có khả năng mất thanh toán</v>
      </c>
      <c r="Z246" s="42">
        <f t="shared" si="42"/>
        <v>46030</v>
      </c>
      <c r="AA246" s="42" t="str">
        <f t="shared" si="43"/>
        <v/>
      </c>
      <c r="AD246" s="2" t="str">
        <f>VLOOKUP($A246,MA_KH!$A:$Q,MA_KH!O$1,0)</f>
        <v>MEGA</v>
      </c>
      <c r="AE246" s="2" t="str">
        <f>VLOOKUP($A246,MA_KH!$A:$Q,MA_KH!P$1,0)</f>
        <v>CÔNG TY TNHH MM MEGA MARKET (VIỆT NAM)</v>
      </c>
      <c r="AG246" s="91" t="str">
        <f>Table13[[#This Row],[Số hóa đơn]]&amp;Table13[[#This Row],[Tổng giá trị]]</f>
        <v>00001958541976</v>
      </c>
    </row>
    <row r="247" spans="1:33" ht="25.5" customHeight="1" x14ac:dyDescent="0.2">
      <c r="A247" s="54" t="s">
        <v>16303</v>
      </c>
      <c r="B247" s="54" t="s">
        <v>102</v>
      </c>
      <c r="C247" s="55" t="s">
        <v>16860</v>
      </c>
      <c r="D247" s="54" t="s">
        <v>16878</v>
      </c>
      <c r="E247" s="55">
        <f>IFERROR(VLOOKUP(AG247,Sheet3!B:F,5,0),Table1[[#This Row],[Ngày hạch toán]])</f>
        <v>46030</v>
      </c>
      <c r="F247" s="54" t="s">
        <v>18981</v>
      </c>
      <c r="G247" s="54" t="s">
        <v>16879</v>
      </c>
      <c r="H247" s="56">
        <v>20241200</v>
      </c>
      <c r="I247" s="63">
        <v>0</v>
      </c>
      <c r="J247" s="56">
        <v>1619296</v>
      </c>
      <c r="K247" s="56">
        <v>21860496</v>
      </c>
      <c r="L247" s="64" t="s">
        <v>17236</v>
      </c>
      <c r="M247" s="6" t="str">
        <f>IFERROR(VLOOKUP(Table13[[#This Row],[Số hóa đơn]],'Chi tiết tt Mega gửi'!K:L,2,0),"")</f>
        <v/>
      </c>
      <c r="O247" s="32">
        <f>IF(Table13[[#This Row],[Phân loại]]="Tồn đầu kỳ",Table13[[#This Row],[Tổng giá trị]],0)</f>
        <v>0</v>
      </c>
      <c r="P247" s="7">
        <f>IF(Table13[[#This Row],[Số còn phải thu ĐK]]&lt;&gt;0,0,IF(Table13[[#This Row],[Phân loại]]="Bán hàng",Table13[[#This Row],[Tổng giá trị]],-Table13[[#This Row],[Tổng giá trị]]))</f>
        <v>21860496</v>
      </c>
      <c r="Q247" s="32">
        <f t="shared" si="44"/>
        <v>0</v>
      </c>
      <c r="R247" s="7">
        <f>Table13[[#This Row],[Số còn phải thu ĐK]]+Table13[[#This Row],[Giá Trị HD sau CK]]-Table13[[#This Row],[Số tiền đã thu]]</f>
        <v>21860496</v>
      </c>
      <c r="S247" s="6">
        <f>IF(Table13[[#This Row],[Ngày hóa đơn]]&lt;&gt;"",Table13[[#This Row],[Ngày hóa đơn]],IF(Table13[[#This Row],[Ngày hạch toán]]&lt;&gt;"",Table13[[#This Row],[Ngày hạch toán]],""))</f>
        <v>46030</v>
      </c>
      <c r="T247" s="7"/>
      <c r="U247" s="6">
        <f>IF(Table13[[#This Row],[Ngày tính CN]]="","",S247+T247)</f>
        <v>46030</v>
      </c>
      <c r="V247" s="32">
        <f ca="1">IF(Table13[[#This Row],[Hạn thanh toán]]="","",IF((U247-NOW())&lt;0,0,(U247-NOW())))</f>
        <v>0</v>
      </c>
      <c r="W247" s="32"/>
      <c r="X247" s="32">
        <f t="shared" ca="1" si="45"/>
        <v>264.35975370370579</v>
      </c>
      <c r="Y247" s="2" t="str">
        <f t="shared" ca="1" si="46"/>
        <v>Nợ quá hạn hơn 120 ngày có khả năng mất thanh toán</v>
      </c>
      <c r="Z247" s="42">
        <f t="shared" si="42"/>
        <v>46030</v>
      </c>
      <c r="AA247" s="42" t="str">
        <f t="shared" si="43"/>
        <v/>
      </c>
      <c r="AD247" s="2" t="str">
        <f>VLOOKUP($A247,MA_KH!$A:$Q,MA_KH!O$1,0)</f>
        <v>MEGA</v>
      </c>
      <c r="AE247" s="2" t="str">
        <f>VLOOKUP($A247,MA_KH!$A:$Q,MA_KH!P$1,0)</f>
        <v>CÔNG TY TNHH MM MEGA MARKET (VIỆT NAM)</v>
      </c>
      <c r="AG247" s="91" t="str">
        <f>Table13[[#This Row],[Số hóa đơn]]&amp;Table13[[#This Row],[Tổng giá trị]]</f>
        <v>0000195921860496</v>
      </c>
    </row>
    <row r="248" spans="1:33" ht="25.5" customHeight="1" x14ac:dyDescent="0.2">
      <c r="A248" s="54" t="s">
        <v>16303</v>
      </c>
      <c r="B248" s="54" t="s">
        <v>102</v>
      </c>
      <c r="C248" s="55" t="s">
        <v>16860</v>
      </c>
      <c r="D248" s="54" t="s">
        <v>16880</v>
      </c>
      <c r="E248" s="55">
        <f>IFERROR(VLOOKUP(AG248,Sheet3!B:F,5,0),Table1[[#This Row],[Ngày hạch toán]])</f>
        <v>46030</v>
      </c>
      <c r="F248" s="54" t="s">
        <v>18982</v>
      </c>
      <c r="G248" s="54" t="s">
        <v>16881</v>
      </c>
      <c r="H248" s="56">
        <v>932890</v>
      </c>
      <c r="I248" s="63">
        <v>0</v>
      </c>
      <c r="J248" s="56">
        <v>74631</v>
      </c>
      <c r="K248" s="56">
        <v>1007521</v>
      </c>
      <c r="L248" s="64" t="s">
        <v>17236</v>
      </c>
      <c r="M248" s="6" t="str">
        <f>IFERROR(VLOOKUP(Table13[[#This Row],[Số hóa đơn]],'Chi tiết tt Mega gửi'!K:L,2,0),"")</f>
        <v/>
      </c>
      <c r="O248" s="32">
        <f>IF(Table13[[#This Row],[Phân loại]]="Tồn đầu kỳ",Table13[[#This Row],[Tổng giá trị]],0)</f>
        <v>0</v>
      </c>
      <c r="P248" s="7">
        <f>IF(Table13[[#This Row],[Số còn phải thu ĐK]]&lt;&gt;0,0,IF(Table13[[#This Row],[Phân loại]]="Bán hàng",Table13[[#This Row],[Tổng giá trị]],-Table13[[#This Row],[Tổng giá trị]]))</f>
        <v>1007521</v>
      </c>
      <c r="Q248" s="32">
        <f t="shared" si="44"/>
        <v>0</v>
      </c>
      <c r="R248" s="7">
        <f>Table13[[#This Row],[Số còn phải thu ĐK]]+Table13[[#This Row],[Giá Trị HD sau CK]]-Table13[[#This Row],[Số tiền đã thu]]</f>
        <v>1007521</v>
      </c>
      <c r="S248" s="6">
        <f>IF(Table13[[#This Row],[Ngày hóa đơn]]&lt;&gt;"",Table13[[#This Row],[Ngày hóa đơn]],IF(Table13[[#This Row],[Ngày hạch toán]]&lt;&gt;"",Table13[[#This Row],[Ngày hạch toán]],""))</f>
        <v>46030</v>
      </c>
      <c r="T248" s="7"/>
      <c r="U248" s="6">
        <f>IF(Table13[[#This Row],[Ngày tính CN]]="","",S248+T248)</f>
        <v>46030</v>
      </c>
      <c r="V248" s="32">
        <f ca="1">IF(Table13[[#This Row],[Hạn thanh toán]]="","",IF((U248-NOW())&lt;0,0,(U248-NOW())))</f>
        <v>0</v>
      </c>
      <c r="W248" s="32"/>
      <c r="X248" s="32">
        <f t="shared" ca="1" si="45"/>
        <v>264.35975370370579</v>
      </c>
      <c r="Y248" s="2" t="str">
        <f t="shared" ca="1" si="46"/>
        <v>Nợ quá hạn hơn 120 ngày có khả năng mất thanh toán</v>
      </c>
      <c r="Z248" s="42">
        <f t="shared" si="42"/>
        <v>46030</v>
      </c>
      <c r="AA248" s="42" t="str">
        <f t="shared" si="43"/>
        <v/>
      </c>
      <c r="AD248" s="2" t="str">
        <f>VLOOKUP($A248,MA_KH!$A:$Q,MA_KH!O$1,0)</f>
        <v>MEGA</v>
      </c>
      <c r="AE248" s="2" t="str">
        <f>VLOOKUP($A248,MA_KH!$A:$Q,MA_KH!P$1,0)</f>
        <v>CÔNG TY TNHH MM MEGA MARKET (VIỆT NAM)</v>
      </c>
      <c r="AG248" s="91" t="str">
        <f>Table13[[#This Row],[Số hóa đơn]]&amp;Table13[[#This Row],[Tổng giá trị]]</f>
        <v>000019601007521</v>
      </c>
    </row>
    <row r="249" spans="1:33" ht="25.5" hidden="1" customHeight="1" x14ac:dyDescent="0.2">
      <c r="A249" s="54" t="s">
        <v>16309</v>
      </c>
      <c r="B249" s="54" t="s">
        <v>255</v>
      </c>
      <c r="C249" s="55" t="s">
        <v>16882</v>
      </c>
      <c r="D249" s="54" t="s">
        <v>16883</v>
      </c>
      <c r="E249" s="55">
        <v>46029</v>
      </c>
      <c r="F249" s="54" t="s">
        <v>17239</v>
      </c>
      <c r="G249" s="54" t="s">
        <v>16884</v>
      </c>
      <c r="H249" s="56">
        <v>1248327</v>
      </c>
      <c r="I249" s="63">
        <v>0</v>
      </c>
      <c r="J249" s="56">
        <v>99866</v>
      </c>
      <c r="K249" s="56">
        <v>1348193</v>
      </c>
      <c r="L249" s="64" t="s">
        <v>17238</v>
      </c>
      <c r="M249" s="6">
        <v>46034</v>
      </c>
      <c r="O249" s="32">
        <f>IF(Table13[[#This Row],[Phân loại]]="Tồn đầu kỳ",Table13[[#This Row],[Tổng giá trị]],0)</f>
        <v>0</v>
      </c>
      <c r="P249" s="7">
        <f>IF(Table13[[#This Row],[Số còn phải thu ĐK]]&lt;&gt;0,0,IF(Table13[[#This Row],[Phân loại]]="Bán hàng",Table13[[#This Row],[Tổng giá trị]],-Table13[[#This Row],[Tổng giá trị]]))</f>
        <v>-1348193</v>
      </c>
      <c r="Q249" s="32">
        <f t="shared" si="44"/>
        <v>-1348193</v>
      </c>
      <c r="R249" s="7">
        <f>Table13[[#This Row],[Số còn phải thu ĐK]]+Table13[[#This Row],[Giá Trị HD sau CK]]-Table13[[#This Row],[Số tiền đã thu]]</f>
        <v>0</v>
      </c>
      <c r="S249" s="6">
        <f>IF(Table13[[#This Row],[Ngày hóa đơn]]&lt;&gt;"",Table13[[#This Row],[Ngày hóa đơn]],IF(Table13[[#This Row],[Ngày hạch toán]]&lt;&gt;"",Table13[[#This Row],[Ngày hạch toán]],""))</f>
        <v>46029</v>
      </c>
      <c r="T249" s="7"/>
      <c r="U249" s="6">
        <f>IF(Table13[[#This Row],[Ngày tính CN]]="","",S249+T249)</f>
        <v>46029</v>
      </c>
      <c r="V249" s="32">
        <f ca="1">IF(Table13[[#This Row],[Hạn thanh toán]]="","",IF((U249-NOW())&lt;0,0,(U249-NOW())))</f>
        <v>0</v>
      </c>
      <c r="W249" s="32"/>
      <c r="X249" s="32" t="str">
        <f t="shared" ca="1" si="45"/>
        <v/>
      </c>
      <c r="Y249" s="2" t="str">
        <f t="shared" si="46"/>
        <v>Đã thanh toán</v>
      </c>
      <c r="Z249" s="42">
        <f t="shared" si="42"/>
        <v>46029</v>
      </c>
      <c r="AA249" s="42">
        <f t="shared" si="43"/>
        <v>46034</v>
      </c>
      <c r="AD249" s="2" t="str">
        <f>VLOOKUP($A249,MA_KH!$A:$Q,MA_KH!O$1,0)</f>
        <v>MEGA</v>
      </c>
      <c r="AE249" s="2" t="str">
        <f>VLOOKUP($A249,MA_KH!$A:$Q,MA_KH!P$1,0)</f>
        <v>CÔNG TY TNHH MM MEGA MARKET (VIỆT NAM)</v>
      </c>
      <c r="AG249" s="91" t="str">
        <f>Table13[[#This Row],[Số hóa đơn]]&amp;Table13[[#This Row],[Tổng giá trị]]</f>
        <v>2a1348193</v>
      </c>
    </row>
    <row r="250" spans="1:33" ht="25.5" hidden="1" customHeight="1" x14ac:dyDescent="0.2">
      <c r="A250" s="54" t="s">
        <v>16308</v>
      </c>
      <c r="B250" s="54" t="s">
        <v>194</v>
      </c>
      <c r="C250" s="55" t="s">
        <v>16882</v>
      </c>
      <c r="D250" s="54" t="s">
        <v>16885</v>
      </c>
      <c r="E250" s="55">
        <v>46029</v>
      </c>
      <c r="F250" s="54" t="s">
        <v>17240</v>
      </c>
      <c r="G250" s="54" t="s">
        <v>16886</v>
      </c>
      <c r="H250" s="56">
        <v>8255789</v>
      </c>
      <c r="I250" s="63">
        <v>0</v>
      </c>
      <c r="J250" s="56">
        <v>660463</v>
      </c>
      <c r="K250" s="56">
        <v>8916252</v>
      </c>
      <c r="L250" s="64" t="s">
        <v>17238</v>
      </c>
      <c r="M250" s="6">
        <v>46034</v>
      </c>
      <c r="O250" s="32">
        <f>IF(Table13[[#This Row],[Phân loại]]="Tồn đầu kỳ",Table13[[#This Row],[Tổng giá trị]],0)</f>
        <v>0</v>
      </c>
      <c r="P250" s="7">
        <f>IF(Table13[[#This Row],[Số còn phải thu ĐK]]&lt;&gt;0,0,IF(Table13[[#This Row],[Phân loại]]="Bán hàng",Table13[[#This Row],[Tổng giá trị]],-Table13[[#This Row],[Tổng giá trị]]))</f>
        <v>-8916252</v>
      </c>
      <c r="Q250" s="32">
        <f t="shared" si="44"/>
        <v>-8916252</v>
      </c>
      <c r="R250" s="7">
        <f>Table13[[#This Row],[Số còn phải thu ĐK]]+Table13[[#This Row],[Giá Trị HD sau CK]]-Table13[[#This Row],[Số tiền đã thu]]</f>
        <v>0</v>
      </c>
      <c r="S250" s="6">
        <f>IF(Table13[[#This Row],[Ngày hóa đơn]]&lt;&gt;"",Table13[[#This Row],[Ngày hóa đơn]],IF(Table13[[#This Row],[Ngày hạch toán]]&lt;&gt;"",Table13[[#This Row],[Ngày hạch toán]],""))</f>
        <v>46029</v>
      </c>
      <c r="T250" s="7"/>
      <c r="U250" s="6">
        <f>IF(Table13[[#This Row],[Ngày tính CN]]="","",S250+T250)</f>
        <v>46029</v>
      </c>
      <c r="V250" s="32">
        <f ca="1">IF(Table13[[#This Row],[Hạn thanh toán]]="","",IF((U250-NOW())&lt;0,0,(U250-NOW())))</f>
        <v>0</v>
      </c>
      <c r="W250" s="32"/>
      <c r="X250" s="32" t="str">
        <f t="shared" ca="1" si="45"/>
        <v/>
      </c>
      <c r="Y250" s="2" t="str">
        <f t="shared" si="46"/>
        <v>Đã thanh toán</v>
      </c>
      <c r="Z250" s="42">
        <f t="shared" si="42"/>
        <v>46029</v>
      </c>
      <c r="AA250" s="42">
        <f t="shared" si="43"/>
        <v>46034</v>
      </c>
      <c r="AD250" s="2" t="str">
        <f>VLOOKUP($A250,MA_KH!$A:$Q,MA_KH!O$1,0)</f>
        <v>MEGA</v>
      </c>
      <c r="AE250" s="2" t="str">
        <f>VLOOKUP($A250,MA_KH!$A:$Q,MA_KH!P$1,0)</f>
        <v>CÔNG TY TNHH MM MEGA MARKET (VIỆT NAM)</v>
      </c>
      <c r="AG250" s="91" t="str">
        <f>Table13[[#This Row],[Số hóa đơn]]&amp;Table13[[#This Row],[Tổng giá trị]]</f>
        <v>5a8916252</v>
      </c>
    </row>
    <row r="251" spans="1:33" ht="25.5" customHeight="1" x14ac:dyDescent="0.2">
      <c r="A251" s="54" t="s">
        <v>16294</v>
      </c>
      <c r="B251" s="54" t="s">
        <v>259</v>
      </c>
      <c r="C251" s="55" t="s">
        <v>16832</v>
      </c>
      <c r="D251" s="54" t="s">
        <v>16887</v>
      </c>
      <c r="E251" s="55">
        <f>IFERROR(VLOOKUP(AG251,Sheet3!B:F,5,0),Table1[[#This Row],[Ngày hạch toán]])</f>
        <v>46030</v>
      </c>
      <c r="F251" s="54" t="s">
        <v>18983</v>
      </c>
      <c r="G251" s="54" t="s">
        <v>16889</v>
      </c>
      <c r="H251" s="56">
        <v>2024120</v>
      </c>
      <c r="I251" s="63">
        <v>0</v>
      </c>
      <c r="J251" s="56">
        <v>161930</v>
      </c>
      <c r="K251" s="56">
        <v>2186050</v>
      </c>
      <c r="L251" s="64" t="s">
        <v>17236</v>
      </c>
      <c r="M251" s="6" t="str">
        <f>IFERROR(VLOOKUP(Table13[[#This Row],[Số hóa đơn]],'Chi tiết tt Mega gửi'!K:L,2,0),"")</f>
        <v/>
      </c>
      <c r="O251" s="32">
        <f>IF(Table13[[#This Row],[Phân loại]]="Tồn đầu kỳ",Table13[[#This Row],[Tổng giá trị]],0)</f>
        <v>0</v>
      </c>
      <c r="P251" s="7">
        <f>IF(Table13[[#This Row],[Số còn phải thu ĐK]]&lt;&gt;0,0,IF(Table13[[#This Row],[Phân loại]]="Bán hàng",Table13[[#This Row],[Tổng giá trị]],-Table13[[#This Row],[Tổng giá trị]]))</f>
        <v>2186050</v>
      </c>
      <c r="Q251" s="32">
        <f t="shared" si="44"/>
        <v>0</v>
      </c>
      <c r="R251" s="7">
        <f>Table13[[#This Row],[Số còn phải thu ĐK]]+Table13[[#This Row],[Giá Trị HD sau CK]]-Table13[[#This Row],[Số tiền đã thu]]</f>
        <v>2186050</v>
      </c>
      <c r="S251" s="6">
        <f>IF(Table13[[#This Row],[Ngày hóa đơn]]&lt;&gt;"",Table13[[#This Row],[Ngày hóa đơn]],IF(Table13[[#This Row],[Ngày hạch toán]]&lt;&gt;"",Table13[[#This Row],[Ngày hạch toán]],""))</f>
        <v>46030</v>
      </c>
      <c r="T251" s="7"/>
      <c r="U251" s="6">
        <f>IF(Table13[[#This Row],[Ngày tính CN]]="","",S251+T251)</f>
        <v>46030</v>
      </c>
      <c r="V251" s="32">
        <f ca="1">IF(Table13[[#This Row],[Hạn thanh toán]]="","",IF((U251-NOW())&lt;0,0,(U251-NOW())))</f>
        <v>0</v>
      </c>
      <c r="W251" s="32"/>
      <c r="X251" s="32">
        <f t="shared" ca="1" si="45"/>
        <v>264.35975370370579</v>
      </c>
      <c r="Y251" s="2" t="str">
        <f t="shared" ca="1" si="46"/>
        <v>Nợ quá hạn hơn 120 ngày có khả năng mất thanh toán</v>
      </c>
      <c r="Z251" s="42">
        <f t="shared" si="42"/>
        <v>46030</v>
      </c>
      <c r="AA251" s="42" t="str">
        <f t="shared" si="43"/>
        <v/>
      </c>
      <c r="AD251" s="2" t="str">
        <f>VLOOKUP($A251,MA_KH!$A:$Q,MA_KH!O$1,0)</f>
        <v>MEGA</v>
      </c>
      <c r="AE251" s="2" t="str">
        <f>VLOOKUP($A251,MA_KH!$A:$Q,MA_KH!P$1,0)</f>
        <v>CÔNG TY TNHH MM MEGA MARKET (VIỆT NAM)</v>
      </c>
      <c r="AG251" s="91" t="str">
        <f>Table13[[#This Row],[Số hóa đơn]]&amp;Table13[[#This Row],[Tổng giá trị]]</f>
        <v>000020102186050</v>
      </c>
    </row>
    <row r="252" spans="1:33" ht="25.5" customHeight="1" x14ac:dyDescent="0.2">
      <c r="A252" s="54" t="s">
        <v>16290</v>
      </c>
      <c r="B252" s="54" t="s">
        <v>192</v>
      </c>
      <c r="C252" s="55" t="s">
        <v>16832</v>
      </c>
      <c r="D252" s="54" t="s">
        <v>16890</v>
      </c>
      <c r="E252" s="55">
        <f>IFERROR(VLOOKUP(AG252,Sheet3!B:F,5,0),Table1[[#This Row],[Ngày hạch toán]])</f>
        <v>46030</v>
      </c>
      <c r="F252" s="54" t="s">
        <v>18984</v>
      </c>
      <c r="G252" s="54" t="s">
        <v>16891</v>
      </c>
      <c r="H252" s="56">
        <v>2024120</v>
      </c>
      <c r="I252" s="63">
        <v>0</v>
      </c>
      <c r="J252" s="56">
        <v>161930</v>
      </c>
      <c r="K252" s="56">
        <v>2186050</v>
      </c>
      <c r="L252" s="64" t="s">
        <v>17236</v>
      </c>
      <c r="M252" s="6" t="str">
        <f>IFERROR(VLOOKUP(Table13[[#This Row],[Số hóa đơn]],'Chi tiết tt Mega gửi'!K:L,2,0),"")</f>
        <v/>
      </c>
      <c r="O252" s="32">
        <f>IF(Table13[[#This Row],[Phân loại]]="Tồn đầu kỳ",Table13[[#This Row],[Tổng giá trị]],0)</f>
        <v>0</v>
      </c>
      <c r="P252" s="7">
        <f>IF(Table13[[#This Row],[Số còn phải thu ĐK]]&lt;&gt;0,0,IF(Table13[[#This Row],[Phân loại]]="Bán hàng",Table13[[#This Row],[Tổng giá trị]],-Table13[[#This Row],[Tổng giá trị]]))</f>
        <v>2186050</v>
      </c>
      <c r="Q252" s="32">
        <f t="shared" si="44"/>
        <v>0</v>
      </c>
      <c r="R252" s="7">
        <f>Table13[[#This Row],[Số còn phải thu ĐK]]+Table13[[#This Row],[Giá Trị HD sau CK]]-Table13[[#This Row],[Số tiền đã thu]]</f>
        <v>2186050</v>
      </c>
      <c r="S252" s="6">
        <f>IF(Table13[[#This Row],[Ngày hóa đơn]]&lt;&gt;"",Table13[[#This Row],[Ngày hóa đơn]],IF(Table13[[#This Row],[Ngày hạch toán]]&lt;&gt;"",Table13[[#This Row],[Ngày hạch toán]],""))</f>
        <v>46030</v>
      </c>
      <c r="T252" s="7"/>
      <c r="U252" s="6">
        <f>IF(Table13[[#This Row],[Ngày tính CN]]="","",S252+T252)</f>
        <v>46030</v>
      </c>
      <c r="V252" s="32">
        <f ca="1">IF(Table13[[#This Row],[Hạn thanh toán]]="","",IF((U252-NOW())&lt;0,0,(U252-NOW())))</f>
        <v>0</v>
      </c>
      <c r="W252" s="32"/>
      <c r="X252" s="32">
        <f t="shared" ca="1" si="45"/>
        <v>264.35975370370579</v>
      </c>
      <c r="Y252" s="2" t="str">
        <f t="shared" ca="1" si="46"/>
        <v>Nợ quá hạn hơn 120 ngày có khả năng mất thanh toán</v>
      </c>
      <c r="Z252" s="42">
        <f t="shared" si="42"/>
        <v>46030</v>
      </c>
      <c r="AA252" s="42" t="str">
        <f t="shared" si="43"/>
        <v/>
      </c>
      <c r="AD252" s="2" t="str">
        <f>VLOOKUP($A252,MA_KH!$A:$Q,MA_KH!O$1,0)</f>
        <v>MEGA</v>
      </c>
      <c r="AE252" s="2" t="str">
        <f>VLOOKUP($A252,MA_KH!$A:$Q,MA_KH!P$1,0)</f>
        <v>CÔNG TY TNHH MM MEGA MARKET (VIỆT NAM)</v>
      </c>
      <c r="AG252" s="91" t="str">
        <f>Table13[[#This Row],[Số hóa đơn]]&amp;Table13[[#This Row],[Tổng giá trị]]</f>
        <v>000020112186050</v>
      </c>
    </row>
    <row r="253" spans="1:33" ht="25.5" customHeight="1" x14ac:dyDescent="0.2">
      <c r="A253" s="54" t="s">
        <v>16309</v>
      </c>
      <c r="B253" s="54" t="s">
        <v>255</v>
      </c>
      <c r="C253" s="55" t="s">
        <v>16832</v>
      </c>
      <c r="D253" s="54" t="s">
        <v>16892</v>
      </c>
      <c r="E253" s="55">
        <f>IFERROR(VLOOKUP(AG253,Sheet3!B:F,5,0),Table1[[#This Row],[Ngày hạch toán]])</f>
        <v>46030</v>
      </c>
      <c r="F253" s="54" t="s">
        <v>18985</v>
      </c>
      <c r="G253" s="54" t="s">
        <v>16893</v>
      </c>
      <c r="H253" s="56">
        <v>1468620</v>
      </c>
      <c r="I253" s="63">
        <v>0</v>
      </c>
      <c r="J253" s="56">
        <v>117490</v>
      </c>
      <c r="K253" s="56">
        <v>1586110</v>
      </c>
      <c r="L253" s="64" t="s">
        <v>17236</v>
      </c>
      <c r="M253" s="6" t="str">
        <f>IFERROR(VLOOKUP(Table13[[#This Row],[Số hóa đơn]],'Chi tiết tt Mega gửi'!K:L,2,0),"")</f>
        <v/>
      </c>
      <c r="O253" s="32">
        <f>IF(Table13[[#This Row],[Phân loại]]="Tồn đầu kỳ",Table13[[#This Row],[Tổng giá trị]],0)</f>
        <v>0</v>
      </c>
      <c r="P253" s="7">
        <f>IF(Table13[[#This Row],[Số còn phải thu ĐK]]&lt;&gt;0,0,IF(Table13[[#This Row],[Phân loại]]="Bán hàng",Table13[[#This Row],[Tổng giá trị]],-Table13[[#This Row],[Tổng giá trị]]))</f>
        <v>1586110</v>
      </c>
      <c r="Q253" s="32">
        <f t="shared" si="44"/>
        <v>0</v>
      </c>
      <c r="R253" s="7">
        <f>Table13[[#This Row],[Số còn phải thu ĐK]]+Table13[[#This Row],[Giá Trị HD sau CK]]-Table13[[#This Row],[Số tiền đã thu]]</f>
        <v>1586110</v>
      </c>
      <c r="S253" s="6">
        <f>IF(Table13[[#This Row],[Ngày hóa đơn]]&lt;&gt;"",Table13[[#This Row],[Ngày hóa đơn]],IF(Table13[[#This Row],[Ngày hạch toán]]&lt;&gt;"",Table13[[#This Row],[Ngày hạch toán]],""))</f>
        <v>46030</v>
      </c>
      <c r="T253" s="7"/>
      <c r="U253" s="6">
        <f>IF(Table13[[#This Row],[Ngày tính CN]]="","",S253+T253)</f>
        <v>46030</v>
      </c>
      <c r="V253" s="32">
        <f ca="1">IF(Table13[[#This Row],[Hạn thanh toán]]="","",IF((U253-NOW())&lt;0,0,(U253-NOW())))</f>
        <v>0</v>
      </c>
      <c r="W253" s="32"/>
      <c r="X253" s="32">
        <f t="shared" ca="1" si="45"/>
        <v>264.35975370370579</v>
      </c>
      <c r="Y253" s="2" t="str">
        <f t="shared" ca="1" si="46"/>
        <v>Nợ quá hạn hơn 120 ngày có khả năng mất thanh toán</v>
      </c>
      <c r="Z253" s="42">
        <f t="shared" si="42"/>
        <v>46030</v>
      </c>
      <c r="AA253" s="42" t="str">
        <f t="shared" si="43"/>
        <v/>
      </c>
      <c r="AD253" s="2" t="str">
        <f>VLOOKUP($A253,MA_KH!$A:$Q,MA_KH!O$1,0)</f>
        <v>MEGA</v>
      </c>
      <c r="AE253" s="2" t="str">
        <f>VLOOKUP($A253,MA_KH!$A:$Q,MA_KH!P$1,0)</f>
        <v>CÔNG TY TNHH MM MEGA MARKET (VIỆT NAM)</v>
      </c>
      <c r="AG253" s="91" t="str">
        <f>Table13[[#This Row],[Số hóa đơn]]&amp;Table13[[#This Row],[Tổng giá trị]]</f>
        <v>000020121586110</v>
      </c>
    </row>
    <row r="254" spans="1:33" ht="25.5" customHeight="1" x14ac:dyDescent="0.2">
      <c r="A254" s="54" t="s">
        <v>16295</v>
      </c>
      <c r="B254" s="54" t="s">
        <v>198</v>
      </c>
      <c r="C254" s="55" t="s">
        <v>16832</v>
      </c>
      <c r="D254" s="54" t="s">
        <v>16894</v>
      </c>
      <c r="E254" s="55">
        <f>IFERROR(VLOOKUP(AG254,Sheet3!B:F,5,0),Table1[[#This Row],[Ngày hạch toán]])</f>
        <v>46030</v>
      </c>
      <c r="F254" s="54" t="s">
        <v>18986</v>
      </c>
      <c r="G254" s="54" t="s">
        <v>16895</v>
      </c>
      <c r="H254" s="56">
        <v>2024120</v>
      </c>
      <c r="I254" s="63">
        <v>0</v>
      </c>
      <c r="J254" s="56">
        <v>161930</v>
      </c>
      <c r="K254" s="56">
        <v>2186050</v>
      </c>
      <c r="L254" s="64" t="s">
        <v>17236</v>
      </c>
      <c r="M254" s="6" t="str">
        <f>IFERROR(VLOOKUP(Table13[[#This Row],[Số hóa đơn]],'Chi tiết tt Mega gửi'!K:L,2,0),"")</f>
        <v/>
      </c>
      <c r="O254" s="32">
        <f>IF(Table13[[#This Row],[Phân loại]]="Tồn đầu kỳ",Table13[[#This Row],[Tổng giá trị]],0)</f>
        <v>0</v>
      </c>
      <c r="P254" s="7">
        <f>IF(Table13[[#This Row],[Số còn phải thu ĐK]]&lt;&gt;0,0,IF(Table13[[#This Row],[Phân loại]]="Bán hàng",Table13[[#This Row],[Tổng giá trị]],-Table13[[#This Row],[Tổng giá trị]]))</f>
        <v>2186050</v>
      </c>
      <c r="Q254" s="32">
        <f t="shared" si="44"/>
        <v>0</v>
      </c>
      <c r="R254" s="7">
        <f>Table13[[#This Row],[Số còn phải thu ĐK]]+Table13[[#This Row],[Giá Trị HD sau CK]]-Table13[[#This Row],[Số tiền đã thu]]</f>
        <v>2186050</v>
      </c>
      <c r="S254" s="6">
        <f>IF(Table13[[#This Row],[Ngày hóa đơn]]&lt;&gt;"",Table13[[#This Row],[Ngày hóa đơn]],IF(Table13[[#This Row],[Ngày hạch toán]]&lt;&gt;"",Table13[[#This Row],[Ngày hạch toán]],""))</f>
        <v>46030</v>
      </c>
      <c r="T254" s="7"/>
      <c r="U254" s="6">
        <f>IF(Table13[[#This Row],[Ngày tính CN]]="","",S254+T254)</f>
        <v>46030</v>
      </c>
      <c r="V254" s="32">
        <f ca="1">IF(Table13[[#This Row],[Hạn thanh toán]]="","",IF((U254-NOW())&lt;0,0,(U254-NOW())))</f>
        <v>0</v>
      </c>
      <c r="W254" s="32"/>
      <c r="X254" s="32">
        <f t="shared" ca="1" si="45"/>
        <v>264.35975370370579</v>
      </c>
      <c r="Y254" s="2" t="str">
        <f t="shared" ca="1" si="46"/>
        <v>Nợ quá hạn hơn 120 ngày có khả năng mất thanh toán</v>
      </c>
      <c r="Z254" s="42">
        <f t="shared" si="42"/>
        <v>46030</v>
      </c>
      <c r="AA254" s="42" t="str">
        <f t="shared" si="43"/>
        <v/>
      </c>
      <c r="AD254" s="2" t="str">
        <f>VLOOKUP($A254,MA_KH!$A:$Q,MA_KH!O$1,0)</f>
        <v>MEGA</v>
      </c>
      <c r="AE254" s="2" t="str">
        <f>VLOOKUP($A254,MA_KH!$A:$Q,MA_KH!P$1,0)</f>
        <v>CÔNG TY TNHH MM MEGA MARKET (VIỆT NAM)</v>
      </c>
      <c r="AG254" s="91" t="str">
        <f>Table13[[#This Row],[Số hóa đơn]]&amp;Table13[[#This Row],[Tổng giá trị]]</f>
        <v>000020132186050</v>
      </c>
    </row>
    <row r="255" spans="1:33" ht="25.5" customHeight="1" x14ac:dyDescent="0.2">
      <c r="A255" s="54" t="s">
        <v>16291</v>
      </c>
      <c r="B255" s="54" t="s">
        <v>200</v>
      </c>
      <c r="C255" s="55" t="s">
        <v>16832</v>
      </c>
      <c r="D255" s="54" t="s">
        <v>16896</v>
      </c>
      <c r="E255" s="55">
        <f>IFERROR(VLOOKUP(AG255,Sheet3!B:F,5,0),Table1[[#This Row],[Ngày hạch toán]])</f>
        <v>46030</v>
      </c>
      <c r="F255" s="54" t="s">
        <v>18987</v>
      </c>
      <c r="G255" s="54" t="s">
        <v>16897</v>
      </c>
      <c r="H255" s="56">
        <v>3142710</v>
      </c>
      <c r="I255" s="63">
        <v>0</v>
      </c>
      <c r="J255" s="56">
        <v>251417</v>
      </c>
      <c r="K255" s="56">
        <v>3394127</v>
      </c>
      <c r="L255" s="64" t="s">
        <v>17236</v>
      </c>
      <c r="M255" s="6" t="str">
        <f>IFERROR(VLOOKUP(Table13[[#This Row],[Số hóa đơn]],'Chi tiết tt Mega gửi'!K:L,2,0),"")</f>
        <v/>
      </c>
      <c r="O255" s="32">
        <f>IF(Table13[[#This Row],[Phân loại]]="Tồn đầu kỳ",Table13[[#This Row],[Tổng giá trị]],0)</f>
        <v>0</v>
      </c>
      <c r="P255" s="7">
        <f>IF(Table13[[#This Row],[Số còn phải thu ĐK]]&lt;&gt;0,0,IF(Table13[[#This Row],[Phân loại]]="Bán hàng",Table13[[#This Row],[Tổng giá trị]],-Table13[[#This Row],[Tổng giá trị]]))</f>
        <v>3394127</v>
      </c>
      <c r="Q255" s="32">
        <f t="shared" si="44"/>
        <v>0</v>
      </c>
      <c r="R255" s="7">
        <f>Table13[[#This Row],[Số còn phải thu ĐK]]+Table13[[#This Row],[Giá Trị HD sau CK]]-Table13[[#This Row],[Số tiền đã thu]]</f>
        <v>3394127</v>
      </c>
      <c r="S255" s="6">
        <f>IF(Table13[[#This Row],[Ngày hóa đơn]]&lt;&gt;"",Table13[[#This Row],[Ngày hóa đơn]],IF(Table13[[#This Row],[Ngày hạch toán]]&lt;&gt;"",Table13[[#This Row],[Ngày hạch toán]],""))</f>
        <v>46030</v>
      </c>
      <c r="T255" s="7"/>
      <c r="U255" s="6">
        <f>IF(Table13[[#This Row],[Ngày tính CN]]="","",S255+T255)</f>
        <v>46030</v>
      </c>
      <c r="V255" s="32">
        <f ca="1">IF(Table13[[#This Row],[Hạn thanh toán]]="","",IF((U255-NOW())&lt;0,0,(U255-NOW())))</f>
        <v>0</v>
      </c>
      <c r="W255" s="32"/>
      <c r="X255" s="32">
        <f t="shared" ca="1" si="45"/>
        <v>264.35975370370579</v>
      </c>
      <c r="Y255" s="2" t="str">
        <f t="shared" ca="1" si="46"/>
        <v>Nợ quá hạn hơn 120 ngày có khả năng mất thanh toán</v>
      </c>
      <c r="Z255" s="42">
        <f t="shared" si="42"/>
        <v>46030</v>
      </c>
      <c r="AA255" s="42" t="str">
        <f t="shared" si="43"/>
        <v/>
      </c>
      <c r="AD255" s="2" t="str">
        <f>VLOOKUP($A255,MA_KH!$A:$Q,MA_KH!O$1,0)</f>
        <v>MEGA</v>
      </c>
      <c r="AE255" s="2" t="str">
        <f>VLOOKUP($A255,MA_KH!$A:$Q,MA_KH!P$1,0)</f>
        <v>CÔNG TY TNHH MM MEGA MARKET (VIỆT NAM)</v>
      </c>
      <c r="AG255" s="91" t="str">
        <f>Table13[[#This Row],[Số hóa đơn]]&amp;Table13[[#This Row],[Tổng giá trị]]</f>
        <v>000020143394127</v>
      </c>
    </row>
    <row r="256" spans="1:33" ht="25.5" customHeight="1" x14ac:dyDescent="0.2">
      <c r="A256" s="54" t="s">
        <v>16291</v>
      </c>
      <c r="B256" s="54" t="s">
        <v>200</v>
      </c>
      <c r="C256" s="55" t="s">
        <v>16832</v>
      </c>
      <c r="D256" s="54" t="s">
        <v>16898</v>
      </c>
      <c r="E256" s="55">
        <f>IFERROR(VLOOKUP(AG256,Sheet3!B:F,5,0),Table1[[#This Row],[Ngày hạch toán]])</f>
        <v>46030</v>
      </c>
      <c r="F256" s="54" t="s">
        <v>18988</v>
      </c>
      <c r="G256" s="54" t="s">
        <v>16899</v>
      </c>
      <c r="H256" s="56">
        <v>2024120</v>
      </c>
      <c r="I256" s="63">
        <v>0</v>
      </c>
      <c r="J256" s="56">
        <v>161930</v>
      </c>
      <c r="K256" s="56">
        <v>2186050</v>
      </c>
      <c r="L256" s="64" t="s">
        <v>17236</v>
      </c>
      <c r="M256" s="6" t="str">
        <f>IFERROR(VLOOKUP(Table13[[#This Row],[Số hóa đơn]],'Chi tiết tt Mega gửi'!K:L,2,0),"")</f>
        <v/>
      </c>
      <c r="O256" s="32">
        <f>IF(Table13[[#This Row],[Phân loại]]="Tồn đầu kỳ",Table13[[#This Row],[Tổng giá trị]],0)</f>
        <v>0</v>
      </c>
      <c r="P256" s="7">
        <f>IF(Table13[[#This Row],[Số còn phải thu ĐK]]&lt;&gt;0,0,IF(Table13[[#This Row],[Phân loại]]="Bán hàng",Table13[[#This Row],[Tổng giá trị]],-Table13[[#This Row],[Tổng giá trị]]))</f>
        <v>2186050</v>
      </c>
      <c r="Q256" s="32">
        <f t="shared" si="44"/>
        <v>0</v>
      </c>
      <c r="R256" s="7">
        <f>Table13[[#This Row],[Số còn phải thu ĐK]]+Table13[[#This Row],[Giá Trị HD sau CK]]-Table13[[#This Row],[Số tiền đã thu]]</f>
        <v>2186050</v>
      </c>
      <c r="S256" s="6">
        <f>IF(Table13[[#This Row],[Ngày hóa đơn]]&lt;&gt;"",Table13[[#This Row],[Ngày hóa đơn]],IF(Table13[[#This Row],[Ngày hạch toán]]&lt;&gt;"",Table13[[#This Row],[Ngày hạch toán]],""))</f>
        <v>46030</v>
      </c>
      <c r="T256" s="7"/>
      <c r="U256" s="6">
        <f>IF(Table13[[#This Row],[Ngày tính CN]]="","",S256+T256)</f>
        <v>46030</v>
      </c>
      <c r="V256" s="32">
        <f ca="1">IF(Table13[[#This Row],[Hạn thanh toán]]="","",IF((U256-NOW())&lt;0,0,(U256-NOW())))</f>
        <v>0</v>
      </c>
      <c r="W256" s="32"/>
      <c r="X256" s="32">
        <f t="shared" ca="1" si="45"/>
        <v>264.35975370370579</v>
      </c>
      <c r="Y256" s="2" t="str">
        <f t="shared" ca="1" si="46"/>
        <v>Nợ quá hạn hơn 120 ngày có khả năng mất thanh toán</v>
      </c>
      <c r="Z256" s="42">
        <f t="shared" si="42"/>
        <v>46030</v>
      </c>
      <c r="AA256" s="42" t="str">
        <f t="shared" si="43"/>
        <v/>
      </c>
      <c r="AD256" s="2" t="str">
        <f>VLOOKUP($A256,MA_KH!$A:$Q,MA_KH!O$1,0)</f>
        <v>MEGA</v>
      </c>
      <c r="AE256" s="2" t="str">
        <f>VLOOKUP($A256,MA_KH!$A:$Q,MA_KH!P$1,0)</f>
        <v>CÔNG TY TNHH MM MEGA MARKET (VIỆT NAM)</v>
      </c>
      <c r="AG256" s="91" t="str">
        <f>Table13[[#This Row],[Số hóa đơn]]&amp;Table13[[#This Row],[Tổng giá trị]]</f>
        <v>000020152186050</v>
      </c>
    </row>
    <row r="257" spans="1:33" ht="25.5" customHeight="1" x14ac:dyDescent="0.2">
      <c r="A257" s="54" t="s">
        <v>16307</v>
      </c>
      <c r="B257" s="54" t="s">
        <v>202</v>
      </c>
      <c r="C257" s="55" t="s">
        <v>16832</v>
      </c>
      <c r="D257" s="54" t="s">
        <v>16900</v>
      </c>
      <c r="E257" s="55">
        <f>IFERROR(VLOOKUP(AG257,Sheet3!B:F,5,0),Table1[[#This Row],[Ngày hạch toán]])</f>
        <v>46030</v>
      </c>
      <c r="F257" s="54" t="s">
        <v>18989</v>
      </c>
      <c r="G257" s="54" t="s">
        <v>16901</v>
      </c>
      <c r="H257" s="56">
        <v>2193620</v>
      </c>
      <c r="I257" s="63">
        <v>0</v>
      </c>
      <c r="J257" s="56">
        <v>175490</v>
      </c>
      <c r="K257" s="56">
        <v>2369110</v>
      </c>
      <c r="L257" s="64" t="s">
        <v>17236</v>
      </c>
      <c r="M257" s="6" t="str">
        <f>IFERROR(VLOOKUP(Table13[[#This Row],[Số hóa đơn]],'Chi tiết tt Mega gửi'!K:L,2,0),"")</f>
        <v/>
      </c>
      <c r="O257" s="32">
        <f>IF(Table13[[#This Row],[Phân loại]]="Tồn đầu kỳ",Table13[[#This Row],[Tổng giá trị]],0)</f>
        <v>0</v>
      </c>
      <c r="P257" s="7">
        <f>IF(Table13[[#This Row],[Số còn phải thu ĐK]]&lt;&gt;0,0,IF(Table13[[#This Row],[Phân loại]]="Bán hàng",Table13[[#This Row],[Tổng giá trị]],-Table13[[#This Row],[Tổng giá trị]]))</f>
        <v>2369110</v>
      </c>
      <c r="Q257" s="32">
        <f t="shared" si="44"/>
        <v>0</v>
      </c>
      <c r="R257" s="7">
        <f>Table13[[#This Row],[Số còn phải thu ĐK]]+Table13[[#This Row],[Giá Trị HD sau CK]]-Table13[[#This Row],[Số tiền đã thu]]</f>
        <v>2369110</v>
      </c>
      <c r="S257" s="6">
        <f>IF(Table13[[#This Row],[Ngày hóa đơn]]&lt;&gt;"",Table13[[#This Row],[Ngày hóa đơn]],IF(Table13[[#This Row],[Ngày hạch toán]]&lt;&gt;"",Table13[[#This Row],[Ngày hạch toán]],""))</f>
        <v>46030</v>
      </c>
      <c r="T257" s="7"/>
      <c r="U257" s="6">
        <f>IF(Table13[[#This Row],[Ngày tính CN]]="","",S257+T257)</f>
        <v>46030</v>
      </c>
      <c r="V257" s="32">
        <f ca="1">IF(Table13[[#This Row],[Hạn thanh toán]]="","",IF((U257-NOW())&lt;0,0,(U257-NOW())))</f>
        <v>0</v>
      </c>
      <c r="W257" s="32"/>
      <c r="X257" s="32">
        <f t="shared" ca="1" si="45"/>
        <v>264.35975370370579</v>
      </c>
      <c r="Y257" s="2" t="str">
        <f t="shared" ca="1" si="46"/>
        <v>Nợ quá hạn hơn 120 ngày có khả năng mất thanh toán</v>
      </c>
      <c r="Z257" s="42">
        <f t="shared" si="42"/>
        <v>46030</v>
      </c>
      <c r="AA257" s="42" t="str">
        <f t="shared" si="43"/>
        <v/>
      </c>
      <c r="AD257" s="2" t="str">
        <f>VLOOKUP($A257,MA_KH!$A:$Q,MA_KH!O$1,0)</f>
        <v>MEGA</v>
      </c>
      <c r="AE257" s="2" t="str">
        <f>VLOOKUP($A257,MA_KH!$A:$Q,MA_KH!P$1,0)</f>
        <v>CÔNG TY TNHH MM MEGA MARKET (VIỆT NAM)</v>
      </c>
      <c r="AG257" s="91" t="str">
        <f>Table13[[#This Row],[Số hóa đơn]]&amp;Table13[[#This Row],[Tổng giá trị]]</f>
        <v>000020162369110</v>
      </c>
    </row>
    <row r="258" spans="1:33" ht="25.5" customHeight="1" x14ac:dyDescent="0.2">
      <c r="A258" s="54" t="s">
        <v>16289</v>
      </c>
      <c r="B258" s="54" t="s">
        <v>296</v>
      </c>
      <c r="C258" s="55" t="s">
        <v>16832</v>
      </c>
      <c r="D258" s="54" t="s">
        <v>16902</v>
      </c>
      <c r="E258" s="55">
        <f>IFERROR(VLOOKUP(AG258,Sheet3!B:F,5,0),Table1[[#This Row],[Ngày hạch toán]])</f>
        <v>46030</v>
      </c>
      <c r="F258" s="54" t="s">
        <v>18990</v>
      </c>
      <c r="G258" s="54" t="s">
        <v>16903</v>
      </c>
      <c r="H258" s="56">
        <v>1970450</v>
      </c>
      <c r="I258" s="63">
        <v>0</v>
      </c>
      <c r="J258" s="56">
        <v>157636</v>
      </c>
      <c r="K258" s="56">
        <v>2128086</v>
      </c>
      <c r="L258" s="64" t="s">
        <v>17236</v>
      </c>
      <c r="M258" s="6" t="str">
        <f>IFERROR(VLOOKUP(Table13[[#This Row],[Số hóa đơn]],'Chi tiết tt Mega gửi'!K:L,2,0),"")</f>
        <v/>
      </c>
      <c r="O258" s="32">
        <f>IF(Table13[[#This Row],[Phân loại]]="Tồn đầu kỳ",Table13[[#This Row],[Tổng giá trị]],0)</f>
        <v>0</v>
      </c>
      <c r="P258" s="7">
        <f>IF(Table13[[#This Row],[Số còn phải thu ĐK]]&lt;&gt;0,0,IF(Table13[[#This Row],[Phân loại]]="Bán hàng",Table13[[#This Row],[Tổng giá trị]],-Table13[[#This Row],[Tổng giá trị]]))</f>
        <v>2128086</v>
      </c>
      <c r="Q258" s="32">
        <f t="shared" si="44"/>
        <v>0</v>
      </c>
      <c r="R258" s="7">
        <f>Table13[[#This Row],[Số còn phải thu ĐK]]+Table13[[#This Row],[Giá Trị HD sau CK]]-Table13[[#This Row],[Số tiền đã thu]]</f>
        <v>2128086</v>
      </c>
      <c r="S258" s="6">
        <f>IF(Table13[[#This Row],[Ngày hóa đơn]]&lt;&gt;"",Table13[[#This Row],[Ngày hóa đơn]],IF(Table13[[#This Row],[Ngày hạch toán]]&lt;&gt;"",Table13[[#This Row],[Ngày hạch toán]],""))</f>
        <v>46030</v>
      </c>
      <c r="T258" s="7"/>
      <c r="U258" s="6">
        <f>IF(Table13[[#This Row],[Ngày tính CN]]="","",S258+T258)</f>
        <v>46030</v>
      </c>
      <c r="V258" s="32">
        <f ca="1">IF(Table13[[#This Row],[Hạn thanh toán]]="","",IF((U258-NOW())&lt;0,0,(U258-NOW())))</f>
        <v>0</v>
      </c>
      <c r="W258" s="32"/>
      <c r="X258" s="32">
        <f t="shared" ca="1" si="45"/>
        <v>264.35975370370579</v>
      </c>
      <c r="Y258" s="2" t="str">
        <f t="shared" ca="1" si="46"/>
        <v>Nợ quá hạn hơn 120 ngày có khả năng mất thanh toán</v>
      </c>
      <c r="Z258" s="42">
        <f t="shared" si="42"/>
        <v>46030</v>
      </c>
      <c r="AA258" s="42" t="str">
        <f t="shared" si="43"/>
        <v/>
      </c>
      <c r="AD258" s="2" t="str">
        <f>VLOOKUP($A258,MA_KH!$A:$Q,MA_KH!O$1,0)</f>
        <v>MEGA</v>
      </c>
      <c r="AE258" s="2" t="str">
        <f>VLOOKUP($A258,MA_KH!$A:$Q,MA_KH!P$1,0)</f>
        <v>CÔNG TY TNHH MM MEGA MARKET (VIỆT NAM)</v>
      </c>
      <c r="AG258" s="91" t="str">
        <f>Table13[[#This Row],[Số hóa đơn]]&amp;Table13[[#This Row],[Tổng giá trị]]</f>
        <v>000020172128086</v>
      </c>
    </row>
    <row r="259" spans="1:33" ht="25.5" customHeight="1" x14ac:dyDescent="0.2">
      <c r="A259" s="54" t="s">
        <v>16289</v>
      </c>
      <c r="B259" s="54" t="s">
        <v>296</v>
      </c>
      <c r="C259" s="55" t="s">
        <v>16832</v>
      </c>
      <c r="D259" s="54" t="s">
        <v>16904</v>
      </c>
      <c r="E259" s="55">
        <f>IFERROR(VLOOKUP(AG259,Sheet3!B:F,5,0),Table1[[#This Row],[Ngày hạch toán]])</f>
        <v>46030</v>
      </c>
      <c r="F259" s="54" t="s">
        <v>18991</v>
      </c>
      <c r="G259" s="54" t="s">
        <v>16905</v>
      </c>
      <c r="H259" s="56">
        <v>4048240</v>
      </c>
      <c r="I259" s="63">
        <v>0</v>
      </c>
      <c r="J259" s="56">
        <v>323859</v>
      </c>
      <c r="K259" s="56">
        <v>4372099</v>
      </c>
      <c r="L259" s="64" t="s">
        <v>17236</v>
      </c>
      <c r="M259" s="6" t="str">
        <f>IFERROR(VLOOKUP(Table13[[#This Row],[Số hóa đơn]],'Chi tiết tt Mega gửi'!K:L,2,0),"")</f>
        <v/>
      </c>
      <c r="O259" s="32">
        <f>IF(Table13[[#This Row],[Phân loại]]="Tồn đầu kỳ",Table13[[#This Row],[Tổng giá trị]],0)</f>
        <v>0</v>
      </c>
      <c r="P259" s="7">
        <f>IF(Table13[[#This Row],[Số còn phải thu ĐK]]&lt;&gt;0,0,IF(Table13[[#This Row],[Phân loại]]="Bán hàng",Table13[[#This Row],[Tổng giá trị]],-Table13[[#This Row],[Tổng giá trị]]))</f>
        <v>4372099</v>
      </c>
      <c r="Q259" s="32">
        <f t="shared" si="44"/>
        <v>0</v>
      </c>
      <c r="R259" s="7">
        <f>Table13[[#This Row],[Số còn phải thu ĐK]]+Table13[[#This Row],[Giá Trị HD sau CK]]-Table13[[#This Row],[Số tiền đã thu]]</f>
        <v>4372099</v>
      </c>
      <c r="S259" s="6">
        <f>IF(Table13[[#This Row],[Ngày hóa đơn]]&lt;&gt;"",Table13[[#This Row],[Ngày hóa đơn]],IF(Table13[[#This Row],[Ngày hạch toán]]&lt;&gt;"",Table13[[#This Row],[Ngày hạch toán]],""))</f>
        <v>46030</v>
      </c>
      <c r="T259" s="7"/>
      <c r="U259" s="6">
        <f>IF(Table13[[#This Row],[Ngày tính CN]]="","",S259+T259)</f>
        <v>46030</v>
      </c>
      <c r="V259" s="32">
        <f ca="1">IF(Table13[[#This Row],[Hạn thanh toán]]="","",IF((U259-NOW())&lt;0,0,(U259-NOW())))</f>
        <v>0</v>
      </c>
      <c r="W259" s="32"/>
      <c r="X259" s="32">
        <f t="shared" ca="1" si="45"/>
        <v>264.35975370370579</v>
      </c>
      <c r="Y259" s="2" t="str">
        <f t="shared" ca="1" si="46"/>
        <v>Nợ quá hạn hơn 120 ngày có khả năng mất thanh toán</v>
      </c>
      <c r="Z259" s="42">
        <f t="shared" si="42"/>
        <v>46030</v>
      </c>
      <c r="AA259" s="42" t="str">
        <f t="shared" si="43"/>
        <v/>
      </c>
      <c r="AD259" s="2" t="str">
        <f>VLOOKUP($A259,MA_KH!$A:$Q,MA_KH!O$1,0)</f>
        <v>MEGA</v>
      </c>
      <c r="AE259" s="2" t="str">
        <f>VLOOKUP($A259,MA_KH!$A:$Q,MA_KH!P$1,0)</f>
        <v>CÔNG TY TNHH MM MEGA MARKET (VIỆT NAM)</v>
      </c>
      <c r="AG259" s="91" t="str">
        <f>Table13[[#This Row],[Số hóa đơn]]&amp;Table13[[#This Row],[Tổng giá trị]]</f>
        <v>000020184372099</v>
      </c>
    </row>
    <row r="260" spans="1:33" ht="25.5" hidden="1" customHeight="1" x14ac:dyDescent="0.2">
      <c r="A260" s="54" t="s">
        <v>16299</v>
      </c>
      <c r="B260" s="54" t="s">
        <v>190</v>
      </c>
      <c r="C260" s="55" t="s">
        <v>16832</v>
      </c>
      <c r="D260" s="54" t="s">
        <v>16906</v>
      </c>
      <c r="E260" s="55">
        <v>46030</v>
      </c>
      <c r="F260" s="54" t="s">
        <v>18992</v>
      </c>
      <c r="G260" s="54" t="s">
        <v>16907</v>
      </c>
      <c r="H260" s="56">
        <v>5384696</v>
      </c>
      <c r="I260" s="63">
        <v>0</v>
      </c>
      <c r="J260" s="56">
        <v>0</v>
      </c>
      <c r="K260" s="56">
        <v>5384696</v>
      </c>
      <c r="L260" s="64" t="s">
        <v>17237</v>
      </c>
      <c r="M260" s="6" t="str">
        <f>IFERROR(VLOOKUP(Table13[[#This Row],[Số hóa đơn]],'Chi tiết tt Mega gửi'!K:L,2,0),"")</f>
        <v/>
      </c>
      <c r="O260" s="32">
        <f>IF(Table13[[#This Row],[Phân loại]]="Tồn đầu kỳ",Table13[[#This Row],[Tổng giá trị]],0)</f>
        <v>0</v>
      </c>
      <c r="P260" s="7">
        <f>IF(Table13[[#This Row],[Số còn phải thu ĐK]]&lt;&gt;0,0,IF(Table13[[#This Row],[Phân loại]]="Bán hàng",Table13[[#This Row],[Tổng giá trị]],-Table13[[#This Row],[Tổng giá trị]]))</f>
        <v>-5384696</v>
      </c>
      <c r="Q260" s="32">
        <f t="shared" si="44"/>
        <v>0</v>
      </c>
      <c r="R260" s="7">
        <f>Table13[[#This Row],[Số còn phải thu ĐK]]+Table13[[#This Row],[Giá Trị HD sau CK]]-Table13[[#This Row],[Số tiền đã thu]]</f>
        <v>-5384696</v>
      </c>
      <c r="S260" s="6">
        <f>IF(Table13[[#This Row],[Ngày hóa đơn]]&lt;&gt;"",Table13[[#This Row],[Ngày hóa đơn]],IF(Table13[[#This Row],[Ngày hạch toán]]&lt;&gt;"",Table13[[#This Row],[Ngày hạch toán]],""))</f>
        <v>46030</v>
      </c>
      <c r="T260" s="7"/>
      <c r="U260" s="6">
        <f>IF(Table13[[#This Row],[Ngày tính CN]]="","",S260+T260)</f>
        <v>46030</v>
      </c>
      <c r="V260" s="32">
        <f ca="1">IF(Table13[[#This Row],[Hạn thanh toán]]="","",IF((U260-NOW())&lt;0,0,(U260-NOW())))</f>
        <v>0</v>
      </c>
      <c r="W260" s="32"/>
      <c r="X260" s="32">
        <f t="shared" ca="1" si="45"/>
        <v>264.35975370370579</v>
      </c>
      <c r="Y260" s="2" t="str">
        <f t="shared" ca="1" si="46"/>
        <v>Nợ quá hạn hơn 120 ngày có khả năng mất thanh toán</v>
      </c>
      <c r="Z260" s="42">
        <f t="shared" ref="Z260:Z323" si="47">IF(S260="","",S260)</f>
        <v>46030</v>
      </c>
      <c r="AA260" s="42" t="str">
        <f t="shared" ref="AA260:AA323" si="48">IF(M260="","",M260)</f>
        <v/>
      </c>
      <c r="AD260" s="2" t="str">
        <f>VLOOKUP($A260,MA_KH!$A:$Q,MA_KH!O$1,0)</f>
        <v>MEGA</v>
      </c>
      <c r="AE260" s="2" t="str">
        <f>VLOOKUP($A260,MA_KH!$A:$Q,MA_KH!P$1,0)</f>
        <v>CÔNG TY TNHH MM MEGA MARKET (VIỆT NAM)</v>
      </c>
      <c r="AG260" s="91" t="str">
        <f>Table13[[#This Row],[Số hóa đơn]]&amp;Table13[[#This Row],[Tổng giá trị]]</f>
        <v>000024085384696</v>
      </c>
    </row>
    <row r="261" spans="1:33" ht="25.5" hidden="1" customHeight="1" x14ac:dyDescent="0.2">
      <c r="A261" s="54" t="s">
        <v>16299</v>
      </c>
      <c r="B261" s="54" t="s">
        <v>190</v>
      </c>
      <c r="C261" s="55" t="s">
        <v>16832</v>
      </c>
      <c r="D261" s="54" t="s">
        <v>16906</v>
      </c>
      <c r="E261" s="55">
        <v>46030</v>
      </c>
      <c r="F261" s="54" t="s">
        <v>18993</v>
      </c>
      <c r="G261" s="54" t="s">
        <v>16908</v>
      </c>
      <c r="H261" s="56">
        <v>12115567</v>
      </c>
      <c r="I261" s="63">
        <v>0</v>
      </c>
      <c r="J261" s="56">
        <v>0</v>
      </c>
      <c r="K261" s="56">
        <v>12115567</v>
      </c>
      <c r="L261" s="64" t="s">
        <v>17237</v>
      </c>
      <c r="M261" s="6" t="str">
        <f>IFERROR(VLOOKUP(Table13[[#This Row],[Số hóa đơn]],'Chi tiết tt Mega gửi'!K:L,2,0),"")</f>
        <v/>
      </c>
      <c r="O261" s="32">
        <f>IF(Table13[[#This Row],[Phân loại]]="Tồn đầu kỳ",Table13[[#This Row],[Tổng giá trị]],0)</f>
        <v>0</v>
      </c>
      <c r="P261" s="7">
        <f>IF(Table13[[#This Row],[Số còn phải thu ĐK]]&lt;&gt;0,0,IF(Table13[[#This Row],[Phân loại]]="Bán hàng",Table13[[#This Row],[Tổng giá trị]],-Table13[[#This Row],[Tổng giá trị]]))</f>
        <v>-12115567</v>
      </c>
      <c r="Q261" s="32">
        <f t="shared" si="44"/>
        <v>0</v>
      </c>
      <c r="R261" s="7">
        <f>Table13[[#This Row],[Số còn phải thu ĐK]]+Table13[[#This Row],[Giá Trị HD sau CK]]-Table13[[#This Row],[Số tiền đã thu]]</f>
        <v>-12115567</v>
      </c>
      <c r="S261" s="6">
        <f>IF(Table13[[#This Row],[Ngày hóa đơn]]&lt;&gt;"",Table13[[#This Row],[Ngày hóa đơn]],IF(Table13[[#This Row],[Ngày hạch toán]]&lt;&gt;"",Table13[[#This Row],[Ngày hạch toán]],""))</f>
        <v>46030</v>
      </c>
      <c r="T261" s="7"/>
      <c r="U261" s="6">
        <f>IF(Table13[[#This Row],[Ngày tính CN]]="","",S261+T261)</f>
        <v>46030</v>
      </c>
      <c r="V261" s="32">
        <f ca="1">IF(Table13[[#This Row],[Hạn thanh toán]]="","",IF((U261-NOW())&lt;0,0,(U261-NOW())))</f>
        <v>0</v>
      </c>
      <c r="W261" s="32"/>
      <c r="X261" s="32">
        <f t="shared" ca="1" si="45"/>
        <v>264.35975370370579</v>
      </c>
      <c r="Y261" s="2" t="str">
        <f t="shared" ca="1" si="46"/>
        <v>Nợ quá hạn hơn 120 ngày có khả năng mất thanh toán</v>
      </c>
      <c r="Z261" s="42">
        <f t="shared" si="47"/>
        <v>46030</v>
      </c>
      <c r="AA261" s="42" t="str">
        <f t="shared" si="48"/>
        <v/>
      </c>
      <c r="AD261" s="2" t="str">
        <f>VLOOKUP($A261,MA_KH!$A:$Q,MA_KH!O$1,0)</f>
        <v>MEGA</v>
      </c>
      <c r="AE261" s="2" t="str">
        <f>VLOOKUP($A261,MA_KH!$A:$Q,MA_KH!P$1,0)</f>
        <v>CÔNG TY TNHH MM MEGA MARKET (VIỆT NAM)</v>
      </c>
      <c r="AG261" s="91" t="str">
        <f>Table13[[#This Row],[Số hóa đơn]]&amp;Table13[[#This Row],[Tổng giá trị]]</f>
        <v>0000305112115567</v>
      </c>
    </row>
    <row r="262" spans="1:33" ht="25.5" hidden="1" customHeight="1" x14ac:dyDescent="0.2">
      <c r="A262" s="54" t="s">
        <v>16299</v>
      </c>
      <c r="B262" s="54" t="s">
        <v>190</v>
      </c>
      <c r="C262" s="55" t="s">
        <v>16832</v>
      </c>
      <c r="D262" s="54" t="s">
        <v>16906</v>
      </c>
      <c r="E262" s="55">
        <v>46030</v>
      </c>
      <c r="F262" s="54" t="s">
        <v>18994</v>
      </c>
      <c r="G262" s="54" t="s">
        <v>16909</v>
      </c>
      <c r="H262" s="56">
        <v>2692348</v>
      </c>
      <c r="I262" s="63">
        <v>0</v>
      </c>
      <c r="J262" s="56">
        <v>0</v>
      </c>
      <c r="K262" s="56">
        <v>2692348</v>
      </c>
      <c r="L262" s="64" t="s">
        <v>17237</v>
      </c>
      <c r="M262" s="6" t="str">
        <f>IFERROR(VLOOKUP(Table13[[#This Row],[Số hóa đơn]],'Chi tiết tt Mega gửi'!K:L,2,0),"")</f>
        <v/>
      </c>
      <c r="O262" s="32">
        <f>IF(Table13[[#This Row],[Phân loại]]="Tồn đầu kỳ",Table13[[#This Row],[Tổng giá trị]],0)</f>
        <v>0</v>
      </c>
      <c r="P262" s="7">
        <f>IF(Table13[[#This Row],[Số còn phải thu ĐK]]&lt;&gt;0,0,IF(Table13[[#This Row],[Phân loại]]="Bán hàng",Table13[[#This Row],[Tổng giá trị]],-Table13[[#This Row],[Tổng giá trị]]))</f>
        <v>-2692348</v>
      </c>
      <c r="Q262" s="32">
        <f t="shared" si="44"/>
        <v>0</v>
      </c>
      <c r="R262" s="7">
        <f>Table13[[#This Row],[Số còn phải thu ĐK]]+Table13[[#This Row],[Giá Trị HD sau CK]]-Table13[[#This Row],[Số tiền đã thu]]</f>
        <v>-2692348</v>
      </c>
      <c r="S262" s="6">
        <f>IF(Table13[[#This Row],[Ngày hóa đơn]]&lt;&gt;"",Table13[[#This Row],[Ngày hóa đơn]],IF(Table13[[#This Row],[Ngày hạch toán]]&lt;&gt;"",Table13[[#This Row],[Ngày hạch toán]],""))</f>
        <v>46030</v>
      </c>
      <c r="T262" s="7"/>
      <c r="U262" s="6">
        <f>IF(Table13[[#This Row],[Ngày tính CN]]="","",S262+T262)</f>
        <v>46030</v>
      </c>
      <c r="V262" s="32">
        <f ca="1">IF(Table13[[#This Row],[Hạn thanh toán]]="","",IF((U262-NOW())&lt;0,0,(U262-NOW())))</f>
        <v>0</v>
      </c>
      <c r="W262" s="32"/>
      <c r="X262" s="32">
        <f t="shared" ca="1" si="45"/>
        <v>264.35975370370579</v>
      </c>
      <c r="Y262" s="2" t="str">
        <f t="shared" ca="1" si="46"/>
        <v>Nợ quá hạn hơn 120 ngày có khả năng mất thanh toán</v>
      </c>
      <c r="Z262" s="42">
        <f t="shared" si="47"/>
        <v>46030</v>
      </c>
      <c r="AA262" s="42" t="str">
        <f t="shared" si="48"/>
        <v/>
      </c>
      <c r="AD262" s="2" t="str">
        <f>VLOOKUP($A262,MA_KH!$A:$Q,MA_KH!O$1,0)</f>
        <v>MEGA</v>
      </c>
      <c r="AE262" s="2" t="str">
        <f>VLOOKUP($A262,MA_KH!$A:$Q,MA_KH!P$1,0)</f>
        <v>CÔNG TY TNHH MM MEGA MARKET (VIỆT NAM)</v>
      </c>
      <c r="AG262" s="91" t="str">
        <f>Table13[[#This Row],[Số hóa đơn]]&amp;Table13[[#This Row],[Tổng giá trị]]</f>
        <v>000031232692348</v>
      </c>
    </row>
    <row r="263" spans="1:33" ht="25.5" hidden="1" customHeight="1" x14ac:dyDescent="0.2">
      <c r="A263" s="54" t="s">
        <v>16299</v>
      </c>
      <c r="B263" s="54" t="s">
        <v>190</v>
      </c>
      <c r="C263" s="55" t="s">
        <v>16832</v>
      </c>
      <c r="D263" s="54" t="s">
        <v>16906</v>
      </c>
      <c r="E263" s="55">
        <v>46030</v>
      </c>
      <c r="F263" s="54" t="s">
        <v>18995</v>
      </c>
      <c r="G263" s="54" t="s">
        <v>16910</v>
      </c>
      <c r="H263" s="56">
        <v>12384803</v>
      </c>
      <c r="I263" s="63">
        <v>0</v>
      </c>
      <c r="J263" s="56">
        <v>0</v>
      </c>
      <c r="K263" s="56">
        <v>12384803</v>
      </c>
      <c r="L263" s="64" t="s">
        <v>17237</v>
      </c>
      <c r="M263" s="6" t="str">
        <f>IFERROR(VLOOKUP(Table13[[#This Row],[Số hóa đơn]],'Chi tiết tt Mega gửi'!K:L,2,0),"")</f>
        <v/>
      </c>
      <c r="O263" s="32">
        <f>IF(Table13[[#This Row],[Phân loại]]="Tồn đầu kỳ",Table13[[#This Row],[Tổng giá trị]],0)</f>
        <v>0</v>
      </c>
      <c r="P263" s="7">
        <f>IF(Table13[[#This Row],[Số còn phải thu ĐK]]&lt;&gt;0,0,IF(Table13[[#This Row],[Phân loại]]="Bán hàng",Table13[[#This Row],[Tổng giá trị]],-Table13[[#This Row],[Tổng giá trị]]))</f>
        <v>-12384803</v>
      </c>
      <c r="Q263" s="32">
        <f t="shared" si="44"/>
        <v>0</v>
      </c>
      <c r="R263" s="7">
        <f>Table13[[#This Row],[Số còn phải thu ĐK]]+Table13[[#This Row],[Giá Trị HD sau CK]]-Table13[[#This Row],[Số tiền đã thu]]</f>
        <v>-12384803</v>
      </c>
      <c r="S263" s="6">
        <f>IF(Table13[[#This Row],[Ngày hóa đơn]]&lt;&gt;"",Table13[[#This Row],[Ngày hóa đơn]],IF(Table13[[#This Row],[Ngày hạch toán]]&lt;&gt;"",Table13[[#This Row],[Ngày hạch toán]],""))</f>
        <v>46030</v>
      </c>
      <c r="T263" s="7"/>
      <c r="U263" s="6">
        <f>IF(Table13[[#This Row],[Ngày tính CN]]="","",S263+T263)</f>
        <v>46030</v>
      </c>
      <c r="V263" s="32">
        <f ca="1">IF(Table13[[#This Row],[Hạn thanh toán]]="","",IF((U263-NOW())&lt;0,0,(U263-NOW())))</f>
        <v>0</v>
      </c>
      <c r="W263" s="32"/>
      <c r="X263" s="32">
        <f t="shared" ca="1" si="45"/>
        <v>264.35975370370579</v>
      </c>
      <c r="Y263" s="2" t="str">
        <f t="shared" ca="1" si="46"/>
        <v>Nợ quá hạn hơn 120 ngày có khả năng mất thanh toán</v>
      </c>
      <c r="Z263" s="42">
        <f t="shared" si="47"/>
        <v>46030</v>
      </c>
      <c r="AA263" s="42" t="str">
        <f t="shared" si="48"/>
        <v/>
      </c>
      <c r="AD263" s="2" t="str">
        <f>VLOOKUP($A263,MA_KH!$A:$Q,MA_KH!O$1,0)</f>
        <v>MEGA</v>
      </c>
      <c r="AE263" s="2" t="str">
        <f>VLOOKUP($A263,MA_KH!$A:$Q,MA_KH!P$1,0)</f>
        <v>CÔNG TY TNHH MM MEGA MARKET (VIỆT NAM)</v>
      </c>
      <c r="AG263" s="91" t="str">
        <f>Table13[[#This Row],[Số hóa đơn]]&amp;Table13[[#This Row],[Tổng giá trị]]</f>
        <v>0000314912384803</v>
      </c>
    </row>
    <row r="264" spans="1:33" ht="25.5" hidden="1" customHeight="1" x14ac:dyDescent="0.2">
      <c r="A264" s="54" t="s">
        <v>16299</v>
      </c>
      <c r="B264" s="54" t="s">
        <v>190</v>
      </c>
      <c r="C264" s="55" t="s">
        <v>16832</v>
      </c>
      <c r="D264" s="54" t="s">
        <v>16906</v>
      </c>
      <c r="E264" s="55">
        <v>46030</v>
      </c>
      <c r="F264" s="54" t="s">
        <v>18996</v>
      </c>
      <c r="G264" s="54" t="s">
        <v>16911</v>
      </c>
      <c r="H264" s="56">
        <v>21538787</v>
      </c>
      <c r="I264" s="63">
        <v>0</v>
      </c>
      <c r="J264" s="56">
        <v>0</v>
      </c>
      <c r="K264" s="56">
        <v>21538787</v>
      </c>
      <c r="L264" s="64" t="s">
        <v>17237</v>
      </c>
      <c r="M264" s="6" t="str">
        <f>IFERROR(VLOOKUP(Table13[[#This Row],[Số hóa đơn]],'Chi tiết tt Mega gửi'!K:L,2,0),"")</f>
        <v/>
      </c>
      <c r="O264" s="32">
        <f>IF(Table13[[#This Row],[Phân loại]]="Tồn đầu kỳ",Table13[[#This Row],[Tổng giá trị]],0)</f>
        <v>0</v>
      </c>
      <c r="P264" s="7">
        <f>IF(Table13[[#This Row],[Số còn phải thu ĐK]]&lt;&gt;0,0,IF(Table13[[#This Row],[Phân loại]]="Bán hàng",Table13[[#This Row],[Tổng giá trị]],-Table13[[#This Row],[Tổng giá trị]]))</f>
        <v>-21538787</v>
      </c>
      <c r="Q264" s="32">
        <f t="shared" si="44"/>
        <v>0</v>
      </c>
      <c r="R264" s="7">
        <f>Table13[[#This Row],[Số còn phải thu ĐK]]+Table13[[#This Row],[Giá Trị HD sau CK]]-Table13[[#This Row],[Số tiền đã thu]]</f>
        <v>-21538787</v>
      </c>
      <c r="S264" s="6">
        <f>IF(Table13[[#This Row],[Ngày hóa đơn]]&lt;&gt;"",Table13[[#This Row],[Ngày hóa đơn]],IF(Table13[[#This Row],[Ngày hạch toán]]&lt;&gt;"",Table13[[#This Row],[Ngày hạch toán]],""))</f>
        <v>46030</v>
      </c>
      <c r="T264" s="7"/>
      <c r="U264" s="6">
        <f>IF(Table13[[#This Row],[Ngày tính CN]]="","",S264+T264)</f>
        <v>46030</v>
      </c>
      <c r="V264" s="32">
        <f ca="1">IF(Table13[[#This Row],[Hạn thanh toán]]="","",IF((U264-NOW())&lt;0,0,(U264-NOW())))</f>
        <v>0</v>
      </c>
      <c r="W264" s="32"/>
      <c r="X264" s="32">
        <f t="shared" ca="1" si="45"/>
        <v>264.35975370370579</v>
      </c>
      <c r="Y264" s="2" t="str">
        <f t="shared" ca="1" si="46"/>
        <v>Nợ quá hạn hơn 120 ngày có khả năng mất thanh toán</v>
      </c>
      <c r="Z264" s="42">
        <f t="shared" si="47"/>
        <v>46030</v>
      </c>
      <c r="AA264" s="42" t="str">
        <f t="shared" si="48"/>
        <v/>
      </c>
      <c r="AD264" s="2" t="str">
        <f>VLOOKUP($A264,MA_KH!$A:$Q,MA_KH!O$1,0)</f>
        <v>MEGA</v>
      </c>
      <c r="AE264" s="2" t="str">
        <f>VLOOKUP($A264,MA_KH!$A:$Q,MA_KH!P$1,0)</f>
        <v>CÔNG TY TNHH MM MEGA MARKET (VIỆT NAM)</v>
      </c>
      <c r="AG264" s="91" t="str">
        <f>Table13[[#This Row],[Số hóa đơn]]&amp;Table13[[#This Row],[Tổng giá trị]]</f>
        <v>0000316621538787</v>
      </c>
    </row>
    <row r="265" spans="1:33" ht="25.5" hidden="1" customHeight="1" x14ac:dyDescent="0.2">
      <c r="A265" s="54" t="s">
        <v>16299</v>
      </c>
      <c r="B265" s="54" t="s">
        <v>190</v>
      </c>
      <c r="C265" s="55" t="s">
        <v>16832</v>
      </c>
      <c r="D265" s="54" t="s">
        <v>16906</v>
      </c>
      <c r="E265" s="55">
        <v>46030</v>
      </c>
      <c r="F265" s="54" t="s">
        <v>18997</v>
      </c>
      <c r="G265" s="54" t="s">
        <v>16912</v>
      </c>
      <c r="H265" s="56">
        <v>10769394</v>
      </c>
      <c r="I265" s="63">
        <v>0</v>
      </c>
      <c r="J265" s="56">
        <v>0</v>
      </c>
      <c r="K265" s="56">
        <v>10769394</v>
      </c>
      <c r="L265" s="64" t="s">
        <v>17237</v>
      </c>
      <c r="M265" s="6" t="str">
        <f>IFERROR(VLOOKUP(Table13[[#This Row],[Số hóa đơn]],'Chi tiết tt Mega gửi'!K:L,2,0),"")</f>
        <v/>
      </c>
      <c r="O265" s="32">
        <f>IF(Table13[[#This Row],[Phân loại]]="Tồn đầu kỳ",Table13[[#This Row],[Tổng giá trị]],0)</f>
        <v>0</v>
      </c>
      <c r="P265" s="7">
        <f>IF(Table13[[#This Row],[Số còn phải thu ĐK]]&lt;&gt;0,0,IF(Table13[[#This Row],[Phân loại]]="Bán hàng",Table13[[#This Row],[Tổng giá trị]],-Table13[[#This Row],[Tổng giá trị]]))</f>
        <v>-10769394</v>
      </c>
      <c r="Q265" s="32">
        <f t="shared" si="44"/>
        <v>0</v>
      </c>
      <c r="R265" s="7">
        <f>Table13[[#This Row],[Số còn phải thu ĐK]]+Table13[[#This Row],[Giá Trị HD sau CK]]-Table13[[#This Row],[Số tiền đã thu]]</f>
        <v>-10769394</v>
      </c>
      <c r="S265" s="6">
        <f>IF(Table13[[#This Row],[Ngày hóa đơn]]&lt;&gt;"",Table13[[#This Row],[Ngày hóa đơn]],IF(Table13[[#This Row],[Ngày hạch toán]]&lt;&gt;"",Table13[[#This Row],[Ngày hạch toán]],""))</f>
        <v>46030</v>
      </c>
      <c r="T265" s="7"/>
      <c r="U265" s="6">
        <f>IF(Table13[[#This Row],[Ngày tính CN]]="","",S265+T265)</f>
        <v>46030</v>
      </c>
      <c r="V265" s="32">
        <f ca="1">IF(Table13[[#This Row],[Hạn thanh toán]]="","",IF((U265-NOW())&lt;0,0,(U265-NOW())))</f>
        <v>0</v>
      </c>
      <c r="W265" s="32"/>
      <c r="X265" s="32">
        <f t="shared" ca="1" si="45"/>
        <v>264.35975370370579</v>
      </c>
      <c r="Y265" s="2" t="str">
        <f t="shared" ca="1" si="46"/>
        <v>Nợ quá hạn hơn 120 ngày có khả năng mất thanh toán</v>
      </c>
      <c r="Z265" s="42">
        <f t="shared" si="47"/>
        <v>46030</v>
      </c>
      <c r="AA265" s="42" t="str">
        <f t="shared" si="48"/>
        <v/>
      </c>
      <c r="AD265" s="2" t="str">
        <f>VLOOKUP($A265,MA_KH!$A:$Q,MA_KH!O$1,0)</f>
        <v>MEGA</v>
      </c>
      <c r="AE265" s="2" t="str">
        <f>VLOOKUP($A265,MA_KH!$A:$Q,MA_KH!P$1,0)</f>
        <v>CÔNG TY TNHH MM MEGA MARKET (VIỆT NAM)</v>
      </c>
      <c r="AG265" s="91" t="str">
        <f>Table13[[#This Row],[Số hóa đơn]]&amp;Table13[[#This Row],[Tổng giá trị]]</f>
        <v>0000327310769394</v>
      </c>
    </row>
    <row r="266" spans="1:33" ht="25.5" hidden="1" customHeight="1" x14ac:dyDescent="0.2">
      <c r="A266" s="54" t="s">
        <v>16299</v>
      </c>
      <c r="B266" s="54" t="s">
        <v>190</v>
      </c>
      <c r="C266" s="55" t="s">
        <v>16832</v>
      </c>
      <c r="D266" s="54" t="s">
        <v>16913</v>
      </c>
      <c r="E266" s="55">
        <v>46030</v>
      </c>
      <c r="F266" s="67" t="s">
        <v>19555</v>
      </c>
      <c r="G266" s="54" t="s">
        <v>16914</v>
      </c>
      <c r="H266" s="56">
        <v>8948563</v>
      </c>
      <c r="I266" s="63">
        <v>0</v>
      </c>
      <c r="J266" s="56">
        <v>0</v>
      </c>
      <c r="K266" s="56">
        <v>8948563</v>
      </c>
      <c r="L266" s="64" t="s">
        <v>17237</v>
      </c>
      <c r="M266" s="6">
        <v>46048</v>
      </c>
      <c r="O266" s="32">
        <f>IF(Table13[[#This Row],[Phân loại]]="Tồn đầu kỳ",Table13[[#This Row],[Tổng giá trị]],0)</f>
        <v>0</v>
      </c>
      <c r="P266" s="7">
        <f>IF(Table13[[#This Row],[Số còn phải thu ĐK]]&lt;&gt;0,0,IF(Table13[[#This Row],[Phân loại]]="Bán hàng",Table13[[#This Row],[Tổng giá trị]],-Table13[[#This Row],[Tổng giá trị]]))</f>
        <v>-8948563</v>
      </c>
      <c r="Q266" s="32">
        <f t="shared" si="44"/>
        <v>-8948563</v>
      </c>
      <c r="R266" s="7">
        <f>Table13[[#This Row],[Số còn phải thu ĐK]]+Table13[[#This Row],[Giá Trị HD sau CK]]-Table13[[#This Row],[Số tiền đã thu]]</f>
        <v>0</v>
      </c>
      <c r="S266" s="6">
        <f>IF(Table13[[#This Row],[Ngày hóa đơn]]&lt;&gt;"",Table13[[#This Row],[Ngày hóa đơn]],IF(Table13[[#This Row],[Ngày hạch toán]]&lt;&gt;"",Table13[[#This Row],[Ngày hạch toán]],""))</f>
        <v>46030</v>
      </c>
      <c r="T266" s="7"/>
      <c r="U266" s="6">
        <f>IF(Table13[[#This Row],[Ngày tính CN]]="","",S266+T266)</f>
        <v>46030</v>
      </c>
      <c r="V266" s="32">
        <f ca="1">IF(Table13[[#This Row],[Hạn thanh toán]]="","",IF((U266-NOW())&lt;0,0,(U266-NOW())))</f>
        <v>0</v>
      </c>
      <c r="W266" s="32"/>
      <c r="X266" s="32" t="str">
        <f t="shared" ca="1" si="45"/>
        <v/>
      </c>
      <c r="Y266" s="2" t="str">
        <f t="shared" si="46"/>
        <v>Đã thanh toán</v>
      </c>
      <c r="Z266" s="42">
        <f t="shared" si="47"/>
        <v>46030</v>
      </c>
      <c r="AA266" s="42">
        <f t="shared" si="48"/>
        <v>46048</v>
      </c>
      <c r="AD266" s="2" t="str">
        <f>VLOOKUP($A266,MA_KH!$A:$Q,MA_KH!O$1,0)</f>
        <v>MEGA</v>
      </c>
      <c r="AE266" s="2" t="str">
        <f>VLOOKUP($A266,MA_KH!$A:$Q,MA_KH!P$1,0)</f>
        <v>CÔNG TY TNHH MM MEGA MARKET (VIỆT NAM)</v>
      </c>
      <c r="AG266" s="91" t="str">
        <f>Table13[[#This Row],[Số hóa đơn]]&amp;Table13[[#This Row],[Tổng giá trị]]</f>
        <v>DN_12026T9010738948563</v>
      </c>
    </row>
    <row r="267" spans="1:33" ht="25.5" hidden="1" customHeight="1" x14ac:dyDescent="0.2">
      <c r="A267" s="54" t="s">
        <v>16299</v>
      </c>
      <c r="B267" s="54" t="s">
        <v>190</v>
      </c>
      <c r="C267" s="55" t="s">
        <v>16832</v>
      </c>
      <c r="D267" s="54" t="s">
        <v>16915</v>
      </c>
      <c r="E267" s="55">
        <v>46030</v>
      </c>
      <c r="F267" s="67" t="s">
        <v>19557</v>
      </c>
      <c r="G267" s="54" t="s">
        <v>16916</v>
      </c>
      <c r="H267" s="56">
        <v>16453240</v>
      </c>
      <c r="I267" s="63">
        <v>0</v>
      </c>
      <c r="J267" s="56">
        <v>0</v>
      </c>
      <c r="K267" s="56">
        <v>16453240</v>
      </c>
      <c r="L267" s="64" t="s">
        <v>17237</v>
      </c>
      <c r="M267" s="6">
        <v>46048</v>
      </c>
      <c r="O267" s="32">
        <f>IF(Table13[[#This Row],[Phân loại]]="Tồn đầu kỳ",Table13[[#This Row],[Tổng giá trị]],0)</f>
        <v>0</v>
      </c>
      <c r="P267" s="7">
        <f>IF(Table13[[#This Row],[Số còn phải thu ĐK]]&lt;&gt;0,0,IF(Table13[[#This Row],[Phân loại]]="Bán hàng",Table13[[#This Row],[Tổng giá trị]],-Table13[[#This Row],[Tổng giá trị]]))</f>
        <v>-16453240</v>
      </c>
      <c r="Q267" s="32">
        <f t="shared" si="44"/>
        <v>-16453240</v>
      </c>
      <c r="R267" s="7">
        <f>Table13[[#This Row],[Số còn phải thu ĐK]]+Table13[[#This Row],[Giá Trị HD sau CK]]-Table13[[#This Row],[Số tiền đã thu]]</f>
        <v>0</v>
      </c>
      <c r="S267" s="6">
        <f>IF(Table13[[#This Row],[Ngày hóa đơn]]&lt;&gt;"",Table13[[#This Row],[Ngày hóa đơn]],IF(Table13[[#This Row],[Ngày hạch toán]]&lt;&gt;"",Table13[[#This Row],[Ngày hạch toán]],""))</f>
        <v>46030</v>
      </c>
      <c r="T267" s="7"/>
      <c r="U267" s="6">
        <f>IF(Table13[[#This Row],[Ngày tính CN]]="","",S267+T267)</f>
        <v>46030</v>
      </c>
      <c r="V267" s="32">
        <f ca="1">IF(Table13[[#This Row],[Hạn thanh toán]]="","",IF((U267-NOW())&lt;0,0,(U267-NOW())))</f>
        <v>0</v>
      </c>
      <c r="W267" s="32"/>
      <c r="X267" s="32" t="str">
        <f t="shared" ca="1" si="45"/>
        <v/>
      </c>
      <c r="Y267" s="2" t="str">
        <f t="shared" si="46"/>
        <v>Đã thanh toán</v>
      </c>
      <c r="Z267" s="42">
        <f t="shared" si="47"/>
        <v>46030</v>
      </c>
      <c r="AA267" s="42">
        <f t="shared" si="48"/>
        <v>46048</v>
      </c>
      <c r="AD267" s="2" t="str">
        <f>VLOOKUP($A267,MA_KH!$A:$Q,MA_KH!O$1,0)</f>
        <v>MEGA</v>
      </c>
      <c r="AE267" s="2" t="str">
        <f>VLOOKUP($A267,MA_KH!$A:$Q,MA_KH!P$1,0)</f>
        <v>CÔNG TY TNHH MM MEGA MARKET (VIỆT NAM)</v>
      </c>
      <c r="AG267" s="91" t="str">
        <f>Table13[[#This Row],[Số hóa đơn]]&amp;Table13[[#This Row],[Tổng giá trị]]</f>
        <v>DN_12026T90107416453240</v>
      </c>
    </row>
    <row r="268" spans="1:33" ht="25.5" customHeight="1" x14ac:dyDescent="0.2">
      <c r="A268" s="54" t="s">
        <v>16296</v>
      </c>
      <c r="B268" s="54" t="s">
        <v>7244</v>
      </c>
      <c r="C268" s="55" t="s">
        <v>16917</v>
      </c>
      <c r="D268" s="54" t="s">
        <v>16918</v>
      </c>
      <c r="E268" s="55">
        <f>IFERROR(VLOOKUP(AG268,Sheet3!B:F,5,0),Table1[[#This Row],[Ngày hạch toán]])</f>
        <v>46031</v>
      </c>
      <c r="F268" s="54" t="s">
        <v>18998</v>
      </c>
      <c r="G268" s="54" t="s">
        <v>16919</v>
      </c>
      <c r="H268" s="56">
        <v>1468620</v>
      </c>
      <c r="I268" s="63">
        <v>0</v>
      </c>
      <c r="J268" s="56">
        <v>117490</v>
      </c>
      <c r="K268" s="56">
        <v>1586110</v>
      </c>
      <c r="L268" s="64" t="s">
        <v>17236</v>
      </c>
      <c r="M268" s="6" t="str">
        <f>IFERROR(VLOOKUP(Table13[[#This Row],[Số hóa đơn]],'Chi tiết tt Mega gửi'!K:L,2,0),"")</f>
        <v/>
      </c>
      <c r="O268" s="32">
        <f>IF(Table13[[#This Row],[Phân loại]]="Tồn đầu kỳ",Table13[[#This Row],[Tổng giá trị]],0)</f>
        <v>0</v>
      </c>
      <c r="P268" s="7">
        <f>IF(Table13[[#This Row],[Số còn phải thu ĐK]]&lt;&gt;0,0,IF(Table13[[#This Row],[Phân loại]]="Bán hàng",Table13[[#This Row],[Tổng giá trị]],-Table13[[#This Row],[Tổng giá trị]]))</f>
        <v>1586110</v>
      </c>
      <c r="Q268" s="32">
        <f t="shared" si="44"/>
        <v>0</v>
      </c>
      <c r="R268" s="7">
        <f>Table13[[#This Row],[Số còn phải thu ĐK]]+Table13[[#This Row],[Giá Trị HD sau CK]]-Table13[[#This Row],[Số tiền đã thu]]</f>
        <v>1586110</v>
      </c>
      <c r="S268" s="6">
        <f>IF(Table13[[#This Row],[Ngày hóa đơn]]&lt;&gt;"",Table13[[#This Row],[Ngày hóa đơn]],IF(Table13[[#This Row],[Ngày hạch toán]]&lt;&gt;"",Table13[[#This Row],[Ngày hạch toán]],""))</f>
        <v>46031</v>
      </c>
      <c r="T268" s="7"/>
      <c r="U268" s="6">
        <f>IF(Table13[[#This Row],[Ngày tính CN]]="","",S268+T268)</f>
        <v>46031</v>
      </c>
      <c r="V268" s="32">
        <f ca="1">IF(Table13[[#This Row],[Hạn thanh toán]]="","",IF((U268-NOW())&lt;0,0,(U268-NOW())))</f>
        <v>0</v>
      </c>
      <c r="W268" s="32"/>
      <c r="X268" s="32">
        <f t="shared" ca="1" si="45"/>
        <v>263.35975370370579</v>
      </c>
      <c r="Y268" s="2" t="str">
        <f t="shared" ca="1" si="46"/>
        <v>Nợ quá hạn hơn 120 ngày có khả năng mất thanh toán</v>
      </c>
      <c r="Z268" s="42">
        <f t="shared" si="47"/>
        <v>46031</v>
      </c>
      <c r="AA268" s="42" t="str">
        <f t="shared" si="48"/>
        <v/>
      </c>
      <c r="AD268" s="2" t="str">
        <f>VLOOKUP($A268,MA_KH!$A:$Q,MA_KH!O$1,0)</f>
        <v>MEGA</v>
      </c>
      <c r="AE268" s="2" t="str">
        <f>VLOOKUP($A268,MA_KH!$A:$Q,MA_KH!P$1,0)</f>
        <v>CÔNG TY TNHH MM MEGA MARKET (VIỆT NAM)</v>
      </c>
      <c r="AG268" s="91" t="str">
        <f>Table13[[#This Row],[Số hóa đơn]]&amp;Table13[[#This Row],[Tổng giá trị]]</f>
        <v>000020211586110</v>
      </c>
    </row>
    <row r="269" spans="1:33" ht="25.5" customHeight="1" x14ac:dyDescent="0.2">
      <c r="A269" s="54" t="s">
        <v>16298</v>
      </c>
      <c r="B269" s="54" t="s">
        <v>7235</v>
      </c>
      <c r="C269" s="55" t="s">
        <v>16917</v>
      </c>
      <c r="D269" s="54" t="s">
        <v>16920</v>
      </c>
      <c r="E269" s="55">
        <f>IFERROR(VLOOKUP(AG269,Sheet3!B:F,5,0),Table1[[#This Row],[Ngày hạch toán]])</f>
        <v>46031</v>
      </c>
      <c r="F269" s="54" t="s">
        <v>18999</v>
      </c>
      <c r="G269" s="54" t="s">
        <v>16921</v>
      </c>
      <c r="H269" s="56">
        <v>5265534</v>
      </c>
      <c r="I269" s="63">
        <v>0</v>
      </c>
      <c r="J269" s="56">
        <v>421243</v>
      </c>
      <c r="K269" s="56">
        <v>5686777</v>
      </c>
      <c r="L269" s="64" t="s">
        <v>17236</v>
      </c>
      <c r="M269" s="6" t="str">
        <f>IFERROR(VLOOKUP(Table13[[#This Row],[Số hóa đơn]],'Chi tiết tt Mega gửi'!K:L,2,0),"")</f>
        <v/>
      </c>
      <c r="O269" s="32">
        <f>IF(Table13[[#This Row],[Phân loại]]="Tồn đầu kỳ",Table13[[#This Row],[Tổng giá trị]],0)</f>
        <v>0</v>
      </c>
      <c r="P269" s="7">
        <f>IF(Table13[[#This Row],[Số còn phải thu ĐK]]&lt;&gt;0,0,IF(Table13[[#This Row],[Phân loại]]="Bán hàng",Table13[[#This Row],[Tổng giá trị]],-Table13[[#This Row],[Tổng giá trị]]))</f>
        <v>5686777</v>
      </c>
      <c r="Q269" s="32">
        <f t="shared" si="44"/>
        <v>0</v>
      </c>
      <c r="R269" s="7">
        <f>Table13[[#This Row],[Số còn phải thu ĐK]]+Table13[[#This Row],[Giá Trị HD sau CK]]-Table13[[#This Row],[Số tiền đã thu]]</f>
        <v>5686777</v>
      </c>
      <c r="S269" s="6">
        <f>IF(Table13[[#This Row],[Ngày hóa đơn]]&lt;&gt;"",Table13[[#This Row],[Ngày hóa đơn]],IF(Table13[[#This Row],[Ngày hạch toán]]&lt;&gt;"",Table13[[#This Row],[Ngày hạch toán]],""))</f>
        <v>46031</v>
      </c>
      <c r="T269" s="7"/>
      <c r="U269" s="6">
        <f>IF(Table13[[#This Row],[Ngày tính CN]]="","",S269+T269)</f>
        <v>46031</v>
      </c>
      <c r="V269" s="32">
        <f ca="1">IF(Table13[[#This Row],[Hạn thanh toán]]="","",IF((U269-NOW())&lt;0,0,(U269-NOW())))</f>
        <v>0</v>
      </c>
      <c r="W269" s="32"/>
      <c r="X269" s="32">
        <f t="shared" ca="1" si="45"/>
        <v>263.35975370370579</v>
      </c>
      <c r="Y269" s="2" t="str">
        <f t="shared" ca="1" si="46"/>
        <v>Nợ quá hạn hơn 120 ngày có khả năng mất thanh toán</v>
      </c>
      <c r="Z269" s="42">
        <f t="shared" si="47"/>
        <v>46031</v>
      </c>
      <c r="AA269" s="42" t="str">
        <f t="shared" si="48"/>
        <v/>
      </c>
      <c r="AD269" s="2" t="str">
        <f>VLOOKUP($A269,MA_KH!$A:$Q,MA_KH!O$1,0)</f>
        <v>MEGA</v>
      </c>
      <c r="AE269" s="2" t="str">
        <f>VLOOKUP($A269,MA_KH!$A:$Q,MA_KH!P$1,0)</f>
        <v>CÔNG TY TNHH MM MEGA MARKET (VIỆT NAM)</v>
      </c>
      <c r="AG269" s="91" t="str">
        <f>Table13[[#This Row],[Số hóa đơn]]&amp;Table13[[#This Row],[Tổng giá trị]]</f>
        <v>000020225686777</v>
      </c>
    </row>
    <row r="270" spans="1:33" ht="25.5" customHeight="1" x14ac:dyDescent="0.2">
      <c r="A270" s="54" t="s">
        <v>16298</v>
      </c>
      <c r="B270" s="54" t="s">
        <v>7235</v>
      </c>
      <c r="C270" s="55" t="s">
        <v>16917</v>
      </c>
      <c r="D270" s="54" t="s">
        <v>16922</v>
      </c>
      <c r="E270" s="55">
        <f>IFERROR(VLOOKUP(AG270,Sheet3!B:F,5,0),Table1[[#This Row],[Ngày hạch toán]])</f>
        <v>46031</v>
      </c>
      <c r="F270" s="54" t="s">
        <v>19000</v>
      </c>
      <c r="G270" s="54" t="s">
        <v>16923</v>
      </c>
      <c r="H270" s="56">
        <v>4664450</v>
      </c>
      <c r="I270" s="63">
        <v>0</v>
      </c>
      <c r="J270" s="56">
        <v>373156</v>
      </c>
      <c r="K270" s="56">
        <v>5037606</v>
      </c>
      <c r="L270" s="64" t="s">
        <v>17236</v>
      </c>
      <c r="M270" s="6" t="str">
        <f>IFERROR(VLOOKUP(Table13[[#This Row],[Số hóa đơn]],'Chi tiết tt Mega gửi'!K:L,2,0),"")</f>
        <v/>
      </c>
      <c r="O270" s="32">
        <f>IF(Table13[[#This Row],[Phân loại]]="Tồn đầu kỳ",Table13[[#This Row],[Tổng giá trị]],0)</f>
        <v>0</v>
      </c>
      <c r="P270" s="7">
        <f>IF(Table13[[#This Row],[Số còn phải thu ĐK]]&lt;&gt;0,0,IF(Table13[[#This Row],[Phân loại]]="Bán hàng",Table13[[#This Row],[Tổng giá trị]],-Table13[[#This Row],[Tổng giá trị]]))</f>
        <v>5037606</v>
      </c>
      <c r="Q270" s="32">
        <f t="shared" si="44"/>
        <v>0</v>
      </c>
      <c r="R270" s="7">
        <f>Table13[[#This Row],[Số còn phải thu ĐK]]+Table13[[#This Row],[Giá Trị HD sau CK]]-Table13[[#This Row],[Số tiền đã thu]]</f>
        <v>5037606</v>
      </c>
      <c r="S270" s="6">
        <f>IF(Table13[[#This Row],[Ngày hóa đơn]]&lt;&gt;"",Table13[[#This Row],[Ngày hóa đơn]],IF(Table13[[#This Row],[Ngày hạch toán]]&lt;&gt;"",Table13[[#This Row],[Ngày hạch toán]],""))</f>
        <v>46031</v>
      </c>
      <c r="T270" s="7"/>
      <c r="U270" s="6">
        <f>IF(Table13[[#This Row],[Ngày tính CN]]="","",S270+T270)</f>
        <v>46031</v>
      </c>
      <c r="V270" s="32">
        <f ca="1">IF(Table13[[#This Row],[Hạn thanh toán]]="","",IF((U270-NOW())&lt;0,0,(U270-NOW())))</f>
        <v>0</v>
      </c>
      <c r="W270" s="32"/>
      <c r="X270" s="32">
        <f t="shared" ca="1" si="45"/>
        <v>263.35975370370579</v>
      </c>
      <c r="Y270" s="2" t="str">
        <f t="shared" ca="1" si="46"/>
        <v>Nợ quá hạn hơn 120 ngày có khả năng mất thanh toán</v>
      </c>
      <c r="Z270" s="42">
        <f t="shared" si="47"/>
        <v>46031</v>
      </c>
      <c r="AA270" s="42" t="str">
        <f t="shared" si="48"/>
        <v/>
      </c>
      <c r="AD270" s="2" t="str">
        <f>VLOOKUP($A270,MA_KH!$A:$Q,MA_KH!O$1,0)</f>
        <v>MEGA</v>
      </c>
      <c r="AE270" s="2" t="str">
        <f>VLOOKUP($A270,MA_KH!$A:$Q,MA_KH!P$1,0)</f>
        <v>CÔNG TY TNHH MM MEGA MARKET (VIỆT NAM)</v>
      </c>
      <c r="AG270" s="91" t="str">
        <f>Table13[[#This Row],[Số hóa đơn]]&amp;Table13[[#This Row],[Tổng giá trị]]</f>
        <v>000020235037606</v>
      </c>
    </row>
    <row r="271" spans="1:33" ht="25.5" customHeight="1" x14ac:dyDescent="0.2">
      <c r="A271" s="54" t="s">
        <v>16298</v>
      </c>
      <c r="B271" s="54" t="s">
        <v>7235</v>
      </c>
      <c r="C271" s="55" t="s">
        <v>16917</v>
      </c>
      <c r="D271" s="54" t="s">
        <v>16924</v>
      </c>
      <c r="E271" s="55">
        <f>IFERROR(VLOOKUP(AG271,Sheet3!B:F,5,0),Table1[[#This Row],[Ngày hạch toán]])</f>
        <v>46031</v>
      </c>
      <c r="F271" s="54" t="s">
        <v>19001</v>
      </c>
      <c r="G271" s="54" t="s">
        <v>16925</v>
      </c>
      <c r="H271" s="56">
        <v>10120600</v>
      </c>
      <c r="I271" s="63">
        <v>0</v>
      </c>
      <c r="J271" s="56">
        <v>809648</v>
      </c>
      <c r="K271" s="56">
        <v>10930248</v>
      </c>
      <c r="L271" s="64" t="s">
        <v>17236</v>
      </c>
      <c r="M271" s="6" t="str">
        <f>IFERROR(VLOOKUP(Table13[[#This Row],[Số hóa đơn]],'Chi tiết tt Mega gửi'!K:L,2,0),"")</f>
        <v/>
      </c>
      <c r="O271" s="32">
        <f>IF(Table13[[#This Row],[Phân loại]]="Tồn đầu kỳ",Table13[[#This Row],[Tổng giá trị]],0)</f>
        <v>0</v>
      </c>
      <c r="P271" s="7">
        <f>IF(Table13[[#This Row],[Số còn phải thu ĐK]]&lt;&gt;0,0,IF(Table13[[#This Row],[Phân loại]]="Bán hàng",Table13[[#This Row],[Tổng giá trị]],-Table13[[#This Row],[Tổng giá trị]]))</f>
        <v>10930248</v>
      </c>
      <c r="Q271" s="32">
        <f t="shared" si="44"/>
        <v>0</v>
      </c>
      <c r="R271" s="7">
        <f>Table13[[#This Row],[Số còn phải thu ĐK]]+Table13[[#This Row],[Giá Trị HD sau CK]]-Table13[[#This Row],[Số tiền đã thu]]</f>
        <v>10930248</v>
      </c>
      <c r="S271" s="6">
        <f>IF(Table13[[#This Row],[Ngày hóa đơn]]&lt;&gt;"",Table13[[#This Row],[Ngày hóa đơn]],IF(Table13[[#This Row],[Ngày hạch toán]]&lt;&gt;"",Table13[[#This Row],[Ngày hạch toán]],""))</f>
        <v>46031</v>
      </c>
      <c r="T271" s="7"/>
      <c r="U271" s="6">
        <f>IF(Table13[[#This Row],[Ngày tính CN]]="","",S271+T271)</f>
        <v>46031</v>
      </c>
      <c r="V271" s="32">
        <f ca="1">IF(Table13[[#This Row],[Hạn thanh toán]]="","",IF((U271-NOW())&lt;0,0,(U271-NOW())))</f>
        <v>0</v>
      </c>
      <c r="W271" s="32"/>
      <c r="X271" s="32">
        <f t="shared" ca="1" si="45"/>
        <v>263.35975370370579</v>
      </c>
      <c r="Y271" s="2" t="str">
        <f t="shared" ca="1" si="46"/>
        <v>Nợ quá hạn hơn 120 ngày có khả năng mất thanh toán</v>
      </c>
      <c r="Z271" s="42">
        <f t="shared" si="47"/>
        <v>46031</v>
      </c>
      <c r="AA271" s="42" t="str">
        <f t="shared" si="48"/>
        <v/>
      </c>
      <c r="AD271" s="2" t="str">
        <f>VLOOKUP($A271,MA_KH!$A:$Q,MA_KH!O$1,0)</f>
        <v>MEGA</v>
      </c>
      <c r="AE271" s="2" t="str">
        <f>VLOOKUP($A271,MA_KH!$A:$Q,MA_KH!P$1,0)</f>
        <v>CÔNG TY TNHH MM MEGA MARKET (VIỆT NAM)</v>
      </c>
      <c r="AG271" s="91" t="str">
        <f>Table13[[#This Row],[Số hóa đơn]]&amp;Table13[[#This Row],[Tổng giá trị]]</f>
        <v>0000202410930248</v>
      </c>
    </row>
    <row r="272" spans="1:33" ht="25.5" customHeight="1" x14ac:dyDescent="0.2">
      <c r="A272" s="54" t="s">
        <v>16303</v>
      </c>
      <c r="B272" s="54" t="s">
        <v>102</v>
      </c>
      <c r="C272" s="55" t="s">
        <v>16917</v>
      </c>
      <c r="D272" s="54" t="s">
        <v>16926</v>
      </c>
      <c r="E272" s="55">
        <f>IFERROR(VLOOKUP(AG272,Sheet3!B:F,5,0),Table1[[#This Row],[Ngày hạch toán]])</f>
        <v>46031</v>
      </c>
      <c r="F272" s="54" t="s">
        <v>19002</v>
      </c>
      <c r="G272" s="54" t="s">
        <v>16928</v>
      </c>
      <c r="H272" s="56">
        <v>911240</v>
      </c>
      <c r="I272" s="63">
        <v>0</v>
      </c>
      <c r="J272" s="56">
        <v>72899</v>
      </c>
      <c r="K272" s="56">
        <v>984139</v>
      </c>
      <c r="L272" s="64" t="s">
        <v>17236</v>
      </c>
      <c r="M272" s="6" t="str">
        <f>IFERROR(VLOOKUP(Table13[[#This Row],[Số hóa đơn]],'Chi tiết tt Mega gửi'!K:L,2,0),"")</f>
        <v/>
      </c>
      <c r="O272" s="32">
        <f>IF(Table13[[#This Row],[Phân loại]]="Tồn đầu kỳ",Table13[[#This Row],[Tổng giá trị]],0)</f>
        <v>0</v>
      </c>
      <c r="P272" s="7">
        <f>IF(Table13[[#This Row],[Số còn phải thu ĐK]]&lt;&gt;0,0,IF(Table13[[#This Row],[Phân loại]]="Bán hàng",Table13[[#This Row],[Tổng giá trị]],-Table13[[#This Row],[Tổng giá trị]]))</f>
        <v>984139</v>
      </c>
      <c r="Q272" s="32">
        <f t="shared" si="44"/>
        <v>0</v>
      </c>
      <c r="R272" s="7">
        <f>Table13[[#This Row],[Số còn phải thu ĐK]]+Table13[[#This Row],[Giá Trị HD sau CK]]-Table13[[#This Row],[Số tiền đã thu]]</f>
        <v>984139</v>
      </c>
      <c r="S272" s="6">
        <f>IF(Table13[[#This Row],[Ngày hóa đơn]]&lt;&gt;"",Table13[[#This Row],[Ngày hóa đơn]],IF(Table13[[#This Row],[Ngày hạch toán]]&lt;&gt;"",Table13[[#This Row],[Ngày hạch toán]],""))</f>
        <v>46031</v>
      </c>
      <c r="T272" s="7"/>
      <c r="U272" s="6">
        <f>IF(Table13[[#This Row],[Ngày tính CN]]="","",S272+T272)</f>
        <v>46031</v>
      </c>
      <c r="V272" s="32">
        <f ca="1">IF(Table13[[#This Row],[Hạn thanh toán]]="","",IF((U272-NOW())&lt;0,0,(U272-NOW())))</f>
        <v>0</v>
      </c>
      <c r="W272" s="32"/>
      <c r="X272" s="32">
        <f t="shared" ca="1" si="45"/>
        <v>263.35975370370579</v>
      </c>
      <c r="Y272" s="2" t="str">
        <f t="shared" ca="1" si="46"/>
        <v>Nợ quá hạn hơn 120 ngày có khả năng mất thanh toán</v>
      </c>
      <c r="Z272" s="42">
        <f t="shared" si="47"/>
        <v>46031</v>
      </c>
      <c r="AA272" s="42" t="str">
        <f t="shared" si="48"/>
        <v/>
      </c>
      <c r="AD272" s="2" t="str">
        <f>VLOOKUP($A272,MA_KH!$A:$Q,MA_KH!O$1,0)</f>
        <v>MEGA</v>
      </c>
      <c r="AE272" s="2" t="str">
        <f>VLOOKUP($A272,MA_KH!$A:$Q,MA_KH!P$1,0)</f>
        <v>CÔNG TY TNHH MM MEGA MARKET (VIỆT NAM)</v>
      </c>
      <c r="AG272" s="91" t="str">
        <f>Table13[[#This Row],[Số hóa đơn]]&amp;Table13[[#This Row],[Tổng giá trị]]</f>
        <v>00002695984139</v>
      </c>
    </row>
    <row r="273" spans="1:33" ht="25.5" customHeight="1" x14ac:dyDescent="0.2">
      <c r="A273" s="54" t="s">
        <v>16303</v>
      </c>
      <c r="B273" s="54" t="s">
        <v>102</v>
      </c>
      <c r="C273" s="55" t="s">
        <v>16917</v>
      </c>
      <c r="D273" s="54" t="s">
        <v>16929</v>
      </c>
      <c r="E273" s="55">
        <f>IFERROR(VLOOKUP(AG273,Sheet3!B:F,5,0),Table1[[#This Row],[Ngày hạch toán]])</f>
        <v>46031</v>
      </c>
      <c r="F273" s="54" t="s">
        <v>19003</v>
      </c>
      <c r="G273" s="54" t="s">
        <v>16930</v>
      </c>
      <c r="H273" s="56">
        <v>1116060</v>
      </c>
      <c r="I273" s="63">
        <v>0</v>
      </c>
      <c r="J273" s="56">
        <v>89285</v>
      </c>
      <c r="K273" s="56">
        <v>1205345</v>
      </c>
      <c r="L273" s="64" t="s">
        <v>17236</v>
      </c>
      <c r="M273" s="6" t="str">
        <f>IFERROR(VLOOKUP(Table13[[#This Row],[Số hóa đơn]],'Chi tiết tt Mega gửi'!K:L,2,0),"")</f>
        <v/>
      </c>
      <c r="O273" s="32">
        <f>IF(Table13[[#This Row],[Phân loại]]="Tồn đầu kỳ",Table13[[#This Row],[Tổng giá trị]],0)</f>
        <v>0</v>
      </c>
      <c r="P273" s="7">
        <f>IF(Table13[[#This Row],[Số còn phải thu ĐK]]&lt;&gt;0,0,IF(Table13[[#This Row],[Phân loại]]="Bán hàng",Table13[[#This Row],[Tổng giá trị]],-Table13[[#This Row],[Tổng giá trị]]))</f>
        <v>1205345</v>
      </c>
      <c r="Q273" s="32">
        <f t="shared" si="44"/>
        <v>0</v>
      </c>
      <c r="R273" s="7">
        <f>Table13[[#This Row],[Số còn phải thu ĐK]]+Table13[[#This Row],[Giá Trị HD sau CK]]-Table13[[#This Row],[Số tiền đã thu]]</f>
        <v>1205345</v>
      </c>
      <c r="S273" s="6">
        <f>IF(Table13[[#This Row],[Ngày hóa đơn]]&lt;&gt;"",Table13[[#This Row],[Ngày hóa đơn]],IF(Table13[[#This Row],[Ngày hạch toán]]&lt;&gt;"",Table13[[#This Row],[Ngày hạch toán]],""))</f>
        <v>46031</v>
      </c>
      <c r="T273" s="7"/>
      <c r="U273" s="6">
        <f>IF(Table13[[#This Row],[Ngày tính CN]]="","",S273+T273)</f>
        <v>46031</v>
      </c>
      <c r="V273" s="32">
        <f ca="1">IF(Table13[[#This Row],[Hạn thanh toán]]="","",IF((U273-NOW())&lt;0,0,(U273-NOW())))</f>
        <v>0</v>
      </c>
      <c r="W273" s="32"/>
      <c r="X273" s="32">
        <f t="shared" ca="1" si="45"/>
        <v>263.35975370370579</v>
      </c>
      <c r="Y273" s="2" t="str">
        <f t="shared" ca="1" si="46"/>
        <v>Nợ quá hạn hơn 120 ngày có khả năng mất thanh toán</v>
      </c>
      <c r="Z273" s="42">
        <f t="shared" si="47"/>
        <v>46031</v>
      </c>
      <c r="AA273" s="42" t="str">
        <f t="shared" si="48"/>
        <v/>
      </c>
      <c r="AD273" s="2" t="str">
        <f>VLOOKUP($A273,MA_KH!$A:$Q,MA_KH!O$1,0)</f>
        <v>MEGA</v>
      </c>
      <c r="AE273" s="2" t="str">
        <f>VLOOKUP($A273,MA_KH!$A:$Q,MA_KH!P$1,0)</f>
        <v>CÔNG TY TNHH MM MEGA MARKET (VIỆT NAM)</v>
      </c>
      <c r="AG273" s="91" t="str">
        <f>Table13[[#This Row],[Số hóa đơn]]&amp;Table13[[#This Row],[Tổng giá trị]]</f>
        <v>000026961205345</v>
      </c>
    </row>
    <row r="274" spans="1:33" ht="25.5" customHeight="1" x14ac:dyDescent="0.2">
      <c r="A274" s="54" t="s">
        <v>16303</v>
      </c>
      <c r="B274" s="54" t="s">
        <v>102</v>
      </c>
      <c r="C274" s="55" t="s">
        <v>16917</v>
      </c>
      <c r="D274" s="54" t="s">
        <v>16931</v>
      </c>
      <c r="E274" s="55">
        <f>IFERROR(VLOOKUP(AG274,Sheet3!B:F,5,0),Table1[[#This Row],[Ngày hạch toán]])</f>
        <v>46031</v>
      </c>
      <c r="F274" s="54" t="s">
        <v>19004</v>
      </c>
      <c r="G274" s="54" t="s">
        <v>16932</v>
      </c>
      <c r="H274" s="56">
        <v>932890</v>
      </c>
      <c r="I274" s="63">
        <v>0</v>
      </c>
      <c r="J274" s="56">
        <v>74631</v>
      </c>
      <c r="K274" s="56">
        <v>1007521</v>
      </c>
      <c r="L274" s="64" t="s">
        <v>17236</v>
      </c>
      <c r="M274" s="6" t="str">
        <f>IFERROR(VLOOKUP(Table13[[#This Row],[Số hóa đơn]],'Chi tiết tt Mega gửi'!K:L,2,0),"")</f>
        <v/>
      </c>
      <c r="O274" s="32">
        <f>IF(Table13[[#This Row],[Phân loại]]="Tồn đầu kỳ",Table13[[#This Row],[Tổng giá trị]],0)</f>
        <v>0</v>
      </c>
      <c r="P274" s="7">
        <f>IF(Table13[[#This Row],[Số còn phải thu ĐK]]&lt;&gt;0,0,IF(Table13[[#This Row],[Phân loại]]="Bán hàng",Table13[[#This Row],[Tổng giá trị]],-Table13[[#This Row],[Tổng giá trị]]))</f>
        <v>1007521</v>
      </c>
      <c r="Q274" s="32">
        <f t="shared" si="44"/>
        <v>0</v>
      </c>
      <c r="R274" s="7">
        <f>Table13[[#This Row],[Số còn phải thu ĐK]]+Table13[[#This Row],[Giá Trị HD sau CK]]-Table13[[#This Row],[Số tiền đã thu]]</f>
        <v>1007521</v>
      </c>
      <c r="S274" s="6">
        <f>IF(Table13[[#This Row],[Ngày hóa đơn]]&lt;&gt;"",Table13[[#This Row],[Ngày hóa đơn]],IF(Table13[[#This Row],[Ngày hạch toán]]&lt;&gt;"",Table13[[#This Row],[Ngày hạch toán]],""))</f>
        <v>46031</v>
      </c>
      <c r="T274" s="7"/>
      <c r="U274" s="6">
        <f>IF(Table13[[#This Row],[Ngày tính CN]]="","",S274+T274)</f>
        <v>46031</v>
      </c>
      <c r="V274" s="32">
        <f ca="1">IF(Table13[[#This Row],[Hạn thanh toán]]="","",IF((U274-NOW())&lt;0,0,(U274-NOW())))</f>
        <v>0</v>
      </c>
      <c r="W274" s="32"/>
      <c r="X274" s="32">
        <f t="shared" ca="1" si="45"/>
        <v>263.35975370370579</v>
      </c>
      <c r="Y274" s="2" t="str">
        <f t="shared" ca="1" si="46"/>
        <v>Nợ quá hạn hơn 120 ngày có khả năng mất thanh toán</v>
      </c>
      <c r="Z274" s="42">
        <f t="shared" si="47"/>
        <v>46031</v>
      </c>
      <c r="AA274" s="42" t="str">
        <f t="shared" si="48"/>
        <v/>
      </c>
      <c r="AD274" s="2" t="str">
        <f>VLOOKUP($A274,MA_KH!$A:$Q,MA_KH!O$1,0)</f>
        <v>MEGA</v>
      </c>
      <c r="AE274" s="2" t="str">
        <f>VLOOKUP($A274,MA_KH!$A:$Q,MA_KH!P$1,0)</f>
        <v>CÔNG TY TNHH MM MEGA MARKET (VIỆT NAM)</v>
      </c>
      <c r="AG274" s="91" t="str">
        <f>Table13[[#This Row],[Số hóa đơn]]&amp;Table13[[#This Row],[Tổng giá trị]]</f>
        <v>000026971007521</v>
      </c>
    </row>
    <row r="275" spans="1:33" ht="25.5" customHeight="1" x14ac:dyDescent="0.2">
      <c r="A275" s="54" t="s">
        <v>16303</v>
      </c>
      <c r="B275" s="54" t="s">
        <v>102</v>
      </c>
      <c r="C275" s="55" t="s">
        <v>16917</v>
      </c>
      <c r="D275" s="54" t="s">
        <v>16933</v>
      </c>
      <c r="E275" s="55">
        <f>IFERROR(VLOOKUP(AG275,Sheet3!B:F,5,0),Table1[[#This Row],[Ngày hạch toán]])</f>
        <v>46031</v>
      </c>
      <c r="F275" s="54" t="s">
        <v>19005</v>
      </c>
      <c r="G275" s="54" t="s">
        <v>16934</v>
      </c>
      <c r="H275" s="56">
        <v>558030</v>
      </c>
      <c r="I275" s="63">
        <v>0</v>
      </c>
      <c r="J275" s="56">
        <v>44642</v>
      </c>
      <c r="K275" s="56">
        <v>602672</v>
      </c>
      <c r="L275" s="64" t="s">
        <v>17236</v>
      </c>
      <c r="M275" s="6" t="str">
        <f>IFERROR(VLOOKUP(Table13[[#This Row],[Số hóa đơn]],'Chi tiết tt Mega gửi'!K:L,2,0),"")</f>
        <v/>
      </c>
      <c r="O275" s="32">
        <f>IF(Table13[[#This Row],[Phân loại]]="Tồn đầu kỳ",Table13[[#This Row],[Tổng giá trị]],0)</f>
        <v>0</v>
      </c>
      <c r="P275" s="7">
        <f>IF(Table13[[#This Row],[Số còn phải thu ĐK]]&lt;&gt;0,0,IF(Table13[[#This Row],[Phân loại]]="Bán hàng",Table13[[#This Row],[Tổng giá trị]],-Table13[[#This Row],[Tổng giá trị]]))</f>
        <v>602672</v>
      </c>
      <c r="Q275" s="32">
        <f t="shared" si="44"/>
        <v>0</v>
      </c>
      <c r="R275" s="7">
        <f>Table13[[#This Row],[Số còn phải thu ĐK]]+Table13[[#This Row],[Giá Trị HD sau CK]]-Table13[[#This Row],[Số tiền đã thu]]</f>
        <v>602672</v>
      </c>
      <c r="S275" s="6">
        <f>IF(Table13[[#This Row],[Ngày hóa đơn]]&lt;&gt;"",Table13[[#This Row],[Ngày hóa đơn]],IF(Table13[[#This Row],[Ngày hạch toán]]&lt;&gt;"",Table13[[#This Row],[Ngày hạch toán]],""))</f>
        <v>46031</v>
      </c>
      <c r="T275" s="7"/>
      <c r="U275" s="6">
        <f>IF(Table13[[#This Row],[Ngày tính CN]]="","",S275+T275)</f>
        <v>46031</v>
      </c>
      <c r="V275" s="32">
        <f ca="1">IF(Table13[[#This Row],[Hạn thanh toán]]="","",IF((U275-NOW())&lt;0,0,(U275-NOW())))</f>
        <v>0</v>
      </c>
      <c r="W275" s="32"/>
      <c r="X275" s="32">
        <f t="shared" ca="1" si="45"/>
        <v>263.35975370370579</v>
      </c>
      <c r="Y275" s="2" t="str">
        <f t="shared" ca="1" si="46"/>
        <v>Nợ quá hạn hơn 120 ngày có khả năng mất thanh toán</v>
      </c>
      <c r="Z275" s="42">
        <f t="shared" si="47"/>
        <v>46031</v>
      </c>
      <c r="AA275" s="42" t="str">
        <f t="shared" si="48"/>
        <v/>
      </c>
      <c r="AD275" s="2" t="str">
        <f>VLOOKUP($A275,MA_KH!$A:$Q,MA_KH!O$1,0)</f>
        <v>MEGA</v>
      </c>
      <c r="AE275" s="2" t="str">
        <f>VLOOKUP($A275,MA_KH!$A:$Q,MA_KH!P$1,0)</f>
        <v>CÔNG TY TNHH MM MEGA MARKET (VIỆT NAM)</v>
      </c>
      <c r="AG275" s="91" t="str">
        <f>Table13[[#This Row],[Số hóa đơn]]&amp;Table13[[#This Row],[Tổng giá trị]]</f>
        <v>00002698602672</v>
      </c>
    </row>
    <row r="276" spans="1:33" ht="25.5" customHeight="1" x14ac:dyDescent="0.2">
      <c r="A276" s="54" t="s">
        <v>16303</v>
      </c>
      <c r="B276" s="54" t="s">
        <v>102</v>
      </c>
      <c r="C276" s="55" t="s">
        <v>16917</v>
      </c>
      <c r="D276" s="54" t="s">
        <v>16935</v>
      </c>
      <c r="E276" s="55">
        <f>IFERROR(VLOOKUP(AG276,Sheet3!B:F,5,0),Table1[[#This Row],[Ngày hạch toán]])</f>
        <v>46031</v>
      </c>
      <c r="F276" s="54" t="s">
        <v>19006</v>
      </c>
      <c r="G276" s="54" t="s">
        <v>16936</v>
      </c>
      <c r="H276" s="56">
        <v>911240</v>
      </c>
      <c r="I276" s="63">
        <v>0</v>
      </c>
      <c r="J276" s="56">
        <v>72899</v>
      </c>
      <c r="K276" s="56">
        <v>984139</v>
      </c>
      <c r="L276" s="64" t="s">
        <v>17236</v>
      </c>
      <c r="M276" s="6" t="str">
        <f>IFERROR(VLOOKUP(Table13[[#This Row],[Số hóa đơn]],'Chi tiết tt Mega gửi'!K:L,2,0),"")</f>
        <v/>
      </c>
      <c r="O276" s="32">
        <f>IF(Table13[[#This Row],[Phân loại]]="Tồn đầu kỳ",Table13[[#This Row],[Tổng giá trị]],0)</f>
        <v>0</v>
      </c>
      <c r="P276" s="7">
        <f>IF(Table13[[#This Row],[Số còn phải thu ĐK]]&lt;&gt;0,0,IF(Table13[[#This Row],[Phân loại]]="Bán hàng",Table13[[#This Row],[Tổng giá trị]],-Table13[[#This Row],[Tổng giá trị]]))</f>
        <v>984139</v>
      </c>
      <c r="Q276" s="32">
        <f t="shared" si="44"/>
        <v>0</v>
      </c>
      <c r="R276" s="7">
        <f>Table13[[#This Row],[Số còn phải thu ĐK]]+Table13[[#This Row],[Giá Trị HD sau CK]]-Table13[[#This Row],[Số tiền đã thu]]</f>
        <v>984139</v>
      </c>
      <c r="S276" s="6">
        <f>IF(Table13[[#This Row],[Ngày hóa đơn]]&lt;&gt;"",Table13[[#This Row],[Ngày hóa đơn]],IF(Table13[[#This Row],[Ngày hạch toán]]&lt;&gt;"",Table13[[#This Row],[Ngày hạch toán]],""))</f>
        <v>46031</v>
      </c>
      <c r="T276" s="7"/>
      <c r="U276" s="6">
        <f>IF(Table13[[#This Row],[Ngày tính CN]]="","",S276+T276)</f>
        <v>46031</v>
      </c>
      <c r="V276" s="32">
        <f ca="1">IF(Table13[[#This Row],[Hạn thanh toán]]="","",IF((U276-NOW())&lt;0,0,(U276-NOW())))</f>
        <v>0</v>
      </c>
      <c r="W276" s="32"/>
      <c r="X276" s="32">
        <f t="shared" ca="1" si="45"/>
        <v>263.35975370370579</v>
      </c>
      <c r="Y276" s="2" t="str">
        <f t="shared" ca="1" si="46"/>
        <v>Nợ quá hạn hơn 120 ngày có khả năng mất thanh toán</v>
      </c>
      <c r="Z276" s="42">
        <f t="shared" si="47"/>
        <v>46031</v>
      </c>
      <c r="AA276" s="42" t="str">
        <f t="shared" si="48"/>
        <v/>
      </c>
      <c r="AD276" s="2" t="str">
        <f>VLOOKUP($A276,MA_KH!$A:$Q,MA_KH!O$1,0)</f>
        <v>MEGA</v>
      </c>
      <c r="AE276" s="2" t="str">
        <f>VLOOKUP($A276,MA_KH!$A:$Q,MA_KH!P$1,0)</f>
        <v>CÔNG TY TNHH MM MEGA MARKET (VIỆT NAM)</v>
      </c>
      <c r="AG276" s="91" t="str">
        <f>Table13[[#This Row],[Số hóa đơn]]&amp;Table13[[#This Row],[Tổng giá trị]]</f>
        <v>00002699984139</v>
      </c>
    </row>
    <row r="277" spans="1:33" ht="25.5" customHeight="1" x14ac:dyDescent="0.2">
      <c r="A277" s="54" t="s">
        <v>16303</v>
      </c>
      <c r="B277" s="54" t="s">
        <v>102</v>
      </c>
      <c r="C277" s="55" t="s">
        <v>16917</v>
      </c>
      <c r="D277" s="54" t="s">
        <v>16937</v>
      </c>
      <c r="E277" s="55">
        <f>IFERROR(VLOOKUP(AG277,Sheet3!B:F,5,0),Table1[[#This Row],[Ngày hạch toán]])</f>
        <v>46031</v>
      </c>
      <c r="F277" s="54" t="s">
        <v>19007</v>
      </c>
      <c r="G277" s="54" t="s">
        <v>16938</v>
      </c>
      <c r="H277" s="56">
        <v>4664450</v>
      </c>
      <c r="I277" s="63">
        <v>0</v>
      </c>
      <c r="J277" s="56">
        <v>373156</v>
      </c>
      <c r="K277" s="56">
        <v>5037606</v>
      </c>
      <c r="L277" s="64" t="s">
        <v>17236</v>
      </c>
      <c r="M277" s="6" t="str">
        <f>IFERROR(VLOOKUP(Table13[[#This Row],[Số hóa đơn]],'Chi tiết tt Mega gửi'!K:L,2,0),"")</f>
        <v/>
      </c>
      <c r="O277" s="32">
        <f>IF(Table13[[#This Row],[Phân loại]]="Tồn đầu kỳ",Table13[[#This Row],[Tổng giá trị]],0)</f>
        <v>0</v>
      </c>
      <c r="P277" s="7">
        <f>IF(Table13[[#This Row],[Số còn phải thu ĐK]]&lt;&gt;0,0,IF(Table13[[#This Row],[Phân loại]]="Bán hàng",Table13[[#This Row],[Tổng giá trị]],-Table13[[#This Row],[Tổng giá trị]]))</f>
        <v>5037606</v>
      </c>
      <c r="Q277" s="32">
        <f t="shared" si="44"/>
        <v>0</v>
      </c>
      <c r="R277" s="7">
        <f>Table13[[#This Row],[Số còn phải thu ĐK]]+Table13[[#This Row],[Giá Trị HD sau CK]]-Table13[[#This Row],[Số tiền đã thu]]</f>
        <v>5037606</v>
      </c>
      <c r="S277" s="6">
        <f>IF(Table13[[#This Row],[Ngày hóa đơn]]&lt;&gt;"",Table13[[#This Row],[Ngày hóa đơn]],IF(Table13[[#This Row],[Ngày hạch toán]]&lt;&gt;"",Table13[[#This Row],[Ngày hạch toán]],""))</f>
        <v>46031</v>
      </c>
      <c r="T277" s="7"/>
      <c r="U277" s="6">
        <f>IF(Table13[[#This Row],[Ngày tính CN]]="","",S277+T277)</f>
        <v>46031</v>
      </c>
      <c r="V277" s="32">
        <f ca="1">IF(Table13[[#This Row],[Hạn thanh toán]]="","",IF((U277-NOW())&lt;0,0,(U277-NOW())))</f>
        <v>0</v>
      </c>
      <c r="W277" s="32"/>
      <c r="X277" s="32">
        <f t="shared" ca="1" si="45"/>
        <v>263.35975370370579</v>
      </c>
      <c r="Y277" s="2" t="str">
        <f t="shared" ca="1" si="46"/>
        <v>Nợ quá hạn hơn 120 ngày có khả năng mất thanh toán</v>
      </c>
      <c r="Z277" s="42">
        <f t="shared" si="47"/>
        <v>46031</v>
      </c>
      <c r="AA277" s="42" t="str">
        <f t="shared" si="48"/>
        <v/>
      </c>
      <c r="AD277" s="2" t="str">
        <f>VLOOKUP($A277,MA_KH!$A:$Q,MA_KH!O$1,0)</f>
        <v>MEGA</v>
      </c>
      <c r="AE277" s="2" t="str">
        <f>VLOOKUP($A277,MA_KH!$A:$Q,MA_KH!P$1,0)</f>
        <v>CÔNG TY TNHH MM MEGA MARKET (VIỆT NAM)</v>
      </c>
      <c r="AG277" s="91" t="str">
        <f>Table13[[#This Row],[Số hóa đơn]]&amp;Table13[[#This Row],[Tổng giá trị]]</f>
        <v>000027005037606</v>
      </c>
    </row>
    <row r="278" spans="1:33" ht="25.5" customHeight="1" x14ac:dyDescent="0.2">
      <c r="A278" s="54" t="s">
        <v>16303</v>
      </c>
      <c r="B278" s="54" t="s">
        <v>102</v>
      </c>
      <c r="C278" s="55" t="s">
        <v>16917</v>
      </c>
      <c r="D278" s="54" t="s">
        <v>16939</v>
      </c>
      <c r="E278" s="55">
        <f>IFERROR(VLOOKUP(AG278,Sheet3!B:F,5,0),Table1[[#This Row],[Ngày hạch toán]])</f>
        <v>46031</v>
      </c>
      <c r="F278" s="54" t="s">
        <v>19008</v>
      </c>
      <c r="G278" s="54" t="s">
        <v>16940</v>
      </c>
      <c r="H278" s="56">
        <v>2024120</v>
      </c>
      <c r="I278" s="63">
        <v>0</v>
      </c>
      <c r="J278" s="56">
        <v>161930</v>
      </c>
      <c r="K278" s="56">
        <v>2186050</v>
      </c>
      <c r="L278" s="64" t="s">
        <v>17236</v>
      </c>
      <c r="M278" s="6" t="str">
        <f>IFERROR(VLOOKUP(Table13[[#This Row],[Số hóa đơn]],'Chi tiết tt Mega gửi'!K:L,2,0),"")</f>
        <v/>
      </c>
      <c r="O278" s="32">
        <f>IF(Table13[[#This Row],[Phân loại]]="Tồn đầu kỳ",Table13[[#This Row],[Tổng giá trị]],0)</f>
        <v>0</v>
      </c>
      <c r="P278" s="7">
        <f>IF(Table13[[#This Row],[Số còn phải thu ĐK]]&lt;&gt;0,0,IF(Table13[[#This Row],[Phân loại]]="Bán hàng",Table13[[#This Row],[Tổng giá trị]],-Table13[[#This Row],[Tổng giá trị]]))</f>
        <v>2186050</v>
      </c>
      <c r="Q278" s="32">
        <f t="shared" si="44"/>
        <v>0</v>
      </c>
      <c r="R278" s="7">
        <f>Table13[[#This Row],[Số còn phải thu ĐK]]+Table13[[#This Row],[Giá Trị HD sau CK]]-Table13[[#This Row],[Số tiền đã thu]]</f>
        <v>2186050</v>
      </c>
      <c r="S278" s="6">
        <f>IF(Table13[[#This Row],[Ngày hóa đơn]]&lt;&gt;"",Table13[[#This Row],[Ngày hóa đơn]],IF(Table13[[#This Row],[Ngày hạch toán]]&lt;&gt;"",Table13[[#This Row],[Ngày hạch toán]],""))</f>
        <v>46031</v>
      </c>
      <c r="T278" s="7"/>
      <c r="U278" s="6">
        <f>IF(Table13[[#This Row],[Ngày tính CN]]="","",S278+T278)</f>
        <v>46031</v>
      </c>
      <c r="V278" s="32">
        <f ca="1">IF(Table13[[#This Row],[Hạn thanh toán]]="","",IF((U278-NOW())&lt;0,0,(U278-NOW())))</f>
        <v>0</v>
      </c>
      <c r="W278" s="32"/>
      <c r="X278" s="32">
        <f t="shared" ca="1" si="45"/>
        <v>263.35975370370579</v>
      </c>
      <c r="Y278" s="2" t="str">
        <f t="shared" ca="1" si="46"/>
        <v>Nợ quá hạn hơn 120 ngày có khả năng mất thanh toán</v>
      </c>
      <c r="Z278" s="42">
        <f t="shared" si="47"/>
        <v>46031</v>
      </c>
      <c r="AA278" s="42" t="str">
        <f t="shared" si="48"/>
        <v/>
      </c>
      <c r="AD278" s="2" t="str">
        <f>VLOOKUP($A278,MA_KH!$A:$Q,MA_KH!O$1,0)</f>
        <v>MEGA</v>
      </c>
      <c r="AE278" s="2" t="str">
        <f>VLOOKUP($A278,MA_KH!$A:$Q,MA_KH!P$1,0)</f>
        <v>CÔNG TY TNHH MM MEGA MARKET (VIỆT NAM)</v>
      </c>
      <c r="AG278" s="91" t="str">
        <f>Table13[[#This Row],[Số hóa đơn]]&amp;Table13[[#This Row],[Tổng giá trị]]</f>
        <v>000027012186050</v>
      </c>
    </row>
    <row r="279" spans="1:33" ht="25.5" customHeight="1" x14ac:dyDescent="0.2">
      <c r="A279" s="54" t="s">
        <v>16294</v>
      </c>
      <c r="B279" s="54" t="s">
        <v>259</v>
      </c>
      <c r="C279" s="55" t="s">
        <v>16941</v>
      </c>
      <c r="D279" s="54" t="s">
        <v>16942</v>
      </c>
      <c r="E279" s="55">
        <f>IFERROR(VLOOKUP(AG279,Sheet3!B:F,5,0),Table1[[#This Row],[Ngày hạch toán]])</f>
        <v>46032</v>
      </c>
      <c r="F279" s="54" t="s">
        <v>19009</v>
      </c>
      <c r="G279" s="54" t="s">
        <v>16943</v>
      </c>
      <c r="H279" s="56">
        <v>5554040</v>
      </c>
      <c r="I279" s="63">
        <v>0</v>
      </c>
      <c r="J279" s="56">
        <v>444323</v>
      </c>
      <c r="K279" s="56">
        <v>5998363</v>
      </c>
      <c r="L279" s="64" t="s">
        <v>17236</v>
      </c>
      <c r="M279" s="6" t="str">
        <f>IFERROR(VLOOKUP(Table13[[#This Row],[Số hóa đơn]],'Chi tiết tt Mega gửi'!K:L,2,0),"")</f>
        <v/>
      </c>
      <c r="O279" s="32">
        <f>IF(Table13[[#This Row],[Phân loại]]="Tồn đầu kỳ",Table13[[#This Row],[Tổng giá trị]],0)</f>
        <v>0</v>
      </c>
      <c r="P279" s="7">
        <f>IF(Table13[[#This Row],[Số còn phải thu ĐK]]&lt;&gt;0,0,IF(Table13[[#This Row],[Phân loại]]="Bán hàng",Table13[[#This Row],[Tổng giá trị]],-Table13[[#This Row],[Tổng giá trị]]))</f>
        <v>5998363</v>
      </c>
      <c r="Q279" s="32">
        <f t="shared" si="44"/>
        <v>0</v>
      </c>
      <c r="R279" s="7">
        <f>Table13[[#This Row],[Số còn phải thu ĐK]]+Table13[[#This Row],[Giá Trị HD sau CK]]-Table13[[#This Row],[Số tiền đã thu]]</f>
        <v>5998363</v>
      </c>
      <c r="S279" s="6">
        <f>IF(Table13[[#This Row],[Ngày hóa đơn]]&lt;&gt;"",Table13[[#This Row],[Ngày hóa đơn]],IF(Table13[[#This Row],[Ngày hạch toán]]&lt;&gt;"",Table13[[#This Row],[Ngày hạch toán]],""))</f>
        <v>46032</v>
      </c>
      <c r="T279" s="7"/>
      <c r="U279" s="6">
        <f>IF(Table13[[#This Row],[Ngày tính CN]]="","",S279+T279)</f>
        <v>46032</v>
      </c>
      <c r="V279" s="32">
        <f ca="1">IF(Table13[[#This Row],[Hạn thanh toán]]="","",IF((U279-NOW())&lt;0,0,(U279-NOW())))</f>
        <v>0</v>
      </c>
      <c r="W279" s="32"/>
      <c r="X279" s="32">
        <f t="shared" ca="1" si="45"/>
        <v>262.35975370370579</v>
      </c>
      <c r="Y279" s="2" t="str">
        <f t="shared" ca="1" si="46"/>
        <v>Nợ quá hạn hơn 120 ngày có khả năng mất thanh toán</v>
      </c>
      <c r="Z279" s="42">
        <f t="shared" si="47"/>
        <v>46032</v>
      </c>
      <c r="AA279" s="42" t="str">
        <f t="shared" si="48"/>
        <v/>
      </c>
      <c r="AD279" s="2" t="str">
        <f>VLOOKUP($A279,MA_KH!$A:$Q,MA_KH!O$1,0)</f>
        <v>MEGA</v>
      </c>
      <c r="AE279" s="2" t="str">
        <f>VLOOKUP($A279,MA_KH!$A:$Q,MA_KH!P$1,0)</f>
        <v>CÔNG TY TNHH MM MEGA MARKET (VIỆT NAM)</v>
      </c>
      <c r="AG279" s="91" t="str">
        <f>Table13[[#This Row],[Số hóa đơn]]&amp;Table13[[#This Row],[Tổng giá trị]]</f>
        <v>000020195998363</v>
      </c>
    </row>
    <row r="280" spans="1:33" ht="25.5" customHeight="1" x14ac:dyDescent="0.2">
      <c r="A280" s="54" t="s">
        <v>16294</v>
      </c>
      <c r="B280" s="54" t="s">
        <v>259</v>
      </c>
      <c r="C280" s="55" t="s">
        <v>16941</v>
      </c>
      <c r="D280" s="54" t="s">
        <v>16944</v>
      </c>
      <c r="E280" s="55">
        <f>IFERROR(VLOOKUP(AG280,Sheet3!B:F,5,0),Table1[[#This Row],[Ngày hạch toán]])</f>
        <v>46032</v>
      </c>
      <c r="F280" s="54" t="s">
        <v>19010</v>
      </c>
      <c r="G280" s="54" t="s">
        <v>16945</v>
      </c>
      <c r="H280" s="56">
        <v>3451650</v>
      </c>
      <c r="I280" s="63">
        <v>0</v>
      </c>
      <c r="J280" s="56">
        <v>276132</v>
      </c>
      <c r="K280" s="56">
        <v>3727782</v>
      </c>
      <c r="L280" s="64" t="s">
        <v>17236</v>
      </c>
      <c r="M280" s="6" t="str">
        <f>IFERROR(VLOOKUP(Table13[[#This Row],[Số hóa đơn]],'Chi tiết tt Mega gửi'!K:L,2,0),"")</f>
        <v/>
      </c>
      <c r="O280" s="32">
        <f>IF(Table13[[#This Row],[Phân loại]]="Tồn đầu kỳ",Table13[[#This Row],[Tổng giá trị]],0)</f>
        <v>0</v>
      </c>
      <c r="P280" s="7">
        <f>IF(Table13[[#This Row],[Số còn phải thu ĐK]]&lt;&gt;0,0,IF(Table13[[#This Row],[Phân loại]]="Bán hàng",Table13[[#This Row],[Tổng giá trị]],-Table13[[#This Row],[Tổng giá trị]]))</f>
        <v>3727782</v>
      </c>
      <c r="Q280" s="32">
        <f t="shared" si="44"/>
        <v>0</v>
      </c>
      <c r="R280" s="7">
        <f>Table13[[#This Row],[Số còn phải thu ĐK]]+Table13[[#This Row],[Giá Trị HD sau CK]]-Table13[[#This Row],[Số tiền đã thu]]</f>
        <v>3727782</v>
      </c>
      <c r="S280" s="6">
        <f>IF(Table13[[#This Row],[Ngày hóa đơn]]&lt;&gt;"",Table13[[#This Row],[Ngày hóa đơn]],IF(Table13[[#This Row],[Ngày hạch toán]]&lt;&gt;"",Table13[[#This Row],[Ngày hạch toán]],""))</f>
        <v>46032</v>
      </c>
      <c r="T280" s="7"/>
      <c r="U280" s="6">
        <f>IF(Table13[[#This Row],[Ngày tính CN]]="","",S280+T280)</f>
        <v>46032</v>
      </c>
      <c r="V280" s="32">
        <f ca="1">IF(Table13[[#This Row],[Hạn thanh toán]]="","",IF((U280-NOW())&lt;0,0,(U280-NOW())))</f>
        <v>0</v>
      </c>
      <c r="W280" s="32"/>
      <c r="X280" s="32">
        <f t="shared" ca="1" si="45"/>
        <v>262.35975370370579</v>
      </c>
      <c r="Y280" s="2" t="str">
        <f t="shared" ca="1" si="46"/>
        <v>Nợ quá hạn hơn 120 ngày có khả năng mất thanh toán</v>
      </c>
      <c r="Z280" s="42">
        <f t="shared" si="47"/>
        <v>46032</v>
      </c>
      <c r="AA280" s="42" t="str">
        <f t="shared" si="48"/>
        <v/>
      </c>
      <c r="AD280" s="2" t="str">
        <f>VLOOKUP($A280,MA_KH!$A:$Q,MA_KH!O$1,0)</f>
        <v>MEGA</v>
      </c>
      <c r="AE280" s="2" t="str">
        <f>VLOOKUP($A280,MA_KH!$A:$Q,MA_KH!P$1,0)</f>
        <v>CÔNG TY TNHH MM MEGA MARKET (VIỆT NAM)</v>
      </c>
      <c r="AG280" s="91" t="str">
        <f>Table13[[#This Row],[Số hóa đơn]]&amp;Table13[[#This Row],[Tổng giá trị]]</f>
        <v>000020203727782</v>
      </c>
    </row>
    <row r="281" spans="1:33" ht="25.5" customHeight="1" x14ac:dyDescent="0.2">
      <c r="A281" s="54" t="s">
        <v>16302</v>
      </c>
      <c r="B281" s="54" t="s">
        <v>7251</v>
      </c>
      <c r="C281" s="55" t="s">
        <v>16941</v>
      </c>
      <c r="D281" s="54" t="s">
        <v>16946</v>
      </c>
      <c r="E281" s="55">
        <f>IFERROR(VLOOKUP(AG281,Sheet3!B:F,5,0),Table1[[#This Row],[Ngày hạch toán]])</f>
        <v>46032</v>
      </c>
      <c r="F281" s="54" t="s">
        <v>19011</v>
      </c>
      <c r="G281" s="54" t="s">
        <v>16947</v>
      </c>
      <c r="H281" s="56">
        <v>1620000</v>
      </c>
      <c r="I281" s="63">
        <v>0</v>
      </c>
      <c r="J281" s="56">
        <v>129600</v>
      </c>
      <c r="K281" s="56">
        <v>1749600</v>
      </c>
      <c r="L281" s="64" t="s">
        <v>17236</v>
      </c>
      <c r="M281" s="6" t="str">
        <f>IFERROR(VLOOKUP(Table13[[#This Row],[Số hóa đơn]],'Chi tiết tt Mega gửi'!K:L,2,0),"")</f>
        <v/>
      </c>
      <c r="O281" s="32">
        <f>IF(Table13[[#This Row],[Phân loại]]="Tồn đầu kỳ",Table13[[#This Row],[Tổng giá trị]],0)</f>
        <v>0</v>
      </c>
      <c r="P281" s="7">
        <f>IF(Table13[[#This Row],[Số còn phải thu ĐK]]&lt;&gt;0,0,IF(Table13[[#This Row],[Phân loại]]="Bán hàng",Table13[[#This Row],[Tổng giá trị]],-Table13[[#This Row],[Tổng giá trị]]))</f>
        <v>1749600</v>
      </c>
      <c r="Q281" s="32">
        <f t="shared" si="44"/>
        <v>0</v>
      </c>
      <c r="R281" s="7">
        <f>Table13[[#This Row],[Số còn phải thu ĐK]]+Table13[[#This Row],[Giá Trị HD sau CK]]-Table13[[#This Row],[Số tiền đã thu]]</f>
        <v>1749600</v>
      </c>
      <c r="S281" s="6">
        <f>IF(Table13[[#This Row],[Ngày hóa đơn]]&lt;&gt;"",Table13[[#This Row],[Ngày hóa đơn]],IF(Table13[[#This Row],[Ngày hạch toán]]&lt;&gt;"",Table13[[#This Row],[Ngày hạch toán]],""))</f>
        <v>46032</v>
      </c>
      <c r="T281" s="7"/>
      <c r="U281" s="6">
        <f>IF(Table13[[#This Row],[Ngày tính CN]]="","",S281+T281)</f>
        <v>46032</v>
      </c>
      <c r="V281" s="32">
        <f ca="1">IF(Table13[[#This Row],[Hạn thanh toán]]="","",IF((U281-NOW())&lt;0,0,(U281-NOW())))</f>
        <v>0</v>
      </c>
      <c r="W281" s="32"/>
      <c r="X281" s="32">
        <f t="shared" ca="1" si="45"/>
        <v>262.35975370370579</v>
      </c>
      <c r="Y281" s="2" t="str">
        <f t="shared" ca="1" si="46"/>
        <v>Nợ quá hạn hơn 120 ngày có khả năng mất thanh toán</v>
      </c>
      <c r="Z281" s="42">
        <f t="shared" si="47"/>
        <v>46032</v>
      </c>
      <c r="AA281" s="42" t="str">
        <f t="shared" si="48"/>
        <v/>
      </c>
      <c r="AD281" s="2" t="str">
        <f>VLOOKUP($A281,MA_KH!$A:$Q,MA_KH!O$1,0)</f>
        <v>MEGA</v>
      </c>
      <c r="AE281" s="2" t="str">
        <f>VLOOKUP($A281,MA_KH!$A:$Q,MA_KH!P$1,0)</f>
        <v>CÔNG TY TNHH MM MEGA MARKET (VIỆT NAM)</v>
      </c>
      <c r="AG281" s="91" t="str">
        <f>Table13[[#This Row],[Số hóa đơn]]&amp;Table13[[#This Row],[Tổng giá trị]]</f>
        <v>000027021749600</v>
      </c>
    </row>
    <row r="282" spans="1:33" ht="25.5" customHeight="1" x14ac:dyDescent="0.2">
      <c r="A282" s="54" t="s">
        <v>16289</v>
      </c>
      <c r="B282" s="54" t="s">
        <v>296</v>
      </c>
      <c r="C282" s="55" t="s">
        <v>16870</v>
      </c>
      <c r="D282" s="54" t="s">
        <v>16948</v>
      </c>
      <c r="E282" s="55">
        <f>IFERROR(VLOOKUP(AG282,Sheet3!B:F,5,0),Table1[[#This Row],[Ngày hạch toán]])</f>
        <v>46034</v>
      </c>
      <c r="F282" s="54" t="s">
        <v>19012</v>
      </c>
      <c r="G282" s="54" t="s">
        <v>16950</v>
      </c>
      <c r="H282" s="56">
        <v>932890</v>
      </c>
      <c r="I282" s="63">
        <v>0</v>
      </c>
      <c r="J282" s="56">
        <v>74631</v>
      </c>
      <c r="K282" s="56">
        <v>1007521</v>
      </c>
      <c r="L282" s="64" t="s">
        <v>17236</v>
      </c>
      <c r="M282" s="6" t="str">
        <f>IFERROR(VLOOKUP(Table13[[#This Row],[Số hóa đơn]],'Chi tiết tt Mega gửi'!K:L,2,0),"")</f>
        <v/>
      </c>
      <c r="O282" s="32">
        <f>IF(Table13[[#This Row],[Phân loại]]="Tồn đầu kỳ",Table13[[#This Row],[Tổng giá trị]],0)</f>
        <v>0</v>
      </c>
      <c r="P282" s="7">
        <f>IF(Table13[[#This Row],[Số còn phải thu ĐK]]&lt;&gt;0,0,IF(Table13[[#This Row],[Phân loại]]="Bán hàng",Table13[[#This Row],[Tổng giá trị]],-Table13[[#This Row],[Tổng giá trị]]))</f>
        <v>1007521</v>
      </c>
      <c r="Q282" s="32">
        <f t="shared" si="44"/>
        <v>0</v>
      </c>
      <c r="R282" s="7">
        <f>Table13[[#This Row],[Số còn phải thu ĐK]]+Table13[[#This Row],[Giá Trị HD sau CK]]-Table13[[#This Row],[Số tiền đã thu]]</f>
        <v>1007521</v>
      </c>
      <c r="S282" s="6">
        <f>IF(Table13[[#This Row],[Ngày hóa đơn]]&lt;&gt;"",Table13[[#This Row],[Ngày hóa đơn]],IF(Table13[[#This Row],[Ngày hạch toán]]&lt;&gt;"",Table13[[#This Row],[Ngày hạch toán]],""))</f>
        <v>46034</v>
      </c>
      <c r="T282" s="7"/>
      <c r="U282" s="6">
        <f>IF(Table13[[#This Row],[Ngày tính CN]]="","",S282+T282)</f>
        <v>46034</v>
      </c>
      <c r="V282" s="32">
        <f ca="1">IF(Table13[[#This Row],[Hạn thanh toán]]="","",IF((U282-NOW())&lt;0,0,(U282-NOW())))</f>
        <v>0</v>
      </c>
      <c r="W282" s="32"/>
      <c r="X282" s="32">
        <f t="shared" ca="1" si="45"/>
        <v>260.35975370370579</v>
      </c>
      <c r="Y282" s="2" t="str">
        <f t="shared" ca="1" si="46"/>
        <v>Nợ quá hạn hơn 120 ngày có khả năng mất thanh toán</v>
      </c>
      <c r="Z282" s="42">
        <f t="shared" si="47"/>
        <v>46034</v>
      </c>
      <c r="AA282" s="42" t="str">
        <f t="shared" si="48"/>
        <v/>
      </c>
      <c r="AD282" s="2" t="str">
        <f>VLOOKUP($A282,MA_KH!$A:$Q,MA_KH!O$1,0)</f>
        <v>MEGA</v>
      </c>
      <c r="AE282" s="2" t="str">
        <f>VLOOKUP($A282,MA_KH!$A:$Q,MA_KH!P$1,0)</f>
        <v>CÔNG TY TNHH MM MEGA MARKET (VIỆT NAM)</v>
      </c>
      <c r="AG282" s="91" t="str">
        <f>Table13[[#This Row],[Số hóa đơn]]&amp;Table13[[#This Row],[Tổng giá trị]]</f>
        <v>000031071007521</v>
      </c>
    </row>
    <row r="283" spans="1:33" ht="25.5" customHeight="1" x14ac:dyDescent="0.2">
      <c r="A283" s="54" t="s">
        <v>16289</v>
      </c>
      <c r="B283" s="54" t="s">
        <v>296</v>
      </c>
      <c r="C283" s="55" t="s">
        <v>16870</v>
      </c>
      <c r="D283" s="54" t="s">
        <v>16951</v>
      </c>
      <c r="E283" s="55">
        <f>IFERROR(VLOOKUP(AG283,Sheet3!B:F,5,0),Table1[[#This Row],[Ngày hạch toán]])</f>
        <v>46034</v>
      </c>
      <c r="F283" s="54" t="s">
        <v>19013</v>
      </c>
      <c r="G283" s="54" t="s">
        <v>16952</v>
      </c>
      <c r="H283" s="56">
        <v>700000</v>
      </c>
      <c r="I283" s="63">
        <v>0</v>
      </c>
      <c r="J283" s="56">
        <v>56000</v>
      </c>
      <c r="K283" s="56">
        <v>756000</v>
      </c>
      <c r="L283" s="64" t="s">
        <v>17236</v>
      </c>
      <c r="M283" s="6" t="str">
        <f>IFERROR(VLOOKUP(Table13[[#This Row],[Số hóa đơn]],'Chi tiết tt Mega gửi'!K:L,2,0),"")</f>
        <v/>
      </c>
      <c r="O283" s="32">
        <f>IF(Table13[[#This Row],[Phân loại]]="Tồn đầu kỳ",Table13[[#This Row],[Tổng giá trị]],0)</f>
        <v>0</v>
      </c>
      <c r="P283" s="7">
        <f>IF(Table13[[#This Row],[Số còn phải thu ĐK]]&lt;&gt;0,0,IF(Table13[[#This Row],[Phân loại]]="Bán hàng",Table13[[#This Row],[Tổng giá trị]],-Table13[[#This Row],[Tổng giá trị]]))</f>
        <v>756000</v>
      </c>
      <c r="Q283" s="32">
        <f t="shared" si="44"/>
        <v>0</v>
      </c>
      <c r="R283" s="7">
        <f>Table13[[#This Row],[Số còn phải thu ĐK]]+Table13[[#This Row],[Giá Trị HD sau CK]]-Table13[[#This Row],[Số tiền đã thu]]</f>
        <v>756000</v>
      </c>
      <c r="S283" s="6">
        <f>IF(Table13[[#This Row],[Ngày hóa đơn]]&lt;&gt;"",Table13[[#This Row],[Ngày hóa đơn]],IF(Table13[[#This Row],[Ngày hạch toán]]&lt;&gt;"",Table13[[#This Row],[Ngày hạch toán]],""))</f>
        <v>46034</v>
      </c>
      <c r="T283" s="7"/>
      <c r="U283" s="6">
        <f>IF(Table13[[#This Row],[Ngày tính CN]]="","",S283+T283)</f>
        <v>46034</v>
      </c>
      <c r="V283" s="32">
        <f ca="1">IF(Table13[[#This Row],[Hạn thanh toán]]="","",IF((U283-NOW())&lt;0,0,(U283-NOW())))</f>
        <v>0</v>
      </c>
      <c r="W283" s="32"/>
      <c r="X283" s="32">
        <f t="shared" ca="1" si="45"/>
        <v>260.35975370370579</v>
      </c>
      <c r="Y283" s="2" t="str">
        <f t="shared" ca="1" si="46"/>
        <v>Nợ quá hạn hơn 120 ngày có khả năng mất thanh toán</v>
      </c>
      <c r="Z283" s="42">
        <f t="shared" si="47"/>
        <v>46034</v>
      </c>
      <c r="AA283" s="42" t="str">
        <f t="shared" si="48"/>
        <v/>
      </c>
      <c r="AD283" s="2" t="str">
        <f>VLOOKUP($A283,MA_KH!$A:$Q,MA_KH!O$1,0)</f>
        <v>MEGA</v>
      </c>
      <c r="AE283" s="2" t="str">
        <f>VLOOKUP($A283,MA_KH!$A:$Q,MA_KH!P$1,0)</f>
        <v>CÔNG TY TNHH MM MEGA MARKET (VIỆT NAM)</v>
      </c>
      <c r="AG283" s="91" t="str">
        <f>Table13[[#This Row],[Số hóa đơn]]&amp;Table13[[#This Row],[Tổng giá trị]]</f>
        <v>00003108756000</v>
      </c>
    </row>
    <row r="284" spans="1:33" ht="25.5" customHeight="1" x14ac:dyDescent="0.2">
      <c r="A284" s="54" t="s">
        <v>7306</v>
      </c>
      <c r="B284" s="54" t="s">
        <v>7307</v>
      </c>
      <c r="C284" s="55" t="s">
        <v>16870</v>
      </c>
      <c r="D284" s="54" t="s">
        <v>16953</v>
      </c>
      <c r="E284" s="55">
        <f>IFERROR(VLOOKUP(AG284,Sheet3!B:F,5,0),Table1[[#This Row],[Ngày hạch toán]])</f>
        <v>46034</v>
      </c>
      <c r="F284" s="54" t="s">
        <v>19014</v>
      </c>
      <c r="G284" s="54" t="s">
        <v>16954</v>
      </c>
      <c r="H284" s="56">
        <v>1776920</v>
      </c>
      <c r="I284" s="63">
        <v>0</v>
      </c>
      <c r="J284" s="56">
        <v>142154</v>
      </c>
      <c r="K284" s="56">
        <v>1919074</v>
      </c>
      <c r="L284" s="64" t="s">
        <v>17236</v>
      </c>
      <c r="M284" s="6" t="str">
        <f>IFERROR(VLOOKUP(Table13[[#This Row],[Số hóa đơn]],'Chi tiết tt Mega gửi'!K:L,2,0),"")</f>
        <v/>
      </c>
      <c r="O284" s="32">
        <f>IF(Table13[[#This Row],[Phân loại]]="Tồn đầu kỳ",Table13[[#This Row],[Tổng giá trị]],0)</f>
        <v>0</v>
      </c>
      <c r="P284" s="7">
        <f>IF(Table13[[#This Row],[Số còn phải thu ĐK]]&lt;&gt;0,0,IF(Table13[[#This Row],[Phân loại]]="Bán hàng",Table13[[#This Row],[Tổng giá trị]],-Table13[[#This Row],[Tổng giá trị]]))</f>
        <v>1919074</v>
      </c>
      <c r="Q284" s="32">
        <f t="shared" si="44"/>
        <v>0</v>
      </c>
      <c r="R284" s="7">
        <f>Table13[[#This Row],[Số còn phải thu ĐK]]+Table13[[#This Row],[Giá Trị HD sau CK]]-Table13[[#This Row],[Số tiền đã thu]]</f>
        <v>1919074</v>
      </c>
      <c r="S284" s="6">
        <f>IF(Table13[[#This Row],[Ngày hóa đơn]]&lt;&gt;"",Table13[[#This Row],[Ngày hóa đơn]],IF(Table13[[#This Row],[Ngày hạch toán]]&lt;&gt;"",Table13[[#This Row],[Ngày hạch toán]],""))</f>
        <v>46034</v>
      </c>
      <c r="T284" s="7"/>
      <c r="U284" s="6">
        <f>IF(Table13[[#This Row],[Ngày tính CN]]="","",S284+T284)</f>
        <v>46034</v>
      </c>
      <c r="V284" s="32">
        <f ca="1">IF(Table13[[#This Row],[Hạn thanh toán]]="","",IF((U284-NOW())&lt;0,0,(U284-NOW())))</f>
        <v>0</v>
      </c>
      <c r="W284" s="32"/>
      <c r="X284" s="32">
        <f t="shared" ca="1" si="45"/>
        <v>260.35975370370579</v>
      </c>
      <c r="Y284" s="2" t="str">
        <f t="shared" ca="1" si="46"/>
        <v>Nợ quá hạn hơn 120 ngày có khả năng mất thanh toán</v>
      </c>
      <c r="Z284" s="42">
        <f t="shared" si="47"/>
        <v>46034</v>
      </c>
      <c r="AA284" s="42" t="str">
        <f t="shared" si="48"/>
        <v/>
      </c>
      <c r="AD284" s="2" t="str">
        <f>VLOOKUP($A284,MA_KH!$A:$Q,MA_KH!O$1,0)</f>
        <v>MEGA</v>
      </c>
      <c r="AE284" s="2" t="str">
        <f>VLOOKUP($A284,MA_KH!$A:$Q,MA_KH!P$1,0)</f>
        <v>CÔNG TY TNHH MM MEGA MARKET (VIỆT NAM)</v>
      </c>
      <c r="AG284" s="91" t="str">
        <f>Table13[[#This Row],[Số hóa đơn]]&amp;Table13[[#This Row],[Tổng giá trị]]</f>
        <v>000031091919074</v>
      </c>
    </row>
    <row r="285" spans="1:33" ht="25.5" customHeight="1" x14ac:dyDescent="0.2">
      <c r="A285" s="54" t="s">
        <v>16288</v>
      </c>
      <c r="B285" s="54" t="s">
        <v>294</v>
      </c>
      <c r="C285" s="55" t="s">
        <v>16870</v>
      </c>
      <c r="D285" s="54" t="s">
        <v>16955</v>
      </c>
      <c r="E285" s="55">
        <f>IFERROR(VLOOKUP(AG285,Sheet3!B:F,5,0),Table1[[#This Row],[Ngày hạch toán]])</f>
        <v>46034</v>
      </c>
      <c r="F285" s="54" t="s">
        <v>19015</v>
      </c>
      <c r="G285" s="54" t="s">
        <v>16956</v>
      </c>
      <c r="H285" s="56">
        <v>808945</v>
      </c>
      <c r="I285" s="63">
        <v>0</v>
      </c>
      <c r="J285" s="56">
        <v>64716</v>
      </c>
      <c r="K285" s="56">
        <v>873661</v>
      </c>
      <c r="L285" s="64" t="s">
        <v>17236</v>
      </c>
      <c r="M285" s="6" t="str">
        <f>IFERROR(VLOOKUP(Table13[[#This Row],[Số hóa đơn]],'Chi tiết tt Mega gửi'!K:L,2,0),"")</f>
        <v/>
      </c>
      <c r="O285" s="32">
        <f>IF(Table13[[#This Row],[Phân loại]]="Tồn đầu kỳ",Table13[[#This Row],[Tổng giá trị]],0)</f>
        <v>0</v>
      </c>
      <c r="P285" s="7">
        <f>IF(Table13[[#This Row],[Số còn phải thu ĐK]]&lt;&gt;0,0,IF(Table13[[#This Row],[Phân loại]]="Bán hàng",Table13[[#This Row],[Tổng giá trị]],-Table13[[#This Row],[Tổng giá trị]]))</f>
        <v>873661</v>
      </c>
      <c r="Q285" s="32">
        <f t="shared" si="44"/>
        <v>0</v>
      </c>
      <c r="R285" s="7">
        <f>Table13[[#This Row],[Số còn phải thu ĐK]]+Table13[[#This Row],[Giá Trị HD sau CK]]-Table13[[#This Row],[Số tiền đã thu]]</f>
        <v>873661</v>
      </c>
      <c r="S285" s="6">
        <f>IF(Table13[[#This Row],[Ngày hóa đơn]]&lt;&gt;"",Table13[[#This Row],[Ngày hóa đơn]],IF(Table13[[#This Row],[Ngày hạch toán]]&lt;&gt;"",Table13[[#This Row],[Ngày hạch toán]],""))</f>
        <v>46034</v>
      </c>
      <c r="T285" s="7"/>
      <c r="U285" s="6">
        <f>IF(Table13[[#This Row],[Ngày tính CN]]="","",S285+T285)</f>
        <v>46034</v>
      </c>
      <c r="V285" s="32">
        <f ca="1">IF(Table13[[#This Row],[Hạn thanh toán]]="","",IF((U285-NOW())&lt;0,0,(U285-NOW())))</f>
        <v>0</v>
      </c>
      <c r="W285" s="32"/>
      <c r="X285" s="32">
        <f t="shared" ca="1" si="45"/>
        <v>260.35975370370579</v>
      </c>
      <c r="Y285" s="2" t="str">
        <f t="shared" ca="1" si="46"/>
        <v>Nợ quá hạn hơn 120 ngày có khả năng mất thanh toán</v>
      </c>
      <c r="Z285" s="42">
        <f t="shared" si="47"/>
        <v>46034</v>
      </c>
      <c r="AA285" s="42" t="str">
        <f t="shared" si="48"/>
        <v/>
      </c>
      <c r="AD285" s="2" t="str">
        <f>VLOOKUP($A285,MA_KH!$A:$Q,MA_KH!O$1,0)</f>
        <v>MEGA</v>
      </c>
      <c r="AE285" s="2" t="str">
        <f>VLOOKUP($A285,MA_KH!$A:$Q,MA_KH!P$1,0)</f>
        <v>CÔNG TY TNHH MM MEGA MARKET (VIỆT NAM)</v>
      </c>
      <c r="AG285" s="91" t="str">
        <f>Table13[[#This Row],[Số hóa đơn]]&amp;Table13[[#This Row],[Tổng giá trị]]</f>
        <v>00003110873661</v>
      </c>
    </row>
    <row r="286" spans="1:33" ht="25.5" customHeight="1" x14ac:dyDescent="0.2">
      <c r="A286" s="54" t="s">
        <v>16288</v>
      </c>
      <c r="B286" s="54" t="s">
        <v>294</v>
      </c>
      <c r="C286" s="55" t="s">
        <v>16870</v>
      </c>
      <c r="D286" s="54" t="s">
        <v>16957</v>
      </c>
      <c r="E286" s="55">
        <f>IFERROR(VLOOKUP(AG286,Sheet3!B:F,5,0),Table1[[#This Row],[Ngày hạch toán]])</f>
        <v>46034</v>
      </c>
      <c r="F286" s="54" t="s">
        <v>19016</v>
      </c>
      <c r="G286" s="54" t="s">
        <v>16958</v>
      </c>
      <c r="H286" s="56">
        <v>932890</v>
      </c>
      <c r="I286" s="63">
        <v>0</v>
      </c>
      <c r="J286" s="56">
        <v>74631</v>
      </c>
      <c r="K286" s="56">
        <v>1007521</v>
      </c>
      <c r="L286" s="64" t="s">
        <v>17236</v>
      </c>
      <c r="M286" s="6" t="str">
        <f>IFERROR(VLOOKUP(Table13[[#This Row],[Số hóa đơn]],'Chi tiết tt Mega gửi'!K:L,2,0),"")</f>
        <v/>
      </c>
      <c r="O286" s="32">
        <f>IF(Table13[[#This Row],[Phân loại]]="Tồn đầu kỳ",Table13[[#This Row],[Tổng giá trị]],0)</f>
        <v>0</v>
      </c>
      <c r="P286" s="7">
        <f>IF(Table13[[#This Row],[Số còn phải thu ĐK]]&lt;&gt;0,0,IF(Table13[[#This Row],[Phân loại]]="Bán hàng",Table13[[#This Row],[Tổng giá trị]],-Table13[[#This Row],[Tổng giá trị]]))</f>
        <v>1007521</v>
      </c>
      <c r="Q286" s="32">
        <f t="shared" si="44"/>
        <v>0</v>
      </c>
      <c r="R286" s="7">
        <f>Table13[[#This Row],[Số còn phải thu ĐK]]+Table13[[#This Row],[Giá Trị HD sau CK]]-Table13[[#This Row],[Số tiền đã thu]]</f>
        <v>1007521</v>
      </c>
      <c r="S286" s="6">
        <f>IF(Table13[[#This Row],[Ngày hóa đơn]]&lt;&gt;"",Table13[[#This Row],[Ngày hóa đơn]],IF(Table13[[#This Row],[Ngày hạch toán]]&lt;&gt;"",Table13[[#This Row],[Ngày hạch toán]],""))</f>
        <v>46034</v>
      </c>
      <c r="T286" s="7"/>
      <c r="U286" s="6">
        <f>IF(Table13[[#This Row],[Ngày tính CN]]="","",S286+T286)</f>
        <v>46034</v>
      </c>
      <c r="V286" s="32">
        <f ca="1">IF(Table13[[#This Row],[Hạn thanh toán]]="","",IF((U286-NOW())&lt;0,0,(U286-NOW())))</f>
        <v>0</v>
      </c>
      <c r="W286" s="32"/>
      <c r="X286" s="32">
        <f t="shared" ca="1" si="45"/>
        <v>260.35975370370579</v>
      </c>
      <c r="Y286" s="2" t="str">
        <f t="shared" ca="1" si="46"/>
        <v>Nợ quá hạn hơn 120 ngày có khả năng mất thanh toán</v>
      </c>
      <c r="Z286" s="42">
        <f t="shared" si="47"/>
        <v>46034</v>
      </c>
      <c r="AA286" s="42" t="str">
        <f t="shared" si="48"/>
        <v/>
      </c>
      <c r="AD286" s="2" t="str">
        <f>VLOOKUP($A286,MA_KH!$A:$Q,MA_KH!O$1,0)</f>
        <v>MEGA</v>
      </c>
      <c r="AE286" s="2" t="str">
        <f>VLOOKUP($A286,MA_KH!$A:$Q,MA_KH!P$1,0)</f>
        <v>CÔNG TY TNHH MM MEGA MARKET (VIỆT NAM)</v>
      </c>
      <c r="AG286" s="91" t="str">
        <f>Table13[[#This Row],[Số hóa đơn]]&amp;Table13[[#This Row],[Tổng giá trị]]</f>
        <v>000031111007521</v>
      </c>
    </row>
    <row r="287" spans="1:33" ht="25.5" customHeight="1" x14ac:dyDescent="0.2">
      <c r="A287" s="54" t="s">
        <v>16290</v>
      </c>
      <c r="B287" s="54" t="s">
        <v>192</v>
      </c>
      <c r="C287" s="55" t="s">
        <v>16870</v>
      </c>
      <c r="D287" s="54" t="s">
        <v>16959</v>
      </c>
      <c r="E287" s="55">
        <f>IFERROR(VLOOKUP(AG287,Sheet3!B:F,5,0),Table1[[#This Row],[Ngày hạch toán]])</f>
        <v>46034</v>
      </c>
      <c r="F287" s="54" t="s">
        <v>19017</v>
      </c>
      <c r="G287" s="54" t="s">
        <v>16960</v>
      </c>
      <c r="H287" s="56">
        <v>932890</v>
      </c>
      <c r="I287" s="63">
        <v>0</v>
      </c>
      <c r="J287" s="56">
        <v>74631</v>
      </c>
      <c r="K287" s="56">
        <v>1007521</v>
      </c>
      <c r="L287" s="64" t="s">
        <v>17236</v>
      </c>
      <c r="M287" s="6" t="str">
        <f>IFERROR(VLOOKUP(Table13[[#This Row],[Số hóa đơn]],'Chi tiết tt Mega gửi'!K:L,2,0),"")</f>
        <v/>
      </c>
      <c r="O287" s="32">
        <f>IF(Table13[[#This Row],[Phân loại]]="Tồn đầu kỳ",Table13[[#This Row],[Tổng giá trị]],0)</f>
        <v>0</v>
      </c>
      <c r="P287" s="7">
        <f>IF(Table13[[#This Row],[Số còn phải thu ĐK]]&lt;&gt;0,0,IF(Table13[[#This Row],[Phân loại]]="Bán hàng",Table13[[#This Row],[Tổng giá trị]],-Table13[[#This Row],[Tổng giá trị]]))</f>
        <v>1007521</v>
      </c>
      <c r="Q287" s="32">
        <f t="shared" si="44"/>
        <v>0</v>
      </c>
      <c r="R287" s="7">
        <f>Table13[[#This Row],[Số còn phải thu ĐK]]+Table13[[#This Row],[Giá Trị HD sau CK]]-Table13[[#This Row],[Số tiền đã thu]]</f>
        <v>1007521</v>
      </c>
      <c r="S287" s="6">
        <f>IF(Table13[[#This Row],[Ngày hóa đơn]]&lt;&gt;"",Table13[[#This Row],[Ngày hóa đơn]],IF(Table13[[#This Row],[Ngày hạch toán]]&lt;&gt;"",Table13[[#This Row],[Ngày hạch toán]],""))</f>
        <v>46034</v>
      </c>
      <c r="T287" s="7"/>
      <c r="U287" s="6">
        <f>IF(Table13[[#This Row],[Ngày tính CN]]="","",S287+T287)</f>
        <v>46034</v>
      </c>
      <c r="V287" s="32">
        <f ca="1">IF(Table13[[#This Row],[Hạn thanh toán]]="","",IF((U287-NOW())&lt;0,0,(U287-NOW())))</f>
        <v>0</v>
      </c>
      <c r="W287" s="32"/>
      <c r="X287" s="32">
        <f t="shared" ca="1" si="45"/>
        <v>260.35975370370579</v>
      </c>
      <c r="Y287" s="2" t="str">
        <f t="shared" ca="1" si="46"/>
        <v>Nợ quá hạn hơn 120 ngày có khả năng mất thanh toán</v>
      </c>
      <c r="Z287" s="42">
        <f t="shared" si="47"/>
        <v>46034</v>
      </c>
      <c r="AA287" s="42" t="str">
        <f t="shared" si="48"/>
        <v/>
      </c>
      <c r="AD287" s="2" t="str">
        <f>VLOOKUP($A287,MA_KH!$A:$Q,MA_KH!O$1,0)</f>
        <v>MEGA</v>
      </c>
      <c r="AE287" s="2" t="str">
        <f>VLOOKUP($A287,MA_KH!$A:$Q,MA_KH!P$1,0)</f>
        <v>CÔNG TY TNHH MM MEGA MARKET (VIỆT NAM)</v>
      </c>
      <c r="AG287" s="91" t="str">
        <f>Table13[[#This Row],[Số hóa đơn]]&amp;Table13[[#This Row],[Tổng giá trị]]</f>
        <v>000031121007521</v>
      </c>
    </row>
    <row r="288" spans="1:33" ht="25.5" customHeight="1" x14ac:dyDescent="0.2">
      <c r="A288" s="54" t="s">
        <v>16290</v>
      </c>
      <c r="B288" s="54" t="s">
        <v>192</v>
      </c>
      <c r="C288" s="55" t="s">
        <v>16870</v>
      </c>
      <c r="D288" s="54" t="s">
        <v>16961</v>
      </c>
      <c r="E288" s="55">
        <f>IFERROR(VLOOKUP(AG288,Sheet3!B:F,5,0),Table1[[#This Row],[Ngày hạch toán]])</f>
        <v>46034</v>
      </c>
      <c r="F288" s="54" t="s">
        <v>19018</v>
      </c>
      <c r="G288" s="54" t="s">
        <v>16962</v>
      </c>
      <c r="H288" s="56">
        <v>6827140</v>
      </c>
      <c r="I288" s="63">
        <v>0</v>
      </c>
      <c r="J288" s="56">
        <v>546171</v>
      </c>
      <c r="K288" s="56">
        <v>7373311</v>
      </c>
      <c r="L288" s="64" t="s">
        <v>17236</v>
      </c>
      <c r="M288" s="6" t="str">
        <f>IFERROR(VLOOKUP(Table13[[#This Row],[Số hóa đơn]],'Chi tiết tt Mega gửi'!K:L,2,0),"")</f>
        <v/>
      </c>
      <c r="O288" s="32">
        <f>IF(Table13[[#This Row],[Phân loại]]="Tồn đầu kỳ",Table13[[#This Row],[Tổng giá trị]],0)</f>
        <v>0</v>
      </c>
      <c r="P288" s="7">
        <f>IF(Table13[[#This Row],[Số còn phải thu ĐK]]&lt;&gt;0,0,IF(Table13[[#This Row],[Phân loại]]="Bán hàng",Table13[[#This Row],[Tổng giá trị]],-Table13[[#This Row],[Tổng giá trị]]))</f>
        <v>7373311</v>
      </c>
      <c r="Q288" s="32">
        <f t="shared" si="44"/>
        <v>0</v>
      </c>
      <c r="R288" s="7">
        <f>Table13[[#This Row],[Số còn phải thu ĐK]]+Table13[[#This Row],[Giá Trị HD sau CK]]-Table13[[#This Row],[Số tiền đã thu]]</f>
        <v>7373311</v>
      </c>
      <c r="S288" s="6">
        <f>IF(Table13[[#This Row],[Ngày hóa đơn]]&lt;&gt;"",Table13[[#This Row],[Ngày hóa đơn]],IF(Table13[[#This Row],[Ngày hạch toán]]&lt;&gt;"",Table13[[#This Row],[Ngày hạch toán]],""))</f>
        <v>46034</v>
      </c>
      <c r="T288" s="7"/>
      <c r="U288" s="6">
        <f>IF(Table13[[#This Row],[Ngày tính CN]]="","",S288+T288)</f>
        <v>46034</v>
      </c>
      <c r="V288" s="32">
        <f ca="1">IF(Table13[[#This Row],[Hạn thanh toán]]="","",IF((U288-NOW())&lt;0,0,(U288-NOW())))</f>
        <v>0</v>
      </c>
      <c r="W288" s="32"/>
      <c r="X288" s="32">
        <f t="shared" ca="1" si="45"/>
        <v>260.35975370370579</v>
      </c>
      <c r="Y288" s="2" t="str">
        <f t="shared" ca="1" si="46"/>
        <v>Nợ quá hạn hơn 120 ngày có khả năng mất thanh toán</v>
      </c>
      <c r="Z288" s="42">
        <f t="shared" si="47"/>
        <v>46034</v>
      </c>
      <c r="AA288" s="42" t="str">
        <f t="shared" si="48"/>
        <v/>
      </c>
      <c r="AD288" s="2" t="str">
        <f>VLOOKUP($A288,MA_KH!$A:$Q,MA_KH!O$1,0)</f>
        <v>MEGA</v>
      </c>
      <c r="AE288" s="2" t="str">
        <f>VLOOKUP($A288,MA_KH!$A:$Q,MA_KH!P$1,0)</f>
        <v>CÔNG TY TNHH MM MEGA MARKET (VIỆT NAM)</v>
      </c>
      <c r="AG288" s="91" t="str">
        <f>Table13[[#This Row],[Số hóa đơn]]&amp;Table13[[#This Row],[Tổng giá trị]]</f>
        <v>000031137373311</v>
      </c>
    </row>
    <row r="289" spans="1:33" ht="25.5" customHeight="1" x14ac:dyDescent="0.2">
      <c r="A289" s="54" t="s">
        <v>16310</v>
      </c>
      <c r="B289" s="54" t="s">
        <v>196</v>
      </c>
      <c r="C289" s="55" t="s">
        <v>16870</v>
      </c>
      <c r="D289" s="54" t="s">
        <v>16963</v>
      </c>
      <c r="E289" s="55">
        <f>IFERROR(VLOOKUP(AG289,Sheet3!B:F,5,0),Table1[[#This Row],[Ngày hạch toán]])</f>
        <v>46034</v>
      </c>
      <c r="F289" s="54" t="s">
        <v>19019</v>
      </c>
      <c r="G289" s="54" t="s">
        <v>16964</v>
      </c>
      <c r="H289" s="56">
        <v>932890</v>
      </c>
      <c r="I289" s="63">
        <v>0</v>
      </c>
      <c r="J289" s="56">
        <v>74631</v>
      </c>
      <c r="K289" s="56">
        <v>1007521</v>
      </c>
      <c r="L289" s="64" t="s">
        <v>17236</v>
      </c>
      <c r="M289" s="6" t="str">
        <f>IFERROR(VLOOKUP(Table13[[#This Row],[Số hóa đơn]],'Chi tiết tt Mega gửi'!K:L,2,0),"")</f>
        <v/>
      </c>
      <c r="O289" s="32">
        <f>IF(Table13[[#This Row],[Phân loại]]="Tồn đầu kỳ",Table13[[#This Row],[Tổng giá trị]],0)</f>
        <v>0</v>
      </c>
      <c r="P289" s="7">
        <f>IF(Table13[[#This Row],[Số còn phải thu ĐK]]&lt;&gt;0,0,IF(Table13[[#This Row],[Phân loại]]="Bán hàng",Table13[[#This Row],[Tổng giá trị]],-Table13[[#This Row],[Tổng giá trị]]))</f>
        <v>1007521</v>
      </c>
      <c r="Q289" s="32">
        <f t="shared" si="44"/>
        <v>0</v>
      </c>
      <c r="R289" s="7">
        <f>Table13[[#This Row],[Số còn phải thu ĐK]]+Table13[[#This Row],[Giá Trị HD sau CK]]-Table13[[#This Row],[Số tiền đã thu]]</f>
        <v>1007521</v>
      </c>
      <c r="S289" s="6">
        <f>IF(Table13[[#This Row],[Ngày hóa đơn]]&lt;&gt;"",Table13[[#This Row],[Ngày hóa đơn]],IF(Table13[[#This Row],[Ngày hạch toán]]&lt;&gt;"",Table13[[#This Row],[Ngày hạch toán]],""))</f>
        <v>46034</v>
      </c>
      <c r="T289" s="7"/>
      <c r="U289" s="6">
        <f>IF(Table13[[#This Row],[Ngày tính CN]]="","",S289+T289)</f>
        <v>46034</v>
      </c>
      <c r="V289" s="32">
        <f ca="1">IF(Table13[[#This Row],[Hạn thanh toán]]="","",IF((U289-NOW())&lt;0,0,(U289-NOW())))</f>
        <v>0</v>
      </c>
      <c r="W289" s="32"/>
      <c r="X289" s="32">
        <f t="shared" ca="1" si="45"/>
        <v>260.35975370370579</v>
      </c>
      <c r="Y289" s="2" t="str">
        <f t="shared" ca="1" si="46"/>
        <v>Nợ quá hạn hơn 120 ngày có khả năng mất thanh toán</v>
      </c>
      <c r="Z289" s="42">
        <f t="shared" si="47"/>
        <v>46034</v>
      </c>
      <c r="AA289" s="42" t="str">
        <f t="shared" si="48"/>
        <v/>
      </c>
      <c r="AD289" s="2" t="str">
        <f>VLOOKUP($A289,MA_KH!$A:$Q,MA_KH!O$1,0)</f>
        <v>MEGA</v>
      </c>
      <c r="AE289" s="2" t="str">
        <f>VLOOKUP($A289,MA_KH!$A:$Q,MA_KH!P$1,0)</f>
        <v>CÔNG TY TNHH MM MEGA MARKET (VIỆT NAM)</v>
      </c>
      <c r="AG289" s="91" t="str">
        <f>Table13[[#This Row],[Số hóa đơn]]&amp;Table13[[#This Row],[Tổng giá trị]]</f>
        <v>000031141007521</v>
      </c>
    </row>
    <row r="290" spans="1:33" ht="25.5" customHeight="1" x14ac:dyDescent="0.2">
      <c r="A290" s="54" t="s">
        <v>16287</v>
      </c>
      <c r="B290" s="54" t="s">
        <v>253</v>
      </c>
      <c r="C290" s="55" t="s">
        <v>16870</v>
      </c>
      <c r="D290" s="54" t="s">
        <v>16965</v>
      </c>
      <c r="E290" s="55">
        <f>IFERROR(VLOOKUP(AG290,Sheet3!B:F,5,0),Table1[[#This Row],[Ngày hạch toán]])</f>
        <v>46034</v>
      </c>
      <c r="F290" s="54" t="s">
        <v>19020</v>
      </c>
      <c r="G290" s="54" t="s">
        <v>16966</v>
      </c>
      <c r="H290" s="56">
        <v>1116060</v>
      </c>
      <c r="I290" s="63">
        <v>0</v>
      </c>
      <c r="J290" s="56">
        <v>89285</v>
      </c>
      <c r="K290" s="56">
        <v>1205345</v>
      </c>
      <c r="L290" s="64" t="s">
        <v>17236</v>
      </c>
      <c r="M290" s="6" t="str">
        <f>IFERROR(VLOOKUP(Table13[[#This Row],[Số hóa đơn]],'Chi tiết tt Mega gửi'!K:L,2,0),"")</f>
        <v/>
      </c>
      <c r="O290" s="32">
        <f>IF(Table13[[#This Row],[Phân loại]]="Tồn đầu kỳ",Table13[[#This Row],[Tổng giá trị]],0)</f>
        <v>0</v>
      </c>
      <c r="P290" s="7">
        <f>IF(Table13[[#This Row],[Số còn phải thu ĐK]]&lt;&gt;0,0,IF(Table13[[#This Row],[Phân loại]]="Bán hàng",Table13[[#This Row],[Tổng giá trị]],-Table13[[#This Row],[Tổng giá trị]]))</f>
        <v>1205345</v>
      </c>
      <c r="Q290" s="32">
        <f t="shared" si="44"/>
        <v>0</v>
      </c>
      <c r="R290" s="7">
        <f>Table13[[#This Row],[Số còn phải thu ĐK]]+Table13[[#This Row],[Giá Trị HD sau CK]]-Table13[[#This Row],[Số tiền đã thu]]</f>
        <v>1205345</v>
      </c>
      <c r="S290" s="6">
        <f>IF(Table13[[#This Row],[Ngày hóa đơn]]&lt;&gt;"",Table13[[#This Row],[Ngày hóa đơn]],IF(Table13[[#This Row],[Ngày hạch toán]]&lt;&gt;"",Table13[[#This Row],[Ngày hạch toán]],""))</f>
        <v>46034</v>
      </c>
      <c r="T290" s="7"/>
      <c r="U290" s="6">
        <f>IF(Table13[[#This Row],[Ngày tính CN]]="","",S290+T290)</f>
        <v>46034</v>
      </c>
      <c r="V290" s="32">
        <f ca="1">IF(Table13[[#This Row],[Hạn thanh toán]]="","",IF((U290-NOW())&lt;0,0,(U290-NOW())))</f>
        <v>0</v>
      </c>
      <c r="W290" s="32"/>
      <c r="X290" s="32">
        <f t="shared" ca="1" si="45"/>
        <v>260.35975370370579</v>
      </c>
      <c r="Y290" s="2" t="str">
        <f t="shared" ca="1" si="46"/>
        <v>Nợ quá hạn hơn 120 ngày có khả năng mất thanh toán</v>
      </c>
      <c r="Z290" s="42">
        <f t="shared" si="47"/>
        <v>46034</v>
      </c>
      <c r="AA290" s="42" t="str">
        <f t="shared" si="48"/>
        <v/>
      </c>
      <c r="AD290" s="2" t="str">
        <f>VLOOKUP($A290,MA_KH!$A:$Q,MA_KH!O$1,0)</f>
        <v>MEGA</v>
      </c>
      <c r="AE290" s="2" t="str">
        <f>VLOOKUP($A290,MA_KH!$A:$Q,MA_KH!P$1,0)</f>
        <v>CÔNG TY TNHH MM MEGA MARKET (VIỆT NAM)</v>
      </c>
      <c r="AG290" s="91" t="str">
        <f>Table13[[#This Row],[Số hóa đơn]]&amp;Table13[[#This Row],[Tổng giá trị]]</f>
        <v>000031151205345</v>
      </c>
    </row>
    <row r="291" spans="1:33" ht="25.5" customHeight="1" x14ac:dyDescent="0.2">
      <c r="A291" s="54" t="s">
        <v>16291</v>
      </c>
      <c r="B291" s="54" t="s">
        <v>200</v>
      </c>
      <c r="C291" s="55" t="s">
        <v>16870</v>
      </c>
      <c r="D291" s="54" t="s">
        <v>16967</v>
      </c>
      <c r="E291" s="55">
        <f>IFERROR(VLOOKUP(AG291,Sheet3!B:F,5,0),Table1[[#This Row],[Ngày hạch toán]])</f>
        <v>46034</v>
      </c>
      <c r="F291" s="54" t="s">
        <v>19021</v>
      </c>
      <c r="G291" s="54" t="s">
        <v>16968</v>
      </c>
      <c r="H291" s="56">
        <v>932890</v>
      </c>
      <c r="I291" s="63">
        <v>0</v>
      </c>
      <c r="J291" s="56">
        <v>74631</v>
      </c>
      <c r="K291" s="56">
        <v>1007521</v>
      </c>
      <c r="L291" s="64" t="s">
        <v>17236</v>
      </c>
      <c r="M291" s="6" t="str">
        <f>IFERROR(VLOOKUP(Table13[[#This Row],[Số hóa đơn]],'Chi tiết tt Mega gửi'!K:L,2,0),"")</f>
        <v/>
      </c>
      <c r="O291" s="32">
        <f>IF(Table13[[#This Row],[Phân loại]]="Tồn đầu kỳ",Table13[[#This Row],[Tổng giá trị]],0)</f>
        <v>0</v>
      </c>
      <c r="P291" s="7">
        <f>IF(Table13[[#This Row],[Số còn phải thu ĐK]]&lt;&gt;0,0,IF(Table13[[#This Row],[Phân loại]]="Bán hàng",Table13[[#This Row],[Tổng giá trị]],-Table13[[#This Row],[Tổng giá trị]]))</f>
        <v>1007521</v>
      </c>
      <c r="Q291" s="32">
        <f t="shared" si="44"/>
        <v>0</v>
      </c>
      <c r="R291" s="7">
        <f>Table13[[#This Row],[Số còn phải thu ĐK]]+Table13[[#This Row],[Giá Trị HD sau CK]]-Table13[[#This Row],[Số tiền đã thu]]</f>
        <v>1007521</v>
      </c>
      <c r="S291" s="6">
        <f>IF(Table13[[#This Row],[Ngày hóa đơn]]&lt;&gt;"",Table13[[#This Row],[Ngày hóa đơn]],IF(Table13[[#This Row],[Ngày hạch toán]]&lt;&gt;"",Table13[[#This Row],[Ngày hạch toán]],""))</f>
        <v>46034</v>
      </c>
      <c r="T291" s="7"/>
      <c r="U291" s="6">
        <f>IF(Table13[[#This Row],[Ngày tính CN]]="","",S291+T291)</f>
        <v>46034</v>
      </c>
      <c r="V291" s="32">
        <f ca="1">IF(Table13[[#This Row],[Hạn thanh toán]]="","",IF((U291-NOW())&lt;0,0,(U291-NOW())))</f>
        <v>0</v>
      </c>
      <c r="W291" s="32"/>
      <c r="X291" s="32">
        <f t="shared" ca="1" si="45"/>
        <v>260.35975370370579</v>
      </c>
      <c r="Y291" s="2" t="str">
        <f t="shared" ca="1" si="46"/>
        <v>Nợ quá hạn hơn 120 ngày có khả năng mất thanh toán</v>
      </c>
      <c r="Z291" s="42">
        <f t="shared" si="47"/>
        <v>46034</v>
      </c>
      <c r="AA291" s="42" t="str">
        <f t="shared" si="48"/>
        <v/>
      </c>
      <c r="AD291" s="2" t="str">
        <f>VLOOKUP($A291,MA_KH!$A:$Q,MA_KH!O$1,0)</f>
        <v>MEGA</v>
      </c>
      <c r="AE291" s="2" t="str">
        <f>VLOOKUP($A291,MA_KH!$A:$Q,MA_KH!P$1,0)</f>
        <v>CÔNG TY TNHH MM MEGA MARKET (VIỆT NAM)</v>
      </c>
      <c r="AG291" s="91" t="str">
        <f>Table13[[#This Row],[Số hóa đơn]]&amp;Table13[[#This Row],[Tổng giá trị]]</f>
        <v>000031161007521</v>
      </c>
    </row>
    <row r="292" spans="1:33" ht="25.5" customHeight="1" x14ac:dyDescent="0.2">
      <c r="A292" s="54" t="s">
        <v>16304</v>
      </c>
      <c r="B292" s="54" t="s">
        <v>7254</v>
      </c>
      <c r="C292" s="55" t="s">
        <v>16870</v>
      </c>
      <c r="D292" s="54" t="s">
        <v>16969</v>
      </c>
      <c r="E292" s="55">
        <f>IFERROR(VLOOKUP(AG292,Sheet3!B:F,5,0),Table1[[#This Row],[Ngày hạch toán]])</f>
        <v>46034</v>
      </c>
      <c r="F292" s="54" t="s">
        <v>19022</v>
      </c>
      <c r="G292" s="54" t="s">
        <v>16971</v>
      </c>
      <c r="H292" s="56">
        <v>2024120</v>
      </c>
      <c r="I292" s="63">
        <v>0</v>
      </c>
      <c r="J292" s="56">
        <v>161930</v>
      </c>
      <c r="K292" s="56">
        <v>2186050</v>
      </c>
      <c r="L292" s="64" t="s">
        <v>17236</v>
      </c>
      <c r="M292" s="6" t="str">
        <f>IFERROR(VLOOKUP(Table13[[#This Row],[Số hóa đơn]],'Chi tiết tt Mega gửi'!K:L,2,0),"")</f>
        <v/>
      </c>
      <c r="O292" s="32">
        <f>IF(Table13[[#This Row],[Phân loại]]="Tồn đầu kỳ",Table13[[#This Row],[Tổng giá trị]],0)</f>
        <v>0</v>
      </c>
      <c r="P292" s="7">
        <f>IF(Table13[[#This Row],[Số còn phải thu ĐK]]&lt;&gt;0,0,IF(Table13[[#This Row],[Phân loại]]="Bán hàng",Table13[[#This Row],[Tổng giá trị]],-Table13[[#This Row],[Tổng giá trị]]))</f>
        <v>2186050</v>
      </c>
      <c r="Q292" s="32">
        <f t="shared" si="44"/>
        <v>0</v>
      </c>
      <c r="R292" s="7">
        <f>Table13[[#This Row],[Số còn phải thu ĐK]]+Table13[[#This Row],[Giá Trị HD sau CK]]-Table13[[#This Row],[Số tiền đã thu]]</f>
        <v>2186050</v>
      </c>
      <c r="S292" s="6">
        <f>IF(Table13[[#This Row],[Ngày hóa đơn]]&lt;&gt;"",Table13[[#This Row],[Ngày hóa đơn]],IF(Table13[[#This Row],[Ngày hạch toán]]&lt;&gt;"",Table13[[#This Row],[Ngày hạch toán]],""))</f>
        <v>46034</v>
      </c>
      <c r="T292" s="7"/>
      <c r="U292" s="6">
        <f>IF(Table13[[#This Row],[Ngày tính CN]]="","",S292+T292)</f>
        <v>46034</v>
      </c>
      <c r="V292" s="32">
        <f ca="1">IF(Table13[[#This Row],[Hạn thanh toán]]="","",IF((U292-NOW())&lt;0,0,(U292-NOW())))</f>
        <v>0</v>
      </c>
      <c r="W292" s="32"/>
      <c r="X292" s="32">
        <f t="shared" ca="1" si="45"/>
        <v>260.35975370370579</v>
      </c>
      <c r="Y292" s="2" t="str">
        <f t="shared" ca="1" si="46"/>
        <v>Nợ quá hạn hơn 120 ngày có khả năng mất thanh toán</v>
      </c>
      <c r="Z292" s="42">
        <f t="shared" si="47"/>
        <v>46034</v>
      </c>
      <c r="AA292" s="42" t="str">
        <f t="shared" si="48"/>
        <v/>
      </c>
      <c r="AD292" s="2" t="str">
        <f>VLOOKUP($A292,MA_KH!$A:$Q,MA_KH!O$1,0)</f>
        <v>MEGA</v>
      </c>
      <c r="AE292" s="2" t="str">
        <f>VLOOKUP($A292,MA_KH!$A:$Q,MA_KH!P$1,0)</f>
        <v>CÔNG TY TNHH MM MEGA MARKET (VIỆT NAM)</v>
      </c>
      <c r="AG292" s="91" t="str">
        <f>Table13[[#This Row],[Số hóa đơn]]&amp;Table13[[#This Row],[Tổng giá trị]]</f>
        <v>000031932186050</v>
      </c>
    </row>
    <row r="293" spans="1:33" ht="25.5" customHeight="1" x14ac:dyDescent="0.2">
      <c r="A293" s="54" t="s">
        <v>16303</v>
      </c>
      <c r="B293" s="54" t="s">
        <v>102</v>
      </c>
      <c r="C293" s="55" t="s">
        <v>16870</v>
      </c>
      <c r="D293" s="54" t="s">
        <v>16972</v>
      </c>
      <c r="E293" s="55">
        <f>IFERROR(VLOOKUP(AG293,Sheet3!B:F,5,0),Table1[[#This Row],[Ngày hạch toán]])</f>
        <v>46034</v>
      </c>
      <c r="F293" s="54" t="s">
        <v>19023</v>
      </c>
      <c r="G293" s="54" t="s">
        <v>16973</v>
      </c>
      <c r="H293" s="56">
        <v>2377931</v>
      </c>
      <c r="I293" s="63">
        <v>0</v>
      </c>
      <c r="J293" s="56">
        <v>190234</v>
      </c>
      <c r="K293" s="56">
        <v>2568165</v>
      </c>
      <c r="L293" s="64" t="s">
        <v>17236</v>
      </c>
      <c r="M293" s="6" t="str">
        <f>IFERROR(VLOOKUP(Table13[[#This Row],[Số hóa đơn]],'Chi tiết tt Mega gửi'!K:L,2,0),"")</f>
        <v/>
      </c>
      <c r="O293" s="32">
        <f>IF(Table13[[#This Row],[Phân loại]]="Tồn đầu kỳ",Table13[[#This Row],[Tổng giá trị]],0)</f>
        <v>0</v>
      </c>
      <c r="P293" s="7">
        <f>IF(Table13[[#This Row],[Số còn phải thu ĐK]]&lt;&gt;0,0,IF(Table13[[#This Row],[Phân loại]]="Bán hàng",Table13[[#This Row],[Tổng giá trị]],-Table13[[#This Row],[Tổng giá trị]]))</f>
        <v>2568165</v>
      </c>
      <c r="Q293" s="32">
        <f t="shared" si="44"/>
        <v>0</v>
      </c>
      <c r="R293" s="7">
        <f>Table13[[#This Row],[Số còn phải thu ĐK]]+Table13[[#This Row],[Giá Trị HD sau CK]]-Table13[[#This Row],[Số tiền đã thu]]</f>
        <v>2568165</v>
      </c>
      <c r="S293" s="6">
        <f>IF(Table13[[#This Row],[Ngày hóa đơn]]&lt;&gt;"",Table13[[#This Row],[Ngày hóa đơn]],IF(Table13[[#This Row],[Ngày hạch toán]]&lt;&gt;"",Table13[[#This Row],[Ngày hạch toán]],""))</f>
        <v>46034</v>
      </c>
      <c r="T293" s="7"/>
      <c r="U293" s="6">
        <f>IF(Table13[[#This Row],[Ngày tính CN]]="","",S293+T293)</f>
        <v>46034</v>
      </c>
      <c r="V293" s="32">
        <f ca="1">IF(Table13[[#This Row],[Hạn thanh toán]]="","",IF((U293-NOW())&lt;0,0,(U293-NOW())))</f>
        <v>0</v>
      </c>
      <c r="W293" s="32"/>
      <c r="X293" s="32">
        <f t="shared" ca="1" si="45"/>
        <v>260.35975370370579</v>
      </c>
      <c r="Y293" s="2" t="str">
        <f t="shared" ca="1" si="46"/>
        <v>Nợ quá hạn hơn 120 ngày có khả năng mất thanh toán</v>
      </c>
      <c r="Z293" s="42">
        <f t="shared" si="47"/>
        <v>46034</v>
      </c>
      <c r="AA293" s="42" t="str">
        <f t="shared" si="48"/>
        <v/>
      </c>
      <c r="AD293" s="2" t="str">
        <f>VLOOKUP($A293,MA_KH!$A:$Q,MA_KH!O$1,0)</f>
        <v>MEGA</v>
      </c>
      <c r="AE293" s="2" t="str">
        <f>VLOOKUP($A293,MA_KH!$A:$Q,MA_KH!P$1,0)</f>
        <v>CÔNG TY TNHH MM MEGA MARKET (VIỆT NAM)</v>
      </c>
      <c r="AG293" s="91" t="str">
        <f>Table13[[#This Row],[Số hóa đơn]]&amp;Table13[[#This Row],[Tổng giá trị]]</f>
        <v>000031942568165</v>
      </c>
    </row>
    <row r="294" spans="1:33" ht="25.5" customHeight="1" x14ac:dyDescent="0.2">
      <c r="A294" s="54" t="s">
        <v>16294</v>
      </c>
      <c r="B294" s="54" t="s">
        <v>259</v>
      </c>
      <c r="C294" s="55" t="s">
        <v>16888</v>
      </c>
      <c r="D294" s="54" t="s">
        <v>16974</v>
      </c>
      <c r="E294" s="55">
        <f>IFERROR(VLOOKUP(AG294,Sheet3!B:F,5,0),Table1[[#This Row],[Ngày hạch toán]])</f>
        <v>46035</v>
      </c>
      <c r="F294" s="54" t="s">
        <v>19024</v>
      </c>
      <c r="G294" s="54" t="s">
        <v>16975</v>
      </c>
      <c r="H294" s="56">
        <v>1003660</v>
      </c>
      <c r="I294" s="63">
        <v>0</v>
      </c>
      <c r="J294" s="56">
        <v>80293</v>
      </c>
      <c r="K294" s="56">
        <v>1083953</v>
      </c>
      <c r="L294" s="64" t="s">
        <v>17236</v>
      </c>
      <c r="M294" s="6" t="str">
        <f>IFERROR(VLOOKUP(Table13[[#This Row],[Số hóa đơn]],'Chi tiết tt Mega gửi'!K:L,2,0),"")</f>
        <v/>
      </c>
      <c r="O294" s="32">
        <f>IF(Table13[[#This Row],[Phân loại]]="Tồn đầu kỳ",Table13[[#This Row],[Tổng giá trị]],0)</f>
        <v>0</v>
      </c>
      <c r="P294" s="7">
        <f>IF(Table13[[#This Row],[Số còn phải thu ĐK]]&lt;&gt;0,0,IF(Table13[[#This Row],[Phân loại]]="Bán hàng",Table13[[#This Row],[Tổng giá trị]],-Table13[[#This Row],[Tổng giá trị]]))</f>
        <v>1083953</v>
      </c>
      <c r="Q294" s="32">
        <f t="shared" si="44"/>
        <v>0</v>
      </c>
      <c r="R294" s="7">
        <f>Table13[[#This Row],[Số còn phải thu ĐK]]+Table13[[#This Row],[Giá Trị HD sau CK]]-Table13[[#This Row],[Số tiền đã thu]]</f>
        <v>1083953</v>
      </c>
      <c r="S294" s="6">
        <f>IF(Table13[[#This Row],[Ngày hóa đơn]]&lt;&gt;"",Table13[[#This Row],[Ngày hóa đơn]],IF(Table13[[#This Row],[Ngày hạch toán]]&lt;&gt;"",Table13[[#This Row],[Ngày hạch toán]],""))</f>
        <v>46035</v>
      </c>
      <c r="T294" s="7"/>
      <c r="U294" s="6">
        <f>IF(Table13[[#This Row],[Ngày tính CN]]="","",S294+T294)</f>
        <v>46035</v>
      </c>
      <c r="V294" s="32">
        <f ca="1">IF(Table13[[#This Row],[Hạn thanh toán]]="","",IF((U294-NOW())&lt;0,0,(U294-NOW())))</f>
        <v>0</v>
      </c>
      <c r="W294" s="32"/>
      <c r="X294" s="32">
        <f t="shared" ca="1" si="45"/>
        <v>259.35975370370579</v>
      </c>
      <c r="Y294" s="2" t="str">
        <f t="shared" ca="1" si="46"/>
        <v>Nợ quá hạn hơn 120 ngày có khả năng mất thanh toán</v>
      </c>
      <c r="Z294" s="42">
        <f t="shared" si="47"/>
        <v>46035</v>
      </c>
      <c r="AA294" s="42" t="str">
        <f t="shared" si="48"/>
        <v/>
      </c>
      <c r="AD294" s="2" t="str">
        <f>VLOOKUP($A294,MA_KH!$A:$Q,MA_KH!O$1,0)</f>
        <v>MEGA</v>
      </c>
      <c r="AE294" s="2" t="str">
        <f>VLOOKUP($A294,MA_KH!$A:$Q,MA_KH!P$1,0)</f>
        <v>CÔNG TY TNHH MM MEGA MARKET (VIỆT NAM)</v>
      </c>
      <c r="AG294" s="91" t="str">
        <f>Table13[[#This Row],[Số hóa đơn]]&amp;Table13[[#This Row],[Tổng giá trị]]</f>
        <v>000031211083953</v>
      </c>
    </row>
    <row r="295" spans="1:33" ht="25.5" customHeight="1" x14ac:dyDescent="0.2">
      <c r="A295" s="54" t="s">
        <v>16296</v>
      </c>
      <c r="B295" s="54" t="s">
        <v>7244</v>
      </c>
      <c r="C295" s="55" t="s">
        <v>16927</v>
      </c>
      <c r="D295" s="54" t="s">
        <v>16976</v>
      </c>
      <c r="E295" s="55">
        <f>IFERROR(VLOOKUP(AG295,Sheet3!B:F,5,0),Table1[[#This Row],[Ngày hạch toán]])</f>
        <v>46036</v>
      </c>
      <c r="F295" s="54" t="s">
        <v>19025</v>
      </c>
      <c r="G295" s="54" t="s">
        <v>16977</v>
      </c>
      <c r="H295" s="56">
        <v>15454350</v>
      </c>
      <c r="I295" s="63">
        <v>0</v>
      </c>
      <c r="J295" s="56">
        <v>1236348</v>
      </c>
      <c r="K295" s="56">
        <v>16690698</v>
      </c>
      <c r="L295" s="64" t="s">
        <v>17236</v>
      </c>
      <c r="M295" s="6" t="str">
        <f>IFERROR(VLOOKUP(Table13[[#This Row],[Số hóa đơn]],'Chi tiết tt Mega gửi'!K:L,2,0),"")</f>
        <v/>
      </c>
      <c r="O295" s="32">
        <f>IF(Table13[[#This Row],[Phân loại]]="Tồn đầu kỳ",Table13[[#This Row],[Tổng giá trị]],0)</f>
        <v>0</v>
      </c>
      <c r="P295" s="7">
        <f>IF(Table13[[#This Row],[Số còn phải thu ĐK]]&lt;&gt;0,0,IF(Table13[[#This Row],[Phân loại]]="Bán hàng",Table13[[#This Row],[Tổng giá trị]],-Table13[[#This Row],[Tổng giá trị]]))</f>
        <v>16690698</v>
      </c>
      <c r="Q295" s="32">
        <f t="shared" si="44"/>
        <v>0</v>
      </c>
      <c r="R295" s="7">
        <f>Table13[[#This Row],[Số còn phải thu ĐK]]+Table13[[#This Row],[Giá Trị HD sau CK]]-Table13[[#This Row],[Số tiền đã thu]]</f>
        <v>16690698</v>
      </c>
      <c r="S295" s="6">
        <f>IF(Table13[[#This Row],[Ngày hóa đơn]]&lt;&gt;"",Table13[[#This Row],[Ngày hóa đơn]],IF(Table13[[#This Row],[Ngày hạch toán]]&lt;&gt;"",Table13[[#This Row],[Ngày hạch toán]],""))</f>
        <v>46036</v>
      </c>
      <c r="T295" s="7"/>
      <c r="U295" s="6">
        <f>IF(Table13[[#This Row],[Ngày tính CN]]="","",S295+T295)</f>
        <v>46036</v>
      </c>
      <c r="V295" s="32">
        <f ca="1">IF(Table13[[#This Row],[Hạn thanh toán]]="","",IF((U295-NOW())&lt;0,0,(U295-NOW())))</f>
        <v>0</v>
      </c>
      <c r="W295" s="32"/>
      <c r="X295" s="32">
        <f t="shared" ca="1" si="45"/>
        <v>258.35975370370579</v>
      </c>
      <c r="Y295" s="2" t="str">
        <f t="shared" ca="1" si="46"/>
        <v>Nợ quá hạn hơn 120 ngày có khả năng mất thanh toán</v>
      </c>
      <c r="Z295" s="42">
        <f t="shared" si="47"/>
        <v>46036</v>
      </c>
      <c r="AA295" s="42" t="str">
        <f t="shared" si="48"/>
        <v/>
      </c>
      <c r="AD295" s="2" t="str">
        <f>VLOOKUP($A295,MA_KH!$A:$Q,MA_KH!O$1,0)</f>
        <v>MEGA</v>
      </c>
      <c r="AE295" s="2" t="str">
        <f>VLOOKUP($A295,MA_KH!$A:$Q,MA_KH!P$1,0)</f>
        <v>CÔNG TY TNHH MM MEGA MARKET (VIỆT NAM)</v>
      </c>
      <c r="AG295" s="91" t="str">
        <f>Table13[[#This Row],[Số hóa đơn]]&amp;Table13[[#This Row],[Tổng giá trị]]</f>
        <v>0000311716690698</v>
      </c>
    </row>
    <row r="296" spans="1:33" ht="25.5" customHeight="1" x14ac:dyDescent="0.2">
      <c r="A296" s="54" t="s">
        <v>16292</v>
      </c>
      <c r="B296" s="54" t="s">
        <v>251</v>
      </c>
      <c r="C296" s="55" t="s">
        <v>16927</v>
      </c>
      <c r="D296" s="54" t="s">
        <v>16978</v>
      </c>
      <c r="E296" s="55">
        <f>IFERROR(VLOOKUP(AG296,Sheet3!B:F,5,0),Table1[[#This Row],[Ngày hạch toán]])</f>
        <v>46036</v>
      </c>
      <c r="F296" s="54" t="s">
        <v>19026</v>
      </c>
      <c r="G296" s="54" t="s">
        <v>16979</v>
      </c>
      <c r="H296" s="56">
        <v>3889900</v>
      </c>
      <c r="I296" s="63">
        <v>0</v>
      </c>
      <c r="J296" s="56">
        <v>311192</v>
      </c>
      <c r="K296" s="56">
        <v>4201092</v>
      </c>
      <c r="L296" s="64" t="s">
        <v>17236</v>
      </c>
      <c r="M296" s="6" t="str">
        <f>IFERROR(VLOOKUP(Table13[[#This Row],[Số hóa đơn]],'Chi tiết tt Mega gửi'!K:L,2,0),"")</f>
        <v/>
      </c>
      <c r="O296" s="32">
        <f>IF(Table13[[#This Row],[Phân loại]]="Tồn đầu kỳ",Table13[[#This Row],[Tổng giá trị]],0)</f>
        <v>0</v>
      </c>
      <c r="P296" s="7">
        <f>IF(Table13[[#This Row],[Số còn phải thu ĐK]]&lt;&gt;0,0,IF(Table13[[#This Row],[Phân loại]]="Bán hàng",Table13[[#This Row],[Tổng giá trị]],-Table13[[#This Row],[Tổng giá trị]]))</f>
        <v>4201092</v>
      </c>
      <c r="Q296" s="32">
        <f t="shared" si="44"/>
        <v>0</v>
      </c>
      <c r="R296" s="7">
        <f>Table13[[#This Row],[Số còn phải thu ĐK]]+Table13[[#This Row],[Giá Trị HD sau CK]]-Table13[[#This Row],[Số tiền đã thu]]</f>
        <v>4201092</v>
      </c>
      <c r="S296" s="6">
        <f>IF(Table13[[#This Row],[Ngày hóa đơn]]&lt;&gt;"",Table13[[#This Row],[Ngày hóa đơn]],IF(Table13[[#This Row],[Ngày hạch toán]]&lt;&gt;"",Table13[[#This Row],[Ngày hạch toán]],""))</f>
        <v>46036</v>
      </c>
      <c r="T296" s="7"/>
      <c r="U296" s="6">
        <f>IF(Table13[[#This Row],[Ngày tính CN]]="","",S296+T296)</f>
        <v>46036</v>
      </c>
      <c r="V296" s="32">
        <f ca="1">IF(Table13[[#This Row],[Hạn thanh toán]]="","",IF((U296-NOW())&lt;0,0,(U296-NOW())))</f>
        <v>0</v>
      </c>
      <c r="W296" s="32"/>
      <c r="X296" s="32">
        <f t="shared" ca="1" si="45"/>
        <v>258.35975370370579</v>
      </c>
      <c r="Y296" s="2" t="str">
        <f t="shared" ca="1" si="46"/>
        <v>Nợ quá hạn hơn 120 ngày có khả năng mất thanh toán</v>
      </c>
      <c r="Z296" s="42">
        <f t="shared" si="47"/>
        <v>46036</v>
      </c>
      <c r="AA296" s="42" t="str">
        <f t="shared" si="48"/>
        <v/>
      </c>
      <c r="AD296" s="2" t="str">
        <f>VLOOKUP($A296,MA_KH!$A:$Q,MA_KH!O$1,0)</f>
        <v>MEGA</v>
      </c>
      <c r="AE296" s="2" t="str">
        <f>VLOOKUP($A296,MA_KH!$A:$Q,MA_KH!P$1,0)</f>
        <v>CÔNG TY TNHH MM MEGA MARKET (VIỆT NAM)</v>
      </c>
      <c r="AG296" s="91" t="str">
        <f>Table13[[#This Row],[Số hóa đơn]]&amp;Table13[[#This Row],[Tổng giá trị]]</f>
        <v>000031184201092</v>
      </c>
    </row>
    <row r="297" spans="1:33" ht="25.5" customHeight="1" x14ac:dyDescent="0.2">
      <c r="A297" s="54" t="s">
        <v>16292</v>
      </c>
      <c r="B297" s="54" t="s">
        <v>251</v>
      </c>
      <c r="C297" s="55" t="s">
        <v>16927</v>
      </c>
      <c r="D297" s="54" t="s">
        <v>16980</v>
      </c>
      <c r="E297" s="55">
        <f>IFERROR(VLOOKUP(AG297,Sheet3!B:F,5,0),Table1[[#This Row],[Ngày hạch toán]])</f>
        <v>46036</v>
      </c>
      <c r="F297" s="54" t="s">
        <v>19027</v>
      </c>
      <c r="G297" s="54" t="s">
        <v>16981</v>
      </c>
      <c r="H297" s="56">
        <v>1468620</v>
      </c>
      <c r="I297" s="63">
        <v>0</v>
      </c>
      <c r="J297" s="56">
        <v>117490</v>
      </c>
      <c r="K297" s="56">
        <v>1586110</v>
      </c>
      <c r="L297" s="64" t="s">
        <v>17236</v>
      </c>
      <c r="M297" s="6" t="str">
        <f>IFERROR(VLOOKUP(Table13[[#This Row],[Số hóa đơn]],'Chi tiết tt Mega gửi'!K:L,2,0),"")</f>
        <v/>
      </c>
      <c r="O297" s="32">
        <f>IF(Table13[[#This Row],[Phân loại]]="Tồn đầu kỳ",Table13[[#This Row],[Tổng giá trị]],0)</f>
        <v>0</v>
      </c>
      <c r="P297" s="7">
        <f>IF(Table13[[#This Row],[Số còn phải thu ĐK]]&lt;&gt;0,0,IF(Table13[[#This Row],[Phân loại]]="Bán hàng",Table13[[#This Row],[Tổng giá trị]],-Table13[[#This Row],[Tổng giá trị]]))</f>
        <v>1586110</v>
      </c>
      <c r="Q297" s="32">
        <f t="shared" si="44"/>
        <v>0</v>
      </c>
      <c r="R297" s="7">
        <f>Table13[[#This Row],[Số còn phải thu ĐK]]+Table13[[#This Row],[Giá Trị HD sau CK]]-Table13[[#This Row],[Số tiền đã thu]]</f>
        <v>1586110</v>
      </c>
      <c r="S297" s="6">
        <f>IF(Table13[[#This Row],[Ngày hóa đơn]]&lt;&gt;"",Table13[[#This Row],[Ngày hóa đơn]],IF(Table13[[#This Row],[Ngày hạch toán]]&lt;&gt;"",Table13[[#This Row],[Ngày hạch toán]],""))</f>
        <v>46036</v>
      </c>
      <c r="T297" s="7"/>
      <c r="U297" s="6">
        <f>IF(Table13[[#This Row],[Ngày tính CN]]="","",S297+T297)</f>
        <v>46036</v>
      </c>
      <c r="V297" s="32">
        <f ca="1">IF(Table13[[#This Row],[Hạn thanh toán]]="","",IF((U297-NOW())&lt;0,0,(U297-NOW())))</f>
        <v>0</v>
      </c>
      <c r="W297" s="32"/>
      <c r="X297" s="32">
        <f t="shared" ca="1" si="45"/>
        <v>258.35975370370579</v>
      </c>
      <c r="Y297" s="2" t="str">
        <f t="shared" ca="1" si="46"/>
        <v>Nợ quá hạn hơn 120 ngày có khả năng mất thanh toán</v>
      </c>
      <c r="Z297" s="42">
        <f t="shared" si="47"/>
        <v>46036</v>
      </c>
      <c r="AA297" s="42" t="str">
        <f t="shared" si="48"/>
        <v/>
      </c>
      <c r="AD297" s="2" t="str">
        <f>VLOOKUP($A297,MA_KH!$A:$Q,MA_KH!O$1,0)</f>
        <v>MEGA</v>
      </c>
      <c r="AE297" s="2" t="str">
        <f>VLOOKUP($A297,MA_KH!$A:$Q,MA_KH!P$1,0)</f>
        <v>CÔNG TY TNHH MM MEGA MARKET (VIỆT NAM)</v>
      </c>
      <c r="AG297" s="91" t="str">
        <f>Table13[[#This Row],[Số hóa đơn]]&amp;Table13[[#This Row],[Tổng giá trị]]</f>
        <v>000031191586110</v>
      </c>
    </row>
    <row r="298" spans="1:33" ht="25.5" customHeight="1" x14ac:dyDescent="0.2">
      <c r="A298" s="54" t="s">
        <v>16292</v>
      </c>
      <c r="B298" s="54" t="s">
        <v>251</v>
      </c>
      <c r="C298" s="55" t="s">
        <v>16927</v>
      </c>
      <c r="D298" s="54" t="s">
        <v>16982</v>
      </c>
      <c r="E298" s="55">
        <f>IFERROR(VLOOKUP(AG298,Sheet3!B:F,5,0),Table1[[#This Row],[Ngày hạch toán]])</f>
        <v>46036</v>
      </c>
      <c r="F298" s="54" t="s">
        <v>19028</v>
      </c>
      <c r="G298" s="54" t="s">
        <v>16983</v>
      </c>
      <c r="H298" s="56">
        <v>1756405</v>
      </c>
      <c r="I298" s="63">
        <v>0</v>
      </c>
      <c r="J298" s="56">
        <v>140512</v>
      </c>
      <c r="K298" s="56">
        <v>1896917</v>
      </c>
      <c r="L298" s="64" t="s">
        <v>17236</v>
      </c>
      <c r="M298" s="6" t="str">
        <f>IFERROR(VLOOKUP(Table13[[#This Row],[Số hóa đơn]],'Chi tiết tt Mega gửi'!K:L,2,0),"")</f>
        <v/>
      </c>
      <c r="O298" s="32">
        <f>IF(Table13[[#This Row],[Phân loại]]="Tồn đầu kỳ",Table13[[#This Row],[Tổng giá trị]],0)</f>
        <v>0</v>
      </c>
      <c r="P298" s="7">
        <f>IF(Table13[[#This Row],[Số còn phải thu ĐK]]&lt;&gt;0,0,IF(Table13[[#This Row],[Phân loại]]="Bán hàng",Table13[[#This Row],[Tổng giá trị]],-Table13[[#This Row],[Tổng giá trị]]))</f>
        <v>1896917</v>
      </c>
      <c r="Q298" s="32">
        <f t="shared" si="44"/>
        <v>0</v>
      </c>
      <c r="R298" s="7">
        <f>Table13[[#This Row],[Số còn phải thu ĐK]]+Table13[[#This Row],[Giá Trị HD sau CK]]-Table13[[#This Row],[Số tiền đã thu]]</f>
        <v>1896917</v>
      </c>
      <c r="S298" s="6">
        <f>IF(Table13[[#This Row],[Ngày hóa đơn]]&lt;&gt;"",Table13[[#This Row],[Ngày hóa đơn]],IF(Table13[[#This Row],[Ngày hạch toán]]&lt;&gt;"",Table13[[#This Row],[Ngày hạch toán]],""))</f>
        <v>46036</v>
      </c>
      <c r="T298" s="7"/>
      <c r="U298" s="6">
        <f>IF(Table13[[#This Row],[Ngày tính CN]]="","",S298+T298)</f>
        <v>46036</v>
      </c>
      <c r="V298" s="32">
        <f ca="1">IF(Table13[[#This Row],[Hạn thanh toán]]="","",IF((U298-NOW())&lt;0,0,(U298-NOW())))</f>
        <v>0</v>
      </c>
      <c r="W298" s="32"/>
      <c r="X298" s="32">
        <f t="shared" ca="1" si="45"/>
        <v>258.35975370370579</v>
      </c>
      <c r="Y298" s="2" t="str">
        <f t="shared" ca="1" si="46"/>
        <v>Nợ quá hạn hơn 120 ngày có khả năng mất thanh toán</v>
      </c>
      <c r="Z298" s="42">
        <f t="shared" si="47"/>
        <v>46036</v>
      </c>
      <c r="AA298" s="42" t="str">
        <f t="shared" si="48"/>
        <v/>
      </c>
      <c r="AD298" s="2" t="str">
        <f>VLOOKUP($A298,MA_KH!$A:$Q,MA_KH!O$1,0)</f>
        <v>MEGA</v>
      </c>
      <c r="AE298" s="2" t="str">
        <f>VLOOKUP($A298,MA_KH!$A:$Q,MA_KH!P$1,0)</f>
        <v>CÔNG TY TNHH MM MEGA MARKET (VIỆT NAM)</v>
      </c>
      <c r="AG298" s="91" t="str">
        <f>Table13[[#This Row],[Số hóa đơn]]&amp;Table13[[#This Row],[Tổng giá trị]]</f>
        <v>000031201896917</v>
      </c>
    </row>
    <row r="299" spans="1:33" ht="25.5" customHeight="1" x14ac:dyDescent="0.2">
      <c r="A299" s="54" t="s">
        <v>16308</v>
      </c>
      <c r="B299" s="54" t="s">
        <v>194</v>
      </c>
      <c r="C299" s="55" t="s">
        <v>16927</v>
      </c>
      <c r="D299" s="54" t="s">
        <v>16984</v>
      </c>
      <c r="E299" s="55">
        <f>IFERROR(VLOOKUP(AG299,Sheet3!B:F,5,0),Table1[[#This Row],[Ngày hạch toán]])</f>
        <v>46036</v>
      </c>
      <c r="F299" s="54" t="s">
        <v>19029</v>
      </c>
      <c r="G299" s="54" t="s">
        <v>16986</v>
      </c>
      <c r="H299" s="56">
        <v>13057840</v>
      </c>
      <c r="I299" s="63">
        <v>0</v>
      </c>
      <c r="J299" s="56">
        <v>1044627</v>
      </c>
      <c r="K299" s="56">
        <v>14102467</v>
      </c>
      <c r="L299" s="64" t="s">
        <v>17236</v>
      </c>
      <c r="M299" s="6" t="str">
        <f>IFERROR(VLOOKUP(Table13[[#This Row],[Số hóa đơn]],'Chi tiết tt Mega gửi'!K:L,2,0),"")</f>
        <v/>
      </c>
      <c r="O299" s="32">
        <f>IF(Table13[[#This Row],[Phân loại]]="Tồn đầu kỳ",Table13[[#This Row],[Tổng giá trị]],0)</f>
        <v>0</v>
      </c>
      <c r="P299" s="7">
        <f>IF(Table13[[#This Row],[Số còn phải thu ĐK]]&lt;&gt;0,0,IF(Table13[[#This Row],[Phân loại]]="Bán hàng",Table13[[#This Row],[Tổng giá trị]],-Table13[[#This Row],[Tổng giá trị]]))</f>
        <v>14102467</v>
      </c>
      <c r="Q299" s="32">
        <f t="shared" si="44"/>
        <v>0</v>
      </c>
      <c r="R299" s="7">
        <f>Table13[[#This Row],[Số còn phải thu ĐK]]+Table13[[#This Row],[Giá Trị HD sau CK]]-Table13[[#This Row],[Số tiền đã thu]]</f>
        <v>14102467</v>
      </c>
      <c r="S299" s="6">
        <f>IF(Table13[[#This Row],[Ngày hóa đơn]]&lt;&gt;"",Table13[[#This Row],[Ngày hóa đơn]],IF(Table13[[#This Row],[Ngày hạch toán]]&lt;&gt;"",Table13[[#This Row],[Ngày hạch toán]],""))</f>
        <v>46036</v>
      </c>
      <c r="T299" s="7"/>
      <c r="U299" s="6">
        <f>IF(Table13[[#This Row],[Ngày tính CN]]="","",S299+T299)</f>
        <v>46036</v>
      </c>
      <c r="V299" s="32">
        <f ca="1">IF(Table13[[#This Row],[Hạn thanh toán]]="","",IF((U299-NOW())&lt;0,0,(U299-NOW())))</f>
        <v>0</v>
      </c>
      <c r="W299" s="32"/>
      <c r="X299" s="32">
        <f t="shared" ca="1" si="45"/>
        <v>258.35975370370579</v>
      </c>
      <c r="Y299" s="2" t="str">
        <f t="shared" ca="1" si="46"/>
        <v>Nợ quá hạn hơn 120 ngày có khả năng mất thanh toán</v>
      </c>
      <c r="Z299" s="42">
        <f t="shared" si="47"/>
        <v>46036</v>
      </c>
      <c r="AA299" s="42" t="str">
        <f t="shared" si="48"/>
        <v/>
      </c>
      <c r="AD299" s="2" t="str">
        <f>VLOOKUP($A299,MA_KH!$A:$Q,MA_KH!O$1,0)</f>
        <v>MEGA</v>
      </c>
      <c r="AE299" s="2" t="str">
        <f>VLOOKUP($A299,MA_KH!$A:$Q,MA_KH!P$1,0)</f>
        <v>CÔNG TY TNHH MM MEGA MARKET (VIỆT NAM)</v>
      </c>
      <c r="AG299" s="91" t="str">
        <f>Table13[[#This Row],[Số hóa đơn]]&amp;Table13[[#This Row],[Tổng giá trị]]</f>
        <v>0000517214102467</v>
      </c>
    </row>
    <row r="300" spans="1:33" ht="25.5" hidden="1" customHeight="1" x14ac:dyDescent="0.2">
      <c r="A300" s="54" t="s">
        <v>16303</v>
      </c>
      <c r="B300" s="54" t="s">
        <v>102</v>
      </c>
      <c r="C300" s="55" t="s">
        <v>16927</v>
      </c>
      <c r="D300" s="54" t="s">
        <v>16987</v>
      </c>
      <c r="E300" s="55">
        <v>46036</v>
      </c>
      <c r="F300" s="54" t="s">
        <v>19030</v>
      </c>
      <c r="G300" s="54" t="s">
        <v>16988</v>
      </c>
      <c r="H300" s="56">
        <v>446289</v>
      </c>
      <c r="I300" s="63">
        <v>0</v>
      </c>
      <c r="J300" s="56">
        <v>35703</v>
      </c>
      <c r="K300" s="56">
        <v>481992</v>
      </c>
      <c r="L300" s="64" t="s">
        <v>17238</v>
      </c>
      <c r="M300" s="6" t="str">
        <f>IFERROR(VLOOKUP(Table13[[#This Row],[Số hóa đơn]],'Chi tiết tt Mega gửi'!K:L,2,0),"")</f>
        <v/>
      </c>
      <c r="O300" s="32">
        <f>IF(Table13[[#This Row],[Phân loại]]="Tồn đầu kỳ",Table13[[#This Row],[Tổng giá trị]],0)</f>
        <v>0</v>
      </c>
      <c r="P300" s="7">
        <f>IF(Table13[[#This Row],[Số còn phải thu ĐK]]&lt;&gt;0,0,IF(Table13[[#This Row],[Phân loại]]="Bán hàng",Table13[[#This Row],[Tổng giá trị]],-Table13[[#This Row],[Tổng giá trị]]))</f>
        <v>-481992</v>
      </c>
      <c r="Q300" s="32">
        <f t="shared" si="44"/>
        <v>0</v>
      </c>
      <c r="R300" s="7">
        <f>Table13[[#This Row],[Số còn phải thu ĐK]]+Table13[[#This Row],[Giá Trị HD sau CK]]-Table13[[#This Row],[Số tiền đã thu]]</f>
        <v>-481992</v>
      </c>
      <c r="S300" s="6">
        <f>IF(Table13[[#This Row],[Ngày hóa đơn]]&lt;&gt;"",Table13[[#This Row],[Ngày hóa đơn]],IF(Table13[[#This Row],[Ngày hạch toán]]&lt;&gt;"",Table13[[#This Row],[Ngày hạch toán]],""))</f>
        <v>46036</v>
      </c>
      <c r="T300" s="7"/>
      <c r="U300" s="6">
        <f>IF(Table13[[#This Row],[Ngày tính CN]]="","",S300+T300)</f>
        <v>46036</v>
      </c>
      <c r="V300" s="32">
        <f ca="1">IF(Table13[[#This Row],[Hạn thanh toán]]="","",IF((U300-NOW())&lt;0,0,(U300-NOW())))</f>
        <v>0</v>
      </c>
      <c r="W300" s="32"/>
      <c r="X300" s="32">
        <f t="shared" ca="1" si="45"/>
        <v>258.35975370370579</v>
      </c>
      <c r="Y300" s="2" t="str">
        <f t="shared" ca="1" si="46"/>
        <v>Nợ quá hạn hơn 120 ngày có khả năng mất thanh toán</v>
      </c>
      <c r="Z300" s="42">
        <f t="shared" si="47"/>
        <v>46036</v>
      </c>
      <c r="AA300" s="42" t="str">
        <f t="shared" si="48"/>
        <v/>
      </c>
      <c r="AD300" s="2" t="str">
        <f>VLOOKUP($A300,MA_KH!$A:$Q,MA_KH!O$1,0)</f>
        <v>MEGA</v>
      </c>
      <c r="AE300" s="2" t="str">
        <f>VLOOKUP($A300,MA_KH!$A:$Q,MA_KH!P$1,0)</f>
        <v>CÔNG TY TNHH MM MEGA MARKET (VIỆT NAM)</v>
      </c>
      <c r="AG300" s="91" t="str">
        <f>Table13[[#This Row],[Số hóa đơn]]&amp;Table13[[#This Row],[Tổng giá trị]]</f>
        <v>00000025481992</v>
      </c>
    </row>
    <row r="301" spans="1:33" ht="25.5" hidden="1" customHeight="1" x14ac:dyDescent="0.2">
      <c r="A301" s="54" t="s">
        <v>16295</v>
      </c>
      <c r="B301" s="54" t="s">
        <v>198</v>
      </c>
      <c r="C301" s="55" t="s">
        <v>16927</v>
      </c>
      <c r="D301" s="54" t="s">
        <v>16989</v>
      </c>
      <c r="E301" s="55">
        <v>46036</v>
      </c>
      <c r="F301" s="54" t="s">
        <v>19031</v>
      </c>
      <c r="G301" s="54" t="s">
        <v>16990</v>
      </c>
      <c r="H301" s="56">
        <v>546790</v>
      </c>
      <c r="I301" s="63">
        <v>0</v>
      </c>
      <c r="J301" s="56">
        <v>43743</v>
      </c>
      <c r="K301" s="56">
        <v>590533</v>
      </c>
      <c r="L301" s="64" t="s">
        <v>17238</v>
      </c>
      <c r="M301" s="6" t="str">
        <f>IFERROR(VLOOKUP(Table13[[#This Row],[Số hóa đơn]],'Chi tiết tt Mega gửi'!K:L,2,0),"")</f>
        <v/>
      </c>
      <c r="O301" s="32">
        <f>IF(Table13[[#This Row],[Phân loại]]="Tồn đầu kỳ",Table13[[#This Row],[Tổng giá trị]],0)</f>
        <v>0</v>
      </c>
      <c r="P301" s="7">
        <f>IF(Table13[[#This Row],[Số còn phải thu ĐK]]&lt;&gt;0,0,IF(Table13[[#This Row],[Phân loại]]="Bán hàng",Table13[[#This Row],[Tổng giá trị]],-Table13[[#This Row],[Tổng giá trị]]))</f>
        <v>-590533</v>
      </c>
      <c r="Q301" s="32">
        <f t="shared" si="44"/>
        <v>0</v>
      </c>
      <c r="R301" s="7">
        <f>Table13[[#This Row],[Số còn phải thu ĐK]]+Table13[[#This Row],[Giá Trị HD sau CK]]-Table13[[#This Row],[Số tiền đã thu]]</f>
        <v>-590533</v>
      </c>
      <c r="S301" s="6">
        <f>IF(Table13[[#This Row],[Ngày hóa đơn]]&lt;&gt;"",Table13[[#This Row],[Ngày hóa đơn]],IF(Table13[[#This Row],[Ngày hạch toán]]&lt;&gt;"",Table13[[#This Row],[Ngày hạch toán]],""))</f>
        <v>46036</v>
      </c>
      <c r="T301" s="7"/>
      <c r="U301" s="6">
        <f>IF(Table13[[#This Row],[Ngày tính CN]]="","",S301+T301)</f>
        <v>46036</v>
      </c>
      <c r="V301" s="32">
        <f ca="1">IF(Table13[[#This Row],[Hạn thanh toán]]="","",IF((U301-NOW())&lt;0,0,(U301-NOW())))</f>
        <v>0</v>
      </c>
      <c r="W301" s="32"/>
      <c r="X301" s="32">
        <f t="shared" ca="1" si="45"/>
        <v>258.35975370370579</v>
      </c>
      <c r="Y301" s="2" t="str">
        <f t="shared" ca="1" si="46"/>
        <v>Nợ quá hạn hơn 120 ngày có khả năng mất thanh toán</v>
      </c>
      <c r="Z301" s="42">
        <f t="shared" si="47"/>
        <v>46036</v>
      </c>
      <c r="AA301" s="42" t="str">
        <f t="shared" si="48"/>
        <v/>
      </c>
      <c r="AD301" s="2" t="str">
        <f>VLOOKUP($A301,MA_KH!$A:$Q,MA_KH!O$1,0)</f>
        <v>MEGA</v>
      </c>
      <c r="AE301" s="2" t="str">
        <f>VLOOKUP($A301,MA_KH!$A:$Q,MA_KH!P$1,0)</f>
        <v>CÔNG TY TNHH MM MEGA MARKET (VIỆT NAM)</v>
      </c>
      <c r="AG301" s="91" t="str">
        <f>Table13[[#This Row],[Số hóa đơn]]&amp;Table13[[#This Row],[Tổng giá trị]]</f>
        <v>00000009590533</v>
      </c>
    </row>
    <row r="302" spans="1:33" ht="25.5" hidden="1" customHeight="1" x14ac:dyDescent="0.2">
      <c r="A302" s="54" t="s">
        <v>16295</v>
      </c>
      <c r="B302" s="54" t="s">
        <v>198</v>
      </c>
      <c r="C302" s="55" t="s">
        <v>16927</v>
      </c>
      <c r="D302" s="54" t="s">
        <v>16991</v>
      </c>
      <c r="E302" s="55">
        <v>46036</v>
      </c>
      <c r="F302" s="54" t="s">
        <v>19032</v>
      </c>
      <c r="G302" s="54" t="s">
        <v>16990</v>
      </c>
      <c r="H302" s="56">
        <v>664944</v>
      </c>
      <c r="I302" s="63">
        <v>0</v>
      </c>
      <c r="J302" s="56">
        <v>53195</v>
      </c>
      <c r="K302" s="56">
        <v>718139</v>
      </c>
      <c r="L302" s="64" t="s">
        <v>17238</v>
      </c>
      <c r="M302" s="6" t="str">
        <f>IFERROR(VLOOKUP(Table13[[#This Row],[Số hóa đơn]],'Chi tiết tt Mega gửi'!K:L,2,0),"")</f>
        <v/>
      </c>
      <c r="O302" s="32">
        <f>IF(Table13[[#This Row],[Phân loại]]="Tồn đầu kỳ",Table13[[#This Row],[Tổng giá trị]],0)</f>
        <v>0</v>
      </c>
      <c r="P302" s="7">
        <f>IF(Table13[[#This Row],[Số còn phải thu ĐK]]&lt;&gt;0,0,IF(Table13[[#This Row],[Phân loại]]="Bán hàng",Table13[[#This Row],[Tổng giá trị]],-Table13[[#This Row],[Tổng giá trị]]))</f>
        <v>-718139</v>
      </c>
      <c r="Q302" s="32">
        <f t="shared" si="44"/>
        <v>0</v>
      </c>
      <c r="R302" s="7">
        <f>Table13[[#This Row],[Số còn phải thu ĐK]]+Table13[[#This Row],[Giá Trị HD sau CK]]-Table13[[#This Row],[Số tiền đã thu]]</f>
        <v>-718139</v>
      </c>
      <c r="S302" s="6">
        <f>IF(Table13[[#This Row],[Ngày hóa đơn]]&lt;&gt;"",Table13[[#This Row],[Ngày hóa đơn]],IF(Table13[[#This Row],[Ngày hạch toán]]&lt;&gt;"",Table13[[#This Row],[Ngày hạch toán]],""))</f>
        <v>46036</v>
      </c>
      <c r="T302" s="7"/>
      <c r="U302" s="6">
        <f>IF(Table13[[#This Row],[Ngày tính CN]]="","",S302+T302)</f>
        <v>46036</v>
      </c>
      <c r="V302" s="32">
        <f ca="1">IF(Table13[[#This Row],[Hạn thanh toán]]="","",IF((U302-NOW())&lt;0,0,(U302-NOW())))</f>
        <v>0</v>
      </c>
      <c r="W302" s="32"/>
      <c r="X302" s="32">
        <f t="shared" ca="1" si="45"/>
        <v>258.35975370370579</v>
      </c>
      <c r="Y302" s="2" t="str">
        <f t="shared" ca="1" si="46"/>
        <v>Nợ quá hạn hơn 120 ngày có khả năng mất thanh toán</v>
      </c>
      <c r="Z302" s="42">
        <f t="shared" si="47"/>
        <v>46036</v>
      </c>
      <c r="AA302" s="42" t="str">
        <f t="shared" si="48"/>
        <v/>
      </c>
      <c r="AD302" s="2" t="str">
        <f>VLOOKUP($A302,MA_KH!$A:$Q,MA_KH!O$1,0)</f>
        <v>MEGA</v>
      </c>
      <c r="AE302" s="2" t="str">
        <f>VLOOKUP($A302,MA_KH!$A:$Q,MA_KH!P$1,0)</f>
        <v>CÔNG TY TNHH MM MEGA MARKET (VIỆT NAM)</v>
      </c>
      <c r="AG302" s="91" t="str">
        <f>Table13[[#This Row],[Số hóa đơn]]&amp;Table13[[#This Row],[Tổng giá trị]]</f>
        <v>00000015718139</v>
      </c>
    </row>
    <row r="303" spans="1:33" ht="25.5" hidden="1" customHeight="1" x14ac:dyDescent="0.2">
      <c r="A303" s="54" t="s">
        <v>16289</v>
      </c>
      <c r="B303" s="54" t="s">
        <v>296</v>
      </c>
      <c r="C303" s="55" t="s">
        <v>16927</v>
      </c>
      <c r="D303" s="54" t="s">
        <v>16992</v>
      </c>
      <c r="E303" s="55">
        <v>46036</v>
      </c>
      <c r="F303" s="54" t="s">
        <v>19033</v>
      </c>
      <c r="G303" s="54" t="s">
        <v>16824</v>
      </c>
      <c r="H303" s="56">
        <v>2403442</v>
      </c>
      <c r="I303" s="63">
        <v>0</v>
      </c>
      <c r="J303" s="56">
        <v>192275</v>
      </c>
      <c r="K303" s="56">
        <v>2595717</v>
      </c>
      <c r="L303" s="64" t="s">
        <v>17238</v>
      </c>
      <c r="M303" s="6" t="str">
        <f>IFERROR(VLOOKUP(Table13[[#This Row],[Số hóa đơn]],'Chi tiết tt Mega gửi'!K:L,2,0),"")</f>
        <v/>
      </c>
      <c r="O303" s="32">
        <f>IF(Table13[[#This Row],[Phân loại]]="Tồn đầu kỳ",Table13[[#This Row],[Tổng giá trị]],0)</f>
        <v>0</v>
      </c>
      <c r="P303" s="7">
        <f>IF(Table13[[#This Row],[Số còn phải thu ĐK]]&lt;&gt;0,0,IF(Table13[[#This Row],[Phân loại]]="Bán hàng",Table13[[#This Row],[Tổng giá trị]],-Table13[[#This Row],[Tổng giá trị]]))</f>
        <v>-2595717</v>
      </c>
      <c r="Q303" s="32">
        <f t="shared" si="44"/>
        <v>0</v>
      </c>
      <c r="R303" s="7">
        <f>Table13[[#This Row],[Số còn phải thu ĐK]]+Table13[[#This Row],[Giá Trị HD sau CK]]-Table13[[#This Row],[Số tiền đã thu]]</f>
        <v>-2595717</v>
      </c>
      <c r="S303" s="6">
        <f>IF(Table13[[#This Row],[Ngày hóa đơn]]&lt;&gt;"",Table13[[#This Row],[Ngày hóa đơn]],IF(Table13[[#This Row],[Ngày hạch toán]]&lt;&gt;"",Table13[[#This Row],[Ngày hạch toán]],""))</f>
        <v>46036</v>
      </c>
      <c r="T303" s="7"/>
      <c r="U303" s="6">
        <f>IF(Table13[[#This Row],[Ngày tính CN]]="","",S303+T303)</f>
        <v>46036</v>
      </c>
      <c r="V303" s="32">
        <f ca="1">IF(Table13[[#This Row],[Hạn thanh toán]]="","",IF((U303-NOW())&lt;0,0,(U303-NOW())))</f>
        <v>0</v>
      </c>
      <c r="W303" s="32"/>
      <c r="X303" s="32">
        <f t="shared" ca="1" si="45"/>
        <v>258.35975370370579</v>
      </c>
      <c r="Y303" s="2" t="str">
        <f t="shared" ca="1" si="46"/>
        <v>Nợ quá hạn hơn 120 ngày có khả năng mất thanh toán</v>
      </c>
      <c r="Z303" s="42">
        <f t="shared" si="47"/>
        <v>46036</v>
      </c>
      <c r="AA303" s="42" t="str">
        <f t="shared" si="48"/>
        <v/>
      </c>
      <c r="AD303" s="2" t="str">
        <f>VLOOKUP($A303,MA_KH!$A:$Q,MA_KH!O$1,0)</f>
        <v>MEGA</v>
      </c>
      <c r="AE303" s="2" t="str">
        <f>VLOOKUP($A303,MA_KH!$A:$Q,MA_KH!P$1,0)</f>
        <v>CÔNG TY TNHH MM MEGA MARKET (VIỆT NAM)</v>
      </c>
      <c r="AG303" s="91" t="str">
        <f>Table13[[#This Row],[Số hóa đơn]]&amp;Table13[[#This Row],[Tổng giá trị]]</f>
        <v>000000272595717</v>
      </c>
    </row>
    <row r="304" spans="1:33" ht="25.5" customHeight="1" x14ac:dyDescent="0.2">
      <c r="A304" s="54" t="s">
        <v>16300</v>
      </c>
      <c r="B304" s="54" t="s">
        <v>7238</v>
      </c>
      <c r="C304" s="55" t="s">
        <v>16949</v>
      </c>
      <c r="D304" s="54" t="s">
        <v>16993</v>
      </c>
      <c r="E304" s="55">
        <f>IFERROR(VLOOKUP(AG304,Sheet3!B:F,5,0),Table1[[#This Row],[Ngày hạch toán]])</f>
        <v>46037</v>
      </c>
      <c r="F304" s="54" t="s">
        <v>19034</v>
      </c>
      <c r="G304" s="54" t="s">
        <v>16995</v>
      </c>
      <c r="H304" s="56">
        <v>725000</v>
      </c>
      <c r="I304" s="63">
        <v>0</v>
      </c>
      <c r="J304" s="56">
        <v>58000</v>
      </c>
      <c r="K304" s="56">
        <v>783000</v>
      </c>
      <c r="L304" s="64" t="s">
        <v>17236</v>
      </c>
      <c r="M304" s="6" t="str">
        <f>IFERROR(VLOOKUP(Table13[[#This Row],[Số hóa đơn]],'Chi tiết tt Mega gửi'!K:L,2,0),"")</f>
        <v/>
      </c>
      <c r="O304" s="32">
        <f>IF(Table13[[#This Row],[Phân loại]]="Tồn đầu kỳ",Table13[[#This Row],[Tổng giá trị]],0)</f>
        <v>0</v>
      </c>
      <c r="P304" s="7">
        <f>IF(Table13[[#This Row],[Số còn phải thu ĐK]]&lt;&gt;0,0,IF(Table13[[#This Row],[Phân loại]]="Bán hàng",Table13[[#This Row],[Tổng giá trị]],-Table13[[#This Row],[Tổng giá trị]]))</f>
        <v>783000</v>
      </c>
      <c r="Q304" s="32">
        <f t="shared" si="44"/>
        <v>0</v>
      </c>
      <c r="R304" s="7">
        <f>Table13[[#This Row],[Số còn phải thu ĐK]]+Table13[[#This Row],[Giá Trị HD sau CK]]-Table13[[#This Row],[Số tiền đã thu]]</f>
        <v>783000</v>
      </c>
      <c r="S304" s="6">
        <f>IF(Table13[[#This Row],[Ngày hóa đơn]]&lt;&gt;"",Table13[[#This Row],[Ngày hóa đơn]],IF(Table13[[#This Row],[Ngày hạch toán]]&lt;&gt;"",Table13[[#This Row],[Ngày hạch toán]],""))</f>
        <v>46037</v>
      </c>
      <c r="T304" s="7"/>
      <c r="U304" s="6">
        <f>IF(Table13[[#This Row],[Ngày tính CN]]="","",S304+T304)</f>
        <v>46037</v>
      </c>
      <c r="V304" s="32">
        <f ca="1">IF(Table13[[#This Row],[Hạn thanh toán]]="","",IF((U304-NOW())&lt;0,0,(U304-NOW())))</f>
        <v>0</v>
      </c>
      <c r="W304" s="32"/>
      <c r="X304" s="32">
        <f t="shared" ca="1" si="45"/>
        <v>257.35975370370579</v>
      </c>
      <c r="Y304" s="2" t="str">
        <f t="shared" ca="1" si="46"/>
        <v>Nợ quá hạn hơn 120 ngày có khả năng mất thanh toán</v>
      </c>
      <c r="Z304" s="42">
        <f t="shared" si="47"/>
        <v>46037</v>
      </c>
      <c r="AA304" s="42" t="str">
        <f t="shared" si="48"/>
        <v/>
      </c>
      <c r="AD304" s="2" t="str">
        <f>VLOOKUP($A304,MA_KH!$A:$Q,MA_KH!O$1,0)</f>
        <v>MEGA</v>
      </c>
      <c r="AE304" s="2" t="str">
        <f>VLOOKUP($A304,MA_KH!$A:$Q,MA_KH!P$1,0)</f>
        <v>CÔNG TY TNHH MM MEGA MARKET (VIỆT NAM)</v>
      </c>
      <c r="AG304" s="91" t="str">
        <f>Table13[[#This Row],[Số hóa đơn]]&amp;Table13[[#This Row],[Tổng giá trị]]</f>
        <v>00003928783000</v>
      </c>
    </row>
    <row r="305" spans="1:33" ht="25.5" customHeight="1" x14ac:dyDescent="0.2">
      <c r="A305" s="54" t="s">
        <v>16300</v>
      </c>
      <c r="B305" s="54" t="s">
        <v>7238</v>
      </c>
      <c r="C305" s="55" t="s">
        <v>16949</v>
      </c>
      <c r="D305" s="54" t="s">
        <v>16996</v>
      </c>
      <c r="E305" s="55">
        <f>IFERROR(VLOOKUP(AG305,Sheet3!B:F,5,0),Table1[[#This Row],[Ngày hạch toán]])</f>
        <v>46037</v>
      </c>
      <c r="F305" s="54" t="s">
        <v>19035</v>
      </c>
      <c r="G305" s="54" t="s">
        <v>16997</v>
      </c>
      <c r="H305" s="56">
        <v>13700900</v>
      </c>
      <c r="I305" s="63">
        <v>0</v>
      </c>
      <c r="J305" s="56">
        <v>1096072</v>
      </c>
      <c r="K305" s="56">
        <v>14796972</v>
      </c>
      <c r="L305" s="64" t="s">
        <v>17236</v>
      </c>
      <c r="M305" s="6" t="str">
        <f>IFERROR(VLOOKUP(Table13[[#This Row],[Số hóa đơn]],'Chi tiết tt Mega gửi'!K:L,2,0),"")</f>
        <v/>
      </c>
      <c r="O305" s="32">
        <f>IF(Table13[[#This Row],[Phân loại]]="Tồn đầu kỳ",Table13[[#This Row],[Tổng giá trị]],0)</f>
        <v>0</v>
      </c>
      <c r="P305" s="7">
        <f>IF(Table13[[#This Row],[Số còn phải thu ĐK]]&lt;&gt;0,0,IF(Table13[[#This Row],[Phân loại]]="Bán hàng",Table13[[#This Row],[Tổng giá trị]],-Table13[[#This Row],[Tổng giá trị]]))</f>
        <v>14796972</v>
      </c>
      <c r="Q305" s="32">
        <f t="shared" si="44"/>
        <v>0</v>
      </c>
      <c r="R305" s="7">
        <f>Table13[[#This Row],[Số còn phải thu ĐK]]+Table13[[#This Row],[Giá Trị HD sau CK]]-Table13[[#This Row],[Số tiền đã thu]]</f>
        <v>14796972</v>
      </c>
      <c r="S305" s="6">
        <f>IF(Table13[[#This Row],[Ngày hóa đơn]]&lt;&gt;"",Table13[[#This Row],[Ngày hóa đơn]],IF(Table13[[#This Row],[Ngày hạch toán]]&lt;&gt;"",Table13[[#This Row],[Ngày hạch toán]],""))</f>
        <v>46037</v>
      </c>
      <c r="T305" s="7"/>
      <c r="U305" s="6">
        <f>IF(Table13[[#This Row],[Ngày tính CN]]="","",S305+T305)</f>
        <v>46037</v>
      </c>
      <c r="V305" s="32">
        <f ca="1">IF(Table13[[#This Row],[Hạn thanh toán]]="","",IF((U305-NOW())&lt;0,0,(U305-NOW())))</f>
        <v>0</v>
      </c>
      <c r="W305" s="32"/>
      <c r="X305" s="32">
        <f t="shared" ca="1" si="45"/>
        <v>257.35975370370579</v>
      </c>
      <c r="Y305" s="2" t="str">
        <f t="shared" ca="1" si="46"/>
        <v>Nợ quá hạn hơn 120 ngày có khả năng mất thanh toán</v>
      </c>
      <c r="Z305" s="42">
        <f t="shared" si="47"/>
        <v>46037</v>
      </c>
      <c r="AA305" s="42" t="str">
        <f t="shared" si="48"/>
        <v/>
      </c>
      <c r="AD305" s="2" t="str">
        <f>VLOOKUP($A305,MA_KH!$A:$Q,MA_KH!O$1,0)</f>
        <v>MEGA</v>
      </c>
      <c r="AE305" s="2" t="str">
        <f>VLOOKUP($A305,MA_KH!$A:$Q,MA_KH!P$1,0)</f>
        <v>CÔNG TY TNHH MM MEGA MARKET (VIỆT NAM)</v>
      </c>
      <c r="AG305" s="91" t="str">
        <f>Table13[[#This Row],[Số hóa đơn]]&amp;Table13[[#This Row],[Tổng giá trị]]</f>
        <v>0000392914796972</v>
      </c>
    </row>
    <row r="306" spans="1:33" ht="25.5" customHeight="1" x14ac:dyDescent="0.2">
      <c r="A306" s="54" t="s">
        <v>16301</v>
      </c>
      <c r="B306" s="54" t="s">
        <v>7241</v>
      </c>
      <c r="C306" s="55" t="s">
        <v>16949</v>
      </c>
      <c r="D306" s="54" t="s">
        <v>16998</v>
      </c>
      <c r="E306" s="55">
        <f>IFERROR(VLOOKUP(AG306,Sheet3!B:F,5,0),Table1[[#This Row],[Ngày hạch toán]])</f>
        <v>46037</v>
      </c>
      <c r="F306" s="54" t="s">
        <v>19036</v>
      </c>
      <c r="G306" s="54" t="s">
        <v>16999</v>
      </c>
      <c r="H306" s="56">
        <v>725000</v>
      </c>
      <c r="I306" s="63">
        <v>0</v>
      </c>
      <c r="J306" s="56">
        <v>58000</v>
      </c>
      <c r="K306" s="56">
        <v>783000</v>
      </c>
      <c r="L306" s="64" t="s">
        <v>17236</v>
      </c>
      <c r="M306" s="6" t="str">
        <f>IFERROR(VLOOKUP(Table13[[#This Row],[Số hóa đơn]],'Chi tiết tt Mega gửi'!K:L,2,0),"")</f>
        <v/>
      </c>
      <c r="O306" s="32">
        <f>IF(Table13[[#This Row],[Phân loại]]="Tồn đầu kỳ",Table13[[#This Row],[Tổng giá trị]],0)</f>
        <v>0</v>
      </c>
      <c r="P306" s="7">
        <f>IF(Table13[[#This Row],[Số còn phải thu ĐK]]&lt;&gt;0,0,IF(Table13[[#This Row],[Phân loại]]="Bán hàng",Table13[[#This Row],[Tổng giá trị]],-Table13[[#This Row],[Tổng giá trị]]))</f>
        <v>783000</v>
      </c>
      <c r="Q306" s="32">
        <f t="shared" si="44"/>
        <v>0</v>
      </c>
      <c r="R306" s="7">
        <f>Table13[[#This Row],[Số còn phải thu ĐK]]+Table13[[#This Row],[Giá Trị HD sau CK]]-Table13[[#This Row],[Số tiền đã thu]]</f>
        <v>783000</v>
      </c>
      <c r="S306" s="6">
        <f>IF(Table13[[#This Row],[Ngày hóa đơn]]&lt;&gt;"",Table13[[#This Row],[Ngày hóa đơn]],IF(Table13[[#This Row],[Ngày hạch toán]]&lt;&gt;"",Table13[[#This Row],[Ngày hạch toán]],""))</f>
        <v>46037</v>
      </c>
      <c r="T306" s="7"/>
      <c r="U306" s="6">
        <f>IF(Table13[[#This Row],[Ngày tính CN]]="","",S306+T306)</f>
        <v>46037</v>
      </c>
      <c r="V306" s="32">
        <f ca="1">IF(Table13[[#This Row],[Hạn thanh toán]]="","",IF((U306-NOW())&lt;0,0,(U306-NOW())))</f>
        <v>0</v>
      </c>
      <c r="W306" s="32"/>
      <c r="X306" s="32">
        <f t="shared" ca="1" si="45"/>
        <v>257.35975370370579</v>
      </c>
      <c r="Y306" s="2" t="str">
        <f t="shared" ca="1" si="46"/>
        <v>Nợ quá hạn hơn 120 ngày có khả năng mất thanh toán</v>
      </c>
      <c r="Z306" s="42">
        <f t="shared" si="47"/>
        <v>46037</v>
      </c>
      <c r="AA306" s="42" t="str">
        <f t="shared" si="48"/>
        <v/>
      </c>
      <c r="AD306" s="2" t="str">
        <f>VLOOKUP($A306,MA_KH!$A:$Q,MA_KH!O$1,0)</f>
        <v>MEGA</v>
      </c>
      <c r="AE306" s="2" t="str">
        <f>VLOOKUP($A306,MA_KH!$A:$Q,MA_KH!P$1,0)</f>
        <v>CÔNG TY TNHH MM MEGA MARKET (VIỆT NAM)</v>
      </c>
      <c r="AG306" s="91" t="str">
        <f>Table13[[#This Row],[Số hóa đơn]]&amp;Table13[[#This Row],[Tổng giá trị]]</f>
        <v>00003931783000</v>
      </c>
    </row>
    <row r="307" spans="1:33" ht="25.5" customHeight="1" x14ac:dyDescent="0.2">
      <c r="A307" s="54" t="s">
        <v>16301</v>
      </c>
      <c r="B307" s="54" t="s">
        <v>7241</v>
      </c>
      <c r="C307" s="55" t="s">
        <v>16949</v>
      </c>
      <c r="D307" s="54" t="s">
        <v>17000</v>
      </c>
      <c r="E307" s="55">
        <f>IFERROR(VLOOKUP(AG307,Sheet3!B:F,5,0),Table1[[#This Row],[Ngày hạch toán]])</f>
        <v>46037</v>
      </c>
      <c r="F307" s="54" t="s">
        <v>19037</v>
      </c>
      <c r="G307" s="54" t="s">
        <v>17001</v>
      </c>
      <c r="H307" s="56">
        <v>1468620</v>
      </c>
      <c r="I307" s="63">
        <v>0</v>
      </c>
      <c r="J307" s="56">
        <v>117490</v>
      </c>
      <c r="K307" s="56">
        <v>1586110</v>
      </c>
      <c r="L307" s="64" t="s">
        <v>17236</v>
      </c>
      <c r="M307" s="6" t="str">
        <f>IFERROR(VLOOKUP(Table13[[#This Row],[Số hóa đơn]],'Chi tiết tt Mega gửi'!K:L,2,0),"")</f>
        <v/>
      </c>
      <c r="O307" s="32">
        <f>IF(Table13[[#This Row],[Phân loại]]="Tồn đầu kỳ",Table13[[#This Row],[Tổng giá trị]],0)</f>
        <v>0</v>
      </c>
      <c r="P307" s="7">
        <f>IF(Table13[[#This Row],[Số còn phải thu ĐK]]&lt;&gt;0,0,IF(Table13[[#This Row],[Phân loại]]="Bán hàng",Table13[[#This Row],[Tổng giá trị]],-Table13[[#This Row],[Tổng giá trị]]))</f>
        <v>1586110</v>
      </c>
      <c r="Q307" s="32">
        <f t="shared" si="44"/>
        <v>0</v>
      </c>
      <c r="R307" s="7">
        <f>Table13[[#This Row],[Số còn phải thu ĐK]]+Table13[[#This Row],[Giá Trị HD sau CK]]-Table13[[#This Row],[Số tiền đã thu]]</f>
        <v>1586110</v>
      </c>
      <c r="S307" s="6">
        <f>IF(Table13[[#This Row],[Ngày hóa đơn]]&lt;&gt;"",Table13[[#This Row],[Ngày hóa đơn]],IF(Table13[[#This Row],[Ngày hạch toán]]&lt;&gt;"",Table13[[#This Row],[Ngày hạch toán]],""))</f>
        <v>46037</v>
      </c>
      <c r="T307" s="7"/>
      <c r="U307" s="6">
        <f>IF(Table13[[#This Row],[Ngày tính CN]]="","",S307+T307)</f>
        <v>46037</v>
      </c>
      <c r="V307" s="32">
        <f ca="1">IF(Table13[[#This Row],[Hạn thanh toán]]="","",IF((U307-NOW())&lt;0,0,(U307-NOW())))</f>
        <v>0</v>
      </c>
      <c r="W307" s="32"/>
      <c r="X307" s="32">
        <f t="shared" ca="1" si="45"/>
        <v>257.35975370370579</v>
      </c>
      <c r="Y307" s="2" t="str">
        <f t="shared" ca="1" si="46"/>
        <v>Nợ quá hạn hơn 120 ngày có khả năng mất thanh toán</v>
      </c>
      <c r="Z307" s="42">
        <f t="shared" si="47"/>
        <v>46037</v>
      </c>
      <c r="AA307" s="42" t="str">
        <f t="shared" si="48"/>
        <v/>
      </c>
      <c r="AD307" s="2" t="str">
        <f>VLOOKUP($A307,MA_KH!$A:$Q,MA_KH!O$1,0)</f>
        <v>MEGA</v>
      </c>
      <c r="AE307" s="2" t="str">
        <f>VLOOKUP($A307,MA_KH!$A:$Q,MA_KH!P$1,0)</f>
        <v>CÔNG TY TNHH MM MEGA MARKET (VIỆT NAM)</v>
      </c>
      <c r="AG307" s="91" t="str">
        <f>Table13[[#This Row],[Số hóa đơn]]&amp;Table13[[#This Row],[Tổng giá trị]]</f>
        <v>000039321586110</v>
      </c>
    </row>
    <row r="308" spans="1:33" ht="25.5" customHeight="1" x14ac:dyDescent="0.2">
      <c r="A308" s="54" t="s">
        <v>7306</v>
      </c>
      <c r="B308" s="54" t="s">
        <v>7307</v>
      </c>
      <c r="C308" s="55" t="s">
        <v>16949</v>
      </c>
      <c r="D308" s="54" t="s">
        <v>17002</v>
      </c>
      <c r="E308" s="55">
        <f>IFERROR(VLOOKUP(AG308,Sheet3!B:F,5,0),Table1[[#This Row],[Ngày hạch toán]])</f>
        <v>46037</v>
      </c>
      <c r="F308" s="54" t="s">
        <v>19038</v>
      </c>
      <c r="G308" s="54" t="s">
        <v>17003</v>
      </c>
      <c r="H308" s="56">
        <v>19262210</v>
      </c>
      <c r="I308" s="63">
        <v>0</v>
      </c>
      <c r="J308" s="56">
        <v>1540977</v>
      </c>
      <c r="K308" s="56">
        <v>20803187</v>
      </c>
      <c r="L308" s="64" t="s">
        <v>17236</v>
      </c>
      <c r="M308" s="6" t="str">
        <f>IFERROR(VLOOKUP(Table13[[#This Row],[Số hóa đơn]],'Chi tiết tt Mega gửi'!K:L,2,0),"")</f>
        <v/>
      </c>
      <c r="O308" s="32">
        <f>IF(Table13[[#This Row],[Phân loại]]="Tồn đầu kỳ",Table13[[#This Row],[Tổng giá trị]],0)</f>
        <v>0</v>
      </c>
      <c r="P308" s="7">
        <f>IF(Table13[[#This Row],[Số còn phải thu ĐK]]&lt;&gt;0,0,IF(Table13[[#This Row],[Phân loại]]="Bán hàng",Table13[[#This Row],[Tổng giá trị]],-Table13[[#This Row],[Tổng giá trị]]))</f>
        <v>20803187</v>
      </c>
      <c r="Q308" s="32">
        <f t="shared" si="44"/>
        <v>0</v>
      </c>
      <c r="R308" s="7">
        <f>Table13[[#This Row],[Số còn phải thu ĐK]]+Table13[[#This Row],[Giá Trị HD sau CK]]-Table13[[#This Row],[Số tiền đã thu]]</f>
        <v>20803187</v>
      </c>
      <c r="S308" s="6">
        <f>IF(Table13[[#This Row],[Ngày hóa đơn]]&lt;&gt;"",Table13[[#This Row],[Ngày hóa đơn]],IF(Table13[[#This Row],[Ngày hạch toán]]&lt;&gt;"",Table13[[#This Row],[Ngày hạch toán]],""))</f>
        <v>46037</v>
      </c>
      <c r="T308" s="7"/>
      <c r="U308" s="6">
        <f>IF(Table13[[#This Row],[Ngày tính CN]]="","",S308+T308)</f>
        <v>46037</v>
      </c>
      <c r="V308" s="32">
        <f ca="1">IF(Table13[[#This Row],[Hạn thanh toán]]="","",IF((U308-NOW())&lt;0,0,(U308-NOW())))</f>
        <v>0</v>
      </c>
      <c r="W308" s="32"/>
      <c r="X308" s="32">
        <f t="shared" ca="1" si="45"/>
        <v>257.35975370370579</v>
      </c>
      <c r="Y308" s="2" t="str">
        <f t="shared" ca="1" si="46"/>
        <v>Nợ quá hạn hơn 120 ngày có khả năng mất thanh toán</v>
      </c>
      <c r="Z308" s="42">
        <f t="shared" si="47"/>
        <v>46037</v>
      </c>
      <c r="AA308" s="42" t="str">
        <f t="shared" si="48"/>
        <v/>
      </c>
      <c r="AD308" s="2" t="str">
        <f>VLOOKUP($A308,MA_KH!$A:$Q,MA_KH!O$1,0)</f>
        <v>MEGA</v>
      </c>
      <c r="AE308" s="2" t="str">
        <f>VLOOKUP($A308,MA_KH!$A:$Q,MA_KH!P$1,0)</f>
        <v>CÔNG TY TNHH MM MEGA MARKET (VIỆT NAM)</v>
      </c>
      <c r="AG308" s="91" t="str">
        <f>Table13[[#This Row],[Số hóa đơn]]&amp;Table13[[#This Row],[Tổng giá trị]]</f>
        <v>0000393320803187</v>
      </c>
    </row>
    <row r="309" spans="1:33" ht="25.5" customHeight="1" x14ac:dyDescent="0.2">
      <c r="A309" s="54" t="s">
        <v>7306</v>
      </c>
      <c r="B309" s="54" t="s">
        <v>7307</v>
      </c>
      <c r="C309" s="55" t="s">
        <v>16949</v>
      </c>
      <c r="D309" s="54" t="s">
        <v>17004</v>
      </c>
      <c r="E309" s="55">
        <f>IFERROR(VLOOKUP(AG309,Sheet3!B:F,5,0),Table1[[#This Row],[Ngày hạch toán]])</f>
        <v>46037</v>
      </c>
      <c r="F309" s="54" t="s">
        <v>19039</v>
      </c>
      <c r="G309" s="54" t="s">
        <v>17005</v>
      </c>
      <c r="H309" s="56">
        <v>3801040</v>
      </c>
      <c r="I309" s="63">
        <v>0</v>
      </c>
      <c r="J309" s="56">
        <v>304083</v>
      </c>
      <c r="K309" s="56">
        <v>4105123</v>
      </c>
      <c r="L309" s="64" t="s">
        <v>17236</v>
      </c>
      <c r="M309" s="6" t="str">
        <f>IFERROR(VLOOKUP(Table13[[#This Row],[Số hóa đơn]],'Chi tiết tt Mega gửi'!K:L,2,0),"")</f>
        <v/>
      </c>
      <c r="O309" s="32">
        <f>IF(Table13[[#This Row],[Phân loại]]="Tồn đầu kỳ",Table13[[#This Row],[Tổng giá trị]],0)</f>
        <v>0</v>
      </c>
      <c r="P309" s="7">
        <f>IF(Table13[[#This Row],[Số còn phải thu ĐK]]&lt;&gt;0,0,IF(Table13[[#This Row],[Phân loại]]="Bán hàng",Table13[[#This Row],[Tổng giá trị]],-Table13[[#This Row],[Tổng giá trị]]))</f>
        <v>4105123</v>
      </c>
      <c r="Q309" s="32">
        <f t="shared" si="44"/>
        <v>0</v>
      </c>
      <c r="R309" s="7">
        <f>Table13[[#This Row],[Số còn phải thu ĐK]]+Table13[[#This Row],[Giá Trị HD sau CK]]-Table13[[#This Row],[Số tiền đã thu]]</f>
        <v>4105123</v>
      </c>
      <c r="S309" s="6">
        <f>IF(Table13[[#This Row],[Ngày hóa đơn]]&lt;&gt;"",Table13[[#This Row],[Ngày hóa đơn]],IF(Table13[[#This Row],[Ngày hạch toán]]&lt;&gt;"",Table13[[#This Row],[Ngày hạch toán]],""))</f>
        <v>46037</v>
      </c>
      <c r="T309" s="7"/>
      <c r="U309" s="6">
        <f>IF(Table13[[#This Row],[Ngày tính CN]]="","",S309+T309)</f>
        <v>46037</v>
      </c>
      <c r="V309" s="32">
        <f ca="1">IF(Table13[[#This Row],[Hạn thanh toán]]="","",IF((U309-NOW())&lt;0,0,(U309-NOW())))</f>
        <v>0</v>
      </c>
      <c r="W309" s="32"/>
      <c r="X309" s="32">
        <f t="shared" ca="1" si="45"/>
        <v>257.35975370370579</v>
      </c>
      <c r="Y309" s="2" t="str">
        <f t="shared" ca="1" si="46"/>
        <v>Nợ quá hạn hơn 120 ngày có khả năng mất thanh toán</v>
      </c>
      <c r="Z309" s="42">
        <f t="shared" si="47"/>
        <v>46037</v>
      </c>
      <c r="AA309" s="42" t="str">
        <f t="shared" si="48"/>
        <v/>
      </c>
      <c r="AD309" s="2" t="str">
        <f>VLOOKUP($A309,MA_KH!$A:$Q,MA_KH!O$1,0)</f>
        <v>MEGA</v>
      </c>
      <c r="AE309" s="2" t="str">
        <f>VLOOKUP($A309,MA_KH!$A:$Q,MA_KH!P$1,0)</f>
        <v>CÔNG TY TNHH MM MEGA MARKET (VIỆT NAM)</v>
      </c>
      <c r="AG309" s="91" t="str">
        <f>Table13[[#This Row],[Số hóa đơn]]&amp;Table13[[#This Row],[Tổng giá trị]]</f>
        <v>000039344105123</v>
      </c>
    </row>
    <row r="310" spans="1:33" ht="25.5" customHeight="1" x14ac:dyDescent="0.2">
      <c r="A310" s="54" t="s">
        <v>16310</v>
      </c>
      <c r="B310" s="54" t="s">
        <v>196</v>
      </c>
      <c r="C310" s="55" t="s">
        <v>16949</v>
      </c>
      <c r="D310" s="54" t="s">
        <v>17006</v>
      </c>
      <c r="E310" s="55">
        <f>IFERROR(VLOOKUP(AG310,Sheet3!B:F,5,0),Table1[[#This Row],[Ngày hạch toán]])</f>
        <v>46037</v>
      </c>
      <c r="F310" s="54" t="s">
        <v>19040</v>
      </c>
      <c r="G310" s="54" t="s">
        <v>17007</v>
      </c>
      <c r="H310" s="56">
        <v>2024120</v>
      </c>
      <c r="I310" s="63">
        <v>0</v>
      </c>
      <c r="J310" s="56">
        <v>161930</v>
      </c>
      <c r="K310" s="56">
        <v>2186050</v>
      </c>
      <c r="L310" s="64" t="s">
        <v>17236</v>
      </c>
      <c r="M310" s="6" t="str">
        <f>IFERROR(VLOOKUP(Table13[[#This Row],[Số hóa đơn]],'Chi tiết tt Mega gửi'!K:L,2,0),"")</f>
        <v/>
      </c>
      <c r="O310" s="32">
        <f>IF(Table13[[#This Row],[Phân loại]]="Tồn đầu kỳ",Table13[[#This Row],[Tổng giá trị]],0)</f>
        <v>0</v>
      </c>
      <c r="P310" s="7">
        <f>IF(Table13[[#This Row],[Số còn phải thu ĐK]]&lt;&gt;0,0,IF(Table13[[#This Row],[Phân loại]]="Bán hàng",Table13[[#This Row],[Tổng giá trị]],-Table13[[#This Row],[Tổng giá trị]]))</f>
        <v>2186050</v>
      </c>
      <c r="Q310" s="32">
        <f t="shared" ref="Q310:Q373" si="49">IF(M310&lt;&gt;"",IF(O310&lt;&gt;0,O310,P310),0)</f>
        <v>0</v>
      </c>
      <c r="R310" s="7">
        <f>Table13[[#This Row],[Số còn phải thu ĐK]]+Table13[[#This Row],[Giá Trị HD sau CK]]-Table13[[#This Row],[Số tiền đã thu]]</f>
        <v>2186050</v>
      </c>
      <c r="S310" s="6">
        <f>IF(Table13[[#This Row],[Ngày hóa đơn]]&lt;&gt;"",Table13[[#This Row],[Ngày hóa đơn]],IF(Table13[[#This Row],[Ngày hạch toán]]&lt;&gt;"",Table13[[#This Row],[Ngày hạch toán]],""))</f>
        <v>46037</v>
      </c>
      <c r="T310" s="7"/>
      <c r="U310" s="6">
        <f>IF(Table13[[#This Row],[Ngày tính CN]]="","",S310+T310)</f>
        <v>46037</v>
      </c>
      <c r="V310" s="32">
        <f ca="1">IF(Table13[[#This Row],[Hạn thanh toán]]="","",IF((U310-NOW())&lt;0,0,(U310-NOW())))</f>
        <v>0</v>
      </c>
      <c r="W310" s="32"/>
      <c r="X310" s="32">
        <f t="shared" ref="X310:X373" ca="1" si="50">IF(OR(U310="",R310=0),"",IF((U310-NOW())&lt;0,-(U310-NOW()),0))</f>
        <v>257.35975370370579</v>
      </c>
      <c r="Y310" s="2" t="str">
        <f t="shared" ref="Y310:Y373" ca="1" si="51">IF(R310=0,"Đã thanh toán",IF(X310="","",IF(X310&lt;=0,"Chưa đến hạn thanh toán",IF(X310&lt;=30,"Nợ quá hạn 30 ngày",IF(X310&lt;=60,"Nợ quá hạn từ 30 ngày đến 60 ngày",IF(X310&lt;=90,"Nợ quá hạn từ 60 ngày đến 90 ngày",IF(X310&lt;=120,"Nợ quá hạn từ 90 ngày đến 120 ngày","Nợ quá hạn hơn 120 ngày có khả năng mất thanh toán")))))))</f>
        <v>Nợ quá hạn hơn 120 ngày có khả năng mất thanh toán</v>
      </c>
      <c r="Z310" s="42">
        <f t="shared" si="47"/>
        <v>46037</v>
      </c>
      <c r="AA310" s="42" t="str">
        <f t="shared" si="48"/>
        <v/>
      </c>
      <c r="AD310" s="2" t="str">
        <f>VLOOKUP($A310,MA_KH!$A:$Q,MA_KH!O$1,0)</f>
        <v>MEGA</v>
      </c>
      <c r="AE310" s="2" t="str">
        <f>VLOOKUP($A310,MA_KH!$A:$Q,MA_KH!P$1,0)</f>
        <v>CÔNG TY TNHH MM MEGA MARKET (VIỆT NAM)</v>
      </c>
      <c r="AG310" s="91" t="str">
        <f>Table13[[#This Row],[Số hóa đơn]]&amp;Table13[[#This Row],[Tổng giá trị]]</f>
        <v>000039352186050</v>
      </c>
    </row>
    <row r="311" spans="1:33" ht="25.5" customHeight="1" x14ac:dyDescent="0.2">
      <c r="A311" s="54" t="s">
        <v>16295</v>
      </c>
      <c r="B311" s="54" t="s">
        <v>198</v>
      </c>
      <c r="C311" s="55" t="s">
        <v>16949</v>
      </c>
      <c r="D311" s="54" t="s">
        <v>17008</v>
      </c>
      <c r="E311" s="55">
        <f>IFERROR(VLOOKUP(AG311,Sheet3!B:F,5,0),Table1[[#This Row],[Ngày hạch toán]])</f>
        <v>46037</v>
      </c>
      <c r="F311" s="54" t="s">
        <v>19041</v>
      </c>
      <c r="G311" s="54" t="s">
        <v>17009</v>
      </c>
      <c r="H311" s="56">
        <v>700000</v>
      </c>
      <c r="I311" s="63">
        <v>0</v>
      </c>
      <c r="J311" s="56">
        <v>56000</v>
      </c>
      <c r="K311" s="56">
        <v>756000</v>
      </c>
      <c r="L311" s="64" t="s">
        <v>17236</v>
      </c>
      <c r="M311" s="6" t="str">
        <f>IFERROR(VLOOKUP(Table13[[#This Row],[Số hóa đơn]],'Chi tiết tt Mega gửi'!K:L,2,0),"")</f>
        <v/>
      </c>
      <c r="O311" s="32">
        <f>IF(Table13[[#This Row],[Phân loại]]="Tồn đầu kỳ",Table13[[#This Row],[Tổng giá trị]],0)</f>
        <v>0</v>
      </c>
      <c r="P311" s="7">
        <f>IF(Table13[[#This Row],[Số còn phải thu ĐK]]&lt;&gt;0,0,IF(Table13[[#This Row],[Phân loại]]="Bán hàng",Table13[[#This Row],[Tổng giá trị]],-Table13[[#This Row],[Tổng giá trị]]))</f>
        <v>756000</v>
      </c>
      <c r="Q311" s="32">
        <f t="shared" si="49"/>
        <v>0</v>
      </c>
      <c r="R311" s="7">
        <f>Table13[[#This Row],[Số còn phải thu ĐK]]+Table13[[#This Row],[Giá Trị HD sau CK]]-Table13[[#This Row],[Số tiền đã thu]]</f>
        <v>756000</v>
      </c>
      <c r="S311" s="6">
        <f>IF(Table13[[#This Row],[Ngày hóa đơn]]&lt;&gt;"",Table13[[#This Row],[Ngày hóa đơn]],IF(Table13[[#This Row],[Ngày hạch toán]]&lt;&gt;"",Table13[[#This Row],[Ngày hạch toán]],""))</f>
        <v>46037</v>
      </c>
      <c r="T311" s="7"/>
      <c r="U311" s="6">
        <f>IF(Table13[[#This Row],[Ngày tính CN]]="","",S311+T311)</f>
        <v>46037</v>
      </c>
      <c r="V311" s="32">
        <f ca="1">IF(Table13[[#This Row],[Hạn thanh toán]]="","",IF((U311-NOW())&lt;0,0,(U311-NOW())))</f>
        <v>0</v>
      </c>
      <c r="W311" s="32"/>
      <c r="X311" s="32">
        <f t="shared" ca="1" si="50"/>
        <v>257.35975370370579</v>
      </c>
      <c r="Y311" s="2" t="str">
        <f t="shared" ca="1" si="51"/>
        <v>Nợ quá hạn hơn 120 ngày có khả năng mất thanh toán</v>
      </c>
      <c r="Z311" s="42">
        <f t="shared" si="47"/>
        <v>46037</v>
      </c>
      <c r="AA311" s="42" t="str">
        <f t="shared" si="48"/>
        <v/>
      </c>
      <c r="AD311" s="2" t="str">
        <f>VLOOKUP($A311,MA_KH!$A:$Q,MA_KH!O$1,0)</f>
        <v>MEGA</v>
      </c>
      <c r="AE311" s="2" t="str">
        <f>VLOOKUP($A311,MA_KH!$A:$Q,MA_KH!P$1,0)</f>
        <v>CÔNG TY TNHH MM MEGA MARKET (VIỆT NAM)</v>
      </c>
      <c r="AG311" s="91" t="str">
        <f>Table13[[#This Row],[Số hóa đơn]]&amp;Table13[[#This Row],[Tổng giá trị]]</f>
        <v>00003936756000</v>
      </c>
    </row>
    <row r="312" spans="1:33" ht="25.5" customHeight="1" x14ac:dyDescent="0.2">
      <c r="A312" s="54" t="s">
        <v>16295</v>
      </c>
      <c r="B312" s="54" t="s">
        <v>198</v>
      </c>
      <c r="C312" s="55" t="s">
        <v>16949</v>
      </c>
      <c r="D312" s="54" t="s">
        <v>17010</v>
      </c>
      <c r="E312" s="55">
        <f>IFERROR(VLOOKUP(AG312,Sheet3!B:F,5,0),Table1[[#This Row],[Ngày hạch toán]])</f>
        <v>46037</v>
      </c>
      <c r="F312" s="54" t="s">
        <v>19042</v>
      </c>
      <c r="G312" s="54" t="s">
        <v>17011</v>
      </c>
      <c r="H312" s="56">
        <v>1896000</v>
      </c>
      <c r="I312" s="63">
        <v>0</v>
      </c>
      <c r="J312" s="56">
        <v>151680</v>
      </c>
      <c r="K312" s="56">
        <v>2047680</v>
      </c>
      <c r="L312" s="64" t="s">
        <v>17236</v>
      </c>
      <c r="M312" s="6" t="str">
        <f>IFERROR(VLOOKUP(Table13[[#This Row],[Số hóa đơn]],'Chi tiết tt Mega gửi'!K:L,2,0),"")</f>
        <v/>
      </c>
      <c r="O312" s="32">
        <f>IF(Table13[[#This Row],[Phân loại]]="Tồn đầu kỳ",Table13[[#This Row],[Tổng giá trị]],0)</f>
        <v>0</v>
      </c>
      <c r="P312" s="7">
        <f>IF(Table13[[#This Row],[Số còn phải thu ĐK]]&lt;&gt;0,0,IF(Table13[[#This Row],[Phân loại]]="Bán hàng",Table13[[#This Row],[Tổng giá trị]],-Table13[[#This Row],[Tổng giá trị]]))</f>
        <v>2047680</v>
      </c>
      <c r="Q312" s="32">
        <f t="shared" si="49"/>
        <v>0</v>
      </c>
      <c r="R312" s="7">
        <f>Table13[[#This Row],[Số còn phải thu ĐK]]+Table13[[#This Row],[Giá Trị HD sau CK]]-Table13[[#This Row],[Số tiền đã thu]]</f>
        <v>2047680</v>
      </c>
      <c r="S312" s="6">
        <f>IF(Table13[[#This Row],[Ngày hóa đơn]]&lt;&gt;"",Table13[[#This Row],[Ngày hóa đơn]],IF(Table13[[#This Row],[Ngày hạch toán]]&lt;&gt;"",Table13[[#This Row],[Ngày hạch toán]],""))</f>
        <v>46037</v>
      </c>
      <c r="T312" s="7"/>
      <c r="U312" s="6">
        <f>IF(Table13[[#This Row],[Ngày tính CN]]="","",S312+T312)</f>
        <v>46037</v>
      </c>
      <c r="V312" s="32">
        <f ca="1">IF(Table13[[#This Row],[Hạn thanh toán]]="","",IF((U312-NOW())&lt;0,0,(U312-NOW())))</f>
        <v>0</v>
      </c>
      <c r="W312" s="32"/>
      <c r="X312" s="32">
        <f t="shared" ca="1" si="50"/>
        <v>257.35975370370579</v>
      </c>
      <c r="Y312" s="2" t="str">
        <f t="shared" ca="1" si="51"/>
        <v>Nợ quá hạn hơn 120 ngày có khả năng mất thanh toán</v>
      </c>
      <c r="Z312" s="42">
        <f t="shared" si="47"/>
        <v>46037</v>
      </c>
      <c r="AA312" s="42" t="str">
        <f t="shared" si="48"/>
        <v/>
      </c>
      <c r="AD312" s="2" t="str">
        <f>VLOOKUP($A312,MA_KH!$A:$Q,MA_KH!O$1,0)</f>
        <v>MEGA</v>
      </c>
      <c r="AE312" s="2" t="str">
        <f>VLOOKUP($A312,MA_KH!$A:$Q,MA_KH!P$1,0)</f>
        <v>CÔNG TY TNHH MM MEGA MARKET (VIỆT NAM)</v>
      </c>
      <c r="AG312" s="91" t="str">
        <f>Table13[[#This Row],[Số hóa đơn]]&amp;Table13[[#This Row],[Tổng giá trị]]</f>
        <v>000039372047680</v>
      </c>
    </row>
    <row r="313" spans="1:33" ht="25.5" customHeight="1" x14ac:dyDescent="0.2">
      <c r="A313" s="54" t="s">
        <v>16291</v>
      </c>
      <c r="B313" s="54" t="s">
        <v>200</v>
      </c>
      <c r="C313" s="55" t="s">
        <v>16949</v>
      </c>
      <c r="D313" s="54" t="s">
        <v>17012</v>
      </c>
      <c r="E313" s="55">
        <f>IFERROR(VLOOKUP(AG313,Sheet3!B:F,5,0),Table1[[#This Row],[Ngày hạch toán]])</f>
        <v>46037</v>
      </c>
      <c r="F313" s="54" t="s">
        <v>19043</v>
      </c>
      <c r="G313" s="54" t="s">
        <v>17013</v>
      </c>
      <c r="H313" s="56">
        <v>8103520</v>
      </c>
      <c r="I313" s="63">
        <v>0</v>
      </c>
      <c r="J313" s="56">
        <v>648282</v>
      </c>
      <c r="K313" s="56">
        <v>8751802</v>
      </c>
      <c r="L313" s="64" t="s">
        <v>17236</v>
      </c>
      <c r="M313" s="6" t="str">
        <f>IFERROR(VLOOKUP(Table13[[#This Row],[Số hóa đơn]],'Chi tiết tt Mega gửi'!K:L,2,0),"")</f>
        <v/>
      </c>
      <c r="O313" s="32">
        <f>IF(Table13[[#This Row],[Phân loại]]="Tồn đầu kỳ",Table13[[#This Row],[Tổng giá trị]],0)</f>
        <v>0</v>
      </c>
      <c r="P313" s="7">
        <f>IF(Table13[[#This Row],[Số còn phải thu ĐK]]&lt;&gt;0,0,IF(Table13[[#This Row],[Phân loại]]="Bán hàng",Table13[[#This Row],[Tổng giá trị]],-Table13[[#This Row],[Tổng giá trị]]))</f>
        <v>8751802</v>
      </c>
      <c r="Q313" s="32">
        <f t="shared" si="49"/>
        <v>0</v>
      </c>
      <c r="R313" s="7">
        <f>Table13[[#This Row],[Số còn phải thu ĐK]]+Table13[[#This Row],[Giá Trị HD sau CK]]-Table13[[#This Row],[Số tiền đã thu]]</f>
        <v>8751802</v>
      </c>
      <c r="S313" s="6">
        <f>IF(Table13[[#This Row],[Ngày hóa đơn]]&lt;&gt;"",Table13[[#This Row],[Ngày hóa đơn]],IF(Table13[[#This Row],[Ngày hạch toán]]&lt;&gt;"",Table13[[#This Row],[Ngày hạch toán]],""))</f>
        <v>46037</v>
      </c>
      <c r="T313" s="7"/>
      <c r="U313" s="6">
        <f>IF(Table13[[#This Row],[Ngày tính CN]]="","",S313+T313)</f>
        <v>46037</v>
      </c>
      <c r="V313" s="32">
        <f ca="1">IF(Table13[[#This Row],[Hạn thanh toán]]="","",IF((U313-NOW())&lt;0,0,(U313-NOW())))</f>
        <v>0</v>
      </c>
      <c r="W313" s="32"/>
      <c r="X313" s="32">
        <f t="shared" ca="1" si="50"/>
        <v>257.35975370370579</v>
      </c>
      <c r="Y313" s="2" t="str">
        <f t="shared" ca="1" si="51"/>
        <v>Nợ quá hạn hơn 120 ngày có khả năng mất thanh toán</v>
      </c>
      <c r="Z313" s="42">
        <f t="shared" si="47"/>
        <v>46037</v>
      </c>
      <c r="AA313" s="42" t="str">
        <f t="shared" si="48"/>
        <v/>
      </c>
      <c r="AD313" s="2" t="str">
        <f>VLOOKUP($A313,MA_KH!$A:$Q,MA_KH!O$1,0)</f>
        <v>MEGA</v>
      </c>
      <c r="AE313" s="2" t="str">
        <f>VLOOKUP($A313,MA_KH!$A:$Q,MA_KH!P$1,0)</f>
        <v>CÔNG TY TNHH MM MEGA MARKET (VIỆT NAM)</v>
      </c>
      <c r="AG313" s="91" t="str">
        <f>Table13[[#This Row],[Số hóa đơn]]&amp;Table13[[#This Row],[Tổng giá trị]]</f>
        <v>000039388751802</v>
      </c>
    </row>
    <row r="314" spans="1:33" ht="25.5" customHeight="1" x14ac:dyDescent="0.2">
      <c r="A314" s="54" t="s">
        <v>16307</v>
      </c>
      <c r="B314" s="54" t="s">
        <v>202</v>
      </c>
      <c r="C314" s="55" t="s">
        <v>16949</v>
      </c>
      <c r="D314" s="54" t="s">
        <v>17014</v>
      </c>
      <c r="E314" s="55">
        <f>IFERROR(VLOOKUP(AG314,Sheet3!B:F,5,0),Table1[[#This Row],[Ngày hạch toán]])</f>
        <v>46037</v>
      </c>
      <c r="F314" s="54" t="s">
        <v>19044</v>
      </c>
      <c r="G314" s="54" t="s">
        <v>17015</v>
      </c>
      <c r="H314" s="56">
        <v>2540000</v>
      </c>
      <c r="I314" s="63">
        <v>0</v>
      </c>
      <c r="J314" s="56">
        <v>203200</v>
      </c>
      <c r="K314" s="56">
        <v>2743200</v>
      </c>
      <c r="L314" s="64" t="s">
        <v>17236</v>
      </c>
      <c r="M314" s="6" t="str">
        <f>IFERROR(VLOOKUP(Table13[[#This Row],[Số hóa đơn]],'Chi tiết tt Mega gửi'!K:L,2,0),"")</f>
        <v/>
      </c>
      <c r="O314" s="32">
        <f>IF(Table13[[#This Row],[Phân loại]]="Tồn đầu kỳ",Table13[[#This Row],[Tổng giá trị]],0)</f>
        <v>0</v>
      </c>
      <c r="P314" s="7">
        <f>IF(Table13[[#This Row],[Số còn phải thu ĐK]]&lt;&gt;0,0,IF(Table13[[#This Row],[Phân loại]]="Bán hàng",Table13[[#This Row],[Tổng giá trị]],-Table13[[#This Row],[Tổng giá trị]]))</f>
        <v>2743200</v>
      </c>
      <c r="Q314" s="32">
        <f t="shared" si="49"/>
        <v>0</v>
      </c>
      <c r="R314" s="7">
        <f>Table13[[#This Row],[Số còn phải thu ĐK]]+Table13[[#This Row],[Giá Trị HD sau CK]]-Table13[[#This Row],[Số tiền đã thu]]</f>
        <v>2743200</v>
      </c>
      <c r="S314" s="6">
        <f>IF(Table13[[#This Row],[Ngày hóa đơn]]&lt;&gt;"",Table13[[#This Row],[Ngày hóa đơn]],IF(Table13[[#This Row],[Ngày hạch toán]]&lt;&gt;"",Table13[[#This Row],[Ngày hạch toán]],""))</f>
        <v>46037</v>
      </c>
      <c r="T314" s="7"/>
      <c r="U314" s="6">
        <f>IF(Table13[[#This Row],[Ngày tính CN]]="","",S314+T314)</f>
        <v>46037</v>
      </c>
      <c r="V314" s="32">
        <f ca="1">IF(Table13[[#This Row],[Hạn thanh toán]]="","",IF((U314-NOW())&lt;0,0,(U314-NOW())))</f>
        <v>0</v>
      </c>
      <c r="W314" s="32"/>
      <c r="X314" s="32">
        <f t="shared" ca="1" si="50"/>
        <v>257.35975370370579</v>
      </c>
      <c r="Y314" s="2" t="str">
        <f t="shared" ca="1" si="51"/>
        <v>Nợ quá hạn hơn 120 ngày có khả năng mất thanh toán</v>
      </c>
      <c r="Z314" s="42">
        <f t="shared" si="47"/>
        <v>46037</v>
      </c>
      <c r="AA314" s="42" t="str">
        <f t="shared" si="48"/>
        <v/>
      </c>
      <c r="AD314" s="2" t="str">
        <f>VLOOKUP($A314,MA_KH!$A:$Q,MA_KH!O$1,0)</f>
        <v>MEGA</v>
      </c>
      <c r="AE314" s="2" t="str">
        <f>VLOOKUP($A314,MA_KH!$A:$Q,MA_KH!P$1,0)</f>
        <v>CÔNG TY TNHH MM MEGA MARKET (VIỆT NAM)</v>
      </c>
      <c r="AG314" s="91" t="str">
        <f>Table13[[#This Row],[Số hóa đơn]]&amp;Table13[[#This Row],[Tổng giá trị]]</f>
        <v>000039392743200</v>
      </c>
    </row>
    <row r="315" spans="1:33" ht="25.5" customHeight="1" x14ac:dyDescent="0.2">
      <c r="A315" s="54" t="s">
        <v>16307</v>
      </c>
      <c r="B315" s="54" t="s">
        <v>202</v>
      </c>
      <c r="C315" s="55" t="s">
        <v>16949</v>
      </c>
      <c r="D315" s="54" t="s">
        <v>17016</v>
      </c>
      <c r="E315" s="55">
        <f>IFERROR(VLOOKUP(AG315,Sheet3!B:F,5,0),Table1[[#This Row],[Ngày hạch toán]])</f>
        <v>46037</v>
      </c>
      <c r="F315" s="54" t="s">
        <v>19045</v>
      </c>
      <c r="G315" s="54" t="s">
        <v>17017</v>
      </c>
      <c r="H315" s="56">
        <v>4048240</v>
      </c>
      <c r="I315" s="63">
        <v>0</v>
      </c>
      <c r="J315" s="56">
        <v>323859</v>
      </c>
      <c r="K315" s="56">
        <v>4372099</v>
      </c>
      <c r="L315" s="64" t="s">
        <v>17236</v>
      </c>
      <c r="M315" s="6" t="str">
        <f>IFERROR(VLOOKUP(Table13[[#This Row],[Số hóa đơn]],'Chi tiết tt Mega gửi'!K:L,2,0),"")</f>
        <v/>
      </c>
      <c r="O315" s="32">
        <f>IF(Table13[[#This Row],[Phân loại]]="Tồn đầu kỳ",Table13[[#This Row],[Tổng giá trị]],0)</f>
        <v>0</v>
      </c>
      <c r="P315" s="7">
        <f>IF(Table13[[#This Row],[Số còn phải thu ĐK]]&lt;&gt;0,0,IF(Table13[[#This Row],[Phân loại]]="Bán hàng",Table13[[#This Row],[Tổng giá trị]],-Table13[[#This Row],[Tổng giá trị]]))</f>
        <v>4372099</v>
      </c>
      <c r="Q315" s="32">
        <f t="shared" si="49"/>
        <v>0</v>
      </c>
      <c r="R315" s="7">
        <f>Table13[[#This Row],[Số còn phải thu ĐK]]+Table13[[#This Row],[Giá Trị HD sau CK]]-Table13[[#This Row],[Số tiền đã thu]]</f>
        <v>4372099</v>
      </c>
      <c r="S315" s="6">
        <f>IF(Table13[[#This Row],[Ngày hóa đơn]]&lt;&gt;"",Table13[[#This Row],[Ngày hóa đơn]],IF(Table13[[#This Row],[Ngày hạch toán]]&lt;&gt;"",Table13[[#This Row],[Ngày hạch toán]],""))</f>
        <v>46037</v>
      </c>
      <c r="T315" s="7"/>
      <c r="U315" s="6">
        <f>IF(Table13[[#This Row],[Ngày tính CN]]="","",S315+T315)</f>
        <v>46037</v>
      </c>
      <c r="V315" s="32">
        <f ca="1">IF(Table13[[#This Row],[Hạn thanh toán]]="","",IF((U315-NOW())&lt;0,0,(U315-NOW())))</f>
        <v>0</v>
      </c>
      <c r="W315" s="32"/>
      <c r="X315" s="32">
        <f t="shared" ca="1" si="50"/>
        <v>257.35975370370579</v>
      </c>
      <c r="Y315" s="2" t="str">
        <f t="shared" ca="1" si="51"/>
        <v>Nợ quá hạn hơn 120 ngày có khả năng mất thanh toán</v>
      </c>
      <c r="Z315" s="42">
        <f t="shared" si="47"/>
        <v>46037</v>
      </c>
      <c r="AA315" s="42" t="str">
        <f t="shared" si="48"/>
        <v/>
      </c>
      <c r="AD315" s="2" t="str">
        <f>VLOOKUP($A315,MA_KH!$A:$Q,MA_KH!O$1,0)</f>
        <v>MEGA</v>
      </c>
      <c r="AE315" s="2" t="str">
        <f>VLOOKUP($A315,MA_KH!$A:$Q,MA_KH!P$1,0)</f>
        <v>CÔNG TY TNHH MM MEGA MARKET (VIỆT NAM)</v>
      </c>
      <c r="AG315" s="91" t="str">
        <f>Table13[[#This Row],[Số hóa đơn]]&amp;Table13[[#This Row],[Tổng giá trị]]</f>
        <v>000039404372099</v>
      </c>
    </row>
    <row r="316" spans="1:33" ht="25.5" customHeight="1" x14ac:dyDescent="0.2">
      <c r="A316" s="54" t="s">
        <v>16289</v>
      </c>
      <c r="B316" s="54" t="s">
        <v>296</v>
      </c>
      <c r="C316" s="55" t="s">
        <v>16949</v>
      </c>
      <c r="D316" s="54" t="s">
        <v>17018</v>
      </c>
      <c r="E316" s="55">
        <f>IFERROR(VLOOKUP(AG316,Sheet3!B:F,5,0),Table1[[#This Row],[Ngày hạch toán]])</f>
        <v>46037</v>
      </c>
      <c r="F316" s="54" t="s">
        <v>19046</v>
      </c>
      <c r="G316" s="54" t="s">
        <v>17019</v>
      </c>
      <c r="H316" s="56">
        <v>6057740</v>
      </c>
      <c r="I316" s="63">
        <v>0</v>
      </c>
      <c r="J316" s="56">
        <v>484619</v>
      </c>
      <c r="K316" s="56">
        <v>6542359</v>
      </c>
      <c r="L316" s="64" t="s">
        <v>17236</v>
      </c>
      <c r="M316" s="6" t="str">
        <f>IFERROR(VLOOKUP(Table13[[#This Row],[Số hóa đơn]],'Chi tiết tt Mega gửi'!K:L,2,0),"")</f>
        <v/>
      </c>
      <c r="O316" s="32">
        <f>IF(Table13[[#This Row],[Phân loại]]="Tồn đầu kỳ",Table13[[#This Row],[Tổng giá trị]],0)</f>
        <v>0</v>
      </c>
      <c r="P316" s="7">
        <f>IF(Table13[[#This Row],[Số còn phải thu ĐK]]&lt;&gt;0,0,IF(Table13[[#This Row],[Phân loại]]="Bán hàng",Table13[[#This Row],[Tổng giá trị]],-Table13[[#This Row],[Tổng giá trị]]))</f>
        <v>6542359</v>
      </c>
      <c r="Q316" s="32">
        <f t="shared" si="49"/>
        <v>0</v>
      </c>
      <c r="R316" s="7">
        <f>Table13[[#This Row],[Số còn phải thu ĐK]]+Table13[[#This Row],[Giá Trị HD sau CK]]-Table13[[#This Row],[Số tiền đã thu]]</f>
        <v>6542359</v>
      </c>
      <c r="S316" s="6">
        <f>IF(Table13[[#This Row],[Ngày hóa đơn]]&lt;&gt;"",Table13[[#This Row],[Ngày hóa đơn]],IF(Table13[[#This Row],[Ngày hạch toán]]&lt;&gt;"",Table13[[#This Row],[Ngày hạch toán]],""))</f>
        <v>46037</v>
      </c>
      <c r="T316" s="7"/>
      <c r="U316" s="6">
        <f>IF(Table13[[#This Row],[Ngày tính CN]]="","",S316+T316)</f>
        <v>46037</v>
      </c>
      <c r="V316" s="32">
        <f ca="1">IF(Table13[[#This Row],[Hạn thanh toán]]="","",IF((U316-NOW())&lt;0,0,(U316-NOW())))</f>
        <v>0</v>
      </c>
      <c r="W316" s="32"/>
      <c r="X316" s="32">
        <f t="shared" ca="1" si="50"/>
        <v>257.35975370370579</v>
      </c>
      <c r="Y316" s="2" t="str">
        <f t="shared" ca="1" si="51"/>
        <v>Nợ quá hạn hơn 120 ngày có khả năng mất thanh toán</v>
      </c>
      <c r="Z316" s="42">
        <f t="shared" si="47"/>
        <v>46037</v>
      </c>
      <c r="AA316" s="42" t="str">
        <f t="shared" si="48"/>
        <v/>
      </c>
      <c r="AD316" s="2" t="str">
        <f>VLOOKUP($A316,MA_KH!$A:$Q,MA_KH!O$1,0)</f>
        <v>MEGA</v>
      </c>
      <c r="AE316" s="2" t="str">
        <f>VLOOKUP($A316,MA_KH!$A:$Q,MA_KH!P$1,0)</f>
        <v>CÔNG TY TNHH MM MEGA MARKET (VIỆT NAM)</v>
      </c>
      <c r="AG316" s="91" t="str">
        <f>Table13[[#This Row],[Số hóa đơn]]&amp;Table13[[#This Row],[Tổng giá trị]]</f>
        <v>000039416542359</v>
      </c>
    </row>
    <row r="317" spans="1:33" ht="25.5" customHeight="1" x14ac:dyDescent="0.2">
      <c r="A317" s="54" t="s">
        <v>16303</v>
      </c>
      <c r="B317" s="54" t="s">
        <v>102</v>
      </c>
      <c r="C317" s="55" t="s">
        <v>16949</v>
      </c>
      <c r="D317" s="54" t="s">
        <v>17020</v>
      </c>
      <c r="E317" s="55">
        <f>IFERROR(VLOOKUP(AG317,Sheet3!B:F,5,0),Table1[[#This Row],[Ngày hạch toán]])</f>
        <v>46037</v>
      </c>
      <c r="F317" s="54" t="s">
        <v>19047</v>
      </c>
      <c r="G317" s="54" t="s">
        <v>17022</v>
      </c>
      <c r="H317" s="56">
        <v>932890</v>
      </c>
      <c r="I317" s="63">
        <v>0</v>
      </c>
      <c r="J317" s="56">
        <v>74631</v>
      </c>
      <c r="K317" s="56">
        <v>1007521</v>
      </c>
      <c r="L317" s="64" t="s">
        <v>17236</v>
      </c>
      <c r="M317" s="6" t="str">
        <f>IFERROR(VLOOKUP(Table13[[#This Row],[Số hóa đơn]],'Chi tiết tt Mega gửi'!K:L,2,0),"")</f>
        <v/>
      </c>
      <c r="O317" s="32">
        <f>IF(Table13[[#This Row],[Phân loại]]="Tồn đầu kỳ",Table13[[#This Row],[Tổng giá trị]],0)</f>
        <v>0</v>
      </c>
      <c r="P317" s="7">
        <f>IF(Table13[[#This Row],[Số còn phải thu ĐK]]&lt;&gt;0,0,IF(Table13[[#This Row],[Phân loại]]="Bán hàng",Table13[[#This Row],[Tổng giá trị]],-Table13[[#This Row],[Tổng giá trị]]))</f>
        <v>1007521</v>
      </c>
      <c r="Q317" s="32">
        <f t="shared" si="49"/>
        <v>0</v>
      </c>
      <c r="R317" s="7">
        <f>Table13[[#This Row],[Số còn phải thu ĐK]]+Table13[[#This Row],[Giá Trị HD sau CK]]-Table13[[#This Row],[Số tiền đã thu]]</f>
        <v>1007521</v>
      </c>
      <c r="S317" s="6">
        <f>IF(Table13[[#This Row],[Ngày hóa đơn]]&lt;&gt;"",Table13[[#This Row],[Ngày hóa đơn]],IF(Table13[[#This Row],[Ngày hạch toán]]&lt;&gt;"",Table13[[#This Row],[Ngày hạch toán]],""))</f>
        <v>46037</v>
      </c>
      <c r="T317" s="7"/>
      <c r="U317" s="6">
        <f>IF(Table13[[#This Row],[Ngày tính CN]]="","",S317+T317)</f>
        <v>46037</v>
      </c>
      <c r="V317" s="32">
        <f ca="1">IF(Table13[[#This Row],[Hạn thanh toán]]="","",IF((U317-NOW())&lt;0,0,(U317-NOW())))</f>
        <v>0</v>
      </c>
      <c r="W317" s="32"/>
      <c r="X317" s="32">
        <f t="shared" ca="1" si="50"/>
        <v>257.35975370370579</v>
      </c>
      <c r="Y317" s="2" t="str">
        <f t="shared" ca="1" si="51"/>
        <v>Nợ quá hạn hơn 120 ngày có khả năng mất thanh toán</v>
      </c>
      <c r="Z317" s="42">
        <f t="shared" si="47"/>
        <v>46037</v>
      </c>
      <c r="AA317" s="42" t="str">
        <f t="shared" si="48"/>
        <v/>
      </c>
      <c r="AD317" s="2" t="str">
        <f>VLOOKUP($A317,MA_KH!$A:$Q,MA_KH!O$1,0)</f>
        <v>MEGA</v>
      </c>
      <c r="AE317" s="2" t="str">
        <f>VLOOKUP($A317,MA_KH!$A:$Q,MA_KH!P$1,0)</f>
        <v>CÔNG TY TNHH MM MEGA MARKET (VIỆT NAM)</v>
      </c>
      <c r="AG317" s="91" t="str">
        <f>Table13[[#This Row],[Số hóa đơn]]&amp;Table13[[#This Row],[Tổng giá trị]]</f>
        <v>000040781007521</v>
      </c>
    </row>
    <row r="318" spans="1:33" ht="25.5" customHeight="1" x14ac:dyDescent="0.2">
      <c r="A318" s="54" t="s">
        <v>16298</v>
      </c>
      <c r="B318" s="54" t="s">
        <v>7235</v>
      </c>
      <c r="C318" s="55" t="s">
        <v>16970</v>
      </c>
      <c r="D318" s="54" t="s">
        <v>17023</v>
      </c>
      <c r="E318" s="55">
        <f>IFERROR(VLOOKUP(AG318,Sheet3!B:F,5,0),Table1[[#This Row],[Ngày hạch toán]])</f>
        <v>46038</v>
      </c>
      <c r="F318" s="54" t="s">
        <v>19048</v>
      </c>
      <c r="G318" s="54" t="s">
        <v>17024</v>
      </c>
      <c r="H318" s="56">
        <v>5759520</v>
      </c>
      <c r="I318" s="63">
        <v>0</v>
      </c>
      <c r="J318" s="56">
        <v>460762</v>
      </c>
      <c r="K318" s="56">
        <v>6220282</v>
      </c>
      <c r="L318" s="64" t="s">
        <v>17236</v>
      </c>
      <c r="M318" s="6" t="str">
        <f>IFERROR(VLOOKUP(Table13[[#This Row],[Số hóa đơn]],'Chi tiết tt Mega gửi'!K:L,2,0),"")</f>
        <v/>
      </c>
      <c r="O318" s="32">
        <f>IF(Table13[[#This Row],[Phân loại]]="Tồn đầu kỳ",Table13[[#This Row],[Tổng giá trị]],0)</f>
        <v>0</v>
      </c>
      <c r="P318" s="7">
        <f>IF(Table13[[#This Row],[Số còn phải thu ĐK]]&lt;&gt;0,0,IF(Table13[[#This Row],[Phân loại]]="Bán hàng",Table13[[#This Row],[Tổng giá trị]],-Table13[[#This Row],[Tổng giá trị]]))</f>
        <v>6220282</v>
      </c>
      <c r="Q318" s="32">
        <f t="shared" si="49"/>
        <v>0</v>
      </c>
      <c r="R318" s="7">
        <f>Table13[[#This Row],[Số còn phải thu ĐK]]+Table13[[#This Row],[Giá Trị HD sau CK]]-Table13[[#This Row],[Số tiền đã thu]]</f>
        <v>6220282</v>
      </c>
      <c r="S318" s="6">
        <f>IF(Table13[[#This Row],[Ngày hóa đơn]]&lt;&gt;"",Table13[[#This Row],[Ngày hóa đơn]],IF(Table13[[#This Row],[Ngày hạch toán]]&lt;&gt;"",Table13[[#This Row],[Ngày hạch toán]],""))</f>
        <v>46038</v>
      </c>
      <c r="T318" s="7"/>
      <c r="U318" s="6">
        <f>IF(Table13[[#This Row],[Ngày tính CN]]="","",S318+T318)</f>
        <v>46038</v>
      </c>
      <c r="V318" s="32">
        <f ca="1">IF(Table13[[#This Row],[Hạn thanh toán]]="","",IF((U318-NOW())&lt;0,0,(U318-NOW())))</f>
        <v>0</v>
      </c>
      <c r="W318" s="32"/>
      <c r="X318" s="32">
        <f t="shared" ca="1" si="50"/>
        <v>256.35975370370579</v>
      </c>
      <c r="Y318" s="2" t="str">
        <f t="shared" ca="1" si="51"/>
        <v>Nợ quá hạn hơn 120 ngày có khả năng mất thanh toán</v>
      </c>
      <c r="Z318" s="42">
        <f t="shared" si="47"/>
        <v>46038</v>
      </c>
      <c r="AA318" s="42" t="str">
        <f t="shared" si="48"/>
        <v/>
      </c>
      <c r="AD318" s="2" t="str">
        <f>VLOOKUP($A318,MA_KH!$A:$Q,MA_KH!O$1,0)</f>
        <v>MEGA</v>
      </c>
      <c r="AE318" s="2" t="str">
        <f>VLOOKUP($A318,MA_KH!$A:$Q,MA_KH!P$1,0)</f>
        <v>CÔNG TY TNHH MM MEGA MARKET (VIỆT NAM)</v>
      </c>
      <c r="AG318" s="91" t="str">
        <f>Table13[[#This Row],[Số hóa đơn]]&amp;Table13[[#This Row],[Tổng giá trị]]</f>
        <v>000039466220282</v>
      </c>
    </row>
    <row r="319" spans="1:33" ht="25.5" customHeight="1" x14ac:dyDescent="0.2">
      <c r="A319" s="54" t="s">
        <v>16298</v>
      </c>
      <c r="B319" s="54" t="s">
        <v>7235</v>
      </c>
      <c r="C319" s="55" t="s">
        <v>16970</v>
      </c>
      <c r="D319" s="54" t="s">
        <v>17025</v>
      </c>
      <c r="E319" s="55">
        <f>IFERROR(VLOOKUP(AG319,Sheet3!B:F,5,0),Table1[[#This Row],[Ngày hạch toán]])</f>
        <v>46038</v>
      </c>
      <c r="F319" s="54" t="s">
        <v>19049</v>
      </c>
      <c r="G319" s="54" t="s">
        <v>17026</v>
      </c>
      <c r="H319" s="56">
        <v>1822480</v>
      </c>
      <c r="I319" s="63">
        <v>0</v>
      </c>
      <c r="J319" s="56">
        <v>145798</v>
      </c>
      <c r="K319" s="56">
        <v>1968278</v>
      </c>
      <c r="L319" s="64" t="s">
        <v>17236</v>
      </c>
      <c r="M319" s="6" t="str">
        <f>IFERROR(VLOOKUP(Table13[[#This Row],[Số hóa đơn]],'Chi tiết tt Mega gửi'!K:L,2,0),"")</f>
        <v/>
      </c>
      <c r="O319" s="32">
        <f>IF(Table13[[#This Row],[Phân loại]]="Tồn đầu kỳ",Table13[[#This Row],[Tổng giá trị]],0)</f>
        <v>0</v>
      </c>
      <c r="P319" s="7">
        <f>IF(Table13[[#This Row],[Số còn phải thu ĐK]]&lt;&gt;0,0,IF(Table13[[#This Row],[Phân loại]]="Bán hàng",Table13[[#This Row],[Tổng giá trị]],-Table13[[#This Row],[Tổng giá trị]]))</f>
        <v>1968278</v>
      </c>
      <c r="Q319" s="32">
        <f t="shared" si="49"/>
        <v>0</v>
      </c>
      <c r="R319" s="7">
        <f>Table13[[#This Row],[Số còn phải thu ĐK]]+Table13[[#This Row],[Giá Trị HD sau CK]]-Table13[[#This Row],[Số tiền đã thu]]</f>
        <v>1968278</v>
      </c>
      <c r="S319" s="6">
        <f>IF(Table13[[#This Row],[Ngày hóa đơn]]&lt;&gt;"",Table13[[#This Row],[Ngày hóa đơn]],IF(Table13[[#This Row],[Ngày hạch toán]]&lt;&gt;"",Table13[[#This Row],[Ngày hạch toán]],""))</f>
        <v>46038</v>
      </c>
      <c r="T319" s="7"/>
      <c r="U319" s="6">
        <f>IF(Table13[[#This Row],[Ngày tính CN]]="","",S319+T319)</f>
        <v>46038</v>
      </c>
      <c r="V319" s="32">
        <f ca="1">IF(Table13[[#This Row],[Hạn thanh toán]]="","",IF((U319-NOW())&lt;0,0,(U319-NOW())))</f>
        <v>0</v>
      </c>
      <c r="W319" s="32"/>
      <c r="X319" s="32">
        <f t="shared" ca="1" si="50"/>
        <v>256.35975370370579</v>
      </c>
      <c r="Y319" s="2" t="str">
        <f t="shared" ca="1" si="51"/>
        <v>Nợ quá hạn hơn 120 ngày có khả năng mất thanh toán</v>
      </c>
      <c r="Z319" s="42">
        <f t="shared" si="47"/>
        <v>46038</v>
      </c>
      <c r="AA319" s="42" t="str">
        <f t="shared" si="48"/>
        <v/>
      </c>
      <c r="AD319" s="2" t="str">
        <f>VLOOKUP($A319,MA_KH!$A:$Q,MA_KH!O$1,0)</f>
        <v>MEGA</v>
      </c>
      <c r="AE319" s="2" t="str">
        <f>VLOOKUP($A319,MA_KH!$A:$Q,MA_KH!P$1,0)</f>
        <v>CÔNG TY TNHH MM MEGA MARKET (VIỆT NAM)</v>
      </c>
      <c r="AG319" s="91" t="str">
        <f>Table13[[#This Row],[Số hóa đơn]]&amp;Table13[[#This Row],[Tổng giá trị]]</f>
        <v>000039431968278</v>
      </c>
    </row>
    <row r="320" spans="1:33" ht="25.5" customHeight="1" x14ac:dyDescent="0.2">
      <c r="A320" s="54" t="s">
        <v>16306</v>
      </c>
      <c r="B320" s="54" t="s">
        <v>7257</v>
      </c>
      <c r="C320" s="55" t="s">
        <v>16970</v>
      </c>
      <c r="D320" s="54" t="s">
        <v>17027</v>
      </c>
      <c r="E320" s="55">
        <f>IFERROR(VLOOKUP(AG320,Sheet3!B:F,5,0),Table1[[#This Row],[Ngày hạch toán]])</f>
        <v>46038</v>
      </c>
      <c r="F320" s="54" t="s">
        <v>19050</v>
      </c>
      <c r="G320" s="54" t="s">
        <v>17028</v>
      </c>
      <c r="H320" s="56">
        <v>2484570</v>
      </c>
      <c r="I320" s="63">
        <v>0</v>
      </c>
      <c r="J320" s="56">
        <v>198766</v>
      </c>
      <c r="K320" s="56">
        <v>2683336</v>
      </c>
      <c r="L320" s="64" t="s">
        <v>17236</v>
      </c>
      <c r="M320" s="6" t="str">
        <f>IFERROR(VLOOKUP(Table13[[#This Row],[Số hóa đơn]],'Chi tiết tt Mega gửi'!K:L,2,0),"")</f>
        <v/>
      </c>
      <c r="O320" s="32">
        <f>IF(Table13[[#This Row],[Phân loại]]="Tồn đầu kỳ",Table13[[#This Row],[Tổng giá trị]],0)</f>
        <v>0</v>
      </c>
      <c r="P320" s="7">
        <f>IF(Table13[[#This Row],[Số còn phải thu ĐK]]&lt;&gt;0,0,IF(Table13[[#This Row],[Phân loại]]="Bán hàng",Table13[[#This Row],[Tổng giá trị]],-Table13[[#This Row],[Tổng giá trị]]))</f>
        <v>2683336</v>
      </c>
      <c r="Q320" s="32">
        <f t="shared" si="49"/>
        <v>0</v>
      </c>
      <c r="R320" s="7">
        <f>Table13[[#This Row],[Số còn phải thu ĐK]]+Table13[[#This Row],[Giá Trị HD sau CK]]-Table13[[#This Row],[Số tiền đã thu]]</f>
        <v>2683336</v>
      </c>
      <c r="S320" s="6">
        <f>IF(Table13[[#This Row],[Ngày hóa đơn]]&lt;&gt;"",Table13[[#This Row],[Ngày hóa đơn]],IF(Table13[[#This Row],[Ngày hạch toán]]&lt;&gt;"",Table13[[#This Row],[Ngày hạch toán]],""))</f>
        <v>46038</v>
      </c>
      <c r="T320" s="7"/>
      <c r="U320" s="6">
        <f>IF(Table13[[#This Row],[Ngày tính CN]]="","",S320+T320)</f>
        <v>46038</v>
      </c>
      <c r="V320" s="32">
        <f ca="1">IF(Table13[[#This Row],[Hạn thanh toán]]="","",IF((U320-NOW())&lt;0,0,(U320-NOW())))</f>
        <v>0</v>
      </c>
      <c r="W320" s="32"/>
      <c r="X320" s="32">
        <f t="shared" ca="1" si="50"/>
        <v>256.35975370370579</v>
      </c>
      <c r="Y320" s="2" t="str">
        <f t="shared" ca="1" si="51"/>
        <v>Nợ quá hạn hơn 120 ngày có khả năng mất thanh toán</v>
      </c>
      <c r="Z320" s="42">
        <f t="shared" si="47"/>
        <v>46038</v>
      </c>
      <c r="AA320" s="42" t="str">
        <f t="shared" si="48"/>
        <v/>
      </c>
      <c r="AD320" s="2" t="str">
        <f>VLOOKUP($A320,MA_KH!$A:$Q,MA_KH!O$1,0)</f>
        <v>MEGA</v>
      </c>
      <c r="AE320" s="2" t="str">
        <f>VLOOKUP($A320,MA_KH!$A:$Q,MA_KH!P$1,0)</f>
        <v>CÔNG TY TNHH MM MEGA MARKET (VIỆT NAM)</v>
      </c>
      <c r="AG320" s="91" t="str">
        <f>Table13[[#This Row],[Số hóa đơn]]&amp;Table13[[#This Row],[Tổng giá trị]]</f>
        <v>000052502683336</v>
      </c>
    </row>
    <row r="321" spans="1:33" ht="25.5" customHeight="1" x14ac:dyDescent="0.2">
      <c r="A321" s="54" t="s">
        <v>16303</v>
      </c>
      <c r="B321" s="54" t="s">
        <v>102</v>
      </c>
      <c r="C321" s="55" t="s">
        <v>16970</v>
      </c>
      <c r="D321" s="54" t="s">
        <v>17029</v>
      </c>
      <c r="E321" s="55">
        <f>IFERROR(VLOOKUP(AG321,Sheet3!B:F,5,0),Table1[[#This Row],[Ngày hạch toán]])</f>
        <v>46038</v>
      </c>
      <c r="F321" s="54" t="s">
        <v>19051</v>
      </c>
      <c r="G321" s="54" t="s">
        <v>17030</v>
      </c>
      <c r="H321" s="56">
        <v>725000</v>
      </c>
      <c r="I321" s="63">
        <v>0</v>
      </c>
      <c r="J321" s="56">
        <v>58000</v>
      </c>
      <c r="K321" s="56">
        <v>783000</v>
      </c>
      <c r="L321" s="64" t="s">
        <v>17236</v>
      </c>
      <c r="M321" s="6" t="str">
        <f>IFERROR(VLOOKUP(Table13[[#This Row],[Số hóa đơn]],'Chi tiết tt Mega gửi'!K:L,2,0),"")</f>
        <v/>
      </c>
      <c r="O321" s="32">
        <f>IF(Table13[[#This Row],[Phân loại]]="Tồn đầu kỳ",Table13[[#This Row],[Tổng giá trị]],0)</f>
        <v>0</v>
      </c>
      <c r="P321" s="7">
        <f>IF(Table13[[#This Row],[Số còn phải thu ĐK]]&lt;&gt;0,0,IF(Table13[[#This Row],[Phân loại]]="Bán hàng",Table13[[#This Row],[Tổng giá trị]],-Table13[[#This Row],[Tổng giá trị]]))</f>
        <v>783000</v>
      </c>
      <c r="Q321" s="32">
        <f t="shared" si="49"/>
        <v>0</v>
      </c>
      <c r="R321" s="7">
        <f>Table13[[#This Row],[Số còn phải thu ĐK]]+Table13[[#This Row],[Giá Trị HD sau CK]]-Table13[[#This Row],[Số tiền đã thu]]</f>
        <v>783000</v>
      </c>
      <c r="S321" s="6">
        <f>IF(Table13[[#This Row],[Ngày hóa đơn]]&lt;&gt;"",Table13[[#This Row],[Ngày hóa đơn]],IF(Table13[[#This Row],[Ngày hạch toán]]&lt;&gt;"",Table13[[#This Row],[Ngày hạch toán]],""))</f>
        <v>46038</v>
      </c>
      <c r="T321" s="7"/>
      <c r="U321" s="6">
        <f>IF(Table13[[#This Row],[Ngày tính CN]]="","",S321+T321)</f>
        <v>46038</v>
      </c>
      <c r="V321" s="32">
        <f ca="1">IF(Table13[[#This Row],[Hạn thanh toán]]="","",IF((U321-NOW())&lt;0,0,(U321-NOW())))</f>
        <v>0</v>
      </c>
      <c r="W321" s="32"/>
      <c r="X321" s="32">
        <f t="shared" ca="1" si="50"/>
        <v>256.35975370370579</v>
      </c>
      <c r="Y321" s="2" t="str">
        <f t="shared" ca="1" si="51"/>
        <v>Nợ quá hạn hơn 120 ngày có khả năng mất thanh toán</v>
      </c>
      <c r="Z321" s="42">
        <f t="shared" si="47"/>
        <v>46038</v>
      </c>
      <c r="AA321" s="42" t="str">
        <f t="shared" si="48"/>
        <v/>
      </c>
      <c r="AD321" s="2" t="str">
        <f>VLOOKUP($A321,MA_KH!$A:$Q,MA_KH!O$1,0)</f>
        <v>MEGA</v>
      </c>
      <c r="AE321" s="2" t="str">
        <f>VLOOKUP($A321,MA_KH!$A:$Q,MA_KH!P$1,0)</f>
        <v>CÔNG TY TNHH MM MEGA MARKET (VIỆT NAM)</v>
      </c>
      <c r="AG321" s="91" t="str">
        <f>Table13[[#This Row],[Số hóa đơn]]&amp;Table13[[#This Row],[Tổng giá trị]]</f>
        <v>00005251783000</v>
      </c>
    </row>
    <row r="322" spans="1:33" ht="25.5" customHeight="1" x14ac:dyDescent="0.2">
      <c r="A322" s="54" t="s">
        <v>16305</v>
      </c>
      <c r="B322" s="54" t="s">
        <v>7247</v>
      </c>
      <c r="C322" s="55" t="s">
        <v>16970</v>
      </c>
      <c r="D322" s="54" t="s">
        <v>17031</v>
      </c>
      <c r="E322" s="55">
        <f>IFERROR(VLOOKUP(AG322,Sheet3!B:F,5,0),Table1[[#This Row],[Ngày hạch toán]])</f>
        <v>46038</v>
      </c>
      <c r="F322" s="54" t="s">
        <v>19052</v>
      </c>
      <c r="G322" s="54" t="s">
        <v>17032</v>
      </c>
      <c r="H322" s="56">
        <v>3348180</v>
      </c>
      <c r="I322" s="63">
        <v>0</v>
      </c>
      <c r="J322" s="56">
        <v>267854</v>
      </c>
      <c r="K322" s="56">
        <v>3616034</v>
      </c>
      <c r="L322" s="64" t="s">
        <v>17236</v>
      </c>
      <c r="M322" s="6" t="str">
        <f>IFERROR(VLOOKUP(Table13[[#This Row],[Số hóa đơn]],'Chi tiết tt Mega gửi'!K:L,2,0),"")</f>
        <v/>
      </c>
      <c r="O322" s="32">
        <f>IF(Table13[[#This Row],[Phân loại]]="Tồn đầu kỳ",Table13[[#This Row],[Tổng giá trị]],0)</f>
        <v>0</v>
      </c>
      <c r="P322" s="7">
        <f>IF(Table13[[#This Row],[Số còn phải thu ĐK]]&lt;&gt;0,0,IF(Table13[[#This Row],[Phân loại]]="Bán hàng",Table13[[#This Row],[Tổng giá trị]],-Table13[[#This Row],[Tổng giá trị]]))</f>
        <v>3616034</v>
      </c>
      <c r="Q322" s="32">
        <f t="shared" si="49"/>
        <v>0</v>
      </c>
      <c r="R322" s="7">
        <f>Table13[[#This Row],[Số còn phải thu ĐK]]+Table13[[#This Row],[Giá Trị HD sau CK]]-Table13[[#This Row],[Số tiền đã thu]]</f>
        <v>3616034</v>
      </c>
      <c r="S322" s="6">
        <f>IF(Table13[[#This Row],[Ngày hóa đơn]]&lt;&gt;"",Table13[[#This Row],[Ngày hóa đơn]],IF(Table13[[#This Row],[Ngày hạch toán]]&lt;&gt;"",Table13[[#This Row],[Ngày hạch toán]],""))</f>
        <v>46038</v>
      </c>
      <c r="T322" s="7"/>
      <c r="U322" s="6">
        <f>IF(Table13[[#This Row],[Ngày tính CN]]="","",S322+T322)</f>
        <v>46038</v>
      </c>
      <c r="V322" s="32">
        <f ca="1">IF(Table13[[#This Row],[Hạn thanh toán]]="","",IF((U322-NOW())&lt;0,0,(U322-NOW())))</f>
        <v>0</v>
      </c>
      <c r="W322" s="32"/>
      <c r="X322" s="32">
        <f t="shared" ca="1" si="50"/>
        <v>256.35975370370579</v>
      </c>
      <c r="Y322" s="2" t="str">
        <f t="shared" ca="1" si="51"/>
        <v>Nợ quá hạn hơn 120 ngày có khả năng mất thanh toán</v>
      </c>
      <c r="Z322" s="42">
        <f t="shared" si="47"/>
        <v>46038</v>
      </c>
      <c r="AA322" s="42" t="str">
        <f t="shared" si="48"/>
        <v/>
      </c>
      <c r="AD322" s="2" t="str">
        <f>VLOOKUP($A322,MA_KH!$A:$Q,MA_KH!O$1,0)</f>
        <v>MEGA</v>
      </c>
      <c r="AE322" s="2" t="str">
        <f>VLOOKUP($A322,MA_KH!$A:$Q,MA_KH!P$1,0)</f>
        <v>CÔNG TY TNHH MM MEGA MARKET (VIỆT NAM)</v>
      </c>
      <c r="AG322" s="91" t="str">
        <f>Table13[[#This Row],[Số hóa đơn]]&amp;Table13[[#This Row],[Tổng giá trị]]</f>
        <v>000052523616034</v>
      </c>
    </row>
    <row r="323" spans="1:33" ht="25.5" customHeight="1" x14ac:dyDescent="0.2">
      <c r="A323" s="54" t="s">
        <v>16305</v>
      </c>
      <c r="B323" s="54" t="s">
        <v>7247</v>
      </c>
      <c r="C323" s="55" t="s">
        <v>16970</v>
      </c>
      <c r="D323" s="54" t="s">
        <v>17033</v>
      </c>
      <c r="E323" s="55">
        <f>IFERROR(VLOOKUP(AG323,Sheet3!B:F,5,0),Table1[[#This Row],[Ngày hạch toán]])</f>
        <v>46038</v>
      </c>
      <c r="F323" s="54" t="s">
        <v>19053</v>
      </c>
      <c r="G323" s="54" t="s">
        <v>17035</v>
      </c>
      <c r="H323" s="56">
        <v>36393664</v>
      </c>
      <c r="I323" s="63">
        <v>0</v>
      </c>
      <c r="J323" s="56">
        <v>2911493</v>
      </c>
      <c r="K323" s="56">
        <v>39305157</v>
      </c>
      <c r="L323" s="64" t="s">
        <v>17236</v>
      </c>
      <c r="M323" s="6" t="str">
        <f>IFERROR(VLOOKUP(Table13[[#This Row],[Số hóa đơn]],'Chi tiết tt Mega gửi'!K:L,2,0),"")</f>
        <v/>
      </c>
      <c r="O323" s="32">
        <f>IF(Table13[[#This Row],[Phân loại]]="Tồn đầu kỳ",Table13[[#This Row],[Tổng giá trị]],0)</f>
        <v>0</v>
      </c>
      <c r="P323" s="7">
        <f>IF(Table13[[#This Row],[Số còn phải thu ĐK]]&lt;&gt;0,0,IF(Table13[[#This Row],[Phân loại]]="Bán hàng",Table13[[#This Row],[Tổng giá trị]],-Table13[[#This Row],[Tổng giá trị]]))</f>
        <v>39305157</v>
      </c>
      <c r="Q323" s="32">
        <f t="shared" si="49"/>
        <v>0</v>
      </c>
      <c r="R323" s="7">
        <f>Table13[[#This Row],[Số còn phải thu ĐK]]+Table13[[#This Row],[Giá Trị HD sau CK]]-Table13[[#This Row],[Số tiền đã thu]]</f>
        <v>39305157</v>
      </c>
      <c r="S323" s="6">
        <f>IF(Table13[[#This Row],[Ngày hóa đơn]]&lt;&gt;"",Table13[[#This Row],[Ngày hóa đơn]],IF(Table13[[#This Row],[Ngày hạch toán]]&lt;&gt;"",Table13[[#This Row],[Ngày hạch toán]],""))</f>
        <v>46038</v>
      </c>
      <c r="T323" s="7"/>
      <c r="U323" s="6">
        <f>IF(Table13[[#This Row],[Ngày tính CN]]="","",S323+T323)</f>
        <v>46038</v>
      </c>
      <c r="V323" s="32">
        <f ca="1">IF(Table13[[#This Row],[Hạn thanh toán]]="","",IF((U323-NOW())&lt;0,0,(U323-NOW())))</f>
        <v>0</v>
      </c>
      <c r="W323" s="32"/>
      <c r="X323" s="32">
        <f t="shared" ca="1" si="50"/>
        <v>256.35975370370579</v>
      </c>
      <c r="Y323" s="2" t="str">
        <f t="shared" ca="1" si="51"/>
        <v>Nợ quá hạn hơn 120 ngày có khả năng mất thanh toán</v>
      </c>
      <c r="Z323" s="42">
        <f t="shared" si="47"/>
        <v>46038</v>
      </c>
      <c r="AA323" s="42" t="str">
        <f t="shared" si="48"/>
        <v/>
      </c>
      <c r="AD323" s="2" t="str">
        <f>VLOOKUP($A323,MA_KH!$A:$Q,MA_KH!O$1,0)</f>
        <v>MEGA</v>
      </c>
      <c r="AE323" s="2" t="str">
        <f>VLOOKUP($A323,MA_KH!$A:$Q,MA_KH!P$1,0)</f>
        <v>CÔNG TY TNHH MM MEGA MARKET (VIỆT NAM)</v>
      </c>
      <c r="AG323" s="91" t="str">
        <f>Table13[[#This Row],[Số hóa đơn]]&amp;Table13[[#This Row],[Tổng giá trị]]</f>
        <v>0000529939305157</v>
      </c>
    </row>
    <row r="324" spans="1:33" ht="25.5" customHeight="1" x14ac:dyDescent="0.2">
      <c r="A324" s="54" t="s">
        <v>16307</v>
      </c>
      <c r="B324" s="54" t="s">
        <v>202</v>
      </c>
      <c r="C324" s="55" t="s">
        <v>16994</v>
      </c>
      <c r="D324" s="54" t="s">
        <v>17036</v>
      </c>
      <c r="E324" s="55">
        <f>IFERROR(VLOOKUP(AG324,Sheet3!B:F,5,0),Table1[[#This Row],[Ngày hạch toán]])</f>
        <v>46041</v>
      </c>
      <c r="F324" s="54" t="s">
        <v>19054</v>
      </c>
      <c r="G324" s="54" t="s">
        <v>17037</v>
      </c>
      <c r="H324" s="56">
        <v>474325</v>
      </c>
      <c r="I324" s="63">
        <v>0</v>
      </c>
      <c r="J324" s="56">
        <v>37946</v>
      </c>
      <c r="K324" s="56">
        <v>512271</v>
      </c>
      <c r="L324" s="64" t="s">
        <v>17236</v>
      </c>
      <c r="M324" s="6" t="str">
        <f>IFERROR(VLOOKUP(Table13[[#This Row],[Số hóa đơn]],'Chi tiết tt Mega gửi'!K:L,2,0),"")</f>
        <v/>
      </c>
      <c r="O324" s="32">
        <f>IF(Table13[[#This Row],[Phân loại]]="Tồn đầu kỳ",Table13[[#This Row],[Tổng giá trị]],0)</f>
        <v>0</v>
      </c>
      <c r="P324" s="7">
        <f>IF(Table13[[#This Row],[Số còn phải thu ĐK]]&lt;&gt;0,0,IF(Table13[[#This Row],[Phân loại]]="Bán hàng",Table13[[#This Row],[Tổng giá trị]],-Table13[[#This Row],[Tổng giá trị]]))</f>
        <v>512271</v>
      </c>
      <c r="Q324" s="32">
        <f t="shared" si="49"/>
        <v>0</v>
      </c>
      <c r="R324" s="7">
        <f>Table13[[#This Row],[Số còn phải thu ĐK]]+Table13[[#This Row],[Giá Trị HD sau CK]]-Table13[[#This Row],[Số tiền đã thu]]</f>
        <v>512271</v>
      </c>
      <c r="S324" s="6">
        <f>IF(Table13[[#This Row],[Ngày hóa đơn]]&lt;&gt;"",Table13[[#This Row],[Ngày hóa đơn]],IF(Table13[[#This Row],[Ngày hạch toán]]&lt;&gt;"",Table13[[#This Row],[Ngày hạch toán]],""))</f>
        <v>46041</v>
      </c>
      <c r="T324" s="7"/>
      <c r="U324" s="6">
        <f>IF(Table13[[#This Row],[Ngày tính CN]]="","",S324+T324)</f>
        <v>46041</v>
      </c>
      <c r="V324" s="32">
        <f ca="1">IF(Table13[[#This Row],[Hạn thanh toán]]="","",IF((U324-NOW())&lt;0,0,(U324-NOW())))</f>
        <v>0</v>
      </c>
      <c r="W324" s="32"/>
      <c r="X324" s="32">
        <f t="shared" ca="1" si="50"/>
        <v>253.35975370370579</v>
      </c>
      <c r="Y324" s="2" t="str">
        <f t="shared" ca="1" si="51"/>
        <v>Nợ quá hạn hơn 120 ngày có khả năng mất thanh toán</v>
      </c>
      <c r="Z324" s="42">
        <f t="shared" ref="Z324:Z387" si="52">IF(S324="","",S324)</f>
        <v>46041</v>
      </c>
      <c r="AA324" s="42" t="str">
        <f t="shared" ref="AA324:AA387" si="53">IF(M324="","",M324)</f>
        <v/>
      </c>
      <c r="AD324" s="2" t="str">
        <f>VLOOKUP($A324,MA_KH!$A:$Q,MA_KH!O$1,0)</f>
        <v>MEGA</v>
      </c>
      <c r="AE324" s="2" t="str">
        <f>VLOOKUP($A324,MA_KH!$A:$Q,MA_KH!P$1,0)</f>
        <v>CÔNG TY TNHH MM MEGA MARKET (VIỆT NAM)</v>
      </c>
      <c r="AG324" s="91" t="str">
        <f>Table13[[#This Row],[Số hóa đơn]]&amp;Table13[[#This Row],[Tổng giá trị]]</f>
        <v>00005160512271</v>
      </c>
    </row>
    <row r="325" spans="1:33" ht="25.5" customHeight="1" x14ac:dyDescent="0.2">
      <c r="A325" s="54" t="s">
        <v>16307</v>
      </c>
      <c r="B325" s="54" t="s">
        <v>202</v>
      </c>
      <c r="C325" s="55" t="s">
        <v>16994</v>
      </c>
      <c r="D325" s="54" t="s">
        <v>17038</v>
      </c>
      <c r="E325" s="55">
        <f>IFERROR(VLOOKUP(AG325,Sheet3!B:F,5,0),Table1[[#This Row],[Ngày hạch toán]])</f>
        <v>46041</v>
      </c>
      <c r="F325" s="54" t="s">
        <v>19055</v>
      </c>
      <c r="G325" s="54" t="s">
        <v>17039</v>
      </c>
      <c r="H325" s="56">
        <v>501830</v>
      </c>
      <c r="I325" s="63">
        <v>0</v>
      </c>
      <c r="J325" s="56">
        <v>40146</v>
      </c>
      <c r="K325" s="56">
        <v>541976</v>
      </c>
      <c r="L325" s="64" t="s">
        <v>17236</v>
      </c>
      <c r="M325" s="6" t="str">
        <f>IFERROR(VLOOKUP(Table13[[#This Row],[Số hóa đơn]],'Chi tiết tt Mega gửi'!K:L,2,0),"")</f>
        <v/>
      </c>
      <c r="O325" s="32">
        <f>IF(Table13[[#This Row],[Phân loại]]="Tồn đầu kỳ",Table13[[#This Row],[Tổng giá trị]],0)</f>
        <v>0</v>
      </c>
      <c r="P325" s="7">
        <f>IF(Table13[[#This Row],[Số còn phải thu ĐK]]&lt;&gt;0,0,IF(Table13[[#This Row],[Phân loại]]="Bán hàng",Table13[[#This Row],[Tổng giá trị]],-Table13[[#This Row],[Tổng giá trị]]))</f>
        <v>541976</v>
      </c>
      <c r="Q325" s="32">
        <f t="shared" si="49"/>
        <v>0</v>
      </c>
      <c r="R325" s="7">
        <f>Table13[[#This Row],[Số còn phải thu ĐK]]+Table13[[#This Row],[Giá Trị HD sau CK]]-Table13[[#This Row],[Số tiền đã thu]]</f>
        <v>541976</v>
      </c>
      <c r="S325" s="6">
        <f>IF(Table13[[#This Row],[Ngày hóa đơn]]&lt;&gt;"",Table13[[#This Row],[Ngày hóa đơn]],IF(Table13[[#This Row],[Ngày hạch toán]]&lt;&gt;"",Table13[[#This Row],[Ngày hạch toán]],""))</f>
        <v>46041</v>
      </c>
      <c r="T325" s="7"/>
      <c r="U325" s="6">
        <f>IF(Table13[[#This Row],[Ngày tính CN]]="","",S325+T325)</f>
        <v>46041</v>
      </c>
      <c r="V325" s="32">
        <f ca="1">IF(Table13[[#This Row],[Hạn thanh toán]]="","",IF((U325-NOW())&lt;0,0,(U325-NOW())))</f>
        <v>0</v>
      </c>
      <c r="W325" s="32"/>
      <c r="X325" s="32">
        <f t="shared" ca="1" si="50"/>
        <v>253.35975370370579</v>
      </c>
      <c r="Y325" s="2" t="str">
        <f t="shared" ca="1" si="51"/>
        <v>Nợ quá hạn hơn 120 ngày có khả năng mất thanh toán</v>
      </c>
      <c r="Z325" s="42">
        <f t="shared" si="52"/>
        <v>46041</v>
      </c>
      <c r="AA325" s="42" t="str">
        <f t="shared" si="53"/>
        <v/>
      </c>
      <c r="AD325" s="2" t="str">
        <f>VLOOKUP($A325,MA_KH!$A:$Q,MA_KH!O$1,0)</f>
        <v>MEGA</v>
      </c>
      <c r="AE325" s="2" t="str">
        <f>VLOOKUP($A325,MA_KH!$A:$Q,MA_KH!P$1,0)</f>
        <v>CÔNG TY TNHH MM MEGA MARKET (VIỆT NAM)</v>
      </c>
      <c r="AG325" s="91" t="str">
        <f>Table13[[#This Row],[Số hóa đơn]]&amp;Table13[[#This Row],[Tổng giá trị]]</f>
        <v>00005161541976</v>
      </c>
    </row>
    <row r="326" spans="1:33" ht="25.5" customHeight="1" x14ac:dyDescent="0.2">
      <c r="A326" s="54" t="s">
        <v>16293</v>
      </c>
      <c r="B326" s="54" t="s">
        <v>386</v>
      </c>
      <c r="C326" s="55" t="s">
        <v>16994</v>
      </c>
      <c r="D326" s="54" t="s">
        <v>17040</v>
      </c>
      <c r="E326" s="55">
        <f>IFERROR(VLOOKUP(AG326,Sheet3!B:F,5,0),Table1[[#This Row],[Ngày hạch toán]])</f>
        <v>46041</v>
      </c>
      <c r="F326" s="54" t="s">
        <v>19056</v>
      </c>
      <c r="G326" s="54" t="s">
        <v>17041</v>
      </c>
      <c r="H326" s="56">
        <v>2893620</v>
      </c>
      <c r="I326" s="63">
        <v>0</v>
      </c>
      <c r="J326" s="56">
        <v>231490</v>
      </c>
      <c r="K326" s="56">
        <v>3125110</v>
      </c>
      <c r="L326" s="64" t="s">
        <v>17236</v>
      </c>
      <c r="M326" s="6" t="str">
        <f>IFERROR(VLOOKUP(Table13[[#This Row],[Số hóa đơn]],'Chi tiết tt Mega gửi'!K:L,2,0),"")</f>
        <v/>
      </c>
      <c r="O326" s="32">
        <f>IF(Table13[[#This Row],[Phân loại]]="Tồn đầu kỳ",Table13[[#This Row],[Tổng giá trị]],0)</f>
        <v>0</v>
      </c>
      <c r="P326" s="7">
        <f>IF(Table13[[#This Row],[Số còn phải thu ĐK]]&lt;&gt;0,0,IF(Table13[[#This Row],[Phân loại]]="Bán hàng",Table13[[#This Row],[Tổng giá trị]],-Table13[[#This Row],[Tổng giá trị]]))</f>
        <v>3125110</v>
      </c>
      <c r="Q326" s="32">
        <f t="shared" si="49"/>
        <v>0</v>
      </c>
      <c r="R326" s="7">
        <f>Table13[[#This Row],[Số còn phải thu ĐK]]+Table13[[#This Row],[Giá Trị HD sau CK]]-Table13[[#This Row],[Số tiền đã thu]]</f>
        <v>3125110</v>
      </c>
      <c r="S326" s="6">
        <f>IF(Table13[[#This Row],[Ngày hóa đơn]]&lt;&gt;"",Table13[[#This Row],[Ngày hóa đơn]],IF(Table13[[#This Row],[Ngày hạch toán]]&lt;&gt;"",Table13[[#This Row],[Ngày hạch toán]],""))</f>
        <v>46041</v>
      </c>
      <c r="T326" s="7"/>
      <c r="U326" s="6">
        <f>IF(Table13[[#This Row],[Ngày tính CN]]="","",S326+T326)</f>
        <v>46041</v>
      </c>
      <c r="V326" s="32">
        <f ca="1">IF(Table13[[#This Row],[Hạn thanh toán]]="","",IF((U326-NOW())&lt;0,0,(U326-NOW())))</f>
        <v>0</v>
      </c>
      <c r="W326" s="32"/>
      <c r="X326" s="32">
        <f t="shared" ca="1" si="50"/>
        <v>253.35975370370579</v>
      </c>
      <c r="Y326" s="2" t="str">
        <f t="shared" ca="1" si="51"/>
        <v>Nợ quá hạn hơn 120 ngày có khả năng mất thanh toán</v>
      </c>
      <c r="Z326" s="42">
        <f t="shared" si="52"/>
        <v>46041</v>
      </c>
      <c r="AA326" s="42" t="str">
        <f t="shared" si="53"/>
        <v/>
      </c>
      <c r="AD326" s="2" t="str">
        <f>VLOOKUP($A326,MA_KH!$A:$Q,MA_KH!O$1,0)</f>
        <v>MEGA</v>
      </c>
      <c r="AE326" s="2" t="str">
        <f>VLOOKUP($A326,MA_KH!$A:$Q,MA_KH!P$1,0)</f>
        <v>CÔNG TY TNHH MM MEGA MARKET (VIỆT NAM)</v>
      </c>
      <c r="AG326" s="91" t="str">
        <f>Table13[[#This Row],[Số hóa đơn]]&amp;Table13[[#This Row],[Tổng giá trị]]</f>
        <v>000051623125110</v>
      </c>
    </row>
    <row r="327" spans="1:33" ht="25.5" customHeight="1" x14ac:dyDescent="0.2">
      <c r="A327" s="54" t="s">
        <v>16295</v>
      </c>
      <c r="B327" s="54" t="s">
        <v>198</v>
      </c>
      <c r="C327" s="55" t="s">
        <v>16994</v>
      </c>
      <c r="D327" s="54" t="s">
        <v>17042</v>
      </c>
      <c r="E327" s="55">
        <f>IFERROR(VLOOKUP(AG327,Sheet3!B:F,5,0),Table1[[#This Row],[Ngày hạch toán]])</f>
        <v>46041</v>
      </c>
      <c r="F327" s="54" t="s">
        <v>19057</v>
      </c>
      <c r="G327" s="54" t="s">
        <v>17043</v>
      </c>
      <c r="H327" s="56">
        <v>474325</v>
      </c>
      <c r="I327" s="63">
        <v>0</v>
      </c>
      <c r="J327" s="56">
        <v>37946</v>
      </c>
      <c r="K327" s="56">
        <v>512271</v>
      </c>
      <c r="L327" s="64" t="s">
        <v>17236</v>
      </c>
      <c r="M327" s="6" t="str">
        <f>IFERROR(VLOOKUP(Table13[[#This Row],[Số hóa đơn]],'Chi tiết tt Mega gửi'!K:L,2,0),"")</f>
        <v/>
      </c>
      <c r="O327" s="32">
        <f>IF(Table13[[#This Row],[Phân loại]]="Tồn đầu kỳ",Table13[[#This Row],[Tổng giá trị]],0)</f>
        <v>0</v>
      </c>
      <c r="P327" s="7">
        <f>IF(Table13[[#This Row],[Số còn phải thu ĐK]]&lt;&gt;0,0,IF(Table13[[#This Row],[Phân loại]]="Bán hàng",Table13[[#This Row],[Tổng giá trị]],-Table13[[#This Row],[Tổng giá trị]]))</f>
        <v>512271</v>
      </c>
      <c r="Q327" s="32">
        <f t="shared" si="49"/>
        <v>0</v>
      </c>
      <c r="R327" s="7">
        <f>Table13[[#This Row],[Số còn phải thu ĐK]]+Table13[[#This Row],[Giá Trị HD sau CK]]-Table13[[#This Row],[Số tiền đã thu]]</f>
        <v>512271</v>
      </c>
      <c r="S327" s="6">
        <f>IF(Table13[[#This Row],[Ngày hóa đơn]]&lt;&gt;"",Table13[[#This Row],[Ngày hóa đơn]],IF(Table13[[#This Row],[Ngày hạch toán]]&lt;&gt;"",Table13[[#This Row],[Ngày hạch toán]],""))</f>
        <v>46041</v>
      </c>
      <c r="T327" s="7"/>
      <c r="U327" s="6">
        <f>IF(Table13[[#This Row],[Ngày tính CN]]="","",S327+T327)</f>
        <v>46041</v>
      </c>
      <c r="V327" s="32">
        <f ca="1">IF(Table13[[#This Row],[Hạn thanh toán]]="","",IF((U327-NOW())&lt;0,0,(U327-NOW())))</f>
        <v>0</v>
      </c>
      <c r="W327" s="32"/>
      <c r="X327" s="32">
        <f t="shared" ca="1" si="50"/>
        <v>253.35975370370579</v>
      </c>
      <c r="Y327" s="2" t="str">
        <f t="shared" ca="1" si="51"/>
        <v>Nợ quá hạn hơn 120 ngày có khả năng mất thanh toán</v>
      </c>
      <c r="Z327" s="42">
        <f t="shared" si="52"/>
        <v>46041</v>
      </c>
      <c r="AA327" s="42" t="str">
        <f t="shared" si="53"/>
        <v/>
      </c>
      <c r="AD327" s="2" t="str">
        <f>VLOOKUP($A327,MA_KH!$A:$Q,MA_KH!O$1,0)</f>
        <v>MEGA</v>
      </c>
      <c r="AE327" s="2" t="str">
        <f>VLOOKUP($A327,MA_KH!$A:$Q,MA_KH!P$1,0)</f>
        <v>CÔNG TY TNHH MM MEGA MARKET (VIỆT NAM)</v>
      </c>
      <c r="AG327" s="91" t="str">
        <f>Table13[[#This Row],[Số hóa đơn]]&amp;Table13[[#This Row],[Tổng giá trị]]</f>
        <v>00005163512271</v>
      </c>
    </row>
    <row r="328" spans="1:33" ht="25.5" customHeight="1" x14ac:dyDescent="0.2">
      <c r="A328" s="54" t="s">
        <v>16295</v>
      </c>
      <c r="B328" s="54" t="s">
        <v>198</v>
      </c>
      <c r="C328" s="55" t="s">
        <v>16994</v>
      </c>
      <c r="D328" s="54" t="s">
        <v>17044</v>
      </c>
      <c r="E328" s="55">
        <f>IFERROR(VLOOKUP(AG328,Sheet3!B:F,5,0),Table1[[#This Row],[Ngày hạch toán]])</f>
        <v>46041</v>
      </c>
      <c r="F328" s="54" t="s">
        <v>19058</v>
      </c>
      <c r="G328" s="54" t="s">
        <v>17045</v>
      </c>
      <c r="H328" s="56">
        <v>3462885</v>
      </c>
      <c r="I328" s="63">
        <v>0</v>
      </c>
      <c r="J328" s="56">
        <v>277031</v>
      </c>
      <c r="K328" s="56">
        <v>3739916</v>
      </c>
      <c r="L328" s="64" t="s">
        <v>17236</v>
      </c>
      <c r="M328" s="6" t="str">
        <f>IFERROR(VLOOKUP(Table13[[#This Row],[Số hóa đơn]],'Chi tiết tt Mega gửi'!K:L,2,0),"")</f>
        <v/>
      </c>
      <c r="O328" s="32">
        <f>IF(Table13[[#This Row],[Phân loại]]="Tồn đầu kỳ",Table13[[#This Row],[Tổng giá trị]],0)</f>
        <v>0</v>
      </c>
      <c r="P328" s="7">
        <f>IF(Table13[[#This Row],[Số còn phải thu ĐK]]&lt;&gt;0,0,IF(Table13[[#This Row],[Phân loại]]="Bán hàng",Table13[[#This Row],[Tổng giá trị]],-Table13[[#This Row],[Tổng giá trị]]))</f>
        <v>3739916</v>
      </c>
      <c r="Q328" s="32">
        <f t="shared" si="49"/>
        <v>0</v>
      </c>
      <c r="R328" s="7">
        <f>Table13[[#This Row],[Số còn phải thu ĐK]]+Table13[[#This Row],[Giá Trị HD sau CK]]-Table13[[#This Row],[Số tiền đã thu]]</f>
        <v>3739916</v>
      </c>
      <c r="S328" s="6">
        <f>IF(Table13[[#This Row],[Ngày hóa đơn]]&lt;&gt;"",Table13[[#This Row],[Ngày hóa đơn]],IF(Table13[[#This Row],[Ngày hạch toán]]&lt;&gt;"",Table13[[#This Row],[Ngày hạch toán]],""))</f>
        <v>46041</v>
      </c>
      <c r="T328" s="7"/>
      <c r="U328" s="6">
        <f>IF(Table13[[#This Row],[Ngày tính CN]]="","",S328+T328)</f>
        <v>46041</v>
      </c>
      <c r="V328" s="32">
        <f ca="1">IF(Table13[[#This Row],[Hạn thanh toán]]="","",IF((U328-NOW())&lt;0,0,(U328-NOW())))</f>
        <v>0</v>
      </c>
      <c r="W328" s="32"/>
      <c r="X328" s="32">
        <f t="shared" ca="1" si="50"/>
        <v>253.35975370370579</v>
      </c>
      <c r="Y328" s="2" t="str">
        <f t="shared" ca="1" si="51"/>
        <v>Nợ quá hạn hơn 120 ngày có khả năng mất thanh toán</v>
      </c>
      <c r="Z328" s="42">
        <f t="shared" si="52"/>
        <v>46041</v>
      </c>
      <c r="AA328" s="42" t="str">
        <f t="shared" si="53"/>
        <v/>
      </c>
      <c r="AD328" s="2" t="str">
        <f>VLOOKUP($A328,MA_KH!$A:$Q,MA_KH!O$1,0)</f>
        <v>MEGA</v>
      </c>
      <c r="AE328" s="2" t="str">
        <f>VLOOKUP($A328,MA_KH!$A:$Q,MA_KH!P$1,0)</f>
        <v>CÔNG TY TNHH MM MEGA MARKET (VIỆT NAM)</v>
      </c>
      <c r="AG328" s="91" t="str">
        <f>Table13[[#This Row],[Số hóa đơn]]&amp;Table13[[#This Row],[Tổng giá trị]]</f>
        <v>000051643739916</v>
      </c>
    </row>
    <row r="329" spans="1:33" ht="25.5" customHeight="1" x14ac:dyDescent="0.2">
      <c r="A329" s="54" t="s">
        <v>16308</v>
      </c>
      <c r="B329" s="54" t="s">
        <v>194</v>
      </c>
      <c r="C329" s="55" t="s">
        <v>16994</v>
      </c>
      <c r="D329" s="54" t="s">
        <v>17046</v>
      </c>
      <c r="E329" s="55">
        <f>IFERROR(VLOOKUP(AG329,Sheet3!B:F,5,0),Table1[[#This Row],[Ngày hạch toán]])</f>
        <v>46041</v>
      </c>
      <c r="F329" s="54" t="s">
        <v>19059</v>
      </c>
      <c r="G329" s="54" t="s">
        <v>17047</v>
      </c>
      <c r="H329" s="56">
        <v>1928880</v>
      </c>
      <c r="I329" s="63">
        <v>0</v>
      </c>
      <c r="J329" s="56">
        <v>154310</v>
      </c>
      <c r="K329" s="56">
        <v>2083190</v>
      </c>
      <c r="L329" s="64" t="s">
        <v>17236</v>
      </c>
      <c r="M329" s="6" t="str">
        <f>IFERROR(VLOOKUP(Table13[[#This Row],[Số hóa đơn]],'Chi tiết tt Mega gửi'!K:L,2,0),"")</f>
        <v/>
      </c>
      <c r="O329" s="32">
        <f>IF(Table13[[#This Row],[Phân loại]]="Tồn đầu kỳ",Table13[[#This Row],[Tổng giá trị]],0)</f>
        <v>0</v>
      </c>
      <c r="P329" s="7">
        <f>IF(Table13[[#This Row],[Số còn phải thu ĐK]]&lt;&gt;0,0,IF(Table13[[#This Row],[Phân loại]]="Bán hàng",Table13[[#This Row],[Tổng giá trị]],-Table13[[#This Row],[Tổng giá trị]]))</f>
        <v>2083190</v>
      </c>
      <c r="Q329" s="32">
        <f t="shared" si="49"/>
        <v>0</v>
      </c>
      <c r="R329" s="7">
        <f>Table13[[#This Row],[Số còn phải thu ĐK]]+Table13[[#This Row],[Giá Trị HD sau CK]]-Table13[[#This Row],[Số tiền đã thu]]</f>
        <v>2083190</v>
      </c>
      <c r="S329" s="6">
        <f>IF(Table13[[#This Row],[Ngày hóa đơn]]&lt;&gt;"",Table13[[#This Row],[Ngày hóa đơn]],IF(Table13[[#This Row],[Ngày hạch toán]]&lt;&gt;"",Table13[[#This Row],[Ngày hạch toán]],""))</f>
        <v>46041</v>
      </c>
      <c r="T329" s="7"/>
      <c r="U329" s="6">
        <f>IF(Table13[[#This Row],[Ngày tính CN]]="","",S329+T329)</f>
        <v>46041</v>
      </c>
      <c r="V329" s="32">
        <f ca="1">IF(Table13[[#This Row],[Hạn thanh toán]]="","",IF((U329-NOW())&lt;0,0,(U329-NOW())))</f>
        <v>0</v>
      </c>
      <c r="W329" s="32"/>
      <c r="X329" s="32">
        <f t="shared" ca="1" si="50"/>
        <v>253.35975370370579</v>
      </c>
      <c r="Y329" s="2" t="str">
        <f t="shared" ca="1" si="51"/>
        <v>Nợ quá hạn hơn 120 ngày có khả năng mất thanh toán</v>
      </c>
      <c r="Z329" s="42">
        <f t="shared" si="52"/>
        <v>46041</v>
      </c>
      <c r="AA329" s="42" t="str">
        <f t="shared" si="53"/>
        <v/>
      </c>
      <c r="AD329" s="2" t="str">
        <f>VLOOKUP($A329,MA_KH!$A:$Q,MA_KH!O$1,0)</f>
        <v>MEGA</v>
      </c>
      <c r="AE329" s="2" t="str">
        <f>VLOOKUP($A329,MA_KH!$A:$Q,MA_KH!P$1,0)</f>
        <v>CÔNG TY TNHH MM MEGA MARKET (VIỆT NAM)</v>
      </c>
      <c r="AG329" s="91" t="str">
        <f>Table13[[#This Row],[Số hóa đơn]]&amp;Table13[[#This Row],[Tổng giá trị]]</f>
        <v>000051652083190</v>
      </c>
    </row>
    <row r="330" spans="1:33" ht="25.5" customHeight="1" x14ac:dyDescent="0.2">
      <c r="A330" s="54" t="s">
        <v>16288</v>
      </c>
      <c r="B330" s="54" t="s">
        <v>294</v>
      </c>
      <c r="C330" s="55" t="s">
        <v>16994</v>
      </c>
      <c r="D330" s="54" t="s">
        <v>17048</v>
      </c>
      <c r="E330" s="55">
        <f>IFERROR(VLOOKUP(AG330,Sheet3!B:F,5,0),Table1[[#This Row],[Ngày hạch toán]])</f>
        <v>46041</v>
      </c>
      <c r="F330" s="54" t="s">
        <v>19060</v>
      </c>
      <c r="G330" s="54" t="s">
        <v>17049</v>
      </c>
      <c r="H330" s="56">
        <v>4397770</v>
      </c>
      <c r="I330" s="63">
        <v>0</v>
      </c>
      <c r="J330" s="56">
        <v>351822</v>
      </c>
      <c r="K330" s="56">
        <v>4749592</v>
      </c>
      <c r="L330" s="64" t="s">
        <v>17236</v>
      </c>
      <c r="M330" s="6" t="str">
        <f>IFERROR(VLOOKUP(Table13[[#This Row],[Số hóa đơn]],'Chi tiết tt Mega gửi'!K:L,2,0),"")</f>
        <v/>
      </c>
      <c r="O330" s="32">
        <f>IF(Table13[[#This Row],[Phân loại]]="Tồn đầu kỳ",Table13[[#This Row],[Tổng giá trị]],0)</f>
        <v>0</v>
      </c>
      <c r="P330" s="7">
        <f>IF(Table13[[#This Row],[Số còn phải thu ĐK]]&lt;&gt;0,0,IF(Table13[[#This Row],[Phân loại]]="Bán hàng",Table13[[#This Row],[Tổng giá trị]],-Table13[[#This Row],[Tổng giá trị]]))</f>
        <v>4749592</v>
      </c>
      <c r="Q330" s="32">
        <f t="shared" si="49"/>
        <v>0</v>
      </c>
      <c r="R330" s="7">
        <f>Table13[[#This Row],[Số còn phải thu ĐK]]+Table13[[#This Row],[Giá Trị HD sau CK]]-Table13[[#This Row],[Số tiền đã thu]]</f>
        <v>4749592</v>
      </c>
      <c r="S330" s="6">
        <f>IF(Table13[[#This Row],[Ngày hóa đơn]]&lt;&gt;"",Table13[[#This Row],[Ngày hóa đơn]],IF(Table13[[#This Row],[Ngày hạch toán]]&lt;&gt;"",Table13[[#This Row],[Ngày hạch toán]],""))</f>
        <v>46041</v>
      </c>
      <c r="T330" s="7"/>
      <c r="U330" s="6">
        <f>IF(Table13[[#This Row],[Ngày tính CN]]="","",S330+T330)</f>
        <v>46041</v>
      </c>
      <c r="V330" s="32">
        <f ca="1">IF(Table13[[#This Row],[Hạn thanh toán]]="","",IF((U330-NOW())&lt;0,0,(U330-NOW())))</f>
        <v>0</v>
      </c>
      <c r="W330" s="32"/>
      <c r="X330" s="32">
        <f t="shared" ca="1" si="50"/>
        <v>253.35975370370579</v>
      </c>
      <c r="Y330" s="2" t="str">
        <f t="shared" ca="1" si="51"/>
        <v>Nợ quá hạn hơn 120 ngày có khả năng mất thanh toán</v>
      </c>
      <c r="Z330" s="42">
        <f t="shared" si="52"/>
        <v>46041</v>
      </c>
      <c r="AA330" s="42" t="str">
        <f t="shared" si="53"/>
        <v/>
      </c>
      <c r="AD330" s="2" t="str">
        <f>VLOOKUP($A330,MA_KH!$A:$Q,MA_KH!O$1,0)</f>
        <v>MEGA</v>
      </c>
      <c r="AE330" s="2" t="str">
        <f>VLOOKUP($A330,MA_KH!$A:$Q,MA_KH!P$1,0)</f>
        <v>CÔNG TY TNHH MM MEGA MARKET (VIỆT NAM)</v>
      </c>
      <c r="AG330" s="91" t="str">
        <f>Table13[[#This Row],[Số hóa đơn]]&amp;Table13[[#This Row],[Tổng giá trị]]</f>
        <v>000051664749592</v>
      </c>
    </row>
    <row r="331" spans="1:33" ht="25.5" customHeight="1" x14ac:dyDescent="0.2">
      <c r="A331" s="54" t="s">
        <v>16304</v>
      </c>
      <c r="B331" s="54" t="s">
        <v>7254</v>
      </c>
      <c r="C331" s="55" t="s">
        <v>16994</v>
      </c>
      <c r="D331" s="54" t="s">
        <v>17050</v>
      </c>
      <c r="E331" s="55">
        <f>IFERROR(VLOOKUP(AG331,Sheet3!B:F,5,0),Table1[[#This Row],[Ngày hạch toán]])</f>
        <v>46041</v>
      </c>
      <c r="F331" s="54" t="s">
        <v>19061</v>
      </c>
      <c r="G331" s="54" t="s">
        <v>17052</v>
      </c>
      <c r="H331" s="56">
        <v>1840000</v>
      </c>
      <c r="I331" s="63">
        <v>0</v>
      </c>
      <c r="J331" s="56">
        <v>147200</v>
      </c>
      <c r="K331" s="56">
        <v>1987200</v>
      </c>
      <c r="L331" s="64" t="s">
        <v>17236</v>
      </c>
      <c r="M331" s="6" t="str">
        <f>IFERROR(VLOOKUP(Table13[[#This Row],[Số hóa đơn]],'Chi tiết tt Mega gửi'!K:L,2,0),"")</f>
        <v/>
      </c>
      <c r="O331" s="32">
        <f>IF(Table13[[#This Row],[Phân loại]]="Tồn đầu kỳ",Table13[[#This Row],[Tổng giá trị]],0)</f>
        <v>0</v>
      </c>
      <c r="P331" s="7">
        <f>IF(Table13[[#This Row],[Số còn phải thu ĐK]]&lt;&gt;0,0,IF(Table13[[#This Row],[Phân loại]]="Bán hàng",Table13[[#This Row],[Tổng giá trị]],-Table13[[#This Row],[Tổng giá trị]]))</f>
        <v>1987200</v>
      </c>
      <c r="Q331" s="32">
        <f t="shared" si="49"/>
        <v>0</v>
      </c>
      <c r="R331" s="7">
        <f>Table13[[#This Row],[Số còn phải thu ĐK]]+Table13[[#This Row],[Giá Trị HD sau CK]]-Table13[[#This Row],[Số tiền đã thu]]</f>
        <v>1987200</v>
      </c>
      <c r="S331" s="6">
        <f>IF(Table13[[#This Row],[Ngày hóa đơn]]&lt;&gt;"",Table13[[#This Row],[Ngày hóa đơn]],IF(Table13[[#This Row],[Ngày hạch toán]]&lt;&gt;"",Table13[[#This Row],[Ngày hạch toán]],""))</f>
        <v>46041</v>
      </c>
      <c r="T331" s="7"/>
      <c r="U331" s="6">
        <f>IF(Table13[[#This Row],[Ngày tính CN]]="","",S331+T331)</f>
        <v>46041</v>
      </c>
      <c r="V331" s="32">
        <f ca="1">IF(Table13[[#This Row],[Hạn thanh toán]]="","",IF((U331-NOW())&lt;0,0,(U331-NOW())))</f>
        <v>0</v>
      </c>
      <c r="W331" s="32"/>
      <c r="X331" s="32">
        <f t="shared" ca="1" si="50"/>
        <v>253.35975370370579</v>
      </c>
      <c r="Y331" s="2" t="str">
        <f t="shared" ca="1" si="51"/>
        <v>Nợ quá hạn hơn 120 ngày có khả năng mất thanh toán</v>
      </c>
      <c r="Z331" s="42">
        <f t="shared" si="52"/>
        <v>46041</v>
      </c>
      <c r="AA331" s="42" t="str">
        <f t="shared" si="53"/>
        <v/>
      </c>
      <c r="AD331" s="2" t="str">
        <f>VLOOKUP($A331,MA_KH!$A:$Q,MA_KH!O$1,0)</f>
        <v>MEGA</v>
      </c>
      <c r="AE331" s="2" t="str">
        <f>VLOOKUP($A331,MA_KH!$A:$Q,MA_KH!P$1,0)</f>
        <v>CÔNG TY TNHH MM MEGA MARKET (VIỆT NAM)</v>
      </c>
      <c r="AG331" s="91" t="str">
        <f>Table13[[#This Row],[Số hóa đơn]]&amp;Table13[[#This Row],[Tổng giá trị]]</f>
        <v>000047941987200</v>
      </c>
    </row>
    <row r="332" spans="1:33" ht="25.5" customHeight="1" x14ac:dyDescent="0.2">
      <c r="A332" s="54" t="s">
        <v>16294</v>
      </c>
      <c r="B332" s="54" t="s">
        <v>259</v>
      </c>
      <c r="C332" s="55" t="s">
        <v>17021</v>
      </c>
      <c r="D332" s="54" t="s">
        <v>17053</v>
      </c>
      <c r="E332" s="55">
        <f>IFERROR(VLOOKUP(AG332,Sheet3!B:F,5,0),Table1[[#This Row],[Ngày hạch toán]])</f>
        <v>46042</v>
      </c>
      <c r="F332" s="54" t="s">
        <v>19062</v>
      </c>
      <c r="G332" s="54" t="s">
        <v>17054</v>
      </c>
      <c r="H332" s="56">
        <v>4822200</v>
      </c>
      <c r="I332" s="63">
        <v>0</v>
      </c>
      <c r="J332" s="56">
        <v>385776</v>
      </c>
      <c r="K332" s="56">
        <v>5207976</v>
      </c>
      <c r="L332" s="64" t="s">
        <v>17236</v>
      </c>
      <c r="M332" s="6" t="str">
        <f>IFERROR(VLOOKUP(Table13[[#This Row],[Số hóa đơn]],'Chi tiết tt Mega gửi'!K:L,2,0),"")</f>
        <v/>
      </c>
      <c r="O332" s="32">
        <f>IF(Table13[[#This Row],[Phân loại]]="Tồn đầu kỳ",Table13[[#This Row],[Tổng giá trị]],0)</f>
        <v>0</v>
      </c>
      <c r="P332" s="7">
        <f>IF(Table13[[#This Row],[Số còn phải thu ĐK]]&lt;&gt;0,0,IF(Table13[[#This Row],[Phân loại]]="Bán hàng",Table13[[#This Row],[Tổng giá trị]],-Table13[[#This Row],[Tổng giá trị]]))</f>
        <v>5207976</v>
      </c>
      <c r="Q332" s="32">
        <f t="shared" si="49"/>
        <v>0</v>
      </c>
      <c r="R332" s="7">
        <f>Table13[[#This Row],[Số còn phải thu ĐK]]+Table13[[#This Row],[Giá Trị HD sau CK]]-Table13[[#This Row],[Số tiền đã thu]]</f>
        <v>5207976</v>
      </c>
      <c r="S332" s="6">
        <f>IF(Table13[[#This Row],[Ngày hóa đơn]]&lt;&gt;"",Table13[[#This Row],[Ngày hóa đơn]],IF(Table13[[#This Row],[Ngày hạch toán]]&lt;&gt;"",Table13[[#This Row],[Ngày hạch toán]],""))</f>
        <v>46042</v>
      </c>
      <c r="T332" s="7"/>
      <c r="U332" s="6">
        <f>IF(Table13[[#This Row],[Ngày tính CN]]="","",S332+T332)</f>
        <v>46042</v>
      </c>
      <c r="V332" s="32">
        <f ca="1">IF(Table13[[#This Row],[Hạn thanh toán]]="","",IF((U332-NOW())&lt;0,0,(U332-NOW())))</f>
        <v>0</v>
      </c>
      <c r="W332" s="32"/>
      <c r="X332" s="32">
        <f t="shared" ca="1" si="50"/>
        <v>252.35975370370579</v>
      </c>
      <c r="Y332" s="2" t="str">
        <f t="shared" ca="1" si="51"/>
        <v>Nợ quá hạn hơn 120 ngày có khả năng mất thanh toán</v>
      </c>
      <c r="Z332" s="42">
        <f t="shared" si="52"/>
        <v>46042</v>
      </c>
      <c r="AA332" s="42" t="str">
        <f t="shared" si="53"/>
        <v/>
      </c>
      <c r="AD332" s="2" t="str">
        <f>VLOOKUP($A332,MA_KH!$A:$Q,MA_KH!O$1,0)</f>
        <v>MEGA</v>
      </c>
      <c r="AE332" s="2" t="str">
        <f>VLOOKUP($A332,MA_KH!$A:$Q,MA_KH!P$1,0)</f>
        <v>CÔNG TY TNHH MM MEGA MARKET (VIỆT NAM)</v>
      </c>
      <c r="AG332" s="91" t="str">
        <f>Table13[[#This Row],[Số hóa đơn]]&amp;Table13[[#This Row],[Tổng giá trị]]</f>
        <v>000051675207976</v>
      </c>
    </row>
    <row r="333" spans="1:33" ht="25.5" customHeight="1" x14ac:dyDescent="0.2">
      <c r="A333" s="54" t="s">
        <v>16292</v>
      </c>
      <c r="B333" s="54" t="s">
        <v>251</v>
      </c>
      <c r="C333" s="55" t="s">
        <v>17021</v>
      </c>
      <c r="D333" s="54" t="s">
        <v>17055</v>
      </c>
      <c r="E333" s="55">
        <f>IFERROR(VLOOKUP(AG333,Sheet3!B:F,5,0),Table1[[#This Row],[Ngày hạch toán]])</f>
        <v>46042</v>
      </c>
      <c r="F333" s="54" t="s">
        <v>19063</v>
      </c>
      <c r="G333" s="54" t="s">
        <v>17056</v>
      </c>
      <c r="H333" s="56">
        <v>725000</v>
      </c>
      <c r="I333" s="63">
        <v>0</v>
      </c>
      <c r="J333" s="56">
        <v>58000</v>
      </c>
      <c r="K333" s="56">
        <v>783000</v>
      </c>
      <c r="L333" s="64" t="s">
        <v>17236</v>
      </c>
      <c r="M333" s="6" t="str">
        <f>IFERROR(VLOOKUP(Table13[[#This Row],[Số hóa đơn]],'Chi tiết tt Mega gửi'!K:L,2,0),"")</f>
        <v/>
      </c>
      <c r="O333" s="32">
        <f>IF(Table13[[#This Row],[Phân loại]]="Tồn đầu kỳ",Table13[[#This Row],[Tổng giá trị]],0)</f>
        <v>0</v>
      </c>
      <c r="P333" s="7">
        <f>IF(Table13[[#This Row],[Số còn phải thu ĐK]]&lt;&gt;0,0,IF(Table13[[#This Row],[Phân loại]]="Bán hàng",Table13[[#This Row],[Tổng giá trị]],-Table13[[#This Row],[Tổng giá trị]]))</f>
        <v>783000</v>
      </c>
      <c r="Q333" s="32">
        <f t="shared" si="49"/>
        <v>0</v>
      </c>
      <c r="R333" s="7">
        <f>Table13[[#This Row],[Số còn phải thu ĐK]]+Table13[[#This Row],[Giá Trị HD sau CK]]-Table13[[#This Row],[Số tiền đã thu]]</f>
        <v>783000</v>
      </c>
      <c r="S333" s="6">
        <f>IF(Table13[[#This Row],[Ngày hóa đơn]]&lt;&gt;"",Table13[[#This Row],[Ngày hóa đơn]],IF(Table13[[#This Row],[Ngày hạch toán]]&lt;&gt;"",Table13[[#This Row],[Ngày hạch toán]],""))</f>
        <v>46042</v>
      </c>
      <c r="T333" s="7"/>
      <c r="U333" s="6">
        <f>IF(Table13[[#This Row],[Ngày tính CN]]="","",S333+T333)</f>
        <v>46042</v>
      </c>
      <c r="V333" s="32">
        <f ca="1">IF(Table13[[#This Row],[Hạn thanh toán]]="","",IF((U333-NOW())&lt;0,0,(U333-NOW())))</f>
        <v>0</v>
      </c>
      <c r="W333" s="32"/>
      <c r="X333" s="32">
        <f t="shared" ca="1" si="50"/>
        <v>252.35975370370579</v>
      </c>
      <c r="Y333" s="2" t="str">
        <f t="shared" ca="1" si="51"/>
        <v>Nợ quá hạn hơn 120 ngày có khả năng mất thanh toán</v>
      </c>
      <c r="Z333" s="42">
        <f t="shared" si="52"/>
        <v>46042</v>
      </c>
      <c r="AA333" s="42" t="str">
        <f t="shared" si="53"/>
        <v/>
      </c>
      <c r="AD333" s="2" t="str">
        <f>VLOOKUP($A333,MA_KH!$A:$Q,MA_KH!O$1,0)</f>
        <v>MEGA</v>
      </c>
      <c r="AE333" s="2" t="str">
        <f>VLOOKUP($A333,MA_KH!$A:$Q,MA_KH!P$1,0)</f>
        <v>CÔNG TY TNHH MM MEGA MARKET (VIỆT NAM)</v>
      </c>
      <c r="AG333" s="91" t="str">
        <f>Table13[[#This Row],[Số hóa đơn]]&amp;Table13[[#This Row],[Tổng giá trị]]</f>
        <v>00005168783000</v>
      </c>
    </row>
    <row r="334" spans="1:33" ht="25.5" customHeight="1" x14ac:dyDescent="0.2">
      <c r="A334" s="54" t="s">
        <v>16292</v>
      </c>
      <c r="B334" s="54" t="s">
        <v>251</v>
      </c>
      <c r="C334" s="55" t="s">
        <v>17021</v>
      </c>
      <c r="D334" s="54" t="s">
        <v>17057</v>
      </c>
      <c r="E334" s="55">
        <f>IFERROR(VLOOKUP(AG334,Sheet3!B:F,5,0),Table1[[#This Row],[Ngày hạch toán]])</f>
        <v>46042</v>
      </c>
      <c r="F334" s="54" t="s">
        <v>19064</v>
      </c>
      <c r="G334" s="54" t="s">
        <v>17058</v>
      </c>
      <c r="H334" s="56">
        <v>4436424</v>
      </c>
      <c r="I334" s="63">
        <v>0</v>
      </c>
      <c r="J334" s="56">
        <v>354914</v>
      </c>
      <c r="K334" s="56">
        <v>4791338</v>
      </c>
      <c r="L334" s="64" t="s">
        <v>17236</v>
      </c>
      <c r="M334" s="6" t="str">
        <f>IFERROR(VLOOKUP(Table13[[#This Row],[Số hóa đơn]],'Chi tiết tt Mega gửi'!K:L,2,0),"")</f>
        <v/>
      </c>
      <c r="O334" s="32">
        <f>IF(Table13[[#This Row],[Phân loại]]="Tồn đầu kỳ",Table13[[#This Row],[Tổng giá trị]],0)</f>
        <v>0</v>
      </c>
      <c r="P334" s="7">
        <f>IF(Table13[[#This Row],[Số còn phải thu ĐK]]&lt;&gt;0,0,IF(Table13[[#This Row],[Phân loại]]="Bán hàng",Table13[[#This Row],[Tổng giá trị]],-Table13[[#This Row],[Tổng giá trị]]))</f>
        <v>4791338</v>
      </c>
      <c r="Q334" s="32">
        <f t="shared" si="49"/>
        <v>0</v>
      </c>
      <c r="R334" s="7">
        <f>Table13[[#This Row],[Số còn phải thu ĐK]]+Table13[[#This Row],[Giá Trị HD sau CK]]-Table13[[#This Row],[Số tiền đã thu]]</f>
        <v>4791338</v>
      </c>
      <c r="S334" s="6">
        <f>IF(Table13[[#This Row],[Ngày hóa đơn]]&lt;&gt;"",Table13[[#This Row],[Ngày hóa đơn]],IF(Table13[[#This Row],[Ngày hạch toán]]&lt;&gt;"",Table13[[#This Row],[Ngày hạch toán]],""))</f>
        <v>46042</v>
      </c>
      <c r="T334" s="7"/>
      <c r="U334" s="6">
        <f>IF(Table13[[#This Row],[Ngày tính CN]]="","",S334+T334)</f>
        <v>46042</v>
      </c>
      <c r="V334" s="32">
        <f ca="1">IF(Table13[[#This Row],[Hạn thanh toán]]="","",IF((U334-NOW())&lt;0,0,(U334-NOW())))</f>
        <v>0</v>
      </c>
      <c r="W334" s="32"/>
      <c r="X334" s="32">
        <f t="shared" ca="1" si="50"/>
        <v>252.35975370370579</v>
      </c>
      <c r="Y334" s="2" t="str">
        <f t="shared" ca="1" si="51"/>
        <v>Nợ quá hạn hơn 120 ngày có khả năng mất thanh toán</v>
      </c>
      <c r="Z334" s="42">
        <f t="shared" si="52"/>
        <v>46042</v>
      </c>
      <c r="AA334" s="42" t="str">
        <f t="shared" si="53"/>
        <v/>
      </c>
      <c r="AD334" s="2" t="str">
        <f>VLOOKUP($A334,MA_KH!$A:$Q,MA_KH!O$1,0)</f>
        <v>MEGA</v>
      </c>
      <c r="AE334" s="2" t="str">
        <f>VLOOKUP($A334,MA_KH!$A:$Q,MA_KH!P$1,0)</f>
        <v>CÔNG TY TNHH MM MEGA MARKET (VIỆT NAM)</v>
      </c>
      <c r="AG334" s="91" t="str">
        <f>Table13[[#This Row],[Số hóa đơn]]&amp;Table13[[#This Row],[Tổng giá trị]]</f>
        <v>000051694791338</v>
      </c>
    </row>
    <row r="335" spans="1:33" ht="25.5" customHeight="1" x14ac:dyDescent="0.2">
      <c r="A335" s="54" t="s">
        <v>16292</v>
      </c>
      <c r="B335" s="54" t="s">
        <v>251</v>
      </c>
      <c r="C335" s="55" t="s">
        <v>17021</v>
      </c>
      <c r="D335" s="54" t="s">
        <v>17059</v>
      </c>
      <c r="E335" s="55">
        <f>IFERROR(VLOOKUP(AG335,Sheet3!B:F,5,0),Table1[[#This Row],[Ngày hạch toán]])</f>
        <v>46042</v>
      </c>
      <c r="F335" s="54" t="s">
        <v>19065</v>
      </c>
      <c r="G335" s="54" t="s">
        <v>17060</v>
      </c>
      <c r="H335" s="56">
        <v>2024120</v>
      </c>
      <c r="I335" s="63">
        <v>0</v>
      </c>
      <c r="J335" s="56">
        <v>161930</v>
      </c>
      <c r="K335" s="56">
        <v>2186050</v>
      </c>
      <c r="L335" s="64" t="s">
        <v>17236</v>
      </c>
      <c r="M335" s="6" t="str">
        <f>IFERROR(VLOOKUP(Table13[[#This Row],[Số hóa đơn]],'Chi tiết tt Mega gửi'!K:L,2,0),"")</f>
        <v/>
      </c>
      <c r="O335" s="32">
        <f>IF(Table13[[#This Row],[Phân loại]]="Tồn đầu kỳ",Table13[[#This Row],[Tổng giá trị]],0)</f>
        <v>0</v>
      </c>
      <c r="P335" s="7">
        <f>IF(Table13[[#This Row],[Số còn phải thu ĐK]]&lt;&gt;0,0,IF(Table13[[#This Row],[Phân loại]]="Bán hàng",Table13[[#This Row],[Tổng giá trị]],-Table13[[#This Row],[Tổng giá trị]]))</f>
        <v>2186050</v>
      </c>
      <c r="Q335" s="32">
        <f t="shared" si="49"/>
        <v>0</v>
      </c>
      <c r="R335" s="7">
        <f>Table13[[#This Row],[Số còn phải thu ĐK]]+Table13[[#This Row],[Giá Trị HD sau CK]]-Table13[[#This Row],[Số tiền đã thu]]</f>
        <v>2186050</v>
      </c>
      <c r="S335" s="6">
        <f>IF(Table13[[#This Row],[Ngày hóa đơn]]&lt;&gt;"",Table13[[#This Row],[Ngày hóa đơn]],IF(Table13[[#This Row],[Ngày hạch toán]]&lt;&gt;"",Table13[[#This Row],[Ngày hạch toán]],""))</f>
        <v>46042</v>
      </c>
      <c r="T335" s="7"/>
      <c r="U335" s="6">
        <f>IF(Table13[[#This Row],[Ngày tính CN]]="","",S335+T335)</f>
        <v>46042</v>
      </c>
      <c r="V335" s="32">
        <f ca="1">IF(Table13[[#This Row],[Hạn thanh toán]]="","",IF((U335-NOW())&lt;0,0,(U335-NOW())))</f>
        <v>0</v>
      </c>
      <c r="W335" s="32"/>
      <c r="X335" s="32">
        <f t="shared" ca="1" si="50"/>
        <v>252.35975370370579</v>
      </c>
      <c r="Y335" s="2" t="str">
        <f t="shared" ca="1" si="51"/>
        <v>Nợ quá hạn hơn 120 ngày có khả năng mất thanh toán</v>
      </c>
      <c r="Z335" s="42">
        <f t="shared" si="52"/>
        <v>46042</v>
      </c>
      <c r="AA335" s="42" t="str">
        <f t="shared" si="53"/>
        <v/>
      </c>
      <c r="AD335" s="2" t="str">
        <f>VLOOKUP($A335,MA_KH!$A:$Q,MA_KH!O$1,0)</f>
        <v>MEGA</v>
      </c>
      <c r="AE335" s="2" t="str">
        <f>VLOOKUP($A335,MA_KH!$A:$Q,MA_KH!P$1,0)</f>
        <v>CÔNG TY TNHH MM MEGA MARKET (VIỆT NAM)</v>
      </c>
      <c r="AG335" s="91" t="str">
        <f>Table13[[#This Row],[Số hóa đơn]]&amp;Table13[[#This Row],[Tổng giá trị]]</f>
        <v>000051702186050</v>
      </c>
    </row>
    <row r="336" spans="1:33" ht="25.5" customHeight="1" x14ac:dyDescent="0.2">
      <c r="A336" s="54" t="s">
        <v>16292</v>
      </c>
      <c r="B336" s="54" t="s">
        <v>251</v>
      </c>
      <c r="C336" s="55" t="s">
        <v>17021</v>
      </c>
      <c r="D336" s="54" t="s">
        <v>17061</v>
      </c>
      <c r="E336" s="55">
        <f>IFERROR(VLOOKUP(AG336,Sheet3!B:F,5,0),Table1[[#This Row],[Ngày hạch toán]])</f>
        <v>46042</v>
      </c>
      <c r="F336" s="54" t="s">
        <v>19066</v>
      </c>
      <c r="G336" s="54" t="s">
        <v>17062</v>
      </c>
      <c r="H336" s="56">
        <v>474325</v>
      </c>
      <c r="I336" s="63">
        <v>0</v>
      </c>
      <c r="J336" s="56">
        <v>37946</v>
      </c>
      <c r="K336" s="56">
        <v>512271</v>
      </c>
      <c r="L336" s="64" t="s">
        <v>17236</v>
      </c>
      <c r="M336" s="6" t="str">
        <f>IFERROR(VLOOKUP(Table13[[#This Row],[Số hóa đơn]],'Chi tiết tt Mega gửi'!K:L,2,0),"")</f>
        <v/>
      </c>
      <c r="O336" s="32">
        <f>IF(Table13[[#This Row],[Phân loại]]="Tồn đầu kỳ",Table13[[#This Row],[Tổng giá trị]],0)</f>
        <v>0</v>
      </c>
      <c r="P336" s="7">
        <f>IF(Table13[[#This Row],[Số còn phải thu ĐK]]&lt;&gt;0,0,IF(Table13[[#This Row],[Phân loại]]="Bán hàng",Table13[[#This Row],[Tổng giá trị]],-Table13[[#This Row],[Tổng giá trị]]))</f>
        <v>512271</v>
      </c>
      <c r="Q336" s="32">
        <f t="shared" si="49"/>
        <v>0</v>
      </c>
      <c r="R336" s="7">
        <f>Table13[[#This Row],[Số còn phải thu ĐK]]+Table13[[#This Row],[Giá Trị HD sau CK]]-Table13[[#This Row],[Số tiền đã thu]]</f>
        <v>512271</v>
      </c>
      <c r="S336" s="6">
        <f>IF(Table13[[#This Row],[Ngày hóa đơn]]&lt;&gt;"",Table13[[#This Row],[Ngày hóa đơn]],IF(Table13[[#This Row],[Ngày hạch toán]]&lt;&gt;"",Table13[[#This Row],[Ngày hạch toán]],""))</f>
        <v>46042</v>
      </c>
      <c r="T336" s="7"/>
      <c r="U336" s="6">
        <f>IF(Table13[[#This Row],[Ngày tính CN]]="","",S336+T336)</f>
        <v>46042</v>
      </c>
      <c r="V336" s="32">
        <f ca="1">IF(Table13[[#This Row],[Hạn thanh toán]]="","",IF((U336-NOW())&lt;0,0,(U336-NOW())))</f>
        <v>0</v>
      </c>
      <c r="W336" s="32"/>
      <c r="X336" s="32">
        <f t="shared" ca="1" si="50"/>
        <v>252.35975370370579</v>
      </c>
      <c r="Y336" s="2" t="str">
        <f t="shared" ca="1" si="51"/>
        <v>Nợ quá hạn hơn 120 ngày có khả năng mất thanh toán</v>
      </c>
      <c r="Z336" s="42">
        <f t="shared" si="52"/>
        <v>46042</v>
      </c>
      <c r="AA336" s="42" t="str">
        <f t="shared" si="53"/>
        <v/>
      </c>
      <c r="AD336" s="2" t="str">
        <f>VLOOKUP($A336,MA_KH!$A:$Q,MA_KH!O$1,0)</f>
        <v>MEGA</v>
      </c>
      <c r="AE336" s="2" t="str">
        <f>VLOOKUP($A336,MA_KH!$A:$Q,MA_KH!P$1,0)</f>
        <v>CÔNG TY TNHH MM MEGA MARKET (VIỆT NAM)</v>
      </c>
      <c r="AG336" s="91" t="str">
        <f>Table13[[#This Row],[Số hóa đơn]]&amp;Table13[[#This Row],[Tổng giá trị]]</f>
        <v>00005171512271</v>
      </c>
    </row>
    <row r="337" spans="1:33" ht="25.5" customHeight="1" x14ac:dyDescent="0.2">
      <c r="A337" s="54" t="s">
        <v>16303</v>
      </c>
      <c r="B337" s="54" t="s">
        <v>102</v>
      </c>
      <c r="C337" s="55" t="s">
        <v>17021</v>
      </c>
      <c r="D337" s="54" t="s">
        <v>17063</v>
      </c>
      <c r="E337" s="55">
        <f>IFERROR(VLOOKUP(AG337,Sheet3!B:F,5,0),Table1[[#This Row],[Ngày hạch toán]])</f>
        <v>46042</v>
      </c>
      <c r="F337" s="54" t="s">
        <v>19067</v>
      </c>
      <c r="G337" s="54" t="s">
        <v>17065</v>
      </c>
      <c r="H337" s="56">
        <v>2893320</v>
      </c>
      <c r="I337" s="63">
        <v>0</v>
      </c>
      <c r="J337" s="56">
        <v>231466</v>
      </c>
      <c r="K337" s="56">
        <v>3124786</v>
      </c>
      <c r="L337" s="64" t="s">
        <v>17236</v>
      </c>
      <c r="M337" s="6" t="str">
        <f>IFERROR(VLOOKUP(Table13[[#This Row],[Số hóa đơn]],'Chi tiết tt Mega gửi'!K:L,2,0),"")</f>
        <v/>
      </c>
      <c r="O337" s="32">
        <f>IF(Table13[[#This Row],[Phân loại]]="Tồn đầu kỳ",Table13[[#This Row],[Tổng giá trị]],0)</f>
        <v>0</v>
      </c>
      <c r="P337" s="7">
        <f>IF(Table13[[#This Row],[Số còn phải thu ĐK]]&lt;&gt;0,0,IF(Table13[[#This Row],[Phân loại]]="Bán hàng",Table13[[#This Row],[Tổng giá trị]],-Table13[[#This Row],[Tổng giá trị]]))</f>
        <v>3124786</v>
      </c>
      <c r="Q337" s="32">
        <f t="shared" si="49"/>
        <v>0</v>
      </c>
      <c r="R337" s="7">
        <f>Table13[[#This Row],[Số còn phải thu ĐK]]+Table13[[#This Row],[Giá Trị HD sau CK]]-Table13[[#This Row],[Số tiền đã thu]]</f>
        <v>3124786</v>
      </c>
      <c r="S337" s="6">
        <f>IF(Table13[[#This Row],[Ngày hóa đơn]]&lt;&gt;"",Table13[[#This Row],[Ngày hóa đơn]],IF(Table13[[#This Row],[Ngày hạch toán]]&lt;&gt;"",Table13[[#This Row],[Ngày hạch toán]],""))</f>
        <v>46042</v>
      </c>
      <c r="T337" s="7"/>
      <c r="U337" s="6">
        <f>IF(Table13[[#This Row],[Ngày tính CN]]="","",S337+T337)</f>
        <v>46042</v>
      </c>
      <c r="V337" s="32">
        <f ca="1">IF(Table13[[#This Row],[Hạn thanh toán]]="","",IF((U337-NOW())&lt;0,0,(U337-NOW())))</f>
        <v>0</v>
      </c>
      <c r="W337" s="32"/>
      <c r="X337" s="32">
        <f t="shared" ca="1" si="50"/>
        <v>252.35975370370579</v>
      </c>
      <c r="Y337" s="2" t="str">
        <f t="shared" ca="1" si="51"/>
        <v>Nợ quá hạn hơn 120 ngày có khả năng mất thanh toán</v>
      </c>
      <c r="Z337" s="42">
        <f t="shared" si="52"/>
        <v>46042</v>
      </c>
      <c r="AA337" s="42" t="str">
        <f t="shared" si="53"/>
        <v/>
      </c>
      <c r="AD337" s="2" t="str">
        <f>VLOOKUP($A337,MA_KH!$A:$Q,MA_KH!O$1,0)</f>
        <v>MEGA</v>
      </c>
      <c r="AE337" s="2" t="str">
        <f>VLOOKUP($A337,MA_KH!$A:$Q,MA_KH!P$1,0)</f>
        <v>CÔNG TY TNHH MM MEGA MARKET (VIỆT NAM)</v>
      </c>
      <c r="AG337" s="91" t="str">
        <f>Table13[[#This Row],[Số hóa đơn]]&amp;Table13[[#This Row],[Tổng giá trị]]</f>
        <v>000067263124786</v>
      </c>
    </row>
    <row r="338" spans="1:33" ht="25.5" customHeight="1" x14ac:dyDescent="0.2">
      <c r="A338" s="54" t="s">
        <v>16303</v>
      </c>
      <c r="B338" s="54" t="s">
        <v>102</v>
      </c>
      <c r="C338" s="55" t="s">
        <v>17021</v>
      </c>
      <c r="D338" s="54" t="s">
        <v>17066</v>
      </c>
      <c r="E338" s="55">
        <f>IFERROR(VLOOKUP(AG338,Sheet3!B:F,5,0),Table1[[#This Row],[Ngày hạch toán]])</f>
        <v>46042</v>
      </c>
      <c r="F338" s="54" t="s">
        <v>19068</v>
      </c>
      <c r="G338" s="54" t="s">
        <v>17067</v>
      </c>
      <c r="H338" s="56">
        <v>725000</v>
      </c>
      <c r="I338" s="63">
        <v>0</v>
      </c>
      <c r="J338" s="56">
        <v>58000</v>
      </c>
      <c r="K338" s="56">
        <v>783000</v>
      </c>
      <c r="L338" s="64" t="s">
        <v>17236</v>
      </c>
      <c r="M338" s="6" t="str">
        <f>IFERROR(VLOOKUP(Table13[[#This Row],[Số hóa đơn]],'Chi tiết tt Mega gửi'!K:L,2,0),"")</f>
        <v/>
      </c>
      <c r="O338" s="32">
        <f>IF(Table13[[#This Row],[Phân loại]]="Tồn đầu kỳ",Table13[[#This Row],[Tổng giá trị]],0)</f>
        <v>0</v>
      </c>
      <c r="P338" s="7">
        <f>IF(Table13[[#This Row],[Số còn phải thu ĐK]]&lt;&gt;0,0,IF(Table13[[#This Row],[Phân loại]]="Bán hàng",Table13[[#This Row],[Tổng giá trị]],-Table13[[#This Row],[Tổng giá trị]]))</f>
        <v>783000</v>
      </c>
      <c r="Q338" s="32">
        <f t="shared" si="49"/>
        <v>0</v>
      </c>
      <c r="R338" s="7">
        <f>Table13[[#This Row],[Số còn phải thu ĐK]]+Table13[[#This Row],[Giá Trị HD sau CK]]-Table13[[#This Row],[Số tiền đã thu]]</f>
        <v>783000</v>
      </c>
      <c r="S338" s="6">
        <f>IF(Table13[[#This Row],[Ngày hóa đơn]]&lt;&gt;"",Table13[[#This Row],[Ngày hóa đơn]],IF(Table13[[#This Row],[Ngày hạch toán]]&lt;&gt;"",Table13[[#This Row],[Ngày hạch toán]],""))</f>
        <v>46042</v>
      </c>
      <c r="T338" s="7"/>
      <c r="U338" s="6">
        <f>IF(Table13[[#This Row],[Ngày tính CN]]="","",S338+T338)</f>
        <v>46042</v>
      </c>
      <c r="V338" s="32">
        <f ca="1">IF(Table13[[#This Row],[Hạn thanh toán]]="","",IF((U338-NOW())&lt;0,0,(U338-NOW())))</f>
        <v>0</v>
      </c>
      <c r="W338" s="32"/>
      <c r="X338" s="32">
        <f t="shared" ca="1" si="50"/>
        <v>252.35975370370579</v>
      </c>
      <c r="Y338" s="2" t="str">
        <f t="shared" ca="1" si="51"/>
        <v>Nợ quá hạn hơn 120 ngày có khả năng mất thanh toán</v>
      </c>
      <c r="Z338" s="42">
        <f t="shared" si="52"/>
        <v>46042</v>
      </c>
      <c r="AA338" s="42" t="str">
        <f t="shared" si="53"/>
        <v/>
      </c>
      <c r="AD338" s="2" t="str">
        <f>VLOOKUP($A338,MA_KH!$A:$Q,MA_KH!O$1,0)</f>
        <v>MEGA</v>
      </c>
      <c r="AE338" s="2" t="str">
        <f>VLOOKUP($A338,MA_KH!$A:$Q,MA_KH!P$1,0)</f>
        <v>CÔNG TY TNHH MM MEGA MARKET (VIỆT NAM)</v>
      </c>
      <c r="AG338" s="91" t="str">
        <f>Table13[[#This Row],[Số hóa đơn]]&amp;Table13[[#This Row],[Tổng giá trị]]</f>
        <v>00006729783000</v>
      </c>
    </row>
    <row r="339" spans="1:33" ht="25.5" customHeight="1" x14ac:dyDescent="0.2">
      <c r="A339" s="54" t="s">
        <v>16303</v>
      </c>
      <c r="B339" s="54" t="s">
        <v>102</v>
      </c>
      <c r="C339" s="55" t="s">
        <v>17021</v>
      </c>
      <c r="D339" s="54" t="s">
        <v>17068</v>
      </c>
      <c r="E339" s="55">
        <f>IFERROR(VLOOKUP(AG339,Sheet3!B:F,5,0),Table1[[#This Row],[Ngày hạch toán]])</f>
        <v>46042</v>
      </c>
      <c r="F339" s="54" t="s">
        <v>19069</v>
      </c>
      <c r="G339" s="54" t="s">
        <v>17069</v>
      </c>
      <c r="H339" s="56">
        <v>4743250</v>
      </c>
      <c r="I339" s="63">
        <v>0</v>
      </c>
      <c r="J339" s="56">
        <v>379460</v>
      </c>
      <c r="K339" s="56">
        <v>5122710</v>
      </c>
      <c r="L339" s="64" t="s">
        <v>17236</v>
      </c>
      <c r="M339" s="6" t="str">
        <f>IFERROR(VLOOKUP(Table13[[#This Row],[Số hóa đơn]],'Chi tiết tt Mega gửi'!K:L,2,0),"")</f>
        <v/>
      </c>
      <c r="O339" s="32">
        <f>IF(Table13[[#This Row],[Phân loại]]="Tồn đầu kỳ",Table13[[#This Row],[Tổng giá trị]],0)</f>
        <v>0</v>
      </c>
      <c r="P339" s="7">
        <f>IF(Table13[[#This Row],[Số còn phải thu ĐK]]&lt;&gt;0,0,IF(Table13[[#This Row],[Phân loại]]="Bán hàng",Table13[[#This Row],[Tổng giá trị]],-Table13[[#This Row],[Tổng giá trị]]))</f>
        <v>5122710</v>
      </c>
      <c r="Q339" s="32">
        <f t="shared" si="49"/>
        <v>0</v>
      </c>
      <c r="R339" s="7">
        <f>Table13[[#This Row],[Số còn phải thu ĐK]]+Table13[[#This Row],[Giá Trị HD sau CK]]-Table13[[#This Row],[Số tiền đã thu]]</f>
        <v>5122710</v>
      </c>
      <c r="S339" s="6">
        <f>IF(Table13[[#This Row],[Ngày hóa đơn]]&lt;&gt;"",Table13[[#This Row],[Ngày hóa đơn]],IF(Table13[[#This Row],[Ngày hạch toán]]&lt;&gt;"",Table13[[#This Row],[Ngày hạch toán]],""))</f>
        <v>46042</v>
      </c>
      <c r="T339" s="7"/>
      <c r="U339" s="6">
        <f>IF(Table13[[#This Row],[Ngày tính CN]]="","",S339+T339)</f>
        <v>46042</v>
      </c>
      <c r="V339" s="32">
        <f ca="1">IF(Table13[[#This Row],[Hạn thanh toán]]="","",IF((U339-NOW())&lt;0,0,(U339-NOW())))</f>
        <v>0</v>
      </c>
      <c r="W339" s="32"/>
      <c r="X339" s="32">
        <f t="shared" ca="1" si="50"/>
        <v>252.35975370370579</v>
      </c>
      <c r="Y339" s="2" t="str">
        <f t="shared" ca="1" si="51"/>
        <v>Nợ quá hạn hơn 120 ngày có khả năng mất thanh toán</v>
      </c>
      <c r="Z339" s="42">
        <f t="shared" si="52"/>
        <v>46042</v>
      </c>
      <c r="AA339" s="42" t="str">
        <f t="shared" si="53"/>
        <v/>
      </c>
      <c r="AD339" s="2" t="str">
        <f>VLOOKUP($A339,MA_KH!$A:$Q,MA_KH!O$1,0)</f>
        <v>MEGA</v>
      </c>
      <c r="AE339" s="2" t="str">
        <f>VLOOKUP($A339,MA_KH!$A:$Q,MA_KH!P$1,0)</f>
        <v>CÔNG TY TNHH MM MEGA MARKET (VIỆT NAM)</v>
      </c>
      <c r="AG339" s="91" t="str">
        <f>Table13[[#This Row],[Số hóa đơn]]&amp;Table13[[#This Row],[Tổng giá trị]]</f>
        <v>000067335122710</v>
      </c>
    </row>
    <row r="340" spans="1:33" ht="25.5" customHeight="1" x14ac:dyDescent="0.2">
      <c r="A340" s="54" t="s">
        <v>16303</v>
      </c>
      <c r="B340" s="54" t="s">
        <v>102</v>
      </c>
      <c r="C340" s="55" t="s">
        <v>17021</v>
      </c>
      <c r="D340" s="54" t="s">
        <v>17070</v>
      </c>
      <c r="E340" s="55">
        <f>IFERROR(VLOOKUP(AG340,Sheet3!B:F,5,0),Table1[[#This Row],[Ngày hạch toán]])</f>
        <v>46042</v>
      </c>
      <c r="F340" s="54" t="s">
        <v>19070</v>
      </c>
      <c r="G340" s="54" t="s">
        <v>17071</v>
      </c>
      <c r="H340" s="56">
        <v>9644400</v>
      </c>
      <c r="I340" s="63">
        <v>0</v>
      </c>
      <c r="J340" s="56">
        <v>771552</v>
      </c>
      <c r="K340" s="56">
        <v>10415952</v>
      </c>
      <c r="L340" s="64" t="s">
        <v>17236</v>
      </c>
      <c r="M340" s="6" t="str">
        <f>IFERROR(VLOOKUP(Table13[[#This Row],[Số hóa đơn]],'Chi tiết tt Mega gửi'!K:L,2,0),"")</f>
        <v/>
      </c>
      <c r="O340" s="32">
        <f>IF(Table13[[#This Row],[Phân loại]]="Tồn đầu kỳ",Table13[[#This Row],[Tổng giá trị]],0)</f>
        <v>0</v>
      </c>
      <c r="P340" s="7">
        <f>IF(Table13[[#This Row],[Số còn phải thu ĐK]]&lt;&gt;0,0,IF(Table13[[#This Row],[Phân loại]]="Bán hàng",Table13[[#This Row],[Tổng giá trị]],-Table13[[#This Row],[Tổng giá trị]]))</f>
        <v>10415952</v>
      </c>
      <c r="Q340" s="32">
        <f t="shared" si="49"/>
        <v>0</v>
      </c>
      <c r="R340" s="7">
        <f>Table13[[#This Row],[Số còn phải thu ĐK]]+Table13[[#This Row],[Giá Trị HD sau CK]]-Table13[[#This Row],[Số tiền đã thu]]</f>
        <v>10415952</v>
      </c>
      <c r="S340" s="6">
        <f>IF(Table13[[#This Row],[Ngày hóa đơn]]&lt;&gt;"",Table13[[#This Row],[Ngày hóa đơn]],IF(Table13[[#This Row],[Ngày hạch toán]]&lt;&gt;"",Table13[[#This Row],[Ngày hạch toán]],""))</f>
        <v>46042</v>
      </c>
      <c r="T340" s="7"/>
      <c r="U340" s="6">
        <f>IF(Table13[[#This Row],[Ngày tính CN]]="","",S340+T340)</f>
        <v>46042</v>
      </c>
      <c r="V340" s="32">
        <f ca="1">IF(Table13[[#This Row],[Hạn thanh toán]]="","",IF((U340-NOW())&lt;0,0,(U340-NOW())))</f>
        <v>0</v>
      </c>
      <c r="W340" s="32"/>
      <c r="X340" s="32">
        <f t="shared" ca="1" si="50"/>
        <v>252.35975370370579</v>
      </c>
      <c r="Y340" s="2" t="str">
        <f t="shared" ca="1" si="51"/>
        <v>Nợ quá hạn hơn 120 ngày có khả năng mất thanh toán</v>
      </c>
      <c r="Z340" s="42">
        <f t="shared" si="52"/>
        <v>46042</v>
      </c>
      <c r="AA340" s="42" t="str">
        <f t="shared" si="53"/>
        <v/>
      </c>
      <c r="AD340" s="2" t="str">
        <f>VLOOKUP($A340,MA_KH!$A:$Q,MA_KH!O$1,0)</f>
        <v>MEGA</v>
      </c>
      <c r="AE340" s="2" t="str">
        <f>VLOOKUP($A340,MA_KH!$A:$Q,MA_KH!P$1,0)</f>
        <v>CÔNG TY TNHH MM MEGA MARKET (VIỆT NAM)</v>
      </c>
      <c r="AG340" s="91" t="str">
        <f>Table13[[#This Row],[Số hóa đơn]]&amp;Table13[[#This Row],[Tổng giá trị]]</f>
        <v>0000672710415952</v>
      </c>
    </row>
    <row r="341" spans="1:33" ht="25.5" customHeight="1" x14ac:dyDescent="0.2">
      <c r="A341" s="54" t="s">
        <v>16303</v>
      </c>
      <c r="B341" s="54" t="s">
        <v>102</v>
      </c>
      <c r="C341" s="55" t="s">
        <v>17021</v>
      </c>
      <c r="D341" s="54" t="s">
        <v>17072</v>
      </c>
      <c r="E341" s="55">
        <f>IFERROR(VLOOKUP(AG341,Sheet3!B:F,5,0),Table1[[#This Row],[Ngày hạch toán]])</f>
        <v>46042</v>
      </c>
      <c r="F341" s="54" t="s">
        <v>19071</v>
      </c>
      <c r="G341" s="54" t="s">
        <v>17073</v>
      </c>
      <c r="H341" s="56">
        <v>948650</v>
      </c>
      <c r="I341" s="63">
        <v>0</v>
      </c>
      <c r="J341" s="56">
        <v>75892</v>
      </c>
      <c r="K341" s="56">
        <v>1024542</v>
      </c>
      <c r="L341" s="64" t="s">
        <v>17236</v>
      </c>
      <c r="M341" s="6" t="str">
        <f>IFERROR(VLOOKUP(Table13[[#This Row],[Số hóa đơn]],'Chi tiết tt Mega gửi'!K:L,2,0),"")</f>
        <v/>
      </c>
      <c r="O341" s="32">
        <f>IF(Table13[[#This Row],[Phân loại]]="Tồn đầu kỳ",Table13[[#This Row],[Tổng giá trị]],0)</f>
        <v>0</v>
      </c>
      <c r="P341" s="7">
        <f>IF(Table13[[#This Row],[Số còn phải thu ĐK]]&lt;&gt;0,0,IF(Table13[[#This Row],[Phân loại]]="Bán hàng",Table13[[#This Row],[Tổng giá trị]],-Table13[[#This Row],[Tổng giá trị]]))</f>
        <v>1024542</v>
      </c>
      <c r="Q341" s="32">
        <f t="shared" si="49"/>
        <v>0</v>
      </c>
      <c r="R341" s="7">
        <f>Table13[[#This Row],[Số còn phải thu ĐK]]+Table13[[#This Row],[Giá Trị HD sau CK]]-Table13[[#This Row],[Số tiền đã thu]]</f>
        <v>1024542</v>
      </c>
      <c r="S341" s="6">
        <f>IF(Table13[[#This Row],[Ngày hóa đơn]]&lt;&gt;"",Table13[[#This Row],[Ngày hóa đơn]],IF(Table13[[#This Row],[Ngày hạch toán]]&lt;&gt;"",Table13[[#This Row],[Ngày hạch toán]],""))</f>
        <v>46042</v>
      </c>
      <c r="T341" s="7"/>
      <c r="U341" s="6">
        <f>IF(Table13[[#This Row],[Ngày tính CN]]="","",S341+T341)</f>
        <v>46042</v>
      </c>
      <c r="V341" s="32">
        <f ca="1">IF(Table13[[#This Row],[Hạn thanh toán]]="","",IF((U341-NOW())&lt;0,0,(U341-NOW())))</f>
        <v>0</v>
      </c>
      <c r="W341" s="32"/>
      <c r="X341" s="32">
        <f t="shared" ca="1" si="50"/>
        <v>252.35975370370579</v>
      </c>
      <c r="Y341" s="2" t="str">
        <f t="shared" ca="1" si="51"/>
        <v>Nợ quá hạn hơn 120 ngày có khả năng mất thanh toán</v>
      </c>
      <c r="Z341" s="42">
        <f t="shared" si="52"/>
        <v>46042</v>
      </c>
      <c r="AA341" s="42" t="str">
        <f t="shared" si="53"/>
        <v/>
      </c>
      <c r="AD341" s="2" t="str">
        <f>VLOOKUP($A341,MA_KH!$A:$Q,MA_KH!O$1,0)</f>
        <v>MEGA</v>
      </c>
      <c r="AE341" s="2" t="str">
        <f>VLOOKUP($A341,MA_KH!$A:$Q,MA_KH!P$1,0)</f>
        <v>CÔNG TY TNHH MM MEGA MARKET (VIỆT NAM)</v>
      </c>
      <c r="AG341" s="91" t="str">
        <f>Table13[[#This Row],[Số hóa đơn]]&amp;Table13[[#This Row],[Tổng giá trị]]</f>
        <v>000067341024542</v>
      </c>
    </row>
    <row r="342" spans="1:33" ht="25.5" customHeight="1" x14ac:dyDescent="0.2">
      <c r="A342" s="54" t="s">
        <v>16303</v>
      </c>
      <c r="B342" s="54" t="s">
        <v>102</v>
      </c>
      <c r="C342" s="55" t="s">
        <v>17021</v>
      </c>
      <c r="D342" s="54" t="s">
        <v>17074</v>
      </c>
      <c r="E342" s="55">
        <f>IFERROR(VLOOKUP(AG342,Sheet3!B:F,5,0),Table1[[#This Row],[Ngày hạch toán]])</f>
        <v>46042</v>
      </c>
      <c r="F342" s="54" t="s">
        <v>19072</v>
      </c>
      <c r="G342" s="54" t="s">
        <v>17075</v>
      </c>
      <c r="H342" s="56">
        <v>9235611</v>
      </c>
      <c r="I342" s="63">
        <v>0</v>
      </c>
      <c r="J342" s="56">
        <v>738849</v>
      </c>
      <c r="K342" s="56">
        <v>9974460</v>
      </c>
      <c r="L342" s="64" t="s">
        <v>17236</v>
      </c>
      <c r="M342" s="6" t="str">
        <f>IFERROR(VLOOKUP(Table13[[#This Row],[Số hóa đơn]],'Chi tiết tt Mega gửi'!K:L,2,0),"")</f>
        <v/>
      </c>
      <c r="O342" s="32">
        <f>IF(Table13[[#This Row],[Phân loại]]="Tồn đầu kỳ",Table13[[#This Row],[Tổng giá trị]],0)</f>
        <v>0</v>
      </c>
      <c r="P342" s="7">
        <f>IF(Table13[[#This Row],[Số còn phải thu ĐK]]&lt;&gt;0,0,IF(Table13[[#This Row],[Phân loại]]="Bán hàng",Table13[[#This Row],[Tổng giá trị]],-Table13[[#This Row],[Tổng giá trị]]))</f>
        <v>9974460</v>
      </c>
      <c r="Q342" s="32">
        <f t="shared" si="49"/>
        <v>0</v>
      </c>
      <c r="R342" s="7">
        <f>Table13[[#This Row],[Số còn phải thu ĐK]]+Table13[[#This Row],[Giá Trị HD sau CK]]-Table13[[#This Row],[Số tiền đã thu]]</f>
        <v>9974460</v>
      </c>
      <c r="S342" s="6">
        <f>IF(Table13[[#This Row],[Ngày hóa đơn]]&lt;&gt;"",Table13[[#This Row],[Ngày hóa đơn]],IF(Table13[[#This Row],[Ngày hạch toán]]&lt;&gt;"",Table13[[#This Row],[Ngày hạch toán]],""))</f>
        <v>46042</v>
      </c>
      <c r="T342" s="7"/>
      <c r="U342" s="6">
        <f>IF(Table13[[#This Row],[Ngày tính CN]]="","",S342+T342)</f>
        <v>46042</v>
      </c>
      <c r="V342" s="32">
        <f ca="1">IF(Table13[[#This Row],[Hạn thanh toán]]="","",IF((U342-NOW())&lt;0,0,(U342-NOW())))</f>
        <v>0</v>
      </c>
      <c r="W342" s="32"/>
      <c r="X342" s="32">
        <f t="shared" ca="1" si="50"/>
        <v>252.35975370370579</v>
      </c>
      <c r="Y342" s="2" t="str">
        <f t="shared" ca="1" si="51"/>
        <v>Nợ quá hạn hơn 120 ngày có khả năng mất thanh toán</v>
      </c>
      <c r="Z342" s="42">
        <f t="shared" si="52"/>
        <v>46042</v>
      </c>
      <c r="AA342" s="42" t="str">
        <f t="shared" si="53"/>
        <v/>
      </c>
      <c r="AD342" s="2" t="str">
        <f>VLOOKUP($A342,MA_KH!$A:$Q,MA_KH!O$1,0)</f>
        <v>MEGA</v>
      </c>
      <c r="AE342" s="2" t="str">
        <f>VLOOKUP($A342,MA_KH!$A:$Q,MA_KH!P$1,0)</f>
        <v>CÔNG TY TNHH MM MEGA MARKET (VIỆT NAM)</v>
      </c>
      <c r="AG342" s="91" t="str">
        <f>Table13[[#This Row],[Số hóa đơn]]&amp;Table13[[#This Row],[Tổng giá trị]]</f>
        <v>000067309974460</v>
      </c>
    </row>
    <row r="343" spans="1:33" ht="25.5" hidden="1" customHeight="1" x14ac:dyDescent="0.2">
      <c r="A343" s="54" t="s">
        <v>16299</v>
      </c>
      <c r="B343" s="54" t="s">
        <v>190</v>
      </c>
      <c r="C343" s="55" t="s">
        <v>17021</v>
      </c>
      <c r="D343" s="54" t="s">
        <v>17076</v>
      </c>
      <c r="E343" s="55">
        <v>46042</v>
      </c>
      <c r="F343" s="54" t="s">
        <v>19073</v>
      </c>
      <c r="G343" s="54" t="s">
        <v>17077</v>
      </c>
      <c r="H343" s="56">
        <v>5477189</v>
      </c>
      <c r="I343" s="63">
        <v>0</v>
      </c>
      <c r="J343" s="56">
        <v>0</v>
      </c>
      <c r="K343" s="56">
        <v>5477189</v>
      </c>
      <c r="L343" s="64" t="s">
        <v>17237</v>
      </c>
      <c r="M343" s="6" t="str">
        <f>IFERROR(VLOOKUP(Table13[[#This Row],[Số hóa đơn]],'Chi tiết tt Mega gửi'!K:L,2,0),"")</f>
        <v/>
      </c>
      <c r="O343" s="32">
        <f>IF(Table13[[#This Row],[Phân loại]]="Tồn đầu kỳ",Table13[[#This Row],[Tổng giá trị]],0)</f>
        <v>0</v>
      </c>
      <c r="P343" s="7">
        <f>IF(Table13[[#This Row],[Số còn phải thu ĐK]]&lt;&gt;0,0,IF(Table13[[#This Row],[Phân loại]]="Bán hàng",Table13[[#This Row],[Tổng giá trị]],-Table13[[#This Row],[Tổng giá trị]]))</f>
        <v>-5477189</v>
      </c>
      <c r="Q343" s="32">
        <f t="shared" si="49"/>
        <v>0</v>
      </c>
      <c r="R343" s="7">
        <f>Table13[[#This Row],[Số còn phải thu ĐK]]+Table13[[#This Row],[Giá Trị HD sau CK]]-Table13[[#This Row],[Số tiền đã thu]]</f>
        <v>-5477189</v>
      </c>
      <c r="S343" s="6">
        <f>IF(Table13[[#This Row],[Ngày hóa đơn]]&lt;&gt;"",Table13[[#This Row],[Ngày hóa đơn]],IF(Table13[[#This Row],[Ngày hạch toán]]&lt;&gt;"",Table13[[#This Row],[Ngày hạch toán]],""))</f>
        <v>46042</v>
      </c>
      <c r="T343" s="7"/>
      <c r="U343" s="6">
        <f>IF(Table13[[#This Row],[Ngày tính CN]]="","",S343+T343)</f>
        <v>46042</v>
      </c>
      <c r="V343" s="32">
        <f ca="1">IF(Table13[[#This Row],[Hạn thanh toán]]="","",IF((U343-NOW())&lt;0,0,(U343-NOW())))</f>
        <v>0</v>
      </c>
      <c r="W343" s="32"/>
      <c r="X343" s="32">
        <f t="shared" ca="1" si="50"/>
        <v>252.35975370370579</v>
      </c>
      <c r="Y343" s="2" t="str">
        <f t="shared" ca="1" si="51"/>
        <v>Nợ quá hạn hơn 120 ngày có khả năng mất thanh toán</v>
      </c>
      <c r="Z343" s="42">
        <f t="shared" si="52"/>
        <v>46042</v>
      </c>
      <c r="AA343" s="42" t="str">
        <f t="shared" si="53"/>
        <v/>
      </c>
      <c r="AD343" s="2" t="str">
        <f>VLOOKUP($A343,MA_KH!$A:$Q,MA_KH!O$1,0)</f>
        <v>MEGA</v>
      </c>
      <c r="AE343" s="2" t="str">
        <f>VLOOKUP($A343,MA_KH!$A:$Q,MA_KH!P$1,0)</f>
        <v>CÔNG TY TNHH MM MEGA MARKET (VIỆT NAM)</v>
      </c>
      <c r="AG343" s="91" t="str">
        <f>Table13[[#This Row],[Số hóa đơn]]&amp;Table13[[#This Row],[Tổng giá trị]]</f>
        <v>000002285477189</v>
      </c>
    </row>
    <row r="344" spans="1:33" ht="25.5" customHeight="1" x14ac:dyDescent="0.2">
      <c r="A344" s="54" t="s">
        <v>16300</v>
      </c>
      <c r="B344" s="54" t="s">
        <v>7238</v>
      </c>
      <c r="C344" s="55" t="s">
        <v>17051</v>
      </c>
      <c r="D344" s="54" t="s">
        <v>17078</v>
      </c>
      <c r="E344" s="55">
        <f>IFERROR(VLOOKUP(AG344,Sheet3!B:F,5,0),Table1[[#This Row],[Ngày hạch toán]])</f>
        <v>46043</v>
      </c>
      <c r="F344" s="54" t="s">
        <v>19074</v>
      </c>
      <c r="G344" s="54" t="s">
        <v>17079</v>
      </c>
      <c r="H344" s="56">
        <v>3857760</v>
      </c>
      <c r="I344" s="63">
        <v>0</v>
      </c>
      <c r="J344" s="56">
        <v>308621</v>
      </c>
      <c r="K344" s="56">
        <v>4166381</v>
      </c>
      <c r="L344" s="64" t="s">
        <v>17236</v>
      </c>
      <c r="M344" s="6" t="str">
        <f>IFERROR(VLOOKUP(Table13[[#This Row],[Số hóa đơn]],'Chi tiết tt Mega gửi'!K:L,2,0),"")</f>
        <v/>
      </c>
      <c r="O344" s="32">
        <f>IF(Table13[[#This Row],[Phân loại]]="Tồn đầu kỳ",Table13[[#This Row],[Tổng giá trị]],0)</f>
        <v>0</v>
      </c>
      <c r="P344" s="7">
        <f>IF(Table13[[#This Row],[Số còn phải thu ĐK]]&lt;&gt;0,0,IF(Table13[[#This Row],[Phân loại]]="Bán hàng",Table13[[#This Row],[Tổng giá trị]],-Table13[[#This Row],[Tổng giá trị]]))</f>
        <v>4166381</v>
      </c>
      <c r="Q344" s="32">
        <f t="shared" si="49"/>
        <v>0</v>
      </c>
      <c r="R344" s="7">
        <f>Table13[[#This Row],[Số còn phải thu ĐK]]+Table13[[#This Row],[Giá Trị HD sau CK]]-Table13[[#This Row],[Số tiền đã thu]]</f>
        <v>4166381</v>
      </c>
      <c r="S344" s="6">
        <f>IF(Table13[[#This Row],[Ngày hóa đơn]]&lt;&gt;"",Table13[[#This Row],[Ngày hóa đơn]],IF(Table13[[#This Row],[Ngày hạch toán]]&lt;&gt;"",Table13[[#This Row],[Ngày hạch toán]],""))</f>
        <v>46043</v>
      </c>
      <c r="T344" s="7"/>
      <c r="U344" s="6">
        <f>IF(Table13[[#This Row],[Ngày tính CN]]="","",S344+T344)</f>
        <v>46043</v>
      </c>
      <c r="V344" s="32">
        <f ca="1">IF(Table13[[#This Row],[Hạn thanh toán]]="","",IF((U344-NOW())&lt;0,0,(U344-NOW())))</f>
        <v>0</v>
      </c>
      <c r="W344" s="32"/>
      <c r="X344" s="32">
        <f t="shared" ca="1" si="50"/>
        <v>251.35975370370579</v>
      </c>
      <c r="Y344" s="2" t="str">
        <f t="shared" ca="1" si="51"/>
        <v>Nợ quá hạn hơn 120 ngày có khả năng mất thanh toán</v>
      </c>
      <c r="Z344" s="42">
        <f t="shared" si="52"/>
        <v>46043</v>
      </c>
      <c r="AA344" s="42" t="str">
        <f t="shared" si="53"/>
        <v/>
      </c>
      <c r="AD344" s="2" t="str">
        <f>VLOOKUP($A344,MA_KH!$A:$Q,MA_KH!O$1,0)</f>
        <v>MEGA</v>
      </c>
      <c r="AE344" s="2" t="str">
        <f>VLOOKUP($A344,MA_KH!$A:$Q,MA_KH!P$1,0)</f>
        <v>CÔNG TY TNHH MM MEGA MARKET (VIỆT NAM)</v>
      </c>
      <c r="AG344" s="91" t="str">
        <f>Table13[[#This Row],[Số hóa đơn]]&amp;Table13[[#This Row],[Tổng giá trị]]</f>
        <v>000053194166381</v>
      </c>
    </row>
    <row r="345" spans="1:33" ht="25.5" customHeight="1" x14ac:dyDescent="0.2">
      <c r="A345" s="54" t="s">
        <v>16300</v>
      </c>
      <c r="B345" s="54" t="s">
        <v>7238</v>
      </c>
      <c r="C345" s="55" t="s">
        <v>17051</v>
      </c>
      <c r="D345" s="54" t="s">
        <v>17080</v>
      </c>
      <c r="E345" s="55">
        <f>IFERROR(VLOOKUP(AG345,Sheet3!B:F,5,0),Table1[[#This Row],[Ngày hạch toán]])</f>
        <v>46043</v>
      </c>
      <c r="F345" s="54" t="s">
        <v>19075</v>
      </c>
      <c r="G345" s="54" t="s">
        <v>17081</v>
      </c>
      <c r="H345" s="56">
        <v>3287240</v>
      </c>
      <c r="I345" s="63">
        <v>0</v>
      </c>
      <c r="J345" s="56">
        <v>262979</v>
      </c>
      <c r="K345" s="56">
        <v>3550219</v>
      </c>
      <c r="L345" s="64" t="s">
        <v>17236</v>
      </c>
      <c r="M345" s="6" t="str">
        <f>IFERROR(VLOOKUP(Table13[[#This Row],[Số hóa đơn]],'Chi tiết tt Mega gửi'!K:L,2,0),"")</f>
        <v/>
      </c>
      <c r="O345" s="32">
        <f>IF(Table13[[#This Row],[Phân loại]]="Tồn đầu kỳ",Table13[[#This Row],[Tổng giá trị]],0)</f>
        <v>0</v>
      </c>
      <c r="P345" s="7">
        <f>IF(Table13[[#This Row],[Số còn phải thu ĐK]]&lt;&gt;0,0,IF(Table13[[#This Row],[Phân loại]]="Bán hàng",Table13[[#This Row],[Tổng giá trị]],-Table13[[#This Row],[Tổng giá trị]]))</f>
        <v>3550219</v>
      </c>
      <c r="Q345" s="32">
        <f t="shared" si="49"/>
        <v>0</v>
      </c>
      <c r="R345" s="7">
        <f>Table13[[#This Row],[Số còn phải thu ĐK]]+Table13[[#This Row],[Giá Trị HD sau CK]]-Table13[[#This Row],[Số tiền đã thu]]</f>
        <v>3550219</v>
      </c>
      <c r="S345" s="6">
        <f>IF(Table13[[#This Row],[Ngày hóa đơn]]&lt;&gt;"",Table13[[#This Row],[Ngày hóa đơn]],IF(Table13[[#This Row],[Ngày hạch toán]]&lt;&gt;"",Table13[[#This Row],[Ngày hạch toán]],""))</f>
        <v>46043</v>
      </c>
      <c r="T345" s="7"/>
      <c r="U345" s="6">
        <f>IF(Table13[[#This Row],[Ngày tính CN]]="","",S345+T345)</f>
        <v>46043</v>
      </c>
      <c r="V345" s="32">
        <f ca="1">IF(Table13[[#This Row],[Hạn thanh toán]]="","",IF((U345-NOW())&lt;0,0,(U345-NOW())))</f>
        <v>0</v>
      </c>
      <c r="W345" s="32"/>
      <c r="X345" s="32">
        <f t="shared" ca="1" si="50"/>
        <v>251.35975370370579</v>
      </c>
      <c r="Y345" s="2" t="str">
        <f t="shared" ca="1" si="51"/>
        <v>Nợ quá hạn hơn 120 ngày có khả năng mất thanh toán</v>
      </c>
      <c r="Z345" s="42">
        <f t="shared" si="52"/>
        <v>46043</v>
      </c>
      <c r="AA345" s="42" t="str">
        <f t="shared" si="53"/>
        <v/>
      </c>
      <c r="AD345" s="2" t="str">
        <f>VLOOKUP($A345,MA_KH!$A:$Q,MA_KH!O$1,0)</f>
        <v>MEGA</v>
      </c>
      <c r="AE345" s="2" t="str">
        <f>VLOOKUP($A345,MA_KH!$A:$Q,MA_KH!P$1,0)</f>
        <v>CÔNG TY TNHH MM MEGA MARKET (VIỆT NAM)</v>
      </c>
      <c r="AG345" s="91" t="str">
        <f>Table13[[#This Row],[Số hóa đơn]]&amp;Table13[[#This Row],[Tổng giá trị]]</f>
        <v>000053203550219</v>
      </c>
    </row>
    <row r="346" spans="1:33" ht="25.5" customHeight="1" x14ac:dyDescent="0.2">
      <c r="A346" s="54" t="s">
        <v>16300</v>
      </c>
      <c r="B346" s="54" t="s">
        <v>7238</v>
      </c>
      <c r="C346" s="55" t="s">
        <v>17051</v>
      </c>
      <c r="D346" s="54" t="s">
        <v>17082</v>
      </c>
      <c r="E346" s="55">
        <f>IFERROR(VLOOKUP(AG346,Sheet3!B:F,5,0),Table1[[#This Row],[Ngày hạch toán]])</f>
        <v>46043</v>
      </c>
      <c r="F346" s="54" t="s">
        <v>19076</v>
      </c>
      <c r="G346" s="54" t="s">
        <v>17083</v>
      </c>
      <c r="H346" s="56">
        <v>9918960</v>
      </c>
      <c r="I346" s="63">
        <v>0</v>
      </c>
      <c r="J346" s="56">
        <v>793517</v>
      </c>
      <c r="K346" s="56">
        <v>10712477</v>
      </c>
      <c r="L346" s="64" t="s">
        <v>17236</v>
      </c>
      <c r="M346" s="6" t="str">
        <f>IFERROR(VLOOKUP(Table13[[#This Row],[Số hóa đơn]],'Chi tiết tt Mega gửi'!K:L,2,0),"")</f>
        <v/>
      </c>
      <c r="O346" s="32">
        <f>IF(Table13[[#This Row],[Phân loại]]="Tồn đầu kỳ",Table13[[#This Row],[Tổng giá trị]],0)</f>
        <v>0</v>
      </c>
      <c r="P346" s="7">
        <f>IF(Table13[[#This Row],[Số còn phải thu ĐK]]&lt;&gt;0,0,IF(Table13[[#This Row],[Phân loại]]="Bán hàng",Table13[[#This Row],[Tổng giá trị]],-Table13[[#This Row],[Tổng giá trị]]))</f>
        <v>10712477</v>
      </c>
      <c r="Q346" s="32">
        <f t="shared" si="49"/>
        <v>0</v>
      </c>
      <c r="R346" s="7">
        <f>Table13[[#This Row],[Số còn phải thu ĐK]]+Table13[[#This Row],[Giá Trị HD sau CK]]-Table13[[#This Row],[Số tiền đã thu]]</f>
        <v>10712477</v>
      </c>
      <c r="S346" s="6">
        <f>IF(Table13[[#This Row],[Ngày hóa đơn]]&lt;&gt;"",Table13[[#This Row],[Ngày hóa đơn]],IF(Table13[[#This Row],[Ngày hạch toán]]&lt;&gt;"",Table13[[#This Row],[Ngày hạch toán]],""))</f>
        <v>46043</v>
      </c>
      <c r="T346" s="7"/>
      <c r="U346" s="6">
        <f>IF(Table13[[#This Row],[Ngày tính CN]]="","",S346+T346)</f>
        <v>46043</v>
      </c>
      <c r="V346" s="32">
        <f ca="1">IF(Table13[[#This Row],[Hạn thanh toán]]="","",IF((U346-NOW())&lt;0,0,(U346-NOW())))</f>
        <v>0</v>
      </c>
      <c r="W346" s="32"/>
      <c r="X346" s="32">
        <f t="shared" ca="1" si="50"/>
        <v>251.35975370370579</v>
      </c>
      <c r="Y346" s="2" t="str">
        <f t="shared" ca="1" si="51"/>
        <v>Nợ quá hạn hơn 120 ngày có khả năng mất thanh toán</v>
      </c>
      <c r="Z346" s="42">
        <f t="shared" si="52"/>
        <v>46043</v>
      </c>
      <c r="AA346" s="42" t="str">
        <f t="shared" si="53"/>
        <v/>
      </c>
      <c r="AD346" s="2" t="str">
        <f>VLOOKUP($A346,MA_KH!$A:$Q,MA_KH!O$1,0)</f>
        <v>MEGA</v>
      </c>
      <c r="AE346" s="2" t="str">
        <f>VLOOKUP($A346,MA_KH!$A:$Q,MA_KH!P$1,0)</f>
        <v>CÔNG TY TNHH MM MEGA MARKET (VIỆT NAM)</v>
      </c>
      <c r="AG346" s="91" t="str">
        <f>Table13[[#This Row],[Số hóa đơn]]&amp;Table13[[#This Row],[Tổng giá trị]]</f>
        <v>0000532110712477</v>
      </c>
    </row>
    <row r="347" spans="1:33" ht="25.5" customHeight="1" x14ac:dyDescent="0.2">
      <c r="A347" s="54" t="s">
        <v>16303</v>
      </c>
      <c r="B347" s="54" t="s">
        <v>102</v>
      </c>
      <c r="C347" s="55" t="s">
        <v>17051</v>
      </c>
      <c r="D347" s="54" t="s">
        <v>17084</v>
      </c>
      <c r="E347" s="55">
        <f>IFERROR(VLOOKUP(AG347,Sheet3!B:F,5,0),Table1[[#This Row],[Ngày hạch toán]])</f>
        <v>46043</v>
      </c>
      <c r="F347" s="54" t="s">
        <v>19077</v>
      </c>
      <c r="G347" s="54" t="s">
        <v>17085</v>
      </c>
      <c r="H347" s="56">
        <v>932890</v>
      </c>
      <c r="I347" s="63">
        <v>0</v>
      </c>
      <c r="J347" s="56">
        <v>74631</v>
      </c>
      <c r="K347" s="56">
        <v>1007521</v>
      </c>
      <c r="L347" s="64" t="s">
        <v>17236</v>
      </c>
      <c r="M347" s="6" t="str">
        <f>IFERROR(VLOOKUP(Table13[[#This Row],[Số hóa đơn]],'Chi tiết tt Mega gửi'!K:L,2,0),"")</f>
        <v/>
      </c>
      <c r="O347" s="32">
        <f>IF(Table13[[#This Row],[Phân loại]]="Tồn đầu kỳ",Table13[[#This Row],[Tổng giá trị]],0)</f>
        <v>0</v>
      </c>
      <c r="P347" s="7">
        <f>IF(Table13[[#This Row],[Số còn phải thu ĐK]]&lt;&gt;0,0,IF(Table13[[#This Row],[Phân loại]]="Bán hàng",Table13[[#This Row],[Tổng giá trị]],-Table13[[#This Row],[Tổng giá trị]]))</f>
        <v>1007521</v>
      </c>
      <c r="Q347" s="32">
        <f t="shared" si="49"/>
        <v>0</v>
      </c>
      <c r="R347" s="7">
        <f>Table13[[#This Row],[Số còn phải thu ĐK]]+Table13[[#This Row],[Giá Trị HD sau CK]]-Table13[[#This Row],[Số tiền đã thu]]</f>
        <v>1007521</v>
      </c>
      <c r="S347" s="6">
        <f>IF(Table13[[#This Row],[Ngày hóa đơn]]&lt;&gt;"",Table13[[#This Row],[Ngày hóa đơn]],IF(Table13[[#This Row],[Ngày hạch toán]]&lt;&gt;"",Table13[[#This Row],[Ngày hạch toán]],""))</f>
        <v>46043</v>
      </c>
      <c r="T347" s="7"/>
      <c r="U347" s="6">
        <f>IF(Table13[[#This Row],[Ngày tính CN]]="","",S347+T347)</f>
        <v>46043</v>
      </c>
      <c r="V347" s="32">
        <f ca="1">IF(Table13[[#This Row],[Hạn thanh toán]]="","",IF((U347-NOW())&lt;0,0,(U347-NOW())))</f>
        <v>0</v>
      </c>
      <c r="W347" s="32"/>
      <c r="X347" s="32">
        <f t="shared" ca="1" si="50"/>
        <v>251.35975370370579</v>
      </c>
      <c r="Y347" s="2" t="str">
        <f t="shared" ca="1" si="51"/>
        <v>Nợ quá hạn hơn 120 ngày có khả năng mất thanh toán</v>
      </c>
      <c r="Z347" s="42">
        <f t="shared" si="52"/>
        <v>46043</v>
      </c>
      <c r="AA347" s="42" t="str">
        <f t="shared" si="53"/>
        <v/>
      </c>
      <c r="AD347" s="2" t="str">
        <f>VLOOKUP($A347,MA_KH!$A:$Q,MA_KH!O$1,0)</f>
        <v>MEGA</v>
      </c>
      <c r="AE347" s="2" t="str">
        <f>VLOOKUP($A347,MA_KH!$A:$Q,MA_KH!P$1,0)</f>
        <v>CÔNG TY TNHH MM MEGA MARKET (VIỆT NAM)</v>
      </c>
      <c r="AG347" s="91" t="str">
        <f>Table13[[#This Row],[Số hóa đơn]]&amp;Table13[[#This Row],[Tổng giá trị]]</f>
        <v>000067311007521</v>
      </c>
    </row>
    <row r="348" spans="1:33" ht="25.5" customHeight="1" x14ac:dyDescent="0.2">
      <c r="A348" s="54" t="s">
        <v>16301</v>
      </c>
      <c r="B348" s="54" t="s">
        <v>7241</v>
      </c>
      <c r="C348" s="55" t="s">
        <v>17051</v>
      </c>
      <c r="D348" s="54" t="s">
        <v>17086</v>
      </c>
      <c r="E348" s="55">
        <f>IFERROR(VLOOKUP(AG348,Sheet3!B:F,5,0),Table1[[#This Row],[Ngày hạch toán]])</f>
        <v>46043</v>
      </c>
      <c r="F348" s="54" t="s">
        <v>19078</v>
      </c>
      <c r="G348" s="54" t="s">
        <v>17088</v>
      </c>
      <c r="H348" s="56">
        <v>7252225</v>
      </c>
      <c r="I348" s="63">
        <v>0</v>
      </c>
      <c r="J348" s="56">
        <v>580178</v>
      </c>
      <c r="K348" s="56">
        <v>7832403</v>
      </c>
      <c r="L348" s="64" t="s">
        <v>17236</v>
      </c>
      <c r="M348" s="6" t="str">
        <f>IFERROR(VLOOKUP(Table13[[#This Row],[Số hóa đơn]],'Chi tiết tt Mega gửi'!K:L,2,0),"")</f>
        <v/>
      </c>
      <c r="O348" s="32">
        <f>IF(Table13[[#This Row],[Phân loại]]="Tồn đầu kỳ",Table13[[#This Row],[Tổng giá trị]],0)</f>
        <v>0</v>
      </c>
      <c r="P348" s="7">
        <f>IF(Table13[[#This Row],[Số còn phải thu ĐK]]&lt;&gt;0,0,IF(Table13[[#This Row],[Phân loại]]="Bán hàng",Table13[[#This Row],[Tổng giá trị]],-Table13[[#This Row],[Tổng giá trị]]))</f>
        <v>7832403</v>
      </c>
      <c r="Q348" s="32">
        <f t="shared" si="49"/>
        <v>0</v>
      </c>
      <c r="R348" s="7">
        <f>Table13[[#This Row],[Số còn phải thu ĐK]]+Table13[[#This Row],[Giá Trị HD sau CK]]-Table13[[#This Row],[Số tiền đã thu]]</f>
        <v>7832403</v>
      </c>
      <c r="S348" s="6">
        <f>IF(Table13[[#This Row],[Ngày hóa đơn]]&lt;&gt;"",Table13[[#This Row],[Ngày hóa đơn]],IF(Table13[[#This Row],[Ngày hạch toán]]&lt;&gt;"",Table13[[#This Row],[Ngày hạch toán]],""))</f>
        <v>46043</v>
      </c>
      <c r="T348" s="7"/>
      <c r="U348" s="6">
        <f>IF(Table13[[#This Row],[Ngày tính CN]]="","",S348+T348)</f>
        <v>46043</v>
      </c>
      <c r="V348" s="32">
        <f ca="1">IF(Table13[[#This Row],[Hạn thanh toán]]="","",IF((U348-NOW())&lt;0,0,(U348-NOW())))</f>
        <v>0</v>
      </c>
      <c r="W348" s="32"/>
      <c r="X348" s="32">
        <f t="shared" ca="1" si="50"/>
        <v>251.35975370370579</v>
      </c>
      <c r="Y348" s="2" t="str">
        <f t="shared" ca="1" si="51"/>
        <v>Nợ quá hạn hơn 120 ngày có khả năng mất thanh toán</v>
      </c>
      <c r="Z348" s="42">
        <f t="shared" si="52"/>
        <v>46043</v>
      </c>
      <c r="AA348" s="42" t="str">
        <f t="shared" si="53"/>
        <v/>
      </c>
      <c r="AD348" s="2" t="str">
        <f>VLOOKUP($A348,MA_KH!$A:$Q,MA_KH!O$1,0)</f>
        <v>MEGA</v>
      </c>
      <c r="AE348" s="2" t="str">
        <f>VLOOKUP($A348,MA_KH!$A:$Q,MA_KH!P$1,0)</f>
        <v>CÔNG TY TNHH MM MEGA MARKET (VIỆT NAM)</v>
      </c>
      <c r="AG348" s="91" t="str">
        <f>Table13[[#This Row],[Số hóa đơn]]&amp;Table13[[#This Row],[Tổng giá trị]]</f>
        <v>000082947832403</v>
      </c>
    </row>
    <row r="349" spans="1:33" ht="25.5" customHeight="1" x14ac:dyDescent="0.2">
      <c r="A349" s="54" t="s">
        <v>16288</v>
      </c>
      <c r="B349" s="54" t="s">
        <v>294</v>
      </c>
      <c r="C349" s="55" t="s">
        <v>16985</v>
      </c>
      <c r="D349" s="54" t="s">
        <v>17089</v>
      </c>
      <c r="E349" s="55">
        <f>IFERROR(VLOOKUP(AG349,Sheet3!B:F,5,0),Table1[[#This Row],[Ngày hạch toán]])</f>
        <v>46044</v>
      </c>
      <c r="F349" s="54" t="s">
        <v>19079</v>
      </c>
      <c r="G349" s="54" t="s">
        <v>17090</v>
      </c>
      <c r="H349" s="56">
        <v>3291100</v>
      </c>
      <c r="I349" s="63">
        <v>0</v>
      </c>
      <c r="J349" s="56">
        <v>263288</v>
      </c>
      <c r="K349" s="56">
        <v>3554388</v>
      </c>
      <c r="L349" s="64" t="s">
        <v>17236</v>
      </c>
      <c r="M349" s="6" t="str">
        <f>IFERROR(VLOOKUP(Table13[[#This Row],[Số hóa đơn]],'Chi tiết tt Mega gửi'!K:L,2,0),"")</f>
        <v/>
      </c>
      <c r="O349" s="32">
        <f>IF(Table13[[#This Row],[Phân loại]]="Tồn đầu kỳ",Table13[[#This Row],[Tổng giá trị]],0)</f>
        <v>0</v>
      </c>
      <c r="P349" s="7">
        <f>IF(Table13[[#This Row],[Số còn phải thu ĐK]]&lt;&gt;0,0,IF(Table13[[#This Row],[Phân loại]]="Bán hàng",Table13[[#This Row],[Tổng giá trị]],-Table13[[#This Row],[Tổng giá trị]]))</f>
        <v>3554388</v>
      </c>
      <c r="Q349" s="32">
        <f t="shared" si="49"/>
        <v>0</v>
      </c>
      <c r="R349" s="7">
        <f>Table13[[#This Row],[Số còn phải thu ĐK]]+Table13[[#This Row],[Giá Trị HD sau CK]]-Table13[[#This Row],[Số tiền đã thu]]</f>
        <v>3554388</v>
      </c>
      <c r="S349" s="6">
        <f>IF(Table13[[#This Row],[Ngày hóa đơn]]&lt;&gt;"",Table13[[#This Row],[Ngày hóa đơn]],IF(Table13[[#This Row],[Ngày hạch toán]]&lt;&gt;"",Table13[[#This Row],[Ngày hạch toán]],""))</f>
        <v>46044</v>
      </c>
      <c r="T349" s="7"/>
      <c r="U349" s="6">
        <f>IF(Table13[[#This Row],[Ngày tính CN]]="","",S349+T349)</f>
        <v>46044</v>
      </c>
      <c r="V349" s="32">
        <f ca="1">IF(Table13[[#This Row],[Hạn thanh toán]]="","",IF((U349-NOW())&lt;0,0,(U349-NOW())))</f>
        <v>0</v>
      </c>
      <c r="W349" s="32"/>
      <c r="X349" s="32">
        <f t="shared" ca="1" si="50"/>
        <v>250.35975370370579</v>
      </c>
      <c r="Y349" s="2" t="str">
        <f t="shared" ca="1" si="51"/>
        <v>Nợ quá hạn hơn 120 ngày có khả năng mất thanh toán</v>
      </c>
      <c r="Z349" s="42">
        <f t="shared" si="52"/>
        <v>46044</v>
      </c>
      <c r="AA349" s="42" t="str">
        <f t="shared" si="53"/>
        <v/>
      </c>
      <c r="AD349" s="2" t="str">
        <f>VLOOKUP($A349,MA_KH!$A:$Q,MA_KH!O$1,0)</f>
        <v>MEGA</v>
      </c>
      <c r="AE349" s="2" t="str">
        <f>VLOOKUP($A349,MA_KH!$A:$Q,MA_KH!P$1,0)</f>
        <v>CÔNG TY TNHH MM MEGA MARKET (VIỆT NAM)</v>
      </c>
      <c r="AG349" s="91" t="str">
        <f>Table13[[#This Row],[Số hóa đơn]]&amp;Table13[[#This Row],[Tổng giá trị]]</f>
        <v>000053013554388</v>
      </c>
    </row>
    <row r="350" spans="1:33" ht="25.5" customHeight="1" x14ac:dyDescent="0.2">
      <c r="A350" s="54" t="s">
        <v>16290</v>
      </c>
      <c r="B350" s="54" t="s">
        <v>192</v>
      </c>
      <c r="C350" s="55" t="s">
        <v>16985</v>
      </c>
      <c r="D350" s="54" t="s">
        <v>17091</v>
      </c>
      <c r="E350" s="55">
        <f>IFERROR(VLOOKUP(AG350,Sheet3!B:F,5,0),Table1[[#This Row],[Ngày hạch toán]])</f>
        <v>46044</v>
      </c>
      <c r="F350" s="54" t="s">
        <v>18573</v>
      </c>
      <c r="G350" s="54" t="s">
        <v>17092</v>
      </c>
      <c r="H350" s="56">
        <v>25711710</v>
      </c>
      <c r="I350" s="63">
        <v>0</v>
      </c>
      <c r="J350" s="56">
        <v>2056937</v>
      </c>
      <c r="K350" s="56">
        <v>27768647</v>
      </c>
      <c r="L350" s="64" t="s">
        <v>17236</v>
      </c>
      <c r="M350" s="6" t="str">
        <f>IFERROR(VLOOKUP(Table13[[#This Row],[Số hóa đơn]],'Chi tiết tt Mega gửi'!K:L,2,0),"")</f>
        <v/>
      </c>
      <c r="O350" s="32">
        <f>IF(Table13[[#This Row],[Phân loại]]="Tồn đầu kỳ",Table13[[#This Row],[Tổng giá trị]],0)</f>
        <v>0</v>
      </c>
      <c r="P350" s="7">
        <f>IF(Table13[[#This Row],[Số còn phải thu ĐK]]&lt;&gt;0,0,IF(Table13[[#This Row],[Phân loại]]="Bán hàng",Table13[[#This Row],[Tổng giá trị]],-Table13[[#This Row],[Tổng giá trị]]))</f>
        <v>27768647</v>
      </c>
      <c r="Q350" s="32">
        <f t="shared" si="49"/>
        <v>0</v>
      </c>
      <c r="R350" s="7">
        <f>Table13[[#This Row],[Số còn phải thu ĐK]]+Table13[[#This Row],[Giá Trị HD sau CK]]-Table13[[#This Row],[Số tiền đã thu]]</f>
        <v>27768647</v>
      </c>
      <c r="S350" s="6">
        <f>IF(Table13[[#This Row],[Ngày hóa đơn]]&lt;&gt;"",Table13[[#This Row],[Ngày hóa đơn]],IF(Table13[[#This Row],[Ngày hạch toán]]&lt;&gt;"",Table13[[#This Row],[Ngày hạch toán]],""))</f>
        <v>46044</v>
      </c>
      <c r="T350" s="7"/>
      <c r="U350" s="6">
        <f>IF(Table13[[#This Row],[Ngày tính CN]]="","",S350+T350)</f>
        <v>46044</v>
      </c>
      <c r="V350" s="32">
        <f ca="1">IF(Table13[[#This Row],[Hạn thanh toán]]="","",IF((U350-NOW())&lt;0,0,(U350-NOW())))</f>
        <v>0</v>
      </c>
      <c r="W350" s="32"/>
      <c r="X350" s="32">
        <f t="shared" ca="1" si="50"/>
        <v>250.35975370370579</v>
      </c>
      <c r="Y350" s="2" t="str">
        <f t="shared" ca="1" si="51"/>
        <v>Nợ quá hạn hơn 120 ngày có khả năng mất thanh toán</v>
      </c>
      <c r="Z350" s="42">
        <f t="shared" si="52"/>
        <v>46044</v>
      </c>
      <c r="AA350" s="42" t="str">
        <f t="shared" si="53"/>
        <v/>
      </c>
      <c r="AD350" s="2" t="str">
        <f>VLOOKUP($A350,MA_KH!$A:$Q,MA_KH!O$1,0)</f>
        <v>MEGA</v>
      </c>
      <c r="AE350" s="2" t="str">
        <f>VLOOKUP($A350,MA_KH!$A:$Q,MA_KH!P$1,0)</f>
        <v>CÔNG TY TNHH MM MEGA MARKET (VIỆT NAM)</v>
      </c>
      <c r="AG350" s="91" t="str">
        <f>Table13[[#This Row],[Số hóa đơn]]&amp;Table13[[#This Row],[Tổng giá trị]]</f>
        <v>0000530227768647</v>
      </c>
    </row>
    <row r="351" spans="1:33" ht="25.5" customHeight="1" x14ac:dyDescent="0.2">
      <c r="A351" s="54" t="s">
        <v>16308</v>
      </c>
      <c r="B351" s="54" t="s">
        <v>194</v>
      </c>
      <c r="C351" s="55" t="s">
        <v>16985</v>
      </c>
      <c r="D351" s="54" t="s">
        <v>17093</v>
      </c>
      <c r="E351" s="55">
        <f>IFERROR(VLOOKUP(AG351,Sheet3!B:F,5,0),Table1[[#This Row],[Ngày hạch toán]])</f>
        <v>46044</v>
      </c>
      <c r="F351" s="54" t="s">
        <v>19080</v>
      </c>
      <c r="G351" s="54" t="s">
        <v>17094</v>
      </c>
      <c r="H351" s="56">
        <v>10045400</v>
      </c>
      <c r="I351" s="63">
        <v>0</v>
      </c>
      <c r="J351" s="56">
        <v>803632</v>
      </c>
      <c r="K351" s="56">
        <v>10849032</v>
      </c>
      <c r="L351" s="64" t="s">
        <v>17236</v>
      </c>
      <c r="M351" s="6" t="str">
        <f>IFERROR(VLOOKUP(Table13[[#This Row],[Số hóa đơn]],'Chi tiết tt Mega gửi'!K:L,2,0),"")</f>
        <v/>
      </c>
      <c r="O351" s="32">
        <f>IF(Table13[[#This Row],[Phân loại]]="Tồn đầu kỳ",Table13[[#This Row],[Tổng giá trị]],0)</f>
        <v>0</v>
      </c>
      <c r="P351" s="7">
        <f>IF(Table13[[#This Row],[Số còn phải thu ĐK]]&lt;&gt;0,0,IF(Table13[[#This Row],[Phân loại]]="Bán hàng",Table13[[#This Row],[Tổng giá trị]],-Table13[[#This Row],[Tổng giá trị]]))</f>
        <v>10849032</v>
      </c>
      <c r="Q351" s="32">
        <f t="shared" si="49"/>
        <v>0</v>
      </c>
      <c r="R351" s="7">
        <f>Table13[[#This Row],[Số còn phải thu ĐK]]+Table13[[#This Row],[Giá Trị HD sau CK]]-Table13[[#This Row],[Số tiền đã thu]]</f>
        <v>10849032</v>
      </c>
      <c r="S351" s="6">
        <f>IF(Table13[[#This Row],[Ngày hóa đơn]]&lt;&gt;"",Table13[[#This Row],[Ngày hóa đơn]],IF(Table13[[#This Row],[Ngày hạch toán]]&lt;&gt;"",Table13[[#This Row],[Ngày hạch toán]],""))</f>
        <v>46044</v>
      </c>
      <c r="T351" s="7"/>
      <c r="U351" s="6">
        <f>IF(Table13[[#This Row],[Ngày tính CN]]="","",S351+T351)</f>
        <v>46044</v>
      </c>
      <c r="V351" s="32">
        <f ca="1">IF(Table13[[#This Row],[Hạn thanh toán]]="","",IF((U351-NOW())&lt;0,0,(U351-NOW())))</f>
        <v>0</v>
      </c>
      <c r="W351" s="32"/>
      <c r="X351" s="32">
        <f t="shared" ca="1" si="50"/>
        <v>250.35975370370579</v>
      </c>
      <c r="Y351" s="2" t="str">
        <f t="shared" ca="1" si="51"/>
        <v>Nợ quá hạn hơn 120 ngày có khả năng mất thanh toán</v>
      </c>
      <c r="Z351" s="42">
        <f t="shared" si="52"/>
        <v>46044</v>
      </c>
      <c r="AA351" s="42" t="str">
        <f t="shared" si="53"/>
        <v/>
      </c>
      <c r="AD351" s="2" t="str">
        <f>VLOOKUP($A351,MA_KH!$A:$Q,MA_KH!O$1,0)</f>
        <v>MEGA</v>
      </c>
      <c r="AE351" s="2" t="str">
        <f>VLOOKUP($A351,MA_KH!$A:$Q,MA_KH!P$1,0)</f>
        <v>CÔNG TY TNHH MM MEGA MARKET (VIỆT NAM)</v>
      </c>
      <c r="AG351" s="91" t="str">
        <f>Table13[[#This Row],[Số hóa đơn]]&amp;Table13[[#This Row],[Tổng giá trị]]</f>
        <v>0000530310849032</v>
      </c>
    </row>
    <row r="352" spans="1:33" ht="25.5" customHeight="1" x14ac:dyDescent="0.2">
      <c r="A352" s="54" t="s">
        <v>16309</v>
      </c>
      <c r="B352" s="54" t="s">
        <v>255</v>
      </c>
      <c r="C352" s="55" t="s">
        <v>16985</v>
      </c>
      <c r="D352" s="54" t="s">
        <v>17095</v>
      </c>
      <c r="E352" s="55">
        <f>IFERROR(VLOOKUP(AG352,Sheet3!B:F,5,0),Table1[[#This Row],[Ngày hạch toán]])</f>
        <v>46044</v>
      </c>
      <c r="F352" s="54" t="s">
        <v>19081</v>
      </c>
      <c r="G352" s="54" t="s">
        <v>17096</v>
      </c>
      <c r="H352" s="56">
        <v>1425000</v>
      </c>
      <c r="I352" s="63">
        <v>0</v>
      </c>
      <c r="J352" s="56">
        <v>114000</v>
      </c>
      <c r="K352" s="56">
        <v>1539000</v>
      </c>
      <c r="L352" s="64" t="s">
        <v>17236</v>
      </c>
      <c r="M352" s="6" t="str">
        <f>IFERROR(VLOOKUP(Table13[[#This Row],[Số hóa đơn]],'Chi tiết tt Mega gửi'!K:L,2,0),"")</f>
        <v/>
      </c>
      <c r="O352" s="32">
        <f>IF(Table13[[#This Row],[Phân loại]]="Tồn đầu kỳ",Table13[[#This Row],[Tổng giá trị]],0)</f>
        <v>0</v>
      </c>
      <c r="P352" s="7">
        <f>IF(Table13[[#This Row],[Số còn phải thu ĐK]]&lt;&gt;0,0,IF(Table13[[#This Row],[Phân loại]]="Bán hàng",Table13[[#This Row],[Tổng giá trị]],-Table13[[#This Row],[Tổng giá trị]]))</f>
        <v>1539000</v>
      </c>
      <c r="Q352" s="32">
        <f t="shared" si="49"/>
        <v>0</v>
      </c>
      <c r="R352" s="7">
        <f>Table13[[#This Row],[Số còn phải thu ĐK]]+Table13[[#This Row],[Giá Trị HD sau CK]]-Table13[[#This Row],[Số tiền đã thu]]</f>
        <v>1539000</v>
      </c>
      <c r="S352" s="6">
        <f>IF(Table13[[#This Row],[Ngày hóa đơn]]&lt;&gt;"",Table13[[#This Row],[Ngày hóa đơn]],IF(Table13[[#This Row],[Ngày hạch toán]]&lt;&gt;"",Table13[[#This Row],[Ngày hạch toán]],""))</f>
        <v>46044</v>
      </c>
      <c r="T352" s="7"/>
      <c r="U352" s="6">
        <f>IF(Table13[[#This Row],[Ngày tính CN]]="","",S352+T352)</f>
        <v>46044</v>
      </c>
      <c r="V352" s="32">
        <f ca="1">IF(Table13[[#This Row],[Hạn thanh toán]]="","",IF((U352-NOW())&lt;0,0,(U352-NOW())))</f>
        <v>0</v>
      </c>
      <c r="W352" s="32"/>
      <c r="X352" s="32">
        <f t="shared" ca="1" si="50"/>
        <v>250.35975370370579</v>
      </c>
      <c r="Y352" s="2" t="str">
        <f t="shared" ca="1" si="51"/>
        <v>Nợ quá hạn hơn 120 ngày có khả năng mất thanh toán</v>
      </c>
      <c r="Z352" s="42">
        <f t="shared" si="52"/>
        <v>46044</v>
      </c>
      <c r="AA352" s="42" t="str">
        <f t="shared" si="53"/>
        <v/>
      </c>
      <c r="AD352" s="2" t="str">
        <f>VLOOKUP($A352,MA_KH!$A:$Q,MA_KH!O$1,0)</f>
        <v>MEGA</v>
      </c>
      <c r="AE352" s="2" t="str">
        <f>VLOOKUP($A352,MA_KH!$A:$Q,MA_KH!P$1,0)</f>
        <v>CÔNG TY TNHH MM MEGA MARKET (VIỆT NAM)</v>
      </c>
      <c r="AG352" s="91" t="str">
        <f>Table13[[#This Row],[Số hóa đơn]]&amp;Table13[[#This Row],[Tổng giá trị]]</f>
        <v>000053041539000</v>
      </c>
    </row>
    <row r="353" spans="1:33" ht="25.5" customHeight="1" x14ac:dyDescent="0.2">
      <c r="A353" s="54" t="s">
        <v>16309</v>
      </c>
      <c r="B353" s="54" t="s">
        <v>255</v>
      </c>
      <c r="C353" s="55" t="s">
        <v>16985</v>
      </c>
      <c r="D353" s="54" t="s">
        <v>17097</v>
      </c>
      <c r="E353" s="55">
        <f>IFERROR(VLOOKUP(AG353,Sheet3!B:F,5,0),Table1[[#This Row],[Ngày hạch toán]])</f>
        <v>46044</v>
      </c>
      <c r="F353" s="54" t="s">
        <v>19082</v>
      </c>
      <c r="G353" s="54" t="s">
        <v>17098</v>
      </c>
      <c r="H353" s="56">
        <v>3397500</v>
      </c>
      <c r="I353" s="63">
        <v>0</v>
      </c>
      <c r="J353" s="56">
        <v>271800</v>
      </c>
      <c r="K353" s="56">
        <v>3669300</v>
      </c>
      <c r="L353" s="64" t="s">
        <v>17236</v>
      </c>
      <c r="M353" s="6" t="str">
        <f>IFERROR(VLOOKUP(Table13[[#This Row],[Số hóa đơn]],'Chi tiết tt Mega gửi'!K:L,2,0),"")</f>
        <v/>
      </c>
      <c r="O353" s="32">
        <f>IF(Table13[[#This Row],[Phân loại]]="Tồn đầu kỳ",Table13[[#This Row],[Tổng giá trị]],0)</f>
        <v>0</v>
      </c>
      <c r="P353" s="7">
        <f>IF(Table13[[#This Row],[Số còn phải thu ĐK]]&lt;&gt;0,0,IF(Table13[[#This Row],[Phân loại]]="Bán hàng",Table13[[#This Row],[Tổng giá trị]],-Table13[[#This Row],[Tổng giá trị]]))</f>
        <v>3669300</v>
      </c>
      <c r="Q353" s="32">
        <f t="shared" si="49"/>
        <v>0</v>
      </c>
      <c r="R353" s="7">
        <f>Table13[[#This Row],[Số còn phải thu ĐK]]+Table13[[#This Row],[Giá Trị HD sau CK]]-Table13[[#This Row],[Số tiền đã thu]]</f>
        <v>3669300</v>
      </c>
      <c r="S353" s="6">
        <f>IF(Table13[[#This Row],[Ngày hóa đơn]]&lt;&gt;"",Table13[[#This Row],[Ngày hóa đơn]],IF(Table13[[#This Row],[Ngày hạch toán]]&lt;&gt;"",Table13[[#This Row],[Ngày hạch toán]],""))</f>
        <v>46044</v>
      </c>
      <c r="T353" s="7"/>
      <c r="U353" s="6">
        <f>IF(Table13[[#This Row],[Ngày tính CN]]="","",S353+T353)</f>
        <v>46044</v>
      </c>
      <c r="V353" s="32">
        <f ca="1">IF(Table13[[#This Row],[Hạn thanh toán]]="","",IF((U353-NOW())&lt;0,0,(U353-NOW())))</f>
        <v>0</v>
      </c>
      <c r="W353" s="32"/>
      <c r="X353" s="32">
        <f t="shared" ca="1" si="50"/>
        <v>250.35975370370579</v>
      </c>
      <c r="Y353" s="2" t="str">
        <f t="shared" ca="1" si="51"/>
        <v>Nợ quá hạn hơn 120 ngày có khả năng mất thanh toán</v>
      </c>
      <c r="Z353" s="42">
        <f t="shared" si="52"/>
        <v>46044</v>
      </c>
      <c r="AA353" s="42" t="str">
        <f t="shared" si="53"/>
        <v/>
      </c>
      <c r="AD353" s="2" t="str">
        <f>VLOOKUP($A353,MA_KH!$A:$Q,MA_KH!O$1,0)</f>
        <v>MEGA</v>
      </c>
      <c r="AE353" s="2" t="str">
        <f>VLOOKUP($A353,MA_KH!$A:$Q,MA_KH!P$1,0)</f>
        <v>CÔNG TY TNHH MM MEGA MARKET (VIỆT NAM)</v>
      </c>
      <c r="AG353" s="91" t="str">
        <f>Table13[[#This Row],[Số hóa đơn]]&amp;Table13[[#This Row],[Tổng giá trị]]</f>
        <v>000053053669300</v>
      </c>
    </row>
    <row r="354" spans="1:33" ht="25.5" customHeight="1" x14ac:dyDescent="0.2">
      <c r="A354" s="54" t="s">
        <v>16295</v>
      </c>
      <c r="B354" s="54" t="s">
        <v>198</v>
      </c>
      <c r="C354" s="55" t="s">
        <v>16985</v>
      </c>
      <c r="D354" s="54" t="s">
        <v>17099</v>
      </c>
      <c r="E354" s="55">
        <f>IFERROR(VLOOKUP(AG354,Sheet3!B:F,5,0),Table1[[#This Row],[Ngày hạch toán]])</f>
        <v>46044</v>
      </c>
      <c r="F354" s="54" t="s">
        <v>19083</v>
      </c>
      <c r="G354" s="54" t="s">
        <v>17100</v>
      </c>
      <c r="H354" s="56">
        <v>3849940</v>
      </c>
      <c r="I354" s="63">
        <v>0</v>
      </c>
      <c r="J354" s="56">
        <v>307995</v>
      </c>
      <c r="K354" s="56">
        <v>4157935</v>
      </c>
      <c r="L354" s="64" t="s">
        <v>17236</v>
      </c>
      <c r="M354" s="6" t="str">
        <f>IFERROR(VLOOKUP(Table13[[#This Row],[Số hóa đơn]],'Chi tiết tt Mega gửi'!K:L,2,0),"")</f>
        <v/>
      </c>
      <c r="O354" s="32">
        <f>IF(Table13[[#This Row],[Phân loại]]="Tồn đầu kỳ",Table13[[#This Row],[Tổng giá trị]],0)</f>
        <v>0</v>
      </c>
      <c r="P354" s="7">
        <f>IF(Table13[[#This Row],[Số còn phải thu ĐK]]&lt;&gt;0,0,IF(Table13[[#This Row],[Phân loại]]="Bán hàng",Table13[[#This Row],[Tổng giá trị]],-Table13[[#This Row],[Tổng giá trị]]))</f>
        <v>4157935</v>
      </c>
      <c r="Q354" s="32">
        <f t="shared" si="49"/>
        <v>0</v>
      </c>
      <c r="R354" s="7">
        <f>Table13[[#This Row],[Số còn phải thu ĐK]]+Table13[[#This Row],[Giá Trị HD sau CK]]-Table13[[#This Row],[Số tiền đã thu]]</f>
        <v>4157935</v>
      </c>
      <c r="S354" s="6">
        <f>IF(Table13[[#This Row],[Ngày hóa đơn]]&lt;&gt;"",Table13[[#This Row],[Ngày hóa đơn]],IF(Table13[[#This Row],[Ngày hạch toán]]&lt;&gt;"",Table13[[#This Row],[Ngày hạch toán]],""))</f>
        <v>46044</v>
      </c>
      <c r="T354" s="7"/>
      <c r="U354" s="6">
        <f>IF(Table13[[#This Row],[Ngày tính CN]]="","",S354+T354)</f>
        <v>46044</v>
      </c>
      <c r="V354" s="32">
        <f ca="1">IF(Table13[[#This Row],[Hạn thanh toán]]="","",IF((U354-NOW())&lt;0,0,(U354-NOW())))</f>
        <v>0</v>
      </c>
      <c r="W354" s="32"/>
      <c r="X354" s="32">
        <f t="shared" ca="1" si="50"/>
        <v>250.35975370370579</v>
      </c>
      <c r="Y354" s="2" t="str">
        <f t="shared" ca="1" si="51"/>
        <v>Nợ quá hạn hơn 120 ngày có khả năng mất thanh toán</v>
      </c>
      <c r="Z354" s="42">
        <f t="shared" si="52"/>
        <v>46044</v>
      </c>
      <c r="AA354" s="42" t="str">
        <f t="shared" si="53"/>
        <v/>
      </c>
      <c r="AD354" s="2" t="str">
        <f>VLOOKUP($A354,MA_KH!$A:$Q,MA_KH!O$1,0)</f>
        <v>MEGA</v>
      </c>
      <c r="AE354" s="2" t="str">
        <f>VLOOKUP($A354,MA_KH!$A:$Q,MA_KH!P$1,0)</f>
        <v>CÔNG TY TNHH MM MEGA MARKET (VIỆT NAM)</v>
      </c>
      <c r="AG354" s="91" t="str">
        <f>Table13[[#This Row],[Số hóa đơn]]&amp;Table13[[#This Row],[Tổng giá trị]]</f>
        <v>000053064157935</v>
      </c>
    </row>
    <row r="355" spans="1:33" ht="25.5" customHeight="1" x14ac:dyDescent="0.2">
      <c r="A355" s="54" t="s">
        <v>16287</v>
      </c>
      <c r="B355" s="54" t="s">
        <v>253</v>
      </c>
      <c r="C355" s="55" t="s">
        <v>16985</v>
      </c>
      <c r="D355" s="54" t="s">
        <v>17101</v>
      </c>
      <c r="E355" s="55">
        <f>IFERROR(VLOOKUP(AG355,Sheet3!B:F,5,0),Table1[[#This Row],[Ngày hạch toán]])</f>
        <v>46044</v>
      </c>
      <c r="F355" s="54" t="s">
        <v>19084</v>
      </c>
      <c r="G355" s="54" t="s">
        <v>17102</v>
      </c>
      <c r="H355" s="56">
        <v>2024120</v>
      </c>
      <c r="I355" s="63">
        <v>0</v>
      </c>
      <c r="J355" s="56">
        <v>161930</v>
      </c>
      <c r="K355" s="56">
        <v>2186050</v>
      </c>
      <c r="L355" s="64" t="s">
        <v>17236</v>
      </c>
      <c r="M355" s="6" t="str">
        <f>IFERROR(VLOOKUP(Table13[[#This Row],[Số hóa đơn]],'Chi tiết tt Mega gửi'!K:L,2,0),"")</f>
        <v/>
      </c>
      <c r="O355" s="32">
        <f>IF(Table13[[#This Row],[Phân loại]]="Tồn đầu kỳ",Table13[[#This Row],[Tổng giá trị]],0)</f>
        <v>0</v>
      </c>
      <c r="P355" s="7">
        <f>IF(Table13[[#This Row],[Số còn phải thu ĐK]]&lt;&gt;0,0,IF(Table13[[#This Row],[Phân loại]]="Bán hàng",Table13[[#This Row],[Tổng giá trị]],-Table13[[#This Row],[Tổng giá trị]]))</f>
        <v>2186050</v>
      </c>
      <c r="Q355" s="32">
        <f t="shared" si="49"/>
        <v>0</v>
      </c>
      <c r="R355" s="7">
        <f>Table13[[#This Row],[Số còn phải thu ĐK]]+Table13[[#This Row],[Giá Trị HD sau CK]]-Table13[[#This Row],[Số tiền đã thu]]</f>
        <v>2186050</v>
      </c>
      <c r="S355" s="6">
        <f>IF(Table13[[#This Row],[Ngày hóa đơn]]&lt;&gt;"",Table13[[#This Row],[Ngày hóa đơn]],IF(Table13[[#This Row],[Ngày hạch toán]]&lt;&gt;"",Table13[[#This Row],[Ngày hạch toán]],""))</f>
        <v>46044</v>
      </c>
      <c r="T355" s="7"/>
      <c r="U355" s="6">
        <f>IF(Table13[[#This Row],[Ngày tính CN]]="","",S355+T355)</f>
        <v>46044</v>
      </c>
      <c r="V355" s="32">
        <f ca="1">IF(Table13[[#This Row],[Hạn thanh toán]]="","",IF((U355-NOW())&lt;0,0,(U355-NOW())))</f>
        <v>0</v>
      </c>
      <c r="W355" s="32"/>
      <c r="X355" s="32">
        <f t="shared" ca="1" si="50"/>
        <v>250.35975370370579</v>
      </c>
      <c r="Y355" s="2" t="str">
        <f t="shared" ca="1" si="51"/>
        <v>Nợ quá hạn hơn 120 ngày có khả năng mất thanh toán</v>
      </c>
      <c r="Z355" s="42">
        <f t="shared" si="52"/>
        <v>46044</v>
      </c>
      <c r="AA355" s="42" t="str">
        <f t="shared" si="53"/>
        <v/>
      </c>
      <c r="AD355" s="2" t="str">
        <f>VLOOKUP($A355,MA_KH!$A:$Q,MA_KH!O$1,0)</f>
        <v>MEGA</v>
      </c>
      <c r="AE355" s="2" t="str">
        <f>VLOOKUP($A355,MA_KH!$A:$Q,MA_KH!P$1,0)</f>
        <v>CÔNG TY TNHH MM MEGA MARKET (VIỆT NAM)</v>
      </c>
      <c r="AG355" s="91" t="str">
        <f>Table13[[#This Row],[Số hóa đơn]]&amp;Table13[[#This Row],[Tổng giá trị]]</f>
        <v>000053072186050</v>
      </c>
    </row>
    <row r="356" spans="1:33" ht="25.5" customHeight="1" x14ac:dyDescent="0.2">
      <c r="A356" s="54" t="s">
        <v>16291</v>
      </c>
      <c r="B356" s="54" t="s">
        <v>200</v>
      </c>
      <c r="C356" s="55" t="s">
        <v>16985</v>
      </c>
      <c r="D356" s="54" t="s">
        <v>17103</v>
      </c>
      <c r="E356" s="55">
        <f>IFERROR(VLOOKUP(AG356,Sheet3!B:F,5,0),Table1[[#This Row],[Ngày hạch toán]])</f>
        <v>46044</v>
      </c>
      <c r="F356" s="54" t="s">
        <v>19085</v>
      </c>
      <c r="G356" s="54" t="s">
        <v>17104</v>
      </c>
      <c r="H356" s="56">
        <v>19565740</v>
      </c>
      <c r="I356" s="63">
        <v>0</v>
      </c>
      <c r="J356" s="56">
        <v>1565259</v>
      </c>
      <c r="K356" s="56">
        <v>21130999</v>
      </c>
      <c r="L356" s="64" t="s">
        <v>17236</v>
      </c>
      <c r="M356" s="6" t="str">
        <f>IFERROR(VLOOKUP(Table13[[#This Row],[Số hóa đơn]],'Chi tiết tt Mega gửi'!K:L,2,0),"")</f>
        <v/>
      </c>
      <c r="O356" s="32">
        <f>IF(Table13[[#This Row],[Phân loại]]="Tồn đầu kỳ",Table13[[#This Row],[Tổng giá trị]],0)</f>
        <v>0</v>
      </c>
      <c r="P356" s="7">
        <f>IF(Table13[[#This Row],[Số còn phải thu ĐK]]&lt;&gt;0,0,IF(Table13[[#This Row],[Phân loại]]="Bán hàng",Table13[[#This Row],[Tổng giá trị]],-Table13[[#This Row],[Tổng giá trị]]))</f>
        <v>21130999</v>
      </c>
      <c r="Q356" s="32">
        <f t="shared" si="49"/>
        <v>0</v>
      </c>
      <c r="R356" s="7">
        <f>Table13[[#This Row],[Số còn phải thu ĐK]]+Table13[[#This Row],[Giá Trị HD sau CK]]-Table13[[#This Row],[Số tiền đã thu]]</f>
        <v>21130999</v>
      </c>
      <c r="S356" s="6">
        <f>IF(Table13[[#This Row],[Ngày hóa đơn]]&lt;&gt;"",Table13[[#This Row],[Ngày hóa đơn]],IF(Table13[[#This Row],[Ngày hạch toán]]&lt;&gt;"",Table13[[#This Row],[Ngày hạch toán]],""))</f>
        <v>46044</v>
      </c>
      <c r="T356" s="7"/>
      <c r="U356" s="6">
        <f>IF(Table13[[#This Row],[Ngày tính CN]]="","",S356+T356)</f>
        <v>46044</v>
      </c>
      <c r="V356" s="32">
        <f ca="1">IF(Table13[[#This Row],[Hạn thanh toán]]="","",IF((U356-NOW())&lt;0,0,(U356-NOW())))</f>
        <v>0</v>
      </c>
      <c r="W356" s="32"/>
      <c r="X356" s="32">
        <f t="shared" ca="1" si="50"/>
        <v>250.35975370370579</v>
      </c>
      <c r="Y356" s="2" t="str">
        <f t="shared" ca="1" si="51"/>
        <v>Nợ quá hạn hơn 120 ngày có khả năng mất thanh toán</v>
      </c>
      <c r="Z356" s="42">
        <f t="shared" si="52"/>
        <v>46044</v>
      </c>
      <c r="AA356" s="42" t="str">
        <f t="shared" si="53"/>
        <v/>
      </c>
      <c r="AD356" s="2" t="str">
        <f>VLOOKUP($A356,MA_KH!$A:$Q,MA_KH!O$1,0)</f>
        <v>MEGA</v>
      </c>
      <c r="AE356" s="2" t="str">
        <f>VLOOKUP($A356,MA_KH!$A:$Q,MA_KH!P$1,0)</f>
        <v>CÔNG TY TNHH MM MEGA MARKET (VIỆT NAM)</v>
      </c>
      <c r="AG356" s="91" t="str">
        <f>Table13[[#This Row],[Số hóa đơn]]&amp;Table13[[#This Row],[Tổng giá trị]]</f>
        <v>0000530821130999</v>
      </c>
    </row>
    <row r="357" spans="1:33" ht="25.5" customHeight="1" x14ac:dyDescent="0.2">
      <c r="A357" s="54" t="s">
        <v>16291</v>
      </c>
      <c r="B357" s="54" t="s">
        <v>200</v>
      </c>
      <c r="C357" s="55" t="s">
        <v>16985</v>
      </c>
      <c r="D357" s="54" t="s">
        <v>17105</v>
      </c>
      <c r="E357" s="55">
        <f>IFERROR(VLOOKUP(AG357,Sheet3!B:F,5,0),Table1[[#This Row],[Ngày hạch toán]])</f>
        <v>46044</v>
      </c>
      <c r="F357" s="54" t="s">
        <v>19086</v>
      </c>
      <c r="G357" s="54" t="s">
        <v>17106</v>
      </c>
      <c r="H357" s="56">
        <v>4822200</v>
      </c>
      <c r="I357" s="63">
        <v>0</v>
      </c>
      <c r="J357" s="56">
        <v>385776</v>
      </c>
      <c r="K357" s="56">
        <v>5207976</v>
      </c>
      <c r="L357" s="64" t="s">
        <v>17236</v>
      </c>
      <c r="M357" s="6" t="str">
        <f>IFERROR(VLOOKUP(Table13[[#This Row],[Số hóa đơn]],'Chi tiết tt Mega gửi'!K:L,2,0),"")</f>
        <v/>
      </c>
      <c r="O357" s="32">
        <f>IF(Table13[[#This Row],[Phân loại]]="Tồn đầu kỳ",Table13[[#This Row],[Tổng giá trị]],0)</f>
        <v>0</v>
      </c>
      <c r="P357" s="7">
        <f>IF(Table13[[#This Row],[Số còn phải thu ĐK]]&lt;&gt;0,0,IF(Table13[[#This Row],[Phân loại]]="Bán hàng",Table13[[#This Row],[Tổng giá trị]],-Table13[[#This Row],[Tổng giá trị]]))</f>
        <v>5207976</v>
      </c>
      <c r="Q357" s="32">
        <f t="shared" si="49"/>
        <v>0</v>
      </c>
      <c r="R357" s="7">
        <f>Table13[[#This Row],[Số còn phải thu ĐK]]+Table13[[#This Row],[Giá Trị HD sau CK]]-Table13[[#This Row],[Số tiền đã thu]]</f>
        <v>5207976</v>
      </c>
      <c r="S357" s="6">
        <f>IF(Table13[[#This Row],[Ngày hóa đơn]]&lt;&gt;"",Table13[[#This Row],[Ngày hóa đơn]],IF(Table13[[#This Row],[Ngày hạch toán]]&lt;&gt;"",Table13[[#This Row],[Ngày hạch toán]],""))</f>
        <v>46044</v>
      </c>
      <c r="T357" s="7"/>
      <c r="U357" s="6">
        <f>IF(Table13[[#This Row],[Ngày tính CN]]="","",S357+T357)</f>
        <v>46044</v>
      </c>
      <c r="V357" s="32">
        <f ca="1">IF(Table13[[#This Row],[Hạn thanh toán]]="","",IF((U357-NOW())&lt;0,0,(U357-NOW())))</f>
        <v>0</v>
      </c>
      <c r="W357" s="32"/>
      <c r="X357" s="32">
        <f t="shared" ca="1" si="50"/>
        <v>250.35975370370579</v>
      </c>
      <c r="Y357" s="2" t="str">
        <f t="shared" ca="1" si="51"/>
        <v>Nợ quá hạn hơn 120 ngày có khả năng mất thanh toán</v>
      </c>
      <c r="Z357" s="42">
        <f t="shared" si="52"/>
        <v>46044</v>
      </c>
      <c r="AA357" s="42" t="str">
        <f t="shared" si="53"/>
        <v/>
      </c>
      <c r="AD357" s="2" t="str">
        <f>VLOOKUP($A357,MA_KH!$A:$Q,MA_KH!O$1,0)</f>
        <v>MEGA</v>
      </c>
      <c r="AE357" s="2" t="str">
        <f>VLOOKUP($A357,MA_KH!$A:$Q,MA_KH!P$1,0)</f>
        <v>CÔNG TY TNHH MM MEGA MARKET (VIỆT NAM)</v>
      </c>
      <c r="AG357" s="91" t="str">
        <f>Table13[[#This Row],[Số hóa đơn]]&amp;Table13[[#This Row],[Tổng giá trị]]</f>
        <v>000053095207976</v>
      </c>
    </row>
    <row r="358" spans="1:33" ht="25.5" customHeight="1" x14ac:dyDescent="0.2">
      <c r="A358" s="54" t="s">
        <v>16307</v>
      </c>
      <c r="B358" s="54" t="s">
        <v>202</v>
      </c>
      <c r="C358" s="55" t="s">
        <v>16985</v>
      </c>
      <c r="D358" s="54" t="s">
        <v>17107</v>
      </c>
      <c r="E358" s="55">
        <f>IFERROR(VLOOKUP(AG358,Sheet3!B:F,5,0),Table1[[#This Row],[Ngày hạch toán]])</f>
        <v>46044</v>
      </c>
      <c r="F358" s="54" t="s">
        <v>19087</v>
      </c>
      <c r="G358" s="54" t="s">
        <v>17108</v>
      </c>
      <c r="H358" s="56">
        <v>1928880</v>
      </c>
      <c r="I358" s="63">
        <v>0</v>
      </c>
      <c r="J358" s="56">
        <v>154310</v>
      </c>
      <c r="K358" s="56">
        <v>2083190</v>
      </c>
      <c r="L358" s="64" t="s">
        <v>17236</v>
      </c>
      <c r="M358" s="6" t="str">
        <f>IFERROR(VLOOKUP(Table13[[#This Row],[Số hóa đơn]],'Chi tiết tt Mega gửi'!K:L,2,0),"")</f>
        <v/>
      </c>
      <c r="O358" s="32">
        <f>IF(Table13[[#This Row],[Phân loại]]="Tồn đầu kỳ",Table13[[#This Row],[Tổng giá trị]],0)</f>
        <v>0</v>
      </c>
      <c r="P358" s="7">
        <f>IF(Table13[[#This Row],[Số còn phải thu ĐK]]&lt;&gt;0,0,IF(Table13[[#This Row],[Phân loại]]="Bán hàng",Table13[[#This Row],[Tổng giá trị]],-Table13[[#This Row],[Tổng giá trị]]))</f>
        <v>2083190</v>
      </c>
      <c r="Q358" s="32">
        <f t="shared" si="49"/>
        <v>0</v>
      </c>
      <c r="R358" s="7">
        <f>Table13[[#This Row],[Số còn phải thu ĐK]]+Table13[[#This Row],[Giá Trị HD sau CK]]-Table13[[#This Row],[Số tiền đã thu]]</f>
        <v>2083190</v>
      </c>
      <c r="S358" s="6">
        <f>IF(Table13[[#This Row],[Ngày hóa đơn]]&lt;&gt;"",Table13[[#This Row],[Ngày hóa đơn]],IF(Table13[[#This Row],[Ngày hạch toán]]&lt;&gt;"",Table13[[#This Row],[Ngày hạch toán]],""))</f>
        <v>46044</v>
      </c>
      <c r="T358" s="7"/>
      <c r="U358" s="6">
        <f>IF(Table13[[#This Row],[Ngày tính CN]]="","",S358+T358)</f>
        <v>46044</v>
      </c>
      <c r="V358" s="32">
        <f ca="1">IF(Table13[[#This Row],[Hạn thanh toán]]="","",IF((U358-NOW())&lt;0,0,(U358-NOW())))</f>
        <v>0</v>
      </c>
      <c r="W358" s="32"/>
      <c r="X358" s="32">
        <f t="shared" ca="1" si="50"/>
        <v>250.35975370370579</v>
      </c>
      <c r="Y358" s="2" t="str">
        <f t="shared" ca="1" si="51"/>
        <v>Nợ quá hạn hơn 120 ngày có khả năng mất thanh toán</v>
      </c>
      <c r="Z358" s="42">
        <f t="shared" si="52"/>
        <v>46044</v>
      </c>
      <c r="AA358" s="42" t="str">
        <f t="shared" si="53"/>
        <v/>
      </c>
      <c r="AD358" s="2" t="str">
        <f>VLOOKUP($A358,MA_KH!$A:$Q,MA_KH!O$1,0)</f>
        <v>MEGA</v>
      </c>
      <c r="AE358" s="2" t="str">
        <f>VLOOKUP($A358,MA_KH!$A:$Q,MA_KH!P$1,0)</f>
        <v>CÔNG TY TNHH MM MEGA MARKET (VIỆT NAM)</v>
      </c>
      <c r="AG358" s="91" t="str">
        <f>Table13[[#This Row],[Số hóa đơn]]&amp;Table13[[#This Row],[Tổng giá trị]]</f>
        <v>000053102083190</v>
      </c>
    </row>
    <row r="359" spans="1:33" ht="25.5" customHeight="1" x14ac:dyDescent="0.2">
      <c r="A359" s="54" t="s">
        <v>16307</v>
      </c>
      <c r="B359" s="54" t="s">
        <v>202</v>
      </c>
      <c r="C359" s="55" t="s">
        <v>16985</v>
      </c>
      <c r="D359" s="54" t="s">
        <v>17109</v>
      </c>
      <c r="E359" s="55">
        <f>IFERROR(VLOOKUP(AG359,Sheet3!B:F,5,0),Table1[[#This Row],[Ngày hạch toán]])</f>
        <v>46044</v>
      </c>
      <c r="F359" s="54" t="s">
        <v>19088</v>
      </c>
      <c r="G359" s="54" t="s">
        <v>17110</v>
      </c>
      <c r="H359" s="56">
        <v>746312</v>
      </c>
      <c r="I359" s="63">
        <v>0</v>
      </c>
      <c r="J359" s="56">
        <v>59705</v>
      </c>
      <c r="K359" s="56">
        <v>806017</v>
      </c>
      <c r="L359" s="64" t="s">
        <v>17236</v>
      </c>
      <c r="M359" s="6" t="str">
        <f>IFERROR(VLOOKUP(Table13[[#This Row],[Số hóa đơn]],'Chi tiết tt Mega gửi'!K:L,2,0),"")</f>
        <v/>
      </c>
      <c r="O359" s="32">
        <f>IF(Table13[[#This Row],[Phân loại]]="Tồn đầu kỳ",Table13[[#This Row],[Tổng giá trị]],0)</f>
        <v>0</v>
      </c>
      <c r="P359" s="7">
        <f>IF(Table13[[#This Row],[Số còn phải thu ĐK]]&lt;&gt;0,0,IF(Table13[[#This Row],[Phân loại]]="Bán hàng",Table13[[#This Row],[Tổng giá trị]],-Table13[[#This Row],[Tổng giá trị]]))</f>
        <v>806017</v>
      </c>
      <c r="Q359" s="32">
        <f t="shared" si="49"/>
        <v>0</v>
      </c>
      <c r="R359" s="7">
        <f>Table13[[#This Row],[Số còn phải thu ĐK]]+Table13[[#This Row],[Giá Trị HD sau CK]]-Table13[[#This Row],[Số tiền đã thu]]</f>
        <v>806017</v>
      </c>
      <c r="S359" s="6">
        <f>IF(Table13[[#This Row],[Ngày hóa đơn]]&lt;&gt;"",Table13[[#This Row],[Ngày hóa đơn]],IF(Table13[[#This Row],[Ngày hạch toán]]&lt;&gt;"",Table13[[#This Row],[Ngày hạch toán]],""))</f>
        <v>46044</v>
      </c>
      <c r="T359" s="7"/>
      <c r="U359" s="6">
        <f>IF(Table13[[#This Row],[Ngày tính CN]]="","",S359+T359)</f>
        <v>46044</v>
      </c>
      <c r="V359" s="32">
        <f ca="1">IF(Table13[[#This Row],[Hạn thanh toán]]="","",IF((U359-NOW())&lt;0,0,(U359-NOW())))</f>
        <v>0</v>
      </c>
      <c r="W359" s="32"/>
      <c r="X359" s="32">
        <f t="shared" ca="1" si="50"/>
        <v>250.35975370370579</v>
      </c>
      <c r="Y359" s="2" t="str">
        <f t="shared" ca="1" si="51"/>
        <v>Nợ quá hạn hơn 120 ngày có khả năng mất thanh toán</v>
      </c>
      <c r="Z359" s="42">
        <f t="shared" si="52"/>
        <v>46044</v>
      </c>
      <c r="AA359" s="42" t="str">
        <f t="shared" si="53"/>
        <v/>
      </c>
      <c r="AD359" s="2" t="str">
        <f>VLOOKUP($A359,MA_KH!$A:$Q,MA_KH!O$1,0)</f>
        <v>MEGA</v>
      </c>
      <c r="AE359" s="2" t="str">
        <f>VLOOKUP($A359,MA_KH!$A:$Q,MA_KH!P$1,0)</f>
        <v>CÔNG TY TNHH MM MEGA MARKET (VIỆT NAM)</v>
      </c>
      <c r="AG359" s="91" t="str">
        <f>Table13[[#This Row],[Số hóa đơn]]&amp;Table13[[#This Row],[Tổng giá trị]]</f>
        <v>00006136806017</v>
      </c>
    </row>
    <row r="360" spans="1:33" ht="25.5" customHeight="1" x14ac:dyDescent="0.2">
      <c r="A360" s="54" t="s">
        <v>16307</v>
      </c>
      <c r="B360" s="54" t="s">
        <v>202</v>
      </c>
      <c r="C360" s="55" t="s">
        <v>16985</v>
      </c>
      <c r="D360" s="54" t="s">
        <v>17111</v>
      </c>
      <c r="E360" s="55">
        <f>IFERROR(VLOOKUP(AG360,Sheet3!B:F,5,0),Table1[[#This Row],[Ngày hạch toán]])</f>
        <v>46044</v>
      </c>
      <c r="F360" s="54" t="s">
        <v>19089</v>
      </c>
      <c r="G360" s="54" t="s">
        <v>17112</v>
      </c>
      <c r="H360" s="56">
        <v>1468620</v>
      </c>
      <c r="I360" s="63">
        <v>0</v>
      </c>
      <c r="J360" s="56">
        <v>117490</v>
      </c>
      <c r="K360" s="56">
        <v>1586110</v>
      </c>
      <c r="L360" s="64" t="s">
        <v>17236</v>
      </c>
      <c r="M360" s="6" t="str">
        <f>IFERROR(VLOOKUP(Table13[[#This Row],[Số hóa đơn]],'Chi tiết tt Mega gửi'!K:L,2,0),"")</f>
        <v/>
      </c>
      <c r="O360" s="32">
        <f>IF(Table13[[#This Row],[Phân loại]]="Tồn đầu kỳ",Table13[[#This Row],[Tổng giá trị]],0)</f>
        <v>0</v>
      </c>
      <c r="P360" s="7">
        <f>IF(Table13[[#This Row],[Số còn phải thu ĐK]]&lt;&gt;0,0,IF(Table13[[#This Row],[Phân loại]]="Bán hàng",Table13[[#This Row],[Tổng giá trị]],-Table13[[#This Row],[Tổng giá trị]]))</f>
        <v>1586110</v>
      </c>
      <c r="Q360" s="32">
        <f t="shared" si="49"/>
        <v>0</v>
      </c>
      <c r="R360" s="7">
        <f>Table13[[#This Row],[Số còn phải thu ĐK]]+Table13[[#This Row],[Giá Trị HD sau CK]]-Table13[[#This Row],[Số tiền đã thu]]</f>
        <v>1586110</v>
      </c>
      <c r="S360" s="6">
        <f>IF(Table13[[#This Row],[Ngày hóa đơn]]&lt;&gt;"",Table13[[#This Row],[Ngày hóa đơn]],IF(Table13[[#This Row],[Ngày hạch toán]]&lt;&gt;"",Table13[[#This Row],[Ngày hạch toán]],""))</f>
        <v>46044</v>
      </c>
      <c r="T360" s="7"/>
      <c r="U360" s="6">
        <f>IF(Table13[[#This Row],[Ngày tính CN]]="","",S360+T360)</f>
        <v>46044</v>
      </c>
      <c r="V360" s="32">
        <f ca="1">IF(Table13[[#This Row],[Hạn thanh toán]]="","",IF((U360-NOW())&lt;0,0,(U360-NOW())))</f>
        <v>0</v>
      </c>
      <c r="W360" s="32"/>
      <c r="X360" s="32">
        <f t="shared" ca="1" si="50"/>
        <v>250.35975370370579</v>
      </c>
      <c r="Y360" s="2" t="str">
        <f t="shared" ca="1" si="51"/>
        <v>Nợ quá hạn hơn 120 ngày có khả năng mất thanh toán</v>
      </c>
      <c r="Z360" s="42">
        <f t="shared" si="52"/>
        <v>46044</v>
      </c>
      <c r="AA360" s="42" t="str">
        <f t="shared" si="53"/>
        <v/>
      </c>
      <c r="AD360" s="2" t="str">
        <f>VLOOKUP($A360,MA_KH!$A:$Q,MA_KH!O$1,0)</f>
        <v>MEGA</v>
      </c>
      <c r="AE360" s="2" t="str">
        <f>VLOOKUP($A360,MA_KH!$A:$Q,MA_KH!P$1,0)</f>
        <v>CÔNG TY TNHH MM MEGA MARKET (VIỆT NAM)</v>
      </c>
      <c r="AG360" s="91" t="str">
        <f>Table13[[#This Row],[Số hóa đơn]]&amp;Table13[[#This Row],[Tổng giá trị]]</f>
        <v>000053131586110</v>
      </c>
    </row>
    <row r="361" spans="1:33" ht="25.5" customHeight="1" x14ac:dyDescent="0.2">
      <c r="A361" s="54" t="s">
        <v>16307</v>
      </c>
      <c r="B361" s="54" t="s">
        <v>202</v>
      </c>
      <c r="C361" s="55" t="s">
        <v>16985</v>
      </c>
      <c r="D361" s="54" t="s">
        <v>17113</v>
      </c>
      <c r="E361" s="55">
        <f>IFERROR(VLOOKUP(AG361,Sheet3!B:F,5,0),Table1[[#This Row],[Ngày hạch toán]])</f>
        <v>46044</v>
      </c>
      <c r="F361" s="54" t="s">
        <v>19090</v>
      </c>
      <c r="G361" s="54" t="s">
        <v>17114</v>
      </c>
      <c r="H361" s="56">
        <v>3889900</v>
      </c>
      <c r="I361" s="63">
        <v>0</v>
      </c>
      <c r="J361" s="56">
        <v>311192</v>
      </c>
      <c r="K361" s="56">
        <v>4201092</v>
      </c>
      <c r="L361" s="64" t="s">
        <v>17236</v>
      </c>
      <c r="M361" s="6" t="str">
        <f>IFERROR(VLOOKUP(Table13[[#This Row],[Số hóa đơn]],'Chi tiết tt Mega gửi'!K:L,2,0),"")</f>
        <v/>
      </c>
      <c r="O361" s="32">
        <f>IF(Table13[[#This Row],[Phân loại]]="Tồn đầu kỳ",Table13[[#This Row],[Tổng giá trị]],0)</f>
        <v>0</v>
      </c>
      <c r="P361" s="7">
        <f>IF(Table13[[#This Row],[Số còn phải thu ĐK]]&lt;&gt;0,0,IF(Table13[[#This Row],[Phân loại]]="Bán hàng",Table13[[#This Row],[Tổng giá trị]],-Table13[[#This Row],[Tổng giá trị]]))</f>
        <v>4201092</v>
      </c>
      <c r="Q361" s="32">
        <f t="shared" si="49"/>
        <v>0</v>
      </c>
      <c r="R361" s="7">
        <f>Table13[[#This Row],[Số còn phải thu ĐK]]+Table13[[#This Row],[Giá Trị HD sau CK]]-Table13[[#This Row],[Số tiền đã thu]]</f>
        <v>4201092</v>
      </c>
      <c r="S361" s="6">
        <f>IF(Table13[[#This Row],[Ngày hóa đơn]]&lt;&gt;"",Table13[[#This Row],[Ngày hóa đơn]],IF(Table13[[#This Row],[Ngày hạch toán]]&lt;&gt;"",Table13[[#This Row],[Ngày hạch toán]],""))</f>
        <v>46044</v>
      </c>
      <c r="T361" s="7"/>
      <c r="U361" s="6">
        <f>IF(Table13[[#This Row],[Ngày tính CN]]="","",S361+T361)</f>
        <v>46044</v>
      </c>
      <c r="V361" s="32">
        <f ca="1">IF(Table13[[#This Row],[Hạn thanh toán]]="","",IF((U361-NOW())&lt;0,0,(U361-NOW())))</f>
        <v>0</v>
      </c>
      <c r="W361" s="32"/>
      <c r="X361" s="32">
        <f t="shared" ca="1" si="50"/>
        <v>250.35975370370579</v>
      </c>
      <c r="Y361" s="2" t="str">
        <f t="shared" ca="1" si="51"/>
        <v>Nợ quá hạn hơn 120 ngày có khả năng mất thanh toán</v>
      </c>
      <c r="Z361" s="42">
        <f t="shared" si="52"/>
        <v>46044</v>
      </c>
      <c r="AA361" s="42" t="str">
        <f t="shared" si="53"/>
        <v/>
      </c>
      <c r="AD361" s="2" t="str">
        <f>VLOOKUP($A361,MA_KH!$A:$Q,MA_KH!O$1,0)</f>
        <v>MEGA</v>
      </c>
      <c r="AE361" s="2" t="str">
        <f>VLOOKUP($A361,MA_KH!$A:$Q,MA_KH!P$1,0)</f>
        <v>CÔNG TY TNHH MM MEGA MARKET (VIỆT NAM)</v>
      </c>
      <c r="AG361" s="91" t="str">
        <f>Table13[[#This Row],[Số hóa đơn]]&amp;Table13[[#This Row],[Tổng giá trị]]</f>
        <v>000053144201092</v>
      </c>
    </row>
    <row r="362" spans="1:33" ht="25.5" customHeight="1" x14ac:dyDescent="0.2">
      <c r="A362" s="54" t="s">
        <v>16289</v>
      </c>
      <c r="B362" s="54" t="s">
        <v>296</v>
      </c>
      <c r="C362" s="55" t="s">
        <v>16985</v>
      </c>
      <c r="D362" s="54" t="s">
        <v>17115</v>
      </c>
      <c r="E362" s="55">
        <f>IFERROR(VLOOKUP(AG362,Sheet3!B:F,5,0),Table1[[#This Row],[Ngày hạch toán]])</f>
        <v>46044</v>
      </c>
      <c r="F362" s="54" t="s">
        <v>19091</v>
      </c>
      <c r="G362" s="54" t="s">
        <v>17116</v>
      </c>
      <c r="H362" s="56">
        <v>2371625</v>
      </c>
      <c r="I362" s="63">
        <v>0</v>
      </c>
      <c r="J362" s="56">
        <v>189730</v>
      </c>
      <c r="K362" s="56">
        <v>2561355</v>
      </c>
      <c r="L362" s="64" t="s">
        <v>17236</v>
      </c>
      <c r="M362" s="6" t="str">
        <f>IFERROR(VLOOKUP(Table13[[#This Row],[Số hóa đơn]],'Chi tiết tt Mega gửi'!K:L,2,0),"")</f>
        <v/>
      </c>
      <c r="O362" s="32">
        <f>IF(Table13[[#This Row],[Phân loại]]="Tồn đầu kỳ",Table13[[#This Row],[Tổng giá trị]],0)</f>
        <v>0</v>
      </c>
      <c r="P362" s="7">
        <f>IF(Table13[[#This Row],[Số còn phải thu ĐK]]&lt;&gt;0,0,IF(Table13[[#This Row],[Phân loại]]="Bán hàng",Table13[[#This Row],[Tổng giá trị]],-Table13[[#This Row],[Tổng giá trị]]))</f>
        <v>2561355</v>
      </c>
      <c r="Q362" s="32">
        <f t="shared" si="49"/>
        <v>0</v>
      </c>
      <c r="R362" s="7">
        <f>Table13[[#This Row],[Số còn phải thu ĐK]]+Table13[[#This Row],[Giá Trị HD sau CK]]-Table13[[#This Row],[Số tiền đã thu]]</f>
        <v>2561355</v>
      </c>
      <c r="S362" s="6">
        <f>IF(Table13[[#This Row],[Ngày hóa đơn]]&lt;&gt;"",Table13[[#This Row],[Ngày hóa đơn]],IF(Table13[[#This Row],[Ngày hạch toán]]&lt;&gt;"",Table13[[#This Row],[Ngày hạch toán]],""))</f>
        <v>46044</v>
      </c>
      <c r="T362" s="7"/>
      <c r="U362" s="6">
        <f>IF(Table13[[#This Row],[Ngày tính CN]]="","",S362+T362)</f>
        <v>46044</v>
      </c>
      <c r="V362" s="32">
        <f ca="1">IF(Table13[[#This Row],[Hạn thanh toán]]="","",IF((U362-NOW())&lt;0,0,(U362-NOW())))</f>
        <v>0</v>
      </c>
      <c r="W362" s="32"/>
      <c r="X362" s="32">
        <f t="shared" ca="1" si="50"/>
        <v>250.35975370370579</v>
      </c>
      <c r="Y362" s="2" t="str">
        <f t="shared" ca="1" si="51"/>
        <v>Nợ quá hạn hơn 120 ngày có khả năng mất thanh toán</v>
      </c>
      <c r="Z362" s="42">
        <f t="shared" si="52"/>
        <v>46044</v>
      </c>
      <c r="AA362" s="42" t="str">
        <f t="shared" si="53"/>
        <v/>
      </c>
      <c r="AD362" s="2" t="str">
        <f>VLOOKUP($A362,MA_KH!$A:$Q,MA_KH!O$1,0)</f>
        <v>MEGA</v>
      </c>
      <c r="AE362" s="2" t="str">
        <f>VLOOKUP($A362,MA_KH!$A:$Q,MA_KH!P$1,0)</f>
        <v>CÔNG TY TNHH MM MEGA MARKET (VIỆT NAM)</v>
      </c>
      <c r="AG362" s="91" t="str">
        <f>Table13[[#This Row],[Số hóa đơn]]&amp;Table13[[#This Row],[Tổng giá trị]]</f>
        <v>000053152561355</v>
      </c>
    </row>
    <row r="363" spans="1:33" ht="25.5" customHeight="1" x14ac:dyDescent="0.2">
      <c r="A363" s="54" t="s">
        <v>16296</v>
      </c>
      <c r="B363" s="54" t="s">
        <v>7244</v>
      </c>
      <c r="C363" s="55" t="s">
        <v>16985</v>
      </c>
      <c r="D363" s="54" t="s">
        <v>17117</v>
      </c>
      <c r="E363" s="55">
        <f>IFERROR(VLOOKUP(AG363,Sheet3!B:F,5,0),Table1[[#This Row],[Ngày hạch toán]])</f>
        <v>46044</v>
      </c>
      <c r="F363" s="54" t="s">
        <v>19092</v>
      </c>
      <c r="G363" s="54" t="s">
        <v>17118</v>
      </c>
      <c r="H363" s="56">
        <v>2893320</v>
      </c>
      <c r="I363" s="63">
        <v>0</v>
      </c>
      <c r="J363" s="56">
        <v>231466</v>
      </c>
      <c r="K363" s="56">
        <v>3124786</v>
      </c>
      <c r="L363" s="64" t="s">
        <v>17236</v>
      </c>
      <c r="M363" s="6" t="str">
        <f>IFERROR(VLOOKUP(Table13[[#This Row],[Số hóa đơn]],'Chi tiết tt Mega gửi'!K:L,2,0),"")</f>
        <v/>
      </c>
      <c r="O363" s="32">
        <f>IF(Table13[[#This Row],[Phân loại]]="Tồn đầu kỳ",Table13[[#This Row],[Tổng giá trị]],0)</f>
        <v>0</v>
      </c>
      <c r="P363" s="7">
        <f>IF(Table13[[#This Row],[Số còn phải thu ĐK]]&lt;&gt;0,0,IF(Table13[[#This Row],[Phân loại]]="Bán hàng",Table13[[#This Row],[Tổng giá trị]],-Table13[[#This Row],[Tổng giá trị]]))</f>
        <v>3124786</v>
      </c>
      <c r="Q363" s="32">
        <f t="shared" si="49"/>
        <v>0</v>
      </c>
      <c r="R363" s="7">
        <f>Table13[[#This Row],[Số còn phải thu ĐK]]+Table13[[#This Row],[Giá Trị HD sau CK]]-Table13[[#This Row],[Số tiền đã thu]]</f>
        <v>3124786</v>
      </c>
      <c r="S363" s="6">
        <f>IF(Table13[[#This Row],[Ngày hóa đơn]]&lt;&gt;"",Table13[[#This Row],[Ngày hóa đơn]],IF(Table13[[#This Row],[Ngày hạch toán]]&lt;&gt;"",Table13[[#This Row],[Ngày hạch toán]],""))</f>
        <v>46044</v>
      </c>
      <c r="T363" s="7"/>
      <c r="U363" s="6">
        <f>IF(Table13[[#This Row],[Ngày tính CN]]="","",S363+T363)</f>
        <v>46044</v>
      </c>
      <c r="V363" s="32">
        <f ca="1">IF(Table13[[#This Row],[Hạn thanh toán]]="","",IF((U363-NOW())&lt;0,0,(U363-NOW())))</f>
        <v>0</v>
      </c>
      <c r="W363" s="32"/>
      <c r="X363" s="32">
        <f t="shared" ca="1" si="50"/>
        <v>250.35975370370579</v>
      </c>
      <c r="Y363" s="2" t="str">
        <f t="shared" ca="1" si="51"/>
        <v>Nợ quá hạn hơn 120 ngày có khả năng mất thanh toán</v>
      </c>
      <c r="Z363" s="42">
        <f t="shared" si="52"/>
        <v>46044</v>
      </c>
      <c r="AA363" s="42" t="str">
        <f t="shared" si="53"/>
        <v/>
      </c>
      <c r="AD363" s="2" t="str">
        <f>VLOOKUP($A363,MA_KH!$A:$Q,MA_KH!O$1,0)</f>
        <v>MEGA</v>
      </c>
      <c r="AE363" s="2" t="str">
        <f>VLOOKUP($A363,MA_KH!$A:$Q,MA_KH!P$1,0)</f>
        <v>CÔNG TY TNHH MM MEGA MARKET (VIỆT NAM)</v>
      </c>
      <c r="AG363" s="91" t="str">
        <f>Table13[[#This Row],[Số hóa đơn]]&amp;Table13[[#This Row],[Tổng giá trị]]</f>
        <v>000053163124786</v>
      </c>
    </row>
    <row r="364" spans="1:33" ht="25.5" customHeight="1" x14ac:dyDescent="0.2">
      <c r="A364" s="54" t="s">
        <v>16296</v>
      </c>
      <c r="B364" s="54" t="s">
        <v>7244</v>
      </c>
      <c r="C364" s="55" t="s">
        <v>16985</v>
      </c>
      <c r="D364" s="54" t="s">
        <v>17119</v>
      </c>
      <c r="E364" s="55">
        <f>IFERROR(VLOOKUP(AG364,Sheet3!B:F,5,0),Table1[[#This Row],[Ngày hạch toán]])</f>
        <v>46044</v>
      </c>
      <c r="F364" s="54" t="s">
        <v>19093</v>
      </c>
      <c r="G364" s="54" t="s">
        <v>17120</v>
      </c>
      <c r="H364" s="56">
        <v>948650</v>
      </c>
      <c r="I364" s="63">
        <v>0</v>
      </c>
      <c r="J364" s="56">
        <v>75892</v>
      </c>
      <c r="K364" s="56">
        <v>1024542</v>
      </c>
      <c r="L364" s="64" t="s">
        <v>17236</v>
      </c>
      <c r="M364" s="6" t="str">
        <f>IFERROR(VLOOKUP(Table13[[#This Row],[Số hóa đơn]],'Chi tiết tt Mega gửi'!K:L,2,0),"")</f>
        <v/>
      </c>
      <c r="O364" s="32">
        <f>IF(Table13[[#This Row],[Phân loại]]="Tồn đầu kỳ",Table13[[#This Row],[Tổng giá trị]],0)</f>
        <v>0</v>
      </c>
      <c r="P364" s="7">
        <f>IF(Table13[[#This Row],[Số còn phải thu ĐK]]&lt;&gt;0,0,IF(Table13[[#This Row],[Phân loại]]="Bán hàng",Table13[[#This Row],[Tổng giá trị]],-Table13[[#This Row],[Tổng giá trị]]))</f>
        <v>1024542</v>
      </c>
      <c r="Q364" s="32">
        <f t="shared" si="49"/>
        <v>0</v>
      </c>
      <c r="R364" s="7">
        <f>Table13[[#This Row],[Số còn phải thu ĐK]]+Table13[[#This Row],[Giá Trị HD sau CK]]-Table13[[#This Row],[Số tiền đã thu]]</f>
        <v>1024542</v>
      </c>
      <c r="S364" s="6">
        <f>IF(Table13[[#This Row],[Ngày hóa đơn]]&lt;&gt;"",Table13[[#This Row],[Ngày hóa đơn]],IF(Table13[[#This Row],[Ngày hạch toán]]&lt;&gt;"",Table13[[#This Row],[Ngày hạch toán]],""))</f>
        <v>46044</v>
      </c>
      <c r="T364" s="7"/>
      <c r="U364" s="6">
        <f>IF(Table13[[#This Row],[Ngày tính CN]]="","",S364+T364)</f>
        <v>46044</v>
      </c>
      <c r="V364" s="32">
        <f ca="1">IF(Table13[[#This Row],[Hạn thanh toán]]="","",IF((U364-NOW())&lt;0,0,(U364-NOW())))</f>
        <v>0</v>
      </c>
      <c r="W364" s="32"/>
      <c r="X364" s="32">
        <f t="shared" ca="1" si="50"/>
        <v>250.35975370370579</v>
      </c>
      <c r="Y364" s="2" t="str">
        <f t="shared" ca="1" si="51"/>
        <v>Nợ quá hạn hơn 120 ngày có khả năng mất thanh toán</v>
      </c>
      <c r="Z364" s="42">
        <f t="shared" si="52"/>
        <v>46044</v>
      </c>
      <c r="AA364" s="42" t="str">
        <f t="shared" si="53"/>
        <v/>
      </c>
      <c r="AD364" s="2" t="str">
        <f>VLOOKUP($A364,MA_KH!$A:$Q,MA_KH!O$1,0)</f>
        <v>MEGA</v>
      </c>
      <c r="AE364" s="2" t="str">
        <f>VLOOKUP($A364,MA_KH!$A:$Q,MA_KH!P$1,0)</f>
        <v>CÔNG TY TNHH MM MEGA MARKET (VIỆT NAM)</v>
      </c>
      <c r="AG364" s="91" t="str">
        <f>Table13[[#This Row],[Số hóa đơn]]&amp;Table13[[#This Row],[Tổng giá trị]]</f>
        <v>000053171024542</v>
      </c>
    </row>
    <row r="365" spans="1:33" ht="25.5" customHeight="1" x14ac:dyDescent="0.2">
      <c r="A365" s="54" t="s">
        <v>16296</v>
      </c>
      <c r="B365" s="54" t="s">
        <v>7244</v>
      </c>
      <c r="C365" s="55" t="s">
        <v>16985</v>
      </c>
      <c r="D365" s="54" t="s">
        <v>17121</v>
      </c>
      <c r="E365" s="55">
        <f>IFERROR(VLOOKUP(AG365,Sheet3!B:F,5,0),Table1[[#This Row],[Ngày hạch toán]])</f>
        <v>46044</v>
      </c>
      <c r="F365" s="54" t="s">
        <v>19094</v>
      </c>
      <c r="G365" s="54" t="s">
        <v>17122</v>
      </c>
      <c r="H365" s="56">
        <v>19190910</v>
      </c>
      <c r="I365" s="63">
        <v>0</v>
      </c>
      <c r="J365" s="56">
        <v>1535273</v>
      </c>
      <c r="K365" s="56">
        <v>20726183</v>
      </c>
      <c r="L365" s="64" t="s">
        <v>17236</v>
      </c>
      <c r="M365" s="6" t="str">
        <f>IFERROR(VLOOKUP(Table13[[#This Row],[Số hóa đơn]],'Chi tiết tt Mega gửi'!K:L,2,0),"")</f>
        <v/>
      </c>
      <c r="O365" s="32">
        <f>IF(Table13[[#This Row],[Phân loại]]="Tồn đầu kỳ",Table13[[#This Row],[Tổng giá trị]],0)</f>
        <v>0</v>
      </c>
      <c r="P365" s="7">
        <f>IF(Table13[[#This Row],[Số còn phải thu ĐK]]&lt;&gt;0,0,IF(Table13[[#This Row],[Phân loại]]="Bán hàng",Table13[[#This Row],[Tổng giá trị]],-Table13[[#This Row],[Tổng giá trị]]))</f>
        <v>20726183</v>
      </c>
      <c r="Q365" s="32">
        <f t="shared" si="49"/>
        <v>0</v>
      </c>
      <c r="R365" s="7">
        <f>Table13[[#This Row],[Số còn phải thu ĐK]]+Table13[[#This Row],[Giá Trị HD sau CK]]-Table13[[#This Row],[Số tiền đã thu]]</f>
        <v>20726183</v>
      </c>
      <c r="S365" s="6">
        <f>IF(Table13[[#This Row],[Ngày hóa đơn]]&lt;&gt;"",Table13[[#This Row],[Ngày hóa đơn]],IF(Table13[[#This Row],[Ngày hạch toán]]&lt;&gt;"",Table13[[#This Row],[Ngày hạch toán]],""))</f>
        <v>46044</v>
      </c>
      <c r="T365" s="7"/>
      <c r="U365" s="6">
        <f>IF(Table13[[#This Row],[Ngày tính CN]]="","",S365+T365)</f>
        <v>46044</v>
      </c>
      <c r="V365" s="32">
        <f ca="1">IF(Table13[[#This Row],[Hạn thanh toán]]="","",IF((U365-NOW())&lt;0,0,(U365-NOW())))</f>
        <v>0</v>
      </c>
      <c r="W365" s="32"/>
      <c r="X365" s="32">
        <f t="shared" ca="1" si="50"/>
        <v>250.35975370370579</v>
      </c>
      <c r="Y365" s="2" t="str">
        <f t="shared" ca="1" si="51"/>
        <v>Nợ quá hạn hơn 120 ngày có khả năng mất thanh toán</v>
      </c>
      <c r="Z365" s="42">
        <f t="shared" si="52"/>
        <v>46044</v>
      </c>
      <c r="AA365" s="42" t="str">
        <f t="shared" si="53"/>
        <v/>
      </c>
      <c r="AD365" s="2" t="str">
        <f>VLOOKUP($A365,MA_KH!$A:$Q,MA_KH!O$1,0)</f>
        <v>MEGA</v>
      </c>
      <c r="AE365" s="2" t="str">
        <f>VLOOKUP($A365,MA_KH!$A:$Q,MA_KH!P$1,0)</f>
        <v>CÔNG TY TNHH MM MEGA MARKET (VIỆT NAM)</v>
      </c>
      <c r="AG365" s="91" t="str">
        <f>Table13[[#This Row],[Số hóa đơn]]&amp;Table13[[#This Row],[Tổng giá trị]]</f>
        <v>0000531820726183</v>
      </c>
    </row>
    <row r="366" spans="1:33" ht="25.5" customHeight="1" x14ac:dyDescent="0.2">
      <c r="A366" s="54" t="s">
        <v>16303</v>
      </c>
      <c r="B366" s="54" t="s">
        <v>102</v>
      </c>
      <c r="C366" s="55" t="s">
        <v>16985</v>
      </c>
      <c r="D366" s="54" t="s">
        <v>17123</v>
      </c>
      <c r="E366" s="55">
        <f>IFERROR(VLOOKUP(AG366,Sheet3!B:F,5,0),Table1[[#This Row],[Ngày hạch toán]])</f>
        <v>46044</v>
      </c>
      <c r="F366" s="54" t="s">
        <v>19095</v>
      </c>
      <c r="G366" s="54" t="s">
        <v>17124</v>
      </c>
      <c r="H366" s="56">
        <v>3953000</v>
      </c>
      <c r="I366" s="63">
        <v>0</v>
      </c>
      <c r="J366" s="56">
        <v>316240</v>
      </c>
      <c r="K366" s="56">
        <v>4269240</v>
      </c>
      <c r="L366" s="64" t="s">
        <v>17236</v>
      </c>
      <c r="M366" s="6" t="str">
        <f>IFERROR(VLOOKUP(Table13[[#This Row],[Số hóa đơn]],'Chi tiết tt Mega gửi'!K:L,2,0),"")</f>
        <v/>
      </c>
      <c r="O366" s="32">
        <f>IF(Table13[[#This Row],[Phân loại]]="Tồn đầu kỳ",Table13[[#This Row],[Tổng giá trị]],0)</f>
        <v>0</v>
      </c>
      <c r="P366" s="7">
        <f>IF(Table13[[#This Row],[Số còn phải thu ĐK]]&lt;&gt;0,0,IF(Table13[[#This Row],[Phân loại]]="Bán hàng",Table13[[#This Row],[Tổng giá trị]],-Table13[[#This Row],[Tổng giá trị]]))</f>
        <v>4269240</v>
      </c>
      <c r="Q366" s="32">
        <f t="shared" si="49"/>
        <v>0</v>
      </c>
      <c r="R366" s="7">
        <f>Table13[[#This Row],[Số còn phải thu ĐK]]+Table13[[#This Row],[Giá Trị HD sau CK]]-Table13[[#This Row],[Số tiền đã thu]]</f>
        <v>4269240</v>
      </c>
      <c r="S366" s="6">
        <f>IF(Table13[[#This Row],[Ngày hóa đơn]]&lt;&gt;"",Table13[[#This Row],[Ngày hóa đơn]],IF(Table13[[#This Row],[Ngày hạch toán]]&lt;&gt;"",Table13[[#This Row],[Ngày hạch toán]],""))</f>
        <v>46044</v>
      </c>
      <c r="T366" s="7"/>
      <c r="U366" s="6">
        <f>IF(Table13[[#This Row],[Ngày tính CN]]="","",S366+T366)</f>
        <v>46044</v>
      </c>
      <c r="V366" s="32">
        <f ca="1">IF(Table13[[#This Row],[Hạn thanh toán]]="","",IF((U366-NOW())&lt;0,0,(U366-NOW())))</f>
        <v>0</v>
      </c>
      <c r="W366" s="32"/>
      <c r="X366" s="32">
        <f t="shared" ca="1" si="50"/>
        <v>250.35975370370579</v>
      </c>
      <c r="Y366" s="2" t="str">
        <f t="shared" ca="1" si="51"/>
        <v>Nợ quá hạn hơn 120 ngày có khả năng mất thanh toán</v>
      </c>
      <c r="Z366" s="42">
        <f t="shared" si="52"/>
        <v>46044</v>
      </c>
      <c r="AA366" s="42" t="str">
        <f t="shared" si="53"/>
        <v/>
      </c>
      <c r="AD366" s="2" t="str">
        <f>VLOOKUP($A366,MA_KH!$A:$Q,MA_KH!O$1,0)</f>
        <v>MEGA</v>
      </c>
      <c r="AE366" s="2" t="str">
        <f>VLOOKUP($A366,MA_KH!$A:$Q,MA_KH!P$1,0)</f>
        <v>CÔNG TY TNHH MM MEGA MARKET (VIỆT NAM)</v>
      </c>
      <c r="AG366" s="91" t="str">
        <f>Table13[[#This Row],[Số hóa đơn]]&amp;Table13[[#This Row],[Tổng giá trị]]</f>
        <v>000067324269240</v>
      </c>
    </row>
    <row r="367" spans="1:33" ht="25.5" customHeight="1" x14ac:dyDescent="0.2">
      <c r="A367" s="54" t="s">
        <v>16298</v>
      </c>
      <c r="B367" s="54" t="s">
        <v>7235</v>
      </c>
      <c r="C367" s="55" t="s">
        <v>17034</v>
      </c>
      <c r="D367" s="54" t="s">
        <v>17029</v>
      </c>
      <c r="E367" s="55">
        <f>IFERROR(VLOOKUP(AG367,Sheet3!B:F,5,0),Table1[[#This Row],[Ngày hạch toán]])</f>
        <v>46046</v>
      </c>
      <c r="F367" s="54" t="s">
        <v>19096</v>
      </c>
      <c r="G367" s="54" t="s">
        <v>17125</v>
      </c>
      <c r="H367" s="56">
        <v>9328900</v>
      </c>
      <c r="I367" s="63">
        <v>0</v>
      </c>
      <c r="J367" s="56">
        <v>746312</v>
      </c>
      <c r="K367" s="56">
        <v>10075212</v>
      </c>
      <c r="L367" s="64" t="s">
        <v>17236</v>
      </c>
      <c r="M367" s="6" t="str">
        <f>IFERROR(VLOOKUP(Table13[[#This Row],[Số hóa đơn]],'Chi tiết tt Mega gửi'!K:L,2,0),"")</f>
        <v/>
      </c>
      <c r="O367" s="32">
        <f>IF(Table13[[#This Row],[Phân loại]]="Tồn đầu kỳ",Table13[[#This Row],[Tổng giá trị]],0)</f>
        <v>0</v>
      </c>
      <c r="P367" s="7">
        <f>IF(Table13[[#This Row],[Số còn phải thu ĐK]]&lt;&gt;0,0,IF(Table13[[#This Row],[Phân loại]]="Bán hàng",Table13[[#This Row],[Tổng giá trị]],-Table13[[#This Row],[Tổng giá trị]]))</f>
        <v>10075212</v>
      </c>
      <c r="Q367" s="32">
        <f t="shared" si="49"/>
        <v>0</v>
      </c>
      <c r="R367" s="7">
        <f>Table13[[#This Row],[Số còn phải thu ĐK]]+Table13[[#This Row],[Giá Trị HD sau CK]]-Table13[[#This Row],[Số tiền đã thu]]</f>
        <v>10075212</v>
      </c>
      <c r="S367" s="6">
        <f>IF(Table13[[#This Row],[Ngày hóa đơn]]&lt;&gt;"",Table13[[#This Row],[Ngày hóa đơn]],IF(Table13[[#This Row],[Ngày hạch toán]]&lt;&gt;"",Table13[[#This Row],[Ngày hạch toán]],""))</f>
        <v>46046</v>
      </c>
      <c r="T367" s="7"/>
      <c r="U367" s="6">
        <f>IF(Table13[[#This Row],[Ngày tính CN]]="","",S367+T367)</f>
        <v>46046</v>
      </c>
      <c r="V367" s="32">
        <f ca="1">IF(Table13[[#This Row],[Hạn thanh toán]]="","",IF((U367-NOW())&lt;0,0,(U367-NOW())))</f>
        <v>0</v>
      </c>
      <c r="W367" s="32"/>
      <c r="X367" s="32">
        <f t="shared" ca="1" si="50"/>
        <v>248.35975370370579</v>
      </c>
      <c r="Y367" s="2" t="str">
        <f t="shared" ca="1" si="51"/>
        <v>Nợ quá hạn hơn 120 ngày có khả năng mất thanh toán</v>
      </c>
      <c r="Z367" s="42">
        <f t="shared" si="52"/>
        <v>46046</v>
      </c>
      <c r="AA367" s="42" t="str">
        <f t="shared" si="53"/>
        <v/>
      </c>
      <c r="AD367" s="2" t="str">
        <f>VLOOKUP($A367,MA_KH!$A:$Q,MA_KH!O$1,0)</f>
        <v>MEGA</v>
      </c>
      <c r="AE367" s="2" t="str">
        <f>VLOOKUP($A367,MA_KH!$A:$Q,MA_KH!P$1,0)</f>
        <v>CÔNG TY TNHH MM MEGA MARKET (VIỆT NAM)</v>
      </c>
      <c r="AG367" s="91" t="str">
        <f>Table13[[#This Row],[Số hóa đơn]]&amp;Table13[[#This Row],[Tổng giá trị]]</f>
        <v>0000613210075212</v>
      </c>
    </row>
    <row r="368" spans="1:33" ht="25.5" customHeight="1" x14ac:dyDescent="0.2">
      <c r="A368" s="54" t="s">
        <v>16298</v>
      </c>
      <c r="B368" s="54" t="s">
        <v>7235</v>
      </c>
      <c r="C368" s="55" t="s">
        <v>17034</v>
      </c>
      <c r="D368" s="54" t="s">
        <v>17126</v>
      </c>
      <c r="E368" s="55">
        <f>IFERROR(VLOOKUP(AG368,Sheet3!B:F,5,0),Table1[[#This Row],[Ngày hạch toán]])</f>
        <v>46046</v>
      </c>
      <c r="F368" s="54" t="s">
        <v>19097</v>
      </c>
      <c r="G368" s="54" t="s">
        <v>17127</v>
      </c>
      <c r="H368" s="56">
        <v>17100900</v>
      </c>
      <c r="I368" s="63">
        <v>0</v>
      </c>
      <c r="J368" s="56">
        <v>1368072</v>
      </c>
      <c r="K368" s="56">
        <v>18468972</v>
      </c>
      <c r="L368" s="64" t="s">
        <v>17236</v>
      </c>
      <c r="M368" s="6" t="str">
        <f>IFERROR(VLOOKUP(Table13[[#This Row],[Số hóa đơn]],'Chi tiết tt Mega gửi'!K:L,2,0),"")</f>
        <v/>
      </c>
      <c r="O368" s="32">
        <f>IF(Table13[[#This Row],[Phân loại]]="Tồn đầu kỳ",Table13[[#This Row],[Tổng giá trị]],0)</f>
        <v>0</v>
      </c>
      <c r="P368" s="7">
        <f>IF(Table13[[#This Row],[Số còn phải thu ĐK]]&lt;&gt;0,0,IF(Table13[[#This Row],[Phân loại]]="Bán hàng",Table13[[#This Row],[Tổng giá trị]],-Table13[[#This Row],[Tổng giá trị]]))</f>
        <v>18468972</v>
      </c>
      <c r="Q368" s="32">
        <f t="shared" si="49"/>
        <v>0</v>
      </c>
      <c r="R368" s="7">
        <f>Table13[[#This Row],[Số còn phải thu ĐK]]+Table13[[#This Row],[Giá Trị HD sau CK]]-Table13[[#This Row],[Số tiền đã thu]]</f>
        <v>18468972</v>
      </c>
      <c r="S368" s="6">
        <f>IF(Table13[[#This Row],[Ngày hóa đơn]]&lt;&gt;"",Table13[[#This Row],[Ngày hóa đơn]],IF(Table13[[#This Row],[Ngày hạch toán]]&lt;&gt;"",Table13[[#This Row],[Ngày hạch toán]],""))</f>
        <v>46046</v>
      </c>
      <c r="T368" s="7"/>
      <c r="U368" s="6">
        <f>IF(Table13[[#This Row],[Ngày tính CN]]="","",S368+T368)</f>
        <v>46046</v>
      </c>
      <c r="V368" s="32">
        <f ca="1">IF(Table13[[#This Row],[Hạn thanh toán]]="","",IF((U368-NOW())&lt;0,0,(U368-NOW())))</f>
        <v>0</v>
      </c>
      <c r="W368" s="32"/>
      <c r="X368" s="32">
        <f t="shared" ca="1" si="50"/>
        <v>248.35975370370579</v>
      </c>
      <c r="Y368" s="2" t="str">
        <f t="shared" ca="1" si="51"/>
        <v>Nợ quá hạn hơn 120 ngày có khả năng mất thanh toán</v>
      </c>
      <c r="Z368" s="42">
        <f t="shared" si="52"/>
        <v>46046</v>
      </c>
      <c r="AA368" s="42" t="str">
        <f t="shared" si="53"/>
        <v/>
      </c>
      <c r="AD368" s="2" t="str">
        <f>VLOOKUP($A368,MA_KH!$A:$Q,MA_KH!O$1,0)</f>
        <v>MEGA</v>
      </c>
      <c r="AE368" s="2" t="str">
        <f>VLOOKUP($A368,MA_KH!$A:$Q,MA_KH!P$1,0)</f>
        <v>CÔNG TY TNHH MM MEGA MARKET (VIỆT NAM)</v>
      </c>
      <c r="AG368" s="91" t="str">
        <f>Table13[[#This Row],[Số hóa đơn]]&amp;Table13[[#This Row],[Tổng giá trị]]</f>
        <v>0000613418468972</v>
      </c>
    </row>
    <row r="369" spans="1:33" ht="25.5" customHeight="1" x14ac:dyDescent="0.2">
      <c r="A369" s="54" t="s">
        <v>16298</v>
      </c>
      <c r="B369" s="54" t="s">
        <v>7235</v>
      </c>
      <c r="C369" s="55" t="s">
        <v>17034</v>
      </c>
      <c r="D369" s="54" t="s">
        <v>17128</v>
      </c>
      <c r="E369" s="55">
        <f>IFERROR(VLOOKUP(AG369,Sheet3!B:F,5,0),Table1[[#This Row],[Ngày hạch toán]])</f>
        <v>46046</v>
      </c>
      <c r="F369" s="54" t="s">
        <v>19098</v>
      </c>
      <c r="G369" s="54" t="s">
        <v>17129</v>
      </c>
      <c r="H369" s="56">
        <v>5235450</v>
      </c>
      <c r="I369" s="63">
        <v>0</v>
      </c>
      <c r="J369" s="56">
        <v>418836</v>
      </c>
      <c r="K369" s="56">
        <v>5654286</v>
      </c>
      <c r="L369" s="64" t="s">
        <v>17236</v>
      </c>
      <c r="M369" s="6" t="str">
        <f>IFERROR(VLOOKUP(Table13[[#This Row],[Số hóa đơn]],'Chi tiết tt Mega gửi'!K:L,2,0),"")</f>
        <v/>
      </c>
      <c r="O369" s="32">
        <f>IF(Table13[[#This Row],[Phân loại]]="Tồn đầu kỳ",Table13[[#This Row],[Tổng giá trị]],0)</f>
        <v>0</v>
      </c>
      <c r="P369" s="7">
        <f>IF(Table13[[#This Row],[Số còn phải thu ĐK]]&lt;&gt;0,0,IF(Table13[[#This Row],[Phân loại]]="Bán hàng",Table13[[#This Row],[Tổng giá trị]],-Table13[[#This Row],[Tổng giá trị]]))</f>
        <v>5654286</v>
      </c>
      <c r="Q369" s="32">
        <f t="shared" si="49"/>
        <v>0</v>
      </c>
      <c r="R369" s="7">
        <f>Table13[[#This Row],[Số còn phải thu ĐK]]+Table13[[#This Row],[Giá Trị HD sau CK]]-Table13[[#This Row],[Số tiền đã thu]]</f>
        <v>5654286</v>
      </c>
      <c r="S369" s="6">
        <f>IF(Table13[[#This Row],[Ngày hóa đơn]]&lt;&gt;"",Table13[[#This Row],[Ngày hóa đơn]],IF(Table13[[#This Row],[Ngày hạch toán]]&lt;&gt;"",Table13[[#This Row],[Ngày hạch toán]],""))</f>
        <v>46046</v>
      </c>
      <c r="T369" s="7"/>
      <c r="U369" s="6">
        <f>IF(Table13[[#This Row],[Ngày tính CN]]="","",S369+T369)</f>
        <v>46046</v>
      </c>
      <c r="V369" s="32">
        <f ca="1">IF(Table13[[#This Row],[Hạn thanh toán]]="","",IF((U369-NOW())&lt;0,0,(U369-NOW())))</f>
        <v>0</v>
      </c>
      <c r="W369" s="32"/>
      <c r="X369" s="32">
        <f t="shared" ca="1" si="50"/>
        <v>248.35975370370579</v>
      </c>
      <c r="Y369" s="2" t="str">
        <f t="shared" ca="1" si="51"/>
        <v>Nợ quá hạn hơn 120 ngày có khả năng mất thanh toán</v>
      </c>
      <c r="Z369" s="42">
        <f t="shared" si="52"/>
        <v>46046</v>
      </c>
      <c r="AA369" s="42" t="str">
        <f t="shared" si="53"/>
        <v/>
      </c>
      <c r="AD369" s="2" t="str">
        <f>VLOOKUP($A369,MA_KH!$A:$Q,MA_KH!O$1,0)</f>
        <v>MEGA</v>
      </c>
      <c r="AE369" s="2" t="str">
        <f>VLOOKUP($A369,MA_KH!$A:$Q,MA_KH!P$1,0)</f>
        <v>CÔNG TY TNHH MM MEGA MARKET (VIỆT NAM)</v>
      </c>
      <c r="AG369" s="91" t="str">
        <f>Table13[[#This Row],[Số hóa đơn]]&amp;Table13[[#This Row],[Tổng giá trị]]</f>
        <v>000061355654286</v>
      </c>
    </row>
    <row r="370" spans="1:33" ht="25.5" customHeight="1" x14ac:dyDescent="0.2">
      <c r="A370" s="54" t="s">
        <v>16303</v>
      </c>
      <c r="B370" s="54" t="s">
        <v>102</v>
      </c>
      <c r="C370" s="55" t="s">
        <v>17034</v>
      </c>
      <c r="D370" s="54" t="s">
        <v>17130</v>
      </c>
      <c r="E370" s="55">
        <f>IFERROR(VLOOKUP(AG370,Sheet3!B:F,5,0),Table1[[#This Row],[Ngày hạch toán]])</f>
        <v>46046</v>
      </c>
      <c r="F370" s="54" t="s">
        <v>19099</v>
      </c>
      <c r="G370" s="54" t="s">
        <v>17132</v>
      </c>
      <c r="H370" s="56">
        <v>9328900</v>
      </c>
      <c r="I370" s="63">
        <v>0</v>
      </c>
      <c r="J370" s="56">
        <v>746312</v>
      </c>
      <c r="K370" s="56">
        <v>10075212</v>
      </c>
      <c r="L370" s="64" t="s">
        <v>17236</v>
      </c>
      <c r="M370" s="6" t="str">
        <f>IFERROR(VLOOKUP(Table13[[#This Row],[Số hóa đơn]],'Chi tiết tt Mega gửi'!K:L,2,0),"")</f>
        <v/>
      </c>
      <c r="O370" s="32">
        <f>IF(Table13[[#This Row],[Phân loại]]="Tồn đầu kỳ",Table13[[#This Row],[Tổng giá trị]],0)</f>
        <v>0</v>
      </c>
      <c r="P370" s="7">
        <f>IF(Table13[[#This Row],[Số còn phải thu ĐK]]&lt;&gt;0,0,IF(Table13[[#This Row],[Phân loại]]="Bán hàng",Table13[[#This Row],[Tổng giá trị]],-Table13[[#This Row],[Tổng giá trị]]))</f>
        <v>10075212</v>
      </c>
      <c r="Q370" s="32">
        <f t="shared" si="49"/>
        <v>0</v>
      </c>
      <c r="R370" s="7">
        <f>Table13[[#This Row],[Số còn phải thu ĐK]]+Table13[[#This Row],[Giá Trị HD sau CK]]-Table13[[#This Row],[Số tiền đã thu]]</f>
        <v>10075212</v>
      </c>
      <c r="S370" s="6">
        <f>IF(Table13[[#This Row],[Ngày hóa đơn]]&lt;&gt;"",Table13[[#This Row],[Ngày hóa đơn]],IF(Table13[[#This Row],[Ngày hạch toán]]&lt;&gt;"",Table13[[#This Row],[Ngày hạch toán]],""))</f>
        <v>46046</v>
      </c>
      <c r="T370" s="7"/>
      <c r="U370" s="6">
        <f>IF(Table13[[#This Row],[Ngày tính CN]]="","",S370+T370)</f>
        <v>46046</v>
      </c>
      <c r="V370" s="32">
        <f ca="1">IF(Table13[[#This Row],[Hạn thanh toán]]="","",IF((U370-NOW())&lt;0,0,(U370-NOW())))</f>
        <v>0</v>
      </c>
      <c r="W370" s="32"/>
      <c r="X370" s="32">
        <f t="shared" ca="1" si="50"/>
        <v>248.35975370370579</v>
      </c>
      <c r="Y370" s="2" t="str">
        <f t="shared" ca="1" si="51"/>
        <v>Nợ quá hạn hơn 120 ngày có khả năng mất thanh toán</v>
      </c>
      <c r="Z370" s="42">
        <f t="shared" si="52"/>
        <v>46046</v>
      </c>
      <c r="AA370" s="42" t="str">
        <f t="shared" si="53"/>
        <v/>
      </c>
      <c r="AD370" s="2" t="str">
        <f>VLOOKUP($A370,MA_KH!$A:$Q,MA_KH!O$1,0)</f>
        <v>MEGA</v>
      </c>
      <c r="AE370" s="2" t="str">
        <f>VLOOKUP($A370,MA_KH!$A:$Q,MA_KH!P$1,0)</f>
        <v>CÔNG TY TNHH MM MEGA MARKET (VIỆT NAM)</v>
      </c>
      <c r="AG370" s="91" t="str">
        <f>Table13[[#This Row],[Số hóa đơn]]&amp;Table13[[#This Row],[Tổng giá trị]]</f>
        <v>0000728510075212</v>
      </c>
    </row>
    <row r="371" spans="1:33" ht="25.5" customHeight="1" x14ac:dyDescent="0.2">
      <c r="A371" s="54" t="s">
        <v>16303</v>
      </c>
      <c r="B371" s="54" t="s">
        <v>102</v>
      </c>
      <c r="C371" s="55" t="s">
        <v>17034</v>
      </c>
      <c r="D371" s="54" t="s">
        <v>17133</v>
      </c>
      <c r="E371" s="55">
        <f>IFERROR(VLOOKUP(AG371,Sheet3!B:F,5,0),Table1[[#This Row],[Ngày hạch toán]])</f>
        <v>46046</v>
      </c>
      <c r="F371" s="54" t="s">
        <v>19100</v>
      </c>
      <c r="G371" s="54" t="s">
        <v>17134</v>
      </c>
      <c r="H371" s="56">
        <v>2540000</v>
      </c>
      <c r="I371" s="63">
        <v>0</v>
      </c>
      <c r="J371" s="56">
        <v>203200</v>
      </c>
      <c r="K371" s="56">
        <v>2743200</v>
      </c>
      <c r="L371" s="64" t="s">
        <v>17236</v>
      </c>
      <c r="M371" s="6" t="str">
        <f>IFERROR(VLOOKUP(Table13[[#This Row],[Số hóa đơn]],'Chi tiết tt Mega gửi'!K:L,2,0),"")</f>
        <v/>
      </c>
      <c r="O371" s="32">
        <f>IF(Table13[[#This Row],[Phân loại]]="Tồn đầu kỳ",Table13[[#This Row],[Tổng giá trị]],0)</f>
        <v>0</v>
      </c>
      <c r="P371" s="7">
        <f>IF(Table13[[#This Row],[Số còn phải thu ĐK]]&lt;&gt;0,0,IF(Table13[[#This Row],[Phân loại]]="Bán hàng",Table13[[#This Row],[Tổng giá trị]],-Table13[[#This Row],[Tổng giá trị]]))</f>
        <v>2743200</v>
      </c>
      <c r="Q371" s="32">
        <f t="shared" si="49"/>
        <v>0</v>
      </c>
      <c r="R371" s="7">
        <f>Table13[[#This Row],[Số còn phải thu ĐK]]+Table13[[#This Row],[Giá Trị HD sau CK]]-Table13[[#This Row],[Số tiền đã thu]]</f>
        <v>2743200</v>
      </c>
      <c r="S371" s="6">
        <f>IF(Table13[[#This Row],[Ngày hóa đơn]]&lt;&gt;"",Table13[[#This Row],[Ngày hóa đơn]],IF(Table13[[#This Row],[Ngày hạch toán]]&lt;&gt;"",Table13[[#This Row],[Ngày hạch toán]],""))</f>
        <v>46046</v>
      </c>
      <c r="T371" s="7"/>
      <c r="U371" s="6">
        <f>IF(Table13[[#This Row],[Ngày tính CN]]="","",S371+T371)</f>
        <v>46046</v>
      </c>
      <c r="V371" s="32">
        <f ca="1">IF(Table13[[#This Row],[Hạn thanh toán]]="","",IF((U371-NOW())&lt;0,0,(U371-NOW())))</f>
        <v>0</v>
      </c>
      <c r="W371" s="32"/>
      <c r="X371" s="32">
        <f t="shared" ca="1" si="50"/>
        <v>248.35975370370579</v>
      </c>
      <c r="Y371" s="2" t="str">
        <f t="shared" ca="1" si="51"/>
        <v>Nợ quá hạn hơn 120 ngày có khả năng mất thanh toán</v>
      </c>
      <c r="Z371" s="42">
        <f t="shared" si="52"/>
        <v>46046</v>
      </c>
      <c r="AA371" s="42" t="str">
        <f t="shared" si="53"/>
        <v/>
      </c>
      <c r="AD371" s="2" t="str">
        <f>VLOOKUP($A371,MA_KH!$A:$Q,MA_KH!O$1,0)</f>
        <v>MEGA</v>
      </c>
      <c r="AE371" s="2" t="str">
        <f>VLOOKUP($A371,MA_KH!$A:$Q,MA_KH!P$1,0)</f>
        <v>CÔNG TY TNHH MM MEGA MARKET (VIỆT NAM)</v>
      </c>
      <c r="AG371" s="91" t="str">
        <f>Table13[[#This Row],[Số hóa đơn]]&amp;Table13[[#This Row],[Tổng giá trị]]</f>
        <v>000072872743200</v>
      </c>
    </row>
    <row r="372" spans="1:33" ht="25.5" customHeight="1" x14ac:dyDescent="0.2">
      <c r="A372" s="54" t="s">
        <v>16303</v>
      </c>
      <c r="B372" s="54" t="s">
        <v>102</v>
      </c>
      <c r="C372" s="55" t="s">
        <v>17034</v>
      </c>
      <c r="D372" s="54" t="s">
        <v>17135</v>
      </c>
      <c r="E372" s="55">
        <f>IFERROR(VLOOKUP(AG372,Sheet3!B:F,5,0),Table1[[#This Row],[Ngày hạch toán]])</f>
        <v>46046</v>
      </c>
      <c r="F372" s="54" t="s">
        <v>19101</v>
      </c>
      <c r="G372" s="54" t="s">
        <v>17136</v>
      </c>
      <c r="H372" s="56">
        <v>700000</v>
      </c>
      <c r="I372" s="63">
        <v>0</v>
      </c>
      <c r="J372" s="56">
        <v>56000</v>
      </c>
      <c r="K372" s="56">
        <v>756000</v>
      </c>
      <c r="L372" s="64" t="s">
        <v>17236</v>
      </c>
      <c r="M372" s="6" t="str">
        <f>IFERROR(VLOOKUP(Table13[[#This Row],[Số hóa đơn]],'Chi tiết tt Mega gửi'!K:L,2,0),"")</f>
        <v/>
      </c>
      <c r="O372" s="32">
        <f>IF(Table13[[#This Row],[Phân loại]]="Tồn đầu kỳ",Table13[[#This Row],[Tổng giá trị]],0)</f>
        <v>0</v>
      </c>
      <c r="P372" s="7">
        <f>IF(Table13[[#This Row],[Số còn phải thu ĐK]]&lt;&gt;0,0,IF(Table13[[#This Row],[Phân loại]]="Bán hàng",Table13[[#This Row],[Tổng giá trị]],-Table13[[#This Row],[Tổng giá trị]]))</f>
        <v>756000</v>
      </c>
      <c r="Q372" s="32">
        <f t="shared" si="49"/>
        <v>0</v>
      </c>
      <c r="R372" s="7">
        <f>Table13[[#This Row],[Số còn phải thu ĐK]]+Table13[[#This Row],[Giá Trị HD sau CK]]-Table13[[#This Row],[Số tiền đã thu]]</f>
        <v>756000</v>
      </c>
      <c r="S372" s="6">
        <f>IF(Table13[[#This Row],[Ngày hóa đơn]]&lt;&gt;"",Table13[[#This Row],[Ngày hóa đơn]],IF(Table13[[#This Row],[Ngày hạch toán]]&lt;&gt;"",Table13[[#This Row],[Ngày hạch toán]],""))</f>
        <v>46046</v>
      </c>
      <c r="T372" s="7"/>
      <c r="U372" s="6">
        <f>IF(Table13[[#This Row],[Ngày tính CN]]="","",S372+T372)</f>
        <v>46046</v>
      </c>
      <c r="V372" s="32">
        <f ca="1">IF(Table13[[#This Row],[Hạn thanh toán]]="","",IF((U372-NOW())&lt;0,0,(U372-NOW())))</f>
        <v>0</v>
      </c>
      <c r="W372" s="32"/>
      <c r="X372" s="32">
        <f t="shared" ca="1" si="50"/>
        <v>248.35975370370579</v>
      </c>
      <c r="Y372" s="2" t="str">
        <f t="shared" ca="1" si="51"/>
        <v>Nợ quá hạn hơn 120 ngày có khả năng mất thanh toán</v>
      </c>
      <c r="Z372" s="42">
        <f t="shared" si="52"/>
        <v>46046</v>
      </c>
      <c r="AA372" s="42" t="str">
        <f t="shared" si="53"/>
        <v/>
      </c>
      <c r="AD372" s="2" t="str">
        <f>VLOOKUP($A372,MA_KH!$A:$Q,MA_KH!O$1,0)</f>
        <v>MEGA</v>
      </c>
      <c r="AE372" s="2" t="str">
        <f>VLOOKUP($A372,MA_KH!$A:$Q,MA_KH!P$1,0)</f>
        <v>CÔNG TY TNHH MM MEGA MARKET (VIỆT NAM)</v>
      </c>
      <c r="AG372" s="91" t="str">
        <f>Table13[[#This Row],[Số hóa đơn]]&amp;Table13[[#This Row],[Tổng giá trị]]</f>
        <v>00007284756000</v>
      </c>
    </row>
    <row r="373" spans="1:33" ht="25.5" customHeight="1" x14ac:dyDescent="0.2">
      <c r="A373" s="54" t="s">
        <v>16303</v>
      </c>
      <c r="B373" s="54" t="s">
        <v>102</v>
      </c>
      <c r="C373" s="55" t="s">
        <v>17034</v>
      </c>
      <c r="D373" s="54" t="s">
        <v>17137</v>
      </c>
      <c r="E373" s="55">
        <f>IFERROR(VLOOKUP(AG373,Sheet3!B:F,5,0),Table1[[#This Row],[Ngày hạch toán]])</f>
        <v>46046</v>
      </c>
      <c r="F373" s="54" t="s">
        <v>19102</v>
      </c>
      <c r="G373" s="54" t="s">
        <v>17138</v>
      </c>
      <c r="H373" s="56">
        <v>17518501</v>
      </c>
      <c r="I373" s="63">
        <v>0</v>
      </c>
      <c r="J373" s="56">
        <v>1401480</v>
      </c>
      <c r="K373" s="56">
        <v>18919981</v>
      </c>
      <c r="L373" s="64" t="s">
        <v>17236</v>
      </c>
      <c r="M373" s="6" t="str">
        <f>IFERROR(VLOOKUP(Table13[[#This Row],[Số hóa đơn]],'Chi tiết tt Mega gửi'!K:L,2,0),"")</f>
        <v/>
      </c>
      <c r="O373" s="32">
        <f>IF(Table13[[#This Row],[Phân loại]]="Tồn đầu kỳ",Table13[[#This Row],[Tổng giá trị]],0)</f>
        <v>0</v>
      </c>
      <c r="P373" s="7">
        <f>IF(Table13[[#This Row],[Số còn phải thu ĐK]]&lt;&gt;0,0,IF(Table13[[#This Row],[Phân loại]]="Bán hàng",Table13[[#This Row],[Tổng giá trị]],-Table13[[#This Row],[Tổng giá trị]]))</f>
        <v>18919981</v>
      </c>
      <c r="Q373" s="32">
        <f t="shared" si="49"/>
        <v>0</v>
      </c>
      <c r="R373" s="7">
        <f>Table13[[#This Row],[Số còn phải thu ĐK]]+Table13[[#This Row],[Giá Trị HD sau CK]]-Table13[[#This Row],[Số tiền đã thu]]</f>
        <v>18919981</v>
      </c>
      <c r="S373" s="6">
        <f>IF(Table13[[#This Row],[Ngày hóa đơn]]&lt;&gt;"",Table13[[#This Row],[Ngày hóa đơn]],IF(Table13[[#This Row],[Ngày hạch toán]]&lt;&gt;"",Table13[[#This Row],[Ngày hạch toán]],""))</f>
        <v>46046</v>
      </c>
      <c r="T373" s="7"/>
      <c r="U373" s="6">
        <f>IF(Table13[[#This Row],[Ngày tính CN]]="","",S373+T373)</f>
        <v>46046</v>
      </c>
      <c r="V373" s="32">
        <f ca="1">IF(Table13[[#This Row],[Hạn thanh toán]]="","",IF((U373-NOW())&lt;0,0,(U373-NOW())))</f>
        <v>0</v>
      </c>
      <c r="W373" s="32"/>
      <c r="X373" s="32">
        <f t="shared" ca="1" si="50"/>
        <v>248.35975370370579</v>
      </c>
      <c r="Y373" s="2" t="str">
        <f t="shared" ca="1" si="51"/>
        <v>Nợ quá hạn hơn 120 ngày có khả năng mất thanh toán</v>
      </c>
      <c r="Z373" s="42">
        <f t="shared" si="52"/>
        <v>46046</v>
      </c>
      <c r="AA373" s="42" t="str">
        <f t="shared" si="53"/>
        <v/>
      </c>
      <c r="AD373" s="2" t="str">
        <f>VLOOKUP($A373,MA_KH!$A:$Q,MA_KH!O$1,0)</f>
        <v>MEGA</v>
      </c>
      <c r="AE373" s="2" t="str">
        <f>VLOOKUP($A373,MA_KH!$A:$Q,MA_KH!P$1,0)</f>
        <v>CÔNG TY TNHH MM MEGA MARKET (VIỆT NAM)</v>
      </c>
      <c r="AG373" s="91" t="str">
        <f>Table13[[#This Row],[Số hóa đơn]]&amp;Table13[[#This Row],[Tổng giá trị]]</f>
        <v>0000728618919981</v>
      </c>
    </row>
    <row r="374" spans="1:33" ht="25.5" customHeight="1" x14ac:dyDescent="0.2">
      <c r="A374" s="54" t="s">
        <v>7306</v>
      </c>
      <c r="B374" s="54" t="s">
        <v>7307</v>
      </c>
      <c r="C374" s="55" t="s">
        <v>17139</v>
      </c>
      <c r="D374" s="54" t="s">
        <v>17140</v>
      </c>
      <c r="E374" s="55">
        <f>IFERROR(VLOOKUP(AG374,Sheet3!B:F,5,0),Table1[[#This Row],[Ngày hạch toán]])</f>
        <v>46048</v>
      </c>
      <c r="F374" s="54" t="s">
        <v>19103</v>
      </c>
      <c r="G374" s="54" t="s">
        <v>17142</v>
      </c>
      <c r="H374" s="56">
        <v>501830</v>
      </c>
      <c r="I374" s="63">
        <v>0</v>
      </c>
      <c r="J374" s="56">
        <v>40146</v>
      </c>
      <c r="K374" s="56">
        <v>541976</v>
      </c>
      <c r="L374" s="64" t="s">
        <v>17236</v>
      </c>
      <c r="M374" s="6" t="str">
        <f>IFERROR(VLOOKUP(Table13[[#This Row],[Số hóa đơn]],'Chi tiết tt Mega gửi'!K:L,2,0),"")</f>
        <v/>
      </c>
      <c r="O374" s="32">
        <f>IF(Table13[[#This Row],[Phân loại]]="Tồn đầu kỳ",Table13[[#This Row],[Tổng giá trị]],0)</f>
        <v>0</v>
      </c>
      <c r="P374" s="7">
        <f>IF(Table13[[#This Row],[Số còn phải thu ĐK]]&lt;&gt;0,0,IF(Table13[[#This Row],[Phân loại]]="Bán hàng",Table13[[#This Row],[Tổng giá trị]],-Table13[[#This Row],[Tổng giá trị]]))</f>
        <v>541976</v>
      </c>
      <c r="Q374" s="32">
        <f t="shared" ref="Q374:Q437" si="54">IF(M374&lt;&gt;"",IF(O374&lt;&gt;0,O374,P374),0)</f>
        <v>0</v>
      </c>
      <c r="R374" s="7">
        <f>Table13[[#This Row],[Số còn phải thu ĐK]]+Table13[[#This Row],[Giá Trị HD sau CK]]-Table13[[#This Row],[Số tiền đã thu]]</f>
        <v>541976</v>
      </c>
      <c r="S374" s="6">
        <f>IF(Table13[[#This Row],[Ngày hóa đơn]]&lt;&gt;"",Table13[[#This Row],[Ngày hóa đơn]],IF(Table13[[#This Row],[Ngày hạch toán]]&lt;&gt;"",Table13[[#This Row],[Ngày hạch toán]],""))</f>
        <v>46048</v>
      </c>
      <c r="T374" s="7"/>
      <c r="U374" s="6">
        <f>IF(Table13[[#This Row],[Ngày tính CN]]="","",S374+T374)</f>
        <v>46048</v>
      </c>
      <c r="V374" s="32">
        <f ca="1">IF(Table13[[#This Row],[Hạn thanh toán]]="","",IF((U374-NOW())&lt;0,0,(U374-NOW())))</f>
        <v>0</v>
      </c>
      <c r="W374" s="32"/>
      <c r="X374" s="32">
        <f t="shared" ref="X374:X437" ca="1" si="55">IF(OR(U374="",R374=0),"",IF((U374-NOW())&lt;0,-(U374-NOW()),0))</f>
        <v>246.35975370370579</v>
      </c>
      <c r="Y374" s="2" t="str">
        <f t="shared" ref="Y374:Y437" ca="1" si="56">IF(R374=0,"Đã thanh toán",IF(X374="","",IF(X374&lt;=0,"Chưa đến hạn thanh toán",IF(X374&lt;=30,"Nợ quá hạn 30 ngày",IF(X374&lt;=60,"Nợ quá hạn từ 30 ngày đến 60 ngày",IF(X374&lt;=90,"Nợ quá hạn từ 60 ngày đến 90 ngày",IF(X374&lt;=120,"Nợ quá hạn từ 90 ngày đến 120 ngày","Nợ quá hạn hơn 120 ngày có khả năng mất thanh toán")))))))</f>
        <v>Nợ quá hạn hơn 120 ngày có khả năng mất thanh toán</v>
      </c>
      <c r="Z374" s="42">
        <f t="shared" si="52"/>
        <v>46048</v>
      </c>
      <c r="AA374" s="42" t="str">
        <f t="shared" si="53"/>
        <v/>
      </c>
      <c r="AD374" s="2" t="str">
        <f>VLOOKUP($A374,MA_KH!$A:$Q,MA_KH!O$1,0)</f>
        <v>MEGA</v>
      </c>
      <c r="AE374" s="2" t="str">
        <f>VLOOKUP($A374,MA_KH!$A:$Q,MA_KH!P$1,0)</f>
        <v>CÔNG TY TNHH MM MEGA MARKET (VIỆT NAM)</v>
      </c>
      <c r="AG374" s="91" t="str">
        <f>Table13[[#This Row],[Số hóa đơn]]&amp;Table13[[#This Row],[Tổng giá trị]]</f>
        <v>00007220541976</v>
      </c>
    </row>
    <row r="375" spans="1:33" ht="25.5" customHeight="1" x14ac:dyDescent="0.2">
      <c r="A375" s="54" t="s">
        <v>7306</v>
      </c>
      <c r="B375" s="54" t="s">
        <v>7307</v>
      </c>
      <c r="C375" s="55" t="s">
        <v>17139</v>
      </c>
      <c r="D375" s="54" t="s">
        <v>17143</v>
      </c>
      <c r="E375" s="55">
        <f>IFERROR(VLOOKUP(AG375,Sheet3!B:F,5,0),Table1[[#This Row],[Ngày hạch toán]])</f>
        <v>46048</v>
      </c>
      <c r="F375" s="54" t="s">
        <v>19104</v>
      </c>
      <c r="G375" s="54" t="s">
        <v>17144</v>
      </c>
      <c r="H375" s="56">
        <v>4339980</v>
      </c>
      <c r="I375" s="63">
        <v>0</v>
      </c>
      <c r="J375" s="56">
        <v>347198</v>
      </c>
      <c r="K375" s="56">
        <v>4687178</v>
      </c>
      <c r="L375" s="64" t="s">
        <v>17236</v>
      </c>
      <c r="M375" s="6" t="str">
        <f>IFERROR(VLOOKUP(Table13[[#This Row],[Số hóa đơn]],'Chi tiết tt Mega gửi'!K:L,2,0),"")</f>
        <v/>
      </c>
      <c r="O375" s="32">
        <f>IF(Table13[[#This Row],[Phân loại]]="Tồn đầu kỳ",Table13[[#This Row],[Tổng giá trị]],0)</f>
        <v>0</v>
      </c>
      <c r="P375" s="7">
        <f>IF(Table13[[#This Row],[Số còn phải thu ĐK]]&lt;&gt;0,0,IF(Table13[[#This Row],[Phân loại]]="Bán hàng",Table13[[#This Row],[Tổng giá trị]],-Table13[[#This Row],[Tổng giá trị]]))</f>
        <v>4687178</v>
      </c>
      <c r="Q375" s="32">
        <f t="shared" si="54"/>
        <v>0</v>
      </c>
      <c r="R375" s="7">
        <f>Table13[[#This Row],[Số còn phải thu ĐK]]+Table13[[#This Row],[Giá Trị HD sau CK]]-Table13[[#This Row],[Số tiền đã thu]]</f>
        <v>4687178</v>
      </c>
      <c r="S375" s="6">
        <f>IF(Table13[[#This Row],[Ngày hóa đơn]]&lt;&gt;"",Table13[[#This Row],[Ngày hóa đơn]],IF(Table13[[#This Row],[Ngày hạch toán]]&lt;&gt;"",Table13[[#This Row],[Ngày hạch toán]],""))</f>
        <v>46048</v>
      </c>
      <c r="T375" s="7"/>
      <c r="U375" s="6">
        <f>IF(Table13[[#This Row],[Ngày tính CN]]="","",S375+T375)</f>
        <v>46048</v>
      </c>
      <c r="V375" s="32">
        <f ca="1">IF(Table13[[#This Row],[Hạn thanh toán]]="","",IF((U375-NOW())&lt;0,0,(U375-NOW())))</f>
        <v>0</v>
      </c>
      <c r="W375" s="32"/>
      <c r="X375" s="32">
        <f t="shared" ca="1" si="55"/>
        <v>246.35975370370579</v>
      </c>
      <c r="Y375" s="2" t="str">
        <f t="shared" ca="1" si="56"/>
        <v>Nợ quá hạn hơn 120 ngày có khả năng mất thanh toán</v>
      </c>
      <c r="Z375" s="42">
        <f t="shared" si="52"/>
        <v>46048</v>
      </c>
      <c r="AA375" s="42" t="str">
        <f t="shared" si="53"/>
        <v/>
      </c>
      <c r="AD375" s="2" t="str">
        <f>VLOOKUP($A375,MA_KH!$A:$Q,MA_KH!O$1,0)</f>
        <v>MEGA</v>
      </c>
      <c r="AE375" s="2" t="str">
        <f>VLOOKUP($A375,MA_KH!$A:$Q,MA_KH!P$1,0)</f>
        <v>CÔNG TY TNHH MM MEGA MARKET (VIỆT NAM)</v>
      </c>
      <c r="AG375" s="91" t="str">
        <f>Table13[[#This Row],[Số hóa đơn]]&amp;Table13[[#This Row],[Tổng giá trị]]</f>
        <v>000072214687178</v>
      </c>
    </row>
    <row r="376" spans="1:33" ht="25.5" customHeight="1" x14ac:dyDescent="0.2">
      <c r="A376" s="54" t="s">
        <v>16288</v>
      </c>
      <c r="B376" s="54" t="s">
        <v>294</v>
      </c>
      <c r="C376" s="55" t="s">
        <v>17139</v>
      </c>
      <c r="D376" s="54" t="s">
        <v>17145</v>
      </c>
      <c r="E376" s="55">
        <f>IFERROR(VLOOKUP(AG376,Sheet3!B:F,5,0),Table1[[#This Row],[Ngày hạch toán]])</f>
        <v>46048</v>
      </c>
      <c r="F376" s="54" t="s">
        <v>19105</v>
      </c>
      <c r="G376" s="54" t="s">
        <v>17146</v>
      </c>
      <c r="H376" s="56">
        <v>1446660</v>
      </c>
      <c r="I376" s="63">
        <v>0</v>
      </c>
      <c r="J376" s="56">
        <v>115733</v>
      </c>
      <c r="K376" s="56">
        <v>1562393</v>
      </c>
      <c r="L376" s="64" t="s">
        <v>17236</v>
      </c>
      <c r="M376" s="6" t="str">
        <f>IFERROR(VLOOKUP(Table13[[#This Row],[Số hóa đơn]],'Chi tiết tt Mega gửi'!K:L,2,0),"")</f>
        <v/>
      </c>
      <c r="O376" s="32">
        <f>IF(Table13[[#This Row],[Phân loại]]="Tồn đầu kỳ",Table13[[#This Row],[Tổng giá trị]],0)</f>
        <v>0</v>
      </c>
      <c r="P376" s="7">
        <f>IF(Table13[[#This Row],[Số còn phải thu ĐK]]&lt;&gt;0,0,IF(Table13[[#This Row],[Phân loại]]="Bán hàng",Table13[[#This Row],[Tổng giá trị]],-Table13[[#This Row],[Tổng giá trị]]))</f>
        <v>1562393</v>
      </c>
      <c r="Q376" s="32">
        <f t="shared" si="54"/>
        <v>0</v>
      </c>
      <c r="R376" s="7">
        <f>Table13[[#This Row],[Số còn phải thu ĐK]]+Table13[[#This Row],[Giá Trị HD sau CK]]-Table13[[#This Row],[Số tiền đã thu]]</f>
        <v>1562393</v>
      </c>
      <c r="S376" s="6">
        <f>IF(Table13[[#This Row],[Ngày hóa đơn]]&lt;&gt;"",Table13[[#This Row],[Ngày hóa đơn]],IF(Table13[[#This Row],[Ngày hạch toán]]&lt;&gt;"",Table13[[#This Row],[Ngày hạch toán]],""))</f>
        <v>46048</v>
      </c>
      <c r="T376" s="7"/>
      <c r="U376" s="6">
        <f>IF(Table13[[#This Row],[Ngày tính CN]]="","",S376+T376)</f>
        <v>46048</v>
      </c>
      <c r="V376" s="32">
        <f ca="1">IF(Table13[[#This Row],[Hạn thanh toán]]="","",IF((U376-NOW())&lt;0,0,(U376-NOW())))</f>
        <v>0</v>
      </c>
      <c r="W376" s="32"/>
      <c r="X376" s="32">
        <f t="shared" ca="1" si="55"/>
        <v>246.35975370370579</v>
      </c>
      <c r="Y376" s="2" t="str">
        <f t="shared" ca="1" si="56"/>
        <v>Nợ quá hạn hơn 120 ngày có khả năng mất thanh toán</v>
      </c>
      <c r="Z376" s="42">
        <f t="shared" si="52"/>
        <v>46048</v>
      </c>
      <c r="AA376" s="42" t="str">
        <f t="shared" si="53"/>
        <v/>
      </c>
      <c r="AD376" s="2" t="str">
        <f>VLOOKUP($A376,MA_KH!$A:$Q,MA_KH!O$1,0)</f>
        <v>MEGA</v>
      </c>
      <c r="AE376" s="2" t="str">
        <f>VLOOKUP($A376,MA_KH!$A:$Q,MA_KH!P$1,0)</f>
        <v>CÔNG TY TNHH MM MEGA MARKET (VIỆT NAM)</v>
      </c>
      <c r="AG376" s="91" t="str">
        <f>Table13[[#This Row],[Số hóa đơn]]&amp;Table13[[#This Row],[Tổng giá trị]]</f>
        <v>000072221562393</v>
      </c>
    </row>
    <row r="377" spans="1:33" ht="25.5" customHeight="1" x14ac:dyDescent="0.2">
      <c r="A377" s="54" t="s">
        <v>16310</v>
      </c>
      <c r="B377" s="54" t="s">
        <v>196</v>
      </c>
      <c r="C377" s="55" t="s">
        <v>17139</v>
      </c>
      <c r="D377" s="54" t="s">
        <v>17147</v>
      </c>
      <c r="E377" s="55">
        <f>IFERROR(VLOOKUP(AG377,Sheet3!B:F,5,0),Table1[[#This Row],[Ngày hạch toán]])</f>
        <v>46048</v>
      </c>
      <c r="F377" s="54" t="s">
        <v>19106</v>
      </c>
      <c r="G377" s="54" t="s">
        <v>17148</v>
      </c>
      <c r="H377" s="56">
        <v>5485770</v>
      </c>
      <c r="I377" s="63">
        <v>0</v>
      </c>
      <c r="J377" s="56">
        <v>438862</v>
      </c>
      <c r="K377" s="56">
        <v>5924632</v>
      </c>
      <c r="L377" s="64" t="s">
        <v>17236</v>
      </c>
      <c r="M377" s="6" t="str">
        <f>IFERROR(VLOOKUP(Table13[[#This Row],[Số hóa đơn]],'Chi tiết tt Mega gửi'!K:L,2,0),"")</f>
        <v/>
      </c>
      <c r="O377" s="32">
        <f>IF(Table13[[#This Row],[Phân loại]]="Tồn đầu kỳ",Table13[[#This Row],[Tổng giá trị]],0)</f>
        <v>0</v>
      </c>
      <c r="P377" s="7">
        <f>IF(Table13[[#This Row],[Số còn phải thu ĐK]]&lt;&gt;0,0,IF(Table13[[#This Row],[Phân loại]]="Bán hàng",Table13[[#This Row],[Tổng giá trị]],-Table13[[#This Row],[Tổng giá trị]]))</f>
        <v>5924632</v>
      </c>
      <c r="Q377" s="32">
        <f t="shared" si="54"/>
        <v>0</v>
      </c>
      <c r="R377" s="7">
        <f>Table13[[#This Row],[Số còn phải thu ĐK]]+Table13[[#This Row],[Giá Trị HD sau CK]]-Table13[[#This Row],[Số tiền đã thu]]</f>
        <v>5924632</v>
      </c>
      <c r="S377" s="6">
        <f>IF(Table13[[#This Row],[Ngày hóa đơn]]&lt;&gt;"",Table13[[#This Row],[Ngày hóa đơn]],IF(Table13[[#This Row],[Ngày hạch toán]]&lt;&gt;"",Table13[[#This Row],[Ngày hạch toán]],""))</f>
        <v>46048</v>
      </c>
      <c r="T377" s="7"/>
      <c r="U377" s="6">
        <f>IF(Table13[[#This Row],[Ngày tính CN]]="","",S377+T377)</f>
        <v>46048</v>
      </c>
      <c r="V377" s="32">
        <f ca="1">IF(Table13[[#This Row],[Hạn thanh toán]]="","",IF((U377-NOW())&lt;0,0,(U377-NOW())))</f>
        <v>0</v>
      </c>
      <c r="W377" s="32"/>
      <c r="X377" s="32">
        <f t="shared" ca="1" si="55"/>
        <v>246.35975370370579</v>
      </c>
      <c r="Y377" s="2" t="str">
        <f t="shared" ca="1" si="56"/>
        <v>Nợ quá hạn hơn 120 ngày có khả năng mất thanh toán</v>
      </c>
      <c r="Z377" s="42">
        <f t="shared" si="52"/>
        <v>46048</v>
      </c>
      <c r="AA377" s="42" t="str">
        <f t="shared" si="53"/>
        <v/>
      </c>
      <c r="AD377" s="2" t="str">
        <f>VLOOKUP($A377,MA_KH!$A:$Q,MA_KH!O$1,0)</f>
        <v>MEGA</v>
      </c>
      <c r="AE377" s="2" t="str">
        <f>VLOOKUP($A377,MA_KH!$A:$Q,MA_KH!P$1,0)</f>
        <v>CÔNG TY TNHH MM MEGA MARKET (VIỆT NAM)</v>
      </c>
      <c r="AG377" s="91" t="str">
        <f>Table13[[#This Row],[Số hóa đơn]]&amp;Table13[[#This Row],[Tổng giá trị]]</f>
        <v>000072235924632</v>
      </c>
    </row>
    <row r="378" spans="1:33" ht="25.5" customHeight="1" x14ac:dyDescent="0.2">
      <c r="A378" s="54" t="s">
        <v>16310</v>
      </c>
      <c r="B378" s="54" t="s">
        <v>196</v>
      </c>
      <c r="C378" s="55" t="s">
        <v>17139</v>
      </c>
      <c r="D378" s="54" t="s">
        <v>17149</v>
      </c>
      <c r="E378" s="55">
        <f>IFERROR(VLOOKUP(AG378,Sheet3!B:F,5,0),Table1[[#This Row],[Ngày hạch toán]])</f>
        <v>46048</v>
      </c>
      <c r="F378" s="54" t="s">
        <v>19107</v>
      </c>
      <c r="G378" s="54" t="s">
        <v>17150</v>
      </c>
      <c r="H378" s="56">
        <v>932890</v>
      </c>
      <c r="I378" s="63">
        <v>0</v>
      </c>
      <c r="J378" s="56">
        <v>74631</v>
      </c>
      <c r="K378" s="56">
        <v>1007521</v>
      </c>
      <c r="L378" s="64" t="s">
        <v>17236</v>
      </c>
      <c r="M378" s="6" t="str">
        <f>IFERROR(VLOOKUP(Table13[[#This Row],[Số hóa đơn]],'Chi tiết tt Mega gửi'!K:L,2,0),"")</f>
        <v/>
      </c>
      <c r="O378" s="32">
        <f>IF(Table13[[#This Row],[Phân loại]]="Tồn đầu kỳ",Table13[[#This Row],[Tổng giá trị]],0)</f>
        <v>0</v>
      </c>
      <c r="P378" s="7">
        <f>IF(Table13[[#This Row],[Số còn phải thu ĐK]]&lt;&gt;0,0,IF(Table13[[#This Row],[Phân loại]]="Bán hàng",Table13[[#This Row],[Tổng giá trị]],-Table13[[#This Row],[Tổng giá trị]]))</f>
        <v>1007521</v>
      </c>
      <c r="Q378" s="32">
        <f t="shared" si="54"/>
        <v>0</v>
      </c>
      <c r="R378" s="7">
        <f>Table13[[#This Row],[Số còn phải thu ĐK]]+Table13[[#This Row],[Giá Trị HD sau CK]]-Table13[[#This Row],[Số tiền đã thu]]</f>
        <v>1007521</v>
      </c>
      <c r="S378" s="6">
        <f>IF(Table13[[#This Row],[Ngày hóa đơn]]&lt;&gt;"",Table13[[#This Row],[Ngày hóa đơn]],IF(Table13[[#This Row],[Ngày hạch toán]]&lt;&gt;"",Table13[[#This Row],[Ngày hạch toán]],""))</f>
        <v>46048</v>
      </c>
      <c r="T378" s="7"/>
      <c r="U378" s="6">
        <f>IF(Table13[[#This Row],[Ngày tính CN]]="","",S378+T378)</f>
        <v>46048</v>
      </c>
      <c r="V378" s="32">
        <f ca="1">IF(Table13[[#This Row],[Hạn thanh toán]]="","",IF((U378-NOW())&lt;0,0,(U378-NOW())))</f>
        <v>0</v>
      </c>
      <c r="W378" s="32"/>
      <c r="X378" s="32">
        <f t="shared" ca="1" si="55"/>
        <v>246.35975370370579</v>
      </c>
      <c r="Y378" s="2" t="str">
        <f t="shared" ca="1" si="56"/>
        <v>Nợ quá hạn hơn 120 ngày có khả năng mất thanh toán</v>
      </c>
      <c r="Z378" s="42">
        <f t="shared" si="52"/>
        <v>46048</v>
      </c>
      <c r="AA378" s="42" t="str">
        <f t="shared" si="53"/>
        <v/>
      </c>
      <c r="AD378" s="2" t="str">
        <f>VLOOKUP($A378,MA_KH!$A:$Q,MA_KH!O$1,0)</f>
        <v>MEGA</v>
      </c>
      <c r="AE378" s="2" t="str">
        <f>VLOOKUP($A378,MA_KH!$A:$Q,MA_KH!P$1,0)</f>
        <v>CÔNG TY TNHH MM MEGA MARKET (VIỆT NAM)</v>
      </c>
      <c r="AG378" s="91" t="str">
        <f>Table13[[#This Row],[Số hóa đơn]]&amp;Table13[[#This Row],[Tổng giá trị]]</f>
        <v>000072241007521</v>
      </c>
    </row>
    <row r="379" spans="1:33" ht="25.5" customHeight="1" x14ac:dyDescent="0.2">
      <c r="A379" s="54" t="s">
        <v>16295</v>
      </c>
      <c r="B379" s="54" t="s">
        <v>198</v>
      </c>
      <c r="C379" s="55" t="s">
        <v>17139</v>
      </c>
      <c r="D379" s="54" t="s">
        <v>17151</v>
      </c>
      <c r="E379" s="55">
        <f>IFERROR(VLOOKUP(AG379,Sheet3!B:F,5,0),Table1[[#This Row],[Ngày hạch toán]])</f>
        <v>46048</v>
      </c>
      <c r="F379" s="54" t="s">
        <v>19108</v>
      </c>
      <c r="G379" s="54" t="s">
        <v>17152</v>
      </c>
      <c r="H379" s="56">
        <v>9114410</v>
      </c>
      <c r="I379" s="63">
        <v>0</v>
      </c>
      <c r="J379" s="56">
        <v>729153</v>
      </c>
      <c r="K379" s="56">
        <v>9843563</v>
      </c>
      <c r="L379" s="64" t="s">
        <v>17236</v>
      </c>
      <c r="M379" s="6" t="str">
        <f>IFERROR(VLOOKUP(Table13[[#This Row],[Số hóa đơn]],'Chi tiết tt Mega gửi'!K:L,2,0),"")</f>
        <v/>
      </c>
      <c r="O379" s="32">
        <f>IF(Table13[[#This Row],[Phân loại]]="Tồn đầu kỳ",Table13[[#This Row],[Tổng giá trị]],0)</f>
        <v>0</v>
      </c>
      <c r="P379" s="7">
        <f>IF(Table13[[#This Row],[Số còn phải thu ĐK]]&lt;&gt;0,0,IF(Table13[[#This Row],[Phân loại]]="Bán hàng",Table13[[#This Row],[Tổng giá trị]],-Table13[[#This Row],[Tổng giá trị]]))</f>
        <v>9843563</v>
      </c>
      <c r="Q379" s="32">
        <f t="shared" si="54"/>
        <v>0</v>
      </c>
      <c r="R379" s="7">
        <f>Table13[[#This Row],[Số còn phải thu ĐK]]+Table13[[#This Row],[Giá Trị HD sau CK]]-Table13[[#This Row],[Số tiền đã thu]]</f>
        <v>9843563</v>
      </c>
      <c r="S379" s="6">
        <f>IF(Table13[[#This Row],[Ngày hóa đơn]]&lt;&gt;"",Table13[[#This Row],[Ngày hóa đơn]],IF(Table13[[#This Row],[Ngày hạch toán]]&lt;&gt;"",Table13[[#This Row],[Ngày hạch toán]],""))</f>
        <v>46048</v>
      </c>
      <c r="T379" s="7"/>
      <c r="U379" s="6">
        <f>IF(Table13[[#This Row],[Ngày tính CN]]="","",S379+T379)</f>
        <v>46048</v>
      </c>
      <c r="V379" s="32">
        <f ca="1">IF(Table13[[#This Row],[Hạn thanh toán]]="","",IF((U379-NOW())&lt;0,0,(U379-NOW())))</f>
        <v>0</v>
      </c>
      <c r="W379" s="32"/>
      <c r="X379" s="32">
        <f t="shared" ca="1" si="55"/>
        <v>246.35975370370579</v>
      </c>
      <c r="Y379" s="2" t="str">
        <f t="shared" ca="1" si="56"/>
        <v>Nợ quá hạn hơn 120 ngày có khả năng mất thanh toán</v>
      </c>
      <c r="Z379" s="42">
        <f t="shared" si="52"/>
        <v>46048</v>
      </c>
      <c r="AA379" s="42" t="str">
        <f t="shared" si="53"/>
        <v/>
      </c>
      <c r="AD379" s="2" t="str">
        <f>VLOOKUP($A379,MA_KH!$A:$Q,MA_KH!O$1,0)</f>
        <v>MEGA</v>
      </c>
      <c r="AE379" s="2" t="str">
        <f>VLOOKUP($A379,MA_KH!$A:$Q,MA_KH!P$1,0)</f>
        <v>CÔNG TY TNHH MM MEGA MARKET (VIỆT NAM)</v>
      </c>
      <c r="AG379" s="91" t="str">
        <f>Table13[[#This Row],[Số hóa đơn]]&amp;Table13[[#This Row],[Tổng giá trị]]</f>
        <v>000072259843563</v>
      </c>
    </row>
    <row r="380" spans="1:33" ht="25.5" customHeight="1" x14ac:dyDescent="0.2">
      <c r="A380" s="54" t="s">
        <v>16287</v>
      </c>
      <c r="B380" s="54" t="s">
        <v>253</v>
      </c>
      <c r="C380" s="55" t="s">
        <v>17139</v>
      </c>
      <c r="D380" s="54" t="s">
        <v>17153</v>
      </c>
      <c r="E380" s="55">
        <f>IFERROR(VLOOKUP(AG380,Sheet3!B:F,5,0),Table1[[#This Row],[Ngày hạch toán]])</f>
        <v>46048</v>
      </c>
      <c r="F380" s="54" t="s">
        <v>19109</v>
      </c>
      <c r="G380" s="54" t="s">
        <v>17154</v>
      </c>
      <c r="H380" s="56">
        <v>948650</v>
      </c>
      <c r="I380" s="63">
        <v>0</v>
      </c>
      <c r="J380" s="56">
        <v>75892</v>
      </c>
      <c r="K380" s="56">
        <v>1024542</v>
      </c>
      <c r="L380" s="64" t="s">
        <v>17236</v>
      </c>
      <c r="M380" s="6" t="str">
        <f>IFERROR(VLOOKUP(Table13[[#This Row],[Số hóa đơn]],'Chi tiết tt Mega gửi'!K:L,2,0),"")</f>
        <v/>
      </c>
      <c r="O380" s="32">
        <f>IF(Table13[[#This Row],[Phân loại]]="Tồn đầu kỳ",Table13[[#This Row],[Tổng giá trị]],0)</f>
        <v>0</v>
      </c>
      <c r="P380" s="7">
        <f>IF(Table13[[#This Row],[Số còn phải thu ĐK]]&lt;&gt;0,0,IF(Table13[[#This Row],[Phân loại]]="Bán hàng",Table13[[#This Row],[Tổng giá trị]],-Table13[[#This Row],[Tổng giá trị]]))</f>
        <v>1024542</v>
      </c>
      <c r="Q380" s="32">
        <f t="shared" si="54"/>
        <v>0</v>
      </c>
      <c r="R380" s="7">
        <f>Table13[[#This Row],[Số còn phải thu ĐK]]+Table13[[#This Row],[Giá Trị HD sau CK]]-Table13[[#This Row],[Số tiền đã thu]]</f>
        <v>1024542</v>
      </c>
      <c r="S380" s="6">
        <f>IF(Table13[[#This Row],[Ngày hóa đơn]]&lt;&gt;"",Table13[[#This Row],[Ngày hóa đơn]],IF(Table13[[#This Row],[Ngày hạch toán]]&lt;&gt;"",Table13[[#This Row],[Ngày hạch toán]],""))</f>
        <v>46048</v>
      </c>
      <c r="T380" s="7"/>
      <c r="U380" s="6">
        <f>IF(Table13[[#This Row],[Ngày tính CN]]="","",S380+T380)</f>
        <v>46048</v>
      </c>
      <c r="V380" s="32">
        <f ca="1">IF(Table13[[#This Row],[Hạn thanh toán]]="","",IF((U380-NOW())&lt;0,0,(U380-NOW())))</f>
        <v>0</v>
      </c>
      <c r="W380" s="32"/>
      <c r="X380" s="32">
        <f t="shared" ca="1" si="55"/>
        <v>246.35975370370579</v>
      </c>
      <c r="Y380" s="2" t="str">
        <f t="shared" ca="1" si="56"/>
        <v>Nợ quá hạn hơn 120 ngày có khả năng mất thanh toán</v>
      </c>
      <c r="Z380" s="42">
        <f t="shared" si="52"/>
        <v>46048</v>
      </c>
      <c r="AA380" s="42" t="str">
        <f t="shared" si="53"/>
        <v/>
      </c>
      <c r="AD380" s="2" t="str">
        <f>VLOOKUP($A380,MA_KH!$A:$Q,MA_KH!O$1,0)</f>
        <v>MEGA</v>
      </c>
      <c r="AE380" s="2" t="str">
        <f>VLOOKUP($A380,MA_KH!$A:$Q,MA_KH!P$1,0)</f>
        <v>CÔNG TY TNHH MM MEGA MARKET (VIỆT NAM)</v>
      </c>
      <c r="AG380" s="91" t="str">
        <f>Table13[[#This Row],[Số hóa đơn]]&amp;Table13[[#This Row],[Tổng giá trị]]</f>
        <v>000072261024542</v>
      </c>
    </row>
    <row r="381" spans="1:33" ht="25.5" customHeight="1" x14ac:dyDescent="0.2">
      <c r="A381" s="54" t="s">
        <v>16287</v>
      </c>
      <c r="B381" s="54" t="s">
        <v>253</v>
      </c>
      <c r="C381" s="55" t="s">
        <v>17139</v>
      </c>
      <c r="D381" s="54" t="s">
        <v>17155</v>
      </c>
      <c r="E381" s="55">
        <f>IFERROR(VLOOKUP(AG381,Sheet3!B:F,5,0),Table1[[#This Row],[Ngày hạch toán]])</f>
        <v>46048</v>
      </c>
      <c r="F381" s="54" t="s">
        <v>19110</v>
      </c>
      <c r="G381" s="54" t="s">
        <v>17156</v>
      </c>
      <c r="H381" s="56">
        <v>474325</v>
      </c>
      <c r="I381" s="63">
        <v>0</v>
      </c>
      <c r="J381" s="56">
        <v>37946</v>
      </c>
      <c r="K381" s="56">
        <v>512271</v>
      </c>
      <c r="L381" s="64" t="s">
        <v>17236</v>
      </c>
      <c r="M381" s="6" t="str">
        <f>IFERROR(VLOOKUP(Table13[[#This Row],[Số hóa đơn]],'Chi tiết tt Mega gửi'!K:L,2,0),"")</f>
        <v/>
      </c>
      <c r="O381" s="32">
        <f>IF(Table13[[#This Row],[Phân loại]]="Tồn đầu kỳ",Table13[[#This Row],[Tổng giá trị]],0)</f>
        <v>0</v>
      </c>
      <c r="P381" s="7">
        <f>IF(Table13[[#This Row],[Số còn phải thu ĐK]]&lt;&gt;0,0,IF(Table13[[#This Row],[Phân loại]]="Bán hàng",Table13[[#This Row],[Tổng giá trị]],-Table13[[#This Row],[Tổng giá trị]]))</f>
        <v>512271</v>
      </c>
      <c r="Q381" s="32">
        <f t="shared" si="54"/>
        <v>0</v>
      </c>
      <c r="R381" s="7">
        <f>Table13[[#This Row],[Số còn phải thu ĐK]]+Table13[[#This Row],[Giá Trị HD sau CK]]-Table13[[#This Row],[Số tiền đã thu]]</f>
        <v>512271</v>
      </c>
      <c r="S381" s="6">
        <f>IF(Table13[[#This Row],[Ngày hóa đơn]]&lt;&gt;"",Table13[[#This Row],[Ngày hóa đơn]],IF(Table13[[#This Row],[Ngày hạch toán]]&lt;&gt;"",Table13[[#This Row],[Ngày hạch toán]],""))</f>
        <v>46048</v>
      </c>
      <c r="T381" s="7"/>
      <c r="U381" s="6">
        <f>IF(Table13[[#This Row],[Ngày tính CN]]="","",S381+T381)</f>
        <v>46048</v>
      </c>
      <c r="V381" s="32">
        <f ca="1">IF(Table13[[#This Row],[Hạn thanh toán]]="","",IF((U381-NOW())&lt;0,0,(U381-NOW())))</f>
        <v>0</v>
      </c>
      <c r="W381" s="32"/>
      <c r="X381" s="32">
        <f t="shared" ca="1" si="55"/>
        <v>246.35975370370579</v>
      </c>
      <c r="Y381" s="2" t="str">
        <f t="shared" ca="1" si="56"/>
        <v>Nợ quá hạn hơn 120 ngày có khả năng mất thanh toán</v>
      </c>
      <c r="Z381" s="42">
        <f t="shared" si="52"/>
        <v>46048</v>
      </c>
      <c r="AA381" s="42" t="str">
        <f t="shared" si="53"/>
        <v/>
      </c>
      <c r="AD381" s="2" t="str">
        <f>VLOOKUP($A381,MA_KH!$A:$Q,MA_KH!O$1,0)</f>
        <v>MEGA</v>
      </c>
      <c r="AE381" s="2" t="str">
        <f>VLOOKUP($A381,MA_KH!$A:$Q,MA_KH!P$1,0)</f>
        <v>CÔNG TY TNHH MM MEGA MARKET (VIỆT NAM)</v>
      </c>
      <c r="AG381" s="91" t="str">
        <f>Table13[[#This Row],[Số hóa đơn]]&amp;Table13[[#This Row],[Tổng giá trị]]</f>
        <v>00007227512271</v>
      </c>
    </row>
    <row r="382" spans="1:33" ht="25.5" customHeight="1" x14ac:dyDescent="0.2">
      <c r="A382" s="54" t="s">
        <v>16307</v>
      </c>
      <c r="B382" s="54" t="s">
        <v>202</v>
      </c>
      <c r="C382" s="55" t="s">
        <v>17139</v>
      </c>
      <c r="D382" s="54" t="s">
        <v>17157</v>
      </c>
      <c r="E382" s="55">
        <f>IFERROR(VLOOKUP(AG382,Sheet3!B:F,5,0),Table1[[#This Row],[Ngày hạch toán]])</f>
        <v>46048</v>
      </c>
      <c r="F382" s="54" t="s">
        <v>19111</v>
      </c>
      <c r="G382" s="54" t="s">
        <v>17158</v>
      </c>
      <c r="H382" s="56">
        <v>3849940</v>
      </c>
      <c r="I382" s="63">
        <v>0</v>
      </c>
      <c r="J382" s="56">
        <v>307995</v>
      </c>
      <c r="K382" s="56">
        <v>4157935</v>
      </c>
      <c r="L382" s="64" t="s">
        <v>17236</v>
      </c>
      <c r="M382" s="6" t="str">
        <f>IFERROR(VLOOKUP(Table13[[#This Row],[Số hóa đơn]],'Chi tiết tt Mega gửi'!K:L,2,0),"")</f>
        <v/>
      </c>
      <c r="O382" s="32">
        <f>IF(Table13[[#This Row],[Phân loại]]="Tồn đầu kỳ",Table13[[#This Row],[Tổng giá trị]],0)</f>
        <v>0</v>
      </c>
      <c r="P382" s="7">
        <f>IF(Table13[[#This Row],[Số còn phải thu ĐK]]&lt;&gt;0,0,IF(Table13[[#This Row],[Phân loại]]="Bán hàng",Table13[[#This Row],[Tổng giá trị]],-Table13[[#This Row],[Tổng giá trị]]))</f>
        <v>4157935</v>
      </c>
      <c r="Q382" s="32">
        <f t="shared" si="54"/>
        <v>0</v>
      </c>
      <c r="R382" s="7">
        <f>Table13[[#This Row],[Số còn phải thu ĐK]]+Table13[[#This Row],[Giá Trị HD sau CK]]-Table13[[#This Row],[Số tiền đã thu]]</f>
        <v>4157935</v>
      </c>
      <c r="S382" s="6">
        <f>IF(Table13[[#This Row],[Ngày hóa đơn]]&lt;&gt;"",Table13[[#This Row],[Ngày hóa đơn]],IF(Table13[[#This Row],[Ngày hạch toán]]&lt;&gt;"",Table13[[#This Row],[Ngày hạch toán]],""))</f>
        <v>46048</v>
      </c>
      <c r="T382" s="7"/>
      <c r="U382" s="6">
        <f>IF(Table13[[#This Row],[Ngày tính CN]]="","",S382+T382)</f>
        <v>46048</v>
      </c>
      <c r="V382" s="32">
        <f ca="1">IF(Table13[[#This Row],[Hạn thanh toán]]="","",IF((U382-NOW())&lt;0,0,(U382-NOW())))</f>
        <v>0</v>
      </c>
      <c r="W382" s="32"/>
      <c r="X382" s="32">
        <f t="shared" ca="1" si="55"/>
        <v>246.35975370370579</v>
      </c>
      <c r="Y382" s="2" t="str">
        <f t="shared" ca="1" si="56"/>
        <v>Nợ quá hạn hơn 120 ngày có khả năng mất thanh toán</v>
      </c>
      <c r="Z382" s="42">
        <f t="shared" si="52"/>
        <v>46048</v>
      </c>
      <c r="AA382" s="42" t="str">
        <f t="shared" si="53"/>
        <v/>
      </c>
      <c r="AD382" s="2" t="str">
        <f>VLOOKUP($A382,MA_KH!$A:$Q,MA_KH!O$1,0)</f>
        <v>MEGA</v>
      </c>
      <c r="AE382" s="2" t="str">
        <f>VLOOKUP($A382,MA_KH!$A:$Q,MA_KH!P$1,0)</f>
        <v>CÔNG TY TNHH MM MEGA MARKET (VIỆT NAM)</v>
      </c>
      <c r="AG382" s="91" t="str">
        <f>Table13[[#This Row],[Số hóa đơn]]&amp;Table13[[#This Row],[Tổng giá trị]]</f>
        <v>000072284157935</v>
      </c>
    </row>
    <row r="383" spans="1:33" ht="25.5" customHeight="1" x14ac:dyDescent="0.2">
      <c r="A383" s="54" t="s">
        <v>16307</v>
      </c>
      <c r="B383" s="54" t="s">
        <v>202</v>
      </c>
      <c r="C383" s="55" t="s">
        <v>17139</v>
      </c>
      <c r="D383" s="54" t="s">
        <v>17159</v>
      </c>
      <c r="E383" s="55">
        <f>IFERROR(VLOOKUP(AG383,Sheet3!B:F,5,0),Table1[[#This Row],[Ngày hạch toán]])</f>
        <v>46048</v>
      </c>
      <c r="F383" s="54" t="s">
        <v>19112</v>
      </c>
      <c r="G383" s="54" t="s">
        <v>17160</v>
      </c>
      <c r="H383" s="56">
        <v>4664450</v>
      </c>
      <c r="I383" s="63">
        <v>0</v>
      </c>
      <c r="J383" s="56">
        <v>373156</v>
      </c>
      <c r="K383" s="56">
        <v>5037606</v>
      </c>
      <c r="L383" s="64" t="s">
        <v>17236</v>
      </c>
      <c r="M383" s="6" t="str">
        <f>IFERROR(VLOOKUP(Table13[[#This Row],[Số hóa đơn]],'Chi tiết tt Mega gửi'!K:L,2,0),"")</f>
        <v/>
      </c>
      <c r="O383" s="32">
        <f>IF(Table13[[#This Row],[Phân loại]]="Tồn đầu kỳ",Table13[[#This Row],[Tổng giá trị]],0)</f>
        <v>0</v>
      </c>
      <c r="P383" s="7">
        <f>IF(Table13[[#This Row],[Số còn phải thu ĐK]]&lt;&gt;0,0,IF(Table13[[#This Row],[Phân loại]]="Bán hàng",Table13[[#This Row],[Tổng giá trị]],-Table13[[#This Row],[Tổng giá trị]]))</f>
        <v>5037606</v>
      </c>
      <c r="Q383" s="32">
        <f t="shared" si="54"/>
        <v>0</v>
      </c>
      <c r="R383" s="7">
        <f>Table13[[#This Row],[Số còn phải thu ĐK]]+Table13[[#This Row],[Giá Trị HD sau CK]]-Table13[[#This Row],[Số tiền đã thu]]</f>
        <v>5037606</v>
      </c>
      <c r="S383" s="6">
        <f>IF(Table13[[#This Row],[Ngày hóa đơn]]&lt;&gt;"",Table13[[#This Row],[Ngày hóa đơn]],IF(Table13[[#This Row],[Ngày hạch toán]]&lt;&gt;"",Table13[[#This Row],[Ngày hạch toán]],""))</f>
        <v>46048</v>
      </c>
      <c r="T383" s="7"/>
      <c r="U383" s="6">
        <f>IF(Table13[[#This Row],[Ngày tính CN]]="","",S383+T383)</f>
        <v>46048</v>
      </c>
      <c r="V383" s="32">
        <f ca="1">IF(Table13[[#This Row],[Hạn thanh toán]]="","",IF((U383-NOW())&lt;0,0,(U383-NOW())))</f>
        <v>0</v>
      </c>
      <c r="W383" s="32"/>
      <c r="X383" s="32">
        <f t="shared" ca="1" si="55"/>
        <v>246.35975370370579</v>
      </c>
      <c r="Y383" s="2" t="str">
        <f t="shared" ca="1" si="56"/>
        <v>Nợ quá hạn hơn 120 ngày có khả năng mất thanh toán</v>
      </c>
      <c r="Z383" s="42">
        <f t="shared" si="52"/>
        <v>46048</v>
      </c>
      <c r="AA383" s="42" t="str">
        <f t="shared" si="53"/>
        <v/>
      </c>
      <c r="AD383" s="2" t="str">
        <f>VLOOKUP($A383,MA_KH!$A:$Q,MA_KH!O$1,0)</f>
        <v>MEGA</v>
      </c>
      <c r="AE383" s="2" t="str">
        <f>VLOOKUP($A383,MA_KH!$A:$Q,MA_KH!P$1,0)</f>
        <v>CÔNG TY TNHH MM MEGA MARKET (VIỆT NAM)</v>
      </c>
      <c r="AG383" s="91" t="str">
        <f>Table13[[#This Row],[Số hóa đơn]]&amp;Table13[[#This Row],[Tổng giá trị]]</f>
        <v>000072295037606</v>
      </c>
    </row>
    <row r="384" spans="1:33" ht="25.5" customHeight="1" x14ac:dyDescent="0.2">
      <c r="A384" s="54" t="s">
        <v>16289</v>
      </c>
      <c r="B384" s="54" t="s">
        <v>296</v>
      </c>
      <c r="C384" s="55" t="s">
        <v>17139</v>
      </c>
      <c r="D384" s="54" t="s">
        <v>17161</v>
      </c>
      <c r="E384" s="55">
        <f>IFERROR(VLOOKUP(AG384,Sheet3!B:F,5,0),Table1[[#This Row],[Ngày hạch toán]])</f>
        <v>46048</v>
      </c>
      <c r="F384" s="54" t="s">
        <v>19113</v>
      </c>
      <c r="G384" s="54" t="s">
        <v>17162</v>
      </c>
      <c r="H384" s="56">
        <v>10345810</v>
      </c>
      <c r="I384" s="63">
        <v>0</v>
      </c>
      <c r="J384" s="56">
        <v>827665</v>
      </c>
      <c r="K384" s="56">
        <v>11173475</v>
      </c>
      <c r="L384" s="64" t="s">
        <v>17236</v>
      </c>
      <c r="M384" s="6" t="str">
        <f>IFERROR(VLOOKUP(Table13[[#This Row],[Số hóa đơn]],'Chi tiết tt Mega gửi'!K:L,2,0),"")</f>
        <v/>
      </c>
      <c r="O384" s="32">
        <f>IF(Table13[[#This Row],[Phân loại]]="Tồn đầu kỳ",Table13[[#This Row],[Tổng giá trị]],0)</f>
        <v>0</v>
      </c>
      <c r="P384" s="7">
        <f>IF(Table13[[#This Row],[Số còn phải thu ĐK]]&lt;&gt;0,0,IF(Table13[[#This Row],[Phân loại]]="Bán hàng",Table13[[#This Row],[Tổng giá trị]],-Table13[[#This Row],[Tổng giá trị]]))</f>
        <v>11173475</v>
      </c>
      <c r="Q384" s="32">
        <f t="shared" si="54"/>
        <v>0</v>
      </c>
      <c r="R384" s="7">
        <f>Table13[[#This Row],[Số còn phải thu ĐK]]+Table13[[#This Row],[Giá Trị HD sau CK]]-Table13[[#This Row],[Số tiền đã thu]]</f>
        <v>11173475</v>
      </c>
      <c r="S384" s="6">
        <f>IF(Table13[[#This Row],[Ngày hóa đơn]]&lt;&gt;"",Table13[[#This Row],[Ngày hóa đơn]],IF(Table13[[#This Row],[Ngày hạch toán]]&lt;&gt;"",Table13[[#This Row],[Ngày hạch toán]],""))</f>
        <v>46048</v>
      </c>
      <c r="T384" s="7"/>
      <c r="U384" s="6">
        <f>IF(Table13[[#This Row],[Ngày tính CN]]="","",S384+T384)</f>
        <v>46048</v>
      </c>
      <c r="V384" s="32">
        <f ca="1">IF(Table13[[#This Row],[Hạn thanh toán]]="","",IF((U384-NOW())&lt;0,0,(U384-NOW())))</f>
        <v>0</v>
      </c>
      <c r="W384" s="32"/>
      <c r="X384" s="32">
        <f t="shared" ca="1" si="55"/>
        <v>246.35975370370579</v>
      </c>
      <c r="Y384" s="2" t="str">
        <f t="shared" ca="1" si="56"/>
        <v>Nợ quá hạn hơn 120 ngày có khả năng mất thanh toán</v>
      </c>
      <c r="Z384" s="42">
        <f t="shared" si="52"/>
        <v>46048</v>
      </c>
      <c r="AA384" s="42" t="str">
        <f t="shared" si="53"/>
        <v/>
      </c>
      <c r="AD384" s="2" t="str">
        <f>VLOOKUP($A384,MA_KH!$A:$Q,MA_KH!O$1,0)</f>
        <v>MEGA</v>
      </c>
      <c r="AE384" s="2" t="str">
        <f>VLOOKUP($A384,MA_KH!$A:$Q,MA_KH!P$1,0)</f>
        <v>CÔNG TY TNHH MM MEGA MARKET (VIỆT NAM)</v>
      </c>
      <c r="AG384" s="91" t="str">
        <f>Table13[[#This Row],[Số hóa đơn]]&amp;Table13[[#This Row],[Tổng giá trị]]</f>
        <v>0000723011173475</v>
      </c>
    </row>
    <row r="385" spans="1:33" ht="25.5" customHeight="1" x14ac:dyDescent="0.2">
      <c r="A385" s="54" t="s">
        <v>16289</v>
      </c>
      <c r="B385" s="54" t="s">
        <v>296</v>
      </c>
      <c r="C385" s="55" t="s">
        <v>17139</v>
      </c>
      <c r="D385" s="54" t="s">
        <v>17163</v>
      </c>
      <c r="E385" s="55">
        <f>IFERROR(VLOOKUP(AG385,Sheet3!B:F,5,0),Table1[[#This Row],[Ngày hạch toán]])</f>
        <v>46048</v>
      </c>
      <c r="F385" s="54" t="s">
        <v>19114</v>
      </c>
      <c r="G385" s="54" t="s">
        <v>17164</v>
      </c>
      <c r="H385" s="56">
        <v>4664450</v>
      </c>
      <c r="I385" s="63">
        <v>0</v>
      </c>
      <c r="J385" s="56">
        <v>373156</v>
      </c>
      <c r="K385" s="56">
        <v>5037606</v>
      </c>
      <c r="L385" s="64" t="s">
        <v>17236</v>
      </c>
      <c r="M385" s="6" t="str">
        <f>IFERROR(VLOOKUP(Table13[[#This Row],[Số hóa đơn]],'Chi tiết tt Mega gửi'!K:L,2,0),"")</f>
        <v/>
      </c>
      <c r="O385" s="32">
        <f>IF(Table13[[#This Row],[Phân loại]]="Tồn đầu kỳ",Table13[[#This Row],[Tổng giá trị]],0)</f>
        <v>0</v>
      </c>
      <c r="P385" s="7">
        <f>IF(Table13[[#This Row],[Số còn phải thu ĐK]]&lt;&gt;0,0,IF(Table13[[#This Row],[Phân loại]]="Bán hàng",Table13[[#This Row],[Tổng giá trị]],-Table13[[#This Row],[Tổng giá trị]]))</f>
        <v>5037606</v>
      </c>
      <c r="Q385" s="32">
        <f t="shared" si="54"/>
        <v>0</v>
      </c>
      <c r="R385" s="7">
        <f>Table13[[#This Row],[Số còn phải thu ĐK]]+Table13[[#This Row],[Giá Trị HD sau CK]]-Table13[[#This Row],[Số tiền đã thu]]</f>
        <v>5037606</v>
      </c>
      <c r="S385" s="6">
        <f>IF(Table13[[#This Row],[Ngày hóa đơn]]&lt;&gt;"",Table13[[#This Row],[Ngày hóa đơn]],IF(Table13[[#This Row],[Ngày hạch toán]]&lt;&gt;"",Table13[[#This Row],[Ngày hạch toán]],""))</f>
        <v>46048</v>
      </c>
      <c r="T385" s="7"/>
      <c r="U385" s="6">
        <f>IF(Table13[[#This Row],[Ngày tính CN]]="","",S385+T385)</f>
        <v>46048</v>
      </c>
      <c r="V385" s="32">
        <f ca="1">IF(Table13[[#This Row],[Hạn thanh toán]]="","",IF((U385-NOW())&lt;0,0,(U385-NOW())))</f>
        <v>0</v>
      </c>
      <c r="W385" s="32"/>
      <c r="X385" s="32">
        <f t="shared" ca="1" si="55"/>
        <v>246.35975370370579</v>
      </c>
      <c r="Y385" s="2" t="str">
        <f t="shared" ca="1" si="56"/>
        <v>Nợ quá hạn hơn 120 ngày có khả năng mất thanh toán</v>
      </c>
      <c r="Z385" s="42">
        <f t="shared" si="52"/>
        <v>46048</v>
      </c>
      <c r="AA385" s="42" t="str">
        <f t="shared" si="53"/>
        <v/>
      </c>
      <c r="AD385" s="2" t="str">
        <f>VLOOKUP($A385,MA_KH!$A:$Q,MA_KH!O$1,0)</f>
        <v>MEGA</v>
      </c>
      <c r="AE385" s="2" t="str">
        <f>VLOOKUP($A385,MA_KH!$A:$Q,MA_KH!P$1,0)</f>
        <v>CÔNG TY TNHH MM MEGA MARKET (VIỆT NAM)</v>
      </c>
      <c r="AG385" s="91" t="str">
        <f>Table13[[#This Row],[Số hóa đơn]]&amp;Table13[[#This Row],[Tổng giá trị]]</f>
        <v>000072315037606</v>
      </c>
    </row>
    <row r="386" spans="1:33" ht="25.5" customHeight="1" x14ac:dyDescent="0.2">
      <c r="A386" s="54" t="s">
        <v>16289</v>
      </c>
      <c r="B386" s="54" t="s">
        <v>296</v>
      </c>
      <c r="C386" s="55" t="s">
        <v>17139</v>
      </c>
      <c r="D386" s="54" t="s">
        <v>17165</v>
      </c>
      <c r="E386" s="55">
        <f>IFERROR(VLOOKUP(AG386,Sheet3!B:F,5,0),Table1[[#This Row],[Ngày hạch toán]])</f>
        <v>46048</v>
      </c>
      <c r="F386" s="54" t="s">
        <v>19115</v>
      </c>
      <c r="G386" s="54" t="s">
        <v>17166</v>
      </c>
      <c r="H386" s="56">
        <v>1446660</v>
      </c>
      <c r="I386" s="63">
        <v>0</v>
      </c>
      <c r="J386" s="56">
        <v>115733</v>
      </c>
      <c r="K386" s="56">
        <v>1562393</v>
      </c>
      <c r="L386" s="64" t="s">
        <v>17236</v>
      </c>
      <c r="M386" s="6" t="str">
        <f>IFERROR(VLOOKUP(Table13[[#This Row],[Số hóa đơn]],'Chi tiết tt Mega gửi'!K:L,2,0),"")</f>
        <v/>
      </c>
      <c r="O386" s="32">
        <f>IF(Table13[[#This Row],[Phân loại]]="Tồn đầu kỳ",Table13[[#This Row],[Tổng giá trị]],0)</f>
        <v>0</v>
      </c>
      <c r="P386" s="7">
        <f>IF(Table13[[#This Row],[Số còn phải thu ĐK]]&lt;&gt;0,0,IF(Table13[[#This Row],[Phân loại]]="Bán hàng",Table13[[#This Row],[Tổng giá trị]],-Table13[[#This Row],[Tổng giá trị]]))</f>
        <v>1562393</v>
      </c>
      <c r="Q386" s="32">
        <f t="shared" si="54"/>
        <v>0</v>
      </c>
      <c r="R386" s="7">
        <f>Table13[[#This Row],[Số còn phải thu ĐK]]+Table13[[#This Row],[Giá Trị HD sau CK]]-Table13[[#This Row],[Số tiền đã thu]]</f>
        <v>1562393</v>
      </c>
      <c r="S386" s="6">
        <f>IF(Table13[[#This Row],[Ngày hóa đơn]]&lt;&gt;"",Table13[[#This Row],[Ngày hóa đơn]],IF(Table13[[#This Row],[Ngày hạch toán]]&lt;&gt;"",Table13[[#This Row],[Ngày hạch toán]],""))</f>
        <v>46048</v>
      </c>
      <c r="T386" s="7"/>
      <c r="U386" s="6">
        <f>IF(Table13[[#This Row],[Ngày tính CN]]="","",S386+T386)</f>
        <v>46048</v>
      </c>
      <c r="V386" s="32">
        <f ca="1">IF(Table13[[#This Row],[Hạn thanh toán]]="","",IF((U386-NOW())&lt;0,0,(U386-NOW())))</f>
        <v>0</v>
      </c>
      <c r="W386" s="32"/>
      <c r="X386" s="32">
        <f t="shared" ca="1" si="55"/>
        <v>246.35975370370579</v>
      </c>
      <c r="Y386" s="2" t="str">
        <f t="shared" ca="1" si="56"/>
        <v>Nợ quá hạn hơn 120 ngày có khả năng mất thanh toán</v>
      </c>
      <c r="Z386" s="42">
        <f t="shared" si="52"/>
        <v>46048</v>
      </c>
      <c r="AA386" s="42" t="str">
        <f t="shared" si="53"/>
        <v/>
      </c>
      <c r="AD386" s="2" t="str">
        <f>VLOOKUP($A386,MA_KH!$A:$Q,MA_KH!O$1,0)</f>
        <v>MEGA</v>
      </c>
      <c r="AE386" s="2" t="str">
        <f>VLOOKUP($A386,MA_KH!$A:$Q,MA_KH!P$1,0)</f>
        <v>CÔNG TY TNHH MM MEGA MARKET (VIỆT NAM)</v>
      </c>
      <c r="AG386" s="91" t="str">
        <f>Table13[[#This Row],[Số hóa đơn]]&amp;Table13[[#This Row],[Tổng giá trị]]</f>
        <v>000072321562393</v>
      </c>
    </row>
    <row r="387" spans="1:33" ht="25.5" hidden="1" customHeight="1" x14ac:dyDescent="0.2">
      <c r="A387" s="54" t="s">
        <v>16303</v>
      </c>
      <c r="B387" s="54" t="s">
        <v>102</v>
      </c>
      <c r="C387" s="55" t="s">
        <v>17139</v>
      </c>
      <c r="D387" s="54" t="s">
        <v>17167</v>
      </c>
      <c r="E387" s="55">
        <v>46048</v>
      </c>
      <c r="F387" s="54" t="s">
        <v>19116</v>
      </c>
      <c r="G387" s="54" t="s">
        <v>16988</v>
      </c>
      <c r="H387" s="56">
        <v>205250</v>
      </c>
      <c r="I387" s="63">
        <v>0</v>
      </c>
      <c r="J387" s="56">
        <v>16420</v>
      </c>
      <c r="K387" s="56">
        <v>221670</v>
      </c>
      <c r="L387" s="64" t="s">
        <v>17238</v>
      </c>
      <c r="M387" s="6" t="str">
        <f>IFERROR(VLOOKUP(Table13[[#This Row],[Số hóa đơn]],'Chi tiết tt Mega gửi'!K:L,2,0),"")</f>
        <v/>
      </c>
      <c r="O387" s="32">
        <f>IF(Table13[[#This Row],[Phân loại]]="Tồn đầu kỳ",Table13[[#This Row],[Tổng giá trị]],0)</f>
        <v>0</v>
      </c>
      <c r="P387" s="7">
        <f>IF(Table13[[#This Row],[Số còn phải thu ĐK]]&lt;&gt;0,0,IF(Table13[[#This Row],[Phân loại]]="Bán hàng",Table13[[#This Row],[Tổng giá trị]],-Table13[[#This Row],[Tổng giá trị]]))</f>
        <v>-221670</v>
      </c>
      <c r="Q387" s="32">
        <f t="shared" si="54"/>
        <v>0</v>
      </c>
      <c r="R387" s="7">
        <f>Table13[[#This Row],[Số còn phải thu ĐK]]+Table13[[#This Row],[Giá Trị HD sau CK]]-Table13[[#This Row],[Số tiền đã thu]]</f>
        <v>-221670</v>
      </c>
      <c r="S387" s="6">
        <f>IF(Table13[[#This Row],[Ngày hóa đơn]]&lt;&gt;"",Table13[[#This Row],[Ngày hóa đơn]],IF(Table13[[#This Row],[Ngày hạch toán]]&lt;&gt;"",Table13[[#This Row],[Ngày hạch toán]],""))</f>
        <v>46048</v>
      </c>
      <c r="T387" s="7"/>
      <c r="U387" s="6">
        <f>IF(Table13[[#This Row],[Ngày tính CN]]="","",S387+T387)</f>
        <v>46048</v>
      </c>
      <c r="V387" s="32">
        <f ca="1">IF(Table13[[#This Row],[Hạn thanh toán]]="","",IF((U387-NOW())&lt;0,0,(U387-NOW())))</f>
        <v>0</v>
      </c>
      <c r="W387" s="32"/>
      <c r="X387" s="32">
        <f t="shared" ca="1" si="55"/>
        <v>246.35975370370579</v>
      </c>
      <c r="Y387" s="2" t="str">
        <f t="shared" ca="1" si="56"/>
        <v>Nợ quá hạn hơn 120 ngày có khả năng mất thanh toán</v>
      </c>
      <c r="Z387" s="42">
        <f t="shared" si="52"/>
        <v>46048</v>
      </c>
      <c r="AA387" s="42" t="str">
        <f t="shared" si="53"/>
        <v/>
      </c>
      <c r="AD387" s="2" t="str">
        <f>VLOOKUP($A387,MA_KH!$A:$Q,MA_KH!O$1,0)</f>
        <v>MEGA</v>
      </c>
      <c r="AE387" s="2" t="str">
        <f>VLOOKUP($A387,MA_KH!$A:$Q,MA_KH!P$1,0)</f>
        <v>CÔNG TY TNHH MM MEGA MARKET (VIỆT NAM)</v>
      </c>
      <c r="AG387" s="91" t="str">
        <f>Table13[[#This Row],[Số hóa đơn]]&amp;Table13[[#This Row],[Tổng giá trị]]</f>
        <v>00000035221670</v>
      </c>
    </row>
    <row r="388" spans="1:33" ht="25.5" hidden="1" customHeight="1" x14ac:dyDescent="0.2">
      <c r="A388" s="54" t="s">
        <v>16303</v>
      </c>
      <c r="B388" s="54" t="s">
        <v>102</v>
      </c>
      <c r="C388" s="55" t="s">
        <v>17139</v>
      </c>
      <c r="D388" s="54" t="s">
        <v>17168</v>
      </c>
      <c r="E388" s="55">
        <v>46048</v>
      </c>
      <c r="F388" s="54" t="s">
        <v>19117</v>
      </c>
      <c r="G388" s="54" t="s">
        <v>17169</v>
      </c>
      <c r="H388" s="56">
        <v>182248</v>
      </c>
      <c r="I388" s="63">
        <v>0</v>
      </c>
      <c r="J388" s="56">
        <v>14580</v>
      </c>
      <c r="K388" s="56">
        <v>196828</v>
      </c>
      <c r="L388" s="64" t="s">
        <v>17238</v>
      </c>
      <c r="M388" s="6" t="str">
        <f>IFERROR(VLOOKUP(Table13[[#This Row],[Số hóa đơn]],'Chi tiết tt Mega gửi'!K:L,2,0),"")</f>
        <v/>
      </c>
      <c r="O388" s="32">
        <f>IF(Table13[[#This Row],[Phân loại]]="Tồn đầu kỳ",Table13[[#This Row],[Tổng giá trị]],0)</f>
        <v>0</v>
      </c>
      <c r="P388" s="7">
        <f>IF(Table13[[#This Row],[Số còn phải thu ĐK]]&lt;&gt;0,0,IF(Table13[[#This Row],[Phân loại]]="Bán hàng",Table13[[#This Row],[Tổng giá trị]],-Table13[[#This Row],[Tổng giá trị]]))</f>
        <v>-196828</v>
      </c>
      <c r="Q388" s="32">
        <f t="shared" si="54"/>
        <v>0</v>
      </c>
      <c r="R388" s="7">
        <f>Table13[[#This Row],[Số còn phải thu ĐK]]+Table13[[#This Row],[Giá Trị HD sau CK]]-Table13[[#This Row],[Số tiền đã thu]]</f>
        <v>-196828</v>
      </c>
      <c r="S388" s="6">
        <f>IF(Table13[[#This Row],[Ngày hóa đơn]]&lt;&gt;"",Table13[[#This Row],[Ngày hóa đơn]],IF(Table13[[#This Row],[Ngày hạch toán]]&lt;&gt;"",Table13[[#This Row],[Ngày hạch toán]],""))</f>
        <v>46048</v>
      </c>
      <c r="T388" s="7"/>
      <c r="U388" s="6">
        <f>IF(Table13[[#This Row],[Ngày tính CN]]="","",S388+T388)</f>
        <v>46048</v>
      </c>
      <c r="V388" s="32">
        <f ca="1">IF(Table13[[#This Row],[Hạn thanh toán]]="","",IF((U388-NOW())&lt;0,0,(U388-NOW())))</f>
        <v>0</v>
      </c>
      <c r="W388" s="32"/>
      <c r="X388" s="32">
        <f t="shared" ca="1" si="55"/>
        <v>246.35975370370579</v>
      </c>
      <c r="Y388" s="2" t="str">
        <f t="shared" ca="1" si="56"/>
        <v>Nợ quá hạn hơn 120 ngày có khả năng mất thanh toán</v>
      </c>
      <c r="Z388" s="42">
        <f t="shared" ref="Z388:Z451" si="57">IF(S388="","",S388)</f>
        <v>46048</v>
      </c>
      <c r="AA388" s="42" t="str">
        <f t="shared" ref="AA388:AA451" si="58">IF(M388="","",M388)</f>
        <v/>
      </c>
      <c r="AD388" s="2" t="str">
        <f>VLOOKUP($A388,MA_KH!$A:$Q,MA_KH!O$1,0)</f>
        <v>MEGA</v>
      </c>
      <c r="AE388" s="2" t="str">
        <f>VLOOKUP($A388,MA_KH!$A:$Q,MA_KH!P$1,0)</f>
        <v>CÔNG TY TNHH MM MEGA MARKET (VIỆT NAM)</v>
      </c>
      <c r="AG388" s="91" t="str">
        <f>Table13[[#This Row],[Số hóa đơn]]&amp;Table13[[#This Row],[Tổng giá trị]]</f>
        <v>00000018196828</v>
      </c>
    </row>
    <row r="389" spans="1:33" ht="25.5" hidden="1" customHeight="1" x14ac:dyDescent="0.2">
      <c r="A389" s="54" t="s">
        <v>16289</v>
      </c>
      <c r="B389" s="54" t="s">
        <v>296</v>
      </c>
      <c r="C389" s="55" t="s">
        <v>17139</v>
      </c>
      <c r="D389" s="54" t="s">
        <v>17170</v>
      </c>
      <c r="E389" s="55">
        <v>46048</v>
      </c>
      <c r="F389" s="54" t="s">
        <v>19118</v>
      </c>
      <c r="G389" s="54" t="s">
        <v>16824</v>
      </c>
      <c r="H389" s="56">
        <v>290000</v>
      </c>
      <c r="I389" s="63">
        <v>0</v>
      </c>
      <c r="J389" s="56">
        <v>23200</v>
      </c>
      <c r="K389" s="56">
        <v>313200</v>
      </c>
      <c r="L389" s="64" t="s">
        <v>17238</v>
      </c>
      <c r="M389" s="6" t="str">
        <f>IFERROR(VLOOKUP(Table13[[#This Row],[Số hóa đơn]],'Chi tiết tt Mega gửi'!K:L,2,0),"")</f>
        <v/>
      </c>
      <c r="O389" s="32">
        <f>IF(Table13[[#This Row],[Phân loại]]="Tồn đầu kỳ",Table13[[#This Row],[Tổng giá trị]],0)</f>
        <v>0</v>
      </c>
      <c r="P389" s="7">
        <f>IF(Table13[[#This Row],[Số còn phải thu ĐK]]&lt;&gt;0,0,IF(Table13[[#This Row],[Phân loại]]="Bán hàng",Table13[[#This Row],[Tổng giá trị]],-Table13[[#This Row],[Tổng giá trị]]))</f>
        <v>-313200</v>
      </c>
      <c r="Q389" s="32">
        <f t="shared" si="54"/>
        <v>0</v>
      </c>
      <c r="R389" s="7">
        <f>Table13[[#This Row],[Số còn phải thu ĐK]]+Table13[[#This Row],[Giá Trị HD sau CK]]-Table13[[#This Row],[Số tiền đã thu]]</f>
        <v>-313200</v>
      </c>
      <c r="S389" s="6">
        <f>IF(Table13[[#This Row],[Ngày hóa đơn]]&lt;&gt;"",Table13[[#This Row],[Ngày hóa đơn]],IF(Table13[[#This Row],[Ngày hạch toán]]&lt;&gt;"",Table13[[#This Row],[Ngày hạch toán]],""))</f>
        <v>46048</v>
      </c>
      <c r="T389" s="7"/>
      <c r="U389" s="6">
        <f>IF(Table13[[#This Row],[Ngày tính CN]]="","",S389+T389)</f>
        <v>46048</v>
      </c>
      <c r="V389" s="32">
        <f ca="1">IF(Table13[[#This Row],[Hạn thanh toán]]="","",IF((U389-NOW())&lt;0,0,(U389-NOW())))</f>
        <v>0</v>
      </c>
      <c r="W389" s="32"/>
      <c r="X389" s="32">
        <f t="shared" ca="1" si="55"/>
        <v>246.35975370370579</v>
      </c>
      <c r="Y389" s="2" t="str">
        <f t="shared" ca="1" si="56"/>
        <v>Nợ quá hạn hơn 120 ngày có khả năng mất thanh toán</v>
      </c>
      <c r="Z389" s="42">
        <f t="shared" si="57"/>
        <v>46048</v>
      </c>
      <c r="AA389" s="42" t="str">
        <f t="shared" si="58"/>
        <v/>
      </c>
      <c r="AD389" s="2" t="str">
        <f>VLOOKUP($A389,MA_KH!$A:$Q,MA_KH!O$1,0)</f>
        <v>MEGA</v>
      </c>
      <c r="AE389" s="2" t="str">
        <f>VLOOKUP($A389,MA_KH!$A:$Q,MA_KH!P$1,0)</f>
        <v>CÔNG TY TNHH MM MEGA MARKET (VIỆT NAM)</v>
      </c>
      <c r="AG389" s="91" t="str">
        <f>Table13[[#This Row],[Số hóa đơn]]&amp;Table13[[#This Row],[Tổng giá trị]]</f>
        <v>00000040313200</v>
      </c>
    </row>
    <row r="390" spans="1:33" ht="25.5" hidden="1" customHeight="1" x14ac:dyDescent="0.2">
      <c r="A390" s="54" t="s">
        <v>16290</v>
      </c>
      <c r="B390" s="54" t="s">
        <v>192</v>
      </c>
      <c r="C390" s="55" t="s">
        <v>17139</v>
      </c>
      <c r="D390" s="54" t="s">
        <v>17171</v>
      </c>
      <c r="E390" s="55">
        <v>46048</v>
      </c>
      <c r="F390" s="54" t="s">
        <v>18956</v>
      </c>
      <c r="G390" s="54" t="s">
        <v>17172</v>
      </c>
      <c r="H390" s="56">
        <v>453624</v>
      </c>
      <c r="I390" s="63">
        <v>0</v>
      </c>
      <c r="J390" s="56">
        <v>36290</v>
      </c>
      <c r="K390" s="56">
        <v>489914</v>
      </c>
      <c r="L390" s="64" t="s">
        <v>17238</v>
      </c>
      <c r="M390" s="6">
        <v>46063</v>
      </c>
      <c r="O390" s="32">
        <f>IF(Table13[[#This Row],[Phân loại]]="Tồn đầu kỳ",Table13[[#This Row],[Tổng giá trị]],0)</f>
        <v>0</v>
      </c>
      <c r="P390" s="7">
        <f>IF(Table13[[#This Row],[Số còn phải thu ĐK]]&lt;&gt;0,0,IF(Table13[[#This Row],[Phân loại]]="Bán hàng",Table13[[#This Row],[Tổng giá trị]],-Table13[[#This Row],[Tổng giá trị]]))</f>
        <v>-489914</v>
      </c>
      <c r="Q390" s="32">
        <f t="shared" si="54"/>
        <v>-489914</v>
      </c>
      <c r="R390" s="7">
        <f>Table13[[#This Row],[Số còn phải thu ĐK]]+Table13[[#This Row],[Giá Trị HD sau CK]]-Table13[[#This Row],[Số tiền đã thu]]</f>
        <v>0</v>
      </c>
      <c r="S390" s="6">
        <f>IF(Table13[[#This Row],[Ngày hóa đơn]]&lt;&gt;"",Table13[[#This Row],[Ngày hóa đơn]],IF(Table13[[#This Row],[Ngày hạch toán]]&lt;&gt;"",Table13[[#This Row],[Ngày hạch toán]],""))</f>
        <v>46048</v>
      </c>
      <c r="T390" s="7"/>
      <c r="U390" s="6">
        <f>IF(Table13[[#This Row],[Ngày tính CN]]="","",S390+T390)</f>
        <v>46048</v>
      </c>
      <c r="V390" s="32">
        <f ca="1">IF(Table13[[#This Row],[Hạn thanh toán]]="","",IF((U390-NOW())&lt;0,0,(U390-NOW())))</f>
        <v>0</v>
      </c>
      <c r="W390" s="32"/>
      <c r="X390" s="32" t="str">
        <f t="shared" ca="1" si="55"/>
        <v/>
      </c>
      <c r="Y390" s="2" t="str">
        <f t="shared" si="56"/>
        <v>Đã thanh toán</v>
      </c>
      <c r="Z390" s="42">
        <f t="shared" si="57"/>
        <v>46048</v>
      </c>
      <c r="AA390" s="42">
        <f t="shared" si="58"/>
        <v>46063</v>
      </c>
      <c r="AD390" s="2" t="str">
        <f>VLOOKUP($A390,MA_KH!$A:$Q,MA_KH!O$1,0)</f>
        <v>MEGA</v>
      </c>
      <c r="AE390" s="2" t="str">
        <f>VLOOKUP($A390,MA_KH!$A:$Q,MA_KH!P$1,0)</f>
        <v>CÔNG TY TNHH MM MEGA MARKET (VIỆT NAM)</v>
      </c>
      <c r="AG390" s="91" t="str">
        <f>Table13[[#This Row],[Số hóa đơn]]&amp;Table13[[#This Row],[Tổng giá trị]]</f>
        <v>00000013489914</v>
      </c>
    </row>
    <row r="391" spans="1:33" ht="25.5" hidden="1" customHeight="1" x14ac:dyDescent="0.2">
      <c r="A391" s="54" t="s">
        <v>16307</v>
      </c>
      <c r="B391" s="54" t="s">
        <v>202</v>
      </c>
      <c r="C391" s="55" t="s">
        <v>17139</v>
      </c>
      <c r="D391" s="54" t="s">
        <v>17173</v>
      </c>
      <c r="E391" s="55">
        <v>46048</v>
      </c>
      <c r="F391" s="54" t="s">
        <v>19119</v>
      </c>
      <c r="G391" s="54" t="s">
        <v>17174</v>
      </c>
      <c r="H391" s="56">
        <v>775000</v>
      </c>
      <c r="I391" s="63">
        <v>0</v>
      </c>
      <c r="J391" s="56">
        <v>62000</v>
      </c>
      <c r="K391" s="56">
        <v>837000</v>
      </c>
      <c r="L391" s="64" t="s">
        <v>17238</v>
      </c>
      <c r="M391" s="6" t="str">
        <f>IFERROR(VLOOKUP(Table13[[#This Row],[Số hóa đơn]],'Chi tiết tt Mega gửi'!K:L,2,0),"")</f>
        <v/>
      </c>
      <c r="O391" s="32">
        <f>IF(Table13[[#This Row],[Phân loại]]="Tồn đầu kỳ",Table13[[#This Row],[Tổng giá trị]],0)</f>
        <v>0</v>
      </c>
      <c r="P391" s="7">
        <f>IF(Table13[[#This Row],[Số còn phải thu ĐK]]&lt;&gt;0,0,IF(Table13[[#This Row],[Phân loại]]="Bán hàng",Table13[[#This Row],[Tổng giá trị]],-Table13[[#This Row],[Tổng giá trị]]))</f>
        <v>-837000</v>
      </c>
      <c r="Q391" s="32">
        <f t="shared" si="54"/>
        <v>0</v>
      </c>
      <c r="R391" s="7">
        <f>Table13[[#This Row],[Số còn phải thu ĐK]]+Table13[[#This Row],[Giá Trị HD sau CK]]-Table13[[#This Row],[Số tiền đã thu]]</f>
        <v>-837000</v>
      </c>
      <c r="S391" s="6">
        <f>IF(Table13[[#This Row],[Ngày hóa đơn]]&lt;&gt;"",Table13[[#This Row],[Ngày hóa đơn]],IF(Table13[[#This Row],[Ngày hạch toán]]&lt;&gt;"",Table13[[#This Row],[Ngày hạch toán]],""))</f>
        <v>46048</v>
      </c>
      <c r="T391" s="7"/>
      <c r="U391" s="6">
        <f>IF(Table13[[#This Row],[Ngày tính CN]]="","",S391+T391)</f>
        <v>46048</v>
      </c>
      <c r="V391" s="32">
        <f ca="1">IF(Table13[[#This Row],[Hạn thanh toán]]="","",IF((U391-NOW())&lt;0,0,(U391-NOW())))</f>
        <v>0</v>
      </c>
      <c r="W391" s="32"/>
      <c r="X391" s="32">
        <f t="shared" ca="1" si="55"/>
        <v>246.35975370370579</v>
      </c>
      <c r="Y391" s="2" t="str">
        <f t="shared" ca="1" si="56"/>
        <v>Nợ quá hạn hơn 120 ngày có khả năng mất thanh toán</v>
      </c>
      <c r="Z391" s="42">
        <f t="shared" si="57"/>
        <v>46048</v>
      </c>
      <c r="AA391" s="42" t="str">
        <f t="shared" si="58"/>
        <v/>
      </c>
      <c r="AD391" s="2" t="str">
        <f>VLOOKUP($A391,MA_KH!$A:$Q,MA_KH!O$1,0)</f>
        <v>MEGA</v>
      </c>
      <c r="AE391" s="2" t="str">
        <f>VLOOKUP($A391,MA_KH!$A:$Q,MA_KH!P$1,0)</f>
        <v>CÔNG TY TNHH MM MEGA MARKET (VIỆT NAM)</v>
      </c>
      <c r="AG391" s="91" t="str">
        <f>Table13[[#This Row],[Số hóa đơn]]&amp;Table13[[#This Row],[Tổng giá trị]]</f>
        <v>00000021837000</v>
      </c>
    </row>
    <row r="392" spans="1:33" ht="25.5" hidden="1" customHeight="1" x14ac:dyDescent="0.2">
      <c r="A392" s="54" t="s">
        <v>16307</v>
      </c>
      <c r="B392" s="54" t="s">
        <v>202</v>
      </c>
      <c r="C392" s="55" t="s">
        <v>17139</v>
      </c>
      <c r="D392" s="54" t="s">
        <v>17175</v>
      </c>
      <c r="E392" s="55">
        <v>46048</v>
      </c>
      <c r="F392" s="54" t="s">
        <v>19120</v>
      </c>
      <c r="G392" s="54" t="s">
        <v>17174</v>
      </c>
      <c r="H392" s="56">
        <v>695198</v>
      </c>
      <c r="I392" s="63">
        <v>0</v>
      </c>
      <c r="J392" s="56">
        <v>55617</v>
      </c>
      <c r="K392" s="56">
        <v>750815</v>
      </c>
      <c r="L392" s="64" t="s">
        <v>17238</v>
      </c>
      <c r="M392" s="6" t="str">
        <f>IFERROR(VLOOKUP(Table13[[#This Row],[Số hóa đơn]],'Chi tiết tt Mega gửi'!K:L,2,0),"")</f>
        <v/>
      </c>
      <c r="O392" s="32">
        <f>IF(Table13[[#This Row],[Phân loại]]="Tồn đầu kỳ",Table13[[#This Row],[Tổng giá trị]],0)</f>
        <v>0</v>
      </c>
      <c r="P392" s="7">
        <f>IF(Table13[[#This Row],[Số còn phải thu ĐK]]&lt;&gt;0,0,IF(Table13[[#This Row],[Phân loại]]="Bán hàng",Table13[[#This Row],[Tổng giá trị]],-Table13[[#This Row],[Tổng giá trị]]))</f>
        <v>-750815</v>
      </c>
      <c r="Q392" s="32">
        <f t="shared" si="54"/>
        <v>0</v>
      </c>
      <c r="R392" s="7">
        <f>Table13[[#This Row],[Số còn phải thu ĐK]]+Table13[[#This Row],[Giá Trị HD sau CK]]-Table13[[#This Row],[Số tiền đã thu]]</f>
        <v>-750815</v>
      </c>
      <c r="S392" s="6">
        <f>IF(Table13[[#This Row],[Ngày hóa đơn]]&lt;&gt;"",Table13[[#This Row],[Ngày hóa đơn]],IF(Table13[[#This Row],[Ngày hạch toán]]&lt;&gt;"",Table13[[#This Row],[Ngày hạch toán]],""))</f>
        <v>46048</v>
      </c>
      <c r="T392" s="7"/>
      <c r="U392" s="6">
        <f>IF(Table13[[#This Row],[Ngày tính CN]]="","",S392+T392)</f>
        <v>46048</v>
      </c>
      <c r="V392" s="32">
        <f ca="1">IF(Table13[[#This Row],[Hạn thanh toán]]="","",IF((U392-NOW())&lt;0,0,(U392-NOW())))</f>
        <v>0</v>
      </c>
      <c r="W392" s="32"/>
      <c r="X392" s="32">
        <f t="shared" ca="1" si="55"/>
        <v>246.35975370370579</v>
      </c>
      <c r="Y392" s="2" t="str">
        <f t="shared" ca="1" si="56"/>
        <v>Nợ quá hạn hơn 120 ngày có khả năng mất thanh toán</v>
      </c>
      <c r="Z392" s="42">
        <f t="shared" si="57"/>
        <v>46048</v>
      </c>
      <c r="AA392" s="42" t="str">
        <f t="shared" si="58"/>
        <v/>
      </c>
      <c r="AD392" s="2" t="str">
        <f>VLOOKUP($A392,MA_KH!$A:$Q,MA_KH!O$1,0)</f>
        <v>MEGA</v>
      </c>
      <c r="AE392" s="2" t="str">
        <f>VLOOKUP($A392,MA_KH!$A:$Q,MA_KH!P$1,0)</f>
        <v>CÔNG TY TNHH MM MEGA MARKET (VIỆT NAM)</v>
      </c>
      <c r="AG392" s="91" t="str">
        <f>Table13[[#This Row],[Số hóa đơn]]&amp;Table13[[#This Row],[Tổng giá trị]]</f>
        <v>00000024750815</v>
      </c>
    </row>
    <row r="393" spans="1:33" ht="25.5" hidden="1" customHeight="1" x14ac:dyDescent="0.2">
      <c r="A393" s="54" t="s">
        <v>16288</v>
      </c>
      <c r="B393" s="54" t="s">
        <v>294</v>
      </c>
      <c r="C393" s="55" t="s">
        <v>17139</v>
      </c>
      <c r="D393" s="54" t="s">
        <v>17176</v>
      </c>
      <c r="E393" s="55">
        <v>46048</v>
      </c>
      <c r="F393" s="54" t="s">
        <v>19121</v>
      </c>
      <c r="G393" s="54" t="s">
        <v>17177</v>
      </c>
      <c r="H393" s="56">
        <v>1115750</v>
      </c>
      <c r="I393" s="63">
        <v>0</v>
      </c>
      <c r="J393" s="56">
        <v>89260</v>
      </c>
      <c r="K393" s="56">
        <v>1205010</v>
      </c>
      <c r="L393" s="64" t="s">
        <v>17238</v>
      </c>
      <c r="M393" s="6" t="str">
        <f>IFERROR(VLOOKUP(Table13[[#This Row],[Số hóa đơn]],'Chi tiết tt Mega gửi'!K:L,2,0),"")</f>
        <v/>
      </c>
      <c r="O393" s="32">
        <f>IF(Table13[[#This Row],[Phân loại]]="Tồn đầu kỳ",Table13[[#This Row],[Tổng giá trị]],0)</f>
        <v>0</v>
      </c>
      <c r="P393" s="7">
        <f>IF(Table13[[#This Row],[Số còn phải thu ĐK]]&lt;&gt;0,0,IF(Table13[[#This Row],[Phân loại]]="Bán hàng",Table13[[#This Row],[Tổng giá trị]],-Table13[[#This Row],[Tổng giá trị]]))</f>
        <v>-1205010</v>
      </c>
      <c r="Q393" s="32">
        <f t="shared" si="54"/>
        <v>0</v>
      </c>
      <c r="R393" s="7">
        <f>Table13[[#This Row],[Số còn phải thu ĐK]]+Table13[[#This Row],[Giá Trị HD sau CK]]-Table13[[#This Row],[Số tiền đã thu]]</f>
        <v>-1205010</v>
      </c>
      <c r="S393" s="6">
        <f>IF(Table13[[#This Row],[Ngày hóa đơn]]&lt;&gt;"",Table13[[#This Row],[Ngày hóa đơn]],IF(Table13[[#This Row],[Ngày hạch toán]]&lt;&gt;"",Table13[[#This Row],[Ngày hạch toán]],""))</f>
        <v>46048</v>
      </c>
      <c r="T393" s="7"/>
      <c r="U393" s="6">
        <f>IF(Table13[[#This Row],[Ngày tính CN]]="","",S393+T393)</f>
        <v>46048</v>
      </c>
      <c r="V393" s="32">
        <f ca="1">IF(Table13[[#This Row],[Hạn thanh toán]]="","",IF((U393-NOW())&lt;0,0,(U393-NOW())))</f>
        <v>0</v>
      </c>
      <c r="W393" s="32"/>
      <c r="X393" s="32">
        <f t="shared" ca="1" si="55"/>
        <v>246.35975370370579</v>
      </c>
      <c r="Y393" s="2" t="str">
        <f t="shared" ca="1" si="56"/>
        <v>Nợ quá hạn hơn 120 ngày có khả năng mất thanh toán</v>
      </c>
      <c r="Z393" s="42">
        <f t="shared" si="57"/>
        <v>46048</v>
      </c>
      <c r="AA393" s="42" t="str">
        <f t="shared" si="58"/>
        <v/>
      </c>
      <c r="AD393" s="2" t="str">
        <f>VLOOKUP($A393,MA_KH!$A:$Q,MA_KH!O$1,0)</f>
        <v>MEGA</v>
      </c>
      <c r="AE393" s="2" t="str">
        <f>VLOOKUP($A393,MA_KH!$A:$Q,MA_KH!P$1,0)</f>
        <v>CÔNG TY TNHH MM MEGA MARKET (VIỆT NAM)</v>
      </c>
      <c r="AG393" s="91" t="str">
        <f>Table13[[#This Row],[Số hóa đơn]]&amp;Table13[[#This Row],[Tổng giá trị]]</f>
        <v>000000261205010</v>
      </c>
    </row>
    <row r="394" spans="1:33" ht="25.5" hidden="1" customHeight="1" x14ac:dyDescent="0.2">
      <c r="A394" s="54" t="s">
        <v>16288</v>
      </c>
      <c r="B394" s="54" t="s">
        <v>294</v>
      </c>
      <c r="C394" s="55" t="s">
        <v>17139</v>
      </c>
      <c r="D394" s="54" t="s">
        <v>17178</v>
      </c>
      <c r="E394" s="55">
        <v>46048</v>
      </c>
      <c r="F394" s="54" t="s">
        <v>19122</v>
      </c>
      <c r="G394" s="54" t="s">
        <v>17177</v>
      </c>
      <c r="H394" s="56">
        <v>428820</v>
      </c>
      <c r="I394" s="63">
        <v>0</v>
      </c>
      <c r="J394" s="56">
        <v>34306</v>
      </c>
      <c r="K394" s="56">
        <v>463126</v>
      </c>
      <c r="L394" s="64" t="s">
        <v>17238</v>
      </c>
      <c r="M394" s="6" t="str">
        <f>IFERROR(VLOOKUP(Table13[[#This Row],[Số hóa đơn]],'Chi tiết tt Mega gửi'!K:L,2,0),"")</f>
        <v/>
      </c>
      <c r="O394" s="32">
        <f>IF(Table13[[#This Row],[Phân loại]]="Tồn đầu kỳ",Table13[[#This Row],[Tổng giá trị]],0)</f>
        <v>0</v>
      </c>
      <c r="P394" s="7">
        <f>IF(Table13[[#This Row],[Số còn phải thu ĐK]]&lt;&gt;0,0,IF(Table13[[#This Row],[Phân loại]]="Bán hàng",Table13[[#This Row],[Tổng giá trị]],-Table13[[#This Row],[Tổng giá trị]]))</f>
        <v>-463126</v>
      </c>
      <c r="Q394" s="32">
        <f t="shared" si="54"/>
        <v>0</v>
      </c>
      <c r="R394" s="7">
        <f>Table13[[#This Row],[Số còn phải thu ĐK]]+Table13[[#This Row],[Giá Trị HD sau CK]]-Table13[[#This Row],[Số tiền đã thu]]</f>
        <v>-463126</v>
      </c>
      <c r="S394" s="6">
        <f>IF(Table13[[#This Row],[Ngày hóa đơn]]&lt;&gt;"",Table13[[#This Row],[Ngày hóa đơn]],IF(Table13[[#This Row],[Ngày hạch toán]]&lt;&gt;"",Table13[[#This Row],[Ngày hạch toán]],""))</f>
        <v>46048</v>
      </c>
      <c r="T394" s="7"/>
      <c r="U394" s="6">
        <f>IF(Table13[[#This Row],[Ngày tính CN]]="","",S394+T394)</f>
        <v>46048</v>
      </c>
      <c r="V394" s="32">
        <f ca="1">IF(Table13[[#This Row],[Hạn thanh toán]]="","",IF((U394-NOW())&lt;0,0,(U394-NOW())))</f>
        <v>0</v>
      </c>
      <c r="W394" s="32"/>
      <c r="X394" s="32">
        <f t="shared" ca="1" si="55"/>
        <v>246.35975370370579</v>
      </c>
      <c r="Y394" s="2" t="str">
        <f t="shared" ca="1" si="56"/>
        <v>Nợ quá hạn hơn 120 ngày có khả năng mất thanh toán</v>
      </c>
      <c r="Z394" s="42">
        <f t="shared" si="57"/>
        <v>46048</v>
      </c>
      <c r="AA394" s="42" t="str">
        <f t="shared" si="58"/>
        <v/>
      </c>
      <c r="AD394" s="2" t="str">
        <f>VLOOKUP($A394,MA_KH!$A:$Q,MA_KH!O$1,0)</f>
        <v>MEGA</v>
      </c>
      <c r="AE394" s="2" t="str">
        <f>VLOOKUP($A394,MA_KH!$A:$Q,MA_KH!P$1,0)</f>
        <v>CÔNG TY TNHH MM MEGA MARKET (VIỆT NAM)</v>
      </c>
      <c r="AG394" s="91" t="str">
        <f>Table13[[#This Row],[Số hóa đơn]]&amp;Table13[[#This Row],[Tổng giá trị]]</f>
        <v>00000029463126</v>
      </c>
    </row>
    <row r="395" spans="1:33" ht="25.5" hidden="1" customHeight="1" x14ac:dyDescent="0.2">
      <c r="A395" s="54" t="s">
        <v>16309</v>
      </c>
      <c r="B395" s="54" t="s">
        <v>255</v>
      </c>
      <c r="C395" s="55" t="s">
        <v>17139</v>
      </c>
      <c r="D395" s="54" t="s">
        <v>17179</v>
      </c>
      <c r="E395" s="55">
        <v>46048</v>
      </c>
      <c r="F395" s="54" t="s">
        <v>19123</v>
      </c>
      <c r="G395" s="54" t="s">
        <v>16884</v>
      </c>
      <c r="H395" s="56">
        <v>710000</v>
      </c>
      <c r="I395" s="63">
        <v>0</v>
      </c>
      <c r="J395" s="56">
        <v>56800</v>
      </c>
      <c r="K395" s="56">
        <v>766800</v>
      </c>
      <c r="L395" s="64" t="s">
        <v>17238</v>
      </c>
      <c r="M395" s="6" t="str">
        <f>IFERROR(VLOOKUP(Table13[[#This Row],[Số hóa đơn]],'Chi tiết tt Mega gửi'!K:L,2,0),"")</f>
        <v/>
      </c>
      <c r="O395" s="32">
        <f>IF(Table13[[#This Row],[Phân loại]]="Tồn đầu kỳ",Table13[[#This Row],[Tổng giá trị]],0)</f>
        <v>0</v>
      </c>
      <c r="P395" s="7">
        <f>IF(Table13[[#This Row],[Số còn phải thu ĐK]]&lt;&gt;0,0,IF(Table13[[#This Row],[Phân loại]]="Bán hàng",Table13[[#This Row],[Tổng giá trị]],-Table13[[#This Row],[Tổng giá trị]]))</f>
        <v>-766800</v>
      </c>
      <c r="Q395" s="32">
        <f t="shared" si="54"/>
        <v>0</v>
      </c>
      <c r="R395" s="7">
        <f>Table13[[#This Row],[Số còn phải thu ĐK]]+Table13[[#This Row],[Giá Trị HD sau CK]]-Table13[[#This Row],[Số tiền đã thu]]</f>
        <v>-766800</v>
      </c>
      <c r="S395" s="6">
        <f>IF(Table13[[#This Row],[Ngày hóa đơn]]&lt;&gt;"",Table13[[#This Row],[Ngày hóa đơn]],IF(Table13[[#This Row],[Ngày hạch toán]]&lt;&gt;"",Table13[[#This Row],[Ngày hạch toán]],""))</f>
        <v>46048</v>
      </c>
      <c r="T395" s="7"/>
      <c r="U395" s="6">
        <f>IF(Table13[[#This Row],[Ngày tính CN]]="","",S395+T395)</f>
        <v>46048</v>
      </c>
      <c r="V395" s="32">
        <f ca="1">IF(Table13[[#This Row],[Hạn thanh toán]]="","",IF((U395-NOW())&lt;0,0,(U395-NOW())))</f>
        <v>0</v>
      </c>
      <c r="W395" s="32"/>
      <c r="X395" s="32">
        <f t="shared" ca="1" si="55"/>
        <v>246.35975370370579</v>
      </c>
      <c r="Y395" s="2" t="str">
        <f t="shared" ca="1" si="56"/>
        <v>Nợ quá hạn hơn 120 ngày có khả năng mất thanh toán</v>
      </c>
      <c r="Z395" s="42">
        <f t="shared" si="57"/>
        <v>46048</v>
      </c>
      <c r="AA395" s="42" t="str">
        <f t="shared" si="58"/>
        <v/>
      </c>
      <c r="AD395" s="2" t="str">
        <f>VLOOKUP($A395,MA_KH!$A:$Q,MA_KH!O$1,0)</f>
        <v>MEGA</v>
      </c>
      <c r="AE395" s="2" t="str">
        <f>VLOOKUP($A395,MA_KH!$A:$Q,MA_KH!P$1,0)</f>
        <v>CÔNG TY TNHH MM MEGA MARKET (VIỆT NAM)</v>
      </c>
      <c r="AG395" s="91" t="str">
        <f>Table13[[#This Row],[Số hóa đơn]]&amp;Table13[[#This Row],[Tổng giá trị]]</f>
        <v>00000011766800</v>
      </c>
    </row>
    <row r="396" spans="1:33" ht="25.5" customHeight="1" x14ac:dyDescent="0.2">
      <c r="A396" s="54" t="s">
        <v>16294</v>
      </c>
      <c r="B396" s="54" t="s">
        <v>259</v>
      </c>
      <c r="C396" s="55" t="s">
        <v>17064</v>
      </c>
      <c r="D396" s="54" t="s">
        <v>17180</v>
      </c>
      <c r="E396" s="55">
        <f>IFERROR(VLOOKUP(AG396,Sheet3!B:F,5,0),Table1[[#This Row],[Ngày hạch toán]])</f>
        <v>46049</v>
      </c>
      <c r="F396" s="54" t="s">
        <v>19124</v>
      </c>
      <c r="G396" s="54" t="s">
        <v>17181</v>
      </c>
      <c r="H396" s="56">
        <v>23813200</v>
      </c>
      <c r="I396" s="63">
        <v>0</v>
      </c>
      <c r="J396" s="56">
        <v>1905056</v>
      </c>
      <c r="K396" s="56">
        <v>25718256</v>
      </c>
      <c r="L396" s="64" t="s">
        <v>17236</v>
      </c>
      <c r="M396" s="6" t="str">
        <f>IFERROR(VLOOKUP(Table13[[#This Row],[Số hóa đơn]],'Chi tiết tt Mega gửi'!K:L,2,0),"")</f>
        <v/>
      </c>
      <c r="O396" s="32">
        <f>IF(Table13[[#This Row],[Phân loại]]="Tồn đầu kỳ",Table13[[#This Row],[Tổng giá trị]],0)</f>
        <v>0</v>
      </c>
      <c r="P396" s="7">
        <f>IF(Table13[[#This Row],[Số còn phải thu ĐK]]&lt;&gt;0,0,IF(Table13[[#This Row],[Phân loại]]="Bán hàng",Table13[[#This Row],[Tổng giá trị]],-Table13[[#This Row],[Tổng giá trị]]))</f>
        <v>25718256</v>
      </c>
      <c r="Q396" s="32">
        <f t="shared" si="54"/>
        <v>0</v>
      </c>
      <c r="R396" s="7">
        <f>Table13[[#This Row],[Số còn phải thu ĐK]]+Table13[[#This Row],[Giá Trị HD sau CK]]-Table13[[#This Row],[Số tiền đã thu]]</f>
        <v>25718256</v>
      </c>
      <c r="S396" s="6">
        <f>IF(Table13[[#This Row],[Ngày hóa đơn]]&lt;&gt;"",Table13[[#This Row],[Ngày hóa đơn]],IF(Table13[[#This Row],[Ngày hạch toán]]&lt;&gt;"",Table13[[#This Row],[Ngày hạch toán]],""))</f>
        <v>46049</v>
      </c>
      <c r="T396" s="7"/>
      <c r="U396" s="6">
        <f>IF(Table13[[#This Row],[Ngày tính CN]]="","",S396+T396)</f>
        <v>46049</v>
      </c>
      <c r="V396" s="32">
        <f ca="1">IF(Table13[[#This Row],[Hạn thanh toán]]="","",IF((U396-NOW())&lt;0,0,(U396-NOW())))</f>
        <v>0</v>
      </c>
      <c r="W396" s="32"/>
      <c r="X396" s="32">
        <f t="shared" ca="1" si="55"/>
        <v>245.35975370370579</v>
      </c>
      <c r="Y396" s="2" t="str">
        <f t="shared" ca="1" si="56"/>
        <v>Nợ quá hạn hơn 120 ngày có khả năng mất thanh toán</v>
      </c>
      <c r="Z396" s="42">
        <f t="shared" si="57"/>
        <v>46049</v>
      </c>
      <c r="AA396" s="42" t="str">
        <f t="shared" si="58"/>
        <v/>
      </c>
      <c r="AD396" s="2" t="str">
        <f>VLOOKUP($A396,MA_KH!$A:$Q,MA_KH!O$1,0)</f>
        <v>MEGA</v>
      </c>
      <c r="AE396" s="2" t="str">
        <f>VLOOKUP($A396,MA_KH!$A:$Q,MA_KH!P$1,0)</f>
        <v>CÔNG TY TNHH MM MEGA MARKET (VIỆT NAM)</v>
      </c>
      <c r="AG396" s="91" t="str">
        <f>Table13[[#This Row],[Số hóa đơn]]&amp;Table13[[#This Row],[Tổng giá trị]]</f>
        <v>0000721425718256</v>
      </c>
    </row>
    <row r="397" spans="1:33" ht="25.5" customHeight="1" x14ac:dyDescent="0.2">
      <c r="A397" s="54" t="s">
        <v>16294</v>
      </c>
      <c r="B397" s="54" t="s">
        <v>259</v>
      </c>
      <c r="C397" s="55" t="s">
        <v>17064</v>
      </c>
      <c r="D397" s="54" t="s">
        <v>17182</v>
      </c>
      <c r="E397" s="55">
        <f>IFERROR(VLOOKUP(AG397,Sheet3!B:F,5,0),Table1[[#This Row],[Ngày hạch toán]])</f>
        <v>46049</v>
      </c>
      <c r="F397" s="54" t="s">
        <v>19125</v>
      </c>
      <c r="G397" s="54" t="s">
        <v>17183</v>
      </c>
      <c r="H397" s="56">
        <v>2381320</v>
      </c>
      <c r="I397" s="63">
        <v>0</v>
      </c>
      <c r="J397" s="56">
        <v>190506</v>
      </c>
      <c r="K397" s="56">
        <v>2571826</v>
      </c>
      <c r="L397" s="64" t="s">
        <v>17236</v>
      </c>
      <c r="M397" s="6" t="str">
        <f>IFERROR(VLOOKUP(Table13[[#This Row],[Số hóa đơn]],'Chi tiết tt Mega gửi'!K:L,2,0),"")</f>
        <v/>
      </c>
      <c r="O397" s="32">
        <f>IF(Table13[[#This Row],[Phân loại]]="Tồn đầu kỳ",Table13[[#This Row],[Tổng giá trị]],0)</f>
        <v>0</v>
      </c>
      <c r="P397" s="7">
        <f>IF(Table13[[#This Row],[Số còn phải thu ĐK]]&lt;&gt;0,0,IF(Table13[[#This Row],[Phân loại]]="Bán hàng",Table13[[#This Row],[Tổng giá trị]],-Table13[[#This Row],[Tổng giá trị]]))</f>
        <v>2571826</v>
      </c>
      <c r="Q397" s="32">
        <f t="shared" si="54"/>
        <v>0</v>
      </c>
      <c r="R397" s="7">
        <f>Table13[[#This Row],[Số còn phải thu ĐK]]+Table13[[#This Row],[Giá Trị HD sau CK]]-Table13[[#This Row],[Số tiền đã thu]]</f>
        <v>2571826</v>
      </c>
      <c r="S397" s="6">
        <f>IF(Table13[[#This Row],[Ngày hóa đơn]]&lt;&gt;"",Table13[[#This Row],[Ngày hóa đơn]],IF(Table13[[#This Row],[Ngày hạch toán]]&lt;&gt;"",Table13[[#This Row],[Ngày hạch toán]],""))</f>
        <v>46049</v>
      </c>
      <c r="T397" s="7"/>
      <c r="U397" s="6">
        <f>IF(Table13[[#This Row],[Ngày tính CN]]="","",S397+T397)</f>
        <v>46049</v>
      </c>
      <c r="V397" s="32">
        <f ca="1">IF(Table13[[#This Row],[Hạn thanh toán]]="","",IF((U397-NOW())&lt;0,0,(U397-NOW())))</f>
        <v>0</v>
      </c>
      <c r="W397" s="32"/>
      <c r="X397" s="32">
        <f t="shared" ca="1" si="55"/>
        <v>245.35975370370579</v>
      </c>
      <c r="Y397" s="2" t="str">
        <f t="shared" ca="1" si="56"/>
        <v>Nợ quá hạn hơn 120 ngày có khả năng mất thanh toán</v>
      </c>
      <c r="Z397" s="42">
        <f t="shared" si="57"/>
        <v>46049</v>
      </c>
      <c r="AA397" s="42" t="str">
        <f t="shared" si="58"/>
        <v/>
      </c>
      <c r="AD397" s="2" t="str">
        <f>VLOOKUP($A397,MA_KH!$A:$Q,MA_KH!O$1,0)</f>
        <v>MEGA</v>
      </c>
      <c r="AE397" s="2" t="str">
        <f>VLOOKUP($A397,MA_KH!$A:$Q,MA_KH!P$1,0)</f>
        <v>CÔNG TY TNHH MM MEGA MARKET (VIỆT NAM)</v>
      </c>
      <c r="AG397" s="91" t="str">
        <f>Table13[[#This Row],[Số hóa đơn]]&amp;Table13[[#This Row],[Tổng giá trị]]</f>
        <v>000072152571826</v>
      </c>
    </row>
    <row r="398" spans="1:33" ht="25.5" customHeight="1" x14ac:dyDescent="0.2">
      <c r="A398" s="54" t="s">
        <v>16300</v>
      </c>
      <c r="B398" s="54" t="s">
        <v>7238</v>
      </c>
      <c r="C398" s="55" t="s">
        <v>17064</v>
      </c>
      <c r="D398" s="54" t="s">
        <v>17184</v>
      </c>
      <c r="E398" s="55">
        <f>IFERROR(VLOOKUP(AG398,Sheet3!B:F,5,0),Table1[[#This Row],[Ngày hạch toán]])</f>
        <v>46049</v>
      </c>
      <c r="F398" s="54" t="s">
        <v>19126</v>
      </c>
      <c r="G398" s="54" t="s">
        <v>17185</v>
      </c>
      <c r="H398" s="56">
        <v>3747320</v>
      </c>
      <c r="I398" s="63">
        <v>0</v>
      </c>
      <c r="J398" s="56">
        <v>299786</v>
      </c>
      <c r="K398" s="56">
        <v>4047106</v>
      </c>
      <c r="L398" s="64" t="s">
        <v>17236</v>
      </c>
      <c r="M398" s="6" t="str">
        <f>IFERROR(VLOOKUP(Table13[[#This Row],[Số hóa đơn]],'Chi tiết tt Mega gửi'!K:L,2,0),"")</f>
        <v/>
      </c>
      <c r="O398" s="32">
        <f>IF(Table13[[#This Row],[Phân loại]]="Tồn đầu kỳ",Table13[[#This Row],[Tổng giá trị]],0)</f>
        <v>0</v>
      </c>
      <c r="P398" s="7">
        <f>IF(Table13[[#This Row],[Số còn phải thu ĐK]]&lt;&gt;0,0,IF(Table13[[#This Row],[Phân loại]]="Bán hàng",Table13[[#This Row],[Tổng giá trị]],-Table13[[#This Row],[Tổng giá trị]]))</f>
        <v>4047106</v>
      </c>
      <c r="Q398" s="32">
        <f t="shared" si="54"/>
        <v>0</v>
      </c>
      <c r="R398" s="7">
        <f>Table13[[#This Row],[Số còn phải thu ĐK]]+Table13[[#This Row],[Giá Trị HD sau CK]]-Table13[[#This Row],[Số tiền đã thu]]</f>
        <v>4047106</v>
      </c>
      <c r="S398" s="6">
        <f>IF(Table13[[#This Row],[Ngày hóa đơn]]&lt;&gt;"",Table13[[#This Row],[Ngày hóa đơn]],IF(Table13[[#This Row],[Ngày hạch toán]]&lt;&gt;"",Table13[[#This Row],[Ngày hạch toán]],""))</f>
        <v>46049</v>
      </c>
      <c r="T398" s="7"/>
      <c r="U398" s="6">
        <f>IF(Table13[[#This Row],[Ngày tính CN]]="","",S398+T398)</f>
        <v>46049</v>
      </c>
      <c r="V398" s="32">
        <f ca="1">IF(Table13[[#This Row],[Hạn thanh toán]]="","",IF((U398-NOW())&lt;0,0,(U398-NOW())))</f>
        <v>0</v>
      </c>
      <c r="W398" s="32"/>
      <c r="X398" s="32">
        <f t="shared" ca="1" si="55"/>
        <v>245.35975370370579</v>
      </c>
      <c r="Y398" s="2" t="str">
        <f t="shared" ca="1" si="56"/>
        <v>Nợ quá hạn hơn 120 ngày có khả năng mất thanh toán</v>
      </c>
      <c r="Z398" s="42">
        <f t="shared" si="57"/>
        <v>46049</v>
      </c>
      <c r="AA398" s="42" t="str">
        <f t="shared" si="58"/>
        <v/>
      </c>
      <c r="AD398" s="2" t="str">
        <f>VLOOKUP($A398,MA_KH!$A:$Q,MA_KH!O$1,0)</f>
        <v>MEGA</v>
      </c>
      <c r="AE398" s="2" t="str">
        <f>VLOOKUP($A398,MA_KH!$A:$Q,MA_KH!P$1,0)</f>
        <v>CÔNG TY TNHH MM MEGA MARKET (VIỆT NAM)</v>
      </c>
      <c r="AG398" s="91" t="str">
        <f>Table13[[#This Row],[Số hóa đơn]]&amp;Table13[[#This Row],[Tổng giá trị]]</f>
        <v>000072164047106</v>
      </c>
    </row>
    <row r="399" spans="1:33" ht="25.5" customHeight="1" x14ac:dyDescent="0.2">
      <c r="A399" s="54" t="s">
        <v>16303</v>
      </c>
      <c r="B399" s="54" t="s">
        <v>102</v>
      </c>
      <c r="C399" s="55" t="s">
        <v>17064</v>
      </c>
      <c r="D399" s="54" t="s">
        <v>17186</v>
      </c>
      <c r="E399" s="55">
        <f>IFERROR(VLOOKUP(AG399,Sheet3!B:F,5,0),Table1[[#This Row],[Ngày hạch toán]])</f>
        <v>46049</v>
      </c>
      <c r="F399" s="54" t="s">
        <v>19127</v>
      </c>
      <c r="G399" s="54" t="s">
        <v>17187</v>
      </c>
      <c r="H399" s="56">
        <v>5912070</v>
      </c>
      <c r="I399" s="63">
        <v>0</v>
      </c>
      <c r="J399" s="56">
        <v>472966</v>
      </c>
      <c r="K399" s="56">
        <v>6385036</v>
      </c>
      <c r="L399" s="64" t="s">
        <v>17236</v>
      </c>
      <c r="M399" s="6" t="str">
        <f>IFERROR(VLOOKUP(Table13[[#This Row],[Số hóa đơn]],'Chi tiết tt Mega gửi'!K:L,2,0),"")</f>
        <v/>
      </c>
      <c r="O399" s="32">
        <f>IF(Table13[[#This Row],[Phân loại]]="Tồn đầu kỳ",Table13[[#This Row],[Tổng giá trị]],0)</f>
        <v>0</v>
      </c>
      <c r="P399" s="7">
        <f>IF(Table13[[#This Row],[Số còn phải thu ĐK]]&lt;&gt;0,0,IF(Table13[[#This Row],[Phân loại]]="Bán hàng",Table13[[#This Row],[Tổng giá trị]],-Table13[[#This Row],[Tổng giá trị]]))</f>
        <v>6385036</v>
      </c>
      <c r="Q399" s="32">
        <f t="shared" si="54"/>
        <v>0</v>
      </c>
      <c r="R399" s="7">
        <f>Table13[[#This Row],[Số còn phải thu ĐK]]+Table13[[#This Row],[Giá Trị HD sau CK]]-Table13[[#This Row],[Số tiền đã thu]]</f>
        <v>6385036</v>
      </c>
      <c r="S399" s="6">
        <f>IF(Table13[[#This Row],[Ngày hóa đơn]]&lt;&gt;"",Table13[[#This Row],[Ngày hóa đơn]],IF(Table13[[#This Row],[Ngày hạch toán]]&lt;&gt;"",Table13[[#This Row],[Ngày hạch toán]],""))</f>
        <v>46049</v>
      </c>
      <c r="T399" s="7"/>
      <c r="U399" s="6">
        <f>IF(Table13[[#This Row],[Ngày tính CN]]="","",S399+T399)</f>
        <v>46049</v>
      </c>
      <c r="V399" s="32">
        <f ca="1">IF(Table13[[#This Row],[Hạn thanh toán]]="","",IF((U399-NOW())&lt;0,0,(U399-NOW())))</f>
        <v>0</v>
      </c>
      <c r="W399" s="32"/>
      <c r="X399" s="32">
        <f t="shared" ca="1" si="55"/>
        <v>245.35975370370579</v>
      </c>
      <c r="Y399" s="2" t="str">
        <f t="shared" ca="1" si="56"/>
        <v>Nợ quá hạn hơn 120 ngày có khả năng mất thanh toán</v>
      </c>
      <c r="Z399" s="42">
        <f t="shared" si="57"/>
        <v>46049</v>
      </c>
      <c r="AA399" s="42" t="str">
        <f t="shared" si="58"/>
        <v/>
      </c>
      <c r="AD399" s="2" t="str">
        <f>VLOOKUP($A399,MA_KH!$A:$Q,MA_KH!O$1,0)</f>
        <v>MEGA</v>
      </c>
      <c r="AE399" s="2" t="str">
        <f>VLOOKUP($A399,MA_KH!$A:$Q,MA_KH!P$1,0)</f>
        <v>CÔNG TY TNHH MM MEGA MARKET (VIỆT NAM)</v>
      </c>
      <c r="AG399" s="91" t="str">
        <f>Table13[[#This Row],[Số hóa đơn]]&amp;Table13[[#This Row],[Tổng giá trị]]</f>
        <v>000082876385036</v>
      </c>
    </row>
    <row r="400" spans="1:33" ht="25.5" customHeight="1" x14ac:dyDescent="0.2">
      <c r="A400" s="54" t="s">
        <v>16303</v>
      </c>
      <c r="B400" s="54" t="s">
        <v>102</v>
      </c>
      <c r="C400" s="55" t="s">
        <v>17064</v>
      </c>
      <c r="D400" s="54" t="s">
        <v>17188</v>
      </c>
      <c r="E400" s="55">
        <f>IFERROR(VLOOKUP(AG400,Sheet3!B:F,5,0),Table1[[#This Row],[Ngày hạch toán]])</f>
        <v>46049</v>
      </c>
      <c r="F400" s="54" t="s">
        <v>19128</v>
      </c>
      <c r="G400" s="54" t="s">
        <v>17189</v>
      </c>
      <c r="H400" s="56">
        <v>5607210</v>
      </c>
      <c r="I400" s="63">
        <v>0</v>
      </c>
      <c r="J400" s="56">
        <v>448577</v>
      </c>
      <c r="K400" s="56">
        <v>6055787</v>
      </c>
      <c r="L400" s="64" t="s">
        <v>17236</v>
      </c>
      <c r="M400" s="6" t="str">
        <f>IFERROR(VLOOKUP(Table13[[#This Row],[Số hóa đơn]],'Chi tiết tt Mega gửi'!K:L,2,0),"")</f>
        <v/>
      </c>
      <c r="O400" s="32">
        <f>IF(Table13[[#This Row],[Phân loại]]="Tồn đầu kỳ",Table13[[#This Row],[Tổng giá trị]],0)</f>
        <v>0</v>
      </c>
      <c r="P400" s="7">
        <f>IF(Table13[[#This Row],[Số còn phải thu ĐK]]&lt;&gt;0,0,IF(Table13[[#This Row],[Phân loại]]="Bán hàng",Table13[[#This Row],[Tổng giá trị]],-Table13[[#This Row],[Tổng giá trị]]))</f>
        <v>6055787</v>
      </c>
      <c r="Q400" s="32">
        <f t="shared" si="54"/>
        <v>0</v>
      </c>
      <c r="R400" s="7">
        <f>Table13[[#This Row],[Số còn phải thu ĐK]]+Table13[[#This Row],[Giá Trị HD sau CK]]-Table13[[#This Row],[Số tiền đã thu]]</f>
        <v>6055787</v>
      </c>
      <c r="S400" s="6">
        <f>IF(Table13[[#This Row],[Ngày hóa đơn]]&lt;&gt;"",Table13[[#This Row],[Ngày hóa đơn]],IF(Table13[[#This Row],[Ngày hạch toán]]&lt;&gt;"",Table13[[#This Row],[Ngày hạch toán]],""))</f>
        <v>46049</v>
      </c>
      <c r="T400" s="7"/>
      <c r="U400" s="6">
        <f>IF(Table13[[#This Row],[Ngày tính CN]]="","",S400+T400)</f>
        <v>46049</v>
      </c>
      <c r="V400" s="32">
        <f ca="1">IF(Table13[[#This Row],[Hạn thanh toán]]="","",IF((U400-NOW())&lt;0,0,(U400-NOW())))</f>
        <v>0</v>
      </c>
      <c r="W400" s="32"/>
      <c r="X400" s="32">
        <f t="shared" ca="1" si="55"/>
        <v>245.35975370370579</v>
      </c>
      <c r="Y400" s="2" t="str">
        <f t="shared" ca="1" si="56"/>
        <v>Nợ quá hạn hơn 120 ngày có khả năng mất thanh toán</v>
      </c>
      <c r="Z400" s="42">
        <f t="shared" si="57"/>
        <v>46049</v>
      </c>
      <c r="AA400" s="42" t="str">
        <f t="shared" si="58"/>
        <v/>
      </c>
      <c r="AD400" s="2" t="str">
        <f>VLOOKUP($A400,MA_KH!$A:$Q,MA_KH!O$1,0)</f>
        <v>MEGA</v>
      </c>
      <c r="AE400" s="2" t="str">
        <f>VLOOKUP($A400,MA_KH!$A:$Q,MA_KH!P$1,0)</f>
        <v>CÔNG TY TNHH MM MEGA MARKET (VIỆT NAM)</v>
      </c>
      <c r="AG400" s="91" t="str">
        <f>Table13[[#This Row],[Số hóa đơn]]&amp;Table13[[#This Row],[Tổng giá trị]]</f>
        <v>000082886055787</v>
      </c>
    </row>
    <row r="401" spans="1:33" ht="25.5" customHeight="1" x14ac:dyDescent="0.2">
      <c r="A401" s="54" t="s">
        <v>16300</v>
      </c>
      <c r="B401" s="54" t="s">
        <v>7238</v>
      </c>
      <c r="C401" s="55" t="s">
        <v>17190</v>
      </c>
      <c r="D401" s="54" t="s">
        <v>17191</v>
      </c>
      <c r="E401" s="55">
        <f>IFERROR(VLOOKUP(AG401,Sheet3!B:F,5,0),Table1[[#This Row],[Ngày hạch toán]])</f>
        <v>46050</v>
      </c>
      <c r="F401" s="54" t="s">
        <v>19129</v>
      </c>
      <c r="G401" s="54" t="s">
        <v>17192</v>
      </c>
      <c r="H401" s="56">
        <v>17718180</v>
      </c>
      <c r="I401" s="63">
        <v>0</v>
      </c>
      <c r="J401" s="56">
        <v>1417454</v>
      </c>
      <c r="K401" s="56">
        <v>19135634</v>
      </c>
      <c r="L401" s="64" t="s">
        <v>17236</v>
      </c>
      <c r="M401" s="6" t="str">
        <f>IFERROR(VLOOKUP(Table13[[#This Row],[Số hóa đơn]],'Chi tiết tt Mega gửi'!K:L,2,0),"")</f>
        <v/>
      </c>
      <c r="O401" s="32">
        <f>IF(Table13[[#This Row],[Phân loại]]="Tồn đầu kỳ",Table13[[#This Row],[Tổng giá trị]],0)</f>
        <v>0</v>
      </c>
      <c r="P401" s="7">
        <f>IF(Table13[[#This Row],[Số còn phải thu ĐK]]&lt;&gt;0,0,IF(Table13[[#This Row],[Phân loại]]="Bán hàng",Table13[[#This Row],[Tổng giá trị]],-Table13[[#This Row],[Tổng giá trị]]))</f>
        <v>19135634</v>
      </c>
      <c r="Q401" s="32">
        <f t="shared" si="54"/>
        <v>0</v>
      </c>
      <c r="R401" s="7">
        <f>Table13[[#This Row],[Số còn phải thu ĐK]]+Table13[[#This Row],[Giá Trị HD sau CK]]-Table13[[#This Row],[Số tiền đã thu]]</f>
        <v>19135634</v>
      </c>
      <c r="S401" s="6">
        <f>IF(Table13[[#This Row],[Ngày hóa đơn]]&lt;&gt;"",Table13[[#This Row],[Ngày hóa đơn]],IF(Table13[[#This Row],[Ngày hạch toán]]&lt;&gt;"",Table13[[#This Row],[Ngày hạch toán]],""))</f>
        <v>46050</v>
      </c>
      <c r="T401" s="7"/>
      <c r="U401" s="6">
        <f>IF(Table13[[#This Row],[Ngày tính CN]]="","",S401+T401)</f>
        <v>46050</v>
      </c>
      <c r="V401" s="32">
        <f ca="1">IF(Table13[[#This Row],[Hạn thanh toán]]="","",IF((U401-NOW())&lt;0,0,(U401-NOW())))</f>
        <v>0</v>
      </c>
      <c r="W401" s="32"/>
      <c r="X401" s="32">
        <f t="shared" ca="1" si="55"/>
        <v>244.35975370370579</v>
      </c>
      <c r="Y401" s="2" t="str">
        <f t="shared" ca="1" si="56"/>
        <v>Nợ quá hạn hơn 120 ngày có khả năng mất thanh toán</v>
      </c>
      <c r="Z401" s="42">
        <f t="shared" si="57"/>
        <v>46050</v>
      </c>
      <c r="AA401" s="42" t="str">
        <f t="shared" si="58"/>
        <v/>
      </c>
      <c r="AD401" s="2" t="str">
        <f>VLOOKUP($A401,MA_KH!$A:$Q,MA_KH!O$1,0)</f>
        <v>MEGA</v>
      </c>
      <c r="AE401" s="2" t="str">
        <f>VLOOKUP($A401,MA_KH!$A:$Q,MA_KH!P$1,0)</f>
        <v>CÔNG TY TNHH MM MEGA MARKET (VIỆT NAM)</v>
      </c>
      <c r="AG401" s="91" t="str">
        <f>Table13[[#This Row],[Số hóa đơn]]&amp;Table13[[#This Row],[Tổng giá trị]]</f>
        <v>0000721719135634</v>
      </c>
    </row>
    <row r="402" spans="1:33" ht="25.5" customHeight="1" x14ac:dyDescent="0.2">
      <c r="A402" s="54" t="s">
        <v>16292</v>
      </c>
      <c r="B402" s="54" t="s">
        <v>251</v>
      </c>
      <c r="C402" s="55" t="s">
        <v>17190</v>
      </c>
      <c r="D402" s="54" t="s">
        <v>17193</v>
      </c>
      <c r="E402" s="55">
        <f>IFERROR(VLOOKUP(AG402,Sheet3!B:F,5,0),Table1[[#This Row],[Ngày hạch toán]])</f>
        <v>46050</v>
      </c>
      <c r="F402" s="54" t="s">
        <v>19130</v>
      </c>
      <c r="G402" s="54" t="s">
        <v>17194</v>
      </c>
      <c r="H402" s="56">
        <v>932890</v>
      </c>
      <c r="I402" s="63">
        <v>0</v>
      </c>
      <c r="J402" s="56">
        <v>74631</v>
      </c>
      <c r="K402" s="56">
        <v>1007521</v>
      </c>
      <c r="L402" s="64" t="s">
        <v>17236</v>
      </c>
      <c r="M402" s="6" t="str">
        <f>IFERROR(VLOOKUP(Table13[[#This Row],[Số hóa đơn]],'Chi tiết tt Mega gửi'!K:L,2,0),"")</f>
        <v/>
      </c>
      <c r="O402" s="32">
        <f>IF(Table13[[#This Row],[Phân loại]]="Tồn đầu kỳ",Table13[[#This Row],[Tổng giá trị]],0)</f>
        <v>0</v>
      </c>
      <c r="P402" s="7">
        <f>IF(Table13[[#This Row],[Số còn phải thu ĐK]]&lt;&gt;0,0,IF(Table13[[#This Row],[Phân loại]]="Bán hàng",Table13[[#This Row],[Tổng giá trị]],-Table13[[#This Row],[Tổng giá trị]]))</f>
        <v>1007521</v>
      </c>
      <c r="Q402" s="32">
        <f t="shared" si="54"/>
        <v>0</v>
      </c>
      <c r="R402" s="7">
        <f>Table13[[#This Row],[Số còn phải thu ĐK]]+Table13[[#This Row],[Giá Trị HD sau CK]]-Table13[[#This Row],[Số tiền đã thu]]</f>
        <v>1007521</v>
      </c>
      <c r="S402" s="6">
        <f>IF(Table13[[#This Row],[Ngày hóa đơn]]&lt;&gt;"",Table13[[#This Row],[Ngày hóa đơn]],IF(Table13[[#This Row],[Ngày hạch toán]]&lt;&gt;"",Table13[[#This Row],[Ngày hạch toán]],""))</f>
        <v>46050</v>
      </c>
      <c r="T402" s="7"/>
      <c r="U402" s="6">
        <f>IF(Table13[[#This Row],[Ngày tính CN]]="","",S402+T402)</f>
        <v>46050</v>
      </c>
      <c r="V402" s="32">
        <f ca="1">IF(Table13[[#This Row],[Hạn thanh toán]]="","",IF((U402-NOW())&lt;0,0,(U402-NOW())))</f>
        <v>0</v>
      </c>
      <c r="W402" s="32"/>
      <c r="X402" s="32">
        <f t="shared" ca="1" si="55"/>
        <v>244.35975370370579</v>
      </c>
      <c r="Y402" s="2" t="str">
        <f t="shared" ca="1" si="56"/>
        <v>Nợ quá hạn hơn 120 ngày có khả năng mất thanh toán</v>
      </c>
      <c r="Z402" s="42">
        <f t="shared" si="57"/>
        <v>46050</v>
      </c>
      <c r="AA402" s="42" t="str">
        <f t="shared" si="58"/>
        <v/>
      </c>
      <c r="AD402" s="2" t="str">
        <f>VLOOKUP($A402,MA_KH!$A:$Q,MA_KH!O$1,0)</f>
        <v>MEGA</v>
      </c>
      <c r="AE402" s="2" t="str">
        <f>VLOOKUP($A402,MA_KH!$A:$Q,MA_KH!P$1,0)</f>
        <v>CÔNG TY TNHH MM MEGA MARKET (VIỆT NAM)</v>
      </c>
      <c r="AG402" s="91" t="str">
        <f>Table13[[#This Row],[Số hóa đơn]]&amp;Table13[[#This Row],[Tổng giá trị]]</f>
        <v>000072181007521</v>
      </c>
    </row>
    <row r="403" spans="1:33" ht="25.5" customHeight="1" x14ac:dyDescent="0.2">
      <c r="A403" s="54" t="s">
        <v>16292</v>
      </c>
      <c r="B403" s="54" t="s">
        <v>251</v>
      </c>
      <c r="C403" s="55" t="s">
        <v>17190</v>
      </c>
      <c r="D403" s="54" t="s">
        <v>17195</v>
      </c>
      <c r="E403" s="55">
        <f>IFERROR(VLOOKUP(AG403,Sheet3!B:F,5,0),Table1[[#This Row],[Ngày hạch toán]])</f>
        <v>46050</v>
      </c>
      <c r="F403" s="54" t="s">
        <v>19131</v>
      </c>
      <c r="G403" s="54" t="s">
        <v>17196</v>
      </c>
      <c r="H403" s="56">
        <v>6121870</v>
      </c>
      <c r="I403" s="63">
        <v>0</v>
      </c>
      <c r="J403" s="56">
        <v>489750</v>
      </c>
      <c r="K403" s="56">
        <v>6611620</v>
      </c>
      <c r="L403" s="64" t="s">
        <v>17236</v>
      </c>
      <c r="M403" s="6" t="str">
        <f>IFERROR(VLOOKUP(Table13[[#This Row],[Số hóa đơn]],'Chi tiết tt Mega gửi'!K:L,2,0),"")</f>
        <v/>
      </c>
      <c r="O403" s="32">
        <f>IF(Table13[[#This Row],[Phân loại]]="Tồn đầu kỳ",Table13[[#This Row],[Tổng giá trị]],0)</f>
        <v>0</v>
      </c>
      <c r="P403" s="7">
        <f>IF(Table13[[#This Row],[Số còn phải thu ĐK]]&lt;&gt;0,0,IF(Table13[[#This Row],[Phân loại]]="Bán hàng",Table13[[#This Row],[Tổng giá trị]],-Table13[[#This Row],[Tổng giá trị]]))</f>
        <v>6611620</v>
      </c>
      <c r="Q403" s="32">
        <f t="shared" si="54"/>
        <v>0</v>
      </c>
      <c r="R403" s="7">
        <f>Table13[[#This Row],[Số còn phải thu ĐK]]+Table13[[#This Row],[Giá Trị HD sau CK]]-Table13[[#This Row],[Số tiền đã thu]]</f>
        <v>6611620</v>
      </c>
      <c r="S403" s="6">
        <f>IF(Table13[[#This Row],[Ngày hóa đơn]]&lt;&gt;"",Table13[[#This Row],[Ngày hóa đơn]],IF(Table13[[#This Row],[Ngày hạch toán]]&lt;&gt;"",Table13[[#This Row],[Ngày hạch toán]],""))</f>
        <v>46050</v>
      </c>
      <c r="T403" s="7"/>
      <c r="U403" s="6">
        <f>IF(Table13[[#This Row],[Ngày tính CN]]="","",S403+T403)</f>
        <v>46050</v>
      </c>
      <c r="V403" s="32">
        <f ca="1">IF(Table13[[#This Row],[Hạn thanh toán]]="","",IF((U403-NOW())&lt;0,0,(U403-NOW())))</f>
        <v>0</v>
      </c>
      <c r="W403" s="32"/>
      <c r="X403" s="32">
        <f t="shared" ca="1" si="55"/>
        <v>244.35975370370579</v>
      </c>
      <c r="Y403" s="2" t="str">
        <f t="shared" ca="1" si="56"/>
        <v>Nợ quá hạn hơn 120 ngày có khả năng mất thanh toán</v>
      </c>
      <c r="Z403" s="42">
        <f t="shared" si="57"/>
        <v>46050</v>
      </c>
      <c r="AA403" s="42" t="str">
        <f t="shared" si="58"/>
        <v/>
      </c>
      <c r="AD403" s="2" t="str">
        <f>VLOOKUP($A403,MA_KH!$A:$Q,MA_KH!O$1,0)</f>
        <v>MEGA</v>
      </c>
      <c r="AE403" s="2" t="str">
        <f>VLOOKUP($A403,MA_KH!$A:$Q,MA_KH!P$1,0)</f>
        <v>CÔNG TY TNHH MM MEGA MARKET (VIỆT NAM)</v>
      </c>
      <c r="AG403" s="91" t="str">
        <f>Table13[[#This Row],[Số hóa đơn]]&amp;Table13[[#This Row],[Tổng giá trị]]</f>
        <v>000072196611620</v>
      </c>
    </row>
    <row r="404" spans="1:33" ht="25.5" customHeight="1" x14ac:dyDescent="0.2">
      <c r="A404" s="54" t="s">
        <v>16303</v>
      </c>
      <c r="B404" s="54" t="s">
        <v>102</v>
      </c>
      <c r="C404" s="55" t="s">
        <v>17190</v>
      </c>
      <c r="D404" s="54" t="s">
        <v>17197</v>
      </c>
      <c r="E404" s="55">
        <f>IFERROR(VLOOKUP(AG404,Sheet3!B:F,5,0),Table1[[#This Row],[Ngày hạch toán]])</f>
        <v>46050</v>
      </c>
      <c r="F404" s="54" t="s">
        <v>19132</v>
      </c>
      <c r="G404" s="54" t="s">
        <v>17198</v>
      </c>
      <c r="H404" s="56">
        <v>948650</v>
      </c>
      <c r="I404" s="63">
        <v>0</v>
      </c>
      <c r="J404" s="56">
        <v>75892</v>
      </c>
      <c r="K404" s="56">
        <v>1024542</v>
      </c>
      <c r="L404" s="64" t="s">
        <v>17236</v>
      </c>
      <c r="M404" s="6" t="str">
        <f>IFERROR(VLOOKUP(Table13[[#This Row],[Số hóa đơn]],'Chi tiết tt Mega gửi'!K:L,2,0),"")</f>
        <v/>
      </c>
      <c r="O404" s="32">
        <f>IF(Table13[[#This Row],[Phân loại]]="Tồn đầu kỳ",Table13[[#This Row],[Tổng giá trị]],0)</f>
        <v>0</v>
      </c>
      <c r="P404" s="7">
        <f>IF(Table13[[#This Row],[Số còn phải thu ĐK]]&lt;&gt;0,0,IF(Table13[[#This Row],[Phân loại]]="Bán hàng",Table13[[#This Row],[Tổng giá trị]],-Table13[[#This Row],[Tổng giá trị]]))</f>
        <v>1024542</v>
      </c>
      <c r="Q404" s="32">
        <f t="shared" si="54"/>
        <v>0</v>
      </c>
      <c r="R404" s="7">
        <f>Table13[[#This Row],[Số còn phải thu ĐK]]+Table13[[#This Row],[Giá Trị HD sau CK]]-Table13[[#This Row],[Số tiền đã thu]]</f>
        <v>1024542</v>
      </c>
      <c r="S404" s="6">
        <f>IF(Table13[[#This Row],[Ngày hóa đơn]]&lt;&gt;"",Table13[[#This Row],[Ngày hóa đơn]],IF(Table13[[#This Row],[Ngày hạch toán]]&lt;&gt;"",Table13[[#This Row],[Ngày hạch toán]],""))</f>
        <v>46050</v>
      </c>
      <c r="T404" s="7"/>
      <c r="U404" s="6">
        <f>IF(Table13[[#This Row],[Ngày tính CN]]="","",S404+T404)</f>
        <v>46050</v>
      </c>
      <c r="V404" s="32">
        <f ca="1">IF(Table13[[#This Row],[Hạn thanh toán]]="","",IF((U404-NOW())&lt;0,0,(U404-NOW())))</f>
        <v>0</v>
      </c>
      <c r="W404" s="32"/>
      <c r="X404" s="32">
        <f t="shared" ca="1" si="55"/>
        <v>244.35975370370579</v>
      </c>
      <c r="Y404" s="2" t="str">
        <f t="shared" ca="1" si="56"/>
        <v>Nợ quá hạn hơn 120 ngày có khả năng mất thanh toán</v>
      </c>
      <c r="Z404" s="42">
        <f t="shared" si="57"/>
        <v>46050</v>
      </c>
      <c r="AA404" s="42" t="str">
        <f t="shared" si="58"/>
        <v/>
      </c>
      <c r="AD404" s="2" t="str">
        <f>VLOOKUP($A404,MA_KH!$A:$Q,MA_KH!O$1,0)</f>
        <v>MEGA</v>
      </c>
      <c r="AE404" s="2" t="str">
        <f>VLOOKUP($A404,MA_KH!$A:$Q,MA_KH!P$1,0)</f>
        <v>CÔNG TY TNHH MM MEGA MARKET (VIỆT NAM)</v>
      </c>
      <c r="AG404" s="91" t="str">
        <f>Table13[[#This Row],[Số hóa đơn]]&amp;Table13[[#This Row],[Tổng giá trị]]</f>
        <v>000082891024542</v>
      </c>
    </row>
    <row r="405" spans="1:33" ht="25.5" customHeight="1" x14ac:dyDescent="0.2">
      <c r="A405" s="54" t="s">
        <v>16303</v>
      </c>
      <c r="B405" s="54" t="s">
        <v>102</v>
      </c>
      <c r="C405" s="55" t="s">
        <v>17190</v>
      </c>
      <c r="D405" s="54" t="s">
        <v>17199</v>
      </c>
      <c r="E405" s="55">
        <f>IFERROR(VLOOKUP(AG405,Sheet3!B:F,5,0),Table1[[#This Row],[Ngày hạch toán]])</f>
        <v>46050</v>
      </c>
      <c r="F405" s="54" t="s">
        <v>19133</v>
      </c>
      <c r="G405" s="54" t="s">
        <v>17200</v>
      </c>
      <c r="H405" s="56">
        <v>10081200</v>
      </c>
      <c r="I405" s="63">
        <v>0</v>
      </c>
      <c r="J405" s="56">
        <v>806496</v>
      </c>
      <c r="K405" s="56">
        <v>10887696</v>
      </c>
      <c r="L405" s="64" t="s">
        <v>17236</v>
      </c>
      <c r="M405" s="6" t="str">
        <f>IFERROR(VLOOKUP(Table13[[#This Row],[Số hóa đơn]],'Chi tiết tt Mega gửi'!K:L,2,0),"")</f>
        <v/>
      </c>
      <c r="O405" s="32">
        <f>IF(Table13[[#This Row],[Phân loại]]="Tồn đầu kỳ",Table13[[#This Row],[Tổng giá trị]],0)</f>
        <v>0</v>
      </c>
      <c r="P405" s="7">
        <f>IF(Table13[[#This Row],[Số còn phải thu ĐK]]&lt;&gt;0,0,IF(Table13[[#This Row],[Phân loại]]="Bán hàng",Table13[[#This Row],[Tổng giá trị]],-Table13[[#This Row],[Tổng giá trị]]))</f>
        <v>10887696</v>
      </c>
      <c r="Q405" s="32">
        <f t="shared" si="54"/>
        <v>0</v>
      </c>
      <c r="R405" s="7">
        <f>Table13[[#This Row],[Số còn phải thu ĐK]]+Table13[[#This Row],[Giá Trị HD sau CK]]-Table13[[#This Row],[Số tiền đã thu]]</f>
        <v>10887696</v>
      </c>
      <c r="S405" s="6">
        <f>IF(Table13[[#This Row],[Ngày hóa đơn]]&lt;&gt;"",Table13[[#This Row],[Ngày hóa đơn]],IF(Table13[[#This Row],[Ngày hạch toán]]&lt;&gt;"",Table13[[#This Row],[Ngày hạch toán]],""))</f>
        <v>46050</v>
      </c>
      <c r="T405" s="7"/>
      <c r="U405" s="6">
        <f>IF(Table13[[#This Row],[Ngày tính CN]]="","",S405+T405)</f>
        <v>46050</v>
      </c>
      <c r="V405" s="32">
        <f ca="1">IF(Table13[[#This Row],[Hạn thanh toán]]="","",IF((U405-NOW())&lt;0,0,(U405-NOW())))</f>
        <v>0</v>
      </c>
      <c r="W405" s="32"/>
      <c r="X405" s="32">
        <f t="shared" ca="1" si="55"/>
        <v>244.35975370370579</v>
      </c>
      <c r="Y405" s="2" t="str">
        <f t="shared" ca="1" si="56"/>
        <v>Nợ quá hạn hơn 120 ngày có khả năng mất thanh toán</v>
      </c>
      <c r="Z405" s="42">
        <f t="shared" si="57"/>
        <v>46050</v>
      </c>
      <c r="AA405" s="42" t="str">
        <f t="shared" si="58"/>
        <v/>
      </c>
      <c r="AD405" s="2" t="str">
        <f>VLOOKUP($A405,MA_KH!$A:$Q,MA_KH!O$1,0)</f>
        <v>MEGA</v>
      </c>
      <c r="AE405" s="2" t="str">
        <f>VLOOKUP($A405,MA_KH!$A:$Q,MA_KH!P$1,0)</f>
        <v>CÔNG TY TNHH MM MEGA MARKET (VIỆT NAM)</v>
      </c>
      <c r="AG405" s="91" t="str">
        <f>Table13[[#This Row],[Số hóa đơn]]&amp;Table13[[#This Row],[Tổng giá trị]]</f>
        <v>0000829010887696</v>
      </c>
    </row>
    <row r="406" spans="1:33" ht="25.5" customHeight="1" x14ac:dyDescent="0.2">
      <c r="A406" s="54" t="s">
        <v>16298</v>
      </c>
      <c r="B406" s="54" t="s">
        <v>7235</v>
      </c>
      <c r="C406" s="55" t="s">
        <v>17141</v>
      </c>
      <c r="D406" s="54" t="s">
        <v>17201</v>
      </c>
      <c r="E406" s="55">
        <f>IFERROR(VLOOKUP(AG406,Sheet3!B:F,5,0),Table1[[#This Row],[Ngày hạch toán]])</f>
        <v>46051</v>
      </c>
      <c r="F406" s="54" t="s">
        <v>19134</v>
      </c>
      <c r="G406" s="54" t="s">
        <v>17202</v>
      </c>
      <c r="H406" s="56">
        <v>21198240</v>
      </c>
      <c r="I406" s="63">
        <v>0</v>
      </c>
      <c r="J406" s="56">
        <v>1695859</v>
      </c>
      <c r="K406" s="56">
        <v>22894099</v>
      </c>
      <c r="L406" s="64" t="s">
        <v>17236</v>
      </c>
      <c r="M406" s="6" t="str">
        <f>IFERROR(VLOOKUP(Table13[[#This Row],[Số hóa đơn]],'Chi tiết tt Mega gửi'!K:L,2,0),"")</f>
        <v/>
      </c>
      <c r="O406" s="32">
        <f>IF(Table13[[#This Row],[Phân loại]]="Tồn đầu kỳ",Table13[[#This Row],[Tổng giá trị]],0)</f>
        <v>0</v>
      </c>
      <c r="P406" s="7">
        <f>IF(Table13[[#This Row],[Số còn phải thu ĐK]]&lt;&gt;0,0,IF(Table13[[#This Row],[Phân loại]]="Bán hàng",Table13[[#This Row],[Tổng giá trị]],-Table13[[#This Row],[Tổng giá trị]]))</f>
        <v>22894099</v>
      </c>
      <c r="Q406" s="32">
        <f t="shared" si="54"/>
        <v>0</v>
      </c>
      <c r="R406" s="7">
        <f>Table13[[#This Row],[Số còn phải thu ĐK]]+Table13[[#This Row],[Giá Trị HD sau CK]]-Table13[[#This Row],[Số tiền đã thu]]</f>
        <v>22894099</v>
      </c>
      <c r="S406" s="6">
        <f>IF(Table13[[#This Row],[Ngày hóa đơn]]&lt;&gt;"",Table13[[#This Row],[Ngày hóa đơn]],IF(Table13[[#This Row],[Ngày hạch toán]]&lt;&gt;"",Table13[[#This Row],[Ngày hạch toán]],""))</f>
        <v>46051</v>
      </c>
      <c r="T406" s="7"/>
      <c r="U406" s="6">
        <f>IF(Table13[[#This Row],[Ngày tính CN]]="","",S406+T406)</f>
        <v>46051</v>
      </c>
      <c r="V406" s="32">
        <f ca="1">IF(Table13[[#This Row],[Hạn thanh toán]]="","",IF((U406-NOW())&lt;0,0,(U406-NOW())))</f>
        <v>0</v>
      </c>
      <c r="W406" s="32"/>
      <c r="X406" s="32">
        <f t="shared" ca="1" si="55"/>
        <v>243.35975370370579</v>
      </c>
      <c r="Y406" s="2" t="str">
        <f t="shared" ca="1" si="56"/>
        <v>Nợ quá hạn hơn 120 ngày có khả năng mất thanh toán</v>
      </c>
      <c r="Z406" s="42">
        <f t="shared" si="57"/>
        <v>46051</v>
      </c>
      <c r="AA406" s="42" t="str">
        <f t="shared" si="58"/>
        <v/>
      </c>
      <c r="AD406" s="2" t="str">
        <f>VLOOKUP($A406,MA_KH!$A:$Q,MA_KH!O$1,0)</f>
        <v>MEGA</v>
      </c>
      <c r="AE406" s="2" t="str">
        <f>VLOOKUP($A406,MA_KH!$A:$Q,MA_KH!P$1,0)</f>
        <v>CÔNG TY TNHH MM MEGA MARKET (VIỆT NAM)</v>
      </c>
      <c r="AG406" s="91" t="str">
        <f>Table13[[#This Row],[Số hóa đơn]]&amp;Table13[[#This Row],[Tổng giá trị]]</f>
        <v>0000829222894099</v>
      </c>
    </row>
    <row r="407" spans="1:33" ht="25.5" customHeight="1" x14ac:dyDescent="0.2">
      <c r="A407" s="54" t="s">
        <v>16298</v>
      </c>
      <c r="B407" s="54" t="s">
        <v>7235</v>
      </c>
      <c r="C407" s="55" t="s">
        <v>17141</v>
      </c>
      <c r="D407" s="54" t="s">
        <v>17203</v>
      </c>
      <c r="E407" s="55">
        <f>IFERROR(VLOOKUP(AG407,Sheet3!B:F,5,0),Table1[[#This Row],[Ngày hạch toán]])</f>
        <v>46051</v>
      </c>
      <c r="F407" s="54" t="s">
        <v>19135</v>
      </c>
      <c r="G407" s="54" t="s">
        <v>17204</v>
      </c>
      <c r="H407" s="56">
        <v>6549960</v>
      </c>
      <c r="I407" s="63">
        <v>0</v>
      </c>
      <c r="J407" s="56">
        <v>523997</v>
      </c>
      <c r="K407" s="56">
        <v>7073957</v>
      </c>
      <c r="L407" s="64" t="s">
        <v>17236</v>
      </c>
      <c r="M407" s="6" t="str">
        <f>IFERROR(VLOOKUP(Table13[[#This Row],[Số hóa đơn]],'Chi tiết tt Mega gửi'!K:L,2,0),"")</f>
        <v/>
      </c>
      <c r="O407" s="32">
        <f>IF(Table13[[#This Row],[Phân loại]]="Tồn đầu kỳ",Table13[[#This Row],[Tổng giá trị]],0)</f>
        <v>0</v>
      </c>
      <c r="P407" s="7">
        <f>IF(Table13[[#This Row],[Số còn phải thu ĐK]]&lt;&gt;0,0,IF(Table13[[#This Row],[Phân loại]]="Bán hàng",Table13[[#This Row],[Tổng giá trị]],-Table13[[#This Row],[Tổng giá trị]]))</f>
        <v>7073957</v>
      </c>
      <c r="Q407" s="32">
        <f t="shared" si="54"/>
        <v>0</v>
      </c>
      <c r="R407" s="7">
        <f>Table13[[#This Row],[Số còn phải thu ĐK]]+Table13[[#This Row],[Giá Trị HD sau CK]]-Table13[[#This Row],[Số tiền đã thu]]</f>
        <v>7073957</v>
      </c>
      <c r="S407" s="6">
        <f>IF(Table13[[#This Row],[Ngày hóa đơn]]&lt;&gt;"",Table13[[#This Row],[Ngày hóa đơn]],IF(Table13[[#This Row],[Ngày hạch toán]]&lt;&gt;"",Table13[[#This Row],[Ngày hạch toán]],""))</f>
        <v>46051</v>
      </c>
      <c r="T407" s="7"/>
      <c r="U407" s="6">
        <f>IF(Table13[[#This Row],[Ngày tính CN]]="","",S407+T407)</f>
        <v>46051</v>
      </c>
      <c r="V407" s="32">
        <f ca="1">IF(Table13[[#This Row],[Hạn thanh toán]]="","",IF((U407-NOW())&lt;0,0,(U407-NOW())))</f>
        <v>0</v>
      </c>
      <c r="W407" s="32"/>
      <c r="X407" s="32">
        <f t="shared" ca="1" si="55"/>
        <v>243.35975370370579</v>
      </c>
      <c r="Y407" s="2" t="str">
        <f t="shared" ca="1" si="56"/>
        <v>Nợ quá hạn hơn 120 ngày có khả năng mất thanh toán</v>
      </c>
      <c r="Z407" s="42">
        <f t="shared" si="57"/>
        <v>46051</v>
      </c>
      <c r="AA407" s="42" t="str">
        <f t="shared" si="58"/>
        <v/>
      </c>
      <c r="AD407" s="2" t="str">
        <f>VLOOKUP($A407,MA_KH!$A:$Q,MA_KH!O$1,0)</f>
        <v>MEGA</v>
      </c>
      <c r="AE407" s="2" t="str">
        <f>VLOOKUP($A407,MA_KH!$A:$Q,MA_KH!P$1,0)</f>
        <v>CÔNG TY TNHH MM MEGA MARKET (VIỆT NAM)</v>
      </c>
      <c r="AG407" s="91" t="str">
        <f>Table13[[#This Row],[Số hóa đơn]]&amp;Table13[[#This Row],[Tổng giá trị]]</f>
        <v>000082937073957</v>
      </c>
    </row>
    <row r="408" spans="1:33" ht="25.5" customHeight="1" x14ac:dyDescent="0.2">
      <c r="A408" s="54" t="s">
        <v>16290</v>
      </c>
      <c r="B408" s="54" t="s">
        <v>192</v>
      </c>
      <c r="C408" s="55" t="s">
        <v>17141</v>
      </c>
      <c r="D408" s="54" t="s">
        <v>17205</v>
      </c>
      <c r="E408" s="55">
        <f>IFERROR(VLOOKUP(AG408,Sheet3!B:F,5,0),Table1[[#This Row],[Ngày hạch toán]])</f>
        <v>46051</v>
      </c>
      <c r="F408" s="54" t="s">
        <v>19136</v>
      </c>
      <c r="G408" s="54" t="s">
        <v>17206</v>
      </c>
      <c r="H408" s="56">
        <v>17352090</v>
      </c>
      <c r="I408" s="63">
        <v>0</v>
      </c>
      <c r="J408" s="56">
        <v>1388167</v>
      </c>
      <c r="K408" s="56">
        <v>18740257</v>
      </c>
      <c r="L408" s="64" t="s">
        <v>17236</v>
      </c>
      <c r="M408" s="6" t="str">
        <f>IFERROR(VLOOKUP(Table13[[#This Row],[Số hóa đơn]],'Chi tiết tt Mega gửi'!K:L,2,0),"")</f>
        <v/>
      </c>
      <c r="O408" s="32">
        <f>IF(Table13[[#This Row],[Phân loại]]="Tồn đầu kỳ",Table13[[#This Row],[Tổng giá trị]],0)</f>
        <v>0</v>
      </c>
      <c r="P408" s="7">
        <f>IF(Table13[[#This Row],[Số còn phải thu ĐK]]&lt;&gt;0,0,IF(Table13[[#This Row],[Phân loại]]="Bán hàng",Table13[[#This Row],[Tổng giá trị]],-Table13[[#This Row],[Tổng giá trị]]))</f>
        <v>18740257</v>
      </c>
      <c r="Q408" s="32">
        <f t="shared" si="54"/>
        <v>0</v>
      </c>
      <c r="R408" s="7">
        <f>Table13[[#This Row],[Số còn phải thu ĐK]]+Table13[[#This Row],[Giá Trị HD sau CK]]-Table13[[#This Row],[Số tiền đã thu]]</f>
        <v>18740257</v>
      </c>
      <c r="S408" s="6">
        <f>IF(Table13[[#This Row],[Ngày hóa đơn]]&lt;&gt;"",Table13[[#This Row],[Ngày hóa đơn]],IF(Table13[[#This Row],[Ngày hạch toán]]&lt;&gt;"",Table13[[#This Row],[Ngày hạch toán]],""))</f>
        <v>46051</v>
      </c>
      <c r="T408" s="7"/>
      <c r="U408" s="6">
        <f>IF(Table13[[#This Row],[Ngày tính CN]]="","",S408+T408)</f>
        <v>46051</v>
      </c>
      <c r="V408" s="32">
        <f ca="1">IF(Table13[[#This Row],[Hạn thanh toán]]="","",IF((U408-NOW())&lt;0,0,(U408-NOW())))</f>
        <v>0</v>
      </c>
      <c r="W408" s="32"/>
      <c r="X408" s="32">
        <f t="shared" ca="1" si="55"/>
        <v>243.35975370370579</v>
      </c>
      <c r="Y408" s="2" t="str">
        <f t="shared" ca="1" si="56"/>
        <v>Nợ quá hạn hơn 120 ngày có khả năng mất thanh toán</v>
      </c>
      <c r="Z408" s="42">
        <f t="shared" si="57"/>
        <v>46051</v>
      </c>
      <c r="AA408" s="42" t="str">
        <f t="shared" si="58"/>
        <v/>
      </c>
      <c r="AD408" s="2" t="str">
        <f>VLOOKUP($A408,MA_KH!$A:$Q,MA_KH!O$1,0)</f>
        <v>MEGA</v>
      </c>
      <c r="AE408" s="2" t="str">
        <f>VLOOKUP($A408,MA_KH!$A:$Q,MA_KH!P$1,0)</f>
        <v>CÔNG TY TNHH MM MEGA MARKET (VIỆT NAM)</v>
      </c>
      <c r="AG408" s="91" t="str">
        <f>Table13[[#This Row],[Số hóa đơn]]&amp;Table13[[#This Row],[Tổng giá trị]]</f>
        <v>0000830018740257</v>
      </c>
    </row>
    <row r="409" spans="1:33" ht="25.5" customHeight="1" x14ac:dyDescent="0.2">
      <c r="A409" s="54" t="s">
        <v>16295</v>
      </c>
      <c r="B409" s="54" t="s">
        <v>198</v>
      </c>
      <c r="C409" s="55" t="s">
        <v>17141</v>
      </c>
      <c r="D409" s="54" t="s">
        <v>17207</v>
      </c>
      <c r="E409" s="55">
        <f>IFERROR(VLOOKUP(AG409,Sheet3!B:F,5,0),Table1[[#This Row],[Ngày hạch toán]])</f>
        <v>46051</v>
      </c>
      <c r="F409" s="54" t="s">
        <v>19137</v>
      </c>
      <c r="G409" s="54" t="s">
        <v>17208</v>
      </c>
      <c r="H409" s="56">
        <v>20128500</v>
      </c>
      <c r="I409" s="63">
        <v>0</v>
      </c>
      <c r="J409" s="56">
        <v>1610280</v>
      </c>
      <c r="K409" s="56">
        <v>21738780</v>
      </c>
      <c r="L409" s="64" t="s">
        <v>17236</v>
      </c>
      <c r="M409" s="6" t="str">
        <f>IFERROR(VLOOKUP(Table13[[#This Row],[Số hóa đơn]],'Chi tiết tt Mega gửi'!K:L,2,0),"")</f>
        <v/>
      </c>
      <c r="O409" s="32">
        <f>IF(Table13[[#This Row],[Phân loại]]="Tồn đầu kỳ",Table13[[#This Row],[Tổng giá trị]],0)</f>
        <v>0</v>
      </c>
      <c r="P409" s="7">
        <f>IF(Table13[[#This Row],[Số còn phải thu ĐK]]&lt;&gt;0,0,IF(Table13[[#This Row],[Phân loại]]="Bán hàng",Table13[[#This Row],[Tổng giá trị]],-Table13[[#This Row],[Tổng giá trị]]))</f>
        <v>21738780</v>
      </c>
      <c r="Q409" s="32">
        <f t="shared" si="54"/>
        <v>0</v>
      </c>
      <c r="R409" s="7">
        <f>Table13[[#This Row],[Số còn phải thu ĐK]]+Table13[[#This Row],[Giá Trị HD sau CK]]-Table13[[#This Row],[Số tiền đã thu]]</f>
        <v>21738780</v>
      </c>
      <c r="S409" s="6">
        <f>IF(Table13[[#This Row],[Ngày hóa đơn]]&lt;&gt;"",Table13[[#This Row],[Ngày hóa đơn]],IF(Table13[[#This Row],[Ngày hạch toán]]&lt;&gt;"",Table13[[#This Row],[Ngày hạch toán]],""))</f>
        <v>46051</v>
      </c>
      <c r="T409" s="7"/>
      <c r="U409" s="6">
        <f>IF(Table13[[#This Row],[Ngày tính CN]]="","",S409+T409)</f>
        <v>46051</v>
      </c>
      <c r="V409" s="32">
        <f ca="1">IF(Table13[[#This Row],[Hạn thanh toán]]="","",IF((U409-NOW())&lt;0,0,(U409-NOW())))</f>
        <v>0</v>
      </c>
      <c r="W409" s="32"/>
      <c r="X409" s="32">
        <f t="shared" ca="1" si="55"/>
        <v>243.35975370370579</v>
      </c>
      <c r="Y409" s="2" t="str">
        <f t="shared" ca="1" si="56"/>
        <v>Nợ quá hạn hơn 120 ngày có khả năng mất thanh toán</v>
      </c>
      <c r="Z409" s="42">
        <f t="shared" si="57"/>
        <v>46051</v>
      </c>
      <c r="AA409" s="42" t="str">
        <f t="shared" si="58"/>
        <v/>
      </c>
      <c r="AD409" s="2" t="str">
        <f>VLOOKUP($A409,MA_KH!$A:$Q,MA_KH!O$1,0)</f>
        <v>MEGA</v>
      </c>
      <c r="AE409" s="2" t="str">
        <f>VLOOKUP($A409,MA_KH!$A:$Q,MA_KH!P$1,0)</f>
        <v>CÔNG TY TNHH MM MEGA MARKET (VIỆT NAM)</v>
      </c>
      <c r="AG409" s="91" t="str">
        <f>Table13[[#This Row],[Số hóa đơn]]&amp;Table13[[#This Row],[Tổng giá trị]]</f>
        <v>0000830121738780</v>
      </c>
    </row>
    <row r="410" spans="1:33" ht="25.5" customHeight="1" x14ac:dyDescent="0.2">
      <c r="A410" s="54" t="s">
        <v>16287</v>
      </c>
      <c r="B410" s="54" t="s">
        <v>253</v>
      </c>
      <c r="C410" s="55" t="s">
        <v>17141</v>
      </c>
      <c r="D410" s="54" t="s">
        <v>17209</v>
      </c>
      <c r="E410" s="55">
        <f>IFERROR(VLOOKUP(AG410,Sheet3!B:F,5,0),Table1[[#This Row],[Ngày hạch toán]])</f>
        <v>46051</v>
      </c>
      <c r="F410" s="54" t="s">
        <v>19138</v>
      </c>
      <c r="G410" s="54" t="s">
        <v>17210</v>
      </c>
      <c r="H410" s="56">
        <v>1407215</v>
      </c>
      <c r="I410" s="63">
        <v>0</v>
      </c>
      <c r="J410" s="56">
        <v>112577</v>
      </c>
      <c r="K410" s="56">
        <v>1519792</v>
      </c>
      <c r="L410" s="64" t="s">
        <v>17236</v>
      </c>
      <c r="M410" s="6" t="str">
        <f>IFERROR(VLOOKUP(Table13[[#This Row],[Số hóa đơn]],'Chi tiết tt Mega gửi'!K:L,2,0),"")</f>
        <v/>
      </c>
      <c r="O410" s="32">
        <f>IF(Table13[[#This Row],[Phân loại]]="Tồn đầu kỳ",Table13[[#This Row],[Tổng giá trị]],0)</f>
        <v>0</v>
      </c>
      <c r="P410" s="7">
        <f>IF(Table13[[#This Row],[Số còn phải thu ĐK]]&lt;&gt;0,0,IF(Table13[[#This Row],[Phân loại]]="Bán hàng",Table13[[#This Row],[Tổng giá trị]],-Table13[[#This Row],[Tổng giá trị]]))</f>
        <v>1519792</v>
      </c>
      <c r="Q410" s="32">
        <f t="shared" si="54"/>
        <v>0</v>
      </c>
      <c r="R410" s="7">
        <f>Table13[[#This Row],[Số còn phải thu ĐK]]+Table13[[#This Row],[Giá Trị HD sau CK]]-Table13[[#This Row],[Số tiền đã thu]]</f>
        <v>1519792</v>
      </c>
      <c r="S410" s="6">
        <f>IF(Table13[[#This Row],[Ngày hóa đơn]]&lt;&gt;"",Table13[[#This Row],[Ngày hóa đơn]],IF(Table13[[#This Row],[Ngày hạch toán]]&lt;&gt;"",Table13[[#This Row],[Ngày hạch toán]],""))</f>
        <v>46051</v>
      </c>
      <c r="T410" s="7"/>
      <c r="U410" s="6">
        <f>IF(Table13[[#This Row],[Ngày tính CN]]="","",S410+T410)</f>
        <v>46051</v>
      </c>
      <c r="V410" s="32">
        <f ca="1">IF(Table13[[#This Row],[Hạn thanh toán]]="","",IF((U410-NOW())&lt;0,0,(U410-NOW())))</f>
        <v>0</v>
      </c>
      <c r="W410" s="32"/>
      <c r="X410" s="32">
        <f t="shared" ca="1" si="55"/>
        <v>243.35975370370579</v>
      </c>
      <c r="Y410" s="2" t="str">
        <f t="shared" ca="1" si="56"/>
        <v>Nợ quá hạn hơn 120 ngày có khả năng mất thanh toán</v>
      </c>
      <c r="Z410" s="42">
        <f t="shared" si="57"/>
        <v>46051</v>
      </c>
      <c r="AA410" s="42" t="str">
        <f t="shared" si="58"/>
        <v/>
      </c>
      <c r="AD410" s="2" t="str">
        <f>VLOOKUP($A410,MA_KH!$A:$Q,MA_KH!O$1,0)</f>
        <v>MEGA</v>
      </c>
      <c r="AE410" s="2" t="str">
        <f>VLOOKUP($A410,MA_KH!$A:$Q,MA_KH!P$1,0)</f>
        <v>CÔNG TY TNHH MM MEGA MARKET (VIỆT NAM)</v>
      </c>
      <c r="AG410" s="91" t="str">
        <f>Table13[[#This Row],[Số hóa đơn]]&amp;Table13[[#This Row],[Tổng giá trị]]</f>
        <v>000083021519792</v>
      </c>
    </row>
    <row r="411" spans="1:33" ht="25.5" customHeight="1" x14ac:dyDescent="0.2">
      <c r="A411" s="54" t="s">
        <v>16291</v>
      </c>
      <c r="B411" s="54" t="s">
        <v>200</v>
      </c>
      <c r="C411" s="55" t="s">
        <v>17141</v>
      </c>
      <c r="D411" s="54" t="s">
        <v>17211</v>
      </c>
      <c r="E411" s="55">
        <f>IFERROR(VLOOKUP(AG411,Sheet3!B:F,5,0),Table1[[#This Row],[Ngày hạch toán]])</f>
        <v>46051</v>
      </c>
      <c r="F411" s="54" t="s">
        <v>19139</v>
      </c>
      <c r="G411" s="54" t="s">
        <v>17212</v>
      </c>
      <c r="H411" s="56">
        <v>19508290</v>
      </c>
      <c r="I411" s="63">
        <v>0</v>
      </c>
      <c r="J411" s="56">
        <v>1560663</v>
      </c>
      <c r="K411" s="56">
        <v>21068953</v>
      </c>
      <c r="L411" s="64" t="s">
        <v>17236</v>
      </c>
      <c r="M411" s="6" t="str">
        <f>IFERROR(VLOOKUP(Table13[[#This Row],[Số hóa đơn]],'Chi tiết tt Mega gửi'!K:L,2,0),"")</f>
        <v/>
      </c>
      <c r="O411" s="32">
        <f>IF(Table13[[#This Row],[Phân loại]]="Tồn đầu kỳ",Table13[[#This Row],[Tổng giá trị]],0)</f>
        <v>0</v>
      </c>
      <c r="P411" s="7">
        <f>IF(Table13[[#This Row],[Số còn phải thu ĐK]]&lt;&gt;0,0,IF(Table13[[#This Row],[Phân loại]]="Bán hàng",Table13[[#This Row],[Tổng giá trị]],-Table13[[#This Row],[Tổng giá trị]]))</f>
        <v>21068953</v>
      </c>
      <c r="Q411" s="32">
        <f t="shared" si="54"/>
        <v>0</v>
      </c>
      <c r="R411" s="7">
        <f>Table13[[#This Row],[Số còn phải thu ĐK]]+Table13[[#This Row],[Giá Trị HD sau CK]]-Table13[[#This Row],[Số tiền đã thu]]</f>
        <v>21068953</v>
      </c>
      <c r="S411" s="6">
        <f>IF(Table13[[#This Row],[Ngày hóa đơn]]&lt;&gt;"",Table13[[#This Row],[Ngày hóa đơn]],IF(Table13[[#This Row],[Ngày hạch toán]]&lt;&gt;"",Table13[[#This Row],[Ngày hạch toán]],""))</f>
        <v>46051</v>
      </c>
      <c r="T411" s="7"/>
      <c r="U411" s="6">
        <f>IF(Table13[[#This Row],[Ngày tính CN]]="","",S411+T411)</f>
        <v>46051</v>
      </c>
      <c r="V411" s="32">
        <f ca="1">IF(Table13[[#This Row],[Hạn thanh toán]]="","",IF((U411-NOW())&lt;0,0,(U411-NOW())))</f>
        <v>0</v>
      </c>
      <c r="W411" s="32"/>
      <c r="X411" s="32">
        <f t="shared" ca="1" si="55"/>
        <v>243.35975370370579</v>
      </c>
      <c r="Y411" s="2" t="str">
        <f t="shared" ca="1" si="56"/>
        <v>Nợ quá hạn hơn 120 ngày có khả năng mất thanh toán</v>
      </c>
      <c r="Z411" s="42">
        <f t="shared" si="57"/>
        <v>46051</v>
      </c>
      <c r="AA411" s="42" t="str">
        <f t="shared" si="58"/>
        <v/>
      </c>
      <c r="AD411" s="2" t="str">
        <f>VLOOKUP($A411,MA_KH!$A:$Q,MA_KH!O$1,0)</f>
        <v>MEGA</v>
      </c>
      <c r="AE411" s="2" t="str">
        <f>VLOOKUP($A411,MA_KH!$A:$Q,MA_KH!P$1,0)</f>
        <v>CÔNG TY TNHH MM MEGA MARKET (VIỆT NAM)</v>
      </c>
      <c r="AG411" s="91" t="str">
        <f>Table13[[#This Row],[Số hóa đơn]]&amp;Table13[[#This Row],[Tổng giá trị]]</f>
        <v>0000830321068953</v>
      </c>
    </row>
    <row r="412" spans="1:33" ht="25.5" customHeight="1" x14ac:dyDescent="0.2">
      <c r="A412" s="54" t="s">
        <v>16307</v>
      </c>
      <c r="B412" s="54" t="s">
        <v>202</v>
      </c>
      <c r="C412" s="55" t="s">
        <v>17141</v>
      </c>
      <c r="D412" s="54" t="s">
        <v>17213</v>
      </c>
      <c r="E412" s="55">
        <f>IFERROR(VLOOKUP(AG412,Sheet3!B:F,5,0),Table1[[#This Row],[Ngày hạch toán]])</f>
        <v>46051</v>
      </c>
      <c r="F412" s="54" t="s">
        <v>19140</v>
      </c>
      <c r="G412" s="54" t="s">
        <v>17214</v>
      </c>
      <c r="H412" s="56">
        <v>7220870</v>
      </c>
      <c r="I412" s="63">
        <v>0</v>
      </c>
      <c r="J412" s="56">
        <v>577670</v>
      </c>
      <c r="K412" s="56">
        <v>7798540</v>
      </c>
      <c r="L412" s="64" t="s">
        <v>17236</v>
      </c>
      <c r="M412" s="6" t="str">
        <f>IFERROR(VLOOKUP(Table13[[#This Row],[Số hóa đơn]],'Chi tiết tt Mega gửi'!K:L,2,0),"")</f>
        <v/>
      </c>
      <c r="O412" s="32">
        <f>IF(Table13[[#This Row],[Phân loại]]="Tồn đầu kỳ",Table13[[#This Row],[Tổng giá trị]],0)</f>
        <v>0</v>
      </c>
      <c r="P412" s="7">
        <f>IF(Table13[[#This Row],[Số còn phải thu ĐK]]&lt;&gt;0,0,IF(Table13[[#This Row],[Phân loại]]="Bán hàng",Table13[[#This Row],[Tổng giá trị]],-Table13[[#This Row],[Tổng giá trị]]))</f>
        <v>7798540</v>
      </c>
      <c r="Q412" s="32">
        <f t="shared" si="54"/>
        <v>0</v>
      </c>
      <c r="R412" s="7">
        <f>Table13[[#This Row],[Số còn phải thu ĐK]]+Table13[[#This Row],[Giá Trị HD sau CK]]-Table13[[#This Row],[Số tiền đã thu]]</f>
        <v>7798540</v>
      </c>
      <c r="S412" s="6">
        <f>IF(Table13[[#This Row],[Ngày hóa đơn]]&lt;&gt;"",Table13[[#This Row],[Ngày hóa đơn]],IF(Table13[[#This Row],[Ngày hạch toán]]&lt;&gt;"",Table13[[#This Row],[Ngày hạch toán]],""))</f>
        <v>46051</v>
      </c>
      <c r="T412" s="7"/>
      <c r="U412" s="6">
        <f>IF(Table13[[#This Row],[Ngày tính CN]]="","",S412+T412)</f>
        <v>46051</v>
      </c>
      <c r="V412" s="32">
        <f ca="1">IF(Table13[[#This Row],[Hạn thanh toán]]="","",IF((U412-NOW())&lt;0,0,(U412-NOW())))</f>
        <v>0</v>
      </c>
      <c r="W412" s="32"/>
      <c r="X412" s="32">
        <f t="shared" ca="1" si="55"/>
        <v>243.35975370370579</v>
      </c>
      <c r="Y412" s="2" t="str">
        <f t="shared" ca="1" si="56"/>
        <v>Nợ quá hạn hơn 120 ngày có khả năng mất thanh toán</v>
      </c>
      <c r="Z412" s="42">
        <f t="shared" si="57"/>
        <v>46051</v>
      </c>
      <c r="AA412" s="42" t="str">
        <f t="shared" si="58"/>
        <v/>
      </c>
      <c r="AD412" s="2" t="str">
        <f>VLOOKUP($A412,MA_KH!$A:$Q,MA_KH!O$1,0)</f>
        <v>MEGA</v>
      </c>
      <c r="AE412" s="2" t="str">
        <f>VLOOKUP($A412,MA_KH!$A:$Q,MA_KH!P$1,0)</f>
        <v>CÔNG TY TNHH MM MEGA MARKET (VIỆT NAM)</v>
      </c>
      <c r="AG412" s="91" t="str">
        <f>Table13[[#This Row],[Số hóa đơn]]&amp;Table13[[#This Row],[Tổng giá trị]]</f>
        <v>000083047798540</v>
      </c>
    </row>
    <row r="413" spans="1:33" ht="25.5" customHeight="1" x14ac:dyDescent="0.2">
      <c r="A413" s="54" t="s">
        <v>16307</v>
      </c>
      <c r="B413" s="54" t="s">
        <v>202</v>
      </c>
      <c r="C413" s="55" t="s">
        <v>17141</v>
      </c>
      <c r="D413" s="54" t="s">
        <v>17215</v>
      </c>
      <c r="E413" s="55">
        <f>IFERROR(VLOOKUP(AG413,Sheet3!B:F,5,0),Table1[[#This Row],[Ngày hạch toán]])</f>
        <v>46051</v>
      </c>
      <c r="F413" s="54" t="s">
        <v>19141</v>
      </c>
      <c r="G413" s="54" t="s">
        <v>17216</v>
      </c>
      <c r="H413" s="56">
        <v>4695970</v>
      </c>
      <c r="I413" s="63">
        <v>0</v>
      </c>
      <c r="J413" s="56">
        <v>375678</v>
      </c>
      <c r="K413" s="56">
        <v>5071648</v>
      </c>
      <c r="L413" s="64" t="s">
        <v>17236</v>
      </c>
      <c r="M413" s="6" t="str">
        <f>IFERROR(VLOOKUP(Table13[[#This Row],[Số hóa đơn]],'Chi tiết tt Mega gửi'!K:L,2,0),"")</f>
        <v/>
      </c>
      <c r="O413" s="32">
        <f>IF(Table13[[#This Row],[Phân loại]]="Tồn đầu kỳ",Table13[[#This Row],[Tổng giá trị]],0)</f>
        <v>0</v>
      </c>
      <c r="P413" s="7">
        <f>IF(Table13[[#This Row],[Số còn phải thu ĐK]]&lt;&gt;0,0,IF(Table13[[#This Row],[Phân loại]]="Bán hàng",Table13[[#This Row],[Tổng giá trị]],-Table13[[#This Row],[Tổng giá trị]]))</f>
        <v>5071648</v>
      </c>
      <c r="Q413" s="32">
        <f t="shared" si="54"/>
        <v>0</v>
      </c>
      <c r="R413" s="7">
        <f>Table13[[#This Row],[Số còn phải thu ĐK]]+Table13[[#This Row],[Giá Trị HD sau CK]]-Table13[[#This Row],[Số tiền đã thu]]</f>
        <v>5071648</v>
      </c>
      <c r="S413" s="6">
        <f>IF(Table13[[#This Row],[Ngày hóa đơn]]&lt;&gt;"",Table13[[#This Row],[Ngày hóa đơn]],IF(Table13[[#This Row],[Ngày hạch toán]]&lt;&gt;"",Table13[[#This Row],[Ngày hạch toán]],""))</f>
        <v>46051</v>
      </c>
      <c r="T413" s="7"/>
      <c r="U413" s="6">
        <f>IF(Table13[[#This Row],[Ngày tính CN]]="","",S413+T413)</f>
        <v>46051</v>
      </c>
      <c r="V413" s="32">
        <f ca="1">IF(Table13[[#This Row],[Hạn thanh toán]]="","",IF((U413-NOW())&lt;0,0,(U413-NOW())))</f>
        <v>0</v>
      </c>
      <c r="W413" s="32"/>
      <c r="X413" s="32">
        <f t="shared" ca="1" si="55"/>
        <v>243.35975370370579</v>
      </c>
      <c r="Y413" s="2" t="str">
        <f t="shared" ca="1" si="56"/>
        <v>Nợ quá hạn hơn 120 ngày có khả năng mất thanh toán</v>
      </c>
      <c r="Z413" s="42">
        <f t="shared" si="57"/>
        <v>46051</v>
      </c>
      <c r="AA413" s="42" t="str">
        <f t="shared" si="58"/>
        <v/>
      </c>
      <c r="AD413" s="2" t="str">
        <f>VLOOKUP($A413,MA_KH!$A:$Q,MA_KH!O$1,0)</f>
        <v>MEGA</v>
      </c>
      <c r="AE413" s="2" t="str">
        <f>VLOOKUP($A413,MA_KH!$A:$Q,MA_KH!P$1,0)</f>
        <v>CÔNG TY TNHH MM MEGA MARKET (VIỆT NAM)</v>
      </c>
      <c r="AG413" s="91" t="str">
        <f>Table13[[#This Row],[Số hóa đơn]]&amp;Table13[[#This Row],[Tổng giá trị]]</f>
        <v>000083055071648</v>
      </c>
    </row>
    <row r="414" spans="1:33" ht="25.5" customHeight="1" x14ac:dyDescent="0.2">
      <c r="A414" s="54" t="s">
        <v>16303</v>
      </c>
      <c r="B414" s="54" t="s">
        <v>102</v>
      </c>
      <c r="C414" s="55" t="s">
        <v>17141</v>
      </c>
      <c r="D414" s="54" t="s">
        <v>17217</v>
      </c>
      <c r="E414" s="55">
        <f>IFERROR(VLOOKUP(AG414,Sheet3!B:F,5,0),Table1[[#This Row],[Ngày hạch toán]])</f>
        <v>46051</v>
      </c>
      <c r="F414" s="54" t="s">
        <v>19142</v>
      </c>
      <c r="G414" s="54" t="s">
        <v>17218</v>
      </c>
      <c r="H414" s="56">
        <v>964440</v>
      </c>
      <c r="I414" s="63">
        <v>0</v>
      </c>
      <c r="J414" s="56">
        <v>77155</v>
      </c>
      <c r="K414" s="56">
        <v>1041595</v>
      </c>
      <c r="L414" s="64" t="s">
        <v>17236</v>
      </c>
      <c r="M414" s="6" t="str">
        <f>IFERROR(VLOOKUP(Table13[[#This Row],[Số hóa đơn]],'Chi tiết tt Mega gửi'!K:L,2,0),"")</f>
        <v/>
      </c>
      <c r="O414" s="32">
        <f>IF(Table13[[#This Row],[Phân loại]]="Tồn đầu kỳ",Table13[[#This Row],[Tổng giá trị]],0)</f>
        <v>0</v>
      </c>
      <c r="P414" s="7">
        <f>IF(Table13[[#This Row],[Số còn phải thu ĐK]]&lt;&gt;0,0,IF(Table13[[#This Row],[Phân loại]]="Bán hàng",Table13[[#This Row],[Tổng giá trị]],-Table13[[#This Row],[Tổng giá trị]]))</f>
        <v>1041595</v>
      </c>
      <c r="Q414" s="32">
        <f t="shared" si="54"/>
        <v>0</v>
      </c>
      <c r="R414" s="7">
        <f>Table13[[#This Row],[Số còn phải thu ĐK]]+Table13[[#This Row],[Giá Trị HD sau CK]]-Table13[[#This Row],[Số tiền đã thu]]</f>
        <v>1041595</v>
      </c>
      <c r="S414" s="6">
        <f>IF(Table13[[#This Row],[Ngày hóa đơn]]&lt;&gt;"",Table13[[#This Row],[Ngày hóa đơn]],IF(Table13[[#This Row],[Ngày hạch toán]]&lt;&gt;"",Table13[[#This Row],[Ngày hạch toán]],""))</f>
        <v>46051</v>
      </c>
      <c r="T414" s="7"/>
      <c r="U414" s="6">
        <f>IF(Table13[[#This Row],[Ngày tính CN]]="","",S414+T414)</f>
        <v>46051</v>
      </c>
      <c r="V414" s="32">
        <f ca="1">IF(Table13[[#This Row],[Hạn thanh toán]]="","",IF((U414-NOW())&lt;0,0,(U414-NOW())))</f>
        <v>0</v>
      </c>
      <c r="W414" s="32"/>
      <c r="X414" s="32">
        <f t="shared" ca="1" si="55"/>
        <v>243.35975370370579</v>
      </c>
      <c r="Y414" s="2" t="str">
        <f t="shared" ca="1" si="56"/>
        <v>Nợ quá hạn hơn 120 ngày có khả năng mất thanh toán</v>
      </c>
      <c r="Z414" s="42">
        <f t="shared" si="57"/>
        <v>46051</v>
      </c>
      <c r="AA414" s="42" t="str">
        <f t="shared" si="58"/>
        <v/>
      </c>
      <c r="AD414" s="2" t="str">
        <f>VLOOKUP($A414,MA_KH!$A:$Q,MA_KH!O$1,0)</f>
        <v>MEGA</v>
      </c>
      <c r="AE414" s="2" t="str">
        <f>VLOOKUP($A414,MA_KH!$A:$Q,MA_KH!P$1,0)</f>
        <v>CÔNG TY TNHH MM MEGA MARKET (VIỆT NAM)</v>
      </c>
      <c r="AG414" s="91" t="str">
        <f>Table13[[#This Row],[Số hóa đơn]]&amp;Table13[[#This Row],[Tổng giá trị]]</f>
        <v>000082861041595</v>
      </c>
    </row>
    <row r="415" spans="1:33" ht="25.5" customHeight="1" x14ac:dyDescent="0.2">
      <c r="A415" s="54" t="s">
        <v>16303</v>
      </c>
      <c r="B415" s="54" t="s">
        <v>102</v>
      </c>
      <c r="C415" s="55" t="s">
        <v>17141</v>
      </c>
      <c r="D415" s="54" t="s">
        <v>17219</v>
      </c>
      <c r="E415" s="55">
        <f>IFERROR(VLOOKUP(AG415,Sheet3!B:F,5,0),Table1[[#This Row],[Ngày hạch toán]])</f>
        <v>46051</v>
      </c>
      <c r="F415" s="54" t="s">
        <v>19143</v>
      </c>
      <c r="G415" s="54" t="s">
        <v>17220</v>
      </c>
      <c r="H415" s="56">
        <v>10724089</v>
      </c>
      <c r="I415" s="63">
        <v>0</v>
      </c>
      <c r="J415" s="56">
        <v>857927</v>
      </c>
      <c r="K415" s="56">
        <v>11582016</v>
      </c>
      <c r="L415" s="64" t="s">
        <v>17236</v>
      </c>
      <c r="M415" s="6" t="str">
        <f>IFERROR(VLOOKUP(Table13[[#This Row],[Số hóa đơn]],'Chi tiết tt Mega gửi'!K:L,2,0),"")</f>
        <v/>
      </c>
      <c r="O415" s="32">
        <f>IF(Table13[[#This Row],[Phân loại]]="Tồn đầu kỳ",Table13[[#This Row],[Tổng giá trị]],0)</f>
        <v>0</v>
      </c>
      <c r="P415" s="7">
        <f>IF(Table13[[#This Row],[Số còn phải thu ĐK]]&lt;&gt;0,0,IF(Table13[[#This Row],[Phân loại]]="Bán hàng",Table13[[#This Row],[Tổng giá trị]],-Table13[[#This Row],[Tổng giá trị]]))</f>
        <v>11582016</v>
      </c>
      <c r="Q415" s="32">
        <f t="shared" si="54"/>
        <v>0</v>
      </c>
      <c r="R415" s="7">
        <f>Table13[[#This Row],[Số còn phải thu ĐK]]+Table13[[#This Row],[Giá Trị HD sau CK]]-Table13[[#This Row],[Số tiền đã thu]]</f>
        <v>11582016</v>
      </c>
      <c r="S415" s="6">
        <f>IF(Table13[[#This Row],[Ngày hóa đơn]]&lt;&gt;"",Table13[[#This Row],[Ngày hóa đơn]],IF(Table13[[#This Row],[Ngày hạch toán]]&lt;&gt;"",Table13[[#This Row],[Ngày hạch toán]],""))</f>
        <v>46051</v>
      </c>
      <c r="T415" s="7"/>
      <c r="U415" s="6">
        <f>IF(Table13[[#This Row],[Ngày tính CN]]="","",S415+T415)</f>
        <v>46051</v>
      </c>
      <c r="V415" s="32">
        <f ca="1">IF(Table13[[#This Row],[Hạn thanh toán]]="","",IF((U415-NOW())&lt;0,0,(U415-NOW())))</f>
        <v>0</v>
      </c>
      <c r="W415" s="32"/>
      <c r="X415" s="32">
        <f t="shared" ca="1" si="55"/>
        <v>243.35975370370579</v>
      </c>
      <c r="Y415" s="2" t="str">
        <f t="shared" ca="1" si="56"/>
        <v>Nợ quá hạn hơn 120 ngày có khả năng mất thanh toán</v>
      </c>
      <c r="Z415" s="42">
        <f t="shared" si="57"/>
        <v>46051</v>
      </c>
      <c r="AA415" s="42" t="str">
        <f t="shared" si="58"/>
        <v/>
      </c>
      <c r="AD415" s="2" t="str">
        <f>VLOOKUP($A415,MA_KH!$A:$Q,MA_KH!O$1,0)</f>
        <v>MEGA</v>
      </c>
      <c r="AE415" s="2" t="str">
        <f>VLOOKUP($A415,MA_KH!$A:$Q,MA_KH!P$1,0)</f>
        <v>CÔNG TY TNHH MM MEGA MARKET (VIỆT NAM)</v>
      </c>
      <c r="AG415" s="91" t="str">
        <f>Table13[[#This Row],[Số hóa đơn]]&amp;Table13[[#This Row],[Tổng giá trị]]</f>
        <v>0000829111582016</v>
      </c>
    </row>
    <row r="416" spans="1:33" ht="25.5" hidden="1" customHeight="1" x14ac:dyDescent="0.2">
      <c r="A416" s="54" t="s">
        <v>16299</v>
      </c>
      <c r="B416" s="54" t="s">
        <v>190</v>
      </c>
      <c r="C416" s="55" t="s">
        <v>17141</v>
      </c>
      <c r="D416" s="54" t="s">
        <v>17221</v>
      </c>
      <c r="E416" s="55">
        <v>46051</v>
      </c>
      <c r="F416" s="54" t="s">
        <v>19144</v>
      </c>
      <c r="G416" s="54" t="s">
        <v>17222</v>
      </c>
      <c r="H416" s="56">
        <v>1196644</v>
      </c>
      <c r="I416" s="63">
        <v>0</v>
      </c>
      <c r="J416" s="56">
        <v>95731</v>
      </c>
      <c r="K416" s="56">
        <v>1292375</v>
      </c>
      <c r="L416" s="64" t="s">
        <v>17238</v>
      </c>
      <c r="M416" s="6" t="str">
        <f>IFERROR(VLOOKUP(Table13[[#This Row],[Số hóa đơn]],'Chi tiết tt Mega gửi'!K:L,2,0),"")</f>
        <v/>
      </c>
      <c r="O416" s="32">
        <f>IF(Table13[[#This Row],[Phân loại]]="Tồn đầu kỳ",Table13[[#This Row],[Tổng giá trị]],0)</f>
        <v>0</v>
      </c>
      <c r="P416" s="7">
        <f>IF(Table13[[#This Row],[Số còn phải thu ĐK]]&lt;&gt;0,0,IF(Table13[[#This Row],[Phân loại]]="Bán hàng",Table13[[#This Row],[Tổng giá trị]],-Table13[[#This Row],[Tổng giá trị]]))</f>
        <v>-1292375</v>
      </c>
      <c r="Q416" s="32">
        <f t="shared" si="54"/>
        <v>0</v>
      </c>
      <c r="R416" s="7">
        <f>Table13[[#This Row],[Số còn phải thu ĐK]]+Table13[[#This Row],[Giá Trị HD sau CK]]-Table13[[#This Row],[Số tiền đã thu]]</f>
        <v>-1292375</v>
      </c>
      <c r="S416" s="6">
        <f>IF(Table13[[#This Row],[Ngày hóa đơn]]&lt;&gt;"",Table13[[#This Row],[Ngày hóa đơn]],IF(Table13[[#This Row],[Ngày hạch toán]]&lt;&gt;"",Table13[[#This Row],[Ngày hạch toán]],""))</f>
        <v>46051</v>
      </c>
      <c r="T416" s="7"/>
      <c r="U416" s="6">
        <f>IF(Table13[[#This Row],[Ngày tính CN]]="","",S416+T416)</f>
        <v>46051</v>
      </c>
      <c r="V416" s="32">
        <f ca="1">IF(Table13[[#This Row],[Hạn thanh toán]]="","",IF((U416-NOW())&lt;0,0,(U416-NOW())))</f>
        <v>0</v>
      </c>
      <c r="W416" s="32"/>
      <c r="X416" s="32">
        <f t="shared" ca="1" si="55"/>
        <v>243.35975370370579</v>
      </c>
      <c r="Y416" s="2" t="str">
        <f t="shared" ca="1" si="56"/>
        <v>Nợ quá hạn hơn 120 ngày có khả năng mất thanh toán</v>
      </c>
      <c r="Z416" s="42">
        <f t="shared" si="57"/>
        <v>46051</v>
      </c>
      <c r="AA416" s="42" t="str">
        <f t="shared" si="58"/>
        <v/>
      </c>
      <c r="AD416" s="2" t="str">
        <f>VLOOKUP($A416,MA_KH!$A:$Q,MA_KH!O$1,0)</f>
        <v>MEGA</v>
      </c>
      <c r="AE416" s="2" t="str">
        <f>VLOOKUP($A416,MA_KH!$A:$Q,MA_KH!P$1,0)</f>
        <v>CÔNG TY TNHH MM MEGA MARKET (VIỆT NAM)</v>
      </c>
      <c r="AG416" s="91" t="str">
        <f>Table13[[#This Row],[Số hóa đơn]]&amp;Table13[[#This Row],[Tổng giá trị]]</f>
        <v>000000121292375</v>
      </c>
    </row>
    <row r="417" spans="1:33" ht="25.5" hidden="1" customHeight="1" x14ac:dyDescent="0.2">
      <c r="A417" s="54" t="s">
        <v>16299</v>
      </c>
      <c r="B417" s="54" t="s">
        <v>190</v>
      </c>
      <c r="C417" s="55" t="s">
        <v>17141</v>
      </c>
      <c r="D417" s="54" t="s">
        <v>17223</v>
      </c>
      <c r="E417" s="55">
        <v>46051</v>
      </c>
      <c r="F417" s="54" t="s">
        <v>19145</v>
      </c>
      <c r="G417" s="54" t="s">
        <v>17224</v>
      </c>
      <c r="H417" s="56">
        <v>1457175</v>
      </c>
      <c r="I417" s="63">
        <v>0</v>
      </c>
      <c r="J417" s="56">
        <v>116574</v>
      </c>
      <c r="K417" s="56">
        <v>1573749</v>
      </c>
      <c r="L417" s="64" t="s">
        <v>17238</v>
      </c>
      <c r="M417" s="6" t="str">
        <f>IFERROR(VLOOKUP(Table13[[#This Row],[Số hóa đơn]],'Chi tiết tt Mega gửi'!K:L,2,0),"")</f>
        <v/>
      </c>
      <c r="O417" s="32">
        <f>IF(Table13[[#This Row],[Phân loại]]="Tồn đầu kỳ",Table13[[#This Row],[Tổng giá trị]],0)</f>
        <v>0</v>
      </c>
      <c r="P417" s="7">
        <f>IF(Table13[[#This Row],[Số còn phải thu ĐK]]&lt;&gt;0,0,IF(Table13[[#This Row],[Phân loại]]="Bán hàng",Table13[[#This Row],[Tổng giá trị]],-Table13[[#This Row],[Tổng giá trị]]))</f>
        <v>-1573749</v>
      </c>
      <c r="Q417" s="32">
        <f t="shared" si="54"/>
        <v>0</v>
      </c>
      <c r="R417" s="7">
        <f>Table13[[#This Row],[Số còn phải thu ĐK]]+Table13[[#This Row],[Giá Trị HD sau CK]]-Table13[[#This Row],[Số tiền đã thu]]</f>
        <v>-1573749</v>
      </c>
      <c r="S417" s="6">
        <f>IF(Table13[[#This Row],[Ngày hóa đơn]]&lt;&gt;"",Table13[[#This Row],[Ngày hóa đơn]],IF(Table13[[#This Row],[Ngày hạch toán]]&lt;&gt;"",Table13[[#This Row],[Ngày hạch toán]],""))</f>
        <v>46051</v>
      </c>
      <c r="T417" s="7"/>
      <c r="U417" s="6">
        <f>IF(Table13[[#This Row],[Ngày tính CN]]="","",S417+T417)</f>
        <v>46051</v>
      </c>
      <c r="V417" s="32">
        <f ca="1">IF(Table13[[#This Row],[Hạn thanh toán]]="","",IF((U417-NOW())&lt;0,0,(U417-NOW())))</f>
        <v>0</v>
      </c>
      <c r="W417" s="32"/>
      <c r="X417" s="32">
        <f t="shared" ca="1" si="55"/>
        <v>243.35975370370579</v>
      </c>
      <c r="Y417" s="2" t="str">
        <f t="shared" ca="1" si="56"/>
        <v>Nợ quá hạn hơn 120 ngày có khả năng mất thanh toán</v>
      </c>
      <c r="Z417" s="42">
        <f t="shared" si="57"/>
        <v>46051</v>
      </c>
      <c r="AA417" s="42" t="str">
        <f t="shared" si="58"/>
        <v/>
      </c>
      <c r="AD417" s="2" t="str">
        <f>VLOOKUP($A417,MA_KH!$A:$Q,MA_KH!O$1,0)</f>
        <v>MEGA</v>
      </c>
      <c r="AE417" s="2" t="str">
        <f>VLOOKUP($A417,MA_KH!$A:$Q,MA_KH!P$1,0)</f>
        <v>CÔNG TY TNHH MM MEGA MARKET (VIỆT NAM)</v>
      </c>
      <c r="AG417" s="91" t="str">
        <f>Table13[[#This Row],[Số hóa đơn]]&amp;Table13[[#This Row],[Tổng giá trị]]</f>
        <v>000000811573749</v>
      </c>
    </row>
    <row r="418" spans="1:33" ht="25.5" customHeight="1" x14ac:dyDescent="0.2">
      <c r="A418" s="54" t="s">
        <v>16300</v>
      </c>
      <c r="B418" s="54" t="s">
        <v>7238</v>
      </c>
      <c r="C418" s="55" t="s">
        <v>17131</v>
      </c>
      <c r="D418" s="54" t="s">
        <v>17225</v>
      </c>
      <c r="E418" s="55">
        <f>IFERROR(VLOOKUP(AG418,Sheet3!B:F,5,0),Table1[[#This Row],[Ngày hạch toán]])</f>
        <v>46052</v>
      </c>
      <c r="F418" s="54" t="s">
        <v>19146</v>
      </c>
      <c r="G418" s="54" t="s">
        <v>17226</v>
      </c>
      <c r="H418" s="56">
        <v>27838630</v>
      </c>
      <c r="I418" s="63">
        <v>0</v>
      </c>
      <c r="J418" s="56">
        <v>2227090</v>
      </c>
      <c r="K418" s="56">
        <v>30065720</v>
      </c>
      <c r="L418" s="64" t="s">
        <v>17236</v>
      </c>
      <c r="M418" s="6" t="str">
        <f>IFERROR(VLOOKUP(Table13[[#This Row],[Số hóa đơn]],'Chi tiết tt Mega gửi'!K:L,2,0),"")</f>
        <v/>
      </c>
      <c r="O418" s="32">
        <f>IF(Table13[[#This Row],[Phân loại]]="Tồn đầu kỳ",Table13[[#This Row],[Tổng giá trị]],0)</f>
        <v>0</v>
      </c>
      <c r="P418" s="7">
        <f>IF(Table13[[#This Row],[Số còn phải thu ĐK]]&lt;&gt;0,0,IF(Table13[[#This Row],[Phân loại]]="Bán hàng",Table13[[#This Row],[Tổng giá trị]],-Table13[[#This Row],[Tổng giá trị]]))</f>
        <v>30065720</v>
      </c>
      <c r="Q418" s="32">
        <f t="shared" si="54"/>
        <v>0</v>
      </c>
      <c r="R418" s="7">
        <f>Table13[[#This Row],[Số còn phải thu ĐK]]+Table13[[#This Row],[Giá Trị HD sau CK]]-Table13[[#This Row],[Số tiền đã thu]]</f>
        <v>30065720</v>
      </c>
      <c r="S418" s="6">
        <f>IF(Table13[[#This Row],[Ngày hóa đơn]]&lt;&gt;"",Table13[[#This Row],[Ngày hóa đơn]],IF(Table13[[#This Row],[Ngày hạch toán]]&lt;&gt;"",Table13[[#This Row],[Ngày hạch toán]],""))</f>
        <v>46052</v>
      </c>
      <c r="T418" s="7"/>
      <c r="U418" s="6">
        <f>IF(Table13[[#This Row],[Ngày tính CN]]="","",S418+T418)</f>
        <v>46052</v>
      </c>
      <c r="V418" s="32">
        <f ca="1">IF(Table13[[#This Row],[Hạn thanh toán]]="","",IF((U418-NOW())&lt;0,0,(U418-NOW())))</f>
        <v>0</v>
      </c>
      <c r="W418" s="32"/>
      <c r="X418" s="32">
        <f t="shared" ca="1" si="55"/>
        <v>242.35975370370579</v>
      </c>
      <c r="Y418" s="2" t="str">
        <f t="shared" ca="1" si="56"/>
        <v>Nợ quá hạn hơn 120 ngày có khả năng mất thanh toán</v>
      </c>
      <c r="Z418" s="42">
        <f t="shared" si="57"/>
        <v>46052</v>
      </c>
      <c r="AA418" s="42" t="str">
        <f t="shared" si="58"/>
        <v/>
      </c>
      <c r="AD418" s="2" t="str">
        <f>VLOOKUP($A418,MA_KH!$A:$Q,MA_KH!O$1,0)</f>
        <v>MEGA</v>
      </c>
      <c r="AE418" s="2" t="str">
        <f>VLOOKUP($A418,MA_KH!$A:$Q,MA_KH!P$1,0)</f>
        <v>CÔNG TY TNHH MM MEGA MARKET (VIỆT NAM)</v>
      </c>
      <c r="AG418" s="91" t="str">
        <f>Table13[[#This Row],[Số hóa đơn]]&amp;Table13[[#This Row],[Tổng giá trị]]</f>
        <v>0000829530065720</v>
      </c>
    </row>
    <row r="419" spans="1:33" ht="25.5" customHeight="1" x14ac:dyDescent="0.2">
      <c r="A419" s="54" t="s">
        <v>16296</v>
      </c>
      <c r="B419" s="54" t="s">
        <v>7244</v>
      </c>
      <c r="C419" s="55" t="s">
        <v>17131</v>
      </c>
      <c r="D419" s="54" t="s">
        <v>17227</v>
      </c>
      <c r="E419" s="55">
        <f>IFERROR(VLOOKUP(AG419,Sheet3!B:F,5,0),Table1[[#This Row],[Ngày hạch toán]])</f>
        <v>46052</v>
      </c>
      <c r="F419" s="54" t="s">
        <v>19147</v>
      </c>
      <c r="G419" s="54" t="s">
        <v>17228</v>
      </c>
      <c r="H419" s="56">
        <v>28485311</v>
      </c>
      <c r="I419" s="63">
        <v>0</v>
      </c>
      <c r="J419" s="56">
        <v>2278825</v>
      </c>
      <c r="K419" s="56">
        <v>30764136</v>
      </c>
      <c r="L419" s="64" t="s">
        <v>17236</v>
      </c>
      <c r="M419" s="6" t="str">
        <f>IFERROR(VLOOKUP(Table13[[#This Row],[Số hóa đơn]],'Chi tiết tt Mega gửi'!K:L,2,0),"")</f>
        <v/>
      </c>
      <c r="O419" s="32">
        <f>IF(Table13[[#This Row],[Phân loại]]="Tồn đầu kỳ",Table13[[#This Row],[Tổng giá trị]],0)</f>
        <v>0</v>
      </c>
      <c r="P419" s="7">
        <f>IF(Table13[[#This Row],[Số còn phải thu ĐK]]&lt;&gt;0,0,IF(Table13[[#This Row],[Phân loại]]="Bán hàng",Table13[[#This Row],[Tổng giá trị]],-Table13[[#This Row],[Tổng giá trị]]))</f>
        <v>30764136</v>
      </c>
      <c r="Q419" s="32">
        <f t="shared" si="54"/>
        <v>0</v>
      </c>
      <c r="R419" s="7">
        <f>Table13[[#This Row],[Số còn phải thu ĐK]]+Table13[[#This Row],[Giá Trị HD sau CK]]-Table13[[#This Row],[Số tiền đã thu]]</f>
        <v>30764136</v>
      </c>
      <c r="S419" s="6">
        <f>IF(Table13[[#This Row],[Ngày hóa đơn]]&lt;&gt;"",Table13[[#This Row],[Ngày hóa đơn]],IF(Table13[[#This Row],[Ngày hạch toán]]&lt;&gt;"",Table13[[#This Row],[Ngày hạch toán]],""))</f>
        <v>46052</v>
      </c>
      <c r="T419" s="7"/>
      <c r="U419" s="6">
        <f>IF(Table13[[#This Row],[Ngày tính CN]]="","",S419+T419)</f>
        <v>46052</v>
      </c>
      <c r="V419" s="32">
        <f ca="1">IF(Table13[[#This Row],[Hạn thanh toán]]="","",IF((U419-NOW())&lt;0,0,(U419-NOW())))</f>
        <v>0</v>
      </c>
      <c r="W419" s="32"/>
      <c r="X419" s="32">
        <f t="shared" ca="1" si="55"/>
        <v>242.35975370370579</v>
      </c>
      <c r="Y419" s="2" t="str">
        <f t="shared" ca="1" si="56"/>
        <v>Nợ quá hạn hơn 120 ngày có khả năng mất thanh toán</v>
      </c>
      <c r="Z419" s="42">
        <f t="shared" si="57"/>
        <v>46052</v>
      </c>
      <c r="AA419" s="42" t="str">
        <f t="shared" si="58"/>
        <v/>
      </c>
      <c r="AD419" s="2" t="str">
        <f>VLOOKUP($A419,MA_KH!$A:$Q,MA_KH!O$1,0)</f>
        <v>MEGA</v>
      </c>
      <c r="AE419" s="2" t="str">
        <f>VLOOKUP($A419,MA_KH!$A:$Q,MA_KH!P$1,0)</f>
        <v>CÔNG TY TNHH MM MEGA MARKET (VIỆT NAM)</v>
      </c>
      <c r="AG419" s="91" t="str">
        <f>Table13[[#This Row],[Số hóa đơn]]&amp;Table13[[#This Row],[Tổng giá trị]]</f>
        <v>0000829630764136</v>
      </c>
    </row>
    <row r="420" spans="1:33" ht="25.5" customHeight="1" x14ac:dyDescent="0.2">
      <c r="A420" s="54" t="s">
        <v>16296</v>
      </c>
      <c r="B420" s="54" t="s">
        <v>7244</v>
      </c>
      <c r="C420" s="55" t="s">
        <v>17131</v>
      </c>
      <c r="D420" s="54" t="s">
        <v>17229</v>
      </c>
      <c r="E420" s="55">
        <f>IFERROR(VLOOKUP(AG420,Sheet3!B:F,5,0),Table1[[#This Row],[Ngày hạch toán]])</f>
        <v>46052</v>
      </c>
      <c r="F420" s="54" t="s">
        <v>19148</v>
      </c>
      <c r="G420" s="54" t="s">
        <v>17230</v>
      </c>
      <c r="H420" s="56">
        <v>725000</v>
      </c>
      <c r="I420" s="63">
        <v>0</v>
      </c>
      <c r="J420" s="56">
        <v>58000</v>
      </c>
      <c r="K420" s="56">
        <v>783000</v>
      </c>
      <c r="L420" s="64" t="s">
        <v>17236</v>
      </c>
      <c r="M420" s="6" t="str">
        <f>IFERROR(VLOOKUP(Table13[[#This Row],[Số hóa đơn]],'Chi tiết tt Mega gửi'!K:L,2,0),"")</f>
        <v/>
      </c>
      <c r="O420" s="32">
        <f>IF(Table13[[#This Row],[Phân loại]]="Tồn đầu kỳ",Table13[[#This Row],[Tổng giá trị]],0)</f>
        <v>0</v>
      </c>
      <c r="P420" s="7">
        <f>IF(Table13[[#This Row],[Số còn phải thu ĐK]]&lt;&gt;0,0,IF(Table13[[#This Row],[Phân loại]]="Bán hàng",Table13[[#This Row],[Tổng giá trị]],-Table13[[#This Row],[Tổng giá trị]]))</f>
        <v>783000</v>
      </c>
      <c r="Q420" s="32">
        <f t="shared" si="54"/>
        <v>0</v>
      </c>
      <c r="R420" s="7">
        <f>Table13[[#This Row],[Số còn phải thu ĐK]]+Table13[[#This Row],[Giá Trị HD sau CK]]-Table13[[#This Row],[Số tiền đã thu]]</f>
        <v>783000</v>
      </c>
      <c r="S420" s="6">
        <f>IF(Table13[[#This Row],[Ngày hóa đơn]]&lt;&gt;"",Table13[[#This Row],[Ngày hóa đơn]],IF(Table13[[#This Row],[Ngày hạch toán]]&lt;&gt;"",Table13[[#This Row],[Ngày hạch toán]],""))</f>
        <v>46052</v>
      </c>
      <c r="T420" s="7"/>
      <c r="U420" s="6">
        <f>IF(Table13[[#This Row],[Ngày tính CN]]="","",S420+T420)</f>
        <v>46052</v>
      </c>
      <c r="V420" s="32">
        <f ca="1">IF(Table13[[#This Row],[Hạn thanh toán]]="","",IF((U420-NOW())&lt;0,0,(U420-NOW())))</f>
        <v>0</v>
      </c>
      <c r="W420" s="32"/>
      <c r="X420" s="32">
        <f t="shared" ca="1" si="55"/>
        <v>242.35975370370579</v>
      </c>
      <c r="Y420" s="2" t="str">
        <f t="shared" ca="1" si="56"/>
        <v>Nợ quá hạn hơn 120 ngày có khả năng mất thanh toán</v>
      </c>
      <c r="Z420" s="42">
        <f t="shared" si="57"/>
        <v>46052</v>
      </c>
      <c r="AA420" s="42" t="str">
        <f t="shared" si="58"/>
        <v/>
      </c>
      <c r="AD420" s="2" t="str">
        <f>VLOOKUP($A420,MA_KH!$A:$Q,MA_KH!O$1,0)</f>
        <v>MEGA</v>
      </c>
      <c r="AE420" s="2" t="str">
        <f>VLOOKUP($A420,MA_KH!$A:$Q,MA_KH!P$1,0)</f>
        <v>CÔNG TY TNHH MM MEGA MARKET (VIỆT NAM)</v>
      </c>
      <c r="AG420" s="91" t="str">
        <f>Table13[[#This Row],[Số hóa đơn]]&amp;Table13[[#This Row],[Tổng giá trị]]</f>
        <v>00008297783000</v>
      </c>
    </row>
    <row r="421" spans="1:33" ht="25.5" hidden="1" customHeight="1" x14ac:dyDescent="0.2">
      <c r="A421" s="54" t="s">
        <v>16307</v>
      </c>
      <c r="B421" s="54" t="s">
        <v>202</v>
      </c>
      <c r="C421" s="55" t="s">
        <v>17131</v>
      </c>
      <c r="D421" s="54" t="s">
        <v>17231</v>
      </c>
      <c r="E421" s="55">
        <v>46052</v>
      </c>
      <c r="F421" s="54" t="s">
        <v>19118</v>
      </c>
      <c r="G421" s="54" t="s">
        <v>17174</v>
      </c>
      <c r="H421" s="56">
        <v>373156</v>
      </c>
      <c r="I421" s="63">
        <v>0</v>
      </c>
      <c r="J421" s="56">
        <v>29852</v>
      </c>
      <c r="K421" s="56">
        <v>403008</v>
      </c>
      <c r="L421" s="64" t="s">
        <v>17238</v>
      </c>
      <c r="M421" s="6" t="str">
        <f>IFERROR(VLOOKUP(Table13[[#This Row],[Số hóa đơn]],'Chi tiết tt Mega gửi'!K:L,2,0),"")</f>
        <v/>
      </c>
      <c r="O421" s="32">
        <f>IF(Table13[[#This Row],[Phân loại]]="Tồn đầu kỳ",Table13[[#This Row],[Tổng giá trị]],0)</f>
        <v>0</v>
      </c>
      <c r="P421" s="7">
        <f>IF(Table13[[#This Row],[Số còn phải thu ĐK]]&lt;&gt;0,0,IF(Table13[[#This Row],[Phân loại]]="Bán hàng",Table13[[#This Row],[Tổng giá trị]],-Table13[[#This Row],[Tổng giá trị]]))</f>
        <v>-403008</v>
      </c>
      <c r="Q421" s="32">
        <f t="shared" si="54"/>
        <v>0</v>
      </c>
      <c r="R421" s="7">
        <f>Table13[[#This Row],[Số còn phải thu ĐK]]+Table13[[#This Row],[Giá Trị HD sau CK]]-Table13[[#This Row],[Số tiền đã thu]]</f>
        <v>-403008</v>
      </c>
      <c r="S421" s="6">
        <f>IF(Table13[[#This Row],[Ngày hóa đơn]]&lt;&gt;"",Table13[[#This Row],[Ngày hóa đơn]],IF(Table13[[#This Row],[Ngày hạch toán]]&lt;&gt;"",Table13[[#This Row],[Ngày hạch toán]],""))</f>
        <v>46052</v>
      </c>
      <c r="T421" s="7"/>
      <c r="U421" s="6">
        <f>IF(Table13[[#This Row],[Ngày tính CN]]="","",S421+T421)</f>
        <v>46052</v>
      </c>
      <c r="V421" s="32">
        <f ca="1">IF(Table13[[#This Row],[Hạn thanh toán]]="","",IF((U421-NOW())&lt;0,0,(U421-NOW())))</f>
        <v>0</v>
      </c>
      <c r="W421" s="32"/>
      <c r="X421" s="32">
        <f t="shared" ca="1" si="55"/>
        <v>242.35975370370579</v>
      </c>
      <c r="Y421" s="2" t="str">
        <f t="shared" ca="1" si="56"/>
        <v>Nợ quá hạn hơn 120 ngày có khả năng mất thanh toán</v>
      </c>
      <c r="Z421" s="42">
        <f t="shared" si="57"/>
        <v>46052</v>
      </c>
      <c r="AA421" s="42" t="str">
        <f t="shared" si="58"/>
        <v/>
      </c>
      <c r="AD421" s="2" t="str">
        <f>VLOOKUP($A421,MA_KH!$A:$Q,MA_KH!O$1,0)</f>
        <v>MEGA</v>
      </c>
      <c r="AE421" s="2" t="str">
        <f>VLOOKUP($A421,MA_KH!$A:$Q,MA_KH!P$1,0)</f>
        <v>CÔNG TY TNHH MM MEGA MARKET (VIỆT NAM)</v>
      </c>
      <c r="AG421" s="91" t="str">
        <f>Table13[[#This Row],[Số hóa đơn]]&amp;Table13[[#This Row],[Tổng giá trị]]</f>
        <v>00000040403008</v>
      </c>
    </row>
    <row r="422" spans="1:33" ht="25.5" customHeight="1" x14ac:dyDescent="0.2">
      <c r="A422" s="54" t="s">
        <v>16297</v>
      </c>
      <c r="B422" s="54" t="s">
        <v>7260</v>
      </c>
      <c r="C422" s="55" t="s">
        <v>17087</v>
      </c>
      <c r="D422" s="54" t="s">
        <v>17232</v>
      </c>
      <c r="E422" s="55">
        <f>IFERROR(VLOOKUP(AG422,Sheet3!B:F,5,0),Table1[[#This Row],[Ngày hạch toán]])</f>
        <v>46053</v>
      </c>
      <c r="F422" s="54" t="s">
        <v>19149</v>
      </c>
      <c r="G422" s="54" t="s">
        <v>17233</v>
      </c>
      <c r="H422" s="56">
        <v>12394279</v>
      </c>
      <c r="I422" s="63">
        <v>0</v>
      </c>
      <c r="J422" s="56">
        <v>991542</v>
      </c>
      <c r="K422" s="56">
        <v>13385821</v>
      </c>
      <c r="L422" s="64" t="s">
        <v>17236</v>
      </c>
      <c r="M422" s="6" t="str">
        <f>IFERROR(VLOOKUP(Table13[[#This Row],[Số hóa đơn]],'Chi tiết tt Mega gửi'!K:L,2,0),"")</f>
        <v/>
      </c>
      <c r="O422" s="32">
        <f>IF(Table13[[#This Row],[Phân loại]]="Tồn đầu kỳ",Table13[[#This Row],[Tổng giá trị]],0)</f>
        <v>0</v>
      </c>
      <c r="P422" s="7">
        <f>IF(Table13[[#This Row],[Số còn phải thu ĐK]]&lt;&gt;0,0,IF(Table13[[#This Row],[Phân loại]]="Bán hàng",Table13[[#This Row],[Tổng giá trị]],-Table13[[#This Row],[Tổng giá trị]]))</f>
        <v>13385821</v>
      </c>
      <c r="Q422" s="32">
        <f t="shared" si="54"/>
        <v>0</v>
      </c>
      <c r="R422" s="7">
        <f>Table13[[#This Row],[Số còn phải thu ĐK]]+Table13[[#This Row],[Giá Trị HD sau CK]]-Table13[[#This Row],[Số tiền đã thu]]</f>
        <v>13385821</v>
      </c>
      <c r="S422" s="6">
        <f>IF(Table13[[#This Row],[Ngày hóa đơn]]&lt;&gt;"",Table13[[#This Row],[Ngày hóa đơn]],IF(Table13[[#This Row],[Ngày hạch toán]]&lt;&gt;"",Table13[[#This Row],[Ngày hạch toán]],""))</f>
        <v>46053</v>
      </c>
      <c r="T422" s="7"/>
      <c r="U422" s="6">
        <f>IF(Table13[[#This Row],[Ngày tính CN]]="","",S422+T422)</f>
        <v>46053</v>
      </c>
      <c r="V422" s="32">
        <f ca="1">IF(Table13[[#This Row],[Hạn thanh toán]]="","",IF((U422-NOW())&lt;0,0,(U422-NOW())))</f>
        <v>0</v>
      </c>
      <c r="W422" s="32"/>
      <c r="X422" s="32">
        <f t="shared" ca="1" si="55"/>
        <v>241.35975370370579</v>
      </c>
      <c r="Y422" s="2" t="str">
        <f t="shared" ca="1" si="56"/>
        <v>Nợ quá hạn hơn 120 ngày có khả năng mất thanh toán</v>
      </c>
      <c r="Z422" s="42">
        <f t="shared" si="57"/>
        <v>46053</v>
      </c>
      <c r="AA422" s="42" t="str">
        <f t="shared" si="58"/>
        <v/>
      </c>
      <c r="AD422" s="2" t="str">
        <f>VLOOKUP($A422,MA_KH!$A:$Q,MA_KH!O$1,0)</f>
        <v>MEGA</v>
      </c>
      <c r="AE422" s="2" t="str">
        <f>VLOOKUP($A422,MA_KH!$A:$Q,MA_KH!P$1,0)</f>
        <v>CÔNG TY TNHH MM MEGA MARKET (VIỆT NAM)</v>
      </c>
      <c r="AG422" s="91" t="str">
        <f>Table13[[#This Row],[Số hóa đơn]]&amp;Table13[[#This Row],[Tổng giá trị]]</f>
        <v>0000829813385821</v>
      </c>
    </row>
    <row r="423" spans="1:33" ht="25.5" customHeight="1" x14ac:dyDescent="0.2">
      <c r="A423" s="58" t="s">
        <v>16294</v>
      </c>
      <c r="B423" s="58" t="s">
        <v>259</v>
      </c>
      <c r="C423" s="59" t="s">
        <v>17087</v>
      </c>
      <c r="D423" s="58" t="s">
        <v>17234</v>
      </c>
      <c r="E423" s="55">
        <f>IFERROR(VLOOKUP(AG423,Sheet3!B:F,5,0),Table1[[#This Row],[Ngày hạch toán]])</f>
        <v>46053</v>
      </c>
      <c r="F423" s="58" t="s">
        <v>19150</v>
      </c>
      <c r="G423" s="58" t="s">
        <v>17235</v>
      </c>
      <c r="H423" s="60">
        <v>4013820</v>
      </c>
      <c r="I423" s="63">
        <v>0</v>
      </c>
      <c r="J423" s="60">
        <v>321106</v>
      </c>
      <c r="K423" s="60">
        <v>4334926</v>
      </c>
      <c r="L423" s="64" t="s">
        <v>17236</v>
      </c>
      <c r="M423" s="6" t="str">
        <f>IFERROR(VLOOKUP(Table13[[#This Row],[Số hóa đơn]],'Chi tiết tt Mega gửi'!K:L,2,0),"")</f>
        <v/>
      </c>
      <c r="O423" s="32">
        <f>IF(Table13[[#This Row],[Phân loại]]="Tồn đầu kỳ",Table13[[#This Row],[Tổng giá trị]],0)</f>
        <v>0</v>
      </c>
      <c r="P423" s="7">
        <f>IF(Table13[[#This Row],[Số còn phải thu ĐK]]&lt;&gt;0,0,IF(Table13[[#This Row],[Phân loại]]="Bán hàng",Table13[[#This Row],[Tổng giá trị]],-Table13[[#This Row],[Tổng giá trị]]))</f>
        <v>4334926</v>
      </c>
      <c r="Q423" s="32">
        <f t="shared" si="54"/>
        <v>0</v>
      </c>
      <c r="R423" s="7">
        <f>Table13[[#This Row],[Số còn phải thu ĐK]]+Table13[[#This Row],[Giá Trị HD sau CK]]-Table13[[#This Row],[Số tiền đã thu]]</f>
        <v>4334926</v>
      </c>
      <c r="S423" s="6">
        <f>IF(Table13[[#This Row],[Ngày hóa đơn]]&lt;&gt;"",Table13[[#This Row],[Ngày hóa đơn]],IF(Table13[[#This Row],[Ngày hạch toán]]&lt;&gt;"",Table13[[#This Row],[Ngày hạch toán]],""))</f>
        <v>46053</v>
      </c>
      <c r="T423" s="7"/>
      <c r="U423" s="6">
        <f>IF(Table13[[#This Row],[Ngày tính CN]]="","",S423+T423)</f>
        <v>46053</v>
      </c>
      <c r="V423" s="32">
        <f ca="1">IF(Table13[[#This Row],[Hạn thanh toán]]="","",IF((U423-NOW())&lt;0,0,(U423-NOW())))</f>
        <v>0</v>
      </c>
      <c r="W423" s="32"/>
      <c r="X423" s="32">
        <f t="shared" ca="1" si="55"/>
        <v>241.35975370370579</v>
      </c>
      <c r="Y423" s="2" t="str">
        <f t="shared" ca="1" si="56"/>
        <v>Nợ quá hạn hơn 120 ngày có khả năng mất thanh toán</v>
      </c>
      <c r="Z423" s="42">
        <f t="shared" si="57"/>
        <v>46053</v>
      </c>
      <c r="AA423" s="42" t="str">
        <f t="shared" si="58"/>
        <v/>
      </c>
      <c r="AD423" s="2" t="str">
        <f>VLOOKUP($A423,MA_KH!$A:$Q,MA_KH!O$1,0)</f>
        <v>MEGA</v>
      </c>
      <c r="AE423" s="2" t="str">
        <f>VLOOKUP($A423,MA_KH!$A:$Q,MA_KH!P$1,0)</f>
        <v>CÔNG TY TNHH MM MEGA MARKET (VIỆT NAM)</v>
      </c>
      <c r="AG423" s="91" t="str">
        <f>Table13[[#This Row],[Số hóa đơn]]&amp;Table13[[#This Row],[Tổng giá trị]]</f>
        <v>000082994334926</v>
      </c>
    </row>
    <row r="424" spans="1:33" ht="25.5" customHeight="1" x14ac:dyDescent="0.2">
      <c r="A424" s="54" t="s">
        <v>16303</v>
      </c>
      <c r="B424" s="54" t="s">
        <v>102</v>
      </c>
      <c r="C424" s="55">
        <v>46054</v>
      </c>
      <c r="D424" s="54" t="s">
        <v>17241</v>
      </c>
      <c r="E424" s="55">
        <f>IFERROR(VLOOKUP(AG424,Sheet3!B:F,5,0),Table1[[#This Row],[Ngày hạch toán]])</f>
        <v>46054</v>
      </c>
      <c r="F424" s="54" t="s">
        <v>19151</v>
      </c>
      <c r="G424" s="54" t="s">
        <v>17242</v>
      </c>
      <c r="H424" s="56">
        <v>1865780</v>
      </c>
      <c r="I424" s="63">
        <v>0</v>
      </c>
      <c r="J424" s="56">
        <v>149262</v>
      </c>
      <c r="K424" s="65">
        <v>2015042</v>
      </c>
      <c r="L424" s="64" t="s">
        <v>17236</v>
      </c>
      <c r="M424" s="6" t="str">
        <f>IFERROR(VLOOKUP(Table13[[#This Row],[Số hóa đơn]],'Chi tiết tt Mega gửi'!K:L,2,0),"")</f>
        <v/>
      </c>
      <c r="O424" s="32">
        <f>IF(Table13[[#This Row],[Phân loại]]="Tồn đầu kỳ",Table13[[#This Row],[Tổng giá trị]],0)</f>
        <v>0</v>
      </c>
      <c r="P424" s="7">
        <f>IF(Table13[[#This Row],[Số còn phải thu ĐK]]&lt;&gt;0,0,IF(Table13[[#This Row],[Phân loại]]="Bán hàng",Table13[[#This Row],[Tổng giá trị]],-Table13[[#This Row],[Tổng giá trị]]))</f>
        <v>2015042</v>
      </c>
      <c r="Q424" s="32">
        <f t="shared" si="54"/>
        <v>0</v>
      </c>
      <c r="R424" s="7">
        <f>Table13[[#This Row],[Số còn phải thu ĐK]]+Table13[[#This Row],[Giá Trị HD sau CK]]-Table13[[#This Row],[Số tiền đã thu]]</f>
        <v>2015042</v>
      </c>
      <c r="S424" s="6">
        <f>IF(Table13[[#This Row],[Ngày hóa đơn]]&lt;&gt;"",Table13[[#This Row],[Ngày hóa đơn]],IF(Table13[[#This Row],[Ngày hạch toán]]&lt;&gt;"",Table13[[#This Row],[Ngày hạch toán]],""))</f>
        <v>46054</v>
      </c>
      <c r="T424" s="7"/>
      <c r="U424" s="6">
        <f>IF(Table13[[#This Row],[Ngày tính CN]]="","",S424+T424)</f>
        <v>46054</v>
      </c>
      <c r="V424" s="32">
        <f ca="1">IF(Table13[[#This Row],[Hạn thanh toán]]="","",IF((U424-NOW())&lt;0,0,(U424-NOW())))</f>
        <v>0</v>
      </c>
      <c r="W424" s="32"/>
      <c r="X424" s="32">
        <f t="shared" ca="1" si="55"/>
        <v>240.35975370370579</v>
      </c>
      <c r="Y424" s="2" t="str">
        <f t="shared" ca="1" si="56"/>
        <v>Nợ quá hạn hơn 120 ngày có khả năng mất thanh toán</v>
      </c>
      <c r="Z424" s="42">
        <f t="shared" si="57"/>
        <v>46054</v>
      </c>
      <c r="AA424" s="42" t="str">
        <f t="shared" si="58"/>
        <v/>
      </c>
      <c r="AD424" s="2" t="str">
        <f>VLOOKUP($A424,MA_KH!$A:$Q,MA_KH!O$1,0)</f>
        <v>MEGA</v>
      </c>
      <c r="AE424" s="2" t="str">
        <f>VLOOKUP($A424,MA_KH!$A:$Q,MA_KH!P$1,0)</f>
        <v>CÔNG TY TNHH MM MEGA MARKET (VIỆT NAM)</v>
      </c>
      <c r="AG424" s="91" t="str">
        <f>Table13[[#This Row],[Số hóa đơn]]&amp;Table13[[#This Row],[Tổng giá trị]]</f>
        <v>000095662015042</v>
      </c>
    </row>
    <row r="425" spans="1:33" ht="25.5" customHeight="1" x14ac:dyDescent="0.2">
      <c r="A425" s="54" t="s">
        <v>16308</v>
      </c>
      <c r="B425" s="54" t="s">
        <v>194</v>
      </c>
      <c r="C425" s="55">
        <v>46055</v>
      </c>
      <c r="D425" s="54" t="s">
        <v>17243</v>
      </c>
      <c r="E425" s="55">
        <f>IFERROR(VLOOKUP(AG425,Sheet3!B:F,5,0),Table1[[#This Row],[Ngày hạch toán]])</f>
        <v>46055</v>
      </c>
      <c r="F425" s="54" t="s">
        <v>19152</v>
      </c>
      <c r="G425" s="54" t="s">
        <v>17244</v>
      </c>
      <c r="H425" s="56">
        <v>23317850</v>
      </c>
      <c r="I425" s="63">
        <v>0</v>
      </c>
      <c r="J425" s="56">
        <v>1865428</v>
      </c>
      <c r="K425" s="65">
        <v>25183278</v>
      </c>
      <c r="L425" s="64" t="s">
        <v>17236</v>
      </c>
      <c r="M425" s="6" t="str">
        <f>IFERROR(VLOOKUP(Table13[[#This Row],[Số hóa đơn]],'Chi tiết tt Mega gửi'!K:L,2,0),"")</f>
        <v/>
      </c>
      <c r="O425" s="32">
        <f>IF(Table13[[#This Row],[Phân loại]]="Tồn đầu kỳ",Table13[[#This Row],[Tổng giá trị]],0)</f>
        <v>0</v>
      </c>
      <c r="P425" s="7">
        <f>IF(Table13[[#This Row],[Số còn phải thu ĐK]]&lt;&gt;0,0,IF(Table13[[#This Row],[Phân loại]]="Bán hàng",Table13[[#This Row],[Tổng giá trị]],-Table13[[#This Row],[Tổng giá trị]]))</f>
        <v>25183278</v>
      </c>
      <c r="Q425" s="32">
        <f t="shared" si="54"/>
        <v>0</v>
      </c>
      <c r="R425" s="7">
        <f>Table13[[#This Row],[Số còn phải thu ĐK]]+Table13[[#This Row],[Giá Trị HD sau CK]]-Table13[[#This Row],[Số tiền đã thu]]</f>
        <v>25183278</v>
      </c>
      <c r="S425" s="6">
        <f>IF(Table13[[#This Row],[Ngày hóa đơn]]&lt;&gt;"",Table13[[#This Row],[Ngày hóa đơn]],IF(Table13[[#This Row],[Ngày hạch toán]]&lt;&gt;"",Table13[[#This Row],[Ngày hạch toán]],""))</f>
        <v>46055</v>
      </c>
      <c r="T425" s="7"/>
      <c r="U425" s="6">
        <f>IF(Table13[[#This Row],[Ngày tính CN]]="","",S425+T425)</f>
        <v>46055</v>
      </c>
      <c r="V425" s="32">
        <f ca="1">IF(Table13[[#This Row],[Hạn thanh toán]]="","",IF((U425-NOW())&lt;0,0,(U425-NOW())))</f>
        <v>0</v>
      </c>
      <c r="W425" s="32"/>
      <c r="X425" s="32">
        <f t="shared" ca="1" si="55"/>
        <v>239.35975370370579</v>
      </c>
      <c r="Y425" s="2" t="str">
        <f t="shared" ca="1" si="56"/>
        <v>Nợ quá hạn hơn 120 ngày có khả năng mất thanh toán</v>
      </c>
      <c r="Z425" s="42">
        <f t="shared" si="57"/>
        <v>46055</v>
      </c>
      <c r="AA425" s="42" t="str">
        <f t="shared" si="58"/>
        <v/>
      </c>
      <c r="AD425" s="2" t="str">
        <f>VLOOKUP($A425,MA_KH!$A:$Q,MA_KH!O$1,0)</f>
        <v>MEGA</v>
      </c>
      <c r="AE425" s="2" t="str">
        <f>VLOOKUP($A425,MA_KH!$A:$Q,MA_KH!P$1,0)</f>
        <v>CÔNG TY TNHH MM MEGA MARKET (VIỆT NAM)</v>
      </c>
      <c r="AG425" s="91" t="str">
        <f>Table13[[#This Row],[Số hóa đơn]]&amp;Table13[[#This Row],[Tổng giá trị]]</f>
        <v>0000951525183278</v>
      </c>
    </row>
    <row r="426" spans="1:33" ht="25.5" customHeight="1" x14ac:dyDescent="0.2">
      <c r="A426" s="54" t="s">
        <v>16310</v>
      </c>
      <c r="B426" s="54" t="s">
        <v>196</v>
      </c>
      <c r="C426" s="55">
        <v>46055</v>
      </c>
      <c r="D426" s="54" t="s">
        <v>17245</v>
      </c>
      <c r="E426" s="55">
        <f>IFERROR(VLOOKUP(AG426,Sheet3!B:F,5,0),Table1[[#This Row],[Ngày hạch toán]])</f>
        <v>46055</v>
      </c>
      <c r="F426" s="54" t="s">
        <v>19153</v>
      </c>
      <c r="G426" s="54" t="s">
        <v>17246</v>
      </c>
      <c r="H426" s="56">
        <v>1407215</v>
      </c>
      <c r="I426" s="63">
        <v>0</v>
      </c>
      <c r="J426" s="56">
        <v>112577</v>
      </c>
      <c r="K426" s="65">
        <v>1519792</v>
      </c>
      <c r="L426" s="64" t="s">
        <v>17236</v>
      </c>
      <c r="M426" s="6" t="str">
        <f>IFERROR(VLOOKUP(Table13[[#This Row],[Số hóa đơn]],'Chi tiết tt Mega gửi'!K:L,2,0),"")</f>
        <v/>
      </c>
      <c r="O426" s="32">
        <f>IF(Table13[[#This Row],[Phân loại]]="Tồn đầu kỳ",Table13[[#This Row],[Tổng giá trị]],0)</f>
        <v>0</v>
      </c>
      <c r="P426" s="7">
        <f>IF(Table13[[#This Row],[Số còn phải thu ĐK]]&lt;&gt;0,0,IF(Table13[[#This Row],[Phân loại]]="Bán hàng",Table13[[#This Row],[Tổng giá trị]],-Table13[[#This Row],[Tổng giá trị]]))</f>
        <v>1519792</v>
      </c>
      <c r="Q426" s="32">
        <f t="shared" si="54"/>
        <v>0</v>
      </c>
      <c r="R426" s="7">
        <f>Table13[[#This Row],[Số còn phải thu ĐK]]+Table13[[#This Row],[Giá Trị HD sau CK]]-Table13[[#This Row],[Số tiền đã thu]]</f>
        <v>1519792</v>
      </c>
      <c r="S426" s="6">
        <f>IF(Table13[[#This Row],[Ngày hóa đơn]]&lt;&gt;"",Table13[[#This Row],[Ngày hóa đơn]],IF(Table13[[#This Row],[Ngày hạch toán]]&lt;&gt;"",Table13[[#This Row],[Ngày hạch toán]],""))</f>
        <v>46055</v>
      </c>
      <c r="T426" s="7"/>
      <c r="U426" s="6">
        <f>IF(Table13[[#This Row],[Ngày tính CN]]="","",S426+T426)</f>
        <v>46055</v>
      </c>
      <c r="V426" s="32">
        <f ca="1">IF(Table13[[#This Row],[Hạn thanh toán]]="","",IF((U426-NOW())&lt;0,0,(U426-NOW())))</f>
        <v>0</v>
      </c>
      <c r="W426" s="32"/>
      <c r="X426" s="32">
        <f t="shared" ca="1" si="55"/>
        <v>239.35975370370579</v>
      </c>
      <c r="Y426" s="2" t="str">
        <f t="shared" ca="1" si="56"/>
        <v>Nợ quá hạn hơn 120 ngày có khả năng mất thanh toán</v>
      </c>
      <c r="Z426" s="42">
        <f t="shared" si="57"/>
        <v>46055</v>
      </c>
      <c r="AA426" s="42" t="str">
        <f t="shared" si="58"/>
        <v/>
      </c>
      <c r="AD426" s="2" t="str">
        <f>VLOOKUP($A426,MA_KH!$A:$Q,MA_KH!O$1,0)</f>
        <v>MEGA</v>
      </c>
      <c r="AE426" s="2" t="str">
        <f>VLOOKUP($A426,MA_KH!$A:$Q,MA_KH!P$1,0)</f>
        <v>CÔNG TY TNHH MM MEGA MARKET (VIỆT NAM)</v>
      </c>
      <c r="AG426" s="91" t="str">
        <f>Table13[[#This Row],[Số hóa đơn]]&amp;Table13[[#This Row],[Tổng giá trị]]</f>
        <v>000095161519792</v>
      </c>
    </row>
    <row r="427" spans="1:33" ht="25.5" customHeight="1" x14ac:dyDescent="0.2">
      <c r="A427" s="54" t="s">
        <v>16310</v>
      </c>
      <c r="B427" s="54" t="s">
        <v>196</v>
      </c>
      <c r="C427" s="55">
        <v>46055</v>
      </c>
      <c r="D427" s="54" t="s">
        <v>17247</v>
      </c>
      <c r="E427" s="55">
        <f>IFERROR(VLOOKUP(AG427,Sheet3!B:F,5,0),Table1[[#This Row],[Ngày hạch toán]])</f>
        <v>46055</v>
      </c>
      <c r="F427" s="54" t="s">
        <v>19154</v>
      </c>
      <c r="G427" s="54" t="s">
        <v>17248</v>
      </c>
      <c r="H427" s="56">
        <v>474325</v>
      </c>
      <c r="I427" s="63">
        <v>0</v>
      </c>
      <c r="J427" s="56">
        <v>37946</v>
      </c>
      <c r="K427" s="65">
        <v>512271</v>
      </c>
      <c r="L427" s="64" t="s">
        <v>17236</v>
      </c>
      <c r="M427" s="6" t="str">
        <f>IFERROR(VLOOKUP(Table13[[#This Row],[Số hóa đơn]],'Chi tiết tt Mega gửi'!K:L,2,0),"")</f>
        <v/>
      </c>
      <c r="O427" s="32">
        <f>IF(Table13[[#This Row],[Phân loại]]="Tồn đầu kỳ",Table13[[#This Row],[Tổng giá trị]],0)</f>
        <v>0</v>
      </c>
      <c r="P427" s="7">
        <f>IF(Table13[[#This Row],[Số còn phải thu ĐK]]&lt;&gt;0,0,IF(Table13[[#This Row],[Phân loại]]="Bán hàng",Table13[[#This Row],[Tổng giá trị]],-Table13[[#This Row],[Tổng giá trị]]))</f>
        <v>512271</v>
      </c>
      <c r="Q427" s="32">
        <f t="shared" si="54"/>
        <v>0</v>
      </c>
      <c r="R427" s="7">
        <f>Table13[[#This Row],[Số còn phải thu ĐK]]+Table13[[#This Row],[Giá Trị HD sau CK]]-Table13[[#This Row],[Số tiền đã thu]]</f>
        <v>512271</v>
      </c>
      <c r="S427" s="6">
        <f>IF(Table13[[#This Row],[Ngày hóa đơn]]&lt;&gt;"",Table13[[#This Row],[Ngày hóa đơn]],IF(Table13[[#This Row],[Ngày hạch toán]]&lt;&gt;"",Table13[[#This Row],[Ngày hạch toán]],""))</f>
        <v>46055</v>
      </c>
      <c r="T427" s="7"/>
      <c r="U427" s="6">
        <f>IF(Table13[[#This Row],[Ngày tính CN]]="","",S427+T427)</f>
        <v>46055</v>
      </c>
      <c r="V427" s="32">
        <f ca="1">IF(Table13[[#This Row],[Hạn thanh toán]]="","",IF((U427-NOW())&lt;0,0,(U427-NOW())))</f>
        <v>0</v>
      </c>
      <c r="W427" s="32"/>
      <c r="X427" s="32">
        <f t="shared" ca="1" si="55"/>
        <v>239.35975370370579</v>
      </c>
      <c r="Y427" s="2" t="str">
        <f t="shared" ca="1" si="56"/>
        <v>Nợ quá hạn hơn 120 ngày có khả năng mất thanh toán</v>
      </c>
      <c r="Z427" s="42">
        <f t="shared" si="57"/>
        <v>46055</v>
      </c>
      <c r="AA427" s="42" t="str">
        <f t="shared" si="58"/>
        <v/>
      </c>
      <c r="AD427" s="2" t="str">
        <f>VLOOKUP($A427,MA_KH!$A:$Q,MA_KH!O$1,0)</f>
        <v>MEGA</v>
      </c>
      <c r="AE427" s="2" t="str">
        <f>VLOOKUP($A427,MA_KH!$A:$Q,MA_KH!P$1,0)</f>
        <v>CÔNG TY TNHH MM MEGA MARKET (VIỆT NAM)</v>
      </c>
      <c r="AG427" s="91" t="str">
        <f>Table13[[#This Row],[Số hóa đơn]]&amp;Table13[[#This Row],[Tổng giá trị]]</f>
        <v>00009517512271</v>
      </c>
    </row>
    <row r="428" spans="1:33" ht="25.5" customHeight="1" x14ac:dyDescent="0.2">
      <c r="A428" s="54" t="s">
        <v>16287</v>
      </c>
      <c r="B428" s="54" t="s">
        <v>253</v>
      </c>
      <c r="C428" s="55">
        <v>46055</v>
      </c>
      <c r="D428" s="54" t="s">
        <v>17249</v>
      </c>
      <c r="E428" s="55">
        <f>IFERROR(VLOOKUP(AG428,Sheet3!B:F,5,0),Table1[[#This Row],[Ngày hạch toán]])</f>
        <v>46055</v>
      </c>
      <c r="F428" s="54" t="s">
        <v>19155</v>
      </c>
      <c r="G428" s="54" t="s">
        <v>17250</v>
      </c>
      <c r="H428" s="56">
        <v>1840000</v>
      </c>
      <c r="I428" s="63">
        <v>0</v>
      </c>
      <c r="J428" s="56">
        <v>147200</v>
      </c>
      <c r="K428" s="65">
        <v>1987200</v>
      </c>
      <c r="L428" s="64" t="s">
        <v>17236</v>
      </c>
      <c r="M428" s="6" t="str">
        <f>IFERROR(VLOOKUP(Table13[[#This Row],[Số hóa đơn]],'Chi tiết tt Mega gửi'!K:L,2,0),"")</f>
        <v/>
      </c>
      <c r="O428" s="32">
        <f>IF(Table13[[#This Row],[Phân loại]]="Tồn đầu kỳ",Table13[[#This Row],[Tổng giá trị]],0)</f>
        <v>0</v>
      </c>
      <c r="P428" s="7">
        <f>IF(Table13[[#This Row],[Số còn phải thu ĐK]]&lt;&gt;0,0,IF(Table13[[#This Row],[Phân loại]]="Bán hàng",Table13[[#This Row],[Tổng giá trị]],-Table13[[#This Row],[Tổng giá trị]]))</f>
        <v>1987200</v>
      </c>
      <c r="Q428" s="32">
        <f t="shared" si="54"/>
        <v>0</v>
      </c>
      <c r="R428" s="7">
        <f>Table13[[#This Row],[Số còn phải thu ĐK]]+Table13[[#This Row],[Giá Trị HD sau CK]]-Table13[[#This Row],[Số tiền đã thu]]</f>
        <v>1987200</v>
      </c>
      <c r="S428" s="6">
        <f>IF(Table13[[#This Row],[Ngày hóa đơn]]&lt;&gt;"",Table13[[#This Row],[Ngày hóa đơn]],IF(Table13[[#This Row],[Ngày hạch toán]]&lt;&gt;"",Table13[[#This Row],[Ngày hạch toán]],""))</f>
        <v>46055</v>
      </c>
      <c r="T428" s="7"/>
      <c r="U428" s="6">
        <f>IF(Table13[[#This Row],[Ngày tính CN]]="","",S428+T428)</f>
        <v>46055</v>
      </c>
      <c r="V428" s="32">
        <f ca="1">IF(Table13[[#This Row],[Hạn thanh toán]]="","",IF((U428-NOW())&lt;0,0,(U428-NOW())))</f>
        <v>0</v>
      </c>
      <c r="W428" s="32"/>
      <c r="X428" s="32">
        <f t="shared" ca="1" si="55"/>
        <v>239.35975370370579</v>
      </c>
      <c r="Y428" s="2" t="str">
        <f t="shared" ca="1" si="56"/>
        <v>Nợ quá hạn hơn 120 ngày có khả năng mất thanh toán</v>
      </c>
      <c r="Z428" s="42">
        <f t="shared" si="57"/>
        <v>46055</v>
      </c>
      <c r="AA428" s="42" t="str">
        <f t="shared" si="58"/>
        <v/>
      </c>
      <c r="AD428" s="2" t="str">
        <f>VLOOKUP($A428,MA_KH!$A:$Q,MA_KH!O$1,0)</f>
        <v>MEGA</v>
      </c>
      <c r="AE428" s="2" t="str">
        <f>VLOOKUP($A428,MA_KH!$A:$Q,MA_KH!P$1,0)</f>
        <v>CÔNG TY TNHH MM MEGA MARKET (VIỆT NAM)</v>
      </c>
      <c r="AG428" s="91" t="str">
        <f>Table13[[#This Row],[Số hóa đơn]]&amp;Table13[[#This Row],[Tổng giá trị]]</f>
        <v>000095181987200</v>
      </c>
    </row>
    <row r="429" spans="1:33" ht="25.5" customHeight="1" x14ac:dyDescent="0.2">
      <c r="A429" s="54" t="s">
        <v>16291</v>
      </c>
      <c r="B429" s="54" t="s">
        <v>200</v>
      </c>
      <c r="C429" s="55">
        <v>46055</v>
      </c>
      <c r="D429" s="54" t="s">
        <v>17251</v>
      </c>
      <c r="E429" s="55">
        <f>IFERROR(VLOOKUP(AG429,Sheet3!B:F,5,0),Table1[[#This Row],[Ngày hạch toán]])</f>
        <v>46055</v>
      </c>
      <c r="F429" s="54" t="s">
        <v>19156</v>
      </c>
      <c r="G429" s="54" t="s">
        <v>17252</v>
      </c>
      <c r="H429" s="56">
        <v>700000</v>
      </c>
      <c r="I429" s="63">
        <v>0</v>
      </c>
      <c r="J429" s="56">
        <v>56000</v>
      </c>
      <c r="K429" s="65">
        <v>756000</v>
      </c>
      <c r="L429" s="64" t="s">
        <v>17236</v>
      </c>
      <c r="M429" s="6" t="str">
        <f>IFERROR(VLOOKUP(Table13[[#This Row],[Số hóa đơn]],'Chi tiết tt Mega gửi'!K:L,2,0),"")</f>
        <v/>
      </c>
      <c r="O429" s="32">
        <f>IF(Table13[[#This Row],[Phân loại]]="Tồn đầu kỳ",Table13[[#This Row],[Tổng giá trị]],0)</f>
        <v>0</v>
      </c>
      <c r="P429" s="7">
        <f>IF(Table13[[#This Row],[Số còn phải thu ĐK]]&lt;&gt;0,0,IF(Table13[[#This Row],[Phân loại]]="Bán hàng",Table13[[#This Row],[Tổng giá trị]],-Table13[[#This Row],[Tổng giá trị]]))</f>
        <v>756000</v>
      </c>
      <c r="Q429" s="32">
        <f t="shared" si="54"/>
        <v>0</v>
      </c>
      <c r="R429" s="7">
        <f>Table13[[#This Row],[Số còn phải thu ĐK]]+Table13[[#This Row],[Giá Trị HD sau CK]]-Table13[[#This Row],[Số tiền đã thu]]</f>
        <v>756000</v>
      </c>
      <c r="S429" s="6">
        <f>IF(Table13[[#This Row],[Ngày hóa đơn]]&lt;&gt;"",Table13[[#This Row],[Ngày hóa đơn]],IF(Table13[[#This Row],[Ngày hạch toán]]&lt;&gt;"",Table13[[#This Row],[Ngày hạch toán]],""))</f>
        <v>46055</v>
      </c>
      <c r="T429" s="7"/>
      <c r="U429" s="6">
        <f>IF(Table13[[#This Row],[Ngày tính CN]]="","",S429+T429)</f>
        <v>46055</v>
      </c>
      <c r="V429" s="32">
        <f ca="1">IF(Table13[[#This Row],[Hạn thanh toán]]="","",IF((U429-NOW())&lt;0,0,(U429-NOW())))</f>
        <v>0</v>
      </c>
      <c r="W429" s="32"/>
      <c r="X429" s="32">
        <f t="shared" ca="1" si="55"/>
        <v>239.35975370370579</v>
      </c>
      <c r="Y429" s="2" t="str">
        <f t="shared" ca="1" si="56"/>
        <v>Nợ quá hạn hơn 120 ngày có khả năng mất thanh toán</v>
      </c>
      <c r="Z429" s="42">
        <f t="shared" si="57"/>
        <v>46055</v>
      </c>
      <c r="AA429" s="42" t="str">
        <f t="shared" si="58"/>
        <v/>
      </c>
      <c r="AD429" s="2" t="str">
        <f>VLOOKUP($A429,MA_KH!$A:$Q,MA_KH!O$1,0)</f>
        <v>MEGA</v>
      </c>
      <c r="AE429" s="2" t="str">
        <f>VLOOKUP($A429,MA_KH!$A:$Q,MA_KH!P$1,0)</f>
        <v>CÔNG TY TNHH MM MEGA MARKET (VIỆT NAM)</v>
      </c>
      <c r="AG429" s="91" t="str">
        <f>Table13[[#This Row],[Số hóa đơn]]&amp;Table13[[#This Row],[Tổng giá trị]]</f>
        <v>00009519756000</v>
      </c>
    </row>
    <row r="430" spans="1:33" ht="25.5" customHeight="1" x14ac:dyDescent="0.2">
      <c r="A430" s="54" t="s">
        <v>16291</v>
      </c>
      <c r="B430" s="54" t="s">
        <v>200</v>
      </c>
      <c r="C430" s="55">
        <v>46055</v>
      </c>
      <c r="D430" s="54" t="s">
        <v>17253</v>
      </c>
      <c r="E430" s="55">
        <f>IFERROR(VLOOKUP(AG430,Sheet3!B:F,5,0),Table1[[#This Row],[Ngày hạch toán]])</f>
        <v>46055</v>
      </c>
      <c r="F430" s="54" t="s">
        <v>19157</v>
      </c>
      <c r="G430" s="54" t="s">
        <v>17254</v>
      </c>
      <c r="H430" s="56">
        <v>13344500</v>
      </c>
      <c r="I430" s="63">
        <v>0</v>
      </c>
      <c r="J430" s="56">
        <v>1067560</v>
      </c>
      <c r="K430" s="65">
        <v>14412060</v>
      </c>
      <c r="L430" s="64" t="s">
        <v>17236</v>
      </c>
      <c r="M430" s="6" t="str">
        <f>IFERROR(VLOOKUP(Table13[[#This Row],[Số hóa đơn]],'Chi tiết tt Mega gửi'!K:L,2,0),"")</f>
        <v/>
      </c>
      <c r="O430" s="32">
        <f>IF(Table13[[#This Row],[Phân loại]]="Tồn đầu kỳ",Table13[[#This Row],[Tổng giá trị]],0)</f>
        <v>0</v>
      </c>
      <c r="P430" s="7">
        <f>IF(Table13[[#This Row],[Số còn phải thu ĐK]]&lt;&gt;0,0,IF(Table13[[#This Row],[Phân loại]]="Bán hàng",Table13[[#This Row],[Tổng giá trị]],-Table13[[#This Row],[Tổng giá trị]]))</f>
        <v>14412060</v>
      </c>
      <c r="Q430" s="32">
        <f t="shared" si="54"/>
        <v>0</v>
      </c>
      <c r="R430" s="7">
        <f>Table13[[#This Row],[Số còn phải thu ĐK]]+Table13[[#This Row],[Giá Trị HD sau CK]]-Table13[[#This Row],[Số tiền đã thu]]</f>
        <v>14412060</v>
      </c>
      <c r="S430" s="6">
        <f>IF(Table13[[#This Row],[Ngày hóa đơn]]&lt;&gt;"",Table13[[#This Row],[Ngày hóa đơn]],IF(Table13[[#This Row],[Ngày hạch toán]]&lt;&gt;"",Table13[[#This Row],[Ngày hạch toán]],""))</f>
        <v>46055</v>
      </c>
      <c r="T430" s="7"/>
      <c r="U430" s="6">
        <f>IF(Table13[[#This Row],[Ngày tính CN]]="","",S430+T430)</f>
        <v>46055</v>
      </c>
      <c r="V430" s="32">
        <f ca="1">IF(Table13[[#This Row],[Hạn thanh toán]]="","",IF((U430-NOW())&lt;0,0,(U430-NOW())))</f>
        <v>0</v>
      </c>
      <c r="W430" s="32"/>
      <c r="X430" s="32">
        <f t="shared" ca="1" si="55"/>
        <v>239.35975370370579</v>
      </c>
      <c r="Y430" s="2" t="str">
        <f t="shared" ca="1" si="56"/>
        <v>Nợ quá hạn hơn 120 ngày có khả năng mất thanh toán</v>
      </c>
      <c r="Z430" s="42">
        <f t="shared" si="57"/>
        <v>46055</v>
      </c>
      <c r="AA430" s="42" t="str">
        <f t="shared" si="58"/>
        <v/>
      </c>
      <c r="AD430" s="2" t="str">
        <f>VLOOKUP($A430,MA_KH!$A:$Q,MA_KH!O$1,0)</f>
        <v>MEGA</v>
      </c>
      <c r="AE430" s="2" t="str">
        <f>VLOOKUP($A430,MA_KH!$A:$Q,MA_KH!P$1,0)</f>
        <v>CÔNG TY TNHH MM MEGA MARKET (VIỆT NAM)</v>
      </c>
      <c r="AG430" s="91" t="str">
        <f>Table13[[#This Row],[Số hóa đơn]]&amp;Table13[[#This Row],[Tổng giá trị]]</f>
        <v>0000952014412060</v>
      </c>
    </row>
    <row r="431" spans="1:33" ht="25.5" customHeight="1" x14ac:dyDescent="0.2">
      <c r="A431" s="54" t="s">
        <v>16307</v>
      </c>
      <c r="B431" s="54" t="s">
        <v>202</v>
      </c>
      <c r="C431" s="55">
        <v>46055</v>
      </c>
      <c r="D431" s="54" t="s">
        <v>17255</v>
      </c>
      <c r="E431" s="55">
        <f>IFERROR(VLOOKUP(AG431,Sheet3!B:F,5,0),Table1[[#This Row],[Ngày hạch toán]])</f>
        <v>46055</v>
      </c>
      <c r="F431" s="54" t="s">
        <v>19158</v>
      </c>
      <c r="G431" s="54" t="s">
        <v>17256</v>
      </c>
      <c r="H431" s="56">
        <v>19249700</v>
      </c>
      <c r="I431" s="63">
        <v>0</v>
      </c>
      <c r="J431" s="56">
        <v>1539976</v>
      </c>
      <c r="K431" s="65">
        <v>20789676</v>
      </c>
      <c r="L431" s="64" t="s">
        <v>17236</v>
      </c>
      <c r="M431" s="6" t="str">
        <f>IFERROR(VLOOKUP(Table13[[#This Row],[Số hóa đơn]],'Chi tiết tt Mega gửi'!K:L,2,0),"")</f>
        <v/>
      </c>
      <c r="O431" s="32">
        <f>IF(Table13[[#This Row],[Phân loại]]="Tồn đầu kỳ",Table13[[#This Row],[Tổng giá trị]],0)</f>
        <v>0</v>
      </c>
      <c r="P431" s="7">
        <f>IF(Table13[[#This Row],[Số còn phải thu ĐK]]&lt;&gt;0,0,IF(Table13[[#This Row],[Phân loại]]="Bán hàng",Table13[[#This Row],[Tổng giá trị]],-Table13[[#This Row],[Tổng giá trị]]))</f>
        <v>20789676</v>
      </c>
      <c r="Q431" s="32">
        <f t="shared" si="54"/>
        <v>0</v>
      </c>
      <c r="R431" s="7">
        <f>Table13[[#This Row],[Số còn phải thu ĐK]]+Table13[[#This Row],[Giá Trị HD sau CK]]-Table13[[#This Row],[Số tiền đã thu]]</f>
        <v>20789676</v>
      </c>
      <c r="S431" s="6">
        <f>IF(Table13[[#This Row],[Ngày hóa đơn]]&lt;&gt;"",Table13[[#This Row],[Ngày hóa đơn]],IF(Table13[[#This Row],[Ngày hạch toán]]&lt;&gt;"",Table13[[#This Row],[Ngày hạch toán]],""))</f>
        <v>46055</v>
      </c>
      <c r="T431" s="7"/>
      <c r="U431" s="6">
        <f>IF(Table13[[#This Row],[Ngày tính CN]]="","",S431+T431)</f>
        <v>46055</v>
      </c>
      <c r="V431" s="32">
        <f ca="1">IF(Table13[[#This Row],[Hạn thanh toán]]="","",IF((U431-NOW())&lt;0,0,(U431-NOW())))</f>
        <v>0</v>
      </c>
      <c r="W431" s="32"/>
      <c r="X431" s="32">
        <f t="shared" ca="1" si="55"/>
        <v>239.35975370370579</v>
      </c>
      <c r="Y431" s="2" t="str">
        <f t="shared" ca="1" si="56"/>
        <v>Nợ quá hạn hơn 120 ngày có khả năng mất thanh toán</v>
      </c>
      <c r="Z431" s="42">
        <f t="shared" si="57"/>
        <v>46055</v>
      </c>
      <c r="AA431" s="42" t="str">
        <f t="shared" si="58"/>
        <v/>
      </c>
      <c r="AD431" s="2" t="str">
        <f>VLOOKUP($A431,MA_KH!$A:$Q,MA_KH!O$1,0)</f>
        <v>MEGA</v>
      </c>
      <c r="AE431" s="2" t="str">
        <f>VLOOKUP($A431,MA_KH!$A:$Q,MA_KH!P$1,0)</f>
        <v>CÔNG TY TNHH MM MEGA MARKET (VIỆT NAM)</v>
      </c>
      <c r="AG431" s="91" t="str">
        <f>Table13[[#This Row],[Số hóa đơn]]&amp;Table13[[#This Row],[Tổng giá trị]]</f>
        <v>0000952120789676</v>
      </c>
    </row>
    <row r="432" spans="1:33" ht="25.5" customHeight="1" x14ac:dyDescent="0.2">
      <c r="A432" s="54" t="s">
        <v>16307</v>
      </c>
      <c r="B432" s="54" t="s">
        <v>202</v>
      </c>
      <c r="C432" s="55">
        <v>46055</v>
      </c>
      <c r="D432" s="54" t="s">
        <v>17257</v>
      </c>
      <c r="E432" s="55">
        <f>IFERROR(VLOOKUP(AG432,Sheet3!B:F,5,0),Table1[[#This Row],[Ngày hạch toán]])</f>
        <v>46055</v>
      </c>
      <c r="F432" s="54" t="s">
        <v>19159</v>
      </c>
      <c r="G432" s="54" t="s">
        <v>17258</v>
      </c>
      <c r="H432" s="56">
        <v>12253650</v>
      </c>
      <c r="I432" s="63">
        <v>0</v>
      </c>
      <c r="J432" s="56">
        <v>980292</v>
      </c>
      <c r="K432" s="65">
        <v>13233942</v>
      </c>
      <c r="L432" s="64" t="s">
        <v>17236</v>
      </c>
      <c r="M432" s="6" t="str">
        <f>IFERROR(VLOOKUP(Table13[[#This Row],[Số hóa đơn]],'Chi tiết tt Mega gửi'!K:L,2,0),"")</f>
        <v/>
      </c>
      <c r="O432" s="32">
        <f>IF(Table13[[#This Row],[Phân loại]]="Tồn đầu kỳ",Table13[[#This Row],[Tổng giá trị]],0)</f>
        <v>0</v>
      </c>
      <c r="P432" s="7">
        <f>IF(Table13[[#This Row],[Số còn phải thu ĐK]]&lt;&gt;0,0,IF(Table13[[#This Row],[Phân loại]]="Bán hàng",Table13[[#This Row],[Tổng giá trị]],-Table13[[#This Row],[Tổng giá trị]]))</f>
        <v>13233942</v>
      </c>
      <c r="Q432" s="32">
        <f t="shared" si="54"/>
        <v>0</v>
      </c>
      <c r="R432" s="7">
        <f>Table13[[#This Row],[Số còn phải thu ĐK]]+Table13[[#This Row],[Giá Trị HD sau CK]]-Table13[[#This Row],[Số tiền đã thu]]</f>
        <v>13233942</v>
      </c>
      <c r="S432" s="6">
        <f>IF(Table13[[#This Row],[Ngày hóa đơn]]&lt;&gt;"",Table13[[#This Row],[Ngày hóa đơn]],IF(Table13[[#This Row],[Ngày hạch toán]]&lt;&gt;"",Table13[[#This Row],[Ngày hạch toán]],""))</f>
        <v>46055</v>
      </c>
      <c r="T432" s="7"/>
      <c r="U432" s="6">
        <f>IF(Table13[[#This Row],[Ngày tính CN]]="","",S432+T432)</f>
        <v>46055</v>
      </c>
      <c r="V432" s="32">
        <f ca="1">IF(Table13[[#This Row],[Hạn thanh toán]]="","",IF((U432-NOW())&lt;0,0,(U432-NOW())))</f>
        <v>0</v>
      </c>
      <c r="W432" s="32"/>
      <c r="X432" s="32">
        <f t="shared" ca="1" si="55"/>
        <v>239.35975370370579</v>
      </c>
      <c r="Y432" s="2" t="str">
        <f t="shared" ca="1" si="56"/>
        <v>Nợ quá hạn hơn 120 ngày có khả năng mất thanh toán</v>
      </c>
      <c r="Z432" s="42">
        <f t="shared" si="57"/>
        <v>46055</v>
      </c>
      <c r="AA432" s="42" t="str">
        <f t="shared" si="58"/>
        <v/>
      </c>
      <c r="AD432" s="2" t="str">
        <f>VLOOKUP($A432,MA_KH!$A:$Q,MA_KH!O$1,0)</f>
        <v>MEGA</v>
      </c>
      <c r="AE432" s="2" t="str">
        <f>VLOOKUP($A432,MA_KH!$A:$Q,MA_KH!P$1,0)</f>
        <v>CÔNG TY TNHH MM MEGA MARKET (VIỆT NAM)</v>
      </c>
      <c r="AG432" s="91" t="str">
        <f>Table13[[#This Row],[Số hóa đơn]]&amp;Table13[[#This Row],[Tổng giá trị]]</f>
        <v>0000952213233942</v>
      </c>
    </row>
    <row r="433" spans="1:33" ht="25.5" customHeight="1" x14ac:dyDescent="0.2">
      <c r="A433" s="54" t="s">
        <v>16289</v>
      </c>
      <c r="B433" s="54" t="s">
        <v>296</v>
      </c>
      <c r="C433" s="55">
        <v>46055</v>
      </c>
      <c r="D433" s="54" t="s">
        <v>17259</v>
      </c>
      <c r="E433" s="55">
        <f>IFERROR(VLOOKUP(AG433,Sheet3!B:F,5,0),Table1[[#This Row],[Ngày hạch toán]])</f>
        <v>46055</v>
      </c>
      <c r="F433" s="54" t="s">
        <v>19160</v>
      </c>
      <c r="G433" s="54" t="s">
        <v>17260</v>
      </c>
      <c r="H433" s="56">
        <v>15079100</v>
      </c>
      <c r="I433" s="63">
        <v>0</v>
      </c>
      <c r="J433" s="56">
        <v>1206328</v>
      </c>
      <c r="K433" s="65">
        <v>16285428</v>
      </c>
      <c r="L433" s="64" t="s">
        <v>17236</v>
      </c>
      <c r="M433" s="6" t="str">
        <f>IFERROR(VLOOKUP(Table13[[#This Row],[Số hóa đơn]],'Chi tiết tt Mega gửi'!K:L,2,0),"")</f>
        <v/>
      </c>
      <c r="O433" s="32">
        <f>IF(Table13[[#This Row],[Phân loại]]="Tồn đầu kỳ",Table13[[#This Row],[Tổng giá trị]],0)</f>
        <v>0</v>
      </c>
      <c r="P433" s="7">
        <f>IF(Table13[[#This Row],[Số còn phải thu ĐK]]&lt;&gt;0,0,IF(Table13[[#This Row],[Phân loại]]="Bán hàng",Table13[[#This Row],[Tổng giá trị]],-Table13[[#This Row],[Tổng giá trị]]))</f>
        <v>16285428</v>
      </c>
      <c r="Q433" s="32">
        <f t="shared" si="54"/>
        <v>0</v>
      </c>
      <c r="R433" s="7">
        <f>Table13[[#This Row],[Số còn phải thu ĐK]]+Table13[[#This Row],[Giá Trị HD sau CK]]-Table13[[#This Row],[Số tiền đã thu]]</f>
        <v>16285428</v>
      </c>
      <c r="S433" s="6">
        <f>IF(Table13[[#This Row],[Ngày hóa đơn]]&lt;&gt;"",Table13[[#This Row],[Ngày hóa đơn]],IF(Table13[[#This Row],[Ngày hạch toán]]&lt;&gt;"",Table13[[#This Row],[Ngày hạch toán]],""))</f>
        <v>46055</v>
      </c>
      <c r="T433" s="7"/>
      <c r="U433" s="6">
        <f>IF(Table13[[#This Row],[Ngày tính CN]]="","",S433+T433)</f>
        <v>46055</v>
      </c>
      <c r="V433" s="32">
        <f ca="1">IF(Table13[[#This Row],[Hạn thanh toán]]="","",IF((U433-NOW())&lt;0,0,(U433-NOW())))</f>
        <v>0</v>
      </c>
      <c r="W433" s="32"/>
      <c r="X433" s="32">
        <f t="shared" ca="1" si="55"/>
        <v>239.35975370370579</v>
      </c>
      <c r="Y433" s="2" t="str">
        <f t="shared" ca="1" si="56"/>
        <v>Nợ quá hạn hơn 120 ngày có khả năng mất thanh toán</v>
      </c>
      <c r="Z433" s="42">
        <f t="shared" si="57"/>
        <v>46055</v>
      </c>
      <c r="AA433" s="42" t="str">
        <f t="shared" si="58"/>
        <v/>
      </c>
      <c r="AD433" s="2" t="str">
        <f>VLOOKUP($A433,MA_KH!$A:$Q,MA_KH!O$1,0)</f>
        <v>MEGA</v>
      </c>
      <c r="AE433" s="2" t="str">
        <f>VLOOKUP($A433,MA_KH!$A:$Q,MA_KH!P$1,0)</f>
        <v>CÔNG TY TNHH MM MEGA MARKET (VIỆT NAM)</v>
      </c>
      <c r="AG433" s="91" t="str">
        <f>Table13[[#This Row],[Số hóa đơn]]&amp;Table13[[#This Row],[Tổng giá trị]]</f>
        <v>0000952316285428</v>
      </c>
    </row>
    <row r="434" spans="1:33" ht="25.5" customHeight="1" x14ac:dyDescent="0.2">
      <c r="A434" s="54" t="s">
        <v>16289</v>
      </c>
      <c r="B434" s="54" t="s">
        <v>296</v>
      </c>
      <c r="C434" s="55">
        <v>46055</v>
      </c>
      <c r="D434" s="54" t="s">
        <v>17261</v>
      </c>
      <c r="E434" s="55">
        <f>IFERROR(VLOOKUP(AG434,Sheet3!B:F,5,0),Table1[[#This Row],[Ngày hạch toán]])</f>
        <v>46055</v>
      </c>
      <c r="F434" s="54" t="s">
        <v>19161</v>
      </c>
      <c r="G434" s="54" t="s">
        <v>17262</v>
      </c>
      <c r="H434" s="56">
        <v>2381320</v>
      </c>
      <c r="I434" s="63">
        <v>0</v>
      </c>
      <c r="J434" s="56">
        <v>190506</v>
      </c>
      <c r="K434" s="65">
        <v>2571826</v>
      </c>
      <c r="L434" s="64" t="s">
        <v>17236</v>
      </c>
      <c r="M434" s="6" t="str">
        <f>IFERROR(VLOOKUP(Table13[[#This Row],[Số hóa đơn]],'Chi tiết tt Mega gửi'!K:L,2,0),"")</f>
        <v/>
      </c>
      <c r="O434" s="32">
        <f>IF(Table13[[#This Row],[Phân loại]]="Tồn đầu kỳ",Table13[[#This Row],[Tổng giá trị]],0)</f>
        <v>0</v>
      </c>
      <c r="P434" s="7">
        <f>IF(Table13[[#This Row],[Số còn phải thu ĐK]]&lt;&gt;0,0,IF(Table13[[#This Row],[Phân loại]]="Bán hàng",Table13[[#This Row],[Tổng giá trị]],-Table13[[#This Row],[Tổng giá trị]]))</f>
        <v>2571826</v>
      </c>
      <c r="Q434" s="32">
        <f t="shared" si="54"/>
        <v>0</v>
      </c>
      <c r="R434" s="7">
        <f>Table13[[#This Row],[Số còn phải thu ĐK]]+Table13[[#This Row],[Giá Trị HD sau CK]]-Table13[[#This Row],[Số tiền đã thu]]</f>
        <v>2571826</v>
      </c>
      <c r="S434" s="6">
        <f>IF(Table13[[#This Row],[Ngày hóa đơn]]&lt;&gt;"",Table13[[#This Row],[Ngày hóa đơn]],IF(Table13[[#This Row],[Ngày hạch toán]]&lt;&gt;"",Table13[[#This Row],[Ngày hạch toán]],""))</f>
        <v>46055</v>
      </c>
      <c r="T434" s="7"/>
      <c r="U434" s="6">
        <f>IF(Table13[[#This Row],[Ngày tính CN]]="","",S434+T434)</f>
        <v>46055</v>
      </c>
      <c r="V434" s="32">
        <f ca="1">IF(Table13[[#This Row],[Hạn thanh toán]]="","",IF((U434-NOW())&lt;0,0,(U434-NOW())))</f>
        <v>0</v>
      </c>
      <c r="W434" s="32"/>
      <c r="X434" s="32">
        <f t="shared" ca="1" si="55"/>
        <v>239.35975370370579</v>
      </c>
      <c r="Y434" s="2" t="str">
        <f t="shared" ca="1" si="56"/>
        <v>Nợ quá hạn hơn 120 ngày có khả năng mất thanh toán</v>
      </c>
      <c r="Z434" s="42">
        <f t="shared" si="57"/>
        <v>46055</v>
      </c>
      <c r="AA434" s="42" t="str">
        <f t="shared" si="58"/>
        <v/>
      </c>
      <c r="AD434" s="2" t="str">
        <f>VLOOKUP($A434,MA_KH!$A:$Q,MA_KH!O$1,0)</f>
        <v>MEGA</v>
      </c>
      <c r="AE434" s="2" t="str">
        <f>VLOOKUP($A434,MA_KH!$A:$Q,MA_KH!P$1,0)</f>
        <v>CÔNG TY TNHH MM MEGA MARKET (VIỆT NAM)</v>
      </c>
      <c r="AG434" s="91" t="str">
        <f>Table13[[#This Row],[Số hóa đơn]]&amp;Table13[[#This Row],[Tổng giá trị]]</f>
        <v>000095242571826</v>
      </c>
    </row>
    <row r="435" spans="1:33" ht="25.5" customHeight="1" x14ac:dyDescent="0.2">
      <c r="A435" s="54" t="s">
        <v>16289</v>
      </c>
      <c r="B435" s="54" t="s">
        <v>296</v>
      </c>
      <c r="C435" s="55">
        <v>46055</v>
      </c>
      <c r="D435" s="54" t="s">
        <v>17263</v>
      </c>
      <c r="E435" s="55">
        <f>IFERROR(VLOOKUP(AG435,Sheet3!B:F,5,0),Table1[[#This Row],[Ngày hạch toán]])</f>
        <v>46055</v>
      </c>
      <c r="F435" s="54" t="s">
        <v>19162</v>
      </c>
      <c r="G435" s="54" t="s">
        <v>17264</v>
      </c>
      <c r="H435" s="56">
        <v>948650</v>
      </c>
      <c r="I435" s="63">
        <v>0</v>
      </c>
      <c r="J435" s="56">
        <v>75892</v>
      </c>
      <c r="K435" s="65">
        <v>1024542</v>
      </c>
      <c r="L435" s="64" t="s">
        <v>17236</v>
      </c>
      <c r="M435" s="6" t="str">
        <f>IFERROR(VLOOKUP(Table13[[#This Row],[Số hóa đơn]],'Chi tiết tt Mega gửi'!K:L,2,0),"")</f>
        <v/>
      </c>
      <c r="O435" s="32">
        <f>IF(Table13[[#This Row],[Phân loại]]="Tồn đầu kỳ",Table13[[#This Row],[Tổng giá trị]],0)</f>
        <v>0</v>
      </c>
      <c r="P435" s="7">
        <f>IF(Table13[[#This Row],[Số còn phải thu ĐK]]&lt;&gt;0,0,IF(Table13[[#This Row],[Phân loại]]="Bán hàng",Table13[[#This Row],[Tổng giá trị]],-Table13[[#This Row],[Tổng giá trị]]))</f>
        <v>1024542</v>
      </c>
      <c r="Q435" s="32">
        <f t="shared" si="54"/>
        <v>0</v>
      </c>
      <c r="R435" s="7">
        <f>Table13[[#This Row],[Số còn phải thu ĐK]]+Table13[[#This Row],[Giá Trị HD sau CK]]-Table13[[#This Row],[Số tiền đã thu]]</f>
        <v>1024542</v>
      </c>
      <c r="S435" s="6">
        <f>IF(Table13[[#This Row],[Ngày hóa đơn]]&lt;&gt;"",Table13[[#This Row],[Ngày hóa đơn]],IF(Table13[[#This Row],[Ngày hạch toán]]&lt;&gt;"",Table13[[#This Row],[Ngày hạch toán]],""))</f>
        <v>46055</v>
      </c>
      <c r="T435" s="7"/>
      <c r="U435" s="6">
        <f>IF(Table13[[#This Row],[Ngày tính CN]]="","",S435+T435)</f>
        <v>46055</v>
      </c>
      <c r="V435" s="32">
        <f ca="1">IF(Table13[[#This Row],[Hạn thanh toán]]="","",IF((U435-NOW())&lt;0,0,(U435-NOW())))</f>
        <v>0</v>
      </c>
      <c r="W435" s="32"/>
      <c r="X435" s="32">
        <f t="shared" ca="1" si="55"/>
        <v>239.35975370370579</v>
      </c>
      <c r="Y435" s="2" t="str">
        <f t="shared" ca="1" si="56"/>
        <v>Nợ quá hạn hơn 120 ngày có khả năng mất thanh toán</v>
      </c>
      <c r="Z435" s="42">
        <f t="shared" si="57"/>
        <v>46055</v>
      </c>
      <c r="AA435" s="42" t="str">
        <f t="shared" si="58"/>
        <v/>
      </c>
      <c r="AD435" s="2" t="str">
        <f>VLOOKUP($A435,MA_KH!$A:$Q,MA_KH!O$1,0)</f>
        <v>MEGA</v>
      </c>
      <c r="AE435" s="2" t="str">
        <f>VLOOKUP($A435,MA_KH!$A:$Q,MA_KH!P$1,0)</f>
        <v>CÔNG TY TNHH MM MEGA MARKET (VIỆT NAM)</v>
      </c>
      <c r="AG435" s="91" t="str">
        <f>Table13[[#This Row],[Số hóa đơn]]&amp;Table13[[#This Row],[Tổng giá trị]]</f>
        <v>000095251024542</v>
      </c>
    </row>
    <row r="436" spans="1:33" ht="25.5" customHeight="1" x14ac:dyDescent="0.2">
      <c r="A436" s="54" t="s">
        <v>16289</v>
      </c>
      <c r="B436" s="54" t="s">
        <v>296</v>
      </c>
      <c r="C436" s="55">
        <v>46055</v>
      </c>
      <c r="D436" s="54" t="s">
        <v>17265</v>
      </c>
      <c r="E436" s="55">
        <f>IFERROR(VLOOKUP(AG436,Sheet3!B:F,5,0),Table1[[#This Row],[Ngày hạch toán]])</f>
        <v>46055</v>
      </c>
      <c r="F436" s="54" t="s">
        <v>19163</v>
      </c>
      <c r="G436" s="54" t="s">
        <v>17266</v>
      </c>
      <c r="H436" s="56">
        <v>501830</v>
      </c>
      <c r="I436" s="63">
        <v>0</v>
      </c>
      <c r="J436" s="56">
        <v>40146</v>
      </c>
      <c r="K436" s="65">
        <v>541976</v>
      </c>
      <c r="L436" s="64" t="s">
        <v>17236</v>
      </c>
      <c r="M436" s="6" t="str">
        <f>IFERROR(VLOOKUP(Table13[[#This Row],[Số hóa đơn]],'Chi tiết tt Mega gửi'!K:L,2,0),"")</f>
        <v/>
      </c>
      <c r="O436" s="32">
        <f>IF(Table13[[#This Row],[Phân loại]]="Tồn đầu kỳ",Table13[[#This Row],[Tổng giá trị]],0)</f>
        <v>0</v>
      </c>
      <c r="P436" s="7">
        <f>IF(Table13[[#This Row],[Số còn phải thu ĐK]]&lt;&gt;0,0,IF(Table13[[#This Row],[Phân loại]]="Bán hàng",Table13[[#This Row],[Tổng giá trị]],-Table13[[#This Row],[Tổng giá trị]]))</f>
        <v>541976</v>
      </c>
      <c r="Q436" s="32">
        <f t="shared" si="54"/>
        <v>0</v>
      </c>
      <c r="R436" s="7">
        <f>Table13[[#This Row],[Số còn phải thu ĐK]]+Table13[[#This Row],[Giá Trị HD sau CK]]-Table13[[#This Row],[Số tiền đã thu]]</f>
        <v>541976</v>
      </c>
      <c r="S436" s="6">
        <f>IF(Table13[[#This Row],[Ngày hóa đơn]]&lt;&gt;"",Table13[[#This Row],[Ngày hóa đơn]],IF(Table13[[#This Row],[Ngày hạch toán]]&lt;&gt;"",Table13[[#This Row],[Ngày hạch toán]],""))</f>
        <v>46055</v>
      </c>
      <c r="T436" s="7"/>
      <c r="U436" s="6">
        <f>IF(Table13[[#This Row],[Ngày tính CN]]="","",S436+T436)</f>
        <v>46055</v>
      </c>
      <c r="V436" s="32">
        <f ca="1">IF(Table13[[#This Row],[Hạn thanh toán]]="","",IF((U436-NOW())&lt;0,0,(U436-NOW())))</f>
        <v>0</v>
      </c>
      <c r="W436" s="32"/>
      <c r="X436" s="32">
        <f t="shared" ca="1" si="55"/>
        <v>239.35975370370579</v>
      </c>
      <c r="Y436" s="2" t="str">
        <f t="shared" ca="1" si="56"/>
        <v>Nợ quá hạn hơn 120 ngày có khả năng mất thanh toán</v>
      </c>
      <c r="Z436" s="42">
        <f t="shared" si="57"/>
        <v>46055</v>
      </c>
      <c r="AA436" s="42" t="str">
        <f t="shared" si="58"/>
        <v/>
      </c>
      <c r="AD436" s="2" t="str">
        <f>VLOOKUP($A436,MA_KH!$A:$Q,MA_KH!O$1,0)</f>
        <v>MEGA</v>
      </c>
      <c r="AE436" s="2" t="str">
        <f>VLOOKUP($A436,MA_KH!$A:$Q,MA_KH!P$1,0)</f>
        <v>CÔNG TY TNHH MM MEGA MARKET (VIỆT NAM)</v>
      </c>
      <c r="AG436" s="91" t="str">
        <f>Table13[[#This Row],[Số hóa đơn]]&amp;Table13[[#This Row],[Tổng giá trị]]</f>
        <v>00009528541976</v>
      </c>
    </row>
    <row r="437" spans="1:33" ht="25.5" customHeight="1" x14ac:dyDescent="0.2">
      <c r="A437" s="54" t="s">
        <v>16303</v>
      </c>
      <c r="B437" s="54" t="s">
        <v>102</v>
      </c>
      <c r="C437" s="55">
        <v>46055</v>
      </c>
      <c r="D437" s="54" t="s">
        <v>17267</v>
      </c>
      <c r="E437" s="55">
        <f>IFERROR(VLOOKUP(AG437,Sheet3!B:F,5,0),Table1[[#This Row],[Ngày hạch toán]])</f>
        <v>46055</v>
      </c>
      <c r="F437" s="54" t="s">
        <v>19164</v>
      </c>
      <c r="G437" s="54" t="s">
        <v>17268</v>
      </c>
      <c r="H437" s="56">
        <v>18815400</v>
      </c>
      <c r="I437" s="63">
        <v>0</v>
      </c>
      <c r="J437" s="56">
        <v>1505232</v>
      </c>
      <c r="K437" s="65">
        <v>20320632</v>
      </c>
      <c r="L437" s="64" t="s">
        <v>17236</v>
      </c>
      <c r="M437" s="6" t="str">
        <f>IFERROR(VLOOKUP(Table13[[#This Row],[Số hóa đơn]],'Chi tiết tt Mega gửi'!K:L,2,0),"")</f>
        <v/>
      </c>
      <c r="O437" s="32">
        <f>IF(Table13[[#This Row],[Phân loại]]="Tồn đầu kỳ",Table13[[#This Row],[Tổng giá trị]],0)</f>
        <v>0</v>
      </c>
      <c r="P437" s="7">
        <f>IF(Table13[[#This Row],[Số còn phải thu ĐK]]&lt;&gt;0,0,IF(Table13[[#This Row],[Phân loại]]="Bán hàng",Table13[[#This Row],[Tổng giá trị]],-Table13[[#This Row],[Tổng giá trị]]))</f>
        <v>20320632</v>
      </c>
      <c r="Q437" s="32">
        <f t="shared" si="54"/>
        <v>0</v>
      </c>
      <c r="R437" s="7">
        <f>Table13[[#This Row],[Số còn phải thu ĐK]]+Table13[[#This Row],[Giá Trị HD sau CK]]-Table13[[#This Row],[Số tiền đã thu]]</f>
        <v>20320632</v>
      </c>
      <c r="S437" s="6">
        <f>IF(Table13[[#This Row],[Ngày hóa đơn]]&lt;&gt;"",Table13[[#This Row],[Ngày hóa đơn]],IF(Table13[[#This Row],[Ngày hạch toán]]&lt;&gt;"",Table13[[#This Row],[Ngày hạch toán]],""))</f>
        <v>46055</v>
      </c>
      <c r="T437" s="7"/>
      <c r="U437" s="6">
        <f>IF(Table13[[#This Row],[Ngày tính CN]]="","",S437+T437)</f>
        <v>46055</v>
      </c>
      <c r="V437" s="32">
        <f ca="1">IF(Table13[[#This Row],[Hạn thanh toán]]="","",IF((U437-NOW())&lt;0,0,(U437-NOW())))</f>
        <v>0</v>
      </c>
      <c r="W437" s="32"/>
      <c r="X437" s="32">
        <f t="shared" ca="1" si="55"/>
        <v>239.35975370370579</v>
      </c>
      <c r="Y437" s="2" t="str">
        <f t="shared" ca="1" si="56"/>
        <v>Nợ quá hạn hơn 120 ngày có khả năng mất thanh toán</v>
      </c>
      <c r="Z437" s="42">
        <f t="shared" si="57"/>
        <v>46055</v>
      </c>
      <c r="AA437" s="42" t="str">
        <f t="shared" si="58"/>
        <v/>
      </c>
      <c r="AD437" s="2" t="str">
        <f>VLOOKUP($A437,MA_KH!$A:$Q,MA_KH!O$1,0)</f>
        <v>MEGA</v>
      </c>
      <c r="AE437" s="2" t="str">
        <f>VLOOKUP($A437,MA_KH!$A:$Q,MA_KH!P$1,0)</f>
        <v>CÔNG TY TNHH MM MEGA MARKET (VIỆT NAM)</v>
      </c>
      <c r="AG437" s="91" t="str">
        <f>Table13[[#This Row],[Số hóa đơn]]&amp;Table13[[#This Row],[Tổng giá trị]]</f>
        <v>0000964020320632</v>
      </c>
    </row>
    <row r="438" spans="1:33" ht="25.5" customHeight="1" x14ac:dyDescent="0.2">
      <c r="A438" s="54" t="s">
        <v>16303</v>
      </c>
      <c r="B438" s="54" t="s">
        <v>102</v>
      </c>
      <c r="C438" s="55">
        <v>46055</v>
      </c>
      <c r="D438" s="54" t="s">
        <v>17269</v>
      </c>
      <c r="E438" s="55">
        <f>IFERROR(VLOOKUP(AG438,Sheet3!B:F,5,0),Table1[[#This Row],[Ngày hạch toán]])</f>
        <v>46055</v>
      </c>
      <c r="F438" s="54" t="s">
        <v>19165</v>
      </c>
      <c r="G438" s="54" t="s">
        <v>17270</v>
      </c>
      <c r="H438" s="56">
        <v>31358200</v>
      </c>
      <c r="I438" s="63">
        <v>0</v>
      </c>
      <c r="J438" s="56">
        <v>2508656</v>
      </c>
      <c r="K438" s="65">
        <v>33866856</v>
      </c>
      <c r="L438" s="64" t="s">
        <v>17236</v>
      </c>
      <c r="M438" s="6" t="str">
        <f>IFERROR(VLOOKUP(Table13[[#This Row],[Số hóa đơn]],'Chi tiết tt Mega gửi'!K:L,2,0),"")</f>
        <v/>
      </c>
      <c r="O438" s="32">
        <f>IF(Table13[[#This Row],[Phân loại]]="Tồn đầu kỳ",Table13[[#This Row],[Tổng giá trị]],0)</f>
        <v>0</v>
      </c>
      <c r="P438" s="7">
        <f>IF(Table13[[#This Row],[Số còn phải thu ĐK]]&lt;&gt;0,0,IF(Table13[[#This Row],[Phân loại]]="Bán hàng",Table13[[#This Row],[Tổng giá trị]],-Table13[[#This Row],[Tổng giá trị]]))</f>
        <v>33866856</v>
      </c>
      <c r="Q438" s="32">
        <f t="shared" ref="Q438:Q501" si="59">IF(M438&lt;&gt;"",IF(O438&lt;&gt;0,O438,P438),0)</f>
        <v>0</v>
      </c>
      <c r="R438" s="7">
        <f>Table13[[#This Row],[Số còn phải thu ĐK]]+Table13[[#This Row],[Giá Trị HD sau CK]]-Table13[[#This Row],[Số tiền đã thu]]</f>
        <v>33866856</v>
      </c>
      <c r="S438" s="6">
        <f>IF(Table13[[#This Row],[Ngày hóa đơn]]&lt;&gt;"",Table13[[#This Row],[Ngày hóa đơn]],IF(Table13[[#This Row],[Ngày hạch toán]]&lt;&gt;"",Table13[[#This Row],[Ngày hạch toán]],""))</f>
        <v>46055</v>
      </c>
      <c r="T438" s="7"/>
      <c r="U438" s="6">
        <f>IF(Table13[[#This Row],[Ngày tính CN]]="","",S438+T438)</f>
        <v>46055</v>
      </c>
      <c r="V438" s="32">
        <f ca="1">IF(Table13[[#This Row],[Hạn thanh toán]]="","",IF((U438-NOW())&lt;0,0,(U438-NOW())))</f>
        <v>0</v>
      </c>
      <c r="W438" s="32"/>
      <c r="X438" s="32">
        <f t="shared" ref="X438:X501" ca="1" si="60">IF(OR(U438="",R438=0),"",IF((U438-NOW())&lt;0,-(U438-NOW()),0))</f>
        <v>239.35975370370579</v>
      </c>
      <c r="Y438" s="2" t="str">
        <f t="shared" ref="Y438:Y501" ca="1" si="61">IF(R438=0,"Đã thanh toán",IF(X438="","",IF(X438&lt;=0,"Chưa đến hạn thanh toán",IF(X438&lt;=30,"Nợ quá hạn 30 ngày",IF(X438&lt;=60,"Nợ quá hạn từ 30 ngày đến 60 ngày",IF(X438&lt;=90,"Nợ quá hạn từ 60 ngày đến 90 ngày",IF(X438&lt;=120,"Nợ quá hạn từ 90 ngày đến 120 ngày","Nợ quá hạn hơn 120 ngày có khả năng mất thanh toán")))))))</f>
        <v>Nợ quá hạn hơn 120 ngày có khả năng mất thanh toán</v>
      </c>
      <c r="Z438" s="42">
        <f t="shared" si="57"/>
        <v>46055</v>
      </c>
      <c r="AA438" s="42" t="str">
        <f t="shared" si="58"/>
        <v/>
      </c>
      <c r="AD438" s="2" t="str">
        <f>VLOOKUP($A438,MA_KH!$A:$Q,MA_KH!O$1,0)</f>
        <v>MEGA</v>
      </c>
      <c r="AE438" s="2" t="str">
        <f>VLOOKUP($A438,MA_KH!$A:$Q,MA_KH!P$1,0)</f>
        <v>CÔNG TY TNHH MM MEGA MARKET (VIỆT NAM)</v>
      </c>
      <c r="AG438" s="91" t="str">
        <f>Table13[[#This Row],[Số hóa đơn]]&amp;Table13[[#This Row],[Tổng giá trị]]</f>
        <v>0001065333866856</v>
      </c>
    </row>
    <row r="439" spans="1:33" ht="25.5" customHeight="1" x14ac:dyDescent="0.2">
      <c r="A439" s="54" t="s">
        <v>16303</v>
      </c>
      <c r="B439" s="54" t="s">
        <v>102</v>
      </c>
      <c r="C439" s="55">
        <v>46055</v>
      </c>
      <c r="D439" s="54" t="s">
        <v>17271</v>
      </c>
      <c r="E439" s="55">
        <f>IFERROR(VLOOKUP(AG439,Sheet3!B:F,5,0),Table1[[#This Row],[Ngày hạch toán]])</f>
        <v>46055</v>
      </c>
      <c r="F439" s="54" t="s">
        <v>19166</v>
      </c>
      <c r="G439" s="54" t="s">
        <v>17272</v>
      </c>
      <c r="H439" s="56">
        <v>200732</v>
      </c>
      <c r="I439" s="63">
        <v>0</v>
      </c>
      <c r="J439" s="56">
        <v>16059</v>
      </c>
      <c r="K439" s="65">
        <v>216791</v>
      </c>
      <c r="L439" s="64" t="s">
        <v>17236</v>
      </c>
      <c r="M439" s="6" t="str">
        <f>IFERROR(VLOOKUP(Table13[[#This Row],[Số hóa đơn]],'Chi tiết tt Mega gửi'!K:L,2,0),"")</f>
        <v/>
      </c>
      <c r="O439" s="32">
        <f>IF(Table13[[#This Row],[Phân loại]]="Tồn đầu kỳ",Table13[[#This Row],[Tổng giá trị]],0)</f>
        <v>0</v>
      </c>
      <c r="P439" s="7">
        <f>IF(Table13[[#This Row],[Số còn phải thu ĐK]]&lt;&gt;0,0,IF(Table13[[#This Row],[Phân loại]]="Bán hàng",Table13[[#This Row],[Tổng giá trị]],-Table13[[#This Row],[Tổng giá trị]]))</f>
        <v>216791</v>
      </c>
      <c r="Q439" s="32">
        <f t="shared" si="59"/>
        <v>0</v>
      </c>
      <c r="R439" s="7">
        <f>Table13[[#This Row],[Số còn phải thu ĐK]]+Table13[[#This Row],[Giá Trị HD sau CK]]-Table13[[#This Row],[Số tiền đã thu]]</f>
        <v>216791</v>
      </c>
      <c r="S439" s="6">
        <f>IF(Table13[[#This Row],[Ngày hóa đơn]]&lt;&gt;"",Table13[[#This Row],[Ngày hóa đơn]],IF(Table13[[#This Row],[Ngày hạch toán]]&lt;&gt;"",Table13[[#This Row],[Ngày hạch toán]],""))</f>
        <v>46055</v>
      </c>
      <c r="T439" s="7"/>
      <c r="U439" s="6">
        <f>IF(Table13[[#This Row],[Ngày tính CN]]="","",S439+T439)</f>
        <v>46055</v>
      </c>
      <c r="V439" s="32">
        <f ca="1">IF(Table13[[#This Row],[Hạn thanh toán]]="","",IF((U439-NOW())&lt;0,0,(U439-NOW())))</f>
        <v>0</v>
      </c>
      <c r="W439" s="32"/>
      <c r="X439" s="32">
        <f t="shared" ca="1" si="60"/>
        <v>239.35975370370579</v>
      </c>
      <c r="Y439" s="2" t="str">
        <f t="shared" ca="1" si="61"/>
        <v>Nợ quá hạn hơn 120 ngày có khả năng mất thanh toán</v>
      </c>
      <c r="Z439" s="42">
        <f t="shared" si="57"/>
        <v>46055</v>
      </c>
      <c r="AA439" s="42" t="str">
        <f t="shared" si="58"/>
        <v/>
      </c>
      <c r="AD439" s="2" t="str">
        <f>VLOOKUP($A439,MA_KH!$A:$Q,MA_KH!O$1,0)</f>
        <v>MEGA</v>
      </c>
      <c r="AE439" s="2" t="str">
        <f>VLOOKUP($A439,MA_KH!$A:$Q,MA_KH!P$1,0)</f>
        <v>CÔNG TY TNHH MM MEGA MARKET (VIỆT NAM)</v>
      </c>
      <c r="AG439" s="91" t="str">
        <f>Table13[[#This Row],[Số hóa đơn]]&amp;Table13[[#This Row],[Tổng giá trị]]</f>
        <v>00010655216791</v>
      </c>
    </row>
    <row r="440" spans="1:33" ht="25.5" hidden="1" customHeight="1" x14ac:dyDescent="0.2">
      <c r="A440" s="54" t="s">
        <v>16287</v>
      </c>
      <c r="B440" s="54" t="s">
        <v>253</v>
      </c>
      <c r="C440" s="55">
        <v>46055</v>
      </c>
      <c r="D440" s="54" t="s">
        <v>17273</v>
      </c>
      <c r="E440" s="55">
        <v>46055</v>
      </c>
      <c r="F440" s="54" t="s">
        <v>19167</v>
      </c>
      <c r="G440" s="54" t="s">
        <v>17274</v>
      </c>
      <c r="H440" s="56">
        <v>1496500</v>
      </c>
      <c r="I440" s="63">
        <v>0</v>
      </c>
      <c r="J440" s="56">
        <v>119720</v>
      </c>
      <c r="K440" s="65">
        <v>1616220</v>
      </c>
      <c r="L440" s="64" t="s">
        <v>17238</v>
      </c>
      <c r="M440" s="6" t="str">
        <f>IFERROR(VLOOKUP(Table13[[#This Row],[Số hóa đơn]],'Chi tiết tt Mega gửi'!K:L,2,0),"")</f>
        <v/>
      </c>
      <c r="O440" s="32">
        <f>IF(Table13[[#This Row],[Phân loại]]="Tồn đầu kỳ",Table13[[#This Row],[Tổng giá trị]],0)</f>
        <v>0</v>
      </c>
      <c r="P440" s="7">
        <f>IF(Table13[[#This Row],[Số còn phải thu ĐK]]&lt;&gt;0,0,IF(Table13[[#This Row],[Phân loại]]="Bán hàng",Table13[[#This Row],[Tổng giá trị]],-Table13[[#This Row],[Tổng giá trị]]))</f>
        <v>-1616220</v>
      </c>
      <c r="Q440" s="32">
        <f t="shared" si="59"/>
        <v>0</v>
      </c>
      <c r="R440" s="7">
        <f>Table13[[#This Row],[Số còn phải thu ĐK]]+Table13[[#This Row],[Giá Trị HD sau CK]]-Table13[[#This Row],[Số tiền đã thu]]</f>
        <v>-1616220</v>
      </c>
      <c r="S440" s="6">
        <f>IF(Table13[[#This Row],[Ngày hóa đơn]]&lt;&gt;"",Table13[[#This Row],[Ngày hóa đơn]],IF(Table13[[#This Row],[Ngày hạch toán]]&lt;&gt;"",Table13[[#This Row],[Ngày hạch toán]],""))</f>
        <v>46055</v>
      </c>
      <c r="T440" s="7"/>
      <c r="U440" s="6">
        <f>IF(Table13[[#This Row],[Ngày tính CN]]="","",S440+T440)</f>
        <v>46055</v>
      </c>
      <c r="V440" s="32">
        <f ca="1">IF(Table13[[#This Row],[Hạn thanh toán]]="","",IF((U440-NOW())&lt;0,0,(U440-NOW())))</f>
        <v>0</v>
      </c>
      <c r="W440" s="32"/>
      <c r="X440" s="32">
        <f t="shared" ca="1" si="60"/>
        <v>239.35975370370579</v>
      </c>
      <c r="Y440" s="2" t="str">
        <f t="shared" ca="1" si="61"/>
        <v>Nợ quá hạn hơn 120 ngày có khả năng mất thanh toán</v>
      </c>
      <c r="Z440" s="42">
        <f t="shared" si="57"/>
        <v>46055</v>
      </c>
      <c r="AA440" s="42" t="str">
        <f t="shared" si="58"/>
        <v/>
      </c>
      <c r="AD440" s="2" t="str">
        <f>VLOOKUP($A440,MA_KH!$A:$Q,MA_KH!O$1,0)</f>
        <v>MEGA</v>
      </c>
      <c r="AE440" s="2" t="str">
        <f>VLOOKUP($A440,MA_KH!$A:$Q,MA_KH!P$1,0)</f>
        <v>CÔNG TY TNHH MM MEGA MARKET (VIỆT NAM)</v>
      </c>
      <c r="AG440" s="91" t="str">
        <f>Table13[[#This Row],[Số hóa đơn]]&amp;Table13[[#This Row],[Tổng giá trị]]</f>
        <v>000000601616220</v>
      </c>
    </row>
    <row r="441" spans="1:33" ht="25.5" hidden="1" customHeight="1" x14ac:dyDescent="0.2">
      <c r="A441" s="54" t="s">
        <v>16294</v>
      </c>
      <c r="B441" s="54" t="s">
        <v>259</v>
      </c>
      <c r="C441" s="55">
        <v>46055</v>
      </c>
      <c r="D441" s="54" t="s">
        <v>17275</v>
      </c>
      <c r="E441" s="55">
        <v>46055</v>
      </c>
      <c r="F441" s="54" t="s">
        <v>19168</v>
      </c>
      <c r="G441" s="54" t="s">
        <v>16821</v>
      </c>
      <c r="H441" s="56">
        <v>920000</v>
      </c>
      <c r="I441" s="63">
        <v>0</v>
      </c>
      <c r="J441" s="56">
        <v>73600</v>
      </c>
      <c r="K441" s="65">
        <v>993600</v>
      </c>
      <c r="L441" s="64" t="s">
        <v>17238</v>
      </c>
      <c r="M441" s="6" t="str">
        <f>IFERROR(VLOOKUP(Table13[[#This Row],[Số hóa đơn]],'Chi tiết tt Mega gửi'!K:L,2,0),"")</f>
        <v/>
      </c>
      <c r="O441" s="32">
        <f>IF(Table13[[#This Row],[Phân loại]]="Tồn đầu kỳ",Table13[[#This Row],[Tổng giá trị]],0)</f>
        <v>0</v>
      </c>
      <c r="P441" s="7">
        <f>IF(Table13[[#This Row],[Số còn phải thu ĐK]]&lt;&gt;0,0,IF(Table13[[#This Row],[Phân loại]]="Bán hàng",Table13[[#This Row],[Tổng giá trị]],-Table13[[#This Row],[Tổng giá trị]]))</f>
        <v>-993600</v>
      </c>
      <c r="Q441" s="32">
        <f t="shared" si="59"/>
        <v>0</v>
      </c>
      <c r="R441" s="7">
        <f>Table13[[#This Row],[Số còn phải thu ĐK]]+Table13[[#This Row],[Giá Trị HD sau CK]]-Table13[[#This Row],[Số tiền đã thu]]</f>
        <v>-993600</v>
      </c>
      <c r="S441" s="6">
        <f>IF(Table13[[#This Row],[Ngày hóa đơn]]&lt;&gt;"",Table13[[#This Row],[Ngày hóa đơn]],IF(Table13[[#This Row],[Ngày hạch toán]]&lt;&gt;"",Table13[[#This Row],[Ngày hạch toán]],""))</f>
        <v>46055</v>
      </c>
      <c r="T441" s="7"/>
      <c r="U441" s="6">
        <f>IF(Table13[[#This Row],[Ngày tính CN]]="","",S441+T441)</f>
        <v>46055</v>
      </c>
      <c r="V441" s="32">
        <f ca="1">IF(Table13[[#This Row],[Hạn thanh toán]]="","",IF((U441-NOW())&lt;0,0,(U441-NOW())))</f>
        <v>0</v>
      </c>
      <c r="W441" s="32"/>
      <c r="X441" s="32">
        <f t="shared" ca="1" si="60"/>
        <v>239.35975370370579</v>
      </c>
      <c r="Y441" s="2" t="str">
        <f t="shared" ca="1" si="61"/>
        <v>Nợ quá hạn hơn 120 ngày có khả năng mất thanh toán</v>
      </c>
      <c r="Z441" s="42">
        <f t="shared" si="57"/>
        <v>46055</v>
      </c>
      <c r="AA441" s="42" t="str">
        <f t="shared" si="58"/>
        <v/>
      </c>
      <c r="AD441" s="2" t="str">
        <f>VLOOKUP($A441,MA_KH!$A:$Q,MA_KH!O$1,0)</f>
        <v>MEGA</v>
      </c>
      <c r="AE441" s="2" t="str">
        <f>VLOOKUP($A441,MA_KH!$A:$Q,MA_KH!P$1,0)</f>
        <v>CÔNG TY TNHH MM MEGA MARKET (VIỆT NAM)</v>
      </c>
      <c r="AG441" s="91" t="str">
        <f>Table13[[#This Row],[Số hóa đơn]]&amp;Table13[[#This Row],[Tổng giá trị]]</f>
        <v>00000052993600</v>
      </c>
    </row>
    <row r="442" spans="1:33" ht="25.5" hidden="1" customHeight="1" x14ac:dyDescent="0.2">
      <c r="A442" s="54" t="s">
        <v>16294</v>
      </c>
      <c r="B442" s="54" t="s">
        <v>259</v>
      </c>
      <c r="C442" s="55">
        <v>46055</v>
      </c>
      <c r="D442" s="54" t="s">
        <v>17276</v>
      </c>
      <c r="E442" s="55">
        <v>46055</v>
      </c>
      <c r="F442" s="54" t="s">
        <v>19169</v>
      </c>
      <c r="G442" s="54" t="s">
        <v>16821</v>
      </c>
      <c r="H442" s="56">
        <v>1541606</v>
      </c>
      <c r="I442" s="63">
        <v>0</v>
      </c>
      <c r="J442" s="56">
        <v>123328</v>
      </c>
      <c r="K442" s="65">
        <v>1664934</v>
      </c>
      <c r="L442" s="64" t="s">
        <v>17238</v>
      </c>
      <c r="M442" s="6" t="str">
        <f>IFERROR(VLOOKUP(Table13[[#This Row],[Số hóa đơn]],'Chi tiết tt Mega gửi'!K:L,2,0),"")</f>
        <v/>
      </c>
      <c r="O442" s="32">
        <f>IF(Table13[[#This Row],[Phân loại]]="Tồn đầu kỳ",Table13[[#This Row],[Tổng giá trị]],0)</f>
        <v>0</v>
      </c>
      <c r="P442" s="7">
        <f>IF(Table13[[#This Row],[Số còn phải thu ĐK]]&lt;&gt;0,0,IF(Table13[[#This Row],[Phân loại]]="Bán hàng",Table13[[#This Row],[Tổng giá trị]],-Table13[[#This Row],[Tổng giá trị]]))</f>
        <v>-1664934</v>
      </c>
      <c r="Q442" s="32">
        <f t="shared" si="59"/>
        <v>0</v>
      </c>
      <c r="R442" s="7">
        <f>Table13[[#This Row],[Số còn phải thu ĐK]]+Table13[[#This Row],[Giá Trị HD sau CK]]-Table13[[#This Row],[Số tiền đã thu]]</f>
        <v>-1664934</v>
      </c>
      <c r="S442" s="6">
        <f>IF(Table13[[#This Row],[Ngày hóa đơn]]&lt;&gt;"",Table13[[#This Row],[Ngày hóa đơn]],IF(Table13[[#This Row],[Ngày hạch toán]]&lt;&gt;"",Table13[[#This Row],[Ngày hạch toán]],""))</f>
        <v>46055</v>
      </c>
      <c r="T442" s="7"/>
      <c r="U442" s="6">
        <f>IF(Table13[[#This Row],[Ngày tính CN]]="","",S442+T442)</f>
        <v>46055</v>
      </c>
      <c r="V442" s="32">
        <f ca="1">IF(Table13[[#This Row],[Hạn thanh toán]]="","",IF((U442-NOW())&lt;0,0,(U442-NOW())))</f>
        <v>0</v>
      </c>
      <c r="W442" s="32"/>
      <c r="X442" s="32">
        <f t="shared" ca="1" si="60"/>
        <v>239.35975370370579</v>
      </c>
      <c r="Y442" s="2" t="str">
        <f t="shared" ca="1" si="61"/>
        <v>Nợ quá hạn hơn 120 ngày có khả năng mất thanh toán</v>
      </c>
      <c r="Z442" s="42">
        <f t="shared" si="57"/>
        <v>46055</v>
      </c>
      <c r="AA442" s="42" t="str">
        <f t="shared" si="58"/>
        <v/>
      </c>
      <c r="AD442" s="2" t="str">
        <f>VLOOKUP($A442,MA_KH!$A:$Q,MA_KH!O$1,0)</f>
        <v>MEGA</v>
      </c>
      <c r="AE442" s="2" t="str">
        <f>VLOOKUP($A442,MA_KH!$A:$Q,MA_KH!P$1,0)</f>
        <v>CÔNG TY TNHH MM MEGA MARKET (VIỆT NAM)</v>
      </c>
      <c r="AG442" s="91" t="str">
        <f>Table13[[#This Row],[Số hóa đơn]]&amp;Table13[[#This Row],[Tổng giá trị]]</f>
        <v>000000591664934</v>
      </c>
    </row>
    <row r="443" spans="1:33" ht="25.5" hidden="1" customHeight="1" x14ac:dyDescent="0.2">
      <c r="A443" s="54" t="s">
        <v>16293</v>
      </c>
      <c r="B443" s="54" t="s">
        <v>386</v>
      </c>
      <c r="C443" s="55">
        <v>46055</v>
      </c>
      <c r="D443" s="54" t="s">
        <v>17277</v>
      </c>
      <c r="E443" s="55">
        <v>46055</v>
      </c>
      <c r="F443" s="54" t="s">
        <v>19030</v>
      </c>
      <c r="G443" s="54" t="s">
        <v>16859</v>
      </c>
      <c r="H443" s="56">
        <v>712500</v>
      </c>
      <c r="I443" s="63">
        <v>0</v>
      </c>
      <c r="J443" s="56">
        <v>57000</v>
      </c>
      <c r="K443" s="65">
        <v>769500</v>
      </c>
      <c r="L443" s="64" t="s">
        <v>17238</v>
      </c>
      <c r="M443" s="6">
        <v>46063</v>
      </c>
      <c r="O443" s="32">
        <f>IF(Table13[[#This Row],[Phân loại]]="Tồn đầu kỳ",Table13[[#This Row],[Tổng giá trị]],0)</f>
        <v>0</v>
      </c>
      <c r="P443" s="7">
        <f>IF(Table13[[#This Row],[Số còn phải thu ĐK]]&lt;&gt;0,0,IF(Table13[[#This Row],[Phân loại]]="Bán hàng",Table13[[#This Row],[Tổng giá trị]],-Table13[[#This Row],[Tổng giá trị]]))</f>
        <v>-769500</v>
      </c>
      <c r="Q443" s="32">
        <f t="shared" si="59"/>
        <v>-769500</v>
      </c>
      <c r="R443" s="7">
        <f>Table13[[#This Row],[Số còn phải thu ĐK]]+Table13[[#This Row],[Giá Trị HD sau CK]]-Table13[[#This Row],[Số tiền đã thu]]</f>
        <v>0</v>
      </c>
      <c r="S443" s="6">
        <f>IF(Table13[[#This Row],[Ngày hóa đơn]]&lt;&gt;"",Table13[[#This Row],[Ngày hóa đơn]],IF(Table13[[#This Row],[Ngày hạch toán]]&lt;&gt;"",Table13[[#This Row],[Ngày hạch toán]],""))</f>
        <v>46055</v>
      </c>
      <c r="T443" s="7"/>
      <c r="U443" s="6">
        <f>IF(Table13[[#This Row],[Ngày tính CN]]="","",S443+T443)</f>
        <v>46055</v>
      </c>
      <c r="V443" s="32">
        <f ca="1">IF(Table13[[#This Row],[Hạn thanh toán]]="","",IF((U443-NOW())&lt;0,0,(U443-NOW())))</f>
        <v>0</v>
      </c>
      <c r="W443" s="32"/>
      <c r="X443" s="32" t="str">
        <f t="shared" ca="1" si="60"/>
        <v/>
      </c>
      <c r="Y443" s="2" t="str">
        <f t="shared" si="61"/>
        <v>Đã thanh toán</v>
      </c>
      <c r="Z443" s="42">
        <f t="shared" si="57"/>
        <v>46055</v>
      </c>
      <c r="AA443" s="42">
        <f t="shared" si="58"/>
        <v>46063</v>
      </c>
      <c r="AD443" s="2" t="str">
        <f>VLOOKUP($A443,MA_KH!$A:$Q,MA_KH!O$1,0)</f>
        <v>MEGA</v>
      </c>
      <c r="AE443" s="2" t="str">
        <f>VLOOKUP($A443,MA_KH!$A:$Q,MA_KH!P$1,0)</f>
        <v>CÔNG TY TNHH MM MEGA MARKET (VIỆT NAM)</v>
      </c>
      <c r="AG443" s="91" t="str">
        <f>Table13[[#This Row],[Số hóa đơn]]&amp;Table13[[#This Row],[Tổng giá trị]]</f>
        <v>00000025769500</v>
      </c>
    </row>
    <row r="444" spans="1:33" ht="25.5" customHeight="1" x14ac:dyDescent="0.2">
      <c r="A444" s="54" t="s">
        <v>16294</v>
      </c>
      <c r="B444" s="54" t="s">
        <v>259</v>
      </c>
      <c r="C444" s="55">
        <v>46056</v>
      </c>
      <c r="D444" s="54" t="s">
        <v>17278</v>
      </c>
      <c r="E444" s="55">
        <f>IFERROR(VLOOKUP(AG444,Sheet3!B:F,5,0),Table1[[#This Row],[Ngày hạch toán]])</f>
        <v>46056</v>
      </c>
      <c r="F444" s="54" t="s">
        <v>19170</v>
      </c>
      <c r="G444" s="54" t="s">
        <v>17279</v>
      </c>
      <c r="H444" s="56">
        <v>1452745</v>
      </c>
      <c r="I444" s="63">
        <v>0</v>
      </c>
      <c r="J444" s="56">
        <v>116220</v>
      </c>
      <c r="K444" s="65">
        <v>1568965</v>
      </c>
      <c r="L444" s="64" t="s">
        <v>17236</v>
      </c>
      <c r="M444" s="6" t="str">
        <f>IFERROR(VLOOKUP(Table13[[#This Row],[Số hóa đơn]],'Chi tiết tt Mega gửi'!K:L,2,0),"")</f>
        <v/>
      </c>
      <c r="O444" s="32">
        <f>IF(Table13[[#This Row],[Phân loại]]="Tồn đầu kỳ",Table13[[#This Row],[Tổng giá trị]],0)</f>
        <v>0</v>
      </c>
      <c r="P444" s="7">
        <f>IF(Table13[[#This Row],[Số còn phải thu ĐK]]&lt;&gt;0,0,IF(Table13[[#This Row],[Phân loại]]="Bán hàng",Table13[[#This Row],[Tổng giá trị]],-Table13[[#This Row],[Tổng giá trị]]))</f>
        <v>1568965</v>
      </c>
      <c r="Q444" s="32">
        <f t="shared" si="59"/>
        <v>0</v>
      </c>
      <c r="R444" s="7">
        <f>Table13[[#This Row],[Số còn phải thu ĐK]]+Table13[[#This Row],[Giá Trị HD sau CK]]-Table13[[#This Row],[Số tiền đã thu]]</f>
        <v>1568965</v>
      </c>
      <c r="S444" s="6">
        <f>IF(Table13[[#This Row],[Ngày hóa đơn]]&lt;&gt;"",Table13[[#This Row],[Ngày hóa đơn]],IF(Table13[[#This Row],[Ngày hạch toán]]&lt;&gt;"",Table13[[#This Row],[Ngày hạch toán]],""))</f>
        <v>46056</v>
      </c>
      <c r="T444" s="7"/>
      <c r="U444" s="6">
        <f>IF(Table13[[#This Row],[Ngày tính CN]]="","",S444+T444)</f>
        <v>46056</v>
      </c>
      <c r="V444" s="32">
        <f ca="1">IF(Table13[[#This Row],[Hạn thanh toán]]="","",IF((U444-NOW())&lt;0,0,(U444-NOW())))</f>
        <v>0</v>
      </c>
      <c r="W444" s="32"/>
      <c r="X444" s="32">
        <f t="shared" ca="1" si="60"/>
        <v>238.35975370370579</v>
      </c>
      <c r="Y444" s="2" t="str">
        <f t="shared" ca="1" si="61"/>
        <v>Nợ quá hạn hơn 120 ngày có khả năng mất thanh toán</v>
      </c>
      <c r="Z444" s="42">
        <f t="shared" si="57"/>
        <v>46056</v>
      </c>
      <c r="AA444" s="42" t="str">
        <f t="shared" si="58"/>
        <v/>
      </c>
      <c r="AD444" s="2" t="str">
        <f>VLOOKUP($A444,MA_KH!$A:$Q,MA_KH!O$1,0)</f>
        <v>MEGA</v>
      </c>
      <c r="AE444" s="2" t="str">
        <f>VLOOKUP($A444,MA_KH!$A:$Q,MA_KH!P$1,0)</f>
        <v>CÔNG TY TNHH MM MEGA MARKET (VIỆT NAM)</v>
      </c>
      <c r="AG444" s="91" t="str">
        <f>Table13[[#This Row],[Số hóa đơn]]&amp;Table13[[#This Row],[Tổng giá trị]]</f>
        <v>000095111568965</v>
      </c>
    </row>
    <row r="445" spans="1:33" ht="25.5" customHeight="1" x14ac:dyDescent="0.2">
      <c r="A445" s="54" t="s">
        <v>16294</v>
      </c>
      <c r="B445" s="54" t="s">
        <v>259</v>
      </c>
      <c r="C445" s="55">
        <v>46056</v>
      </c>
      <c r="D445" s="54" t="s">
        <v>17280</v>
      </c>
      <c r="E445" s="55">
        <f>IFERROR(VLOOKUP(AG445,Sheet3!B:F,5,0),Table1[[#This Row],[Ngày hạch toán]])</f>
        <v>46056</v>
      </c>
      <c r="F445" s="54" t="s">
        <v>19171</v>
      </c>
      <c r="G445" s="54" t="s">
        <v>17281</v>
      </c>
      <c r="H445" s="56">
        <v>948650</v>
      </c>
      <c r="I445" s="63">
        <v>0</v>
      </c>
      <c r="J445" s="56">
        <v>75892</v>
      </c>
      <c r="K445" s="65">
        <v>1024542</v>
      </c>
      <c r="L445" s="64" t="s">
        <v>17236</v>
      </c>
      <c r="M445" s="6" t="str">
        <f>IFERROR(VLOOKUP(Table13[[#This Row],[Số hóa đơn]],'Chi tiết tt Mega gửi'!K:L,2,0),"")</f>
        <v/>
      </c>
      <c r="O445" s="32">
        <f>IF(Table13[[#This Row],[Phân loại]]="Tồn đầu kỳ",Table13[[#This Row],[Tổng giá trị]],0)</f>
        <v>0</v>
      </c>
      <c r="P445" s="7">
        <f>IF(Table13[[#This Row],[Số còn phải thu ĐK]]&lt;&gt;0,0,IF(Table13[[#This Row],[Phân loại]]="Bán hàng",Table13[[#This Row],[Tổng giá trị]],-Table13[[#This Row],[Tổng giá trị]]))</f>
        <v>1024542</v>
      </c>
      <c r="Q445" s="32">
        <f t="shared" si="59"/>
        <v>0</v>
      </c>
      <c r="R445" s="7">
        <f>Table13[[#This Row],[Số còn phải thu ĐK]]+Table13[[#This Row],[Giá Trị HD sau CK]]-Table13[[#This Row],[Số tiền đã thu]]</f>
        <v>1024542</v>
      </c>
      <c r="S445" s="6">
        <f>IF(Table13[[#This Row],[Ngày hóa đơn]]&lt;&gt;"",Table13[[#This Row],[Ngày hóa đơn]],IF(Table13[[#This Row],[Ngày hạch toán]]&lt;&gt;"",Table13[[#This Row],[Ngày hạch toán]],""))</f>
        <v>46056</v>
      </c>
      <c r="T445" s="7"/>
      <c r="U445" s="6">
        <f>IF(Table13[[#This Row],[Ngày tính CN]]="","",S445+T445)</f>
        <v>46056</v>
      </c>
      <c r="V445" s="32">
        <f ca="1">IF(Table13[[#This Row],[Hạn thanh toán]]="","",IF((U445-NOW())&lt;0,0,(U445-NOW())))</f>
        <v>0</v>
      </c>
      <c r="W445" s="32"/>
      <c r="X445" s="32">
        <f t="shared" ca="1" si="60"/>
        <v>238.35975370370579</v>
      </c>
      <c r="Y445" s="2" t="str">
        <f t="shared" ca="1" si="61"/>
        <v>Nợ quá hạn hơn 120 ngày có khả năng mất thanh toán</v>
      </c>
      <c r="Z445" s="42">
        <f t="shared" si="57"/>
        <v>46056</v>
      </c>
      <c r="AA445" s="42" t="str">
        <f t="shared" si="58"/>
        <v/>
      </c>
      <c r="AD445" s="2" t="str">
        <f>VLOOKUP($A445,MA_KH!$A:$Q,MA_KH!O$1,0)</f>
        <v>MEGA</v>
      </c>
      <c r="AE445" s="2" t="str">
        <f>VLOOKUP($A445,MA_KH!$A:$Q,MA_KH!P$1,0)</f>
        <v>CÔNG TY TNHH MM MEGA MARKET (VIỆT NAM)</v>
      </c>
      <c r="AG445" s="91" t="str">
        <f>Table13[[#This Row],[Số hóa đơn]]&amp;Table13[[#This Row],[Tổng giá trị]]</f>
        <v>000095121024542</v>
      </c>
    </row>
    <row r="446" spans="1:33" ht="25.5" customHeight="1" x14ac:dyDescent="0.2">
      <c r="A446" s="54" t="s">
        <v>16299</v>
      </c>
      <c r="B446" s="54" t="s">
        <v>190</v>
      </c>
      <c r="C446" s="55">
        <v>46056</v>
      </c>
      <c r="D446" s="54" t="s">
        <v>17282</v>
      </c>
      <c r="E446" s="55">
        <f>IFERROR(VLOOKUP(AG446,Sheet3!B:F,5,0),Table1[[#This Row],[Ngày hạch toán]])</f>
        <v>46056</v>
      </c>
      <c r="F446" s="54" t="s">
        <v>19172</v>
      </c>
      <c r="G446" s="54" t="s">
        <v>17283</v>
      </c>
      <c r="H446" s="56">
        <v>13734760</v>
      </c>
      <c r="I446" s="63">
        <v>0</v>
      </c>
      <c r="J446" s="56">
        <v>1098781</v>
      </c>
      <c r="K446" s="65">
        <v>14833541</v>
      </c>
      <c r="L446" s="64" t="s">
        <v>17236</v>
      </c>
      <c r="M446" s="6" t="str">
        <f>IFERROR(VLOOKUP(Table13[[#This Row],[Số hóa đơn]],'Chi tiết tt Mega gửi'!K:L,2,0),"")</f>
        <v/>
      </c>
      <c r="O446" s="32">
        <f>IF(Table13[[#This Row],[Phân loại]]="Tồn đầu kỳ",Table13[[#This Row],[Tổng giá trị]],0)</f>
        <v>0</v>
      </c>
      <c r="P446" s="7">
        <f>IF(Table13[[#This Row],[Số còn phải thu ĐK]]&lt;&gt;0,0,IF(Table13[[#This Row],[Phân loại]]="Bán hàng",Table13[[#This Row],[Tổng giá trị]],-Table13[[#This Row],[Tổng giá trị]]))</f>
        <v>14833541</v>
      </c>
      <c r="Q446" s="32">
        <f t="shared" si="59"/>
        <v>0</v>
      </c>
      <c r="R446" s="7">
        <f>Table13[[#This Row],[Số còn phải thu ĐK]]+Table13[[#This Row],[Giá Trị HD sau CK]]-Table13[[#This Row],[Số tiền đã thu]]</f>
        <v>14833541</v>
      </c>
      <c r="S446" s="6">
        <f>IF(Table13[[#This Row],[Ngày hóa đơn]]&lt;&gt;"",Table13[[#This Row],[Ngày hóa đơn]],IF(Table13[[#This Row],[Ngày hạch toán]]&lt;&gt;"",Table13[[#This Row],[Ngày hạch toán]],""))</f>
        <v>46056</v>
      </c>
      <c r="T446" s="7"/>
      <c r="U446" s="6">
        <f>IF(Table13[[#This Row],[Ngày tính CN]]="","",S446+T446)</f>
        <v>46056</v>
      </c>
      <c r="V446" s="32">
        <f ca="1">IF(Table13[[#This Row],[Hạn thanh toán]]="","",IF((U446-NOW())&lt;0,0,(U446-NOW())))</f>
        <v>0</v>
      </c>
      <c r="W446" s="32"/>
      <c r="X446" s="32">
        <f t="shared" ca="1" si="60"/>
        <v>238.35975370370579</v>
      </c>
      <c r="Y446" s="2" t="str">
        <f t="shared" ca="1" si="61"/>
        <v>Nợ quá hạn hơn 120 ngày có khả năng mất thanh toán</v>
      </c>
      <c r="Z446" s="42">
        <f t="shared" si="57"/>
        <v>46056</v>
      </c>
      <c r="AA446" s="42" t="str">
        <f t="shared" si="58"/>
        <v/>
      </c>
      <c r="AD446" s="2" t="str">
        <f>VLOOKUP($A446,MA_KH!$A:$Q,MA_KH!O$1,0)</f>
        <v>MEGA</v>
      </c>
      <c r="AE446" s="2" t="str">
        <f>VLOOKUP($A446,MA_KH!$A:$Q,MA_KH!P$1,0)</f>
        <v>CÔNG TY TNHH MM MEGA MARKET (VIỆT NAM)</v>
      </c>
      <c r="AG446" s="91" t="str">
        <f>Table13[[#This Row],[Số hóa đơn]]&amp;Table13[[#This Row],[Tổng giá trị]]</f>
        <v>0000951314833541</v>
      </c>
    </row>
    <row r="447" spans="1:33" ht="25.5" customHeight="1" x14ac:dyDescent="0.2">
      <c r="A447" s="54" t="s">
        <v>16299</v>
      </c>
      <c r="B447" s="54" t="s">
        <v>190</v>
      </c>
      <c r="C447" s="55">
        <v>46056</v>
      </c>
      <c r="D447" s="54" t="s">
        <v>17284</v>
      </c>
      <c r="E447" s="55">
        <f>IFERROR(VLOOKUP(AG447,Sheet3!B:F,5,0),Table1[[#This Row],[Ngày hạch toán]])</f>
        <v>46056</v>
      </c>
      <c r="F447" s="54" t="s">
        <v>19173</v>
      </c>
      <c r="G447" s="54" t="s">
        <v>17285</v>
      </c>
      <c r="H447" s="56">
        <v>14072150</v>
      </c>
      <c r="I447" s="63">
        <v>0</v>
      </c>
      <c r="J447" s="56">
        <v>1125772</v>
      </c>
      <c r="K447" s="65">
        <v>15197922</v>
      </c>
      <c r="L447" s="64" t="s">
        <v>17236</v>
      </c>
      <c r="M447" s="6" t="str">
        <f>IFERROR(VLOOKUP(Table13[[#This Row],[Số hóa đơn]],'Chi tiết tt Mega gửi'!K:L,2,0),"")</f>
        <v/>
      </c>
      <c r="O447" s="32">
        <f>IF(Table13[[#This Row],[Phân loại]]="Tồn đầu kỳ",Table13[[#This Row],[Tổng giá trị]],0)</f>
        <v>0</v>
      </c>
      <c r="P447" s="7">
        <f>IF(Table13[[#This Row],[Số còn phải thu ĐK]]&lt;&gt;0,0,IF(Table13[[#This Row],[Phân loại]]="Bán hàng",Table13[[#This Row],[Tổng giá trị]],-Table13[[#This Row],[Tổng giá trị]]))</f>
        <v>15197922</v>
      </c>
      <c r="Q447" s="32">
        <f t="shared" si="59"/>
        <v>0</v>
      </c>
      <c r="R447" s="7">
        <f>Table13[[#This Row],[Số còn phải thu ĐK]]+Table13[[#This Row],[Giá Trị HD sau CK]]-Table13[[#This Row],[Số tiền đã thu]]</f>
        <v>15197922</v>
      </c>
      <c r="S447" s="6">
        <f>IF(Table13[[#This Row],[Ngày hóa đơn]]&lt;&gt;"",Table13[[#This Row],[Ngày hóa đơn]],IF(Table13[[#This Row],[Ngày hạch toán]]&lt;&gt;"",Table13[[#This Row],[Ngày hạch toán]],""))</f>
        <v>46056</v>
      </c>
      <c r="T447" s="7"/>
      <c r="U447" s="6">
        <f>IF(Table13[[#This Row],[Ngày tính CN]]="","",S447+T447)</f>
        <v>46056</v>
      </c>
      <c r="V447" s="32">
        <f ca="1">IF(Table13[[#This Row],[Hạn thanh toán]]="","",IF((U447-NOW())&lt;0,0,(U447-NOW())))</f>
        <v>0</v>
      </c>
      <c r="W447" s="32"/>
      <c r="X447" s="32">
        <f t="shared" ca="1" si="60"/>
        <v>238.35975370370579</v>
      </c>
      <c r="Y447" s="2" t="str">
        <f t="shared" ca="1" si="61"/>
        <v>Nợ quá hạn hơn 120 ngày có khả năng mất thanh toán</v>
      </c>
      <c r="Z447" s="42">
        <f t="shared" si="57"/>
        <v>46056</v>
      </c>
      <c r="AA447" s="42" t="str">
        <f t="shared" si="58"/>
        <v/>
      </c>
      <c r="AD447" s="2" t="str">
        <f>VLOOKUP($A447,MA_KH!$A:$Q,MA_KH!O$1,0)</f>
        <v>MEGA</v>
      </c>
      <c r="AE447" s="2" t="str">
        <f>VLOOKUP($A447,MA_KH!$A:$Q,MA_KH!P$1,0)</f>
        <v>CÔNG TY TNHH MM MEGA MARKET (VIỆT NAM)</v>
      </c>
      <c r="AG447" s="91" t="str">
        <f>Table13[[#This Row],[Số hóa đơn]]&amp;Table13[[#This Row],[Tổng giá trị]]</f>
        <v>0000951415197922</v>
      </c>
    </row>
    <row r="448" spans="1:33" ht="25.5" customHeight="1" x14ac:dyDescent="0.2">
      <c r="A448" s="54" t="s">
        <v>16303</v>
      </c>
      <c r="B448" s="54" t="s">
        <v>102</v>
      </c>
      <c r="C448" s="55">
        <v>46056</v>
      </c>
      <c r="D448" s="54" t="s">
        <v>17286</v>
      </c>
      <c r="E448" s="55">
        <f>IFERROR(VLOOKUP(AG448,Sheet3!B:F,5,0),Table1[[#This Row],[Ngày hạch toán]])</f>
        <v>46056</v>
      </c>
      <c r="F448" s="54" t="s">
        <v>19174</v>
      </c>
      <c r="G448" s="54" t="s">
        <v>17287</v>
      </c>
      <c r="H448" s="56">
        <v>3763080</v>
      </c>
      <c r="I448" s="63">
        <v>0</v>
      </c>
      <c r="J448" s="56">
        <v>301046</v>
      </c>
      <c r="K448" s="65">
        <v>4064126</v>
      </c>
      <c r="L448" s="64" t="s">
        <v>17236</v>
      </c>
      <c r="M448" s="6" t="str">
        <f>IFERROR(VLOOKUP(Table13[[#This Row],[Số hóa đơn]],'Chi tiết tt Mega gửi'!K:L,2,0),"")</f>
        <v/>
      </c>
      <c r="O448" s="32">
        <f>IF(Table13[[#This Row],[Phân loại]]="Tồn đầu kỳ",Table13[[#This Row],[Tổng giá trị]],0)</f>
        <v>0</v>
      </c>
      <c r="P448" s="7">
        <f>IF(Table13[[#This Row],[Số còn phải thu ĐK]]&lt;&gt;0,0,IF(Table13[[#This Row],[Phân loại]]="Bán hàng",Table13[[#This Row],[Tổng giá trị]],-Table13[[#This Row],[Tổng giá trị]]))</f>
        <v>4064126</v>
      </c>
      <c r="Q448" s="32">
        <f t="shared" si="59"/>
        <v>0</v>
      </c>
      <c r="R448" s="7">
        <f>Table13[[#This Row],[Số còn phải thu ĐK]]+Table13[[#This Row],[Giá Trị HD sau CK]]-Table13[[#This Row],[Số tiền đã thu]]</f>
        <v>4064126</v>
      </c>
      <c r="S448" s="6">
        <f>IF(Table13[[#This Row],[Ngày hóa đơn]]&lt;&gt;"",Table13[[#This Row],[Ngày hóa đơn]],IF(Table13[[#This Row],[Ngày hạch toán]]&lt;&gt;"",Table13[[#This Row],[Ngày hạch toán]],""))</f>
        <v>46056</v>
      </c>
      <c r="T448" s="7"/>
      <c r="U448" s="6">
        <f>IF(Table13[[#This Row],[Ngày tính CN]]="","",S448+T448)</f>
        <v>46056</v>
      </c>
      <c r="V448" s="32">
        <f ca="1">IF(Table13[[#This Row],[Hạn thanh toán]]="","",IF((U448-NOW())&lt;0,0,(U448-NOW())))</f>
        <v>0</v>
      </c>
      <c r="W448" s="32"/>
      <c r="X448" s="32">
        <f t="shared" ca="1" si="60"/>
        <v>238.35975370370579</v>
      </c>
      <c r="Y448" s="2" t="str">
        <f t="shared" ca="1" si="61"/>
        <v>Nợ quá hạn hơn 120 ngày có khả năng mất thanh toán</v>
      </c>
      <c r="Z448" s="42">
        <f t="shared" si="57"/>
        <v>46056</v>
      </c>
      <c r="AA448" s="42" t="str">
        <f t="shared" si="58"/>
        <v/>
      </c>
      <c r="AD448" s="2" t="str">
        <f>VLOOKUP($A448,MA_KH!$A:$Q,MA_KH!O$1,0)</f>
        <v>MEGA</v>
      </c>
      <c r="AE448" s="2" t="str">
        <f>VLOOKUP($A448,MA_KH!$A:$Q,MA_KH!P$1,0)</f>
        <v>CÔNG TY TNHH MM MEGA MARKET (VIỆT NAM)</v>
      </c>
      <c r="AG448" s="91" t="str">
        <f>Table13[[#This Row],[Số hóa đơn]]&amp;Table13[[#This Row],[Tổng giá trị]]</f>
        <v>000095654064126</v>
      </c>
    </row>
    <row r="449" spans="1:33" ht="25.5" customHeight="1" x14ac:dyDescent="0.2">
      <c r="A449" s="54" t="s">
        <v>16299</v>
      </c>
      <c r="B449" s="54" t="s">
        <v>190</v>
      </c>
      <c r="C449" s="55">
        <v>46057</v>
      </c>
      <c r="D449" s="54" t="s">
        <v>17288</v>
      </c>
      <c r="E449" s="55">
        <f>IFERROR(VLOOKUP(AG449,Sheet3!B:F,5,0),Table1[[#This Row],[Ngày hạch toán]])</f>
        <v>46057</v>
      </c>
      <c r="F449" s="54" t="s">
        <v>19175</v>
      </c>
      <c r="G449" s="54" t="s">
        <v>17289</v>
      </c>
      <c r="H449" s="56">
        <v>948650</v>
      </c>
      <c r="I449" s="63">
        <v>0</v>
      </c>
      <c r="J449" s="56">
        <v>75892</v>
      </c>
      <c r="K449" s="65">
        <v>1024542</v>
      </c>
      <c r="L449" s="64" t="s">
        <v>17236</v>
      </c>
      <c r="M449" s="6" t="str">
        <f>IFERROR(VLOOKUP(Table13[[#This Row],[Số hóa đơn]],'Chi tiết tt Mega gửi'!K:L,2,0),"")</f>
        <v/>
      </c>
      <c r="O449" s="32">
        <f>IF(Table13[[#This Row],[Phân loại]]="Tồn đầu kỳ",Table13[[#This Row],[Tổng giá trị]],0)</f>
        <v>0</v>
      </c>
      <c r="P449" s="7">
        <f>IF(Table13[[#This Row],[Số còn phải thu ĐK]]&lt;&gt;0,0,IF(Table13[[#This Row],[Phân loại]]="Bán hàng",Table13[[#This Row],[Tổng giá trị]],-Table13[[#This Row],[Tổng giá trị]]))</f>
        <v>1024542</v>
      </c>
      <c r="Q449" s="32">
        <f t="shared" si="59"/>
        <v>0</v>
      </c>
      <c r="R449" s="7">
        <f>Table13[[#This Row],[Số còn phải thu ĐK]]+Table13[[#This Row],[Giá Trị HD sau CK]]-Table13[[#This Row],[Số tiền đã thu]]</f>
        <v>1024542</v>
      </c>
      <c r="S449" s="6">
        <f>IF(Table13[[#This Row],[Ngày hóa đơn]]&lt;&gt;"",Table13[[#This Row],[Ngày hóa đơn]],IF(Table13[[#This Row],[Ngày hạch toán]]&lt;&gt;"",Table13[[#This Row],[Ngày hạch toán]],""))</f>
        <v>46057</v>
      </c>
      <c r="T449" s="7"/>
      <c r="U449" s="6">
        <f>IF(Table13[[#This Row],[Ngày tính CN]]="","",S449+T449)</f>
        <v>46057</v>
      </c>
      <c r="V449" s="32">
        <f ca="1">IF(Table13[[#This Row],[Hạn thanh toán]]="","",IF((U449-NOW())&lt;0,0,(U449-NOW())))</f>
        <v>0</v>
      </c>
      <c r="W449" s="32"/>
      <c r="X449" s="32">
        <f t="shared" ca="1" si="60"/>
        <v>237.35975370370579</v>
      </c>
      <c r="Y449" s="2" t="str">
        <f t="shared" ca="1" si="61"/>
        <v>Nợ quá hạn hơn 120 ngày có khả năng mất thanh toán</v>
      </c>
      <c r="Z449" s="42">
        <f t="shared" si="57"/>
        <v>46057</v>
      </c>
      <c r="AA449" s="42" t="str">
        <f t="shared" si="58"/>
        <v/>
      </c>
      <c r="AD449" s="2" t="str">
        <f>VLOOKUP($A449,MA_KH!$A:$Q,MA_KH!O$1,0)</f>
        <v>MEGA</v>
      </c>
      <c r="AE449" s="2" t="str">
        <f>VLOOKUP($A449,MA_KH!$A:$Q,MA_KH!P$1,0)</f>
        <v>CÔNG TY TNHH MM MEGA MARKET (VIỆT NAM)</v>
      </c>
      <c r="AG449" s="91" t="str">
        <f>Table13[[#This Row],[Số hóa đơn]]&amp;Table13[[#This Row],[Tổng giá trị]]</f>
        <v>000120521024542</v>
      </c>
    </row>
    <row r="450" spans="1:33" ht="25.5" customHeight="1" x14ac:dyDescent="0.2">
      <c r="A450" s="54" t="s">
        <v>16294</v>
      </c>
      <c r="B450" s="54" t="s">
        <v>259</v>
      </c>
      <c r="C450" s="55">
        <v>46058</v>
      </c>
      <c r="D450" s="54" t="s">
        <v>17290</v>
      </c>
      <c r="E450" s="55">
        <f>IFERROR(VLOOKUP(AG450,Sheet3!B:F,5,0),Table1[[#This Row],[Ngày hạch toán]])</f>
        <v>46057</v>
      </c>
      <c r="F450" s="54" t="s">
        <v>19176</v>
      </c>
      <c r="G450" s="54" t="s">
        <v>17291</v>
      </c>
      <c r="H450" s="56">
        <v>474325</v>
      </c>
      <c r="I450" s="63">
        <v>0</v>
      </c>
      <c r="J450" s="56">
        <v>37946</v>
      </c>
      <c r="K450" s="65">
        <v>512271</v>
      </c>
      <c r="L450" s="64" t="s">
        <v>17236</v>
      </c>
      <c r="M450" s="6" t="str">
        <f>IFERROR(VLOOKUP(Table13[[#This Row],[Số hóa đơn]],'Chi tiết tt Mega gửi'!K:L,2,0),"")</f>
        <v/>
      </c>
      <c r="O450" s="32">
        <f>IF(Table13[[#This Row],[Phân loại]]="Tồn đầu kỳ",Table13[[#This Row],[Tổng giá trị]],0)</f>
        <v>0</v>
      </c>
      <c r="P450" s="7">
        <f>IF(Table13[[#This Row],[Số còn phải thu ĐK]]&lt;&gt;0,0,IF(Table13[[#This Row],[Phân loại]]="Bán hàng",Table13[[#This Row],[Tổng giá trị]],-Table13[[#This Row],[Tổng giá trị]]))</f>
        <v>512271</v>
      </c>
      <c r="Q450" s="32">
        <f t="shared" si="59"/>
        <v>0</v>
      </c>
      <c r="R450" s="7">
        <f>Table13[[#This Row],[Số còn phải thu ĐK]]+Table13[[#This Row],[Giá Trị HD sau CK]]-Table13[[#This Row],[Số tiền đã thu]]</f>
        <v>512271</v>
      </c>
      <c r="S450" s="6">
        <f>IF(Table13[[#This Row],[Ngày hóa đơn]]&lt;&gt;"",Table13[[#This Row],[Ngày hóa đơn]],IF(Table13[[#This Row],[Ngày hạch toán]]&lt;&gt;"",Table13[[#This Row],[Ngày hạch toán]],""))</f>
        <v>46057</v>
      </c>
      <c r="T450" s="7"/>
      <c r="U450" s="6">
        <f>IF(Table13[[#This Row],[Ngày tính CN]]="","",S450+T450)</f>
        <v>46057</v>
      </c>
      <c r="V450" s="32">
        <f ca="1">IF(Table13[[#This Row],[Hạn thanh toán]]="","",IF((U450-NOW())&lt;0,0,(U450-NOW())))</f>
        <v>0</v>
      </c>
      <c r="W450" s="32"/>
      <c r="X450" s="32">
        <f t="shared" ca="1" si="60"/>
        <v>237.35975370370579</v>
      </c>
      <c r="Y450" s="2" t="str">
        <f t="shared" ca="1" si="61"/>
        <v>Nợ quá hạn hơn 120 ngày có khả năng mất thanh toán</v>
      </c>
      <c r="Z450" s="42">
        <f t="shared" si="57"/>
        <v>46057</v>
      </c>
      <c r="AA450" s="42" t="str">
        <f t="shared" si="58"/>
        <v/>
      </c>
      <c r="AD450" s="2" t="str">
        <f>VLOOKUP($A450,MA_KH!$A:$Q,MA_KH!O$1,0)</f>
        <v>MEGA</v>
      </c>
      <c r="AE450" s="2" t="str">
        <f>VLOOKUP($A450,MA_KH!$A:$Q,MA_KH!P$1,0)</f>
        <v>CÔNG TY TNHH MM MEGA MARKET (VIỆT NAM)</v>
      </c>
      <c r="AG450" s="91" t="str">
        <f>Table13[[#This Row],[Số hóa đơn]]&amp;Table13[[#This Row],[Tổng giá trị]]</f>
        <v>00012051512271</v>
      </c>
    </row>
    <row r="451" spans="1:33" ht="25.5" customHeight="1" x14ac:dyDescent="0.2">
      <c r="A451" s="54" t="s">
        <v>16288</v>
      </c>
      <c r="B451" s="54" t="s">
        <v>294</v>
      </c>
      <c r="C451" s="55">
        <v>46058</v>
      </c>
      <c r="D451" s="54" t="s">
        <v>17292</v>
      </c>
      <c r="E451" s="55">
        <f>IFERROR(VLOOKUP(AG451,Sheet3!B:F,5,0),Table1[[#This Row],[Ngày hạch toán]])</f>
        <v>46058</v>
      </c>
      <c r="F451" s="54" t="s">
        <v>19177</v>
      </c>
      <c r="G451" s="54" t="s">
        <v>17293</v>
      </c>
      <c r="H451" s="56">
        <v>4290365</v>
      </c>
      <c r="I451" s="63">
        <v>0</v>
      </c>
      <c r="J451" s="56">
        <v>343229</v>
      </c>
      <c r="K451" s="65">
        <v>4633594</v>
      </c>
      <c r="L451" s="64" t="s">
        <v>17236</v>
      </c>
      <c r="M451" s="6" t="str">
        <f>IFERROR(VLOOKUP(Table13[[#This Row],[Số hóa đơn]],'Chi tiết tt Mega gửi'!K:L,2,0),"")</f>
        <v/>
      </c>
      <c r="O451" s="32">
        <f>IF(Table13[[#This Row],[Phân loại]]="Tồn đầu kỳ",Table13[[#This Row],[Tổng giá trị]],0)</f>
        <v>0</v>
      </c>
      <c r="P451" s="7">
        <f>IF(Table13[[#This Row],[Số còn phải thu ĐK]]&lt;&gt;0,0,IF(Table13[[#This Row],[Phân loại]]="Bán hàng",Table13[[#This Row],[Tổng giá trị]],-Table13[[#This Row],[Tổng giá trị]]))</f>
        <v>4633594</v>
      </c>
      <c r="Q451" s="32">
        <f t="shared" si="59"/>
        <v>0</v>
      </c>
      <c r="R451" s="7">
        <f>Table13[[#This Row],[Số còn phải thu ĐK]]+Table13[[#This Row],[Giá Trị HD sau CK]]-Table13[[#This Row],[Số tiền đã thu]]</f>
        <v>4633594</v>
      </c>
      <c r="S451" s="6">
        <f>IF(Table13[[#This Row],[Ngày hóa đơn]]&lt;&gt;"",Table13[[#This Row],[Ngày hóa đơn]],IF(Table13[[#This Row],[Ngày hạch toán]]&lt;&gt;"",Table13[[#This Row],[Ngày hạch toán]],""))</f>
        <v>46058</v>
      </c>
      <c r="T451" s="7"/>
      <c r="U451" s="6">
        <f>IF(Table13[[#This Row],[Ngày tính CN]]="","",S451+T451)</f>
        <v>46058</v>
      </c>
      <c r="V451" s="32">
        <f ca="1">IF(Table13[[#This Row],[Hạn thanh toán]]="","",IF((U451-NOW())&lt;0,0,(U451-NOW())))</f>
        <v>0</v>
      </c>
      <c r="W451" s="32"/>
      <c r="X451" s="32">
        <f t="shared" ca="1" si="60"/>
        <v>236.35975370370579</v>
      </c>
      <c r="Y451" s="2" t="str">
        <f t="shared" ca="1" si="61"/>
        <v>Nợ quá hạn hơn 120 ngày có khả năng mất thanh toán</v>
      </c>
      <c r="Z451" s="42">
        <f t="shared" si="57"/>
        <v>46058</v>
      </c>
      <c r="AA451" s="42" t="str">
        <f t="shared" si="58"/>
        <v/>
      </c>
      <c r="AD451" s="2" t="str">
        <f>VLOOKUP($A451,MA_KH!$A:$Q,MA_KH!O$1,0)</f>
        <v>MEGA</v>
      </c>
      <c r="AE451" s="2" t="str">
        <f>VLOOKUP($A451,MA_KH!$A:$Q,MA_KH!P$1,0)</f>
        <v>CÔNG TY TNHH MM MEGA MARKET (VIỆT NAM)</v>
      </c>
      <c r="AG451" s="91" t="str">
        <f>Table13[[#This Row],[Số hóa đơn]]&amp;Table13[[#This Row],[Tổng giá trị]]</f>
        <v>000120534633594</v>
      </c>
    </row>
    <row r="452" spans="1:33" ht="25.5" customHeight="1" x14ac:dyDescent="0.2">
      <c r="A452" s="54" t="s">
        <v>16288</v>
      </c>
      <c r="B452" s="54" t="s">
        <v>294</v>
      </c>
      <c r="C452" s="55">
        <v>46058</v>
      </c>
      <c r="D452" s="54" t="s">
        <v>17294</v>
      </c>
      <c r="E452" s="55">
        <f>IFERROR(VLOOKUP(AG452,Sheet3!B:F,5,0),Table1[[#This Row],[Ngày hạch toán]])</f>
        <v>46058</v>
      </c>
      <c r="F452" s="54" t="s">
        <v>19178</v>
      </c>
      <c r="G452" s="54" t="s">
        <v>17295</v>
      </c>
      <c r="H452" s="56">
        <v>6901220</v>
      </c>
      <c r="I452" s="63">
        <v>0</v>
      </c>
      <c r="J452" s="56">
        <v>552098</v>
      </c>
      <c r="K452" s="65">
        <v>7453318</v>
      </c>
      <c r="L452" s="64" t="s">
        <v>17236</v>
      </c>
      <c r="M452" s="6" t="str">
        <f>IFERROR(VLOOKUP(Table13[[#This Row],[Số hóa đơn]],'Chi tiết tt Mega gửi'!K:L,2,0),"")</f>
        <v/>
      </c>
      <c r="O452" s="32">
        <f>IF(Table13[[#This Row],[Phân loại]]="Tồn đầu kỳ",Table13[[#This Row],[Tổng giá trị]],0)</f>
        <v>0</v>
      </c>
      <c r="P452" s="7">
        <f>IF(Table13[[#This Row],[Số còn phải thu ĐK]]&lt;&gt;0,0,IF(Table13[[#This Row],[Phân loại]]="Bán hàng",Table13[[#This Row],[Tổng giá trị]],-Table13[[#This Row],[Tổng giá trị]]))</f>
        <v>7453318</v>
      </c>
      <c r="Q452" s="32">
        <f t="shared" si="59"/>
        <v>0</v>
      </c>
      <c r="R452" s="7">
        <f>Table13[[#This Row],[Số còn phải thu ĐK]]+Table13[[#This Row],[Giá Trị HD sau CK]]-Table13[[#This Row],[Số tiền đã thu]]</f>
        <v>7453318</v>
      </c>
      <c r="S452" s="6">
        <f>IF(Table13[[#This Row],[Ngày hóa đơn]]&lt;&gt;"",Table13[[#This Row],[Ngày hóa đơn]],IF(Table13[[#This Row],[Ngày hạch toán]]&lt;&gt;"",Table13[[#This Row],[Ngày hạch toán]],""))</f>
        <v>46058</v>
      </c>
      <c r="T452" s="7"/>
      <c r="U452" s="6">
        <f>IF(Table13[[#This Row],[Ngày tính CN]]="","",S452+T452)</f>
        <v>46058</v>
      </c>
      <c r="V452" s="32">
        <f ca="1">IF(Table13[[#This Row],[Hạn thanh toán]]="","",IF((U452-NOW())&lt;0,0,(U452-NOW())))</f>
        <v>0</v>
      </c>
      <c r="W452" s="32"/>
      <c r="X452" s="32">
        <f t="shared" ca="1" si="60"/>
        <v>236.35975370370579</v>
      </c>
      <c r="Y452" s="2" t="str">
        <f t="shared" ca="1" si="61"/>
        <v>Nợ quá hạn hơn 120 ngày có khả năng mất thanh toán</v>
      </c>
      <c r="Z452" s="42">
        <f t="shared" ref="Z452:Z515" si="62">IF(S452="","",S452)</f>
        <v>46058</v>
      </c>
      <c r="AA452" s="42" t="str">
        <f t="shared" ref="AA452:AA515" si="63">IF(M452="","",M452)</f>
        <v/>
      </c>
      <c r="AD452" s="2" t="str">
        <f>VLOOKUP($A452,MA_KH!$A:$Q,MA_KH!O$1,0)</f>
        <v>MEGA</v>
      </c>
      <c r="AE452" s="2" t="str">
        <f>VLOOKUP($A452,MA_KH!$A:$Q,MA_KH!P$1,0)</f>
        <v>CÔNG TY TNHH MM MEGA MARKET (VIỆT NAM)</v>
      </c>
      <c r="AG452" s="91" t="str">
        <f>Table13[[#This Row],[Số hóa đơn]]&amp;Table13[[#This Row],[Tổng giá trị]]</f>
        <v>000120547453318</v>
      </c>
    </row>
    <row r="453" spans="1:33" ht="25.5" customHeight="1" x14ac:dyDescent="0.2">
      <c r="A453" s="54" t="s">
        <v>16308</v>
      </c>
      <c r="B453" s="54" t="s">
        <v>194</v>
      </c>
      <c r="C453" s="55">
        <v>46058</v>
      </c>
      <c r="D453" s="54" t="s">
        <v>17296</v>
      </c>
      <c r="E453" s="55">
        <f>IFERROR(VLOOKUP(AG453,Sheet3!B:F,5,0),Table1[[#This Row],[Ngày hạch toán]])</f>
        <v>46058</v>
      </c>
      <c r="F453" s="54" t="s">
        <v>19179</v>
      </c>
      <c r="G453" s="54" t="s">
        <v>17297</v>
      </c>
      <c r="H453" s="56">
        <v>13375220</v>
      </c>
      <c r="I453" s="63">
        <v>0</v>
      </c>
      <c r="J453" s="56">
        <v>1070018</v>
      </c>
      <c r="K453" s="65">
        <v>14445238</v>
      </c>
      <c r="L453" s="64" t="s">
        <v>17236</v>
      </c>
      <c r="M453" s="6" t="str">
        <f>IFERROR(VLOOKUP(Table13[[#This Row],[Số hóa đơn]],'Chi tiết tt Mega gửi'!K:L,2,0),"")</f>
        <v/>
      </c>
      <c r="O453" s="32">
        <f>IF(Table13[[#This Row],[Phân loại]]="Tồn đầu kỳ",Table13[[#This Row],[Tổng giá trị]],0)</f>
        <v>0</v>
      </c>
      <c r="P453" s="7">
        <f>IF(Table13[[#This Row],[Số còn phải thu ĐK]]&lt;&gt;0,0,IF(Table13[[#This Row],[Phân loại]]="Bán hàng",Table13[[#This Row],[Tổng giá trị]],-Table13[[#This Row],[Tổng giá trị]]))</f>
        <v>14445238</v>
      </c>
      <c r="Q453" s="32">
        <f t="shared" si="59"/>
        <v>0</v>
      </c>
      <c r="R453" s="7">
        <f>Table13[[#This Row],[Số còn phải thu ĐK]]+Table13[[#This Row],[Giá Trị HD sau CK]]-Table13[[#This Row],[Số tiền đã thu]]</f>
        <v>14445238</v>
      </c>
      <c r="S453" s="6">
        <f>IF(Table13[[#This Row],[Ngày hóa đơn]]&lt;&gt;"",Table13[[#This Row],[Ngày hóa đơn]],IF(Table13[[#This Row],[Ngày hạch toán]]&lt;&gt;"",Table13[[#This Row],[Ngày hạch toán]],""))</f>
        <v>46058</v>
      </c>
      <c r="T453" s="7"/>
      <c r="U453" s="6">
        <f>IF(Table13[[#This Row],[Ngày tính CN]]="","",S453+T453)</f>
        <v>46058</v>
      </c>
      <c r="V453" s="32">
        <f ca="1">IF(Table13[[#This Row],[Hạn thanh toán]]="","",IF((U453-NOW())&lt;0,0,(U453-NOW())))</f>
        <v>0</v>
      </c>
      <c r="W453" s="32"/>
      <c r="X453" s="32">
        <f t="shared" ca="1" si="60"/>
        <v>236.35975370370579</v>
      </c>
      <c r="Y453" s="2" t="str">
        <f t="shared" ca="1" si="61"/>
        <v>Nợ quá hạn hơn 120 ngày có khả năng mất thanh toán</v>
      </c>
      <c r="Z453" s="42">
        <f t="shared" si="62"/>
        <v>46058</v>
      </c>
      <c r="AA453" s="42" t="str">
        <f t="shared" si="63"/>
        <v/>
      </c>
      <c r="AD453" s="2" t="str">
        <f>VLOOKUP($A453,MA_KH!$A:$Q,MA_KH!O$1,0)</f>
        <v>MEGA</v>
      </c>
      <c r="AE453" s="2" t="str">
        <f>VLOOKUP($A453,MA_KH!$A:$Q,MA_KH!P$1,0)</f>
        <v>CÔNG TY TNHH MM MEGA MARKET (VIỆT NAM)</v>
      </c>
      <c r="AG453" s="91" t="str">
        <f>Table13[[#This Row],[Số hóa đơn]]&amp;Table13[[#This Row],[Tổng giá trị]]</f>
        <v>0001205514445238</v>
      </c>
    </row>
    <row r="454" spans="1:33" ht="25.5" customHeight="1" x14ac:dyDescent="0.2">
      <c r="A454" s="54" t="s">
        <v>16290</v>
      </c>
      <c r="B454" s="54" t="s">
        <v>192</v>
      </c>
      <c r="C454" s="55">
        <v>46058</v>
      </c>
      <c r="D454" s="54" t="s">
        <v>17298</v>
      </c>
      <c r="E454" s="55">
        <f>IFERROR(VLOOKUP(AG454,Sheet3!B:F,5,0),Table1[[#This Row],[Ngày hạch toán]])</f>
        <v>46058</v>
      </c>
      <c r="F454" s="54" t="s">
        <v>19180</v>
      </c>
      <c r="G454" s="54" t="s">
        <v>17299</v>
      </c>
      <c r="H454" s="56">
        <v>33606445</v>
      </c>
      <c r="I454" s="63">
        <v>0</v>
      </c>
      <c r="J454" s="56">
        <v>2688516</v>
      </c>
      <c r="K454" s="65">
        <v>36294961</v>
      </c>
      <c r="L454" s="64" t="s">
        <v>17236</v>
      </c>
      <c r="M454" s="6" t="str">
        <f>IFERROR(VLOOKUP(Table13[[#This Row],[Số hóa đơn]],'Chi tiết tt Mega gửi'!K:L,2,0),"")</f>
        <v/>
      </c>
      <c r="O454" s="32">
        <f>IF(Table13[[#This Row],[Phân loại]]="Tồn đầu kỳ",Table13[[#This Row],[Tổng giá trị]],0)</f>
        <v>0</v>
      </c>
      <c r="P454" s="7">
        <f>IF(Table13[[#This Row],[Số còn phải thu ĐK]]&lt;&gt;0,0,IF(Table13[[#This Row],[Phân loại]]="Bán hàng",Table13[[#This Row],[Tổng giá trị]],-Table13[[#This Row],[Tổng giá trị]]))</f>
        <v>36294961</v>
      </c>
      <c r="Q454" s="32">
        <f t="shared" si="59"/>
        <v>0</v>
      </c>
      <c r="R454" s="7">
        <f>Table13[[#This Row],[Số còn phải thu ĐK]]+Table13[[#This Row],[Giá Trị HD sau CK]]-Table13[[#This Row],[Số tiền đã thu]]</f>
        <v>36294961</v>
      </c>
      <c r="S454" s="6">
        <f>IF(Table13[[#This Row],[Ngày hóa đơn]]&lt;&gt;"",Table13[[#This Row],[Ngày hóa đơn]],IF(Table13[[#This Row],[Ngày hạch toán]]&lt;&gt;"",Table13[[#This Row],[Ngày hạch toán]],""))</f>
        <v>46058</v>
      </c>
      <c r="T454" s="7"/>
      <c r="U454" s="6">
        <f>IF(Table13[[#This Row],[Ngày tính CN]]="","",S454+T454)</f>
        <v>46058</v>
      </c>
      <c r="V454" s="32">
        <f ca="1">IF(Table13[[#This Row],[Hạn thanh toán]]="","",IF((U454-NOW())&lt;0,0,(U454-NOW())))</f>
        <v>0</v>
      </c>
      <c r="W454" s="32"/>
      <c r="X454" s="32">
        <f t="shared" ca="1" si="60"/>
        <v>236.35975370370579</v>
      </c>
      <c r="Y454" s="2" t="str">
        <f t="shared" ca="1" si="61"/>
        <v>Nợ quá hạn hơn 120 ngày có khả năng mất thanh toán</v>
      </c>
      <c r="Z454" s="42">
        <f t="shared" si="62"/>
        <v>46058</v>
      </c>
      <c r="AA454" s="42" t="str">
        <f t="shared" si="63"/>
        <v/>
      </c>
      <c r="AD454" s="2" t="str">
        <f>VLOOKUP($A454,MA_KH!$A:$Q,MA_KH!O$1,0)</f>
        <v>MEGA</v>
      </c>
      <c r="AE454" s="2" t="str">
        <f>VLOOKUP($A454,MA_KH!$A:$Q,MA_KH!P$1,0)</f>
        <v>CÔNG TY TNHH MM MEGA MARKET (VIỆT NAM)</v>
      </c>
      <c r="AG454" s="91" t="str">
        <f>Table13[[#This Row],[Số hóa đơn]]&amp;Table13[[#This Row],[Tổng giá trị]]</f>
        <v>0001205636294961</v>
      </c>
    </row>
    <row r="455" spans="1:33" ht="25.5" customHeight="1" x14ac:dyDescent="0.2">
      <c r="A455" s="54" t="s">
        <v>16290</v>
      </c>
      <c r="B455" s="54" t="s">
        <v>192</v>
      </c>
      <c r="C455" s="55">
        <v>46058</v>
      </c>
      <c r="D455" s="54" t="s">
        <v>17300</v>
      </c>
      <c r="E455" s="55">
        <f>IFERROR(VLOOKUP(AG455,Sheet3!B:F,5,0),Table1[[#This Row],[Ngày hạch toán]])</f>
        <v>46058</v>
      </c>
      <c r="F455" s="54" t="s">
        <v>19181</v>
      </c>
      <c r="G455" s="54" t="s">
        <v>17301</v>
      </c>
      <c r="H455" s="56">
        <v>9992710</v>
      </c>
      <c r="I455" s="63">
        <v>0</v>
      </c>
      <c r="J455" s="56">
        <v>799417</v>
      </c>
      <c r="K455" s="65">
        <v>10792127</v>
      </c>
      <c r="L455" s="64" t="s">
        <v>17236</v>
      </c>
      <c r="M455" s="6" t="str">
        <f>IFERROR(VLOOKUP(Table13[[#This Row],[Số hóa đơn]],'Chi tiết tt Mega gửi'!K:L,2,0),"")</f>
        <v/>
      </c>
      <c r="O455" s="32">
        <f>IF(Table13[[#This Row],[Phân loại]]="Tồn đầu kỳ",Table13[[#This Row],[Tổng giá trị]],0)</f>
        <v>0</v>
      </c>
      <c r="P455" s="7">
        <f>IF(Table13[[#This Row],[Số còn phải thu ĐK]]&lt;&gt;0,0,IF(Table13[[#This Row],[Phân loại]]="Bán hàng",Table13[[#This Row],[Tổng giá trị]],-Table13[[#This Row],[Tổng giá trị]]))</f>
        <v>10792127</v>
      </c>
      <c r="Q455" s="32">
        <f t="shared" si="59"/>
        <v>0</v>
      </c>
      <c r="R455" s="7">
        <f>Table13[[#This Row],[Số còn phải thu ĐK]]+Table13[[#This Row],[Giá Trị HD sau CK]]-Table13[[#This Row],[Số tiền đã thu]]</f>
        <v>10792127</v>
      </c>
      <c r="S455" s="6">
        <f>IF(Table13[[#This Row],[Ngày hóa đơn]]&lt;&gt;"",Table13[[#This Row],[Ngày hóa đơn]],IF(Table13[[#This Row],[Ngày hạch toán]]&lt;&gt;"",Table13[[#This Row],[Ngày hạch toán]],""))</f>
        <v>46058</v>
      </c>
      <c r="T455" s="7"/>
      <c r="U455" s="6">
        <f>IF(Table13[[#This Row],[Ngày tính CN]]="","",S455+T455)</f>
        <v>46058</v>
      </c>
      <c r="V455" s="32">
        <f ca="1">IF(Table13[[#This Row],[Hạn thanh toán]]="","",IF((U455-NOW())&lt;0,0,(U455-NOW())))</f>
        <v>0</v>
      </c>
      <c r="W455" s="32"/>
      <c r="X455" s="32">
        <f t="shared" ca="1" si="60"/>
        <v>236.35975370370579</v>
      </c>
      <c r="Y455" s="2" t="str">
        <f t="shared" ca="1" si="61"/>
        <v>Nợ quá hạn hơn 120 ngày có khả năng mất thanh toán</v>
      </c>
      <c r="Z455" s="42">
        <f t="shared" si="62"/>
        <v>46058</v>
      </c>
      <c r="AA455" s="42" t="str">
        <f t="shared" si="63"/>
        <v/>
      </c>
      <c r="AD455" s="2" t="str">
        <f>VLOOKUP($A455,MA_KH!$A:$Q,MA_KH!O$1,0)</f>
        <v>MEGA</v>
      </c>
      <c r="AE455" s="2" t="str">
        <f>VLOOKUP($A455,MA_KH!$A:$Q,MA_KH!P$1,0)</f>
        <v>CÔNG TY TNHH MM MEGA MARKET (VIỆT NAM)</v>
      </c>
      <c r="AG455" s="91" t="str">
        <f>Table13[[#This Row],[Số hóa đơn]]&amp;Table13[[#This Row],[Tổng giá trị]]</f>
        <v>0001205710792127</v>
      </c>
    </row>
    <row r="456" spans="1:33" ht="25.5" customHeight="1" x14ac:dyDescent="0.2">
      <c r="A456" s="54" t="s">
        <v>16310</v>
      </c>
      <c r="B456" s="54" t="s">
        <v>196</v>
      </c>
      <c r="C456" s="55">
        <v>46058</v>
      </c>
      <c r="D456" s="54" t="s">
        <v>17302</v>
      </c>
      <c r="E456" s="55">
        <f>IFERROR(VLOOKUP(AG456,Sheet3!B:F,5,0),Table1[[#This Row],[Ngày hạch toán]])</f>
        <v>46058</v>
      </c>
      <c r="F456" s="54" t="s">
        <v>19182</v>
      </c>
      <c r="G456" s="54" t="s">
        <v>17303</v>
      </c>
      <c r="H456" s="56">
        <v>474325</v>
      </c>
      <c r="I456" s="63">
        <v>0</v>
      </c>
      <c r="J456" s="56">
        <v>37946</v>
      </c>
      <c r="K456" s="65">
        <v>512271</v>
      </c>
      <c r="L456" s="64" t="s">
        <v>17236</v>
      </c>
      <c r="M456" s="6" t="str">
        <f>IFERROR(VLOOKUP(Table13[[#This Row],[Số hóa đơn]],'Chi tiết tt Mega gửi'!K:L,2,0),"")</f>
        <v/>
      </c>
      <c r="O456" s="32">
        <f>IF(Table13[[#This Row],[Phân loại]]="Tồn đầu kỳ",Table13[[#This Row],[Tổng giá trị]],0)</f>
        <v>0</v>
      </c>
      <c r="P456" s="7">
        <f>IF(Table13[[#This Row],[Số còn phải thu ĐK]]&lt;&gt;0,0,IF(Table13[[#This Row],[Phân loại]]="Bán hàng",Table13[[#This Row],[Tổng giá trị]],-Table13[[#This Row],[Tổng giá trị]]))</f>
        <v>512271</v>
      </c>
      <c r="Q456" s="32">
        <f t="shared" si="59"/>
        <v>0</v>
      </c>
      <c r="R456" s="7">
        <f>Table13[[#This Row],[Số còn phải thu ĐK]]+Table13[[#This Row],[Giá Trị HD sau CK]]-Table13[[#This Row],[Số tiền đã thu]]</f>
        <v>512271</v>
      </c>
      <c r="S456" s="6">
        <f>IF(Table13[[#This Row],[Ngày hóa đơn]]&lt;&gt;"",Table13[[#This Row],[Ngày hóa đơn]],IF(Table13[[#This Row],[Ngày hạch toán]]&lt;&gt;"",Table13[[#This Row],[Ngày hạch toán]],""))</f>
        <v>46058</v>
      </c>
      <c r="T456" s="7"/>
      <c r="U456" s="6">
        <f>IF(Table13[[#This Row],[Ngày tính CN]]="","",S456+T456)</f>
        <v>46058</v>
      </c>
      <c r="V456" s="32">
        <f ca="1">IF(Table13[[#This Row],[Hạn thanh toán]]="","",IF((U456-NOW())&lt;0,0,(U456-NOW())))</f>
        <v>0</v>
      </c>
      <c r="W456" s="32"/>
      <c r="X456" s="32">
        <f t="shared" ca="1" si="60"/>
        <v>236.35975370370579</v>
      </c>
      <c r="Y456" s="2" t="str">
        <f t="shared" ca="1" si="61"/>
        <v>Nợ quá hạn hơn 120 ngày có khả năng mất thanh toán</v>
      </c>
      <c r="Z456" s="42">
        <f t="shared" si="62"/>
        <v>46058</v>
      </c>
      <c r="AA456" s="42" t="str">
        <f t="shared" si="63"/>
        <v/>
      </c>
      <c r="AD456" s="2" t="str">
        <f>VLOOKUP($A456,MA_KH!$A:$Q,MA_KH!O$1,0)</f>
        <v>MEGA</v>
      </c>
      <c r="AE456" s="2" t="str">
        <f>VLOOKUP($A456,MA_KH!$A:$Q,MA_KH!P$1,0)</f>
        <v>CÔNG TY TNHH MM MEGA MARKET (VIỆT NAM)</v>
      </c>
      <c r="AG456" s="91" t="str">
        <f>Table13[[#This Row],[Số hóa đơn]]&amp;Table13[[#This Row],[Tổng giá trị]]</f>
        <v>00012058512271</v>
      </c>
    </row>
    <row r="457" spans="1:33" ht="25.5" customHeight="1" x14ac:dyDescent="0.2">
      <c r="A457" s="54" t="s">
        <v>16309</v>
      </c>
      <c r="B457" s="54" t="s">
        <v>255</v>
      </c>
      <c r="C457" s="55">
        <v>46058</v>
      </c>
      <c r="D457" s="54" t="s">
        <v>17304</v>
      </c>
      <c r="E457" s="55">
        <f>IFERROR(VLOOKUP(AG457,Sheet3!B:F,5,0),Table1[[#This Row],[Ngày hạch toán]])</f>
        <v>46058</v>
      </c>
      <c r="F457" s="54" t="s">
        <v>19183</v>
      </c>
      <c r="G457" s="54" t="s">
        <v>17305</v>
      </c>
      <c r="H457" s="56">
        <v>2937240</v>
      </c>
      <c r="I457" s="63">
        <v>0</v>
      </c>
      <c r="J457" s="56">
        <v>234979</v>
      </c>
      <c r="K457" s="65">
        <v>3172219</v>
      </c>
      <c r="L457" s="64" t="s">
        <v>17236</v>
      </c>
      <c r="M457" s="6" t="str">
        <f>IFERROR(VLOOKUP(Table13[[#This Row],[Số hóa đơn]],'Chi tiết tt Mega gửi'!K:L,2,0),"")</f>
        <v/>
      </c>
      <c r="O457" s="32">
        <f>IF(Table13[[#This Row],[Phân loại]]="Tồn đầu kỳ",Table13[[#This Row],[Tổng giá trị]],0)</f>
        <v>0</v>
      </c>
      <c r="P457" s="7">
        <f>IF(Table13[[#This Row],[Số còn phải thu ĐK]]&lt;&gt;0,0,IF(Table13[[#This Row],[Phân loại]]="Bán hàng",Table13[[#This Row],[Tổng giá trị]],-Table13[[#This Row],[Tổng giá trị]]))</f>
        <v>3172219</v>
      </c>
      <c r="Q457" s="32">
        <f t="shared" si="59"/>
        <v>0</v>
      </c>
      <c r="R457" s="7">
        <f>Table13[[#This Row],[Số còn phải thu ĐK]]+Table13[[#This Row],[Giá Trị HD sau CK]]-Table13[[#This Row],[Số tiền đã thu]]</f>
        <v>3172219</v>
      </c>
      <c r="S457" s="6">
        <f>IF(Table13[[#This Row],[Ngày hóa đơn]]&lt;&gt;"",Table13[[#This Row],[Ngày hóa đơn]],IF(Table13[[#This Row],[Ngày hạch toán]]&lt;&gt;"",Table13[[#This Row],[Ngày hạch toán]],""))</f>
        <v>46058</v>
      </c>
      <c r="T457" s="7"/>
      <c r="U457" s="6">
        <f>IF(Table13[[#This Row],[Ngày tính CN]]="","",S457+T457)</f>
        <v>46058</v>
      </c>
      <c r="V457" s="32">
        <f ca="1">IF(Table13[[#This Row],[Hạn thanh toán]]="","",IF((U457-NOW())&lt;0,0,(U457-NOW())))</f>
        <v>0</v>
      </c>
      <c r="W457" s="32"/>
      <c r="X457" s="32">
        <f t="shared" ca="1" si="60"/>
        <v>236.35975370370579</v>
      </c>
      <c r="Y457" s="2" t="str">
        <f t="shared" ca="1" si="61"/>
        <v>Nợ quá hạn hơn 120 ngày có khả năng mất thanh toán</v>
      </c>
      <c r="Z457" s="42">
        <f t="shared" si="62"/>
        <v>46058</v>
      </c>
      <c r="AA457" s="42" t="str">
        <f t="shared" si="63"/>
        <v/>
      </c>
      <c r="AD457" s="2" t="str">
        <f>VLOOKUP($A457,MA_KH!$A:$Q,MA_KH!O$1,0)</f>
        <v>MEGA</v>
      </c>
      <c r="AE457" s="2" t="str">
        <f>VLOOKUP($A457,MA_KH!$A:$Q,MA_KH!P$1,0)</f>
        <v>CÔNG TY TNHH MM MEGA MARKET (VIỆT NAM)</v>
      </c>
      <c r="AG457" s="91" t="str">
        <f>Table13[[#This Row],[Số hóa đơn]]&amp;Table13[[#This Row],[Tổng giá trị]]</f>
        <v>000120593172219</v>
      </c>
    </row>
    <row r="458" spans="1:33" ht="25.5" customHeight="1" x14ac:dyDescent="0.2">
      <c r="A458" s="54" t="s">
        <v>16287</v>
      </c>
      <c r="B458" s="54" t="s">
        <v>253</v>
      </c>
      <c r="C458" s="55">
        <v>46058</v>
      </c>
      <c r="D458" s="54" t="s">
        <v>17306</v>
      </c>
      <c r="E458" s="55">
        <f>IFERROR(VLOOKUP(AG458,Sheet3!B:F,5,0),Table1[[#This Row],[Ngày hạch toán]])</f>
        <v>46058</v>
      </c>
      <c r="F458" s="54" t="s">
        <v>19184</v>
      </c>
      <c r="G458" s="54" t="s">
        <v>17307</v>
      </c>
      <c r="H458" s="56">
        <v>3849940</v>
      </c>
      <c r="I458" s="63">
        <v>0</v>
      </c>
      <c r="J458" s="56">
        <v>307995</v>
      </c>
      <c r="K458" s="65">
        <v>4157935</v>
      </c>
      <c r="L458" s="64" t="s">
        <v>17236</v>
      </c>
      <c r="M458" s="6" t="str">
        <f>IFERROR(VLOOKUP(Table13[[#This Row],[Số hóa đơn]],'Chi tiết tt Mega gửi'!K:L,2,0),"")</f>
        <v/>
      </c>
      <c r="O458" s="32">
        <f>IF(Table13[[#This Row],[Phân loại]]="Tồn đầu kỳ",Table13[[#This Row],[Tổng giá trị]],0)</f>
        <v>0</v>
      </c>
      <c r="P458" s="7">
        <f>IF(Table13[[#This Row],[Số còn phải thu ĐK]]&lt;&gt;0,0,IF(Table13[[#This Row],[Phân loại]]="Bán hàng",Table13[[#This Row],[Tổng giá trị]],-Table13[[#This Row],[Tổng giá trị]]))</f>
        <v>4157935</v>
      </c>
      <c r="Q458" s="32">
        <f t="shared" si="59"/>
        <v>0</v>
      </c>
      <c r="R458" s="7">
        <f>Table13[[#This Row],[Số còn phải thu ĐK]]+Table13[[#This Row],[Giá Trị HD sau CK]]-Table13[[#This Row],[Số tiền đã thu]]</f>
        <v>4157935</v>
      </c>
      <c r="S458" s="6">
        <f>IF(Table13[[#This Row],[Ngày hóa đơn]]&lt;&gt;"",Table13[[#This Row],[Ngày hóa đơn]],IF(Table13[[#This Row],[Ngày hạch toán]]&lt;&gt;"",Table13[[#This Row],[Ngày hạch toán]],""))</f>
        <v>46058</v>
      </c>
      <c r="T458" s="7"/>
      <c r="U458" s="6">
        <f>IF(Table13[[#This Row],[Ngày tính CN]]="","",S458+T458)</f>
        <v>46058</v>
      </c>
      <c r="V458" s="32">
        <f ca="1">IF(Table13[[#This Row],[Hạn thanh toán]]="","",IF((U458-NOW())&lt;0,0,(U458-NOW())))</f>
        <v>0</v>
      </c>
      <c r="W458" s="32"/>
      <c r="X458" s="32">
        <f t="shared" ca="1" si="60"/>
        <v>236.35975370370579</v>
      </c>
      <c r="Y458" s="2" t="str">
        <f t="shared" ca="1" si="61"/>
        <v>Nợ quá hạn hơn 120 ngày có khả năng mất thanh toán</v>
      </c>
      <c r="Z458" s="42">
        <f t="shared" si="62"/>
        <v>46058</v>
      </c>
      <c r="AA458" s="42" t="str">
        <f t="shared" si="63"/>
        <v/>
      </c>
      <c r="AD458" s="2" t="str">
        <f>VLOOKUP($A458,MA_KH!$A:$Q,MA_KH!O$1,0)</f>
        <v>MEGA</v>
      </c>
      <c r="AE458" s="2" t="str">
        <f>VLOOKUP($A458,MA_KH!$A:$Q,MA_KH!P$1,0)</f>
        <v>CÔNG TY TNHH MM MEGA MARKET (VIỆT NAM)</v>
      </c>
      <c r="AG458" s="91" t="str">
        <f>Table13[[#This Row],[Số hóa đơn]]&amp;Table13[[#This Row],[Tổng giá trị]]</f>
        <v>000120604157935</v>
      </c>
    </row>
    <row r="459" spans="1:33" ht="25.5" customHeight="1" x14ac:dyDescent="0.2">
      <c r="A459" s="54" t="s">
        <v>16291</v>
      </c>
      <c r="B459" s="54" t="s">
        <v>200</v>
      </c>
      <c r="C459" s="55">
        <v>46058</v>
      </c>
      <c r="D459" s="54" t="s">
        <v>17308</v>
      </c>
      <c r="E459" s="55">
        <f>IFERROR(VLOOKUP(AG459,Sheet3!B:F,5,0),Table1[[#This Row],[Ngày hạch toán]])</f>
        <v>46058</v>
      </c>
      <c r="F459" s="54" t="s">
        <v>19185</v>
      </c>
      <c r="G459" s="54" t="s">
        <v>17309</v>
      </c>
      <c r="H459" s="56">
        <v>4405860</v>
      </c>
      <c r="I459" s="63">
        <v>0</v>
      </c>
      <c r="J459" s="56">
        <v>352469</v>
      </c>
      <c r="K459" s="65">
        <v>4758329</v>
      </c>
      <c r="L459" s="64" t="s">
        <v>17236</v>
      </c>
      <c r="M459" s="6" t="str">
        <f>IFERROR(VLOOKUP(Table13[[#This Row],[Số hóa đơn]],'Chi tiết tt Mega gửi'!K:L,2,0),"")</f>
        <v/>
      </c>
      <c r="O459" s="32">
        <f>IF(Table13[[#This Row],[Phân loại]]="Tồn đầu kỳ",Table13[[#This Row],[Tổng giá trị]],0)</f>
        <v>0</v>
      </c>
      <c r="P459" s="7">
        <f>IF(Table13[[#This Row],[Số còn phải thu ĐK]]&lt;&gt;0,0,IF(Table13[[#This Row],[Phân loại]]="Bán hàng",Table13[[#This Row],[Tổng giá trị]],-Table13[[#This Row],[Tổng giá trị]]))</f>
        <v>4758329</v>
      </c>
      <c r="Q459" s="32">
        <f t="shared" si="59"/>
        <v>0</v>
      </c>
      <c r="R459" s="7">
        <f>Table13[[#This Row],[Số còn phải thu ĐK]]+Table13[[#This Row],[Giá Trị HD sau CK]]-Table13[[#This Row],[Số tiền đã thu]]</f>
        <v>4758329</v>
      </c>
      <c r="S459" s="6">
        <f>IF(Table13[[#This Row],[Ngày hóa đơn]]&lt;&gt;"",Table13[[#This Row],[Ngày hóa đơn]],IF(Table13[[#This Row],[Ngày hạch toán]]&lt;&gt;"",Table13[[#This Row],[Ngày hạch toán]],""))</f>
        <v>46058</v>
      </c>
      <c r="T459" s="7"/>
      <c r="U459" s="6">
        <f>IF(Table13[[#This Row],[Ngày tính CN]]="","",S459+T459)</f>
        <v>46058</v>
      </c>
      <c r="V459" s="32">
        <f ca="1">IF(Table13[[#This Row],[Hạn thanh toán]]="","",IF((U459-NOW())&lt;0,0,(U459-NOW())))</f>
        <v>0</v>
      </c>
      <c r="W459" s="32"/>
      <c r="X459" s="32">
        <f t="shared" ca="1" si="60"/>
        <v>236.35975370370579</v>
      </c>
      <c r="Y459" s="2" t="str">
        <f t="shared" ca="1" si="61"/>
        <v>Nợ quá hạn hơn 120 ngày có khả năng mất thanh toán</v>
      </c>
      <c r="Z459" s="42">
        <f t="shared" si="62"/>
        <v>46058</v>
      </c>
      <c r="AA459" s="42" t="str">
        <f t="shared" si="63"/>
        <v/>
      </c>
      <c r="AD459" s="2" t="str">
        <f>VLOOKUP($A459,MA_KH!$A:$Q,MA_KH!O$1,0)</f>
        <v>MEGA</v>
      </c>
      <c r="AE459" s="2" t="str">
        <f>VLOOKUP($A459,MA_KH!$A:$Q,MA_KH!P$1,0)</f>
        <v>CÔNG TY TNHH MM MEGA MARKET (VIỆT NAM)</v>
      </c>
      <c r="AG459" s="91" t="str">
        <f>Table13[[#This Row],[Số hóa đơn]]&amp;Table13[[#This Row],[Tổng giá trị]]</f>
        <v>000120614758329</v>
      </c>
    </row>
    <row r="460" spans="1:33" ht="25.5" customHeight="1" x14ac:dyDescent="0.2">
      <c r="A460" s="54" t="s">
        <v>16307</v>
      </c>
      <c r="B460" s="54" t="s">
        <v>202</v>
      </c>
      <c r="C460" s="55">
        <v>46058</v>
      </c>
      <c r="D460" s="54" t="s">
        <v>17310</v>
      </c>
      <c r="E460" s="55">
        <f>IFERROR(VLOOKUP(AG460,Sheet3!B:F,5,0),Table1[[#This Row],[Ngày hạch toán]])</f>
        <v>46058</v>
      </c>
      <c r="F460" s="54" t="s">
        <v>19186</v>
      </c>
      <c r="G460" s="54" t="s">
        <v>17311</v>
      </c>
      <c r="H460" s="56">
        <v>12866160</v>
      </c>
      <c r="I460" s="63">
        <v>0</v>
      </c>
      <c r="J460" s="56">
        <v>1029293</v>
      </c>
      <c r="K460" s="65">
        <v>13895453</v>
      </c>
      <c r="L460" s="64" t="s">
        <v>17236</v>
      </c>
      <c r="M460" s="6" t="str">
        <f>IFERROR(VLOOKUP(Table13[[#This Row],[Số hóa đơn]],'Chi tiết tt Mega gửi'!K:L,2,0),"")</f>
        <v/>
      </c>
      <c r="O460" s="32">
        <f>IF(Table13[[#This Row],[Phân loại]]="Tồn đầu kỳ",Table13[[#This Row],[Tổng giá trị]],0)</f>
        <v>0</v>
      </c>
      <c r="P460" s="7">
        <f>IF(Table13[[#This Row],[Số còn phải thu ĐK]]&lt;&gt;0,0,IF(Table13[[#This Row],[Phân loại]]="Bán hàng",Table13[[#This Row],[Tổng giá trị]],-Table13[[#This Row],[Tổng giá trị]]))</f>
        <v>13895453</v>
      </c>
      <c r="Q460" s="32">
        <f t="shared" si="59"/>
        <v>0</v>
      </c>
      <c r="R460" s="7">
        <f>Table13[[#This Row],[Số còn phải thu ĐK]]+Table13[[#This Row],[Giá Trị HD sau CK]]-Table13[[#This Row],[Số tiền đã thu]]</f>
        <v>13895453</v>
      </c>
      <c r="S460" s="6">
        <f>IF(Table13[[#This Row],[Ngày hóa đơn]]&lt;&gt;"",Table13[[#This Row],[Ngày hóa đơn]],IF(Table13[[#This Row],[Ngày hạch toán]]&lt;&gt;"",Table13[[#This Row],[Ngày hạch toán]],""))</f>
        <v>46058</v>
      </c>
      <c r="T460" s="7"/>
      <c r="U460" s="6">
        <f>IF(Table13[[#This Row],[Ngày tính CN]]="","",S460+T460)</f>
        <v>46058</v>
      </c>
      <c r="V460" s="32">
        <f ca="1">IF(Table13[[#This Row],[Hạn thanh toán]]="","",IF((U460-NOW())&lt;0,0,(U460-NOW())))</f>
        <v>0</v>
      </c>
      <c r="W460" s="32"/>
      <c r="X460" s="32">
        <f t="shared" ca="1" si="60"/>
        <v>236.35975370370579</v>
      </c>
      <c r="Y460" s="2" t="str">
        <f t="shared" ca="1" si="61"/>
        <v>Nợ quá hạn hơn 120 ngày có khả năng mất thanh toán</v>
      </c>
      <c r="Z460" s="42">
        <f t="shared" si="62"/>
        <v>46058</v>
      </c>
      <c r="AA460" s="42" t="str">
        <f t="shared" si="63"/>
        <v/>
      </c>
      <c r="AD460" s="2" t="str">
        <f>VLOOKUP($A460,MA_KH!$A:$Q,MA_KH!O$1,0)</f>
        <v>MEGA</v>
      </c>
      <c r="AE460" s="2" t="str">
        <f>VLOOKUP($A460,MA_KH!$A:$Q,MA_KH!P$1,0)</f>
        <v>CÔNG TY TNHH MM MEGA MARKET (VIỆT NAM)</v>
      </c>
      <c r="AG460" s="91" t="str">
        <f>Table13[[#This Row],[Số hóa đơn]]&amp;Table13[[#This Row],[Tổng giá trị]]</f>
        <v>0001206213895453</v>
      </c>
    </row>
    <row r="461" spans="1:33" ht="25.5" customHeight="1" x14ac:dyDescent="0.2">
      <c r="A461" s="54" t="s">
        <v>16307</v>
      </c>
      <c r="B461" s="54" t="s">
        <v>202</v>
      </c>
      <c r="C461" s="55">
        <v>46058</v>
      </c>
      <c r="D461" s="54" t="s">
        <v>17312</v>
      </c>
      <c r="E461" s="55">
        <f>IFERROR(VLOOKUP(AG461,Sheet3!B:F,5,0),Table1[[#This Row],[Ngày hạch toán]])</f>
        <v>46058</v>
      </c>
      <c r="F461" s="54" t="s">
        <v>19187</v>
      </c>
      <c r="G461" s="54" t="s">
        <v>17313</v>
      </c>
      <c r="H461" s="56">
        <v>2190000</v>
      </c>
      <c r="I461" s="63">
        <v>0</v>
      </c>
      <c r="J461" s="56">
        <v>175200</v>
      </c>
      <c r="K461" s="65">
        <v>2365200</v>
      </c>
      <c r="L461" s="64" t="s">
        <v>17236</v>
      </c>
      <c r="M461" s="6" t="str">
        <f>IFERROR(VLOOKUP(Table13[[#This Row],[Số hóa đơn]],'Chi tiết tt Mega gửi'!K:L,2,0),"")</f>
        <v/>
      </c>
      <c r="O461" s="32">
        <f>IF(Table13[[#This Row],[Phân loại]]="Tồn đầu kỳ",Table13[[#This Row],[Tổng giá trị]],0)</f>
        <v>0</v>
      </c>
      <c r="P461" s="7">
        <f>IF(Table13[[#This Row],[Số còn phải thu ĐK]]&lt;&gt;0,0,IF(Table13[[#This Row],[Phân loại]]="Bán hàng",Table13[[#This Row],[Tổng giá trị]],-Table13[[#This Row],[Tổng giá trị]]))</f>
        <v>2365200</v>
      </c>
      <c r="Q461" s="32">
        <f t="shared" si="59"/>
        <v>0</v>
      </c>
      <c r="R461" s="7">
        <f>Table13[[#This Row],[Số còn phải thu ĐK]]+Table13[[#This Row],[Giá Trị HD sau CK]]-Table13[[#This Row],[Số tiền đã thu]]</f>
        <v>2365200</v>
      </c>
      <c r="S461" s="6">
        <f>IF(Table13[[#This Row],[Ngày hóa đơn]]&lt;&gt;"",Table13[[#This Row],[Ngày hóa đơn]],IF(Table13[[#This Row],[Ngày hạch toán]]&lt;&gt;"",Table13[[#This Row],[Ngày hạch toán]],""))</f>
        <v>46058</v>
      </c>
      <c r="T461" s="7"/>
      <c r="U461" s="6">
        <f>IF(Table13[[#This Row],[Ngày tính CN]]="","",S461+T461)</f>
        <v>46058</v>
      </c>
      <c r="V461" s="32">
        <f ca="1">IF(Table13[[#This Row],[Hạn thanh toán]]="","",IF((U461-NOW())&lt;0,0,(U461-NOW())))</f>
        <v>0</v>
      </c>
      <c r="W461" s="32"/>
      <c r="X461" s="32">
        <f t="shared" ca="1" si="60"/>
        <v>236.35975370370579</v>
      </c>
      <c r="Y461" s="2" t="str">
        <f t="shared" ca="1" si="61"/>
        <v>Nợ quá hạn hơn 120 ngày có khả năng mất thanh toán</v>
      </c>
      <c r="Z461" s="42">
        <f t="shared" si="62"/>
        <v>46058</v>
      </c>
      <c r="AA461" s="42" t="str">
        <f t="shared" si="63"/>
        <v/>
      </c>
      <c r="AD461" s="2" t="str">
        <f>VLOOKUP($A461,MA_KH!$A:$Q,MA_KH!O$1,0)</f>
        <v>MEGA</v>
      </c>
      <c r="AE461" s="2" t="str">
        <f>VLOOKUP($A461,MA_KH!$A:$Q,MA_KH!P$1,0)</f>
        <v>CÔNG TY TNHH MM MEGA MARKET (VIỆT NAM)</v>
      </c>
      <c r="AG461" s="91" t="str">
        <f>Table13[[#This Row],[Số hóa đơn]]&amp;Table13[[#This Row],[Tổng giá trị]]</f>
        <v>000120632365200</v>
      </c>
    </row>
    <row r="462" spans="1:33" ht="25.5" customHeight="1" x14ac:dyDescent="0.2">
      <c r="A462" s="54" t="s">
        <v>16307</v>
      </c>
      <c r="B462" s="54" t="s">
        <v>202</v>
      </c>
      <c r="C462" s="55">
        <v>46058</v>
      </c>
      <c r="D462" s="54" t="s">
        <v>17314</v>
      </c>
      <c r="E462" s="55">
        <f>IFERROR(VLOOKUP(AG462,Sheet3!B:F,5,0),Table1[[#This Row],[Ngày hạch toán]])</f>
        <v>46058</v>
      </c>
      <c r="F462" s="54" t="s">
        <v>19188</v>
      </c>
      <c r="G462" s="54" t="s">
        <v>17315</v>
      </c>
      <c r="H462" s="56">
        <v>7463120</v>
      </c>
      <c r="I462" s="63">
        <v>0</v>
      </c>
      <c r="J462" s="56">
        <v>597050</v>
      </c>
      <c r="K462" s="65">
        <v>8060170</v>
      </c>
      <c r="L462" s="64" t="s">
        <v>17236</v>
      </c>
      <c r="M462" s="6" t="str">
        <f>IFERROR(VLOOKUP(Table13[[#This Row],[Số hóa đơn]],'Chi tiết tt Mega gửi'!K:L,2,0),"")</f>
        <v/>
      </c>
      <c r="O462" s="32">
        <f>IF(Table13[[#This Row],[Phân loại]]="Tồn đầu kỳ",Table13[[#This Row],[Tổng giá trị]],0)</f>
        <v>0</v>
      </c>
      <c r="P462" s="7">
        <f>IF(Table13[[#This Row],[Số còn phải thu ĐK]]&lt;&gt;0,0,IF(Table13[[#This Row],[Phân loại]]="Bán hàng",Table13[[#This Row],[Tổng giá trị]],-Table13[[#This Row],[Tổng giá trị]]))</f>
        <v>8060170</v>
      </c>
      <c r="Q462" s="32">
        <f t="shared" si="59"/>
        <v>0</v>
      </c>
      <c r="R462" s="7">
        <f>Table13[[#This Row],[Số còn phải thu ĐK]]+Table13[[#This Row],[Giá Trị HD sau CK]]-Table13[[#This Row],[Số tiền đã thu]]</f>
        <v>8060170</v>
      </c>
      <c r="S462" s="6">
        <f>IF(Table13[[#This Row],[Ngày hóa đơn]]&lt;&gt;"",Table13[[#This Row],[Ngày hóa đơn]],IF(Table13[[#This Row],[Ngày hạch toán]]&lt;&gt;"",Table13[[#This Row],[Ngày hạch toán]],""))</f>
        <v>46058</v>
      </c>
      <c r="T462" s="7"/>
      <c r="U462" s="6">
        <f>IF(Table13[[#This Row],[Ngày tính CN]]="","",S462+T462)</f>
        <v>46058</v>
      </c>
      <c r="V462" s="32">
        <f ca="1">IF(Table13[[#This Row],[Hạn thanh toán]]="","",IF((U462-NOW())&lt;0,0,(U462-NOW())))</f>
        <v>0</v>
      </c>
      <c r="W462" s="32"/>
      <c r="X462" s="32">
        <f t="shared" ca="1" si="60"/>
        <v>236.35975370370579</v>
      </c>
      <c r="Y462" s="2" t="str">
        <f t="shared" ca="1" si="61"/>
        <v>Nợ quá hạn hơn 120 ngày có khả năng mất thanh toán</v>
      </c>
      <c r="Z462" s="42">
        <f t="shared" si="62"/>
        <v>46058</v>
      </c>
      <c r="AA462" s="42" t="str">
        <f t="shared" si="63"/>
        <v/>
      </c>
      <c r="AD462" s="2" t="str">
        <f>VLOOKUP($A462,MA_KH!$A:$Q,MA_KH!O$1,0)</f>
        <v>MEGA</v>
      </c>
      <c r="AE462" s="2" t="str">
        <f>VLOOKUP($A462,MA_KH!$A:$Q,MA_KH!P$1,0)</f>
        <v>CÔNG TY TNHH MM MEGA MARKET (VIỆT NAM)</v>
      </c>
      <c r="AG462" s="91" t="str">
        <f>Table13[[#This Row],[Số hóa đơn]]&amp;Table13[[#This Row],[Tổng giá trị]]</f>
        <v>000120648060170</v>
      </c>
    </row>
    <row r="463" spans="1:33" ht="25.5" customHeight="1" x14ac:dyDescent="0.2">
      <c r="A463" s="54" t="s">
        <v>16303</v>
      </c>
      <c r="B463" s="54" t="s">
        <v>102</v>
      </c>
      <c r="C463" s="55">
        <v>46058</v>
      </c>
      <c r="D463" s="54" t="s">
        <v>17316</v>
      </c>
      <c r="E463" s="55">
        <f>IFERROR(VLOOKUP(AG463,Sheet3!B:F,5,0),Table1[[#This Row],[Ngày hạch toán]])</f>
        <v>46058</v>
      </c>
      <c r="F463" s="54" t="s">
        <v>19189</v>
      </c>
      <c r="G463" s="54" t="s">
        <v>17317</v>
      </c>
      <c r="H463" s="56">
        <v>11084860</v>
      </c>
      <c r="I463" s="63">
        <v>0</v>
      </c>
      <c r="J463" s="56">
        <v>886789</v>
      </c>
      <c r="K463" s="65">
        <v>11971649</v>
      </c>
      <c r="L463" s="64" t="s">
        <v>17236</v>
      </c>
      <c r="M463" s="6" t="str">
        <f>IFERROR(VLOOKUP(Table13[[#This Row],[Số hóa đơn]],'Chi tiết tt Mega gửi'!K:L,2,0),"")</f>
        <v/>
      </c>
      <c r="O463" s="32">
        <f>IF(Table13[[#This Row],[Phân loại]]="Tồn đầu kỳ",Table13[[#This Row],[Tổng giá trị]],0)</f>
        <v>0</v>
      </c>
      <c r="P463" s="7">
        <f>IF(Table13[[#This Row],[Số còn phải thu ĐK]]&lt;&gt;0,0,IF(Table13[[#This Row],[Phân loại]]="Bán hàng",Table13[[#This Row],[Tổng giá trị]],-Table13[[#This Row],[Tổng giá trị]]))</f>
        <v>11971649</v>
      </c>
      <c r="Q463" s="32">
        <f t="shared" si="59"/>
        <v>0</v>
      </c>
      <c r="R463" s="7">
        <f>Table13[[#This Row],[Số còn phải thu ĐK]]+Table13[[#This Row],[Giá Trị HD sau CK]]-Table13[[#This Row],[Số tiền đã thu]]</f>
        <v>11971649</v>
      </c>
      <c r="S463" s="6">
        <f>IF(Table13[[#This Row],[Ngày hóa đơn]]&lt;&gt;"",Table13[[#This Row],[Ngày hóa đơn]],IF(Table13[[#This Row],[Ngày hạch toán]]&lt;&gt;"",Table13[[#This Row],[Ngày hạch toán]],""))</f>
        <v>46058</v>
      </c>
      <c r="T463" s="7"/>
      <c r="U463" s="6">
        <f>IF(Table13[[#This Row],[Ngày tính CN]]="","",S463+T463)</f>
        <v>46058</v>
      </c>
      <c r="V463" s="32">
        <f ca="1">IF(Table13[[#This Row],[Hạn thanh toán]]="","",IF((U463-NOW())&lt;0,0,(U463-NOW())))</f>
        <v>0</v>
      </c>
      <c r="W463" s="32"/>
      <c r="X463" s="32">
        <f t="shared" ca="1" si="60"/>
        <v>236.35975370370579</v>
      </c>
      <c r="Y463" s="2" t="str">
        <f t="shared" ca="1" si="61"/>
        <v>Nợ quá hạn hơn 120 ngày có khả năng mất thanh toán</v>
      </c>
      <c r="Z463" s="42">
        <f t="shared" si="62"/>
        <v>46058</v>
      </c>
      <c r="AA463" s="42" t="str">
        <f t="shared" si="63"/>
        <v/>
      </c>
      <c r="AD463" s="2" t="str">
        <f>VLOOKUP($A463,MA_KH!$A:$Q,MA_KH!O$1,0)</f>
        <v>MEGA</v>
      </c>
      <c r="AE463" s="2" t="str">
        <f>VLOOKUP($A463,MA_KH!$A:$Q,MA_KH!P$1,0)</f>
        <v>CÔNG TY TNHH MM MEGA MARKET (VIỆT NAM)</v>
      </c>
      <c r="AG463" s="91" t="str">
        <f>Table13[[#This Row],[Số hóa đơn]]&amp;Table13[[#This Row],[Tổng giá trị]]</f>
        <v>0000967711971649</v>
      </c>
    </row>
    <row r="464" spans="1:33" ht="25.5" customHeight="1" x14ac:dyDescent="0.2">
      <c r="A464" s="54" t="s">
        <v>16303</v>
      </c>
      <c r="B464" s="54" t="s">
        <v>102</v>
      </c>
      <c r="C464" s="55">
        <v>46058</v>
      </c>
      <c r="D464" s="54" t="s">
        <v>17318</v>
      </c>
      <c r="E464" s="55">
        <f>IFERROR(VLOOKUP(AG464,Sheet3!B:F,5,0),Table1[[#This Row],[Ngày hạch toán]])</f>
        <v>46058</v>
      </c>
      <c r="F464" s="54" t="s">
        <v>19190</v>
      </c>
      <c r="G464" s="54" t="s">
        <v>17319</v>
      </c>
      <c r="H464" s="56">
        <v>474325</v>
      </c>
      <c r="I464" s="63">
        <v>0</v>
      </c>
      <c r="J464" s="56">
        <v>37946</v>
      </c>
      <c r="K464" s="65">
        <v>512271</v>
      </c>
      <c r="L464" s="64" t="s">
        <v>17236</v>
      </c>
      <c r="M464" s="6" t="str">
        <f>IFERROR(VLOOKUP(Table13[[#This Row],[Số hóa đơn]],'Chi tiết tt Mega gửi'!K:L,2,0),"")</f>
        <v/>
      </c>
      <c r="O464" s="32">
        <f>IF(Table13[[#This Row],[Phân loại]]="Tồn đầu kỳ",Table13[[#This Row],[Tổng giá trị]],0)</f>
        <v>0</v>
      </c>
      <c r="P464" s="7">
        <f>IF(Table13[[#This Row],[Số còn phải thu ĐK]]&lt;&gt;0,0,IF(Table13[[#This Row],[Phân loại]]="Bán hàng",Table13[[#This Row],[Tổng giá trị]],-Table13[[#This Row],[Tổng giá trị]]))</f>
        <v>512271</v>
      </c>
      <c r="Q464" s="32">
        <f t="shared" si="59"/>
        <v>0</v>
      </c>
      <c r="R464" s="7">
        <f>Table13[[#This Row],[Số còn phải thu ĐK]]+Table13[[#This Row],[Giá Trị HD sau CK]]-Table13[[#This Row],[Số tiền đã thu]]</f>
        <v>512271</v>
      </c>
      <c r="S464" s="6">
        <f>IF(Table13[[#This Row],[Ngày hóa đơn]]&lt;&gt;"",Table13[[#This Row],[Ngày hóa đơn]],IF(Table13[[#This Row],[Ngày hạch toán]]&lt;&gt;"",Table13[[#This Row],[Ngày hạch toán]],""))</f>
        <v>46058</v>
      </c>
      <c r="T464" s="7"/>
      <c r="U464" s="6">
        <f>IF(Table13[[#This Row],[Ngày tính CN]]="","",S464+T464)</f>
        <v>46058</v>
      </c>
      <c r="V464" s="32">
        <f ca="1">IF(Table13[[#This Row],[Hạn thanh toán]]="","",IF((U464-NOW())&lt;0,0,(U464-NOW())))</f>
        <v>0</v>
      </c>
      <c r="W464" s="32"/>
      <c r="X464" s="32">
        <f t="shared" ca="1" si="60"/>
        <v>236.35975370370579</v>
      </c>
      <c r="Y464" s="2" t="str">
        <f t="shared" ca="1" si="61"/>
        <v>Nợ quá hạn hơn 120 ngày có khả năng mất thanh toán</v>
      </c>
      <c r="Z464" s="42">
        <f t="shared" si="62"/>
        <v>46058</v>
      </c>
      <c r="AA464" s="42" t="str">
        <f t="shared" si="63"/>
        <v/>
      </c>
      <c r="AD464" s="2" t="str">
        <f>VLOOKUP($A464,MA_KH!$A:$Q,MA_KH!O$1,0)</f>
        <v>MEGA</v>
      </c>
      <c r="AE464" s="2" t="str">
        <f>VLOOKUP($A464,MA_KH!$A:$Q,MA_KH!P$1,0)</f>
        <v>CÔNG TY TNHH MM MEGA MARKET (VIỆT NAM)</v>
      </c>
      <c r="AG464" s="91" t="str">
        <f>Table13[[#This Row],[Số hóa đơn]]&amp;Table13[[#This Row],[Tổng giá trị]]</f>
        <v>00010656512271</v>
      </c>
    </row>
    <row r="465" spans="1:33" ht="25.5" customHeight="1" x14ac:dyDescent="0.2">
      <c r="A465" s="54" t="s">
        <v>16303</v>
      </c>
      <c r="B465" s="54" t="s">
        <v>102</v>
      </c>
      <c r="C465" s="55">
        <v>46058</v>
      </c>
      <c r="D465" s="54" t="s">
        <v>17320</v>
      </c>
      <c r="E465" s="55">
        <f>IFERROR(VLOOKUP(AG465,Sheet3!B:F,5,0),Table1[[#This Row],[Ngày hạch toán]])</f>
        <v>46058</v>
      </c>
      <c r="F465" s="54" t="s">
        <v>19191</v>
      </c>
      <c r="G465" s="54" t="s">
        <v>17321</v>
      </c>
      <c r="H465" s="56">
        <v>4743250</v>
      </c>
      <c r="I465" s="63">
        <v>0</v>
      </c>
      <c r="J465" s="56">
        <v>379460</v>
      </c>
      <c r="K465" s="65">
        <v>5122710</v>
      </c>
      <c r="L465" s="64" t="s">
        <v>17236</v>
      </c>
      <c r="M465" s="6" t="str">
        <f>IFERROR(VLOOKUP(Table13[[#This Row],[Số hóa đơn]],'Chi tiết tt Mega gửi'!K:L,2,0),"")</f>
        <v/>
      </c>
      <c r="O465" s="32">
        <f>IF(Table13[[#This Row],[Phân loại]]="Tồn đầu kỳ",Table13[[#This Row],[Tổng giá trị]],0)</f>
        <v>0</v>
      </c>
      <c r="P465" s="7">
        <f>IF(Table13[[#This Row],[Số còn phải thu ĐK]]&lt;&gt;0,0,IF(Table13[[#This Row],[Phân loại]]="Bán hàng",Table13[[#This Row],[Tổng giá trị]],-Table13[[#This Row],[Tổng giá trị]]))</f>
        <v>5122710</v>
      </c>
      <c r="Q465" s="32">
        <f t="shared" si="59"/>
        <v>0</v>
      </c>
      <c r="R465" s="7">
        <f>Table13[[#This Row],[Số còn phải thu ĐK]]+Table13[[#This Row],[Giá Trị HD sau CK]]-Table13[[#This Row],[Số tiền đã thu]]</f>
        <v>5122710</v>
      </c>
      <c r="S465" s="6">
        <f>IF(Table13[[#This Row],[Ngày hóa đơn]]&lt;&gt;"",Table13[[#This Row],[Ngày hóa đơn]],IF(Table13[[#This Row],[Ngày hạch toán]]&lt;&gt;"",Table13[[#This Row],[Ngày hạch toán]],""))</f>
        <v>46058</v>
      </c>
      <c r="T465" s="7"/>
      <c r="U465" s="6">
        <f>IF(Table13[[#This Row],[Ngày tính CN]]="","",S465+T465)</f>
        <v>46058</v>
      </c>
      <c r="V465" s="32">
        <f ca="1">IF(Table13[[#This Row],[Hạn thanh toán]]="","",IF((U465-NOW())&lt;0,0,(U465-NOW())))</f>
        <v>0</v>
      </c>
      <c r="W465" s="32"/>
      <c r="X465" s="32">
        <f t="shared" ca="1" si="60"/>
        <v>236.35975370370579</v>
      </c>
      <c r="Y465" s="2" t="str">
        <f t="shared" ca="1" si="61"/>
        <v>Nợ quá hạn hơn 120 ngày có khả năng mất thanh toán</v>
      </c>
      <c r="Z465" s="42">
        <f t="shared" si="62"/>
        <v>46058</v>
      </c>
      <c r="AA465" s="42" t="str">
        <f t="shared" si="63"/>
        <v/>
      </c>
      <c r="AD465" s="2" t="str">
        <f>VLOOKUP($A465,MA_KH!$A:$Q,MA_KH!O$1,0)</f>
        <v>MEGA</v>
      </c>
      <c r="AE465" s="2" t="str">
        <f>VLOOKUP($A465,MA_KH!$A:$Q,MA_KH!P$1,0)</f>
        <v>CÔNG TY TNHH MM MEGA MARKET (VIỆT NAM)</v>
      </c>
      <c r="AG465" s="91" t="str">
        <f>Table13[[#This Row],[Số hóa đơn]]&amp;Table13[[#This Row],[Tổng giá trị]]</f>
        <v>000106575122710</v>
      </c>
    </row>
    <row r="466" spans="1:33" ht="25.5" customHeight="1" x14ac:dyDescent="0.2">
      <c r="A466" s="54" t="s">
        <v>16303</v>
      </c>
      <c r="B466" s="54" t="s">
        <v>102</v>
      </c>
      <c r="C466" s="55">
        <v>46058</v>
      </c>
      <c r="D466" s="54" t="s">
        <v>17322</v>
      </c>
      <c r="E466" s="55">
        <f>IFERROR(VLOOKUP(AG466,Sheet3!B:F,5,0),Table1[[#This Row],[Ngày hạch toán]])</f>
        <v>46058</v>
      </c>
      <c r="F466" s="54" t="s">
        <v>19192</v>
      </c>
      <c r="G466" s="54" t="s">
        <v>17323</v>
      </c>
      <c r="H466" s="56">
        <v>23902880</v>
      </c>
      <c r="I466" s="63">
        <v>0</v>
      </c>
      <c r="J466" s="56">
        <v>1912230</v>
      </c>
      <c r="K466" s="65">
        <v>25815110</v>
      </c>
      <c r="L466" s="64" t="s">
        <v>17236</v>
      </c>
      <c r="M466" s="6" t="str">
        <f>IFERROR(VLOOKUP(Table13[[#This Row],[Số hóa đơn]],'Chi tiết tt Mega gửi'!K:L,2,0),"")</f>
        <v/>
      </c>
      <c r="O466" s="32">
        <f>IF(Table13[[#This Row],[Phân loại]]="Tồn đầu kỳ",Table13[[#This Row],[Tổng giá trị]],0)</f>
        <v>0</v>
      </c>
      <c r="P466" s="7">
        <f>IF(Table13[[#This Row],[Số còn phải thu ĐK]]&lt;&gt;0,0,IF(Table13[[#This Row],[Phân loại]]="Bán hàng",Table13[[#This Row],[Tổng giá trị]],-Table13[[#This Row],[Tổng giá trị]]))</f>
        <v>25815110</v>
      </c>
      <c r="Q466" s="32">
        <f t="shared" si="59"/>
        <v>0</v>
      </c>
      <c r="R466" s="7">
        <f>Table13[[#This Row],[Số còn phải thu ĐK]]+Table13[[#This Row],[Giá Trị HD sau CK]]-Table13[[#This Row],[Số tiền đã thu]]</f>
        <v>25815110</v>
      </c>
      <c r="S466" s="6">
        <f>IF(Table13[[#This Row],[Ngày hóa đơn]]&lt;&gt;"",Table13[[#This Row],[Ngày hóa đơn]],IF(Table13[[#This Row],[Ngày hạch toán]]&lt;&gt;"",Table13[[#This Row],[Ngày hạch toán]],""))</f>
        <v>46058</v>
      </c>
      <c r="T466" s="7"/>
      <c r="U466" s="6">
        <f>IF(Table13[[#This Row],[Ngày tính CN]]="","",S466+T466)</f>
        <v>46058</v>
      </c>
      <c r="V466" s="32">
        <f ca="1">IF(Table13[[#This Row],[Hạn thanh toán]]="","",IF((U466-NOW())&lt;0,0,(U466-NOW())))</f>
        <v>0</v>
      </c>
      <c r="W466" s="32"/>
      <c r="X466" s="32">
        <f t="shared" ca="1" si="60"/>
        <v>236.35975370370579</v>
      </c>
      <c r="Y466" s="2" t="str">
        <f t="shared" ca="1" si="61"/>
        <v>Nợ quá hạn hơn 120 ngày có khả năng mất thanh toán</v>
      </c>
      <c r="Z466" s="42">
        <f t="shared" si="62"/>
        <v>46058</v>
      </c>
      <c r="AA466" s="42" t="str">
        <f t="shared" si="63"/>
        <v/>
      </c>
      <c r="AD466" s="2" t="str">
        <f>VLOOKUP($A466,MA_KH!$A:$Q,MA_KH!O$1,0)</f>
        <v>MEGA</v>
      </c>
      <c r="AE466" s="2" t="str">
        <f>VLOOKUP($A466,MA_KH!$A:$Q,MA_KH!P$1,0)</f>
        <v>CÔNG TY TNHH MM MEGA MARKET (VIỆT NAM)</v>
      </c>
      <c r="AG466" s="91" t="str">
        <f>Table13[[#This Row],[Số hóa đơn]]&amp;Table13[[#This Row],[Tổng giá trị]]</f>
        <v>0001065425815110</v>
      </c>
    </row>
    <row r="467" spans="1:33" ht="25.5" hidden="1" customHeight="1" x14ac:dyDescent="0.2">
      <c r="A467" s="54" t="s">
        <v>16303</v>
      </c>
      <c r="B467" s="54" t="s">
        <v>102</v>
      </c>
      <c r="C467" s="55">
        <v>46058</v>
      </c>
      <c r="D467" s="54" t="s">
        <v>17324</v>
      </c>
      <c r="E467" s="55">
        <v>46058</v>
      </c>
      <c r="F467" s="54" t="s">
        <v>19193</v>
      </c>
      <c r="G467" s="54" t="s">
        <v>17325</v>
      </c>
      <c r="H467" s="56">
        <v>234183</v>
      </c>
      <c r="I467" s="63">
        <v>0</v>
      </c>
      <c r="J467" s="56">
        <v>18735</v>
      </c>
      <c r="K467" s="65">
        <v>252918</v>
      </c>
      <c r="L467" s="64" t="s">
        <v>17238</v>
      </c>
      <c r="M467" s="6" t="str">
        <f>IFERROR(VLOOKUP(Table13[[#This Row],[Số hóa đơn]],'Chi tiết tt Mega gửi'!K:L,2,0),"")</f>
        <v/>
      </c>
      <c r="O467" s="32">
        <f>IF(Table13[[#This Row],[Phân loại]]="Tồn đầu kỳ",Table13[[#This Row],[Tổng giá trị]],0)</f>
        <v>0</v>
      </c>
      <c r="P467" s="7">
        <f>IF(Table13[[#This Row],[Số còn phải thu ĐK]]&lt;&gt;0,0,IF(Table13[[#This Row],[Phân loại]]="Bán hàng",Table13[[#This Row],[Tổng giá trị]],-Table13[[#This Row],[Tổng giá trị]]))</f>
        <v>-252918</v>
      </c>
      <c r="Q467" s="32">
        <f t="shared" si="59"/>
        <v>0</v>
      </c>
      <c r="R467" s="7">
        <f>Table13[[#This Row],[Số còn phải thu ĐK]]+Table13[[#This Row],[Giá Trị HD sau CK]]-Table13[[#This Row],[Số tiền đã thu]]</f>
        <v>-252918</v>
      </c>
      <c r="S467" s="6">
        <f>IF(Table13[[#This Row],[Ngày hóa đơn]]&lt;&gt;"",Table13[[#This Row],[Ngày hóa đơn]],IF(Table13[[#This Row],[Ngày hạch toán]]&lt;&gt;"",Table13[[#This Row],[Ngày hạch toán]],""))</f>
        <v>46058</v>
      </c>
      <c r="T467" s="7"/>
      <c r="U467" s="6">
        <f>IF(Table13[[#This Row],[Ngày tính CN]]="","",S467+T467)</f>
        <v>46058</v>
      </c>
      <c r="V467" s="32">
        <f ca="1">IF(Table13[[#This Row],[Hạn thanh toán]]="","",IF((U467-NOW())&lt;0,0,(U467-NOW())))</f>
        <v>0</v>
      </c>
      <c r="W467" s="32"/>
      <c r="X467" s="32">
        <f t="shared" ca="1" si="60"/>
        <v>236.35975370370579</v>
      </c>
      <c r="Y467" s="2" t="str">
        <f t="shared" ca="1" si="61"/>
        <v>Nợ quá hạn hơn 120 ngày có khả năng mất thanh toán</v>
      </c>
      <c r="Z467" s="42">
        <f t="shared" si="62"/>
        <v>46058</v>
      </c>
      <c r="AA467" s="42" t="str">
        <f t="shared" si="63"/>
        <v/>
      </c>
      <c r="AD467" s="2" t="str">
        <f>VLOOKUP($A467,MA_KH!$A:$Q,MA_KH!O$1,0)</f>
        <v>MEGA</v>
      </c>
      <c r="AE467" s="2" t="str">
        <f>VLOOKUP($A467,MA_KH!$A:$Q,MA_KH!P$1,0)</f>
        <v>CÔNG TY TNHH MM MEGA MARKET (VIỆT NAM)</v>
      </c>
      <c r="AG467" s="91" t="str">
        <f>Table13[[#This Row],[Số hóa đơn]]&amp;Table13[[#This Row],[Tổng giá trị]]</f>
        <v>00000044252918</v>
      </c>
    </row>
    <row r="468" spans="1:33" ht="25.5" hidden="1" customHeight="1" x14ac:dyDescent="0.2">
      <c r="A468" s="54" t="s">
        <v>16299</v>
      </c>
      <c r="B468" s="54" t="s">
        <v>190</v>
      </c>
      <c r="C468" s="55">
        <v>46057</v>
      </c>
      <c r="D468" s="54" t="s">
        <v>17463</v>
      </c>
      <c r="E468" s="55">
        <v>46057</v>
      </c>
      <c r="F468" s="67" t="s">
        <v>19750</v>
      </c>
      <c r="G468" s="54" t="s">
        <v>16916</v>
      </c>
      <c r="H468" s="56">
        <v>20284843</v>
      </c>
      <c r="I468" s="63">
        <v>0</v>
      </c>
      <c r="J468" s="56">
        <v>0</v>
      </c>
      <c r="K468" s="65">
        <v>20284843</v>
      </c>
      <c r="L468" s="64" t="s">
        <v>17237</v>
      </c>
      <c r="M468" s="6" t="str">
        <f>IFERROR(VLOOKUP(Table13[[#This Row],[Số hóa đơn]],'Chi tiết tt Mega gửi'!K:L,2,0),"")</f>
        <v/>
      </c>
      <c r="O468" s="32">
        <f>IF(Table13[[#This Row],[Phân loại]]="Tồn đầu kỳ",Table13[[#This Row],[Tổng giá trị]],0)</f>
        <v>0</v>
      </c>
      <c r="P468" s="7">
        <f>IF(Table13[[#This Row],[Số còn phải thu ĐK]]&lt;&gt;0,0,IF(Table13[[#This Row],[Phân loại]]="Bán hàng",Table13[[#This Row],[Tổng giá trị]],-Table13[[#This Row],[Tổng giá trị]]))</f>
        <v>-20284843</v>
      </c>
      <c r="Q468" s="32">
        <f>IF(M468&lt;&gt;"",IF(O468&lt;&gt;0,O468,P468),0)</f>
        <v>0</v>
      </c>
      <c r="R468" s="7">
        <f>Table13[[#This Row],[Số còn phải thu ĐK]]+Table13[[#This Row],[Giá Trị HD sau CK]]-Table13[[#This Row],[Số tiền đã thu]]</f>
        <v>-20284843</v>
      </c>
      <c r="S468" s="6">
        <f>IF(Table13[[#This Row],[Ngày hóa đơn]]&lt;&gt;"",Table13[[#This Row],[Ngày hóa đơn]],IF(Table13[[#This Row],[Ngày hạch toán]]&lt;&gt;"",Table13[[#This Row],[Ngày hạch toán]],""))</f>
        <v>46057</v>
      </c>
      <c r="T468" s="7"/>
      <c r="U468" s="6">
        <f>IF(Table13[[#This Row],[Ngày tính CN]]="","",S468+T468)</f>
        <v>46057</v>
      </c>
      <c r="V468" s="32">
        <f ca="1">IF(Table13[[#This Row],[Hạn thanh toán]]="","",IF((U468-NOW())&lt;0,0,(U468-NOW())))</f>
        <v>0</v>
      </c>
      <c r="W468" s="32"/>
      <c r="X468" s="32">
        <f ca="1">IF(OR(U468="",R468=0),"",IF((U468-NOW())&lt;0,-(U468-NOW()),0))</f>
        <v>237.35975370370579</v>
      </c>
      <c r="Y468" s="2" t="str">
        <f ca="1">IF(R468=0,"Đã thanh toán",IF(X468="","",IF(X468&lt;=0,"Chưa đến hạn thanh toán",IF(X468&lt;=30,"Nợ quá hạn 30 ngày",IF(X468&lt;=60,"Nợ quá hạn từ 30 ngày đến 60 ngày",IF(X468&lt;=90,"Nợ quá hạn từ 60 ngày đến 90 ngày",IF(X468&lt;=120,"Nợ quá hạn từ 90 ngày đến 120 ngày","Nợ quá hạn hơn 120 ngày có khả năng mất thanh toán")))))))</f>
        <v>Nợ quá hạn hơn 120 ngày có khả năng mất thanh toán</v>
      </c>
      <c r="Z468" s="42">
        <f t="shared" si="62"/>
        <v>46057</v>
      </c>
      <c r="AA468" s="42" t="str">
        <f t="shared" si="63"/>
        <v/>
      </c>
      <c r="AD468" s="2" t="str">
        <f>VLOOKUP($A468,MA_KH!$A:$Q,MA_KH!O$1,0)</f>
        <v>MEGA</v>
      </c>
      <c r="AE468" s="2" t="str">
        <f>VLOOKUP($A468,MA_KH!$A:$Q,MA_KH!P$1,0)</f>
        <v>CÔNG TY TNHH MM MEGA MARKET (VIỆT NAM)</v>
      </c>
      <c r="AG468" s="91" t="str">
        <f>Table13[[#This Row],[Số hóa đơn]]&amp;Table13[[#This Row],[Tổng giá trị]]</f>
        <v>DN_22026T90041520284843</v>
      </c>
    </row>
    <row r="469" spans="1:33" ht="25.5" hidden="1" customHeight="1" x14ac:dyDescent="0.2">
      <c r="A469" s="54" t="s">
        <v>16299</v>
      </c>
      <c r="B469" s="54" t="s">
        <v>190</v>
      </c>
      <c r="C469" s="55">
        <v>46058</v>
      </c>
      <c r="D469" s="54" t="s">
        <v>17326</v>
      </c>
      <c r="E469" s="55">
        <v>46058</v>
      </c>
      <c r="F469" s="54" t="s">
        <v>19194</v>
      </c>
      <c r="G469" s="54" t="s">
        <v>16912</v>
      </c>
      <c r="H469" s="56">
        <v>12293845</v>
      </c>
      <c r="I469" s="63">
        <v>0</v>
      </c>
      <c r="J469" s="56">
        <v>983508</v>
      </c>
      <c r="K469" s="65">
        <v>13277353</v>
      </c>
      <c r="L469" s="64" t="s">
        <v>17237</v>
      </c>
      <c r="M469" s="6" t="str">
        <f>IFERROR(VLOOKUP(Table13[[#This Row],[Số hóa đơn]],'Chi tiết tt Mega gửi'!K:L,2,0),"")</f>
        <v/>
      </c>
      <c r="O469" s="32">
        <f>IF(Table13[[#This Row],[Phân loại]]="Tồn đầu kỳ",Table13[[#This Row],[Tổng giá trị]],0)</f>
        <v>0</v>
      </c>
      <c r="P469" s="7">
        <f>IF(Table13[[#This Row],[Số còn phải thu ĐK]]&lt;&gt;0,0,IF(Table13[[#This Row],[Phân loại]]="Bán hàng",Table13[[#This Row],[Tổng giá trị]],-Table13[[#This Row],[Tổng giá trị]]))</f>
        <v>-13277353</v>
      </c>
      <c r="Q469" s="32">
        <f t="shared" si="59"/>
        <v>0</v>
      </c>
      <c r="R469" s="7">
        <f>Table13[[#This Row],[Số còn phải thu ĐK]]+Table13[[#This Row],[Giá Trị HD sau CK]]-Table13[[#This Row],[Số tiền đã thu]]</f>
        <v>-13277353</v>
      </c>
      <c r="S469" s="6">
        <f>IF(Table13[[#This Row],[Ngày hóa đơn]]&lt;&gt;"",Table13[[#This Row],[Ngày hóa đơn]],IF(Table13[[#This Row],[Ngày hạch toán]]&lt;&gt;"",Table13[[#This Row],[Ngày hạch toán]],""))</f>
        <v>46058</v>
      </c>
      <c r="T469" s="7"/>
      <c r="U469" s="6">
        <f>IF(Table13[[#This Row],[Ngày tính CN]]="","",S469+T469)</f>
        <v>46058</v>
      </c>
      <c r="V469" s="32">
        <f ca="1">IF(Table13[[#This Row],[Hạn thanh toán]]="","",IF((U469-NOW())&lt;0,0,(U469-NOW())))</f>
        <v>0</v>
      </c>
      <c r="W469" s="32"/>
      <c r="X469" s="32">
        <f t="shared" ca="1" si="60"/>
        <v>236.35975370370579</v>
      </c>
      <c r="Y469" s="2" t="str">
        <f t="shared" ca="1" si="61"/>
        <v>Nợ quá hạn hơn 120 ngày có khả năng mất thanh toán</v>
      </c>
      <c r="Z469" s="42">
        <f t="shared" si="62"/>
        <v>46058</v>
      </c>
      <c r="AA469" s="42" t="str">
        <f t="shared" si="63"/>
        <v/>
      </c>
      <c r="AD469" s="2" t="str">
        <f>VLOOKUP($A469,MA_KH!$A:$Q,MA_KH!O$1,0)</f>
        <v>MEGA</v>
      </c>
      <c r="AE469" s="2" t="str">
        <f>VLOOKUP($A469,MA_KH!$A:$Q,MA_KH!P$1,0)</f>
        <v>CÔNG TY TNHH MM MEGA MARKET (VIỆT NAM)</v>
      </c>
      <c r="AG469" s="91" t="str">
        <f>Table13[[#This Row],[Số hóa đơn]]&amp;Table13[[#This Row],[Tổng giá trị]]</f>
        <v>0000931813277353</v>
      </c>
    </row>
    <row r="470" spans="1:33" ht="25.5" hidden="1" customHeight="1" x14ac:dyDescent="0.2">
      <c r="A470" s="54" t="s">
        <v>16299</v>
      </c>
      <c r="B470" s="54" t="s">
        <v>190</v>
      </c>
      <c r="C470" s="55">
        <v>46058</v>
      </c>
      <c r="D470" s="54" t="s">
        <v>17326</v>
      </c>
      <c r="E470" s="55">
        <v>46058</v>
      </c>
      <c r="F470" s="54" t="s">
        <v>19195</v>
      </c>
      <c r="G470" s="54" t="s">
        <v>16911</v>
      </c>
      <c r="H470" s="56">
        <v>24587689</v>
      </c>
      <c r="I470" s="63">
        <v>0</v>
      </c>
      <c r="J470" s="56">
        <v>1967015</v>
      </c>
      <c r="K470" s="65">
        <v>26554704</v>
      </c>
      <c r="L470" s="64" t="s">
        <v>17237</v>
      </c>
      <c r="M470" s="6" t="str">
        <f>IFERROR(VLOOKUP(Table13[[#This Row],[Số hóa đơn]],'Chi tiết tt Mega gửi'!K:L,2,0),"")</f>
        <v/>
      </c>
      <c r="O470" s="32">
        <f>IF(Table13[[#This Row],[Phân loại]]="Tồn đầu kỳ",Table13[[#This Row],[Tổng giá trị]],0)</f>
        <v>0</v>
      </c>
      <c r="P470" s="7">
        <f>IF(Table13[[#This Row],[Số còn phải thu ĐK]]&lt;&gt;0,0,IF(Table13[[#This Row],[Phân loại]]="Bán hàng",Table13[[#This Row],[Tổng giá trị]],-Table13[[#This Row],[Tổng giá trị]]))</f>
        <v>-26554704</v>
      </c>
      <c r="Q470" s="32">
        <f t="shared" si="59"/>
        <v>0</v>
      </c>
      <c r="R470" s="7">
        <f>Table13[[#This Row],[Số còn phải thu ĐK]]+Table13[[#This Row],[Giá Trị HD sau CK]]-Table13[[#This Row],[Số tiền đã thu]]</f>
        <v>-26554704</v>
      </c>
      <c r="S470" s="6">
        <f>IF(Table13[[#This Row],[Ngày hóa đơn]]&lt;&gt;"",Table13[[#This Row],[Ngày hóa đơn]],IF(Table13[[#This Row],[Ngày hạch toán]]&lt;&gt;"",Table13[[#This Row],[Ngày hạch toán]],""))</f>
        <v>46058</v>
      </c>
      <c r="T470" s="7"/>
      <c r="U470" s="6">
        <f>IF(Table13[[#This Row],[Ngày tính CN]]="","",S470+T470)</f>
        <v>46058</v>
      </c>
      <c r="V470" s="32">
        <f ca="1">IF(Table13[[#This Row],[Hạn thanh toán]]="","",IF((U470-NOW())&lt;0,0,(U470-NOW())))</f>
        <v>0</v>
      </c>
      <c r="W470" s="32"/>
      <c r="X470" s="32">
        <f t="shared" ca="1" si="60"/>
        <v>236.35975370370579</v>
      </c>
      <c r="Y470" s="2" t="str">
        <f t="shared" ca="1" si="61"/>
        <v>Nợ quá hạn hơn 120 ngày có khả năng mất thanh toán</v>
      </c>
      <c r="Z470" s="42">
        <f t="shared" si="62"/>
        <v>46058</v>
      </c>
      <c r="AA470" s="42" t="str">
        <f t="shared" si="63"/>
        <v/>
      </c>
      <c r="AD470" s="2" t="str">
        <f>VLOOKUP($A470,MA_KH!$A:$Q,MA_KH!O$1,0)</f>
        <v>MEGA</v>
      </c>
      <c r="AE470" s="2" t="str">
        <f>VLOOKUP($A470,MA_KH!$A:$Q,MA_KH!P$1,0)</f>
        <v>CÔNG TY TNHH MM MEGA MARKET (VIỆT NAM)</v>
      </c>
      <c r="AG470" s="91" t="str">
        <f>Table13[[#This Row],[Số hóa đơn]]&amp;Table13[[#This Row],[Tổng giá trị]]</f>
        <v>0001137726554704</v>
      </c>
    </row>
    <row r="471" spans="1:33" ht="25.5" hidden="1" customHeight="1" x14ac:dyDescent="0.2">
      <c r="A471" s="54" t="s">
        <v>16299</v>
      </c>
      <c r="B471" s="54" t="s">
        <v>190</v>
      </c>
      <c r="C471" s="55">
        <v>46058</v>
      </c>
      <c r="D471" s="54" t="s">
        <v>17326</v>
      </c>
      <c r="E471" s="55">
        <v>46058</v>
      </c>
      <c r="F471" s="54" t="s">
        <v>19196</v>
      </c>
      <c r="G471" s="54" t="s">
        <v>16910</v>
      </c>
      <c r="H471" s="56">
        <v>14137921</v>
      </c>
      <c r="I471" s="63">
        <v>0</v>
      </c>
      <c r="J471" s="56">
        <v>1131034</v>
      </c>
      <c r="K471" s="65">
        <v>15268955</v>
      </c>
      <c r="L471" s="64" t="s">
        <v>17237</v>
      </c>
      <c r="M471" s="6" t="str">
        <f>IFERROR(VLOOKUP(Table13[[#This Row],[Số hóa đơn]],'Chi tiết tt Mega gửi'!K:L,2,0),"")</f>
        <v/>
      </c>
      <c r="O471" s="32">
        <f>IF(Table13[[#This Row],[Phân loại]]="Tồn đầu kỳ",Table13[[#This Row],[Tổng giá trị]],0)</f>
        <v>0</v>
      </c>
      <c r="P471" s="7">
        <f>IF(Table13[[#This Row],[Số còn phải thu ĐK]]&lt;&gt;0,0,IF(Table13[[#This Row],[Phân loại]]="Bán hàng",Table13[[#This Row],[Tổng giá trị]],-Table13[[#This Row],[Tổng giá trị]]))</f>
        <v>-15268955</v>
      </c>
      <c r="Q471" s="32">
        <f t="shared" si="59"/>
        <v>0</v>
      </c>
      <c r="R471" s="7">
        <f>Table13[[#This Row],[Số còn phải thu ĐK]]+Table13[[#This Row],[Giá Trị HD sau CK]]-Table13[[#This Row],[Số tiền đã thu]]</f>
        <v>-15268955</v>
      </c>
      <c r="S471" s="6">
        <f>IF(Table13[[#This Row],[Ngày hóa đơn]]&lt;&gt;"",Table13[[#This Row],[Ngày hóa đơn]],IF(Table13[[#This Row],[Ngày hạch toán]]&lt;&gt;"",Table13[[#This Row],[Ngày hạch toán]],""))</f>
        <v>46058</v>
      </c>
      <c r="T471" s="7"/>
      <c r="U471" s="6">
        <f>IF(Table13[[#This Row],[Ngày tính CN]]="","",S471+T471)</f>
        <v>46058</v>
      </c>
      <c r="V471" s="32">
        <f ca="1">IF(Table13[[#This Row],[Hạn thanh toán]]="","",IF((U471-NOW())&lt;0,0,(U471-NOW())))</f>
        <v>0</v>
      </c>
      <c r="W471" s="32"/>
      <c r="X471" s="32">
        <f t="shared" ca="1" si="60"/>
        <v>236.35975370370579</v>
      </c>
      <c r="Y471" s="2" t="str">
        <f t="shared" ca="1" si="61"/>
        <v>Nợ quá hạn hơn 120 ngày có khả năng mất thanh toán</v>
      </c>
      <c r="Z471" s="42">
        <f t="shared" si="62"/>
        <v>46058</v>
      </c>
      <c r="AA471" s="42" t="str">
        <f t="shared" si="63"/>
        <v/>
      </c>
      <c r="AD471" s="2" t="str">
        <f>VLOOKUP($A471,MA_KH!$A:$Q,MA_KH!O$1,0)</f>
        <v>MEGA</v>
      </c>
      <c r="AE471" s="2" t="str">
        <f>VLOOKUP($A471,MA_KH!$A:$Q,MA_KH!P$1,0)</f>
        <v>CÔNG TY TNHH MM MEGA MARKET (VIỆT NAM)</v>
      </c>
      <c r="AG471" s="91" t="str">
        <f>Table13[[#This Row],[Số hóa đơn]]&amp;Table13[[#This Row],[Tổng giá trị]]</f>
        <v>0001135315268955</v>
      </c>
    </row>
    <row r="472" spans="1:33" ht="25.5" hidden="1" customHeight="1" x14ac:dyDescent="0.2">
      <c r="A472" s="54" t="s">
        <v>16299</v>
      </c>
      <c r="B472" s="54" t="s">
        <v>190</v>
      </c>
      <c r="C472" s="55">
        <v>46058</v>
      </c>
      <c r="D472" s="54" t="s">
        <v>17326</v>
      </c>
      <c r="E472" s="55">
        <v>46058</v>
      </c>
      <c r="F472" s="54" t="s">
        <v>19197</v>
      </c>
      <c r="G472" s="54" t="s">
        <v>16909</v>
      </c>
      <c r="H472" s="56">
        <v>3073461</v>
      </c>
      <c r="I472" s="63">
        <v>0</v>
      </c>
      <c r="J472" s="56">
        <v>245877</v>
      </c>
      <c r="K472" s="65">
        <v>3319338</v>
      </c>
      <c r="L472" s="64" t="s">
        <v>17237</v>
      </c>
      <c r="M472" s="6" t="str">
        <f>IFERROR(VLOOKUP(Table13[[#This Row],[Số hóa đơn]],'Chi tiết tt Mega gửi'!K:L,2,0),"")</f>
        <v/>
      </c>
      <c r="O472" s="32">
        <f>IF(Table13[[#This Row],[Phân loại]]="Tồn đầu kỳ",Table13[[#This Row],[Tổng giá trị]],0)</f>
        <v>0</v>
      </c>
      <c r="P472" s="7">
        <f>IF(Table13[[#This Row],[Số còn phải thu ĐK]]&lt;&gt;0,0,IF(Table13[[#This Row],[Phân loại]]="Bán hàng",Table13[[#This Row],[Tổng giá trị]],-Table13[[#This Row],[Tổng giá trị]]))</f>
        <v>-3319338</v>
      </c>
      <c r="Q472" s="32">
        <f t="shared" si="59"/>
        <v>0</v>
      </c>
      <c r="R472" s="7">
        <f>Table13[[#This Row],[Số còn phải thu ĐK]]+Table13[[#This Row],[Giá Trị HD sau CK]]-Table13[[#This Row],[Số tiền đã thu]]</f>
        <v>-3319338</v>
      </c>
      <c r="S472" s="6">
        <f>IF(Table13[[#This Row],[Ngày hóa đơn]]&lt;&gt;"",Table13[[#This Row],[Ngày hóa đơn]],IF(Table13[[#This Row],[Ngày hạch toán]]&lt;&gt;"",Table13[[#This Row],[Ngày hạch toán]],""))</f>
        <v>46058</v>
      </c>
      <c r="T472" s="7"/>
      <c r="U472" s="6">
        <f>IF(Table13[[#This Row],[Ngày tính CN]]="","",S472+T472)</f>
        <v>46058</v>
      </c>
      <c r="V472" s="32">
        <f ca="1">IF(Table13[[#This Row],[Hạn thanh toán]]="","",IF((U472-NOW())&lt;0,0,(U472-NOW())))</f>
        <v>0</v>
      </c>
      <c r="W472" s="32"/>
      <c r="X472" s="32">
        <f t="shared" ca="1" si="60"/>
        <v>236.35975370370579</v>
      </c>
      <c r="Y472" s="2" t="str">
        <f t="shared" ca="1" si="61"/>
        <v>Nợ quá hạn hơn 120 ngày có khả năng mất thanh toán</v>
      </c>
      <c r="Z472" s="42">
        <f t="shared" si="62"/>
        <v>46058</v>
      </c>
      <c r="AA472" s="42" t="str">
        <f t="shared" si="63"/>
        <v/>
      </c>
      <c r="AD472" s="2" t="str">
        <f>VLOOKUP($A472,MA_KH!$A:$Q,MA_KH!O$1,0)</f>
        <v>MEGA</v>
      </c>
      <c r="AE472" s="2" t="str">
        <f>VLOOKUP($A472,MA_KH!$A:$Q,MA_KH!P$1,0)</f>
        <v>CÔNG TY TNHH MM MEGA MARKET (VIỆT NAM)</v>
      </c>
      <c r="AG472" s="91" t="str">
        <f>Table13[[#This Row],[Số hóa đơn]]&amp;Table13[[#This Row],[Tổng giá trị]]</f>
        <v>000094223319338</v>
      </c>
    </row>
    <row r="473" spans="1:33" ht="25.5" hidden="1" customHeight="1" x14ac:dyDescent="0.2">
      <c r="A473" s="54" t="s">
        <v>16299</v>
      </c>
      <c r="B473" s="54" t="s">
        <v>190</v>
      </c>
      <c r="C473" s="55">
        <v>46058</v>
      </c>
      <c r="D473" s="54" t="s">
        <v>17326</v>
      </c>
      <c r="E473" s="55">
        <v>46058</v>
      </c>
      <c r="F473" s="54" t="s">
        <v>19198</v>
      </c>
      <c r="G473" s="54" t="s">
        <v>16908</v>
      </c>
      <c r="H473" s="56">
        <v>13830575</v>
      </c>
      <c r="I473" s="63">
        <v>0</v>
      </c>
      <c r="J473" s="56">
        <v>1106446</v>
      </c>
      <c r="K473" s="65">
        <v>14937021</v>
      </c>
      <c r="L473" s="64" t="s">
        <v>17237</v>
      </c>
      <c r="M473" s="6" t="str">
        <f>IFERROR(VLOOKUP(Table13[[#This Row],[Số hóa đơn]],'Chi tiết tt Mega gửi'!K:L,2,0),"")</f>
        <v/>
      </c>
      <c r="O473" s="32">
        <f>IF(Table13[[#This Row],[Phân loại]]="Tồn đầu kỳ",Table13[[#This Row],[Tổng giá trị]],0)</f>
        <v>0</v>
      </c>
      <c r="P473" s="7">
        <f>IF(Table13[[#This Row],[Số còn phải thu ĐK]]&lt;&gt;0,0,IF(Table13[[#This Row],[Phân loại]]="Bán hàng",Table13[[#This Row],[Tổng giá trị]],-Table13[[#This Row],[Tổng giá trị]]))</f>
        <v>-14937021</v>
      </c>
      <c r="Q473" s="32">
        <f t="shared" si="59"/>
        <v>0</v>
      </c>
      <c r="R473" s="7">
        <f>Table13[[#This Row],[Số còn phải thu ĐK]]+Table13[[#This Row],[Giá Trị HD sau CK]]-Table13[[#This Row],[Số tiền đã thu]]</f>
        <v>-14937021</v>
      </c>
      <c r="S473" s="6">
        <f>IF(Table13[[#This Row],[Ngày hóa đơn]]&lt;&gt;"",Table13[[#This Row],[Ngày hóa đơn]],IF(Table13[[#This Row],[Ngày hạch toán]]&lt;&gt;"",Table13[[#This Row],[Ngày hạch toán]],""))</f>
        <v>46058</v>
      </c>
      <c r="T473" s="7"/>
      <c r="U473" s="6">
        <f>IF(Table13[[#This Row],[Ngày tính CN]]="","",S473+T473)</f>
        <v>46058</v>
      </c>
      <c r="V473" s="32">
        <f ca="1">IF(Table13[[#This Row],[Hạn thanh toán]]="","",IF((U473-NOW())&lt;0,0,(U473-NOW())))</f>
        <v>0</v>
      </c>
      <c r="W473" s="32"/>
      <c r="X473" s="32">
        <f t="shared" ca="1" si="60"/>
        <v>236.35975370370579</v>
      </c>
      <c r="Y473" s="2" t="str">
        <f t="shared" ca="1" si="61"/>
        <v>Nợ quá hạn hơn 120 ngày có khả năng mất thanh toán</v>
      </c>
      <c r="Z473" s="42">
        <f t="shared" si="62"/>
        <v>46058</v>
      </c>
      <c r="AA473" s="42" t="str">
        <f t="shared" si="63"/>
        <v/>
      </c>
      <c r="AD473" s="2" t="str">
        <f>VLOOKUP($A473,MA_KH!$A:$Q,MA_KH!O$1,0)</f>
        <v>MEGA</v>
      </c>
      <c r="AE473" s="2" t="str">
        <f>VLOOKUP($A473,MA_KH!$A:$Q,MA_KH!P$1,0)</f>
        <v>CÔNG TY TNHH MM MEGA MARKET (VIỆT NAM)</v>
      </c>
      <c r="AG473" s="91" t="str">
        <f>Table13[[#This Row],[Số hóa đơn]]&amp;Table13[[#This Row],[Tổng giá trị]]</f>
        <v>0001135514937021</v>
      </c>
    </row>
    <row r="474" spans="1:33" ht="25.5" hidden="1" customHeight="1" x14ac:dyDescent="0.2">
      <c r="A474" s="54" t="s">
        <v>16299</v>
      </c>
      <c r="B474" s="54" t="s">
        <v>190</v>
      </c>
      <c r="C474" s="55">
        <v>46058</v>
      </c>
      <c r="D474" s="54" t="s">
        <v>17326</v>
      </c>
      <c r="E474" s="55">
        <v>46058</v>
      </c>
      <c r="F474" s="54" t="s">
        <v>19199</v>
      </c>
      <c r="G474" s="54" t="s">
        <v>16907</v>
      </c>
      <c r="H474" s="56">
        <v>6146922</v>
      </c>
      <c r="I474" s="63">
        <v>0</v>
      </c>
      <c r="J474" s="56">
        <v>491754</v>
      </c>
      <c r="K474" s="65">
        <v>6638676</v>
      </c>
      <c r="L474" s="64" t="s">
        <v>17237</v>
      </c>
      <c r="M474" s="6" t="str">
        <f>IFERROR(VLOOKUP(Table13[[#This Row],[Số hóa đơn]],'Chi tiết tt Mega gửi'!K:L,2,0),"")</f>
        <v/>
      </c>
      <c r="O474" s="32">
        <f>IF(Table13[[#This Row],[Phân loại]]="Tồn đầu kỳ",Table13[[#This Row],[Tổng giá trị]],0)</f>
        <v>0</v>
      </c>
      <c r="P474" s="7">
        <f>IF(Table13[[#This Row],[Số còn phải thu ĐK]]&lt;&gt;0,0,IF(Table13[[#This Row],[Phân loại]]="Bán hàng",Table13[[#This Row],[Tổng giá trị]],-Table13[[#This Row],[Tổng giá trị]]))</f>
        <v>-6638676</v>
      </c>
      <c r="Q474" s="32">
        <f t="shared" si="59"/>
        <v>0</v>
      </c>
      <c r="R474" s="7">
        <f>Table13[[#This Row],[Số còn phải thu ĐK]]+Table13[[#This Row],[Giá Trị HD sau CK]]-Table13[[#This Row],[Số tiền đã thu]]</f>
        <v>-6638676</v>
      </c>
      <c r="S474" s="6">
        <f>IF(Table13[[#This Row],[Ngày hóa đơn]]&lt;&gt;"",Table13[[#This Row],[Ngày hóa đơn]],IF(Table13[[#This Row],[Ngày hạch toán]]&lt;&gt;"",Table13[[#This Row],[Ngày hạch toán]],""))</f>
        <v>46058</v>
      </c>
      <c r="T474" s="7"/>
      <c r="U474" s="6">
        <f>IF(Table13[[#This Row],[Ngày tính CN]]="","",S474+T474)</f>
        <v>46058</v>
      </c>
      <c r="V474" s="32">
        <f ca="1">IF(Table13[[#This Row],[Hạn thanh toán]]="","",IF((U474-NOW())&lt;0,0,(U474-NOW())))</f>
        <v>0</v>
      </c>
      <c r="W474" s="32"/>
      <c r="X474" s="32">
        <f t="shared" ca="1" si="60"/>
        <v>236.35975370370579</v>
      </c>
      <c r="Y474" s="2" t="str">
        <f t="shared" ca="1" si="61"/>
        <v>Nợ quá hạn hơn 120 ngày có khả năng mất thanh toán</v>
      </c>
      <c r="Z474" s="42">
        <f t="shared" si="62"/>
        <v>46058</v>
      </c>
      <c r="AA474" s="42" t="str">
        <f t="shared" si="63"/>
        <v/>
      </c>
      <c r="AD474" s="2" t="str">
        <f>VLOOKUP($A474,MA_KH!$A:$Q,MA_KH!O$1,0)</f>
        <v>MEGA</v>
      </c>
      <c r="AE474" s="2" t="str">
        <f>VLOOKUP($A474,MA_KH!$A:$Q,MA_KH!P$1,0)</f>
        <v>CÔNG TY TNHH MM MEGA MARKET (VIỆT NAM)</v>
      </c>
      <c r="AG474" s="91" t="str">
        <f>Table13[[#This Row],[Số hóa đơn]]&amp;Table13[[#This Row],[Tổng giá trị]]</f>
        <v>000113266638676</v>
      </c>
    </row>
    <row r="475" spans="1:33" ht="25.5" customHeight="1" x14ac:dyDescent="0.2">
      <c r="A475" s="54" t="s">
        <v>16298</v>
      </c>
      <c r="B475" s="54" t="s">
        <v>7235</v>
      </c>
      <c r="C475" s="55">
        <v>46059</v>
      </c>
      <c r="D475" s="54" t="s">
        <v>17327</v>
      </c>
      <c r="E475" s="55">
        <f>IFERROR(VLOOKUP(AG475,Sheet3!B:F,5,0),Table1[[#This Row],[Ngày hạch toán]])</f>
        <v>46059</v>
      </c>
      <c r="F475" s="54" t="s">
        <v>19200</v>
      </c>
      <c r="G475" s="54" t="s">
        <v>17328</v>
      </c>
      <c r="H475" s="56">
        <v>29970200</v>
      </c>
      <c r="I475" s="63">
        <v>0</v>
      </c>
      <c r="J475" s="56">
        <v>2397616</v>
      </c>
      <c r="K475" s="65">
        <v>32367816</v>
      </c>
      <c r="L475" s="64" t="s">
        <v>17236</v>
      </c>
      <c r="M475" s="6" t="str">
        <f>IFERROR(VLOOKUP(Table13[[#This Row],[Số hóa đơn]],'Chi tiết tt Mega gửi'!K:L,2,0),"")</f>
        <v/>
      </c>
      <c r="O475" s="32">
        <f>IF(Table13[[#This Row],[Phân loại]]="Tồn đầu kỳ",Table13[[#This Row],[Tổng giá trị]],0)</f>
        <v>0</v>
      </c>
      <c r="P475" s="7">
        <f>IF(Table13[[#This Row],[Số còn phải thu ĐK]]&lt;&gt;0,0,IF(Table13[[#This Row],[Phân loại]]="Bán hàng",Table13[[#This Row],[Tổng giá trị]],-Table13[[#This Row],[Tổng giá trị]]))</f>
        <v>32367816</v>
      </c>
      <c r="Q475" s="32">
        <f t="shared" si="59"/>
        <v>0</v>
      </c>
      <c r="R475" s="7">
        <f>Table13[[#This Row],[Số còn phải thu ĐK]]+Table13[[#This Row],[Giá Trị HD sau CK]]-Table13[[#This Row],[Số tiền đã thu]]</f>
        <v>32367816</v>
      </c>
      <c r="S475" s="6">
        <f>IF(Table13[[#This Row],[Ngày hóa đơn]]&lt;&gt;"",Table13[[#This Row],[Ngày hóa đơn]],IF(Table13[[#This Row],[Ngày hạch toán]]&lt;&gt;"",Table13[[#This Row],[Ngày hạch toán]],""))</f>
        <v>46059</v>
      </c>
      <c r="T475" s="7"/>
      <c r="U475" s="6">
        <f>IF(Table13[[#This Row],[Ngày tính CN]]="","",S475+T475)</f>
        <v>46059</v>
      </c>
      <c r="V475" s="32">
        <f ca="1">IF(Table13[[#This Row],[Hạn thanh toán]]="","",IF((U475-NOW())&lt;0,0,(U475-NOW())))</f>
        <v>0</v>
      </c>
      <c r="W475" s="32"/>
      <c r="X475" s="32">
        <f t="shared" ca="1" si="60"/>
        <v>235.35975370370579</v>
      </c>
      <c r="Y475" s="2" t="str">
        <f t="shared" ca="1" si="61"/>
        <v>Nợ quá hạn hơn 120 ngày có khả năng mất thanh toán</v>
      </c>
      <c r="Z475" s="42">
        <f t="shared" si="62"/>
        <v>46059</v>
      </c>
      <c r="AA475" s="42" t="str">
        <f t="shared" si="63"/>
        <v/>
      </c>
      <c r="AD475" s="2" t="str">
        <f>VLOOKUP($A475,MA_KH!$A:$Q,MA_KH!O$1,0)</f>
        <v>MEGA</v>
      </c>
      <c r="AE475" s="2" t="str">
        <f>VLOOKUP($A475,MA_KH!$A:$Q,MA_KH!P$1,0)</f>
        <v>CÔNG TY TNHH MM MEGA MARKET (VIỆT NAM)</v>
      </c>
      <c r="AG475" s="91" t="str">
        <f>Table13[[#This Row],[Số hóa đơn]]&amp;Table13[[#This Row],[Tổng giá trị]]</f>
        <v>0001204732367816</v>
      </c>
    </row>
    <row r="476" spans="1:33" ht="25.5" customHeight="1" x14ac:dyDescent="0.2">
      <c r="A476" s="54" t="s">
        <v>16292</v>
      </c>
      <c r="B476" s="54" t="s">
        <v>251</v>
      </c>
      <c r="C476" s="55">
        <v>46059</v>
      </c>
      <c r="D476" s="54" t="s">
        <v>17329</v>
      </c>
      <c r="E476" s="55">
        <f>IFERROR(VLOOKUP(AG476,Sheet3!B:F,5,0),Table1[[#This Row],[Ngày hạch toán]])</f>
        <v>46059</v>
      </c>
      <c r="F476" s="54" t="s">
        <v>19201</v>
      </c>
      <c r="G476" s="54" t="s">
        <v>17330</v>
      </c>
      <c r="H476" s="56">
        <v>1468620</v>
      </c>
      <c r="I476" s="63">
        <v>0</v>
      </c>
      <c r="J476" s="56">
        <v>117490</v>
      </c>
      <c r="K476" s="65">
        <v>1586110</v>
      </c>
      <c r="L476" s="64" t="s">
        <v>17236</v>
      </c>
      <c r="M476" s="6" t="str">
        <f>IFERROR(VLOOKUP(Table13[[#This Row],[Số hóa đơn]],'Chi tiết tt Mega gửi'!K:L,2,0),"")</f>
        <v/>
      </c>
      <c r="O476" s="32">
        <f>IF(Table13[[#This Row],[Phân loại]]="Tồn đầu kỳ",Table13[[#This Row],[Tổng giá trị]],0)</f>
        <v>0</v>
      </c>
      <c r="P476" s="7">
        <f>IF(Table13[[#This Row],[Số còn phải thu ĐK]]&lt;&gt;0,0,IF(Table13[[#This Row],[Phân loại]]="Bán hàng",Table13[[#This Row],[Tổng giá trị]],-Table13[[#This Row],[Tổng giá trị]]))</f>
        <v>1586110</v>
      </c>
      <c r="Q476" s="32">
        <f t="shared" si="59"/>
        <v>0</v>
      </c>
      <c r="R476" s="7">
        <f>Table13[[#This Row],[Số còn phải thu ĐK]]+Table13[[#This Row],[Giá Trị HD sau CK]]-Table13[[#This Row],[Số tiền đã thu]]</f>
        <v>1586110</v>
      </c>
      <c r="S476" s="6">
        <f>IF(Table13[[#This Row],[Ngày hóa đơn]]&lt;&gt;"",Table13[[#This Row],[Ngày hóa đơn]],IF(Table13[[#This Row],[Ngày hạch toán]]&lt;&gt;"",Table13[[#This Row],[Ngày hạch toán]],""))</f>
        <v>46059</v>
      </c>
      <c r="T476" s="7"/>
      <c r="U476" s="6">
        <f>IF(Table13[[#This Row],[Ngày tính CN]]="","",S476+T476)</f>
        <v>46059</v>
      </c>
      <c r="V476" s="32">
        <f ca="1">IF(Table13[[#This Row],[Hạn thanh toán]]="","",IF((U476-NOW())&lt;0,0,(U476-NOW())))</f>
        <v>0</v>
      </c>
      <c r="W476" s="32"/>
      <c r="X476" s="32">
        <f t="shared" ca="1" si="60"/>
        <v>235.35975370370579</v>
      </c>
      <c r="Y476" s="2" t="str">
        <f t="shared" ca="1" si="61"/>
        <v>Nợ quá hạn hơn 120 ngày có khả năng mất thanh toán</v>
      </c>
      <c r="Z476" s="42">
        <f t="shared" si="62"/>
        <v>46059</v>
      </c>
      <c r="AA476" s="42" t="str">
        <f t="shared" si="63"/>
        <v/>
      </c>
      <c r="AD476" s="2" t="str">
        <f>VLOOKUP($A476,MA_KH!$A:$Q,MA_KH!O$1,0)</f>
        <v>MEGA</v>
      </c>
      <c r="AE476" s="2" t="str">
        <f>VLOOKUP($A476,MA_KH!$A:$Q,MA_KH!P$1,0)</f>
        <v>CÔNG TY TNHH MM MEGA MARKET (VIỆT NAM)</v>
      </c>
      <c r="AG476" s="91" t="str">
        <f>Table13[[#This Row],[Số hóa đơn]]&amp;Table13[[#This Row],[Tổng giá trị]]</f>
        <v>000120481586110</v>
      </c>
    </row>
    <row r="477" spans="1:33" ht="25.5" customHeight="1" x14ac:dyDescent="0.2">
      <c r="A477" s="54" t="s">
        <v>16292</v>
      </c>
      <c r="B477" s="54" t="s">
        <v>251</v>
      </c>
      <c r="C477" s="55">
        <v>46059</v>
      </c>
      <c r="D477" s="54" t="s">
        <v>17331</v>
      </c>
      <c r="E477" s="55">
        <f>IFERROR(VLOOKUP(AG477,Sheet3!B:F,5,0),Table1[[#This Row],[Ngày hạch toán]])</f>
        <v>46059</v>
      </c>
      <c r="F477" s="54" t="s">
        <v>19202</v>
      </c>
      <c r="G477" s="54" t="s">
        <v>17332</v>
      </c>
      <c r="H477" s="56">
        <v>474325</v>
      </c>
      <c r="I477" s="63">
        <v>0</v>
      </c>
      <c r="J477" s="56">
        <v>37946</v>
      </c>
      <c r="K477" s="65">
        <v>512271</v>
      </c>
      <c r="L477" s="64" t="s">
        <v>17236</v>
      </c>
      <c r="M477" s="6" t="str">
        <f>IFERROR(VLOOKUP(Table13[[#This Row],[Số hóa đơn]],'Chi tiết tt Mega gửi'!K:L,2,0),"")</f>
        <v/>
      </c>
      <c r="O477" s="32">
        <f>IF(Table13[[#This Row],[Phân loại]]="Tồn đầu kỳ",Table13[[#This Row],[Tổng giá trị]],0)</f>
        <v>0</v>
      </c>
      <c r="P477" s="7">
        <f>IF(Table13[[#This Row],[Số còn phải thu ĐK]]&lt;&gt;0,0,IF(Table13[[#This Row],[Phân loại]]="Bán hàng",Table13[[#This Row],[Tổng giá trị]],-Table13[[#This Row],[Tổng giá trị]]))</f>
        <v>512271</v>
      </c>
      <c r="Q477" s="32">
        <f t="shared" si="59"/>
        <v>0</v>
      </c>
      <c r="R477" s="7">
        <f>Table13[[#This Row],[Số còn phải thu ĐK]]+Table13[[#This Row],[Giá Trị HD sau CK]]-Table13[[#This Row],[Số tiền đã thu]]</f>
        <v>512271</v>
      </c>
      <c r="S477" s="6">
        <f>IF(Table13[[#This Row],[Ngày hóa đơn]]&lt;&gt;"",Table13[[#This Row],[Ngày hóa đơn]],IF(Table13[[#This Row],[Ngày hạch toán]]&lt;&gt;"",Table13[[#This Row],[Ngày hạch toán]],""))</f>
        <v>46059</v>
      </c>
      <c r="T477" s="7"/>
      <c r="U477" s="6">
        <f>IF(Table13[[#This Row],[Ngày tính CN]]="","",S477+T477)</f>
        <v>46059</v>
      </c>
      <c r="V477" s="32">
        <f ca="1">IF(Table13[[#This Row],[Hạn thanh toán]]="","",IF((U477-NOW())&lt;0,0,(U477-NOW())))</f>
        <v>0</v>
      </c>
      <c r="W477" s="32"/>
      <c r="X477" s="32">
        <f t="shared" ca="1" si="60"/>
        <v>235.35975370370579</v>
      </c>
      <c r="Y477" s="2" t="str">
        <f t="shared" ca="1" si="61"/>
        <v>Nợ quá hạn hơn 120 ngày có khả năng mất thanh toán</v>
      </c>
      <c r="Z477" s="42">
        <f t="shared" si="62"/>
        <v>46059</v>
      </c>
      <c r="AA477" s="42" t="str">
        <f t="shared" si="63"/>
        <v/>
      </c>
      <c r="AD477" s="2" t="str">
        <f>VLOOKUP($A477,MA_KH!$A:$Q,MA_KH!O$1,0)</f>
        <v>MEGA</v>
      </c>
      <c r="AE477" s="2" t="str">
        <f>VLOOKUP($A477,MA_KH!$A:$Q,MA_KH!P$1,0)</f>
        <v>CÔNG TY TNHH MM MEGA MARKET (VIỆT NAM)</v>
      </c>
      <c r="AG477" s="91" t="str">
        <f>Table13[[#This Row],[Số hóa đơn]]&amp;Table13[[#This Row],[Tổng giá trị]]</f>
        <v>00012049512271</v>
      </c>
    </row>
    <row r="478" spans="1:33" ht="25.5" customHeight="1" x14ac:dyDescent="0.2">
      <c r="A478" s="54" t="s">
        <v>16292</v>
      </c>
      <c r="B478" s="54" t="s">
        <v>251</v>
      </c>
      <c r="C478" s="55">
        <v>46059</v>
      </c>
      <c r="D478" s="54" t="s">
        <v>17333</v>
      </c>
      <c r="E478" s="55">
        <f>IFERROR(VLOOKUP(AG478,Sheet3!B:F,5,0),Table1[[#This Row],[Ngày hạch toán]])</f>
        <v>46059</v>
      </c>
      <c r="F478" s="54" t="s">
        <v>19203</v>
      </c>
      <c r="G478" s="54" t="s">
        <v>17334</v>
      </c>
      <c r="H478" s="56">
        <v>11689570</v>
      </c>
      <c r="I478" s="63">
        <v>0</v>
      </c>
      <c r="J478" s="56">
        <v>935166</v>
      </c>
      <c r="K478" s="65">
        <v>12624736</v>
      </c>
      <c r="L478" s="64" t="s">
        <v>17236</v>
      </c>
      <c r="M478" s="6" t="str">
        <f>IFERROR(VLOOKUP(Table13[[#This Row],[Số hóa đơn]],'Chi tiết tt Mega gửi'!K:L,2,0),"")</f>
        <v/>
      </c>
      <c r="O478" s="32">
        <f>IF(Table13[[#This Row],[Phân loại]]="Tồn đầu kỳ",Table13[[#This Row],[Tổng giá trị]],0)</f>
        <v>0</v>
      </c>
      <c r="P478" s="7">
        <f>IF(Table13[[#This Row],[Số còn phải thu ĐK]]&lt;&gt;0,0,IF(Table13[[#This Row],[Phân loại]]="Bán hàng",Table13[[#This Row],[Tổng giá trị]],-Table13[[#This Row],[Tổng giá trị]]))</f>
        <v>12624736</v>
      </c>
      <c r="Q478" s="32">
        <f t="shared" si="59"/>
        <v>0</v>
      </c>
      <c r="R478" s="7">
        <f>Table13[[#This Row],[Số còn phải thu ĐK]]+Table13[[#This Row],[Giá Trị HD sau CK]]-Table13[[#This Row],[Số tiền đã thu]]</f>
        <v>12624736</v>
      </c>
      <c r="S478" s="6">
        <f>IF(Table13[[#This Row],[Ngày hóa đơn]]&lt;&gt;"",Table13[[#This Row],[Ngày hóa đơn]],IF(Table13[[#This Row],[Ngày hạch toán]]&lt;&gt;"",Table13[[#This Row],[Ngày hạch toán]],""))</f>
        <v>46059</v>
      </c>
      <c r="T478" s="7"/>
      <c r="U478" s="6">
        <f>IF(Table13[[#This Row],[Ngày tính CN]]="","",S478+T478)</f>
        <v>46059</v>
      </c>
      <c r="V478" s="32">
        <f ca="1">IF(Table13[[#This Row],[Hạn thanh toán]]="","",IF((U478-NOW())&lt;0,0,(U478-NOW())))</f>
        <v>0</v>
      </c>
      <c r="W478" s="32"/>
      <c r="X478" s="32">
        <f t="shared" ca="1" si="60"/>
        <v>235.35975370370579</v>
      </c>
      <c r="Y478" s="2" t="str">
        <f t="shared" ca="1" si="61"/>
        <v>Nợ quá hạn hơn 120 ngày có khả năng mất thanh toán</v>
      </c>
      <c r="Z478" s="42">
        <f t="shared" si="62"/>
        <v>46059</v>
      </c>
      <c r="AA478" s="42" t="str">
        <f t="shared" si="63"/>
        <v/>
      </c>
      <c r="AD478" s="2" t="str">
        <f>VLOOKUP($A478,MA_KH!$A:$Q,MA_KH!O$1,0)</f>
        <v>MEGA</v>
      </c>
      <c r="AE478" s="2" t="str">
        <f>VLOOKUP($A478,MA_KH!$A:$Q,MA_KH!P$1,0)</f>
        <v>CÔNG TY TNHH MM MEGA MARKET (VIỆT NAM)</v>
      </c>
      <c r="AG478" s="91" t="str">
        <f>Table13[[#This Row],[Số hóa đơn]]&amp;Table13[[#This Row],[Tổng giá trị]]</f>
        <v>0001205012624736</v>
      </c>
    </row>
    <row r="479" spans="1:33" ht="25.5" customHeight="1" x14ac:dyDescent="0.2">
      <c r="A479" s="54" t="s">
        <v>16303</v>
      </c>
      <c r="B479" s="54" t="s">
        <v>102</v>
      </c>
      <c r="C479" s="55">
        <v>46059</v>
      </c>
      <c r="D479" s="54" t="s">
        <v>17335</v>
      </c>
      <c r="E479" s="55">
        <f>IFERROR(VLOOKUP(AG479,Sheet3!B:F,5,0),Table1[[#This Row],[Ngày hạch toán]])</f>
        <v>46059</v>
      </c>
      <c r="F479" s="54" t="s">
        <v>19204</v>
      </c>
      <c r="G479" s="54" t="s">
        <v>17336</v>
      </c>
      <c r="H479" s="56">
        <v>2496640</v>
      </c>
      <c r="I479" s="63">
        <v>0</v>
      </c>
      <c r="J479" s="56">
        <v>199731</v>
      </c>
      <c r="K479" s="65">
        <v>2696371</v>
      </c>
      <c r="L479" s="64" t="s">
        <v>17236</v>
      </c>
      <c r="M479" s="6" t="str">
        <f>IFERROR(VLOOKUP(Table13[[#This Row],[Số hóa đơn]],'Chi tiết tt Mega gửi'!K:L,2,0),"")</f>
        <v/>
      </c>
      <c r="O479" s="32">
        <f>IF(Table13[[#This Row],[Phân loại]]="Tồn đầu kỳ",Table13[[#This Row],[Tổng giá trị]],0)</f>
        <v>0</v>
      </c>
      <c r="P479" s="7">
        <f>IF(Table13[[#This Row],[Số còn phải thu ĐK]]&lt;&gt;0,0,IF(Table13[[#This Row],[Phân loại]]="Bán hàng",Table13[[#This Row],[Tổng giá trị]],-Table13[[#This Row],[Tổng giá trị]]))</f>
        <v>2696371</v>
      </c>
      <c r="Q479" s="32">
        <f t="shared" si="59"/>
        <v>0</v>
      </c>
      <c r="R479" s="7">
        <f>Table13[[#This Row],[Số còn phải thu ĐK]]+Table13[[#This Row],[Giá Trị HD sau CK]]-Table13[[#This Row],[Số tiền đã thu]]</f>
        <v>2696371</v>
      </c>
      <c r="S479" s="6">
        <f>IF(Table13[[#This Row],[Ngày hóa đơn]]&lt;&gt;"",Table13[[#This Row],[Ngày hóa đơn]],IF(Table13[[#This Row],[Ngày hạch toán]]&lt;&gt;"",Table13[[#This Row],[Ngày hạch toán]],""))</f>
        <v>46059</v>
      </c>
      <c r="T479" s="7"/>
      <c r="U479" s="6">
        <f>IF(Table13[[#This Row],[Ngày tính CN]]="","",S479+T479)</f>
        <v>46059</v>
      </c>
      <c r="V479" s="32">
        <f ca="1">IF(Table13[[#This Row],[Hạn thanh toán]]="","",IF((U479-NOW())&lt;0,0,(U479-NOW())))</f>
        <v>0</v>
      </c>
      <c r="W479" s="32"/>
      <c r="X479" s="32">
        <f t="shared" ca="1" si="60"/>
        <v>235.35975370370579</v>
      </c>
      <c r="Y479" s="2" t="str">
        <f t="shared" ca="1" si="61"/>
        <v>Nợ quá hạn hơn 120 ngày có khả năng mất thanh toán</v>
      </c>
      <c r="Z479" s="42">
        <f t="shared" si="62"/>
        <v>46059</v>
      </c>
      <c r="AA479" s="42" t="str">
        <f t="shared" si="63"/>
        <v/>
      </c>
      <c r="AD479" s="2" t="str">
        <f>VLOOKUP($A479,MA_KH!$A:$Q,MA_KH!O$1,0)</f>
        <v>MEGA</v>
      </c>
      <c r="AE479" s="2" t="str">
        <f>VLOOKUP($A479,MA_KH!$A:$Q,MA_KH!P$1,0)</f>
        <v>CÔNG TY TNHH MM MEGA MARKET (VIỆT NAM)</v>
      </c>
      <c r="AG479" s="91" t="str">
        <f>Table13[[#This Row],[Số hóa đơn]]&amp;Table13[[#This Row],[Tổng giá trị]]</f>
        <v>000094532696371</v>
      </c>
    </row>
    <row r="480" spans="1:33" ht="25.5" customHeight="1" x14ac:dyDescent="0.2">
      <c r="A480" s="54" t="s">
        <v>16303</v>
      </c>
      <c r="B480" s="54" t="s">
        <v>102</v>
      </c>
      <c r="C480" s="55">
        <v>46059</v>
      </c>
      <c r="D480" s="54" t="s">
        <v>17337</v>
      </c>
      <c r="E480" s="55">
        <f>IFERROR(VLOOKUP(AG480,Sheet3!B:F,5,0),Table1[[#This Row],[Ngày hạch toán]])</f>
        <v>46059</v>
      </c>
      <c r="F480" s="54" t="s">
        <v>19205</v>
      </c>
      <c r="G480" s="54" t="s">
        <v>17338</v>
      </c>
      <c r="H480" s="56">
        <v>1116060</v>
      </c>
      <c r="I480" s="63">
        <v>0</v>
      </c>
      <c r="J480" s="56">
        <v>89285</v>
      </c>
      <c r="K480" s="65">
        <v>1205345</v>
      </c>
      <c r="L480" s="64" t="s">
        <v>17236</v>
      </c>
      <c r="M480" s="6" t="str">
        <f>IFERROR(VLOOKUP(Table13[[#This Row],[Số hóa đơn]],'Chi tiết tt Mega gửi'!K:L,2,0),"")</f>
        <v/>
      </c>
      <c r="O480" s="32">
        <f>IF(Table13[[#This Row],[Phân loại]]="Tồn đầu kỳ",Table13[[#This Row],[Tổng giá trị]],0)</f>
        <v>0</v>
      </c>
      <c r="P480" s="7">
        <f>IF(Table13[[#This Row],[Số còn phải thu ĐK]]&lt;&gt;0,0,IF(Table13[[#This Row],[Phân loại]]="Bán hàng",Table13[[#This Row],[Tổng giá trị]],-Table13[[#This Row],[Tổng giá trị]]))</f>
        <v>1205345</v>
      </c>
      <c r="Q480" s="32">
        <f t="shared" si="59"/>
        <v>0</v>
      </c>
      <c r="R480" s="7">
        <f>Table13[[#This Row],[Số còn phải thu ĐK]]+Table13[[#This Row],[Giá Trị HD sau CK]]-Table13[[#This Row],[Số tiền đã thu]]</f>
        <v>1205345</v>
      </c>
      <c r="S480" s="6">
        <f>IF(Table13[[#This Row],[Ngày hóa đơn]]&lt;&gt;"",Table13[[#This Row],[Ngày hóa đơn]],IF(Table13[[#This Row],[Ngày hạch toán]]&lt;&gt;"",Table13[[#This Row],[Ngày hạch toán]],""))</f>
        <v>46059</v>
      </c>
      <c r="T480" s="7"/>
      <c r="U480" s="6">
        <f>IF(Table13[[#This Row],[Ngày tính CN]]="","",S480+T480)</f>
        <v>46059</v>
      </c>
      <c r="V480" s="32">
        <f ca="1">IF(Table13[[#This Row],[Hạn thanh toán]]="","",IF((U480-NOW())&lt;0,0,(U480-NOW())))</f>
        <v>0</v>
      </c>
      <c r="W480" s="32"/>
      <c r="X480" s="32">
        <f t="shared" ca="1" si="60"/>
        <v>235.35975370370579</v>
      </c>
      <c r="Y480" s="2" t="str">
        <f t="shared" ca="1" si="61"/>
        <v>Nợ quá hạn hơn 120 ngày có khả năng mất thanh toán</v>
      </c>
      <c r="Z480" s="42">
        <f t="shared" si="62"/>
        <v>46059</v>
      </c>
      <c r="AA480" s="42" t="str">
        <f t="shared" si="63"/>
        <v/>
      </c>
      <c r="AD480" s="2" t="str">
        <f>VLOOKUP($A480,MA_KH!$A:$Q,MA_KH!O$1,0)</f>
        <v>MEGA</v>
      </c>
      <c r="AE480" s="2" t="str">
        <f>VLOOKUP($A480,MA_KH!$A:$Q,MA_KH!P$1,0)</f>
        <v>CÔNG TY TNHH MM MEGA MARKET (VIỆT NAM)</v>
      </c>
      <c r="AG480" s="91" t="str">
        <f>Table13[[#This Row],[Số hóa đơn]]&amp;Table13[[#This Row],[Tổng giá trị]]</f>
        <v>000094541205345</v>
      </c>
    </row>
    <row r="481" spans="1:33" ht="25.5" customHeight="1" x14ac:dyDescent="0.2">
      <c r="A481" s="54" t="s">
        <v>16303</v>
      </c>
      <c r="B481" s="54" t="s">
        <v>102</v>
      </c>
      <c r="C481" s="55">
        <v>46059</v>
      </c>
      <c r="D481" s="54" t="s">
        <v>17339</v>
      </c>
      <c r="E481" s="55">
        <f>IFERROR(VLOOKUP(AG481,Sheet3!B:F,5,0),Table1[[#This Row],[Ngày hạch toán]])</f>
        <v>46059</v>
      </c>
      <c r="F481" s="54" t="s">
        <v>19206</v>
      </c>
      <c r="G481" s="54" t="s">
        <v>17340</v>
      </c>
      <c r="H481" s="56">
        <v>16868380</v>
      </c>
      <c r="I481" s="63">
        <v>0</v>
      </c>
      <c r="J481" s="56">
        <v>1349470</v>
      </c>
      <c r="K481" s="65">
        <v>18217850</v>
      </c>
      <c r="L481" s="64" t="s">
        <v>17236</v>
      </c>
      <c r="M481" s="6" t="str">
        <f>IFERROR(VLOOKUP(Table13[[#This Row],[Số hóa đơn]],'Chi tiết tt Mega gửi'!K:L,2,0),"")</f>
        <v/>
      </c>
      <c r="O481" s="32">
        <f>IF(Table13[[#This Row],[Phân loại]]="Tồn đầu kỳ",Table13[[#This Row],[Tổng giá trị]],0)</f>
        <v>0</v>
      </c>
      <c r="P481" s="7">
        <f>IF(Table13[[#This Row],[Số còn phải thu ĐK]]&lt;&gt;0,0,IF(Table13[[#This Row],[Phân loại]]="Bán hàng",Table13[[#This Row],[Tổng giá trị]],-Table13[[#This Row],[Tổng giá trị]]))</f>
        <v>18217850</v>
      </c>
      <c r="Q481" s="32">
        <f t="shared" si="59"/>
        <v>0</v>
      </c>
      <c r="R481" s="7">
        <f>Table13[[#This Row],[Số còn phải thu ĐK]]+Table13[[#This Row],[Giá Trị HD sau CK]]-Table13[[#This Row],[Số tiền đã thu]]</f>
        <v>18217850</v>
      </c>
      <c r="S481" s="6">
        <f>IF(Table13[[#This Row],[Ngày hóa đơn]]&lt;&gt;"",Table13[[#This Row],[Ngày hóa đơn]],IF(Table13[[#This Row],[Ngày hạch toán]]&lt;&gt;"",Table13[[#This Row],[Ngày hạch toán]],""))</f>
        <v>46059</v>
      </c>
      <c r="T481" s="7"/>
      <c r="U481" s="6">
        <f>IF(Table13[[#This Row],[Ngày tính CN]]="","",S481+T481)</f>
        <v>46059</v>
      </c>
      <c r="V481" s="32">
        <f ca="1">IF(Table13[[#This Row],[Hạn thanh toán]]="","",IF((U481-NOW())&lt;0,0,(U481-NOW())))</f>
        <v>0</v>
      </c>
      <c r="W481" s="32"/>
      <c r="X481" s="32">
        <f t="shared" ca="1" si="60"/>
        <v>235.35975370370579</v>
      </c>
      <c r="Y481" s="2" t="str">
        <f t="shared" ca="1" si="61"/>
        <v>Nợ quá hạn hơn 120 ngày có khả năng mất thanh toán</v>
      </c>
      <c r="Z481" s="42">
        <f t="shared" si="62"/>
        <v>46059</v>
      </c>
      <c r="AA481" s="42" t="str">
        <f t="shared" si="63"/>
        <v/>
      </c>
      <c r="AD481" s="2" t="str">
        <f>VLOOKUP($A481,MA_KH!$A:$Q,MA_KH!O$1,0)</f>
        <v>MEGA</v>
      </c>
      <c r="AE481" s="2" t="str">
        <f>VLOOKUP($A481,MA_KH!$A:$Q,MA_KH!P$1,0)</f>
        <v>CÔNG TY TNHH MM MEGA MARKET (VIỆT NAM)</v>
      </c>
      <c r="AG481" s="91" t="str">
        <f>Table13[[#This Row],[Số hóa đơn]]&amp;Table13[[#This Row],[Tổng giá trị]]</f>
        <v>0001210418217850</v>
      </c>
    </row>
    <row r="482" spans="1:33" ht="25.5" hidden="1" customHeight="1" x14ac:dyDescent="0.2">
      <c r="A482" s="54" t="s">
        <v>16294</v>
      </c>
      <c r="B482" s="54" t="s">
        <v>259</v>
      </c>
      <c r="C482" s="55">
        <v>46059</v>
      </c>
      <c r="D482" s="54" t="s">
        <v>17341</v>
      </c>
      <c r="E482" s="55">
        <v>46059</v>
      </c>
      <c r="F482" s="54" t="s">
        <v>19207</v>
      </c>
      <c r="G482" s="54" t="s">
        <v>16821</v>
      </c>
      <c r="H482" s="56">
        <v>2724170</v>
      </c>
      <c r="I482" s="63">
        <v>0</v>
      </c>
      <c r="J482" s="56">
        <v>217934</v>
      </c>
      <c r="K482" s="65">
        <v>2942104</v>
      </c>
      <c r="L482" s="64" t="s">
        <v>17238</v>
      </c>
      <c r="M482" s="6" t="str">
        <f>IFERROR(VLOOKUP(Table13[[#This Row],[Số hóa đơn]],'Chi tiết tt Mega gửi'!K:L,2,0),"")</f>
        <v/>
      </c>
      <c r="O482" s="32">
        <f>IF(Table13[[#This Row],[Phân loại]]="Tồn đầu kỳ",Table13[[#This Row],[Tổng giá trị]],0)</f>
        <v>0</v>
      </c>
      <c r="P482" s="7">
        <f>IF(Table13[[#This Row],[Số còn phải thu ĐK]]&lt;&gt;0,0,IF(Table13[[#This Row],[Phân loại]]="Bán hàng",Table13[[#This Row],[Tổng giá trị]],-Table13[[#This Row],[Tổng giá trị]]))</f>
        <v>-2942104</v>
      </c>
      <c r="Q482" s="32">
        <f t="shared" si="59"/>
        <v>0</v>
      </c>
      <c r="R482" s="7">
        <f>Table13[[#This Row],[Số còn phải thu ĐK]]+Table13[[#This Row],[Giá Trị HD sau CK]]-Table13[[#This Row],[Số tiền đã thu]]</f>
        <v>-2942104</v>
      </c>
      <c r="S482" s="6">
        <f>IF(Table13[[#This Row],[Ngày hóa đơn]]&lt;&gt;"",Table13[[#This Row],[Ngày hóa đơn]],IF(Table13[[#This Row],[Ngày hạch toán]]&lt;&gt;"",Table13[[#This Row],[Ngày hạch toán]],""))</f>
        <v>46059</v>
      </c>
      <c r="T482" s="7"/>
      <c r="U482" s="6">
        <f>IF(Table13[[#This Row],[Ngày tính CN]]="","",S482+T482)</f>
        <v>46059</v>
      </c>
      <c r="V482" s="32">
        <f ca="1">IF(Table13[[#This Row],[Hạn thanh toán]]="","",IF((U482-NOW())&lt;0,0,(U482-NOW())))</f>
        <v>0</v>
      </c>
      <c r="W482" s="32"/>
      <c r="X482" s="32">
        <f t="shared" ca="1" si="60"/>
        <v>235.35975370370579</v>
      </c>
      <c r="Y482" s="2" t="str">
        <f t="shared" ca="1" si="61"/>
        <v>Nợ quá hạn hơn 120 ngày có khả năng mất thanh toán</v>
      </c>
      <c r="Z482" s="42">
        <f t="shared" si="62"/>
        <v>46059</v>
      </c>
      <c r="AA482" s="42" t="str">
        <f t="shared" si="63"/>
        <v/>
      </c>
      <c r="AD482" s="2" t="str">
        <f>VLOOKUP($A482,MA_KH!$A:$Q,MA_KH!O$1,0)</f>
        <v>MEGA</v>
      </c>
      <c r="AE482" s="2" t="str">
        <f>VLOOKUP($A482,MA_KH!$A:$Q,MA_KH!P$1,0)</f>
        <v>CÔNG TY TNHH MM MEGA MARKET (VIỆT NAM)</v>
      </c>
      <c r="AG482" s="91" t="str">
        <f>Table13[[#This Row],[Số hóa đơn]]&amp;Table13[[#This Row],[Tổng giá trị]]</f>
        <v>000000642942104</v>
      </c>
    </row>
    <row r="483" spans="1:33" ht="25.5" hidden="1" customHeight="1" x14ac:dyDescent="0.2">
      <c r="A483" s="54" t="s">
        <v>16289</v>
      </c>
      <c r="B483" s="54" t="s">
        <v>296</v>
      </c>
      <c r="C483" s="55">
        <v>46059</v>
      </c>
      <c r="D483" s="54" t="s">
        <v>17342</v>
      </c>
      <c r="E483" s="55">
        <v>46059</v>
      </c>
      <c r="F483" s="54" t="s">
        <v>19208</v>
      </c>
      <c r="G483" s="54" t="s">
        <v>16824</v>
      </c>
      <c r="H483" s="56">
        <v>2486561</v>
      </c>
      <c r="I483" s="63">
        <v>0</v>
      </c>
      <c r="J483" s="56">
        <v>198924</v>
      </c>
      <c r="K483" s="65">
        <v>2685485</v>
      </c>
      <c r="L483" s="64" t="s">
        <v>17238</v>
      </c>
      <c r="M483" s="6" t="str">
        <f>IFERROR(VLOOKUP(Table13[[#This Row],[Số hóa đơn]],'Chi tiết tt Mega gửi'!K:L,2,0),"")</f>
        <v/>
      </c>
      <c r="O483" s="32">
        <f>IF(Table13[[#This Row],[Phân loại]]="Tồn đầu kỳ",Table13[[#This Row],[Tổng giá trị]],0)</f>
        <v>0</v>
      </c>
      <c r="P483" s="7">
        <f>IF(Table13[[#This Row],[Số còn phải thu ĐK]]&lt;&gt;0,0,IF(Table13[[#This Row],[Phân loại]]="Bán hàng",Table13[[#This Row],[Tổng giá trị]],-Table13[[#This Row],[Tổng giá trị]]))</f>
        <v>-2685485</v>
      </c>
      <c r="Q483" s="32">
        <f t="shared" si="59"/>
        <v>0</v>
      </c>
      <c r="R483" s="7">
        <f>Table13[[#This Row],[Số còn phải thu ĐK]]+Table13[[#This Row],[Giá Trị HD sau CK]]-Table13[[#This Row],[Số tiền đã thu]]</f>
        <v>-2685485</v>
      </c>
      <c r="S483" s="6">
        <f>IF(Table13[[#This Row],[Ngày hóa đơn]]&lt;&gt;"",Table13[[#This Row],[Ngày hóa đơn]],IF(Table13[[#This Row],[Ngày hạch toán]]&lt;&gt;"",Table13[[#This Row],[Ngày hạch toán]],""))</f>
        <v>46059</v>
      </c>
      <c r="T483" s="7"/>
      <c r="U483" s="6">
        <f>IF(Table13[[#This Row],[Ngày tính CN]]="","",S483+T483)</f>
        <v>46059</v>
      </c>
      <c r="V483" s="32">
        <f ca="1">IF(Table13[[#This Row],[Hạn thanh toán]]="","",IF((U483-NOW())&lt;0,0,(U483-NOW())))</f>
        <v>0</v>
      </c>
      <c r="W483" s="32"/>
      <c r="X483" s="32">
        <f t="shared" ca="1" si="60"/>
        <v>235.35975370370579</v>
      </c>
      <c r="Y483" s="2" t="str">
        <f t="shared" ca="1" si="61"/>
        <v>Nợ quá hạn hơn 120 ngày có khả năng mất thanh toán</v>
      </c>
      <c r="Z483" s="42">
        <f t="shared" si="62"/>
        <v>46059</v>
      </c>
      <c r="AA483" s="42" t="str">
        <f t="shared" si="63"/>
        <v/>
      </c>
      <c r="AD483" s="2" t="str">
        <f>VLOOKUP($A483,MA_KH!$A:$Q,MA_KH!O$1,0)</f>
        <v>MEGA</v>
      </c>
      <c r="AE483" s="2" t="str">
        <f>VLOOKUP($A483,MA_KH!$A:$Q,MA_KH!P$1,0)</f>
        <v>CÔNG TY TNHH MM MEGA MARKET (VIỆT NAM)</v>
      </c>
      <c r="AG483" s="91" t="str">
        <f>Table13[[#This Row],[Số hóa đơn]]&amp;Table13[[#This Row],[Tổng giá trị]]</f>
        <v>000000872685485</v>
      </c>
    </row>
    <row r="484" spans="1:33" ht="25.5" hidden="1" customHeight="1" x14ac:dyDescent="0.2">
      <c r="A484" s="54" t="s">
        <v>16288</v>
      </c>
      <c r="B484" s="54" t="s">
        <v>294</v>
      </c>
      <c r="C484" s="55">
        <v>46059</v>
      </c>
      <c r="D484" s="54" t="s">
        <v>17343</v>
      </c>
      <c r="E484" s="55">
        <v>46059</v>
      </c>
      <c r="F484" s="54" t="s">
        <v>19209</v>
      </c>
      <c r="G484" s="54" t="s">
        <v>17177</v>
      </c>
      <c r="H484" s="56">
        <v>1196000</v>
      </c>
      <c r="I484" s="63">
        <v>0</v>
      </c>
      <c r="J484" s="56">
        <v>95680</v>
      </c>
      <c r="K484" s="65">
        <v>1291680</v>
      </c>
      <c r="L484" s="64" t="s">
        <v>17238</v>
      </c>
      <c r="M484" s="6" t="str">
        <f>IFERROR(VLOOKUP(Table13[[#This Row],[Số hóa đơn]],'Chi tiết tt Mega gửi'!K:L,2,0),"")</f>
        <v/>
      </c>
      <c r="O484" s="32">
        <f>IF(Table13[[#This Row],[Phân loại]]="Tồn đầu kỳ",Table13[[#This Row],[Tổng giá trị]],0)</f>
        <v>0</v>
      </c>
      <c r="P484" s="7">
        <f>IF(Table13[[#This Row],[Số còn phải thu ĐK]]&lt;&gt;0,0,IF(Table13[[#This Row],[Phân loại]]="Bán hàng",Table13[[#This Row],[Tổng giá trị]],-Table13[[#This Row],[Tổng giá trị]]))</f>
        <v>-1291680</v>
      </c>
      <c r="Q484" s="32">
        <f t="shared" si="59"/>
        <v>0</v>
      </c>
      <c r="R484" s="7">
        <f>Table13[[#This Row],[Số còn phải thu ĐK]]+Table13[[#This Row],[Giá Trị HD sau CK]]-Table13[[#This Row],[Số tiền đã thu]]</f>
        <v>-1291680</v>
      </c>
      <c r="S484" s="6">
        <f>IF(Table13[[#This Row],[Ngày hóa đơn]]&lt;&gt;"",Table13[[#This Row],[Ngày hóa đơn]],IF(Table13[[#This Row],[Ngày hạch toán]]&lt;&gt;"",Table13[[#This Row],[Ngày hạch toán]],""))</f>
        <v>46059</v>
      </c>
      <c r="T484" s="7"/>
      <c r="U484" s="6">
        <f>IF(Table13[[#This Row],[Ngày tính CN]]="","",S484+T484)</f>
        <v>46059</v>
      </c>
      <c r="V484" s="32">
        <f ca="1">IF(Table13[[#This Row],[Hạn thanh toán]]="","",IF((U484-NOW())&lt;0,0,(U484-NOW())))</f>
        <v>0</v>
      </c>
      <c r="W484" s="32"/>
      <c r="X484" s="32">
        <f t="shared" ca="1" si="60"/>
        <v>235.35975370370579</v>
      </c>
      <c r="Y484" s="2" t="str">
        <f t="shared" ca="1" si="61"/>
        <v>Nợ quá hạn hơn 120 ngày có khả năng mất thanh toán</v>
      </c>
      <c r="Z484" s="42">
        <f t="shared" si="62"/>
        <v>46059</v>
      </c>
      <c r="AA484" s="42" t="str">
        <f t="shared" si="63"/>
        <v/>
      </c>
      <c r="AD484" s="2" t="str">
        <f>VLOOKUP($A484,MA_KH!$A:$Q,MA_KH!O$1,0)</f>
        <v>MEGA</v>
      </c>
      <c r="AE484" s="2" t="str">
        <f>VLOOKUP($A484,MA_KH!$A:$Q,MA_KH!P$1,0)</f>
        <v>CÔNG TY TNHH MM MEGA MARKET (VIỆT NAM)</v>
      </c>
      <c r="AG484" s="91" t="str">
        <f>Table13[[#This Row],[Số hóa đơn]]&amp;Table13[[#This Row],[Tổng giá trị]]</f>
        <v>000000721291680</v>
      </c>
    </row>
    <row r="485" spans="1:33" ht="25.5" hidden="1" customHeight="1" x14ac:dyDescent="0.2">
      <c r="A485" s="54" t="s">
        <v>16291</v>
      </c>
      <c r="B485" s="54" t="s">
        <v>200</v>
      </c>
      <c r="C485" s="55">
        <v>46059</v>
      </c>
      <c r="D485" s="54" t="s">
        <v>17344</v>
      </c>
      <c r="E485" s="55">
        <v>46059</v>
      </c>
      <c r="F485" s="54" t="s">
        <v>19210</v>
      </c>
      <c r="G485" s="54" t="s">
        <v>17345</v>
      </c>
      <c r="H485" s="56">
        <v>2172278</v>
      </c>
      <c r="I485" s="63">
        <v>0</v>
      </c>
      <c r="J485" s="56">
        <v>173782</v>
      </c>
      <c r="K485" s="65">
        <v>2346060</v>
      </c>
      <c r="L485" s="64" t="s">
        <v>17238</v>
      </c>
      <c r="M485" s="6" t="str">
        <f>IFERROR(VLOOKUP(Table13[[#This Row],[Số hóa đơn]],'Chi tiết tt Mega gửi'!K:L,2,0),"")</f>
        <v/>
      </c>
      <c r="O485" s="32">
        <f>IF(Table13[[#This Row],[Phân loại]]="Tồn đầu kỳ",Table13[[#This Row],[Tổng giá trị]],0)</f>
        <v>0</v>
      </c>
      <c r="P485" s="7">
        <f>IF(Table13[[#This Row],[Số còn phải thu ĐK]]&lt;&gt;0,0,IF(Table13[[#This Row],[Phân loại]]="Bán hàng",Table13[[#This Row],[Tổng giá trị]],-Table13[[#This Row],[Tổng giá trị]]))</f>
        <v>-2346060</v>
      </c>
      <c r="Q485" s="32">
        <f t="shared" si="59"/>
        <v>0</v>
      </c>
      <c r="R485" s="7">
        <f>Table13[[#This Row],[Số còn phải thu ĐK]]+Table13[[#This Row],[Giá Trị HD sau CK]]-Table13[[#This Row],[Số tiền đã thu]]</f>
        <v>-2346060</v>
      </c>
      <c r="S485" s="6">
        <f>IF(Table13[[#This Row],[Ngày hóa đơn]]&lt;&gt;"",Table13[[#This Row],[Ngày hóa đơn]],IF(Table13[[#This Row],[Ngày hạch toán]]&lt;&gt;"",Table13[[#This Row],[Ngày hạch toán]],""))</f>
        <v>46059</v>
      </c>
      <c r="T485" s="7"/>
      <c r="U485" s="6">
        <f>IF(Table13[[#This Row],[Ngày tính CN]]="","",S485+T485)</f>
        <v>46059</v>
      </c>
      <c r="V485" s="32">
        <f ca="1">IF(Table13[[#This Row],[Hạn thanh toán]]="","",IF((U485-NOW())&lt;0,0,(U485-NOW())))</f>
        <v>0</v>
      </c>
      <c r="W485" s="32"/>
      <c r="X485" s="32">
        <f t="shared" ca="1" si="60"/>
        <v>235.35975370370579</v>
      </c>
      <c r="Y485" s="2" t="str">
        <f t="shared" ca="1" si="61"/>
        <v>Nợ quá hạn hơn 120 ngày có khả năng mất thanh toán</v>
      </c>
      <c r="Z485" s="42">
        <f t="shared" si="62"/>
        <v>46059</v>
      </c>
      <c r="AA485" s="42" t="str">
        <f t="shared" si="63"/>
        <v/>
      </c>
      <c r="AD485" s="2" t="str">
        <f>VLOOKUP($A485,MA_KH!$A:$Q,MA_KH!O$1,0)</f>
        <v>MEGA</v>
      </c>
      <c r="AE485" s="2" t="str">
        <f>VLOOKUP($A485,MA_KH!$A:$Q,MA_KH!P$1,0)</f>
        <v>CÔNG TY TNHH MM MEGA MARKET (VIỆT NAM)</v>
      </c>
      <c r="AG485" s="91" t="str">
        <f>Table13[[#This Row],[Số hóa đơn]]&amp;Table13[[#This Row],[Tổng giá trị]]</f>
        <v>000000782346060</v>
      </c>
    </row>
    <row r="486" spans="1:33" ht="25.5" customHeight="1" x14ac:dyDescent="0.2">
      <c r="A486" s="54" t="s">
        <v>16297</v>
      </c>
      <c r="B486" s="54" t="s">
        <v>7260</v>
      </c>
      <c r="C486" s="55">
        <v>46060</v>
      </c>
      <c r="D486" s="54" t="s">
        <v>17346</v>
      </c>
      <c r="E486" s="55">
        <f>IFERROR(VLOOKUP(AG486,Sheet3!B:F,5,0),Table1[[#This Row],[Ngày hạch toán]])</f>
        <v>46060</v>
      </c>
      <c r="F486" s="54" t="s">
        <v>19211</v>
      </c>
      <c r="G486" s="54" t="s">
        <v>17347</v>
      </c>
      <c r="H486" s="56">
        <v>702562</v>
      </c>
      <c r="I486" s="63">
        <v>0</v>
      </c>
      <c r="J486" s="56">
        <v>56205</v>
      </c>
      <c r="K486" s="65">
        <v>758767</v>
      </c>
      <c r="L486" s="64" t="s">
        <v>17236</v>
      </c>
      <c r="M486" s="6" t="str">
        <f>IFERROR(VLOOKUP(Table13[[#This Row],[Số hóa đơn]],'Chi tiết tt Mega gửi'!K:L,2,0),"")</f>
        <v/>
      </c>
      <c r="O486" s="32">
        <f>IF(Table13[[#This Row],[Phân loại]]="Tồn đầu kỳ",Table13[[#This Row],[Tổng giá trị]],0)</f>
        <v>0</v>
      </c>
      <c r="P486" s="7">
        <f>IF(Table13[[#This Row],[Số còn phải thu ĐK]]&lt;&gt;0,0,IF(Table13[[#This Row],[Phân loại]]="Bán hàng",Table13[[#This Row],[Tổng giá trị]],-Table13[[#This Row],[Tổng giá trị]]))</f>
        <v>758767</v>
      </c>
      <c r="Q486" s="32">
        <f t="shared" si="59"/>
        <v>0</v>
      </c>
      <c r="R486" s="7">
        <f>Table13[[#This Row],[Số còn phải thu ĐK]]+Table13[[#This Row],[Giá Trị HD sau CK]]-Table13[[#This Row],[Số tiền đã thu]]</f>
        <v>758767</v>
      </c>
      <c r="S486" s="6">
        <f>IF(Table13[[#This Row],[Ngày hóa đơn]]&lt;&gt;"",Table13[[#This Row],[Ngày hóa đơn]],IF(Table13[[#This Row],[Ngày hạch toán]]&lt;&gt;"",Table13[[#This Row],[Ngày hạch toán]],""))</f>
        <v>46060</v>
      </c>
      <c r="T486" s="7"/>
      <c r="U486" s="6">
        <f>IF(Table13[[#This Row],[Ngày tính CN]]="","",S486+T486)</f>
        <v>46060</v>
      </c>
      <c r="V486" s="32">
        <f ca="1">IF(Table13[[#This Row],[Hạn thanh toán]]="","",IF((U486-NOW())&lt;0,0,(U486-NOW())))</f>
        <v>0</v>
      </c>
      <c r="W486" s="32"/>
      <c r="X486" s="32">
        <f t="shared" ca="1" si="60"/>
        <v>234.35975370370579</v>
      </c>
      <c r="Y486" s="2" t="str">
        <f t="shared" ca="1" si="61"/>
        <v>Nợ quá hạn hơn 120 ngày có khả năng mất thanh toán</v>
      </c>
      <c r="Z486" s="42">
        <f t="shared" si="62"/>
        <v>46060</v>
      </c>
      <c r="AA486" s="42" t="str">
        <f t="shared" si="63"/>
        <v/>
      </c>
      <c r="AD486" s="2" t="str">
        <f>VLOOKUP($A486,MA_KH!$A:$Q,MA_KH!O$1,0)</f>
        <v>MEGA</v>
      </c>
      <c r="AE486" s="2" t="str">
        <f>VLOOKUP($A486,MA_KH!$A:$Q,MA_KH!P$1,0)</f>
        <v>CÔNG TY TNHH MM MEGA MARKET (VIỆT NAM)</v>
      </c>
      <c r="AG486" s="91" t="str">
        <f>Table13[[#This Row],[Số hóa đơn]]&amp;Table13[[#This Row],[Tổng giá trị]]</f>
        <v>00012179758767</v>
      </c>
    </row>
    <row r="487" spans="1:33" ht="25.5" customHeight="1" x14ac:dyDescent="0.2">
      <c r="A487" s="54" t="s">
        <v>16299</v>
      </c>
      <c r="B487" s="54" t="s">
        <v>190</v>
      </c>
      <c r="C487" s="55">
        <v>46060</v>
      </c>
      <c r="D487" s="54" t="s">
        <v>17348</v>
      </c>
      <c r="E487" s="55">
        <f>IFERROR(VLOOKUP(AG487,Sheet3!B:F,5,0),Table1[[#This Row],[Ngày hạch toán]])</f>
        <v>46060</v>
      </c>
      <c r="F487" s="54" t="s">
        <v>19212</v>
      </c>
      <c r="G487" s="54" t="s">
        <v>17349</v>
      </c>
      <c r="H487" s="56">
        <v>1166110</v>
      </c>
      <c r="I487" s="63">
        <v>0</v>
      </c>
      <c r="J487" s="56">
        <v>93289</v>
      </c>
      <c r="K487" s="65">
        <v>1259399</v>
      </c>
      <c r="L487" s="64" t="s">
        <v>17236</v>
      </c>
      <c r="M487" s="6" t="str">
        <f>IFERROR(VLOOKUP(Table13[[#This Row],[Số hóa đơn]],'Chi tiết tt Mega gửi'!K:L,2,0),"")</f>
        <v/>
      </c>
      <c r="O487" s="32">
        <f>IF(Table13[[#This Row],[Phân loại]]="Tồn đầu kỳ",Table13[[#This Row],[Tổng giá trị]],0)</f>
        <v>0</v>
      </c>
      <c r="P487" s="7">
        <f>IF(Table13[[#This Row],[Số còn phải thu ĐK]]&lt;&gt;0,0,IF(Table13[[#This Row],[Phân loại]]="Bán hàng",Table13[[#This Row],[Tổng giá trị]],-Table13[[#This Row],[Tổng giá trị]]))</f>
        <v>1259399</v>
      </c>
      <c r="Q487" s="32">
        <f t="shared" si="59"/>
        <v>0</v>
      </c>
      <c r="R487" s="7">
        <f>Table13[[#This Row],[Số còn phải thu ĐK]]+Table13[[#This Row],[Giá Trị HD sau CK]]-Table13[[#This Row],[Số tiền đã thu]]</f>
        <v>1259399</v>
      </c>
      <c r="S487" s="6">
        <f>IF(Table13[[#This Row],[Ngày hóa đơn]]&lt;&gt;"",Table13[[#This Row],[Ngày hóa đơn]],IF(Table13[[#This Row],[Ngày hạch toán]]&lt;&gt;"",Table13[[#This Row],[Ngày hạch toán]],""))</f>
        <v>46060</v>
      </c>
      <c r="T487" s="7"/>
      <c r="U487" s="6">
        <f>IF(Table13[[#This Row],[Ngày tính CN]]="","",S487+T487)</f>
        <v>46060</v>
      </c>
      <c r="V487" s="32">
        <f ca="1">IF(Table13[[#This Row],[Hạn thanh toán]]="","",IF((U487-NOW())&lt;0,0,(U487-NOW())))</f>
        <v>0</v>
      </c>
      <c r="W487" s="32"/>
      <c r="X487" s="32">
        <f t="shared" ca="1" si="60"/>
        <v>234.35975370370579</v>
      </c>
      <c r="Y487" s="2" t="str">
        <f t="shared" ca="1" si="61"/>
        <v>Nợ quá hạn hơn 120 ngày có khả năng mất thanh toán</v>
      </c>
      <c r="Z487" s="42">
        <f t="shared" si="62"/>
        <v>46060</v>
      </c>
      <c r="AA487" s="42" t="str">
        <f t="shared" si="63"/>
        <v/>
      </c>
      <c r="AD487" s="2" t="str">
        <f>VLOOKUP($A487,MA_KH!$A:$Q,MA_KH!O$1,0)</f>
        <v>MEGA</v>
      </c>
      <c r="AE487" s="2" t="str">
        <f>VLOOKUP($A487,MA_KH!$A:$Q,MA_KH!P$1,0)</f>
        <v>CÔNG TY TNHH MM MEGA MARKET (VIỆT NAM)</v>
      </c>
      <c r="AG487" s="91" t="str">
        <f>Table13[[#This Row],[Số hóa đơn]]&amp;Table13[[#This Row],[Tổng giá trị]]</f>
        <v>000121801259399</v>
      </c>
    </row>
    <row r="488" spans="1:33" ht="25.5" customHeight="1" x14ac:dyDescent="0.2">
      <c r="A488" s="54" t="s">
        <v>16303</v>
      </c>
      <c r="B488" s="54" t="s">
        <v>102</v>
      </c>
      <c r="C488" s="55">
        <v>46060</v>
      </c>
      <c r="D488" s="54" t="s">
        <v>17350</v>
      </c>
      <c r="E488" s="55">
        <f>IFERROR(VLOOKUP(AG488,Sheet3!B:F,5,0),Table1[[#This Row],[Ngày hạch toán]])</f>
        <v>46060</v>
      </c>
      <c r="F488" s="54" t="s">
        <v>19213</v>
      </c>
      <c r="G488" s="54" t="s">
        <v>17351</v>
      </c>
      <c r="H488" s="56">
        <v>28657400</v>
      </c>
      <c r="I488" s="63">
        <v>0</v>
      </c>
      <c r="J488" s="56">
        <v>2292592</v>
      </c>
      <c r="K488" s="65">
        <v>30949992</v>
      </c>
      <c r="L488" s="64" t="s">
        <v>17236</v>
      </c>
      <c r="M488" s="6" t="str">
        <f>IFERROR(VLOOKUP(Table13[[#This Row],[Số hóa đơn]],'Chi tiết tt Mega gửi'!K:L,2,0),"")</f>
        <v/>
      </c>
      <c r="O488" s="32">
        <f>IF(Table13[[#This Row],[Phân loại]]="Tồn đầu kỳ",Table13[[#This Row],[Tổng giá trị]],0)</f>
        <v>0</v>
      </c>
      <c r="P488" s="7">
        <f>IF(Table13[[#This Row],[Số còn phải thu ĐK]]&lt;&gt;0,0,IF(Table13[[#This Row],[Phân loại]]="Bán hàng",Table13[[#This Row],[Tổng giá trị]],-Table13[[#This Row],[Tổng giá trị]]))</f>
        <v>30949992</v>
      </c>
      <c r="Q488" s="32">
        <f t="shared" si="59"/>
        <v>0</v>
      </c>
      <c r="R488" s="7">
        <f>Table13[[#This Row],[Số còn phải thu ĐK]]+Table13[[#This Row],[Giá Trị HD sau CK]]-Table13[[#This Row],[Số tiền đã thu]]</f>
        <v>30949992</v>
      </c>
      <c r="S488" s="6">
        <f>IF(Table13[[#This Row],[Ngày hóa đơn]]&lt;&gt;"",Table13[[#This Row],[Ngày hóa đơn]],IF(Table13[[#This Row],[Ngày hạch toán]]&lt;&gt;"",Table13[[#This Row],[Ngày hạch toán]],""))</f>
        <v>46060</v>
      </c>
      <c r="T488" s="7"/>
      <c r="U488" s="6">
        <f>IF(Table13[[#This Row],[Ngày tính CN]]="","",S488+T488)</f>
        <v>46060</v>
      </c>
      <c r="V488" s="32">
        <f ca="1">IF(Table13[[#This Row],[Hạn thanh toán]]="","",IF((U488-NOW())&lt;0,0,(U488-NOW())))</f>
        <v>0</v>
      </c>
      <c r="W488" s="32"/>
      <c r="X488" s="32">
        <f t="shared" ca="1" si="60"/>
        <v>234.35975370370579</v>
      </c>
      <c r="Y488" s="2" t="str">
        <f t="shared" ca="1" si="61"/>
        <v>Nợ quá hạn hơn 120 ngày có khả năng mất thanh toán</v>
      </c>
      <c r="Z488" s="42">
        <f t="shared" si="62"/>
        <v>46060</v>
      </c>
      <c r="AA488" s="42" t="str">
        <f t="shared" si="63"/>
        <v/>
      </c>
      <c r="AD488" s="2" t="str">
        <f>VLOOKUP($A488,MA_KH!$A:$Q,MA_KH!O$1,0)</f>
        <v>MEGA</v>
      </c>
      <c r="AE488" s="2" t="str">
        <f>VLOOKUP($A488,MA_KH!$A:$Q,MA_KH!P$1,0)</f>
        <v>CÔNG TY TNHH MM MEGA MARKET (VIỆT NAM)</v>
      </c>
      <c r="AG488" s="91" t="str">
        <f>Table13[[#This Row],[Số hóa đơn]]&amp;Table13[[#This Row],[Tổng giá trị]]</f>
        <v>0001210530949992</v>
      </c>
    </row>
    <row r="489" spans="1:33" ht="25.5" customHeight="1" x14ac:dyDescent="0.2">
      <c r="A489" s="54" t="s">
        <v>16291</v>
      </c>
      <c r="B489" s="54" t="s">
        <v>200</v>
      </c>
      <c r="C489" s="55">
        <v>46062</v>
      </c>
      <c r="D489" s="54" t="s">
        <v>17352</v>
      </c>
      <c r="E489" s="55">
        <f>IFERROR(VLOOKUP(AG489,Sheet3!B:F,5,0),Table1[[#This Row],[Ngày hạch toán]])</f>
        <v>46062</v>
      </c>
      <c r="F489" s="54" t="s">
        <v>19214</v>
      </c>
      <c r="G489" s="54" t="s">
        <v>17353</v>
      </c>
      <c r="H489" s="56">
        <v>1468620</v>
      </c>
      <c r="I489" s="63">
        <v>0</v>
      </c>
      <c r="J489" s="56">
        <v>117490</v>
      </c>
      <c r="K489" s="65">
        <v>1586110</v>
      </c>
      <c r="L489" s="64" t="s">
        <v>17236</v>
      </c>
      <c r="M489" s="6" t="str">
        <f>IFERROR(VLOOKUP(Table13[[#This Row],[Số hóa đơn]],'Chi tiết tt Mega gửi'!K:L,2,0),"")</f>
        <v/>
      </c>
      <c r="O489" s="32">
        <f>IF(Table13[[#This Row],[Phân loại]]="Tồn đầu kỳ",Table13[[#This Row],[Tổng giá trị]],0)</f>
        <v>0</v>
      </c>
      <c r="P489" s="7">
        <f>IF(Table13[[#This Row],[Số còn phải thu ĐK]]&lt;&gt;0,0,IF(Table13[[#This Row],[Phân loại]]="Bán hàng",Table13[[#This Row],[Tổng giá trị]],-Table13[[#This Row],[Tổng giá trị]]))</f>
        <v>1586110</v>
      </c>
      <c r="Q489" s="32">
        <f t="shared" si="59"/>
        <v>0</v>
      </c>
      <c r="R489" s="7">
        <f>Table13[[#This Row],[Số còn phải thu ĐK]]+Table13[[#This Row],[Giá Trị HD sau CK]]-Table13[[#This Row],[Số tiền đã thu]]</f>
        <v>1586110</v>
      </c>
      <c r="S489" s="6">
        <f>IF(Table13[[#This Row],[Ngày hóa đơn]]&lt;&gt;"",Table13[[#This Row],[Ngày hóa đơn]],IF(Table13[[#This Row],[Ngày hạch toán]]&lt;&gt;"",Table13[[#This Row],[Ngày hạch toán]],""))</f>
        <v>46062</v>
      </c>
      <c r="T489" s="7"/>
      <c r="U489" s="6">
        <f>IF(Table13[[#This Row],[Ngày tính CN]]="","",S489+T489)</f>
        <v>46062</v>
      </c>
      <c r="V489" s="32">
        <f ca="1">IF(Table13[[#This Row],[Hạn thanh toán]]="","",IF((U489-NOW())&lt;0,0,(U489-NOW())))</f>
        <v>0</v>
      </c>
      <c r="W489" s="32"/>
      <c r="X489" s="32">
        <f t="shared" ca="1" si="60"/>
        <v>232.35975370370579</v>
      </c>
      <c r="Y489" s="2" t="str">
        <f t="shared" ca="1" si="61"/>
        <v>Nợ quá hạn hơn 120 ngày có khả năng mất thanh toán</v>
      </c>
      <c r="Z489" s="42">
        <f t="shared" si="62"/>
        <v>46062</v>
      </c>
      <c r="AA489" s="42" t="str">
        <f t="shared" si="63"/>
        <v/>
      </c>
      <c r="AD489" s="2" t="str">
        <f>VLOOKUP($A489,MA_KH!$A:$Q,MA_KH!O$1,0)</f>
        <v>MEGA</v>
      </c>
      <c r="AE489" s="2" t="str">
        <f>VLOOKUP($A489,MA_KH!$A:$Q,MA_KH!P$1,0)</f>
        <v>CÔNG TY TNHH MM MEGA MARKET (VIỆT NAM)</v>
      </c>
      <c r="AG489" s="91" t="str">
        <f>Table13[[#This Row],[Số hóa đơn]]&amp;Table13[[#This Row],[Tổng giá trị]]</f>
        <v>000121651586110</v>
      </c>
    </row>
    <row r="490" spans="1:33" ht="25.5" customHeight="1" x14ac:dyDescent="0.2">
      <c r="A490" s="54" t="s">
        <v>16288</v>
      </c>
      <c r="B490" s="54" t="s">
        <v>294</v>
      </c>
      <c r="C490" s="55">
        <v>46062</v>
      </c>
      <c r="D490" s="54" t="s">
        <v>17354</v>
      </c>
      <c r="E490" s="55">
        <f>IFERROR(VLOOKUP(AG490,Sheet3!B:F,5,0),Table1[[#This Row],[Ngày hạch toán]])</f>
        <v>46062</v>
      </c>
      <c r="F490" s="54" t="s">
        <v>19215</v>
      </c>
      <c r="G490" s="54" t="s">
        <v>17355</v>
      </c>
      <c r="H490" s="56">
        <v>1840000</v>
      </c>
      <c r="I490" s="63">
        <v>0</v>
      </c>
      <c r="J490" s="56">
        <v>147200</v>
      </c>
      <c r="K490" s="65">
        <v>1987200</v>
      </c>
      <c r="L490" s="64" t="s">
        <v>17236</v>
      </c>
      <c r="M490" s="6" t="str">
        <f>IFERROR(VLOOKUP(Table13[[#This Row],[Số hóa đơn]],'Chi tiết tt Mega gửi'!K:L,2,0),"")</f>
        <v/>
      </c>
      <c r="O490" s="32">
        <f>IF(Table13[[#This Row],[Phân loại]]="Tồn đầu kỳ",Table13[[#This Row],[Tổng giá trị]],0)</f>
        <v>0</v>
      </c>
      <c r="P490" s="7">
        <f>IF(Table13[[#This Row],[Số còn phải thu ĐK]]&lt;&gt;0,0,IF(Table13[[#This Row],[Phân loại]]="Bán hàng",Table13[[#This Row],[Tổng giá trị]],-Table13[[#This Row],[Tổng giá trị]]))</f>
        <v>1987200</v>
      </c>
      <c r="Q490" s="32">
        <f t="shared" si="59"/>
        <v>0</v>
      </c>
      <c r="R490" s="7">
        <f>Table13[[#This Row],[Số còn phải thu ĐK]]+Table13[[#This Row],[Giá Trị HD sau CK]]-Table13[[#This Row],[Số tiền đã thu]]</f>
        <v>1987200</v>
      </c>
      <c r="S490" s="6">
        <f>IF(Table13[[#This Row],[Ngày hóa đơn]]&lt;&gt;"",Table13[[#This Row],[Ngày hóa đơn]],IF(Table13[[#This Row],[Ngày hạch toán]]&lt;&gt;"",Table13[[#This Row],[Ngày hạch toán]],""))</f>
        <v>46062</v>
      </c>
      <c r="T490" s="7"/>
      <c r="U490" s="6">
        <f>IF(Table13[[#This Row],[Ngày tính CN]]="","",S490+T490)</f>
        <v>46062</v>
      </c>
      <c r="V490" s="32">
        <f ca="1">IF(Table13[[#This Row],[Hạn thanh toán]]="","",IF((U490-NOW())&lt;0,0,(U490-NOW())))</f>
        <v>0</v>
      </c>
      <c r="W490" s="32"/>
      <c r="X490" s="32">
        <f t="shared" ca="1" si="60"/>
        <v>232.35975370370579</v>
      </c>
      <c r="Y490" s="2" t="str">
        <f t="shared" ca="1" si="61"/>
        <v>Nợ quá hạn hơn 120 ngày có khả năng mất thanh toán</v>
      </c>
      <c r="Z490" s="42">
        <f t="shared" si="62"/>
        <v>46062</v>
      </c>
      <c r="AA490" s="42" t="str">
        <f t="shared" si="63"/>
        <v/>
      </c>
      <c r="AD490" s="2" t="str">
        <f>VLOOKUP($A490,MA_KH!$A:$Q,MA_KH!O$1,0)</f>
        <v>MEGA</v>
      </c>
      <c r="AE490" s="2" t="str">
        <f>VLOOKUP($A490,MA_KH!$A:$Q,MA_KH!P$1,0)</f>
        <v>CÔNG TY TNHH MM MEGA MARKET (VIỆT NAM)</v>
      </c>
      <c r="AG490" s="91" t="str">
        <f>Table13[[#This Row],[Số hóa đơn]]&amp;Table13[[#This Row],[Tổng giá trị]]</f>
        <v>000121661987200</v>
      </c>
    </row>
    <row r="491" spans="1:33" ht="25.5" customHeight="1" x14ac:dyDescent="0.2">
      <c r="A491" s="54" t="s">
        <v>16295</v>
      </c>
      <c r="B491" s="54" t="s">
        <v>198</v>
      </c>
      <c r="C491" s="55">
        <v>46062</v>
      </c>
      <c r="D491" s="54" t="s">
        <v>17356</v>
      </c>
      <c r="E491" s="55">
        <f>IFERROR(VLOOKUP(AG491,Sheet3!B:F,5,0),Table1[[#This Row],[Ngày hạch toán]])</f>
        <v>46062</v>
      </c>
      <c r="F491" s="54" t="s">
        <v>19216</v>
      </c>
      <c r="G491" s="54" t="s">
        <v>17357</v>
      </c>
      <c r="H491" s="56">
        <v>932890</v>
      </c>
      <c r="I491" s="63">
        <v>0</v>
      </c>
      <c r="J491" s="56">
        <v>74631</v>
      </c>
      <c r="K491" s="65">
        <v>1007521</v>
      </c>
      <c r="L491" s="64" t="s">
        <v>17236</v>
      </c>
      <c r="M491" s="6" t="str">
        <f>IFERROR(VLOOKUP(Table13[[#This Row],[Số hóa đơn]],'Chi tiết tt Mega gửi'!K:L,2,0),"")</f>
        <v/>
      </c>
      <c r="O491" s="32">
        <f>IF(Table13[[#This Row],[Phân loại]]="Tồn đầu kỳ",Table13[[#This Row],[Tổng giá trị]],0)</f>
        <v>0</v>
      </c>
      <c r="P491" s="7">
        <f>IF(Table13[[#This Row],[Số còn phải thu ĐK]]&lt;&gt;0,0,IF(Table13[[#This Row],[Phân loại]]="Bán hàng",Table13[[#This Row],[Tổng giá trị]],-Table13[[#This Row],[Tổng giá trị]]))</f>
        <v>1007521</v>
      </c>
      <c r="Q491" s="32">
        <f t="shared" si="59"/>
        <v>0</v>
      </c>
      <c r="R491" s="7">
        <f>Table13[[#This Row],[Số còn phải thu ĐK]]+Table13[[#This Row],[Giá Trị HD sau CK]]-Table13[[#This Row],[Số tiền đã thu]]</f>
        <v>1007521</v>
      </c>
      <c r="S491" s="6">
        <f>IF(Table13[[#This Row],[Ngày hóa đơn]]&lt;&gt;"",Table13[[#This Row],[Ngày hóa đơn]],IF(Table13[[#This Row],[Ngày hạch toán]]&lt;&gt;"",Table13[[#This Row],[Ngày hạch toán]],""))</f>
        <v>46062</v>
      </c>
      <c r="T491" s="7"/>
      <c r="U491" s="6">
        <f>IF(Table13[[#This Row],[Ngày tính CN]]="","",S491+T491)</f>
        <v>46062</v>
      </c>
      <c r="V491" s="32">
        <f ca="1">IF(Table13[[#This Row],[Hạn thanh toán]]="","",IF((U491-NOW())&lt;0,0,(U491-NOW())))</f>
        <v>0</v>
      </c>
      <c r="W491" s="32"/>
      <c r="X491" s="32">
        <f t="shared" ca="1" si="60"/>
        <v>232.35975370370579</v>
      </c>
      <c r="Y491" s="2" t="str">
        <f t="shared" ca="1" si="61"/>
        <v>Nợ quá hạn hơn 120 ngày có khả năng mất thanh toán</v>
      </c>
      <c r="Z491" s="42">
        <f t="shared" si="62"/>
        <v>46062</v>
      </c>
      <c r="AA491" s="42" t="str">
        <f t="shared" si="63"/>
        <v/>
      </c>
      <c r="AD491" s="2" t="str">
        <f>VLOOKUP($A491,MA_KH!$A:$Q,MA_KH!O$1,0)</f>
        <v>MEGA</v>
      </c>
      <c r="AE491" s="2" t="str">
        <f>VLOOKUP($A491,MA_KH!$A:$Q,MA_KH!P$1,0)</f>
        <v>CÔNG TY TNHH MM MEGA MARKET (VIỆT NAM)</v>
      </c>
      <c r="AG491" s="91" t="str">
        <f>Table13[[#This Row],[Số hóa đơn]]&amp;Table13[[#This Row],[Tổng giá trị]]</f>
        <v>000121671007521</v>
      </c>
    </row>
    <row r="492" spans="1:33" ht="25.5" customHeight="1" x14ac:dyDescent="0.2">
      <c r="A492" s="54" t="s">
        <v>16295</v>
      </c>
      <c r="B492" s="54" t="s">
        <v>198</v>
      </c>
      <c r="C492" s="55">
        <v>46062</v>
      </c>
      <c r="D492" s="54" t="s">
        <v>17358</v>
      </c>
      <c r="E492" s="55">
        <f>IFERROR(VLOOKUP(AG492,Sheet3!B:F,5,0),Table1[[#This Row],[Ngày hạch toán]])</f>
        <v>46062</v>
      </c>
      <c r="F492" s="54" t="s">
        <v>19217</v>
      </c>
      <c r="G492" s="54" t="s">
        <v>17359</v>
      </c>
      <c r="H492" s="56">
        <v>9525280</v>
      </c>
      <c r="I492" s="63">
        <v>0</v>
      </c>
      <c r="J492" s="56">
        <v>762022</v>
      </c>
      <c r="K492" s="65">
        <v>10287302</v>
      </c>
      <c r="L492" s="64" t="s">
        <v>17236</v>
      </c>
      <c r="M492" s="6" t="str">
        <f>IFERROR(VLOOKUP(Table13[[#This Row],[Số hóa đơn]],'Chi tiết tt Mega gửi'!K:L,2,0),"")</f>
        <v/>
      </c>
      <c r="O492" s="32">
        <f>IF(Table13[[#This Row],[Phân loại]]="Tồn đầu kỳ",Table13[[#This Row],[Tổng giá trị]],0)</f>
        <v>0</v>
      </c>
      <c r="P492" s="7">
        <f>IF(Table13[[#This Row],[Số còn phải thu ĐK]]&lt;&gt;0,0,IF(Table13[[#This Row],[Phân loại]]="Bán hàng",Table13[[#This Row],[Tổng giá trị]],-Table13[[#This Row],[Tổng giá trị]]))</f>
        <v>10287302</v>
      </c>
      <c r="Q492" s="32">
        <f t="shared" si="59"/>
        <v>0</v>
      </c>
      <c r="R492" s="7">
        <f>Table13[[#This Row],[Số còn phải thu ĐK]]+Table13[[#This Row],[Giá Trị HD sau CK]]-Table13[[#This Row],[Số tiền đã thu]]</f>
        <v>10287302</v>
      </c>
      <c r="S492" s="6">
        <f>IF(Table13[[#This Row],[Ngày hóa đơn]]&lt;&gt;"",Table13[[#This Row],[Ngày hóa đơn]],IF(Table13[[#This Row],[Ngày hạch toán]]&lt;&gt;"",Table13[[#This Row],[Ngày hạch toán]],""))</f>
        <v>46062</v>
      </c>
      <c r="T492" s="7"/>
      <c r="U492" s="6">
        <f>IF(Table13[[#This Row],[Ngày tính CN]]="","",S492+T492)</f>
        <v>46062</v>
      </c>
      <c r="V492" s="32">
        <f ca="1">IF(Table13[[#This Row],[Hạn thanh toán]]="","",IF((U492-NOW())&lt;0,0,(U492-NOW())))</f>
        <v>0</v>
      </c>
      <c r="W492" s="32"/>
      <c r="X492" s="32">
        <f t="shared" ca="1" si="60"/>
        <v>232.35975370370579</v>
      </c>
      <c r="Y492" s="2" t="str">
        <f t="shared" ca="1" si="61"/>
        <v>Nợ quá hạn hơn 120 ngày có khả năng mất thanh toán</v>
      </c>
      <c r="Z492" s="42">
        <f t="shared" si="62"/>
        <v>46062</v>
      </c>
      <c r="AA492" s="42" t="str">
        <f t="shared" si="63"/>
        <v/>
      </c>
      <c r="AD492" s="2" t="str">
        <f>VLOOKUP($A492,MA_KH!$A:$Q,MA_KH!O$1,0)</f>
        <v>MEGA</v>
      </c>
      <c r="AE492" s="2" t="str">
        <f>VLOOKUP($A492,MA_KH!$A:$Q,MA_KH!P$1,0)</f>
        <v>CÔNG TY TNHH MM MEGA MARKET (VIỆT NAM)</v>
      </c>
      <c r="AG492" s="91" t="str">
        <f>Table13[[#This Row],[Số hóa đơn]]&amp;Table13[[#This Row],[Tổng giá trị]]</f>
        <v>0001216810287302</v>
      </c>
    </row>
    <row r="493" spans="1:33" ht="25.5" customHeight="1" x14ac:dyDescent="0.2">
      <c r="A493" s="54" t="s">
        <v>16295</v>
      </c>
      <c r="B493" s="54" t="s">
        <v>198</v>
      </c>
      <c r="C493" s="55">
        <v>46062</v>
      </c>
      <c r="D493" s="54" t="s">
        <v>17360</v>
      </c>
      <c r="E493" s="55">
        <f>IFERROR(VLOOKUP(AG493,Sheet3!B:F,5,0),Table1[[#This Row],[Ngày hạch toán]])</f>
        <v>46062</v>
      </c>
      <c r="F493" s="54" t="s">
        <v>19218</v>
      </c>
      <c r="G493" s="54" t="s">
        <v>17361</v>
      </c>
      <c r="H493" s="56">
        <v>501830</v>
      </c>
      <c r="I493" s="63">
        <v>0</v>
      </c>
      <c r="J493" s="56">
        <v>40146</v>
      </c>
      <c r="K493" s="65">
        <v>541976</v>
      </c>
      <c r="L493" s="64" t="s">
        <v>17236</v>
      </c>
      <c r="M493" s="6" t="str">
        <f>IFERROR(VLOOKUP(Table13[[#This Row],[Số hóa đơn]],'Chi tiết tt Mega gửi'!K:L,2,0),"")</f>
        <v/>
      </c>
      <c r="O493" s="32">
        <f>IF(Table13[[#This Row],[Phân loại]]="Tồn đầu kỳ",Table13[[#This Row],[Tổng giá trị]],0)</f>
        <v>0</v>
      </c>
      <c r="P493" s="7">
        <f>IF(Table13[[#This Row],[Số còn phải thu ĐK]]&lt;&gt;0,0,IF(Table13[[#This Row],[Phân loại]]="Bán hàng",Table13[[#This Row],[Tổng giá trị]],-Table13[[#This Row],[Tổng giá trị]]))</f>
        <v>541976</v>
      </c>
      <c r="Q493" s="32">
        <f t="shared" si="59"/>
        <v>0</v>
      </c>
      <c r="R493" s="7">
        <f>Table13[[#This Row],[Số còn phải thu ĐK]]+Table13[[#This Row],[Giá Trị HD sau CK]]-Table13[[#This Row],[Số tiền đã thu]]</f>
        <v>541976</v>
      </c>
      <c r="S493" s="6">
        <f>IF(Table13[[#This Row],[Ngày hóa đơn]]&lt;&gt;"",Table13[[#This Row],[Ngày hóa đơn]],IF(Table13[[#This Row],[Ngày hạch toán]]&lt;&gt;"",Table13[[#This Row],[Ngày hạch toán]],""))</f>
        <v>46062</v>
      </c>
      <c r="T493" s="7"/>
      <c r="U493" s="6">
        <f>IF(Table13[[#This Row],[Ngày tính CN]]="","",S493+T493)</f>
        <v>46062</v>
      </c>
      <c r="V493" s="32">
        <f ca="1">IF(Table13[[#This Row],[Hạn thanh toán]]="","",IF((U493-NOW())&lt;0,0,(U493-NOW())))</f>
        <v>0</v>
      </c>
      <c r="W493" s="32"/>
      <c r="X493" s="32">
        <f t="shared" ca="1" si="60"/>
        <v>232.35975370370579</v>
      </c>
      <c r="Y493" s="2" t="str">
        <f t="shared" ca="1" si="61"/>
        <v>Nợ quá hạn hơn 120 ngày có khả năng mất thanh toán</v>
      </c>
      <c r="Z493" s="42">
        <f t="shared" si="62"/>
        <v>46062</v>
      </c>
      <c r="AA493" s="42" t="str">
        <f t="shared" si="63"/>
        <v/>
      </c>
      <c r="AD493" s="2" t="str">
        <f>VLOOKUP($A493,MA_KH!$A:$Q,MA_KH!O$1,0)</f>
        <v>MEGA</v>
      </c>
      <c r="AE493" s="2" t="str">
        <f>VLOOKUP($A493,MA_KH!$A:$Q,MA_KH!P$1,0)</f>
        <v>CÔNG TY TNHH MM MEGA MARKET (VIỆT NAM)</v>
      </c>
      <c r="AG493" s="91" t="str">
        <f>Table13[[#This Row],[Số hóa đơn]]&amp;Table13[[#This Row],[Tổng giá trị]]</f>
        <v>00012169541976</v>
      </c>
    </row>
    <row r="494" spans="1:33" ht="25.5" customHeight="1" x14ac:dyDescent="0.2">
      <c r="A494" s="54" t="s">
        <v>16287</v>
      </c>
      <c r="B494" s="54" t="s">
        <v>253</v>
      </c>
      <c r="C494" s="55">
        <v>46062</v>
      </c>
      <c r="D494" s="54" t="s">
        <v>17362</v>
      </c>
      <c r="E494" s="55">
        <f>IFERROR(VLOOKUP(AG494,Sheet3!B:F,5,0),Table1[[#This Row],[Ngày hạch toán]])</f>
        <v>46062</v>
      </c>
      <c r="F494" s="54" t="s">
        <v>19219</v>
      </c>
      <c r="G494" s="54" t="s">
        <v>17363</v>
      </c>
      <c r="H494" s="56">
        <v>932890</v>
      </c>
      <c r="I494" s="63">
        <v>0</v>
      </c>
      <c r="J494" s="56">
        <v>74631</v>
      </c>
      <c r="K494" s="65">
        <v>1007521</v>
      </c>
      <c r="L494" s="64" t="s">
        <v>17236</v>
      </c>
      <c r="M494" s="6" t="str">
        <f>IFERROR(VLOOKUP(Table13[[#This Row],[Số hóa đơn]],'Chi tiết tt Mega gửi'!K:L,2,0),"")</f>
        <v/>
      </c>
      <c r="O494" s="32">
        <f>IF(Table13[[#This Row],[Phân loại]]="Tồn đầu kỳ",Table13[[#This Row],[Tổng giá trị]],0)</f>
        <v>0</v>
      </c>
      <c r="P494" s="7">
        <f>IF(Table13[[#This Row],[Số còn phải thu ĐK]]&lt;&gt;0,0,IF(Table13[[#This Row],[Phân loại]]="Bán hàng",Table13[[#This Row],[Tổng giá trị]],-Table13[[#This Row],[Tổng giá trị]]))</f>
        <v>1007521</v>
      </c>
      <c r="Q494" s="32">
        <f t="shared" si="59"/>
        <v>0</v>
      </c>
      <c r="R494" s="7">
        <f>Table13[[#This Row],[Số còn phải thu ĐK]]+Table13[[#This Row],[Giá Trị HD sau CK]]-Table13[[#This Row],[Số tiền đã thu]]</f>
        <v>1007521</v>
      </c>
      <c r="S494" s="6">
        <f>IF(Table13[[#This Row],[Ngày hóa đơn]]&lt;&gt;"",Table13[[#This Row],[Ngày hóa đơn]],IF(Table13[[#This Row],[Ngày hạch toán]]&lt;&gt;"",Table13[[#This Row],[Ngày hạch toán]],""))</f>
        <v>46062</v>
      </c>
      <c r="T494" s="7"/>
      <c r="U494" s="6">
        <f>IF(Table13[[#This Row],[Ngày tính CN]]="","",S494+T494)</f>
        <v>46062</v>
      </c>
      <c r="V494" s="32">
        <f ca="1">IF(Table13[[#This Row],[Hạn thanh toán]]="","",IF((U494-NOW())&lt;0,0,(U494-NOW())))</f>
        <v>0</v>
      </c>
      <c r="W494" s="32"/>
      <c r="X494" s="32">
        <f t="shared" ca="1" si="60"/>
        <v>232.35975370370579</v>
      </c>
      <c r="Y494" s="2" t="str">
        <f t="shared" ca="1" si="61"/>
        <v>Nợ quá hạn hơn 120 ngày có khả năng mất thanh toán</v>
      </c>
      <c r="Z494" s="42">
        <f t="shared" si="62"/>
        <v>46062</v>
      </c>
      <c r="AA494" s="42" t="str">
        <f t="shared" si="63"/>
        <v/>
      </c>
      <c r="AD494" s="2" t="str">
        <f>VLOOKUP($A494,MA_KH!$A:$Q,MA_KH!O$1,0)</f>
        <v>MEGA</v>
      </c>
      <c r="AE494" s="2" t="str">
        <f>VLOOKUP($A494,MA_KH!$A:$Q,MA_KH!P$1,0)</f>
        <v>CÔNG TY TNHH MM MEGA MARKET (VIỆT NAM)</v>
      </c>
      <c r="AG494" s="91" t="str">
        <f>Table13[[#This Row],[Số hóa đơn]]&amp;Table13[[#This Row],[Tổng giá trị]]</f>
        <v>000121701007521</v>
      </c>
    </row>
    <row r="495" spans="1:33" ht="25.5" customHeight="1" x14ac:dyDescent="0.2">
      <c r="A495" s="54" t="s">
        <v>16287</v>
      </c>
      <c r="B495" s="54" t="s">
        <v>253</v>
      </c>
      <c r="C495" s="55">
        <v>46062</v>
      </c>
      <c r="D495" s="54" t="s">
        <v>17364</v>
      </c>
      <c r="E495" s="55">
        <f>IFERROR(VLOOKUP(AG495,Sheet3!B:F,5,0),Table1[[#This Row],[Ngày hạch toán]])</f>
        <v>46062</v>
      </c>
      <c r="F495" s="54" t="s">
        <v>19220</v>
      </c>
      <c r="G495" s="54" t="s">
        <v>17365</v>
      </c>
      <c r="H495" s="56">
        <v>6782480</v>
      </c>
      <c r="I495" s="63">
        <v>0</v>
      </c>
      <c r="J495" s="56">
        <v>542598</v>
      </c>
      <c r="K495" s="65">
        <v>7325078</v>
      </c>
      <c r="L495" s="64" t="s">
        <v>17236</v>
      </c>
      <c r="M495" s="6" t="str">
        <f>IFERROR(VLOOKUP(Table13[[#This Row],[Số hóa đơn]],'Chi tiết tt Mega gửi'!K:L,2,0),"")</f>
        <v/>
      </c>
      <c r="O495" s="32">
        <f>IF(Table13[[#This Row],[Phân loại]]="Tồn đầu kỳ",Table13[[#This Row],[Tổng giá trị]],0)</f>
        <v>0</v>
      </c>
      <c r="P495" s="7">
        <f>IF(Table13[[#This Row],[Số còn phải thu ĐK]]&lt;&gt;0,0,IF(Table13[[#This Row],[Phân loại]]="Bán hàng",Table13[[#This Row],[Tổng giá trị]],-Table13[[#This Row],[Tổng giá trị]]))</f>
        <v>7325078</v>
      </c>
      <c r="Q495" s="32">
        <f t="shared" si="59"/>
        <v>0</v>
      </c>
      <c r="R495" s="7">
        <f>Table13[[#This Row],[Số còn phải thu ĐK]]+Table13[[#This Row],[Giá Trị HD sau CK]]-Table13[[#This Row],[Số tiền đã thu]]</f>
        <v>7325078</v>
      </c>
      <c r="S495" s="6">
        <f>IF(Table13[[#This Row],[Ngày hóa đơn]]&lt;&gt;"",Table13[[#This Row],[Ngày hóa đơn]],IF(Table13[[#This Row],[Ngày hạch toán]]&lt;&gt;"",Table13[[#This Row],[Ngày hạch toán]],""))</f>
        <v>46062</v>
      </c>
      <c r="T495" s="7"/>
      <c r="U495" s="6">
        <f>IF(Table13[[#This Row],[Ngày tính CN]]="","",S495+T495)</f>
        <v>46062</v>
      </c>
      <c r="V495" s="32">
        <f ca="1">IF(Table13[[#This Row],[Hạn thanh toán]]="","",IF((U495-NOW())&lt;0,0,(U495-NOW())))</f>
        <v>0</v>
      </c>
      <c r="W495" s="32"/>
      <c r="X495" s="32">
        <f t="shared" ca="1" si="60"/>
        <v>232.35975370370579</v>
      </c>
      <c r="Y495" s="2" t="str">
        <f t="shared" ca="1" si="61"/>
        <v>Nợ quá hạn hơn 120 ngày có khả năng mất thanh toán</v>
      </c>
      <c r="Z495" s="42">
        <f t="shared" si="62"/>
        <v>46062</v>
      </c>
      <c r="AA495" s="42" t="str">
        <f t="shared" si="63"/>
        <v/>
      </c>
      <c r="AD495" s="2" t="str">
        <f>VLOOKUP($A495,MA_KH!$A:$Q,MA_KH!O$1,0)</f>
        <v>MEGA</v>
      </c>
      <c r="AE495" s="2" t="str">
        <f>VLOOKUP($A495,MA_KH!$A:$Q,MA_KH!P$1,0)</f>
        <v>CÔNG TY TNHH MM MEGA MARKET (VIỆT NAM)</v>
      </c>
      <c r="AG495" s="91" t="str">
        <f>Table13[[#This Row],[Số hóa đơn]]&amp;Table13[[#This Row],[Tổng giá trị]]</f>
        <v>000121717325078</v>
      </c>
    </row>
    <row r="496" spans="1:33" ht="25.5" customHeight="1" x14ac:dyDescent="0.2">
      <c r="A496" s="54" t="s">
        <v>16291</v>
      </c>
      <c r="B496" s="54" t="s">
        <v>200</v>
      </c>
      <c r="C496" s="55">
        <v>46062</v>
      </c>
      <c r="D496" s="54" t="s">
        <v>17366</v>
      </c>
      <c r="E496" s="55">
        <f>IFERROR(VLOOKUP(AG496,Sheet3!B:F,5,0),Table1[[#This Row],[Ngày hạch toán]])</f>
        <v>46062</v>
      </c>
      <c r="F496" s="54" t="s">
        <v>19221</v>
      </c>
      <c r="G496" s="54" t="s">
        <v>17367</v>
      </c>
      <c r="H496" s="56">
        <v>8286310</v>
      </c>
      <c r="I496" s="63">
        <v>0</v>
      </c>
      <c r="J496" s="56">
        <v>662905</v>
      </c>
      <c r="K496" s="65">
        <v>8949215</v>
      </c>
      <c r="L496" s="64" t="s">
        <v>17236</v>
      </c>
      <c r="M496" s="6" t="str">
        <f>IFERROR(VLOOKUP(Table13[[#This Row],[Số hóa đơn]],'Chi tiết tt Mega gửi'!K:L,2,0),"")</f>
        <v/>
      </c>
      <c r="O496" s="32">
        <f>IF(Table13[[#This Row],[Phân loại]]="Tồn đầu kỳ",Table13[[#This Row],[Tổng giá trị]],0)</f>
        <v>0</v>
      </c>
      <c r="P496" s="7">
        <f>IF(Table13[[#This Row],[Số còn phải thu ĐK]]&lt;&gt;0,0,IF(Table13[[#This Row],[Phân loại]]="Bán hàng",Table13[[#This Row],[Tổng giá trị]],-Table13[[#This Row],[Tổng giá trị]]))</f>
        <v>8949215</v>
      </c>
      <c r="Q496" s="32">
        <f t="shared" si="59"/>
        <v>0</v>
      </c>
      <c r="R496" s="7">
        <f>Table13[[#This Row],[Số còn phải thu ĐK]]+Table13[[#This Row],[Giá Trị HD sau CK]]-Table13[[#This Row],[Số tiền đã thu]]</f>
        <v>8949215</v>
      </c>
      <c r="S496" s="6">
        <f>IF(Table13[[#This Row],[Ngày hóa đơn]]&lt;&gt;"",Table13[[#This Row],[Ngày hóa đơn]],IF(Table13[[#This Row],[Ngày hạch toán]]&lt;&gt;"",Table13[[#This Row],[Ngày hạch toán]],""))</f>
        <v>46062</v>
      </c>
      <c r="T496" s="7"/>
      <c r="U496" s="6">
        <f>IF(Table13[[#This Row],[Ngày tính CN]]="","",S496+T496)</f>
        <v>46062</v>
      </c>
      <c r="V496" s="32">
        <f ca="1">IF(Table13[[#This Row],[Hạn thanh toán]]="","",IF((U496-NOW())&lt;0,0,(U496-NOW())))</f>
        <v>0</v>
      </c>
      <c r="W496" s="32"/>
      <c r="X496" s="32">
        <f t="shared" ca="1" si="60"/>
        <v>232.35975370370579</v>
      </c>
      <c r="Y496" s="2" t="str">
        <f t="shared" ca="1" si="61"/>
        <v>Nợ quá hạn hơn 120 ngày có khả năng mất thanh toán</v>
      </c>
      <c r="Z496" s="42">
        <f t="shared" si="62"/>
        <v>46062</v>
      </c>
      <c r="AA496" s="42" t="str">
        <f t="shared" si="63"/>
        <v/>
      </c>
      <c r="AD496" s="2" t="str">
        <f>VLOOKUP($A496,MA_KH!$A:$Q,MA_KH!O$1,0)</f>
        <v>MEGA</v>
      </c>
      <c r="AE496" s="2" t="str">
        <f>VLOOKUP($A496,MA_KH!$A:$Q,MA_KH!P$1,0)</f>
        <v>CÔNG TY TNHH MM MEGA MARKET (VIỆT NAM)</v>
      </c>
      <c r="AG496" s="91" t="str">
        <f>Table13[[#This Row],[Số hóa đơn]]&amp;Table13[[#This Row],[Tổng giá trị]]</f>
        <v>000121728949215</v>
      </c>
    </row>
    <row r="497" spans="1:33" ht="25.5" customHeight="1" x14ac:dyDescent="0.2">
      <c r="A497" s="54" t="s">
        <v>16307</v>
      </c>
      <c r="B497" s="54" t="s">
        <v>202</v>
      </c>
      <c r="C497" s="55">
        <v>46062</v>
      </c>
      <c r="D497" s="54" t="s">
        <v>17368</v>
      </c>
      <c r="E497" s="55">
        <f>IFERROR(VLOOKUP(AG497,Sheet3!B:F,5,0),Table1[[#This Row],[Ngày hạch toán]])</f>
        <v>46062</v>
      </c>
      <c r="F497" s="54" t="s">
        <v>19222</v>
      </c>
      <c r="G497" s="54" t="s">
        <v>17369</v>
      </c>
      <c r="H497" s="56">
        <v>7699880</v>
      </c>
      <c r="I497" s="63">
        <v>0</v>
      </c>
      <c r="J497" s="56">
        <v>615990</v>
      </c>
      <c r="K497" s="65">
        <v>8315870</v>
      </c>
      <c r="L497" s="64" t="s">
        <v>17236</v>
      </c>
      <c r="M497" s="6" t="str">
        <f>IFERROR(VLOOKUP(Table13[[#This Row],[Số hóa đơn]],'Chi tiết tt Mega gửi'!K:L,2,0),"")</f>
        <v/>
      </c>
      <c r="O497" s="32">
        <f>IF(Table13[[#This Row],[Phân loại]]="Tồn đầu kỳ",Table13[[#This Row],[Tổng giá trị]],0)</f>
        <v>0</v>
      </c>
      <c r="P497" s="7">
        <f>IF(Table13[[#This Row],[Số còn phải thu ĐK]]&lt;&gt;0,0,IF(Table13[[#This Row],[Phân loại]]="Bán hàng",Table13[[#This Row],[Tổng giá trị]],-Table13[[#This Row],[Tổng giá trị]]))</f>
        <v>8315870</v>
      </c>
      <c r="Q497" s="32">
        <f t="shared" si="59"/>
        <v>0</v>
      </c>
      <c r="R497" s="7">
        <f>Table13[[#This Row],[Số còn phải thu ĐK]]+Table13[[#This Row],[Giá Trị HD sau CK]]-Table13[[#This Row],[Số tiền đã thu]]</f>
        <v>8315870</v>
      </c>
      <c r="S497" s="6">
        <f>IF(Table13[[#This Row],[Ngày hóa đơn]]&lt;&gt;"",Table13[[#This Row],[Ngày hóa đơn]],IF(Table13[[#This Row],[Ngày hạch toán]]&lt;&gt;"",Table13[[#This Row],[Ngày hạch toán]],""))</f>
        <v>46062</v>
      </c>
      <c r="T497" s="7"/>
      <c r="U497" s="6">
        <f>IF(Table13[[#This Row],[Ngày tính CN]]="","",S497+T497)</f>
        <v>46062</v>
      </c>
      <c r="V497" s="32">
        <f ca="1">IF(Table13[[#This Row],[Hạn thanh toán]]="","",IF((U497-NOW())&lt;0,0,(U497-NOW())))</f>
        <v>0</v>
      </c>
      <c r="W497" s="32"/>
      <c r="X497" s="32">
        <f t="shared" ca="1" si="60"/>
        <v>232.35975370370579</v>
      </c>
      <c r="Y497" s="2" t="str">
        <f t="shared" ca="1" si="61"/>
        <v>Nợ quá hạn hơn 120 ngày có khả năng mất thanh toán</v>
      </c>
      <c r="Z497" s="42">
        <f t="shared" si="62"/>
        <v>46062</v>
      </c>
      <c r="AA497" s="42" t="str">
        <f t="shared" si="63"/>
        <v/>
      </c>
      <c r="AD497" s="2" t="str">
        <f>VLOOKUP($A497,MA_KH!$A:$Q,MA_KH!O$1,0)</f>
        <v>MEGA</v>
      </c>
      <c r="AE497" s="2" t="str">
        <f>VLOOKUP($A497,MA_KH!$A:$Q,MA_KH!P$1,0)</f>
        <v>CÔNG TY TNHH MM MEGA MARKET (VIỆT NAM)</v>
      </c>
      <c r="AG497" s="91" t="str">
        <f>Table13[[#This Row],[Số hóa đơn]]&amp;Table13[[#This Row],[Tổng giá trị]]</f>
        <v>000121738315870</v>
      </c>
    </row>
    <row r="498" spans="1:33" ht="25.5" customHeight="1" x14ac:dyDescent="0.2">
      <c r="A498" s="54" t="s">
        <v>16289</v>
      </c>
      <c r="B498" s="54" t="s">
        <v>296</v>
      </c>
      <c r="C498" s="55">
        <v>46062</v>
      </c>
      <c r="D498" s="54" t="s">
        <v>17370</v>
      </c>
      <c r="E498" s="55">
        <f>IFERROR(VLOOKUP(AG498,Sheet3!B:F,5,0),Table1[[#This Row],[Ngày hạch toán]])</f>
        <v>46062</v>
      </c>
      <c r="F498" s="54" t="s">
        <v>19223</v>
      </c>
      <c r="G498" s="54" t="s">
        <v>17371</v>
      </c>
      <c r="H498" s="56">
        <v>5941500</v>
      </c>
      <c r="I498" s="63">
        <v>0</v>
      </c>
      <c r="J498" s="56">
        <v>475320</v>
      </c>
      <c r="K498" s="65">
        <v>6416820</v>
      </c>
      <c r="L498" s="64" t="s">
        <v>17236</v>
      </c>
      <c r="M498" s="6" t="str">
        <f>IFERROR(VLOOKUP(Table13[[#This Row],[Số hóa đơn]],'Chi tiết tt Mega gửi'!K:L,2,0),"")</f>
        <v/>
      </c>
      <c r="O498" s="32">
        <f>IF(Table13[[#This Row],[Phân loại]]="Tồn đầu kỳ",Table13[[#This Row],[Tổng giá trị]],0)</f>
        <v>0</v>
      </c>
      <c r="P498" s="7">
        <f>IF(Table13[[#This Row],[Số còn phải thu ĐK]]&lt;&gt;0,0,IF(Table13[[#This Row],[Phân loại]]="Bán hàng",Table13[[#This Row],[Tổng giá trị]],-Table13[[#This Row],[Tổng giá trị]]))</f>
        <v>6416820</v>
      </c>
      <c r="Q498" s="32">
        <f t="shared" si="59"/>
        <v>0</v>
      </c>
      <c r="R498" s="7">
        <f>Table13[[#This Row],[Số còn phải thu ĐK]]+Table13[[#This Row],[Giá Trị HD sau CK]]-Table13[[#This Row],[Số tiền đã thu]]</f>
        <v>6416820</v>
      </c>
      <c r="S498" s="6">
        <f>IF(Table13[[#This Row],[Ngày hóa đơn]]&lt;&gt;"",Table13[[#This Row],[Ngày hóa đơn]],IF(Table13[[#This Row],[Ngày hạch toán]]&lt;&gt;"",Table13[[#This Row],[Ngày hạch toán]],""))</f>
        <v>46062</v>
      </c>
      <c r="T498" s="7"/>
      <c r="U498" s="6">
        <f>IF(Table13[[#This Row],[Ngày tính CN]]="","",S498+T498)</f>
        <v>46062</v>
      </c>
      <c r="V498" s="32">
        <f ca="1">IF(Table13[[#This Row],[Hạn thanh toán]]="","",IF((U498-NOW())&lt;0,0,(U498-NOW())))</f>
        <v>0</v>
      </c>
      <c r="W498" s="32"/>
      <c r="X498" s="32">
        <f t="shared" ca="1" si="60"/>
        <v>232.35975370370579</v>
      </c>
      <c r="Y498" s="2" t="str">
        <f t="shared" ca="1" si="61"/>
        <v>Nợ quá hạn hơn 120 ngày có khả năng mất thanh toán</v>
      </c>
      <c r="Z498" s="42">
        <f t="shared" si="62"/>
        <v>46062</v>
      </c>
      <c r="AA498" s="42" t="str">
        <f t="shared" si="63"/>
        <v/>
      </c>
      <c r="AD498" s="2" t="str">
        <f>VLOOKUP($A498,MA_KH!$A:$Q,MA_KH!O$1,0)</f>
        <v>MEGA</v>
      </c>
      <c r="AE498" s="2" t="str">
        <f>VLOOKUP($A498,MA_KH!$A:$Q,MA_KH!P$1,0)</f>
        <v>CÔNG TY TNHH MM MEGA MARKET (VIỆT NAM)</v>
      </c>
      <c r="AG498" s="91" t="str">
        <f>Table13[[#This Row],[Số hóa đơn]]&amp;Table13[[#This Row],[Tổng giá trị]]</f>
        <v>000121746416820</v>
      </c>
    </row>
    <row r="499" spans="1:33" ht="25.5" customHeight="1" x14ac:dyDescent="0.2">
      <c r="A499" s="54" t="s">
        <v>16303</v>
      </c>
      <c r="B499" s="54" t="s">
        <v>102</v>
      </c>
      <c r="C499" s="55">
        <v>46062</v>
      </c>
      <c r="D499" s="54" t="s">
        <v>17372</v>
      </c>
      <c r="E499" s="55">
        <f>IFERROR(VLOOKUP(AG499,Sheet3!B:F,5,0),Table1[[#This Row],[Ngày hạch toán]])</f>
        <v>46062</v>
      </c>
      <c r="F499" s="54" t="s">
        <v>19224</v>
      </c>
      <c r="G499" s="54" t="s">
        <v>17373</v>
      </c>
      <c r="H499" s="56">
        <v>12206370</v>
      </c>
      <c r="I499" s="63">
        <v>0</v>
      </c>
      <c r="J499" s="56">
        <v>976510</v>
      </c>
      <c r="K499" s="65">
        <v>13182880</v>
      </c>
      <c r="L499" s="64" t="s">
        <v>17236</v>
      </c>
      <c r="M499" s="6" t="str">
        <f>IFERROR(VLOOKUP(Table13[[#This Row],[Số hóa đơn]],'Chi tiết tt Mega gửi'!K:L,2,0),"")</f>
        <v/>
      </c>
      <c r="O499" s="32">
        <f>IF(Table13[[#This Row],[Phân loại]]="Tồn đầu kỳ",Table13[[#This Row],[Tổng giá trị]],0)</f>
        <v>0</v>
      </c>
      <c r="P499" s="7">
        <f>IF(Table13[[#This Row],[Số còn phải thu ĐK]]&lt;&gt;0,0,IF(Table13[[#This Row],[Phân loại]]="Bán hàng",Table13[[#This Row],[Tổng giá trị]],-Table13[[#This Row],[Tổng giá trị]]))</f>
        <v>13182880</v>
      </c>
      <c r="Q499" s="32">
        <f t="shared" si="59"/>
        <v>0</v>
      </c>
      <c r="R499" s="7">
        <f>Table13[[#This Row],[Số còn phải thu ĐK]]+Table13[[#This Row],[Giá Trị HD sau CK]]-Table13[[#This Row],[Số tiền đã thu]]</f>
        <v>13182880</v>
      </c>
      <c r="S499" s="6">
        <f>IF(Table13[[#This Row],[Ngày hóa đơn]]&lt;&gt;"",Table13[[#This Row],[Ngày hóa đơn]],IF(Table13[[#This Row],[Ngày hạch toán]]&lt;&gt;"",Table13[[#This Row],[Ngày hạch toán]],""))</f>
        <v>46062</v>
      </c>
      <c r="T499" s="7"/>
      <c r="U499" s="6">
        <f>IF(Table13[[#This Row],[Ngày tính CN]]="","",S499+T499)</f>
        <v>46062</v>
      </c>
      <c r="V499" s="32">
        <f ca="1">IF(Table13[[#This Row],[Hạn thanh toán]]="","",IF((U499-NOW())&lt;0,0,(U499-NOW())))</f>
        <v>0</v>
      </c>
      <c r="W499" s="32"/>
      <c r="X499" s="32">
        <f t="shared" ca="1" si="60"/>
        <v>232.35975370370579</v>
      </c>
      <c r="Y499" s="2" t="str">
        <f t="shared" ca="1" si="61"/>
        <v>Nợ quá hạn hơn 120 ngày có khả năng mất thanh toán</v>
      </c>
      <c r="Z499" s="42">
        <f t="shared" si="62"/>
        <v>46062</v>
      </c>
      <c r="AA499" s="42" t="str">
        <f t="shared" si="63"/>
        <v/>
      </c>
      <c r="AD499" s="2" t="str">
        <f>VLOOKUP($A499,MA_KH!$A:$Q,MA_KH!O$1,0)</f>
        <v>MEGA</v>
      </c>
      <c r="AE499" s="2" t="str">
        <f>VLOOKUP($A499,MA_KH!$A:$Q,MA_KH!P$1,0)</f>
        <v>CÔNG TY TNHH MM MEGA MARKET (VIỆT NAM)</v>
      </c>
      <c r="AG499" s="91" t="str">
        <f>Table13[[#This Row],[Số hóa đơn]]&amp;Table13[[#This Row],[Tổng giá trị]]</f>
        <v>0001206513182880</v>
      </c>
    </row>
    <row r="500" spans="1:33" ht="25.5" customHeight="1" x14ac:dyDescent="0.2">
      <c r="A500" s="54" t="s">
        <v>16303</v>
      </c>
      <c r="B500" s="54" t="s">
        <v>102</v>
      </c>
      <c r="C500" s="55">
        <v>46062</v>
      </c>
      <c r="D500" s="54" t="s">
        <v>17374</v>
      </c>
      <c r="E500" s="55">
        <f>IFERROR(VLOOKUP(AG500,Sheet3!B:F,5,0),Table1[[#This Row],[Ngày hạch toán]])</f>
        <v>46062</v>
      </c>
      <c r="F500" s="54" t="s">
        <v>19225</v>
      </c>
      <c r="G500" s="54" t="s">
        <v>17375</v>
      </c>
      <c r="H500" s="56">
        <v>61054060</v>
      </c>
      <c r="I500" s="63">
        <v>0</v>
      </c>
      <c r="J500" s="56">
        <v>4884325</v>
      </c>
      <c r="K500" s="65">
        <v>65938385</v>
      </c>
      <c r="L500" s="64" t="s">
        <v>17236</v>
      </c>
      <c r="M500" s="6" t="str">
        <f>IFERROR(VLOOKUP(Table13[[#This Row],[Số hóa đơn]],'Chi tiết tt Mega gửi'!K:L,2,0),"")</f>
        <v/>
      </c>
      <c r="O500" s="32">
        <f>IF(Table13[[#This Row],[Phân loại]]="Tồn đầu kỳ",Table13[[#This Row],[Tổng giá trị]],0)</f>
        <v>0</v>
      </c>
      <c r="P500" s="7">
        <f>IF(Table13[[#This Row],[Số còn phải thu ĐK]]&lt;&gt;0,0,IF(Table13[[#This Row],[Phân loại]]="Bán hàng",Table13[[#This Row],[Tổng giá trị]],-Table13[[#This Row],[Tổng giá trị]]))</f>
        <v>65938385</v>
      </c>
      <c r="Q500" s="32">
        <f t="shared" si="59"/>
        <v>0</v>
      </c>
      <c r="R500" s="7">
        <f>Table13[[#This Row],[Số còn phải thu ĐK]]+Table13[[#This Row],[Giá Trị HD sau CK]]-Table13[[#This Row],[Số tiền đã thu]]</f>
        <v>65938385</v>
      </c>
      <c r="S500" s="6">
        <f>IF(Table13[[#This Row],[Ngày hóa đơn]]&lt;&gt;"",Table13[[#This Row],[Ngày hóa đơn]],IF(Table13[[#This Row],[Ngày hạch toán]]&lt;&gt;"",Table13[[#This Row],[Ngày hạch toán]],""))</f>
        <v>46062</v>
      </c>
      <c r="T500" s="7"/>
      <c r="U500" s="6">
        <f>IF(Table13[[#This Row],[Ngày tính CN]]="","",S500+T500)</f>
        <v>46062</v>
      </c>
      <c r="V500" s="32">
        <f ca="1">IF(Table13[[#This Row],[Hạn thanh toán]]="","",IF((U500-NOW())&lt;0,0,(U500-NOW())))</f>
        <v>0</v>
      </c>
      <c r="W500" s="32"/>
      <c r="X500" s="32">
        <f t="shared" ca="1" si="60"/>
        <v>232.35975370370579</v>
      </c>
      <c r="Y500" s="2" t="str">
        <f t="shared" ca="1" si="61"/>
        <v>Nợ quá hạn hơn 120 ngày có khả năng mất thanh toán</v>
      </c>
      <c r="Z500" s="42">
        <f t="shared" si="62"/>
        <v>46062</v>
      </c>
      <c r="AA500" s="42" t="str">
        <f t="shared" si="63"/>
        <v/>
      </c>
      <c r="AD500" s="2" t="str">
        <f>VLOOKUP($A500,MA_KH!$A:$Q,MA_KH!O$1,0)</f>
        <v>MEGA</v>
      </c>
      <c r="AE500" s="2" t="str">
        <f>VLOOKUP($A500,MA_KH!$A:$Q,MA_KH!P$1,0)</f>
        <v>CÔNG TY TNHH MM MEGA MARKET (VIỆT NAM)</v>
      </c>
      <c r="AG500" s="91" t="str">
        <f>Table13[[#This Row],[Số hóa đơn]]&amp;Table13[[#This Row],[Tổng giá trị]]</f>
        <v>0001206665938385</v>
      </c>
    </row>
    <row r="501" spans="1:33" ht="25.5" customHeight="1" x14ac:dyDescent="0.2">
      <c r="A501" s="54" t="s">
        <v>16299</v>
      </c>
      <c r="B501" s="54" t="s">
        <v>190</v>
      </c>
      <c r="C501" s="55">
        <v>46063</v>
      </c>
      <c r="D501" s="54" t="s">
        <v>17376</v>
      </c>
      <c r="E501" s="55">
        <f>IFERROR(VLOOKUP(AG501,Sheet3!B:F,5,0),Table1[[#This Row],[Ngày hạch toán]])</f>
        <v>46063</v>
      </c>
      <c r="F501" s="54" t="s">
        <v>19226</v>
      </c>
      <c r="G501" s="54" t="s">
        <v>17377</v>
      </c>
      <c r="H501" s="56">
        <v>4743250</v>
      </c>
      <c r="I501" s="63">
        <v>0</v>
      </c>
      <c r="J501" s="56">
        <v>379460</v>
      </c>
      <c r="K501" s="65">
        <v>5122710</v>
      </c>
      <c r="L501" s="64" t="s">
        <v>17236</v>
      </c>
      <c r="M501" s="6" t="str">
        <f>IFERROR(VLOOKUP(Table13[[#This Row],[Số hóa đơn]],'Chi tiết tt Mega gửi'!K:L,2,0),"")</f>
        <v/>
      </c>
      <c r="O501" s="32">
        <f>IF(Table13[[#This Row],[Phân loại]]="Tồn đầu kỳ",Table13[[#This Row],[Tổng giá trị]],0)</f>
        <v>0</v>
      </c>
      <c r="P501" s="7">
        <f>IF(Table13[[#This Row],[Số còn phải thu ĐK]]&lt;&gt;0,0,IF(Table13[[#This Row],[Phân loại]]="Bán hàng",Table13[[#This Row],[Tổng giá trị]],-Table13[[#This Row],[Tổng giá trị]]))</f>
        <v>5122710</v>
      </c>
      <c r="Q501" s="32">
        <f t="shared" si="59"/>
        <v>0</v>
      </c>
      <c r="R501" s="7">
        <f>Table13[[#This Row],[Số còn phải thu ĐK]]+Table13[[#This Row],[Giá Trị HD sau CK]]-Table13[[#This Row],[Số tiền đã thu]]</f>
        <v>5122710</v>
      </c>
      <c r="S501" s="6">
        <f>IF(Table13[[#This Row],[Ngày hóa đơn]]&lt;&gt;"",Table13[[#This Row],[Ngày hóa đơn]],IF(Table13[[#This Row],[Ngày hạch toán]]&lt;&gt;"",Table13[[#This Row],[Ngày hạch toán]],""))</f>
        <v>46063</v>
      </c>
      <c r="T501" s="7"/>
      <c r="U501" s="6">
        <f>IF(Table13[[#This Row],[Ngày tính CN]]="","",S501+T501)</f>
        <v>46063</v>
      </c>
      <c r="V501" s="32">
        <f ca="1">IF(Table13[[#This Row],[Hạn thanh toán]]="","",IF((U501-NOW())&lt;0,0,(U501-NOW())))</f>
        <v>0</v>
      </c>
      <c r="W501" s="32"/>
      <c r="X501" s="32">
        <f t="shared" ca="1" si="60"/>
        <v>231.35975370370579</v>
      </c>
      <c r="Y501" s="2" t="str">
        <f t="shared" ca="1" si="61"/>
        <v>Nợ quá hạn hơn 120 ngày có khả năng mất thanh toán</v>
      </c>
      <c r="Z501" s="42">
        <f t="shared" si="62"/>
        <v>46063</v>
      </c>
      <c r="AA501" s="42" t="str">
        <f t="shared" si="63"/>
        <v/>
      </c>
      <c r="AD501" s="2" t="str">
        <f>VLOOKUP($A501,MA_KH!$A:$Q,MA_KH!O$1,0)</f>
        <v>MEGA</v>
      </c>
      <c r="AE501" s="2" t="str">
        <f>VLOOKUP($A501,MA_KH!$A:$Q,MA_KH!P$1,0)</f>
        <v>CÔNG TY TNHH MM MEGA MARKET (VIỆT NAM)</v>
      </c>
      <c r="AG501" s="91" t="str">
        <f>Table13[[#This Row],[Số hóa đơn]]&amp;Table13[[#This Row],[Tổng giá trị]]</f>
        <v>000121755122710</v>
      </c>
    </row>
    <row r="502" spans="1:33" ht="25.5" customHeight="1" x14ac:dyDescent="0.2">
      <c r="A502" s="54" t="s">
        <v>16299</v>
      </c>
      <c r="B502" s="54" t="s">
        <v>190</v>
      </c>
      <c r="C502" s="55">
        <v>46063</v>
      </c>
      <c r="D502" s="54" t="s">
        <v>17378</v>
      </c>
      <c r="E502" s="55">
        <f>IFERROR(VLOOKUP(AG502,Sheet3!B:F,5,0),Table1[[#This Row],[Ngày hạch toán]])</f>
        <v>46063</v>
      </c>
      <c r="F502" s="54" t="s">
        <v>19227</v>
      </c>
      <c r="G502" s="54" t="s">
        <v>17379</v>
      </c>
      <c r="H502" s="56">
        <v>54408380</v>
      </c>
      <c r="I502" s="63">
        <v>0</v>
      </c>
      <c r="J502" s="56">
        <v>4352670</v>
      </c>
      <c r="K502" s="65">
        <v>58761050</v>
      </c>
      <c r="L502" s="64" t="s">
        <v>17236</v>
      </c>
      <c r="M502" s="6" t="str">
        <f>IFERROR(VLOOKUP(Table13[[#This Row],[Số hóa đơn]],'Chi tiết tt Mega gửi'!K:L,2,0),"")</f>
        <v/>
      </c>
      <c r="O502" s="32">
        <f>IF(Table13[[#This Row],[Phân loại]]="Tồn đầu kỳ",Table13[[#This Row],[Tổng giá trị]],0)</f>
        <v>0</v>
      </c>
      <c r="P502" s="7">
        <f>IF(Table13[[#This Row],[Số còn phải thu ĐK]]&lt;&gt;0,0,IF(Table13[[#This Row],[Phân loại]]="Bán hàng",Table13[[#This Row],[Tổng giá trị]],-Table13[[#This Row],[Tổng giá trị]]))</f>
        <v>58761050</v>
      </c>
      <c r="Q502" s="32">
        <f t="shared" ref="Q502:Q565" si="64">IF(M502&lt;&gt;"",IF(O502&lt;&gt;0,O502,P502),0)</f>
        <v>0</v>
      </c>
      <c r="R502" s="7">
        <f>Table13[[#This Row],[Số còn phải thu ĐK]]+Table13[[#This Row],[Giá Trị HD sau CK]]-Table13[[#This Row],[Số tiền đã thu]]</f>
        <v>58761050</v>
      </c>
      <c r="S502" s="6">
        <f>IF(Table13[[#This Row],[Ngày hóa đơn]]&lt;&gt;"",Table13[[#This Row],[Ngày hóa đơn]],IF(Table13[[#This Row],[Ngày hạch toán]]&lt;&gt;"",Table13[[#This Row],[Ngày hạch toán]],""))</f>
        <v>46063</v>
      </c>
      <c r="T502" s="7"/>
      <c r="U502" s="6">
        <f>IF(Table13[[#This Row],[Ngày tính CN]]="","",S502+T502)</f>
        <v>46063</v>
      </c>
      <c r="V502" s="32">
        <f ca="1">IF(Table13[[#This Row],[Hạn thanh toán]]="","",IF((U502-NOW())&lt;0,0,(U502-NOW())))</f>
        <v>0</v>
      </c>
      <c r="W502" s="32"/>
      <c r="X502" s="32">
        <f t="shared" ref="X502:X565" ca="1" si="65">IF(OR(U502="",R502=0),"",IF((U502-NOW())&lt;0,-(U502-NOW()),0))</f>
        <v>231.35975370370579</v>
      </c>
      <c r="Y502" s="2" t="str">
        <f t="shared" ref="Y502:Y565" ca="1" si="66">IF(R502=0,"Đã thanh toán",IF(X502="","",IF(X502&lt;=0,"Chưa đến hạn thanh toán",IF(X502&lt;=30,"Nợ quá hạn 30 ngày",IF(X502&lt;=60,"Nợ quá hạn từ 30 ngày đến 60 ngày",IF(X502&lt;=90,"Nợ quá hạn từ 60 ngày đến 90 ngày",IF(X502&lt;=120,"Nợ quá hạn từ 90 ngày đến 120 ngày","Nợ quá hạn hơn 120 ngày có khả năng mất thanh toán")))))))</f>
        <v>Nợ quá hạn hơn 120 ngày có khả năng mất thanh toán</v>
      </c>
      <c r="Z502" s="42">
        <f t="shared" si="62"/>
        <v>46063</v>
      </c>
      <c r="AA502" s="42" t="str">
        <f t="shared" si="63"/>
        <v/>
      </c>
      <c r="AD502" s="2" t="str">
        <f>VLOOKUP($A502,MA_KH!$A:$Q,MA_KH!O$1,0)</f>
        <v>MEGA</v>
      </c>
      <c r="AE502" s="2" t="str">
        <f>VLOOKUP($A502,MA_KH!$A:$Q,MA_KH!P$1,0)</f>
        <v>CÔNG TY TNHH MM MEGA MARKET (VIỆT NAM)</v>
      </c>
      <c r="AG502" s="91" t="str">
        <f>Table13[[#This Row],[Số hóa đơn]]&amp;Table13[[#This Row],[Tổng giá trị]]</f>
        <v>0001217658761050</v>
      </c>
    </row>
    <row r="503" spans="1:33" ht="25.5" customHeight="1" x14ac:dyDescent="0.2">
      <c r="A503" s="54" t="s">
        <v>16299</v>
      </c>
      <c r="B503" s="54" t="s">
        <v>190</v>
      </c>
      <c r="C503" s="55">
        <v>46063</v>
      </c>
      <c r="D503" s="54" t="s">
        <v>17380</v>
      </c>
      <c r="E503" s="55">
        <f>IFERROR(VLOOKUP(AG503,Sheet3!B:F,5,0),Table1[[#This Row],[Ngày hạch toán]])</f>
        <v>46063</v>
      </c>
      <c r="F503" s="54" t="s">
        <v>19228</v>
      </c>
      <c r="G503" s="54" t="s">
        <v>17381</v>
      </c>
      <c r="H503" s="56">
        <v>73172730</v>
      </c>
      <c r="I503" s="63">
        <v>0</v>
      </c>
      <c r="J503" s="56">
        <v>5853818</v>
      </c>
      <c r="K503" s="65">
        <v>79026548</v>
      </c>
      <c r="L503" s="64" t="s">
        <v>17236</v>
      </c>
      <c r="M503" s="6" t="str">
        <f>IFERROR(VLOOKUP(Table13[[#This Row],[Số hóa đơn]],'Chi tiết tt Mega gửi'!K:L,2,0),"")</f>
        <v/>
      </c>
      <c r="O503" s="32">
        <f>IF(Table13[[#This Row],[Phân loại]]="Tồn đầu kỳ",Table13[[#This Row],[Tổng giá trị]],0)</f>
        <v>0</v>
      </c>
      <c r="P503" s="7">
        <f>IF(Table13[[#This Row],[Số còn phải thu ĐK]]&lt;&gt;0,0,IF(Table13[[#This Row],[Phân loại]]="Bán hàng",Table13[[#This Row],[Tổng giá trị]],-Table13[[#This Row],[Tổng giá trị]]))</f>
        <v>79026548</v>
      </c>
      <c r="Q503" s="32">
        <f t="shared" si="64"/>
        <v>0</v>
      </c>
      <c r="R503" s="7">
        <f>Table13[[#This Row],[Số còn phải thu ĐK]]+Table13[[#This Row],[Giá Trị HD sau CK]]-Table13[[#This Row],[Số tiền đã thu]]</f>
        <v>79026548</v>
      </c>
      <c r="S503" s="6">
        <f>IF(Table13[[#This Row],[Ngày hóa đơn]]&lt;&gt;"",Table13[[#This Row],[Ngày hóa đơn]],IF(Table13[[#This Row],[Ngày hạch toán]]&lt;&gt;"",Table13[[#This Row],[Ngày hạch toán]],""))</f>
        <v>46063</v>
      </c>
      <c r="T503" s="7"/>
      <c r="U503" s="6">
        <f>IF(Table13[[#This Row],[Ngày tính CN]]="","",S503+T503)</f>
        <v>46063</v>
      </c>
      <c r="V503" s="32">
        <f ca="1">IF(Table13[[#This Row],[Hạn thanh toán]]="","",IF((U503-NOW())&lt;0,0,(U503-NOW())))</f>
        <v>0</v>
      </c>
      <c r="W503" s="32"/>
      <c r="X503" s="32">
        <f t="shared" ca="1" si="65"/>
        <v>231.35975370370579</v>
      </c>
      <c r="Y503" s="2" t="str">
        <f t="shared" ca="1" si="66"/>
        <v>Nợ quá hạn hơn 120 ngày có khả năng mất thanh toán</v>
      </c>
      <c r="Z503" s="42">
        <f t="shared" si="62"/>
        <v>46063</v>
      </c>
      <c r="AA503" s="42" t="str">
        <f t="shared" si="63"/>
        <v/>
      </c>
      <c r="AD503" s="2" t="str">
        <f>VLOOKUP($A503,MA_KH!$A:$Q,MA_KH!O$1,0)</f>
        <v>MEGA</v>
      </c>
      <c r="AE503" s="2" t="str">
        <f>VLOOKUP($A503,MA_KH!$A:$Q,MA_KH!P$1,0)</f>
        <v>CÔNG TY TNHH MM MEGA MARKET (VIỆT NAM)</v>
      </c>
      <c r="AG503" s="91" t="str">
        <f>Table13[[#This Row],[Số hóa đơn]]&amp;Table13[[#This Row],[Tổng giá trị]]</f>
        <v>0001217779026548</v>
      </c>
    </row>
    <row r="504" spans="1:33" ht="25.5" customHeight="1" x14ac:dyDescent="0.2">
      <c r="A504" s="54" t="s">
        <v>16299</v>
      </c>
      <c r="B504" s="54" t="s">
        <v>190</v>
      </c>
      <c r="C504" s="55">
        <v>46063</v>
      </c>
      <c r="D504" s="54" t="s">
        <v>17382</v>
      </c>
      <c r="E504" s="55">
        <f>IFERROR(VLOOKUP(AG504,Sheet3!B:F,5,0),Table1[[#This Row],[Ngày hạch toán]])</f>
        <v>46063</v>
      </c>
      <c r="F504" s="54" t="s">
        <v>19229</v>
      </c>
      <c r="G504" s="54" t="s">
        <v>17383</v>
      </c>
      <c r="H504" s="56">
        <v>9486500</v>
      </c>
      <c r="I504" s="63">
        <v>0</v>
      </c>
      <c r="J504" s="56">
        <v>758920</v>
      </c>
      <c r="K504" s="65">
        <v>10245420</v>
      </c>
      <c r="L504" s="64" t="s">
        <v>17236</v>
      </c>
      <c r="M504" s="6" t="str">
        <f>IFERROR(VLOOKUP(Table13[[#This Row],[Số hóa đơn]],'Chi tiết tt Mega gửi'!K:L,2,0),"")</f>
        <v/>
      </c>
      <c r="O504" s="32">
        <f>IF(Table13[[#This Row],[Phân loại]]="Tồn đầu kỳ",Table13[[#This Row],[Tổng giá trị]],0)</f>
        <v>0</v>
      </c>
      <c r="P504" s="7">
        <f>IF(Table13[[#This Row],[Số còn phải thu ĐK]]&lt;&gt;0,0,IF(Table13[[#This Row],[Phân loại]]="Bán hàng",Table13[[#This Row],[Tổng giá trị]],-Table13[[#This Row],[Tổng giá trị]]))</f>
        <v>10245420</v>
      </c>
      <c r="Q504" s="32">
        <f t="shared" si="64"/>
        <v>0</v>
      </c>
      <c r="R504" s="7">
        <f>Table13[[#This Row],[Số còn phải thu ĐK]]+Table13[[#This Row],[Giá Trị HD sau CK]]-Table13[[#This Row],[Số tiền đã thu]]</f>
        <v>10245420</v>
      </c>
      <c r="S504" s="6">
        <f>IF(Table13[[#This Row],[Ngày hóa đơn]]&lt;&gt;"",Table13[[#This Row],[Ngày hóa đơn]],IF(Table13[[#This Row],[Ngày hạch toán]]&lt;&gt;"",Table13[[#This Row],[Ngày hạch toán]],""))</f>
        <v>46063</v>
      </c>
      <c r="T504" s="7"/>
      <c r="U504" s="6">
        <f>IF(Table13[[#This Row],[Ngày tính CN]]="","",S504+T504)</f>
        <v>46063</v>
      </c>
      <c r="V504" s="32">
        <f ca="1">IF(Table13[[#This Row],[Hạn thanh toán]]="","",IF((U504-NOW())&lt;0,0,(U504-NOW())))</f>
        <v>0</v>
      </c>
      <c r="W504" s="32"/>
      <c r="X504" s="32">
        <f t="shared" ca="1" si="65"/>
        <v>231.35975370370579</v>
      </c>
      <c r="Y504" s="2" t="str">
        <f t="shared" ca="1" si="66"/>
        <v>Nợ quá hạn hơn 120 ngày có khả năng mất thanh toán</v>
      </c>
      <c r="Z504" s="42">
        <f t="shared" si="62"/>
        <v>46063</v>
      </c>
      <c r="AA504" s="42" t="str">
        <f t="shared" si="63"/>
        <v/>
      </c>
      <c r="AD504" s="2" t="str">
        <f>VLOOKUP($A504,MA_KH!$A:$Q,MA_KH!O$1,0)</f>
        <v>MEGA</v>
      </c>
      <c r="AE504" s="2" t="str">
        <f>VLOOKUP($A504,MA_KH!$A:$Q,MA_KH!P$1,0)</f>
        <v>CÔNG TY TNHH MM MEGA MARKET (VIỆT NAM)</v>
      </c>
      <c r="AG504" s="91" t="str">
        <f>Table13[[#This Row],[Số hóa đơn]]&amp;Table13[[#This Row],[Tổng giá trị]]</f>
        <v>0001217810245420</v>
      </c>
    </row>
    <row r="505" spans="1:33" ht="25.5" customHeight="1" x14ac:dyDescent="0.2">
      <c r="A505" s="54" t="s">
        <v>16303</v>
      </c>
      <c r="B505" s="54" t="s">
        <v>102</v>
      </c>
      <c r="C505" s="55">
        <v>46063</v>
      </c>
      <c r="D505" s="54" t="s">
        <v>17384</v>
      </c>
      <c r="E505" s="55">
        <f>IFERROR(VLOOKUP(AG505,Sheet3!B:F,5,0),Table1[[#This Row],[Ngày hạch toán]])</f>
        <v>46063</v>
      </c>
      <c r="F505" s="54" t="s">
        <v>19230</v>
      </c>
      <c r="G505" s="54" t="s">
        <v>17385</v>
      </c>
      <c r="H505" s="56">
        <v>4743250</v>
      </c>
      <c r="I505" s="63">
        <v>0</v>
      </c>
      <c r="J505" s="56">
        <v>379460</v>
      </c>
      <c r="K505" s="65">
        <v>5122710</v>
      </c>
      <c r="L505" s="64" t="s">
        <v>17236</v>
      </c>
      <c r="M505" s="6" t="str">
        <f>IFERROR(VLOOKUP(Table13[[#This Row],[Số hóa đơn]],'Chi tiết tt Mega gửi'!K:L,2,0),"")</f>
        <v/>
      </c>
      <c r="O505" s="32">
        <f>IF(Table13[[#This Row],[Phân loại]]="Tồn đầu kỳ",Table13[[#This Row],[Tổng giá trị]],0)</f>
        <v>0</v>
      </c>
      <c r="P505" s="7">
        <f>IF(Table13[[#This Row],[Số còn phải thu ĐK]]&lt;&gt;0,0,IF(Table13[[#This Row],[Phân loại]]="Bán hàng",Table13[[#This Row],[Tổng giá trị]],-Table13[[#This Row],[Tổng giá trị]]))</f>
        <v>5122710</v>
      </c>
      <c r="Q505" s="32">
        <f t="shared" si="64"/>
        <v>0</v>
      </c>
      <c r="R505" s="7">
        <f>Table13[[#This Row],[Số còn phải thu ĐK]]+Table13[[#This Row],[Giá Trị HD sau CK]]-Table13[[#This Row],[Số tiền đã thu]]</f>
        <v>5122710</v>
      </c>
      <c r="S505" s="6">
        <f>IF(Table13[[#This Row],[Ngày hóa đơn]]&lt;&gt;"",Table13[[#This Row],[Ngày hóa đơn]],IF(Table13[[#This Row],[Ngày hạch toán]]&lt;&gt;"",Table13[[#This Row],[Ngày hạch toán]],""))</f>
        <v>46063</v>
      </c>
      <c r="T505" s="7"/>
      <c r="U505" s="6">
        <f>IF(Table13[[#This Row],[Ngày tính CN]]="","",S505+T505)</f>
        <v>46063</v>
      </c>
      <c r="V505" s="32">
        <f ca="1">IF(Table13[[#This Row],[Hạn thanh toán]]="","",IF((U505-NOW())&lt;0,0,(U505-NOW())))</f>
        <v>0</v>
      </c>
      <c r="W505" s="32"/>
      <c r="X505" s="32">
        <f t="shared" ca="1" si="65"/>
        <v>231.35975370370579</v>
      </c>
      <c r="Y505" s="2" t="str">
        <f t="shared" ca="1" si="66"/>
        <v>Nợ quá hạn hơn 120 ngày có khả năng mất thanh toán</v>
      </c>
      <c r="Z505" s="42">
        <f t="shared" si="62"/>
        <v>46063</v>
      </c>
      <c r="AA505" s="42" t="str">
        <f t="shared" si="63"/>
        <v/>
      </c>
      <c r="AD505" s="2" t="str">
        <f>VLOOKUP($A505,MA_KH!$A:$Q,MA_KH!O$1,0)</f>
        <v>MEGA</v>
      </c>
      <c r="AE505" s="2" t="str">
        <f>VLOOKUP($A505,MA_KH!$A:$Q,MA_KH!P$1,0)</f>
        <v>CÔNG TY TNHH MM MEGA MARKET (VIỆT NAM)</v>
      </c>
      <c r="AG505" s="91" t="str">
        <f>Table13[[#This Row],[Số hóa đơn]]&amp;Table13[[#This Row],[Tổng giá trị]]</f>
        <v>000120675122710</v>
      </c>
    </row>
    <row r="506" spans="1:33" ht="25.5" customHeight="1" x14ac:dyDescent="0.2">
      <c r="A506" s="54" t="s">
        <v>16303</v>
      </c>
      <c r="B506" s="54" t="s">
        <v>102</v>
      </c>
      <c r="C506" s="55">
        <v>46063</v>
      </c>
      <c r="D506" s="54" t="s">
        <v>17386</v>
      </c>
      <c r="E506" s="55">
        <f>IFERROR(VLOOKUP(AG506,Sheet3!B:F,5,0),Table1[[#This Row],[Ngày hạch toán]])</f>
        <v>46063</v>
      </c>
      <c r="F506" s="54" t="s">
        <v>19231</v>
      </c>
      <c r="G506" s="54" t="s">
        <v>17387</v>
      </c>
      <c r="H506" s="56">
        <v>10340590</v>
      </c>
      <c r="I506" s="63">
        <v>0</v>
      </c>
      <c r="J506" s="56">
        <v>827247</v>
      </c>
      <c r="K506" s="65">
        <v>11167837</v>
      </c>
      <c r="L506" s="64" t="s">
        <v>17236</v>
      </c>
      <c r="M506" s="6" t="str">
        <f>IFERROR(VLOOKUP(Table13[[#This Row],[Số hóa đơn]],'Chi tiết tt Mega gửi'!K:L,2,0),"")</f>
        <v/>
      </c>
      <c r="O506" s="32">
        <f>IF(Table13[[#This Row],[Phân loại]]="Tồn đầu kỳ",Table13[[#This Row],[Tổng giá trị]],0)</f>
        <v>0</v>
      </c>
      <c r="P506" s="7">
        <f>IF(Table13[[#This Row],[Số còn phải thu ĐK]]&lt;&gt;0,0,IF(Table13[[#This Row],[Phân loại]]="Bán hàng",Table13[[#This Row],[Tổng giá trị]],-Table13[[#This Row],[Tổng giá trị]]))</f>
        <v>11167837</v>
      </c>
      <c r="Q506" s="32">
        <f t="shared" si="64"/>
        <v>0</v>
      </c>
      <c r="R506" s="7">
        <f>Table13[[#This Row],[Số còn phải thu ĐK]]+Table13[[#This Row],[Giá Trị HD sau CK]]-Table13[[#This Row],[Số tiền đã thu]]</f>
        <v>11167837</v>
      </c>
      <c r="S506" s="6">
        <f>IF(Table13[[#This Row],[Ngày hóa đơn]]&lt;&gt;"",Table13[[#This Row],[Ngày hóa đơn]],IF(Table13[[#This Row],[Ngày hạch toán]]&lt;&gt;"",Table13[[#This Row],[Ngày hạch toán]],""))</f>
        <v>46063</v>
      </c>
      <c r="T506" s="7"/>
      <c r="U506" s="6">
        <f>IF(Table13[[#This Row],[Ngày tính CN]]="","",S506+T506)</f>
        <v>46063</v>
      </c>
      <c r="V506" s="32">
        <f ca="1">IF(Table13[[#This Row],[Hạn thanh toán]]="","",IF((U506-NOW())&lt;0,0,(U506-NOW())))</f>
        <v>0</v>
      </c>
      <c r="W506" s="32"/>
      <c r="X506" s="32">
        <f t="shared" ca="1" si="65"/>
        <v>231.35975370370579</v>
      </c>
      <c r="Y506" s="2" t="str">
        <f t="shared" ca="1" si="66"/>
        <v>Nợ quá hạn hơn 120 ngày có khả năng mất thanh toán</v>
      </c>
      <c r="Z506" s="42">
        <f t="shared" si="62"/>
        <v>46063</v>
      </c>
      <c r="AA506" s="42" t="str">
        <f t="shared" si="63"/>
        <v/>
      </c>
      <c r="AD506" s="2" t="str">
        <f>VLOOKUP($A506,MA_KH!$A:$Q,MA_KH!O$1,0)</f>
        <v>MEGA</v>
      </c>
      <c r="AE506" s="2" t="str">
        <f>VLOOKUP($A506,MA_KH!$A:$Q,MA_KH!P$1,0)</f>
        <v>CÔNG TY TNHH MM MEGA MARKET (VIỆT NAM)</v>
      </c>
      <c r="AG506" s="91" t="str">
        <f>Table13[[#This Row],[Số hóa đơn]]&amp;Table13[[#This Row],[Tổng giá trị]]</f>
        <v>0001206811167837</v>
      </c>
    </row>
    <row r="507" spans="1:33" s="81" customFormat="1" ht="25.5" customHeight="1" x14ac:dyDescent="0.2">
      <c r="A507" s="72" t="s">
        <v>16303</v>
      </c>
      <c r="B507" s="72" t="s">
        <v>102</v>
      </c>
      <c r="C507" s="73">
        <v>46063</v>
      </c>
      <c r="D507" s="72" t="s">
        <v>17388</v>
      </c>
      <c r="E507" s="55">
        <f>IFERROR(VLOOKUP(AG507,Sheet3!B:F,5,0),Table1[[#This Row],[Ngày hạch toán]])</f>
        <v>46063</v>
      </c>
      <c r="F507" s="72" t="s">
        <v>19232</v>
      </c>
      <c r="G507" s="72" t="s">
        <v>17389</v>
      </c>
      <c r="H507" s="74">
        <v>11878250</v>
      </c>
      <c r="I507" s="75">
        <v>0</v>
      </c>
      <c r="J507" s="74">
        <v>950260</v>
      </c>
      <c r="K507" s="76">
        <v>12828510</v>
      </c>
      <c r="L507" s="77" t="s">
        <v>17236</v>
      </c>
      <c r="M507" s="78" t="str">
        <f>IFERROR(VLOOKUP(Table13[[#This Row],[Số hóa đơn]],'Chi tiết tt Mega gửi'!K:L,2,0),"")</f>
        <v/>
      </c>
      <c r="N507" s="79" t="s">
        <v>20189</v>
      </c>
      <c r="O507" s="80">
        <f>IF(Table13[[#This Row],[Phân loại]]="Tồn đầu kỳ",Table13[[#This Row],[Tổng giá trị]],0)</f>
        <v>0</v>
      </c>
      <c r="P507" s="79">
        <f>IF(Table13[[#This Row],[Số còn phải thu ĐK]]&lt;&gt;0,0,IF(Table13[[#This Row],[Phân loại]]="Bán hàng",Table13[[#This Row],[Tổng giá trị]],-Table13[[#This Row],[Tổng giá trị]]))</f>
        <v>12828510</v>
      </c>
      <c r="Q507" s="80">
        <f t="shared" si="64"/>
        <v>0</v>
      </c>
      <c r="R507" s="79">
        <f>Table13[[#This Row],[Số còn phải thu ĐK]]+Table13[[#This Row],[Giá Trị HD sau CK]]-Table13[[#This Row],[Số tiền đã thu]]</f>
        <v>12828510</v>
      </c>
      <c r="S507" s="78">
        <f>IF(Table13[[#This Row],[Ngày hóa đơn]]&lt;&gt;"",Table13[[#This Row],[Ngày hóa đơn]],IF(Table13[[#This Row],[Ngày hạch toán]]&lt;&gt;"",Table13[[#This Row],[Ngày hạch toán]],""))</f>
        <v>46063</v>
      </c>
      <c r="T507" s="79"/>
      <c r="U507" s="78">
        <f>IF(Table13[[#This Row],[Ngày tính CN]]="","",S507+T507)</f>
        <v>46063</v>
      </c>
      <c r="V507" s="80">
        <f ca="1">IF(Table13[[#This Row],[Hạn thanh toán]]="","",IF((U507-NOW())&lt;0,0,(U507-NOW())))</f>
        <v>0</v>
      </c>
      <c r="W507" s="80"/>
      <c r="X507" s="80">
        <f t="shared" ca="1" si="65"/>
        <v>231.35975370370579</v>
      </c>
      <c r="Y507" s="81" t="str">
        <f t="shared" ca="1" si="66"/>
        <v>Nợ quá hạn hơn 120 ngày có khả năng mất thanh toán</v>
      </c>
      <c r="Z507" s="82">
        <f t="shared" si="62"/>
        <v>46063</v>
      </c>
      <c r="AA507" s="82" t="str">
        <f t="shared" si="63"/>
        <v/>
      </c>
      <c r="AB507" s="79" t="s">
        <v>20189</v>
      </c>
      <c r="AD507" s="81" t="str">
        <f>VLOOKUP($A507,MA_KH!$A:$Q,MA_KH!O$1,0)</f>
        <v>MEGA</v>
      </c>
      <c r="AE507" s="81" t="str">
        <f>VLOOKUP($A507,MA_KH!$A:$Q,MA_KH!P$1,0)</f>
        <v>CÔNG TY TNHH MM MEGA MARKET (VIỆT NAM)</v>
      </c>
      <c r="AG507" s="91" t="str">
        <f>Table13[[#This Row],[Số hóa đơn]]&amp;Table13[[#This Row],[Tổng giá trị]]</f>
        <v>0001206912828510</v>
      </c>
    </row>
    <row r="508" spans="1:33" ht="25.5" customHeight="1" x14ac:dyDescent="0.2">
      <c r="A508" s="54" t="s">
        <v>16303</v>
      </c>
      <c r="B508" s="54" t="s">
        <v>102</v>
      </c>
      <c r="C508" s="55">
        <v>46063</v>
      </c>
      <c r="D508" s="54" t="s">
        <v>17390</v>
      </c>
      <c r="E508" s="55">
        <f>IFERROR(VLOOKUP(AG508,Sheet3!B:F,5,0),Table1[[#This Row],[Ngày hạch toán]])</f>
        <v>46063</v>
      </c>
      <c r="F508" s="54" t="s">
        <v>19233</v>
      </c>
      <c r="G508" s="54" t="s">
        <v>17391</v>
      </c>
      <c r="H508" s="56">
        <v>12162930</v>
      </c>
      <c r="I508" s="63">
        <v>0</v>
      </c>
      <c r="J508" s="56">
        <v>973034</v>
      </c>
      <c r="K508" s="65">
        <v>13135964</v>
      </c>
      <c r="L508" s="64" t="s">
        <v>17236</v>
      </c>
      <c r="M508" s="6" t="str">
        <f>IFERROR(VLOOKUP(Table13[[#This Row],[Số hóa đơn]],'Chi tiết tt Mega gửi'!K:L,2,0),"")</f>
        <v/>
      </c>
      <c r="O508" s="32">
        <f>IF(Table13[[#This Row],[Phân loại]]="Tồn đầu kỳ",Table13[[#This Row],[Tổng giá trị]],0)</f>
        <v>0</v>
      </c>
      <c r="P508" s="7">
        <f>IF(Table13[[#This Row],[Số còn phải thu ĐK]]&lt;&gt;0,0,IF(Table13[[#This Row],[Phân loại]]="Bán hàng",Table13[[#This Row],[Tổng giá trị]],-Table13[[#This Row],[Tổng giá trị]]))</f>
        <v>13135964</v>
      </c>
      <c r="Q508" s="32">
        <f t="shared" si="64"/>
        <v>0</v>
      </c>
      <c r="R508" s="7">
        <f>Table13[[#This Row],[Số còn phải thu ĐK]]+Table13[[#This Row],[Giá Trị HD sau CK]]-Table13[[#This Row],[Số tiền đã thu]]</f>
        <v>13135964</v>
      </c>
      <c r="S508" s="6">
        <f>IF(Table13[[#This Row],[Ngày hóa đơn]]&lt;&gt;"",Table13[[#This Row],[Ngày hóa đơn]],IF(Table13[[#This Row],[Ngày hạch toán]]&lt;&gt;"",Table13[[#This Row],[Ngày hạch toán]],""))</f>
        <v>46063</v>
      </c>
      <c r="T508" s="7"/>
      <c r="U508" s="6">
        <f>IF(Table13[[#This Row],[Ngày tính CN]]="","",S508+T508)</f>
        <v>46063</v>
      </c>
      <c r="V508" s="32">
        <f ca="1">IF(Table13[[#This Row],[Hạn thanh toán]]="","",IF((U508-NOW())&lt;0,0,(U508-NOW())))</f>
        <v>0</v>
      </c>
      <c r="W508" s="32"/>
      <c r="X508" s="32">
        <f t="shared" ca="1" si="65"/>
        <v>231.35975370370579</v>
      </c>
      <c r="Y508" s="2" t="str">
        <f t="shared" ca="1" si="66"/>
        <v>Nợ quá hạn hơn 120 ngày có khả năng mất thanh toán</v>
      </c>
      <c r="Z508" s="42">
        <f t="shared" si="62"/>
        <v>46063</v>
      </c>
      <c r="AA508" s="42" t="str">
        <f t="shared" si="63"/>
        <v/>
      </c>
      <c r="AD508" s="2" t="str">
        <f>VLOOKUP($A508,MA_KH!$A:$Q,MA_KH!O$1,0)</f>
        <v>MEGA</v>
      </c>
      <c r="AE508" s="2" t="str">
        <f>VLOOKUP($A508,MA_KH!$A:$Q,MA_KH!P$1,0)</f>
        <v>CÔNG TY TNHH MM MEGA MARKET (VIỆT NAM)</v>
      </c>
      <c r="AG508" s="91" t="str">
        <f>Table13[[#This Row],[Số hóa đơn]]&amp;Table13[[#This Row],[Tổng giá trị]]</f>
        <v>0001207013135964</v>
      </c>
    </row>
    <row r="509" spans="1:33" ht="25.5" customHeight="1" x14ac:dyDescent="0.2">
      <c r="A509" s="54" t="s">
        <v>16303</v>
      </c>
      <c r="B509" s="54" t="s">
        <v>102</v>
      </c>
      <c r="C509" s="55">
        <v>46063</v>
      </c>
      <c r="D509" s="54" t="s">
        <v>17392</v>
      </c>
      <c r="E509" s="55">
        <f>IFERROR(VLOOKUP(AG509,Sheet3!B:F,5,0),Table1[[#This Row],[Ngày hạch toán]])</f>
        <v>46063</v>
      </c>
      <c r="F509" s="54" t="s">
        <v>19234</v>
      </c>
      <c r="G509" s="54" t="s">
        <v>17393</v>
      </c>
      <c r="H509" s="56">
        <v>32162600</v>
      </c>
      <c r="I509" s="63">
        <v>0</v>
      </c>
      <c r="J509" s="56">
        <v>2573008</v>
      </c>
      <c r="K509" s="65">
        <v>34735608</v>
      </c>
      <c r="L509" s="64" t="s">
        <v>17236</v>
      </c>
      <c r="M509" s="6" t="str">
        <f>IFERROR(VLOOKUP(Table13[[#This Row],[Số hóa đơn]],'Chi tiết tt Mega gửi'!K:L,2,0),"")</f>
        <v/>
      </c>
      <c r="O509" s="32">
        <f>IF(Table13[[#This Row],[Phân loại]]="Tồn đầu kỳ",Table13[[#This Row],[Tổng giá trị]],0)</f>
        <v>0</v>
      </c>
      <c r="P509" s="7">
        <f>IF(Table13[[#This Row],[Số còn phải thu ĐK]]&lt;&gt;0,0,IF(Table13[[#This Row],[Phân loại]]="Bán hàng",Table13[[#This Row],[Tổng giá trị]],-Table13[[#This Row],[Tổng giá trị]]))</f>
        <v>34735608</v>
      </c>
      <c r="Q509" s="32">
        <f t="shared" si="64"/>
        <v>0</v>
      </c>
      <c r="R509" s="7">
        <f>Table13[[#This Row],[Số còn phải thu ĐK]]+Table13[[#This Row],[Giá Trị HD sau CK]]-Table13[[#This Row],[Số tiền đã thu]]</f>
        <v>34735608</v>
      </c>
      <c r="S509" s="6">
        <f>IF(Table13[[#This Row],[Ngày hóa đơn]]&lt;&gt;"",Table13[[#This Row],[Ngày hóa đơn]],IF(Table13[[#This Row],[Ngày hạch toán]]&lt;&gt;"",Table13[[#This Row],[Ngày hạch toán]],""))</f>
        <v>46063</v>
      </c>
      <c r="T509" s="7"/>
      <c r="U509" s="6">
        <f>IF(Table13[[#This Row],[Ngày tính CN]]="","",S509+T509)</f>
        <v>46063</v>
      </c>
      <c r="V509" s="32">
        <f ca="1">IF(Table13[[#This Row],[Hạn thanh toán]]="","",IF((U509-NOW())&lt;0,0,(U509-NOW())))</f>
        <v>0</v>
      </c>
      <c r="W509" s="32"/>
      <c r="X509" s="32">
        <f t="shared" ca="1" si="65"/>
        <v>231.35975370370579</v>
      </c>
      <c r="Y509" s="2" t="str">
        <f t="shared" ca="1" si="66"/>
        <v>Nợ quá hạn hơn 120 ngày có khả năng mất thanh toán</v>
      </c>
      <c r="Z509" s="42">
        <f t="shared" si="62"/>
        <v>46063</v>
      </c>
      <c r="AA509" s="42" t="str">
        <f t="shared" si="63"/>
        <v/>
      </c>
      <c r="AD509" s="2" t="str">
        <f>VLOOKUP($A509,MA_KH!$A:$Q,MA_KH!O$1,0)</f>
        <v>MEGA</v>
      </c>
      <c r="AE509" s="2" t="str">
        <f>VLOOKUP($A509,MA_KH!$A:$Q,MA_KH!P$1,0)</f>
        <v>CÔNG TY TNHH MM MEGA MARKET (VIỆT NAM)</v>
      </c>
      <c r="AG509" s="91" t="str">
        <f>Table13[[#This Row],[Số hóa đơn]]&amp;Table13[[#This Row],[Tổng giá trị]]</f>
        <v>0001207134735608</v>
      </c>
    </row>
    <row r="510" spans="1:33" ht="25.5" customHeight="1" x14ac:dyDescent="0.2">
      <c r="A510" s="54" t="s">
        <v>16292</v>
      </c>
      <c r="B510" s="54" t="s">
        <v>251</v>
      </c>
      <c r="C510" s="55">
        <v>46064</v>
      </c>
      <c r="D510" s="54" t="s">
        <v>17394</v>
      </c>
      <c r="E510" s="55">
        <f>IFERROR(VLOOKUP(AG510,Sheet3!B:F,5,0),Table1[[#This Row],[Ngày hạch toán]])</f>
        <v>46064</v>
      </c>
      <c r="F510" s="54" t="s">
        <v>19235</v>
      </c>
      <c r="G510" s="54" t="s">
        <v>17395</v>
      </c>
      <c r="H510" s="56">
        <v>10707580</v>
      </c>
      <c r="I510" s="63">
        <v>0</v>
      </c>
      <c r="J510" s="56">
        <v>856606</v>
      </c>
      <c r="K510" s="65">
        <v>11564186</v>
      </c>
      <c r="L510" s="64" t="s">
        <v>17236</v>
      </c>
      <c r="M510" s="6" t="str">
        <f>IFERROR(VLOOKUP(Table13[[#This Row],[Số hóa đơn]],'Chi tiết tt Mega gửi'!K:L,2,0),"")</f>
        <v/>
      </c>
      <c r="O510" s="32">
        <f>IF(Table13[[#This Row],[Phân loại]]="Tồn đầu kỳ",Table13[[#This Row],[Tổng giá trị]],0)</f>
        <v>0</v>
      </c>
      <c r="P510" s="7">
        <f>IF(Table13[[#This Row],[Số còn phải thu ĐK]]&lt;&gt;0,0,IF(Table13[[#This Row],[Phân loại]]="Bán hàng",Table13[[#This Row],[Tổng giá trị]],-Table13[[#This Row],[Tổng giá trị]]))</f>
        <v>11564186</v>
      </c>
      <c r="Q510" s="32">
        <f t="shared" si="64"/>
        <v>0</v>
      </c>
      <c r="R510" s="7">
        <f>Table13[[#This Row],[Số còn phải thu ĐK]]+Table13[[#This Row],[Giá Trị HD sau CK]]-Table13[[#This Row],[Số tiền đã thu]]</f>
        <v>11564186</v>
      </c>
      <c r="S510" s="6">
        <f>IF(Table13[[#This Row],[Ngày hóa đơn]]&lt;&gt;"",Table13[[#This Row],[Ngày hóa đơn]],IF(Table13[[#This Row],[Ngày hạch toán]]&lt;&gt;"",Table13[[#This Row],[Ngày hạch toán]],""))</f>
        <v>46064</v>
      </c>
      <c r="T510" s="7"/>
      <c r="U510" s="6">
        <f>IF(Table13[[#This Row],[Ngày tính CN]]="","",S510+T510)</f>
        <v>46064</v>
      </c>
      <c r="V510" s="32">
        <f ca="1">IF(Table13[[#This Row],[Hạn thanh toán]]="","",IF((U510-NOW())&lt;0,0,(U510-NOW())))</f>
        <v>0</v>
      </c>
      <c r="W510" s="32"/>
      <c r="X510" s="32">
        <f t="shared" ca="1" si="65"/>
        <v>230.35975370370579</v>
      </c>
      <c r="Y510" s="2" t="str">
        <f t="shared" ca="1" si="66"/>
        <v>Nợ quá hạn hơn 120 ngày có khả năng mất thanh toán</v>
      </c>
      <c r="Z510" s="42">
        <f t="shared" si="62"/>
        <v>46064</v>
      </c>
      <c r="AA510" s="42" t="str">
        <f t="shared" si="63"/>
        <v/>
      </c>
      <c r="AD510" s="2" t="str">
        <f>VLOOKUP($A510,MA_KH!$A:$Q,MA_KH!O$1,0)</f>
        <v>MEGA</v>
      </c>
      <c r="AE510" s="2" t="str">
        <f>VLOOKUP($A510,MA_KH!$A:$Q,MA_KH!P$1,0)</f>
        <v>CÔNG TY TNHH MM MEGA MARKET (VIỆT NAM)</v>
      </c>
      <c r="AG510" s="91" t="str">
        <f>Table13[[#This Row],[Số hóa đơn]]&amp;Table13[[#This Row],[Tổng giá trị]]</f>
        <v>0001316511564186</v>
      </c>
    </row>
    <row r="511" spans="1:33" ht="25.5" hidden="1" customHeight="1" x14ac:dyDescent="0.2">
      <c r="A511" s="54" t="s">
        <v>16299</v>
      </c>
      <c r="B511" s="54" t="s">
        <v>190</v>
      </c>
      <c r="C511" s="55">
        <v>46064</v>
      </c>
      <c r="D511" s="54" t="s">
        <v>17396</v>
      </c>
      <c r="E511" s="55">
        <v>46064</v>
      </c>
      <c r="F511" s="54" t="s">
        <v>19236</v>
      </c>
      <c r="G511" s="54" t="s">
        <v>17077</v>
      </c>
      <c r="H511" s="56">
        <v>9667501</v>
      </c>
      <c r="I511" s="63">
        <v>0</v>
      </c>
      <c r="J511" s="56">
        <v>773400</v>
      </c>
      <c r="K511" s="65">
        <v>10440901</v>
      </c>
      <c r="L511" s="64" t="s">
        <v>17237</v>
      </c>
      <c r="M511" s="6" t="str">
        <f>IFERROR(VLOOKUP(Table13[[#This Row],[Số hóa đơn]],'Chi tiết tt Mega gửi'!K:L,2,0),"")</f>
        <v/>
      </c>
      <c r="O511" s="32">
        <f>IF(Table13[[#This Row],[Phân loại]]="Tồn đầu kỳ",Table13[[#This Row],[Tổng giá trị]],0)</f>
        <v>0</v>
      </c>
      <c r="P511" s="7">
        <f>IF(Table13[[#This Row],[Số còn phải thu ĐK]]&lt;&gt;0,0,IF(Table13[[#This Row],[Phân loại]]="Bán hàng",Table13[[#This Row],[Tổng giá trị]],-Table13[[#This Row],[Tổng giá trị]]))</f>
        <v>-10440901</v>
      </c>
      <c r="Q511" s="32">
        <f t="shared" si="64"/>
        <v>0</v>
      </c>
      <c r="R511" s="7">
        <f>Table13[[#This Row],[Số còn phải thu ĐK]]+Table13[[#This Row],[Giá Trị HD sau CK]]-Table13[[#This Row],[Số tiền đã thu]]</f>
        <v>-10440901</v>
      </c>
      <c r="S511" s="6">
        <f>IF(Table13[[#This Row],[Ngày hóa đơn]]&lt;&gt;"",Table13[[#This Row],[Ngày hóa đơn]],IF(Table13[[#This Row],[Ngày hạch toán]]&lt;&gt;"",Table13[[#This Row],[Ngày hạch toán]],""))</f>
        <v>46064</v>
      </c>
      <c r="T511" s="7"/>
      <c r="U511" s="6">
        <f>IF(Table13[[#This Row],[Ngày tính CN]]="","",S511+T511)</f>
        <v>46064</v>
      </c>
      <c r="V511" s="32">
        <f ca="1">IF(Table13[[#This Row],[Hạn thanh toán]]="","",IF((U511-NOW())&lt;0,0,(U511-NOW())))</f>
        <v>0</v>
      </c>
      <c r="W511" s="32"/>
      <c r="X511" s="32">
        <f t="shared" ca="1" si="65"/>
        <v>230.35975370370579</v>
      </c>
      <c r="Y511" s="2" t="str">
        <f t="shared" ca="1" si="66"/>
        <v>Nợ quá hạn hơn 120 ngày có khả năng mất thanh toán</v>
      </c>
      <c r="Z511" s="42">
        <f t="shared" si="62"/>
        <v>46064</v>
      </c>
      <c r="AA511" s="42" t="str">
        <f t="shared" si="63"/>
        <v/>
      </c>
      <c r="AD511" s="2" t="str">
        <f>VLOOKUP($A511,MA_KH!$A:$Q,MA_KH!O$1,0)</f>
        <v>MEGA</v>
      </c>
      <c r="AE511" s="2" t="str">
        <f>VLOOKUP($A511,MA_KH!$A:$Q,MA_KH!P$1,0)</f>
        <v>CÔNG TY TNHH MM MEGA MARKET (VIỆT NAM)</v>
      </c>
      <c r="AG511" s="91" t="str">
        <f>Table13[[#This Row],[Số hóa đơn]]&amp;Table13[[#This Row],[Tổng giá trị]]</f>
        <v>0000128610440901</v>
      </c>
    </row>
    <row r="512" spans="1:33" ht="25.5" customHeight="1" x14ac:dyDescent="0.2">
      <c r="A512" s="54" t="s">
        <v>16292</v>
      </c>
      <c r="B512" s="54" t="s">
        <v>251</v>
      </c>
      <c r="C512" s="55">
        <v>46065</v>
      </c>
      <c r="D512" s="54" t="s">
        <v>17397</v>
      </c>
      <c r="E512" s="55">
        <f>IFERROR(VLOOKUP(AG512,Sheet3!B:F,5,0),Table1[[#This Row],[Ngày hạch toán]])</f>
        <v>46065</v>
      </c>
      <c r="F512" s="54" t="s">
        <v>19237</v>
      </c>
      <c r="G512" s="54" t="s">
        <v>17398</v>
      </c>
      <c r="H512" s="56">
        <v>14497230</v>
      </c>
      <c r="I512" s="63">
        <v>0</v>
      </c>
      <c r="J512" s="56">
        <v>1159778</v>
      </c>
      <c r="K512" s="65">
        <v>15657008</v>
      </c>
      <c r="L512" s="64" t="s">
        <v>17236</v>
      </c>
      <c r="M512" s="6" t="str">
        <f>IFERROR(VLOOKUP(Table13[[#This Row],[Số hóa đơn]],'Chi tiết tt Mega gửi'!K:L,2,0),"")</f>
        <v/>
      </c>
      <c r="O512" s="32">
        <f>IF(Table13[[#This Row],[Phân loại]]="Tồn đầu kỳ",Table13[[#This Row],[Tổng giá trị]],0)</f>
        <v>0</v>
      </c>
      <c r="P512" s="7">
        <f>IF(Table13[[#This Row],[Số còn phải thu ĐK]]&lt;&gt;0,0,IF(Table13[[#This Row],[Phân loại]]="Bán hàng",Table13[[#This Row],[Tổng giá trị]],-Table13[[#This Row],[Tổng giá trị]]))</f>
        <v>15657008</v>
      </c>
      <c r="Q512" s="32">
        <f t="shared" si="64"/>
        <v>0</v>
      </c>
      <c r="R512" s="7">
        <f>Table13[[#This Row],[Số còn phải thu ĐK]]+Table13[[#This Row],[Giá Trị HD sau CK]]-Table13[[#This Row],[Số tiền đã thu]]</f>
        <v>15657008</v>
      </c>
      <c r="S512" s="6">
        <f>IF(Table13[[#This Row],[Ngày hóa đơn]]&lt;&gt;"",Table13[[#This Row],[Ngày hóa đơn]],IF(Table13[[#This Row],[Ngày hạch toán]]&lt;&gt;"",Table13[[#This Row],[Ngày hạch toán]],""))</f>
        <v>46065</v>
      </c>
      <c r="T512" s="7"/>
      <c r="U512" s="6">
        <f>IF(Table13[[#This Row],[Ngày tính CN]]="","",S512+T512)</f>
        <v>46065</v>
      </c>
      <c r="V512" s="32">
        <f ca="1">IF(Table13[[#This Row],[Hạn thanh toán]]="","",IF((U512-NOW())&lt;0,0,(U512-NOW())))</f>
        <v>0</v>
      </c>
      <c r="W512" s="32"/>
      <c r="X512" s="32">
        <f t="shared" ca="1" si="65"/>
        <v>229.35975370370579</v>
      </c>
      <c r="Y512" s="2" t="str">
        <f t="shared" ca="1" si="66"/>
        <v>Nợ quá hạn hơn 120 ngày có khả năng mất thanh toán</v>
      </c>
      <c r="Z512" s="42">
        <f t="shared" si="62"/>
        <v>46065</v>
      </c>
      <c r="AA512" s="42" t="str">
        <f t="shared" si="63"/>
        <v/>
      </c>
      <c r="AD512" s="2" t="str">
        <f>VLOOKUP($A512,MA_KH!$A:$Q,MA_KH!O$1,0)</f>
        <v>MEGA</v>
      </c>
      <c r="AE512" s="2" t="str">
        <f>VLOOKUP($A512,MA_KH!$A:$Q,MA_KH!P$1,0)</f>
        <v>CÔNG TY TNHH MM MEGA MARKET (VIỆT NAM)</v>
      </c>
      <c r="AG512" s="91" t="str">
        <f>Table13[[#This Row],[Số hóa đơn]]&amp;Table13[[#This Row],[Tổng giá trị]]</f>
        <v>0001316615657008</v>
      </c>
    </row>
    <row r="513" spans="1:33" ht="25.5" customHeight="1" x14ac:dyDescent="0.2">
      <c r="A513" s="54" t="s">
        <v>16299</v>
      </c>
      <c r="B513" s="54" t="s">
        <v>190</v>
      </c>
      <c r="C513" s="55">
        <v>46065</v>
      </c>
      <c r="D513" s="54" t="s">
        <v>17399</v>
      </c>
      <c r="E513" s="55">
        <f>IFERROR(VLOOKUP(AG513,Sheet3!B:F,5,0),Table1[[#This Row],[Ngày hạch toán]])</f>
        <v>46065</v>
      </c>
      <c r="F513" s="54" t="s">
        <v>19238</v>
      </c>
      <c r="G513" s="54" t="s">
        <v>17400</v>
      </c>
      <c r="H513" s="56">
        <v>2144100</v>
      </c>
      <c r="I513" s="63">
        <v>0</v>
      </c>
      <c r="J513" s="56">
        <v>171528</v>
      </c>
      <c r="K513" s="65">
        <v>2315628</v>
      </c>
      <c r="L513" s="64" t="s">
        <v>17236</v>
      </c>
      <c r="M513" s="6" t="str">
        <f>IFERROR(VLOOKUP(Table13[[#This Row],[Số hóa đơn]],'Chi tiết tt Mega gửi'!K:L,2,0),"")</f>
        <v/>
      </c>
      <c r="O513" s="32">
        <f>IF(Table13[[#This Row],[Phân loại]]="Tồn đầu kỳ",Table13[[#This Row],[Tổng giá trị]],0)</f>
        <v>0</v>
      </c>
      <c r="P513" s="7">
        <f>IF(Table13[[#This Row],[Số còn phải thu ĐK]]&lt;&gt;0,0,IF(Table13[[#This Row],[Phân loại]]="Bán hàng",Table13[[#This Row],[Tổng giá trị]],-Table13[[#This Row],[Tổng giá trị]]))</f>
        <v>2315628</v>
      </c>
      <c r="Q513" s="32">
        <f t="shared" si="64"/>
        <v>0</v>
      </c>
      <c r="R513" s="7">
        <f>Table13[[#This Row],[Số còn phải thu ĐK]]+Table13[[#This Row],[Giá Trị HD sau CK]]-Table13[[#This Row],[Số tiền đã thu]]</f>
        <v>2315628</v>
      </c>
      <c r="S513" s="6">
        <f>IF(Table13[[#This Row],[Ngày hóa đơn]]&lt;&gt;"",Table13[[#This Row],[Ngày hóa đơn]],IF(Table13[[#This Row],[Ngày hạch toán]]&lt;&gt;"",Table13[[#This Row],[Ngày hạch toán]],""))</f>
        <v>46065</v>
      </c>
      <c r="T513" s="7"/>
      <c r="U513" s="6">
        <f>IF(Table13[[#This Row],[Ngày tính CN]]="","",S513+T513)</f>
        <v>46065</v>
      </c>
      <c r="V513" s="32">
        <f ca="1">IF(Table13[[#This Row],[Hạn thanh toán]]="","",IF((U513-NOW())&lt;0,0,(U513-NOW())))</f>
        <v>0</v>
      </c>
      <c r="W513" s="32"/>
      <c r="X513" s="32">
        <f t="shared" ca="1" si="65"/>
        <v>229.35975370370579</v>
      </c>
      <c r="Y513" s="2" t="str">
        <f t="shared" ca="1" si="66"/>
        <v>Nợ quá hạn hơn 120 ngày có khả năng mất thanh toán</v>
      </c>
      <c r="Z513" s="42">
        <f t="shared" si="62"/>
        <v>46065</v>
      </c>
      <c r="AA513" s="42" t="str">
        <f t="shared" si="63"/>
        <v/>
      </c>
      <c r="AD513" s="2" t="str">
        <f>VLOOKUP($A513,MA_KH!$A:$Q,MA_KH!O$1,0)</f>
        <v>MEGA</v>
      </c>
      <c r="AE513" s="2" t="str">
        <f>VLOOKUP($A513,MA_KH!$A:$Q,MA_KH!P$1,0)</f>
        <v>CÔNG TY TNHH MM MEGA MARKET (VIỆT NAM)</v>
      </c>
      <c r="AG513" s="91" t="str">
        <f>Table13[[#This Row],[Số hóa đơn]]&amp;Table13[[#This Row],[Tổng giá trị]]</f>
        <v>000131692315628</v>
      </c>
    </row>
    <row r="514" spans="1:33" ht="25.5" customHeight="1" x14ac:dyDescent="0.2">
      <c r="A514" s="54" t="s">
        <v>16291</v>
      </c>
      <c r="B514" s="54" t="s">
        <v>200</v>
      </c>
      <c r="C514" s="55">
        <v>46065</v>
      </c>
      <c r="D514" s="54" t="s">
        <v>17401</v>
      </c>
      <c r="E514" s="55">
        <f>IFERROR(VLOOKUP(AG514,Sheet3!B:F,5,0),Table1[[#This Row],[Ngày hạch toán]])</f>
        <v>46065</v>
      </c>
      <c r="F514" s="54" t="s">
        <v>19239</v>
      </c>
      <c r="G514" s="54" t="s">
        <v>17402</v>
      </c>
      <c r="H514" s="56">
        <v>44595500</v>
      </c>
      <c r="I514" s="63">
        <v>0</v>
      </c>
      <c r="J514" s="56">
        <v>3567640</v>
      </c>
      <c r="K514" s="65">
        <v>48163140</v>
      </c>
      <c r="L514" s="64" t="s">
        <v>17236</v>
      </c>
      <c r="M514" s="6" t="str">
        <f>IFERROR(VLOOKUP(Table13[[#This Row],[Số hóa đơn]],'Chi tiết tt Mega gửi'!K:L,2,0),"")</f>
        <v/>
      </c>
      <c r="O514" s="32">
        <f>IF(Table13[[#This Row],[Phân loại]]="Tồn đầu kỳ",Table13[[#This Row],[Tổng giá trị]],0)</f>
        <v>0</v>
      </c>
      <c r="P514" s="7">
        <f>IF(Table13[[#This Row],[Số còn phải thu ĐK]]&lt;&gt;0,0,IF(Table13[[#This Row],[Phân loại]]="Bán hàng",Table13[[#This Row],[Tổng giá trị]],-Table13[[#This Row],[Tổng giá trị]]))</f>
        <v>48163140</v>
      </c>
      <c r="Q514" s="32">
        <f t="shared" si="64"/>
        <v>0</v>
      </c>
      <c r="R514" s="7">
        <f>Table13[[#This Row],[Số còn phải thu ĐK]]+Table13[[#This Row],[Giá Trị HD sau CK]]-Table13[[#This Row],[Số tiền đã thu]]</f>
        <v>48163140</v>
      </c>
      <c r="S514" s="6">
        <f>IF(Table13[[#This Row],[Ngày hóa đơn]]&lt;&gt;"",Table13[[#This Row],[Ngày hóa đơn]],IF(Table13[[#This Row],[Ngày hạch toán]]&lt;&gt;"",Table13[[#This Row],[Ngày hạch toán]],""))</f>
        <v>46065</v>
      </c>
      <c r="T514" s="7"/>
      <c r="U514" s="6">
        <f>IF(Table13[[#This Row],[Ngày tính CN]]="","",S514+T514)</f>
        <v>46065</v>
      </c>
      <c r="V514" s="32">
        <f ca="1">IF(Table13[[#This Row],[Hạn thanh toán]]="","",IF((U514-NOW())&lt;0,0,(U514-NOW())))</f>
        <v>0</v>
      </c>
      <c r="W514" s="32"/>
      <c r="X514" s="32">
        <f t="shared" ca="1" si="65"/>
        <v>229.35975370370579</v>
      </c>
      <c r="Y514" s="2" t="str">
        <f t="shared" ca="1" si="66"/>
        <v>Nợ quá hạn hơn 120 ngày có khả năng mất thanh toán</v>
      </c>
      <c r="Z514" s="42">
        <f t="shared" si="62"/>
        <v>46065</v>
      </c>
      <c r="AA514" s="42" t="str">
        <f t="shared" si="63"/>
        <v/>
      </c>
      <c r="AD514" s="2" t="str">
        <f>VLOOKUP($A514,MA_KH!$A:$Q,MA_KH!O$1,0)</f>
        <v>MEGA</v>
      </c>
      <c r="AE514" s="2" t="str">
        <f>VLOOKUP($A514,MA_KH!$A:$Q,MA_KH!P$1,0)</f>
        <v>CÔNG TY TNHH MM MEGA MARKET (VIỆT NAM)</v>
      </c>
      <c r="AG514" s="91" t="str">
        <f>Table13[[#This Row],[Số hóa đơn]]&amp;Table13[[#This Row],[Tổng giá trị]]</f>
        <v>0001317048163140</v>
      </c>
    </row>
    <row r="515" spans="1:33" ht="25.5" customHeight="1" x14ac:dyDescent="0.2">
      <c r="A515" s="54" t="s">
        <v>16293</v>
      </c>
      <c r="B515" s="54" t="s">
        <v>386</v>
      </c>
      <c r="C515" s="55">
        <v>46065</v>
      </c>
      <c r="D515" s="54" t="s">
        <v>17403</v>
      </c>
      <c r="E515" s="55">
        <f>IFERROR(VLOOKUP(AG515,Sheet3!B:F,5,0),Table1[[#This Row],[Ngày hạch toán]])</f>
        <v>46065</v>
      </c>
      <c r="F515" s="54" t="s">
        <v>19240</v>
      </c>
      <c r="G515" s="54" t="s">
        <v>17404</v>
      </c>
      <c r="H515" s="56">
        <v>1468620</v>
      </c>
      <c r="I515" s="63">
        <v>0</v>
      </c>
      <c r="J515" s="56">
        <v>117490</v>
      </c>
      <c r="K515" s="65">
        <v>1586110</v>
      </c>
      <c r="L515" s="64" t="s">
        <v>17236</v>
      </c>
      <c r="M515" s="6" t="str">
        <f>IFERROR(VLOOKUP(Table13[[#This Row],[Số hóa đơn]],'Chi tiết tt Mega gửi'!K:L,2,0),"")</f>
        <v/>
      </c>
      <c r="O515" s="32">
        <f>IF(Table13[[#This Row],[Phân loại]]="Tồn đầu kỳ",Table13[[#This Row],[Tổng giá trị]],0)</f>
        <v>0</v>
      </c>
      <c r="P515" s="7">
        <f>IF(Table13[[#This Row],[Số còn phải thu ĐK]]&lt;&gt;0,0,IF(Table13[[#This Row],[Phân loại]]="Bán hàng",Table13[[#This Row],[Tổng giá trị]],-Table13[[#This Row],[Tổng giá trị]]))</f>
        <v>1586110</v>
      </c>
      <c r="Q515" s="32">
        <f t="shared" si="64"/>
        <v>0</v>
      </c>
      <c r="R515" s="7">
        <f>Table13[[#This Row],[Số còn phải thu ĐK]]+Table13[[#This Row],[Giá Trị HD sau CK]]-Table13[[#This Row],[Số tiền đã thu]]</f>
        <v>1586110</v>
      </c>
      <c r="S515" s="6">
        <f>IF(Table13[[#This Row],[Ngày hóa đơn]]&lt;&gt;"",Table13[[#This Row],[Ngày hóa đơn]],IF(Table13[[#This Row],[Ngày hạch toán]]&lt;&gt;"",Table13[[#This Row],[Ngày hạch toán]],""))</f>
        <v>46065</v>
      </c>
      <c r="T515" s="7"/>
      <c r="U515" s="6">
        <f>IF(Table13[[#This Row],[Ngày tính CN]]="","",S515+T515)</f>
        <v>46065</v>
      </c>
      <c r="V515" s="32">
        <f ca="1">IF(Table13[[#This Row],[Hạn thanh toán]]="","",IF((U515-NOW())&lt;0,0,(U515-NOW())))</f>
        <v>0</v>
      </c>
      <c r="W515" s="32"/>
      <c r="X515" s="32">
        <f t="shared" ca="1" si="65"/>
        <v>229.35975370370579</v>
      </c>
      <c r="Y515" s="2" t="str">
        <f t="shared" ca="1" si="66"/>
        <v>Nợ quá hạn hơn 120 ngày có khả năng mất thanh toán</v>
      </c>
      <c r="Z515" s="42">
        <f t="shared" si="62"/>
        <v>46065</v>
      </c>
      <c r="AA515" s="42" t="str">
        <f t="shared" si="63"/>
        <v/>
      </c>
      <c r="AD515" s="2" t="str">
        <f>VLOOKUP($A515,MA_KH!$A:$Q,MA_KH!O$1,0)</f>
        <v>MEGA</v>
      </c>
      <c r="AE515" s="2" t="str">
        <f>VLOOKUP($A515,MA_KH!$A:$Q,MA_KH!P$1,0)</f>
        <v>CÔNG TY TNHH MM MEGA MARKET (VIỆT NAM)</v>
      </c>
      <c r="AG515" s="91" t="str">
        <f>Table13[[#This Row],[Số hóa đơn]]&amp;Table13[[#This Row],[Tổng giá trị]]</f>
        <v>000131711586110</v>
      </c>
    </row>
    <row r="516" spans="1:33" ht="25.5" customHeight="1" x14ac:dyDescent="0.2">
      <c r="A516" s="54" t="s">
        <v>16291</v>
      </c>
      <c r="B516" s="54" t="s">
        <v>200</v>
      </c>
      <c r="C516" s="55">
        <v>46065</v>
      </c>
      <c r="D516" s="54" t="s">
        <v>17405</v>
      </c>
      <c r="E516" s="55">
        <f>IFERROR(VLOOKUP(AG516,Sheet3!B:F,5,0),Table1[[#This Row],[Ngày hạch toán]])</f>
        <v>46065</v>
      </c>
      <c r="F516" s="54" t="s">
        <v>19241</v>
      </c>
      <c r="G516" s="54" t="s">
        <v>17406</v>
      </c>
      <c r="H516" s="56">
        <v>2144100</v>
      </c>
      <c r="I516" s="63">
        <v>0</v>
      </c>
      <c r="J516" s="56">
        <v>171528</v>
      </c>
      <c r="K516" s="65">
        <v>2315628</v>
      </c>
      <c r="L516" s="64" t="s">
        <v>17236</v>
      </c>
      <c r="M516" s="6" t="str">
        <f>IFERROR(VLOOKUP(Table13[[#This Row],[Số hóa đơn]],'Chi tiết tt Mega gửi'!K:L,2,0),"")</f>
        <v/>
      </c>
      <c r="O516" s="32">
        <f>IF(Table13[[#This Row],[Phân loại]]="Tồn đầu kỳ",Table13[[#This Row],[Tổng giá trị]],0)</f>
        <v>0</v>
      </c>
      <c r="P516" s="7">
        <f>IF(Table13[[#This Row],[Số còn phải thu ĐK]]&lt;&gt;0,0,IF(Table13[[#This Row],[Phân loại]]="Bán hàng",Table13[[#This Row],[Tổng giá trị]],-Table13[[#This Row],[Tổng giá trị]]))</f>
        <v>2315628</v>
      </c>
      <c r="Q516" s="32">
        <f t="shared" si="64"/>
        <v>0</v>
      </c>
      <c r="R516" s="7">
        <f>Table13[[#This Row],[Số còn phải thu ĐK]]+Table13[[#This Row],[Giá Trị HD sau CK]]-Table13[[#This Row],[Số tiền đã thu]]</f>
        <v>2315628</v>
      </c>
      <c r="S516" s="6">
        <f>IF(Table13[[#This Row],[Ngày hóa đơn]]&lt;&gt;"",Table13[[#This Row],[Ngày hóa đơn]],IF(Table13[[#This Row],[Ngày hạch toán]]&lt;&gt;"",Table13[[#This Row],[Ngày hạch toán]],""))</f>
        <v>46065</v>
      </c>
      <c r="T516" s="7"/>
      <c r="U516" s="6">
        <f>IF(Table13[[#This Row],[Ngày tính CN]]="","",S516+T516)</f>
        <v>46065</v>
      </c>
      <c r="V516" s="32">
        <f ca="1">IF(Table13[[#This Row],[Hạn thanh toán]]="","",IF((U516-NOW())&lt;0,0,(U516-NOW())))</f>
        <v>0</v>
      </c>
      <c r="W516" s="32"/>
      <c r="X516" s="32">
        <f t="shared" ca="1" si="65"/>
        <v>229.35975370370579</v>
      </c>
      <c r="Y516" s="2" t="str">
        <f t="shared" ca="1" si="66"/>
        <v>Nợ quá hạn hơn 120 ngày có khả năng mất thanh toán</v>
      </c>
      <c r="Z516" s="42">
        <f t="shared" ref="Z516:Z579" si="67">IF(S516="","",S516)</f>
        <v>46065</v>
      </c>
      <c r="AA516" s="42" t="str">
        <f t="shared" ref="AA516:AA579" si="68">IF(M516="","",M516)</f>
        <v/>
      </c>
      <c r="AD516" s="2" t="str">
        <f>VLOOKUP($A516,MA_KH!$A:$Q,MA_KH!O$1,0)</f>
        <v>MEGA</v>
      </c>
      <c r="AE516" s="2" t="str">
        <f>VLOOKUP($A516,MA_KH!$A:$Q,MA_KH!P$1,0)</f>
        <v>CÔNG TY TNHH MM MEGA MARKET (VIỆT NAM)</v>
      </c>
      <c r="AG516" s="91" t="str">
        <f>Table13[[#This Row],[Số hóa đơn]]&amp;Table13[[#This Row],[Tổng giá trị]]</f>
        <v>000131722315628</v>
      </c>
    </row>
    <row r="517" spans="1:33" ht="25.5" hidden="1" customHeight="1" x14ac:dyDescent="0.2">
      <c r="A517" s="54" t="s">
        <v>16303</v>
      </c>
      <c r="B517" s="54" t="s">
        <v>102</v>
      </c>
      <c r="C517" s="55">
        <v>46065</v>
      </c>
      <c r="D517" s="54" t="s">
        <v>17407</v>
      </c>
      <c r="E517" s="55">
        <v>46065</v>
      </c>
      <c r="F517" s="54" t="s">
        <v>19117</v>
      </c>
      <c r="G517" s="54" t="s">
        <v>17408</v>
      </c>
      <c r="H517" s="56">
        <v>222380</v>
      </c>
      <c r="I517" s="63">
        <v>0</v>
      </c>
      <c r="J517" s="56">
        <v>17790</v>
      </c>
      <c r="K517" s="65">
        <v>240170</v>
      </c>
      <c r="L517" s="64" t="s">
        <v>17238</v>
      </c>
      <c r="M517" s="6">
        <v>46077</v>
      </c>
      <c r="O517" s="32">
        <f>IF(Table13[[#This Row],[Phân loại]]="Tồn đầu kỳ",Table13[[#This Row],[Tổng giá trị]],0)</f>
        <v>0</v>
      </c>
      <c r="P517" s="7">
        <f>IF(Table13[[#This Row],[Số còn phải thu ĐK]]&lt;&gt;0,0,IF(Table13[[#This Row],[Phân loại]]="Bán hàng",Table13[[#This Row],[Tổng giá trị]],-Table13[[#This Row],[Tổng giá trị]]))</f>
        <v>-240170</v>
      </c>
      <c r="Q517" s="32">
        <f t="shared" si="64"/>
        <v>-240170</v>
      </c>
      <c r="R517" s="7">
        <f>Table13[[#This Row],[Số còn phải thu ĐK]]+Table13[[#This Row],[Giá Trị HD sau CK]]-Table13[[#This Row],[Số tiền đã thu]]</f>
        <v>0</v>
      </c>
      <c r="S517" s="6">
        <f>IF(Table13[[#This Row],[Ngày hóa đơn]]&lt;&gt;"",Table13[[#This Row],[Ngày hóa đơn]],IF(Table13[[#This Row],[Ngày hạch toán]]&lt;&gt;"",Table13[[#This Row],[Ngày hạch toán]],""))</f>
        <v>46065</v>
      </c>
      <c r="T517" s="7"/>
      <c r="U517" s="6">
        <f>IF(Table13[[#This Row],[Ngày tính CN]]="","",S517+T517)</f>
        <v>46065</v>
      </c>
      <c r="V517" s="32">
        <f ca="1">IF(Table13[[#This Row],[Hạn thanh toán]]="","",IF((U517-NOW())&lt;0,0,(U517-NOW())))</f>
        <v>0</v>
      </c>
      <c r="W517" s="32"/>
      <c r="X517" s="32" t="str">
        <f t="shared" ca="1" si="65"/>
        <v/>
      </c>
      <c r="Y517" s="2" t="str">
        <f t="shared" si="66"/>
        <v>Đã thanh toán</v>
      </c>
      <c r="Z517" s="42">
        <f t="shared" si="67"/>
        <v>46065</v>
      </c>
      <c r="AA517" s="42">
        <f t="shared" si="68"/>
        <v>46077</v>
      </c>
      <c r="AD517" s="2" t="str">
        <f>VLOOKUP($A517,MA_KH!$A:$Q,MA_KH!O$1,0)</f>
        <v>MEGA</v>
      </c>
      <c r="AE517" s="2" t="str">
        <f>VLOOKUP($A517,MA_KH!$A:$Q,MA_KH!P$1,0)</f>
        <v>CÔNG TY TNHH MM MEGA MARKET (VIỆT NAM)</v>
      </c>
      <c r="AG517" s="91" t="str">
        <f>Table13[[#This Row],[Số hóa đơn]]&amp;Table13[[#This Row],[Tổng giá trị]]</f>
        <v>00000018240170</v>
      </c>
    </row>
    <row r="518" spans="1:33" ht="25.5" hidden="1" customHeight="1" x14ac:dyDescent="0.2">
      <c r="A518" s="54" t="s">
        <v>16299</v>
      </c>
      <c r="B518" s="54" t="s">
        <v>190</v>
      </c>
      <c r="C518" s="55">
        <v>46065</v>
      </c>
      <c r="D518" s="54" t="s">
        <v>17409</v>
      </c>
      <c r="E518" s="55">
        <v>46065</v>
      </c>
      <c r="F518" s="54" t="s">
        <v>19242</v>
      </c>
      <c r="G518" s="54" t="s">
        <v>17224</v>
      </c>
      <c r="H518" s="56">
        <v>3117767</v>
      </c>
      <c r="I518" s="63">
        <v>0</v>
      </c>
      <c r="J518" s="56">
        <v>249422</v>
      </c>
      <c r="K518" s="65">
        <v>3367189</v>
      </c>
      <c r="L518" s="64" t="s">
        <v>17238</v>
      </c>
      <c r="M518" s="6" t="str">
        <f>IFERROR(VLOOKUP(Table13[[#This Row],[Số hóa đơn]],'Chi tiết tt Mega gửi'!K:L,2,0),"")</f>
        <v/>
      </c>
      <c r="O518" s="32">
        <f>IF(Table13[[#This Row],[Phân loại]]="Tồn đầu kỳ",Table13[[#This Row],[Tổng giá trị]],0)</f>
        <v>0</v>
      </c>
      <c r="P518" s="7">
        <f>IF(Table13[[#This Row],[Số còn phải thu ĐK]]&lt;&gt;0,0,IF(Table13[[#This Row],[Phân loại]]="Bán hàng",Table13[[#This Row],[Tổng giá trị]],-Table13[[#This Row],[Tổng giá trị]]))</f>
        <v>-3367189</v>
      </c>
      <c r="Q518" s="32">
        <f t="shared" si="64"/>
        <v>0</v>
      </c>
      <c r="R518" s="7">
        <f>Table13[[#This Row],[Số còn phải thu ĐK]]+Table13[[#This Row],[Giá Trị HD sau CK]]-Table13[[#This Row],[Số tiền đã thu]]</f>
        <v>-3367189</v>
      </c>
      <c r="S518" s="6">
        <f>IF(Table13[[#This Row],[Ngày hóa đơn]]&lt;&gt;"",Table13[[#This Row],[Ngày hóa đơn]],IF(Table13[[#This Row],[Ngày hạch toán]]&lt;&gt;"",Table13[[#This Row],[Ngày hạch toán]],""))</f>
        <v>46065</v>
      </c>
      <c r="T518" s="7"/>
      <c r="U518" s="6">
        <f>IF(Table13[[#This Row],[Ngày tính CN]]="","",S518+T518)</f>
        <v>46065</v>
      </c>
      <c r="V518" s="32">
        <f ca="1">IF(Table13[[#This Row],[Hạn thanh toán]]="","",IF((U518-NOW())&lt;0,0,(U518-NOW())))</f>
        <v>0</v>
      </c>
      <c r="W518" s="32"/>
      <c r="X518" s="32">
        <f t="shared" ca="1" si="65"/>
        <v>229.35975370370579</v>
      </c>
      <c r="Y518" s="2" t="str">
        <f t="shared" ca="1" si="66"/>
        <v>Nợ quá hạn hơn 120 ngày có khả năng mất thanh toán</v>
      </c>
      <c r="Z518" s="42">
        <f t="shared" si="67"/>
        <v>46065</v>
      </c>
      <c r="AA518" s="42" t="str">
        <f t="shared" si="68"/>
        <v/>
      </c>
      <c r="AD518" s="2" t="str">
        <f>VLOOKUP($A518,MA_KH!$A:$Q,MA_KH!O$1,0)</f>
        <v>MEGA</v>
      </c>
      <c r="AE518" s="2" t="str">
        <f>VLOOKUP($A518,MA_KH!$A:$Q,MA_KH!P$1,0)</f>
        <v>CÔNG TY TNHH MM MEGA MARKET (VIỆT NAM)</v>
      </c>
      <c r="AG518" s="91" t="str">
        <f>Table13[[#This Row],[Số hóa đơn]]&amp;Table13[[#This Row],[Tổng giá trị]]</f>
        <v>000001343367189</v>
      </c>
    </row>
    <row r="519" spans="1:33" ht="25.5" customHeight="1" x14ac:dyDescent="0.2">
      <c r="A519" s="54" t="s">
        <v>16292</v>
      </c>
      <c r="B519" s="54" t="s">
        <v>251</v>
      </c>
      <c r="C519" s="55">
        <v>46066</v>
      </c>
      <c r="D519" s="54" t="s">
        <v>17410</v>
      </c>
      <c r="E519" s="55">
        <f>IFERROR(VLOOKUP(AG519,Sheet3!B:F,5,0),Table1[[#This Row],[Ngày hạch toán]])</f>
        <v>46066</v>
      </c>
      <c r="F519" s="54" t="s">
        <v>19243</v>
      </c>
      <c r="G519" s="54" t="s">
        <v>17411</v>
      </c>
      <c r="H519" s="56">
        <v>4743250</v>
      </c>
      <c r="I519" s="63">
        <v>0</v>
      </c>
      <c r="J519" s="56">
        <v>379460</v>
      </c>
      <c r="K519" s="65">
        <v>5122710</v>
      </c>
      <c r="L519" s="64" t="s">
        <v>17236</v>
      </c>
      <c r="M519" s="6" t="str">
        <f>IFERROR(VLOOKUP(Table13[[#This Row],[Số hóa đơn]],'Chi tiết tt Mega gửi'!K:L,2,0),"")</f>
        <v/>
      </c>
      <c r="O519" s="32">
        <f>IF(Table13[[#This Row],[Phân loại]]="Tồn đầu kỳ",Table13[[#This Row],[Tổng giá trị]],0)</f>
        <v>0</v>
      </c>
      <c r="P519" s="7">
        <f>IF(Table13[[#This Row],[Số còn phải thu ĐK]]&lt;&gt;0,0,IF(Table13[[#This Row],[Phân loại]]="Bán hàng",Table13[[#This Row],[Tổng giá trị]],-Table13[[#This Row],[Tổng giá trị]]))</f>
        <v>5122710</v>
      </c>
      <c r="Q519" s="32">
        <f t="shared" si="64"/>
        <v>0</v>
      </c>
      <c r="R519" s="7">
        <f>Table13[[#This Row],[Số còn phải thu ĐK]]+Table13[[#This Row],[Giá Trị HD sau CK]]-Table13[[#This Row],[Số tiền đã thu]]</f>
        <v>5122710</v>
      </c>
      <c r="S519" s="6">
        <f>IF(Table13[[#This Row],[Ngày hóa đơn]]&lt;&gt;"",Table13[[#This Row],[Ngày hóa đơn]],IF(Table13[[#This Row],[Ngày hạch toán]]&lt;&gt;"",Table13[[#This Row],[Ngày hạch toán]],""))</f>
        <v>46066</v>
      </c>
      <c r="T519" s="7"/>
      <c r="U519" s="6">
        <f>IF(Table13[[#This Row],[Ngày tính CN]]="","",S519+T519)</f>
        <v>46066</v>
      </c>
      <c r="V519" s="32">
        <f ca="1">IF(Table13[[#This Row],[Hạn thanh toán]]="","",IF((U519-NOW())&lt;0,0,(U519-NOW())))</f>
        <v>0</v>
      </c>
      <c r="W519" s="32"/>
      <c r="X519" s="32">
        <f t="shared" ca="1" si="65"/>
        <v>228.35975370370579</v>
      </c>
      <c r="Y519" s="2" t="str">
        <f t="shared" ca="1" si="66"/>
        <v>Nợ quá hạn hơn 120 ngày có khả năng mất thanh toán</v>
      </c>
      <c r="Z519" s="42">
        <f t="shared" si="67"/>
        <v>46066</v>
      </c>
      <c r="AA519" s="42" t="str">
        <f t="shared" si="68"/>
        <v/>
      </c>
      <c r="AD519" s="2" t="str">
        <f>VLOOKUP($A519,MA_KH!$A:$Q,MA_KH!O$1,0)</f>
        <v>MEGA</v>
      </c>
      <c r="AE519" s="2" t="str">
        <f>VLOOKUP($A519,MA_KH!$A:$Q,MA_KH!P$1,0)</f>
        <v>CÔNG TY TNHH MM MEGA MARKET (VIỆT NAM)</v>
      </c>
      <c r="AG519" s="91" t="str">
        <f>Table13[[#This Row],[Số hóa đơn]]&amp;Table13[[#This Row],[Tổng giá trị]]</f>
        <v>000131645122710</v>
      </c>
    </row>
    <row r="520" spans="1:33" ht="25.5" customHeight="1" x14ac:dyDescent="0.2">
      <c r="A520" s="54" t="s">
        <v>16299</v>
      </c>
      <c r="B520" s="54" t="s">
        <v>190</v>
      </c>
      <c r="C520" s="55">
        <v>46066</v>
      </c>
      <c r="D520" s="54" t="s">
        <v>17412</v>
      </c>
      <c r="E520" s="55">
        <f>IFERROR(VLOOKUP(AG520,Sheet3!B:F,5,0),Table1[[#This Row],[Ngày hạch toán]])</f>
        <v>46066</v>
      </c>
      <c r="F520" s="54" t="s">
        <v>19244</v>
      </c>
      <c r="G520" s="54" t="s">
        <v>17413</v>
      </c>
      <c r="H520" s="56">
        <v>27470490</v>
      </c>
      <c r="I520" s="63">
        <v>0</v>
      </c>
      <c r="J520" s="56">
        <v>2197639</v>
      </c>
      <c r="K520" s="65">
        <v>29668129</v>
      </c>
      <c r="L520" s="64" t="s">
        <v>17236</v>
      </c>
      <c r="M520" s="6" t="str">
        <f>IFERROR(VLOOKUP(Table13[[#This Row],[Số hóa đơn]],'Chi tiết tt Mega gửi'!K:L,2,0),"")</f>
        <v/>
      </c>
      <c r="O520" s="32">
        <f>IF(Table13[[#This Row],[Phân loại]]="Tồn đầu kỳ",Table13[[#This Row],[Tổng giá trị]],0)</f>
        <v>0</v>
      </c>
      <c r="P520" s="7">
        <f>IF(Table13[[#This Row],[Số còn phải thu ĐK]]&lt;&gt;0,0,IF(Table13[[#This Row],[Phân loại]]="Bán hàng",Table13[[#This Row],[Tổng giá trị]],-Table13[[#This Row],[Tổng giá trị]]))</f>
        <v>29668129</v>
      </c>
      <c r="Q520" s="32">
        <f t="shared" si="64"/>
        <v>0</v>
      </c>
      <c r="R520" s="7">
        <f>Table13[[#This Row],[Số còn phải thu ĐK]]+Table13[[#This Row],[Giá Trị HD sau CK]]-Table13[[#This Row],[Số tiền đã thu]]</f>
        <v>29668129</v>
      </c>
      <c r="S520" s="6">
        <f>IF(Table13[[#This Row],[Ngày hóa đơn]]&lt;&gt;"",Table13[[#This Row],[Ngày hóa đơn]],IF(Table13[[#This Row],[Ngày hạch toán]]&lt;&gt;"",Table13[[#This Row],[Ngày hạch toán]],""))</f>
        <v>46066</v>
      </c>
      <c r="T520" s="7"/>
      <c r="U520" s="6">
        <f>IF(Table13[[#This Row],[Ngày tính CN]]="","",S520+T520)</f>
        <v>46066</v>
      </c>
      <c r="V520" s="32">
        <f ca="1">IF(Table13[[#This Row],[Hạn thanh toán]]="","",IF((U520-NOW())&lt;0,0,(U520-NOW())))</f>
        <v>0</v>
      </c>
      <c r="W520" s="32"/>
      <c r="X520" s="32">
        <f t="shared" ca="1" si="65"/>
        <v>228.35975370370579</v>
      </c>
      <c r="Y520" s="2" t="str">
        <f t="shared" ca="1" si="66"/>
        <v>Nợ quá hạn hơn 120 ngày có khả năng mất thanh toán</v>
      </c>
      <c r="Z520" s="42">
        <f t="shared" si="67"/>
        <v>46066</v>
      </c>
      <c r="AA520" s="42" t="str">
        <f t="shared" si="68"/>
        <v/>
      </c>
      <c r="AD520" s="2" t="str">
        <f>VLOOKUP($A520,MA_KH!$A:$Q,MA_KH!O$1,0)</f>
        <v>MEGA</v>
      </c>
      <c r="AE520" s="2" t="str">
        <f>VLOOKUP($A520,MA_KH!$A:$Q,MA_KH!P$1,0)</f>
        <v>CÔNG TY TNHH MM MEGA MARKET (VIỆT NAM)</v>
      </c>
      <c r="AG520" s="91" t="str">
        <f>Table13[[#This Row],[Số hóa đơn]]&amp;Table13[[#This Row],[Tổng giá trị]]</f>
        <v>0001316729668129</v>
      </c>
    </row>
    <row r="521" spans="1:33" ht="25.5" customHeight="1" x14ac:dyDescent="0.2">
      <c r="A521" s="54" t="s">
        <v>16299</v>
      </c>
      <c r="B521" s="54" t="s">
        <v>190</v>
      </c>
      <c r="C521" s="55">
        <v>46066</v>
      </c>
      <c r="D521" s="54" t="s">
        <v>17414</v>
      </c>
      <c r="E521" s="55">
        <f>IFERROR(VLOOKUP(AG521,Sheet3!B:F,5,0),Table1[[#This Row],[Ngày hạch toán]])</f>
        <v>46066</v>
      </c>
      <c r="F521" s="54" t="s">
        <v>19245</v>
      </c>
      <c r="G521" s="54" t="s">
        <v>17415</v>
      </c>
      <c r="H521" s="56">
        <v>26432357</v>
      </c>
      <c r="I521" s="63">
        <v>0</v>
      </c>
      <c r="J521" s="56">
        <v>2114589</v>
      </c>
      <c r="K521" s="65">
        <v>28546946</v>
      </c>
      <c r="L521" s="64" t="s">
        <v>17236</v>
      </c>
      <c r="M521" s="6" t="str">
        <f>IFERROR(VLOOKUP(Table13[[#This Row],[Số hóa đơn]],'Chi tiết tt Mega gửi'!K:L,2,0),"")</f>
        <v/>
      </c>
      <c r="O521" s="32">
        <f>IF(Table13[[#This Row],[Phân loại]]="Tồn đầu kỳ",Table13[[#This Row],[Tổng giá trị]],0)</f>
        <v>0</v>
      </c>
      <c r="P521" s="7">
        <f>IF(Table13[[#This Row],[Số còn phải thu ĐK]]&lt;&gt;0,0,IF(Table13[[#This Row],[Phân loại]]="Bán hàng",Table13[[#This Row],[Tổng giá trị]],-Table13[[#This Row],[Tổng giá trị]]))</f>
        <v>28546946</v>
      </c>
      <c r="Q521" s="32">
        <f t="shared" si="64"/>
        <v>0</v>
      </c>
      <c r="R521" s="7">
        <f>Table13[[#This Row],[Số còn phải thu ĐK]]+Table13[[#This Row],[Giá Trị HD sau CK]]-Table13[[#This Row],[Số tiền đã thu]]</f>
        <v>28546946</v>
      </c>
      <c r="S521" s="6">
        <f>IF(Table13[[#This Row],[Ngày hóa đơn]]&lt;&gt;"",Table13[[#This Row],[Ngày hóa đơn]],IF(Table13[[#This Row],[Ngày hạch toán]]&lt;&gt;"",Table13[[#This Row],[Ngày hạch toán]],""))</f>
        <v>46066</v>
      </c>
      <c r="T521" s="7"/>
      <c r="U521" s="6">
        <f>IF(Table13[[#This Row],[Ngày tính CN]]="","",S521+T521)</f>
        <v>46066</v>
      </c>
      <c r="V521" s="32">
        <f ca="1">IF(Table13[[#This Row],[Hạn thanh toán]]="","",IF((U521-NOW())&lt;0,0,(U521-NOW())))</f>
        <v>0</v>
      </c>
      <c r="W521" s="32"/>
      <c r="X521" s="32">
        <f t="shared" ca="1" si="65"/>
        <v>228.35975370370579</v>
      </c>
      <c r="Y521" s="2" t="str">
        <f t="shared" ca="1" si="66"/>
        <v>Nợ quá hạn hơn 120 ngày có khả năng mất thanh toán</v>
      </c>
      <c r="Z521" s="42">
        <f t="shared" si="67"/>
        <v>46066</v>
      </c>
      <c r="AA521" s="42" t="str">
        <f t="shared" si="68"/>
        <v/>
      </c>
      <c r="AD521" s="2" t="str">
        <f>VLOOKUP($A521,MA_KH!$A:$Q,MA_KH!O$1,0)</f>
        <v>MEGA</v>
      </c>
      <c r="AE521" s="2" t="str">
        <f>VLOOKUP($A521,MA_KH!$A:$Q,MA_KH!P$1,0)</f>
        <v>CÔNG TY TNHH MM MEGA MARKET (VIỆT NAM)</v>
      </c>
      <c r="AG521" s="91" t="str">
        <f>Table13[[#This Row],[Số hóa đơn]]&amp;Table13[[#This Row],[Tổng giá trị]]</f>
        <v>0001316828546946</v>
      </c>
    </row>
    <row r="522" spans="1:33" ht="25.5" hidden="1" customHeight="1" x14ac:dyDescent="0.2">
      <c r="A522" s="54" t="s">
        <v>16290</v>
      </c>
      <c r="B522" s="54" t="s">
        <v>192</v>
      </c>
      <c r="C522" s="55">
        <v>46066</v>
      </c>
      <c r="D522" s="54" t="s">
        <v>17416</v>
      </c>
      <c r="E522" s="55">
        <v>46066</v>
      </c>
      <c r="F522" s="54" t="s">
        <v>19246</v>
      </c>
      <c r="G522" s="54" t="s">
        <v>17172</v>
      </c>
      <c r="H522" s="56">
        <v>837655</v>
      </c>
      <c r="I522" s="63">
        <v>0</v>
      </c>
      <c r="J522" s="56">
        <v>67012</v>
      </c>
      <c r="K522" s="65">
        <v>904667</v>
      </c>
      <c r="L522" s="64" t="s">
        <v>17238</v>
      </c>
      <c r="M522" s="6" t="str">
        <f>IFERROR(VLOOKUP(Table13[[#This Row],[Số hóa đơn]],'Chi tiết tt Mega gửi'!K:L,2,0),"")</f>
        <v/>
      </c>
      <c r="O522" s="32">
        <f>IF(Table13[[#This Row],[Phân loại]]="Tồn đầu kỳ",Table13[[#This Row],[Tổng giá trị]],0)</f>
        <v>0</v>
      </c>
      <c r="P522" s="7">
        <f>IF(Table13[[#This Row],[Số còn phải thu ĐK]]&lt;&gt;0,0,IF(Table13[[#This Row],[Phân loại]]="Bán hàng",Table13[[#This Row],[Tổng giá trị]],-Table13[[#This Row],[Tổng giá trị]]))</f>
        <v>-904667</v>
      </c>
      <c r="Q522" s="32">
        <f t="shared" si="64"/>
        <v>0</v>
      </c>
      <c r="R522" s="7">
        <f>Table13[[#This Row],[Số còn phải thu ĐK]]+Table13[[#This Row],[Giá Trị HD sau CK]]-Table13[[#This Row],[Số tiền đã thu]]</f>
        <v>-904667</v>
      </c>
      <c r="S522" s="6">
        <f>IF(Table13[[#This Row],[Ngày hóa đơn]]&lt;&gt;"",Table13[[#This Row],[Ngày hóa đơn]],IF(Table13[[#This Row],[Ngày hạch toán]]&lt;&gt;"",Table13[[#This Row],[Ngày hạch toán]],""))</f>
        <v>46066</v>
      </c>
      <c r="T522" s="7"/>
      <c r="U522" s="6">
        <f>IF(Table13[[#This Row],[Ngày tính CN]]="","",S522+T522)</f>
        <v>46066</v>
      </c>
      <c r="V522" s="32">
        <f ca="1">IF(Table13[[#This Row],[Hạn thanh toán]]="","",IF((U522-NOW())&lt;0,0,(U522-NOW())))</f>
        <v>0</v>
      </c>
      <c r="W522" s="32"/>
      <c r="X522" s="32">
        <f t="shared" ca="1" si="65"/>
        <v>228.35975370370579</v>
      </c>
      <c r="Y522" s="2" t="str">
        <f t="shared" ca="1" si="66"/>
        <v>Nợ quá hạn hơn 120 ngày có khả năng mất thanh toán</v>
      </c>
      <c r="Z522" s="42">
        <f t="shared" si="67"/>
        <v>46066</v>
      </c>
      <c r="AA522" s="42" t="str">
        <f t="shared" si="68"/>
        <v/>
      </c>
      <c r="AD522" s="2" t="str">
        <f>VLOOKUP($A522,MA_KH!$A:$Q,MA_KH!O$1,0)</f>
        <v>MEGA</v>
      </c>
      <c r="AE522" s="2" t="str">
        <f>VLOOKUP($A522,MA_KH!$A:$Q,MA_KH!P$1,0)</f>
        <v>CÔNG TY TNHH MM MEGA MARKET (VIỆT NAM)</v>
      </c>
      <c r="AG522" s="91" t="str">
        <f>Table13[[#This Row],[Số hóa đơn]]&amp;Table13[[#This Row],[Tổng giá trị]]</f>
        <v>00000042904667</v>
      </c>
    </row>
    <row r="523" spans="1:33" ht="25.5" hidden="1" customHeight="1" x14ac:dyDescent="0.2">
      <c r="A523" s="54" t="s">
        <v>16308</v>
      </c>
      <c r="B523" s="54" t="s">
        <v>194</v>
      </c>
      <c r="C523" s="55">
        <v>46066</v>
      </c>
      <c r="D523" s="54" t="s">
        <v>17417</v>
      </c>
      <c r="E523" s="55">
        <v>46066</v>
      </c>
      <c r="F523" s="54" t="s">
        <v>19247</v>
      </c>
      <c r="G523" s="54" t="s">
        <v>16886</v>
      </c>
      <c r="H523" s="56">
        <v>3520000</v>
      </c>
      <c r="I523" s="63">
        <v>0</v>
      </c>
      <c r="J523" s="56">
        <v>281600</v>
      </c>
      <c r="K523" s="65">
        <v>3801600</v>
      </c>
      <c r="L523" s="64" t="s">
        <v>17238</v>
      </c>
      <c r="M523" s="6" t="str">
        <f>IFERROR(VLOOKUP(Table13[[#This Row],[Số hóa đơn]],'Chi tiết tt Mega gửi'!K:L,2,0),"")</f>
        <v/>
      </c>
      <c r="O523" s="32">
        <f>IF(Table13[[#This Row],[Phân loại]]="Tồn đầu kỳ",Table13[[#This Row],[Tổng giá trị]],0)</f>
        <v>0</v>
      </c>
      <c r="P523" s="7">
        <f>IF(Table13[[#This Row],[Số còn phải thu ĐK]]&lt;&gt;0,0,IF(Table13[[#This Row],[Phân loại]]="Bán hàng",Table13[[#This Row],[Tổng giá trị]],-Table13[[#This Row],[Tổng giá trị]]))</f>
        <v>-3801600</v>
      </c>
      <c r="Q523" s="32">
        <f t="shared" si="64"/>
        <v>0</v>
      </c>
      <c r="R523" s="7">
        <f>Table13[[#This Row],[Số còn phải thu ĐK]]+Table13[[#This Row],[Giá Trị HD sau CK]]-Table13[[#This Row],[Số tiền đã thu]]</f>
        <v>-3801600</v>
      </c>
      <c r="S523" s="6">
        <f>IF(Table13[[#This Row],[Ngày hóa đơn]]&lt;&gt;"",Table13[[#This Row],[Ngày hóa đơn]],IF(Table13[[#This Row],[Ngày hạch toán]]&lt;&gt;"",Table13[[#This Row],[Ngày hạch toán]],""))</f>
        <v>46066</v>
      </c>
      <c r="T523" s="7"/>
      <c r="U523" s="6">
        <f>IF(Table13[[#This Row],[Ngày tính CN]]="","",S523+T523)</f>
        <v>46066</v>
      </c>
      <c r="V523" s="32">
        <f ca="1">IF(Table13[[#This Row],[Hạn thanh toán]]="","",IF((U523-NOW())&lt;0,0,(U523-NOW())))</f>
        <v>0</v>
      </c>
      <c r="W523" s="32"/>
      <c r="X523" s="32">
        <f t="shared" ca="1" si="65"/>
        <v>228.35975370370579</v>
      </c>
      <c r="Y523" s="2" t="str">
        <f t="shared" ca="1" si="66"/>
        <v>Nợ quá hạn hơn 120 ngày có khả năng mất thanh toán</v>
      </c>
      <c r="Z523" s="42">
        <f t="shared" si="67"/>
        <v>46066</v>
      </c>
      <c r="AA523" s="42" t="str">
        <f t="shared" si="68"/>
        <v/>
      </c>
      <c r="AD523" s="2" t="str">
        <f>VLOOKUP($A523,MA_KH!$A:$Q,MA_KH!O$1,0)</f>
        <v>MEGA</v>
      </c>
      <c r="AE523" s="2" t="str">
        <f>VLOOKUP($A523,MA_KH!$A:$Q,MA_KH!P$1,0)</f>
        <v>CÔNG TY TNHH MM MEGA MARKET (VIỆT NAM)</v>
      </c>
      <c r="AG523" s="91" t="str">
        <f>Table13[[#This Row],[Số hóa đơn]]&amp;Table13[[#This Row],[Tổng giá trị]]</f>
        <v>000000323801600</v>
      </c>
    </row>
    <row r="524" spans="1:33" ht="25.5" hidden="1" customHeight="1" x14ac:dyDescent="0.2">
      <c r="A524" s="54" t="s">
        <v>16291</v>
      </c>
      <c r="B524" s="54" t="s">
        <v>200</v>
      </c>
      <c r="C524" s="55">
        <v>46066</v>
      </c>
      <c r="D524" s="54" t="s">
        <v>17418</v>
      </c>
      <c r="E524" s="55">
        <v>46066</v>
      </c>
      <c r="F524" s="54" t="s">
        <v>19248</v>
      </c>
      <c r="G524" s="54" t="s">
        <v>17345</v>
      </c>
      <c r="H524" s="56">
        <v>9172576</v>
      </c>
      <c r="I524" s="63">
        <v>0</v>
      </c>
      <c r="J524" s="56">
        <v>733806</v>
      </c>
      <c r="K524" s="65">
        <v>9906382</v>
      </c>
      <c r="L524" s="64" t="s">
        <v>17238</v>
      </c>
      <c r="M524" s="6" t="str">
        <f>IFERROR(VLOOKUP(Table13[[#This Row],[Số hóa đơn]],'Chi tiết tt Mega gửi'!K:L,2,0),"")</f>
        <v/>
      </c>
      <c r="O524" s="32">
        <f>IF(Table13[[#This Row],[Phân loại]]="Tồn đầu kỳ",Table13[[#This Row],[Tổng giá trị]],0)</f>
        <v>0</v>
      </c>
      <c r="P524" s="7">
        <f>IF(Table13[[#This Row],[Số còn phải thu ĐK]]&lt;&gt;0,0,IF(Table13[[#This Row],[Phân loại]]="Bán hàng",Table13[[#This Row],[Tổng giá trị]],-Table13[[#This Row],[Tổng giá trị]]))</f>
        <v>-9906382</v>
      </c>
      <c r="Q524" s="32">
        <f t="shared" si="64"/>
        <v>0</v>
      </c>
      <c r="R524" s="7">
        <f>Table13[[#This Row],[Số còn phải thu ĐK]]+Table13[[#This Row],[Giá Trị HD sau CK]]-Table13[[#This Row],[Số tiền đã thu]]</f>
        <v>-9906382</v>
      </c>
      <c r="S524" s="6">
        <f>IF(Table13[[#This Row],[Ngày hóa đơn]]&lt;&gt;"",Table13[[#This Row],[Ngày hóa đơn]],IF(Table13[[#This Row],[Ngày hạch toán]]&lt;&gt;"",Table13[[#This Row],[Ngày hạch toán]],""))</f>
        <v>46066</v>
      </c>
      <c r="T524" s="7"/>
      <c r="U524" s="6">
        <f>IF(Table13[[#This Row],[Ngày tính CN]]="","",S524+T524)</f>
        <v>46066</v>
      </c>
      <c r="V524" s="32">
        <f ca="1">IF(Table13[[#This Row],[Hạn thanh toán]]="","",IF((U524-NOW())&lt;0,0,(U524-NOW())))</f>
        <v>0</v>
      </c>
      <c r="W524" s="32"/>
      <c r="X524" s="32">
        <f t="shared" ca="1" si="65"/>
        <v>228.35975370370579</v>
      </c>
      <c r="Y524" s="2" t="str">
        <f t="shared" ca="1" si="66"/>
        <v>Nợ quá hạn hơn 120 ngày có khả năng mất thanh toán</v>
      </c>
      <c r="Z524" s="42">
        <f t="shared" si="67"/>
        <v>46066</v>
      </c>
      <c r="AA524" s="42" t="str">
        <f t="shared" si="68"/>
        <v/>
      </c>
      <c r="AD524" s="2" t="str">
        <f>VLOOKUP($A524,MA_KH!$A:$Q,MA_KH!O$1,0)</f>
        <v>MEGA</v>
      </c>
      <c r="AE524" s="2" t="str">
        <f>VLOOKUP($A524,MA_KH!$A:$Q,MA_KH!P$1,0)</f>
        <v>CÔNG TY TNHH MM MEGA MARKET (VIỆT NAM)</v>
      </c>
      <c r="AG524" s="91" t="str">
        <f>Table13[[#This Row],[Số hóa đơn]]&amp;Table13[[#This Row],[Tổng giá trị]]</f>
        <v>000003499906382</v>
      </c>
    </row>
    <row r="525" spans="1:33" ht="25.5" customHeight="1" x14ac:dyDescent="0.2">
      <c r="A525" s="54" t="s">
        <v>16299</v>
      </c>
      <c r="B525" s="54" t="s">
        <v>190</v>
      </c>
      <c r="C525" s="55">
        <v>46067</v>
      </c>
      <c r="D525" s="54" t="s">
        <v>17419</v>
      </c>
      <c r="E525" s="55">
        <f>IFERROR(VLOOKUP(AG525,Sheet3!B:F,5,0),Table1[[#This Row],[Ngày hạch toán]])</f>
        <v>46067</v>
      </c>
      <c r="F525" s="54" t="s">
        <v>19249</v>
      </c>
      <c r="G525" s="54" t="s">
        <v>17420</v>
      </c>
      <c r="H525" s="56">
        <v>4743250</v>
      </c>
      <c r="I525" s="63">
        <v>0</v>
      </c>
      <c r="J525" s="56">
        <v>379460</v>
      </c>
      <c r="K525" s="65">
        <v>5122710</v>
      </c>
      <c r="L525" s="64" t="s">
        <v>17236</v>
      </c>
      <c r="M525" s="6" t="str">
        <f>IFERROR(VLOOKUP(Table13[[#This Row],[Số hóa đơn]],'Chi tiết tt Mega gửi'!K:L,2,0),"")</f>
        <v/>
      </c>
      <c r="O525" s="32">
        <f>IF(Table13[[#This Row],[Phân loại]]="Tồn đầu kỳ",Table13[[#This Row],[Tổng giá trị]],0)</f>
        <v>0</v>
      </c>
      <c r="P525" s="7">
        <f>IF(Table13[[#This Row],[Số còn phải thu ĐK]]&lt;&gt;0,0,IF(Table13[[#This Row],[Phân loại]]="Bán hàng",Table13[[#This Row],[Tổng giá trị]],-Table13[[#This Row],[Tổng giá trị]]))</f>
        <v>5122710</v>
      </c>
      <c r="Q525" s="32">
        <f t="shared" si="64"/>
        <v>0</v>
      </c>
      <c r="R525" s="7">
        <f>Table13[[#This Row],[Số còn phải thu ĐK]]+Table13[[#This Row],[Giá Trị HD sau CK]]-Table13[[#This Row],[Số tiền đã thu]]</f>
        <v>5122710</v>
      </c>
      <c r="S525" s="6">
        <f>IF(Table13[[#This Row],[Ngày hóa đơn]]&lt;&gt;"",Table13[[#This Row],[Ngày hóa đơn]],IF(Table13[[#This Row],[Ngày hạch toán]]&lt;&gt;"",Table13[[#This Row],[Ngày hạch toán]],""))</f>
        <v>46067</v>
      </c>
      <c r="T525" s="7"/>
      <c r="U525" s="6">
        <f>IF(Table13[[#This Row],[Ngày tính CN]]="","",S525+T525)</f>
        <v>46067</v>
      </c>
      <c r="V525" s="32">
        <f ca="1">IF(Table13[[#This Row],[Hạn thanh toán]]="","",IF((U525-NOW())&lt;0,0,(U525-NOW())))</f>
        <v>0</v>
      </c>
      <c r="W525" s="32"/>
      <c r="X525" s="32">
        <f t="shared" ca="1" si="65"/>
        <v>227.35975370370579</v>
      </c>
      <c r="Y525" s="2" t="str">
        <f t="shared" ca="1" si="66"/>
        <v>Nợ quá hạn hơn 120 ngày có khả năng mất thanh toán</v>
      </c>
      <c r="Z525" s="42">
        <f t="shared" si="67"/>
        <v>46067</v>
      </c>
      <c r="AA525" s="42" t="str">
        <f t="shared" si="68"/>
        <v/>
      </c>
      <c r="AD525" s="2" t="str">
        <f>VLOOKUP($A525,MA_KH!$A:$Q,MA_KH!O$1,0)</f>
        <v>MEGA</v>
      </c>
      <c r="AE525" s="2" t="str">
        <f>VLOOKUP($A525,MA_KH!$A:$Q,MA_KH!P$1,0)</f>
        <v>CÔNG TY TNHH MM MEGA MARKET (VIỆT NAM)</v>
      </c>
      <c r="AG525" s="91" t="str">
        <f>Table13[[#This Row],[Số hóa đơn]]&amp;Table13[[#This Row],[Tổng giá trị]]</f>
        <v>000140395122710</v>
      </c>
    </row>
    <row r="526" spans="1:33" ht="25.5" customHeight="1" x14ac:dyDescent="0.2">
      <c r="A526" s="54" t="s">
        <v>16299</v>
      </c>
      <c r="B526" s="54" t="s">
        <v>190</v>
      </c>
      <c r="C526" s="55">
        <v>46067</v>
      </c>
      <c r="D526" s="54" t="s">
        <v>17421</v>
      </c>
      <c r="E526" s="55">
        <f>IFERROR(VLOOKUP(AG526,Sheet3!B:F,5,0),Table1[[#This Row],[Ngày hạch toán]])</f>
        <v>46067</v>
      </c>
      <c r="F526" s="54" t="s">
        <v>19250</v>
      </c>
      <c r="G526" s="54" t="s">
        <v>17422</v>
      </c>
      <c r="H526" s="56">
        <v>3794600</v>
      </c>
      <c r="I526" s="63">
        <v>0</v>
      </c>
      <c r="J526" s="56">
        <v>303568</v>
      </c>
      <c r="K526" s="65">
        <v>4098168</v>
      </c>
      <c r="L526" s="64" t="s">
        <v>17236</v>
      </c>
      <c r="M526" s="6" t="str">
        <f>IFERROR(VLOOKUP(Table13[[#This Row],[Số hóa đơn]],'Chi tiết tt Mega gửi'!K:L,2,0),"")</f>
        <v/>
      </c>
      <c r="O526" s="32">
        <f>IF(Table13[[#This Row],[Phân loại]]="Tồn đầu kỳ",Table13[[#This Row],[Tổng giá trị]],0)</f>
        <v>0</v>
      </c>
      <c r="P526" s="7">
        <f>IF(Table13[[#This Row],[Số còn phải thu ĐK]]&lt;&gt;0,0,IF(Table13[[#This Row],[Phân loại]]="Bán hàng",Table13[[#This Row],[Tổng giá trị]],-Table13[[#This Row],[Tổng giá trị]]))</f>
        <v>4098168</v>
      </c>
      <c r="Q526" s="32">
        <f t="shared" si="64"/>
        <v>0</v>
      </c>
      <c r="R526" s="7">
        <f>Table13[[#This Row],[Số còn phải thu ĐK]]+Table13[[#This Row],[Giá Trị HD sau CK]]-Table13[[#This Row],[Số tiền đã thu]]</f>
        <v>4098168</v>
      </c>
      <c r="S526" s="6">
        <f>IF(Table13[[#This Row],[Ngày hóa đơn]]&lt;&gt;"",Table13[[#This Row],[Ngày hóa đơn]],IF(Table13[[#This Row],[Ngày hạch toán]]&lt;&gt;"",Table13[[#This Row],[Ngày hạch toán]],""))</f>
        <v>46067</v>
      </c>
      <c r="T526" s="7"/>
      <c r="U526" s="6">
        <f>IF(Table13[[#This Row],[Ngày tính CN]]="","",S526+T526)</f>
        <v>46067</v>
      </c>
      <c r="V526" s="32">
        <f ca="1">IF(Table13[[#This Row],[Hạn thanh toán]]="","",IF((U526-NOW())&lt;0,0,(U526-NOW())))</f>
        <v>0</v>
      </c>
      <c r="W526" s="32"/>
      <c r="X526" s="32">
        <f t="shared" ca="1" si="65"/>
        <v>227.35975370370579</v>
      </c>
      <c r="Y526" s="2" t="str">
        <f t="shared" ca="1" si="66"/>
        <v>Nợ quá hạn hơn 120 ngày có khả năng mất thanh toán</v>
      </c>
      <c r="Z526" s="42">
        <f t="shared" si="67"/>
        <v>46067</v>
      </c>
      <c r="AA526" s="42" t="str">
        <f t="shared" si="68"/>
        <v/>
      </c>
      <c r="AD526" s="2" t="str">
        <f>VLOOKUP($A526,MA_KH!$A:$Q,MA_KH!O$1,0)</f>
        <v>MEGA</v>
      </c>
      <c r="AE526" s="2" t="str">
        <f>VLOOKUP($A526,MA_KH!$A:$Q,MA_KH!P$1,0)</f>
        <v>CÔNG TY TNHH MM MEGA MARKET (VIỆT NAM)</v>
      </c>
      <c r="AG526" s="91" t="str">
        <f>Table13[[#This Row],[Số hóa đơn]]&amp;Table13[[#This Row],[Tổng giá trị]]</f>
        <v>000145684098168</v>
      </c>
    </row>
    <row r="527" spans="1:33" ht="25.5" customHeight="1" x14ac:dyDescent="0.2">
      <c r="A527" s="54" t="s">
        <v>16291</v>
      </c>
      <c r="B527" s="54" t="s">
        <v>200</v>
      </c>
      <c r="C527" s="55">
        <v>46079</v>
      </c>
      <c r="D527" s="54" t="s">
        <v>17423</v>
      </c>
      <c r="E527" s="55">
        <f>IFERROR(VLOOKUP(AG527,Sheet3!B:F,5,0),Table1[[#This Row],[Ngày hạch toán]])</f>
        <v>46079</v>
      </c>
      <c r="F527" s="54" t="s">
        <v>19251</v>
      </c>
      <c r="G527" s="54" t="s">
        <v>17424</v>
      </c>
      <c r="H527" s="56">
        <v>9958490</v>
      </c>
      <c r="I527" s="63">
        <v>0</v>
      </c>
      <c r="J527" s="56">
        <v>796679</v>
      </c>
      <c r="K527" s="65">
        <v>10755169</v>
      </c>
      <c r="L527" s="64" t="s">
        <v>17236</v>
      </c>
      <c r="M527" s="6" t="str">
        <f>IFERROR(VLOOKUP(Table13[[#This Row],[Số hóa đơn]],'Chi tiết tt Mega gửi'!K:L,2,0),"")</f>
        <v/>
      </c>
      <c r="O527" s="32">
        <f>IF(Table13[[#This Row],[Phân loại]]="Tồn đầu kỳ",Table13[[#This Row],[Tổng giá trị]],0)</f>
        <v>0</v>
      </c>
      <c r="P527" s="7">
        <f>IF(Table13[[#This Row],[Số còn phải thu ĐK]]&lt;&gt;0,0,IF(Table13[[#This Row],[Phân loại]]="Bán hàng",Table13[[#This Row],[Tổng giá trị]],-Table13[[#This Row],[Tổng giá trị]]))</f>
        <v>10755169</v>
      </c>
      <c r="Q527" s="32">
        <f t="shared" si="64"/>
        <v>0</v>
      </c>
      <c r="R527" s="7">
        <f>Table13[[#This Row],[Số còn phải thu ĐK]]+Table13[[#This Row],[Giá Trị HD sau CK]]-Table13[[#This Row],[Số tiền đã thu]]</f>
        <v>10755169</v>
      </c>
      <c r="S527" s="6">
        <f>IF(Table13[[#This Row],[Ngày hóa đơn]]&lt;&gt;"",Table13[[#This Row],[Ngày hóa đơn]],IF(Table13[[#This Row],[Ngày hạch toán]]&lt;&gt;"",Table13[[#This Row],[Ngày hạch toán]],""))</f>
        <v>46079</v>
      </c>
      <c r="T527" s="7"/>
      <c r="U527" s="6">
        <f>IF(Table13[[#This Row],[Ngày tính CN]]="","",S527+T527)</f>
        <v>46079</v>
      </c>
      <c r="V527" s="32">
        <f ca="1">IF(Table13[[#This Row],[Hạn thanh toán]]="","",IF((U527-NOW())&lt;0,0,(U527-NOW())))</f>
        <v>0</v>
      </c>
      <c r="W527" s="32"/>
      <c r="X527" s="32">
        <f t="shared" ca="1" si="65"/>
        <v>215.35975370370579</v>
      </c>
      <c r="Y527" s="2" t="str">
        <f t="shared" ca="1" si="66"/>
        <v>Nợ quá hạn hơn 120 ngày có khả năng mất thanh toán</v>
      </c>
      <c r="Z527" s="42">
        <f t="shared" si="67"/>
        <v>46079</v>
      </c>
      <c r="AA527" s="42" t="str">
        <f t="shared" si="68"/>
        <v/>
      </c>
      <c r="AD527" s="2" t="str">
        <f>VLOOKUP($A527,MA_KH!$A:$Q,MA_KH!O$1,0)</f>
        <v>MEGA</v>
      </c>
      <c r="AE527" s="2" t="str">
        <f>VLOOKUP($A527,MA_KH!$A:$Q,MA_KH!P$1,0)</f>
        <v>CÔNG TY TNHH MM MEGA MARKET (VIỆT NAM)</v>
      </c>
      <c r="AG527" s="91" t="str">
        <f>Table13[[#This Row],[Số hóa đơn]]&amp;Table13[[#This Row],[Tổng giá trị]]</f>
        <v>0001455510755169</v>
      </c>
    </row>
    <row r="528" spans="1:33" ht="25.5" customHeight="1" x14ac:dyDescent="0.2">
      <c r="A528" s="54" t="s">
        <v>16288</v>
      </c>
      <c r="B528" s="54" t="s">
        <v>294</v>
      </c>
      <c r="C528" s="55">
        <v>46079</v>
      </c>
      <c r="D528" s="54" t="s">
        <v>17425</v>
      </c>
      <c r="E528" s="55">
        <f>IFERROR(VLOOKUP(AG528,Sheet3!B:F,5,0),Table1[[#This Row],[Ngày hạch toán]])</f>
        <v>46079</v>
      </c>
      <c r="F528" s="54" t="s">
        <v>19252</v>
      </c>
      <c r="G528" s="54" t="s">
        <v>17426</v>
      </c>
      <c r="H528" s="56">
        <v>2381320</v>
      </c>
      <c r="I528" s="63">
        <v>0</v>
      </c>
      <c r="J528" s="56">
        <v>190506</v>
      </c>
      <c r="K528" s="65">
        <v>2571826</v>
      </c>
      <c r="L528" s="64" t="s">
        <v>17236</v>
      </c>
      <c r="M528" s="6" t="str">
        <f>IFERROR(VLOOKUP(Table13[[#This Row],[Số hóa đơn]],'Chi tiết tt Mega gửi'!K:L,2,0),"")</f>
        <v/>
      </c>
      <c r="O528" s="32">
        <f>IF(Table13[[#This Row],[Phân loại]]="Tồn đầu kỳ",Table13[[#This Row],[Tổng giá trị]],0)</f>
        <v>0</v>
      </c>
      <c r="P528" s="7">
        <f>IF(Table13[[#This Row],[Số còn phải thu ĐK]]&lt;&gt;0,0,IF(Table13[[#This Row],[Phân loại]]="Bán hàng",Table13[[#This Row],[Tổng giá trị]],-Table13[[#This Row],[Tổng giá trị]]))</f>
        <v>2571826</v>
      </c>
      <c r="Q528" s="32">
        <f t="shared" si="64"/>
        <v>0</v>
      </c>
      <c r="R528" s="7">
        <f>Table13[[#This Row],[Số còn phải thu ĐK]]+Table13[[#This Row],[Giá Trị HD sau CK]]-Table13[[#This Row],[Số tiền đã thu]]</f>
        <v>2571826</v>
      </c>
      <c r="S528" s="6">
        <f>IF(Table13[[#This Row],[Ngày hóa đơn]]&lt;&gt;"",Table13[[#This Row],[Ngày hóa đơn]],IF(Table13[[#This Row],[Ngày hạch toán]]&lt;&gt;"",Table13[[#This Row],[Ngày hạch toán]],""))</f>
        <v>46079</v>
      </c>
      <c r="T528" s="7"/>
      <c r="U528" s="6">
        <f>IF(Table13[[#This Row],[Ngày tính CN]]="","",S528+T528)</f>
        <v>46079</v>
      </c>
      <c r="V528" s="32">
        <f ca="1">IF(Table13[[#This Row],[Hạn thanh toán]]="","",IF((U528-NOW())&lt;0,0,(U528-NOW())))</f>
        <v>0</v>
      </c>
      <c r="W528" s="32"/>
      <c r="X528" s="32">
        <f t="shared" ca="1" si="65"/>
        <v>215.35975370370579</v>
      </c>
      <c r="Y528" s="2" t="str">
        <f t="shared" ca="1" si="66"/>
        <v>Nợ quá hạn hơn 120 ngày có khả năng mất thanh toán</v>
      </c>
      <c r="Z528" s="42">
        <f t="shared" si="67"/>
        <v>46079</v>
      </c>
      <c r="AA528" s="42" t="str">
        <f t="shared" si="68"/>
        <v/>
      </c>
      <c r="AD528" s="2" t="str">
        <f>VLOOKUP($A528,MA_KH!$A:$Q,MA_KH!O$1,0)</f>
        <v>MEGA</v>
      </c>
      <c r="AE528" s="2" t="str">
        <f>VLOOKUP($A528,MA_KH!$A:$Q,MA_KH!P$1,0)</f>
        <v>CÔNG TY TNHH MM MEGA MARKET (VIỆT NAM)</v>
      </c>
      <c r="AG528" s="91" t="str">
        <f>Table13[[#This Row],[Số hóa đơn]]&amp;Table13[[#This Row],[Tổng giá trị]]</f>
        <v>000145562571826</v>
      </c>
    </row>
    <row r="529" spans="1:33" ht="25.5" customHeight="1" x14ac:dyDescent="0.2">
      <c r="A529" s="54" t="s">
        <v>16290</v>
      </c>
      <c r="B529" s="54" t="s">
        <v>192</v>
      </c>
      <c r="C529" s="55">
        <v>46079</v>
      </c>
      <c r="D529" s="54" t="s">
        <v>17427</v>
      </c>
      <c r="E529" s="55">
        <f>IFERROR(VLOOKUP(AG529,Sheet3!B:F,5,0),Table1[[#This Row],[Ngày hạch toán]])</f>
        <v>46079</v>
      </c>
      <c r="F529" s="54" t="s">
        <v>19253</v>
      </c>
      <c r="G529" s="54" t="s">
        <v>17428</v>
      </c>
      <c r="H529" s="56">
        <v>5994040</v>
      </c>
      <c r="I529" s="63">
        <v>0</v>
      </c>
      <c r="J529" s="56">
        <v>479523</v>
      </c>
      <c r="K529" s="65">
        <v>6473563</v>
      </c>
      <c r="L529" s="64" t="s">
        <v>17236</v>
      </c>
      <c r="M529" s="6" t="str">
        <f>IFERROR(VLOOKUP(Table13[[#This Row],[Số hóa đơn]],'Chi tiết tt Mega gửi'!K:L,2,0),"")</f>
        <v/>
      </c>
      <c r="O529" s="32">
        <f>IF(Table13[[#This Row],[Phân loại]]="Tồn đầu kỳ",Table13[[#This Row],[Tổng giá trị]],0)</f>
        <v>0</v>
      </c>
      <c r="P529" s="7">
        <f>IF(Table13[[#This Row],[Số còn phải thu ĐK]]&lt;&gt;0,0,IF(Table13[[#This Row],[Phân loại]]="Bán hàng",Table13[[#This Row],[Tổng giá trị]],-Table13[[#This Row],[Tổng giá trị]]))</f>
        <v>6473563</v>
      </c>
      <c r="Q529" s="32">
        <f t="shared" si="64"/>
        <v>0</v>
      </c>
      <c r="R529" s="7">
        <f>Table13[[#This Row],[Số còn phải thu ĐK]]+Table13[[#This Row],[Giá Trị HD sau CK]]-Table13[[#This Row],[Số tiền đã thu]]</f>
        <v>6473563</v>
      </c>
      <c r="S529" s="6">
        <f>IF(Table13[[#This Row],[Ngày hóa đơn]]&lt;&gt;"",Table13[[#This Row],[Ngày hóa đơn]],IF(Table13[[#This Row],[Ngày hạch toán]]&lt;&gt;"",Table13[[#This Row],[Ngày hạch toán]],""))</f>
        <v>46079</v>
      </c>
      <c r="T529" s="7"/>
      <c r="U529" s="6">
        <f>IF(Table13[[#This Row],[Ngày tính CN]]="","",S529+T529)</f>
        <v>46079</v>
      </c>
      <c r="V529" s="32">
        <f ca="1">IF(Table13[[#This Row],[Hạn thanh toán]]="","",IF((U529-NOW())&lt;0,0,(U529-NOW())))</f>
        <v>0</v>
      </c>
      <c r="W529" s="32"/>
      <c r="X529" s="32">
        <f t="shared" ca="1" si="65"/>
        <v>215.35975370370579</v>
      </c>
      <c r="Y529" s="2" t="str">
        <f t="shared" ca="1" si="66"/>
        <v>Nợ quá hạn hơn 120 ngày có khả năng mất thanh toán</v>
      </c>
      <c r="Z529" s="42">
        <f t="shared" si="67"/>
        <v>46079</v>
      </c>
      <c r="AA529" s="42" t="str">
        <f t="shared" si="68"/>
        <v/>
      </c>
      <c r="AD529" s="2" t="str">
        <f>VLOOKUP($A529,MA_KH!$A:$Q,MA_KH!O$1,0)</f>
        <v>MEGA</v>
      </c>
      <c r="AE529" s="2" t="str">
        <f>VLOOKUP($A529,MA_KH!$A:$Q,MA_KH!P$1,0)</f>
        <v>CÔNG TY TNHH MM MEGA MARKET (VIỆT NAM)</v>
      </c>
      <c r="AG529" s="91" t="str">
        <f>Table13[[#This Row],[Số hóa đơn]]&amp;Table13[[#This Row],[Tổng giá trị]]</f>
        <v>000145576473563</v>
      </c>
    </row>
    <row r="530" spans="1:33" ht="25.5" customHeight="1" x14ac:dyDescent="0.2">
      <c r="A530" s="54" t="s">
        <v>16308</v>
      </c>
      <c r="B530" s="54" t="s">
        <v>194</v>
      </c>
      <c r="C530" s="55">
        <v>46079</v>
      </c>
      <c r="D530" s="54" t="s">
        <v>17429</v>
      </c>
      <c r="E530" s="55">
        <f>IFERROR(VLOOKUP(AG530,Sheet3!B:F,5,0),Table1[[#This Row],[Ngày hạch toán]])</f>
        <v>46079</v>
      </c>
      <c r="F530" s="54" t="s">
        <v>19254</v>
      </c>
      <c r="G530" s="54" t="s">
        <v>17430</v>
      </c>
      <c r="H530" s="56">
        <v>12056255</v>
      </c>
      <c r="I530" s="63">
        <v>0</v>
      </c>
      <c r="J530" s="56">
        <v>964500</v>
      </c>
      <c r="K530" s="65">
        <v>13020755</v>
      </c>
      <c r="L530" s="64" t="s">
        <v>17236</v>
      </c>
      <c r="M530" s="6" t="str">
        <f>IFERROR(VLOOKUP(Table13[[#This Row],[Số hóa đơn]],'Chi tiết tt Mega gửi'!K:L,2,0),"")</f>
        <v/>
      </c>
      <c r="O530" s="32">
        <f>IF(Table13[[#This Row],[Phân loại]]="Tồn đầu kỳ",Table13[[#This Row],[Tổng giá trị]],0)</f>
        <v>0</v>
      </c>
      <c r="P530" s="7">
        <f>IF(Table13[[#This Row],[Số còn phải thu ĐK]]&lt;&gt;0,0,IF(Table13[[#This Row],[Phân loại]]="Bán hàng",Table13[[#This Row],[Tổng giá trị]],-Table13[[#This Row],[Tổng giá trị]]))</f>
        <v>13020755</v>
      </c>
      <c r="Q530" s="32">
        <f t="shared" si="64"/>
        <v>0</v>
      </c>
      <c r="R530" s="7">
        <f>Table13[[#This Row],[Số còn phải thu ĐK]]+Table13[[#This Row],[Giá Trị HD sau CK]]-Table13[[#This Row],[Số tiền đã thu]]</f>
        <v>13020755</v>
      </c>
      <c r="S530" s="6">
        <f>IF(Table13[[#This Row],[Ngày hóa đơn]]&lt;&gt;"",Table13[[#This Row],[Ngày hóa đơn]],IF(Table13[[#This Row],[Ngày hạch toán]]&lt;&gt;"",Table13[[#This Row],[Ngày hạch toán]],""))</f>
        <v>46079</v>
      </c>
      <c r="T530" s="7"/>
      <c r="U530" s="6">
        <f>IF(Table13[[#This Row],[Ngày tính CN]]="","",S530+T530)</f>
        <v>46079</v>
      </c>
      <c r="V530" s="32">
        <f ca="1">IF(Table13[[#This Row],[Hạn thanh toán]]="","",IF((U530-NOW())&lt;0,0,(U530-NOW())))</f>
        <v>0</v>
      </c>
      <c r="W530" s="32"/>
      <c r="X530" s="32">
        <f t="shared" ca="1" si="65"/>
        <v>215.35975370370579</v>
      </c>
      <c r="Y530" s="2" t="str">
        <f t="shared" ca="1" si="66"/>
        <v>Nợ quá hạn hơn 120 ngày có khả năng mất thanh toán</v>
      </c>
      <c r="Z530" s="42">
        <f t="shared" si="67"/>
        <v>46079</v>
      </c>
      <c r="AA530" s="42" t="str">
        <f t="shared" si="68"/>
        <v/>
      </c>
      <c r="AD530" s="2" t="str">
        <f>VLOOKUP($A530,MA_KH!$A:$Q,MA_KH!O$1,0)</f>
        <v>MEGA</v>
      </c>
      <c r="AE530" s="2" t="str">
        <f>VLOOKUP($A530,MA_KH!$A:$Q,MA_KH!P$1,0)</f>
        <v>CÔNG TY TNHH MM MEGA MARKET (VIỆT NAM)</v>
      </c>
      <c r="AG530" s="91" t="str">
        <f>Table13[[#This Row],[Số hóa đơn]]&amp;Table13[[#This Row],[Tổng giá trị]]</f>
        <v>0001455813020755</v>
      </c>
    </row>
    <row r="531" spans="1:33" ht="25.5" customHeight="1" x14ac:dyDescent="0.2">
      <c r="A531" s="54" t="s">
        <v>16310</v>
      </c>
      <c r="B531" s="54" t="s">
        <v>196</v>
      </c>
      <c r="C531" s="55">
        <v>46079</v>
      </c>
      <c r="D531" s="54" t="s">
        <v>17431</v>
      </c>
      <c r="E531" s="55">
        <f>IFERROR(VLOOKUP(AG531,Sheet3!B:F,5,0),Table1[[#This Row],[Ngày hạch toán]])</f>
        <v>46079</v>
      </c>
      <c r="F531" s="54" t="s">
        <v>19255</v>
      </c>
      <c r="G531" s="54" t="s">
        <v>17432</v>
      </c>
      <c r="H531" s="56">
        <v>3547430</v>
      </c>
      <c r="I531" s="63">
        <v>0</v>
      </c>
      <c r="J531" s="56">
        <v>283794</v>
      </c>
      <c r="K531" s="65">
        <v>3831224</v>
      </c>
      <c r="L531" s="64" t="s">
        <v>17236</v>
      </c>
      <c r="M531" s="6" t="str">
        <f>IFERROR(VLOOKUP(Table13[[#This Row],[Số hóa đơn]],'Chi tiết tt Mega gửi'!K:L,2,0),"")</f>
        <v/>
      </c>
      <c r="O531" s="32">
        <f>IF(Table13[[#This Row],[Phân loại]]="Tồn đầu kỳ",Table13[[#This Row],[Tổng giá trị]],0)</f>
        <v>0</v>
      </c>
      <c r="P531" s="7">
        <f>IF(Table13[[#This Row],[Số còn phải thu ĐK]]&lt;&gt;0,0,IF(Table13[[#This Row],[Phân loại]]="Bán hàng",Table13[[#This Row],[Tổng giá trị]],-Table13[[#This Row],[Tổng giá trị]]))</f>
        <v>3831224</v>
      </c>
      <c r="Q531" s="32">
        <f t="shared" si="64"/>
        <v>0</v>
      </c>
      <c r="R531" s="7">
        <f>Table13[[#This Row],[Số còn phải thu ĐK]]+Table13[[#This Row],[Giá Trị HD sau CK]]-Table13[[#This Row],[Số tiền đã thu]]</f>
        <v>3831224</v>
      </c>
      <c r="S531" s="6">
        <f>IF(Table13[[#This Row],[Ngày hóa đơn]]&lt;&gt;"",Table13[[#This Row],[Ngày hóa đơn]],IF(Table13[[#This Row],[Ngày hạch toán]]&lt;&gt;"",Table13[[#This Row],[Ngày hạch toán]],""))</f>
        <v>46079</v>
      </c>
      <c r="T531" s="7"/>
      <c r="U531" s="6">
        <f>IF(Table13[[#This Row],[Ngày tính CN]]="","",S531+T531)</f>
        <v>46079</v>
      </c>
      <c r="V531" s="32">
        <f ca="1">IF(Table13[[#This Row],[Hạn thanh toán]]="","",IF((U531-NOW())&lt;0,0,(U531-NOW())))</f>
        <v>0</v>
      </c>
      <c r="W531" s="32"/>
      <c r="X531" s="32">
        <f t="shared" ca="1" si="65"/>
        <v>215.35975370370579</v>
      </c>
      <c r="Y531" s="2" t="str">
        <f t="shared" ca="1" si="66"/>
        <v>Nợ quá hạn hơn 120 ngày có khả năng mất thanh toán</v>
      </c>
      <c r="Z531" s="42">
        <f t="shared" si="67"/>
        <v>46079</v>
      </c>
      <c r="AA531" s="42" t="str">
        <f t="shared" si="68"/>
        <v/>
      </c>
      <c r="AD531" s="2" t="str">
        <f>VLOOKUP($A531,MA_KH!$A:$Q,MA_KH!O$1,0)</f>
        <v>MEGA</v>
      </c>
      <c r="AE531" s="2" t="str">
        <f>VLOOKUP($A531,MA_KH!$A:$Q,MA_KH!P$1,0)</f>
        <v>CÔNG TY TNHH MM MEGA MARKET (VIỆT NAM)</v>
      </c>
      <c r="AG531" s="91" t="str">
        <f>Table13[[#This Row],[Số hóa đơn]]&amp;Table13[[#This Row],[Tổng giá trị]]</f>
        <v>000145593831224</v>
      </c>
    </row>
    <row r="532" spans="1:33" ht="25.5" customHeight="1" x14ac:dyDescent="0.2">
      <c r="A532" s="54" t="s">
        <v>16309</v>
      </c>
      <c r="B532" s="54" t="s">
        <v>255</v>
      </c>
      <c r="C532" s="55">
        <v>46079</v>
      </c>
      <c r="D532" s="54" t="s">
        <v>17433</v>
      </c>
      <c r="E532" s="55">
        <f>IFERROR(VLOOKUP(AG532,Sheet3!B:F,5,0),Table1[[#This Row],[Ngày hạch toán]])</f>
        <v>46079</v>
      </c>
      <c r="F532" s="54" t="s">
        <v>19256</v>
      </c>
      <c r="G532" s="54" t="s">
        <v>17434</v>
      </c>
      <c r="H532" s="56">
        <v>1468620</v>
      </c>
      <c r="I532" s="63">
        <v>0</v>
      </c>
      <c r="J532" s="56">
        <v>117490</v>
      </c>
      <c r="K532" s="65">
        <v>1586110</v>
      </c>
      <c r="L532" s="64" t="s">
        <v>17236</v>
      </c>
      <c r="M532" s="6" t="str">
        <f>IFERROR(VLOOKUP(Table13[[#This Row],[Số hóa đơn]],'Chi tiết tt Mega gửi'!K:L,2,0),"")</f>
        <v/>
      </c>
      <c r="O532" s="32">
        <f>IF(Table13[[#This Row],[Phân loại]]="Tồn đầu kỳ",Table13[[#This Row],[Tổng giá trị]],0)</f>
        <v>0</v>
      </c>
      <c r="P532" s="7">
        <f>IF(Table13[[#This Row],[Số còn phải thu ĐK]]&lt;&gt;0,0,IF(Table13[[#This Row],[Phân loại]]="Bán hàng",Table13[[#This Row],[Tổng giá trị]],-Table13[[#This Row],[Tổng giá trị]]))</f>
        <v>1586110</v>
      </c>
      <c r="Q532" s="32">
        <f t="shared" si="64"/>
        <v>0</v>
      </c>
      <c r="R532" s="7">
        <f>Table13[[#This Row],[Số còn phải thu ĐK]]+Table13[[#This Row],[Giá Trị HD sau CK]]-Table13[[#This Row],[Số tiền đã thu]]</f>
        <v>1586110</v>
      </c>
      <c r="S532" s="6">
        <f>IF(Table13[[#This Row],[Ngày hóa đơn]]&lt;&gt;"",Table13[[#This Row],[Ngày hóa đơn]],IF(Table13[[#This Row],[Ngày hạch toán]]&lt;&gt;"",Table13[[#This Row],[Ngày hạch toán]],""))</f>
        <v>46079</v>
      </c>
      <c r="T532" s="7"/>
      <c r="U532" s="6">
        <f>IF(Table13[[#This Row],[Ngày tính CN]]="","",S532+T532)</f>
        <v>46079</v>
      </c>
      <c r="V532" s="32">
        <f ca="1">IF(Table13[[#This Row],[Hạn thanh toán]]="","",IF((U532-NOW())&lt;0,0,(U532-NOW())))</f>
        <v>0</v>
      </c>
      <c r="W532" s="32"/>
      <c r="X532" s="32">
        <f t="shared" ca="1" si="65"/>
        <v>215.35975370370579</v>
      </c>
      <c r="Y532" s="2" t="str">
        <f t="shared" ca="1" si="66"/>
        <v>Nợ quá hạn hơn 120 ngày có khả năng mất thanh toán</v>
      </c>
      <c r="Z532" s="42">
        <f t="shared" si="67"/>
        <v>46079</v>
      </c>
      <c r="AA532" s="42" t="str">
        <f t="shared" si="68"/>
        <v/>
      </c>
      <c r="AD532" s="2" t="str">
        <f>VLOOKUP($A532,MA_KH!$A:$Q,MA_KH!O$1,0)</f>
        <v>MEGA</v>
      </c>
      <c r="AE532" s="2" t="str">
        <f>VLOOKUP($A532,MA_KH!$A:$Q,MA_KH!P$1,0)</f>
        <v>CÔNG TY TNHH MM MEGA MARKET (VIỆT NAM)</v>
      </c>
      <c r="AG532" s="91" t="str">
        <f>Table13[[#This Row],[Số hóa đơn]]&amp;Table13[[#This Row],[Tổng giá trị]]</f>
        <v>000145601586110</v>
      </c>
    </row>
    <row r="533" spans="1:33" ht="25.5" customHeight="1" x14ac:dyDescent="0.2">
      <c r="A533" s="54" t="s">
        <v>16295</v>
      </c>
      <c r="B533" s="54" t="s">
        <v>198</v>
      </c>
      <c r="C533" s="55">
        <v>46079</v>
      </c>
      <c r="D533" s="54" t="s">
        <v>17435</v>
      </c>
      <c r="E533" s="55">
        <f>IFERROR(VLOOKUP(AG533,Sheet3!B:F,5,0),Table1[[#This Row],[Ngày hạch toán]])</f>
        <v>46079</v>
      </c>
      <c r="F533" s="54" t="s">
        <v>19257</v>
      </c>
      <c r="G533" s="54" t="s">
        <v>17436</v>
      </c>
      <c r="H533" s="56">
        <v>3849940</v>
      </c>
      <c r="I533" s="63">
        <v>0</v>
      </c>
      <c r="J533" s="56">
        <v>307995</v>
      </c>
      <c r="K533" s="65">
        <v>4157935</v>
      </c>
      <c r="L533" s="64" t="s">
        <v>17236</v>
      </c>
      <c r="M533" s="6" t="str">
        <f>IFERROR(VLOOKUP(Table13[[#This Row],[Số hóa đơn]],'Chi tiết tt Mega gửi'!K:L,2,0),"")</f>
        <v/>
      </c>
      <c r="O533" s="32">
        <f>IF(Table13[[#This Row],[Phân loại]]="Tồn đầu kỳ",Table13[[#This Row],[Tổng giá trị]],0)</f>
        <v>0</v>
      </c>
      <c r="P533" s="7">
        <f>IF(Table13[[#This Row],[Số còn phải thu ĐK]]&lt;&gt;0,0,IF(Table13[[#This Row],[Phân loại]]="Bán hàng",Table13[[#This Row],[Tổng giá trị]],-Table13[[#This Row],[Tổng giá trị]]))</f>
        <v>4157935</v>
      </c>
      <c r="Q533" s="32">
        <f t="shared" si="64"/>
        <v>0</v>
      </c>
      <c r="R533" s="7">
        <f>Table13[[#This Row],[Số còn phải thu ĐK]]+Table13[[#This Row],[Giá Trị HD sau CK]]-Table13[[#This Row],[Số tiền đã thu]]</f>
        <v>4157935</v>
      </c>
      <c r="S533" s="6">
        <f>IF(Table13[[#This Row],[Ngày hóa đơn]]&lt;&gt;"",Table13[[#This Row],[Ngày hóa đơn]],IF(Table13[[#This Row],[Ngày hạch toán]]&lt;&gt;"",Table13[[#This Row],[Ngày hạch toán]],""))</f>
        <v>46079</v>
      </c>
      <c r="T533" s="7"/>
      <c r="U533" s="6">
        <f>IF(Table13[[#This Row],[Ngày tính CN]]="","",S533+T533)</f>
        <v>46079</v>
      </c>
      <c r="V533" s="32">
        <f ca="1">IF(Table13[[#This Row],[Hạn thanh toán]]="","",IF((U533-NOW())&lt;0,0,(U533-NOW())))</f>
        <v>0</v>
      </c>
      <c r="W533" s="32"/>
      <c r="X533" s="32">
        <f t="shared" ca="1" si="65"/>
        <v>215.35975370370579</v>
      </c>
      <c r="Y533" s="2" t="str">
        <f t="shared" ca="1" si="66"/>
        <v>Nợ quá hạn hơn 120 ngày có khả năng mất thanh toán</v>
      </c>
      <c r="Z533" s="42">
        <f t="shared" si="67"/>
        <v>46079</v>
      </c>
      <c r="AA533" s="42" t="str">
        <f t="shared" si="68"/>
        <v/>
      </c>
      <c r="AD533" s="2" t="str">
        <f>VLOOKUP($A533,MA_KH!$A:$Q,MA_KH!O$1,0)</f>
        <v>MEGA</v>
      </c>
      <c r="AE533" s="2" t="str">
        <f>VLOOKUP($A533,MA_KH!$A:$Q,MA_KH!P$1,0)</f>
        <v>CÔNG TY TNHH MM MEGA MARKET (VIỆT NAM)</v>
      </c>
      <c r="AG533" s="91" t="str">
        <f>Table13[[#This Row],[Số hóa đơn]]&amp;Table13[[#This Row],[Tổng giá trị]]</f>
        <v>000145614157935</v>
      </c>
    </row>
    <row r="534" spans="1:33" ht="25.5" customHeight="1" x14ac:dyDescent="0.2">
      <c r="A534" s="54" t="s">
        <v>16295</v>
      </c>
      <c r="B534" s="54" t="s">
        <v>198</v>
      </c>
      <c r="C534" s="55">
        <v>46079</v>
      </c>
      <c r="D534" s="54" t="s">
        <v>17437</v>
      </c>
      <c r="E534" s="55">
        <f>IFERROR(VLOOKUP(AG534,Sheet3!B:F,5,0),Table1[[#This Row],[Ngày hạch toán]])</f>
        <v>46079</v>
      </c>
      <c r="F534" s="54" t="s">
        <v>19258</v>
      </c>
      <c r="G534" s="54" t="s">
        <v>17438</v>
      </c>
      <c r="H534" s="56">
        <v>5266965</v>
      </c>
      <c r="I534" s="63">
        <v>0</v>
      </c>
      <c r="J534" s="56">
        <v>421357</v>
      </c>
      <c r="K534" s="65">
        <v>5688322</v>
      </c>
      <c r="L534" s="64" t="s">
        <v>17236</v>
      </c>
      <c r="M534" s="6" t="str">
        <f>IFERROR(VLOOKUP(Table13[[#This Row],[Số hóa đơn]],'Chi tiết tt Mega gửi'!K:L,2,0),"")</f>
        <v/>
      </c>
      <c r="O534" s="32">
        <f>IF(Table13[[#This Row],[Phân loại]]="Tồn đầu kỳ",Table13[[#This Row],[Tổng giá trị]],0)</f>
        <v>0</v>
      </c>
      <c r="P534" s="7">
        <f>IF(Table13[[#This Row],[Số còn phải thu ĐK]]&lt;&gt;0,0,IF(Table13[[#This Row],[Phân loại]]="Bán hàng",Table13[[#This Row],[Tổng giá trị]],-Table13[[#This Row],[Tổng giá trị]]))</f>
        <v>5688322</v>
      </c>
      <c r="Q534" s="32">
        <f t="shared" si="64"/>
        <v>0</v>
      </c>
      <c r="R534" s="7">
        <f>Table13[[#This Row],[Số còn phải thu ĐK]]+Table13[[#This Row],[Giá Trị HD sau CK]]-Table13[[#This Row],[Số tiền đã thu]]</f>
        <v>5688322</v>
      </c>
      <c r="S534" s="6">
        <f>IF(Table13[[#This Row],[Ngày hóa đơn]]&lt;&gt;"",Table13[[#This Row],[Ngày hóa đơn]],IF(Table13[[#This Row],[Ngày hạch toán]]&lt;&gt;"",Table13[[#This Row],[Ngày hạch toán]],""))</f>
        <v>46079</v>
      </c>
      <c r="T534" s="7"/>
      <c r="U534" s="6">
        <f>IF(Table13[[#This Row],[Ngày tính CN]]="","",S534+T534)</f>
        <v>46079</v>
      </c>
      <c r="V534" s="32">
        <f ca="1">IF(Table13[[#This Row],[Hạn thanh toán]]="","",IF((U534-NOW())&lt;0,0,(U534-NOW())))</f>
        <v>0</v>
      </c>
      <c r="W534" s="32"/>
      <c r="X534" s="32">
        <f t="shared" ca="1" si="65"/>
        <v>215.35975370370579</v>
      </c>
      <c r="Y534" s="2" t="str">
        <f t="shared" ca="1" si="66"/>
        <v>Nợ quá hạn hơn 120 ngày có khả năng mất thanh toán</v>
      </c>
      <c r="Z534" s="42">
        <f t="shared" si="67"/>
        <v>46079</v>
      </c>
      <c r="AA534" s="42" t="str">
        <f t="shared" si="68"/>
        <v/>
      </c>
      <c r="AD534" s="2" t="str">
        <f>VLOOKUP($A534,MA_KH!$A:$Q,MA_KH!O$1,0)</f>
        <v>MEGA</v>
      </c>
      <c r="AE534" s="2" t="str">
        <f>VLOOKUP($A534,MA_KH!$A:$Q,MA_KH!P$1,0)</f>
        <v>CÔNG TY TNHH MM MEGA MARKET (VIỆT NAM)</v>
      </c>
      <c r="AG534" s="91" t="str">
        <f>Table13[[#This Row],[Số hóa đơn]]&amp;Table13[[#This Row],[Tổng giá trị]]</f>
        <v>000145625688322</v>
      </c>
    </row>
    <row r="535" spans="1:33" ht="25.5" customHeight="1" x14ac:dyDescent="0.2">
      <c r="A535" s="54" t="s">
        <v>16291</v>
      </c>
      <c r="B535" s="54" t="s">
        <v>200</v>
      </c>
      <c r="C535" s="55">
        <v>46079</v>
      </c>
      <c r="D535" s="54" t="s">
        <v>17439</v>
      </c>
      <c r="E535" s="55">
        <f>IFERROR(VLOOKUP(AG535,Sheet3!B:F,5,0),Table1[[#This Row],[Ngày hạch toán]])</f>
        <v>46079</v>
      </c>
      <c r="F535" s="54" t="s">
        <v>19259</v>
      </c>
      <c r="G535" s="54" t="s">
        <v>17440</v>
      </c>
      <c r="H535" s="56">
        <v>2282170</v>
      </c>
      <c r="I535" s="63">
        <v>0</v>
      </c>
      <c r="J535" s="56">
        <v>182574</v>
      </c>
      <c r="K535" s="65">
        <v>2464744</v>
      </c>
      <c r="L535" s="64" t="s">
        <v>17236</v>
      </c>
      <c r="M535" s="6" t="str">
        <f>IFERROR(VLOOKUP(Table13[[#This Row],[Số hóa đơn]],'Chi tiết tt Mega gửi'!K:L,2,0),"")</f>
        <v/>
      </c>
      <c r="O535" s="32">
        <f>IF(Table13[[#This Row],[Phân loại]]="Tồn đầu kỳ",Table13[[#This Row],[Tổng giá trị]],0)</f>
        <v>0</v>
      </c>
      <c r="P535" s="7">
        <f>IF(Table13[[#This Row],[Số còn phải thu ĐK]]&lt;&gt;0,0,IF(Table13[[#This Row],[Phân loại]]="Bán hàng",Table13[[#This Row],[Tổng giá trị]],-Table13[[#This Row],[Tổng giá trị]]))</f>
        <v>2464744</v>
      </c>
      <c r="Q535" s="32">
        <f t="shared" si="64"/>
        <v>0</v>
      </c>
      <c r="R535" s="7">
        <f>Table13[[#This Row],[Số còn phải thu ĐK]]+Table13[[#This Row],[Giá Trị HD sau CK]]-Table13[[#This Row],[Số tiền đã thu]]</f>
        <v>2464744</v>
      </c>
      <c r="S535" s="6">
        <f>IF(Table13[[#This Row],[Ngày hóa đơn]]&lt;&gt;"",Table13[[#This Row],[Ngày hóa đơn]],IF(Table13[[#This Row],[Ngày hạch toán]]&lt;&gt;"",Table13[[#This Row],[Ngày hạch toán]],""))</f>
        <v>46079</v>
      </c>
      <c r="T535" s="7"/>
      <c r="U535" s="6">
        <f>IF(Table13[[#This Row],[Ngày tính CN]]="","",S535+T535)</f>
        <v>46079</v>
      </c>
      <c r="V535" s="32">
        <f ca="1">IF(Table13[[#This Row],[Hạn thanh toán]]="","",IF((U535-NOW())&lt;0,0,(U535-NOW())))</f>
        <v>0</v>
      </c>
      <c r="W535" s="32"/>
      <c r="X535" s="32">
        <f t="shared" ca="1" si="65"/>
        <v>215.35975370370579</v>
      </c>
      <c r="Y535" s="2" t="str">
        <f t="shared" ca="1" si="66"/>
        <v>Nợ quá hạn hơn 120 ngày có khả năng mất thanh toán</v>
      </c>
      <c r="Z535" s="42">
        <f t="shared" si="67"/>
        <v>46079</v>
      </c>
      <c r="AA535" s="42" t="str">
        <f t="shared" si="68"/>
        <v/>
      </c>
      <c r="AD535" s="2" t="str">
        <f>VLOOKUP($A535,MA_KH!$A:$Q,MA_KH!O$1,0)</f>
        <v>MEGA</v>
      </c>
      <c r="AE535" s="2" t="str">
        <f>VLOOKUP($A535,MA_KH!$A:$Q,MA_KH!P$1,0)</f>
        <v>CÔNG TY TNHH MM MEGA MARKET (VIỆT NAM)</v>
      </c>
      <c r="AG535" s="91" t="str">
        <f>Table13[[#This Row],[Số hóa đơn]]&amp;Table13[[#This Row],[Tổng giá trị]]</f>
        <v>000145632464744</v>
      </c>
    </row>
    <row r="536" spans="1:33" ht="25.5" customHeight="1" x14ac:dyDescent="0.2">
      <c r="A536" s="54" t="s">
        <v>16307</v>
      </c>
      <c r="B536" s="54" t="s">
        <v>202</v>
      </c>
      <c r="C536" s="55">
        <v>46079</v>
      </c>
      <c r="D536" s="54" t="s">
        <v>17441</v>
      </c>
      <c r="E536" s="55">
        <f>IFERROR(VLOOKUP(AG536,Sheet3!B:F,5,0),Table1[[#This Row],[Ngày hạch toán]])</f>
        <v>46079</v>
      </c>
      <c r="F536" s="54" t="s">
        <v>19260</v>
      </c>
      <c r="G536" s="54" t="s">
        <v>17442</v>
      </c>
      <c r="H536" s="56">
        <v>14690985</v>
      </c>
      <c r="I536" s="63">
        <v>0</v>
      </c>
      <c r="J536" s="56">
        <v>1175279</v>
      </c>
      <c r="K536" s="65">
        <v>15866264</v>
      </c>
      <c r="L536" s="64" t="s">
        <v>17236</v>
      </c>
      <c r="M536" s="6" t="str">
        <f>IFERROR(VLOOKUP(Table13[[#This Row],[Số hóa đơn]],'Chi tiết tt Mega gửi'!K:L,2,0),"")</f>
        <v/>
      </c>
      <c r="O536" s="32">
        <f>IF(Table13[[#This Row],[Phân loại]]="Tồn đầu kỳ",Table13[[#This Row],[Tổng giá trị]],0)</f>
        <v>0</v>
      </c>
      <c r="P536" s="7">
        <f>IF(Table13[[#This Row],[Số còn phải thu ĐK]]&lt;&gt;0,0,IF(Table13[[#This Row],[Phân loại]]="Bán hàng",Table13[[#This Row],[Tổng giá trị]],-Table13[[#This Row],[Tổng giá trị]]))</f>
        <v>15866264</v>
      </c>
      <c r="Q536" s="32">
        <f t="shared" si="64"/>
        <v>0</v>
      </c>
      <c r="R536" s="7">
        <f>Table13[[#This Row],[Số còn phải thu ĐK]]+Table13[[#This Row],[Giá Trị HD sau CK]]-Table13[[#This Row],[Số tiền đã thu]]</f>
        <v>15866264</v>
      </c>
      <c r="S536" s="6">
        <f>IF(Table13[[#This Row],[Ngày hóa đơn]]&lt;&gt;"",Table13[[#This Row],[Ngày hóa đơn]],IF(Table13[[#This Row],[Ngày hạch toán]]&lt;&gt;"",Table13[[#This Row],[Ngày hạch toán]],""))</f>
        <v>46079</v>
      </c>
      <c r="T536" s="7"/>
      <c r="U536" s="6">
        <f>IF(Table13[[#This Row],[Ngày tính CN]]="","",S536+T536)</f>
        <v>46079</v>
      </c>
      <c r="V536" s="32">
        <f ca="1">IF(Table13[[#This Row],[Hạn thanh toán]]="","",IF((U536-NOW())&lt;0,0,(U536-NOW())))</f>
        <v>0</v>
      </c>
      <c r="W536" s="32"/>
      <c r="X536" s="32">
        <f t="shared" ca="1" si="65"/>
        <v>215.35975370370579</v>
      </c>
      <c r="Y536" s="2" t="str">
        <f t="shared" ca="1" si="66"/>
        <v>Nợ quá hạn hơn 120 ngày có khả năng mất thanh toán</v>
      </c>
      <c r="Z536" s="42">
        <f t="shared" si="67"/>
        <v>46079</v>
      </c>
      <c r="AA536" s="42" t="str">
        <f t="shared" si="68"/>
        <v/>
      </c>
      <c r="AD536" s="2" t="str">
        <f>VLOOKUP($A536,MA_KH!$A:$Q,MA_KH!O$1,0)</f>
        <v>MEGA</v>
      </c>
      <c r="AE536" s="2" t="str">
        <f>VLOOKUP($A536,MA_KH!$A:$Q,MA_KH!P$1,0)</f>
        <v>CÔNG TY TNHH MM MEGA MARKET (VIỆT NAM)</v>
      </c>
      <c r="AG536" s="91" t="str">
        <f>Table13[[#This Row],[Số hóa đơn]]&amp;Table13[[#This Row],[Tổng giá trị]]</f>
        <v>0001456415866264</v>
      </c>
    </row>
    <row r="537" spans="1:33" ht="25.5" customHeight="1" x14ac:dyDescent="0.2">
      <c r="A537" s="54" t="s">
        <v>16307</v>
      </c>
      <c r="B537" s="54" t="s">
        <v>202</v>
      </c>
      <c r="C537" s="55">
        <v>46079</v>
      </c>
      <c r="D537" s="54" t="s">
        <v>17443</v>
      </c>
      <c r="E537" s="55">
        <f>IFERROR(VLOOKUP(AG537,Sheet3!B:F,5,0),Table1[[#This Row],[Ngày hạch toán]])</f>
        <v>46079</v>
      </c>
      <c r="F537" s="54" t="s">
        <v>19261</v>
      </c>
      <c r="G537" s="54" t="s">
        <v>17444</v>
      </c>
      <c r="H537" s="56">
        <v>10417175</v>
      </c>
      <c r="I537" s="63">
        <v>0</v>
      </c>
      <c r="J537" s="56">
        <v>833374</v>
      </c>
      <c r="K537" s="65">
        <v>11250549</v>
      </c>
      <c r="L537" s="64" t="s">
        <v>17236</v>
      </c>
      <c r="M537" s="6" t="str">
        <f>IFERROR(VLOOKUP(Table13[[#This Row],[Số hóa đơn]],'Chi tiết tt Mega gửi'!K:L,2,0),"")</f>
        <v/>
      </c>
      <c r="O537" s="32">
        <f>IF(Table13[[#This Row],[Phân loại]]="Tồn đầu kỳ",Table13[[#This Row],[Tổng giá trị]],0)</f>
        <v>0</v>
      </c>
      <c r="P537" s="7">
        <f>IF(Table13[[#This Row],[Số còn phải thu ĐK]]&lt;&gt;0,0,IF(Table13[[#This Row],[Phân loại]]="Bán hàng",Table13[[#This Row],[Tổng giá trị]],-Table13[[#This Row],[Tổng giá trị]]))</f>
        <v>11250549</v>
      </c>
      <c r="Q537" s="32">
        <f t="shared" si="64"/>
        <v>0</v>
      </c>
      <c r="R537" s="7">
        <f>Table13[[#This Row],[Số còn phải thu ĐK]]+Table13[[#This Row],[Giá Trị HD sau CK]]-Table13[[#This Row],[Số tiền đã thu]]</f>
        <v>11250549</v>
      </c>
      <c r="S537" s="6">
        <f>IF(Table13[[#This Row],[Ngày hóa đơn]]&lt;&gt;"",Table13[[#This Row],[Ngày hóa đơn]],IF(Table13[[#This Row],[Ngày hạch toán]]&lt;&gt;"",Table13[[#This Row],[Ngày hạch toán]],""))</f>
        <v>46079</v>
      </c>
      <c r="T537" s="7"/>
      <c r="U537" s="6">
        <f>IF(Table13[[#This Row],[Ngày tính CN]]="","",S537+T537)</f>
        <v>46079</v>
      </c>
      <c r="V537" s="32">
        <f ca="1">IF(Table13[[#This Row],[Hạn thanh toán]]="","",IF((U537-NOW())&lt;0,0,(U537-NOW())))</f>
        <v>0</v>
      </c>
      <c r="W537" s="32"/>
      <c r="X537" s="32">
        <f t="shared" ca="1" si="65"/>
        <v>215.35975370370579</v>
      </c>
      <c r="Y537" s="2" t="str">
        <f t="shared" ca="1" si="66"/>
        <v>Nợ quá hạn hơn 120 ngày có khả năng mất thanh toán</v>
      </c>
      <c r="Z537" s="42">
        <f t="shared" si="67"/>
        <v>46079</v>
      </c>
      <c r="AA537" s="42" t="str">
        <f t="shared" si="68"/>
        <v/>
      </c>
      <c r="AD537" s="2" t="str">
        <f>VLOOKUP($A537,MA_KH!$A:$Q,MA_KH!O$1,0)</f>
        <v>MEGA</v>
      </c>
      <c r="AE537" s="2" t="str">
        <f>VLOOKUP($A537,MA_KH!$A:$Q,MA_KH!P$1,0)</f>
        <v>CÔNG TY TNHH MM MEGA MARKET (VIỆT NAM)</v>
      </c>
      <c r="AG537" s="91" t="str">
        <f>Table13[[#This Row],[Số hóa đơn]]&amp;Table13[[#This Row],[Tổng giá trị]]</f>
        <v>0001456511250549</v>
      </c>
    </row>
    <row r="538" spans="1:33" ht="25.5" customHeight="1" x14ac:dyDescent="0.2">
      <c r="A538" s="54" t="s">
        <v>16299</v>
      </c>
      <c r="B538" s="54" t="s">
        <v>190</v>
      </c>
      <c r="C538" s="55">
        <v>46079</v>
      </c>
      <c r="D538" s="54" t="s">
        <v>17445</v>
      </c>
      <c r="E538" s="55">
        <f>IFERROR(VLOOKUP(AG538,Sheet3!B:F,5,0),Table1[[#This Row],[Ngày hạch toán]])</f>
        <v>46079</v>
      </c>
      <c r="F538" s="54" t="s">
        <v>19262</v>
      </c>
      <c r="G538" s="54" t="s">
        <v>17446</v>
      </c>
      <c r="H538" s="56">
        <v>19998010</v>
      </c>
      <c r="I538" s="63">
        <v>0</v>
      </c>
      <c r="J538" s="56">
        <v>1599841</v>
      </c>
      <c r="K538" s="65">
        <v>21597851</v>
      </c>
      <c r="L538" s="64" t="s">
        <v>17236</v>
      </c>
      <c r="M538" s="6" t="str">
        <f>IFERROR(VLOOKUP(Table13[[#This Row],[Số hóa đơn]],'Chi tiết tt Mega gửi'!K:L,2,0),"")</f>
        <v/>
      </c>
      <c r="O538" s="32">
        <f>IF(Table13[[#This Row],[Phân loại]]="Tồn đầu kỳ",Table13[[#This Row],[Tổng giá trị]],0)</f>
        <v>0</v>
      </c>
      <c r="P538" s="7">
        <f>IF(Table13[[#This Row],[Số còn phải thu ĐK]]&lt;&gt;0,0,IF(Table13[[#This Row],[Phân loại]]="Bán hàng",Table13[[#This Row],[Tổng giá trị]],-Table13[[#This Row],[Tổng giá trị]]))</f>
        <v>21597851</v>
      </c>
      <c r="Q538" s="32">
        <f t="shared" si="64"/>
        <v>0</v>
      </c>
      <c r="R538" s="7">
        <f>Table13[[#This Row],[Số còn phải thu ĐK]]+Table13[[#This Row],[Giá Trị HD sau CK]]-Table13[[#This Row],[Số tiền đã thu]]</f>
        <v>21597851</v>
      </c>
      <c r="S538" s="6">
        <f>IF(Table13[[#This Row],[Ngày hóa đơn]]&lt;&gt;"",Table13[[#This Row],[Ngày hóa đơn]],IF(Table13[[#This Row],[Ngày hạch toán]]&lt;&gt;"",Table13[[#This Row],[Ngày hạch toán]],""))</f>
        <v>46079</v>
      </c>
      <c r="T538" s="7"/>
      <c r="U538" s="6">
        <f>IF(Table13[[#This Row],[Ngày tính CN]]="","",S538+T538)</f>
        <v>46079</v>
      </c>
      <c r="V538" s="32">
        <f ca="1">IF(Table13[[#This Row],[Hạn thanh toán]]="","",IF((U538-NOW())&lt;0,0,(U538-NOW())))</f>
        <v>0</v>
      </c>
      <c r="W538" s="32"/>
      <c r="X538" s="32">
        <f t="shared" ca="1" si="65"/>
        <v>215.35975370370579</v>
      </c>
      <c r="Y538" s="2" t="str">
        <f t="shared" ca="1" si="66"/>
        <v>Nợ quá hạn hơn 120 ngày có khả năng mất thanh toán</v>
      </c>
      <c r="Z538" s="42">
        <f t="shared" si="67"/>
        <v>46079</v>
      </c>
      <c r="AA538" s="42" t="str">
        <f t="shared" si="68"/>
        <v/>
      </c>
      <c r="AD538" s="2" t="str">
        <f>VLOOKUP($A538,MA_KH!$A:$Q,MA_KH!O$1,0)</f>
        <v>MEGA</v>
      </c>
      <c r="AE538" s="2" t="str">
        <f>VLOOKUP($A538,MA_KH!$A:$Q,MA_KH!P$1,0)</f>
        <v>CÔNG TY TNHH MM MEGA MARKET (VIỆT NAM)</v>
      </c>
      <c r="AG538" s="91" t="str">
        <f>Table13[[#This Row],[Số hóa đơn]]&amp;Table13[[#This Row],[Tổng giá trị]]</f>
        <v>0001456621597851</v>
      </c>
    </row>
    <row r="539" spans="1:33" ht="25.5" hidden="1" customHeight="1" x14ac:dyDescent="0.2">
      <c r="A539" s="54" t="s">
        <v>16303</v>
      </c>
      <c r="B539" s="54" t="s">
        <v>102</v>
      </c>
      <c r="C539" s="55">
        <v>46079</v>
      </c>
      <c r="D539" s="54" t="s">
        <v>17447</v>
      </c>
      <c r="E539" s="55">
        <v>46079</v>
      </c>
      <c r="F539" s="54" t="s">
        <v>19263</v>
      </c>
      <c r="G539" s="54" t="s">
        <v>16988</v>
      </c>
      <c r="H539" s="56">
        <v>964078</v>
      </c>
      <c r="I539" s="63">
        <v>0</v>
      </c>
      <c r="J539" s="56">
        <v>77126</v>
      </c>
      <c r="K539" s="65">
        <v>1041204</v>
      </c>
      <c r="L539" s="64" t="s">
        <v>17238</v>
      </c>
      <c r="M539" s="6" t="str">
        <f>IFERROR(VLOOKUP(Table13[[#This Row],[Số hóa đơn]],'Chi tiết tt Mega gửi'!K:L,2,0),"")</f>
        <v/>
      </c>
      <c r="O539" s="32">
        <f>IF(Table13[[#This Row],[Phân loại]]="Tồn đầu kỳ",Table13[[#This Row],[Tổng giá trị]],0)</f>
        <v>0</v>
      </c>
      <c r="P539" s="7">
        <f>IF(Table13[[#This Row],[Số còn phải thu ĐK]]&lt;&gt;0,0,IF(Table13[[#This Row],[Phân loại]]="Bán hàng",Table13[[#This Row],[Tổng giá trị]],-Table13[[#This Row],[Tổng giá trị]]))</f>
        <v>-1041204</v>
      </c>
      <c r="Q539" s="32">
        <f t="shared" si="64"/>
        <v>0</v>
      </c>
      <c r="R539" s="7">
        <f>Table13[[#This Row],[Số còn phải thu ĐK]]+Table13[[#This Row],[Giá Trị HD sau CK]]-Table13[[#This Row],[Số tiền đã thu]]</f>
        <v>-1041204</v>
      </c>
      <c r="S539" s="6">
        <f>IF(Table13[[#This Row],[Ngày hóa đơn]]&lt;&gt;"",Table13[[#This Row],[Ngày hóa đơn]],IF(Table13[[#This Row],[Ngày hạch toán]]&lt;&gt;"",Table13[[#This Row],[Ngày hạch toán]],""))</f>
        <v>46079</v>
      </c>
      <c r="T539" s="7"/>
      <c r="U539" s="6">
        <f>IF(Table13[[#This Row],[Ngày tính CN]]="","",S539+T539)</f>
        <v>46079</v>
      </c>
      <c r="V539" s="32">
        <f ca="1">IF(Table13[[#This Row],[Hạn thanh toán]]="","",IF((U539-NOW())&lt;0,0,(U539-NOW())))</f>
        <v>0</v>
      </c>
      <c r="W539" s="32"/>
      <c r="X539" s="32">
        <f t="shared" ca="1" si="65"/>
        <v>215.35975370370579</v>
      </c>
      <c r="Y539" s="2" t="str">
        <f t="shared" ca="1" si="66"/>
        <v>Nợ quá hạn hơn 120 ngày có khả năng mất thanh toán</v>
      </c>
      <c r="Z539" s="42">
        <f t="shared" si="67"/>
        <v>46079</v>
      </c>
      <c r="AA539" s="42" t="str">
        <f t="shared" si="68"/>
        <v/>
      </c>
      <c r="AD539" s="2" t="str">
        <f>VLOOKUP($A539,MA_KH!$A:$Q,MA_KH!O$1,0)</f>
        <v>MEGA</v>
      </c>
      <c r="AE539" s="2" t="str">
        <f>VLOOKUP($A539,MA_KH!$A:$Q,MA_KH!P$1,0)</f>
        <v>CÔNG TY TNHH MM MEGA MARKET (VIỆT NAM)</v>
      </c>
      <c r="AG539" s="91" t="str">
        <f>Table13[[#This Row],[Số hóa đơn]]&amp;Table13[[#This Row],[Tổng giá trị]]</f>
        <v>000000821041204</v>
      </c>
    </row>
    <row r="540" spans="1:33" ht="25.5" hidden="1" customHeight="1" x14ac:dyDescent="0.2">
      <c r="A540" s="54" t="s">
        <v>16303</v>
      </c>
      <c r="B540" s="54" t="s">
        <v>102</v>
      </c>
      <c r="C540" s="55">
        <v>46079</v>
      </c>
      <c r="D540" s="54" t="s">
        <v>17448</v>
      </c>
      <c r="E540" s="55">
        <v>46079</v>
      </c>
      <c r="F540" s="54" t="s">
        <v>19122</v>
      </c>
      <c r="G540" s="54" t="s">
        <v>17408</v>
      </c>
      <c r="H540" s="56">
        <v>290000</v>
      </c>
      <c r="I540" s="63">
        <v>0</v>
      </c>
      <c r="J540" s="56">
        <v>23200</v>
      </c>
      <c r="K540" s="65">
        <v>313200</v>
      </c>
      <c r="L540" s="64" t="s">
        <v>17238</v>
      </c>
      <c r="M540" s="6">
        <v>46091</v>
      </c>
      <c r="O540" s="32">
        <f>IF(Table13[[#This Row],[Phân loại]]="Tồn đầu kỳ",Table13[[#This Row],[Tổng giá trị]],0)</f>
        <v>0</v>
      </c>
      <c r="P540" s="7">
        <f>IF(Table13[[#This Row],[Số còn phải thu ĐK]]&lt;&gt;0,0,IF(Table13[[#This Row],[Phân loại]]="Bán hàng",Table13[[#This Row],[Tổng giá trị]],-Table13[[#This Row],[Tổng giá trị]]))</f>
        <v>-313200</v>
      </c>
      <c r="Q540" s="32">
        <f t="shared" si="64"/>
        <v>-313200</v>
      </c>
      <c r="R540" s="7">
        <f>Table13[[#This Row],[Số còn phải thu ĐK]]+Table13[[#This Row],[Giá Trị HD sau CK]]-Table13[[#This Row],[Số tiền đã thu]]</f>
        <v>0</v>
      </c>
      <c r="S540" s="6">
        <f>IF(Table13[[#This Row],[Ngày hóa đơn]]&lt;&gt;"",Table13[[#This Row],[Ngày hóa đơn]],IF(Table13[[#This Row],[Ngày hạch toán]]&lt;&gt;"",Table13[[#This Row],[Ngày hạch toán]],""))</f>
        <v>46079</v>
      </c>
      <c r="T540" s="7"/>
      <c r="U540" s="6">
        <f>IF(Table13[[#This Row],[Ngày tính CN]]="","",S540+T540)</f>
        <v>46079</v>
      </c>
      <c r="V540" s="32">
        <f ca="1">IF(Table13[[#This Row],[Hạn thanh toán]]="","",IF((U540-NOW())&lt;0,0,(U540-NOW())))</f>
        <v>0</v>
      </c>
      <c r="W540" s="32"/>
      <c r="X540" s="32" t="str">
        <f t="shared" ca="1" si="65"/>
        <v/>
      </c>
      <c r="Y540" s="2" t="str">
        <f t="shared" si="66"/>
        <v>Đã thanh toán</v>
      </c>
      <c r="Z540" s="42">
        <f t="shared" si="67"/>
        <v>46079</v>
      </c>
      <c r="AA540" s="42">
        <f t="shared" si="68"/>
        <v>46091</v>
      </c>
      <c r="AD540" s="2" t="str">
        <f>VLOOKUP($A540,MA_KH!$A:$Q,MA_KH!O$1,0)</f>
        <v>MEGA</v>
      </c>
      <c r="AE540" s="2" t="str">
        <f>VLOOKUP($A540,MA_KH!$A:$Q,MA_KH!P$1,0)</f>
        <v>CÔNG TY TNHH MM MEGA MARKET (VIỆT NAM)</v>
      </c>
      <c r="AG540" s="91" t="str">
        <f>Table13[[#This Row],[Số hóa đơn]]&amp;Table13[[#This Row],[Tổng giá trị]]</f>
        <v>00000029313200</v>
      </c>
    </row>
    <row r="541" spans="1:33" ht="25.5" hidden="1" customHeight="1" x14ac:dyDescent="0.2">
      <c r="A541" s="54" t="s">
        <v>16295</v>
      </c>
      <c r="B541" s="54" t="s">
        <v>198</v>
      </c>
      <c r="C541" s="55">
        <v>46079</v>
      </c>
      <c r="D541" s="54" t="s">
        <v>17449</v>
      </c>
      <c r="E541" s="55">
        <v>46079</v>
      </c>
      <c r="F541" s="54" t="s">
        <v>19264</v>
      </c>
      <c r="G541" s="54" t="s">
        <v>16990</v>
      </c>
      <c r="H541" s="56">
        <v>1547500</v>
      </c>
      <c r="I541" s="63">
        <v>0</v>
      </c>
      <c r="J541" s="56">
        <v>123800</v>
      </c>
      <c r="K541" s="65">
        <v>1671300</v>
      </c>
      <c r="L541" s="64" t="s">
        <v>17238</v>
      </c>
      <c r="M541" s="6" t="str">
        <f>IFERROR(VLOOKUP(Table13[[#This Row],[Số hóa đơn]],'Chi tiết tt Mega gửi'!K:L,2,0),"")</f>
        <v/>
      </c>
      <c r="O541" s="32">
        <f>IF(Table13[[#This Row],[Phân loại]]="Tồn đầu kỳ",Table13[[#This Row],[Tổng giá trị]],0)</f>
        <v>0</v>
      </c>
      <c r="P541" s="7">
        <f>IF(Table13[[#This Row],[Số còn phải thu ĐK]]&lt;&gt;0,0,IF(Table13[[#This Row],[Phân loại]]="Bán hàng",Table13[[#This Row],[Tổng giá trị]],-Table13[[#This Row],[Tổng giá trị]]))</f>
        <v>-1671300</v>
      </c>
      <c r="Q541" s="32">
        <f t="shared" si="64"/>
        <v>0</v>
      </c>
      <c r="R541" s="7">
        <f>Table13[[#This Row],[Số còn phải thu ĐK]]+Table13[[#This Row],[Giá Trị HD sau CK]]-Table13[[#This Row],[Số tiền đã thu]]</f>
        <v>-1671300</v>
      </c>
      <c r="S541" s="6">
        <f>IF(Table13[[#This Row],[Ngày hóa đơn]]&lt;&gt;"",Table13[[#This Row],[Ngày hóa đơn]],IF(Table13[[#This Row],[Ngày hạch toán]]&lt;&gt;"",Table13[[#This Row],[Ngày hạch toán]],""))</f>
        <v>46079</v>
      </c>
      <c r="T541" s="7"/>
      <c r="U541" s="6">
        <f>IF(Table13[[#This Row],[Ngày tính CN]]="","",S541+T541)</f>
        <v>46079</v>
      </c>
      <c r="V541" s="32">
        <f ca="1">IF(Table13[[#This Row],[Hạn thanh toán]]="","",IF((U541-NOW())&lt;0,0,(U541-NOW())))</f>
        <v>0</v>
      </c>
      <c r="W541" s="32"/>
      <c r="X541" s="32">
        <f t="shared" ca="1" si="65"/>
        <v>215.35975370370579</v>
      </c>
      <c r="Y541" s="2" t="str">
        <f t="shared" ca="1" si="66"/>
        <v>Nợ quá hạn hơn 120 ngày có khả năng mất thanh toán</v>
      </c>
      <c r="Z541" s="42">
        <f t="shared" si="67"/>
        <v>46079</v>
      </c>
      <c r="AA541" s="42" t="str">
        <f t="shared" si="68"/>
        <v/>
      </c>
      <c r="AD541" s="2" t="str">
        <f>VLOOKUP($A541,MA_KH!$A:$Q,MA_KH!O$1,0)</f>
        <v>MEGA</v>
      </c>
      <c r="AE541" s="2" t="str">
        <f>VLOOKUP($A541,MA_KH!$A:$Q,MA_KH!P$1,0)</f>
        <v>CÔNG TY TNHH MM MEGA MARKET (VIỆT NAM)</v>
      </c>
      <c r="AG541" s="91" t="str">
        <f>Table13[[#This Row],[Số hóa đơn]]&amp;Table13[[#This Row],[Tổng giá trị]]</f>
        <v>000000661671300</v>
      </c>
    </row>
    <row r="542" spans="1:33" ht="25.5" hidden="1" customHeight="1" x14ac:dyDescent="0.2">
      <c r="A542" s="54" t="s">
        <v>16290</v>
      </c>
      <c r="B542" s="54" t="s">
        <v>192</v>
      </c>
      <c r="C542" s="55">
        <v>46079</v>
      </c>
      <c r="D542" s="54" t="s">
        <v>17450</v>
      </c>
      <c r="E542" s="55">
        <v>46079</v>
      </c>
      <c r="F542" s="54" t="s">
        <v>18734</v>
      </c>
      <c r="G542" s="54" t="s">
        <v>17172</v>
      </c>
      <c r="H542" s="56">
        <v>1024270</v>
      </c>
      <c r="I542" s="63">
        <v>0</v>
      </c>
      <c r="J542" s="56">
        <v>81941</v>
      </c>
      <c r="K542" s="65">
        <v>1106211</v>
      </c>
      <c r="L542" s="64" t="s">
        <v>17238</v>
      </c>
      <c r="M542" s="6" t="str">
        <f>IFERROR(VLOOKUP(Table13[[#This Row],[Số hóa đơn]],'Chi tiết tt Mega gửi'!K:L,2,0),"")</f>
        <v/>
      </c>
      <c r="O542" s="32">
        <f>IF(Table13[[#This Row],[Phân loại]]="Tồn đầu kỳ",Table13[[#This Row],[Tổng giá trị]],0)</f>
        <v>0</v>
      </c>
      <c r="P542" s="7">
        <f>IF(Table13[[#This Row],[Số còn phải thu ĐK]]&lt;&gt;0,0,IF(Table13[[#This Row],[Phân loại]]="Bán hàng",Table13[[#This Row],[Tổng giá trị]],-Table13[[#This Row],[Tổng giá trị]]))</f>
        <v>-1106211</v>
      </c>
      <c r="Q542" s="32">
        <f t="shared" si="64"/>
        <v>0</v>
      </c>
      <c r="R542" s="7">
        <f>Table13[[#This Row],[Số còn phải thu ĐK]]+Table13[[#This Row],[Giá Trị HD sau CK]]-Table13[[#This Row],[Số tiền đã thu]]</f>
        <v>-1106211</v>
      </c>
      <c r="S542" s="6">
        <f>IF(Table13[[#This Row],[Ngày hóa đơn]]&lt;&gt;"",Table13[[#This Row],[Ngày hóa đơn]],IF(Table13[[#This Row],[Ngày hạch toán]]&lt;&gt;"",Table13[[#This Row],[Ngày hạch toán]],""))</f>
        <v>46079</v>
      </c>
      <c r="T542" s="7"/>
      <c r="U542" s="6">
        <f>IF(Table13[[#This Row],[Ngày tính CN]]="","",S542+T542)</f>
        <v>46079</v>
      </c>
      <c r="V542" s="32">
        <f ca="1">IF(Table13[[#This Row],[Hạn thanh toán]]="","",IF((U542-NOW())&lt;0,0,(U542-NOW())))</f>
        <v>0</v>
      </c>
      <c r="W542" s="32"/>
      <c r="X542" s="32">
        <f t="shared" ca="1" si="65"/>
        <v>215.35975370370579</v>
      </c>
      <c r="Y542" s="2" t="str">
        <f t="shared" ca="1" si="66"/>
        <v>Nợ quá hạn hơn 120 ngày có khả năng mất thanh toán</v>
      </c>
      <c r="Z542" s="42">
        <f t="shared" si="67"/>
        <v>46079</v>
      </c>
      <c r="AA542" s="42" t="str">
        <f t="shared" si="68"/>
        <v/>
      </c>
      <c r="AD542" s="2" t="str">
        <f>VLOOKUP($A542,MA_KH!$A:$Q,MA_KH!O$1,0)</f>
        <v>MEGA</v>
      </c>
      <c r="AE542" s="2" t="str">
        <f>VLOOKUP($A542,MA_KH!$A:$Q,MA_KH!P$1,0)</f>
        <v>CÔNG TY TNHH MM MEGA MARKET (VIỆT NAM)</v>
      </c>
      <c r="AG542" s="91" t="str">
        <f>Table13[[#This Row],[Số hóa đơn]]&amp;Table13[[#This Row],[Tổng giá trị]]</f>
        <v>000000481106211</v>
      </c>
    </row>
    <row r="543" spans="1:33" ht="25.5" hidden="1" customHeight="1" x14ac:dyDescent="0.2">
      <c r="A543" s="54" t="s">
        <v>16307</v>
      </c>
      <c r="B543" s="54" t="s">
        <v>202</v>
      </c>
      <c r="C543" s="55">
        <v>46079</v>
      </c>
      <c r="D543" s="54" t="s">
        <v>17451</v>
      </c>
      <c r="E543" s="55">
        <v>46079</v>
      </c>
      <c r="F543" s="54" t="s">
        <v>19265</v>
      </c>
      <c r="G543" s="54" t="s">
        <v>17174</v>
      </c>
      <c r="H543" s="56">
        <v>820509</v>
      </c>
      <c r="I543" s="63">
        <v>0</v>
      </c>
      <c r="J543" s="56">
        <v>65640</v>
      </c>
      <c r="K543" s="65">
        <v>886149</v>
      </c>
      <c r="L543" s="64" t="s">
        <v>17238</v>
      </c>
      <c r="M543" s="6" t="str">
        <f>IFERROR(VLOOKUP(Table13[[#This Row],[Số hóa đơn]],'Chi tiết tt Mega gửi'!K:L,2,0),"")</f>
        <v/>
      </c>
      <c r="O543" s="32">
        <f>IF(Table13[[#This Row],[Phân loại]]="Tồn đầu kỳ",Table13[[#This Row],[Tổng giá trị]],0)</f>
        <v>0</v>
      </c>
      <c r="P543" s="7">
        <f>IF(Table13[[#This Row],[Số còn phải thu ĐK]]&lt;&gt;0,0,IF(Table13[[#This Row],[Phân loại]]="Bán hàng",Table13[[#This Row],[Tổng giá trị]],-Table13[[#This Row],[Tổng giá trị]]))</f>
        <v>-886149</v>
      </c>
      <c r="Q543" s="32">
        <f t="shared" si="64"/>
        <v>0</v>
      </c>
      <c r="R543" s="7">
        <f>Table13[[#This Row],[Số còn phải thu ĐK]]+Table13[[#This Row],[Giá Trị HD sau CK]]-Table13[[#This Row],[Số tiền đã thu]]</f>
        <v>-886149</v>
      </c>
      <c r="S543" s="6">
        <f>IF(Table13[[#This Row],[Ngày hóa đơn]]&lt;&gt;"",Table13[[#This Row],[Ngày hóa đơn]],IF(Table13[[#This Row],[Ngày hạch toán]]&lt;&gt;"",Table13[[#This Row],[Ngày hạch toán]],""))</f>
        <v>46079</v>
      </c>
      <c r="T543" s="7"/>
      <c r="U543" s="6">
        <f>IF(Table13[[#This Row],[Ngày tính CN]]="","",S543+T543)</f>
        <v>46079</v>
      </c>
      <c r="V543" s="32">
        <f ca="1">IF(Table13[[#This Row],[Hạn thanh toán]]="","",IF((U543-NOW())&lt;0,0,(U543-NOW())))</f>
        <v>0</v>
      </c>
      <c r="W543" s="32"/>
      <c r="X543" s="32">
        <f t="shared" ca="1" si="65"/>
        <v>215.35975370370579</v>
      </c>
      <c r="Y543" s="2" t="str">
        <f t="shared" ca="1" si="66"/>
        <v>Nợ quá hạn hơn 120 ngày có khả năng mất thanh toán</v>
      </c>
      <c r="Z543" s="42">
        <f t="shared" si="67"/>
        <v>46079</v>
      </c>
      <c r="AA543" s="42" t="str">
        <f t="shared" si="68"/>
        <v/>
      </c>
      <c r="AD543" s="2" t="str">
        <f>VLOOKUP($A543,MA_KH!$A:$Q,MA_KH!O$1,0)</f>
        <v>MEGA</v>
      </c>
      <c r="AE543" s="2" t="str">
        <f>VLOOKUP($A543,MA_KH!$A:$Q,MA_KH!P$1,0)</f>
        <v>CÔNG TY TNHH MM MEGA MARKET (VIỆT NAM)</v>
      </c>
      <c r="AG543" s="91" t="str">
        <f>Table13[[#This Row],[Số hóa đơn]]&amp;Table13[[#This Row],[Tổng giá trị]]</f>
        <v>00000070886149</v>
      </c>
    </row>
    <row r="544" spans="1:33" ht="25.5" hidden="1" customHeight="1" x14ac:dyDescent="0.2">
      <c r="A544" s="54" t="s">
        <v>16309</v>
      </c>
      <c r="B544" s="54" t="s">
        <v>255</v>
      </c>
      <c r="C544" s="55">
        <v>46079</v>
      </c>
      <c r="D544" s="54" t="s">
        <v>17452</v>
      </c>
      <c r="E544" s="55">
        <v>46079</v>
      </c>
      <c r="F544" s="54" t="s">
        <v>19266</v>
      </c>
      <c r="G544" s="54" t="s">
        <v>16884</v>
      </c>
      <c r="H544" s="56">
        <v>430000</v>
      </c>
      <c r="I544" s="63">
        <v>0</v>
      </c>
      <c r="J544" s="56">
        <v>34400</v>
      </c>
      <c r="K544" s="65">
        <v>464400</v>
      </c>
      <c r="L544" s="64" t="s">
        <v>17238</v>
      </c>
      <c r="M544" s="6" t="str">
        <f>IFERROR(VLOOKUP(Table13[[#This Row],[Số hóa đơn]],'Chi tiết tt Mega gửi'!K:L,2,0),"")</f>
        <v/>
      </c>
      <c r="O544" s="32">
        <f>IF(Table13[[#This Row],[Phân loại]]="Tồn đầu kỳ",Table13[[#This Row],[Tổng giá trị]],0)</f>
        <v>0</v>
      </c>
      <c r="P544" s="7">
        <f>IF(Table13[[#This Row],[Số còn phải thu ĐK]]&lt;&gt;0,0,IF(Table13[[#This Row],[Phân loại]]="Bán hàng",Table13[[#This Row],[Tổng giá trị]],-Table13[[#This Row],[Tổng giá trị]]))</f>
        <v>-464400</v>
      </c>
      <c r="Q544" s="32">
        <f t="shared" si="64"/>
        <v>0</v>
      </c>
      <c r="R544" s="7">
        <f>Table13[[#This Row],[Số còn phải thu ĐK]]+Table13[[#This Row],[Giá Trị HD sau CK]]-Table13[[#This Row],[Số tiền đã thu]]</f>
        <v>-464400</v>
      </c>
      <c r="S544" s="6">
        <f>IF(Table13[[#This Row],[Ngày hóa đơn]]&lt;&gt;"",Table13[[#This Row],[Ngày hóa đơn]],IF(Table13[[#This Row],[Ngày hạch toán]]&lt;&gt;"",Table13[[#This Row],[Ngày hạch toán]],""))</f>
        <v>46079</v>
      </c>
      <c r="T544" s="7"/>
      <c r="U544" s="6">
        <f>IF(Table13[[#This Row],[Ngày tính CN]]="","",S544+T544)</f>
        <v>46079</v>
      </c>
      <c r="V544" s="32">
        <f ca="1">IF(Table13[[#This Row],[Hạn thanh toán]]="","",IF((U544-NOW())&lt;0,0,(U544-NOW())))</f>
        <v>0</v>
      </c>
      <c r="W544" s="32"/>
      <c r="X544" s="32">
        <f t="shared" ca="1" si="65"/>
        <v>215.35975370370579</v>
      </c>
      <c r="Y544" s="2" t="str">
        <f t="shared" ca="1" si="66"/>
        <v>Nợ quá hạn hơn 120 ngày có khả năng mất thanh toán</v>
      </c>
      <c r="Z544" s="42">
        <f t="shared" si="67"/>
        <v>46079</v>
      </c>
      <c r="AA544" s="42" t="str">
        <f t="shared" si="68"/>
        <v/>
      </c>
      <c r="AD544" s="2" t="str">
        <f>VLOOKUP($A544,MA_KH!$A:$Q,MA_KH!O$1,0)</f>
        <v>MEGA</v>
      </c>
      <c r="AE544" s="2" t="str">
        <f>VLOOKUP($A544,MA_KH!$A:$Q,MA_KH!P$1,0)</f>
        <v>CÔNG TY TNHH MM MEGA MARKET (VIỆT NAM)</v>
      </c>
      <c r="AG544" s="91" t="str">
        <f>Table13[[#This Row],[Số hóa đơn]]&amp;Table13[[#This Row],[Tổng giá trị]]</f>
        <v>00000022464400</v>
      </c>
    </row>
    <row r="545" spans="1:33" ht="25.5" hidden="1" customHeight="1" x14ac:dyDescent="0.2">
      <c r="A545" s="54" t="s">
        <v>16309</v>
      </c>
      <c r="B545" s="54" t="s">
        <v>255</v>
      </c>
      <c r="C545" s="55">
        <v>46079</v>
      </c>
      <c r="D545" s="54" t="s">
        <v>17453</v>
      </c>
      <c r="E545" s="55">
        <v>46079</v>
      </c>
      <c r="F545" s="54" t="s">
        <v>19120</v>
      </c>
      <c r="G545" s="54" t="s">
        <v>16884</v>
      </c>
      <c r="H545" s="56">
        <v>293724</v>
      </c>
      <c r="I545" s="63">
        <v>0</v>
      </c>
      <c r="J545" s="56">
        <v>23498</v>
      </c>
      <c r="K545" s="65">
        <v>317222</v>
      </c>
      <c r="L545" s="64" t="s">
        <v>17238</v>
      </c>
      <c r="M545" s="6">
        <v>46091</v>
      </c>
      <c r="O545" s="32">
        <f>IF(Table13[[#This Row],[Phân loại]]="Tồn đầu kỳ",Table13[[#This Row],[Tổng giá trị]],0)</f>
        <v>0</v>
      </c>
      <c r="P545" s="7">
        <f>IF(Table13[[#This Row],[Số còn phải thu ĐK]]&lt;&gt;0,0,IF(Table13[[#This Row],[Phân loại]]="Bán hàng",Table13[[#This Row],[Tổng giá trị]],-Table13[[#This Row],[Tổng giá trị]]))</f>
        <v>-317222</v>
      </c>
      <c r="Q545" s="32">
        <f t="shared" si="64"/>
        <v>-317222</v>
      </c>
      <c r="R545" s="7">
        <f>Table13[[#This Row],[Số còn phải thu ĐK]]+Table13[[#This Row],[Giá Trị HD sau CK]]-Table13[[#This Row],[Số tiền đã thu]]</f>
        <v>0</v>
      </c>
      <c r="S545" s="6">
        <f>IF(Table13[[#This Row],[Ngày hóa đơn]]&lt;&gt;"",Table13[[#This Row],[Ngày hóa đơn]],IF(Table13[[#This Row],[Ngày hạch toán]]&lt;&gt;"",Table13[[#This Row],[Ngày hạch toán]],""))</f>
        <v>46079</v>
      </c>
      <c r="T545" s="7"/>
      <c r="U545" s="6">
        <f>IF(Table13[[#This Row],[Ngày tính CN]]="","",S545+T545)</f>
        <v>46079</v>
      </c>
      <c r="V545" s="32">
        <f ca="1">IF(Table13[[#This Row],[Hạn thanh toán]]="","",IF((U545-NOW())&lt;0,0,(U545-NOW())))</f>
        <v>0</v>
      </c>
      <c r="W545" s="32"/>
      <c r="X545" s="32" t="str">
        <f t="shared" ca="1" si="65"/>
        <v/>
      </c>
      <c r="Y545" s="2" t="str">
        <f t="shared" si="66"/>
        <v>Đã thanh toán</v>
      </c>
      <c r="Z545" s="42">
        <f t="shared" si="67"/>
        <v>46079</v>
      </c>
      <c r="AA545" s="42">
        <f t="shared" si="68"/>
        <v>46091</v>
      </c>
      <c r="AD545" s="2" t="str">
        <f>VLOOKUP($A545,MA_KH!$A:$Q,MA_KH!O$1,0)</f>
        <v>MEGA</v>
      </c>
      <c r="AE545" s="2" t="str">
        <f>VLOOKUP($A545,MA_KH!$A:$Q,MA_KH!P$1,0)</f>
        <v>CÔNG TY TNHH MM MEGA MARKET (VIỆT NAM)</v>
      </c>
      <c r="AG545" s="91" t="str">
        <f>Table13[[#This Row],[Số hóa đơn]]&amp;Table13[[#This Row],[Tổng giá trị]]</f>
        <v>00000024317222</v>
      </c>
    </row>
    <row r="546" spans="1:33" ht="25.5" hidden="1" customHeight="1" x14ac:dyDescent="0.2">
      <c r="A546" s="54" t="s">
        <v>16308</v>
      </c>
      <c r="B546" s="54" t="s">
        <v>194</v>
      </c>
      <c r="C546" s="55">
        <v>46079</v>
      </c>
      <c r="D546" s="54" t="s">
        <v>17454</v>
      </c>
      <c r="E546" s="55">
        <v>46079</v>
      </c>
      <c r="F546" s="54" t="s">
        <v>19267</v>
      </c>
      <c r="G546" s="54" t="s">
        <v>16886</v>
      </c>
      <c r="H546" s="56">
        <v>3085000</v>
      </c>
      <c r="I546" s="63">
        <v>0</v>
      </c>
      <c r="J546" s="56">
        <v>246800</v>
      </c>
      <c r="K546" s="65">
        <v>3331800</v>
      </c>
      <c r="L546" s="64" t="s">
        <v>17238</v>
      </c>
      <c r="M546" s="6" t="str">
        <f>IFERROR(VLOOKUP(Table13[[#This Row],[Số hóa đơn]],'Chi tiết tt Mega gửi'!K:L,2,0),"")</f>
        <v/>
      </c>
      <c r="O546" s="32">
        <f>IF(Table13[[#This Row],[Phân loại]]="Tồn đầu kỳ",Table13[[#This Row],[Tổng giá trị]],0)</f>
        <v>0</v>
      </c>
      <c r="P546" s="7">
        <f>IF(Table13[[#This Row],[Số còn phải thu ĐK]]&lt;&gt;0,0,IF(Table13[[#This Row],[Phân loại]]="Bán hàng",Table13[[#This Row],[Tổng giá trị]],-Table13[[#This Row],[Tổng giá trị]]))</f>
        <v>-3331800</v>
      </c>
      <c r="Q546" s="32">
        <f t="shared" si="64"/>
        <v>0</v>
      </c>
      <c r="R546" s="7">
        <f>Table13[[#This Row],[Số còn phải thu ĐK]]+Table13[[#This Row],[Giá Trị HD sau CK]]-Table13[[#This Row],[Số tiền đã thu]]</f>
        <v>-3331800</v>
      </c>
      <c r="S546" s="6">
        <f>IF(Table13[[#This Row],[Ngày hóa đơn]]&lt;&gt;"",Table13[[#This Row],[Ngày hóa đơn]],IF(Table13[[#This Row],[Ngày hạch toán]]&lt;&gt;"",Table13[[#This Row],[Ngày hạch toán]],""))</f>
        <v>46079</v>
      </c>
      <c r="T546" s="7"/>
      <c r="U546" s="6">
        <f>IF(Table13[[#This Row],[Ngày tính CN]]="","",S546+T546)</f>
        <v>46079</v>
      </c>
      <c r="V546" s="32">
        <f ca="1">IF(Table13[[#This Row],[Hạn thanh toán]]="","",IF((U546-NOW())&lt;0,0,(U546-NOW())))</f>
        <v>0</v>
      </c>
      <c r="W546" s="32"/>
      <c r="X546" s="32">
        <f t="shared" ca="1" si="65"/>
        <v>215.35975370370579</v>
      </c>
      <c r="Y546" s="2" t="str">
        <f t="shared" ca="1" si="66"/>
        <v>Nợ quá hạn hơn 120 ngày có khả năng mất thanh toán</v>
      </c>
      <c r="Z546" s="42">
        <f t="shared" si="67"/>
        <v>46079</v>
      </c>
      <c r="AA546" s="42" t="str">
        <f t="shared" si="68"/>
        <v/>
      </c>
      <c r="AD546" s="2" t="str">
        <f>VLOOKUP($A546,MA_KH!$A:$Q,MA_KH!O$1,0)</f>
        <v>MEGA</v>
      </c>
      <c r="AE546" s="2" t="str">
        <f>VLOOKUP($A546,MA_KH!$A:$Q,MA_KH!P$1,0)</f>
        <v>CÔNG TY TNHH MM MEGA MARKET (VIỆT NAM)</v>
      </c>
      <c r="AG546" s="91" t="str">
        <f>Table13[[#This Row],[Số hóa đơn]]&amp;Table13[[#This Row],[Tổng giá trị]]</f>
        <v>000000383331800</v>
      </c>
    </row>
    <row r="547" spans="1:33" ht="25.5" customHeight="1" x14ac:dyDescent="0.2">
      <c r="A547" s="54" t="s">
        <v>16294</v>
      </c>
      <c r="B547" s="54" t="s">
        <v>259</v>
      </c>
      <c r="C547" s="55">
        <v>46080</v>
      </c>
      <c r="D547" s="54" t="s">
        <v>17455</v>
      </c>
      <c r="E547" s="55">
        <f>IFERROR(VLOOKUP(AG547,Sheet3!B:F,5,0),Table1[[#This Row],[Ngày hạch toán]])</f>
        <v>46080</v>
      </c>
      <c r="F547" s="54" t="s">
        <v>19268</v>
      </c>
      <c r="G547" s="54" t="s">
        <v>17456</v>
      </c>
      <c r="H547" s="56">
        <v>10449280</v>
      </c>
      <c r="I547" s="63">
        <v>0</v>
      </c>
      <c r="J547" s="56">
        <v>835942</v>
      </c>
      <c r="K547" s="65">
        <v>11285222</v>
      </c>
      <c r="L547" s="64" t="s">
        <v>17236</v>
      </c>
      <c r="M547" s="6" t="str">
        <f>IFERROR(VLOOKUP(Table13[[#This Row],[Số hóa đơn]],'Chi tiết tt Mega gửi'!K:L,2,0),"")</f>
        <v/>
      </c>
      <c r="O547" s="32">
        <f>IF(Table13[[#This Row],[Phân loại]]="Tồn đầu kỳ",Table13[[#This Row],[Tổng giá trị]],0)</f>
        <v>0</v>
      </c>
      <c r="P547" s="7">
        <f>IF(Table13[[#This Row],[Số còn phải thu ĐK]]&lt;&gt;0,0,IF(Table13[[#This Row],[Phân loại]]="Bán hàng",Table13[[#This Row],[Tổng giá trị]],-Table13[[#This Row],[Tổng giá trị]]))</f>
        <v>11285222</v>
      </c>
      <c r="Q547" s="32">
        <f t="shared" si="64"/>
        <v>0</v>
      </c>
      <c r="R547" s="7">
        <f>Table13[[#This Row],[Số còn phải thu ĐK]]+Table13[[#This Row],[Giá Trị HD sau CK]]-Table13[[#This Row],[Số tiền đã thu]]</f>
        <v>11285222</v>
      </c>
      <c r="S547" s="6">
        <f>IF(Table13[[#This Row],[Ngày hóa đơn]]&lt;&gt;"",Table13[[#This Row],[Ngày hóa đơn]],IF(Table13[[#This Row],[Ngày hạch toán]]&lt;&gt;"",Table13[[#This Row],[Ngày hạch toán]],""))</f>
        <v>46080</v>
      </c>
      <c r="T547" s="7"/>
      <c r="U547" s="6">
        <f>IF(Table13[[#This Row],[Ngày tính CN]]="","",S547+T547)</f>
        <v>46080</v>
      </c>
      <c r="V547" s="32">
        <f ca="1">IF(Table13[[#This Row],[Hạn thanh toán]]="","",IF((U547-NOW())&lt;0,0,(U547-NOW())))</f>
        <v>0</v>
      </c>
      <c r="W547" s="32"/>
      <c r="X547" s="32">
        <f t="shared" ca="1" si="65"/>
        <v>214.35975370370579</v>
      </c>
      <c r="Y547" s="2" t="str">
        <f t="shared" ca="1" si="66"/>
        <v>Nợ quá hạn hơn 120 ngày có khả năng mất thanh toán</v>
      </c>
      <c r="Z547" s="42">
        <f t="shared" si="67"/>
        <v>46080</v>
      </c>
      <c r="AA547" s="42" t="str">
        <f t="shared" si="68"/>
        <v/>
      </c>
      <c r="AD547" s="2" t="str">
        <f>VLOOKUP($A547,MA_KH!$A:$Q,MA_KH!O$1,0)</f>
        <v>MEGA</v>
      </c>
      <c r="AE547" s="2" t="str">
        <f>VLOOKUP($A547,MA_KH!$A:$Q,MA_KH!P$1,0)</f>
        <v>CÔNG TY TNHH MM MEGA MARKET (VIỆT NAM)</v>
      </c>
      <c r="AG547" s="91" t="str">
        <f>Table13[[#This Row],[Số hóa đơn]]&amp;Table13[[#This Row],[Tổng giá trị]]</f>
        <v>0001456911285222</v>
      </c>
    </row>
    <row r="548" spans="1:33" ht="25.5" customHeight="1" x14ac:dyDescent="0.2">
      <c r="A548" s="54" t="s">
        <v>16299</v>
      </c>
      <c r="B548" s="54" t="s">
        <v>190</v>
      </c>
      <c r="C548" s="55">
        <v>46081</v>
      </c>
      <c r="D548" s="54" t="s">
        <v>17457</v>
      </c>
      <c r="E548" s="55">
        <f>IFERROR(VLOOKUP(AG548,Sheet3!B:F,5,0),Table1[[#This Row],[Ngày hạch toán]])</f>
        <v>46081</v>
      </c>
      <c r="F548" s="54" t="s">
        <v>19269</v>
      </c>
      <c r="G548" s="54" t="s">
        <v>17458</v>
      </c>
      <c r="H548" s="56">
        <v>1003660</v>
      </c>
      <c r="I548" s="63">
        <v>0</v>
      </c>
      <c r="J548" s="56">
        <v>80293</v>
      </c>
      <c r="K548" s="65">
        <v>1083953</v>
      </c>
      <c r="L548" s="64" t="s">
        <v>17236</v>
      </c>
      <c r="M548" s="6" t="str">
        <f>IFERROR(VLOOKUP(Table13[[#This Row],[Số hóa đơn]],'Chi tiết tt Mega gửi'!K:L,2,0),"")</f>
        <v/>
      </c>
      <c r="O548" s="32">
        <f>IF(Table13[[#This Row],[Phân loại]]="Tồn đầu kỳ",Table13[[#This Row],[Tổng giá trị]],0)</f>
        <v>0</v>
      </c>
      <c r="P548" s="7">
        <f>IF(Table13[[#This Row],[Số còn phải thu ĐK]]&lt;&gt;0,0,IF(Table13[[#This Row],[Phân loại]]="Bán hàng",Table13[[#This Row],[Tổng giá trị]],-Table13[[#This Row],[Tổng giá trị]]))</f>
        <v>1083953</v>
      </c>
      <c r="Q548" s="32">
        <f t="shared" si="64"/>
        <v>0</v>
      </c>
      <c r="R548" s="7">
        <f>Table13[[#This Row],[Số còn phải thu ĐK]]+Table13[[#This Row],[Giá Trị HD sau CK]]-Table13[[#This Row],[Số tiền đã thu]]</f>
        <v>1083953</v>
      </c>
      <c r="S548" s="6">
        <f>IF(Table13[[#This Row],[Ngày hóa đơn]]&lt;&gt;"",Table13[[#This Row],[Ngày hóa đơn]],IF(Table13[[#This Row],[Ngày hạch toán]]&lt;&gt;"",Table13[[#This Row],[Ngày hạch toán]],""))</f>
        <v>46081</v>
      </c>
      <c r="T548" s="7"/>
      <c r="U548" s="6">
        <f>IF(Table13[[#This Row],[Ngày tính CN]]="","",S548+T548)</f>
        <v>46081</v>
      </c>
      <c r="V548" s="32">
        <f ca="1">IF(Table13[[#This Row],[Hạn thanh toán]]="","",IF((U548-NOW())&lt;0,0,(U548-NOW())))</f>
        <v>0</v>
      </c>
      <c r="W548" s="32"/>
      <c r="X548" s="32">
        <f t="shared" ca="1" si="65"/>
        <v>213.35975370370579</v>
      </c>
      <c r="Y548" s="2" t="str">
        <f t="shared" ca="1" si="66"/>
        <v>Nợ quá hạn hơn 120 ngày có khả năng mất thanh toán</v>
      </c>
      <c r="Z548" s="42">
        <f t="shared" si="67"/>
        <v>46081</v>
      </c>
      <c r="AA548" s="42" t="str">
        <f t="shared" si="68"/>
        <v/>
      </c>
      <c r="AD548" s="2" t="str">
        <f>VLOOKUP($A548,MA_KH!$A:$Q,MA_KH!O$1,0)</f>
        <v>MEGA</v>
      </c>
      <c r="AE548" s="2" t="str">
        <f>VLOOKUP($A548,MA_KH!$A:$Q,MA_KH!P$1,0)</f>
        <v>CÔNG TY TNHH MM MEGA MARKET (VIỆT NAM)</v>
      </c>
      <c r="AG548" s="91" t="str">
        <f>Table13[[#This Row],[Số hóa đơn]]&amp;Table13[[#This Row],[Tổng giá trị]]</f>
        <v>000145671083953</v>
      </c>
    </row>
    <row r="549" spans="1:33" ht="25.5" customHeight="1" x14ac:dyDescent="0.2">
      <c r="A549" s="54" t="s">
        <v>16292</v>
      </c>
      <c r="B549" s="54" t="s">
        <v>251</v>
      </c>
      <c r="C549" s="55">
        <v>46081</v>
      </c>
      <c r="D549" s="54" t="s">
        <v>17459</v>
      </c>
      <c r="E549" s="55">
        <f>IFERROR(VLOOKUP(AG549,Sheet3!B:F,5,0),Table1[[#This Row],[Ngày hạch toán]])</f>
        <v>46081</v>
      </c>
      <c r="F549" s="54" t="s">
        <v>19270</v>
      </c>
      <c r="G549" s="54" t="s">
        <v>17460</v>
      </c>
      <c r="H549" s="56">
        <v>3147760</v>
      </c>
      <c r="I549" s="63">
        <v>0</v>
      </c>
      <c r="J549" s="56">
        <v>251821</v>
      </c>
      <c r="K549" s="65">
        <v>3399581</v>
      </c>
      <c r="L549" s="64" t="s">
        <v>17236</v>
      </c>
      <c r="M549" s="6" t="str">
        <f>IFERROR(VLOOKUP(Table13[[#This Row],[Số hóa đơn]],'Chi tiết tt Mega gửi'!K:L,2,0),"")</f>
        <v/>
      </c>
      <c r="O549" s="32">
        <f>IF(Table13[[#This Row],[Phân loại]]="Tồn đầu kỳ",Table13[[#This Row],[Tổng giá trị]],0)</f>
        <v>0</v>
      </c>
      <c r="P549" s="7">
        <f>IF(Table13[[#This Row],[Số còn phải thu ĐK]]&lt;&gt;0,0,IF(Table13[[#This Row],[Phân loại]]="Bán hàng",Table13[[#This Row],[Tổng giá trị]],-Table13[[#This Row],[Tổng giá trị]]))</f>
        <v>3399581</v>
      </c>
      <c r="Q549" s="32">
        <f t="shared" si="64"/>
        <v>0</v>
      </c>
      <c r="R549" s="7">
        <f>Table13[[#This Row],[Số còn phải thu ĐK]]+Table13[[#This Row],[Giá Trị HD sau CK]]-Table13[[#This Row],[Số tiền đã thu]]</f>
        <v>3399581</v>
      </c>
      <c r="S549" s="6">
        <f>IF(Table13[[#This Row],[Ngày hóa đơn]]&lt;&gt;"",Table13[[#This Row],[Ngày hóa đơn]],IF(Table13[[#This Row],[Ngày hạch toán]]&lt;&gt;"",Table13[[#This Row],[Ngày hạch toán]],""))</f>
        <v>46081</v>
      </c>
      <c r="T549" s="7"/>
      <c r="U549" s="6">
        <f>IF(Table13[[#This Row],[Ngày tính CN]]="","",S549+T549)</f>
        <v>46081</v>
      </c>
      <c r="V549" s="32">
        <f ca="1">IF(Table13[[#This Row],[Hạn thanh toán]]="","",IF((U549-NOW())&lt;0,0,(U549-NOW())))</f>
        <v>0</v>
      </c>
      <c r="W549" s="32"/>
      <c r="X549" s="32">
        <f t="shared" ca="1" si="65"/>
        <v>213.35975370370579</v>
      </c>
      <c r="Y549" s="2" t="str">
        <f t="shared" ca="1" si="66"/>
        <v>Nợ quá hạn hơn 120 ngày có khả năng mất thanh toán</v>
      </c>
      <c r="Z549" s="42">
        <f t="shared" si="67"/>
        <v>46081</v>
      </c>
      <c r="AA549" s="42" t="str">
        <f t="shared" si="68"/>
        <v/>
      </c>
      <c r="AD549" s="2" t="str">
        <f>VLOOKUP($A549,MA_KH!$A:$Q,MA_KH!O$1,0)</f>
        <v>MEGA</v>
      </c>
      <c r="AE549" s="2" t="str">
        <f>VLOOKUP($A549,MA_KH!$A:$Q,MA_KH!P$1,0)</f>
        <v>CÔNG TY TNHH MM MEGA MARKET (VIỆT NAM)</v>
      </c>
      <c r="AG549" s="91" t="str">
        <f>Table13[[#This Row],[Số hóa đơn]]&amp;Table13[[#This Row],[Tổng giá trị]]</f>
        <v>000145703399581</v>
      </c>
    </row>
    <row r="550" spans="1:33" ht="25.5" customHeight="1" x14ac:dyDescent="0.2">
      <c r="A550" s="54" t="s">
        <v>16292</v>
      </c>
      <c r="B550" s="54" t="s">
        <v>251</v>
      </c>
      <c r="C550" s="55">
        <v>46081</v>
      </c>
      <c r="D550" s="54" t="s">
        <v>17461</v>
      </c>
      <c r="E550" s="55">
        <f>IFERROR(VLOOKUP(AG550,Sheet3!B:F,5,0),Table1[[#This Row],[Ngày hạch toán]])</f>
        <v>46081</v>
      </c>
      <c r="F550" s="54" t="s">
        <v>19271</v>
      </c>
      <c r="G550" s="54" t="s">
        <v>17462</v>
      </c>
      <c r="H550" s="56">
        <v>3849940</v>
      </c>
      <c r="I550" s="63">
        <v>0</v>
      </c>
      <c r="J550" s="56">
        <v>307995</v>
      </c>
      <c r="K550" s="65">
        <v>4157935</v>
      </c>
      <c r="L550" s="64" t="s">
        <v>17236</v>
      </c>
      <c r="M550" s="6" t="str">
        <f>IFERROR(VLOOKUP(Table13[[#This Row],[Số hóa đơn]],'Chi tiết tt Mega gửi'!K:L,2,0),"")</f>
        <v/>
      </c>
      <c r="O550" s="32">
        <f>IF(Table13[[#This Row],[Phân loại]]="Tồn đầu kỳ",Table13[[#This Row],[Tổng giá trị]],0)</f>
        <v>0</v>
      </c>
      <c r="P550" s="7">
        <f>IF(Table13[[#This Row],[Số còn phải thu ĐK]]&lt;&gt;0,0,IF(Table13[[#This Row],[Phân loại]]="Bán hàng",Table13[[#This Row],[Tổng giá trị]],-Table13[[#This Row],[Tổng giá trị]]))</f>
        <v>4157935</v>
      </c>
      <c r="Q550" s="32">
        <f t="shared" si="64"/>
        <v>0</v>
      </c>
      <c r="R550" s="7">
        <f>Table13[[#This Row],[Số còn phải thu ĐK]]+Table13[[#This Row],[Giá Trị HD sau CK]]-Table13[[#This Row],[Số tiền đã thu]]</f>
        <v>4157935</v>
      </c>
      <c r="S550" s="6">
        <f>IF(Table13[[#This Row],[Ngày hóa đơn]]&lt;&gt;"",Table13[[#This Row],[Ngày hóa đơn]],IF(Table13[[#This Row],[Ngày hạch toán]]&lt;&gt;"",Table13[[#This Row],[Ngày hạch toán]],""))</f>
        <v>46081</v>
      </c>
      <c r="T550" s="7"/>
      <c r="U550" s="6">
        <f>IF(Table13[[#This Row],[Ngày tính CN]]="","",S550+T550)</f>
        <v>46081</v>
      </c>
      <c r="V550" s="32">
        <f ca="1">IF(Table13[[#This Row],[Hạn thanh toán]]="","",IF((U550-NOW())&lt;0,0,(U550-NOW())))</f>
        <v>0</v>
      </c>
      <c r="W550" s="32"/>
      <c r="X550" s="32">
        <f t="shared" ca="1" si="65"/>
        <v>213.35975370370579</v>
      </c>
      <c r="Y550" s="2" t="str">
        <f t="shared" ca="1" si="66"/>
        <v>Nợ quá hạn hơn 120 ngày có khả năng mất thanh toán</v>
      </c>
      <c r="Z550" s="42">
        <f t="shared" si="67"/>
        <v>46081</v>
      </c>
      <c r="AA550" s="42" t="str">
        <f t="shared" si="68"/>
        <v/>
      </c>
      <c r="AD550" s="2" t="str">
        <f>VLOOKUP($A550,MA_KH!$A:$Q,MA_KH!O$1,0)</f>
        <v>MEGA</v>
      </c>
      <c r="AE550" s="2" t="str">
        <f>VLOOKUP($A550,MA_KH!$A:$Q,MA_KH!P$1,0)</f>
        <v>CÔNG TY TNHH MM MEGA MARKET (VIỆT NAM)</v>
      </c>
      <c r="AG550" s="91" t="str">
        <f>Table13[[#This Row],[Số hóa đơn]]&amp;Table13[[#This Row],[Tổng giá trị]]</f>
        <v>000145714157935</v>
      </c>
    </row>
    <row r="551" spans="1:33" ht="25.5" customHeight="1" x14ac:dyDescent="0.2">
      <c r="A551" s="54" t="s">
        <v>16299</v>
      </c>
      <c r="B551" s="54" t="s">
        <v>190</v>
      </c>
      <c r="C551" s="55">
        <v>46082</v>
      </c>
      <c r="D551" s="54" t="s">
        <v>17464</v>
      </c>
      <c r="E551" s="55">
        <f>IFERROR(VLOOKUP(AG551,Sheet3!B:F,5,0),Table1[[#This Row],[Ngày hạch toán]])</f>
        <v>46082</v>
      </c>
      <c r="F551" s="54" t="s">
        <v>19272</v>
      </c>
      <c r="G551" s="54" t="s">
        <v>17465</v>
      </c>
      <c r="H551" s="56">
        <v>9168500</v>
      </c>
      <c r="I551" s="63">
        <v>0</v>
      </c>
      <c r="J551" s="56">
        <v>733480</v>
      </c>
      <c r="K551" s="65">
        <v>9901980</v>
      </c>
      <c r="L551" s="64" t="s">
        <v>17236</v>
      </c>
      <c r="M551" s="6" t="str">
        <f>IFERROR(VLOOKUP(Table13[[#This Row],[Số hóa đơn]],'Chi tiết tt Mega gửi'!K:L,2,0),"")</f>
        <v/>
      </c>
      <c r="O551" s="32">
        <f>IF(Table13[[#This Row],[Phân loại]]="Tồn đầu kỳ",Table13[[#This Row],[Tổng giá trị]],0)</f>
        <v>0</v>
      </c>
      <c r="P551" s="7">
        <f>IF(Table13[[#This Row],[Số còn phải thu ĐK]]&lt;&gt;0,0,IF(Table13[[#This Row],[Phân loại]]="Bán hàng",Table13[[#This Row],[Tổng giá trị]],-Table13[[#This Row],[Tổng giá trị]]))</f>
        <v>9901980</v>
      </c>
      <c r="Q551" s="32">
        <f t="shared" si="64"/>
        <v>0</v>
      </c>
      <c r="R551" s="7">
        <f>Table13[[#This Row],[Số còn phải thu ĐK]]+Table13[[#This Row],[Giá Trị HD sau CK]]-Table13[[#This Row],[Số tiền đã thu]]</f>
        <v>9901980</v>
      </c>
      <c r="S551" s="6">
        <f>IF(Table13[[#This Row],[Ngày hóa đơn]]&lt;&gt;"",Table13[[#This Row],[Ngày hóa đơn]],IF(Table13[[#This Row],[Ngày hạch toán]]&lt;&gt;"",Table13[[#This Row],[Ngày hạch toán]],""))</f>
        <v>46082</v>
      </c>
      <c r="T551" s="7"/>
      <c r="U551" s="6">
        <f>IF(Table13[[#This Row],[Ngày tính CN]]="","",S551+T551)</f>
        <v>46082</v>
      </c>
      <c r="V551" s="32">
        <f ca="1">IF(Table13[[#This Row],[Hạn thanh toán]]="","",IF((U551-NOW())&lt;0,0,(U551-NOW())))</f>
        <v>0</v>
      </c>
      <c r="W551" s="32"/>
      <c r="X551" s="32">
        <f t="shared" ca="1" si="65"/>
        <v>212.35975370370579</v>
      </c>
      <c r="Y551" s="2" t="str">
        <f t="shared" ca="1" si="66"/>
        <v>Nợ quá hạn hơn 120 ngày có khả năng mất thanh toán</v>
      </c>
      <c r="Z551" s="42">
        <f t="shared" si="67"/>
        <v>46082</v>
      </c>
      <c r="AA551" s="42" t="str">
        <f t="shared" si="68"/>
        <v/>
      </c>
      <c r="AD551" s="2" t="str">
        <f>VLOOKUP($A551,MA_KH!$A:$Q,MA_KH!O$1,0)</f>
        <v>MEGA</v>
      </c>
      <c r="AE551" s="2" t="str">
        <f>VLOOKUP($A551,MA_KH!$A:$Q,MA_KH!P$1,0)</f>
        <v>CÔNG TY TNHH MM MEGA MARKET (VIỆT NAM)</v>
      </c>
      <c r="AG551" s="91" t="str">
        <f>Table13[[#This Row],[Số hóa đơn]]&amp;Table13[[#This Row],[Tổng giá trị]]</f>
        <v>000147939901980</v>
      </c>
    </row>
    <row r="552" spans="1:33" ht="25.5" customHeight="1" x14ac:dyDescent="0.2">
      <c r="A552" s="54" t="s">
        <v>16299</v>
      </c>
      <c r="B552" s="54" t="s">
        <v>190</v>
      </c>
      <c r="C552" s="55">
        <v>46082</v>
      </c>
      <c r="D552" s="54" t="s">
        <v>17466</v>
      </c>
      <c r="E552" s="55">
        <f>IFERROR(VLOOKUP(AG552,Sheet3!B:F,5,0),Table1[[#This Row],[Ngày hạch toán]])</f>
        <v>46082</v>
      </c>
      <c r="F552" s="54" t="s">
        <v>19273</v>
      </c>
      <c r="G552" s="54" t="s">
        <v>17467</v>
      </c>
      <c r="H552" s="56">
        <v>1003660</v>
      </c>
      <c r="I552" s="63">
        <v>0</v>
      </c>
      <c r="J552" s="56">
        <v>80293</v>
      </c>
      <c r="K552" s="65">
        <v>1083953</v>
      </c>
      <c r="L552" s="64" t="s">
        <v>17236</v>
      </c>
      <c r="M552" s="6" t="str">
        <f>IFERROR(VLOOKUP(Table13[[#This Row],[Số hóa đơn]],'Chi tiết tt Mega gửi'!K:L,2,0),"")</f>
        <v/>
      </c>
      <c r="O552" s="32">
        <f>IF(Table13[[#This Row],[Phân loại]]="Tồn đầu kỳ",Table13[[#This Row],[Tổng giá trị]],0)</f>
        <v>0</v>
      </c>
      <c r="P552" s="7">
        <f>IF(Table13[[#This Row],[Số còn phải thu ĐK]]&lt;&gt;0,0,IF(Table13[[#This Row],[Phân loại]]="Bán hàng",Table13[[#This Row],[Tổng giá trị]],-Table13[[#This Row],[Tổng giá trị]]))</f>
        <v>1083953</v>
      </c>
      <c r="Q552" s="32">
        <f t="shared" si="64"/>
        <v>0</v>
      </c>
      <c r="R552" s="7">
        <f>Table13[[#This Row],[Số còn phải thu ĐK]]+Table13[[#This Row],[Giá Trị HD sau CK]]-Table13[[#This Row],[Số tiền đã thu]]</f>
        <v>1083953</v>
      </c>
      <c r="S552" s="6">
        <f>IF(Table13[[#This Row],[Ngày hóa đơn]]&lt;&gt;"",Table13[[#This Row],[Ngày hóa đơn]],IF(Table13[[#This Row],[Ngày hạch toán]]&lt;&gt;"",Table13[[#This Row],[Ngày hạch toán]],""))</f>
        <v>46082</v>
      </c>
      <c r="T552" s="7"/>
      <c r="U552" s="6">
        <f>IF(Table13[[#This Row],[Ngày tính CN]]="","",S552+T552)</f>
        <v>46082</v>
      </c>
      <c r="V552" s="32">
        <f ca="1">IF(Table13[[#This Row],[Hạn thanh toán]]="","",IF((U552-NOW())&lt;0,0,(U552-NOW())))</f>
        <v>0</v>
      </c>
      <c r="W552" s="32"/>
      <c r="X552" s="32">
        <f t="shared" ca="1" si="65"/>
        <v>212.35975370370579</v>
      </c>
      <c r="Y552" s="2" t="str">
        <f t="shared" ca="1" si="66"/>
        <v>Nợ quá hạn hơn 120 ngày có khả năng mất thanh toán</v>
      </c>
      <c r="Z552" s="42">
        <f t="shared" si="67"/>
        <v>46082</v>
      </c>
      <c r="AA552" s="42" t="str">
        <f t="shared" si="68"/>
        <v/>
      </c>
      <c r="AD552" s="2" t="str">
        <f>VLOOKUP($A552,MA_KH!$A:$Q,MA_KH!O$1,0)</f>
        <v>MEGA</v>
      </c>
      <c r="AE552" s="2" t="str">
        <f>VLOOKUP($A552,MA_KH!$A:$Q,MA_KH!P$1,0)</f>
        <v>CÔNG TY TNHH MM MEGA MARKET (VIỆT NAM)</v>
      </c>
      <c r="AG552" s="91" t="str">
        <f>Table13[[#This Row],[Số hóa đơn]]&amp;Table13[[#This Row],[Tổng giá trị]]</f>
        <v>000147941083953</v>
      </c>
    </row>
    <row r="553" spans="1:33" ht="25.5" customHeight="1" x14ac:dyDescent="0.2">
      <c r="A553" s="54" t="s">
        <v>16299</v>
      </c>
      <c r="B553" s="54" t="s">
        <v>190</v>
      </c>
      <c r="C553" s="55">
        <v>46082</v>
      </c>
      <c r="D553" s="54" t="s">
        <v>17468</v>
      </c>
      <c r="E553" s="55">
        <f>IFERROR(VLOOKUP(AG553,Sheet3!B:F,5,0),Table1[[#This Row],[Ngày hạch toán]])</f>
        <v>46082</v>
      </c>
      <c r="F553" s="54" t="s">
        <v>19274</v>
      </c>
      <c r="G553" s="54" t="s">
        <v>17469</v>
      </c>
      <c r="H553" s="56">
        <v>6495870</v>
      </c>
      <c r="I553" s="63">
        <v>0</v>
      </c>
      <c r="J553" s="56">
        <v>519670</v>
      </c>
      <c r="K553" s="65">
        <v>7015540</v>
      </c>
      <c r="L553" s="64" t="s">
        <v>17236</v>
      </c>
      <c r="M553" s="6" t="str">
        <f>IFERROR(VLOOKUP(Table13[[#This Row],[Số hóa đơn]],'Chi tiết tt Mega gửi'!K:L,2,0),"")</f>
        <v/>
      </c>
      <c r="O553" s="32">
        <f>IF(Table13[[#This Row],[Phân loại]]="Tồn đầu kỳ",Table13[[#This Row],[Tổng giá trị]],0)</f>
        <v>0</v>
      </c>
      <c r="P553" s="7">
        <f>IF(Table13[[#This Row],[Số còn phải thu ĐK]]&lt;&gt;0,0,IF(Table13[[#This Row],[Phân loại]]="Bán hàng",Table13[[#This Row],[Tổng giá trị]],-Table13[[#This Row],[Tổng giá trị]]))</f>
        <v>7015540</v>
      </c>
      <c r="Q553" s="32">
        <f t="shared" si="64"/>
        <v>0</v>
      </c>
      <c r="R553" s="7">
        <f>Table13[[#This Row],[Số còn phải thu ĐK]]+Table13[[#This Row],[Giá Trị HD sau CK]]-Table13[[#This Row],[Số tiền đã thu]]</f>
        <v>7015540</v>
      </c>
      <c r="S553" s="6">
        <f>IF(Table13[[#This Row],[Ngày hóa đơn]]&lt;&gt;"",Table13[[#This Row],[Ngày hóa đơn]],IF(Table13[[#This Row],[Ngày hạch toán]]&lt;&gt;"",Table13[[#This Row],[Ngày hạch toán]],""))</f>
        <v>46082</v>
      </c>
      <c r="T553" s="7"/>
      <c r="U553" s="6">
        <f>IF(Table13[[#This Row],[Ngày tính CN]]="","",S553+T553)</f>
        <v>46082</v>
      </c>
      <c r="V553" s="32">
        <f ca="1">IF(Table13[[#This Row],[Hạn thanh toán]]="","",IF((U553-NOW())&lt;0,0,(U553-NOW())))</f>
        <v>0</v>
      </c>
      <c r="W553" s="32"/>
      <c r="X553" s="32">
        <f t="shared" ca="1" si="65"/>
        <v>212.35975370370579</v>
      </c>
      <c r="Y553" s="2" t="str">
        <f t="shared" ca="1" si="66"/>
        <v>Nợ quá hạn hơn 120 ngày có khả năng mất thanh toán</v>
      </c>
      <c r="Z553" s="42">
        <f t="shared" si="67"/>
        <v>46082</v>
      </c>
      <c r="AA553" s="42" t="str">
        <f t="shared" si="68"/>
        <v/>
      </c>
      <c r="AD553" s="2" t="str">
        <f>VLOOKUP($A553,MA_KH!$A:$Q,MA_KH!O$1,0)</f>
        <v>MEGA</v>
      </c>
      <c r="AE553" s="2" t="str">
        <f>VLOOKUP($A553,MA_KH!$A:$Q,MA_KH!P$1,0)</f>
        <v>CÔNG TY TNHH MM MEGA MARKET (VIỆT NAM)</v>
      </c>
      <c r="AG553" s="91" t="str">
        <f>Table13[[#This Row],[Số hóa đơn]]&amp;Table13[[#This Row],[Tổng giá trị]]</f>
        <v>000147957015540</v>
      </c>
    </row>
    <row r="554" spans="1:33" ht="25.5" customHeight="1" x14ac:dyDescent="0.2">
      <c r="A554" s="54" t="s">
        <v>16299</v>
      </c>
      <c r="B554" s="54" t="s">
        <v>190</v>
      </c>
      <c r="C554" s="55">
        <v>46082</v>
      </c>
      <c r="D554" s="54" t="s">
        <v>17470</v>
      </c>
      <c r="E554" s="55">
        <f>IFERROR(VLOOKUP(AG554,Sheet3!B:F,5,0),Table1[[#This Row],[Ngày hạch toán]])</f>
        <v>46082</v>
      </c>
      <c r="F554" s="54" t="s">
        <v>19275</v>
      </c>
      <c r="G554" s="54" t="s">
        <v>17471</v>
      </c>
      <c r="H554" s="56">
        <v>10596870</v>
      </c>
      <c r="I554" s="63">
        <v>0</v>
      </c>
      <c r="J554" s="56">
        <v>847750</v>
      </c>
      <c r="K554" s="65">
        <v>11444620</v>
      </c>
      <c r="L554" s="64" t="s">
        <v>17236</v>
      </c>
      <c r="M554" s="6" t="str">
        <f>IFERROR(VLOOKUP(Table13[[#This Row],[Số hóa đơn]],'Chi tiết tt Mega gửi'!K:L,2,0),"")</f>
        <v/>
      </c>
      <c r="O554" s="32">
        <f>IF(Table13[[#This Row],[Phân loại]]="Tồn đầu kỳ",Table13[[#This Row],[Tổng giá trị]],0)</f>
        <v>0</v>
      </c>
      <c r="P554" s="7">
        <f>IF(Table13[[#This Row],[Số còn phải thu ĐK]]&lt;&gt;0,0,IF(Table13[[#This Row],[Phân loại]]="Bán hàng",Table13[[#This Row],[Tổng giá trị]],-Table13[[#This Row],[Tổng giá trị]]))</f>
        <v>11444620</v>
      </c>
      <c r="Q554" s="32">
        <f t="shared" si="64"/>
        <v>0</v>
      </c>
      <c r="R554" s="7">
        <f>Table13[[#This Row],[Số còn phải thu ĐK]]+Table13[[#This Row],[Giá Trị HD sau CK]]-Table13[[#This Row],[Số tiền đã thu]]</f>
        <v>11444620</v>
      </c>
      <c r="S554" s="6">
        <f>IF(Table13[[#This Row],[Ngày hóa đơn]]&lt;&gt;"",Table13[[#This Row],[Ngày hóa đơn]],IF(Table13[[#This Row],[Ngày hạch toán]]&lt;&gt;"",Table13[[#This Row],[Ngày hạch toán]],""))</f>
        <v>46082</v>
      </c>
      <c r="T554" s="7"/>
      <c r="U554" s="6">
        <f>IF(Table13[[#This Row],[Ngày tính CN]]="","",S554+T554)</f>
        <v>46082</v>
      </c>
      <c r="V554" s="32">
        <f ca="1">IF(Table13[[#This Row],[Hạn thanh toán]]="","",IF((U554-NOW())&lt;0,0,(U554-NOW())))</f>
        <v>0</v>
      </c>
      <c r="W554" s="32"/>
      <c r="X554" s="32">
        <f t="shared" ca="1" si="65"/>
        <v>212.35975370370579</v>
      </c>
      <c r="Y554" s="2" t="str">
        <f t="shared" ca="1" si="66"/>
        <v>Nợ quá hạn hơn 120 ngày có khả năng mất thanh toán</v>
      </c>
      <c r="Z554" s="42">
        <f t="shared" si="67"/>
        <v>46082</v>
      </c>
      <c r="AA554" s="42" t="str">
        <f t="shared" si="68"/>
        <v/>
      </c>
      <c r="AD554" s="2" t="str">
        <f>VLOOKUP($A554,MA_KH!$A:$Q,MA_KH!O$1,0)</f>
        <v>MEGA</v>
      </c>
      <c r="AE554" s="2" t="str">
        <f>VLOOKUP($A554,MA_KH!$A:$Q,MA_KH!P$1,0)</f>
        <v>CÔNG TY TNHH MM MEGA MARKET (VIỆT NAM)</v>
      </c>
      <c r="AG554" s="91" t="str">
        <f>Table13[[#This Row],[Số hóa đơn]]&amp;Table13[[#This Row],[Tổng giá trị]]</f>
        <v>0001720111444620</v>
      </c>
    </row>
    <row r="555" spans="1:33" ht="25.5" customHeight="1" x14ac:dyDescent="0.2">
      <c r="A555" s="54" t="s">
        <v>16303</v>
      </c>
      <c r="B555" s="54" t="s">
        <v>102</v>
      </c>
      <c r="C555" s="55">
        <v>46082</v>
      </c>
      <c r="D555" s="54" t="s">
        <v>17472</v>
      </c>
      <c r="E555" s="55">
        <f>IFERROR(VLOOKUP(AG555,Sheet3!B:F,5,0),Table1[[#This Row],[Ngày hạch toán]])</f>
        <v>46082</v>
      </c>
      <c r="F555" s="54" t="s">
        <v>19276</v>
      </c>
      <c r="G555" s="54" t="s">
        <v>17473</v>
      </c>
      <c r="H555" s="56">
        <v>9372810</v>
      </c>
      <c r="I555" s="63">
        <v>0</v>
      </c>
      <c r="J555" s="56">
        <v>749825</v>
      </c>
      <c r="K555" s="65">
        <v>10122635</v>
      </c>
      <c r="L555" s="64" t="s">
        <v>17236</v>
      </c>
      <c r="M555" s="6" t="str">
        <f>IFERROR(VLOOKUP(Table13[[#This Row],[Số hóa đơn]],'Chi tiết tt Mega gửi'!K:L,2,0),"")</f>
        <v/>
      </c>
      <c r="O555" s="32">
        <f>IF(Table13[[#This Row],[Phân loại]]="Tồn đầu kỳ",Table13[[#This Row],[Tổng giá trị]],0)</f>
        <v>0</v>
      </c>
      <c r="P555" s="7">
        <f>IF(Table13[[#This Row],[Số còn phải thu ĐK]]&lt;&gt;0,0,IF(Table13[[#This Row],[Phân loại]]="Bán hàng",Table13[[#This Row],[Tổng giá trị]],-Table13[[#This Row],[Tổng giá trị]]))</f>
        <v>10122635</v>
      </c>
      <c r="Q555" s="32">
        <f t="shared" si="64"/>
        <v>0</v>
      </c>
      <c r="R555" s="7">
        <f>Table13[[#This Row],[Số còn phải thu ĐK]]+Table13[[#This Row],[Giá Trị HD sau CK]]-Table13[[#This Row],[Số tiền đã thu]]</f>
        <v>10122635</v>
      </c>
      <c r="S555" s="6">
        <f>IF(Table13[[#This Row],[Ngày hóa đơn]]&lt;&gt;"",Table13[[#This Row],[Ngày hóa đơn]],IF(Table13[[#This Row],[Ngày hạch toán]]&lt;&gt;"",Table13[[#This Row],[Ngày hạch toán]],""))</f>
        <v>46082</v>
      </c>
      <c r="T555" s="7"/>
      <c r="U555" s="6">
        <f>IF(Table13[[#This Row],[Ngày tính CN]]="","",S555+T555)</f>
        <v>46082</v>
      </c>
      <c r="V555" s="32">
        <f ca="1">IF(Table13[[#This Row],[Hạn thanh toán]]="","",IF((U555-NOW())&lt;0,0,(U555-NOW())))</f>
        <v>0</v>
      </c>
      <c r="W555" s="32"/>
      <c r="X555" s="32">
        <f t="shared" ca="1" si="65"/>
        <v>212.35975370370579</v>
      </c>
      <c r="Y555" s="2" t="str">
        <f t="shared" ca="1" si="66"/>
        <v>Nợ quá hạn hơn 120 ngày có khả năng mất thanh toán</v>
      </c>
      <c r="Z555" s="42">
        <f t="shared" si="67"/>
        <v>46082</v>
      </c>
      <c r="AA555" s="42" t="str">
        <f t="shared" si="68"/>
        <v/>
      </c>
      <c r="AD555" s="2" t="str">
        <f>VLOOKUP($A555,MA_KH!$A:$Q,MA_KH!O$1,0)</f>
        <v>MEGA</v>
      </c>
      <c r="AE555" s="2" t="str">
        <f>VLOOKUP($A555,MA_KH!$A:$Q,MA_KH!P$1,0)</f>
        <v>CÔNG TY TNHH MM MEGA MARKET (VIỆT NAM)</v>
      </c>
      <c r="AG555" s="91" t="str">
        <f>Table13[[#This Row],[Số hóa đơn]]&amp;Table13[[#This Row],[Tổng giá trị]]</f>
        <v>0001477610122635</v>
      </c>
    </row>
    <row r="556" spans="1:33" ht="25.5" customHeight="1" x14ac:dyDescent="0.2">
      <c r="A556" s="54" t="s">
        <v>16303</v>
      </c>
      <c r="B556" s="54" t="s">
        <v>102</v>
      </c>
      <c r="C556" s="55">
        <v>46082</v>
      </c>
      <c r="D556" s="54" t="s">
        <v>17474</v>
      </c>
      <c r="E556" s="55">
        <f>IFERROR(VLOOKUP(AG556,Sheet3!B:F,5,0),Table1[[#This Row],[Ngày hạch toán]])</f>
        <v>46082</v>
      </c>
      <c r="F556" s="54" t="s">
        <v>19277</v>
      </c>
      <c r="G556" s="54" t="s">
        <v>17475</v>
      </c>
      <c r="H556" s="56">
        <v>2484570</v>
      </c>
      <c r="I556" s="63">
        <v>0</v>
      </c>
      <c r="J556" s="56">
        <v>198766</v>
      </c>
      <c r="K556" s="65">
        <v>2683336</v>
      </c>
      <c r="L556" s="64" t="s">
        <v>17236</v>
      </c>
      <c r="M556" s="6" t="str">
        <f>IFERROR(VLOOKUP(Table13[[#This Row],[Số hóa đơn]],'Chi tiết tt Mega gửi'!K:L,2,0),"")</f>
        <v/>
      </c>
      <c r="O556" s="32">
        <f>IF(Table13[[#This Row],[Phân loại]]="Tồn đầu kỳ",Table13[[#This Row],[Tổng giá trị]],0)</f>
        <v>0</v>
      </c>
      <c r="P556" s="7">
        <f>IF(Table13[[#This Row],[Số còn phải thu ĐK]]&lt;&gt;0,0,IF(Table13[[#This Row],[Phân loại]]="Bán hàng",Table13[[#This Row],[Tổng giá trị]],-Table13[[#This Row],[Tổng giá trị]]))</f>
        <v>2683336</v>
      </c>
      <c r="Q556" s="32">
        <f t="shared" si="64"/>
        <v>0</v>
      </c>
      <c r="R556" s="7">
        <f>Table13[[#This Row],[Số còn phải thu ĐK]]+Table13[[#This Row],[Giá Trị HD sau CK]]-Table13[[#This Row],[Số tiền đã thu]]</f>
        <v>2683336</v>
      </c>
      <c r="S556" s="6">
        <f>IF(Table13[[#This Row],[Ngày hóa đơn]]&lt;&gt;"",Table13[[#This Row],[Ngày hóa đơn]],IF(Table13[[#This Row],[Ngày hạch toán]]&lt;&gt;"",Table13[[#This Row],[Ngày hạch toán]],""))</f>
        <v>46082</v>
      </c>
      <c r="T556" s="7"/>
      <c r="U556" s="6">
        <f>IF(Table13[[#This Row],[Ngày tính CN]]="","",S556+T556)</f>
        <v>46082</v>
      </c>
      <c r="V556" s="32">
        <f ca="1">IF(Table13[[#This Row],[Hạn thanh toán]]="","",IF((U556-NOW())&lt;0,0,(U556-NOW())))</f>
        <v>0</v>
      </c>
      <c r="W556" s="32"/>
      <c r="X556" s="32">
        <f t="shared" ca="1" si="65"/>
        <v>212.35975370370579</v>
      </c>
      <c r="Y556" s="2" t="str">
        <f t="shared" ca="1" si="66"/>
        <v>Nợ quá hạn hơn 120 ngày có khả năng mất thanh toán</v>
      </c>
      <c r="Z556" s="42">
        <f t="shared" si="67"/>
        <v>46082</v>
      </c>
      <c r="AA556" s="42" t="str">
        <f t="shared" si="68"/>
        <v/>
      </c>
      <c r="AD556" s="2" t="str">
        <f>VLOOKUP($A556,MA_KH!$A:$Q,MA_KH!O$1,0)</f>
        <v>MEGA</v>
      </c>
      <c r="AE556" s="2" t="str">
        <f>VLOOKUP($A556,MA_KH!$A:$Q,MA_KH!P$1,0)</f>
        <v>CÔNG TY TNHH MM MEGA MARKET (VIỆT NAM)</v>
      </c>
      <c r="AG556" s="91" t="str">
        <f>Table13[[#This Row],[Số hóa đơn]]&amp;Table13[[#This Row],[Tổng giá trị]]</f>
        <v>000173342683336</v>
      </c>
    </row>
    <row r="557" spans="1:33" ht="25.5" customHeight="1" x14ac:dyDescent="0.2">
      <c r="A557" s="54" t="s">
        <v>16303</v>
      </c>
      <c r="B557" s="54" t="s">
        <v>102</v>
      </c>
      <c r="C557" s="55">
        <v>46082</v>
      </c>
      <c r="D557" s="54" t="s">
        <v>17476</v>
      </c>
      <c r="E557" s="55">
        <f>IFERROR(VLOOKUP(AG557,Sheet3!B:F,5,0),Table1[[#This Row],[Ngày hạch toán]])</f>
        <v>46082</v>
      </c>
      <c r="F557" s="54" t="s">
        <v>19278</v>
      </c>
      <c r="G557" s="54" t="s">
        <v>17477</v>
      </c>
      <c r="H557" s="56">
        <v>5247500</v>
      </c>
      <c r="I557" s="63">
        <v>0</v>
      </c>
      <c r="J557" s="56">
        <v>419800</v>
      </c>
      <c r="K557" s="65">
        <v>5667300</v>
      </c>
      <c r="L557" s="64" t="s">
        <v>17236</v>
      </c>
      <c r="M557" s="6" t="str">
        <f>IFERROR(VLOOKUP(Table13[[#This Row],[Số hóa đơn]],'Chi tiết tt Mega gửi'!K:L,2,0),"")</f>
        <v/>
      </c>
      <c r="O557" s="32">
        <f>IF(Table13[[#This Row],[Phân loại]]="Tồn đầu kỳ",Table13[[#This Row],[Tổng giá trị]],0)</f>
        <v>0</v>
      </c>
      <c r="P557" s="7">
        <f>IF(Table13[[#This Row],[Số còn phải thu ĐK]]&lt;&gt;0,0,IF(Table13[[#This Row],[Phân loại]]="Bán hàng",Table13[[#This Row],[Tổng giá trị]],-Table13[[#This Row],[Tổng giá trị]]))</f>
        <v>5667300</v>
      </c>
      <c r="Q557" s="32">
        <f t="shared" si="64"/>
        <v>0</v>
      </c>
      <c r="R557" s="7">
        <f>Table13[[#This Row],[Số còn phải thu ĐK]]+Table13[[#This Row],[Giá Trị HD sau CK]]-Table13[[#This Row],[Số tiền đã thu]]</f>
        <v>5667300</v>
      </c>
      <c r="S557" s="6">
        <f>IF(Table13[[#This Row],[Ngày hóa đơn]]&lt;&gt;"",Table13[[#This Row],[Ngày hóa đơn]],IF(Table13[[#This Row],[Ngày hạch toán]]&lt;&gt;"",Table13[[#This Row],[Ngày hạch toán]],""))</f>
        <v>46082</v>
      </c>
      <c r="T557" s="7"/>
      <c r="U557" s="6">
        <f>IF(Table13[[#This Row],[Ngày tính CN]]="","",S557+T557)</f>
        <v>46082</v>
      </c>
      <c r="V557" s="32">
        <f ca="1">IF(Table13[[#This Row],[Hạn thanh toán]]="","",IF((U557-NOW())&lt;0,0,(U557-NOW())))</f>
        <v>0</v>
      </c>
      <c r="W557" s="32"/>
      <c r="X557" s="32">
        <f t="shared" ca="1" si="65"/>
        <v>212.35975370370579</v>
      </c>
      <c r="Y557" s="2" t="str">
        <f t="shared" ca="1" si="66"/>
        <v>Nợ quá hạn hơn 120 ngày có khả năng mất thanh toán</v>
      </c>
      <c r="Z557" s="42">
        <f t="shared" si="67"/>
        <v>46082</v>
      </c>
      <c r="AA557" s="42" t="str">
        <f t="shared" si="68"/>
        <v/>
      </c>
      <c r="AD557" s="2" t="str">
        <f>VLOOKUP($A557,MA_KH!$A:$Q,MA_KH!O$1,0)</f>
        <v>MEGA</v>
      </c>
      <c r="AE557" s="2" t="str">
        <f>VLOOKUP($A557,MA_KH!$A:$Q,MA_KH!P$1,0)</f>
        <v>CÔNG TY TNHH MM MEGA MARKET (VIỆT NAM)</v>
      </c>
      <c r="AG557" s="91" t="str">
        <f>Table13[[#This Row],[Số hóa đơn]]&amp;Table13[[#This Row],[Tổng giá trị]]</f>
        <v>000175785667300</v>
      </c>
    </row>
    <row r="558" spans="1:33" ht="25.5" customHeight="1" x14ac:dyDescent="0.2">
      <c r="A558" s="54" t="s">
        <v>16303</v>
      </c>
      <c r="B558" s="54" t="s">
        <v>102</v>
      </c>
      <c r="C558" s="55">
        <v>46082</v>
      </c>
      <c r="D558" s="54" t="s">
        <v>17478</v>
      </c>
      <c r="E558" s="55">
        <f>IFERROR(VLOOKUP(AG558,Sheet3!B:F,5,0),Table1[[#This Row],[Ngày hạch toán]])</f>
        <v>46082</v>
      </c>
      <c r="F558" s="54" t="s">
        <v>19279</v>
      </c>
      <c r="G558" s="54" t="s">
        <v>17479</v>
      </c>
      <c r="H558" s="56">
        <v>2332220</v>
      </c>
      <c r="I558" s="63">
        <v>0</v>
      </c>
      <c r="J558" s="56">
        <v>186578</v>
      </c>
      <c r="K558" s="65">
        <v>2518798</v>
      </c>
      <c r="L558" s="64" t="s">
        <v>17236</v>
      </c>
      <c r="M558" s="6" t="str">
        <f>IFERROR(VLOOKUP(Table13[[#This Row],[Số hóa đơn]],'Chi tiết tt Mega gửi'!K:L,2,0),"")</f>
        <v/>
      </c>
      <c r="O558" s="32">
        <f>IF(Table13[[#This Row],[Phân loại]]="Tồn đầu kỳ",Table13[[#This Row],[Tổng giá trị]],0)</f>
        <v>0</v>
      </c>
      <c r="P558" s="7">
        <f>IF(Table13[[#This Row],[Số còn phải thu ĐK]]&lt;&gt;0,0,IF(Table13[[#This Row],[Phân loại]]="Bán hàng",Table13[[#This Row],[Tổng giá trị]],-Table13[[#This Row],[Tổng giá trị]]))</f>
        <v>2518798</v>
      </c>
      <c r="Q558" s="32">
        <f t="shared" si="64"/>
        <v>0</v>
      </c>
      <c r="R558" s="7">
        <f>Table13[[#This Row],[Số còn phải thu ĐK]]+Table13[[#This Row],[Giá Trị HD sau CK]]-Table13[[#This Row],[Số tiền đã thu]]</f>
        <v>2518798</v>
      </c>
      <c r="S558" s="6">
        <f>IF(Table13[[#This Row],[Ngày hóa đơn]]&lt;&gt;"",Table13[[#This Row],[Ngày hóa đơn]],IF(Table13[[#This Row],[Ngày hạch toán]]&lt;&gt;"",Table13[[#This Row],[Ngày hạch toán]],""))</f>
        <v>46082</v>
      </c>
      <c r="T558" s="7"/>
      <c r="U558" s="6">
        <f>IF(Table13[[#This Row],[Ngày tính CN]]="","",S558+T558)</f>
        <v>46082</v>
      </c>
      <c r="V558" s="32">
        <f ca="1">IF(Table13[[#This Row],[Hạn thanh toán]]="","",IF((U558-NOW())&lt;0,0,(U558-NOW())))</f>
        <v>0</v>
      </c>
      <c r="W558" s="32"/>
      <c r="X558" s="32">
        <f t="shared" ca="1" si="65"/>
        <v>212.35975370370579</v>
      </c>
      <c r="Y558" s="2" t="str">
        <f t="shared" ca="1" si="66"/>
        <v>Nợ quá hạn hơn 120 ngày có khả năng mất thanh toán</v>
      </c>
      <c r="Z558" s="42">
        <f t="shared" si="67"/>
        <v>46082</v>
      </c>
      <c r="AA558" s="42" t="str">
        <f t="shared" si="68"/>
        <v/>
      </c>
      <c r="AD558" s="2" t="str">
        <f>VLOOKUP($A558,MA_KH!$A:$Q,MA_KH!O$1,0)</f>
        <v>MEGA</v>
      </c>
      <c r="AE558" s="2" t="str">
        <f>VLOOKUP($A558,MA_KH!$A:$Q,MA_KH!P$1,0)</f>
        <v>CÔNG TY TNHH MM MEGA MARKET (VIỆT NAM)</v>
      </c>
      <c r="AG558" s="91" t="str">
        <f>Table13[[#This Row],[Số hóa đơn]]&amp;Table13[[#This Row],[Tổng giá trị]]</f>
        <v>000173352518798</v>
      </c>
    </row>
    <row r="559" spans="1:33" ht="25.5" customHeight="1" x14ac:dyDescent="0.2">
      <c r="A559" s="54" t="s">
        <v>16303</v>
      </c>
      <c r="B559" s="54" t="s">
        <v>102</v>
      </c>
      <c r="C559" s="55">
        <v>46082</v>
      </c>
      <c r="D559" s="54" t="s">
        <v>17480</v>
      </c>
      <c r="E559" s="55">
        <f>IFERROR(VLOOKUP(AG559,Sheet3!B:F,5,0),Table1[[#This Row],[Ngày hạch toán]])</f>
        <v>46082</v>
      </c>
      <c r="F559" s="54" t="s">
        <v>19280</v>
      </c>
      <c r="G559" s="54" t="s">
        <v>17481</v>
      </c>
      <c r="H559" s="56">
        <v>4661300</v>
      </c>
      <c r="I559" s="63">
        <v>0</v>
      </c>
      <c r="J559" s="56">
        <v>372904</v>
      </c>
      <c r="K559" s="65">
        <v>5034204</v>
      </c>
      <c r="L559" s="64" t="s">
        <v>17236</v>
      </c>
      <c r="M559" s="6" t="str">
        <f>IFERROR(VLOOKUP(Table13[[#This Row],[Số hóa đơn]],'Chi tiết tt Mega gửi'!K:L,2,0),"")</f>
        <v/>
      </c>
      <c r="O559" s="32">
        <f>IF(Table13[[#This Row],[Phân loại]]="Tồn đầu kỳ",Table13[[#This Row],[Tổng giá trị]],0)</f>
        <v>0</v>
      </c>
      <c r="P559" s="7">
        <f>IF(Table13[[#This Row],[Số còn phải thu ĐK]]&lt;&gt;0,0,IF(Table13[[#This Row],[Phân loại]]="Bán hàng",Table13[[#This Row],[Tổng giá trị]],-Table13[[#This Row],[Tổng giá trị]]))</f>
        <v>5034204</v>
      </c>
      <c r="Q559" s="32">
        <f t="shared" si="64"/>
        <v>0</v>
      </c>
      <c r="R559" s="7">
        <f>Table13[[#This Row],[Số còn phải thu ĐK]]+Table13[[#This Row],[Giá Trị HD sau CK]]-Table13[[#This Row],[Số tiền đã thu]]</f>
        <v>5034204</v>
      </c>
      <c r="S559" s="6">
        <f>IF(Table13[[#This Row],[Ngày hóa đơn]]&lt;&gt;"",Table13[[#This Row],[Ngày hóa đơn]],IF(Table13[[#This Row],[Ngày hạch toán]]&lt;&gt;"",Table13[[#This Row],[Ngày hạch toán]],""))</f>
        <v>46082</v>
      </c>
      <c r="T559" s="7"/>
      <c r="U559" s="6">
        <f>IF(Table13[[#This Row],[Ngày tính CN]]="","",S559+T559)</f>
        <v>46082</v>
      </c>
      <c r="V559" s="32">
        <f ca="1">IF(Table13[[#This Row],[Hạn thanh toán]]="","",IF((U559-NOW())&lt;0,0,(U559-NOW())))</f>
        <v>0</v>
      </c>
      <c r="W559" s="32"/>
      <c r="X559" s="32">
        <f t="shared" ca="1" si="65"/>
        <v>212.35975370370579</v>
      </c>
      <c r="Y559" s="2" t="str">
        <f t="shared" ca="1" si="66"/>
        <v>Nợ quá hạn hơn 120 ngày có khả năng mất thanh toán</v>
      </c>
      <c r="Z559" s="42">
        <f t="shared" si="67"/>
        <v>46082</v>
      </c>
      <c r="AA559" s="42" t="str">
        <f t="shared" si="68"/>
        <v/>
      </c>
      <c r="AD559" s="2" t="str">
        <f>VLOOKUP($A559,MA_KH!$A:$Q,MA_KH!O$1,0)</f>
        <v>MEGA</v>
      </c>
      <c r="AE559" s="2" t="str">
        <f>VLOOKUP($A559,MA_KH!$A:$Q,MA_KH!P$1,0)</f>
        <v>CÔNG TY TNHH MM MEGA MARKET (VIỆT NAM)</v>
      </c>
      <c r="AG559" s="91" t="str">
        <f>Table13[[#This Row],[Số hóa đơn]]&amp;Table13[[#This Row],[Tổng giá trị]]</f>
        <v>000174215034204</v>
      </c>
    </row>
    <row r="560" spans="1:33" ht="25.5" customHeight="1" x14ac:dyDescent="0.2">
      <c r="A560" s="54" t="s">
        <v>16303</v>
      </c>
      <c r="B560" s="54" t="s">
        <v>102</v>
      </c>
      <c r="C560" s="55">
        <v>46082</v>
      </c>
      <c r="D560" s="54" t="s">
        <v>17482</v>
      </c>
      <c r="E560" s="55">
        <f>IFERROR(VLOOKUP(AG560,Sheet3!B:F,5,0),Table1[[#This Row],[Ngày hạch toán]])</f>
        <v>46082</v>
      </c>
      <c r="F560" s="54" t="s">
        <v>19281</v>
      </c>
      <c r="G560" s="54" t="s">
        <v>17483</v>
      </c>
      <c r="H560" s="56">
        <v>4113630</v>
      </c>
      <c r="I560" s="63">
        <v>0</v>
      </c>
      <c r="J560" s="56">
        <v>329090</v>
      </c>
      <c r="K560" s="65">
        <v>4442720</v>
      </c>
      <c r="L560" s="64" t="s">
        <v>17236</v>
      </c>
      <c r="M560" s="6" t="str">
        <f>IFERROR(VLOOKUP(Table13[[#This Row],[Số hóa đơn]],'Chi tiết tt Mega gửi'!K:L,2,0),"")</f>
        <v/>
      </c>
      <c r="O560" s="32">
        <f>IF(Table13[[#This Row],[Phân loại]]="Tồn đầu kỳ",Table13[[#This Row],[Tổng giá trị]],0)</f>
        <v>0</v>
      </c>
      <c r="P560" s="7">
        <f>IF(Table13[[#This Row],[Số còn phải thu ĐK]]&lt;&gt;0,0,IF(Table13[[#This Row],[Phân loại]]="Bán hàng",Table13[[#This Row],[Tổng giá trị]],-Table13[[#This Row],[Tổng giá trị]]))</f>
        <v>4442720</v>
      </c>
      <c r="Q560" s="32">
        <f t="shared" si="64"/>
        <v>0</v>
      </c>
      <c r="R560" s="7">
        <f>Table13[[#This Row],[Số còn phải thu ĐK]]+Table13[[#This Row],[Giá Trị HD sau CK]]-Table13[[#This Row],[Số tiền đã thu]]</f>
        <v>4442720</v>
      </c>
      <c r="S560" s="6">
        <f>IF(Table13[[#This Row],[Ngày hóa đơn]]&lt;&gt;"",Table13[[#This Row],[Ngày hóa đơn]],IF(Table13[[#This Row],[Ngày hạch toán]]&lt;&gt;"",Table13[[#This Row],[Ngày hạch toán]],""))</f>
        <v>46082</v>
      </c>
      <c r="T560" s="7"/>
      <c r="U560" s="6">
        <f>IF(Table13[[#This Row],[Ngày tính CN]]="","",S560+T560)</f>
        <v>46082</v>
      </c>
      <c r="V560" s="32">
        <f ca="1">IF(Table13[[#This Row],[Hạn thanh toán]]="","",IF((U560-NOW())&lt;0,0,(U560-NOW())))</f>
        <v>0</v>
      </c>
      <c r="W560" s="32"/>
      <c r="X560" s="32">
        <f t="shared" ca="1" si="65"/>
        <v>212.35975370370579</v>
      </c>
      <c r="Y560" s="2" t="str">
        <f t="shared" ca="1" si="66"/>
        <v>Nợ quá hạn hơn 120 ngày có khả năng mất thanh toán</v>
      </c>
      <c r="Z560" s="42">
        <f t="shared" si="67"/>
        <v>46082</v>
      </c>
      <c r="AA560" s="42" t="str">
        <f t="shared" si="68"/>
        <v/>
      </c>
      <c r="AD560" s="2" t="str">
        <f>VLOOKUP($A560,MA_KH!$A:$Q,MA_KH!O$1,0)</f>
        <v>MEGA</v>
      </c>
      <c r="AE560" s="2" t="str">
        <f>VLOOKUP($A560,MA_KH!$A:$Q,MA_KH!P$1,0)</f>
        <v>CÔNG TY TNHH MM MEGA MARKET (VIỆT NAM)</v>
      </c>
      <c r="AG560" s="91" t="str">
        <f>Table13[[#This Row],[Số hóa đơn]]&amp;Table13[[#This Row],[Tổng giá trị]]</f>
        <v>000174854442720</v>
      </c>
    </row>
    <row r="561" spans="1:33" ht="25.5" customHeight="1" x14ac:dyDescent="0.2">
      <c r="A561" s="54" t="s">
        <v>16303</v>
      </c>
      <c r="B561" s="54" t="s">
        <v>102</v>
      </c>
      <c r="C561" s="55">
        <v>46082</v>
      </c>
      <c r="D561" s="54" t="s">
        <v>17484</v>
      </c>
      <c r="E561" s="55">
        <f>IFERROR(VLOOKUP(AG561,Sheet3!B:F,5,0),Table1[[#This Row],[Ngày hạch toán]])</f>
        <v>46082</v>
      </c>
      <c r="F561" s="54" t="s">
        <v>19282</v>
      </c>
      <c r="G561" s="54" t="s">
        <v>17485</v>
      </c>
      <c r="H561" s="56">
        <v>5830550</v>
      </c>
      <c r="I561" s="63">
        <v>0</v>
      </c>
      <c r="J561" s="56">
        <v>466444</v>
      </c>
      <c r="K561" s="65">
        <v>6296994</v>
      </c>
      <c r="L561" s="64" t="s">
        <v>17236</v>
      </c>
      <c r="M561" s="6" t="str">
        <f>IFERROR(VLOOKUP(Table13[[#This Row],[Số hóa đơn]],'Chi tiết tt Mega gửi'!K:L,2,0),"")</f>
        <v/>
      </c>
      <c r="O561" s="32">
        <f>IF(Table13[[#This Row],[Phân loại]]="Tồn đầu kỳ",Table13[[#This Row],[Tổng giá trị]],0)</f>
        <v>0</v>
      </c>
      <c r="P561" s="7">
        <f>IF(Table13[[#This Row],[Số còn phải thu ĐK]]&lt;&gt;0,0,IF(Table13[[#This Row],[Phân loại]]="Bán hàng",Table13[[#This Row],[Tổng giá trị]],-Table13[[#This Row],[Tổng giá trị]]))</f>
        <v>6296994</v>
      </c>
      <c r="Q561" s="32">
        <f t="shared" si="64"/>
        <v>0</v>
      </c>
      <c r="R561" s="7">
        <f>Table13[[#This Row],[Số còn phải thu ĐK]]+Table13[[#This Row],[Giá Trị HD sau CK]]-Table13[[#This Row],[Số tiền đã thu]]</f>
        <v>6296994</v>
      </c>
      <c r="S561" s="6">
        <f>IF(Table13[[#This Row],[Ngày hóa đơn]]&lt;&gt;"",Table13[[#This Row],[Ngày hóa đơn]],IF(Table13[[#This Row],[Ngày hạch toán]]&lt;&gt;"",Table13[[#This Row],[Ngày hạch toán]],""))</f>
        <v>46082</v>
      </c>
      <c r="T561" s="7"/>
      <c r="U561" s="6">
        <f>IF(Table13[[#This Row],[Ngày tính CN]]="","",S561+T561)</f>
        <v>46082</v>
      </c>
      <c r="V561" s="32">
        <f ca="1">IF(Table13[[#This Row],[Hạn thanh toán]]="","",IF((U561-NOW())&lt;0,0,(U561-NOW())))</f>
        <v>0</v>
      </c>
      <c r="W561" s="32"/>
      <c r="X561" s="32">
        <f t="shared" ca="1" si="65"/>
        <v>212.35975370370579</v>
      </c>
      <c r="Y561" s="2" t="str">
        <f t="shared" ca="1" si="66"/>
        <v>Nợ quá hạn hơn 120 ngày có khả năng mất thanh toán</v>
      </c>
      <c r="Z561" s="42">
        <f t="shared" si="67"/>
        <v>46082</v>
      </c>
      <c r="AA561" s="42" t="str">
        <f t="shared" si="68"/>
        <v/>
      </c>
      <c r="AD561" s="2" t="str">
        <f>VLOOKUP($A561,MA_KH!$A:$Q,MA_KH!O$1,0)</f>
        <v>MEGA</v>
      </c>
      <c r="AE561" s="2" t="str">
        <f>VLOOKUP($A561,MA_KH!$A:$Q,MA_KH!P$1,0)</f>
        <v>CÔNG TY TNHH MM MEGA MARKET (VIỆT NAM)</v>
      </c>
      <c r="AG561" s="91" t="str">
        <f>Table13[[#This Row],[Số hóa đơn]]&amp;Table13[[#This Row],[Tổng giá trị]]</f>
        <v>000173786296994</v>
      </c>
    </row>
    <row r="562" spans="1:33" ht="25.5" customHeight="1" x14ac:dyDescent="0.2">
      <c r="A562" s="54" t="s">
        <v>16303</v>
      </c>
      <c r="B562" s="54" t="s">
        <v>102</v>
      </c>
      <c r="C562" s="55">
        <v>46082</v>
      </c>
      <c r="D562" s="54" t="s">
        <v>17486</v>
      </c>
      <c r="E562" s="55">
        <f>IFERROR(VLOOKUP(AG562,Sheet3!B:F,5,0),Table1[[#This Row],[Ngày hạch toán]])</f>
        <v>46082</v>
      </c>
      <c r="F562" s="54" t="s">
        <v>19283</v>
      </c>
      <c r="G562" s="54" t="s">
        <v>17487</v>
      </c>
      <c r="H562" s="56">
        <v>8004904</v>
      </c>
      <c r="I562" s="63">
        <v>0</v>
      </c>
      <c r="J562" s="56">
        <v>640392</v>
      </c>
      <c r="K562" s="65">
        <v>8645296</v>
      </c>
      <c r="L562" s="64" t="s">
        <v>17236</v>
      </c>
      <c r="M562" s="6" t="str">
        <f>IFERROR(VLOOKUP(Table13[[#This Row],[Số hóa đơn]],'Chi tiết tt Mega gửi'!K:L,2,0),"")</f>
        <v/>
      </c>
      <c r="O562" s="32">
        <f>IF(Table13[[#This Row],[Phân loại]]="Tồn đầu kỳ",Table13[[#This Row],[Tổng giá trị]],0)</f>
        <v>0</v>
      </c>
      <c r="P562" s="7">
        <f>IF(Table13[[#This Row],[Số còn phải thu ĐK]]&lt;&gt;0,0,IF(Table13[[#This Row],[Phân loại]]="Bán hàng",Table13[[#This Row],[Tổng giá trị]],-Table13[[#This Row],[Tổng giá trị]]))</f>
        <v>8645296</v>
      </c>
      <c r="Q562" s="32">
        <f t="shared" si="64"/>
        <v>0</v>
      </c>
      <c r="R562" s="7">
        <f>Table13[[#This Row],[Số còn phải thu ĐK]]+Table13[[#This Row],[Giá Trị HD sau CK]]-Table13[[#This Row],[Số tiền đã thu]]</f>
        <v>8645296</v>
      </c>
      <c r="S562" s="6">
        <f>IF(Table13[[#This Row],[Ngày hóa đơn]]&lt;&gt;"",Table13[[#This Row],[Ngày hóa đơn]],IF(Table13[[#This Row],[Ngày hạch toán]]&lt;&gt;"",Table13[[#This Row],[Ngày hạch toán]],""))</f>
        <v>46082</v>
      </c>
      <c r="T562" s="7"/>
      <c r="U562" s="6">
        <f>IF(Table13[[#This Row],[Ngày tính CN]]="","",S562+T562)</f>
        <v>46082</v>
      </c>
      <c r="V562" s="32">
        <f ca="1">IF(Table13[[#This Row],[Hạn thanh toán]]="","",IF((U562-NOW())&lt;0,0,(U562-NOW())))</f>
        <v>0</v>
      </c>
      <c r="W562" s="32"/>
      <c r="X562" s="32">
        <f t="shared" ca="1" si="65"/>
        <v>212.35975370370579</v>
      </c>
      <c r="Y562" s="2" t="str">
        <f t="shared" ca="1" si="66"/>
        <v>Nợ quá hạn hơn 120 ngày có khả năng mất thanh toán</v>
      </c>
      <c r="Z562" s="42">
        <f t="shared" si="67"/>
        <v>46082</v>
      </c>
      <c r="AA562" s="42" t="str">
        <f t="shared" si="68"/>
        <v/>
      </c>
      <c r="AD562" s="2" t="str">
        <f>VLOOKUP($A562,MA_KH!$A:$Q,MA_KH!O$1,0)</f>
        <v>MEGA</v>
      </c>
      <c r="AE562" s="2" t="str">
        <f>VLOOKUP($A562,MA_KH!$A:$Q,MA_KH!P$1,0)</f>
        <v>CÔNG TY TNHH MM MEGA MARKET (VIỆT NAM)</v>
      </c>
      <c r="AG562" s="91" t="str">
        <f>Table13[[#This Row],[Số hóa đơn]]&amp;Table13[[#This Row],[Tổng giá trị]]</f>
        <v>000175568645296</v>
      </c>
    </row>
    <row r="563" spans="1:33" ht="25.5" customHeight="1" x14ac:dyDescent="0.2">
      <c r="A563" s="54" t="s">
        <v>16291</v>
      </c>
      <c r="B563" s="54" t="s">
        <v>200</v>
      </c>
      <c r="C563" s="55">
        <v>46083</v>
      </c>
      <c r="D563" s="54" t="s">
        <v>17488</v>
      </c>
      <c r="E563" s="55">
        <f>IFERROR(VLOOKUP(AG563,Sheet3!B:F,5,0),Table1[[#This Row],[Ngày hạch toán]])</f>
        <v>46083</v>
      </c>
      <c r="F563" s="54" t="s">
        <v>19284</v>
      </c>
      <c r="G563" s="54" t="s">
        <v>17489</v>
      </c>
      <c r="H563" s="56">
        <v>3881341</v>
      </c>
      <c r="I563" s="63">
        <v>0</v>
      </c>
      <c r="J563" s="56">
        <v>310507</v>
      </c>
      <c r="K563" s="65">
        <v>4191848</v>
      </c>
      <c r="L563" s="64" t="s">
        <v>17236</v>
      </c>
      <c r="M563" s="6" t="str">
        <f>IFERROR(VLOOKUP(Table13[[#This Row],[Số hóa đơn]],'Chi tiết tt Mega gửi'!K:L,2,0),"")</f>
        <v/>
      </c>
      <c r="O563" s="32">
        <f>IF(Table13[[#This Row],[Phân loại]]="Tồn đầu kỳ",Table13[[#This Row],[Tổng giá trị]],0)</f>
        <v>0</v>
      </c>
      <c r="P563" s="7">
        <f>IF(Table13[[#This Row],[Số còn phải thu ĐK]]&lt;&gt;0,0,IF(Table13[[#This Row],[Phân loại]]="Bán hàng",Table13[[#This Row],[Tổng giá trị]],-Table13[[#This Row],[Tổng giá trị]]))</f>
        <v>4191848</v>
      </c>
      <c r="Q563" s="32">
        <f t="shared" si="64"/>
        <v>0</v>
      </c>
      <c r="R563" s="7">
        <f>Table13[[#This Row],[Số còn phải thu ĐK]]+Table13[[#This Row],[Giá Trị HD sau CK]]-Table13[[#This Row],[Số tiền đã thu]]</f>
        <v>4191848</v>
      </c>
      <c r="S563" s="6">
        <f>IF(Table13[[#This Row],[Ngày hóa đơn]]&lt;&gt;"",Table13[[#This Row],[Ngày hóa đơn]],IF(Table13[[#This Row],[Ngày hạch toán]]&lt;&gt;"",Table13[[#This Row],[Ngày hạch toán]],""))</f>
        <v>46083</v>
      </c>
      <c r="T563" s="7"/>
      <c r="U563" s="6">
        <f>IF(Table13[[#This Row],[Ngày tính CN]]="","",S563+T563)</f>
        <v>46083</v>
      </c>
      <c r="V563" s="32">
        <f ca="1">IF(Table13[[#This Row],[Hạn thanh toán]]="","",IF((U563-NOW())&lt;0,0,(U563-NOW())))</f>
        <v>0</v>
      </c>
      <c r="W563" s="32"/>
      <c r="X563" s="32">
        <f t="shared" ca="1" si="65"/>
        <v>211.35975370370579</v>
      </c>
      <c r="Y563" s="2" t="str">
        <f t="shared" ca="1" si="66"/>
        <v>Nợ quá hạn hơn 120 ngày có khả năng mất thanh toán</v>
      </c>
      <c r="Z563" s="42">
        <f t="shared" si="67"/>
        <v>46083</v>
      </c>
      <c r="AA563" s="42" t="str">
        <f t="shared" si="68"/>
        <v/>
      </c>
      <c r="AD563" s="2" t="str">
        <f>VLOOKUP($A563,MA_KH!$A:$Q,MA_KH!O$1,0)</f>
        <v>MEGA</v>
      </c>
      <c r="AE563" s="2" t="str">
        <f>VLOOKUP($A563,MA_KH!$A:$Q,MA_KH!P$1,0)</f>
        <v>CÔNG TY TNHH MM MEGA MARKET (VIỆT NAM)</v>
      </c>
      <c r="AG563" s="91" t="str">
        <f>Table13[[#This Row],[Số hóa đơn]]&amp;Table13[[#This Row],[Tổng giá trị]]</f>
        <v>000162394191848</v>
      </c>
    </row>
    <row r="564" spans="1:33" ht="25.5" customHeight="1" x14ac:dyDescent="0.2">
      <c r="A564" s="54" t="s">
        <v>16288</v>
      </c>
      <c r="B564" s="54" t="s">
        <v>294</v>
      </c>
      <c r="C564" s="55">
        <v>46083</v>
      </c>
      <c r="D564" s="54" t="s">
        <v>17490</v>
      </c>
      <c r="E564" s="55">
        <f>IFERROR(VLOOKUP(AG564,Sheet3!B:F,5,0),Table1[[#This Row],[Ngày hạch toán]])</f>
        <v>46083</v>
      </c>
      <c r="F564" s="54" t="s">
        <v>19285</v>
      </c>
      <c r="G564" s="54" t="s">
        <v>17491</v>
      </c>
      <c r="H564" s="56">
        <v>1468620</v>
      </c>
      <c r="I564" s="63">
        <v>0</v>
      </c>
      <c r="J564" s="56">
        <v>117490</v>
      </c>
      <c r="K564" s="65">
        <v>1586110</v>
      </c>
      <c r="L564" s="64" t="s">
        <v>17236</v>
      </c>
      <c r="M564" s="6" t="str">
        <f>IFERROR(VLOOKUP(Table13[[#This Row],[Số hóa đơn]],'Chi tiết tt Mega gửi'!K:L,2,0),"")</f>
        <v/>
      </c>
      <c r="O564" s="32">
        <f>IF(Table13[[#This Row],[Phân loại]]="Tồn đầu kỳ",Table13[[#This Row],[Tổng giá trị]],0)</f>
        <v>0</v>
      </c>
      <c r="P564" s="7">
        <f>IF(Table13[[#This Row],[Số còn phải thu ĐK]]&lt;&gt;0,0,IF(Table13[[#This Row],[Phân loại]]="Bán hàng",Table13[[#This Row],[Tổng giá trị]],-Table13[[#This Row],[Tổng giá trị]]))</f>
        <v>1586110</v>
      </c>
      <c r="Q564" s="32">
        <f t="shared" si="64"/>
        <v>0</v>
      </c>
      <c r="R564" s="7">
        <f>Table13[[#This Row],[Số còn phải thu ĐK]]+Table13[[#This Row],[Giá Trị HD sau CK]]-Table13[[#This Row],[Số tiền đã thu]]</f>
        <v>1586110</v>
      </c>
      <c r="S564" s="6">
        <f>IF(Table13[[#This Row],[Ngày hóa đơn]]&lt;&gt;"",Table13[[#This Row],[Ngày hóa đơn]],IF(Table13[[#This Row],[Ngày hạch toán]]&lt;&gt;"",Table13[[#This Row],[Ngày hạch toán]],""))</f>
        <v>46083</v>
      </c>
      <c r="T564" s="7"/>
      <c r="U564" s="6">
        <f>IF(Table13[[#This Row],[Ngày tính CN]]="","",S564+T564)</f>
        <v>46083</v>
      </c>
      <c r="V564" s="32">
        <f ca="1">IF(Table13[[#This Row],[Hạn thanh toán]]="","",IF((U564-NOW())&lt;0,0,(U564-NOW())))</f>
        <v>0</v>
      </c>
      <c r="W564" s="32"/>
      <c r="X564" s="32">
        <f t="shared" ca="1" si="65"/>
        <v>211.35975370370579</v>
      </c>
      <c r="Y564" s="2" t="str">
        <f t="shared" ca="1" si="66"/>
        <v>Nợ quá hạn hơn 120 ngày có khả năng mất thanh toán</v>
      </c>
      <c r="Z564" s="42">
        <f t="shared" si="67"/>
        <v>46083</v>
      </c>
      <c r="AA564" s="42" t="str">
        <f t="shared" si="68"/>
        <v/>
      </c>
      <c r="AD564" s="2" t="str">
        <f>VLOOKUP($A564,MA_KH!$A:$Q,MA_KH!O$1,0)</f>
        <v>MEGA</v>
      </c>
      <c r="AE564" s="2" t="str">
        <f>VLOOKUP($A564,MA_KH!$A:$Q,MA_KH!P$1,0)</f>
        <v>CÔNG TY TNHH MM MEGA MARKET (VIỆT NAM)</v>
      </c>
      <c r="AG564" s="91" t="str">
        <f>Table13[[#This Row],[Số hóa đơn]]&amp;Table13[[#This Row],[Tổng giá trị]]</f>
        <v>000162401586110</v>
      </c>
    </row>
    <row r="565" spans="1:33" ht="25.5" customHeight="1" x14ac:dyDescent="0.2">
      <c r="A565" s="54" t="s">
        <v>16290</v>
      </c>
      <c r="B565" s="54" t="s">
        <v>192</v>
      </c>
      <c r="C565" s="55">
        <v>46083</v>
      </c>
      <c r="D565" s="54" t="s">
        <v>17492</v>
      </c>
      <c r="E565" s="55">
        <f>IFERROR(VLOOKUP(AG565,Sheet3!B:F,5,0),Table1[[#This Row],[Ngày hạch toán]])</f>
        <v>46083</v>
      </c>
      <c r="F565" s="54" t="s">
        <v>19286</v>
      </c>
      <c r="G565" s="54" t="s">
        <v>17493</v>
      </c>
      <c r="H565" s="56">
        <v>3611800</v>
      </c>
      <c r="I565" s="63">
        <v>0</v>
      </c>
      <c r="J565" s="56">
        <v>288944</v>
      </c>
      <c r="K565" s="65">
        <v>3900744</v>
      </c>
      <c r="L565" s="64" t="s">
        <v>17236</v>
      </c>
      <c r="M565" s="6" t="str">
        <f>IFERROR(VLOOKUP(Table13[[#This Row],[Số hóa đơn]],'Chi tiết tt Mega gửi'!K:L,2,0),"")</f>
        <v/>
      </c>
      <c r="O565" s="32">
        <f>IF(Table13[[#This Row],[Phân loại]]="Tồn đầu kỳ",Table13[[#This Row],[Tổng giá trị]],0)</f>
        <v>0</v>
      </c>
      <c r="P565" s="7">
        <f>IF(Table13[[#This Row],[Số còn phải thu ĐK]]&lt;&gt;0,0,IF(Table13[[#This Row],[Phân loại]]="Bán hàng",Table13[[#This Row],[Tổng giá trị]],-Table13[[#This Row],[Tổng giá trị]]))</f>
        <v>3900744</v>
      </c>
      <c r="Q565" s="32">
        <f t="shared" si="64"/>
        <v>0</v>
      </c>
      <c r="R565" s="7">
        <f>Table13[[#This Row],[Số còn phải thu ĐK]]+Table13[[#This Row],[Giá Trị HD sau CK]]-Table13[[#This Row],[Số tiền đã thu]]</f>
        <v>3900744</v>
      </c>
      <c r="S565" s="6">
        <f>IF(Table13[[#This Row],[Ngày hóa đơn]]&lt;&gt;"",Table13[[#This Row],[Ngày hóa đơn]],IF(Table13[[#This Row],[Ngày hạch toán]]&lt;&gt;"",Table13[[#This Row],[Ngày hạch toán]],""))</f>
        <v>46083</v>
      </c>
      <c r="T565" s="7"/>
      <c r="U565" s="6">
        <f>IF(Table13[[#This Row],[Ngày tính CN]]="","",S565+T565)</f>
        <v>46083</v>
      </c>
      <c r="V565" s="32">
        <f ca="1">IF(Table13[[#This Row],[Hạn thanh toán]]="","",IF((U565-NOW())&lt;0,0,(U565-NOW())))</f>
        <v>0</v>
      </c>
      <c r="W565" s="32"/>
      <c r="X565" s="32">
        <f t="shared" ca="1" si="65"/>
        <v>211.35975370370579</v>
      </c>
      <c r="Y565" s="2" t="str">
        <f t="shared" ca="1" si="66"/>
        <v>Nợ quá hạn hơn 120 ngày có khả năng mất thanh toán</v>
      </c>
      <c r="Z565" s="42">
        <f t="shared" si="67"/>
        <v>46083</v>
      </c>
      <c r="AA565" s="42" t="str">
        <f t="shared" si="68"/>
        <v/>
      </c>
      <c r="AD565" s="2" t="str">
        <f>VLOOKUP($A565,MA_KH!$A:$Q,MA_KH!O$1,0)</f>
        <v>MEGA</v>
      </c>
      <c r="AE565" s="2" t="str">
        <f>VLOOKUP($A565,MA_KH!$A:$Q,MA_KH!P$1,0)</f>
        <v>CÔNG TY TNHH MM MEGA MARKET (VIỆT NAM)</v>
      </c>
      <c r="AG565" s="91" t="str">
        <f>Table13[[#This Row],[Số hóa đơn]]&amp;Table13[[#This Row],[Tổng giá trị]]</f>
        <v>000162413900744</v>
      </c>
    </row>
    <row r="566" spans="1:33" ht="25.5" customHeight="1" x14ac:dyDescent="0.2">
      <c r="A566" s="54" t="s">
        <v>16310</v>
      </c>
      <c r="B566" s="54" t="s">
        <v>196</v>
      </c>
      <c r="C566" s="55">
        <v>46083</v>
      </c>
      <c r="D566" s="54" t="s">
        <v>17494</v>
      </c>
      <c r="E566" s="55">
        <f>IFERROR(VLOOKUP(AG566,Sheet3!B:F,5,0),Table1[[#This Row],[Ngày hạch toán]])</f>
        <v>46083</v>
      </c>
      <c r="F566" s="54" t="s">
        <v>19287</v>
      </c>
      <c r="G566" s="54" t="s">
        <v>17495</v>
      </c>
      <c r="H566" s="56">
        <v>558030</v>
      </c>
      <c r="I566" s="63">
        <v>0</v>
      </c>
      <c r="J566" s="56">
        <v>44642</v>
      </c>
      <c r="K566" s="65">
        <v>602672</v>
      </c>
      <c r="L566" s="64" t="s">
        <v>17236</v>
      </c>
      <c r="M566" s="6" t="str">
        <f>IFERROR(VLOOKUP(Table13[[#This Row],[Số hóa đơn]],'Chi tiết tt Mega gửi'!K:L,2,0),"")</f>
        <v/>
      </c>
      <c r="O566" s="32">
        <f>IF(Table13[[#This Row],[Phân loại]]="Tồn đầu kỳ",Table13[[#This Row],[Tổng giá trị]],0)</f>
        <v>0</v>
      </c>
      <c r="P566" s="7">
        <f>IF(Table13[[#This Row],[Số còn phải thu ĐK]]&lt;&gt;0,0,IF(Table13[[#This Row],[Phân loại]]="Bán hàng",Table13[[#This Row],[Tổng giá trị]],-Table13[[#This Row],[Tổng giá trị]]))</f>
        <v>602672</v>
      </c>
      <c r="Q566" s="32">
        <f t="shared" ref="Q566:Q629" si="69">IF(M566&lt;&gt;"",IF(O566&lt;&gt;0,O566,P566),0)</f>
        <v>0</v>
      </c>
      <c r="R566" s="7">
        <f>Table13[[#This Row],[Số còn phải thu ĐK]]+Table13[[#This Row],[Giá Trị HD sau CK]]-Table13[[#This Row],[Số tiền đã thu]]</f>
        <v>602672</v>
      </c>
      <c r="S566" s="6">
        <f>IF(Table13[[#This Row],[Ngày hóa đơn]]&lt;&gt;"",Table13[[#This Row],[Ngày hóa đơn]],IF(Table13[[#This Row],[Ngày hạch toán]]&lt;&gt;"",Table13[[#This Row],[Ngày hạch toán]],""))</f>
        <v>46083</v>
      </c>
      <c r="T566" s="7"/>
      <c r="U566" s="6">
        <f>IF(Table13[[#This Row],[Ngày tính CN]]="","",S566+T566)</f>
        <v>46083</v>
      </c>
      <c r="V566" s="32">
        <f ca="1">IF(Table13[[#This Row],[Hạn thanh toán]]="","",IF((U566-NOW())&lt;0,0,(U566-NOW())))</f>
        <v>0</v>
      </c>
      <c r="W566" s="32"/>
      <c r="X566" s="32">
        <f t="shared" ref="X566:X629" ca="1" si="70">IF(OR(U566="",R566=0),"",IF((U566-NOW())&lt;0,-(U566-NOW()),0))</f>
        <v>211.35975370370579</v>
      </c>
      <c r="Y566" s="2" t="str">
        <f t="shared" ref="Y566:Y629" ca="1" si="71">IF(R566=0,"Đã thanh toán",IF(X566="","",IF(X566&lt;=0,"Chưa đến hạn thanh toán",IF(X566&lt;=30,"Nợ quá hạn 30 ngày",IF(X566&lt;=60,"Nợ quá hạn từ 30 ngày đến 60 ngày",IF(X566&lt;=90,"Nợ quá hạn từ 60 ngày đến 90 ngày",IF(X566&lt;=120,"Nợ quá hạn từ 90 ngày đến 120 ngày","Nợ quá hạn hơn 120 ngày có khả năng mất thanh toán")))))))</f>
        <v>Nợ quá hạn hơn 120 ngày có khả năng mất thanh toán</v>
      </c>
      <c r="Z566" s="42">
        <f t="shared" si="67"/>
        <v>46083</v>
      </c>
      <c r="AA566" s="42" t="str">
        <f t="shared" si="68"/>
        <v/>
      </c>
      <c r="AD566" s="2" t="str">
        <f>VLOOKUP($A566,MA_KH!$A:$Q,MA_KH!O$1,0)</f>
        <v>MEGA</v>
      </c>
      <c r="AE566" s="2" t="str">
        <f>VLOOKUP($A566,MA_KH!$A:$Q,MA_KH!P$1,0)</f>
        <v>CÔNG TY TNHH MM MEGA MARKET (VIỆT NAM)</v>
      </c>
      <c r="AG566" s="91" t="str">
        <f>Table13[[#This Row],[Số hóa đơn]]&amp;Table13[[#This Row],[Tổng giá trị]]</f>
        <v>00016242602672</v>
      </c>
    </row>
    <row r="567" spans="1:33" ht="25.5" customHeight="1" x14ac:dyDescent="0.2">
      <c r="A567" s="54" t="s">
        <v>16295</v>
      </c>
      <c r="B567" s="54" t="s">
        <v>198</v>
      </c>
      <c r="C567" s="55">
        <v>46083</v>
      </c>
      <c r="D567" s="54" t="s">
        <v>17496</v>
      </c>
      <c r="E567" s="55">
        <f>IFERROR(VLOOKUP(AG567,Sheet3!B:F,5,0),Table1[[#This Row],[Ngày hạch toán]])</f>
        <v>46083</v>
      </c>
      <c r="F567" s="54" t="s">
        <v>19288</v>
      </c>
      <c r="G567" s="54" t="s">
        <v>17497</v>
      </c>
      <c r="H567" s="56">
        <v>1468620</v>
      </c>
      <c r="I567" s="63">
        <v>0</v>
      </c>
      <c r="J567" s="56">
        <v>117490</v>
      </c>
      <c r="K567" s="65">
        <v>1586110</v>
      </c>
      <c r="L567" s="64" t="s">
        <v>17236</v>
      </c>
      <c r="M567" s="6" t="str">
        <f>IFERROR(VLOOKUP(Table13[[#This Row],[Số hóa đơn]],'Chi tiết tt Mega gửi'!K:L,2,0),"")</f>
        <v/>
      </c>
      <c r="O567" s="32">
        <f>IF(Table13[[#This Row],[Phân loại]]="Tồn đầu kỳ",Table13[[#This Row],[Tổng giá trị]],0)</f>
        <v>0</v>
      </c>
      <c r="P567" s="7">
        <f>IF(Table13[[#This Row],[Số còn phải thu ĐK]]&lt;&gt;0,0,IF(Table13[[#This Row],[Phân loại]]="Bán hàng",Table13[[#This Row],[Tổng giá trị]],-Table13[[#This Row],[Tổng giá trị]]))</f>
        <v>1586110</v>
      </c>
      <c r="Q567" s="32">
        <f t="shared" si="69"/>
        <v>0</v>
      </c>
      <c r="R567" s="7">
        <f>Table13[[#This Row],[Số còn phải thu ĐK]]+Table13[[#This Row],[Giá Trị HD sau CK]]-Table13[[#This Row],[Số tiền đã thu]]</f>
        <v>1586110</v>
      </c>
      <c r="S567" s="6">
        <f>IF(Table13[[#This Row],[Ngày hóa đơn]]&lt;&gt;"",Table13[[#This Row],[Ngày hóa đơn]],IF(Table13[[#This Row],[Ngày hạch toán]]&lt;&gt;"",Table13[[#This Row],[Ngày hạch toán]],""))</f>
        <v>46083</v>
      </c>
      <c r="T567" s="7"/>
      <c r="U567" s="6">
        <f>IF(Table13[[#This Row],[Ngày tính CN]]="","",S567+T567)</f>
        <v>46083</v>
      </c>
      <c r="V567" s="32">
        <f ca="1">IF(Table13[[#This Row],[Hạn thanh toán]]="","",IF((U567-NOW())&lt;0,0,(U567-NOW())))</f>
        <v>0</v>
      </c>
      <c r="W567" s="32"/>
      <c r="X567" s="32">
        <f t="shared" ca="1" si="70"/>
        <v>211.35975370370579</v>
      </c>
      <c r="Y567" s="2" t="str">
        <f t="shared" ca="1" si="71"/>
        <v>Nợ quá hạn hơn 120 ngày có khả năng mất thanh toán</v>
      </c>
      <c r="Z567" s="42">
        <f t="shared" si="67"/>
        <v>46083</v>
      </c>
      <c r="AA567" s="42" t="str">
        <f t="shared" si="68"/>
        <v/>
      </c>
      <c r="AD567" s="2" t="str">
        <f>VLOOKUP($A567,MA_KH!$A:$Q,MA_KH!O$1,0)</f>
        <v>MEGA</v>
      </c>
      <c r="AE567" s="2" t="str">
        <f>VLOOKUP($A567,MA_KH!$A:$Q,MA_KH!P$1,0)</f>
        <v>CÔNG TY TNHH MM MEGA MARKET (VIỆT NAM)</v>
      </c>
      <c r="AG567" s="91" t="str">
        <f>Table13[[#This Row],[Số hóa đơn]]&amp;Table13[[#This Row],[Tổng giá trị]]</f>
        <v>000162431586110</v>
      </c>
    </row>
    <row r="568" spans="1:33" ht="25.5" customHeight="1" x14ac:dyDescent="0.2">
      <c r="A568" s="54" t="s">
        <v>16293</v>
      </c>
      <c r="B568" s="54" t="s">
        <v>386</v>
      </c>
      <c r="C568" s="55">
        <v>46083</v>
      </c>
      <c r="D568" s="54" t="s">
        <v>17498</v>
      </c>
      <c r="E568" s="55">
        <f>IFERROR(VLOOKUP(AG568,Sheet3!B:F,5,0),Table1[[#This Row],[Ngày hạch toán]])</f>
        <v>46083</v>
      </c>
      <c r="F568" s="54" t="s">
        <v>19289</v>
      </c>
      <c r="G568" s="54" t="s">
        <v>17499</v>
      </c>
      <c r="H568" s="56">
        <v>3612720</v>
      </c>
      <c r="I568" s="63">
        <v>0</v>
      </c>
      <c r="J568" s="56">
        <v>289018</v>
      </c>
      <c r="K568" s="65">
        <v>3901738</v>
      </c>
      <c r="L568" s="64" t="s">
        <v>17236</v>
      </c>
      <c r="M568" s="6" t="str">
        <f>IFERROR(VLOOKUP(Table13[[#This Row],[Số hóa đơn]],'Chi tiết tt Mega gửi'!K:L,2,0),"")</f>
        <v/>
      </c>
      <c r="O568" s="32">
        <f>IF(Table13[[#This Row],[Phân loại]]="Tồn đầu kỳ",Table13[[#This Row],[Tổng giá trị]],0)</f>
        <v>0</v>
      </c>
      <c r="P568" s="7">
        <f>IF(Table13[[#This Row],[Số còn phải thu ĐK]]&lt;&gt;0,0,IF(Table13[[#This Row],[Phân loại]]="Bán hàng",Table13[[#This Row],[Tổng giá trị]],-Table13[[#This Row],[Tổng giá trị]]))</f>
        <v>3901738</v>
      </c>
      <c r="Q568" s="32">
        <f t="shared" si="69"/>
        <v>0</v>
      </c>
      <c r="R568" s="7">
        <f>Table13[[#This Row],[Số còn phải thu ĐK]]+Table13[[#This Row],[Giá Trị HD sau CK]]-Table13[[#This Row],[Số tiền đã thu]]</f>
        <v>3901738</v>
      </c>
      <c r="S568" s="6">
        <f>IF(Table13[[#This Row],[Ngày hóa đơn]]&lt;&gt;"",Table13[[#This Row],[Ngày hóa đơn]],IF(Table13[[#This Row],[Ngày hạch toán]]&lt;&gt;"",Table13[[#This Row],[Ngày hạch toán]],""))</f>
        <v>46083</v>
      </c>
      <c r="T568" s="7"/>
      <c r="U568" s="6">
        <f>IF(Table13[[#This Row],[Ngày tính CN]]="","",S568+T568)</f>
        <v>46083</v>
      </c>
      <c r="V568" s="32">
        <f ca="1">IF(Table13[[#This Row],[Hạn thanh toán]]="","",IF((U568-NOW())&lt;0,0,(U568-NOW())))</f>
        <v>0</v>
      </c>
      <c r="W568" s="32"/>
      <c r="X568" s="32">
        <f t="shared" ca="1" si="70"/>
        <v>211.35975370370579</v>
      </c>
      <c r="Y568" s="2" t="str">
        <f t="shared" ca="1" si="71"/>
        <v>Nợ quá hạn hơn 120 ngày có khả năng mất thanh toán</v>
      </c>
      <c r="Z568" s="42">
        <f t="shared" si="67"/>
        <v>46083</v>
      </c>
      <c r="AA568" s="42" t="str">
        <f t="shared" si="68"/>
        <v/>
      </c>
      <c r="AD568" s="2" t="str">
        <f>VLOOKUP($A568,MA_KH!$A:$Q,MA_KH!O$1,0)</f>
        <v>MEGA</v>
      </c>
      <c r="AE568" s="2" t="str">
        <f>VLOOKUP($A568,MA_KH!$A:$Q,MA_KH!P$1,0)</f>
        <v>CÔNG TY TNHH MM MEGA MARKET (VIỆT NAM)</v>
      </c>
      <c r="AG568" s="91" t="str">
        <f>Table13[[#This Row],[Số hóa đơn]]&amp;Table13[[#This Row],[Tổng giá trị]]</f>
        <v>000162443901738</v>
      </c>
    </row>
    <row r="569" spans="1:33" ht="25.5" customHeight="1" x14ac:dyDescent="0.2">
      <c r="A569" s="54" t="s">
        <v>16287</v>
      </c>
      <c r="B569" s="54" t="s">
        <v>253</v>
      </c>
      <c r="C569" s="55">
        <v>46083</v>
      </c>
      <c r="D569" s="54" t="s">
        <v>17500</v>
      </c>
      <c r="E569" s="55">
        <f>IFERROR(VLOOKUP(AG569,Sheet3!B:F,5,0),Table1[[#This Row],[Ngày hạch toán]])</f>
        <v>46083</v>
      </c>
      <c r="F569" s="54" t="s">
        <v>19290</v>
      </c>
      <c r="G569" s="54" t="s">
        <v>17501</v>
      </c>
      <c r="H569" s="56">
        <v>2144100</v>
      </c>
      <c r="I569" s="63">
        <v>0</v>
      </c>
      <c r="J569" s="56">
        <v>171528</v>
      </c>
      <c r="K569" s="65">
        <v>2315628</v>
      </c>
      <c r="L569" s="64" t="s">
        <v>17236</v>
      </c>
      <c r="M569" s="6" t="str">
        <f>IFERROR(VLOOKUP(Table13[[#This Row],[Số hóa đơn]],'Chi tiết tt Mega gửi'!K:L,2,0),"")</f>
        <v/>
      </c>
      <c r="O569" s="32">
        <f>IF(Table13[[#This Row],[Phân loại]]="Tồn đầu kỳ",Table13[[#This Row],[Tổng giá trị]],0)</f>
        <v>0</v>
      </c>
      <c r="P569" s="7">
        <f>IF(Table13[[#This Row],[Số còn phải thu ĐK]]&lt;&gt;0,0,IF(Table13[[#This Row],[Phân loại]]="Bán hàng",Table13[[#This Row],[Tổng giá trị]],-Table13[[#This Row],[Tổng giá trị]]))</f>
        <v>2315628</v>
      </c>
      <c r="Q569" s="32">
        <f t="shared" si="69"/>
        <v>0</v>
      </c>
      <c r="R569" s="7">
        <f>Table13[[#This Row],[Số còn phải thu ĐK]]+Table13[[#This Row],[Giá Trị HD sau CK]]-Table13[[#This Row],[Số tiền đã thu]]</f>
        <v>2315628</v>
      </c>
      <c r="S569" s="6">
        <f>IF(Table13[[#This Row],[Ngày hóa đơn]]&lt;&gt;"",Table13[[#This Row],[Ngày hóa đơn]],IF(Table13[[#This Row],[Ngày hạch toán]]&lt;&gt;"",Table13[[#This Row],[Ngày hạch toán]],""))</f>
        <v>46083</v>
      </c>
      <c r="T569" s="7"/>
      <c r="U569" s="6">
        <f>IF(Table13[[#This Row],[Ngày tính CN]]="","",S569+T569)</f>
        <v>46083</v>
      </c>
      <c r="V569" s="32">
        <f ca="1">IF(Table13[[#This Row],[Hạn thanh toán]]="","",IF((U569-NOW())&lt;0,0,(U569-NOW())))</f>
        <v>0</v>
      </c>
      <c r="W569" s="32"/>
      <c r="X569" s="32">
        <f t="shared" ca="1" si="70"/>
        <v>211.35975370370579</v>
      </c>
      <c r="Y569" s="2" t="str">
        <f t="shared" ca="1" si="71"/>
        <v>Nợ quá hạn hơn 120 ngày có khả năng mất thanh toán</v>
      </c>
      <c r="Z569" s="42">
        <f t="shared" si="67"/>
        <v>46083</v>
      </c>
      <c r="AA569" s="42" t="str">
        <f t="shared" si="68"/>
        <v/>
      </c>
      <c r="AD569" s="2" t="str">
        <f>VLOOKUP($A569,MA_KH!$A:$Q,MA_KH!O$1,0)</f>
        <v>MEGA</v>
      </c>
      <c r="AE569" s="2" t="str">
        <f>VLOOKUP($A569,MA_KH!$A:$Q,MA_KH!P$1,0)</f>
        <v>CÔNG TY TNHH MM MEGA MARKET (VIỆT NAM)</v>
      </c>
      <c r="AG569" s="91" t="str">
        <f>Table13[[#This Row],[Số hóa đơn]]&amp;Table13[[#This Row],[Tổng giá trị]]</f>
        <v>000162452315628</v>
      </c>
    </row>
    <row r="570" spans="1:33" ht="25.5" customHeight="1" x14ac:dyDescent="0.2">
      <c r="A570" s="54" t="s">
        <v>16291</v>
      </c>
      <c r="B570" s="54" t="s">
        <v>200</v>
      </c>
      <c r="C570" s="55">
        <v>46083</v>
      </c>
      <c r="D570" s="54" t="s">
        <v>17502</v>
      </c>
      <c r="E570" s="55">
        <f>IFERROR(VLOOKUP(AG570,Sheet3!B:F,5,0),Table1[[#This Row],[Ngày hạch toán]])</f>
        <v>46083</v>
      </c>
      <c r="F570" s="54" t="s">
        <v>19291</v>
      </c>
      <c r="G570" s="54" t="s">
        <v>17503</v>
      </c>
      <c r="H570" s="56">
        <v>6429540</v>
      </c>
      <c r="I570" s="63">
        <v>0</v>
      </c>
      <c r="J570" s="56">
        <v>514363</v>
      </c>
      <c r="K570" s="65">
        <v>6943903</v>
      </c>
      <c r="L570" s="64" t="s">
        <v>17236</v>
      </c>
      <c r="M570" s="6" t="str">
        <f>IFERROR(VLOOKUP(Table13[[#This Row],[Số hóa đơn]],'Chi tiết tt Mega gửi'!K:L,2,0),"")</f>
        <v/>
      </c>
      <c r="O570" s="32">
        <f>IF(Table13[[#This Row],[Phân loại]]="Tồn đầu kỳ",Table13[[#This Row],[Tổng giá trị]],0)</f>
        <v>0</v>
      </c>
      <c r="P570" s="7">
        <f>IF(Table13[[#This Row],[Số còn phải thu ĐK]]&lt;&gt;0,0,IF(Table13[[#This Row],[Phân loại]]="Bán hàng",Table13[[#This Row],[Tổng giá trị]],-Table13[[#This Row],[Tổng giá trị]]))</f>
        <v>6943903</v>
      </c>
      <c r="Q570" s="32">
        <f t="shared" si="69"/>
        <v>0</v>
      </c>
      <c r="R570" s="7">
        <f>Table13[[#This Row],[Số còn phải thu ĐK]]+Table13[[#This Row],[Giá Trị HD sau CK]]-Table13[[#This Row],[Số tiền đã thu]]</f>
        <v>6943903</v>
      </c>
      <c r="S570" s="6">
        <f>IF(Table13[[#This Row],[Ngày hóa đơn]]&lt;&gt;"",Table13[[#This Row],[Ngày hóa đơn]],IF(Table13[[#This Row],[Ngày hạch toán]]&lt;&gt;"",Table13[[#This Row],[Ngày hạch toán]],""))</f>
        <v>46083</v>
      </c>
      <c r="T570" s="7"/>
      <c r="U570" s="6">
        <f>IF(Table13[[#This Row],[Ngày tính CN]]="","",S570+T570)</f>
        <v>46083</v>
      </c>
      <c r="V570" s="32">
        <f ca="1">IF(Table13[[#This Row],[Hạn thanh toán]]="","",IF((U570-NOW())&lt;0,0,(U570-NOW())))</f>
        <v>0</v>
      </c>
      <c r="W570" s="32"/>
      <c r="X570" s="32">
        <f t="shared" ca="1" si="70"/>
        <v>211.35975370370579</v>
      </c>
      <c r="Y570" s="2" t="str">
        <f t="shared" ca="1" si="71"/>
        <v>Nợ quá hạn hơn 120 ngày có khả năng mất thanh toán</v>
      </c>
      <c r="Z570" s="42">
        <f t="shared" si="67"/>
        <v>46083</v>
      </c>
      <c r="AA570" s="42" t="str">
        <f t="shared" si="68"/>
        <v/>
      </c>
      <c r="AD570" s="2" t="str">
        <f>VLOOKUP($A570,MA_KH!$A:$Q,MA_KH!O$1,0)</f>
        <v>MEGA</v>
      </c>
      <c r="AE570" s="2" t="str">
        <f>VLOOKUP($A570,MA_KH!$A:$Q,MA_KH!P$1,0)</f>
        <v>CÔNG TY TNHH MM MEGA MARKET (VIỆT NAM)</v>
      </c>
      <c r="AG570" s="91" t="str">
        <f>Table13[[#This Row],[Số hóa đơn]]&amp;Table13[[#This Row],[Tổng giá trị]]</f>
        <v>000162466943903</v>
      </c>
    </row>
    <row r="571" spans="1:33" ht="25.5" customHeight="1" x14ac:dyDescent="0.2">
      <c r="A571" s="54" t="s">
        <v>16307</v>
      </c>
      <c r="B571" s="54" t="s">
        <v>202</v>
      </c>
      <c r="C571" s="55">
        <v>46083</v>
      </c>
      <c r="D571" s="54" t="s">
        <v>17504</v>
      </c>
      <c r="E571" s="55">
        <f>IFERROR(VLOOKUP(AG571,Sheet3!B:F,5,0),Table1[[#This Row],[Ngày hạch toán]])</f>
        <v>46083</v>
      </c>
      <c r="F571" s="54" t="s">
        <v>19292</v>
      </c>
      <c r="G571" s="54" t="s">
        <v>17505</v>
      </c>
      <c r="H571" s="56">
        <v>558030</v>
      </c>
      <c r="I571" s="63">
        <v>0</v>
      </c>
      <c r="J571" s="56">
        <v>44642</v>
      </c>
      <c r="K571" s="65">
        <v>602672</v>
      </c>
      <c r="L571" s="64" t="s">
        <v>17236</v>
      </c>
      <c r="M571" s="6" t="str">
        <f>IFERROR(VLOOKUP(Table13[[#This Row],[Số hóa đơn]],'Chi tiết tt Mega gửi'!K:L,2,0),"")</f>
        <v/>
      </c>
      <c r="O571" s="32">
        <f>IF(Table13[[#This Row],[Phân loại]]="Tồn đầu kỳ",Table13[[#This Row],[Tổng giá trị]],0)</f>
        <v>0</v>
      </c>
      <c r="P571" s="7">
        <f>IF(Table13[[#This Row],[Số còn phải thu ĐK]]&lt;&gt;0,0,IF(Table13[[#This Row],[Phân loại]]="Bán hàng",Table13[[#This Row],[Tổng giá trị]],-Table13[[#This Row],[Tổng giá trị]]))</f>
        <v>602672</v>
      </c>
      <c r="Q571" s="32">
        <f t="shared" si="69"/>
        <v>0</v>
      </c>
      <c r="R571" s="7">
        <f>Table13[[#This Row],[Số còn phải thu ĐK]]+Table13[[#This Row],[Giá Trị HD sau CK]]-Table13[[#This Row],[Số tiền đã thu]]</f>
        <v>602672</v>
      </c>
      <c r="S571" s="6">
        <f>IF(Table13[[#This Row],[Ngày hóa đơn]]&lt;&gt;"",Table13[[#This Row],[Ngày hóa đơn]],IF(Table13[[#This Row],[Ngày hạch toán]]&lt;&gt;"",Table13[[#This Row],[Ngày hạch toán]],""))</f>
        <v>46083</v>
      </c>
      <c r="T571" s="7"/>
      <c r="U571" s="6">
        <f>IF(Table13[[#This Row],[Ngày tính CN]]="","",S571+T571)</f>
        <v>46083</v>
      </c>
      <c r="V571" s="32">
        <f ca="1">IF(Table13[[#This Row],[Hạn thanh toán]]="","",IF((U571-NOW())&lt;0,0,(U571-NOW())))</f>
        <v>0</v>
      </c>
      <c r="W571" s="32"/>
      <c r="X571" s="32">
        <f t="shared" ca="1" si="70"/>
        <v>211.35975370370579</v>
      </c>
      <c r="Y571" s="2" t="str">
        <f t="shared" ca="1" si="71"/>
        <v>Nợ quá hạn hơn 120 ngày có khả năng mất thanh toán</v>
      </c>
      <c r="Z571" s="42">
        <f t="shared" si="67"/>
        <v>46083</v>
      </c>
      <c r="AA571" s="42" t="str">
        <f t="shared" si="68"/>
        <v/>
      </c>
      <c r="AD571" s="2" t="str">
        <f>VLOOKUP($A571,MA_KH!$A:$Q,MA_KH!O$1,0)</f>
        <v>MEGA</v>
      </c>
      <c r="AE571" s="2" t="str">
        <f>VLOOKUP($A571,MA_KH!$A:$Q,MA_KH!P$1,0)</f>
        <v>CÔNG TY TNHH MM MEGA MARKET (VIỆT NAM)</v>
      </c>
      <c r="AG571" s="91" t="str">
        <f>Table13[[#This Row],[Số hóa đơn]]&amp;Table13[[#This Row],[Tổng giá trị]]</f>
        <v>00016247602672</v>
      </c>
    </row>
    <row r="572" spans="1:33" ht="25.5" customHeight="1" x14ac:dyDescent="0.2">
      <c r="A572" s="54" t="s">
        <v>16292</v>
      </c>
      <c r="B572" s="54" t="s">
        <v>251</v>
      </c>
      <c r="C572" s="55">
        <v>46084</v>
      </c>
      <c r="D572" s="54" t="s">
        <v>17506</v>
      </c>
      <c r="E572" s="55">
        <f>IFERROR(VLOOKUP(AG572,Sheet3!B:F,5,0),Table1[[#This Row],[Ngày hạch toán]])</f>
        <v>46084</v>
      </c>
      <c r="F572" s="54" t="s">
        <v>19293</v>
      </c>
      <c r="G572" s="54" t="s">
        <v>17507</v>
      </c>
      <c r="H572" s="56">
        <v>4270196</v>
      </c>
      <c r="I572" s="63">
        <v>0</v>
      </c>
      <c r="J572" s="56">
        <v>341616</v>
      </c>
      <c r="K572" s="65">
        <v>4611812</v>
      </c>
      <c r="L572" s="64" t="s">
        <v>17236</v>
      </c>
      <c r="M572" s="6" t="str">
        <f>IFERROR(VLOOKUP(Table13[[#This Row],[Số hóa đơn]],'Chi tiết tt Mega gửi'!K:L,2,0),"")</f>
        <v/>
      </c>
      <c r="O572" s="32">
        <f>IF(Table13[[#This Row],[Phân loại]]="Tồn đầu kỳ",Table13[[#This Row],[Tổng giá trị]],0)</f>
        <v>0</v>
      </c>
      <c r="P572" s="7">
        <f>IF(Table13[[#This Row],[Số còn phải thu ĐK]]&lt;&gt;0,0,IF(Table13[[#This Row],[Phân loại]]="Bán hàng",Table13[[#This Row],[Tổng giá trị]],-Table13[[#This Row],[Tổng giá trị]]))</f>
        <v>4611812</v>
      </c>
      <c r="Q572" s="32">
        <f t="shared" si="69"/>
        <v>0</v>
      </c>
      <c r="R572" s="7">
        <f>Table13[[#This Row],[Số còn phải thu ĐK]]+Table13[[#This Row],[Giá Trị HD sau CK]]-Table13[[#This Row],[Số tiền đã thu]]</f>
        <v>4611812</v>
      </c>
      <c r="S572" s="6">
        <f>IF(Table13[[#This Row],[Ngày hóa đơn]]&lt;&gt;"",Table13[[#This Row],[Ngày hóa đơn]],IF(Table13[[#This Row],[Ngày hạch toán]]&lt;&gt;"",Table13[[#This Row],[Ngày hạch toán]],""))</f>
        <v>46084</v>
      </c>
      <c r="T572" s="7"/>
      <c r="U572" s="6">
        <f>IF(Table13[[#This Row],[Ngày tính CN]]="","",S572+T572)</f>
        <v>46084</v>
      </c>
      <c r="V572" s="32">
        <f ca="1">IF(Table13[[#This Row],[Hạn thanh toán]]="","",IF((U572-NOW())&lt;0,0,(U572-NOW())))</f>
        <v>0</v>
      </c>
      <c r="W572" s="32"/>
      <c r="X572" s="32">
        <f t="shared" ca="1" si="70"/>
        <v>210.35975370370579</v>
      </c>
      <c r="Y572" s="2" t="str">
        <f t="shared" ca="1" si="71"/>
        <v>Nợ quá hạn hơn 120 ngày có khả năng mất thanh toán</v>
      </c>
      <c r="Z572" s="42">
        <f t="shared" si="67"/>
        <v>46084</v>
      </c>
      <c r="AA572" s="42" t="str">
        <f t="shared" si="68"/>
        <v/>
      </c>
      <c r="AD572" s="2" t="str">
        <f>VLOOKUP($A572,MA_KH!$A:$Q,MA_KH!O$1,0)</f>
        <v>MEGA</v>
      </c>
      <c r="AE572" s="2" t="str">
        <f>VLOOKUP($A572,MA_KH!$A:$Q,MA_KH!P$1,0)</f>
        <v>CÔNG TY TNHH MM MEGA MARKET (VIỆT NAM)</v>
      </c>
      <c r="AG572" s="91" t="str">
        <f>Table13[[#This Row],[Số hóa đơn]]&amp;Table13[[#This Row],[Tổng giá trị]]</f>
        <v>000162484611812</v>
      </c>
    </row>
    <row r="573" spans="1:33" ht="25.5" hidden="1" customHeight="1" x14ac:dyDescent="0.2">
      <c r="A573" s="54" t="s">
        <v>16299</v>
      </c>
      <c r="B573" s="54" t="s">
        <v>190</v>
      </c>
      <c r="C573" s="55">
        <v>46084</v>
      </c>
      <c r="D573" s="54" t="s">
        <v>17508</v>
      </c>
      <c r="E573" s="55">
        <v>46084</v>
      </c>
      <c r="F573" s="54" t="s">
        <v>19294</v>
      </c>
      <c r="G573" s="54" t="s">
        <v>16912</v>
      </c>
      <c r="H573" s="56">
        <v>16619007</v>
      </c>
      <c r="I573" s="63">
        <v>0</v>
      </c>
      <c r="J573" s="56">
        <v>1329521</v>
      </c>
      <c r="K573" s="65">
        <v>17948528</v>
      </c>
      <c r="L573" s="64" t="s">
        <v>17237</v>
      </c>
      <c r="M573" s="6" t="str">
        <f>IFERROR(VLOOKUP(Table13[[#This Row],[Số hóa đơn]],'Chi tiết tt Mega gửi'!K:L,2,0),"")</f>
        <v/>
      </c>
      <c r="O573" s="32">
        <f>IF(Table13[[#This Row],[Phân loại]]="Tồn đầu kỳ",Table13[[#This Row],[Tổng giá trị]],0)</f>
        <v>0</v>
      </c>
      <c r="P573" s="7">
        <f>IF(Table13[[#This Row],[Số còn phải thu ĐK]]&lt;&gt;0,0,IF(Table13[[#This Row],[Phân loại]]="Bán hàng",Table13[[#This Row],[Tổng giá trị]],-Table13[[#This Row],[Tổng giá trị]]))</f>
        <v>-17948528</v>
      </c>
      <c r="Q573" s="32">
        <f t="shared" si="69"/>
        <v>0</v>
      </c>
      <c r="R573" s="7">
        <f>Table13[[#This Row],[Số còn phải thu ĐK]]+Table13[[#This Row],[Giá Trị HD sau CK]]-Table13[[#This Row],[Số tiền đã thu]]</f>
        <v>-17948528</v>
      </c>
      <c r="S573" s="6">
        <f>IF(Table13[[#This Row],[Ngày hóa đơn]]&lt;&gt;"",Table13[[#This Row],[Ngày hóa đơn]],IF(Table13[[#This Row],[Ngày hạch toán]]&lt;&gt;"",Table13[[#This Row],[Ngày hạch toán]],""))</f>
        <v>46084</v>
      </c>
      <c r="T573" s="7"/>
      <c r="U573" s="6">
        <f>IF(Table13[[#This Row],[Ngày tính CN]]="","",S573+T573)</f>
        <v>46084</v>
      </c>
      <c r="V573" s="32">
        <f ca="1">IF(Table13[[#This Row],[Hạn thanh toán]]="","",IF((U573-NOW())&lt;0,0,(U573-NOW())))</f>
        <v>0</v>
      </c>
      <c r="W573" s="32"/>
      <c r="X573" s="32">
        <f t="shared" ca="1" si="70"/>
        <v>210.35975370370579</v>
      </c>
      <c r="Y573" s="2" t="str">
        <f t="shared" ca="1" si="71"/>
        <v>Nợ quá hạn hơn 120 ngày có khả năng mất thanh toán</v>
      </c>
      <c r="Z573" s="42">
        <f t="shared" si="67"/>
        <v>46084</v>
      </c>
      <c r="AA573" s="42" t="str">
        <f t="shared" si="68"/>
        <v/>
      </c>
      <c r="AD573" s="2" t="str">
        <f>VLOOKUP($A573,MA_KH!$A:$Q,MA_KH!O$1,0)</f>
        <v>MEGA</v>
      </c>
      <c r="AE573" s="2" t="str">
        <f>VLOOKUP($A573,MA_KH!$A:$Q,MA_KH!P$1,0)</f>
        <v>CÔNG TY TNHH MM MEGA MARKET (VIỆT NAM)</v>
      </c>
      <c r="AG573" s="91" t="str">
        <f>Table13[[#This Row],[Số hóa đơn]]&amp;Table13[[#This Row],[Tổng giá trị]]</f>
        <v>0001426117948528</v>
      </c>
    </row>
    <row r="574" spans="1:33" ht="25.5" hidden="1" customHeight="1" x14ac:dyDescent="0.2">
      <c r="A574" s="54" t="s">
        <v>16299</v>
      </c>
      <c r="B574" s="54" t="s">
        <v>190</v>
      </c>
      <c r="C574" s="55">
        <v>46084</v>
      </c>
      <c r="D574" s="54" t="s">
        <v>17508</v>
      </c>
      <c r="E574" s="55">
        <v>46084</v>
      </c>
      <c r="F574" s="54" t="s">
        <v>19295</v>
      </c>
      <c r="G574" s="54" t="s">
        <v>16911</v>
      </c>
      <c r="H574" s="56">
        <v>33238014</v>
      </c>
      <c r="I574" s="63">
        <v>0</v>
      </c>
      <c r="J574" s="56">
        <v>2659041</v>
      </c>
      <c r="K574" s="65">
        <v>35897055</v>
      </c>
      <c r="L574" s="64" t="s">
        <v>17237</v>
      </c>
      <c r="M574" s="6" t="str">
        <f>IFERROR(VLOOKUP(Table13[[#This Row],[Số hóa đơn]],'Chi tiết tt Mega gửi'!K:L,2,0),"")</f>
        <v/>
      </c>
      <c r="O574" s="32">
        <f>IF(Table13[[#This Row],[Phân loại]]="Tồn đầu kỳ",Table13[[#This Row],[Tổng giá trị]],0)</f>
        <v>0</v>
      </c>
      <c r="P574" s="7">
        <f>IF(Table13[[#This Row],[Số còn phải thu ĐK]]&lt;&gt;0,0,IF(Table13[[#This Row],[Phân loại]]="Bán hàng",Table13[[#This Row],[Tổng giá trị]],-Table13[[#This Row],[Tổng giá trị]]))</f>
        <v>-35897055</v>
      </c>
      <c r="Q574" s="32">
        <f t="shared" si="69"/>
        <v>0</v>
      </c>
      <c r="R574" s="7">
        <f>Table13[[#This Row],[Số còn phải thu ĐK]]+Table13[[#This Row],[Giá Trị HD sau CK]]-Table13[[#This Row],[Số tiền đã thu]]</f>
        <v>-35897055</v>
      </c>
      <c r="S574" s="6">
        <f>IF(Table13[[#This Row],[Ngày hóa đơn]]&lt;&gt;"",Table13[[#This Row],[Ngày hóa đơn]],IF(Table13[[#This Row],[Ngày hạch toán]]&lt;&gt;"",Table13[[#This Row],[Ngày hạch toán]],""))</f>
        <v>46084</v>
      </c>
      <c r="T574" s="7"/>
      <c r="U574" s="6">
        <f>IF(Table13[[#This Row],[Ngày tính CN]]="","",S574+T574)</f>
        <v>46084</v>
      </c>
      <c r="V574" s="32">
        <f ca="1">IF(Table13[[#This Row],[Hạn thanh toán]]="","",IF((U574-NOW())&lt;0,0,(U574-NOW())))</f>
        <v>0</v>
      </c>
      <c r="W574" s="32"/>
      <c r="X574" s="32">
        <f t="shared" ca="1" si="70"/>
        <v>210.35975370370579</v>
      </c>
      <c r="Y574" s="2" t="str">
        <f t="shared" ca="1" si="71"/>
        <v>Nợ quá hạn hơn 120 ngày có khả năng mất thanh toán</v>
      </c>
      <c r="Z574" s="42">
        <f t="shared" si="67"/>
        <v>46084</v>
      </c>
      <c r="AA574" s="42" t="str">
        <f t="shared" si="68"/>
        <v/>
      </c>
      <c r="AD574" s="2" t="str">
        <f>VLOOKUP($A574,MA_KH!$A:$Q,MA_KH!O$1,0)</f>
        <v>MEGA</v>
      </c>
      <c r="AE574" s="2" t="str">
        <f>VLOOKUP($A574,MA_KH!$A:$Q,MA_KH!P$1,0)</f>
        <v>CÔNG TY TNHH MM MEGA MARKET (VIỆT NAM)</v>
      </c>
      <c r="AG574" s="91" t="str">
        <f>Table13[[#This Row],[Số hóa đơn]]&amp;Table13[[#This Row],[Tổng giá trị]]</f>
        <v>0001426435897055</v>
      </c>
    </row>
    <row r="575" spans="1:33" ht="25.5" hidden="1" customHeight="1" x14ac:dyDescent="0.2">
      <c r="A575" s="54" t="s">
        <v>16299</v>
      </c>
      <c r="B575" s="54" t="s">
        <v>190</v>
      </c>
      <c r="C575" s="55">
        <v>46084</v>
      </c>
      <c r="D575" s="54" t="s">
        <v>17508</v>
      </c>
      <c r="E575" s="55">
        <v>46084</v>
      </c>
      <c r="F575" s="54" t="s">
        <v>19296</v>
      </c>
      <c r="G575" s="54" t="s">
        <v>16910</v>
      </c>
      <c r="H575" s="56">
        <v>19111858</v>
      </c>
      <c r="I575" s="63">
        <v>0</v>
      </c>
      <c r="J575" s="56">
        <v>1528949</v>
      </c>
      <c r="K575" s="65">
        <v>20640807</v>
      </c>
      <c r="L575" s="64" t="s">
        <v>17237</v>
      </c>
      <c r="M575" s="6" t="str">
        <f>IFERROR(VLOOKUP(Table13[[#This Row],[Số hóa đơn]],'Chi tiết tt Mega gửi'!K:L,2,0),"")</f>
        <v/>
      </c>
      <c r="O575" s="32">
        <f>IF(Table13[[#This Row],[Phân loại]]="Tồn đầu kỳ",Table13[[#This Row],[Tổng giá trị]],0)</f>
        <v>0</v>
      </c>
      <c r="P575" s="7">
        <f>IF(Table13[[#This Row],[Số còn phải thu ĐK]]&lt;&gt;0,0,IF(Table13[[#This Row],[Phân loại]]="Bán hàng",Table13[[#This Row],[Tổng giá trị]],-Table13[[#This Row],[Tổng giá trị]]))</f>
        <v>-20640807</v>
      </c>
      <c r="Q575" s="32">
        <f t="shared" si="69"/>
        <v>0</v>
      </c>
      <c r="R575" s="7">
        <f>Table13[[#This Row],[Số còn phải thu ĐK]]+Table13[[#This Row],[Giá Trị HD sau CK]]-Table13[[#This Row],[Số tiền đã thu]]</f>
        <v>-20640807</v>
      </c>
      <c r="S575" s="6">
        <f>IF(Table13[[#This Row],[Ngày hóa đơn]]&lt;&gt;"",Table13[[#This Row],[Ngày hóa đơn]],IF(Table13[[#This Row],[Ngày hạch toán]]&lt;&gt;"",Table13[[#This Row],[Ngày hạch toán]],""))</f>
        <v>46084</v>
      </c>
      <c r="T575" s="7"/>
      <c r="U575" s="6">
        <f>IF(Table13[[#This Row],[Ngày tính CN]]="","",S575+T575)</f>
        <v>46084</v>
      </c>
      <c r="V575" s="32">
        <f ca="1">IF(Table13[[#This Row],[Hạn thanh toán]]="","",IF((U575-NOW())&lt;0,0,(U575-NOW())))</f>
        <v>0</v>
      </c>
      <c r="W575" s="32"/>
      <c r="X575" s="32">
        <f t="shared" ca="1" si="70"/>
        <v>210.35975370370579</v>
      </c>
      <c r="Y575" s="2" t="str">
        <f t="shared" ca="1" si="71"/>
        <v>Nợ quá hạn hơn 120 ngày có khả năng mất thanh toán</v>
      </c>
      <c r="Z575" s="42">
        <f t="shared" si="67"/>
        <v>46084</v>
      </c>
      <c r="AA575" s="42" t="str">
        <f t="shared" si="68"/>
        <v/>
      </c>
      <c r="AD575" s="2" t="str">
        <f>VLOOKUP($A575,MA_KH!$A:$Q,MA_KH!O$1,0)</f>
        <v>MEGA</v>
      </c>
      <c r="AE575" s="2" t="str">
        <f>VLOOKUP($A575,MA_KH!$A:$Q,MA_KH!P$1,0)</f>
        <v>CÔNG TY TNHH MM MEGA MARKET (VIỆT NAM)</v>
      </c>
      <c r="AG575" s="91" t="str">
        <f>Table13[[#This Row],[Số hóa đơn]]&amp;Table13[[#This Row],[Tổng giá trị]]</f>
        <v>0001421720640807</v>
      </c>
    </row>
    <row r="576" spans="1:33" ht="25.5" hidden="1" customHeight="1" x14ac:dyDescent="0.2">
      <c r="A576" s="54" t="s">
        <v>16299</v>
      </c>
      <c r="B576" s="54" t="s">
        <v>190</v>
      </c>
      <c r="C576" s="55">
        <v>46084</v>
      </c>
      <c r="D576" s="54" t="s">
        <v>17508</v>
      </c>
      <c r="E576" s="55">
        <v>46084</v>
      </c>
      <c r="F576" s="54" t="s">
        <v>19297</v>
      </c>
      <c r="G576" s="54" t="s">
        <v>16909</v>
      </c>
      <c r="H576" s="56">
        <v>4154752</v>
      </c>
      <c r="I576" s="63">
        <v>0</v>
      </c>
      <c r="J576" s="56">
        <v>332380</v>
      </c>
      <c r="K576" s="65">
        <v>4487132</v>
      </c>
      <c r="L576" s="64" t="s">
        <v>17237</v>
      </c>
      <c r="M576" s="6" t="str">
        <f>IFERROR(VLOOKUP(Table13[[#This Row],[Số hóa đơn]],'Chi tiết tt Mega gửi'!K:L,2,0),"")</f>
        <v/>
      </c>
      <c r="O576" s="32">
        <f>IF(Table13[[#This Row],[Phân loại]]="Tồn đầu kỳ",Table13[[#This Row],[Tổng giá trị]],0)</f>
        <v>0</v>
      </c>
      <c r="P576" s="7">
        <f>IF(Table13[[#This Row],[Số còn phải thu ĐK]]&lt;&gt;0,0,IF(Table13[[#This Row],[Phân loại]]="Bán hàng",Table13[[#This Row],[Tổng giá trị]],-Table13[[#This Row],[Tổng giá trị]]))</f>
        <v>-4487132</v>
      </c>
      <c r="Q576" s="32">
        <f t="shared" si="69"/>
        <v>0</v>
      </c>
      <c r="R576" s="7">
        <f>Table13[[#This Row],[Số còn phải thu ĐK]]+Table13[[#This Row],[Giá Trị HD sau CK]]-Table13[[#This Row],[Số tiền đã thu]]</f>
        <v>-4487132</v>
      </c>
      <c r="S576" s="6">
        <f>IF(Table13[[#This Row],[Ngày hóa đơn]]&lt;&gt;"",Table13[[#This Row],[Ngày hóa đơn]],IF(Table13[[#This Row],[Ngày hạch toán]]&lt;&gt;"",Table13[[#This Row],[Ngày hạch toán]],""))</f>
        <v>46084</v>
      </c>
      <c r="T576" s="7"/>
      <c r="U576" s="6">
        <f>IF(Table13[[#This Row],[Ngày tính CN]]="","",S576+T576)</f>
        <v>46084</v>
      </c>
      <c r="V576" s="32">
        <f ca="1">IF(Table13[[#This Row],[Hạn thanh toán]]="","",IF((U576-NOW())&lt;0,0,(U576-NOW())))</f>
        <v>0</v>
      </c>
      <c r="W576" s="32"/>
      <c r="X576" s="32">
        <f t="shared" ca="1" si="70"/>
        <v>210.35975370370579</v>
      </c>
      <c r="Y576" s="2" t="str">
        <f t="shared" ca="1" si="71"/>
        <v>Nợ quá hạn hơn 120 ngày có khả năng mất thanh toán</v>
      </c>
      <c r="Z576" s="42">
        <f t="shared" si="67"/>
        <v>46084</v>
      </c>
      <c r="AA576" s="42" t="str">
        <f t="shared" si="68"/>
        <v/>
      </c>
      <c r="AD576" s="2" t="str">
        <f>VLOOKUP($A576,MA_KH!$A:$Q,MA_KH!O$1,0)</f>
        <v>MEGA</v>
      </c>
      <c r="AE576" s="2" t="str">
        <f>VLOOKUP($A576,MA_KH!$A:$Q,MA_KH!P$1,0)</f>
        <v>CÔNG TY TNHH MM MEGA MARKET (VIỆT NAM)</v>
      </c>
      <c r="AG576" s="91" t="str">
        <f>Table13[[#This Row],[Số hóa đơn]]&amp;Table13[[#This Row],[Tổng giá trị]]</f>
        <v>000178404487132</v>
      </c>
    </row>
    <row r="577" spans="1:33" ht="25.5" hidden="1" customHeight="1" x14ac:dyDescent="0.2">
      <c r="A577" s="54" t="s">
        <v>16299</v>
      </c>
      <c r="B577" s="54" t="s">
        <v>190</v>
      </c>
      <c r="C577" s="55">
        <v>46084</v>
      </c>
      <c r="D577" s="54" t="s">
        <v>17508</v>
      </c>
      <c r="E577" s="55">
        <v>46084</v>
      </c>
      <c r="F577" s="54" t="s">
        <v>19298</v>
      </c>
      <c r="G577" s="54" t="s">
        <v>16908</v>
      </c>
      <c r="H577" s="56">
        <v>18696383</v>
      </c>
      <c r="I577" s="63">
        <v>0</v>
      </c>
      <c r="J577" s="56">
        <v>1495711</v>
      </c>
      <c r="K577" s="65">
        <v>20192094</v>
      </c>
      <c r="L577" s="64" t="s">
        <v>17237</v>
      </c>
      <c r="M577" s="6" t="str">
        <f>IFERROR(VLOOKUP(Table13[[#This Row],[Số hóa đơn]],'Chi tiết tt Mega gửi'!K:L,2,0),"")</f>
        <v/>
      </c>
      <c r="O577" s="32">
        <f>IF(Table13[[#This Row],[Phân loại]]="Tồn đầu kỳ",Table13[[#This Row],[Tổng giá trị]],0)</f>
        <v>0</v>
      </c>
      <c r="P577" s="7">
        <f>IF(Table13[[#This Row],[Số còn phải thu ĐK]]&lt;&gt;0,0,IF(Table13[[#This Row],[Phân loại]]="Bán hàng",Table13[[#This Row],[Tổng giá trị]],-Table13[[#This Row],[Tổng giá trị]]))</f>
        <v>-20192094</v>
      </c>
      <c r="Q577" s="32">
        <f t="shared" si="69"/>
        <v>0</v>
      </c>
      <c r="R577" s="7">
        <f>Table13[[#This Row],[Số còn phải thu ĐK]]+Table13[[#This Row],[Giá Trị HD sau CK]]-Table13[[#This Row],[Số tiền đã thu]]</f>
        <v>-20192094</v>
      </c>
      <c r="S577" s="6">
        <f>IF(Table13[[#This Row],[Ngày hóa đơn]]&lt;&gt;"",Table13[[#This Row],[Ngày hóa đơn]],IF(Table13[[#This Row],[Ngày hạch toán]]&lt;&gt;"",Table13[[#This Row],[Ngày hạch toán]],""))</f>
        <v>46084</v>
      </c>
      <c r="T577" s="7"/>
      <c r="U577" s="6">
        <f>IF(Table13[[#This Row],[Ngày tính CN]]="","",S577+T577)</f>
        <v>46084</v>
      </c>
      <c r="V577" s="32">
        <f ca="1">IF(Table13[[#This Row],[Hạn thanh toán]]="","",IF((U577-NOW())&lt;0,0,(U577-NOW())))</f>
        <v>0</v>
      </c>
      <c r="W577" s="32"/>
      <c r="X577" s="32">
        <f t="shared" ca="1" si="70"/>
        <v>210.35975370370579</v>
      </c>
      <c r="Y577" s="2" t="str">
        <f t="shared" ca="1" si="71"/>
        <v>Nợ quá hạn hơn 120 ngày có khả năng mất thanh toán</v>
      </c>
      <c r="Z577" s="42">
        <f t="shared" si="67"/>
        <v>46084</v>
      </c>
      <c r="AA577" s="42" t="str">
        <f t="shared" si="68"/>
        <v/>
      </c>
      <c r="AD577" s="2" t="str">
        <f>VLOOKUP($A577,MA_KH!$A:$Q,MA_KH!O$1,0)</f>
        <v>MEGA</v>
      </c>
      <c r="AE577" s="2" t="str">
        <f>VLOOKUP($A577,MA_KH!$A:$Q,MA_KH!P$1,0)</f>
        <v>CÔNG TY TNHH MM MEGA MARKET (VIỆT NAM)</v>
      </c>
      <c r="AG577" s="91" t="str">
        <f>Table13[[#This Row],[Số hóa đơn]]&amp;Table13[[#This Row],[Tổng giá trị]]</f>
        <v>0001774020192094</v>
      </c>
    </row>
    <row r="578" spans="1:33" ht="25.5" hidden="1" customHeight="1" x14ac:dyDescent="0.2">
      <c r="A578" s="54" t="s">
        <v>16299</v>
      </c>
      <c r="B578" s="54" t="s">
        <v>190</v>
      </c>
      <c r="C578" s="55">
        <v>46084</v>
      </c>
      <c r="D578" s="54" t="s">
        <v>17508</v>
      </c>
      <c r="E578" s="55">
        <v>46084</v>
      </c>
      <c r="F578" s="54" t="s">
        <v>19299</v>
      </c>
      <c r="G578" s="54" t="s">
        <v>16907</v>
      </c>
      <c r="H578" s="56">
        <v>8309504</v>
      </c>
      <c r="I578" s="63">
        <v>0</v>
      </c>
      <c r="J578" s="56">
        <v>664760</v>
      </c>
      <c r="K578" s="65">
        <v>8974264</v>
      </c>
      <c r="L578" s="64" t="s">
        <v>17237</v>
      </c>
      <c r="M578" s="6" t="str">
        <f>IFERROR(VLOOKUP(Table13[[#This Row],[Số hóa đơn]],'Chi tiết tt Mega gửi'!K:L,2,0),"")</f>
        <v/>
      </c>
      <c r="O578" s="32">
        <f>IF(Table13[[#This Row],[Phân loại]]="Tồn đầu kỳ",Table13[[#This Row],[Tổng giá trị]],0)</f>
        <v>0</v>
      </c>
      <c r="P578" s="7">
        <f>IF(Table13[[#This Row],[Số còn phải thu ĐK]]&lt;&gt;0,0,IF(Table13[[#This Row],[Phân loại]]="Bán hàng",Table13[[#This Row],[Tổng giá trị]],-Table13[[#This Row],[Tổng giá trị]]))</f>
        <v>-8974264</v>
      </c>
      <c r="Q578" s="32">
        <f t="shared" si="69"/>
        <v>0</v>
      </c>
      <c r="R578" s="7">
        <f>Table13[[#This Row],[Số còn phải thu ĐK]]+Table13[[#This Row],[Giá Trị HD sau CK]]-Table13[[#This Row],[Số tiền đã thu]]</f>
        <v>-8974264</v>
      </c>
      <c r="S578" s="6">
        <f>IF(Table13[[#This Row],[Ngày hóa đơn]]&lt;&gt;"",Table13[[#This Row],[Ngày hóa đơn]],IF(Table13[[#This Row],[Ngày hạch toán]]&lt;&gt;"",Table13[[#This Row],[Ngày hạch toán]],""))</f>
        <v>46084</v>
      </c>
      <c r="T578" s="7"/>
      <c r="U578" s="6">
        <f>IF(Table13[[#This Row],[Ngày tính CN]]="","",S578+T578)</f>
        <v>46084</v>
      </c>
      <c r="V578" s="32">
        <f ca="1">IF(Table13[[#This Row],[Hạn thanh toán]]="","",IF((U578-NOW())&lt;0,0,(U578-NOW())))</f>
        <v>0</v>
      </c>
      <c r="W578" s="32"/>
      <c r="X578" s="32">
        <f t="shared" ca="1" si="70"/>
        <v>210.35975370370579</v>
      </c>
      <c r="Y578" s="2" t="str">
        <f t="shared" ca="1" si="71"/>
        <v>Nợ quá hạn hơn 120 ngày có khả năng mất thanh toán</v>
      </c>
      <c r="Z578" s="42">
        <f t="shared" si="67"/>
        <v>46084</v>
      </c>
      <c r="AA578" s="42" t="str">
        <f t="shared" si="68"/>
        <v/>
      </c>
      <c r="AD578" s="2" t="str">
        <f>VLOOKUP($A578,MA_KH!$A:$Q,MA_KH!O$1,0)</f>
        <v>MEGA</v>
      </c>
      <c r="AE578" s="2" t="str">
        <f>VLOOKUP($A578,MA_KH!$A:$Q,MA_KH!P$1,0)</f>
        <v>CÔNG TY TNHH MM MEGA MARKET (VIỆT NAM)</v>
      </c>
      <c r="AG578" s="91" t="str">
        <f>Table13[[#This Row],[Số hóa đơn]]&amp;Table13[[#This Row],[Tổng giá trị]]</f>
        <v>000167998974264</v>
      </c>
    </row>
    <row r="579" spans="1:33" ht="25.5" hidden="1" customHeight="1" x14ac:dyDescent="0.2">
      <c r="A579" s="54" t="s">
        <v>16299</v>
      </c>
      <c r="B579" s="54" t="s">
        <v>190</v>
      </c>
      <c r="C579" s="55">
        <v>46084</v>
      </c>
      <c r="D579" s="54" t="s">
        <v>17754</v>
      </c>
      <c r="E579" s="55">
        <v>46084</v>
      </c>
      <c r="F579" t="s">
        <v>19931</v>
      </c>
      <c r="G579" s="54" t="s">
        <v>16916</v>
      </c>
      <c r="H579" s="56">
        <v>27421362</v>
      </c>
      <c r="I579" s="63">
        <v>0</v>
      </c>
      <c r="J579" s="56">
        <v>0</v>
      </c>
      <c r="K579" s="65">
        <v>27421362</v>
      </c>
      <c r="L579" s="64" t="s">
        <v>17237</v>
      </c>
      <c r="M579" s="6" t="str">
        <f>IFERROR(VLOOKUP(Table13[[#This Row],[Số hóa đơn]],'Chi tiết tt Mega gửi'!K:L,2,0),"")</f>
        <v/>
      </c>
      <c r="O579" s="32">
        <f>IF(Table13[[#This Row],[Phân loại]]="Tồn đầu kỳ",Table13[[#This Row],[Tổng giá trị]],0)</f>
        <v>0</v>
      </c>
      <c r="P579" s="7">
        <f>IF(Table13[[#This Row],[Số còn phải thu ĐK]]&lt;&gt;0,0,IF(Table13[[#This Row],[Phân loại]]="Bán hàng",Table13[[#This Row],[Tổng giá trị]],-Table13[[#This Row],[Tổng giá trị]]))</f>
        <v>-27421362</v>
      </c>
      <c r="Q579" s="32">
        <f t="shared" si="69"/>
        <v>0</v>
      </c>
      <c r="R579" s="7">
        <f>Table13[[#This Row],[Số còn phải thu ĐK]]+Table13[[#This Row],[Giá Trị HD sau CK]]-Table13[[#This Row],[Số tiền đã thu]]</f>
        <v>-27421362</v>
      </c>
      <c r="S579" s="6">
        <f>IF(Table13[[#This Row],[Ngày hóa đơn]]&lt;&gt;"",Table13[[#This Row],[Ngày hóa đơn]],IF(Table13[[#This Row],[Ngày hạch toán]]&lt;&gt;"",Table13[[#This Row],[Ngày hạch toán]],""))</f>
        <v>46084</v>
      </c>
      <c r="T579" s="7"/>
      <c r="U579" s="6">
        <f>IF(Table13[[#This Row],[Ngày tính CN]]="","",S579+T579)</f>
        <v>46084</v>
      </c>
      <c r="V579" s="32">
        <f ca="1">IF(Table13[[#This Row],[Hạn thanh toán]]="","",IF((U579-NOW())&lt;0,0,(U579-NOW())))</f>
        <v>0</v>
      </c>
      <c r="W579" s="32"/>
      <c r="X579" s="32">
        <f t="shared" ca="1" si="70"/>
        <v>210.35975370370579</v>
      </c>
      <c r="Y579" s="2" t="str">
        <f t="shared" ca="1" si="71"/>
        <v>Nợ quá hạn hơn 120 ngày có khả năng mất thanh toán</v>
      </c>
      <c r="Z579" s="42">
        <f t="shared" si="67"/>
        <v>46084</v>
      </c>
      <c r="AA579" s="42" t="str">
        <f t="shared" si="68"/>
        <v/>
      </c>
      <c r="AD579" s="2" t="str">
        <f>VLOOKUP($A579,MA_KH!$A:$Q,MA_KH!O$1,0)</f>
        <v>MEGA</v>
      </c>
      <c r="AE579" s="2" t="str">
        <f>VLOOKUP($A579,MA_KH!$A:$Q,MA_KH!P$1,0)</f>
        <v>CÔNG TY TNHH MM MEGA MARKET (VIỆT NAM)</v>
      </c>
      <c r="AG579" s="91" t="str">
        <f>Table13[[#This Row],[Số hóa đơn]]&amp;Table13[[#This Row],[Tổng giá trị]]</f>
        <v>DN_32026T90041427421362</v>
      </c>
    </row>
    <row r="580" spans="1:33" ht="25.5" customHeight="1" x14ac:dyDescent="0.2">
      <c r="A580" s="54" t="s">
        <v>16294</v>
      </c>
      <c r="B580" s="54" t="s">
        <v>259</v>
      </c>
      <c r="C580" s="55">
        <v>46085</v>
      </c>
      <c r="D580" s="54" t="s">
        <v>17509</v>
      </c>
      <c r="E580" s="55">
        <f>IFERROR(VLOOKUP(AG580,Sheet3!B:F,5,0),Table1[[#This Row],[Ngày hạch toán]])</f>
        <v>46085</v>
      </c>
      <c r="F580" s="54" t="s">
        <v>19300</v>
      </c>
      <c r="G580" s="54" t="s">
        <v>17510</v>
      </c>
      <c r="H580" s="56">
        <v>3600530</v>
      </c>
      <c r="I580" s="63">
        <v>0</v>
      </c>
      <c r="J580" s="56">
        <v>288042</v>
      </c>
      <c r="K580" s="65">
        <v>3888572</v>
      </c>
      <c r="L580" s="64" t="s">
        <v>17236</v>
      </c>
      <c r="M580" s="6" t="str">
        <f>IFERROR(VLOOKUP(Table13[[#This Row],[Số hóa đơn]],'Chi tiết tt Mega gửi'!K:L,2,0),"")</f>
        <v/>
      </c>
      <c r="O580" s="32">
        <f>IF(Table13[[#This Row],[Phân loại]]="Tồn đầu kỳ",Table13[[#This Row],[Tổng giá trị]],0)</f>
        <v>0</v>
      </c>
      <c r="P580" s="7">
        <f>IF(Table13[[#This Row],[Số còn phải thu ĐK]]&lt;&gt;0,0,IF(Table13[[#This Row],[Phân loại]]="Bán hàng",Table13[[#This Row],[Tổng giá trị]],-Table13[[#This Row],[Tổng giá trị]]))</f>
        <v>3888572</v>
      </c>
      <c r="Q580" s="32">
        <f t="shared" si="69"/>
        <v>0</v>
      </c>
      <c r="R580" s="7">
        <f>Table13[[#This Row],[Số còn phải thu ĐK]]+Table13[[#This Row],[Giá Trị HD sau CK]]-Table13[[#This Row],[Số tiền đã thu]]</f>
        <v>3888572</v>
      </c>
      <c r="S580" s="6">
        <f>IF(Table13[[#This Row],[Ngày hóa đơn]]&lt;&gt;"",Table13[[#This Row],[Ngày hóa đơn]],IF(Table13[[#This Row],[Ngày hạch toán]]&lt;&gt;"",Table13[[#This Row],[Ngày hạch toán]],""))</f>
        <v>46085</v>
      </c>
      <c r="T580" s="7"/>
      <c r="U580" s="6">
        <f>IF(Table13[[#This Row],[Ngày tính CN]]="","",S580+T580)</f>
        <v>46085</v>
      </c>
      <c r="V580" s="32">
        <f ca="1">IF(Table13[[#This Row],[Hạn thanh toán]]="","",IF((U580-NOW())&lt;0,0,(U580-NOW())))</f>
        <v>0</v>
      </c>
      <c r="W580" s="32"/>
      <c r="X580" s="32">
        <f t="shared" ca="1" si="70"/>
        <v>209.35975370370579</v>
      </c>
      <c r="Y580" s="2" t="str">
        <f t="shared" ca="1" si="71"/>
        <v>Nợ quá hạn hơn 120 ngày có khả năng mất thanh toán</v>
      </c>
      <c r="Z580" s="42">
        <f t="shared" ref="Z580:Z643" si="72">IF(S580="","",S580)</f>
        <v>46085</v>
      </c>
      <c r="AA580" s="42" t="str">
        <f t="shared" ref="AA580:AA643" si="73">IF(M580="","",M580)</f>
        <v/>
      </c>
      <c r="AD580" s="2" t="str">
        <f>VLOOKUP($A580,MA_KH!$A:$Q,MA_KH!O$1,0)</f>
        <v>MEGA</v>
      </c>
      <c r="AE580" s="2" t="str">
        <f>VLOOKUP($A580,MA_KH!$A:$Q,MA_KH!P$1,0)</f>
        <v>CÔNG TY TNHH MM MEGA MARKET (VIỆT NAM)</v>
      </c>
      <c r="AG580" s="91" t="str">
        <f>Table13[[#This Row],[Số hóa đơn]]&amp;Table13[[#This Row],[Tổng giá trị]]</f>
        <v>000171883888572</v>
      </c>
    </row>
    <row r="581" spans="1:33" ht="25.5" customHeight="1" x14ac:dyDescent="0.2">
      <c r="A581" s="54" t="s">
        <v>16299</v>
      </c>
      <c r="B581" s="54" t="s">
        <v>190</v>
      </c>
      <c r="C581" s="55">
        <v>46085</v>
      </c>
      <c r="D581" s="54" t="s">
        <v>17511</v>
      </c>
      <c r="E581" s="55">
        <f>IFERROR(VLOOKUP(AG581,Sheet3!B:F,5,0),Table1[[#This Row],[Ngày hạch toán]])</f>
        <v>46085</v>
      </c>
      <c r="F581" s="54" t="s">
        <v>19301</v>
      </c>
      <c r="G581" s="54" t="s">
        <v>17512</v>
      </c>
      <c r="H581" s="56">
        <v>12386628</v>
      </c>
      <c r="I581" s="63">
        <v>0</v>
      </c>
      <c r="J581" s="56">
        <v>990930</v>
      </c>
      <c r="K581" s="65">
        <v>13377558</v>
      </c>
      <c r="L581" s="64" t="s">
        <v>17236</v>
      </c>
      <c r="M581" s="6" t="str">
        <f>IFERROR(VLOOKUP(Table13[[#This Row],[Số hóa đơn]],'Chi tiết tt Mega gửi'!K:L,2,0),"")</f>
        <v/>
      </c>
      <c r="O581" s="32">
        <f>IF(Table13[[#This Row],[Phân loại]]="Tồn đầu kỳ",Table13[[#This Row],[Tổng giá trị]],0)</f>
        <v>0</v>
      </c>
      <c r="P581" s="7">
        <f>IF(Table13[[#This Row],[Số còn phải thu ĐK]]&lt;&gt;0,0,IF(Table13[[#This Row],[Phân loại]]="Bán hàng",Table13[[#This Row],[Tổng giá trị]],-Table13[[#This Row],[Tổng giá trị]]))</f>
        <v>13377558</v>
      </c>
      <c r="Q581" s="32">
        <f t="shared" si="69"/>
        <v>0</v>
      </c>
      <c r="R581" s="7">
        <f>Table13[[#This Row],[Số còn phải thu ĐK]]+Table13[[#This Row],[Giá Trị HD sau CK]]-Table13[[#This Row],[Số tiền đã thu]]</f>
        <v>13377558</v>
      </c>
      <c r="S581" s="6">
        <f>IF(Table13[[#This Row],[Ngày hóa đơn]]&lt;&gt;"",Table13[[#This Row],[Ngày hóa đơn]],IF(Table13[[#This Row],[Ngày hạch toán]]&lt;&gt;"",Table13[[#This Row],[Ngày hạch toán]],""))</f>
        <v>46085</v>
      </c>
      <c r="T581" s="7"/>
      <c r="U581" s="6">
        <f>IF(Table13[[#This Row],[Ngày tính CN]]="","",S581+T581)</f>
        <v>46085</v>
      </c>
      <c r="V581" s="32">
        <f ca="1">IF(Table13[[#This Row],[Hạn thanh toán]]="","",IF((U581-NOW())&lt;0,0,(U581-NOW())))</f>
        <v>0</v>
      </c>
      <c r="W581" s="32"/>
      <c r="X581" s="32">
        <f t="shared" ca="1" si="70"/>
        <v>209.35975370370579</v>
      </c>
      <c r="Y581" s="2" t="str">
        <f t="shared" ca="1" si="71"/>
        <v>Nợ quá hạn hơn 120 ngày có khả năng mất thanh toán</v>
      </c>
      <c r="Z581" s="42">
        <f t="shared" si="72"/>
        <v>46085</v>
      </c>
      <c r="AA581" s="42" t="str">
        <f t="shared" si="73"/>
        <v/>
      </c>
      <c r="AD581" s="2" t="str">
        <f>VLOOKUP($A581,MA_KH!$A:$Q,MA_KH!O$1,0)</f>
        <v>MEGA</v>
      </c>
      <c r="AE581" s="2" t="str">
        <f>VLOOKUP($A581,MA_KH!$A:$Q,MA_KH!P$1,0)</f>
        <v>CÔNG TY TNHH MM MEGA MARKET (VIỆT NAM)</v>
      </c>
      <c r="AG581" s="91" t="str">
        <f>Table13[[#This Row],[Số hóa đơn]]&amp;Table13[[#This Row],[Tổng giá trị]]</f>
        <v>0001718913377558</v>
      </c>
    </row>
    <row r="582" spans="1:33" ht="25.5" customHeight="1" x14ac:dyDescent="0.2">
      <c r="A582" s="54" t="s">
        <v>16299</v>
      </c>
      <c r="B582" s="54" t="s">
        <v>190</v>
      </c>
      <c r="C582" s="55">
        <v>46085</v>
      </c>
      <c r="D582" s="54" t="s">
        <v>17513</v>
      </c>
      <c r="E582" s="55">
        <f>IFERROR(VLOOKUP(AG582,Sheet3!B:F,5,0),Table1[[#This Row],[Ngày hạch toán]])</f>
        <v>46085</v>
      </c>
      <c r="F582" s="54" t="s">
        <v>19302</v>
      </c>
      <c r="G582" s="54" t="s">
        <v>17514</v>
      </c>
      <c r="H582" s="56">
        <v>2243546</v>
      </c>
      <c r="I582" s="63">
        <v>0</v>
      </c>
      <c r="J582" s="56">
        <v>179484</v>
      </c>
      <c r="K582" s="65">
        <v>2423030</v>
      </c>
      <c r="L582" s="64" t="s">
        <v>17236</v>
      </c>
      <c r="M582" s="6" t="str">
        <f>IFERROR(VLOOKUP(Table13[[#This Row],[Số hóa đơn]],'Chi tiết tt Mega gửi'!K:L,2,0),"")</f>
        <v/>
      </c>
      <c r="O582" s="32">
        <f>IF(Table13[[#This Row],[Phân loại]]="Tồn đầu kỳ",Table13[[#This Row],[Tổng giá trị]],0)</f>
        <v>0</v>
      </c>
      <c r="P582" s="7">
        <f>IF(Table13[[#This Row],[Số còn phải thu ĐK]]&lt;&gt;0,0,IF(Table13[[#This Row],[Phân loại]]="Bán hàng",Table13[[#This Row],[Tổng giá trị]],-Table13[[#This Row],[Tổng giá trị]]))</f>
        <v>2423030</v>
      </c>
      <c r="Q582" s="32">
        <f t="shared" si="69"/>
        <v>0</v>
      </c>
      <c r="R582" s="7">
        <f>Table13[[#This Row],[Số còn phải thu ĐK]]+Table13[[#This Row],[Giá Trị HD sau CK]]-Table13[[#This Row],[Số tiền đã thu]]</f>
        <v>2423030</v>
      </c>
      <c r="S582" s="6">
        <f>IF(Table13[[#This Row],[Ngày hóa đơn]]&lt;&gt;"",Table13[[#This Row],[Ngày hóa đơn]],IF(Table13[[#This Row],[Ngày hạch toán]]&lt;&gt;"",Table13[[#This Row],[Ngày hạch toán]],""))</f>
        <v>46085</v>
      </c>
      <c r="T582" s="7"/>
      <c r="U582" s="6">
        <f>IF(Table13[[#This Row],[Ngày tính CN]]="","",S582+T582)</f>
        <v>46085</v>
      </c>
      <c r="V582" s="32">
        <f ca="1">IF(Table13[[#This Row],[Hạn thanh toán]]="","",IF((U582-NOW())&lt;0,0,(U582-NOW())))</f>
        <v>0</v>
      </c>
      <c r="W582" s="32"/>
      <c r="X582" s="32">
        <f t="shared" ca="1" si="70"/>
        <v>209.35975370370579</v>
      </c>
      <c r="Y582" s="2" t="str">
        <f t="shared" ca="1" si="71"/>
        <v>Nợ quá hạn hơn 120 ngày có khả năng mất thanh toán</v>
      </c>
      <c r="Z582" s="42">
        <f t="shared" si="72"/>
        <v>46085</v>
      </c>
      <c r="AA582" s="42" t="str">
        <f t="shared" si="73"/>
        <v/>
      </c>
      <c r="AD582" s="2" t="str">
        <f>VLOOKUP($A582,MA_KH!$A:$Q,MA_KH!O$1,0)</f>
        <v>MEGA</v>
      </c>
      <c r="AE582" s="2" t="str">
        <f>VLOOKUP($A582,MA_KH!$A:$Q,MA_KH!P$1,0)</f>
        <v>CÔNG TY TNHH MM MEGA MARKET (VIỆT NAM)</v>
      </c>
      <c r="AG582" s="91" t="str">
        <f>Table13[[#This Row],[Số hóa đơn]]&amp;Table13[[#This Row],[Tổng giá trị]]</f>
        <v>000171902423030</v>
      </c>
    </row>
    <row r="583" spans="1:33" ht="25.5" customHeight="1" x14ac:dyDescent="0.2">
      <c r="A583" s="54" t="s">
        <v>16299</v>
      </c>
      <c r="B583" s="54" t="s">
        <v>190</v>
      </c>
      <c r="C583" s="55">
        <v>46085</v>
      </c>
      <c r="D583" s="54" t="s">
        <v>17515</v>
      </c>
      <c r="E583" s="55">
        <f>IFERROR(VLOOKUP(AG583,Sheet3!B:F,5,0),Table1[[#This Row],[Ngày hạch toán]])</f>
        <v>46085</v>
      </c>
      <c r="F583" s="54" t="s">
        <v>19303</v>
      </c>
      <c r="G583" s="54" t="s">
        <v>17516</v>
      </c>
      <c r="H583" s="56">
        <v>4113630</v>
      </c>
      <c r="I583" s="63">
        <v>0</v>
      </c>
      <c r="J583" s="56">
        <v>329090</v>
      </c>
      <c r="K583" s="65">
        <v>4442720</v>
      </c>
      <c r="L583" s="64" t="s">
        <v>17236</v>
      </c>
      <c r="M583" s="6" t="str">
        <f>IFERROR(VLOOKUP(Table13[[#This Row],[Số hóa đơn]],'Chi tiết tt Mega gửi'!K:L,2,0),"")</f>
        <v/>
      </c>
      <c r="O583" s="32">
        <f>IF(Table13[[#This Row],[Phân loại]]="Tồn đầu kỳ",Table13[[#This Row],[Tổng giá trị]],0)</f>
        <v>0</v>
      </c>
      <c r="P583" s="7">
        <f>IF(Table13[[#This Row],[Số còn phải thu ĐK]]&lt;&gt;0,0,IF(Table13[[#This Row],[Phân loại]]="Bán hàng",Table13[[#This Row],[Tổng giá trị]],-Table13[[#This Row],[Tổng giá trị]]))</f>
        <v>4442720</v>
      </c>
      <c r="Q583" s="32">
        <f t="shared" si="69"/>
        <v>0</v>
      </c>
      <c r="R583" s="7">
        <f>Table13[[#This Row],[Số còn phải thu ĐK]]+Table13[[#This Row],[Giá Trị HD sau CK]]-Table13[[#This Row],[Số tiền đã thu]]</f>
        <v>4442720</v>
      </c>
      <c r="S583" s="6">
        <f>IF(Table13[[#This Row],[Ngày hóa đơn]]&lt;&gt;"",Table13[[#This Row],[Ngày hóa đơn]],IF(Table13[[#This Row],[Ngày hạch toán]]&lt;&gt;"",Table13[[#This Row],[Ngày hạch toán]],""))</f>
        <v>46085</v>
      </c>
      <c r="T583" s="7"/>
      <c r="U583" s="6">
        <f>IF(Table13[[#This Row],[Ngày tính CN]]="","",S583+T583)</f>
        <v>46085</v>
      </c>
      <c r="V583" s="32">
        <f ca="1">IF(Table13[[#This Row],[Hạn thanh toán]]="","",IF((U583-NOW())&lt;0,0,(U583-NOW())))</f>
        <v>0</v>
      </c>
      <c r="W583" s="32"/>
      <c r="X583" s="32">
        <f t="shared" ca="1" si="70"/>
        <v>209.35975370370579</v>
      </c>
      <c r="Y583" s="2" t="str">
        <f t="shared" ca="1" si="71"/>
        <v>Nợ quá hạn hơn 120 ngày có khả năng mất thanh toán</v>
      </c>
      <c r="Z583" s="42">
        <f t="shared" si="72"/>
        <v>46085</v>
      </c>
      <c r="AA583" s="42" t="str">
        <f t="shared" si="73"/>
        <v/>
      </c>
      <c r="AD583" s="2" t="str">
        <f>VLOOKUP($A583,MA_KH!$A:$Q,MA_KH!O$1,0)</f>
        <v>MEGA</v>
      </c>
      <c r="AE583" s="2" t="str">
        <f>VLOOKUP($A583,MA_KH!$A:$Q,MA_KH!P$1,0)</f>
        <v>CÔNG TY TNHH MM MEGA MARKET (VIỆT NAM)</v>
      </c>
      <c r="AG583" s="91" t="str">
        <f>Table13[[#This Row],[Số hóa đơn]]&amp;Table13[[#This Row],[Tổng giá trị]]</f>
        <v>000171914442720</v>
      </c>
    </row>
    <row r="584" spans="1:33" ht="25.5" customHeight="1" x14ac:dyDescent="0.2">
      <c r="A584" s="54" t="s">
        <v>16303</v>
      </c>
      <c r="B584" s="54" t="s">
        <v>102</v>
      </c>
      <c r="C584" s="55">
        <v>46085</v>
      </c>
      <c r="D584" s="54" t="s">
        <v>17517</v>
      </c>
      <c r="E584" s="55">
        <f>IFERROR(VLOOKUP(AG584,Sheet3!B:F,5,0),Table1[[#This Row],[Ngày hạch toán]])</f>
        <v>46085</v>
      </c>
      <c r="F584" s="54" t="s">
        <v>19304</v>
      </c>
      <c r="G584" s="54" t="s">
        <v>17518</v>
      </c>
      <c r="H584" s="56">
        <v>10495000</v>
      </c>
      <c r="I584" s="63">
        <v>0</v>
      </c>
      <c r="J584" s="56">
        <v>839600</v>
      </c>
      <c r="K584" s="65">
        <v>11334600</v>
      </c>
      <c r="L584" s="64" t="s">
        <v>17236</v>
      </c>
      <c r="M584" s="6" t="str">
        <f>IFERROR(VLOOKUP(Table13[[#This Row],[Số hóa đơn]],'Chi tiết tt Mega gửi'!K:L,2,0),"")</f>
        <v/>
      </c>
      <c r="O584" s="32">
        <f>IF(Table13[[#This Row],[Phân loại]]="Tồn đầu kỳ",Table13[[#This Row],[Tổng giá trị]],0)</f>
        <v>0</v>
      </c>
      <c r="P584" s="7">
        <f>IF(Table13[[#This Row],[Số còn phải thu ĐK]]&lt;&gt;0,0,IF(Table13[[#This Row],[Phân loại]]="Bán hàng",Table13[[#This Row],[Tổng giá trị]],-Table13[[#This Row],[Tổng giá trị]]))</f>
        <v>11334600</v>
      </c>
      <c r="Q584" s="32">
        <f t="shared" si="69"/>
        <v>0</v>
      </c>
      <c r="R584" s="7">
        <f>Table13[[#This Row],[Số còn phải thu ĐK]]+Table13[[#This Row],[Giá Trị HD sau CK]]-Table13[[#This Row],[Số tiền đã thu]]</f>
        <v>11334600</v>
      </c>
      <c r="S584" s="6">
        <f>IF(Table13[[#This Row],[Ngày hóa đơn]]&lt;&gt;"",Table13[[#This Row],[Ngày hóa đơn]],IF(Table13[[#This Row],[Ngày hạch toán]]&lt;&gt;"",Table13[[#This Row],[Ngày hạch toán]],""))</f>
        <v>46085</v>
      </c>
      <c r="T584" s="7"/>
      <c r="U584" s="6">
        <f>IF(Table13[[#This Row],[Ngày tính CN]]="","",S584+T584)</f>
        <v>46085</v>
      </c>
      <c r="V584" s="32">
        <f ca="1">IF(Table13[[#This Row],[Hạn thanh toán]]="","",IF((U584-NOW())&lt;0,0,(U584-NOW())))</f>
        <v>0</v>
      </c>
      <c r="W584" s="32"/>
      <c r="X584" s="32">
        <f t="shared" ca="1" si="70"/>
        <v>209.35975370370579</v>
      </c>
      <c r="Y584" s="2" t="str">
        <f t="shared" ca="1" si="71"/>
        <v>Nợ quá hạn hơn 120 ngày có khả năng mất thanh toán</v>
      </c>
      <c r="Z584" s="42">
        <f t="shared" si="72"/>
        <v>46085</v>
      </c>
      <c r="AA584" s="42" t="str">
        <f t="shared" si="73"/>
        <v/>
      </c>
      <c r="AD584" s="2" t="str">
        <f>VLOOKUP($A584,MA_KH!$A:$Q,MA_KH!O$1,0)</f>
        <v>MEGA</v>
      </c>
      <c r="AE584" s="2" t="str">
        <f>VLOOKUP($A584,MA_KH!$A:$Q,MA_KH!P$1,0)</f>
        <v>CÔNG TY TNHH MM MEGA MARKET (VIỆT NAM)</v>
      </c>
      <c r="AG584" s="91" t="str">
        <f>Table13[[#This Row],[Số hóa đơn]]&amp;Table13[[#This Row],[Tổng giá trị]]</f>
        <v>0001750811334600</v>
      </c>
    </row>
    <row r="585" spans="1:33" ht="25.5" customHeight="1" x14ac:dyDescent="0.2">
      <c r="A585" s="54" t="s">
        <v>16303</v>
      </c>
      <c r="B585" s="54" t="s">
        <v>102</v>
      </c>
      <c r="C585" s="55">
        <v>46085</v>
      </c>
      <c r="D585" s="54" t="s">
        <v>17519</v>
      </c>
      <c r="E585" s="55">
        <f>IFERROR(VLOOKUP(AG585,Sheet3!B:F,5,0),Table1[[#This Row],[Ngày hạch toán]])</f>
        <v>46085</v>
      </c>
      <c r="F585" s="54" t="s">
        <v>19305</v>
      </c>
      <c r="G585" s="54" t="s">
        <v>17520</v>
      </c>
      <c r="H585" s="56">
        <v>3812532</v>
      </c>
      <c r="I585" s="63">
        <v>0</v>
      </c>
      <c r="J585" s="56">
        <v>305003</v>
      </c>
      <c r="K585" s="65">
        <v>4117535</v>
      </c>
      <c r="L585" s="64" t="s">
        <v>17236</v>
      </c>
      <c r="M585" s="6" t="str">
        <f>IFERROR(VLOOKUP(Table13[[#This Row],[Số hóa đơn]],'Chi tiết tt Mega gửi'!K:L,2,0),"")</f>
        <v/>
      </c>
      <c r="O585" s="32">
        <f>IF(Table13[[#This Row],[Phân loại]]="Tồn đầu kỳ",Table13[[#This Row],[Tổng giá trị]],0)</f>
        <v>0</v>
      </c>
      <c r="P585" s="7">
        <f>IF(Table13[[#This Row],[Số còn phải thu ĐK]]&lt;&gt;0,0,IF(Table13[[#This Row],[Phân loại]]="Bán hàng",Table13[[#This Row],[Tổng giá trị]],-Table13[[#This Row],[Tổng giá trị]]))</f>
        <v>4117535</v>
      </c>
      <c r="Q585" s="32">
        <f t="shared" si="69"/>
        <v>0</v>
      </c>
      <c r="R585" s="7">
        <f>Table13[[#This Row],[Số còn phải thu ĐK]]+Table13[[#This Row],[Giá Trị HD sau CK]]-Table13[[#This Row],[Số tiền đã thu]]</f>
        <v>4117535</v>
      </c>
      <c r="S585" s="6">
        <f>IF(Table13[[#This Row],[Ngày hóa đơn]]&lt;&gt;"",Table13[[#This Row],[Ngày hóa đơn]],IF(Table13[[#This Row],[Ngày hạch toán]]&lt;&gt;"",Table13[[#This Row],[Ngày hạch toán]],""))</f>
        <v>46085</v>
      </c>
      <c r="T585" s="7"/>
      <c r="U585" s="6">
        <f>IF(Table13[[#This Row],[Ngày tính CN]]="","",S585+T585)</f>
        <v>46085</v>
      </c>
      <c r="V585" s="32">
        <f ca="1">IF(Table13[[#This Row],[Hạn thanh toán]]="","",IF((U585-NOW())&lt;0,0,(U585-NOW())))</f>
        <v>0</v>
      </c>
      <c r="W585" s="32"/>
      <c r="X585" s="32">
        <f t="shared" ca="1" si="70"/>
        <v>209.35975370370579</v>
      </c>
      <c r="Y585" s="2" t="str">
        <f t="shared" ca="1" si="71"/>
        <v>Nợ quá hạn hơn 120 ngày có khả năng mất thanh toán</v>
      </c>
      <c r="Z585" s="42">
        <f t="shared" si="72"/>
        <v>46085</v>
      </c>
      <c r="AA585" s="42" t="str">
        <f t="shared" si="73"/>
        <v/>
      </c>
      <c r="AD585" s="2" t="str">
        <f>VLOOKUP($A585,MA_KH!$A:$Q,MA_KH!O$1,0)</f>
        <v>MEGA</v>
      </c>
      <c r="AE585" s="2" t="str">
        <f>VLOOKUP($A585,MA_KH!$A:$Q,MA_KH!P$1,0)</f>
        <v>CÔNG TY TNHH MM MEGA MARKET (VIỆT NAM)</v>
      </c>
      <c r="AG585" s="91" t="str">
        <f>Table13[[#This Row],[Số hóa đơn]]&amp;Table13[[#This Row],[Tổng giá trị]]</f>
        <v>000174644117535</v>
      </c>
    </row>
    <row r="586" spans="1:33" ht="25.5" customHeight="1" x14ac:dyDescent="0.2">
      <c r="A586" s="54" t="s">
        <v>16303</v>
      </c>
      <c r="B586" s="54" t="s">
        <v>102</v>
      </c>
      <c r="C586" s="55">
        <v>46085</v>
      </c>
      <c r="D586" s="54" t="s">
        <v>17521</v>
      </c>
      <c r="E586" s="55">
        <f>IFERROR(VLOOKUP(AG586,Sheet3!B:F,5,0),Table1[[#This Row],[Ngày hạch toán]])</f>
        <v>46085</v>
      </c>
      <c r="F586" s="54" t="s">
        <v>18608</v>
      </c>
      <c r="G586" s="54" t="s">
        <v>17522</v>
      </c>
      <c r="H586" s="56">
        <v>4758400</v>
      </c>
      <c r="I586" s="63">
        <v>0</v>
      </c>
      <c r="J586" s="56">
        <v>380672</v>
      </c>
      <c r="K586" s="65">
        <v>5139072</v>
      </c>
      <c r="L586" s="64" t="s">
        <v>17236</v>
      </c>
      <c r="M586" s="6" t="str">
        <f>IFERROR(VLOOKUP(Table13[[#This Row],[Số hóa đơn]],'Chi tiết tt Mega gửi'!K:L,2,0),"")</f>
        <v/>
      </c>
      <c r="O586" s="32">
        <f>IF(Table13[[#This Row],[Phân loại]]="Tồn đầu kỳ",Table13[[#This Row],[Tổng giá trị]],0)</f>
        <v>0</v>
      </c>
      <c r="P586" s="7">
        <f>IF(Table13[[#This Row],[Số còn phải thu ĐK]]&lt;&gt;0,0,IF(Table13[[#This Row],[Phân loại]]="Bán hàng",Table13[[#This Row],[Tổng giá trị]],-Table13[[#This Row],[Tổng giá trị]]))</f>
        <v>5139072</v>
      </c>
      <c r="Q586" s="32">
        <f t="shared" si="69"/>
        <v>0</v>
      </c>
      <c r="R586" s="7">
        <f>Table13[[#This Row],[Số còn phải thu ĐK]]+Table13[[#This Row],[Giá Trị HD sau CK]]-Table13[[#This Row],[Số tiền đã thu]]</f>
        <v>5139072</v>
      </c>
      <c r="S586" s="6">
        <f>IF(Table13[[#This Row],[Ngày hóa đơn]]&lt;&gt;"",Table13[[#This Row],[Ngày hóa đơn]],IF(Table13[[#This Row],[Ngày hạch toán]]&lt;&gt;"",Table13[[#This Row],[Ngày hạch toán]],""))</f>
        <v>46085</v>
      </c>
      <c r="T586" s="7"/>
      <c r="U586" s="6">
        <f>IF(Table13[[#This Row],[Ngày tính CN]]="","",S586+T586)</f>
        <v>46085</v>
      </c>
      <c r="V586" s="32">
        <f ca="1">IF(Table13[[#This Row],[Hạn thanh toán]]="","",IF((U586-NOW())&lt;0,0,(U586-NOW())))</f>
        <v>0</v>
      </c>
      <c r="W586" s="32"/>
      <c r="X586" s="32">
        <f t="shared" ca="1" si="70"/>
        <v>209.35975370370579</v>
      </c>
      <c r="Y586" s="2" t="str">
        <f t="shared" ca="1" si="71"/>
        <v>Nợ quá hạn hơn 120 ngày có khả năng mất thanh toán</v>
      </c>
      <c r="Z586" s="42">
        <f t="shared" si="72"/>
        <v>46085</v>
      </c>
      <c r="AA586" s="42" t="str">
        <f t="shared" si="73"/>
        <v/>
      </c>
      <c r="AD586" s="2" t="str">
        <f>VLOOKUP($A586,MA_KH!$A:$Q,MA_KH!O$1,0)</f>
        <v>MEGA</v>
      </c>
      <c r="AE586" s="2" t="str">
        <f>VLOOKUP($A586,MA_KH!$A:$Q,MA_KH!P$1,0)</f>
        <v>CÔNG TY TNHH MM MEGA MARKET (VIỆT NAM)</v>
      </c>
      <c r="AG586" s="91" t="str">
        <f>Table13[[#This Row],[Số hóa đơn]]&amp;Table13[[#This Row],[Tổng giá trị]]</f>
        <v>000191215139072</v>
      </c>
    </row>
    <row r="587" spans="1:33" ht="25.5" customHeight="1" x14ac:dyDescent="0.2">
      <c r="A587" s="54" t="s">
        <v>16299</v>
      </c>
      <c r="B587" s="54" t="s">
        <v>190</v>
      </c>
      <c r="C587" s="55">
        <v>46086</v>
      </c>
      <c r="D587" s="54" t="s">
        <v>17523</v>
      </c>
      <c r="E587" s="55">
        <f>IFERROR(VLOOKUP(AG587,Sheet3!B:F,5,0),Table1[[#This Row],[Ngày hạch toán]])</f>
        <v>46086</v>
      </c>
      <c r="F587" s="54" t="s">
        <v>19306</v>
      </c>
      <c r="G587" s="54" t="s">
        <v>17524</v>
      </c>
      <c r="H587" s="56">
        <v>4804500</v>
      </c>
      <c r="I587" s="63">
        <v>0</v>
      </c>
      <c r="J587" s="56">
        <v>384360</v>
      </c>
      <c r="K587" s="65">
        <v>5188860</v>
      </c>
      <c r="L587" s="64" t="s">
        <v>17236</v>
      </c>
      <c r="M587" s="6" t="str">
        <f>IFERROR(VLOOKUP(Table13[[#This Row],[Số hóa đơn]],'Chi tiết tt Mega gửi'!K:L,2,0),"")</f>
        <v/>
      </c>
      <c r="O587" s="32">
        <f>IF(Table13[[#This Row],[Phân loại]]="Tồn đầu kỳ",Table13[[#This Row],[Tổng giá trị]],0)</f>
        <v>0</v>
      </c>
      <c r="P587" s="7">
        <f>IF(Table13[[#This Row],[Số còn phải thu ĐK]]&lt;&gt;0,0,IF(Table13[[#This Row],[Phân loại]]="Bán hàng",Table13[[#This Row],[Tổng giá trị]],-Table13[[#This Row],[Tổng giá trị]]))</f>
        <v>5188860</v>
      </c>
      <c r="Q587" s="32">
        <f t="shared" si="69"/>
        <v>0</v>
      </c>
      <c r="R587" s="7">
        <f>Table13[[#This Row],[Số còn phải thu ĐK]]+Table13[[#This Row],[Giá Trị HD sau CK]]-Table13[[#This Row],[Số tiền đã thu]]</f>
        <v>5188860</v>
      </c>
      <c r="S587" s="6">
        <f>IF(Table13[[#This Row],[Ngày hóa đơn]]&lt;&gt;"",Table13[[#This Row],[Ngày hóa đơn]],IF(Table13[[#This Row],[Ngày hạch toán]]&lt;&gt;"",Table13[[#This Row],[Ngày hạch toán]],""))</f>
        <v>46086</v>
      </c>
      <c r="T587" s="7"/>
      <c r="U587" s="6">
        <f>IF(Table13[[#This Row],[Ngày tính CN]]="","",S587+T587)</f>
        <v>46086</v>
      </c>
      <c r="V587" s="32">
        <f ca="1">IF(Table13[[#This Row],[Hạn thanh toán]]="","",IF((U587-NOW())&lt;0,0,(U587-NOW())))</f>
        <v>0</v>
      </c>
      <c r="W587" s="32"/>
      <c r="X587" s="32">
        <f t="shared" ca="1" si="70"/>
        <v>208.35975370370579</v>
      </c>
      <c r="Y587" s="2" t="str">
        <f t="shared" ca="1" si="71"/>
        <v>Nợ quá hạn hơn 120 ngày có khả năng mất thanh toán</v>
      </c>
      <c r="Z587" s="42">
        <f t="shared" si="72"/>
        <v>46086</v>
      </c>
      <c r="AA587" s="42" t="str">
        <f t="shared" si="73"/>
        <v/>
      </c>
      <c r="AD587" s="2" t="str">
        <f>VLOOKUP($A587,MA_KH!$A:$Q,MA_KH!O$1,0)</f>
        <v>MEGA</v>
      </c>
      <c r="AE587" s="2" t="str">
        <f>VLOOKUP($A587,MA_KH!$A:$Q,MA_KH!P$1,0)</f>
        <v>CÔNG TY TNHH MM MEGA MARKET (VIỆT NAM)</v>
      </c>
      <c r="AG587" s="91" t="str">
        <f>Table13[[#This Row],[Số hóa đơn]]&amp;Table13[[#This Row],[Tổng giá trị]]</f>
        <v>000171925188860</v>
      </c>
    </row>
    <row r="588" spans="1:33" ht="25.5" customHeight="1" x14ac:dyDescent="0.2">
      <c r="A588" s="54" t="s">
        <v>16289</v>
      </c>
      <c r="B588" s="54" t="s">
        <v>296</v>
      </c>
      <c r="C588" s="55">
        <v>46086</v>
      </c>
      <c r="D588" s="54" t="s">
        <v>17525</v>
      </c>
      <c r="E588" s="55">
        <f>IFERROR(VLOOKUP(AG588,Sheet3!B:F,5,0),Table1[[#This Row],[Ngày hạch toán]])</f>
        <v>46086</v>
      </c>
      <c r="F588" s="54" t="s">
        <v>19307</v>
      </c>
      <c r="G588" s="54" t="s">
        <v>17526</v>
      </c>
      <c r="H588" s="56">
        <v>4113630</v>
      </c>
      <c r="I588" s="63">
        <v>0</v>
      </c>
      <c r="J588" s="56">
        <v>329090</v>
      </c>
      <c r="K588" s="65">
        <v>4442720</v>
      </c>
      <c r="L588" s="64" t="s">
        <v>17236</v>
      </c>
      <c r="M588" s="6" t="str">
        <f>IFERROR(VLOOKUP(Table13[[#This Row],[Số hóa đơn]],'Chi tiết tt Mega gửi'!K:L,2,0),"")</f>
        <v/>
      </c>
      <c r="O588" s="32">
        <f>IF(Table13[[#This Row],[Phân loại]]="Tồn đầu kỳ",Table13[[#This Row],[Tổng giá trị]],0)</f>
        <v>0</v>
      </c>
      <c r="P588" s="7">
        <f>IF(Table13[[#This Row],[Số còn phải thu ĐK]]&lt;&gt;0,0,IF(Table13[[#This Row],[Phân loại]]="Bán hàng",Table13[[#This Row],[Tổng giá trị]],-Table13[[#This Row],[Tổng giá trị]]))</f>
        <v>4442720</v>
      </c>
      <c r="Q588" s="32">
        <f t="shared" si="69"/>
        <v>0</v>
      </c>
      <c r="R588" s="7">
        <f>Table13[[#This Row],[Số còn phải thu ĐK]]+Table13[[#This Row],[Giá Trị HD sau CK]]-Table13[[#This Row],[Số tiền đã thu]]</f>
        <v>4442720</v>
      </c>
      <c r="S588" s="6">
        <f>IF(Table13[[#This Row],[Ngày hóa đơn]]&lt;&gt;"",Table13[[#This Row],[Ngày hóa đơn]],IF(Table13[[#This Row],[Ngày hạch toán]]&lt;&gt;"",Table13[[#This Row],[Ngày hạch toán]],""))</f>
        <v>46086</v>
      </c>
      <c r="T588" s="7"/>
      <c r="U588" s="6">
        <f>IF(Table13[[#This Row],[Ngày tính CN]]="","",S588+T588)</f>
        <v>46086</v>
      </c>
      <c r="V588" s="32">
        <f ca="1">IF(Table13[[#This Row],[Hạn thanh toán]]="","",IF((U588-NOW())&lt;0,0,(U588-NOW())))</f>
        <v>0</v>
      </c>
      <c r="W588" s="32"/>
      <c r="X588" s="32">
        <f t="shared" ca="1" si="70"/>
        <v>208.35975370370579</v>
      </c>
      <c r="Y588" s="2" t="str">
        <f t="shared" ca="1" si="71"/>
        <v>Nợ quá hạn hơn 120 ngày có khả năng mất thanh toán</v>
      </c>
      <c r="Z588" s="42">
        <f t="shared" si="72"/>
        <v>46086</v>
      </c>
      <c r="AA588" s="42" t="str">
        <f t="shared" si="73"/>
        <v/>
      </c>
      <c r="AD588" s="2" t="str">
        <f>VLOOKUP($A588,MA_KH!$A:$Q,MA_KH!O$1,0)</f>
        <v>MEGA</v>
      </c>
      <c r="AE588" s="2" t="str">
        <f>VLOOKUP($A588,MA_KH!$A:$Q,MA_KH!P$1,0)</f>
        <v>CÔNG TY TNHH MM MEGA MARKET (VIỆT NAM)</v>
      </c>
      <c r="AG588" s="91" t="str">
        <f>Table13[[#This Row],[Số hóa đơn]]&amp;Table13[[#This Row],[Tổng giá trị]]</f>
        <v>000171944442720</v>
      </c>
    </row>
    <row r="589" spans="1:33" ht="25.5" customHeight="1" x14ac:dyDescent="0.2">
      <c r="A589" s="54" t="s">
        <v>16289</v>
      </c>
      <c r="B589" s="54" t="s">
        <v>296</v>
      </c>
      <c r="C589" s="55">
        <v>46086</v>
      </c>
      <c r="D589" s="54" t="s">
        <v>17527</v>
      </c>
      <c r="E589" s="55">
        <f>IFERROR(VLOOKUP(AG589,Sheet3!B:F,5,0),Table1[[#This Row],[Ngày hạch toán]])</f>
        <v>46086</v>
      </c>
      <c r="F589" s="54" t="s">
        <v>19308</v>
      </c>
      <c r="G589" s="54" t="s">
        <v>17528</v>
      </c>
      <c r="H589" s="56">
        <v>2099000</v>
      </c>
      <c r="I589" s="63">
        <v>0</v>
      </c>
      <c r="J589" s="56">
        <v>167920</v>
      </c>
      <c r="K589" s="65">
        <v>2266920</v>
      </c>
      <c r="L589" s="64" t="s">
        <v>17236</v>
      </c>
      <c r="M589" s="6" t="str">
        <f>IFERROR(VLOOKUP(Table13[[#This Row],[Số hóa đơn]],'Chi tiết tt Mega gửi'!K:L,2,0),"")</f>
        <v/>
      </c>
      <c r="O589" s="32">
        <f>IF(Table13[[#This Row],[Phân loại]]="Tồn đầu kỳ",Table13[[#This Row],[Tổng giá trị]],0)</f>
        <v>0</v>
      </c>
      <c r="P589" s="7">
        <f>IF(Table13[[#This Row],[Số còn phải thu ĐK]]&lt;&gt;0,0,IF(Table13[[#This Row],[Phân loại]]="Bán hàng",Table13[[#This Row],[Tổng giá trị]],-Table13[[#This Row],[Tổng giá trị]]))</f>
        <v>2266920</v>
      </c>
      <c r="Q589" s="32">
        <f t="shared" si="69"/>
        <v>0</v>
      </c>
      <c r="R589" s="7">
        <f>Table13[[#This Row],[Số còn phải thu ĐK]]+Table13[[#This Row],[Giá Trị HD sau CK]]-Table13[[#This Row],[Số tiền đã thu]]</f>
        <v>2266920</v>
      </c>
      <c r="S589" s="6">
        <f>IF(Table13[[#This Row],[Ngày hóa đơn]]&lt;&gt;"",Table13[[#This Row],[Ngày hóa đơn]],IF(Table13[[#This Row],[Ngày hạch toán]]&lt;&gt;"",Table13[[#This Row],[Ngày hạch toán]],""))</f>
        <v>46086</v>
      </c>
      <c r="T589" s="7"/>
      <c r="U589" s="6">
        <f>IF(Table13[[#This Row],[Ngày tính CN]]="","",S589+T589)</f>
        <v>46086</v>
      </c>
      <c r="V589" s="32">
        <f ca="1">IF(Table13[[#This Row],[Hạn thanh toán]]="","",IF((U589-NOW())&lt;0,0,(U589-NOW())))</f>
        <v>0</v>
      </c>
      <c r="W589" s="32"/>
      <c r="X589" s="32">
        <f t="shared" ca="1" si="70"/>
        <v>208.35975370370579</v>
      </c>
      <c r="Y589" s="2" t="str">
        <f t="shared" ca="1" si="71"/>
        <v>Nợ quá hạn hơn 120 ngày có khả năng mất thanh toán</v>
      </c>
      <c r="Z589" s="42">
        <f t="shared" si="72"/>
        <v>46086</v>
      </c>
      <c r="AA589" s="42" t="str">
        <f t="shared" si="73"/>
        <v/>
      </c>
      <c r="AD589" s="2" t="str">
        <f>VLOOKUP($A589,MA_KH!$A:$Q,MA_KH!O$1,0)</f>
        <v>MEGA</v>
      </c>
      <c r="AE589" s="2" t="str">
        <f>VLOOKUP($A589,MA_KH!$A:$Q,MA_KH!P$1,0)</f>
        <v>CÔNG TY TNHH MM MEGA MARKET (VIỆT NAM)</v>
      </c>
      <c r="AG589" s="91" t="str">
        <f>Table13[[#This Row],[Số hóa đơn]]&amp;Table13[[#This Row],[Tổng giá trị]]</f>
        <v>000171952266920</v>
      </c>
    </row>
    <row r="590" spans="1:33" ht="25.5" customHeight="1" x14ac:dyDescent="0.2">
      <c r="A590" s="54" t="s">
        <v>16291</v>
      </c>
      <c r="B590" s="54" t="s">
        <v>200</v>
      </c>
      <c r="C590" s="55">
        <v>46086</v>
      </c>
      <c r="D590" s="54" t="s">
        <v>17529</v>
      </c>
      <c r="E590" s="55">
        <f>IFERROR(VLOOKUP(AG590,Sheet3!B:F,5,0),Table1[[#This Row],[Ngày hạch toán]])</f>
        <v>46086</v>
      </c>
      <c r="F590" s="54" t="s">
        <v>19309</v>
      </c>
      <c r="G590" s="54" t="s">
        <v>17530</v>
      </c>
      <c r="H590" s="56">
        <v>1746839</v>
      </c>
      <c r="I590" s="63">
        <v>0</v>
      </c>
      <c r="J590" s="56">
        <v>139747</v>
      </c>
      <c r="K590" s="65">
        <v>1886586</v>
      </c>
      <c r="L590" s="64" t="s">
        <v>17236</v>
      </c>
      <c r="M590" s="6" t="str">
        <f>IFERROR(VLOOKUP(Table13[[#This Row],[Số hóa đơn]],'Chi tiết tt Mega gửi'!K:L,2,0),"")</f>
        <v/>
      </c>
      <c r="O590" s="32">
        <f>IF(Table13[[#This Row],[Phân loại]]="Tồn đầu kỳ",Table13[[#This Row],[Tổng giá trị]],0)</f>
        <v>0</v>
      </c>
      <c r="P590" s="7">
        <f>IF(Table13[[#This Row],[Số còn phải thu ĐK]]&lt;&gt;0,0,IF(Table13[[#This Row],[Phân loại]]="Bán hàng",Table13[[#This Row],[Tổng giá trị]],-Table13[[#This Row],[Tổng giá trị]]))</f>
        <v>1886586</v>
      </c>
      <c r="Q590" s="32">
        <f t="shared" si="69"/>
        <v>0</v>
      </c>
      <c r="R590" s="7">
        <f>Table13[[#This Row],[Số còn phải thu ĐK]]+Table13[[#This Row],[Giá Trị HD sau CK]]-Table13[[#This Row],[Số tiền đã thu]]</f>
        <v>1886586</v>
      </c>
      <c r="S590" s="6">
        <f>IF(Table13[[#This Row],[Ngày hóa đơn]]&lt;&gt;"",Table13[[#This Row],[Ngày hóa đơn]],IF(Table13[[#This Row],[Ngày hạch toán]]&lt;&gt;"",Table13[[#This Row],[Ngày hạch toán]],""))</f>
        <v>46086</v>
      </c>
      <c r="T590" s="7"/>
      <c r="U590" s="6">
        <f>IF(Table13[[#This Row],[Ngày tính CN]]="","",S590+T590)</f>
        <v>46086</v>
      </c>
      <c r="V590" s="32">
        <f ca="1">IF(Table13[[#This Row],[Hạn thanh toán]]="","",IF((U590-NOW())&lt;0,0,(U590-NOW())))</f>
        <v>0</v>
      </c>
      <c r="W590" s="32"/>
      <c r="X590" s="32">
        <f t="shared" ca="1" si="70"/>
        <v>208.35975370370579</v>
      </c>
      <c r="Y590" s="2" t="str">
        <f t="shared" ca="1" si="71"/>
        <v>Nợ quá hạn hơn 120 ngày có khả năng mất thanh toán</v>
      </c>
      <c r="Z590" s="42">
        <f t="shared" si="72"/>
        <v>46086</v>
      </c>
      <c r="AA590" s="42" t="str">
        <f t="shared" si="73"/>
        <v/>
      </c>
      <c r="AD590" s="2" t="str">
        <f>VLOOKUP($A590,MA_KH!$A:$Q,MA_KH!O$1,0)</f>
        <v>MEGA</v>
      </c>
      <c r="AE590" s="2" t="str">
        <f>VLOOKUP($A590,MA_KH!$A:$Q,MA_KH!P$1,0)</f>
        <v>CÔNG TY TNHH MM MEGA MARKET (VIỆT NAM)</v>
      </c>
      <c r="AG590" s="91" t="str">
        <f>Table13[[#This Row],[Số hóa đơn]]&amp;Table13[[#This Row],[Tổng giá trị]]</f>
        <v>000184591886586</v>
      </c>
    </row>
    <row r="591" spans="1:33" ht="25.5" customHeight="1" x14ac:dyDescent="0.2">
      <c r="A591" s="54" t="s">
        <v>16287</v>
      </c>
      <c r="B591" s="54" t="s">
        <v>253</v>
      </c>
      <c r="C591" s="55">
        <v>46086</v>
      </c>
      <c r="D591" s="54" t="s">
        <v>17531</v>
      </c>
      <c r="E591" s="55">
        <f>IFERROR(VLOOKUP(AG591,Sheet3!B:F,5,0),Table1[[#This Row],[Ngày hạch toán]])</f>
        <v>46086</v>
      </c>
      <c r="F591" s="54" t="s">
        <v>19310</v>
      </c>
      <c r="G591" s="54" t="s">
        <v>17532</v>
      </c>
      <c r="H591" s="56">
        <v>2143180</v>
      </c>
      <c r="I591" s="63">
        <v>0</v>
      </c>
      <c r="J591" s="56">
        <v>171454</v>
      </c>
      <c r="K591" s="65">
        <v>2314634</v>
      </c>
      <c r="L591" s="64" t="s">
        <v>17236</v>
      </c>
      <c r="M591" s="6" t="str">
        <f>IFERROR(VLOOKUP(Table13[[#This Row],[Số hóa đơn]],'Chi tiết tt Mega gửi'!K:L,2,0),"")</f>
        <v/>
      </c>
      <c r="O591" s="32">
        <f>IF(Table13[[#This Row],[Phân loại]]="Tồn đầu kỳ",Table13[[#This Row],[Tổng giá trị]],0)</f>
        <v>0</v>
      </c>
      <c r="P591" s="7">
        <f>IF(Table13[[#This Row],[Số còn phải thu ĐK]]&lt;&gt;0,0,IF(Table13[[#This Row],[Phân loại]]="Bán hàng",Table13[[#This Row],[Tổng giá trị]],-Table13[[#This Row],[Tổng giá trị]]))</f>
        <v>2314634</v>
      </c>
      <c r="Q591" s="32">
        <f t="shared" si="69"/>
        <v>0</v>
      </c>
      <c r="R591" s="7">
        <f>Table13[[#This Row],[Số còn phải thu ĐK]]+Table13[[#This Row],[Giá Trị HD sau CK]]-Table13[[#This Row],[Số tiền đã thu]]</f>
        <v>2314634</v>
      </c>
      <c r="S591" s="6">
        <f>IF(Table13[[#This Row],[Ngày hóa đơn]]&lt;&gt;"",Table13[[#This Row],[Ngày hóa đơn]],IF(Table13[[#This Row],[Ngày hạch toán]]&lt;&gt;"",Table13[[#This Row],[Ngày hạch toán]],""))</f>
        <v>46086</v>
      </c>
      <c r="T591" s="7"/>
      <c r="U591" s="6">
        <f>IF(Table13[[#This Row],[Ngày tính CN]]="","",S591+T591)</f>
        <v>46086</v>
      </c>
      <c r="V591" s="32">
        <f ca="1">IF(Table13[[#This Row],[Hạn thanh toán]]="","",IF((U591-NOW())&lt;0,0,(U591-NOW())))</f>
        <v>0</v>
      </c>
      <c r="W591" s="32"/>
      <c r="X591" s="32">
        <f t="shared" ca="1" si="70"/>
        <v>208.35975370370579</v>
      </c>
      <c r="Y591" s="2" t="str">
        <f t="shared" ca="1" si="71"/>
        <v>Nợ quá hạn hơn 120 ngày có khả năng mất thanh toán</v>
      </c>
      <c r="Z591" s="42">
        <f t="shared" si="72"/>
        <v>46086</v>
      </c>
      <c r="AA591" s="42" t="str">
        <f t="shared" si="73"/>
        <v/>
      </c>
      <c r="AD591" s="2" t="str">
        <f>VLOOKUP($A591,MA_KH!$A:$Q,MA_KH!O$1,0)</f>
        <v>MEGA</v>
      </c>
      <c r="AE591" s="2" t="str">
        <f>VLOOKUP($A591,MA_KH!$A:$Q,MA_KH!P$1,0)</f>
        <v>CÔNG TY TNHH MM MEGA MARKET (VIỆT NAM)</v>
      </c>
      <c r="AG591" s="91" t="str">
        <f>Table13[[#This Row],[Số hóa đơn]]&amp;Table13[[#This Row],[Tổng giá trị]]</f>
        <v>000171972314634</v>
      </c>
    </row>
    <row r="592" spans="1:33" ht="25.5" customHeight="1" x14ac:dyDescent="0.2">
      <c r="A592" s="54" t="s">
        <v>16295</v>
      </c>
      <c r="B592" s="54" t="s">
        <v>198</v>
      </c>
      <c r="C592" s="55">
        <v>46086</v>
      </c>
      <c r="D592" s="54" t="s">
        <v>17533</v>
      </c>
      <c r="E592" s="55">
        <f>IFERROR(VLOOKUP(AG592,Sheet3!B:F,5,0),Table1[[#This Row],[Ngày hạch toán]])</f>
        <v>46086</v>
      </c>
      <c r="F592" s="54" t="s">
        <v>19311</v>
      </c>
      <c r="G592" s="54" t="s">
        <v>17534</v>
      </c>
      <c r="H592" s="56">
        <v>558030</v>
      </c>
      <c r="I592" s="63">
        <v>0</v>
      </c>
      <c r="J592" s="56">
        <v>44642</v>
      </c>
      <c r="K592" s="65">
        <v>602672</v>
      </c>
      <c r="L592" s="64" t="s">
        <v>17236</v>
      </c>
      <c r="M592" s="6" t="str">
        <f>IFERROR(VLOOKUP(Table13[[#This Row],[Số hóa đơn]],'Chi tiết tt Mega gửi'!K:L,2,0),"")</f>
        <v/>
      </c>
      <c r="O592" s="32">
        <f>IF(Table13[[#This Row],[Phân loại]]="Tồn đầu kỳ",Table13[[#This Row],[Tổng giá trị]],0)</f>
        <v>0</v>
      </c>
      <c r="P592" s="7">
        <f>IF(Table13[[#This Row],[Số còn phải thu ĐK]]&lt;&gt;0,0,IF(Table13[[#This Row],[Phân loại]]="Bán hàng",Table13[[#This Row],[Tổng giá trị]],-Table13[[#This Row],[Tổng giá trị]]))</f>
        <v>602672</v>
      </c>
      <c r="Q592" s="32">
        <f t="shared" si="69"/>
        <v>0</v>
      </c>
      <c r="R592" s="7">
        <f>Table13[[#This Row],[Số còn phải thu ĐK]]+Table13[[#This Row],[Giá Trị HD sau CK]]-Table13[[#This Row],[Số tiền đã thu]]</f>
        <v>602672</v>
      </c>
      <c r="S592" s="6">
        <f>IF(Table13[[#This Row],[Ngày hóa đơn]]&lt;&gt;"",Table13[[#This Row],[Ngày hóa đơn]],IF(Table13[[#This Row],[Ngày hạch toán]]&lt;&gt;"",Table13[[#This Row],[Ngày hạch toán]],""))</f>
        <v>46086</v>
      </c>
      <c r="T592" s="7"/>
      <c r="U592" s="6">
        <f>IF(Table13[[#This Row],[Ngày tính CN]]="","",S592+T592)</f>
        <v>46086</v>
      </c>
      <c r="V592" s="32">
        <f ca="1">IF(Table13[[#This Row],[Hạn thanh toán]]="","",IF((U592-NOW())&lt;0,0,(U592-NOW())))</f>
        <v>0</v>
      </c>
      <c r="W592" s="32"/>
      <c r="X592" s="32">
        <f t="shared" ca="1" si="70"/>
        <v>208.35975370370579</v>
      </c>
      <c r="Y592" s="2" t="str">
        <f t="shared" ca="1" si="71"/>
        <v>Nợ quá hạn hơn 120 ngày có khả năng mất thanh toán</v>
      </c>
      <c r="Z592" s="42">
        <f t="shared" si="72"/>
        <v>46086</v>
      </c>
      <c r="AA592" s="42" t="str">
        <f t="shared" si="73"/>
        <v/>
      </c>
      <c r="AD592" s="2" t="str">
        <f>VLOOKUP($A592,MA_KH!$A:$Q,MA_KH!O$1,0)</f>
        <v>MEGA</v>
      </c>
      <c r="AE592" s="2" t="str">
        <f>VLOOKUP($A592,MA_KH!$A:$Q,MA_KH!P$1,0)</f>
        <v>CÔNG TY TNHH MM MEGA MARKET (VIỆT NAM)</v>
      </c>
      <c r="AG592" s="91" t="str">
        <f>Table13[[#This Row],[Số hóa đơn]]&amp;Table13[[#This Row],[Tổng giá trị]]</f>
        <v>00017198602672</v>
      </c>
    </row>
    <row r="593" spans="1:33" ht="25.5" customHeight="1" x14ac:dyDescent="0.2">
      <c r="A593" s="54" t="s">
        <v>16310</v>
      </c>
      <c r="B593" s="54" t="s">
        <v>196</v>
      </c>
      <c r="C593" s="55">
        <v>46086</v>
      </c>
      <c r="D593" s="54" t="s">
        <v>17535</v>
      </c>
      <c r="E593" s="55">
        <f>IFERROR(VLOOKUP(AG593,Sheet3!B:F,5,0),Table1[[#This Row],[Ngày hạch toán]])</f>
        <v>46086</v>
      </c>
      <c r="F593" s="54" t="s">
        <v>19312</v>
      </c>
      <c r="G593" s="54" t="s">
        <v>17536</v>
      </c>
      <c r="H593" s="56">
        <v>1468620</v>
      </c>
      <c r="I593" s="63">
        <v>0</v>
      </c>
      <c r="J593" s="56">
        <v>117490</v>
      </c>
      <c r="K593" s="65">
        <v>1586110</v>
      </c>
      <c r="L593" s="64" t="s">
        <v>17236</v>
      </c>
      <c r="M593" s="6" t="str">
        <f>IFERROR(VLOOKUP(Table13[[#This Row],[Số hóa đơn]],'Chi tiết tt Mega gửi'!K:L,2,0),"")</f>
        <v/>
      </c>
      <c r="O593" s="32">
        <f>IF(Table13[[#This Row],[Phân loại]]="Tồn đầu kỳ",Table13[[#This Row],[Tổng giá trị]],0)</f>
        <v>0</v>
      </c>
      <c r="P593" s="7">
        <f>IF(Table13[[#This Row],[Số còn phải thu ĐK]]&lt;&gt;0,0,IF(Table13[[#This Row],[Phân loại]]="Bán hàng",Table13[[#This Row],[Tổng giá trị]],-Table13[[#This Row],[Tổng giá trị]]))</f>
        <v>1586110</v>
      </c>
      <c r="Q593" s="32">
        <f t="shared" si="69"/>
        <v>0</v>
      </c>
      <c r="R593" s="7">
        <f>Table13[[#This Row],[Số còn phải thu ĐK]]+Table13[[#This Row],[Giá Trị HD sau CK]]-Table13[[#This Row],[Số tiền đã thu]]</f>
        <v>1586110</v>
      </c>
      <c r="S593" s="6">
        <f>IF(Table13[[#This Row],[Ngày hóa đơn]]&lt;&gt;"",Table13[[#This Row],[Ngày hóa đơn]],IF(Table13[[#This Row],[Ngày hạch toán]]&lt;&gt;"",Table13[[#This Row],[Ngày hạch toán]],""))</f>
        <v>46086</v>
      </c>
      <c r="T593" s="7"/>
      <c r="U593" s="6">
        <f>IF(Table13[[#This Row],[Ngày tính CN]]="","",S593+T593)</f>
        <v>46086</v>
      </c>
      <c r="V593" s="32">
        <f ca="1">IF(Table13[[#This Row],[Hạn thanh toán]]="","",IF((U593-NOW())&lt;0,0,(U593-NOW())))</f>
        <v>0</v>
      </c>
      <c r="W593" s="32"/>
      <c r="X593" s="32">
        <f t="shared" ca="1" si="70"/>
        <v>208.35975370370579</v>
      </c>
      <c r="Y593" s="2" t="str">
        <f t="shared" ca="1" si="71"/>
        <v>Nợ quá hạn hơn 120 ngày có khả năng mất thanh toán</v>
      </c>
      <c r="Z593" s="42">
        <f t="shared" si="72"/>
        <v>46086</v>
      </c>
      <c r="AA593" s="42" t="str">
        <f t="shared" si="73"/>
        <v/>
      </c>
      <c r="AD593" s="2" t="str">
        <f>VLOOKUP($A593,MA_KH!$A:$Q,MA_KH!O$1,0)</f>
        <v>MEGA</v>
      </c>
      <c r="AE593" s="2" t="str">
        <f>VLOOKUP($A593,MA_KH!$A:$Q,MA_KH!P$1,0)</f>
        <v>CÔNG TY TNHH MM MEGA MARKET (VIỆT NAM)</v>
      </c>
      <c r="AG593" s="91" t="str">
        <f>Table13[[#This Row],[Số hóa đơn]]&amp;Table13[[#This Row],[Tổng giá trị]]</f>
        <v>000171991586110</v>
      </c>
    </row>
    <row r="594" spans="1:33" ht="25.5" customHeight="1" x14ac:dyDescent="0.2">
      <c r="A594" s="54" t="s">
        <v>16291</v>
      </c>
      <c r="B594" s="54" t="s">
        <v>200</v>
      </c>
      <c r="C594" s="55">
        <v>46086</v>
      </c>
      <c r="D594" s="54" t="s">
        <v>17537</v>
      </c>
      <c r="E594" s="55">
        <f>IFERROR(VLOOKUP(AG594,Sheet3!B:F,5,0),Table1[[#This Row],[Ngày hạch toán]])</f>
        <v>46086</v>
      </c>
      <c r="F594" s="54" t="s">
        <v>19313</v>
      </c>
      <c r="G594" s="54" t="s">
        <v>17538</v>
      </c>
      <c r="H594" s="56">
        <v>6126862</v>
      </c>
      <c r="I594" s="63">
        <v>0</v>
      </c>
      <c r="J594" s="56">
        <v>490149</v>
      </c>
      <c r="K594" s="65">
        <v>6617011</v>
      </c>
      <c r="L594" s="64" t="s">
        <v>17236</v>
      </c>
      <c r="M594" s="6" t="str">
        <f>IFERROR(VLOOKUP(Table13[[#This Row],[Số hóa đơn]],'Chi tiết tt Mega gửi'!K:L,2,0),"")</f>
        <v/>
      </c>
      <c r="O594" s="32">
        <f>IF(Table13[[#This Row],[Phân loại]]="Tồn đầu kỳ",Table13[[#This Row],[Tổng giá trị]],0)</f>
        <v>0</v>
      </c>
      <c r="P594" s="7">
        <f>IF(Table13[[#This Row],[Số còn phải thu ĐK]]&lt;&gt;0,0,IF(Table13[[#This Row],[Phân loại]]="Bán hàng",Table13[[#This Row],[Tổng giá trị]],-Table13[[#This Row],[Tổng giá trị]]))</f>
        <v>6617011</v>
      </c>
      <c r="Q594" s="32">
        <f t="shared" si="69"/>
        <v>0</v>
      </c>
      <c r="R594" s="7">
        <f>Table13[[#This Row],[Số còn phải thu ĐK]]+Table13[[#This Row],[Giá Trị HD sau CK]]-Table13[[#This Row],[Số tiền đã thu]]</f>
        <v>6617011</v>
      </c>
      <c r="S594" s="6">
        <f>IF(Table13[[#This Row],[Ngày hóa đơn]]&lt;&gt;"",Table13[[#This Row],[Ngày hóa đơn]],IF(Table13[[#This Row],[Ngày hạch toán]]&lt;&gt;"",Table13[[#This Row],[Ngày hạch toán]],""))</f>
        <v>46086</v>
      </c>
      <c r="T594" s="7"/>
      <c r="U594" s="6">
        <f>IF(Table13[[#This Row],[Ngày tính CN]]="","",S594+T594)</f>
        <v>46086</v>
      </c>
      <c r="V594" s="32">
        <f ca="1">IF(Table13[[#This Row],[Hạn thanh toán]]="","",IF((U594-NOW())&lt;0,0,(U594-NOW())))</f>
        <v>0</v>
      </c>
      <c r="W594" s="32"/>
      <c r="X594" s="32">
        <f t="shared" ca="1" si="70"/>
        <v>208.35975370370579</v>
      </c>
      <c r="Y594" s="2" t="str">
        <f t="shared" ca="1" si="71"/>
        <v>Nợ quá hạn hơn 120 ngày có khả năng mất thanh toán</v>
      </c>
      <c r="Z594" s="42">
        <f t="shared" si="72"/>
        <v>46086</v>
      </c>
      <c r="AA594" s="42" t="str">
        <f t="shared" si="73"/>
        <v/>
      </c>
      <c r="AD594" s="2" t="str">
        <f>VLOOKUP($A594,MA_KH!$A:$Q,MA_KH!O$1,0)</f>
        <v>MEGA</v>
      </c>
      <c r="AE594" s="2" t="str">
        <f>VLOOKUP($A594,MA_KH!$A:$Q,MA_KH!P$1,0)</f>
        <v>CÔNG TY TNHH MM MEGA MARKET (VIỆT NAM)</v>
      </c>
      <c r="AG594" s="91" t="str">
        <f>Table13[[#This Row],[Số hóa đơn]]&amp;Table13[[#This Row],[Tổng giá trị]]</f>
        <v>000207406617011</v>
      </c>
    </row>
    <row r="595" spans="1:33" ht="25.5" customHeight="1" x14ac:dyDescent="0.2">
      <c r="A595" s="54" t="s">
        <v>16299</v>
      </c>
      <c r="B595" s="54" t="s">
        <v>190</v>
      </c>
      <c r="C595" s="55">
        <v>46087</v>
      </c>
      <c r="D595" s="54" t="s">
        <v>17539</v>
      </c>
      <c r="E595" s="55">
        <f>IFERROR(VLOOKUP(AG595,Sheet3!B:F,5,0),Table1[[#This Row],[Ngày hạch toán]])</f>
        <v>46087</v>
      </c>
      <c r="F595" s="54" t="s">
        <v>19314</v>
      </c>
      <c r="G595" s="54" t="s">
        <v>17540</v>
      </c>
      <c r="H595" s="56">
        <v>3147760</v>
      </c>
      <c r="I595" s="63">
        <v>0</v>
      </c>
      <c r="J595" s="56">
        <v>251821</v>
      </c>
      <c r="K595" s="65">
        <v>3399581</v>
      </c>
      <c r="L595" s="64" t="s">
        <v>17236</v>
      </c>
      <c r="M595" s="6" t="str">
        <f>IFERROR(VLOOKUP(Table13[[#This Row],[Số hóa đơn]],'Chi tiết tt Mega gửi'!K:L,2,0),"")</f>
        <v/>
      </c>
      <c r="O595" s="32">
        <f>IF(Table13[[#This Row],[Phân loại]]="Tồn đầu kỳ",Table13[[#This Row],[Tổng giá trị]],0)</f>
        <v>0</v>
      </c>
      <c r="P595" s="7">
        <f>IF(Table13[[#This Row],[Số còn phải thu ĐK]]&lt;&gt;0,0,IF(Table13[[#This Row],[Phân loại]]="Bán hàng",Table13[[#This Row],[Tổng giá trị]],-Table13[[#This Row],[Tổng giá trị]]))</f>
        <v>3399581</v>
      </c>
      <c r="Q595" s="32">
        <f t="shared" si="69"/>
        <v>0</v>
      </c>
      <c r="R595" s="7">
        <f>Table13[[#This Row],[Số còn phải thu ĐK]]+Table13[[#This Row],[Giá Trị HD sau CK]]-Table13[[#This Row],[Số tiền đã thu]]</f>
        <v>3399581</v>
      </c>
      <c r="S595" s="6">
        <f>IF(Table13[[#This Row],[Ngày hóa đơn]]&lt;&gt;"",Table13[[#This Row],[Ngày hóa đơn]],IF(Table13[[#This Row],[Ngày hạch toán]]&lt;&gt;"",Table13[[#This Row],[Ngày hạch toán]],""))</f>
        <v>46087</v>
      </c>
      <c r="T595" s="7"/>
      <c r="U595" s="6">
        <f>IF(Table13[[#This Row],[Ngày tính CN]]="","",S595+T595)</f>
        <v>46087</v>
      </c>
      <c r="V595" s="32">
        <f ca="1">IF(Table13[[#This Row],[Hạn thanh toán]]="","",IF((U595-NOW())&lt;0,0,(U595-NOW())))</f>
        <v>0</v>
      </c>
      <c r="W595" s="32"/>
      <c r="X595" s="32">
        <f t="shared" ca="1" si="70"/>
        <v>207.35975370370579</v>
      </c>
      <c r="Y595" s="2" t="str">
        <f t="shared" ca="1" si="71"/>
        <v>Nợ quá hạn hơn 120 ngày có khả năng mất thanh toán</v>
      </c>
      <c r="Z595" s="42">
        <f t="shared" si="72"/>
        <v>46087</v>
      </c>
      <c r="AA595" s="42" t="str">
        <f t="shared" si="73"/>
        <v/>
      </c>
      <c r="AD595" s="2" t="str">
        <f>VLOOKUP($A595,MA_KH!$A:$Q,MA_KH!O$1,0)</f>
        <v>MEGA</v>
      </c>
      <c r="AE595" s="2" t="str">
        <f>VLOOKUP($A595,MA_KH!$A:$Q,MA_KH!P$1,0)</f>
        <v>CÔNG TY TNHH MM MEGA MARKET (VIỆT NAM)</v>
      </c>
      <c r="AG595" s="91" t="str">
        <f>Table13[[#This Row],[Số hóa đơn]]&amp;Table13[[#This Row],[Tổng giá trị]]</f>
        <v>000171933399581</v>
      </c>
    </row>
    <row r="596" spans="1:33" ht="25.5" customHeight="1" x14ac:dyDescent="0.2">
      <c r="A596" s="54" t="s">
        <v>16303</v>
      </c>
      <c r="B596" s="54" t="s">
        <v>102</v>
      </c>
      <c r="C596" s="55">
        <v>46087</v>
      </c>
      <c r="D596" s="54" t="s">
        <v>17541</v>
      </c>
      <c r="E596" s="55">
        <f>IFERROR(VLOOKUP(AG596,Sheet3!B:F,5,0),Table1[[#This Row],[Ngày hạch toán]])</f>
        <v>46087</v>
      </c>
      <c r="F596" s="54" t="s">
        <v>18693</v>
      </c>
      <c r="G596" s="54" t="s">
        <v>17542</v>
      </c>
      <c r="H596" s="56">
        <v>4286360</v>
      </c>
      <c r="I596" s="63">
        <v>0</v>
      </c>
      <c r="J596" s="56">
        <v>342909</v>
      </c>
      <c r="K596" s="65">
        <v>4629269</v>
      </c>
      <c r="L596" s="64" t="s">
        <v>17236</v>
      </c>
      <c r="M596" s="6" t="str">
        <f>IFERROR(VLOOKUP(Table13[[#This Row],[Số hóa đơn]],'Chi tiết tt Mega gửi'!K:L,2,0),"")</f>
        <v/>
      </c>
      <c r="O596" s="32">
        <f>IF(Table13[[#This Row],[Phân loại]]="Tồn đầu kỳ",Table13[[#This Row],[Tổng giá trị]],0)</f>
        <v>0</v>
      </c>
      <c r="P596" s="7">
        <f>IF(Table13[[#This Row],[Số còn phải thu ĐK]]&lt;&gt;0,0,IF(Table13[[#This Row],[Phân loại]]="Bán hàng",Table13[[#This Row],[Tổng giá trị]],-Table13[[#This Row],[Tổng giá trị]]))</f>
        <v>4629269</v>
      </c>
      <c r="Q596" s="32">
        <f t="shared" si="69"/>
        <v>0</v>
      </c>
      <c r="R596" s="7">
        <f>Table13[[#This Row],[Số còn phải thu ĐK]]+Table13[[#This Row],[Giá Trị HD sau CK]]-Table13[[#This Row],[Số tiền đã thu]]</f>
        <v>4629269</v>
      </c>
      <c r="S596" s="6">
        <f>IF(Table13[[#This Row],[Ngày hóa đơn]]&lt;&gt;"",Table13[[#This Row],[Ngày hóa đơn]],IF(Table13[[#This Row],[Ngày hạch toán]]&lt;&gt;"",Table13[[#This Row],[Ngày hạch toán]],""))</f>
        <v>46087</v>
      </c>
      <c r="T596" s="7"/>
      <c r="U596" s="6">
        <f>IF(Table13[[#This Row],[Ngày tính CN]]="","",S596+T596)</f>
        <v>46087</v>
      </c>
      <c r="V596" s="32">
        <f ca="1">IF(Table13[[#This Row],[Hạn thanh toán]]="","",IF((U596-NOW())&lt;0,0,(U596-NOW())))</f>
        <v>0</v>
      </c>
      <c r="W596" s="32"/>
      <c r="X596" s="32">
        <f t="shared" ca="1" si="70"/>
        <v>207.35975370370579</v>
      </c>
      <c r="Y596" s="2" t="str">
        <f t="shared" ca="1" si="71"/>
        <v>Nợ quá hạn hơn 120 ngày có khả năng mất thanh toán</v>
      </c>
      <c r="Z596" s="42">
        <f t="shared" si="72"/>
        <v>46087</v>
      </c>
      <c r="AA596" s="42" t="str">
        <f t="shared" si="73"/>
        <v/>
      </c>
      <c r="AD596" s="2" t="str">
        <f>VLOOKUP($A596,MA_KH!$A:$Q,MA_KH!O$1,0)</f>
        <v>MEGA</v>
      </c>
      <c r="AE596" s="2" t="str">
        <f>VLOOKUP($A596,MA_KH!$A:$Q,MA_KH!P$1,0)</f>
        <v>CÔNG TY TNHH MM MEGA MARKET (VIỆT NAM)</v>
      </c>
      <c r="AG596" s="91" t="str">
        <f>Table13[[#This Row],[Số hóa đơn]]&amp;Table13[[#This Row],[Tổng giá trị]]</f>
        <v>000191224629269</v>
      </c>
    </row>
    <row r="597" spans="1:33" ht="25.5" customHeight="1" x14ac:dyDescent="0.2">
      <c r="A597" s="54" t="s">
        <v>16303</v>
      </c>
      <c r="B597" s="54" t="s">
        <v>102</v>
      </c>
      <c r="C597" s="55">
        <v>46087</v>
      </c>
      <c r="D597" s="54" t="s">
        <v>17543</v>
      </c>
      <c r="E597" s="55">
        <f>IFERROR(VLOOKUP(AG597,Sheet3!B:F,5,0),Table1[[#This Row],[Ngày hạch toán]])</f>
        <v>46087</v>
      </c>
      <c r="F597" s="54" t="s">
        <v>18695</v>
      </c>
      <c r="G597" s="54" t="s">
        <v>17544</v>
      </c>
      <c r="H597" s="56">
        <v>1049500</v>
      </c>
      <c r="I597" s="63">
        <v>0</v>
      </c>
      <c r="J597" s="56">
        <v>83960</v>
      </c>
      <c r="K597" s="65">
        <v>1133460</v>
      </c>
      <c r="L597" s="64" t="s">
        <v>17236</v>
      </c>
      <c r="M597" s="6" t="str">
        <f>IFERROR(VLOOKUP(Table13[[#This Row],[Số hóa đơn]],'Chi tiết tt Mega gửi'!K:L,2,0),"")</f>
        <v/>
      </c>
      <c r="O597" s="32">
        <f>IF(Table13[[#This Row],[Phân loại]]="Tồn đầu kỳ",Table13[[#This Row],[Tổng giá trị]],0)</f>
        <v>0</v>
      </c>
      <c r="P597" s="7">
        <f>IF(Table13[[#This Row],[Số còn phải thu ĐK]]&lt;&gt;0,0,IF(Table13[[#This Row],[Phân loại]]="Bán hàng",Table13[[#This Row],[Tổng giá trị]],-Table13[[#This Row],[Tổng giá trị]]))</f>
        <v>1133460</v>
      </c>
      <c r="Q597" s="32">
        <f t="shared" si="69"/>
        <v>0</v>
      </c>
      <c r="R597" s="7">
        <f>Table13[[#This Row],[Số còn phải thu ĐK]]+Table13[[#This Row],[Giá Trị HD sau CK]]-Table13[[#This Row],[Số tiền đã thu]]</f>
        <v>1133460</v>
      </c>
      <c r="S597" s="6">
        <f>IF(Table13[[#This Row],[Ngày hóa đơn]]&lt;&gt;"",Table13[[#This Row],[Ngày hóa đơn]],IF(Table13[[#This Row],[Ngày hạch toán]]&lt;&gt;"",Table13[[#This Row],[Ngày hạch toán]],""))</f>
        <v>46087</v>
      </c>
      <c r="T597" s="7"/>
      <c r="U597" s="6">
        <f>IF(Table13[[#This Row],[Ngày tính CN]]="","",S597+T597)</f>
        <v>46087</v>
      </c>
      <c r="V597" s="32">
        <f ca="1">IF(Table13[[#This Row],[Hạn thanh toán]]="","",IF((U597-NOW())&lt;0,0,(U597-NOW())))</f>
        <v>0</v>
      </c>
      <c r="W597" s="32"/>
      <c r="X597" s="32">
        <f t="shared" ca="1" si="70"/>
        <v>207.35975370370579</v>
      </c>
      <c r="Y597" s="2" t="str">
        <f t="shared" ca="1" si="71"/>
        <v>Nợ quá hạn hơn 120 ngày có khả năng mất thanh toán</v>
      </c>
      <c r="Z597" s="42">
        <f t="shared" si="72"/>
        <v>46087</v>
      </c>
      <c r="AA597" s="42" t="str">
        <f t="shared" si="73"/>
        <v/>
      </c>
      <c r="AD597" s="2" t="str">
        <f>VLOOKUP($A597,MA_KH!$A:$Q,MA_KH!O$1,0)</f>
        <v>MEGA</v>
      </c>
      <c r="AE597" s="2" t="str">
        <f>VLOOKUP($A597,MA_KH!$A:$Q,MA_KH!P$1,0)</f>
        <v>CÔNG TY TNHH MM MEGA MARKET (VIỆT NAM)</v>
      </c>
      <c r="AG597" s="91" t="str">
        <f>Table13[[#This Row],[Số hóa đơn]]&amp;Table13[[#This Row],[Tổng giá trị]]</f>
        <v>000191231133460</v>
      </c>
    </row>
    <row r="598" spans="1:33" ht="25.5" customHeight="1" x14ac:dyDescent="0.2">
      <c r="A598" s="54" t="s">
        <v>16303</v>
      </c>
      <c r="B598" s="54" t="s">
        <v>102</v>
      </c>
      <c r="C598" s="55">
        <v>46087</v>
      </c>
      <c r="D598" s="54" t="s">
        <v>17545</v>
      </c>
      <c r="E598" s="55">
        <f>IFERROR(VLOOKUP(AG598,Sheet3!B:F,5,0),Table1[[#This Row],[Ngày hạch toán]])</f>
        <v>46087</v>
      </c>
      <c r="F598" s="54" t="s">
        <v>18610</v>
      </c>
      <c r="G598" s="54" t="s">
        <v>17546</v>
      </c>
      <c r="H598" s="56">
        <v>1049500</v>
      </c>
      <c r="I598" s="63">
        <v>0</v>
      </c>
      <c r="J598" s="56">
        <v>83960</v>
      </c>
      <c r="K598" s="65">
        <v>1133460</v>
      </c>
      <c r="L598" s="64" t="s">
        <v>17236</v>
      </c>
      <c r="M598" s="6" t="str">
        <f>IFERROR(VLOOKUP(Table13[[#This Row],[Số hóa đơn]],'Chi tiết tt Mega gửi'!K:L,2,0),"")</f>
        <v/>
      </c>
      <c r="O598" s="32">
        <f>IF(Table13[[#This Row],[Phân loại]]="Tồn đầu kỳ",Table13[[#This Row],[Tổng giá trị]],0)</f>
        <v>0</v>
      </c>
      <c r="P598" s="7">
        <f>IF(Table13[[#This Row],[Số còn phải thu ĐK]]&lt;&gt;0,0,IF(Table13[[#This Row],[Phân loại]]="Bán hàng",Table13[[#This Row],[Tổng giá trị]],-Table13[[#This Row],[Tổng giá trị]]))</f>
        <v>1133460</v>
      </c>
      <c r="Q598" s="32">
        <f t="shared" si="69"/>
        <v>0</v>
      </c>
      <c r="R598" s="7">
        <f>Table13[[#This Row],[Số còn phải thu ĐK]]+Table13[[#This Row],[Giá Trị HD sau CK]]-Table13[[#This Row],[Số tiền đã thu]]</f>
        <v>1133460</v>
      </c>
      <c r="S598" s="6">
        <f>IF(Table13[[#This Row],[Ngày hóa đơn]]&lt;&gt;"",Table13[[#This Row],[Ngày hóa đơn]],IF(Table13[[#This Row],[Ngày hạch toán]]&lt;&gt;"",Table13[[#This Row],[Ngày hạch toán]],""))</f>
        <v>46087</v>
      </c>
      <c r="T598" s="7"/>
      <c r="U598" s="6">
        <f>IF(Table13[[#This Row],[Ngày tính CN]]="","",S598+T598)</f>
        <v>46087</v>
      </c>
      <c r="V598" s="32">
        <f ca="1">IF(Table13[[#This Row],[Hạn thanh toán]]="","",IF((U598-NOW())&lt;0,0,(U598-NOW())))</f>
        <v>0</v>
      </c>
      <c r="W598" s="32"/>
      <c r="X598" s="32">
        <f t="shared" ca="1" si="70"/>
        <v>207.35975370370579</v>
      </c>
      <c r="Y598" s="2" t="str">
        <f t="shared" ca="1" si="71"/>
        <v>Nợ quá hạn hơn 120 ngày có khả năng mất thanh toán</v>
      </c>
      <c r="Z598" s="42">
        <f t="shared" si="72"/>
        <v>46087</v>
      </c>
      <c r="AA598" s="42" t="str">
        <f t="shared" si="73"/>
        <v/>
      </c>
      <c r="AD598" s="2" t="str">
        <f>VLOOKUP($A598,MA_KH!$A:$Q,MA_KH!O$1,0)</f>
        <v>MEGA</v>
      </c>
      <c r="AE598" s="2" t="str">
        <f>VLOOKUP($A598,MA_KH!$A:$Q,MA_KH!P$1,0)</f>
        <v>CÔNG TY TNHH MM MEGA MARKET (VIỆT NAM)</v>
      </c>
      <c r="AG598" s="91" t="str">
        <f>Table13[[#This Row],[Số hóa đơn]]&amp;Table13[[#This Row],[Tổng giá trị]]</f>
        <v>000191241133460</v>
      </c>
    </row>
    <row r="599" spans="1:33" ht="25.5" customHeight="1" x14ac:dyDescent="0.2">
      <c r="A599" s="54" t="s">
        <v>16294</v>
      </c>
      <c r="B599" s="54" t="s">
        <v>259</v>
      </c>
      <c r="C599" s="55">
        <v>46088</v>
      </c>
      <c r="D599" s="54" t="s">
        <v>17547</v>
      </c>
      <c r="E599" s="55">
        <f>IFERROR(VLOOKUP(AG599,Sheet3!B:F,5,0),Table1[[#This Row],[Ngày hạch toán]])</f>
        <v>46088</v>
      </c>
      <c r="F599" s="54" t="s">
        <v>19315</v>
      </c>
      <c r="G599" s="54" t="s">
        <v>17548</v>
      </c>
      <c r="H599" s="56">
        <v>2143180</v>
      </c>
      <c r="I599" s="63">
        <v>0</v>
      </c>
      <c r="J599" s="56">
        <v>171454</v>
      </c>
      <c r="K599" s="65">
        <v>2314634</v>
      </c>
      <c r="L599" s="64" t="s">
        <v>17236</v>
      </c>
      <c r="M599" s="6" t="str">
        <f>IFERROR(VLOOKUP(Table13[[#This Row],[Số hóa đơn]],'Chi tiết tt Mega gửi'!K:L,2,0),"")</f>
        <v/>
      </c>
      <c r="O599" s="32">
        <f>IF(Table13[[#This Row],[Phân loại]]="Tồn đầu kỳ",Table13[[#This Row],[Tổng giá trị]],0)</f>
        <v>0</v>
      </c>
      <c r="P599" s="7">
        <f>IF(Table13[[#This Row],[Số còn phải thu ĐK]]&lt;&gt;0,0,IF(Table13[[#This Row],[Phân loại]]="Bán hàng",Table13[[#This Row],[Tổng giá trị]],-Table13[[#This Row],[Tổng giá trị]]))</f>
        <v>2314634</v>
      </c>
      <c r="Q599" s="32">
        <f t="shared" si="69"/>
        <v>0</v>
      </c>
      <c r="R599" s="7">
        <f>Table13[[#This Row],[Số còn phải thu ĐK]]+Table13[[#This Row],[Giá Trị HD sau CK]]-Table13[[#This Row],[Số tiền đã thu]]</f>
        <v>2314634</v>
      </c>
      <c r="S599" s="6">
        <f>IF(Table13[[#This Row],[Ngày hóa đơn]]&lt;&gt;"",Table13[[#This Row],[Ngày hóa đơn]],IF(Table13[[#This Row],[Ngày hạch toán]]&lt;&gt;"",Table13[[#This Row],[Ngày hạch toán]],""))</f>
        <v>46088</v>
      </c>
      <c r="T599" s="7"/>
      <c r="U599" s="6">
        <f>IF(Table13[[#This Row],[Ngày tính CN]]="","",S599+T599)</f>
        <v>46088</v>
      </c>
      <c r="V599" s="32">
        <f ca="1">IF(Table13[[#This Row],[Hạn thanh toán]]="","",IF((U599-NOW())&lt;0,0,(U599-NOW())))</f>
        <v>0</v>
      </c>
      <c r="W599" s="32"/>
      <c r="X599" s="32">
        <f t="shared" ca="1" si="70"/>
        <v>206.35975370370579</v>
      </c>
      <c r="Y599" s="2" t="str">
        <f t="shared" ca="1" si="71"/>
        <v>Nợ quá hạn hơn 120 ngày có khả năng mất thanh toán</v>
      </c>
      <c r="Z599" s="42">
        <f t="shared" si="72"/>
        <v>46088</v>
      </c>
      <c r="AA599" s="42" t="str">
        <f t="shared" si="73"/>
        <v/>
      </c>
      <c r="AD599" s="2" t="str">
        <f>VLOOKUP($A599,MA_KH!$A:$Q,MA_KH!O$1,0)</f>
        <v>MEGA</v>
      </c>
      <c r="AE599" s="2" t="str">
        <f>VLOOKUP($A599,MA_KH!$A:$Q,MA_KH!P$1,0)</f>
        <v>CÔNG TY TNHH MM MEGA MARKET (VIỆT NAM)</v>
      </c>
      <c r="AG599" s="91" t="str">
        <f>Table13[[#This Row],[Số hóa đơn]]&amp;Table13[[#This Row],[Tổng giá trị]]</f>
        <v>000173492314634</v>
      </c>
    </row>
    <row r="600" spans="1:33" ht="25.5" customHeight="1" x14ac:dyDescent="0.2">
      <c r="A600" s="54" t="s">
        <v>16294</v>
      </c>
      <c r="B600" s="54" t="s">
        <v>259</v>
      </c>
      <c r="C600" s="55">
        <v>46088</v>
      </c>
      <c r="D600" s="54" t="s">
        <v>17549</v>
      </c>
      <c r="E600" s="55">
        <f>IFERROR(VLOOKUP(AG600,Sheet3!B:F,5,0),Table1[[#This Row],[Ngày hạch toán]])</f>
        <v>46088</v>
      </c>
      <c r="F600" s="54" t="s">
        <v>19316</v>
      </c>
      <c r="G600" s="54" t="s">
        <v>17550</v>
      </c>
      <c r="H600" s="56">
        <v>1049500</v>
      </c>
      <c r="I600" s="63">
        <v>0</v>
      </c>
      <c r="J600" s="56">
        <v>83960</v>
      </c>
      <c r="K600" s="65">
        <v>1133460</v>
      </c>
      <c r="L600" s="64" t="s">
        <v>17236</v>
      </c>
      <c r="M600" s="6" t="str">
        <f>IFERROR(VLOOKUP(Table13[[#This Row],[Số hóa đơn]],'Chi tiết tt Mega gửi'!K:L,2,0),"")</f>
        <v/>
      </c>
      <c r="O600" s="32">
        <f>IF(Table13[[#This Row],[Phân loại]]="Tồn đầu kỳ",Table13[[#This Row],[Tổng giá trị]],0)</f>
        <v>0</v>
      </c>
      <c r="P600" s="7">
        <f>IF(Table13[[#This Row],[Số còn phải thu ĐK]]&lt;&gt;0,0,IF(Table13[[#This Row],[Phân loại]]="Bán hàng",Table13[[#This Row],[Tổng giá trị]],-Table13[[#This Row],[Tổng giá trị]]))</f>
        <v>1133460</v>
      </c>
      <c r="Q600" s="32">
        <f t="shared" si="69"/>
        <v>0</v>
      </c>
      <c r="R600" s="7">
        <f>Table13[[#This Row],[Số còn phải thu ĐK]]+Table13[[#This Row],[Giá Trị HD sau CK]]-Table13[[#This Row],[Số tiền đã thu]]</f>
        <v>1133460</v>
      </c>
      <c r="S600" s="6">
        <f>IF(Table13[[#This Row],[Ngày hóa đơn]]&lt;&gt;"",Table13[[#This Row],[Ngày hóa đơn]],IF(Table13[[#This Row],[Ngày hạch toán]]&lt;&gt;"",Table13[[#This Row],[Ngày hạch toán]],""))</f>
        <v>46088</v>
      </c>
      <c r="T600" s="7"/>
      <c r="U600" s="6">
        <f>IF(Table13[[#This Row],[Ngày tính CN]]="","",S600+T600)</f>
        <v>46088</v>
      </c>
      <c r="V600" s="32">
        <f ca="1">IF(Table13[[#This Row],[Hạn thanh toán]]="","",IF((U600-NOW())&lt;0,0,(U600-NOW())))</f>
        <v>0</v>
      </c>
      <c r="W600" s="32"/>
      <c r="X600" s="32">
        <f t="shared" ca="1" si="70"/>
        <v>206.35975370370579</v>
      </c>
      <c r="Y600" s="2" t="str">
        <f t="shared" ca="1" si="71"/>
        <v>Nợ quá hạn hơn 120 ngày có khả năng mất thanh toán</v>
      </c>
      <c r="Z600" s="42">
        <f t="shared" si="72"/>
        <v>46088</v>
      </c>
      <c r="AA600" s="42" t="str">
        <f t="shared" si="73"/>
        <v/>
      </c>
      <c r="AD600" s="2" t="str">
        <f>VLOOKUP($A600,MA_KH!$A:$Q,MA_KH!O$1,0)</f>
        <v>MEGA</v>
      </c>
      <c r="AE600" s="2" t="str">
        <f>VLOOKUP($A600,MA_KH!$A:$Q,MA_KH!P$1,0)</f>
        <v>CÔNG TY TNHH MM MEGA MARKET (VIỆT NAM)</v>
      </c>
      <c r="AG600" s="91" t="str">
        <f>Table13[[#This Row],[Số hóa đơn]]&amp;Table13[[#This Row],[Tổng giá trị]]</f>
        <v>000173501133460</v>
      </c>
    </row>
    <row r="601" spans="1:33" ht="25.5" customHeight="1" x14ac:dyDescent="0.2">
      <c r="A601" s="54" t="s">
        <v>16299</v>
      </c>
      <c r="B601" s="54" t="s">
        <v>190</v>
      </c>
      <c r="C601" s="55">
        <v>46088</v>
      </c>
      <c r="D601" s="54" t="s">
        <v>17551</v>
      </c>
      <c r="E601" s="55">
        <f>IFERROR(VLOOKUP(AG601,Sheet3!B:F,5,0),Table1[[#This Row],[Ngày hạch toán]])</f>
        <v>46088</v>
      </c>
      <c r="F601" s="54" t="s">
        <v>19317</v>
      </c>
      <c r="G601" s="54" t="s">
        <v>17552</v>
      </c>
      <c r="H601" s="56">
        <v>6549960</v>
      </c>
      <c r="I601" s="63">
        <v>0</v>
      </c>
      <c r="J601" s="56">
        <v>523997</v>
      </c>
      <c r="K601" s="65">
        <v>7073957</v>
      </c>
      <c r="L601" s="64" t="s">
        <v>17236</v>
      </c>
      <c r="M601" s="6" t="str">
        <f>IFERROR(VLOOKUP(Table13[[#This Row],[Số hóa đơn]],'Chi tiết tt Mega gửi'!K:L,2,0),"")</f>
        <v/>
      </c>
      <c r="O601" s="32">
        <f>IF(Table13[[#This Row],[Phân loại]]="Tồn đầu kỳ",Table13[[#This Row],[Tổng giá trị]],0)</f>
        <v>0</v>
      </c>
      <c r="P601" s="7">
        <f>IF(Table13[[#This Row],[Số còn phải thu ĐK]]&lt;&gt;0,0,IF(Table13[[#This Row],[Phân loại]]="Bán hàng",Table13[[#This Row],[Tổng giá trị]],-Table13[[#This Row],[Tổng giá trị]]))</f>
        <v>7073957</v>
      </c>
      <c r="Q601" s="32">
        <f t="shared" si="69"/>
        <v>0</v>
      </c>
      <c r="R601" s="7">
        <f>Table13[[#This Row],[Số còn phải thu ĐK]]+Table13[[#This Row],[Giá Trị HD sau CK]]-Table13[[#This Row],[Số tiền đã thu]]</f>
        <v>7073957</v>
      </c>
      <c r="S601" s="6">
        <f>IF(Table13[[#This Row],[Ngày hóa đơn]]&lt;&gt;"",Table13[[#This Row],[Ngày hóa đơn]],IF(Table13[[#This Row],[Ngày hạch toán]]&lt;&gt;"",Table13[[#This Row],[Ngày hạch toán]],""))</f>
        <v>46088</v>
      </c>
      <c r="T601" s="7"/>
      <c r="U601" s="6">
        <f>IF(Table13[[#This Row],[Ngày tính CN]]="","",S601+T601)</f>
        <v>46088</v>
      </c>
      <c r="V601" s="32">
        <f ca="1">IF(Table13[[#This Row],[Hạn thanh toán]]="","",IF((U601-NOW())&lt;0,0,(U601-NOW())))</f>
        <v>0</v>
      </c>
      <c r="W601" s="32"/>
      <c r="X601" s="32">
        <f t="shared" ca="1" si="70"/>
        <v>206.35975370370579</v>
      </c>
      <c r="Y601" s="2" t="str">
        <f t="shared" ca="1" si="71"/>
        <v>Nợ quá hạn hơn 120 ngày có khả năng mất thanh toán</v>
      </c>
      <c r="Z601" s="42">
        <f t="shared" si="72"/>
        <v>46088</v>
      </c>
      <c r="AA601" s="42" t="str">
        <f t="shared" si="73"/>
        <v/>
      </c>
      <c r="AD601" s="2" t="str">
        <f>VLOOKUP($A601,MA_KH!$A:$Q,MA_KH!O$1,0)</f>
        <v>MEGA</v>
      </c>
      <c r="AE601" s="2" t="str">
        <f>VLOOKUP($A601,MA_KH!$A:$Q,MA_KH!P$1,0)</f>
        <v>CÔNG TY TNHH MM MEGA MARKET (VIỆT NAM)</v>
      </c>
      <c r="AG601" s="91" t="str">
        <f>Table13[[#This Row],[Số hóa đơn]]&amp;Table13[[#This Row],[Tổng giá trị]]</f>
        <v>000173517073957</v>
      </c>
    </row>
    <row r="602" spans="1:33" ht="25.5" customHeight="1" x14ac:dyDescent="0.2">
      <c r="A602" s="54" t="s">
        <v>16299</v>
      </c>
      <c r="B602" s="54" t="s">
        <v>190</v>
      </c>
      <c r="C602" s="55">
        <v>46088</v>
      </c>
      <c r="D602" s="54" t="s">
        <v>17553</v>
      </c>
      <c r="E602" s="55">
        <f>IFERROR(VLOOKUP(AG602,Sheet3!B:F,5,0),Table1[[#This Row],[Ngày hạch toán]])</f>
        <v>46088</v>
      </c>
      <c r="F602" s="54" t="s">
        <v>19318</v>
      </c>
      <c r="G602" s="54" t="s">
        <v>17554</v>
      </c>
      <c r="H602" s="56">
        <v>11189860</v>
      </c>
      <c r="I602" s="63">
        <v>0</v>
      </c>
      <c r="J602" s="56">
        <v>895189</v>
      </c>
      <c r="K602" s="65">
        <v>12085049</v>
      </c>
      <c r="L602" s="64" t="s">
        <v>17236</v>
      </c>
      <c r="M602" s="6" t="str">
        <f>IFERROR(VLOOKUP(Table13[[#This Row],[Số hóa đơn]],'Chi tiết tt Mega gửi'!K:L,2,0),"")</f>
        <v/>
      </c>
      <c r="O602" s="32">
        <f>IF(Table13[[#This Row],[Phân loại]]="Tồn đầu kỳ",Table13[[#This Row],[Tổng giá trị]],0)</f>
        <v>0</v>
      </c>
      <c r="P602" s="7">
        <f>IF(Table13[[#This Row],[Số còn phải thu ĐK]]&lt;&gt;0,0,IF(Table13[[#This Row],[Phân loại]]="Bán hàng",Table13[[#This Row],[Tổng giá trị]],-Table13[[#This Row],[Tổng giá trị]]))</f>
        <v>12085049</v>
      </c>
      <c r="Q602" s="32">
        <f t="shared" si="69"/>
        <v>0</v>
      </c>
      <c r="R602" s="7">
        <f>Table13[[#This Row],[Số còn phải thu ĐK]]+Table13[[#This Row],[Giá Trị HD sau CK]]-Table13[[#This Row],[Số tiền đã thu]]</f>
        <v>12085049</v>
      </c>
      <c r="S602" s="6">
        <f>IF(Table13[[#This Row],[Ngày hóa đơn]]&lt;&gt;"",Table13[[#This Row],[Ngày hóa đơn]],IF(Table13[[#This Row],[Ngày hạch toán]]&lt;&gt;"",Table13[[#This Row],[Ngày hạch toán]],""))</f>
        <v>46088</v>
      </c>
      <c r="T602" s="7"/>
      <c r="U602" s="6">
        <f>IF(Table13[[#This Row],[Ngày tính CN]]="","",S602+T602)</f>
        <v>46088</v>
      </c>
      <c r="V602" s="32">
        <f ca="1">IF(Table13[[#This Row],[Hạn thanh toán]]="","",IF((U602-NOW())&lt;0,0,(U602-NOW())))</f>
        <v>0</v>
      </c>
      <c r="W602" s="32"/>
      <c r="X602" s="32">
        <f t="shared" ca="1" si="70"/>
        <v>206.35975370370579</v>
      </c>
      <c r="Y602" s="2" t="str">
        <f t="shared" ca="1" si="71"/>
        <v>Nợ quá hạn hơn 120 ngày có khả năng mất thanh toán</v>
      </c>
      <c r="Z602" s="42">
        <f t="shared" si="72"/>
        <v>46088</v>
      </c>
      <c r="AA602" s="42" t="str">
        <f t="shared" si="73"/>
        <v/>
      </c>
      <c r="AD602" s="2" t="str">
        <f>VLOOKUP($A602,MA_KH!$A:$Q,MA_KH!O$1,0)</f>
        <v>MEGA</v>
      </c>
      <c r="AE602" s="2" t="str">
        <f>VLOOKUP($A602,MA_KH!$A:$Q,MA_KH!P$1,0)</f>
        <v>CÔNG TY TNHH MM MEGA MARKET (VIỆT NAM)</v>
      </c>
      <c r="AG602" s="91" t="str">
        <f>Table13[[#This Row],[Số hóa đơn]]&amp;Table13[[#This Row],[Tổng giá trị]]</f>
        <v>0001735212085049</v>
      </c>
    </row>
    <row r="603" spans="1:33" ht="25.5" customHeight="1" x14ac:dyDescent="0.2">
      <c r="A603" s="54" t="s">
        <v>16292</v>
      </c>
      <c r="B603" s="54" t="s">
        <v>251</v>
      </c>
      <c r="C603" s="55">
        <v>46090</v>
      </c>
      <c r="D603" s="54" t="s">
        <v>17555</v>
      </c>
      <c r="E603" s="55">
        <f>IFERROR(VLOOKUP(AG603,Sheet3!B:F,5,0),Table1[[#This Row],[Ngày hạch toán]])</f>
        <v>46090</v>
      </c>
      <c r="F603" s="54" t="s">
        <v>19319</v>
      </c>
      <c r="G603" s="54" t="s">
        <v>17556</v>
      </c>
      <c r="H603" s="56">
        <v>1049500</v>
      </c>
      <c r="I603" s="63">
        <v>0</v>
      </c>
      <c r="J603" s="56">
        <v>83960</v>
      </c>
      <c r="K603" s="65">
        <v>1133460</v>
      </c>
      <c r="L603" s="64" t="s">
        <v>17236</v>
      </c>
      <c r="M603" s="6" t="str">
        <f>IFERROR(VLOOKUP(Table13[[#This Row],[Số hóa đơn]],'Chi tiết tt Mega gửi'!K:L,2,0),"")</f>
        <v/>
      </c>
      <c r="O603" s="32">
        <f>IF(Table13[[#This Row],[Phân loại]]="Tồn đầu kỳ",Table13[[#This Row],[Tổng giá trị]],0)</f>
        <v>0</v>
      </c>
      <c r="P603" s="7">
        <f>IF(Table13[[#This Row],[Số còn phải thu ĐK]]&lt;&gt;0,0,IF(Table13[[#This Row],[Phân loại]]="Bán hàng",Table13[[#This Row],[Tổng giá trị]],-Table13[[#This Row],[Tổng giá trị]]))</f>
        <v>1133460</v>
      </c>
      <c r="Q603" s="32">
        <f t="shared" si="69"/>
        <v>0</v>
      </c>
      <c r="R603" s="7">
        <f>Table13[[#This Row],[Số còn phải thu ĐK]]+Table13[[#This Row],[Giá Trị HD sau CK]]-Table13[[#This Row],[Số tiền đã thu]]</f>
        <v>1133460</v>
      </c>
      <c r="S603" s="6">
        <f>IF(Table13[[#This Row],[Ngày hóa đơn]]&lt;&gt;"",Table13[[#This Row],[Ngày hóa đơn]],IF(Table13[[#This Row],[Ngày hạch toán]]&lt;&gt;"",Table13[[#This Row],[Ngày hạch toán]],""))</f>
        <v>46090</v>
      </c>
      <c r="T603" s="7"/>
      <c r="U603" s="6">
        <f>IF(Table13[[#This Row],[Ngày tính CN]]="","",S603+T603)</f>
        <v>46090</v>
      </c>
      <c r="V603" s="32">
        <f ca="1">IF(Table13[[#This Row],[Hạn thanh toán]]="","",IF((U603-NOW())&lt;0,0,(U603-NOW())))</f>
        <v>0</v>
      </c>
      <c r="W603" s="32"/>
      <c r="X603" s="32">
        <f t="shared" ca="1" si="70"/>
        <v>204.35975370370579</v>
      </c>
      <c r="Y603" s="2" t="str">
        <f t="shared" ca="1" si="71"/>
        <v>Nợ quá hạn hơn 120 ngày có khả năng mất thanh toán</v>
      </c>
      <c r="Z603" s="42">
        <f t="shared" si="72"/>
        <v>46090</v>
      </c>
      <c r="AA603" s="42" t="str">
        <f t="shared" si="73"/>
        <v/>
      </c>
      <c r="AD603" s="2" t="str">
        <f>VLOOKUP($A603,MA_KH!$A:$Q,MA_KH!O$1,0)</f>
        <v>MEGA</v>
      </c>
      <c r="AE603" s="2" t="str">
        <f>VLOOKUP($A603,MA_KH!$A:$Q,MA_KH!P$1,0)</f>
        <v>CÔNG TY TNHH MM MEGA MARKET (VIỆT NAM)</v>
      </c>
      <c r="AG603" s="91" t="str">
        <f>Table13[[#This Row],[Số hóa đơn]]&amp;Table13[[#This Row],[Tổng giá trị]]</f>
        <v>000173481133460</v>
      </c>
    </row>
    <row r="604" spans="1:33" ht="25.5" customHeight="1" x14ac:dyDescent="0.2">
      <c r="A604" s="54" t="s">
        <v>16291</v>
      </c>
      <c r="B604" s="54" t="s">
        <v>200</v>
      </c>
      <c r="C604" s="55">
        <v>46090</v>
      </c>
      <c r="D604" s="54" t="s">
        <v>17557</v>
      </c>
      <c r="E604" s="55">
        <f>IFERROR(VLOOKUP(AG604,Sheet3!B:F,5,0),Table1[[#This Row],[Ngày hạch toán]])</f>
        <v>46090</v>
      </c>
      <c r="F604" s="54" t="s">
        <v>19320</v>
      </c>
      <c r="G604" s="54" t="s">
        <v>17558</v>
      </c>
      <c r="H604" s="56">
        <v>2099000</v>
      </c>
      <c r="I604" s="63">
        <v>0</v>
      </c>
      <c r="J604" s="56">
        <v>167920</v>
      </c>
      <c r="K604" s="65">
        <v>2266920</v>
      </c>
      <c r="L604" s="64" t="s">
        <v>17236</v>
      </c>
      <c r="M604" s="6" t="str">
        <f>IFERROR(VLOOKUP(Table13[[#This Row],[Số hóa đơn]],'Chi tiết tt Mega gửi'!K:L,2,0),"")</f>
        <v/>
      </c>
      <c r="O604" s="32">
        <f>IF(Table13[[#This Row],[Phân loại]]="Tồn đầu kỳ",Table13[[#This Row],[Tổng giá trị]],0)</f>
        <v>0</v>
      </c>
      <c r="P604" s="7">
        <f>IF(Table13[[#This Row],[Số còn phải thu ĐK]]&lt;&gt;0,0,IF(Table13[[#This Row],[Phân loại]]="Bán hàng",Table13[[#This Row],[Tổng giá trị]],-Table13[[#This Row],[Tổng giá trị]]))</f>
        <v>2266920</v>
      </c>
      <c r="Q604" s="32">
        <f t="shared" si="69"/>
        <v>0</v>
      </c>
      <c r="R604" s="7">
        <f>Table13[[#This Row],[Số còn phải thu ĐK]]+Table13[[#This Row],[Giá Trị HD sau CK]]-Table13[[#This Row],[Số tiền đã thu]]</f>
        <v>2266920</v>
      </c>
      <c r="S604" s="6">
        <f>IF(Table13[[#This Row],[Ngày hóa đơn]]&lt;&gt;"",Table13[[#This Row],[Ngày hóa đơn]],IF(Table13[[#This Row],[Ngày hạch toán]]&lt;&gt;"",Table13[[#This Row],[Ngày hạch toán]],""))</f>
        <v>46090</v>
      </c>
      <c r="T604" s="7"/>
      <c r="U604" s="6">
        <f>IF(Table13[[#This Row],[Ngày tính CN]]="","",S604+T604)</f>
        <v>46090</v>
      </c>
      <c r="V604" s="32">
        <f ca="1">IF(Table13[[#This Row],[Hạn thanh toán]]="","",IF((U604-NOW())&lt;0,0,(U604-NOW())))</f>
        <v>0</v>
      </c>
      <c r="W604" s="32"/>
      <c r="X604" s="32">
        <f t="shared" ca="1" si="70"/>
        <v>204.35975370370579</v>
      </c>
      <c r="Y604" s="2" t="str">
        <f t="shared" ca="1" si="71"/>
        <v>Nợ quá hạn hơn 120 ngày có khả năng mất thanh toán</v>
      </c>
      <c r="Z604" s="42">
        <f t="shared" si="72"/>
        <v>46090</v>
      </c>
      <c r="AA604" s="42" t="str">
        <f t="shared" si="73"/>
        <v/>
      </c>
      <c r="AD604" s="2" t="str">
        <f>VLOOKUP($A604,MA_KH!$A:$Q,MA_KH!O$1,0)</f>
        <v>MEGA</v>
      </c>
      <c r="AE604" s="2" t="str">
        <f>VLOOKUP($A604,MA_KH!$A:$Q,MA_KH!P$1,0)</f>
        <v>CÔNG TY TNHH MM MEGA MARKET (VIỆT NAM)</v>
      </c>
      <c r="AG604" s="91" t="str">
        <f>Table13[[#This Row],[Số hóa đơn]]&amp;Table13[[#This Row],[Tổng giá trị]]</f>
        <v>000184602266920</v>
      </c>
    </row>
    <row r="605" spans="1:33" ht="25.5" customHeight="1" x14ac:dyDescent="0.2">
      <c r="A605" s="54" t="s">
        <v>16291</v>
      </c>
      <c r="B605" s="54" t="s">
        <v>200</v>
      </c>
      <c r="C605" s="55">
        <v>46090</v>
      </c>
      <c r="D605" s="54" t="s">
        <v>17559</v>
      </c>
      <c r="E605" s="55">
        <f>IFERROR(VLOOKUP(AG605,Sheet3!B:F,5,0),Table1[[#This Row],[Ngày hạch toán]])</f>
        <v>46090</v>
      </c>
      <c r="F605" s="54" t="s">
        <v>19321</v>
      </c>
      <c r="G605" s="54" t="s">
        <v>17560</v>
      </c>
      <c r="H605" s="56">
        <v>2464945</v>
      </c>
      <c r="I605" s="63">
        <v>0</v>
      </c>
      <c r="J605" s="56">
        <v>197196</v>
      </c>
      <c r="K605" s="65">
        <v>2662141</v>
      </c>
      <c r="L605" s="64" t="s">
        <v>17236</v>
      </c>
      <c r="M605" s="6" t="str">
        <f>IFERROR(VLOOKUP(Table13[[#This Row],[Số hóa đơn]],'Chi tiết tt Mega gửi'!K:L,2,0),"")</f>
        <v/>
      </c>
      <c r="O605" s="32">
        <f>IF(Table13[[#This Row],[Phân loại]]="Tồn đầu kỳ",Table13[[#This Row],[Tổng giá trị]],0)</f>
        <v>0</v>
      </c>
      <c r="P605" s="7">
        <f>IF(Table13[[#This Row],[Số còn phải thu ĐK]]&lt;&gt;0,0,IF(Table13[[#This Row],[Phân loại]]="Bán hàng",Table13[[#This Row],[Tổng giá trị]],-Table13[[#This Row],[Tổng giá trị]]))</f>
        <v>2662141</v>
      </c>
      <c r="Q605" s="32">
        <f t="shared" si="69"/>
        <v>0</v>
      </c>
      <c r="R605" s="7">
        <f>Table13[[#This Row],[Số còn phải thu ĐK]]+Table13[[#This Row],[Giá Trị HD sau CK]]-Table13[[#This Row],[Số tiền đã thu]]</f>
        <v>2662141</v>
      </c>
      <c r="S605" s="6">
        <f>IF(Table13[[#This Row],[Ngày hóa đơn]]&lt;&gt;"",Table13[[#This Row],[Ngày hóa đơn]],IF(Table13[[#This Row],[Ngày hạch toán]]&lt;&gt;"",Table13[[#This Row],[Ngày hạch toán]],""))</f>
        <v>46090</v>
      </c>
      <c r="T605" s="7"/>
      <c r="U605" s="6">
        <f>IF(Table13[[#This Row],[Ngày tính CN]]="","",S605+T605)</f>
        <v>46090</v>
      </c>
      <c r="V605" s="32">
        <f ca="1">IF(Table13[[#This Row],[Hạn thanh toán]]="","",IF((U605-NOW())&lt;0,0,(U605-NOW())))</f>
        <v>0</v>
      </c>
      <c r="W605" s="32"/>
      <c r="X605" s="32">
        <f t="shared" ca="1" si="70"/>
        <v>204.35975370370579</v>
      </c>
      <c r="Y605" s="2" t="str">
        <f t="shared" ca="1" si="71"/>
        <v>Nợ quá hạn hơn 120 ngày có khả năng mất thanh toán</v>
      </c>
      <c r="Z605" s="42">
        <f t="shared" si="72"/>
        <v>46090</v>
      </c>
      <c r="AA605" s="42" t="str">
        <f t="shared" si="73"/>
        <v/>
      </c>
      <c r="AD605" s="2" t="str">
        <f>VLOOKUP($A605,MA_KH!$A:$Q,MA_KH!O$1,0)</f>
        <v>MEGA</v>
      </c>
      <c r="AE605" s="2" t="str">
        <f>VLOOKUP($A605,MA_KH!$A:$Q,MA_KH!P$1,0)</f>
        <v>CÔNG TY TNHH MM MEGA MARKET (VIỆT NAM)</v>
      </c>
      <c r="AG605" s="91" t="str">
        <f>Table13[[#This Row],[Số hóa đơn]]&amp;Table13[[#This Row],[Tổng giá trị]]</f>
        <v>000184612662141</v>
      </c>
    </row>
    <row r="606" spans="1:33" ht="25.5" customHeight="1" x14ac:dyDescent="0.2">
      <c r="A606" s="54" t="s">
        <v>16310</v>
      </c>
      <c r="B606" s="54" t="s">
        <v>196</v>
      </c>
      <c r="C606" s="55">
        <v>46090</v>
      </c>
      <c r="D606" s="54" t="s">
        <v>17561</v>
      </c>
      <c r="E606" s="55">
        <f>IFERROR(VLOOKUP(AG606,Sheet3!B:F,5,0),Table1[[#This Row],[Ngày hạch toán]])</f>
        <v>46090</v>
      </c>
      <c r="F606" s="54" t="s">
        <v>19322</v>
      </c>
      <c r="G606" s="54" t="s">
        <v>17562</v>
      </c>
      <c r="H606" s="56">
        <v>2701210</v>
      </c>
      <c r="I606" s="63">
        <v>0</v>
      </c>
      <c r="J606" s="56">
        <v>216097</v>
      </c>
      <c r="K606" s="65">
        <v>2917307</v>
      </c>
      <c r="L606" s="64" t="s">
        <v>17236</v>
      </c>
      <c r="M606" s="6" t="str">
        <f>IFERROR(VLOOKUP(Table13[[#This Row],[Số hóa đơn]],'Chi tiết tt Mega gửi'!K:L,2,0),"")</f>
        <v/>
      </c>
      <c r="O606" s="32">
        <f>IF(Table13[[#This Row],[Phân loại]]="Tồn đầu kỳ",Table13[[#This Row],[Tổng giá trị]],0)</f>
        <v>0</v>
      </c>
      <c r="P606" s="7">
        <f>IF(Table13[[#This Row],[Số còn phải thu ĐK]]&lt;&gt;0,0,IF(Table13[[#This Row],[Phân loại]]="Bán hàng",Table13[[#This Row],[Tổng giá trị]],-Table13[[#This Row],[Tổng giá trị]]))</f>
        <v>2917307</v>
      </c>
      <c r="Q606" s="32">
        <f t="shared" si="69"/>
        <v>0</v>
      </c>
      <c r="R606" s="7">
        <f>Table13[[#This Row],[Số còn phải thu ĐK]]+Table13[[#This Row],[Giá Trị HD sau CK]]-Table13[[#This Row],[Số tiền đã thu]]</f>
        <v>2917307</v>
      </c>
      <c r="S606" s="6">
        <f>IF(Table13[[#This Row],[Ngày hóa đơn]]&lt;&gt;"",Table13[[#This Row],[Ngày hóa đơn]],IF(Table13[[#This Row],[Ngày hạch toán]]&lt;&gt;"",Table13[[#This Row],[Ngày hạch toán]],""))</f>
        <v>46090</v>
      </c>
      <c r="T606" s="7"/>
      <c r="U606" s="6">
        <f>IF(Table13[[#This Row],[Ngày tính CN]]="","",S606+T606)</f>
        <v>46090</v>
      </c>
      <c r="V606" s="32">
        <f ca="1">IF(Table13[[#This Row],[Hạn thanh toán]]="","",IF((U606-NOW())&lt;0,0,(U606-NOW())))</f>
        <v>0</v>
      </c>
      <c r="W606" s="32"/>
      <c r="X606" s="32">
        <f t="shared" ca="1" si="70"/>
        <v>204.35975370370579</v>
      </c>
      <c r="Y606" s="2" t="str">
        <f t="shared" ca="1" si="71"/>
        <v>Nợ quá hạn hơn 120 ngày có khả năng mất thanh toán</v>
      </c>
      <c r="Z606" s="42">
        <f t="shared" si="72"/>
        <v>46090</v>
      </c>
      <c r="AA606" s="42" t="str">
        <f t="shared" si="73"/>
        <v/>
      </c>
      <c r="AD606" s="2" t="str">
        <f>VLOOKUP($A606,MA_KH!$A:$Q,MA_KH!O$1,0)</f>
        <v>MEGA</v>
      </c>
      <c r="AE606" s="2" t="str">
        <f>VLOOKUP($A606,MA_KH!$A:$Q,MA_KH!P$1,0)</f>
        <v>CÔNG TY TNHH MM MEGA MARKET (VIỆT NAM)</v>
      </c>
      <c r="AG606" s="91" t="str">
        <f>Table13[[#This Row],[Số hóa đơn]]&amp;Table13[[#This Row],[Tổng giá trị]]</f>
        <v>000184622917307</v>
      </c>
    </row>
    <row r="607" spans="1:33" ht="25.5" customHeight="1" x14ac:dyDescent="0.2">
      <c r="A607" s="54" t="s">
        <v>16310</v>
      </c>
      <c r="B607" s="54" t="s">
        <v>196</v>
      </c>
      <c r="C607" s="55">
        <v>46090</v>
      </c>
      <c r="D607" s="54" t="s">
        <v>17563</v>
      </c>
      <c r="E607" s="55">
        <f>IFERROR(VLOOKUP(AG607,Sheet3!B:F,5,0),Table1[[#This Row],[Ngày hạch toán]])</f>
        <v>46090</v>
      </c>
      <c r="F607" s="54" t="s">
        <v>19323</v>
      </c>
      <c r="G607" s="54" t="s">
        <v>17564</v>
      </c>
      <c r="H607" s="56">
        <v>1049500</v>
      </c>
      <c r="I607" s="63">
        <v>0</v>
      </c>
      <c r="J607" s="56">
        <v>83960</v>
      </c>
      <c r="K607" s="65">
        <v>1133460</v>
      </c>
      <c r="L607" s="64" t="s">
        <v>17236</v>
      </c>
      <c r="M607" s="6" t="str">
        <f>IFERROR(VLOOKUP(Table13[[#This Row],[Số hóa đơn]],'Chi tiết tt Mega gửi'!K:L,2,0),"")</f>
        <v/>
      </c>
      <c r="O607" s="32">
        <f>IF(Table13[[#This Row],[Phân loại]]="Tồn đầu kỳ",Table13[[#This Row],[Tổng giá trị]],0)</f>
        <v>0</v>
      </c>
      <c r="P607" s="7">
        <f>IF(Table13[[#This Row],[Số còn phải thu ĐK]]&lt;&gt;0,0,IF(Table13[[#This Row],[Phân loại]]="Bán hàng",Table13[[#This Row],[Tổng giá trị]],-Table13[[#This Row],[Tổng giá trị]]))</f>
        <v>1133460</v>
      </c>
      <c r="Q607" s="32">
        <f t="shared" si="69"/>
        <v>0</v>
      </c>
      <c r="R607" s="7">
        <f>Table13[[#This Row],[Số còn phải thu ĐK]]+Table13[[#This Row],[Giá Trị HD sau CK]]-Table13[[#This Row],[Số tiền đã thu]]</f>
        <v>1133460</v>
      </c>
      <c r="S607" s="6">
        <f>IF(Table13[[#This Row],[Ngày hóa đơn]]&lt;&gt;"",Table13[[#This Row],[Ngày hóa đơn]],IF(Table13[[#This Row],[Ngày hạch toán]]&lt;&gt;"",Table13[[#This Row],[Ngày hạch toán]],""))</f>
        <v>46090</v>
      </c>
      <c r="T607" s="7"/>
      <c r="U607" s="6">
        <f>IF(Table13[[#This Row],[Ngày tính CN]]="","",S607+T607)</f>
        <v>46090</v>
      </c>
      <c r="V607" s="32">
        <f ca="1">IF(Table13[[#This Row],[Hạn thanh toán]]="","",IF((U607-NOW())&lt;0,0,(U607-NOW())))</f>
        <v>0</v>
      </c>
      <c r="W607" s="32"/>
      <c r="X607" s="32">
        <f t="shared" ca="1" si="70"/>
        <v>204.35975370370579</v>
      </c>
      <c r="Y607" s="2" t="str">
        <f t="shared" ca="1" si="71"/>
        <v>Nợ quá hạn hơn 120 ngày có khả năng mất thanh toán</v>
      </c>
      <c r="Z607" s="42">
        <f t="shared" si="72"/>
        <v>46090</v>
      </c>
      <c r="AA607" s="42" t="str">
        <f t="shared" si="73"/>
        <v/>
      </c>
      <c r="AD607" s="2" t="str">
        <f>VLOOKUP($A607,MA_KH!$A:$Q,MA_KH!O$1,0)</f>
        <v>MEGA</v>
      </c>
      <c r="AE607" s="2" t="str">
        <f>VLOOKUP($A607,MA_KH!$A:$Q,MA_KH!P$1,0)</f>
        <v>CÔNG TY TNHH MM MEGA MARKET (VIỆT NAM)</v>
      </c>
      <c r="AG607" s="91" t="str">
        <f>Table13[[#This Row],[Số hóa đơn]]&amp;Table13[[#This Row],[Tổng giá trị]]</f>
        <v>000184631133460</v>
      </c>
    </row>
    <row r="608" spans="1:33" ht="25.5" customHeight="1" x14ac:dyDescent="0.2">
      <c r="A608" s="54" t="s">
        <v>16299</v>
      </c>
      <c r="B608" s="54" t="s">
        <v>190</v>
      </c>
      <c r="C608" s="55">
        <v>46091</v>
      </c>
      <c r="D608" s="54" t="s">
        <v>17565</v>
      </c>
      <c r="E608" s="55">
        <f>IFERROR(VLOOKUP(AG608,Sheet3!B:F,5,0),Table1[[#This Row],[Ngày hạch toán]])</f>
        <v>46091</v>
      </c>
      <c r="F608" s="54" t="s">
        <v>19324</v>
      </c>
      <c r="G608" s="54" t="s">
        <v>17566</v>
      </c>
      <c r="H608" s="56">
        <v>4405860</v>
      </c>
      <c r="I608" s="63">
        <v>0</v>
      </c>
      <c r="J608" s="56">
        <v>352469</v>
      </c>
      <c r="K608" s="65">
        <v>4758329</v>
      </c>
      <c r="L608" s="64" t="s">
        <v>17236</v>
      </c>
      <c r="M608" s="6" t="str">
        <f>IFERROR(VLOOKUP(Table13[[#This Row],[Số hóa đơn]],'Chi tiết tt Mega gửi'!K:L,2,0),"")</f>
        <v/>
      </c>
      <c r="O608" s="32">
        <f>IF(Table13[[#This Row],[Phân loại]]="Tồn đầu kỳ",Table13[[#This Row],[Tổng giá trị]],0)</f>
        <v>0</v>
      </c>
      <c r="P608" s="7">
        <f>IF(Table13[[#This Row],[Số còn phải thu ĐK]]&lt;&gt;0,0,IF(Table13[[#This Row],[Phân loại]]="Bán hàng",Table13[[#This Row],[Tổng giá trị]],-Table13[[#This Row],[Tổng giá trị]]))</f>
        <v>4758329</v>
      </c>
      <c r="Q608" s="32">
        <f t="shared" si="69"/>
        <v>0</v>
      </c>
      <c r="R608" s="7">
        <f>Table13[[#This Row],[Số còn phải thu ĐK]]+Table13[[#This Row],[Giá Trị HD sau CK]]-Table13[[#This Row],[Số tiền đã thu]]</f>
        <v>4758329</v>
      </c>
      <c r="S608" s="6">
        <f>IF(Table13[[#This Row],[Ngày hóa đơn]]&lt;&gt;"",Table13[[#This Row],[Ngày hóa đơn]],IF(Table13[[#This Row],[Ngày hạch toán]]&lt;&gt;"",Table13[[#This Row],[Ngày hạch toán]],""))</f>
        <v>46091</v>
      </c>
      <c r="T608" s="7"/>
      <c r="U608" s="6">
        <f>IF(Table13[[#This Row],[Ngày tính CN]]="","",S608+T608)</f>
        <v>46091</v>
      </c>
      <c r="V608" s="32">
        <f ca="1">IF(Table13[[#This Row],[Hạn thanh toán]]="","",IF((U608-NOW())&lt;0,0,(U608-NOW())))</f>
        <v>0</v>
      </c>
      <c r="W608" s="32"/>
      <c r="X608" s="32">
        <f t="shared" ca="1" si="70"/>
        <v>203.35975370370579</v>
      </c>
      <c r="Y608" s="2" t="str">
        <f t="shared" ca="1" si="71"/>
        <v>Nợ quá hạn hơn 120 ngày có khả năng mất thanh toán</v>
      </c>
      <c r="Z608" s="42">
        <f t="shared" si="72"/>
        <v>46091</v>
      </c>
      <c r="AA608" s="42" t="str">
        <f t="shared" si="73"/>
        <v/>
      </c>
      <c r="AD608" s="2" t="str">
        <f>VLOOKUP($A608,MA_KH!$A:$Q,MA_KH!O$1,0)</f>
        <v>MEGA</v>
      </c>
      <c r="AE608" s="2" t="str">
        <f>VLOOKUP($A608,MA_KH!$A:$Q,MA_KH!P$1,0)</f>
        <v>CÔNG TY TNHH MM MEGA MARKET (VIỆT NAM)</v>
      </c>
      <c r="AG608" s="91" t="str">
        <f>Table13[[#This Row],[Số hóa đơn]]&amp;Table13[[#This Row],[Tổng giá trị]]</f>
        <v>000184644758329</v>
      </c>
    </row>
    <row r="609" spans="1:33" ht="25.5" customHeight="1" x14ac:dyDescent="0.2">
      <c r="A609" s="54" t="s">
        <v>16299</v>
      </c>
      <c r="B609" s="54" t="s">
        <v>190</v>
      </c>
      <c r="C609" s="55">
        <v>46091</v>
      </c>
      <c r="D609" s="54" t="s">
        <v>17567</v>
      </c>
      <c r="E609" s="55">
        <f>IFERROR(VLOOKUP(AG609,Sheet3!B:F,5,0),Table1[[#This Row],[Ngày hạch toán]])</f>
        <v>46091</v>
      </c>
      <c r="F609" s="54" t="s">
        <v>19325</v>
      </c>
      <c r="G609" s="54" t="s">
        <v>17568</v>
      </c>
      <c r="H609" s="56">
        <v>4286360</v>
      </c>
      <c r="I609" s="63">
        <v>0</v>
      </c>
      <c r="J609" s="56">
        <v>342909</v>
      </c>
      <c r="K609" s="65">
        <v>4629269</v>
      </c>
      <c r="L609" s="64" t="s">
        <v>17236</v>
      </c>
      <c r="M609" s="6" t="str">
        <f>IFERROR(VLOOKUP(Table13[[#This Row],[Số hóa đơn]],'Chi tiết tt Mega gửi'!K:L,2,0),"")</f>
        <v/>
      </c>
      <c r="O609" s="32">
        <f>IF(Table13[[#This Row],[Phân loại]]="Tồn đầu kỳ",Table13[[#This Row],[Tổng giá trị]],0)</f>
        <v>0</v>
      </c>
      <c r="P609" s="7">
        <f>IF(Table13[[#This Row],[Số còn phải thu ĐK]]&lt;&gt;0,0,IF(Table13[[#This Row],[Phân loại]]="Bán hàng",Table13[[#This Row],[Tổng giá trị]],-Table13[[#This Row],[Tổng giá trị]]))</f>
        <v>4629269</v>
      </c>
      <c r="Q609" s="32">
        <f t="shared" si="69"/>
        <v>0</v>
      </c>
      <c r="R609" s="7">
        <f>Table13[[#This Row],[Số còn phải thu ĐK]]+Table13[[#This Row],[Giá Trị HD sau CK]]-Table13[[#This Row],[Số tiền đã thu]]</f>
        <v>4629269</v>
      </c>
      <c r="S609" s="6">
        <f>IF(Table13[[#This Row],[Ngày hóa đơn]]&lt;&gt;"",Table13[[#This Row],[Ngày hóa đơn]],IF(Table13[[#This Row],[Ngày hạch toán]]&lt;&gt;"",Table13[[#This Row],[Ngày hạch toán]],""))</f>
        <v>46091</v>
      </c>
      <c r="T609" s="7"/>
      <c r="U609" s="6">
        <f>IF(Table13[[#This Row],[Ngày tính CN]]="","",S609+T609)</f>
        <v>46091</v>
      </c>
      <c r="V609" s="32">
        <f ca="1">IF(Table13[[#This Row],[Hạn thanh toán]]="","",IF((U609-NOW())&lt;0,0,(U609-NOW())))</f>
        <v>0</v>
      </c>
      <c r="W609" s="32"/>
      <c r="X609" s="32">
        <f t="shared" ca="1" si="70"/>
        <v>203.35975370370579</v>
      </c>
      <c r="Y609" s="2" t="str">
        <f t="shared" ca="1" si="71"/>
        <v>Nợ quá hạn hơn 120 ngày có khả năng mất thanh toán</v>
      </c>
      <c r="Z609" s="42">
        <f t="shared" si="72"/>
        <v>46091</v>
      </c>
      <c r="AA609" s="42" t="str">
        <f t="shared" si="73"/>
        <v/>
      </c>
      <c r="AD609" s="2" t="str">
        <f>VLOOKUP($A609,MA_KH!$A:$Q,MA_KH!O$1,0)</f>
        <v>MEGA</v>
      </c>
      <c r="AE609" s="2" t="str">
        <f>VLOOKUP($A609,MA_KH!$A:$Q,MA_KH!P$1,0)</f>
        <v>CÔNG TY TNHH MM MEGA MARKET (VIỆT NAM)</v>
      </c>
      <c r="AG609" s="91" t="str">
        <f>Table13[[#This Row],[Số hóa đơn]]&amp;Table13[[#This Row],[Tổng giá trị]]</f>
        <v>000184654629269</v>
      </c>
    </row>
    <row r="610" spans="1:33" ht="25.5" customHeight="1" x14ac:dyDescent="0.2">
      <c r="A610" s="54" t="s">
        <v>16303</v>
      </c>
      <c r="B610" s="54" t="s">
        <v>102</v>
      </c>
      <c r="C610" s="55">
        <v>46092</v>
      </c>
      <c r="D610" s="54" t="s">
        <v>17569</v>
      </c>
      <c r="E610" s="55">
        <f>IFERROR(VLOOKUP(AG610,Sheet3!B:F,5,0),Table1[[#This Row],[Ngày hạch toán]])</f>
        <v>46092</v>
      </c>
      <c r="F610" s="54" t="s">
        <v>19326</v>
      </c>
      <c r="G610" s="54" t="s">
        <v>17570</v>
      </c>
      <c r="H610" s="56">
        <v>1877500</v>
      </c>
      <c r="I610" s="63">
        <v>0</v>
      </c>
      <c r="J610" s="56">
        <v>150200</v>
      </c>
      <c r="K610" s="65">
        <v>2027700</v>
      </c>
      <c r="L610" s="64" t="s">
        <v>17236</v>
      </c>
      <c r="M610" s="6" t="str">
        <f>IFERROR(VLOOKUP(Table13[[#This Row],[Số hóa đơn]],'Chi tiết tt Mega gửi'!K:L,2,0),"")</f>
        <v/>
      </c>
      <c r="O610" s="32">
        <f>IF(Table13[[#This Row],[Phân loại]]="Tồn đầu kỳ",Table13[[#This Row],[Tổng giá trị]],0)</f>
        <v>0</v>
      </c>
      <c r="P610" s="7">
        <f>IF(Table13[[#This Row],[Số còn phải thu ĐK]]&lt;&gt;0,0,IF(Table13[[#This Row],[Phân loại]]="Bán hàng",Table13[[#This Row],[Tổng giá trị]],-Table13[[#This Row],[Tổng giá trị]]))</f>
        <v>2027700</v>
      </c>
      <c r="Q610" s="32">
        <f t="shared" si="69"/>
        <v>0</v>
      </c>
      <c r="R610" s="7">
        <f>Table13[[#This Row],[Số còn phải thu ĐK]]+Table13[[#This Row],[Giá Trị HD sau CK]]-Table13[[#This Row],[Số tiền đã thu]]</f>
        <v>2027700</v>
      </c>
      <c r="S610" s="6">
        <f>IF(Table13[[#This Row],[Ngày hóa đơn]]&lt;&gt;"",Table13[[#This Row],[Ngày hóa đơn]],IF(Table13[[#This Row],[Ngày hạch toán]]&lt;&gt;"",Table13[[#This Row],[Ngày hạch toán]],""))</f>
        <v>46092</v>
      </c>
      <c r="T610" s="7"/>
      <c r="U610" s="6">
        <f>IF(Table13[[#This Row],[Ngày tính CN]]="","",S610+T610)</f>
        <v>46092</v>
      </c>
      <c r="V610" s="32">
        <f ca="1">IF(Table13[[#This Row],[Hạn thanh toán]]="","",IF((U610-NOW())&lt;0,0,(U610-NOW())))</f>
        <v>0</v>
      </c>
      <c r="W610" s="32"/>
      <c r="X610" s="32">
        <f t="shared" ca="1" si="70"/>
        <v>202.35975370370579</v>
      </c>
      <c r="Y610" s="2" t="str">
        <f t="shared" ca="1" si="71"/>
        <v>Nợ quá hạn hơn 120 ngày có khả năng mất thanh toán</v>
      </c>
      <c r="Z610" s="42">
        <f t="shared" si="72"/>
        <v>46092</v>
      </c>
      <c r="AA610" s="42" t="str">
        <f t="shared" si="73"/>
        <v/>
      </c>
      <c r="AD610" s="2" t="str">
        <f>VLOOKUP($A610,MA_KH!$A:$Q,MA_KH!O$1,0)</f>
        <v>MEGA</v>
      </c>
      <c r="AE610" s="2" t="str">
        <f>VLOOKUP($A610,MA_KH!$A:$Q,MA_KH!P$1,0)</f>
        <v>CÔNG TY TNHH MM MEGA MARKET (VIỆT NAM)</v>
      </c>
      <c r="AG610" s="91" t="str">
        <f>Table13[[#This Row],[Số hóa đơn]]&amp;Table13[[#This Row],[Tổng giá trị]]</f>
        <v>000192722027700</v>
      </c>
    </row>
    <row r="611" spans="1:33" ht="25.5" customHeight="1" x14ac:dyDescent="0.2">
      <c r="A611" s="54" t="s">
        <v>16299</v>
      </c>
      <c r="B611" s="54" t="s">
        <v>190</v>
      </c>
      <c r="C611" s="55">
        <v>46093</v>
      </c>
      <c r="D611" s="54" t="s">
        <v>17571</v>
      </c>
      <c r="E611" s="55">
        <f>IFERROR(VLOOKUP(AG611,Sheet3!B:F,5,0),Table1[[#This Row],[Ngày hạch toán]])</f>
        <v>46093</v>
      </c>
      <c r="F611" s="54" t="s">
        <v>19327</v>
      </c>
      <c r="G611" s="54" t="s">
        <v>17572</v>
      </c>
      <c r="H611" s="56">
        <v>3569100</v>
      </c>
      <c r="I611" s="63">
        <v>0</v>
      </c>
      <c r="J611" s="56">
        <v>285528</v>
      </c>
      <c r="K611" s="65">
        <v>3854628</v>
      </c>
      <c r="L611" s="64" t="s">
        <v>17236</v>
      </c>
      <c r="M611" s="6" t="str">
        <f>IFERROR(VLOOKUP(Table13[[#This Row],[Số hóa đơn]],'Chi tiết tt Mega gửi'!K:L,2,0),"")</f>
        <v/>
      </c>
      <c r="O611" s="32">
        <f>IF(Table13[[#This Row],[Phân loại]]="Tồn đầu kỳ",Table13[[#This Row],[Tổng giá trị]],0)</f>
        <v>0</v>
      </c>
      <c r="P611" s="7">
        <f>IF(Table13[[#This Row],[Số còn phải thu ĐK]]&lt;&gt;0,0,IF(Table13[[#This Row],[Phân loại]]="Bán hàng",Table13[[#This Row],[Tổng giá trị]],-Table13[[#This Row],[Tổng giá trị]]))</f>
        <v>3854628</v>
      </c>
      <c r="Q611" s="32">
        <f t="shared" si="69"/>
        <v>0</v>
      </c>
      <c r="R611" s="7">
        <f>Table13[[#This Row],[Số còn phải thu ĐK]]+Table13[[#This Row],[Giá Trị HD sau CK]]-Table13[[#This Row],[Số tiền đã thu]]</f>
        <v>3854628</v>
      </c>
      <c r="S611" s="6">
        <f>IF(Table13[[#This Row],[Ngày hóa đơn]]&lt;&gt;"",Table13[[#This Row],[Ngày hóa đơn]],IF(Table13[[#This Row],[Ngày hạch toán]]&lt;&gt;"",Table13[[#This Row],[Ngày hạch toán]],""))</f>
        <v>46093</v>
      </c>
      <c r="T611" s="7"/>
      <c r="U611" s="6">
        <f>IF(Table13[[#This Row],[Ngày tính CN]]="","",S611+T611)</f>
        <v>46093</v>
      </c>
      <c r="V611" s="32">
        <f ca="1">IF(Table13[[#This Row],[Hạn thanh toán]]="","",IF((U611-NOW())&lt;0,0,(U611-NOW())))</f>
        <v>0</v>
      </c>
      <c r="W611" s="32"/>
      <c r="X611" s="32">
        <f t="shared" ca="1" si="70"/>
        <v>201.35975370370579</v>
      </c>
      <c r="Y611" s="2" t="str">
        <f t="shared" ca="1" si="71"/>
        <v>Nợ quá hạn hơn 120 ngày có khả năng mất thanh toán</v>
      </c>
      <c r="Z611" s="42">
        <f t="shared" si="72"/>
        <v>46093</v>
      </c>
      <c r="AA611" s="42" t="str">
        <f t="shared" si="73"/>
        <v/>
      </c>
      <c r="AD611" s="2" t="str">
        <f>VLOOKUP($A611,MA_KH!$A:$Q,MA_KH!O$1,0)</f>
        <v>MEGA</v>
      </c>
      <c r="AE611" s="2" t="str">
        <f>VLOOKUP($A611,MA_KH!$A:$Q,MA_KH!P$1,0)</f>
        <v>CÔNG TY TNHH MM MEGA MARKET (VIỆT NAM)</v>
      </c>
      <c r="AG611" s="91" t="str">
        <f>Table13[[#This Row],[Số hóa đơn]]&amp;Table13[[#This Row],[Tổng giá trị]]</f>
        <v>000190803854628</v>
      </c>
    </row>
    <row r="612" spans="1:33" ht="25.5" customHeight="1" x14ac:dyDescent="0.2">
      <c r="A612" s="54" t="s">
        <v>16299</v>
      </c>
      <c r="B612" s="54" t="s">
        <v>190</v>
      </c>
      <c r="C612" s="55">
        <v>46093</v>
      </c>
      <c r="D612" s="54" t="s">
        <v>17573</v>
      </c>
      <c r="E612" s="55">
        <f>IFERROR(VLOOKUP(AG612,Sheet3!B:F,5,0),Table1[[#This Row],[Ngày hạch toán]])</f>
        <v>46093</v>
      </c>
      <c r="F612" s="54" t="s">
        <v>19328</v>
      </c>
      <c r="G612" s="54" t="s">
        <v>17574</v>
      </c>
      <c r="H612" s="56">
        <v>9533860</v>
      </c>
      <c r="I612" s="63">
        <v>0</v>
      </c>
      <c r="J612" s="56">
        <v>762709</v>
      </c>
      <c r="K612" s="65">
        <v>10296569</v>
      </c>
      <c r="L612" s="64" t="s">
        <v>17236</v>
      </c>
      <c r="M612" s="6" t="str">
        <f>IFERROR(VLOOKUP(Table13[[#This Row],[Số hóa đơn]],'Chi tiết tt Mega gửi'!K:L,2,0),"")</f>
        <v/>
      </c>
      <c r="O612" s="32">
        <f>IF(Table13[[#This Row],[Phân loại]]="Tồn đầu kỳ",Table13[[#This Row],[Tổng giá trị]],0)</f>
        <v>0</v>
      </c>
      <c r="P612" s="7">
        <f>IF(Table13[[#This Row],[Số còn phải thu ĐK]]&lt;&gt;0,0,IF(Table13[[#This Row],[Phân loại]]="Bán hàng",Table13[[#This Row],[Tổng giá trị]],-Table13[[#This Row],[Tổng giá trị]]))</f>
        <v>10296569</v>
      </c>
      <c r="Q612" s="32">
        <f t="shared" si="69"/>
        <v>0</v>
      </c>
      <c r="R612" s="7">
        <f>Table13[[#This Row],[Số còn phải thu ĐK]]+Table13[[#This Row],[Giá Trị HD sau CK]]-Table13[[#This Row],[Số tiền đã thu]]</f>
        <v>10296569</v>
      </c>
      <c r="S612" s="6">
        <f>IF(Table13[[#This Row],[Ngày hóa đơn]]&lt;&gt;"",Table13[[#This Row],[Ngày hóa đơn]],IF(Table13[[#This Row],[Ngày hạch toán]]&lt;&gt;"",Table13[[#This Row],[Ngày hạch toán]],""))</f>
        <v>46093</v>
      </c>
      <c r="T612" s="7"/>
      <c r="U612" s="6">
        <f>IF(Table13[[#This Row],[Ngày tính CN]]="","",S612+T612)</f>
        <v>46093</v>
      </c>
      <c r="V612" s="32">
        <f ca="1">IF(Table13[[#This Row],[Hạn thanh toán]]="","",IF((U612-NOW())&lt;0,0,(U612-NOW())))</f>
        <v>0</v>
      </c>
      <c r="W612" s="32"/>
      <c r="X612" s="32">
        <f t="shared" ca="1" si="70"/>
        <v>201.35975370370579</v>
      </c>
      <c r="Y612" s="2" t="str">
        <f t="shared" ca="1" si="71"/>
        <v>Nợ quá hạn hơn 120 ngày có khả năng mất thanh toán</v>
      </c>
      <c r="Z612" s="42">
        <f t="shared" si="72"/>
        <v>46093</v>
      </c>
      <c r="AA612" s="42" t="str">
        <f t="shared" si="73"/>
        <v/>
      </c>
      <c r="AD612" s="2" t="str">
        <f>VLOOKUP($A612,MA_KH!$A:$Q,MA_KH!O$1,0)</f>
        <v>MEGA</v>
      </c>
      <c r="AE612" s="2" t="str">
        <f>VLOOKUP($A612,MA_KH!$A:$Q,MA_KH!P$1,0)</f>
        <v>CÔNG TY TNHH MM MEGA MARKET (VIỆT NAM)</v>
      </c>
      <c r="AG612" s="91" t="str">
        <f>Table13[[#This Row],[Số hóa đơn]]&amp;Table13[[#This Row],[Tổng giá trị]]</f>
        <v>0001908110296569</v>
      </c>
    </row>
    <row r="613" spans="1:33" ht="25.5" customHeight="1" x14ac:dyDescent="0.2">
      <c r="A613" s="54" t="s">
        <v>16299</v>
      </c>
      <c r="B613" s="54" t="s">
        <v>190</v>
      </c>
      <c r="C613" s="55">
        <v>46093</v>
      </c>
      <c r="D613" s="54" t="s">
        <v>17575</v>
      </c>
      <c r="E613" s="55">
        <f>IFERROR(VLOOKUP(AG613,Sheet3!B:F,5,0),Table1[[#This Row],[Ngày hạch toán]])</f>
        <v>46093</v>
      </c>
      <c r="F613" s="54" t="s">
        <v>19329</v>
      </c>
      <c r="G613" s="54" t="s">
        <v>17576</v>
      </c>
      <c r="H613" s="56">
        <v>5874480</v>
      </c>
      <c r="I613" s="63">
        <v>0</v>
      </c>
      <c r="J613" s="56">
        <v>469958</v>
      </c>
      <c r="K613" s="65">
        <v>6344438</v>
      </c>
      <c r="L613" s="64" t="s">
        <v>17236</v>
      </c>
      <c r="M613" s="6" t="str">
        <f>IFERROR(VLOOKUP(Table13[[#This Row],[Số hóa đơn]],'Chi tiết tt Mega gửi'!K:L,2,0),"")</f>
        <v/>
      </c>
      <c r="O613" s="32">
        <f>IF(Table13[[#This Row],[Phân loại]]="Tồn đầu kỳ",Table13[[#This Row],[Tổng giá trị]],0)</f>
        <v>0</v>
      </c>
      <c r="P613" s="7">
        <f>IF(Table13[[#This Row],[Số còn phải thu ĐK]]&lt;&gt;0,0,IF(Table13[[#This Row],[Phân loại]]="Bán hàng",Table13[[#This Row],[Tổng giá trị]],-Table13[[#This Row],[Tổng giá trị]]))</f>
        <v>6344438</v>
      </c>
      <c r="Q613" s="32">
        <f t="shared" si="69"/>
        <v>0</v>
      </c>
      <c r="R613" s="7">
        <f>Table13[[#This Row],[Số còn phải thu ĐK]]+Table13[[#This Row],[Giá Trị HD sau CK]]-Table13[[#This Row],[Số tiền đã thu]]</f>
        <v>6344438</v>
      </c>
      <c r="S613" s="6">
        <f>IF(Table13[[#This Row],[Ngày hóa đơn]]&lt;&gt;"",Table13[[#This Row],[Ngày hóa đơn]],IF(Table13[[#This Row],[Ngày hạch toán]]&lt;&gt;"",Table13[[#This Row],[Ngày hạch toán]],""))</f>
        <v>46093</v>
      </c>
      <c r="T613" s="7"/>
      <c r="U613" s="6">
        <f>IF(Table13[[#This Row],[Ngày tính CN]]="","",S613+T613)</f>
        <v>46093</v>
      </c>
      <c r="V613" s="32">
        <f ca="1">IF(Table13[[#This Row],[Hạn thanh toán]]="","",IF((U613-NOW())&lt;0,0,(U613-NOW())))</f>
        <v>0</v>
      </c>
      <c r="W613" s="32"/>
      <c r="X613" s="32">
        <f t="shared" ca="1" si="70"/>
        <v>201.35975370370579</v>
      </c>
      <c r="Y613" s="2" t="str">
        <f t="shared" ca="1" si="71"/>
        <v>Nợ quá hạn hơn 120 ngày có khả năng mất thanh toán</v>
      </c>
      <c r="Z613" s="42">
        <f t="shared" si="72"/>
        <v>46093</v>
      </c>
      <c r="AA613" s="42" t="str">
        <f t="shared" si="73"/>
        <v/>
      </c>
      <c r="AD613" s="2" t="str">
        <f>VLOOKUP($A613,MA_KH!$A:$Q,MA_KH!O$1,0)</f>
        <v>MEGA</v>
      </c>
      <c r="AE613" s="2" t="str">
        <f>VLOOKUP($A613,MA_KH!$A:$Q,MA_KH!P$1,0)</f>
        <v>CÔNG TY TNHH MM MEGA MARKET (VIỆT NAM)</v>
      </c>
      <c r="AG613" s="91" t="str">
        <f>Table13[[#This Row],[Số hóa đơn]]&amp;Table13[[#This Row],[Tổng giá trị]]</f>
        <v>000190826344438</v>
      </c>
    </row>
    <row r="614" spans="1:33" ht="25.5" customHeight="1" x14ac:dyDescent="0.2">
      <c r="A614" s="54" t="s">
        <v>16308</v>
      </c>
      <c r="B614" s="54" t="s">
        <v>194</v>
      </c>
      <c r="C614" s="55">
        <v>46093</v>
      </c>
      <c r="D614" s="54" t="s">
        <v>17577</v>
      </c>
      <c r="E614" s="55">
        <f>IFERROR(VLOOKUP(AG614,Sheet3!B:F,5,0),Table1[[#This Row],[Ngày hạch toán]])</f>
        <v>46093</v>
      </c>
      <c r="F614" s="54" t="s">
        <v>19330</v>
      </c>
      <c r="G614" s="54" t="s">
        <v>17578</v>
      </c>
      <c r="H614" s="56">
        <v>7011775</v>
      </c>
      <c r="I614" s="63">
        <v>0</v>
      </c>
      <c r="J614" s="56">
        <v>560942</v>
      </c>
      <c r="K614" s="65">
        <v>7572717</v>
      </c>
      <c r="L614" s="64" t="s">
        <v>17236</v>
      </c>
      <c r="M614" s="6" t="str">
        <f>IFERROR(VLOOKUP(Table13[[#This Row],[Số hóa đơn]],'Chi tiết tt Mega gửi'!K:L,2,0),"")</f>
        <v/>
      </c>
      <c r="O614" s="32">
        <f>IF(Table13[[#This Row],[Phân loại]]="Tồn đầu kỳ",Table13[[#This Row],[Tổng giá trị]],0)</f>
        <v>0</v>
      </c>
      <c r="P614" s="7">
        <f>IF(Table13[[#This Row],[Số còn phải thu ĐK]]&lt;&gt;0,0,IF(Table13[[#This Row],[Phân loại]]="Bán hàng",Table13[[#This Row],[Tổng giá trị]],-Table13[[#This Row],[Tổng giá trị]]))</f>
        <v>7572717</v>
      </c>
      <c r="Q614" s="32">
        <f t="shared" si="69"/>
        <v>0</v>
      </c>
      <c r="R614" s="7">
        <f>Table13[[#This Row],[Số còn phải thu ĐK]]+Table13[[#This Row],[Giá Trị HD sau CK]]-Table13[[#This Row],[Số tiền đã thu]]</f>
        <v>7572717</v>
      </c>
      <c r="S614" s="6">
        <f>IF(Table13[[#This Row],[Ngày hóa đơn]]&lt;&gt;"",Table13[[#This Row],[Ngày hóa đơn]],IF(Table13[[#This Row],[Ngày hạch toán]]&lt;&gt;"",Table13[[#This Row],[Ngày hạch toán]],""))</f>
        <v>46093</v>
      </c>
      <c r="T614" s="7"/>
      <c r="U614" s="6">
        <f>IF(Table13[[#This Row],[Ngày tính CN]]="","",S614+T614)</f>
        <v>46093</v>
      </c>
      <c r="V614" s="32">
        <f ca="1">IF(Table13[[#This Row],[Hạn thanh toán]]="","",IF((U614-NOW())&lt;0,0,(U614-NOW())))</f>
        <v>0</v>
      </c>
      <c r="W614" s="32"/>
      <c r="X614" s="32">
        <f t="shared" ca="1" si="70"/>
        <v>201.35975370370579</v>
      </c>
      <c r="Y614" s="2" t="str">
        <f t="shared" ca="1" si="71"/>
        <v>Nợ quá hạn hơn 120 ngày có khả năng mất thanh toán</v>
      </c>
      <c r="Z614" s="42">
        <f t="shared" si="72"/>
        <v>46093</v>
      </c>
      <c r="AA614" s="42" t="str">
        <f t="shared" si="73"/>
        <v/>
      </c>
      <c r="AD614" s="2" t="str">
        <f>VLOOKUP($A614,MA_KH!$A:$Q,MA_KH!O$1,0)</f>
        <v>MEGA</v>
      </c>
      <c r="AE614" s="2" t="str">
        <f>VLOOKUP($A614,MA_KH!$A:$Q,MA_KH!P$1,0)</f>
        <v>CÔNG TY TNHH MM MEGA MARKET (VIỆT NAM)</v>
      </c>
      <c r="AG614" s="91" t="str">
        <f>Table13[[#This Row],[Số hóa đơn]]&amp;Table13[[#This Row],[Tổng giá trị]]</f>
        <v>000192527572717</v>
      </c>
    </row>
    <row r="615" spans="1:33" ht="25.5" customHeight="1" x14ac:dyDescent="0.2">
      <c r="A615" s="54" t="s">
        <v>16310</v>
      </c>
      <c r="B615" s="54" t="s">
        <v>196</v>
      </c>
      <c r="C615" s="55">
        <v>46093</v>
      </c>
      <c r="D615" s="54" t="s">
        <v>17579</v>
      </c>
      <c r="E615" s="55">
        <f>IFERROR(VLOOKUP(AG615,Sheet3!B:F,5,0),Table1[[#This Row],[Ngày hạch toán]])</f>
        <v>46093</v>
      </c>
      <c r="F615" s="54" t="s">
        <v>19331</v>
      </c>
      <c r="G615" s="54" t="s">
        <v>17580</v>
      </c>
      <c r="H615" s="56">
        <v>700000</v>
      </c>
      <c r="I615" s="63">
        <v>0</v>
      </c>
      <c r="J615" s="56">
        <v>56000</v>
      </c>
      <c r="K615" s="65">
        <v>756000</v>
      </c>
      <c r="L615" s="64" t="s">
        <v>17236</v>
      </c>
      <c r="M615" s="6" t="str">
        <f>IFERROR(VLOOKUP(Table13[[#This Row],[Số hóa đơn]],'Chi tiết tt Mega gửi'!K:L,2,0),"")</f>
        <v/>
      </c>
      <c r="O615" s="32">
        <f>IF(Table13[[#This Row],[Phân loại]]="Tồn đầu kỳ",Table13[[#This Row],[Tổng giá trị]],0)</f>
        <v>0</v>
      </c>
      <c r="P615" s="7">
        <f>IF(Table13[[#This Row],[Số còn phải thu ĐK]]&lt;&gt;0,0,IF(Table13[[#This Row],[Phân loại]]="Bán hàng",Table13[[#This Row],[Tổng giá trị]],-Table13[[#This Row],[Tổng giá trị]]))</f>
        <v>756000</v>
      </c>
      <c r="Q615" s="32">
        <f t="shared" si="69"/>
        <v>0</v>
      </c>
      <c r="R615" s="7">
        <f>Table13[[#This Row],[Số còn phải thu ĐK]]+Table13[[#This Row],[Giá Trị HD sau CK]]-Table13[[#This Row],[Số tiền đã thu]]</f>
        <v>756000</v>
      </c>
      <c r="S615" s="6">
        <f>IF(Table13[[#This Row],[Ngày hóa đơn]]&lt;&gt;"",Table13[[#This Row],[Ngày hóa đơn]],IF(Table13[[#This Row],[Ngày hạch toán]]&lt;&gt;"",Table13[[#This Row],[Ngày hạch toán]],""))</f>
        <v>46093</v>
      </c>
      <c r="T615" s="7"/>
      <c r="U615" s="6">
        <f>IF(Table13[[#This Row],[Ngày tính CN]]="","",S615+T615)</f>
        <v>46093</v>
      </c>
      <c r="V615" s="32">
        <f ca="1">IF(Table13[[#This Row],[Hạn thanh toán]]="","",IF((U615-NOW())&lt;0,0,(U615-NOW())))</f>
        <v>0</v>
      </c>
      <c r="W615" s="32"/>
      <c r="X615" s="32">
        <f t="shared" ca="1" si="70"/>
        <v>201.35975370370579</v>
      </c>
      <c r="Y615" s="2" t="str">
        <f t="shared" ca="1" si="71"/>
        <v>Nợ quá hạn hơn 120 ngày có khả năng mất thanh toán</v>
      </c>
      <c r="Z615" s="42">
        <f t="shared" si="72"/>
        <v>46093</v>
      </c>
      <c r="AA615" s="42" t="str">
        <f t="shared" si="73"/>
        <v/>
      </c>
      <c r="AD615" s="2" t="str">
        <f>VLOOKUP($A615,MA_KH!$A:$Q,MA_KH!O$1,0)</f>
        <v>MEGA</v>
      </c>
      <c r="AE615" s="2" t="str">
        <f>VLOOKUP($A615,MA_KH!$A:$Q,MA_KH!P$1,0)</f>
        <v>CÔNG TY TNHH MM MEGA MARKET (VIỆT NAM)</v>
      </c>
      <c r="AG615" s="91" t="str">
        <f>Table13[[#This Row],[Số hóa đơn]]&amp;Table13[[#This Row],[Tổng giá trị]]</f>
        <v>00019253756000</v>
      </c>
    </row>
    <row r="616" spans="1:33" ht="25.5" customHeight="1" x14ac:dyDescent="0.2">
      <c r="A616" s="54" t="s">
        <v>16295</v>
      </c>
      <c r="B616" s="54" t="s">
        <v>198</v>
      </c>
      <c r="C616" s="55">
        <v>46093</v>
      </c>
      <c r="D616" s="54" t="s">
        <v>17581</v>
      </c>
      <c r="E616" s="55">
        <f>IFERROR(VLOOKUP(AG616,Sheet3!B:F,5,0),Table1[[#This Row],[Ngày hạch toán]])</f>
        <v>46093</v>
      </c>
      <c r="F616" s="54" t="s">
        <v>19332</v>
      </c>
      <c r="G616" s="54" t="s">
        <v>17582</v>
      </c>
      <c r="H616" s="56">
        <v>2143180</v>
      </c>
      <c r="I616" s="63">
        <v>0</v>
      </c>
      <c r="J616" s="56">
        <v>171454</v>
      </c>
      <c r="K616" s="65">
        <v>2314634</v>
      </c>
      <c r="L616" s="64" t="s">
        <v>17236</v>
      </c>
      <c r="M616" s="6" t="str">
        <f>IFERROR(VLOOKUP(Table13[[#This Row],[Số hóa đơn]],'Chi tiết tt Mega gửi'!K:L,2,0),"")</f>
        <v/>
      </c>
      <c r="O616" s="32">
        <f>IF(Table13[[#This Row],[Phân loại]]="Tồn đầu kỳ",Table13[[#This Row],[Tổng giá trị]],0)</f>
        <v>0</v>
      </c>
      <c r="P616" s="7">
        <f>IF(Table13[[#This Row],[Số còn phải thu ĐK]]&lt;&gt;0,0,IF(Table13[[#This Row],[Phân loại]]="Bán hàng",Table13[[#This Row],[Tổng giá trị]],-Table13[[#This Row],[Tổng giá trị]]))</f>
        <v>2314634</v>
      </c>
      <c r="Q616" s="32">
        <f t="shared" si="69"/>
        <v>0</v>
      </c>
      <c r="R616" s="7">
        <f>Table13[[#This Row],[Số còn phải thu ĐK]]+Table13[[#This Row],[Giá Trị HD sau CK]]-Table13[[#This Row],[Số tiền đã thu]]</f>
        <v>2314634</v>
      </c>
      <c r="S616" s="6">
        <f>IF(Table13[[#This Row],[Ngày hóa đơn]]&lt;&gt;"",Table13[[#This Row],[Ngày hóa đơn]],IF(Table13[[#This Row],[Ngày hạch toán]]&lt;&gt;"",Table13[[#This Row],[Ngày hạch toán]],""))</f>
        <v>46093</v>
      </c>
      <c r="T616" s="7"/>
      <c r="U616" s="6">
        <f>IF(Table13[[#This Row],[Ngày tính CN]]="","",S616+T616)</f>
        <v>46093</v>
      </c>
      <c r="V616" s="32">
        <f ca="1">IF(Table13[[#This Row],[Hạn thanh toán]]="","",IF((U616-NOW())&lt;0,0,(U616-NOW())))</f>
        <v>0</v>
      </c>
      <c r="W616" s="32"/>
      <c r="X616" s="32">
        <f t="shared" ca="1" si="70"/>
        <v>201.35975370370579</v>
      </c>
      <c r="Y616" s="2" t="str">
        <f t="shared" ca="1" si="71"/>
        <v>Nợ quá hạn hơn 120 ngày có khả năng mất thanh toán</v>
      </c>
      <c r="Z616" s="42">
        <f t="shared" si="72"/>
        <v>46093</v>
      </c>
      <c r="AA616" s="42" t="str">
        <f t="shared" si="73"/>
        <v/>
      </c>
      <c r="AD616" s="2" t="str">
        <f>VLOOKUP($A616,MA_KH!$A:$Q,MA_KH!O$1,0)</f>
        <v>MEGA</v>
      </c>
      <c r="AE616" s="2" t="str">
        <f>VLOOKUP($A616,MA_KH!$A:$Q,MA_KH!P$1,0)</f>
        <v>CÔNG TY TNHH MM MEGA MARKET (VIỆT NAM)</v>
      </c>
      <c r="AG616" s="91" t="str">
        <f>Table13[[#This Row],[Số hóa đơn]]&amp;Table13[[#This Row],[Tổng giá trị]]</f>
        <v>000192542314634</v>
      </c>
    </row>
    <row r="617" spans="1:33" ht="25.5" customHeight="1" x14ac:dyDescent="0.2">
      <c r="A617" s="54" t="s">
        <v>16291</v>
      </c>
      <c r="B617" s="54" t="s">
        <v>200</v>
      </c>
      <c r="C617" s="55">
        <v>46093</v>
      </c>
      <c r="D617" s="54" t="s">
        <v>17583</v>
      </c>
      <c r="E617" s="55">
        <f>IFERROR(VLOOKUP(AG617,Sheet3!B:F,5,0),Table1[[#This Row],[Ngày hạch toán]])</f>
        <v>46093</v>
      </c>
      <c r="F617" s="54" t="s">
        <v>19333</v>
      </c>
      <c r="G617" s="54" t="s">
        <v>17584</v>
      </c>
      <c r="H617" s="56">
        <v>3260160</v>
      </c>
      <c r="I617" s="63">
        <v>0</v>
      </c>
      <c r="J617" s="56">
        <v>260813</v>
      </c>
      <c r="K617" s="65">
        <v>3520973</v>
      </c>
      <c r="L617" s="64" t="s">
        <v>17236</v>
      </c>
      <c r="M617" s="6" t="str">
        <f>IFERROR(VLOOKUP(Table13[[#This Row],[Số hóa đơn]],'Chi tiết tt Mega gửi'!K:L,2,0),"")</f>
        <v/>
      </c>
      <c r="O617" s="32">
        <f>IF(Table13[[#This Row],[Phân loại]]="Tồn đầu kỳ",Table13[[#This Row],[Tổng giá trị]],0)</f>
        <v>0</v>
      </c>
      <c r="P617" s="7">
        <f>IF(Table13[[#This Row],[Số còn phải thu ĐK]]&lt;&gt;0,0,IF(Table13[[#This Row],[Phân loại]]="Bán hàng",Table13[[#This Row],[Tổng giá trị]],-Table13[[#This Row],[Tổng giá trị]]))</f>
        <v>3520973</v>
      </c>
      <c r="Q617" s="32">
        <f t="shared" si="69"/>
        <v>0</v>
      </c>
      <c r="R617" s="7">
        <f>Table13[[#This Row],[Số còn phải thu ĐK]]+Table13[[#This Row],[Giá Trị HD sau CK]]-Table13[[#This Row],[Số tiền đã thu]]</f>
        <v>3520973</v>
      </c>
      <c r="S617" s="6">
        <f>IF(Table13[[#This Row],[Ngày hóa đơn]]&lt;&gt;"",Table13[[#This Row],[Ngày hóa đơn]],IF(Table13[[#This Row],[Ngày hạch toán]]&lt;&gt;"",Table13[[#This Row],[Ngày hạch toán]],""))</f>
        <v>46093</v>
      </c>
      <c r="T617" s="7"/>
      <c r="U617" s="6">
        <f>IF(Table13[[#This Row],[Ngày tính CN]]="","",S617+T617)</f>
        <v>46093</v>
      </c>
      <c r="V617" s="32">
        <f ca="1">IF(Table13[[#This Row],[Hạn thanh toán]]="","",IF((U617-NOW())&lt;0,0,(U617-NOW())))</f>
        <v>0</v>
      </c>
      <c r="W617" s="32"/>
      <c r="X617" s="32">
        <f t="shared" ca="1" si="70"/>
        <v>201.35975370370579</v>
      </c>
      <c r="Y617" s="2" t="str">
        <f t="shared" ca="1" si="71"/>
        <v>Nợ quá hạn hơn 120 ngày có khả năng mất thanh toán</v>
      </c>
      <c r="Z617" s="42">
        <f t="shared" si="72"/>
        <v>46093</v>
      </c>
      <c r="AA617" s="42" t="str">
        <f t="shared" si="73"/>
        <v/>
      </c>
      <c r="AD617" s="2" t="str">
        <f>VLOOKUP($A617,MA_KH!$A:$Q,MA_KH!O$1,0)</f>
        <v>MEGA</v>
      </c>
      <c r="AE617" s="2" t="str">
        <f>VLOOKUP($A617,MA_KH!$A:$Q,MA_KH!P$1,0)</f>
        <v>CÔNG TY TNHH MM MEGA MARKET (VIỆT NAM)</v>
      </c>
      <c r="AG617" s="91" t="str">
        <f>Table13[[#This Row],[Số hóa đơn]]&amp;Table13[[#This Row],[Tổng giá trị]]</f>
        <v>000192553520973</v>
      </c>
    </row>
    <row r="618" spans="1:33" ht="25.5" customHeight="1" x14ac:dyDescent="0.2">
      <c r="A618" s="54" t="s">
        <v>16303</v>
      </c>
      <c r="B618" s="54" t="s">
        <v>102</v>
      </c>
      <c r="C618" s="55">
        <v>46093</v>
      </c>
      <c r="D618" s="54" t="s">
        <v>17585</v>
      </c>
      <c r="E618" s="55">
        <f>IFERROR(VLOOKUP(AG618,Sheet3!B:F,5,0),Table1[[#This Row],[Ngày hạch toán]])</f>
        <v>46093</v>
      </c>
      <c r="F618" s="54" t="s">
        <v>19334</v>
      </c>
      <c r="G618" s="54" t="s">
        <v>17586</v>
      </c>
      <c r="H618" s="56">
        <v>1736965</v>
      </c>
      <c r="I618" s="63">
        <v>0</v>
      </c>
      <c r="J618" s="56">
        <v>138957</v>
      </c>
      <c r="K618" s="65">
        <v>1875922</v>
      </c>
      <c r="L618" s="64" t="s">
        <v>17236</v>
      </c>
      <c r="M618" s="6" t="str">
        <f>IFERROR(VLOOKUP(Table13[[#This Row],[Số hóa đơn]],'Chi tiết tt Mega gửi'!K:L,2,0),"")</f>
        <v/>
      </c>
      <c r="O618" s="32">
        <f>IF(Table13[[#This Row],[Phân loại]]="Tồn đầu kỳ",Table13[[#This Row],[Tổng giá trị]],0)</f>
        <v>0</v>
      </c>
      <c r="P618" s="7">
        <f>IF(Table13[[#This Row],[Số còn phải thu ĐK]]&lt;&gt;0,0,IF(Table13[[#This Row],[Phân loại]]="Bán hàng",Table13[[#This Row],[Tổng giá trị]],-Table13[[#This Row],[Tổng giá trị]]))</f>
        <v>1875922</v>
      </c>
      <c r="Q618" s="32">
        <f t="shared" si="69"/>
        <v>0</v>
      </c>
      <c r="R618" s="7">
        <f>Table13[[#This Row],[Số còn phải thu ĐK]]+Table13[[#This Row],[Giá Trị HD sau CK]]-Table13[[#This Row],[Số tiền đã thu]]</f>
        <v>1875922</v>
      </c>
      <c r="S618" s="6">
        <f>IF(Table13[[#This Row],[Ngày hóa đơn]]&lt;&gt;"",Table13[[#This Row],[Ngày hóa đơn]],IF(Table13[[#This Row],[Ngày hạch toán]]&lt;&gt;"",Table13[[#This Row],[Ngày hạch toán]],""))</f>
        <v>46093</v>
      </c>
      <c r="T618" s="7"/>
      <c r="U618" s="6">
        <f>IF(Table13[[#This Row],[Ngày tính CN]]="","",S618+T618)</f>
        <v>46093</v>
      </c>
      <c r="V618" s="32">
        <f ca="1">IF(Table13[[#This Row],[Hạn thanh toán]]="","",IF((U618-NOW())&lt;0,0,(U618-NOW())))</f>
        <v>0</v>
      </c>
      <c r="W618" s="32"/>
      <c r="X618" s="32">
        <f t="shared" ca="1" si="70"/>
        <v>201.35975370370579</v>
      </c>
      <c r="Y618" s="2" t="str">
        <f t="shared" ca="1" si="71"/>
        <v>Nợ quá hạn hơn 120 ngày có khả năng mất thanh toán</v>
      </c>
      <c r="Z618" s="42">
        <f t="shared" si="72"/>
        <v>46093</v>
      </c>
      <c r="AA618" s="42" t="str">
        <f t="shared" si="73"/>
        <v/>
      </c>
      <c r="AD618" s="2" t="str">
        <f>VLOOKUP($A618,MA_KH!$A:$Q,MA_KH!O$1,0)</f>
        <v>MEGA</v>
      </c>
      <c r="AE618" s="2" t="str">
        <f>VLOOKUP($A618,MA_KH!$A:$Q,MA_KH!P$1,0)</f>
        <v>CÔNG TY TNHH MM MEGA MARKET (VIỆT NAM)</v>
      </c>
      <c r="AG618" s="91" t="str">
        <f>Table13[[#This Row],[Số hóa đơn]]&amp;Table13[[#This Row],[Tổng giá trị]]</f>
        <v>000192711875922</v>
      </c>
    </row>
    <row r="619" spans="1:33" ht="25.5" customHeight="1" x14ac:dyDescent="0.2">
      <c r="A619" s="54" t="s">
        <v>16291</v>
      </c>
      <c r="B619" s="54" t="s">
        <v>200</v>
      </c>
      <c r="C619" s="55">
        <v>46097</v>
      </c>
      <c r="D619" s="54" t="s">
        <v>17587</v>
      </c>
      <c r="E619" s="55">
        <f>IFERROR(VLOOKUP(AG619,Sheet3!B:F,5,0),Table1[[#This Row],[Ngày hạch toán]])</f>
        <v>46097</v>
      </c>
      <c r="F619" s="54" t="s">
        <v>19335</v>
      </c>
      <c r="G619" s="54" t="s">
        <v>17588</v>
      </c>
      <c r="H619" s="56">
        <v>725000</v>
      </c>
      <c r="I619" s="63">
        <v>0</v>
      </c>
      <c r="J619" s="56">
        <v>58000</v>
      </c>
      <c r="K619" s="65">
        <v>783000</v>
      </c>
      <c r="L619" s="64" t="s">
        <v>17236</v>
      </c>
      <c r="M619" s="6" t="str">
        <f>IFERROR(VLOOKUP(Table13[[#This Row],[Số hóa đơn]],'Chi tiết tt Mega gửi'!K:L,2,0),"")</f>
        <v/>
      </c>
      <c r="O619" s="32">
        <f>IF(Table13[[#This Row],[Phân loại]]="Tồn đầu kỳ",Table13[[#This Row],[Tổng giá trị]],0)</f>
        <v>0</v>
      </c>
      <c r="P619" s="7">
        <f>IF(Table13[[#This Row],[Số còn phải thu ĐK]]&lt;&gt;0,0,IF(Table13[[#This Row],[Phân loại]]="Bán hàng",Table13[[#This Row],[Tổng giá trị]],-Table13[[#This Row],[Tổng giá trị]]))</f>
        <v>783000</v>
      </c>
      <c r="Q619" s="32">
        <f t="shared" si="69"/>
        <v>0</v>
      </c>
      <c r="R619" s="7">
        <f>Table13[[#This Row],[Số còn phải thu ĐK]]+Table13[[#This Row],[Giá Trị HD sau CK]]-Table13[[#This Row],[Số tiền đã thu]]</f>
        <v>783000</v>
      </c>
      <c r="S619" s="6">
        <f>IF(Table13[[#This Row],[Ngày hóa đơn]]&lt;&gt;"",Table13[[#This Row],[Ngày hóa đơn]],IF(Table13[[#This Row],[Ngày hạch toán]]&lt;&gt;"",Table13[[#This Row],[Ngày hạch toán]],""))</f>
        <v>46097</v>
      </c>
      <c r="T619" s="7"/>
      <c r="U619" s="6">
        <f>IF(Table13[[#This Row],[Ngày tính CN]]="","",S619+T619)</f>
        <v>46097</v>
      </c>
      <c r="V619" s="32">
        <f ca="1">IF(Table13[[#This Row],[Hạn thanh toán]]="","",IF((U619-NOW())&lt;0,0,(U619-NOW())))</f>
        <v>0</v>
      </c>
      <c r="W619" s="32"/>
      <c r="X619" s="32">
        <f t="shared" ca="1" si="70"/>
        <v>197.35975370370579</v>
      </c>
      <c r="Y619" s="2" t="str">
        <f t="shared" ca="1" si="71"/>
        <v>Nợ quá hạn hơn 120 ngày có khả năng mất thanh toán</v>
      </c>
      <c r="Z619" s="42">
        <f t="shared" si="72"/>
        <v>46097</v>
      </c>
      <c r="AA619" s="42" t="str">
        <f t="shared" si="73"/>
        <v/>
      </c>
      <c r="AD619" s="2" t="str">
        <f>VLOOKUP($A619,MA_KH!$A:$Q,MA_KH!O$1,0)</f>
        <v>MEGA</v>
      </c>
      <c r="AE619" s="2" t="str">
        <f>VLOOKUP($A619,MA_KH!$A:$Q,MA_KH!P$1,0)</f>
        <v>CÔNG TY TNHH MM MEGA MARKET (VIỆT NAM)</v>
      </c>
      <c r="AG619" s="91" t="str">
        <f>Table13[[#This Row],[Số hóa đơn]]&amp;Table13[[#This Row],[Tổng giá trị]]</f>
        <v>00020779783000</v>
      </c>
    </row>
    <row r="620" spans="1:33" ht="25.5" customHeight="1" x14ac:dyDescent="0.2">
      <c r="A620" s="54" t="s">
        <v>16295</v>
      </c>
      <c r="B620" s="54" t="s">
        <v>198</v>
      </c>
      <c r="C620" s="55">
        <v>46097</v>
      </c>
      <c r="D620" s="54" t="s">
        <v>17589</v>
      </c>
      <c r="E620" s="55">
        <f>IFERROR(VLOOKUP(AG620,Sheet3!B:F,5,0),Table1[[#This Row],[Ngày hạch toán]])</f>
        <v>46097</v>
      </c>
      <c r="F620" s="54" t="s">
        <v>19336</v>
      </c>
      <c r="G620" s="54" t="s">
        <v>17590</v>
      </c>
      <c r="H620" s="56">
        <v>2645010</v>
      </c>
      <c r="I620" s="63">
        <v>0</v>
      </c>
      <c r="J620" s="56">
        <v>211601</v>
      </c>
      <c r="K620" s="65">
        <v>2856611</v>
      </c>
      <c r="L620" s="64" t="s">
        <v>17236</v>
      </c>
      <c r="M620" s="6" t="str">
        <f>IFERROR(VLOOKUP(Table13[[#This Row],[Số hóa đơn]],'Chi tiết tt Mega gửi'!K:L,2,0),"")</f>
        <v/>
      </c>
      <c r="O620" s="32">
        <f>IF(Table13[[#This Row],[Phân loại]]="Tồn đầu kỳ",Table13[[#This Row],[Tổng giá trị]],0)</f>
        <v>0</v>
      </c>
      <c r="P620" s="7">
        <f>IF(Table13[[#This Row],[Số còn phải thu ĐK]]&lt;&gt;0,0,IF(Table13[[#This Row],[Phân loại]]="Bán hàng",Table13[[#This Row],[Tổng giá trị]],-Table13[[#This Row],[Tổng giá trị]]))</f>
        <v>2856611</v>
      </c>
      <c r="Q620" s="32">
        <f t="shared" si="69"/>
        <v>0</v>
      </c>
      <c r="R620" s="7">
        <f>Table13[[#This Row],[Số còn phải thu ĐK]]+Table13[[#This Row],[Giá Trị HD sau CK]]-Table13[[#This Row],[Số tiền đã thu]]</f>
        <v>2856611</v>
      </c>
      <c r="S620" s="6">
        <f>IF(Table13[[#This Row],[Ngày hóa đơn]]&lt;&gt;"",Table13[[#This Row],[Ngày hóa đơn]],IF(Table13[[#This Row],[Ngày hạch toán]]&lt;&gt;"",Table13[[#This Row],[Ngày hạch toán]],""))</f>
        <v>46097</v>
      </c>
      <c r="T620" s="7"/>
      <c r="U620" s="6">
        <f>IF(Table13[[#This Row],[Ngày tính CN]]="","",S620+T620)</f>
        <v>46097</v>
      </c>
      <c r="V620" s="32">
        <f ca="1">IF(Table13[[#This Row],[Hạn thanh toán]]="","",IF((U620-NOW())&lt;0,0,(U620-NOW())))</f>
        <v>0</v>
      </c>
      <c r="W620" s="32"/>
      <c r="X620" s="32">
        <f t="shared" ca="1" si="70"/>
        <v>197.35975370370579</v>
      </c>
      <c r="Y620" s="2" t="str">
        <f t="shared" ca="1" si="71"/>
        <v>Nợ quá hạn hơn 120 ngày có khả năng mất thanh toán</v>
      </c>
      <c r="Z620" s="42">
        <f t="shared" si="72"/>
        <v>46097</v>
      </c>
      <c r="AA620" s="42" t="str">
        <f t="shared" si="73"/>
        <v/>
      </c>
      <c r="AD620" s="2" t="str">
        <f>VLOOKUP($A620,MA_KH!$A:$Q,MA_KH!O$1,0)</f>
        <v>MEGA</v>
      </c>
      <c r="AE620" s="2" t="str">
        <f>VLOOKUP($A620,MA_KH!$A:$Q,MA_KH!P$1,0)</f>
        <v>CÔNG TY TNHH MM MEGA MARKET (VIỆT NAM)</v>
      </c>
      <c r="AG620" s="91" t="str">
        <f>Table13[[#This Row],[Số hóa đơn]]&amp;Table13[[#This Row],[Tổng giá trị]]</f>
        <v>000207802856611</v>
      </c>
    </row>
    <row r="621" spans="1:33" ht="25.5" customHeight="1" x14ac:dyDescent="0.2">
      <c r="A621" s="54" t="s">
        <v>16303</v>
      </c>
      <c r="B621" s="54" t="s">
        <v>102</v>
      </c>
      <c r="C621" s="55">
        <v>46097</v>
      </c>
      <c r="D621" s="54" t="s">
        <v>17591</v>
      </c>
      <c r="E621" s="55">
        <f>IFERROR(VLOOKUP(AG621,Sheet3!B:F,5,0),Table1[[#This Row],[Ngày hạch toán]])</f>
        <v>46097</v>
      </c>
      <c r="F621" s="54" t="s">
        <v>19337</v>
      </c>
      <c r="G621" s="54" t="s">
        <v>17592</v>
      </c>
      <c r="H621" s="56">
        <v>11577496</v>
      </c>
      <c r="I621" s="63">
        <v>0</v>
      </c>
      <c r="J621" s="56">
        <v>926200</v>
      </c>
      <c r="K621" s="65">
        <v>12503696</v>
      </c>
      <c r="L621" s="64" t="s">
        <v>17236</v>
      </c>
      <c r="M621" s="6" t="str">
        <f>IFERROR(VLOOKUP(Table13[[#This Row],[Số hóa đơn]],'Chi tiết tt Mega gửi'!K:L,2,0),"")</f>
        <v/>
      </c>
      <c r="O621" s="32">
        <f>IF(Table13[[#This Row],[Phân loại]]="Tồn đầu kỳ",Table13[[#This Row],[Tổng giá trị]],0)</f>
        <v>0</v>
      </c>
      <c r="P621" s="7">
        <f>IF(Table13[[#This Row],[Số còn phải thu ĐK]]&lt;&gt;0,0,IF(Table13[[#This Row],[Phân loại]]="Bán hàng",Table13[[#This Row],[Tổng giá trị]],-Table13[[#This Row],[Tổng giá trị]]))</f>
        <v>12503696</v>
      </c>
      <c r="Q621" s="32">
        <f t="shared" si="69"/>
        <v>0</v>
      </c>
      <c r="R621" s="7">
        <f>Table13[[#This Row],[Số còn phải thu ĐK]]+Table13[[#This Row],[Giá Trị HD sau CK]]-Table13[[#This Row],[Số tiền đã thu]]</f>
        <v>12503696</v>
      </c>
      <c r="S621" s="6">
        <f>IF(Table13[[#This Row],[Ngày hóa đơn]]&lt;&gt;"",Table13[[#This Row],[Ngày hóa đơn]],IF(Table13[[#This Row],[Ngày hạch toán]]&lt;&gt;"",Table13[[#This Row],[Ngày hạch toán]],""))</f>
        <v>46097</v>
      </c>
      <c r="T621" s="7"/>
      <c r="U621" s="6">
        <f>IF(Table13[[#This Row],[Ngày tính CN]]="","",S621+T621)</f>
        <v>46097</v>
      </c>
      <c r="V621" s="32">
        <f ca="1">IF(Table13[[#This Row],[Hạn thanh toán]]="","",IF((U621-NOW())&lt;0,0,(U621-NOW())))</f>
        <v>0</v>
      </c>
      <c r="W621" s="32"/>
      <c r="X621" s="32">
        <f t="shared" ca="1" si="70"/>
        <v>197.35975370370579</v>
      </c>
      <c r="Y621" s="2" t="str">
        <f t="shared" ca="1" si="71"/>
        <v>Nợ quá hạn hơn 120 ngày có khả năng mất thanh toán</v>
      </c>
      <c r="Z621" s="42">
        <f t="shared" si="72"/>
        <v>46097</v>
      </c>
      <c r="AA621" s="42" t="str">
        <f t="shared" si="73"/>
        <v/>
      </c>
      <c r="AD621" s="2" t="str">
        <f>VLOOKUP($A621,MA_KH!$A:$Q,MA_KH!O$1,0)</f>
        <v>MEGA</v>
      </c>
      <c r="AE621" s="2" t="str">
        <f>VLOOKUP($A621,MA_KH!$A:$Q,MA_KH!P$1,0)</f>
        <v>CÔNG TY TNHH MM MEGA MARKET (VIỆT NAM)</v>
      </c>
      <c r="AG621" s="91" t="str">
        <f>Table13[[#This Row],[Số hóa đơn]]&amp;Table13[[#This Row],[Tổng giá trị]]</f>
        <v>0002164012503696</v>
      </c>
    </row>
    <row r="622" spans="1:33" ht="25.5" hidden="1" customHeight="1" x14ac:dyDescent="0.2">
      <c r="A622" s="54" t="s">
        <v>16299</v>
      </c>
      <c r="B622" s="54" t="s">
        <v>190</v>
      </c>
      <c r="C622" s="55">
        <v>46097</v>
      </c>
      <c r="D622" s="54" t="s">
        <v>17593</v>
      </c>
      <c r="E622" s="55">
        <v>46097</v>
      </c>
      <c r="F622" s="54" t="s">
        <v>19338</v>
      </c>
      <c r="G622" s="54" t="s">
        <v>17222</v>
      </c>
      <c r="H622" s="56">
        <v>4402315</v>
      </c>
      <c r="I622" s="63">
        <v>0</v>
      </c>
      <c r="J622" s="56">
        <v>352184</v>
      </c>
      <c r="K622" s="65">
        <v>4754499</v>
      </c>
      <c r="L622" s="64" t="s">
        <v>17238</v>
      </c>
      <c r="M622" s="6" t="str">
        <f>IFERROR(VLOOKUP(Table13[[#This Row],[Số hóa đơn]],'Chi tiết tt Mega gửi'!K:L,2,0),"")</f>
        <v/>
      </c>
      <c r="O622" s="32">
        <f>IF(Table13[[#This Row],[Phân loại]]="Tồn đầu kỳ",Table13[[#This Row],[Tổng giá trị]],0)</f>
        <v>0</v>
      </c>
      <c r="P622" s="7">
        <f>IF(Table13[[#This Row],[Số còn phải thu ĐK]]&lt;&gt;0,0,IF(Table13[[#This Row],[Phân loại]]="Bán hàng",Table13[[#This Row],[Tổng giá trị]],-Table13[[#This Row],[Tổng giá trị]]))</f>
        <v>-4754499</v>
      </c>
      <c r="Q622" s="32">
        <f t="shared" si="69"/>
        <v>0</v>
      </c>
      <c r="R622" s="7">
        <f>Table13[[#This Row],[Số còn phải thu ĐK]]+Table13[[#This Row],[Giá Trị HD sau CK]]-Table13[[#This Row],[Số tiền đã thu]]</f>
        <v>-4754499</v>
      </c>
      <c r="S622" s="6">
        <f>IF(Table13[[#This Row],[Ngày hóa đơn]]&lt;&gt;"",Table13[[#This Row],[Ngày hóa đơn]],IF(Table13[[#This Row],[Ngày hạch toán]]&lt;&gt;"",Table13[[#This Row],[Ngày hạch toán]],""))</f>
        <v>46097</v>
      </c>
      <c r="T622" s="7"/>
      <c r="U622" s="6">
        <f>IF(Table13[[#This Row],[Ngày tính CN]]="","",S622+T622)</f>
        <v>46097</v>
      </c>
      <c r="V622" s="32">
        <f ca="1">IF(Table13[[#This Row],[Hạn thanh toán]]="","",IF((U622-NOW())&lt;0,0,(U622-NOW())))</f>
        <v>0</v>
      </c>
      <c r="W622" s="32"/>
      <c r="X622" s="32">
        <f t="shared" ca="1" si="70"/>
        <v>197.35975370370579</v>
      </c>
      <c r="Y622" s="2" t="str">
        <f t="shared" ca="1" si="71"/>
        <v>Nợ quá hạn hơn 120 ngày có khả năng mất thanh toán</v>
      </c>
      <c r="Z622" s="42">
        <f t="shared" si="72"/>
        <v>46097</v>
      </c>
      <c r="AA622" s="42" t="str">
        <f t="shared" si="73"/>
        <v/>
      </c>
      <c r="AD622" s="2" t="str">
        <f>VLOOKUP($A622,MA_KH!$A:$Q,MA_KH!O$1,0)</f>
        <v>MEGA</v>
      </c>
      <c r="AE622" s="2" t="str">
        <f>VLOOKUP($A622,MA_KH!$A:$Q,MA_KH!P$1,0)</f>
        <v>CÔNG TY TNHH MM MEGA MARKET (VIỆT NAM)</v>
      </c>
      <c r="AG622" s="91" t="str">
        <f>Table13[[#This Row],[Số hóa đơn]]&amp;Table13[[#This Row],[Tổng giá trị]]</f>
        <v>000001924754499</v>
      </c>
    </row>
    <row r="623" spans="1:33" ht="25.5" customHeight="1" x14ac:dyDescent="0.2">
      <c r="A623" s="54" t="s">
        <v>16299</v>
      </c>
      <c r="B623" s="54" t="s">
        <v>190</v>
      </c>
      <c r="C623" s="55">
        <v>46098</v>
      </c>
      <c r="D623" s="54" t="s">
        <v>17594</v>
      </c>
      <c r="E623" s="55">
        <f>IFERROR(VLOOKUP(AG623,Sheet3!B:F,5,0),Table1[[#This Row],[Ngày hạch toán]])</f>
        <v>46098</v>
      </c>
      <c r="F623" s="54" t="s">
        <v>19339</v>
      </c>
      <c r="G623" s="54" t="s">
        <v>17595</v>
      </c>
      <c r="H623" s="56">
        <v>6429540</v>
      </c>
      <c r="I623" s="63">
        <v>0</v>
      </c>
      <c r="J623" s="56">
        <v>514363</v>
      </c>
      <c r="K623" s="65">
        <v>6943903</v>
      </c>
      <c r="L623" s="64" t="s">
        <v>17236</v>
      </c>
      <c r="M623" s="6" t="str">
        <f>IFERROR(VLOOKUP(Table13[[#This Row],[Số hóa đơn]],'Chi tiết tt Mega gửi'!K:L,2,0),"")</f>
        <v/>
      </c>
      <c r="O623" s="32">
        <f>IF(Table13[[#This Row],[Phân loại]]="Tồn đầu kỳ",Table13[[#This Row],[Tổng giá trị]],0)</f>
        <v>0</v>
      </c>
      <c r="P623" s="7">
        <f>IF(Table13[[#This Row],[Số còn phải thu ĐK]]&lt;&gt;0,0,IF(Table13[[#This Row],[Phân loại]]="Bán hàng",Table13[[#This Row],[Tổng giá trị]],-Table13[[#This Row],[Tổng giá trị]]))</f>
        <v>6943903</v>
      </c>
      <c r="Q623" s="32">
        <f t="shared" si="69"/>
        <v>0</v>
      </c>
      <c r="R623" s="7">
        <f>Table13[[#This Row],[Số còn phải thu ĐK]]+Table13[[#This Row],[Giá Trị HD sau CK]]-Table13[[#This Row],[Số tiền đã thu]]</f>
        <v>6943903</v>
      </c>
      <c r="S623" s="6">
        <f>IF(Table13[[#This Row],[Ngày hóa đơn]]&lt;&gt;"",Table13[[#This Row],[Ngày hóa đơn]],IF(Table13[[#This Row],[Ngày hạch toán]]&lt;&gt;"",Table13[[#This Row],[Ngày hạch toán]],""))</f>
        <v>46098</v>
      </c>
      <c r="T623" s="7"/>
      <c r="U623" s="6">
        <f>IF(Table13[[#This Row],[Ngày tính CN]]="","",S623+T623)</f>
        <v>46098</v>
      </c>
      <c r="V623" s="32">
        <f ca="1">IF(Table13[[#This Row],[Hạn thanh toán]]="","",IF((U623-NOW())&lt;0,0,(U623-NOW())))</f>
        <v>0</v>
      </c>
      <c r="W623" s="32"/>
      <c r="X623" s="32">
        <f t="shared" ca="1" si="70"/>
        <v>196.35975370370579</v>
      </c>
      <c r="Y623" s="2" t="str">
        <f t="shared" ca="1" si="71"/>
        <v>Nợ quá hạn hơn 120 ngày có khả năng mất thanh toán</v>
      </c>
      <c r="Z623" s="42">
        <f t="shared" si="72"/>
        <v>46098</v>
      </c>
      <c r="AA623" s="42" t="str">
        <f t="shared" si="73"/>
        <v/>
      </c>
      <c r="AD623" s="2" t="str">
        <f>VLOOKUP($A623,MA_KH!$A:$Q,MA_KH!O$1,0)</f>
        <v>MEGA</v>
      </c>
      <c r="AE623" s="2" t="str">
        <f>VLOOKUP($A623,MA_KH!$A:$Q,MA_KH!P$1,0)</f>
        <v>CÔNG TY TNHH MM MEGA MARKET (VIỆT NAM)</v>
      </c>
      <c r="AG623" s="91" t="str">
        <f>Table13[[#This Row],[Số hóa đơn]]&amp;Table13[[#This Row],[Tổng giá trị]]</f>
        <v>000207816943903</v>
      </c>
    </row>
    <row r="624" spans="1:33" ht="25.5" customHeight="1" x14ac:dyDescent="0.2">
      <c r="A624" s="54" t="s">
        <v>16299</v>
      </c>
      <c r="B624" s="54" t="s">
        <v>190</v>
      </c>
      <c r="C624" s="55">
        <v>46098</v>
      </c>
      <c r="D624" s="54" t="s">
        <v>17596</v>
      </c>
      <c r="E624" s="55">
        <f>IFERROR(VLOOKUP(AG624,Sheet3!B:F,5,0),Table1[[#This Row],[Ngày hạch toán]])</f>
        <v>46098</v>
      </c>
      <c r="F624" s="54" t="s">
        <v>19340</v>
      </c>
      <c r="G624" s="54" t="s">
        <v>17597</v>
      </c>
      <c r="H624" s="56">
        <v>725000</v>
      </c>
      <c r="I624" s="63">
        <v>0</v>
      </c>
      <c r="J624" s="56">
        <v>58000</v>
      </c>
      <c r="K624" s="65">
        <v>783000</v>
      </c>
      <c r="L624" s="64" t="s">
        <v>17236</v>
      </c>
      <c r="M624" s="6" t="str">
        <f>IFERROR(VLOOKUP(Table13[[#This Row],[Số hóa đơn]],'Chi tiết tt Mega gửi'!K:L,2,0),"")</f>
        <v/>
      </c>
      <c r="O624" s="32">
        <f>IF(Table13[[#This Row],[Phân loại]]="Tồn đầu kỳ",Table13[[#This Row],[Tổng giá trị]],0)</f>
        <v>0</v>
      </c>
      <c r="P624" s="7">
        <f>IF(Table13[[#This Row],[Số còn phải thu ĐK]]&lt;&gt;0,0,IF(Table13[[#This Row],[Phân loại]]="Bán hàng",Table13[[#This Row],[Tổng giá trị]],-Table13[[#This Row],[Tổng giá trị]]))</f>
        <v>783000</v>
      </c>
      <c r="Q624" s="32">
        <f t="shared" si="69"/>
        <v>0</v>
      </c>
      <c r="R624" s="7">
        <f>Table13[[#This Row],[Số còn phải thu ĐK]]+Table13[[#This Row],[Giá Trị HD sau CK]]-Table13[[#This Row],[Số tiền đã thu]]</f>
        <v>783000</v>
      </c>
      <c r="S624" s="6">
        <f>IF(Table13[[#This Row],[Ngày hóa đơn]]&lt;&gt;"",Table13[[#This Row],[Ngày hóa đơn]],IF(Table13[[#This Row],[Ngày hạch toán]]&lt;&gt;"",Table13[[#This Row],[Ngày hạch toán]],""))</f>
        <v>46098</v>
      </c>
      <c r="T624" s="7"/>
      <c r="U624" s="6">
        <f>IF(Table13[[#This Row],[Ngày tính CN]]="","",S624+T624)</f>
        <v>46098</v>
      </c>
      <c r="V624" s="32">
        <f ca="1">IF(Table13[[#This Row],[Hạn thanh toán]]="","",IF((U624-NOW())&lt;0,0,(U624-NOW())))</f>
        <v>0</v>
      </c>
      <c r="W624" s="32"/>
      <c r="X624" s="32">
        <f t="shared" ca="1" si="70"/>
        <v>196.35975370370579</v>
      </c>
      <c r="Y624" s="2" t="str">
        <f t="shared" ca="1" si="71"/>
        <v>Nợ quá hạn hơn 120 ngày có khả năng mất thanh toán</v>
      </c>
      <c r="Z624" s="42">
        <f t="shared" si="72"/>
        <v>46098</v>
      </c>
      <c r="AA624" s="42" t="str">
        <f t="shared" si="73"/>
        <v/>
      </c>
      <c r="AD624" s="2" t="str">
        <f>VLOOKUP($A624,MA_KH!$A:$Q,MA_KH!O$1,0)</f>
        <v>MEGA</v>
      </c>
      <c r="AE624" s="2" t="str">
        <f>VLOOKUP($A624,MA_KH!$A:$Q,MA_KH!P$1,0)</f>
        <v>CÔNG TY TNHH MM MEGA MARKET (VIỆT NAM)</v>
      </c>
      <c r="AG624" s="91" t="str">
        <f>Table13[[#This Row],[Số hóa đơn]]&amp;Table13[[#This Row],[Tổng giá trị]]</f>
        <v>00020782783000</v>
      </c>
    </row>
    <row r="625" spans="1:33" ht="25.5" customHeight="1" x14ac:dyDescent="0.2">
      <c r="A625" s="54" t="s">
        <v>16294</v>
      </c>
      <c r="B625" s="54" t="s">
        <v>259</v>
      </c>
      <c r="C625" s="55">
        <v>46098</v>
      </c>
      <c r="D625" s="54" t="s">
        <v>17598</v>
      </c>
      <c r="E625" s="55">
        <f>IFERROR(VLOOKUP(AG625,Sheet3!B:F,5,0),Table1[[#This Row],[Ngày hạch toán]])</f>
        <v>46098</v>
      </c>
      <c r="F625" s="54" t="s">
        <v>19341</v>
      </c>
      <c r="G625" s="54" t="s">
        <v>17599</v>
      </c>
      <c r="H625" s="56">
        <v>2143180</v>
      </c>
      <c r="I625" s="63">
        <v>0</v>
      </c>
      <c r="J625" s="56">
        <v>171454</v>
      </c>
      <c r="K625" s="65">
        <v>2314634</v>
      </c>
      <c r="L625" s="64" t="s">
        <v>17236</v>
      </c>
      <c r="M625" s="6" t="str">
        <f>IFERROR(VLOOKUP(Table13[[#This Row],[Số hóa đơn]],'Chi tiết tt Mega gửi'!K:L,2,0),"")</f>
        <v/>
      </c>
      <c r="O625" s="32">
        <f>IF(Table13[[#This Row],[Phân loại]]="Tồn đầu kỳ",Table13[[#This Row],[Tổng giá trị]],0)</f>
        <v>0</v>
      </c>
      <c r="P625" s="7">
        <f>IF(Table13[[#This Row],[Số còn phải thu ĐK]]&lt;&gt;0,0,IF(Table13[[#This Row],[Phân loại]]="Bán hàng",Table13[[#This Row],[Tổng giá trị]],-Table13[[#This Row],[Tổng giá trị]]))</f>
        <v>2314634</v>
      </c>
      <c r="Q625" s="32">
        <f t="shared" si="69"/>
        <v>0</v>
      </c>
      <c r="R625" s="7">
        <f>Table13[[#This Row],[Số còn phải thu ĐK]]+Table13[[#This Row],[Giá Trị HD sau CK]]-Table13[[#This Row],[Số tiền đã thu]]</f>
        <v>2314634</v>
      </c>
      <c r="S625" s="6">
        <f>IF(Table13[[#This Row],[Ngày hóa đơn]]&lt;&gt;"",Table13[[#This Row],[Ngày hóa đơn]],IF(Table13[[#This Row],[Ngày hạch toán]]&lt;&gt;"",Table13[[#This Row],[Ngày hạch toán]],""))</f>
        <v>46098</v>
      </c>
      <c r="T625" s="7"/>
      <c r="U625" s="6">
        <f>IF(Table13[[#This Row],[Ngày tính CN]]="","",S625+T625)</f>
        <v>46098</v>
      </c>
      <c r="V625" s="32">
        <f ca="1">IF(Table13[[#This Row],[Hạn thanh toán]]="","",IF((U625-NOW())&lt;0,0,(U625-NOW())))</f>
        <v>0</v>
      </c>
      <c r="W625" s="32"/>
      <c r="X625" s="32">
        <f t="shared" ca="1" si="70"/>
        <v>196.35975370370579</v>
      </c>
      <c r="Y625" s="2" t="str">
        <f t="shared" ca="1" si="71"/>
        <v>Nợ quá hạn hơn 120 ngày có khả năng mất thanh toán</v>
      </c>
      <c r="Z625" s="42">
        <f t="shared" si="72"/>
        <v>46098</v>
      </c>
      <c r="AA625" s="42" t="str">
        <f t="shared" si="73"/>
        <v/>
      </c>
      <c r="AD625" s="2" t="str">
        <f>VLOOKUP($A625,MA_KH!$A:$Q,MA_KH!O$1,0)</f>
        <v>MEGA</v>
      </c>
      <c r="AE625" s="2" t="str">
        <f>VLOOKUP($A625,MA_KH!$A:$Q,MA_KH!P$1,0)</f>
        <v>CÔNG TY TNHH MM MEGA MARKET (VIỆT NAM)</v>
      </c>
      <c r="AG625" s="91" t="str">
        <f>Table13[[#This Row],[Số hóa đơn]]&amp;Table13[[#This Row],[Tổng giá trị]]</f>
        <v>000207832314634</v>
      </c>
    </row>
    <row r="626" spans="1:33" ht="25.5" customHeight="1" x14ac:dyDescent="0.2">
      <c r="A626" s="54" t="s">
        <v>16303</v>
      </c>
      <c r="B626" s="54" t="s">
        <v>102</v>
      </c>
      <c r="C626" s="55">
        <v>46098</v>
      </c>
      <c r="D626" s="54" t="s">
        <v>17600</v>
      </c>
      <c r="E626" s="55">
        <f>IFERROR(VLOOKUP(AG626,Sheet3!B:F,5,0),Table1[[#This Row],[Ngày hạch toán]])</f>
        <v>46098</v>
      </c>
      <c r="F626" s="54" t="s">
        <v>19342</v>
      </c>
      <c r="G626" s="54" t="s">
        <v>17601</v>
      </c>
      <c r="H626" s="56">
        <v>1916065</v>
      </c>
      <c r="I626" s="63">
        <v>0</v>
      </c>
      <c r="J626" s="56">
        <v>153285</v>
      </c>
      <c r="K626" s="65">
        <v>2069350</v>
      </c>
      <c r="L626" s="64" t="s">
        <v>17236</v>
      </c>
      <c r="M626" s="6" t="str">
        <f>IFERROR(VLOOKUP(Table13[[#This Row],[Số hóa đơn]],'Chi tiết tt Mega gửi'!K:L,2,0),"")</f>
        <v/>
      </c>
      <c r="O626" s="32">
        <f>IF(Table13[[#This Row],[Phân loại]]="Tồn đầu kỳ",Table13[[#This Row],[Tổng giá trị]],0)</f>
        <v>0</v>
      </c>
      <c r="P626" s="7">
        <f>IF(Table13[[#This Row],[Số còn phải thu ĐK]]&lt;&gt;0,0,IF(Table13[[#This Row],[Phân loại]]="Bán hàng",Table13[[#This Row],[Tổng giá trị]],-Table13[[#This Row],[Tổng giá trị]]))</f>
        <v>2069350</v>
      </c>
      <c r="Q626" s="32">
        <f t="shared" si="69"/>
        <v>0</v>
      </c>
      <c r="R626" s="7">
        <f>Table13[[#This Row],[Số còn phải thu ĐK]]+Table13[[#This Row],[Giá Trị HD sau CK]]-Table13[[#This Row],[Số tiền đã thu]]</f>
        <v>2069350</v>
      </c>
      <c r="S626" s="6">
        <f>IF(Table13[[#This Row],[Ngày hóa đơn]]&lt;&gt;"",Table13[[#This Row],[Ngày hóa đơn]],IF(Table13[[#This Row],[Ngày hạch toán]]&lt;&gt;"",Table13[[#This Row],[Ngày hạch toán]],""))</f>
        <v>46098</v>
      </c>
      <c r="T626" s="7"/>
      <c r="U626" s="6">
        <f>IF(Table13[[#This Row],[Ngày tính CN]]="","",S626+T626)</f>
        <v>46098</v>
      </c>
      <c r="V626" s="32">
        <f ca="1">IF(Table13[[#This Row],[Hạn thanh toán]]="","",IF((U626-NOW())&lt;0,0,(U626-NOW())))</f>
        <v>0</v>
      </c>
      <c r="W626" s="32"/>
      <c r="X626" s="32">
        <f t="shared" ca="1" si="70"/>
        <v>196.35975370370579</v>
      </c>
      <c r="Y626" s="2" t="str">
        <f t="shared" ca="1" si="71"/>
        <v>Nợ quá hạn hơn 120 ngày có khả năng mất thanh toán</v>
      </c>
      <c r="Z626" s="42">
        <f t="shared" si="72"/>
        <v>46098</v>
      </c>
      <c r="AA626" s="42" t="str">
        <f t="shared" si="73"/>
        <v/>
      </c>
      <c r="AD626" s="2" t="str">
        <f>VLOOKUP($A626,MA_KH!$A:$Q,MA_KH!O$1,0)</f>
        <v>MEGA</v>
      </c>
      <c r="AE626" s="2" t="str">
        <f>VLOOKUP($A626,MA_KH!$A:$Q,MA_KH!P$1,0)</f>
        <v>CÔNG TY TNHH MM MEGA MARKET (VIỆT NAM)</v>
      </c>
      <c r="AG626" s="91" t="str">
        <f>Table13[[#This Row],[Số hóa đơn]]&amp;Table13[[#This Row],[Tổng giá trị]]</f>
        <v>000216392069350</v>
      </c>
    </row>
    <row r="627" spans="1:33" ht="25.5" customHeight="1" x14ac:dyDescent="0.2">
      <c r="A627" s="54" t="s">
        <v>16303</v>
      </c>
      <c r="B627" s="54" t="s">
        <v>102</v>
      </c>
      <c r="C627" s="55">
        <v>46098</v>
      </c>
      <c r="D627" s="54" t="s">
        <v>17602</v>
      </c>
      <c r="E627" s="55">
        <f>IFERROR(VLOOKUP(AG627,Sheet3!B:F,5,0),Table1[[#This Row],[Ngày hạch toán]])</f>
        <v>46098</v>
      </c>
      <c r="F627" s="54" t="s">
        <v>19343</v>
      </c>
      <c r="G627" s="54" t="s">
        <v>17603</v>
      </c>
      <c r="H627" s="56">
        <v>3683745</v>
      </c>
      <c r="I627" s="63">
        <v>0</v>
      </c>
      <c r="J627" s="56">
        <v>294700</v>
      </c>
      <c r="K627" s="65">
        <v>3978445</v>
      </c>
      <c r="L627" s="64" t="s">
        <v>17236</v>
      </c>
      <c r="M627" s="6" t="str">
        <f>IFERROR(VLOOKUP(Table13[[#This Row],[Số hóa đơn]],'Chi tiết tt Mega gửi'!K:L,2,0),"")</f>
        <v/>
      </c>
      <c r="O627" s="32">
        <f>IF(Table13[[#This Row],[Phân loại]]="Tồn đầu kỳ",Table13[[#This Row],[Tổng giá trị]],0)</f>
        <v>0</v>
      </c>
      <c r="P627" s="7">
        <f>IF(Table13[[#This Row],[Số còn phải thu ĐK]]&lt;&gt;0,0,IF(Table13[[#This Row],[Phân loại]]="Bán hàng",Table13[[#This Row],[Tổng giá trị]],-Table13[[#This Row],[Tổng giá trị]]))</f>
        <v>3978445</v>
      </c>
      <c r="Q627" s="32">
        <f t="shared" si="69"/>
        <v>0</v>
      </c>
      <c r="R627" s="7">
        <f>Table13[[#This Row],[Số còn phải thu ĐK]]+Table13[[#This Row],[Giá Trị HD sau CK]]-Table13[[#This Row],[Số tiền đã thu]]</f>
        <v>3978445</v>
      </c>
      <c r="S627" s="6">
        <f>IF(Table13[[#This Row],[Ngày hóa đơn]]&lt;&gt;"",Table13[[#This Row],[Ngày hóa đơn]],IF(Table13[[#This Row],[Ngày hạch toán]]&lt;&gt;"",Table13[[#This Row],[Ngày hạch toán]],""))</f>
        <v>46098</v>
      </c>
      <c r="T627" s="7"/>
      <c r="U627" s="6">
        <f>IF(Table13[[#This Row],[Ngày tính CN]]="","",S627+T627)</f>
        <v>46098</v>
      </c>
      <c r="V627" s="32">
        <f ca="1">IF(Table13[[#This Row],[Hạn thanh toán]]="","",IF((U627-NOW())&lt;0,0,(U627-NOW())))</f>
        <v>0</v>
      </c>
      <c r="W627" s="32"/>
      <c r="X627" s="32">
        <f t="shared" ca="1" si="70"/>
        <v>196.35975370370579</v>
      </c>
      <c r="Y627" s="2" t="str">
        <f t="shared" ca="1" si="71"/>
        <v>Nợ quá hạn hơn 120 ngày có khả năng mất thanh toán</v>
      </c>
      <c r="Z627" s="42">
        <f t="shared" si="72"/>
        <v>46098</v>
      </c>
      <c r="AA627" s="42" t="str">
        <f t="shared" si="73"/>
        <v/>
      </c>
      <c r="AD627" s="2" t="str">
        <f>VLOOKUP($A627,MA_KH!$A:$Q,MA_KH!O$1,0)</f>
        <v>MEGA</v>
      </c>
      <c r="AE627" s="2" t="str">
        <f>VLOOKUP($A627,MA_KH!$A:$Q,MA_KH!P$1,0)</f>
        <v>CÔNG TY TNHH MM MEGA MARKET (VIỆT NAM)</v>
      </c>
      <c r="AG627" s="91" t="str">
        <f>Table13[[#This Row],[Số hóa đơn]]&amp;Table13[[#This Row],[Tổng giá trị]]</f>
        <v>000216373978445</v>
      </c>
    </row>
    <row r="628" spans="1:33" ht="25.5" customHeight="1" x14ac:dyDescent="0.2">
      <c r="A628" s="54" t="s">
        <v>16303</v>
      </c>
      <c r="B628" s="54" t="s">
        <v>102</v>
      </c>
      <c r="C628" s="55">
        <v>46098</v>
      </c>
      <c r="D628" s="54" t="s">
        <v>17604</v>
      </c>
      <c r="E628" s="55">
        <f>IFERROR(VLOOKUP(AG628,Sheet3!B:F,5,0),Table1[[#This Row],[Ngày hạch toán]])</f>
        <v>46098</v>
      </c>
      <c r="F628" s="54" t="s">
        <v>19344</v>
      </c>
      <c r="G628" s="54" t="s">
        <v>17605</v>
      </c>
      <c r="H628" s="56">
        <v>1719535</v>
      </c>
      <c r="I628" s="63">
        <v>0</v>
      </c>
      <c r="J628" s="56">
        <v>137563</v>
      </c>
      <c r="K628" s="65">
        <v>1857098</v>
      </c>
      <c r="L628" s="64" t="s">
        <v>17236</v>
      </c>
      <c r="M628" s="6" t="str">
        <f>IFERROR(VLOOKUP(Table13[[#This Row],[Số hóa đơn]],'Chi tiết tt Mega gửi'!K:L,2,0),"")</f>
        <v/>
      </c>
      <c r="O628" s="32">
        <f>IF(Table13[[#This Row],[Phân loại]]="Tồn đầu kỳ",Table13[[#This Row],[Tổng giá trị]],0)</f>
        <v>0</v>
      </c>
      <c r="P628" s="7">
        <f>IF(Table13[[#This Row],[Số còn phải thu ĐK]]&lt;&gt;0,0,IF(Table13[[#This Row],[Phân loại]]="Bán hàng",Table13[[#This Row],[Tổng giá trị]],-Table13[[#This Row],[Tổng giá trị]]))</f>
        <v>1857098</v>
      </c>
      <c r="Q628" s="32">
        <f t="shared" si="69"/>
        <v>0</v>
      </c>
      <c r="R628" s="7">
        <f>Table13[[#This Row],[Số còn phải thu ĐK]]+Table13[[#This Row],[Giá Trị HD sau CK]]-Table13[[#This Row],[Số tiền đã thu]]</f>
        <v>1857098</v>
      </c>
      <c r="S628" s="6">
        <f>IF(Table13[[#This Row],[Ngày hóa đơn]]&lt;&gt;"",Table13[[#This Row],[Ngày hóa đơn]],IF(Table13[[#This Row],[Ngày hạch toán]]&lt;&gt;"",Table13[[#This Row],[Ngày hạch toán]],""))</f>
        <v>46098</v>
      </c>
      <c r="T628" s="7"/>
      <c r="U628" s="6">
        <f>IF(Table13[[#This Row],[Ngày tính CN]]="","",S628+T628)</f>
        <v>46098</v>
      </c>
      <c r="V628" s="32">
        <f ca="1">IF(Table13[[#This Row],[Hạn thanh toán]]="","",IF((U628-NOW())&lt;0,0,(U628-NOW())))</f>
        <v>0</v>
      </c>
      <c r="W628" s="32"/>
      <c r="X628" s="32">
        <f t="shared" ca="1" si="70"/>
        <v>196.35975370370579</v>
      </c>
      <c r="Y628" s="2" t="str">
        <f t="shared" ca="1" si="71"/>
        <v>Nợ quá hạn hơn 120 ngày có khả năng mất thanh toán</v>
      </c>
      <c r="Z628" s="42">
        <f t="shared" si="72"/>
        <v>46098</v>
      </c>
      <c r="AA628" s="42" t="str">
        <f t="shared" si="73"/>
        <v/>
      </c>
      <c r="AD628" s="2" t="str">
        <f>VLOOKUP($A628,MA_KH!$A:$Q,MA_KH!O$1,0)</f>
        <v>MEGA</v>
      </c>
      <c r="AE628" s="2" t="str">
        <f>VLOOKUP($A628,MA_KH!$A:$Q,MA_KH!P$1,0)</f>
        <v>CÔNG TY TNHH MM MEGA MARKET (VIỆT NAM)</v>
      </c>
      <c r="AG628" s="91" t="str">
        <f>Table13[[#This Row],[Số hóa đơn]]&amp;Table13[[#This Row],[Tổng giá trị]]</f>
        <v>000216351857098</v>
      </c>
    </row>
    <row r="629" spans="1:33" ht="25.5" customHeight="1" x14ac:dyDescent="0.2">
      <c r="A629" s="54" t="s">
        <v>16303</v>
      </c>
      <c r="B629" s="54" t="s">
        <v>102</v>
      </c>
      <c r="C629" s="55">
        <v>46098</v>
      </c>
      <c r="D629" s="54" t="s">
        <v>17606</v>
      </c>
      <c r="E629" s="55">
        <f>IFERROR(VLOOKUP(AG629,Sheet3!B:F,5,0),Table1[[#This Row],[Ngày hạch toán]])</f>
        <v>46098</v>
      </c>
      <c r="F629" s="54" t="s">
        <v>19345</v>
      </c>
      <c r="G629" s="54" t="s">
        <v>17607</v>
      </c>
      <c r="H629" s="56">
        <v>3568180</v>
      </c>
      <c r="I629" s="63">
        <v>0</v>
      </c>
      <c r="J629" s="56">
        <v>285454</v>
      </c>
      <c r="K629" s="65">
        <v>3853634</v>
      </c>
      <c r="L629" s="64" t="s">
        <v>17236</v>
      </c>
      <c r="M629" s="6" t="str">
        <f>IFERROR(VLOOKUP(Table13[[#This Row],[Số hóa đơn]],'Chi tiết tt Mega gửi'!K:L,2,0),"")</f>
        <v/>
      </c>
      <c r="O629" s="32">
        <f>IF(Table13[[#This Row],[Phân loại]]="Tồn đầu kỳ",Table13[[#This Row],[Tổng giá trị]],0)</f>
        <v>0</v>
      </c>
      <c r="P629" s="7">
        <f>IF(Table13[[#This Row],[Số còn phải thu ĐK]]&lt;&gt;0,0,IF(Table13[[#This Row],[Phân loại]]="Bán hàng",Table13[[#This Row],[Tổng giá trị]],-Table13[[#This Row],[Tổng giá trị]]))</f>
        <v>3853634</v>
      </c>
      <c r="Q629" s="32">
        <f t="shared" si="69"/>
        <v>0</v>
      </c>
      <c r="R629" s="7">
        <f>Table13[[#This Row],[Số còn phải thu ĐK]]+Table13[[#This Row],[Giá Trị HD sau CK]]-Table13[[#This Row],[Số tiền đã thu]]</f>
        <v>3853634</v>
      </c>
      <c r="S629" s="6">
        <f>IF(Table13[[#This Row],[Ngày hóa đơn]]&lt;&gt;"",Table13[[#This Row],[Ngày hóa đơn]],IF(Table13[[#This Row],[Ngày hạch toán]]&lt;&gt;"",Table13[[#This Row],[Ngày hạch toán]],""))</f>
        <v>46098</v>
      </c>
      <c r="T629" s="7"/>
      <c r="U629" s="6">
        <f>IF(Table13[[#This Row],[Ngày tính CN]]="","",S629+T629)</f>
        <v>46098</v>
      </c>
      <c r="V629" s="32">
        <f ca="1">IF(Table13[[#This Row],[Hạn thanh toán]]="","",IF((U629-NOW())&lt;0,0,(U629-NOW())))</f>
        <v>0</v>
      </c>
      <c r="W629" s="32"/>
      <c r="X629" s="32">
        <f t="shared" ca="1" si="70"/>
        <v>196.35975370370579</v>
      </c>
      <c r="Y629" s="2" t="str">
        <f t="shared" ca="1" si="71"/>
        <v>Nợ quá hạn hơn 120 ngày có khả năng mất thanh toán</v>
      </c>
      <c r="Z629" s="42">
        <f t="shared" si="72"/>
        <v>46098</v>
      </c>
      <c r="AA629" s="42" t="str">
        <f t="shared" si="73"/>
        <v/>
      </c>
      <c r="AD629" s="2" t="str">
        <f>VLOOKUP($A629,MA_KH!$A:$Q,MA_KH!O$1,0)</f>
        <v>MEGA</v>
      </c>
      <c r="AE629" s="2" t="str">
        <f>VLOOKUP($A629,MA_KH!$A:$Q,MA_KH!P$1,0)</f>
        <v>CÔNG TY TNHH MM MEGA MARKET (VIỆT NAM)</v>
      </c>
      <c r="AG629" s="91" t="str">
        <f>Table13[[#This Row],[Số hóa đơn]]&amp;Table13[[#This Row],[Tổng giá trị]]</f>
        <v>000216413853634</v>
      </c>
    </row>
    <row r="630" spans="1:33" ht="25.5" customHeight="1" x14ac:dyDescent="0.2">
      <c r="A630" s="54" t="s">
        <v>16303</v>
      </c>
      <c r="B630" s="54" t="s">
        <v>102</v>
      </c>
      <c r="C630" s="55">
        <v>46098</v>
      </c>
      <c r="D630" s="54" t="s">
        <v>17608</v>
      </c>
      <c r="E630" s="55">
        <f>IFERROR(VLOOKUP(AG630,Sheet3!B:F,5,0),Table1[[#This Row],[Ngày hạch toán]])</f>
        <v>46098</v>
      </c>
      <c r="F630" s="54" t="s">
        <v>19346</v>
      </c>
      <c r="G630" s="54" t="s">
        <v>17609</v>
      </c>
      <c r="H630" s="56">
        <v>1970450</v>
      </c>
      <c r="I630" s="63">
        <v>0</v>
      </c>
      <c r="J630" s="56">
        <v>157636</v>
      </c>
      <c r="K630" s="65">
        <v>2128086</v>
      </c>
      <c r="L630" s="64" t="s">
        <v>17236</v>
      </c>
      <c r="M630" s="6" t="str">
        <f>IFERROR(VLOOKUP(Table13[[#This Row],[Số hóa đơn]],'Chi tiết tt Mega gửi'!K:L,2,0),"")</f>
        <v/>
      </c>
      <c r="O630" s="32">
        <f>IF(Table13[[#This Row],[Phân loại]]="Tồn đầu kỳ",Table13[[#This Row],[Tổng giá trị]],0)</f>
        <v>0</v>
      </c>
      <c r="P630" s="7">
        <f>IF(Table13[[#This Row],[Số còn phải thu ĐK]]&lt;&gt;0,0,IF(Table13[[#This Row],[Phân loại]]="Bán hàng",Table13[[#This Row],[Tổng giá trị]],-Table13[[#This Row],[Tổng giá trị]]))</f>
        <v>2128086</v>
      </c>
      <c r="Q630" s="32">
        <f t="shared" ref="Q630:Q693" si="74">IF(M630&lt;&gt;"",IF(O630&lt;&gt;0,O630,P630),0)</f>
        <v>0</v>
      </c>
      <c r="R630" s="7">
        <f>Table13[[#This Row],[Số còn phải thu ĐK]]+Table13[[#This Row],[Giá Trị HD sau CK]]-Table13[[#This Row],[Số tiền đã thu]]</f>
        <v>2128086</v>
      </c>
      <c r="S630" s="6">
        <f>IF(Table13[[#This Row],[Ngày hóa đơn]]&lt;&gt;"",Table13[[#This Row],[Ngày hóa đơn]],IF(Table13[[#This Row],[Ngày hạch toán]]&lt;&gt;"",Table13[[#This Row],[Ngày hạch toán]],""))</f>
        <v>46098</v>
      </c>
      <c r="T630" s="7"/>
      <c r="U630" s="6">
        <f>IF(Table13[[#This Row],[Ngày tính CN]]="","",S630+T630)</f>
        <v>46098</v>
      </c>
      <c r="V630" s="32">
        <f ca="1">IF(Table13[[#This Row],[Hạn thanh toán]]="","",IF((U630-NOW())&lt;0,0,(U630-NOW())))</f>
        <v>0</v>
      </c>
      <c r="W630" s="32"/>
      <c r="X630" s="32">
        <f t="shared" ref="X630:X693" ca="1" si="75">IF(OR(U630="",R630=0),"",IF((U630-NOW())&lt;0,-(U630-NOW()),0))</f>
        <v>196.35975370370579</v>
      </c>
      <c r="Y630" s="2" t="str">
        <f t="shared" ref="Y630:Y693" ca="1" si="76">IF(R630=0,"Đã thanh toán",IF(X630="","",IF(X630&lt;=0,"Chưa đến hạn thanh toán",IF(X630&lt;=30,"Nợ quá hạn 30 ngày",IF(X630&lt;=60,"Nợ quá hạn từ 30 ngày đến 60 ngày",IF(X630&lt;=90,"Nợ quá hạn từ 60 ngày đến 90 ngày",IF(X630&lt;=120,"Nợ quá hạn từ 90 ngày đến 120 ngày","Nợ quá hạn hơn 120 ngày có khả năng mất thanh toán")))))))</f>
        <v>Nợ quá hạn hơn 120 ngày có khả năng mất thanh toán</v>
      </c>
      <c r="Z630" s="42">
        <f t="shared" si="72"/>
        <v>46098</v>
      </c>
      <c r="AA630" s="42" t="str">
        <f t="shared" si="73"/>
        <v/>
      </c>
      <c r="AD630" s="2" t="str">
        <f>VLOOKUP($A630,MA_KH!$A:$Q,MA_KH!O$1,0)</f>
        <v>MEGA</v>
      </c>
      <c r="AE630" s="2" t="str">
        <f>VLOOKUP($A630,MA_KH!$A:$Q,MA_KH!P$1,0)</f>
        <v>CÔNG TY TNHH MM MEGA MARKET (VIỆT NAM)</v>
      </c>
      <c r="AG630" s="91" t="str">
        <f>Table13[[#This Row],[Số hóa đơn]]&amp;Table13[[#This Row],[Tổng giá trị]]</f>
        <v>000216362128086</v>
      </c>
    </row>
    <row r="631" spans="1:33" ht="25.5" customHeight="1" x14ac:dyDescent="0.2">
      <c r="A631" s="54" t="s">
        <v>16303</v>
      </c>
      <c r="B631" s="54" t="s">
        <v>102</v>
      </c>
      <c r="C631" s="55">
        <v>46098</v>
      </c>
      <c r="D631" s="54" t="s">
        <v>17610</v>
      </c>
      <c r="E631" s="55">
        <f>IFERROR(VLOOKUP(AG631,Sheet3!B:F,5,0),Table1[[#This Row],[Ngày hạch toán]])</f>
        <v>46098</v>
      </c>
      <c r="F631" s="54" t="s">
        <v>19347</v>
      </c>
      <c r="G631" s="54" t="s">
        <v>17611</v>
      </c>
      <c r="H631" s="56">
        <v>1049500</v>
      </c>
      <c r="I631" s="63">
        <v>0</v>
      </c>
      <c r="J631" s="56">
        <v>83960</v>
      </c>
      <c r="K631" s="65">
        <v>1133460</v>
      </c>
      <c r="L631" s="64" t="s">
        <v>17236</v>
      </c>
      <c r="M631" s="6" t="str">
        <f>IFERROR(VLOOKUP(Table13[[#This Row],[Số hóa đơn]],'Chi tiết tt Mega gửi'!K:L,2,0),"")</f>
        <v/>
      </c>
      <c r="O631" s="32">
        <f>IF(Table13[[#This Row],[Phân loại]]="Tồn đầu kỳ",Table13[[#This Row],[Tổng giá trị]],0)</f>
        <v>0</v>
      </c>
      <c r="P631" s="7">
        <f>IF(Table13[[#This Row],[Số còn phải thu ĐK]]&lt;&gt;0,0,IF(Table13[[#This Row],[Phân loại]]="Bán hàng",Table13[[#This Row],[Tổng giá trị]],-Table13[[#This Row],[Tổng giá trị]]))</f>
        <v>1133460</v>
      </c>
      <c r="Q631" s="32">
        <f t="shared" si="74"/>
        <v>0</v>
      </c>
      <c r="R631" s="7">
        <f>Table13[[#This Row],[Số còn phải thu ĐK]]+Table13[[#This Row],[Giá Trị HD sau CK]]-Table13[[#This Row],[Số tiền đã thu]]</f>
        <v>1133460</v>
      </c>
      <c r="S631" s="6">
        <f>IF(Table13[[#This Row],[Ngày hóa đơn]]&lt;&gt;"",Table13[[#This Row],[Ngày hóa đơn]],IF(Table13[[#This Row],[Ngày hạch toán]]&lt;&gt;"",Table13[[#This Row],[Ngày hạch toán]],""))</f>
        <v>46098</v>
      </c>
      <c r="T631" s="7"/>
      <c r="U631" s="6">
        <f>IF(Table13[[#This Row],[Ngày tính CN]]="","",S631+T631)</f>
        <v>46098</v>
      </c>
      <c r="V631" s="32">
        <f ca="1">IF(Table13[[#This Row],[Hạn thanh toán]]="","",IF((U631-NOW())&lt;0,0,(U631-NOW())))</f>
        <v>0</v>
      </c>
      <c r="W631" s="32"/>
      <c r="X631" s="32">
        <f t="shared" ca="1" si="75"/>
        <v>196.35975370370579</v>
      </c>
      <c r="Y631" s="2" t="str">
        <f t="shared" ca="1" si="76"/>
        <v>Nợ quá hạn hơn 120 ngày có khả năng mất thanh toán</v>
      </c>
      <c r="Z631" s="42">
        <f t="shared" si="72"/>
        <v>46098</v>
      </c>
      <c r="AA631" s="42" t="str">
        <f t="shared" si="73"/>
        <v/>
      </c>
      <c r="AD631" s="2" t="str">
        <f>VLOOKUP($A631,MA_KH!$A:$Q,MA_KH!O$1,0)</f>
        <v>MEGA</v>
      </c>
      <c r="AE631" s="2" t="str">
        <f>VLOOKUP($A631,MA_KH!$A:$Q,MA_KH!P$1,0)</f>
        <v>CÔNG TY TNHH MM MEGA MARKET (VIỆT NAM)</v>
      </c>
      <c r="AG631" s="91" t="str">
        <f>Table13[[#This Row],[Số hóa đơn]]&amp;Table13[[#This Row],[Tổng giá trị]]</f>
        <v>000216381133460</v>
      </c>
    </row>
    <row r="632" spans="1:33" ht="25.5" hidden="1" customHeight="1" x14ac:dyDescent="0.2">
      <c r="A632" s="54" t="s">
        <v>16303</v>
      </c>
      <c r="B632" s="54" t="s">
        <v>102</v>
      </c>
      <c r="C632" s="55">
        <v>46098</v>
      </c>
      <c r="D632" s="54" t="s">
        <v>17612</v>
      </c>
      <c r="E632" s="55">
        <v>46098</v>
      </c>
      <c r="F632" s="54" t="s">
        <v>18159</v>
      </c>
      <c r="G632" s="54" t="s">
        <v>17325</v>
      </c>
      <c r="H632" s="56">
        <v>460000</v>
      </c>
      <c r="I632" s="63">
        <v>0</v>
      </c>
      <c r="J632" s="56">
        <v>36800</v>
      </c>
      <c r="K632" s="65">
        <v>496800</v>
      </c>
      <c r="L632" s="64" t="s">
        <v>17238</v>
      </c>
      <c r="M632" s="6" t="str">
        <f>IFERROR(VLOOKUP(Table13[[#This Row],[Số hóa đơn]],'Chi tiết tt Mega gửi'!K:L,2,0),"")</f>
        <v/>
      </c>
      <c r="O632" s="32">
        <f>IF(Table13[[#This Row],[Phân loại]]="Tồn đầu kỳ",Table13[[#This Row],[Tổng giá trị]],0)</f>
        <v>0</v>
      </c>
      <c r="P632" s="7">
        <f>IF(Table13[[#This Row],[Số còn phải thu ĐK]]&lt;&gt;0,0,IF(Table13[[#This Row],[Phân loại]]="Bán hàng",Table13[[#This Row],[Tổng giá trị]],-Table13[[#This Row],[Tổng giá trị]]))</f>
        <v>-496800</v>
      </c>
      <c r="Q632" s="32">
        <f t="shared" si="74"/>
        <v>0</v>
      </c>
      <c r="R632" s="7">
        <f>Table13[[#This Row],[Số còn phải thu ĐK]]+Table13[[#This Row],[Giá Trị HD sau CK]]-Table13[[#This Row],[Số tiền đã thu]]</f>
        <v>-496800</v>
      </c>
      <c r="S632" s="6">
        <f>IF(Table13[[#This Row],[Ngày hóa đơn]]&lt;&gt;"",Table13[[#This Row],[Ngày hóa đơn]],IF(Table13[[#This Row],[Ngày hạch toán]]&lt;&gt;"",Table13[[#This Row],[Ngày hạch toán]],""))</f>
        <v>46098</v>
      </c>
      <c r="T632" s="7"/>
      <c r="U632" s="6">
        <f>IF(Table13[[#This Row],[Ngày tính CN]]="","",S632+T632)</f>
        <v>46098</v>
      </c>
      <c r="V632" s="32">
        <f ca="1">IF(Table13[[#This Row],[Hạn thanh toán]]="","",IF((U632-NOW())&lt;0,0,(U632-NOW())))</f>
        <v>0</v>
      </c>
      <c r="W632" s="32"/>
      <c r="X632" s="32">
        <f t="shared" ca="1" si="75"/>
        <v>196.35975370370579</v>
      </c>
      <c r="Y632" s="2" t="str">
        <f t="shared" ca="1" si="76"/>
        <v>Nợ quá hạn hơn 120 ngày có khả năng mất thanh toán</v>
      </c>
      <c r="Z632" s="42">
        <f t="shared" si="72"/>
        <v>46098</v>
      </c>
      <c r="AA632" s="42" t="str">
        <f t="shared" si="73"/>
        <v/>
      </c>
      <c r="AD632" s="2" t="str">
        <f>VLOOKUP($A632,MA_KH!$A:$Q,MA_KH!O$1,0)</f>
        <v>MEGA</v>
      </c>
      <c r="AE632" s="2" t="str">
        <f>VLOOKUP($A632,MA_KH!$A:$Q,MA_KH!P$1,0)</f>
        <v>CÔNG TY TNHH MM MEGA MARKET (VIỆT NAM)</v>
      </c>
      <c r="AG632" s="91" t="str">
        <f>Table13[[#This Row],[Số hóa đơn]]&amp;Table13[[#This Row],[Tổng giá trị]]</f>
        <v>00000085496800</v>
      </c>
    </row>
    <row r="633" spans="1:33" ht="25.5" hidden="1" customHeight="1" x14ac:dyDescent="0.2">
      <c r="A633" s="54" t="s">
        <v>16303</v>
      </c>
      <c r="B633" s="54" t="s">
        <v>102</v>
      </c>
      <c r="C633" s="55">
        <v>46098</v>
      </c>
      <c r="D633" s="54" t="s">
        <v>17613</v>
      </c>
      <c r="E633" s="55">
        <v>46098</v>
      </c>
      <c r="F633" s="54" t="s">
        <v>18134</v>
      </c>
      <c r="G633" s="54" t="s">
        <v>16988</v>
      </c>
      <c r="H633" s="56">
        <v>767930</v>
      </c>
      <c r="I633" s="63">
        <v>0</v>
      </c>
      <c r="J633" s="56">
        <v>61434</v>
      </c>
      <c r="K633" s="65">
        <v>829364</v>
      </c>
      <c r="L633" s="64" t="s">
        <v>17238</v>
      </c>
      <c r="M633" s="6" t="str">
        <f>IFERROR(VLOOKUP(Table13[[#This Row],[Số hóa đơn]],'Chi tiết tt Mega gửi'!K:L,2,0),"")</f>
        <v/>
      </c>
      <c r="O633" s="32">
        <f>IF(Table13[[#This Row],[Phân loại]]="Tồn đầu kỳ",Table13[[#This Row],[Tổng giá trị]],0)</f>
        <v>0</v>
      </c>
      <c r="P633" s="7">
        <f>IF(Table13[[#This Row],[Số còn phải thu ĐK]]&lt;&gt;0,0,IF(Table13[[#This Row],[Phân loại]]="Bán hàng",Table13[[#This Row],[Tổng giá trị]],-Table13[[#This Row],[Tổng giá trị]]))</f>
        <v>-829364</v>
      </c>
      <c r="Q633" s="32">
        <f t="shared" si="74"/>
        <v>0</v>
      </c>
      <c r="R633" s="7">
        <f>Table13[[#This Row],[Số còn phải thu ĐK]]+Table13[[#This Row],[Giá Trị HD sau CK]]-Table13[[#This Row],[Số tiền đã thu]]</f>
        <v>-829364</v>
      </c>
      <c r="S633" s="6">
        <f>IF(Table13[[#This Row],[Ngày hóa đơn]]&lt;&gt;"",Table13[[#This Row],[Ngày hóa đơn]],IF(Table13[[#This Row],[Ngày hạch toán]]&lt;&gt;"",Table13[[#This Row],[Ngày hạch toán]],""))</f>
        <v>46098</v>
      </c>
      <c r="T633" s="7"/>
      <c r="U633" s="6">
        <f>IF(Table13[[#This Row],[Ngày tính CN]]="","",S633+T633)</f>
        <v>46098</v>
      </c>
      <c r="V633" s="32">
        <f ca="1">IF(Table13[[#This Row],[Hạn thanh toán]]="","",IF((U633-NOW())&lt;0,0,(U633-NOW())))</f>
        <v>0</v>
      </c>
      <c r="W633" s="32"/>
      <c r="X633" s="32">
        <f t="shared" ca="1" si="75"/>
        <v>196.35975370370579</v>
      </c>
      <c r="Y633" s="2" t="str">
        <f t="shared" ca="1" si="76"/>
        <v>Nợ quá hạn hơn 120 ngày có khả năng mất thanh toán</v>
      </c>
      <c r="Z633" s="42">
        <f t="shared" si="72"/>
        <v>46098</v>
      </c>
      <c r="AA633" s="42" t="str">
        <f t="shared" si="73"/>
        <v/>
      </c>
      <c r="AD633" s="2" t="str">
        <f>VLOOKUP($A633,MA_KH!$A:$Q,MA_KH!O$1,0)</f>
        <v>MEGA</v>
      </c>
      <c r="AE633" s="2" t="str">
        <f>VLOOKUP($A633,MA_KH!$A:$Q,MA_KH!P$1,0)</f>
        <v>CÔNG TY TNHH MM MEGA MARKET (VIỆT NAM)</v>
      </c>
      <c r="AG633" s="91" t="str">
        <f>Table13[[#This Row],[Số hóa đơn]]&amp;Table13[[#This Row],[Tổng giá trị]]</f>
        <v>00000106829364</v>
      </c>
    </row>
    <row r="634" spans="1:33" ht="25.5" hidden="1" customHeight="1" x14ac:dyDescent="0.2">
      <c r="A634" s="54" t="s">
        <v>16295</v>
      </c>
      <c r="B634" s="54" t="s">
        <v>198</v>
      </c>
      <c r="C634" s="55">
        <v>46098</v>
      </c>
      <c r="D634" s="54" t="s">
        <v>17614</v>
      </c>
      <c r="E634" s="55">
        <v>46098</v>
      </c>
      <c r="F634" s="54" t="s">
        <v>19263</v>
      </c>
      <c r="G634" s="54" t="s">
        <v>16990</v>
      </c>
      <c r="H634" s="56">
        <v>474325</v>
      </c>
      <c r="I634" s="63">
        <v>0</v>
      </c>
      <c r="J634" s="56">
        <v>37946</v>
      </c>
      <c r="K634" s="65">
        <v>512271</v>
      </c>
      <c r="L634" s="64" t="s">
        <v>17238</v>
      </c>
      <c r="M634" s="6">
        <v>46105</v>
      </c>
      <c r="O634" s="32">
        <f>IF(Table13[[#This Row],[Phân loại]]="Tồn đầu kỳ",Table13[[#This Row],[Tổng giá trị]],0)</f>
        <v>0</v>
      </c>
      <c r="P634" s="7">
        <f>IF(Table13[[#This Row],[Số còn phải thu ĐK]]&lt;&gt;0,0,IF(Table13[[#This Row],[Phân loại]]="Bán hàng",Table13[[#This Row],[Tổng giá trị]],-Table13[[#This Row],[Tổng giá trị]]))</f>
        <v>-512271</v>
      </c>
      <c r="Q634" s="32">
        <f t="shared" si="74"/>
        <v>-512271</v>
      </c>
      <c r="R634" s="7">
        <f>Table13[[#This Row],[Số còn phải thu ĐK]]+Table13[[#This Row],[Giá Trị HD sau CK]]-Table13[[#This Row],[Số tiền đã thu]]</f>
        <v>0</v>
      </c>
      <c r="S634" s="6">
        <f>IF(Table13[[#This Row],[Ngày hóa đơn]]&lt;&gt;"",Table13[[#This Row],[Ngày hóa đơn]],IF(Table13[[#This Row],[Ngày hạch toán]]&lt;&gt;"",Table13[[#This Row],[Ngày hạch toán]],""))</f>
        <v>46098</v>
      </c>
      <c r="T634" s="7"/>
      <c r="U634" s="6">
        <f>IF(Table13[[#This Row],[Ngày tính CN]]="","",S634+T634)</f>
        <v>46098</v>
      </c>
      <c r="V634" s="32">
        <f ca="1">IF(Table13[[#This Row],[Hạn thanh toán]]="","",IF((U634-NOW())&lt;0,0,(U634-NOW())))</f>
        <v>0</v>
      </c>
      <c r="W634" s="32"/>
      <c r="X634" s="32" t="str">
        <f t="shared" ca="1" si="75"/>
        <v/>
      </c>
      <c r="Y634" s="2" t="str">
        <f t="shared" si="76"/>
        <v>Đã thanh toán</v>
      </c>
      <c r="Z634" s="42">
        <f t="shared" si="72"/>
        <v>46098</v>
      </c>
      <c r="AA634" s="42">
        <f t="shared" si="73"/>
        <v>46105</v>
      </c>
      <c r="AD634" s="2" t="str">
        <f>VLOOKUP($A634,MA_KH!$A:$Q,MA_KH!O$1,0)</f>
        <v>MEGA</v>
      </c>
      <c r="AE634" s="2" t="str">
        <f>VLOOKUP($A634,MA_KH!$A:$Q,MA_KH!P$1,0)</f>
        <v>CÔNG TY TNHH MM MEGA MARKET (VIỆT NAM)</v>
      </c>
      <c r="AG634" s="91" t="str">
        <f>Table13[[#This Row],[Số hóa đơn]]&amp;Table13[[#This Row],[Tổng giá trị]]</f>
        <v>00000082512271</v>
      </c>
    </row>
    <row r="635" spans="1:33" ht="25.5" hidden="1" customHeight="1" x14ac:dyDescent="0.2">
      <c r="A635" s="54" t="s">
        <v>16294</v>
      </c>
      <c r="B635" s="54" t="s">
        <v>259</v>
      </c>
      <c r="C635" s="55">
        <v>46098</v>
      </c>
      <c r="D635" s="54" t="s">
        <v>17615</v>
      </c>
      <c r="E635" s="55">
        <v>46098</v>
      </c>
      <c r="F635" s="54" t="s">
        <v>19348</v>
      </c>
      <c r="G635" s="54" t="s">
        <v>16821</v>
      </c>
      <c r="H635" s="56">
        <v>307000</v>
      </c>
      <c r="I635" s="63">
        <v>0</v>
      </c>
      <c r="J635" s="56">
        <v>24560</v>
      </c>
      <c r="K635" s="65">
        <v>331560</v>
      </c>
      <c r="L635" s="64" t="s">
        <v>17238</v>
      </c>
      <c r="M635" s="6" t="str">
        <f>IFERROR(VLOOKUP(Table13[[#This Row],[Số hóa đơn]],'Chi tiết tt Mega gửi'!K:L,2,0),"")</f>
        <v/>
      </c>
      <c r="O635" s="32">
        <f>IF(Table13[[#This Row],[Phân loại]]="Tồn đầu kỳ",Table13[[#This Row],[Tổng giá trị]],0)</f>
        <v>0</v>
      </c>
      <c r="P635" s="7">
        <f>IF(Table13[[#This Row],[Số còn phải thu ĐK]]&lt;&gt;0,0,IF(Table13[[#This Row],[Phân loại]]="Bán hàng",Table13[[#This Row],[Tổng giá trị]],-Table13[[#This Row],[Tổng giá trị]]))</f>
        <v>-331560</v>
      </c>
      <c r="Q635" s="32">
        <f t="shared" si="74"/>
        <v>0</v>
      </c>
      <c r="R635" s="7">
        <f>Table13[[#This Row],[Số còn phải thu ĐK]]+Table13[[#This Row],[Giá Trị HD sau CK]]-Table13[[#This Row],[Số tiền đã thu]]</f>
        <v>-331560</v>
      </c>
      <c r="S635" s="6">
        <f>IF(Table13[[#This Row],[Ngày hóa đơn]]&lt;&gt;"",Table13[[#This Row],[Ngày hóa đơn]],IF(Table13[[#This Row],[Ngày hạch toán]]&lt;&gt;"",Table13[[#This Row],[Ngày hạch toán]],""))</f>
        <v>46098</v>
      </c>
      <c r="T635" s="7"/>
      <c r="U635" s="6">
        <f>IF(Table13[[#This Row],[Ngày tính CN]]="","",S635+T635)</f>
        <v>46098</v>
      </c>
      <c r="V635" s="32">
        <f ca="1">IF(Table13[[#This Row],[Hạn thanh toán]]="","",IF((U635-NOW())&lt;0,0,(U635-NOW())))</f>
        <v>0</v>
      </c>
      <c r="W635" s="32"/>
      <c r="X635" s="32">
        <f t="shared" ca="1" si="75"/>
        <v>196.35975370370579</v>
      </c>
      <c r="Y635" s="2" t="str">
        <f t="shared" ca="1" si="76"/>
        <v>Nợ quá hạn hơn 120 ngày có khả năng mất thanh toán</v>
      </c>
      <c r="Z635" s="42">
        <f t="shared" si="72"/>
        <v>46098</v>
      </c>
      <c r="AA635" s="42" t="str">
        <f t="shared" si="73"/>
        <v/>
      </c>
      <c r="AD635" s="2" t="str">
        <f>VLOOKUP($A635,MA_KH!$A:$Q,MA_KH!O$1,0)</f>
        <v>MEGA</v>
      </c>
      <c r="AE635" s="2" t="str">
        <f>VLOOKUP($A635,MA_KH!$A:$Q,MA_KH!P$1,0)</f>
        <v>CÔNG TY TNHH MM MEGA MARKET (VIỆT NAM)</v>
      </c>
      <c r="AG635" s="91" t="str">
        <f>Table13[[#This Row],[Số hóa đơn]]&amp;Table13[[#This Row],[Tổng giá trị]]</f>
        <v>00000101331560</v>
      </c>
    </row>
    <row r="636" spans="1:33" ht="25.5" hidden="1" customHeight="1" x14ac:dyDescent="0.2">
      <c r="A636" s="54" t="s">
        <v>16289</v>
      </c>
      <c r="B636" s="54" t="s">
        <v>296</v>
      </c>
      <c r="C636" s="55">
        <v>46098</v>
      </c>
      <c r="D636" s="54" t="s">
        <v>17616</v>
      </c>
      <c r="E636" s="55">
        <v>46098</v>
      </c>
      <c r="F636" s="54" t="s">
        <v>18139</v>
      </c>
      <c r="G636" s="54" t="s">
        <v>16824</v>
      </c>
      <c r="H636" s="56">
        <v>1926830</v>
      </c>
      <c r="I636" s="63">
        <v>0</v>
      </c>
      <c r="J636" s="56">
        <v>154146</v>
      </c>
      <c r="K636" s="65">
        <v>2080976</v>
      </c>
      <c r="L636" s="64" t="s">
        <v>17238</v>
      </c>
      <c r="M636" s="6" t="str">
        <f>IFERROR(VLOOKUP(Table13[[#This Row],[Số hóa đơn]],'Chi tiết tt Mega gửi'!K:L,2,0),"")</f>
        <v/>
      </c>
      <c r="O636" s="32">
        <f>IF(Table13[[#This Row],[Phân loại]]="Tồn đầu kỳ",Table13[[#This Row],[Tổng giá trị]],0)</f>
        <v>0</v>
      </c>
      <c r="P636" s="7">
        <f>IF(Table13[[#This Row],[Số còn phải thu ĐK]]&lt;&gt;0,0,IF(Table13[[#This Row],[Phân loại]]="Bán hàng",Table13[[#This Row],[Tổng giá trị]],-Table13[[#This Row],[Tổng giá trị]]))</f>
        <v>-2080976</v>
      </c>
      <c r="Q636" s="32">
        <f t="shared" si="74"/>
        <v>0</v>
      </c>
      <c r="R636" s="7">
        <f>Table13[[#This Row],[Số còn phải thu ĐK]]+Table13[[#This Row],[Giá Trị HD sau CK]]-Table13[[#This Row],[Số tiền đã thu]]</f>
        <v>-2080976</v>
      </c>
      <c r="S636" s="6">
        <f>IF(Table13[[#This Row],[Ngày hóa đơn]]&lt;&gt;"",Table13[[#This Row],[Ngày hóa đơn]],IF(Table13[[#This Row],[Ngày hạch toán]]&lt;&gt;"",Table13[[#This Row],[Ngày hạch toán]],""))</f>
        <v>46098</v>
      </c>
      <c r="T636" s="7"/>
      <c r="U636" s="6">
        <f>IF(Table13[[#This Row],[Ngày tính CN]]="","",S636+T636)</f>
        <v>46098</v>
      </c>
      <c r="V636" s="32">
        <f ca="1">IF(Table13[[#This Row],[Hạn thanh toán]]="","",IF((U636-NOW())&lt;0,0,(U636-NOW())))</f>
        <v>0</v>
      </c>
      <c r="W636" s="32"/>
      <c r="X636" s="32">
        <f t="shared" ca="1" si="75"/>
        <v>196.35975370370579</v>
      </c>
      <c r="Y636" s="2" t="str">
        <f t="shared" ca="1" si="76"/>
        <v>Nợ quá hạn hơn 120 ngày có khả năng mất thanh toán</v>
      </c>
      <c r="Z636" s="42">
        <f t="shared" si="72"/>
        <v>46098</v>
      </c>
      <c r="AA636" s="42" t="str">
        <f t="shared" si="73"/>
        <v/>
      </c>
      <c r="AD636" s="2" t="str">
        <f>VLOOKUP($A636,MA_KH!$A:$Q,MA_KH!O$1,0)</f>
        <v>MEGA</v>
      </c>
      <c r="AE636" s="2" t="str">
        <f>VLOOKUP($A636,MA_KH!$A:$Q,MA_KH!P$1,0)</f>
        <v>CÔNG TY TNHH MM MEGA MARKET (VIỆT NAM)</v>
      </c>
      <c r="AG636" s="91" t="str">
        <f>Table13[[#This Row],[Số hóa đơn]]&amp;Table13[[#This Row],[Tổng giá trị]]</f>
        <v>000001352080976</v>
      </c>
    </row>
    <row r="637" spans="1:33" ht="25.5" hidden="1" customHeight="1" x14ac:dyDescent="0.2">
      <c r="A637" s="54" t="s">
        <v>16289</v>
      </c>
      <c r="B637" s="54" t="s">
        <v>296</v>
      </c>
      <c r="C637" s="55">
        <v>46098</v>
      </c>
      <c r="D637" s="54" t="s">
        <v>17617</v>
      </c>
      <c r="E637" s="55">
        <v>46098</v>
      </c>
      <c r="F637" s="54" t="s">
        <v>19349</v>
      </c>
      <c r="G637" s="54" t="s">
        <v>16824</v>
      </c>
      <c r="H637" s="56">
        <v>3721734</v>
      </c>
      <c r="I637" s="63">
        <v>0</v>
      </c>
      <c r="J637" s="56">
        <v>297738</v>
      </c>
      <c r="K637" s="65">
        <v>4019472</v>
      </c>
      <c r="L637" s="64" t="s">
        <v>17238</v>
      </c>
      <c r="M637" s="6" t="str">
        <f>IFERROR(VLOOKUP(Table13[[#This Row],[Số hóa đơn]],'Chi tiết tt Mega gửi'!K:L,2,0),"")</f>
        <v/>
      </c>
      <c r="O637" s="32">
        <f>IF(Table13[[#This Row],[Phân loại]]="Tồn đầu kỳ",Table13[[#This Row],[Tổng giá trị]],0)</f>
        <v>0</v>
      </c>
      <c r="P637" s="7">
        <f>IF(Table13[[#This Row],[Số còn phải thu ĐK]]&lt;&gt;0,0,IF(Table13[[#This Row],[Phân loại]]="Bán hàng",Table13[[#This Row],[Tổng giá trị]],-Table13[[#This Row],[Tổng giá trị]]))</f>
        <v>-4019472</v>
      </c>
      <c r="Q637" s="32">
        <f t="shared" si="74"/>
        <v>0</v>
      </c>
      <c r="R637" s="7">
        <f>Table13[[#This Row],[Số còn phải thu ĐK]]+Table13[[#This Row],[Giá Trị HD sau CK]]-Table13[[#This Row],[Số tiền đã thu]]</f>
        <v>-4019472</v>
      </c>
      <c r="S637" s="6">
        <f>IF(Table13[[#This Row],[Ngày hóa đơn]]&lt;&gt;"",Table13[[#This Row],[Ngày hóa đơn]],IF(Table13[[#This Row],[Ngày hạch toán]]&lt;&gt;"",Table13[[#This Row],[Ngày hạch toán]],""))</f>
        <v>46098</v>
      </c>
      <c r="T637" s="7"/>
      <c r="U637" s="6">
        <f>IF(Table13[[#This Row],[Ngày tính CN]]="","",S637+T637)</f>
        <v>46098</v>
      </c>
      <c r="V637" s="32">
        <f ca="1">IF(Table13[[#This Row],[Hạn thanh toán]]="","",IF((U637-NOW())&lt;0,0,(U637-NOW())))</f>
        <v>0</v>
      </c>
      <c r="W637" s="32"/>
      <c r="X637" s="32">
        <f t="shared" ca="1" si="75"/>
        <v>196.35975370370579</v>
      </c>
      <c r="Y637" s="2" t="str">
        <f t="shared" ca="1" si="76"/>
        <v>Nợ quá hạn hơn 120 ngày có khả năng mất thanh toán</v>
      </c>
      <c r="Z637" s="42">
        <f t="shared" si="72"/>
        <v>46098</v>
      </c>
      <c r="AA637" s="42" t="str">
        <f t="shared" si="73"/>
        <v/>
      </c>
      <c r="AD637" s="2" t="str">
        <f>VLOOKUP($A637,MA_KH!$A:$Q,MA_KH!O$1,0)</f>
        <v>MEGA</v>
      </c>
      <c r="AE637" s="2" t="str">
        <f>VLOOKUP($A637,MA_KH!$A:$Q,MA_KH!P$1,0)</f>
        <v>CÔNG TY TNHH MM MEGA MARKET (VIỆT NAM)</v>
      </c>
      <c r="AG637" s="91" t="str">
        <f>Table13[[#This Row],[Số hóa đơn]]&amp;Table13[[#This Row],[Tổng giá trị]]</f>
        <v>000001364019472</v>
      </c>
    </row>
    <row r="638" spans="1:33" ht="25.5" hidden="1" customHeight="1" x14ac:dyDescent="0.2">
      <c r="A638" s="54" t="s">
        <v>16289</v>
      </c>
      <c r="B638" s="54" t="s">
        <v>296</v>
      </c>
      <c r="C638" s="55">
        <v>46098</v>
      </c>
      <c r="D638" s="54" t="s">
        <v>17618</v>
      </c>
      <c r="E638" s="55">
        <v>46098</v>
      </c>
      <c r="F638" s="54" t="s">
        <v>19350</v>
      </c>
      <c r="G638" s="54" t="s">
        <v>16824</v>
      </c>
      <c r="H638" s="56">
        <v>2075216</v>
      </c>
      <c r="I638" s="63">
        <v>0</v>
      </c>
      <c r="J638" s="56">
        <v>166017</v>
      </c>
      <c r="K638" s="65">
        <v>2241233</v>
      </c>
      <c r="L638" s="64" t="s">
        <v>17238</v>
      </c>
      <c r="M638" s="6" t="str">
        <f>IFERROR(VLOOKUP(Table13[[#This Row],[Số hóa đơn]],'Chi tiết tt Mega gửi'!K:L,2,0),"")</f>
        <v/>
      </c>
      <c r="O638" s="32">
        <f>IF(Table13[[#This Row],[Phân loại]]="Tồn đầu kỳ",Table13[[#This Row],[Tổng giá trị]],0)</f>
        <v>0</v>
      </c>
      <c r="P638" s="7">
        <f>IF(Table13[[#This Row],[Số còn phải thu ĐK]]&lt;&gt;0,0,IF(Table13[[#This Row],[Phân loại]]="Bán hàng",Table13[[#This Row],[Tổng giá trị]],-Table13[[#This Row],[Tổng giá trị]]))</f>
        <v>-2241233</v>
      </c>
      <c r="Q638" s="32">
        <f t="shared" si="74"/>
        <v>0</v>
      </c>
      <c r="R638" s="7">
        <f>Table13[[#This Row],[Số còn phải thu ĐK]]+Table13[[#This Row],[Giá Trị HD sau CK]]-Table13[[#This Row],[Số tiền đã thu]]</f>
        <v>-2241233</v>
      </c>
      <c r="S638" s="6">
        <f>IF(Table13[[#This Row],[Ngày hóa đơn]]&lt;&gt;"",Table13[[#This Row],[Ngày hóa đơn]],IF(Table13[[#This Row],[Ngày hạch toán]]&lt;&gt;"",Table13[[#This Row],[Ngày hạch toán]],""))</f>
        <v>46098</v>
      </c>
      <c r="T638" s="7"/>
      <c r="U638" s="6">
        <f>IF(Table13[[#This Row],[Ngày tính CN]]="","",S638+T638)</f>
        <v>46098</v>
      </c>
      <c r="V638" s="32">
        <f ca="1">IF(Table13[[#This Row],[Hạn thanh toán]]="","",IF((U638-NOW())&lt;0,0,(U638-NOW())))</f>
        <v>0</v>
      </c>
      <c r="W638" s="32"/>
      <c r="X638" s="32">
        <f t="shared" ca="1" si="75"/>
        <v>196.35975370370579</v>
      </c>
      <c r="Y638" s="2" t="str">
        <f t="shared" ca="1" si="76"/>
        <v>Nợ quá hạn hơn 120 ngày có khả năng mất thanh toán</v>
      </c>
      <c r="Z638" s="42">
        <f t="shared" si="72"/>
        <v>46098</v>
      </c>
      <c r="AA638" s="42" t="str">
        <f t="shared" si="73"/>
        <v/>
      </c>
      <c r="AD638" s="2" t="str">
        <f>VLOOKUP($A638,MA_KH!$A:$Q,MA_KH!O$1,0)</f>
        <v>MEGA</v>
      </c>
      <c r="AE638" s="2" t="str">
        <f>VLOOKUP($A638,MA_KH!$A:$Q,MA_KH!P$1,0)</f>
        <v>CÔNG TY TNHH MM MEGA MARKET (VIỆT NAM)</v>
      </c>
      <c r="AG638" s="91" t="str">
        <f>Table13[[#This Row],[Số hóa đơn]]&amp;Table13[[#This Row],[Tổng giá trị]]</f>
        <v>000001642241233</v>
      </c>
    </row>
    <row r="639" spans="1:33" ht="25.5" hidden="1" customHeight="1" x14ac:dyDescent="0.2">
      <c r="A639" s="54" t="s">
        <v>16291</v>
      </c>
      <c r="B639" s="54" t="s">
        <v>200</v>
      </c>
      <c r="C639" s="55">
        <v>46098</v>
      </c>
      <c r="D639" s="54" t="s">
        <v>17619</v>
      </c>
      <c r="E639" s="55">
        <v>46098</v>
      </c>
      <c r="F639" s="54" t="s">
        <v>19351</v>
      </c>
      <c r="G639" s="54" t="s">
        <v>17345</v>
      </c>
      <c r="H639" s="56">
        <v>1258508</v>
      </c>
      <c r="I639" s="63">
        <v>0</v>
      </c>
      <c r="J639" s="56">
        <v>100679</v>
      </c>
      <c r="K639" s="65">
        <v>1359187</v>
      </c>
      <c r="L639" s="64" t="s">
        <v>17238</v>
      </c>
      <c r="M639" s="6" t="str">
        <f>IFERROR(VLOOKUP(Table13[[#This Row],[Số hóa đơn]],'Chi tiết tt Mega gửi'!K:L,2,0),"")</f>
        <v/>
      </c>
      <c r="O639" s="32">
        <f>IF(Table13[[#This Row],[Phân loại]]="Tồn đầu kỳ",Table13[[#This Row],[Tổng giá trị]],0)</f>
        <v>0</v>
      </c>
      <c r="P639" s="7">
        <f>IF(Table13[[#This Row],[Số còn phải thu ĐK]]&lt;&gt;0,0,IF(Table13[[#This Row],[Phân loại]]="Bán hàng",Table13[[#This Row],[Tổng giá trị]],-Table13[[#This Row],[Tổng giá trị]]))</f>
        <v>-1359187</v>
      </c>
      <c r="Q639" s="32">
        <f t="shared" si="74"/>
        <v>0</v>
      </c>
      <c r="R639" s="7">
        <f>Table13[[#This Row],[Số còn phải thu ĐK]]+Table13[[#This Row],[Giá Trị HD sau CK]]-Table13[[#This Row],[Số tiền đã thu]]</f>
        <v>-1359187</v>
      </c>
      <c r="S639" s="6">
        <f>IF(Table13[[#This Row],[Ngày hóa đơn]]&lt;&gt;"",Table13[[#This Row],[Ngày hóa đơn]],IF(Table13[[#This Row],[Ngày hạch toán]]&lt;&gt;"",Table13[[#This Row],[Ngày hạch toán]],""))</f>
        <v>46098</v>
      </c>
      <c r="T639" s="7"/>
      <c r="U639" s="6">
        <f>IF(Table13[[#This Row],[Ngày tính CN]]="","",S639+T639)</f>
        <v>46098</v>
      </c>
      <c r="V639" s="32">
        <f ca="1">IF(Table13[[#This Row],[Hạn thanh toán]]="","",IF((U639-NOW())&lt;0,0,(U639-NOW())))</f>
        <v>0</v>
      </c>
      <c r="W639" s="32"/>
      <c r="X639" s="32">
        <f t="shared" ca="1" si="75"/>
        <v>196.35975370370579</v>
      </c>
      <c r="Y639" s="2" t="str">
        <f t="shared" ca="1" si="76"/>
        <v>Nợ quá hạn hơn 120 ngày có khả năng mất thanh toán</v>
      </c>
      <c r="Z639" s="42">
        <f t="shared" si="72"/>
        <v>46098</v>
      </c>
      <c r="AA639" s="42" t="str">
        <f t="shared" si="73"/>
        <v/>
      </c>
      <c r="AD639" s="2" t="str">
        <f>VLOOKUP($A639,MA_KH!$A:$Q,MA_KH!O$1,0)</f>
        <v>MEGA</v>
      </c>
      <c r="AE639" s="2" t="str">
        <f>VLOOKUP($A639,MA_KH!$A:$Q,MA_KH!P$1,0)</f>
        <v>CÔNG TY TNHH MM MEGA MARKET (VIỆT NAM)</v>
      </c>
      <c r="AG639" s="91" t="str">
        <f>Table13[[#This Row],[Số hóa đơn]]&amp;Table13[[#This Row],[Tổng giá trị]]</f>
        <v>000001171359187</v>
      </c>
    </row>
    <row r="640" spans="1:33" ht="25.5" hidden="1" customHeight="1" x14ac:dyDescent="0.2">
      <c r="A640" s="54" t="s">
        <v>16288</v>
      </c>
      <c r="B640" s="54" t="s">
        <v>294</v>
      </c>
      <c r="C640" s="55">
        <v>46098</v>
      </c>
      <c r="D640" s="54" t="s">
        <v>17620</v>
      </c>
      <c r="E640" s="55">
        <v>46098</v>
      </c>
      <c r="F640" s="54" t="s">
        <v>19352</v>
      </c>
      <c r="G640" s="54" t="s">
        <v>17177</v>
      </c>
      <c r="H640" s="56">
        <v>507500</v>
      </c>
      <c r="I640" s="63">
        <v>0</v>
      </c>
      <c r="J640" s="56">
        <v>40600</v>
      </c>
      <c r="K640" s="65">
        <v>548100</v>
      </c>
      <c r="L640" s="64" t="s">
        <v>17238</v>
      </c>
      <c r="M640" s="6" t="str">
        <f>IFERROR(VLOOKUP(Table13[[#This Row],[Số hóa đơn]],'Chi tiết tt Mega gửi'!K:L,2,0),"")</f>
        <v/>
      </c>
      <c r="O640" s="32">
        <f>IF(Table13[[#This Row],[Phân loại]]="Tồn đầu kỳ",Table13[[#This Row],[Tổng giá trị]],0)</f>
        <v>0</v>
      </c>
      <c r="P640" s="7">
        <f>IF(Table13[[#This Row],[Số còn phải thu ĐK]]&lt;&gt;0,0,IF(Table13[[#This Row],[Phân loại]]="Bán hàng",Table13[[#This Row],[Tổng giá trị]],-Table13[[#This Row],[Tổng giá trị]]))</f>
        <v>-548100</v>
      </c>
      <c r="Q640" s="32">
        <f t="shared" si="74"/>
        <v>0</v>
      </c>
      <c r="R640" s="7">
        <f>Table13[[#This Row],[Số còn phải thu ĐK]]+Table13[[#This Row],[Giá Trị HD sau CK]]-Table13[[#This Row],[Số tiền đã thu]]</f>
        <v>-548100</v>
      </c>
      <c r="S640" s="6">
        <f>IF(Table13[[#This Row],[Ngày hóa đơn]]&lt;&gt;"",Table13[[#This Row],[Ngày hóa đơn]],IF(Table13[[#This Row],[Ngày hạch toán]]&lt;&gt;"",Table13[[#This Row],[Ngày hạch toán]],""))</f>
        <v>46098</v>
      </c>
      <c r="T640" s="7"/>
      <c r="U640" s="6">
        <f>IF(Table13[[#This Row],[Ngày tính CN]]="","",S640+T640)</f>
        <v>46098</v>
      </c>
      <c r="V640" s="32">
        <f ca="1">IF(Table13[[#This Row],[Hạn thanh toán]]="","",IF((U640-NOW())&lt;0,0,(U640-NOW())))</f>
        <v>0</v>
      </c>
      <c r="W640" s="32"/>
      <c r="X640" s="32">
        <f t="shared" ca="1" si="75"/>
        <v>196.35975370370579</v>
      </c>
      <c r="Y640" s="2" t="str">
        <f t="shared" ca="1" si="76"/>
        <v>Nợ quá hạn hơn 120 ngày có khả năng mất thanh toán</v>
      </c>
      <c r="Z640" s="42">
        <f t="shared" si="72"/>
        <v>46098</v>
      </c>
      <c r="AA640" s="42" t="str">
        <f t="shared" si="73"/>
        <v/>
      </c>
      <c r="AD640" s="2" t="str">
        <f>VLOOKUP($A640,MA_KH!$A:$Q,MA_KH!O$1,0)</f>
        <v>MEGA</v>
      </c>
      <c r="AE640" s="2" t="str">
        <f>VLOOKUP($A640,MA_KH!$A:$Q,MA_KH!P$1,0)</f>
        <v>CÔNG TY TNHH MM MEGA MARKET (VIỆT NAM)</v>
      </c>
      <c r="AG640" s="91" t="str">
        <f>Table13[[#This Row],[Số hóa đơn]]&amp;Table13[[#This Row],[Tổng giá trị]]</f>
        <v>00000100548100</v>
      </c>
    </row>
    <row r="641" spans="1:33" ht="25.5" hidden="1" customHeight="1" x14ac:dyDescent="0.2">
      <c r="A641" s="54" t="s">
        <v>16309</v>
      </c>
      <c r="B641" s="54" t="s">
        <v>255</v>
      </c>
      <c r="C641" s="55">
        <v>46098</v>
      </c>
      <c r="D641" s="54" t="s">
        <v>17621</v>
      </c>
      <c r="E641" s="55">
        <v>46098</v>
      </c>
      <c r="F641" s="54" t="s">
        <v>19353</v>
      </c>
      <c r="G641" s="54" t="s">
        <v>16884</v>
      </c>
      <c r="H641" s="56">
        <v>771552</v>
      </c>
      <c r="I641" s="63">
        <v>0</v>
      </c>
      <c r="J641" s="56">
        <v>61724</v>
      </c>
      <c r="K641" s="65">
        <v>833276</v>
      </c>
      <c r="L641" s="64" t="s">
        <v>17238</v>
      </c>
      <c r="M641" s="6" t="str">
        <f>IFERROR(VLOOKUP(Table13[[#This Row],[Số hóa đơn]],'Chi tiết tt Mega gửi'!K:L,2,0),"")</f>
        <v/>
      </c>
      <c r="O641" s="32">
        <f>IF(Table13[[#This Row],[Phân loại]]="Tồn đầu kỳ",Table13[[#This Row],[Tổng giá trị]],0)</f>
        <v>0</v>
      </c>
      <c r="P641" s="7">
        <f>IF(Table13[[#This Row],[Số còn phải thu ĐK]]&lt;&gt;0,0,IF(Table13[[#This Row],[Phân loại]]="Bán hàng",Table13[[#This Row],[Tổng giá trị]],-Table13[[#This Row],[Tổng giá trị]]))</f>
        <v>-833276</v>
      </c>
      <c r="Q641" s="32">
        <f t="shared" si="74"/>
        <v>0</v>
      </c>
      <c r="R641" s="7">
        <f>Table13[[#This Row],[Số còn phải thu ĐK]]+Table13[[#This Row],[Giá Trị HD sau CK]]-Table13[[#This Row],[Số tiền đã thu]]</f>
        <v>-833276</v>
      </c>
      <c r="S641" s="6">
        <f>IF(Table13[[#This Row],[Ngày hóa đơn]]&lt;&gt;"",Table13[[#This Row],[Ngày hóa đơn]],IF(Table13[[#This Row],[Ngày hạch toán]]&lt;&gt;"",Table13[[#This Row],[Ngày hạch toán]],""))</f>
        <v>46098</v>
      </c>
      <c r="T641" s="7"/>
      <c r="U641" s="6">
        <f>IF(Table13[[#This Row],[Ngày tính CN]]="","",S641+T641)</f>
        <v>46098</v>
      </c>
      <c r="V641" s="32">
        <f ca="1">IF(Table13[[#This Row],[Hạn thanh toán]]="","",IF((U641-NOW())&lt;0,0,(U641-NOW())))</f>
        <v>0</v>
      </c>
      <c r="W641" s="32"/>
      <c r="X641" s="32">
        <f t="shared" ca="1" si="75"/>
        <v>196.35975370370579</v>
      </c>
      <c r="Y641" s="2" t="str">
        <f t="shared" ca="1" si="76"/>
        <v>Nợ quá hạn hơn 120 ngày có khả năng mất thanh toán</v>
      </c>
      <c r="Z641" s="42">
        <f t="shared" si="72"/>
        <v>46098</v>
      </c>
      <c r="AA641" s="42" t="str">
        <f t="shared" si="73"/>
        <v/>
      </c>
      <c r="AD641" s="2" t="str">
        <f>VLOOKUP($A641,MA_KH!$A:$Q,MA_KH!O$1,0)</f>
        <v>MEGA</v>
      </c>
      <c r="AE641" s="2" t="str">
        <f>VLOOKUP($A641,MA_KH!$A:$Q,MA_KH!P$1,0)</f>
        <v>CÔNG TY TNHH MM MEGA MARKET (VIỆT NAM)</v>
      </c>
      <c r="AG641" s="91" t="str">
        <f>Table13[[#This Row],[Số hóa đơn]]&amp;Table13[[#This Row],[Tổng giá trị]]</f>
        <v>00000031833276</v>
      </c>
    </row>
    <row r="642" spans="1:33" ht="25.5" hidden="1" customHeight="1" x14ac:dyDescent="0.2">
      <c r="A642" s="54" t="s">
        <v>16308</v>
      </c>
      <c r="B642" s="54" t="s">
        <v>194</v>
      </c>
      <c r="C642" s="55">
        <v>46098</v>
      </c>
      <c r="D642" s="54" t="s">
        <v>17622</v>
      </c>
      <c r="E642" s="55">
        <v>46098</v>
      </c>
      <c r="F642" s="54" t="s">
        <v>18734</v>
      </c>
      <c r="G642" s="54" t="s">
        <v>16886</v>
      </c>
      <c r="H642" s="56">
        <v>892848</v>
      </c>
      <c r="I642" s="63">
        <v>0</v>
      </c>
      <c r="J642" s="56">
        <v>71428</v>
      </c>
      <c r="K642" s="65">
        <v>964276</v>
      </c>
      <c r="L642" s="64" t="s">
        <v>17238</v>
      </c>
      <c r="M642" s="6">
        <v>46105</v>
      </c>
      <c r="O642" s="32">
        <f>IF(Table13[[#This Row],[Phân loại]]="Tồn đầu kỳ",Table13[[#This Row],[Tổng giá trị]],0)</f>
        <v>0</v>
      </c>
      <c r="P642" s="7">
        <f>IF(Table13[[#This Row],[Số còn phải thu ĐK]]&lt;&gt;0,0,IF(Table13[[#This Row],[Phân loại]]="Bán hàng",Table13[[#This Row],[Tổng giá trị]],-Table13[[#This Row],[Tổng giá trị]]))</f>
        <v>-964276</v>
      </c>
      <c r="Q642" s="32">
        <f t="shared" si="74"/>
        <v>-964276</v>
      </c>
      <c r="R642" s="7">
        <f>Table13[[#This Row],[Số còn phải thu ĐK]]+Table13[[#This Row],[Giá Trị HD sau CK]]-Table13[[#This Row],[Số tiền đã thu]]</f>
        <v>0</v>
      </c>
      <c r="S642" s="6">
        <f>IF(Table13[[#This Row],[Ngày hóa đơn]]&lt;&gt;"",Table13[[#This Row],[Ngày hóa đơn]],IF(Table13[[#This Row],[Ngày hạch toán]]&lt;&gt;"",Table13[[#This Row],[Ngày hạch toán]],""))</f>
        <v>46098</v>
      </c>
      <c r="T642" s="7"/>
      <c r="U642" s="6">
        <f>IF(Table13[[#This Row],[Ngày tính CN]]="","",S642+T642)</f>
        <v>46098</v>
      </c>
      <c r="V642" s="32">
        <f ca="1">IF(Table13[[#This Row],[Hạn thanh toán]]="","",IF((U642-NOW())&lt;0,0,(U642-NOW())))</f>
        <v>0</v>
      </c>
      <c r="W642" s="32"/>
      <c r="X642" s="32" t="str">
        <f t="shared" ca="1" si="75"/>
        <v/>
      </c>
      <c r="Y642" s="2" t="str">
        <f t="shared" si="76"/>
        <v>Đã thanh toán</v>
      </c>
      <c r="Z642" s="42">
        <f t="shared" si="72"/>
        <v>46098</v>
      </c>
      <c r="AA642" s="42">
        <f t="shared" si="73"/>
        <v>46105</v>
      </c>
      <c r="AD642" s="2" t="str">
        <f>VLOOKUP($A642,MA_KH!$A:$Q,MA_KH!O$1,0)</f>
        <v>MEGA</v>
      </c>
      <c r="AE642" s="2" t="str">
        <f>VLOOKUP($A642,MA_KH!$A:$Q,MA_KH!P$1,0)</f>
        <v>CÔNG TY TNHH MM MEGA MARKET (VIỆT NAM)</v>
      </c>
      <c r="AG642" s="91" t="str">
        <f>Table13[[#This Row],[Số hóa đơn]]&amp;Table13[[#This Row],[Tổng giá trị]]</f>
        <v>00000048964276</v>
      </c>
    </row>
    <row r="643" spans="1:33" ht="25.5" hidden="1" customHeight="1" x14ac:dyDescent="0.2">
      <c r="A643" s="54" t="s">
        <v>16308</v>
      </c>
      <c r="B643" s="54" t="s">
        <v>194</v>
      </c>
      <c r="C643" s="55">
        <v>46098</v>
      </c>
      <c r="D643" s="54" t="s">
        <v>17623</v>
      </c>
      <c r="E643" s="55">
        <v>46098</v>
      </c>
      <c r="F643" s="54" t="s">
        <v>19169</v>
      </c>
      <c r="G643" s="54" t="s">
        <v>16886</v>
      </c>
      <c r="H643" s="56">
        <v>2327385</v>
      </c>
      <c r="I643" s="63">
        <v>0</v>
      </c>
      <c r="J643" s="56">
        <v>186191</v>
      </c>
      <c r="K643" s="65">
        <v>2513576</v>
      </c>
      <c r="L643" s="64" t="s">
        <v>17238</v>
      </c>
      <c r="M643" s="6">
        <v>46105</v>
      </c>
      <c r="O643" s="32">
        <f>IF(Table13[[#This Row],[Phân loại]]="Tồn đầu kỳ",Table13[[#This Row],[Tổng giá trị]],0)</f>
        <v>0</v>
      </c>
      <c r="P643" s="7">
        <f>IF(Table13[[#This Row],[Số còn phải thu ĐK]]&lt;&gt;0,0,IF(Table13[[#This Row],[Phân loại]]="Bán hàng",Table13[[#This Row],[Tổng giá trị]],-Table13[[#This Row],[Tổng giá trị]]))</f>
        <v>-2513576</v>
      </c>
      <c r="Q643" s="32">
        <f t="shared" si="74"/>
        <v>-2513576</v>
      </c>
      <c r="R643" s="7">
        <f>Table13[[#This Row],[Số còn phải thu ĐK]]+Table13[[#This Row],[Giá Trị HD sau CK]]-Table13[[#This Row],[Số tiền đã thu]]</f>
        <v>0</v>
      </c>
      <c r="S643" s="6">
        <f>IF(Table13[[#This Row],[Ngày hóa đơn]]&lt;&gt;"",Table13[[#This Row],[Ngày hóa đơn]],IF(Table13[[#This Row],[Ngày hạch toán]]&lt;&gt;"",Table13[[#This Row],[Ngày hạch toán]],""))</f>
        <v>46098</v>
      </c>
      <c r="T643" s="7"/>
      <c r="U643" s="6">
        <f>IF(Table13[[#This Row],[Ngày tính CN]]="","",S643+T643)</f>
        <v>46098</v>
      </c>
      <c r="V643" s="32">
        <f ca="1">IF(Table13[[#This Row],[Hạn thanh toán]]="","",IF((U643-NOW())&lt;0,0,(U643-NOW())))</f>
        <v>0</v>
      </c>
      <c r="W643" s="32"/>
      <c r="X643" s="32" t="str">
        <f t="shared" ca="1" si="75"/>
        <v/>
      </c>
      <c r="Y643" s="2" t="str">
        <f t="shared" si="76"/>
        <v>Đã thanh toán</v>
      </c>
      <c r="Z643" s="42">
        <f t="shared" si="72"/>
        <v>46098</v>
      </c>
      <c r="AA643" s="42">
        <f t="shared" si="73"/>
        <v>46105</v>
      </c>
      <c r="AD643" s="2" t="str">
        <f>VLOOKUP($A643,MA_KH!$A:$Q,MA_KH!O$1,0)</f>
        <v>MEGA</v>
      </c>
      <c r="AE643" s="2" t="str">
        <f>VLOOKUP($A643,MA_KH!$A:$Q,MA_KH!P$1,0)</f>
        <v>CÔNG TY TNHH MM MEGA MARKET (VIỆT NAM)</v>
      </c>
      <c r="AG643" s="91" t="str">
        <f>Table13[[#This Row],[Số hóa đơn]]&amp;Table13[[#This Row],[Tổng giá trị]]</f>
        <v>000000592513576</v>
      </c>
    </row>
    <row r="644" spans="1:33" ht="25.5" hidden="1" customHeight="1" x14ac:dyDescent="0.2">
      <c r="A644" s="54" t="s">
        <v>16308</v>
      </c>
      <c r="B644" s="54" t="s">
        <v>194</v>
      </c>
      <c r="C644" s="55">
        <v>46098</v>
      </c>
      <c r="D644" s="54" t="s">
        <v>17624</v>
      </c>
      <c r="E644" s="55">
        <v>46098</v>
      </c>
      <c r="F644" s="54" t="s">
        <v>19354</v>
      </c>
      <c r="G644" s="54" t="s">
        <v>16886</v>
      </c>
      <c r="H644" s="56">
        <v>1513755</v>
      </c>
      <c r="I644" s="63">
        <v>0</v>
      </c>
      <c r="J644" s="56">
        <v>121100</v>
      </c>
      <c r="K644" s="65">
        <v>1634855</v>
      </c>
      <c r="L644" s="64" t="s">
        <v>17238</v>
      </c>
      <c r="M644" s="6" t="str">
        <f>IFERROR(VLOOKUP(Table13[[#This Row],[Số hóa đơn]],'Chi tiết tt Mega gửi'!K:L,2,0),"")</f>
        <v/>
      </c>
      <c r="O644" s="32">
        <f>IF(Table13[[#This Row],[Phân loại]]="Tồn đầu kỳ",Table13[[#This Row],[Tổng giá trị]],0)</f>
        <v>0</v>
      </c>
      <c r="P644" s="7">
        <f>IF(Table13[[#This Row],[Số còn phải thu ĐK]]&lt;&gt;0,0,IF(Table13[[#This Row],[Phân loại]]="Bán hàng",Table13[[#This Row],[Tổng giá trị]],-Table13[[#This Row],[Tổng giá trị]]))</f>
        <v>-1634855</v>
      </c>
      <c r="Q644" s="32">
        <f t="shared" si="74"/>
        <v>0</v>
      </c>
      <c r="R644" s="7">
        <f>Table13[[#This Row],[Số còn phải thu ĐK]]+Table13[[#This Row],[Giá Trị HD sau CK]]-Table13[[#This Row],[Số tiền đã thu]]</f>
        <v>-1634855</v>
      </c>
      <c r="S644" s="6">
        <f>IF(Table13[[#This Row],[Ngày hóa đơn]]&lt;&gt;"",Table13[[#This Row],[Ngày hóa đơn]],IF(Table13[[#This Row],[Ngày hạch toán]]&lt;&gt;"",Table13[[#This Row],[Ngày hạch toán]],""))</f>
        <v>46098</v>
      </c>
      <c r="T644" s="7"/>
      <c r="U644" s="6">
        <f>IF(Table13[[#This Row],[Ngày tính CN]]="","",S644+T644)</f>
        <v>46098</v>
      </c>
      <c r="V644" s="32">
        <f ca="1">IF(Table13[[#This Row],[Hạn thanh toán]]="","",IF((U644-NOW())&lt;0,0,(U644-NOW())))</f>
        <v>0</v>
      </c>
      <c r="W644" s="32"/>
      <c r="X644" s="32">
        <f t="shared" ca="1" si="75"/>
        <v>196.35975370370579</v>
      </c>
      <c r="Y644" s="2" t="str">
        <f t="shared" ca="1" si="76"/>
        <v>Nợ quá hạn hơn 120 ngày có khả năng mất thanh toán</v>
      </c>
      <c r="Z644" s="42">
        <f t="shared" ref="Z644:Z707" si="77">IF(S644="","",S644)</f>
        <v>46098</v>
      </c>
      <c r="AA644" s="42" t="str">
        <f t="shared" ref="AA644:AA707" si="78">IF(M644="","",M644)</f>
        <v/>
      </c>
      <c r="AD644" s="2" t="str">
        <f>VLOOKUP($A644,MA_KH!$A:$Q,MA_KH!O$1,0)</f>
        <v>MEGA</v>
      </c>
      <c r="AE644" s="2" t="str">
        <f>VLOOKUP($A644,MA_KH!$A:$Q,MA_KH!P$1,0)</f>
        <v>CÔNG TY TNHH MM MEGA MARKET (VIỆT NAM)</v>
      </c>
      <c r="AG644" s="91" t="str">
        <f>Table13[[#This Row],[Số hóa đơn]]&amp;Table13[[#This Row],[Tổng giá trị]]</f>
        <v>000000581634855</v>
      </c>
    </row>
    <row r="645" spans="1:33" s="81" customFormat="1" ht="25.5" customHeight="1" x14ac:dyDescent="0.2">
      <c r="A645" s="72" t="s">
        <v>16303</v>
      </c>
      <c r="B645" s="72" t="s">
        <v>102</v>
      </c>
      <c r="C645" s="73">
        <v>46099</v>
      </c>
      <c r="D645" s="72" t="s">
        <v>17625</v>
      </c>
      <c r="E645" s="55">
        <f>IFERROR(VLOOKUP(AG645,Sheet3!B:F,5,0),Table1[[#This Row],[Ngày hạch toán]])</f>
        <v>46099</v>
      </c>
      <c r="F645" s="72" t="s">
        <v>19355</v>
      </c>
      <c r="G645" s="72" t="s">
        <v>17626</v>
      </c>
      <c r="H645" s="74">
        <v>-11878250</v>
      </c>
      <c r="I645" s="75">
        <v>0</v>
      </c>
      <c r="J645" s="74">
        <v>-950260</v>
      </c>
      <c r="K645" s="76">
        <v>-12828510</v>
      </c>
      <c r="L645" s="77" t="s">
        <v>17236</v>
      </c>
      <c r="M645" s="78" t="str">
        <f>IFERROR(VLOOKUP(Table13[[#This Row],[Số hóa đơn]],'Chi tiết tt Mega gửi'!K:L,2,0),"")</f>
        <v/>
      </c>
      <c r="N645" s="79" t="s">
        <v>20188</v>
      </c>
      <c r="O645" s="80">
        <f>IF(Table13[[#This Row],[Phân loại]]="Tồn đầu kỳ",Table13[[#This Row],[Tổng giá trị]],0)</f>
        <v>0</v>
      </c>
      <c r="P645" s="79">
        <f>IF(Table13[[#This Row],[Số còn phải thu ĐK]]&lt;&gt;0,0,IF(Table13[[#This Row],[Phân loại]]="Bán hàng",Table13[[#This Row],[Tổng giá trị]],-Table13[[#This Row],[Tổng giá trị]]))</f>
        <v>-12828510</v>
      </c>
      <c r="Q645" s="80">
        <f t="shared" si="74"/>
        <v>0</v>
      </c>
      <c r="R645" s="79">
        <f>Table13[[#This Row],[Số còn phải thu ĐK]]+Table13[[#This Row],[Giá Trị HD sau CK]]-Table13[[#This Row],[Số tiền đã thu]]</f>
        <v>-12828510</v>
      </c>
      <c r="S645" s="78">
        <f>IF(Table13[[#This Row],[Ngày hóa đơn]]&lt;&gt;"",Table13[[#This Row],[Ngày hóa đơn]],IF(Table13[[#This Row],[Ngày hạch toán]]&lt;&gt;"",Table13[[#This Row],[Ngày hạch toán]],""))</f>
        <v>46099</v>
      </c>
      <c r="T645" s="79"/>
      <c r="U645" s="78">
        <f>IF(Table13[[#This Row],[Ngày tính CN]]="","",S645+T645)</f>
        <v>46099</v>
      </c>
      <c r="V645" s="80">
        <f ca="1">IF(Table13[[#This Row],[Hạn thanh toán]]="","",IF((U645-NOW())&lt;0,0,(U645-NOW())))</f>
        <v>0</v>
      </c>
      <c r="W645" s="80"/>
      <c r="X645" s="80">
        <f t="shared" ca="1" si="75"/>
        <v>195.35975370370579</v>
      </c>
      <c r="Y645" s="81" t="str">
        <f t="shared" ca="1" si="76"/>
        <v>Nợ quá hạn hơn 120 ngày có khả năng mất thanh toán</v>
      </c>
      <c r="Z645" s="82">
        <f t="shared" si="77"/>
        <v>46099</v>
      </c>
      <c r="AA645" s="82" t="str">
        <f t="shared" si="78"/>
        <v/>
      </c>
      <c r="AB645" s="79" t="s">
        <v>20188</v>
      </c>
      <c r="AD645" s="81" t="str">
        <f>VLOOKUP($A645,MA_KH!$A:$Q,MA_KH!O$1,0)</f>
        <v>MEGA</v>
      </c>
      <c r="AE645" s="81" t="str">
        <f>VLOOKUP($A645,MA_KH!$A:$Q,MA_KH!P$1,0)</f>
        <v>CÔNG TY TNHH MM MEGA MARKET (VIỆT NAM)</v>
      </c>
      <c r="AG645" s="91" t="str">
        <f>Table13[[#This Row],[Số hóa đơn]]&amp;Table13[[#This Row],[Tổng giá trị]]</f>
        <v>00000376-12828510</v>
      </c>
    </row>
    <row r="646" spans="1:33" ht="25.5" customHeight="1" x14ac:dyDescent="0.2">
      <c r="A646" s="54" t="s">
        <v>16303</v>
      </c>
      <c r="B646" s="54" t="s">
        <v>102</v>
      </c>
      <c r="C646" s="55">
        <v>46099</v>
      </c>
      <c r="D646" s="54" t="s">
        <v>17627</v>
      </c>
      <c r="E646" s="55">
        <f>IFERROR(VLOOKUP(AG646,Sheet3!B:F,5,0),Table1[[#This Row],[Ngày hạch toán]])</f>
        <v>46099</v>
      </c>
      <c r="F646" s="54" t="s">
        <v>19356</v>
      </c>
      <c r="G646" s="54" t="s">
        <v>17389</v>
      </c>
      <c r="H646" s="56">
        <v>11153250</v>
      </c>
      <c r="I646" s="63">
        <v>0</v>
      </c>
      <c r="J646" s="56">
        <v>892260</v>
      </c>
      <c r="K646" s="65">
        <v>12045510</v>
      </c>
      <c r="L646" s="64" t="s">
        <v>17236</v>
      </c>
      <c r="M646" s="6" t="str">
        <f>IFERROR(VLOOKUP(Table13[[#This Row],[Số hóa đơn]],'Chi tiết tt Mega gửi'!K:L,2,0),"")</f>
        <v/>
      </c>
      <c r="O646" s="32">
        <f>IF(Table13[[#This Row],[Phân loại]]="Tồn đầu kỳ",Table13[[#This Row],[Tổng giá trị]],0)</f>
        <v>0</v>
      </c>
      <c r="P646" s="7">
        <f>IF(Table13[[#This Row],[Số còn phải thu ĐK]]&lt;&gt;0,0,IF(Table13[[#This Row],[Phân loại]]="Bán hàng",Table13[[#This Row],[Tổng giá trị]],-Table13[[#This Row],[Tổng giá trị]]))</f>
        <v>12045510</v>
      </c>
      <c r="Q646" s="32">
        <f t="shared" si="74"/>
        <v>0</v>
      </c>
      <c r="R646" s="7">
        <f>Table13[[#This Row],[Số còn phải thu ĐK]]+Table13[[#This Row],[Giá Trị HD sau CK]]-Table13[[#This Row],[Số tiền đã thu]]</f>
        <v>12045510</v>
      </c>
      <c r="S646" s="6">
        <f>IF(Table13[[#This Row],[Ngày hóa đơn]]&lt;&gt;"",Table13[[#This Row],[Ngày hóa đơn]],IF(Table13[[#This Row],[Ngày hạch toán]]&lt;&gt;"",Table13[[#This Row],[Ngày hạch toán]],""))</f>
        <v>46099</v>
      </c>
      <c r="T646" s="7"/>
      <c r="U646" s="6">
        <f>IF(Table13[[#This Row],[Ngày tính CN]]="","",S646+T646)</f>
        <v>46099</v>
      </c>
      <c r="V646" s="32">
        <f ca="1">IF(Table13[[#This Row],[Hạn thanh toán]]="","",IF((U646-NOW())&lt;0,0,(U646-NOW())))</f>
        <v>0</v>
      </c>
      <c r="W646" s="32"/>
      <c r="X646" s="32">
        <f t="shared" ca="1" si="75"/>
        <v>195.35975370370579</v>
      </c>
      <c r="Y646" s="2" t="str">
        <f t="shared" ca="1" si="76"/>
        <v>Nợ quá hạn hơn 120 ngày có khả năng mất thanh toán</v>
      </c>
      <c r="Z646" s="42">
        <f t="shared" si="77"/>
        <v>46099</v>
      </c>
      <c r="AA646" s="42" t="str">
        <f t="shared" si="78"/>
        <v/>
      </c>
      <c r="AD646" s="2" t="str">
        <f>VLOOKUP($A646,MA_KH!$A:$Q,MA_KH!O$1,0)</f>
        <v>MEGA</v>
      </c>
      <c r="AE646" s="2" t="str">
        <f>VLOOKUP($A646,MA_KH!$A:$Q,MA_KH!P$1,0)</f>
        <v>CÔNG TY TNHH MM MEGA MARKET (VIỆT NAM)</v>
      </c>
      <c r="AG646" s="91" t="str">
        <f>Table13[[#This Row],[Số hóa đơn]]&amp;Table13[[#This Row],[Tổng giá trị]]</f>
        <v>0002068112045510</v>
      </c>
    </row>
    <row r="647" spans="1:33" ht="25.5" customHeight="1" x14ac:dyDescent="0.2">
      <c r="A647" s="54" t="s">
        <v>16291</v>
      </c>
      <c r="B647" s="54" t="s">
        <v>200</v>
      </c>
      <c r="C647" s="55">
        <v>46100</v>
      </c>
      <c r="D647" s="54" t="s">
        <v>17628</v>
      </c>
      <c r="E647" s="55">
        <f>IFERROR(VLOOKUP(AG647,Sheet3!B:F,5,0),Table1[[#This Row],[Ngày hạch toán]])</f>
        <v>46100</v>
      </c>
      <c r="F647" s="54" t="s">
        <v>18715</v>
      </c>
      <c r="G647" s="54" t="s">
        <v>17629</v>
      </c>
      <c r="H647" s="56">
        <v>1425000</v>
      </c>
      <c r="I647" s="63">
        <v>0</v>
      </c>
      <c r="J647" s="56">
        <v>114000</v>
      </c>
      <c r="K647" s="65">
        <v>1539000</v>
      </c>
      <c r="L647" s="64" t="s">
        <v>17236</v>
      </c>
      <c r="M647" s="6" t="str">
        <f>IFERROR(VLOOKUP(Table13[[#This Row],[Số hóa đơn]],'Chi tiết tt Mega gửi'!K:L,2,0),"")</f>
        <v/>
      </c>
      <c r="O647" s="32">
        <f>IF(Table13[[#This Row],[Phân loại]]="Tồn đầu kỳ",Table13[[#This Row],[Tổng giá trị]],0)</f>
        <v>0</v>
      </c>
      <c r="P647" s="7">
        <f>IF(Table13[[#This Row],[Số còn phải thu ĐK]]&lt;&gt;0,0,IF(Table13[[#This Row],[Phân loại]]="Bán hàng",Table13[[#This Row],[Tổng giá trị]],-Table13[[#This Row],[Tổng giá trị]]))</f>
        <v>1539000</v>
      </c>
      <c r="Q647" s="32">
        <f t="shared" si="74"/>
        <v>0</v>
      </c>
      <c r="R647" s="7">
        <f>Table13[[#This Row],[Số còn phải thu ĐK]]+Table13[[#This Row],[Giá Trị HD sau CK]]-Table13[[#This Row],[Số tiền đã thu]]</f>
        <v>1539000</v>
      </c>
      <c r="S647" s="6">
        <f>IF(Table13[[#This Row],[Ngày hóa đơn]]&lt;&gt;"",Table13[[#This Row],[Ngày hóa đơn]],IF(Table13[[#This Row],[Ngày hạch toán]]&lt;&gt;"",Table13[[#This Row],[Ngày hạch toán]],""))</f>
        <v>46100</v>
      </c>
      <c r="T647" s="7"/>
      <c r="U647" s="6">
        <f>IF(Table13[[#This Row],[Ngày tính CN]]="","",S647+T647)</f>
        <v>46100</v>
      </c>
      <c r="V647" s="32">
        <f ca="1">IF(Table13[[#This Row],[Hạn thanh toán]]="","",IF((U647-NOW())&lt;0,0,(U647-NOW())))</f>
        <v>0</v>
      </c>
      <c r="W647" s="32"/>
      <c r="X647" s="32">
        <f t="shared" ca="1" si="75"/>
        <v>194.35975370370579</v>
      </c>
      <c r="Y647" s="2" t="str">
        <f t="shared" ca="1" si="76"/>
        <v>Nợ quá hạn hơn 120 ngày có khả năng mất thanh toán</v>
      </c>
      <c r="Z647" s="42">
        <f t="shared" si="77"/>
        <v>46100</v>
      </c>
      <c r="AA647" s="42" t="str">
        <f t="shared" si="78"/>
        <v/>
      </c>
      <c r="AD647" s="2" t="str">
        <f>VLOOKUP($A647,MA_KH!$A:$Q,MA_KH!O$1,0)</f>
        <v>MEGA</v>
      </c>
      <c r="AE647" s="2" t="str">
        <f>VLOOKUP($A647,MA_KH!$A:$Q,MA_KH!P$1,0)</f>
        <v>CÔNG TY TNHH MM MEGA MARKET (VIỆT NAM)</v>
      </c>
      <c r="AG647" s="91" t="str">
        <f>Table13[[#This Row],[Số hóa đơn]]&amp;Table13[[#This Row],[Tổng giá trị]]</f>
        <v>000215871539000</v>
      </c>
    </row>
    <row r="648" spans="1:33" ht="25.5" customHeight="1" x14ac:dyDescent="0.2">
      <c r="A648" s="54" t="s">
        <v>16291</v>
      </c>
      <c r="B648" s="54" t="s">
        <v>200</v>
      </c>
      <c r="C648" s="55">
        <v>46100</v>
      </c>
      <c r="D648" s="54" t="s">
        <v>17630</v>
      </c>
      <c r="E648" s="55">
        <f>IFERROR(VLOOKUP(AG648,Sheet3!B:F,5,0),Table1[[#This Row],[Ngày hạch toán]])</f>
        <v>46100</v>
      </c>
      <c r="F648" s="54" t="s">
        <v>18709</v>
      </c>
      <c r="G648" s="54" t="s">
        <v>17631</v>
      </c>
      <c r="H648" s="56">
        <v>1425000</v>
      </c>
      <c r="I648" s="63">
        <v>0</v>
      </c>
      <c r="J648" s="56">
        <v>114000</v>
      </c>
      <c r="K648" s="65">
        <v>1539000</v>
      </c>
      <c r="L648" s="64" t="s">
        <v>17236</v>
      </c>
      <c r="M648" s="6" t="str">
        <f>IFERROR(VLOOKUP(Table13[[#This Row],[Số hóa đơn]],'Chi tiết tt Mega gửi'!K:L,2,0),"")</f>
        <v/>
      </c>
      <c r="O648" s="32">
        <f>IF(Table13[[#This Row],[Phân loại]]="Tồn đầu kỳ",Table13[[#This Row],[Tổng giá trị]],0)</f>
        <v>0</v>
      </c>
      <c r="P648" s="7">
        <f>IF(Table13[[#This Row],[Số còn phải thu ĐK]]&lt;&gt;0,0,IF(Table13[[#This Row],[Phân loại]]="Bán hàng",Table13[[#This Row],[Tổng giá trị]],-Table13[[#This Row],[Tổng giá trị]]))</f>
        <v>1539000</v>
      </c>
      <c r="Q648" s="32">
        <f t="shared" si="74"/>
        <v>0</v>
      </c>
      <c r="R648" s="7">
        <f>Table13[[#This Row],[Số còn phải thu ĐK]]+Table13[[#This Row],[Giá Trị HD sau CK]]-Table13[[#This Row],[Số tiền đã thu]]</f>
        <v>1539000</v>
      </c>
      <c r="S648" s="6">
        <f>IF(Table13[[#This Row],[Ngày hóa đơn]]&lt;&gt;"",Table13[[#This Row],[Ngày hóa đơn]],IF(Table13[[#This Row],[Ngày hạch toán]]&lt;&gt;"",Table13[[#This Row],[Ngày hạch toán]],""))</f>
        <v>46100</v>
      </c>
      <c r="T648" s="7"/>
      <c r="U648" s="6">
        <f>IF(Table13[[#This Row],[Ngày tính CN]]="","",S648+T648)</f>
        <v>46100</v>
      </c>
      <c r="V648" s="32">
        <f ca="1">IF(Table13[[#This Row],[Hạn thanh toán]]="","",IF((U648-NOW())&lt;0,0,(U648-NOW())))</f>
        <v>0</v>
      </c>
      <c r="W648" s="32"/>
      <c r="X648" s="32">
        <f t="shared" ca="1" si="75"/>
        <v>194.35975370370579</v>
      </c>
      <c r="Y648" s="2" t="str">
        <f t="shared" ca="1" si="76"/>
        <v>Nợ quá hạn hơn 120 ngày có khả năng mất thanh toán</v>
      </c>
      <c r="Z648" s="42">
        <f t="shared" si="77"/>
        <v>46100</v>
      </c>
      <c r="AA648" s="42" t="str">
        <f t="shared" si="78"/>
        <v/>
      </c>
      <c r="AD648" s="2" t="str">
        <f>VLOOKUP($A648,MA_KH!$A:$Q,MA_KH!O$1,0)</f>
        <v>MEGA</v>
      </c>
      <c r="AE648" s="2" t="str">
        <f>VLOOKUP($A648,MA_KH!$A:$Q,MA_KH!P$1,0)</f>
        <v>CÔNG TY TNHH MM MEGA MARKET (VIỆT NAM)</v>
      </c>
      <c r="AG648" s="91" t="str">
        <f>Table13[[#This Row],[Số hóa đơn]]&amp;Table13[[#This Row],[Tổng giá trị]]</f>
        <v>000215881539000</v>
      </c>
    </row>
    <row r="649" spans="1:33" ht="25.5" customHeight="1" x14ac:dyDescent="0.2">
      <c r="A649" s="54" t="s">
        <v>16291</v>
      </c>
      <c r="B649" s="54" t="s">
        <v>200</v>
      </c>
      <c r="C649" s="55">
        <v>46100</v>
      </c>
      <c r="D649" s="54" t="s">
        <v>17632</v>
      </c>
      <c r="E649" s="55">
        <f>IFERROR(VLOOKUP(AG649,Sheet3!B:F,5,0),Table1[[#This Row],[Ngày hạch toán]])</f>
        <v>46100</v>
      </c>
      <c r="F649" s="54" t="s">
        <v>18711</v>
      </c>
      <c r="G649" s="54" t="s">
        <v>17633</v>
      </c>
      <c r="H649" s="56">
        <v>2099000</v>
      </c>
      <c r="I649" s="63">
        <v>0</v>
      </c>
      <c r="J649" s="56">
        <v>167920</v>
      </c>
      <c r="K649" s="65">
        <v>2266920</v>
      </c>
      <c r="L649" s="64" t="s">
        <v>17236</v>
      </c>
      <c r="M649" s="6" t="str">
        <f>IFERROR(VLOOKUP(Table13[[#This Row],[Số hóa đơn]],'Chi tiết tt Mega gửi'!K:L,2,0),"")</f>
        <v/>
      </c>
      <c r="O649" s="32">
        <f>IF(Table13[[#This Row],[Phân loại]]="Tồn đầu kỳ",Table13[[#This Row],[Tổng giá trị]],0)</f>
        <v>0</v>
      </c>
      <c r="P649" s="7">
        <f>IF(Table13[[#This Row],[Số còn phải thu ĐK]]&lt;&gt;0,0,IF(Table13[[#This Row],[Phân loại]]="Bán hàng",Table13[[#This Row],[Tổng giá trị]],-Table13[[#This Row],[Tổng giá trị]]))</f>
        <v>2266920</v>
      </c>
      <c r="Q649" s="32">
        <f t="shared" si="74"/>
        <v>0</v>
      </c>
      <c r="R649" s="7">
        <f>Table13[[#This Row],[Số còn phải thu ĐK]]+Table13[[#This Row],[Giá Trị HD sau CK]]-Table13[[#This Row],[Số tiền đã thu]]</f>
        <v>2266920</v>
      </c>
      <c r="S649" s="6">
        <f>IF(Table13[[#This Row],[Ngày hóa đơn]]&lt;&gt;"",Table13[[#This Row],[Ngày hóa đơn]],IF(Table13[[#This Row],[Ngày hạch toán]]&lt;&gt;"",Table13[[#This Row],[Ngày hạch toán]],""))</f>
        <v>46100</v>
      </c>
      <c r="T649" s="7"/>
      <c r="U649" s="6">
        <f>IF(Table13[[#This Row],[Ngày tính CN]]="","",S649+T649)</f>
        <v>46100</v>
      </c>
      <c r="V649" s="32">
        <f ca="1">IF(Table13[[#This Row],[Hạn thanh toán]]="","",IF((U649-NOW())&lt;0,0,(U649-NOW())))</f>
        <v>0</v>
      </c>
      <c r="W649" s="32"/>
      <c r="X649" s="32">
        <f t="shared" ca="1" si="75"/>
        <v>194.35975370370579</v>
      </c>
      <c r="Y649" s="2" t="str">
        <f t="shared" ca="1" si="76"/>
        <v>Nợ quá hạn hơn 120 ngày có khả năng mất thanh toán</v>
      </c>
      <c r="Z649" s="42">
        <f t="shared" si="77"/>
        <v>46100</v>
      </c>
      <c r="AA649" s="42" t="str">
        <f t="shared" si="78"/>
        <v/>
      </c>
      <c r="AD649" s="2" t="str">
        <f>VLOOKUP($A649,MA_KH!$A:$Q,MA_KH!O$1,0)</f>
        <v>MEGA</v>
      </c>
      <c r="AE649" s="2" t="str">
        <f>VLOOKUP($A649,MA_KH!$A:$Q,MA_KH!P$1,0)</f>
        <v>CÔNG TY TNHH MM MEGA MARKET (VIỆT NAM)</v>
      </c>
      <c r="AG649" s="91" t="str">
        <f>Table13[[#This Row],[Số hóa đơn]]&amp;Table13[[#This Row],[Tổng giá trị]]</f>
        <v>000215892266920</v>
      </c>
    </row>
    <row r="650" spans="1:33" ht="25.5" customHeight="1" x14ac:dyDescent="0.2">
      <c r="A650" s="54" t="s">
        <v>16288</v>
      </c>
      <c r="B650" s="54" t="s">
        <v>294</v>
      </c>
      <c r="C650" s="55">
        <v>46100</v>
      </c>
      <c r="D650" s="54" t="s">
        <v>17634</v>
      </c>
      <c r="E650" s="55">
        <f>IFERROR(VLOOKUP(AG650,Sheet3!B:F,5,0),Table1[[#This Row],[Ngày hạch toán]])</f>
        <v>46100</v>
      </c>
      <c r="F650" s="54" t="s">
        <v>18705</v>
      </c>
      <c r="G650" s="54" t="s">
        <v>17635</v>
      </c>
      <c r="H650" s="56">
        <v>1216065</v>
      </c>
      <c r="I650" s="63">
        <v>0</v>
      </c>
      <c r="J650" s="56">
        <v>97285</v>
      </c>
      <c r="K650" s="65">
        <v>1313350</v>
      </c>
      <c r="L650" s="64" t="s">
        <v>17236</v>
      </c>
      <c r="M650" s="6" t="str">
        <f>IFERROR(VLOOKUP(Table13[[#This Row],[Số hóa đơn]],'Chi tiết tt Mega gửi'!K:L,2,0),"")</f>
        <v/>
      </c>
      <c r="O650" s="32">
        <f>IF(Table13[[#This Row],[Phân loại]]="Tồn đầu kỳ",Table13[[#This Row],[Tổng giá trị]],0)</f>
        <v>0</v>
      </c>
      <c r="P650" s="7">
        <f>IF(Table13[[#This Row],[Số còn phải thu ĐK]]&lt;&gt;0,0,IF(Table13[[#This Row],[Phân loại]]="Bán hàng",Table13[[#This Row],[Tổng giá trị]],-Table13[[#This Row],[Tổng giá trị]]))</f>
        <v>1313350</v>
      </c>
      <c r="Q650" s="32">
        <f t="shared" si="74"/>
        <v>0</v>
      </c>
      <c r="R650" s="7">
        <f>Table13[[#This Row],[Số còn phải thu ĐK]]+Table13[[#This Row],[Giá Trị HD sau CK]]-Table13[[#This Row],[Số tiền đã thu]]</f>
        <v>1313350</v>
      </c>
      <c r="S650" s="6">
        <f>IF(Table13[[#This Row],[Ngày hóa đơn]]&lt;&gt;"",Table13[[#This Row],[Ngày hóa đơn]],IF(Table13[[#This Row],[Ngày hạch toán]]&lt;&gt;"",Table13[[#This Row],[Ngày hạch toán]],""))</f>
        <v>46100</v>
      </c>
      <c r="T650" s="7"/>
      <c r="U650" s="6">
        <f>IF(Table13[[#This Row],[Ngày tính CN]]="","",S650+T650)</f>
        <v>46100</v>
      </c>
      <c r="V650" s="32">
        <f ca="1">IF(Table13[[#This Row],[Hạn thanh toán]]="","",IF((U650-NOW())&lt;0,0,(U650-NOW())))</f>
        <v>0</v>
      </c>
      <c r="W650" s="32"/>
      <c r="X650" s="32">
        <f t="shared" ca="1" si="75"/>
        <v>194.35975370370579</v>
      </c>
      <c r="Y650" s="2" t="str">
        <f t="shared" ca="1" si="76"/>
        <v>Nợ quá hạn hơn 120 ngày có khả năng mất thanh toán</v>
      </c>
      <c r="Z650" s="42">
        <f t="shared" si="77"/>
        <v>46100</v>
      </c>
      <c r="AA650" s="42" t="str">
        <f t="shared" si="78"/>
        <v/>
      </c>
      <c r="AD650" s="2" t="str">
        <f>VLOOKUP($A650,MA_KH!$A:$Q,MA_KH!O$1,0)</f>
        <v>MEGA</v>
      </c>
      <c r="AE650" s="2" t="str">
        <f>VLOOKUP($A650,MA_KH!$A:$Q,MA_KH!P$1,0)</f>
        <v>CÔNG TY TNHH MM MEGA MARKET (VIỆT NAM)</v>
      </c>
      <c r="AG650" s="91" t="str">
        <f>Table13[[#This Row],[Số hóa đơn]]&amp;Table13[[#This Row],[Tổng giá trị]]</f>
        <v>000215901313350</v>
      </c>
    </row>
    <row r="651" spans="1:33" ht="25.5" customHeight="1" x14ac:dyDescent="0.2">
      <c r="A651" s="54" t="s">
        <v>16290</v>
      </c>
      <c r="B651" s="54" t="s">
        <v>192</v>
      </c>
      <c r="C651" s="55">
        <v>46100</v>
      </c>
      <c r="D651" s="54" t="s">
        <v>17636</v>
      </c>
      <c r="E651" s="55">
        <f>IFERROR(VLOOKUP(AG651,Sheet3!B:F,5,0),Table1[[#This Row],[Ngày hạch toán]])</f>
        <v>46100</v>
      </c>
      <c r="F651" s="54" t="s">
        <v>18703</v>
      </c>
      <c r="G651" s="54" t="s">
        <v>17637</v>
      </c>
      <c r="H651" s="56">
        <v>3081000</v>
      </c>
      <c r="I651" s="63">
        <v>0</v>
      </c>
      <c r="J651" s="56">
        <v>246480</v>
      </c>
      <c r="K651" s="65">
        <v>3327480</v>
      </c>
      <c r="L651" s="64" t="s">
        <v>17236</v>
      </c>
      <c r="M651" s="6" t="str">
        <f>IFERROR(VLOOKUP(Table13[[#This Row],[Số hóa đơn]],'Chi tiết tt Mega gửi'!K:L,2,0),"")</f>
        <v/>
      </c>
      <c r="O651" s="32">
        <f>IF(Table13[[#This Row],[Phân loại]]="Tồn đầu kỳ",Table13[[#This Row],[Tổng giá trị]],0)</f>
        <v>0</v>
      </c>
      <c r="P651" s="7">
        <f>IF(Table13[[#This Row],[Số còn phải thu ĐK]]&lt;&gt;0,0,IF(Table13[[#This Row],[Phân loại]]="Bán hàng",Table13[[#This Row],[Tổng giá trị]],-Table13[[#This Row],[Tổng giá trị]]))</f>
        <v>3327480</v>
      </c>
      <c r="Q651" s="32">
        <f t="shared" si="74"/>
        <v>0</v>
      </c>
      <c r="R651" s="7">
        <f>Table13[[#This Row],[Số còn phải thu ĐK]]+Table13[[#This Row],[Giá Trị HD sau CK]]-Table13[[#This Row],[Số tiền đã thu]]</f>
        <v>3327480</v>
      </c>
      <c r="S651" s="6">
        <f>IF(Table13[[#This Row],[Ngày hóa đơn]]&lt;&gt;"",Table13[[#This Row],[Ngày hóa đơn]],IF(Table13[[#This Row],[Ngày hạch toán]]&lt;&gt;"",Table13[[#This Row],[Ngày hạch toán]],""))</f>
        <v>46100</v>
      </c>
      <c r="T651" s="7"/>
      <c r="U651" s="6">
        <f>IF(Table13[[#This Row],[Ngày tính CN]]="","",S651+T651)</f>
        <v>46100</v>
      </c>
      <c r="V651" s="32">
        <f ca="1">IF(Table13[[#This Row],[Hạn thanh toán]]="","",IF((U651-NOW())&lt;0,0,(U651-NOW())))</f>
        <v>0</v>
      </c>
      <c r="W651" s="32"/>
      <c r="X651" s="32">
        <f t="shared" ca="1" si="75"/>
        <v>194.35975370370579</v>
      </c>
      <c r="Y651" s="2" t="str">
        <f t="shared" ca="1" si="76"/>
        <v>Nợ quá hạn hơn 120 ngày có khả năng mất thanh toán</v>
      </c>
      <c r="Z651" s="42">
        <f t="shared" si="77"/>
        <v>46100</v>
      </c>
      <c r="AA651" s="42" t="str">
        <f t="shared" si="78"/>
        <v/>
      </c>
      <c r="AD651" s="2" t="str">
        <f>VLOOKUP($A651,MA_KH!$A:$Q,MA_KH!O$1,0)</f>
        <v>MEGA</v>
      </c>
      <c r="AE651" s="2" t="str">
        <f>VLOOKUP($A651,MA_KH!$A:$Q,MA_KH!P$1,0)</f>
        <v>CÔNG TY TNHH MM MEGA MARKET (VIỆT NAM)</v>
      </c>
      <c r="AG651" s="91" t="str">
        <f>Table13[[#This Row],[Số hóa đơn]]&amp;Table13[[#This Row],[Tổng giá trị]]</f>
        <v>000215913327480</v>
      </c>
    </row>
    <row r="652" spans="1:33" ht="25.5" customHeight="1" x14ac:dyDescent="0.2">
      <c r="A652" s="54" t="s">
        <v>16310</v>
      </c>
      <c r="B652" s="54" t="s">
        <v>196</v>
      </c>
      <c r="C652" s="55">
        <v>46100</v>
      </c>
      <c r="D652" s="54" t="s">
        <v>17638</v>
      </c>
      <c r="E652" s="55">
        <f>IFERROR(VLOOKUP(AG652,Sheet3!B:F,5,0),Table1[[#This Row],[Ngày hạch toán]])</f>
        <v>46100</v>
      </c>
      <c r="F652" s="54" t="s">
        <v>18681</v>
      </c>
      <c r="G652" s="54" t="s">
        <v>17639</v>
      </c>
      <c r="H652" s="56">
        <v>3192680</v>
      </c>
      <c r="I652" s="63">
        <v>0</v>
      </c>
      <c r="J652" s="56">
        <v>255414</v>
      </c>
      <c r="K652" s="65">
        <v>3448094</v>
      </c>
      <c r="L652" s="64" t="s">
        <v>17236</v>
      </c>
      <c r="M652" s="6" t="str">
        <f>IFERROR(VLOOKUP(Table13[[#This Row],[Số hóa đơn]],'Chi tiết tt Mega gửi'!K:L,2,0),"")</f>
        <v/>
      </c>
      <c r="O652" s="32">
        <f>IF(Table13[[#This Row],[Phân loại]]="Tồn đầu kỳ",Table13[[#This Row],[Tổng giá trị]],0)</f>
        <v>0</v>
      </c>
      <c r="P652" s="7">
        <f>IF(Table13[[#This Row],[Số còn phải thu ĐK]]&lt;&gt;0,0,IF(Table13[[#This Row],[Phân loại]]="Bán hàng",Table13[[#This Row],[Tổng giá trị]],-Table13[[#This Row],[Tổng giá trị]]))</f>
        <v>3448094</v>
      </c>
      <c r="Q652" s="32">
        <f t="shared" si="74"/>
        <v>0</v>
      </c>
      <c r="R652" s="7">
        <f>Table13[[#This Row],[Số còn phải thu ĐK]]+Table13[[#This Row],[Giá Trị HD sau CK]]-Table13[[#This Row],[Số tiền đã thu]]</f>
        <v>3448094</v>
      </c>
      <c r="S652" s="6">
        <f>IF(Table13[[#This Row],[Ngày hóa đơn]]&lt;&gt;"",Table13[[#This Row],[Ngày hóa đơn]],IF(Table13[[#This Row],[Ngày hạch toán]]&lt;&gt;"",Table13[[#This Row],[Ngày hạch toán]],""))</f>
        <v>46100</v>
      </c>
      <c r="T652" s="7"/>
      <c r="U652" s="6">
        <f>IF(Table13[[#This Row],[Ngày tính CN]]="","",S652+T652)</f>
        <v>46100</v>
      </c>
      <c r="V652" s="32">
        <f ca="1">IF(Table13[[#This Row],[Hạn thanh toán]]="","",IF((U652-NOW())&lt;0,0,(U652-NOW())))</f>
        <v>0</v>
      </c>
      <c r="W652" s="32"/>
      <c r="X652" s="32">
        <f t="shared" ca="1" si="75"/>
        <v>194.35975370370579</v>
      </c>
      <c r="Y652" s="2" t="str">
        <f t="shared" ca="1" si="76"/>
        <v>Nợ quá hạn hơn 120 ngày có khả năng mất thanh toán</v>
      </c>
      <c r="Z652" s="42">
        <f t="shared" si="77"/>
        <v>46100</v>
      </c>
      <c r="AA652" s="42" t="str">
        <f t="shared" si="78"/>
        <v/>
      </c>
      <c r="AD652" s="2" t="str">
        <f>VLOOKUP($A652,MA_KH!$A:$Q,MA_KH!O$1,0)</f>
        <v>MEGA</v>
      </c>
      <c r="AE652" s="2" t="str">
        <f>VLOOKUP($A652,MA_KH!$A:$Q,MA_KH!P$1,0)</f>
        <v>CÔNG TY TNHH MM MEGA MARKET (VIỆT NAM)</v>
      </c>
      <c r="AG652" s="91" t="str">
        <f>Table13[[#This Row],[Số hóa đơn]]&amp;Table13[[#This Row],[Tổng giá trị]]</f>
        <v>000215923448094</v>
      </c>
    </row>
    <row r="653" spans="1:33" ht="25.5" customHeight="1" x14ac:dyDescent="0.2">
      <c r="A653" s="54" t="s">
        <v>16307</v>
      </c>
      <c r="B653" s="54" t="s">
        <v>202</v>
      </c>
      <c r="C653" s="55">
        <v>46100</v>
      </c>
      <c r="D653" s="54" t="s">
        <v>17640</v>
      </c>
      <c r="E653" s="55">
        <f>IFERROR(VLOOKUP(AG653,Sheet3!B:F,5,0),Table1[[#This Row],[Ngày hạch toán]])</f>
        <v>46100</v>
      </c>
      <c r="F653" s="54" t="s">
        <v>18626</v>
      </c>
      <c r="G653" s="54" t="s">
        <v>17641</v>
      </c>
      <c r="H653" s="56">
        <v>4246065</v>
      </c>
      <c r="I653" s="63">
        <v>0</v>
      </c>
      <c r="J653" s="56">
        <v>339685</v>
      </c>
      <c r="K653" s="65">
        <v>4585750</v>
      </c>
      <c r="L653" s="64" t="s">
        <v>17236</v>
      </c>
      <c r="M653" s="6" t="str">
        <f>IFERROR(VLOOKUP(Table13[[#This Row],[Số hóa đơn]],'Chi tiết tt Mega gửi'!K:L,2,0),"")</f>
        <v/>
      </c>
      <c r="O653" s="32">
        <f>IF(Table13[[#This Row],[Phân loại]]="Tồn đầu kỳ",Table13[[#This Row],[Tổng giá trị]],0)</f>
        <v>0</v>
      </c>
      <c r="P653" s="7">
        <f>IF(Table13[[#This Row],[Số còn phải thu ĐK]]&lt;&gt;0,0,IF(Table13[[#This Row],[Phân loại]]="Bán hàng",Table13[[#This Row],[Tổng giá trị]],-Table13[[#This Row],[Tổng giá trị]]))</f>
        <v>4585750</v>
      </c>
      <c r="Q653" s="32">
        <f t="shared" si="74"/>
        <v>0</v>
      </c>
      <c r="R653" s="7">
        <f>Table13[[#This Row],[Số còn phải thu ĐK]]+Table13[[#This Row],[Giá Trị HD sau CK]]-Table13[[#This Row],[Số tiền đã thu]]</f>
        <v>4585750</v>
      </c>
      <c r="S653" s="6">
        <f>IF(Table13[[#This Row],[Ngày hóa đơn]]&lt;&gt;"",Table13[[#This Row],[Ngày hóa đơn]],IF(Table13[[#This Row],[Ngày hạch toán]]&lt;&gt;"",Table13[[#This Row],[Ngày hạch toán]],""))</f>
        <v>46100</v>
      </c>
      <c r="T653" s="7"/>
      <c r="U653" s="6">
        <f>IF(Table13[[#This Row],[Ngày tính CN]]="","",S653+T653)</f>
        <v>46100</v>
      </c>
      <c r="V653" s="32">
        <f ca="1">IF(Table13[[#This Row],[Hạn thanh toán]]="","",IF((U653-NOW())&lt;0,0,(U653-NOW())))</f>
        <v>0</v>
      </c>
      <c r="W653" s="32"/>
      <c r="X653" s="32">
        <f t="shared" ca="1" si="75"/>
        <v>194.35975370370579</v>
      </c>
      <c r="Y653" s="2" t="str">
        <f t="shared" ca="1" si="76"/>
        <v>Nợ quá hạn hơn 120 ngày có khả năng mất thanh toán</v>
      </c>
      <c r="Z653" s="42">
        <f t="shared" si="77"/>
        <v>46100</v>
      </c>
      <c r="AA653" s="42" t="str">
        <f t="shared" si="78"/>
        <v/>
      </c>
      <c r="AD653" s="2" t="str">
        <f>VLOOKUP($A653,MA_KH!$A:$Q,MA_KH!O$1,0)</f>
        <v>MEGA</v>
      </c>
      <c r="AE653" s="2" t="str">
        <f>VLOOKUP($A653,MA_KH!$A:$Q,MA_KH!P$1,0)</f>
        <v>CÔNG TY TNHH MM MEGA MARKET (VIỆT NAM)</v>
      </c>
      <c r="AG653" s="91" t="str">
        <f>Table13[[#This Row],[Số hóa đơn]]&amp;Table13[[#This Row],[Tổng giá trị]]</f>
        <v>000215934585750</v>
      </c>
    </row>
    <row r="654" spans="1:33" ht="25.5" customHeight="1" x14ac:dyDescent="0.2">
      <c r="A654" s="54" t="s">
        <v>16289</v>
      </c>
      <c r="B654" s="54" t="s">
        <v>296</v>
      </c>
      <c r="C654" s="55">
        <v>46100</v>
      </c>
      <c r="D654" s="54" t="s">
        <v>17642</v>
      </c>
      <c r="E654" s="55">
        <f>IFERROR(VLOOKUP(AG654,Sheet3!B:F,5,0),Table1[[#This Row],[Ngày hạch toán]])</f>
        <v>46100</v>
      </c>
      <c r="F654" s="54" t="s">
        <v>19357</v>
      </c>
      <c r="G654" s="54" t="s">
        <v>17643</v>
      </c>
      <c r="H654" s="56">
        <v>1926830</v>
      </c>
      <c r="I654" s="63">
        <v>0</v>
      </c>
      <c r="J654" s="56">
        <v>154146</v>
      </c>
      <c r="K654" s="65">
        <v>2080976</v>
      </c>
      <c r="L654" s="64" t="s">
        <v>17236</v>
      </c>
      <c r="M654" s="6" t="str">
        <f>IFERROR(VLOOKUP(Table13[[#This Row],[Số hóa đơn]],'Chi tiết tt Mega gửi'!K:L,2,0),"")</f>
        <v/>
      </c>
      <c r="O654" s="32">
        <f>IF(Table13[[#This Row],[Phân loại]]="Tồn đầu kỳ",Table13[[#This Row],[Tổng giá trị]],0)</f>
        <v>0</v>
      </c>
      <c r="P654" s="7">
        <f>IF(Table13[[#This Row],[Số còn phải thu ĐK]]&lt;&gt;0,0,IF(Table13[[#This Row],[Phân loại]]="Bán hàng",Table13[[#This Row],[Tổng giá trị]],-Table13[[#This Row],[Tổng giá trị]]))</f>
        <v>2080976</v>
      </c>
      <c r="Q654" s="32">
        <f t="shared" si="74"/>
        <v>0</v>
      </c>
      <c r="R654" s="7">
        <f>Table13[[#This Row],[Số còn phải thu ĐK]]+Table13[[#This Row],[Giá Trị HD sau CK]]-Table13[[#This Row],[Số tiền đã thu]]</f>
        <v>2080976</v>
      </c>
      <c r="S654" s="6">
        <f>IF(Table13[[#This Row],[Ngày hóa đơn]]&lt;&gt;"",Table13[[#This Row],[Ngày hóa đơn]],IF(Table13[[#This Row],[Ngày hạch toán]]&lt;&gt;"",Table13[[#This Row],[Ngày hạch toán]],""))</f>
        <v>46100</v>
      </c>
      <c r="T654" s="7"/>
      <c r="U654" s="6">
        <f>IF(Table13[[#This Row],[Ngày tính CN]]="","",S654+T654)</f>
        <v>46100</v>
      </c>
      <c r="V654" s="32">
        <f ca="1">IF(Table13[[#This Row],[Hạn thanh toán]]="","",IF((U654-NOW())&lt;0,0,(U654-NOW())))</f>
        <v>0</v>
      </c>
      <c r="W654" s="32"/>
      <c r="X654" s="32">
        <f t="shared" ca="1" si="75"/>
        <v>194.35975370370579</v>
      </c>
      <c r="Y654" s="2" t="str">
        <f t="shared" ca="1" si="76"/>
        <v>Nợ quá hạn hơn 120 ngày có khả năng mất thanh toán</v>
      </c>
      <c r="Z654" s="42">
        <f t="shared" si="77"/>
        <v>46100</v>
      </c>
      <c r="AA654" s="42" t="str">
        <f t="shared" si="78"/>
        <v/>
      </c>
      <c r="AD654" s="2" t="str">
        <f>VLOOKUP($A654,MA_KH!$A:$Q,MA_KH!O$1,0)</f>
        <v>MEGA</v>
      </c>
      <c r="AE654" s="2" t="str">
        <f>VLOOKUP($A654,MA_KH!$A:$Q,MA_KH!P$1,0)</f>
        <v>CÔNG TY TNHH MM MEGA MARKET (VIỆT NAM)</v>
      </c>
      <c r="AG654" s="91" t="str">
        <f>Table13[[#This Row],[Số hóa đơn]]&amp;Table13[[#This Row],[Tổng giá trị]]</f>
        <v>000215942080976</v>
      </c>
    </row>
    <row r="655" spans="1:33" ht="25.5" customHeight="1" x14ac:dyDescent="0.2">
      <c r="A655" s="54" t="s">
        <v>16299</v>
      </c>
      <c r="B655" s="54" t="s">
        <v>190</v>
      </c>
      <c r="C655" s="55">
        <v>46100</v>
      </c>
      <c r="D655" s="54" t="s">
        <v>17644</v>
      </c>
      <c r="E655" s="55">
        <f>IFERROR(VLOOKUP(AG655,Sheet3!B:F,5,0),Table1[[#This Row],[Ngày hạch toán]])</f>
        <v>46100</v>
      </c>
      <c r="F655" s="54" t="s">
        <v>19358</v>
      </c>
      <c r="G655" s="54" t="s">
        <v>17645</v>
      </c>
      <c r="H655" s="56">
        <v>11543220</v>
      </c>
      <c r="I655" s="63">
        <v>0</v>
      </c>
      <c r="J655" s="56">
        <v>923458</v>
      </c>
      <c r="K655" s="65">
        <v>12466678</v>
      </c>
      <c r="L655" s="64" t="s">
        <v>17236</v>
      </c>
      <c r="M655" s="6" t="str">
        <f>IFERROR(VLOOKUP(Table13[[#This Row],[Số hóa đơn]],'Chi tiết tt Mega gửi'!K:L,2,0),"")</f>
        <v/>
      </c>
      <c r="O655" s="32">
        <f>IF(Table13[[#This Row],[Phân loại]]="Tồn đầu kỳ",Table13[[#This Row],[Tổng giá trị]],0)</f>
        <v>0</v>
      </c>
      <c r="P655" s="7">
        <f>IF(Table13[[#This Row],[Số còn phải thu ĐK]]&lt;&gt;0,0,IF(Table13[[#This Row],[Phân loại]]="Bán hàng",Table13[[#This Row],[Tổng giá trị]],-Table13[[#This Row],[Tổng giá trị]]))</f>
        <v>12466678</v>
      </c>
      <c r="Q655" s="32">
        <f t="shared" si="74"/>
        <v>0</v>
      </c>
      <c r="R655" s="7">
        <f>Table13[[#This Row],[Số còn phải thu ĐK]]+Table13[[#This Row],[Giá Trị HD sau CK]]-Table13[[#This Row],[Số tiền đã thu]]</f>
        <v>12466678</v>
      </c>
      <c r="S655" s="6">
        <f>IF(Table13[[#This Row],[Ngày hóa đơn]]&lt;&gt;"",Table13[[#This Row],[Ngày hóa đơn]],IF(Table13[[#This Row],[Ngày hạch toán]]&lt;&gt;"",Table13[[#This Row],[Ngày hạch toán]],""))</f>
        <v>46100</v>
      </c>
      <c r="T655" s="7"/>
      <c r="U655" s="6">
        <f>IF(Table13[[#This Row],[Ngày tính CN]]="","",S655+T655)</f>
        <v>46100</v>
      </c>
      <c r="V655" s="32">
        <f ca="1">IF(Table13[[#This Row],[Hạn thanh toán]]="","",IF((U655-NOW())&lt;0,0,(U655-NOW())))</f>
        <v>0</v>
      </c>
      <c r="W655" s="32"/>
      <c r="X655" s="32">
        <f t="shared" ca="1" si="75"/>
        <v>194.35975370370579</v>
      </c>
      <c r="Y655" s="2" t="str">
        <f t="shared" ca="1" si="76"/>
        <v>Nợ quá hạn hơn 120 ngày có khả năng mất thanh toán</v>
      </c>
      <c r="Z655" s="42">
        <f t="shared" si="77"/>
        <v>46100</v>
      </c>
      <c r="AA655" s="42" t="str">
        <f t="shared" si="78"/>
        <v/>
      </c>
      <c r="AD655" s="2" t="str">
        <f>VLOOKUP($A655,MA_KH!$A:$Q,MA_KH!O$1,0)</f>
        <v>MEGA</v>
      </c>
      <c r="AE655" s="2" t="str">
        <f>VLOOKUP($A655,MA_KH!$A:$Q,MA_KH!P$1,0)</f>
        <v>CÔNG TY TNHH MM MEGA MARKET (VIỆT NAM)</v>
      </c>
      <c r="AG655" s="91" t="str">
        <f>Table13[[#This Row],[Số hóa đơn]]&amp;Table13[[#This Row],[Tổng giá trị]]</f>
        <v>0002159512466678</v>
      </c>
    </row>
    <row r="656" spans="1:33" ht="25.5" customHeight="1" x14ac:dyDescent="0.2">
      <c r="A656" s="54" t="s">
        <v>16299</v>
      </c>
      <c r="B656" s="54" t="s">
        <v>190</v>
      </c>
      <c r="C656" s="55">
        <v>46100</v>
      </c>
      <c r="D656" s="54" t="s">
        <v>17646</v>
      </c>
      <c r="E656" s="55">
        <f>IFERROR(VLOOKUP(AG656,Sheet3!B:F,5,0),Table1[[#This Row],[Ngày hạch toán]])</f>
        <v>46100</v>
      </c>
      <c r="F656" s="54" t="s">
        <v>19359</v>
      </c>
      <c r="G656" s="54" t="s">
        <v>17647</v>
      </c>
      <c r="H656" s="56">
        <v>1951830</v>
      </c>
      <c r="I656" s="63">
        <v>0</v>
      </c>
      <c r="J656" s="56">
        <v>156146</v>
      </c>
      <c r="K656" s="65">
        <v>2107976</v>
      </c>
      <c r="L656" s="64" t="s">
        <v>17236</v>
      </c>
      <c r="M656" s="6" t="str">
        <f>IFERROR(VLOOKUP(Table13[[#This Row],[Số hóa đơn]],'Chi tiết tt Mega gửi'!K:L,2,0),"")</f>
        <v/>
      </c>
      <c r="O656" s="32">
        <f>IF(Table13[[#This Row],[Phân loại]]="Tồn đầu kỳ",Table13[[#This Row],[Tổng giá trị]],0)</f>
        <v>0</v>
      </c>
      <c r="P656" s="7">
        <f>IF(Table13[[#This Row],[Số còn phải thu ĐK]]&lt;&gt;0,0,IF(Table13[[#This Row],[Phân loại]]="Bán hàng",Table13[[#This Row],[Tổng giá trị]],-Table13[[#This Row],[Tổng giá trị]]))</f>
        <v>2107976</v>
      </c>
      <c r="Q656" s="32">
        <f t="shared" si="74"/>
        <v>0</v>
      </c>
      <c r="R656" s="7">
        <f>Table13[[#This Row],[Số còn phải thu ĐK]]+Table13[[#This Row],[Giá Trị HD sau CK]]-Table13[[#This Row],[Số tiền đã thu]]</f>
        <v>2107976</v>
      </c>
      <c r="S656" s="6">
        <f>IF(Table13[[#This Row],[Ngày hóa đơn]]&lt;&gt;"",Table13[[#This Row],[Ngày hóa đơn]],IF(Table13[[#This Row],[Ngày hạch toán]]&lt;&gt;"",Table13[[#This Row],[Ngày hạch toán]],""))</f>
        <v>46100</v>
      </c>
      <c r="T656" s="7"/>
      <c r="U656" s="6">
        <f>IF(Table13[[#This Row],[Ngày tính CN]]="","",S656+T656)</f>
        <v>46100</v>
      </c>
      <c r="V656" s="32">
        <f ca="1">IF(Table13[[#This Row],[Hạn thanh toán]]="","",IF((U656-NOW())&lt;0,0,(U656-NOW())))</f>
        <v>0</v>
      </c>
      <c r="W656" s="32"/>
      <c r="X656" s="32">
        <f t="shared" ca="1" si="75"/>
        <v>194.35975370370579</v>
      </c>
      <c r="Y656" s="2" t="str">
        <f t="shared" ca="1" si="76"/>
        <v>Nợ quá hạn hơn 120 ngày có khả năng mất thanh toán</v>
      </c>
      <c r="Z656" s="42">
        <f t="shared" si="77"/>
        <v>46100</v>
      </c>
      <c r="AA656" s="42" t="str">
        <f t="shared" si="78"/>
        <v/>
      </c>
      <c r="AD656" s="2" t="str">
        <f>VLOOKUP($A656,MA_KH!$A:$Q,MA_KH!O$1,0)</f>
        <v>MEGA</v>
      </c>
      <c r="AE656" s="2" t="str">
        <f>VLOOKUP($A656,MA_KH!$A:$Q,MA_KH!P$1,0)</f>
        <v>CÔNG TY TNHH MM MEGA MARKET (VIỆT NAM)</v>
      </c>
      <c r="AG656" s="91" t="str">
        <f>Table13[[#This Row],[Số hóa đơn]]&amp;Table13[[#This Row],[Tổng giá trị]]</f>
        <v>000215962107976</v>
      </c>
    </row>
    <row r="657" spans="1:33" ht="25.5" customHeight="1" x14ac:dyDescent="0.2">
      <c r="A657" s="54" t="s">
        <v>16292</v>
      </c>
      <c r="B657" s="54" t="s">
        <v>251</v>
      </c>
      <c r="C657" s="55">
        <v>46100</v>
      </c>
      <c r="D657" s="54" t="s">
        <v>17648</v>
      </c>
      <c r="E657" s="55">
        <f>IFERROR(VLOOKUP(AG657,Sheet3!B:F,5,0),Table1[[#This Row],[Ngày hạch toán]])</f>
        <v>46100</v>
      </c>
      <c r="F657" s="54" t="s">
        <v>19360</v>
      </c>
      <c r="G657" s="54" t="s">
        <v>17649</v>
      </c>
      <c r="H657" s="56">
        <v>5328880</v>
      </c>
      <c r="I657" s="63">
        <v>0</v>
      </c>
      <c r="J657" s="56">
        <v>426310</v>
      </c>
      <c r="K657" s="65">
        <v>5755190</v>
      </c>
      <c r="L657" s="64" t="s">
        <v>17236</v>
      </c>
      <c r="M657" s="6" t="str">
        <f>IFERROR(VLOOKUP(Table13[[#This Row],[Số hóa đơn]],'Chi tiết tt Mega gửi'!K:L,2,0),"")</f>
        <v/>
      </c>
      <c r="O657" s="32">
        <f>IF(Table13[[#This Row],[Phân loại]]="Tồn đầu kỳ",Table13[[#This Row],[Tổng giá trị]],0)</f>
        <v>0</v>
      </c>
      <c r="P657" s="7">
        <f>IF(Table13[[#This Row],[Số còn phải thu ĐK]]&lt;&gt;0,0,IF(Table13[[#This Row],[Phân loại]]="Bán hàng",Table13[[#This Row],[Tổng giá trị]],-Table13[[#This Row],[Tổng giá trị]]))</f>
        <v>5755190</v>
      </c>
      <c r="Q657" s="32">
        <f t="shared" si="74"/>
        <v>0</v>
      </c>
      <c r="R657" s="7">
        <f>Table13[[#This Row],[Số còn phải thu ĐK]]+Table13[[#This Row],[Giá Trị HD sau CK]]-Table13[[#This Row],[Số tiền đã thu]]</f>
        <v>5755190</v>
      </c>
      <c r="S657" s="6">
        <f>IF(Table13[[#This Row],[Ngày hóa đơn]]&lt;&gt;"",Table13[[#This Row],[Ngày hóa đơn]],IF(Table13[[#This Row],[Ngày hạch toán]]&lt;&gt;"",Table13[[#This Row],[Ngày hạch toán]],""))</f>
        <v>46100</v>
      </c>
      <c r="T657" s="7"/>
      <c r="U657" s="6">
        <f>IF(Table13[[#This Row],[Ngày tính CN]]="","",S657+T657)</f>
        <v>46100</v>
      </c>
      <c r="V657" s="32">
        <f ca="1">IF(Table13[[#This Row],[Hạn thanh toán]]="","",IF((U657-NOW())&lt;0,0,(U657-NOW())))</f>
        <v>0</v>
      </c>
      <c r="W657" s="32"/>
      <c r="X657" s="32">
        <f t="shared" ca="1" si="75"/>
        <v>194.35975370370579</v>
      </c>
      <c r="Y657" s="2" t="str">
        <f t="shared" ca="1" si="76"/>
        <v>Nợ quá hạn hơn 120 ngày có khả năng mất thanh toán</v>
      </c>
      <c r="Z657" s="42">
        <f t="shared" si="77"/>
        <v>46100</v>
      </c>
      <c r="AA657" s="42" t="str">
        <f t="shared" si="78"/>
        <v/>
      </c>
      <c r="AD657" s="2" t="str">
        <f>VLOOKUP($A657,MA_KH!$A:$Q,MA_KH!O$1,0)</f>
        <v>MEGA</v>
      </c>
      <c r="AE657" s="2" t="str">
        <f>VLOOKUP($A657,MA_KH!$A:$Q,MA_KH!P$1,0)</f>
        <v>CÔNG TY TNHH MM MEGA MARKET (VIỆT NAM)</v>
      </c>
      <c r="AG657" s="91" t="str">
        <f>Table13[[#This Row],[Số hóa đơn]]&amp;Table13[[#This Row],[Tổng giá trị]]</f>
        <v>000215975755190</v>
      </c>
    </row>
    <row r="658" spans="1:33" ht="25.5" customHeight="1" x14ac:dyDescent="0.2">
      <c r="A658" s="54" t="s">
        <v>16303</v>
      </c>
      <c r="B658" s="54" t="s">
        <v>102</v>
      </c>
      <c r="C658" s="55">
        <v>46100</v>
      </c>
      <c r="D658" s="54" t="s">
        <v>17650</v>
      </c>
      <c r="E658" s="55">
        <f>IFERROR(VLOOKUP(AG658,Sheet3!B:F,5,0),Table1[[#This Row],[Ngày hạch toán]])</f>
        <v>46100</v>
      </c>
      <c r="F658" s="54" t="s">
        <v>19361</v>
      </c>
      <c r="G658" s="54" t="s">
        <v>17651</v>
      </c>
      <c r="H658" s="56">
        <v>700000</v>
      </c>
      <c r="I658" s="63">
        <v>0</v>
      </c>
      <c r="J658" s="56">
        <v>56000</v>
      </c>
      <c r="K658" s="65">
        <v>756000</v>
      </c>
      <c r="L658" s="64" t="s">
        <v>17236</v>
      </c>
      <c r="M658" s="6" t="str">
        <f>IFERROR(VLOOKUP(Table13[[#This Row],[Số hóa đơn]],'Chi tiết tt Mega gửi'!K:L,2,0),"")</f>
        <v/>
      </c>
      <c r="O658" s="32">
        <f>IF(Table13[[#This Row],[Phân loại]]="Tồn đầu kỳ",Table13[[#This Row],[Tổng giá trị]],0)</f>
        <v>0</v>
      </c>
      <c r="P658" s="7">
        <f>IF(Table13[[#This Row],[Số còn phải thu ĐK]]&lt;&gt;0,0,IF(Table13[[#This Row],[Phân loại]]="Bán hàng",Table13[[#This Row],[Tổng giá trị]],-Table13[[#This Row],[Tổng giá trị]]))</f>
        <v>756000</v>
      </c>
      <c r="Q658" s="32">
        <f t="shared" si="74"/>
        <v>0</v>
      </c>
      <c r="R658" s="7">
        <f>Table13[[#This Row],[Số còn phải thu ĐK]]+Table13[[#This Row],[Giá Trị HD sau CK]]-Table13[[#This Row],[Số tiền đã thu]]</f>
        <v>756000</v>
      </c>
      <c r="S658" s="6">
        <f>IF(Table13[[#This Row],[Ngày hóa đơn]]&lt;&gt;"",Table13[[#This Row],[Ngày hóa đơn]],IF(Table13[[#This Row],[Ngày hạch toán]]&lt;&gt;"",Table13[[#This Row],[Ngày hạch toán]],""))</f>
        <v>46100</v>
      </c>
      <c r="T658" s="7"/>
      <c r="U658" s="6">
        <f>IF(Table13[[#This Row],[Ngày tính CN]]="","",S658+T658)</f>
        <v>46100</v>
      </c>
      <c r="V658" s="32">
        <f ca="1">IF(Table13[[#This Row],[Hạn thanh toán]]="","",IF((U658-NOW())&lt;0,0,(U658-NOW())))</f>
        <v>0</v>
      </c>
      <c r="W658" s="32"/>
      <c r="X658" s="32">
        <f t="shared" ca="1" si="75"/>
        <v>194.35975370370579</v>
      </c>
      <c r="Y658" s="2" t="str">
        <f t="shared" ca="1" si="76"/>
        <v>Nợ quá hạn hơn 120 ngày có khả năng mất thanh toán</v>
      </c>
      <c r="Z658" s="42">
        <f t="shared" si="77"/>
        <v>46100</v>
      </c>
      <c r="AA658" s="42" t="str">
        <f t="shared" si="78"/>
        <v/>
      </c>
      <c r="AD658" s="2" t="str">
        <f>VLOOKUP($A658,MA_KH!$A:$Q,MA_KH!O$1,0)</f>
        <v>MEGA</v>
      </c>
      <c r="AE658" s="2" t="str">
        <f>VLOOKUP($A658,MA_KH!$A:$Q,MA_KH!P$1,0)</f>
        <v>CÔNG TY TNHH MM MEGA MARKET (VIỆT NAM)</v>
      </c>
      <c r="AG658" s="91" t="str">
        <f>Table13[[#This Row],[Số hóa đơn]]&amp;Table13[[#This Row],[Tổng giá trị]]</f>
        <v>00022770756000</v>
      </c>
    </row>
    <row r="659" spans="1:33" ht="25.5" hidden="1" customHeight="1" x14ac:dyDescent="0.2">
      <c r="A659" s="54" t="s">
        <v>16299</v>
      </c>
      <c r="B659" s="54" t="s">
        <v>190</v>
      </c>
      <c r="C659" s="55">
        <v>46100</v>
      </c>
      <c r="D659" s="54" t="s">
        <v>17652</v>
      </c>
      <c r="E659" s="55">
        <v>46100</v>
      </c>
      <c r="F659" s="54" t="s">
        <v>19362</v>
      </c>
      <c r="G659" s="54" t="s">
        <v>17653</v>
      </c>
      <c r="H659" s="56">
        <v>11670928</v>
      </c>
      <c r="I659" s="63">
        <v>0</v>
      </c>
      <c r="J659" s="56">
        <v>933674</v>
      </c>
      <c r="K659" s="65">
        <v>12604602</v>
      </c>
      <c r="L659" s="64" t="s">
        <v>17237</v>
      </c>
      <c r="M659" s="6" t="str">
        <f>IFERROR(VLOOKUP(Table13[[#This Row],[Số hóa đơn]],'Chi tiết tt Mega gửi'!K:L,2,0),"")</f>
        <v/>
      </c>
      <c r="O659" s="32">
        <f>IF(Table13[[#This Row],[Phân loại]]="Tồn đầu kỳ",Table13[[#This Row],[Tổng giá trị]],0)</f>
        <v>0</v>
      </c>
      <c r="P659" s="7">
        <f>IF(Table13[[#This Row],[Số còn phải thu ĐK]]&lt;&gt;0,0,IF(Table13[[#This Row],[Phân loại]]="Bán hàng",Table13[[#This Row],[Tổng giá trị]],-Table13[[#This Row],[Tổng giá trị]]))</f>
        <v>-12604602</v>
      </c>
      <c r="Q659" s="32">
        <f t="shared" si="74"/>
        <v>0</v>
      </c>
      <c r="R659" s="7">
        <f>Table13[[#This Row],[Số còn phải thu ĐK]]+Table13[[#This Row],[Giá Trị HD sau CK]]-Table13[[#This Row],[Số tiền đã thu]]</f>
        <v>-12604602</v>
      </c>
      <c r="S659" s="6">
        <f>IF(Table13[[#This Row],[Ngày hóa đơn]]&lt;&gt;"",Table13[[#This Row],[Ngày hóa đơn]],IF(Table13[[#This Row],[Ngày hạch toán]]&lt;&gt;"",Table13[[#This Row],[Ngày hạch toán]],""))</f>
        <v>46100</v>
      </c>
      <c r="T659" s="7"/>
      <c r="U659" s="6">
        <f>IF(Table13[[#This Row],[Ngày tính CN]]="","",S659+T659)</f>
        <v>46100</v>
      </c>
      <c r="V659" s="32">
        <f ca="1">IF(Table13[[#This Row],[Hạn thanh toán]]="","",IF((U659-NOW())&lt;0,0,(U659-NOW())))</f>
        <v>0</v>
      </c>
      <c r="W659" s="32"/>
      <c r="X659" s="32">
        <f t="shared" ca="1" si="75"/>
        <v>194.35975370370579</v>
      </c>
      <c r="Y659" s="2" t="str">
        <f t="shared" ca="1" si="76"/>
        <v>Nợ quá hạn hơn 120 ngày có khả năng mất thanh toán</v>
      </c>
      <c r="Z659" s="42">
        <f t="shared" si="77"/>
        <v>46100</v>
      </c>
      <c r="AA659" s="42" t="str">
        <f t="shared" si="78"/>
        <v/>
      </c>
      <c r="AD659" s="2" t="str">
        <f>VLOOKUP($A659,MA_KH!$A:$Q,MA_KH!O$1,0)</f>
        <v>MEGA</v>
      </c>
      <c r="AE659" s="2" t="str">
        <f>VLOOKUP($A659,MA_KH!$A:$Q,MA_KH!P$1,0)</f>
        <v>CÔNG TY TNHH MM MEGA MARKET (VIỆT NAM)</v>
      </c>
      <c r="AG659" s="91" t="str">
        <f>Table13[[#This Row],[Số hóa đơn]]&amp;Table13[[#This Row],[Tổng giá trị]]</f>
        <v>0000219112604602</v>
      </c>
    </row>
    <row r="660" spans="1:33" ht="25.5" customHeight="1" x14ac:dyDescent="0.2">
      <c r="A660" s="54" t="s">
        <v>16299</v>
      </c>
      <c r="B660" s="54" t="s">
        <v>190</v>
      </c>
      <c r="C660" s="55">
        <v>46102</v>
      </c>
      <c r="D660" s="54" t="s">
        <v>17654</v>
      </c>
      <c r="E660" s="55">
        <f>IFERROR(VLOOKUP(AG660,Sheet3!B:F,5,0),Table1[[#This Row],[Ngày hạch toán]])</f>
        <v>46102</v>
      </c>
      <c r="F660" s="54" t="s">
        <v>18586</v>
      </c>
      <c r="G660" s="54" t="s">
        <v>17655</v>
      </c>
      <c r="H660" s="56">
        <v>7434860</v>
      </c>
      <c r="I660" s="63">
        <v>0</v>
      </c>
      <c r="J660" s="56">
        <v>594789</v>
      </c>
      <c r="K660" s="65">
        <v>8029649</v>
      </c>
      <c r="L660" s="64" t="s">
        <v>17236</v>
      </c>
      <c r="M660" s="6" t="str">
        <f>IFERROR(VLOOKUP(Table13[[#This Row],[Số hóa đơn]],'Chi tiết tt Mega gửi'!K:L,2,0),"")</f>
        <v/>
      </c>
      <c r="O660" s="32">
        <f>IF(Table13[[#This Row],[Phân loại]]="Tồn đầu kỳ",Table13[[#This Row],[Tổng giá trị]],0)</f>
        <v>0</v>
      </c>
      <c r="P660" s="7">
        <f>IF(Table13[[#This Row],[Số còn phải thu ĐK]]&lt;&gt;0,0,IF(Table13[[#This Row],[Phân loại]]="Bán hàng",Table13[[#This Row],[Tổng giá trị]],-Table13[[#This Row],[Tổng giá trị]]))</f>
        <v>8029649</v>
      </c>
      <c r="Q660" s="32">
        <f t="shared" si="74"/>
        <v>0</v>
      </c>
      <c r="R660" s="7">
        <f>Table13[[#This Row],[Số còn phải thu ĐK]]+Table13[[#This Row],[Giá Trị HD sau CK]]-Table13[[#This Row],[Số tiền đã thu]]</f>
        <v>8029649</v>
      </c>
      <c r="S660" s="6">
        <f>IF(Table13[[#This Row],[Ngày hóa đơn]]&lt;&gt;"",Table13[[#This Row],[Ngày hóa đơn]],IF(Table13[[#This Row],[Ngày hạch toán]]&lt;&gt;"",Table13[[#This Row],[Ngày hạch toán]],""))</f>
        <v>46102</v>
      </c>
      <c r="T660" s="7"/>
      <c r="U660" s="6">
        <f>IF(Table13[[#This Row],[Ngày tính CN]]="","",S660+T660)</f>
        <v>46102</v>
      </c>
      <c r="V660" s="32">
        <f ca="1">IF(Table13[[#This Row],[Hạn thanh toán]]="","",IF((U660-NOW())&lt;0,0,(U660-NOW())))</f>
        <v>0</v>
      </c>
      <c r="W660" s="32"/>
      <c r="X660" s="32">
        <f t="shared" ca="1" si="75"/>
        <v>192.35975370370579</v>
      </c>
      <c r="Y660" s="2" t="str">
        <f t="shared" ca="1" si="76"/>
        <v>Nợ quá hạn hơn 120 ngày có khả năng mất thanh toán</v>
      </c>
      <c r="Z660" s="42">
        <f t="shared" si="77"/>
        <v>46102</v>
      </c>
      <c r="AA660" s="42" t="str">
        <f t="shared" si="78"/>
        <v/>
      </c>
      <c r="AD660" s="2" t="str">
        <f>VLOOKUP($A660,MA_KH!$A:$Q,MA_KH!O$1,0)</f>
        <v>MEGA</v>
      </c>
      <c r="AE660" s="2" t="str">
        <f>VLOOKUP($A660,MA_KH!$A:$Q,MA_KH!P$1,0)</f>
        <v>CÔNG TY TNHH MM MEGA MARKET (VIỆT NAM)</v>
      </c>
      <c r="AG660" s="91" t="str">
        <f>Table13[[#This Row],[Số hóa đơn]]&amp;Table13[[#This Row],[Tổng giá trị]]</f>
        <v>000216928029649</v>
      </c>
    </row>
    <row r="661" spans="1:33" ht="25.5" customHeight="1" x14ac:dyDescent="0.2">
      <c r="A661" s="54" t="s">
        <v>16299</v>
      </c>
      <c r="B661" s="54" t="s">
        <v>190</v>
      </c>
      <c r="C661" s="55">
        <v>46102</v>
      </c>
      <c r="D661" s="54" t="s">
        <v>17656</v>
      </c>
      <c r="E661" s="55">
        <f>IFERROR(VLOOKUP(AG661,Sheet3!B:F,5,0),Table1[[#This Row],[Ngày hạch toán]])</f>
        <v>46102</v>
      </c>
      <c r="F661" s="54" t="s">
        <v>18584</v>
      </c>
      <c r="G661" s="54" t="s">
        <v>17657</v>
      </c>
      <c r="H661" s="56">
        <v>725000</v>
      </c>
      <c r="I661" s="63">
        <v>0</v>
      </c>
      <c r="J661" s="56">
        <v>58000</v>
      </c>
      <c r="K661" s="65">
        <v>783000</v>
      </c>
      <c r="L661" s="64" t="s">
        <v>17236</v>
      </c>
      <c r="M661" s="6" t="str">
        <f>IFERROR(VLOOKUP(Table13[[#This Row],[Số hóa đơn]],'Chi tiết tt Mega gửi'!K:L,2,0),"")</f>
        <v/>
      </c>
      <c r="O661" s="32">
        <f>IF(Table13[[#This Row],[Phân loại]]="Tồn đầu kỳ",Table13[[#This Row],[Tổng giá trị]],0)</f>
        <v>0</v>
      </c>
      <c r="P661" s="7">
        <f>IF(Table13[[#This Row],[Số còn phải thu ĐK]]&lt;&gt;0,0,IF(Table13[[#This Row],[Phân loại]]="Bán hàng",Table13[[#This Row],[Tổng giá trị]],-Table13[[#This Row],[Tổng giá trị]]))</f>
        <v>783000</v>
      </c>
      <c r="Q661" s="32">
        <f t="shared" si="74"/>
        <v>0</v>
      </c>
      <c r="R661" s="7">
        <f>Table13[[#This Row],[Số còn phải thu ĐK]]+Table13[[#This Row],[Giá Trị HD sau CK]]-Table13[[#This Row],[Số tiền đã thu]]</f>
        <v>783000</v>
      </c>
      <c r="S661" s="6">
        <f>IF(Table13[[#This Row],[Ngày hóa đơn]]&lt;&gt;"",Table13[[#This Row],[Ngày hóa đơn]],IF(Table13[[#This Row],[Ngày hạch toán]]&lt;&gt;"",Table13[[#This Row],[Ngày hạch toán]],""))</f>
        <v>46102</v>
      </c>
      <c r="T661" s="7"/>
      <c r="U661" s="6">
        <f>IF(Table13[[#This Row],[Ngày tính CN]]="","",S661+T661)</f>
        <v>46102</v>
      </c>
      <c r="V661" s="32">
        <f ca="1">IF(Table13[[#This Row],[Hạn thanh toán]]="","",IF((U661-NOW())&lt;0,0,(U661-NOW())))</f>
        <v>0</v>
      </c>
      <c r="W661" s="32"/>
      <c r="X661" s="32">
        <f t="shared" ca="1" si="75"/>
        <v>192.35975370370579</v>
      </c>
      <c r="Y661" s="2" t="str">
        <f t="shared" ca="1" si="76"/>
        <v>Nợ quá hạn hơn 120 ngày có khả năng mất thanh toán</v>
      </c>
      <c r="Z661" s="42">
        <f t="shared" si="77"/>
        <v>46102</v>
      </c>
      <c r="AA661" s="42" t="str">
        <f t="shared" si="78"/>
        <v/>
      </c>
      <c r="AD661" s="2" t="str">
        <f>VLOOKUP($A661,MA_KH!$A:$Q,MA_KH!O$1,0)</f>
        <v>MEGA</v>
      </c>
      <c r="AE661" s="2" t="str">
        <f>VLOOKUP($A661,MA_KH!$A:$Q,MA_KH!P$1,0)</f>
        <v>CÔNG TY TNHH MM MEGA MARKET (VIỆT NAM)</v>
      </c>
      <c r="AG661" s="91" t="str">
        <f>Table13[[#This Row],[Số hóa đơn]]&amp;Table13[[#This Row],[Tổng giá trị]]</f>
        <v>00021693783000</v>
      </c>
    </row>
    <row r="662" spans="1:33" ht="25.5" customHeight="1" x14ac:dyDescent="0.2">
      <c r="A662" s="54" t="s">
        <v>16308</v>
      </c>
      <c r="B662" s="54" t="s">
        <v>194</v>
      </c>
      <c r="C662" s="55">
        <v>46104</v>
      </c>
      <c r="D662" s="54" t="s">
        <v>17658</v>
      </c>
      <c r="E662" s="55">
        <f>IFERROR(VLOOKUP(AG662,Sheet3!B:F,5,0),Table1[[#This Row],[Ngày hạch toán]])</f>
        <v>46104</v>
      </c>
      <c r="F662" s="54" t="s">
        <v>18687</v>
      </c>
      <c r="G662" s="54" t="s">
        <v>17659</v>
      </c>
      <c r="H662" s="56">
        <v>4353780</v>
      </c>
      <c r="I662" s="63">
        <v>0</v>
      </c>
      <c r="J662" s="56">
        <v>348302</v>
      </c>
      <c r="K662" s="65">
        <v>4702082</v>
      </c>
      <c r="L662" s="64" t="s">
        <v>17236</v>
      </c>
      <c r="M662" s="6" t="str">
        <f>IFERROR(VLOOKUP(Table13[[#This Row],[Số hóa đơn]],'Chi tiết tt Mega gửi'!K:L,2,0),"")</f>
        <v/>
      </c>
      <c r="O662" s="32">
        <f>IF(Table13[[#This Row],[Phân loại]]="Tồn đầu kỳ",Table13[[#This Row],[Tổng giá trị]],0)</f>
        <v>0</v>
      </c>
      <c r="P662" s="7">
        <f>IF(Table13[[#This Row],[Số còn phải thu ĐK]]&lt;&gt;0,0,IF(Table13[[#This Row],[Phân loại]]="Bán hàng",Table13[[#This Row],[Tổng giá trị]],-Table13[[#This Row],[Tổng giá trị]]))</f>
        <v>4702082</v>
      </c>
      <c r="Q662" s="32">
        <f t="shared" si="74"/>
        <v>0</v>
      </c>
      <c r="R662" s="7">
        <f>Table13[[#This Row],[Số còn phải thu ĐK]]+Table13[[#This Row],[Giá Trị HD sau CK]]-Table13[[#This Row],[Số tiền đã thu]]</f>
        <v>4702082</v>
      </c>
      <c r="S662" s="6">
        <f>IF(Table13[[#This Row],[Ngày hóa đơn]]&lt;&gt;"",Table13[[#This Row],[Ngày hóa đơn]],IF(Table13[[#This Row],[Ngày hạch toán]]&lt;&gt;"",Table13[[#This Row],[Ngày hạch toán]],""))</f>
        <v>46104</v>
      </c>
      <c r="T662" s="7"/>
      <c r="U662" s="6">
        <f>IF(Table13[[#This Row],[Ngày tính CN]]="","",S662+T662)</f>
        <v>46104</v>
      </c>
      <c r="V662" s="32">
        <f ca="1">IF(Table13[[#This Row],[Hạn thanh toán]]="","",IF((U662-NOW())&lt;0,0,(U662-NOW())))</f>
        <v>0</v>
      </c>
      <c r="W662" s="32"/>
      <c r="X662" s="32">
        <f t="shared" ca="1" si="75"/>
        <v>190.35975370370579</v>
      </c>
      <c r="Y662" s="2" t="str">
        <f t="shared" ca="1" si="76"/>
        <v>Nợ quá hạn hơn 120 ngày có khả năng mất thanh toán</v>
      </c>
      <c r="Z662" s="42">
        <f t="shared" si="77"/>
        <v>46104</v>
      </c>
      <c r="AA662" s="42" t="str">
        <f t="shared" si="78"/>
        <v/>
      </c>
      <c r="AD662" s="2" t="str">
        <f>VLOOKUP($A662,MA_KH!$A:$Q,MA_KH!O$1,0)</f>
        <v>MEGA</v>
      </c>
      <c r="AE662" s="2" t="str">
        <f>VLOOKUP($A662,MA_KH!$A:$Q,MA_KH!P$1,0)</f>
        <v>CÔNG TY TNHH MM MEGA MARKET (VIỆT NAM)</v>
      </c>
      <c r="AG662" s="91" t="str">
        <f>Table13[[#This Row],[Số hóa đơn]]&amp;Table13[[#This Row],[Tổng giá trị]]</f>
        <v>000228884702082</v>
      </c>
    </row>
    <row r="663" spans="1:33" ht="25.5" customHeight="1" x14ac:dyDescent="0.2">
      <c r="A663" s="54" t="s">
        <v>16295</v>
      </c>
      <c r="B663" s="54" t="s">
        <v>198</v>
      </c>
      <c r="C663" s="55">
        <v>46104</v>
      </c>
      <c r="D663" s="54" t="s">
        <v>17660</v>
      </c>
      <c r="E663" s="55">
        <f>IFERROR(VLOOKUP(AG663,Sheet3!B:F,5,0),Table1[[#This Row],[Ngày hạch toán]])</f>
        <v>46104</v>
      </c>
      <c r="F663" s="54" t="s">
        <v>18672</v>
      </c>
      <c r="G663" s="54" t="s">
        <v>17661</v>
      </c>
      <c r="H663" s="56">
        <v>2143180</v>
      </c>
      <c r="I663" s="63">
        <v>0</v>
      </c>
      <c r="J663" s="56">
        <v>171454</v>
      </c>
      <c r="K663" s="65">
        <v>2314634</v>
      </c>
      <c r="L663" s="64" t="s">
        <v>17236</v>
      </c>
      <c r="M663" s="6" t="str">
        <f>IFERROR(VLOOKUP(Table13[[#This Row],[Số hóa đơn]],'Chi tiết tt Mega gửi'!K:L,2,0),"")</f>
        <v/>
      </c>
      <c r="O663" s="32">
        <f>IF(Table13[[#This Row],[Phân loại]]="Tồn đầu kỳ",Table13[[#This Row],[Tổng giá trị]],0)</f>
        <v>0</v>
      </c>
      <c r="P663" s="7">
        <f>IF(Table13[[#This Row],[Số còn phải thu ĐK]]&lt;&gt;0,0,IF(Table13[[#This Row],[Phân loại]]="Bán hàng",Table13[[#This Row],[Tổng giá trị]],-Table13[[#This Row],[Tổng giá trị]]))</f>
        <v>2314634</v>
      </c>
      <c r="Q663" s="32">
        <f t="shared" si="74"/>
        <v>0</v>
      </c>
      <c r="R663" s="7">
        <f>Table13[[#This Row],[Số còn phải thu ĐK]]+Table13[[#This Row],[Giá Trị HD sau CK]]-Table13[[#This Row],[Số tiền đã thu]]</f>
        <v>2314634</v>
      </c>
      <c r="S663" s="6">
        <f>IF(Table13[[#This Row],[Ngày hóa đơn]]&lt;&gt;"",Table13[[#This Row],[Ngày hóa đơn]],IF(Table13[[#This Row],[Ngày hạch toán]]&lt;&gt;"",Table13[[#This Row],[Ngày hạch toán]],""))</f>
        <v>46104</v>
      </c>
      <c r="T663" s="7"/>
      <c r="U663" s="6">
        <f>IF(Table13[[#This Row],[Ngày tính CN]]="","",S663+T663)</f>
        <v>46104</v>
      </c>
      <c r="V663" s="32">
        <f ca="1">IF(Table13[[#This Row],[Hạn thanh toán]]="","",IF((U663-NOW())&lt;0,0,(U663-NOW())))</f>
        <v>0</v>
      </c>
      <c r="W663" s="32"/>
      <c r="X663" s="32">
        <f t="shared" ca="1" si="75"/>
        <v>190.35975370370579</v>
      </c>
      <c r="Y663" s="2" t="str">
        <f t="shared" ca="1" si="76"/>
        <v>Nợ quá hạn hơn 120 ngày có khả năng mất thanh toán</v>
      </c>
      <c r="Z663" s="42">
        <f t="shared" si="77"/>
        <v>46104</v>
      </c>
      <c r="AA663" s="42" t="str">
        <f t="shared" si="78"/>
        <v/>
      </c>
      <c r="AD663" s="2" t="str">
        <f>VLOOKUP($A663,MA_KH!$A:$Q,MA_KH!O$1,0)</f>
        <v>MEGA</v>
      </c>
      <c r="AE663" s="2" t="str">
        <f>VLOOKUP($A663,MA_KH!$A:$Q,MA_KH!P$1,0)</f>
        <v>CÔNG TY TNHH MM MEGA MARKET (VIỆT NAM)</v>
      </c>
      <c r="AG663" s="91" t="str">
        <f>Table13[[#This Row],[Số hóa đơn]]&amp;Table13[[#This Row],[Tổng giá trị]]</f>
        <v>000228892314634</v>
      </c>
    </row>
    <row r="664" spans="1:33" ht="25.5" customHeight="1" x14ac:dyDescent="0.2">
      <c r="A664" s="54" t="s">
        <v>16287</v>
      </c>
      <c r="B664" s="54" t="s">
        <v>253</v>
      </c>
      <c r="C664" s="55">
        <v>46104</v>
      </c>
      <c r="D664" s="54" t="s">
        <v>17662</v>
      </c>
      <c r="E664" s="55">
        <f>IFERROR(VLOOKUP(AG664,Sheet3!B:F,5,0),Table1[[#This Row],[Ngày hạch toán]])</f>
        <v>46104</v>
      </c>
      <c r="F664" s="54" t="s">
        <v>18666</v>
      </c>
      <c r="G664" s="54" t="s">
        <v>17663</v>
      </c>
      <c r="H664" s="56">
        <v>2143180</v>
      </c>
      <c r="I664" s="63">
        <v>0</v>
      </c>
      <c r="J664" s="56">
        <v>171454</v>
      </c>
      <c r="K664" s="65">
        <v>2314634</v>
      </c>
      <c r="L664" s="64" t="s">
        <v>17236</v>
      </c>
      <c r="M664" s="6" t="str">
        <f>IFERROR(VLOOKUP(Table13[[#This Row],[Số hóa đơn]],'Chi tiết tt Mega gửi'!K:L,2,0),"")</f>
        <v/>
      </c>
      <c r="O664" s="32">
        <f>IF(Table13[[#This Row],[Phân loại]]="Tồn đầu kỳ",Table13[[#This Row],[Tổng giá trị]],0)</f>
        <v>0</v>
      </c>
      <c r="P664" s="7">
        <f>IF(Table13[[#This Row],[Số còn phải thu ĐK]]&lt;&gt;0,0,IF(Table13[[#This Row],[Phân loại]]="Bán hàng",Table13[[#This Row],[Tổng giá trị]],-Table13[[#This Row],[Tổng giá trị]]))</f>
        <v>2314634</v>
      </c>
      <c r="Q664" s="32">
        <f t="shared" si="74"/>
        <v>0</v>
      </c>
      <c r="R664" s="7">
        <f>Table13[[#This Row],[Số còn phải thu ĐK]]+Table13[[#This Row],[Giá Trị HD sau CK]]-Table13[[#This Row],[Số tiền đã thu]]</f>
        <v>2314634</v>
      </c>
      <c r="S664" s="6">
        <f>IF(Table13[[#This Row],[Ngày hóa đơn]]&lt;&gt;"",Table13[[#This Row],[Ngày hóa đơn]],IF(Table13[[#This Row],[Ngày hạch toán]]&lt;&gt;"",Table13[[#This Row],[Ngày hạch toán]],""))</f>
        <v>46104</v>
      </c>
      <c r="T664" s="7"/>
      <c r="U664" s="6">
        <f>IF(Table13[[#This Row],[Ngày tính CN]]="","",S664+T664)</f>
        <v>46104</v>
      </c>
      <c r="V664" s="32">
        <f ca="1">IF(Table13[[#This Row],[Hạn thanh toán]]="","",IF((U664-NOW())&lt;0,0,(U664-NOW())))</f>
        <v>0</v>
      </c>
      <c r="W664" s="32"/>
      <c r="X664" s="32">
        <f t="shared" ca="1" si="75"/>
        <v>190.35975370370579</v>
      </c>
      <c r="Y664" s="2" t="str">
        <f t="shared" ca="1" si="76"/>
        <v>Nợ quá hạn hơn 120 ngày có khả năng mất thanh toán</v>
      </c>
      <c r="Z664" s="42">
        <f t="shared" si="77"/>
        <v>46104</v>
      </c>
      <c r="AA664" s="42" t="str">
        <f t="shared" si="78"/>
        <v/>
      </c>
      <c r="AD664" s="2" t="str">
        <f>VLOOKUP($A664,MA_KH!$A:$Q,MA_KH!O$1,0)</f>
        <v>MEGA</v>
      </c>
      <c r="AE664" s="2" t="str">
        <f>VLOOKUP($A664,MA_KH!$A:$Q,MA_KH!P$1,0)</f>
        <v>CÔNG TY TNHH MM MEGA MARKET (VIỆT NAM)</v>
      </c>
      <c r="AG664" s="91" t="str">
        <f>Table13[[#This Row],[Số hóa đơn]]&amp;Table13[[#This Row],[Tổng giá trị]]</f>
        <v>000228902314634</v>
      </c>
    </row>
    <row r="665" spans="1:33" ht="25.5" customHeight="1" x14ac:dyDescent="0.2">
      <c r="A665" s="54" t="s">
        <v>16303</v>
      </c>
      <c r="B665" s="54" t="s">
        <v>102</v>
      </c>
      <c r="C665" s="55">
        <v>46104</v>
      </c>
      <c r="D665" s="54" t="s">
        <v>17664</v>
      </c>
      <c r="E665" s="55">
        <f>IFERROR(VLOOKUP(AG665,Sheet3!B:F,5,0),Table1[[#This Row],[Ngày hạch toán]])</f>
        <v>46104</v>
      </c>
      <c r="F665" s="54" t="s">
        <v>18691</v>
      </c>
      <c r="G665" s="54" t="s">
        <v>17665</v>
      </c>
      <c r="H665" s="56">
        <v>725000</v>
      </c>
      <c r="I665" s="63">
        <v>0</v>
      </c>
      <c r="J665" s="56">
        <v>58000</v>
      </c>
      <c r="K665" s="65">
        <v>783000</v>
      </c>
      <c r="L665" s="64" t="s">
        <v>17236</v>
      </c>
      <c r="M665" s="6" t="str">
        <f>IFERROR(VLOOKUP(Table13[[#This Row],[Số hóa đơn]],'Chi tiết tt Mega gửi'!K:L,2,0),"")</f>
        <v/>
      </c>
      <c r="O665" s="32">
        <f>IF(Table13[[#This Row],[Phân loại]]="Tồn đầu kỳ",Table13[[#This Row],[Tổng giá trị]],0)</f>
        <v>0</v>
      </c>
      <c r="P665" s="7">
        <f>IF(Table13[[#This Row],[Số còn phải thu ĐK]]&lt;&gt;0,0,IF(Table13[[#This Row],[Phân loại]]="Bán hàng",Table13[[#This Row],[Tổng giá trị]],-Table13[[#This Row],[Tổng giá trị]]))</f>
        <v>783000</v>
      </c>
      <c r="Q665" s="32">
        <f t="shared" si="74"/>
        <v>0</v>
      </c>
      <c r="R665" s="7">
        <f>Table13[[#This Row],[Số còn phải thu ĐK]]+Table13[[#This Row],[Giá Trị HD sau CK]]-Table13[[#This Row],[Số tiền đã thu]]</f>
        <v>783000</v>
      </c>
      <c r="S665" s="6">
        <f>IF(Table13[[#This Row],[Ngày hóa đơn]]&lt;&gt;"",Table13[[#This Row],[Ngày hóa đơn]],IF(Table13[[#This Row],[Ngày hạch toán]]&lt;&gt;"",Table13[[#This Row],[Ngày hạch toán]],""))</f>
        <v>46104</v>
      </c>
      <c r="T665" s="7"/>
      <c r="U665" s="6">
        <f>IF(Table13[[#This Row],[Ngày tính CN]]="","",S665+T665)</f>
        <v>46104</v>
      </c>
      <c r="V665" s="32">
        <f ca="1">IF(Table13[[#This Row],[Hạn thanh toán]]="","",IF((U665-NOW())&lt;0,0,(U665-NOW())))</f>
        <v>0</v>
      </c>
      <c r="W665" s="32"/>
      <c r="X665" s="32">
        <f t="shared" ca="1" si="75"/>
        <v>190.35975370370579</v>
      </c>
      <c r="Y665" s="2" t="str">
        <f t="shared" ca="1" si="76"/>
        <v>Nợ quá hạn hơn 120 ngày có khả năng mất thanh toán</v>
      </c>
      <c r="Z665" s="42">
        <f t="shared" si="77"/>
        <v>46104</v>
      </c>
      <c r="AA665" s="42" t="str">
        <f t="shared" si="78"/>
        <v/>
      </c>
      <c r="AD665" s="2" t="str">
        <f>VLOOKUP($A665,MA_KH!$A:$Q,MA_KH!O$1,0)</f>
        <v>MEGA</v>
      </c>
      <c r="AE665" s="2" t="str">
        <f>VLOOKUP($A665,MA_KH!$A:$Q,MA_KH!P$1,0)</f>
        <v>CÔNG TY TNHH MM MEGA MARKET (VIỆT NAM)</v>
      </c>
      <c r="AG665" s="91" t="str">
        <f>Table13[[#This Row],[Số hóa đơn]]&amp;Table13[[#This Row],[Tổng giá trị]]</f>
        <v>00023309783000</v>
      </c>
    </row>
    <row r="666" spans="1:33" ht="25.5" customHeight="1" x14ac:dyDescent="0.2">
      <c r="A666" s="54" t="s">
        <v>16303</v>
      </c>
      <c r="B666" s="54" t="s">
        <v>102</v>
      </c>
      <c r="C666" s="55">
        <v>46104</v>
      </c>
      <c r="D666" s="54" t="s">
        <v>17666</v>
      </c>
      <c r="E666" s="55">
        <f>IFERROR(VLOOKUP(AG666,Sheet3!B:F,5,0),Table1[[#This Row],[Ngày hạch toán]])</f>
        <v>46104</v>
      </c>
      <c r="F666" s="54" t="s">
        <v>18697</v>
      </c>
      <c r="G666" s="54" t="s">
        <v>17667</v>
      </c>
      <c r="H666" s="56">
        <v>2143180</v>
      </c>
      <c r="I666" s="63">
        <v>0</v>
      </c>
      <c r="J666" s="56">
        <v>171454</v>
      </c>
      <c r="K666" s="65">
        <v>2314634</v>
      </c>
      <c r="L666" s="64" t="s">
        <v>17236</v>
      </c>
      <c r="M666" s="6" t="str">
        <f>IFERROR(VLOOKUP(Table13[[#This Row],[Số hóa đơn]],'Chi tiết tt Mega gửi'!K:L,2,0),"")</f>
        <v/>
      </c>
      <c r="O666" s="32">
        <f>IF(Table13[[#This Row],[Phân loại]]="Tồn đầu kỳ",Table13[[#This Row],[Tổng giá trị]],0)</f>
        <v>0</v>
      </c>
      <c r="P666" s="7">
        <f>IF(Table13[[#This Row],[Số còn phải thu ĐK]]&lt;&gt;0,0,IF(Table13[[#This Row],[Phân loại]]="Bán hàng",Table13[[#This Row],[Tổng giá trị]],-Table13[[#This Row],[Tổng giá trị]]))</f>
        <v>2314634</v>
      </c>
      <c r="Q666" s="32">
        <f t="shared" si="74"/>
        <v>0</v>
      </c>
      <c r="R666" s="7">
        <f>Table13[[#This Row],[Số còn phải thu ĐK]]+Table13[[#This Row],[Giá Trị HD sau CK]]-Table13[[#This Row],[Số tiền đã thu]]</f>
        <v>2314634</v>
      </c>
      <c r="S666" s="6">
        <f>IF(Table13[[#This Row],[Ngày hóa đơn]]&lt;&gt;"",Table13[[#This Row],[Ngày hóa đơn]],IF(Table13[[#This Row],[Ngày hạch toán]]&lt;&gt;"",Table13[[#This Row],[Ngày hạch toán]],""))</f>
        <v>46104</v>
      </c>
      <c r="T666" s="7"/>
      <c r="U666" s="6">
        <f>IF(Table13[[#This Row],[Ngày tính CN]]="","",S666+T666)</f>
        <v>46104</v>
      </c>
      <c r="V666" s="32">
        <f ca="1">IF(Table13[[#This Row],[Hạn thanh toán]]="","",IF((U666-NOW())&lt;0,0,(U666-NOW())))</f>
        <v>0</v>
      </c>
      <c r="W666" s="32"/>
      <c r="X666" s="32">
        <f t="shared" ca="1" si="75"/>
        <v>190.35975370370579</v>
      </c>
      <c r="Y666" s="2" t="str">
        <f t="shared" ca="1" si="76"/>
        <v>Nợ quá hạn hơn 120 ngày có khả năng mất thanh toán</v>
      </c>
      <c r="Z666" s="42">
        <f t="shared" si="77"/>
        <v>46104</v>
      </c>
      <c r="AA666" s="42" t="str">
        <f t="shared" si="78"/>
        <v/>
      </c>
      <c r="AD666" s="2" t="str">
        <f>VLOOKUP($A666,MA_KH!$A:$Q,MA_KH!O$1,0)</f>
        <v>MEGA</v>
      </c>
      <c r="AE666" s="2" t="str">
        <f>VLOOKUP($A666,MA_KH!$A:$Q,MA_KH!P$1,0)</f>
        <v>CÔNG TY TNHH MM MEGA MARKET (VIỆT NAM)</v>
      </c>
      <c r="AG666" s="91" t="str">
        <f>Table13[[#This Row],[Số hóa đơn]]&amp;Table13[[#This Row],[Tổng giá trị]]</f>
        <v>000233102314634</v>
      </c>
    </row>
    <row r="667" spans="1:33" ht="25.5" hidden="1" customHeight="1" x14ac:dyDescent="0.2">
      <c r="A667" s="54" t="s">
        <v>16299</v>
      </c>
      <c r="B667" s="54" t="s">
        <v>190</v>
      </c>
      <c r="C667" s="55">
        <v>46104</v>
      </c>
      <c r="D667" s="54" t="s">
        <v>17668</v>
      </c>
      <c r="E667" s="55">
        <v>46104</v>
      </c>
      <c r="F667" s="54" t="s">
        <v>19363</v>
      </c>
      <c r="G667" s="54" t="s">
        <v>17669</v>
      </c>
      <c r="H667" s="56">
        <v>1992165</v>
      </c>
      <c r="I667" s="63">
        <v>0</v>
      </c>
      <c r="J667" s="56">
        <v>159373</v>
      </c>
      <c r="K667" s="65">
        <v>2151538</v>
      </c>
      <c r="L667" s="64" t="s">
        <v>17238</v>
      </c>
      <c r="M667" s="6" t="str">
        <f>IFERROR(VLOOKUP(Table13[[#This Row],[Số hóa đơn]],'Chi tiết tt Mega gửi'!K:L,2,0),"")</f>
        <v/>
      </c>
      <c r="O667" s="32">
        <f>IF(Table13[[#This Row],[Phân loại]]="Tồn đầu kỳ",Table13[[#This Row],[Tổng giá trị]],0)</f>
        <v>0</v>
      </c>
      <c r="P667" s="7">
        <f>IF(Table13[[#This Row],[Số còn phải thu ĐK]]&lt;&gt;0,0,IF(Table13[[#This Row],[Phân loại]]="Bán hàng",Table13[[#This Row],[Tổng giá trị]],-Table13[[#This Row],[Tổng giá trị]]))</f>
        <v>-2151538</v>
      </c>
      <c r="Q667" s="32">
        <f t="shared" si="74"/>
        <v>0</v>
      </c>
      <c r="R667" s="7">
        <f>Table13[[#This Row],[Số còn phải thu ĐK]]+Table13[[#This Row],[Giá Trị HD sau CK]]-Table13[[#This Row],[Số tiền đã thu]]</f>
        <v>-2151538</v>
      </c>
      <c r="S667" s="6">
        <f>IF(Table13[[#This Row],[Ngày hóa đơn]]&lt;&gt;"",Table13[[#This Row],[Ngày hóa đơn]],IF(Table13[[#This Row],[Ngày hạch toán]]&lt;&gt;"",Table13[[#This Row],[Ngày hạch toán]],""))</f>
        <v>46104</v>
      </c>
      <c r="T667" s="7"/>
      <c r="U667" s="6">
        <f>IF(Table13[[#This Row],[Ngày tính CN]]="","",S667+T667)</f>
        <v>46104</v>
      </c>
      <c r="V667" s="32">
        <f ca="1">IF(Table13[[#This Row],[Hạn thanh toán]]="","",IF((U667-NOW())&lt;0,0,(U667-NOW())))</f>
        <v>0</v>
      </c>
      <c r="W667" s="32"/>
      <c r="X667" s="32">
        <f t="shared" ca="1" si="75"/>
        <v>190.35975370370579</v>
      </c>
      <c r="Y667" s="2" t="str">
        <f t="shared" ca="1" si="76"/>
        <v>Nợ quá hạn hơn 120 ngày có khả năng mất thanh toán</v>
      </c>
      <c r="Z667" s="42">
        <f t="shared" si="77"/>
        <v>46104</v>
      </c>
      <c r="AA667" s="42" t="str">
        <f t="shared" si="78"/>
        <v/>
      </c>
      <c r="AD667" s="2" t="str">
        <f>VLOOKUP($A667,MA_KH!$A:$Q,MA_KH!O$1,0)</f>
        <v>MEGA</v>
      </c>
      <c r="AE667" s="2" t="str">
        <f>VLOOKUP($A667,MA_KH!$A:$Q,MA_KH!P$1,0)</f>
        <v>CÔNG TY TNHH MM MEGA MARKET (VIỆT NAM)</v>
      </c>
      <c r="AG667" s="91" t="str">
        <f>Table13[[#This Row],[Số hóa đơn]]&amp;Table13[[#This Row],[Tổng giá trị]]</f>
        <v>000009202151538</v>
      </c>
    </row>
    <row r="668" spans="1:33" ht="25.5" hidden="1" customHeight="1" x14ac:dyDescent="0.2">
      <c r="A668" s="54" t="s">
        <v>16299</v>
      </c>
      <c r="B668" s="54" t="s">
        <v>190</v>
      </c>
      <c r="C668" s="55">
        <v>46104</v>
      </c>
      <c r="D668" s="54" t="s">
        <v>17670</v>
      </c>
      <c r="E668" s="55">
        <v>46104</v>
      </c>
      <c r="F668" s="54" t="s">
        <v>19364</v>
      </c>
      <c r="G668" s="54" t="s">
        <v>17669</v>
      </c>
      <c r="H668" s="56">
        <v>3449343</v>
      </c>
      <c r="I668" s="63">
        <v>0</v>
      </c>
      <c r="J668" s="56">
        <v>275948</v>
      </c>
      <c r="K668" s="65">
        <v>3725291</v>
      </c>
      <c r="L668" s="64" t="s">
        <v>17238</v>
      </c>
      <c r="M668" s="6" t="str">
        <f>IFERROR(VLOOKUP(Table13[[#This Row],[Số hóa đơn]],'Chi tiết tt Mega gửi'!K:L,2,0),"")</f>
        <v/>
      </c>
      <c r="O668" s="32">
        <f>IF(Table13[[#This Row],[Phân loại]]="Tồn đầu kỳ",Table13[[#This Row],[Tổng giá trị]],0)</f>
        <v>0</v>
      </c>
      <c r="P668" s="7">
        <f>IF(Table13[[#This Row],[Số còn phải thu ĐK]]&lt;&gt;0,0,IF(Table13[[#This Row],[Phân loại]]="Bán hàng",Table13[[#This Row],[Tổng giá trị]],-Table13[[#This Row],[Tổng giá trị]]))</f>
        <v>-3725291</v>
      </c>
      <c r="Q668" s="32">
        <f t="shared" si="74"/>
        <v>0</v>
      </c>
      <c r="R668" s="7">
        <f>Table13[[#This Row],[Số còn phải thu ĐK]]+Table13[[#This Row],[Giá Trị HD sau CK]]-Table13[[#This Row],[Số tiền đã thu]]</f>
        <v>-3725291</v>
      </c>
      <c r="S668" s="6">
        <f>IF(Table13[[#This Row],[Ngày hóa đơn]]&lt;&gt;"",Table13[[#This Row],[Ngày hóa đơn]],IF(Table13[[#This Row],[Ngày hạch toán]]&lt;&gt;"",Table13[[#This Row],[Ngày hạch toán]],""))</f>
        <v>46104</v>
      </c>
      <c r="T668" s="7"/>
      <c r="U668" s="6">
        <f>IF(Table13[[#This Row],[Ngày tính CN]]="","",S668+T668)</f>
        <v>46104</v>
      </c>
      <c r="V668" s="32">
        <f ca="1">IF(Table13[[#This Row],[Hạn thanh toán]]="","",IF((U668-NOW())&lt;0,0,(U668-NOW())))</f>
        <v>0</v>
      </c>
      <c r="W668" s="32"/>
      <c r="X668" s="32">
        <f t="shared" ca="1" si="75"/>
        <v>190.35975370370579</v>
      </c>
      <c r="Y668" s="2" t="str">
        <f t="shared" ca="1" si="76"/>
        <v>Nợ quá hạn hơn 120 ngày có khả năng mất thanh toán</v>
      </c>
      <c r="Z668" s="42">
        <f t="shared" si="77"/>
        <v>46104</v>
      </c>
      <c r="AA668" s="42" t="str">
        <f t="shared" si="78"/>
        <v/>
      </c>
      <c r="AD668" s="2" t="str">
        <f>VLOOKUP($A668,MA_KH!$A:$Q,MA_KH!O$1,0)</f>
        <v>MEGA</v>
      </c>
      <c r="AE668" s="2" t="str">
        <f>VLOOKUP($A668,MA_KH!$A:$Q,MA_KH!P$1,0)</f>
        <v>CÔNG TY TNHH MM MEGA MARKET (VIỆT NAM)</v>
      </c>
      <c r="AG668" s="91" t="str">
        <f>Table13[[#This Row],[Số hóa đơn]]&amp;Table13[[#This Row],[Tổng giá trị]]</f>
        <v>000009213725291</v>
      </c>
    </row>
    <row r="669" spans="1:33" ht="25.5" hidden="1" customHeight="1" x14ac:dyDescent="0.2">
      <c r="A669" s="54" t="s">
        <v>16299</v>
      </c>
      <c r="B669" s="54" t="s">
        <v>190</v>
      </c>
      <c r="C669" s="55">
        <v>46104</v>
      </c>
      <c r="D669" s="54" t="s">
        <v>17671</v>
      </c>
      <c r="E669" s="55">
        <v>46104</v>
      </c>
      <c r="F669" s="54" t="s">
        <v>18096</v>
      </c>
      <c r="G669" s="54" t="s">
        <v>17224</v>
      </c>
      <c r="H669" s="56">
        <v>1559874</v>
      </c>
      <c r="I669" s="63">
        <v>0</v>
      </c>
      <c r="J669" s="56">
        <v>124790</v>
      </c>
      <c r="K669" s="65">
        <v>1684664</v>
      </c>
      <c r="L669" s="64" t="s">
        <v>17238</v>
      </c>
      <c r="M669" s="6" t="str">
        <f>IFERROR(VLOOKUP(Table13[[#This Row],[Số hóa đơn]],'Chi tiết tt Mega gửi'!K:L,2,0),"")</f>
        <v/>
      </c>
      <c r="O669" s="32">
        <f>IF(Table13[[#This Row],[Phân loại]]="Tồn đầu kỳ",Table13[[#This Row],[Tổng giá trị]],0)</f>
        <v>0</v>
      </c>
      <c r="P669" s="7">
        <f>IF(Table13[[#This Row],[Số còn phải thu ĐK]]&lt;&gt;0,0,IF(Table13[[#This Row],[Phân loại]]="Bán hàng",Table13[[#This Row],[Tổng giá trị]],-Table13[[#This Row],[Tổng giá trị]]))</f>
        <v>-1684664</v>
      </c>
      <c r="Q669" s="32">
        <f t="shared" si="74"/>
        <v>0</v>
      </c>
      <c r="R669" s="7">
        <f>Table13[[#This Row],[Số còn phải thu ĐK]]+Table13[[#This Row],[Giá Trị HD sau CK]]-Table13[[#This Row],[Số tiền đã thu]]</f>
        <v>-1684664</v>
      </c>
      <c r="S669" s="6">
        <f>IF(Table13[[#This Row],[Ngày hóa đơn]]&lt;&gt;"",Table13[[#This Row],[Ngày hóa đơn]],IF(Table13[[#This Row],[Ngày hạch toán]]&lt;&gt;"",Table13[[#This Row],[Ngày hạch toán]],""))</f>
        <v>46104</v>
      </c>
      <c r="T669" s="7"/>
      <c r="U669" s="6">
        <f>IF(Table13[[#This Row],[Ngày tính CN]]="","",S669+T669)</f>
        <v>46104</v>
      </c>
      <c r="V669" s="32">
        <f ca="1">IF(Table13[[#This Row],[Hạn thanh toán]]="","",IF((U669-NOW())&lt;0,0,(U669-NOW())))</f>
        <v>0</v>
      </c>
      <c r="W669" s="32"/>
      <c r="X669" s="32">
        <f t="shared" ca="1" si="75"/>
        <v>190.35975370370579</v>
      </c>
      <c r="Y669" s="2" t="str">
        <f t="shared" ca="1" si="76"/>
        <v>Nợ quá hạn hơn 120 ngày có khả năng mất thanh toán</v>
      </c>
      <c r="Z669" s="42">
        <f t="shared" si="77"/>
        <v>46104</v>
      </c>
      <c r="AA669" s="42" t="str">
        <f t="shared" si="78"/>
        <v/>
      </c>
      <c r="AD669" s="2" t="str">
        <f>VLOOKUP($A669,MA_KH!$A:$Q,MA_KH!O$1,0)</f>
        <v>MEGA</v>
      </c>
      <c r="AE669" s="2" t="str">
        <f>VLOOKUP($A669,MA_KH!$A:$Q,MA_KH!P$1,0)</f>
        <v>CÔNG TY TNHH MM MEGA MARKET (VIỆT NAM)</v>
      </c>
      <c r="AG669" s="91" t="str">
        <f>Table13[[#This Row],[Số hóa đơn]]&amp;Table13[[#This Row],[Tổng giá trị]]</f>
        <v>000002071684664</v>
      </c>
    </row>
    <row r="670" spans="1:33" ht="25.5" customHeight="1" x14ac:dyDescent="0.2">
      <c r="A670" s="54" t="s">
        <v>16294</v>
      </c>
      <c r="B670" s="54" t="s">
        <v>259</v>
      </c>
      <c r="C670" s="55">
        <v>46105</v>
      </c>
      <c r="D670" s="54" t="s">
        <v>17672</v>
      </c>
      <c r="E670" s="55">
        <f>IFERROR(VLOOKUP(AG670,Sheet3!B:F,5,0),Table1[[#This Row],[Ngày hạch toán]])</f>
        <v>46105</v>
      </c>
      <c r="F670" s="54" t="s">
        <v>18659</v>
      </c>
      <c r="G670" s="54" t="s">
        <v>17673</v>
      </c>
      <c r="H670" s="56">
        <v>1425000</v>
      </c>
      <c r="I670" s="63">
        <v>0</v>
      </c>
      <c r="J670" s="56">
        <v>114000</v>
      </c>
      <c r="K670" s="65">
        <v>1539000</v>
      </c>
      <c r="L670" s="64" t="s">
        <v>17236</v>
      </c>
      <c r="M670" s="6" t="str">
        <f>IFERROR(VLOOKUP(Table13[[#This Row],[Số hóa đơn]],'Chi tiết tt Mega gửi'!K:L,2,0),"")</f>
        <v/>
      </c>
      <c r="O670" s="32">
        <f>IF(Table13[[#This Row],[Phân loại]]="Tồn đầu kỳ",Table13[[#This Row],[Tổng giá trị]],0)</f>
        <v>0</v>
      </c>
      <c r="P670" s="7">
        <f>IF(Table13[[#This Row],[Số còn phải thu ĐK]]&lt;&gt;0,0,IF(Table13[[#This Row],[Phân loại]]="Bán hàng",Table13[[#This Row],[Tổng giá trị]],-Table13[[#This Row],[Tổng giá trị]]))</f>
        <v>1539000</v>
      </c>
      <c r="Q670" s="32">
        <f t="shared" si="74"/>
        <v>0</v>
      </c>
      <c r="R670" s="7">
        <f>Table13[[#This Row],[Số còn phải thu ĐK]]+Table13[[#This Row],[Giá Trị HD sau CK]]-Table13[[#This Row],[Số tiền đã thu]]</f>
        <v>1539000</v>
      </c>
      <c r="S670" s="6">
        <f>IF(Table13[[#This Row],[Ngày hóa đơn]]&lt;&gt;"",Table13[[#This Row],[Ngày hóa đơn]],IF(Table13[[#This Row],[Ngày hạch toán]]&lt;&gt;"",Table13[[#This Row],[Ngày hạch toán]],""))</f>
        <v>46105</v>
      </c>
      <c r="T670" s="7"/>
      <c r="U670" s="6">
        <f>IF(Table13[[#This Row],[Ngày tính CN]]="","",S670+T670)</f>
        <v>46105</v>
      </c>
      <c r="V670" s="32">
        <f ca="1">IF(Table13[[#This Row],[Hạn thanh toán]]="","",IF((U670-NOW())&lt;0,0,(U670-NOW())))</f>
        <v>0</v>
      </c>
      <c r="W670" s="32"/>
      <c r="X670" s="32">
        <f t="shared" ca="1" si="75"/>
        <v>189.35975370370579</v>
      </c>
      <c r="Y670" s="2" t="str">
        <f t="shared" ca="1" si="76"/>
        <v>Nợ quá hạn hơn 120 ngày có khả năng mất thanh toán</v>
      </c>
      <c r="Z670" s="42">
        <f t="shared" si="77"/>
        <v>46105</v>
      </c>
      <c r="AA670" s="42" t="str">
        <f t="shared" si="78"/>
        <v/>
      </c>
      <c r="AD670" s="2" t="str">
        <f>VLOOKUP($A670,MA_KH!$A:$Q,MA_KH!O$1,0)</f>
        <v>MEGA</v>
      </c>
      <c r="AE670" s="2" t="str">
        <f>VLOOKUP($A670,MA_KH!$A:$Q,MA_KH!P$1,0)</f>
        <v>CÔNG TY TNHH MM MEGA MARKET (VIỆT NAM)</v>
      </c>
      <c r="AG670" s="91" t="str">
        <f>Table13[[#This Row],[Số hóa đơn]]&amp;Table13[[#This Row],[Tổng giá trị]]</f>
        <v>000228911539000</v>
      </c>
    </row>
    <row r="671" spans="1:33" ht="25.5" customHeight="1" x14ac:dyDescent="0.2">
      <c r="A671" s="54" t="s">
        <v>16299</v>
      </c>
      <c r="B671" s="54" t="s">
        <v>190</v>
      </c>
      <c r="C671" s="55">
        <v>46105</v>
      </c>
      <c r="D671" s="54" t="s">
        <v>17674</v>
      </c>
      <c r="E671" s="55">
        <f>IFERROR(VLOOKUP(AG671,Sheet3!B:F,5,0),Table1[[#This Row],[Ngày hạch toán]])</f>
        <v>46105</v>
      </c>
      <c r="F671" s="54" t="s">
        <v>18595</v>
      </c>
      <c r="G671" s="54" t="s">
        <v>17675</v>
      </c>
      <c r="H671" s="56">
        <v>851830</v>
      </c>
      <c r="I671" s="63">
        <v>0</v>
      </c>
      <c r="J671" s="56">
        <v>68146</v>
      </c>
      <c r="K671" s="65">
        <v>919976</v>
      </c>
      <c r="L671" s="64" t="s">
        <v>17236</v>
      </c>
      <c r="M671" s="6" t="str">
        <f>IFERROR(VLOOKUP(Table13[[#This Row],[Số hóa đơn]],'Chi tiết tt Mega gửi'!K:L,2,0),"")</f>
        <v/>
      </c>
      <c r="O671" s="32">
        <f>IF(Table13[[#This Row],[Phân loại]]="Tồn đầu kỳ",Table13[[#This Row],[Tổng giá trị]],0)</f>
        <v>0</v>
      </c>
      <c r="P671" s="7">
        <f>IF(Table13[[#This Row],[Số còn phải thu ĐK]]&lt;&gt;0,0,IF(Table13[[#This Row],[Phân loại]]="Bán hàng",Table13[[#This Row],[Tổng giá trị]],-Table13[[#This Row],[Tổng giá trị]]))</f>
        <v>919976</v>
      </c>
      <c r="Q671" s="32">
        <f t="shared" si="74"/>
        <v>0</v>
      </c>
      <c r="R671" s="7">
        <f>Table13[[#This Row],[Số còn phải thu ĐK]]+Table13[[#This Row],[Giá Trị HD sau CK]]-Table13[[#This Row],[Số tiền đã thu]]</f>
        <v>919976</v>
      </c>
      <c r="S671" s="6">
        <f>IF(Table13[[#This Row],[Ngày hóa đơn]]&lt;&gt;"",Table13[[#This Row],[Ngày hóa đơn]],IF(Table13[[#This Row],[Ngày hạch toán]]&lt;&gt;"",Table13[[#This Row],[Ngày hạch toán]],""))</f>
        <v>46105</v>
      </c>
      <c r="T671" s="7"/>
      <c r="U671" s="6">
        <f>IF(Table13[[#This Row],[Ngày tính CN]]="","",S671+T671)</f>
        <v>46105</v>
      </c>
      <c r="V671" s="32">
        <f ca="1">IF(Table13[[#This Row],[Hạn thanh toán]]="","",IF((U671-NOW())&lt;0,0,(U671-NOW())))</f>
        <v>0</v>
      </c>
      <c r="W671" s="32"/>
      <c r="X671" s="32">
        <f t="shared" ca="1" si="75"/>
        <v>189.35975370370579</v>
      </c>
      <c r="Y671" s="2" t="str">
        <f t="shared" ca="1" si="76"/>
        <v>Nợ quá hạn hơn 120 ngày có khả năng mất thanh toán</v>
      </c>
      <c r="Z671" s="42">
        <f t="shared" si="77"/>
        <v>46105</v>
      </c>
      <c r="AA671" s="42" t="str">
        <f t="shared" si="78"/>
        <v/>
      </c>
      <c r="AD671" s="2" t="str">
        <f>VLOOKUP($A671,MA_KH!$A:$Q,MA_KH!O$1,0)</f>
        <v>MEGA</v>
      </c>
      <c r="AE671" s="2" t="str">
        <f>VLOOKUP($A671,MA_KH!$A:$Q,MA_KH!P$1,0)</f>
        <v>CÔNG TY TNHH MM MEGA MARKET (VIỆT NAM)</v>
      </c>
      <c r="AG671" s="91" t="str">
        <f>Table13[[#This Row],[Số hóa đơn]]&amp;Table13[[#This Row],[Tổng giá trị]]</f>
        <v>00024176919976</v>
      </c>
    </row>
    <row r="672" spans="1:33" ht="25.5" customHeight="1" x14ac:dyDescent="0.2">
      <c r="A672" s="54" t="s">
        <v>16299</v>
      </c>
      <c r="B672" s="54" t="s">
        <v>190</v>
      </c>
      <c r="C672" s="55">
        <v>46105</v>
      </c>
      <c r="D672" s="54" t="s">
        <v>17676</v>
      </c>
      <c r="E672" s="55">
        <f>IFERROR(VLOOKUP(AG672,Sheet3!B:F,5,0),Table1[[#This Row],[Ngày hạch toán]])</f>
        <v>46105</v>
      </c>
      <c r="F672" s="54" t="s">
        <v>18597</v>
      </c>
      <c r="G672" s="54" t="s">
        <v>17677</v>
      </c>
      <c r="H672" s="56">
        <v>2099000</v>
      </c>
      <c r="I672" s="63">
        <v>0</v>
      </c>
      <c r="J672" s="56">
        <v>167920</v>
      </c>
      <c r="K672" s="65">
        <v>2266920</v>
      </c>
      <c r="L672" s="64" t="s">
        <v>17236</v>
      </c>
      <c r="M672" s="6" t="str">
        <f>IFERROR(VLOOKUP(Table13[[#This Row],[Số hóa đơn]],'Chi tiết tt Mega gửi'!K:L,2,0),"")</f>
        <v/>
      </c>
      <c r="O672" s="32">
        <f>IF(Table13[[#This Row],[Phân loại]]="Tồn đầu kỳ",Table13[[#This Row],[Tổng giá trị]],0)</f>
        <v>0</v>
      </c>
      <c r="P672" s="7">
        <f>IF(Table13[[#This Row],[Số còn phải thu ĐK]]&lt;&gt;0,0,IF(Table13[[#This Row],[Phân loại]]="Bán hàng",Table13[[#This Row],[Tổng giá trị]],-Table13[[#This Row],[Tổng giá trị]]))</f>
        <v>2266920</v>
      </c>
      <c r="Q672" s="32">
        <f t="shared" si="74"/>
        <v>0</v>
      </c>
      <c r="R672" s="7">
        <f>Table13[[#This Row],[Số còn phải thu ĐK]]+Table13[[#This Row],[Giá Trị HD sau CK]]-Table13[[#This Row],[Số tiền đã thu]]</f>
        <v>2266920</v>
      </c>
      <c r="S672" s="6">
        <f>IF(Table13[[#This Row],[Ngày hóa đơn]]&lt;&gt;"",Table13[[#This Row],[Ngày hóa đơn]],IF(Table13[[#This Row],[Ngày hạch toán]]&lt;&gt;"",Table13[[#This Row],[Ngày hạch toán]],""))</f>
        <v>46105</v>
      </c>
      <c r="T672" s="7"/>
      <c r="U672" s="6">
        <f>IF(Table13[[#This Row],[Ngày tính CN]]="","",S672+T672)</f>
        <v>46105</v>
      </c>
      <c r="V672" s="32">
        <f ca="1">IF(Table13[[#This Row],[Hạn thanh toán]]="","",IF((U672-NOW())&lt;0,0,(U672-NOW())))</f>
        <v>0</v>
      </c>
      <c r="W672" s="32"/>
      <c r="X672" s="32">
        <f t="shared" ca="1" si="75"/>
        <v>189.35975370370579</v>
      </c>
      <c r="Y672" s="2" t="str">
        <f t="shared" ca="1" si="76"/>
        <v>Nợ quá hạn hơn 120 ngày có khả năng mất thanh toán</v>
      </c>
      <c r="Z672" s="42">
        <f t="shared" si="77"/>
        <v>46105</v>
      </c>
      <c r="AA672" s="42" t="str">
        <f t="shared" si="78"/>
        <v/>
      </c>
      <c r="AD672" s="2" t="str">
        <f>VLOOKUP($A672,MA_KH!$A:$Q,MA_KH!O$1,0)</f>
        <v>MEGA</v>
      </c>
      <c r="AE672" s="2" t="str">
        <f>VLOOKUP($A672,MA_KH!$A:$Q,MA_KH!P$1,0)</f>
        <v>CÔNG TY TNHH MM MEGA MARKET (VIỆT NAM)</v>
      </c>
      <c r="AG672" s="91" t="str">
        <f>Table13[[#This Row],[Số hóa đơn]]&amp;Table13[[#This Row],[Tổng giá trị]]</f>
        <v>000241772266920</v>
      </c>
    </row>
    <row r="673" spans="1:33" ht="25.5" customHeight="1" x14ac:dyDescent="0.2">
      <c r="A673" s="54" t="s">
        <v>16303</v>
      </c>
      <c r="B673" s="54" t="s">
        <v>102</v>
      </c>
      <c r="C673" s="55">
        <v>46105</v>
      </c>
      <c r="D673" s="54" t="s">
        <v>17678</v>
      </c>
      <c r="E673" s="55">
        <f>IFERROR(VLOOKUP(AG673,Sheet3!B:F,5,0),Table1[[#This Row],[Ngày hạch toán]])</f>
        <v>46105</v>
      </c>
      <c r="F673" s="54" t="s">
        <v>18617</v>
      </c>
      <c r="G673" s="54" t="s">
        <v>17679</v>
      </c>
      <c r="H673" s="56">
        <v>850801</v>
      </c>
      <c r="I673" s="63">
        <v>0</v>
      </c>
      <c r="J673" s="56">
        <v>68064</v>
      </c>
      <c r="K673" s="65">
        <v>918865</v>
      </c>
      <c r="L673" s="64" t="s">
        <v>17236</v>
      </c>
      <c r="M673" s="6" t="str">
        <f>IFERROR(VLOOKUP(Table13[[#This Row],[Số hóa đơn]],'Chi tiết tt Mega gửi'!K:L,2,0),"")</f>
        <v/>
      </c>
      <c r="O673" s="32">
        <f>IF(Table13[[#This Row],[Phân loại]]="Tồn đầu kỳ",Table13[[#This Row],[Tổng giá trị]],0)</f>
        <v>0</v>
      </c>
      <c r="P673" s="7">
        <f>IF(Table13[[#This Row],[Số còn phải thu ĐK]]&lt;&gt;0,0,IF(Table13[[#This Row],[Phân loại]]="Bán hàng",Table13[[#This Row],[Tổng giá trị]],-Table13[[#This Row],[Tổng giá trị]]))</f>
        <v>918865</v>
      </c>
      <c r="Q673" s="32">
        <f t="shared" si="74"/>
        <v>0</v>
      </c>
      <c r="R673" s="7">
        <f>Table13[[#This Row],[Số còn phải thu ĐK]]+Table13[[#This Row],[Giá Trị HD sau CK]]-Table13[[#This Row],[Số tiền đã thu]]</f>
        <v>918865</v>
      </c>
      <c r="S673" s="6">
        <f>IF(Table13[[#This Row],[Ngày hóa đơn]]&lt;&gt;"",Table13[[#This Row],[Ngày hóa đơn]],IF(Table13[[#This Row],[Ngày hạch toán]]&lt;&gt;"",Table13[[#This Row],[Ngày hạch toán]],""))</f>
        <v>46105</v>
      </c>
      <c r="T673" s="7"/>
      <c r="U673" s="6">
        <f>IF(Table13[[#This Row],[Ngày tính CN]]="","",S673+T673)</f>
        <v>46105</v>
      </c>
      <c r="V673" s="32">
        <f ca="1">IF(Table13[[#This Row],[Hạn thanh toán]]="","",IF((U673-NOW())&lt;0,0,(U673-NOW())))</f>
        <v>0</v>
      </c>
      <c r="W673" s="32"/>
      <c r="X673" s="32">
        <f t="shared" ca="1" si="75"/>
        <v>189.35975370370579</v>
      </c>
      <c r="Y673" s="2" t="str">
        <f t="shared" ca="1" si="76"/>
        <v>Nợ quá hạn hơn 120 ngày có khả năng mất thanh toán</v>
      </c>
      <c r="Z673" s="42">
        <f t="shared" si="77"/>
        <v>46105</v>
      </c>
      <c r="AA673" s="42" t="str">
        <f t="shared" si="78"/>
        <v/>
      </c>
      <c r="AD673" s="2" t="str">
        <f>VLOOKUP($A673,MA_KH!$A:$Q,MA_KH!O$1,0)</f>
        <v>MEGA</v>
      </c>
      <c r="AE673" s="2" t="str">
        <f>VLOOKUP($A673,MA_KH!$A:$Q,MA_KH!P$1,0)</f>
        <v>CÔNG TY TNHH MM MEGA MARKET (VIỆT NAM)</v>
      </c>
      <c r="AG673" s="91" t="str">
        <f>Table13[[#This Row],[Số hóa đơn]]&amp;Table13[[#This Row],[Tổng giá trị]]</f>
        <v>00023250918865</v>
      </c>
    </row>
    <row r="674" spans="1:33" ht="25.5" customHeight="1" x14ac:dyDescent="0.2">
      <c r="A674" s="54" t="s">
        <v>16303</v>
      </c>
      <c r="B674" s="54" t="s">
        <v>102</v>
      </c>
      <c r="C674" s="55">
        <v>46105</v>
      </c>
      <c r="D674" s="54" t="s">
        <v>17680</v>
      </c>
      <c r="E674" s="55">
        <f>IFERROR(VLOOKUP(AG674,Sheet3!B:F,5,0),Table1[[#This Row],[Ngày hạch toán]])</f>
        <v>46105</v>
      </c>
      <c r="F674" s="54" t="s">
        <v>18612</v>
      </c>
      <c r="G674" s="54" t="s">
        <v>17681</v>
      </c>
      <c r="H674" s="56">
        <v>1939366</v>
      </c>
      <c r="I674" s="63">
        <v>0</v>
      </c>
      <c r="J674" s="56">
        <v>155149</v>
      </c>
      <c r="K674" s="65">
        <v>2094515</v>
      </c>
      <c r="L674" s="64" t="s">
        <v>17236</v>
      </c>
      <c r="M674" s="6" t="str">
        <f>IFERROR(VLOOKUP(Table13[[#This Row],[Số hóa đơn]],'Chi tiết tt Mega gửi'!K:L,2,0),"")</f>
        <v/>
      </c>
      <c r="O674" s="32">
        <f>IF(Table13[[#This Row],[Phân loại]]="Tồn đầu kỳ",Table13[[#This Row],[Tổng giá trị]],0)</f>
        <v>0</v>
      </c>
      <c r="P674" s="7">
        <f>IF(Table13[[#This Row],[Số còn phải thu ĐK]]&lt;&gt;0,0,IF(Table13[[#This Row],[Phân loại]]="Bán hàng",Table13[[#This Row],[Tổng giá trị]],-Table13[[#This Row],[Tổng giá trị]]))</f>
        <v>2094515</v>
      </c>
      <c r="Q674" s="32">
        <f t="shared" si="74"/>
        <v>0</v>
      </c>
      <c r="R674" s="7">
        <f>Table13[[#This Row],[Số còn phải thu ĐK]]+Table13[[#This Row],[Giá Trị HD sau CK]]-Table13[[#This Row],[Số tiền đã thu]]</f>
        <v>2094515</v>
      </c>
      <c r="S674" s="6">
        <f>IF(Table13[[#This Row],[Ngày hóa đơn]]&lt;&gt;"",Table13[[#This Row],[Ngày hóa đơn]],IF(Table13[[#This Row],[Ngày hạch toán]]&lt;&gt;"",Table13[[#This Row],[Ngày hạch toán]],""))</f>
        <v>46105</v>
      </c>
      <c r="T674" s="7"/>
      <c r="U674" s="6">
        <f>IF(Table13[[#This Row],[Ngày tính CN]]="","",S674+T674)</f>
        <v>46105</v>
      </c>
      <c r="V674" s="32">
        <f ca="1">IF(Table13[[#This Row],[Hạn thanh toán]]="","",IF((U674-NOW())&lt;0,0,(U674-NOW())))</f>
        <v>0</v>
      </c>
      <c r="W674" s="32"/>
      <c r="X674" s="32">
        <f t="shared" ca="1" si="75"/>
        <v>189.35975370370579</v>
      </c>
      <c r="Y674" s="2" t="str">
        <f t="shared" ca="1" si="76"/>
        <v>Nợ quá hạn hơn 120 ngày có khả năng mất thanh toán</v>
      </c>
      <c r="Z674" s="42">
        <f t="shared" si="77"/>
        <v>46105</v>
      </c>
      <c r="AA674" s="42" t="str">
        <f t="shared" si="78"/>
        <v/>
      </c>
      <c r="AD674" s="2" t="str">
        <f>VLOOKUP($A674,MA_KH!$A:$Q,MA_KH!O$1,0)</f>
        <v>MEGA</v>
      </c>
      <c r="AE674" s="2" t="str">
        <f>VLOOKUP($A674,MA_KH!$A:$Q,MA_KH!P$1,0)</f>
        <v>CÔNG TY TNHH MM MEGA MARKET (VIỆT NAM)</v>
      </c>
      <c r="AG674" s="91" t="str">
        <f>Table13[[#This Row],[Số hóa đơn]]&amp;Table13[[#This Row],[Tổng giá trị]]</f>
        <v>000239802094515</v>
      </c>
    </row>
    <row r="675" spans="1:33" ht="25.5" customHeight="1" x14ac:dyDescent="0.2">
      <c r="A675" s="54" t="s">
        <v>16303</v>
      </c>
      <c r="B675" s="54" t="s">
        <v>102</v>
      </c>
      <c r="C675" s="55">
        <v>46105</v>
      </c>
      <c r="D675" s="54" t="s">
        <v>17682</v>
      </c>
      <c r="E675" s="55">
        <f>IFERROR(VLOOKUP(AG675,Sheet3!B:F,5,0),Table1[[#This Row],[Ngày hạch toán]])</f>
        <v>46105</v>
      </c>
      <c r="F675" s="54" t="s">
        <v>18621</v>
      </c>
      <c r="G675" s="54" t="s">
        <v>17683</v>
      </c>
      <c r="H675" s="56">
        <v>5247500</v>
      </c>
      <c r="I675" s="63">
        <v>0</v>
      </c>
      <c r="J675" s="56">
        <v>419800</v>
      </c>
      <c r="K675" s="65">
        <v>5667300</v>
      </c>
      <c r="L675" s="64" t="s">
        <v>17236</v>
      </c>
      <c r="M675" s="6" t="str">
        <f>IFERROR(VLOOKUP(Table13[[#This Row],[Số hóa đơn]],'Chi tiết tt Mega gửi'!K:L,2,0),"")</f>
        <v/>
      </c>
      <c r="O675" s="32">
        <f>IF(Table13[[#This Row],[Phân loại]]="Tồn đầu kỳ",Table13[[#This Row],[Tổng giá trị]],0)</f>
        <v>0</v>
      </c>
      <c r="P675" s="7">
        <f>IF(Table13[[#This Row],[Số còn phải thu ĐK]]&lt;&gt;0,0,IF(Table13[[#This Row],[Phân loại]]="Bán hàng",Table13[[#This Row],[Tổng giá trị]],-Table13[[#This Row],[Tổng giá trị]]))</f>
        <v>5667300</v>
      </c>
      <c r="Q675" s="32">
        <f t="shared" si="74"/>
        <v>0</v>
      </c>
      <c r="R675" s="7">
        <f>Table13[[#This Row],[Số còn phải thu ĐK]]+Table13[[#This Row],[Giá Trị HD sau CK]]-Table13[[#This Row],[Số tiền đã thu]]</f>
        <v>5667300</v>
      </c>
      <c r="S675" s="6">
        <f>IF(Table13[[#This Row],[Ngày hóa đơn]]&lt;&gt;"",Table13[[#This Row],[Ngày hóa đơn]],IF(Table13[[#This Row],[Ngày hạch toán]]&lt;&gt;"",Table13[[#This Row],[Ngày hạch toán]],""))</f>
        <v>46105</v>
      </c>
      <c r="T675" s="7"/>
      <c r="U675" s="6">
        <f>IF(Table13[[#This Row],[Ngày tính CN]]="","",S675+T675)</f>
        <v>46105</v>
      </c>
      <c r="V675" s="32">
        <f ca="1">IF(Table13[[#This Row],[Hạn thanh toán]]="","",IF((U675-NOW())&lt;0,0,(U675-NOW())))</f>
        <v>0</v>
      </c>
      <c r="W675" s="32"/>
      <c r="X675" s="32">
        <f t="shared" ca="1" si="75"/>
        <v>189.35975370370579</v>
      </c>
      <c r="Y675" s="2" t="str">
        <f t="shared" ca="1" si="76"/>
        <v>Nợ quá hạn hơn 120 ngày có khả năng mất thanh toán</v>
      </c>
      <c r="Z675" s="42">
        <f t="shared" si="77"/>
        <v>46105</v>
      </c>
      <c r="AA675" s="42" t="str">
        <f t="shared" si="78"/>
        <v/>
      </c>
      <c r="AD675" s="2" t="str">
        <f>VLOOKUP($A675,MA_KH!$A:$Q,MA_KH!O$1,0)</f>
        <v>MEGA</v>
      </c>
      <c r="AE675" s="2" t="str">
        <f>VLOOKUP($A675,MA_KH!$A:$Q,MA_KH!P$1,0)</f>
        <v>CÔNG TY TNHH MM MEGA MARKET (VIỆT NAM)</v>
      </c>
      <c r="AG675" s="91" t="str">
        <f>Table13[[#This Row],[Số hóa đơn]]&amp;Table13[[#This Row],[Tổng giá trị]]</f>
        <v>000232525667300</v>
      </c>
    </row>
    <row r="676" spans="1:33" ht="25.5" customHeight="1" x14ac:dyDescent="0.2">
      <c r="A676" s="54" t="s">
        <v>16303</v>
      </c>
      <c r="B676" s="54" t="s">
        <v>102</v>
      </c>
      <c r="C676" s="55">
        <v>46106</v>
      </c>
      <c r="D676" s="54" t="s">
        <v>17684</v>
      </c>
      <c r="E676" s="55">
        <f>IFERROR(VLOOKUP(AG676,Sheet3!B:F,5,0),Table1[[#This Row],[Ngày hạch toán]])</f>
        <v>46106</v>
      </c>
      <c r="F676" s="54" t="s">
        <v>18619</v>
      </c>
      <c r="G676" s="54" t="s">
        <v>17685</v>
      </c>
      <c r="H676" s="56">
        <v>5247500</v>
      </c>
      <c r="I676" s="63">
        <v>0</v>
      </c>
      <c r="J676" s="56">
        <v>419800</v>
      </c>
      <c r="K676" s="65">
        <v>5667300</v>
      </c>
      <c r="L676" s="64" t="s">
        <v>17236</v>
      </c>
      <c r="M676" s="6" t="str">
        <f>IFERROR(VLOOKUP(Table13[[#This Row],[Số hóa đơn]],'Chi tiết tt Mega gửi'!K:L,2,0),"")</f>
        <v/>
      </c>
      <c r="O676" s="32">
        <f>IF(Table13[[#This Row],[Phân loại]]="Tồn đầu kỳ",Table13[[#This Row],[Tổng giá trị]],0)</f>
        <v>0</v>
      </c>
      <c r="P676" s="7">
        <f>IF(Table13[[#This Row],[Số còn phải thu ĐK]]&lt;&gt;0,0,IF(Table13[[#This Row],[Phân loại]]="Bán hàng",Table13[[#This Row],[Tổng giá trị]],-Table13[[#This Row],[Tổng giá trị]]))</f>
        <v>5667300</v>
      </c>
      <c r="Q676" s="32">
        <f t="shared" si="74"/>
        <v>0</v>
      </c>
      <c r="R676" s="7">
        <f>Table13[[#This Row],[Số còn phải thu ĐK]]+Table13[[#This Row],[Giá Trị HD sau CK]]-Table13[[#This Row],[Số tiền đã thu]]</f>
        <v>5667300</v>
      </c>
      <c r="S676" s="6">
        <f>IF(Table13[[#This Row],[Ngày hóa đơn]]&lt;&gt;"",Table13[[#This Row],[Ngày hóa đơn]],IF(Table13[[#This Row],[Ngày hạch toán]]&lt;&gt;"",Table13[[#This Row],[Ngày hạch toán]],""))</f>
        <v>46106</v>
      </c>
      <c r="T676" s="7"/>
      <c r="U676" s="6">
        <f>IF(Table13[[#This Row],[Ngày tính CN]]="","",S676+T676)</f>
        <v>46106</v>
      </c>
      <c r="V676" s="32">
        <f ca="1">IF(Table13[[#This Row],[Hạn thanh toán]]="","",IF((U676-NOW())&lt;0,0,(U676-NOW())))</f>
        <v>0</v>
      </c>
      <c r="W676" s="32"/>
      <c r="X676" s="32">
        <f t="shared" ca="1" si="75"/>
        <v>188.35975370370579</v>
      </c>
      <c r="Y676" s="2" t="str">
        <f t="shared" ca="1" si="76"/>
        <v>Nợ quá hạn hơn 120 ngày có khả năng mất thanh toán</v>
      </c>
      <c r="Z676" s="42">
        <f t="shared" si="77"/>
        <v>46106</v>
      </c>
      <c r="AA676" s="42" t="str">
        <f t="shared" si="78"/>
        <v/>
      </c>
      <c r="AD676" s="2" t="str">
        <f>VLOOKUP($A676,MA_KH!$A:$Q,MA_KH!O$1,0)</f>
        <v>MEGA</v>
      </c>
      <c r="AE676" s="2" t="str">
        <f>VLOOKUP($A676,MA_KH!$A:$Q,MA_KH!P$1,0)</f>
        <v>CÔNG TY TNHH MM MEGA MARKET (VIỆT NAM)</v>
      </c>
      <c r="AG676" s="91" t="str">
        <f>Table13[[#This Row],[Số hóa đơn]]&amp;Table13[[#This Row],[Tổng giá trị]]</f>
        <v>000232515667300</v>
      </c>
    </row>
    <row r="677" spans="1:33" ht="25.5" hidden="1" customHeight="1" x14ac:dyDescent="0.2">
      <c r="A677" s="54" t="s">
        <v>16299</v>
      </c>
      <c r="B677" s="54" t="s">
        <v>190</v>
      </c>
      <c r="C677" s="55">
        <v>46106</v>
      </c>
      <c r="D677" s="54" t="s">
        <v>17686</v>
      </c>
      <c r="E677" s="55">
        <v>46106</v>
      </c>
      <c r="F677" s="54" t="s">
        <v>19247</v>
      </c>
      <c r="G677" s="54" t="s">
        <v>17222</v>
      </c>
      <c r="H677" s="56">
        <v>1648226</v>
      </c>
      <c r="I677" s="63">
        <v>0</v>
      </c>
      <c r="J677" s="56">
        <v>131858</v>
      </c>
      <c r="K677" s="65">
        <v>1780084</v>
      </c>
      <c r="L677" s="64" t="s">
        <v>17238</v>
      </c>
      <c r="M677" s="6">
        <v>46122</v>
      </c>
      <c r="O677" s="32">
        <f>IF(Table13[[#This Row],[Phân loại]]="Tồn đầu kỳ",Table13[[#This Row],[Tổng giá trị]],0)</f>
        <v>0</v>
      </c>
      <c r="P677" s="7">
        <f>IF(Table13[[#This Row],[Số còn phải thu ĐK]]&lt;&gt;0,0,IF(Table13[[#This Row],[Phân loại]]="Bán hàng",Table13[[#This Row],[Tổng giá trị]],-Table13[[#This Row],[Tổng giá trị]]))</f>
        <v>-1780084</v>
      </c>
      <c r="Q677" s="32">
        <f t="shared" si="74"/>
        <v>-1780084</v>
      </c>
      <c r="R677" s="7">
        <f>Table13[[#This Row],[Số còn phải thu ĐK]]+Table13[[#This Row],[Giá Trị HD sau CK]]-Table13[[#This Row],[Số tiền đã thu]]</f>
        <v>0</v>
      </c>
      <c r="S677" s="6">
        <f>IF(Table13[[#This Row],[Ngày hóa đơn]]&lt;&gt;"",Table13[[#This Row],[Ngày hóa đơn]],IF(Table13[[#This Row],[Ngày hạch toán]]&lt;&gt;"",Table13[[#This Row],[Ngày hạch toán]],""))</f>
        <v>46106</v>
      </c>
      <c r="T677" s="7"/>
      <c r="U677" s="6">
        <f>IF(Table13[[#This Row],[Ngày tính CN]]="","",S677+T677)</f>
        <v>46106</v>
      </c>
      <c r="V677" s="32">
        <f ca="1">IF(Table13[[#This Row],[Hạn thanh toán]]="","",IF((U677-NOW())&lt;0,0,(U677-NOW())))</f>
        <v>0</v>
      </c>
      <c r="W677" s="32"/>
      <c r="X677" s="32" t="str">
        <f t="shared" ca="1" si="75"/>
        <v/>
      </c>
      <c r="Y677" s="2" t="str">
        <f t="shared" si="76"/>
        <v>Đã thanh toán</v>
      </c>
      <c r="Z677" s="42">
        <f t="shared" si="77"/>
        <v>46106</v>
      </c>
      <c r="AA677" s="42">
        <f t="shared" si="78"/>
        <v>46122</v>
      </c>
      <c r="AD677" s="2" t="str">
        <f>VLOOKUP($A677,MA_KH!$A:$Q,MA_KH!O$1,0)</f>
        <v>MEGA</v>
      </c>
      <c r="AE677" s="2" t="str">
        <f>VLOOKUP($A677,MA_KH!$A:$Q,MA_KH!P$1,0)</f>
        <v>CÔNG TY TNHH MM MEGA MARKET (VIỆT NAM)</v>
      </c>
      <c r="AG677" s="91" t="str">
        <f>Table13[[#This Row],[Số hóa đơn]]&amp;Table13[[#This Row],[Tổng giá trị]]</f>
        <v>000000321780084</v>
      </c>
    </row>
    <row r="678" spans="1:33" ht="25.5" hidden="1" customHeight="1" x14ac:dyDescent="0.2">
      <c r="A678" s="54" t="s">
        <v>16307</v>
      </c>
      <c r="B678" s="54" t="s">
        <v>202</v>
      </c>
      <c r="C678" s="55">
        <v>46106</v>
      </c>
      <c r="D678" s="54" t="s">
        <v>17687</v>
      </c>
      <c r="E678" s="55">
        <v>46106</v>
      </c>
      <c r="F678" s="54" t="s">
        <v>18132</v>
      </c>
      <c r="G678" s="54" t="s">
        <v>17174</v>
      </c>
      <c r="H678" s="56">
        <v>675108</v>
      </c>
      <c r="I678" s="63">
        <v>0</v>
      </c>
      <c r="J678" s="56">
        <v>54009</v>
      </c>
      <c r="K678" s="65">
        <v>729117</v>
      </c>
      <c r="L678" s="64" t="s">
        <v>17238</v>
      </c>
      <c r="M678" s="6" t="str">
        <f>IFERROR(VLOOKUP(Table13[[#This Row],[Số hóa đơn]],'Chi tiết tt Mega gửi'!K:L,2,0),"")</f>
        <v/>
      </c>
      <c r="O678" s="32">
        <f>IF(Table13[[#This Row],[Phân loại]]="Tồn đầu kỳ",Table13[[#This Row],[Tổng giá trị]],0)</f>
        <v>0</v>
      </c>
      <c r="P678" s="7">
        <f>IF(Table13[[#This Row],[Số còn phải thu ĐK]]&lt;&gt;0,0,IF(Table13[[#This Row],[Phân loại]]="Bán hàng",Table13[[#This Row],[Tổng giá trị]],-Table13[[#This Row],[Tổng giá trị]]))</f>
        <v>-729117</v>
      </c>
      <c r="Q678" s="32">
        <f t="shared" si="74"/>
        <v>0</v>
      </c>
      <c r="R678" s="7">
        <f>Table13[[#This Row],[Số còn phải thu ĐK]]+Table13[[#This Row],[Giá Trị HD sau CK]]-Table13[[#This Row],[Số tiền đã thu]]</f>
        <v>-729117</v>
      </c>
      <c r="S678" s="6">
        <f>IF(Table13[[#This Row],[Ngày hóa đơn]]&lt;&gt;"",Table13[[#This Row],[Ngày hóa đơn]],IF(Table13[[#This Row],[Ngày hạch toán]]&lt;&gt;"",Table13[[#This Row],[Ngày hạch toán]],""))</f>
        <v>46106</v>
      </c>
      <c r="T678" s="7"/>
      <c r="U678" s="6">
        <f>IF(Table13[[#This Row],[Ngày tính CN]]="","",S678+T678)</f>
        <v>46106</v>
      </c>
      <c r="V678" s="32">
        <f ca="1">IF(Table13[[#This Row],[Hạn thanh toán]]="","",IF((U678-NOW())&lt;0,0,(U678-NOW())))</f>
        <v>0</v>
      </c>
      <c r="W678" s="32"/>
      <c r="X678" s="32">
        <f t="shared" ca="1" si="75"/>
        <v>188.35975370370579</v>
      </c>
      <c r="Y678" s="2" t="str">
        <f t="shared" ca="1" si="76"/>
        <v>Nợ quá hạn hơn 120 ngày có khả năng mất thanh toán</v>
      </c>
      <c r="Z678" s="42">
        <f t="shared" si="77"/>
        <v>46106</v>
      </c>
      <c r="AA678" s="42" t="str">
        <f t="shared" si="78"/>
        <v/>
      </c>
      <c r="AD678" s="2" t="str">
        <f>VLOOKUP($A678,MA_KH!$A:$Q,MA_KH!O$1,0)</f>
        <v>MEGA</v>
      </c>
      <c r="AE678" s="2" t="str">
        <f>VLOOKUP($A678,MA_KH!$A:$Q,MA_KH!P$1,0)</f>
        <v>CÔNG TY TNHH MM MEGA MARKET (VIỆT NAM)</v>
      </c>
      <c r="AG678" s="91" t="str">
        <f>Table13[[#This Row],[Số hóa đơn]]&amp;Table13[[#This Row],[Tổng giá trị]]</f>
        <v>00000104729117</v>
      </c>
    </row>
    <row r="679" spans="1:33" ht="25.5" hidden="1" customHeight="1" x14ac:dyDescent="0.2">
      <c r="A679" s="54" t="s">
        <v>16307</v>
      </c>
      <c r="B679" s="54" t="s">
        <v>202</v>
      </c>
      <c r="C679" s="55">
        <v>46106</v>
      </c>
      <c r="D679" s="54" t="s">
        <v>17688</v>
      </c>
      <c r="E679" s="55">
        <v>46106</v>
      </c>
      <c r="F679" s="54" t="s">
        <v>18134</v>
      </c>
      <c r="G679" s="54" t="s">
        <v>17174</v>
      </c>
      <c r="H679" s="56">
        <v>228217</v>
      </c>
      <c r="I679" s="63">
        <v>0</v>
      </c>
      <c r="J679" s="56">
        <v>18257</v>
      </c>
      <c r="K679" s="65">
        <v>246474</v>
      </c>
      <c r="L679" s="64" t="s">
        <v>17238</v>
      </c>
      <c r="M679" s="6">
        <v>46122</v>
      </c>
      <c r="O679" s="32">
        <f>IF(Table13[[#This Row],[Phân loại]]="Tồn đầu kỳ",Table13[[#This Row],[Tổng giá trị]],0)</f>
        <v>0</v>
      </c>
      <c r="P679" s="7">
        <f>IF(Table13[[#This Row],[Số còn phải thu ĐK]]&lt;&gt;0,0,IF(Table13[[#This Row],[Phân loại]]="Bán hàng",Table13[[#This Row],[Tổng giá trị]],-Table13[[#This Row],[Tổng giá trị]]))</f>
        <v>-246474</v>
      </c>
      <c r="Q679" s="32">
        <f t="shared" si="74"/>
        <v>-246474</v>
      </c>
      <c r="R679" s="7">
        <f>Table13[[#This Row],[Số còn phải thu ĐK]]+Table13[[#This Row],[Giá Trị HD sau CK]]-Table13[[#This Row],[Số tiền đã thu]]</f>
        <v>0</v>
      </c>
      <c r="S679" s="6">
        <f>IF(Table13[[#This Row],[Ngày hóa đơn]]&lt;&gt;"",Table13[[#This Row],[Ngày hóa đơn]],IF(Table13[[#This Row],[Ngày hạch toán]]&lt;&gt;"",Table13[[#This Row],[Ngày hạch toán]],""))</f>
        <v>46106</v>
      </c>
      <c r="T679" s="7"/>
      <c r="U679" s="6">
        <f>IF(Table13[[#This Row],[Ngày tính CN]]="","",S679+T679)</f>
        <v>46106</v>
      </c>
      <c r="V679" s="32">
        <f ca="1">IF(Table13[[#This Row],[Hạn thanh toán]]="","",IF((U679-NOW())&lt;0,0,(U679-NOW())))</f>
        <v>0</v>
      </c>
      <c r="W679" s="32"/>
      <c r="X679" s="32" t="str">
        <f t="shared" ca="1" si="75"/>
        <v/>
      </c>
      <c r="Y679" s="2" t="str">
        <f t="shared" si="76"/>
        <v>Đã thanh toán</v>
      </c>
      <c r="Z679" s="42">
        <f t="shared" si="77"/>
        <v>46106</v>
      </c>
      <c r="AA679" s="42">
        <f t="shared" si="78"/>
        <v>46122</v>
      </c>
      <c r="AD679" s="2" t="str">
        <f>VLOOKUP($A679,MA_KH!$A:$Q,MA_KH!O$1,0)</f>
        <v>MEGA</v>
      </c>
      <c r="AE679" s="2" t="str">
        <f>VLOOKUP($A679,MA_KH!$A:$Q,MA_KH!P$1,0)</f>
        <v>CÔNG TY TNHH MM MEGA MARKET (VIỆT NAM)</v>
      </c>
      <c r="AG679" s="91" t="str">
        <f>Table13[[#This Row],[Số hóa đơn]]&amp;Table13[[#This Row],[Tổng giá trị]]</f>
        <v>00000106246474</v>
      </c>
    </row>
    <row r="680" spans="1:33" ht="25.5" customHeight="1" x14ac:dyDescent="0.2">
      <c r="A680" s="54" t="s">
        <v>16310</v>
      </c>
      <c r="B680" s="54" t="s">
        <v>196</v>
      </c>
      <c r="C680" s="55">
        <v>46107</v>
      </c>
      <c r="D680" s="54" t="s">
        <v>17689</v>
      </c>
      <c r="E680" s="55">
        <f>IFERROR(VLOOKUP(AG680,Sheet3!B:F,5,0),Table1[[#This Row],[Ngày hạch toán]])</f>
        <v>46107</v>
      </c>
      <c r="F680" s="54" t="s">
        <v>18685</v>
      </c>
      <c r="G680" s="54" t="s">
        <v>17690</v>
      </c>
      <c r="H680" s="56">
        <v>1870084</v>
      </c>
      <c r="I680" s="63">
        <v>0</v>
      </c>
      <c r="J680" s="56">
        <v>149607</v>
      </c>
      <c r="K680" s="65">
        <v>2019691</v>
      </c>
      <c r="L680" s="64" t="s">
        <v>17236</v>
      </c>
      <c r="M680" s="6" t="str">
        <f>IFERROR(VLOOKUP(Table13[[#This Row],[Số hóa đơn]],'Chi tiết tt Mega gửi'!K:L,2,0),"")</f>
        <v/>
      </c>
      <c r="O680" s="32">
        <f>IF(Table13[[#This Row],[Phân loại]]="Tồn đầu kỳ",Table13[[#This Row],[Tổng giá trị]],0)</f>
        <v>0</v>
      </c>
      <c r="P680" s="7">
        <f>IF(Table13[[#This Row],[Số còn phải thu ĐK]]&lt;&gt;0,0,IF(Table13[[#This Row],[Phân loại]]="Bán hàng",Table13[[#This Row],[Tổng giá trị]],-Table13[[#This Row],[Tổng giá trị]]))</f>
        <v>2019691</v>
      </c>
      <c r="Q680" s="32">
        <f t="shared" si="74"/>
        <v>0</v>
      </c>
      <c r="R680" s="7">
        <f>Table13[[#This Row],[Số còn phải thu ĐK]]+Table13[[#This Row],[Giá Trị HD sau CK]]-Table13[[#This Row],[Số tiền đã thu]]</f>
        <v>2019691</v>
      </c>
      <c r="S680" s="6">
        <f>IF(Table13[[#This Row],[Ngày hóa đơn]]&lt;&gt;"",Table13[[#This Row],[Ngày hóa đơn]],IF(Table13[[#This Row],[Ngày hạch toán]]&lt;&gt;"",Table13[[#This Row],[Ngày hạch toán]],""))</f>
        <v>46107</v>
      </c>
      <c r="T680" s="7"/>
      <c r="U680" s="6">
        <f>IF(Table13[[#This Row],[Ngày tính CN]]="","",S680+T680)</f>
        <v>46107</v>
      </c>
      <c r="V680" s="32">
        <f ca="1">IF(Table13[[#This Row],[Hạn thanh toán]]="","",IF((U680-NOW())&lt;0,0,(U680-NOW())))</f>
        <v>0</v>
      </c>
      <c r="W680" s="32"/>
      <c r="X680" s="32">
        <f t="shared" ca="1" si="75"/>
        <v>187.35975370370579</v>
      </c>
      <c r="Y680" s="2" t="str">
        <f t="shared" ca="1" si="76"/>
        <v>Nợ quá hạn hơn 120 ngày có khả năng mất thanh toán</v>
      </c>
      <c r="Z680" s="42">
        <f t="shared" si="77"/>
        <v>46107</v>
      </c>
      <c r="AA680" s="42" t="str">
        <f t="shared" si="78"/>
        <v/>
      </c>
      <c r="AD680" s="2" t="str">
        <f>VLOOKUP($A680,MA_KH!$A:$Q,MA_KH!O$1,0)</f>
        <v>MEGA</v>
      </c>
      <c r="AE680" s="2" t="str">
        <f>VLOOKUP($A680,MA_KH!$A:$Q,MA_KH!P$1,0)</f>
        <v>CÔNG TY TNHH MM MEGA MARKET (VIỆT NAM)</v>
      </c>
      <c r="AG680" s="91" t="str">
        <f>Table13[[#This Row],[Số hóa đơn]]&amp;Table13[[#This Row],[Tổng giá trị]]</f>
        <v>000232562019691</v>
      </c>
    </row>
    <row r="681" spans="1:33" ht="25.5" customHeight="1" x14ac:dyDescent="0.2">
      <c r="A681" s="54" t="s">
        <v>16291</v>
      </c>
      <c r="B681" s="54" t="s">
        <v>200</v>
      </c>
      <c r="C681" s="55">
        <v>46107</v>
      </c>
      <c r="D681" s="54" t="s">
        <v>17691</v>
      </c>
      <c r="E681" s="55">
        <f>IFERROR(VLOOKUP(AG681,Sheet3!B:F,5,0),Table1[[#This Row],[Ngày hạch toán]])</f>
        <v>46107</v>
      </c>
      <c r="F681" s="54" t="s">
        <v>18713</v>
      </c>
      <c r="G681" s="54" t="s">
        <v>17692</v>
      </c>
      <c r="H681" s="56">
        <v>2705500</v>
      </c>
      <c r="I681" s="63">
        <v>0</v>
      </c>
      <c r="J681" s="56">
        <v>216440</v>
      </c>
      <c r="K681" s="65">
        <v>2921940</v>
      </c>
      <c r="L681" s="64" t="s">
        <v>17236</v>
      </c>
      <c r="M681" s="6" t="str">
        <f>IFERROR(VLOOKUP(Table13[[#This Row],[Số hóa đơn]],'Chi tiết tt Mega gửi'!K:L,2,0),"")</f>
        <v/>
      </c>
      <c r="O681" s="32">
        <f>IF(Table13[[#This Row],[Phân loại]]="Tồn đầu kỳ",Table13[[#This Row],[Tổng giá trị]],0)</f>
        <v>0</v>
      </c>
      <c r="P681" s="7">
        <f>IF(Table13[[#This Row],[Số còn phải thu ĐK]]&lt;&gt;0,0,IF(Table13[[#This Row],[Phân loại]]="Bán hàng",Table13[[#This Row],[Tổng giá trị]],-Table13[[#This Row],[Tổng giá trị]]))</f>
        <v>2921940</v>
      </c>
      <c r="Q681" s="32">
        <f t="shared" si="74"/>
        <v>0</v>
      </c>
      <c r="R681" s="7">
        <f>Table13[[#This Row],[Số còn phải thu ĐK]]+Table13[[#This Row],[Giá Trị HD sau CK]]-Table13[[#This Row],[Số tiền đã thu]]</f>
        <v>2921940</v>
      </c>
      <c r="S681" s="6">
        <f>IF(Table13[[#This Row],[Ngày hóa đơn]]&lt;&gt;"",Table13[[#This Row],[Ngày hóa đơn]],IF(Table13[[#This Row],[Ngày hạch toán]]&lt;&gt;"",Table13[[#This Row],[Ngày hạch toán]],""))</f>
        <v>46107</v>
      </c>
      <c r="T681" s="7"/>
      <c r="U681" s="6">
        <f>IF(Table13[[#This Row],[Ngày tính CN]]="","",S681+T681)</f>
        <v>46107</v>
      </c>
      <c r="V681" s="32">
        <f ca="1">IF(Table13[[#This Row],[Hạn thanh toán]]="","",IF((U681-NOW())&lt;0,0,(U681-NOW())))</f>
        <v>0</v>
      </c>
      <c r="W681" s="32"/>
      <c r="X681" s="32">
        <f t="shared" ca="1" si="75"/>
        <v>187.35975370370579</v>
      </c>
      <c r="Y681" s="2" t="str">
        <f t="shared" ca="1" si="76"/>
        <v>Nợ quá hạn hơn 120 ngày có khả năng mất thanh toán</v>
      </c>
      <c r="Z681" s="42">
        <f t="shared" si="77"/>
        <v>46107</v>
      </c>
      <c r="AA681" s="42" t="str">
        <f t="shared" si="78"/>
        <v/>
      </c>
      <c r="AD681" s="2" t="str">
        <f>VLOOKUP($A681,MA_KH!$A:$Q,MA_KH!O$1,0)</f>
        <v>MEGA</v>
      </c>
      <c r="AE681" s="2" t="str">
        <f>VLOOKUP($A681,MA_KH!$A:$Q,MA_KH!P$1,0)</f>
        <v>CÔNG TY TNHH MM MEGA MARKET (VIỆT NAM)</v>
      </c>
      <c r="AG681" s="91" t="str">
        <f>Table13[[#This Row],[Số hóa đơn]]&amp;Table13[[#This Row],[Tổng giá trị]]</f>
        <v>000232572921940</v>
      </c>
    </row>
    <row r="682" spans="1:33" ht="25.5" customHeight="1" x14ac:dyDescent="0.2">
      <c r="A682" s="54" t="s">
        <v>16288</v>
      </c>
      <c r="B682" s="54" t="s">
        <v>294</v>
      </c>
      <c r="C682" s="55">
        <v>46107</v>
      </c>
      <c r="D682" s="54" t="s">
        <v>17693</v>
      </c>
      <c r="E682" s="55">
        <f>IFERROR(VLOOKUP(AG682,Sheet3!B:F,5,0),Table1[[#This Row],[Ngày hạch toán]])</f>
        <v>46107</v>
      </c>
      <c r="F682" s="54" t="s">
        <v>18707</v>
      </c>
      <c r="G682" s="54" t="s">
        <v>17694</v>
      </c>
      <c r="H682" s="56">
        <v>700000</v>
      </c>
      <c r="I682" s="63">
        <v>0</v>
      </c>
      <c r="J682" s="56">
        <v>56000</v>
      </c>
      <c r="K682" s="65">
        <v>756000</v>
      </c>
      <c r="L682" s="64" t="s">
        <v>17236</v>
      </c>
      <c r="M682" s="6" t="str">
        <f>IFERROR(VLOOKUP(Table13[[#This Row],[Số hóa đơn]],'Chi tiết tt Mega gửi'!K:L,2,0),"")</f>
        <v/>
      </c>
      <c r="O682" s="32">
        <f>IF(Table13[[#This Row],[Phân loại]]="Tồn đầu kỳ",Table13[[#This Row],[Tổng giá trị]],0)</f>
        <v>0</v>
      </c>
      <c r="P682" s="7">
        <f>IF(Table13[[#This Row],[Số còn phải thu ĐK]]&lt;&gt;0,0,IF(Table13[[#This Row],[Phân loại]]="Bán hàng",Table13[[#This Row],[Tổng giá trị]],-Table13[[#This Row],[Tổng giá trị]]))</f>
        <v>756000</v>
      </c>
      <c r="Q682" s="32">
        <f t="shared" si="74"/>
        <v>0</v>
      </c>
      <c r="R682" s="7">
        <f>Table13[[#This Row],[Số còn phải thu ĐK]]+Table13[[#This Row],[Giá Trị HD sau CK]]-Table13[[#This Row],[Số tiền đã thu]]</f>
        <v>756000</v>
      </c>
      <c r="S682" s="6">
        <f>IF(Table13[[#This Row],[Ngày hóa đơn]]&lt;&gt;"",Table13[[#This Row],[Ngày hóa đơn]],IF(Table13[[#This Row],[Ngày hạch toán]]&lt;&gt;"",Table13[[#This Row],[Ngày hạch toán]],""))</f>
        <v>46107</v>
      </c>
      <c r="T682" s="7"/>
      <c r="U682" s="6">
        <f>IF(Table13[[#This Row],[Ngày tính CN]]="","",S682+T682)</f>
        <v>46107</v>
      </c>
      <c r="V682" s="32">
        <f ca="1">IF(Table13[[#This Row],[Hạn thanh toán]]="","",IF((U682-NOW())&lt;0,0,(U682-NOW())))</f>
        <v>0</v>
      </c>
      <c r="W682" s="32"/>
      <c r="X682" s="32">
        <f t="shared" ca="1" si="75"/>
        <v>187.35975370370579</v>
      </c>
      <c r="Y682" s="2" t="str">
        <f t="shared" ca="1" si="76"/>
        <v>Nợ quá hạn hơn 120 ngày có khả năng mất thanh toán</v>
      </c>
      <c r="Z682" s="42">
        <f t="shared" si="77"/>
        <v>46107</v>
      </c>
      <c r="AA682" s="42" t="str">
        <f t="shared" si="78"/>
        <v/>
      </c>
      <c r="AD682" s="2" t="str">
        <f>VLOOKUP($A682,MA_KH!$A:$Q,MA_KH!O$1,0)</f>
        <v>MEGA</v>
      </c>
      <c r="AE682" s="2" t="str">
        <f>VLOOKUP($A682,MA_KH!$A:$Q,MA_KH!P$1,0)</f>
        <v>CÔNG TY TNHH MM MEGA MARKET (VIỆT NAM)</v>
      </c>
      <c r="AG682" s="91" t="str">
        <f>Table13[[#This Row],[Số hóa đơn]]&amp;Table13[[#This Row],[Tổng giá trị]]</f>
        <v>00023258756000</v>
      </c>
    </row>
    <row r="683" spans="1:33" ht="25.5" customHeight="1" x14ac:dyDescent="0.2">
      <c r="A683" s="54" t="s">
        <v>16290</v>
      </c>
      <c r="B683" s="54" t="s">
        <v>192</v>
      </c>
      <c r="C683" s="55">
        <v>46107</v>
      </c>
      <c r="D683" s="54" t="s">
        <v>17695</v>
      </c>
      <c r="E683" s="55">
        <f>IFERROR(VLOOKUP(AG683,Sheet3!B:F,5,0),Table1[[#This Row],[Ngày hạch toán]])</f>
        <v>46107</v>
      </c>
      <c r="F683" s="54" t="s">
        <v>18701</v>
      </c>
      <c r="G683" s="54" t="s">
        <v>17696</v>
      </c>
      <c r="H683" s="56">
        <v>1551330</v>
      </c>
      <c r="I683" s="63">
        <v>0</v>
      </c>
      <c r="J683" s="56">
        <v>124106</v>
      </c>
      <c r="K683" s="65">
        <v>1675436</v>
      </c>
      <c r="L683" s="64" t="s">
        <v>17236</v>
      </c>
      <c r="M683" s="6" t="str">
        <f>IFERROR(VLOOKUP(Table13[[#This Row],[Số hóa đơn]],'Chi tiết tt Mega gửi'!K:L,2,0),"")</f>
        <v/>
      </c>
      <c r="O683" s="32">
        <f>IF(Table13[[#This Row],[Phân loại]]="Tồn đầu kỳ",Table13[[#This Row],[Tổng giá trị]],0)</f>
        <v>0</v>
      </c>
      <c r="P683" s="7">
        <f>IF(Table13[[#This Row],[Số còn phải thu ĐK]]&lt;&gt;0,0,IF(Table13[[#This Row],[Phân loại]]="Bán hàng",Table13[[#This Row],[Tổng giá trị]],-Table13[[#This Row],[Tổng giá trị]]))</f>
        <v>1675436</v>
      </c>
      <c r="Q683" s="32">
        <f t="shared" si="74"/>
        <v>0</v>
      </c>
      <c r="R683" s="7">
        <f>Table13[[#This Row],[Số còn phải thu ĐK]]+Table13[[#This Row],[Giá Trị HD sau CK]]-Table13[[#This Row],[Số tiền đã thu]]</f>
        <v>1675436</v>
      </c>
      <c r="S683" s="6">
        <f>IF(Table13[[#This Row],[Ngày hóa đơn]]&lt;&gt;"",Table13[[#This Row],[Ngày hóa đơn]],IF(Table13[[#This Row],[Ngày hạch toán]]&lt;&gt;"",Table13[[#This Row],[Ngày hạch toán]],""))</f>
        <v>46107</v>
      </c>
      <c r="T683" s="7"/>
      <c r="U683" s="6">
        <f>IF(Table13[[#This Row],[Ngày tính CN]]="","",S683+T683)</f>
        <v>46107</v>
      </c>
      <c r="V683" s="32">
        <f ca="1">IF(Table13[[#This Row],[Hạn thanh toán]]="","",IF((U683-NOW())&lt;0,0,(U683-NOW())))</f>
        <v>0</v>
      </c>
      <c r="W683" s="32"/>
      <c r="X683" s="32">
        <f t="shared" ca="1" si="75"/>
        <v>187.35975370370579</v>
      </c>
      <c r="Y683" s="2" t="str">
        <f t="shared" ca="1" si="76"/>
        <v>Nợ quá hạn hơn 120 ngày có khả năng mất thanh toán</v>
      </c>
      <c r="Z683" s="42">
        <f t="shared" si="77"/>
        <v>46107</v>
      </c>
      <c r="AA683" s="42" t="str">
        <f t="shared" si="78"/>
        <v/>
      </c>
      <c r="AD683" s="2" t="str">
        <f>VLOOKUP($A683,MA_KH!$A:$Q,MA_KH!O$1,0)</f>
        <v>MEGA</v>
      </c>
      <c r="AE683" s="2" t="str">
        <f>VLOOKUP($A683,MA_KH!$A:$Q,MA_KH!P$1,0)</f>
        <v>CÔNG TY TNHH MM MEGA MARKET (VIỆT NAM)</v>
      </c>
      <c r="AG683" s="91" t="str">
        <f>Table13[[#This Row],[Số hóa đơn]]&amp;Table13[[#This Row],[Tổng giá trị]]</f>
        <v>000232591675436</v>
      </c>
    </row>
    <row r="684" spans="1:33" ht="25.5" customHeight="1" x14ac:dyDescent="0.2">
      <c r="A684" s="54" t="s">
        <v>16310</v>
      </c>
      <c r="B684" s="54" t="s">
        <v>196</v>
      </c>
      <c r="C684" s="55">
        <v>46107</v>
      </c>
      <c r="D684" s="54" t="s">
        <v>17697</v>
      </c>
      <c r="E684" s="55">
        <f>IFERROR(VLOOKUP(AG684,Sheet3!B:F,5,0),Table1[[#This Row],[Ngày hạch toán]])</f>
        <v>46107</v>
      </c>
      <c r="F684" s="54" t="s">
        <v>18683</v>
      </c>
      <c r="G684" s="54" t="s">
        <v>17698</v>
      </c>
      <c r="H684" s="56">
        <v>1049500</v>
      </c>
      <c r="I684" s="63">
        <v>0</v>
      </c>
      <c r="J684" s="56">
        <v>83960</v>
      </c>
      <c r="K684" s="65">
        <v>1133460</v>
      </c>
      <c r="L684" s="64" t="s">
        <v>17236</v>
      </c>
      <c r="M684" s="6" t="str">
        <f>IFERROR(VLOOKUP(Table13[[#This Row],[Số hóa đơn]],'Chi tiết tt Mega gửi'!K:L,2,0),"")</f>
        <v/>
      </c>
      <c r="O684" s="32">
        <f>IF(Table13[[#This Row],[Phân loại]]="Tồn đầu kỳ",Table13[[#This Row],[Tổng giá trị]],0)</f>
        <v>0</v>
      </c>
      <c r="P684" s="7">
        <f>IF(Table13[[#This Row],[Số còn phải thu ĐK]]&lt;&gt;0,0,IF(Table13[[#This Row],[Phân loại]]="Bán hàng",Table13[[#This Row],[Tổng giá trị]],-Table13[[#This Row],[Tổng giá trị]]))</f>
        <v>1133460</v>
      </c>
      <c r="Q684" s="32">
        <f t="shared" si="74"/>
        <v>0</v>
      </c>
      <c r="R684" s="7">
        <f>Table13[[#This Row],[Số còn phải thu ĐK]]+Table13[[#This Row],[Giá Trị HD sau CK]]-Table13[[#This Row],[Số tiền đã thu]]</f>
        <v>1133460</v>
      </c>
      <c r="S684" s="6">
        <f>IF(Table13[[#This Row],[Ngày hóa đơn]]&lt;&gt;"",Table13[[#This Row],[Ngày hóa đơn]],IF(Table13[[#This Row],[Ngày hạch toán]]&lt;&gt;"",Table13[[#This Row],[Ngày hạch toán]],""))</f>
        <v>46107</v>
      </c>
      <c r="T684" s="7"/>
      <c r="U684" s="6">
        <f>IF(Table13[[#This Row],[Ngày tính CN]]="","",S684+T684)</f>
        <v>46107</v>
      </c>
      <c r="V684" s="32">
        <f ca="1">IF(Table13[[#This Row],[Hạn thanh toán]]="","",IF((U684-NOW())&lt;0,0,(U684-NOW())))</f>
        <v>0</v>
      </c>
      <c r="W684" s="32"/>
      <c r="X684" s="32">
        <f t="shared" ca="1" si="75"/>
        <v>187.35975370370579</v>
      </c>
      <c r="Y684" s="2" t="str">
        <f t="shared" ca="1" si="76"/>
        <v>Nợ quá hạn hơn 120 ngày có khả năng mất thanh toán</v>
      </c>
      <c r="Z684" s="42">
        <f t="shared" si="77"/>
        <v>46107</v>
      </c>
      <c r="AA684" s="42" t="str">
        <f t="shared" si="78"/>
        <v/>
      </c>
      <c r="AD684" s="2" t="str">
        <f>VLOOKUP($A684,MA_KH!$A:$Q,MA_KH!O$1,0)</f>
        <v>MEGA</v>
      </c>
      <c r="AE684" s="2" t="str">
        <f>VLOOKUP($A684,MA_KH!$A:$Q,MA_KH!P$1,0)</f>
        <v>CÔNG TY TNHH MM MEGA MARKET (VIỆT NAM)</v>
      </c>
      <c r="AG684" s="91" t="str">
        <f>Table13[[#This Row],[Số hóa đơn]]&amp;Table13[[#This Row],[Tổng giá trị]]</f>
        <v>000232601133460</v>
      </c>
    </row>
    <row r="685" spans="1:33" ht="25.5" customHeight="1" x14ac:dyDescent="0.2">
      <c r="A685" s="54" t="s">
        <v>16309</v>
      </c>
      <c r="B685" s="54" t="s">
        <v>255</v>
      </c>
      <c r="C685" s="55">
        <v>46107</v>
      </c>
      <c r="D685" s="54" t="s">
        <v>17699</v>
      </c>
      <c r="E685" s="55">
        <f>IFERROR(VLOOKUP(AG685,Sheet3!B:F,5,0),Table1[[#This Row],[Ngày hạch toán]])</f>
        <v>46107</v>
      </c>
      <c r="F685" s="54" t="s">
        <v>18679</v>
      </c>
      <c r="G685" s="54" t="s">
        <v>17700</v>
      </c>
      <c r="H685" s="56">
        <v>2893620</v>
      </c>
      <c r="I685" s="63">
        <v>0</v>
      </c>
      <c r="J685" s="56">
        <v>231490</v>
      </c>
      <c r="K685" s="65">
        <v>3125110</v>
      </c>
      <c r="L685" s="64" t="s">
        <v>17236</v>
      </c>
      <c r="M685" s="6" t="str">
        <f>IFERROR(VLOOKUP(Table13[[#This Row],[Số hóa đơn]],'Chi tiết tt Mega gửi'!K:L,2,0),"")</f>
        <v/>
      </c>
      <c r="O685" s="32">
        <f>IF(Table13[[#This Row],[Phân loại]]="Tồn đầu kỳ",Table13[[#This Row],[Tổng giá trị]],0)</f>
        <v>0</v>
      </c>
      <c r="P685" s="7">
        <f>IF(Table13[[#This Row],[Số còn phải thu ĐK]]&lt;&gt;0,0,IF(Table13[[#This Row],[Phân loại]]="Bán hàng",Table13[[#This Row],[Tổng giá trị]],-Table13[[#This Row],[Tổng giá trị]]))</f>
        <v>3125110</v>
      </c>
      <c r="Q685" s="32">
        <f t="shared" si="74"/>
        <v>0</v>
      </c>
      <c r="R685" s="7">
        <f>Table13[[#This Row],[Số còn phải thu ĐK]]+Table13[[#This Row],[Giá Trị HD sau CK]]-Table13[[#This Row],[Số tiền đã thu]]</f>
        <v>3125110</v>
      </c>
      <c r="S685" s="6">
        <f>IF(Table13[[#This Row],[Ngày hóa đơn]]&lt;&gt;"",Table13[[#This Row],[Ngày hóa đơn]],IF(Table13[[#This Row],[Ngày hạch toán]]&lt;&gt;"",Table13[[#This Row],[Ngày hạch toán]],""))</f>
        <v>46107</v>
      </c>
      <c r="T685" s="7"/>
      <c r="U685" s="6">
        <f>IF(Table13[[#This Row],[Ngày tính CN]]="","",S685+T685)</f>
        <v>46107</v>
      </c>
      <c r="V685" s="32">
        <f ca="1">IF(Table13[[#This Row],[Hạn thanh toán]]="","",IF((U685-NOW())&lt;0,0,(U685-NOW())))</f>
        <v>0</v>
      </c>
      <c r="W685" s="32"/>
      <c r="X685" s="32">
        <f t="shared" ca="1" si="75"/>
        <v>187.35975370370579</v>
      </c>
      <c r="Y685" s="2" t="str">
        <f t="shared" ca="1" si="76"/>
        <v>Nợ quá hạn hơn 120 ngày có khả năng mất thanh toán</v>
      </c>
      <c r="Z685" s="42">
        <f t="shared" si="77"/>
        <v>46107</v>
      </c>
      <c r="AA685" s="42" t="str">
        <f t="shared" si="78"/>
        <v/>
      </c>
      <c r="AD685" s="2" t="str">
        <f>VLOOKUP($A685,MA_KH!$A:$Q,MA_KH!O$1,0)</f>
        <v>MEGA</v>
      </c>
      <c r="AE685" s="2" t="str">
        <f>VLOOKUP($A685,MA_KH!$A:$Q,MA_KH!P$1,0)</f>
        <v>CÔNG TY TNHH MM MEGA MARKET (VIỆT NAM)</v>
      </c>
      <c r="AG685" s="91" t="str">
        <f>Table13[[#This Row],[Số hóa đơn]]&amp;Table13[[#This Row],[Tổng giá trị]]</f>
        <v>000232613125110</v>
      </c>
    </row>
    <row r="686" spans="1:33" ht="25.5" customHeight="1" x14ac:dyDescent="0.2">
      <c r="A686" s="54" t="s">
        <v>16295</v>
      </c>
      <c r="B686" s="54" t="s">
        <v>198</v>
      </c>
      <c r="C686" s="55">
        <v>46107</v>
      </c>
      <c r="D686" s="54" t="s">
        <v>17701</v>
      </c>
      <c r="E686" s="55">
        <f>IFERROR(VLOOKUP(AG686,Sheet3!B:F,5,0),Table1[[#This Row],[Ngày hạch toán]])</f>
        <v>46107</v>
      </c>
      <c r="F686" s="54" t="s">
        <v>18676</v>
      </c>
      <c r="G686" s="54" t="s">
        <v>17702</v>
      </c>
      <c r="H686" s="56">
        <v>4246950</v>
      </c>
      <c r="I686" s="63">
        <v>0</v>
      </c>
      <c r="J686" s="56">
        <v>339756</v>
      </c>
      <c r="K686" s="65">
        <v>4586706</v>
      </c>
      <c r="L686" s="64" t="s">
        <v>17236</v>
      </c>
      <c r="M686" s="6" t="str">
        <f>IFERROR(VLOOKUP(Table13[[#This Row],[Số hóa đơn]],'Chi tiết tt Mega gửi'!K:L,2,0),"")</f>
        <v/>
      </c>
      <c r="O686" s="32">
        <f>IF(Table13[[#This Row],[Phân loại]]="Tồn đầu kỳ",Table13[[#This Row],[Tổng giá trị]],0)</f>
        <v>0</v>
      </c>
      <c r="P686" s="7">
        <f>IF(Table13[[#This Row],[Số còn phải thu ĐK]]&lt;&gt;0,0,IF(Table13[[#This Row],[Phân loại]]="Bán hàng",Table13[[#This Row],[Tổng giá trị]],-Table13[[#This Row],[Tổng giá trị]]))</f>
        <v>4586706</v>
      </c>
      <c r="Q686" s="32">
        <f t="shared" si="74"/>
        <v>0</v>
      </c>
      <c r="R686" s="7">
        <f>Table13[[#This Row],[Số còn phải thu ĐK]]+Table13[[#This Row],[Giá Trị HD sau CK]]-Table13[[#This Row],[Số tiền đã thu]]</f>
        <v>4586706</v>
      </c>
      <c r="S686" s="6">
        <f>IF(Table13[[#This Row],[Ngày hóa đơn]]&lt;&gt;"",Table13[[#This Row],[Ngày hóa đơn]],IF(Table13[[#This Row],[Ngày hạch toán]]&lt;&gt;"",Table13[[#This Row],[Ngày hạch toán]],""))</f>
        <v>46107</v>
      </c>
      <c r="T686" s="7"/>
      <c r="U686" s="6">
        <f>IF(Table13[[#This Row],[Ngày tính CN]]="","",S686+T686)</f>
        <v>46107</v>
      </c>
      <c r="V686" s="32">
        <f ca="1">IF(Table13[[#This Row],[Hạn thanh toán]]="","",IF((U686-NOW())&lt;0,0,(U686-NOW())))</f>
        <v>0</v>
      </c>
      <c r="W686" s="32"/>
      <c r="X686" s="32">
        <f t="shared" ca="1" si="75"/>
        <v>187.35975370370579</v>
      </c>
      <c r="Y686" s="2" t="str">
        <f t="shared" ca="1" si="76"/>
        <v>Nợ quá hạn hơn 120 ngày có khả năng mất thanh toán</v>
      </c>
      <c r="Z686" s="42">
        <f t="shared" si="77"/>
        <v>46107</v>
      </c>
      <c r="AA686" s="42" t="str">
        <f t="shared" si="78"/>
        <v/>
      </c>
      <c r="AD686" s="2" t="str">
        <f>VLOOKUP($A686,MA_KH!$A:$Q,MA_KH!O$1,0)</f>
        <v>MEGA</v>
      </c>
      <c r="AE686" s="2" t="str">
        <f>VLOOKUP($A686,MA_KH!$A:$Q,MA_KH!P$1,0)</f>
        <v>CÔNG TY TNHH MM MEGA MARKET (VIỆT NAM)</v>
      </c>
      <c r="AG686" s="91" t="str">
        <f>Table13[[#This Row],[Số hóa đơn]]&amp;Table13[[#This Row],[Tổng giá trị]]</f>
        <v>000232624586706</v>
      </c>
    </row>
    <row r="687" spans="1:33" ht="25.5" customHeight="1" x14ac:dyDescent="0.2">
      <c r="A687" s="54" t="s">
        <v>16287</v>
      </c>
      <c r="B687" s="54" t="s">
        <v>253</v>
      </c>
      <c r="C687" s="55">
        <v>46107</v>
      </c>
      <c r="D687" s="54" t="s">
        <v>17703</v>
      </c>
      <c r="E687" s="55">
        <f>IFERROR(VLOOKUP(AG687,Sheet3!B:F,5,0),Table1[[#This Row],[Ngày hạch toán]])</f>
        <v>46107</v>
      </c>
      <c r="F687" s="54" t="s">
        <v>18661</v>
      </c>
      <c r="G687" s="54" t="s">
        <v>17704</v>
      </c>
      <c r="H687" s="56">
        <v>1719535</v>
      </c>
      <c r="I687" s="63">
        <v>0</v>
      </c>
      <c r="J687" s="56">
        <v>137563</v>
      </c>
      <c r="K687" s="65">
        <v>1857098</v>
      </c>
      <c r="L687" s="64" t="s">
        <v>17236</v>
      </c>
      <c r="M687" s="6" t="str">
        <f>IFERROR(VLOOKUP(Table13[[#This Row],[Số hóa đơn]],'Chi tiết tt Mega gửi'!K:L,2,0),"")</f>
        <v/>
      </c>
      <c r="O687" s="32">
        <f>IF(Table13[[#This Row],[Phân loại]]="Tồn đầu kỳ",Table13[[#This Row],[Tổng giá trị]],0)</f>
        <v>0</v>
      </c>
      <c r="P687" s="7">
        <f>IF(Table13[[#This Row],[Số còn phải thu ĐK]]&lt;&gt;0,0,IF(Table13[[#This Row],[Phân loại]]="Bán hàng",Table13[[#This Row],[Tổng giá trị]],-Table13[[#This Row],[Tổng giá trị]]))</f>
        <v>1857098</v>
      </c>
      <c r="Q687" s="32">
        <f t="shared" si="74"/>
        <v>0</v>
      </c>
      <c r="R687" s="7">
        <f>Table13[[#This Row],[Số còn phải thu ĐK]]+Table13[[#This Row],[Giá Trị HD sau CK]]-Table13[[#This Row],[Số tiền đã thu]]</f>
        <v>1857098</v>
      </c>
      <c r="S687" s="6">
        <f>IF(Table13[[#This Row],[Ngày hóa đơn]]&lt;&gt;"",Table13[[#This Row],[Ngày hóa đơn]],IF(Table13[[#This Row],[Ngày hạch toán]]&lt;&gt;"",Table13[[#This Row],[Ngày hạch toán]],""))</f>
        <v>46107</v>
      </c>
      <c r="T687" s="7"/>
      <c r="U687" s="6">
        <f>IF(Table13[[#This Row],[Ngày tính CN]]="","",S687+T687)</f>
        <v>46107</v>
      </c>
      <c r="V687" s="32">
        <f ca="1">IF(Table13[[#This Row],[Hạn thanh toán]]="","",IF((U687-NOW())&lt;0,0,(U687-NOW())))</f>
        <v>0</v>
      </c>
      <c r="W687" s="32"/>
      <c r="X687" s="32">
        <f t="shared" ca="1" si="75"/>
        <v>187.35975370370579</v>
      </c>
      <c r="Y687" s="2" t="str">
        <f t="shared" ca="1" si="76"/>
        <v>Nợ quá hạn hơn 120 ngày có khả năng mất thanh toán</v>
      </c>
      <c r="Z687" s="42">
        <f t="shared" si="77"/>
        <v>46107</v>
      </c>
      <c r="AA687" s="42" t="str">
        <f t="shared" si="78"/>
        <v/>
      </c>
      <c r="AD687" s="2" t="str">
        <f>VLOOKUP($A687,MA_KH!$A:$Q,MA_KH!O$1,0)</f>
        <v>MEGA</v>
      </c>
      <c r="AE687" s="2" t="str">
        <f>VLOOKUP($A687,MA_KH!$A:$Q,MA_KH!P$1,0)</f>
        <v>CÔNG TY TNHH MM MEGA MARKET (VIỆT NAM)</v>
      </c>
      <c r="AG687" s="91" t="str">
        <f>Table13[[#This Row],[Số hóa đơn]]&amp;Table13[[#This Row],[Tổng giá trị]]</f>
        <v>000232631857098</v>
      </c>
    </row>
    <row r="688" spans="1:33" ht="25.5" customHeight="1" x14ac:dyDescent="0.2">
      <c r="A688" s="54" t="s">
        <v>16287</v>
      </c>
      <c r="B688" s="54" t="s">
        <v>253</v>
      </c>
      <c r="C688" s="55">
        <v>46107</v>
      </c>
      <c r="D688" s="54" t="s">
        <v>17705</v>
      </c>
      <c r="E688" s="55">
        <f>IFERROR(VLOOKUP(AG688,Sheet3!B:F,5,0),Table1[[#This Row],[Ngày hạch toán]])</f>
        <v>46107</v>
      </c>
      <c r="F688" s="54" t="s">
        <v>18663</v>
      </c>
      <c r="G688" s="54" t="s">
        <v>17706</v>
      </c>
      <c r="H688" s="56">
        <v>1540565</v>
      </c>
      <c r="I688" s="63">
        <v>0</v>
      </c>
      <c r="J688" s="56">
        <v>123245</v>
      </c>
      <c r="K688" s="65">
        <v>1663810</v>
      </c>
      <c r="L688" s="64" t="s">
        <v>17236</v>
      </c>
      <c r="M688" s="6" t="str">
        <f>IFERROR(VLOOKUP(Table13[[#This Row],[Số hóa đơn]],'Chi tiết tt Mega gửi'!K:L,2,0),"")</f>
        <v/>
      </c>
      <c r="O688" s="32">
        <f>IF(Table13[[#This Row],[Phân loại]]="Tồn đầu kỳ",Table13[[#This Row],[Tổng giá trị]],0)</f>
        <v>0</v>
      </c>
      <c r="P688" s="7">
        <f>IF(Table13[[#This Row],[Số còn phải thu ĐK]]&lt;&gt;0,0,IF(Table13[[#This Row],[Phân loại]]="Bán hàng",Table13[[#This Row],[Tổng giá trị]],-Table13[[#This Row],[Tổng giá trị]]))</f>
        <v>1663810</v>
      </c>
      <c r="Q688" s="32">
        <f t="shared" si="74"/>
        <v>0</v>
      </c>
      <c r="R688" s="7">
        <f>Table13[[#This Row],[Số còn phải thu ĐK]]+Table13[[#This Row],[Giá Trị HD sau CK]]-Table13[[#This Row],[Số tiền đã thu]]</f>
        <v>1663810</v>
      </c>
      <c r="S688" s="6">
        <f>IF(Table13[[#This Row],[Ngày hóa đơn]]&lt;&gt;"",Table13[[#This Row],[Ngày hóa đơn]],IF(Table13[[#This Row],[Ngày hạch toán]]&lt;&gt;"",Table13[[#This Row],[Ngày hạch toán]],""))</f>
        <v>46107</v>
      </c>
      <c r="T688" s="7"/>
      <c r="U688" s="6">
        <f>IF(Table13[[#This Row],[Ngày tính CN]]="","",S688+T688)</f>
        <v>46107</v>
      </c>
      <c r="V688" s="32">
        <f ca="1">IF(Table13[[#This Row],[Hạn thanh toán]]="","",IF((U688-NOW())&lt;0,0,(U688-NOW())))</f>
        <v>0</v>
      </c>
      <c r="W688" s="32"/>
      <c r="X688" s="32">
        <f t="shared" ca="1" si="75"/>
        <v>187.35975370370579</v>
      </c>
      <c r="Y688" s="2" t="str">
        <f t="shared" ca="1" si="76"/>
        <v>Nợ quá hạn hơn 120 ngày có khả năng mất thanh toán</v>
      </c>
      <c r="Z688" s="42">
        <f t="shared" si="77"/>
        <v>46107</v>
      </c>
      <c r="AA688" s="42" t="str">
        <f t="shared" si="78"/>
        <v/>
      </c>
      <c r="AD688" s="2" t="str">
        <f>VLOOKUP($A688,MA_KH!$A:$Q,MA_KH!O$1,0)</f>
        <v>MEGA</v>
      </c>
      <c r="AE688" s="2" t="str">
        <f>VLOOKUP($A688,MA_KH!$A:$Q,MA_KH!P$1,0)</f>
        <v>CÔNG TY TNHH MM MEGA MARKET (VIỆT NAM)</v>
      </c>
      <c r="AG688" s="91" t="str">
        <f>Table13[[#This Row],[Số hóa đơn]]&amp;Table13[[#This Row],[Tổng giá trị]]</f>
        <v>000232641663810</v>
      </c>
    </row>
    <row r="689" spans="1:33" ht="25.5" customHeight="1" x14ac:dyDescent="0.2">
      <c r="A689" s="54" t="s">
        <v>16307</v>
      </c>
      <c r="B689" s="54" t="s">
        <v>202</v>
      </c>
      <c r="C689" s="55">
        <v>46107</v>
      </c>
      <c r="D689" s="54" t="s">
        <v>17707</v>
      </c>
      <c r="E689" s="55">
        <f>IFERROR(VLOOKUP(AG689,Sheet3!B:F,5,0),Table1[[#This Row],[Ngày hạch toán]])</f>
        <v>46107</v>
      </c>
      <c r="F689" s="54" t="s">
        <v>18630</v>
      </c>
      <c r="G689" s="54" t="s">
        <v>17708</v>
      </c>
      <c r="H689" s="56">
        <v>700000</v>
      </c>
      <c r="I689" s="63">
        <v>0</v>
      </c>
      <c r="J689" s="56">
        <v>56000</v>
      </c>
      <c r="K689" s="65">
        <v>756000</v>
      </c>
      <c r="L689" s="64" t="s">
        <v>17236</v>
      </c>
      <c r="M689" s="6" t="str">
        <f>IFERROR(VLOOKUP(Table13[[#This Row],[Số hóa đơn]],'Chi tiết tt Mega gửi'!K:L,2,0),"")</f>
        <v/>
      </c>
      <c r="O689" s="32">
        <f>IF(Table13[[#This Row],[Phân loại]]="Tồn đầu kỳ",Table13[[#This Row],[Tổng giá trị]],0)</f>
        <v>0</v>
      </c>
      <c r="P689" s="7">
        <f>IF(Table13[[#This Row],[Số còn phải thu ĐK]]&lt;&gt;0,0,IF(Table13[[#This Row],[Phân loại]]="Bán hàng",Table13[[#This Row],[Tổng giá trị]],-Table13[[#This Row],[Tổng giá trị]]))</f>
        <v>756000</v>
      </c>
      <c r="Q689" s="32">
        <f t="shared" si="74"/>
        <v>0</v>
      </c>
      <c r="R689" s="7">
        <f>Table13[[#This Row],[Số còn phải thu ĐK]]+Table13[[#This Row],[Giá Trị HD sau CK]]-Table13[[#This Row],[Số tiền đã thu]]</f>
        <v>756000</v>
      </c>
      <c r="S689" s="6">
        <f>IF(Table13[[#This Row],[Ngày hóa đơn]]&lt;&gt;"",Table13[[#This Row],[Ngày hóa đơn]],IF(Table13[[#This Row],[Ngày hạch toán]]&lt;&gt;"",Table13[[#This Row],[Ngày hạch toán]],""))</f>
        <v>46107</v>
      </c>
      <c r="T689" s="7"/>
      <c r="U689" s="6">
        <f>IF(Table13[[#This Row],[Ngày tính CN]]="","",S689+T689)</f>
        <v>46107</v>
      </c>
      <c r="V689" s="32">
        <f ca="1">IF(Table13[[#This Row],[Hạn thanh toán]]="","",IF((U689-NOW())&lt;0,0,(U689-NOW())))</f>
        <v>0</v>
      </c>
      <c r="W689" s="32"/>
      <c r="X689" s="32">
        <f t="shared" ca="1" si="75"/>
        <v>187.35975370370579</v>
      </c>
      <c r="Y689" s="2" t="str">
        <f t="shared" ca="1" si="76"/>
        <v>Nợ quá hạn hơn 120 ngày có khả năng mất thanh toán</v>
      </c>
      <c r="Z689" s="42">
        <f t="shared" si="77"/>
        <v>46107</v>
      </c>
      <c r="AA689" s="42" t="str">
        <f t="shared" si="78"/>
        <v/>
      </c>
      <c r="AD689" s="2" t="str">
        <f>VLOOKUP($A689,MA_KH!$A:$Q,MA_KH!O$1,0)</f>
        <v>MEGA</v>
      </c>
      <c r="AE689" s="2" t="str">
        <f>VLOOKUP($A689,MA_KH!$A:$Q,MA_KH!P$1,0)</f>
        <v>CÔNG TY TNHH MM MEGA MARKET (VIỆT NAM)</v>
      </c>
      <c r="AG689" s="91" t="str">
        <f>Table13[[#This Row],[Số hóa đơn]]&amp;Table13[[#This Row],[Tổng giá trị]]</f>
        <v>00023265756000</v>
      </c>
    </row>
    <row r="690" spans="1:33" ht="25.5" customHeight="1" x14ac:dyDescent="0.2">
      <c r="A690" s="54" t="s">
        <v>16307</v>
      </c>
      <c r="B690" s="54" t="s">
        <v>202</v>
      </c>
      <c r="C690" s="55">
        <v>46107</v>
      </c>
      <c r="D690" s="54" t="s">
        <v>17709</v>
      </c>
      <c r="E690" s="55">
        <f>IFERROR(VLOOKUP(AG690,Sheet3!B:F,5,0),Table1[[#This Row],[Ngày hạch toán]])</f>
        <v>46107</v>
      </c>
      <c r="F690" s="54" t="s">
        <v>18628</v>
      </c>
      <c r="G690" s="54" t="s">
        <v>17710</v>
      </c>
      <c r="H690" s="56">
        <v>2143180</v>
      </c>
      <c r="I690" s="63">
        <v>0</v>
      </c>
      <c r="J690" s="56">
        <v>171454</v>
      </c>
      <c r="K690" s="65">
        <v>2314634</v>
      </c>
      <c r="L690" s="64" t="s">
        <v>17236</v>
      </c>
      <c r="M690" s="6" t="str">
        <f>IFERROR(VLOOKUP(Table13[[#This Row],[Số hóa đơn]],'Chi tiết tt Mega gửi'!K:L,2,0),"")</f>
        <v/>
      </c>
      <c r="O690" s="32">
        <f>IF(Table13[[#This Row],[Phân loại]]="Tồn đầu kỳ",Table13[[#This Row],[Tổng giá trị]],0)</f>
        <v>0</v>
      </c>
      <c r="P690" s="7">
        <f>IF(Table13[[#This Row],[Số còn phải thu ĐK]]&lt;&gt;0,0,IF(Table13[[#This Row],[Phân loại]]="Bán hàng",Table13[[#This Row],[Tổng giá trị]],-Table13[[#This Row],[Tổng giá trị]]))</f>
        <v>2314634</v>
      </c>
      <c r="Q690" s="32">
        <f t="shared" si="74"/>
        <v>0</v>
      </c>
      <c r="R690" s="7">
        <f>Table13[[#This Row],[Số còn phải thu ĐK]]+Table13[[#This Row],[Giá Trị HD sau CK]]-Table13[[#This Row],[Số tiền đã thu]]</f>
        <v>2314634</v>
      </c>
      <c r="S690" s="6">
        <f>IF(Table13[[#This Row],[Ngày hóa đơn]]&lt;&gt;"",Table13[[#This Row],[Ngày hóa đơn]],IF(Table13[[#This Row],[Ngày hạch toán]]&lt;&gt;"",Table13[[#This Row],[Ngày hạch toán]],""))</f>
        <v>46107</v>
      </c>
      <c r="T690" s="7"/>
      <c r="U690" s="6">
        <f>IF(Table13[[#This Row],[Ngày tính CN]]="","",S690+T690)</f>
        <v>46107</v>
      </c>
      <c r="V690" s="32">
        <f ca="1">IF(Table13[[#This Row],[Hạn thanh toán]]="","",IF((U690-NOW())&lt;0,0,(U690-NOW())))</f>
        <v>0</v>
      </c>
      <c r="W690" s="32"/>
      <c r="X690" s="32">
        <f t="shared" ca="1" si="75"/>
        <v>187.35975370370579</v>
      </c>
      <c r="Y690" s="2" t="str">
        <f t="shared" ca="1" si="76"/>
        <v>Nợ quá hạn hơn 120 ngày có khả năng mất thanh toán</v>
      </c>
      <c r="Z690" s="42">
        <f t="shared" si="77"/>
        <v>46107</v>
      </c>
      <c r="AA690" s="42" t="str">
        <f t="shared" si="78"/>
        <v/>
      </c>
      <c r="AD690" s="2" t="str">
        <f>VLOOKUP($A690,MA_KH!$A:$Q,MA_KH!O$1,0)</f>
        <v>MEGA</v>
      </c>
      <c r="AE690" s="2" t="str">
        <f>VLOOKUP($A690,MA_KH!$A:$Q,MA_KH!P$1,0)</f>
        <v>CÔNG TY TNHH MM MEGA MARKET (VIỆT NAM)</v>
      </c>
      <c r="AG690" s="91" t="str">
        <f>Table13[[#This Row],[Số hóa đơn]]&amp;Table13[[#This Row],[Tổng giá trị]]</f>
        <v>000232662314634</v>
      </c>
    </row>
    <row r="691" spans="1:33" ht="25.5" customHeight="1" x14ac:dyDescent="0.2">
      <c r="A691" s="54" t="s">
        <v>16291</v>
      </c>
      <c r="B691" s="54" t="s">
        <v>200</v>
      </c>
      <c r="C691" s="55">
        <v>46107</v>
      </c>
      <c r="D691" s="54" t="s">
        <v>17711</v>
      </c>
      <c r="E691" s="55">
        <f>IFERROR(VLOOKUP(AG691,Sheet3!B:F,5,0),Table1[[#This Row],[Ngày hạch toán]])</f>
        <v>46107</v>
      </c>
      <c r="F691" s="54" t="s">
        <v>18638</v>
      </c>
      <c r="G691" s="54" t="s">
        <v>17712</v>
      </c>
      <c r="H691" s="56">
        <v>2099000</v>
      </c>
      <c r="I691" s="63">
        <v>0</v>
      </c>
      <c r="J691" s="56">
        <v>167920</v>
      </c>
      <c r="K691" s="65">
        <v>2266920</v>
      </c>
      <c r="L691" s="64" t="s">
        <v>17236</v>
      </c>
      <c r="M691" s="6" t="str">
        <f>IFERROR(VLOOKUP(Table13[[#This Row],[Số hóa đơn]],'Chi tiết tt Mega gửi'!K:L,2,0),"")</f>
        <v/>
      </c>
      <c r="O691" s="32">
        <f>IF(Table13[[#This Row],[Phân loại]]="Tồn đầu kỳ",Table13[[#This Row],[Tổng giá trị]],0)</f>
        <v>0</v>
      </c>
      <c r="P691" s="7">
        <f>IF(Table13[[#This Row],[Số còn phải thu ĐK]]&lt;&gt;0,0,IF(Table13[[#This Row],[Phân loại]]="Bán hàng",Table13[[#This Row],[Tổng giá trị]],-Table13[[#This Row],[Tổng giá trị]]))</f>
        <v>2266920</v>
      </c>
      <c r="Q691" s="32">
        <f t="shared" si="74"/>
        <v>0</v>
      </c>
      <c r="R691" s="7">
        <f>Table13[[#This Row],[Số còn phải thu ĐK]]+Table13[[#This Row],[Giá Trị HD sau CK]]-Table13[[#This Row],[Số tiền đã thu]]</f>
        <v>2266920</v>
      </c>
      <c r="S691" s="6">
        <f>IF(Table13[[#This Row],[Ngày hóa đơn]]&lt;&gt;"",Table13[[#This Row],[Ngày hóa đơn]],IF(Table13[[#This Row],[Ngày hạch toán]]&lt;&gt;"",Table13[[#This Row],[Ngày hạch toán]],""))</f>
        <v>46107</v>
      </c>
      <c r="T691" s="7"/>
      <c r="U691" s="6">
        <f>IF(Table13[[#This Row],[Ngày tính CN]]="","",S691+T691)</f>
        <v>46107</v>
      </c>
      <c r="V691" s="32">
        <f ca="1">IF(Table13[[#This Row],[Hạn thanh toán]]="","",IF((U691-NOW())&lt;0,0,(U691-NOW())))</f>
        <v>0</v>
      </c>
      <c r="W691" s="32"/>
      <c r="X691" s="32">
        <f t="shared" ca="1" si="75"/>
        <v>187.35975370370579</v>
      </c>
      <c r="Y691" s="2" t="str">
        <f t="shared" ca="1" si="76"/>
        <v>Nợ quá hạn hơn 120 ngày có khả năng mất thanh toán</v>
      </c>
      <c r="Z691" s="42">
        <f t="shared" si="77"/>
        <v>46107</v>
      </c>
      <c r="AA691" s="42" t="str">
        <f t="shared" si="78"/>
        <v/>
      </c>
      <c r="AD691" s="2" t="str">
        <f>VLOOKUP($A691,MA_KH!$A:$Q,MA_KH!O$1,0)</f>
        <v>MEGA</v>
      </c>
      <c r="AE691" s="2" t="str">
        <f>VLOOKUP($A691,MA_KH!$A:$Q,MA_KH!P$1,0)</f>
        <v>CÔNG TY TNHH MM MEGA MARKET (VIỆT NAM)</v>
      </c>
      <c r="AG691" s="91" t="str">
        <f>Table13[[#This Row],[Số hóa đơn]]&amp;Table13[[#This Row],[Tổng giá trị]]</f>
        <v>000232672266920</v>
      </c>
    </row>
    <row r="692" spans="1:33" ht="25.5" customHeight="1" x14ac:dyDescent="0.2">
      <c r="A692" s="54" t="s">
        <v>16291</v>
      </c>
      <c r="B692" s="54" t="s">
        <v>200</v>
      </c>
      <c r="C692" s="55">
        <v>46107</v>
      </c>
      <c r="D692" s="54" t="s">
        <v>17713</v>
      </c>
      <c r="E692" s="55">
        <f>IFERROR(VLOOKUP(AG692,Sheet3!B:F,5,0),Table1[[#This Row],[Ngày hạch toán]])</f>
        <v>46107</v>
      </c>
      <c r="F692" s="54" t="s">
        <v>18640</v>
      </c>
      <c r="G692" s="54" t="s">
        <v>17714</v>
      </c>
      <c r="H692" s="56">
        <v>700000</v>
      </c>
      <c r="I692" s="63">
        <v>0</v>
      </c>
      <c r="J692" s="56">
        <v>56000</v>
      </c>
      <c r="K692" s="65">
        <v>756000</v>
      </c>
      <c r="L692" s="64" t="s">
        <v>17236</v>
      </c>
      <c r="M692" s="6" t="str">
        <f>IFERROR(VLOOKUP(Table13[[#This Row],[Số hóa đơn]],'Chi tiết tt Mega gửi'!K:L,2,0),"")</f>
        <v/>
      </c>
      <c r="O692" s="32">
        <f>IF(Table13[[#This Row],[Phân loại]]="Tồn đầu kỳ",Table13[[#This Row],[Tổng giá trị]],0)</f>
        <v>0</v>
      </c>
      <c r="P692" s="7">
        <f>IF(Table13[[#This Row],[Số còn phải thu ĐK]]&lt;&gt;0,0,IF(Table13[[#This Row],[Phân loại]]="Bán hàng",Table13[[#This Row],[Tổng giá trị]],-Table13[[#This Row],[Tổng giá trị]]))</f>
        <v>756000</v>
      </c>
      <c r="Q692" s="32">
        <f t="shared" si="74"/>
        <v>0</v>
      </c>
      <c r="R692" s="7">
        <f>Table13[[#This Row],[Số còn phải thu ĐK]]+Table13[[#This Row],[Giá Trị HD sau CK]]-Table13[[#This Row],[Số tiền đã thu]]</f>
        <v>756000</v>
      </c>
      <c r="S692" s="6">
        <f>IF(Table13[[#This Row],[Ngày hóa đơn]]&lt;&gt;"",Table13[[#This Row],[Ngày hóa đơn]],IF(Table13[[#This Row],[Ngày hạch toán]]&lt;&gt;"",Table13[[#This Row],[Ngày hạch toán]],""))</f>
        <v>46107</v>
      </c>
      <c r="T692" s="7"/>
      <c r="U692" s="6">
        <f>IF(Table13[[#This Row],[Ngày tính CN]]="","",S692+T692)</f>
        <v>46107</v>
      </c>
      <c r="V692" s="32">
        <f ca="1">IF(Table13[[#This Row],[Hạn thanh toán]]="","",IF((U692-NOW())&lt;0,0,(U692-NOW())))</f>
        <v>0</v>
      </c>
      <c r="W692" s="32"/>
      <c r="X692" s="32">
        <f t="shared" ca="1" si="75"/>
        <v>187.35975370370579</v>
      </c>
      <c r="Y692" s="2" t="str">
        <f t="shared" ca="1" si="76"/>
        <v>Nợ quá hạn hơn 120 ngày có khả năng mất thanh toán</v>
      </c>
      <c r="Z692" s="42">
        <f t="shared" si="77"/>
        <v>46107</v>
      </c>
      <c r="AA692" s="42" t="str">
        <f t="shared" si="78"/>
        <v/>
      </c>
      <c r="AD692" s="2" t="str">
        <f>VLOOKUP($A692,MA_KH!$A:$Q,MA_KH!O$1,0)</f>
        <v>MEGA</v>
      </c>
      <c r="AE692" s="2" t="str">
        <f>VLOOKUP($A692,MA_KH!$A:$Q,MA_KH!P$1,0)</f>
        <v>CÔNG TY TNHH MM MEGA MARKET (VIỆT NAM)</v>
      </c>
      <c r="AG692" s="91" t="str">
        <f>Table13[[#This Row],[Số hóa đơn]]&amp;Table13[[#This Row],[Tổng giá trị]]</f>
        <v>00023268756000</v>
      </c>
    </row>
    <row r="693" spans="1:33" ht="25.5" customHeight="1" x14ac:dyDescent="0.2">
      <c r="A693" s="54" t="s">
        <v>16299</v>
      </c>
      <c r="B693" s="54" t="s">
        <v>190</v>
      </c>
      <c r="C693" s="55">
        <v>46107</v>
      </c>
      <c r="D693" s="54" t="s">
        <v>17715</v>
      </c>
      <c r="E693" s="55">
        <f>IFERROR(VLOOKUP(AG693,Sheet3!B:F,5,0),Table1[[#This Row],[Ngày hạch toán]])</f>
        <v>46107</v>
      </c>
      <c r="F693" s="54" t="s">
        <v>18605</v>
      </c>
      <c r="G693" s="54" t="s">
        <v>17716</v>
      </c>
      <c r="H693" s="56">
        <v>700000</v>
      </c>
      <c r="I693" s="63">
        <v>0</v>
      </c>
      <c r="J693" s="56">
        <v>56000</v>
      </c>
      <c r="K693" s="65">
        <v>756000</v>
      </c>
      <c r="L693" s="64" t="s">
        <v>17236</v>
      </c>
      <c r="M693" s="6" t="str">
        <f>IFERROR(VLOOKUP(Table13[[#This Row],[Số hóa đơn]],'Chi tiết tt Mega gửi'!K:L,2,0),"")</f>
        <v/>
      </c>
      <c r="O693" s="32">
        <f>IF(Table13[[#This Row],[Phân loại]]="Tồn đầu kỳ",Table13[[#This Row],[Tổng giá trị]],0)</f>
        <v>0</v>
      </c>
      <c r="P693" s="7">
        <f>IF(Table13[[#This Row],[Số còn phải thu ĐK]]&lt;&gt;0,0,IF(Table13[[#This Row],[Phân loại]]="Bán hàng",Table13[[#This Row],[Tổng giá trị]],-Table13[[#This Row],[Tổng giá trị]]))</f>
        <v>756000</v>
      </c>
      <c r="Q693" s="32">
        <f t="shared" si="74"/>
        <v>0</v>
      </c>
      <c r="R693" s="7">
        <f>Table13[[#This Row],[Số còn phải thu ĐK]]+Table13[[#This Row],[Giá Trị HD sau CK]]-Table13[[#This Row],[Số tiền đã thu]]</f>
        <v>756000</v>
      </c>
      <c r="S693" s="6">
        <f>IF(Table13[[#This Row],[Ngày hóa đơn]]&lt;&gt;"",Table13[[#This Row],[Ngày hóa đơn]],IF(Table13[[#This Row],[Ngày hạch toán]]&lt;&gt;"",Table13[[#This Row],[Ngày hạch toán]],""))</f>
        <v>46107</v>
      </c>
      <c r="T693" s="7"/>
      <c r="U693" s="6">
        <f>IF(Table13[[#This Row],[Ngày tính CN]]="","",S693+T693)</f>
        <v>46107</v>
      </c>
      <c r="V693" s="32">
        <f ca="1">IF(Table13[[#This Row],[Hạn thanh toán]]="","",IF((U693-NOW())&lt;0,0,(U693-NOW())))</f>
        <v>0</v>
      </c>
      <c r="W693" s="32"/>
      <c r="X693" s="32">
        <f t="shared" ca="1" si="75"/>
        <v>187.35975370370579</v>
      </c>
      <c r="Y693" s="2" t="str">
        <f t="shared" ca="1" si="76"/>
        <v>Nợ quá hạn hơn 120 ngày có khả năng mất thanh toán</v>
      </c>
      <c r="Z693" s="42">
        <f t="shared" si="77"/>
        <v>46107</v>
      </c>
      <c r="AA693" s="42" t="str">
        <f t="shared" si="78"/>
        <v/>
      </c>
      <c r="AD693" s="2" t="str">
        <f>VLOOKUP($A693,MA_KH!$A:$Q,MA_KH!O$1,0)</f>
        <v>MEGA</v>
      </c>
      <c r="AE693" s="2" t="str">
        <f>VLOOKUP($A693,MA_KH!$A:$Q,MA_KH!P$1,0)</f>
        <v>CÔNG TY TNHH MM MEGA MARKET (VIỆT NAM)</v>
      </c>
      <c r="AG693" s="91" t="str">
        <f>Table13[[#This Row],[Số hóa đơn]]&amp;Table13[[#This Row],[Tổng giá trị]]</f>
        <v>00023269756000</v>
      </c>
    </row>
    <row r="694" spans="1:33" ht="25.5" customHeight="1" x14ac:dyDescent="0.2">
      <c r="A694" s="54" t="s">
        <v>16299</v>
      </c>
      <c r="B694" s="54" t="s">
        <v>190</v>
      </c>
      <c r="C694" s="55">
        <v>46107</v>
      </c>
      <c r="D694" s="54" t="s">
        <v>17717</v>
      </c>
      <c r="E694" s="55">
        <f>IFERROR(VLOOKUP(AG694,Sheet3!B:F,5,0),Table1[[#This Row],[Ngày hạch toán]])</f>
        <v>46107</v>
      </c>
      <c r="F694" s="54" t="s">
        <v>18601</v>
      </c>
      <c r="G694" s="54" t="s">
        <v>17718</v>
      </c>
      <c r="H694" s="56">
        <v>1656000</v>
      </c>
      <c r="I694" s="63">
        <v>0</v>
      </c>
      <c r="J694" s="56">
        <v>132480</v>
      </c>
      <c r="K694" s="65">
        <v>1788480</v>
      </c>
      <c r="L694" s="64" t="s">
        <v>17236</v>
      </c>
      <c r="M694" s="6" t="str">
        <f>IFERROR(VLOOKUP(Table13[[#This Row],[Số hóa đơn]],'Chi tiết tt Mega gửi'!K:L,2,0),"")</f>
        <v/>
      </c>
      <c r="O694" s="32">
        <f>IF(Table13[[#This Row],[Phân loại]]="Tồn đầu kỳ",Table13[[#This Row],[Tổng giá trị]],0)</f>
        <v>0</v>
      </c>
      <c r="P694" s="7">
        <f>IF(Table13[[#This Row],[Số còn phải thu ĐK]]&lt;&gt;0,0,IF(Table13[[#This Row],[Phân loại]]="Bán hàng",Table13[[#This Row],[Tổng giá trị]],-Table13[[#This Row],[Tổng giá trị]]))</f>
        <v>1788480</v>
      </c>
      <c r="Q694" s="32">
        <f t="shared" ref="Q694:Q732" si="79">IF(M694&lt;&gt;"",IF(O694&lt;&gt;0,O694,P694),0)</f>
        <v>0</v>
      </c>
      <c r="R694" s="7">
        <f>Table13[[#This Row],[Số còn phải thu ĐK]]+Table13[[#This Row],[Giá Trị HD sau CK]]-Table13[[#This Row],[Số tiền đã thu]]</f>
        <v>1788480</v>
      </c>
      <c r="S694" s="6">
        <f>IF(Table13[[#This Row],[Ngày hóa đơn]]&lt;&gt;"",Table13[[#This Row],[Ngày hóa đơn]],IF(Table13[[#This Row],[Ngày hạch toán]]&lt;&gt;"",Table13[[#This Row],[Ngày hạch toán]],""))</f>
        <v>46107</v>
      </c>
      <c r="T694" s="7"/>
      <c r="U694" s="6">
        <f>IF(Table13[[#This Row],[Ngày tính CN]]="","",S694+T694)</f>
        <v>46107</v>
      </c>
      <c r="V694" s="32">
        <f ca="1">IF(Table13[[#This Row],[Hạn thanh toán]]="","",IF((U694-NOW())&lt;0,0,(U694-NOW())))</f>
        <v>0</v>
      </c>
      <c r="W694" s="32"/>
      <c r="X694" s="32">
        <f t="shared" ref="X694:X732" ca="1" si="80">IF(OR(U694="",R694=0),"",IF((U694-NOW())&lt;0,-(U694-NOW()),0))</f>
        <v>187.35975370370579</v>
      </c>
      <c r="Y694" s="2" t="str">
        <f t="shared" ref="Y694:Y732" ca="1" si="81">IF(R694=0,"Đã thanh toán",IF(X694="","",IF(X694&lt;=0,"Chưa đến hạn thanh toán",IF(X694&lt;=30,"Nợ quá hạn 30 ngày",IF(X694&lt;=60,"Nợ quá hạn từ 30 ngày đến 60 ngày",IF(X694&lt;=90,"Nợ quá hạn từ 60 ngày đến 90 ngày",IF(X694&lt;=120,"Nợ quá hạn từ 90 ngày đến 120 ngày","Nợ quá hạn hơn 120 ngày có khả năng mất thanh toán")))))))</f>
        <v>Nợ quá hạn hơn 120 ngày có khả năng mất thanh toán</v>
      </c>
      <c r="Z694" s="42">
        <f t="shared" si="77"/>
        <v>46107</v>
      </c>
      <c r="AA694" s="42" t="str">
        <f t="shared" si="78"/>
        <v/>
      </c>
      <c r="AD694" s="2" t="str">
        <f>VLOOKUP($A694,MA_KH!$A:$Q,MA_KH!O$1,0)</f>
        <v>MEGA</v>
      </c>
      <c r="AE694" s="2" t="str">
        <f>VLOOKUP($A694,MA_KH!$A:$Q,MA_KH!P$1,0)</f>
        <v>CÔNG TY TNHH MM MEGA MARKET (VIỆT NAM)</v>
      </c>
      <c r="AG694" s="91" t="str">
        <f>Table13[[#This Row],[Số hóa đơn]]&amp;Table13[[#This Row],[Tổng giá trị]]</f>
        <v>000232701788480</v>
      </c>
    </row>
    <row r="695" spans="1:33" ht="25.5" hidden="1" customHeight="1" x14ac:dyDescent="0.2">
      <c r="A695" s="54" t="s">
        <v>16287</v>
      </c>
      <c r="B695" s="54" t="s">
        <v>253</v>
      </c>
      <c r="C695" s="55">
        <v>46107</v>
      </c>
      <c r="D695" s="54" t="s">
        <v>17719</v>
      </c>
      <c r="E695" s="55">
        <v>46107</v>
      </c>
      <c r="F695" s="54" t="s">
        <v>19365</v>
      </c>
      <c r="G695" s="54" t="s">
        <v>17274</v>
      </c>
      <c r="H695" s="56">
        <v>2386643</v>
      </c>
      <c r="I695" s="63">
        <v>0</v>
      </c>
      <c r="J695" s="56">
        <v>190931</v>
      </c>
      <c r="K695" s="65">
        <v>2577574</v>
      </c>
      <c r="L695" s="64" t="s">
        <v>17238</v>
      </c>
      <c r="M695" s="6" t="str">
        <f>IFERROR(VLOOKUP(Table13[[#This Row],[Số hóa đơn]],'Chi tiết tt Mega gửi'!K:L,2,0),"")</f>
        <v/>
      </c>
      <c r="O695" s="32">
        <f>IF(Table13[[#This Row],[Phân loại]]="Tồn đầu kỳ",Table13[[#This Row],[Tổng giá trị]],0)</f>
        <v>0</v>
      </c>
      <c r="P695" s="7">
        <f>IF(Table13[[#This Row],[Số còn phải thu ĐK]]&lt;&gt;0,0,IF(Table13[[#This Row],[Phân loại]]="Bán hàng",Table13[[#This Row],[Tổng giá trị]],-Table13[[#This Row],[Tổng giá trị]]))</f>
        <v>-2577574</v>
      </c>
      <c r="Q695" s="32">
        <f t="shared" si="79"/>
        <v>0</v>
      </c>
      <c r="R695" s="7">
        <f>Table13[[#This Row],[Số còn phải thu ĐK]]+Table13[[#This Row],[Giá Trị HD sau CK]]-Table13[[#This Row],[Số tiền đã thu]]</f>
        <v>-2577574</v>
      </c>
      <c r="S695" s="6">
        <f>IF(Table13[[#This Row],[Ngày hóa đơn]]&lt;&gt;"",Table13[[#This Row],[Ngày hóa đơn]],IF(Table13[[#This Row],[Ngày hạch toán]]&lt;&gt;"",Table13[[#This Row],[Ngày hạch toán]],""))</f>
        <v>46107</v>
      </c>
      <c r="T695" s="7"/>
      <c r="U695" s="6">
        <f>IF(Table13[[#This Row],[Ngày tính CN]]="","",S695+T695)</f>
        <v>46107</v>
      </c>
      <c r="V695" s="32">
        <f ca="1">IF(Table13[[#This Row],[Hạn thanh toán]]="","",IF((U695-NOW())&lt;0,0,(U695-NOW())))</f>
        <v>0</v>
      </c>
      <c r="W695" s="32"/>
      <c r="X695" s="32">
        <f t="shared" ca="1" si="80"/>
        <v>187.35975370370579</v>
      </c>
      <c r="Y695" s="2" t="str">
        <f t="shared" ca="1" si="81"/>
        <v>Nợ quá hạn hơn 120 ngày có khả năng mất thanh toán</v>
      </c>
      <c r="Z695" s="42">
        <f t="shared" si="77"/>
        <v>46107</v>
      </c>
      <c r="AA695" s="42" t="str">
        <f t="shared" si="78"/>
        <v/>
      </c>
      <c r="AD695" s="2" t="str">
        <f>VLOOKUP($A695,MA_KH!$A:$Q,MA_KH!O$1,0)</f>
        <v>MEGA</v>
      </c>
      <c r="AE695" s="2" t="str">
        <f>VLOOKUP($A695,MA_KH!$A:$Q,MA_KH!P$1,0)</f>
        <v>CÔNG TY TNHH MM MEGA MARKET (VIỆT NAM)</v>
      </c>
      <c r="AG695" s="91" t="str">
        <f>Table13[[#This Row],[Số hóa đơn]]&amp;Table13[[#This Row],[Tổng giá trị]]</f>
        <v>000001262577574</v>
      </c>
    </row>
    <row r="696" spans="1:33" ht="25.5" hidden="1" customHeight="1" x14ac:dyDescent="0.2">
      <c r="A696" s="54" t="s">
        <v>16294</v>
      </c>
      <c r="B696" s="54" t="s">
        <v>259</v>
      </c>
      <c r="C696" s="55">
        <v>46107</v>
      </c>
      <c r="D696" s="54" t="s">
        <v>17720</v>
      </c>
      <c r="E696" s="55">
        <v>46107</v>
      </c>
      <c r="F696" s="54" t="s">
        <v>19366</v>
      </c>
      <c r="G696" s="54" t="s">
        <v>16821</v>
      </c>
      <c r="H696" s="56">
        <v>1875992</v>
      </c>
      <c r="I696" s="63">
        <v>0</v>
      </c>
      <c r="J696" s="56">
        <v>150079</v>
      </c>
      <c r="K696" s="65">
        <v>2026071</v>
      </c>
      <c r="L696" s="64" t="s">
        <v>17238</v>
      </c>
      <c r="M696" s="6" t="str">
        <f>IFERROR(VLOOKUP(Table13[[#This Row],[Số hóa đơn]],'Chi tiết tt Mega gửi'!K:L,2,0),"")</f>
        <v/>
      </c>
      <c r="O696" s="32">
        <f>IF(Table13[[#This Row],[Phân loại]]="Tồn đầu kỳ",Table13[[#This Row],[Tổng giá trị]],0)</f>
        <v>0</v>
      </c>
      <c r="P696" s="7">
        <f>IF(Table13[[#This Row],[Số còn phải thu ĐK]]&lt;&gt;0,0,IF(Table13[[#This Row],[Phân loại]]="Bán hàng",Table13[[#This Row],[Tổng giá trị]],-Table13[[#This Row],[Tổng giá trị]]))</f>
        <v>-2026071</v>
      </c>
      <c r="Q696" s="32">
        <f t="shared" si="79"/>
        <v>0</v>
      </c>
      <c r="R696" s="7">
        <f>Table13[[#This Row],[Số còn phải thu ĐK]]+Table13[[#This Row],[Giá Trị HD sau CK]]-Table13[[#This Row],[Số tiền đã thu]]</f>
        <v>-2026071</v>
      </c>
      <c r="S696" s="6">
        <f>IF(Table13[[#This Row],[Ngày hóa đơn]]&lt;&gt;"",Table13[[#This Row],[Ngày hóa đơn]],IF(Table13[[#This Row],[Ngày hạch toán]]&lt;&gt;"",Table13[[#This Row],[Ngày hạch toán]],""))</f>
        <v>46107</v>
      </c>
      <c r="T696" s="7"/>
      <c r="U696" s="6">
        <f>IF(Table13[[#This Row],[Ngày tính CN]]="","",S696+T696)</f>
        <v>46107</v>
      </c>
      <c r="V696" s="32">
        <f ca="1">IF(Table13[[#This Row],[Hạn thanh toán]]="","",IF((U696-NOW())&lt;0,0,(U696-NOW())))</f>
        <v>0</v>
      </c>
      <c r="W696" s="32"/>
      <c r="X696" s="32">
        <f t="shared" ca="1" si="80"/>
        <v>187.35975370370579</v>
      </c>
      <c r="Y696" s="2" t="str">
        <f t="shared" ca="1" si="81"/>
        <v>Nợ quá hạn hơn 120 ngày có khả năng mất thanh toán</v>
      </c>
      <c r="Z696" s="42">
        <f t="shared" si="77"/>
        <v>46107</v>
      </c>
      <c r="AA696" s="42" t="str">
        <f t="shared" si="78"/>
        <v/>
      </c>
      <c r="AD696" s="2" t="str">
        <f>VLOOKUP($A696,MA_KH!$A:$Q,MA_KH!O$1,0)</f>
        <v>MEGA</v>
      </c>
      <c r="AE696" s="2" t="str">
        <f>VLOOKUP($A696,MA_KH!$A:$Q,MA_KH!P$1,0)</f>
        <v>CÔNG TY TNHH MM MEGA MARKET (VIỆT NAM)</v>
      </c>
      <c r="AG696" s="91" t="str">
        <f>Table13[[#This Row],[Số hóa đơn]]&amp;Table13[[#This Row],[Tổng giá trị]]</f>
        <v>000001282026071</v>
      </c>
    </row>
    <row r="697" spans="1:33" ht="25.5" hidden="1" customHeight="1" x14ac:dyDescent="0.2">
      <c r="A697" s="54" t="s">
        <v>16294</v>
      </c>
      <c r="B697" s="54" t="s">
        <v>259</v>
      </c>
      <c r="C697" s="55">
        <v>46107</v>
      </c>
      <c r="D697" s="54" t="s">
        <v>17721</v>
      </c>
      <c r="E697" s="55">
        <v>46107</v>
      </c>
      <c r="F697" s="54" t="s">
        <v>19367</v>
      </c>
      <c r="G697" s="54" t="s">
        <v>16821</v>
      </c>
      <c r="H697" s="56">
        <v>828000</v>
      </c>
      <c r="I697" s="63">
        <v>0</v>
      </c>
      <c r="J697" s="56">
        <v>66240</v>
      </c>
      <c r="K697" s="65">
        <v>894240</v>
      </c>
      <c r="L697" s="64" t="s">
        <v>17238</v>
      </c>
      <c r="M697" s="6" t="str">
        <f>IFERROR(VLOOKUP(Table13[[#This Row],[Số hóa đơn]],'Chi tiết tt Mega gửi'!K:L,2,0),"")</f>
        <v/>
      </c>
      <c r="O697" s="32">
        <f>IF(Table13[[#This Row],[Phân loại]]="Tồn đầu kỳ",Table13[[#This Row],[Tổng giá trị]],0)</f>
        <v>0</v>
      </c>
      <c r="P697" s="7">
        <f>IF(Table13[[#This Row],[Số còn phải thu ĐK]]&lt;&gt;0,0,IF(Table13[[#This Row],[Phân loại]]="Bán hàng",Table13[[#This Row],[Tổng giá trị]],-Table13[[#This Row],[Tổng giá trị]]))</f>
        <v>-894240</v>
      </c>
      <c r="Q697" s="32">
        <f t="shared" si="79"/>
        <v>0</v>
      </c>
      <c r="R697" s="7">
        <f>Table13[[#This Row],[Số còn phải thu ĐK]]+Table13[[#This Row],[Giá Trị HD sau CK]]-Table13[[#This Row],[Số tiền đã thu]]</f>
        <v>-894240</v>
      </c>
      <c r="S697" s="6">
        <f>IF(Table13[[#This Row],[Ngày hóa đơn]]&lt;&gt;"",Table13[[#This Row],[Ngày hóa đơn]],IF(Table13[[#This Row],[Ngày hạch toán]]&lt;&gt;"",Table13[[#This Row],[Ngày hạch toán]],""))</f>
        <v>46107</v>
      </c>
      <c r="T697" s="7"/>
      <c r="U697" s="6">
        <f>IF(Table13[[#This Row],[Ngày tính CN]]="","",S697+T697)</f>
        <v>46107</v>
      </c>
      <c r="V697" s="32">
        <f ca="1">IF(Table13[[#This Row],[Hạn thanh toán]]="","",IF((U697-NOW())&lt;0,0,(U697-NOW())))</f>
        <v>0</v>
      </c>
      <c r="W697" s="32"/>
      <c r="X697" s="32">
        <f t="shared" ca="1" si="80"/>
        <v>187.35975370370579</v>
      </c>
      <c r="Y697" s="2" t="str">
        <f t="shared" ca="1" si="81"/>
        <v>Nợ quá hạn hơn 120 ngày có khả năng mất thanh toán</v>
      </c>
      <c r="Z697" s="42">
        <f t="shared" si="77"/>
        <v>46107</v>
      </c>
      <c r="AA697" s="42" t="str">
        <f t="shared" si="78"/>
        <v/>
      </c>
      <c r="AD697" s="2" t="str">
        <f>VLOOKUP($A697,MA_KH!$A:$Q,MA_KH!O$1,0)</f>
        <v>MEGA</v>
      </c>
      <c r="AE697" s="2" t="str">
        <f>VLOOKUP($A697,MA_KH!$A:$Q,MA_KH!P$1,0)</f>
        <v>CÔNG TY TNHH MM MEGA MARKET (VIỆT NAM)</v>
      </c>
      <c r="AG697" s="91" t="str">
        <f>Table13[[#This Row],[Số hóa đơn]]&amp;Table13[[#This Row],[Tổng giá trị]]</f>
        <v>00000133894240</v>
      </c>
    </row>
    <row r="698" spans="1:33" ht="25.5" hidden="1" customHeight="1" x14ac:dyDescent="0.2">
      <c r="A698" s="54" t="s">
        <v>16293</v>
      </c>
      <c r="B698" s="54" t="s">
        <v>386</v>
      </c>
      <c r="C698" s="55">
        <v>46107</v>
      </c>
      <c r="D698" s="54" t="s">
        <v>17722</v>
      </c>
      <c r="E698" s="55">
        <v>46107</v>
      </c>
      <c r="F698" s="54" t="s">
        <v>19167</v>
      </c>
      <c r="G698" s="54" t="s">
        <v>16859</v>
      </c>
      <c r="H698" s="56">
        <v>1570000</v>
      </c>
      <c r="I698" s="63">
        <v>0</v>
      </c>
      <c r="J698" s="56">
        <v>125600</v>
      </c>
      <c r="K698" s="65">
        <v>1695600</v>
      </c>
      <c r="L698" s="64" t="s">
        <v>17238</v>
      </c>
      <c r="M698" s="6">
        <v>46122</v>
      </c>
      <c r="O698" s="32">
        <f>IF(Table13[[#This Row],[Phân loại]]="Tồn đầu kỳ",Table13[[#This Row],[Tổng giá trị]],0)</f>
        <v>0</v>
      </c>
      <c r="P698" s="7">
        <f>IF(Table13[[#This Row],[Số còn phải thu ĐK]]&lt;&gt;0,0,IF(Table13[[#This Row],[Phân loại]]="Bán hàng",Table13[[#This Row],[Tổng giá trị]],-Table13[[#This Row],[Tổng giá trị]]))</f>
        <v>-1695600</v>
      </c>
      <c r="Q698" s="32">
        <f t="shared" si="79"/>
        <v>-1695600</v>
      </c>
      <c r="R698" s="7">
        <f>Table13[[#This Row],[Số còn phải thu ĐK]]+Table13[[#This Row],[Giá Trị HD sau CK]]-Table13[[#This Row],[Số tiền đã thu]]</f>
        <v>0</v>
      </c>
      <c r="S698" s="6">
        <f>IF(Table13[[#This Row],[Ngày hóa đơn]]&lt;&gt;"",Table13[[#This Row],[Ngày hóa đơn]],IF(Table13[[#This Row],[Ngày hạch toán]]&lt;&gt;"",Table13[[#This Row],[Ngày hạch toán]],""))</f>
        <v>46107</v>
      </c>
      <c r="T698" s="7"/>
      <c r="U698" s="6">
        <f>IF(Table13[[#This Row],[Ngày tính CN]]="","",S698+T698)</f>
        <v>46107</v>
      </c>
      <c r="V698" s="32">
        <f ca="1">IF(Table13[[#This Row],[Hạn thanh toán]]="","",IF((U698-NOW())&lt;0,0,(U698-NOW())))</f>
        <v>0</v>
      </c>
      <c r="W698" s="32"/>
      <c r="X698" s="32" t="str">
        <f t="shared" ca="1" si="80"/>
        <v/>
      </c>
      <c r="Y698" s="2" t="str">
        <f t="shared" si="81"/>
        <v>Đã thanh toán</v>
      </c>
      <c r="Z698" s="42">
        <f t="shared" si="77"/>
        <v>46107</v>
      </c>
      <c r="AA698" s="42">
        <f t="shared" si="78"/>
        <v>46122</v>
      </c>
      <c r="AD698" s="2" t="str">
        <f>VLOOKUP($A698,MA_KH!$A:$Q,MA_KH!O$1,0)</f>
        <v>MEGA</v>
      </c>
      <c r="AE698" s="2" t="str">
        <f>VLOOKUP($A698,MA_KH!$A:$Q,MA_KH!P$1,0)</f>
        <v>CÔNG TY TNHH MM MEGA MARKET (VIỆT NAM)</v>
      </c>
      <c r="AG698" s="91" t="str">
        <f>Table13[[#This Row],[Số hóa đơn]]&amp;Table13[[#This Row],[Tổng giá trị]]</f>
        <v>000000601695600</v>
      </c>
    </row>
    <row r="699" spans="1:33" ht="25.5" hidden="1" customHeight="1" x14ac:dyDescent="0.2">
      <c r="A699" s="54" t="s">
        <v>16290</v>
      </c>
      <c r="B699" s="54" t="s">
        <v>192</v>
      </c>
      <c r="C699" s="55">
        <v>46107</v>
      </c>
      <c r="D699" s="54" t="s">
        <v>17723</v>
      </c>
      <c r="E699" s="55">
        <v>46107</v>
      </c>
      <c r="F699" s="54" t="s">
        <v>19145</v>
      </c>
      <c r="G699" s="54" t="s">
        <v>17172</v>
      </c>
      <c r="H699" s="56">
        <v>751040</v>
      </c>
      <c r="I699" s="63">
        <v>0</v>
      </c>
      <c r="J699" s="56">
        <v>60084</v>
      </c>
      <c r="K699" s="65">
        <v>811124</v>
      </c>
      <c r="L699" s="64" t="s">
        <v>17238</v>
      </c>
      <c r="M699" s="6">
        <v>46122</v>
      </c>
      <c r="O699" s="32">
        <f>IF(Table13[[#This Row],[Phân loại]]="Tồn đầu kỳ",Table13[[#This Row],[Tổng giá trị]],0)</f>
        <v>0</v>
      </c>
      <c r="P699" s="7">
        <f>IF(Table13[[#This Row],[Số còn phải thu ĐK]]&lt;&gt;0,0,IF(Table13[[#This Row],[Phân loại]]="Bán hàng",Table13[[#This Row],[Tổng giá trị]],-Table13[[#This Row],[Tổng giá trị]]))</f>
        <v>-811124</v>
      </c>
      <c r="Q699" s="32">
        <f t="shared" si="79"/>
        <v>-811124</v>
      </c>
      <c r="R699" s="7">
        <f>Table13[[#This Row],[Số còn phải thu ĐK]]+Table13[[#This Row],[Giá Trị HD sau CK]]-Table13[[#This Row],[Số tiền đã thu]]</f>
        <v>0</v>
      </c>
      <c r="S699" s="6">
        <f>IF(Table13[[#This Row],[Ngày hóa đơn]]&lt;&gt;"",Table13[[#This Row],[Ngày hóa đơn]],IF(Table13[[#This Row],[Ngày hạch toán]]&lt;&gt;"",Table13[[#This Row],[Ngày hạch toán]],""))</f>
        <v>46107</v>
      </c>
      <c r="T699" s="7"/>
      <c r="U699" s="6">
        <f>IF(Table13[[#This Row],[Ngày tính CN]]="","",S699+T699)</f>
        <v>46107</v>
      </c>
      <c r="V699" s="32">
        <f ca="1">IF(Table13[[#This Row],[Hạn thanh toán]]="","",IF((U699-NOW())&lt;0,0,(U699-NOW())))</f>
        <v>0</v>
      </c>
      <c r="W699" s="32"/>
      <c r="X699" s="32" t="str">
        <f t="shared" ca="1" si="80"/>
        <v/>
      </c>
      <c r="Y699" s="2" t="str">
        <f t="shared" si="81"/>
        <v>Đã thanh toán</v>
      </c>
      <c r="Z699" s="42">
        <f t="shared" si="77"/>
        <v>46107</v>
      </c>
      <c r="AA699" s="42">
        <f t="shared" si="78"/>
        <v>46122</v>
      </c>
      <c r="AD699" s="2" t="str">
        <f>VLOOKUP($A699,MA_KH!$A:$Q,MA_KH!O$1,0)</f>
        <v>MEGA</v>
      </c>
      <c r="AE699" s="2" t="str">
        <f>VLOOKUP($A699,MA_KH!$A:$Q,MA_KH!P$1,0)</f>
        <v>CÔNG TY TNHH MM MEGA MARKET (VIỆT NAM)</v>
      </c>
      <c r="AG699" s="91" t="str">
        <f>Table13[[#This Row],[Số hóa đơn]]&amp;Table13[[#This Row],[Tổng giá trị]]</f>
        <v>00000081811124</v>
      </c>
    </row>
    <row r="700" spans="1:33" ht="25.5" hidden="1" customHeight="1" x14ac:dyDescent="0.2">
      <c r="A700" s="54" t="s">
        <v>16288</v>
      </c>
      <c r="B700" s="54" t="s">
        <v>294</v>
      </c>
      <c r="C700" s="55">
        <v>46107</v>
      </c>
      <c r="D700" s="54" t="s">
        <v>17724</v>
      </c>
      <c r="E700" s="55">
        <v>46107</v>
      </c>
      <c r="F700" s="54" t="s">
        <v>19242</v>
      </c>
      <c r="G700" s="54" t="s">
        <v>17177</v>
      </c>
      <c r="H700" s="56">
        <v>1013296</v>
      </c>
      <c r="I700" s="63">
        <v>0</v>
      </c>
      <c r="J700" s="56">
        <v>81063</v>
      </c>
      <c r="K700" s="65">
        <v>1094359</v>
      </c>
      <c r="L700" s="64" t="s">
        <v>17238</v>
      </c>
      <c r="M700" s="6">
        <v>46122</v>
      </c>
      <c r="O700" s="32">
        <f>IF(Table13[[#This Row],[Phân loại]]="Tồn đầu kỳ",Table13[[#This Row],[Tổng giá trị]],0)</f>
        <v>0</v>
      </c>
      <c r="P700" s="7">
        <f>IF(Table13[[#This Row],[Số còn phải thu ĐK]]&lt;&gt;0,0,IF(Table13[[#This Row],[Phân loại]]="Bán hàng",Table13[[#This Row],[Tổng giá trị]],-Table13[[#This Row],[Tổng giá trị]]))</f>
        <v>-1094359</v>
      </c>
      <c r="Q700" s="32">
        <f t="shared" si="79"/>
        <v>-1094359</v>
      </c>
      <c r="R700" s="7">
        <f>Table13[[#This Row],[Số còn phải thu ĐK]]+Table13[[#This Row],[Giá Trị HD sau CK]]-Table13[[#This Row],[Số tiền đã thu]]</f>
        <v>0</v>
      </c>
      <c r="S700" s="6">
        <f>IF(Table13[[#This Row],[Ngày hóa đơn]]&lt;&gt;"",Table13[[#This Row],[Ngày hóa đơn]],IF(Table13[[#This Row],[Ngày hạch toán]]&lt;&gt;"",Table13[[#This Row],[Ngày hạch toán]],""))</f>
        <v>46107</v>
      </c>
      <c r="T700" s="7"/>
      <c r="U700" s="6">
        <f>IF(Table13[[#This Row],[Ngày tính CN]]="","",S700+T700)</f>
        <v>46107</v>
      </c>
      <c r="V700" s="32">
        <f ca="1">IF(Table13[[#This Row],[Hạn thanh toán]]="","",IF((U700-NOW())&lt;0,0,(U700-NOW())))</f>
        <v>0</v>
      </c>
      <c r="W700" s="32"/>
      <c r="X700" s="32" t="str">
        <f t="shared" ca="1" si="80"/>
        <v/>
      </c>
      <c r="Y700" s="2" t="str">
        <f t="shared" si="81"/>
        <v>Đã thanh toán</v>
      </c>
      <c r="Z700" s="42">
        <f t="shared" si="77"/>
        <v>46107</v>
      </c>
      <c r="AA700" s="42">
        <f t="shared" si="78"/>
        <v>46122</v>
      </c>
      <c r="AD700" s="2" t="str">
        <f>VLOOKUP($A700,MA_KH!$A:$Q,MA_KH!O$1,0)</f>
        <v>MEGA</v>
      </c>
      <c r="AE700" s="2" t="str">
        <f>VLOOKUP($A700,MA_KH!$A:$Q,MA_KH!P$1,0)</f>
        <v>CÔNG TY TNHH MM MEGA MARKET (VIỆT NAM)</v>
      </c>
      <c r="AG700" s="91" t="str">
        <f>Table13[[#This Row],[Số hóa đơn]]&amp;Table13[[#This Row],[Tổng giá trị]]</f>
        <v>000001341094359</v>
      </c>
    </row>
    <row r="701" spans="1:33" ht="25.5" hidden="1" customHeight="1" x14ac:dyDescent="0.2">
      <c r="A701" s="54" t="s">
        <v>16308</v>
      </c>
      <c r="B701" s="54" t="s">
        <v>194</v>
      </c>
      <c r="C701" s="55">
        <v>46107</v>
      </c>
      <c r="D701" s="54" t="s">
        <v>17725</v>
      </c>
      <c r="E701" s="55">
        <v>46107</v>
      </c>
      <c r="F701" s="54" t="s">
        <v>19265</v>
      </c>
      <c r="G701" s="54" t="s">
        <v>16886</v>
      </c>
      <c r="H701" s="56">
        <v>2433687</v>
      </c>
      <c r="I701" s="63">
        <v>0</v>
      </c>
      <c r="J701" s="56">
        <v>194694</v>
      </c>
      <c r="K701" s="65">
        <v>2628381</v>
      </c>
      <c r="L701" s="64" t="s">
        <v>17238</v>
      </c>
      <c r="M701" s="6">
        <v>46122</v>
      </c>
      <c r="O701" s="32">
        <f>IF(Table13[[#This Row],[Phân loại]]="Tồn đầu kỳ",Table13[[#This Row],[Tổng giá trị]],0)</f>
        <v>0</v>
      </c>
      <c r="P701" s="7">
        <f>IF(Table13[[#This Row],[Số còn phải thu ĐK]]&lt;&gt;0,0,IF(Table13[[#This Row],[Phân loại]]="Bán hàng",Table13[[#This Row],[Tổng giá trị]],-Table13[[#This Row],[Tổng giá trị]]))</f>
        <v>-2628381</v>
      </c>
      <c r="Q701" s="32">
        <f t="shared" si="79"/>
        <v>-2628381</v>
      </c>
      <c r="R701" s="7">
        <f>Table13[[#This Row],[Số còn phải thu ĐK]]+Table13[[#This Row],[Giá Trị HD sau CK]]-Table13[[#This Row],[Số tiền đã thu]]</f>
        <v>0</v>
      </c>
      <c r="S701" s="6">
        <f>IF(Table13[[#This Row],[Ngày hóa đơn]]&lt;&gt;"",Table13[[#This Row],[Ngày hóa đơn]],IF(Table13[[#This Row],[Ngày hạch toán]]&lt;&gt;"",Table13[[#This Row],[Ngày hạch toán]],""))</f>
        <v>46107</v>
      </c>
      <c r="T701" s="7"/>
      <c r="U701" s="6">
        <f>IF(Table13[[#This Row],[Ngày tính CN]]="","",S701+T701)</f>
        <v>46107</v>
      </c>
      <c r="V701" s="32">
        <f ca="1">IF(Table13[[#This Row],[Hạn thanh toán]]="","",IF((U701-NOW())&lt;0,0,(U701-NOW())))</f>
        <v>0</v>
      </c>
      <c r="W701" s="32"/>
      <c r="X701" s="32" t="str">
        <f t="shared" ca="1" si="80"/>
        <v/>
      </c>
      <c r="Y701" s="2" t="str">
        <f t="shared" si="81"/>
        <v>Đã thanh toán</v>
      </c>
      <c r="Z701" s="42">
        <f t="shared" si="77"/>
        <v>46107</v>
      </c>
      <c r="AA701" s="42">
        <f t="shared" si="78"/>
        <v>46122</v>
      </c>
      <c r="AD701" s="2" t="str">
        <f>VLOOKUP($A701,MA_KH!$A:$Q,MA_KH!O$1,0)</f>
        <v>MEGA</v>
      </c>
      <c r="AE701" s="2" t="str">
        <f>VLOOKUP($A701,MA_KH!$A:$Q,MA_KH!P$1,0)</f>
        <v>CÔNG TY TNHH MM MEGA MARKET (VIỆT NAM)</v>
      </c>
      <c r="AG701" s="91" t="str">
        <f>Table13[[#This Row],[Số hóa đơn]]&amp;Table13[[#This Row],[Tổng giá trị]]</f>
        <v>000000702628381</v>
      </c>
    </row>
    <row r="702" spans="1:33" ht="25.5" hidden="1" customHeight="1" x14ac:dyDescent="0.2">
      <c r="A702" s="54" t="s">
        <v>16308</v>
      </c>
      <c r="B702" s="54" t="s">
        <v>194</v>
      </c>
      <c r="C702" s="55">
        <v>46107</v>
      </c>
      <c r="D702" s="54" t="s">
        <v>17726</v>
      </c>
      <c r="E702" s="55">
        <v>46107</v>
      </c>
      <c r="F702" s="54" t="s">
        <v>19368</v>
      </c>
      <c r="G702" s="54" t="s">
        <v>16886</v>
      </c>
      <c r="H702" s="56">
        <v>585978</v>
      </c>
      <c r="I702" s="63">
        <v>0</v>
      </c>
      <c r="J702" s="56">
        <v>46879</v>
      </c>
      <c r="K702" s="65">
        <v>632857</v>
      </c>
      <c r="L702" s="64" t="s">
        <v>17238</v>
      </c>
      <c r="M702" s="6" t="str">
        <f>IFERROR(VLOOKUP(Table13[[#This Row],[Số hóa đơn]],'Chi tiết tt Mega gửi'!K:L,2,0),"")</f>
        <v/>
      </c>
      <c r="O702" s="32">
        <f>IF(Table13[[#This Row],[Phân loại]]="Tồn đầu kỳ",Table13[[#This Row],[Tổng giá trị]],0)</f>
        <v>0</v>
      </c>
      <c r="P702" s="7">
        <f>IF(Table13[[#This Row],[Số còn phải thu ĐK]]&lt;&gt;0,0,IF(Table13[[#This Row],[Phân loại]]="Bán hàng",Table13[[#This Row],[Tổng giá trị]],-Table13[[#This Row],[Tổng giá trị]]))</f>
        <v>-632857</v>
      </c>
      <c r="Q702" s="32">
        <f t="shared" si="79"/>
        <v>0</v>
      </c>
      <c r="R702" s="7">
        <f>Table13[[#This Row],[Số còn phải thu ĐK]]+Table13[[#This Row],[Giá Trị HD sau CK]]-Table13[[#This Row],[Số tiền đã thu]]</f>
        <v>-632857</v>
      </c>
      <c r="S702" s="6">
        <f>IF(Table13[[#This Row],[Ngày hóa đơn]]&lt;&gt;"",Table13[[#This Row],[Ngày hóa đơn]],IF(Table13[[#This Row],[Ngày hạch toán]]&lt;&gt;"",Table13[[#This Row],[Ngày hạch toán]],""))</f>
        <v>46107</v>
      </c>
      <c r="T702" s="7"/>
      <c r="U702" s="6">
        <f>IF(Table13[[#This Row],[Ngày tính CN]]="","",S702+T702)</f>
        <v>46107</v>
      </c>
      <c r="V702" s="32">
        <f ca="1">IF(Table13[[#This Row],[Hạn thanh toán]]="","",IF((U702-NOW())&lt;0,0,(U702-NOW())))</f>
        <v>0</v>
      </c>
      <c r="W702" s="32"/>
      <c r="X702" s="32">
        <f t="shared" ca="1" si="80"/>
        <v>187.35975370370579</v>
      </c>
      <c r="Y702" s="2" t="str">
        <f t="shared" ca="1" si="81"/>
        <v>Nợ quá hạn hơn 120 ngày có khả năng mất thanh toán</v>
      </c>
      <c r="Z702" s="42">
        <f t="shared" si="77"/>
        <v>46107</v>
      </c>
      <c r="AA702" s="42" t="str">
        <f t="shared" si="78"/>
        <v/>
      </c>
      <c r="AD702" s="2" t="str">
        <f>VLOOKUP($A702,MA_KH!$A:$Q,MA_KH!O$1,0)</f>
        <v>MEGA</v>
      </c>
      <c r="AE702" s="2" t="str">
        <f>VLOOKUP($A702,MA_KH!$A:$Q,MA_KH!P$1,0)</f>
        <v>CÔNG TY TNHH MM MEGA MARKET (VIỆT NAM)</v>
      </c>
      <c r="AG702" s="91" t="str">
        <f>Table13[[#This Row],[Số hóa đơn]]&amp;Table13[[#This Row],[Tổng giá trị]]</f>
        <v>00000089632857</v>
      </c>
    </row>
    <row r="703" spans="1:33" ht="25.5" hidden="1" customHeight="1" x14ac:dyDescent="0.2">
      <c r="A703" s="54" t="s">
        <v>16295</v>
      </c>
      <c r="B703" s="54" t="s">
        <v>198</v>
      </c>
      <c r="C703" s="55">
        <v>46107</v>
      </c>
      <c r="D703" s="54" t="s">
        <v>17727</v>
      </c>
      <c r="E703" s="55">
        <v>46107</v>
      </c>
      <c r="F703" s="54" t="s">
        <v>19369</v>
      </c>
      <c r="G703" s="54" t="s">
        <v>16990</v>
      </c>
      <c r="H703" s="56">
        <v>736000</v>
      </c>
      <c r="I703" s="63">
        <v>0</v>
      </c>
      <c r="J703" s="56">
        <v>58880</v>
      </c>
      <c r="K703" s="65">
        <v>794880</v>
      </c>
      <c r="L703" s="64" t="s">
        <v>17238</v>
      </c>
      <c r="M703" s="6" t="str">
        <f>IFERROR(VLOOKUP(Table13[[#This Row],[Số hóa đơn]],'Chi tiết tt Mega gửi'!K:L,2,0),"")</f>
        <v/>
      </c>
      <c r="O703" s="32">
        <f>IF(Table13[[#This Row],[Phân loại]]="Tồn đầu kỳ",Table13[[#This Row],[Tổng giá trị]],0)</f>
        <v>0</v>
      </c>
      <c r="P703" s="7">
        <f>IF(Table13[[#This Row],[Số còn phải thu ĐK]]&lt;&gt;0,0,IF(Table13[[#This Row],[Phân loại]]="Bán hàng",Table13[[#This Row],[Tổng giá trị]],-Table13[[#This Row],[Tổng giá trị]]))</f>
        <v>-794880</v>
      </c>
      <c r="Q703" s="32">
        <f t="shared" si="79"/>
        <v>0</v>
      </c>
      <c r="R703" s="7">
        <f>Table13[[#This Row],[Số còn phải thu ĐK]]+Table13[[#This Row],[Giá Trị HD sau CK]]-Table13[[#This Row],[Số tiền đã thu]]</f>
        <v>-794880</v>
      </c>
      <c r="S703" s="6">
        <f>IF(Table13[[#This Row],[Ngày hóa đơn]]&lt;&gt;"",Table13[[#This Row],[Ngày hóa đơn]],IF(Table13[[#This Row],[Ngày hạch toán]]&lt;&gt;"",Table13[[#This Row],[Ngày hạch toán]],""))</f>
        <v>46107</v>
      </c>
      <c r="T703" s="7"/>
      <c r="U703" s="6">
        <f>IF(Table13[[#This Row],[Ngày tính CN]]="","",S703+T703)</f>
        <v>46107</v>
      </c>
      <c r="V703" s="32">
        <f ca="1">IF(Table13[[#This Row],[Hạn thanh toán]]="","",IF((U703-NOW())&lt;0,0,(U703-NOW())))</f>
        <v>0</v>
      </c>
      <c r="W703" s="32"/>
      <c r="X703" s="32">
        <f t="shared" ca="1" si="80"/>
        <v>187.35975370370579</v>
      </c>
      <c r="Y703" s="2" t="str">
        <f t="shared" ca="1" si="81"/>
        <v>Nợ quá hạn hơn 120 ngày có khả năng mất thanh toán</v>
      </c>
      <c r="Z703" s="42">
        <f t="shared" si="77"/>
        <v>46107</v>
      </c>
      <c r="AA703" s="42" t="str">
        <f t="shared" si="78"/>
        <v/>
      </c>
      <c r="AD703" s="2" t="str">
        <f>VLOOKUP($A703,MA_KH!$A:$Q,MA_KH!O$1,0)</f>
        <v>MEGA</v>
      </c>
      <c r="AE703" s="2" t="str">
        <f>VLOOKUP($A703,MA_KH!$A:$Q,MA_KH!P$1,0)</f>
        <v>CÔNG TY TNHH MM MEGA MARKET (VIỆT NAM)</v>
      </c>
      <c r="AG703" s="91" t="str">
        <f>Table13[[#This Row],[Số hóa đơn]]&amp;Table13[[#This Row],[Tổng giá trị]]</f>
        <v>00000112794880</v>
      </c>
    </row>
    <row r="704" spans="1:33" ht="25.5" customHeight="1" x14ac:dyDescent="0.2">
      <c r="A704" s="54" t="s">
        <v>16294</v>
      </c>
      <c r="B704" s="54" t="s">
        <v>259</v>
      </c>
      <c r="C704" s="55">
        <v>46108</v>
      </c>
      <c r="D704" s="54" t="s">
        <v>17728</v>
      </c>
      <c r="E704" s="55">
        <f>IFERROR(VLOOKUP(AG704,Sheet3!B:F,5,0),Table1[[#This Row],[Ngày hạch toán]])</f>
        <v>46108</v>
      </c>
      <c r="F704" s="54" t="s">
        <v>18657</v>
      </c>
      <c r="G704" s="54" t="s">
        <v>17729</v>
      </c>
      <c r="H704" s="56">
        <v>1528000</v>
      </c>
      <c r="I704" s="63">
        <v>0</v>
      </c>
      <c r="J704" s="56">
        <v>122240</v>
      </c>
      <c r="K704" s="65">
        <v>1650240</v>
      </c>
      <c r="L704" s="64" t="s">
        <v>17236</v>
      </c>
      <c r="M704" s="6" t="str">
        <f>IFERROR(VLOOKUP(Table13[[#This Row],[Số hóa đơn]],'Chi tiết tt Mega gửi'!K:L,2,0),"")</f>
        <v/>
      </c>
      <c r="O704" s="32">
        <f>IF(Table13[[#This Row],[Phân loại]]="Tồn đầu kỳ",Table13[[#This Row],[Tổng giá trị]],0)</f>
        <v>0</v>
      </c>
      <c r="P704" s="7">
        <f>IF(Table13[[#This Row],[Số còn phải thu ĐK]]&lt;&gt;0,0,IF(Table13[[#This Row],[Phân loại]]="Bán hàng",Table13[[#This Row],[Tổng giá trị]],-Table13[[#This Row],[Tổng giá trị]]))</f>
        <v>1650240</v>
      </c>
      <c r="Q704" s="32">
        <f t="shared" si="79"/>
        <v>0</v>
      </c>
      <c r="R704" s="7">
        <f>Table13[[#This Row],[Số còn phải thu ĐK]]+Table13[[#This Row],[Giá Trị HD sau CK]]-Table13[[#This Row],[Số tiền đã thu]]</f>
        <v>1650240</v>
      </c>
      <c r="S704" s="6">
        <f>IF(Table13[[#This Row],[Ngày hóa đơn]]&lt;&gt;"",Table13[[#This Row],[Ngày hóa đơn]],IF(Table13[[#This Row],[Ngày hạch toán]]&lt;&gt;"",Table13[[#This Row],[Ngày hạch toán]],""))</f>
        <v>46108</v>
      </c>
      <c r="T704" s="7"/>
      <c r="U704" s="6">
        <f>IF(Table13[[#This Row],[Ngày tính CN]]="","",S704+T704)</f>
        <v>46108</v>
      </c>
      <c r="V704" s="32">
        <f ca="1">IF(Table13[[#This Row],[Hạn thanh toán]]="","",IF((U704-NOW())&lt;0,0,(U704-NOW())))</f>
        <v>0</v>
      </c>
      <c r="W704" s="32"/>
      <c r="X704" s="32">
        <f t="shared" ca="1" si="80"/>
        <v>186.35975370370579</v>
      </c>
      <c r="Y704" s="2" t="str">
        <f t="shared" ca="1" si="81"/>
        <v>Nợ quá hạn hơn 120 ngày có khả năng mất thanh toán</v>
      </c>
      <c r="Z704" s="42">
        <f t="shared" si="77"/>
        <v>46108</v>
      </c>
      <c r="AA704" s="42" t="str">
        <f t="shared" si="78"/>
        <v/>
      </c>
      <c r="AD704" s="2" t="str">
        <f>VLOOKUP($A704,MA_KH!$A:$Q,MA_KH!O$1,0)</f>
        <v>MEGA</v>
      </c>
      <c r="AE704" s="2" t="str">
        <f>VLOOKUP($A704,MA_KH!$A:$Q,MA_KH!P$1,0)</f>
        <v>CÔNG TY TNHH MM MEGA MARKET (VIỆT NAM)</v>
      </c>
      <c r="AG704" s="91" t="str">
        <f>Table13[[#This Row],[Số hóa đơn]]&amp;Table13[[#This Row],[Tổng giá trị]]</f>
        <v>000232711650240</v>
      </c>
    </row>
    <row r="705" spans="1:33" ht="25.5" hidden="1" customHeight="1" x14ac:dyDescent="0.2">
      <c r="A705" s="54" t="s">
        <v>16299</v>
      </c>
      <c r="B705" s="54" t="s">
        <v>190</v>
      </c>
      <c r="C705" s="55">
        <v>46108</v>
      </c>
      <c r="D705" s="54" t="s">
        <v>17730</v>
      </c>
      <c r="E705" s="55">
        <v>46108</v>
      </c>
      <c r="F705" s="54" t="s">
        <v>19370</v>
      </c>
      <c r="G705" s="54" t="s">
        <v>17731</v>
      </c>
      <c r="H705" s="56">
        <v>4229520</v>
      </c>
      <c r="I705" s="63">
        <v>0</v>
      </c>
      <c r="J705" s="56">
        <v>338362</v>
      </c>
      <c r="K705" s="65">
        <v>4567882</v>
      </c>
      <c r="L705" s="64" t="s">
        <v>17238</v>
      </c>
      <c r="M705" s="6" t="str">
        <f>IFERROR(VLOOKUP(Table13[[#This Row],[Số hóa đơn]],'Chi tiết tt Mega gửi'!K:L,2,0),"")</f>
        <v/>
      </c>
      <c r="O705" s="32">
        <f>IF(Table13[[#This Row],[Phân loại]]="Tồn đầu kỳ",Table13[[#This Row],[Tổng giá trị]],0)</f>
        <v>0</v>
      </c>
      <c r="P705" s="7">
        <f>IF(Table13[[#This Row],[Số còn phải thu ĐK]]&lt;&gt;0,0,IF(Table13[[#This Row],[Phân loại]]="Bán hàng",Table13[[#This Row],[Tổng giá trị]],-Table13[[#This Row],[Tổng giá trị]]))</f>
        <v>-4567882</v>
      </c>
      <c r="Q705" s="32">
        <f t="shared" si="79"/>
        <v>0</v>
      </c>
      <c r="R705" s="7">
        <f>Table13[[#This Row],[Số còn phải thu ĐK]]+Table13[[#This Row],[Giá Trị HD sau CK]]-Table13[[#This Row],[Số tiền đã thu]]</f>
        <v>-4567882</v>
      </c>
      <c r="S705" s="6">
        <f>IF(Table13[[#This Row],[Ngày hóa đơn]]&lt;&gt;"",Table13[[#This Row],[Ngày hóa đơn]],IF(Table13[[#This Row],[Ngày hạch toán]]&lt;&gt;"",Table13[[#This Row],[Ngày hạch toán]],""))</f>
        <v>46108</v>
      </c>
      <c r="T705" s="7"/>
      <c r="U705" s="6">
        <f>IF(Table13[[#This Row],[Ngày tính CN]]="","",S705+T705)</f>
        <v>46108</v>
      </c>
      <c r="V705" s="32">
        <f ca="1">IF(Table13[[#This Row],[Hạn thanh toán]]="","",IF((U705-NOW())&lt;0,0,(U705-NOW())))</f>
        <v>0</v>
      </c>
      <c r="W705" s="32"/>
      <c r="X705" s="32">
        <f t="shared" ca="1" si="80"/>
        <v>186.35975370370579</v>
      </c>
      <c r="Y705" s="2" t="str">
        <f t="shared" ca="1" si="81"/>
        <v>Nợ quá hạn hơn 120 ngày có khả năng mất thanh toán</v>
      </c>
      <c r="Z705" s="42">
        <f t="shared" si="77"/>
        <v>46108</v>
      </c>
      <c r="AA705" s="42" t="str">
        <f t="shared" si="78"/>
        <v/>
      </c>
      <c r="AD705" s="2" t="str">
        <f>VLOOKUP($A705,MA_KH!$A:$Q,MA_KH!O$1,0)</f>
        <v>MEGA</v>
      </c>
      <c r="AE705" s="2" t="str">
        <f>VLOOKUP($A705,MA_KH!$A:$Q,MA_KH!P$1,0)</f>
        <v>CÔNG TY TNHH MM MEGA MARKET (VIỆT NAM)</v>
      </c>
      <c r="AG705" s="91" t="str">
        <f>Table13[[#This Row],[Số hóa đơn]]&amp;Table13[[#This Row],[Tổng giá trị]]</f>
        <v>000002714567882</v>
      </c>
    </row>
    <row r="706" spans="1:33" ht="25.5" customHeight="1" x14ac:dyDescent="0.2">
      <c r="A706" s="54" t="s">
        <v>16292</v>
      </c>
      <c r="B706" s="54" t="s">
        <v>251</v>
      </c>
      <c r="C706" s="55">
        <v>46109</v>
      </c>
      <c r="D706" s="54" t="s">
        <v>17732</v>
      </c>
      <c r="E706" s="55">
        <f>IFERROR(VLOOKUP(AG706,Sheet3!B:F,5,0),Table1[[#This Row],[Ngày hạch toán]])</f>
        <v>46109</v>
      </c>
      <c r="F706" s="54" t="s">
        <v>18647</v>
      </c>
      <c r="G706" s="54" t="s">
        <v>17733</v>
      </c>
      <c r="H706" s="56">
        <v>1049500</v>
      </c>
      <c r="I706" s="63">
        <v>0</v>
      </c>
      <c r="J706" s="56">
        <v>83960</v>
      </c>
      <c r="K706" s="65">
        <v>1133460</v>
      </c>
      <c r="L706" s="64" t="s">
        <v>17236</v>
      </c>
      <c r="M706" s="6" t="str">
        <f>IFERROR(VLOOKUP(Table13[[#This Row],[Số hóa đơn]],'Chi tiết tt Mega gửi'!K:L,2,0),"")</f>
        <v/>
      </c>
      <c r="O706" s="32">
        <f>IF(Table13[[#This Row],[Phân loại]]="Tồn đầu kỳ",Table13[[#This Row],[Tổng giá trị]],0)</f>
        <v>0</v>
      </c>
      <c r="P706" s="7">
        <f>IF(Table13[[#This Row],[Số còn phải thu ĐK]]&lt;&gt;0,0,IF(Table13[[#This Row],[Phân loại]]="Bán hàng",Table13[[#This Row],[Tổng giá trị]],-Table13[[#This Row],[Tổng giá trị]]))</f>
        <v>1133460</v>
      </c>
      <c r="Q706" s="32">
        <f t="shared" si="79"/>
        <v>0</v>
      </c>
      <c r="R706" s="7">
        <f>Table13[[#This Row],[Số còn phải thu ĐK]]+Table13[[#This Row],[Giá Trị HD sau CK]]-Table13[[#This Row],[Số tiền đã thu]]</f>
        <v>1133460</v>
      </c>
      <c r="S706" s="6">
        <f>IF(Table13[[#This Row],[Ngày hóa đơn]]&lt;&gt;"",Table13[[#This Row],[Ngày hóa đơn]],IF(Table13[[#This Row],[Ngày hạch toán]]&lt;&gt;"",Table13[[#This Row],[Ngày hạch toán]],""))</f>
        <v>46109</v>
      </c>
      <c r="T706" s="7"/>
      <c r="U706" s="6">
        <f>IF(Table13[[#This Row],[Ngày tính CN]]="","",S706+T706)</f>
        <v>46109</v>
      </c>
      <c r="V706" s="32">
        <f ca="1">IF(Table13[[#This Row],[Hạn thanh toán]]="","",IF((U706-NOW())&lt;0,0,(U706-NOW())))</f>
        <v>0</v>
      </c>
      <c r="W706" s="32"/>
      <c r="X706" s="32">
        <f t="shared" ca="1" si="80"/>
        <v>185.35975370370579</v>
      </c>
      <c r="Y706" s="2" t="str">
        <f t="shared" ca="1" si="81"/>
        <v>Nợ quá hạn hơn 120 ngày có khả năng mất thanh toán</v>
      </c>
      <c r="Z706" s="42">
        <f t="shared" si="77"/>
        <v>46109</v>
      </c>
      <c r="AA706" s="42" t="str">
        <f t="shared" si="78"/>
        <v/>
      </c>
      <c r="AD706" s="2" t="str">
        <f>VLOOKUP($A706,MA_KH!$A:$Q,MA_KH!O$1,0)</f>
        <v>MEGA</v>
      </c>
      <c r="AE706" s="2" t="str">
        <f>VLOOKUP($A706,MA_KH!$A:$Q,MA_KH!P$1,0)</f>
        <v>CÔNG TY TNHH MM MEGA MARKET (VIỆT NAM)</v>
      </c>
      <c r="AG706" s="91" t="str">
        <f>Table13[[#This Row],[Số hóa đơn]]&amp;Table13[[#This Row],[Tổng giá trị]]</f>
        <v>000232721133460</v>
      </c>
    </row>
    <row r="707" spans="1:33" ht="25.5" customHeight="1" x14ac:dyDescent="0.2">
      <c r="A707" s="54" t="s">
        <v>16292</v>
      </c>
      <c r="B707" s="54" t="s">
        <v>251</v>
      </c>
      <c r="C707" s="55">
        <v>46109</v>
      </c>
      <c r="D707" s="54" t="s">
        <v>17734</v>
      </c>
      <c r="E707" s="55">
        <f>IFERROR(VLOOKUP(AG707,Sheet3!B:F,5,0),Table1[[#This Row],[Ngày hạch toán]])</f>
        <v>46109</v>
      </c>
      <c r="F707" s="54" t="s">
        <v>18650</v>
      </c>
      <c r="G707" s="54" t="s">
        <v>17735</v>
      </c>
      <c r="H707" s="56">
        <v>828000</v>
      </c>
      <c r="I707" s="63">
        <v>0</v>
      </c>
      <c r="J707" s="56">
        <v>66240</v>
      </c>
      <c r="K707" s="65">
        <v>894240</v>
      </c>
      <c r="L707" s="64" t="s">
        <v>17236</v>
      </c>
      <c r="M707" s="6" t="str">
        <f>IFERROR(VLOOKUP(Table13[[#This Row],[Số hóa đơn]],'Chi tiết tt Mega gửi'!K:L,2,0),"")</f>
        <v/>
      </c>
      <c r="O707" s="32">
        <f>IF(Table13[[#This Row],[Phân loại]]="Tồn đầu kỳ",Table13[[#This Row],[Tổng giá trị]],0)</f>
        <v>0</v>
      </c>
      <c r="P707" s="7">
        <f>IF(Table13[[#This Row],[Số còn phải thu ĐK]]&lt;&gt;0,0,IF(Table13[[#This Row],[Phân loại]]="Bán hàng",Table13[[#This Row],[Tổng giá trị]],-Table13[[#This Row],[Tổng giá trị]]))</f>
        <v>894240</v>
      </c>
      <c r="Q707" s="32">
        <f t="shared" si="79"/>
        <v>0</v>
      </c>
      <c r="R707" s="7">
        <f>Table13[[#This Row],[Số còn phải thu ĐK]]+Table13[[#This Row],[Giá Trị HD sau CK]]-Table13[[#This Row],[Số tiền đã thu]]</f>
        <v>894240</v>
      </c>
      <c r="S707" s="6">
        <f>IF(Table13[[#This Row],[Ngày hóa đơn]]&lt;&gt;"",Table13[[#This Row],[Ngày hóa đơn]],IF(Table13[[#This Row],[Ngày hạch toán]]&lt;&gt;"",Table13[[#This Row],[Ngày hạch toán]],""))</f>
        <v>46109</v>
      </c>
      <c r="T707" s="7"/>
      <c r="U707" s="6">
        <f>IF(Table13[[#This Row],[Ngày tính CN]]="","",S707+T707)</f>
        <v>46109</v>
      </c>
      <c r="V707" s="32">
        <f ca="1">IF(Table13[[#This Row],[Hạn thanh toán]]="","",IF((U707-NOW())&lt;0,0,(U707-NOW())))</f>
        <v>0</v>
      </c>
      <c r="W707" s="32"/>
      <c r="X707" s="32">
        <f t="shared" ca="1" si="80"/>
        <v>185.35975370370579</v>
      </c>
      <c r="Y707" s="2" t="str">
        <f t="shared" ca="1" si="81"/>
        <v>Nợ quá hạn hơn 120 ngày có khả năng mất thanh toán</v>
      </c>
      <c r="Z707" s="42">
        <f t="shared" si="77"/>
        <v>46109</v>
      </c>
      <c r="AA707" s="42" t="str">
        <f t="shared" si="78"/>
        <v/>
      </c>
      <c r="AD707" s="2" t="str">
        <f>VLOOKUP($A707,MA_KH!$A:$Q,MA_KH!O$1,0)</f>
        <v>MEGA</v>
      </c>
      <c r="AE707" s="2" t="str">
        <f>VLOOKUP($A707,MA_KH!$A:$Q,MA_KH!P$1,0)</f>
        <v>CÔNG TY TNHH MM MEGA MARKET (VIỆT NAM)</v>
      </c>
      <c r="AG707" s="91" t="str">
        <f>Table13[[#This Row],[Số hóa đơn]]&amp;Table13[[#This Row],[Tổng giá trị]]</f>
        <v>00023273894240</v>
      </c>
    </row>
    <row r="708" spans="1:33" ht="25.5" customHeight="1" x14ac:dyDescent="0.2">
      <c r="A708" s="54" t="s">
        <v>16292</v>
      </c>
      <c r="B708" s="54" t="s">
        <v>251</v>
      </c>
      <c r="C708" s="55">
        <v>46109</v>
      </c>
      <c r="D708" s="54" t="s">
        <v>17736</v>
      </c>
      <c r="E708" s="55">
        <f>IFERROR(VLOOKUP(AG708,Sheet3!B:F,5,0),Table1[[#This Row],[Ngày hạch toán]])</f>
        <v>46109</v>
      </c>
      <c r="F708" s="54" t="s">
        <v>18652</v>
      </c>
      <c r="G708" s="54" t="s">
        <v>17737</v>
      </c>
      <c r="H708" s="56">
        <v>2143180</v>
      </c>
      <c r="I708" s="63">
        <v>0</v>
      </c>
      <c r="J708" s="56">
        <v>171454</v>
      </c>
      <c r="K708" s="65">
        <v>2314634</v>
      </c>
      <c r="L708" s="64" t="s">
        <v>17236</v>
      </c>
      <c r="M708" s="6" t="str">
        <f>IFERROR(VLOOKUP(Table13[[#This Row],[Số hóa đơn]],'Chi tiết tt Mega gửi'!K:L,2,0),"")</f>
        <v/>
      </c>
      <c r="O708" s="32">
        <f>IF(Table13[[#This Row],[Phân loại]]="Tồn đầu kỳ",Table13[[#This Row],[Tổng giá trị]],0)</f>
        <v>0</v>
      </c>
      <c r="P708" s="7">
        <f>IF(Table13[[#This Row],[Số còn phải thu ĐK]]&lt;&gt;0,0,IF(Table13[[#This Row],[Phân loại]]="Bán hàng",Table13[[#This Row],[Tổng giá trị]],-Table13[[#This Row],[Tổng giá trị]]))</f>
        <v>2314634</v>
      </c>
      <c r="Q708" s="32">
        <f t="shared" si="79"/>
        <v>0</v>
      </c>
      <c r="R708" s="7">
        <f>Table13[[#This Row],[Số còn phải thu ĐK]]+Table13[[#This Row],[Giá Trị HD sau CK]]-Table13[[#This Row],[Số tiền đã thu]]</f>
        <v>2314634</v>
      </c>
      <c r="S708" s="6">
        <f>IF(Table13[[#This Row],[Ngày hóa đơn]]&lt;&gt;"",Table13[[#This Row],[Ngày hóa đơn]],IF(Table13[[#This Row],[Ngày hạch toán]]&lt;&gt;"",Table13[[#This Row],[Ngày hạch toán]],""))</f>
        <v>46109</v>
      </c>
      <c r="T708" s="7"/>
      <c r="U708" s="6">
        <f>IF(Table13[[#This Row],[Ngày tính CN]]="","",S708+T708)</f>
        <v>46109</v>
      </c>
      <c r="V708" s="32">
        <f ca="1">IF(Table13[[#This Row],[Hạn thanh toán]]="","",IF((U708-NOW())&lt;0,0,(U708-NOW())))</f>
        <v>0</v>
      </c>
      <c r="W708" s="32"/>
      <c r="X708" s="32">
        <f t="shared" ca="1" si="80"/>
        <v>185.35975370370579</v>
      </c>
      <c r="Y708" s="2" t="str">
        <f t="shared" ca="1" si="81"/>
        <v>Nợ quá hạn hơn 120 ngày có khả năng mất thanh toán</v>
      </c>
      <c r="Z708" s="42">
        <f t="shared" ref="Z708:Z771" si="82">IF(S708="","",S708)</f>
        <v>46109</v>
      </c>
      <c r="AA708" s="42" t="str">
        <f t="shared" ref="AA708:AA771" si="83">IF(M708="","",M708)</f>
        <v/>
      </c>
      <c r="AD708" s="2" t="str">
        <f>VLOOKUP($A708,MA_KH!$A:$Q,MA_KH!O$1,0)</f>
        <v>MEGA</v>
      </c>
      <c r="AE708" s="2" t="str">
        <f>VLOOKUP($A708,MA_KH!$A:$Q,MA_KH!P$1,0)</f>
        <v>CÔNG TY TNHH MM MEGA MARKET (VIỆT NAM)</v>
      </c>
      <c r="AG708" s="91" t="str">
        <f>Table13[[#This Row],[Số hóa đơn]]&amp;Table13[[#This Row],[Tổng giá trị]]</f>
        <v>000232742314634</v>
      </c>
    </row>
    <row r="709" spans="1:33" ht="25.5" customHeight="1" x14ac:dyDescent="0.2">
      <c r="A709" s="54" t="s">
        <v>16299</v>
      </c>
      <c r="B709" s="54" t="s">
        <v>190</v>
      </c>
      <c r="C709" s="55">
        <v>46109</v>
      </c>
      <c r="D709" s="54" t="s">
        <v>17738</v>
      </c>
      <c r="E709" s="55">
        <f>IFERROR(VLOOKUP(AG709,Sheet3!B:F,5,0),Table1[[#This Row],[Ngày hạch toán]])</f>
        <v>46109</v>
      </c>
      <c r="F709" s="54" t="s">
        <v>18590</v>
      </c>
      <c r="G709" s="54" t="s">
        <v>17739</v>
      </c>
      <c r="H709" s="56">
        <v>982130</v>
      </c>
      <c r="I709" s="63">
        <v>0</v>
      </c>
      <c r="J709" s="56">
        <v>78570</v>
      </c>
      <c r="K709" s="65">
        <v>1060700</v>
      </c>
      <c r="L709" s="64" t="s">
        <v>17236</v>
      </c>
      <c r="M709" s="6" t="str">
        <f>IFERROR(VLOOKUP(Table13[[#This Row],[Số hóa đơn]],'Chi tiết tt Mega gửi'!K:L,2,0),"")</f>
        <v/>
      </c>
      <c r="O709" s="32">
        <f>IF(Table13[[#This Row],[Phân loại]]="Tồn đầu kỳ",Table13[[#This Row],[Tổng giá trị]],0)</f>
        <v>0</v>
      </c>
      <c r="P709" s="7">
        <f>IF(Table13[[#This Row],[Số còn phải thu ĐK]]&lt;&gt;0,0,IF(Table13[[#This Row],[Phân loại]]="Bán hàng",Table13[[#This Row],[Tổng giá trị]],-Table13[[#This Row],[Tổng giá trị]]))</f>
        <v>1060700</v>
      </c>
      <c r="Q709" s="32">
        <f t="shared" si="79"/>
        <v>0</v>
      </c>
      <c r="R709" s="7">
        <f>Table13[[#This Row],[Số còn phải thu ĐK]]+Table13[[#This Row],[Giá Trị HD sau CK]]-Table13[[#This Row],[Số tiền đã thu]]</f>
        <v>1060700</v>
      </c>
      <c r="S709" s="6">
        <f>IF(Table13[[#This Row],[Ngày hóa đơn]]&lt;&gt;"",Table13[[#This Row],[Ngày hóa đơn]],IF(Table13[[#This Row],[Ngày hạch toán]]&lt;&gt;"",Table13[[#This Row],[Ngày hạch toán]],""))</f>
        <v>46109</v>
      </c>
      <c r="T709" s="7"/>
      <c r="U709" s="6">
        <f>IF(Table13[[#This Row],[Ngày tính CN]]="","",S709+T709)</f>
        <v>46109</v>
      </c>
      <c r="V709" s="32">
        <f ca="1">IF(Table13[[#This Row],[Hạn thanh toán]]="","",IF((U709-NOW())&lt;0,0,(U709-NOW())))</f>
        <v>0</v>
      </c>
      <c r="W709" s="32"/>
      <c r="X709" s="32">
        <f t="shared" ca="1" si="80"/>
        <v>185.35975370370579</v>
      </c>
      <c r="Y709" s="2" t="str">
        <f t="shared" ca="1" si="81"/>
        <v>Nợ quá hạn hơn 120 ngày có khả năng mất thanh toán</v>
      </c>
      <c r="Z709" s="42">
        <f t="shared" si="82"/>
        <v>46109</v>
      </c>
      <c r="AA709" s="42" t="str">
        <f t="shared" si="83"/>
        <v/>
      </c>
      <c r="AD709" s="2" t="str">
        <f>VLOOKUP($A709,MA_KH!$A:$Q,MA_KH!O$1,0)</f>
        <v>MEGA</v>
      </c>
      <c r="AE709" s="2" t="str">
        <f>VLOOKUP($A709,MA_KH!$A:$Q,MA_KH!P$1,0)</f>
        <v>CÔNG TY TNHH MM MEGA MARKET (VIỆT NAM)</v>
      </c>
      <c r="AG709" s="91" t="str">
        <f>Table13[[#This Row],[Số hóa đơn]]&amp;Table13[[#This Row],[Tổng giá trị]]</f>
        <v>000232761060700</v>
      </c>
    </row>
    <row r="710" spans="1:33" ht="25.5" customHeight="1" x14ac:dyDescent="0.2">
      <c r="A710" s="54" t="s">
        <v>16293</v>
      </c>
      <c r="B710" s="54" t="s">
        <v>386</v>
      </c>
      <c r="C710" s="55">
        <v>46111</v>
      </c>
      <c r="D710" s="54" t="s">
        <v>17740</v>
      </c>
      <c r="E710" s="55">
        <f>IFERROR(VLOOKUP(AG710,Sheet3!B:F,5,0),Table1[[#This Row],[Ngày hạch toán]])</f>
        <v>46111</v>
      </c>
      <c r="F710" s="54" t="s">
        <v>18670</v>
      </c>
      <c r="G710" s="54" t="s">
        <v>17741</v>
      </c>
      <c r="H710" s="56">
        <v>2893620</v>
      </c>
      <c r="I710" s="63">
        <v>0</v>
      </c>
      <c r="J710" s="56">
        <v>231490</v>
      </c>
      <c r="K710" s="65">
        <v>3125110</v>
      </c>
      <c r="L710" s="64" t="s">
        <v>17236</v>
      </c>
      <c r="M710" s="6" t="str">
        <f>IFERROR(VLOOKUP(Table13[[#This Row],[Số hóa đơn]],'Chi tiết tt Mega gửi'!K:L,2,0),"")</f>
        <v/>
      </c>
      <c r="O710" s="32">
        <f>IF(Table13[[#This Row],[Phân loại]]="Tồn đầu kỳ",Table13[[#This Row],[Tổng giá trị]],0)</f>
        <v>0</v>
      </c>
      <c r="P710" s="7">
        <f>IF(Table13[[#This Row],[Số còn phải thu ĐK]]&lt;&gt;0,0,IF(Table13[[#This Row],[Phân loại]]="Bán hàng",Table13[[#This Row],[Tổng giá trị]],-Table13[[#This Row],[Tổng giá trị]]))</f>
        <v>3125110</v>
      </c>
      <c r="Q710" s="32">
        <f t="shared" si="79"/>
        <v>0</v>
      </c>
      <c r="R710" s="7">
        <f>Table13[[#This Row],[Số còn phải thu ĐK]]+Table13[[#This Row],[Giá Trị HD sau CK]]-Table13[[#This Row],[Số tiền đã thu]]</f>
        <v>3125110</v>
      </c>
      <c r="S710" s="6">
        <f>IF(Table13[[#This Row],[Ngày hóa đơn]]&lt;&gt;"",Table13[[#This Row],[Ngày hóa đơn]],IF(Table13[[#This Row],[Ngày hạch toán]]&lt;&gt;"",Table13[[#This Row],[Ngày hạch toán]],""))</f>
        <v>46111</v>
      </c>
      <c r="T710" s="7"/>
      <c r="U710" s="6">
        <f>IF(Table13[[#This Row],[Ngày tính CN]]="","",S710+T710)</f>
        <v>46111</v>
      </c>
      <c r="V710" s="32">
        <f ca="1">IF(Table13[[#This Row],[Hạn thanh toán]]="","",IF((U710-NOW())&lt;0,0,(U710-NOW())))</f>
        <v>0</v>
      </c>
      <c r="W710" s="32"/>
      <c r="X710" s="32">
        <f t="shared" ca="1" si="80"/>
        <v>183.35975370370579</v>
      </c>
      <c r="Y710" s="2" t="str">
        <f t="shared" ca="1" si="81"/>
        <v>Nợ quá hạn hơn 120 ngày có khả năng mất thanh toán</v>
      </c>
      <c r="Z710" s="42">
        <f t="shared" si="82"/>
        <v>46111</v>
      </c>
      <c r="AA710" s="42" t="str">
        <f t="shared" si="83"/>
        <v/>
      </c>
      <c r="AD710" s="2" t="str">
        <f>VLOOKUP($A710,MA_KH!$A:$Q,MA_KH!O$1,0)</f>
        <v>MEGA</v>
      </c>
      <c r="AE710" s="2" t="str">
        <f>VLOOKUP($A710,MA_KH!$A:$Q,MA_KH!P$1,0)</f>
        <v>CÔNG TY TNHH MM MEGA MARKET (VIỆT NAM)</v>
      </c>
      <c r="AG710" s="91" t="str">
        <f>Table13[[#This Row],[Số hóa đơn]]&amp;Table13[[#This Row],[Tổng giá trị]]</f>
        <v>000232773125110</v>
      </c>
    </row>
    <row r="711" spans="1:33" ht="25.5" customHeight="1" x14ac:dyDescent="0.2">
      <c r="A711" s="54" t="s">
        <v>16291</v>
      </c>
      <c r="B711" s="54" t="s">
        <v>200</v>
      </c>
      <c r="C711" s="55">
        <v>46111</v>
      </c>
      <c r="D711" s="54" t="s">
        <v>17742</v>
      </c>
      <c r="E711" s="55">
        <f>IFERROR(VLOOKUP(AG711,Sheet3!B:F,5,0),Table1[[#This Row],[Ngày hạch toán]])</f>
        <v>46111</v>
      </c>
      <c r="F711" s="54" t="s">
        <v>18643</v>
      </c>
      <c r="G711" s="54" t="s">
        <v>17743</v>
      </c>
      <c r="H711" s="56">
        <v>982130</v>
      </c>
      <c r="I711" s="63">
        <v>0</v>
      </c>
      <c r="J711" s="56">
        <v>78570</v>
      </c>
      <c r="K711" s="65">
        <v>1060700</v>
      </c>
      <c r="L711" s="64" t="s">
        <v>17236</v>
      </c>
      <c r="M711" s="6" t="str">
        <f>IFERROR(VLOOKUP(Table13[[#This Row],[Số hóa đơn]],'Chi tiết tt Mega gửi'!K:L,2,0),"")</f>
        <v/>
      </c>
      <c r="O711" s="32">
        <f>IF(Table13[[#This Row],[Phân loại]]="Tồn đầu kỳ",Table13[[#This Row],[Tổng giá trị]],0)</f>
        <v>0</v>
      </c>
      <c r="P711" s="7">
        <f>IF(Table13[[#This Row],[Số còn phải thu ĐK]]&lt;&gt;0,0,IF(Table13[[#This Row],[Phân loại]]="Bán hàng",Table13[[#This Row],[Tổng giá trị]],-Table13[[#This Row],[Tổng giá trị]]))</f>
        <v>1060700</v>
      </c>
      <c r="Q711" s="32">
        <f t="shared" si="79"/>
        <v>0</v>
      </c>
      <c r="R711" s="7">
        <f>Table13[[#This Row],[Số còn phải thu ĐK]]+Table13[[#This Row],[Giá Trị HD sau CK]]-Table13[[#This Row],[Số tiền đã thu]]</f>
        <v>1060700</v>
      </c>
      <c r="S711" s="6">
        <f>IF(Table13[[#This Row],[Ngày hóa đơn]]&lt;&gt;"",Table13[[#This Row],[Ngày hóa đơn]],IF(Table13[[#This Row],[Ngày hạch toán]]&lt;&gt;"",Table13[[#This Row],[Ngày hạch toán]],""))</f>
        <v>46111</v>
      </c>
      <c r="T711" s="7"/>
      <c r="U711" s="6">
        <f>IF(Table13[[#This Row],[Ngày tính CN]]="","",S711+T711)</f>
        <v>46111</v>
      </c>
      <c r="V711" s="32">
        <f ca="1">IF(Table13[[#This Row],[Hạn thanh toán]]="","",IF((U711-NOW())&lt;0,0,(U711-NOW())))</f>
        <v>0</v>
      </c>
      <c r="W711" s="32"/>
      <c r="X711" s="32">
        <f t="shared" ca="1" si="80"/>
        <v>183.35975370370579</v>
      </c>
      <c r="Y711" s="2" t="str">
        <f t="shared" ca="1" si="81"/>
        <v>Nợ quá hạn hơn 120 ngày có khả năng mất thanh toán</v>
      </c>
      <c r="Z711" s="42">
        <f t="shared" si="82"/>
        <v>46111</v>
      </c>
      <c r="AA711" s="42" t="str">
        <f t="shared" si="83"/>
        <v/>
      </c>
      <c r="AD711" s="2" t="str">
        <f>VLOOKUP($A711,MA_KH!$A:$Q,MA_KH!O$1,0)</f>
        <v>MEGA</v>
      </c>
      <c r="AE711" s="2" t="str">
        <f>VLOOKUP($A711,MA_KH!$A:$Q,MA_KH!P$1,0)</f>
        <v>CÔNG TY TNHH MM MEGA MARKET (VIỆT NAM)</v>
      </c>
      <c r="AG711" s="91" t="str">
        <f>Table13[[#This Row],[Số hóa đơn]]&amp;Table13[[#This Row],[Tổng giá trị]]</f>
        <v>000232781060700</v>
      </c>
    </row>
    <row r="712" spans="1:33" ht="25.5" customHeight="1" x14ac:dyDescent="0.2">
      <c r="A712" s="54" t="s">
        <v>16291</v>
      </c>
      <c r="B712" s="54" t="s">
        <v>200</v>
      </c>
      <c r="C712" s="55">
        <v>46111</v>
      </c>
      <c r="D712" s="54" t="s">
        <v>17744</v>
      </c>
      <c r="E712" s="55">
        <f>IFERROR(VLOOKUP(AG712,Sheet3!B:F,5,0),Table1[[#This Row],[Ngày hạch toán]])</f>
        <v>46111</v>
      </c>
      <c r="F712" s="54" t="s">
        <v>18645</v>
      </c>
      <c r="G712" s="54" t="s">
        <v>17745</v>
      </c>
      <c r="H712" s="56">
        <v>1970450</v>
      </c>
      <c r="I712" s="63">
        <v>0</v>
      </c>
      <c r="J712" s="56">
        <v>157636</v>
      </c>
      <c r="K712" s="65">
        <v>2128086</v>
      </c>
      <c r="L712" s="64" t="s">
        <v>17236</v>
      </c>
      <c r="M712" s="6" t="str">
        <f>IFERROR(VLOOKUP(Table13[[#This Row],[Số hóa đơn]],'Chi tiết tt Mega gửi'!K:L,2,0),"")</f>
        <v/>
      </c>
      <c r="O712" s="32">
        <f>IF(Table13[[#This Row],[Phân loại]]="Tồn đầu kỳ",Table13[[#This Row],[Tổng giá trị]],0)</f>
        <v>0</v>
      </c>
      <c r="P712" s="7">
        <f>IF(Table13[[#This Row],[Số còn phải thu ĐK]]&lt;&gt;0,0,IF(Table13[[#This Row],[Phân loại]]="Bán hàng",Table13[[#This Row],[Tổng giá trị]],-Table13[[#This Row],[Tổng giá trị]]))</f>
        <v>2128086</v>
      </c>
      <c r="Q712" s="32">
        <f t="shared" si="79"/>
        <v>0</v>
      </c>
      <c r="R712" s="7">
        <f>Table13[[#This Row],[Số còn phải thu ĐK]]+Table13[[#This Row],[Giá Trị HD sau CK]]-Table13[[#This Row],[Số tiền đã thu]]</f>
        <v>2128086</v>
      </c>
      <c r="S712" s="6">
        <f>IF(Table13[[#This Row],[Ngày hóa đơn]]&lt;&gt;"",Table13[[#This Row],[Ngày hóa đơn]],IF(Table13[[#This Row],[Ngày hạch toán]]&lt;&gt;"",Table13[[#This Row],[Ngày hạch toán]],""))</f>
        <v>46111</v>
      </c>
      <c r="T712" s="7"/>
      <c r="U712" s="6">
        <f>IF(Table13[[#This Row],[Ngày tính CN]]="","",S712+T712)</f>
        <v>46111</v>
      </c>
      <c r="V712" s="32">
        <f ca="1">IF(Table13[[#This Row],[Hạn thanh toán]]="","",IF((U712-NOW())&lt;0,0,(U712-NOW())))</f>
        <v>0</v>
      </c>
      <c r="W712" s="32"/>
      <c r="X712" s="32">
        <f t="shared" ca="1" si="80"/>
        <v>183.35975370370579</v>
      </c>
      <c r="Y712" s="2" t="str">
        <f t="shared" ca="1" si="81"/>
        <v>Nợ quá hạn hơn 120 ngày có khả năng mất thanh toán</v>
      </c>
      <c r="Z712" s="42">
        <f t="shared" si="82"/>
        <v>46111</v>
      </c>
      <c r="AA712" s="42" t="str">
        <f t="shared" si="83"/>
        <v/>
      </c>
      <c r="AD712" s="2" t="str">
        <f>VLOOKUP($A712,MA_KH!$A:$Q,MA_KH!O$1,0)</f>
        <v>MEGA</v>
      </c>
      <c r="AE712" s="2" t="str">
        <f>VLOOKUP($A712,MA_KH!$A:$Q,MA_KH!P$1,0)</f>
        <v>CÔNG TY TNHH MM MEGA MARKET (VIỆT NAM)</v>
      </c>
      <c r="AG712" s="91" t="str">
        <f>Table13[[#This Row],[Số hóa đơn]]&amp;Table13[[#This Row],[Tổng giá trị]]</f>
        <v>000232792128086</v>
      </c>
    </row>
    <row r="713" spans="1:33" ht="25.5" customHeight="1" x14ac:dyDescent="0.2">
      <c r="A713" s="54" t="s">
        <v>16307</v>
      </c>
      <c r="B713" s="54" t="s">
        <v>202</v>
      </c>
      <c r="C713" s="55">
        <v>46111</v>
      </c>
      <c r="D713" s="54" t="s">
        <v>17746</v>
      </c>
      <c r="E713" s="55">
        <f>IFERROR(VLOOKUP(AG713,Sheet3!B:F,5,0),Table1[[#This Row],[Ngày hạch toán]])</f>
        <v>46111</v>
      </c>
      <c r="F713" s="54" t="s">
        <v>18635</v>
      </c>
      <c r="G713" s="54" t="s">
        <v>17747</v>
      </c>
      <c r="H713" s="56">
        <v>2193620</v>
      </c>
      <c r="I713" s="63">
        <v>0</v>
      </c>
      <c r="J713" s="56">
        <v>175490</v>
      </c>
      <c r="K713" s="65">
        <v>2369110</v>
      </c>
      <c r="L713" s="64" t="s">
        <v>17236</v>
      </c>
      <c r="M713" s="6" t="str">
        <f>IFERROR(VLOOKUP(Table13[[#This Row],[Số hóa đơn]],'Chi tiết tt Mega gửi'!K:L,2,0),"")</f>
        <v/>
      </c>
      <c r="O713" s="32">
        <f>IF(Table13[[#This Row],[Phân loại]]="Tồn đầu kỳ",Table13[[#This Row],[Tổng giá trị]],0)</f>
        <v>0</v>
      </c>
      <c r="P713" s="7">
        <f>IF(Table13[[#This Row],[Số còn phải thu ĐK]]&lt;&gt;0,0,IF(Table13[[#This Row],[Phân loại]]="Bán hàng",Table13[[#This Row],[Tổng giá trị]],-Table13[[#This Row],[Tổng giá trị]]))</f>
        <v>2369110</v>
      </c>
      <c r="Q713" s="32">
        <f t="shared" si="79"/>
        <v>0</v>
      </c>
      <c r="R713" s="7">
        <f>Table13[[#This Row],[Số còn phải thu ĐK]]+Table13[[#This Row],[Giá Trị HD sau CK]]-Table13[[#This Row],[Số tiền đã thu]]</f>
        <v>2369110</v>
      </c>
      <c r="S713" s="6">
        <f>IF(Table13[[#This Row],[Ngày hóa đơn]]&lt;&gt;"",Table13[[#This Row],[Ngày hóa đơn]],IF(Table13[[#This Row],[Ngày hạch toán]]&lt;&gt;"",Table13[[#This Row],[Ngày hạch toán]],""))</f>
        <v>46111</v>
      </c>
      <c r="T713" s="7"/>
      <c r="U713" s="6">
        <f>IF(Table13[[#This Row],[Ngày tính CN]]="","",S713+T713)</f>
        <v>46111</v>
      </c>
      <c r="V713" s="32">
        <f ca="1">IF(Table13[[#This Row],[Hạn thanh toán]]="","",IF((U713-NOW())&lt;0,0,(U713-NOW())))</f>
        <v>0</v>
      </c>
      <c r="W713" s="32"/>
      <c r="X713" s="32">
        <f t="shared" ca="1" si="80"/>
        <v>183.35975370370579</v>
      </c>
      <c r="Y713" s="2" t="str">
        <f t="shared" ca="1" si="81"/>
        <v>Nợ quá hạn hơn 120 ngày có khả năng mất thanh toán</v>
      </c>
      <c r="Z713" s="42">
        <f t="shared" si="82"/>
        <v>46111</v>
      </c>
      <c r="AA713" s="42" t="str">
        <f t="shared" si="83"/>
        <v/>
      </c>
      <c r="AD713" s="2" t="str">
        <f>VLOOKUP($A713,MA_KH!$A:$Q,MA_KH!O$1,0)</f>
        <v>MEGA</v>
      </c>
      <c r="AE713" s="2" t="str">
        <f>VLOOKUP($A713,MA_KH!$A:$Q,MA_KH!P$1,0)</f>
        <v>CÔNG TY TNHH MM MEGA MARKET (VIỆT NAM)</v>
      </c>
      <c r="AG713" s="91" t="str">
        <f>Table13[[#This Row],[Số hóa đơn]]&amp;Table13[[#This Row],[Tổng giá trị]]</f>
        <v>000232802369110</v>
      </c>
    </row>
    <row r="714" spans="1:33" ht="25.5" customHeight="1" x14ac:dyDescent="0.2">
      <c r="A714" s="54" t="s">
        <v>16307</v>
      </c>
      <c r="B714" s="54" t="s">
        <v>202</v>
      </c>
      <c r="C714" s="55">
        <v>46111</v>
      </c>
      <c r="D714" s="54" t="s">
        <v>17748</v>
      </c>
      <c r="E714" s="55">
        <f>IFERROR(VLOOKUP(AG714,Sheet3!B:F,5,0),Table1[[#This Row],[Ngày hạch toán]])</f>
        <v>46111</v>
      </c>
      <c r="F714" s="54" t="s">
        <v>18633</v>
      </c>
      <c r="G714" s="54" t="s">
        <v>17749</v>
      </c>
      <c r="H714" s="56">
        <v>2052340</v>
      </c>
      <c r="I714" s="63">
        <v>0</v>
      </c>
      <c r="J714" s="56">
        <v>164187</v>
      </c>
      <c r="K714" s="65">
        <v>2216527</v>
      </c>
      <c r="L714" s="64" t="s">
        <v>17236</v>
      </c>
      <c r="M714" s="6" t="str">
        <f>IFERROR(VLOOKUP(Table13[[#This Row],[Số hóa đơn]],'Chi tiết tt Mega gửi'!K:L,2,0),"")</f>
        <v/>
      </c>
      <c r="O714" s="32">
        <f>IF(Table13[[#This Row],[Phân loại]]="Tồn đầu kỳ",Table13[[#This Row],[Tổng giá trị]],0)</f>
        <v>0</v>
      </c>
      <c r="P714" s="7">
        <f>IF(Table13[[#This Row],[Số còn phải thu ĐK]]&lt;&gt;0,0,IF(Table13[[#This Row],[Phân loại]]="Bán hàng",Table13[[#This Row],[Tổng giá trị]],-Table13[[#This Row],[Tổng giá trị]]))</f>
        <v>2216527</v>
      </c>
      <c r="Q714" s="32">
        <f t="shared" si="79"/>
        <v>0</v>
      </c>
      <c r="R714" s="7">
        <f>Table13[[#This Row],[Số còn phải thu ĐK]]+Table13[[#This Row],[Giá Trị HD sau CK]]-Table13[[#This Row],[Số tiền đã thu]]</f>
        <v>2216527</v>
      </c>
      <c r="S714" s="6">
        <f>IF(Table13[[#This Row],[Ngày hóa đơn]]&lt;&gt;"",Table13[[#This Row],[Ngày hóa đơn]],IF(Table13[[#This Row],[Ngày hạch toán]]&lt;&gt;"",Table13[[#This Row],[Ngày hạch toán]],""))</f>
        <v>46111</v>
      </c>
      <c r="T714" s="7"/>
      <c r="U714" s="6">
        <f>IF(Table13[[#This Row],[Ngày tính CN]]="","",S714+T714)</f>
        <v>46111</v>
      </c>
      <c r="V714" s="32">
        <f ca="1">IF(Table13[[#This Row],[Hạn thanh toán]]="","",IF((U714-NOW())&lt;0,0,(U714-NOW())))</f>
        <v>0</v>
      </c>
      <c r="W714" s="32"/>
      <c r="X714" s="32">
        <f t="shared" ca="1" si="80"/>
        <v>183.35975370370579</v>
      </c>
      <c r="Y714" s="2" t="str">
        <f t="shared" ca="1" si="81"/>
        <v>Nợ quá hạn hơn 120 ngày có khả năng mất thanh toán</v>
      </c>
      <c r="Z714" s="42">
        <f t="shared" si="82"/>
        <v>46111</v>
      </c>
      <c r="AA714" s="42" t="str">
        <f t="shared" si="83"/>
        <v/>
      </c>
      <c r="AD714" s="2" t="str">
        <f>VLOOKUP($A714,MA_KH!$A:$Q,MA_KH!O$1,0)</f>
        <v>MEGA</v>
      </c>
      <c r="AE714" s="2" t="str">
        <f>VLOOKUP($A714,MA_KH!$A:$Q,MA_KH!P$1,0)</f>
        <v>CÔNG TY TNHH MM MEGA MARKET (VIỆT NAM)</v>
      </c>
      <c r="AG714" s="91" t="str">
        <f>Table13[[#This Row],[Số hóa đơn]]&amp;Table13[[#This Row],[Tổng giá trị]]</f>
        <v>000232812216527</v>
      </c>
    </row>
    <row r="715" spans="1:33" ht="25.5" customHeight="1" x14ac:dyDescent="0.2">
      <c r="A715" s="54" t="s">
        <v>16299</v>
      </c>
      <c r="B715" s="54" t="s">
        <v>190</v>
      </c>
      <c r="C715" s="55">
        <v>46112</v>
      </c>
      <c r="D715" s="54" t="s">
        <v>17750</v>
      </c>
      <c r="E715" s="55">
        <f>IFERROR(VLOOKUP(AG715,Sheet3!B:F,5,0),Table1[[#This Row],[Ngày hạch toán]])</f>
        <v>46112</v>
      </c>
      <c r="F715" s="54" t="s">
        <v>18599</v>
      </c>
      <c r="G715" s="54" t="s">
        <v>17751</v>
      </c>
      <c r="H715" s="56">
        <v>4016600</v>
      </c>
      <c r="I715" s="63">
        <v>0</v>
      </c>
      <c r="J715" s="56">
        <v>321328</v>
      </c>
      <c r="K715" s="65">
        <v>4337928</v>
      </c>
      <c r="L715" s="64" t="s">
        <v>17236</v>
      </c>
      <c r="M715" s="6" t="str">
        <f>IFERROR(VLOOKUP(Table13[[#This Row],[Số hóa đơn]],'Chi tiết tt Mega gửi'!K:L,2,0),"")</f>
        <v/>
      </c>
      <c r="O715" s="32">
        <f>IF(Table13[[#This Row],[Phân loại]]="Tồn đầu kỳ",Table13[[#This Row],[Tổng giá trị]],0)</f>
        <v>0</v>
      </c>
      <c r="P715" s="7">
        <f>IF(Table13[[#This Row],[Số còn phải thu ĐK]]&lt;&gt;0,0,IF(Table13[[#This Row],[Phân loại]]="Bán hàng",Table13[[#This Row],[Tổng giá trị]],-Table13[[#This Row],[Tổng giá trị]]))</f>
        <v>4337928</v>
      </c>
      <c r="Q715" s="32">
        <f t="shared" si="79"/>
        <v>0</v>
      </c>
      <c r="R715" s="7">
        <f>Table13[[#This Row],[Số còn phải thu ĐK]]+Table13[[#This Row],[Giá Trị HD sau CK]]-Table13[[#This Row],[Số tiền đã thu]]</f>
        <v>4337928</v>
      </c>
      <c r="S715" s="6">
        <f>IF(Table13[[#This Row],[Ngày hóa đơn]]&lt;&gt;"",Table13[[#This Row],[Ngày hóa đơn]],IF(Table13[[#This Row],[Ngày hạch toán]]&lt;&gt;"",Table13[[#This Row],[Ngày hạch toán]],""))</f>
        <v>46112</v>
      </c>
      <c r="T715" s="7"/>
      <c r="U715" s="6">
        <f>IF(Table13[[#This Row],[Ngày tính CN]]="","",S715+T715)</f>
        <v>46112</v>
      </c>
      <c r="V715" s="32">
        <f ca="1">IF(Table13[[#This Row],[Hạn thanh toán]]="","",IF((U715-NOW())&lt;0,0,(U715-NOW())))</f>
        <v>0</v>
      </c>
      <c r="W715" s="32"/>
      <c r="X715" s="32">
        <f t="shared" ca="1" si="80"/>
        <v>182.35975370370579</v>
      </c>
      <c r="Y715" s="2" t="str">
        <f t="shared" ca="1" si="81"/>
        <v>Nợ quá hạn hơn 120 ngày có khả năng mất thanh toán</v>
      </c>
      <c r="Z715" s="42">
        <f t="shared" si="82"/>
        <v>46112</v>
      </c>
      <c r="AA715" s="42" t="str">
        <f t="shared" si="83"/>
        <v/>
      </c>
      <c r="AD715" s="2" t="str">
        <f>VLOOKUP($A715,MA_KH!$A:$Q,MA_KH!O$1,0)</f>
        <v>MEGA</v>
      </c>
      <c r="AE715" s="2" t="str">
        <f>VLOOKUP($A715,MA_KH!$A:$Q,MA_KH!P$1,0)</f>
        <v>CÔNG TY TNHH MM MEGA MARKET (VIỆT NAM)</v>
      </c>
      <c r="AG715" s="91" t="str">
        <f>Table13[[#This Row],[Số hóa đơn]]&amp;Table13[[#This Row],[Tổng giá trị]]</f>
        <v>000241784337928</v>
      </c>
    </row>
    <row r="716" spans="1:33" ht="25.5" customHeight="1" x14ac:dyDescent="0.2">
      <c r="A716" s="58" t="s">
        <v>16299</v>
      </c>
      <c r="B716" s="58" t="s">
        <v>190</v>
      </c>
      <c r="C716" s="59">
        <v>46112</v>
      </c>
      <c r="D716" s="58" t="s">
        <v>17752</v>
      </c>
      <c r="E716" s="55">
        <f>IFERROR(VLOOKUP(AG716,Sheet3!B:F,5,0),Table1[[#This Row],[Ngày hạch toán]])</f>
        <v>46112</v>
      </c>
      <c r="F716" s="58" t="s">
        <v>18593</v>
      </c>
      <c r="G716" s="58" t="s">
        <v>17753</v>
      </c>
      <c r="H716" s="60">
        <v>3093820</v>
      </c>
      <c r="I716" s="63">
        <v>0</v>
      </c>
      <c r="J716" s="60">
        <v>247506</v>
      </c>
      <c r="K716" s="66">
        <v>3341326</v>
      </c>
      <c r="L716" s="64" t="s">
        <v>17236</v>
      </c>
      <c r="M716" s="6" t="str">
        <f>IFERROR(VLOOKUP(Table13[[#This Row],[Số hóa đơn]],'Chi tiết tt Mega gửi'!K:L,2,0),"")</f>
        <v/>
      </c>
      <c r="O716" s="32">
        <f>IF(Table13[[#This Row],[Phân loại]]="Tồn đầu kỳ",Table13[[#This Row],[Tổng giá trị]],0)</f>
        <v>0</v>
      </c>
      <c r="P716" s="7">
        <f>IF(Table13[[#This Row],[Số còn phải thu ĐK]]&lt;&gt;0,0,IF(Table13[[#This Row],[Phân loại]]="Bán hàng",Table13[[#This Row],[Tổng giá trị]],-Table13[[#This Row],[Tổng giá trị]]))</f>
        <v>3341326</v>
      </c>
      <c r="Q716" s="32">
        <f t="shared" si="79"/>
        <v>0</v>
      </c>
      <c r="R716" s="7">
        <f>Table13[[#This Row],[Số còn phải thu ĐK]]+Table13[[#This Row],[Giá Trị HD sau CK]]-Table13[[#This Row],[Số tiền đã thu]]</f>
        <v>3341326</v>
      </c>
      <c r="S716" s="6">
        <f>IF(Table13[[#This Row],[Ngày hóa đơn]]&lt;&gt;"",Table13[[#This Row],[Ngày hóa đơn]],IF(Table13[[#This Row],[Ngày hạch toán]]&lt;&gt;"",Table13[[#This Row],[Ngày hạch toán]],""))</f>
        <v>46112</v>
      </c>
      <c r="T716" s="7"/>
      <c r="U716" s="6">
        <f>IF(Table13[[#This Row],[Ngày tính CN]]="","",S716+T716)</f>
        <v>46112</v>
      </c>
      <c r="V716" s="32">
        <f ca="1">IF(Table13[[#This Row],[Hạn thanh toán]]="","",IF((U716-NOW())&lt;0,0,(U716-NOW())))</f>
        <v>0</v>
      </c>
      <c r="W716" s="32"/>
      <c r="X716" s="32">
        <f t="shared" ca="1" si="80"/>
        <v>182.35975370370579</v>
      </c>
      <c r="Y716" s="2" t="str">
        <f t="shared" ca="1" si="81"/>
        <v>Nợ quá hạn hơn 120 ngày có khả năng mất thanh toán</v>
      </c>
      <c r="Z716" s="42">
        <f t="shared" si="82"/>
        <v>46112</v>
      </c>
      <c r="AA716" s="42" t="str">
        <f t="shared" si="83"/>
        <v/>
      </c>
      <c r="AD716" s="2" t="str">
        <f>VLOOKUP($A716,MA_KH!$A:$Q,MA_KH!O$1,0)</f>
        <v>MEGA</v>
      </c>
      <c r="AE716" s="2" t="str">
        <f>VLOOKUP($A716,MA_KH!$A:$Q,MA_KH!P$1,0)</f>
        <v>CÔNG TY TNHH MM MEGA MARKET (VIỆT NAM)</v>
      </c>
      <c r="AG716" s="91" t="str">
        <f>Table13[[#This Row],[Số hóa đơn]]&amp;Table13[[#This Row],[Tổng giá trị]]</f>
        <v>000241793341326</v>
      </c>
    </row>
    <row r="717" spans="1:33" ht="25.5" customHeight="1" x14ac:dyDescent="0.2">
      <c r="A717" s="54" t="s">
        <v>16294</v>
      </c>
      <c r="B717" s="54" t="s">
        <v>259</v>
      </c>
      <c r="C717" s="55">
        <v>46113</v>
      </c>
      <c r="D717" s="54" t="s">
        <v>17755</v>
      </c>
      <c r="E717" s="55">
        <f>IFERROR(VLOOKUP(AG717,Sheet3!B:F,5,0),Table1[[#This Row],[Ngày hạch toán]])</f>
        <v>46113</v>
      </c>
      <c r="F717" s="54" t="s">
        <v>17756</v>
      </c>
      <c r="G717" s="54" t="s">
        <v>17757</v>
      </c>
      <c r="H717" s="56">
        <v>2872385</v>
      </c>
      <c r="I717" s="63">
        <v>0</v>
      </c>
      <c r="J717" s="56">
        <v>229791</v>
      </c>
      <c r="K717" s="65">
        <v>3102176</v>
      </c>
      <c r="L717" s="64" t="s">
        <v>17236</v>
      </c>
      <c r="M717" s="6" t="str">
        <f>IFERROR(VLOOKUP(Table13[[#This Row],[Số hóa đơn]],'Chi tiết tt Mega gửi'!K:L,2,0),"")</f>
        <v/>
      </c>
      <c r="O717" s="32">
        <f>IF(Table13[[#This Row],[Phân loại]]="Tồn đầu kỳ",Table13[[#This Row],[Tổng giá trị]],0)</f>
        <v>0</v>
      </c>
      <c r="P717" s="7">
        <f>IF(Table13[[#This Row],[Số còn phải thu ĐK]]&lt;&gt;0,0,IF(Table13[[#This Row],[Phân loại]]="Bán hàng",Table13[[#This Row],[Tổng giá trị]],-Table13[[#This Row],[Tổng giá trị]]))</f>
        <v>3102176</v>
      </c>
      <c r="Q717" s="32">
        <f t="shared" si="79"/>
        <v>0</v>
      </c>
      <c r="R717" s="7">
        <f>Table13[[#This Row],[Số còn phải thu ĐK]]+Table13[[#This Row],[Giá Trị HD sau CK]]-Table13[[#This Row],[Số tiền đã thu]]</f>
        <v>3102176</v>
      </c>
      <c r="S717" s="6">
        <f>IF(Table13[[#This Row],[Ngày hóa đơn]]&lt;&gt;"",Table13[[#This Row],[Ngày hóa đơn]],IF(Table13[[#This Row],[Ngày hạch toán]]&lt;&gt;"",Table13[[#This Row],[Ngày hạch toán]],""))</f>
        <v>46113</v>
      </c>
      <c r="T717" s="7"/>
      <c r="U717" s="6">
        <f>IF(Table13[[#This Row],[Ngày tính CN]]="","",S717+T717)</f>
        <v>46113</v>
      </c>
      <c r="V717" s="32">
        <f ca="1">IF(Table13[[#This Row],[Hạn thanh toán]]="","",IF((U717-NOW())&lt;0,0,(U717-NOW())))</f>
        <v>0</v>
      </c>
      <c r="W717" s="32"/>
      <c r="X717" s="32">
        <f t="shared" ca="1" si="80"/>
        <v>181.35975370370579</v>
      </c>
      <c r="Y717" s="2" t="str">
        <f t="shared" ca="1" si="81"/>
        <v>Nợ quá hạn hơn 120 ngày có khả năng mất thanh toán</v>
      </c>
      <c r="Z717" s="42">
        <f t="shared" si="82"/>
        <v>46113</v>
      </c>
      <c r="AA717" s="42" t="str">
        <f t="shared" si="83"/>
        <v/>
      </c>
      <c r="AD717" s="2" t="str">
        <f>VLOOKUP($A717,MA_KH!$A:$Q,MA_KH!O$1,0)</f>
        <v>MEGA</v>
      </c>
      <c r="AE717" s="2" t="str">
        <f>VLOOKUP($A717,MA_KH!$A:$Q,MA_KH!P$1,0)</f>
        <v>CÔNG TY TNHH MM MEGA MARKET (VIỆT NAM)</v>
      </c>
      <c r="AG717" s="91" t="str">
        <f>Table13[[#This Row],[Số hóa đơn]]&amp;Table13[[#This Row],[Tổng giá trị]]</f>
        <v>000263813102176</v>
      </c>
    </row>
    <row r="718" spans="1:33" ht="25.5" customHeight="1" x14ac:dyDescent="0.2">
      <c r="A718" s="54" t="s">
        <v>16294</v>
      </c>
      <c r="B718" s="54" t="s">
        <v>259</v>
      </c>
      <c r="C718" s="55">
        <v>46113</v>
      </c>
      <c r="D718" s="54" t="s">
        <v>17758</v>
      </c>
      <c r="E718" s="55">
        <f>IFERROR(VLOOKUP(AG718,Sheet3!B:F,5,0),Table1[[#This Row],[Ngày hạch toán]])</f>
        <v>46113</v>
      </c>
      <c r="F718" s="54" t="s">
        <v>17759</v>
      </c>
      <c r="G718" s="54" t="s">
        <v>17760</v>
      </c>
      <c r="H718" s="56">
        <v>782000</v>
      </c>
      <c r="I718" s="63">
        <v>0</v>
      </c>
      <c r="J718" s="56">
        <v>62560</v>
      </c>
      <c r="K718" s="65">
        <v>844560</v>
      </c>
      <c r="L718" s="64" t="s">
        <v>17236</v>
      </c>
      <c r="M718" s="6" t="str">
        <f>IFERROR(VLOOKUP(Table13[[#This Row],[Số hóa đơn]],'Chi tiết tt Mega gửi'!K:L,2,0),"")</f>
        <v/>
      </c>
      <c r="O718" s="32">
        <f>IF(Table13[[#This Row],[Phân loại]]="Tồn đầu kỳ",Table13[[#This Row],[Tổng giá trị]],0)</f>
        <v>0</v>
      </c>
      <c r="P718" s="7">
        <f>IF(Table13[[#This Row],[Số còn phải thu ĐK]]&lt;&gt;0,0,IF(Table13[[#This Row],[Phân loại]]="Bán hàng",Table13[[#This Row],[Tổng giá trị]],-Table13[[#This Row],[Tổng giá trị]]))</f>
        <v>844560</v>
      </c>
      <c r="Q718" s="32">
        <f t="shared" si="79"/>
        <v>0</v>
      </c>
      <c r="R718" s="7">
        <f>Table13[[#This Row],[Số còn phải thu ĐK]]+Table13[[#This Row],[Giá Trị HD sau CK]]-Table13[[#This Row],[Số tiền đã thu]]</f>
        <v>844560</v>
      </c>
      <c r="S718" s="6">
        <f>IF(Table13[[#This Row],[Ngày hóa đơn]]&lt;&gt;"",Table13[[#This Row],[Ngày hóa đơn]],IF(Table13[[#This Row],[Ngày hạch toán]]&lt;&gt;"",Table13[[#This Row],[Ngày hạch toán]],""))</f>
        <v>46113</v>
      </c>
      <c r="T718" s="7"/>
      <c r="U718" s="6">
        <f>IF(Table13[[#This Row],[Ngày tính CN]]="","",S718+T718)</f>
        <v>46113</v>
      </c>
      <c r="V718" s="32">
        <f ca="1">IF(Table13[[#This Row],[Hạn thanh toán]]="","",IF((U718-NOW())&lt;0,0,(U718-NOW())))</f>
        <v>0</v>
      </c>
      <c r="W718" s="32"/>
      <c r="X718" s="32">
        <f t="shared" ca="1" si="80"/>
        <v>181.35975370370579</v>
      </c>
      <c r="Y718" s="2" t="str">
        <f t="shared" ca="1" si="81"/>
        <v>Nợ quá hạn hơn 120 ngày có khả năng mất thanh toán</v>
      </c>
      <c r="Z718" s="42">
        <f t="shared" si="82"/>
        <v>46113</v>
      </c>
      <c r="AA718" s="42" t="str">
        <f t="shared" si="83"/>
        <v/>
      </c>
      <c r="AD718" s="2" t="str">
        <f>VLOOKUP($A718,MA_KH!$A:$Q,MA_KH!O$1,0)</f>
        <v>MEGA</v>
      </c>
      <c r="AE718" s="2" t="str">
        <f>VLOOKUP($A718,MA_KH!$A:$Q,MA_KH!P$1,0)</f>
        <v>CÔNG TY TNHH MM MEGA MARKET (VIỆT NAM)</v>
      </c>
      <c r="AG718" s="91" t="str">
        <f>Table13[[#This Row],[Số hóa đơn]]&amp;Table13[[#This Row],[Tổng giá trị]]</f>
        <v>00026382844560</v>
      </c>
    </row>
    <row r="719" spans="1:33" ht="25.5" customHeight="1" x14ac:dyDescent="0.2">
      <c r="A719" s="58" t="s">
        <v>16292</v>
      </c>
      <c r="B719" s="58" t="s">
        <v>251</v>
      </c>
      <c r="C719" s="59">
        <v>46113</v>
      </c>
      <c r="D719" s="58" t="s">
        <v>17761</v>
      </c>
      <c r="E719" s="55">
        <f>IFERROR(VLOOKUP(AG719,Sheet3!B:F,5,0),Table1[[#This Row],[Ngày hạch toán]])</f>
        <v>46113</v>
      </c>
      <c r="F719" s="58" t="s">
        <v>17762</v>
      </c>
      <c r="G719" s="58" t="s">
        <v>17763</v>
      </c>
      <c r="H719" s="60">
        <v>491065</v>
      </c>
      <c r="I719" s="63">
        <v>0</v>
      </c>
      <c r="J719" s="60">
        <v>39285</v>
      </c>
      <c r="K719" s="66">
        <v>530350</v>
      </c>
      <c r="L719" s="64" t="s">
        <v>17236</v>
      </c>
      <c r="M719" s="6" t="str">
        <f>IFERROR(VLOOKUP(Table13[[#This Row],[Số hóa đơn]],'Chi tiết tt Mega gửi'!K:L,2,0),"")</f>
        <v/>
      </c>
      <c r="O719" s="32">
        <f>IF(Table13[[#This Row],[Phân loại]]="Tồn đầu kỳ",Table13[[#This Row],[Tổng giá trị]],0)</f>
        <v>0</v>
      </c>
      <c r="P719" s="7">
        <f>IF(Table13[[#This Row],[Số còn phải thu ĐK]]&lt;&gt;0,0,IF(Table13[[#This Row],[Phân loại]]="Bán hàng",Table13[[#This Row],[Tổng giá trị]],-Table13[[#This Row],[Tổng giá trị]]))</f>
        <v>530350</v>
      </c>
      <c r="Q719" s="32">
        <f t="shared" si="79"/>
        <v>0</v>
      </c>
      <c r="R719" s="7">
        <f>Table13[[#This Row],[Số còn phải thu ĐK]]+Table13[[#This Row],[Giá Trị HD sau CK]]-Table13[[#This Row],[Số tiền đã thu]]</f>
        <v>530350</v>
      </c>
      <c r="S719" s="6">
        <f>IF(Table13[[#This Row],[Ngày hóa đơn]]&lt;&gt;"",Table13[[#This Row],[Ngày hóa đơn]],IF(Table13[[#This Row],[Ngày hạch toán]]&lt;&gt;"",Table13[[#This Row],[Ngày hạch toán]],""))</f>
        <v>46113</v>
      </c>
      <c r="T719" s="7"/>
      <c r="U719" s="6">
        <f>IF(Table13[[#This Row],[Ngày tính CN]]="","",S719+T719)</f>
        <v>46113</v>
      </c>
      <c r="V719" s="32">
        <f ca="1">IF(Table13[[#This Row],[Hạn thanh toán]]="","",IF((U719-NOW())&lt;0,0,(U719-NOW())))</f>
        <v>0</v>
      </c>
      <c r="W719" s="32"/>
      <c r="X719" s="32">
        <f t="shared" ca="1" si="80"/>
        <v>181.35975370370579</v>
      </c>
      <c r="Y719" s="2" t="str">
        <f t="shared" ca="1" si="81"/>
        <v>Nợ quá hạn hơn 120 ngày có khả năng mất thanh toán</v>
      </c>
      <c r="Z719" s="42">
        <f t="shared" si="82"/>
        <v>46113</v>
      </c>
      <c r="AA719" s="42" t="str">
        <f t="shared" si="83"/>
        <v/>
      </c>
      <c r="AD719" s="2" t="str">
        <f>VLOOKUP($A719,MA_KH!$A:$Q,MA_KH!O$1,0)</f>
        <v>MEGA</v>
      </c>
      <c r="AE719" s="2" t="str">
        <f>VLOOKUP($A719,MA_KH!$A:$Q,MA_KH!P$1,0)</f>
        <v>CÔNG TY TNHH MM MEGA MARKET (VIỆT NAM)</v>
      </c>
      <c r="AG719" s="91" t="str">
        <f>Table13[[#This Row],[Số hóa đơn]]&amp;Table13[[#This Row],[Tổng giá trị]]</f>
        <v>00026383530350</v>
      </c>
    </row>
    <row r="720" spans="1:33" ht="25.5" customHeight="1" x14ac:dyDescent="0.2">
      <c r="A720" s="54" t="s">
        <v>16305</v>
      </c>
      <c r="B720" s="54" t="s">
        <v>7247</v>
      </c>
      <c r="C720" s="55">
        <v>46113</v>
      </c>
      <c r="D720" s="54" t="s">
        <v>17764</v>
      </c>
      <c r="E720" s="55">
        <f>IFERROR(VLOOKUP(AG720,Sheet3!B:F,5,0),Table1[[#This Row],[Ngày hạch toán]])</f>
        <v>46113</v>
      </c>
      <c r="F720" s="54" t="s">
        <v>17765</v>
      </c>
      <c r="G720" s="54" t="s">
        <v>17766</v>
      </c>
      <c r="H720" s="56">
        <v>982130</v>
      </c>
      <c r="I720" s="63">
        <v>0</v>
      </c>
      <c r="J720" s="56">
        <v>78570</v>
      </c>
      <c r="K720" s="65">
        <v>1060700</v>
      </c>
      <c r="L720" s="64" t="s">
        <v>17236</v>
      </c>
      <c r="M720" s="6" t="str">
        <f>IFERROR(VLOOKUP(Table13[[#This Row],[Số hóa đơn]],'Chi tiết tt Mega gửi'!K:L,2,0),"")</f>
        <v/>
      </c>
      <c r="O720" s="32">
        <f>IF(Table13[[#This Row],[Phân loại]]="Tồn đầu kỳ",Table13[[#This Row],[Tổng giá trị]],0)</f>
        <v>0</v>
      </c>
      <c r="P720" s="7">
        <f>IF(Table13[[#This Row],[Số còn phải thu ĐK]]&lt;&gt;0,0,IF(Table13[[#This Row],[Phân loại]]="Bán hàng",Table13[[#This Row],[Tổng giá trị]],-Table13[[#This Row],[Tổng giá trị]]))</f>
        <v>1060700</v>
      </c>
      <c r="Q720" s="32">
        <f t="shared" si="79"/>
        <v>0</v>
      </c>
      <c r="R720" s="7">
        <f>Table13[[#This Row],[Số còn phải thu ĐK]]+Table13[[#This Row],[Giá Trị HD sau CK]]-Table13[[#This Row],[Số tiền đã thu]]</f>
        <v>1060700</v>
      </c>
      <c r="S720" s="6">
        <f>IF(Table13[[#This Row],[Ngày hóa đơn]]&lt;&gt;"",Table13[[#This Row],[Ngày hóa đơn]],IF(Table13[[#This Row],[Ngày hạch toán]]&lt;&gt;"",Table13[[#This Row],[Ngày hạch toán]],""))</f>
        <v>46113</v>
      </c>
      <c r="T720" s="7"/>
      <c r="U720" s="6">
        <f>IF(Table13[[#This Row],[Ngày tính CN]]="","",S720+T720)</f>
        <v>46113</v>
      </c>
      <c r="V720" s="32">
        <f ca="1">IF(Table13[[#This Row],[Hạn thanh toán]]="","",IF((U720-NOW())&lt;0,0,(U720-NOW())))</f>
        <v>0</v>
      </c>
      <c r="W720" s="32"/>
      <c r="X720" s="32">
        <f t="shared" ca="1" si="80"/>
        <v>181.35975370370579</v>
      </c>
      <c r="Y720" s="2" t="str">
        <f t="shared" ca="1" si="81"/>
        <v>Nợ quá hạn hơn 120 ngày có khả năng mất thanh toán</v>
      </c>
      <c r="Z720" s="42">
        <f t="shared" si="82"/>
        <v>46113</v>
      </c>
      <c r="AA720" s="42" t="str">
        <f t="shared" si="83"/>
        <v/>
      </c>
      <c r="AD720" s="2" t="str">
        <f>VLOOKUP($A720,MA_KH!$A:$Q,MA_KH!O$1,0)</f>
        <v>MEGA</v>
      </c>
      <c r="AE720" s="2" t="str">
        <f>VLOOKUP($A720,MA_KH!$A:$Q,MA_KH!P$1,0)</f>
        <v>CÔNG TY TNHH MM MEGA MARKET (VIỆT NAM)</v>
      </c>
      <c r="AG720" s="91" t="str">
        <f>Table13[[#This Row],[Số hóa đơn]]&amp;Table13[[#This Row],[Tổng giá trị]]</f>
        <v>000259991060700</v>
      </c>
    </row>
    <row r="721" spans="1:33" ht="25.5" customHeight="1" x14ac:dyDescent="0.2">
      <c r="A721" s="54" t="s">
        <v>16305</v>
      </c>
      <c r="B721" s="54" t="s">
        <v>7247</v>
      </c>
      <c r="C721" s="55">
        <v>46113</v>
      </c>
      <c r="D721" s="54" t="s">
        <v>17767</v>
      </c>
      <c r="E721" s="55">
        <f>IFERROR(VLOOKUP(AG721,Sheet3!B:F,5,0),Table1[[#This Row],[Ngày hạch toán]])</f>
        <v>46113</v>
      </c>
      <c r="F721" s="54" t="s">
        <v>17768</v>
      </c>
      <c r="G721" s="54" t="s">
        <v>17769</v>
      </c>
      <c r="H721" s="56">
        <v>1468620</v>
      </c>
      <c r="I721" s="63">
        <v>0</v>
      </c>
      <c r="J721" s="56">
        <v>117490</v>
      </c>
      <c r="K721" s="65">
        <v>1586110</v>
      </c>
      <c r="L721" s="64" t="s">
        <v>17236</v>
      </c>
      <c r="M721" s="6" t="str">
        <f>IFERROR(VLOOKUP(Table13[[#This Row],[Số hóa đơn]],'Chi tiết tt Mega gửi'!K:L,2,0),"")</f>
        <v/>
      </c>
      <c r="O721" s="32">
        <f>IF(Table13[[#This Row],[Phân loại]]="Tồn đầu kỳ",Table13[[#This Row],[Tổng giá trị]],0)</f>
        <v>0</v>
      </c>
      <c r="P721" s="7">
        <f>IF(Table13[[#This Row],[Số còn phải thu ĐK]]&lt;&gt;0,0,IF(Table13[[#This Row],[Phân loại]]="Bán hàng",Table13[[#This Row],[Tổng giá trị]],-Table13[[#This Row],[Tổng giá trị]]))</f>
        <v>1586110</v>
      </c>
      <c r="Q721" s="32">
        <f t="shared" si="79"/>
        <v>0</v>
      </c>
      <c r="R721" s="7">
        <f>Table13[[#This Row],[Số còn phải thu ĐK]]+Table13[[#This Row],[Giá Trị HD sau CK]]-Table13[[#This Row],[Số tiền đã thu]]</f>
        <v>1586110</v>
      </c>
      <c r="S721" s="6">
        <f>IF(Table13[[#This Row],[Ngày hóa đơn]]&lt;&gt;"",Table13[[#This Row],[Ngày hóa đơn]],IF(Table13[[#This Row],[Ngày hạch toán]]&lt;&gt;"",Table13[[#This Row],[Ngày hạch toán]],""))</f>
        <v>46113</v>
      </c>
      <c r="T721" s="7"/>
      <c r="U721" s="6">
        <f>IF(Table13[[#This Row],[Ngày tính CN]]="","",S721+T721)</f>
        <v>46113</v>
      </c>
      <c r="V721" s="32">
        <f ca="1">IF(Table13[[#This Row],[Hạn thanh toán]]="","",IF((U721-NOW())&lt;0,0,(U721-NOW())))</f>
        <v>0</v>
      </c>
      <c r="W721" s="32"/>
      <c r="X721" s="32">
        <f t="shared" ca="1" si="80"/>
        <v>181.35975370370579</v>
      </c>
      <c r="Y721" s="2" t="str">
        <f t="shared" ca="1" si="81"/>
        <v>Nợ quá hạn hơn 120 ngày có khả năng mất thanh toán</v>
      </c>
      <c r="Z721" s="42">
        <f t="shared" si="82"/>
        <v>46113</v>
      </c>
      <c r="AA721" s="42" t="str">
        <f t="shared" si="83"/>
        <v/>
      </c>
      <c r="AD721" s="2" t="str">
        <f>VLOOKUP($A721,MA_KH!$A:$Q,MA_KH!O$1,0)</f>
        <v>MEGA</v>
      </c>
      <c r="AE721" s="2" t="str">
        <f>VLOOKUP($A721,MA_KH!$A:$Q,MA_KH!P$1,0)</f>
        <v>CÔNG TY TNHH MM MEGA MARKET (VIỆT NAM)</v>
      </c>
      <c r="AG721" s="91" t="str">
        <f>Table13[[#This Row],[Số hóa đơn]]&amp;Table13[[#This Row],[Tổng giá trị]]</f>
        <v>000259981586110</v>
      </c>
    </row>
    <row r="722" spans="1:33" ht="25.5" customHeight="1" x14ac:dyDescent="0.2">
      <c r="A722" s="58" t="s">
        <v>16303</v>
      </c>
      <c r="B722" s="58" t="s">
        <v>102</v>
      </c>
      <c r="C722" s="59">
        <v>46113</v>
      </c>
      <c r="D722" s="58" t="s">
        <v>17770</v>
      </c>
      <c r="E722" s="55">
        <f>IFERROR(VLOOKUP(AG722,Sheet3!B:F,5,0),Table1[[#This Row],[Ngày hạch toán]])</f>
        <v>46113</v>
      </c>
      <c r="F722" s="58" t="s">
        <v>17771</v>
      </c>
      <c r="G722" s="58" t="s">
        <v>17772</v>
      </c>
      <c r="H722" s="60">
        <v>1026170</v>
      </c>
      <c r="I722" s="63">
        <v>0</v>
      </c>
      <c r="J722" s="60">
        <v>82094</v>
      </c>
      <c r="K722" s="66">
        <v>1108264</v>
      </c>
      <c r="L722" s="64" t="s">
        <v>17236</v>
      </c>
      <c r="M722" s="6" t="str">
        <f>IFERROR(VLOOKUP(Table13[[#This Row],[Số hóa đơn]],'Chi tiết tt Mega gửi'!K:L,2,0),"")</f>
        <v/>
      </c>
      <c r="O722" s="32">
        <f>IF(Table13[[#This Row],[Phân loại]]="Tồn đầu kỳ",Table13[[#This Row],[Tổng giá trị]],0)</f>
        <v>0</v>
      </c>
      <c r="P722" s="7">
        <f>IF(Table13[[#This Row],[Số còn phải thu ĐK]]&lt;&gt;0,0,IF(Table13[[#This Row],[Phân loại]]="Bán hàng",Table13[[#This Row],[Tổng giá trị]],-Table13[[#This Row],[Tổng giá trị]]))</f>
        <v>1108264</v>
      </c>
      <c r="Q722" s="32">
        <f t="shared" si="79"/>
        <v>0</v>
      </c>
      <c r="R722" s="7">
        <f>Table13[[#This Row],[Số còn phải thu ĐK]]+Table13[[#This Row],[Giá Trị HD sau CK]]-Table13[[#This Row],[Số tiền đã thu]]</f>
        <v>1108264</v>
      </c>
      <c r="S722" s="6">
        <f>IF(Table13[[#This Row],[Ngày hóa đơn]]&lt;&gt;"",Table13[[#This Row],[Ngày hóa đơn]],IF(Table13[[#This Row],[Ngày hạch toán]]&lt;&gt;"",Table13[[#This Row],[Ngày hạch toán]],""))</f>
        <v>46113</v>
      </c>
      <c r="T722" s="7"/>
      <c r="U722" s="6">
        <f>IF(Table13[[#This Row],[Ngày tính CN]]="","",S722+T722)</f>
        <v>46113</v>
      </c>
      <c r="V722" s="32">
        <f ca="1">IF(Table13[[#This Row],[Hạn thanh toán]]="","",IF((U722-NOW())&lt;0,0,(U722-NOW())))</f>
        <v>0</v>
      </c>
      <c r="W722" s="32"/>
      <c r="X722" s="32">
        <f t="shared" ca="1" si="80"/>
        <v>181.35975370370579</v>
      </c>
      <c r="Y722" s="2" t="str">
        <f t="shared" ca="1" si="81"/>
        <v>Nợ quá hạn hơn 120 ngày có khả năng mất thanh toán</v>
      </c>
      <c r="Z722" s="42">
        <f t="shared" si="82"/>
        <v>46113</v>
      </c>
      <c r="AA722" s="42" t="str">
        <f t="shared" si="83"/>
        <v/>
      </c>
      <c r="AD722" s="2" t="str">
        <f>VLOOKUP($A722,MA_KH!$A:$Q,MA_KH!O$1,0)</f>
        <v>MEGA</v>
      </c>
      <c r="AE722" s="2" t="str">
        <f>VLOOKUP($A722,MA_KH!$A:$Q,MA_KH!P$1,0)</f>
        <v>CÔNG TY TNHH MM MEGA MARKET (VIỆT NAM)</v>
      </c>
      <c r="AG722" s="91" t="str">
        <f>Table13[[#This Row],[Số hóa đơn]]&amp;Table13[[#This Row],[Tổng giá trị]]</f>
        <v>000260001108264</v>
      </c>
    </row>
    <row r="723" spans="1:33" ht="25.5" customHeight="1" x14ac:dyDescent="0.2">
      <c r="A723" s="54" t="s">
        <v>16308</v>
      </c>
      <c r="B723" s="54" t="s">
        <v>194</v>
      </c>
      <c r="C723" s="55">
        <v>46114</v>
      </c>
      <c r="D723" s="54" t="s">
        <v>17773</v>
      </c>
      <c r="E723" s="55">
        <f>IFERROR(VLOOKUP(AG723,Sheet3!B:F,5,0),Table1[[#This Row],[Ngày hạch toán]])</f>
        <v>46114</v>
      </c>
      <c r="F723" s="54" t="s">
        <v>17774</v>
      </c>
      <c r="G723" s="54" t="s">
        <v>17775</v>
      </c>
      <c r="H723" s="56">
        <v>6231260</v>
      </c>
      <c r="I723" s="63">
        <v>0</v>
      </c>
      <c r="J723" s="56">
        <v>498501</v>
      </c>
      <c r="K723" s="65">
        <v>6729761</v>
      </c>
      <c r="L723" s="64" t="s">
        <v>17236</v>
      </c>
      <c r="M723" s="6" t="str">
        <f>IFERROR(VLOOKUP(Table13[[#This Row],[Số hóa đơn]],'Chi tiết tt Mega gửi'!K:L,2,0),"")</f>
        <v/>
      </c>
      <c r="O723" s="32">
        <f>IF(Table13[[#This Row],[Phân loại]]="Tồn đầu kỳ",Table13[[#This Row],[Tổng giá trị]],0)</f>
        <v>0</v>
      </c>
      <c r="P723" s="7">
        <f>IF(Table13[[#This Row],[Số còn phải thu ĐK]]&lt;&gt;0,0,IF(Table13[[#This Row],[Phân loại]]="Bán hàng",Table13[[#This Row],[Tổng giá trị]],-Table13[[#This Row],[Tổng giá trị]]))</f>
        <v>6729761</v>
      </c>
      <c r="Q723" s="32">
        <f t="shared" si="79"/>
        <v>0</v>
      </c>
      <c r="R723" s="7">
        <f>Table13[[#This Row],[Số còn phải thu ĐK]]+Table13[[#This Row],[Giá Trị HD sau CK]]-Table13[[#This Row],[Số tiền đã thu]]</f>
        <v>6729761</v>
      </c>
      <c r="S723" s="6">
        <f>IF(Table13[[#This Row],[Ngày hóa đơn]]&lt;&gt;"",Table13[[#This Row],[Ngày hóa đơn]],IF(Table13[[#This Row],[Ngày hạch toán]]&lt;&gt;"",Table13[[#This Row],[Ngày hạch toán]],""))</f>
        <v>46114</v>
      </c>
      <c r="T723" s="7"/>
      <c r="U723" s="6">
        <f>IF(Table13[[#This Row],[Ngày tính CN]]="","",S723+T723)</f>
        <v>46114</v>
      </c>
      <c r="V723" s="32">
        <f ca="1">IF(Table13[[#This Row],[Hạn thanh toán]]="","",IF((U723-NOW())&lt;0,0,(U723-NOW())))</f>
        <v>0</v>
      </c>
      <c r="W723" s="32"/>
      <c r="X723" s="32">
        <f t="shared" ca="1" si="80"/>
        <v>180.35975370370579</v>
      </c>
      <c r="Y723" s="2" t="str">
        <f t="shared" ca="1" si="81"/>
        <v>Nợ quá hạn hơn 120 ngày có khả năng mất thanh toán</v>
      </c>
      <c r="Z723" s="42">
        <f t="shared" si="82"/>
        <v>46114</v>
      </c>
      <c r="AA723" s="42" t="str">
        <f t="shared" si="83"/>
        <v/>
      </c>
      <c r="AD723" s="2" t="str">
        <f>VLOOKUP($A723,MA_KH!$A:$Q,MA_KH!O$1,0)</f>
        <v>MEGA</v>
      </c>
      <c r="AE723" s="2" t="str">
        <f>VLOOKUP($A723,MA_KH!$A:$Q,MA_KH!P$1,0)</f>
        <v>CÔNG TY TNHH MM MEGA MARKET (VIỆT NAM)</v>
      </c>
      <c r="AG723" s="91" t="str">
        <f>Table13[[#This Row],[Số hóa đơn]]&amp;Table13[[#This Row],[Tổng giá trị]]</f>
        <v>000249956729761</v>
      </c>
    </row>
    <row r="724" spans="1:33" ht="25.5" customHeight="1" x14ac:dyDescent="0.2">
      <c r="A724" s="54" t="s">
        <v>16310</v>
      </c>
      <c r="B724" s="54" t="s">
        <v>196</v>
      </c>
      <c r="C724" s="55">
        <v>46114</v>
      </c>
      <c r="D724" s="54" t="s">
        <v>17776</v>
      </c>
      <c r="E724" s="55">
        <f>IFERROR(VLOOKUP(AG724,Sheet3!B:F,5,0),Table1[[#This Row],[Ngày hạch toán]])</f>
        <v>46114</v>
      </c>
      <c r="F724" s="54" t="s">
        <v>17777</v>
      </c>
      <c r="G724" s="54" t="s">
        <v>17778</v>
      </c>
      <c r="H724" s="56">
        <v>1976200</v>
      </c>
      <c r="I724" s="63">
        <v>0</v>
      </c>
      <c r="J724" s="56">
        <v>158096</v>
      </c>
      <c r="K724" s="65">
        <v>2134296</v>
      </c>
      <c r="L724" s="64" t="s">
        <v>17236</v>
      </c>
      <c r="M724" s="6" t="str">
        <f>IFERROR(VLOOKUP(Table13[[#This Row],[Số hóa đơn]],'Chi tiết tt Mega gửi'!K:L,2,0),"")</f>
        <v/>
      </c>
      <c r="O724" s="32">
        <f>IF(Table13[[#This Row],[Phân loại]]="Tồn đầu kỳ",Table13[[#This Row],[Tổng giá trị]],0)</f>
        <v>0</v>
      </c>
      <c r="P724" s="7">
        <f>IF(Table13[[#This Row],[Số còn phải thu ĐK]]&lt;&gt;0,0,IF(Table13[[#This Row],[Phân loại]]="Bán hàng",Table13[[#This Row],[Tổng giá trị]],-Table13[[#This Row],[Tổng giá trị]]))</f>
        <v>2134296</v>
      </c>
      <c r="Q724" s="32">
        <f t="shared" si="79"/>
        <v>0</v>
      </c>
      <c r="R724" s="7">
        <f>Table13[[#This Row],[Số còn phải thu ĐK]]+Table13[[#This Row],[Giá Trị HD sau CK]]-Table13[[#This Row],[Số tiền đã thu]]</f>
        <v>2134296</v>
      </c>
      <c r="S724" s="6">
        <f>IF(Table13[[#This Row],[Ngày hóa đơn]]&lt;&gt;"",Table13[[#This Row],[Ngày hóa đơn]],IF(Table13[[#This Row],[Ngày hạch toán]]&lt;&gt;"",Table13[[#This Row],[Ngày hạch toán]],""))</f>
        <v>46114</v>
      </c>
      <c r="T724" s="7"/>
      <c r="U724" s="6">
        <f>IF(Table13[[#This Row],[Ngày tính CN]]="","",S724+T724)</f>
        <v>46114</v>
      </c>
      <c r="V724" s="32">
        <f ca="1">IF(Table13[[#This Row],[Hạn thanh toán]]="","",IF((U724-NOW())&lt;0,0,(U724-NOW())))</f>
        <v>0</v>
      </c>
      <c r="W724" s="32"/>
      <c r="X724" s="32">
        <f t="shared" ca="1" si="80"/>
        <v>180.35975370370579</v>
      </c>
      <c r="Y724" s="2" t="str">
        <f t="shared" ca="1" si="81"/>
        <v>Nợ quá hạn hơn 120 ngày có khả năng mất thanh toán</v>
      </c>
      <c r="Z724" s="42">
        <f t="shared" si="82"/>
        <v>46114</v>
      </c>
      <c r="AA724" s="42" t="str">
        <f t="shared" si="83"/>
        <v/>
      </c>
      <c r="AD724" s="2" t="str">
        <f>VLOOKUP($A724,MA_KH!$A:$Q,MA_KH!O$1,0)</f>
        <v>MEGA</v>
      </c>
      <c r="AE724" s="2" t="str">
        <f>VLOOKUP($A724,MA_KH!$A:$Q,MA_KH!P$1,0)</f>
        <v>CÔNG TY TNHH MM MEGA MARKET (VIỆT NAM)</v>
      </c>
      <c r="AG724" s="91" t="str">
        <f>Table13[[#This Row],[Số hóa đơn]]&amp;Table13[[#This Row],[Tổng giá trị]]</f>
        <v>000249962134296</v>
      </c>
    </row>
    <row r="725" spans="1:33" ht="25.5" customHeight="1" x14ac:dyDescent="0.2">
      <c r="A725" s="54" t="s">
        <v>16287</v>
      </c>
      <c r="B725" s="54" t="s">
        <v>253</v>
      </c>
      <c r="C725" s="55">
        <v>46114</v>
      </c>
      <c r="D725" s="54" t="s">
        <v>17779</v>
      </c>
      <c r="E725" s="55">
        <f>IFERROR(VLOOKUP(AG725,Sheet3!B:F,5,0),Table1[[#This Row],[Ngày hạch toán]])</f>
        <v>46114</v>
      </c>
      <c r="F725" s="54" t="s">
        <v>17780</v>
      </c>
      <c r="G725" s="54" t="s">
        <v>17781</v>
      </c>
      <c r="H725" s="56">
        <v>1251200</v>
      </c>
      <c r="I725" s="63">
        <v>0</v>
      </c>
      <c r="J725" s="56">
        <v>100096</v>
      </c>
      <c r="K725" s="65">
        <v>1351296</v>
      </c>
      <c r="L725" s="64" t="s">
        <v>17236</v>
      </c>
      <c r="M725" s="6" t="str">
        <f>IFERROR(VLOOKUP(Table13[[#This Row],[Số hóa đơn]],'Chi tiết tt Mega gửi'!K:L,2,0),"")</f>
        <v/>
      </c>
      <c r="O725" s="32">
        <f>IF(Table13[[#This Row],[Phân loại]]="Tồn đầu kỳ",Table13[[#This Row],[Tổng giá trị]],0)</f>
        <v>0</v>
      </c>
      <c r="P725" s="7">
        <f>IF(Table13[[#This Row],[Số còn phải thu ĐK]]&lt;&gt;0,0,IF(Table13[[#This Row],[Phân loại]]="Bán hàng",Table13[[#This Row],[Tổng giá trị]],-Table13[[#This Row],[Tổng giá trị]]))</f>
        <v>1351296</v>
      </c>
      <c r="Q725" s="32">
        <f t="shared" si="79"/>
        <v>0</v>
      </c>
      <c r="R725" s="7">
        <f>Table13[[#This Row],[Số còn phải thu ĐK]]+Table13[[#This Row],[Giá Trị HD sau CK]]-Table13[[#This Row],[Số tiền đã thu]]</f>
        <v>1351296</v>
      </c>
      <c r="S725" s="6">
        <f>IF(Table13[[#This Row],[Ngày hóa đơn]]&lt;&gt;"",Table13[[#This Row],[Ngày hóa đơn]],IF(Table13[[#This Row],[Ngày hạch toán]]&lt;&gt;"",Table13[[#This Row],[Ngày hạch toán]],""))</f>
        <v>46114</v>
      </c>
      <c r="T725" s="7"/>
      <c r="U725" s="6">
        <f>IF(Table13[[#This Row],[Ngày tính CN]]="","",S725+T725)</f>
        <v>46114</v>
      </c>
      <c r="V725" s="32">
        <f ca="1">IF(Table13[[#This Row],[Hạn thanh toán]]="","",IF((U725-NOW())&lt;0,0,(U725-NOW())))</f>
        <v>0</v>
      </c>
      <c r="W725" s="32"/>
      <c r="X725" s="32">
        <f t="shared" ca="1" si="80"/>
        <v>180.35975370370579</v>
      </c>
      <c r="Y725" s="2" t="str">
        <f t="shared" ca="1" si="81"/>
        <v>Nợ quá hạn hơn 120 ngày có khả năng mất thanh toán</v>
      </c>
      <c r="Z725" s="42">
        <f t="shared" si="82"/>
        <v>46114</v>
      </c>
      <c r="AA725" s="42" t="str">
        <f t="shared" si="83"/>
        <v/>
      </c>
      <c r="AD725" s="2" t="str">
        <f>VLOOKUP($A725,MA_KH!$A:$Q,MA_KH!O$1,0)</f>
        <v>MEGA</v>
      </c>
      <c r="AE725" s="2" t="str">
        <f>VLOOKUP($A725,MA_KH!$A:$Q,MA_KH!P$1,0)</f>
        <v>CÔNG TY TNHH MM MEGA MARKET (VIỆT NAM)</v>
      </c>
      <c r="AG725" s="91" t="str">
        <f>Table13[[#This Row],[Số hóa đơn]]&amp;Table13[[#This Row],[Tổng giá trị]]</f>
        <v>000249971351296</v>
      </c>
    </row>
    <row r="726" spans="1:33" ht="25.5" customHeight="1" x14ac:dyDescent="0.2">
      <c r="A726" s="54" t="s">
        <v>16307</v>
      </c>
      <c r="B726" s="54" t="s">
        <v>202</v>
      </c>
      <c r="C726" s="55">
        <v>46114</v>
      </c>
      <c r="D726" s="54" t="s">
        <v>17782</v>
      </c>
      <c r="E726" s="55">
        <f>IFERROR(VLOOKUP(AG726,Sheet3!B:F,5,0),Table1[[#This Row],[Ngày hạch toán]])</f>
        <v>46114</v>
      </c>
      <c r="F726" s="54" t="s">
        <v>17783</v>
      </c>
      <c r="G726" s="54" t="s">
        <v>17784</v>
      </c>
      <c r="H726" s="56">
        <v>2543405</v>
      </c>
      <c r="I726" s="63">
        <v>0</v>
      </c>
      <c r="J726" s="56">
        <v>203472</v>
      </c>
      <c r="K726" s="65">
        <v>2746877</v>
      </c>
      <c r="L726" s="64" t="s">
        <v>17236</v>
      </c>
      <c r="M726" s="6" t="str">
        <f>IFERROR(VLOOKUP(Table13[[#This Row],[Số hóa đơn]],'Chi tiết tt Mega gửi'!K:L,2,0),"")</f>
        <v/>
      </c>
      <c r="O726" s="32">
        <f>IF(Table13[[#This Row],[Phân loại]]="Tồn đầu kỳ",Table13[[#This Row],[Tổng giá trị]],0)</f>
        <v>0</v>
      </c>
      <c r="P726" s="7">
        <f>IF(Table13[[#This Row],[Số còn phải thu ĐK]]&lt;&gt;0,0,IF(Table13[[#This Row],[Phân loại]]="Bán hàng",Table13[[#This Row],[Tổng giá trị]],-Table13[[#This Row],[Tổng giá trị]]))</f>
        <v>2746877</v>
      </c>
      <c r="Q726" s="32">
        <f t="shared" si="79"/>
        <v>0</v>
      </c>
      <c r="R726" s="7">
        <f>Table13[[#This Row],[Số còn phải thu ĐK]]+Table13[[#This Row],[Giá Trị HD sau CK]]-Table13[[#This Row],[Số tiền đã thu]]</f>
        <v>2746877</v>
      </c>
      <c r="S726" s="6">
        <f>IF(Table13[[#This Row],[Ngày hóa đơn]]&lt;&gt;"",Table13[[#This Row],[Ngày hóa đơn]],IF(Table13[[#This Row],[Ngày hạch toán]]&lt;&gt;"",Table13[[#This Row],[Ngày hạch toán]],""))</f>
        <v>46114</v>
      </c>
      <c r="T726" s="7"/>
      <c r="U726" s="6">
        <f>IF(Table13[[#This Row],[Ngày tính CN]]="","",S726+T726)</f>
        <v>46114</v>
      </c>
      <c r="V726" s="32">
        <f ca="1">IF(Table13[[#This Row],[Hạn thanh toán]]="","",IF((U726-NOW())&lt;0,0,(U726-NOW())))</f>
        <v>0</v>
      </c>
      <c r="W726" s="32"/>
      <c r="X726" s="32">
        <f t="shared" ca="1" si="80"/>
        <v>180.35975370370579</v>
      </c>
      <c r="Y726" s="2" t="str">
        <f t="shared" ca="1" si="81"/>
        <v>Nợ quá hạn hơn 120 ngày có khả năng mất thanh toán</v>
      </c>
      <c r="Z726" s="42">
        <f t="shared" si="82"/>
        <v>46114</v>
      </c>
      <c r="AA726" s="42" t="str">
        <f t="shared" si="83"/>
        <v/>
      </c>
      <c r="AD726" s="2" t="str">
        <f>VLOOKUP($A726,MA_KH!$A:$Q,MA_KH!O$1,0)</f>
        <v>MEGA</v>
      </c>
      <c r="AE726" s="2" t="str">
        <f>VLOOKUP($A726,MA_KH!$A:$Q,MA_KH!P$1,0)</f>
        <v>CÔNG TY TNHH MM MEGA MARKET (VIỆT NAM)</v>
      </c>
      <c r="AG726" s="91" t="str">
        <f>Table13[[#This Row],[Số hóa đơn]]&amp;Table13[[#This Row],[Tổng giá trị]]</f>
        <v>000249982746877</v>
      </c>
    </row>
    <row r="727" spans="1:33" ht="25.5" customHeight="1" x14ac:dyDescent="0.2">
      <c r="A727" s="54" t="s">
        <v>16307</v>
      </c>
      <c r="B727" s="54" t="s">
        <v>202</v>
      </c>
      <c r="C727" s="55">
        <v>46114</v>
      </c>
      <c r="D727" s="54" t="s">
        <v>17785</v>
      </c>
      <c r="E727" s="55">
        <f>IFERROR(VLOOKUP(AG727,Sheet3!B:F,5,0),Table1[[#This Row],[Ngày hạch toán]])</f>
        <v>46114</v>
      </c>
      <c r="F727" s="54" t="s">
        <v>17786</v>
      </c>
      <c r="G727" s="54" t="s">
        <v>17787</v>
      </c>
      <c r="H727" s="56">
        <v>5994040</v>
      </c>
      <c r="I727" s="63">
        <v>0</v>
      </c>
      <c r="J727" s="56">
        <v>479523</v>
      </c>
      <c r="K727" s="65">
        <v>6473563</v>
      </c>
      <c r="L727" s="64" t="s">
        <v>17236</v>
      </c>
      <c r="M727" s="6" t="str">
        <f>IFERROR(VLOOKUP(Table13[[#This Row],[Số hóa đơn]],'Chi tiết tt Mega gửi'!K:L,2,0),"")</f>
        <v/>
      </c>
      <c r="O727" s="32">
        <f>IF(Table13[[#This Row],[Phân loại]]="Tồn đầu kỳ",Table13[[#This Row],[Tổng giá trị]],0)</f>
        <v>0</v>
      </c>
      <c r="P727" s="7">
        <f>IF(Table13[[#This Row],[Số còn phải thu ĐK]]&lt;&gt;0,0,IF(Table13[[#This Row],[Phân loại]]="Bán hàng",Table13[[#This Row],[Tổng giá trị]],-Table13[[#This Row],[Tổng giá trị]]))</f>
        <v>6473563</v>
      </c>
      <c r="Q727" s="32">
        <f t="shared" si="79"/>
        <v>0</v>
      </c>
      <c r="R727" s="7">
        <f>Table13[[#This Row],[Số còn phải thu ĐK]]+Table13[[#This Row],[Giá Trị HD sau CK]]-Table13[[#This Row],[Số tiền đã thu]]</f>
        <v>6473563</v>
      </c>
      <c r="S727" s="6">
        <f>IF(Table13[[#This Row],[Ngày hóa đơn]]&lt;&gt;"",Table13[[#This Row],[Ngày hóa đơn]],IF(Table13[[#This Row],[Ngày hạch toán]]&lt;&gt;"",Table13[[#This Row],[Ngày hạch toán]],""))</f>
        <v>46114</v>
      </c>
      <c r="T727" s="7"/>
      <c r="U727" s="6">
        <f>IF(Table13[[#This Row],[Ngày tính CN]]="","",S727+T727)</f>
        <v>46114</v>
      </c>
      <c r="V727" s="32">
        <f ca="1">IF(Table13[[#This Row],[Hạn thanh toán]]="","",IF((U727-NOW())&lt;0,0,(U727-NOW())))</f>
        <v>0</v>
      </c>
      <c r="W727" s="32"/>
      <c r="X727" s="32">
        <f t="shared" ca="1" si="80"/>
        <v>180.35975370370579</v>
      </c>
      <c r="Y727" s="2" t="str">
        <f t="shared" ca="1" si="81"/>
        <v>Nợ quá hạn hơn 120 ngày có khả năng mất thanh toán</v>
      </c>
      <c r="Z727" s="42">
        <f t="shared" si="82"/>
        <v>46114</v>
      </c>
      <c r="AA727" s="42" t="str">
        <f t="shared" si="83"/>
        <v/>
      </c>
      <c r="AD727" s="2" t="str">
        <f>VLOOKUP($A727,MA_KH!$A:$Q,MA_KH!O$1,0)</f>
        <v>MEGA</v>
      </c>
      <c r="AE727" s="2" t="str">
        <f>VLOOKUP($A727,MA_KH!$A:$Q,MA_KH!P$1,0)</f>
        <v>CÔNG TY TNHH MM MEGA MARKET (VIỆT NAM)</v>
      </c>
      <c r="AG727" s="91" t="str">
        <f>Table13[[#This Row],[Số hóa đơn]]&amp;Table13[[#This Row],[Tổng giá trị]]</f>
        <v>000249996473563</v>
      </c>
    </row>
    <row r="728" spans="1:33" ht="25.5" customHeight="1" x14ac:dyDescent="0.2">
      <c r="A728" s="54" t="s">
        <v>16291</v>
      </c>
      <c r="B728" s="54" t="s">
        <v>200</v>
      </c>
      <c r="C728" s="55">
        <v>46114</v>
      </c>
      <c r="D728" s="54" t="s">
        <v>17788</v>
      </c>
      <c r="E728" s="55">
        <f>IFERROR(VLOOKUP(AG728,Sheet3!B:F,5,0),Table1[[#This Row],[Ngày hạch toán]])</f>
        <v>46114</v>
      </c>
      <c r="F728" s="54" t="s">
        <v>17789</v>
      </c>
      <c r="G728" s="54" t="s">
        <v>17790</v>
      </c>
      <c r="H728" s="56">
        <v>2381320</v>
      </c>
      <c r="I728" s="63">
        <v>0</v>
      </c>
      <c r="J728" s="56">
        <v>190506</v>
      </c>
      <c r="K728" s="65">
        <v>2571826</v>
      </c>
      <c r="L728" s="64" t="s">
        <v>17236</v>
      </c>
      <c r="M728" s="6" t="str">
        <f>IFERROR(VLOOKUP(Table13[[#This Row],[Số hóa đơn]],'Chi tiết tt Mega gửi'!K:L,2,0),"")</f>
        <v/>
      </c>
      <c r="O728" s="32">
        <f>IF(Table13[[#This Row],[Phân loại]]="Tồn đầu kỳ",Table13[[#This Row],[Tổng giá trị]],0)</f>
        <v>0</v>
      </c>
      <c r="P728" s="7">
        <f>IF(Table13[[#This Row],[Số còn phải thu ĐK]]&lt;&gt;0,0,IF(Table13[[#This Row],[Phân loại]]="Bán hàng",Table13[[#This Row],[Tổng giá trị]],-Table13[[#This Row],[Tổng giá trị]]))</f>
        <v>2571826</v>
      </c>
      <c r="Q728" s="32">
        <f t="shared" si="79"/>
        <v>0</v>
      </c>
      <c r="R728" s="7">
        <f>Table13[[#This Row],[Số còn phải thu ĐK]]+Table13[[#This Row],[Giá Trị HD sau CK]]-Table13[[#This Row],[Số tiền đã thu]]</f>
        <v>2571826</v>
      </c>
      <c r="S728" s="6">
        <f>IF(Table13[[#This Row],[Ngày hóa đơn]]&lt;&gt;"",Table13[[#This Row],[Ngày hóa đơn]],IF(Table13[[#This Row],[Ngày hạch toán]]&lt;&gt;"",Table13[[#This Row],[Ngày hạch toán]],""))</f>
        <v>46114</v>
      </c>
      <c r="T728" s="7"/>
      <c r="U728" s="6">
        <f>IF(Table13[[#This Row],[Ngày tính CN]]="","",S728+T728)</f>
        <v>46114</v>
      </c>
      <c r="V728" s="32">
        <f ca="1">IF(Table13[[#This Row],[Hạn thanh toán]]="","",IF((U728-NOW())&lt;0,0,(U728-NOW())))</f>
        <v>0</v>
      </c>
      <c r="W728" s="32"/>
      <c r="X728" s="32">
        <f t="shared" ca="1" si="80"/>
        <v>180.35975370370579</v>
      </c>
      <c r="Y728" s="2" t="str">
        <f t="shared" ca="1" si="81"/>
        <v>Nợ quá hạn hơn 120 ngày có khả năng mất thanh toán</v>
      </c>
      <c r="Z728" s="42">
        <f t="shared" si="82"/>
        <v>46114</v>
      </c>
      <c r="AA728" s="42" t="str">
        <f t="shared" si="83"/>
        <v/>
      </c>
      <c r="AD728" s="2" t="str">
        <f>VLOOKUP($A728,MA_KH!$A:$Q,MA_KH!O$1,0)</f>
        <v>MEGA</v>
      </c>
      <c r="AE728" s="2" t="str">
        <f>VLOOKUP($A728,MA_KH!$A:$Q,MA_KH!P$1,0)</f>
        <v>CÔNG TY TNHH MM MEGA MARKET (VIỆT NAM)</v>
      </c>
      <c r="AG728" s="91" t="str">
        <f>Table13[[#This Row],[Số hóa đơn]]&amp;Table13[[#This Row],[Tổng giá trị]]</f>
        <v>000250002571826</v>
      </c>
    </row>
    <row r="729" spans="1:33" ht="25.5" customHeight="1" x14ac:dyDescent="0.2">
      <c r="A729" s="54" t="s">
        <v>16291</v>
      </c>
      <c r="B729" s="54" t="s">
        <v>200</v>
      </c>
      <c r="C729" s="55">
        <v>46114</v>
      </c>
      <c r="D729" s="54" t="s">
        <v>17791</v>
      </c>
      <c r="E729" s="55">
        <f>IFERROR(VLOOKUP(AG729,Sheet3!B:F,5,0),Table1[[#This Row],[Ngày hạch toán]])</f>
        <v>46114</v>
      </c>
      <c r="F729" s="54" t="s">
        <v>17792</v>
      </c>
      <c r="G729" s="54" t="s">
        <v>17793</v>
      </c>
      <c r="H729" s="56">
        <v>3849940</v>
      </c>
      <c r="I729" s="63">
        <v>0</v>
      </c>
      <c r="J729" s="56">
        <v>307995</v>
      </c>
      <c r="K729" s="65">
        <v>4157935</v>
      </c>
      <c r="L729" s="64" t="s">
        <v>17236</v>
      </c>
      <c r="M729" s="6" t="str">
        <f>IFERROR(VLOOKUP(Table13[[#This Row],[Số hóa đơn]],'Chi tiết tt Mega gửi'!K:L,2,0),"")</f>
        <v/>
      </c>
      <c r="O729" s="32">
        <f>IF(Table13[[#This Row],[Phân loại]]="Tồn đầu kỳ",Table13[[#This Row],[Tổng giá trị]],0)</f>
        <v>0</v>
      </c>
      <c r="P729" s="7">
        <f>IF(Table13[[#This Row],[Số còn phải thu ĐK]]&lt;&gt;0,0,IF(Table13[[#This Row],[Phân loại]]="Bán hàng",Table13[[#This Row],[Tổng giá trị]],-Table13[[#This Row],[Tổng giá trị]]))</f>
        <v>4157935</v>
      </c>
      <c r="Q729" s="32">
        <f t="shared" si="79"/>
        <v>0</v>
      </c>
      <c r="R729" s="7">
        <f>Table13[[#This Row],[Số còn phải thu ĐK]]+Table13[[#This Row],[Giá Trị HD sau CK]]-Table13[[#This Row],[Số tiền đã thu]]</f>
        <v>4157935</v>
      </c>
      <c r="S729" s="6">
        <f>IF(Table13[[#This Row],[Ngày hóa đơn]]&lt;&gt;"",Table13[[#This Row],[Ngày hóa đơn]],IF(Table13[[#This Row],[Ngày hạch toán]]&lt;&gt;"",Table13[[#This Row],[Ngày hạch toán]],""))</f>
        <v>46114</v>
      </c>
      <c r="T729" s="7"/>
      <c r="U729" s="6">
        <f>IF(Table13[[#This Row],[Ngày tính CN]]="","",S729+T729)</f>
        <v>46114</v>
      </c>
      <c r="V729" s="32">
        <f ca="1">IF(Table13[[#This Row],[Hạn thanh toán]]="","",IF((U729-NOW())&lt;0,0,(U729-NOW())))</f>
        <v>0</v>
      </c>
      <c r="W729" s="32"/>
      <c r="X729" s="32">
        <f t="shared" ca="1" si="80"/>
        <v>180.35975370370579</v>
      </c>
      <c r="Y729" s="2" t="str">
        <f t="shared" ca="1" si="81"/>
        <v>Nợ quá hạn hơn 120 ngày có khả năng mất thanh toán</v>
      </c>
      <c r="Z729" s="42">
        <f t="shared" si="82"/>
        <v>46114</v>
      </c>
      <c r="AA729" s="42" t="str">
        <f t="shared" si="83"/>
        <v/>
      </c>
      <c r="AD729" s="2" t="str">
        <f>VLOOKUP($A729,MA_KH!$A:$Q,MA_KH!O$1,0)</f>
        <v>MEGA</v>
      </c>
      <c r="AE729" s="2" t="str">
        <f>VLOOKUP($A729,MA_KH!$A:$Q,MA_KH!P$1,0)</f>
        <v>CÔNG TY TNHH MM MEGA MARKET (VIỆT NAM)</v>
      </c>
      <c r="AG729" s="91" t="str">
        <f>Table13[[#This Row],[Số hóa đơn]]&amp;Table13[[#This Row],[Tổng giá trị]]</f>
        <v>000250014157935</v>
      </c>
    </row>
    <row r="730" spans="1:33" ht="25.5" customHeight="1" x14ac:dyDescent="0.2">
      <c r="A730" s="58" t="s">
        <v>16289</v>
      </c>
      <c r="B730" s="58" t="s">
        <v>296</v>
      </c>
      <c r="C730" s="59">
        <v>46114</v>
      </c>
      <c r="D730" s="58" t="s">
        <v>17794</v>
      </c>
      <c r="E730" s="55">
        <f>IFERROR(VLOOKUP(AG730,Sheet3!B:F,5,0),Table1[[#This Row],[Ngày hạch toán]])</f>
        <v>46114</v>
      </c>
      <c r="F730" s="58" t="s">
        <v>17795</v>
      </c>
      <c r="G730" s="58" t="s">
        <v>17796</v>
      </c>
      <c r="H730" s="60">
        <v>6406835</v>
      </c>
      <c r="I730" s="63">
        <v>0</v>
      </c>
      <c r="J730" s="60">
        <v>512547</v>
      </c>
      <c r="K730" s="66">
        <v>6919382</v>
      </c>
      <c r="L730" s="64" t="s">
        <v>17236</v>
      </c>
      <c r="M730" s="6" t="str">
        <f>IFERROR(VLOOKUP(Table13[[#This Row],[Số hóa đơn]],'Chi tiết tt Mega gửi'!K:L,2,0),"")</f>
        <v/>
      </c>
      <c r="O730" s="32">
        <f>IF(Table13[[#This Row],[Phân loại]]="Tồn đầu kỳ",Table13[[#This Row],[Tổng giá trị]],0)</f>
        <v>0</v>
      </c>
      <c r="P730" s="7">
        <f>IF(Table13[[#This Row],[Số còn phải thu ĐK]]&lt;&gt;0,0,IF(Table13[[#This Row],[Phân loại]]="Bán hàng",Table13[[#This Row],[Tổng giá trị]],-Table13[[#This Row],[Tổng giá trị]]))</f>
        <v>6919382</v>
      </c>
      <c r="Q730" s="32">
        <f t="shared" si="79"/>
        <v>0</v>
      </c>
      <c r="R730" s="7">
        <f>Table13[[#This Row],[Số còn phải thu ĐK]]+Table13[[#This Row],[Giá Trị HD sau CK]]-Table13[[#This Row],[Số tiền đã thu]]</f>
        <v>6919382</v>
      </c>
      <c r="S730" s="6">
        <f>IF(Table13[[#This Row],[Ngày hóa đơn]]&lt;&gt;"",Table13[[#This Row],[Ngày hóa đơn]],IF(Table13[[#This Row],[Ngày hạch toán]]&lt;&gt;"",Table13[[#This Row],[Ngày hạch toán]],""))</f>
        <v>46114</v>
      </c>
      <c r="T730" s="7"/>
      <c r="U730" s="6">
        <f>IF(Table13[[#This Row],[Ngày tính CN]]="","",S730+T730)</f>
        <v>46114</v>
      </c>
      <c r="V730" s="32">
        <f ca="1">IF(Table13[[#This Row],[Hạn thanh toán]]="","",IF((U730-NOW())&lt;0,0,(U730-NOW())))</f>
        <v>0</v>
      </c>
      <c r="W730" s="32"/>
      <c r="X730" s="32">
        <f t="shared" ca="1" si="80"/>
        <v>180.35975370370579</v>
      </c>
      <c r="Y730" s="2" t="str">
        <f t="shared" ca="1" si="81"/>
        <v>Nợ quá hạn hơn 120 ngày có khả năng mất thanh toán</v>
      </c>
      <c r="Z730" s="42">
        <f t="shared" si="82"/>
        <v>46114</v>
      </c>
      <c r="AA730" s="42" t="str">
        <f t="shared" si="83"/>
        <v/>
      </c>
      <c r="AD730" s="2" t="str">
        <f>VLOOKUP($A730,MA_KH!$A:$Q,MA_KH!O$1,0)</f>
        <v>MEGA</v>
      </c>
      <c r="AE730" s="2" t="str">
        <f>VLOOKUP($A730,MA_KH!$A:$Q,MA_KH!P$1,0)</f>
        <v>CÔNG TY TNHH MM MEGA MARKET (VIỆT NAM)</v>
      </c>
      <c r="AG730" s="91" t="str">
        <f>Table13[[#This Row],[Số hóa đơn]]&amp;Table13[[#This Row],[Tổng giá trị]]</f>
        <v>000263736919382</v>
      </c>
    </row>
    <row r="731" spans="1:33" ht="25.5" customHeight="1" x14ac:dyDescent="0.2">
      <c r="A731" s="54" t="s">
        <v>16299</v>
      </c>
      <c r="B731" s="54" t="s">
        <v>190</v>
      </c>
      <c r="C731" s="55">
        <v>46115</v>
      </c>
      <c r="D731" s="54" t="s">
        <v>17797</v>
      </c>
      <c r="E731" s="55">
        <f>IFERROR(VLOOKUP(AG731,Sheet3!B:F,5,0),Table1[[#This Row],[Ngày hạch toán]])</f>
        <v>46115</v>
      </c>
      <c r="F731" s="54" t="s">
        <v>17798</v>
      </c>
      <c r="G731" s="54" t="s">
        <v>17799</v>
      </c>
      <c r="H731" s="56">
        <v>10610420</v>
      </c>
      <c r="I731" s="63">
        <v>0</v>
      </c>
      <c r="J731" s="56">
        <v>848834</v>
      </c>
      <c r="K731" s="65">
        <v>11459254</v>
      </c>
      <c r="L731" s="64" t="s">
        <v>17236</v>
      </c>
      <c r="M731" s="6" t="str">
        <f>IFERROR(VLOOKUP(Table13[[#This Row],[Số hóa đơn]],'Chi tiết tt Mega gửi'!K:L,2,0),"")</f>
        <v/>
      </c>
      <c r="O731" s="32">
        <f>IF(Table13[[#This Row],[Phân loại]]="Tồn đầu kỳ",Table13[[#This Row],[Tổng giá trị]],0)</f>
        <v>0</v>
      </c>
      <c r="P731" s="7">
        <f>IF(Table13[[#This Row],[Số còn phải thu ĐK]]&lt;&gt;0,0,IF(Table13[[#This Row],[Phân loại]]="Bán hàng",Table13[[#This Row],[Tổng giá trị]],-Table13[[#This Row],[Tổng giá trị]]))</f>
        <v>11459254</v>
      </c>
      <c r="Q731" s="32">
        <f t="shared" si="79"/>
        <v>0</v>
      </c>
      <c r="R731" s="7">
        <f>Table13[[#This Row],[Số còn phải thu ĐK]]+Table13[[#This Row],[Giá Trị HD sau CK]]-Table13[[#This Row],[Số tiền đã thu]]</f>
        <v>11459254</v>
      </c>
      <c r="S731" s="6">
        <f>IF(Table13[[#This Row],[Ngày hóa đơn]]&lt;&gt;"",Table13[[#This Row],[Ngày hóa đơn]],IF(Table13[[#This Row],[Ngày hạch toán]]&lt;&gt;"",Table13[[#This Row],[Ngày hạch toán]],""))</f>
        <v>46115</v>
      </c>
      <c r="T731" s="7"/>
      <c r="U731" s="6">
        <f>IF(Table13[[#This Row],[Ngày tính CN]]="","",S731+T731)</f>
        <v>46115</v>
      </c>
      <c r="V731" s="32">
        <f ca="1">IF(Table13[[#This Row],[Hạn thanh toán]]="","",IF((U731-NOW())&lt;0,0,(U731-NOW())))</f>
        <v>0</v>
      </c>
      <c r="W731" s="32"/>
      <c r="X731" s="32">
        <f t="shared" ca="1" si="80"/>
        <v>179.35975370370579</v>
      </c>
      <c r="Y731" s="2" t="str">
        <f t="shared" ca="1" si="81"/>
        <v>Nợ quá hạn hơn 120 ngày có khả năng mất thanh toán</v>
      </c>
      <c r="Z731" s="42">
        <f t="shared" si="82"/>
        <v>46115</v>
      </c>
      <c r="AA731" s="42" t="str">
        <f t="shared" si="83"/>
        <v/>
      </c>
      <c r="AD731" s="2" t="str">
        <f>VLOOKUP($A731,MA_KH!$A:$Q,MA_KH!O$1,0)</f>
        <v>MEGA</v>
      </c>
      <c r="AE731" s="2" t="str">
        <f>VLOOKUP($A731,MA_KH!$A:$Q,MA_KH!P$1,0)</f>
        <v>CÔNG TY TNHH MM MEGA MARKET (VIỆT NAM)</v>
      </c>
      <c r="AG731" s="91" t="str">
        <f>Table13[[#This Row],[Số hóa đơn]]&amp;Table13[[#This Row],[Tổng giá trị]]</f>
        <v>0002500211459254</v>
      </c>
    </row>
    <row r="732" spans="1:33" ht="25.5" customHeight="1" x14ac:dyDescent="0.2">
      <c r="A732" s="58" t="s">
        <v>16299</v>
      </c>
      <c r="B732" s="58" t="s">
        <v>190</v>
      </c>
      <c r="C732" s="59">
        <v>46115</v>
      </c>
      <c r="D732" s="58" t="s">
        <v>17800</v>
      </c>
      <c r="E732" s="55">
        <f>IFERROR(VLOOKUP(AG732,Sheet3!B:F,5,0),Table1[[#This Row],[Ngày hạch toán]])</f>
        <v>46115</v>
      </c>
      <c r="F732" s="58" t="s">
        <v>17801</v>
      </c>
      <c r="G732" s="58" t="s">
        <v>17802</v>
      </c>
      <c r="H732" s="60">
        <v>2052340</v>
      </c>
      <c r="I732" s="63">
        <v>0</v>
      </c>
      <c r="J732" s="60">
        <v>164187</v>
      </c>
      <c r="K732" s="66">
        <v>2216527</v>
      </c>
      <c r="L732" s="64" t="s">
        <v>17236</v>
      </c>
      <c r="M732" s="6" t="str">
        <f>IFERROR(VLOOKUP(Table13[[#This Row],[Số hóa đơn]],'Chi tiết tt Mega gửi'!K:L,2,0),"")</f>
        <v/>
      </c>
      <c r="O732" s="32">
        <f>IF(Table13[[#This Row],[Phân loại]]="Tồn đầu kỳ",Table13[[#This Row],[Tổng giá trị]],0)</f>
        <v>0</v>
      </c>
      <c r="P732" s="7">
        <f>IF(Table13[[#This Row],[Số còn phải thu ĐK]]&lt;&gt;0,0,IF(Table13[[#This Row],[Phân loại]]="Bán hàng",Table13[[#This Row],[Tổng giá trị]],-Table13[[#This Row],[Tổng giá trị]]))</f>
        <v>2216527</v>
      </c>
      <c r="Q732" s="32">
        <f t="shared" si="79"/>
        <v>0</v>
      </c>
      <c r="R732" s="7">
        <f>Table13[[#This Row],[Số còn phải thu ĐK]]+Table13[[#This Row],[Giá Trị HD sau CK]]-Table13[[#This Row],[Số tiền đã thu]]</f>
        <v>2216527</v>
      </c>
      <c r="S732" s="6">
        <f>IF(Table13[[#This Row],[Ngày hóa đơn]]&lt;&gt;"",Table13[[#This Row],[Ngày hóa đơn]],IF(Table13[[#This Row],[Ngày hạch toán]]&lt;&gt;"",Table13[[#This Row],[Ngày hạch toán]],""))</f>
        <v>46115</v>
      </c>
      <c r="T732" s="7"/>
      <c r="U732" s="6">
        <f>IF(Table13[[#This Row],[Ngày tính CN]]="","",S732+T732)</f>
        <v>46115</v>
      </c>
      <c r="V732" s="32">
        <f ca="1">IF(Table13[[#This Row],[Hạn thanh toán]]="","",IF((U732-NOW())&lt;0,0,(U732-NOW())))</f>
        <v>0</v>
      </c>
      <c r="W732" s="32"/>
      <c r="X732" s="32">
        <f t="shared" ca="1" si="80"/>
        <v>179.35975370370579</v>
      </c>
      <c r="Y732" s="2" t="str">
        <f t="shared" ca="1" si="81"/>
        <v>Nợ quá hạn hơn 120 ngày có khả năng mất thanh toán</v>
      </c>
      <c r="Z732" s="42">
        <f t="shared" si="82"/>
        <v>46115</v>
      </c>
      <c r="AA732" s="42" t="str">
        <f t="shared" si="83"/>
        <v/>
      </c>
      <c r="AD732" s="2" t="str">
        <f>VLOOKUP($A732,MA_KH!$A:$Q,MA_KH!O$1,0)</f>
        <v>MEGA</v>
      </c>
      <c r="AE732" s="2" t="str">
        <f>VLOOKUP($A732,MA_KH!$A:$Q,MA_KH!P$1,0)</f>
        <v>CÔNG TY TNHH MM MEGA MARKET (VIỆT NAM)</v>
      </c>
      <c r="AG732" s="91" t="str">
        <f>Table13[[#This Row],[Số hóa đơn]]&amp;Table13[[#This Row],[Tổng giá trị]]</f>
        <v>000250032216527</v>
      </c>
    </row>
    <row r="733" spans="1:33" ht="25.5" customHeight="1" x14ac:dyDescent="0.2">
      <c r="A733" s="58" t="s">
        <v>16302</v>
      </c>
      <c r="B733" s="58" t="s">
        <v>7251</v>
      </c>
      <c r="C733" s="59">
        <v>46116</v>
      </c>
      <c r="D733" s="58" t="s">
        <v>17803</v>
      </c>
      <c r="E733" s="55">
        <f>IFERROR(VLOOKUP(AG733,Sheet3!B:F,5,0),Table1[[#This Row],[Ngày hạch toán]])</f>
        <v>46115</v>
      </c>
      <c r="F733" s="58" t="s">
        <v>17804</v>
      </c>
      <c r="G733" s="58" t="s">
        <v>17805</v>
      </c>
      <c r="H733" s="60">
        <v>4158855</v>
      </c>
      <c r="I733" s="63">
        <v>0</v>
      </c>
      <c r="J733" s="60">
        <v>332708</v>
      </c>
      <c r="K733" s="66">
        <v>4491563</v>
      </c>
      <c r="L733" s="64" t="s">
        <v>17236</v>
      </c>
      <c r="M733" s="6" t="str">
        <f>IFERROR(VLOOKUP(Table13[[#This Row],[Số hóa đơn]],'Chi tiết tt Mega gửi'!K:L,2,0),"")</f>
        <v/>
      </c>
      <c r="O733" s="32">
        <f>IF(Table13[[#This Row],[Phân loại]]="Tồn đầu kỳ",Table13[[#This Row],[Tổng giá trị]],0)</f>
        <v>0</v>
      </c>
      <c r="P733" s="7">
        <f>IF(Table13[[#This Row],[Số còn phải thu ĐK]]&lt;&gt;0,0,IF(Table13[[#This Row],[Phân loại]]="Bán hàng",Table13[[#This Row],[Tổng giá trị]],-Table13[[#This Row],[Tổng giá trị]]))</f>
        <v>4491563</v>
      </c>
      <c r="Q733" s="32">
        <f>IF(M733&lt;&gt;"",IF(O733&lt;&gt;0,O733,P733),0)</f>
        <v>0</v>
      </c>
      <c r="R733" s="7">
        <f>Table13[[#This Row],[Số còn phải thu ĐK]]+Table13[[#This Row],[Giá Trị HD sau CK]]-Table13[[#This Row],[Số tiền đã thu]]</f>
        <v>4491563</v>
      </c>
      <c r="S733" s="6">
        <f>IF(Table13[[#This Row],[Ngày hóa đơn]]&lt;&gt;"",Table13[[#This Row],[Ngày hóa đơn]],IF(Table13[[#This Row],[Ngày hạch toán]]&lt;&gt;"",Table13[[#This Row],[Ngày hạch toán]],""))</f>
        <v>46115</v>
      </c>
      <c r="T733" s="7"/>
      <c r="U733" s="6">
        <f>IF(Table13[[#This Row],[Ngày tính CN]]="","",S733+T733)</f>
        <v>46115</v>
      </c>
      <c r="V733" s="32">
        <f ca="1">IF(Table13[[#This Row],[Hạn thanh toán]]="","",IF((U733-NOW())&lt;0,0,(U733-NOW())))</f>
        <v>0</v>
      </c>
      <c r="W733" s="32"/>
      <c r="X733" s="32">
        <f ca="1">IF(OR(U733="",R733=0),"",IF((U733-NOW())&lt;0,-(U733-NOW()),0))</f>
        <v>179.35975370370579</v>
      </c>
      <c r="Y733" s="2" t="str">
        <f ca="1">IF(R733=0,"Đã thanh toán",IF(X733="","",IF(X733&lt;=0,"Chưa đến hạn thanh toán",IF(X733&lt;=30,"Nợ quá hạn 30 ngày",IF(X733&lt;=60,"Nợ quá hạn từ 30 ngày đến 60 ngày",IF(X733&lt;=90,"Nợ quá hạn từ 60 ngày đến 90 ngày",IF(X733&lt;=120,"Nợ quá hạn từ 90 ngày đến 120 ngày","Nợ quá hạn hơn 120 ngày có khả năng mất thanh toán")))))))</f>
        <v>Nợ quá hạn hơn 120 ngày có khả năng mất thanh toán</v>
      </c>
      <c r="Z733" s="42">
        <f t="shared" si="82"/>
        <v>46115</v>
      </c>
      <c r="AA733" s="42" t="str">
        <f t="shared" si="83"/>
        <v/>
      </c>
      <c r="AD733" s="2" t="str">
        <f>VLOOKUP($A733,MA_KH!$A:$Q,MA_KH!O$1,0)</f>
        <v>MEGA</v>
      </c>
      <c r="AE733" s="2" t="str">
        <f>VLOOKUP($A733,MA_KH!$A:$Q,MA_KH!P$1,0)</f>
        <v>CÔNG TY TNHH MM MEGA MARKET (VIỆT NAM)</v>
      </c>
      <c r="AG733" s="91" t="str">
        <f>Table13[[#This Row],[Số hóa đơn]]&amp;Table13[[#This Row],[Tổng giá trị]]</f>
        <v>000263304491563</v>
      </c>
    </row>
    <row r="734" spans="1:33" ht="25.5" customHeight="1" x14ac:dyDescent="0.2">
      <c r="A734" s="54" t="s">
        <v>16307</v>
      </c>
      <c r="B734" s="54" t="s">
        <v>202</v>
      </c>
      <c r="C734" s="55">
        <v>46118</v>
      </c>
      <c r="D734" s="54" t="s">
        <v>17806</v>
      </c>
      <c r="E734" s="55">
        <f>IFERROR(VLOOKUP(AG734,Sheet3!B:F,5,0),Table1[[#This Row],[Ngày hạch toán]])</f>
        <v>46115</v>
      </c>
      <c r="F734" s="54" t="s">
        <v>17807</v>
      </c>
      <c r="G734" s="54" t="s">
        <v>17808</v>
      </c>
      <c r="H734" s="56">
        <v>2632235</v>
      </c>
      <c r="I734" s="63">
        <v>0</v>
      </c>
      <c r="J734" s="56">
        <v>210579</v>
      </c>
      <c r="K734" s="65">
        <v>2842814</v>
      </c>
      <c r="L734" s="64" t="s">
        <v>17236</v>
      </c>
      <c r="M734" s="6" t="str">
        <f>IFERROR(VLOOKUP(Table13[[#This Row],[Số hóa đơn]],'Chi tiết tt Mega gửi'!K:L,2,0),"")</f>
        <v/>
      </c>
      <c r="O734" s="32">
        <f>IF(Table13[[#This Row],[Phân loại]]="Tồn đầu kỳ",Table13[[#This Row],[Tổng giá trị]],0)</f>
        <v>0</v>
      </c>
      <c r="P734" s="7">
        <f>IF(Table13[[#This Row],[Số còn phải thu ĐK]]&lt;&gt;0,0,IF(Table13[[#This Row],[Phân loại]]="Bán hàng",Table13[[#This Row],[Tổng giá trị]],-Table13[[#This Row],[Tổng giá trị]]))</f>
        <v>2842814</v>
      </c>
      <c r="Q734" s="32">
        <f t="shared" ref="Q734:Q744" si="84">IF(M734&lt;&gt;"",IF(O734&lt;&gt;0,O734,P734),0)</f>
        <v>0</v>
      </c>
      <c r="R734" s="7">
        <f>Table13[[#This Row],[Số còn phải thu ĐK]]+Table13[[#This Row],[Giá Trị HD sau CK]]-Table13[[#This Row],[Số tiền đã thu]]</f>
        <v>2842814</v>
      </c>
      <c r="S734" s="6">
        <f>IF(Table13[[#This Row],[Ngày hóa đơn]]&lt;&gt;"",Table13[[#This Row],[Ngày hóa đơn]],IF(Table13[[#This Row],[Ngày hạch toán]]&lt;&gt;"",Table13[[#This Row],[Ngày hạch toán]],""))</f>
        <v>46115</v>
      </c>
      <c r="T734" s="7"/>
      <c r="U734" s="6">
        <f>IF(Table13[[#This Row],[Ngày tính CN]]="","",S734+T734)</f>
        <v>46115</v>
      </c>
      <c r="V734" s="32">
        <f ca="1">IF(Table13[[#This Row],[Hạn thanh toán]]="","",IF((U734-NOW())&lt;0,0,(U734-NOW())))</f>
        <v>0</v>
      </c>
      <c r="W734" s="32"/>
      <c r="X734" s="32">
        <f t="shared" ref="X734:X744" ca="1" si="85">IF(OR(U734="",R734=0),"",IF((U734-NOW())&lt;0,-(U734-NOW()),0))</f>
        <v>179.35975370370579</v>
      </c>
      <c r="Y734" s="2" t="str">
        <f t="shared" ref="Y734:Y744" ca="1" si="86">IF(R734=0,"Đã thanh toán",IF(X734="","",IF(X734&lt;=0,"Chưa đến hạn thanh toán",IF(X734&lt;=30,"Nợ quá hạn 30 ngày",IF(X734&lt;=60,"Nợ quá hạn từ 30 ngày đến 60 ngày",IF(X734&lt;=90,"Nợ quá hạn từ 60 ngày đến 90 ngày",IF(X734&lt;=120,"Nợ quá hạn từ 90 ngày đến 120 ngày","Nợ quá hạn hơn 120 ngày có khả năng mất thanh toán")))))))</f>
        <v>Nợ quá hạn hơn 120 ngày có khả năng mất thanh toán</v>
      </c>
      <c r="Z734" s="42">
        <f t="shared" si="82"/>
        <v>46115</v>
      </c>
      <c r="AA734" s="42" t="str">
        <f t="shared" si="83"/>
        <v/>
      </c>
      <c r="AD734" s="2" t="str">
        <f>VLOOKUP($A734,MA_KH!$A:$Q,MA_KH!O$1,0)</f>
        <v>MEGA</v>
      </c>
      <c r="AE734" s="2" t="str">
        <f>VLOOKUP($A734,MA_KH!$A:$Q,MA_KH!P$1,0)</f>
        <v>CÔNG TY TNHH MM MEGA MARKET (VIỆT NAM)</v>
      </c>
      <c r="AG734" s="91" t="str">
        <f>Table13[[#This Row],[Số hóa đơn]]&amp;Table13[[#This Row],[Tổng giá trị]]</f>
        <v>000263742842814</v>
      </c>
    </row>
    <row r="735" spans="1:33" ht="25.5" customHeight="1" x14ac:dyDescent="0.2">
      <c r="A735" s="54" t="s">
        <v>16291</v>
      </c>
      <c r="B735" s="54" t="s">
        <v>200</v>
      </c>
      <c r="C735" s="55">
        <v>46118</v>
      </c>
      <c r="D735" s="54" t="s">
        <v>17809</v>
      </c>
      <c r="E735" s="55">
        <f>IFERROR(VLOOKUP(AG735,Sheet3!B:F,5,0),Table1[[#This Row],[Ngày hạch toán]])</f>
        <v>46115</v>
      </c>
      <c r="F735" s="54" t="s">
        <v>17810</v>
      </c>
      <c r="G735" s="54" t="s">
        <v>17811</v>
      </c>
      <c r="H735" s="56">
        <v>2008300</v>
      </c>
      <c r="I735" s="63">
        <v>0</v>
      </c>
      <c r="J735" s="56">
        <v>160664</v>
      </c>
      <c r="K735" s="65">
        <v>2168964</v>
      </c>
      <c r="L735" s="64" t="s">
        <v>17236</v>
      </c>
      <c r="M735" s="6" t="str">
        <f>IFERROR(VLOOKUP(Table13[[#This Row],[Số hóa đơn]],'Chi tiết tt Mega gửi'!K:L,2,0),"")</f>
        <v/>
      </c>
      <c r="O735" s="32">
        <f>IF(Table13[[#This Row],[Phân loại]]="Tồn đầu kỳ",Table13[[#This Row],[Tổng giá trị]],0)</f>
        <v>0</v>
      </c>
      <c r="P735" s="7">
        <f>IF(Table13[[#This Row],[Số còn phải thu ĐK]]&lt;&gt;0,0,IF(Table13[[#This Row],[Phân loại]]="Bán hàng",Table13[[#This Row],[Tổng giá trị]],-Table13[[#This Row],[Tổng giá trị]]))</f>
        <v>2168964</v>
      </c>
      <c r="Q735" s="32">
        <f t="shared" si="84"/>
        <v>0</v>
      </c>
      <c r="R735" s="7">
        <f>Table13[[#This Row],[Số còn phải thu ĐK]]+Table13[[#This Row],[Giá Trị HD sau CK]]-Table13[[#This Row],[Số tiền đã thu]]</f>
        <v>2168964</v>
      </c>
      <c r="S735" s="6">
        <f>IF(Table13[[#This Row],[Ngày hóa đơn]]&lt;&gt;"",Table13[[#This Row],[Ngày hóa đơn]],IF(Table13[[#This Row],[Ngày hạch toán]]&lt;&gt;"",Table13[[#This Row],[Ngày hạch toán]],""))</f>
        <v>46115</v>
      </c>
      <c r="T735" s="7"/>
      <c r="U735" s="6">
        <f>IF(Table13[[#This Row],[Ngày tính CN]]="","",S735+T735)</f>
        <v>46115</v>
      </c>
      <c r="V735" s="32">
        <f ca="1">IF(Table13[[#This Row],[Hạn thanh toán]]="","",IF((U735-NOW())&lt;0,0,(U735-NOW())))</f>
        <v>0</v>
      </c>
      <c r="W735" s="32"/>
      <c r="X735" s="32">
        <f t="shared" ca="1" si="85"/>
        <v>179.35975370370579</v>
      </c>
      <c r="Y735" s="2" t="str">
        <f t="shared" ca="1" si="86"/>
        <v>Nợ quá hạn hơn 120 ngày có khả năng mất thanh toán</v>
      </c>
      <c r="Z735" s="42">
        <f t="shared" si="82"/>
        <v>46115</v>
      </c>
      <c r="AA735" s="42" t="str">
        <f t="shared" si="83"/>
        <v/>
      </c>
      <c r="AD735" s="2" t="str">
        <f>VLOOKUP($A735,MA_KH!$A:$Q,MA_KH!O$1,0)</f>
        <v>MEGA</v>
      </c>
      <c r="AE735" s="2" t="str">
        <f>VLOOKUP($A735,MA_KH!$A:$Q,MA_KH!P$1,0)</f>
        <v>CÔNG TY TNHH MM MEGA MARKET (VIỆT NAM)</v>
      </c>
      <c r="AG735" s="91" t="str">
        <f>Table13[[#This Row],[Số hóa đơn]]&amp;Table13[[#This Row],[Tổng giá trị]]</f>
        <v>000263752168964</v>
      </c>
    </row>
    <row r="736" spans="1:33" ht="25.5" customHeight="1" x14ac:dyDescent="0.2">
      <c r="A736" s="54" t="s">
        <v>16287</v>
      </c>
      <c r="B736" s="54" t="s">
        <v>253</v>
      </c>
      <c r="C736" s="55">
        <v>46118</v>
      </c>
      <c r="D736" s="54" t="s">
        <v>17812</v>
      </c>
      <c r="E736" s="55">
        <f>IFERROR(VLOOKUP(AG736,Sheet3!B:F,5,0),Table1[[#This Row],[Ngày hạch toán]])</f>
        <v>46115</v>
      </c>
      <c r="F736" s="54" t="s">
        <v>17813</v>
      </c>
      <c r="G736" s="54" t="s">
        <v>17814</v>
      </c>
      <c r="H736" s="56">
        <v>2431503</v>
      </c>
      <c r="I736" s="63">
        <v>0</v>
      </c>
      <c r="J736" s="56">
        <v>194520</v>
      </c>
      <c r="K736" s="65">
        <v>2626023</v>
      </c>
      <c r="L736" s="64" t="s">
        <v>17236</v>
      </c>
      <c r="M736" s="6" t="str">
        <f>IFERROR(VLOOKUP(Table13[[#This Row],[Số hóa đơn]],'Chi tiết tt Mega gửi'!K:L,2,0),"")</f>
        <v/>
      </c>
      <c r="O736" s="32">
        <f>IF(Table13[[#This Row],[Phân loại]]="Tồn đầu kỳ",Table13[[#This Row],[Tổng giá trị]],0)</f>
        <v>0</v>
      </c>
      <c r="P736" s="7">
        <f>IF(Table13[[#This Row],[Số còn phải thu ĐK]]&lt;&gt;0,0,IF(Table13[[#This Row],[Phân loại]]="Bán hàng",Table13[[#This Row],[Tổng giá trị]],-Table13[[#This Row],[Tổng giá trị]]))</f>
        <v>2626023</v>
      </c>
      <c r="Q736" s="32">
        <f t="shared" si="84"/>
        <v>0</v>
      </c>
      <c r="R736" s="7">
        <f>Table13[[#This Row],[Số còn phải thu ĐK]]+Table13[[#This Row],[Giá Trị HD sau CK]]-Table13[[#This Row],[Số tiền đã thu]]</f>
        <v>2626023</v>
      </c>
      <c r="S736" s="6">
        <f>IF(Table13[[#This Row],[Ngày hóa đơn]]&lt;&gt;"",Table13[[#This Row],[Ngày hóa đơn]],IF(Table13[[#This Row],[Ngày hạch toán]]&lt;&gt;"",Table13[[#This Row],[Ngày hạch toán]],""))</f>
        <v>46115</v>
      </c>
      <c r="T736" s="7"/>
      <c r="U736" s="6">
        <f>IF(Table13[[#This Row],[Ngày tính CN]]="","",S736+T736)</f>
        <v>46115</v>
      </c>
      <c r="V736" s="32">
        <f ca="1">IF(Table13[[#This Row],[Hạn thanh toán]]="","",IF((U736-NOW())&lt;0,0,(U736-NOW())))</f>
        <v>0</v>
      </c>
      <c r="W736" s="32"/>
      <c r="X736" s="32">
        <f t="shared" ca="1" si="85"/>
        <v>179.35975370370579</v>
      </c>
      <c r="Y736" s="2" t="str">
        <f t="shared" ca="1" si="86"/>
        <v>Nợ quá hạn hơn 120 ngày có khả năng mất thanh toán</v>
      </c>
      <c r="Z736" s="42">
        <f t="shared" si="82"/>
        <v>46115</v>
      </c>
      <c r="AA736" s="42" t="str">
        <f t="shared" si="83"/>
        <v/>
      </c>
      <c r="AD736" s="2" t="str">
        <f>VLOOKUP($A736,MA_KH!$A:$Q,MA_KH!O$1,0)</f>
        <v>MEGA</v>
      </c>
      <c r="AE736" s="2" t="str">
        <f>VLOOKUP($A736,MA_KH!$A:$Q,MA_KH!P$1,0)</f>
        <v>CÔNG TY TNHH MM MEGA MARKET (VIỆT NAM)</v>
      </c>
      <c r="AG736" s="91" t="str">
        <f>Table13[[#This Row],[Số hóa đơn]]&amp;Table13[[#This Row],[Tổng giá trị]]</f>
        <v>000263762626023</v>
      </c>
    </row>
    <row r="737" spans="1:33" ht="25.5" customHeight="1" x14ac:dyDescent="0.2">
      <c r="A737" s="54" t="s">
        <v>16310</v>
      </c>
      <c r="B737" s="54" t="s">
        <v>196</v>
      </c>
      <c r="C737" s="55">
        <v>46118</v>
      </c>
      <c r="D737" s="54" t="s">
        <v>17815</v>
      </c>
      <c r="E737" s="55">
        <f>IFERROR(VLOOKUP(AG737,Sheet3!B:F,5,0),Table1[[#This Row],[Ngày hạch toán]])</f>
        <v>46115</v>
      </c>
      <c r="F737" s="54" t="s">
        <v>17816</v>
      </c>
      <c r="G737" s="54" t="s">
        <v>17817</v>
      </c>
      <c r="H737" s="56">
        <v>982130</v>
      </c>
      <c r="I737" s="63">
        <v>0</v>
      </c>
      <c r="J737" s="56">
        <v>78570</v>
      </c>
      <c r="K737" s="65">
        <v>1060700</v>
      </c>
      <c r="L737" s="64" t="s">
        <v>17236</v>
      </c>
      <c r="M737" s="6" t="str">
        <f>IFERROR(VLOOKUP(Table13[[#This Row],[Số hóa đơn]],'Chi tiết tt Mega gửi'!K:L,2,0),"")</f>
        <v/>
      </c>
      <c r="O737" s="32">
        <f>IF(Table13[[#This Row],[Phân loại]]="Tồn đầu kỳ",Table13[[#This Row],[Tổng giá trị]],0)</f>
        <v>0</v>
      </c>
      <c r="P737" s="7">
        <f>IF(Table13[[#This Row],[Số còn phải thu ĐK]]&lt;&gt;0,0,IF(Table13[[#This Row],[Phân loại]]="Bán hàng",Table13[[#This Row],[Tổng giá trị]],-Table13[[#This Row],[Tổng giá trị]]))</f>
        <v>1060700</v>
      </c>
      <c r="Q737" s="32">
        <f t="shared" si="84"/>
        <v>0</v>
      </c>
      <c r="R737" s="7">
        <f>Table13[[#This Row],[Số còn phải thu ĐK]]+Table13[[#This Row],[Giá Trị HD sau CK]]-Table13[[#This Row],[Số tiền đã thu]]</f>
        <v>1060700</v>
      </c>
      <c r="S737" s="6">
        <f>IF(Table13[[#This Row],[Ngày hóa đơn]]&lt;&gt;"",Table13[[#This Row],[Ngày hóa đơn]],IF(Table13[[#This Row],[Ngày hạch toán]]&lt;&gt;"",Table13[[#This Row],[Ngày hạch toán]],""))</f>
        <v>46115</v>
      </c>
      <c r="T737" s="7"/>
      <c r="U737" s="6">
        <f>IF(Table13[[#This Row],[Ngày tính CN]]="","",S737+T737)</f>
        <v>46115</v>
      </c>
      <c r="V737" s="32">
        <f ca="1">IF(Table13[[#This Row],[Hạn thanh toán]]="","",IF((U737-NOW())&lt;0,0,(U737-NOW())))</f>
        <v>0</v>
      </c>
      <c r="W737" s="32"/>
      <c r="X737" s="32">
        <f t="shared" ca="1" si="85"/>
        <v>179.35975370370579</v>
      </c>
      <c r="Y737" s="2" t="str">
        <f t="shared" ca="1" si="86"/>
        <v>Nợ quá hạn hơn 120 ngày có khả năng mất thanh toán</v>
      </c>
      <c r="Z737" s="42">
        <f t="shared" si="82"/>
        <v>46115</v>
      </c>
      <c r="AA737" s="42" t="str">
        <f t="shared" si="83"/>
        <v/>
      </c>
      <c r="AD737" s="2" t="str">
        <f>VLOOKUP($A737,MA_KH!$A:$Q,MA_KH!O$1,0)</f>
        <v>MEGA</v>
      </c>
      <c r="AE737" s="2" t="str">
        <f>VLOOKUP($A737,MA_KH!$A:$Q,MA_KH!P$1,0)</f>
        <v>CÔNG TY TNHH MM MEGA MARKET (VIỆT NAM)</v>
      </c>
      <c r="AG737" s="91" t="str">
        <f>Table13[[#This Row],[Số hóa đơn]]&amp;Table13[[#This Row],[Tổng giá trị]]</f>
        <v>000263771060700</v>
      </c>
    </row>
    <row r="738" spans="1:33" ht="25.5" customHeight="1" x14ac:dyDescent="0.2">
      <c r="A738" s="54" t="s">
        <v>16310</v>
      </c>
      <c r="B738" s="54" t="s">
        <v>196</v>
      </c>
      <c r="C738" s="55">
        <v>46118</v>
      </c>
      <c r="D738" s="54" t="s">
        <v>17818</v>
      </c>
      <c r="E738" s="55">
        <f>IFERROR(VLOOKUP(AG738,Sheet3!B:F,5,0),Table1[[#This Row],[Ngày hạch toán]])</f>
        <v>46115</v>
      </c>
      <c r="F738" s="54" t="s">
        <v>17819</v>
      </c>
      <c r="G738" s="54" t="s">
        <v>17820</v>
      </c>
      <c r="H738" s="56">
        <v>2381320</v>
      </c>
      <c r="I738" s="63">
        <v>0</v>
      </c>
      <c r="J738" s="56">
        <v>190506</v>
      </c>
      <c r="K738" s="65">
        <v>2571826</v>
      </c>
      <c r="L738" s="64" t="s">
        <v>17236</v>
      </c>
      <c r="M738" s="6" t="str">
        <f>IFERROR(VLOOKUP(Table13[[#This Row],[Số hóa đơn]],'Chi tiết tt Mega gửi'!K:L,2,0),"")</f>
        <v/>
      </c>
      <c r="O738" s="32">
        <f>IF(Table13[[#This Row],[Phân loại]]="Tồn đầu kỳ",Table13[[#This Row],[Tổng giá trị]],0)</f>
        <v>0</v>
      </c>
      <c r="P738" s="7">
        <f>IF(Table13[[#This Row],[Số còn phải thu ĐK]]&lt;&gt;0,0,IF(Table13[[#This Row],[Phân loại]]="Bán hàng",Table13[[#This Row],[Tổng giá trị]],-Table13[[#This Row],[Tổng giá trị]]))</f>
        <v>2571826</v>
      </c>
      <c r="Q738" s="32">
        <f t="shared" si="84"/>
        <v>0</v>
      </c>
      <c r="R738" s="7">
        <f>Table13[[#This Row],[Số còn phải thu ĐK]]+Table13[[#This Row],[Giá Trị HD sau CK]]-Table13[[#This Row],[Số tiền đã thu]]</f>
        <v>2571826</v>
      </c>
      <c r="S738" s="6">
        <f>IF(Table13[[#This Row],[Ngày hóa đơn]]&lt;&gt;"",Table13[[#This Row],[Ngày hóa đơn]],IF(Table13[[#This Row],[Ngày hạch toán]]&lt;&gt;"",Table13[[#This Row],[Ngày hạch toán]],""))</f>
        <v>46115</v>
      </c>
      <c r="T738" s="7"/>
      <c r="U738" s="6">
        <f>IF(Table13[[#This Row],[Ngày tính CN]]="","",S738+T738)</f>
        <v>46115</v>
      </c>
      <c r="V738" s="32">
        <f ca="1">IF(Table13[[#This Row],[Hạn thanh toán]]="","",IF((U738-NOW())&lt;0,0,(U738-NOW())))</f>
        <v>0</v>
      </c>
      <c r="W738" s="32"/>
      <c r="X738" s="32">
        <f t="shared" ca="1" si="85"/>
        <v>179.35975370370579</v>
      </c>
      <c r="Y738" s="2" t="str">
        <f t="shared" ca="1" si="86"/>
        <v>Nợ quá hạn hơn 120 ngày có khả năng mất thanh toán</v>
      </c>
      <c r="Z738" s="42">
        <f t="shared" si="82"/>
        <v>46115</v>
      </c>
      <c r="AA738" s="42" t="str">
        <f t="shared" si="83"/>
        <v/>
      </c>
      <c r="AD738" s="2" t="str">
        <f>VLOOKUP($A738,MA_KH!$A:$Q,MA_KH!O$1,0)</f>
        <v>MEGA</v>
      </c>
      <c r="AE738" s="2" t="str">
        <f>VLOOKUP($A738,MA_KH!$A:$Q,MA_KH!P$1,0)</f>
        <v>CÔNG TY TNHH MM MEGA MARKET (VIỆT NAM)</v>
      </c>
      <c r="AG738" s="91" t="str">
        <f>Table13[[#This Row],[Số hóa đơn]]&amp;Table13[[#This Row],[Tổng giá trị]]</f>
        <v>000263782571826</v>
      </c>
    </row>
    <row r="739" spans="1:33" ht="25.5" customHeight="1" x14ac:dyDescent="0.2">
      <c r="A739" s="54" t="s">
        <v>16288</v>
      </c>
      <c r="B739" s="54" t="s">
        <v>294</v>
      </c>
      <c r="C739" s="55">
        <v>46118</v>
      </c>
      <c r="D739" s="54" t="s">
        <v>17821</v>
      </c>
      <c r="E739" s="55">
        <f>IFERROR(VLOOKUP(AG739,Sheet3!B:F,5,0),Table1[[#This Row],[Ngày hạch toán]])</f>
        <v>46115</v>
      </c>
      <c r="F739" s="54" t="s">
        <v>17822</v>
      </c>
      <c r="G739" s="54" t="s">
        <v>17823</v>
      </c>
      <c r="H739" s="56">
        <v>1768150</v>
      </c>
      <c r="I739" s="63">
        <v>0</v>
      </c>
      <c r="J739" s="56">
        <v>141452</v>
      </c>
      <c r="K739" s="65">
        <v>1909602</v>
      </c>
      <c r="L739" s="64" t="s">
        <v>17236</v>
      </c>
      <c r="M739" s="6" t="str">
        <f>IFERROR(VLOOKUP(Table13[[#This Row],[Số hóa đơn]],'Chi tiết tt Mega gửi'!K:L,2,0),"")</f>
        <v/>
      </c>
      <c r="O739" s="32">
        <f>IF(Table13[[#This Row],[Phân loại]]="Tồn đầu kỳ",Table13[[#This Row],[Tổng giá trị]],0)</f>
        <v>0</v>
      </c>
      <c r="P739" s="7">
        <f>IF(Table13[[#This Row],[Số còn phải thu ĐK]]&lt;&gt;0,0,IF(Table13[[#This Row],[Phân loại]]="Bán hàng",Table13[[#This Row],[Tổng giá trị]],-Table13[[#This Row],[Tổng giá trị]]))</f>
        <v>1909602</v>
      </c>
      <c r="Q739" s="32">
        <f t="shared" si="84"/>
        <v>0</v>
      </c>
      <c r="R739" s="7">
        <f>Table13[[#This Row],[Số còn phải thu ĐK]]+Table13[[#This Row],[Giá Trị HD sau CK]]-Table13[[#This Row],[Số tiền đã thu]]</f>
        <v>1909602</v>
      </c>
      <c r="S739" s="6">
        <f>IF(Table13[[#This Row],[Ngày hóa đơn]]&lt;&gt;"",Table13[[#This Row],[Ngày hóa đơn]],IF(Table13[[#This Row],[Ngày hạch toán]]&lt;&gt;"",Table13[[#This Row],[Ngày hạch toán]],""))</f>
        <v>46115</v>
      </c>
      <c r="T739" s="7"/>
      <c r="U739" s="6">
        <f>IF(Table13[[#This Row],[Ngày tính CN]]="","",S739+T739)</f>
        <v>46115</v>
      </c>
      <c r="V739" s="32">
        <f ca="1">IF(Table13[[#This Row],[Hạn thanh toán]]="","",IF((U739-NOW())&lt;0,0,(U739-NOW())))</f>
        <v>0</v>
      </c>
      <c r="W739" s="32"/>
      <c r="X739" s="32">
        <f t="shared" ca="1" si="85"/>
        <v>179.35975370370579</v>
      </c>
      <c r="Y739" s="2" t="str">
        <f t="shared" ca="1" si="86"/>
        <v>Nợ quá hạn hơn 120 ngày có khả năng mất thanh toán</v>
      </c>
      <c r="Z739" s="42">
        <f t="shared" si="82"/>
        <v>46115</v>
      </c>
      <c r="AA739" s="42" t="str">
        <f t="shared" si="83"/>
        <v/>
      </c>
      <c r="AD739" s="2" t="str">
        <f>VLOOKUP($A739,MA_KH!$A:$Q,MA_KH!O$1,0)</f>
        <v>MEGA</v>
      </c>
      <c r="AE739" s="2" t="str">
        <f>VLOOKUP($A739,MA_KH!$A:$Q,MA_KH!P$1,0)</f>
        <v>CÔNG TY TNHH MM MEGA MARKET (VIỆT NAM)</v>
      </c>
      <c r="AG739" s="91" t="str">
        <f>Table13[[#This Row],[Số hóa đơn]]&amp;Table13[[#This Row],[Tổng giá trị]]</f>
        <v>000263791909602</v>
      </c>
    </row>
    <row r="740" spans="1:33" ht="25.5" customHeight="1" x14ac:dyDescent="0.2">
      <c r="A740" s="58" t="s">
        <v>16291</v>
      </c>
      <c r="B740" s="58" t="s">
        <v>200</v>
      </c>
      <c r="C740" s="59">
        <v>46118</v>
      </c>
      <c r="D740" s="58" t="s">
        <v>17824</v>
      </c>
      <c r="E740" s="55">
        <f>IFERROR(VLOOKUP(AG740,Sheet3!B:F,5,0),Table1[[#This Row],[Ngày hạch toán]])</f>
        <v>46115</v>
      </c>
      <c r="F740" s="58" t="s">
        <v>17825</v>
      </c>
      <c r="G740" s="58" t="s">
        <v>17826</v>
      </c>
      <c r="H740" s="60">
        <v>1026170</v>
      </c>
      <c r="I740" s="63">
        <v>0</v>
      </c>
      <c r="J740" s="60">
        <v>82094</v>
      </c>
      <c r="K740" s="66">
        <v>1108264</v>
      </c>
      <c r="L740" s="64" t="s">
        <v>17236</v>
      </c>
      <c r="M740" s="6" t="str">
        <f>IFERROR(VLOOKUP(Table13[[#This Row],[Số hóa đơn]],'Chi tiết tt Mega gửi'!K:L,2,0),"")</f>
        <v/>
      </c>
      <c r="O740" s="32">
        <f>IF(Table13[[#This Row],[Phân loại]]="Tồn đầu kỳ",Table13[[#This Row],[Tổng giá trị]],0)</f>
        <v>0</v>
      </c>
      <c r="P740" s="7">
        <f>IF(Table13[[#This Row],[Số còn phải thu ĐK]]&lt;&gt;0,0,IF(Table13[[#This Row],[Phân loại]]="Bán hàng",Table13[[#This Row],[Tổng giá trị]],-Table13[[#This Row],[Tổng giá trị]]))</f>
        <v>1108264</v>
      </c>
      <c r="Q740" s="32">
        <f t="shared" si="84"/>
        <v>0</v>
      </c>
      <c r="R740" s="7">
        <f>Table13[[#This Row],[Số còn phải thu ĐK]]+Table13[[#This Row],[Giá Trị HD sau CK]]-Table13[[#This Row],[Số tiền đã thu]]</f>
        <v>1108264</v>
      </c>
      <c r="S740" s="6">
        <f>IF(Table13[[#This Row],[Ngày hóa đơn]]&lt;&gt;"",Table13[[#This Row],[Ngày hóa đơn]],IF(Table13[[#This Row],[Ngày hạch toán]]&lt;&gt;"",Table13[[#This Row],[Ngày hạch toán]],""))</f>
        <v>46115</v>
      </c>
      <c r="T740" s="7"/>
      <c r="U740" s="6">
        <f>IF(Table13[[#This Row],[Ngày tính CN]]="","",S740+T740)</f>
        <v>46115</v>
      </c>
      <c r="V740" s="32">
        <f ca="1">IF(Table13[[#This Row],[Hạn thanh toán]]="","",IF((U740-NOW())&lt;0,0,(U740-NOW())))</f>
        <v>0</v>
      </c>
      <c r="W740" s="32"/>
      <c r="X740" s="32">
        <f t="shared" ca="1" si="85"/>
        <v>179.35975370370579</v>
      </c>
      <c r="Y740" s="2" t="str">
        <f t="shared" ca="1" si="86"/>
        <v>Nợ quá hạn hơn 120 ngày có khả năng mất thanh toán</v>
      </c>
      <c r="Z740" s="42">
        <f t="shared" si="82"/>
        <v>46115</v>
      </c>
      <c r="AA740" s="42" t="str">
        <f t="shared" si="83"/>
        <v/>
      </c>
      <c r="AD740" s="2" t="str">
        <f>VLOOKUP($A740,MA_KH!$A:$Q,MA_KH!O$1,0)</f>
        <v>MEGA</v>
      </c>
      <c r="AE740" s="2" t="str">
        <f>VLOOKUP($A740,MA_KH!$A:$Q,MA_KH!P$1,0)</f>
        <v>CÔNG TY TNHH MM MEGA MARKET (VIỆT NAM)</v>
      </c>
      <c r="AG740" s="91" t="str">
        <f>Table13[[#This Row],[Số hóa đơn]]&amp;Table13[[#This Row],[Tổng giá trị]]</f>
        <v>000263801108264</v>
      </c>
    </row>
    <row r="741" spans="1:33" ht="25.5" customHeight="1" x14ac:dyDescent="0.2">
      <c r="A741" s="54" t="s">
        <v>16294</v>
      </c>
      <c r="B741" s="54" t="s">
        <v>259</v>
      </c>
      <c r="C741" s="55">
        <v>46119</v>
      </c>
      <c r="D741" s="54" t="s">
        <v>17827</v>
      </c>
      <c r="E741" s="55">
        <f>IFERROR(VLOOKUP(AG741,Sheet3!B:F,5,0),Table1[[#This Row],[Ngày hạch toán]])</f>
        <v>46115</v>
      </c>
      <c r="F741" s="54" t="s">
        <v>17828</v>
      </c>
      <c r="G741" s="54" t="s">
        <v>17829</v>
      </c>
      <c r="H741" s="56">
        <v>1003660</v>
      </c>
      <c r="I741" s="63">
        <v>0</v>
      </c>
      <c r="J741" s="56">
        <v>80293</v>
      </c>
      <c r="K741" s="65">
        <v>1083953</v>
      </c>
      <c r="L741" s="64" t="s">
        <v>17236</v>
      </c>
      <c r="M741" s="6" t="str">
        <f>IFERROR(VLOOKUP(Table13[[#This Row],[Số hóa đơn]],'Chi tiết tt Mega gửi'!K:L,2,0),"")</f>
        <v/>
      </c>
      <c r="O741" s="32">
        <f>IF(Table13[[#This Row],[Phân loại]]="Tồn đầu kỳ",Table13[[#This Row],[Tổng giá trị]],0)</f>
        <v>0</v>
      </c>
      <c r="P741" s="7">
        <f>IF(Table13[[#This Row],[Số còn phải thu ĐK]]&lt;&gt;0,0,IF(Table13[[#This Row],[Phân loại]]="Bán hàng",Table13[[#This Row],[Tổng giá trị]],-Table13[[#This Row],[Tổng giá trị]]))</f>
        <v>1083953</v>
      </c>
      <c r="Q741" s="32">
        <f t="shared" si="84"/>
        <v>0</v>
      </c>
      <c r="R741" s="7">
        <f>Table13[[#This Row],[Số còn phải thu ĐK]]+Table13[[#This Row],[Giá Trị HD sau CK]]-Table13[[#This Row],[Số tiền đã thu]]</f>
        <v>1083953</v>
      </c>
      <c r="S741" s="6">
        <f>IF(Table13[[#This Row],[Ngày hóa đơn]]&lt;&gt;"",Table13[[#This Row],[Ngày hóa đơn]],IF(Table13[[#This Row],[Ngày hạch toán]]&lt;&gt;"",Table13[[#This Row],[Ngày hạch toán]],""))</f>
        <v>46115</v>
      </c>
      <c r="T741" s="7"/>
      <c r="U741" s="6">
        <f>IF(Table13[[#This Row],[Ngày tính CN]]="","",S741+T741)</f>
        <v>46115</v>
      </c>
      <c r="V741" s="32">
        <f ca="1">IF(Table13[[#This Row],[Hạn thanh toán]]="","",IF((U741-NOW())&lt;0,0,(U741-NOW())))</f>
        <v>0</v>
      </c>
      <c r="W741" s="32"/>
      <c r="X741" s="32">
        <f t="shared" ca="1" si="85"/>
        <v>179.35975370370579</v>
      </c>
      <c r="Y741" s="2" t="str">
        <f t="shared" ca="1" si="86"/>
        <v>Nợ quá hạn hơn 120 ngày có khả năng mất thanh toán</v>
      </c>
      <c r="Z741" s="42">
        <f t="shared" si="82"/>
        <v>46115</v>
      </c>
      <c r="AA741" s="42" t="str">
        <f t="shared" si="83"/>
        <v/>
      </c>
      <c r="AD741" s="2" t="str">
        <f>VLOOKUP($A741,MA_KH!$A:$Q,MA_KH!O$1,0)</f>
        <v>MEGA</v>
      </c>
      <c r="AE741" s="2" t="str">
        <f>VLOOKUP($A741,MA_KH!$A:$Q,MA_KH!P$1,0)</f>
        <v>CÔNG TY TNHH MM MEGA MARKET (VIỆT NAM)</v>
      </c>
      <c r="AG741" s="91" t="str">
        <f>Table13[[#This Row],[Số hóa đơn]]&amp;Table13[[#This Row],[Tổng giá trị]]</f>
        <v>000263861083953</v>
      </c>
    </row>
    <row r="742" spans="1:33" ht="25.5" customHeight="1" x14ac:dyDescent="0.2">
      <c r="A742" s="58" t="s">
        <v>16299</v>
      </c>
      <c r="B742" s="58" t="s">
        <v>190</v>
      </c>
      <c r="C742" s="59">
        <v>46119</v>
      </c>
      <c r="D742" s="58" t="s">
        <v>17830</v>
      </c>
      <c r="E742" s="55">
        <f>IFERROR(VLOOKUP(AG742,Sheet3!B:F,5,0),Table1[[#This Row],[Ngày hạch toán]])</f>
        <v>46115</v>
      </c>
      <c r="F742" s="58" t="s">
        <v>17831</v>
      </c>
      <c r="G742" s="58" t="s">
        <v>17832</v>
      </c>
      <c r="H742" s="60">
        <v>1425000</v>
      </c>
      <c r="I742" s="63">
        <v>0</v>
      </c>
      <c r="J742" s="60">
        <v>114000</v>
      </c>
      <c r="K742" s="66">
        <v>1539000</v>
      </c>
      <c r="L742" s="64" t="s">
        <v>17236</v>
      </c>
      <c r="M742" s="6" t="str">
        <f>IFERROR(VLOOKUP(Table13[[#This Row],[Số hóa đơn]],'Chi tiết tt Mega gửi'!K:L,2,0),"")</f>
        <v/>
      </c>
      <c r="O742" s="32">
        <f>IF(Table13[[#This Row],[Phân loại]]="Tồn đầu kỳ",Table13[[#This Row],[Tổng giá trị]],0)</f>
        <v>0</v>
      </c>
      <c r="P742" s="7">
        <f>IF(Table13[[#This Row],[Số còn phải thu ĐK]]&lt;&gt;0,0,IF(Table13[[#This Row],[Phân loại]]="Bán hàng",Table13[[#This Row],[Tổng giá trị]],-Table13[[#This Row],[Tổng giá trị]]))</f>
        <v>1539000</v>
      </c>
      <c r="Q742" s="32">
        <f t="shared" si="84"/>
        <v>0</v>
      </c>
      <c r="R742" s="7">
        <f>Table13[[#This Row],[Số còn phải thu ĐK]]+Table13[[#This Row],[Giá Trị HD sau CK]]-Table13[[#This Row],[Số tiền đã thu]]</f>
        <v>1539000</v>
      </c>
      <c r="S742" s="6">
        <f>IF(Table13[[#This Row],[Ngày hóa đơn]]&lt;&gt;"",Table13[[#This Row],[Ngày hóa đơn]],IF(Table13[[#This Row],[Ngày hạch toán]]&lt;&gt;"",Table13[[#This Row],[Ngày hạch toán]],""))</f>
        <v>46115</v>
      </c>
      <c r="T742" s="7"/>
      <c r="U742" s="6">
        <f>IF(Table13[[#This Row],[Ngày tính CN]]="","",S742+T742)</f>
        <v>46115</v>
      </c>
      <c r="V742" s="32">
        <f ca="1">IF(Table13[[#This Row],[Hạn thanh toán]]="","",IF((U742-NOW())&lt;0,0,(U742-NOW())))</f>
        <v>0</v>
      </c>
      <c r="W742" s="32"/>
      <c r="X742" s="32">
        <f t="shared" ca="1" si="85"/>
        <v>179.35975370370579</v>
      </c>
      <c r="Y742" s="2" t="str">
        <f t="shared" ca="1" si="86"/>
        <v>Nợ quá hạn hơn 120 ngày có khả năng mất thanh toán</v>
      </c>
      <c r="Z742" s="42">
        <f t="shared" si="82"/>
        <v>46115</v>
      </c>
      <c r="AA742" s="42" t="str">
        <f t="shared" si="83"/>
        <v/>
      </c>
      <c r="AD742" s="2" t="str">
        <f>VLOOKUP($A742,MA_KH!$A:$Q,MA_KH!O$1,0)</f>
        <v>MEGA</v>
      </c>
      <c r="AE742" s="2" t="str">
        <f>VLOOKUP($A742,MA_KH!$A:$Q,MA_KH!P$1,0)</f>
        <v>CÔNG TY TNHH MM MEGA MARKET (VIỆT NAM)</v>
      </c>
      <c r="AG742" s="91" t="str">
        <f>Table13[[#This Row],[Số hóa đơn]]&amp;Table13[[#This Row],[Tổng giá trị]]</f>
        <v>000263871539000</v>
      </c>
    </row>
    <row r="743" spans="1:33" ht="25.5" customHeight="1" x14ac:dyDescent="0.2">
      <c r="A743" s="54" t="s">
        <v>16305</v>
      </c>
      <c r="B743" s="54" t="s">
        <v>7247</v>
      </c>
      <c r="C743" s="55">
        <v>46119</v>
      </c>
      <c r="D743" s="54" t="s">
        <v>17833</v>
      </c>
      <c r="E743" s="55">
        <f>IFERROR(VLOOKUP(AG743,Sheet3!B:F,5,0),Table1[[#This Row],[Ngày hạch toán]])</f>
        <v>46115</v>
      </c>
      <c r="F743" s="54" t="s">
        <v>17834</v>
      </c>
      <c r="G743" s="54" t="s">
        <v>17835</v>
      </c>
      <c r="H743" s="56">
        <v>100366</v>
      </c>
      <c r="I743" s="63">
        <v>0</v>
      </c>
      <c r="J743" s="56">
        <v>8029</v>
      </c>
      <c r="K743" s="65">
        <v>108395</v>
      </c>
      <c r="L743" s="64" t="s">
        <v>17236</v>
      </c>
      <c r="M743" s="6" t="str">
        <f>IFERROR(VLOOKUP(Table13[[#This Row],[Số hóa đơn]],'Chi tiết tt Mega gửi'!K:L,2,0),"")</f>
        <v/>
      </c>
      <c r="O743" s="32">
        <f>IF(Table13[[#This Row],[Phân loại]]="Tồn đầu kỳ",Table13[[#This Row],[Tổng giá trị]],0)</f>
        <v>0</v>
      </c>
      <c r="P743" s="7">
        <f>IF(Table13[[#This Row],[Số còn phải thu ĐK]]&lt;&gt;0,0,IF(Table13[[#This Row],[Phân loại]]="Bán hàng",Table13[[#This Row],[Tổng giá trị]],-Table13[[#This Row],[Tổng giá trị]]))</f>
        <v>108395</v>
      </c>
      <c r="Q743" s="32">
        <f t="shared" si="84"/>
        <v>0</v>
      </c>
      <c r="R743" s="7">
        <f>Table13[[#This Row],[Số còn phải thu ĐK]]+Table13[[#This Row],[Giá Trị HD sau CK]]-Table13[[#This Row],[Số tiền đã thu]]</f>
        <v>108395</v>
      </c>
      <c r="S743" s="6">
        <f>IF(Table13[[#This Row],[Ngày hóa đơn]]&lt;&gt;"",Table13[[#This Row],[Ngày hóa đơn]],IF(Table13[[#This Row],[Ngày hạch toán]]&lt;&gt;"",Table13[[#This Row],[Ngày hạch toán]],""))</f>
        <v>46115</v>
      </c>
      <c r="T743" s="7"/>
      <c r="U743" s="6">
        <f>IF(Table13[[#This Row],[Ngày tính CN]]="","",S743+T743)</f>
        <v>46115</v>
      </c>
      <c r="V743" s="32">
        <f ca="1">IF(Table13[[#This Row],[Hạn thanh toán]]="","",IF((U743-NOW())&lt;0,0,(U743-NOW())))</f>
        <v>0</v>
      </c>
      <c r="W743" s="32"/>
      <c r="X743" s="32">
        <f t="shared" ca="1" si="85"/>
        <v>179.35975370370579</v>
      </c>
      <c r="Y743" s="2" t="str">
        <f t="shared" ca="1" si="86"/>
        <v>Nợ quá hạn hơn 120 ngày có khả năng mất thanh toán</v>
      </c>
      <c r="Z743" s="42">
        <f t="shared" si="82"/>
        <v>46115</v>
      </c>
      <c r="AA743" s="42" t="str">
        <f t="shared" si="83"/>
        <v/>
      </c>
      <c r="AD743" s="2" t="str">
        <f>VLOOKUP($A743,MA_KH!$A:$Q,MA_KH!O$1,0)</f>
        <v>MEGA</v>
      </c>
      <c r="AE743" s="2" t="str">
        <f>VLOOKUP($A743,MA_KH!$A:$Q,MA_KH!P$1,0)</f>
        <v>CÔNG TY TNHH MM MEGA MARKET (VIỆT NAM)</v>
      </c>
      <c r="AG743" s="91" t="str">
        <f>Table13[[#This Row],[Số hóa đơn]]&amp;Table13[[#This Row],[Tổng giá trị]]</f>
        <v>00026331108395</v>
      </c>
    </row>
    <row r="744" spans="1:33" ht="25.5" customHeight="1" x14ac:dyDescent="0.2">
      <c r="A744" s="58" t="s">
        <v>16305</v>
      </c>
      <c r="B744" s="58" t="s">
        <v>7247</v>
      </c>
      <c r="C744" s="59">
        <v>46119</v>
      </c>
      <c r="D744" s="58" t="s">
        <v>17836</v>
      </c>
      <c r="E744" s="55">
        <f>IFERROR(VLOOKUP(AG744,Sheet3!B:F,5,0),Table1[[#This Row],[Ngày hạch toán]])</f>
        <v>46115</v>
      </c>
      <c r="F744" s="58" t="s">
        <v>17837</v>
      </c>
      <c r="G744" s="58" t="s">
        <v>17838</v>
      </c>
      <c r="H744" s="60">
        <v>5130850</v>
      </c>
      <c r="I744" s="63">
        <v>0</v>
      </c>
      <c r="J744" s="60">
        <v>410468</v>
      </c>
      <c r="K744" s="66">
        <v>5541318</v>
      </c>
      <c r="L744" s="64" t="s">
        <v>17236</v>
      </c>
      <c r="M744" s="6" t="str">
        <f>IFERROR(VLOOKUP(Table13[[#This Row],[Số hóa đơn]],'Chi tiết tt Mega gửi'!K:L,2,0),"")</f>
        <v/>
      </c>
      <c r="O744" s="32">
        <f>IF(Table13[[#This Row],[Phân loại]]="Tồn đầu kỳ",Table13[[#This Row],[Tổng giá trị]],0)</f>
        <v>0</v>
      </c>
      <c r="P744" s="7">
        <f>IF(Table13[[#This Row],[Số còn phải thu ĐK]]&lt;&gt;0,0,IF(Table13[[#This Row],[Phân loại]]="Bán hàng",Table13[[#This Row],[Tổng giá trị]],-Table13[[#This Row],[Tổng giá trị]]))</f>
        <v>5541318</v>
      </c>
      <c r="Q744" s="32">
        <f t="shared" si="84"/>
        <v>0</v>
      </c>
      <c r="R744" s="7">
        <f>Table13[[#This Row],[Số còn phải thu ĐK]]+Table13[[#This Row],[Giá Trị HD sau CK]]-Table13[[#This Row],[Số tiền đã thu]]</f>
        <v>5541318</v>
      </c>
      <c r="S744" s="6">
        <f>IF(Table13[[#This Row],[Ngày hóa đơn]]&lt;&gt;"",Table13[[#This Row],[Ngày hóa đơn]],IF(Table13[[#This Row],[Ngày hạch toán]]&lt;&gt;"",Table13[[#This Row],[Ngày hạch toán]],""))</f>
        <v>46115</v>
      </c>
      <c r="T744" s="7"/>
      <c r="U744" s="6">
        <f>IF(Table13[[#This Row],[Ngày tính CN]]="","",S744+T744)</f>
        <v>46115</v>
      </c>
      <c r="V744" s="32">
        <f ca="1">IF(Table13[[#This Row],[Hạn thanh toán]]="","",IF((U744-NOW())&lt;0,0,(U744-NOW())))</f>
        <v>0</v>
      </c>
      <c r="W744" s="32"/>
      <c r="X744" s="32">
        <f t="shared" ca="1" si="85"/>
        <v>179.35975370370579</v>
      </c>
      <c r="Y744" s="2" t="str">
        <f t="shared" ca="1" si="86"/>
        <v>Nợ quá hạn hơn 120 ngày có khả năng mất thanh toán</v>
      </c>
      <c r="Z744" s="42">
        <f t="shared" si="82"/>
        <v>46115</v>
      </c>
      <c r="AA744" s="42" t="str">
        <f t="shared" si="83"/>
        <v/>
      </c>
      <c r="AD744" s="2" t="str">
        <f>VLOOKUP($A744,MA_KH!$A:$Q,MA_KH!O$1,0)</f>
        <v>MEGA</v>
      </c>
      <c r="AE744" s="2" t="str">
        <f>VLOOKUP($A744,MA_KH!$A:$Q,MA_KH!P$1,0)</f>
        <v>CÔNG TY TNHH MM MEGA MARKET (VIỆT NAM)</v>
      </c>
      <c r="AG744" s="91" t="str">
        <f>Table13[[#This Row],[Số hóa đơn]]&amp;Table13[[#This Row],[Tổng giá trị]]</f>
        <v>000263325541318</v>
      </c>
    </row>
    <row r="745" spans="1:33" ht="25.5" customHeight="1" x14ac:dyDescent="0.2">
      <c r="A745" s="58" t="s">
        <v>16296</v>
      </c>
      <c r="B745" s="58" t="s">
        <v>7244</v>
      </c>
      <c r="C745" s="59">
        <v>46120</v>
      </c>
      <c r="D745" s="58" t="s">
        <v>17839</v>
      </c>
      <c r="E745" s="55">
        <f>IFERROR(VLOOKUP(AG745,Sheet3!B:F,5,0),Table1[[#This Row],[Ngày hạch toán]])</f>
        <v>46115</v>
      </c>
      <c r="F745" s="58" t="s">
        <v>17840</v>
      </c>
      <c r="G745" s="58" t="s">
        <v>17841</v>
      </c>
      <c r="H745" s="60">
        <v>10803560</v>
      </c>
      <c r="I745" s="63">
        <v>0</v>
      </c>
      <c r="J745" s="60">
        <v>864285</v>
      </c>
      <c r="K745" s="66">
        <v>11667845</v>
      </c>
      <c r="L745" s="64" t="s">
        <v>17236</v>
      </c>
      <c r="M745" s="6" t="str">
        <f>IFERROR(VLOOKUP(Table13[[#This Row],[Số hóa đơn]],'Chi tiết tt Mega gửi'!K:L,2,0),"")</f>
        <v/>
      </c>
      <c r="O745" s="32">
        <f>IF(Table13[[#This Row],[Phân loại]]="Tồn đầu kỳ",Table13[[#This Row],[Tổng giá trị]],0)</f>
        <v>0</v>
      </c>
      <c r="P745" s="7">
        <f>IF(Table13[[#This Row],[Số còn phải thu ĐK]]&lt;&gt;0,0,IF(Table13[[#This Row],[Phân loại]]="Bán hàng",Table13[[#This Row],[Tổng giá trị]],-Table13[[#This Row],[Tổng giá trị]]))</f>
        <v>11667845</v>
      </c>
      <c r="Q745" s="32">
        <f>IF(M745&lt;&gt;"",IF(O745&lt;&gt;0,O745,P745),0)</f>
        <v>0</v>
      </c>
      <c r="R745" s="7">
        <f>Table13[[#This Row],[Số còn phải thu ĐK]]+Table13[[#This Row],[Giá Trị HD sau CK]]-Table13[[#This Row],[Số tiền đã thu]]</f>
        <v>11667845</v>
      </c>
      <c r="S745" s="6">
        <f>IF(Table13[[#This Row],[Ngày hóa đơn]]&lt;&gt;"",Table13[[#This Row],[Ngày hóa đơn]],IF(Table13[[#This Row],[Ngày hạch toán]]&lt;&gt;"",Table13[[#This Row],[Ngày hạch toán]],""))</f>
        <v>46115</v>
      </c>
      <c r="T745" s="7"/>
      <c r="U745" s="6">
        <f>IF(Table13[[#This Row],[Ngày tính CN]]="","",S745+T745)</f>
        <v>46115</v>
      </c>
      <c r="V745" s="32">
        <f ca="1">IF(Table13[[#This Row],[Hạn thanh toán]]="","",IF((U745-NOW())&lt;0,0,(U745-NOW())))</f>
        <v>0</v>
      </c>
      <c r="W745" s="32"/>
      <c r="X745" s="32">
        <f ca="1">IF(OR(U745="",R745=0),"",IF((U745-NOW())&lt;0,-(U745-NOW()),0))</f>
        <v>179.35975370370579</v>
      </c>
      <c r="Y745" s="2" t="str">
        <f ca="1">IF(R745=0,"Đã thanh toán",IF(X745="","",IF(X745&lt;=0,"Chưa đến hạn thanh toán",IF(X745&lt;=30,"Nợ quá hạn 30 ngày",IF(X745&lt;=60,"Nợ quá hạn từ 30 ngày đến 60 ngày",IF(X745&lt;=90,"Nợ quá hạn từ 60 ngày đến 90 ngày",IF(X745&lt;=120,"Nợ quá hạn từ 90 ngày đến 120 ngày","Nợ quá hạn hơn 120 ngày có khả năng mất thanh toán")))))))</f>
        <v>Nợ quá hạn hơn 120 ngày có khả năng mất thanh toán</v>
      </c>
      <c r="Z745" s="42">
        <f t="shared" si="82"/>
        <v>46115</v>
      </c>
      <c r="AA745" s="42" t="str">
        <f t="shared" si="83"/>
        <v/>
      </c>
      <c r="AD745" s="2" t="str">
        <f>VLOOKUP($A745,MA_KH!$A:$Q,MA_KH!O$1,0)</f>
        <v>MEGA</v>
      </c>
      <c r="AE745" s="2" t="str">
        <f>VLOOKUP($A745,MA_KH!$A:$Q,MA_KH!P$1,0)</f>
        <v>CÔNG TY TNHH MM MEGA MARKET (VIỆT NAM)</v>
      </c>
      <c r="AG745" s="91" t="str">
        <f>Table13[[#This Row],[Số hóa đơn]]&amp;Table13[[#This Row],[Tổng giá trị]]</f>
        <v>0002599711667845</v>
      </c>
    </row>
    <row r="746" spans="1:33" ht="25.5" customHeight="1" x14ac:dyDescent="0.2">
      <c r="A746" s="54" t="s">
        <v>16299</v>
      </c>
      <c r="B746" s="54" t="s">
        <v>190</v>
      </c>
      <c r="C746" s="55">
        <v>46120</v>
      </c>
      <c r="D746" s="54" t="s">
        <v>17842</v>
      </c>
      <c r="E746" s="55">
        <f>IFERROR(VLOOKUP(AG746,Sheet3!B:F,5,0),Table1[[#This Row],[Ngày hạch toán]])</f>
        <v>46115</v>
      </c>
      <c r="F746" s="54" t="s">
        <v>17843</v>
      </c>
      <c r="G746" s="54" t="s">
        <v>17844</v>
      </c>
      <c r="H746" s="56">
        <v>782000</v>
      </c>
      <c r="I746" s="63">
        <v>0</v>
      </c>
      <c r="J746" s="56">
        <v>62560</v>
      </c>
      <c r="K746" s="65">
        <v>844560</v>
      </c>
      <c r="L746" s="64" t="s">
        <v>17236</v>
      </c>
      <c r="M746" s="6" t="str">
        <f>IFERROR(VLOOKUP(Table13[[#This Row],[Số hóa đơn]],'Chi tiết tt Mega gửi'!K:L,2,0),"")</f>
        <v/>
      </c>
      <c r="O746" s="32">
        <f>IF(Table13[[#This Row],[Phân loại]]="Tồn đầu kỳ",Table13[[#This Row],[Tổng giá trị]],0)</f>
        <v>0</v>
      </c>
      <c r="P746" s="7">
        <f>IF(Table13[[#This Row],[Số còn phải thu ĐK]]&lt;&gt;0,0,IF(Table13[[#This Row],[Phân loại]]="Bán hàng",Table13[[#This Row],[Tổng giá trị]],-Table13[[#This Row],[Tổng giá trị]]))</f>
        <v>844560</v>
      </c>
      <c r="Q746" s="32">
        <f t="shared" ref="Q746:Q747" si="87">IF(M746&lt;&gt;"",IF(O746&lt;&gt;0,O746,P746),0)</f>
        <v>0</v>
      </c>
      <c r="R746" s="7">
        <f>Table13[[#This Row],[Số còn phải thu ĐK]]+Table13[[#This Row],[Giá Trị HD sau CK]]-Table13[[#This Row],[Số tiền đã thu]]</f>
        <v>844560</v>
      </c>
      <c r="S746" s="6">
        <f>IF(Table13[[#This Row],[Ngày hóa đơn]]&lt;&gt;"",Table13[[#This Row],[Ngày hóa đơn]],IF(Table13[[#This Row],[Ngày hạch toán]]&lt;&gt;"",Table13[[#This Row],[Ngày hạch toán]],""))</f>
        <v>46115</v>
      </c>
      <c r="T746" s="7"/>
      <c r="U746" s="6">
        <f>IF(Table13[[#This Row],[Ngày tính CN]]="","",S746+T746)</f>
        <v>46115</v>
      </c>
      <c r="V746" s="32">
        <f ca="1">IF(Table13[[#This Row],[Hạn thanh toán]]="","",IF((U746-NOW())&lt;0,0,(U746-NOW())))</f>
        <v>0</v>
      </c>
      <c r="W746" s="32"/>
      <c r="X746" s="32">
        <f t="shared" ref="X746:X747" ca="1" si="88">IF(OR(U746="",R746=0),"",IF((U746-NOW())&lt;0,-(U746-NOW()),0))</f>
        <v>179.35975370370579</v>
      </c>
      <c r="Y746" s="2" t="str">
        <f t="shared" ref="Y746:Y747" ca="1" si="89">IF(R746=0,"Đã thanh toán",IF(X746="","",IF(X746&lt;=0,"Chưa đến hạn thanh toán",IF(X746&lt;=30,"Nợ quá hạn 30 ngày",IF(X746&lt;=60,"Nợ quá hạn từ 30 ngày đến 60 ngày",IF(X746&lt;=90,"Nợ quá hạn từ 60 ngày đến 90 ngày",IF(X746&lt;=120,"Nợ quá hạn từ 90 ngày đến 120 ngày","Nợ quá hạn hơn 120 ngày có khả năng mất thanh toán")))))))</f>
        <v>Nợ quá hạn hơn 120 ngày có khả năng mất thanh toán</v>
      </c>
      <c r="Z746" s="42">
        <f t="shared" si="82"/>
        <v>46115</v>
      </c>
      <c r="AA746" s="42" t="str">
        <f t="shared" si="83"/>
        <v/>
      </c>
      <c r="AD746" s="2" t="str">
        <f>VLOOKUP($A746,MA_KH!$A:$Q,MA_KH!O$1,0)</f>
        <v>MEGA</v>
      </c>
      <c r="AE746" s="2" t="str">
        <f>VLOOKUP($A746,MA_KH!$A:$Q,MA_KH!P$1,0)</f>
        <v>CÔNG TY TNHH MM MEGA MARKET (VIỆT NAM)</v>
      </c>
      <c r="AG746" s="91" t="str">
        <f>Table13[[#This Row],[Số hóa đơn]]&amp;Table13[[#This Row],[Tổng giá trị]]</f>
        <v>00026384844560</v>
      </c>
    </row>
    <row r="747" spans="1:33" ht="25.5" customHeight="1" x14ac:dyDescent="0.2">
      <c r="A747" s="58" t="s">
        <v>16299</v>
      </c>
      <c r="B747" s="58" t="s">
        <v>190</v>
      </c>
      <c r="C747" s="59">
        <v>46120</v>
      </c>
      <c r="D747" s="58" t="s">
        <v>17845</v>
      </c>
      <c r="E747" s="55">
        <f>IFERROR(VLOOKUP(AG747,Sheet3!B:F,5,0),Table1[[#This Row],[Ngày hạch toán]])</f>
        <v>46115</v>
      </c>
      <c r="F747" s="58" t="s">
        <v>17846</v>
      </c>
      <c r="G747" s="58" t="s">
        <v>17847</v>
      </c>
      <c r="H747" s="60">
        <v>3384980</v>
      </c>
      <c r="I747" s="63">
        <v>0</v>
      </c>
      <c r="J747" s="60">
        <v>270798</v>
      </c>
      <c r="K747" s="66">
        <v>3655778</v>
      </c>
      <c r="L747" s="64" t="s">
        <v>17236</v>
      </c>
      <c r="M747" s="6" t="str">
        <f>IFERROR(VLOOKUP(Table13[[#This Row],[Số hóa đơn]],'Chi tiết tt Mega gửi'!K:L,2,0),"")</f>
        <v/>
      </c>
      <c r="O747" s="32">
        <f>IF(Table13[[#This Row],[Phân loại]]="Tồn đầu kỳ",Table13[[#This Row],[Tổng giá trị]],0)</f>
        <v>0</v>
      </c>
      <c r="P747" s="7">
        <f>IF(Table13[[#This Row],[Số còn phải thu ĐK]]&lt;&gt;0,0,IF(Table13[[#This Row],[Phân loại]]="Bán hàng",Table13[[#This Row],[Tổng giá trị]],-Table13[[#This Row],[Tổng giá trị]]))</f>
        <v>3655778</v>
      </c>
      <c r="Q747" s="32">
        <f t="shared" si="87"/>
        <v>0</v>
      </c>
      <c r="R747" s="7">
        <f>Table13[[#This Row],[Số còn phải thu ĐK]]+Table13[[#This Row],[Giá Trị HD sau CK]]-Table13[[#This Row],[Số tiền đã thu]]</f>
        <v>3655778</v>
      </c>
      <c r="S747" s="6">
        <f>IF(Table13[[#This Row],[Ngày hóa đơn]]&lt;&gt;"",Table13[[#This Row],[Ngày hóa đơn]],IF(Table13[[#This Row],[Ngày hạch toán]]&lt;&gt;"",Table13[[#This Row],[Ngày hạch toán]],""))</f>
        <v>46115</v>
      </c>
      <c r="T747" s="7"/>
      <c r="U747" s="6">
        <f>IF(Table13[[#This Row],[Ngày tính CN]]="","",S747+T747)</f>
        <v>46115</v>
      </c>
      <c r="V747" s="32">
        <f ca="1">IF(Table13[[#This Row],[Hạn thanh toán]]="","",IF((U747-NOW())&lt;0,0,(U747-NOW())))</f>
        <v>0</v>
      </c>
      <c r="W747" s="32"/>
      <c r="X747" s="32">
        <f t="shared" ca="1" si="88"/>
        <v>179.35975370370579</v>
      </c>
      <c r="Y747" s="2" t="str">
        <f t="shared" ca="1" si="89"/>
        <v>Nợ quá hạn hơn 120 ngày có khả năng mất thanh toán</v>
      </c>
      <c r="Z747" s="42">
        <f t="shared" si="82"/>
        <v>46115</v>
      </c>
      <c r="AA747" s="42" t="str">
        <f t="shared" si="83"/>
        <v/>
      </c>
      <c r="AD747" s="2" t="str">
        <f>VLOOKUP($A747,MA_KH!$A:$Q,MA_KH!O$1,0)</f>
        <v>MEGA</v>
      </c>
      <c r="AE747" s="2" t="str">
        <f>VLOOKUP($A747,MA_KH!$A:$Q,MA_KH!P$1,0)</f>
        <v>CÔNG TY TNHH MM MEGA MARKET (VIỆT NAM)</v>
      </c>
      <c r="AG747" s="91" t="str">
        <f>Table13[[#This Row],[Số hóa đơn]]&amp;Table13[[#This Row],[Tổng giá trị]]</f>
        <v>000263853655778</v>
      </c>
    </row>
    <row r="748" spans="1:33" ht="25.5" customHeight="1" x14ac:dyDescent="0.2">
      <c r="A748" s="58" t="s">
        <v>16303</v>
      </c>
      <c r="B748" s="58" t="s">
        <v>102</v>
      </c>
      <c r="C748" s="59">
        <v>46120</v>
      </c>
      <c r="D748" s="58" t="s">
        <v>17848</v>
      </c>
      <c r="E748" s="55">
        <f>IFERROR(VLOOKUP(AG748,Sheet3!B:F,5,0),Table1[[#This Row],[Ngày hạch toán]])</f>
        <v>46116</v>
      </c>
      <c r="F748" s="58" t="s">
        <v>17849</v>
      </c>
      <c r="G748" s="58" t="s">
        <v>17850</v>
      </c>
      <c r="H748" s="60">
        <v>982130</v>
      </c>
      <c r="I748" s="63">
        <v>0</v>
      </c>
      <c r="J748" s="60">
        <v>78570</v>
      </c>
      <c r="K748" s="66">
        <v>1060700</v>
      </c>
      <c r="L748" s="64" t="s">
        <v>17236</v>
      </c>
      <c r="M748" s="6" t="str">
        <f>IFERROR(VLOOKUP(Table13[[#This Row],[Số hóa đơn]],'Chi tiết tt Mega gửi'!K:L,2,0),"")</f>
        <v/>
      </c>
      <c r="O748" s="32">
        <f>IF(Table13[[#This Row],[Phân loại]]="Tồn đầu kỳ",Table13[[#This Row],[Tổng giá trị]],0)</f>
        <v>0</v>
      </c>
      <c r="P748" s="7">
        <f>IF(Table13[[#This Row],[Số còn phải thu ĐK]]&lt;&gt;0,0,IF(Table13[[#This Row],[Phân loại]]="Bán hàng",Table13[[#This Row],[Tổng giá trị]],-Table13[[#This Row],[Tổng giá trị]]))</f>
        <v>1060700</v>
      </c>
      <c r="Q748" s="32">
        <f>IF(M748&lt;&gt;"",IF(O748&lt;&gt;0,O748,P748),0)</f>
        <v>0</v>
      </c>
      <c r="R748" s="7">
        <f>Table13[[#This Row],[Số còn phải thu ĐK]]+Table13[[#This Row],[Giá Trị HD sau CK]]-Table13[[#This Row],[Số tiền đã thu]]</f>
        <v>1060700</v>
      </c>
      <c r="S748" s="6">
        <f>IF(Table13[[#This Row],[Ngày hóa đơn]]&lt;&gt;"",Table13[[#This Row],[Ngày hóa đơn]],IF(Table13[[#This Row],[Ngày hạch toán]]&lt;&gt;"",Table13[[#This Row],[Ngày hạch toán]],""))</f>
        <v>46116</v>
      </c>
      <c r="T748" s="7"/>
      <c r="U748" s="6">
        <f>IF(Table13[[#This Row],[Ngày tính CN]]="","",S748+T748)</f>
        <v>46116</v>
      </c>
      <c r="V748" s="32">
        <f ca="1">IF(Table13[[#This Row],[Hạn thanh toán]]="","",IF((U748-NOW())&lt;0,0,(U748-NOW())))</f>
        <v>0</v>
      </c>
      <c r="W748" s="32"/>
      <c r="X748" s="32">
        <f ca="1">IF(OR(U748="",R748=0),"",IF((U748-NOW())&lt;0,-(U748-NOW()),0))</f>
        <v>178.35975370370579</v>
      </c>
      <c r="Y748" s="2" t="str">
        <f ca="1">IF(R748=0,"Đã thanh toán",IF(X748="","",IF(X748&lt;=0,"Chưa đến hạn thanh toán",IF(X748&lt;=30,"Nợ quá hạn 30 ngày",IF(X748&lt;=60,"Nợ quá hạn từ 30 ngày đến 60 ngày",IF(X748&lt;=90,"Nợ quá hạn từ 60 ngày đến 90 ngày",IF(X748&lt;=120,"Nợ quá hạn từ 90 ngày đến 120 ngày","Nợ quá hạn hơn 120 ngày có khả năng mất thanh toán")))))))</f>
        <v>Nợ quá hạn hơn 120 ngày có khả năng mất thanh toán</v>
      </c>
      <c r="Z748" s="42">
        <f t="shared" si="82"/>
        <v>46116</v>
      </c>
      <c r="AA748" s="42" t="str">
        <f t="shared" si="83"/>
        <v/>
      </c>
      <c r="AD748" s="2" t="str">
        <f>VLOOKUP($A748,MA_KH!$A:$Q,MA_KH!O$1,0)</f>
        <v>MEGA</v>
      </c>
      <c r="AE748" s="2" t="str">
        <f>VLOOKUP($A748,MA_KH!$A:$Q,MA_KH!P$1,0)</f>
        <v>CÔNG TY TNHH MM MEGA MARKET (VIỆT NAM)</v>
      </c>
      <c r="AG748" s="91" t="str">
        <f>Table13[[#This Row],[Số hóa đơn]]&amp;Table13[[#This Row],[Tổng giá trị]]</f>
        <v>000265281060700</v>
      </c>
    </row>
    <row r="749" spans="1:33" ht="25.5" customHeight="1" x14ac:dyDescent="0.2">
      <c r="A749" s="54" t="s">
        <v>16292</v>
      </c>
      <c r="B749" s="54" t="s">
        <v>251</v>
      </c>
      <c r="C749" s="55">
        <v>46121</v>
      </c>
      <c r="D749" s="54" t="s">
        <v>17851</v>
      </c>
      <c r="E749" s="55">
        <f>IFERROR(VLOOKUP(AG749,Sheet3!B:F,5,0),Table1[[#This Row],[Ngày hạch toán]])</f>
        <v>46118</v>
      </c>
      <c r="F749" s="54" t="s">
        <v>17852</v>
      </c>
      <c r="G749" s="54" t="s">
        <v>17853</v>
      </c>
      <c r="H749" s="56">
        <v>3924615</v>
      </c>
      <c r="I749" s="63">
        <v>0</v>
      </c>
      <c r="J749" s="56">
        <v>313969</v>
      </c>
      <c r="K749" s="65">
        <v>4238584</v>
      </c>
      <c r="L749" s="64" t="s">
        <v>17236</v>
      </c>
      <c r="M749" s="6" t="str">
        <f>IFERROR(VLOOKUP(Table13[[#This Row],[Số hóa đơn]],'Chi tiết tt Mega gửi'!K:L,2,0),"")</f>
        <v/>
      </c>
      <c r="O749" s="32">
        <f>IF(Table13[[#This Row],[Phân loại]]="Tồn đầu kỳ",Table13[[#This Row],[Tổng giá trị]],0)</f>
        <v>0</v>
      </c>
      <c r="P749" s="7">
        <f>IF(Table13[[#This Row],[Số còn phải thu ĐK]]&lt;&gt;0,0,IF(Table13[[#This Row],[Phân loại]]="Bán hàng",Table13[[#This Row],[Tổng giá trị]],-Table13[[#This Row],[Tổng giá trị]]))</f>
        <v>4238584</v>
      </c>
      <c r="Q749" s="32">
        <f t="shared" ref="Q749:Q763" si="90">IF(M749&lt;&gt;"",IF(O749&lt;&gt;0,O749,P749),0)</f>
        <v>0</v>
      </c>
      <c r="R749" s="7">
        <f>Table13[[#This Row],[Số còn phải thu ĐK]]+Table13[[#This Row],[Giá Trị HD sau CK]]-Table13[[#This Row],[Số tiền đã thu]]</f>
        <v>4238584</v>
      </c>
      <c r="S749" s="6">
        <f>IF(Table13[[#This Row],[Ngày hóa đơn]]&lt;&gt;"",Table13[[#This Row],[Ngày hóa đơn]],IF(Table13[[#This Row],[Ngày hạch toán]]&lt;&gt;"",Table13[[#This Row],[Ngày hạch toán]],""))</f>
        <v>46118</v>
      </c>
      <c r="T749" s="7"/>
      <c r="U749" s="6">
        <f>IF(Table13[[#This Row],[Ngày tính CN]]="","",S749+T749)</f>
        <v>46118</v>
      </c>
      <c r="V749" s="32">
        <f ca="1">IF(Table13[[#This Row],[Hạn thanh toán]]="","",IF((U749-NOW())&lt;0,0,(U749-NOW())))</f>
        <v>0</v>
      </c>
      <c r="W749" s="32"/>
      <c r="X749" s="32">
        <f t="shared" ref="X749:X763" ca="1" si="91">IF(OR(U749="",R749=0),"",IF((U749-NOW())&lt;0,-(U749-NOW()),0))</f>
        <v>176.35975370370579</v>
      </c>
      <c r="Y749" s="2" t="str">
        <f t="shared" ref="Y749:Y763" ca="1" si="92">IF(R749=0,"Đã thanh toán",IF(X749="","",IF(X749&lt;=0,"Chưa đến hạn thanh toán",IF(X749&lt;=30,"Nợ quá hạn 30 ngày",IF(X749&lt;=60,"Nợ quá hạn từ 30 ngày đến 60 ngày",IF(X749&lt;=90,"Nợ quá hạn từ 60 ngày đến 90 ngày",IF(X749&lt;=120,"Nợ quá hạn từ 90 ngày đến 120 ngày","Nợ quá hạn hơn 120 ngày có khả năng mất thanh toán")))))))</f>
        <v>Nợ quá hạn hơn 120 ngày có khả năng mất thanh toán</v>
      </c>
      <c r="Z749" s="42">
        <f t="shared" si="82"/>
        <v>46118</v>
      </c>
      <c r="AA749" s="42" t="str">
        <f t="shared" si="83"/>
        <v/>
      </c>
      <c r="AD749" s="2" t="str">
        <f>VLOOKUP($A749,MA_KH!$A:$Q,MA_KH!O$1,0)</f>
        <v>MEGA</v>
      </c>
      <c r="AE749" s="2" t="str">
        <f>VLOOKUP($A749,MA_KH!$A:$Q,MA_KH!P$1,0)</f>
        <v>CÔNG TY TNHH MM MEGA MARKET (VIỆT NAM)</v>
      </c>
      <c r="AG749" s="91" t="str">
        <f>Table13[[#This Row],[Số hóa đơn]]&amp;Table13[[#This Row],[Tổng giá trị]]</f>
        <v>000263884238584</v>
      </c>
    </row>
    <row r="750" spans="1:33" ht="25.5" customHeight="1" x14ac:dyDescent="0.2">
      <c r="A750" s="54" t="s">
        <v>16292</v>
      </c>
      <c r="B750" s="54" t="s">
        <v>251</v>
      </c>
      <c r="C750" s="55">
        <v>46121</v>
      </c>
      <c r="D750" s="54" t="s">
        <v>17854</v>
      </c>
      <c r="E750" s="55">
        <f>IFERROR(VLOOKUP(AG750,Sheet3!B:F,5,0),Table1[[#This Row],[Ngày hạch toán]])</f>
        <v>46118</v>
      </c>
      <c r="F750" s="54" t="s">
        <v>17855</v>
      </c>
      <c r="G750" s="54" t="s">
        <v>17856</v>
      </c>
      <c r="H750" s="56">
        <v>725000</v>
      </c>
      <c r="I750" s="63">
        <v>0</v>
      </c>
      <c r="J750" s="56">
        <v>58000</v>
      </c>
      <c r="K750" s="65">
        <v>783000</v>
      </c>
      <c r="L750" s="64" t="s">
        <v>17236</v>
      </c>
      <c r="M750" s="6" t="str">
        <f>IFERROR(VLOOKUP(Table13[[#This Row],[Số hóa đơn]],'Chi tiết tt Mega gửi'!K:L,2,0),"")</f>
        <v/>
      </c>
      <c r="O750" s="32">
        <f>IF(Table13[[#This Row],[Phân loại]]="Tồn đầu kỳ",Table13[[#This Row],[Tổng giá trị]],0)</f>
        <v>0</v>
      </c>
      <c r="P750" s="7">
        <f>IF(Table13[[#This Row],[Số còn phải thu ĐK]]&lt;&gt;0,0,IF(Table13[[#This Row],[Phân loại]]="Bán hàng",Table13[[#This Row],[Tổng giá trị]],-Table13[[#This Row],[Tổng giá trị]]))</f>
        <v>783000</v>
      </c>
      <c r="Q750" s="32">
        <f t="shared" si="90"/>
        <v>0</v>
      </c>
      <c r="R750" s="7">
        <f>Table13[[#This Row],[Số còn phải thu ĐK]]+Table13[[#This Row],[Giá Trị HD sau CK]]-Table13[[#This Row],[Số tiền đã thu]]</f>
        <v>783000</v>
      </c>
      <c r="S750" s="6">
        <f>IF(Table13[[#This Row],[Ngày hóa đơn]]&lt;&gt;"",Table13[[#This Row],[Ngày hóa đơn]],IF(Table13[[#This Row],[Ngày hạch toán]]&lt;&gt;"",Table13[[#This Row],[Ngày hạch toán]],""))</f>
        <v>46118</v>
      </c>
      <c r="T750" s="7"/>
      <c r="U750" s="6">
        <f>IF(Table13[[#This Row],[Ngày tính CN]]="","",S750+T750)</f>
        <v>46118</v>
      </c>
      <c r="V750" s="32">
        <f ca="1">IF(Table13[[#This Row],[Hạn thanh toán]]="","",IF((U750-NOW())&lt;0,0,(U750-NOW())))</f>
        <v>0</v>
      </c>
      <c r="W750" s="32"/>
      <c r="X750" s="32">
        <f t="shared" ca="1" si="91"/>
        <v>176.35975370370579</v>
      </c>
      <c r="Y750" s="2" t="str">
        <f t="shared" ca="1" si="92"/>
        <v>Nợ quá hạn hơn 120 ngày có khả năng mất thanh toán</v>
      </c>
      <c r="Z750" s="42">
        <f t="shared" si="82"/>
        <v>46118</v>
      </c>
      <c r="AA750" s="42" t="str">
        <f t="shared" si="83"/>
        <v/>
      </c>
      <c r="AD750" s="2" t="str">
        <f>VLOOKUP($A750,MA_KH!$A:$Q,MA_KH!O$1,0)</f>
        <v>MEGA</v>
      </c>
      <c r="AE750" s="2" t="str">
        <f>VLOOKUP($A750,MA_KH!$A:$Q,MA_KH!P$1,0)</f>
        <v>CÔNG TY TNHH MM MEGA MARKET (VIỆT NAM)</v>
      </c>
      <c r="AG750" s="91" t="str">
        <f>Table13[[#This Row],[Số hóa đơn]]&amp;Table13[[#This Row],[Tổng giá trị]]</f>
        <v>00026389783000</v>
      </c>
    </row>
    <row r="751" spans="1:33" ht="25.5" customHeight="1" x14ac:dyDescent="0.2">
      <c r="A751" s="54" t="s">
        <v>16292</v>
      </c>
      <c r="B751" s="54" t="s">
        <v>251</v>
      </c>
      <c r="C751" s="55">
        <v>46121</v>
      </c>
      <c r="D751" s="54" t="s">
        <v>17857</v>
      </c>
      <c r="E751" s="55">
        <f>IFERROR(VLOOKUP(AG751,Sheet3!B:F,5,0),Table1[[#This Row],[Ngày hạch toán]])</f>
        <v>46118</v>
      </c>
      <c r="F751" s="54" t="s">
        <v>17858</v>
      </c>
      <c r="G751" s="54" t="s">
        <v>17859</v>
      </c>
      <c r="H751" s="56">
        <v>1026170</v>
      </c>
      <c r="I751" s="63">
        <v>0</v>
      </c>
      <c r="J751" s="56">
        <v>82094</v>
      </c>
      <c r="K751" s="65">
        <v>1108264</v>
      </c>
      <c r="L751" s="64" t="s">
        <v>17236</v>
      </c>
      <c r="M751" s="6" t="str">
        <f>IFERROR(VLOOKUP(Table13[[#This Row],[Số hóa đơn]],'Chi tiết tt Mega gửi'!K:L,2,0),"")</f>
        <v/>
      </c>
      <c r="O751" s="32">
        <f>IF(Table13[[#This Row],[Phân loại]]="Tồn đầu kỳ",Table13[[#This Row],[Tổng giá trị]],0)</f>
        <v>0</v>
      </c>
      <c r="P751" s="7">
        <f>IF(Table13[[#This Row],[Số còn phải thu ĐK]]&lt;&gt;0,0,IF(Table13[[#This Row],[Phân loại]]="Bán hàng",Table13[[#This Row],[Tổng giá trị]],-Table13[[#This Row],[Tổng giá trị]]))</f>
        <v>1108264</v>
      </c>
      <c r="Q751" s="32">
        <f t="shared" si="90"/>
        <v>0</v>
      </c>
      <c r="R751" s="7">
        <f>Table13[[#This Row],[Số còn phải thu ĐK]]+Table13[[#This Row],[Giá Trị HD sau CK]]-Table13[[#This Row],[Số tiền đã thu]]</f>
        <v>1108264</v>
      </c>
      <c r="S751" s="6">
        <f>IF(Table13[[#This Row],[Ngày hóa đơn]]&lt;&gt;"",Table13[[#This Row],[Ngày hóa đơn]],IF(Table13[[#This Row],[Ngày hạch toán]]&lt;&gt;"",Table13[[#This Row],[Ngày hạch toán]],""))</f>
        <v>46118</v>
      </c>
      <c r="T751" s="7"/>
      <c r="U751" s="6">
        <f>IF(Table13[[#This Row],[Ngày tính CN]]="","",S751+T751)</f>
        <v>46118</v>
      </c>
      <c r="V751" s="32">
        <f ca="1">IF(Table13[[#This Row],[Hạn thanh toán]]="","",IF((U751-NOW())&lt;0,0,(U751-NOW())))</f>
        <v>0</v>
      </c>
      <c r="W751" s="32"/>
      <c r="X751" s="32">
        <f t="shared" ca="1" si="91"/>
        <v>176.35975370370579</v>
      </c>
      <c r="Y751" s="2" t="str">
        <f t="shared" ca="1" si="92"/>
        <v>Nợ quá hạn hơn 120 ngày có khả năng mất thanh toán</v>
      </c>
      <c r="Z751" s="42">
        <f t="shared" si="82"/>
        <v>46118</v>
      </c>
      <c r="AA751" s="42" t="str">
        <f t="shared" si="83"/>
        <v/>
      </c>
      <c r="AD751" s="2" t="str">
        <f>VLOOKUP($A751,MA_KH!$A:$Q,MA_KH!O$1,0)</f>
        <v>MEGA</v>
      </c>
      <c r="AE751" s="2" t="str">
        <f>VLOOKUP($A751,MA_KH!$A:$Q,MA_KH!P$1,0)</f>
        <v>CÔNG TY TNHH MM MEGA MARKET (VIỆT NAM)</v>
      </c>
      <c r="AG751" s="91" t="str">
        <f>Table13[[#This Row],[Số hóa đơn]]&amp;Table13[[#This Row],[Tổng giá trị]]</f>
        <v>000263901108264</v>
      </c>
    </row>
    <row r="752" spans="1:33" ht="25.5" customHeight="1" x14ac:dyDescent="0.2">
      <c r="A752" s="54" t="s">
        <v>16290</v>
      </c>
      <c r="B752" s="54" t="s">
        <v>192</v>
      </c>
      <c r="C752" s="55">
        <v>46121</v>
      </c>
      <c r="D752" s="54" t="s">
        <v>17860</v>
      </c>
      <c r="E752" s="55">
        <f>IFERROR(VLOOKUP(AG752,Sheet3!B:F,5,0),Table1[[#This Row],[Ngày hạch toán]])</f>
        <v>46118</v>
      </c>
      <c r="F752" s="54" t="s">
        <v>17861</v>
      </c>
      <c r="G752" s="54" t="s">
        <v>17862</v>
      </c>
      <c r="H752" s="56">
        <v>4418610</v>
      </c>
      <c r="I752" s="63">
        <v>0</v>
      </c>
      <c r="J752" s="56">
        <v>353489</v>
      </c>
      <c r="K752" s="65">
        <v>4772099</v>
      </c>
      <c r="L752" s="64" t="s">
        <v>17236</v>
      </c>
      <c r="M752" s="6" t="str">
        <f>IFERROR(VLOOKUP(Table13[[#This Row],[Số hóa đơn]],'Chi tiết tt Mega gửi'!K:L,2,0),"")</f>
        <v/>
      </c>
      <c r="O752" s="32">
        <f>IF(Table13[[#This Row],[Phân loại]]="Tồn đầu kỳ",Table13[[#This Row],[Tổng giá trị]],0)</f>
        <v>0</v>
      </c>
      <c r="P752" s="7">
        <f>IF(Table13[[#This Row],[Số còn phải thu ĐK]]&lt;&gt;0,0,IF(Table13[[#This Row],[Phân loại]]="Bán hàng",Table13[[#This Row],[Tổng giá trị]],-Table13[[#This Row],[Tổng giá trị]]))</f>
        <v>4772099</v>
      </c>
      <c r="Q752" s="32">
        <f t="shared" si="90"/>
        <v>0</v>
      </c>
      <c r="R752" s="7">
        <f>Table13[[#This Row],[Số còn phải thu ĐK]]+Table13[[#This Row],[Giá Trị HD sau CK]]-Table13[[#This Row],[Số tiền đã thu]]</f>
        <v>4772099</v>
      </c>
      <c r="S752" s="6">
        <f>IF(Table13[[#This Row],[Ngày hóa đơn]]&lt;&gt;"",Table13[[#This Row],[Ngày hóa đơn]],IF(Table13[[#This Row],[Ngày hạch toán]]&lt;&gt;"",Table13[[#This Row],[Ngày hạch toán]],""))</f>
        <v>46118</v>
      </c>
      <c r="T752" s="7"/>
      <c r="U752" s="6">
        <f>IF(Table13[[#This Row],[Ngày tính CN]]="","",S752+T752)</f>
        <v>46118</v>
      </c>
      <c r="V752" s="32">
        <f ca="1">IF(Table13[[#This Row],[Hạn thanh toán]]="","",IF((U752-NOW())&lt;0,0,(U752-NOW())))</f>
        <v>0</v>
      </c>
      <c r="W752" s="32"/>
      <c r="X752" s="32">
        <f t="shared" ca="1" si="91"/>
        <v>176.35975370370579</v>
      </c>
      <c r="Y752" s="2" t="str">
        <f t="shared" ca="1" si="92"/>
        <v>Nợ quá hạn hơn 120 ngày có khả năng mất thanh toán</v>
      </c>
      <c r="Z752" s="42">
        <f t="shared" si="82"/>
        <v>46118</v>
      </c>
      <c r="AA752" s="42" t="str">
        <f t="shared" si="83"/>
        <v/>
      </c>
      <c r="AD752" s="2" t="str">
        <f>VLOOKUP($A752,MA_KH!$A:$Q,MA_KH!O$1,0)</f>
        <v>MEGA</v>
      </c>
      <c r="AE752" s="2" t="str">
        <f>VLOOKUP($A752,MA_KH!$A:$Q,MA_KH!P$1,0)</f>
        <v>CÔNG TY TNHH MM MEGA MARKET (VIỆT NAM)</v>
      </c>
      <c r="AG752" s="91" t="str">
        <f>Table13[[#This Row],[Số hóa đơn]]&amp;Table13[[#This Row],[Tổng giá trị]]</f>
        <v>000265504772099</v>
      </c>
    </row>
    <row r="753" spans="1:33" ht="25.5" customHeight="1" x14ac:dyDescent="0.2">
      <c r="A753" s="54" t="s">
        <v>16308</v>
      </c>
      <c r="B753" s="54" t="s">
        <v>194</v>
      </c>
      <c r="C753" s="55">
        <v>46121</v>
      </c>
      <c r="D753" s="54" t="s">
        <v>17863</v>
      </c>
      <c r="E753" s="55">
        <f>IFERROR(VLOOKUP(AG753,Sheet3!B:F,5,0),Table1[[#This Row],[Ngày hạch toán]])</f>
        <v>46118</v>
      </c>
      <c r="F753" s="54" t="s">
        <v>17864</v>
      </c>
      <c r="G753" s="54" t="s">
        <v>17865</v>
      </c>
      <c r="H753" s="56">
        <v>2590170</v>
      </c>
      <c r="I753" s="63">
        <v>0</v>
      </c>
      <c r="J753" s="56">
        <v>207214</v>
      </c>
      <c r="K753" s="65">
        <v>2797384</v>
      </c>
      <c r="L753" s="64" t="s">
        <v>17236</v>
      </c>
      <c r="M753" s="6" t="str">
        <f>IFERROR(VLOOKUP(Table13[[#This Row],[Số hóa đơn]],'Chi tiết tt Mega gửi'!K:L,2,0),"")</f>
        <v/>
      </c>
      <c r="O753" s="32">
        <f>IF(Table13[[#This Row],[Phân loại]]="Tồn đầu kỳ",Table13[[#This Row],[Tổng giá trị]],0)</f>
        <v>0</v>
      </c>
      <c r="P753" s="7">
        <f>IF(Table13[[#This Row],[Số còn phải thu ĐK]]&lt;&gt;0,0,IF(Table13[[#This Row],[Phân loại]]="Bán hàng",Table13[[#This Row],[Tổng giá trị]],-Table13[[#This Row],[Tổng giá trị]]))</f>
        <v>2797384</v>
      </c>
      <c r="Q753" s="32">
        <f t="shared" si="90"/>
        <v>0</v>
      </c>
      <c r="R753" s="7">
        <f>Table13[[#This Row],[Số còn phải thu ĐK]]+Table13[[#This Row],[Giá Trị HD sau CK]]-Table13[[#This Row],[Số tiền đã thu]]</f>
        <v>2797384</v>
      </c>
      <c r="S753" s="6">
        <f>IF(Table13[[#This Row],[Ngày hóa đơn]]&lt;&gt;"",Table13[[#This Row],[Ngày hóa đơn]],IF(Table13[[#This Row],[Ngày hạch toán]]&lt;&gt;"",Table13[[#This Row],[Ngày hạch toán]],""))</f>
        <v>46118</v>
      </c>
      <c r="T753" s="7"/>
      <c r="U753" s="6">
        <f>IF(Table13[[#This Row],[Ngày tính CN]]="","",S753+T753)</f>
        <v>46118</v>
      </c>
      <c r="V753" s="32">
        <f ca="1">IF(Table13[[#This Row],[Hạn thanh toán]]="","",IF((U753-NOW())&lt;0,0,(U753-NOW())))</f>
        <v>0</v>
      </c>
      <c r="W753" s="32"/>
      <c r="X753" s="32">
        <f t="shared" ca="1" si="91"/>
        <v>176.35975370370579</v>
      </c>
      <c r="Y753" s="2" t="str">
        <f t="shared" ca="1" si="92"/>
        <v>Nợ quá hạn hơn 120 ngày có khả năng mất thanh toán</v>
      </c>
      <c r="Z753" s="42">
        <f t="shared" si="82"/>
        <v>46118</v>
      </c>
      <c r="AA753" s="42" t="str">
        <f t="shared" si="83"/>
        <v/>
      </c>
      <c r="AD753" s="2" t="str">
        <f>VLOOKUP($A753,MA_KH!$A:$Q,MA_KH!O$1,0)</f>
        <v>MEGA</v>
      </c>
      <c r="AE753" s="2" t="str">
        <f>VLOOKUP($A753,MA_KH!$A:$Q,MA_KH!P$1,0)</f>
        <v>CÔNG TY TNHH MM MEGA MARKET (VIỆT NAM)</v>
      </c>
      <c r="AG753" s="91" t="str">
        <f>Table13[[#This Row],[Số hóa đơn]]&amp;Table13[[#This Row],[Tổng giá trị]]</f>
        <v>000265512797384</v>
      </c>
    </row>
    <row r="754" spans="1:33" ht="25.5" customHeight="1" x14ac:dyDescent="0.2">
      <c r="A754" s="54" t="s">
        <v>16295</v>
      </c>
      <c r="B754" s="54" t="s">
        <v>198</v>
      </c>
      <c r="C754" s="55">
        <v>46121</v>
      </c>
      <c r="D754" s="54" t="s">
        <v>17866</v>
      </c>
      <c r="E754" s="55">
        <f>IFERROR(VLOOKUP(AG754,Sheet3!B:F,5,0),Table1[[#This Row],[Ngày hạch toán]])</f>
        <v>46118</v>
      </c>
      <c r="F754" s="54" t="s">
        <v>17867</v>
      </c>
      <c r="G754" s="54" t="s">
        <v>17868</v>
      </c>
      <c r="H754" s="56">
        <v>9462510</v>
      </c>
      <c r="I754" s="63">
        <v>0</v>
      </c>
      <c r="J754" s="56">
        <v>757001</v>
      </c>
      <c r="K754" s="65">
        <v>10219511</v>
      </c>
      <c r="L754" s="64" t="s">
        <v>17236</v>
      </c>
      <c r="M754" s="6" t="str">
        <f>IFERROR(VLOOKUP(Table13[[#This Row],[Số hóa đơn]],'Chi tiết tt Mega gửi'!K:L,2,0),"")</f>
        <v/>
      </c>
      <c r="O754" s="32">
        <f>IF(Table13[[#This Row],[Phân loại]]="Tồn đầu kỳ",Table13[[#This Row],[Tổng giá trị]],0)</f>
        <v>0</v>
      </c>
      <c r="P754" s="7">
        <f>IF(Table13[[#This Row],[Số còn phải thu ĐK]]&lt;&gt;0,0,IF(Table13[[#This Row],[Phân loại]]="Bán hàng",Table13[[#This Row],[Tổng giá trị]],-Table13[[#This Row],[Tổng giá trị]]))</f>
        <v>10219511</v>
      </c>
      <c r="Q754" s="32">
        <f t="shared" si="90"/>
        <v>0</v>
      </c>
      <c r="R754" s="7">
        <f>Table13[[#This Row],[Số còn phải thu ĐK]]+Table13[[#This Row],[Giá Trị HD sau CK]]-Table13[[#This Row],[Số tiền đã thu]]</f>
        <v>10219511</v>
      </c>
      <c r="S754" s="6">
        <f>IF(Table13[[#This Row],[Ngày hóa đơn]]&lt;&gt;"",Table13[[#This Row],[Ngày hóa đơn]],IF(Table13[[#This Row],[Ngày hạch toán]]&lt;&gt;"",Table13[[#This Row],[Ngày hạch toán]],""))</f>
        <v>46118</v>
      </c>
      <c r="T754" s="7"/>
      <c r="U754" s="6">
        <f>IF(Table13[[#This Row],[Ngày tính CN]]="","",S754+T754)</f>
        <v>46118</v>
      </c>
      <c r="V754" s="32">
        <f ca="1">IF(Table13[[#This Row],[Hạn thanh toán]]="","",IF((U754-NOW())&lt;0,0,(U754-NOW())))</f>
        <v>0</v>
      </c>
      <c r="W754" s="32"/>
      <c r="X754" s="32">
        <f t="shared" ca="1" si="91"/>
        <v>176.35975370370579</v>
      </c>
      <c r="Y754" s="2" t="str">
        <f t="shared" ca="1" si="92"/>
        <v>Nợ quá hạn hơn 120 ngày có khả năng mất thanh toán</v>
      </c>
      <c r="Z754" s="42">
        <f t="shared" si="82"/>
        <v>46118</v>
      </c>
      <c r="AA754" s="42" t="str">
        <f t="shared" si="83"/>
        <v/>
      </c>
      <c r="AD754" s="2" t="str">
        <f>VLOOKUP($A754,MA_KH!$A:$Q,MA_KH!O$1,0)</f>
        <v>MEGA</v>
      </c>
      <c r="AE754" s="2" t="str">
        <f>VLOOKUP($A754,MA_KH!$A:$Q,MA_KH!P$1,0)</f>
        <v>CÔNG TY TNHH MM MEGA MARKET (VIỆT NAM)</v>
      </c>
      <c r="AG754" s="91" t="str">
        <f>Table13[[#This Row],[Số hóa đơn]]&amp;Table13[[#This Row],[Tổng giá trị]]</f>
        <v>0002655210219511</v>
      </c>
    </row>
    <row r="755" spans="1:33" ht="25.5" customHeight="1" x14ac:dyDescent="0.2">
      <c r="A755" s="54" t="s">
        <v>16307</v>
      </c>
      <c r="B755" s="54" t="s">
        <v>202</v>
      </c>
      <c r="C755" s="55">
        <v>46121</v>
      </c>
      <c r="D755" s="54" t="s">
        <v>17869</v>
      </c>
      <c r="E755" s="55">
        <f>IFERROR(VLOOKUP(AG755,Sheet3!B:F,5,0),Table1[[#This Row],[Ngày hạch toán]])</f>
        <v>46118</v>
      </c>
      <c r="F755" s="54" t="s">
        <v>17870</v>
      </c>
      <c r="G755" s="54" t="s">
        <v>17871</v>
      </c>
      <c r="H755" s="56">
        <v>7018420</v>
      </c>
      <c r="I755" s="63">
        <v>0</v>
      </c>
      <c r="J755" s="56">
        <v>561474</v>
      </c>
      <c r="K755" s="65">
        <v>7579894</v>
      </c>
      <c r="L755" s="64" t="s">
        <v>17236</v>
      </c>
      <c r="M755" s="6" t="str">
        <f>IFERROR(VLOOKUP(Table13[[#This Row],[Số hóa đơn]],'Chi tiết tt Mega gửi'!K:L,2,0),"")</f>
        <v/>
      </c>
      <c r="O755" s="32">
        <f>IF(Table13[[#This Row],[Phân loại]]="Tồn đầu kỳ",Table13[[#This Row],[Tổng giá trị]],0)</f>
        <v>0</v>
      </c>
      <c r="P755" s="7">
        <f>IF(Table13[[#This Row],[Số còn phải thu ĐK]]&lt;&gt;0,0,IF(Table13[[#This Row],[Phân loại]]="Bán hàng",Table13[[#This Row],[Tổng giá trị]],-Table13[[#This Row],[Tổng giá trị]]))</f>
        <v>7579894</v>
      </c>
      <c r="Q755" s="32">
        <f t="shared" si="90"/>
        <v>0</v>
      </c>
      <c r="R755" s="7">
        <f>Table13[[#This Row],[Số còn phải thu ĐK]]+Table13[[#This Row],[Giá Trị HD sau CK]]-Table13[[#This Row],[Số tiền đã thu]]</f>
        <v>7579894</v>
      </c>
      <c r="S755" s="6">
        <f>IF(Table13[[#This Row],[Ngày hóa đơn]]&lt;&gt;"",Table13[[#This Row],[Ngày hóa đơn]],IF(Table13[[#This Row],[Ngày hạch toán]]&lt;&gt;"",Table13[[#This Row],[Ngày hạch toán]],""))</f>
        <v>46118</v>
      </c>
      <c r="T755" s="7"/>
      <c r="U755" s="6">
        <f>IF(Table13[[#This Row],[Ngày tính CN]]="","",S755+T755)</f>
        <v>46118</v>
      </c>
      <c r="V755" s="32">
        <f ca="1">IF(Table13[[#This Row],[Hạn thanh toán]]="","",IF((U755-NOW())&lt;0,0,(U755-NOW())))</f>
        <v>0</v>
      </c>
      <c r="W755" s="32"/>
      <c r="X755" s="32">
        <f t="shared" ca="1" si="91"/>
        <v>176.35975370370579</v>
      </c>
      <c r="Y755" s="2" t="str">
        <f t="shared" ca="1" si="92"/>
        <v>Nợ quá hạn hơn 120 ngày có khả năng mất thanh toán</v>
      </c>
      <c r="Z755" s="42">
        <f t="shared" si="82"/>
        <v>46118</v>
      </c>
      <c r="AA755" s="42" t="str">
        <f t="shared" si="83"/>
        <v/>
      </c>
      <c r="AD755" s="2" t="str">
        <f>VLOOKUP($A755,MA_KH!$A:$Q,MA_KH!O$1,0)</f>
        <v>MEGA</v>
      </c>
      <c r="AE755" s="2" t="str">
        <f>VLOOKUP($A755,MA_KH!$A:$Q,MA_KH!P$1,0)</f>
        <v>CÔNG TY TNHH MM MEGA MARKET (VIỆT NAM)</v>
      </c>
      <c r="AG755" s="91" t="str">
        <f>Table13[[#This Row],[Số hóa đơn]]&amp;Table13[[#This Row],[Tổng giá trị]]</f>
        <v>000265537579894</v>
      </c>
    </row>
    <row r="756" spans="1:33" ht="25.5" customHeight="1" x14ac:dyDescent="0.2">
      <c r="A756" s="54" t="s">
        <v>16307</v>
      </c>
      <c r="B756" s="54" t="s">
        <v>202</v>
      </c>
      <c r="C756" s="55">
        <v>46121</v>
      </c>
      <c r="D756" s="54" t="s">
        <v>17872</v>
      </c>
      <c r="E756" s="55">
        <f>IFERROR(VLOOKUP(AG756,Sheet3!B:F,5,0),Table1[[#This Row],[Ngày hạch toán]])</f>
        <v>46118</v>
      </c>
      <c r="F756" s="54" t="s">
        <v>17873</v>
      </c>
      <c r="G756" s="54" t="s">
        <v>17874</v>
      </c>
      <c r="H756" s="56">
        <v>1292380</v>
      </c>
      <c r="I756" s="63">
        <v>0</v>
      </c>
      <c r="J756" s="56">
        <v>103390</v>
      </c>
      <c r="K756" s="65">
        <v>1395770</v>
      </c>
      <c r="L756" s="64" t="s">
        <v>17236</v>
      </c>
      <c r="M756" s="6" t="str">
        <f>IFERROR(VLOOKUP(Table13[[#This Row],[Số hóa đơn]],'Chi tiết tt Mega gửi'!K:L,2,0),"")</f>
        <v/>
      </c>
      <c r="O756" s="32">
        <f>IF(Table13[[#This Row],[Phân loại]]="Tồn đầu kỳ",Table13[[#This Row],[Tổng giá trị]],0)</f>
        <v>0</v>
      </c>
      <c r="P756" s="7">
        <f>IF(Table13[[#This Row],[Số còn phải thu ĐK]]&lt;&gt;0,0,IF(Table13[[#This Row],[Phân loại]]="Bán hàng",Table13[[#This Row],[Tổng giá trị]],-Table13[[#This Row],[Tổng giá trị]]))</f>
        <v>1395770</v>
      </c>
      <c r="Q756" s="32">
        <f t="shared" si="90"/>
        <v>0</v>
      </c>
      <c r="R756" s="7">
        <f>Table13[[#This Row],[Số còn phải thu ĐK]]+Table13[[#This Row],[Giá Trị HD sau CK]]-Table13[[#This Row],[Số tiền đã thu]]</f>
        <v>1395770</v>
      </c>
      <c r="S756" s="6">
        <f>IF(Table13[[#This Row],[Ngày hóa đơn]]&lt;&gt;"",Table13[[#This Row],[Ngày hóa đơn]],IF(Table13[[#This Row],[Ngày hạch toán]]&lt;&gt;"",Table13[[#This Row],[Ngày hạch toán]],""))</f>
        <v>46118</v>
      </c>
      <c r="T756" s="7"/>
      <c r="U756" s="6">
        <f>IF(Table13[[#This Row],[Ngày tính CN]]="","",S756+T756)</f>
        <v>46118</v>
      </c>
      <c r="V756" s="32">
        <f ca="1">IF(Table13[[#This Row],[Hạn thanh toán]]="","",IF((U756-NOW())&lt;0,0,(U756-NOW())))</f>
        <v>0</v>
      </c>
      <c r="W756" s="32"/>
      <c r="X756" s="32">
        <f t="shared" ca="1" si="91"/>
        <v>176.35975370370579</v>
      </c>
      <c r="Y756" s="2" t="str">
        <f t="shared" ca="1" si="92"/>
        <v>Nợ quá hạn hơn 120 ngày có khả năng mất thanh toán</v>
      </c>
      <c r="Z756" s="42">
        <f t="shared" si="82"/>
        <v>46118</v>
      </c>
      <c r="AA756" s="42" t="str">
        <f t="shared" si="83"/>
        <v/>
      </c>
      <c r="AD756" s="2" t="str">
        <f>VLOOKUP($A756,MA_KH!$A:$Q,MA_KH!O$1,0)</f>
        <v>MEGA</v>
      </c>
      <c r="AE756" s="2" t="str">
        <f>VLOOKUP($A756,MA_KH!$A:$Q,MA_KH!P$1,0)</f>
        <v>CÔNG TY TNHH MM MEGA MARKET (VIỆT NAM)</v>
      </c>
      <c r="AG756" s="91" t="str">
        <f>Table13[[#This Row],[Số hóa đơn]]&amp;Table13[[#This Row],[Tổng giá trị]]</f>
        <v>000265541395770</v>
      </c>
    </row>
    <row r="757" spans="1:33" ht="25.5" customHeight="1" x14ac:dyDescent="0.2">
      <c r="A757" s="54" t="s">
        <v>16289</v>
      </c>
      <c r="B757" s="54" t="s">
        <v>296</v>
      </c>
      <c r="C757" s="55">
        <v>46121</v>
      </c>
      <c r="D757" s="54" t="s">
        <v>17875</v>
      </c>
      <c r="E757" s="55">
        <f>IFERROR(VLOOKUP(AG757,Sheet3!B:F,5,0),Table1[[#This Row],[Ngày hạch toán]])</f>
        <v>46119</v>
      </c>
      <c r="F757" s="54" t="s">
        <v>17876</v>
      </c>
      <c r="G757" s="54" t="s">
        <v>17877</v>
      </c>
      <c r="H757" s="56">
        <v>4115310</v>
      </c>
      <c r="I757" s="63">
        <v>0</v>
      </c>
      <c r="J757" s="56">
        <v>329225</v>
      </c>
      <c r="K757" s="65">
        <v>4444535</v>
      </c>
      <c r="L757" s="64" t="s">
        <v>17236</v>
      </c>
      <c r="M757" s="6" t="str">
        <f>IFERROR(VLOOKUP(Table13[[#This Row],[Số hóa đơn]],'Chi tiết tt Mega gửi'!K:L,2,0),"")</f>
        <v/>
      </c>
      <c r="O757" s="32">
        <f>IF(Table13[[#This Row],[Phân loại]]="Tồn đầu kỳ",Table13[[#This Row],[Tổng giá trị]],0)</f>
        <v>0</v>
      </c>
      <c r="P757" s="7">
        <f>IF(Table13[[#This Row],[Số còn phải thu ĐK]]&lt;&gt;0,0,IF(Table13[[#This Row],[Phân loại]]="Bán hàng",Table13[[#This Row],[Tổng giá trị]],-Table13[[#This Row],[Tổng giá trị]]))</f>
        <v>4444535</v>
      </c>
      <c r="Q757" s="32">
        <f t="shared" si="90"/>
        <v>0</v>
      </c>
      <c r="R757" s="7">
        <f>Table13[[#This Row],[Số còn phải thu ĐK]]+Table13[[#This Row],[Giá Trị HD sau CK]]-Table13[[#This Row],[Số tiền đã thu]]</f>
        <v>4444535</v>
      </c>
      <c r="S757" s="6">
        <f>IF(Table13[[#This Row],[Ngày hóa đơn]]&lt;&gt;"",Table13[[#This Row],[Ngày hóa đơn]],IF(Table13[[#This Row],[Ngày hạch toán]]&lt;&gt;"",Table13[[#This Row],[Ngày hạch toán]],""))</f>
        <v>46119</v>
      </c>
      <c r="T757" s="7"/>
      <c r="U757" s="6">
        <f>IF(Table13[[#This Row],[Ngày tính CN]]="","",S757+T757)</f>
        <v>46119</v>
      </c>
      <c r="V757" s="32">
        <f ca="1">IF(Table13[[#This Row],[Hạn thanh toán]]="","",IF((U757-NOW())&lt;0,0,(U757-NOW())))</f>
        <v>0</v>
      </c>
      <c r="W757" s="32"/>
      <c r="X757" s="32">
        <f t="shared" ca="1" si="91"/>
        <v>175.35975370370579</v>
      </c>
      <c r="Y757" s="2" t="str">
        <f t="shared" ca="1" si="92"/>
        <v>Nợ quá hạn hơn 120 ngày có khả năng mất thanh toán</v>
      </c>
      <c r="Z757" s="42">
        <f t="shared" si="82"/>
        <v>46119</v>
      </c>
      <c r="AA757" s="42" t="str">
        <f t="shared" si="83"/>
        <v/>
      </c>
      <c r="AD757" s="2" t="str">
        <f>VLOOKUP($A757,MA_KH!$A:$Q,MA_KH!O$1,0)</f>
        <v>MEGA</v>
      </c>
      <c r="AE757" s="2" t="str">
        <f>VLOOKUP($A757,MA_KH!$A:$Q,MA_KH!P$1,0)</f>
        <v>CÔNG TY TNHH MM MEGA MARKET (VIỆT NAM)</v>
      </c>
      <c r="AG757" s="91" t="str">
        <f>Table13[[#This Row],[Số hóa đơn]]&amp;Table13[[#This Row],[Tổng giá trị]]</f>
        <v>000265554444535</v>
      </c>
    </row>
    <row r="758" spans="1:33" ht="25.5" customHeight="1" x14ac:dyDescent="0.2">
      <c r="A758" s="58" t="s">
        <v>16289</v>
      </c>
      <c r="B758" s="58" t="s">
        <v>296</v>
      </c>
      <c r="C758" s="59">
        <v>46121</v>
      </c>
      <c r="D758" s="58" t="s">
        <v>17878</v>
      </c>
      <c r="E758" s="55">
        <f>IFERROR(VLOOKUP(AG758,Sheet3!B:F,5,0),Table1[[#This Row],[Ngày hạch toán]])</f>
        <v>46119</v>
      </c>
      <c r="F758" s="58" t="s">
        <v>17879</v>
      </c>
      <c r="G758" s="58" t="s">
        <v>17880</v>
      </c>
      <c r="H758" s="60">
        <v>1026170</v>
      </c>
      <c r="I758" s="63">
        <v>0</v>
      </c>
      <c r="J758" s="60">
        <v>82094</v>
      </c>
      <c r="K758" s="66">
        <v>1108264</v>
      </c>
      <c r="L758" s="64" t="s">
        <v>17236</v>
      </c>
      <c r="M758" s="6" t="str">
        <f>IFERROR(VLOOKUP(Table13[[#This Row],[Số hóa đơn]],'Chi tiết tt Mega gửi'!K:L,2,0),"")</f>
        <v/>
      </c>
      <c r="O758" s="32">
        <f>IF(Table13[[#This Row],[Phân loại]]="Tồn đầu kỳ",Table13[[#This Row],[Tổng giá trị]],0)</f>
        <v>0</v>
      </c>
      <c r="P758" s="7">
        <f>IF(Table13[[#This Row],[Số còn phải thu ĐK]]&lt;&gt;0,0,IF(Table13[[#This Row],[Phân loại]]="Bán hàng",Table13[[#This Row],[Tổng giá trị]],-Table13[[#This Row],[Tổng giá trị]]))</f>
        <v>1108264</v>
      </c>
      <c r="Q758" s="32">
        <f t="shared" si="90"/>
        <v>0</v>
      </c>
      <c r="R758" s="7">
        <f>Table13[[#This Row],[Số còn phải thu ĐK]]+Table13[[#This Row],[Giá Trị HD sau CK]]-Table13[[#This Row],[Số tiền đã thu]]</f>
        <v>1108264</v>
      </c>
      <c r="S758" s="6">
        <f>IF(Table13[[#This Row],[Ngày hóa đơn]]&lt;&gt;"",Table13[[#This Row],[Ngày hóa đơn]],IF(Table13[[#This Row],[Ngày hạch toán]]&lt;&gt;"",Table13[[#This Row],[Ngày hạch toán]],""))</f>
        <v>46119</v>
      </c>
      <c r="T758" s="7"/>
      <c r="U758" s="6">
        <f>IF(Table13[[#This Row],[Ngày tính CN]]="","",S758+T758)</f>
        <v>46119</v>
      </c>
      <c r="V758" s="32">
        <f ca="1">IF(Table13[[#This Row],[Hạn thanh toán]]="","",IF((U758-NOW())&lt;0,0,(U758-NOW())))</f>
        <v>0</v>
      </c>
      <c r="W758" s="32"/>
      <c r="X758" s="32">
        <f t="shared" ca="1" si="91"/>
        <v>175.35975370370579</v>
      </c>
      <c r="Y758" s="2" t="str">
        <f t="shared" ca="1" si="92"/>
        <v>Nợ quá hạn hơn 120 ngày có khả năng mất thanh toán</v>
      </c>
      <c r="Z758" s="42">
        <f t="shared" si="82"/>
        <v>46119</v>
      </c>
      <c r="AA758" s="42" t="str">
        <f t="shared" si="83"/>
        <v/>
      </c>
      <c r="AD758" s="2" t="str">
        <f>VLOOKUP($A758,MA_KH!$A:$Q,MA_KH!O$1,0)</f>
        <v>MEGA</v>
      </c>
      <c r="AE758" s="2" t="str">
        <f>VLOOKUP($A758,MA_KH!$A:$Q,MA_KH!P$1,0)</f>
        <v>CÔNG TY TNHH MM MEGA MARKET (VIỆT NAM)</v>
      </c>
      <c r="AG758" s="91" t="str">
        <f>Table13[[#This Row],[Số hóa đơn]]&amp;Table13[[#This Row],[Tổng giá trị]]</f>
        <v>000265561108264</v>
      </c>
    </row>
    <row r="759" spans="1:33" ht="25.5" customHeight="1" x14ac:dyDescent="0.2">
      <c r="A759" s="54" t="s">
        <v>16299</v>
      </c>
      <c r="B759" s="54" t="s">
        <v>190</v>
      </c>
      <c r="C759" s="55">
        <v>46122</v>
      </c>
      <c r="D759" s="54" t="s">
        <v>17881</v>
      </c>
      <c r="E759" s="55">
        <f>IFERROR(VLOOKUP(AG759,Sheet3!B:F,5,0),Table1[[#This Row],[Ngày hạch toán]])</f>
        <v>46119</v>
      </c>
      <c r="F759" s="54" t="s">
        <v>17882</v>
      </c>
      <c r="G759" s="54" t="s">
        <v>17883</v>
      </c>
      <c r="H759" s="56">
        <v>5453860</v>
      </c>
      <c r="I759" s="63">
        <v>0</v>
      </c>
      <c r="J759" s="56">
        <v>436309</v>
      </c>
      <c r="K759" s="65">
        <v>5890169</v>
      </c>
      <c r="L759" s="64" t="s">
        <v>17236</v>
      </c>
      <c r="M759" s="6" t="str">
        <f>IFERROR(VLOOKUP(Table13[[#This Row],[Số hóa đơn]],'Chi tiết tt Mega gửi'!K:L,2,0),"")</f>
        <v/>
      </c>
      <c r="O759" s="32">
        <f>IF(Table13[[#This Row],[Phân loại]]="Tồn đầu kỳ",Table13[[#This Row],[Tổng giá trị]],0)</f>
        <v>0</v>
      </c>
      <c r="P759" s="7">
        <f>IF(Table13[[#This Row],[Số còn phải thu ĐK]]&lt;&gt;0,0,IF(Table13[[#This Row],[Phân loại]]="Bán hàng",Table13[[#This Row],[Tổng giá trị]],-Table13[[#This Row],[Tổng giá trị]]))</f>
        <v>5890169</v>
      </c>
      <c r="Q759" s="32">
        <f t="shared" si="90"/>
        <v>0</v>
      </c>
      <c r="R759" s="7">
        <f>Table13[[#This Row],[Số còn phải thu ĐK]]+Table13[[#This Row],[Giá Trị HD sau CK]]-Table13[[#This Row],[Số tiền đã thu]]</f>
        <v>5890169</v>
      </c>
      <c r="S759" s="6">
        <f>IF(Table13[[#This Row],[Ngày hóa đơn]]&lt;&gt;"",Table13[[#This Row],[Ngày hóa đơn]],IF(Table13[[#This Row],[Ngày hạch toán]]&lt;&gt;"",Table13[[#This Row],[Ngày hạch toán]],""))</f>
        <v>46119</v>
      </c>
      <c r="T759" s="7"/>
      <c r="U759" s="6">
        <f>IF(Table13[[#This Row],[Ngày tính CN]]="","",S759+T759)</f>
        <v>46119</v>
      </c>
      <c r="V759" s="32">
        <f ca="1">IF(Table13[[#This Row],[Hạn thanh toán]]="","",IF((U759-NOW())&lt;0,0,(U759-NOW())))</f>
        <v>0</v>
      </c>
      <c r="W759" s="32"/>
      <c r="X759" s="32">
        <f t="shared" ca="1" si="91"/>
        <v>175.35975370370579</v>
      </c>
      <c r="Y759" s="2" t="str">
        <f t="shared" ca="1" si="92"/>
        <v>Nợ quá hạn hơn 120 ngày có khả năng mất thanh toán</v>
      </c>
      <c r="Z759" s="42">
        <f t="shared" si="82"/>
        <v>46119</v>
      </c>
      <c r="AA759" s="42" t="str">
        <f t="shared" si="83"/>
        <v/>
      </c>
      <c r="AD759" s="2" t="str">
        <f>VLOOKUP($A759,MA_KH!$A:$Q,MA_KH!O$1,0)</f>
        <v>MEGA</v>
      </c>
      <c r="AE759" s="2" t="str">
        <f>VLOOKUP($A759,MA_KH!$A:$Q,MA_KH!P$1,0)</f>
        <v>CÔNG TY TNHH MM MEGA MARKET (VIỆT NAM)</v>
      </c>
      <c r="AG759" s="91" t="str">
        <f>Table13[[#This Row],[Số hóa đơn]]&amp;Table13[[#This Row],[Tổng giá trị]]</f>
        <v>000263915890169</v>
      </c>
    </row>
    <row r="760" spans="1:33" ht="25.5" customHeight="1" x14ac:dyDescent="0.2">
      <c r="A760" s="54" t="s">
        <v>16299</v>
      </c>
      <c r="B760" s="54" t="s">
        <v>190</v>
      </c>
      <c r="C760" s="55">
        <v>46122</v>
      </c>
      <c r="D760" s="54" t="s">
        <v>17884</v>
      </c>
      <c r="E760" s="55">
        <f>IFERROR(VLOOKUP(AG760,Sheet3!B:F,5,0),Table1[[#This Row],[Ngày hạch toán]])</f>
        <v>46119</v>
      </c>
      <c r="F760" s="54" t="s">
        <v>17885</v>
      </c>
      <c r="G760" s="54" t="s">
        <v>17886</v>
      </c>
      <c r="H760" s="56">
        <v>16736350</v>
      </c>
      <c r="I760" s="63">
        <v>0</v>
      </c>
      <c r="J760" s="56">
        <v>1338908</v>
      </c>
      <c r="K760" s="65">
        <v>18075258</v>
      </c>
      <c r="L760" s="64" t="s">
        <v>17236</v>
      </c>
      <c r="M760" s="6" t="str">
        <f>IFERROR(VLOOKUP(Table13[[#This Row],[Số hóa đơn]],'Chi tiết tt Mega gửi'!K:L,2,0),"")</f>
        <v/>
      </c>
      <c r="O760" s="32">
        <f>IF(Table13[[#This Row],[Phân loại]]="Tồn đầu kỳ",Table13[[#This Row],[Tổng giá trị]],0)</f>
        <v>0</v>
      </c>
      <c r="P760" s="7">
        <f>IF(Table13[[#This Row],[Số còn phải thu ĐK]]&lt;&gt;0,0,IF(Table13[[#This Row],[Phân loại]]="Bán hàng",Table13[[#This Row],[Tổng giá trị]],-Table13[[#This Row],[Tổng giá trị]]))</f>
        <v>18075258</v>
      </c>
      <c r="Q760" s="32">
        <f t="shared" si="90"/>
        <v>0</v>
      </c>
      <c r="R760" s="7">
        <f>Table13[[#This Row],[Số còn phải thu ĐK]]+Table13[[#This Row],[Giá Trị HD sau CK]]-Table13[[#This Row],[Số tiền đã thu]]</f>
        <v>18075258</v>
      </c>
      <c r="S760" s="6">
        <f>IF(Table13[[#This Row],[Ngày hóa đơn]]&lt;&gt;"",Table13[[#This Row],[Ngày hóa đơn]],IF(Table13[[#This Row],[Ngày hạch toán]]&lt;&gt;"",Table13[[#This Row],[Ngày hạch toán]],""))</f>
        <v>46119</v>
      </c>
      <c r="T760" s="7"/>
      <c r="U760" s="6">
        <f>IF(Table13[[#This Row],[Ngày tính CN]]="","",S760+T760)</f>
        <v>46119</v>
      </c>
      <c r="V760" s="32">
        <f ca="1">IF(Table13[[#This Row],[Hạn thanh toán]]="","",IF((U760-NOW())&lt;0,0,(U760-NOW())))</f>
        <v>0</v>
      </c>
      <c r="W760" s="32"/>
      <c r="X760" s="32">
        <f t="shared" ca="1" si="91"/>
        <v>175.35975370370579</v>
      </c>
      <c r="Y760" s="2" t="str">
        <f t="shared" ca="1" si="92"/>
        <v>Nợ quá hạn hơn 120 ngày có khả năng mất thanh toán</v>
      </c>
      <c r="Z760" s="42">
        <f t="shared" si="82"/>
        <v>46119</v>
      </c>
      <c r="AA760" s="42" t="str">
        <f t="shared" si="83"/>
        <v/>
      </c>
      <c r="AD760" s="2" t="str">
        <f>VLOOKUP($A760,MA_KH!$A:$Q,MA_KH!O$1,0)</f>
        <v>MEGA</v>
      </c>
      <c r="AE760" s="2" t="str">
        <f>VLOOKUP($A760,MA_KH!$A:$Q,MA_KH!P$1,0)</f>
        <v>CÔNG TY TNHH MM MEGA MARKET (VIỆT NAM)</v>
      </c>
      <c r="AG760" s="91" t="str">
        <f>Table13[[#This Row],[Số hóa đơn]]&amp;Table13[[#This Row],[Tổng giá trị]]</f>
        <v>0002639218075258</v>
      </c>
    </row>
    <row r="761" spans="1:33" ht="25.5" customHeight="1" x14ac:dyDescent="0.2">
      <c r="A761" s="54" t="s">
        <v>16299</v>
      </c>
      <c r="B761" s="54" t="s">
        <v>190</v>
      </c>
      <c r="C761" s="55">
        <v>46122</v>
      </c>
      <c r="D761" s="54" t="s">
        <v>17887</v>
      </c>
      <c r="E761" s="55">
        <f>IFERROR(VLOOKUP(AG761,Sheet3!B:F,5,0),Table1[[#This Row],[Ngày hạch toán]])</f>
        <v>46120</v>
      </c>
      <c r="F761" s="54" t="s">
        <v>17888</v>
      </c>
      <c r="G761" s="54" t="s">
        <v>17889</v>
      </c>
      <c r="H761" s="56">
        <v>700000</v>
      </c>
      <c r="I761" s="63">
        <v>0</v>
      </c>
      <c r="J761" s="56">
        <v>56000</v>
      </c>
      <c r="K761" s="65">
        <v>756000</v>
      </c>
      <c r="L761" s="64" t="s">
        <v>17236</v>
      </c>
      <c r="M761" s="6" t="str">
        <f>IFERROR(VLOOKUP(Table13[[#This Row],[Số hóa đơn]],'Chi tiết tt Mega gửi'!K:L,2,0),"")</f>
        <v/>
      </c>
      <c r="O761" s="32">
        <f>IF(Table13[[#This Row],[Phân loại]]="Tồn đầu kỳ",Table13[[#This Row],[Tổng giá trị]],0)</f>
        <v>0</v>
      </c>
      <c r="P761" s="7">
        <f>IF(Table13[[#This Row],[Số còn phải thu ĐK]]&lt;&gt;0,0,IF(Table13[[#This Row],[Phân loại]]="Bán hàng",Table13[[#This Row],[Tổng giá trị]],-Table13[[#This Row],[Tổng giá trị]]))</f>
        <v>756000</v>
      </c>
      <c r="Q761" s="32">
        <f t="shared" si="90"/>
        <v>0</v>
      </c>
      <c r="R761" s="7">
        <f>Table13[[#This Row],[Số còn phải thu ĐK]]+Table13[[#This Row],[Giá Trị HD sau CK]]-Table13[[#This Row],[Số tiền đã thu]]</f>
        <v>756000</v>
      </c>
      <c r="S761" s="6">
        <f>IF(Table13[[#This Row],[Ngày hóa đơn]]&lt;&gt;"",Table13[[#This Row],[Ngày hóa đơn]],IF(Table13[[#This Row],[Ngày hạch toán]]&lt;&gt;"",Table13[[#This Row],[Ngày hạch toán]],""))</f>
        <v>46120</v>
      </c>
      <c r="T761" s="7"/>
      <c r="U761" s="6">
        <f>IF(Table13[[#This Row],[Ngày tính CN]]="","",S761+T761)</f>
        <v>46120</v>
      </c>
      <c r="V761" s="32">
        <f ca="1">IF(Table13[[#This Row],[Hạn thanh toán]]="","",IF((U761-NOW())&lt;0,0,(U761-NOW())))</f>
        <v>0</v>
      </c>
      <c r="W761" s="32"/>
      <c r="X761" s="32">
        <f t="shared" ca="1" si="91"/>
        <v>174.35975370370579</v>
      </c>
      <c r="Y761" s="2" t="str">
        <f t="shared" ca="1" si="92"/>
        <v>Nợ quá hạn hơn 120 ngày có khả năng mất thanh toán</v>
      </c>
      <c r="Z761" s="42">
        <f t="shared" si="82"/>
        <v>46120</v>
      </c>
      <c r="AA761" s="42" t="str">
        <f t="shared" si="83"/>
        <v/>
      </c>
      <c r="AD761" s="2" t="str">
        <f>VLOOKUP($A761,MA_KH!$A:$Q,MA_KH!O$1,0)</f>
        <v>MEGA</v>
      </c>
      <c r="AE761" s="2" t="str">
        <f>VLOOKUP($A761,MA_KH!$A:$Q,MA_KH!P$1,0)</f>
        <v>CÔNG TY TNHH MM MEGA MARKET (VIỆT NAM)</v>
      </c>
      <c r="AG761" s="91" t="str">
        <f>Table13[[#This Row],[Số hóa đơn]]&amp;Table13[[#This Row],[Tổng giá trị]]</f>
        <v>00026393756000</v>
      </c>
    </row>
    <row r="762" spans="1:33" ht="25.5" customHeight="1" x14ac:dyDescent="0.2">
      <c r="A762" s="54" t="s">
        <v>16299</v>
      </c>
      <c r="B762" s="54" t="s">
        <v>190</v>
      </c>
      <c r="C762" s="55">
        <v>46122</v>
      </c>
      <c r="D762" s="54" t="s">
        <v>17890</v>
      </c>
      <c r="E762" s="55">
        <f>IFERROR(VLOOKUP(AG762,Sheet3!B:F,5,0),Table1[[#This Row],[Ngày hạch toán]])</f>
        <v>46120</v>
      </c>
      <c r="F762" s="54" t="s">
        <v>17891</v>
      </c>
      <c r="G762" s="54" t="s">
        <v>17892</v>
      </c>
      <c r="H762" s="56">
        <v>2717380</v>
      </c>
      <c r="I762" s="63">
        <v>0</v>
      </c>
      <c r="J762" s="56">
        <v>217390</v>
      </c>
      <c r="K762" s="65">
        <v>2934770</v>
      </c>
      <c r="L762" s="64" t="s">
        <v>17236</v>
      </c>
      <c r="M762" s="6" t="str">
        <f>IFERROR(VLOOKUP(Table13[[#This Row],[Số hóa đơn]],'Chi tiết tt Mega gửi'!K:L,2,0),"")</f>
        <v/>
      </c>
      <c r="O762" s="32">
        <f>IF(Table13[[#This Row],[Phân loại]]="Tồn đầu kỳ",Table13[[#This Row],[Tổng giá trị]],0)</f>
        <v>0</v>
      </c>
      <c r="P762" s="7">
        <f>IF(Table13[[#This Row],[Số còn phải thu ĐK]]&lt;&gt;0,0,IF(Table13[[#This Row],[Phân loại]]="Bán hàng",Table13[[#This Row],[Tổng giá trị]],-Table13[[#This Row],[Tổng giá trị]]))</f>
        <v>2934770</v>
      </c>
      <c r="Q762" s="32">
        <f t="shared" si="90"/>
        <v>0</v>
      </c>
      <c r="R762" s="7">
        <f>Table13[[#This Row],[Số còn phải thu ĐK]]+Table13[[#This Row],[Giá Trị HD sau CK]]-Table13[[#This Row],[Số tiền đã thu]]</f>
        <v>2934770</v>
      </c>
      <c r="S762" s="6">
        <f>IF(Table13[[#This Row],[Ngày hóa đơn]]&lt;&gt;"",Table13[[#This Row],[Ngày hóa đơn]],IF(Table13[[#This Row],[Ngày hạch toán]]&lt;&gt;"",Table13[[#This Row],[Ngày hạch toán]],""))</f>
        <v>46120</v>
      </c>
      <c r="T762" s="7"/>
      <c r="U762" s="6">
        <f>IF(Table13[[#This Row],[Ngày tính CN]]="","",S762+T762)</f>
        <v>46120</v>
      </c>
      <c r="V762" s="32">
        <f ca="1">IF(Table13[[#This Row],[Hạn thanh toán]]="","",IF((U762-NOW())&lt;0,0,(U762-NOW())))</f>
        <v>0</v>
      </c>
      <c r="W762" s="32"/>
      <c r="X762" s="32">
        <f t="shared" ca="1" si="91"/>
        <v>174.35975370370579</v>
      </c>
      <c r="Y762" s="2" t="str">
        <f t="shared" ca="1" si="92"/>
        <v>Nợ quá hạn hơn 120 ngày có khả năng mất thanh toán</v>
      </c>
      <c r="Z762" s="42">
        <f t="shared" si="82"/>
        <v>46120</v>
      </c>
      <c r="AA762" s="42" t="str">
        <f t="shared" si="83"/>
        <v/>
      </c>
      <c r="AD762" s="2" t="str">
        <f>VLOOKUP($A762,MA_KH!$A:$Q,MA_KH!O$1,0)</f>
        <v>MEGA</v>
      </c>
      <c r="AE762" s="2" t="str">
        <f>VLOOKUP($A762,MA_KH!$A:$Q,MA_KH!P$1,0)</f>
        <v>CÔNG TY TNHH MM MEGA MARKET (VIỆT NAM)</v>
      </c>
      <c r="AG762" s="91" t="str">
        <f>Table13[[#This Row],[Số hóa đơn]]&amp;Table13[[#This Row],[Tổng giá trị]]</f>
        <v>000265572934770</v>
      </c>
    </row>
    <row r="763" spans="1:33" ht="25.5" customHeight="1" x14ac:dyDescent="0.2">
      <c r="A763" s="58" t="s">
        <v>16299</v>
      </c>
      <c r="B763" s="58" t="s">
        <v>190</v>
      </c>
      <c r="C763" s="59">
        <v>46122</v>
      </c>
      <c r="D763" s="58" t="s">
        <v>17893</v>
      </c>
      <c r="E763" s="55">
        <f>IFERROR(VLOOKUP(AG763,Sheet3!B:F,5,0),Table1[[#This Row],[Ngày hạch toán]])</f>
        <v>46120</v>
      </c>
      <c r="F763" s="58" t="s">
        <v>17894</v>
      </c>
      <c r="G763" s="58" t="s">
        <v>17895</v>
      </c>
      <c r="H763" s="60">
        <v>1026170</v>
      </c>
      <c r="I763" s="63">
        <v>0</v>
      </c>
      <c r="J763" s="60">
        <v>82094</v>
      </c>
      <c r="K763" s="66">
        <v>1108264</v>
      </c>
      <c r="L763" s="64" t="s">
        <v>17236</v>
      </c>
      <c r="M763" s="6" t="str">
        <f>IFERROR(VLOOKUP(Table13[[#This Row],[Số hóa đơn]],'Chi tiết tt Mega gửi'!K:L,2,0),"")</f>
        <v/>
      </c>
      <c r="O763" s="32">
        <f>IF(Table13[[#This Row],[Phân loại]]="Tồn đầu kỳ",Table13[[#This Row],[Tổng giá trị]],0)</f>
        <v>0</v>
      </c>
      <c r="P763" s="7">
        <f>IF(Table13[[#This Row],[Số còn phải thu ĐK]]&lt;&gt;0,0,IF(Table13[[#This Row],[Phân loại]]="Bán hàng",Table13[[#This Row],[Tổng giá trị]],-Table13[[#This Row],[Tổng giá trị]]))</f>
        <v>1108264</v>
      </c>
      <c r="Q763" s="32">
        <f t="shared" si="90"/>
        <v>0</v>
      </c>
      <c r="R763" s="7">
        <f>Table13[[#This Row],[Số còn phải thu ĐK]]+Table13[[#This Row],[Giá Trị HD sau CK]]-Table13[[#This Row],[Số tiền đã thu]]</f>
        <v>1108264</v>
      </c>
      <c r="S763" s="6">
        <f>IF(Table13[[#This Row],[Ngày hóa đơn]]&lt;&gt;"",Table13[[#This Row],[Ngày hóa đơn]],IF(Table13[[#This Row],[Ngày hạch toán]]&lt;&gt;"",Table13[[#This Row],[Ngày hạch toán]],""))</f>
        <v>46120</v>
      </c>
      <c r="T763" s="7"/>
      <c r="U763" s="6">
        <f>IF(Table13[[#This Row],[Ngày tính CN]]="","",S763+T763)</f>
        <v>46120</v>
      </c>
      <c r="V763" s="32">
        <f ca="1">IF(Table13[[#This Row],[Hạn thanh toán]]="","",IF((U763-NOW())&lt;0,0,(U763-NOW())))</f>
        <v>0</v>
      </c>
      <c r="W763" s="32"/>
      <c r="X763" s="32">
        <f t="shared" ca="1" si="91"/>
        <v>174.35975370370579</v>
      </c>
      <c r="Y763" s="2" t="str">
        <f t="shared" ca="1" si="92"/>
        <v>Nợ quá hạn hơn 120 ngày có khả năng mất thanh toán</v>
      </c>
      <c r="Z763" s="42">
        <f t="shared" si="82"/>
        <v>46120</v>
      </c>
      <c r="AA763" s="42" t="str">
        <f t="shared" si="83"/>
        <v/>
      </c>
      <c r="AD763" s="2" t="str">
        <f>VLOOKUP($A763,MA_KH!$A:$Q,MA_KH!O$1,0)</f>
        <v>MEGA</v>
      </c>
      <c r="AE763" s="2" t="str">
        <f>VLOOKUP($A763,MA_KH!$A:$Q,MA_KH!P$1,0)</f>
        <v>CÔNG TY TNHH MM MEGA MARKET (VIỆT NAM)</v>
      </c>
      <c r="AG763" s="91" t="str">
        <f>Table13[[#This Row],[Số hóa đơn]]&amp;Table13[[#This Row],[Tổng giá trị]]</f>
        <v>000265581108264</v>
      </c>
    </row>
    <row r="764" spans="1:33" ht="25.5" customHeight="1" x14ac:dyDescent="0.2">
      <c r="A764" s="58" t="s">
        <v>16294</v>
      </c>
      <c r="B764" s="58" t="s">
        <v>259</v>
      </c>
      <c r="C764" s="59">
        <v>46123</v>
      </c>
      <c r="D764" s="58" t="s">
        <v>17896</v>
      </c>
      <c r="E764" s="55">
        <f>IFERROR(VLOOKUP(AG764,Sheet3!B:F,5,0),Table1[[#This Row],[Ngày hạch toán]])</f>
        <v>46120</v>
      </c>
      <c r="F764" s="58" t="s">
        <v>17897</v>
      </c>
      <c r="G764" s="58" t="s">
        <v>17898</v>
      </c>
      <c r="H764" s="60">
        <v>1026170</v>
      </c>
      <c r="I764" s="63">
        <v>0</v>
      </c>
      <c r="J764" s="60">
        <v>82094</v>
      </c>
      <c r="K764" s="66">
        <v>1108264</v>
      </c>
      <c r="L764" s="64" t="s">
        <v>17236</v>
      </c>
      <c r="M764" s="6" t="str">
        <f>IFERROR(VLOOKUP(Table13[[#This Row],[Số hóa đơn]],'Chi tiết tt Mega gửi'!K:L,2,0),"")</f>
        <v/>
      </c>
      <c r="O764" s="32">
        <f>IF(Table13[[#This Row],[Phân loại]]="Tồn đầu kỳ",Table13[[#This Row],[Tổng giá trị]],0)</f>
        <v>0</v>
      </c>
      <c r="P764" s="7">
        <f>IF(Table13[[#This Row],[Số còn phải thu ĐK]]&lt;&gt;0,0,IF(Table13[[#This Row],[Phân loại]]="Bán hàng",Table13[[#This Row],[Tổng giá trị]],-Table13[[#This Row],[Tổng giá trị]]))</f>
        <v>1108264</v>
      </c>
      <c r="Q764" s="32">
        <f>IF(M764&lt;&gt;"",IF(O764&lt;&gt;0,O764,P764),0)</f>
        <v>0</v>
      </c>
      <c r="R764" s="7">
        <f>Table13[[#This Row],[Số còn phải thu ĐK]]+Table13[[#This Row],[Giá Trị HD sau CK]]-Table13[[#This Row],[Số tiền đã thu]]</f>
        <v>1108264</v>
      </c>
      <c r="S764" s="6">
        <f>IF(Table13[[#This Row],[Ngày hóa đơn]]&lt;&gt;"",Table13[[#This Row],[Ngày hóa đơn]],IF(Table13[[#This Row],[Ngày hạch toán]]&lt;&gt;"",Table13[[#This Row],[Ngày hạch toán]],""))</f>
        <v>46120</v>
      </c>
      <c r="T764" s="7"/>
      <c r="U764" s="6">
        <f>IF(Table13[[#This Row],[Ngày tính CN]]="","",S764+T764)</f>
        <v>46120</v>
      </c>
      <c r="V764" s="32">
        <f ca="1">IF(Table13[[#This Row],[Hạn thanh toán]]="","",IF((U764-NOW())&lt;0,0,(U764-NOW())))</f>
        <v>0</v>
      </c>
      <c r="W764" s="32"/>
      <c r="X764" s="32">
        <f ca="1">IF(OR(U764="",R764=0),"",IF((U764-NOW())&lt;0,-(U764-NOW()),0))</f>
        <v>174.35975370370579</v>
      </c>
      <c r="Y764" s="2" t="str">
        <f ca="1">IF(R764=0,"Đã thanh toán",IF(X764="","",IF(X764&lt;=0,"Chưa đến hạn thanh toán",IF(X764&lt;=30,"Nợ quá hạn 30 ngày",IF(X764&lt;=60,"Nợ quá hạn từ 30 ngày đến 60 ngày",IF(X764&lt;=90,"Nợ quá hạn từ 60 ngày đến 90 ngày",IF(X764&lt;=120,"Nợ quá hạn từ 90 ngày đến 120 ngày","Nợ quá hạn hơn 120 ngày có khả năng mất thanh toán")))))))</f>
        <v>Nợ quá hạn hơn 120 ngày có khả năng mất thanh toán</v>
      </c>
      <c r="Z764" s="42">
        <f t="shared" si="82"/>
        <v>46120</v>
      </c>
      <c r="AA764" s="42" t="str">
        <f t="shared" si="83"/>
        <v/>
      </c>
      <c r="AD764" s="2" t="str">
        <f>VLOOKUP($A764,MA_KH!$A:$Q,MA_KH!O$1,0)</f>
        <v>MEGA</v>
      </c>
      <c r="AE764" s="2" t="str">
        <f>VLOOKUP($A764,MA_KH!$A:$Q,MA_KH!P$1,0)</f>
        <v>CÔNG TY TNHH MM MEGA MARKET (VIỆT NAM)</v>
      </c>
      <c r="AG764" s="91" t="str">
        <f>Table13[[#This Row],[Số hóa đơn]]&amp;Table13[[#This Row],[Tổng giá trị]]</f>
        <v>000265591108264</v>
      </c>
    </row>
    <row r="765" spans="1:33" ht="25.5" customHeight="1" x14ac:dyDescent="0.2">
      <c r="A765" s="54" t="s">
        <v>16306</v>
      </c>
      <c r="B765" s="54" t="s">
        <v>7257</v>
      </c>
      <c r="C765" s="55">
        <v>46123</v>
      </c>
      <c r="D765" s="54" t="s">
        <v>17899</v>
      </c>
      <c r="E765" s="55">
        <f>IFERROR(VLOOKUP(AG765,Sheet3!B:F,5,0),Table1[[#This Row],[Ngày hạch toán]])</f>
        <v>46121</v>
      </c>
      <c r="F765" s="54" t="s">
        <v>17900</v>
      </c>
      <c r="G765" s="54" t="s">
        <v>17901</v>
      </c>
      <c r="H765" s="56">
        <v>2778550</v>
      </c>
      <c r="I765" s="63">
        <v>0</v>
      </c>
      <c r="J765" s="56">
        <v>222284</v>
      </c>
      <c r="K765" s="65">
        <v>3000834</v>
      </c>
      <c r="L765" s="64" t="s">
        <v>17236</v>
      </c>
      <c r="M765" s="6" t="str">
        <f>IFERROR(VLOOKUP(Table13[[#This Row],[Số hóa đơn]],'Chi tiết tt Mega gửi'!K:L,2,0),"")</f>
        <v/>
      </c>
      <c r="O765" s="32">
        <f>IF(Table13[[#This Row],[Phân loại]]="Tồn đầu kỳ",Table13[[#This Row],[Tổng giá trị]],0)</f>
        <v>0</v>
      </c>
      <c r="P765" s="7">
        <f>IF(Table13[[#This Row],[Số còn phải thu ĐK]]&lt;&gt;0,0,IF(Table13[[#This Row],[Phân loại]]="Bán hàng",Table13[[#This Row],[Tổng giá trị]],-Table13[[#This Row],[Tổng giá trị]]))</f>
        <v>3000834</v>
      </c>
      <c r="Q765" s="32">
        <f t="shared" ref="Q765:Q774" si="93">IF(M765&lt;&gt;"",IF(O765&lt;&gt;0,O765,P765),0)</f>
        <v>0</v>
      </c>
      <c r="R765" s="7">
        <f>Table13[[#This Row],[Số còn phải thu ĐK]]+Table13[[#This Row],[Giá Trị HD sau CK]]-Table13[[#This Row],[Số tiền đã thu]]</f>
        <v>3000834</v>
      </c>
      <c r="S765" s="6">
        <f>IF(Table13[[#This Row],[Ngày hóa đơn]]&lt;&gt;"",Table13[[#This Row],[Ngày hóa đơn]],IF(Table13[[#This Row],[Ngày hạch toán]]&lt;&gt;"",Table13[[#This Row],[Ngày hạch toán]],""))</f>
        <v>46121</v>
      </c>
      <c r="T765" s="7"/>
      <c r="U765" s="6">
        <f>IF(Table13[[#This Row],[Ngày tính CN]]="","",S765+T765)</f>
        <v>46121</v>
      </c>
      <c r="V765" s="32">
        <f ca="1">IF(Table13[[#This Row],[Hạn thanh toán]]="","",IF((U765-NOW())&lt;0,0,(U765-NOW())))</f>
        <v>0</v>
      </c>
      <c r="W765" s="32"/>
      <c r="X765" s="32">
        <f t="shared" ref="X765:X774" ca="1" si="94">IF(OR(U765="",R765=0),"",IF((U765-NOW())&lt;0,-(U765-NOW()),0))</f>
        <v>173.35975370370579</v>
      </c>
      <c r="Y765" s="2" t="str">
        <f t="shared" ref="Y765:Y774" ca="1" si="95">IF(R765=0,"Đã thanh toán",IF(X765="","",IF(X765&lt;=0,"Chưa đến hạn thanh toán",IF(X765&lt;=30,"Nợ quá hạn 30 ngày",IF(X765&lt;=60,"Nợ quá hạn từ 30 ngày đến 60 ngày",IF(X765&lt;=90,"Nợ quá hạn từ 60 ngày đến 90 ngày",IF(X765&lt;=120,"Nợ quá hạn từ 90 ngày đến 120 ngày","Nợ quá hạn hơn 120 ngày có khả năng mất thanh toán")))))))</f>
        <v>Nợ quá hạn hơn 120 ngày có khả năng mất thanh toán</v>
      </c>
      <c r="Z765" s="42">
        <f t="shared" si="82"/>
        <v>46121</v>
      </c>
      <c r="AA765" s="42" t="str">
        <f t="shared" si="83"/>
        <v/>
      </c>
      <c r="AD765" s="2" t="str">
        <f>VLOOKUP($A765,MA_KH!$A:$Q,MA_KH!O$1,0)</f>
        <v>MEGA</v>
      </c>
      <c r="AE765" s="2" t="str">
        <f>VLOOKUP($A765,MA_KH!$A:$Q,MA_KH!P$1,0)</f>
        <v>CÔNG TY TNHH MM MEGA MARKET (VIỆT NAM)</v>
      </c>
      <c r="AG765" s="91" t="str">
        <f>Table13[[#This Row],[Số hóa đơn]]&amp;Table13[[#This Row],[Tổng giá trị]]</f>
        <v>000300923000834</v>
      </c>
    </row>
    <row r="766" spans="1:33" ht="25.5" customHeight="1" x14ac:dyDescent="0.2">
      <c r="A766" s="54" t="s">
        <v>16306</v>
      </c>
      <c r="B766" s="54" t="s">
        <v>7257</v>
      </c>
      <c r="C766" s="55">
        <v>46123</v>
      </c>
      <c r="D766" s="54" t="s">
        <v>17902</v>
      </c>
      <c r="E766" s="55">
        <f>IFERROR(VLOOKUP(AG766,Sheet3!B:F,5,0),Table1[[#This Row],[Ngày hạch toán]])</f>
        <v>46121</v>
      </c>
      <c r="F766" s="54" t="s">
        <v>17903</v>
      </c>
      <c r="G766" s="54" t="s">
        <v>17904</v>
      </c>
      <c r="H766" s="56">
        <v>1292380</v>
      </c>
      <c r="I766" s="63">
        <v>0</v>
      </c>
      <c r="J766" s="56">
        <v>103390</v>
      </c>
      <c r="K766" s="65">
        <v>1395770</v>
      </c>
      <c r="L766" s="64" t="s">
        <v>17236</v>
      </c>
      <c r="M766" s="6" t="str">
        <f>IFERROR(VLOOKUP(Table13[[#This Row],[Số hóa đơn]],'Chi tiết tt Mega gửi'!K:L,2,0),"")</f>
        <v/>
      </c>
      <c r="O766" s="32">
        <f>IF(Table13[[#This Row],[Phân loại]]="Tồn đầu kỳ",Table13[[#This Row],[Tổng giá trị]],0)</f>
        <v>0</v>
      </c>
      <c r="P766" s="7">
        <f>IF(Table13[[#This Row],[Số còn phải thu ĐK]]&lt;&gt;0,0,IF(Table13[[#This Row],[Phân loại]]="Bán hàng",Table13[[#This Row],[Tổng giá trị]],-Table13[[#This Row],[Tổng giá trị]]))</f>
        <v>1395770</v>
      </c>
      <c r="Q766" s="32">
        <f t="shared" si="93"/>
        <v>0</v>
      </c>
      <c r="R766" s="7">
        <f>Table13[[#This Row],[Số còn phải thu ĐK]]+Table13[[#This Row],[Giá Trị HD sau CK]]-Table13[[#This Row],[Số tiền đã thu]]</f>
        <v>1395770</v>
      </c>
      <c r="S766" s="6">
        <f>IF(Table13[[#This Row],[Ngày hóa đơn]]&lt;&gt;"",Table13[[#This Row],[Ngày hóa đơn]],IF(Table13[[#This Row],[Ngày hạch toán]]&lt;&gt;"",Table13[[#This Row],[Ngày hạch toán]],""))</f>
        <v>46121</v>
      </c>
      <c r="T766" s="7"/>
      <c r="U766" s="6">
        <f>IF(Table13[[#This Row],[Ngày tính CN]]="","",S766+T766)</f>
        <v>46121</v>
      </c>
      <c r="V766" s="32">
        <f ca="1">IF(Table13[[#This Row],[Hạn thanh toán]]="","",IF((U766-NOW())&lt;0,0,(U766-NOW())))</f>
        <v>0</v>
      </c>
      <c r="W766" s="32"/>
      <c r="X766" s="32">
        <f t="shared" ca="1" si="94"/>
        <v>173.35975370370579</v>
      </c>
      <c r="Y766" s="2" t="str">
        <f t="shared" ca="1" si="95"/>
        <v>Nợ quá hạn hơn 120 ngày có khả năng mất thanh toán</v>
      </c>
      <c r="Z766" s="42">
        <f t="shared" si="82"/>
        <v>46121</v>
      </c>
      <c r="AA766" s="42" t="str">
        <f t="shared" si="83"/>
        <v/>
      </c>
      <c r="AD766" s="2" t="str">
        <f>VLOOKUP($A766,MA_KH!$A:$Q,MA_KH!O$1,0)</f>
        <v>MEGA</v>
      </c>
      <c r="AE766" s="2" t="str">
        <f>VLOOKUP($A766,MA_KH!$A:$Q,MA_KH!P$1,0)</f>
        <v>CÔNG TY TNHH MM MEGA MARKET (VIỆT NAM)</v>
      </c>
      <c r="AG766" s="91" t="str">
        <f>Table13[[#This Row],[Số hóa đơn]]&amp;Table13[[#This Row],[Tổng giá trị]]</f>
        <v>000300911395770</v>
      </c>
    </row>
    <row r="767" spans="1:33" ht="25.5" customHeight="1" x14ac:dyDescent="0.2">
      <c r="A767" s="54" t="s">
        <v>16302</v>
      </c>
      <c r="B767" s="54" t="s">
        <v>7251</v>
      </c>
      <c r="C767" s="55">
        <v>46123</v>
      </c>
      <c r="D767" s="54" t="s">
        <v>17905</v>
      </c>
      <c r="E767" s="55">
        <f>IFERROR(VLOOKUP(AG767,Sheet3!B:F,5,0),Table1[[#This Row],[Ngày hạch toán]])</f>
        <v>46121</v>
      </c>
      <c r="F767" s="54" t="s">
        <v>17906</v>
      </c>
      <c r="G767" s="54" t="s">
        <v>17907</v>
      </c>
      <c r="H767" s="56">
        <v>441610</v>
      </c>
      <c r="I767" s="63">
        <v>0</v>
      </c>
      <c r="J767" s="56">
        <v>35329</v>
      </c>
      <c r="K767" s="65">
        <v>476939</v>
      </c>
      <c r="L767" s="64" t="s">
        <v>17236</v>
      </c>
      <c r="M767" s="6" t="str">
        <f>IFERROR(VLOOKUP(Table13[[#This Row],[Số hóa đơn]],'Chi tiết tt Mega gửi'!K:L,2,0),"")</f>
        <v/>
      </c>
      <c r="O767" s="32">
        <f>IF(Table13[[#This Row],[Phân loại]]="Tồn đầu kỳ",Table13[[#This Row],[Tổng giá trị]],0)</f>
        <v>0</v>
      </c>
      <c r="P767" s="7">
        <f>IF(Table13[[#This Row],[Số còn phải thu ĐK]]&lt;&gt;0,0,IF(Table13[[#This Row],[Phân loại]]="Bán hàng",Table13[[#This Row],[Tổng giá trị]],-Table13[[#This Row],[Tổng giá trị]]))</f>
        <v>476939</v>
      </c>
      <c r="Q767" s="32">
        <f t="shared" si="93"/>
        <v>0</v>
      </c>
      <c r="R767" s="7">
        <f>Table13[[#This Row],[Số còn phải thu ĐK]]+Table13[[#This Row],[Giá Trị HD sau CK]]-Table13[[#This Row],[Số tiền đã thu]]</f>
        <v>476939</v>
      </c>
      <c r="S767" s="6">
        <f>IF(Table13[[#This Row],[Ngày hóa đơn]]&lt;&gt;"",Table13[[#This Row],[Ngày hóa đơn]],IF(Table13[[#This Row],[Ngày hạch toán]]&lt;&gt;"",Table13[[#This Row],[Ngày hạch toán]],""))</f>
        <v>46121</v>
      </c>
      <c r="T767" s="7"/>
      <c r="U767" s="6">
        <f>IF(Table13[[#This Row],[Ngày tính CN]]="","",S767+T767)</f>
        <v>46121</v>
      </c>
      <c r="V767" s="32">
        <f ca="1">IF(Table13[[#This Row],[Hạn thanh toán]]="","",IF((U767-NOW())&lt;0,0,(U767-NOW())))</f>
        <v>0</v>
      </c>
      <c r="W767" s="32"/>
      <c r="X767" s="32">
        <f t="shared" ca="1" si="94"/>
        <v>173.35975370370579</v>
      </c>
      <c r="Y767" s="2" t="str">
        <f t="shared" ca="1" si="95"/>
        <v>Nợ quá hạn hơn 120 ngày có khả năng mất thanh toán</v>
      </c>
      <c r="Z767" s="42">
        <f t="shared" si="82"/>
        <v>46121</v>
      </c>
      <c r="AA767" s="42" t="str">
        <f t="shared" si="83"/>
        <v/>
      </c>
      <c r="AD767" s="2" t="str">
        <f>VLOOKUP($A767,MA_KH!$A:$Q,MA_KH!O$1,0)</f>
        <v>MEGA</v>
      </c>
      <c r="AE767" s="2" t="str">
        <f>VLOOKUP($A767,MA_KH!$A:$Q,MA_KH!P$1,0)</f>
        <v>CÔNG TY TNHH MM MEGA MARKET (VIỆT NAM)</v>
      </c>
      <c r="AG767" s="91" t="str">
        <f>Table13[[#This Row],[Số hóa đơn]]&amp;Table13[[#This Row],[Tổng giá trị]]</f>
        <v>00030087476939</v>
      </c>
    </row>
    <row r="768" spans="1:33" ht="25.5" customHeight="1" x14ac:dyDescent="0.2">
      <c r="A768" s="58" t="s">
        <v>16302</v>
      </c>
      <c r="B768" s="58" t="s">
        <v>7251</v>
      </c>
      <c r="C768" s="59">
        <v>46123</v>
      </c>
      <c r="D768" s="58" t="s">
        <v>17908</v>
      </c>
      <c r="E768" s="55">
        <f>IFERROR(VLOOKUP(AG768,Sheet3!B:F,5,0),Table1[[#This Row],[Ngày hạch toán]])</f>
        <v>46121</v>
      </c>
      <c r="F768" s="58" t="s">
        <v>17909</v>
      </c>
      <c r="G768" s="58" t="s">
        <v>17910</v>
      </c>
      <c r="H768" s="60">
        <v>1425000</v>
      </c>
      <c r="I768" s="63">
        <v>0</v>
      </c>
      <c r="J768" s="60">
        <v>114000</v>
      </c>
      <c r="K768" s="66">
        <v>1539000</v>
      </c>
      <c r="L768" s="64" t="s">
        <v>17236</v>
      </c>
      <c r="M768" s="6" t="str">
        <f>IFERROR(VLOOKUP(Table13[[#This Row],[Số hóa đơn]],'Chi tiết tt Mega gửi'!K:L,2,0),"")</f>
        <v/>
      </c>
      <c r="O768" s="32">
        <f>IF(Table13[[#This Row],[Phân loại]]="Tồn đầu kỳ",Table13[[#This Row],[Tổng giá trị]],0)</f>
        <v>0</v>
      </c>
      <c r="P768" s="7">
        <f>IF(Table13[[#This Row],[Số còn phải thu ĐK]]&lt;&gt;0,0,IF(Table13[[#This Row],[Phân loại]]="Bán hàng",Table13[[#This Row],[Tổng giá trị]],-Table13[[#This Row],[Tổng giá trị]]))</f>
        <v>1539000</v>
      </c>
      <c r="Q768" s="32">
        <f t="shared" si="93"/>
        <v>0</v>
      </c>
      <c r="R768" s="7">
        <f>Table13[[#This Row],[Số còn phải thu ĐK]]+Table13[[#This Row],[Giá Trị HD sau CK]]-Table13[[#This Row],[Số tiền đã thu]]</f>
        <v>1539000</v>
      </c>
      <c r="S768" s="6">
        <f>IF(Table13[[#This Row],[Ngày hóa đơn]]&lt;&gt;"",Table13[[#This Row],[Ngày hóa đơn]],IF(Table13[[#This Row],[Ngày hạch toán]]&lt;&gt;"",Table13[[#This Row],[Ngày hạch toán]],""))</f>
        <v>46121</v>
      </c>
      <c r="T768" s="7"/>
      <c r="U768" s="6">
        <f>IF(Table13[[#This Row],[Ngày tính CN]]="","",S768+T768)</f>
        <v>46121</v>
      </c>
      <c r="V768" s="32">
        <f ca="1">IF(Table13[[#This Row],[Hạn thanh toán]]="","",IF((U768-NOW())&lt;0,0,(U768-NOW())))</f>
        <v>0</v>
      </c>
      <c r="W768" s="32"/>
      <c r="X768" s="32">
        <f t="shared" ca="1" si="94"/>
        <v>173.35975370370579</v>
      </c>
      <c r="Y768" s="2" t="str">
        <f t="shared" ca="1" si="95"/>
        <v>Nợ quá hạn hơn 120 ngày có khả năng mất thanh toán</v>
      </c>
      <c r="Z768" s="42">
        <f t="shared" si="82"/>
        <v>46121</v>
      </c>
      <c r="AA768" s="42" t="str">
        <f t="shared" si="83"/>
        <v/>
      </c>
      <c r="AD768" s="2" t="str">
        <f>VLOOKUP($A768,MA_KH!$A:$Q,MA_KH!O$1,0)</f>
        <v>MEGA</v>
      </c>
      <c r="AE768" s="2" t="str">
        <f>VLOOKUP($A768,MA_KH!$A:$Q,MA_KH!P$1,0)</f>
        <v>CÔNG TY TNHH MM MEGA MARKET (VIỆT NAM)</v>
      </c>
      <c r="AG768" s="91" t="str">
        <f>Table13[[#This Row],[Số hóa đơn]]&amp;Table13[[#This Row],[Tổng giá trị]]</f>
        <v>000300861539000</v>
      </c>
    </row>
    <row r="769" spans="1:33" ht="25.5" customHeight="1" x14ac:dyDescent="0.2">
      <c r="A769" s="54" t="s">
        <v>16290</v>
      </c>
      <c r="B769" s="54" t="s">
        <v>192</v>
      </c>
      <c r="C769" s="55">
        <v>46125</v>
      </c>
      <c r="D769" s="54" t="s">
        <v>17911</v>
      </c>
      <c r="E769" s="55">
        <f>IFERROR(VLOOKUP(AG769,Sheet3!B:F,5,0),Table1[[#This Row],[Ngày hạch toán]])</f>
        <v>46121</v>
      </c>
      <c r="F769" s="54" t="s">
        <v>17912</v>
      </c>
      <c r="G769" s="54" t="s">
        <v>17913</v>
      </c>
      <c r="H769" s="56">
        <v>4115310</v>
      </c>
      <c r="I769" s="63">
        <v>0</v>
      </c>
      <c r="J769" s="56">
        <v>329225</v>
      </c>
      <c r="K769" s="65">
        <v>4444535</v>
      </c>
      <c r="L769" s="64" t="s">
        <v>17236</v>
      </c>
      <c r="M769" s="6" t="str">
        <f>IFERROR(VLOOKUP(Table13[[#This Row],[Số hóa đơn]],'Chi tiết tt Mega gửi'!K:L,2,0),"")</f>
        <v/>
      </c>
      <c r="O769" s="32">
        <f>IF(Table13[[#This Row],[Phân loại]]="Tồn đầu kỳ",Table13[[#This Row],[Tổng giá trị]],0)</f>
        <v>0</v>
      </c>
      <c r="P769" s="7">
        <f>IF(Table13[[#This Row],[Số còn phải thu ĐK]]&lt;&gt;0,0,IF(Table13[[#This Row],[Phân loại]]="Bán hàng",Table13[[#This Row],[Tổng giá trị]],-Table13[[#This Row],[Tổng giá trị]]))</f>
        <v>4444535</v>
      </c>
      <c r="Q769" s="32">
        <f t="shared" si="93"/>
        <v>0</v>
      </c>
      <c r="R769" s="7">
        <f>Table13[[#This Row],[Số còn phải thu ĐK]]+Table13[[#This Row],[Giá Trị HD sau CK]]-Table13[[#This Row],[Số tiền đã thu]]</f>
        <v>4444535</v>
      </c>
      <c r="S769" s="6">
        <f>IF(Table13[[#This Row],[Ngày hóa đơn]]&lt;&gt;"",Table13[[#This Row],[Ngày hóa đơn]],IF(Table13[[#This Row],[Ngày hạch toán]]&lt;&gt;"",Table13[[#This Row],[Ngày hạch toán]],""))</f>
        <v>46121</v>
      </c>
      <c r="T769" s="7"/>
      <c r="U769" s="6">
        <f>IF(Table13[[#This Row],[Ngày tính CN]]="","",S769+T769)</f>
        <v>46121</v>
      </c>
      <c r="V769" s="32">
        <f ca="1">IF(Table13[[#This Row],[Hạn thanh toán]]="","",IF((U769-NOW())&lt;0,0,(U769-NOW())))</f>
        <v>0</v>
      </c>
      <c r="W769" s="32"/>
      <c r="X769" s="32">
        <f t="shared" ca="1" si="94"/>
        <v>173.35975370370579</v>
      </c>
      <c r="Y769" s="2" t="str">
        <f t="shared" ca="1" si="95"/>
        <v>Nợ quá hạn hơn 120 ngày có khả năng mất thanh toán</v>
      </c>
      <c r="Z769" s="42">
        <f t="shared" si="82"/>
        <v>46121</v>
      </c>
      <c r="AA769" s="42" t="str">
        <f t="shared" si="83"/>
        <v/>
      </c>
      <c r="AD769" s="2" t="str">
        <f>VLOOKUP($A769,MA_KH!$A:$Q,MA_KH!O$1,0)</f>
        <v>MEGA</v>
      </c>
      <c r="AE769" s="2" t="str">
        <f>VLOOKUP($A769,MA_KH!$A:$Q,MA_KH!P$1,0)</f>
        <v>CÔNG TY TNHH MM MEGA MARKET (VIỆT NAM)</v>
      </c>
      <c r="AG769" s="91" t="str">
        <f>Table13[[#This Row],[Số hóa đơn]]&amp;Table13[[#This Row],[Tổng giá trị]]</f>
        <v>000282394444535</v>
      </c>
    </row>
    <row r="770" spans="1:33" ht="25.5" customHeight="1" x14ac:dyDescent="0.2">
      <c r="A770" s="54" t="s">
        <v>16295</v>
      </c>
      <c r="B770" s="54" t="s">
        <v>198</v>
      </c>
      <c r="C770" s="55">
        <v>46125</v>
      </c>
      <c r="D770" s="54" t="s">
        <v>17914</v>
      </c>
      <c r="E770" s="55">
        <f>IFERROR(VLOOKUP(AG770,Sheet3!B:F,5,0),Table1[[#This Row],[Ngày hạch toán]])</f>
        <v>46121</v>
      </c>
      <c r="F770" s="54" t="s">
        <v>17915</v>
      </c>
      <c r="G770" s="54" t="s">
        <v>17916</v>
      </c>
      <c r="H770" s="56">
        <v>558030</v>
      </c>
      <c r="I770" s="63">
        <v>0</v>
      </c>
      <c r="J770" s="56">
        <v>44642</v>
      </c>
      <c r="K770" s="65">
        <v>602672</v>
      </c>
      <c r="L770" s="64" t="s">
        <v>17236</v>
      </c>
      <c r="M770" s="6" t="str">
        <f>IFERROR(VLOOKUP(Table13[[#This Row],[Số hóa đơn]],'Chi tiết tt Mega gửi'!K:L,2,0),"")</f>
        <v/>
      </c>
      <c r="O770" s="32">
        <f>IF(Table13[[#This Row],[Phân loại]]="Tồn đầu kỳ",Table13[[#This Row],[Tổng giá trị]],0)</f>
        <v>0</v>
      </c>
      <c r="P770" s="7">
        <f>IF(Table13[[#This Row],[Số còn phải thu ĐK]]&lt;&gt;0,0,IF(Table13[[#This Row],[Phân loại]]="Bán hàng",Table13[[#This Row],[Tổng giá trị]],-Table13[[#This Row],[Tổng giá trị]]))</f>
        <v>602672</v>
      </c>
      <c r="Q770" s="32">
        <f t="shared" si="93"/>
        <v>0</v>
      </c>
      <c r="R770" s="7">
        <f>Table13[[#This Row],[Số còn phải thu ĐK]]+Table13[[#This Row],[Giá Trị HD sau CK]]-Table13[[#This Row],[Số tiền đã thu]]</f>
        <v>602672</v>
      </c>
      <c r="S770" s="6">
        <f>IF(Table13[[#This Row],[Ngày hóa đơn]]&lt;&gt;"",Table13[[#This Row],[Ngày hóa đơn]],IF(Table13[[#This Row],[Ngày hạch toán]]&lt;&gt;"",Table13[[#This Row],[Ngày hạch toán]],""))</f>
        <v>46121</v>
      </c>
      <c r="T770" s="7"/>
      <c r="U770" s="6">
        <f>IF(Table13[[#This Row],[Ngày tính CN]]="","",S770+T770)</f>
        <v>46121</v>
      </c>
      <c r="V770" s="32">
        <f ca="1">IF(Table13[[#This Row],[Hạn thanh toán]]="","",IF((U770-NOW())&lt;0,0,(U770-NOW())))</f>
        <v>0</v>
      </c>
      <c r="W770" s="32"/>
      <c r="X770" s="32">
        <f t="shared" ca="1" si="94"/>
        <v>173.35975370370579</v>
      </c>
      <c r="Y770" s="2" t="str">
        <f t="shared" ca="1" si="95"/>
        <v>Nợ quá hạn hơn 120 ngày có khả năng mất thanh toán</v>
      </c>
      <c r="Z770" s="42">
        <f t="shared" si="82"/>
        <v>46121</v>
      </c>
      <c r="AA770" s="42" t="str">
        <f t="shared" si="83"/>
        <v/>
      </c>
      <c r="AD770" s="2" t="str">
        <f>VLOOKUP($A770,MA_KH!$A:$Q,MA_KH!O$1,0)</f>
        <v>MEGA</v>
      </c>
      <c r="AE770" s="2" t="str">
        <f>VLOOKUP($A770,MA_KH!$A:$Q,MA_KH!P$1,0)</f>
        <v>CÔNG TY TNHH MM MEGA MARKET (VIỆT NAM)</v>
      </c>
      <c r="AG770" s="91" t="str">
        <f>Table13[[#This Row],[Số hóa đơn]]&amp;Table13[[#This Row],[Tổng giá trị]]</f>
        <v>00028240602672</v>
      </c>
    </row>
    <row r="771" spans="1:33" ht="25.5" customHeight="1" x14ac:dyDescent="0.2">
      <c r="A771" s="54" t="s">
        <v>16291</v>
      </c>
      <c r="B771" s="54" t="s">
        <v>200</v>
      </c>
      <c r="C771" s="55">
        <v>46125</v>
      </c>
      <c r="D771" s="54" t="s">
        <v>17917</v>
      </c>
      <c r="E771" s="55">
        <f>IFERROR(VLOOKUP(AG771,Sheet3!B:F,5,0),Table1[[#This Row],[Ngày hạch toán]])</f>
        <v>46121</v>
      </c>
      <c r="F771" s="54" t="s">
        <v>17918</v>
      </c>
      <c r="G771" s="54" t="s">
        <v>17919</v>
      </c>
      <c r="H771" s="56">
        <v>1292380</v>
      </c>
      <c r="I771" s="63">
        <v>0</v>
      </c>
      <c r="J771" s="56">
        <v>103390</v>
      </c>
      <c r="K771" s="65">
        <v>1395770</v>
      </c>
      <c r="L771" s="64" t="s">
        <v>17236</v>
      </c>
      <c r="M771" s="6" t="str">
        <f>IFERROR(VLOOKUP(Table13[[#This Row],[Số hóa đơn]],'Chi tiết tt Mega gửi'!K:L,2,0),"")</f>
        <v/>
      </c>
      <c r="O771" s="32">
        <f>IF(Table13[[#This Row],[Phân loại]]="Tồn đầu kỳ",Table13[[#This Row],[Tổng giá trị]],0)</f>
        <v>0</v>
      </c>
      <c r="P771" s="7">
        <f>IF(Table13[[#This Row],[Số còn phải thu ĐK]]&lt;&gt;0,0,IF(Table13[[#This Row],[Phân loại]]="Bán hàng",Table13[[#This Row],[Tổng giá trị]],-Table13[[#This Row],[Tổng giá trị]]))</f>
        <v>1395770</v>
      </c>
      <c r="Q771" s="32">
        <f t="shared" si="93"/>
        <v>0</v>
      </c>
      <c r="R771" s="7">
        <f>Table13[[#This Row],[Số còn phải thu ĐK]]+Table13[[#This Row],[Giá Trị HD sau CK]]-Table13[[#This Row],[Số tiền đã thu]]</f>
        <v>1395770</v>
      </c>
      <c r="S771" s="6">
        <f>IF(Table13[[#This Row],[Ngày hóa đơn]]&lt;&gt;"",Table13[[#This Row],[Ngày hóa đơn]],IF(Table13[[#This Row],[Ngày hạch toán]]&lt;&gt;"",Table13[[#This Row],[Ngày hạch toán]],""))</f>
        <v>46121</v>
      </c>
      <c r="T771" s="7"/>
      <c r="U771" s="6">
        <f>IF(Table13[[#This Row],[Ngày tính CN]]="","",S771+T771)</f>
        <v>46121</v>
      </c>
      <c r="V771" s="32">
        <f ca="1">IF(Table13[[#This Row],[Hạn thanh toán]]="","",IF((U771-NOW())&lt;0,0,(U771-NOW())))</f>
        <v>0</v>
      </c>
      <c r="W771" s="32"/>
      <c r="X771" s="32">
        <f t="shared" ca="1" si="94"/>
        <v>173.35975370370579</v>
      </c>
      <c r="Y771" s="2" t="str">
        <f t="shared" ca="1" si="95"/>
        <v>Nợ quá hạn hơn 120 ngày có khả năng mất thanh toán</v>
      </c>
      <c r="Z771" s="42">
        <f t="shared" si="82"/>
        <v>46121</v>
      </c>
      <c r="AA771" s="42" t="str">
        <f t="shared" si="83"/>
        <v/>
      </c>
      <c r="AD771" s="2" t="str">
        <f>VLOOKUP($A771,MA_KH!$A:$Q,MA_KH!O$1,0)</f>
        <v>MEGA</v>
      </c>
      <c r="AE771" s="2" t="str">
        <f>VLOOKUP($A771,MA_KH!$A:$Q,MA_KH!P$1,0)</f>
        <v>CÔNG TY TNHH MM MEGA MARKET (VIỆT NAM)</v>
      </c>
      <c r="AG771" s="91" t="str">
        <f>Table13[[#This Row],[Số hóa đơn]]&amp;Table13[[#This Row],[Tổng giá trị]]</f>
        <v>000282411395770</v>
      </c>
    </row>
    <row r="772" spans="1:33" ht="25.5" customHeight="1" x14ac:dyDescent="0.2">
      <c r="A772" s="54" t="s">
        <v>16291</v>
      </c>
      <c r="B772" s="54" t="s">
        <v>200</v>
      </c>
      <c r="C772" s="55">
        <v>46125</v>
      </c>
      <c r="D772" s="54" t="s">
        <v>17920</v>
      </c>
      <c r="E772" s="55">
        <f>IFERROR(VLOOKUP(AG772,Sheet3!B:F,5,0),Table1[[#This Row],[Ngày hạch toán]])</f>
        <v>46121</v>
      </c>
      <c r="F772" s="54" t="s">
        <v>17921</v>
      </c>
      <c r="G772" s="54" t="s">
        <v>17922</v>
      </c>
      <c r="H772" s="56">
        <v>2144100</v>
      </c>
      <c r="I772" s="63">
        <v>0</v>
      </c>
      <c r="J772" s="56">
        <v>171528</v>
      </c>
      <c r="K772" s="65">
        <v>2315628</v>
      </c>
      <c r="L772" s="64" t="s">
        <v>17236</v>
      </c>
      <c r="M772" s="6" t="str">
        <f>IFERROR(VLOOKUP(Table13[[#This Row],[Số hóa đơn]],'Chi tiết tt Mega gửi'!K:L,2,0),"")</f>
        <v/>
      </c>
      <c r="O772" s="32">
        <f>IF(Table13[[#This Row],[Phân loại]]="Tồn đầu kỳ",Table13[[#This Row],[Tổng giá trị]],0)</f>
        <v>0</v>
      </c>
      <c r="P772" s="7">
        <f>IF(Table13[[#This Row],[Số còn phải thu ĐK]]&lt;&gt;0,0,IF(Table13[[#This Row],[Phân loại]]="Bán hàng",Table13[[#This Row],[Tổng giá trị]],-Table13[[#This Row],[Tổng giá trị]]))</f>
        <v>2315628</v>
      </c>
      <c r="Q772" s="32">
        <f t="shared" si="93"/>
        <v>0</v>
      </c>
      <c r="R772" s="7">
        <f>Table13[[#This Row],[Số còn phải thu ĐK]]+Table13[[#This Row],[Giá Trị HD sau CK]]-Table13[[#This Row],[Số tiền đã thu]]</f>
        <v>2315628</v>
      </c>
      <c r="S772" s="6">
        <f>IF(Table13[[#This Row],[Ngày hóa đơn]]&lt;&gt;"",Table13[[#This Row],[Ngày hóa đơn]],IF(Table13[[#This Row],[Ngày hạch toán]]&lt;&gt;"",Table13[[#This Row],[Ngày hạch toán]],""))</f>
        <v>46121</v>
      </c>
      <c r="T772" s="7"/>
      <c r="U772" s="6">
        <f>IF(Table13[[#This Row],[Ngày tính CN]]="","",S772+T772)</f>
        <v>46121</v>
      </c>
      <c r="V772" s="32">
        <f ca="1">IF(Table13[[#This Row],[Hạn thanh toán]]="","",IF((U772-NOW())&lt;0,0,(U772-NOW())))</f>
        <v>0</v>
      </c>
      <c r="W772" s="32"/>
      <c r="X772" s="32">
        <f t="shared" ca="1" si="94"/>
        <v>173.35975370370579</v>
      </c>
      <c r="Y772" s="2" t="str">
        <f t="shared" ca="1" si="95"/>
        <v>Nợ quá hạn hơn 120 ngày có khả năng mất thanh toán</v>
      </c>
      <c r="Z772" s="42">
        <f t="shared" ref="Z772:Z835" si="96">IF(S772="","",S772)</f>
        <v>46121</v>
      </c>
      <c r="AA772" s="42" t="str">
        <f t="shared" ref="AA772:AA835" si="97">IF(M772="","",M772)</f>
        <v/>
      </c>
      <c r="AD772" s="2" t="str">
        <f>VLOOKUP($A772,MA_KH!$A:$Q,MA_KH!O$1,0)</f>
        <v>MEGA</v>
      </c>
      <c r="AE772" s="2" t="str">
        <f>VLOOKUP($A772,MA_KH!$A:$Q,MA_KH!P$1,0)</f>
        <v>CÔNG TY TNHH MM MEGA MARKET (VIỆT NAM)</v>
      </c>
      <c r="AG772" s="91" t="str">
        <f>Table13[[#This Row],[Số hóa đơn]]&amp;Table13[[#This Row],[Tổng giá trị]]</f>
        <v>000282422315628</v>
      </c>
    </row>
    <row r="773" spans="1:33" ht="25.5" customHeight="1" x14ac:dyDescent="0.2">
      <c r="A773" s="54" t="s">
        <v>16310</v>
      </c>
      <c r="B773" s="54" t="s">
        <v>196</v>
      </c>
      <c r="C773" s="55">
        <v>46125</v>
      </c>
      <c r="D773" s="54" t="s">
        <v>17923</v>
      </c>
      <c r="E773" s="55">
        <f>IFERROR(VLOOKUP(AG773,Sheet3!B:F,5,0),Table1[[#This Row],[Ngày hạch toán]])</f>
        <v>46121</v>
      </c>
      <c r="F773" s="54" t="s">
        <v>17924</v>
      </c>
      <c r="G773" s="54" t="s">
        <v>17925</v>
      </c>
      <c r="H773" s="56">
        <v>2584760</v>
      </c>
      <c r="I773" s="63">
        <v>0</v>
      </c>
      <c r="J773" s="56">
        <v>206781</v>
      </c>
      <c r="K773" s="65">
        <v>2791541</v>
      </c>
      <c r="L773" s="64" t="s">
        <v>17236</v>
      </c>
      <c r="M773" s="6" t="str">
        <f>IFERROR(VLOOKUP(Table13[[#This Row],[Số hóa đơn]],'Chi tiết tt Mega gửi'!K:L,2,0),"")</f>
        <v/>
      </c>
      <c r="O773" s="32">
        <f>IF(Table13[[#This Row],[Phân loại]]="Tồn đầu kỳ",Table13[[#This Row],[Tổng giá trị]],0)</f>
        <v>0</v>
      </c>
      <c r="P773" s="7">
        <f>IF(Table13[[#This Row],[Số còn phải thu ĐK]]&lt;&gt;0,0,IF(Table13[[#This Row],[Phân loại]]="Bán hàng",Table13[[#This Row],[Tổng giá trị]],-Table13[[#This Row],[Tổng giá trị]]))</f>
        <v>2791541</v>
      </c>
      <c r="Q773" s="32">
        <f t="shared" si="93"/>
        <v>0</v>
      </c>
      <c r="R773" s="7">
        <f>Table13[[#This Row],[Số còn phải thu ĐK]]+Table13[[#This Row],[Giá Trị HD sau CK]]-Table13[[#This Row],[Số tiền đã thu]]</f>
        <v>2791541</v>
      </c>
      <c r="S773" s="6">
        <f>IF(Table13[[#This Row],[Ngày hóa đơn]]&lt;&gt;"",Table13[[#This Row],[Ngày hóa đơn]],IF(Table13[[#This Row],[Ngày hạch toán]]&lt;&gt;"",Table13[[#This Row],[Ngày hạch toán]],""))</f>
        <v>46121</v>
      </c>
      <c r="T773" s="7"/>
      <c r="U773" s="6">
        <f>IF(Table13[[#This Row],[Ngày tính CN]]="","",S773+T773)</f>
        <v>46121</v>
      </c>
      <c r="V773" s="32">
        <f ca="1">IF(Table13[[#This Row],[Hạn thanh toán]]="","",IF((U773-NOW())&lt;0,0,(U773-NOW())))</f>
        <v>0</v>
      </c>
      <c r="W773" s="32"/>
      <c r="X773" s="32">
        <f t="shared" ca="1" si="94"/>
        <v>173.35975370370579</v>
      </c>
      <c r="Y773" s="2" t="str">
        <f t="shared" ca="1" si="95"/>
        <v>Nợ quá hạn hơn 120 ngày có khả năng mất thanh toán</v>
      </c>
      <c r="Z773" s="42">
        <f t="shared" si="96"/>
        <v>46121</v>
      </c>
      <c r="AA773" s="42" t="str">
        <f t="shared" si="97"/>
        <v/>
      </c>
      <c r="AD773" s="2" t="str">
        <f>VLOOKUP($A773,MA_KH!$A:$Q,MA_KH!O$1,0)</f>
        <v>MEGA</v>
      </c>
      <c r="AE773" s="2" t="str">
        <f>VLOOKUP($A773,MA_KH!$A:$Q,MA_KH!P$1,0)</f>
        <v>CÔNG TY TNHH MM MEGA MARKET (VIỆT NAM)</v>
      </c>
      <c r="AG773" s="91" t="str">
        <f>Table13[[#This Row],[Số hóa đơn]]&amp;Table13[[#This Row],[Tổng giá trị]]</f>
        <v>000282432791541</v>
      </c>
    </row>
    <row r="774" spans="1:33" ht="25.5" customHeight="1" x14ac:dyDescent="0.2">
      <c r="A774" s="58" t="s">
        <v>16309</v>
      </c>
      <c r="B774" s="58" t="s">
        <v>255</v>
      </c>
      <c r="C774" s="59">
        <v>46125</v>
      </c>
      <c r="D774" s="58" t="s">
        <v>17926</v>
      </c>
      <c r="E774" s="55">
        <f>IFERROR(VLOOKUP(AG774,Sheet3!B:F,5,0),Table1[[#This Row],[Ngày hạch toán]])</f>
        <v>46121</v>
      </c>
      <c r="F774" s="58" t="s">
        <v>17927</v>
      </c>
      <c r="G774" s="58" t="s">
        <v>17928</v>
      </c>
      <c r="H774" s="60">
        <v>1292380</v>
      </c>
      <c r="I774" s="63">
        <v>0</v>
      </c>
      <c r="J774" s="60">
        <v>103390</v>
      </c>
      <c r="K774" s="66">
        <v>1395770</v>
      </c>
      <c r="L774" s="64" t="s">
        <v>17236</v>
      </c>
      <c r="M774" s="6" t="str">
        <f>IFERROR(VLOOKUP(Table13[[#This Row],[Số hóa đơn]],'Chi tiết tt Mega gửi'!K:L,2,0),"")</f>
        <v/>
      </c>
      <c r="O774" s="32">
        <f>IF(Table13[[#This Row],[Phân loại]]="Tồn đầu kỳ",Table13[[#This Row],[Tổng giá trị]],0)</f>
        <v>0</v>
      </c>
      <c r="P774" s="7">
        <f>IF(Table13[[#This Row],[Số còn phải thu ĐK]]&lt;&gt;0,0,IF(Table13[[#This Row],[Phân loại]]="Bán hàng",Table13[[#This Row],[Tổng giá trị]],-Table13[[#This Row],[Tổng giá trị]]))</f>
        <v>1395770</v>
      </c>
      <c r="Q774" s="32">
        <f t="shared" si="93"/>
        <v>0</v>
      </c>
      <c r="R774" s="7">
        <f>Table13[[#This Row],[Số còn phải thu ĐK]]+Table13[[#This Row],[Giá Trị HD sau CK]]-Table13[[#This Row],[Số tiền đã thu]]</f>
        <v>1395770</v>
      </c>
      <c r="S774" s="6">
        <f>IF(Table13[[#This Row],[Ngày hóa đơn]]&lt;&gt;"",Table13[[#This Row],[Ngày hóa đơn]],IF(Table13[[#This Row],[Ngày hạch toán]]&lt;&gt;"",Table13[[#This Row],[Ngày hạch toán]],""))</f>
        <v>46121</v>
      </c>
      <c r="T774" s="7"/>
      <c r="U774" s="6">
        <f>IF(Table13[[#This Row],[Ngày tính CN]]="","",S774+T774)</f>
        <v>46121</v>
      </c>
      <c r="V774" s="32">
        <f ca="1">IF(Table13[[#This Row],[Hạn thanh toán]]="","",IF((U774-NOW())&lt;0,0,(U774-NOW())))</f>
        <v>0</v>
      </c>
      <c r="W774" s="32"/>
      <c r="X774" s="32">
        <f t="shared" ca="1" si="94"/>
        <v>173.35975370370579</v>
      </c>
      <c r="Y774" s="2" t="str">
        <f t="shared" ca="1" si="95"/>
        <v>Nợ quá hạn hơn 120 ngày có khả năng mất thanh toán</v>
      </c>
      <c r="Z774" s="42">
        <f t="shared" si="96"/>
        <v>46121</v>
      </c>
      <c r="AA774" s="42" t="str">
        <f t="shared" si="97"/>
        <v/>
      </c>
      <c r="AD774" s="2" t="str">
        <f>VLOOKUP($A774,MA_KH!$A:$Q,MA_KH!O$1,0)</f>
        <v>MEGA</v>
      </c>
      <c r="AE774" s="2" t="str">
        <f>VLOOKUP($A774,MA_KH!$A:$Q,MA_KH!P$1,0)</f>
        <v>CÔNG TY TNHH MM MEGA MARKET (VIỆT NAM)</v>
      </c>
      <c r="AG774" s="91" t="str">
        <f>Table13[[#This Row],[Số hóa đơn]]&amp;Table13[[#This Row],[Tổng giá trị]]</f>
        <v>000282441395770</v>
      </c>
    </row>
    <row r="775" spans="1:33" ht="25.5" customHeight="1" x14ac:dyDescent="0.2">
      <c r="A775" s="58" t="s">
        <v>16292</v>
      </c>
      <c r="B775" s="58" t="s">
        <v>251</v>
      </c>
      <c r="C775" s="59">
        <v>46126</v>
      </c>
      <c r="D775" s="58" t="s">
        <v>17929</v>
      </c>
      <c r="E775" s="55">
        <f>IFERROR(VLOOKUP(AG775,Sheet3!B:F,5,0),Table1[[#This Row],[Ngày hạch toán]])</f>
        <v>46121</v>
      </c>
      <c r="F775" s="58" t="s">
        <v>17930</v>
      </c>
      <c r="G775" s="58" t="s">
        <v>17931</v>
      </c>
      <c r="H775" s="60">
        <v>4336115</v>
      </c>
      <c r="I775" s="63">
        <v>0</v>
      </c>
      <c r="J775" s="60">
        <v>346889</v>
      </c>
      <c r="K775" s="66">
        <v>4683004</v>
      </c>
      <c r="L775" s="64" t="s">
        <v>17236</v>
      </c>
      <c r="M775" s="6" t="str">
        <f>IFERROR(VLOOKUP(Table13[[#This Row],[Số hóa đơn]],'Chi tiết tt Mega gửi'!K:L,2,0),"")</f>
        <v/>
      </c>
      <c r="O775" s="32">
        <f>IF(Table13[[#This Row],[Phân loại]]="Tồn đầu kỳ",Table13[[#This Row],[Tổng giá trị]],0)</f>
        <v>0</v>
      </c>
      <c r="P775" s="7">
        <f>IF(Table13[[#This Row],[Số còn phải thu ĐK]]&lt;&gt;0,0,IF(Table13[[#This Row],[Phân loại]]="Bán hàng",Table13[[#This Row],[Tổng giá trị]],-Table13[[#This Row],[Tổng giá trị]]))</f>
        <v>4683004</v>
      </c>
      <c r="Q775" s="32">
        <f>IF(M775&lt;&gt;"",IF(O775&lt;&gt;0,O775,P775),0)</f>
        <v>0</v>
      </c>
      <c r="R775" s="7">
        <f>Table13[[#This Row],[Số còn phải thu ĐK]]+Table13[[#This Row],[Giá Trị HD sau CK]]-Table13[[#This Row],[Số tiền đã thu]]</f>
        <v>4683004</v>
      </c>
      <c r="S775" s="6">
        <f>IF(Table13[[#This Row],[Ngày hóa đơn]]&lt;&gt;"",Table13[[#This Row],[Ngày hóa đơn]],IF(Table13[[#This Row],[Ngày hạch toán]]&lt;&gt;"",Table13[[#This Row],[Ngày hạch toán]],""))</f>
        <v>46121</v>
      </c>
      <c r="T775" s="7"/>
      <c r="U775" s="6">
        <f>IF(Table13[[#This Row],[Ngày tính CN]]="","",S775+T775)</f>
        <v>46121</v>
      </c>
      <c r="V775" s="32">
        <f ca="1">IF(Table13[[#This Row],[Hạn thanh toán]]="","",IF((U775-NOW())&lt;0,0,(U775-NOW())))</f>
        <v>0</v>
      </c>
      <c r="W775" s="32"/>
      <c r="X775" s="32">
        <f ca="1">IF(OR(U775="",R775=0),"",IF((U775-NOW())&lt;0,-(U775-NOW()),0))</f>
        <v>173.35975370370579</v>
      </c>
      <c r="Y775" s="2" t="str">
        <f ca="1">IF(R775=0,"Đã thanh toán",IF(X775="","",IF(X775&lt;=0,"Chưa đến hạn thanh toán",IF(X775&lt;=30,"Nợ quá hạn 30 ngày",IF(X775&lt;=60,"Nợ quá hạn từ 30 ngày đến 60 ngày",IF(X775&lt;=90,"Nợ quá hạn từ 60 ngày đến 90 ngày",IF(X775&lt;=120,"Nợ quá hạn từ 90 ngày đến 120 ngày","Nợ quá hạn hơn 120 ngày có khả năng mất thanh toán")))))))</f>
        <v>Nợ quá hạn hơn 120 ngày có khả năng mất thanh toán</v>
      </c>
      <c r="Z775" s="42">
        <f t="shared" si="96"/>
        <v>46121</v>
      </c>
      <c r="AA775" s="42" t="str">
        <f t="shared" si="97"/>
        <v/>
      </c>
      <c r="AD775" s="2" t="str">
        <f>VLOOKUP($A775,MA_KH!$A:$Q,MA_KH!O$1,0)</f>
        <v>MEGA</v>
      </c>
      <c r="AE775" s="2" t="str">
        <f>VLOOKUP($A775,MA_KH!$A:$Q,MA_KH!P$1,0)</f>
        <v>CÔNG TY TNHH MM MEGA MARKET (VIỆT NAM)</v>
      </c>
      <c r="AG775" s="91" t="str">
        <f>Table13[[#This Row],[Số hóa đơn]]&amp;Table13[[#This Row],[Tổng giá trị]]</f>
        <v>000278584683004</v>
      </c>
    </row>
    <row r="776" spans="1:33" ht="25.5" customHeight="1" x14ac:dyDescent="0.2">
      <c r="A776" s="54" t="s">
        <v>16299</v>
      </c>
      <c r="B776" s="54" t="s">
        <v>190</v>
      </c>
      <c r="C776" s="55">
        <v>46127</v>
      </c>
      <c r="D776" s="54" t="s">
        <v>17932</v>
      </c>
      <c r="E776" s="55">
        <f>IFERROR(VLOOKUP(AG776,Sheet3!B:F,5,0),Table1[[#This Row],[Ngày hạch toán]])</f>
        <v>46122</v>
      </c>
      <c r="F776" s="54" t="s">
        <v>17933</v>
      </c>
      <c r="G776" s="54" t="s">
        <v>17934</v>
      </c>
      <c r="H776" s="56">
        <v>1324830</v>
      </c>
      <c r="I776" s="63">
        <v>0</v>
      </c>
      <c r="J776" s="56">
        <v>105986</v>
      </c>
      <c r="K776" s="65">
        <v>1430816</v>
      </c>
      <c r="L776" s="64" t="s">
        <v>17236</v>
      </c>
      <c r="M776" s="6" t="str">
        <f>IFERROR(VLOOKUP(Table13[[#This Row],[Số hóa đơn]],'Chi tiết tt Mega gửi'!K:L,2,0),"")</f>
        <v/>
      </c>
      <c r="O776" s="32">
        <f>IF(Table13[[#This Row],[Phân loại]]="Tồn đầu kỳ",Table13[[#This Row],[Tổng giá trị]],0)</f>
        <v>0</v>
      </c>
      <c r="P776" s="7">
        <f>IF(Table13[[#This Row],[Số còn phải thu ĐK]]&lt;&gt;0,0,IF(Table13[[#This Row],[Phân loại]]="Bán hàng",Table13[[#This Row],[Tổng giá trị]],-Table13[[#This Row],[Tổng giá trị]]))</f>
        <v>1430816</v>
      </c>
      <c r="Q776" s="32">
        <f t="shared" ref="Q776:Q814" si="98">IF(M776&lt;&gt;"",IF(O776&lt;&gt;0,O776,P776),0)</f>
        <v>0</v>
      </c>
      <c r="R776" s="7">
        <f>Table13[[#This Row],[Số còn phải thu ĐK]]+Table13[[#This Row],[Giá Trị HD sau CK]]-Table13[[#This Row],[Số tiền đã thu]]</f>
        <v>1430816</v>
      </c>
      <c r="S776" s="6">
        <f>IF(Table13[[#This Row],[Ngày hóa đơn]]&lt;&gt;"",Table13[[#This Row],[Ngày hóa đơn]],IF(Table13[[#This Row],[Ngày hạch toán]]&lt;&gt;"",Table13[[#This Row],[Ngày hạch toán]],""))</f>
        <v>46122</v>
      </c>
      <c r="T776" s="7"/>
      <c r="U776" s="6">
        <f>IF(Table13[[#This Row],[Ngày tính CN]]="","",S776+T776)</f>
        <v>46122</v>
      </c>
      <c r="V776" s="32">
        <f ca="1">IF(Table13[[#This Row],[Hạn thanh toán]]="","",IF((U776-NOW())&lt;0,0,(U776-NOW())))</f>
        <v>0</v>
      </c>
      <c r="W776" s="32"/>
      <c r="X776" s="32">
        <f t="shared" ref="X776:X814" ca="1" si="99">IF(OR(U776="",R776=0),"",IF((U776-NOW())&lt;0,-(U776-NOW()),0))</f>
        <v>172.35975370370579</v>
      </c>
      <c r="Y776" s="2" t="str">
        <f t="shared" ref="Y776:Y814" ca="1" si="100">IF(R776=0,"Đã thanh toán",IF(X776="","",IF(X776&lt;=0,"Chưa đến hạn thanh toán",IF(X776&lt;=30,"Nợ quá hạn 30 ngày",IF(X776&lt;=60,"Nợ quá hạn từ 30 ngày đến 60 ngày",IF(X776&lt;=90,"Nợ quá hạn từ 60 ngày đến 90 ngày",IF(X776&lt;=120,"Nợ quá hạn từ 90 ngày đến 120 ngày","Nợ quá hạn hơn 120 ngày có khả năng mất thanh toán")))))))</f>
        <v>Nợ quá hạn hơn 120 ngày có khả năng mất thanh toán</v>
      </c>
      <c r="Z776" s="42">
        <f t="shared" si="96"/>
        <v>46122</v>
      </c>
      <c r="AA776" s="42" t="str">
        <f t="shared" si="97"/>
        <v/>
      </c>
      <c r="AD776" s="2" t="str">
        <f>VLOOKUP($A776,MA_KH!$A:$Q,MA_KH!O$1,0)</f>
        <v>MEGA</v>
      </c>
      <c r="AE776" s="2" t="str">
        <f>VLOOKUP($A776,MA_KH!$A:$Q,MA_KH!P$1,0)</f>
        <v>CÔNG TY TNHH MM MEGA MARKET (VIỆT NAM)</v>
      </c>
      <c r="AG776" s="91" t="str">
        <f>Table13[[#This Row],[Số hóa đơn]]&amp;Table13[[#This Row],[Tổng giá trị]]</f>
        <v>000282591430816</v>
      </c>
    </row>
    <row r="777" spans="1:33" ht="25.5" customHeight="1" x14ac:dyDescent="0.2">
      <c r="A777" s="58" t="s">
        <v>16299</v>
      </c>
      <c r="B777" s="58" t="s">
        <v>190</v>
      </c>
      <c r="C777" s="59">
        <v>46127</v>
      </c>
      <c r="D777" s="58" t="s">
        <v>17935</v>
      </c>
      <c r="E777" s="55">
        <f>IFERROR(VLOOKUP(AG777,Sheet3!B:F,5,0),Table1[[#This Row],[Ngày hạch toán]])</f>
        <v>46122</v>
      </c>
      <c r="F777" s="58" t="s">
        <v>17936</v>
      </c>
      <c r="G777" s="58" t="s">
        <v>17937</v>
      </c>
      <c r="H777" s="60">
        <v>9728720</v>
      </c>
      <c r="I777" s="63">
        <v>0</v>
      </c>
      <c r="J777" s="60">
        <v>778298</v>
      </c>
      <c r="K777" s="66">
        <v>10507018</v>
      </c>
      <c r="L777" s="64" t="s">
        <v>17236</v>
      </c>
      <c r="M777" s="6" t="str">
        <f>IFERROR(VLOOKUP(Table13[[#This Row],[Số hóa đơn]],'Chi tiết tt Mega gửi'!K:L,2,0),"")</f>
        <v/>
      </c>
      <c r="O777" s="32">
        <f>IF(Table13[[#This Row],[Phân loại]]="Tồn đầu kỳ",Table13[[#This Row],[Tổng giá trị]],0)</f>
        <v>0</v>
      </c>
      <c r="P777" s="7">
        <f>IF(Table13[[#This Row],[Số còn phải thu ĐK]]&lt;&gt;0,0,IF(Table13[[#This Row],[Phân loại]]="Bán hàng",Table13[[#This Row],[Tổng giá trị]],-Table13[[#This Row],[Tổng giá trị]]))</f>
        <v>10507018</v>
      </c>
      <c r="Q777" s="32">
        <f t="shared" si="98"/>
        <v>0</v>
      </c>
      <c r="R777" s="7">
        <f>Table13[[#This Row],[Số còn phải thu ĐK]]+Table13[[#This Row],[Giá Trị HD sau CK]]-Table13[[#This Row],[Số tiền đã thu]]</f>
        <v>10507018</v>
      </c>
      <c r="S777" s="6">
        <f>IF(Table13[[#This Row],[Ngày hóa đơn]]&lt;&gt;"",Table13[[#This Row],[Ngày hóa đơn]],IF(Table13[[#This Row],[Ngày hạch toán]]&lt;&gt;"",Table13[[#This Row],[Ngày hạch toán]],""))</f>
        <v>46122</v>
      </c>
      <c r="T777" s="7"/>
      <c r="U777" s="6">
        <f>IF(Table13[[#This Row],[Ngày tính CN]]="","",S777+T777)</f>
        <v>46122</v>
      </c>
      <c r="V777" s="32">
        <f ca="1">IF(Table13[[#This Row],[Hạn thanh toán]]="","",IF((U777-NOW())&lt;0,0,(U777-NOW())))</f>
        <v>0</v>
      </c>
      <c r="W777" s="32"/>
      <c r="X777" s="32">
        <f t="shared" ca="1" si="99"/>
        <v>172.35975370370579</v>
      </c>
      <c r="Y777" s="2" t="str">
        <f t="shared" ca="1" si="100"/>
        <v>Nợ quá hạn hơn 120 ngày có khả năng mất thanh toán</v>
      </c>
      <c r="Z777" s="42">
        <f t="shared" si="96"/>
        <v>46122</v>
      </c>
      <c r="AA777" s="42" t="str">
        <f t="shared" si="97"/>
        <v/>
      </c>
      <c r="AD777" s="2" t="str">
        <f>VLOOKUP($A777,MA_KH!$A:$Q,MA_KH!O$1,0)</f>
        <v>MEGA</v>
      </c>
      <c r="AE777" s="2" t="str">
        <f>VLOOKUP($A777,MA_KH!$A:$Q,MA_KH!P$1,0)</f>
        <v>CÔNG TY TNHH MM MEGA MARKET (VIỆT NAM)</v>
      </c>
      <c r="AG777" s="91" t="str">
        <f>Table13[[#This Row],[Số hóa đơn]]&amp;Table13[[#This Row],[Tổng giá trị]]</f>
        <v>0002826010507018</v>
      </c>
    </row>
    <row r="778" spans="1:33" ht="25.5" customHeight="1" x14ac:dyDescent="0.2">
      <c r="A778" s="54" t="s">
        <v>16299</v>
      </c>
      <c r="B778" s="54" t="s">
        <v>190</v>
      </c>
      <c r="C778" s="55">
        <v>46128</v>
      </c>
      <c r="D778" s="54" t="s">
        <v>17938</v>
      </c>
      <c r="E778" s="55">
        <f>IFERROR(VLOOKUP(AG778,Sheet3!B:F,5,0),Table1[[#This Row],[Ngày hạch toán]])</f>
        <v>46122</v>
      </c>
      <c r="F778" s="54" t="s">
        <v>17939</v>
      </c>
      <c r="G778" s="54" t="s">
        <v>17940</v>
      </c>
      <c r="H778" s="56">
        <v>1026170</v>
      </c>
      <c r="I778" s="63">
        <v>0</v>
      </c>
      <c r="J778" s="56">
        <v>82094</v>
      </c>
      <c r="K778" s="65">
        <v>1108264</v>
      </c>
      <c r="L778" s="64" t="s">
        <v>17236</v>
      </c>
      <c r="M778" s="6" t="str">
        <f>IFERROR(VLOOKUP(Table13[[#This Row],[Số hóa đơn]],'Chi tiết tt Mega gửi'!K:L,2,0),"")</f>
        <v/>
      </c>
      <c r="O778" s="32">
        <f>IF(Table13[[#This Row],[Phân loại]]="Tồn đầu kỳ",Table13[[#This Row],[Tổng giá trị]],0)</f>
        <v>0</v>
      </c>
      <c r="P778" s="7">
        <f>IF(Table13[[#This Row],[Số còn phải thu ĐK]]&lt;&gt;0,0,IF(Table13[[#This Row],[Phân loại]]="Bán hàng",Table13[[#This Row],[Tổng giá trị]],-Table13[[#This Row],[Tổng giá trị]]))</f>
        <v>1108264</v>
      </c>
      <c r="Q778" s="32">
        <f t="shared" si="98"/>
        <v>0</v>
      </c>
      <c r="R778" s="7">
        <f>Table13[[#This Row],[Số còn phải thu ĐK]]+Table13[[#This Row],[Giá Trị HD sau CK]]-Table13[[#This Row],[Số tiền đã thu]]</f>
        <v>1108264</v>
      </c>
      <c r="S778" s="6">
        <f>IF(Table13[[#This Row],[Ngày hóa đơn]]&lt;&gt;"",Table13[[#This Row],[Ngày hóa đơn]],IF(Table13[[#This Row],[Ngày hạch toán]]&lt;&gt;"",Table13[[#This Row],[Ngày hạch toán]],""))</f>
        <v>46122</v>
      </c>
      <c r="T778" s="7"/>
      <c r="U778" s="6">
        <f>IF(Table13[[#This Row],[Ngày tính CN]]="","",S778+T778)</f>
        <v>46122</v>
      </c>
      <c r="V778" s="32">
        <f ca="1">IF(Table13[[#This Row],[Hạn thanh toán]]="","",IF((U778-NOW())&lt;0,0,(U778-NOW())))</f>
        <v>0</v>
      </c>
      <c r="W778" s="32"/>
      <c r="X778" s="32">
        <f t="shared" ca="1" si="99"/>
        <v>172.35975370370579</v>
      </c>
      <c r="Y778" s="2" t="str">
        <f t="shared" ca="1" si="100"/>
        <v>Nợ quá hạn hơn 120 ngày có khả năng mất thanh toán</v>
      </c>
      <c r="Z778" s="42">
        <f t="shared" si="96"/>
        <v>46122</v>
      </c>
      <c r="AA778" s="42" t="str">
        <f t="shared" si="97"/>
        <v/>
      </c>
      <c r="AD778" s="2" t="str">
        <f>VLOOKUP($A778,MA_KH!$A:$Q,MA_KH!O$1,0)</f>
        <v>MEGA</v>
      </c>
      <c r="AE778" s="2" t="str">
        <f>VLOOKUP($A778,MA_KH!$A:$Q,MA_KH!P$1,0)</f>
        <v>CÔNG TY TNHH MM MEGA MARKET (VIỆT NAM)</v>
      </c>
      <c r="AG778" s="91" t="str">
        <f>Table13[[#This Row],[Số hóa đơn]]&amp;Table13[[#This Row],[Tổng giá trị]]</f>
        <v>000282381108264</v>
      </c>
    </row>
    <row r="779" spans="1:33" ht="25.5" customHeight="1" x14ac:dyDescent="0.2">
      <c r="A779" s="54" t="s">
        <v>16308</v>
      </c>
      <c r="B779" s="54" t="s">
        <v>194</v>
      </c>
      <c r="C779" s="55">
        <v>46128</v>
      </c>
      <c r="D779" s="54" t="s">
        <v>17941</v>
      </c>
      <c r="E779" s="55">
        <f>IFERROR(VLOOKUP(AG779,Sheet3!B:F,5,0),Table1[[#This Row],[Ngày hạch toán]])</f>
        <v>46122</v>
      </c>
      <c r="F779" s="54" t="s">
        <v>17942</v>
      </c>
      <c r="G779" s="54" t="s">
        <v>17943</v>
      </c>
      <c r="H779" s="56">
        <v>15560850</v>
      </c>
      <c r="I779" s="63">
        <v>0</v>
      </c>
      <c r="J779" s="56">
        <v>1244868</v>
      </c>
      <c r="K779" s="65">
        <v>16805718</v>
      </c>
      <c r="L779" s="64" t="s">
        <v>17236</v>
      </c>
      <c r="M779" s="6" t="str">
        <f>IFERROR(VLOOKUP(Table13[[#This Row],[Số hóa đơn]],'Chi tiết tt Mega gửi'!K:L,2,0),"")</f>
        <v/>
      </c>
      <c r="O779" s="32">
        <f>IF(Table13[[#This Row],[Phân loại]]="Tồn đầu kỳ",Table13[[#This Row],[Tổng giá trị]],0)</f>
        <v>0</v>
      </c>
      <c r="P779" s="7">
        <f>IF(Table13[[#This Row],[Số còn phải thu ĐK]]&lt;&gt;0,0,IF(Table13[[#This Row],[Phân loại]]="Bán hàng",Table13[[#This Row],[Tổng giá trị]],-Table13[[#This Row],[Tổng giá trị]]))</f>
        <v>16805718</v>
      </c>
      <c r="Q779" s="32">
        <f t="shared" si="98"/>
        <v>0</v>
      </c>
      <c r="R779" s="7">
        <f>Table13[[#This Row],[Số còn phải thu ĐK]]+Table13[[#This Row],[Giá Trị HD sau CK]]-Table13[[#This Row],[Số tiền đã thu]]</f>
        <v>16805718</v>
      </c>
      <c r="S779" s="6">
        <f>IF(Table13[[#This Row],[Ngày hóa đơn]]&lt;&gt;"",Table13[[#This Row],[Ngày hóa đơn]],IF(Table13[[#This Row],[Ngày hạch toán]]&lt;&gt;"",Table13[[#This Row],[Ngày hạch toán]],""))</f>
        <v>46122</v>
      </c>
      <c r="T779" s="7"/>
      <c r="U779" s="6">
        <f>IF(Table13[[#This Row],[Ngày tính CN]]="","",S779+T779)</f>
        <v>46122</v>
      </c>
      <c r="V779" s="32">
        <f ca="1">IF(Table13[[#This Row],[Hạn thanh toán]]="","",IF((U779-NOW())&lt;0,0,(U779-NOW())))</f>
        <v>0</v>
      </c>
      <c r="W779" s="32"/>
      <c r="X779" s="32">
        <f t="shared" ca="1" si="99"/>
        <v>172.35975370370579</v>
      </c>
      <c r="Y779" s="2" t="str">
        <f t="shared" ca="1" si="100"/>
        <v>Nợ quá hạn hơn 120 ngày có khả năng mất thanh toán</v>
      </c>
      <c r="Z779" s="42">
        <f t="shared" si="96"/>
        <v>46122</v>
      </c>
      <c r="AA779" s="42" t="str">
        <f t="shared" si="97"/>
        <v/>
      </c>
      <c r="AD779" s="2" t="str">
        <f>VLOOKUP($A779,MA_KH!$A:$Q,MA_KH!O$1,0)</f>
        <v>MEGA</v>
      </c>
      <c r="AE779" s="2" t="str">
        <f>VLOOKUP($A779,MA_KH!$A:$Q,MA_KH!P$1,0)</f>
        <v>CÔNG TY TNHH MM MEGA MARKET (VIỆT NAM)</v>
      </c>
      <c r="AG779" s="91" t="str">
        <f>Table13[[#This Row],[Số hóa đơn]]&amp;Table13[[#This Row],[Tổng giá trị]]</f>
        <v>0003007316805718</v>
      </c>
    </row>
    <row r="780" spans="1:33" ht="25.5" customHeight="1" x14ac:dyDescent="0.2">
      <c r="A780" s="58" t="s">
        <v>16291</v>
      </c>
      <c r="B780" s="58" t="s">
        <v>200</v>
      </c>
      <c r="C780" s="59">
        <v>46128</v>
      </c>
      <c r="D780" s="58" t="s">
        <v>17944</v>
      </c>
      <c r="E780" s="55">
        <f>IFERROR(VLOOKUP(AG780,Sheet3!B:F,5,0),Table1[[#This Row],[Ngày hạch toán]])</f>
        <v>46122</v>
      </c>
      <c r="F780" s="58" t="s">
        <v>17945</v>
      </c>
      <c r="G780" s="58" t="s">
        <v>17946</v>
      </c>
      <c r="H780" s="60">
        <v>1971975</v>
      </c>
      <c r="I780" s="63">
        <v>0</v>
      </c>
      <c r="J780" s="60">
        <v>157758</v>
      </c>
      <c r="K780" s="66">
        <v>2129733</v>
      </c>
      <c r="L780" s="64" t="s">
        <v>17236</v>
      </c>
      <c r="M780" s="6" t="str">
        <f>IFERROR(VLOOKUP(Table13[[#This Row],[Số hóa đơn]],'Chi tiết tt Mega gửi'!K:L,2,0),"")</f>
        <v/>
      </c>
      <c r="O780" s="32">
        <f>IF(Table13[[#This Row],[Phân loại]]="Tồn đầu kỳ",Table13[[#This Row],[Tổng giá trị]],0)</f>
        <v>0</v>
      </c>
      <c r="P780" s="7">
        <f>IF(Table13[[#This Row],[Số còn phải thu ĐK]]&lt;&gt;0,0,IF(Table13[[#This Row],[Phân loại]]="Bán hàng",Table13[[#This Row],[Tổng giá trị]],-Table13[[#This Row],[Tổng giá trị]]))</f>
        <v>2129733</v>
      </c>
      <c r="Q780" s="32">
        <f t="shared" si="98"/>
        <v>0</v>
      </c>
      <c r="R780" s="7">
        <f>Table13[[#This Row],[Số còn phải thu ĐK]]+Table13[[#This Row],[Giá Trị HD sau CK]]-Table13[[#This Row],[Số tiền đã thu]]</f>
        <v>2129733</v>
      </c>
      <c r="S780" s="6">
        <f>IF(Table13[[#This Row],[Ngày hóa đơn]]&lt;&gt;"",Table13[[#This Row],[Ngày hóa đơn]],IF(Table13[[#This Row],[Ngày hạch toán]]&lt;&gt;"",Table13[[#This Row],[Ngày hạch toán]],""))</f>
        <v>46122</v>
      </c>
      <c r="T780" s="7"/>
      <c r="U780" s="6">
        <f>IF(Table13[[#This Row],[Ngày tính CN]]="","",S780+T780)</f>
        <v>46122</v>
      </c>
      <c r="V780" s="32">
        <f ca="1">IF(Table13[[#This Row],[Hạn thanh toán]]="","",IF((U780-NOW())&lt;0,0,(U780-NOW())))</f>
        <v>0</v>
      </c>
      <c r="W780" s="32"/>
      <c r="X780" s="32">
        <f t="shared" ca="1" si="99"/>
        <v>172.35975370370579</v>
      </c>
      <c r="Y780" s="2" t="str">
        <f t="shared" ca="1" si="100"/>
        <v>Nợ quá hạn hơn 120 ngày có khả năng mất thanh toán</v>
      </c>
      <c r="Z780" s="42">
        <f t="shared" si="96"/>
        <v>46122</v>
      </c>
      <c r="AA780" s="42" t="str">
        <f t="shared" si="97"/>
        <v/>
      </c>
      <c r="AD780" s="2" t="str">
        <f>VLOOKUP($A780,MA_KH!$A:$Q,MA_KH!O$1,0)</f>
        <v>MEGA</v>
      </c>
      <c r="AE780" s="2" t="str">
        <f>VLOOKUP($A780,MA_KH!$A:$Q,MA_KH!P$1,0)</f>
        <v>CÔNG TY TNHH MM MEGA MARKET (VIỆT NAM)</v>
      </c>
      <c r="AG780" s="91" t="str">
        <f>Table13[[#This Row],[Số hóa đơn]]&amp;Table13[[#This Row],[Tổng giá trị]]</f>
        <v>000300742129733</v>
      </c>
    </row>
    <row r="781" spans="1:33" ht="25.5" customHeight="1" x14ac:dyDescent="0.2">
      <c r="A781" s="54" t="s">
        <v>16299</v>
      </c>
      <c r="B781" s="54" t="s">
        <v>190</v>
      </c>
      <c r="C781" s="55">
        <v>46129</v>
      </c>
      <c r="D781" s="54" t="s">
        <v>17947</v>
      </c>
      <c r="E781" s="55">
        <f>IFERROR(VLOOKUP(AG781,Sheet3!B:F,5,0),Table1[[#This Row],[Ngày hạch toán]])</f>
        <v>46122</v>
      </c>
      <c r="F781" s="54" t="s">
        <v>17948</v>
      </c>
      <c r="G781" s="54" t="s">
        <v>17949</v>
      </c>
      <c r="H781" s="56">
        <v>2144100</v>
      </c>
      <c r="I781" s="63">
        <v>0</v>
      </c>
      <c r="J781" s="56">
        <v>171528</v>
      </c>
      <c r="K781" s="65">
        <v>2315628</v>
      </c>
      <c r="L781" s="64" t="s">
        <v>17236</v>
      </c>
      <c r="M781" s="6" t="str">
        <f>IFERROR(VLOOKUP(Table13[[#This Row],[Số hóa đơn]],'Chi tiết tt Mega gửi'!K:L,2,0),"")</f>
        <v/>
      </c>
      <c r="O781" s="32">
        <f>IF(Table13[[#This Row],[Phân loại]]="Tồn đầu kỳ",Table13[[#This Row],[Tổng giá trị]],0)</f>
        <v>0</v>
      </c>
      <c r="P781" s="7">
        <f>IF(Table13[[#This Row],[Số còn phải thu ĐK]]&lt;&gt;0,0,IF(Table13[[#This Row],[Phân loại]]="Bán hàng",Table13[[#This Row],[Tổng giá trị]],-Table13[[#This Row],[Tổng giá trị]]))</f>
        <v>2315628</v>
      </c>
      <c r="Q781" s="32">
        <f t="shared" si="98"/>
        <v>0</v>
      </c>
      <c r="R781" s="7">
        <f>Table13[[#This Row],[Số còn phải thu ĐK]]+Table13[[#This Row],[Giá Trị HD sau CK]]-Table13[[#This Row],[Số tiền đã thu]]</f>
        <v>2315628</v>
      </c>
      <c r="S781" s="6">
        <f>IF(Table13[[#This Row],[Ngày hóa đơn]]&lt;&gt;"",Table13[[#This Row],[Ngày hóa đơn]],IF(Table13[[#This Row],[Ngày hạch toán]]&lt;&gt;"",Table13[[#This Row],[Ngày hạch toán]],""))</f>
        <v>46122</v>
      </c>
      <c r="T781" s="7"/>
      <c r="U781" s="6">
        <f>IF(Table13[[#This Row],[Ngày tính CN]]="","",S781+T781)</f>
        <v>46122</v>
      </c>
      <c r="V781" s="32">
        <f ca="1">IF(Table13[[#This Row],[Hạn thanh toán]]="","",IF((U781-NOW())&lt;0,0,(U781-NOW())))</f>
        <v>0</v>
      </c>
      <c r="W781" s="32"/>
      <c r="X781" s="32">
        <f t="shared" ca="1" si="99"/>
        <v>172.35975370370579</v>
      </c>
      <c r="Y781" s="2" t="str">
        <f t="shared" ca="1" si="100"/>
        <v>Nợ quá hạn hơn 120 ngày có khả năng mất thanh toán</v>
      </c>
      <c r="Z781" s="42">
        <f t="shared" si="96"/>
        <v>46122</v>
      </c>
      <c r="AA781" s="42" t="str">
        <f t="shared" si="97"/>
        <v/>
      </c>
      <c r="AD781" s="2" t="str">
        <f>VLOOKUP($A781,MA_KH!$A:$Q,MA_KH!O$1,0)</f>
        <v>MEGA</v>
      </c>
      <c r="AE781" s="2" t="str">
        <f>VLOOKUP($A781,MA_KH!$A:$Q,MA_KH!P$1,0)</f>
        <v>CÔNG TY TNHH MM MEGA MARKET (VIỆT NAM)</v>
      </c>
      <c r="AG781" s="91" t="str">
        <f>Table13[[#This Row],[Số hóa đơn]]&amp;Table13[[#This Row],[Tổng giá trị]]</f>
        <v>000282452315628</v>
      </c>
    </row>
    <row r="782" spans="1:33" ht="25.5" customHeight="1" x14ac:dyDescent="0.2">
      <c r="A782" s="58" t="s">
        <v>16299</v>
      </c>
      <c r="B782" s="58" t="s">
        <v>190</v>
      </c>
      <c r="C782" s="59">
        <v>46129</v>
      </c>
      <c r="D782" s="58" t="s">
        <v>17950</v>
      </c>
      <c r="E782" s="55">
        <f>IFERROR(VLOOKUP(AG782,Sheet3!B:F,5,0),Table1[[#This Row],[Ngày hạch toán]])</f>
        <v>46123</v>
      </c>
      <c r="F782" s="58" t="s">
        <v>17951</v>
      </c>
      <c r="G782" s="58" t="s">
        <v>17952</v>
      </c>
      <c r="H782" s="60">
        <v>2584760</v>
      </c>
      <c r="I782" s="63">
        <v>0</v>
      </c>
      <c r="J782" s="60">
        <v>206781</v>
      </c>
      <c r="K782" s="66">
        <v>2791541</v>
      </c>
      <c r="L782" s="64" t="s">
        <v>17236</v>
      </c>
      <c r="M782" s="6" t="str">
        <f>IFERROR(VLOOKUP(Table13[[#This Row],[Số hóa đơn]],'Chi tiết tt Mega gửi'!K:L,2,0),"")</f>
        <v/>
      </c>
      <c r="O782" s="32">
        <f>IF(Table13[[#This Row],[Phân loại]]="Tồn đầu kỳ",Table13[[#This Row],[Tổng giá trị]],0)</f>
        <v>0</v>
      </c>
      <c r="P782" s="7">
        <f>IF(Table13[[#This Row],[Số còn phải thu ĐK]]&lt;&gt;0,0,IF(Table13[[#This Row],[Phân loại]]="Bán hàng",Table13[[#This Row],[Tổng giá trị]],-Table13[[#This Row],[Tổng giá trị]]))</f>
        <v>2791541</v>
      </c>
      <c r="Q782" s="32">
        <f t="shared" si="98"/>
        <v>0</v>
      </c>
      <c r="R782" s="7">
        <f>Table13[[#This Row],[Số còn phải thu ĐK]]+Table13[[#This Row],[Giá Trị HD sau CK]]-Table13[[#This Row],[Số tiền đã thu]]</f>
        <v>2791541</v>
      </c>
      <c r="S782" s="6">
        <f>IF(Table13[[#This Row],[Ngày hóa đơn]]&lt;&gt;"",Table13[[#This Row],[Ngày hóa đơn]],IF(Table13[[#This Row],[Ngày hạch toán]]&lt;&gt;"",Table13[[#This Row],[Ngày hạch toán]],""))</f>
        <v>46123</v>
      </c>
      <c r="T782" s="7"/>
      <c r="U782" s="6">
        <f>IF(Table13[[#This Row],[Ngày tính CN]]="","",S782+T782)</f>
        <v>46123</v>
      </c>
      <c r="V782" s="32">
        <f ca="1">IF(Table13[[#This Row],[Hạn thanh toán]]="","",IF((U782-NOW())&lt;0,0,(U782-NOW())))</f>
        <v>0</v>
      </c>
      <c r="W782" s="32"/>
      <c r="X782" s="32">
        <f t="shared" ca="1" si="99"/>
        <v>171.35975370370579</v>
      </c>
      <c r="Y782" s="2" t="str">
        <f t="shared" ca="1" si="100"/>
        <v>Nợ quá hạn hơn 120 ngày có khả năng mất thanh toán</v>
      </c>
      <c r="Z782" s="42">
        <f t="shared" si="96"/>
        <v>46123</v>
      </c>
      <c r="AA782" s="42" t="str">
        <f t="shared" si="97"/>
        <v/>
      </c>
      <c r="AD782" s="2" t="str">
        <f>VLOOKUP($A782,MA_KH!$A:$Q,MA_KH!O$1,0)</f>
        <v>MEGA</v>
      </c>
      <c r="AE782" s="2" t="str">
        <f>VLOOKUP($A782,MA_KH!$A:$Q,MA_KH!P$1,0)</f>
        <v>CÔNG TY TNHH MM MEGA MARKET (VIỆT NAM)</v>
      </c>
      <c r="AG782" s="91" t="str">
        <f>Table13[[#This Row],[Số hóa đơn]]&amp;Table13[[#This Row],[Tổng giá trị]]</f>
        <v>000282462791541</v>
      </c>
    </row>
    <row r="783" spans="1:33" ht="25.5" customHeight="1" x14ac:dyDescent="0.2">
      <c r="A783" s="54" t="s">
        <v>16305</v>
      </c>
      <c r="B783" s="54" t="s">
        <v>7247</v>
      </c>
      <c r="C783" s="55">
        <v>46129</v>
      </c>
      <c r="D783" s="54" t="s">
        <v>17953</v>
      </c>
      <c r="E783" s="55">
        <f>IFERROR(VLOOKUP(AG783,Sheet3!B:F,5,0),Table1[[#This Row],[Ngày hạch toán]])</f>
        <v>46123</v>
      </c>
      <c r="F783" s="54" t="s">
        <v>17954</v>
      </c>
      <c r="G783" s="54" t="s">
        <v>17955</v>
      </c>
      <c r="H783" s="56">
        <v>5130850</v>
      </c>
      <c r="I783" s="63">
        <v>0</v>
      </c>
      <c r="J783" s="56">
        <v>410468</v>
      </c>
      <c r="K783" s="65">
        <v>5541318</v>
      </c>
      <c r="L783" s="64" t="s">
        <v>17236</v>
      </c>
      <c r="M783" s="6" t="str">
        <f>IFERROR(VLOOKUP(Table13[[#This Row],[Số hóa đơn]],'Chi tiết tt Mega gửi'!K:L,2,0),"")</f>
        <v/>
      </c>
      <c r="O783" s="32">
        <f>IF(Table13[[#This Row],[Phân loại]]="Tồn đầu kỳ",Table13[[#This Row],[Tổng giá trị]],0)</f>
        <v>0</v>
      </c>
      <c r="P783" s="7">
        <f>IF(Table13[[#This Row],[Số còn phải thu ĐK]]&lt;&gt;0,0,IF(Table13[[#This Row],[Phân loại]]="Bán hàng",Table13[[#This Row],[Tổng giá trị]],-Table13[[#This Row],[Tổng giá trị]]))</f>
        <v>5541318</v>
      </c>
      <c r="Q783" s="32">
        <f t="shared" si="98"/>
        <v>0</v>
      </c>
      <c r="R783" s="7">
        <f>Table13[[#This Row],[Số còn phải thu ĐK]]+Table13[[#This Row],[Giá Trị HD sau CK]]-Table13[[#This Row],[Số tiền đã thu]]</f>
        <v>5541318</v>
      </c>
      <c r="S783" s="6">
        <f>IF(Table13[[#This Row],[Ngày hóa đơn]]&lt;&gt;"",Table13[[#This Row],[Ngày hóa đơn]],IF(Table13[[#This Row],[Ngày hạch toán]]&lt;&gt;"",Table13[[#This Row],[Ngày hạch toán]],""))</f>
        <v>46123</v>
      </c>
      <c r="T783" s="7"/>
      <c r="U783" s="6">
        <f>IF(Table13[[#This Row],[Ngày tính CN]]="","",S783+T783)</f>
        <v>46123</v>
      </c>
      <c r="V783" s="32">
        <f ca="1">IF(Table13[[#This Row],[Hạn thanh toán]]="","",IF((U783-NOW())&lt;0,0,(U783-NOW())))</f>
        <v>0</v>
      </c>
      <c r="W783" s="32"/>
      <c r="X783" s="32">
        <f t="shared" ca="1" si="99"/>
        <v>171.35975370370579</v>
      </c>
      <c r="Y783" s="2" t="str">
        <f t="shared" ca="1" si="100"/>
        <v>Nợ quá hạn hơn 120 ngày có khả năng mất thanh toán</v>
      </c>
      <c r="Z783" s="42">
        <f t="shared" si="96"/>
        <v>46123</v>
      </c>
      <c r="AA783" s="42" t="str">
        <f t="shared" si="97"/>
        <v/>
      </c>
      <c r="AD783" s="2" t="str">
        <f>VLOOKUP($A783,MA_KH!$A:$Q,MA_KH!O$1,0)</f>
        <v>MEGA</v>
      </c>
      <c r="AE783" s="2" t="str">
        <f>VLOOKUP($A783,MA_KH!$A:$Q,MA_KH!P$1,0)</f>
        <v>CÔNG TY TNHH MM MEGA MARKET (VIỆT NAM)</v>
      </c>
      <c r="AG783" s="91" t="str">
        <f>Table13[[#This Row],[Số hóa đơn]]&amp;Table13[[#This Row],[Tổng giá trị]]</f>
        <v>000300885541318</v>
      </c>
    </row>
    <row r="784" spans="1:33" ht="25.5" customHeight="1" x14ac:dyDescent="0.2">
      <c r="A784" s="54" t="s">
        <v>16302</v>
      </c>
      <c r="B784" s="54" t="s">
        <v>7251</v>
      </c>
      <c r="C784" s="55">
        <v>46129</v>
      </c>
      <c r="D784" s="54" t="s">
        <v>17956</v>
      </c>
      <c r="E784" s="55">
        <f>IFERROR(VLOOKUP(AG784,Sheet3!B:F,5,0),Table1[[#This Row],[Ngày hạch toán]])</f>
        <v>46123</v>
      </c>
      <c r="F784" s="54" t="s">
        <v>17957</v>
      </c>
      <c r="G784" s="54" t="s">
        <v>17958</v>
      </c>
      <c r="H784" s="56">
        <v>982449</v>
      </c>
      <c r="I784" s="63">
        <v>0</v>
      </c>
      <c r="J784" s="56">
        <v>78596</v>
      </c>
      <c r="K784" s="65">
        <v>1061045</v>
      </c>
      <c r="L784" s="64" t="s">
        <v>17236</v>
      </c>
      <c r="M784" s="6" t="str">
        <f>IFERROR(VLOOKUP(Table13[[#This Row],[Số hóa đơn]],'Chi tiết tt Mega gửi'!K:L,2,0),"")</f>
        <v/>
      </c>
      <c r="O784" s="32">
        <f>IF(Table13[[#This Row],[Phân loại]]="Tồn đầu kỳ",Table13[[#This Row],[Tổng giá trị]],0)</f>
        <v>0</v>
      </c>
      <c r="P784" s="7">
        <f>IF(Table13[[#This Row],[Số còn phải thu ĐK]]&lt;&gt;0,0,IF(Table13[[#This Row],[Phân loại]]="Bán hàng",Table13[[#This Row],[Tổng giá trị]],-Table13[[#This Row],[Tổng giá trị]]))</f>
        <v>1061045</v>
      </c>
      <c r="Q784" s="32">
        <f t="shared" si="98"/>
        <v>0</v>
      </c>
      <c r="R784" s="7">
        <f>Table13[[#This Row],[Số còn phải thu ĐK]]+Table13[[#This Row],[Giá Trị HD sau CK]]-Table13[[#This Row],[Số tiền đã thu]]</f>
        <v>1061045</v>
      </c>
      <c r="S784" s="6">
        <f>IF(Table13[[#This Row],[Ngày hóa đơn]]&lt;&gt;"",Table13[[#This Row],[Ngày hóa đơn]],IF(Table13[[#This Row],[Ngày hạch toán]]&lt;&gt;"",Table13[[#This Row],[Ngày hạch toán]],""))</f>
        <v>46123</v>
      </c>
      <c r="T784" s="7"/>
      <c r="U784" s="6">
        <f>IF(Table13[[#This Row],[Ngày tính CN]]="","",S784+T784)</f>
        <v>46123</v>
      </c>
      <c r="V784" s="32">
        <f ca="1">IF(Table13[[#This Row],[Hạn thanh toán]]="","",IF((U784-NOW())&lt;0,0,(U784-NOW())))</f>
        <v>0</v>
      </c>
      <c r="W784" s="32"/>
      <c r="X784" s="32">
        <f t="shared" ca="1" si="99"/>
        <v>171.35975370370579</v>
      </c>
      <c r="Y784" s="2" t="str">
        <f t="shared" ca="1" si="100"/>
        <v>Nợ quá hạn hơn 120 ngày có khả năng mất thanh toán</v>
      </c>
      <c r="Z784" s="42">
        <f t="shared" si="96"/>
        <v>46123</v>
      </c>
      <c r="AA784" s="42" t="str">
        <f t="shared" si="97"/>
        <v/>
      </c>
      <c r="AD784" s="2" t="str">
        <f>VLOOKUP($A784,MA_KH!$A:$Q,MA_KH!O$1,0)</f>
        <v>MEGA</v>
      </c>
      <c r="AE784" s="2" t="str">
        <f>VLOOKUP($A784,MA_KH!$A:$Q,MA_KH!P$1,0)</f>
        <v>CÔNG TY TNHH MM MEGA MARKET (VIỆT NAM)</v>
      </c>
      <c r="AG784" s="91" t="str">
        <f>Table13[[#This Row],[Số hóa đơn]]&amp;Table13[[#This Row],[Tổng giá trị]]</f>
        <v>000300891061045</v>
      </c>
    </row>
    <row r="785" spans="1:33" ht="25.5" customHeight="1" x14ac:dyDescent="0.2">
      <c r="A785" s="58" t="s">
        <v>16302</v>
      </c>
      <c r="B785" s="58" t="s">
        <v>7251</v>
      </c>
      <c r="C785" s="59">
        <v>46129</v>
      </c>
      <c r="D785" s="58" t="s">
        <v>17959</v>
      </c>
      <c r="E785" s="55">
        <f>IFERROR(VLOOKUP(AG785,Sheet3!B:F,5,0),Table1[[#This Row],[Ngày hạch toán]])</f>
        <v>46123</v>
      </c>
      <c r="F785" s="58" t="s">
        <v>17960</v>
      </c>
      <c r="G785" s="58" t="s">
        <v>17961</v>
      </c>
      <c r="H785" s="60">
        <v>2318550</v>
      </c>
      <c r="I785" s="63">
        <v>0</v>
      </c>
      <c r="J785" s="60">
        <v>185484</v>
      </c>
      <c r="K785" s="66">
        <v>2504034</v>
      </c>
      <c r="L785" s="64" t="s">
        <v>17236</v>
      </c>
      <c r="M785" s="6" t="str">
        <f>IFERROR(VLOOKUP(Table13[[#This Row],[Số hóa đơn]],'Chi tiết tt Mega gửi'!K:L,2,0),"")</f>
        <v/>
      </c>
      <c r="O785" s="32">
        <f>IF(Table13[[#This Row],[Phân loại]]="Tồn đầu kỳ",Table13[[#This Row],[Tổng giá trị]],0)</f>
        <v>0</v>
      </c>
      <c r="P785" s="7">
        <f>IF(Table13[[#This Row],[Số còn phải thu ĐK]]&lt;&gt;0,0,IF(Table13[[#This Row],[Phân loại]]="Bán hàng",Table13[[#This Row],[Tổng giá trị]],-Table13[[#This Row],[Tổng giá trị]]))</f>
        <v>2504034</v>
      </c>
      <c r="Q785" s="32">
        <f t="shared" si="98"/>
        <v>0</v>
      </c>
      <c r="R785" s="7">
        <f>Table13[[#This Row],[Số còn phải thu ĐK]]+Table13[[#This Row],[Giá Trị HD sau CK]]-Table13[[#This Row],[Số tiền đã thu]]</f>
        <v>2504034</v>
      </c>
      <c r="S785" s="6">
        <f>IF(Table13[[#This Row],[Ngày hóa đơn]]&lt;&gt;"",Table13[[#This Row],[Ngày hóa đơn]],IF(Table13[[#This Row],[Ngày hạch toán]]&lt;&gt;"",Table13[[#This Row],[Ngày hạch toán]],""))</f>
        <v>46123</v>
      </c>
      <c r="T785" s="7"/>
      <c r="U785" s="6">
        <f>IF(Table13[[#This Row],[Ngày tính CN]]="","",S785+T785)</f>
        <v>46123</v>
      </c>
      <c r="V785" s="32">
        <f ca="1">IF(Table13[[#This Row],[Hạn thanh toán]]="","",IF((U785-NOW())&lt;0,0,(U785-NOW())))</f>
        <v>0</v>
      </c>
      <c r="W785" s="32"/>
      <c r="X785" s="32">
        <f t="shared" ca="1" si="99"/>
        <v>171.35975370370579</v>
      </c>
      <c r="Y785" s="2" t="str">
        <f t="shared" ca="1" si="100"/>
        <v>Nợ quá hạn hơn 120 ngày có khả năng mất thanh toán</v>
      </c>
      <c r="Z785" s="42">
        <f t="shared" si="96"/>
        <v>46123</v>
      </c>
      <c r="AA785" s="42" t="str">
        <f t="shared" si="97"/>
        <v/>
      </c>
      <c r="AD785" s="2" t="str">
        <f>VLOOKUP($A785,MA_KH!$A:$Q,MA_KH!O$1,0)</f>
        <v>MEGA</v>
      </c>
      <c r="AE785" s="2" t="str">
        <f>VLOOKUP($A785,MA_KH!$A:$Q,MA_KH!P$1,0)</f>
        <v>CÔNG TY TNHH MM MEGA MARKET (VIỆT NAM)</v>
      </c>
      <c r="AG785" s="91" t="str">
        <f>Table13[[#This Row],[Số hóa đơn]]&amp;Table13[[#This Row],[Tổng giá trị]]</f>
        <v>000300902504034</v>
      </c>
    </row>
    <row r="786" spans="1:33" ht="25.5" customHeight="1" x14ac:dyDescent="0.2">
      <c r="A786" s="54" t="s">
        <v>16305</v>
      </c>
      <c r="B786" s="54" t="s">
        <v>7247</v>
      </c>
      <c r="C786" s="55">
        <v>46130</v>
      </c>
      <c r="D786" s="54" t="s">
        <v>17962</v>
      </c>
      <c r="E786" s="55">
        <f>IFERROR(VLOOKUP(AG786,Sheet3!B:F,5,0),Table1[[#This Row],[Ngày hạch toán]])</f>
        <v>46123</v>
      </c>
      <c r="F786" s="54" t="s">
        <v>17963</v>
      </c>
      <c r="G786" s="54" t="s">
        <v>17964</v>
      </c>
      <c r="H786" s="56">
        <v>4433660</v>
      </c>
      <c r="I786" s="63">
        <v>0</v>
      </c>
      <c r="J786" s="56">
        <v>354693</v>
      </c>
      <c r="K786" s="65">
        <v>4788353</v>
      </c>
      <c r="L786" s="64" t="s">
        <v>17236</v>
      </c>
      <c r="M786" s="6" t="str">
        <f>IFERROR(VLOOKUP(Table13[[#This Row],[Số hóa đơn]],'Chi tiết tt Mega gửi'!K:L,2,0),"")</f>
        <v/>
      </c>
      <c r="O786" s="32">
        <f>IF(Table13[[#This Row],[Phân loại]]="Tồn đầu kỳ",Table13[[#This Row],[Tổng giá trị]],0)</f>
        <v>0</v>
      </c>
      <c r="P786" s="7">
        <f>IF(Table13[[#This Row],[Số còn phải thu ĐK]]&lt;&gt;0,0,IF(Table13[[#This Row],[Phân loại]]="Bán hàng",Table13[[#This Row],[Tổng giá trị]],-Table13[[#This Row],[Tổng giá trị]]))</f>
        <v>4788353</v>
      </c>
      <c r="Q786" s="32">
        <f t="shared" si="98"/>
        <v>0</v>
      </c>
      <c r="R786" s="7">
        <f>Table13[[#This Row],[Số còn phải thu ĐK]]+Table13[[#This Row],[Giá Trị HD sau CK]]-Table13[[#This Row],[Số tiền đã thu]]</f>
        <v>4788353</v>
      </c>
      <c r="S786" s="6">
        <f>IF(Table13[[#This Row],[Ngày hóa đơn]]&lt;&gt;"",Table13[[#This Row],[Ngày hóa đơn]],IF(Table13[[#This Row],[Ngày hạch toán]]&lt;&gt;"",Table13[[#This Row],[Ngày hạch toán]],""))</f>
        <v>46123</v>
      </c>
      <c r="T786" s="7"/>
      <c r="U786" s="6">
        <f>IF(Table13[[#This Row],[Ngày tính CN]]="","",S786+T786)</f>
        <v>46123</v>
      </c>
      <c r="V786" s="32">
        <f ca="1">IF(Table13[[#This Row],[Hạn thanh toán]]="","",IF((U786-NOW())&lt;0,0,(U786-NOW())))</f>
        <v>0</v>
      </c>
      <c r="W786" s="32"/>
      <c r="X786" s="32">
        <f t="shared" ca="1" si="99"/>
        <v>171.35975370370579</v>
      </c>
      <c r="Y786" s="2" t="str">
        <f t="shared" ca="1" si="100"/>
        <v>Nợ quá hạn hơn 120 ngày có khả năng mất thanh toán</v>
      </c>
      <c r="Z786" s="42">
        <f t="shared" si="96"/>
        <v>46123</v>
      </c>
      <c r="AA786" s="42" t="str">
        <f t="shared" si="97"/>
        <v/>
      </c>
      <c r="AD786" s="2" t="str">
        <f>VLOOKUP($A786,MA_KH!$A:$Q,MA_KH!O$1,0)</f>
        <v>MEGA</v>
      </c>
      <c r="AE786" s="2" t="str">
        <f>VLOOKUP($A786,MA_KH!$A:$Q,MA_KH!P$1,0)</f>
        <v>CÔNG TY TNHH MM MEGA MARKET (VIỆT NAM)</v>
      </c>
      <c r="AG786" s="91" t="str">
        <f>Table13[[#This Row],[Số hóa đơn]]&amp;Table13[[#This Row],[Tổng giá trị]]</f>
        <v>000300854788353</v>
      </c>
    </row>
    <row r="787" spans="1:33" ht="25.5" customHeight="1" x14ac:dyDescent="0.2">
      <c r="A787" s="58" t="s">
        <v>16305</v>
      </c>
      <c r="B787" s="58" t="s">
        <v>7247</v>
      </c>
      <c r="C787" s="59">
        <v>46130</v>
      </c>
      <c r="D787" s="58" t="s">
        <v>17965</v>
      </c>
      <c r="E787" s="55">
        <f>IFERROR(VLOOKUP(AG787,Sheet3!B:F,5,0),Table1[[#This Row],[Ngày hạch toán]])</f>
        <v>46125</v>
      </c>
      <c r="F787" s="58" t="s">
        <v>17966</v>
      </c>
      <c r="G787" s="58" t="s">
        <v>17967</v>
      </c>
      <c r="H787" s="60">
        <v>1380702</v>
      </c>
      <c r="I787" s="63">
        <v>0</v>
      </c>
      <c r="J787" s="60">
        <v>110456</v>
      </c>
      <c r="K787" s="66">
        <v>1491158</v>
      </c>
      <c r="L787" s="64" t="s">
        <v>17236</v>
      </c>
      <c r="M787" s="6" t="str">
        <f>IFERROR(VLOOKUP(Table13[[#This Row],[Số hóa đơn]],'Chi tiết tt Mega gửi'!K:L,2,0),"")</f>
        <v/>
      </c>
      <c r="O787" s="32">
        <f>IF(Table13[[#This Row],[Phân loại]]="Tồn đầu kỳ",Table13[[#This Row],[Tổng giá trị]],0)</f>
        <v>0</v>
      </c>
      <c r="P787" s="7">
        <f>IF(Table13[[#This Row],[Số còn phải thu ĐK]]&lt;&gt;0,0,IF(Table13[[#This Row],[Phân loại]]="Bán hàng",Table13[[#This Row],[Tổng giá trị]],-Table13[[#This Row],[Tổng giá trị]]))</f>
        <v>1491158</v>
      </c>
      <c r="Q787" s="32">
        <f t="shared" si="98"/>
        <v>0</v>
      </c>
      <c r="R787" s="7">
        <f>Table13[[#This Row],[Số còn phải thu ĐK]]+Table13[[#This Row],[Giá Trị HD sau CK]]-Table13[[#This Row],[Số tiền đã thu]]</f>
        <v>1491158</v>
      </c>
      <c r="S787" s="6">
        <f>IF(Table13[[#This Row],[Ngày hóa đơn]]&lt;&gt;"",Table13[[#This Row],[Ngày hóa đơn]],IF(Table13[[#This Row],[Ngày hạch toán]]&lt;&gt;"",Table13[[#This Row],[Ngày hạch toán]],""))</f>
        <v>46125</v>
      </c>
      <c r="T787" s="7"/>
      <c r="U787" s="6">
        <f>IF(Table13[[#This Row],[Ngày tính CN]]="","",S787+T787)</f>
        <v>46125</v>
      </c>
      <c r="V787" s="32">
        <f ca="1">IF(Table13[[#This Row],[Hạn thanh toán]]="","",IF((U787-NOW())&lt;0,0,(U787-NOW())))</f>
        <v>0</v>
      </c>
      <c r="W787" s="32"/>
      <c r="X787" s="32">
        <f t="shared" ca="1" si="99"/>
        <v>169.35975370370579</v>
      </c>
      <c r="Y787" s="2" t="str">
        <f t="shared" ca="1" si="100"/>
        <v>Nợ quá hạn hơn 120 ngày có khả năng mất thanh toán</v>
      </c>
      <c r="Z787" s="42">
        <f t="shared" si="96"/>
        <v>46125</v>
      </c>
      <c r="AA787" s="42" t="str">
        <f t="shared" si="97"/>
        <v/>
      </c>
      <c r="AD787" s="2" t="str">
        <f>VLOOKUP($A787,MA_KH!$A:$Q,MA_KH!O$1,0)</f>
        <v>MEGA</v>
      </c>
      <c r="AE787" s="2" t="str">
        <f>VLOOKUP($A787,MA_KH!$A:$Q,MA_KH!P$1,0)</f>
        <v>CÔNG TY TNHH MM MEGA MARKET (VIỆT NAM)</v>
      </c>
      <c r="AG787" s="91" t="str">
        <f>Table13[[#This Row],[Số hóa đơn]]&amp;Table13[[#This Row],[Tổng giá trị]]</f>
        <v>000300841491158</v>
      </c>
    </row>
    <row r="788" spans="1:33" ht="25.5" customHeight="1" x14ac:dyDescent="0.2">
      <c r="A788" s="54" t="s">
        <v>16290</v>
      </c>
      <c r="B788" s="54" t="s">
        <v>192</v>
      </c>
      <c r="C788" s="55">
        <v>46132</v>
      </c>
      <c r="D788" s="54" t="s">
        <v>17968</v>
      </c>
      <c r="E788" s="55">
        <f>IFERROR(VLOOKUP(AG788,Sheet3!B:F,5,0),Table1[[#This Row],[Ngày hạch toán]])</f>
        <v>46125</v>
      </c>
      <c r="F788" s="54" t="s">
        <v>17969</v>
      </c>
      <c r="G788" s="54" t="s">
        <v>17970</v>
      </c>
      <c r="H788" s="56">
        <v>1026170</v>
      </c>
      <c r="I788" s="63">
        <v>0</v>
      </c>
      <c r="J788" s="56">
        <v>82094</v>
      </c>
      <c r="K788" s="65">
        <v>1108264</v>
      </c>
      <c r="L788" s="64" t="s">
        <v>17236</v>
      </c>
      <c r="M788" s="6" t="str">
        <f>IFERROR(VLOOKUP(Table13[[#This Row],[Số hóa đơn]],'Chi tiết tt Mega gửi'!K:L,2,0),"")</f>
        <v/>
      </c>
      <c r="O788" s="32">
        <f>IF(Table13[[#This Row],[Phân loại]]="Tồn đầu kỳ",Table13[[#This Row],[Tổng giá trị]],0)</f>
        <v>0</v>
      </c>
      <c r="P788" s="7">
        <f>IF(Table13[[#This Row],[Số còn phải thu ĐK]]&lt;&gt;0,0,IF(Table13[[#This Row],[Phân loại]]="Bán hàng",Table13[[#This Row],[Tổng giá trị]],-Table13[[#This Row],[Tổng giá trị]]))</f>
        <v>1108264</v>
      </c>
      <c r="Q788" s="32">
        <f t="shared" si="98"/>
        <v>0</v>
      </c>
      <c r="R788" s="7">
        <f>Table13[[#This Row],[Số còn phải thu ĐK]]+Table13[[#This Row],[Giá Trị HD sau CK]]-Table13[[#This Row],[Số tiền đã thu]]</f>
        <v>1108264</v>
      </c>
      <c r="S788" s="6">
        <f>IF(Table13[[#This Row],[Ngày hóa đơn]]&lt;&gt;"",Table13[[#This Row],[Ngày hóa đơn]],IF(Table13[[#This Row],[Ngày hạch toán]]&lt;&gt;"",Table13[[#This Row],[Ngày hạch toán]],""))</f>
        <v>46125</v>
      </c>
      <c r="T788" s="7"/>
      <c r="U788" s="6">
        <f>IF(Table13[[#This Row],[Ngày tính CN]]="","",S788+T788)</f>
        <v>46125</v>
      </c>
      <c r="V788" s="32">
        <f ca="1">IF(Table13[[#This Row],[Hạn thanh toán]]="","",IF((U788-NOW())&lt;0,0,(U788-NOW())))</f>
        <v>0</v>
      </c>
      <c r="W788" s="32"/>
      <c r="X788" s="32">
        <f t="shared" ca="1" si="99"/>
        <v>169.35975370370579</v>
      </c>
      <c r="Y788" s="2" t="str">
        <f t="shared" ca="1" si="100"/>
        <v>Nợ quá hạn hơn 120 ngày có khả năng mất thanh toán</v>
      </c>
      <c r="Z788" s="42">
        <f t="shared" si="96"/>
        <v>46125</v>
      </c>
      <c r="AA788" s="42" t="str">
        <f t="shared" si="97"/>
        <v/>
      </c>
      <c r="AD788" s="2" t="str">
        <f>VLOOKUP($A788,MA_KH!$A:$Q,MA_KH!O$1,0)</f>
        <v>MEGA</v>
      </c>
      <c r="AE788" s="2" t="str">
        <f>VLOOKUP($A788,MA_KH!$A:$Q,MA_KH!P$1,0)</f>
        <v>CÔNG TY TNHH MM MEGA MARKET (VIỆT NAM)</v>
      </c>
      <c r="AG788" s="91" t="str">
        <f>Table13[[#This Row],[Số hóa đơn]]&amp;Table13[[#This Row],[Tổng giá trị]]</f>
        <v>000300751108264</v>
      </c>
    </row>
    <row r="789" spans="1:33" ht="25.5" customHeight="1" x14ac:dyDescent="0.2">
      <c r="A789" s="54" t="s">
        <v>16295</v>
      </c>
      <c r="B789" s="54" t="s">
        <v>198</v>
      </c>
      <c r="C789" s="55">
        <v>46132</v>
      </c>
      <c r="D789" s="54" t="s">
        <v>17971</v>
      </c>
      <c r="E789" s="55">
        <f>IFERROR(VLOOKUP(AG789,Sheet3!B:F,5,0),Table1[[#This Row],[Ngày hạch toán]])</f>
        <v>46125</v>
      </c>
      <c r="F789" s="54" t="s">
        <v>17972</v>
      </c>
      <c r="G789" s="54" t="s">
        <v>17973</v>
      </c>
      <c r="H789" s="56">
        <v>1954795</v>
      </c>
      <c r="I789" s="63">
        <v>0</v>
      </c>
      <c r="J789" s="56">
        <v>156384</v>
      </c>
      <c r="K789" s="65">
        <v>2111179</v>
      </c>
      <c r="L789" s="64" t="s">
        <v>17236</v>
      </c>
      <c r="M789" s="6" t="str">
        <f>IFERROR(VLOOKUP(Table13[[#This Row],[Số hóa đơn]],'Chi tiết tt Mega gửi'!K:L,2,0),"")</f>
        <v/>
      </c>
      <c r="O789" s="32">
        <f>IF(Table13[[#This Row],[Phân loại]]="Tồn đầu kỳ",Table13[[#This Row],[Tổng giá trị]],0)</f>
        <v>0</v>
      </c>
      <c r="P789" s="7">
        <f>IF(Table13[[#This Row],[Số còn phải thu ĐK]]&lt;&gt;0,0,IF(Table13[[#This Row],[Phân loại]]="Bán hàng",Table13[[#This Row],[Tổng giá trị]],-Table13[[#This Row],[Tổng giá trị]]))</f>
        <v>2111179</v>
      </c>
      <c r="Q789" s="32">
        <f t="shared" si="98"/>
        <v>0</v>
      </c>
      <c r="R789" s="7">
        <f>Table13[[#This Row],[Số còn phải thu ĐK]]+Table13[[#This Row],[Giá Trị HD sau CK]]-Table13[[#This Row],[Số tiền đã thu]]</f>
        <v>2111179</v>
      </c>
      <c r="S789" s="6">
        <f>IF(Table13[[#This Row],[Ngày hóa đơn]]&lt;&gt;"",Table13[[#This Row],[Ngày hóa đơn]],IF(Table13[[#This Row],[Ngày hạch toán]]&lt;&gt;"",Table13[[#This Row],[Ngày hạch toán]],""))</f>
        <v>46125</v>
      </c>
      <c r="T789" s="7"/>
      <c r="U789" s="6">
        <f>IF(Table13[[#This Row],[Ngày tính CN]]="","",S789+T789)</f>
        <v>46125</v>
      </c>
      <c r="V789" s="32">
        <f ca="1">IF(Table13[[#This Row],[Hạn thanh toán]]="","",IF((U789-NOW())&lt;0,0,(U789-NOW())))</f>
        <v>0</v>
      </c>
      <c r="W789" s="32"/>
      <c r="X789" s="32">
        <f t="shared" ca="1" si="99"/>
        <v>169.35975370370579</v>
      </c>
      <c r="Y789" s="2" t="str">
        <f t="shared" ca="1" si="100"/>
        <v>Nợ quá hạn hơn 120 ngày có khả năng mất thanh toán</v>
      </c>
      <c r="Z789" s="42">
        <f t="shared" si="96"/>
        <v>46125</v>
      </c>
      <c r="AA789" s="42" t="str">
        <f t="shared" si="97"/>
        <v/>
      </c>
      <c r="AD789" s="2" t="str">
        <f>VLOOKUP($A789,MA_KH!$A:$Q,MA_KH!O$1,0)</f>
        <v>MEGA</v>
      </c>
      <c r="AE789" s="2" t="str">
        <f>VLOOKUP($A789,MA_KH!$A:$Q,MA_KH!P$1,0)</f>
        <v>CÔNG TY TNHH MM MEGA MARKET (VIỆT NAM)</v>
      </c>
      <c r="AG789" s="91" t="str">
        <f>Table13[[#This Row],[Số hóa đơn]]&amp;Table13[[#This Row],[Tổng giá trị]]</f>
        <v>000300762111179</v>
      </c>
    </row>
    <row r="790" spans="1:33" ht="25.5" customHeight="1" x14ac:dyDescent="0.2">
      <c r="A790" s="54" t="s">
        <v>16287</v>
      </c>
      <c r="B790" s="54" t="s">
        <v>253</v>
      </c>
      <c r="C790" s="55">
        <v>46132</v>
      </c>
      <c r="D790" s="54" t="s">
        <v>17974</v>
      </c>
      <c r="E790" s="55">
        <f>IFERROR(VLOOKUP(AG790,Sheet3!B:F,5,0),Table1[[#This Row],[Ngày hạch toán]])</f>
        <v>46125</v>
      </c>
      <c r="F790" s="54" t="s">
        <v>17975</v>
      </c>
      <c r="G790" s="54" t="s">
        <v>17976</v>
      </c>
      <c r="H790" s="56">
        <v>3876220</v>
      </c>
      <c r="I790" s="63">
        <v>0</v>
      </c>
      <c r="J790" s="56">
        <v>310098</v>
      </c>
      <c r="K790" s="65">
        <v>4186318</v>
      </c>
      <c r="L790" s="64" t="s">
        <v>17236</v>
      </c>
      <c r="M790" s="6" t="str">
        <f>IFERROR(VLOOKUP(Table13[[#This Row],[Số hóa đơn]],'Chi tiết tt Mega gửi'!K:L,2,0),"")</f>
        <v/>
      </c>
      <c r="O790" s="32">
        <f>IF(Table13[[#This Row],[Phân loại]]="Tồn đầu kỳ",Table13[[#This Row],[Tổng giá trị]],0)</f>
        <v>0</v>
      </c>
      <c r="P790" s="7">
        <f>IF(Table13[[#This Row],[Số còn phải thu ĐK]]&lt;&gt;0,0,IF(Table13[[#This Row],[Phân loại]]="Bán hàng",Table13[[#This Row],[Tổng giá trị]],-Table13[[#This Row],[Tổng giá trị]]))</f>
        <v>4186318</v>
      </c>
      <c r="Q790" s="32">
        <f t="shared" si="98"/>
        <v>0</v>
      </c>
      <c r="R790" s="7">
        <f>Table13[[#This Row],[Số còn phải thu ĐK]]+Table13[[#This Row],[Giá Trị HD sau CK]]-Table13[[#This Row],[Số tiền đã thu]]</f>
        <v>4186318</v>
      </c>
      <c r="S790" s="6">
        <f>IF(Table13[[#This Row],[Ngày hóa đơn]]&lt;&gt;"",Table13[[#This Row],[Ngày hóa đơn]],IF(Table13[[#This Row],[Ngày hạch toán]]&lt;&gt;"",Table13[[#This Row],[Ngày hạch toán]],""))</f>
        <v>46125</v>
      </c>
      <c r="T790" s="7"/>
      <c r="U790" s="6">
        <f>IF(Table13[[#This Row],[Ngày tính CN]]="","",S790+T790)</f>
        <v>46125</v>
      </c>
      <c r="V790" s="32">
        <f ca="1">IF(Table13[[#This Row],[Hạn thanh toán]]="","",IF((U790-NOW())&lt;0,0,(U790-NOW())))</f>
        <v>0</v>
      </c>
      <c r="W790" s="32"/>
      <c r="X790" s="32">
        <f t="shared" ca="1" si="99"/>
        <v>169.35975370370579</v>
      </c>
      <c r="Y790" s="2" t="str">
        <f t="shared" ca="1" si="100"/>
        <v>Nợ quá hạn hơn 120 ngày có khả năng mất thanh toán</v>
      </c>
      <c r="Z790" s="42">
        <f t="shared" si="96"/>
        <v>46125</v>
      </c>
      <c r="AA790" s="42" t="str">
        <f t="shared" si="97"/>
        <v/>
      </c>
      <c r="AD790" s="2" t="str">
        <f>VLOOKUP($A790,MA_KH!$A:$Q,MA_KH!O$1,0)</f>
        <v>MEGA</v>
      </c>
      <c r="AE790" s="2" t="str">
        <f>VLOOKUP($A790,MA_KH!$A:$Q,MA_KH!P$1,0)</f>
        <v>CÔNG TY TNHH MM MEGA MARKET (VIỆT NAM)</v>
      </c>
      <c r="AG790" s="91" t="str">
        <f>Table13[[#This Row],[Số hóa đơn]]&amp;Table13[[#This Row],[Tổng giá trị]]</f>
        <v>000300774186318</v>
      </c>
    </row>
    <row r="791" spans="1:33" ht="25.5" customHeight="1" x14ac:dyDescent="0.2">
      <c r="A791" s="54" t="s">
        <v>16291</v>
      </c>
      <c r="B791" s="54" t="s">
        <v>200</v>
      </c>
      <c r="C791" s="55">
        <v>46132</v>
      </c>
      <c r="D791" s="54" t="s">
        <v>17977</v>
      </c>
      <c r="E791" s="55">
        <f>IFERROR(VLOOKUP(AG791,Sheet3!B:F,5,0),Table1[[#This Row],[Ngày hạch toán]])</f>
        <v>46125</v>
      </c>
      <c r="F791" s="54" t="s">
        <v>17978</v>
      </c>
      <c r="G791" s="54" t="s">
        <v>17979</v>
      </c>
      <c r="H791" s="56">
        <v>2381320</v>
      </c>
      <c r="I791" s="63">
        <v>0</v>
      </c>
      <c r="J791" s="56">
        <v>190506</v>
      </c>
      <c r="K791" s="65">
        <v>2571826</v>
      </c>
      <c r="L791" s="64" t="s">
        <v>17236</v>
      </c>
      <c r="M791" s="6" t="str">
        <f>IFERROR(VLOOKUP(Table13[[#This Row],[Số hóa đơn]],'Chi tiết tt Mega gửi'!K:L,2,0),"")</f>
        <v/>
      </c>
      <c r="O791" s="32">
        <f>IF(Table13[[#This Row],[Phân loại]]="Tồn đầu kỳ",Table13[[#This Row],[Tổng giá trị]],0)</f>
        <v>0</v>
      </c>
      <c r="P791" s="7">
        <f>IF(Table13[[#This Row],[Số còn phải thu ĐK]]&lt;&gt;0,0,IF(Table13[[#This Row],[Phân loại]]="Bán hàng",Table13[[#This Row],[Tổng giá trị]],-Table13[[#This Row],[Tổng giá trị]]))</f>
        <v>2571826</v>
      </c>
      <c r="Q791" s="32">
        <f t="shared" si="98"/>
        <v>0</v>
      </c>
      <c r="R791" s="7">
        <f>Table13[[#This Row],[Số còn phải thu ĐK]]+Table13[[#This Row],[Giá Trị HD sau CK]]-Table13[[#This Row],[Số tiền đã thu]]</f>
        <v>2571826</v>
      </c>
      <c r="S791" s="6">
        <f>IF(Table13[[#This Row],[Ngày hóa đơn]]&lt;&gt;"",Table13[[#This Row],[Ngày hóa đơn]],IF(Table13[[#This Row],[Ngày hạch toán]]&lt;&gt;"",Table13[[#This Row],[Ngày hạch toán]],""))</f>
        <v>46125</v>
      </c>
      <c r="T791" s="7"/>
      <c r="U791" s="6">
        <f>IF(Table13[[#This Row],[Ngày tính CN]]="","",S791+T791)</f>
        <v>46125</v>
      </c>
      <c r="V791" s="32">
        <f ca="1">IF(Table13[[#This Row],[Hạn thanh toán]]="","",IF((U791-NOW())&lt;0,0,(U791-NOW())))</f>
        <v>0</v>
      </c>
      <c r="W791" s="32"/>
      <c r="X791" s="32">
        <f t="shared" ca="1" si="99"/>
        <v>169.35975370370579</v>
      </c>
      <c r="Y791" s="2" t="str">
        <f t="shared" ca="1" si="100"/>
        <v>Nợ quá hạn hơn 120 ngày có khả năng mất thanh toán</v>
      </c>
      <c r="Z791" s="42">
        <f t="shared" si="96"/>
        <v>46125</v>
      </c>
      <c r="AA791" s="42" t="str">
        <f t="shared" si="97"/>
        <v/>
      </c>
      <c r="AD791" s="2" t="str">
        <f>VLOOKUP($A791,MA_KH!$A:$Q,MA_KH!O$1,0)</f>
        <v>MEGA</v>
      </c>
      <c r="AE791" s="2" t="str">
        <f>VLOOKUP($A791,MA_KH!$A:$Q,MA_KH!P$1,0)</f>
        <v>CÔNG TY TNHH MM MEGA MARKET (VIỆT NAM)</v>
      </c>
      <c r="AG791" s="91" t="str">
        <f>Table13[[#This Row],[Số hóa đơn]]&amp;Table13[[#This Row],[Tổng giá trị]]</f>
        <v>000300782571826</v>
      </c>
    </row>
    <row r="792" spans="1:33" ht="25.5" customHeight="1" x14ac:dyDescent="0.2">
      <c r="A792" s="58" t="s">
        <v>16289</v>
      </c>
      <c r="B792" s="58" t="s">
        <v>296</v>
      </c>
      <c r="C792" s="59">
        <v>46132</v>
      </c>
      <c r="D792" s="58" t="s">
        <v>17980</v>
      </c>
      <c r="E792" s="55">
        <f>IFERROR(VLOOKUP(AG792,Sheet3!B:F,5,0),Table1[[#This Row],[Ngày hạch toán]])</f>
        <v>46125</v>
      </c>
      <c r="F792" s="58" t="s">
        <v>17981</v>
      </c>
      <c r="G792" s="58" t="s">
        <v>17982</v>
      </c>
      <c r="H792" s="60">
        <v>1116060</v>
      </c>
      <c r="I792" s="63">
        <v>0</v>
      </c>
      <c r="J792" s="60">
        <v>89285</v>
      </c>
      <c r="K792" s="66">
        <v>1205345</v>
      </c>
      <c r="L792" s="64" t="s">
        <v>17236</v>
      </c>
      <c r="M792" s="6" t="str">
        <f>IFERROR(VLOOKUP(Table13[[#This Row],[Số hóa đơn]],'Chi tiết tt Mega gửi'!K:L,2,0),"")</f>
        <v/>
      </c>
      <c r="O792" s="32">
        <f>IF(Table13[[#This Row],[Phân loại]]="Tồn đầu kỳ",Table13[[#This Row],[Tổng giá trị]],0)</f>
        <v>0</v>
      </c>
      <c r="P792" s="7">
        <f>IF(Table13[[#This Row],[Số còn phải thu ĐK]]&lt;&gt;0,0,IF(Table13[[#This Row],[Phân loại]]="Bán hàng",Table13[[#This Row],[Tổng giá trị]],-Table13[[#This Row],[Tổng giá trị]]))</f>
        <v>1205345</v>
      </c>
      <c r="Q792" s="32">
        <f t="shared" si="98"/>
        <v>0</v>
      </c>
      <c r="R792" s="7">
        <f>Table13[[#This Row],[Số còn phải thu ĐK]]+Table13[[#This Row],[Giá Trị HD sau CK]]-Table13[[#This Row],[Số tiền đã thu]]</f>
        <v>1205345</v>
      </c>
      <c r="S792" s="6">
        <f>IF(Table13[[#This Row],[Ngày hóa đơn]]&lt;&gt;"",Table13[[#This Row],[Ngày hóa đơn]],IF(Table13[[#This Row],[Ngày hạch toán]]&lt;&gt;"",Table13[[#This Row],[Ngày hạch toán]],""))</f>
        <v>46125</v>
      </c>
      <c r="T792" s="7"/>
      <c r="U792" s="6">
        <f>IF(Table13[[#This Row],[Ngày tính CN]]="","",S792+T792)</f>
        <v>46125</v>
      </c>
      <c r="V792" s="32">
        <f ca="1">IF(Table13[[#This Row],[Hạn thanh toán]]="","",IF((U792-NOW())&lt;0,0,(U792-NOW())))</f>
        <v>0</v>
      </c>
      <c r="W792" s="32"/>
      <c r="X792" s="32">
        <f t="shared" ca="1" si="99"/>
        <v>169.35975370370579</v>
      </c>
      <c r="Y792" s="2" t="str">
        <f t="shared" ca="1" si="100"/>
        <v>Nợ quá hạn hơn 120 ngày có khả năng mất thanh toán</v>
      </c>
      <c r="Z792" s="42">
        <f t="shared" si="96"/>
        <v>46125</v>
      </c>
      <c r="AA792" s="42" t="str">
        <f t="shared" si="97"/>
        <v/>
      </c>
      <c r="AD792" s="2" t="str">
        <f>VLOOKUP($A792,MA_KH!$A:$Q,MA_KH!O$1,0)</f>
        <v>MEGA</v>
      </c>
      <c r="AE792" s="2" t="str">
        <f>VLOOKUP($A792,MA_KH!$A:$Q,MA_KH!P$1,0)</f>
        <v>CÔNG TY TNHH MM MEGA MARKET (VIỆT NAM)</v>
      </c>
      <c r="AG792" s="91" t="str">
        <f>Table13[[#This Row],[Số hóa đơn]]&amp;Table13[[#This Row],[Tổng giá trị]]</f>
        <v>000300791205345</v>
      </c>
    </row>
    <row r="793" spans="1:33" ht="25.5" customHeight="1" x14ac:dyDescent="0.2">
      <c r="A793" s="54" t="s">
        <v>16291</v>
      </c>
      <c r="B793" s="54" t="s">
        <v>200</v>
      </c>
      <c r="C793" s="55">
        <v>46133</v>
      </c>
      <c r="D793" s="54" t="s">
        <v>17983</v>
      </c>
      <c r="E793" s="55">
        <f>IFERROR(VLOOKUP(AG793,Sheet3!B:F,5,0),Table1[[#This Row],[Ngày hạch toán]])</f>
        <v>46126</v>
      </c>
      <c r="F793" s="54" t="s">
        <v>17984</v>
      </c>
      <c r="G793" s="54" t="s">
        <v>17985</v>
      </c>
      <c r="H793" s="56">
        <v>2358520</v>
      </c>
      <c r="I793" s="63">
        <v>0</v>
      </c>
      <c r="J793" s="56">
        <v>188682</v>
      </c>
      <c r="K793" s="65">
        <v>2547202</v>
      </c>
      <c r="L793" s="64" t="s">
        <v>17236</v>
      </c>
      <c r="M793" s="6" t="str">
        <f>IFERROR(VLOOKUP(Table13[[#This Row],[Số hóa đơn]],'Chi tiết tt Mega gửi'!K:L,2,0),"")</f>
        <v/>
      </c>
      <c r="O793" s="32">
        <f>IF(Table13[[#This Row],[Phân loại]]="Tồn đầu kỳ",Table13[[#This Row],[Tổng giá trị]],0)</f>
        <v>0</v>
      </c>
      <c r="P793" s="7">
        <f>IF(Table13[[#This Row],[Số còn phải thu ĐK]]&lt;&gt;0,0,IF(Table13[[#This Row],[Phân loại]]="Bán hàng",Table13[[#This Row],[Tổng giá trị]],-Table13[[#This Row],[Tổng giá trị]]))</f>
        <v>2547202</v>
      </c>
      <c r="Q793" s="32">
        <f t="shared" si="98"/>
        <v>0</v>
      </c>
      <c r="R793" s="7">
        <f>Table13[[#This Row],[Số còn phải thu ĐK]]+Table13[[#This Row],[Giá Trị HD sau CK]]-Table13[[#This Row],[Số tiền đã thu]]</f>
        <v>2547202</v>
      </c>
      <c r="S793" s="6">
        <f>IF(Table13[[#This Row],[Ngày hóa đơn]]&lt;&gt;"",Table13[[#This Row],[Ngày hóa đơn]],IF(Table13[[#This Row],[Ngày hạch toán]]&lt;&gt;"",Table13[[#This Row],[Ngày hạch toán]],""))</f>
        <v>46126</v>
      </c>
      <c r="T793" s="7"/>
      <c r="U793" s="6">
        <f>IF(Table13[[#This Row],[Ngày tính CN]]="","",S793+T793)</f>
        <v>46126</v>
      </c>
      <c r="V793" s="32">
        <f ca="1">IF(Table13[[#This Row],[Hạn thanh toán]]="","",IF((U793-NOW())&lt;0,0,(U793-NOW())))</f>
        <v>0</v>
      </c>
      <c r="W793" s="32"/>
      <c r="X793" s="32">
        <f t="shared" ca="1" si="99"/>
        <v>168.35975370370579</v>
      </c>
      <c r="Y793" s="2" t="str">
        <f t="shared" ca="1" si="100"/>
        <v>Nợ quá hạn hơn 120 ngày có khả năng mất thanh toán</v>
      </c>
      <c r="Z793" s="42">
        <f t="shared" si="96"/>
        <v>46126</v>
      </c>
      <c r="AA793" s="42" t="str">
        <f t="shared" si="97"/>
        <v/>
      </c>
      <c r="AD793" s="2" t="str">
        <f>VLOOKUP($A793,MA_KH!$A:$Q,MA_KH!O$1,0)</f>
        <v>MEGA</v>
      </c>
      <c r="AE793" s="2" t="str">
        <f>VLOOKUP($A793,MA_KH!$A:$Q,MA_KH!P$1,0)</f>
        <v>CÔNG TY TNHH MM MEGA MARKET (VIỆT NAM)</v>
      </c>
      <c r="AG793" s="91" t="str">
        <f>Table13[[#This Row],[Số hóa đơn]]&amp;Table13[[#This Row],[Tổng giá trị]]</f>
        <v>000283562547202</v>
      </c>
    </row>
    <row r="794" spans="1:33" ht="25.5" customHeight="1" x14ac:dyDescent="0.2">
      <c r="A794" s="58" t="s">
        <v>16300</v>
      </c>
      <c r="B794" s="58" t="s">
        <v>7238</v>
      </c>
      <c r="C794" s="59">
        <v>46133</v>
      </c>
      <c r="D794" s="58" t="s">
        <v>17986</v>
      </c>
      <c r="E794" s="55">
        <f>IFERROR(VLOOKUP(AG794,Sheet3!B:F,5,0),Table1[[#This Row],[Ngày hạch toán]])</f>
        <v>46127</v>
      </c>
      <c r="F794" s="58" t="s">
        <v>17987</v>
      </c>
      <c r="G794" s="58" t="s">
        <v>17988</v>
      </c>
      <c r="H794" s="60">
        <v>6546490</v>
      </c>
      <c r="I794" s="63">
        <v>0</v>
      </c>
      <c r="J794" s="60">
        <v>523719</v>
      </c>
      <c r="K794" s="66">
        <v>7070209</v>
      </c>
      <c r="L794" s="64" t="s">
        <v>17236</v>
      </c>
      <c r="M794" s="6" t="str">
        <f>IFERROR(VLOOKUP(Table13[[#This Row],[Số hóa đơn]],'Chi tiết tt Mega gửi'!K:L,2,0),"")</f>
        <v/>
      </c>
      <c r="O794" s="32">
        <f>IF(Table13[[#This Row],[Phân loại]]="Tồn đầu kỳ",Table13[[#This Row],[Tổng giá trị]],0)</f>
        <v>0</v>
      </c>
      <c r="P794" s="7">
        <f>IF(Table13[[#This Row],[Số còn phải thu ĐK]]&lt;&gt;0,0,IF(Table13[[#This Row],[Phân loại]]="Bán hàng",Table13[[#This Row],[Tổng giá trị]],-Table13[[#This Row],[Tổng giá trị]]))</f>
        <v>7070209</v>
      </c>
      <c r="Q794" s="32">
        <f t="shared" si="98"/>
        <v>0</v>
      </c>
      <c r="R794" s="7">
        <f>Table13[[#This Row],[Số còn phải thu ĐK]]+Table13[[#This Row],[Giá Trị HD sau CK]]-Table13[[#This Row],[Số tiền đã thu]]</f>
        <v>7070209</v>
      </c>
      <c r="S794" s="6">
        <f>IF(Table13[[#This Row],[Ngày hóa đơn]]&lt;&gt;"",Table13[[#This Row],[Ngày hóa đơn]],IF(Table13[[#This Row],[Ngày hạch toán]]&lt;&gt;"",Table13[[#This Row],[Ngày hạch toán]],""))</f>
        <v>46127</v>
      </c>
      <c r="T794" s="7"/>
      <c r="U794" s="6">
        <f>IF(Table13[[#This Row],[Ngày tính CN]]="","",S794+T794)</f>
        <v>46127</v>
      </c>
      <c r="V794" s="32">
        <f ca="1">IF(Table13[[#This Row],[Hạn thanh toán]]="","",IF((U794-NOW())&lt;0,0,(U794-NOW())))</f>
        <v>0</v>
      </c>
      <c r="W794" s="32"/>
      <c r="X794" s="32">
        <f t="shared" ca="1" si="99"/>
        <v>167.35975370370579</v>
      </c>
      <c r="Y794" s="2" t="str">
        <f t="shared" ca="1" si="100"/>
        <v>Nợ quá hạn hơn 120 ngày có khả năng mất thanh toán</v>
      </c>
      <c r="Z794" s="42">
        <f t="shared" si="96"/>
        <v>46127</v>
      </c>
      <c r="AA794" s="42" t="str">
        <f t="shared" si="97"/>
        <v/>
      </c>
      <c r="AD794" s="2" t="str">
        <f>VLOOKUP($A794,MA_KH!$A:$Q,MA_KH!O$1,0)</f>
        <v>MEGA</v>
      </c>
      <c r="AE794" s="2" t="str">
        <f>VLOOKUP($A794,MA_KH!$A:$Q,MA_KH!P$1,0)</f>
        <v>CÔNG TY TNHH MM MEGA MARKET (VIỆT NAM)</v>
      </c>
      <c r="AG794" s="91" t="str">
        <f>Table13[[#This Row],[Số hóa đơn]]&amp;Table13[[#This Row],[Tổng giá trị]]</f>
        <v>000300807070209</v>
      </c>
    </row>
    <row r="795" spans="1:33" ht="25.5" customHeight="1" x14ac:dyDescent="0.2">
      <c r="A795" s="54" t="s">
        <v>16300</v>
      </c>
      <c r="B795" s="54" t="s">
        <v>7238</v>
      </c>
      <c r="C795" s="55">
        <v>46134</v>
      </c>
      <c r="D795" s="54" t="s">
        <v>17989</v>
      </c>
      <c r="E795" s="55">
        <f>IFERROR(VLOOKUP(AG795,Sheet3!B:F,5,0),Table1[[#This Row],[Ngày hạch toán]])</f>
        <v>46127</v>
      </c>
      <c r="F795" s="54" t="s">
        <v>17990</v>
      </c>
      <c r="G795" s="54" t="s">
        <v>17991</v>
      </c>
      <c r="H795" s="56">
        <v>4762640</v>
      </c>
      <c r="I795" s="63">
        <v>0</v>
      </c>
      <c r="J795" s="56">
        <v>381011</v>
      </c>
      <c r="K795" s="65">
        <v>5143651</v>
      </c>
      <c r="L795" s="64" t="s">
        <v>17236</v>
      </c>
      <c r="M795" s="6" t="str">
        <f>IFERROR(VLOOKUP(Table13[[#This Row],[Số hóa đơn]],'Chi tiết tt Mega gửi'!K:L,2,0),"")</f>
        <v/>
      </c>
      <c r="O795" s="32">
        <f>IF(Table13[[#This Row],[Phân loại]]="Tồn đầu kỳ",Table13[[#This Row],[Tổng giá trị]],0)</f>
        <v>0</v>
      </c>
      <c r="P795" s="7">
        <f>IF(Table13[[#This Row],[Số còn phải thu ĐK]]&lt;&gt;0,0,IF(Table13[[#This Row],[Phân loại]]="Bán hàng",Table13[[#This Row],[Tổng giá trị]],-Table13[[#This Row],[Tổng giá trị]]))</f>
        <v>5143651</v>
      </c>
      <c r="Q795" s="32">
        <f t="shared" si="98"/>
        <v>0</v>
      </c>
      <c r="R795" s="7">
        <f>Table13[[#This Row],[Số còn phải thu ĐK]]+Table13[[#This Row],[Giá Trị HD sau CK]]-Table13[[#This Row],[Số tiền đã thu]]</f>
        <v>5143651</v>
      </c>
      <c r="S795" s="6">
        <f>IF(Table13[[#This Row],[Ngày hóa đơn]]&lt;&gt;"",Table13[[#This Row],[Ngày hóa đơn]],IF(Table13[[#This Row],[Ngày hạch toán]]&lt;&gt;"",Table13[[#This Row],[Ngày hạch toán]],""))</f>
        <v>46127</v>
      </c>
      <c r="T795" s="7"/>
      <c r="U795" s="6">
        <f>IF(Table13[[#This Row],[Ngày tính CN]]="","",S795+T795)</f>
        <v>46127</v>
      </c>
      <c r="V795" s="32">
        <f ca="1">IF(Table13[[#This Row],[Hạn thanh toán]]="","",IF((U795-NOW())&lt;0,0,(U795-NOW())))</f>
        <v>0</v>
      </c>
      <c r="W795" s="32"/>
      <c r="X795" s="32">
        <f t="shared" ca="1" si="99"/>
        <v>167.35975370370579</v>
      </c>
      <c r="Y795" s="2" t="str">
        <f t="shared" ca="1" si="100"/>
        <v>Nợ quá hạn hơn 120 ngày có khả năng mất thanh toán</v>
      </c>
      <c r="Z795" s="42">
        <f t="shared" si="96"/>
        <v>46127</v>
      </c>
      <c r="AA795" s="42" t="str">
        <f t="shared" si="97"/>
        <v/>
      </c>
      <c r="AD795" s="2" t="str">
        <f>VLOOKUP($A795,MA_KH!$A:$Q,MA_KH!O$1,0)</f>
        <v>MEGA</v>
      </c>
      <c r="AE795" s="2" t="str">
        <f>VLOOKUP($A795,MA_KH!$A:$Q,MA_KH!P$1,0)</f>
        <v>CÔNG TY TNHH MM MEGA MARKET (VIỆT NAM)</v>
      </c>
      <c r="AG795" s="91" t="str">
        <f>Table13[[#This Row],[Số hóa đơn]]&amp;Table13[[#This Row],[Tổng giá trị]]</f>
        <v>000300815143651</v>
      </c>
    </row>
    <row r="796" spans="1:33" ht="25.5" customHeight="1" x14ac:dyDescent="0.2">
      <c r="A796" s="58" t="s">
        <v>16294</v>
      </c>
      <c r="B796" s="58" t="s">
        <v>259</v>
      </c>
      <c r="C796" s="59">
        <v>46134</v>
      </c>
      <c r="D796" s="58" t="s">
        <v>17992</v>
      </c>
      <c r="E796" s="55">
        <f>IFERROR(VLOOKUP(AG796,Sheet3!B:F,5,0),Table1[[#This Row],[Ngày hạch toán]])</f>
        <v>46128</v>
      </c>
      <c r="F796" s="58" t="s">
        <v>17993</v>
      </c>
      <c r="G796" s="58" t="s">
        <v>17994</v>
      </c>
      <c r="H796" s="60">
        <v>2939350</v>
      </c>
      <c r="I796" s="63">
        <v>0</v>
      </c>
      <c r="J796" s="60">
        <v>235148</v>
      </c>
      <c r="K796" s="66">
        <v>3174498</v>
      </c>
      <c r="L796" s="64" t="s">
        <v>17236</v>
      </c>
      <c r="M796" s="6" t="str">
        <f>IFERROR(VLOOKUP(Table13[[#This Row],[Số hóa đơn]],'Chi tiết tt Mega gửi'!K:L,2,0),"")</f>
        <v/>
      </c>
      <c r="O796" s="32">
        <f>IF(Table13[[#This Row],[Phân loại]]="Tồn đầu kỳ",Table13[[#This Row],[Tổng giá trị]],0)</f>
        <v>0</v>
      </c>
      <c r="P796" s="7">
        <f>IF(Table13[[#This Row],[Số còn phải thu ĐK]]&lt;&gt;0,0,IF(Table13[[#This Row],[Phân loại]]="Bán hàng",Table13[[#This Row],[Tổng giá trị]],-Table13[[#This Row],[Tổng giá trị]]))</f>
        <v>3174498</v>
      </c>
      <c r="Q796" s="32">
        <f t="shared" si="98"/>
        <v>0</v>
      </c>
      <c r="R796" s="7">
        <f>Table13[[#This Row],[Số còn phải thu ĐK]]+Table13[[#This Row],[Giá Trị HD sau CK]]-Table13[[#This Row],[Số tiền đã thu]]</f>
        <v>3174498</v>
      </c>
      <c r="S796" s="6">
        <f>IF(Table13[[#This Row],[Ngày hóa đơn]]&lt;&gt;"",Table13[[#This Row],[Ngày hóa đơn]],IF(Table13[[#This Row],[Ngày hạch toán]]&lt;&gt;"",Table13[[#This Row],[Ngày hạch toán]],""))</f>
        <v>46128</v>
      </c>
      <c r="T796" s="7"/>
      <c r="U796" s="6">
        <f>IF(Table13[[#This Row],[Ngày tính CN]]="","",S796+T796)</f>
        <v>46128</v>
      </c>
      <c r="V796" s="32">
        <f ca="1">IF(Table13[[#This Row],[Hạn thanh toán]]="","",IF((U796-NOW())&lt;0,0,(U796-NOW())))</f>
        <v>0</v>
      </c>
      <c r="W796" s="32"/>
      <c r="X796" s="32">
        <f t="shared" ca="1" si="99"/>
        <v>166.35975370370579</v>
      </c>
      <c r="Y796" s="2" t="str">
        <f t="shared" ca="1" si="100"/>
        <v>Nợ quá hạn hơn 120 ngày có khả năng mất thanh toán</v>
      </c>
      <c r="Z796" s="42">
        <f t="shared" si="96"/>
        <v>46128</v>
      </c>
      <c r="AA796" s="42" t="str">
        <f t="shared" si="97"/>
        <v/>
      </c>
      <c r="AD796" s="2" t="str">
        <f>VLOOKUP($A796,MA_KH!$A:$Q,MA_KH!O$1,0)</f>
        <v>MEGA</v>
      </c>
      <c r="AE796" s="2" t="str">
        <f>VLOOKUP($A796,MA_KH!$A:$Q,MA_KH!P$1,0)</f>
        <v>CÔNG TY TNHH MM MEGA MARKET (VIỆT NAM)</v>
      </c>
      <c r="AG796" s="91" t="str">
        <f>Table13[[#This Row],[Số hóa đơn]]&amp;Table13[[#This Row],[Tổng giá trị]]</f>
        <v>000300823174498</v>
      </c>
    </row>
    <row r="797" spans="1:33" ht="25.5" customHeight="1" x14ac:dyDescent="0.2">
      <c r="A797" s="54" t="s">
        <v>16304</v>
      </c>
      <c r="B797" s="54" t="s">
        <v>7254</v>
      </c>
      <c r="C797" s="55">
        <v>46134</v>
      </c>
      <c r="D797" s="54" t="s">
        <v>17995</v>
      </c>
      <c r="E797" s="55">
        <f>IFERROR(VLOOKUP(AG797,Sheet3!B:F,5,0),Table1[[#This Row],[Ngày hạch toán]])</f>
        <v>46128</v>
      </c>
      <c r="F797" s="54" t="s">
        <v>17996</v>
      </c>
      <c r="G797" s="54" t="s">
        <v>17997</v>
      </c>
      <c r="H797" s="56">
        <v>4762640</v>
      </c>
      <c r="I797" s="63">
        <v>0</v>
      </c>
      <c r="J797" s="56">
        <v>381011</v>
      </c>
      <c r="K797" s="65">
        <v>5143651</v>
      </c>
      <c r="L797" s="64" t="s">
        <v>17236</v>
      </c>
      <c r="M797" s="6" t="str">
        <f>IFERROR(VLOOKUP(Table13[[#This Row],[Số hóa đơn]],'Chi tiết tt Mega gửi'!K:L,2,0),"")</f>
        <v/>
      </c>
      <c r="O797" s="32">
        <f>IF(Table13[[#This Row],[Phân loại]]="Tồn đầu kỳ",Table13[[#This Row],[Tổng giá trị]],0)</f>
        <v>0</v>
      </c>
      <c r="P797" s="7">
        <f>IF(Table13[[#This Row],[Số còn phải thu ĐK]]&lt;&gt;0,0,IF(Table13[[#This Row],[Phân loại]]="Bán hàng",Table13[[#This Row],[Tổng giá trị]],-Table13[[#This Row],[Tổng giá trị]]))</f>
        <v>5143651</v>
      </c>
      <c r="Q797" s="32">
        <f t="shared" si="98"/>
        <v>0</v>
      </c>
      <c r="R797" s="7">
        <f>Table13[[#This Row],[Số còn phải thu ĐK]]+Table13[[#This Row],[Giá Trị HD sau CK]]-Table13[[#This Row],[Số tiền đã thu]]</f>
        <v>5143651</v>
      </c>
      <c r="S797" s="6">
        <f>IF(Table13[[#This Row],[Ngày hóa đơn]]&lt;&gt;"",Table13[[#This Row],[Ngày hóa đơn]],IF(Table13[[#This Row],[Ngày hạch toán]]&lt;&gt;"",Table13[[#This Row],[Ngày hạch toán]],""))</f>
        <v>46128</v>
      </c>
      <c r="T797" s="7"/>
      <c r="U797" s="6">
        <f>IF(Table13[[#This Row],[Ngày tính CN]]="","",S797+T797)</f>
        <v>46128</v>
      </c>
      <c r="V797" s="32">
        <f ca="1">IF(Table13[[#This Row],[Hạn thanh toán]]="","",IF((U797-NOW())&lt;0,0,(U797-NOW())))</f>
        <v>0</v>
      </c>
      <c r="W797" s="32"/>
      <c r="X797" s="32">
        <f t="shared" ca="1" si="99"/>
        <v>166.35975370370579</v>
      </c>
      <c r="Y797" s="2" t="str">
        <f t="shared" ca="1" si="100"/>
        <v>Nợ quá hạn hơn 120 ngày có khả năng mất thanh toán</v>
      </c>
      <c r="Z797" s="42">
        <f t="shared" si="96"/>
        <v>46128</v>
      </c>
      <c r="AA797" s="42" t="str">
        <f t="shared" si="97"/>
        <v/>
      </c>
      <c r="AD797" s="2" t="str">
        <f>VLOOKUP($A797,MA_KH!$A:$Q,MA_KH!O$1,0)</f>
        <v>MEGA</v>
      </c>
      <c r="AE797" s="2" t="str">
        <f>VLOOKUP($A797,MA_KH!$A:$Q,MA_KH!P$1,0)</f>
        <v>CÔNG TY TNHH MM MEGA MARKET (VIỆT NAM)</v>
      </c>
      <c r="AG797" s="91" t="str">
        <f>Table13[[#This Row],[Số hóa đơn]]&amp;Table13[[#This Row],[Tổng giá trị]]</f>
        <v>000304345143651</v>
      </c>
    </row>
    <row r="798" spans="1:33" ht="25.5" customHeight="1" x14ac:dyDescent="0.2">
      <c r="A798" s="58" t="s">
        <v>16304</v>
      </c>
      <c r="B798" s="58" t="s">
        <v>7254</v>
      </c>
      <c r="C798" s="59">
        <v>46134</v>
      </c>
      <c r="D798" s="58" t="s">
        <v>17998</v>
      </c>
      <c r="E798" s="55">
        <f>IFERROR(VLOOKUP(AG798,Sheet3!B:F,5,0),Table1[[#This Row],[Ngày hạch toán]])</f>
        <v>46128</v>
      </c>
      <c r="F798" s="58" t="s">
        <v>17999</v>
      </c>
      <c r="G798" s="58" t="s">
        <v>18000</v>
      </c>
      <c r="H798" s="60">
        <v>1690135</v>
      </c>
      <c r="I798" s="63">
        <v>0</v>
      </c>
      <c r="J798" s="60">
        <v>135211</v>
      </c>
      <c r="K798" s="66">
        <v>1825346</v>
      </c>
      <c r="L798" s="64" t="s">
        <v>17236</v>
      </c>
      <c r="M798" s="6" t="str">
        <f>IFERROR(VLOOKUP(Table13[[#This Row],[Số hóa đơn]],'Chi tiết tt Mega gửi'!K:L,2,0),"")</f>
        <v/>
      </c>
      <c r="O798" s="32">
        <f>IF(Table13[[#This Row],[Phân loại]]="Tồn đầu kỳ",Table13[[#This Row],[Tổng giá trị]],0)</f>
        <v>0</v>
      </c>
      <c r="P798" s="7">
        <f>IF(Table13[[#This Row],[Số còn phải thu ĐK]]&lt;&gt;0,0,IF(Table13[[#This Row],[Phân loại]]="Bán hàng",Table13[[#This Row],[Tổng giá trị]],-Table13[[#This Row],[Tổng giá trị]]))</f>
        <v>1825346</v>
      </c>
      <c r="Q798" s="32">
        <f t="shared" si="98"/>
        <v>0</v>
      </c>
      <c r="R798" s="7">
        <f>Table13[[#This Row],[Số còn phải thu ĐK]]+Table13[[#This Row],[Giá Trị HD sau CK]]-Table13[[#This Row],[Số tiền đã thu]]</f>
        <v>1825346</v>
      </c>
      <c r="S798" s="6">
        <f>IF(Table13[[#This Row],[Ngày hóa đơn]]&lt;&gt;"",Table13[[#This Row],[Ngày hóa đơn]],IF(Table13[[#This Row],[Ngày hạch toán]]&lt;&gt;"",Table13[[#This Row],[Ngày hạch toán]],""))</f>
        <v>46128</v>
      </c>
      <c r="T798" s="7"/>
      <c r="U798" s="6">
        <f>IF(Table13[[#This Row],[Ngày tính CN]]="","",S798+T798)</f>
        <v>46128</v>
      </c>
      <c r="V798" s="32">
        <f ca="1">IF(Table13[[#This Row],[Hạn thanh toán]]="","",IF((U798-NOW())&lt;0,0,(U798-NOW())))</f>
        <v>0</v>
      </c>
      <c r="W798" s="32"/>
      <c r="X798" s="32">
        <f t="shared" ca="1" si="99"/>
        <v>166.35975370370579</v>
      </c>
      <c r="Y798" s="2" t="str">
        <f t="shared" ca="1" si="100"/>
        <v>Nợ quá hạn hơn 120 ngày có khả năng mất thanh toán</v>
      </c>
      <c r="Z798" s="42">
        <f t="shared" si="96"/>
        <v>46128</v>
      </c>
      <c r="AA798" s="42" t="str">
        <f t="shared" si="97"/>
        <v/>
      </c>
      <c r="AD798" s="2" t="str">
        <f>VLOOKUP($A798,MA_KH!$A:$Q,MA_KH!O$1,0)</f>
        <v>MEGA</v>
      </c>
      <c r="AE798" s="2" t="str">
        <f>VLOOKUP($A798,MA_KH!$A:$Q,MA_KH!P$1,0)</f>
        <v>CÔNG TY TNHH MM MEGA MARKET (VIỆT NAM)</v>
      </c>
      <c r="AG798" s="91" t="str">
        <f>Table13[[#This Row],[Số hóa đơn]]&amp;Table13[[#This Row],[Tổng giá trị]]</f>
        <v>000304351825346</v>
      </c>
    </row>
    <row r="799" spans="1:33" ht="25.5" customHeight="1" x14ac:dyDescent="0.2">
      <c r="A799" s="54" t="s">
        <v>16309</v>
      </c>
      <c r="B799" s="54" t="s">
        <v>255</v>
      </c>
      <c r="C799" s="55">
        <v>46135</v>
      </c>
      <c r="D799" s="54" t="s">
        <v>18001</v>
      </c>
      <c r="E799" s="55">
        <f>IFERROR(VLOOKUP(AG799,Sheet3!B:F,5,0),Table1[[#This Row],[Ngày hạch toán]])</f>
        <v>46128</v>
      </c>
      <c r="F799" s="54" t="s">
        <v>18002</v>
      </c>
      <c r="G799" s="54" t="s">
        <v>18003</v>
      </c>
      <c r="H799" s="56">
        <v>1292380</v>
      </c>
      <c r="I799" s="63">
        <v>0</v>
      </c>
      <c r="J799" s="56">
        <v>103390</v>
      </c>
      <c r="K799" s="65">
        <v>1395770</v>
      </c>
      <c r="L799" s="64" t="s">
        <v>17236</v>
      </c>
      <c r="M799" s="6" t="str">
        <f>IFERROR(VLOOKUP(Table13[[#This Row],[Số hóa đơn]],'Chi tiết tt Mega gửi'!K:L,2,0),"")</f>
        <v/>
      </c>
      <c r="O799" s="32">
        <f>IF(Table13[[#This Row],[Phân loại]]="Tồn đầu kỳ",Table13[[#This Row],[Tổng giá trị]],0)</f>
        <v>0</v>
      </c>
      <c r="P799" s="7">
        <f>IF(Table13[[#This Row],[Số còn phải thu ĐK]]&lt;&gt;0,0,IF(Table13[[#This Row],[Phân loại]]="Bán hàng",Table13[[#This Row],[Tổng giá trị]],-Table13[[#This Row],[Tổng giá trị]]))</f>
        <v>1395770</v>
      </c>
      <c r="Q799" s="32">
        <f t="shared" si="98"/>
        <v>0</v>
      </c>
      <c r="R799" s="7">
        <f>Table13[[#This Row],[Số còn phải thu ĐK]]+Table13[[#This Row],[Giá Trị HD sau CK]]-Table13[[#This Row],[Số tiền đã thu]]</f>
        <v>1395770</v>
      </c>
      <c r="S799" s="6">
        <f>IF(Table13[[#This Row],[Ngày hóa đơn]]&lt;&gt;"",Table13[[#This Row],[Ngày hóa đơn]],IF(Table13[[#This Row],[Ngày hạch toán]]&lt;&gt;"",Table13[[#This Row],[Ngày hạch toán]],""))</f>
        <v>46128</v>
      </c>
      <c r="T799" s="7"/>
      <c r="U799" s="6">
        <f>IF(Table13[[#This Row],[Ngày tính CN]]="","",S799+T799)</f>
        <v>46128</v>
      </c>
      <c r="V799" s="32">
        <f ca="1">IF(Table13[[#This Row],[Hạn thanh toán]]="","",IF((U799-NOW())&lt;0,0,(U799-NOW())))</f>
        <v>0</v>
      </c>
      <c r="W799" s="32"/>
      <c r="X799" s="32">
        <f t="shared" ca="1" si="99"/>
        <v>166.35975370370579</v>
      </c>
      <c r="Y799" s="2" t="str">
        <f t="shared" ca="1" si="100"/>
        <v>Nợ quá hạn hơn 120 ngày có khả năng mất thanh toán</v>
      </c>
      <c r="Z799" s="42">
        <f t="shared" si="96"/>
        <v>46128</v>
      </c>
      <c r="AA799" s="42" t="str">
        <f t="shared" si="97"/>
        <v/>
      </c>
      <c r="AD799" s="2" t="str">
        <f>VLOOKUP($A799,MA_KH!$A:$Q,MA_KH!O$1,0)</f>
        <v>MEGA</v>
      </c>
      <c r="AE799" s="2" t="str">
        <f>VLOOKUP($A799,MA_KH!$A:$Q,MA_KH!P$1,0)</f>
        <v>CÔNG TY TNHH MM MEGA MARKET (VIỆT NAM)</v>
      </c>
      <c r="AG799" s="91" t="str">
        <f>Table13[[#This Row],[Số hóa đơn]]&amp;Table13[[#This Row],[Tổng giá trị]]</f>
        <v>000302381395770</v>
      </c>
    </row>
    <row r="800" spans="1:33" ht="25.5" customHeight="1" x14ac:dyDescent="0.2">
      <c r="A800" s="54" t="s">
        <v>16310</v>
      </c>
      <c r="B800" s="54" t="s">
        <v>196</v>
      </c>
      <c r="C800" s="55">
        <v>46135</v>
      </c>
      <c r="D800" s="54" t="s">
        <v>18004</v>
      </c>
      <c r="E800" s="55">
        <f>IFERROR(VLOOKUP(AG800,Sheet3!B:F,5,0),Table1[[#This Row],[Ngày hạch toán]])</f>
        <v>46129</v>
      </c>
      <c r="F800" s="54" t="s">
        <v>18005</v>
      </c>
      <c r="G800" s="54" t="s">
        <v>18006</v>
      </c>
      <c r="H800" s="56">
        <v>1026170</v>
      </c>
      <c r="I800" s="63">
        <v>0</v>
      </c>
      <c r="J800" s="56">
        <v>82094</v>
      </c>
      <c r="K800" s="65">
        <v>1108264</v>
      </c>
      <c r="L800" s="64" t="s">
        <v>17236</v>
      </c>
      <c r="M800" s="6" t="str">
        <f>IFERROR(VLOOKUP(Table13[[#This Row],[Số hóa đơn]],'Chi tiết tt Mega gửi'!K:L,2,0),"")</f>
        <v/>
      </c>
      <c r="O800" s="32">
        <f>IF(Table13[[#This Row],[Phân loại]]="Tồn đầu kỳ",Table13[[#This Row],[Tổng giá trị]],0)</f>
        <v>0</v>
      </c>
      <c r="P800" s="7">
        <f>IF(Table13[[#This Row],[Số còn phải thu ĐK]]&lt;&gt;0,0,IF(Table13[[#This Row],[Phân loại]]="Bán hàng",Table13[[#This Row],[Tổng giá trị]],-Table13[[#This Row],[Tổng giá trị]]))</f>
        <v>1108264</v>
      </c>
      <c r="Q800" s="32">
        <f t="shared" si="98"/>
        <v>0</v>
      </c>
      <c r="R800" s="7">
        <f>Table13[[#This Row],[Số còn phải thu ĐK]]+Table13[[#This Row],[Giá Trị HD sau CK]]-Table13[[#This Row],[Số tiền đã thu]]</f>
        <v>1108264</v>
      </c>
      <c r="S800" s="6">
        <f>IF(Table13[[#This Row],[Ngày hóa đơn]]&lt;&gt;"",Table13[[#This Row],[Ngày hóa đơn]],IF(Table13[[#This Row],[Ngày hạch toán]]&lt;&gt;"",Table13[[#This Row],[Ngày hạch toán]],""))</f>
        <v>46129</v>
      </c>
      <c r="T800" s="7"/>
      <c r="U800" s="6">
        <f>IF(Table13[[#This Row],[Ngày tính CN]]="","",S800+T800)</f>
        <v>46129</v>
      </c>
      <c r="V800" s="32">
        <f ca="1">IF(Table13[[#This Row],[Hạn thanh toán]]="","",IF((U800-NOW())&lt;0,0,(U800-NOW())))</f>
        <v>0</v>
      </c>
      <c r="W800" s="32"/>
      <c r="X800" s="32">
        <f t="shared" ca="1" si="99"/>
        <v>165.35975370370579</v>
      </c>
      <c r="Y800" s="2" t="str">
        <f t="shared" ca="1" si="100"/>
        <v>Nợ quá hạn hơn 120 ngày có khả năng mất thanh toán</v>
      </c>
      <c r="Z800" s="42">
        <f t="shared" si="96"/>
        <v>46129</v>
      </c>
      <c r="AA800" s="42" t="str">
        <f t="shared" si="97"/>
        <v/>
      </c>
      <c r="AD800" s="2" t="str">
        <f>VLOOKUP($A800,MA_KH!$A:$Q,MA_KH!O$1,0)</f>
        <v>MEGA</v>
      </c>
      <c r="AE800" s="2" t="str">
        <f>VLOOKUP($A800,MA_KH!$A:$Q,MA_KH!P$1,0)</f>
        <v>CÔNG TY TNHH MM MEGA MARKET (VIỆT NAM)</v>
      </c>
      <c r="AG800" s="91" t="str">
        <f>Table13[[#This Row],[Số hóa đơn]]&amp;Table13[[#This Row],[Tổng giá trị]]</f>
        <v>000302391108264</v>
      </c>
    </row>
    <row r="801" spans="1:33" ht="25.5" customHeight="1" x14ac:dyDescent="0.2">
      <c r="A801" s="54" t="s">
        <v>16310</v>
      </c>
      <c r="B801" s="54" t="s">
        <v>196</v>
      </c>
      <c r="C801" s="55">
        <v>46135</v>
      </c>
      <c r="D801" s="54" t="s">
        <v>18007</v>
      </c>
      <c r="E801" s="55">
        <f>IFERROR(VLOOKUP(AG801,Sheet3!B:F,5,0),Table1[[#This Row],[Ngày hạch toán]])</f>
        <v>46129</v>
      </c>
      <c r="F801" s="54" t="s">
        <v>18008</v>
      </c>
      <c r="G801" s="54" t="s">
        <v>18009</v>
      </c>
      <c r="H801" s="56">
        <v>2381320</v>
      </c>
      <c r="I801" s="63">
        <v>0</v>
      </c>
      <c r="J801" s="56">
        <v>190506</v>
      </c>
      <c r="K801" s="65">
        <v>2571826</v>
      </c>
      <c r="L801" s="64" t="s">
        <v>17236</v>
      </c>
      <c r="M801" s="6" t="str">
        <f>IFERROR(VLOOKUP(Table13[[#This Row],[Số hóa đơn]],'Chi tiết tt Mega gửi'!K:L,2,0),"")</f>
        <v/>
      </c>
      <c r="O801" s="32">
        <f>IF(Table13[[#This Row],[Phân loại]]="Tồn đầu kỳ",Table13[[#This Row],[Tổng giá trị]],0)</f>
        <v>0</v>
      </c>
      <c r="P801" s="7">
        <f>IF(Table13[[#This Row],[Số còn phải thu ĐK]]&lt;&gt;0,0,IF(Table13[[#This Row],[Phân loại]]="Bán hàng",Table13[[#This Row],[Tổng giá trị]],-Table13[[#This Row],[Tổng giá trị]]))</f>
        <v>2571826</v>
      </c>
      <c r="Q801" s="32">
        <f t="shared" si="98"/>
        <v>0</v>
      </c>
      <c r="R801" s="7">
        <f>Table13[[#This Row],[Số còn phải thu ĐK]]+Table13[[#This Row],[Giá Trị HD sau CK]]-Table13[[#This Row],[Số tiền đã thu]]</f>
        <v>2571826</v>
      </c>
      <c r="S801" s="6">
        <f>IF(Table13[[#This Row],[Ngày hóa đơn]]&lt;&gt;"",Table13[[#This Row],[Ngày hóa đơn]],IF(Table13[[#This Row],[Ngày hạch toán]]&lt;&gt;"",Table13[[#This Row],[Ngày hạch toán]],""))</f>
        <v>46129</v>
      </c>
      <c r="T801" s="7"/>
      <c r="U801" s="6">
        <f>IF(Table13[[#This Row],[Ngày tính CN]]="","",S801+T801)</f>
        <v>46129</v>
      </c>
      <c r="V801" s="32">
        <f ca="1">IF(Table13[[#This Row],[Hạn thanh toán]]="","",IF((U801-NOW())&lt;0,0,(U801-NOW())))</f>
        <v>0</v>
      </c>
      <c r="W801" s="32"/>
      <c r="X801" s="32">
        <f t="shared" ca="1" si="99"/>
        <v>165.35975370370579</v>
      </c>
      <c r="Y801" s="2" t="str">
        <f t="shared" ca="1" si="100"/>
        <v>Nợ quá hạn hơn 120 ngày có khả năng mất thanh toán</v>
      </c>
      <c r="Z801" s="42">
        <f t="shared" si="96"/>
        <v>46129</v>
      </c>
      <c r="AA801" s="42" t="str">
        <f t="shared" si="97"/>
        <v/>
      </c>
      <c r="AD801" s="2" t="str">
        <f>VLOOKUP($A801,MA_KH!$A:$Q,MA_KH!O$1,0)</f>
        <v>MEGA</v>
      </c>
      <c r="AE801" s="2" t="str">
        <f>VLOOKUP($A801,MA_KH!$A:$Q,MA_KH!P$1,0)</f>
        <v>CÔNG TY TNHH MM MEGA MARKET (VIỆT NAM)</v>
      </c>
      <c r="AG801" s="91" t="str">
        <f>Table13[[#This Row],[Số hóa đơn]]&amp;Table13[[#This Row],[Tổng giá trị]]</f>
        <v>000302402571826</v>
      </c>
    </row>
    <row r="802" spans="1:33" ht="25.5" customHeight="1" x14ac:dyDescent="0.2">
      <c r="A802" s="54" t="s">
        <v>16308</v>
      </c>
      <c r="B802" s="54" t="s">
        <v>194</v>
      </c>
      <c r="C802" s="55">
        <v>46135</v>
      </c>
      <c r="D802" s="54" t="s">
        <v>18010</v>
      </c>
      <c r="E802" s="55">
        <f>IFERROR(VLOOKUP(AG802,Sheet3!B:F,5,0),Table1[[#This Row],[Ngày hạch toán]])</f>
        <v>46129</v>
      </c>
      <c r="F802" s="54" t="s">
        <v>18011</v>
      </c>
      <c r="G802" s="54" t="s">
        <v>18012</v>
      </c>
      <c r="H802" s="56">
        <v>11906600</v>
      </c>
      <c r="I802" s="63">
        <v>0</v>
      </c>
      <c r="J802" s="56">
        <v>952528</v>
      </c>
      <c r="K802" s="65">
        <v>12859128</v>
      </c>
      <c r="L802" s="64" t="s">
        <v>17236</v>
      </c>
      <c r="M802" s="6" t="str">
        <f>IFERROR(VLOOKUP(Table13[[#This Row],[Số hóa đơn]],'Chi tiết tt Mega gửi'!K:L,2,0),"")</f>
        <v/>
      </c>
      <c r="O802" s="32">
        <f>IF(Table13[[#This Row],[Phân loại]]="Tồn đầu kỳ",Table13[[#This Row],[Tổng giá trị]],0)</f>
        <v>0</v>
      </c>
      <c r="P802" s="7">
        <f>IF(Table13[[#This Row],[Số còn phải thu ĐK]]&lt;&gt;0,0,IF(Table13[[#This Row],[Phân loại]]="Bán hàng",Table13[[#This Row],[Tổng giá trị]],-Table13[[#This Row],[Tổng giá trị]]))</f>
        <v>12859128</v>
      </c>
      <c r="Q802" s="32">
        <f t="shared" si="98"/>
        <v>0</v>
      </c>
      <c r="R802" s="7">
        <f>Table13[[#This Row],[Số còn phải thu ĐK]]+Table13[[#This Row],[Giá Trị HD sau CK]]-Table13[[#This Row],[Số tiền đã thu]]</f>
        <v>12859128</v>
      </c>
      <c r="S802" s="6">
        <f>IF(Table13[[#This Row],[Ngày hóa đơn]]&lt;&gt;"",Table13[[#This Row],[Ngày hóa đơn]],IF(Table13[[#This Row],[Ngày hạch toán]]&lt;&gt;"",Table13[[#This Row],[Ngày hạch toán]],""))</f>
        <v>46129</v>
      </c>
      <c r="T802" s="7"/>
      <c r="U802" s="6">
        <f>IF(Table13[[#This Row],[Ngày tính CN]]="","",S802+T802)</f>
        <v>46129</v>
      </c>
      <c r="V802" s="32">
        <f ca="1">IF(Table13[[#This Row],[Hạn thanh toán]]="","",IF((U802-NOW())&lt;0,0,(U802-NOW())))</f>
        <v>0</v>
      </c>
      <c r="W802" s="32"/>
      <c r="X802" s="32">
        <f t="shared" ca="1" si="99"/>
        <v>165.35975370370579</v>
      </c>
      <c r="Y802" s="2" t="str">
        <f t="shared" ca="1" si="100"/>
        <v>Nợ quá hạn hơn 120 ngày có khả năng mất thanh toán</v>
      </c>
      <c r="Z802" s="42">
        <f t="shared" si="96"/>
        <v>46129</v>
      </c>
      <c r="AA802" s="42" t="str">
        <f t="shared" si="97"/>
        <v/>
      </c>
      <c r="AD802" s="2" t="str">
        <f>VLOOKUP($A802,MA_KH!$A:$Q,MA_KH!O$1,0)</f>
        <v>MEGA</v>
      </c>
      <c r="AE802" s="2" t="str">
        <f>VLOOKUP($A802,MA_KH!$A:$Q,MA_KH!P$1,0)</f>
        <v>CÔNG TY TNHH MM MEGA MARKET (VIỆT NAM)</v>
      </c>
      <c r="AG802" s="91" t="str">
        <f>Table13[[#This Row],[Số hóa đơn]]&amp;Table13[[#This Row],[Tổng giá trị]]</f>
        <v>0003024112859128</v>
      </c>
    </row>
    <row r="803" spans="1:33" ht="25.5" customHeight="1" x14ac:dyDescent="0.2">
      <c r="A803" s="54" t="s">
        <v>16290</v>
      </c>
      <c r="B803" s="54" t="s">
        <v>192</v>
      </c>
      <c r="C803" s="55">
        <v>46135</v>
      </c>
      <c r="D803" s="54" t="s">
        <v>18013</v>
      </c>
      <c r="E803" s="55">
        <f>IFERROR(VLOOKUP(AG803,Sheet3!B:F,5,0),Table1[[#This Row],[Ngày hạch toán]])</f>
        <v>46129</v>
      </c>
      <c r="F803" s="54" t="s">
        <v>18014</v>
      </c>
      <c r="G803" s="54" t="s">
        <v>18015</v>
      </c>
      <c r="H803" s="56">
        <v>2142230</v>
      </c>
      <c r="I803" s="63">
        <v>0</v>
      </c>
      <c r="J803" s="56">
        <v>171378</v>
      </c>
      <c r="K803" s="65">
        <v>2313608</v>
      </c>
      <c r="L803" s="64" t="s">
        <v>17236</v>
      </c>
      <c r="M803" s="6" t="str">
        <f>IFERROR(VLOOKUP(Table13[[#This Row],[Số hóa đơn]],'Chi tiết tt Mega gửi'!K:L,2,0),"")</f>
        <v/>
      </c>
      <c r="O803" s="32">
        <f>IF(Table13[[#This Row],[Phân loại]]="Tồn đầu kỳ",Table13[[#This Row],[Tổng giá trị]],0)</f>
        <v>0</v>
      </c>
      <c r="P803" s="7">
        <f>IF(Table13[[#This Row],[Số còn phải thu ĐK]]&lt;&gt;0,0,IF(Table13[[#This Row],[Phân loại]]="Bán hàng",Table13[[#This Row],[Tổng giá trị]],-Table13[[#This Row],[Tổng giá trị]]))</f>
        <v>2313608</v>
      </c>
      <c r="Q803" s="32">
        <f t="shared" si="98"/>
        <v>0</v>
      </c>
      <c r="R803" s="7">
        <f>Table13[[#This Row],[Số còn phải thu ĐK]]+Table13[[#This Row],[Giá Trị HD sau CK]]-Table13[[#This Row],[Số tiền đã thu]]</f>
        <v>2313608</v>
      </c>
      <c r="S803" s="6">
        <f>IF(Table13[[#This Row],[Ngày hóa đơn]]&lt;&gt;"",Table13[[#This Row],[Ngày hóa đơn]],IF(Table13[[#This Row],[Ngày hạch toán]]&lt;&gt;"",Table13[[#This Row],[Ngày hạch toán]],""))</f>
        <v>46129</v>
      </c>
      <c r="T803" s="7"/>
      <c r="U803" s="6">
        <f>IF(Table13[[#This Row],[Ngày tính CN]]="","",S803+T803)</f>
        <v>46129</v>
      </c>
      <c r="V803" s="32">
        <f ca="1">IF(Table13[[#This Row],[Hạn thanh toán]]="","",IF((U803-NOW())&lt;0,0,(U803-NOW())))</f>
        <v>0</v>
      </c>
      <c r="W803" s="32"/>
      <c r="X803" s="32">
        <f t="shared" ca="1" si="99"/>
        <v>165.35975370370579</v>
      </c>
      <c r="Y803" s="2" t="str">
        <f t="shared" ca="1" si="100"/>
        <v>Nợ quá hạn hơn 120 ngày có khả năng mất thanh toán</v>
      </c>
      <c r="Z803" s="42">
        <f t="shared" si="96"/>
        <v>46129</v>
      </c>
      <c r="AA803" s="42" t="str">
        <f t="shared" si="97"/>
        <v/>
      </c>
      <c r="AD803" s="2" t="str">
        <f>VLOOKUP($A803,MA_KH!$A:$Q,MA_KH!O$1,0)</f>
        <v>MEGA</v>
      </c>
      <c r="AE803" s="2" t="str">
        <f>VLOOKUP($A803,MA_KH!$A:$Q,MA_KH!P$1,0)</f>
        <v>CÔNG TY TNHH MM MEGA MARKET (VIỆT NAM)</v>
      </c>
      <c r="AG803" s="91" t="str">
        <f>Table13[[#This Row],[Số hóa đơn]]&amp;Table13[[#This Row],[Tổng giá trị]]</f>
        <v>000302422313608</v>
      </c>
    </row>
    <row r="804" spans="1:33" ht="25.5" customHeight="1" x14ac:dyDescent="0.2">
      <c r="A804" s="54" t="s">
        <v>16288</v>
      </c>
      <c r="B804" s="54" t="s">
        <v>294</v>
      </c>
      <c r="C804" s="55">
        <v>46135</v>
      </c>
      <c r="D804" s="54" t="s">
        <v>18016</v>
      </c>
      <c r="E804" s="55">
        <f>IFERROR(VLOOKUP(AG804,Sheet3!B:F,5,0),Table1[[#This Row],[Ngày hạch toán]])</f>
        <v>46129</v>
      </c>
      <c r="F804" s="54" t="s">
        <v>18017</v>
      </c>
      <c r="G804" s="54" t="s">
        <v>18018</v>
      </c>
      <c r="H804" s="56">
        <v>6310225</v>
      </c>
      <c r="I804" s="63">
        <v>0</v>
      </c>
      <c r="J804" s="56">
        <v>504818</v>
      </c>
      <c r="K804" s="65">
        <v>6815043</v>
      </c>
      <c r="L804" s="64" t="s">
        <v>17236</v>
      </c>
      <c r="M804" s="6" t="str">
        <f>IFERROR(VLOOKUP(Table13[[#This Row],[Số hóa đơn]],'Chi tiết tt Mega gửi'!K:L,2,0),"")</f>
        <v/>
      </c>
      <c r="O804" s="32">
        <f>IF(Table13[[#This Row],[Phân loại]]="Tồn đầu kỳ",Table13[[#This Row],[Tổng giá trị]],0)</f>
        <v>0</v>
      </c>
      <c r="P804" s="7">
        <f>IF(Table13[[#This Row],[Số còn phải thu ĐK]]&lt;&gt;0,0,IF(Table13[[#This Row],[Phân loại]]="Bán hàng",Table13[[#This Row],[Tổng giá trị]],-Table13[[#This Row],[Tổng giá trị]]))</f>
        <v>6815043</v>
      </c>
      <c r="Q804" s="32">
        <f t="shared" si="98"/>
        <v>0</v>
      </c>
      <c r="R804" s="7">
        <f>Table13[[#This Row],[Số còn phải thu ĐK]]+Table13[[#This Row],[Giá Trị HD sau CK]]-Table13[[#This Row],[Số tiền đã thu]]</f>
        <v>6815043</v>
      </c>
      <c r="S804" s="6">
        <f>IF(Table13[[#This Row],[Ngày hóa đơn]]&lt;&gt;"",Table13[[#This Row],[Ngày hóa đơn]],IF(Table13[[#This Row],[Ngày hạch toán]]&lt;&gt;"",Table13[[#This Row],[Ngày hạch toán]],""))</f>
        <v>46129</v>
      </c>
      <c r="T804" s="7"/>
      <c r="U804" s="6">
        <f>IF(Table13[[#This Row],[Ngày tính CN]]="","",S804+T804)</f>
        <v>46129</v>
      </c>
      <c r="V804" s="32">
        <f ca="1">IF(Table13[[#This Row],[Hạn thanh toán]]="","",IF((U804-NOW())&lt;0,0,(U804-NOW())))</f>
        <v>0</v>
      </c>
      <c r="W804" s="32"/>
      <c r="X804" s="32">
        <f t="shared" ca="1" si="99"/>
        <v>165.35975370370579</v>
      </c>
      <c r="Y804" s="2" t="str">
        <f t="shared" ca="1" si="100"/>
        <v>Nợ quá hạn hơn 120 ngày có khả năng mất thanh toán</v>
      </c>
      <c r="Z804" s="42">
        <f t="shared" si="96"/>
        <v>46129</v>
      </c>
      <c r="AA804" s="42" t="str">
        <f t="shared" si="97"/>
        <v/>
      </c>
      <c r="AD804" s="2" t="str">
        <f>VLOOKUP($A804,MA_KH!$A:$Q,MA_KH!O$1,0)</f>
        <v>MEGA</v>
      </c>
      <c r="AE804" s="2" t="str">
        <f>VLOOKUP($A804,MA_KH!$A:$Q,MA_KH!P$1,0)</f>
        <v>CÔNG TY TNHH MM MEGA MARKET (VIỆT NAM)</v>
      </c>
      <c r="AG804" s="91" t="str">
        <f>Table13[[#This Row],[Số hóa đơn]]&amp;Table13[[#This Row],[Tổng giá trị]]</f>
        <v>000302436815043</v>
      </c>
    </row>
    <row r="805" spans="1:33" ht="25.5" customHeight="1" x14ac:dyDescent="0.2">
      <c r="A805" s="54" t="s">
        <v>7306</v>
      </c>
      <c r="B805" s="54" t="s">
        <v>7307</v>
      </c>
      <c r="C805" s="55">
        <v>46135</v>
      </c>
      <c r="D805" s="54" t="s">
        <v>18019</v>
      </c>
      <c r="E805" s="55">
        <f>IFERROR(VLOOKUP(AG805,Sheet3!B:F,5,0),Table1[[#This Row],[Ngày hạch toán]])</f>
        <v>46129</v>
      </c>
      <c r="F805" s="54" t="s">
        <v>18020</v>
      </c>
      <c r="G805" s="54" t="s">
        <v>18021</v>
      </c>
      <c r="H805" s="56">
        <v>2714755</v>
      </c>
      <c r="I805" s="63">
        <v>0</v>
      </c>
      <c r="J805" s="56">
        <v>217180</v>
      </c>
      <c r="K805" s="65">
        <v>2931935</v>
      </c>
      <c r="L805" s="64" t="s">
        <v>17236</v>
      </c>
      <c r="M805" s="6" t="str">
        <f>IFERROR(VLOOKUP(Table13[[#This Row],[Số hóa đơn]],'Chi tiết tt Mega gửi'!K:L,2,0),"")</f>
        <v/>
      </c>
      <c r="O805" s="32">
        <f>IF(Table13[[#This Row],[Phân loại]]="Tồn đầu kỳ",Table13[[#This Row],[Tổng giá trị]],0)</f>
        <v>0</v>
      </c>
      <c r="P805" s="7">
        <f>IF(Table13[[#This Row],[Số còn phải thu ĐK]]&lt;&gt;0,0,IF(Table13[[#This Row],[Phân loại]]="Bán hàng",Table13[[#This Row],[Tổng giá trị]],-Table13[[#This Row],[Tổng giá trị]]))</f>
        <v>2931935</v>
      </c>
      <c r="Q805" s="32">
        <f t="shared" si="98"/>
        <v>0</v>
      </c>
      <c r="R805" s="7">
        <f>Table13[[#This Row],[Số còn phải thu ĐK]]+Table13[[#This Row],[Giá Trị HD sau CK]]-Table13[[#This Row],[Số tiền đã thu]]</f>
        <v>2931935</v>
      </c>
      <c r="S805" s="6">
        <f>IF(Table13[[#This Row],[Ngày hóa đơn]]&lt;&gt;"",Table13[[#This Row],[Ngày hóa đơn]],IF(Table13[[#This Row],[Ngày hạch toán]]&lt;&gt;"",Table13[[#This Row],[Ngày hạch toán]],""))</f>
        <v>46129</v>
      </c>
      <c r="T805" s="7"/>
      <c r="U805" s="6">
        <f>IF(Table13[[#This Row],[Ngày tính CN]]="","",S805+T805)</f>
        <v>46129</v>
      </c>
      <c r="V805" s="32">
        <f ca="1">IF(Table13[[#This Row],[Hạn thanh toán]]="","",IF((U805-NOW())&lt;0,0,(U805-NOW())))</f>
        <v>0</v>
      </c>
      <c r="W805" s="32"/>
      <c r="X805" s="32">
        <f t="shared" ca="1" si="99"/>
        <v>165.35975370370579</v>
      </c>
      <c r="Y805" s="2" t="str">
        <f t="shared" ca="1" si="100"/>
        <v>Nợ quá hạn hơn 120 ngày có khả năng mất thanh toán</v>
      </c>
      <c r="Z805" s="42">
        <f t="shared" si="96"/>
        <v>46129</v>
      </c>
      <c r="AA805" s="42" t="str">
        <f t="shared" si="97"/>
        <v/>
      </c>
      <c r="AD805" s="2" t="str">
        <f>VLOOKUP($A805,MA_KH!$A:$Q,MA_KH!O$1,0)</f>
        <v>MEGA</v>
      </c>
      <c r="AE805" s="2" t="str">
        <f>VLOOKUP($A805,MA_KH!$A:$Q,MA_KH!P$1,0)</f>
        <v>CÔNG TY TNHH MM MEGA MARKET (VIỆT NAM)</v>
      </c>
      <c r="AG805" s="91" t="str">
        <f>Table13[[#This Row],[Số hóa đơn]]&amp;Table13[[#This Row],[Tổng giá trị]]</f>
        <v>000302442931935</v>
      </c>
    </row>
    <row r="806" spans="1:33" ht="25.5" customHeight="1" x14ac:dyDescent="0.2">
      <c r="A806" s="54" t="s">
        <v>7306</v>
      </c>
      <c r="B806" s="54" t="s">
        <v>7307</v>
      </c>
      <c r="C806" s="55">
        <v>46135</v>
      </c>
      <c r="D806" s="54" t="s">
        <v>18022</v>
      </c>
      <c r="E806" s="55">
        <f>IFERROR(VLOOKUP(AG806,Sheet3!B:F,5,0),Table1[[#This Row],[Ngày hạch toán]])</f>
        <v>46129</v>
      </c>
      <c r="F806" s="54" t="s">
        <v>18023</v>
      </c>
      <c r="G806" s="54" t="s">
        <v>18024</v>
      </c>
      <c r="H806" s="56">
        <v>2381320</v>
      </c>
      <c r="I806" s="63">
        <v>0</v>
      </c>
      <c r="J806" s="56">
        <v>190506</v>
      </c>
      <c r="K806" s="65">
        <v>2571826</v>
      </c>
      <c r="L806" s="64" t="s">
        <v>17236</v>
      </c>
      <c r="M806" s="6" t="str">
        <f>IFERROR(VLOOKUP(Table13[[#This Row],[Số hóa đơn]],'Chi tiết tt Mega gửi'!K:L,2,0),"")</f>
        <v/>
      </c>
      <c r="O806" s="32">
        <f>IF(Table13[[#This Row],[Phân loại]]="Tồn đầu kỳ",Table13[[#This Row],[Tổng giá trị]],0)</f>
        <v>0</v>
      </c>
      <c r="P806" s="7">
        <f>IF(Table13[[#This Row],[Số còn phải thu ĐK]]&lt;&gt;0,0,IF(Table13[[#This Row],[Phân loại]]="Bán hàng",Table13[[#This Row],[Tổng giá trị]],-Table13[[#This Row],[Tổng giá trị]]))</f>
        <v>2571826</v>
      </c>
      <c r="Q806" s="32">
        <f t="shared" si="98"/>
        <v>0</v>
      </c>
      <c r="R806" s="7">
        <f>Table13[[#This Row],[Số còn phải thu ĐK]]+Table13[[#This Row],[Giá Trị HD sau CK]]-Table13[[#This Row],[Số tiền đã thu]]</f>
        <v>2571826</v>
      </c>
      <c r="S806" s="6">
        <f>IF(Table13[[#This Row],[Ngày hóa đơn]]&lt;&gt;"",Table13[[#This Row],[Ngày hóa đơn]],IF(Table13[[#This Row],[Ngày hạch toán]]&lt;&gt;"",Table13[[#This Row],[Ngày hạch toán]],""))</f>
        <v>46129</v>
      </c>
      <c r="T806" s="7"/>
      <c r="U806" s="6">
        <f>IF(Table13[[#This Row],[Ngày tính CN]]="","",S806+T806)</f>
        <v>46129</v>
      </c>
      <c r="V806" s="32">
        <f ca="1">IF(Table13[[#This Row],[Hạn thanh toán]]="","",IF((U806-NOW())&lt;0,0,(U806-NOW())))</f>
        <v>0</v>
      </c>
      <c r="W806" s="32"/>
      <c r="X806" s="32">
        <f t="shared" ca="1" si="99"/>
        <v>165.35975370370579</v>
      </c>
      <c r="Y806" s="2" t="str">
        <f t="shared" ca="1" si="100"/>
        <v>Nợ quá hạn hơn 120 ngày có khả năng mất thanh toán</v>
      </c>
      <c r="Z806" s="42">
        <f t="shared" si="96"/>
        <v>46129</v>
      </c>
      <c r="AA806" s="42" t="str">
        <f t="shared" si="97"/>
        <v/>
      </c>
      <c r="AD806" s="2" t="str">
        <f>VLOOKUP($A806,MA_KH!$A:$Q,MA_KH!O$1,0)</f>
        <v>MEGA</v>
      </c>
      <c r="AE806" s="2" t="str">
        <f>VLOOKUP($A806,MA_KH!$A:$Q,MA_KH!P$1,0)</f>
        <v>CÔNG TY TNHH MM MEGA MARKET (VIỆT NAM)</v>
      </c>
      <c r="AG806" s="91" t="str">
        <f>Table13[[#This Row],[Số hóa đơn]]&amp;Table13[[#This Row],[Tổng giá trị]]</f>
        <v>000302452571826</v>
      </c>
    </row>
    <row r="807" spans="1:33" ht="25.5" customHeight="1" x14ac:dyDescent="0.2">
      <c r="A807" s="54" t="s">
        <v>16295</v>
      </c>
      <c r="B807" s="54" t="s">
        <v>198</v>
      </c>
      <c r="C807" s="55">
        <v>46135</v>
      </c>
      <c r="D807" s="54" t="s">
        <v>18025</v>
      </c>
      <c r="E807" s="55">
        <f>IFERROR(VLOOKUP(AG807,Sheet3!B:F,5,0),Table1[[#This Row],[Ngày hạch toán]])</f>
        <v>46129</v>
      </c>
      <c r="F807" s="54" t="s">
        <v>18026</v>
      </c>
      <c r="G807" s="54" t="s">
        <v>18027</v>
      </c>
      <c r="H807" s="56">
        <v>2381320</v>
      </c>
      <c r="I807" s="63">
        <v>0</v>
      </c>
      <c r="J807" s="56">
        <v>190506</v>
      </c>
      <c r="K807" s="65">
        <v>2571826</v>
      </c>
      <c r="L807" s="64" t="s">
        <v>17236</v>
      </c>
      <c r="M807" s="6" t="str">
        <f>IFERROR(VLOOKUP(Table13[[#This Row],[Số hóa đơn]],'Chi tiết tt Mega gửi'!K:L,2,0),"")</f>
        <v/>
      </c>
      <c r="O807" s="32">
        <f>IF(Table13[[#This Row],[Phân loại]]="Tồn đầu kỳ",Table13[[#This Row],[Tổng giá trị]],0)</f>
        <v>0</v>
      </c>
      <c r="P807" s="7">
        <f>IF(Table13[[#This Row],[Số còn phải thu ĐK]]&lt;&gt;0,0,IF(Table13[[#This Row],[Phân loại]]="Bán hàng",Table13[[#This Row],[Tổng giá trị]],-Table13[[#This Row],[Tổng giá trị]]))</f>
        <v>2571826</v>
      </c>
      <c r="Q807" s="32">
        <f t="shared" si="98"/>
        <v>0</v>
      </c>
      <c r="R807" s="7">
        <f>Table13[[#This Row],[Số còn phải thu ĐK]]+Table13[[#This Row],[Giá Trị HD sau CK]]-Table13[[#This Row],[Số tiền đã thu]]</f>
        <v>2571826</v>
      </c>
      <c r="S807" s="6">
        <f>IF(Table13[[#This Row],[Ngày hóa đơn]]&lt;&gt;"",Table13[[#This Row],[Ngày hóa đơn]],IF(Table13[[#This Row],[Ngày hạch toán]]&lt;&gt;"",Table13[[#This Row],[Ngày hạch toán]],""))</f>
        <v>46129</v>
      </c>
      <c r="T807" s="7"/>
      <c r="U807" s="6">
        <f>IF(Table13[[#This Row],[Ngày tính CN]]="","",S807+T807)</f>
        <v>46129</v>
      </c>
      <c r="V807" s="32">
        <f ca="1">IF(Table13[[#This Row],[Hạn thanh toán]]="","",IF((U807-NOW())&lt;0,0,(U807-NOW())))</f>
        <v>0</v>
      </c>
      <c r="W807" s="32"/>
      <c r="X807" s="32">
        <f t="shared" ca="1" si="99"/>
        <v>165.35975370370579</v>
      </c>
      <c r="Y807" s="2" t="str">
        <f t="shared" ca="1" si="100"/>
        <v>Nợ quá hạn hơn 120 ngày có khả năng mất thanh toán</v>
      </c>
      <c r="Z807" s="42">
        <f t="shared" si="96"/>
        <v>46129</v>
      </c>
      <c r="AA807" s="42" t="str">
        <f t="shared" si="97"/>
        <v/>
      </c>
      <c r="AD807" s="2" t="str">
        <f>VLOOKUP($A807,MA_KH!$A:$Q,MA_KH!O$1,0)</f>
        <v>MEGA</v>
      </c>
      <c r="AE807" s="2" t="str">
        <f>VLOOKUP($A807,MA_KH!$A:$Q,MA_KH!P$1,0)</f>
        <v>CÔNG TY TNHH MM MEGA MARKET (VIỆT NAM)</v>
      </c>
      <c r="AG807" s="91" t="str">
        <f>Table13[[#This Row],[Số hóa đơn]]&amp;Table13[[#This Row],[Tổng giá trị]]</f>
        <v>000302462571826</v>
      </c>
    </row>
    <row r="808" spans="1:33" ht="25.5" customHeight="1" x14ac:dyDescent="0.2">
      <c r="A808" s="54" t="s">
        <v>16289</v>
      </c>
      <c r="B808" s="54" t="s">
        <v>296</v>
      </c>
      <c r="C808" s="55">
        <v>46135</v>
      </c>
      <c r="D808" s="54" t="s">
        <v>18028</v>
      </c>
      <c r="E808" s="55">
        <f>IFERROR(VLOOKUP(AG808,Sheet3!B:F,5,0),Table1[[#This Row],[Ngày hạch toán]])</f>
        <v>46129</v>
      </c>
      <c r="F808" s="54" t="s">
        <v>18029</v>
      </c>
      <c r="G808" s="54" t="s">
        <v>18030</v>
      </c>
      <c r="H808" s="56">
        <v>4525420</v>
      </c>
      <c r="I808" s="63">
        <v>0</v>
      </c>
      <c r="J808" s="56">
        <v>362034</v>
      </c>
      <c r="K808" s="65">
        <v>4887454</v>
      </c>
      <c r="L808" s="64" t="s">
        <v>17236</v>
      </c>
      <c r="M808" s="6" t="str">
        <f>IFERROR(VLOOKUP(Table13[[#This Row],[Số hóa đơn]],'Chi tiết tt Mega gửi'!K:L,2,0),"")</f>
        <v/>
      </c>
      <c r="O808" s="32">
        <f>IF(Table13[[#This Row],[Phân loại]]="Tồn đầu kỳ",Table13[[#This Row],[Tổng giá trị]],0)</f>
        <v>0</v>
      </c>
      <c r="P808" s="7">
        <f>IF(Table13[[#This Row],[Số còn phải thu ĐK]]&lt;&gt;0,0,IF(Table13[[#This Row],[Phân loại]]="Bán hàng",Table13[[#This Row],[Tổng giá trị]],-Table13[[#This Row],[Tổng giá trị]]))</f>
        <v>4887454</v>
      </c>
      <c r="Q808" s="32">
        <f t="shared" si="98"/>
        <v>0</v>
      </c>
      <c r="R808" s="7">
        <f>Table13[[#This Row],[Số còn phải thu ĐK]]+Table13[[#This Row],[Giá Trị HD sau CK]]-Table13[[#This Row],[Số tiền đã thu]]</f>
        <v>4887454</v>
      </c>
      <c r="S808" s="6">
        <f>IF(Table13[[#This Row],[Ngày hóa đơn]]&lt;&gt;"",Table13[[#This Row],[Ngày hóa đơn]],IF(Table13[[#This Row],[Ngày hạch toán]]&lt;&gt;"",Table13[[#This Row],[Ngày hạch toán]],""))</f>
        <v>46129</v>
      </c>
      <c r="T808" s="7"/>
      <c r="U808" s="6">
        <f>IF(Table13[[#This Row],[Ngày tính CN]]="","",S808+T808)</f>
        <v>46129</v>
      </c>
      <c r="V808" s="32">
        <f ca="1">IF(Table13[[#This Row],[Hạn thanh toán]]="","",IF((U808-NOW())&lt;0,0,(U808-NOW())))</f>
        <v>0</v>
      </c>
      <c r="W808" s="32"/>
      <c r="X808" s="32">
        <f t="shared" ca="1" si="99"/>
        <v>165.35975370370579</v>
      </c>
      <c r="Y808" s="2" t="str">
        <f t="shared" ca="1" si="100"/>
        <v>Nợ quá hạn hơn 120 ngày có khả năng mất thanh toán</v>
      </c>
      <c r="Z808" s="42">
        <f t="shared" si="96"/>
        <v>46129</v>
      </c>
      <c r="AA808" s="42" t="str">
        <f t="shared" si="97"/>
        <v/>
      </c>
      <c r="AD808" s="2" t="str">
        <f>VLOOKUP($A808,MA_KH!$A:$Q,MA_KH!O$1,0)</f>
        <v>MEGA</v>
      </c>
      <c r="AE808" s="2" t="str">
        <f>VLOOKUP($A808,MA_KH!$A:$Q,MA_KH!P$1,0)</f>
        <v>CÔNG TY TNHH MM MEGA MARKET (VIỆT NAM)</v>
      </c>
      <c r="AG808" s="91" t="str">
        <f>Table13[[#This Row],[Số hóa đơn]]&amp;Table13[[#This Row],[Tổng giá trị]]</f>
        <v>000302474887454</v>
      </c>
    </row>
    <row r="809" spans="1:33" ht="25.5" customHeight="1" x14ac:dyDescent="0.2">
      <c r="A809" s="58" t="s">
        <v>16289</v>
      </c>
      <c r="B809" s="58" t="s">
        <v>296</v>
      </c>
      <c r="C809" s="59">
        <v>46135</v>
      </c>
      <c r="D809" s="58" t="s">
        <v>18031</v>
      </c>
      <c r="E809" s="55">
        <f>IFERROR(VLOOKUP(AG809,Sheet3!B:F,5,0),Table1[[#This Row],[Ngày hạch toán]])</f>
        <v>46129</v>
      </c>
      <c r="F809" s="58" t="s">
        <v>18032</v>
      </c>
      <c r="G809" s="58" t="s">
        <v>18033</v>
      </c>
      <c r="H809" s="60">
        <v>1292380</v>
      </c>
      <c r="I809" s="63">
        <v>0</v>
      </c>
      <c r="J809" s="60">
        <v>103390</v>
      </c>
      <c r="K809" s="66">
        <v>1395770</v>
      </c>
      <c r="L809" s="64" t="s">
        <v>17236</v>
      </c>
      <c r="M809" s="6" t="str">
        <f>IFERROR(VLOOKUP(Table13[[#This Row],[Số hóa đơn]],'Chi tiết tt Mega gửi'!K:L,2,0),"")</f>
        <v/>
      </c>
      <c r="O809" s="32">
        <f>IF(Table13[[#This Row],[Phân loại]]="Tồn đầu kỳ",Table13[[#This Row],[Tổng giá trị]],0)</f>
        <v>0</v>
      </c>
      <c r="P809" s="7">
        <f>IF(Table13[[#This Row],[Số còn phải thu ĐK]]&lt;&gt;0,0,IF(Table13[[#This Row],[Phân loại]]="Bán hàng",Table13[[#This Row],[Tổng giá trị]],-Table13[[#This Row],[Tổng giá trị]]))</f>
        <v>1395770</v>
      </c>
      <c r="Q809" s="32">
        <f t="shared" si="98"/>
        <v>0</v>
      </c>
      <c r="R809" s="7">
        <f>Table13[[#This Row],[Số còn phải thu ĐK]]+Table13[[#This Row],[Giá Trị HD sau CK]]-Table13[[#This Row],[Số tiền đã thu]]</f>
        <v>1395770</v>
      </c>
      <c r="S809" s="6">
        <f>IF(Table13[[#This Row],[Ngày hóa đơn]]&lt;&gt;"",Table13[[#This Row],[Ngày hóa đơn]],IF(Table13[[#This Row],[Ngày hạch toán]]&lt;&gt;"",Table13[[#This Row],[Ngày hạch toán]],""))</f>
        <v>46129</v>
      </c>
      <c r="T809" s="7"/>
      <c r="U809" s="6">
        <f>IF(Table13[[#This Row],[Ngày tính CN]]="","",S809+T809)</f>
        <v>46129</v>
      </c>
      <c r="V809" s="32">
        <f ca="1">IF(Table13[[#This Row],[Hạn thanh toán]]="","",IF((U809-NOW())&lt;0,0,(U809-NOW())))</f>
        <v>0</v>
      </c>
      <c r="W809" s="32"/>
      <c r="X809" s="32">
        <f t="shared" ca="1" si="99"/>
        <v>165.35975370370579</v>
      </c>
      <c r="Y809" s="2" t="str">
        <f t="shared" ca="1" si="100"/>
        <v>Nợ quá hạn hơn 120 ngày có khả năng mất thanh toán</v>
      </c>
      <c r="Z809" s="42">
        <f t="shared" si="96"/>
        <v>46129</v>
      </c>
      <c r="AA809" s="42" t="str">
        <f t="shared" si="97"/>
        <v/>
      </c>
      <c r="AD809" s="2" t="str">
        <f>VLOOKUP($A809,MA_KH!$A:$Q,MA_KH!O$1,0)</f>
        <v>MEGA</v>
      </c>
      <c r="AE809" s="2" t="str">
        <f>VLOOKUP($A809,MA_KH!$A:$Q,MA_KH!P$1,0)</f>
        <v>CÔNG TY TNHH MM MEGA MARKET (VIỆT NAM)</v>
      </c>
      <c r="AG809" s="91" t="str">
        <f>Table13[[#This Row],[Số hóa đơn]]&amp;Table13[[#This Row],[Tổng giá trị]]</f>
        <v>000302481395770</v>
      </c>
    </row>
    <row r="810" spans="1:33" ht="25.5" customHeight="1" x14ac:dyDescent="0.2">
      <c r="A810" s="54" t="s">
        <v>16301</v>
      </c>
      <c r="B810" s="54" t="s">
        <v>7241</v>
      </c>
      <c r="C810" s="55">
        <v>46136</v>
      </c>
      <c r="D810" s="54" t="s">
        <v>18034</v>
      </c>
      <c r="E810" s="55">
        <f>IFERROR(VLOOKUP(AG810,Sheet3!B:F,5,0),Table1[[#This Row],[Ngày hạch toán]])</f>
        <v>46129</v>
      </c>
      <c r="F810" s="54" t="s">
        <v>18035</v>
      </c>
      <c r="G810" s="54" t="s">
        <v>18036</v>
      </c>
      <c r="H810" s="56">
        <v>2585710</v>
      </c>
      <c r="I810" s="63">
        <v>0</v>
      </c>
      <c r="J810" s="56">
        <v>206857</v>
      </c>
      <c r="K810" s="65">
        <v>2792567</v>
      </c>
      <c r="L810" s="64" t="s">
        <v>17236</v>
      </c>
      <c r="M810" s="6" t="str">
        <f>IFERROR(VLOOKUP(Table13[[#This Row],[Số hóa đơn]],'Chi tiết tt Mega gửi'!K:L,2,0),"")</f>
        <v/>
      </c>
      <c r="O810" s="32">
        <f>IF(Table13[[#This Row],[Phân loại]]="Tồn đầu kỳ",Table13[[#This Row],[Tổng giá trị]],0)</f>
        <v>0</v>
      </c>
      <c r="P810" s="7">
        <f>IF(Table13[[#This Row],[Số còn phải thu ĐK]]&lt;&gt;0,0,IF(Table13[[#This Row],[Phân loại]]="Bán hàng",Table13[[#This Row],[Tổng giá trị]],-Table13[[#This Row],[Tổng giá trị]]))</f>
        <v>2792567</v>
      </c>
      <c r="Q810" s="32">
        <f t="shared" si="98"/>
        <v>0</v>
      </c>
      <c r="R810" s="7">
        <f>Table13[[#This Row],[Số còn phải thu ĐK]]+Table13[[#This Row],[Giá Trị HD sau CK]]-Table13[[#This Row],[Số tiền đã thu]]</f>
        <v>2792567</v>
      </c>
      <c r="S810" s="6">
        <f>IF(Table13[[#This Row],[Ngày hóa đơn]]&lt;&gt;"",Table13[[#This Row],[Ngày hóa đơn]],IF(Table13[[#This Row],[Ngày hạch toán]]&lt;&gt;"",Table13[[#This Row],[Ngày hạch toán]],""))</f>
        <v>46129</v>
      </c>
      <c r="T810" s="7"/>
      <c r="U810" s="6">
        <f>IF(Table13[[#This Row],[Ngày tính CN]]="","",S810+T810)</f>
        <v>46129</v>
      </c>
      <c r="V810" s="32">
        <f ca="1">IF(Table13[[#This Row],[Hạn thanh toán]]="","",IF((U810-NOW())&lt;0,0,(U810-NOW())))</f>
        <v>0</v>
      </c>
      <c r="W810" s="32"/>
      <c r="X810" s="32">
        <f t="shared" ca="1" si="99"/>
        <v>165.35975370370579</v>
      </c>
      <c r="Y810" s="2" t="str">
        <f t="shared" ca="1" si="100"/>
        <v>Nợ quá hạn hơn 120 ngày có khả năng mất thanh toán</v>
      </c>
      <c r="Z810" s="42">
        <f t="shared" si="96"/>
        <v>46129</v>
      </c>
      <c r="AA810" s="42" t="str">
        <f t="shared" si="97"/>
        <v/>
      </c>
      <c r="AD810" s="2" t="str">
        <f>VLOOKUP($A810,MA_KH!$A:$Q,MA_KH!O$1,0)</f>
        <v>MEGA</v>
      </c>
      <c r="AE810" s="2" t="str">
        <f>VLOOKUP($A810,MA_KH!$A:$Q,MA_KH!P$1,0)</f>
        <v>CÔNG TY TNHH MM MEGA MARKET (VIỆT NAM)</v>
      </c>
      <c r="AG810" s="91" t="str">
        <f>Table13[[#This Row],[Số hóa đơn]]&amp;Table13[[#This Row],[Tổng giá trị]]</f>
        <v>000302332792567</v>
      </c>
    </row>
    <row r="811" spans="1:33" ht="25.5" customHeight="1" x14ac:dyDescent="0.2">
      <c r="A811" s="54" t="s">
        <v>16298</v>
      </c>
      <c r="B811" s="54" t="s">
        <v>7235</v>
      </c>
      <c r="C811" s="55">
        <v>46136</v>
      </c>
      <c r="D811" s="54" t="s">
        <v>18037</v>
      </c>
      <c r="E811" s="55">
        <f>IFERROR(VLOOKUP(AG811,Sheet3!B:F,5,0),Table1[[#This Row],[Ngày hạch toán]])</f>
        <v>46129</v>
      </c>
      <c r="F811" s="54" t="s">
        <v>18038</v>
      </c>
      <c r="G811" s="54" t="s">
        <v>18039</v>
      </c>
      <c r="H811" s="56">
        <v>5169520</v>
      </c>
      <c r="I811" s="63">
        <v>0</v>
      </c>
      <c r="J811" s="56">
        <v>413562</v>
      </c>
      <c r="K811" s="65">
        <v>5583082</v>
      </c>
      <c r="L811" s="64" t="s">
        <v>17236</v>
      </c>
      <c r="M811" s="6" t="str">
        <f>IFERROR(VLOOKUP(Table13[[#This Row],[Số hóa đơn]],'Chi tiết tt Mega gửi'!K:L,2,0),"")</f>
        <v/>
      </c>
      <c r="O811" s="32">
        <f>IF(Table13[[#This Row],[Phân loại]]="Tồn đầu kỳ",Table13[[#This Row],[Tổng giá trị]],0)</f>
        <v>0</v>
      </c>
      <c r="P811" s="7">
        <f>IF(Table13[[#This Row],[Số còn phải thu ĐK]]&lt;&gt;0,0,IF(Table13[[#This Row],[Phân loại]]="Bán hàng",Table13[[#This Row],[Tổng giá trị]],-Table13[[#This Row],[Tổng giá trị]]))</f>
        <v>5583082</v>
      </c>
      <c r="Q811" s="32">
        <f t="shared" si="98"/>
        <v>0</v>
      </c>
      <c r="R811" s="7">
        <f>Table13[[#This Row],[Số còn phải thu ĐK]]+Table13[[#This Row],[Giá Trị HD sau CK]]-Table13[[#This Row],[Số tiền đã thu]]</f>
        <v>5583082</v>
      </c>
      <c r="S811" s="6">
        <f>IF(Table13[[#This Row],[Ngày hóa đơn]]&lt;&gt;"",Table13[[#This Row],[Ngày hóa đơn]],IF(Table13[[#This Row],[Ngày hạch toán]]&lt;&gt;"",Table13[[#This Row],[Ngày hạch toán]],""))</f>
        <v>46129</v>
      </c>
      <c r="T811" s="7"/>
      <c r="U811" s="6">
        <f>IF(Table13[[#This Row],[Ngày tính CN]]="","",S811+T811)</f>
        <v>46129</v>
      </c>
      <c r="V811" s="32">
        <f ca="1">IF(Table13[[#This Row],[Hạn thanh toán]]="","",IF((U811-NOW())&lt;0,0,(U811-NOW())))</f>
        <v>0</v>
      </c>
      <c r="W811" s="32"/>
      <c r="X811" s="32">
        <f t="shared" ca="1" si="99"/>
        <v>165.35975370370579</v>
      </c>
      <c r="Y811" s="2" t="str">
        <f t="shared" ca="1" si="100"/>
        <v>Nợ quá hạn hơn 120 ngày có khả năng mất thanh toán</v>
      </c>
      <c r="Z811" s="42">
        <f t="shared" si="96"/>
        <v>46129</v>
      </c>
      <c r="AA811" s="42" t="str">
        <f t="shared" si="97"/>
        <v/>
      </c>
      <c r="AD811" s="2" t="str">
        <f>VLOOKUP($A811,MA_KH!$A:$Q,MA_KH!O$1,0)</f>
        <v>MEGA</v>
      </c>
      <c r="AE811" s="2" t="str">
        <f>VLOOKUP($A811,MA_KH!$A:$Q,MA_KH!P$1,0)</f>
        <v>CÔNG TY TNHH MM MEGA MARKET (VIỆT NAM)</v>
      </c>
      <c r="AG811" s="91" t="str">
        <f>Table13[[#This Row],[Số hóa đơn]]&amp;Table13[[#This Row],[Tổng giá trị]]</f>
        <v>000302345583082</v>
      </c>
    </row>
    <row r="812" spans="1:33" ht="25.5" customHeight="1" x14ac:dyDescent="0.2">
      <c r="A812" s="54" t="s">
        <v>16294</v>
      </c>
      <c r="B812" s="54" t="s">
        <v>259</v>
      </c>
      <c r="C812" s="55">
        <v>46136</v>
      </c>
      <c r="D812" s="54" t="s">
        <v>18040</v>
      </c>
      <c r="E812" s="55">
        <f>IFERROR(VLOOKUP(AG812,Sheet3!B:F,5,0),Table1[[#This Row],[Ngày hạch toán]])</f>
        <v>46129</v>
      </c>
      <c r="F812" s="54" t="s">
        <v>18041</v>
      </c>
      <c r="G812" s="54" t="s">
        <v>18042</v>
      </c>
      <c r="H812" s="56">
        <v>725000</v>
      </c>
      <c r="I812" s="63">
        <v>0</v>
      </c>
      <c r="J812" s="56">
        <v>58000</v>
      </c>
      <c r="K812" s="65">
        <v>783000</v>
      </c>
      <c r="L812" s="64" t="s">
        <v>17236</v>
      </c>
      <c r="M812" s="6" t="str">
        <f>IFERROR(VLOOKUP(Table13[[#This Row],[Số hóa đơn]],'Chi tiết tt Mega gửi'!K:L,2,0),"")</f>
        <v/>
      </c>
      <c r="O812" s="32">
        <f>IF(Table13[[#This Row],[Phân loại]]="Tồn đầu kỳ",Table13[[#This Row],[Tổng giá trị]],0)</f>
        <v>0</v>
      </c>
      <c r="P812" s="7">
        <f>IF(Table13[[#This Row],[Số còn phải thu ĐK]]&lt;&gt;0,0,IF(Table13[[#This Row],[Phân loại]]="Bán hàng",Table13[[#This Row],[Tổng giá trị]],-Table13[[#This Row],[Tổng giá trị]]))</f>
        <v>783000</v>
      </c>
      <c r="Q812" s="32">
        <f t="shared" si="98"/>
        <v>0</v>
      </c>
      <c r="R812" s="7">
        <f>Table13[[#This Row],[Số còn phải thu ĐK]]+Table13[[#This Row],[Giá Trị HD sau CK]]-Table13[[#This Row],[Số tiền đã thu]]</f>
        <v>783000</v>
      </c>
      <c r="S812" s="6">
        <f>IF(Table13[[#This Row],[Ngày hóa đơn]]&lt;&gt;"",Table13[[#This Row],[Ngày hóa đơn]],IF(Table13[[#This Row],[Ngày hạch toán]]&lt;&gt;"",Table13[[#This Row],[Ngày hạch toán]],""))</f>
        <v>46129</v>
      </c>
      <c r="T812" s="7"/>
      <c r="U812" s="6">
        <f>IF(Table13[[#This Row],[Ngày tính CN]]="","",S812+T812)</f>
        <v>46129</v>
      </c>
      <c r="V812" s="32">
        <f ca="1">IF(Table13[[#This Row],[Hạn thanh toán]]="","",IF((U812-NOW())&lt;0,0,(U812-NOW())))</f>
        <v>0</v>
      </c>
      <c r="W812" s="32"/>
      <c r="X812" s="32">
        <f t="shared" ca="1" si="99"/>
        <v>165.35975370370579</v>
      </c>
      <c r="Y812" s="2" t="str">
        <f t="shared" ca="1" si="100"/>
        <v>Nợ quá hạn hơn 120 ngày có khả năng mất thanh toán</v>
      </c>
      <c r="Z812" s="42">
        <f t="shared" si="96"/>
        <v>46129</v>
      </c>
      <c r="AA812" s="42" t="str">
        <f t="shared" si="97"/>
        <v/>
      </c>
      <c r="AD812" s="2" t="str">
        <f>VLOOKUP($A812,MA_KH!$A:$Q,MA_KH!O$1,0)</f>
        <v>MEGA</v>
      </c>
      <c r="AE812" s="2" t="str">
        <f>VLOOKUP($A812,MA_KH!$A:$Q,MA_KH!P$1,0)</f>
        <v>CÔNG TY TNHH MM MEGA MARKET (VIỆT NAM)</v>
      </c>
      <c r="AG812" s="91" t="str">
        <f>Table13[[#This Row],[Số hóa đơn]]&amp;Table13[[#This Row],[Tổng giá trị]]</f>
        <v>00030235783000</v>
      </c>
    </row>
    <row r="813" spans="1:33" ht="25.5" customHeight="1" x14ac:dyDescent="0.2">
      <c r="A813" s="54" t="s">
        <v>16294</v>
      </c>
      <c r="B813" s="54" t="s">
        <v>259</v>
      </c>
      <c r="C813" s="55">
        <v>46136</v>
      </c>
      <c r="D813" s="54" t="s">
        <v>18043</v>
      </c>
      <c r="E813" s="55">
        <f>IFERROR(VLOOKUP(AG813,Sheet3!B:F,5,0),Table1[[#This Row],[Ngày hạch toán]])</f>
        <v>46129</v>
      </c>
      <c r="F813" s="54" t="s">
        <v>18044</v>
      </c>
      <c r="G813" s="54" t="s">
        <v>18045</v>
      </c>
      <c r="H813" s="56">
        <v>4762640</v>
      </c>
      <c r="I813" s="63">
        <v>0</v>
      </c>
      <c r="J813" s="56">
        <v>381011</v>
      </c>
      <c r="K813" s="65">
        <v>5143651</v>
      </c>
      <c r="L813" s="64" t="s">
        <v>17236</v>
      </c>
      <c r="M813" s="6" t="str">
        <f>IFERROR(VLOOKUP(Table13[[#This Row],[Số hóa đơn]],'Chi tiết tt Mega gửi'!K:L,2,0),"")</f>
        <v/>
      </c>
      <c r="O813" s="32">
        <f>IF(Table13[[#This Row],[Phân loại]]="Tồn đầu kỳ",Table13[[#This Row],[Tổng giá trị]],0)</f>
        <v>0</v>
      </c>
      <c r="P813" s="7">
        <f>IF(Table13[[#This Row],[Số còn phải thu ĐK]]&lt;&gt;0,0,IF(Table13[[#This Row],[Phân loại]]="Bán hàng",Table13[[#This Row],[Tổng giá trị]],-Table13[[#This Row],[Tổng giá trị]]))</f>
        <v>5143651</v>
      </c>
      <c r="Q813" s="32">
        <f t="shared" si="98"/>
        <v>0</v>
      </c>
      <c r="R813" s="7">
        <f>Table13[[#This Row],[Số còn phải thu ĐK]]+Table13[[#This Row],[Giá Trị HD sau CK]]-Table13[[#This Row],[Số tiền đã thu]]</f>
        <v>5143651</v>
      </c>
      <c r="S813" s="6">
        <f>IF(Table13[[#This Row],[Ngày hóa đơn]]&lt;&gt;"",Table13[[#This Row],[Ngày hóa đơn]],IF(Table13[[#This Row],[Ngày hạch toán]]&lt;&gt;"",Table13[[#This Row],[Ngày hạch toán]],""))</f>
        <v>46129</v>
      </c>
      <c r="T813" s="7"/>
      <c r="U813" s="6">
        <f>IF(Table13[[#This Row],[Ngày tính CN]]="","",S813+T813)</f>
        <v>46129</v>
      </c>
      <c r="V813" s="32">
        <f ca="1">IF(Table13[[#This Row],[Hạn thanh toán]]="","",IF((U813-NOW())&lt;0,0,(U813-NOW())))</f>
        <v>0</v>
      </c>
      <c r="W813" s="32"/>
      <c r="X813" s="32">
        <f t="shared" ca="1" si="99"/>
        <v>165.35975370370579</v>
      </c>
      <c r="Y813" s="2" t="str">
        <f t="shared" ca="1" si="100"/>
        <v>Nợ quá hạn hơn 120 ngày có khả năng mất thanh toán</v>
      </c>
      <c r="Z813" s="42">
        <f t="shared" si="96"/>
        <v>46129</v>
      </c>
      <c r="AA813" s="42" t="str">
        <f t="shared" si="97"/>
        <v/>
      </c>
      <c r="AD813" s="2" t="str">
        <f>VLOOKUP($A813,MA_KH!$A:$Q,MA_KH!O$1,0)</f>
        <v>MEGA</v>
      </c>
      <c r="AE813" s="2" t="str">
        <f>VLOOKUP($A813,MA_KH!$A:$Q,MA_KH!P$1,0)</f>
        <v>CÔNG TY TNHH MM MEGA MARKET (VIỆT NAM)</v>
      </c>
      <c r="AG813" s="91" t="str">
        <f>Table13[[#This Row],[Số hóa đơn]]&amp;Table13[[#This Row],[Tổng giá trị]]</f>
        <v>000302365143651</v>
      </c>
    </row>
    <row r="814" spans="1:33" ht="25.5" customHeight="1" x14ac:dyDescent="0.2">
      <c r="A814" s="58" t="s">
        <v>16294</v>
      </c>
      <c r="B814" s="58" t="s">
        <v>259</v>
      </c>
      <c r="C814" s="59">
        <v>46136</v>
      </c>
      <c r="D814" s="58" t="s">
        <v>18046</v>
      </c>
      <c r="E814" s="55">
        <f>IFERROR(VLOOKUP(AG814,Sheet3!B:F,5,0),Table1[[#This Row],[Ngày hạch toán]])</f>
        <v>46129</v>
      </c>
      <c r="F814" s="58" t="s">
        <v>18047</v>
      </c>
      <c r="G814" s="58" t="s">
        <v>18048</v>
      </c>
      <c r="H814" s="60">
        <v>2125000</v>
      </c>
      <c r="I814" s="63">
        <v>0</v>
      </c>
      <c r="J814" s="60">
        <v>170000</v>
      </c>
      <c r="K814" s="66">
        <v>2295000</v>
      </c>
      <c r="L814" s="64" t="s">
        <v>17236</v>
      </c>
      <c r="M814" s="6" t="str">
        <f>IFERROR(VLOOKUP(Table13[[#This Row],[Số hóa đơn]],'Chi tiết tt Mega gửi'!K:L,2,0),"")</f>
        <v/>
      </c>
      <c r="O814" s="32">
        <f>IF(Table13[[#This Row],[Phân loại]]="Tồn đầu kỳ",Table13[[#This Row],[Tổng giá trị]],0)</f>
        <v>0</v>
      </c>
      <c r="P814" s="7">
        <f>IF(Table13[[#This Row],[Số còn phải thu ĐK]]&lt;&gt;0,0,IF(Table13[[#This Row],[Phân loại]]="Bán hàng",Table13[[#This Row],[Tổng giá trị]],-Table13[[#This Row],[Tổng giá trị]]))</f>
        <v>2295000</v>
      </c>
      <c r="Q814" s="32">
        <f t="shared" si="98"/>
        <v>0</v>
      </c>
      <c r="R814" s="7">
        <f>Table13[[#This Row],[Số còn phải thu ĐK]]+Table13[[#This Row],[Giá Trị HD sau CK]]-Table13[[#This Row],[Số tiền đã thu]]</f>
        <v>2295000</v>
      </c>
      <c r="S814" s="6">
        <f>IF(Table13[[#This Row],[Ngày hóa đơn]]&lt;&gt;"",Table13[[#This Row],[Ngày hóa đơn]],IF(Table13[[#This Row],[Ngày hạch toán]]&lt;&gt;"",Table13[[#This Row],[Ngày hạch toán]],""))</f>
        <v>46129</v>
      </c>
      <c r="T814" s="7"/>
      <c r="U814" s="6">
        <f>IF(Table13[[#This Row],[Ngày tính CN]]="","",S814+T814)</f>
        <v>46129</v>
      </c>
      <c r="V814" s="32">
        <f ca="1">IF(Table13[[#This Row],[Hạn thanh toán]]="","",IF((U814-NOW())&lt;0,0,(U814-NOW())))</f>
        <v>0</v>
      </c>
      <c r="W814" s="32"/>
      <c r="X814" s="32">
        <f t="shared" ca="1" si="99"/>
        <v>165.35975370370579</v>
      </c>
      <c r="Y814" s="2" t="str">
        <f t="shared" ca="1" si="100"/>
        <v>Nợ quá hạn hơn 120 ngày có khả năng mất thanh toán</v>
      </c>
      <c r="Z814" s="42">
        <f t="shared" si="96"/>
        <v>46129</v>
      </c>
      <c r="AA814" s="42" t="str">
        <f t="shared" si="97"/>
        <v/>
      </c>
      <c r="AD814" s="2" t="str">
        <f>VLOOKUP($A814,MA_KH!$A:$Q,MA_KH!O$1,0)</f>
        <v>MEGA</v>
      </c>
      <c r="AE814" s="2" t="str">
        <f>VLOOKUP($A814,MA_KH!$A:$Q,MA_KH!P$1,0)</f>
        <v>CÔNG TY TNHH MM MEGA MARKET (VIỆT NAM)</v>
      </c>
      <c r="AG814" s="91" t="str">
        <f>Table13[[#This Row],[Số hóa đơn]]&amp;Table13[[#This Row],[Tổng giá trị]]</f>
        <v>000302372295000</v>
      </c>
    </row>
    <row r="815" spans="1:33" ht="25.5" customHeight="1" x14ac:dyDescent="0.2">
      <c r="A815" s="58" t="s">
        <v>16306</v>
      </c>
      <c r="B815" s="58" t="s">
        <v>7257</v>
      </c>
      <c r="C815" s="59">
        <v>46136</v>
      </c>
      <c r="D815" s="58" t="s">
        <v>18049</v>
      </c>
      <c r="E815" s="55">
        <f>IFERROR(VLOOKUP(AG815,Sheet3!B:F,5,0),Table1[[#This Row],[Ngày hạch toán]])</f>
        <v>46129</v>
      </c>
      <c r="F815" s="58" t="s">
        <v>18050</v>
      </c>
      <c r="G815" s="58" t="s">
        <v>18051</v>
      </c>
      <c r="H815" s="60">
        <v>4423440</v>
      </c>
      <c r="I815" s="63">
        <v>0</v>
      </c>
      <c r="J815" s="60">
        <v>353875</v>
      </c>
      <c r="K815" s="66">
        <v>4777315</v>
      </c>
      <c r="L815" s="64" t="s">
        <v>17236</v>
      </c>
      <c r="M815" s="6" t="str">
        <f>IFERROR(VLOOKUP(Table13[[#This Row],[Số hóa đơn]],'Chi tiết tt Mega gửi'!K:L,2,0),"")</f>
        <v/>
      </c>
      <c r="O815" s="32">
        <f>IF(Table13[[#This Row],[Phân loại]]="Tồn đầu kỳ",Table13[[#This Row],[Tổng giá trị]],0)</f>
        <v>0</v>
      </c>
      <c r="P815" s="7">
        <f>IF(Table13[[#This Row],[Số còn phải thu ĐK]]&lt;&gt;0,0,IF(Table13[[#This Row],[Phân loại]]="Bán hàng",Table13[[#This Row],[Tổng giá trị]],-Table13[[#This Row],[Tổng giá trị]]))</f>
        <v>4777315</v>
      </c>
      <c r="Q815" s="32">
        <f>IF(M815&lt;&gt;"",IF(O815&lt;&gt;0,O815,P815),0)</f>
        <v>0</v>
      </c>
      <c r="R815" s="7">
        <f>Table13[[#This Row],[Số còn phải thu ĐK]]+Table13[[#This Row],[Giá Trị HD sau CK]]-Table13[[#This Row],[Số tiền đã thu]]</f>
        <v>4777315</v>
      </c>
      <c r="S815" s="6">
        <f>IF(Table13[[#This Row],[Ngày hóa đơn]]&lt;&gt;"",Table13[[#This Row],[Ngày hóa đơn]],IF(Table13[[#This Row],[Ngày hạch toán]]&lt;&gt;"",Table13[[#This Row],[Ngày hạch toán]],""))</f>
        <v>46129</v>
      </c>
      <c r="T815" s="7"/>
      <c r="U815" s="6">
        <f>IF(Table13[[#This Row],[Ngày tính CN]]="","",S815+T815)</f>
        <v>46129</v>
      </c>
      <c r="V815" s="32">
        <f ca="1">IF(Table13[[#This Row],[Hạn thanh toán]]="","",IF((U815-NOW())&lt;0,0,(U815-NOW())))</f>
        <v>0</v>
      </c>
      <c r="W815" s="32"/>
      <c r="X815" s="32">
        <f ca="1">IF(OR(U815="",R815=0),"",IF((U815-NOW())&lt;0,-(U815-NOW()),0))</f>
        <v>165.35975370370579</v>
      </c>
      <c r="Y815" s="2" t="str">
        <f ca="1">IF(R815=0,"Đã thanh toán",IF(X815="","",IF(X815&lt;=0,"Chưa đến hạn thanh toán",IF(X815&lt;=30,"Nợ quá hạn 30 ngày",IF(X815&lt;=60,"Nợ quá hạn từ 30 ngày đến 60 ngày",IF(X815&lt;=90,"Nợ quá hạn từ 60 ngày đến 90 ngày",IF(X815&lt;=120,"Nợ quá hạn từ 90 ngày đến 120 ngày","Nợ quá hạn hơn 120 ngày có khả năng mất thanh toán")))))))</f>
        <v>Nợ quá hạn hơn 120 ngày có khả năng mất thanh toán</v>
      </c>
      <c r="Z815" s="42">
        <f t="shared" si="96"/>
        <v>46129</v>
      </c>
      <c r="AA815" s="42" t="str">
        <f t="shared" si="97"/>
        <v/>
      </c>
      <c r="AD815" s="2" t="str">
        <f>VLOOKUP($A815,MA_KH!$A:$Q,MA_KH!O$1,0)</f>
        <v>MEGA</v>
      </c>
      <c r="AE815" s="2" t="str">
        <f>VLOOKUP($A815,MA_KH!$A:$Q,MA_KH!P$1,0)</f>
        <v>CÔNG TY TNHH MM MEGA MARKET (VIỆT NAM)</v>
      </c>
      <c r="AG815" s="91" t="str">
        <f>Table13[[#This Row],[Số hóa đơn]]&amp;Table13[[#This Row],[Tổng giá trị]]</f>
        <v>000314864777315</v>
      </c>
    </row>
    <row r="816" spans="1:33" ht="25.5" customHeight="1" x14ac:dyDescent="0.2">
      <c r="A816" s="54" t="s">
        <v>16307</v>
      </c>
      <c r="B816" s="54" t="s">
        <v>202</v>
      </c>
      <c r="C816" s="55">
        <v>46139</v>
      </c>
      <c r="D816" s="54" t="s">
        <v>18052</v>
      </c>
      <c r="E816" s="55">
        <f>IFERROR(VLOOKUP(AG816,Sheet3!B:F,5,0),Table1[[#This Row],[Ngày hạch toán]])</f>
        <v>46129</v>
      </c>
      <c r="F816" s="54" t="s">
        <v>18053</v>
      </c>
      <c r="G816" s="54" t="s">
        <v>18054</v>
      </c>
      <c r="H816" s="56">
        <v>1116060</v>
      </c>
      <c r="I816" s="63">
        <v>0</v>
      </c>
      <c r="J816" s="56">
        <v>89285</v>
      </c>
      <c r="K816" s="65">
        <v>1205345</v>
      </c>
      <c r="L816" s="64" t="s">
        <v>17236</v>
      </c>
      <c r="M816" s="6" t="str">
        <f>IFERROR(VLOOKUP(Table13[[#This Row],[Số hóa đơn]],'Chi tiết tt Mega gửi'!K:L,2,0),"")</f>
        <v/>
      </c>
      <c r="O816" s="32">
        <f>IF(Table13[[#This Row],[Phân loại]]="Tồn đầu kỳ",Table13[[#This Row],[Tổng giá trị]],0)</f>
        <v>0</v>
      </c>
      <c r="P816" s="7">
        <f>IF(Table13[[#This Row],[Số còn phải thu ĐK]]&lt;&gt;0,0,IF(Table13[[#This Row],[Phân loại]]="Bán hàng",Table13[[#This Row],[Tổng giá trị]],-Table13[[#This Row],[Tổng giá trị]]))</f>
        <v>1205345</v>
      </c>
      <c r="Q816" s="32">
        <f t="shared" ref="Q816:Q827" si="101">IF(M816&lt;&gt;"",IF(O816&lt;&gt;0,O816,P816),0)</f>
        <v>0</v>
      </c>
      <c r="R816" s="7">
        <f>Table13[[#This Row],[Số còn phải thu ĐK]]+Table13[[#This Row],[Giá Trị HD sau CK]]-Table13[[#This Row],[Số tiền đã thu]]</f>
        <v>1205345</v>
      </c>
      <c r="S816" s="6">
        <f>IF(Table13[[#This Row],[Ngày hóa đơn]]&lt;&gt;"",Table13[[#This Row],[Ngày hóa đơn]],IF(Table13[[#This Row],[Ngày hạch toán]]&lt;&gt;"",Table13[[#This Row],[Ngày hạch toán]],""))</f>
        <v>46129</v>
      </c>
      <c r="T816" s="7"/>
      <c r="U816" s="6">
        <f>IF(Table13[[#This Row],[Ngày tính CN]]="","",S816+T816)</f>
        <v>46129</v>
      </c>
      <c r="V816" s="32">
        <f ca="1">IF(Table13[[#This Row],[Hạn thanh toán]]="","",IF((U816-NOW())&lt;0,0,(U816-NOW())))</f>
        <v>0</v>
      </c>
      <c r="W816" s="32"/>
      <c r="X816" s="32">
        <f t="shared" ref="X816:X827" ca="1" si="102">IF(OR(U816="",R816=0),"",IF((U816-NOW())&lt;0,-(U816-NOW()),0))</f>
        <v>165.35975370370579</v>
      </c>
      <c r="Y816" s="2" t="str">
        <f t="shared" ref="Y816:Y827" ca="1" si="103">IF(R816=0,"Đã thanh toán",IF(X816="","",IF(X816&lt;=0,"Chưa đến hạn thanh toán",IF(X816&lt;=30,"Nợ quá hạn 30 ngày",IF(X816&lt;=60,"Nợ quá hạn từ 30 ngày đến 60 ngày",IF(X816&lt;=90,"Nợ quá hạn từ 60 ngày đến 90 ngày",IF(X816&lt;=120,"Nợ quá hạn từ 90 ngày đến 120 ngày","Nợ quá hạn hơn 120 ngày có khả năng mất thanh toán")))))))</f>
        <v>Nợ quá hạn hơn 120 ngày có khả năng mất thanh toán</v>
      </c>
      <c r="Z816" s="42">
        <f t="shared" si="96"/>
        <v>46129</v>
      </c>
      <c r="AA816" s="42" t="str">
        <f t="shared" si="97"/>
        <v/>
      </c>
      <c r="AD816" s="2" t="str">
        <f>VLOOKUP($A816,MA_KH!$A:$Q,MA_KH!O$1,0)</f>
        <v>MEGA</v>
      </c>
      <c r="AE816" s="2" t="str">
        <f>VLOOKUP($A816,MA_KH!$A:$Q,MA_KH!P$1,0)</f>
        <v>CÔNG TY TNHH MM MEGA MARKET (VIỆT NAM)</v>
      </c>
      <c r="AG816" s="91" t="str">
        <f>Table13[[#This Row],[Số hóa đơn]]&amp;Table13[[#This Row],[Tổng giá trị]]</f>
        <v>000302491205345</v>
      </c>
    </row>
    <row r="817" spans="1:33" ht="25.5" customHeight="1" x14ac:dyDescent="0.2">
      <c r="A817" s="58" t="s">
        <v>16291</v>
      </c>
      <c r="B817" s="58" t="s">
        <v>200</v>
      </c>
      <c r="C817" s="59">
        <v>46139</v>
      </c>
      <c r="D817" s="58" t="s">
        <v>18055</v>
      </c>
      <c r="E817" s="55">
        <f>IFERROR(VLOOKUP(AG817,Sheet3!B:F,5,0),Table1[[#This Row],[Ngày hạch toán]])</f>
        <v>46129</v>
      </c>
      <c r="F817" s="58" t="s">
        <v>18056</v>
      </c>
      <c r="G817" s="58" t="s">
        <v>18057</v>
      </c>
      <c r="H817" s="60">
        <v>1513185</v>
      </c>
      <c r="I817" s="63">
        <v>0</v>
      </c>
      <c r="J817" s="60">
        <v>121055</v>
      </c>
      <c r="K817" s="66">
        <v>1634240</v>
      </c>
      <c r="L817" s="64" t="s">
        <v>17236</v>
      </c>
      <c r="M817" s="6" t="str">
        <f>IFERROR(VLOOKUP(Table13[[#This Row],[Số hóa đơn]],'Chi tiết tt Mega gửi'!K:L,2,0),"")</f>
        <v/>
      </c>
      <c r="O817" s="32">
        <f>IF(Table13[[#This Row],[Phân loại]]="Tồn đầu kỳ",Table13[[#This Row],[Tổng giá trị]],0)</f>
        <v>0</v>
      </c>
      <c r="P817" s="7">
        <f>IF(Table13[[#This Row],[Số còn phải thu ĐK]]&lt;&gt;0,0,IF(Table13[[#This Row],[Phân loại]]="Bán hàng",Table13[[#This Row],[Tổng giá trị]],-Table13[[#This Row],[Tổng giá trị]]))</f>
        <v>1634240</v>
      </c>
      <c r="Q817" s="32">
        <f t="shared" si="101"/>
        <v>0</v>
      </c>
      <c r="R817" s="7">
        <f>Table13[[#This Row],[Số còn phải thu ĐK]]+Table13[[#This Row],[Giá Trị HD sau CK]]-Table13[[#This Row],[Số tiền đã thu]]</f>
        <v>1634240</v>
      </c>
      <c r="S817" s="6">
        <f>IF(Table13[[#This Row],[Ngày hóa đơn]]&lt;&gt;"",Table13[[#This Row],[Ngày hóa đơn]],IF(Table13[[#This Row],[Ngày hạch toán]]&lt;&gt;"",Table13[[#This Row],[Ngày hạch toán]],""))</f>
        <v>46129</v>
      </c>
      <c r="T817" s="7"/>
      <c r="U817" s="6">
        <f>IF(Table13[[#This Row],[Ngày tính CN]]="","",S817+T817)</f>
        <v>46129</v>
      </c>
      <c r="V817" s="32">
        <f ca="1">IF(Table13[[#This Row],[Hạn thanh toán]]="","",IF((U817-NOW())&lt;0,0,(U817-NOW())))</f>
        <v>0</v>
      </c>
      <c r="W817" s="32"/>
      <c r="X817" s="32">
        <f t="shared" ca="1" si="102"/>
        <v>165.35975370370579</v>
      </c>
      <c r="Y817" s="2" t="str">
        <f t="shared" ca="1" si="103"/>
        <v>Nợ quá hạn hơn 120 ngày có khả năng mất thanh toán</v>
      </c>
      <c r="Z817" s="42">
        <f t="shared" si="96"/>
        <v>46129</v>
      </c>
      <c r="AA817" s="42" t="str">
        <f t="shared" si="97"/>
        <v/>
      </c>
      <c r="AD817" s="2" t="str">
        <f>VLOOKUP($A817,MA_KH!$A:$Q,MA_KH!O$1,0)</f>
        <v>MEGA</v>
      </c>
      <c r="AE817" s="2" t="str">
        <f>VLOOKUP($A817,MA_KH!$A:$Q,MA_KH!P$1,0)</f>
        <v>CÔNG TY TNHH MM MEGA MARKET (VIỆT NAM)</v>
      </c>
      <c r="AG817" s="91" t="str">
        <f>Table13[[#This Row],[Số hóa đơn]]&amp;Table13[[#This Row],[Tổng giá trị]]</f>
        <v>000302501634240</v>
      </c>
    </row>
    <row r="818" spans="1:33" ht="25.5" customHeight="1" x14ac:dyDescent="0.2">
      <c r="A818" s="54" t="s">
        <v>16305</v>
      </c>
      <c r="B818" s="54" t="s">
        <v>7247</v>
      </c>
      <c r="C818" s="55">
        <v>46139</v>
      </c>
      <c r="D818" s="54" t="s">
        <v>18058</v>
      </c>
      <c r="E818" s="55">
        <f>IFERROR(VLOOKUP(AG818,Sheet3!B:F,5,0),Table1[[#This Row],[Ngày hạch toán]])</f>
        <v>46130</v>
      </c>
      <c r="F818" s="54" t="s">
        <v>18059</v>
      </c>
      <c r="G818" s="54" t="s">
        <v>18060</v>
      </c>
      <c r="H818" s="56">
        <v>3813780</v>
      </c>
      <c r="I818" s="63">
        <v>0</v>
      </c>
      <c r="J818" s="56">
        <v>305102</v>
      </c>
      <c r="K818" s="65">
        <v>4118882</v>
      </c>
      <c r="L818" s="64" t="s">
        <v>17236</v>
      </c>
      <c r="M818" s="6" t="str">
        <f>IFERROR(VLOOKUP(Table13[[#This Row],[Số hóa đơn]],'Chi tiết tt Mega gửi'!K:L,2,0),"")</f>
        <v/>
      </c>
      <c r="O818" s="32">
        <f>IF(Table13[[#This Row],[Phân loại]]="Tồn đầu kỳ",Table13[[#This Row],[Tổng giá trị]],0)</f>
        <v>0</v>
      </c>
      <c r="P818" s="7">
        <f>IF(Table13[[#This Row],[Số còn phải thu ĐK]]&lt;&gt;0,0,IF(Table13[[#This Row],[Phân loại]]="Bán hàng",Table13[[#This Row],[Tổng giá trị]],-Table13[[#This Row],[Tổng giá trị]]))</f>
        <v>4118882</v>
      </c>
      <c r="Q818" s="32">
        <f t="shared" si="101"/>
        <v>0</v>
      </c>
      <c r="R818" s="7">
        <f>Table13[[#This Row],[Số còn phải thu ĐK]]+Table13[[#This Row],[Giá Trị HD sau CK]]-Table13[[#This Row],[Số tiền đã thu]]</f>
        <v>4118882</v>
      </c>
      <c r="S818" s="6">
        <f>IF(Table13[[#This Row],[Ngày hóa đơn]]&lt;&gt;"",Table13[[#This Row],[Ngày hóa đơn]],IF(Table13[[#This Row],[Ngày hạch toán]]&lt;&gt;"",Table13[[#This Row],[Ngày hạch toán]],""))</f>
        <v>46130</v>
      </c>
      <c r="T818" s="7"/>
      <c r="U818" s="6">
        <f>IF(Table13[[#This Row],[Ngày tính CN]]="","",S818+T818)</f>
        <v>46130</v>
      </c>
      <c r="V818" s="32">
        <f ca="1">IF(Table13[[#This Row],[Hạn thanh toán]]="","",IF((U818-NOW())&lt;0,0,(U818-NOW())))</f>
        <v>0</v>
      </c>
      <c r="W818" s="32"/>
      <c r="X818" s="32">
        <f t="shared" ca="1" si="102"/>
        <v>164.35975370370579</v>
      </c>
      <c r="Y818" s="2" t="str">
        <f t="shared" ca="1" si="103"/>
        <v>Nợ quá hạn hơn 120 ngày có khả năng mất thanh toán</v>
      </c>
      <c r="Z818" s="42">
        <f t="shared" si="96"/>
        <v>46130</v>
      </c>
      <c r="AA818" s="42" t="str">
        <f t="shared" si="97"/>
        <v/>
      </c>
      <c r="AD818" s="2" t="str">
        <f>VLOOKUP($A818,MA_KH!$A:$Q,MA_KH!O$1,0)</f>
        <v>MEGA</v>
      </c>
      <c r="AE818" s="2" t="str">
        <f>VLOOKUP($A818,MA_KH!$A:$Q,MA_KH!P$1,0)</f>
        <v>CÔNG TY TNHH MM MEGA MARKET (VIỆT NAM)</v>
      </c>
      <c r="AG818" s="91" t="str">
        <f>Table13[[#This Row],[Số hóa đơn]]&amp;Table13[[#This Row],[Tổng giá trị]]</f>
        <v>000314874118882</v>
      </c>
    </row>
    <row r="819" spans="1:33" ht="25.5" customHeight="1" x14ac:dyDescent="0.2">
      <c r="A819" s="54" t="s">
        <v>16305</v>
      </c>
      <c r="B819" s="54" t="s">
        <v>7247</v>
      </c>
      <c r="C819" s="55">
        <v>46139</v>
      </c>
      <c r="D819" s="54" t="s">
        <v>18061</v>
      </c>
      <c r="E819" s="55">
        <f>IFERROR(VLOOKUP(AG819,Sheet3!B:F,5,0),Table1[[#This Row],[Ngày hạch toán]])</f>
        <v>46130</v>
      </c>
      <c r="F819" s="54" t="s">
        <v>18062</v>
      </c>
      <c r="G819" s="54" t="s">
        <v>18063</v>
      </c>
      <c r="H819" s="56">
        <v>712500</v>
      </c>
      <c r="I819" s="63">
        <v>0</v>
      </c>
      <c r="J819" s="56">
        <v>57000</v>
      </c>
      <c r="K819" s="65">
        <v>769500</v>
      </c>
      <c r="L819" s="64" t="s">
        <v>17236</v>
      </c>
      <c r="M819" s="6" t="str">
        <f>IFERROR(VLOOKUP(Table13[[#This Row],[Số hóa đơn]],'Chi tiết tt Mega gửi'!K:L,2,0),"")</f>
        <v/>
      </c>
      <c r="O819" s="32">
        <f>IF(Table13[[#This Row],[Phân loại]]="Tồn đầu kỳ",Table13[[#This Row],[Tổng giá trị]],0)</f>
        <v>0</v>
      </c>
      <c r="P819" s="7">
        <f>IF(Table13[[#This Row],[Số còn phải thu ĐK]]&lt;&gt;0,0,IF(Table13[[#This Row],[Phân loại]]="Bán hàng",Table13[[#This Row],[Tổng giá trị]],-Table13[[#This Row],[Tổng giá trị]]))</f>
        <v>769500</v>
      </c>
      <c r="Q819" s="32">
        <f t="shared" si="101"/>
        <v>0</v>
      </c>
      <c r="R819" s="7">
        <f>Table13[[#This Row],[Số còn phải thu ĐK]]+Table13[[#This Row],[Giá Trị HD sau CK]]-Table13[[#This Row],[Số tiền đã thu]]</f>
        <v>769500</v>
      </c>
      <c r="S819" s="6">
        <f>IF(Table13[[#This Row],[Ngày hóa đơn]]&lt;&gt;"",Table13[[#This Row],[Ngày hóa đơn]],IF(Table13[[#This Row],[Ngày hạch toán]]&lt;&gt;"",Table13[[#This Row],[Ngày hạch toán]],""))</f>
        <v>46130</v>
      </c>
      <c r="T819" s="7"/>
      <c r="U819" s="6">
        <f>IF(Table13[[#This Row],[Ngày tính CN]]="","",S819+T819)</f>
        <v>46130</v>
      </c>
      <c r="V819" s="32">
        <f ca="1">IF(Table13[[#This Row],[Hạn thanh toán]]="","",IF((U819-NOW())&lt;0,0,(U819-NOW())))</f>
        <v>0</v>
      </c>
      <c r="W819" s="32"/>
      <c r="X819" s="32">
        <f t="shared" ca="1" si="102"/>
        <v>164.35975370370579</v>
      </c>
      <c r="Y819" s="2" t="str">
        <f t="shared" ca="1" si="103"/>
        <v>Nợ quá hạn hơn 120 ngày có khả năng mất thanh toán</v>
      </c>
      <c r="Z819" s="42">
        <f t="shared" si="96"/>
        <v>46130</v>
      </c>
      <c r="AA819" s="42" t="str">
        <f t="shared" si="97"/>
        <v/>
      </c>
      <c r="AD819" s="2" t="str">
        <f>VLOOKUP($A819,MA_KH!$A:$Q,MA_KH!O$1,0)</f>
        <v>MEGA</v>
      </c>
      <c r="AE819" s="2" t="str">
        <f>VLOOKUP($A819,MA_KH!$A:$Q,MA_KH!P$1,0)</f>
        <v>CÔNG TY TNHH MM MEGA MARKET (VIỆT NAM)</v>
      </c>
      <c r="AG819" s="91" t="str">
        <f>Table13[[#This Row],[Số hóa đơn]]&amp;Table13[[#This Row],[Tổng giá trị]]</f>
        <v>00031485769500</v>
      </c>
    </row>
    <row r="820" spans="1:33" ht="25.5" customHeight="1" x14ac:dyDescent="0.2">
      <c r="A820" s="58" t="s">
        <v>16305</v>
      </c>
      <c r="B820" s="58" t="s">
        <v>7247</v>
      </c>
      <c r="C820" s="59">
        <v>46139</v>
      </c>
      <c r="D820" s="58" t="s">
        <v>18064</v>
      </c>
      <c r="E820" s="55">
        <f>IFERROR(VLOOKUP(AG820,Sheet3!B:F,5,0),Table1[[#This Row],[Ngày hạch toán]])</f>
        <v>46132</v>
      </c>
      <c r="F820" s="58" t="s">
        <v>18065</v>
      </c>
      <c r="G820" s="58" t="s">
        <v>18066</v>
      </c>
      <c r="H820" s="60">
        <v>3498330</v>
      </c>
      <c r="I820" s="63">
        <v>0</v>
      </c>
      <c r="J820" s="60">
        <v>279866</v>
      </c>
      <c r="K820" s="66">
        <v>3778196</v>
      </c>
      <c r="L820" s="64" t="s">
        <v>17236</v>
      </c>
      <c r="M820" s="6" t="str">
        <f>IFERROR(VLOOKUP(Table13[[#This Row],[Số hóa đơn]],'Chi tiết tt Mega gửi'!K:L,2,0),"")</f>
        <v/>
      </c>
      <c r="O820" s="32">
        <f>IF(Table13[[#This Row],[Phân loại]]="Tồn đầu kỳ",Table13[[#This Row],[Tổng giá trị]],0)</f>
        <v>0</v>
      </c>
      <c r="P820" s="7">
        <f>IF(Table13[[#This Row],[Số còn phải thu ĐK]]&lt;&gt;0,0,IF(Table13[[#This Row],[Phân loại]]="Bán hàng",Table13[[#This Row],[Tổng giá trị]],-Table13[[#This Row],[Tổng giá trị]]))</f>
        <v>3778196</v>
      </c>
      <c r="Q820" s="32">
        <f t="shared" si="101"/>
        <v>0</v>
      </c>
      <c r="R820" s="7">
        <f>Table13[[#This Row],[Số còn phải thu ĐK]]+Table13[[#This Row],[Giá Trị HD sau CK]]-Table13[[#This Row],[Số tiền đã thu]]</f>
        <v>3778196</v>
      </c>
      <c r="S820" s="6">
        <f>IF(Table13[[#This Row],[Ngày hóa đơn]]&lt;&gt;"",Table13[[#This Row],[Ngày hóa đơn]],IF(Table13[[#This Row],[Ngày hạch toán]]&lt;&gt;"",Table13[[#This Row],[Ngày hạch toán]],""))</f>
        <v>46132</v>
      </c>
      <c r="T820" s="7"/>
      <c r="U820" s="6">
        <f>IF(Table13[[#This Row],[Ngày tính CN]]="","",S820+T820)</f>
        <v>46132</v>
      </c>
      <c r="V820" s="32">
        <f ca="1">IF(Table13[[#This Row],[Hạn thanh toán]]="","",IF((U820-NOW())&lt;0,0,(U820-NOW())))</f>
        <v>0</v>
      </c>
      <c r="W820" s="32"/>
      <c r="X820" s="32">
        <f t="shared" ca="1" si="102"/>
        <v>162.35975370370579</v>
      </c>
      <c r="Y820" s="2" t="str">
        <f t="shared" ca="1" si="103"/>
        <v>Nợ quá hạn hơn 120 ngày có khả năng mất thanh toán</v>
      </c>
      <c r="Z820" s="42">
        <f t="shared" si="96"/>
        <v>46132</v>
      </c>
      <c r="AA820" s="42" t="str">
        <f t="shared" si="97"/>
        <v/>
      </c>
      <c r="AD820" s="2" t="str">
        <f>VLOOKUP($A820,MA_KH!$A:$Q,MA_KH!O$1,0)</f>
        <v>MEGA</v>
      </c>
      <c r="AE820" s="2" t="str">
        <f>VLOOKUP($A820,MA_KH!$A:$Q,MA_KH!P$1,0)</f>
        <v>CÔNG TY TNHH MM MEGA MARKET (VIỆT NAM)</v>
      </c>
      <c r="AG820" s="91" t="str">
        <f>Table13[[#This Row],[Số hóa đơn]]&amp;Table13[[#This Row],[Tổng giá trị]]</f>
        <v>000314843778196</v>
      </c>
    </row>
    <row r="821" spans="1:33" ht="25.5" customHeight="1" x14ac:dyDescent="0.2">
      <c r="A821" s="54" t="s">
        <v>16294</v>
      </c>
      <c r="B821" s="54" t="s">
        <v>259</v>
      </c>
      <c r="C821" s="55">
        <v>46140</v>
      </c>
      <c r="D821" s="54" t="s">
        <v>18067</v>
      </c>
      <c r="E821" s="55">
        <f>IFERROR(VLOOKUP(AG821,Sheet3!B:F,5,0),Table1[[#This Row],[Ngày hạch toán]])</f>
        <v>46132</v>
      </c>
      <c r="F821" s="54" t="s">
        <v>18068</v>
      </c>
      <c r="G821" s="54" t="s">
        <v>18069</v>
      </c>
      <c r="H821" s="56">
        <v>1166110</v>
      </c>
      <c r="I821" s="63">
        <v>0</v>
      </c>
      <c r="J821" s="56">
        <v>93289</v>
      </c>
      <c r="K821" s="65">
        <v>1259399</v>
      </c>
      <c r="L821" s="64" t="s">
        <v>17236</v>
      </c>
      <c r="M821" s="6" t="str">
        <f>IFERROR(VLOOKUP(Table13[[#This Row],[Số hóa đơn]],'Chi tiết tt Mega gửi'!K:L,2,0),"")</f>
        <v/>
      </c>
      <c r="O821" s="32">
        <f>IF(Table13[[#This Row],[Phân loại]]="Tồn đầu kỳ",Table13[[#This Row],[Tổng giá trị]],0)</f>
        <v>0</v>
      </c>
      <c r="P821" s="7">
        <f>IF(Table13[[#This Row],[Số còn phải thu ĐK]]&lt;&gt;0,0,IF(Table13[[#This Row],[Phân loại]]="Bán hàng",Table13[[#This Row],[Tổng giá trị]],-Table13[[#This Row],[Tổng giá trị]]))</f>
        <v>1259399</v>
      </c>
      <c r="Q821" s="32">
        <f t="shared" si="101"/>
        <v>0</v>
      </c>
      <c r="R821" s="7">
        <f>Table13[[#This Row],[Số còn phải thu ĐK]]+Table13[[#This Row],[Giá Trị HD sau CK]]-Table13[[#This Row],[Số tiền đã thu]]</f>
        <v>1259399</v>
      </c>
      <c r="S821" s="6">
        <f>IF(Table13[[#This Row],[Ngày hóa đơn]]&lt;&gt;"",Table13[[#This Row],[Ngày hóa đơn]],IF(Table13[[#This Row],[Ngày hạch toán]]&lt;&gt;"",Table13[[#This Row],[Ngày hạch toán]],""))</f>
        <v>46132</v>
      </c>
      <c r="T821" s="7"/>
      <c r="U821" s="6">
        <f>IF(Table13[[#This Row],[Ngày tính CN]]="","",S821+T821)</f>
        <v>46132</v>
      </c>
      <c r="V821" s="32">
        <f ca="1">IF(Table13[[#This Row],[Hạn thanh toán]]="","",IF((U821-NOW())&lt;0,0,(U821-NOW())))</f>
        <v>0</v>
      </c>
      <c r="W821" s="32"/>
      <c r="X821" s="32">
        <f t="shared" ca="1" si="102"/>
        <v>162.35975370370579</v>
      </c>
      <c r="Y821" s="2" t="str">
        <f t="shared" ca="1" si="103"/>
        <v>Nợ quá hạn hơn 120 ngày có khả năng mất thanh toán</v>
      </c>
      <c r="Z821" s="42">
        <f t="shared" si="96"/>
        <v>46132</v>
      </c>
      <c r="AA821" s="42" t="str">
        <f t="shared" si="97"/>
        <v/>
      </c>
      <c r="AD821" s="2" t="str">
        <f>VLOOKUP($A821,MA_KH!$A:$Q,MA_KH!O$1,0)</f>
        <v>MEGA</v>
      </c>
      <c r="AE821" s="2" t="str">
        <f>VLOOKUP($A821,MA_KH!$A:$Q,MA_KH!P$1,0)</f>
        <v>CÔNG TY TNHH MM MEGA MARKET (VIỆT NAM)</v>
      </c>
      <c r="AG821" s="91" t="str">
        <f>Table13[[#This Row],[Số hóa đơn]]&amp;Table13[[#This Row],[Tổng giá trị]]</f>
        <v>000314411259399</v>
      </c>
    </row>
    <row r="822" spans="1:33" ht="25.5" customHeight="1" x14ac:dyDescent="0.2">
      <c r="A822" s="58" t="s">
        <v>16294</v>
      </c>
      <c r="B822" s="58" t="s">
        <v>259</v>
      </c>
      <c r="C822" s="59">
        <v>46140</v>
      </c>
      <c r="D822" s="58" t="s">
        <v>18070</v>
      </c>
      <c r="E822" s="55">
        <f>IFERROR(VLOOKUP(AG822,Sheet3!B:F,5,0),Table1[[#This Row],[Ngày hạch toán]])</f>
        <v>46132</v>
      </c>
      <c r="F822" s="58" t="s">
        <v>18071</v>
      </c>
      <c r="G822" s="58" t="s">
        <v>18072</v>
      </c>
      <c r="H822" s="60">
        <v>883220</v>
      </c>
      <c r="I822" s="63">
        <v>0</v>
      </c>
      <c r="J822" s="60">
        <v>70658</v>
      </c>
      <c r="K822" s="66">
        <v>953878</v>
      </c>
      <c r="L822" s="64" t="s">
        <v>17236</v>
      </c>
      <c r="M822" s="6" t="str">
        <f>IFERROR(VLOOKUP(Table13[[#This Row],[Số hóa đơn]],'Chi tiết tt Mega gửi'!K:L,2,0),"")</f>
        <v/>
      </c>
      <c r="O822" s="32">
        <f>IF(Table13[[#This Row],[Phân loại]]="Tồn đầu kỳ",Table13[[#This Row],[Tổng giá trị]],0)</f>
        <v>0</v>
      </c>
      <c r="P822" s="7">
        <f>IF(Table13[[#This Row],[Số còn phải thu ĐK]]&lt;&gt;0,0,IF(Table13[[#This Row],[Phân loại]]="Bán hàng",Table13[[#This Row],[Tổng giá trị]],-Table13[[#This Row],[Tổng giá trị]]))</f>
        <v>953878</v>
      </c>
      <c r="Q822" s="32">
        <f t="shared" si="101"/>
        <v>0</v>
      </c>
      <c r="R822" s="7">
        <f>Table13[[#This Row],[Số còn phải thu ĐK]]+Table13[[#This Row],[Giá Trị HD sau CK]]-Table13[[#This Row],[Số tiền đã thu]]</f>
        <v>953878</v>
      </c>
      <c r="S822" s="6">
        <f>IF(Table13[[#This Row],[Ngày hóa đơn]]&lt;&gt;"",Table13[[#This Row],[Ngày hóa đơn]],IF(Table13[[#This Row],[Ngày hạch toán]]&lt;&gt;"",Table13[[#This Row],[Ngày hạch toán]],""))</f>
        <v>46132</v>
      </c>
      <c r="T822" s="7"/>
      <c r="U822" s="6">
        <f>IF(Table13[[#This Row],[Ngày tính CN]]="","",S822+T822)</f>
        <v>46132</v>
      </c>
      <c r="V822" s="32">
        <f ca="1">IF(Table13[[#This Row],[Hạn thanh toán]]="","",IF((U822-NOW())&lt;0,0,(U822-NOW())))</f>
        <v>0</v>
      </c>
      <c r="W822" s="32"/>
      <c r="X822" s="32">
        <f t="shared" ca="1" si="102"/>
        <v>162.35975370370579</v>
      </c>
      <c r="Y822" s="2" t="str">
        <f t="shared" ca="1" si="103"/>
        <v>Nợ quá hạn hơn 120 ngày có khả năng mất thanh toán</v>
      </c>
      <c r="Z822" s="42">
        <f t="shared" si="96"/>
        <v>46132</v>
      </c>
      <c r="AA822" s="42" t="str">
        <f t="shared" si="97"/>
        <v/>
      </c>
      <c r="AD822" s="2" t="str">
        <f>VLOOKUP($A822,MA_KH!$A:$Q,MA_KH!O$1,0)</f>
        <v>MEGA</v>
      </c>
      <c r="AE822" s="2" t="str">
        <f>VLOOKUP($A822,MA_KH!$A:$Q,MA_KH!P$1,0)</f>
        <v>CÔNG TY TNHH MM MEGA MARKET (VIỆT NAM)</v>
      </c>
      <c r="AG822" s="91" t="str">
        <f>Table13[[#This Row],[Số hóa đơn]]&amp;Table13[[#This Row],[Tổng giá trị]]</f>
        <v>00031442953878</v>
      </c>
    </row>
    <row r="823" spans="1:33" ht="25.5" customHeight="1" x14ac:dyDescent="0.2">
      <c r="A823" s="54" t="s">
        <v>16304</v>
      </c>
      <c r="B823" s="54" t="s">
        <v>7254</v>
      </c>
      <c r="C823" s="55">
        <v>46140</v>
      </c>
      <c r="D823" s="54" t="s">
        <v>18073</v>
      </c>
      <c r="E823" s="55">
        <f>IFERROR(VLOOKUP(AG823,Sheet3!B:F,5,0),Table1[[#This Row],[Ngày hạch toán]])</f>
        <v>46132</v>
      </c>
      <c r="F823" s="54" t="s">
        <v>18074</v>
      </c>
      <c r="G823" s="54" t="s">
        <v>18075</v>
      </c>
      <c r="H823" s="56">
        <v>1292380</v>
      </c>
      <c r="I823" s="63">
        <v>0</v>
      </c>
      <c r="J823" s="56">
        <v>103390</v>
      </c>
      <c r="K823" s="65">
        <v>1395770</v>
      </c>
      <c r="L823" s="64" t="s">
        <v>17236</v>
      </c>
      <c r="M823" s="6" t="str">
        <f>IFERROR(VLOOKUP(Table13[[#This Row],[Số hóa đơn]],'Chi tiết tt Mega gửi'!K:L,2,0),"")</f>
        <v/>
      </c>
      <c r="O823" s="32">
        <f>IF(Table13[[#This Row],[Phân loại]]="Tồn đầu kỳ",Table13[[#This Row],[Tổng giá trị]],0)</f>
        <v>0</v>
      </c>
      <c r="P823" s="7">
        <f>IF(Table13[[#This Row],[Số còn phải thu ĐK]]&lt;&gt;0,0,IF(Table13[[#This Row],[Phân loại]]="Bán hàng",Table13[[#This Row],[Tổng giá trị]],-Table13[[#This Row],[Tổng giá trị]]))</f>
        <v>1395770</v>
      </c>
      <c r="Q823" s="32">
        <f t="shared" si="101"/>
        <v>0</v>
      </c>
      <c r="R823" s="7">
        <f>Table13[[#This Row],[Số còn phải thu ĐK]]+Table13[[#This Row],[Giá Trị HD sau CK]]-Table13[[#This Row],[Số tiền đã thu]]</f>
        <v>1395770</v>
      </c>
      <c r="S823" s="6">
        <f>IF(Table13[[#This Row],[Ngày hóa đơn]]&lt;&gt;"",Table13[[#This Row],[Ngày hóa đơn]],IF(Table13[[#This Row],[Ngày hạch toán]]&lt;&gt;"",Table13[[#This Row],[Ngày hạch toán]],""))</f>
        <v>46132</v>
      </c>
      <c r="T823" s="7"/>
      <c r="U823" s="6">
        <f>IF(Table13[[#This Row],[Ngày tính CN]]="","",S823+T823)</f>
        <v>46132</v>
      </c>
      <c r="V823" s="32">
        <f ca="1">IF(Table13[[#This Row],[Hạn thanh toán]]="","",IF((U823-NOW())&lt;0,0,(U823-NOW())))</f>
        <v>0</v>
      </c>
      <c r="W823" s="32"/>
      <c r="X823" s="32">
        <f t="shared" ca="1" si="102"/>
        <v>162.35975370370579</v>
      </c>
      <c r="Y823" s="2" t="str">
        <f t="shared" ca="1" si="103"/>
        <v>Nợ quá hạn hơn 120 ngày có khả năng mất thanh toán</v>
      </c>
      <c r="Z823" s="42">
        <f t="shared" si="96"/>
        <v>46132</v>
      </c>
      <c r="AA823" s="42" t="str">
        <f t="shared" si="97"/>
        <v/>
      </c>
      <c r="AD823" s="2" t="str">
        <f>VLOOKUP($A823,MA_KH!$A:$Q,MA_KH!O$1,0)</f>
        <v>MEGA</v>
      </c>
      <c r="AE823" s="2" t="str">
        <f>VLOOKUP($A823,MA_KH!$A:$Q,MA_KH!P$1,0)</f>
        <v>CÔNG TY TNHH MM MEGA MARKET (VIỆT NAM)</v>
      </c>
      <c r="AG823" s="91" t="str">
        <f>Table13[[#This Row],[Số hóa đơn]]&amp;Table13[[#This Row],[Tổng giá trị]]</f>
        <v>000329981395770</v>
      </c>
    </row>
    <row r="824" spans="1:33" ht="25.5" customHeight="1" x14ac:dyDescent="0.2">
      <c r="A824" s="58" t="s">
        <v>16304</v>
      </c>
      <c r="B824" s="58" t="s">
        <v>7254</v>
      </c>
      <c r="C824" s="59">
        <v>46140</v>
      </c>
      <c r="D824" s="58" t="s">
        <v>18076</v>
      </c>
      <c r="E824" s="55">
        <f>IFERROR(VLOOKUP(AG824,Sheet3!B:F,5,0),Table1[[#This Row],[Ngày hạch toán]])</f>
        <v>46132</v>
      </c>
      <c r="F824" s="58" t="s">
        <v>18077</v>
      </c>
      <c r="G824" s="58" t="s">
        <v>18078</v>
      </c>
      <c r="H824" s="60">
        <v>2260165</v>
      </c>
      <c r="I824" s="63">
        <v>0</v>
      </c>
      <c r="J824" s="60">
        <v>180813</v>
      </c>
      <c r="K824" s="66">
        <v>2440978</v>
      </c>
      <c r="L824" s="64" t="s">
        <v>17236</v>
      </c>
      <c r="M824" s="6" t="str">
        <f>IFERROR(VLOOKUP(Table13[[#This Row],[Số hóa đơn]],'Chi tiết tt Mega gửi'!K:L,2,0),"")</f>
        <v/>
      </c>
      <c r="O824" s="32">
        <f>IF(Table13[[#This Row],[Phân loại]]="Tồn đầu kỳ",Table13[[#This Row],[Tổng giá trị]],0)</f>
        <v>0</v>
      </c>
      <c r="P824" s="7">
        <f>IF(Table13[[#This Row],[Số còn phải thu ĐK]]&lt;&gt;0,0,IF(Table13[[#This Row],[Phân loại]]="Bán hàng",Table13[[#This Row],[Tổng giá trị]],-Table13[[#This Row],[Tổng giá trị]]))</f>
        <v>2440978</v>
      </c>
      <c r="Q824" s="32">
        <f t="shared" si="101"/>
        <v>0</v>
      </c>
      <c r="R824" s="7">
        <f>Table13[[#This Row],[Số còn phải thu ĐK]]+Table13[[#This Row],[Giá Trị HD sau CK]]-Table13[[#This Row],[Số tiền đã thu]]</f>
        <v>2440978</v>
      </c>
      <c r="S824" s="6">
        <f>IF(Table13[[#This Row],[Ngày hóa đơn]]&lt;&gt;"",Table13[[#This Row],[Ngày hóa đơn]],IF(Table13[[#This Row],[Ngày hạch toán]]&lt;&gt;"",Table13[[#This Row],[Ngày hạch toán]],""))</f>
        <v>46132</v>
      </c>
      <c r="T824" s="7"/>
      <c r="U824" s="6">
        <f>IF(Table13[[#This Row],[Ngày tính CN]]="","",S824+T824)</f>
        <v>46132</v>
      </c>
      <c r="V824" s="32">
        <f ca="1">IF(Table13[[#This Row],[Hạn thanh toán]]="","",IF((U824-NOW())&lt;0,0,(U824-NOW())))</f>
        <v>0</v>
      </c>
      <c r="W824" s="32"/>
      <c r="X824" s="32">
        <f t="shared" ca="1" si="102"/>
        <v>162.35975370370579</v>
      </c>
      <c r="Y824" s="2" t="str">
        <f t="shared" ca="1" si="103"/>
        <v>Nợ quá hạn hơn 120 ngày có khả năng mất thanh toán</v>
      </c>
      <c r="Z824" s="42">
        <f t="shared" si="96"/>
        <v>46132</v>
      </c>
      <c r="AA824" s="42" t="str">
        <f t="shared" si="97"/>
        <v/>
      </c>
      <c r="AD824" s="2" t="str">
        <f>VLOOKUP($A824,MA_KH!$A:$Q,MA_KH!O$1,0)</f>
        <v>MEGA</v>
      </c>
      <c r="AE824" s="2" t="str">
        <f>VLOOKUP($A824,MA_KH!$A:$Q,MA_KH!P$1,0)</f>
        <v>CÔNG TY TNHH MM MEGA MARKET (VIỆT NAM)</v>
      </c>
      <c r="AG824" s="91" t="str">
        <f>Table13[[#This Row],[Số hóa đơn]]&amp;Table13[[#This Row],[Tổng giá trị]]</f>
        <v>000330002440978</v>
      </c>
    </row>
    <row r="825" spans="1:33" ht="25.5" customHeight="1" x14ac:dyDescent="0.2">
      <c r="A825" s="54" t="s">
        <v>16292</v>
      </c>
      <c r="B825" s="54" t="s">
        <v>251</v>
      </c>
      <c r="C825" s="55">
        <v>46141</v>
      </c>
      <c r="D825" s="54" t="s">
        <v>18079</v>
      </c>
      <c r="E825" s="55">
        <f>IFERROR(VLOOKUP(AG825,Sheet3!B:F,5,0),Table1[[#This Row],[Ngày hạch toán]])</f>
        <v>46132</v>
      </c>
      <c r="F825" s="54" t="s">
        <v>18080</v>
      </c>
      <c r="G825" s="54" t="s">
        <v>18081</v>
      </c>
      <c r="H825" s="56">
        <v>558030</v>
      </c>
      <c r="I825" s="63">
        <v>0</v>
      </c>
      <c r="J825" s="56">
        <v>44642</v>
      </c>
      <c r="K825" s="65">
        <v>602672</v>
      </c>
      <c r="L825" s="64" t="s">
        <v>17236</v>
      </c>
      <c r="M825" s="6" t="str">
        <f>IFERROR(VLOOKUP(Table13[[#This Row],[Số hóa đơn]],'Chi tiết tt Mega gửi'!K:L,2,0),"")</f>
        <v/>
      </c>
      <c r="O825" s="32">
        <f>IF(Table13[[#This Row],[Phân loại]]="Tồn đầu kỳ",Table13[[#This Row],[Tổng giá trị]],0)</f>
        <v>0</v>
      </c>
      <c r="P825" s="7">
        <f>IF(Table13[[#This Row],[Số còn phải thu ĐK]]&lt;&gt;0,0,IF(Table13[[#This Row],[Phân loại]]="Bán hàng",Table13[[#This Row],[Tổng giá trị]],-Table13[[#This Row],[Tổng giá trị]]))</f>
        <v>602672</v>
      </c>
      <c r="Q825" s="32">
        <f t="shared" si="101"/>
        <v>0</v>
      </c>
      <c r="R825" s="7">
        <f>Table13[[#This Row],[Số còn phải thu ĐK]]+Table13[[#This Row],[Giá Trị HD sau CK]]-Table13[[#This Row],[Số tiền đã thu]]</f>
        <v>602672</v>
      </c>
      <c r="S825" s="6">
        <f>IF(Table13[[#This Row],[Ngày hóa đơn]]&lt;&gt;"",Table13[[#This Row],[Ngày hóa đơn]],IF(Table13[[#This Row],[Ngày hạch toán]]&lt;&gt;"",Table13[[#This Row],[Ngày hạch toán]],""))</f>
        <v>46132</v>
      </c>
      <c r="T825" s="7"/>
      <c r="U825" s="6">
        <f>IF(Table13[[#This Row],[Ngày tính CN]]="","",S825+T825)</f>
        <v>46132</v>
      </c>
      <c r="V825" s="32">
        <f ca="1">IF(Table13[[#This Row],[Hạn thanh toán]]="","",IF((U825-NOW())&lt;0,0,(U825-NOW())))</f>
        <v>0</v>
      </c>
      <c r="W825" s="32"/>
      <c r="X825" s="32">
        <f t="shared" ca="1" si="102"/>
        <v>162.35975370370579</v>
      </c>
      <c r="Y825" s="2" t="str">
        <f t="shared" ca="1" si="103"/>
        <v>Nợ quá hạn hơn 120 ngày có khả năng mất thanh toán</v>
      </c>
      <c r="Z825" s="42">
        <f t="shared" si="96"/>
        <v>46132</v>
      </c>
      <c r="AA825" s="42" t="str">
        <f t="shared" si="97"/>
        <v/>
      </c>
      <c r="AD825" s="2" t="str">
        <f>VLOOKUP($A825,MA_KH!$A:$Q,MA_KH!O$1,0)</f>
        <v>MEGA</v>
      </c>
      <c r="AE825" s="2" t="str">
        <f>VLOOKUP($A825,MA_KH!$A:$Q,MA_KH!P$1,0)</f>
        <v>CÔNG TY TNHH MM MEGA MARKET (VIỆT NAM)</v>
      </c>
      <c r="AG825" s="91" t="str">
        <f>Table13[[#This Row],[Số hóa đơn]]&amp;Table13[[#This Row],[Tổng giá trị]]</f>
        <v>00031438602672</v>
      </c>
    </row>
    <row r="826" spans="1:33" ht="25.5" customHeight="1" x14ac:dyDescent="0.2">
      <c r="A826" s="54" t="s">
        <v>16298</v>
      </c>
      <c r="B826" s="54" t="s">
        <v>7235</v>
      </c>
      <c r="C826" s="55">
        <v>46141</v>
      </c>
      <c r="D826" s="54" t="s">
        <v>18082</v>
      </c>
      <c r="E826" s="55">
        <f>IFERROR(VLOOKUP(AG826,Sheet3!B:F,5,0),Table1[[#This Row],[Ngày hạch toán]])</f>
        <v>46132</v>
      </c>
      <c r="F826" s="54" t="s">
        <v>18083</v>
      </c>
      <c r="G826" s="54" t="s">
        <v>18084</v>
      </c>
      <c r="H826" s="56">
        <v>1292380</v>
      </c>
      <c r="I826" s="63">
        <v>0</v>
      </c>
      <c r="J826" s="56">
        <v>103390</v>
      </c>
      <c r="K826" s="65">
        <v>1395770</v>
      </c>
      <c r="L826" s="64" t="s">
        <v>17236</v>
      </c>
      <c r="M826" s="6" t="str">
        <f>IFERROR(VLOOKUP(Table13[[#This Row],[Số hóa đơn]],'Chi tiết tt Mega gửi'!K:L,2,0),"")</f>
        <v/>
      </c>
      <c r="O826" s="32">
        <f>IF(Table13[[#This Row],[Phân loại]]="Tồn đầu kỳ",Table13[[#This Row],[Tổng giá trị]],0)</f>
        <v>0</v>
      </c>
      <c r="P826" s="7">
        <f>IF(Table13[[#This Row],[Số còn phải thu ĐK]]&lt;&gt;0,0,IF(Table13[[#This Row],[Phân loại]]="Bán hàng",Table13[[#This Row],[Tổng giá trị]],-Table13[[#This Row],[Tổng giá trị]]))</f>
        <v>1395770</v>
      </c>
      <c r="Q826" s="32">
        <f t="shared" si="101"/>
        <v>0</v>
      </c>
      <c r="R826" s="7">
        <f>Table13[[#This Row],[Số còn phải thu ĐK]]+Table13[[#This Row],[Giá Trị HD sau CK]]-Table13[[#This Row],[Số tiền đã thu]]</f>
        <v>1395770</v>
      </c>
      <c r="S826" s="6">
        <f>IF(Table13[[#This Row],[Ngày hóa đơn]]&lt;&gt;"",Table13[[#This Row],[Ngày hóa đơn]],IF(Table13[[#This Row],[Ngày hạch toán]]&lt;&gt;"",Table13[[#This Row],[Ngày hạch toán]],""))</f>
        <v>46132</v>
      </c>
      <c r="T826" s="7"/>
      <c r="U826" s="6">
        <f>IF(Table13[[#This Row],[Ngày tính CN]]="","",S826+T826)</f>
        <v>46132</v>
      </c>
      <c r="V826" s="32">
        <f ca="1">IF(Table13[[#This Row],[Hạn thanh toán]]="","",IF((U826-NOW())&lt;0,0,(U826-NOW())))</f>
        <v>0</v>
      </c>
      <c r="W826" s="32"/>
      <c r="X826" s="32">
        <f t="shared" ca="1" si="102"/>
        <v>162.35975370370579</v>
      </c>
      <c r="Y826" s="2" t="str">
        <f t="shared" ca="1" si="103"/>
        <v>Nợ quá hạn hơn 120 ngày có khả năng mất thanh toán</v>
      </c>
      <c r="Z826" s="42">
        <f t="shared" si="96"/>
        <v>46132</v>
      </c>
      <c r="AA826" s="42" t="str">
        <f t="shared" si="97"/>
        <v/>
      </c>
      <c r="AD826" s="2" t="str">
        <f>VLOOKUP($A826,MA_KH!$A:$Q,MA_KH!O$1,0)</f>
        <v>MEGA</v>
      </c>
      <c r="AE826" s="2" t="str">
        <f>VLOOKUP($A826,MA_KH!$A:$Q,MA_KH!P$1,0)</f>
        <v>CÔNG TY TNHH MM MEGA MARKET (VIỆT NAM)</v>
      </c>
      <c r="AG826" s="91" t="str">
        <f>Table13[[#This Row],[Số hóa đơn]]&amp;Table13[[#This Row],[Tổng giá trị]]</f>
        <v>000314391395770</v>
      </c>
    </row>
    <row r="827" spans="1:33" ht="25.5" customHeight="1" x14ac:dyDescent="0.2">
      <c r="A827" s="58" t="s">
        <v>16298</v>
      </c>
      <c r="B827" s="58" t="s">
        <v>7235</v>
      </c>
      <c r="C827" s="59">
        <v>46141</v>
      </c>
      <c r="D827" s="58" t="s">
        <v>18085</v>
      </c>
      <c r="E827" s="55">
        <f>IFERROR(VLOOKUP(AG827,Sheet3!B:F,5,0),Table1[[#This Row],[Ngày hạch toán]])</f>
        <v>46132</v>
      </c>
      <c r="F827" s="58" t="s">
        <v>18086</v>
      </c>
      <c r="G827" s="58" t="s">
        <v>18087</v>
      </c>
      <c r="H827" s="60">
        <v>8023750</v>
      </c>
      <c r="I827" s="63">
        <v>0</v>
      </c>
      <c r="J827" s="60">
        <v>641900</v>
      </c>
      <c r="K827" s="66">
        <v>8665650</v>
      </c>
      <c r="L827" s="64" t="s">
        <v>17236</v>
      </c>
      <c r="M827" s="6" t="str">
        <f>IFERROR(VLOOKUP(Table13[[#This Row],[Số hóa đơn]],'Chi tiết tt Mega gửi'!K:L,2,0),"")</f>
        <v/>
      </c>
      <c r="O827" s="32">
        <f>IF(Table13[[#This Row],[Phân loại]]="Tồn đầu kỳ",Table13[[#This Row],[Tổng giá trị]],0)</f>
        <v>0</v>
      </c>
      <c r="P827" s="7">
        <f>IF(Table13[[#This Row],[Số còn phải thu ĐK]]&lt;&gt;0,0,IF(Table13[[#This Row],[Phân loại]]="Bán hàng",Table13[[#This Row],[Tổng giá trị]],-Table13[[#This Row],[Tổng giá trị]]))</f>
        <v>8665650</v>
      </c>
      <c r="Q827" s="32">
        <f t="shared" si="101"/>
        <v>0</v>
      </c>
      <c r="R827" s="7">
        <f>Table13[[#This Row],[Số còn phải thu ĐK]]+Table13[[#This Row],[Giá Trị HD sau CK]]-Table13[[#This Row],[Số tiền đã thu]]</f>
        <v>8665650</v>
      </c>
      <c r="S827" s="6">
        <f>IF(Table13[[#This Row],[Ngày hóa đơn]]&lt;&gt;"",Table13[[#This Row],[Ngày hóa đơn]],IF(Table13[[#This Row],[Ngày hạch toán]]&lt;&gt;"",Table13[[#This Row],[Ngày hạch toán]],""))</f>
        <v>46132</v>
      </c>
      <c r="T827" s="7"/>
      <c r="U827" s="6">
        <f>IF(Table13[[#This Row],[Ngày tính CN]]="","",S827+T827)</f>
        <v>46132</v>
      </c>
      <c r="V827" s="32">
        <f ca="1">IF(Table13[[#This Row],[Hạn thanh toán]]="","",IF((U827-NOW())&lt;0,0,(U827-NOW())))</f>
        <v>0</v>
      </c>
      <c r="W827" s="32"/>
      <c r="X827" s="32">
        <f t="shared" ca="1" si="102"/>
        <v>162.35975370370579</v>
      </c>
      <c r="Y827" s="2" t="str">
        <f t="shared" ca="1" si="103"/>
        <v>Nợ quá hạn hơn 120 ngày có khả năng mất thanh toán</v>
      </c>
      <c r="Z827" s="42">
        <f t="shared" si="96"/>
        <v>46132</v>
      </c>
      <c r="AA827" s="42" t="str">
        <f t="shared" si="97"/>
        <v/>
      </c>
      <c r="AD827" s="2" t="str">
        <f>VLOOKUP($A827,MA_KH!$A:$Q,MA_KH!O$1,0)</f>
        <v>MEGA</v>
      </c>
      <c r="AE827" s="2" t="str">
        <f>VLOOKUP($A827,MA_KH!$A:$Q,MA_KH!P$1,0)</f>
        <v>CÔNG TY TNHH MM MEGA MARKET (VIỆT NAM)</v>
      </c>
      <c r="AG827" s="91" t="str">
        <f>Table13[[#This Row],[Số hóa đơn]]&amp;Table13[[#This Row],[Tổng giá trị]]</f>
        <v>000314408665650</v>
      </c>
    </row>
    <row r="828" spans="1:33" ht="25.5" customHeight="1" x14ac:dyDescent="0.2">
      <c r="A828" s="58" t="s">
        <v>16302</v>
      </c>
      <c r="B828" s="58" t="s">
        <v>7251</v>
      </c>
      <c r="C828" s="59">
        <v>46141</v>
      </c>
      <c r="D828" s="58" t="s">
        <v>18088</v>
      </c>
      <c r="E828" s="55">
        <f>IFERROR(VLOOKUP(AG828,Sheet3!B:F,5,0),Table1[[#This Row],[Ngày hạch toán]])</f>
        <v>46133</v>
      </c>
      <c r="F828" s="58" t="s">
        <v>18089</v>
      </c>
      <c r="G828" s="58" t="s">
        <v>18090</v>
      </c>
      <c r="H828" s="60">
        <v>1292380</v>
      </c>
      <c r="I828" s="63">
        <v>0</v>
      </c>
      <c r="J828" s="60">
        <v>103390</v>
      </c>
      <c r="K828" s="66">
        <v>1395770</v>
      </c>
      <c r="L828" s="64" t="s">
        <v>17236</v>
      </c>
      <c r="M828" s="6" t="str">
        <f>IFERROR(VLOOKUP(Table13[[#This Row],[Số hóa đơn]],'Chi tiết tt Mega gửi'!K:L,2,0),"")</f>
        <v/>
      </c>
      <c r="O828" s="32">
        <f>IF(Table13[[#This Row],[Phân loại]]="Tồn đầu kỳ",Table13[[#This Row],[Tổng giá trị]],0)</f>
        <v>0</v>
      </c>
      <c r="P828" s="7">
        <f>IF(Table13[[#This Row],[Số còn phải thu ĐK]]&lt;&gt;0,0,IF(Table13[[#This Row],[Phân loại]]="Bán hàng",Table13[[#This Row],[Tổng giá trị]],-Table13[[#This Row],[Tổng giá trị]]))</f>
        <v>1395770</v>
      </c>
      <c r="Q828" s="32">
        <f>IF(M828&lt;&gt;"",IF(O828&lt;&gt;0,O828,P828),0)</f>
        <v>0</v>
      </c>
      <c r="R828" s="7">
        <f>Table13[[#This Row],[Số còn phải thu ĐK]]+Table13[[#This Row],[Giá Trị HD sau CK]]-Table13[[#This Row],[Số tiền đã thu]]</f>
        <v>1395770</v>
      </c>
      <c r="S828" s="6">
        <f>IF(Table13[[#This Row],[Ngày hóa đơn]]&lt;&gt;"",Table13[[#This Row],[Ngày hóa đơn]],IF(Table13[[#This Row],[Ngày hạch toán]]&lt;&gt;"",Table13[[#This Row],[Ngày hạch toán]],""))</f>
        <v>46133</v>
      </c>
      <c r="T828" s="7"/>
      <c r="U828" s="6">
        <f>IF(Table13[[#This Row],[Ngày tính CN]]="","",S828+T828)</f>
        <v>46133</v>
      </c>
      <c r="V828" s="32">
        <f ca="1">IF(Table13[[#This Row],[Hạn thanh toán]]="","",IF((U828-NOW())&lt;0,0,(U828-NOW())))</f>
        <v>0</v>
      </c>
      <c r="W828" s="32"/>
      <c r="X828" s="32">
        <f ca="1">IF(OR(U828="",R828=0),"",IF((U828-NOW())&lt;0,-(U828-NOW()),0))</f>
        <v>161.35975370370579</v>
      </c>
      <c r="Y828" s="2" t="str">
        <f ca="1">IF(R828=0,"Đã thanh toán",IF(X828="","",IF(X828&lt;=0,"Chưa đến hạn thanh toán",IF(X828&lt;=30,"Nợ quá hạn 30 ngày",IF(X828&lt;=60,"Nợ quá hạn từ 30 ngày đến 60 ngày",IF(X828&lt;=90,"Nợ quá hạn từ 60 ngày đến 90 ngày",IF(X828&lt;=120,"Nợ quá hạn từ 90 ngày đến 120 ngày","Nợ quá hạn hơn 120 ngày có khả năng mất thanh toán")))))))</f>
        <v>Nợ quá hạn hơn 120 ngày có khả năng mất thanh toán</v>
      </c>
      <c r="Z828" s="42">
        <f t="shared" si="96"/>
        <v>46133</v>
      </c>
      <c r="AA828" s="42" t="str">
        <f t="shared" si="97"/>
        <v/>
      </c>
      <c r="AD828" s="2" t="str">
        <f>VLOOKUP($A828,MA_KH!$A:$Q,MA_KH!O$1,0)</f>
        <v>MEGA</v>
      </c>
      <c r="AE828" s="2" t="str">
        <f>VLOOKUP($A828,MA_KH!$A:$Q,MA_KH!P$1,0)</f>
        <v>CÔNG TY TNHH MM MEGA MARKET (VIỆT NAM)</v>
      </c>
      <c r="AG828" s="91" t="str">
        <f>Table13[[#This Row],[Số hóa đơn]]&amp;Table13[[#This Row],[Tổng giá trị]]</f>
        <v>000329991395770</v>
      </c>
    </row>
    <row r="829" spans="1:33" ht="25.5" hidden="1" customHeight="1" x14ac:dyDescent="0.2">
      <c r="A829" s="58" t="s">
        <v>16303</v>
      </c>
      <c r="B829" s="58" t="s">
        <v>102</v>
      </c>
      <c r="C829" s="59">
        <v>46115</v>
      </c>
      <c r="D829" s="58" t="s">
        <v>18091</v>
      </c>
      <c r="E829" s="59">
        <v>46115</v>
      </c>
      <c r="F829" s="58" t="s">
        <v>18092</v>
      </c>
      <c r="G829" s="58" t="s">
        <v>17169</v>
      </c>
      <c r="H829" s="60">
        <v>284595</v>
      </c>
      <c r="I829" s="63">
        <v>0</v>
      </c>
      <c r="J829" s="60">
        <v>22768</v>
      </c>
      <c r="K829" s="66">
        <v>307363</v>
      </c>
      <c r="L829" s="64" t="s">
        <v>17238</v>
      </c>
      <c r="M829" s="6" t="str">
        <f>IFERROR(VLOOKUP(Table13[[#This Row],[Số hóa đơn]],'Chi tiết tt Mega gửi'!K:L,2,0),"")</f>
        <v/>
      </c>
      <c r="O829" s="32">
        <f>IF(Table13[[#This Row],[Phân loại]]="Tồn đầu kỳ",Table13[[#This Row],[Tổng giá trị]],0)</f>
        <v>0</v>
      </c>
      <c r="P829" s="7">
        <f>IF(Table13[[#This Row],[Số còn phải thu ĐK]]&lt;&gt;0,0,IF(Table13[[#This Row],[Phân loại]]="Bán hàng",Table13[[#This Row],[Tổng giá trị]],-Table13[[#This Row],[Tổng giá trị]]))</f>
        <v>-307363</v>
      </c>
      <c r="Q829" s="32">
        <f>IF(M829&lt;&gt;"",IF(O829&lt;&gt;0,O829,P829),0)</f>
        <v>0</v>
      </c>
      <c r="R829" s="7">
        <f>Table13[[#This Row],[Số còn phải thu ĐK]]+Table13[[#This Row],[Giá Trị HD sau CK]]-Table13[[#This Row],[Số tiền đã thu]]</f>
        <v>-307363</v>
      </c>
      <c r="S829" s="6">
        <f>IF(Table13[[#This Row],[Ngày hóa đơn]]&lt;&gt;"",Table13[[#This Row],[Ngày hóa đơn]],IF(Table13[[#This Row],[Ngày hạch toán]]&lt;&gt;"",Table13[[#This Row],[Ngày hạch toán]],""))</f>
        <v>46115</v>
      </c>
      <c r="T829" s="7"/>
      <c r="U829" s="6">
        <f>IF(Table13[[#This Row],[Ngày tính CN]]="","",S829+T829)</f>
        <v>46115</v>
      </c>
      <c r="V829" s="32">
        <f ca="1">IF(Table13[[#This Row],[Hạn thanh toán]]="","",IF((U829-NOW())&lt;0,0,(U829-NOW())))</f>
        <v>0</v>
      </c>
      <c r="W829" s="32"/>
      <c r="X829" s="32">
        <f ca="1">IF(OR(U829="",R829=0),"",IF((U829-NOW())&lt;0,-(U829-NOW()),0))</f>
        <v>179.35975370370579</v>
      </c>
      <c r="Y829" s="2" t="str">
        <f ca="1">IF(R829=0,"Đã thanh toán",IF(X829="","",IF(X829&lt;=0,"Chưa đến hạn thanh toán",IF(X829&lt;=30,"Nợ quá hạn 30 ngày",IF(X829&lt;=60,"Nợ quá hạn từ 30 ngày đến 60 ngày",IF(X829&lt;=90,"Nợ quá hạn từ 60 ngày đến 90 ngày",IF(X829&lt;=120,"Nợ quá hạn từ 90 ngày đến 120 ngày","Nợ quá hạn hơn 120 ngày có khả năng mất thanh toán")))))))</f>
        <v>Nợ quá hạn hơn 120 ngày có khả năng mất thanh toán</v>
      </c>
      <c r="Z829" s="42">
        <f t="shared" si="96"/>
        <v>46115</v>
      </c>
      <c r="AA829" s="42" t="str">
        <f t="shared" si="97"/>
        <v/>
      </c>
      <c r="AD829" s="2" t="str">
        <f>VLOOKUP($A829,MA_KH!$A:$Q,MA_KH!O$1,0)</f>
        <v>MEGA</v>
      </c>
      <c r="AE829" s="2" t="str">
        <f>VLOOKUP($A829,MA_KH!$A:$Q,MA_KH!P$1,0)</f>
        <v>CÔNG TY TNHH MM MEGA MARKET (VIỆT NAM)</v>
      </c>
      <c r="AG829" s="91" t="str">
        <f>Table13[[#This Row],[Số hóa đơn]]&amp;Table13[[#This Row],[Tổng giá trị]]</f>
        <v>00000107307363</v>
      </c>
    </row>
    <row r="830" spans="1:33" ht="25.5" hidden="1" customHeight="1" x14ac:dyDescent="0.2">
      <c r="A830" s="54" t="s">
        <v>16289</v>
      </c>
      <c r="B830" s="54" t="s">
        <v>296</v>
      </c>
      <c r="C830" s="55">
        <v>46115</v>
      </c>
      <c r="D830" s="54" t="s">
        <v>18093</v>
      </c>
      <c r="E830" s="55">
        <v>46115</v>
      </c>
      <c r="F830" s="54" t="s">
        <v>18094</v>
      </c>
      <c r="G830" s="54" t="s">
        <v>16824</v>
      </c>
      <c r="H830" s="56">
        <v>1472000</v>
      </c>
      <c r="I830" s="63">
        <v>0</v>
      </c>
      <c r="J830" s="56">
        <v>117760</v>
      </c>
      <c r="K830" s="65">
        <v>1589760</v>
      </c>
      <c r="L830" s="64" t="s">
        <v>17238</v>
      </c>
      <c r="M830" s="6" t="str">
        <f>IFERROR(VLOOKUP(Table13[[#This Row],[Số hóa đơn]],'Chi tiết tt Mega gửi'!K:L,2,0),"")</f>
        <v/>
      </c>
      <c r="O830" s="32">
        <f>IF(Table13[[#This Row],[Phân loại]]="Tồn đầu kỳ",Table13[[#This Row],[Tổng giá trị]],0)</f>
        <v>0</v>
      </c>
      <c r="P830" s="7">
        <f>IF(Table13[[#This Row],[Số còn phải thu ĐK]]&lt;&gt;0,0,IF(Table13[[#This Row],[Phân loại]]="Bán hàng",Table13[[#This Row],[Tổng giá trị]],-Table13[[#This Row],[Tổng giá trị]]))</f>
        <v>-1589760</v>
      </c>
      <c r="Q830" s="32">
        <f t="shared" ref="Q830:Q837" si="104">IF(M830&lt;&gt;"",IF(O830&lt;&gt;0,O830,P830),0)</f>
        <v>0</v>
      </c>
      <c r="R830" s="7">
        <f>Table13[[#This Row],[Số còn phải thu ĐK]]+Table13[[#This Row],[Giá Trị HD sau CK]]-Table13[[#This Row],[Số tiền đã thu]]</f>
        <v>-1589760</v>
      </c>
      <c r="S830" s="6">
        <f>IF(Table13[[#This Row],[Ngày hóa đơn]]&lt;&gt;"",Table13[[#This Row],[Ngày hóa đơn]],IF(Table13[[#This Row],[Ngày hạch toán]]&lt;&gt;"",Table13[[#This Row],[Ngày hạch toán]],""))</f>
        <v>46115</v>
      </c>
      <c r="T830" s="7"/>
      <c r="U830" s="6">
        <f>IF(Table13[[#This Row],[Ngày tính CN]]="","",S830+T830)</f>
        <v>46115</v>
      </c>
      <c r="V830" s="32">
        <f ca="1">IF(Table13[[#This Row],[Hạn thanh toán]]="","",IF((U830-NOW())&lt;0,0,(U830-NOW())))</f>
        <v>0</v>
      </c>
      <c r="W830" s="32"/>
      <c r="X830" s="32">
        <f t="shared" ref="X830:X837" ca="1" si="105">IF(OR(U830="",R830=0),"",IF((U830-NOW())&lt;0,-(U830-NOW()),0))</f>
        <v>179.35975370370579</v>
      </c>
      <c r="Y830" s="2" t="str">
        <f t="shared" ref="Y830:Y837" ca="1" si="106">IF(R830=0,"Đã thanh toán",IF(X830="","",IF(X830&lt;=0,"Chưa đến hạn thanh toán",IF(X830&lt;=30,"Nợ quá hạn 30 ngày",IF(X830&lt;=60,"Nợ quá hạn từ 30 ngày đến 60 ngày",IF(X830&lt;=90,"Nợ quá hạn từ 60 ngày đến 90 ngày",IF(X830&lt;=120,"Nợ quá hạn từ 90 ngày đến 120 ngày","Nợ quá hạn hơn 120 ngày có khả năng mất thanh toán")))))))</f>
        <v>Nợ quá hạn hơn 120 ngày có khả năng mất thanh toán</v>
      </c>
      <c r="Z830" s="42">
        <f t="shared" si="96"/>
        <v>46115</v>
      </c>
      <c r="AA830" s="42" t="str">
        <f t="shared" si="97"/>
        <v/>
      </c>
      <c r="AD830" s="2" t="str">
        <f>VLOOKUP($A830,MA_KH!$A:$Q,MA_KH!O$1,0)</f>
        <v>MEGA</v>
      </c>
      <c r="AE830" s="2" t="str">
        <f>VLOOKUP($A830,MA_KH!$A:$Q,MA_KH!P$1,0)</f>
        <v>CÔNG TY TNHH MM MEGA MARKET (VIỆT NAM)</v>
      </c>
      <c r="AG830" s="91" t="str">
        <f>Table13[[#This Row],[Số hóa đơn]]&amp;Table13[[#This Row],[Tổng giá trị]]</f>
        <v>000002021589760</v>
      </c>
    </row>
    <row r="831" spans="1:33" ht="25.5" hidden="1" customHeight="1" x14ac:dyDescent="0.2">
      <c r="A831" s="54" t="s">
        <v>16289</v>
      </c>
      <c r="B831" s="54" t="s">
        <v>296</v>
      </c>
      <c r="C831" s="55">
        <v>46115</v>
      </c>
      <c r="D831" s="54" t="s">
        <v>18095</v>
      </c>
      <c r="E831" s="55">
        <v>46115</v>
      </c>
      <c r="F831" s="54" t="s">
        <v>18096</v>
      </c>
      <c r="G831" s="54" t="s">
        <v>16824</v>
      </c>
      <c r="H831" s="56">
        <v>1288000</v>
      </c>
      <c r="I831" s="63">
        <v>0</v>
      </c>
      <c r="J831" s="56">
        <v>103040</v>
      </c>
      <c r="K831" s="65">
        <v>1391040</v>
      </c>
      <c r="L831" s="64" t="s">
        <v>17238</v>
      </c>
      <c r="M831" s="6" t="str">
        <f>IFERROR(VLOOKUP(Table13[[#This Row],[Số hóa đơn]],'Chi tiết tt Mega gửi'!K:L,2,0),"")</f>
        <v/>
      </c>
      <c r="O831" s="32">
        <f>IF(Table13[[#This Row],[Phân loại]]="Tồn đầu kỳ",Table13[[#This Row],[Tổng giá trị]],0)</f>
        <v>0</v>
      </c>
      <c r="P831" s="7">
        <f>IF(Table13[[#This Row],[Số còn phải thu ĐK]]&lt;&gt;0,0,IF(Table13[[#This Row],[Phân loại]]="Bán hàng",Table13[[#This Row],[Tổng giá trị]],-Table13[[#This Row],[Tổng giá trị]]))</f>
        <v>-1391040</v>
      </c>
      <c r="Q831" s="32">
        <f t="shared" si="104"/>
        <v>0</v>
      </c>
      <c r="R831" s="7">
        <f>Table13[[#This Row],[Số còn phải thu ĐK]]+Table13[[#This Row],[Giá Trị HD sau CK]]-Table13[[#This Row],[Số tiền đã thu]]</f>
        <v>-1391040</v>
      </c>
      <c r="S831" s="6">
        <f>IF(Table13[[#This Row],[Ngày hóa đơn]]&lt;&gt;"",Table13[[#This Row],[Ngày hóa đơn]],IF(Table13[[#This Row],[Ngày hạch toán]]&lt;&gt;"",Table13[[#This Row],[Ngày hạch toán]],""))</f>
        <v>46115</v>
      </c>
      <c r="T831" s="7"/>
      <c r="U831" s="6">
        <f>IF(Table13[[#This Row],[Ngày tính CN]]="","",S831+T831)</f>
        <v>46115</v>
      </c>
      <c r="V831" s="32">
        <f ca="1">IF(Table13[[#This Row],[Hạn thanh toán]]="","",IF((U831-NOW())&lt;0,0,(U831-NOW())))</f>
        <v>0</v>
      </c>
      <c r="W831" s="32"/>
      <c r="X831" s="32">
        <f t="shared" ca="1" si="105"/>
        <v>179.35975370370579</v>
      </c>
      <c r="Y831" s="2" t="str">
        <f t="shared" ca="1" si="106"/>
        <v>Nợ quá hạn hơn 120 ngày có khả năng mất thanh toán</v>
      </c>
      <c r="Z831" s="42">
        <f t="shared" si="96"/>
        <v>46115</v>
      </c>
      <c r="AA831" s="42" t="str">
        <f t="shared" si="97"/>
        <v/>
      </c>
      <c r="AD831" s="2" t="str">
        <f>VLOOKUP($A831,MA_KH!$A:$Q,MA_KH!O$1,0)</f>
        <v>MEGA</v>
      </c>
      <c r="AE831" s="2" t="str">
        <f>VLOOKUP($A831,MA_KH!$A:$Q,MA_KH!P$1,0)</f>
        <v>CÔNG TY TNHH MM MEGA MARKET (VIỆT NAM)</v>
      </c>
      <c r="AG831" s="91" t="str">
        <f>Table13[[#This Row],[Số hóa đơn]]&amp;Table13[[#This Row],[Tổng giá trị]]</f>
        <v>000002071391040</v>
      </c>
    </row>
    <row r="832" spans="1:33" ht="25.5" hidden="1" customHeight="1" x14ac:dyDescent="0.2">
      <c r="A832" s="54" t="s">
        <v>16291</v>
      </c>
      <c r="B832" s="54" t="s">
        <v>200</v>
      </c>
      <c r="C832" s="55">
        <v>46115</v>
      </c>
      <c r="D832" s="54" t="s">
        <v>18097</v>
      </c>
      <c r="E832" s="55">
        <v>46115</v>
      </c>
      <c r="F832" s="54" t="s">
        <v>18098</v>
      </c>
      <c r="G832" s="54" t="s">
        <v>17345</v>
      </c>
      <c r="H832" s="56">
        <v>1254073</v>
      </c>
      <c r="I832" s="63">
        <v>0</v>
      </c>
      <c r="J832" s="56">
        <v>100326</v>
      </c>
      <c r="K832" s="65">
        <v>1354399</v>
      </c>
      <c r="L832" s="64" t="s">
        <v>17238</v>
      </c>
      <c r="M832" s="6" t="str">
        <f>IFERROR(VLOOKUP(Table13[[#This Row],[Số hóa đơn]],'Chi tiết tt Mega gửi'!K:L,2,0),"")</f>
        <v/>
      </c>
      <c r="O832" s="32">
        <f>IF(Table13[[#This Row],[Phân loại]]="Tồn đầu kỳ",Table13[[#This Row],[Tổng giá trị]],0)</f>
        <v>0</v>
      </c>
      <c r="P832" s="7">
        <f>IF(Table13[[#This Row],[Số còn phải thu ĐK]]&lt;&gt;0,0,IF(Table13[[#This Row],[Phân loại]]="Bán hàng",Table13[[#This Row],[Tổng giá trị]],-Table13[[#This Row],[Tổng giá trị]]))</f>
        <v>-1354399</v>
      </c>
      <c r="Q832" s="32">
        <f t="shared" si="104"/>
        <v>0</v>
      </c>
      <c r="R832" s="7">
        <f>Table13[[#This Row],[Số còn phải thu ĐK]]+Table13[[#This Row],[Giá Trị HD sau CK]]-Table13[[#This Row],[Số tiền đã thu]]</f>
        <v>-1354399</v>
      </c>
      <c r="S832" s="6">
        <f>IF(Table13[[#This Row],[Ngày hóa đơn]]&lt;&gt;"",Table13[[#This Row],[Ngày hóa đơn]],IF(Table13[[#This Row],[Ngày hạch toán]]&lt;&gt;"",Table13[[#This Row],[Ngày hạch toán]],""))</f>
        <v>46115</v>
      </c>
      <c r="T832" s="7"/>
      <c r="U832" s="6">
        <f>IF(Table13[[#This Row],[Ngày tính CN]]="","",S832+T832)</f>
        <v>46115</v>
      </c>
      <c r="V832" s="32">
        <f ca="1">IF(Table13[[#This Row],[Hạn thanh toán]]="","",IF((U832-NOW())&lt;0,0,(U832-NOW())))</f>
        <v>0</v>
      </c>
      <c r="W832" s="32"/>
      <c r="X832" s="32">
        <f t="shared" ca="1" si="105"/>
        <v>179.35975370370579</v>
      </c>
      <c r="Y832" s="2" t="str">
        <f t="shared" ca="1" si="106"/>
        <v>Nợ quá hạn hơn 120 ngày có khả năng mất thanh toán</v>
      </c>
      <c r="Z832" s="42">
        <f t="shared" si="96"/>
        <v>46115</v>
      </c>
      <c r="AA832" s="42" t="str">
        <f t="shared" si="97"/>
        <v/>
      </c>
      <c r="AD832" s="2" t="str">
        <f>VLOOKUP($A832,MA_KH!$A:$Q,MA_KH!O$1,0)</f>
        <v>MEGA</v>
      </c>
      <c r="AE832" s="2" t="str">
        <f>VLOOKUP($A832,MA_KH!$A:$Q,MA_KH!P$1,0)</f>
        <v>CÔNG TY TNHH MM MEGA MARKET (VIỆT NAM)</v>
      </c>
      <c r="AG832" s="91" t="str">
        <f>Table13[[#This Row],[Số hóa đơn]]&amp;Table13[[#This Row],[Tổng giá trị]]</f>
        <v>000006601354399</v>
      </c>
    </row>
    <row r="833" spans="1:33" ht="25.5" hidden="1" customHeight="1" x14ac:dyDescent="0.2">
      <c r="A833" s="54" t="s">
        <v>16291</v>
      </c>
      <c r="B833" s="54" t="s">
        <v>200</v>
      </c>
      <c r="C833" s="55">
        <v>46115</v>
      </c>
      <c r="D833" s="54" t="s">
        <v>18099</v>
      </c>
      <c r="E833" s="55">
        <v>46115</v>
      </c>
      <c r="F833" s="54" t="s">
        <v>18100</v>
      </c>
      <c r="G833" s="54" t="s">
        <v>17345</v>
      </c>
      <c r="H833" s="56">
        <v>1771754</v>
      </c>
      <c r="I833" s="63">
        <v>0</v>
      </c>
      <c r="J833" s="56">
        <v>141741</v>
      </c>
      <c r="K833" s="65">
        <v>1913495</v>
      </c>
      <c r="L833" s="64" t="s">
        <v>17238</v>
      </c>
      <c r="M833" s="6" t="str">
        <f>IFERROR(VLOOKUP(Table13[[#This Row],[Số hóa đơn]],'Chi tiết tt Mega gửi'!K:L,2,0),"")</f>
        <v/>
      </c>
      <c r="O833" s="32">
        <f>IF(Table13[[#This Row],[Phân loại]]="Tồn đầu kỳ",Table13[[#This Row],[Tổng giá trị]],0)</f>
        <v>0</v>
      </c>
      <c r="P833" s="7">
        <f>IF(Table13[[#This Row],[Số còn phải thu ĐK]]&lt;&gt;0,0,IF(Table13[[#This Row],[Phân loại]]="Bán hàng",Table13[[#This Row],[Tổng giá trị]],-Table13[[#This Row],[Tổng giá trị]]))</f>
        <v>-1913495</v>
      </c>
      <c r="Q833" s="32">
        <f t="shared" si="104"/>
        <v>0</v>
      </c>
      <c r="R833" s="7">
        <f>Table13[[#This Row],[Số còn phải thu ĐK]]+Table13[[#This Row],[Giá Trị HD sau CK]]-Table13[[#This Row],[Số tiền đã thu]]</f>
        <v>-1913495</v>
      </c>
      <c r="S833" s="6">
        <f>IF(Table13[[#This Row],[Ngày hóa đơn]]&lt;&gt;"",Table13[[#This Row],[Ngày hóa đơn]],IF(Table13[[#This Row],[Ngày hạch toán]]&lt;&gt;"",Table13[[#This Row],[Ngày hạch toán]],""))</f>
        <v>46115</v>
      </c>
      <c r="T833" s="7"/>
      <c r="U833" s="6">
        <f>IF(Table13[[#This Row],[Ngày tính CN]]="","",S833+T833)</f>
        <v>46115</v>
      </c>
      <c r="V833" s="32">
        <f ca="1">IF(Table13[[#This Row],[Hạn thanh toán]]="","",IF((U833-NOW())&lt;0,0,(U833-NOW())))</f>
        <v>0</v>
      </c>
      <c r="W833" s="32"/>
      <c r="X833" s="32">
        <f t="shared" ca="1" si="105"/>
        <v>179.35975370370579</v>
      </c>
      <c r="Y833" s="2" t="str">
        <f t="shared" ca="1" si="106"/>
        <v>Nợ quá hạn hơn 120 ngày có khả năng mất thanh toán</v>
      </c>
      <c r="Z833" s="42">
        <f t="shared" si="96"/>
        <v>46115</v>
      </c>
      <c r="AA833" s="42" t="str">
        <f t="shared" si="97"/>
        <v/>
      </c>
      <c r="AD833" s="2" t="str">
        <f>VLOOKUP($A833,MA_KH!$A:$Q,MA_KH!O$1,0)</f>
        <v>MEGA</v>
      </c>
      <c r="AE833" s="2" t="str">
        <f>VLOOKUP($A833,MA_KH!$A:$Q,MA_KH!P$1,0)</f>
        <v>CÔNG TY TNHH MM MEGA MARKET (VIỆT NAM)</v>
      </c>
      <c r="AG833" s="91" t="str">
        <f>Table13[[#This Row],[Số hóa đơn]]&amp;Table13[[#This Row],[Tổng giá trị]]</f>
        <v>000006621913495</v>
      </c>
    </row>
    <row r="834" spans="1:33" ht="25.5" hidden="1" customHeight="1" x14ac:dyDescent="0.2">
      <c r="A834" s="54" t="s">
        <v>16291</v>
      </c>
      <c r="B834" s="54" t="s">
        <v>200</v>
      </c>
      <c r="C834" s="55">
        <v>46115</v>
      </c>
      <c r="D834" s="54" t="s">
        <v>18101</v>
      </c>
      <c r="E834" s="55">
        <v>46115</v>
      </c>
      <c r="F834" s="54" t="s">
        <v>18102</v>
      </c>
      <c r="G834" s="54" t="s">
        <v>17345</v>
      </c>
      <c r="H834" s="56">
        <v>1676889</v>
      </c>
      <c r="I834" s="63">
        <v>0</v>
      </c>
      <c r="J834" s="56">
        <v>134151</v>
      </c>
      <c r="K834" s="65">
        <v>1811040</v>
      </c>
      <c r="L834" s="64" t="s">
        <v>17238</v>
      </c>
      <c r="M834" s="6" t="str">
        <f>IFERROR(VLOOKUP(Table13[[#This Row],[Số hóa đơn]],'Chi tiết tt Mega gửi'!K:L,2,0),"")</f>
        <v/>
      </c>
      <c r="O834" s="32">
        <f>IF(Table13[[#This Row],[Phân loại]]="Tồn đầu kỳ",Table13[[#This Row],[Tổng giá trị]],0)</f>
        <v>0</v>
      </c>
      <c r="P834" s="7">
        <f>IF(Table13[[#This Row],[Số còn phải thu ĐK]]&lt;&gt;0,0,IF(Table13[[#This Row],[Phân loại]]="Bán hàng",Table13[[#This Row],[Tổng giá trị]],-Table13[[#This Row],[Tổng giá trị]]))</f>
        <v>-1811040</v>
      </c>
      <c r="Q834" s="32">
        <f t="shared" si="104"/>
        <v>0</v>
      </c>
      <c r="R834" s="7">
        <f>Table13[[#This Row],[Số còn phải thu ĐK]]+Table13[[#This Row],[Giá Trị HD sau CK]]-Table13[[#This Row],[Số tiền đã thu]]</f>
        <v>-1811040</v>
      </c>
      <c r="S834" s="6">
        <f>IF(Table13[[#This Row],[Ngày hóa đơn]]&lt;&gt;"",Table13[[#This Row],[Ngày hóa đơn]],IF(Table13[[#This Row],[Ngày hạch toán]]&lt;&gt;"",Table13[[#This Row],[Ngày hạch toán]],""))</f>
        <v>46115</v>
      </c>
      <c r="T834" s="7"/>
      <c r="U834" s="6">
        <f>IF(Table13[[#This Row],[Ngày tính CN]]="","",S834+T834)</f>
        <v>46115</v>
      </c>
      <c r="V834" s="32">
        <f ca="1">IF(Table13[[#This Row],[Hạn thanh toán]]="","",IF((U834-NOW())&lt;0,0,(U834-NOW())))</f>
        <v>0</v>
      </c>
      <c r="W834" s="32"/>
      <c r="X834" s="32">
        <f t="shared" ca="1" si="105"/>
        <v>179.35975370370579</v>
      </c>
      <c r="Y834" s="2" t="str">
        <f t="shared" ca="1" si="106"/>
        <v>Nợ quá hạn hơn 120 ngày có khả năng mất thanh toán</v>
      </c>
      <c r="Z834" s="42">
        <f t="shared" si="96"/>
        <v>46115</v>
      </c>
      <c r="AA834" s="42" t="str">
        <f t="shared" si="97"/>
        <v/>
      </c>
      <c r="AD834" s="2" t="str">
        <f>VLOOKUP($A834,MA_KH!$A:$Q,MA_KH!O$1,0)</f>
        <v>MEGA</v>
      </c>
      <c r="AE834" s="2" t="str">
        <f>VLOOKUP($A834,MA_KH!$A:$Q,MA_KH!P$1,0)</f>
        <v>CÔNG TY TNHH MM MEGA MARKET (VIỆT NAM)</v>
      </c>
      <c r="AG834" s="91" t="str">
        <f>Table13[[#This Row],[Số hóa đơn]]&amp;Table13[[#This Row],[Tổng giá trị]]</f>
        <v>000006631811040</v>
      </c>
    </row>
    <row r="835" spans="1:33" ht="25.5" hidden="1" customHeight="1" x14ac:dyDescent="0.2">
      <c r="A835" s="58" t="s">
        <v>16288</v>
      </c>
      <c r="B835" s="58" t="s">
        <v>294</v>
      </c>
      <c r="C835" s="59">
        <v>46115</v>
      </c>
      <c r="D835" s="58" t="s">
        <v>18103</v>
      </c>
      <c r="E835" s="59">
        <v>46115</v>
      </c>
      <c r="F835" s="58" t="s">
        <v>18104</v>
      </c>
      <c r="G835" s="58" t="s">
        <v>17177</v>
      </c>
      <c r="H835" s="60">
        <v>1350216</v>
      </c>
      <c r="I835" s="63">
        <v>0</v>
      </c>
      <c r="J835" s="60">
        <v>108017</v>
      </c>
      <c r="K835" s="66">
        <v>1458233</v>
      </c>
      <c r="L835" s="64" t="s">
        <v>17238</v>
      </c>
      <c r="M835" s="6" t="str">
        <f>IFERROR(VLOOKUP(Table13[[#This Row],[Số hóa đơn]],'Chi tiết tt Mega gửi'!K:L,2,0),"")</f>
        <v/>
      </c>
      <c r="O835" s="32">
        <f>IF(Table13[[#This Row],[Phân loại]]="Tồn đầu kỳ",Table13[[#This Row],[Tổng giá trị]],0)</f>
        <v>0</v>
      </c>
      <c r="P835" s="7">
        <f>IF(Table13[[#This Row],[Số còn phải thu ĐK]]&lt;&gt;0,0,IF(Table13[[#This Row],[Phân loại]]="Bán hàng",Table13[[#This Row],[Tổng giá trị]],-Table13[[#This Row],[Tổng giá trị]]))</f>
        <v>-1458233</v>
      </c>
      <c r="Q835" s="32">
        <f t="shared" si="104"/>
        <v>0</v>
      </c>
      <c r="R835" s="7">
        <f>Table13[[#This Row],[Số còn phải thu ĐK]]+Table13[[#This Row],[Giá Trị HD sau CK]]-Table13[[#This Row],[Số tiền đã thu]]</f>
        <v>-1458233</v>
      </c>
      <c r="S835" s="6">
        <f>IF(Table13[[#This Row],[Ngày hóa đơn]]&lt;&gt;"",Table13[[#This Row],[Ngày hóa đơn]],IF(Table13[[#This Row],[Ngày hạch toán]]&lt;&gt;"",Table13[[#This Row],[Ngày hạch toán]],""))</f>
        <v>46115</v>
      </c>
      <c r="T835" s="7"/>
      <c r="U835" s="6">
        <f>IF(Table13[[#This Row],[Ngày tính CN]]="","",S835+T835)</f>
        <v>46115</v>
      </c>
      <c r="V835" s="32">
        <f ca="1">IF(Table13[[#This Row],[Hạn thanh toán]]="","",IF((U835-NOW())&lt;0,0,(U835-NOW())))</f>
        <v>0</v>
      </c>
      <c r="W835" s="32"/>
      <c r="X835" s="32">
        <f t="shared" ca="1" si="105"/>
        <v>179.35975370370579</v>
      </c>
      <c r="Y835" s="2" t="str">
        <f t="shared" ca="1" si="106"/>
        <v>Nợ quá hạn hơn 120 ngày có khả năng mất thanh toán</v>
      </c>
      <c r="Z835" s="42">
        <f t="shared" si="96"/>
        <v>46115</v>
      </c>
      <c r="AA835" s="42" t="str">
        <f t="shared" si="97"/>
        <v/>
      </c>
      <c r="AD835" s="2" t="str">
        <f>VLOOKUP($A835,MA_KH!$A:$Q,MA_KH!O$1,0)</f>
        <v>MEGA</v>
      </c>
      <c r="AE835" s="2" t="str">
        <f>VLOOKUP($A835,MA_KH!$A:$Q,MA_KH!P$1,0)</f>
        <v>CÔNG TY TNHH MM MEGA MARKET (VIỆT NAM)</v>
      </c>
      <c r="AG835" s="91" t="str">
        <f>Table13[[#This Row],[Số hóa đơn]]&amp;Table13[[#This Row],[Tổng giá trị]]</f>
        <v>000001631458233</v>
      </c>
    </row>
    <row r="836" spans="1:33" ht="25.5" hidden="1" customHeight="1" x14ac:dyDescent="0.2">
      <c r="A836" s="54" t="s">
        <v>16299</v>
      </c>
      <c r="B836" s="54" t="s">
        <v>190</v>
      </c>
      <c r="C836" s="55">
        <v>46115</v>
      </c>
      <c r="D836" s="54" t="s">
        <v>18105</v>
      </c>
      <c r="E836" s="55">
        <v>46115</v>
      </c>
      <c r="F836" s="54" t="s">
        <v>18106</v>
      </c>
      <c r="G836" s="54" t="s">
        <v>17669</v>
      </c>
      <c r="H836" s="56">
        <v>3068610</v>
      </c>
      <c r="I836" s="63">
        <v>0</v>
      </c>
      <c r="J836" s="56">
        <v>245489</v>
      </c>
      <c r="K836" s="65">
        <v>3314099</v>
      </c>
      <c r="L836" s="64" t="s">
        <v>17238</v>
      </c>
      <c r="M836" s="6" t="str">
        <f>IFERROR(VLOOKUP(Table13[[#This Row],[Số hóa đơn]],'Chi tiết tt Mega gửi'!K:L,2,0),"")</f>
        <v/>
      </c>
      <c r="O836" s="32">
        <f>IF(Table13[[#This Row],[Phân loại]]="Tồn đầu kỳ",Table13[[#This Row],[Tổng giá trị]],0)</f>
        <v>0</v>
      </c>
      <c r="P836" s="7">
        <f>IF(Table13[[#This Row],[Số còn phải thu ĐK]]&lt;&gt;0,0,IF(Table13[[#This Row],[Phân loại]]="Bán hàng",Table13[[#This Row],[Tổng giá trị]],-Table13[[#This Row],[Tổng giá trị]]))</f>
        <v>-3314099</v>
      </c>
      <c r="Q836" s="32">
        <f t="shared" si="104"/>
        <v>0</v>
      </c>
      <c r="R836" s="7">
        <f>Table13[[#This Row],[Số còn phải thu ĐK]]+Table13[[#This Row],[Giá Trị HD sau CK]]-Table13[[#This Row],[Số tiền đã thu]]</f>
        <v>-3314099</v>
      </c>
      <c r="S836" s="6">
        <f>IF(Table13[[#This Row],[Ngày hóa đơn]]&lt;&gt;"",Table13[[#This Row],[Ngày hóa đơn]],IF(Table13[[#This Row],[Ngày hạch toán]]&lt;&gt;"",Table13[[#This Row],[Ngày hạch toán]],""))</f>
        <v>46115</v>
      </c>
      <c r="T836" s="7"/>
      <c r="U836" s="6">
        <f>IF(Table13[[#This Row],[Ngày tính CN]]="","",S836+T836)</f>
        <v>46115</v>
      </c>
      <c r="V836" s="32">
        <f ca="1">IF(Table13[[#This Row],[Hạn thanh toán]]="","",IF((U836-NOW())&lt;0,0,(U836-NOW())))</f>
        <v>0</v>
      </c>
      <c r="W836" s="32"/>
      <c r="X836" s="32">
        <f t="shared" ca="1" si="105"/>
        <v>179.35975370370579</v>
      </c>
      <c r="Y836" s="2" t="str">
        <f t="shared" ca="1" si="106"/>
        <v>Nợ quá hạn hơn 120 ngày có khả năng mất thanh toán</v>
      </c>
      <c r="Z836" s="42">
        <f t="shared" ref="Z836:Z899" si="107">IF(S836="","",S836)</f>
        <v>46115</v>
      </c>
      <c r="AA836" s="42" t="str">
        <f t="shared" ref="AA836:AA899" si="108">IF(M836="","",M836)</f>
        <v/>
      </c>
      <c r="AD836" s="2" t="str">
        <f>VLOOKUP($A836,MA_KH!$A:$Q,MA_KH!O$1,0)</f>
        <v>MEGA</v>
      </c>
      <c r="AE836" s="2" t="str">
        <f>VLOOKUP($A836,MA_KH!$A:$Q,MA_KH!P$1,0)</f>
        <v>CÔNG TY TNHH MM MEGA MARKET (VIỆT NAM)</v>
      </c>
      <c r="AG836" s="91" t="str">
        <f>Table13[[#This Row],[Số hóa đơn]]&amp;Table13[[#This Row],[Tổng giá trị]]</f>
        <v>000013733314099</v>
      </c>
    </row>
    <row r="837" spans="1:33" ht="25.5" hidden="1" customHeight="1" x14ac:dyDescent="0.2">
      <c r="A837" s="58" t="s">
        <v>16292</v>
      </c>
      <c r="B837" s="58" t="s">
        <v>251</v>
      </c>
      <c r="C837" s="59">
        <v>46115</v>
      </c>
      <c r="D837" s="58" t="s">
        <v>18107</v>
      </c>
      <c r="E837" s="59">
        <v>46115</v>
      </c>
      <c r="F837" s="58" t="s">
        <v>18108</v>
      </c>
      <c r="G837" s="58" t="s">
        <v>18109</v>
      </c>
      <c r="H837" s="60">
        <v>1776800</v>
      </c>
      <c r="I837" s="63">
        <v>0</v>
      </c>
      <c r="J837" s="60">
        <v>142144</v>
      </c>
      <c r="K837" s="66">
        <v>1918944</v>
      </c>
      <c r="L837" s="64" t="s">
        <v>17238</v>
      </c>
      <c r="M837" s="6" t="str">
        <f>IFERROR(VLOOKUP(Table13[[#This Row],[Số hóa đơn]],'Chi tiết tt Mega gửi'!K:L,2,0),"")</f>
        <v/>
      </c>
      <c r="O837" s="32">
        <f>IF(Table13[[#This Row],[Phân loại]]="Tồn đầu kỳ",Table13[[#This Row],[Tổng giá trị]],0)</f>
        <v>0</v>
      </c>
      <c r="P837" s="7">
        <f>IF(Table13[[#This Row],[Số còn phải thu ĐK]]&lt;&gt;0,0,IF(Table13[[#This Row],[Phân loại]]="Bán hàng",Table13[[#This Row],[Tổng giá trị]],-Table13[[#This Row],[Tổng giá trị]]))</f>
        <v>-1918944</v>
      </c>
      <c r="Q837" s="32">
        <f t="shared" si="104"/>
        <v>0</v>
      </c>
      <c r="R837" s="7">
        <f>Table13[[#This Row],[Số còn phải thu ĐK]]+Table13[[#This Row],[Giá Trị HD sau CK]]-Table13[[#This Row],[Số tiền đã thu]]</f>
        <v>-1918944</v>
      </c>
      <c r="S837" s="6">
        <f>IF(Table13[[#This Row],[Ngày hóa đơn]]&lt;&gt;"",Table13[[#This Row],[Ngày hóa đơn]],IF(Table13[[#This Row],[Ngày hạch toán]]&lt;&gt;"",Table13[[#This Row],[Ngày hạch toán]],""))</f>
        <v>46115</v>
      </c>
      <c r="T837" s="7"/>
      <c r="U837" s="6">
        <f>IF(Table13[[#This Row],[Ngày tính CN]]="","",S837+T837)</f>
        <v>46115</v>
      </c>
      <c r="V837" s="32">
        <f ca="1">IF(Table13[[#This Row],[Hạn thanh toán]]="","",IF((U837-NOW())&lt;0,0,(U837-NOW())))</f>
        <v>0</v>
      </c>
      <c r="W837" s="32"/>
      <c r="X837" s="32">
        <f t="shared" ca="1" si="105"/>
        <v>179.35975370370579</v>
      </c>
      <c r="Y837" s="2" t="str">
        <f t="shared" ca="1" si="106"/>
        <v>Nợ quá hạn hơn 120 ngày có khả năng mất thanh toán</v>
      </c>
      <c r="Z837" s="42">
        <f t="shared" si="107"/>
        <v>46115</v>
      </c>
      <c r="AA837" s="42" t="str">
        <f t="shared" si="108"/>
        <v/>
      </c>
      <c r="AD837" s="2" t="str">
        <f>VLOOKUP($A837,MA_KH!$A:$Q,MA_KH!O$1,0)</f>
        <v>MEGA</v>
      </c>
      <c r="AE837" s="2" t="str">
        <f>VLOOKUP($A837,MA_KH!$A:$Q,MA_KH!P$1,0)</f>
        <v>CÔNG TY TNHH MM MEGA MARKET (VIỆT NAM)</v>
      </c>
      <c r="AG837" s="91" t="str">
        <f>Table13[[#This Row],[Số hóa đơn]]&amp;Table13[[#This Row],[Tổng giá trị]]</f>
        <v>000001081918944</v>
      </c>
    </row>
    <row r="838" spans="1:33" ht="25.5" hidden="1" customHeight="1" x14ac:dyDescent="0.2">
      <c r="A838" s="58" t="s">
        <v>16291</v>
      </c>
      <c r="B838" s="58" t="s">
        <v>200</v>
      </c>
      <c r="C838" s="59">
        <v>46118</v>
      </c>
      <c r="D838" s="58" t="s">
        <v>18110</v>
      </c>
      <c r="E838" s="59">
        <v>46118</v>
      </c>
      <c r="F838" s="58" t="s">
        <v>18111</v>
      </c>
      <c r="G838" s="58" t="s">
        <v>17345</v>
      </c>
      <c r="H838" s="60">
        <v>1444531</v>
      </c>
      <c r="I838" s="63">
        <v>0</v>
      </c>
      <c r="J838" s="60">
        <v>115563</v>
      </c>
      <c r="K838" s="66">
        <v>1560094</v>
      </c>
      <c r="L838" s="64" t="s">
        <v>17238</v>
      </c>
      <c r="M838" s="6" t="str">
        <f>IFERROR(VLOOKUP(Table13[[#This Row],[Số hóa đơn]],'Chi tiết tt Mega gửi'!K:L,2,0),"")</f>
        <v/>
      </c>
      <c r="O838" s="32">
        <f>IF(Table13[[#This Row],[Phân loại]]="Tồn đầu kỳ",Table13[[#This Row],[Tổng giá trị]],0)</f>
        <v>0</v>
      </c>
      <c r="P838" s="7">
        <f>IF(Table13[[#This Row],[Số còn phải thu ĐK]]&lt;&gt;0,0,IF(Table13[[#This Row],[Phân loại]]="Bán hàng",Table13[[#This Row],[Tổng giá trị]],-Table13[[#This Row],[Tổng giá trị]]))</f>
        <v>-1560094</v>
      </c>
      <c r="Q838" s="32">
        <f>IF(M838&lt;&gt;"",IF(O838&lt;&gt;0,O838,P838),0)</f>
        <v>0</v>
      </c>
      <c r="R838" s="7">
        <f>Table13[[#This Row],[Số còn phải thu ĐK]]+Table13[[#This Row],[Giá Trị HD sau CK]]-Table13[[#This Row],[Số tiền đã thu]]</f>
        <v>-1560094</v>
      </c>
      <c r="S838" s="6">
        <f>IF(Table13[[#This Row],[Ngày hóa đơn]]&lt;&gt;"",Table13[[#This Row],[Ngày hóa đơn]],IF(Table13[[#This Row],[Ngày hạch toán]]&lt;&gt;"",Table13[[#This Row],[Ngày hạch toán]],""))</f>
        <v>46118</v>
      </c>
      <c r="T838" s="7"/>
      <c r="U838" s="6">
        <f>IF(Table13[[#This Row],[Ngày tính CN]]="","",S838+T838)</f>
        <v>46118</v>
      </c>
      <c r="V838" s="32">
        <f ca="1">IF(Table13[[#This Row],[Hạn thanh toán]]="","",IF((U838-NOW())&lt;0,0,(U838-NOW())))</f>
        <v>0</v>
      </c>
      <c r="W838" s="32"/>
      <c r="X838" s="32">
        <f ca="1">IF(OR(U838="",R838=0),"",IF((U838-NOW())&lt;0,-(U838-NOW()),0))</f>
        <v>176.35975370370579</v>
      </c>
      <c r="Y838" s="2" t="str">
        <f ca="1">IF(R838=0,"Đã thanh toán",IF(X838="","",IF(X838&lt;=0,"Chưa đến hạn thanh toán",IF(X838&lt;=30,"Nợ quá hạn 30 ngày",IF(X838&lt;=60,"Nợ quá hạn từ 30 ngày đến 60 ngày",IF(X838&lt;=90,"Nợ quá hạn từ 60 ngày đến 90 ngày",IF(X838&lt;=120,"Nợ quá hạn từ 90 ngày đến 120 ngày","Nợ quá hạn hơn 120 ngày có khả năng mất thanh toán")))))))</f>
        <v>Nợ quá hạn hơn 120 ngày có khả năng mất thanh toán</v>
      </c>
      <c r="Z838" s="42">
        <f t="shared" si="107"/>
        <v>46118</v>
      </c>
      <c r="AA838" s="42" t="str">
        <f t="shared" si="108"/>
        <v/>
      </c>
      <c r="AD838" s="2" t="str">
        <f>VLOOKUP($A838,MA_KH!$A:$Q,MA_KH!O$1,0)</f>
        <v>MEGA</v>
      </c>
      <c r="AE838" s="2" t="str">
        <f>VLOOKUP($A838,MA_KH!$A:$Q,MA_KH!P$1,0)</f>
        <v>CÔNG TY TNHH MM MEGA MARKET (VIỆT NAM)</v>
      </c>
      <c r="AG838" s="91" t="str">
        <f>Table13[[#This Row],[Số hóa đơn]]&amp;Table13[[#This Row],[Tổng giá trị]]</f>
        <v>000001561560094</v>
      </c>
    </row>
    <row r="839" spans="1:33" ht="25.5" hidden="1" customHeight="1" x14ac:dyDescent="0.2">
      <c r="A839" s="58" t="s">
        <v>16302</v>
      </c>
      <c r="B839" s="58" t="s">
        <v>7251</v>
      </c>
      <c r="C839" s="59">
        <v>46121</v>
      </c>
      <c r="D839" s="58" t="s">
        <v>18112</v>
      </c>
      <c r="E839" s="59">
        <v>46121</v>
      </c>
      <c r="F839" s="70" t="s">
        <v>18723</v>
      </c>
      <c r="G839" s="58" t="s">
        <v>18113</v>
      </c>
      <c r="H839" s="60">
        <v>1658222</v>
      </c>
      <c r="I839" s="63">
        <v>0</v>
      </c>
      <c r="J839" s="60">
        <v>132658</v>
      </c>
      <c r="K839" s="66">
        <v>1790880</v>
      </c>
      <c r="L839" s="64" t="s">
        <v>17238</v>
      </c>
      <c r="M839" s="6" t="str">
        <f>IFERROR(VLOOKUP(Table13[[#This Row],[Số hóa đơn]],'Chi tiết tt Mega gửi'!K:L,2,0),"")</f>
        <v/>
      </c>
      <c r="O839" s="32">
        <f>IF(Table13[[#This Row],[Phân loại]]="Tồn đầu kỳ",Table13[[#This Row],[Tổng giá trị]],0)</f>
        <v>0</v>
      </c>
      <c r="P839" s="7">
        <f>IF(Table13[[#This Row],[Số còn phải thu ĐK]]&lt;&gt;0,0,IF(Table13[[#This Row],[Phân loại]]="Bán hàng",Table13[[#This Row],[Tổng giá trị]],-Table13[[#This Row],[Tổng giá trị]]))</f>
        <v>-1790880</v>
      </c>
      <c r="Q839" s="32">
        <f>IF(M839&lt;&gt;"",IF(O839&lt;&gt;0,O839,P839),0)</f>
        <v>0</v>
      </c>
      <c r="R839" s="7">
        <f>Table13[[#This Row],[Số còn phải thu ĐK]]+Table13[[#This Row],[Giá Trị HD sau CK]]-Table13[[#This Row],[Số tiền đã thu]]</f>
        <v>-1790880</v>
      </c>
      <c r="S839" s="6">
        <f>IF(Table13[[#This Row],[Ngày hóa đơn]]&lt;&gt;"",Table13[[#This Row],[Ngày hóa đơn]],IF(Table13[[#This Row],[Ngày hạch toán]]&lt;&gt;"",Table13[[#This Row],[Ngày hạch toán]],""))</f>
        <v>46121</v>
      </c>
      <c r="T839" s="7"/>
      <c r="U839" s="6">
        <f>IF(Table13[[#This Row],[Ngày tính CN]]="","",S839+T839)</f>
        <v>46121</v>
      </c>
      <c r="V839" s="32">
        <f ca="1">IF(Table13[[#This Row],[Hạn thanh toán]]="","",IF((U839-NOW())&lt;0,0,(U839-NOW())))</f>
        <v>0</v>
      </c>
      <c r="W839" s="32"/>
      <c r="X839" s="32">
        <f ca="1">IF(OR(U839="",R839=0),"",IF((U839-NOW())&lt;0,-(U839-NOW()),0))</f>
        <v>173.35975370370579</v>
      </c>
      <c r="Y839" s="2" t="str">
        <f ca="1">IF(R839=0,"Đã thanh toán",IF(X839="","",IF(X839&lt;=0,"Chưa đến hạn thanh toán",IF(X839&lt;=30,"Nợ quá hạn 30 ngày",IF(X839&lt;=60,"Nợ quá hạn từ 30 ngày đến 60 ngày",IF(X839&lt;=90,"Nợ quá hạn từ 60 ngày đến 90 ngày",IF(X839&lt;=120,"Nợ quá hạn từ 90 ngày đến 120 ngày","Nợ quá hạn hơn 120 ngày có khả năng mất thanh toán")))))))</f>
        <v>Nợ quá hạn hơn 120 ngày có khả năng mất thanh toán</v>
      </c>
      <c r="Z839" s="42">
        <f t="shared" si="107"/>
        <v>46121</v>
      </c>
      <c r="AA839" s="42" t="str">
        <f t="shared" si="108"/>
        <v/>
      </c>
      <c r="AD839" s="2" t="str">
        <f>VLOOKUP($A839,MA_KH!$A:$Q,MA_KH!O$1,0)</f>
        <v>MEGA</v>
      </c>
      <c r="AE839" s="2" t="str">
        <f>VLOOKUP($A839,MA_KH!$A:$Q,MA_KH!P$1,0)</f>
        <v>CÔNG TY TNHH MM MEGA MARKET (VIỆT NAM)</v>
      </c>
      <c r="AG839" s="91" t="str">
        <f>Table13[[#This Row],[Số hóa đơn]]&amp;Table13[[#This Row],[Tổng giá trị]]</f>
        <v>000001991790880</v>
      </c>
    </row>
    <row r="840" spans="1:33" ht="25.5" hidden="1" customHeight="1" x14ac:dyDescent="0.2">
      <c r="A840" s="58" t="s">
        <v>16299</v>
      </c>
      <c r="B840" s="58" t="s">
        <v>190</v>
      </c>
      <c r="C840" s="59">
        <v>46128</v>
      </c>
      <c r="D840" s="58" t="s">
        <v>18114</v>
      </c>
      <c r="E840" s="59">
        <v>46128</v>
      </c>
      <c r="F840" s="58" t="s">
        <v>18115</v>
      </c>
      <c r="G840" s="58" t="s">
        <v>17731</v>
      </c>
      <c r="H840" s="60">
        <v>1868826</v>
      </c>
      <c r="I840" s="63">
        <v>0</v>
      </c>
      <c r="J840" s="60">
        <v>149506</v>
      </c>
      <c r="K840" s="66">
        <v>2018332</v>
      </c>
      <c r="L840" s="64" t="s">
        <v>17238</v>
      </c>
      <c r="M840" s="6" t="str">
        <f>IFERROR(VLOOKUP(Table13[[#This Row],[Số hóa đơn]],'Chi tiết tt Mega gửi'!K:L,2,0),"")</f>
        <v/>
      </c>
      <c r="O840" s="32">
        <f>IF(Table13[[#This Row],[Phân loại]]="Tồn đầu kỳ",Table13[[#This Row],[Tổng giá trị]],0)</f>
        <v>0</v>
      </c>
      <c r="P840" s="7">
        <f>IF(Table13[[#This Row],[Số còn phải thu ĐK]]&lt;&gt;0,0,IF(Table13[[#This Row],[Phân loại]]="Bán hàng",Table13[[#This Row],[Tổng giá trị]],-Table13[[#This Row],[Tổng giá trị]]))</f>
        <v>-2018332</v>
      </c>
      <c r="Q840" s="32">
        <f>IF(M840&lt;&gt;"",IF(O840&lt;&gt;0,O840,P840),0)</f>
        <v>0</v>
      </c>
      <c r="R840" s="7">
        <f>Table13[[#This Row],[Số còn phải thu ĐK]]+Table13[[#This Row],[Giá Trị HD sau CK]]-Table13[[#This Row],[Số tiền đã thu]]</f>
        <v>-2018332</v>
      </c>
      <c r="S840" s="6">
        <f>IF(Table13[[#This Row],[Ngày hóa đơn]]&lt;&gt;"",Table13[[#This Row],[Ngày hóa đơn]],IF(Table13[[#This Row],[Ngày hạch toán]]&lt;&gt;"",Table13[[#This Row],[Ngày hạch toán]],""))</f>
        <v>46128</v>
      </c>
      <c r="T840" s="7"/>
      <c r="U840" s="6">
        <f>IF(Table13[[#This Row],[Ngày tính CN]]="","",S840+T840)</f>
        <v>46128</v>
      </c>
      <c r="V840" s="32">
        <f ca="1">IF(Table13[[#This Row],[Hạn thanh toán]]="","",IF((U840-NOW())&lt;0,0,(U840-NOW())))</f>
        <v>0</v>
      </c>
      <c r="W840" s="32"/>
      <c r="X840" s="32">
        <f ca="1">IF(OR(U840="",R840=0),"",IF((U840-NOW())&lt;0,-(U840-NOW()),0))</f>
        <v>166.35975370370579</v>
      </c>
      <c r="Y840" s="2" t="str">
        <f ca="1">IF(R840=0,"Đã thanh toán",IF(X840="","",IF(X840&lt;=0,"Chưa đến hạn thanh toán",IF(X840&lt;=30,"Nợ quá hạn 30 ngày",IF(X840&lt;=60,"Nợ quá hạn từ 30 ngày đến 60 ngày",IF(X840&lt;=90,"Nợ quá hạn từ 60 ngày đến 90 ngày",IF(X840&lt;=120,"Nợ quá hạn từ 90 ngày đến 120 ngày","Nợ quá hạn hơn 120 ngày có khả năng mất thanh toán")))))))</f>
        <v>Nợ quá hạn hơn 120 ngày có khả năng mất thanh toán</v>
      </c>
      <c r="Z840" s="42">
        <f t="shared" si="107"/>
        <v>46128</v>
      </c>
      <c r="AA840" s="42" t="str">
        <f t="shared" si="108"/>
        <v/>
      </c>
      <c r="AD840" s="2" t="str">
        <f>VLOOKUP($A840,MA_KH!$A:$Q,MA_KH!O$1,0)</f>
        <v>MEGA</v>
      </c>
      <c r="AE840" s="2" t="str">
        <f>VLOOKUP($A840,MA_KH!$A:$Q,MA_KH!P$1,0)</f>
        <v>CÔNG TY TNHH MM MEGA MARKET (VIỆT NAM)</v>
      </c>
      <c r="AG840" s="91" t="str">
        <f>Table13[[#This Row],[Số hóa đơn]]&amp;Table13[[#This Row],[Tổng giá trị]]</f>
        <v>000003432018332</v>
      </c>
    </row>
    <row r="841" spans="1:33" ht="25.5" hidden="1" customHeight="1" x14ac:dyDescent="0.2">
      <c r="A841" s="54" t="s">
        <v>16303</v>
      </c>
      <c r="B841" s="54" t="s">
        <v>102</v>
      </c>
      <c r="C841" s="55">
        <v>46129</v>
      </c>
      <c r="D841" s="54" t="s">
        <v>18116</v>
      </c>
      <c r="E841" s="55">
        <v>46129</v>
      </c>
      <c r="F841" s="54" t="s">
        <v>18117</v>
      </c>
      <c r="G841" s="54" t="s">
        <v>17169</v>
      </c>
      <c r="H841" s="56">
        <v>497500</v>
      </c>
      <c r="I841" s="63">
        <v>0</v>
      </c>
      <c r="J841" s="56">
        <v>39800</v>
      </c>
      <c r="K841" s="65">
        <v>537300</v>
      </c>
      <c r="L841" s="64" t="s">
        <v>17238</v>
      </c>
      <c r="M841" s="6" t="str">
        <f>IFERROR(VLOOKUP(Table13[[#This Row],[Số hóa đơn]],'Chi tiết tt Mega gửi'!K:L,2,0),"")</f>
        <v/>
      </c>
      <c r="O841" s="32">
        <f>IF(Table13[[#This Row],[Phân loại]]="Tồn đầu kỳ",Table13[[#This Row],[Tổng giá trị]],0)</f>
        <v>0</v>
      </c>
      <c r="P841" s="7">
        <f>IF(Table13[[#This Row],[Số còn phải thu ĐK]]&lt;&gt;0,0,IF(Table13[[#This Row],[Phân loại]]="Bán hàng",Table13[[#This Row],[Tổng giá trị]],-Table13[[#This Row],[Tổng giá trị]]))</f>
        <v>-537300</v>
      </c>
      <c r="Q841" s="32">
        <f t="shared" ref="Q841:Q857" si="109">IF(M841&lt;&gt;"",IF(O841&lt;&gt;0,O841,P841),0)</f>
        <v>0</v>
      </c>
      <c r="R841" s="7">
        <f>Table13[[#This Row],[Số còn phải thu ĐK]]+Table13[[#This Row],[Giá Trị HD sau CK]]-Table13[[#This Row],[Số tiền đã thu]]</f>
        <v>-537300</v>
      </c>
      <c r="S841" s="6">
        <f>IF(Table13[[#This Row],[Ngày hóa đơn]]&lt;&gt;"",Table13[[#This Row],[Ngày hóa đơn]],IF(Table13[[#This Row],[Ngày hạch toán]]&lt;&gt;"",Table13[[#This Row],[Ngày hạch toán]],""))</f>
        <v>46129</v>
      </c>
      <c r="T841" s="7"/>
      <c r="U841" s="6">
        <f>IF(Table13[[#This Row],[Ngày tính CN]]="","",S841+T841)</f>
        <v>46129</v>
      </c>
      <c r="V841" s="32">
        <f ca="1">IF(Table13[[#This Row],[Hạn thanh toán]]="","",IF((U841-NOW())&lt;0,0,(U841-NOW())))</f>
        <v>0</v>
      </c>
      <c r="W841" s="32"/>
      <c r="X841" s="32">
        <f t="shared" ref="X841:X857" ca="1" si="110">IF(OR(U841="",R841=0),"",IF((U841-NOW())&lt;0,-(U841-NOW()),0))</f>
        <v>165.35975370370579</v>
      </c>
      <c r="Y841" s="2" t="str">
        <f t="shared" ref="Y841:Y857" ca="1" si="111">IF(R841=0,"Đã thanh toán",IF(X841="","",IF(X841&lt;=0,"Chưa đến hạn thanh toán",IF(X841&lt;=30,"Nợ quá hạn 30 ngày",IF(X841&lt;=60,"Nợ quá hạn từ 30 ngày đến 60 ngày",IF(X841&lt;=90,"Nợ quá hạn từ 60 ngày đến 90 ngày",IF(X841&lt;=120,"Nợ quá hạn từ 90 ngày đến 120 ngày","Nợ quá hạn hơn 120 ngày có khả năng mất thanh toán")))))))</f>
        <v>Nợ quá hạn hơn 120 ngày có khả năng mất thanh toán</v>
      </c>
      <c r="Z841" s="42">
        <f t="shared" si="107"/>
        <v>46129</v>
      </c>
      <c r="AA841" s="42" t="str">
        <f t="shared" si="108"/>
        <v/>
      </c>
      <c r="AD841" s="2" t="str">
        <f>VLOOKUP($A841,MA_KH!$A:$Q,MA_KH!O$1,0)</f>
        <v>MEGA</v>
      </c>
      <c r="AE841" s="2" t="str">
        <f>VLOOKUP($A841,MA_KH!$A:$Q,MA_KH!P$1,0)</f>
        <v>CÔNG TY TNHH MM MEGA MARKET (VIỆT NAM)</v>
      </c>
      <c r="AG841" s="91" t="str">
        <f>Table13[[#This Row],[Số hóa đơn]]&amp;Table13[[#This Row],[Tổng giá trị]]</f>
        <v>00000115537300</v>
      </c>
    </row>
    <row r="842" spans="1:33" ht="25.5" hidden="1" customHeight="1" x14ac:dyDescent="0.2">
      <c r="A842" s="54" t="s">
        <v>16303</v>
      </c>
      <c r="B842" s="54" t="s">
        <v>102</v>
      </c>
      <c r="C842" s="55">
        <v>46129</v>
      </c>
      <c r="D842" s="54" t="s">
        <v>18118</v>
      </c>
      <c r="E842" s="55">
        <v>46129</v>
      </c>
      <c r="F842" s="54" t="s">
        <v>18119</v>
      </c>
      <c r="G842" s="54" t="s">
        <v>17325</v>
      </c>
      <c r="H842" s="56">
        <v>482220</v>
      </c>
      <c r="I842" s="63">
        <v>0</v>
      </c>
      <c r="J842" s="56">
        <v>38578</v>
      </c>
      <c r="K842" s="65">
        <v>520798</v>
      </c>
      <c r="L842" s="64" t="s">
        <v>17238</v>
      </c>
      <c r="M842" s="6" t="str">
        <f>IFERROR(VLOOKUP(Table13[[#This Row],[Số hóa đơn]],'Chi tiết tt Mega gửi'!K:L,2,0),"")</f>
        <v/>
      </c>
      <c r="O842" s="32">
        <f>IF(Table13[[#This Row],[Phân loại]]="Tồn đầu kỳ",Table13[[#This Row],[Tổng giá trị]],0)</f>
        <v>0</v>
      </c>
      <c r="P842" s="7">
        <f>IF(Table13[[#This Row],[Số còn phải thu ĐK]]&lt;&gt;0,0,IF(Table13[[#This Row],[Phân loại]]="Bán hàng",Table13[[#This Row],[Tổng giá trị]],-Table13[[#This Row],[Tổng giá trị]]))</f>
        <v>-520798</v>
      </c>
      <c r="Q842" s="32">
        <f t="shared" si="109"/>
        <v>0</v>
      </c>
      <c r="R842" s="7">
        <f>Table13[[#This Row],[Số còn phải thu ĐK]]+Table13[[#This Row],[Giá Trị HD sau CK]]-Table13[[#This Row],[Số tiền đã thu]]</f>
        <v>-520798</v>
      </c>
      <c r="S842" s="6">
        <f>IF(Table13[[#This Row],[Ngày hóa đơn]]&lt;&gt;"",Table13[[#This Row],[Ngày hóa đơn]],IF(Table13[[#This Row],[Ngày hạch toán]]&lt;&gt;"",Table13[[#This Row],[Ngày hạch toán]],""))</f>
        <v>46129</v>
      </c>
      <c r="T842" s="7"/>
      <c r="U842" s="6">
        <f>IF(Table13[[#This Row],[Ngày tính CN]]="","",S842+T842)</f>
        <v>46129</v>
      </c>
      <c r="V842" s="32">
        <f ca="1">IF(Table13[[#This Row],[Hạn thanh toán]]="","",IF((U842-NOW())&lt;0,0,(U842-NOW())))</f>
        <v>0</v>
      </c>
      <c r="W842" s="32"/>
      <c r="X842" s="32">
        <f t="shared" ca="1" si="110"/>
        <v>165.35975370370579</v>
      </c>
      <c r="Y842" s="2" t="str">
        <f t="shared" ca="1" si="111"/>
        <v>Nợ quá hạn hơn 120 ngày có khả năng mất thanh toán</v>
      </c>
      <c r="Z842" s="42">
        <f t="shared" si="107"/>
        <v>46129</v>
      </c>
      <c r="AA842" s="42" t="str">
        <f t="shared" si="108"/>
        <v/>
      </c>
      <c r="AD842" s="2" t="str">
        <f>VLOOKUP($A842,MA_KH!$A:$Q,MA_KH!O$1,0)</f>
        <v>MEGA</v>
      </c>
      <c r="AE842" s="2" t="str">
        <f>VLOOKUP($A842,MA_KH!$A:$Q,MA_KH!P$1,0)</f>
        <v>CÔNG TY TNHH MM MEGA MARKET (VIỆT NAM)</v>
      </c>
      <c r="AG842" s="91" t="str">
        <f>Table13[[#This Row],[Số hóa đơn]]&amp;Table13[[#This Row],[Tổng giá trị]]</f>
        <v>00000130520798</v>
      </c>
    </row>
    <row r="843" spans="1:33" ht="25.5" hidden="1" customHeight="1" x14ac:dyDescent="0.2">
      <c r="A843" s="58" t="s">
        <v>16303</v>
      </c>
      <c r="B843" s="58" t="s">
        <v>102</v>
      </c>
      <c r="C843" s="59">
        <v>46129</v>
      </c>
      <c r="D843" s="58" t="s">
        <v>18120</v>
      </c>
      <c r="E843" s="59">
        <v>46129</v>
      </c>
      <c r="F843" s="58" t="s">
        <v>18121</v>
      </c>
      <c r="G843" s="58" t="s">
        <v>16988</v>
      </c>
      <c r="H843" s="60">
        <v>2411100</v>
      </c>
      <c r="I843" s="63">
        <v>0</v>
      </c>
      <c r="J843" s="60">
        <v>192888</v>
      </c>
      <c r="K843" s="66">
        <v>2603988</v>
      </c>
      <c r="L843" s="64" t="s">
        <v>17238</v>
      </c>
      <c r="M843" s="6" t="str">
        <f>IFERROR(VLOOKUP(Table13[[#This Row],[Số hóa đơn]],'Chi tiết tt Mega gửi'!K:L,2,0),"")</f>
        <v/>
      </c>
      <c r="O843" s="32">
        <f>IF(Table13[[#This Row],[Phân loại]]="Tồn đầu kỳ",Table13[[#This Row],[Tổng giá trị]],0)</f>
        <v>0</v>
      </c>
      <c r="P843" s="7">
        <f>IF(Table13[[#This Row],[Số còn phải thu ĐK]]&lt;&gt;0,0,IF(Table13[[#This Row],[Phân loại]]="Bán hàng",Table13[[#This Row],[Tổng giá trị]],-Table13[[#This Row],[Tổng giá trị]]))</f>
        <v>-2603988</v>
      </c>
      <c r="Q843" s="32">
        <f t="shared" si="109"/>
        <v>0</v>
      </c>
      <c r="R843" s="7">
        <f>Table13[[#This Row],[Số còn phải thu ĐK]]+Table13[[#This Row],[Giá Trị HD sau CK]]-Table13[[#This Row],[Số tiền đã thu]]</f>
        <v>-2603988</v>
      </c>
      <c r="S843" s="6">
        <f>IF(Table13[[#This Row],[Ngày hóa đơn]]&lt;&gt;"",Table13[[#This Row],[Ngày hóa đơn]],IF(Table13[[#This Row],[Ngày hạch toán]]&lt;&gt;"",Table13[[#This Row],[Ngày hạch toán]],""))</f>
        <v>46129</v>
      </c>
      <c r="T843" s="7"/>
      <c r="U843" s="6">
        <f>IF(Table13[[#This Row],[Ngày tính CN]]="","",S843+T843)</f>
        <v>46129</v>
      </c>
      <c r="V843" s="32">
        <f ca="1">IF(Table13[[#This Row],[Hạn thanh toán]]="","",IF((U843-NOW())&lt;0,0,(U843-NOW())))</f>
        <v>0</v>
      </c>
      <c r="W843" s="32"/>
      <c r="X843" s="32">
        <f t="shared" ca="1" si="110"/>
        <v>165.35975370370579</v>
      </c>
      <c r="Y843" s="2" t="str">
        <f t="shared" ca="1" si="111"/>
        <v>Nợ quá hạn hơn 120 ngày có khả năng mất thanh toán</v>
      </c>
      <c r="Z843" s="42">
        <f t="shared" si="107"/>
        <v>46129</v>
      </c>
      <c r="AA843" s="42" t="str">
        <f t="shared" si="108"/>
        <v/>
      </c>
      <c r="AD843" s="2" t="str">
        <f>VLOOKUP($A843,MA_KH!$A:$Q,MA_KH!O$1,0)</f>
        <v>MEGA</v>
      </c>
      <c r="AE843" s="2" t="str">
        <f>VLOOKUP($A843,MA_KH!$A:$Q,MA_KH!P$1,0)</f>
        <v>CÔNG TY TNHH MM MEGA MARKET (VIỆT NAM)</v>
      </c>
      <c r="AG843" s="91" t="str">
        <f>Table13[[#This Row],[Số hóa đơn]]&amp;Table13[[#This Row],[Tổng giá trị]]</f>
        <v>000001532603988</v>
      </c>
    </row>
    <row r="844" spans="1:33" ht="25.5" hidden="1" customHeight="1" x14ac:dyDescent="0.2">
      <c r="A844" s="54" t="s">
        <v>16294</v>
      </c>
      <c r="B844" s="54" t="s">
        <v>259</v>
      </c>
      <c r="C844" s="55">
        <v>46129</v>
      </c>
      <c r="D844" s="54" t="s">
        <v>18122</v>
      </c>
      <c r="E844" s="55">
        <v>46129</v>
      </c>
      <c r="F844" s="54" t="s">
        <v>18123</v>
      </c>
      <c r="G844" s="54" t="s">
        <v>16821</v>
      </c>
      <c r="H844" s="56">
        <v>393692</v>
      </c>
      <c r="I844" s="63">
        <v>0</v>
      </c>
      <c r="J844" s="56">
        <v>31495</v>
      </c>
      <c r="K844" s="65">
        <v>425187</v>
      </c>
      <c r="L844" s="64" t="s">
        <v>17238</v>
      </c>
      <c r="M844" s="6" t="str">
        <f>IFERROR(VLOOKUP(Table13[[#This Row],[Số hóa đơn]],'Chi tiết tt Mega gửi'!K:L,2,0),"")</f>
        <v/>
      </c>
      <c r="O844" s="32">
        <f>IF(Table13[[#This Row],[Phân loại]]="Tồn đầu kỳ",Table13[[#This Row],[Tổng giá trị]],0)</f>
        <v>0</v>
      </c>
      <c r="P844" s="7">
        <f>IF(Table13[[#This Row],[Số còn phải thu ĐK]]&lt;&gt;0,0,IF(Table13[[#This Row],[Phân loại]]="Bán hàng",Table13[[#This Row],[Tổng giá trị]],-Table13[[#This Row],[Tổng giá trị]]))</f>
        <v>-425187</v>
      </c>
      <c r="Q844" s="32">
        <f t="shared" si="109"/>
        <v>0</v>
      </c>
      <c r="R844" s="7">
        <f>Table13[[#This Row],[Số còn phải thu ĐK]]+Table13[[#This Row],[Giá Trị HD sau CK]]-Table13[[#This Row],[Số tiền đã thu]]</f>
        <v>-425187</v>
      </c>
      <c r="S844" s="6">
        <f>IF(Table13[[#This Row],[Ngày hóa đơn]]&lt;&gt;"",Table13[[#This Row],[Ngày hóa đơn]],IF(Table13[[#This Row],[Ngày hạch toán]]&lt;&gt;"",Table13[[#This Row],[Ngày hạch toán]],""))</f>
        <v>46129</v>
      </c>
      <c r="T844" s="7"/>
      <c r="U844" s="6">
        <f>IF(Table13[[#This Row],[Ngày tính CN]]="","",S844+T844)</f>
        <v>46129</v>
      </c>
      <c r="V844" s="32">
        <f ca="1">IF(Table13[[#This Row],[Hạn thanh toán]]="","",IF((U844-NOW())&lt;0,0,(U844-NOW())))</f>
        <v>0</v>
      </c>
      <c r="W844" s="32"/>
      <c r="X844" s="32">
        <f t="shared" ca="1" si="110"/>
        <v>165.35975370370579</v>
      </c>
      <c r="Y844" s="2" t="str">
        <f t="shared" ca="1" si="111"/>
        <v>Nợ quá hạn hơn 120 ngày có khả năng mất thanh toán</v>
      </c>
      <c r="Z844" s="42">
        <f t="shared" si="107"/>
        <v>46129</v>
      </c>
      <c r="AA844" s="42" t="str">
        <f t="shared" si="108"/>
        <v/>
      </c>
      <c r="AD844" s="2" t="str">
        <f>VLOOKUP($A844,MA_KH!$A:$Q,MA_KH!O$1,0)</f>
        <v>MEGA</v>
      </c>
      <c r="AE844" s="2" t="str">
        <f>VLOOKUP($A844,MA_KH!$A:$Q,MA_KH!P$1,0)</f>
        <v>CÔNG TY TNHH MM MEGA MARKET (VIỆT NAM)</v>
      </c>
      <c r="AG844" s="91" t="str">
        <f>Table13[[#This Row],[Số hóa đơn]]&amp;Table13[[#This Row],[Tổng giá trị]]</f>
        <v>00000160425187</v>
      </c>
    </row>
    <row r="845" spans="1:33" ht="25.5" hidden="1" customHeight="1" x14ac:dyDescent="0.2">
      <c r="A845" s="54" t="s">
        <v>16289</v>
      </c>
      <c r="B845" s="54" t="s">
        <v>296</v>
      </c>
      <c r="C845" s="55">
        <v>46129</v>
      </c>
      <c r="D845" s="54" t="s">
        <v>18124</v>
      </c>
      <c r="E845" s="55">
        <v>46129</v>
      </c>
      <c r="F845" s="54" t="s">
        <v>18125</v>
      </c>
      <c r="G845" s="54" t="s">
        <v>16824</v>
      </c>
      <c r="H845" s="56">
        <v>1673500</v>
      </c>
      <c r="I845" s="63">
        <v>0</v>
      </c>
      <c r="J845" s="56">
        <v>133880</v>
      </c>
      <c r="K845" s="65">
        <v>1807380</v>
      </c>
      <c r="L845" s="64" t="s">
        <v>17238</v>
      </c>
      <c r="M845" s="6" t="str">
        <f>IFERROR(VLOOKUP(Table13[[#This Row],[Số hóa đơn]],'Chi tiết tt Mega gửi'!K:L,2,0),"")</f>
        <v/>
      </c>
      <c r="O845" s="32">
        <f>IF(Table13[[#This Row],[Phân loại]]="Tồn đầu kỳ",Table13[[#This Row],[Tổng giá trị]],0)</f>
        <v>0</v>
      </c>
      <c r="P845" s="7">
        <f>IF(Table13[[#This Row],[Số còn phải thu ĐK]]&lt;&gt;0,0,IF(Table13[[#This Row],[Phân loại]]="Bán hàng",Table13[[#This Row],[Tổng giá trị]],-Table13[[#This Row],[Tổng giá trị]]))</f>
        <v>-1807380</v>
      </c>
      <c r="Q845" s="32">
        <f t="shared" si="109"/>
        <v>0</v>
      </c>
      <c r="R845" s="7">
        <f>Table13[[#This Row],[Số còn phải thu ĐK]]+Table13[[#This Row],[Giá Trị HD sau CK]]-Table13[[#This Row],[Số tiền đã thu]]</f>
        <v>-1807380</v>
      </c>
      <c r="S845" s="6">
        <f>IF(Table13[[#This Row],[Ngày hóa đơn]]&lt;&gt;"",Table13[[#This Row],[Ngày hóa đơn]],IF(Table13[[#This Row],[Ngày hạch toán]]&lt;&gt;"",Table13[[#This Row],[Ngày hạch toán]],""))</f>
        <v>46129</v>
      </c>
      <c r="T845" s="7"/>
      <c r="U845" s="6">
        <f>IF(Table13[[#This Row],[Ngày tính CN]]="","",S845+T845)</f>
        <v>46129</v>
      </c>
      <c r="V845" s="32">
        <f ca="1">IF(Table13[[#This Row],[Hạn thanh toán]]="","",IF((U845-NOW())&lt;0,0,(U845-NOW())))</f>
        <v>0</v>
      </c>
      <c r="W845" s="32"/>
      <c r="X845" s="32">
        <f t="shared" ca="1" si="110"/>
        <v>165.35975370370579</v>
      </c>
      <c r="Y845" s="2" t="str">
        <f t="shared" ca="1" si="111"/>
        <v>Nợ quá hạn hơn 120 ngày có khả năng mất thanh toán</v>
      </c>
      <c r="Z845" s="42">
        <f t="shared" si="107"/>
        <v>46129</v>
      </c>
      <c r="AA845" s="42" t="str">
        <f t="shared" si="108"/>
        <v/>
      </c>
      <c r="AD845" s="2" t="str">
        <f>VLOOKUP($A845,MA_KH!$A:$Q,MA_KH!O$1,0)</f>
        <v>MEGA</v>
      </c>
      <c r="AE845" s="2" t="str">
        <f>VLOOKUP($A845,MA_KH!$A:$Q,MA_KH!P$1,0)</f>
        <v>CÔNG TY TNHH MM MEGA MARKET (VIỆT NAM)</v>
      </c>
      <c r="AG845" s="91" t="str">
        <f>Table13[[#This Row],[Số hóa đơn]]&amp;Table13[[#This Row],[Tổng giá trị]]</f>
        <v>000002311807380</v>
      </c>
    </row>
    <row r="846" spans="1:33" ht="25.5" hidden="1" customHeight="1" x14ac:dyDescent="0.2">
      <c r="A846" s="54" t="s">
        <v>16307</v>
      </c>
      <c r="B846" s="54" t="s">
        <v>202</v>
      </c>
      <c r="C846" s="55">
        <v>46129</v>
      </c>
      <c r="D846" s="54" t="s">
        <v>18126</v>
      </c>
      <c r="E846" s="55">
        <v>46129</v>
      </c>
      <c r="F846" s="54" t="s">
        <v>18119</v>
      </c>
      <c r="G846" s="54" t="s">
        <v>17174</v>
      </c>
      <c r="H846" s="56">
        <v>582213</v>
      </c>
      <c r="I846" s="63">
        <v>0</v>
      </c>
      <c r="J846" s="56">
        <v>46577</v>
      </c>
      <c r="K846" s="65">
        <v>628790</v>
      </c>
      <c r="L846" s="64" t="s">
        <v>17238</v>
      </c>
      <c r="M846" s="6" t="str">
        <f>IFERROR(VLOOKUP(Table13[[#This Row],[Số hóa đơn]],'Chi tiết tt Mega gửi'!K:L,2,0),"")</f>
        <v/>
      </c>
      <c r="O846" s="32">
        <f>IF(Table13[[#This Row],[Phân loại]]="Tồn đầu kỳ",Table13[[#This Row],[Tổng giá trị]],0)</f>
        <v>0</v>
      </c>
      <c r="P846" s="7">
        <f>IF(Table13[[#This Row],[Số còn phải thu ĐK]]&lt;&gt;0,0,IF(Table13[[#This Row],[Phân loại]]="Bán hàng",Table13[[#This Row],[Tổng giá trị]],-Table13[[#This Row],[Tổng giá trị]]))</f>
        <v>-628790</v>
      </c>
      <c r="Q846" s="32">
        <f t="shared" si="109"/>
        <v>0</v>
      </c>
      <c r="R846" s="7">
        <f>Table13[[#This Row],[Số còn phải thu ĐK]]+Table13[[#This Row],[Giá Trị HD sau CK]]-Table13[[#This Row],[Số tiền đã thu]]</f>
        <v>-628790</v>
      </c>
      <c r="S846" s="6">
        <f>IF(Table13[[#This Row],[Ngày hóa đơn]]&lt;&gt;"",Table13[[#This Row],[Ngày hóa đơn]],IF(Table13[[#This Row],[Ngày hạch toán]]&lt;&gt;"",Table13[[#This Row],[Ngày hạch toán]],""))</f>
        <v>46129</v>
      </c>
      <c r="T846" s="7"/>
      <c r="U846" s="6">
        <f>IF(Table13[[#This Row],[Ngày tính CN]]="","",S846+T846)</f>
        <v>46129</v>
      </c>
      <c r="V846" s="32">
        <f ca="1">IF(Table13[[#This Row],[Hạn thanh toán]]="","",IF((U846-NOW())&lt;0,0,(U846-NOW())))</f>
        <v>0</v>
      </c>
      <c r="W846" s="32"/>
      <c r="X846" s="32">
        <f t="shared" ca="1" si="110"/>
        <v>165.35975370370579</v>
      </c>
      <c r="Y846" s="2" t="str">
        <f t="shared" ca="1" si="111"/>
        <v>Nợ quá hạn hơn 120 ngày có khả năng mất thanh toán</v>
      </c>
      <c r="Z846" s="42">
        <f t="shared" si="107"/>
        <v>46129</v>
      </c>
      <c r="AA846" s="42" t="str">
        <f t="shared" si="108"/>
        <v/>
      </c>
      <c r="AD846" s="2" t="str">
        <f>VLOOKUP($A846,MA_KH!$A:$Q,MA_KH!O$1,0)</f>
        <v>MEGA</v>
      </c>
      <c r="AE846" s="2" t="str">
        <f>VLOOKUP($A846,MA_KH!$A:$Q,MA_KH!P$1,0)</f>
        <v>CÔNG TY TNHH MM MEGA MARKET (VIỆT NAM)</v>
      </c>
      <c r="AG846" s="91" t="str">
        <f>Table13[[#This Row],[Số hóa đơn]]&amp;Table13[[#This Row],[Tổng giá trị]]</f>
        <v>00000130628790</v>
      </c>
    </row>
    <row r="847" spans="1:33" ht="25.5" hidden="1" customHeight="1" x14ac:dyDescent="0.2">
      <c r="A847" s="54" t="s">
        <v>16288</v>
      </c>
      <c r="B847" s="54" t="s">
        <v>294</v>
      </c>
      <c r="C847" s="55">
        <v>46129</v>
      </c>
      <c r="D847" s="54" t="s">
        <v>18127</v>
      </c>
      <c r="E847" s="55">
        <v>46129</v>
      </c>
      <c r="F847" s="54" t="s">
        <v>18128</v>
      </c>
      <c r="G847" s="54" t="s">
        <v>17177</v>
      </c>
      <c r="H847" s="56">
        <v>1842362</v>
      </c>
      <c r="I847" s="63">
        <v>0</v>
      </c>
      <c r="J847" s="56">
        <v>147389</v>
      </c>
      <c r="K847" s="65">
        <v>1989751</v>
      </c>
      <c r="L847" s="64" t="s">
        <v>17238</v>
      </c>
      <c r="M847" s="6" t="str">
        <f>IFERROR(VLOOKUP(Table13[[#This Row],[Số hóa đơn]],'Chi tiết tt Mega gửi'!K:L,2,0),"")</f>
        <v/>
      </c>
      <c r="O847" s="32">
        <f>IF(Table13[[#This Row],[Phân loại]]="Tồn đầu kỳ",Table13[[#This Row],[Tổng giá trị]],0)</f>
        <v>0</v>
      </c>
      <c r="P847" s="7">
        <f>IF(Table13[[#This Row],[Số còn phải thu ĐK]]&lt;&gt;0,0,IF(Table13[[#This Row],[Phân loại]]="Bán hàng",Table13[[#This Row],[Tổng giá trị]],-Table13[[#This Row],[Tổng giá trị]]))</f>
        <v>-1989751</v>
      </c>
      <c r="Q847" s="32">
        <f t="shared" si="109"/>
        <v>0</v>
      </c>
      <c r="R847" s="7">
        <f>Table13[[#This Row],[Số còn phải thu ĐK]]+Table13[[#This Row],[Giá Trị HD sau CK]]-Table13[[#This Row],[Số tiền đã thu]]</f>
        <v>-1989751</v>
      </c>
      <c r="S847" s="6">
        <f>IF(Table13[[#This Row],[Ngày hóa đơn]]&lt;&gt;"",Table13[[#This Row],[Ngày hóa đơn]],IF(Table13[[#This Row],[Ngày hạch toán]]&lt;&gt;"",Table13[[#This Row],[Ngày hạch toán]],""))</f>
        <v>46129</v>
      </c>
      <c r="T847" s="7"/>
      <c r="U847" s="6">
        <f>IF(Table13[[#This Row],[Ngày tính CN]]="","",S847+T847)</f>
        <v>46129</v>
      </c>
      <c r="V847" s="32">
        <f ca="1">IF(Table13[[#This Row],[Hạn thanh toán]]="","",IF((U847-NOW())&lt;0,0,(U847-NOW())))</f>
        <v>0</v>
      </c>
      <c r="W847" s="32"/>
      <c r="X847" s="32">
        <f t="shared" ca="1" si="110"/>
        <v>165.35975370370579</v>
      </c>
      <c r="Y847" s="2" t="str">
        <f t="shared" ca="1" si="111"/>
        <v>Nợ quá hạn hơn 120 ngày có khả năng mất thanh toán</v>
      </c>
      <c r="Z847" s="42">
        <f t="shared" si="107"/>
        <v>46129</v>
      </c>
      <c r="AA847" s="42" t="str">
        <f t="shared" si="108"/>
        <v/>
      </c>
      <c r="AD847" s="2" t="str">
        <f>VLOOKUP($A847,MA_KH!$A:$Q,MA_KH!O$1,0)</f>
        <v>MEGA</v>
      </c>
      <c r="AE847" s="2" t="str">
        <f>VLOOKUP($A847,MA_KH!$A:$Q,MA_KH!P$1,0)</f>
        <v>CÔNG TY TNHH MM MEGA MARKET (VIỆT NAM)</v>
      </c>
      <c r="AG847" s="91" t="str">
        <f>Table13[[#This Row],[Số hóa đơn]]&amp;Table13[[#This Row],[Tổng giá trị]]</f>
        <v>000001861989751</v>
      </c>
    </row>
    <row r="848" spans="1:33" ht="25.5" hidden="1" customHeight="1" x14ac:dyDescent="0.2">
      <c r="A848" s="54" t="s">
        <v>16308</v>
      </c>
      <c r="B848" s="54" t="s">
        <v>194</v>
      </c>
      <c r="C848" s="55">
        <v>46129</v>
      </c>
      <c r="D848" s="54" t="s">
        <v>18129</v>
      </c>
      <c r="E848" s="55">
        <v>46129</v>
      </c>
      <c r="F848" s="54" t="s">
        <v>18130</v>
      </c>
      <c r="G848" s="54" t="s">
        <v>16886</v>
      </c>
      <c r="H848" s="56">
        <v>1934326</v>
      </c>
      <c r="I848" s="63">
        <v>0</v>
      </c>
      <c r="J848" s="56">
        <v>154746</v>
      </c>
      <c r="K848" s="65">
        <v>2089072</v>
      </c>
      <c r="L848" s="64" t="s">
        <v>17238</v>
      </c>
      <c r="M848" s="6" t="str">
        <f>IFERROR(VLOOKUP(Table13[[#This Row],[Số hóa đơn]],'Chi tiết tt Mega gửi'!K:L,2,0),"")</f>
        <v/>
      </c>
      <c r="O848" s="32">
        <f>IF(Table13[[#This Row],[Phân loại]]="Tồn đầu kỳ",Table13[[#This Row],[Tổng giá trị]],0)</f>
        <v>0</v>
      </c>
      <c r="P848" s="7">
        <f>IF(Table13[[#This Row],[Số còn phải thu ĐK]]&lt;&gt;0,0,IF(Table13[[#This Row],[Phân loại]]="Bán hàng",Table13[[#This Row],[Tổng giá trị]],-Table13[[#This Row],[Tổng giá trị]]))</f>
        <v>-2089072</v>
      </c>
      <c r="Q848" s="32">
        <f t="shared" si="109"/>
        <v>0</v>
      </c>
      <c r="R848" s="7">
        <f>Table13[[#This Row],[Số còn phải thu ĐK]]+Table13[[#This Row],[Giá Trị HD sau CK]]-Table13[[#This Row],[Số tiền đã thu]]</f>
        <v>-2089072</v>
      </c>
      <c r="S848" s="6">
        <f>IF(Table13[[#This Row],[Ngày hóa đơn]]&lt;&gt;"",Table13[[#This Row],[Ngày hóa đơn]],IF(Table13[[#This Row],[Ngày hạch toán]]&lt;&gt;"",Table13[[#This Row],[Ngày hạch toán]],""))</f>
        <v>46129</v>
      </c>
      <c r="T848" s="7"/>
      <c r="U848" s="6">
        <f>IF(Table13[[#This Row],[Ngày tính CN]]="","",S848+T848)</f>
        <v>46129</v>
      </c>
      <c r="V848" s="32">
        <f ca="1">IF(Table13[[#This Row],[Hạn thanh toán]]="","",IF((U848-NOW())&lt;0,0,(U848-NOW())))</f>
        <v>0</v>
      </c>
      <c r="W848" s="32"/>
      <c r="X848" s="32">
        <f t="shared" ca="1" si="110"/>
        <v>165.35975370370579</v>
      </c>
      <c r="Y848" s="2" t="str">
        <f t="shared" ca="1" si="111"/>
        <v>Nợ quá hạn hơn 120 ngày có khả năng mất thanh toán</v>
      </c>
      <c r="Z848" s="42">
        <f t="shared" si="107"/>
        <v>46129</v>
      </c>
      <c r="AA848" s="42" t="str">
        <f t="shared" si="108"/>
        <v/>
      </c>
      <c r="AD848" s="2" t="str">
        <f>VLOOKUP($A848,MA_KH!$A:$Q,MA_KH!O$1,0)</f>
        <v>MEGA</v>
      </c>
      <c r="AE848" s="2" t="str">
        <f>VLOOKUP($A848,MA_KH!$A:$Q,MA_KH!P$1,0)</f>
        <v>CÔNG TY TNHH MM MEGA MARKET (VIỆT NAM)</v>
      </c>
      <c r="AG848" s="91" t="str">
        <f>Table13[[#This Row],[Số hóa đơn]]&amp;Table13[[#This Row],[Tổng giá trị]]</f>
        <v>000001032089072</v>
      </c>
    </row>
    <row r="849" spans="1:33" ht="25.5" hidden="1" customHeight="1" x14ac:dyDescent="0.2">
      <c r="A849" s="54" t="s">
        <v>16308</v>
      </c>
      <c r="B849" s="54" t="s">
        <v>194</v>
      </c>
      <c r="C849" s="55">
        <v>46129</v>
      </c>
      <c r="D849" s="54" t="s">
        <v>18131</v>
      </c>
      <c r="E849" s="55">
        <v>46129</v>
      </c>
      <c r="F849" s="54" t="s">
        <v>18132</v>
      </c>
      <c r="G849" s="54" t="s">
        <v>16886</v>
      </c>
      <c r="H849" s="56">
        <v>1350216</v>
      </c>
      <c r="I849" s="63">
        <v>0</v>
      </c>
      <c r="J849" s="56">
        <v>108017</v>
      </c>
      <c r="K849" s="65">
        <v>1458233</v>
      </c>
      <c r="L849" s="64" t="s">
        <v>17238</v>
      </c>
      <c r="M849" s="6">
        <v>46136</v>
      </c>
      <c r="O849" s="32">
        <f>IF(Table13[[#This Row],[Phân loại]]="Tồn đầu kỳ",Table13[[#This Row],[Tổng giá trị]],0)</f>
        <v>0</v>
      </c>
      <c r="P849" s="7">
        <f>IF(Table13[[#This Row],[Số còn phải thu ĐK]]&lt;&gt;0,0,IF(Table13[[#This Row],[Phân loại]]="Bán hàng",Table13[[#This Row],[Tổng giá trị]],-Table13[[#This Row],[Tổng giá trị]]))</f>
        <v>-1458233</v>
      </c>
      <c r="Q849" s="32">
        <f t="shared" si="109"/>
        <v>-1458233</v>
      </c>
      <c r="R849" s="7">
        <f>Table13[[#This Row],[Số còn phải thu ĐK]]+Table13[[#This Row],[Giá Trị HD sau CK]]-Table13[[#This Row],[Số tiền đã thu]]</f>
        <v>0</v>
      </c>
      <c r="S849" s="6">
        <f>IF(Table13[[#This Row],[Ngày hóa đơn]]&lt;&gt;"",Table13[[#This Row],[Ngày hóa đơn]],IF(Table13[[#This Row],[Ngày hạch toán]]&lt;&gt;"",Table13[[#This Row],[Ngày hạch toán]],""))</f>
        <v>46129</v>
      </c>
      <c r="T849" s="7"/>
      <c r="U849" s="6">
        <f>IF(Table13[[#This Row],[Ngày tính CN]]="","",S849+T849)</f>
        <v>46129</v>
      </c>
      <c r="V849" s="32">
        <f ca="1">IF(Table13[[#This Row],[Hạn thanh toán]]="","",IF((U849-NOW())&lt;0,0,(U849-NOW())))</f>
        <v>0</v>
      </c>
      <c r="W849" s="32"/>
      <c r="X849" s="32" t="str">
        <f t="shared" ca="1" si="110"/>
        <v/>
      </c>
      <c r="Y849" s="2" t="str">
        <f t="shared" si="111"/>
        <v>Đã thanh toán</v>
      </c>
      <c r="Z849" s="42">
        <f t="shared" si="107"/>
        <v>46129</v>
      </c>
      <c r="AA849" s="42">
        <f t="shared" si="108"/>
        <v>46136</v>
      </c>
      <c r="AD849" s="2" t="str">
        <f>VLOOKUP($A849,MA_KH!$A:$Q,MA_KH!O$1,0)</f>
        <v>MEGA</v>
      </c>
      <c r="AE849" s="2" t="str">
        <f>VLOOKUP($A849,MA_KH!$A:$Q,MA_KH!P$1,0)</f>
        <v>CÔNG TY TNHH MM MEGA MARKET (VIỆT NAM)</v>
      </c>
      <c r="AG849" s="91" t="str">
        <f>Table13[[#This Row],[Số hóa đơn]]&amp;Table13[[#This Row],[Tổng giá trị]]</f>
        <v>000001041458233</v>
      </c>
    </row>
    <row r="850" spans="1:33" ht="25.5" hidden="1" customHeight="1" x14ac:dyDescent="0.2">
      <c r="A850" s="54" t="s">
        <v>16308</v>
      </c>
      <c r="B850" s="54" t="s">
        <v>194</v>
      </c>
      <c r="C850" s="55">
        <v>46129</v>
      </c>
      <c r="D850" s="54" t="s">
        <v>18133</v>
      </c>
      <c r="E850" s="55">
        <v>46129</v>
      </c>
      <c r="F850" s="54" t="s">
        <v>18134</v>
      </c>
      <c r="G850" s="54" t="s">
        <v>16886</v>
      </c>
      <c r="H850" s="56">
        <v>578664</v>
      </c>
      <c r="I850" s="63">
        <v>0</v>
      </c>
      <c r="J850" s="56">
        <v>46293</v>
      </c>
      <c r="K850" s="65">
        <v>624957</v>
      </c>
      <c r="L850" s="64" t="s">
        <v>17238</v>
      </c>
      <c r="M850" s="6">
        <v>46136</v>
      </c>
      <c r="O850" s="32">
        <f>IF(Table13[[#This Row],[Phân loại]]="Tồn đầu kỳ",Table13[[#This Row],[Tổng giá trị]],0)</f>
        <v>0</v>
      </c>
      <c r="P850" s="7">
        <f>IF(Table13[[#This Row],[Số còn phải thu ĐK]]&lt;&gt;0,0,IF(Table13[[#This Row],[Phân loại]]="Bán hàng",Table13[[#This Row],[Tổng giá trị]],-Table13[[#This Row],[Tổng giá trị]]))</f>
        <v>-624957</v>
      </c>
      <c r="Q850" s="32">
        <f t="shared" si="109"/>
        <v>-624957</v>
      </c>
      <c r="R850" s="7">
        <f>Table13[[#This Row],[Số còn phải thu ĐK]]+Table13[[#This Row],[Giá Trị HD sau CK]]-Table13[[#This Row],[Số tiền đã thu]]</f>
        <v>0</v>
      </c>
      <c r="S850" s="6">
        <f>IF(Table13[[#This Row],[Ngày hóa đơn]]&lt;&gt;"",Table13[[#This Row],[Ngày hóa đơn]],IF(Table13[[#This Row],[Ngày hạch toán]]&lt;&gt;"",Table13[[#This Row],[Ngày hạch toán]],""))</f>
        <v>46129</v>
      </c>
      <c r="T850" s="7"/>
      <c r="U850" s="6">
        <f>IF(Table13[[#This Row],[Ngày tính CN]]="","",S850+T850)</f>
        <v>46129</v>
      </c>
      <c r="V850" s="32">
        <f ca="1">IF(Table13[[#This Row],[Hạn thanh toán]]="","",IF((U850-NOW())&lt;0,0,(U850-NOW())))</f>
        <v>0</v>
      </c>
      <c r="W850" s="32"/>
      <c r="X850" s="32" t="str">
        <f t="shared" ca="1" si="110"/>
        <v/>
      </c>
      <c r="Y850" s="2" t="str">
        <f t="shared" si="111"/>
        <v>Đã thanh toán</v>
      </c>
      <c r="Z850" s="42">
        <f t="shared" si="107"/>
        <v>46129</v>
      </c>
      <c r="AA850" s="42">
        <f t="shared" si="108"/>
        <v>46136</v>
      </c>
      <c r="AD850" s="2" t="str">
        <f>VLOOKUP($A850,MA_KH!$A:$Q,MA_KH!O$1,0)</f>
        <v>MEGA</v>
      </c>
      <c r="AE850" s="2" t="str">
        <f>VLOOKUP($A850,MA_KH!$A:$Q,MA_KH!P$1,0)</f>
        <v>CÔNG TY TNHH MM MEGA MARKET (VIỆT NAM)</v>
      </c>
      <c r="AG850" s="91" t="str">
        <f>Table13[[#This Row],[Số hóa đơn]]&amp;Table13[[#This Row],[Tổng giá trị]]</f>
        <v>00000106624957</v>
      </c>
    </row>
    <row r="851" spans="1:33" ht="25.5" hidden="1" customHeight="1" x14ac:dyDescent="0.2">
      <c r="A851" s="54" t="s">
        <v>16310</v>
      </c>
      <c r="B851" s="54" t="s">
        <v>196</v>
      </c>
      <c r="C851" s="55">
        <v>46129</v>
      </c>
      <c r="D851" s="54" t="s">
        <v>18135</v>
      </c>
      <c r="E851" s="55">
        <v>46129</v>
      </c>
      <c r="F851" s="54" t="s">
        <v>18136</v>
      </c>
      <c r="G851" s="54" t="s">
        <v>18137</v>
      </c>
      <c r="H851" s="56">
        <v>1215000</v>
      </c>
      <c r="I851" s="63">
        <v>0</v>
      </c>
      <c r="J851" s="56">
        <v>97200</v>
      </c>
      <c r="K851" s="65">
        <v>1312200</v>
      </c>
      <c r="L851" s="64" t="s">
        <v>17238</v>
      </c>
      <c r="M851" s="6" t="str">
        <f>IFERROR(VLOOKUP(Table13[[#This Row],[Số hóa đơn]],'Chi tiết tt Mega gửi'!K:L,2,0),"")</f>
        <v/>
      </c>
      <c r="O851" s="32">
        <f>IF(Table13[[#This Row],[Phân loại]]="Tồn đầu kỳ",Table13[[#This Row],[Tổng giá trị]],0)</f>
        <v>0</v>
      </c>
      <c r="P851" s="7">
        <f>IF(Table13[[#This Row],[Số còn phải thu ĐK]]&lt;&gt;0,0,IF(Table13[[#This Row],[Phân loại]]="Bán hàng",Table13[[#This Row],[Tổng giá trị]],-Table13[[#This Row],[Tổng giá trị]]))</f>
        <v>-1312200</v>
      </c>
      <c r="Q851" s="32">
        <f t="shared" si="109"/>
        <v>0</v>
      </c>
      <c r="R851" s="7">
        <f>Table13[[#This Row],[Số còn phải thu ĐK]]+Table13[[#This Row],[Giá Trị HD sau CK]]-Table13[[#This Row],[Số tiền đã thu]]</f>
        <v>-1312200</v>
      </c>
      <c r="S851" s="6">
        <f>IF(Table13[[#This Row],[Ngày hóa đơn]]&lt;&gt;"",Table13[[#This Row],[Ngày hóa đơn]],IF(Table13[[#This Row],[Ngày hạch toán]]&lt;&gt;"",Table13[[#This Row],[Ngày hạch toán]],""))</f>
        <v>46129</v>
      </c>
      <c r="T851" s="7"/>
      <c r="U851" s="6">
        <f>IF(Table13[[#This Row],[Ngày tính CN]]="","",S851+T851)</f>
        <v>46129</v>
      </c>
      <c r="V851" s="32">
        <f ca="1">IF(Table13[[#This Row],[Hạn thanh toán]]="","",IF((U851-NOW())&lt;0,0,(U851-NOW())))</f>
        <v>0</v>
      </c>
      <c r="W851" s="32"/>
      <c r="X851" s="32">
        <f t="shared" ca="1" si="110"/>
        <v>165.35975370370579</v>
      </c>
      <c r="Y851" s="2" t="str">
        <f t="shared" ca="1" si="111"/>
        <v>Nợ quá hạn hơn 120 ngày có khả năng mất thanh toán</v>
      </c>
      <c r="Z851" s="42">
        <f t="shared" si="107"/>
        <v>46129</v>
      </c>
      <c r="AA851" s="42" t="str">
        <f t="shared" si="108"/>
        <v/>
      </c>
      <c r="AD851" s="2" t="str">
        <f>VLOOKUP($A851,MA_KH!$A:$Q,MA_KH!O$1,0)</f>
        <v>MEGA</v>
      </c>
      <c r="AE851" s="2" t="str">
        <f>VLOOKUP($A851,MA_KH!$A:$Q,MA_KH!P$1,0)</f>
        <v>CÔNG TY TNHH MM MEGA MARKET (VIỆT NAM)</v>
      </c>
      <c r="AG851" s="91" t="str">
        <f>Table13[[#This Row],[Số hóa đơn]]&amp;Table13[[#This Row],[Tổng giá trị]]</f>
        <v>000000691312200</v>
      </c>
    </row>
    <row r="852" spans="1:33" ht="25.5" hidden="1" customHeight="1" x14ac:dyDescent="0.2">
      <c r="A852" s="54" t="s">
        <v>16295</v>
      </c>
      <c r="B852" s="54" t="s">
        <v>198</v>
      </c>
      <c r="C852" s="55">
        <v>46129</v>
      </c>
      <c r="D852" s="54" t="s">
        <v>18138</v>
      </c>
      <c r="E852" s="55">
        <v>46129</v>
      </c>
      <c r="F852" s="54" t="s">
        <v>18139</v>
      </c>
      <c r="G852" s="54" t="s">
        <v>16990</v>
      </c>
      <c r="H852" s="56">
        <v>866383</v>
      </c>
      <c r="I852" s="63">
        <v>0</v>
      </c>
      <c r="J852" s="56">
        <v>69311</v>
      </c>
      <c r="K852" s="65">
        <v>935694</v>
      </c>
      <c r="L852" s="64" t="s">
        <v>17238</v>
      </c>
      <c r="M852" s="6">
        <v>46136</v>
      </c>
      <c r="O852" s="32">
        <f>IF(Table13[[#This Row],[Phân loại]]="Tồn đầu kỳ",Table13[[#This Row],[Tổng giá trị]],0)</f>
        <v>0</v>
      </c>
      <c r="P852" s="7">
        <f>IF(Table13[[#This Row],[Số còn phải thu ĐK]]&lt;&gt;0,0,IF(Table13[[#This Row],[Phân loại]]="Bán hàng",Table13[[#This Row],[Tổng giá trị]],-Table13[[#This Row],[Tổng giá trị]]))</f>
        <v>-935694</v>
      </c>
      <c r="Q852" s="32">
        <f t="shared" si="109"/>
        <v>-935694</v>
      </c>
      <c r="R852" s="7">
        <f>Table13[[#This Row],[Số còn phải thu ĐK]]+Table13[[#This Row],[Giá Trị HD sau CK]]-Table13[[#This Row],[Số tiền đã thu]]</f>
        <v>0</v>
      </c>
      <c r="S852" s="6">
        <f>IF(Table13[[#This Row],[Ngày hóa đơn]]&lt;&gt;"",Table13[[#This Row],[Ngày hóa đơn]],IF(Table13[[#This Row],[Ngày hạch toán]]&lt;&gt;"",Table13[[#This Row],[Ngày hạch toán]],""))</f>
        <v>46129</v>
      </c>
      <c r="T852" s="7"/>
      <c r="U852" s="6">
        <f>IF(Table13[[#This Row],[Ngày tính CN]]="","",S852+T852)</f>
        <v>46129</v>
      </c>
      <c r="V852" s="32">
        <f ca="1">IF(Table13[[#This Row],[Hạn thanh toán]]="","",IF((U852-NOW())&lt;0,0,(U852-NOW())))</f>
        <v>0</v>
      </c>
      <c r="W852" s="32"/>
      <c r="X852" s="32" t="str">
        <f t="shared" ca="1" si="110"/>
        <v/>
      </c>
      <c r="Y852" s="2" t="str">
        <f t="shared" si="111"/>
        <v>Đã thanh toán</v>
      </c>
      <c r="Z852" s="42">
        <f t="shared" si="107"/>
        <v>46129</v>
      </c>
      <c r="AA852" s="42">
        <f t="shared" si="108"/>
        <v>46136</v>
      </c>
      <c r="AD852" s="2" t="str">
        <f>VLOOKUP($A852,MA_KH!$A:$Q,MA_KH!O$1,0)</f>
        <v>MEGA</v>
      </c>
      <c r="AE852" s="2" t="str">
        <f>VLOOKUP($A852,MA_KH!$A:$Q,MA_KH!P$1,0)</f>
        <v>CÔNG TY TNHH MM MEGA MARKET (VIỆT NAM)</v>
      </c>
      <c r="AG852" s="91" t="str">
        <f>Table13[[#This Row],[Số hóa đơn]]&amp;Table13[[#This Row],[Tổng giá trị]]</f>
        <v>00000135935694</v>
      </c>
    </row>
    <row r="853" spans="1:33" ht="25.5" hidden="1" customHeight="1" x14ac:dyDescent="0.2">
      <c r="A853" s="58" t="s">
        <v>16295</v>
      </c>
      <c r="B853" s="58" t="s">
        <v>198</v>
      </c>
      <c r="C853" s="59">
        <v>46129</v>
      </c>
      <c r="D853" s="58" t="s">
        <v>18140</v>
      </c>
      <c r="E853" s="59">
        <v>46129</v>
      </c>
      <c r="F853" s="58" t="s">
        <v>18141</v>
      </c>
      <c r="G853" s="58" t="s">
        <v>16990</v>
      </c>
      <c r="H853" s="60">
        <v>192888</v>
      </c>
      <c r="I853" s="63">
        <v>0</v>
      </c>
      <c r="J853" s="60">
        <v>15431</v>
      </c>
      <c r="K853" s="66">
        <v>208319</v>
      </c>
      <c r="L853" s="64" t="s">
        <v>17238</v>
      </c>
      <c r="M853" s="6" t="str">
        <f>IFERROR(VLOOKUP(Table13[[#This Row],[Số hóa đơn]],'Chi tiết tt Mega gửi'!K:L,2,0),"")</f>
        <v/>
      </c>
      <c r="O853" s="32">
        <f>IF(Table13[[#This Row],[Phân loại]]="Tồn đầu kỳ",Table13[[#This Row],[Tổng giá trị]],0)</f>
        <v>0</v>
      </c>
      <c r="P853" s="7">
        <f>IF(Table13[[#This Row],[Số còn phải thu ĐK]]&lt;&gt;0,0,IF(Table13[[#This Row],[Phân loại]]="Bán hàng",Table13[[#This Row],[Tổng giá trị]],-Table13[[#This Row],[Tổng giá trị]]))</f>
        <v>-208319</v>
      </c>
      <c r="Q853" s="32">
        <f t="shared" si="109"/>
        <v>0</v>
      </c>
      <c r="R853" s="7">
        <f>Table13[[#This Row],[Số còn phải thu ĐK]]+Table13[[#This Row],[Giá Trị HD sau CK]]-Table13[[#This Row],[Số tiền đã thu]]</f>
        <v>-208319</v>
      </c>
      <c r="S853" s="6">
        <f>IF(Table13[[#This Row],[Ngày hóa đơn]]&lt;&gt;"",Table13[[#This Row],[Ngày hóa đơn]],IF(Table13[[#This Row],[Ngày hạch toán]]&lt;&gt;"",Table13[[#This Row],[Ngày hạch toán]],""))</f>
        <v>46129</v>
      </c>
      <c r="T853" s="7"/>
      <c r="U853" s="6">
        <f>IF(Table13[[#This Row],[Ngày tính CN]]="","",S853+T853)</f>
        <v>46129</v>
      </c>
      <c r="V853" s="32">
        <f ca="1">IF(Table13[[#This Row],[Hạn thanh toán]]="","",IF((U853-NOW())&lt;0,0,(U853-NOW())))</f>
        <v>0</v>
      </c>
      <c r="W853" s="32"/>
      <c r="X853" s="32">
        <f t="shared" ca="1" si="110"/>
        <v>165.35975370370579</v>
      </c>
      <c r="Y853" s="2" t="str">
        <f t="shared" ca="1" si="111"/>
        <v>Nợ quá hạn hơn 120 ngày có khả năng mất thanh toán</v>
      </c>
      <c r="Z853" s="42">
        <f t="shared" si="107"/>
        <v>46129</v>
      </c>
      <c r="AA853" s="42" t="str">
        <f t="shared" si="108"/>
        <v/>
      </c>
      <c r="AD853" s="2" t="str">
        <f>VLOOKUP($A853,MA_KH!$A:$Q,MA_KH!O$1,0)</f>
        <v>MEGA</v>
      </c>
      <c r="AE853" s="2" t="str">
        <f>VLOOKUP($A853,MA_KH!$A:$Q,MA_KH!P$1,0)</f>
        <v>CÔNG TY TNHH MM MEGA MARKET (VIỆT NAM)</v>
      </c>
      <c r="AG853" s="91" t="str">
        <f>Table13[[#This Row],[Số hóa đơn]]&amp;Table13[[#This Row],[Tổng giá trị]]</f>
        <v>00000140208319</v>
      </c>
    </row>
    <row r="854" spans="1:33" ht="25.5" hidden="1" customHeight="1" x14ac:dyDescent="0.2">
      <c r="A854" s="54" t="s">
        <v>16289</v>
      </c>
      <c r="B854" s="54" t="s">
        <v>296</v>
      </c>
      <c r="C854" s="55">
        <v>46132</v>
      </c>
      <c r="D854" s="54" t="s">
        <v>18142</v>
      </c>
      <c r="E854" s="55">
        <v>46132</v>
      </c>
      <c r="F854" s="54" t="s">
        <v>18143</v>
      </c>
      <c r="G854" s="54" t="s">
        <v>16824</v>
      </c>
      <c r="H854" s="56">
        <v>2477576</v>
      </c>
      <c r="I854" s="63">
        <v>0</v>
      </c>
      <c r="J854" s="56">
        <v>198206</v>
      </c>
      <c r="K854" s="65">
        <v>2675782</v>
      </c>
      <c r="L854" s="64" t="s">
        <v>17238</v>
      </c>
      <c r="M854" s="6" t="str">
        <f>IFERROR(VLOOKUP(Table13[[#This Row],[Số hóa đơn]],'Chi tiết tt Mega gửi'!K:L,2,0),"")</f>
        <v/>
      </c>
      <c r="O854" s="32">
        <f>IF(Table13[[#This Row],[Phân loại]]="Tồn đầu kỳ",Table13[[#This Row],[Tổng giá trị]],0)</f>
        <v>0</v>
      </c>
      <c r="P854" s="7">
        <f>IF(Table13[[#This Row],[Số còn phải thu ĐK]]&lt;&gt;0,0,IF(Table13[[#This Row],[Phân loại]]="Bán hàng",Table13[[#This Row],[Tổng giá trị]],-Table13[[#This Row],[Tổng giá trị]]))</f>
        <v>-2675782</v>
      </c>
      <c r="Q854" s="32">
        <f t="shared" si="109"/>
        <v>0</v>
      </c>
      <c r="R854" s="7">
        <f>Table13[[#This Row],[Số còn phải thu ĐK]]+Table13[[#This Row],[Giá Trị HD sau CK]]-Table13[[#This Row],[Số tiền đã thu]]</f>
        <v>-2675782</v>
      </c>
      <c r="S854" s="6">
        <f>IF(Table13[[#This Row],[Ngày hóa đơn]]&lt;&gt;"",Table13[[#This Row],[Ngày hóa đơn]],IF(Table13[[#This Row],[Ngày hạch toán]]&lt;&gt;"",Table13[[#This Row],[Ngày hạch toán]],""))</f>
        <v>46132</v>
      </c>
      <c r="T854" s="7"/>
      <c r="U854" s="6">
        <f>IF(Table13[[#This Row],[Ngày tính CN]]="","",S854+T854)</f>
        <v>46132</v>
      </c>
      <c r="V854" s="32">
        <f ca="1">IF(Table13[[#This Row],[Hạn thanh toán]]="","",IF((U854-NOW())&lt;0,0,(U854-NOW())))</f>
        <v>0</v>
      </c>
      <c r="W854" s="32"/>
      <c r="X854" s="32">
        <f t="shared" ca="1" si="110"/>
        <v>162.35975370370579</v>
      </c>
      <c r="Y854" s="2" t="str">
        <f t="shared" ca="1" si="111"/>
        <v>Nợ quá hạn hơn 120 ngày có khả năng mất thanh toán</v>
      </c>
      <c r="Z854" s="42">
        <f t="shared" si="107"/>
        <v>46132</v>
      </c>
      <c r="AA854" s="42" t="str">
        <f t="shared" si="108"/>
        <v/>
      </c>
      <c r="AD854" s="2" t="str">
        <f>VLOOKUP($A854,MA_KH!$A:$Q,MA_KH!O$1,0)</f>
        <v>MEGA</v>
      </c>
      <c r="AE854" s="2" t="str">
        <f>VLOOKUP($A854,MA_KH!$A:$Q,MA_KH!P$1,0)</f>
        <v>CÔNG TY TNHH MM MEGA MARKET (VIỆT NAM)</v>
      </c>
      <c r="AG854" s="91" t="str">
        <f>Table13[[#This Row],[Số hóa đơn]]&amp;Table13[[#This Row],[Tổng giá trị]]</f>
        <v>000002342675782</v>
      </c>
    </row>
    <row r="855" spans="1:33" ht="25.5" hidden="1" customHeight="1" x14ac:dyDescent="0.2">
      <c r="A855" s="58" t="s">
        <v>16290</v>
      </c>
      <c r="B855" s="58" t="s">
        <v>192</v>
      </c>
      <c r="C855" s="59">
        <v>46132</v>
      </c>
      <c r="D855" s="58" t="s">
        <v>18144</v>
      </c>
      <c r="E855" s="59">
        <v>46132</v>
      </c>
      <c r="F855" s="58" t="s">
        <v>18145</v>
      </c>
      <c r="G855" s="58" t="s">
        <v>17172</v>
      </c>
      <c r="H855" s="60">
        <v>98213</v>
      </c>
      <c r="I855" s="63">
        <v>0</v>
      </c>
      <c r="J855" s="60">
        <v>7857</v>
      </c>
      <c r="K855" s="66">
        <v>106070</v>
      </c>
      <c r="L855" s="64" t="s">
        <v>17238</v>
      </c>
      <c r="M855" s="6" t="str">
        <f>IFERROR(VLOOKUP(Table13[[#This Row],[Số hóa đơn]],'Chi tiết tt Mega gửi'!K:L,2,0),"")</f>
        <v/>
      </c>
      <c r="O855" s="32">
        <f>IF(Table13[[#This Row],[Phân loại]]="Tồn đầu kỳ",Table13[[#This Row],[Tổng giá trị]],0)</f>
        <v>0</v>
      </c>
      <c r="P855" s="7">
        <f>IF(Table13[[#This Row],[Số còn phải thu ĐK]]&lt;&gt;0,0,IF(Table13[[#This Row],[Phân loại]]="Bán hàng",Table13[[#This Row],[Tổng giá trị]],-Table13[[#This Row],[Tổng giá trị]]))</f>
        <v>-106070</v>
      </c>
      <c r="Q855" s="32">
        <f t="shared" si="109"/>
        <v>0</v>
      </c>
      <c r="R855" s="7">
        <f>Table13[[#This Row],[Số còn phải thu ĐK]]+Table13[[#This Row],[Giá Trị HD sau CK]]-Table13[[#This Row],[Số tiền đã thu]]</f>
        <v>-106070</v>
      </c>
      <c r="S855" s="6">
        <f>IF(Table13[[#This Row],[Ngày hóa đơn]]&lt;&gt;"",Table13[[#This Row],[Ngày hóa đơn]],IF(Table13[[#This Row],[Ngày hạch toán]]&lt;&gt;"",Table13[[#This Row],[Ngày hạch toán]],""))</f>
        <v>46132</v>
      </c>
      <c r="T855" s="7"/>
      <c r="U855" s="6">
        <f>IF(Table13[[#This Row],[Ngày tính CN]]="","",S855+T855)</f>
        <v>46132</v>
      </c>
      <c r="V855" s="32">
        <f ca="1">IF(Table13[[#This Row],[Hạn thanh toán]]="","",IF((U855-NOW())&lt;0,0,(U855-NOW())))</f>
        <v>0</v>
      </c>
      <c r="W855" s="32"/>
      <c r="X855" s="32">
        <f t="shared" ca="1" si="110"/>
        <v>162.35975370370579</v>
      </c>
      <c r="Y855" s="2" t="str">
        <f t="shared" ca="1" si="111"/>
        <v>Nợ quá hạn hơn 120 ngày có khả năng mất thanh toán</v>
      </c>
      <c r="Z855" s="42">
        <f t="shared" si="107"/>
        <v>46132</v>
      </c>
      <c r="AA855" s="42" t="str">
        <f t="shared" si="108"/>
        <v/>
      </c>
      <c r="AD855" s="2" t="str">
        <f>VLOOKUP($A855,MA_KH!$A:$Q,MA_KH!O$1,0)</f>
        <v>MEGA</v>
      </c>
      <c r="AE855" s="2" t="str">
        <f>VLOOKUP($A855,MA_KH!$A:$Q,MA_KH!P$1,0)</f>
        <v>CÔNG TY TNHH MM MEGA MARKET (VIỆT NAM)</v>
      </c>
      <c r="AG855" s="91" t="str">
        <f>Table13[[#This Row],[Số hóa đơn]]&amp;Table13[[#This Row],[Tổng giá trị]]</f>
        <v>00000097106070</v>
      </c>
    </row>
    <row r="856" spans="1:33" ht="25.5" hidden="1" customHeight="1" x14ac:dyDescent="0.2">
      <c r="A856" s="54" t="s">
        <v>16293</v>
      </c>
      <c r="B856" s="54" t="s">
        <v>386</v>
      </c>
      <c r="C856" s="55">
        <v>46133</v>
      </c>
      <c r="D856" s="54" t="s">
        <v>18146</v>
      </c>
      <c r="E856" s="55">
        <v>46133</v>
      </c>
      <c r="F856" s="54" t="s">
        <v>18147</v>
      </c>
      <c r="G856" s="54" t="s">
        <v>16859</v>
      </c>
      <c r="H856" s="56">
        <v>725000</v>
      </c>
      <c r="I856" s="63">
        <v>0</v>
      </c>
      <c r="J856" s="56">
        <v>58000</v>
      </c>
      <c r="K856" s="65">
        <v>783000</v>
      </c>
      <c r="L856" s="64" t="s">
        <v>17238</v>
      </c>
      <c r="M856" s="6" t="str">
        <f>IFERROR(VLOOKUP(Table13[[#This Row],[Số hóa đơn]],'Chi tiết tt Mega gửi'!K:L,2,0),"")</f>
        <v/>
      </c>
      <c r="O856" s="32">
        <f>IF(Table13[[#This Row],[Phân loại]]="Tồn đầu kỳ",Table13[[#This Row],[Tổng giá trị]],0)</f>
        <v>0</v>
      </c>
      <c r="P856" s="7">
        <f>IF(Table13[[#This Row],[Số còn phải thu ĐK]]&lt;&gt;0,0,IF(Table13[[#This Row],[Phân loại]]="Bán hàng",Table13[[#This Row],[Tổng giá trị]],-Table13[[#This Row],[Tổng giá trị]]))</f>
        <v>-783000</v>
      </c>
      <c r="Q856" s="32">
        <f t="shared" si="109"/>
        <v>0</v>
      </c>
      <c r="R856" s="7">
        <f>Table13[[#This Row],[Số còn phải thu ĐK]]+Table13[[#This Row],[Giá Trị HD sau CK]]-Table13[[#This Row],[Số tiền đã thu]]</f>
        <v>-783000</v>
      </c>
      <c r="S856" s="6">
        <f>IF(Table13[[#This Row],[Ngày hóa đơn]]&lt;&gt;"",Table13[[#This Row],[Ngày hóa đơn]],IF(Table13[[#This Row],[Ngày hạch toán]]&lt;&gt;"",Table13[[#This Row],[Ngày hạch toán]],""))</f>
        <v>46133</v>
      </c>
      <c r="T856" s="7"/>
      <c r="U856" s="6">
        <f>IF(Table13[[#This Row],[Ngày tính CN]]="","",S856+T856)</f>
        <v>46133</v>
      </c>
      <c r="V856" s="32">
        <f ca="1">IF(Table13[[#This Row],[Hạn thanh toán]]="","",IF((U856-NOW())&lt;0,0,(U856-NOW())))</f>
        <v>0</v>
      </c>
      <c r="W856" s="32"/>
      <c r="X856" s="32">
        <f t="shared" ca="1" si="110"/>
        <v>161.35975370370579</v>
      </c>
      <c r="Y856" s="2" t="str">
        <f t="shared" ca="1" si="111"/>
        <v>Nợ quá hạn hơn 120 ngày có khả năng mất thanh toán</v>
      </c>
      <c r="Z856" s="42">
        <f t="shared" si="107"/>
        <v>46133</v>
      </c>
      <c r="AA856" s="42" t="str">
        <f t="shared" si="108"/>
        <v/>
      </c>
      <c r="AD856" s="2" t="str">
        <f>VLOOKUP($A856,MA_KH!$A:$Q,MA_KH!O$1,0)</f>
        <v>MEGA</v>
      </c>
      <c r="AE856" s="2" t="str">
        <f>VLOOKUP($A856,MA_KH!$A:$Q,MA_KH!P$1,0)</f>
        <v>CÔNG TY TNHH MM MEGA MARKET (VIỆT NAM)</v>
      </c>
      <c r="AG856" s="91" t="str">
        <f>Table13[[#This Row],[Số hóa đơn]]&amp;Table13[[#This Row],[Tổng giá trị]]</f>
        <v>00000073783000</v>
      </c>
    </row>
    <row r="857" spans="1:33" ht="25.5" hidden="1" customHeight="1" x14ac:dyDescent="0.2">
      <c r="A857" s="58" t="s">
        <v>16288</v>
      </c>
      <c r="B857" s="58" t="s">
        <v>294</v>
      </c>
      <c r="C857" s="59">
        <v>46133</v>
      </c>
      <c r="D857" s="58" t="s">
        <v>18148</v>
      </c>
      <c r="E857" s="59">
        <v>46133</v>
      </c>
      <c r="F857" s="58" t="s">
        <v>18149</v>
      </c>
      <c r="G857" s="58" t="s">
        <v>17177</v>
      </c>
      <c r="H857" s="60">
        <v>1036843</v>
      </c>
      <c r="I857" s="63">
        <v>0</v>
      </c>
      <c r="J857" s="60">
        <v>82947</v>
      </c>
      <c r="K857" s="66">
        <v>1119790</v>
      </c>
      <c r="L857" s="64" t="s">
        <v>17238</v>
      </c>
      <c r="M857" s="6" t="str">
        <f>IFERROR(VLOOKUP(Table13[[#This Row],[Số hóa đơn]],'Chi tiết tt Mega gửi'!K:L,2,0),"")</f>
        <v/>
      </c>
      <c r="O857" s="32">
        <f>IF(Table13[[#This Row],[Phân loại]]="Tồn đầu kỳ",Table13[[#This Row],[Tổng giá trị]],0)</f>
        <v>0</v>
      </c>
      <c r="P857" s="7">
        <f>IF(Table13[[#This Row],[Số còn phải thu ĐK]]&lt;&gt;0,0,IF(Table13[[#This Row],[Phân loại]]="Bán hàng",Table13[[#This Row],[Tổng giá trị]],-Table13[[#This Row],[Tổng giá trị]]))</f>
        <v>-1119790</v>
      </c>
      <c r="Q857" s="32">
        <f t="shared" si="109"/>
        <v>0</v>
      </c>
      <c r="R857" s="7">
        <f>Table13[[#This Row],[Số còn phải thu ĐK]]+Table13[[#This Row],[Giá Trị HD sau CK]]-Table13[[#This Row],[Số tiền đã thu]]</f>
        <v>-1119790</v>
      </c>
      <c r="S857" s="6">
        <f>IF(Table13[[#This Row],[Ngày hóa đơn]]&lt;&gt;"",Table13[[#This Row],[Ngày hóa đơn]],IF(Table13[[#This Row],[Ngày hạch toán]]&lt;&gt;"",Table13[[#This Row],[Ngày hạch toán]],""))</f>
        <v>46133</v>
      </c>
      <c r="T857" s="7"/>
      <c r="U857" s="6">
        <f>IF(Table13[[#This Row],[Ngày tính CN]]="","",S857+T857)</f>
        <v>46133</v>
      </c>
      <c r="V857" s="32">
        <f ca="1">IF(Table13[[#This Row],[Hạn thanh toán]]="","",IF((U857-NOW())&lt;0,0,(U857-NOW())))</f>
        <v>0</v>
      </c>
      <c r="W857" s="32"/>
      <c r="X857" s="32">
        <f t="shared" ca="1" si="110"/>
        <v>161.35975370370579</v>
      </c>
      <c r="Y857" s="2" t="str">
        <f t="shared" ca="1" si="111"/>
        <v>Nợ quá hạn hơn 120 ngày có khả năng mất thanh toán</v>
      </c>
      <c r="Z857" s="42">
        <f t="shared" si="107"/>
        <v>46133</v>
      </c>
      <c r="AA857" s="42" t="str">
        <f t="shared" si="108"/>
        <v/>
      </c>
      <c r="AD857" s="2" t="str">
        <f>VLOOKUP($A857,MA_KH!$A:$Q,MA_KH!O$1,0)</f>
        <v>MEGA</v>
      </c>
      <c r="AE857" s="2" t="str">
        <f>VLOOKUP($A857,MA_KH!$A:$Q,MA_KH!P$1,0)</f>
        <v>CÔNG TY TNHH MM MEGA MARKET (VIỆT NAM)</v>
      </c>
      <c r="AG857" s="91" t="str">
        <f>Table13[[#This Row],[Số hóa đơn]]&amp;Table13[[#This Row],[Tổng giá trị]]</f>
        <v>000001941119790</v>
      </c>
    </row>
    <row r="858" spans="1:33" ht="25.5" hidden="1" customHeight="1" x14ac:dyDescent="0.2">
      <c r="A858" s="58" t="s">
        <v>16299</v>
      </c>
      <c r="B858" s="58" t="s">
        <v>190</v>
      </c>
      <c r="C858" s="59">
        <v>46136</v>
      </c>
      <c r="D858" s="58" t="s">
        <v>18150</v>
      </c>
      <c r="E858" s="59">
        <v>46136</v>
      </c>
      <c r="F858" s="58" t="s">
        <v>18151</v>
      </c>
      <c r="G858" s="58" t="s">
        <v>17669</v>
      </c>
      <c r="H858" s="60">
        <v>3263790</v>
      </c>
      <c r="I858" s="63">
        <v>0</v>
      </c>
      <c r="J858" s="60">
        <v>261103</v>
      </c>
      <c r="K858" s="66">
        <v>3524893</v>
      </c>
      <c r="L858" s="64" t="s">
        <v>17238</v>
      </c>
      <c r="M858" s="6" t="str">
        <f>IFERROR(VLOOKUP(Table13[[#This Row],[Số hóa đơn]],'Chi tiết tt Mega gửi'!K:L,2,0),"")</f>
        <v/>
      </c>
      <c r="O858" s="32">
        <f>IF(Table13[[#This Row],[Phân loại]]="Tồn đầu kỳ",Table13[[#This Row],[Tổng giá trị]],0)</f>
        <v>0</v>
      </c>
      <c r="P858" s="7">
        <f>IF(Table13[[#This Row],[Số còn phải thu ĐK]]&lt;&gt;0,0,IF(Table13[[#This Row],[Phân loại]]="Bán hàng",Table13[[#This Row],[Tổng giá trị]],-Table13[[#This Row],[Tổng giá trị]]))</f>
        <v>-3524893</v>
      </c>
      <c r="Q858" s="32">
        <f>IF(M858&lt;&gt;"",IF(O858&lt;&gt;0,O858,P858),0)</f>
        <v>0</v>
      </c>
      <c r="R858" s="7">
        <f>Table13[[#This Row],[Số còn phải thu ĐK]]+Table13[[#This Row],[Giá Trị HD sau CK]]-Table13[[#This Row],[Số tiền đã thu]]</f>
        <v>-3524893</v>
      </c>
      <c r="S858" s="6">
        <f>IF(Table13[[#This Row],[Ngày hóa đơn]]&lt;&gt;"",Table13[[#This Row],[Ngày hóa đơn]],IF(Table13[[#This Row],[Ngày hạch toán]]&lt;&gt;"",Table13[[#This Row],[Ngày hạch toán]],""))</f>
        <v>46136</v>
      </c>
      <c r="T858" s="7"/>
      <c r="U858" s="6">
        <f>IF(Table13[[#This Row],[Ngày tính CN]]="","",S858+T858)</f>
        <v>46136</v>
      </c>
      <c r="V858" s="32">
        <f ca="1">IF(Table13[[#This Row],[Hạn thanh toán]]="","",IF((U858-NOW())&lt;0,0,(U858-NOW())))</f>
        <v>0</v>
      </c>
      <c r="W858" s="32"/>
      <c r="X858" s="32">
        <f ca="1">IF(OR(U858="",R858=0),"",IF((U858-NOW())&lt;0,-(U858-NOW()),0))</f>
        <v>158.35975370370579</v>
      </c>
      <c r="Y858" s="2" t="str">
        <f ca="1">IF(R858=0,"Đã thanh toán",IF(X858="","",IF(X858&lt;=0,"Chưa đến hạn thanh toán",IF(X858&lt;=30,"Nợ quá hạn 30 ngày",IF(X858&lt;=60,"Nợ quá hạn từ 30 ngày đến 60 ngày",IF(X858&lt;=90,"Nợ quá hạn từ 60 ngày đến 90 ngày",IF(X858&lt;=120,"Nợ quá hạn từ 90 ngày đến 120 ngày","Nợ quá hạn hơn 120 ngày có khả năng mất thanh toán")))))))</f>
        <v>Nợ quá hạn hơn 120 ngày có khả năng mất thanh toán</v>
      </c>
      <c r="Z858" s="42">
        <f t="shared" si="107"/>
        <v>46136</v>
      </c>
      <c r="AA858" s="42" t="str">
        <f t="shared" si="108"/>
        <v/>
      </c>
      <c r="AD858" s="2" t="str">
        <f>VLOOKUP($A858,MA_KH!$A:$Q,MA_KH!O$1,0)</f>
        <v>MEGA</v>
      </c>
      <c r="AE858" s="2" t="str">
        <f>VLOOKUP($A858,MA_KH!$A:$Q,MA_KH!P$1,0)</f>
        <v>CÔNG TY TNHH MM MEGA MARKET (VIỆT NAM)</v>
      </c>
      <c r="AG858" s="91" t="str">
        <f>Table13[[#This Row],[Số hóa đơn]]&amp;Table13[[#This Row],[Tổng giá trị]]</f>
        <v>000016613524893</v>
      </c>
    </row>
    <row r="859" spans="1:33" ht="25.5" hidden="1" customHeight="1" x14ac:dyDescent="0.2">
      <c r="A859" s="54" t="s">
        <v>16303</v>
      </c>
      <c r="B859" s="54" t="s">
        <v>102</v>
      </c>
      <c r="C859" s="55">
        <v>46140</v>
      </c>
      <c r="D859" s="54" t="s">
        <v>18152</v>
      </c>
      <c r="E859" s="55">
        <v>46140</v>
      </c>
      <c r="F859" s="54" t="s">
        <v>18121</v>
      </c>
      <c r="G859" s="54" t="s">
        <v>17325</v>
      </c>
      <c r="H859" s="56">
        <v>360534</v>
      </c>
      <c r="I859" s="63">
        <v>0</v>
      </c>
      <c r="J859" s="56">
        <v>28843</v>
      </c>
      <c r="K859" s="65">
        <v>389377</v>
      </c>
      <c r="L859" s="64" t="s">
        <v>17238</v>
      </c>
      <c r="M859" s="6">
        <v>46153</v>
      </c>
      <c r="O859" s="32">
        <f>IF(Table13[[#This Row],[Phân loại]]="Tồn đầu kỳ",Table13[[#This Row],[Tổng giá trị]],0)</f>
        <v>0</v>
      </c>
      <c r="P859" s="7">
        <f>IF(Table13[[#This Row],[Số còn phải thu ĐK]]&lt;&gt;0,0,IF(Table13[[#This Row],[Phân loại]]="Bán hàng",Table13[[#This Row],[Tổng giá trị]],-Table13[[#This Row],[Tổng giá trị]]))</f>
        <v>-389377</v>
      </c>
      <c r="Q859" s="32">
        <f t="shared" ref="Q859:Q861" si="112">IF(M859&lt;&gt;"",IF(O859&lt;&gt;0,O859,P859),0)</f>
        <v>-389377</v>
      </c>
      <c r="R859" s="7">
        <f>Table13[[#This Row],[Số còn phải thu ĐK]]+Table13[[#This Row],[Giá Trị HD sau CK]]-Table13[[#This Row],[Số tiền đã thu]]</f>
        <v>0</v>
      </c>
      <c r="S859" s="6">
        <f>IF(Table13[[#This Row],[Ngày hóa đơn]]&lt;&gt;"",Table13[[#This Row],[Ngày hóa đơn]],IF(Table13[[#This Row],[Ngày hạch toán]]&lt;&gt;"",Table13[[#This Row],[Ngày hạch toán]],""))</f>
        <v>46140</v>
      </c>
      <c r="T859" s="7"/>
      <c r="U859" s="6">
        <f>IF(Table13[[#This Row],[Ngày tính CN]]="","",S859+T859)</f>
        <v>46140</v>
      </c>
      <c r="V859" s="32">
        <f ca="1">IF(Table13[[#This Row],[Hạn thanh toán]]="","",IF((U859-NOW())&lt;0,0,(U859-NOW())))</f>
        <v>0</v>
      </c>
      <c r="W859" s="32"/>
      <c r="X859" s="32" t="str">
        <f t="shared" ref="X859:X861" ca="1" si="113">IF(OR(U859="",R859=0),"",IF((U859-NOW())&lt;0,-(U859-NOW()),0))</f>
        <v/>
      </c>
      <c r="Y859" s="2" t="str">
        <f t="shared" ref="Y859:Y861" si="114">IF(R859=0,"Đã thanh toán",IF(X859="","",IF(X859&lt;=0,"Chưa đến hạn thanh toán",IF(X859&lt;=30,"Nợ quá hạn 30 ngày",IF(X859&lt;=60,"Nợ quá hạn từ 30 ngày đến 60 ngày",IF(X859&lt;=90,"Nợ quá hạn từ 60 ngày đến 90 ngày",IF(X859&lt;=120,"Nợ quá hạn từ 90 ngày đến 120 ngày","Nợ quá hạn hơn 120 ngày có khả năng mất thanh toán")))))))</f>
        <v>Đã thanh toán</v>
      </c>
      <c r="Z859" s="42">
        <f t="shared" si="107"/>
        <v>46140</v>
      </c>
      <c r="AA859" s="42">
        <f t="shared" si="108"/>
        <v>46153</v>
      </c>
      <c r="AD859" s="2" t="str">
        <f>VLOOKUP($A859,MA_KH!$A:$Q,MA_KH!O$1,0)</f>
        <v>MEGA</v>
      </c>
      <c r="AE859" s="2" t="str">
        <f>VLOOKUP($A859,MA_KH!$A:$Q,MA_KH!P$1,0)</f>
        <v>CÔNG TY TNHH MM MEGA MARKET (VIỆT NAM)</v>
      </c>
      <c r="AG859" s="91" t="str">
        <f>Table13[[#This Row],[Số hóa đơn]]&amp;Table13[[#This Row],[Tổng giá trị]]</f>
        <v>00000153389377</v>
      </c>
    </row>
    <row r="860" spans="1:33" ht="25.5" hidden="1" customHeight="1" x14ac:dyDescent="0.2">
      <c r="A860" s="54" t="s">
        <v>16303</v>
      </c>
      <c r="B860" s="54" t="s">
        <v>102</v>
      </c>
      <c r="C860" s="55">
        <v>46140</v>
      </c>
      <c r="D860" s="54" t="s">
        <v>18153</v>
      </c>
      <c r="E860" s="55">
        <v>46140</v>
      </c>
      <c r="F860" s="54" t="s">
        <v>18154</v>
      </c>
      <c r="G860" s="54" t="s">
        <v>17325</v>
      </c>
      <c r="H860" s="56">
        <v>570000</v>
      </c>
      <c r="I860" s="63">
        <v>0</v>
      </c>
      <c r="J860" s="56">
        <v>45600</v>
      </c>
      <c r="K860" s="65">
        <v>615600</v>
      </c>
      <c r="L860" s="64" t="s">
        <v>17238</v>
      </c>
      <c r="M860" s="6" t="str">
        <f>IFERROR(VLOOKUP(Table13[[#This Row],[Số hóa đơn]],'Chi tiết tt Mega gửi'!K:L,2,0),"")</f>
        <v/>
      </c>
      <c r="O860" s="32">
        <f>IF(Table13[[#This Row],[Phân loại]]="Tồn đầu kỳ",Table13[[#This Row],[Tổng giá trị]],0)</f>
        <v>0</v>
      </c>
      <c r="P860" s="7">
        <f>IF(Table13[[#This Row],[Số còn phải thu ĐK]]&lt;&gt;0,0,IF(Table13[[#This Row],[Phân loại]]="Bán hàng",Table13[[#This Row],[Tổng giá trị]],-Table13[[#This Row],[Tổng giá trị]]))</f>
        <v>-615600</v>
      </c>
      <c r="Q860" s="32">
        <f t="shared" si="112"/>
        <v>0</v>
      </c>
      <c r="R860" s="7">
        <f>Table13[[#This Row],[Số còn phải thu ĐK]]+Table13[[#This Row],[Giá Trị HD sau CK]]-Table13[[#This Row],[Số tiền đã thu]]</f>
        <v>-615600</v>
      </c>
      <c r="S860" s="6">
        <f>IF(Table13[[#This Row],[Ngày hóa đơn]]&lt;&gt;"",Table13[[#This Row],[Ngày hóa đơn]],IF(Table13[[#This Row],[Ngày hạch toán]]&lt;&gt;"",Table13[[#This Row],[Ngày hạch toán]],""))</f>
        <v>46140</v>
      </c>
      <c r="T860" s="7"/>
      <c r="U860" s="6">
        <f>IF(Table13[[#This Row],[Ngày tính CN]]="","",S860+T860)</f>
        <v>46140</v>
      </c>
      <c r="V860" s="32">
        <f ca="1">IF(Table13[[#This Row],[Hạn thanh toán]]="","",IF((U860-NOW())&lt;0,0,(U860-NOW())))</f>
        <v>0</v>
      </c>
      <c r="W860" s="32"/>
      <c r="X860" s="32">
        <f t="shared" ca="1" si="113"/>
        <v>154.35975370370579</v>
      </c>
      <c r="Y860" s="2" t="str">
        <f t="shared" ca="1" si="114"/>
        <v>Nợ quá hạn hơn 120 ngày có khả năng mất thanh toán</v>
      </c>
      <c r="Z860" s="42">
        <f t="shared" si="107"/>
        <v>46140</v>
      </c>
      <c r="AA860" s="42" t="str">
        <f t="shared" si="108"/>
        <v/>
      </c>
      <c r="AD860" s="2" t="str">
        <f>VLOOKUP($A860,MA_KH!$A:$Q,MA_KH!O$1,0)</f>
        <v>MEGA</v>
      </c>
      <c r="AE860" s="2" t="str">
        <f>VLOOKUP($A860,MA_KH!$A:$Q,MA_KH!P$1,0)</f>
        <v>CÔNG TY TNHH MM MEGA MARKET (VIỆT NAM)</v>
      </c>
      <c r="AG860" s="91" t="str">
        <f>Table13[[#This Row],[Số hóa đơn]]&amp;Table13[[#This Row],[Tổng giá trị]]</f>
        <v>00000154615600</v>
      </c>
    </row>
    <row r="861" spans="1:33" ht="25.5" hidden="1" customHeight="1" x14ac:dyDescent="0.2">
      <c r="A861" s="58" t="s">
        <v>16303</v>
      </c>
      <c r="B861" s="58" t="s">
        <v>102</v>
      </c>
      <c r="C861" s="59">
        <v>46140</v>
      </c>
      <c r="D861" s="58" t="s">
        <v>18155</v>
      </c>
      <c r="E861" s="59">
        <v>46140</v>
      </c>
      <c r="F861" s="58" t="s">
        <v>18111</v>
      </c>
      <c r="G861" s="58" t="s">
        <v>17325</v>
      </c>
      <c r="H861" s="60">
        <v>145000</v>
      </c>
      <c r="I861" s="63">
        <v>0</v>
      </c>
      <c r="J861" s="60">
        <v>11600</v>
      </c>
      <c r="K861" s="66">
        <v>156600</v>
      </c>
      <c r="L861" s="64" t="s">
        <v>17238</v>
      </c>
      <c r="M861" s="6">
        <v>46153</v>
      </c>
      <c r="O861" s="32">
        <f>IF(Table13[[#This Row],[Phân loại]]="Tồn đầu kỳ",Table13[[#This Row],[Tổng giá trị]],0)</f>
        <v>0</v>
      </c>
      <c r="P861" s="7">
        <f>IF(Table13[[#This Row],[Số còn phải thu ĐK]]&lt;&gt;0,0,IF(Table13[[#This Row],[Phân loại]]="Bán hàng",Table13[[#This Row],[Tổng giá trị]],-Table13[[#This Row],[Tổng giá trị]]))</f>
        <v>-156600</v>
      </c>
      <c r="Q861" s="32">
        <f t="shared" si="112"/>
        <v>-156600</v>
      </c>
      <c r="R861" s="7">
        <f>Table13[[#This Row],[Số còn phải thu ĐK]]+Table13[[#This Row],[Giá Trị HD sau CK]]-Table13[[#This Row],[Số tiền đã thu]]</f>
        <v>0</v>
      </c>
      <c r="S861" s="6">
        <f>IF(Table13[[#This Row],[Ngày hóa đơn]]&lt;&gt;"",Table13[[#This Row],[Ngày hóa đơn]],IF(Table13[[#This Row],[Ngày hạch toán]]&lt;&gt;"",Table13[[#This Row],[Ngày hạch toán]],""))</f>
        <v>46140</v>
      </c>
      <c r="T861" s="7"/>
      <c r="U861" s="6">
        <f>IF(Table13[[#This Row],[Ngày tính CN]]="","",S861+T861)</f>
        <v>46140</v>
      </c>
      <c r="V861" s="32">
        <f ca="1">IF(Table13[[#This Row],[Hạn thanh toán]]="","",IF((U861-NOW())&lt;0,0,(U861-NOW())))</f>
        <v>0</v>
      </c>
      <c r="W861" s="32"/>
      <c r="X861" s="32" t="str">
        <f t="shared" ca="1" si="113"/>
        <v/>
      </c>
      <c r="Y861" s="2" t="str">
        <f t="shared" si="114"/>
        <v>Đã thanh toán</v>
      </c>
      <c r="Z861" s="42">
        <f t="shared" si="107"/>
        <v>46140</v>
      </c>
      <c r="AA861" s="42">
        <f t="shared" si="108"/>
        <v>46153</v>
      </c>
      <c r="AD861" s="2" t="str">
        <f>VLOOKUP($A861,MA_KH!$A:$Q,MA_KH!O$1,0)</f>
        <v>MEGA</v>
      </c>
      <c r="AE861" s="2" t="str">
        <f>VLOOKUP($A861,MA_KH!$A:$Q,MA_KH!P$1,0)</f>
        <v>CÔNG TY TNHH MM MEGA MARKET (VIỆT NAM)</v>
      </c>
      <c r="AG861" s="91" t="str">
        <f>Table13[[#This Row],[Số hóa đơn]]&amp;Table13[[#This Row],[Tổng giá trị]]</f>
        <v>00000156156600</v>
      </c>
    </row>
    <row r="862" spans="1:33" ht="25.5" hidden="1" customHeight="1" x14ac:dyDescent="0.2">
      <c r="A862" s="58" t="s">
        <v>16307</v>
      </c>
      <c r="B862" s="58" t="s">
        <v>202</v>
      </c>
      <c r="C862" s="59">
        <v>46140</v>
      </c>
      <c r="D862" s="58" t="s">
        <v>18156</v>
      </c>
      <c r="E862" s="59">
        <v>46140</v>
      </c>
      <c r="F862" s="58" t="s">
        <v>18157</v>
      </c>
      <c r="G862" s="58" t="s">
        <v>17174</v>
      </c>
      <c r="H862" s="60">
        <v>873213</v>
      </c>
      <c r="I862" s="63">
        <v>0</v>
      </c>
      <c r="J862" s="60">
        <v>69857</v>
      </c>
      <c r="K862" s="66">
        <v>943070</v>
      </c>
      <c r="L862" s="64" t="s">
        <v>17238</v>
      </c>
      <c r="M862" s="6" t="str">
        <f>IFERROR(VLOOKUP(Table13[[#This Row],[Số hóa đơn]],'Chi tiết tt Mega gửi'!K:L,2,0),"")</f>
        <v/>
      </c>
      <c r="O862" s="32">
        <f>IF(Table13[[#This Row],[Phân loại]]="Tồn đầu kỳ",Table13[[#This Row],[Tổng giá trị]],0)</f>
        <v>0</v>
      </c>
      <c r="P862" s="7">
        <f>IF(Table13[[#This Row],[Số còn phải thu ĐK]]&lt;&gt;0,0,IF(Table13[[#This Row],[Phân loại]]="Bán hàng",Table13[[#This Row],[Tổng giá trị]],-Table13[[#This Row],[Tổng giá trị]]))</f>
        <v>-943070</v>
      </c>
      <c r="Q862" s="32">
        <f>IF(M862&lt;&gt;"",IF(O862&lt;&gt;0,O862,P862),0)</f>
        <v>0</v>
      </c>
      <c r="R862" s="7">
        <f>Table13[[#This Row],[Số còn phải thu ĐK]]+Table13[[#This Row],[Giá Trị HD sau CK]]-Table13[[#This Row],[Số tiền đã thu]]</f>
        <v>-943070</v>
      </c>
      <c r="S862" s="6">
        <f>IF(Table13[[#This Row],[Ngày hóa đơn]]&lt;&gt;"",Table13[[#This Row],[Ngày hóa đơn]],IF(Table13[[#This Row],[Ngày hạch toán]]&lt;&gt;"",Table13[[#This Row],[Ngày hạch toán]],""))</f>
        <v>46140</v>
      </c>
      <c r="T862" s="7"/>
      <c r="U862" s="6">
        <f>IF(Table13[[#This Row],[Ngày tính CN]]="","",S862+T862)</f>
        <v>46140</v>
      </c>
      <c r="V862" s="32">
        <f ca="1">IF(Table13[[#This Row],[Hạn thanh toán]]="","",IF((U862-NOW())&lt;0,0,(U862-NOW())))</f>
        <v>0</v>
      </c>
      <c r="W862" s="32"/>
      <c r="X862" s="32">
        <f ca="1">IF(OR(U862="",R862=0),"",IF((U862-NOW())&lt;0,-(U862-NOW()),0))</f>
        <v>154.35975370370579</v>
      </c>
      <c r="Y862" s="2" t="str">
        <f ca="1">IF(R862=0,"Đã thanh toán",IF(X862="","",IF(X862&lt;=0,"Chưa đến hạn thanh toán",IF(X862&lt;=30,"Nợ quá hạn 30 ngày",IF(X862&lt;=60,"Nợ quá hạn từ 30 ngày đến 60 ngày",IF(X862&lt;=90,"Nợ quá hạn từ 60 ngày đến 90 ngày",IF(X862&lt;=120,"Nợ quá hạn từ 90 ngày đến 120 ngày","Nợ quá hạn hơn 120 ngày có khả năng mất thanh toán")))))))</f>
        <v>Nợ quá hạn hơn 120 ngày có khả năng mất thanh toán</v>
      </c>
      <c r="Z862" s="42">
        <f t="shared" si="107"/>
        <v>46140</v>
      </c>
      <c r="AA862" s="42" t="str">
        <f t="shared" si="108"/>
        <v/>
      </c>
      <c r="AD862" s="2" t="str">
        <f>VLOOKUP($A862,MA_KH!$A:$Q,MA_KH!O$1,0)</f>
        <v>MEGA</v>
      </c>
      <c r="AE862" s="2" t="str">
        <f>VLOOKUP($A862,MA_KH!$A:$Q,MA_KH!P$1,0)</f>
        <v>CÔNG TY TNHH MM MEGA MARKET (VIỆT NAM)</v>
      </c>
      <c r="AG862" s="91" t="str">
        <f>Table13[[#This Row],[Số hóa đơn]]&amp;Table13[[#This Row],[Tổng giá trị]]</f>
        <v>00000142943070</v>
      </c>
    </row>
    <row r="863" spans="1:33" ht="25.5" hidden="1" customHeight="1" x14ac:dyDescent="0.2">
      <c r="A863" s="54" t="s">
        <v>16293</v>
      </c>
      <c r="B863" s="54" t="s">
        <v>386</v>
      </c>
      <c r="C863" s="55">
        <v>46141</v>
      </c>
      <c r="D863" s="54" t="s">
        <v>18158</v>
      </c>
      <c r="E863" s="55">
        <v>46141</v>
      </c>
      <c r="F863" s="54" t="s">
        <v>18159</v>
      </c>
      <c r="G863" s="54" t="s">
        <v>16859</v>
      </c>
      <c r="H863" s="56">
        <v>140000</v>
      </c>
      <c r="I863" s="63">
        <v>0</v>
      </c>
      <c r="J863" s="56">
        <v>11200</v>
      </c>
      <c r="K863" s="65">
        <v>151200</v>
      </c>
      <c r="L863" s="64" t="s">
        <v>17238</v>
      </c>
      <c r="M863" s="6">
        <v>46153</v>
      </c>
      <c r="O863" s="32">
        <f>IF(Table13[[#This Row],[Phân loại]]="Tồn đầu kỳ",Table13[[#This Row],[Tổng giá trị]],0)</f>
        <v>0</v>
      </c>
      <c r="P863" s="7">
        <f>IF(Table13[[#This Row],[Số còn phải thu ĐK]]&lt;&gt;0,0,IF(Table13[[#This Row],[Phân loại]]="Bán hàng",Table13[[#This Row],[Tổng giá trị]],-Table13[[#This Row],[Tổng giá trị]]))</f>
        <v>-151200</v>
      </c>
      <c r="Q863" s="32">
        <f t="shared" ref="Q863:Q871" si="115">IF(M863&lt;&gt;"",IF(O863&lt;&gt;0,O863,P863),0)</f>
        <v>-151200</v>
      </c>
      <c r="R863" s="7">
        <f>Table13[[#This Row],[Số còn phải thu ĐK]]+Table13[[#This Row],[Giá Trị HD sau CK]]-Table13[[#This Row],[Số tiền đã thu]]</f>
        <v>0</v>
      </c>
      <c r="S863" s="6">
        <f>IF(Table13[[#This Row],[Ngày hóa đơn]]&lt;&gt;"",Table13[[#This Row],[Ngày hóa đơn]],IF(Table13[[#This Row],[Ngày hạch toán]]&lt;&gt;"",Table13[[#This Row],[Ngày hạch toán]],""))</f>
        <v>46141</v>
      </c>
      <c r="T863" s="7"/>
      <c r="U863" s="6">
        <f>IF(Table13[[#This Row],[Ngày tính CN]]="","",S863+T863)</f>
        <v>46141</v>
      </c>
      <c r="V863" s="32">
        <f ca="1">IF(Table13[[#This Row],[Hạn thanh toán]]="","",IF((U863-NOW())&lt;0,0,(U863-NOW())))</f>
        <v>0</v>
      </c>
      <c r="W863" s="32"/>
      <c r="X863" s="32" t="str">
        <f t="shared" ref="X863:X871" ca="1" si="116">IF(OR(U863="",R863=0),"",IF((U863-NOW())&lt;0,-(U863-NOW()),0))</f>
        <v/>
      </c>
      <c r="Y863" s="2" t="str">
        <f t="shared" ref="Y863:Y871" si="117">IF(R863=0,"Đã thanh toán",IF(X863="","",IF(X863&lt;=0,"Chưa đến hạn thanh toán",IF(X863&lt;=30,"Nợ quá hạn 30 ngày",IF(X863&lt;=60,"Nợ quá hạn từ 30 ngày đến 60 ngày",IF(X863&lt;=90,"Nợ quá hạn từ 60 ngày đến 90 ngày",IF(X863&lt;=120,"Nợ quá hạn từ 90 ngày đến 120 ngày","Nợ quá hạn hơn 120 ngày có khả năng mất thanh toán")))))))</f>
        <v>Đã thanh toán</v>
      </c>
      <c r="Z863" s="42">
        <f t="shared" si="107"/>
        <v>46141</v>
      </c>
      <c r="AA863" s="42">
        <f t="shared" si="108"/>
        <v>46153</v>
      </c>
      <c r="AD863" s="2" t="str">
        <f>VLOOKUP($A863,MA_KH!$A:$Q,MA_KH!O$1,0)</f>
        <v>MEGA</v>
      </c>
      <c r="AE863" s="2" t="str">
        <f>VLOOKUP($A863,MA_KH!$A:$Q,MA_KH!P$1,0)</f>
        <v>CÔNG TY TNHH MM MEGA MARKET (VIỆT NAM)</v>
      </c>
      <c r="AG863" s="91" t="str">
        <f>Table13[[#This Row],[Số hóa đơn]]&amp;Table13[[#This Row],[Tổng giá trị]]</f>
        <v>00000085151200</v>
      </c>
    </row>
    <row r="864" spans="1:33" ht="25.5" hidden="1" customHeight="1" x14ac:dyDescent="0.2">
      <c r="A864" s="54" t="s">
        <v>16293</v>
      </c>
      <c r="B864" s="54" t="s">
        <v>386</v>
      </c>
      <c r="C864" s="55">
        <v>46141</v>
      </c>
      <c r="D864" s="54" t="s">
        <v>18160</v>
      </c>
      <c r="E864" s="55">
        <v>46141</v>
      </c>
      <c r="F864" s="54" t="s">
        <v>18161</v>
      </c>
      <c r="G864" s="54" t="s">
        <v>16859</v>
      </c>
      <c r="H864" s="56">
        <v>560000</v>
      </c>
      <c r="I864" s="63">
        <v>0</v>
      </c>
      <c r="J864" s="56">
        <v>44800</v>
      </c>
      <c r="K864" s="65">
        <v>604800</v>
      </c>
      <c r="L864" s="64" t="s">
        <v>17238</v>
      </c>
      <c r="M864" s="6" t="str">
        <f>IFERROR(VLOOKUP(Table13[[#This Row],[Số hóa đơn]],'Chi tiết tt Mega gửi'!K:L,2,0),"")</f>
        <v/>
      </c>
      <c r="O864" s="32">
        <f>IF(Table13[[#This Row],[Phân loại]]="Tồn đầu kỳ",Table13[[#This Row],[Tổng giá trị]],0)</f>
        <v>0</v>
      </c>
      <c r="P864" s="7">
        <f>IF(Table13[[#This Row],[Số còn phải thu ĐK]]&lt;&gt;0,0,IF(Table13[[#This Row],[Phân loại]]="Bán hàng",Table13[[#This Row],[Tổng giá trị]],-Table13[[#This Row],[Tổng giá trị]]))</f>
        <v>-604800</v>
      </c>
      <c r="Q864" s="32">
        <f t="shared" si="115"/>
        <v>0</v>
      </c>
      <c r="R864" s="7">
        <f>Table13[[#This Row],[Số còn phải thu ĐK]]+Table13[[#This Row],[Giá Trị HD sau CK]]-Table13[[#This Row],[Số tiền đã thu]]</f>
        <v>-604800</v>
      </c>
      <c r="S864" s="6">
        <f>IF(Table13[[#This Row],[Ngày hóa đơn]]&lt;&gt;"",Table13[[#This Row],[Ngày hóa đơn]],IF(Table13[[#This Row],[Ngày hạch toán]]&lt;&gt;"",Table13[[#This Row],[Ngày hạch toán]],""))</f>
        <v>46141</v>
      </c>
      <c r="T864" s="7"/>
      <c r="U864" s="6">
        <f>IF(Table13[[#This Row],[Ngày tính CN]]="","",S864+T864)</f>
        <v>46141</v>
      </c>
      <c r="V864" s="32">
        <f ca="1">IF(Table13[[#This Row],[Hạn thanh toán]]="","",IF((U864-NOW())&lt;0,0,(U864-NOW())))</f>
        <v>0</v>
      </c>
      <c r="W864" s="32"/>
      <c r="X864" s="32">
        <f t="shared" ca="1" si="116"/>
        <v>153.35975370370579</v>
      </c>
      <c r="Y864" s="2" t="str">
        <f t="shared" ca="1" si="117"/>
        <v>Nợ quá hạn hơn 120 ngày có khả năng mất thanh toán</v>
      </c>
      <c r="Z864" s="42">
        <f t="shared" si="107"/>
        <v>46141</v>
      </c>
      <c r="AA864" s="42" t="str">
        <f t="shared" si="108"/>
        <v/>
      </c>
      <c r="AD864" s="2" t="str">
        <f>VLOOKUP($A864,MA_KH!$A:$Q,MA_KH!O$1,0)</f>
        <v>MEGA</v>
      </c>
      <c r="AE864" s="2" t="str">
        <f>VLOOKUP($A864,MA_KH!$A:$Q,MA_KH!P$1,0)</f>
        <v>CÔNG TY TNHH MM MEGA MARKET (VIỆT NAM)</v>
      </c>
      <c r="AG864" s="91" t="str">
        <f>Table13[[#This Row],[Số hóa đơn]]&amp;Table13[[#This Row],[Tổng giá trị]]</f>
        <v>00000086604800</v>
      </c>
    </row>
    <row r="865" spans="1:33" ht="25.5" hidden="1" customHeight="1" x14ac:dyDescent="0.2">
      <c r="A865" s="58" t="s">
        <v>16309</v>
      </c>
      <c r="B865" s="58" t="s">
        <v>255</v>
      </c>
      <c r="C865" s="59">
        <v>46141</v>
      </c>
      <c r="D865" s="58" t="s">
        <v>18162</v>
      </c>
      <c r="E865" s="59">
        <v>46141</v>
      </c>
      <c r="F865" s="58" t="s">
        <v>18163</v>
      </c>
      <c r="G865" s="58" t="s">
        <v>16884</v>
      </c>
      <c r="H865" s="60">
        <v>1285000</v>
      </c>
      <c r="I865" s="63">
        <v>0</v>
      </c>
      <c r="J865" s="60">
        <v>102800</v>
      </c>
      <c r="K865" s="66">
        <v>1387800</v>
      </c>
      <c r="L865" s="64" t="s">
        <v>17238</v>
      </c>
      <c r="M865" s="6" t="str">
        <f>IFERROR(VLOOKUP(Table13[[#This Row],[Số hóa đơn]],'Chi tiết tt Mega gửi'!K:L,2,0),"")</f>
        <v/>
      </c>
      <c r="O865" s="32">
        <f>IF(Table13[[#This Row],[Phân loại]]="Tồn đầu kỳ",Table13[[#This Row],[Tổng giá trị]],0)</f>
        <v>0</v>
      </c>
      <c r="P865" s="7">
        <f>IF(Table13[[#This Row],[Số còn phải thu ĐK]]&lt;&gt;0,0,IF(Table13[[#This Row],[Phân loại]]="Bán hàng",Table13[[#This Row],[Tổng giá trị]],-Table13[[#This Row],[Tổng giá trị]]))</f>
        <v>-1387800</v>
      </c>
      <c r="Q865" s="32">
        <f t="shared" si="115"/>
        <v>0</v>
      </c>
      <c r="R865" s="7">
        <f>Table13[[#This Row],[Số còn phải thu ĐK]]+Table13[[#This Row],[Giá Trị HD sau CK]]-Table13[[#This Row],[Số tiền đã thu]]</f>
        <v>-1387800</v>
      </c>
      <c r="S865" s="6">
        <f>IF(Table13[[#This Row],[Ngày hóa đơn]]&lt;&gt;"",Table13[[#This Row],[Ngày hóa đơn]],IF(Table13[[#This Row],[Ngày hạch toán]]&lt;&gt;"",Table13[[#This Row],[Ngày hạch toán]],""))</f>
        <v>46141</v>
      </c>
      <c r="T865" s="7"/>
      <c r="U865" s="6">
        <f>IF(Table13[[#This Row],[Ngày tính CN]]="","",S865+T865)</f>
        <v>46141</v>
      </c>
      <c r="V865" s="32">
        <f ca="1">IF(Table13[[#This Row],[Hạn thanh toán]]="","",IF((U865-NOW())&lt;0,0,(U865-NOW())))</f>
        <v>0</v>
      </c>
      <c r="W865" s="32"/>
      <c r="X865" s="32">
        <f t="shared" ca="1" si="116"/>
        <v>153.35975370370579</v>
      </c>
      <c r="Y865" s="2" t="str">
        <f t="shared" ca="1" si="117"/>
        <v>Nợ quá hạn hơn 120 ngày có khả năng mất thanh toán</v>
      </c>
      <c r="Z865" s="42">
        <f t="shared" si="107"/>
        <v>46141</v>
      </c>
      <c r="AA865" s="42" t="str">
        <f t="shared" si="108"/>
        <v/>
      </c>
      <c r="AD865" s="2" t="str">
        <f>VLOOKUP($A865,MA_KH!$A:$Q,MA_KH!O$1,0)</f>
        <v>MEGA</v>
      </c>
      <c r="AE865" s="2" t="str">
        <f>VLOOKUP($A865,MA_KH!$A:$Q,MA_KH!P$1,0)</f>
        <v>CÔNG TY TNHH MM MEGA MARKET (VIỆT NAM)</v>
      </c>
      <c r="AG865" s="91" t="str">
        <f>Table13[[#This Row],[Số hóa đơn]]&amp;Table13[[#This Row],[Tổng giá trị]]</f>
        <v>000000551387800</v>
      </c>
    </row>
    <row r="866" spans="1:33" ht="25.5" hidden="1" customHeight="1" x14ac:dyDescent="0.2">
      <c r="A866" s="54" t="s">
        <v>16299</v>
      </c>
      <c r="B866" s="54" t="s">
        <v>190</v>
      </c>
      <c r="C866" s="55">
        <v>46115</v>
      </c>
      <c r="D866" s="54" t="s">
        <v>18164</v>
      </c>
      <c r="E866" s="55">
        <v>46115</v>
      </c>
      <c r="F866" s="54" t="s">
        <v>19371</v>
      </c>
      <c r="G866" s="54" t="s">
        <v>16912</v>
      </c>
      <c r="H866" s="56">
        <v>13286454</v>
      </c>
      <c r="I866" s="63">
        <v>0</v>
      </c>
      <c r="J866" s="56">
        <v>1062916</v>
      </c>
      <c r="K866" s="65">
        <v>14349370</v>
      </c>
      <c r="L866" s="64" t="s">
        <v>17237</v>
      </c>
      <c r="M866" s="6" t="str">
        <f>IFERROR(VLOOKUP(Table13[[#This Row],[Số hóa đơn]],'Chi tiết tt Mega gửi'!K:L,2,0),"")</f>
        <v/>
      </c>
      <c r="O866" s="32">
        <f>IF(Table13[[#This Row],[Phân loại]]="Tồn đầu kỳ",Table13[[#This Row],[Tổng giá trị]],0)</f>
        <v>0</v>
      </c>
      <c r="P866" s="7">
        <f>IF(Table13[[#This Row],[Số còn phải thu ĐK]]&lt;&gt;0,0,IF(Table13[[#This Row],[Phân loại]]="Bán hàng",Table13[[#This Row],[Tổng giá trị]],-Table13[[#This Row],[Tổng giá trị]]))</f>
        <v>-14349370</v>
      </c>
      <c r="Q866" s="32">
        <f t="shared" si="115"/>
        <v>0</v>
      </c>
      <c r="R866" s="7">
        <f>Table13[[#This Row],[Số còn phải thu ĐK]]+Table13[[#This Row],[Giá Trị HD sau CK]]-Table13[[#This Row],[Số tiền đã thu]]</f>
        <v>-14349370</v>
      </c>
      <c r="S866" s="6">
        <f>IF(Table13[[#This Row],[Ngày hóa đơn]]&lt;&gt;"",Table13[[#This Row],[Ngày hóa đơn]],IF(Table13[[#This Row],[Ngày hạch toán]]&lt;&gt;"",Table13[[#This Row],[Ngày hạch toán]],""))</f>
        <v>46115</v>
      </c>
      <c r="T866" s="7"/>
      <c r="U866" s="6">
        <f>IF(Table13[[#This Row],[Ngày tính CN]]="","",S866+T866)</f>
        <v>46115</v>
      </c>
      <c r="V866" s="32">
        <f ca="1">IF(Table13[[#This Row],[Hạn thanh toán]]="","",IF((U866-NOW())&lt;0,0,(U866-NOW())))</f>
        <v>0</v>
      </c>
      <c r="W866" s="32"/>
      <c r="X866" s="32">
        <f t="shared" ca="1" si="116"/>
        <v>179.35975370370579</v>
      </c>
      <c r="Y866" s="2" t="str">
        <f t="shared" ca="1" si="117"/>
        <v>Nợ quá hạn hơn 120 ngày có khả năng mất thanh toán</v>
      </c>
      <c r="Z866" s="42">
        <f t="shared" si="107"/>
        <v>46115</v>
      </c>
      <c r="AA866" s="42" t="str">
        <f t="shared" si="108"/>
        <v/>
      </c>
      <c r="AD866" s="2" t="str">
        <f>VLOOKUP($A866,MA_KH!$A:$Q,MA_KH!O$1,0)</f>
        <v>MEGA</v>
      </c>
      <c r="AE866" s="2" t="str">
        <f>VLOOKUP($A866,MA_KH!$A:$Q,MA_KH!P$1,0)</f>
        <v>CÔNG TY TNHH MM MEGA MARKET (VIỆT NAM)</v>
      </c>
      <c r="AG866" s="91" t="str">
        <f>Table13[[#This Row],[Số hóa đơn]]&amp;Table13[[#This Row],[Tổng giá trị]]</f>
        <v>0001961714349370</v>
      </c>
    </row>
    <row r="867" spans="1:33" ht="25.5" hidden="1" customHeight="1" x14ac:dyDescent="0.2">
      <c r="A867" s="54" t="s">
        <v>16299</v>
      </c>
      <c r="B867" s="54" t="s">
        <v>190</v>
      </c>
      <c r="C867" s="55">
        <v>46115</v>
      </c>
      <c r="D867" s="54" t="s">
        <v>18164</v>
      </c>
      <c r="E867" s="55">
        <v>46115</v>
      </c>
      <c r="F867" s="54" t="s">
        <v>19372</v>
      </c>
      <c r="G867" s="54" t="s">
        <v>16911</v>
      </c>
      <c r="H867" s="56">
        <v>26572908</v>
      </c>
      <c r="I867" s="63">
        <v>0</v>
      </c>
      <c r="J867" s="56">
        <v>2125833</v>
      </c>
      <c r="K867" s="65">
        <v>28698741</v>
      </c>
      <c r="L867" s="64" t="s">
        <v>17237</v>
      </c>
      <c r="M867" s="6" t="str">
        <f>IFERROR(VLOOKUP(Table13[[#This Row],[Số hóa đơn]],'Chi tiết tt Mega gửi'!K:L,2,0),"")</f>
        <v/>
      </c>
      <c r="O867" s="32">
        <f>IF(Table13[[#This Row],[Phân loại]]="Tồn đầu kỳ",Table13[[#This Row],[Tổng giá trị]],0)</f>
        <v>0</v>
      </c>
      <c r="P867" s="7">
        <f>IF(Table13[[#This Row],[Số còn phải thu ĐK]]&lt;&gt;0,0,IF(Table13[[#This Row],[Phân loại]]="Bán hàng",Table13[[#This Row],[Tổng giá trị]],-Table13[[#This Row],[Tổng giá trị]]))</f>
        <v>-28698741</v>
      </c>
      <c r="Q867" s="32">
        <f t="shared" si="115"/>
        <v>0</v>
      </c>
      <c r="R867" s="7">
        <f>Table13[[#This Row],[Số còn phải thu ĐK]]+Table13[[#This Row],[Giá Trị HD sau CK]]-Table13[[#This Row],[Số tiền đã thu]]</f>
        <v>-28698741</v>
      </c>
      <c r="S867" s="6">
        <f>IF(Table13[[#This Row],[Ngày hóa đơn]]&lt;&gt;"",Table13[[#This Row],[Ngày hóa đơn]],IF(Table13[[#This Row],[Ngày hạch toán]]&lt;&gt;"",Table13[[#This Row],[Ngày hạch toán]],""))</f>
        <v>46115</v>
      </c>
      <c r="T867" s="7"/>
      <c r="U867" s="6">
        <f>IF(Table13[[#This Row],[Ngày tính CN]]="","",S867+T867)</f>
        <v>46115</v>
      </c>
      <c r="V867" s="32">
        <f ca="1">IF(Table13[[#This Row],[Hạn thanh toán]]="","",IF((U867-NOW())&lt;0,0,(U867-NOW())))</f>
        <v>0</v>
      </c>
      <c r="W867" s="32"/>
      <c r="X867" s="32">
        <f t="shared" ca="1" si="116"/>
        <v>179.35975370370579</v>
      </c>
      <c r="Y867" s="2" t="str">
        <f t="shared" ca="1" si="117"/>
        <v>Nợ quá hạn hơn 120 ngày có khả năng mất thanh toán</v>
      </c>
      <c r="Z867" s="42">
        <f t="shared" si="107"/>
        <v>46115</v>
      </c>
      <c r="AA867" s="42" t="str">
        <f t="shared" si="108"/>
        <v/>
      </c>
      <c r="AD867" s="2" t="str">
        <f>VLOOKUP($A867,MA_KH!$A:$Q,MA_KH!O$1,0)</f>
        <v>MEGA</v>
      </c>
      <c r="AE867" s="2" t="str">
        <f>VLOOKUP($A867,MA_KH!$A:$Q,MA_KH!P$1,0)</f>
        <v>CÔNG TY TNHH MM MEGA MARKET (VIỆT NAM)</v>
      </c>
      <c r="AG867" s="91" t="str">
        <f>Table13[[#This Row],[Số hóa đơn]]&amp;Table13[[#This Row],[Tổng giá trị]]</f>
        <v>0001975528698741</v>
      </c>
    </row>
    <row r="868" spans="1:33" ht="25.5" hidden="1" customHeight="1" x14ac:dyDescent="0.2">
      <c r="A868" s="54" t="s">
        <v>16299</v>
      </c>
      <c r="B868" s="54" t="s">
        <v>190</v>
      </c>
      <c r="C868" s="55">
        <v>46115</v>
      </c>
      <c r="D868" s="54" t="s">
        <v>18164</v>
      </c>
      <c r="E868" s="55">
        <v>46115</v>
      </c>
      <c r="F868" s="54" t="s">
        <v>19373</v>
      </c>
      <c r="G868" s="54" t="s">
        <v>16910</v>
      </c>
      <c r="H868" s="56">
        <v>15279422</v>
      </c>
      <c r="I868" s="63">
        <v>0</v>
      </c>
      <c r="J868" s="56">
        <v>1222354</v>
      </c>
      <c r="K868" s="65">
        <v>16501776</v>
      </c>
      <c r="L868" s="64" t="s">
        <v>17237</v>
      </c>
      <c r="M868" s="6" t="str">
        <f>IFERROR(VLOOKUP(Table13[[#This Row],[Số hóa đơn]],'Chi tiết tt Mega gửi'!K:L,2,0),"")</f>
        <v/>
      </c>
      <c r="O868" s="32">
        <f>IF(Table13[[#This Row],[Phân loại]]="Tồn đầu kỳ",Table13[[#This Row],[Tổng giá trị]],0)</f>
        <v>0</v>
      </c>
      <c r="P868" s="7">
        <f>IF(Table13[[#This Row],[Số còn phải thu ĐK]]&lt;&gt;0,0,IF(Table13[[#This Row],[Phân loại]]="Bán hàng",Table13[[#This Row],[Tổng giá trị]],-Table13[[#This Row],[Tổng giá trị]]))</f>
        <v>-16501776</v>
      </c>
      <c r="Q868" s="32">
        <f t="shared" si="115"/>
        <v>0</v>
      </c>
      <c r="R868" s="7">
        <f>Table13[[#This Row],[Số còn phải thu ĐK]]+Table13[[#This Row],[Giá Trị HD sau CK]]-Table13[[#This Row],[Số tiền đã thu]]</f>
        <v>-16501776</v>
      </c>
      <c r="S868" s="6">
        <f>IF(Table13[[#This Row],[Ngày hóa đơn]]&lt;&gt;"",Table13[[#This Row],[Ngày hóa đơn]],IF(Table13[[#This Row],[Ngày hạch toán]]&lt;&gt;"",Table13[[#This Row],[Ngày hạch toán]],""))</f>
        <v>46115</v>
      </c>
      <c r="T868" s="7"/>
      <c r="U868" s="6">
        <f>IF(Table13[[#This Row],[Ngày tính CN]]="","",S868+T868)</f>
        <v>46115</v>
      </c>
      <c r="V868" s="32">
        <f ca="1">IF(Table13[[#This Row],[Hạn thanh toán]]="","",IF((U868-NOW())&lt;0,0,(U868-NOW())))</f>
        <v>0</v>
      </c>
      <c r="W868" s="32"/>
      <c r="X868" s="32">
        <f t="shared" ca="1" si="116"/>
        <v>179.35975370370579</v>
      </c>
      <c r="Y868" s="2" t="str">
        <f t="shared" ca="1" si="117"/>
        <v>Nợ quá hạn hơn 120 ngày có khả năng mất thanh toán</v>
      </c>
      <c r="Z868" s="42">
        <f t="shared" si="107"/>
        <v>46115</v>
      </c>
      <c r="AA868" s="42" t="str">
        <f t="shared" si="108"/>
        <v/>
      </c>
      <c r="AD868" s="2" t="str">
        <f>VLOOKUP($A868,MA_KH!$A:$Q,MA_KH!O$1,0)</f>
        <v>MEGA</v>
      </c>
      <c r="AE868" s="2" t="str">
        <f>VLOOKUP($A868,MA_KH!$A:$Q,MA_KH!P$1,0)</f>
        <v>CÔNG TY TNHH MM MEGA MARKET (VIỆT NAM)</v>
      </c>
      <c r="AG868" s="91" t="str">
        <f>Table13[[#This Row],[Số hóa đơn]]&amp;Table13[[#This Row],[Tổng giá trị]]</f>
        <v>0001970316501776</v>
      </c>
    </row>
    <row r="869" spans="1:33" ht="25.5" hidden="1" customHeight="1" x14ac:dyDescent="0.2">
      <c r="A869" s="54" t="s">
        <v>16299</v>
      </c>
      <c r="B869" s="54" t="s">
        <v>190</v>
      </c>
      <c r="C869" s="55">
        <v>46115</v>
      </c>
      <c r="D869" s="54" t="s">
        <v>18164</v>
      </c>
      <c r="E869" s="55">
        <v>46115</v>
      </c>
      <c r="F869" s="54" t="s">
        <v>19374</v>
      </c>
      <c r="G869" s="54" t="s">
        <v>16909</v>
      </c>
      <c r="H869" s="56">
        <v>3321614</v>
      </c>
      <c r="I869" s="63">
        <v>0</v>
      </c>
      <c r="J869" s="56">
        <v>265729</v>
      </c>
      <c r="K869" s="65">
        <v>3587343</v>
      </c>
      <c r="L869" s="64" t="s">
        <v>17237</v>
      </c>
      <c r="M869" s="6" t="str">
        <f>IFERROR(VLOOKUP(Table13[[#This Row],[Số hóa đơn]],'Chi tiết tt Mega gửi'!K:L,2,0),"")</f>
        <v/>
      </c>
      <c r="O869" s="32">
        <f>IF(Table13[[#This Row],[Phân loại]]="Tồn đầu kỳ",Table13[[#This Row],[Tổng giá trị]],0)</f>
        <v>0</v>
      </c>
      <c r="P869" s="7">
        <f>IF(Table13[[#This Row],[Số còn phải thu ĐK]]&lt;&gt;0,0,IF(Table13[[#This Row],[Phân loại]]="Bán hàng",Table13[[#This Row],[Tổng giá trị]],-Table13[[#This Row],[Tổng giá trị]]))</f>
        <v>-3587343</v>
      </c>
      <c r="Q869" s="32">
        <f t="shared" si="115"/>
        <v>0</v>
      </c>
      <c r="R869" s="7">
        <f>Table13[[#This Row],[Số còn phải thu ĐK]]+Table13[[#This Row],[Giá Trị HD sau CK]]-Table13[[#This Row],[Số tiền đã thu]]</f>
        <v>-3587343</v>
      </c>
      <c r="S869" s="6">
        <f>IF(Table13[[#This Row],[Ngày hóa đơn]]&lt;&gt;"",Table13[[#This Row],[Ngày hóa đơn]],IF(Table13[[#This Row],[Ngày hạch toán]]&lt;&gt;"",Table13[[#This Row],[Ngày hạch toán]],""))</f>
        <v>46115</v>
      </c>
      <c r="T869" s="7"/>
      <c r="U869" s="6">
        <f>IF(Table13[[#This Row],[Ngày tính CN]]="","",S869+T869)</f>
        <v>46115</v>
      </c>
      <c r="V869" s="32">
        <f ca="1">IF(Table13[[#This Row],[Hạn thanh toán]]="","",IF((U869-NOW())&lt;0,0,(U869-NOW())))</f>
        <v>0</v>
      </c>
      <c r="W869" s="32"/>
      <c r="X869" s="32">
        <f t="shared" ca="1" si="116"/>
        <v>179.35975370370579</v>
      </c>
      <c r="Y869" s="2" t="str">
        <f t="shared" ca="1" si="117"/>
        <v>Nợ quá hạn hơn 120 ngày có khả năng mất thanh toán</v>
      </c>
      <c r="Z869" s="42">
        <f t="shared" si="107"/>
        <v>46115</v>
      </c>
      <c r="AA869" s="42" t="str">
        <f t="shared" si="108"/>
        <v/>
      </c>
      <c r="AD869" s="2" t="str">
        <f>VLOOKUP($A869,MA_KH!$A:$Q,MA_KH!O$1,0)</f>
        <v>MEGA</v>
      </c>
      <c r="AE869" s="2" t="str">
        <f>VLOOKUP($A869,MA_KH!$A:$Q,MA_KH!P$1,0)</f>
        <v>CÔNG TY TNHH MM MEGA MARKET (VIỆT NAM)</v>
      </c>
      <c r="AG869" s="91" t="str">
        <f>Table13[[#This Row],[Số hóa đơn]]&amp;Table13[[#This Row],[Tổng giá trị]]</f>
        <v>000196303587343</v>
      </c>
    </row>
    <row r="870" spans="1:33" ht="25.5" hidden="1" customHeight="1" x14ac:dyDescent="0.2">
      <c r="A870" s="54" t="s">
        <v>16299</v>
      </c>
      <c r="B870" s="54" t="s">
        <v>190</v>
      </c>
      <c r="C870" s="55">
        <v>46115</v>
      </c>
      <c r="D870" s="54" t="s">
        <v>18164</v>
      </c>
      <c r="E870" s="55">
        <v>46115</v>
      </c>
      <c r="F870" s="54" t="s">
        <v>19375</v>
      </c>
      <c r="G870" s="54" t="s">
        <v>16908</v>
      </c>
      <c r="H870" s="56">
        <v>14947261</v>
      </c>
      <c r="I870" s="63">
        <v>0</v>
      </c>
      <c r="J870" s="56">
        <v>1195781</v>
      </c>
      <c r="K870" s="65">
        <v>16143042</v>
      </c>
      <c r="L870" s="64" t="s">
        <v>17237</v>
      </c>
      <c r="M870" s="6" t="str">
        <f>IFERROR(VLOOKUP(Table13[[#This Row],[Số hóa đơn]],'Chi tiết tt Mega gửi'!K:L,2,0),"")</f>
        <v/>
      </c>
      <c r="O870" s="32">
        <f>IF(Table13[[#This Row],[Phân loại]]="Tồn đầu kỳ",Table13[[#This Row],[Tổng giá trị]],0)</f>
        <v>0</v>
      </c>
      <c r="P870" s="7">
        <f>IF(Table13[[#This Row],[Số còn phải thu ĐK]]&lt;&gt;0,0,IF(Table13[[#This Row],[Phân loại]]="Bán hàng",Table13[[#This Row],[Tổng giá trị]],-Table13[[#This Row],[Tổng giá trị]]))</f>
        <v>-16143042</v>
      </c>
      <c r="Q870" s="32">
        <f t="shared" si="115"/>
        <v>0</v>
      </c>
      <c r="R870" s="7">
        <f>Table13[[#This Row],[Số còn phải thu ĐK]]+Table13[[#This Row],[Giá Trị HD sau CK]]-Table13[[#This Row],[Số tiền đã thu]]</f>
        <v>-16143042</v>
      </c>
      <c r="S870" s="6">
        <f>IF(Table13[[#This Row],[Ngày hóa đơn]]&lt;&gt;"",Table13[[#This Row],[Ngày hóa đơn]],IF(Table13[[#This Row],[Ngày hạch toán]]&lt;&gt;"",Table13[[#This Row],[Ngày hạch toán]],""))</f>
        <v>46115</v>
      </c>
      <c r="T870" s="7"/>
      <c r="U870" s="6">
        <f>IF(Table13[[#This Row],[Ngày tính CN]]="","",S870+T870)</f>
        <v>46115</v>
      </c>
      <c r="V870" s="32">
        <f ca="1">IF(Table13[[#This Row],[Hạn thanh toán]]="","",IF((U870-NOW())&lt;0,0,(U870-NOW())))</f>
        <v>0</v>
      </c>
      <c r="W870" s="32"/>
      <c r="X870" s="32">
        <f t="shared" ca="1" si="116"/>
        <v>179.35975370370579</v>
      </c>
      <c r="Y870" s="2" t="str">
        <f t="shared" ca="1" si="117"/>
        <v>Nợ quá hạn hơn 120 ngày có khả năng mất thanh toán</v>
      </c>
      <c r="Z870" s="42">
        <f t="shared" si="107"/>
        <v>46115</v>
      </c>
      <c r="AA870" s="42" t="str">
        <f t="shared" si="108"/>
        <v/>
      </c>
      <c r="AD870" s="2" t="str">
        <f>VLOOKUP($A870,MA_KH!$A:$Q,MA_KH!O$1,0)</f>
        <v>MEGA</v>
      </c>
      <c r="AE870" s="2" t="str">
        <f>VLOOKUP($A870,MA_KH!$A:$Q,MA_KH!P$1,0)</f>
        <v>CÔNG TY TNHH MM MEGA MARKET (VIỆT NAM)</v>
      </c>
      <c r="AG870" s="91" t="str">
        <f>Table13[[#This Row],[Số hóa đơn]]&amp;Table13[[#This Row],[Tổng giá trị]]</f>
        <v>0001970216143042</v>
      </c>
    </row>
    <row r="871" spans="1:33" ht="25.5" hidden="1" customHeight="1" x14ac:dyDescent="0.2">
      <c r="A871" s="58" t="s">
        <v>16299</v>
      </c>
      <c r="B871" s="58" t="s">
        <v>190</v>
      </c>
      <c r="C871" s="59">
        <v>46115</v>
      </c>
      <c r="D871" s="58" t="s">
        <v>18164</v>
      </c>
      <c r="E871" s="59">
        <v>46115</v>
      </c>
      <c r="F871" s="58" t="s">
        <v>19376</v>
      </c>
      <c r="G871" s="58" t="s">
        <v>16907</v>
      </c>
      <c r="H871" s="60">
        <v>6643227</v>
      </c>
      <c r="I871" s="63">
        <v>0</v>
      </c>
      <c r="J871" s="60">
        <v>531458</v>
      </c>
      <c r="K871" s="66">
        <v>7174685</v>
      </c>
      <c r="L871" s="64" t="s">
        <v>17237</v>
      </c>
      <c r="M871" s="6" t="str">
        <f>IFERROR(VLOOKUP(Table13[[#This Row],[Số hóa đơn]],'Chi tiết tt Mega gửi'!K:L,2,0),"")</f>
        <v/>
      </c>
      <c r="O871" s="32">
        <f>IF(Table13[[#This Row],[Phân loại]]="Tồn đầu kỳ",Table13[[#This Row],[Tổng giá trị]],0)</f>
        <v>0</v>
      </c>
      <c r="P871" s="7">
        <f>IF(Table13[[#This Row],[Số còn phải thu ĐK]]&lt;&gt;0,0,IF(Table13[[#This Row],[Phân loại]]="Bán hàng",Table13[[#This Row],[Tổng giá trị]],-Table13[[#This Row],[Tổng giá trị]]))</f>
        <v>-7174685</v>
      </c>
      <c r="Q871" s="32">
        <f t="shared" si="115"/>
        <v>0</v>
      </c>
      <c r="R871" s="7">
        <f>Table13[[#This Row],[Số còn phải thu ĐK]]+Table13[[#This Row],[Giá Trị HD sau CK]]-Table13[[#This Row],[Số tiền đã thu]]</f>
        <v>-7174685</v>
      </c>
      <c r="S871" s="6">
        <f>IF(Table13[[#This Row],[Ngày hóa đơn]]&lt;&gt;"",Table13[[#This Row],[Ngày hóa đơn]],IF(Table13[[#This Row],[Ngày hạch toán]]&lt;&gt;"",Table13[[#This Row],[Ngày hạch toán]],""))</f>
        <v>46115</v>
      </c>
      <c r="T871" s="7"/>
      <c r="U871" s="6">
        <f>IF(Table13[[#This Row],[Ngày tính CN]]="","",S871+T871)</f>
        <v>46115</v>
      </c>
      <c r="V871" s="32">
        <f ca="1">IF(Table13[[#This Row],[Hạn thanh toán]]="","",IF((U871-NOW())&lt;0,0,(U871-NOW())))</f>
        <v>0</v>
      </c>
      <c r="W871" s="32"/>
      <c r="X871" s="32">
        <f t="shared" ca="1" si="116"/>
        <v>179.35975370370579</v>
      </c>
      <c r="Y871" s="2" t="str">
        <f t="shared" ca="1" si="117"/>
        <v>Nợ quá hạn hơn 120 ngày có khả năng mất thanh toán</v>
      </c>
      <c r="Z871" s="42">
        <f t="shared" si="107"/>
        <v>46115</v>
      </c>
      <c r="AA871" s="42" t="str">
        <f t="shared" si="108"/>
        <v/>
      </c>
      <c r="AD871" s="2" t="str">
        <f>VLOOKUP($A871,MA_KH!$A:$Q,MA_KH!O$1,0)</f>
        <v>MEGA</v>
      </c>
      <c r="AE871" s="2" t="str">
        <f>VLOOKUP($A871,MA_KH!$A:$Q,MA_KH!P$1,0)</f>
        <v>CÔNG TY TNHH MM MEGA MARKET (VIỆT NAM)</v>
      </c>
      <c r="AG871" s="91" t="str">
        <f>Table13[[#This Row],[Số hóa đơn]]&amp;Table13[[#This Row],[Tổng giá trị]]</f>
        <v>000196167174685</v>
      </c>
    </row>
    <row r="872" spans="1:33" ht="25.5" hidden="1" customHeight="1" x14ac:dyDescent="0.2">
      <c r="A872" s="58" t="s">
        <v>16299</v>
      </c>
      <c r="B872" s="58" t="s">
        <v>190</v>
      </c>
      <c r="C872" s="59">
        <v>46122</v>
      </c>
      <c r="D872" s="58" t="s">
        <v>18165</v>
      </c>
      <c r="E872" s="59">
        <v>46122</v>
      </c>
      <c r="F872" s="58" t="s">
        <v>18166</v>
      </c>
      <c r="G872" s="58" t="s">
        <v>20147</v>
      </c>
      <c r="H872" s="60">
        <v>21922649</v>
      </c>
      <c r="I872" s="63">
        <v>0</v>
      </c>
      <c r="J872" s="60">
        <v>0</v>
      </c>
      <c r="K872" s="66">
        <v>21922649</v>
      </c>
      <c r="L872" s="64" t="s">
        <v>17237</v>
      </c>
      <c r="M872" s="6" t="str">
        <f>IFERROR(VLOOKUP(Table13[[#This Row],[Số hóa đơn]],'Chi tiết tt Mega gửi'!K:L,2,0),"")</f>
        <v/>
      </c>
      <c r="O872" s="32">
        <f>IF(Table13[[#This Row],[Phân loại]]="Tồn đầu kỳ",Table13[[#This Row],[Tổng giá trị]],0)</f>
        <v>0</v>
      </c>
      <c r="P872" s="7">
        <f>IF(Table13[[#This Row],[Số còn phải thu ĐK]]&lt;&gt;0,0,IF(Table13[[#This Row],[Phân loại]]="Bán hàng",Table13[[#This Row],[Tổng giá trị]],-Table13[[#This Row],[Tổng giá trị]]))</f>
        <v>-21922649</v>
      </c>
      <c r="Q872" s="32">
        <f>IF(M872&lt;&gt;"",IF(O872&lt;&gt;0,O872,P872),0)</f>
        <v>0</v>
      </c>
      <c r="R872" s="7">
        <f>Table13[[#This Row],[Số còn phải thu ĐK]]+Table13[[#This Row],[Giá Trị HD sau CK]]-Table13[[#This Row],[Số tiền đã thu]]</f>
        <v>-21922649</v>
      </c>
      <c r="S872" s="6">
        <f>IF(Table13[[#This Row],[Ngày hóa đơn]]&lt;&gt;"",Table13[[#This Row],[Ngày hóa đơn]],IF(Table13[[#This Row],[Ngày hạch toán]]&lt;&gt;"",Table13[[#This Row],[Ngày hạch toán]],""))</f>
        <v>46122</v>
      </c>
      <c r="T872" s="7"/>
      <c r="U872" s="6">
        <f>IF(Table13[[#This Row],[Ngày tính CN]]="","",S872+T872)</f>
        <v>46122</v>
      </c>
      <c r="V872" s="32">
        <f ca="1">IF(Table13[[#This Row],[Hạn thanh toán]]="","",IF((U872-NOW())&lt;0,0,(U872-NOW())))</f>
        <v>0</v>
      </c>
      <c r="W872" s="32"/>
      <c r="X872" s="32">
        <f ca="1">IF(OR(U872="",R872=0),"",IF((U872-NOW())&lt;0,-(U872-NOW()),0))</f>
        <v>172.35975370370579</v>
      </c>
      <c r="Y872" s="2" t="str">
        <f ca="1">IF(R872=0,"Đã thanh toán",IF(X872="","",IF(X872&lt;=0,"Chưa đến hạn thanh toán",IF(X872&lt;=30,"Nợ quá hạn 30 ngày",IF(X872&lt;=60,"Nợ quá hạn từ 30 ngày đến 60 ngày",IF(X872&lt;=90,"Nợ quá hạn từ 60 ngày đến 90 ngày",IF(X872&lt;=120,"Nợ quá hạn từ 90 ngày đến 120 ngày","Nợ quá hạn hơn 120 ngày có khả năng mất thanh toán")))))))</f>
        <v>Nợ quá hạn hơn 120 ngày có khả năng mất thanh toán</v>
      </c>
      <c r="Z872" s="42">
        <f t="shared" si="107"/>
        <v>46122</v>
      </c>
      <c r="AA872" s="42" t="str">
        <f t="shared" si="108"/>
        <v/>
      </c>
      <c r="AD872" s="2" t="str">
        <f>VLOOKUP($A872,MA_KH!$A:$Q,MA_KH!O$1,0)</f>
        <v>MEGA</v>
      </c>
      <c r="AE872" s="2" t="str">
        <f>VLOOKUP($A872,MA_KH!$A:$Q,MA_KH!P$1,0)</f>
        <v>CÔNG TY TNHH MM MEGA MARKET (VIỆT NAM)</v>
      </c>
      <c r="AG872" s="91" t="str">
        <f>Table13[[#This Row],[Số hóa đơn]]&amp;Table13[[#This Row],[Tổng giá trị]]</f>
        <v>DN_42026T90041921922649</v>
      </c>
    </row>
    <row r="873" spans="1:33" ht="25.5" hidden="1" customHeight="1" x14ac:dyDescent="0.2">
      <c r="A873" s="58" t="s">
        <v>16299</v>
      </c>
      <c r="B873" s="58" t="s">
        <v>190</v>
      </c>
      <c r="C873" s="59">
        <v>46132</v>
      </c>
      <c r="D873" s="58" t="s">
        <v>18167</v>
      </c>
      <c r="E873" s="59">
        <v>46132</v>
      </c>
      <c r="F873" s="58" t="s">
        <v>19377</v>
      </c>
      <c r="G873" s="58" t="s">
        <v>18168</v>
      </c>
      <c r="H873" s="60">
        <v>5176208</v>
      </c>
      <c r="I873" s="63">
        <v>0</v>
      </c>
      <c r="J873" s="60">
        <v>414096</v>
      </c>
      <c r="K873" s="66">
        <v>5590304</v>
      </c>
      <c r="L873" s="64" t="s">
        <v>17237</v>
      </c>
      <c r="M873" s="6" t="str">
        <f>IFERROR(VLOOKUP(Table13[[#This Row],[Số hóa đơn]],'Chi tiết tt Mega gửi'!K:L,2,0),"")</f>
        <v/>
      </c>
      <c r="O873" s="32">
        <f>IF(Table13[[#This Row],[Phân loại]]="Tồn đầu kỳ",Table13[[#This Row],[Tổng giá trị]],0)</f>
        <v>0</v>
      </c>
      <c r="P873" s="7">
        <f>IF(Table13[[#This Row],[Số còn phải thu ĐK]]&lt;&gt;0,0,IF(Table13[[#This Row],[Phân loại]]="Bán hàng",Table13[[#This Row],[Tổng giá trị]],-Table13[[#This Row],[Tổng giá trị]]))</f>
        <v>-5590304</v>
      </c>
      <c r="Q873" s="32">
        <f>IF(M873&lt;&gt;"",IF(O873&lt;&gt;0,O873,P873),0)</f>
        <v>0</v>
      </c>
      <c r="R873" s="7">
        <f>Table13[[#This Row],[Số còn phải thu ĐK]]+Table13[[#This Row],[Giá Trị HD sau CK]]-Table13[[#This Row],[Số tiền đã thu]]</f>
        <v>-5590304</v>
      </c>
      <c r="S873" s="6">
        <f>IF(Table13[[#This Row],[Ngày hóa đơn]]&lt;&gt;"",Table13[[#This Row],[Ngày hóa đơn]],IF(Table13[[#This Row],[Ngày hạch toán]]&lt;&gt;"",Table13[[#This Row],[Ngày hạch toán]],""))</f>
        <v>46132</v>
      </c>
      <c r="T873" s="7"/>
      <c r="U873" s="6">
        <f>IF(Table13[[#This Row],[Ngày tính CN]]="","",S873+T873)</f>
        <v>46132</v>
      </c>
      <c r="V873" s="32">
        <f ca="1">IF(Table13[[#This Row],[Hạn thanh toán]]="","",IF((U873-NOW())&lt;0,0,(U873-NOW())))</f>
        <v>0</v>
      </c>
      <c r="W873" s="32"/>
      <c r="X873" s="32">
        <f ca="1">IF(OR(U873="",R873=0),"",IF((U873-NOW())&lt;0,-(U873-NOW()),0))</f>
        <v>162.35975370370579</v>
      </c>
      <c r="Y873" s="2" t="str">
        <f ca="1">IF(R873=0,"Đã thanh toán",IF(X873="","",IF(X873&lt;=0,"Chưa đến hạn thanh toán",IF(X873&lt;=30,"Nợ quá hạn 30 ngày",IF(X873&lt;=60,"Nợ quá hạn từ 30 ngày đến 60 ngày",IF(X873&lt;=90,"Nợ quá hạn từ 60 ngày đến 90 ngày",IF(X873&lt;=120,"Nợ quá hạn từ 90 ngày đến 120 ngày","Nợ quá hạn hơn 120 ngày có khả năng mất thanh toán")))))))</f>
        <v>Nợ quá hạn hơn 120 ngày có khả năng mất thanh toán</v>
      </c>
      <c r="Z873" s="42">
        <f t="shared" si="107"/>
        <v>46132</v>
      </c>
      <c r="AA873" s="42" t="str">
        <f t="shared" si="108"/>
        <v/>
      </c>
      <c r="AD873" s="2" t="str">
        <f>VLOOKUP($A873,MA_KH!$A:$Q,MA_KH!O$1,0)</f>
        <v>MEGA</v>
      </c>
      <c r="AE873" s="2" t="str">
        <f>VLOOKUP($A873,MA_KH!$A:$Q,MA_KH!P$1,0)</f>
        <v>CÔNG TY TNHH MM MEGA MARKET (VIỆT NAM)</v>
      </c>
      <c r="AG873" s="91" t="str">
        <f>Table13[[#This Row],[Số hóa đơn]]&amp;Table13[[#This Row],[Tổng giá trị]]</f>
        <v>000033455590304</v>
      </c>
    </row>
    <row r="874" spans="1:33" ht="25.5" customHeight="1" x14ac:dyDescent="0.2">
      <c r="A874" s="54" t="s">
        <v>16308</v>
      </c>
      <c r="B874" s="54" t="s">
        <v>194</v>
      </c>
      <c r="C874" s="55">
        <v>46146</v>
      </c>
      <c r="D874" s="54" t="s">
        <v>18169</v>
      </c>
      <c r="E874" s="55">
        <f>IFERROR(VLOOKUP(AG874,Sheet3!B:F,5,0),Table1[[#This Row],[Ngày hạch toán]])</f>
        <v>46146</v>
      </c>
      <c r="F874" s="54" t="s">
        <v>18170</v>
      </c>
      <c r="G874" s="54" t="s">
        <v>18171</v>
      </c>
      <c r="H874" s="56">
        <v>7701990</v>
      </c>
      <c r="I874" s="31">
        <v>0</v>
      </c>
      <c r="J874" s="31">
        <v>616159</v>
      </c>
      <c r="K874" s="31">
        <v>8318149</v>
      </c>
      <c r="L874" s="64" t="s">
        <v>17236</v>
      </c>
      <c r="M874" s="6" t="str">
        <f>IFERROR(VLOOKUP(Table13[[#This Row],[Số hóa đơn]],'Chi tiết tt Mega gửi'!K:L,2,0),"")</f>
        <v/>
      </c>
      <c r="O874" s="32">
        <f>IF(Table13[[#This Row],[Phân loại]]="Tồn đầu kỳ",Table13[[#This Row],[Tổng giá trị]],0)</f>
        <v>0</v>
      </c>
      <c r="P874" s="7">
        <f>IF(Table13[[#This Row],[Số còn phải thu ĐK]]&lt;&gt;0,0,IF(Table13[[#This Row],[Phân loại]]="Bán hàng",Table13[[#This Row],[Tổng giá trị]],-Table13[[#This Row],[Tổng giá trị]]))</f>
        <v>8318149</v>
      </c>
      <c r="Q874" s="32">
        <f t="shared" ref="Q874:Q937" si="118">IF(M874&lt;&gt;"",IF(O874&lt;&gt;0,O874,P874),0)</f>
        <v>0</v>
      </c>
      <c r="R874" s="7">
        <f>Table13[[#This Row],[Số còn phải thu ĐK]]+Table13[[#This Row],[Giá Trị HD sau CK]]-Table13[[#This Row],[Số tiền đã thu]]</f>
        <v>8318149</v>
      </c>
      <c r="S874" s="6">
        <f>IF(Table13[[#This Row],[Ngày hóa đơn]]&lt;&gt;"",Table13[[#This Row],[Ngày hóa đơn]],IF(Table13[[#This Row],[Ngày hạch toán]]&lt;&gt;"",Table13[[#This Row],[Ngày hạch toán]],""))</f>
        <v>46146</v>
      </c>
      <c r="T874" s="7"/>
      <c r="U874" s="6">
        <f>IF(Table13[[#This Row],[Ngày tính CN]]="","",S874+T874)</f>
        <v>46146</v>
      </c>
      <c r="V874" s="32">
        <f ca="1">IF(Table13[[#This Row],[Hạn thanh toán]]="","",IF((U874-NOW())&lt;0,0,(U874-NOW())))</f>
        <v>0</v>
      </c>
      <c r="W874" s="32"/>
      <c r="X874" s="32">
        <f t="shared" ref="X874:X937" ca="1" si="119">IF(OR(U874="",R874=0),"",IF((U874-NOW())&lt;0,-(U874-NOW()),0))</f>
        <v>148.35975370370579</v>
      </c>
      <c r="Y874" s="2" t="str">
        <f t="shared" ref="Y874:Y937" ca="1" si="120">IF(R874=0,"Đã thanh toán",IF(X874="","",IF(X874&lt;=0,"Chưa đến hạn thanh toán",IF(X874&lt;=30,"Nợ quá hạn 30 ngày",IF(X874&lt;=60,"Nợ quá hạn từ 30 ngày đến 60 ngày",IF(X874&lt;=90,"Nợ quá hạn từ 60 ngày đến 90 ngày",IF(X874&lt;=120,"Nợ quá hạn từ 90 ngày đến 120 ngày","Nợ quá hạn hơn 120 ngày có khả năng mất thanh toán")))))))</f>
        <v>Nợ quá hạn hơn 120 ngày có khả năng mất thanh toán</v>
      </c>
      <c r="Z874" s="42">
        <f t="shared" si="107"/>
        <v>46146</v>
      </c>
      <c r="AA874" s="42" t="str">
        <f t="shared" si="108"/>
        <v/>
      </c>
      <c r="AD874" s="2" t="str">
        <f>VLOOKUP($A874,MA_KH!$A:$Q,MA_KH!O$1,0)</f>
        <v>MEGA</v>
      </c>
      <c r="AE874" s="2" t="str">
        <f>VLOOKUP($A874,MA_KH!$A:$Q,MA_KH!P$1,0)</f>
        <v>CÔNG TY TNHH MM MEGA MARKET (VIỆT NAM)</v>
      </c>
      <c r="AG874" s="91" t="str">
        <f>Table13[[#This Row],[Số hóa đơn]]&amp;Table13[[#This Row],[Tổng giá trị]]</f>
        <v>000328318318149</v>
      </c>
    </row>
    <row r="875" spans="1:33" ht="25.5" customHeight="1" x14ac:dyDescent="0.2">
      <c r="A875" s="54" t="s">
        <v>16293</v>
      </c>
      <c r="B875" s="54" t="s">
        <v>386</v>
      </c>
      <c r="C875" s="55">
        <v>46146</v>
      </c>
      <c r="D875" s="54" t="s">
        <v>18172</v>
      </c>
      <c r="E875" s="55">
        <f>IFERROR(VLOOKUP(AG875,Sheet3!B:F,5,0),Table1[[#This Row],[Ngày hạch toán]])</f>
        <v>46146</v>
      </c>
      <c r="F875" s="54" t="s">
        <v>18173</v>
      </c>
      <c r="G875" s="54" t="s">
        <v>18174</v>
      </c>
      <c r="H875" s="56">
        <v>700000</v>
      </c>
      <c r="I875" s="31">
        <v>0</v>
      </c>
      <c r="J875" s="31">
        <v>56000</v>
      </c>
      <c r="K875" s="31">
        <v>756000</v>
      </c>
      <c r="L875" s="64" t="s">
        <v>17236</v>
      </c>
      <c r="M875" s="6" t="str">
        <f>IFERROR(VLOOKUP(Table13[[#This Row],[Số hóa đơn]],'Chi tiết tt Mega gửi'!K:L,2,0),"")</f>
        <v/>
      </c>
      <c r="O875" s="32">
        <f>IF(Table13[[#This Row],[Phân loại]]="Tồn đầu kỳ",Table13[[#This Row],[Tổng giá trị]],0)</f>
        <v>0</v>
      </c>
      <c r="P875" s="7">
        <f>IF(Table13[[#This Row],[Số còn phải thu ĐK]]&lt;&gt;0,0,IF(Table13[[#This Row],[Phân loại]]="Bán hàng",Table13[[#This Row],[Tổng giá trị]],-Table13[[#This Row],[Tổng giá trị]]))</f>
        <v>756000</v>
      </c>
      <c r="Q875" s="32">
        <f t="shared" si="118"/>
        <v>0</v>
      </c>
      <c r="R875" s="7">
        <f>Table13[[#This Row],[Số còn phải thu ĐK]]+Table13[[#This Row],[Giá Trị HD sau CK]]-Table13[[#This Row],[Số tiền đã thu]]</f>
        <v>756000</v>
      </c>
      <c r="S875" s="6">
        <f>IF(Table13[[#This Row],[Ngày hóa đơn]]&lt;&gt;"",Table13[[#This Row],[Ngày hóa đơn]],IF(Table13[[#This Row],[Ngày hạch toán]]&lt;&gt;"",Table13[[#This Row],[Ngày hạch toán]],""))</f>
        <v>46146</v>
      </c>
      <c r="T875" s="7"/>
      <c r="U875" s="6">
        <f>IF(Table13[[#This Row],[Ngày tính CN]]="","",S875+T875)</f>
        <v>46146</v>
      </c>
      <c r="V875" s="32">
        <f ca="1">IF(Table13[[#This Row],[Hạn thanh toán]]="","",IF((U875-NOW())&lt;0,0,(U875-NOW())))</f>
        <v>0</v>
      </c>
      <c r="W875" s="32"/>
      <c r="X875" s="32">
        <f t="shared" ca="1" si="119"/>
        <v>148.35975370370579</v>
      </c>
      <c r="Y875" s="2" t="str">
        <f t="shared" ca="1" si="120"/>
        <v>Nợ quá hạn hơn 120 ngày có khả năng mất thanh toán</v>
      </c>
      <c r="Z875" s="42">
        <f t="shared" si="107"/>
        <v>46146</v>
      </c>
      <c r="AA875" s="42" t="str">
        <f t="shared" si="108"/>
        <v/>
      </c>
      <c r="AD875" s="2" t="str">
        <f>VLOOKUP($A875,MA_KH!$A:$Q,MA_KH!O$1,0)</f>
        <v>MEGA</v>
      </c>
      <c r="AE875" s="2" t="str">
        <f>VLOOKUP($A875,MA_KH!$A:$Q,MA_KH!P$1,0)</f>
        <v>CÔNG TY TNHH MM MEGA MARKET (VIỆT NAM)</v>
      </c>
      <c r="AG875" s="91" t="str">
        <f>Table13[[#This Row],[Số hóa đơn]]&amp;Table13[[#This Row],[Tổng giá trị]]</f>
        <v>00032829756000</v>
      </c>
    </row>
    <row r="876" spans="1:33" ht="25.5" customHeight="1" x14ac:dyDescent="0.2">
      <c r="A876" s="54" t="s">
        <v>16310</v>
      </c>
      <c r="B876" s="54" t="s">
        <v>196</v>
      </c>
      <c r="C876" s="55">
        <v>46146</v>
      </c>
      <c r="D876" s="54" t="s">
        <v>18175</v>
      </c>
      <c r="E876" s="55">
        <f>IFERROR(VLOOKUP(AG876,Sheet3!B:F,5,0),Table1[[#This Row],[Ngày hạch toán]])</f>
        <v>46146</v>
      </c>
      <c r="F876" s="54" t="s">
        <v>18176</v>
      </c>
      <c r="G876" s="54" t="s">
        <v>18177</v>
      </c>
      <c r="H876" s="56">
        <v>1292380</v>
      </c>
      <c r="I876" s="31">
        <v>0</v>
      </c>
      <c r="J876" s="31">
        <v>103390</v>
      </c>
      <c r="K876" s="31">
        <v>1395770</v>
      </c>
      <c r="L876" s="64" t="s">
        <v>17236</v>
      </c>
      <c r="M876" s="6" t="str">
        <f>IFERROR(VLOOKUP(Table13[[#This Row],[Số hóa đơn]],'Chi tiết tt Mega gửi'!K:L,2,0),"")</f>
        <v/>
      </c>
      <c r="O876" s="32">
        <f>IF(Table13[[#This Row],[Phân loại]]="Tồn đầu kỳ",Table13[[#This Row],[Tổng giá trị]],0)</f>
        <v>0</v>
      </c>
      <c r="P876" s="7">
        <f>IF(Table13[[#This Row],[Số còn phải thu ĐK]]&lt;&gt;0,0,IF(Table13[[#This Row],[Phân loại]]="Bán hàng",Table13[[#This Row],[Tổng giá trị]],-Table13[[#This Row],[Tổng giá trị]]))</f>
        <v>1395770</v>
      </c>
      <c r="Q876" s="32">
        <f t="shared" si="118"/>
        <v>0</v>
      </c>
      <c r="R876" s="7">
        <f>Table13[[#This Row],[Số còn phải thu ĐK]]+Table13[[#This Row],[Giá Trị HD sau CK]]-Table13[[#This Row],[Số tiền đã thu]]</f>
        <v>1395770</v>
      </c>
      <c r="S876" s="6">
        <f>IF(Table13[[#This Row],[Ngày hóa đơn]]&lt;&gt;"",Table13[[#This Row],[Ngày hóa đơn]],IF(Table13[[#This Row],[Ngày hạch toán]]&lt;&gt;"",Table13[[#This Row],[Ngày hạch toán]],""))</f>
        <v>46146</v>
      </c>
      <c r="T876" s="7"/>
      <c r="U876" s="6">
        <f>IF(Table13[[#This Row],[Ngày tính CN]]="","",S876+T876)</f>
        <v>46146</v>
      </c>
      <c r="V876" s="32">
        <f ca="1">IF(Table13[[#This Row],[Hạn thanh toán]]="","",IF((U876-NOW())&lt;0,0,(U876-NOW())))</f>
        <v>0</v>
      </c>
      <c r="W876" s="32"/>
      <c r="X876" s="32">
        <f t="shared" ca="1" si="119"/>
        <v>148.35975370370579</v>
      </c>
      <c r="Y876" s="2" t="str">
        <f t="shared" ca="1" si="120"/>
        <v>Nợ quá hạn hơn 120 ngày có khả năng mất thanh toán</v>
      </c>
      <c r="Z876" s="42">
        <f t="shared" si="107"/>
        <v>46146</v>
      </c>
      <c r="AA876" s="42" t="str">
        <f t="shared" si="108"/>
        <v/>
      </c>
      <c r="AD876" s="2" t="str">
        <f>VLOOKUP($A876,MA_KH!$A:$Q,MA_KH!O$1,0)</f>
        <v>MEGA</v>
      </c>
      <c r="AE876" s="2" t="str">
        <f>VLOOKUP($A876,MA_KH!$A:$Q,MA_KH!P$1,0)</f>
        <v>CÔNG TY TNHH MM MEGA MARKET (VIỆT NAM)</v>
      </c>
      <c r="AG876" s="91" t="str">
        <f>Table13[[#This Row],[Số hóa đơn]]&amp;Table13[[#This Row],[Tổng giá trị]]</f>
        <v>000328301395770</v>
      </c>
    </row>
    <row r="877" spans="1:33" ht="25.5" customHeight="1" x14ac:dyDescent="0.2">
      <c r="A877" s="54" t="s">
        <v>16302</v>
      </c>
      <c r="B877" s="54" t="s">
        <v>7251</v>
      </c>
      <c r="C877" s="55">
        <v>46147</v>
      </c>
      <c r="D877" s="54" t="s">
        <v>18178</v>
      </c>
      <c r="E877" s="55">
        <f>IFERROR(VLOOKUP(AG877,Sheet3!B:F,5,0),Table1[[#This Row],[Ngày hạch toán]])</f>
        <v>46147</v>
      </c>
      <c r="F877" s="54" t="s">
        <v>18179</v>
      </c>
      <c r="G877" s="54" t="s">
        <v>18180</v>
      </c>
      <c r="H877" s="56">
        <v>4105460</v>
      </c>
      <c r="I877" s="31">
        <v>0</v>
      </c>
      <c r="J877" s="31">
        <v>328437</v>
      </c>
      <c r="K877" s="31">
        <v>4433897</v>
      </c>
      <c r="L877" s="64" t="s">
        <v>17236</v>
      </c>
      <c r="M877" s="6" t="str">
        <f>IFERROR(VLOOKUP(Table13[[#This Row],[Số hóa đơn]],'Chi tiết tt Mega gửi'!K:L,2,0),"")</f>
        <v/>
      </c>
      <c r="O877" s="32">
        <f>IF(Table13[[#This Row],[Phân loại]]="Tồn đầu kỳ",Table13[[#This Row],[Tổng giá trị]],0)</f>
        <v>0</v>
      </c>
      <c r="P877" s="7">
        <f>IF(Table13[[#This Row],[Số còn phải thu ĐK]]&lt;&gt;0,0,IF(Table13[[#This Row],[Phân loại]]="Bán hàng",Table13[[#This Row],[Tổng giá trị]],-Table13[[#This Row],[Tổng giá trị]]))</f>
        <v>4433897</v>
      </c>
      <c r="Q877" s="32">
        <f t="shared" si="118"/>
        <v>0</v>
      </c>
      <c r="R877" s="7">
        <f>Table13[[#This Row],[Số còn phải thu ĐK]]+Table13[[#This Row],[Giá Trị HD sau CK]]-Table13[[#This Row],[Số tiền đã thu]]</f>
        <v>4433897</v>
      </c>
      <c r="S877" s="6">
        <f>IF(Table13[[#This Row],[Ngày hóa đơn]]&lt;&gt;"",Table13[[#This Row],[Ngày hóa đơn]],IF(Table13[[#This Row],[Ngày hạch toán]]&lt;&gt;"",Table13[[#This Row],[Ngày hạch toán]],""))</f>
        <v>46147</v>
      </c>
      <c r="T877" s="7"/>
      <c r="U877" s="6">
        <f>IF(Table13[[#This Row],[Ngày tính CN]]="","",S877+T877)</f>
        <v>46147</v>
      </c>
      <c r="V877" s="32">
        <f ca="1">IF(Table13[[#This Row],[Hạn thanh toán]]="","",IF((U877-NOW())&lt;0,0,(U877-NOW())))</f>
        <v>0</v>
      </c>
      <c r="W877" s="32"/>
      <c r="X877" s="32">
        <f t="shared" ca="1" si="119"/>
        <v>147.35975370370579</v>
      </c>
      <c r="Y877" s="2" t="str">
        <f t="shared" ca="1" si="120"/>
        <v>Nợ quá hạn hơn 120 ngày có khả năng mất thanh toán</v>
      </c>
      <c r="Z877" s="42">
        <f t="shared" si="107"/>
        <v>46147</v>
      </c>
      <c r="AA877" s="42" t="str">
        <f t="shared" si="108"/>
        <v/>
      </c>
      <c r="AD877" s="2" t="str">
        <f>VLOOKUP($A877,MA_KH!$A:$Q,MA_KH!O$1,0)</f>
        <v>MEGA</v>
      </c>
      <c r="AE877" s="2" t="str">
        <f>VLOOKUP($A877,MA_KH!$A:$Q,MA_KH!P$1,0)</f>
        <v>CÔNG TY TNHH MM MEGA MARKET (VIỆT NAM)</v>
      </c>
      <c r="AG877" s="91" t="str">
        <f>Table13[[#This Row],[Số hóa đơn]]&amp;Table13[[#This Row],[Tổng giá trị]]</f>
        <v>000347914433897</v>
      </c>
    </row>
    <row r="878" spans="1:33" ht="25.5" customHeight="1" x14ac:dyDescent="0.2">
      <c r="A878" s="54" t="s">
        <v>16296</v>
      </c>
      <c r="B878" s="54" t="s">
        <v>7244</v>
      </c>
      <c r="C878" s="55">
        <v>46147</v>
      </c>
      <c r="D878" s="54" t="s">
        <v>18181</v>
      </c>
      <c r="E878" s="55">
        <f>IFERROR(VLOOKUP(AG878,Sheet3!B:F,5,0),Table1[[#This Row],[Ngày hạch toán]])</f>
        <v>46147</v>
      </c>
      <c r="F878" s="54" t="s">
        <v>18182</v>
      </c>
      <c r="G878" s="54" t="s">
        <v>18183</v>
      </c>
      <c r="H878" s="56">
        <v>883220</v>
      </c>
      <c r="I878" s="31">
        <v>0</v>
      </c>
      <c r="J878" s="31">
        <v>70658</v>
      </c>
      <c r="K878" s="31">
        <v>953878</v>
      </c>
      <c r="L878" s="64" t="s">
        <v>17236</v>
      </c>
      <c r="M878" s="6" t="str">
        <f>IFERROR(VLOOKUP(Table13[[#This Row],[Số hóa đơn]],'Chi tiết tt Mega gửi'!K:L,2,0),"")</f>
        <v/>
      </c>
      <c r="O878" s="32">
        <f>IF(Table13[[#This Row],[Phân loại]]="Tồn đầu kỳ",Table13[[#This Row],[Tổng giá trị]],0)</f>
        <v>0</v>
      </c>
      <c r="P878" s="7">
        <f>IF(Table13[[#This Row],[Số còn phải thu ĐK]]&lt;&gt;0,0,IF(Table13[[#This Row],[Phân loại]]="Bán hàng",Table13[[#This Row],[Tổng giá trị]],-Table13[[#This Row],[Tổng giá trị]]))</f>
        <v>953878</v>
      </c>
      <c r="Q878" s="32">
        <f t="shared" si="118"/>
        <v>0</v>
      </c>
      <c r="R878" s="7">
        <f>Table13[[#This Row],[Số còn phải thu ĐK]]+Table13[[#This Row],[Giá Trị HD sau CK]]-Table13[[#This Row],[Số tiền đã thu]]</f>
        <v>953878</v>
      </c>
      <c r="S878" s="6">
        <f>IF(Table13[[#This Row],[Ngày hóa đơn]]&lt;&gt;"",Table13[[#This Row],[Ngày hóa đơn]],IF(Table13[[#This Row],[Ngày hạch toán]]&lt;&gt;"",Table13[[#This Row],[Ngày hạch toán]],""))</f>
        <v>46147</v>
      </c>
      <c r="T878" s="7"/>
      <c r="U878" s="6">
        <f>IF(Table13[[#This Row],[Ngày tính CN]]="","",S878+T878)</f>
        <v>46147</v>
      </c>
      <c r="V878" s="32">
        <f ca="1">IF(Table13[[#This Row],[Hạn thanh toán]]="","",IF((U878-NOW())&lt;0,0,(U878-NOW())))</f>
        <v>0</v>
      </c>
      <c r="W878" s="32"/>
      <c r="X878" s="32">
        <f t="shared" ca="1" si="119"/>
        <v>147.35975370370579</v>
      </c>
      <c r="Y878" s="2" t="str">
        <f t="shared" ca="1" si="120"/>
        <v>Nợ quá hạn hơn 120 ngày có khả năng mất thanh toán</v>
      </c>
      <c r="Z878" s="42">
        <f t="shared" si="107"/>
        <v>46147</v>
      </c>
      <c r="AA878" s="42" t="str">
        <f t="shared" si="108"/>
        <v/>
      </c>
      <c r="AD878" s="2" t="str">
        <f>VLOOKUP($A878,MA_KH!$A:$Q,MA_KH!O$1,0)</f>
        <v>MEGA</v>
      </c>
      <c r="AE878" s="2" t="str">
        <f>VLOOKUP($A878,MA_KH!$A:$Q,MA_KH!P$1,0)</f>
        <v>CÔNG TY TNHH MM MEGA MARKET (VIỆT NAM)</v>
      </c>
      <c r="AG878" s="91" t="str">
        <f>Table13[[#This Row],[Số hóa đơn]]&amp;Table13[[#This Row],[Tổng giá trị]]</f>
        <v>00032833953878</v>
      </c>
    </row>
    <row r="879" spans="1:33" ht="25.5" customHeight="1" x14ac:dyDescent="0.2">
      <c r="A879" s="54" t="s">
        <v>16300</v>
      </c>
      <c r="B879" s="54" t="s">
        <v>7238</v>
      </c>
      <c r="C879" s="55">
        <v>46147</v>
      </c>
      <c r="D879" s="54" t="s">
        <v>18184</v>
      </c>
      <c r="E879" s="55">
        <f>IFERROR(VLOOKUP(AG879,Sheet3!B:F,5,0),Table1[[#This Row],[Ngày hạch toán]])</f>
        <v>46147</v>
      </c>
      <c r="F879" s="54" t="s">
        <v>18185</v>
      </c>
      <c r="G879" s="54" t="s">
        <v>18186</v>
      </c>
      <c r="H879" s="56">
        <v>3081320</v>
      </c>
      <c r="I879" s="31">
        <v>0</v>
      </c>
      <c r="J879" s="31">
        <v>246506</v>
      </c>
      <c r="K879" s="31">
        <v>3327826</v>
      </c>
      <c r="L879" s="64" t="s">
        <v>17236</v>
      </c>
      <c r="M879" s="6" t="str">
        <f>IFERROR(VLOOKUP(Table13[[#This Row],[Số hóa đơn]],'Chi tiết tt Mega gửi'!K:L,2,0),"")</f>
        <v/>
      </c>
      <c r="O879" s="32">
        <f>IF(Table13[[#This Row],[Phân loại]]="Tồn đầu kỳ",Table13[[#This Row],[Tổng giá trị]],0)</f>
        <v>0</v>
      </c>
      <c r="P879" s="7">
        <f>IF(Table13[[#This Row],[Số còn phải thu ĐK]]&lt;&gt;0,0,IF(Table13[[#This Row],[Phân loại]]="Bán hàng",Table13[[#This Row],[Tổng giá trị]],-Table13[[#This Row],[Tổng giá trị]]))</f>
        <v>3327826</v>
      </c>
      <c r="Q879" s="32">
        <f t="shared" si="118"/>
        <v>0</v>
      </c>
      <c r="R879" s="7">
        <f>Table13[[#This Row],[Số còn phải thu ĐK]]+Table13[[#This Row],[Giá Trị HD sau CK]]-Table13[[#This Row],[Số tiền đã thu]]</f>
        <v>3327826</v>
      </c>
      <c r="S879" s="6">
        <f>IF(Table13[[#This Row],[Ngày hóa đơn]]&lt;&gt;"",Table13[[#This Row],[Ngày hóa đơn]],IF(Table13[[#This Row],[Ngày hạch toán]]&lt;&gt;"",Table13[[#This Row],[Ngày hạch toán]],""))</f>
        <v>46147</v>
      </c>
      <c r="T879" s="7"/>
      <c r="U879" s="6">
        <f>IF(Table13[[#This Row],[Ngày tính CN]]="","",S879+T879)</f>
        <v>46147</v>
      </c>
      <c r="V879" s="32">
        <f ca="1">IF(Table13[[#This Row],[Hạn thanh toán]]="","",IF((U879-NOW())&lt;0,0,(U879-NOW())))</f>
        <v>0</v>
      </c>
      <c r="W879" s="32"/>
      <c r="X879" s="32">
        <f t="shared" ca="1" si="119"/>
        <v>147.35975370370579</v>
      </c>
      <c r="Y879" s="2" t="str">
        <f t="shared" ca="1" si="120"/>
        <v>Nợ quá hạn hơn 120 ngày có khả năng mất thanh toán</v>
      </c>
      <c r="Z879" s="42">
        <f t="shared" si="107"/>
        <v>46147</v>
      </c>
      <c r="AA879" s="42" t="str">
        <f t="shared" si="108"/>
        <v/>
      </c>
      <c r="AD879" s="2" t="str">
        <f>VLOOKUP($A879,MA_KH!$A:$Q,MA_KH!O$1,0)</f>
        <v>MEGA</v>
      </c>
      <c r="AE879" s="2" t="str">
        <f>VLOOKUP($A879,MA_KH!$A:$Q,MA_KH!P$1,0)</f>
        <v>CÔNG TY TNHH MM MEGA MARKET (VIỆT NAM)</v>
      </c>
      <c r="AG879" s="91" t="str">
        <f>Table13[[#This Row],[Số hóa đơn]]&amp;Table13[[#This Row],[Tổng giá trị]]</f>
        <v>000328323327826</v>
      </c>
    </row>
    <row r="880" spans="1:33" ht="25.5" customHeight="1" x14ac:dyDescent="0.2">
      <c r="A880" s="54" t="s">
        <v>16296</v>
      </c>
      <c r="B880" s="54" t="s">
        <v>7244</v>
      </c>
      <c r="C880" s="55">
        <v>46147</v>
      </c>
      <c r="D880" s="54" t="s">
        <v>18187</v>
      </c>
      <c r="E880" s="55">
        <f>IFERROR(VLOOKUP(AG880,Sheet3!B:F,5,0),Table1[[#This Row],[Ngày hạch toán]])</f>
        <v>46147</v>
      </c>
      <c r="F880" s="54" t="s">
        <v>18188</v>
      </c>
      <c r="G880" s="54" t="s">
        <v>18189</v>
      </c>
      <c r="H880" s="56">
        <v>1400000</v>
      </c>
      <c r="I880" s="31">
        <v>0</v>
      </c>
      <c r="J880" s="31">
        <v>112000</v>
      </c>
      <c r="K880" s="31">
        <v>1512000</v>
      </c>
      <c r="L880" s="64" t="s">
        <v>17236</v>
      </c>
      <c r="M880" s="6" t="str">
        <f>IFERROR(VLOOKUP(Table13[[#This Row],[Số hóa đơn]],'Chi tiết tt Mega gửi'!K:L,2,0),"")</f>
        <v/>
      </c>
      <c r="O880" s="32">
        <f>IF(Table13[[#This Row],[Phân loại]]="Tồn đầu kỳ",Table13[[#This Row],[Tổng giá trị]],0)</f>
        <v>0</v>
      </c>
      <c r="P880" s="7">
        <f>IF(Table13[[#This Row],[Số còn phải thu ĐK]]&lt;&gt;0,0,IF(Table13[[#This Row],[Phân loại]]="Bán hàng",Table13[[#This Row],[Tổng giá trị]],-Table13[[#This Row],[Tổng giá trị]]))</f>
        <v>1512000</v>
      </c>
      <c r="Q880" s="32">
        <f t="shared" si="118"/>
        <v>0</v>
      </c>
      <c r="R880" s="7">
        <f>Table13[[#This Row],[Số còn phải thu ĐK]]+Table13[[#This Row],[Giá Trị HD sau CK]]-Table13[[#This Row],[Số tiền đã thu]]</f>
        <v>1512000</v>
      </c>
      <c r="S880" s="6">
        <f>IF(Table13[[#This Row],[Ngày hóa đơn]]&lt;&gt;"",Table13[[#This Row],[Ngày hóa đơn]],IF(Table13[[#This Row],[Ngày hạch toán]]&lt;&gt;"",Table13[[#This Row],[Ngày hạch toán]],""))</f>
        <v>46147</v>
      </c>
      <c r="T880" s="7"/>
      <c r="U880" s="6">
        <f>IF(Table13[[#This Row],[Ngày tính CN]]="","",S880+T880)</f>
        <v>46147</v>
      </c>
      <c r="V880" s="32">
        <f ca="1">IF(Table13[[#This Row],[Hạn thanh toán]]="","",IF((U880-NOW())&lt;0,0,(U880-NOW())))</f>
        <v>0</v>
      </c>
      <c r="W880" s="32"/>
      <c r="X880" s="32">
        <f t="shared" ca="1" si="119"/>
        <v>147.35975370370579</v>
      </c>
      <c r="Y880" s="2" t="str">
        <f t="shared" ca="1" si="120"/>
        <v>Nợ quá hạn hơn 120 ngày có khả năng mất thanh toán</v>
      </c>
      <c r="Z880" s="42">
        <f t="shared" si="107"/>
        <v>46147</v>
      </c>
      <c r="AA880" s="42" t="str">
        <f t="shared" si="108"/>
        <v/>
      </c>
      <c r="AD880" s="2" t="str">
        <f>VLOOKUP($A880,MA_KH!$A:$Q,MA_KH!O$1,0)</f>
        <v>MEGA</v>
      </c>
      <c r="AE880" s="2" t="str">
        <f>VLOOKUP($A880,MA_KH!$A:$Q,MA_KH!P$1,0)</f>
        <v>CÔNG TY TNHH MM MEGA MARKET (VIỆT NAM)</v>
      </c>
      <c r="AG880" s="91" t="str">
        <f>Table13[[#This Row],[Số hóa đơn]]&amp;Table13[[#This Row],[Tổng giá trị]]</f>
        <v>000328341512000</v>
      </c>
    </row>
    <row r="881" spans="1:33" ht="25.5" customHeight="1" x14ac:dyDescent="0.2">
      <c r="A881" s="54" t="s">
        <v>16302</v>
      </c>
      <c r="B881" s="54" t="s">
        <v>7251</v>
      </c>
      <c r="C881" s="55">
        <v>46147</v>
      </c>
      <c r="D881" s="54" t="s">
        <v>18190</v>
      </c>
      <c r="E881" s="55">
        <f>IFERROR(VLOOKUP(AG881,Sheet3!B:F,5,0),Table1[[#This Row],[Ngày hạch toán]])</f>
        <v>46147</v>
      </c>
      <c r="F881" s="54" t="s">
        <v>18191</v>
      </c>
      <c r="G881" s="54" t="s">
        <v>18192</v>
      </c>
      <c r="H881" s="56">
        <v>220805</v>
      </c>
      <c r="I881" s="31">
        <v>0</v>
      </c>
      <c r="J881" s="31">
        <v>17664</v>
      </c>
      <c r="K881" s="31">
        <v>238469</v>
      </c>
      <c r="L881" s="64" t="s">
        <v>17236</v>
      </c>
      <c r="M881" s="6" t="str">
        <f>IFERROR(VLOOKUP(Table13[[#This Row],[Số hóa đơn]],'Chi tiết tt Mega gửi'!K:L,2,0),"")</f>
        <v/>
      </c>
      <c r="O881" s="32">
        <f>IF(Table13[[#This Row],[Phân loại]]="Tồn đầu kỳ",Table13[[#This Row],[Tổng giá trị]],0)</f>
        <v>0</v>
      </c>
      <c r="P881" s="7">
        <f>IF(Table13[[#This Row],[Số còn phải thu ĐK]]&lt;&gt;0,0,IF(Table13[[#This Row],[Phân loại]]="Bán hàng",Table13[[#This Row],[Tổng giá trị]],-Table13[[#This Row],[Tổng giá trị]]))</f>
        <v>238469</v>
      </c>
      <c r="Q881" s="32">
        <f t="shared" si="118"/>
        <v>0</v>
      </c>
      <c r="R881" s="7">
        <f>Table13[[#This Row],[Số còn phải thu ĐK]]+Table13[[#This Row],[Giá Trị HD sau CK]]-Table13[[#This Row],[Số tiền đã thu]]</f>
        <v>238469</v>
      </c>
      <c r="S881" s="6">
        <f>IF(Table13[[#This Row],[Ngày hóa đơn]]&lt;&gt;"",Table13[[#This Row],[Ngày hóa đơn]],IF(Table13[[#This Row],[Ngày hạch toán]]&lt;&gt;"",Table13[[#This Row],[Ngày hạch toán]],""))</f>
        <v>46147</v>
      </c>
      <c r="T881" s="7"/>
      <c r="U881" s="6">
        <f>IF(Table13[[#This Row],[Ngày tính CN]]="","",S881+T881)</f>
        <v>46147</v>
      </c>
      <c r="V881" s="32">
        <f ca="1">IF(Table13[[#This Row],[Hạn thanh toán]]="","",IF((U881-NOW())&lt;0,0,(U881-NOW())))</f>
        <v>0</v>
      </c>
      <c r="W881" s="32"/>
      <c r="X881" s="32">
        <f t="shared" ca="1" si="119"/>
        <v>147.35975370370579</v>
      </c>
      <c r="Y881" s="2" t="str">
        <f t="shared" ca="1" si="120"/>
        <v>Nợ quá hạn hơn 120 ngày có khả năng mất thanh toán</v>
      </c>
      <c r="Z881" s="42">
        <f t="shared" si="107"/>
        <v>46147</v>
      </c>
      <c r="AA881" s="42" t="str">
        <f t="shared" si="108"/>
        <v/>
      </c>
      <c r="AD881" s="2" t="str">
        <f>VLOOKUP($A881,MA_KH!$A:$Q,MA_KH!O$1,0)</f>
        <v>MEGA</v>
      </c>
      <c r="AE881" s="2" t="str">
        <f>VLOOKUP($A881,MA_KH!$A:$Q,MA_KH!P$1,0)</f>
        <v>CÔNG TY TNHH MM MEGA MARKET (VIỆT NAM)</v>
      </c>
      <c r="AG881" s="91" t="str">
        <f>Table13[[#This Row],[Số hóa đơn]]&amp;Table13[[#This Row],[Tổng giá trị]]</f>
        <v>00034790238469</v>
      </c>
    </row>
    <row r="882" spans="1:33" ht="25.5" customHeight="1" x14ac:dyDescent="0.2">
      <c r="A882" s="54" t="s">
        <v>16292</v>
      </c>
      <c r="B882" s="54" t="s">
        <v>251</v>
      </c>
      <c r="C882" s="55">
        <v>46148</v>
      </c>
      <c r="D882" s="54" t="s">
        <v>18193</v>
      </c>
      <c r="E882" s="55">
        <f>IFERROR(VLOOKUP(AG882,Sheet3!B:F,5,0),Table1[[#This Row],[Ngày hạch toán]])</f>
        <v>46147</v>
      </c>
      <c r="F882" s="54" t="s">
        <v>18194</v>
      </c>
      <c r="G882" s="54" t="s">
        <v>18195</v>
      </c>
      <c r="H882" s="56">
        <v>1166110</v>
      </c>
      <c r="I882" s="31">
        <v>0</v>
      </c>
      <c r="J882" s="31">
        <v>93289</v>
      </c>
      <c r="K882" s="31">
        <v>1259399</v>
      </c>
      <c r="L882" s="64" t="s">
        <v>17236</v>
      </c>
      <c r="M882" s="6" t="str">
        <f>IFERROR(VLOOKUP(Table13[[#This Row],[Số hóa đơn]],'Chi tiết tt Mega gửi'!K:L,2,0),"")</f>
        <v/>
      </c>
      <c r="O882" s="32">
        <f>IF(Table13[[#This Row],[Phân loại]]="Tồn đầu kỳ",Table13[[#This Row],[Tổng giá trị]],0)</f>
        <v>0</v>
      </c>
      <c r="P882" s="7">
        <f>IF(Table13[[#This Row],[Số còn phải thu ĐK]]&lt;&gt;0,0,IF(Table13[[#This Row],[Phân loại]]="Bán hàng",Table13[[#This Row],[Tổng giá trị]],-Table13[[#This Row],[Tổng giá trị]]))</f>
        <v>1259399</v>
      </c>
      <c r="Q882" s="32">
        <f t="shared" si="118"/>
        <v>0</v>
      </c>
      <c r="R882" s="7">
        <f>Table13[[#This Row],[Số còn phải thu ĐK]]+Table13[[#This Row],[Giá Trị HD sau CK]]-Table13[[#This Row],[Số tiền đã thu]]</f>
        <v>1259399</v>
      </c>
      <c r="S882" s="6">
        <f>IF(Table13[[#This Row],[Ngày hóa đơn]]&lt;&gt;"",Table13[[#This Row],[Ngày hóa đơn]],IF(Table13[[#This Row],[Ngày hạch toán]]&lt;&gt;"",Table13[[#This Row],[Ngày hạch toán]],""))</f>
        <v>46147</v>
      </c>
      <c r="T882" s="7"/>
      <c r="U882" s="6">
        <f>IF(Table13[[#This Row],[Ngày tính CN]]="","",S882+T882)</f>
        <v>46147</v>
      </c>
      <c r="V882" s="32">
        <f ca="1">IF(Table13[[#This Row],[Hạn thanh toán]]="","",IF((U882-NOW())&lt;0,0,(U882-NOW())))</f>
        <v>0</v>
      </c>
      <c r="W882" s="32"/>
      <c r="X882" s="32">
        <f t="shared" ca="1" si="119"/>
        <v>147.35975370370579</v>
      </c>
      <c r="Y882" s="2" t="str">
        <f t="shared" ca="1" si="120"/>
        <v>Nợ quá hạn hơn 120 ngày có khả năng mất thanh toán</v>
      </c>
      <c r="Z882" s="42">
        <f t="shared" si="107"/>
        <v>46147</v>
      </c>
      <c r="AA882" s="42" t="str">
        <f t="shared" si="108"/>
        <v/>
      </c>
      <c r="AD882" s="2" t="str">
        <f>VLOOKUP($A882,MA_KH!$A:$Q,MA_KH!O$1,0)</f>
        <v>MEGA</v>
      </c>
      <c r="AE882" s="2" t="str">
        <f>VLOOKUP($A882,MA_KH!$A:$Q,MA_KH!P$1,0)</f>
        <v>CÔNG TY TNHH MM MEGA MARKET (VIỆT NAM)</v>
      </c>
      <c r="AG882" s="91" t="str">
        <f>Table13[[#This Row],[Số hóa đơn]]&amp;Table13[[#This Row],[Tổng giá trị]]</f>
        <v>000328361259399</v>
      </c>
    </row>
    <row r="883" spans="1:33" ht="25.5" customHeight="1" x14ac:dyDescent="0.2">
      <c r="A883" s="54" t="s">
        <v>16304</v>
      </c>
      <c r="B883" s="54" t="s">
        <v>7254</v>
      </c>
      <c r="C883" s="55">
        <v>46148</v>
      </c>
      <c r="D883" s="54" t="s">
        <v>18196</v>
      </c>
      <c r="E883" s="55">
        <f>IFERROR(VLOOKUP(AG883,Sheet3!B:F,5,0),Table1[[#This Row],[Ngày hạch toán]])</f>
        <v>46148</v>
      </c>
      <c r="F883" s="54" t="s">
        <v>18197</v>
      </c>
      <c r="G883" s="54" t="s">
        <v>18198</v>
      </c>
      <c r="H883" s="56">
        <v>1116060</v>
      </c>
      <c r="I883" s="31">
        <v>0</v>
      </c>
      <c r="J883" s="31">
        <v>89285</v>
      </c>
      <c r="K883" s="31">
        <v>1205345</v>
      </c>
      <c r="L883" s="64" t="s">
        <v>17236</v>
      </c>
      <c r="M883" s="6" t="str">
        <f>IFERROR(VLOOKUP(Table13[[#This Row],[Số hóa đơn]],'Chi tiết tt Mega gửi'!K:L,2,0),"")</f>
        <v/>
      </c>
      <c r="O883" s="32">
        <f>IF(Table13[[#This Row],[Phân loại]]="Tồn đầu kỳ",Table13[[#This Row],[Tổng giá trị]],0)</f>
        <v>0</v>
      </c>
      <c r="P883" s="7">
        <f>IF(Table13[[#This Row],[Số còn phải thu ĐK]]&lt;&gt;0,0,IF(Table13[[#This Row],[Phân loại]]="Bán hàng",Table13[[#This Row],[Tổng giá trị]],-Table13[[#This Row],[Tổng giá trị]]))</f>
        <v>1205345</v>
      </c>
      <c r="Q883" s="32">
        <f t="shared" si="118"/>
        <v>0</v>
      </c>
      <c r="R883" s="7">
        <f>Table13[[#This Row],[Số còn phải thu ĐK]]+Table13[[#This Row],[Giá Trị HD sau CK]]-Table13[[#This Row],[Số tiền đã thu]]</f>
        <v>1205345</v>
      </c>
      <c r="S883" s="6">
        <f>IF(Table13[[#This Row],[Ngày hóa đơn]]&lt;&gt;"",Table13[[#This Row],[Ngày hóa đơn]],IF(Table13[[#This Row],[Ngày hạch toán]]&lt;&gt;"",Table13[[#This Row],[Ngày hạch toán]],""))</f>
        <v>46148</v>
      </c>
      <c r="T883" s="7"/>
      <c r="U883" s="6">
        <f>IF(Table13[[#This Row],[Ngày tính CN]]="","",S883+T883)</f>
        <v>46148</v>
      </c>
      <c r="V883" s="32">
        <f ca="1">IF(Table13[[#This Row],[Hạn thanh toán]]="","",IF((U883-NOW())&lt;0,0,(U883-NOW())))</f>
        <v>0</v>
      </c>
      <c r="W883" s="32"/>
      <c r="X883" s="32">
        <f t="shared" ca="1" si="119"/>
        <v>146.35975370370579</v>
      </c>
      <c r="Y883" s="2" t="str">
        <f t="shared" ca="1" si="120"/>
        <v>Nợ quá hạn hơn 120 ngày có khả năng mất thanh toán</v>
      </c>
      <c r="Z883" s="42">
        <f t="shared" si="107"/>
        <v>46148</v>
      </c>
      <c r="AA883" s="42" t="str">
        <f t="shared" si="108"/>
        <v/>
      </c>
      <c r="AD883" s="2" t="str">
        <f>VLOOKUP($A883,MA_KH!$A:$Q,MA_KH!O$1,0)</f>
        <v>MEGA</v>
      </c>
      <c r="AE883" s="2" t="str">
        <f>VLOOKUP($A883,MA_KH!$A:$Q,MA_KH!P$1,0)</f>
        <v>CÔNG TY TNHH MM MEGA MARKET (VIỆT NAM)</v>
      </c>
      <c r="AG883" s="91" t="str">
        <f>Table13[[#This Row],[Số hóa đơn]]&amp;Table13[[#This Row],[Tổng giá trị]]</f>
        <v>000347891205345</v>
      </c>
    </row>
    <row r="884" spans="1:33" ht="25.5" customHeight="1" x14ac:dyDescent="0.2">
      <c r="A884" s="54" t="s">
        <v>16292</v>
      </c>
      <c r="B884" s="54" t="s">
        <v>251</v>
      </c>
      <c r="C884" s="55">
        <v>46148</v>
      </c>
      <c r="D884" s="54" t="s">
        <v>18199</v>
      </c>
      <c r="E884" s="55">
        <f>IFERROR(VLOOKUP(AG884,Sheet3!B:F,5,0),Table1[[#This Row],[Ngày hạch toán]])</f>
        <v>46148</v>
      </c>
      <c r="F884" s="54" t="s">
        <v>18200</v>
      </c>
      <c r="G884" s="54" t="s">
        <v>18201</v>
      </c>
      <c r="H884" s="56">
        <v>1733990</v>
      </c>
      <c r="I884" s="31">
        <v>0</v>
      </c>
      <c r="J884" s="31">
        <v>138719</v>
      </c>
      <c r="K884" s="31">
        <v>1872709</v>
      </c>
      <c r="L884" s="64" t="s">
        <v>17236</v>
      </c>
      <c r="M884" s="6" t="str">
        <f>IFERROR(VLOOKUP(Table13[[#This Row],[Số hóa đơn]],'Chi tiết tt Mega gửi'!K:L,2,0),"")</f>
        <v/>
      </c>
      <c r="O884" s="32">
        <f>IF(Table13[[#This Row],[Phân loại]]="Tồn đầu kỳ",Table13[[#This Row],[Tổng giá trị]],0)</f>
        <v>0</v>
      </c>
      <c r="P884" s="7">
        <f>IF(Table13[[#This Row],[Số còn phải thu ĐK]]&lt;&gt;0,0,IF(Table13[[#This Row],[Phân loại]]="Bán hàng",Table13[[#This Row],[Tổng giá trị]],-Table13[[#This Row],[Tổng giá trị]]))</f>
        <v>1872709</v>
      </c>
      <c r="Q884" s="32">
        <f t="shared" si="118"/>
        <v>0</v>
      </c>
      <c r="R884" s="7">
        <f>Table13[[#This Row],[Số còn phải thu ĐK]]+Table13[[#This Row],[Giá Trị HD sau CK]]-Table13[[#This Row],[Số tiền đã thu]]</f>
        <v>1872709</v>
      </c>
      <c r="S884" s="6">
        <f>IF(Table13[[#This Row],[Ngày hóa đơn]]&lt;&gt;"",Table13[[#This Row],[Ngày hóa đơn]],IF(Table13[[#This Row],[Ngày hạch toán]]&lt;&gt;"",Table13[[#This Row],[Ngày hạch toán]],""))</f>
        <v>46148</v>
      </c>
      <c r="T884" s="7"/>
      <c r="U884" s="6">
        <f>IF(Table13[[#This Row],[Ngày tính CN]]="","",S884+T884)</f>
        <v>46148</v>
      </c>
      <c r="V884" s="32">
        <f ca="1">IF(Table13[[#This Row],[Hạn thanh toán]]="","",IF((U884-NOW())&lt;0,0,(U884-NOW())))</f>
        <v>0</v>
      </c>
      <c r="W884" s="32"/>
      <c r="X884" s="32">
        <f t="shared" ca="1" si="119"/>
        <v>146.35975370370579</v>
      </c>
      <c r="Y884" s="2" t="str">
        <f t="shared" ca="1" si="120"/>
        <v>Nợ quá hạn hơn 120 ngày có khả năng mất thanh toán</v>
      </c>
      <c r="Z884" s="42">
        <f t="shared" si="107"/>
        <v>46148</v>
      </c>
      <c r="AA884" s="42" t="str">
        <f t="shared" si="108"/>
        <v/>
      </c>
      <c r="AD884" s="2" t="str">
        <f>VLOOKUP($A884,MA_KH!$A:$Q,MA_KH!O$1,0)</f>
        <v>MEGA</v>
      </c>
      <c r="AE884" s="2" t="str">
        <f>VLOOKUP($A884,MA_KH!$A:$Q,MA_KH!P$1,0)</f>
        <v>CÔNG TY TNHH MM MEGA MARKET (VIỆT NAM)</v>
      </c>
      <c r="AG884" s="91" t="str">
        <f>Table13[[#This Row],[Số hóa đơn]]&amp;Table13[[#This Row],[Tổng giá trị]]</f>
        <v>000328351872709</v>
      </c>
    </row>
    <row r="885" spans="1:33" ht="25.5" customHeight="1" x14ac:dyDescent="0.2">
      <c r="A885" s="54" t="s">
        <v>7306</v>
      </c>
      <c r="B885" s="54" t="s">
        <v>7307</v>
      </c>
      <c r="C885" s="55">
        <v>46149</v>
      </c>
      <c r="D885" s="54" t="s">
        <v>18202</v>
      </c>
      <c r="E885" s="55">
        <f>IFERROR(VLOOKUP(AG885,Sheet3!B:F,5,0),Table1[[#This Row],[Ngày hạch toán]])</f>
        <v>46148</v>
      </c>
      <c r="F885" s="54" t="s">
        <v>18203</v>
      </c>
      <c r="G885" s="54" t="s">
        <v>18204</v>
      </c>
      <c r="H885" s="56">
        <v>5269490</v>
      </c>
      <c r="I885" s="31">
        <v>0</v>
      </c>
      <c r="J885" s="31">
        <v>421559</v>
      </c>
      <c r="K885" s="31">
        <v>5691049</v>
      </c>
      <c r="L885" s="64" t="s">
        <v>17236</v>
      </c>
      <c r="M885" s="6" t="str">
        <f>IFERROR(VLOOKUP(Table13[[#This Row],[Số hóa đơn]],'Chi tiết tt Mega gửi'!K:L,2,0),"")</f>
        <v/>
      </c>
      <c r="O885" s="32">
        <f>IF(Table13[[#This Row],[Phân loại]]="Tồn đầu kỳ",Table13[[#This Row],[Tổng giá trị]],0)</f>
        <v>0</v>
      </c>
      <c r="P885" s="7">
        <f>IF(Table13[[#This Row],[Số còn phải thu ĐK]]&lt;&gt;0,0,IF(Table13[[#This Row],[Phân loại]]="Bán hàng",Table13[[#This Row],[Tổng giá trị]],-Table13[[#This Row],[Tổng giá trị]]))</f>
        <v>5691049</v>
      </c>
      <c r="Q885" s="32">
        <f t="shared" si="118"/>
        <v>0</v>
      </c>
      <c r="R885" s="7">
        <f>Table13[[#This Row],[Số còn phải thu ĐK]]+Table13[[#This Row],[Giá Trị HD sau CK]]-Table13[[#This Row],[Số tiền đã thu]]</f>
        <v>5691049</v>
      </c>
      <c r="S885" s="6">
        <f>IF(Table13[[#This Row],[Ngày hóa đơn]]&lt;&gt;"",Table13[[#This Row],[Ngày hóa đơn]],IF(Table13[[#This Row],[Ngày hạch toán]]&lt;&gt;"",Table13[[#This Row],[Ngày hạch toán]],""))</f>
        <v>46148</v>
      </c>
      <c r="T885" s="7"/>
      <c r="U885" s="6">
        <f>IF(Table13[[#This Row],[Ngày tính CN]]="","",S885+T885)</f>
        <v>46148</v>
      </c>
      <c r="V885" s="32">
        <f ca="1">IF(Table13[[#This Row],[Hạn thanh toán]]="","",IF((U885-NOW())&lt;0,0,(U885-NOW())))</f>
        <v>0</v>
      </c>
      <c r="W885" s="32"/>
      <c r="X885" s="32">
        <f t="shared" ca="1" si="119"/>
        <v>146.35975370370579</v>
      </c>
      <c r="Y885" s="2" t="str">
        <f t="shared" ca="1" si="120"/>
        <v>Nợ quá hạn hơn 120 ngày có khả năng mất thanh toán</v>
      </c>
      <c r="Z885" s="42">
        <f t="shared" si="107"/>
        <v>46148</v>
      </c>
      <c r="AA885" s="42" t="str">
        <f t="shared" si="108"/>
        <v/>
      </c>
      <c r="AD885" s="2" t="str">
        <f>VLOOKUP($A885,MA_KH!$A:$Q,MA_KH!O$1,0)</f>
        <v>MEGA</v>
      </c>
      <c r="AE885" s="2" t="str">
        <f>VLOOKUP($A885,MA_KH!$A:$Q,MA_KH!P$1,0)</f>
        <v>CÔNG TY TNHH MM MEGA MARKET (VIỆT NAM)</v>
      </c>
      <c r="AG885" s="91" t="str">
        <f>Table13[[#This Row],[Số hóa đơn]]&amp;Table13[[#This Row],[Tổng giá trị]]</f>
        <v>000330435691049</v>
      </c>
    </row>
    <row r="886" spans="1:33" ht="25.5" customHeight="1" x14ac:dyDescent="0.2">
      <c r="A886" s="54" t="s">
        <v>16291</v>
      </c>
      <c r="B886" s="54" t="s">
        <v>200</v>
      </c>
      <c r="C886" s="55">
        <v>46149</v>
      </c>
      <c r="D886" s="54" t="s">
        <v>18205</v>
      </c>
      <c r="E886" s="55">
        <f>IFERROR(VLOOKUP(AG886,Sheet3!B:F,5,0),Table1[[#This Row],[Ngày hạch toán]])</f>
        <v>46148</v>
      </c>
      <c r="F886" s="54" t="s">
        <v>18206</v>
      </c>
      <c r="G886" s="54" t="s">
        <v>18207</v>
      </c>
      <c r="H886" s="56">
        <v>4519295</v>
      </c>
      <c r="I886" s="31">
        <v>0</v>
      </c>
      <c r="J886" s="31">
        <v>361544</v>
      </c>
      <c r="K886" s="31">
        <v>4880839</v>
      </c>
      <c r="L886" s="64" t="s">
        <v>17236</v>
      </c>
      <c r="M886" s="6" t="str">
        <f>IFERROR(VLOOKUP(Table13[[#This Row],[Số hóa đơn]],'Chi tiết tt Mega gửi'!K:L,2,0),"")</f>
        <v/>
      </c>
      <c r="O886" s="32">
        <f>IF(Table13[[#This Row],[Phân loại]]="Tồn đầu kỳ",Table13[[#This Row],[Tổng giá trị]],0)</f>
        <v>0</v>
      </c>
      <c r="P886" s="7">
        <f>IF(Table13[[#This Row],[Số còn phải thu ĐK]]&lt;&gt;0,0,IF(Table13[[#This Row],[Phân loại]]="Bán hàng",Table13[[#This Row],[Tổng giá trị]],-Table13[[#This Row],[Tổng giá trị]]))</f>
        <v>4880839</v>
      </c>
      <c r="Q886" s="32">
        <f t="shared" si="118"/>
        <v>0</v>
      </c>
      <c r="R886" s="7">
        <f>Table13[[#This Row],[Số còn phải thu ĐK]]+Table13[[#This Row],[Giá Trị HD sau CK]]-Table13[[#This Row],[Số tiền đã thu]]</f>
        <v>4880839</v>
      </c>
      <c r="S886" s="6">
        <f>IF(Table13[[#This Row],[Ngày hóa đơn]]&lt;&gt;"",Table13[[#This Row],[Ngày hóa đơn]],IF(Table13[[#This Row],[Ngày hạch toán]]&lt;&gt;"",Table13[[#This Row],[Ngày hạch toán]],""))</f>
        <v>46148</v>
      </c>
      <c r="T886" s="7"/>
      <c r="U886" s="6">
        <f>IF(Table13[[#This Row],[Ngày tính CN]]="","",S886+T886)</f>
        <v>46148</v>
      </c>
      <c r="V886" s="32">
        <f ca="1">IF(Table13[[#This Row],[Hạn thanh toán]]="","",IF((U886-NOW())&lt;0,0,(U886-NOW())))</f>
        <v>0</v>
      </c>
      <c r="W886" s="32"/>
      <c r="X886" s="32">
        <f t="shared" ca="1" si="119"/>
        <v>146.35975370370579</v>
      </c>
      <c r="Y886" s="2" t="str">
        <f t="shared" ca="1" si="120"/>
        <v>Nợ quá hạn hơn 120 ngày có khả năng mất thanh toán</v>
      </c>
      <c r="Z886" s="42">
        <f t="shared" si="107"/>
        <v>46148</v>
      </c>
      <c r="AA886" s="42" t="str">
        <f t="shared" si="108"/>
        <v/>
      </c>
      <c r="AD886" s="2" t="str">
        <f>VLOOKUP($A886,MA_KH!$A:$Q,MA_KH!O$1,0)</f>
        <v>MEGA</v>
      </c>
      <c r="AE886" s="2" t="str">
        <f>VLOOKUP($A886,MA_KH!$A:$Q,MA_KH!P$1,0)</f>
        <v>CÔNG TY TNHH MM MEGA MARKET (VIỆT NAM)</v>
      </c>
      <c r="AG886" s="91" t="str">
        <f>Table13[[#This Row],[Số hóa đơn]]&amp;Table13[[#This Row],[Tổng giá trị]]</f>
        <v>000330534880839</v>
      </c>
    </row>
    <row r="887" spans="1:33" ht="25.5" customHeight="1" x14ac:dyDescent="0.2">
      <c r="A887" s="54" t="s">
        <v>16289</v>
      </c>
      <c r="B887" s="54" t="s">
        <v>296</v>
      </c>
      <c r="C887" s="55">
        <v>46149</v>
      </c>
      <c r="D887" s="54" t="s">
        <v>18208</v>
      </c>
      <c r="E887" s="55">
        <f>IFERROR(VLOOKUP(AG887,Sheet3!B:F,5,0),Table1[[#This Row],[Ngày hạch toán]])</f>
        <v>46148</v>
      </c>
      <c r="F887" s="54" t="s">
        <v>18209</v>
      </c>
      <c r="G887" s="54" t="s">
        <v>18210</v>
      </c>
      <c r="H887" s="56">
        <v>2458490</v>
      </c>
      <c r="I887" s="31">
        <v>0</v>
      </c>
      <c r="J887" s="31">
        <v>196679</v>
      </c>
      <c r="K887" s="31">
        <v>2655169</v>
      </c>
      <c r="L887" s="64" t="s">
        <v>17236</v>
      </c>
      <c r="M887" s="6" t="str">
        <f>IFERROR(VLOOKUP(Table13[[#This Row],[Số hóa đơn]],'Chi tiết tt Mega gửi'!K:L,2,0),"")</f>
        <v/>
      </c>
      <c r="O887" s="32">
        <f>IF(Table13[[#This Row],[Phân loại]]="Tồn đầu kỳ",Table13[[#This Row],[Tổng giá trị]],0)</f>
        <v>0</v>
      </c>
      <c r="P887" s="7">
        <f>IF(Table13[[#This Row],[Số còn phải thu ĐK]]&lt;&gt;0,0,IF(Table13[[#This Row],[Phân loại]]="Bán hàng",Table13[[#This Row],[Tổng giá trị]],-Table13[[#This Row],[Tổng giá trị]]))</f>
        <v>2655169</v>
      </c>
      <c r="Q887" s="32">
        <f t="shared" si="118"/>
        <v>0</v>
      </c>
      <c r="R887" s="7">
        <f>Table13[[#This Row],[Số còn phải thu ĐK]]+Table13[[#This Row],[Giá Trị HD sau CK]]-Table13[[#This Row],[Số tiền đã thu]]</f>
        <v>2655169</v>
      </c>
      <c r="S887" s="6">
        <f>IF(Table13[[#This Row],[Ngày hóa đơn]]&lt;&gt;"",Table13[[#This Row],[Ngày hóa đơn]],IF(Table13[[#This Row],[Ngày hạch toán]]&lt;&gt;"",Table13[[#This Row],[Ngày hạch toán]],""))</f>
        <v>46148</v>
      </c>
      <c r="T887" s="7"/>
      <c r="U887" s="6">
        <f>IF(Table13[[#This Row],[Ngày tính CN]]="","",S887+T887)</f>
        <v>46148</v>
      </c>
      <c r="V887" s="32">
        <f ca="1">IF(Table13[[#This Row],[Hạn thanh toán]]="","",IF((U887-NOW())&lt;0,0,(U887-NOW())))</f>
        <v>0</v>
      </c>
      <c r="W887" s="32"/>
      <c r="X887" s="32">
        <f t="shared" ca="1" si="119"/>
        <v>146.35975370370579</v>
      </c>
      <c r="Y887" s="2" t="str">
        <f t="shared" ca="1" si="120"/>
        <v>Nợ quá hạn hơn 120 ngày có khả năng mất thanh toán</v>
      </c>
      <c r="Z887" s="42">
        <f t="shared" si="107"/>
        <v>46148</v>
      </c>
      <c r="AA887" s="42" t="str">
        <f t="shared" si="108"/>
        <v/>
      </c>
      <c r="AD887" s="2" t="str">
        <f>VLOOKUP($A887,MA_KH!$A:$Q,MA_KH!O$1,0)</f>
        <v>MEGA</v>
      </c>
      <c r="AE887" s="2" t="str">
        <f>VLOOKUP($A887,MA_KH!$A:$Q,MA_KH!P$1,0)</f>
        <v>CÔNG TY TNHH MM MEGA MARKET (VIỆT NAM)</v>
      </c>
      <c r="AG887" s="91" t="str">
        <f>Table13[[#This Row],[Số hóa đơn]]&amp;Table13[[#This Row],[Tổng giá trị]]</f>
        <v>000330552655169</v>
      </c>
    </row>
    <row r="888" spans="1:33" ht="25.5" customHeight="1" x14ac:dyDescent="0.2">
      <c r="A888" s="54" t="s">
        <v>16310</v>
      </c>
      <c r="B888" s="54" t="s">
        <v>196</v>
      </c>
      <c r="C888" s="55">
        <v>46149</v>
      </c>
      <c r="D888" s="54" t="s">
        <v>18211</v>
      </c>
      <c r="E888" s="55">
        <f>IFERROR(VLOOKUP(AG888,Sheet3!B:F,5,0),Table1[[#This Row],[Ngày hạch toán]])</f>
        <v>46148</v>
      </c>
      <c r="F888" s="54" t="s">
        <v>18212</v>
      </c>
      <c r="G888" s="54" t="s">
        <v>18213</v>
      </c>
      <c r="H888" s="56">
        <v>1283030</v>
      </c>
      <c r="I888" s="31">
        <v>0</v>
      </c>
      <c r="J888" s="31">
        <v>102642</v>
      </c>
      <c r="K888" s="31">
        <v>1385672</v>
      </c>
      <c r="L888" s="64" t="s">
        <v>17236</v>
      </c>
      <c r="M888" s="6" t="str">
        <f>IFERROR(VLOOKUP(Table13[[#This Row],[Số hóa đơn]],'Chi tiết tt Mega gửi'!K:L,2,0),"")</f>
        <v/>
      </c>
      <c r="O888" s="32">
        <f>IF(Table13[[#This Row],[Phân loại]]="Tồn đầu kỳ",Table13[[#This Row],[Tổng giá trị]],0)</f>
        <v>0</v>
      </c>
      <c r="P888" s="7">
        <f>IF(Table13[[#This Row],[Số còn phải thu ĐK]]&lt;&gt;0,0,IF(Table13[[#This Row],[Phân loại]]="Bán hàng",Table13[[#This Row],[Tổng giá trị]],-Table13[[#This Row],[Tổng giá trị]]))</f>
        <v>1385672</v>
      </c>
      <c r="Q888" s="32">
        <f t="shared" si="118"/>
        <v>0</v>
      </c>
      <c r="R888" s="7">
        <f>Table13[[#This Row],[Số còn phải thu ĐK]]+Table13[[#This Row],[Giá Trị HD sau CK]]-Table13[[#This Row],[Số tiền đã thu]]</f>
        <v>1385672</v>
      </c>
      <c r="S888" s="6">
        <f>IF(Table13[[#This Row],[Ngày hóa đơn]]&lt;&gt;"",Table13[[#This Row],[Ngày hóa đơn]],IF(Table13[[#This Row],[Ngày hạch toán]]&lt;&gt;"",Table13[[#This Row],[Ngày hạch toán]],""))</f>
        <v>46148</v>
      </c>
      <c r="T888" s="7"/>
      <c r="U888" s="6">
        <f>IF(Table13[[#This Row],[Ngày tính CN]]="","",S888+T888)</f>
        <v>46148</v>
      </c>
      <c r="V888" s="32">
        <f ca="1">IF(Table13[[#This Row],[Hạn thanh toán]]="","",IF((U888-NOW())&lt;0,0,(U888-NOW())))</f>
        <v>0</v>
      </c>
      <c r="W888" s="32"/>
      <c r="X888" s="32">
        <f t="shared" ca="1" si="119"/>
        <v>146.35975370370579</v>
      </c>
      <c r="Y888" s="2" t="str">
        <f t="shared" ca="1" si="120"/>
        <v>Nợ quá hạn hơn 120 ngày có khả năng mất thanh toán</v>
      </c>
      <c r="Z888" s="42">
        <f t="shared" si="107"/>
        <v>46148</v>
      </c>
      <c r="AA888" s="42" t="str">
        <f t="shared" si="108"/>
        <v/>
      </c>
      <c r="AD888" s="2" t="str">
        <f>VLOOKUP($A888,MA_KH!$A:$Q,MA_KH!O$1,0)</f>
        <v>MEGA</v>
      </c>
      <c r="AE888" s="2" t="str">
        <f>VLOOKUP($A888,MA_KH!$A:$Q,MA_KH!P$1,0)</f>
        <v>CÔNG TY TNHH MM MEGA MARKET (VIỆT NAM)</v>
      </c>
      <c r="AG888" s="91" t="str">
        <f>Table13[[#This Row],[Số hóa đơn]]&amp;Table13[[#This Row],[Tổng giá trị]]</f>
        <v>000330471385672</v>
      </c>
    </row>
    <row r="889" spans="1:33" ht="25.5" customHeight="1" x14ac:dyDescent="0.2">
      <c r="A889" s="54" t="s">
        <v>16291</v>
      </c>
      <c r="B889" s="54" t="s">
        <v>200</v>
      </c>
      <c r="C889" s="55">
        <v>46149</v>
      </c>
      <c r="D889" s="54" t="s">
        <v>18214</v>
      </c>
      <c r="E889" s="55">
        <f>IFERROR(VLOOKUP(AG889,Sheet3!B:F,5,0),Table1[[#This Row],[Ngày hạch toán]])</f>
        <v>46148</v>
      </c>
      <c r="F889" s="54" t="s">
        <v>18215</v>
      </c>
      <c r="G889" s="54" t="s">
        <v>18216</v>
      </c>
      <c r="H889" s="56">
        <v>1292380</v>
      </c>
      <c r="I889" s="31">
        <v>0</v>
      </c>
      <c r="J889" s="31">
        <v>103390</v>
      </c>
      <c r="K889" s="31">
        <v>1395770</v>
      </c>
      <c r="L889" s="64" t="s">
        <v>17236</v>
      </c>
      <c r="M889" s="6" t="str">
        <f>IFERROR(VLOOKUP(Table13[[#This Row],[Số hóa đơn]],'Chi tiết tt Mega gửi'!K:L,2,0),"")</f>
        <v/>
      </c>
      <c r="O889" s="32">
        <f>IF(Table13[[#This Row],[Phân loại]]="Tồn đầu kỳ",Table13[[#This Row],[Tổng giá trị]],0)</f>
        <v>0</v>
      </c>
      <c r="P889" s="7">
        <f>IF(Table13[[#This Row],[Số còn phải thu ĐK]]&lt;&gt;0,0,IF(Table13[[#This Row],[Phân loại]]="Bán hàng",Table13[[#This Row],[Tổng giá trị]],-Table13[[#This Row],[Tổng giá trị]]))</f>
        <v>1395770</v>
      </c>
      <c r="Q889" s="32">
        <f t="shared" si="118"/>
        <v>0</v>
      </c>
      <c r="R889" s="7">
        <f>Table13[[#This Row],[Số còn phải thu ĐK]]+Table13[[#This Row],[Giá Trị HD sau CK]]-Table13[[#This Row],[Số tiền đã thu]]</f>
        <v>1395770</v>
      </c>
      <c r="S889" s="6">
        <f>IF(Table13[[#This Row],[Ngày hóa đơn]]&lt;&gt;"",Table13[[#This Row],[Ngày hóa đơn]],IF(Table13[[#This Row],[Ngày hạch toán]]&lt;&gt;"",Table13[[#This Row],[Ngày hạch toán]],""))</f>
        <v>46148</v>
      </c>
      <c r="T889" s="7"/>
      <c r="U889" s="6">
        <f>IF(Table13[[#This Row],[Ngày tính CN]]="","",S889+T889)</f>
        <v>46148</v>
      </c>
      <c r="V889" s="32">
        <f ca="1">IF(Table13[[#This Row],[Hạn thanh toán]]="","",IF((U889-NOW())&lt;0,0,(U889-NOW())))</f>
        <v>0</v>
      </c>
      <c r="W889" s="32"/>
      <c r="X889" s="32">
        <f t="shared" ca="1" si="119"/>
        <v>146.35975370370579</v>
      </c>
      <c r="Y889" s="2" t="str">
        <f t="shared" ca="1" si="120"/>
        <v>Nợ quá hạn hơn 120 ngày có khả năng mất thanh toán</v>
      </c>
      <c r="Z889" s="42">
        <f t="shared" si="107"/>
        <v>46148</v>
      </c>
      <c r="AA889" s="42" t="str">
        <f t="shared" si="108"/>
        <v/>
      </c>
      <c r="AD889" s="2" t="str">
        <f>VLOOKUP($A889,MA_KH!$A:$Q,MA_KH!O$1,0)</f>
        <v>MEGA</v>
      </c>
      <c r="AE889" s="2" t="str">
        <f>VLOOKUP($A889,MA_KH!$A:$Q,MA_KH!P$1,0)</f>
        <v>CÔNG TY TNHH MM MEGA MARKET (VIỆT NAM)</v>
      </c>
      <c r="AG889" s="91" t="str">
        <f>Table13[[#This Row],[Số hóa đơn]]&amp;Table13[[#This Row],[Tổng giá trị]]</f>
        <v>000330521395770</v>
      </c>
    </row>
    <row r="890" spans="1:33" ht="25.5" customHeight="1" x14ac:dyDescent="0.2">
      <c r="A890" s="54" t="s">
        <v>16293</v>
      </c>
      <c r="B890" s="54" t="s">
        <v>386</v>
      </c>
      <c r="C890" s="55">
        <v>46149</v>
      </c>
      <c r="D890" s="54" t="s">
        <v>18217</v>
      </c>
      <c r="E890" s="55">
        <f>IFERROR(VLOOKUP(AG890,Sheet3!B:F,5,0),Table1[[#This Row],[Ngày hạch toán]])</f>
        <v>46148</v>
      </c>
      <c r="F890" s="54" t="s">
        <v>18218</v>
      </c>
      <c r="G890" s="54" t="s">
        <v>18219</v>
      </c>
      <c r="H890" s="56">
        <v>1292380</v>
      </c>
      <c r="I890" s="31">
        <v>0</v>
      </c>
      <c r="J890" s="31">
        <v>103390</v>
      </c>
      <c r="K890" s="31">
        <v>1395770</v>
      </c>
      <c r="L890" s="64" t="s">
        <v>17236</v>
      </c>
      <c r="M890" s="6" t="str">
        <f>IFERROR(VLOOKUP(Table13[[#This Row],[Số hóa đơn]],'Chi tiết tt Mega gửi'!K:L,2,0),"")</f>
        <v/>
      </c>
      <c r="O890" s="32">
        <f>IF(Table13[[#This Row],[Phân loại]]="Tồn đầu kỳ",Table13[[#This Row],[Tổng giá trị]],0)</f>
        <v>0</v>
      </c>
      <c r="P890" s="7">
        <f>IF(Table13[[#This Row],[Số còn phải thu ĐK]]&lt;&gt;0,0,IF(Table13[[#This Row],[Phân loại]]="Bán hàng",Table13[[#This Row],[Tổng giá trị]],-Table13[[#This Row],[Tổng giá trị]]))</f>
        <v>1395770</v>
      </c>
      <c r="Q890" s="32">
        <f t="shared" si="118"/>
        <v>0</v>
      </c>
      <c r="R890" s="7">
        <f>Table13[[#This Row],[Số còn phải thu ĐK]]+Table13[[#This Row],[Giá Trị HD sau CK]]-Table13[[#This Row],[Số tiền đã thu]]</f>
        <v>1395770</v>
      </c>
      <c r="S890" s="6">
        <f>IF(Table13[[#This Row],[Ngày hóa đơn]]&lt;&gt;"",Table13[[#This Row],[Ngày hóa đơn]],IF(Table13[[#This Row],[Ngày hạch toán]]&lt;&gt;"",Table13[[#This Row],[Ngày hạch toán]],""))</f>
        <v>46148</v>
      </c>
      <c r="T890" s="7"/>
      <c r="U890" s="6">
        <f>IF(Table13[[#This Row],[Ngày tính CN]]="","",S890+T890)</f>
        <v>46148</v>
      </c>
      <c r="V890" s="32">
        <f ca="1">IF(Table13[[#This Row],[Hạn thanh toán]]="","",IF((U890-NOW())&lt;0,0,(U890-NOW())))</f>
        <v>0</v>
      </c>
      <c r="W890" s="32"/>
      <c r="X890" s="32">
        <f t="shared" ca="1" si="119"/>
        <v>146.35975370370579</v>
      </c>
      <c r="Y890" s="2" t="str">
        <f t="shared" ca="1" si="120"/>
        <v>Nợ quá hạn hơn 120 ngày có khả năng mất thanh toán</v>
      </c>
      <c r="Z890" s="42">
        <f t="shared" si="107"/>
        <v>46148</v>
      </c>
      <c r="AA890" s="42" t="str">
        <f t="shared" si="108"/>
        <v/>
      </c>
      <c r="AD890" s="2" t="str">
        <f>VLOOKUP($A890,MA_KH!$A:$Q,MA_KH!O$1,0)</f>
        <v>MEGA</v>
      </c>
      <c r="AE890" s="2" t="str">
        <f>VLOOKUP($A890,MA_KH!$A:$Q,MA_KH!P$1,0)</f>
        <v>CÔNG TY TNHH MM MEGA MARKET (VIỆT NAM)</v>
      </c>
      <c r="AG890" s="91" t="str">
        <f>Table13[[#This Row],[Số hóa đơn]]&amp;Table13[[#This Row],[Tổng giá trị]]</f>
        <v>000330511395770</v>
      </c>
    </row>
    <row r="891" spans="1:33" ht="25.5" customHeight="1" x14ac:dyDescent="0.2">
      <c r="A891" s="54" t="s">
        <v>16309</v>
      </c>
      <c r="B891" s="54" t="s">
        <v>255</v>
      </c>
      <c r="C891" s="55">
        <v>46149</v>
      </c>
      <c r="D891" s="54" t="s">
        <v>18220</v>
      </c>
      <c r="E891" s="55">
        <f>IFERROR(VLOOKUP(AG891,Sheet3!B:F,5,0),Table1[[#This Row],[Ngày hạch toán]])</f>
        <v>46148</v>
      </c>
      <c r="F891" s="54" t="s">
        <v>18221</v>
      </c>
      <c r="G891" s="54" t="s">
        <v>18222</v>
      </c>
      <c r="H891" s="56">
        <v>1425000</v>
      </c>
      <c r="I891" s="31">
        <v>0</v>
      </c>
      <c r="J891" s="31">
        <v>114000</v>
      </c>
      <c r="K891" s="31">
        <v>1539000</v>
      </c>
      <c r="L891" s="64" t="s">
        <v>17236</v>
      </c>
      <c r="M891" s="6" t="str">
        <f>IFERROR(VLOOKUP(Table13[[#This Row],[Số hóa đơn]],'Chi tiết tt Mega gửi'!K:L,2,0),"")</f>
        <v/>
      </c>
      <c r="O891" s="32">
        <f>IF(Table13[[#This Row],[Phân loại]]="Tồn đầu kỳ",Table13[[#This Row],[Tổng giá trị]],0)</f>
        <v>0</v>
      </c>
      <c r="P891" s="7">
        <f>IF(Table13[[#This Row],[Số còn phải thu ĐK]]&lt;&gt;0,0,IF(Table13[[#This Row],[Phân loại]]="Bán hàng",Table13[[#This Row],[Tổng giá trị]],-Table13[[#This Row],[Tổng giá trị]]))</f>
        <v>1539000</v>
      </c>
      <c r="Q891" s="32">
        <f t="shared" si="118"/>
        <v>0</v>
      </c>
      <c r="R891" s="7">
        <f>Table13[[#This Row],[Số còn phải thu ĐK]]+Table13[[#This Row],[Giá Trị HD sau CK]]-Table13[[#This Row],[Số tiền đã thu]]</f>
        <v>1539000</v>
      </c>
      <c r="S891" s="6">
        <f>IF(Table13[[#This Row],[Ngày hóa đơn]]&lt;&gt;"",Table13[[#This Row],[Ngày hóa đơn]],IF(Table13[[#This Row],[Ngày hạch toán]]&lt;&gt;"",Table13[[#This Row],[Ngày hạch toán]],""))</f>
        <v>46148</v>
      </c>
      <c r="T891" s="7"/>
      <c r="U891" s="6">
        <f>IF(Table13[[#This Row],[Ngày tính CN]]="","",S891+T891)</f>
        <v>46148</v>
      </c>
      <c r="V891" s="32">
        <f ca="1">IF(Table13[[#This Row],[Hạn thanh toán]]="","",IF((U891-NOW())&lt;0,0,(U891-NOW())))</f>
        <v>0</v>
      </c>
      <c r="W891" s="32"/>
      <c r="X891" s="32">
        <f t="shared" ca="1" si="119"/>
        <v>146.35975370370579</v>
      </c>
      <c r="Y891" s="2" t="str">
        <f t="shared" ca="1" si="120"/>
        <v>Nợ quá hạn hơn 120 ngày có khả năng mất thanh toán</v>
      </c>
      <c r="Z891" s="42">
        <f t="shared" si="107"/>
        <v>46148</v>
      </c>
      <c r="AA891" s="42" t="str">
        <f t="shared" si="108"/>
        <v/>
      </c>
      <c r="AD891" s="2" t="str">
        <f>VLOOKUP($A891,MA_KH!$A:$Q,MA_KH!O$1,0)</f>
        <v>MEGA</v>
      </c>
      <c r="AE891" s="2" t="str">
        <f>VLOOKUP($A891,MA_KH!$A:$Q,MA_KH!P$1,0)</f>
        <v>CÔNG TY TNHH MM MEGA MARKET (VIỆT NAM)</v>
      </c>
      <c r="AG891" s="91" t="str">
        <f>Table13[[#This Row],[Số hóa đơn]]&amp;Table13[[#This Row],[Tổng giá trị]]</f>
        <v>000330481539000</v>
      </c>
    </row>
    <row r="892" spans="1:33" ht="25.5" customHeight="1" x14ac:dyDescent="0.2">
      <c r="A892" s="54" t="s">
        <v>16295</v>
      </c>
      <c r="B892" s="54" t="s">
        <v>198</v>
      </c>
      <c r="C892" s="55">
        <v>46149</v>
      </c>
      <c r="D892" s="54" t="s">
        <v>18223</v>
      </c>
      <c r="E892" s="55">
        <f>IFERROR(VLOOKUP(AG892,Sheet3!B:F,5,0),Table1[[#This Row],[Ngày hạch toán]])</f>
        <v>46148</v>
      </c>
      <c r="F892" s="54" t="s">
        <v>18224</v>
      </c>
      <c r="G892" s="54" t="s">
        <v>18225</v>
      </c>
      <c r="H892" s="56">
        <v>1425000</v>
      </c>
      <c r="I892" s="31">
        <v>0</v>
      </c>
      <c r="J892" s="31">
        <v>114000</v>
      </c>
      <c r="K892" s="31">
        <v>1539000</v>
      </c>
      <c r="L892" s="64" t="s">
        <v>17236</v>
      </c>
      <c r="M892" s="6" t="str">
        <f>IFERROR(VLOOKUP(Table13[[#This Row],[Số hóa đơn]],'Chi tiết tt Mega gửi'!K:L,2,0),"")</f>
        <v/>
      </c>
      <c r="O892" s="32">
        <f>IF(Table13[[#This Row],[Phân loại]]="Tồn đầu kỳ",Table13[[#This Row],[Tổng giá trị]],0)</f>
        <v>0</v>
      </c>
      <c r="P892" s="7">
        <f>IF(Table13[[#This Row],[Số còn phải thu ĐK]]&lt;&gt;0,0,IF(Table13[[#This Row],[Phân loại]]="Bán hàng",Table13[[#This Row],[Tổng giá trị]],-Table13[[#This Row],[Tổng giá trị]]))</f>
        <v>1539000</v>
      </c>
      <c r="Q892" s="32">
        <f t="shared" si="118"/>
        <v>0</v>
      </c>
      <c r="R892" s="7">
        <f>Table13[[#This Row],[Số còn phải thu ĐK]]+Table13[[#This Row],[Giá Trị HD sau CK]]-Table13[[#This Row],[Số tiền đã thu]]</f>
        <v>1539000</v>
      </c>
      <c r="S892" s="6">
        <f>IF(Table13[[#This Row],[Ngày hóa đơn]]&lt;&gt;"",Table13[[#This Row],[Ngày hóa đơn]],IF(Table13[[#This Row],[Ngày hạch toán]]&lt;&gt;"",Table13[[#This Row],[Ngày hạch toán]],""))</f>
        <v>46148</v>
      </c>
      <c r="T892" s="7"/>
      <c r="U892" s="6">
        <f>IF(Table13[[#This Row],[Ngày tính CN]]="","",S892+T892)</f>
        <v>46148</v>
      </c>
      <c r="V892" s="32">
        <f ca="1">IF(Table13[[#This Row],[Hạn thanh toán]]="","",IF((U892-NOW())&lt;0,0,(U892-NOW())))</f>
        <v>0</v>
      </c>
      <c r="W892" s="32"/>
      <c r="X892" s="32">
        <f t="shared" ca="1" si="119"/>
        <v>146.35975370370579</v>
      </c>
      <c r="Y892" s="2" t="str">
        <f t="shared" ca="1" si="120"/>
        <v>Nợ quá hạn hơn 120 ngày có khả năng mất thanh toán</v>
      </c>
      <c r="Z892" s="42">
        <f t="shared" si="107"/>
        <v>46148</v>
      </c>
      <c r="AA892" s="42" t="str">
        <f t="shared" si="108"/>
        <v/>
      </c>
      <c r="AD892" s="2" t="str">
        <f>VLOOKUP($A892,MA_KH!$A:$Q,MA_KH!O$1,0)</f>
        <v>MEGA</v>
      </c>
      <c r="AE892" s="2" t="str">
        <f>VLOOKUP($A892,MA_KH!$A:$Q,MA_KH!P$1,0)</f>
        <v>CÔNG TY TNHH MM MEGA MARKET (VIỆT NAM)</v>
      </c>
      <c r="AG892" s="91" t="str">
        <f>Table13[[#This Row],[Số hóa đơn]]&amp;Table13[[#This Row],[Tổng giá trị]]</f>
        <v>000330501539000</v>
      </c>
    </row>
    <row r="893" spans="1:33" ht="25.5" customHeight="1" x14ac:dyDescent="0.2">
      <c r="A893" s="54" t="s">
        <v>16308</v>
      </c>
      <c r="B893" s="54" t="s">
        <v>194</v>
      </c>
      <c r="C893" s="55">
        <v>46149</v>
      </c>
      <c r="D893" s="54" t="s">
        <v>18226</v>
      </c>
      <c r="E893" s="55">
        <f>IFERROR(VLOOKUP(AG893,Sheet3!B:F,5,0),Table1[[#This Row],[Ngày hạch toán]])</f>
        <v>46148</v>
      </c>
      <c r="F893" s="54" t="s">
        <v>18227</v>
      </c>
      <c r="G893" s="54" t="s">
        <v>18228</v>
      </c>
      <c r="H893" s="56">
        <v>8905020</v>
      </c>
      <c r="I893" s="31">
        <v>0</v>
      </c>
      <c r="J893" s="31">
        <v>712402</v>
      </c>
      <c r="K893" s="31">
        <v>9617422</v>
      </c>
      <c r="L893" s="64" t="s">
        <v>17236</v>
      </c>
      <c r="M893" s="6" t="str">
        <f>IFERROR(VLOOKUP(Table13[[#This Row],[Số hóa đơn]],'Chi tiết tt Mega gửi'!K:L,2,0),"")</f>
        <v/>
      </c>
      <c r="O893" s="32">
        <f>IF(Table13[[#This Row],[Phân loại]]="Tồn đầu kỳ",Table13[[#This Row],[Tổng giá trị]],0)</f>
        <v>0</v>
      </c>
      <c r="P893" s="7">
        <f>IF(Table13[[#This Row],[Số còn phải thu ĐK]]&lt;&gt;0,0,IF(Table13[[#This Row],[Phân loại]]="Bán hàng",Table13[[#This Row],[Tổng giá trị]],-Table13[[#This Row],[Tổng giá trị]]))</f>
        <v>9617422</v>
      </c>
      <c r="Q893" s="32">
        <f t="shared" si="118"/>
        <v>0</v>
      </c>
      <c r="R893" s="7">
        <f>Table13[[#This Row],[Số còn phải thu ĐK]]+Table13[[#This Row],[Giá Trị HD sau CK]]-Table13[[#This Row],[Số tiền đã thu]]</f>
        <v>9617422</v>
      </c>
      <c r="S893" s="6">
        <f>IF(Table13[[#This Row],[Ngày hóa đơn]]&lt;&gt;"",Table13[[#This Row],[Ngày hóa đơn]],IF(Table13[[#This Row],[Ngày hạch toán]]&lt;&gt;"",Table13[[#This Row],[Ngày hạch toán]],""))</f>
        <v>46148</v>
      </c>
      <c r="T893" s="7"/>
      <c r="U893" s="6">
        <f>IF(Table13[[#This Row],[Ngày tính CN]]="","",S893+T893)</f>
        <v>46148</v>
      </c>
      <c r="V893" s="32">
        <f ca="1">IF(Table13[[#This Row],[Hạn thanh toán]]="","",IF((U893-NOW())&lt;0,0,(U893-NOW())))</f>
        <v>0</v>
      </c>
      <c r="W893" s="32"/>
      <c r="X893" s="32">
        <f t="shared" ca="1" si="119"/>
        <v>146.35975370370579</v>
      </c>
      <c r="Y893" s="2" t="str">
        <f t="shared" ca="1" si="120"/>
        <v>Nợ quá hạn hơn 120 ngày có khả năng mất thanh toán</v>
      </c>
      <c r="Z893" s="42">
        <f t="shared" si="107"/>
        <v>46148</v>
      </c>
      <c r="AA893" s="42" t="str">
        <f t="shared" si="108"/>
        <v/>
      </c>
      <c r="AD893" s="2" t="str">
        <f>VLOOKUP($A893,MA_KH!$A:$Q,MA_KH!O$1,0)</f>
        <v>MEGA</v>
      </c>
      <c r="AE893" s="2" t="str">
        <f>VLOOKUP($A893,MA_KH!$A:$Q,MA_KH!P$1,0)</f>
        <v>CÔNG TY TNHH MM MEGA MARKET (VIỆT NAM)</v>
      </c>
      <c r="AG893" s="91" t="str">
        <f>Table13[[#This Row],[Số hóa đơn]]&amp;Table13[[#This Row],[Tổng giá trị]]</f>
        <v>000330469617422</v>
      </c>
    </row>
    <row r="894" spans="1:33" ht="25.5" customHeight="1" x14ac:dyDescent="0.2">
      <c r="A894" s="54" t="s">
        <v>16307</v>
      </c>
      <c r="B894" s="54" t="s">
        <v>202</v>
      </c>
      <c r="C894" s="55">
        <v>46149</v>
      </c>
      <c r="D894" s="54" t="s">
        <v>18229</v>
      </c>
      <c r="E894" s="55">
        <f>IFERROR(VLOOKUP(AG894,Sheet3!B:F,5,0),Table1[[#This Row],[Ngày hạch toán]])</f>
        <v>46148</v>
      </c>
      <c r="F894" s="54" t="s">
        <v>18230</v>
      </c>
      <c r="G894" s="54" t="s">
        <v>18231</v>
      </c>
      <c r="H894" s="56">
        <v>1425000</v>
      </c>
      <c r="I894" s="31">
        <v>0</v>
      </c>
      <c r="J894" s="31">
        <v>114000</v>
      </c>
      <c r="K894" s="31">
        <v>1539000</v>
      </c>
      <c r="L894" s="64" t="s">
        <v>17236</v>
      </c>
      <c r="M894" s="6" t="str">
        <f>IFERROR(VLOOKUP(Table13[[#This Row],[Số hóa đơn]],'Chi tiết tt Mega gửi'!K:L,2,0),"")</f>
        <v/>
      </c>
      <c r="O894" s="32">
        <f>IF(Table13[[#This Row],[Phân loại]]="Tồn đầu kỳ",Table13[[#This Row],[Tổng giá trị]],0)</f>
        <v>0</v>
      </c>
      <c r="P894" s="7">
        <f>IF(Table13[[#This Row],[Số còn phải thu ĐK]]&lt;&gt;0,0,IF(Table13[[#This Row],[Phân loại]]="Bán hàng",Table13[[#This Row],[Tổng giá trị]],-Table13[[#This Row],[Tổng giá trị]]))</f>
        <v>1539000</v>
      </c>
      <c r="Q894" s="32">
        <f t="shared" si="118"/>
        <v>0</v>
      </c>
      <c r="R894" s="7">
        <f>Table13[[#This Row],[Số còn phải thu ĐK]]+Table13[[#This Row],[Giá Trị HD sau CK]]-Table13[[#This Row],[Số tiền đã thu]]</f>
        <v>1539000</v>
      </c>
      <c r="S894" s="6">
        <f>IF(Table13[[#This Row],[Ngày hóa đơn]]&lt;&gt;"",Table13[[#This Row],[Ngày hóa đơn]],IF(Table13[[#This Row],[Ngày hạch toán]]&lt;&gt;"",Table13[[#This Row],[Ngày hạch toán]],""))</f>
        <v>46148</v>
      </c>
      <c r="T894" s="7"/>
      <c r="U894" s="6">
        <f>IF(Table13[[#This Row],[Ngày tính CN]]="","",S894+T894)</f>
        <v>46148</v>
      </c>
      <c r="V894" s="32">
        <f ca="1">IF(Table13[[#This Row],[Hạn thanh toán]]="","",IF((U894-NOW())&lt;0,0,(U894-NOW())))</f>
        <v>0</v>
      </c>
      <c r="W894" s="32"/>
      <c r="X894" s="32">
        <f t="shared" ca="1" si="119"/>
        <v>146.35975370370579</v>
      </c>
      <c r="Y894" s="2" t="str">
        <f t="shared" ca="1" si="120"/>
        <v>Nợ quá hạn hơn 120 ngày có khả năng mất thanh toán</v>
      </c>
      <c r="Z894" s="42">
        <f t="shared" si="107"/>
        <v>46148</v>
      </c>
      <c r="AA894" s="42" t="str">
        <f t="shared" si="108"/>
        <v/>
      </c>
      <c r="AD894" s="2" t="str">
        <f>VLOOKUP($A894,MA_KH!$A:$Q,MA_KH!O$1,0)</f>
        <v>MEGA</v>
      </c>
      <c r="AE894" s="2" t="str">
        <f>VLOOKUP($A894,MA_KH!$A:$Q,MA_KH!P$1,0)</f>
        <v>CÔNG TY TNHH MM MEGA MARKET (VIỆT NAM)</v>
      </c>
      <c r="AG894" s="91" t="str">
        <f>Table13[[#This Row],[Số hóa đơn]]&amp;Table13[[#This Row],[Tổng giá trị]]</f>
        <v>000330541539000</v>
      </c>
    </row>
    <row r="895" spans="1:33" ht="25.5" customHeight="1" x14ac:dyDescent="0.2">
      <c r="A895" s="54" t="s">
        <v>7306</v>
      </c>
      <c r="B895" s="54" t="s">
        <v>7307</v>
      </c>
      <c r="C895" s="55">
        <v>46149</v>
      </c>
      <c r="D895" s="54" t="s">
        <v>18232</v>
      </c>
      <c r="E895" s="55">
        <f>IFERROR(VLOOKUP(AG895,Sheet3!B:F,5,0),Table1[[#This Row],[Ngày hạch toán]])</f>
        <v>46149</v>
      </c>
      <c r="F895" s="54" t="s">
        <v>18233</v>
      </c>
      <c r="G895" s="54" t="s">
        <v>18234</v>
      </c>
      <c r="H895" s="56">
        <v>1954795</v>
      </c>
      <c r="I895" s="31">
        <v>0</v>
      </c>
      <c r="J895" s="31">
        <v>156384</v>
      </c>
      <c r="K895" s="31">
        <v>2111179</v>
      </c>
      <c r="L895" s="64" t="s">
        <v>17236</v>
      </c>
      <c r="M895" s="6" t="str">
        <f>IFERROR(VLOOKUP(Table13[[#This Row],[Số hóa đơn]],'Chi tiết tt Mega gửi'!K:L,2,0),"")</f>
        <v/>
      </c>
      <c r="O895" s="32">
        <f>IF(Table13[[#This Row],[Phân loại]]="Tồn đầu kỳ",Table13[[#This Row],[Tổng giá trị]],0)</f>
        <v>0</v>
      </c>
      <c r="P895" s="7">
        <f>IF(Table13[[#This Row],[Số còn phải thu ĐK]]&lt;&gt;0,0,IF(Table13[[#This Row],[Phân loại]]="Bán hàng",Table13[[#This Row],[Tổng giá trị]],-Table13[[#This Row],[Tổng giá trị]]))</f>
        <v>2111179</v>
      </c>
      <c r="Q895" s="32">
        <f t="shared" si="118"/>
        <v>0</v>
      </c>
      <c r="R895" s="7">
        <f>Table13[[#This Row],[Số còn phải thu ĐK]]+Table13[[#This Row],[Giá Trị HD sau CK]]-Table13[[#This Row],[Số tiền đã thu]]</f>
        <v>2111179</v>
      </c>
      <c r="S895" s="6">
        <f>IF(Table13[[#This Row],[Ngày hóa đơn]]&lt;&gt;"",Table13[[#This Row],[Ngày hóa đơn]],IF(Table13[[#This Row],[Ngày hạch toán]]&lt;&gt;"",Table13[[#This Row],[Ngày hạch toán]],""))</f>
        <v>46149</v>
      </c>
      <c r="T895" s="7"/>
      <c r="U895" s="6">
        <f>IF(Table13[[#This Row],[Ngày tính CN]]="","",S895+T895)</f>
        <v>46149</v>
      </c>
      <c r="V895" s="32">
        <f ca="1">IF(Table13[[#This Row],[Hạn thanh toán]]="","",IF((U895-NOW())&lt;0,0,(U895-NOW())))</f>
        <v>0</v>
      </c>
      <c r="W895" s="32"/>
      <c r="X895" s="32">
        <f t="shared" ca="1" si="119"/>
        <v>145.35975370370579</v>
      </c>
      <c r="Y895" s="2" t="str">
        <f t="shared" ca="1" si="120"/>
        <v>Nợ quá hạn hơn 120 ngày có khả năng mất thanh toán</v>
      </c>
      <c r="Z895" s="42">
        <f t="shared" si="107"/>
        <v>46149</v>
      </c>
      <c r="AA895" s="42" t="str">
        <f t="shared" si="108"/>
        <v/>
      </c>
      <c r="AD895" s="2" t="str">
        <f>VLOOKUP($A895,MA_KH!$A:$Q,MA_KH!O$1,0)</f>
        <v>MEGA</v>
      </c>
      <c r="AE895" s="2" t="str">
        <f>VLOOKUP($A895,MA_KH!$A:$Q,MA_KH!P$1,0)</f>
        <v>CÔNG TY TNHH MM MEGA MARKET (VIỆT NAM)</v>
      </c>
      <c r="AG895" s="91" t="str">
        <f>Table13[[#This Row],[Số hóa đơn]]&amp;Table13[[#This Row],[Tổng giá trị]]</f>
        <v>000330442111179</v>
      </c>
    </row>
    <row r="896" spans="1:33" ht="25.5" customHeight="1" x14ac:dyDescent="0.2">
      <c r="A896" s="54" t="s">
        <v>16296</v>
      </c>
      <c r="B896" s="54" t="s">
        <v>7244</v>
      </c>
      <c r="C896" s="55">
        <v>46149</v>
      </c>
      <c r="D896" s="54" t="s">
        <v>18235</v>
      </c>
      <c r="E896" s="55">
        <f>IFERROR(VLOOKUP(AG896,Sheet3!B:F,5,0),Table1[[#This Row],[Ngày hạch toán]])</f>
        <v>46149</v>
      </c>
      <c r="F896" s="54" t="s">
        <v>18236</v>
      </c>
      <c r="G896" s="54" t="s">
        <v>18237</v>
      </c>
      <c r="H896" s="56">
        <v>3650900</v>
      </c>
      <c r="I896" s="31">
        <v>0</v>
      </c>
      <c r="J896" s="31">
        <v>292072</v>
      </c>
      <c r="K896" s="31">
        <v>3942972</v>
      </c>
      <c r="L896" s="64" t="s">
        <v>17236</v>
      </c>
      <c r="M896" s="6" t="str">
        <f>IFERROR(VLOOKUP(Table13[[#This Row],[Số hóa đơn]],'Chi tiết tt Mega gửi'!K:L,2,0),"")</f>
        <v/>
      </c>
      <c r="O896" s="32">
        <f>IF(Table13[[#This Row],[Phân loại]]="Tồn đầu kỳ",Table13[[#This Row],[Tổng giá trị]],0)</f>
        <v>0</v>
      </c>
      <c r="P896" s="7">
        <f>IF(Table13[[#This Row],[Số còn phải thu ĐK]]&lt;&gt;0,0,IF(Table13[[#This Row],[Phân loại]]="Bán hàng",Table13[[#This Row],[Tổng giá trị]],-Table13[[#This Row],[Tổng giá trị]]))</f>
        <v>3942972</v>
      </c>
      <c r="Q896" s="32">
        <f t="shared" si="118"/>
        <v>0</v>
      </c>
      <c r="R896" s="7">
        <f>Table13[[#This Row],[Số còn phải thu ĐK]]+Table13[[#This Row],[Giá Trị HD sau CK]]-Table13[[#This Row],[Số tiền đã thu]]</f>
        <v>3942972</v>
      </c>
      <c r="S896" s="6">
        <f>IF(Table13[[#This Row],[Ngày hóa đơn]]&lt;&gt;"",Table13[[#This Row],[Ngày hóa đơn]],IF(Table13[[#This Row],[Ngày hạch toán]]&lt;&gt;"",Table13[[#This Row],[Ngày hạch toán]],""))</f>
        <v>46149</v>
      </c>
      <c r="T896" s="7"/>
      <c r="U896" s="6">
        <f>IF(Table13[[#This Row],[Ngày tính CN]]="","",S896+T896)</f>
        <v>46149</v>
      </c>
      <c r="V896" s="32">
        <f ca="1">IF(Table13[[#This Row],[Hạn thanh toán]]="","",IF((U896-NOW())&lt;0,0,(U896-NOW())))</f>
        <v>0</v>
      </c>
      <c r="W896" s="32"/>
      <c r="X896" s="32">
        <f t="shared" ca="1" si="119"/>
        <v>145.35975370370579</v>
      </c>
      <c r="Y896" s="2" t="str">
        <f t="shared" ca="1" si="120"/>
        <v>Nợ quá hạn hơn 120 ngày có khả năng mất thanh toán</v>
      </c>
      <c r="Z896" s="42">
        <f t="shared" si="107"/>
        <v>46149</v>
      </c>
      <c r="AA896" s="42" t="str">
        <f t="shared" si="108"/>
        <v/>
      </c>
      <c r="AD896" s="2" t="str">
        <f>VLOOKUP($A896,MA_KH!$A:$Q,MA_KH!O$1,0)</f>
        <v>MEGA</v>
      </c>
      <c r="AE896" s="2" t="str">
        <f>VLOOKUP($A896,MA_KH!$A:$Q,MA_KH!P$1,0)</f>
        <v>CÔNG TY TNHH MM MEGA MARKET (VIỆT NAM)</v>
      </c>
      <c r="AG896" s="91" t="str">
        <f>Table13[[#This Row],[Số hóa đơn]]&amp;Table13[[#This Row],[Tổng giá trị]]</f>
        <v>000330423942972</v>
      </c>
    </row>
    <row r="897" spans="1:33" ht="25.5" customHeight="1" x14ac:dyDescent="0.2">
      <c r="A897" s="54" t="s">
        <v>16288</v>
      </c>
      <c r="B897" s="54" t="s">
        <v>294</v>
      </c>
      <c r="C897" s="55">
        <v>46149</v>
      </c>
      <c r="D897" s="54" t="s">
        <v>18238</v>
      </c>
      <c r="E897" s="55">
        <f>IFERROR(VLOOKUP(AG897,Sheet3!B:F,5,0),Table1[[#This Row],[Ngày hạch toán]])</f>
        <v>46149</v>
      </c>
      <c r="F897" s="54" t="s">
        <v>18239</v>
      </c>
      <c r="G897" s="54" t="s">
        <v>18240</v>
      </c>
      <c r="H897" s="56">
        <v>1292380</v>
      </c>
      <c r="I897" s="31">
        <v>0</v>
      </c>
      <c r="J897" s="31">
        <v>103390</v>
      </c>
      <c r="K897" s="31">
        <v>1395770</v>
      </c>
      <c r="L897" s="64" t="s">
        <v>17236</v>
      </c>
      <c r="M897" s="6" t="str">
        <f>IFERROR(VLOOKUP(Table13[[#This Row],[Số hóa đơn]],'Chi tiết tt Mega gửi'!K:L,2,0),"")</f>
        <v/>
      </c>
      <c r="O897" s="32">
        <f>IF(Table13[[#This Row],[Phân loại]]="Tồn đầu kỳ",Table13[[#This Row],[Tổng giá trị]],0)</f>
        <v>0</v>
      </c>
      <c r="P897" s="7">
        <f>IF(Table13[[#This Row],[Số còn phải thu ĐK]]&lt;&gt;0,0,IF(Table13[[#This Row],[Phân loại]]="Bán hàng",Table13[[#This Row],[Tổng giá trị]],-Table13[[#This Row],[Tổng giá trị]]))</f>
        <v>1395770</v>
      </c>
      <c r="Q897" s="32">
        <f t="shared" si="118"/>
        <v>0</v>
      </c>
      <c r="R897" s="7">
        <f>Table13[[#This Row],[Số còn phải thu ĐK]]+Table13[[#This Row],[Giá Trị HD sau CK]]-Table13[[#This Row],[Số tiền đã thu]]</f>
        <v>1395770</v>
      </c>
      <c r="S897" s="6">
        <f>IF(Table13[[#This Row],[Ngày hóa đơn]]&lt;&gt;"",Table13[[#This Row],[Ngày hóa đơn]],IF(Table13[[#This Row],[Ngày hạch toán]]&lt;&gt;"",Table13[[#This Row],[Ngày hạch toán]],""))</f>
        <v>46149</v>
      </c>
      <c r="T897" s="7"/>
      <c r="U897" s="6">
        <f>IF(Table13[[#This Row],[Ngày tính CN]]="","",S897+T897)</f>
        <v>46149</v>
      </c>
      <c r="V897" s="32">
        <f ca="1">IF(Table13[[#This Row],[Hạn thanh toán]]="","",IF((U897-NOW())&lt;0,0,(U897-NOW())))</f>
        <v>0</v>
      </c>
      <c r="W897" s="32"/>
      <c r="X897" s="32">
        <f t="shared" ca="1" si="119"/>
        <v>145.35975370370579</v>
      </c>
      <c r="Y897" s="2" t="str">
        <f t="shared" ca="1" si="120"/>
        <v>Nợ quá hạn hơn 120 ngày có khả năng mất thanh toán</v>
      </c>
      <c r="Z897" s="42">
        <f t="shared" si="107"/>
        <v>46149</v>
      </c>
      <c r="AA897" s="42" t="str">
        <f t="shared" si="108"/>
        <v/>
      </c>
      <c r="AD897" s="2" t="str">
        <f>VLOOKUP($A897,MA_KH!$A:$Q,MA_KH!O$1,0)</f>
        <v>MEGA</v>
      </c>
      <c r="AE897" s="2" t="str">
        <f>VLOOKUP($A897,MA_KH!$A:$Q,MA_KH!P$1,0)</f>
        <v>CÔNG TY TNHH MM MEGA MARKET (VIỆT NAM)</v>
      </c>
      <c r="AG897" s="91" t="str">
        <f>Table13[[#This Row],[Số hóa đơn]]&amp;Table13[[#This Row],[Tổng giá trị]]</f>
        <v>000330451395770</v>
      </c>
    </row>
    <row r="898" spans="1:33" ht="25.5" customHeight="1" x14ac:dyDescent="0.2">
      <c r="A898" s="54" t="s">
        <v>16295</v>
      </c>
      <c r="B898" s="54" t="s">
        <v>198</v>
      </c>
      <c r="C898" s="55">
        <v>46149</v>
      </c>
      <c r="D898" s="54" t="s">
        <v>18241</v>
      </c>
      <c r="E898" s="55">
        <f>IFERROR(VLOOKUP(AG898,Sheet3!B:F,5,0),Table1[[#This Row],[Ngày hạch toán]])</f>
        <v>46149</v>
      </c>
      <c r="F898" s="54" t="s">
        <v>18242</v>
      </c>
      <c r="G898" s="54" t="s">
        <v>18243</v>
      </c>
      <c r="H898" s="56">
        <v>1615480</v>
      </c>
      <c r="I898" s="31">
        <v>0</v>
      </c>
      <c r="J898" s="31">
        <v>129238</v>
      </c>
      <c r="K898" s="31">
        <v>1744718</v>
      </c>
      <c r="L898" s="64" t="s">
        <v>17236</v>
      </c>
      <c r="M898" s="6" t="str">
        <f>IFERROR(VLOOKUP(Table13[[#This Row],[Số hóa đơn]],'Chi tiết tt Mega gửi'!K:L,2,0),"")</f>
        <v/>
      </c>
      <c r="O898" s="32">
        <f>IF(Table13[[#This Row],[Phân loại]]="Tồn đầu kỳ",Table13[[#This Row],[Tổng giá trị]],0)</f>
        <v>0</v>
      </c>
      <c r="P898" s="7">
        <f>IF(Table13[[#This Row],[Số còn phải thu ĐK]]&lt;&gt;0,0,IF(Table13[[#This Row],[Phân loại]]="Bán hàng",Table13[[#This Row],[Tổng giá trị]],-Table13[[#This Row],[Tổng giá trị]]))</f>
        <v>1744718</v>
      </c>
      <c r="Q898" s="32">
        <f t="shared" si="118"/>
        <v>0</v>
      </c>
      <c r="R898" s="7">
        <f>Table13[[#This Row],[Số còn phải thu ĐK]]+Table13[[#This Row],[Giá Trị HD sau CK]]-Table13[[#This Row],[Số tiền đã thu]]</f>
        <v>1744718</v>
      </c>
      <c r="S898" s="6">
        <f>IF(Table13[[#This Row],[Ngày hóa đơn]]&lt;&gt;"",Table13[[#This Row],[Ngày hóa đơn]],IF(Table13[[#This Row],[Ngày hạch toán]]&lt;&gt;"",Table13[[#This Row],[Ngày hạch toán]],""))</f>
        <v>46149</v>
      </c>
      <c r="T898" s="7"/>
      <c r="U898" s="6">
        <f>IF(Table13[[#This Row],[Ngày tính CN]]="","",S898+T898)</f>
        <v>46149</v>
      </c>
      <c r="V898" s="32">
        <f ca="1">IF(Table13[[#This Row],[Hạn thanh toán]]="","",IF((U898-NOW())&lt;0,0,(U898-NOW())))</f>
        <v>0</v>
      </c>
      <c r="W898" s="32"/>
      <c r="X898" s="32">
        <f t="shared" ca="1" si="119"/>
        <v>145.35975370370579</v>
      </c>
      <c r="Y898" s="2" t="str">
        <f t="shared" ca="1" si="120"/>
        <v>Nợ quá hạn hơn 120 ngày có khả năng mất thanh toán</v>
      </c>
      <c r="Z898" s="42">
        <f t="shared" si="107"/>
        <v>46149</v>
      </c>
      <c r="AA898" s="42" t="str">
        <f t="shared" si="108"/>
        <v/>
      </c>
      <c r="AD898" s="2" t="str">
        <f>VLOOKUP($A898,MA_KH!$A:$Q,MA_KH!O$1,0)</f>
        <v>MEGA</v>
      </c>
      <c r="AE898" s="2" t="str">
        <f>VLOOKUP($A898,MA_KH!$A:$Q,MA_KH!P$1,0)</f>
        <v>CÔNG TY TNHH MM MEGA MARKET (VIỆT NAM)</v>
      </c>
      <c r="AG898" s="91" t="str">
        <f>Table13[[#This Row],[Số hóa đơn]]&amp;Table13[[#This Row],[Tổng giá trị]]</f>
        <v>000330491744718</v>
      </c>
    </row>
    <row r="899" spans="1:33" ht="25.5" customHeight="1" x14ac:dyDescent="0.2">
      <c r="A899" s="54" t="s">
        <v>16298</v>
      </c>
      <c r="B899" s="54" t="s">
        <v>7235</v>
      </c>
      <c r="C899" s="55">
        <v>46150</v>
      </c>
      <c r="D899" s="54" t="s">
        <v>18244</v>
      </c>
      <c r="E899" s="55">
        <f>IFERROR(VLOOKUP(AG899,Sheet3!B:F,5,0),Table1[[#This Row],[Ngày hạch toán]])</f>
        <v>46149</v>
      </c>
      <c r="F899" s="54" t="s">
        <v>18245</v>
      </c>
      <c r="G899" s="54" t="s">
        <v>18246</v>
      </c>
      <c r="H899" s="56">
        <v>5387430</v>
      </c>
      <c r="I899" s="31">
        <v>0</v>
      </c>
      <c r="J899" s="31">
        <v>430994</v>
      </c>
      <c r="K899" s="31">
        <v>5818424</v>
      </c>
      <c r="L899" s="64" t="s">
        <v>17236</v>
      </c>
      <c r="M899" s="6" t="str">
        <f>IFERROR(VLOOKUP(Table13[[#This Row],[Số hóa đơn]],'Chi tiết tt Mega gửi'!K:L,2,0),"")</f>
        <v/>
      </c>
      <c r="O899" s="32">
        <f>IF(Table13[[#This Row],[Phân loại]]="Tồn đầu kỳ",Table13[[#This Row],[Tổng giá trị]],0)</f>
        <v>0</v>
      </c>
      <c r="P899" s="7">
        <f>IF(Table13[[#This Row],[Số còn phải thu ĐK]]&lt;&gt;0,0,IF(Table13[[#This Row],[Phân loại]]="Bán hàng",Table13[[#This Row],[Tổng giá trị]],-Table13[[#This Row],[Tổng giá trị]]))</f>
        <v>5818424</v>
      </c>
      <c r="Q899" s="32">
        <f t="shared" si="118"/>
        <v>0</v>
      </c>
      <c r="R899" s="7">
        <f>Table13[[#This Row],[Số còn phải thu ĐK]]+Table13[[#This Row],[Giá Trị HD sau CK]]-Table13[[#This Row],[Số tiền đã thu]]</f>
        <v>5818424</v>
      </c>
      <c r="S899" s="6">
        <f>IF(Table13[[#This Row],[Ngày hóa đơn]]&lt;&gt;"",Table13[[#This Row],[Ngày hóa đơn]],IF(Table13[[#This Row],[Ngày hạch toán]]&lt;&gt;"",Table13[[#This Row],[Ngày hạch toán]],""))</f>
        <v>46149</v>
      </c>
      <c r="T899" s="7"/>
      <c r="U899" s="6">
        <f>IF(Table13[[#This Row],[Ngày tính CN]]="","",S899+T899)</f>
        <v>46149</v>
      </c>
      <c r="V899" s="32">
        <f ca="1">IF(Table13[[#This Row],[Hạn thanh toán]]="","",IF((U899-NOW())&lt;0,0,(U899-NOW())))</f>
        <v>0</v>
      </c>
      <c r="W899" s="32"/>
      <c r="X899" s="32">
        <f t="shared" ca="1" si="119"/>
        <v>145.35975370370579</v>
      </c>
      <c r="Y899" s="2" t="str">
        <f t="shared" ca="1" si="120"/>
        <v>Nợ quá hạn hơn 120 ngày có khả năng mất thanh toán</v>
      </c>
      <c r="Z899" s="42">
        <f t="shared" si="107"/>
        <v>46149</v>
      </c>
      <c r="AA899" s="42" t="str">
        <f t="shared" si="108"/>
        <v/>
      </c>
      <c r="AD899" s="2" t="str">
        <f>VLOOKUP($A899,MA_KH!$A:$Q,MA_KH!O$1,0)</f>
        <v>MEGA</v>
      </c>
      <c r="AE899" s="2" t="str">
        <f>VLOOKUP($A899,MA_KH!$A:$Q,MA_KH!P$1,0)</f>
        <v>CÔNG TY TNHH MM MEGA MARKET (VIỆT NAM)</v>
      </c>
      <c r="AG899" s="91" t="str">
        <f>Table13[[#This Row],[Số hóa đơn]]&amp;Table13[[#This Row],[Tổng giá trị]]</f>
        <v>000330865818424</v>
      </c>
    </row>
    <row r="900" spans="1:33" ht="25.5" customHeight="1" x14ac:dyDescent="0.2">
      <c r="A900" s="54" t="s">
        <v>16298</v>
      </c>
      <c r="B900" s="54" t="s">
        <v>7235</v>
      </c>
      <c r="C900" s="55">
        <v>46150</v>
      </c>
      <c r="D900" s="54" t="s">
        <v>18247</v>
      </c>
      <c r="E900" s="55">
        <f>IFERROR(VLOOKUP(AG900,Sheet3!B:F,5,0),Table1[[#This Row],[Ngày hạch toán]])</f>
        <v>46149</v>
      </c>
      <c r="F900" s="54" t="s">
        <v>18248</v>
      </c>
      <c r="G900" s="54" t="s">
        <v>18249</v>
      </c>
      <c r="H900" s="56">
        <v>4760360</v>
      </c>
      <c r="I900" s="31">
        <v>0</v>
      </c>
      <c r="J900" s="31">
        <v>380829</v>
      </c>
      <c r="K900" s="31">
        <v>5141189</v>
      </c>
      <c r="L900" s="64" t="s">
        <v>17236</v>
      </c>
      <c r="M900" s="6" t="str">
        <f>IFERROR(VLOOKUP(Table13[[#This Row],[Số hóa đơn]],'Chi tiết tt Mega gửi'!K:L,2,0),"")</f>
        <v/>
      </c>
      <c r="O900" s="32">
        <f>IF(Table13[[#This Row],[Phân loại]]="Tồn đầu kỳ",Table13[[#This Row],[Tổng giá trị]],0)</f>
        <v>0</v>
      </c>
      <c r="P900" s="7">
        <f>IF(Table13[[#This Row],[Số còn phải thu ĐK]]&lt;&gt;0,0,IF(Table13[[#This Row],[Phân loại]]="Bán hàng",Table13[[#This Row],[Tổng giá trị]],-Table13[[#This Row],[Tổng giá trị]]))</f>
        <v>5141189</v>
      </c>
      <c r="Q900" s="32">
        <f t="shared" si="118"/>
        <v>0</v>
      </c>
      <c r="R900" s="7">
        <f>Table13[[#This Row],[Số còn phải thu ĐK]]+Table13[[#This Row],[Giá Trị HD sau CK]]-Table13[[#This Row],[Số tiền đã thu]]</f>
        <v>5141189</v>
      </c>
      <c r="S900" s="6">
        <f>IF(Table13[[#This Row],[Ngày hóa đơn]]&lt;&gt;"",Table13[[#This Row],[Ngày hóa đơn]],IF(Table13[[#This Row],[Ngày hạch toán]]&lt;&gt;"",Table13[[#This Row],[Ngày hạch toán]],""))</f>
        <v>46149</v>
      </c>
      <c r="T900" s="7"/>
      <c r="U900" s="6">
        <f>IF(Table13[[#This Row],[Ngày tính CN]]="","",S900+T900)</f>
        <v>46149</v>
      </c>
      <c r="V900" s="32">
        <f ca="1">IF(Table13[[#This Row],[Hạn thanh toán]]="","",IF((U900-NOW())&lt;0,0,(U900-NOW())))</f>
        <v>0</v>
      </c>
      <c r="W900" s="32"/>
      <c r="X900" s="32">
        <f t="shared" ca="1" si="119"/>
        <v>145.35975370370579</v>
      </c>
      <c r="Y900" s="2" t="str">
        <f t="shared" ca="1" si="120"/>
        <v>Nợ quá hạn hơn 120 ngày có khả năng mất thanh toán</v>
      </c>
      <c r="Z900" s="42">
        <f t="shared" ref="Z900:Z963" si="121">IF(S900="","",S900)</f>
        <v>46149</v>
      </c>
      <c r="AA900" s="42" t="str">
        <f t="shared" ref="AA900:AA963" si="122">IF(M900="","",M900)</f>
        <v/>
      </c>
      <c r="AD900" s="2" t="str">
        <f>VLOOKUP($A900,MA_KH!$A:$Q,MA_KH!O$1,0)</f>
        <v>MEGA</v>
      </c>
      <c r="AE900" s="2" t="str">
        <f>VLOOKUP($A900,MA_KH!$A:$Q,MA_KH!P$1,0)</f>
        <v>CÔNG TY TNHH MM MEGA MARKET (VIỆT NAM)</v>
      </c>
      <c r="AG900" s="91" t="str">
        <f>Table13[[#This Row],[Số hóa đơn]]&amp;Table13[[#This Row],[Tổng giá trị]]</f>
        <v>000330835141189</v>
      </c>
    </row>
    <row r="901" spans="1:33" ht="25.5" customHeight="1" x14ac:dyDescent="0.2">
      <c r="A901" s="54" t="s">
        <v>16298</v>
      </c>
      <c r="B901" s="54" t="s">
        <v>7235</v>
      </c>
      <c r="C901" s="55">
        <v>46150</v>
      </c>
      <c r="D901" s="54" t="s">
        <v>18250</v>
      </c>
      <c r="E901" s="55">
        <f>IFERROR(VLOOKUP(AG901,Sheet3!B:F,5,0),Table1[[#This Row],[Ngày hạch toán]])</f>
        <v>46149</v>
      </c>
      <c r="F901" s="54" t="s">
        <v>18251</v>
      </c>
      <c r="G901" s="54" t="s">
        <v>18252</v>
      </c>
      <c r="H901" s="56">
        <v>725000</v>
      </c>
      <c r="I901" s="31">
        <v>0</v>
      </c>
      <c r="J901" s="31">
        <v>58000</v>
      </c>
      <c r="K901" s="31">
        <v>783000</v>
      </c>
      <c r="L901" s="64" t="s">
        <v>17236</v>
      </c>
      <c r="M901" s="6" t="str">
        <f>IFERROR(VLOOKUP(Table13[[#This Row],[Số hóa đơn]],'Chi tiết tt Mega gửi'!K:L,2,0),"")</f>
        <v/>
      </c>
      <c r="O901" s="32">
        <f>IF(Table13[[#This Row],[Phân loại]]="Tồn đầu kỳ",Table13[[#This Row],[Tổng giá trị]],0)</f>
        <v>0</v>
      </c>
      <c r="P901" s="7">
        <f>IF(Table13[[#This Row],[Số còn phải thu ĐK]]&lt;&gt;0,0,IF(Table13[[#This Row],[Phân loại]]="Bán hàng",Table13[[#This Row],[Tổng giá trị]],-Table13[[#This Row],[Tổng giá trị]]))</f>
        <v>783000</v>
      </c>
      <c r="Q901" s="32">
        <f t="shared" si="118"/>
        <v>0</v>
      </c>
      <c r="R901" s="7">
        <f>Table13[[#This Row],[Số còn phải thu ĐK]]+Table13[[#This Row],[Giá Trị HD sau CK]]-Table13[[#This Row],[Số tiền đã thu]]</f>
        <v>783000</v>
      </c>
      <c r="S901" s="6">
        <f>IF(Table13[[#This Row],[Ngày hóa đơn]]&lt;&gt;"",Table13[[#This Row],[Ngày hóa đơn]],IF(Table13[[#This Row],[Ngày hạch toán]]&lt;&gt;"",Table13[[#This Row],[Ngày hạch toán]],""))</f>
        <v>46149</v>
      </c>
      <c r="T901" s="7"/>
      <c r="U901" s="6">
        <f>IF(Table13[[#This Row],[Ngày tính CN]]="","",S901+T901)</f>
        <v>46149</v>
      </c>
      <c r="V901" s="32">
        <f ca="1">IF(Table13[[#This Row],[Hạn thanh toán]]="","",IF((U901-NOW())&lt;0,0,(U901-NOW())))</f>
        <v>0</v>
      </c>
      <c r="W901" s="32"/>
      <c r="X901" s="32">
        <f t="shared" ca="1" si="119"/>
        <v>145.35975358795986</v>
      </c>
      <c r="Y901" s="2" t="str">
        <f t="shared" ca="1" si="120"/>
        <v>Nợ quá hạn hơn 120 ngày có khả năng mất thanh toán</v>
      </c>
      <c r="Z901" s="42">
        <f t="shared" si="121"/>
        <v>46149</v>
      </c>
      <c r="AA901" s="42" t="str">
        <f t="shared" si="122"/>
        <v/>
      </c>
      <c r="AD901" s="2" t="str">
        <f>VLOOKUP($A901,MA_KH!$A:$Q,MA_KH!O$1,0)</f>
        <v>MEGA</v>
      </c>
      <c r="AE901" s="2" t="str">
        <f>VLOOKUP($A901,MA_KH!$A:$Q,MA_KH!P$1,0)</f>
        <v>CÔNG TY TNHH MM MEGA MARKET (VIỆT NAM)</v>
      </c>
      <c r="AG901" s="91" t="str">
        <f>Table13[[#This Row],[Số hóa đơn]]&amp;Table13[[#This Row],[Tổng giá trị]]</f>
        <v>00033084783000</v>
      </c>
    </row>
    <row r="902" spans="1:33" ht="25.5" customHeight="1" x14ac:dyDescent="0.2">
      <c r="A902" s="54" t="s">
        <v>16298</v>
      </c>
      <c r="B902" s="54" t="s">
        <v>7235</v>
      </c>
      <c r="C902" s="55">
        <v>46150</v>
      </c>
      <c r="D902" s="54" t="s">
        <v>18253</v>
      </c>
      <c r="E902" s="55">
        <f>IFERROR(VLOOKUP(AG902,Sheet3!B:F,5,0),Table1[[#This Row],[Ngày hạch toán]])</f>
        <v>46149</v>
      </c>
      <c r="F902" s="54" t="s">
        <v>18254</v>
      </c>
      <c r="G902" s="54" t="s">
        <v>18255</v>
      </c>
      <c r="H902" s="56">
        <v>1425000</v>
      </c>
      <c r="I902" s="31">
        <v>0</v>
      </c>
      <c r="J902" s="31">
        <v>114000</v>
      </c>
      <c r="K902" s="31">
        <v>1539000</v>
      </c>
      <c r="L902" s="64" t="s">
        <v>17236</v>
      </c>
      <c r="M902" s="6" t="str">
        <f>IFERROR(VLOOKUP(Table13[[#This Row],[Số hóa đơn]],'Chi tiết tt Mega gửi'!K:L,2,0),"")</f>
        <v/>
      </c>
      <c r="O902" s="32">
        <f>IF(Table13[[#This Row],[Phân loại]]="Tồn đầu kỳ",Table13[[#This Row],[Tổng giá trị]],0)</f>
        <v>0</v>
      </c>
      <c r="P902" s="7">
        <f>IF(Table13[[#This Row],[Số còn phải thu ĐK]]&lt;&gt;0,0,IF(Table13[[#This Row],[Phân loại]]="Bán hàng",Table13[[#This Row],[Tổng giá trị]],-Table13[[#This Row],[Tổng giá trị]]))</f>
        <v>1539000</v>
      </c>
      <c r="Q902" s="32">
        <f t="shared" si="118"/>
        <v>0</v>
      </c>
      <c r="R902" s="7">
        <f>Table13[[#This Row],[Số còn phải thu ĐK]]+Table13[[#This Row],[Giá Trị HD sau CK]]-Table13[[#This Row],[Số tiền đã thu]]</f>
        <v>1539000</v>
      </c>
      <c r="S902" s="6">
        <f>IF(Table13[[#This Row],[Ngày hóa đơn]]&lt;&gt;"",Table13[[#This Row],[Ngày hóa đơn]],IF(Table13[[#This Row],[Ngày hạch toán]]&lt;&gt;"",Table13[[#This Row],[Ngày hạch toán]],""))</f>
        <v>46149</v>
      </c>
      <c r="T902" s="7"/>
      <c r="U902" s="6">
        <f>IF(Table13[[#This Row],[Ngày tính CN]]="","",S902+T902)</f>
        <v>46149</v>
      </c>
      <c r="V902" s="32">
        <f ca="1">IF(Table13[[#This Row],[Hạn thanh toán]]="","",IF((U902-NOW())&lt;0,0,(U902-NOW())))</f>
        <v>0</v>
      </c>
      <c r="W902" s="32"/>
      <c r="X902" s="32">
        <f t="shared" ca="1" si="119"/>
        <v>145.35975370370579</v>
      </c>
      <c r="Y902" s="2" t="str">
        <f t="shared" ca="1" si="120"/>
        <v>Nợ quá hạn hơn 120 ngày có khả năng mất thanh toán</v>
      </c>
      <c r="Z902" s="42">
        <f t="shared" si="121"/>
        <v>46149</v>
      </c>
      <c r="AA902" s="42" t="str">
        <f t="shared" si="122"/>
        <v/>
      </c>
      <c r="AD902" s="2" t="str">
        <f>VLOOKUP($A902,MA_KH!$A:$Q,MA_KH!O$1,0)</f>
        <v>MEGA</v>
      </c>
      <c r="AE902" s="2" t="str">
        <f>VLOOKUP($A902,MA_KH!$A:$Q,MA_KH!P$1,0)</f>
        <v>CÔNG TY TNHH MM MEGA MARKET (VIỆT NAM)</v>
      </c>
      <c r="AG902" s="91" t="str">
        <f>Table13[[#This Row],[Số hóa đơn]]&amp;Table13[[#This Row],[Tổng giá trị]]</f>
        <v>000330851539000</v>
      </c>
    </row>
    <row r="903" spans="1:33" ht="25.5" customHeight="1" x14ac:dyDescent="0.2">
      <c r="A903" s="54" t="s">
        <v>16302</v>
      </c>
      <c r="B903" s="54" t="s">
        <v>7251</v>
      </c>
      <c r="C903" s="55">
        <v>46153</v>
      </c>
      <c r="D903" s="54" t="s">
        <v>18256</v>
      </c>
      <c r="E903" s="55">
        <f>IFERROR(VLOOKUP(AG903,Sheet3!B:F,5,0),Table1[[#This Row],[Ngày hạch toán]])</f>
        <v>46149</v>
      </c>
      <c r="F903" s="54" t="s">
        <v>18257</v>
      </c>
      <c r="G903" s="54" t="s">
        <v>18258</v>
      </c>
      <c r="H903" s="56">
        <v>2205110</v>
      </c>
      <c r="I903" s="31">
        <v>0</v>
      </c>
      <c r="J903" s="31">
        <v>176409</v>
      </c>
      <c r="K903" s="31">
        <v>2381519</v>
      </c>
      <c r="L903" s="64" t="s">
        <v>17236</v>
      </c>
      <c r="M903" s="6" t="str">
        <f>IFERROR(VLOOKUP(Table13[[#This Row],[Số hóa đơn]],'Chi tiết tt Mega gửi'!K:L,2,0),"")</f>
        <v/>
      </c>
      <c r="O903" s="32">
        <f>IF(Table13[[#This Row],[Phân loại]]="Tồn đầu kỳ",Table13[[#This Row],[Tổng giá trị]],0)</f>
        <v>0</v>
      </c>
      <c r="P903" s="7">
        <f>IF(Table13[[#This Row],[Số còn phải thu ĐK]]&lt;&gt;0,0,IF(Table13[[#This Row],[Phân loại]]="Bán hàng",Table13[[#This Row],[Tổng giá trị]],-Table13[[#This Row],[Tổng giá trị]]))</f>
        <v>2381519</v>
      </c>
      <c r="Q903" s="32">
        <f t="shared" si="118"/>
        <v>0</v>
      </c>
      <c r="R903" s="7">
        <f>Table13[[#This Row],[Số còn phải thu ĐK]]+Table13[[#This Row],[Giá Trị HD sau CK]]-Table13[[#This Row],[Số tiền đã thu]]</f>
        <v>2381519</v>
      </c>
      <c r="S903" s="6">
        <f>IF(Table13[[#This Row],[Ngày hóa đơn]]&lt;&gt;"",Table13[[#This Row],[Ngày hóa đơn]],IF(Table13[[#This Row],[Ngày hạch toán]]&lt;&gt;"",Table13[[#This Row],[Ngày hạch toán]],""))</f>
        <v>46149</v>
      </c>
      <c r="T903" s="7"/>
      <c r="U903" s="6">
        <f>IF(Table13[[#This Row],[Ngày tính CN]]="","",S903+T903)</f>
        <v>46149</v>
      </c>
      <c r="V903" s="32">
        <f ca="1">IF(Table13[[#This Row],[Hạn thanh toán]]="","",IF((U903-NOW())&lt;0,0,(U903-NOW())))</f>
        <v>0</v>
      </c>
      <c r="W903" s="32"/>
      <c r="X903" s="32">
        <f t="shared" ca="1" si="119"/>
        <v>145.35975370370579</v>
      </c>
      <c r="Y903" s="2" t="str">
        <f t="shared" ca="1" si="120"/>
        <v>Nợ quá hạn hơn 120 ngày có khả năng mất thanh toán</v>
      </c>
      <c r="Z903" s="42">
        <f t="shared" si="121"/>
        <v>46149</v>
      </c>
      <c r="AA903" s="42" t="str">
        <f t="shared" si="122"/>
        <v/>
      </c>
      <c r="AD903" s="2" t="str">
        <f>VLOOKUP($A903,MA_KH!$A:$Q,MA_KH!O$1,0)</f>
        <v>MEGA</v>
      </c>
      <c r="AE903" s="2" t="str">
        <f>VLOOKUP($A903,MA_KH!$A:$Q,MA_KH!P$1,0)</f>
        <v>CÔNG TY TNHH MM MEGA MARKET (VIỆT NAM)</v>
      </c>
      <c r="AG903" s="91" t="str">
        <f>Table13[[#This Row],[Số hóa đơn]]&amp;Table13[[#This Row],[Tổng giá trị]]</f>
        <v>000349022381519</v>
      </c>
    </row>
    <row r="904" spans="1:33" ht="25.5" customHeight="1" x14ac:dyDescent="0.2">
      <c r="A904" s="54" t="s">
        <v>16308</v>
      </c>
      <c r="B904" s="54" t="s">
        <v>194</v>
      </c>
      <c r="C904" s="55">
        <v>46153</v>
      </c>
      <c r="D904" s="54" t="s">
        <v>18259</v>
      </c>
      <c r="E904" s="55">
        <f>IFERROR(VLOOKUP(AG904,Sheet3!B:F,5,0),Table1[[#This Row],[Ngày hạch toán]])</f>
        <v>46149</v>
      </c>
      <c r="F904" s="54" t="s">
        <v>18260</v>
      </c>
      <c r="G904" s="54" t="s">
        <v>18261</v>
      </c>
      <c r="H904" s="56">
        <v>6829483</v>
      </c>
      <c r="I904" s="31">
        <v>0</v>
      </c>
      <c r="J904" s="31">
        <v>546359</v>
      </c>
      <c r="K904" s="31">
        <v>7375842</v>
      </c>
      <c r="L904" s="64" t="s">
        <v>17236</v>
      </c>
      <c r="M904" s="6" t="str">
        <f>IFERROR(VLOOKUP(Table13[[#This Row],[Số hóa đơn]],'Chi tiết tt Mega gửi'!K:L,2,0),"")</f>
        <v/>
      </c>
      <c r="O904" s="32">
        <f>IF(Table13[[#This Row],[Phân loại]]="Tồn đầu kỳ",Table13[[#This Row],[Tổng giá trị]],0)</f>
        <v>0</v>
      </c>
      <c r="P904" s="7">
        <f>IF(Table13[[#This Row],[Số còn phải thu ĐK]]&lt;&gt;0,0,IF(Table13[[#This Row],[Phân loại]]="Bán hàng",Table13[[#This Row],[Tổng giá trị]],-Table13[[#This Row],[Tổng giá trị]]))</f>
        <v>7375842</v>
      </c>
      <c r="Q904" s="32">
        <f t="shared" si="118"/>
        <v>0</v>
      </c>
      <c r="R904" s="7">
        <f>Table13[[#This Row],[Số còn phải thu ĐK]]+Table13[[#This Row],[Giá Trị HD sau CK]]-Table13[[#This Row],[Số tiền đã thu]]</f>
        <v>7375842</v>
      </c>
      <c r="S904" s="6">
        <f>IF(Table13[[#This Row],[Ngày hóa đơn]]&lt;&gt;"",Table13[[#This Row],[Ngày hóa đơn]],IF(Table13[[#This Row],[Ngày hạch toán]]&lt;&gt;"",Table13[[#This Row],[Ngày hạch toán]],""))</f>
        <v>46149</v>
      </c>
      <c r="T904" s="7"/>
      <c r="U904" s="6">
        <f>IF(Table13[[#This Row],[Ngày tính CN]]="","",S904+T904)</f>
        <v>46149</v>
      </c>
      <c r="V904" s="32">
        <f ca="1">IF(Table13[[#This Row],[Hạn thanh toán]]="","",IF((U904-NOW())&lt;0,0,(U904-NOW())))</f>
        <v>0</v>
      </c>
      <c r="W904" s="32"/>
      <c r="X904" s="32">
        <f t="shared" ca="1" si="119"/>
        <v>145.35975370370579</v>
      </c>
      <c r="Y904" s="2" t="str">
        <f t="shared" ca="1" si="120"/>
        <v>Nợ quá hạn hơn 120 ngày có khả năng mất thanh toán</v>
      </c>
      <c r="Z904" s="42">
        <f t="shared" si="121"/>
        <v>46149</v>
      </c>
      <c r="AA904" s="42" t="str">
        <f t="shared" si="122"/>
        <v/>
      </c>
      <c r="AD904" s="2" t="str">
        <f>VLOOKUP($A904,MA_KH!$A:$Q,MA_KH!O$1,0)</f>
        <v>MEGA</v>
      </c>
      <c r="AE904" s="2" t="str">
        <f>VLOOKUP($A904,MA_KH!$A:$Q,MA_KH!P$1,0)</f>
        <v>CÔNG TY TNHH MM MEGA MARKET (VIỆT NAM)</v>
      </c>
      <c r="AG904" s="91" t="str">
        <f>Table13[[#This Row],[Số hóa đơn]]&amp;Table13[[#This Row],[Tổng giá trị]]</f>
        <v>000340927375842</v>
      </c>
    </row>
    <row r="905" spans="1:33" ht="25.5" customHeight="1" x14ac:dyDescent="0.2">
      <c r="A905" s="54" t="s">
        <v>16305</v>
      </c>
      <c r="B905" s="54" t="s">
        <v>7247</v>
      </c>
      <c r="C905" s="55">
        <v>46153</v>
      </c>
      <c r="D905" s="54" t="s">
        <v>18262</v>
      </c>
      <c r="E905" s="55">
        <f>IFERROR(VLOOKUP(AG905,Sheet3!B:F,5,0),Table1[[#This Row],[Ngày hạch toán]])</f>
        <v>46149</v>
      </c>
      <c r="F905" s="54" t="s">
        <v>18263</v>
      </c>
      <c r="G905" s="54" t="s">
        <v>18264</v>
      </c>
      <c r="H905" s="56">
        <v>1292380</v>
      </c>
      <c r="I905" s="31">
        <v>0</v>
      </c>
      <c r="J905" s="31">
        <v>103390</v>
      </c>
      <c r="K905" s="31">
        <v>1395770</v>
      </c>
      <c r="L905" s="64" t="s">
        <v>17236</v>
      </c>
      <c r="M905" s="6" t="str">
        <f>IFERROR(VLOOKUP(Table13[[#This Row],[Số hóa đơn]],'Chi tiết tt Mega gửi'!K:L,2,0),"")</f>
        <v/>
      </c>
      <c r="O905" s="32">
        <f>IF(Table13[[#This Row],[Phân loại]]="Tồn đầu kỳ",Table13[[#This Row],[Tổng giá trị]],0)</f>
        <v>0</v>
      </c>
      <c r="P905" s="7">
        <f>IF(Table13[[#This Row],[Số còn phải thu ĐK]]&lt;&gt;0,0,IF(Table13[[#This Row],[Phân loại]]="Bán hàng",Table13[[#This Row],[Tổng giá trị]],-Table13[[#This Row],[Tổng giá trị]]))</f>
        <v>1395770</v>
      </c>
      <c r="Q905" s="32">
        <f t="shared" si="118"/>
        <v>0</v>
      </c>
      <c r="R905" s="7">
        <f>Table13[[#This Row],[Số còn phải thu ĐK]]+Table13[[#This Row],[Giá Trị HD sau CK]]-Table13[[#This Row],[Số tiền đã thu]]</f>
        <v>1395770</v>
      </c>
      <c r="S905" s="6">
        <f>IF(Table13[[#This Row],[Ngày hóa đơn]]&lt;&gt;"",Table13[[#This Row],[Ngày hóa đơn]],IF(Table13[[#This Row],[Ngày hạch toán]]&lt;&gt;"",Table13[[#This Row],[Ngày hạch toán]],""))</f>
        <v>46149</v>
      </c>
      <c r="T905" s="7"/>
      <c r="U905" s="6">
        <f>IF(Table13[[#This Row],[Ngày tính CN]]="","",S905+T905)</f>
        <v>46149</v>
      </c>
      <c r="V905" s="32">
        <f ca="1">IF(Table13[[#This Row],[Hạn thanh toán]]="","",IF((U905-NOW())&lt;0,0,(U905-NOW())))</f>
        <v>0</v>
      </c>
      <c r="W905" s="32"/>
      <c r="X905" s="32">
        <f t="shared" ca="1" si="119"/>
        <v>145.35975370370579</v>
      </c>
      <c r="Y905" s="2" t="str">
        <f t="shared" ca="1" si="120"/>
        <v>Nợ quá hạn hơn 120 ngày có khả năng mất thanh toán</v>
      </c>
      <c r="Z905" s="42">
        <f t="shared" si="121"/>
        <v>46149</v>
      </c>
      <c r="AA905" s="42" t="str">
        <f t="shared" si="122"/>
        <v/>
      </c>
      <c r="AD905" s="2" t="str">
        <f>VLOOKUP($A905,MA_KH!$A:$Q,MA_KH!O$1,0)</f>
        <v>MEGA</v>
      </c>
      <c r="AE905" s="2" t="str">
        <f>VLOOKUP($A905,MA_KH!$A:$Q,MA_KH!P$1,0)</f>
        <v>CÔNG TY TNHH MM MEGA MARKET (VIỆT NAM)</v>
      </c>
      <c r="AG905" s="91" t="str">
        <f>Table13[[#This Row],[Số hóa đơn]]&amp;Table13[[#This Row],[Tổng giá trị]]</f>
        <v>000349041395770</v>
      </c>
    </row>
    <row r="906" spans="1:33" ht="25.5" customHeight="1" x14ac:dyDescent="0.2">
      <c r="A906" s="54" t="s">
        <v>16289</v>
      </c>
      <c r="B906" s="54" t="s">
        <v>296</v>
      </c>
      <c r="C906" s="55">
        <v>46153</v>
      </c>
      <c r="D906" s="54" t="s">
        <v>18265</v>
      </c>
      <c r="E906" s="55">
        <f>IFERROR(VLOOKUP(AG906,Sheet3!B:F,5,0),Table1[[#This Row],[Ngày hạch toán]])</f>
        <v>46149</v>
      </c>
      <c r="F906" s="54" t="s">
        <v>18266</v>
      </c>
      <c r="G906" s="54" t="s">
        <v>18267</v>
      </c>
      <c r="H906" s="56">
        <v>1425000</v>
      </c>
      <c r="I906" s="31">
        <v>0</v>
      </c>
      <c r="J906" s="31">
        <v>114000</v>
      </c>
      <c r="K906" s="31">
        <v>1539000</v>
      </c>
      <c r="L906" s="64" t="s">
        <v>17236</v>
      </c>
      <c r="M906" s="6" t="str">
        <f>IFERROR(VLOOKUP(Table13[[#This Row],[Số hóa đơn]],'Chi tiết tt Mega gửi'!K:L,2,0),"")</f>
        <v/>
      </c>
      <c r="O906" s="32">
        <f>IF(Table13[[#This Row],[Phân loại]]="Tồn đầu kỳ",Table13[[#This Row],[Tổng giá trị]],0)</f>
        <v>0</v>
      </c>
      <c r="P906" s="7">
        <f>IF(Table13[[#This Row],[Số còn phải thu ĐK]]&lt;&gt;0,0,IF(Table13[[#This Row],[Phân loại]]="Bán hàng",Table13[[#This Row],[Tổng giá trị]],-Table13[[#This Row],[Tổng giá trị]]))</f>
        <v>1539000</v>
      </c>
      <c r="Q906" s="32">
        <f t="shared" si="118"/>
        <v>0</v>
      </c>
      <c r="R906" s="7">
        <f>Table13[[#This Row],[Số còn phải thu ĐK]]+Table13[[#This Row],[Giá Trị HD sau CK]]-Table13[[#This Row],[Số tiền đã thu]]</f>
        <v>1539000</v>
      </c>
      <c r="S906" s="6">
        <f>IF(Table13[[#This Row],[Ngày hóa đơn]]&lt;&gt;"",Table13[[#This Row],[Ngày hóa đơn]],IF(Table13[[#This Row],[Ngày hạch toán]]&lt;&gt;"",Table13[[#This Row],[Ngày hạch toán]],""))</f>
        <v>46149</v>
      </c>
      <c r="T906" s="7"/>
      <c r="U906" s="6">
        <f>IF(Table13[[#This Row],[Ngày tính CN]]="","",S906+T906)</f>
        <v>46149</v>
      </c>
      <c r="V906" s="32">
        <f ca="1">IF(Table13[[#This Row],[Hạn thanh toán]]="","",IF((U906-NOW())&lt;0,0,(U906-NOW())))</f>
        <v>0</v>
      </c>
      <c r="W906" s="32"/>
      <c r="X906" s="32">
        <f t="shared" ca="1" si="119"/>
        <v>145.35975370370579</v>
      </c>
      <c r="Y906" s="2" t="str">
        <f t="shared" ca="1" si="120"/>
        <v>Nợ quá hạn hơn 120 ngày có khả năng mất thanh toán</v>
      </c>
      <c r="Z906" s="42">
        <f t="shared" si="121"/>
        <v>46149</v>
      </c>
      <c r="AA906" s="42" t="str">
        <f t="shared" si="122"/>
        <v/>
      </c>
      <c r="AD906" s="2" t="str">
        <f>VLOOKUP($A906,MA_KH!$A:$Q,MA_KH!O$1,0)</f>
        <v>MEGA</v>
      </c>
      <c r="AE906" s="2" t="str">
        <f>VLOOKUP($A906,MA_KH!$A:$Q,MA_KH!P$1,0)</f>
        <v>CÔNG TY TNHH MM MEGA MARKET (VIỆT NAM)</v>
      </c>
      <c r="AG906" s="91" t="str">
        <f>Table13[[#This Row],[Số hóa đơn]]&amp;Table13[[#This Row],[Tổng giá trị]]</f>
        <v>000340951539000</v>
      </c>
    </row>
    <row r="907" spans="1:33" ht="25.5" customHeight="1" x14ac:dyDescent="0.2">
      <c r="A907" s="54" t="s">
        <v>16290</v>
      </c>
      <c r="B907" s="54" t="s">
        <v>192</v>
      </c>
      <c r="C907" s="55">
        <v>46153</v>
      </c>
      <c r="D907" s="54" t="s">
        <v>18268</v>
      </c>
      <c r="E907" s="55">
        <f>IFERROR(VLOOKUP(AG907,Sheet3!B:F,5,0),Table1[[#This Row],[Ngày hạch toán]])</f>
        <v>46149</v>
      </c>
      <c r="F907" s="54" t="s">
        <v>18269</v>
      </c>
      <c r="G907" s="54" t="s">
        <v>18270</v>
      </c>
      <c r="H907" s="56">
        <v>1425000</v>
      </c>
      <c r="I907" s="31">
        <v>0</v>
      </c>
      <c r="J907" s="31">
        <v>114000</v>
      </c>
      <c r="K907" s="31">
        <v>1539000</v>
      </c>
      <c r="L907" s="64" t="s">
        <v>17236</v>
      </c>
      <c r="M907" s="6" t="str">
        <f>IFERROR(VLOOKUP(Table13[[#This Row],[Số hóa đơn]],'Chi tiết tt Mega gửi'!K:L,2,0),"")</f>
        <v/>
      </c>
      <c r="O907" s="32">
        <f>IF(Table13[[#This Row],[Phân loại]]="Tồn đầu kỳ",Table13[[#This Row],[Tổng giá trị]],0)</f>
        <v>0</v>
      </c>
      <c r="P907" s="7">
        <f>IF(Table13[[#This Row],[Số còn phải thu ĐK]]&lt;&gt;0,0,IF(Table13[[#This Row],[Phân loại]]="Bán hàng",Table13[[#This Row],[Tổng giá trị]],-Table13[[#This Row],[Tổng giá trị]]))</f>
        <v>1539000</v>
      </c>
      <c r="Q907" s="32">
        <f t="shared" si="118"/>
        <v>0</v>
      </c>
      <c r="R907" s="7">
        <f>Table13[[#This Row],[Số còn phải thu ĐK]]+Table13[[#This Row],[Giá Trị HD sau CK]]-Table13[[#This Row],[Số tiền đã thu]]</f>
        <v>1539000</v>
      </c>
      <c r="S907" s="6">
        <f>IF(Table13[[#This Row],[Ngày hóa đơn]]&lt;&gt;"",Table13[[#This Row],[Ngày hóa đơn]],IF(Table13[[#This Row],[Ngày hạch toán]]&lt;&gt;"",Table13[[#This Row],[Ngày hạch toán]],""))</f>
        <v>46149</v>
      </c>
      <c r="T907" s="7"/>
      <c r="U907" s="6">
        <f>IF(Table13[[#This Row],[Ngày tính CN]]="","",S907+T907)</f>
        <v>46149</v>
      </c>
      <c r="V907" s="32">
        <f ca="1">IF(Table13[[#This Row],[Hạn thanh toán]]="","",IF((U907-NOW())&lt;0,0,(U907-NOW())))</f>
        <v>0</v>
      </c>
      <c r="W907" s="32"/>
      <c r="X907" s="32">
        <f t="shared" ca="1" si="119"/>
        <v>145.35975358795986</v>
      </c>
      <c r="Y907" s="2" t="str">
        <f t="shared" ca="1" si="120"/>
        <v>Nợ quá hạn hơn 120 ngày có khả năng mất thanh toán</v>
      </c>
      <c r="Z907" s="42">
        <f t="shared" si="121"/>
        <v>46149</v>
      </c>
      <c r="AA907" s="42" t="str">
        <f t="shared" si="122"/>
        <v/>
      </c>
      <c r="AD907" s="2" t="str">
        <f>VLOOKUP($A907,MA_KH!$A:$Q,MA_KH!O$1,0)</f>
        <v>MEGA</v>
      </c>
      <c r="AE907" s="2" t="str">
        <f>VLOOKUP($A907,MA_KH!$A:$Q,MA_KH!P$1,0)</f>
        <v>CÔNG TY TNHH MM MEGA MARKET (VIỆT NAM)</v>
      </c>
      <c r="AG907" s="91" t="str">
        <f>Table13[[#This Row],[Số hóa đơn]]&amp;Table13[[#This Row],[Tổng giá trị]]</f>
        <v>000340911539000</v>
      </c>
    </row>
    <row r="908" spans="1:33" ht="25.5" customHeight="1" x14ac:dyDescent="0.2">
      <c r="A908" s="54" t="s">
        <v>16287</v>
      </c>
      <c r="B908" s="54" t="s">
        <v>253</v>
      </c>
      <c r="C908" s="55">
        <v>46153</v>
      </c>
      <c r="D908" s="54" t="s">
        <v>18271</v>
      </c>
      <c r="E908" s="55">
        <f>IFERROR(VLOOKUP(AG908,Sheet3!B:F,5,0),Table1[[#This Row],[Ngày hạch toán]])</f>
        <v>46149</v>
      </c>
      <c r="F908" s="54" t="s">
        <v>18272</v>
      </c>
      <c r="G908" s="54" t="s">
        <v>18273</v>
      </c>
      <c r="H908" s="56">
        <v>1891485</v>
      </c>
      <c r="I908" s="31">
        <v>0</v>
      </c>
      <c r="J908" s="31">
        <v>151319</v>
      </c>
      <c r="K908" s="31">
        <v>2042804</v>
      </c>
      <c r="L908" s="64" t="s">
        <v>17236</v>
      </c>
      <c r="M908" s="6" t="str">
        <f>IFERROR(VLOOKUP(Table13[[#This Row],[Số hóa đơn]],'Chi tiết tt Mega gửi'!K:L,2,0),"")</f>
        <v/>
      </c>
      <c r="O908" s="32">
        <f>IF(Table13[[#This Row],[Phân loại]]="Tồn đầu kỳ",Table13[[#This Row],[Tổng giá trị]],0)</f>
        <v>0</v>
      </c>
      <c r="P908" s="7">
        <f>IF(Table13[[#This Row],[Số còn phải thu ĐK]]&lt;&gt;0,0,IF(Table13[[#This Row],[Phân loại]]="Bán hàng",Table13[[#This Row],[Tổng giá trị]],-Table13[[#This Row],[Tổng giá trị]]))</f>
        <v>2042804</v>
      </c>
      <c r="Q908" s="32">
        <f t="shared" si="118"/>
        <v>0</v>
      </c>
      <c r="R908" s="7">
        <f>Table13[[#This Row],[Số còn phải thu ĐK]]+Table13[[#This Row],[Giá Trị HD sau CK]]-Table13[[#This Row],[Số tiền đã thu]]</f>
        <v>2042804</v>
      </c>
      <c r="S908" s="6">
        <f>IF(Table13[[#This Row],[Ngày hóa đơn]]&lt;&gt;"",Table13[[#This Row],[Ngày hóa đơn]],IF(Table13[[#This Row],[Ngày hạch toán]]&lt;&gt;"",Table13[[#This Row],[Ngày hạch toán]],""))</f>
        <v>46149</v>
      </c>
      <c r="T908" s="7"/>
      <c r="U908" s="6">
        <f>IF(Table13[[#This Row],[Ngày tính CN]]="","",S908+T908)</f>
        <v>46149</v>
      </c>
      <c r="V908" s="32">
        <f ca="1">IF(Table13[[#This Row],[Hạn thanh toán]]="","",IF((U908-NOW())&lt;0,0,(U908-NOW())))</f>
        <v>0</v>
      </c>
      <c r="W908" s="32"/>
      <c r="X908" s="32">
        <f t="shared" ca="1" si="119"/>
        <v>145.35975370370579</v>
      </c>
      <c r="Y908" s="2" t="str">
        <f t="shared" ca="1" si="120"/>
        <v>Nợ quá hạn hơn 120 ngày có khả năng mất thanh toán</v>
      </c>
      <c r="Z908" s="42">
        <f t="shared" si="121"/>
        <v>46149</v>
      </c>
      <c r="AA908" s="42" t="str">
        <f t="shared" si="122"/>
        <v/>
      </c>
      <c r="AD908" s="2" t="str">
        <f>VLOOKUP($A908,MA_KH!$A:$Q,MA_KH!O$1,0)</f>
        <v>MEGA</v>
      </c>
      <c r="AE908" s="2" t="str">
        <f>VLOOKUP($A908,MA_KH!$A:$Q,MA_KH!P$1,0)</f>
        <v>CÔNG TY TNHH MM MEGA MARKET (VIỆT NAM)</v>
      </c>
      <c r="AG908" s="91" t="str">
        <f>Table13[[#This Row],[Số hóa đơn]]&amp;Table13[[#This Row],[Tổng giá trị]]</f>
        <v>000340942042804</v>
      </c>
    </row>
    <row r="909" spans="1:33" ht="25.5" customHeight="1" x14ac:dyDescent="0.2">
      <c r="A909" s="54" t="s">
        <v>16310</v>
      </c>
      <c r="B909" s="54" t="s">
        <v>196</v>
      </c>
      <c r="C909" s="55">
        <v>46153</v>
      </c>
      <c r="D909" s="54" t="s">
        <v>18274</v>
      </c>
      <c r="E909" s="55">
        <f>IFERROR(VLOOKUP(AG909,Sheet3!B:F,5,0),Table1[[#This Row],[Ngày hạch toán]])</f>
        <v>46149</v>
      </c>
      <c r="F909" s="54" t="s">
        <v>18275</v>
      </c>
      <c r="G909" s="54" t="s">
        <v>18276</v>
      </c>
      <c r="H909" s="56">
        <v>1166110</v>
      </c>
      <c r="I909" s="31">
        <v>0</v>
      </c>
      <c r="J909" s="31">
        <v>93289</v>
      </c>
      <c r="K909" s="31">
        <v>1259399</v>
      </c>
      <c r="L909" s="64" t="s">
        <v>17236</v>
      </c>
      <c r="M909" s="6" t="str">
        <f>IFERROR(VLOOKUP(Table13[[#This Row],[Số hóa đơn]],'Chi tiết tt Mega gửi'!K:L,2,0),"")</f>
        <v/>
      </c>
      <c r="O909" s="32">
        <f>IF(Table13[[#This Row],[Phân loại]]="Tồn đầu kỳ",Table13[[#This Row],[Tổng giá trị]],0)</f>
        <v>0</v>
      </c>
      <c r="P909" s="7">
        <f>IF(Table13[[#This Row],[Số còn phải thu ĐK]]&lt;&gt;0,0,IF(Table13[[#This Row],[Phân loại]]="Bán hàng",Table13[[#This Row],[Tổng giá trị]],-Table13[[#This Row],[Tổng giá trị]]))</f>
        <v>1259399</v>
      </c>
      <c r="Q909" s="32">
        <f t="shared" si="118"/>
        <v>0</v>
      </c>
      <c r="R909" s="7">
        <f>Table13[[#This Row],[Số còn phải thu ĐK]]+Table13[[#This Row],[Giá Trị HD sau CK]]-Table13[[#This Row],[Số tiền đã thu]]</f>
        <v>1259399</v>
      </c>
      <c r="S909" s="6">
        <f>IF(Table13[[#This Row],[Ngày hóa đơn]]&lt;&gt;"",Table13[[#This Row],[Ngày hóa đơn]],IF(Table13[[#This Row],[Ngày hạch toán]]&lt;&gt;"",Table13[[#This Row],[Ngày hạch toán]],""))</f>
        <v>46149</v>
      </c>
      <c r="T909" s="7"/>
      <c r="U909" s="6">
        <f>IF(Table13[[#This Row],[Ngày tính CN]]="","",S909+T909)</f>
        <v>46149</v>
      </c>
      <c r="V909" s="32">
        <f ca="1">IF(Table13[[#This Row],[Hạn thanh toán]]="","",IF((U909-NOW())&lt;0,0,(U909-NOW())))</f>
        <v>0</v>
      </c>
      <c r="W909" s="32"/>
      <c r="X909" s="32">
        <f t="shared" ca="1" si="119"/>
        <v>145.35975370370579</v>
      </c>
      <c r="Y909" s="2" t="str">
        <f t="shared" ca="1" si="120"/>
        <v>Nợ quá hạn hơn 120 ngày có khả năng mất thanh toán</v>
      </c>
      <c r="Z909" s="42">
        <f t="shared" si="121"/>
        <v>46149</v>
      </c>
      <c r="AA909" s="42" t="str">
        <f t="shared" si="122"/>
        <v/>
      </c>
      <c r="AD909" s="2" t="str">
        <f>VLOOKUP($A909,MA_KH!$A:$Q,MA_KH!O$1,0)</f>
        <v>MEGA</v>
      </c>
      <c r="AE909" s="2" t="str">
        <f>VLOOKUP($A909,MA_KH!$A:$Q,MA_KH!P$1,0)</f>
        <v>CÔNG TY TNHH MM MEGA MARKET (VIỆT NAM)</v>
      </c>
      <c r="AG909" s="91" t="str">
        <f>Table13[[#This Row],[Số hóa đơn]]&amp;Table13[[#This Row],[Tổng giá trị]]</f>
        <v>000340931259399</v>
      </c>
    </row>
    <row r="910" spans="1:33" ht="25.5" customHeight="1" x14ac:dyDescent="0.2">
      <c r="A910" s="54" t="s">
        <v>16288</v>
      </c>
      <c r="B910" s="54" t="s">
        <v>294</v>
      </c>
      <c r="C910" s="55">
        <v>46153</v>
      </c>
      <c r="D910" s="54" t="s">
        <v>18277</v>
      </c>
      <c r="E910" s="55">
        <f>IFERROR(VLOOKUP(AG910,Sheet3!B:F,5,0),Table1[[#This Row],[Ngày hạch toán]])</f>
        <v>46150</v>
      </c>
      <c r="F910" s="54" t="s">
        <v>18278</v>
      </c>
      <c r="G910" s="54" t="s">
        <v>18279</v>
      </c>
      <c r="H910" s="56">
        <v>3525205</v>
      </c>
      <c r="I910" s="31">
        <v>0</v>
      </c>
      <c r="J910" s="31">
        <v>282016</v>
      </c>
      <c r="K910" s="31">
        <v>3807221</v>
      </c>
      <c r="L910" s="64" t="s">
        <v>17236</v>
      </c>
      <c r="M910" s="6" t="str">
        <f>IFERROR(VLOOKUP(Table13[[#This Row],[Số hóa đơn]],'Chi tiết tt Mega gửi'!K:L,2,0),"")</f>
        <v/>
      </c>
      <c r="O910" s="32">
        <f>IF(Table13[[#This Row],[Phân loại]]="Tồn đầu kỳ",Table13[[#This Row],[Tổng giá trị]],0)</f>
        <v>0</v>
      </c>
      <c r="P910" s="7">
        <f>IF(Table13[[#This Row],[Số còn phải thu ĐK]]&lt;&gt;0,0,IF(Table13[[#This Row],[Phân loại]]="Bán hàng",Table13[[#This Row],[Tổng giá trị]],-Table13[[#This Row],[Tổng giá trị]]))</f>
        <v>3807221</v>
      </c>
      <c r="Q910" s="32">
        <f t="shared" si="118"/>
        <v>0</v>
      </c>
      <c r="R910" s="7">
        <f>Table13[[#This Row],[Số còn phải thu ĐK]]+Table13[[#This Row],[Giá Trị HD sau CK]]-Table13[[#This Row],[Số tiền đã thu]]</f>
        <v>3807221</v>
      </c>
      <c r="S910" s="6">
        <f>IF(Table13[[#This Row],[Ngày hóa đơn]]&lt;&gt;"",Table13[[#This Row],[Ngày hóa đơn]],IF(Table13[[#This Row],[Ngày hạch toán]]&lt;&gt;"",Table13[[#This Row],[Ngày hạch toán]],""))</f>
        <v>46150</v>
      </c>
      <c r="T910" s="7"/>
      <c r="U910" s="6">
        <f>IF(Table13[[#This Row],[Ngày tính CN]]="","",S910+T910)</f>
        <v>46150</v>
      </c>
      <c r="V910" s="32">
        <f ca="1">IF(Table13[[#This Row],[Hạn thanh toán]]="","",IF((U910-NOW())&lt;0,0,(U910-NOW())))</f>
        <v>0</v>
      </c>
      <c r="W910" s="32"/>
      <c r="X910" s="32">
        <f t="shared" ca="1" si="119"/>
        <v>144.35975370370579</v>
      </c>
      <c r="Y910" s="2" t="str">
        <f t="shared" ca="1" si="120"/>
        <v>Nợ quá hạn hơn 120 ngày có khả năng mất thanh toán</v>
      </c>
      <c r="Z910" s="42">
        <f t="shared" si="121"/>
        <v>46150</v>
      </c>
      <c r="AA910" s="42" t="str">
        <f t="shared" si="122"/>
        <v/>
      </c>
      <c r="AD910" s="2" t="str">
        <f>VLOOKUP($A910,MA_KH!$A:$Q,MA_KH!O$1,0)</f>
        <v>MEGA</v>
      </c>
      <c r="AE910" s="2" t="str">
        <f>VLOOKUP($A910,MA_KH!$A:$Q,MA_KH!P$1,0)</f>
        <v>CÔNG TY TNHH MM MEGA MARKET (VIỆT NAM)</v>
      </c>
      <c r="AG910" s="91" t="str">
        <f>Table13[[#This Row],[Số hóa đơn]]&amp;Table13[[#This Row],[Tổng giá trị]]</f>
        <v>000340903807221</v>
      </c>
    </row>
    <row r="911" spans="1:33" ht="25.5" customHeight="1" x14ac:dyDescent="0.2">
      <c r="A911" s="54" t="s">
        <v>16302</v>
      </c>
      <c r="B911" s="54" t="s">
        <v>7251</v>
      </c>
      <c r="C911" s="55">
        <v>46153</v>
      </c>
      <c r="D911" s="54" t="s">
        <v>18280</v>
      </c>
      <c r="E911" s="55">
        <f>IFERROR(VLOOKUP(AG911,Sheet3!B:F,5,0),Table1[[#This Row],[Ngày hạch toán]])</f>
        <v>46150</v>
      </c>
      <c r="F911" s="54" t="s">
        <v>18281</v>
      </c>
      <c r="G911" s="54" t="s">
        <v>18282</v>
      </c>
      <c r="H911" s="56">
        <v>558030</v>
      </c>
      <c r="I911" s="31">
        <v>0</v>
      </c>
      <c r="J911" s="31">
        <v>44642</v>
      </c>
      <c r="K911" s="31">
        <v>602672</v>
      </c>
      <c r="L911" s="64" t="s">
        <v>17236</v>
      </c>
      <c r="M911" s="6" t="str">
        <f>IFERROR(VLOOKUP(Table13[[#This Row],[Số hóa đơn]],'Chi tiết tt Mega gửi'!K:L,2,0),"")</f>
        <v/>
      </c>
      <c r="O911" s="32">
        <f>IF(Table13[[#This Row],[Phân loại]]="Tồn đầu kỳ",Table13[[#This Row],[Tổng giá trị]],0)</f>
        <v>0</v>
      </c>
      <c r="P911" s="7">
        <f>IF(Table13[[#This Row],[Số còn phải thu ĐK]]&lt;&gt;0,0,IF(Table13[[#This Row],[Phân loại]]="Bán hàng",Table13[[#This Row],[Tổng giá trị]],-Table13[[#This Row],[Tổng giá trị]]))</f>
        <v>602672</v>
      </c>
      <c r="Q911" s="32">
        <f t="shared" si="118"/>
        <v>0</v>
      </c>
      <c r="R911" s="7">
        <f>Table13[[#This Row],[Số còn phải thu ĐK]]+Table13[[#This Row],[Giá Trị HD sau CK]]-Table13[[#This Row],[Số tiền đã thu]]</f>
        <v>602672</v>
      </c>
      <c r="S911" s="6">
        <f>IF(Table13[[#This Row],[Ngày hóa đơn]]&lt;&gt;"",Table13[[#This Row],[Ngày hóa đơn]],IF(Table13[[#This Row],[Ngày hạch toán]]&lt;&gt;"",Table13[[#This Row],[Ngày hạch toán]],""))</f>
        <v>46150</v>
      </c>
      <c r="T911" s="7"/>
      <c r="U911" s="6">
        <f>IF(Table13[[#This Row],[Ngày tính CN]]="","",S911+T911)</f>
        <v>46150</v>
      </c>
      <c r="V911" s="32">
        <f ca="1">IF(Table13[[#This Row],[Hạn thanh toán]]="","",IF((U911-NOW())&lt;0,0,(U911-NOW())))</f>
        <v>0</v>
      </c>
      <c r="W911" s="32"/>
      <c r="X911" s="32">
        <f t="shared" ca="1" si="119"/>
        <v>144.35975370370579</v>
      </c>
      <c r="Y911" s="2" t="str">
        <f t="shared" ca="1" si="120"/>
        <v>Nợ quá hạn hơn 120 ngày có khả năng mất thanh toán</v>
      </c>
      <c r="Z911" s="42">
        <f t="shared" si="121"/>
        <v>46150</v>
      </c>
      <c r="AA911" s="42" t="str">
        <f t="shared" si="122"/>
        <v/>
      </c>
      <c r="AD911" s="2" t="str">
        <f>VLOOKUP($A911,MA_KH!$A:$Q,MA_KH!O$1,0)</f>
        <v>MEGA</v>
      </c>
      <c r="AE911" s="2" t="str">
        <f>VLOOKUP($A911,MA_KH!$A:$Q,MA_KH!P$1,0)</f>
        <v>CÔNG TY TNHH MM MEGA MARKET (VIỆT NAM)</v>
      </c>
      <c r="AG911" s="91" t="str">
        <f>Table13[[#This Row],[Số hóa đơn]]&amp;Table13[[#This Row],[Tổng giá trị]]</f>
        <v>00034903602672</v>
      </c>
    </row>
    <row r="912" spans="1:33" ht="25.5" customHeight="1" x14ac:dyDescent="0.2">
      <c r="A912" s="54" t="s">
        <v>16294</v>
      </c>
      <c r="B912" s="54" t="s">
        <v>259</v>
      </c>
      <c r="C912" s="55">
        <v>46153</v>
      </c>
      <c r="D912" s="54" t="s">
        <v>18283</v>
      </c>
      <c r="E912" s="55">
        <f>IFERROR(VLOOKUP(AG912,Sheet3!B:F,5,0),Table1[[#This Row],[Ngày hạch toán]])</f>
        <v>46150</v>
      </c>
      <c r="F912" s="54" t="s">
        <v>18284</v>
      </c>
      <c r="G912" s="54" t="s">
        <v>18285</v>
      </c>
      <c r="H912" s="56">
        <v>1822540</v>
      </c>
      <c r="I912" s="31">
        <v>0</v>
      </c>
      <c r="J912" s="31">
        <v>145803</v>
      </c>
      <c r="K912" s="31">
        <v>1968343</v>
      </c>
      <c r="L912" s="64" t="s">
        <v>17236</v>
      </c>
      <c r="M912" s="6" t="str">
        <f>IFERROR(VLOOKUP(Table13[[#This Row],[Số hóa đơn]],'Chi tiết tt Mega gửi'!K:L,2,0),"")</f>
        <v/>
      </c>
      <c r="O912" s="32">
        <f>IF(Table13[[#This Row],[Phân loại]]="Tồn đầu kỳ",Table13[[#This Row],[Tổng giá trị]],0)</f>
        <v>0</v>
      </c>
      <c r="P912" s="7">
        <f>IF(Table13[[#This Row],[Số còn phải thu ĐK]]&lt;&gt;0,0,IF(Table13[[#This Row],[Phân loại]]="Bán hàng",Table13[[#This Row],[Tổng giá trị]],-Table13[[#This Row],[Tổng giá trị]]))</f>
        <v>1968343</v>
      </c>
      <c r="Q912" s="32">
        <f t="shared" si="118"/>
        <v>0</v>
      </c>
      <c r="R912" s="7">
        <f>Table13[[#This Row],[Số còn phải thu ĐK]]+Table13[[#This Row],[Giá Trị HD sau CK]]-Table13[[#This Row],[Số tiền đã thu]]</f>
        <v>1968343</v>
      </c>
      <c r="S912" s="6">
        <f>IF(Table13[[#This Row],[Ngày hóa đơn]]&lt;&gt;"",Table13[[#This Row],[Ngày hóa đơn]],IF(Table13[[#This Row],[Ngày hạch toán]]&lt;&gt;"",Table13[[#This Row],[Ngày hạch toán]],""))</f>
        <v>46150</v>
      </c>
      <c r="T912" s="7"/>
      <c r="U912" s="6">
        <f>IF(Table13[[#This Row],[Ngày tính CN]]="","",S912+T912)</f>
        <v>46150</v>
      </c>
      <c r="V912" s="32">
        <f ca="1">IF(Table13[[#This Row],[Hạn thanh toán]]="","",IF((U912-NOW())&lt;0,0,(U912-NOW())))</f>
        <v>0</v>
      </c>
      <c r="W912" s="32"/>
      <c r="X912" s="32">
        <f t="shared" ca="1" si="119"/>
        <v>144.35975370370579</v>
      </c>
      <c r="Y912" s="2" t="str">
        <f t="shared" ca="1" si="120"/>
        <v>Nợ quá hạn hơn 120 ngày có khả năng mất thanh toán</v>
      </c>
      <c r="Z912" s="42">
        <f t="shared" si="121"/>
        <v>46150</v>
      </c>
      <c r="AA912" s="42" t="str">
        <f t="shared" si="122"/>
        <v/>
      </c>
      <c r="AD912" s="2" t="str">
        <f>VLOOKUP($A912,MA_KH!$A:$Q,MA_KH!O$1,0)</f>
        <v>MEGA</v>
      </c>
      <c r="AE912" s="2" t="str">
        <f>VLOOKUP($A912,MA_KH!$A:$Q,MA_KH!P$1,0)</f>
        <v>CÔNG TY TNHH MM MEGA MARKET (VIỆT NAM)</v>
      </c>
      <c r="AG912" s="91" t="str">
        <f>Table13[[#This Row],[Số hóa đơn]]&amp;Table13[[#This Row],[Tổng giá trị]]</f>
        <v>000340961968343</v>
      </c>
    </row>
    <row r="913" spans="1:33" ht="25.5" customHeight="1" x14ac:dyDescent="0.2">
      <c r="A913" s="54" t="s">
        <v>16300</v>
      </c>
      <c r="B913" s="54" t="s">
        <v>7238</v>
      </c>
      <c r="C913" s="55">
        <v>46154</v>
      </c>
      <c r="D913" s="54" t="s">
        <v>18286</v>
      </c>
      <c r="E913" s="55">
        <f>IFERROR(VLOOKUP(AG913,Sheet3!B:F,5,0),Table1[[#This Row],[Ngày hạch toán]])</f>
        <v>46150</v>
      </c>
      <c r="F913" s="54" t="s">
        <v>18287</v>
      </c>
      <c r="G913" s="54" t="s">
        <v>18288</v>
      </c>
      <c r="H913" s="56">
        <v>1478030</v>
      </c>
      <c r="I913" s="31">
        <v>0</v>
      </c>
      <c r="J913" s="31">
        <v>118242</v>
      </c>
      <c r="K913" s="31">
        <v>1596272</v>
      </c>
      <c r="L913" s="64" t="s">
        <v>17236</v>
      </c>
      <c r="M913" s="6" t="str">
        <f>IFERROR(VLOOKUP(Table13[[#This Row],[Số hóa đơn]],'Chi tiết tt Mega gửi'!K:L,2,0),"")</f>
        <v/>
      </c>
      <c r="O913" s="32">
        <f>IF(Table13[[#This Row],[Phân loại]]="Tồn đầu kỳ",Table13[[#This Row],[Tổng giá trị]],0)</f>
        <v>0</v>
      </c>
      <c r="P913" s="7">
        <f>IF(Table13[[#This Row],[Số còn phải thu ĐK]]&lt;&gt;0,0,IF(Table13[[#This Row],[Phân loại]]="Bán hàng",Table13[[#This Row],[Tổng giá trị]],-Table13[[#This Row],[Tổng giá trị]]))</f>
        <v>1596272</v>
      </c>
      <c r="Q913" s="32">
        <f t="shared" si="118"/>
        <v>0</v>
      </c>
      <c r="R913" s="7">
        <f>Table13[[#This Row],[Số còn phải thu ĐK]]+Table13[[#This Row],[Giá Trị HD sau CK]]-Table13[[#This Row],[Số tiền đã thu]]</f>
        <v>1596272</v>
      </c>
      <c r="S913" s="6">
        <f>IF(Table13[[#This Row],[Ngày hóa đơn]]&lt;&gt;"",Table13[[#This Row],[Ngày hóa đơn]],IF(Table13[[#This Row],[Ngày hạch toán]]&lt;&gt;"",Table13[[#This Row],[Ngày hạch toán]],""))</f>
        <v>46150</v>
      </c>
      <c r="T913" s="7"/>
      <c r="U913" s="6">
        <f>IF(Table13[[#This Row],[Ngày tính CN]]="","",S913+T913)</f>
        <v>46150</v>
      </c>
      <c r="V913" s="32">
        <f ca="1">IF(Table13[[#This Row],[Hạn thanh toán]]="","",IF((U913-NOW())&lt;0,0,(U913-NOW())))</f>
        <v>0</v>
      </c>
      <c r="W913" s="32"/>
      <c r="X913" s="32">
        <f t="shared" ca="1" si="119"/>
        <v>144.35975370370579</v>
      </c>
      <c r="Y913" s="2" t="str">
        <f t="shared" ca="1" si="120"/>
        <v>Nợ quá hạn hơn 120 ngày có khả năng mất thanh toán</v>
      </c>
      <c r="Z913" s="42">
        <f t="shared" si="121"/>
        <v>46150</v>
      </c>
      <c r="AA913" s="42" t="str">
        <f t="shared" si="122"/>
        <v/>
      </c>
      <c r="AD913" s="2" t="str">
        <f>VLOOKUP($A913,MA_KH!$A:$Q,MA_KH!O$1,0)</f>
        <v>MEGA</v>
      </c>
      <c r="AE913" s="2" t="str">
        <f>VLOOKUP($A913,MA_KH!$A:$Q,MA_KH!P$1,0)</f>
        <v>CÔNG TY TNHH MM MEGA MARKET (VIỆT NAM)</v>
      </c>
      <c r="AG913" s="91" t="str">
        <f>Table13[[#This Row],[Số hóa đơn]]&amp;Table13[[#This Row],[Tổng giá trị]]</f>
        <v>000346571596272</v>
      </c>
    </row>
    <row r="914" spans="1:33" ht="25.5" customHeight="1" x14ac:dyDescent="0.2">
      <c r="A914" s="54" t="s">
        <v>16305</v>
      </c>
      <c r="B914" s="54" t="s">
        <v>7247</v>
      </c>
      <c r="C914" s="55">
        <v>46154</v>
      </c>
      <c r="D914" s="54" t="s">
        <v>18289</v>
      </c>
      <c r="E914" s="55">
        <f>IFERROR(VLOOKUP(AG914,Sheet3!B:F,5,0),Table1[[#This Row],[Ngày hạch toán]])</f>
        <v>46153</v>
      </c>
      <c r="F914" s="54" t="s">
        <v>18290</v>
      </c>
      <c r="G914" s="54" t="s">
        <v>18291</v>
      </c>
      <c r="H914" s="56">
        <v>920530</v>
      </c>
      <c r="I914" s="31">
        <v>0</v>
      </c>
      <c r="J914" s="31">
        <v>73642</v>
      </c>
      <c r="K914" s="31">
        <v>994172</v>
      </c>
      <c r="L914" s="64" t="s">
        <v>17236</v>
      </c>
      <c r="M914" s="6" t="str">
        <f>IFERROR(VLOOKUP(Table13[[#This Row],[Số hóa đơn]],'Chi tiết tt Mega gửi'!K:L,2,0),"")</f>
        <v/>
      </c>
      <c r="O914" s="32">
        <f>IF(Table13[[#This Row],[Phân loại]]="Tồn đầu kỳ",Table13[[#This Row],[Tổng giá trị]],0)</f>
        <v>0</v>
      </c>
      <c r="P914" s="7">
        <f>IF(Table13[[#This Row],[Số còn phải thu ĐK]]&lt;&gt;0,0,IF(Table13[[#This Row],[Phân loại]]="Bán hàng",Table13[[#This Row],[Tổng giá trị]],-Table13[[#This Row],[Tổng giá trị]]))</f>
        <v>994172</v>
      </c>
      <c r="Q914" s="32">
        <f t="shared" si="118"/>
        <v>0</v>
      </c>
      <c r="R914" s="7">
        <f>Table13[[#This Row],[Số còn phải thu ĐK]]+Table13[[#This Row],[Giá Trị HD sau CK]]-Table13[[#This Row],[Số tiền đã thu]]</f>
        <v>994172</v>
      </c>
      <c r="S914" s="6">
        <f>IF(Table13[[#This Row],[Ngày hóa đơn]]&lt;&gt;"",Table13[[#This Row],[Ngày hóa đơn]],IF(Table13[[#This Row],[Ngày hạch toán]]&lt;&gt;"",Table13[[#This Row],[Ngày hạch toán]],""))</f>
        <v>46153</v>
      </c>
      <c r="T914" s="7"/>
      <c r="U914" s="6">
        <f>IF(Table13[[#This Row],[Ngày tính CN]]="","",S914+T914)</f>
        <v>46153</v>
      </c>
      <c r="V914" s="32">
        <f ca="1">IF(Table13[[#This Row],[Hạn thanh toán]]="","",IF((U914-NOW())&lt;0,0,(U914-NOW())))</f>
        <v>0</v>
      </c>
      <c r="W914" s="32"/>
      <c r="X914" s="32">
        <f t="shared" ca="1" si="119"/>
        <v>141.35975370370579</v>
      </c>
      <c r="Y914" s="2" t="str">
        <f t="shared" ca="1" si="120"/>
        <v>Nợ quá hạn hơn 120 ngày có khả năng mất thanh toán</v>
      </c>
      <c r="Z914" s="42">
        <f t="shared" si="121"/>
        <v>46153</v>
      </c>
      <c r="AA914" s="42" t="str">
        <f t="shared" si="122"/>
        <v/>
      </c>
      <c r="AD914" s="2" t="str">
        <f>VLOOKUP($A914,MA_KH!$A:$Q,MA_KH!O$1,0)</f>
        <v>MEGA</v>
      </c>
      <c r="AE914" s="2" t="str">
        <f>VLOOKUP($A914,MA_KH!$A:$Q,MA_KH!P$1,0)</f>
        <v>CÔNG TY TNHH MM MEGA MARKET (VIỆT NAM)</v>
      </c>
      <c r="AG914" s="91" t="str">
        <f>Table13[[#This Row],[Số hóa đơn]]&amp;Table13[[#This Row],[Tổng giá trị]]</f>
        <v>00034901994172</v>
      </c>
    </row>
    <row r="915" spans="1:33" ht="25.5" customHeight="1" x14ac:dyDescent="0.2">
      <c r="A915" s="54" t="s">
        <v>16292</v>
      </c>
      <c r="B915" s="54" t="s">
        <v>251</v>
      </c>
      <c r="C915" s="55">
        <v>46154</v>
      </c>
      <c r="D915" s="54" t="s">
        <v>18292</v>
      </c>
      <c r="E915" s="55">
        <f>IFERROR(VLOOKUP(AG915,Sheet3!B:F,5,0),Table1[[#This Row],[Ngày hạch toán]])</f>
        <v>46153</v>
      </c>
      <c r="F915" s="54" t="s">
        <v>18293</v>
      </c>
      <c r="G915" s="54" t="s">
        <v>18294</v>
      </c>
      <c r="H915" s="56">
        <v>640000</v>
      </c>
      <c r="I915" s="31">
        <v>0</v>
      </c>
      <c r="J915" s="31">
        <v>51200</v>
      </c>
      <c r="K915" s="31">
        <v>691200</v>
      </c>
      <c r="L915" s="64" t="s">
        <v>17236</v>
      </c>
      <c r="M915" s="6" t="str">
        <f>IFERROR(VLOOKUP(Table13[[#This Row],[Số hóa đơn]],'Chi tiết tt Mega gửi'!K:L,2,0),"")</f>
        <v/>
      </c>
      <c r="O915" s="32">
        <f>IF(Table13[[#This Row],[Phân loại]]="Tồn đầu kỳ",Table13[[#This Row],[Tổng giá trị]],0)</f>
        <v>0</v>
      </c>
      <c r="P915" s="7">
        <f>IF(Table13[[#This Row],[Số còn phải thu ĐK]]&lt;&gt;0,0,IF(Table13[[#This Row],[Phân loại]]="Bán hàng",Table13[[#This Row],[Tổng giá trị]],-Table13[[#This Row],[Tổng giá trị]]))</f>
        <v>691200</v>
      </c>
      <c r="Q915" s="32">
        <f t="shared" si="118"/>
        <v>0</v>
      </c>
      <c r="R915" s="7">
        <f>Table13[[#This Row],[Số còn phải thu ĐK]]+Table13[[#This Row],[Giá Trị HD sau CK]]-Table13[[#This Row],[Số tiền đã thu]]</f>
        <v>691200</v>
      </c>
      <c r="S915" s="6">
        <f>IF(Table13[[#This Row],[Ngày hóa đơn]]&lt;&gt;"",Table13[[#This Row],[Ngày hóa đơn]],IF(Table13[[#This Row],[Ngày hạch toán]]&lt;&gt;"",Table13[[#This Row],[Ngày hạch toán]],""))</f>
        <v>46153</v>
      </c>
      <c r="T915" s="7"/>
      <c r="U915" s="6">
        <f>IF(Table13[[#This Row],[Ngày tính CN]]="","",S915+T915)</f>
        <v>46153</v>
      </c>
      <c r="V915" s="32">
        <f ca="1">IF(Table13[[#This Row],[Hạn thanh toán]]="","",IF((U915-NOW())&lt;0,0,(U915-NOW())))</f>
        <v>0</v>
      </c>
      <c r="W915" s="32"/>
      <c r="X915" s="32">
        <f t="shared" ca="1" si="119"/>
        <v>141.35975370370579</v>
      </c>
      <c r="Y915" s="2" t="str">
        <f t="shared" ca="1" si="120"/>
        <v>Nợ quá hạn hơn 120 ngày có khả năng mất thanh toán</v>
      </c>
      <c r="Z915" s="42">
        <f t="shared" si="121"/>
        <v>46153</v>
      </c>
      <c r="AA915" s="42" t="str">
        <f t="shared" si="122"/>
        <v/>
      </c>
      <c r="AD915" s="2" t="str">
        <f>VLOOKUP($A915,MA_KH!$A:$Q,MA_KH!O$1,0)</f>
        <v>MEGA</v>
      </c>
      <c r="AE915" s="2" t="str">
        <f>VLOOKUP($A915,MA_KH!$A:$Q,MA_KH!P$1,0)</f>
        <v>CÔNG TY TNHH MM MEGA MARKET (VIỆT NAM)</v>
      </c>
      <c r="AG915" s="91" t="str">
        <f>Table13[[#This Row],[Số hóa đơn]]&amp;Table13[[#This Row],[Tổng giá trị]]</f>
        <v>00034656691200</v>
      </c>
    </row>
    <row r="916" spans="1:33" ht="25.5" customHeight="1" x14ac:dyDescent="0.2">
      <c r="A916" s="54" t="s">
        <v>16306</v>
      </c>
      <c r="B916" s="54" t="s">
        <v>7257</v>
      </c>
      <c r="C916" s="55">
        <v>46154</v>
      </c>
      <c r="D916" s="54" t="s">
        <v>18295</v>
      </c>
      <c r="E916" s="55">
        <f>IFERROR(VLOOKUP(AG916,Sheet3!B:F,5,0),Table1[[#This Row],[Ngày hạch toán]])</f>
        <v>46153</v>
      </c>
      <c r="F916" s="54" t="s">
        <v>18296</v>
      </c>
      <c r="G916" s="54" t="s">
        <v>18297</v>
      </c>
      <c r="H916" s="56">
        <v>1425000</v>
      </c>
      <c r="I916" s="31">
        <v>0</v>
      </c>
      <c r="J916" s="31">
        <v>114000</v>
      </c>
      <c r="K916" s="31">
        <v>1539000</v>
      </c>
      <c r="L916" s="64" t="s">
        <v>17236</v>
      </c>
      <c r="M916" s="6" t="str">
        <f>IFERROR(VLOOKUP(Table13[[#This Row],[Số hóa đơn]],'Chi tiết tt Mega gửi'!K:L,2,0),"")</f>
        <v/>
      </c>
      <c r="O916" s="32">
        <f>IF(Table13[[#This Row],[Phân loại]]="Tồn đầu kỳ",Table13[[#This Row],[Tổng giá trị]],0)</f>
        <v>0</v>
      </c>
      <c r="P916" s="7">
        <f>IF(Table13[[#This Row],[Số còn phải thu ĐK]]&lt;&gt;0,0,IF(Table13[[#This Row],[Phân loại]]="Bán hàng",Table13[[#This Row],[Tổng giá trị]],-Table13[[#This Row],[Tổng giá trị]]))</f>
        <v>1539000</v>
      </c>
      <c r="Q916" s="32">
        <f t="shared" si="118"/>
        <v>0</v>
      </c>
      <c r="R916" s="7">
        <f>Table13[[#This Row],[Số còn phải thu ĐK]]+Table13[[#This Row],[Giá Trị HD sau CK]]-Table13[[#This Row],[Số tiền đã thu]]</f>
        <v>1539000</v>
      </c>
      <c r="S916" s="6">
        <f>IF(Table13[[#This Row],[Ngày hóa đơn]]&lt;&gt;"",Table13[[#This Row],[Ngày hóa đơn]],IF(Table13[[#This Row],[Ngày hạch toán]]&lt;&gt;"",Table13[[#This Row],[Ngày hạch toán]],""))</f>
        <v>46153</v>
      </c>
      <c r="T916" s="7"/>
      <c r="U916" s="6">
        <f>IF(Table13[[#This Row],[Ngày tính CN]]="","",S916+T916)</f>
        <v>46153</v>
      </c>
      <c r="V916" s="32">
        <f ca="1">IF(Table13[[#This Row],[Hạn thanh toán]]="","",IF((U916-NOW())&lt;0,0,(U916-NOW())))</f>
        <v>0</v>
      </c>
      <c r="W916" s="32"/>
      <c r="X916" s="32">
        <f t="shared" ca="1" si="119"/>
        <v>141.35975370370579</v>
      </c>
      <c r="Y916" s="2" t="str">
        <f t="shared" ca="1" si="120"/>
        <v>Nợ quá hạn hơn 120 ngày có khả năng mất thanh toán</v>
      </c>
      <c r="Z916" s="42">
        <f t="shared" si="121"/>
        <v>46153</v>
      </c>
      <c r="AA916" s="42" t="str">
        <f t="shared" si="122"/>
        <v/>
      </c>
      <c r="AD916" s="2" t="str">
        <f>VLOOKUP($A916,MA_KH!$A:$Q,MA_KH!O$1,0)</f>
        <v>MEGA</v>
      </c>
      <c r="AE916" s="2" t="str">
        <f>VLOOKUP($A916,MA_KH!$A:$Q,MA_KH!P$1,0)</f>
        <v>CÔNG TY TNHH MM MEGA MARKET (VIỆT NAM)</v>
      </c>
      <c r="AG916" s="91" t="str">
        <f>Table13[[#This Row],[Số hóa đơn]]&amp;Table13[[#This Row],[Tổng giá trị]]</f>
        <v>000349001539000</v>
      </c>
    </row>
    <row r="917" spans="1:33" ht="25.5" customHeight="1" x14ac:dyDescent="0.2">
      <c r="A917" s="54" t="s">
        <v>16301</v>
      </c>
      <c r="B917" s="54" t="s">
        <v>7241</v>
      </c>
      <c r="C917" s="55">
        <v>46155</v>
      </c>
      <c r="D917" s="54" t="s">
        <v>18298</v>
      </c>
      <c r="E917" s="55">
        <f>IFERROR(VLOOKUP(AG917,Sheet3!B:F,5,0),Table1[[#This Row],[Ngày hạch toán]])</f>
        <v>46153</v>
      </c>
      <c r="F917" s="54" t="s">
        <v>18299</v>
      </c>
      <c r="G917" s="54" t="s">
        <v>18300</v>
      </c>
      <c r="H917" s="56">
        <v>1292380</v>
      </c>
      <c r="I917" s="31">
        <v>0</v>
      </c>
      <c r="J917" s="31">
        <v>103390</v>
      </c>
      <c r="K917" s="31">
        <v>1395770</v>
      </c>
      <c r="L917" s="64" t="s">
        <v>17236</v>
      </c>
      <c r="M917" s="6" t="str">
        <f>IFERROR(VLOOKUP(Table13[[#This Row],[Số hóa đơn]],'Chi tiết tt Mega gửi'!K:L,2,0),"")</f>
        <v/>
      </c>
      <c r="O917" s="32">
        <f>IF(Table13[[#This Row],[Phân loại]]="Tồn đầu kỳ",Table13[[#This Row],[Tổng giá trị]],0)</f>
        <v>0</v>
      </c>
      <c r="P917" s="7">
        <f>IF(Table13[[#This Row],[Số còn phải thu ĐK]]&lt;&gt;0,0,IF(Table13[[#This Row],[Phân loại]]="Bán hàng",Table13[[#This Row],[Tổng giá trị]],-Table13[[#This Row],[Tổng giá trị]]))</f>
        <v>1395770</v>
      </c>
      <c r="Q917" s="32">
        <f t="shared" si="118"/>
        <v>0</v>
      </c>
      <c r="R917" s="7">
        <f>Table13[[#This Row],[Số còn phải thu ĐK]]+Table13[[#This Row],[Giá Trị HD sau CK]]-Table13[[#This Row],[Số tiền đã thu]]</f>
        <v>1395770</v>
      </c>
      <c r="S917" s="6">
        <f>IF(Table13[[#This Row],[Ngày hóa đơn]]&lt;&gt;"",Table13[[#This Row],[Ngày hóa đơn]],IF(Table13[[#This Row],[Ngày hạch toán]]&lt;&gt;"",Table13[[#This Row],[Ngày hạch toán]],""))</f>
        <v>46153</v>
      </c>
      <c r="T917" s="7"/>
      <c r="U917" s="6">
        <f>IF(Table13[[#This Row],[Ngày tính CN]]="","",S917+T917)</f>
        <v>46153</v>
      </c>
      <c r="V917" s="32">
        <f ca="1">IF(Table13[[#This Row],[Hạn thanh toán]]="","",IF((U917-NOW())&lt;0,0,(U917-NOW())))</f>
        <v>0</v>
      </c>
      <c r="W917" s="32"/>
      <c r="X917" s="32">
        <f t="shared" ca="1" si="119"/>
        <v>141.35975370370579</v>
      </c>
      <c r="Y917" s="2" t="str">
        <f t="shared" ca="1" si="120"/>
        <v>Nợ quá hạn hơn 120 ngày có khả năng mất thanh toán</v>
      </c>
      <c r="Z917" s="42">
        <f t="shared" si="121"/>
        <v>46153</v>
      </c>
      <c r="AA917" s="42" t="str">
        <f t="shared" si="122"/>
        <v/>
      </c>
      <c r="AD917" s="2" t="str">
        <f>VLOOKUP($A917,MA_KH!$A:$Q,MA_KH!O$1,0)</f>
        <v>MEGA</v>
      </c>
      <c r="AE917" s="2" t="str">
        <f>VLOOKUP($A917,MA_KH!$A:$Q,MA_KH!P$1,0)</f>
        <v>CÔNG TY TNHH MM MEGA MARKET (VIỆT NAM)</v>
      </c>
      <c r="AG917" s="91" t="str">
        <f>Table13[[#This Row],[Số hóa đơn]]&amp;Table13[[#This Row],[Tổng giá trị]]</f>
        <v>000364911395770</v>
      </c>
    </row>
    <row r="918" spans="1:33" ht="25.5" customHeight="1" x14ac:dyDescent="0.2">
      <c r="A918" s="54" t="s">
        <v>16295</v>
      </c>
      <c r="B918" s="54" t="s">
        <v>198</v>
      </c>
      <c r="C918" s="55">
        <v>46156</v>
      </c>
      <c r="D918" s="54" t="s">
        <v>18301</v>
      </c>
      <c r="E918" s="55">
        <f>IFERROR(VLOOKUP(AG918,Sheet3!B:F,5,0),Table1[[#This Row],[Ngày hạch toán]])</f>
        <v>46153</v>
      </c>
      <c r="F918" s="54" t="s">
        <v>18302</v>
      </c>
      <c r="G918" s="54" t="s">
        <v>18303</v>
      </c>
      <c r="H918" s="56">
        <v>1724140</v>
      </c>
      <c r="I918" s="31">
        <v>0</v>
      </c>
      <c r="J918" s="31">
        <v>137931</v>
      </c>
      <c r="K918" s="31">
        <v>1862071</v>
      </c>
      <c r="L918" s="64" t="s">
        <v>17236</v>
      </c>
      <c r="M918" s="6" t="str">
        <f>IFERROR(VLOOKUP(Table13[[#This Row],[Số hóa đơn]],'Chi tiết tt Mega gửi'!K:L,2,0),"")</f>
        <v/>
      </c>
      <c r="O918" s="32">
        <f>IF(Table13[[#This Row],[Phân loại]]="Tồn đầu kỳ",Table13[[#This Row],[Tổng giá trị]],0)</f>
        <v>0</v>
      </c>
      <c r="P918" s="7">
        <f>IF(Table13[[#This Row],[Số còn phải thu ĐK]]&lt;&gt;0,0,IF(Table13[[#This Row],[Phân loại]]="Bán hàng",Table13[[#This Row],[Tổng giá trị]],-Table13[[#This Row],[Tổng giá trị]]))</f>
        <v>1862071</v>
      </c>
      <c r="Q918" s="32">
        <f t="shared" si="118"/>
        <v>0</v>
      </c>
      <c r="R918" s="7">
        <f>Table13[[#This Row],[Số còn phải thu ĐK]]+Table13[[#This Row],[Giá Trị HD sau CK]]-Table13[[#This Row],[Số tiền đã thu]]</f>
        <v>1862071</v>
      </c>
      <c r="S918" s="6">
        <f>IF(Table13[[#This Row],[Ngày hóa đơn]]&lt;&gt;"",Table13[[#This Row],[Ngày hóa đơn]],IF(Table13[[#This Row],[Ngày hạch toán]]&lt;&gt;"",Table13[[#This Row],[Ngày hạch toán]],""))</f>
        <v>46153</v>
      </c>
      <c r="T918" s="7"/>
      <c r="U918" s="6">
        <f>IF(Table13[[#This Row],[Ngày tính CN]]="","",S918+T918)</f>
        <v>46153</v>
      </c>
      <c r="V918" s="32">
        <f ca="1">IF(Table13[[#This Row],[Hạn thanh toán]]="","",IF((U918-NOW())&lt;0,0,(U918-NOW())))</f>
        <v>0</v>
      </c>
      <c r="W918" s="32"/>
      <c r="X918" s="32">
        <f t="shared" ca="1" si="119"/>
        <v>141.35975370370579</v>
      </c>
      <c r="Y918" s="2" t="str">
        <f t="shared" ca="1" si="120"/>
        <v>Nợ quá hạn hơn 120 ngày có khả năng mất thanh toán</v>
      </c>
      <c r="Z918" s="42">
        <f t="shared" si="121"/>
        <v>46153</v>
      </c>
      <c r="AA918" s="42" t="str">
        <f t="shared" si="122"/>
        <v/>
      </c>
      <c r="AD918" s="2" t="str">
        <f>VLOOKUP($A918,MA_KH!$A:$Q,MA_KH!O$1,0)</f>
        <v>MEGA</v>
      </c>
      <c r="AE918" s="2" t="str">
        <f>VLOOKUP($A918,MA_KH!$A:$Q,MA_KH!P$1,0)</f>
        <v>CÔNG TY TNHH MM MEGA MARKET (VIỆT NAM)</v>
      </c>
      <c r="AG918" s="91" t="str">
        <f>Table13[[#This Row],[Số hóa đơn]]&amp;Table13[[#This Row],[Tổng giá trị]]</f>
        <v>000347781862071</v>
      </c>
    </row>
    <row r="919" spans="1:33" ht="25.5" customHeight="1" x14ac:dyDescent="0.2">
      <c r="A919" s="54" t="s">
        <v>16300</v>
      </c>
      <c r="B919" s="54" t="s">
        <v>7238</v>
      </c>
      <c r="C919" s="55">
        <v>46156</v>
      </c>
      <c r="D919" s="54" t="s">
        <v>18304</v>
      </c>
      <c r="E919" s="55">
        <f>IFERROR(VLOOKUP(AG919,Sheet3!B:F,5,0),Table1[[#This Row],[Ngày hạch toán]])</f>
        <v>46153</v>
      </c>
      <c r="F919" s="54" t="s">
        <v>18305</v>
      </c>
      <c r="G919" s="54" t="s">
        <v>18306</v>
      </c>
      <c r="H919" s="56">
        <v>1116060</v>
      </c>
      <c r="I919" s="31">
        <v>0</v>
      </c>
      <c r="J919" s="31">
        <v>89285</v>
      </c>
      <c r="K919" s="31">
        <v>1205345</v>
      </c>
      <c r="L919" s="64" t="s">
        <v>17236</v>
      </c>
      <c r="M919" s="6" t="str">
        <f>IFERROR(VLOOKUP(Table13[[#This Row],[Số hóa đơn]],'Chi tiết tt Mega gửi'!K:L,2,0),"")</f>
        <v/>
      </c>
      <c r="O919" s="32">
        <f>IF(Table13[[#This Row],[Phân loại]]="Tồn đầu kỳ",Table13[[#This Row],[Tổng giá trị]],0)</f>
        <v>0</v>
      </c>
      <c r="P919" s="7">
        <f>IF(Table13[[#This Row],[Số còn phải thu ĐK]]&lt;&gt;0,0,IF(Table13[[#This Row],[Phân loại]]="Bán hàng",Table13[[#This Row],[Tổng giá trị]],-Table13[[#This Row],[Tổng giá trị]]))</f>
        <v>1205345</v>
      </c>
      <c r="Q919" s="32">
        <f t="shared" si="118"/>
        <v>0</v>
      </c>
      <c r="R919" s="7">
        <f>Table13[[#This Row],[Số còn phải thu ĐK]]+Table13[[#This Row],[Giá Trị HD sau CK]]-Table13[[#This Row],[Số tiền đã thu]]</f>
        <v>1205345</v>
      </c>
      <c r="S919" s="6">
        <f>IF(Table13[[#This Row],[Ngày hóa đơn]]&lt;&gt;"",Table13[[#This Row],[Ngày hóa đơn]],IF(Table13[[#This Row],[Ngày hạch toán]]&lt;&gt;"",Table13[[#This Row],[Ngày hạch toán]],""))</f>
        <v>46153</v>
      </c>
      <c r="T919" s="7"/>
      <c r="U919" s="6">
        <f>IF(Table13[[#This Row],[Ngày tính CN]]="","",S919+T919)</f>
        <v>46153</v>
      </c>
      <c r="V919" s="32">
        <f ca="1">IF(Table13[[#This Row],[Hạn thanh toán]]="","",IF((U919-NOW())&lt;0,0,(U919-NOW())))</f>
        <v>0</v>
      </c>
      <c r="W919" s="32"/>
      <c r="X919" s="32">
        <f t="shared" ca="1" si="119"/>
        <v>141.35975370370579</v>
      </c>
      <c r="Y919" s="2" t="str">
        <f t="shared" ca="1" si="120"/>
        <v>Nợ quá hạn hơn 120 ngày có khả năng mất thanh toán</v>
      </c>
      <c r="Z919" s="42">
        <f t="shared" si="121"/>
        <v>46153</v>
      </c>
      <c r="AA919" s="42" t="str">
        <f t="shared" si="122"/>
        <v/>
      </c>
      <c r="AD919" s="2" t="str">
        <f>VLOOKUP($A919,MA_KH!$A:$Q,MA_KH!O$1,0)</f>
        <v>MEGA</v>
      </c>
      <c r="AE919" s="2" t="str">
        <f>VLOOKUP($A919,MA_KH!$A:$Q,MA_KH!P$1,0)</f>
        <v>CÔNG TY TNHH MM MEGA MARKET (VIỆT NAM)</v>
      </c>
      <c r="AG919" s="91" t="str">
        <f>Table13[[#This Row],[Số hóa đơn]]&amp;Table13[[#This Row],[Tổng giá trị]]</f>
        <v>000347731205345</v>
      </c>
    </row>
    <row r="920" spans="1:33" ht="25.5" customHeight="1" x14ac:dyDescent="0.2">
      <c r="A920" s="54" t="s">
        <v>16307</v>
      </c>
      <c r="B920" s="54" t="s">
        <v>202</v>
      </c>
      <c r="C920" s="55">
        <v>46156</v>
      </c>
      <c r="D920" s="54" t="s">
        <v>18307</v>
      </c>
      <c r="E920" s="55">
        <f>IFERROR(VLOOKUP(AG920,Sheet3!B:F,5,0),Table1[[#This Row],[Ngày hạch toán]])</f>
        <v>46153</v>
      </c>
      <c r="F920" s="54" t="s">
        <v>18308</v>
      </c>
      <c r="G920" s="54" t="s">
        <v>18309</v>
      </c>
      <c r="H920" s="56">
        <v>1840000</v>
      </c>
      <c r="I920" s="31">
        <v>0</v>
      </c>
      <c r="J920" s="31">
        <v>147200</v>
      </c>
      <c r="K920" s="31">
        <v>1987200</v>
      </c>
      <c r="L920" s="64" t="s">
        <v>17236</v>
      </c>
      <c r="M920" s="6" t="str">
        <f>IFERROR(VLOOKUP(Table13[[#This Row],[Số hóa đơn]],'Chi tiết tt Mega gửi'!K:L,2,0),"")</f>
        <v/>
      </c>
      <c r="O920" s="32">
        <f>IF(Table13[[#This Row],[Phân loại]]="Tồn đầu kỳ",Table13[[#This Row],[Tổng giá trị]],0)</f>
        <v>0</v>
      </c>
      <c r="P920" s="7">
        <f>IF(Table13[[#This Row],[Số còn phải thu ĐK]]&lt;&gt;0,0,IF(Table13[[#This Row],[Phân loại]]="Bán hàng",Table13[[#This Row],[Tổng giá trị]],-Table13[[#This Row],[Tổng giá trị]]))</f>
        <v>1987200</v>
      </c>
      <c r="Q920" s="32">
        <f t="shared" si="118"/>
        <v>0</v>
      </c>
      <c r="R920" s="7">
        <f>Table13[[#This Row],[Số còn phải thu ĐK]]+Table13[[#This Row],[Giá Trị HD sau CK]]-Table13[[#This Row],[Số tiền đã thu]]</f>
        <v>1987200</v>
      </c>
      <c r="S920" s="6">
        <f>IF(Table13[[#This Row],[Ngày hóa đơn]]&lt;&gt;"",Table13[[#This Row],[Ngày hóa đơn]],IF(Table13[[#This Row],[Ngày hạch toán]]&lt;&gt;"",Table13[[#This Row],[Ngày hạch toán]],""))</f>
        <v>46153</v>
      </c>
      <c r="T920" s="7"/>
      <c r="U920" s="6">
        <f>IF(Table13[[#This Row],[Ngày tính CN]]="","",S920+T920)</f>
        <v>46153</v>
      </c>
      <c r="V920" s="32">
        <f ca="1">IF(Table13[[#This Row],[Hạn thanh toán]]="","",IF((U920-NOW())&lt;0,0,(U920-NOW())))</f>
        <v>0</v>
      </c>
      <c r="W920" s="32"/>
      <c r="X920" s="32">
        <f t="shared" ca="1" si="119"/>
        <v>141.35975370370579</v>
      </c>
      <c r="Y920" s="2" t="str">
        <f t="shared" ca="1" si="120"/>
        <v>Nợ quá hạn hơn 120 ngày có khả năng mất thanh toán</v>
      </c>
      <c r="Z920" s="42">
        <f t="shared" si="121"/>
        <v>46153</v>
      </c>
      <c r="AA920" s="42" t="str">
        <f t="shared" si="122"/>
        <v/>
      </c>
      <c r="AD920" s="2" t="str">
        <f>VLOOKUP($A920,MA_KH!$A:$Q,MA_KH!O$1,0)</f>
        <v>MEGA</v>
      </c>
      <c r="AE920" s="2" t="str">
        <f>VLOOKUP($A920,MA_KH!$A:$Q,MA_KH!P$1,0)</f>
        <v>CÔNG TY TNHH MM MEGA MARKET (VIỆT NAM)</v>
      </c>
      <c r="AG920" s="91" t="str">
        <f>Table13[[#This Row],[Số hóa đơn]]&amp;Table13[[#This Row],[Tổng giá trị]]</f>
        <v>000347741987200</v>
      </c>
    </row>
    <row r="921" spans="1:33" ht="25.5" customHeight="1" x14ac:dyDescent="0.2">
      <c r="A921" s="54" t="s">
        <v>16290</v>
      </c>
      <c r="B921" s="54" t="s">
        <v>192</v>
      </c>
      <c r="C921" s="55">
        <v>46156</v>
      </c>
      <c r="D921" s="54" t="s">
        <v>18310</v>
      </c>
      <c r="E921" s="55">
        <f>IFERROR(VLOOKUP(AG921,Sheet3!B:F,5,0),Table1[[#This Row],[Ngày hạch toán]])</f>
        <v>46153</v>
      </c>
      <c r="F921" s="54" t="s">
        <v>18311</v>
      </c>
      <c r="G921" s="54" t="s">
        <v>18312</v>
      </c>
      <c r="H921" s="56">
        <v>3396005</v>
      </c>
      <c r="I921" s="31">
        <v>0</v>
      </c>
      <c r="J921" s="31">
        <v>271680</v>
      </c>
      <c r="K921" s="31">
        <v>3667685</v>
      </c>
      <c r="L921" s="64" t="s">
        <v>17236</v>
      </c>
      <c r="M921" s="6" t="str">
        <f>IFERROR(VLOOKUP(Table13[[#This Row],[Số hóa đơn]],'Chi tiết tt Mega gửi'!K:L,2,0),"")</f>
        <v/>
      </c>
      <c r="O921" s="32">
        <f>IF(Table13[[#This Row],[Phân loại]]="Tồn đầu kỳ",Table13[[#This Row],[Tổng giá trị]],0)</f>
        <v>0</v>
      </c>
      <c r="P921" s="7">
        <f>IF(Table13[[#This Row],[Số còn phải thu ĐK]]&lt;&gt;0,0,IF(Table13[[#This Row],[Phân loại]]="Bán hàng",Table13[[#This Row],[Tổng giá trị]],-Table13[[#This Row],[Tổng giá trị]]))</f>
        <v>3667685</v>
      </c>
      <c r="Q921" s="32">
        <f t="shared" si="118"/>
        <v>0</v>
      </c>
      <c r="R921" s="7">
        <f>Table13[[#This Row],[Số còn phải thu ĐK]]+Table13[[#This Row],[Giá Trị HD sau CK]]-Table13[[#This Row],[Số tiền đã thu]]</f>
        <v>3667685</v>
      </c>
      <c r="S921" s="6">
        <f>IF(Table13[[#This Row],[Ngày hóa đơn]]&lt;&gt;"",Table13[[#This Row],[Ngày hóa đơn]],IF(Table13[[#This Row],[Ngày hạch toán]]&lt;&gt;"",Table13[[#This Row],[Ngày hạch toán]],""))</f>
        <v>46153</v>
      </c>
      <c r="T921" s="7"/>
      <c r="U921" s="6">
        <f>IF(Table13[[#This Row],[Ngày tính CN]]="","",S921+T921)</f>
        <v>46153</v>
      </c>
      <c r="V921" s="32">
        <f ca="1">IF(Table13[[#This Row],[Hạn thanh toán]]="","",IF((U921-NOW())&lt;0,0,(U921-NOW())))</f>
        <v>0</v>
      </c>
      <c r="W921" s="32"/>
      <c r="X921" s="32">
        <f t="shared" ca="1" si="119"/>
        <v>141.35975370370579</v>
      </c>
      <c r="Y921" s="2" t="str">
        <f t="shared" ca="1" si="120"/>
        <v>Nợ quá hạn hơn 120 ngày có khả năng mất thanh toán</v>
      </c>
      <c r="Z921" s="42">
        <f t="shared" si="121"/>
        <v>46153</v>
      </c>
      <c r="AA921" s="42" t="str">
        <f t="shared" si="122"/>
        <v/>
      </c>
      <c r="AD921" s="2" t="str">
        <f>VLOOKUP($A921,MA_KH!$A:$Q,MA_KH!O$1,0)</f>
        <v>MEGA</v>
      </c>
      <c r="AE921" s="2" t="str">
        <f>VLOOKUP($A921,MA_KH!$A:$Q,MA_KH!P$1,0)</f>
        <v>CÔNG TY TNHH MM MEGA MARKET (VIỆT NAM)</v>
      </c>
      <c r="AG921" s="91" t="str">
        <f>Table13[[#This Row],[Số hóa đơn]]&amp;Table13[[#This Row],[Tổng giá trị]]</f>
        <v>000347793667685</v>
      </c>
    </row>
    <row r="922" spans="1:33" ht="25.5" customHeight="1" x14ac:dyDescent="0.2">
      <c r="A922" s="54" t="s">
        <v>16293</v>
      </c>
      <c r="B922" s="54" t="s">
        <v>386</v>
      </c>
      <c r="C922" s="55">
        <v>46156</v>
      </c>
      <c r="D922" s="54" t="s">
        <v>18313</v>
      </c>
      <c r="E922" s="55">
        <f>IFERROR(VLOOKUP(AG922,Sheet3!B:F,5,0),Table1[[#This Row],[Ngày hạch toán]])</f>
        <v>46153</v>
      </c>
      <c r="F922" s="54" t="s">
        <v>18314</v>
      </c>
      <c r="G922" s="54" t="s">
        <v>18315</v>
      </c>
      <c r="H922" s="56">
        <v>725000</v>
      </c>
      <c r="I922" s="31">
        <v>0</v>
      </c>
      <c r="J922" s="31">
        <v>58000</v>
      </c>
      <c r="K922" s="31">
        <v>783000</v>
      </c>
      <c r="L922" s="64" t="s">
        <v>17236</v>
      </c>
      <c r="M922" s="6" t="str">
        <f>IFERROR(VLOOKUP(Table13[[#This Row],[Số hóa đơn]],'Chi tiết tt Mega gửi'!K:L,2,0),"")</f>
        <v/>
      </c>
      <c r="O922" s="32">
        <f>IF(Table13[[#This Row],[Phân loại]]="Tồn đầu kỳ",Table13[[#This Row],[Tổng giá trị]],0)</f>
        <v>0</v>
      </c>
      <c r="P922" s="7">
        <f>IF(Table13[[#This Row],[Số còn phải thu ĐK]]&lt;&gt;0,0,IF(Table13[[#This Row],[Phân loại]]="Bán hàng",Table13[[#This Row],[Tổng giá trị]],-Table13[[#This Row],[Tổng giá trị]]))</f>
        <v>783000</v>
      </c>
      <c r="Q922" s="32">
        <f t="shared" si="118"/>
        <v>0</v>
      </c>
      <c r="R922" s="7">
        <f>Table13[[#This Row],[Số còn phải thu ĐK]]+Table13[[#This Row],[Giá Trị HD sau CK]]-Table13[[#This Row],[Số tiền đã thu]]</f>
        <v>783000</v>
      </c>
      <c r="S922" s="6">
        <f>IF(Table13[[#This Row],[Ngày hóa đơn]]&lt;&gt;"",Table13[[#This Row],[Ngày hóa đơn]],IF(Table13[[#This Row],[Ngày hạch toán]]&lt;&gt;"",Table13[[#This Row],[Ngày hạch toán]],""))</f>
        <v>46153</v>
      </c>
      <c r="T922" s="7"/>
      <c r="U922" s="6">
        <f>IF(Table13[[#This Row],[Ngày tính CN]]="","",S922+T922)</f>
        <v>46153</v>
      </c>
      <c r="V922" s="32">
        <f ca="1">IF(Table13[[#This Row],[Hạn thanh toán]]="","",IF((U922-NOW())&lt;0,0,(U922-NOW())))</f>
        <v>0</v>
      </c>
      <c r="W922" s="32"/>
      <c r="X922" s="32">
        <f t="shared" ca="1" si="119"/>
        <v>141.35975370370579</v>
      </c>
      <c r="Y922" s="2" t="str">
        <f t="shared" ca="1" si="120"/>
        <v>Nợ quá hạn hơn 120 ngày có khả năng mất thanh toán</v>
      </c>
      <c r="Z922" s="42">
        <f t="shared" si="121"/>
        <v>46153</v>
      </c>
      <c r="AA922" s="42" t="str">
        <f t="shared" si="122"/>
        <v/>
      </c>
      <c r="AD922" s="2" t="str">
        <f>VLOOKUP($A922,MA_KH!$A:$Q,MA_KH!O$1,0)</f>
        <v>MEGA</v>
      </c>
      <c r="AE922" s="2" t="str">
        <f>VLOOKUP($A922,MA_KH!$A:$Q,MA_KH!P$1,0)</f>
        <v>CÔNG TY TNHH MM MEGA MARKET (VIỆT NAM)</v>
      </c>
      <c r="AG922" s="91" t="str">
        <f>Table13[[#This Row],[Số hóa đơn]]&amp;Table13[[#This Row],[Tổng giá trị]]</f>
        <v>00034775783000</v>
      </c>
    </row>
    <row r="923" spans="1:33" ht="25.5" customHeight="1" x14ac:dyDescent="0.2">
      <c r="A923" s="54" t="s">
        <v>16288</v>
      </c>
      <c r="B923" s="54" t="s">
        <v>294</v>
      </c>
      <c r="C923" s="55">
        <v>46156</v>
      </c>
      <c r="D923" s="54" t="s">
        <v>18316</v>
      </c>
      <c r="E923" s="55">
        <f>IFERROR(VLOOKUP(AG923,Sheet3!B:F,5,0),Table1[[#This Row],[Ngày hạch toán]])</f>
        <v>46153</v>
      </c>
      <c r="F923" s="54" t="s">
        <v>18317</v>
      </c>
      <c r="G923" s="54" t="s">
        <v>18318</v>
      </c>
      <c r="H923" s="56">
        <v>1166110</v>
      </c>
      <c r="I923" s="31">
        <v>0</v>
      </c>
      <c r="J923" s="31">
        <v>93289</v>
      </c>
      <c r="K923" s="31">
        <v>1259399</v>
      </c>
      <c r="L923" s="64" t="s">
        <v>17236</v>
      </c>
      <c r="M923" s="6" t="str">
        <f>IFERROR(VLOOKUP(Table13[[#This Row],[Số hóa đơn]],'Chi tiết tt Mega gửi'!K:L,2,0),"")</f>
        <v/>
      </c>
      <c r="O923" s="32">
        <f>IF(Table13[[#This Row],[Phân loại]]="Tồn đầu kỳ",Table13[[#This Row],[Tổng giá trị]],0)</f>
        <v>0</v>
      </c>
      <c r="P923" s="7">
        <f>IF(Table13[[#This Row],[Số còn phải thu ĐK]]&lt;&gt;0,0,IF(Table13[[#This Row],[Phân loại]]="Bán hàng",Table13[[#This Row],[Tổng giá trị]],-Table13[[#This Row],[Tổng giá trị]]))</f>
        <v>1259399</v>
      </c>
      <c r="Q923" s="32">
        <f t="shared" si="118"/>
        <v>0</v>
      </c>
      <c r="R923" s="7">
        <f>Table13[[#This Row],[Số còn phải thu ĐK]]+Table13[[#This Row],[Giá Trị HD sau CK]]-Table13[[#This Row],[Số tiền đã thu]]</f>
        <v>1259399</v>
      </c>
      <c r="S923" s="6">
        <f>IF(Table13[[#This Row],[Ngày hóa đơn]]&lt;&gt;"",Table13[[#This Row],[Ngày hóa đơn]],IF(Table13[[#This Row],[Ngày hạch toán]]&lt;&gt;"",Table13[[#This Row],[Ngày hạch toán]],""))</f>
        <v>46153</v>
      </c>
      <c r="T923" s="7"/>
      <c r="U923" s="6">
        <f>IF(Table13[[#This Row],[Ngày tính CN]]="","",S923+T923)</f>
        <v>46153</v>
      </c>
      <c r="V923" s="32">
        <f ca="1">IF(Table13[[#This Row],[Hạn thanh toán]]="","",IF((U923-NOW())&lt;0,0,(U923-NOW())))</f>
        <v>0</v>
      </c>
      <c r="W923" s="32"/>
      <c r="X923" s="32">
        <f t="shared" ca="1" si="119"/>
        <v>141.35975370370579</v>
      </c>
      <c r="Y923" s="2" t="str">
        <f t="shared" ca="1" si="120"/>
        <v>Nợ quá hạn hơn 120 ngày có khả năng mất thanh toán</v>
      </c>
      <c r="Z923" s="42">
        <f t="shared" si="121"/>
        <v>46153</v>
      </c>
      <c r="AA923" s="42" t="str">
        <f t="shared" si="122"/>
        <v/>
      </c>
      <c r="AD923" s="2" t="str">
        <f>VLOOKUP($A923,MA_KH!$A:$Q,MA_KH!O$1,0)</f>
        <v>MEGA</v>
      </c>
      <c r="AE923" s="2" t="str">
        <f>VLOOKUP($A923,MA_KH!$A:$Q,MA_KH!P$1,0)</f>
        <v>CÔNG TY TNHH MM MEGA MARKET (VIỆT NAM)</v>
      </c>
      <c r="AG923" s="91" t="str">
        <f>Table13[[#This Row],[Số hóa đơn]]&amp;Table13[[#This Row],[Tổng giá trị]]</f>
        <v>000347771259399</v>
      </c>
    </row>
    <row r="924" spans="1:33" ht="25.5" customHeight="1" x14ac:dyDescent="0.2">
      <c r="A924" s="54" t="s">
        <v>16289</v>
      </c>
      <c r="B924" s="54" t="s">
        <v>296</v>
      </c>
      <c r="C924" s="55">
        <v>46156</v>
      </c>
      <c r="D924" s="54" t="s">
        <v>18319</v>
      </c>
      <c r="E924" s="55">
        <f>IFERROR(VLOOKUP(AG924,Sheet3!B:F,5,0),Table1[[#This Row],[Ngày hạch toán]])</f>
        <v>46153</v>
      </c>
      <c r="F924" s="54" t="s">
        <v>18320</v>
      </c>
      <c r="G924" s="54" t="s">
        <v>18321</v>
      </c>
      <c r="H924" s="56">
        <v>3731700</v>
      </c>
      <c r="I924" s="31">
        <v>0</v>
      </c>
      <c r="J924" s="31">
        <v>298536</v>
      </c>
      <c r="K924" s="31">
        <v>4030236</v>
      </c>
      <c r="L924" s="64" t="s">
        <v>17236</v>
      </c>
      <c r="M924" s="6" t="str">
        <f>IFERROR(VLOOKUP(Table13[[#This Row],[Số hóa đơn]],'Chi tiết tt Mega gửi'!K:L,2,0),"")</f>
        <v/>
      </c>
      <c r="O924" s="32">
        <f>IF(Table13[[#This Row],[Phân loại]]="Tồn đầu kỳ",Table13[[#This Row],[Tổng giá trị]],0)</f>
        <v>0</v>
      </c>
      <c r="P924" s="7">
        <f>IF(Table13[[#This Row],[Số còn phải thu ĐK]]&lt;&gt;0,0,IF(Table13[[#This Row],[Phân loại]]="Bán hàng",Table13[[#This Row],[Tổng giá trị]],-Table13[[#This Row],[Tổng giá trị]]))</f>
        <v>4030236</v>
      </c>
      <c r="Q924" s="32">
        <f t="shared" si="118"/>
        <v>0</v>
      </c>
      <c r="R924" s="7">
        <f>Table13[[#This Row],[Số còn phải thu ĐK]]+Table13[[#This Row],[Giá Trị HD sau CK]]-Table13[[#This Row],[Số tiền đã thu]]</f>
        <v>4030236</v>
      </c>
      <c r="S924" s="6">
        <f>IF(Table13[[#This Row],[Ngày hóa đơn]]&lt;&gt;"",Table13[[#This Row],[Ngày hóa đơn]],IF(Table13[[#This Row],[Ngày hạch toán]]&lt;&gt;"",Table13[[#This Row],[Ngày hạch toán]],""))</f>
        <v>46153</v>
      </c>
      <c r="T924" s="7"/>
      <c r="U924" s="6">
        <f>IF(Table13[[#This Row],[Ngày tính CN]]="","",S924+T924)</f>
        <v>46153</v>
      </c>
      <c r="V924" s="32">
        <f ca="1">IF(Table13[[#This Row],[Hạn thanh toán]]="","",IF((U924-NOW())&lt;0,0,(U924-NOW())))</f>
        <v>0</v>
      </c>
      <c r="W924" s="32"/>
      <c r="X924" s="32">
        <f t="shared" ca="1" si="119"/>
        <v>141.35975370370579</v>
      </c>
      <c r="Y924" s="2" t="str">
        <f t="shared" ca="1" si="120"/>
        <v>Nợ quá hạn hơn 120 ngày có khả năng mất thanh toán</v>
      </c>
      <c r="Z924" s="42">
        <f t="shared" si="121"/>
        <v>46153</v>
      </c>
      <c r="AA924" s="42" t="str">
        <f t="shared" si="122"/>
        <v/>
      </c>
      <c r="AD924" s="2" t="str">
        <f>VLOOKUP($A924,MA_KH!$A:$Q,MA_KH!O$1,0)</f>
        <v>MEGA</v>
      </c>
      <c r="AE924" s="2" t="str">
        <f>VLOOKUP($A924,MA_KH!$A:$Q,MA_KH!P$1,0)</f>
        <v>CÔNG TY TNHH MM MEGA MARKET (VIỆT NAM)</v>
      </c>
      <c r="AG924" s="91" t="str">
        <f>Table13[[#This Row],[Số hóa đơn]]&amp;Table13[[#This Row],[Tổng giá trị]]</f>
        <v>000347764030236</v>
      </c>
    </row>
    <row r="925" spans="1:33" ht="25.5" customHeight="1" x14ac:dyDescent="0.2">
      <c r="A925" s="54" t="s">
        <v>16293</v>
      </c>
      <c r="B925" s="54" t="s">
        <v>386</v>
      </c>
      <c r="C925" s="55">
        <v>46156</v>
      </c>
      <c r="D925" s="54" t="s">
        <v>18322</v>
      </c>
      <c r="E925" s="55">
        <f>IFERROR(VLOOKUP(AG925,Sheet3!B:F,5,0),Table1[[#This Row],[Ngày hạch toán]])</f>
        <v>46153</v>
      </c>
      <c r="F925" s="54" t="s">
        <v>18323</v>
      </c>
      <c r="G925" s="54" t="s">
        <v>18324</v>
      </c>
      <c r="H925" s="56">
        <v>362500</v>
      </c>
      <c r="I925" s="31">
        <v>0</v>
      </c>
      <c r="J925" s="31">
        <v>29000</v>
      </c>
      <c r="K925" s="31">
        <v>391500</v>
      </c>
      <c r="L925" s="64" t="s">
        <v>17236</v>
      </c>
      <c r="M925" s="6" t="str">
        <f>IFERROR(VLOOKUP(Table13[[#This Row],[Số hóa đơn]],'Chi tiết tt Mega gửi'!K:L,2,0),"")</f>
        <v/>
      </c>
      <c r="O925" s="32">
        <f>IF(Table13[[#This Row],[Phân loại]]="Tồn đầu kỳ",Table13[[#This Row],[Tổng giá trị]],0)</f>
        <v>0</v>
      </c>
      <c r="P925" s="7">
        <f>IF(Table13[[#This Row],[Số còn phải thu ĐK]]&lt;&gt;0,0,IF(Table13[[#This Row],[Phân loại]]="Bán hàng",Table13[[#This Row],[Tổng giá trị]],-Table13[[#This Row],[Tổng giá trị]]))</f>
        <v>391500</v>
      </c>
      <c r="Q925" s="32">
        <f t="shared" si="118"/>
        <v>0</v>
      </c>
      <c r="R925" s="7">
        <f>Table13[[#This Row],[Số còn phải thu ĐK]]+Table13[[#This Row],[Giá Trị HD sau CK]]-Table13[[#This Row],[Số tiền đã thu]]</f>
        <v>391500</v>
      </c>
      <c r="S925" s="6">
        <f>IF(Table13[[#This Row],[Ngày hóa đơn]]&lt;&gt;"",Table13[[#This Row],[Ngày hóa đơn]],IF(Table13[[#This Row],[Ngày hạch toán]]&lt;&gt;"",Table13[[#This Row],[Ngày hạch toán]],""))</f>
        <v>46153</v>
      </c>
      <c r="T925" s="7"/>
      <c r="U925" s="6">
        <f>IF(Table13[[#This Row],[Ngày tính CN]]="","",S925+T925)</f>
        <v>46153</v>
      </c>
      <c r="V925" s="32">
        <f ca="1">IF(Table13[[#This Row],[Hạn thanh toán]]="","",IF((U925-NOW())&lt;0,0,(U925-NOW())))</f>
        <v>0</v>
      </c>
      <c r="W925" s="32"/>
      <c r="X925" s="32">
        <f t="shared" ca="1" si="119"/>
        <v>141.35975370370579</v>
      </c>
      <c r="Y925" s="2" t="str">
        <f t="shared" ca="1" si="120"/>
        <v>Nợ quá hạn hơn 120 ngày có khả năng mất thanh toán</v>
      </c>
      <c r="Z925" s="42">
        <f t="shared" si="121"/>
        <v>46153</v>
      </c>
      <c r="AA925" s="42" t="str">
        <f t="shared" si="122"/>
        <v/>
      </c>
      <c r="AD925" s="2" t="str">
        <f>VLOOKUP($A925,MA_KH!$A:$Q,MA_KH!O$1,0)</f>
        <v>MEGA</v>
      </c>
      <c r="AE925" s="2" t="str">
        <f>VLOOKUP($A925,MA_KH!$A:$Q,MA_KH!P$1,0)</f>
        <v>CÔNG TY TNHH MM MEGA MARKET (VIỆT NAM)</v>
      </c>
      <c r="AG925" s="91" t="str">
        <f>Table13[[#This Row],[Số hóa đơn]]&amp;Table13[[#This Row],[Tổng giá trị]]</f>
        <v>00037755391500</v>
      </c>
    </row>
    <row r="926" spans="1:33" ht="25.5" customHeight="1" x14ac:dyDescent="0.2">
      <c r="A926" s="54" t="s">
        <v>16298</v>
      </c>
      <c r="B926" s="54" t="s">
        <v>7235</v>
      </c>
      <c r="C926" s="55">
        <v>46157</v>
      </c>
      <c r="D926" s="54" t="s">
        <v>18325</v>
      </c>
      <c r="E926" s="55">
        <f>IFERROR(VLOOKUP(AG926,Sheet3!B:F,5,0),Table1[[#This Row],[Ngày hạch toán]])</f>
        <v>46153</v>
      </c>
      <c r="F926" s="54" t="s">
        <v>18326</v>
      </c>
      <c r="G926" s="54" t="s">
        <v>18327</v>
      </c>
      <c r="H926" s="56">
        <v>13970530</v>
      </c>
      <c r="I926" s="31">
        <v>0</v>
      </c>
      <c r="J926" s="31">
        <v>1117642</v>
      </c>
      <c r="K926" s="31">
        <v>15088172</v>
      </c>
      <c r="L926" s="64" t="s">
        <v>17236</v>
      </c>
      <c r="M926" s="6" t="str">
        <f>IFERROR(VLOOKUP(Table13[[#This Row],[Số hóa đơn]],'Chi tiết tt Mega gửi'!K:L,2,0),"")</f>
        <v/>
      </c>
      <c r="O926" s="32">
        <f>IF(Table13[[#This Row],[Phân loại]]="Tồn đầu kỳ",Table13[[#This Row],[Tổng giá trị]],0)</f>
        <v>0</v>
      </c>
      <c r="P926" s="7">
        <f>IF(Table13[[#This Row],[Số còn phải thu ĐK]]&lt;&gt;0,0,IF(Table13[[#This Row],[Phân loại]]="Bán hàng",Table13[[#This Row],[Tổng giá trị]],-Table13[[#This Row],[Tổng giá trị]]))</f>
        <v>15088172</v>
      </c>
      <c r="Q926" s="32">
        <f t="shared" si="118"/>
        <v>0</v>
      </c>
      <c r="R926" s="7">
        <f>Table13[[#This Row],[Số còn phải thu ĐK]]+Table13[[#This Row],[Giá Trị HD sau CK]]-Table13[[#This Row],[Số tiền đã thu]]</f>
        <v>15088172</v>
      </c>
      <c r="S926" s="6">
        <f>IF(Table13[[#This Row],[Ngày hóa đơn]]&lt;&gt;"",Table13[[#This Row],[Ngày hóa đơn]],IF(Table13[[#This Row],[Ngày hạch toán]]&lt;&gt;"",Table13[[#This Row],[Ngày hạch toán]],""))</f>
        <v>46153</v>
      </c>
      <c r="T926" s="7"/>
      <c r="U926" s="6">
        <f>IF(Table13[[#This Row],[Ngày tính CN]]="","",S926+T926)</f>
        <v>46153</v>
      </c>
      <c r="V926" s="32">
        <f ca="1">IF(Table13[[#This Row],[Hạn thanh toán]]="","",IF((U926-NOW())&lt;0,0,(U926-NOW())))</f>
        <v>0</v>
      </c>
      <c r="W926" s="32"/>
      <c r="X926" s="32">
        <f t="shared" ca="1" si="119"/>
        <v>141.35975370370579</v>
      </c>
      <c r="Y926" s="2" t="str">
        <f t="shared" ca="1" si="120"/>
        <v>Nợ quá hạn hơn 120 ngày có khả năng mất thanh toán</v>
      </c>
      <c r="Z926" s="42">
        <f t="shared" si="121"/>
        <v>46153</v>
      </c>
      <c r="AA926" s="42" t="str">
        <f t="shared" si="122"/>
        <v/>
      </c>
      <c r="AD926" s="2" t="str">
        <f>VLOOKUP($A926,MA_KH!$A:$Q,MA_KH!O$1,0)</f>
        <v>MEGA</v>
      </c>
      <c r="AE926" s="2" t="str">
        <f>VLOOKUP($A926,MA_KH!$A:$Q,MA_KH!P$1,0)</f>
        <v>CÔNG TY TNHH MM MEGA MARKET (VIỆT NAM)</v>
      </c>
      <c r="AG926" s="91" t="str">
        <f>Table13[[#This Row],[Số hóa đơn]]&amp;Table13[[#This Row],[Tổng giá trị]]</f>
        <v>0003613915088172</v>
      </c>
    </row>
    <row r="927" spans="1:33" ht="25.5" customHeight="1" x14ac:dyDescent="0.2">
      <c r="A927" s="54" t="s">
        <v>16291</v>
      </c>
      <c r="B927" s="54" t="s">
        <v>200</v>
      </c>
      <c r="C927" s="55">
        <v>46160</v>
      </c>
      <c r="D927" s="54" t="s">
        <v>18328</v>
      </c>
      <c r="E927" s="55">
        <f>IFERROR(VLOOKUP(AG927,Sheet3!B:F,5,0),Table1[[#This Row],[Ngày hạch toán]])</f>
        <v>46154</v>
      </c>
      <c r="F927" s="54" t="s">
        <v>18329</v>
      </c>
      <c r="G927" s="54" t="s">
        <v>18330</v>
      </c>
      <c r="H927" s="56">
        <v>7749835</v>
      </c>
      <c r="I927" s="31">
        <v>0</v>
      </c>
      <c r="J927" s="31">
        <v>619987</v>
      </c>
      <c r="K927" s="31">
        <v>8369822</v>
      </c>
      <c r="L927" s="64" t="s">
        <v>17236</v>
      </c>
      <c r="M927" s="6" t="str">
        <f>IFERROR(VLOOKUP(Table13[[#This Row],[Số hóa đơn]],'Chi tiết tt Mega gửi'!K:L,2,0),"")</f>
        <v/>
      </c>
      <c r="O927" s="32">
        <f>IF(Table13[[#This Row],[Phân loại]]="Tồn đầu kỳ",Table13[[#This Row],[Tổng giá trị]],0)</f>
        <v>0</v>
      </c>
      <c r="P927" s="7">
        <f>IF(Table13[[#This Row],[Số còn phải thu ĐK]]&lt;&gt;0,0,IF(Table13[[#This Row],[Phân loại]]="Bán hàng",Table13[[#This Row],[Tổng giá trị]],-Table13[[#This Row],[Tổng giá trị]]))</f>
        <v>8369822</v>
      </c>
      <c r="Q927" s="32">
        <f t="shared" si="118"/>
        <v>0</v>
      </c>
      <c r="R927" s="7">
        <f>Table13[[#This Row],[Số còn phải thu ĐK]]+Table13[[#This Row],[Giá Trị HD sau CK]]-Table13[[#This Row],[Số tiền đã thu]]</f>
        <v>8369822</v>
      </c>
      <c r="S927" s="6">
        <f>IF(Table13[[#This Row],[Ngày hóa đơn]]&lt;&gt;"",Table13[[#This Row],[Ngày hóa đơn]],IF(Table13[[#This Row],[Ngày hạch toán]]&lt;&gt;"",Table13[[#This Row],[Ngày hạch toán]],""))</f>
        <v>46154</v>
      </c>
      <c r="T927" s="7"/>
      <c r="U927" s="6">
        <f>IF(Table13[[#This Row],[Ngày tính CN]]="","",S927+T927)</f>
        <v>46154</v>
      </c>
      <c r="V927" s="32">
        <f ca="1">IF(Table13[[#This Row],[Hạn thanh toán]]="","",IF((U927-NOW())&lt;0,0,(U927-NOW())))</f>
        <v>0</v>
      </c>
      <c r="W927" s="32"/>
      <c r="X927" s="32">
        <f t="shared" ca="1" si="119"/>
        <v>140.35975370370579</v>
      </c>
      <c r="Y927" s="2" t="str">
        <f t="shared" ca="1" si="120"/>
        <v>Nợ quá hạn hơn 120 ngày có khả năng mất thanh toán</v>
      </c>
      <c r="Z927" s="42">
        <f t="shared" si="121"/>
        <v>46154</v>
      </c>
      <c r="AA927" s="42" t="str">
        <f t="shared" si="122"/>
        <v/>
      </c>
      <c r="AD927" s="2" t="str">
        <f>VLOOKUP($A927,MA_KH!$A:$Q,MA_KH!O$1,0)</f>
        <v>MEGA</v>
      </c>
      <c r="AE927" s="2" t="str">
        <f>VLOOKUP($A927,MA_KH!$A:$Q,MA_KH!P$1,0)</f>
        <v>CÔNG TY TNHH MM MEGA MARKET (VIỆT NAM)</v>
      </c>
      <c r="AG927" s="91" t="str">
        <f>Table13[[#This Row],[Số hóa đơn]]&amp;Table13[[#This Row],[Tổng giá trị]]</f>
        <v>000361798369822</v>
      </c>
    </row>
    <row r="928" spans="1:33" ht="25.5" customHeight="1" x14ac:dyDescent="0.2">
      <c r="A928" s="54" t="s">
        <v>16295</v>
      </c>
      <c r="B928" s="54" t="s">
        <v>198</v>
      </c>
      <c r="C928" s="55">
        <v>46160</v>
      </c>
      <c r="D928" s="54" t="s">
        <v>18331</v>
      </c>
      <c r="E928" s="55">
        <f>IFERROR(VLOOKUP(AG928,Sheet3!B:F,5,0),Table1[[#This Row],[Ngày hạch toán]])</f>
        <v>46154</v>
      </c>
      <c r="F928" s="54" t="s">
        <v>18332</v>
      </c>
      <c r="G928" s="54" t="s">
        <v>18333</v>
      </c>
      <c r="H928" s="56">
        <v>1615480</v>
      </c>
      <c r="I928" s="31">
        <v>0</v>
      </c>
      <c r="J928" s="31">
        <v>129238</v>
      </c>
      <c r="K928" s="31">
        <v>1744718</v>
      </c>
      <c r="L928" s="64" t="s">
        <v>17236</v>
      </c>
      <c r="M928" s="6" t="str">
        <f>IFERROR(VLOOKUP(Table13[[#This Row],[Số hóa đơn]],'Chi tiết tt Mega gửi'!K:L,2,0),"")</f>
        <v/>
      </c>
      <c r="O928" s="32">
        <f>IF(Table13[[#This Row],[Phân loại]]="Tồn đầu kỳ",Table13[[#This Row],[Tổng giá trị]],0)</f>
        <v>0</v>
      </c>
      <c r="P928" s="7">
        <f>IF(Table13[[#This Row],[Số còn phải thu ĐK]]&lt;&gt;0,0,IF(Table13[[#This Row],[Phân loại]]="Bán hàng",Table13[[#This Row],[Tổng giá trị]],-Table13[[#This Row],[Tổng giá trị]]))</f>
        <v>1744718</v>
      </c>
      <c r="Q928" s="32">
        <f t="shared" si="118"/>
        <v>0</v>
      </c>
      <c r="R928" s="7">
        <f>Table13[[#This Row],[Số còn phải thu ĐK]]+Table13[[#This Row],[Giá Trị HD sau CK]]-Table13[[#This Row],[Số tiền đã thu]]</f>
        <v>1744718</v>
      </c>
      <c r="S928" s="6">
        <f>IF(Table13[[#This Row],[Ngày hóa đơn]]&lt;&gt;"",Table13[[#This Row],[Ngày hóa đơn]],IF(Table13[[#This Row],[Ngày hạch toán]]&lt;&gt;"",Table13[[#This Row],[Ngày hạch toán]],""))</f>
        <v>46154</v>
      </c>
      <c r="T928" s="7"/>
      <c r="U928" s="6">
        <f>IF(Table13[[#This Row],[Ngày tính CN]]="","",S928+T928)</f>
        <v>46154</v>
      </c>
      <c r="V928" s="32">
        <f ca="1">IF(Table13[[#This Row],[Hạn thanh toán]]="","",IF((U928-NOW())&lt;0,0,(U928-NOW())))</f>
        <v>0</v>
      </c>
      <c r="W928" s="32"/>
      <c r="X928" s="32">
        <f t="shared" ca="1" si="119"/>
        <v>140.35975370370579</v>
      </c>
      <c r="Y928" s="2" t="str">
        <f t="shared" ca="1" si="120"/>
        <v>Nợ quá hạn hơn 120 ngày có khả năng mất thanh toán</v>
      </c>
      <c r="Z928" s="42">
        <f t="shared" si="121"/>
        <v>46154</v>
      </c>
      <c r="AA928" s="42" t="str">
        <f t="shared" si="122"/>
        <v/>
      </c>
      <c r="AD928" s="2" t="str">
        <f>VLOOKUP($A928,MA_KH!$A:$Q,MA_KH!O$1,0)</f>
        <v>MEGA</v>
      </c>
      <c r="AE928" s="2" t="str">
        <f>VLOOKUP($A928,MA_KH!$A:$Q,MA_KH!P$1,0)</f>
        <v>CÔNG TY TNHH MM MEGA MARKET (VIỆT NAM)</v>
      </c>
      <c r="AG928" s="91" t="str">
        <f>Table13[[#This Row],[Số hóa đơn]]&amp;Table13[[#This Row],[Tổng giá trị]]</f>
        <v>000361671744718</v>
      </c>
    </row>
    <row r="929" spans="1:33" ht="25.5" customHeight="1" x14ac:dyDescent="0.2">
      <c r="A929" s="54" t="s">
        <v>16308</v>
      </c>
      <c r="B929" s="54" t="s">
        <v>194</v>
      </c>
      <c r="C929" s="55">
        <v>46160</v>
      </c>
      <c r="D929" s="54" t="s">
        <v>18334</v>
      </c>
      <c r="E929" s="55">
        <f>IFERROR(VLOOKUP(AG929,Sheet3!B:F,5,0),Table1[[#This Row],[Ngày hạch toán]])</f>
        <v>46154</v>
      </c>
      <c r="F929" s="54" t="s">
        <v>18335</v>
      </c>
      <c r="G929" s="54" t="s">
        <v>18336</v>
      </c>
      <c r="H929" s="56">
        <v>15960620</v>
      </c>
      <c r="I929" s="31">
        <v>0</v>
      </c>
      <c r="J929" s="31">
        <v>1276850</v>
      </c>
      <c r="K929" s="31">
        <v>17237470</v>
      </c>
      <c r="L929" s="64" t="s">
        <v>17236</v>
      </c>
      <c r="M929" s="6" t="str">
        <f>IFERROR(VLOOKUP(Table13[[#This Row],[Số hóa đơn]],'Chi tiết tt Mega gửi'!K:L,2,0),"")</f>
        <v/>
      </c>
      <c r="O929" s="32">
        <f>IF(Table13[[#This Row],[Phân loại]]="Tồn đầu kỳ",Table13[[#This Row],[Tổng giá trị]],0)</f>
        <v>0</v>
      </c>
      <c r="P929" s="7">
        <f>IF(Table13[[#This Row],[Số còn phải thu ĐK]]&lt;&gt;0,0,IF(Table13[[#This Row],[Phân loại]]="Bán hàng",Table13[[#This Row],[Tổng giá trị]],-Table13[[#This Row],[Tổng giá trị]]))</f>
        <v>17237470</v>
      </c>
      <c r="Q929" s="32">
        <f t="shared" si="118"/>
        <v>0</v>
      </c>
      <c r="R929" s="7">
        <f>Table13[[#This Row],[Số còn phải thu ĐK]]+Table13[[#This Row],[Giá Trị HD sau CK]]-Table13[[#This Row],[Số tiền đã thu]]</f>
        <v>17237470</v>
      </c>
      <c r="S929" s="6">
        <f>IF(Table13[[#This Row],[Ngày hóa đơn]]&lt;&gt;"",Table13[[#This Row],[Ngày hóa đơn]],IF(Table13[[#This Row],[Ngày hạch toán]]&lt;&gt;"",Table13[[#This Row],[Ngày hạch toán]],""))</f>
        <v>46154</v>
      </c>
      <c r="T929" s="7"/>
      <c r="U929" s="6">
        <f>IF(Table13[[#This Row],[Ngày tính CN]]="","",S929+T929)</f>
        <v>46154</v>
      </c>
      <c r="V929" s="32">
        <f ca="1">IF(Table13[[#This Row],[Hạn thanh toán]]="","",IF((U929-NOW())&lt;0,0,(U929-NOW())))</f>
        <v>0</v>
      </c>
      <c r="W929" s="32"/>
      <c r="X929" s="32">
        <f t="shared" ca="1" si="119"/>
        <v>140.35975370370579</v>
      </c>
      <c r="Y929" s="2" t="str">
        <f t="shared" ca="1" si="120"/>
        <v>Nợ quá hạn hơn 120 ngày có khả năng mất thanh toán</v>
      </c>
      <c r="Z929" s="42">
        <f t="shared" si="121"/>
        <v>46154</v>
      </c>
      <c r="AA929" s="42" t="str">
        <f t="shared" si="122"/>
        <v/>
      </c>
      <c r="AD929" s="2" t="str">
        <f>VLOOKUP($A929,MA_KH!$A:$Q,MA_KH!O$1,0)</f>
        <v>MEGA</v>
      </c>
      <c r="AE929" s="2" t="str">
        <f>VLOOKUP($A929,MA_KH!$A:$Q,MA_KH!P$1,0)</f>
        <v>CÔNG TY TNHH MM MEGA MARKET (VIỆT NAM)</v>
      </c>
      <c r="AG929" s="91" t="str">
        <f>Table13[[#This Row],[Số hóa đơn]]&amp;Table13[[#This Row],[Tổng giá trị]]</f>
        <v>0003616517237470</v>
      </c>
    </row>
    <row r="930" spans="1:33" ht="25.5" customHeight="1" x14ac:dyDescent="0.2">
      <c r="A930" s="54" t="s">
        <v>16308</v>
      </c>
      <c r="B930" s="54" t="s">
        <v>194</v>
      </c>
      <c r="C930" s="55">
        <v>46160</v>
      </c>
      <c r="D930" s="54" t="s">
        <v>18337</v>
      </c>
      <c r="E930" s="55">
        <f>IFERROR(VLOOKUP(AG930,Sheet3!B:F,5,0),Table1[[#This Row],[Ngày hạch toán]])</f>
        <v>46154</v>
      </c>
      <c r="F930" s="54" t="s">
        <v>18338</v>
      </c>
      <c r="G930" s="54" t="s">
        <v>18339</v>
      </c>
      <c r="H930" s="56">
        <v>1331713</v>
      </c>
      <c r="I930" s="31">
        <v>0</v>
      </c>
      <c r="J930" s="31">
        <v>106537</v>
      </c>
      <c r="K930" s="31">
        <v>1438250</v>
      </c>
      <c r="L930" s="64" t="s">
        <v>17236</v>
      </c>
      <c r="M930" s="6" t="str">
        <f>IFERROR(VLOOKUP(Table13[[#This Row],[Số hóa đơn]],'Chi tiết tt Mega gửi'!K:L,2,0),"")</f>
        <v/>
      </c>
      <c r="O930" s="32">
        <f>IF(Table13[[#This Row],[Phân loại]]="Tồn đầu kỳ",Table13[[#This Row],[Tổng giá trị]],0)</f>
        <v>0</v>
      </c>
      <c r="P930" s="7">
        <f>IF(Table13[[#This Row],[Số còn phải thu ĐK]]&lt;&gt;0,0,IF(Table13[[#This Row],[Phân loại]]="Bán hàng",Table13[[#This Row],[Tổng giá trị]],-Table13[[#This Row],[Tổng giá trị]]))</f>
        <v>1438250</v>
      </c>
      <c r="Q930" s="32">
        <f t="shared" si="118"/>
        <v>0</v>
      </c>
      <c r="R930" s="7">
        <f>Table13[[#This Row],[Số còn phải thu ĐK]]+Table13[[#This Row],[Giá Trị HD sau CK]]-Table13[[#This Row],[Số tiền đã thu]]</f>
        <v>1438250</v>
      </c>
      <c r="S930" s="6">
        <f>IF(Table13[[#This Row],[Ngày hóa đơn]]&lt;&gt;"",Table13[[#This Row],[Ngày hóa đơn]],IF(Table13[[#This Row],[Ngày hạch toán]]&lt;&gt;"",Table13[[#This Row],[Ngày hạch toán]],""))</f>
        <v>46154</v>
      </c>
      <c r="T930" s="7"/>
      <c r="U930" s="6">
        <f>IF(Table13[[#This Row],[Ngày tính CN]]="","",S930+T930)</f>
        <v>46154</v>
      </c>
      <c r="V930" s="32">
        <f ca="1">IF(Table13[[#This Row],[Hạn thanh toán]]="","",IF((U930-NOW())&lt;0,0,(U930-NOW())))</f>
        <v>0</v>
      </c>
      <c r="W930" s="32"/>
      <c r="X930" s="32">
        <f t="shared" ca="1" si="119"/>
        <v>140.35975370370579</v>
      </c>
      <c r="Y930" s="2" t="str">
        <f t="shared" ca="1" si="120"/>
        <v>Nợ quá hạn hơn 120 ngày có khả năng mất thanh toán</v>
      </c>
      <c r="Z930" s="42">
        <f t="shared" si="121"/>
        <v>46154</v>
      </c>
      <c r="AA930" s="42" t="str">
        <f t="shared" si="122"/>
        <v/>
      </c>
      <c r="AD930" s="2" t="str">
        <f>VLOOKUP($A930,MA_KH!$A:$Q,MA_KH!O$1,0)</f>
        <v>MEGA</v>
      </c>
      <c r="AE930" s="2" t="str">
        <f>VLOOKUP($A930,MA_KH!$A:$Q,MA_KH!P$1,0)</f>
        <v>CÔNG TY TNHH MM MEGA MARKET (VIỆT NAM)</v>
      </c>
      <c r="AG930" s="91" t="str">
        <f>Table13[[#This Row],[Số hóa đơn]]&amp;Table13[[#This Row],[Tổng giá trị]]</f>
        <v>000361661438250</v>
      </c>
    </row>
    <row r="931" spans="1:33" ht="25.5" customHeight="1" x14ac:dyDescent="0.2">
      <c r="A931" s="54" t="s">
        <v>16287</v>
      </c>
      <c r="B931" s="54" t="s">
        <v>253</v>
      </c>
      <c r="C931" s="55">
        <v>46160</v>
      </c>
      <c r="D931" s="54" t="s">
        <v>18340</v>
      </c>
      <c r="E931" s="55">
        <f>IFERROR(VLOOKUP(AG931,Sheet3!B:F,5,0),Table1[[#This Row],[Ngày hạch toán]])</f>
        <v>46155</v>
      </c>
      <c r="F931" s="54" t="s">
        <v>18341</v>
      </c>
      <c r="G931" s="54" t="s">
        <v>18342</v>
      </c>
      <c r="H931" s="56">
        <v>3265000</v>
      </c>
      <c r="I931" s="31">
        <v>0</v>
      </c>
      <c r="J931" s="31">
        <v>261200</v>
      </c>
      <c r="K931" s="31">
        <v>3526200</v>
      </c>
      <c r="L931" s="64" t="s">
        <v>17236</v>
      </c>
      <c r="M931" s="6" t="str">
        <f>IFERROR(VLOOKUP(Table13[[#This Row],[Số hóa đơn]],'Chi tiết tt Mega gửi'!K:L,2,0),"")</f>
        <v/>
      </c>
      <c r="O931" s="32">
        <f>IF(Table13[[#This Row],[Phân loại]]="Tồn đầu kỳ",Table13[[#This Row],[Tổng giá trị]],0)</f>
        <v>0</v>
      </c>
      <c r="P931" s="7">
        <f>IF(Table13[[#This Row],[Số còn phải thu ĐK]]&lt;&gt;0,0,IF(Table13[[#This Row],[Phân loại]]="Bán hàng",Table13[[#This Row],[Tổng giá trị]],-Table13[[#This Row],[Tổng giá trị]]))</f>
        <v>3526200</v>
      </c>
      <c r="Q931" s="32">
        <f t="shared" si="118"/>
        <v>0</v>
      </c>
      <c r="R931" s="7">
        <f>Table13[[#This Row],[Số còn phải thu ĐK]]+Table13[[#This Row],[Giá Trị HD sau CK]]-Table13[[#This Row],[Số tiền đã thu]]</f>
        <v>3526200</v>
      </c>
      <c r="S931" s="6">
        <f>IF(Table13[[#This Row],[Ngày hóa đơn]]&lt;&gt;"",Table13[[#This Row],[Ngày hóa đơn]],IF(Table13[[#This Row],[Ngày hạch toán]]&lt;&gt;"",Table13[[#This Row],[Ngày hạch toán]],""))</f>
        <v>46155</v>
      </c>
      <c r="T931" s="7"/>
      <c r="U931" s="6">
        <f>IF(Table13[[#This Row],[Ngày tính CN]]="","",S931+T931)</f>
        <v>46155</v>
      </c>
      <c r="V931" s="32">
        <f ca="1">IF(Table13[[#This Row],[Hạn thanh toán]]="","",IF((U931-NOW())&lt;0,0,(U931-NOW())))</f>
        <v>0</v>
      </c>
      <c r="W931" s="32"/>
      <c r="X931" s="32">
        <f t="shared" ca="1" si="119"/>
        <v>139.35975370370579</v>
      </c>
      <c r="Y931" s="2" t="str">
        <f t="shared" ca="1" si="120"/>
        <v>Nợ quá hạn hơn 120 ngày có khả năng mất thanh toán</v>
      </c>
      <c r="Z931" s="42">
        <f t="shared" si="121"/>
        <v>46155</v>
      </c>
      <c r="AA931" s="42" t="str">
        <f t="shared" si="122"/>
        <v/>
      </c>
      <c r="AD931" s="2" t="str">
        <f>VLOOKUP($A931,MA_KH!$A:$Q,MA_KH!O$1,0)</f>
        <v>MEGA</v>
      </c>
      <c r="AE931" s="2" t="str">
        <f>VLOOKUP($A931,MA_KH!$A:$Q,MA_KH!P$1,0)</f>
        <v>CÔNG TY TNHH MM MEGA MARKET (VIỆT NAM)</v>
      </c>
      <c r="AG931" s="91" t="str">
        <f>Table13[[#This Row],[Số hóa đơn]]&amp;Table13[[#This Row],[Tổng giá trị]]</f>
        <v>000361683526200</v>
      </c>
    </row>
    <row r="932" spans="1:33" ht="25.5" customHeight="1" x14ac:dyDescent="0.2">
      <c r="A932" s="54" t="s">
        <v>16305</v>
      </c>
      <c r="B932" s="54" t="s">
        <v>7247</v>
      </c>
      <c r="C932" s="55">
        <v>46161</v>
      </c>
      <c r="D932" s="54" t="s">
        <v>18343</v>
      </c>
      <c r="E932" s="55">
        <f>IFERROR(VLOOKUP(AG932,Sheet3!B:F,5,0),Table1[[#This Row],[Ngày hạch toán]])</f>
        <v>46156</v>
      </c>
      <c r="F932" s="54" t="s">
        <v>18344</v>
      </c>
      <c r="G932" s="54" t="s">
        <v>18345</v>
      </c>
      <c r="H932" s="56">
        <v>1281663</v>
      </c>
      <c r="I932" s="31">
        <v>0</v>
      </c>
      <c r="J932" s="31">
        <v>102532</v>
      </c>
      <c r="K932" s="31">
        <v>1384195</v>
      </c>
      <c r="L932" s="64" t="s">
        <v>17236</v>
      </c>
      <c r="M932" s="6" t="str">
        <f>IFERROR(VLOOKUP(Table13[[#This Row],[Số hóa đơn]],'Chi tiết tt Mega gửi'!K:L,2,0),"")</f>
        <v/>
      </c>
      <c r="O932" s="32">
        <f>IF(Table13[[#This Row],[Phân loại]]="Tồn đầu kỳ",Table13[[#This Row],[Tổng giá trị]],0)</f>
        <v>0</v>
      </c>
      <c r="P932" s="7">
        <f>IF(Table13[[#This Row],[Số còn phải thu ĐK]]&lt;&gt;0,0,IF(Table13[[#This Row],[Phân loại]]="Bán hàng",Table13[[#This Row],[Tổng giá trị]],-Table13[[#This Row],[Tổng giá trị]]))</f>
        <v>1384195</v>
      </c>
      <c r="Q932" s="32">
        <f t="shared" si="118"/>
        <v>0</v>
      </c>
      <c r="R932" s="7">
        <f>Table13[[#This Row],[Số còn phải thu ĐK]]+Table13[[#This Row],[Giá Trị HD sau CK]]-Table13[[#This Row],[Số tiền đã thu]]</f>
        <v>1384195</v>
      </c>
      <c r="S932" s="6">
        <f>IF(Table13[[#This Row],[Ngày hóa đơn]]&lt;&gt;"",Table13[[#This Row],[Ngày hóa đơn]],IF(Table13[[#This Row],[Ngày hạch toán]]&lt;&gt;"",Table13[[#This Row],[Ngày hạch toán]],""))</f>
        <v>46156</v>
      </c>
      <c r="T932" s="7"/>
      <c r="U932" s="6">
        <f>IF(Table13[[#This Row],[Ngày tính CN]]="","",S932+T932)</f>
        <v>46156</v>
      </c>
      <c r="V932" s="32">
        <f ca="1">IF(Table13[[#This Row],[Hạn thanh toán]]="","",IF((U932-NOW())&lt;0,0,(U932-NOW())))</f>
        <v>0</v>
      </c>
      <c r="W932" s="32"/>
      <c r="X932" s="32">
        <f t="shared" ca="1" si="119"/>
        <v>138.35975370370579</v>
      </c>
      <c r="Y932" s="2" t="str">
        <f t="shared" ca="1" si="120"/>
        <v>Nợ quá hạn hơn 120 ngày có khả năng mất thanh toán</v>
      </c>
      <c r="Z932" s="42">
        <f t="shared" si="121"/>
        <v>46156</v>
      </c>
      <c r="AA932" s="42" t="str">
        <f t="shared" si="122"/>
        <v/>
      </c>
      <c r="AD932" s="2" t="str">
        <f>VLOOKUP($A932,MA_KH!$A:$Q,MA_KH!O$1,0)</f>
        <v>MEGA</v>
      </c>
      <c r="AE932" s="2" t="str">
        <f>VLOOKUP($A932,MA_KH!$A:$Q,MA_KH!P$1,0)</f>
        <v>CÔNG TY TNHH MM MEGA MARKET (VIỆT NAM)</v>
      </c>
      <c r="AG932" s="91" t="str">
        <f>Table13[[#This Row],[Số hóa đơn]]&amp;Table13[[#This Row],[Tổng giá trị]]</f>
        <v>000364271384195</v>
      </c>
    </row>
    <row r="933" spans="1:33" ht="25.5" customHeight="1" x14ac:dyDescent="0.2">
      <c r="A933" s="54" t="s">
        <v>16298</v>
      </c>
      <c r="B933" s="54" t="s">
        <v>7235</v>
      </c>
      <c r="C933" s="55">
        <v>46161</v>
      </c>
      <c r="D933" s="54" t="s">
        <v>18346</v>
      </c>
      <c r="E933" s="55">
        <f>IFERROR(VLOOKUP(AG933,Sheet3!B:F,5,0),Table1[[#This Row],[Ngày hạch toán]])</f>
        <v>46156</v>
      </c>
      <c r="F933" s="54" t="s">
        <v>18347</v>
      </c>
      <c r="G933" s="54" t="s">
        <v>18348</v>
      </c>
      <c r="H933" s="56">
        <v>2524200</v>
      </c>
      <c r="I933" s="31">
        <v>0</v>
      </c>
      <c r="J933" s="31">
        <v>201936</v>
      </c>
      <c r="K933" s="31">
        <v>2726136</v>
      </c>
      <c r="L933" s="64" t="s">
        <v>17236</v>
      </c>
      <c r="M933" s="6" t="str">
        <f>IFERROR(VLOOKUP(Table13[[#This Row],[Số hóa đơn]],'Chi tiết tt Mega gửi'!K:L,2,0),"")</f>
        <v/>
      </c>
      <c r="O933" s="32">
        <f>IF(Table13[[#This Row],[Phân loại]]="Tồn đầu kỳ",Table13[[#This Row],[Tổng giá trị]],0)</f>
        <v>0</v>
      </c>
      <c r="P933" s="7">
        <f>IF(Table13[[#This Row],[Số còn phải thu ĐK]]&lt;&gt;0,0,IF(Table13[[#This Row],[Phân loại]]="Bán hàng",Table13[[#This Row],[Tổng giá trị]],-Table13[[#This Row],[Tổng giá trị]]))</f>
        <v>2726136</v>
      </c>
      <c r="Q933" s="32">
        <f t="shared" si="118"/>
        <v>0</v>
      </c>
      <c r="R933" s="7">
        <f>Table13[[#This Row],[Số còn phải thu ĐK]]+Table13[[#This Row],[Giá Trị HD sau CK]]-Table13[[#This Row],[Số tiền đã thu]]</f>
        <v>2726136</v>
      </c>
      <c r="S933" s="6">
        <f>IF(Table13[[#This Row],[Ngày hóa đơn]]&lt;&gt;"",Table13[[#This Row],[Ngày hóa đơn]],IF(Table13[[#This Row],[Ngày hạch toán]]&lt;&gt;"",Table13[[#This Row],[Ngày hạch toán]],""))</f>
        <v>46156</v>
      </c>
      <c r="T933" s="7"/>
      <c r="U933" s="6">
        <f>IF(Table13[[#This Row],[Ngày tính CN]]="","",S933+T933)</f>
        <v>46156</v>
      </c>
      <c r="V933" s="32">
        <f ca="1">IF(Table13[[#This Row],[Hạn thanh toán]]="","",IF((U933-NOW())&lt;0,0,(U933-NOW())))</f>
        <v>0</v>
      </c>
      <c r="W933" s="32"/>
      <c r="X933" s="32">
        <f t="shared" ca="1" si="119"/>
        <v>138.35975358795986</v>
      </c>
      <c r="Y933" s="2" t="str">
        <f t="shared" ca="1" si="120"/>
        <v>Nợ quá hạn hơn 120 ngày có khả năng mất thanh toán</v>
      </c>
      <c r="Z933" s="42">
        <f t="shared" si="121"/>
        <v>46156</v>
      </c>
      <c r="AA933" s="42" t="str">
        <f t="shared" si="122"/>
        <v/>
      </c>
      <c r="AD933" s="2" t="str">
        <f>VLOOKUP($A933,MA_KH!$A:$Q,MA_KH!O$1,0)</f>
        <v>MEGA</v>
      </c>
      <c r="AE933" s="2" t="str">
        <f>VLOOKUP($A933,MA_KH!$A:$Q,MA_KH!P$1,0)</f>
        <v>CÔNG TY TNHH MM MEGA MARKET (VIỆT NAM)</v>
      </c>
      <c r="AG933" s="91" t="str">
        <f>Table13[[#This Row],[Số hóa đơn]]&amp;Table13[[#This Row],[Tổng giá trị]]</f>
        <v>000364922726136</v>
      </c>
    </row>
    <row r="934" spans="1:33" ht="25.5" customHeight="1" x14ac:dyDescent="0.2">
      <c r="A934" s="54" t="s">
        <v>16305</v>
      </c>
      <c r="B934" s="54" t="s">
        <v>7247</v>
      </c>
      <c r="C934" s="55">
        <v>46161</v>
      </c>
      <c r="D934" s="54" t="s">
        <v>18349</v>
      </c>
      <c r="E934" s="55">
        <f>IFERROR(VLOOKUP(AG934,Sheet3!B:F,5,0),Table1[[#This Row],[Ngày hạch toán]])</f>
        <v>46156</v>
      </c>
      <c r="F934" s="54" t="s">
        <v>18350</v>
      </c>
      <c r="G934" s="54" t="s">
        <v>18351</v>
      </c>
      <c r="H934" s="56">
        <v>1148152</v>
      </c>
      <c r="I934" s="31">
        <v>0</v>
      </c>
      <c r="J934" s="31">
        <v>91852</v>
      </c>
      <c r="K934" s="31">
        <v>1240004</v>
      </c>
      <c r="L934" s="64" t="s">
        <v>17236</v>
      </c>
      <c r="M934" s="6" t="str">
        <f>IFERROR(VLOOKUP(Table13[[#This Row],[Số hóa đơn]],'Chi tiết tt Mega gửi'!K:L,2,0),"")</f>
        <v/>
      </c>
      <c r="O934" s="32">
        <f>IF(Table13[[#This Row],[Phân loại]]="Tồn đầu kỳ",Table13[[#This Row],[Tổng giá trị]],0)</f>
        <v>0</v>
      </c>
      <c r="P934" s="7">
        <f>IF(Table13[[#This Row],[Số còn phải thu ĐK]]&lt;&gt;0,0,IF(Table13[[#This Row],[Phân loại]]="Bán hàng",Table13[[#This Row],[Tổng giá trị]],-Table13[[#This Row],[Tổng giá trị]]))</f>
        <v>1240004</v>
      </c>
      <c r="Q934" s="32">
        <f t="shared" si="118"/>
        <v>0</v>
      </c>
      <c r="R934" s="7">
        <f>Table13[[#This Row],[Số còn phải thu ĐK]]+Table13[[#This Row],[Giá Trị HD sau CK]]-Table13[[#This Row],[Số tiền đã thu]]</f>
        <v>1240004</v>
      </c>
      <c r="S934" s="6">
        <f>IF(Table13[[#This Row],[Ngày hóa đơn]]&lt;&gt;"",Table13[[#This Row],[Ngày hóa đơn]],IF(Table13[[#This Row],[Ngày hạch toán]]&lt;&gt;"",Table13[[#This Row],[Ngày hạch toán]],""))</f>
        <v>46156</v>
      </c>
      <c r="T934" s="7"/>
      <c r="U934" s="6">
        <f>IF(Table13[[#This Row],[Ngày tính CN]]="","",S934+T934)</f>
        <v>46156</v>
      </c>
      <c r="V934" s="32">
        <f ca="1">IF(Table13[[#This Row],[Hạn thanh toán]]="","",IF((U934-NOW())&lt;0,0,(U934-NOW())))</f>
        <v>0</v>
      </c>
      <c r="W934" s="32"/>
      <c r="X934" s="32">
        <f t="shared" ca="1" si="119"/>
        <v>138.35975370370579</v>
      </c>
      <c r="Y934" s="2" t="str">
        <f t="shared" ca="1" si="120"/>
        <v>Nợ quá hạn hơn 120 ngày có khả năng mất thanh toán</v>
      </c>
      <c r="Z934" s="42">
        <f t="shared" si="121"/>
        <v>46156</v>
      </c>
      <c r="AA934" s="42" t="str">
        <f t="shared" si="122"/>
        <v/>
      </c>
      <c r="AD934" s="2" t="str">
        <f>VLOOKUP($A934,MA_KH!$A:$Q,MA_KH!O$1,0)</f>
        <v>MEGA</v>
      </c>
      <c r="AE934" s="2" t="str">
        <f>VLOOKUP($A934,MA_KH!$A:$Q,MA_KH!P$1,0)</f>
        <v>CÔNG TY TNHH MM MEGA MARKET (VIỆT NAM)</v>
      </c>
      <c r="AG934" s="91" t="str">
        <f>Table13[[#This Row],[Số hóa đơn]]&amp;Table13[[#This Row],[Tổng giá trị]]</f>
        <v>000364241240004</v>
      </c>
    </row>
    <row r="935" spans="1:33" ht="25.5" customHeight="1" x14ac:dyDescent="0.2">
      <c r="A935" s="54" t="s">
        <v>16304</v>
      </c>
      <c r="B935" s="54" t="s">
        <v>7254</v>
      </c>
      <c r="C935" s="55">
        <v>46162</v>
      </c>
      <c r="D935" s="54" t="s">
        <v>18352</v>
      </c>
      <c r="E935" s="55">
        <f>IFERROR(VLOOKUP(AG935,Sheet3!B:F,5,0),Table1[[#This Row],[Ngày hạch toán]])</f>
        <v>46156</v>
      </c>
      <c r="F935" s="54" t="s">
        <v>18353</v>
      </c>
      <c r="G935" s="54" t="s">
        <v>18354</v>
      </c>
      <c r="H935" s="56">
        <v>2080620</v>
      </c>
      <c r="I935" s="31">
        <v>0</v>
      </c>
      <c r="J935" s="31">
        <v>166450</v>
      </c>
      <c r="K935" s="31">
        <v>2247070</v>
      </c>
      <c r="L935" s="64" t="s">
        <v>17236</v>
      </c>
      <c r="M935" s="6" t="str">
        <f>IFERROR(VLOOKUP(Table13[[#This Row],[Số hóa đơn]],'Chi tiết tt Mega gửi'!K:L,2,0),"")</f>
        <v/>
      </c>
      <c r="O935" s="32">
        <f>IF(Table13[[#This Row],[Phân loại]]="Tồn đầu kỳ",Table13[[#This Row],[Tổng giá trị]],0)</f>
        <v>0</v>
      </c>
      <c r="P935" s="7">
        <f>IF(Table13[[#This Row],[Số còn phải thu ĐK]]&lt;&gt;0,0,IF(Table13[[#This Row],[Phân loại]]="Bán hàng",Table13[[#This Row],[Tổng giá trị]],-Table13[[#This Row],[Tổng giá trị]]))</f>
        <v>2247070</v>
      </c>
      <c r="Q935" s="32">
        <f t="shared" si="118"/>
        <v>0</v>
      </c>
      <c r="R935" s="7">
        <f>Table13[[#This Row],[Số còn phải thu ĐK]]+Table13[[#This Row],[Giá Trị HD sau CK]]-Table13[[#This Row],[Số tiền đã thu]]</f>
        <v>2247070</v>
      </c>
      <c r="S935" s="6">
        <f>IF(Table13[[#This Row],[Ngày hóa đơn]]&lt;&gt;"",Table13[[#This Row],[Ngày hóa đơn]],IF(Table13[[#This Row],[Ngày hạch toán]]&lt;&gt;"",Table13[[#This Row],[Ngày hạch toán]],""))</f>
        <v>46156</v>
      </c>
      <c r="T935" s="7"/>
      <c r="U935" s="6">
        <f>IF(Table13[[#This Row],[Ngày tính CN]]="","",S935+T935)</f>
        <v>46156</v>
      </c>
      <c r="V935" s="32">
        <f ca="1">IF(Table13[[#This Row],[Hạn thanh toán]]="","",IF((U935-NOW())&lt;0,0,(U935-NOW())))</f>
        <v>0</v>
      </c>
      <c r="W935" s="32"/>
      <c r="X935" s="32">
        <f t="shared" ca="1" si="119"/>
        <v>138.35975370370579</v>
      </c>
      <c r="Y935" s="2" t="str">
        <f t="shared" ca="1" si="120"/>
        <v>Nợ quá hạn hơn 120 ngày có khả năng mất thanh toán</v>
      </c>
      <c r="Z935" s="42">
        <f t="shared" si="121"/>
        <v>46156</v>
      </c>
      <c r="AA935" s="42" t="str">
        <f t="shared" si="122"/>
        <v/>
      </c>
      <c r="AD935" s="2" t="str">
        <f>VLOOKUP($A935,MA_KH!$A:$Q,MA_KH!O$1,0)</f>
        <v>MEGA</v>
      </c>
      <c r="AE935" s="2" t="str">
        <f>VLOOKUP($A935,MA_KH!$A:$Q,MA_KH!P$1,0)</f>
        <v>CÔNG TY TNHH MM MEGA MARKET (VIỆT NAM)</v>
      </c>
      <c r="AG935" s="91" t="str">
        <f>Table13[[#This Row],[Số hóa đơn]]&amp;Table13[[#This Row],[Tổng giá trị]]</f>
        <v>000364262247070</v>
      </c>
    </row>
    <row r="936" spans="1:33" ht="25.5" customHeight="1" x14ac:dyDescent="0.2">
      <c r="A936" s="54" t="s">
        <v>16302</v>
      </c>
      <c r="B936" s="54" t="s">
        <v>7251</v>
      </c>
      <c r="C936" s="55">
        <v>46162</v>
      </c>
      <c r="D936" s="54" t="s">
        <v>18355</v>
      </c>
      <c r="E936" s="55">
        <f>IFERROR(VLOOKUP(AG936,Sheet3!B:F,5,0),Table1[[#This Row],[Ngày hạch toán]])</f>
        <v>46156</v>
      </c>
      <c r="F936" s="54" t="s">
        <v>18356</v>
      </c>
      <c r="G936" s="54" t="s">
        <v>18357</v>
      </c>
      <c r="H936" s="56">
        <v>988505</v>
      </c>
      <c r="I936" s="31">
        <v>0</v>
      </c>
      <c r="J936" s="31">
        <v>79080</v>
      </c>
      <c r="K936" s="31">
        <v>1067585</v>
      </c>
      <c r="L936" s="64" t="s">
        <v>17236</v>
      </c>
      <c r="M936" s="6" t="str">
        <f>IFERROR(VLOOKUP(Table13[[#This Row],[Số hóa đơn]],'Chi tiết tt Mega gửi'!K:L,2,0),"")</f>
        <v/>
      </c>
      <c r="O936" s="32">
        <f>IF(Table13[[#This Row],[Phân loại]]="Tồn đầu kỳ",Table13[[#This Row],[Tổng giá trị]],0)</f>
        <v>0</v>
      </c>
      <c r="P936" s="7">
        <f>IF(Table13[[#This Row],[Số còn phải thu ĐK]]&lt;&gt;0,0,IF(Table13[[#This Row],[Phân loại]]="Bán hàng",Table13[[#This Row],[Tổng giá trị]],-Table13[[#This Row],[Tổng giá trị]]))</f>
        <v>1067585</v>
      </c>
      <c r="Q936" s="32">
        <f t="shared" si="118"/>
        <v>0</v>
      </c>
      <c r="R936" s="7">
        <f>Table13[[#This Row],[Số còn phải thu ĐK]]+Table13[[#This Row],[Giá Trị HD sau CK]]-Table13[[#This Row],[Số tiền đã thu]]</f>
        <v>1067585</v>
      </c>
      <c r="S936" s="6">
        <f>IF(Table13[[#This Row],[Ngày hóa đơn]]&lt;&gt;"",Table13[[#This Row],[Ngày hóa đơn]],IF(Table13[[#This Row],[Ngày hạch toán]]&lt;&gt;"",Table13[[#This Row],[Ngày hạch toán]],""))</f>
        <v>46156</v>
      </c>
      <c r="T936" s="7"/>
      <c r="U936" s="6">
        <f>IF(Table13[[#This Row],[Ngày tính CN]]="","",S936+T936)</f>
        <v>46156</v>
      </c>
      <c r="V936" s="32">
        <f ca="1">IF(Table13[[#This Row],[Hạn thanh toán]]="","",IF((U936-NOW())&lt;0,0,(U936-NOW())))</f>
        <v>0</v>
      </c>
      <c r="W936" s="32"/>
      <c r="X936" s="32">
        <f t="shared" ca="1" si="119"/>
        <v>138.35975370370579</v>
      </c>
      <c r="Y936" s="2" t="str">
        <f t="shared" ca="1" si="120"/>
        <v>Nợ quá hạn hơn 120 ngày có khả năng mất thanh toán</v>
      </c>
      <c r="Z936" s="42">
        <f t="shared" si="121"/>
        <v>46156</v>
      </c>
      <c r="AA936" s="42" t="str">
        <f t="shared" si="122"/>
        <v/>
      </c>
      <c r="AD936" s="2" t="str">
        <f>VLOOKUP($A936,MA_KH!$A:$Q,MA_KH!O$1,0)</f>
        <v>MEGA</v>
      </c>
      <c r="AE936" s="2" t="str">
        <f>VLOOKUP($A936,MA_KH!$A:$Q,MA_KH!P$1,0)</f>
        <v>CÔNG TY TNHH MM MEGA MARKET (VIỆT NAM)</v>
      </c>
      <c r="AG936" s="91" t="str">
        <f>Table13[[#This Row],[Số hóa đơn]]&amp;Table13[[#This Row],[Tổng giá trị]]</f>
        <v>000364251067585</v>
      </c>
    </row>
    <row r="937" spans="1:33" ht="25.5" customHeight="1" x14ac:dyDescent="0.2">
      <c r="A937" s="54" t="s">
        <v>16290</v>
      </c>
      <c r="B937" s="54" t="s">
        <v>192</v>
      </c>
      <c r="C937" s="55">
        <v>46163</v>
      </c>
      <c r="D937" s="54" t="s">
        <v>18358</v>
      </c>
      <c r="E937" s="55">
        <f>IFERROR(VLOOKUP(AG937,Sheet3!B:F,5,0),Table1[[#This Row],[Ngày hạch toán]])</f>
        <v>46156</v>
      </c>
      <c r="F937" s="54" t="s">
        <v>18359</v>
      </c>
      <c r="G937" s="54" t="s">
        <v>18360</v>
      </c>
      <c r="H937" s="56">
        <v>2781590</v>
      </c>
      <c r="I937" s="31">
        <v>0</v>
      </c>
      <c r="J937" s="31">
        <v>222527</v>
      </c>
      <c r="K937" s="31">
        <v>3004117</v>
      </c>
      <c r="L937" s="64" t="s">
        <v>17236</v>
      </c>
      <c r="M937" s="6" t="str">
        <f>IFERROR(VLOOKUP(Table13[[#This Row],[Số hóa đơn]],'Chi tiết tt Mega gửi'!K:L,2,0),"")</f>
        <v/>
      </c>
      <c r="O937" s="32">
        <f>IF(Table13[[#This Row],[Phân loại]]="Tồn đầu kỳ",Table13[[#This Row],[Tổng giá trị]],0)</f>
        <v>0</v>
      </c>
      <c r="P937" s="7">
        <f>IF(Table13[[#This Row],[Số còn phải thu ĐK]]&lt;&gt;0,0,IF(Table13[[#This Row],[Phân loại]]="Bán hàng",Table13[[#This Row],[Tổng giá trị]],-Table13[[#This Row],[Tổng giá trị]]))</f>
        <v>3004117</v>
      </c>
      <c r="Q937" s="32">
        <f t="shared" si="118"/>
        <v>0</v>
      </c>
      <c r="R937" s="7">
        <f>Table13[[#This Row],[Số còn phải thu ĐK]]+Table13[[#This Row],[Giá Trị HD sau CK]]-Table13[[#This Row],[Số tiền đã thu]]</f>
        <v>3004117</v>
      </c>
      <c r="S937" s="6">
        <f>IF(Table13[[#This Row],[Ngày hóa đơn]]&lt;&gt;"",Table13[[#This Row],[Ngày hóa đơn]],IF(Table13[[#This Row],[Ngày hạch toán]]&lt;&gt;"",Table13[[#This Row],[Ngày hạch toán]],""))</f>
        <v>46156</v>
      </c>
      <c r="T937" s="7"/>
      <c r="U937" s="6">
        <f>IF(Table13[[#This Row],[Ngày tính CN]]="","",S937+T937)</f>
        <v>46156</v>
      </c>
      <c r="V937" s="32">
        <f ca="1">IF(Table13[[#This Row],[Hạn thanh toán]]="","",IF((U937-NOW())&lt;0,0,(U937-NOW())))</f>
        <v>0</v>
      </c>
      <c r="W937" s="32"/>
      <c r="X937" s="32">
        <f t="shared" ca="1" si="119"/>
        <v>138.35975370370579</v>
      </c>
      <c r="Y937" s="2" t="str">
        <f t="shared" ca="1" si="120"/>
        <v>Nợ quá hạn hơn 120 ngày có khả năng mất thanh toán</v>
      </c>
      <c r="Z937" s="42">
        <f t="shared" si="121"/>
        <v>46156</v>
      </c>
      <c r="AA937" s="42" t="str">
        <f t="shared" si="122"/>
        <v/>
      </c>
      <c r="AD937" s="2" t="str">
        <f>VLOOKUP($A937,MA_KH!$A:$Q,MA_KH!O$1,0)</f>
        <v>MEGA</v>
      </c>
      <c r="AE937" s="2" t="str">
        <f>VLOOKUP($A937,MA_KH!$A:$Q,MA_KH!P$1,0)</f>
        <v>CÔNG TY TNHH MM MEGA MARKET (VIỆT NAM)</v>
      </c>
      <c r="AG937" s="91" t="str">
        <f>Table13[[#This Row],[Số hóa đơn]]&amp;Table13[[#This Row],[Tổng giá trị]]</f>
        <v>000364943004117</v>
      </c>
    </row>
    <row r="938" spans="1:33" ht="25.5" customHeight="1" x14ac:dyDescent="0.2">
      <c r="A938" s="54" t="s">
        <v>16289</v>
      </c>
      <c r="B938" s="54" t="s">
        <v>296</v>
      </c>
      <c r="C938" s="55">
        <v>46163</v>
      </c>
      <c r="D938" s="54" t="s">
        <v>18361</v>
      </c>
      <c r="E938" s="55">
        <f>IFERROR(VLOOKUP(AG938,Sheet3!B:F,5,0),Table1[[#This Row],[Ngày hạch toán]])</f>
        <v>46156</v>
      </c>
      <c r="F938" s="54" t="s">
        <v>18362</v>
      </c>
      <c r="G938" s="54" t="s">
        <v>18363</v>
      </c>
      <c r="H938" s="56">
        <v>1166110</v>
      </c>
      <c r="I938" s="31">
        <v>0</v>
      </c>
      <c r="J938" s="31">
        <v>93289</v>
      </c>
      <c r="K938" s="31">
        <v>1259399</v>
      </c>
      <c r="L938" s="64" t="s">
        <v>17236</v>
      </c>
      <c r="M938" s="6" t="str">
        <f>IFERROR(VLOOKUP(Table13[[#This Row],[Số hóa đơn]],'Chi tiết tt Mega gửi'!K:L,2,0),"")</f>
        <v/>
      </c>
      <c r="O938" s="32">
        <f>IF(Table13[[#This Row],[Phân loại]]="Tồn đầu kỳ",Table13[[#This Row],[Tổng giá trị]],0)</f>
        <v>0</v>
      </c>
      <c r="P938" s="7">
        <f>IF(Table13[[#This Row],[Số còn phải thu ĐK]]&lt;&gt;0,0,IF(Table13[[#This Row],[Phân loại]]="Bán hàng",Table13[[#This Row],[Tổng giá trị]],-Table13[[#This Row],[Tổng giá trị]]))</f>
        <v>1259399</v>
      </c>
      <c r="Q938" s="32">
        <f t="shared" ref="Q938:Q1001" si="123">IF(M938&lt;&gt;"",IF(O938&lt;&gt;0,O938,P938),0)</f>
        <v>0</v>
      </c>
      <c r="R938" s="7">
        <f>Table13[[#This Row],[Số còn phải thu ĐK]]+Table13[[#This Row],[Giá Trị HD sau CK]]-Table13[[#This Row],[Số tiền đã thu]]</f>
        <v>1259399</v>
      </c>
      <c r="S938" s="6">
        <f>IF(Table13[[#This Row],[Ngày hóa đơn]]&lt;&gt;"",Table13[[#This Row],[Ngày hóa đơn]],IF(Table13[[#This Row],[Ngày hạch toán]]&lt;&gt;"",Table13[[#This Row],[Ngày hạch toán]],""))</f>
        <v>46156</v>
      </c>
      <c r="T938" s="7"/>
      <c r="U938" s="6">
        <f>IF(Table13[[#This Row],[Ngày tính CN]]="","",S938+T938)</f>
        <v>46156</v>
      </c>
      <c r="V938" s="32">
        <f ca="1">IF(Table13[[#This Row],[Hạn thanh toán]]="","",IF((U938-NOW())&lt;0,0,(U938-NOW())))</f>
        <v>0</v>
      </c>
      <c r="W938" s="32"/>
      <c r="X938" s="32">
        <f t="shared" ref="X938:X1001" ca="1" si="124">IF(OR(U938="",R938=0),"",IF((U938-NOW())&lt;0,-(U938-NOW()),0))</f>
        <v>138.35975370370579</v>
      </c>
      <c r="Y938" s="2" t="str">
        <f t="shared" ref="Y938:Y1001" ca="1" si="125">IF(R938=0,"Đã thanh toán",IF(X938="","",IF(X938&lt;=0,"Chưa đến hạn thanh toán",IF(X938&lt;=30,"Nợ quá hạn 30 ngày",IF(X938&lt;=60,"Nợ quá hạn từ 30 ngày đến 60 ngày",IF(X938&lt;=90,"Nợ quá hạn từ 60 ngày đến 90 ngày",IF(X938&lt;=120,"Nợ quá hạn từ 90 ngày đến 120 ngày","Nợ quá hạn hơn 120 ngày có khả năng mất thanh toán")))))))</f>
        <v>Nợ quá hạn hơn 120 ngày có khả năng mất thanh toán</v>
      </c>
      <c r="Z938" s="42">
        <f t="shared" si="121"/>
        <v>46156</v>
      </c>
      <c r="AA938" s="42" t="str">
        <f t="shared" si="122"/>
        <v/>
      </c>
      <c r="AD938" s="2" t="str">
        <f>VLOOKUP($A938,MA_KH!$A:$Q,MA_KH!O$1,0)</f>
        <v>MEGA</v>
      </c>
      <c r="AE938" s="2" t="str">
        <f>VLOOKUP($A938,MA_KH!$A:$Q,MA_KH!P$1,0)</f>
        <v>CÔNG TY TNHH MM MEGA MARKET (VIỆT NAM)</v>
      </c>
      <c r="AG938" s="91" t="str">
        <f>Table13[[#This Row],[Số hóa đơn]]&amp;Table13[[#This Row],[Tổng giá trị]]</f>
        <v>000364951259399</v>
      </c>
    </row>
    <row r="939" spans="1:33" ht="25.5" customHeight="1" x14ac:dyDescent="0.2">
      <c r="A939" s="54" t="s">
        <v>16291</v>
      </c>
      <c r="B939" s="54" t="s">
        <v>200</v>
      </c>
      <c r="C939" s="55">
        <v>46163</v>
      </c>
      <c r="D939" s="54" t="s">
        <v>18364</v>
      </c>
      <c r="E939" s="55">
        <f>IFERROR(VLOOKUP(AG939,Sheet3!B:F,5,0),Table1[[#This Row],[Ngày hạch toán]])</f>
        <v>46156</v>
      </c>
      <c r="F939" s="54" t="s">
        <v>18365</v>
      </c>
      <c r="G939" s="54" t="s">
        <v>18366</v>
      </c>
      <c r="H939" s="56">
        <v>2524200</v>
      </c>
      <c r="I939" s="31">
        <v>0</v>
      </c>
      <c r="J939" s="31">
        <v>201936</v>
      </c>
      <c r="K939" s="31">
        <v>2726136</v>
      </c>
      <c r="L939" s="64" t="s">
        <v>17236</v>
      </c>
      <c r="M939" s="6" t="str">
        <f>IFERROR(VLOOKUP(Table13[[#This Row],[Số hóa đơn]],'Chi tiết tt Mega gửi'!K:L,2,0),"")</f>
        <v/>
      </c>
      <c r="O939" s="32">
        <f>IF(Table13[[#This Row],[Phân loại]]="Tồn đầu kỳ",Table13[[#This Row],[Tổng giá trị]],0)</f>
        <v>0</v>
      </c>
      <c r="P939" s="7">
        <f>IF(Table13[[#This Row],[Số còn phải thu ĐK]]&lt;&gt;0,0,IF(Table13[[#This Row],[Phân loại]]="Bán hàng",Table13[[#This Row],[Tổng giá trị]],-Table13[[#This Row],[Tổng giá trị]]))</f>
        <v>2726136</v>
      </c>
      <c r="Q939" s="32">
        <f t="shared" si="123"/>
        <v>0</v>
      </c>
      <c r="R939" s="7">
        <f>Table13[[#This Row],[Số còn phải thu ĐK]]+Table13[[#This Row],[Giá Trị HD sau CK]]-Table13[[#This Row],[Số tiền đã thu]]</f>
        <v>2726136</v>
      </c>
      <c r="S939" s="6">
        <f>IF(Table13[[#This Row],[Ngày hóa đơn]]&lt;&gt;"",Table13[[#This Row],[Ngày hóa đơn]],IF(Table13[[#This Row],[Ngày hạch toán]]&lt;&gt;"",Table13[[#This Row],[Ngày hạch toán]],""))</f>
        <v>46156</v>
      </c>
      <c r="T939" s="7"/>
      <c r="U939" s="6">
        <f>IF(Table13[[#This Row],[Ngày tính CN]]="","",S939+T939)</f>
        <v>46156</v>
      </c>
      <c r="V939" s="32">
        <f ca="1">IF(Table13[[#This Row],[Hạn thanh toán]]="","",IF((U939-NOW())&lt;0,0,(U939-NOW())))</f>
        <v>0</v>
      </c>
      <c r="W939" s="32"/>
      <c r="X939" s="32">
        <f t="shared" ca="1" si="124"/>
        <v>138.35975370370579</v>
      </c>
      <c r="Y939" s="2" t="str">
        <f t="shared" ca="1" si="125"/>
        <v>Nợ quá hạn hơn 120 ngày có khả năng mất thanh toán</v>
      </c>
      <c r="Z939" s="42">
        <f t="shared" si="121"/>
        <v>46156</v>
      </c>
      <c r="AA939" s="42" t="str">
        <f t="shared" si="122"/>
        <v/>
      </c>
      <c r="AD939" s="2" t="str">
        <f>VLOOKUP($A939,MA_KH!$A:$Q,MA_KH!O$1,0)</f>
        <v>MEGA</v>
      </c>
      <c r="AE939" s="2" t="str">
        <f>VLOOKUP($A939,MA_KH!$A:$Q,MA_KH!P$1,0)</f>
        <v>CÔNG TY TNHH MM MEGA MARKET (VIỆT NAM)</v>
      </c>
      <c r="AG939" s="91" t="str">
        <f>Table13[[#This Row],[Số hóa đơn]]&amp;Table13[[#This Row],[Tổng giá trị]]</f>
        <v>000364982726136</v>
      </c>
    </row>
    <row r="940" spans="1:33" ht="25.5" customHeight="1" x14ac:dyDescent="0.2">
      <c r="A940" s="54" t="s">
        <v>16292</v>
      </c>
      <c r="B940" s="54" t="s">
        <v>251</v>
      </c>
      <c r="C940" s="55">
        <v>46163</v>
      </c>
      <c r="D940" s="54" t="s">
        <v>18367</v>
      </c>
      <c r="E940" s="55">
        <f>IFERROR(VLOOKUP(AG940,Sheet3!B:F,5,0),Table1[[#This Row],[Ngày hạch toán]])</f>
        <v>46157</v>
      </c>
      <c r="F940" s="54" t="s">
        <v>18368</v>
      </c>
      <c r="G940" s="54" t="s">
        <v>18369</v>
      </c>
      <c r="H940" s="56">
        <v>4139680</v>
      </c>
      <c r="I940" s="31">
        <v>0</v>
      </c>
      <c r="J940" s="31">
        <v>331174</v>
      </c>
      <c r="K940" s="31">
        <v>4470854</v>
      </c>
      <c r="L940" s="64" t="s">
        <v>17236</v>
      </c>
      <c r="M940" s="6" t="str">
        <f>IFERROR(VLOOKUP(Table13[[#This Row],[Số hóa đơn]],'Chi tiết tt Mega gửi'!K:L,2,0),"")</f>
        <v/>
      </c>
      <c r="O940" s="32">
        <f>IF(Table13[[#This Row],[Phân loại]]="Tồn đầu kỳ",Table13[[#This Row],[Tổng giá trị]],0)</f>
        <v>0</v>
      </c>
      <c r="P940" s="7">
        <f>IF(Table13[[#This Row],[Số còn phải thu ĐK]]&lt;&gt;0,0,IF(Table13[[#This Row],[Phân loại]]="Bán hàng",Table13[[#This Row],[Tổng giá trị]],-Table13[[#This Row],[Tổng giá trị]]))</f>
        <v>4470854</v>
      </c>
      <c r="Q940" s="32">
        <f t="shared" si="123"/>
        <v>0</v>
      </c>
      <c r="R940" s="7">
        <f>Table13[[#This Row],[Số còn phải thu ĐK]]+Table13[[#This Row],[Giá Trị HD sau CK]]-Table13[[#This Row],[Số tiền đã thu]]</f>
        <v>4470854</v>
      </c>
      <c r="S940" s="6">
        <f>IF(Table13[[#This Row],[Ngày hóa đơn]]&lt;&gt;"",Table13[[#This Row],[Ngày hóa đơn]],IF(Table13[[#This Row],[Ngày hạch toán]]&lt;&gt;"",Table13[[#This Row],[Ngày hạch toán]],""))</f>
        <v>46157</v>
      </c>
      <c r="T940" s="7"/>
      <c r="U940" s="6">
        <f>IF(Table13[[#This Row],[Ngày tính CN]]="","",S940+T940)</f>
        <v>46157</v>
      </c>
      <c r="V940" s="32">
        <f ca="1">IF(Table13[[#This Row],[Hạn thanh toán]]="","",IF((U940-NOW())&lt;0,0,(U940-NOW())))</f>
        <v>0</v>
      </c>
      <c r="W940" s="32"/>
      <c r="X940" s="32">
        <f t="shared" ca="1" si="124"/>
        <v>137.35975358795986</v>
      </c>
      <c r="Y940" s="2" t="str">
        <f t="shared" ca="1" si="125"/>
        <v>Nợ quá hạn hơn 120 ngày có khả năng mất thanh toán</v>
      </c>
      <c r="Z940" s="42">
        <f t="shared" si="121"/>
        <v>46157</v>
      </c>
      <c r="AA940" s="42" t="str">
        <f t="shared" si="122"/>
        <v/>
      </c>
      <c r="AD940" s="2" t="str">
        <f>VLOOKUP($A940,MA_KH!$A:$Q,MA_KH!O$1,0)</f>
        <v>MEGA</v>
      </c>
      <c r="AE940" s="2" t="str">
        <f>VLOOKUP($A940,MA_KH!$A:$Q,MA_KH!P$1,0)</f>
        <v>CÔNG TY TNHH MM MEGA MARKET (VIỆT NAM)</v>
      </c>
      <c r="AG940" s="91" t="str">
        <f>Table13[[#This Row],[Số hóa đơn]]&amp;Table13[[#This Row],[Tổng giá trị]]</f>
        <v>000364994470854</v>
      </c>
    </row>
    <row r="941" spans="1:33" ht="25.5" customHeight="1" x14ac:dyDescent="0.2">
      <c r="A941" s="54" t="s">
        <v>16291</v>
      </c>
      <c r="B941" s="54" t="s">
        <v>200</v>
      </c>
      <c r="C941" s="55">
        <v>46163</v>
      </c>
      <c r="D941" s="54" t="s">
        <v>18370</v>
      </c>
      <c r="E941" s="55">
        <f>IFERROR(VLOOKUP(AG941,Sheet3!B:F,5,0),Table1[[#This Row],[Ngày hạch toán]])</f>
        <v>46157</v>
      </c>
      <c r="F941" s="54" t="s">
        <v>18371</v>
      </c>
      <c r="G941" s="54" t="s">
        <v>18372</v>
      </c>
      <c r="H941" s="56">
        <v>1116060</v>
      </c>
      <c r="I941" s="31">
        <v>0</v>
      </c>
      <c r="J941" s="31">
        <v>89285</v>
      </c>
      <c r="K941" s="31">
        <v>1205345</v>
      </c>
      <c r="L941" s="64" t="s">
        <v>17236</v>
      </c>
      <c r="M941" s="6" t="str">
        <f>IFERROR(VLOOKUP(Table13[[#This Row],[Số hóa đơn]],'Chi tiết tt Mega gửi'!K:L,2,0),"")</f>
        <v/>
      </c>
      <c r="O941" s="32">
        <f>IF(Table13[[#This Row],[Phân loại]]="Tồn đầu kỳ",Table13[[#This Row],[Tổng giá trị]],0)</f>
        <v>0</v>
      </c>
      <c r="P941" s="7">
        <f>IF(Table13[[#This Row],[Số còn phải thu ĐK]]&lt;&gt;0,0,IF(Table13[[#This Row],[Phân loại]]="Bán hàng",Table13[[#This Row],[Tổng giá trị]],-Table13[[#This Row],[Tổng giá trị]]))</f>
        <v>1205345</v>
      </c>
      <c r="Q941" s="32">
        <f t="shared" si="123"/>
        <v>0</v>
      </c>
      <c r="R941" s="7">
        <f>Table13[[#This Row],[Số còn phải thu ĐK]]+Table13[[#This Row],[Giá Trị HD sau CK]]-Table13[[#This Row],[Số tiền đã thu]]</f>
        <v>1205345</v>
      </c>
      <c r="S941" s="6">
        <f>IF(Table13[[#This Row],[Ngày hóa đơn]]&lt;&gt;"",Table13[[#This Row],[Ngày hóa đơn]],IF(Table13[[#This Row],[Ngày hạch toán]]&lt;&gt;"",Table13[[#This Row],[Ngày hạch toán]],""))</f>
        <v>46157</v>
      </c>
      <c r="T941" s="7"/>
      <c r="U941" s="6">
        <f>IF(Table13[[#This Row],[Ngày tính CN]]="","",S941+T941)</f>
        <v>46157</v>
      </c>
      <c r="V941" s="32">
        <f ca="1">IF(Table13[[#This Row],[Hạn thanh toán]]="","",IF((U941-NOW())&lt;0,0,(U941-NOW())))</f>
        <v>0</v>
      </c>
      <c r="W941" s="32"/>
      <c r="X941" s="32">
        <f t="shared" ca="1" si="124"/>
        <v>137.35975370370579</v>
      </c>
      <c r="Y941" s="2" t="str">
        <f t="shared" ca="1" si="125"/>
        <v>Nợ quá hạn hơn 120 ngày có khả năng mất thanh toán</v>
      </c>
      <c r="Z941" s="42">
        <f t="shared" si="121"/>
        <v>46157</v>
      </c>
      <c r="AA941" s="42" t="str">
        <f t="shared" si="122"/>
        <v/>
      </c>
      <c r="AD941" s="2" t="str">
        <f>VLOOKUP($A941,MA_KH!$A:$Q,MA_KH!O$1,0)</f>
        <v>MEGA</v>
      </c>
      <c r="AE941" s="2" t="str">
        <f>VLOOKUP($A941,MA_KH!$A:$Q,MA_KH!P$1,0)</f>
        <v>CÔNG TY TNHH MM MEGA MARKET (VIỆT NAM)</v>
      </c>
      <c r="AG941" s="91" t="str">
        <f>Table13[[#This Row],[Số hóa đơn]]&amp;Table13[[#This Row],[Tổng giá trị]]</f>
        <v>000364901205345</v>
      </c>
    </row>
    <row r="942" spans="1:33" ht="25.5" customHeight="1" x14ac:dyDescent="0.2">
      <c r="A942" s="54" t="s">
        <v>7306</v>
      </c>
      <c r="B942" s="54" t="s">
        <v>7307</v>
      </c>
      <c r="C942" s="55">
        <v>46163</v>
      </c>
      <c r="D942" s="54" t="s">
        <v>18373</v>
      </c>
      <c r="E942" s="55">
        <f>IFERROR(VLOOKUP(AG942,Sheet3!B:F,5,0),Table1[[#This Row],[Ngày hạch toán]])</f>
        <v>46157</v>
      </c>
      <c r="F942" s="54" t="s">
        <v>18374</v>
      </c>
      <c r="G942" s="54" t="s">
        <v>18375</v>
      </c>
      <c r="H942" s="56">
        <v>3947700</v>
      </c>
      <c r="I942" s="31">
        <v>0</v>
      </c>
      <c r="J942" s="31">
        <v>315816</v>
      </c>
      <c r="K942" s="31">
        <v>4263516</v>
      </c>
      <c r="L942" s="64" t="s">
        <v>17236</v>
      </c>
      <c r="M942" s="6" t="str">
        <f>IFERROR(VLOOKUP(Table13[[#This Row],[Số hóa đơn]],'Chi tiết tt Mega gửi'!K:L,2,0),"")</f>
        <v/>
      </c>
      <c r="O942" s="32">
        <f>IF(Table13[[#This Row],[Phân loại]]="Tồn đầu kỳ",Table13[[#This Row],[Tổng giá trị]],0)</f>
        <v>0</v>
      </c>
      <c r="P942" s="7">
        <f>IF(Table13[[#This Row],[Số còn phải thu ĐK]]&lt;&gt;0,0,IF(Table13[[#This Row],[Phân loại]]="Bán hàng",Table13[[#This Row],[Tổng giá trị]],-Table13[[#This Row],[Tổng giá trị]]))</f>
        <v>4263516</v>
      </c>
      <c r="Q942" s="32">
        <f t="shared" si="123"/>
        <v>0</v>
      </c>
      <c r="R942" s="7">
        <f>Table13[[#This Row],[Số còn phải thu ĐK]]+Table13[[#This Row],[Giá Trị HD sau CK]]-Table13[[#This Row],[Số tiền đã thu]]</f>
        <v>4263516</v>
      </c>
      <c r="S942" s="6">
        <f>IF(Table13[[#This Row],[Ngày hóa đơn]]&lt;&gt;"",Table13[[#This Row],[Ngày hóa đơn]],IF(Table13[[#This Row],[Ngày hạch toán]]&lt;&gt;"",Table13[[#This Row],[Ngày hạch toán]],""))</f>
        <v>46157</v>
      </c>
      <c r="T942" s="7"/>
      <c r="U942" s="6">
        <f>IF(Table13[[#This Row],[Ngày tính CN]]="","",S942+T942)</f>
        <v>46157</v>
      </c>
      <c r="V942" s="32">
        <f ca="1">IF(Table13[[#This Row],[Hạn thanh toán]]="","",IF((U942-NOW())&lt;0,0,(U942-NOW())))</f>
        <v>0</v>
      </c>
      <c r="W942" s="32"/>
      <c r="X942" s="32">
        <f t="shared" ca="1" si="124"/>
        <v>137.35975370370579</v>
      </c>
      <c r="Y942" s="2" t="str">
        <f t="shared" ca="1" si="125"/>
        <v>Nợ quá hạn hơn 120 ngày có khả năng mất thanh toán</v>
      </c>
      <c r="Z942" s="42">
        <f t="shared" si="121"/>
        <v>46157</v>
      </c>
      <c r="AA942" s="42" t="str">
        <f t="shared" si="122"/>
        <v/>
      </c>
      <c r="AD942" s="2" t="str">
        <f>VLOOKUP($A942,MA_KH!$A:$Q,MA_KH!O$1,0)</f>
        <v>MEGA</v>
      </c>
      <c r="AE942" s="2" t="str">
        <f>VLOOKUP($A942,MA_KH!$A:$Q,MA_KH!P$1,0)</f>
        <v>CÔNG TY TNHH MM MEGA MARKET (VIỆT NAM)</v>
      </c>
      <c r="AG942" s="91" t="str">
        <f>Table13[[#This Row],[Số hóa đơn]]&amp;Table13[[#This Row],[Tổng giá trị]]</f>
        <v>000364974263516</v>
      </c>
    </row>
    <row r="943" spans="1:33" ht="25.5" customHeight="1" x14ac:dyDescent="0.2">
      <c r="A943" s="54" t="s">
        <v>7306</v>
      </c>
      <c r="B943" s="54" t="s">
        <v>7307</v>
      </c>
      <c r="C943" s="55">
        <v>46163</v>
      </c>
      <c r="D943" s="54" t="s">
        <v>18376</v>
      </c>
      <c r="E943" s="55">
        <f>IFERROR(VLOOKUP(AG943,Sheet3!B:F,5,0),Table1[[#This Row],[Ngày hạch toán]])</f>
        <v>46157</v>
      </c>
      <c r="F943" s="54" t="s">
        <v>18377</v>
      </c>
      <c r="G943" s="54" t="s">
        <v>18378</v>
      </c>
      <c r="H943" s="56">
        <v>1166110</v>
      </c>
      <c r="I943" s="31">
        <v>0</v>
      </c>
      <c r="J943" s="31">
        <v>93289</v>
      </c>
      <c r="K943" s="31">
        <v>1259399</v>
      </c>
      <c r="L943" s="64" t="s">
        <v>17236</v>
      </c>
      <c r="M943" s="6" t="str">
        <f>IFERROR(VLOOKUP(Table13[[#This Row],[Số hóa đơn]],'Chi tiết tt Mega gửi'!K:L,2,0),"")</f>
        <v/>
      </c>
      <c r="O943" s="32">
        <f>IF(Table13[[#This Row],[Phân loại]]="Tồn đầu kỳ",Table13[[#This Row],[Tổng giá trị]],0)</f>
        <v>0</v>
      </c>
      <c r="P943" s="7">
        <f>IF(Table13[[#This Row],[Số còn phải thu ĐK]]&lt;&gt;0,0,IF(Table13[[#This Row],[Phân loại]]="Bán hàng",Table13[[#This Row],[Tổng giá trị]],-Table13[[#This Row],[Tổng giá trị]]))</f>
        <v>1259399</v>
      </c>
      <c r="Q943" s="32">
        <f t="shared" si="123"/>
        <v>0</v>
      </c>
      <c r="R943" s="7">
        <f>Table13[[#This Row],[Số còn phải thu ĐK]]+Table13[[#This Row],[Giá Trị HD sau CK]]-Table13[[#This Row],[Số tiền đã thu]]</f>
        <v>1259399</v>
      </c>
      <c r="S943" s="6">
        <f>IF(Table13[[#This Row],[Ngày hóa đơn]]&lt;&gt;"",Table13[[#This Row],[Ngày hóa đơn]],IF(Table13[[#This Row],[Ngày hạch toán]]&lt;&gt;"",Table13[[#This Row],[Ngày hạch toán]],""))</f>
        <v>46157</v>
      </c>
      <c r="T943" s="7"/>
      <c r="U943" s="6">
        <f>IF(Table13[[#This Row],[Ngày tính CN]]="","",S943+T943)</f>
        <v>46157</v>
      </c>
      <c r="V943" s="32">
        <f ca="1">IF(Table13[[#This Row],[Hạn thanh toán]]="","",IF((U943-NOW())&lt;0,0,(U943-NOW())))</f>
        <v>0</v>
      </c>
      <c r="W943" s="32"/>
      <c r="X943" s="32">
        <f t="shared" ca="1" si="124"/>
        <v>137.35975370370579</v>
      </c>
      <c r="Y943" s="2" t="str">
        <f t="shared" ca="1" si="125"/>
        <v>Nợ quá hạn hơn 120 ngày có khả năng mất thanh toán</v>
      </c>
      <c r="Z943" s="42">
        <f t="shared" si="121"/>
        <v>46157</v>
      </c>
      <c r="AA943" s="42" t="str">
        <f t="shared" si="122"/>
        <v/>
      </c>
      <c r="AD943" s="2" t="str">
        <f>VLOOKUP($A943,MA_KH!$A:$Q,MA_KH!O$1,0)</f>
        <v>MEGA</v>
      </c>
      <c r="AE943" s="2" t="str">
        <f>VLOOKUP($A943,MA_KH!$A:$Q,MA_KH!P$1,0)</f>
        <v>CÔNG TY TNHH MM MEGA MARKET (VIỆT NAM)</v>
      </c>
      <c r="AG943" s="91" t="str">
        <f>Table13[[#This Row],[Số hóa đơn]]&amp;Table13[[#This Row],[Tổng giá trị]]</f>
        <v>000364961259399</v>
      </c>
    </row>
    <row r="944" spans="1:33" ht="25.5" customHeight="1" x14ac:dyDescent="0.2">
      <c r="A944" s="54" t="s">
        <v>16287</v>
      </c>
      <c r="B944" s="54" t="s">
        <v>253</v>
      </c>
      <c r="C944" s="55">
        <v>46163</v>
      </c>
      <c r="D944" s="54" t="s">
        <v>18379</v>
      </c>
      <c r="E944" s="55">
        <f>IFERROR(VLOOKUP(AG944,Sheet3!B:F,5,0),Table1[[#This Row],[Ngày hạch toán]])</f>
        <v>46157</v>
      </c>
      <c r="F944" s="54" t="s">
        <v>18380</v>
      </c>
      <c r="G944" s="54" t="s">
        <v>18381</v>
      </c>
      <c r="H944" s="56">
        <v>2075500</v>
      </c>
      <c r="I944" s="31">
        <v>0</v>
      </c>
      <c r="J944" s="31">
        <v>166040</v>
      </c>
      <c r="K944" s="31">
        <v>2241540</v>
      </c>
      <c r="L944" s="64" t="s">
        <v>17236</v>
      </c>
      <c r="M944" s="6" t="str">
        <f>IFERROR(VLOOKUP(Table13[[#This Row],[Số hóa đơn]],'Chi tiết tt Mega gửi'!K:L,2,0),"")</f>
        <v/>
      </c>
      <c r="O944" s="32">
        <f>IF(Table13[[#This Row],[Phân loại]]="Tồn đầu kỳ",Table13[[#This Row],[Tổng giá trị]],0)</f>
        <v>0</v>
      </c>
      <c r="P944" s="7">
        <f>IF(Table13[[#This Row],[Số còn phải thu ĐK]]&lt;&gt;0,0,IF(Table13[[#This Row],[Phân loại]]="Bán hàng",Table13[[#This Row],[Tổng giá trị]],-Table13[[#This Row],[Tổng giá trị]]))</f>
        <v>2241540</v>
      </c>
      <c r="Q944" s="32">
        <f t="shared" si="123"/>
        <v>0</v>
      </c>
      <c r="R944" s="7">
        <f>Table13[[#This Row],[Số còn phải thu ĐK]]+Table13[[#This Row],[Giá Trị HD sau CK]]-Table13[[#This Row],[Số tiền đã thu]]</f>
        <v>2241540</v>
      </c>
      <c r="S944" s="6">
        <f>IF(Table13[[#This Row],[Ngày hóa đơn]]&lt;&gt;"",Table13[[#This Row],[Ngày hóa đơn]],IF(Table13[[#This Row],[Ngày hạch toán]]&lt;&gt;"",Table13[[#This Row],[Ngày hạch toán]],""))</f>
        <v>46157</v>
      </c>
      <c r="T944" s="7"/>
      <c r="U944" s="6">
        <f>IF(Table13[[#This Row],[Ngày tính CN]]="","",S944+T944)</f>
        <v>46157</v>
      </c>
      <c r="V944" s="32">
        <f ca="1">IF(Table13[[#This Row],[Hạn thanh toán]]="","",IF((U944-NOW())&lt;0,0,(U944-NOW())))</f>
        <v>0</v>
      </c>
      <c r="W944" s="32"/>
      <c r="X944" s="32">
        <f t="shared" ca="1" si="124"/>
        <v>137.35975370370579</v>
      </c>
      <c r="Y944" s="2" t="str">
        <f t="shared" ca="1" si="125"/>
        <v>Nợ quá hạn hơn 120 ngày có khả năng mất thanh toán</v>
      </c>
      <c r="Z944" s="42">
        <f t="shared" si="121"/>
        <v>46157</v>
      </c>
      <c r="AA944" s="42" t="str">
        <f t="shared" si="122"/>
        <v/>
      </c>
      <c r="AD944" s="2" t="str">
        <f>VLOOKUP($A944,MA_KH!$A:$Q,MA_KH!O$1,0)</f>
        <v>MEGA</v>
      </c>
      <c r="AE944" s="2" t="str">
        <f>VLOOKUP($A944,MA_KH!$A:$Q,MA_KH!P$1,0)</f>
        <v>CÔNG TY TNHH MM MEGA MARKET (VIỆT NAM)</v>
      </c>
      <c r="AG944" s="91" t="str">
        <f>Table13[[#This Row],[Số hóa đơn]]&amp;Table13[[#This Row],[Tổng giá trị]]</f>
        <v>000364932241540</v>
      </c>
    </row>
    <row r="945" spans="1:33" ht="25.5" customHeight="1" x14ac:dyDescent="0.2">
      <c r="A945" s="54" t="s">
        <v>16296</v>
      </c>
      <c r="B945" s="54" t="s">
        <v>7244</v>
      </c>
      <c r="C945" s="55">
        <v>46164</v>
      </c>
      <c r="D945" s="54" t="s">
        <v>18382</v>
      </c>
      <c r="E945" s="55">
        <f>IFERROR(VLOOKUP(AG945,Sheet3!B:F,5,0),Table1[[#This Row],[Ngày hạch toán]])</f>
        <v>46157</v>
      </c>
      <c r="F945" s="54" t="s">
        <v>18383</v>
      </c>
      <c r="G945" s="54" t="s">
        <v>18384</v>
      </c>
      <c r="H945" s="56">
        <v>3690310</v>
      </c>
      <c r="I945" s="31">
        <v>0</v>
      </c>
      <c r="J945" s="31">
        <v>295225</v>
      </c>
      <c r="K945" s="31">
        <v>3985535</v>
      </c>
      <c r="L945" s="64" t="s">
        <v>17236</v>
      </c>
      <c r="M945" s="6" t="str">
        <f>IFERROR(VLOOKUP(Table13[[#This Row],[Số hóa đơn]],'Chi tiết tt Mega gửi'!K:L,2,0),"")</f>
        <v/>
      </c>
      <c r="O945" s="32">
        <f>IF(Table13[[#This Row],[Phân loại]]="Tồn đầu kỳ",Table13[[#This Row],[Tổng giá trị]],0)</f>
        <v>0</v>
      </c>
      <c r="P945" s="7">
        <f>IF(Table13[[#This Row],[Số còn phải thu ĐK]]&lt;&gt;0,0,IF(Table13[[#This Row],[Phân loại]]="Bán hàng",Table13[[#This Row],[Tổng giá trị]],-Table13[[#This Row],[Tổng giá trị]]))</f>
        <v>3985535</v>
      </c>
      <c r="Q945" s="32">
        <f t="shared" si="123"/>
        <v>0</v>
      </c>
      <c r="R945" s="7">
        <f>Table13[[#This Row],[Số còn phải thu ĐK]]+Table13[[#This Row],[Giá Trị HD sau CK]]-Table13[[#This Row],[Số tiền đã thu]]</f>
        <v>3985535</v>
      </c>
      <c r="S945" s="6">
        <f>IF(Table13[[#This Row],[Ngày hóa đơn]]&lt;&gt;"",Table13[[#This Row],[Ngày hóa đơn]],IF(Table13[[#This Row],[Ngày hạch toán]]&lt;&gt;"",Table13[[#This Row],[Ngày hạch toán]],""))</f>
        <v>46157</v>
      </c>
      <c r="T945" s="7"/>
      <c r="U945" s="6">
        <f>IF(Table13[[#This Row],[Ngày tính CN]]="","",S945+T945)</f>
        <v>46157</v>
      </c>
      <c r="V945" s="32">
        <f ca="1">IF(Table13[[#This Row],[Hạn thanh toán]]="","",IF((U945-NOW())&lt;0,0,(U945-NOW())))</f>
        <v>0</v>
      </c>
      <c r="W945" s="32"/>
      <c r="X945" s="32">
        <f t="shared" ca="1" si="124"/>
        <v>137.35975370370579</v>
      </c>
      <c r="Y945" s="2" t="str">
        <f t="shared" ca="1" si="125"/>
        <v>Nợ quá hạn hơn 120 ngày có khả năng mất thanh toán</v>
      </c>
      <c r="Z945" s="42">
        <f t="shared" si="121"/>
        <v>46157</v>
      </c>
      <c r="AA945" s="42" t="str">
        <f t="shared" si="122"/>
        <v/>
      </c>
      <c r="AD945" s="2" t="str">
        <f>VLOOKUP($A945,MA_KH!$A:$Q,MA_KH!O$1,0)</f>
        <v>MEGA</v>
      </c>
      <c r="AE945" s="2" t="str">
        <f>VLOOKUP($A945,MA_KH!$A:$Q,MA_KH!P$1,0)</f>
        <v>CÔNG TY TNHH MM MEGA MARKET (VIỆT NAM)</v>
      </c>
      <c r="AG945" s="91" t="str">
        <f>Table13[[#This Row],[Số hóa đơn]]&amp;Table13[[#This Row],[Tổng giá trị]]</f>
        <v>000365023985535</v>
      </c>
    </row>
    <row r="946" spans="1:33" ht="25.5" customHeight="1" x14ac:dyDescent="0.2">
      <c r="A946" s="54" t="s">
        <v>16301</v>
      </c>
      <c r="B946" s="54" t="s">
        <v>7241</v>
      </c>
      <c r="C946" s="55">
        <v>46164</v>
      </c>
      <c r="D946" s="54" t="s">
        <v>18385</v>
      </c>
      <c r="E946" s="55">
        <f>IFERROR(VLOOKUP(AG946,Sheet3!B:F,5,0),Table1[[#This Row],[Ngày hạch toán]])</f>
        <v>46157</v>
      </c>
      <c r="F946" s="54" t="s">
        <v>18386</v>
      </c>
      <c r="G946" s="54" t="s">
        <v>18387</v>
      </c>
      <c r="H946" s="56">
        <v>5667320</v>
      </c>
      <c r="I946" s="31">
        <v>0</v>
      </c>
      <c r="J946" s="31">
        <v>453386</v>
      </c>
      <c r="K946" s="31">
        <v>6120706</v>
      </c>
      <c r="L946" s="64" t="s">
        <v>17236</v>
      </c>
      <c r="M946" s="6" t="str">
        <f>IFERROR(VLOOKUP(Table13[[#This Row],[Số hóa đơn]],'Chi tiết tt Mega gửi'!K:L,2,0),"")</f>
        <v/>
      </c>
      <c r="O946" s="32">
        <f>IF(Table13[[#This Row],[Phân loại]]="Tồn đầu kỳ",Table13[[#This Row],[Tổng giá trị]],0)</f>
        <v>0</v>
      </c>
      <c r="P946" s="7">
        <f>IF(Table13[[#This Row],[Số còn phải thu ĐK]]&lt;&gt;0,0,IF(Table13[[#This Row],[Phân loại]]="Bán hàng",Table13[[#This Row],[Tổng giá trị]],-Table13[[#This Row],[Tổng giá trị]]))</f>
        <v>6120706</v>
      </c>
      <c r="Q946" s="32">
        <f t="shared" si="123"/>
        <v>0</v>
      </c>
      <c r="R946" s="7">
        <f>Table13[[#This Row],[Số còn phải thu ĐK]]+Table13[[#This Row],[Giá Trị HD sau CK]]-Table13[[#This Row],[Số tiền đã thu]]</f>
        <v>6120706</v>
      </c>
      <c r="S946" s="6">
        <f>IF(Table13[[#This Row],[Ngày hóa đơn]]&lt;&gt;"",Table13[[#This Row],[Ngày hóa đơn]],IF(Table13[[#This Row],[Ngày hạch toán]]&lt;&gt;"",Table13[[#This Row],[Ngày hạch toán]],""))</f>
        <v>46157</v>
      </c>
      <c r="T946" s="7"/>
      <c r="U946" s="6">
        <f>IF(Table13[[#This Row],[Ngày tính CN]]="","",S946+T946)</f>
        <v>46157</v>
      </c>
      <c r="V946" s="32">
        <f ca="1">IF(Table13[[#This Row],[Hạn thanh toán]]="","",IF((U946-NOW())&lt;0,0,(U946-NOW())))</f>
        <v>0</v>
      </c>
      <c r="W946" s="32"/>
      <c r="X946" s="32">
        <f t="shared" ca="1" si="124"/>
        <v>137.35975370370579</v>
      </c>
      <c r="Y946" s="2" t="str">
        <f t="shared" ca="1" si="125"/>
        <v>Nợ quá hạn hơn 120 ngày có khả năng mất thanh toán</v>
      </c>
      <c r="Z946" s="42">
        <f t="shared" si="121"/>
        <v>46157</v>
      </c>
      <c r="AA946" s="42" t="str">
        <f t="shared" si="122"/>
        <v/>
      </c>
      <c r="AD946" s="2" t="str">
        <f>VLOOKUP($A946,MA_KH!$A:$Q,MA_KH!O$1,0)</f>
        <v>MEGA</v>
      </c>
      <c r="AE946" s="2" t="str">
        <f>VLOOKUP($A946,MA_KH!$A:$Q,MA_KH!P$1,0)</f>
        <v>CÔNG TY TNHH MM MEGA MARKET (VIỆT NAM)</v>
      </c>
      <c r="AG946" s="91" t="str">
        <f>Table13[[#This Row],[Số hóa đơn]]&amp;Table13[[#This Row],[Tổng giá trị]]</f>
        <v>000365016120706</v>
      </c>
    </row>
    <row r="947" spans="1:33" ht="25.5" customHeight="1" x14ac:dyDescent="0.2">
      <c r="A947" s="54" t="s">
        <v>16301</v>
      </c>
      <c r="B947" s="54" t="s">
        <v>7241</v>
      </c>
      <c r="C947" s="55">
        <v>46164</v>
      </c>
      <c r="D947" s="54" t="s">
        <v>18388</v>
      </c>
      <c r="E947" s="55">
        <f>IFERROR(VLOOKUP(AG947,Sheet3!B:F,5,0),Table1[[#This Row],[Ngày hạch toán]])</f>
        <v>46160</v>
      </c>
      <c r="F947" s="54" t="s">
        <v>18389</v>
      </c>
      <c r="G947" s="54" t="s">
        <v>18390</v>
      </c>
      <c r="H947" s="56">
        <v>5305790</v>
      </c>
      <c r="I947" s="31">
        <v>0</v>
      </c>
      <c r="J947" s="31">
        <v>424463</v>
      </c>
      <c r="K947" s="31">
        <v>5730253</v>
      </c>
      <c r="L947" s="64" t="s">
        <v>17236</v>
      </c>
      <c r="M947" s="6" t="str">
        <f>IFERROR(VLOOKUP(Table13[[#This Row],[Số hóa đơn]],'Chi tiết tt Mega gửi'!K:L,2,0),"")</f>
        <v/>
      </c>
      <c r="O947" s="32">
        <f>IF(Table13[[#This Row],[Phân loại]]="Tồn đầu kỳ",Table13[[#This Row],[Tổng giá trị]],0)</f>
        <v>0</v>
      </c>
      <c r="P947" s="7">
        <f>IF(Table13[[#This Row],[Số còn phải thu ĐK]]&lt;&gt;0,0,IF(Table13[[#This Row],[Phân loại]]="Bán hàng",Table13[[#This Row],[Tổng giá trị]],-Table13[[#This Row],[Tổng giá trị]]))</f>
        <v>5730253</v>
      </c>
      <c r="Q947" s="32">
        <f t="shared" si="123"/>
        <v>0</v>
      </c>
      <c r="R947" s="7">
        <f>Table13[[#This Row],[Số còn phải thu ĐK]]+Table13[[#This Row],[Giá Trị HD sau CK]]-Table13[[#This Row],[Số tiền đã thu]]</f>
        <v>5730253</v>
      </c>
      <c r="S947" s="6">
        <f>IF(Table13[[#This Row],[Ngày hóa đơn]]&lt;&gt;"",Table13[[#This Row],[Ngày hóa đơn]],IF(Table13[[#This Row],[Ngày hạch toán]]&lt;&gt;"",Table13[[#This Row],[Ngày hạch toán]],""))</f>
        <v>46160</v>
      </c>
      <c r="T947" s="7"/>
      <c r="U947" s="6">
        <f>IF(Table13[[#This Row],[Ngày tính CN]]="","",S947+T947)</f>
        <v>46160</v>
      </c>
      <c r="V947" s="32">
        <f ca="1">IF(Table13[[#This Row],[Hạn thanh toán]]="","",IF((U947-NOW())&lt;0,0,(U947-NOW())))</f>
        <v>0</v>
      </c>
      <c r="W947" s="32"/>
      <c r="X947" s="32">
        <f t="shared" ca="1" si="124"/>
        <v>134.35975370370579</v>
      </c>
      <c r="Y947" s="2" t="str">
        <f t="shared" ca="1" si="125"/>
        <v>Nợ quá hạn hơn 120 ngày có khả năng mất thanh toán</v>
      </c>
      <c r="Z947" s="42">
        <f t="shared" si="121"/>
        <v>46160</v>
      </c>
      <c r="AA947" s="42" t="str">
        <f t="shared" si="122"/>
        <v/>
      </c>
      <c r="AD947" s="2" t="str">
        <f>VLOOKUP($A947,MA_KH!$A:$Q,MA_KH!O$1,0)</f>
        <v>MEGA</v>
      </c>
      <c r="AE947" s="2" t="str">
        <f>VLOOKUP($A947,MA_KH!$A:$Q,MA_KH!P$1,0)</f>
        <v>CÔNG TY TNHH MM MEGA MARKET (VIỆT NAM)</v>
      </c>
      <c r="AG947" s="91" t="str">
        <f>Table13[[#This Row],[Số hóa đơn]]&amp;Table13[[#This Row],[Tổng giá trị]]</f>
        <v>000365005730253</v>
      </c>
    </row>
    <row r="948" spans="1:33" ht="25.5" customHeight="1" x14ac:dyDescent="0.2">
      <c r="A948" s="54" t="s">
        <v>16298</v>
      </c>
      <c r="B948" s="54" t="s">
        <v>7235</v>
      </c>
      <c r="C948" s="55">
        <v>46165</v>
      </c>
      <c r="D948" s="54" t="s">
        <v>18391</v>
      </c>
      <c r="E948" s="55">
        <f>IFERROR(VLOOKUP(AG948,Sheet3!B:F,5,0),Table1[[#This Row],[Ngày hạch toán]])</f>
        <v>46160</v>
      </c>
      <c r="F948" s="54" t="s">
        <v>18392</v>
      </c>
      <c r="G948" s="54" t="s">
        <v>18393</v>
      </c>
      <c r="H948" s="56">
        <v>552010</v>
      </c>
      <c r="I948" s="31">
        <v>0</v>
      </c>
      <c r="J948" s="31">
        <v>44161</v>
      </c>
      <c r="K948" s="31">
        <v>596171</v>
      </c>
      <c r="L948" s="64" t="s">
        <v>17236</v>
      </c>
      <c r="M948" s="6" t="str">
        <f>IFERROR(VLOOKUP(Table13[[#This Row],[Số hóa đơn]],'Chi tiết tt Mega gửi'!K:L,2,0),"")</f>
        <v/>
      </c>
      <c r="O948" s="32">
        <f>IF(Table13[[#This Row],[Phân loại]]="Tồn đầu kỳ",Table13[[#This Row],[Tổng giá trị]],0)</f>
        <v>0</v>
      </c>
      <c r="P948" s="7">
        <f>IF(Table13[[#This Row],[Số còn phải thu ĐK]]&lt;&gt;0,0,IF(Table13[[#This Row],[Phân loại]]="Bán hàng",Table13[[#This Row],[Tổng giá trị]],-Table13[[#This Row],[Tổng giá trị]]))</f>
        <v>596171</v>
      </c>
      <c r="Q948" s="32">
        <f t="shared" si="123"/>
        <v>0</v>
      </c>
      <c r="R948" s="7">
        <f>Table13[[#This Row],[Số còn phải thu ĐK]]+Table13[[#This Row],[Giá Trị HD sau CK]]-Table13[[#This Row],[Số tiền đã thu]]</f>
        <v>596171</v>
      </c>
      <c r="S948" s="6">
        <f>IF(Table13[[#This Row],[Ngày hóa đơn]]&lt;&gt;"",Table13[[#This Row],[Ngày hóa đơn]],IF(Table13[[#This Row],[Ngày hạch toán]]&lt;&gt;"",Table13[[#This Row],[Ngày hạch toán]],""))</f>
        <v>46160</v>
      </c>
      <c r="T948" s="7"/>
      <c r="U948" s="6">
        <f>IF(Table13[[#This Row],[Ngày tính CN]]="","",S948+T948)</f>
        <v>46160</v>
      </c>
      <c r="V948" s="32">
        <f ca="1">IF(Table13[[#This Row],[Hạn thanh toán]]="","",IF((U948-NOW())&lt;0,0,(U948-NOW())))</f>
        <v>0</v>
      </c>
      <c r="W948" s="32"/>
      <c r="X948" s="32">
        <f t="shared" ca="1" si="124"/>
        <v>134.35975370370579</v>
      </c>
      <c r="Y948" s="2" t="str">
        <f t="shared" ca="1" si="125"/>
        <v>Nợ quá hạn hơn 120 ngày có khả năng mất thanh toán</v>
      </c>
      <c r="Z948" s="42">
        <f t="shared" si="121"/>
        <v>46160</v>
      </c>
      <c r="AA948" s="42" t="str">
        <f t="shared" si="122"/>
        <v/>
      </c>
      <c r="AD948" s="2" t="str">
        <f>VLOOKUP($A948,MA_KH!$A:$Q,MA_KH!O$1,0)</f>
        <v>MEGA</v>
      </c>
      <c r="AE948" s="2" t="str">
        <f>VLOOKUP($A948,MA_KH!$A:$Q,MA_KH!P$1,0)</f>
        <v>CÔNG TY TNHH MM MEGA MARKET (VIỆT NAM)</v>
      </c>
      <c r="AG948" s="91" t="str">
        <f>Table13[[#This Row],[Số hóa đơn]]&amp;Table13[[#This Row],[Tổng giá trị]]</f>
        <v>00037756596171</v>
      </c>
    </row>
    <row r="949" spans="1:33" ht="25.5" customHeight="1" x14ac:dyDescent="0.2">
      <c r="A949" s="54" t="s">
        <v>7306</v>
      </c>
      <c r="B949" s="54" t="s">
        <v>7307</v>
      </c>
      <c r="C949" s="55">
        <v>46167</v>
      </c>
      <c r="D949" s="54" t="s">
        <v>18394</v>
      </c>
      <c r="E949" s="55">
        <f>IFERROR(VLOOKUP(AG949,Sheet3!B:F,5,0),Table1[[#This Row],[Ngày hạch toán]])</f>
        <v>46160</v>
      </c>
      <c r="F949" s="54" t="s">
        <v>18395</v>
      </c>
      <c r="G949" s="54" t="s">
        <v>18396</v>
      </c>
      <c r="H949" s="56">
        <v>3876060</v>
      </c>
      <c r="I949" s="31">
        <v>0</v>
      </c>
      <c r="J949" s="31">
        <v>310085</v>
      </c>
      <c r="K949" s="31">
        <v>4186145</v>
      </c>
      <c r="L949" s="64" t="s">
        <v>17236</v>
      </c>
      <c r="M949" s="6" t="str">
        <f>IFERROR(VLOOKUP(Table13[[#This Row],[Số hóa đơn]],'Chi tiết tt Mega gửi'!K:L,2,0),"")</f>
        <v/>
      </c>
      <c r="O949" s="32">
        <f>IF(Table13[[#This Row],[Phân loại]]="Tồn đầu kỳ",Table13[[#This Row],[Tổng giá trị]],0)</f>
        <v>0</v>
      </c>
      <c r="P949" s="7">
        <f>IF(Table13[[#This Row],[Số còn phải thu ĐK]]&lt;&gt;0,0,IF(Table13[[#This Row],[Phân loại]]="Bán hàng",Table13[[#This Row],[Tổng giá trị]],-Table13[[#This Row],[Tổng giá trị]]))</f>
        <v>4186145</v>
      </c>
      <c r="Q949" s="32">
        <f t="shared" si="123"/>
        <v>0</v>
      </c>
      <c r="R949" s="7">
        <f>Table13[[#This Row],[Số còn phải thu ĐK]]+Table13[[#This Row],[Giá Trị HD sau CK]]-Table13[[#This Row],[Số tiền đã thu]]</f>
        <v>4186145</v>
      </c>
      <c r="S949" s="6">
        <f>IF(Table13[[#This Row],[Ngày hóa đơn]]&lt;&gt;"",Table13[[#This Row],[Ngày hóa đơn]],IF(Table13[[#This Row],[Ngày hạch toán]]&lt;&gt;"",Table13[[#This Row],[Ngày hạch toán]],""))</f>
        <v>46160</v>
      </c>
      <c r="T949" s="7"/>
      <c r="U949" s="6">
        <f>IF(Table13[[#This Row],[Ngày tính CN]]="","",S949+T949)</f>
        <v>46160</v>
      </c>
      <c r="V949" s="32">
        <f ca="1">IF(Table13[[#This Row],[Hạn thanh toán]]="","",IF((U949-NOW())&lt;0,0,(U949-NOW())))</f>
        <v>0</v>
      </c>
      <c r="W949" s="32"/>
      <c r="X949" s="32">
        <f t="shared" ca="1" si="124"/>
        <v>134.35975370370579</v>
      </c>
      <c r="Y949" s="2" t="str">
        <f t="shared" ca="1" si="125"/>
        <v>Nợ quá hạn hơn 120 ngày có khả năng mất thanh toán</v>
      </c>
      <c r="Z949" s="42">
        <f t="shared" si="121"/>
        <v>46160</v>
      </c>
      <c r="AA949" s="42" t="str">
        <f t="shared" si="122"/>
        <v/>
      </c>
      <c r="AD949" s="2" t="str">
        <f>VLOOKUP($A949,MA_KH!$A:$Q,MA_KH!O$1,0)</f>
        <v>MEGA</v>
      </c>
      <c r="AE949" s="2" t="str">
        <f>VLOOKUP($A949,MA_KH!$A:$Q,MA_KH!P$1,0)</f>
        <v>CÔNG TY TNHH MM MEGA MARKET (VIỆT NAM)</v>
      </c>
      <c r="AG949" s="91" t="str">
        <f>Table13[[#This Row],[Số hóa đơn]]&amp;Table13[[#This Row],[Tổng giá trị]]</f>
        <v>000377544186145</v>
      </c>
    </row>
    <row r="950" spans="1:33" ht="25.5" customHeight="1" x14ac:dyDescent="0.2">
      <c r="A950" s="54" t="s">
        <v>16291</v>
      </c>
      <c r="B950" s="54" t="s">
        <v>200</v>
      </c>
      <c r="C950" s="55">
        <v>46167</v>
      </c>
      <c r="D950" s="54" t="s">
        <v>18397</v>
      </c>
      <c r="E950" s="55">
        <f>IFERROR(VLOOKUP(AG950,Sheet3!B:F,5,0),Table1[[#This Row],[Ngày hạch toán]])</f>
        <v>46160</v>
      </c>
      <c r="F950" s="54" t="s">
        <v>18398</v>
      </c>
      <c r="G950" s="54" t="s">
        <v>18399</v>
      </c>
      <c r="H950" s="56">
        <v>1166110</v>
      </c>
      <c r="I950" s="31">
        <v>0</v>
      </c>
      <c r="J950" s="31">
        <v>93289</v>
      </c>
      <c r="K950" s="31">
        <v>1259399</v>
      </c>
      <c r="L950" s="64" t="s">
        <v>17236</v>
      </c>
      <c r="M950" s="6" t="str">
        <f>IFERROR(VLOOKUP(Table13[[#This Row],[Số hóa đơn]],'Chi tiết tt Mega gửi'!K:L,2,0),"")</f>
        <v/>
      </c>
      <c r="O950" s="32">
        <f>IF(Table13[[#This Row],[Phân loại]]="Tồn đầu kỳ",Table13[[#This Row],[Tổng giá trị]],0)</f>
        <v>0</v>
      </c>
      <c r="P950" s="7">
        <f>IF(Table13[[#This Row],[Số còn phải thu ĐK]]&lt;&gt;0,0,IF(Table13[[#This Row],[Phân loại]]="Bán hàng",Table13[[#This Row],[Tổng giá trị]],-Table13[[#This Row],[Tổng giá trị]]))</f>
        <v>1259399</v>
      </c>
      <c r="Q950" s="32">
        <f t="shared" si="123"/>
        <v>0</v>
      </c>
      <c r="R950" s="7">
        <f>Table13[[#This Row],[Số còn phải thu ĐK]]+Table13[[#This Row],[Giá Trị HD sau CK]]-Table13[[#This Row],[Số tiền đã thu]]</f>
        <v>1259399</v>
      </c>
      <c r="S950" s="6">
        <f>IF(Table13[[#This Row],[Ngày hóa đơn]]&lt;&gt;"",Table13[[#This Row],[Ngày hóa đơn]],IF(Table13[[#This Row],[Ngày hạch toán]]&lt;&gt;"",Table13[[#This Row],[Ngày hạch toán]],""))</f>
        <v>46160</v>
      </c>
      <c r="T950" s="7"/>
      <c r="U950" s="6">
        <f>IF(Table13[[#This Row],[Ngày tính CN]]="","",S950+T950)</f>
        <v>46160</v>
      </c>
      <c r="V950" s="32">
        <f ca="1">IF(Table13[[#This Row],[Hạn thanh toán]]="","",IF((U950-NOW())&lt;0,0,(U950-NOW())))</f>
        <v>0</v>
      </c>
      <c r="W950" s="32"/>
      <c r="X950" s="32">
        <f t="shared" ca="1" si="124"/>
        <v>134.35975370370579</v>
      </c>
      <c r="Y950" s="2" t="str">
        <f t="shared" ca="1" si="125"/>
        <v>Nợ quá hạn hơn 120 ngày có khả năng mất thanh toán</v>
      </c>
      <c r="Z950" s="42">
        <f t="shared" si="121"/>
        <v>46160</v>
      </c>
      <c r="AA950" s="42" t="str">
        <f t="shared" si="122"/>
        <v/>
      </c>
      <c r="AD950" s="2" t="str">
        <f>VLOOKUP($A950,MA_KH!$A:$Q,MA_KH!O$1,0)</f>
        <v>MEGA</v>
      </c>
      <c r="AE950" s="2" t="str">
        <f>VLOOKUP($A950,MA_KH!$A:$Q,MA_KH!P$1,0)</f>
        <v>CÔNG TY TNHH MM MEGA MARKET (VIỆT NAM)</v>
      </c>
      <c r="AG950" s="91" t="str">
        <f>Table13[[#This Row],[Số hóa đơn]]&amp;Table13[[#This Row],[Tổng giá trị]]</f>
        <v>000377591259399</v>
      </c>
    </row>
    <row r="951" spans="1:33" ht="25.5" customHeight="1" x14ac:dyDescent="0.2">
      <c r="A951" s="54" t="s">
        <v>16307</v>
      </c>
      <c r="B951" s="54" t="s">
        <v>202</v>
      </c>
      <c r="C951" s="55">
        <v>46167</v>
      </c>
      <c r="D951" s="54" t="s">
        <v>18400</v>
      </c>
      <c r="E951" s="55">
        <f>IFERROR(VLOOKUP(AG951,Sheet3!B:F,5,0),Table1[[#This Row],[Ngày hạch toán]])</f>
        <v>46160</v>
      </c>
      <c r="F951" s="54" t="s">
        <v>18401</v>
      </c>
      <c r="G951" s="54" t="s">
        <v>18402</v>
      </c>
      <c r="H951" s="56">
        <v>2075500</v>
      </c>
      <c r="I951" s="31">
        <v>0</v>
      </c>
      <c r="J951" s="31">
        <v>166040</v>
      </c>
      <c r="K951" s="31">
        <v>2241540</v>
      </c>
      <c r="L951" s="64" t="s">
        <v>17236</v>
      </c>
      <c r="M951" s="6" t="str">
        <f>IFERROR(VLOOKUP(Table13[[#This Row],[Số hóa đơn]],'Chi tiết tt Mega gửi'!K:L,2,0),"")</f>
        <v/>
      </c>
      <c r="O951" s="32">
        <f>IF(Table13[[#This Row],[Phân loại]]="Tồn đầu kỳ",Table13[[#This Row],[Tổng giá trị]],0)</f>
        <v>0</v>
      </c>
      <c r="P951" s="7">
        <f>IF(Table13[[#This Row],[Số còn phải thu ĐK]]&lt;&gt;0,0,IF(Table13[[#This Row],[Phân loại]]="Bán hàng",Table13[[#This Row],[Tổng giá trị]],-Table13[[#This Row],[Tổng giá trị]]))</f>
        <v>2241540</v>
      </c>
      <c r="Q951" s="32">
        <f t="shared" si="123"/>
        <v>0</v>
      </c>
      <c r="R951" s="7">
        <f>Table13[[#This Row],[Số còn phải thu ĐK]]+Table13[[#This Row],[Giá Trị HD sau CK]]-Table13[[#This Row],[Số tiền đã thu]]</f>
        <v>2241540</v>
      </c>
      <c r="S951" s="6">
        <f>IF(Table13[[#This Row],[Ngày hóa đơn]]&lt;&gt;"",Table13[[#This Row],[Ngày hóa đơn]],IF(Table13[[#This Row],[Ngày hạch toán]]&lt;&gt;"",Table13[[#This Row],[Ngày hạch toán]],""))</f>
        <v>46160</v>
      </c>
      <c r="T951" s="7"/>
      <c r="U951" s="6">
        <f>IF(Table13[[#This Row],[Ngày tính CN]]="","",S951+T951)</f>
        <v>46160</v>
      </c>
      <c r="V951" s="32">
        <f ca="1">IF(Table13[[#This Row],[Hạn thanh toán]]="","",IF((U951-NOW())&lt;0,0,(U951-NOW())))</f>
        <v>0</v>
      </c>
      <c r="W951" s="32"/>
      <c r="X951" s="32">
        <f t="shared" ca="1" si="124"/>
        <v>134.35975370370579</v>
      </c>
      <c r="Y951" s="2" t="str">
        <f t="shared" ca="1" si="125"/>
        <v>Nợ quá hạn hơn 120 ngày có khả năng mất thanh toán</v>
      </c>
      <c r="Z951" s="42">
        <f t="shared" si="121"/>
        <v>46160</v>
      </c>
      <c r="AA951" s="42" t="str">
        <f t="shared" si="122"/>
        <v/>
      </c>
      <c r="AD951" s="2" t="str">
        <f>VLOOKUP($A951,MA_KH!$A:$Q,MA_KH!O$1,0)</f>
        <v>MEGA</v>
      </c>
      <c r="AE951" s="2" t="str">
        <f>VLOOKUP($A951,MA_KH!$A:$Q,MA_KH!P$1,0)</f>
        <v>CÔNG TY TNHH MM MEGA MARKET (VIỆT NAM)</v>
      </c>
      <c r="AG951" s="91" t="str">
        <f>Table13[[#This Row],[Số hóa đơn]]&amp;Table13[[#This Row],[Tổng giá trị]]</f>
        <v>000377602241540</v>
      </c>
    </row>
    <row r="952" spans="1:33" ht="25.5" customHeight="1" x14ac:dyDescent="0.2">
      <c r="A952" s="54" t="s">
        <v>16308</v>
      </c>
      <c r="B952" s="54" t="s">
        <v>194</v>
      </c>
      <c r="C952" s="55">
        <v>46167</v>
      </c>
      <c r="D952" s="54" t="s">
        <v>18403</v>
      </c>
      <c r="E952" s="55">
        <f>IFERROR(VLOOKUP(AG952,Sheet3!B:F,5,0),Table1[[#This Row],[Ngày hạch toán]])</f>
        <v>46161</v>
      </c>
      <c r="F952" s="54" t="s">
        <v>18404</v>
      </c>
      <c r="G952" s="54" t="s">
        <v>18405</v>
      </c>
      <c r="H952" s="56">
        <v>5048400</v>
      </c>
      <c r="I952" s="31">
        <v>0</v>
      </c>
      <c r="J952" s="31">
        <v>403872</v>
      </c>
      <c r="K952" s="31">
        <v>5452272</v>
      </c>
      <c r="L952" s="64" t="s">
        <v>17236</v>
      </c>
      <c r="M952" s="6" t="str">
        <f>IFERROR(VLOOKUP(Table13[[#This Row],[Số hóa đơn]],'Chi tiết tt Mega gửi'!K:L,2,0),"")</f>
        <v/>
      </c>
      <c r="O952" s="32">
        <f>IF(Table13[[#This Row],[Phân loại]]="Tồn đầu kỳ",Table13[[#This Row],[Tổng giá trị]],0)</f>
        <v>0</v>
      </c>
      <c r="P952" s="7">
        <f>IF(Table13[[#This Row],[Số còn phải thu ĐK]]&lt;&gt;0,0,IF(Table13[[#This Row],[Phân loại]]="Bán hàng",Table13[[#This Row],[Tổng giá trị]],-Table13[[#This Row],[Tổng giá trị]]))</f>
        <v>5452272</v>
      </c>
      <c r="Q952" s="32">
        <f t="shared" si="123"/>
        <v>0</v>
      </c>
      <c r="R952" s="7">
        <f>Table13[[#This Row],[Số còn phải thu ĐK]]+Table13[[#This Row],[Giá Trị HD sau CK]]-Table13[[#This Row],[Số tiền đã thu]]</f>
        <v>5452272</v>
      </c>
      <c r="S952" s="6">
        <f>IF(Table13[[#This Row],[Ngày hóa đơn]]&lt;&gt;"",Table13[[#This Row],[Ngày hóa đơn]],IF(Table13[[#This Row],[Ngày hạch toán]]&lt;&gt;"",Table13[[#This Row],[Ngày hạch toán]],""))</f>
        <v>46161</v>
      </c>
      <c r="T952" s="7"/>
      <c r="U952" s="6">
        <f>IF(Table13[[#This Row],[Ngày tính CN]]="","",S952+T952)</f>
        <v>46161</v>
      </c>
      <c r="V952" s="32">
        <f ca="1">IF(Table13[[#This Row],[Hạn thanh toán]]="","",IF((U952-NOW())&lt;0,0,(U952-NOW())))</f>
        <v>0</v>
      </c>
      <c r="W952" s="32"/>
      <c r="X952" s="32">
        <f t="shared" ca="1" si="124"/>
        <v>133.35975370370579</v>
      </c>
      <c r="Y952" s="2" t="str">
        <f t="shared" ca="1" si="125"/>
        <v>Nợ quá hạn hơn 120 ngày có khả năng mất thanh toán</v>
      </c>
      <c r="Z952" s="42">
        <f t="shared" si="121"/>
        <v>46161</v>
      </c>
      <c r="AA952" s="42" t="str">
        <f t="shared" si="122"/>
        <v/>
      </c>
      <c r="AD952" s="2" t="str">
        <f>VLOOKUP($A952,MA_KH!$A:$Q,MA_KH!O$1,0)</f>
        <v>MEGA</v>
      </c>
      <c r="AE952" s="2" t="str">
        <f>VLOOKUP($A952,MA_KH!$A:$Q,MA_KH!P$1,0)</f>
        <v>CÔNG TY TNHH MM MEGA MARKET (VIỆT NAM)</v>
      </c>
      <c r="AG952" s="91" t="str">
        <f>Table13[[#This Row],[Số hóa đơn]]&amp;Table13[[#This Row],[Tổng giá trị]]</f>
        <v>000377575452272</v>
      </c>
    </row>
    <row r="953" spans="1:33" ht="25.5" customHeight="1" x14ac:dyDescent="0.2">
      <c r="A953" s="54" t="s">
        <v>16310</v>
      </c>
      <c r="B953" s="54" t="s">
        <v>196</v>
      </c>
      <c r="C953" s="55">
        <v>46167</v>
      </c>
      <c r="D953" s="54" t="s">
        <v>18406</v>
      </c>
      <c r="E953" s="55">
        <f>IFERROR(VLOOKUP(AG953,Sheet3!B:F,5,0),Table1[[#This Row],[Ngày hạch toán]])</f>
        <v>46161</v>
      </c>
      <c r="F953" s="54" t="s">
        <v>18407</v>
      </c>
      <c r="G953" s="54" t="s">
        <v>18408</v>
      </c>
      <c r="H953" s="56">
        <v>1891485</v>
      </c>
      <c r="I953" s="31">
        <v>0</v>
      </c>
      <c r="J953" s="31">
        <v>151319</v>
      </c>
      <c r="K953" s="31">
        <v>2042804</v>
      </c>
      <c r="L953" s="64" t="s">
        <v>17236</v>
      </c>
      <c r="M953" s="6" t="str">
        <f>IFERROR(VLOOKUP(Table13[[#This Row],[Số hóa đơn]],'Chi tiết tt Mega gửi'!K:L,2,0),"")</f>
        <v/>
      </c>
      <c r="O953" s="32">
        <f>IF(Table13[[#This Row],[Phân loại]]="Tồn đầu kỳ",Table13[[#This Row],[Tổng giá trị]],0)</f>
        <v>0</v>
      </c>
      <c r="P953" s="7">
        <f>IF(Table13[[#This Row],[Số còn phải thu ĐK]]&lt;&gt;0,0,IF(Table13[[#This Row],[Phân loại]]="Bán hàng",Table13[[#This Row],[Tổng giá trị]],-Table13[[#This Row],[Tổng giá trị]]))</f>
        <v>2042804</v>
      </c>
      <c r="Q953" s="32">
        <f t="shared" si="123"/>
        <v>0</v>
      </c>
      <c r="R953" s="7">
        <f>Table13[[#This Row],[Số còn phải thu ĐK]]+Table13[[#This Row],[Giá Trị HD sau CK]]-Table13[[#This Row],[Số tiền đã thu]]</f>
        <v>2042804</v>
      </c>
      <c r="S953" s="6">
        <f>IF(Table13[[#This Row],[Ngày hóa đơn]]&lt;&gt;"",Table13[[#This Row],[Ngày hóa đơn]],IF(Table13[[#This Row],[Ngày hạch toán]]&lt;&gt;"",Table13[[#This Row],[Ngày hạch toán]],""))</f>
        <v>46161</v>
      </c>
      <c r="T953" s="7"/>
      <c r="U953" s="6">
        <f>IF(Table13[[#This Row],[Ngày tính CN]]="","",S953+T953)</f>
        <v>46161</v>
      </c>
      <c r="V953" s="32">
        <f ca="1">IF(Table13[[#This Row],[Hạn thanh toán]]="","",IF((U953-NOW())&lt;0,0,(U953-NOW())))</f>
        <v>0</v>
      </c>
      <c r="W953" s="32"/>
      <c r="X953" s="32">
        <f t="shared" ca="1" si="124"/>
        <v>133.35975370370579</v>
      </c>
      <c r="Y953" s="2" t="str">
        <f t="shared" ca="1" si="125"/>
        <v>Nợ quá hạn hơn 120 ngày có khả năng mất thanh toán</v>
      </c>
      <c r="Z953" s="42">
        <f t="shared" si="121"/>
        <v>46161</v>
      </c>
      <c r="AA953" s="42" t="str">
        <f t="shared" si="122"/>
        <v/>
      </c>
      <c r="AD953" s="2" t="str">
        <f>VLOOKUP($A953,MA_KH!$A:$Q,MA_KH!O$1,0)</f>
        <v>MEGA</v>
      </c>
      <c r="AE953" s="2" t="str">
        <f>VLOOKUP($A953,MA_KH!$A:$Q,MA_KH!P$1,0)</f>
        <v>CÔNG TY TNHH MM MEGA MARKET (VIỆT NAM)</v>
      </c>
      <c r="AG953" s="91" t="str">
        <f>Table13[[#This Row],[Số hóa đơn]]&amp;Table13[[#This Row],[Tổng giá trị]]</f>
        <v>000377582042804</v>
      </c>
    </row>
    <row r="954" spans="1:33" ht="25.5" customHeight="1" x14ac:dyDescent="0.2">
      <c r="A954" s="54" t="s">
        <v>16302</v>
      </c>
      <c r="B954" s="54" t="s">
        <v>7251</v>
      </c>
      <c r="C954" s="55">
        <v>46167</v>
      </c>
      <c r="D954" s="54" t="s">
        <v>18409</v>
      </c>
      <c r="E954" s="55">
        <f>IFERROR(VLOOKUP(AG954,Sheet3!B:F,5,0),Table1[[#This Row],[Ngày hạch toán]])</f>
        <v>46161</v>
      </c>
      <c r="F954" s="54" t="s">
        <v>18410</v>
      </c>
      <c r="G954" s="54" t="s">
        <v>18411</v>
      </c>
      <c r="H954" s="56">
        <v>2460145</v>
      </c>
      <c r="I954" s="31">
        <v>0</v>
      </c>
      <c r="J954" s="31">
        <v>196812</v>
      </c>
      <c r="K954" s="31">
        <v>2656957</v>
      </c>
      <c r="L954" s="64" t="s">
        <v>17236</v>
      </c>
      <c r="M954" s="6" t="str">
        <f>IFERROR(VLOOKUP(Table13[[#This Row],[Số hóa đơn]],'Chi tiết tt Mega gửi'!K:L,2,0),"")</f>
        <v/>
      </c>
      <c r="O954" s="32">
        <f>IF(Table13[[#This Row],[Phân loại]]="Tồn đầu kỳ",Table13[[#This Row],[Tổng giá trị]],0)</f>
        <v>0</v>
      </c>
      <c r="P954" s="7">
        <f>IF(Table13[[#This Row],[Số còn phải thu ĐK]]&lt;&gt;0,0,IF(Table13[[#This Row],[Phân loại]]="Bán hàng",Table13[[#This Row],[Tổng giá trị]],-Table13[[#This Row],[Tổng giá trị]]))</f>
        <v>2656957</v>
      </c>
      <c r="Q954" s="32">
        <f t="shared" si="123"/>
        <v>0</v>
      </c>
      <c r="R954" s="7">
        <f>Table13[[#This Row],[Số còn phải thu ĐK]]+Table13[[#This Row],[Giá Trị HD sau CK]]-Table13[[#This Row],[Số tiền đã thu]]</f>
        <v>2656957</v>
      </c>
      <c r="S954" s="6">
        <f>IF(Table13[[#This Row],[Ngày hóa đơn]]&lt;&gt;"",Table13[[#This Row],[Ngày hóa đơn]],IF(Table13[[#This Row],[Ngày hạch toán]]&lt;&gt;"",Table13[[#This Row],[Ngày hạch toán]],""))</f>
        <v>46161</v>
      </c>
      <c r="T954" s="7"/>
      <c r="U954" s="6">
        <f>IF(Table13[[#This Row],[Ngày tính CN]]="","",S954+T954)</f>
        <v>46161</v>
      </c>
      <c r="V954" s="32">
        <f ca="1">IF(Table13[[#This Row],[Hạn thanh toán]]="","",IF((U954-NOW())&lt;0,0,(U954-NOW())))</f>
        <v>0</v>
      </c>
      <c r="W954" s="32"/>
      <c r="X954" s="32">
        <f t="shared" ca="1" si="124"/>
        <v>133.35975370370579</v>
      </c>
      <c r="Y954" s="2" t="str">
        <f t="shared" ca="1" si="125"/>
        <v>Nợ quá hạn hơn 120 ngày có khả năng mất thanh toán</v>
      </c>
      <c r="Z954" s="42">
        <f t="shared" si="121"/>
        <v>46161</v>
      </c>
      <c r="AA954" s="42" t="str">
        <f t="shared" si="122"/>
        <v/>
      </c>
      <c r="AD954" s="2" t="str">
        <f>VLOOKUP($A954,MA_KH!$A:$Q,MA_KH!O$1,0)</f>
        <v>MEGA</v>
      </c>
      <c r="AE954" s="2" t="str">
        <f>VLOOKUP($A954,MA_KH!$A:$Q,MA_KH!P$1,0)</f>
        <v>CÔNG TY TNHH MM MEGA MARKET (VIỆT NAM)</v>
      </c>
      <c r="AG954" s="91" t="str">
        <f>Table13[[#This Row],[Số hóa đơn]]&amp;Table13[[#This Row],[Tổng giá trị]]</f>
        <v>000378602656957</v>
      </c>
    </row>
    <row r="955" spans="1:33" ht="25.5" customHeight="1" x14ac:dyDescent="0.2">
      <c r="A955" s="54" t="s">
        <v>16289</v>
      </c>
      <c r="B955" s="54" t="s">
        <v>296</v>
      </c>
      <c r="C955" s="55">
        <v>46167</v>
      </c>
      <c r="D955" s="54" t="s">
        <v>18412</v>
      </c>
      <c r="E955" s="55">
        <f>IFERROR(VLOOKUP(AG955,Sheet3!B:F,5,0),Table1[[#This Row],[Ngày hạch toán]])</f>
        <v>46161</v>
      </c>
      <c r="F955" s="54" t="s">
        <v>18413</v>
      </c>
      <c r="G955" s="54" t="s">
        <v>18414</v>
      </c>
      <c r="H955" s="56">
        <v>3006110</v>
      </c>
      <c r="I955" s="31">
        <v>0</v>
      </c>
      <c r="J955" s="31">
        <v>240489</v>
      </c>
      <c r="K955" s="31">
        <v>3246599</v>
      </c>
      <c r="L955" s="64" t="s">
        <v>17236</v>
      </c>
      <c r="M955" s="6" t="str">
        <f>IFERROR(VLOOKUP(Table13[[#This Row],[Số hóa đơn]],'Chi tiết tt Mega gửi'!K:L,2,0),"")</f>
        <v/>
      </c>
      <c r="O955" s="32">
        <f>IF(Table13[[#This Row],[Phân loại]]="Tồn đầu kỳ",Table13[[#This Row],[Tổng giá trị]],0)</f>
        <v>0</v>
      </c>
      <c r="P955" s="7">
        <f>IF(Table13[[#This Row],[Số còn phải thu ĐK]]&lt;&gt;0,0,IF(Table13[[#This Row],[Phân loại]]="Bán hàng",Table13[[#This Row],[Tổng giá trị]],-Table13[[#This Row],[Tổng giá trị]]))</f>
        <v>3246599</v>
      </c>
      <c r="Q955" s="32">
        <f t="shared" si="123"/>
        <v>0</v>
      </c>
      <c r="R955" s="7">
        <f>Table13[[#This Row],[Số còn phải thu ĐK]]+Table13[[#This Row],[Giá Trị HD sau CK]]-Table13[[#This Row],[Số tiền đã thu]]</f>
        <v>3246599</v>
      </c>
      <c r="S955" s="6">
        <f>IF(Table13[[#This Row],[Ngày hóa đơn]]&lt;&gt;"",Table13[[#This Row],[Ngày hóa đơn]],IF(Table13[[#This Row],[Ngày hạch toán]]&lt;&gt;"",Table13[[#This Row],[Ngày hạch toán]],""))</f>
        <v>46161</v>
      </c>
      <c r="T955" s="7"/>
      <c r="U955" s="6">
        <f>IF(Table13[[#This Row],[Ngày tính CN]]="","",S955+T955)</f>
        <v>46161</v>
      </c>
      <c r="V955" s="32">
        <f ca="1">IF(Table13[[#This Row],[Hạn thanh toán]]="","",IF((U955-NOW())&lt;0,0,(U955-NOW())))</f>
        <v>0</v>
      </c>
      <c r="W955" s="32"/>
      <c r="X955" s="32">
        <f t="shared" ca="1" si="124"/>
        <v>133.35975370370579</v>
      </c>
      <c r="Y955" s="2" t="str">
        <f t="shared" ca="1" si="125"/>
        <v>Nợ quá hạn hơn 120 ngày có khả năng mất thanh toán</v>
      </c>
      <c r="Z955" s="42">
        <f t="shared" si="121"/>
        <v>46161</v>
      </c>
      <c r="AA955" s="42" t="str">
        <f t="shared" si="122"/>
        <v/>
      </c>
      <c r="AD955" s="2" t="str">
        <f>VLOOKUP($A955,MA_KH!$A:$Q,MA_KH!O$1,0)</f>
        <v>MEGA</v>
      </c>
      <c r="AE955" s="2" t="str">
        <f>VLOOKUP($A955,MA_KH!$A:$Q,MA_KH!P$1,0)</f>
        <v>CÔNG TY TNHH MM MEGA MARKET (VIỆT NAM)</v>
      </c>
      <c r="AG955" s="91" t="str">
        <f>Table13[[#This Row],[Số hóa đơn]]&amp;Table13[[#This Row],[Tổng giá trị]]</f>
        <v>000377613246599</v>
      </c>
    </row>
    <row r="956" spans="1:33" ht="25.5" customHeight="1" x14ac:dyDescent="0.2">
      <c r="A956" s="54" t="s">
        <v>16305</v>
      </c>
      <c r="B956" s="54" t="s">
        <v>7247</v>
      </c>
      <c r="C956" s="55">
        <v>46168</v>
      </c>
      <c r="D956" s="54" t="s">
        <v>18415</v>
      </c>
      <c r="E956" s="55">
        <f>IFERROR(VLOOKUP(AG956,Sheet3!B:F,5,0),Table1[[#This Row],[Ngày hạch toán]])</f>
        <v>46162</v>
      </c>
      <c r="F956" s="54" t="s">
        <v>18416</v>
      </c>
      <c r="G956" s="54" t="s">
        <v>18417</v>
      </c>
      <c r="H956" s="56">
        <v>5830550</v>
      </c>
      <c r="I956" s="31">
        <v>0</v>
      </c>
      <c r="J956" s="31">
        <v>466444</v>
      </c>
      <c r="K956" s="31">
        <v>6296994</v>
      </c>
      <c r="L956" s="64" t="s">
        <v>17236</v>
      </c>
      <c r="M956" s="6" t="str">
        <f>IFERROR(VLOOKUP(Table13[[#This Row],[Số hóa đơn]],'Chi tiết tt Mega gửi'!K:L,2,0),"")</f>
        <v/>
      </c>
      <c r="O956" s="32">
        <f>IF(Table13[[#This Row],[Phân loại]]="Tồn đầu kỳ",Table13[[#This Row],[Tổng giá trị]],0)</f>
        <v>0</v>
      </c>
      <c r="P956" s="7">
        <f>IF(Table13[[#This Row],[Số còn phải thu ĐK]]&lt;&gt;0,0,IF(Table13[[#This Row],[Phân loại]]="Bán hàng",Table13[[#This Row],[Tổng giá trị]],-Table13[[#This Row],[Tổng giá trị]]))</f>
        <v>6296994</v>
      </c>
      <c r="Q956" s="32">
        <f t="shared" si="123"/>
        <v>0</v>
      </c>
      <c r="R956" s="7">
        <f>Table13[[#This Row],[Số còn phải thu ĐK]]+Table13[[#This Row],[Giá Trị HD sau CK]]-Table13[[#This Row],[Số tiền đã thu]]</f>
        <v>6296994</v>
      </c>
      <c r="S956" s="6">
        <f>IF(Table13[[#This Row],[Ngày hóa đơn]]&lt;&gt;"",Table13[[#This Row],[Ngày hóa đơn]],IF(Table13[[#This Row],[Ngày hạch toán]]&lt;&gt;"",Table13[[#This Row],[Ngày hạch toán]],""))</f>
        <v>46162</v>
      </c>
      <c r="T956" s="7"/>
      <c r="U956" s="6">
        <f>IF(Table13[[#This Row],[Ngày tính CN]]="","",S956+T956)</f>
        <v>46162</v>
      </c>
      <c r="V956" s="32">
        <f ca="1">IF(Table13[[#This Row],[Hạn thanh toán]]="","",IF((U956-NOW())&lt;0,0,(U956-NOW())))</f>
        <v>0</v>
      </c>
      <c r="W956" s="32"/>
      <c r="X956" s="32">
        <f t="shared" ca="1" si="124"/>
        <v>132.35975370370579</v>
      </c>
      <c r="Y956" s="2" t="str">
        <f t="shared" ca="1" si="125"/>
        <v>Nợ quá hạn hơn 120 ngày có khả năng mất thanh toán</v>
      </c>
      <c r="Z956" s="42">
        <f t="shared" si="121"/>
        <v>46162</v>
      </c>
      <c r="AA956" s="42" t="str">
        <f t="shared" si="122"/>
        <v/>
      </c>
      <c r="AD956" s="2" t="str">
        <f>VLOOKUP($A956,MA_KH!$A:$Q,MA_KH!O$1,0)</f>
        <v>MEGA</v>
      </c>
      <c r="AE956" s="2" t="str">
        <f>VLOOKUP($A956,MA_KH!$A:$Q,MA_KH!P$1,0)</f>
        <v>CÔNG TY TNHH MM MEGA MARKET (VIỆT NAM)</v>
      </c>
      <c r="AG956" s="91" t="str">
        <f>Table13[[#This Row],[Số hóa đơn]]&amp;Table13[[#This Row],[Tổng giá trị]]</f>
        <v>000380076296994</v>
      </c>
    </row>
    <row r="957" spans="1:33" ht="25.5" customHeight="1" x14ac:dyDescent="0.2">
      <c r="A957" s="54" t="s">
        <v>16305</v>
      </c>
      <c r="B957" s="54" t="s">
        <v>7247</v>
      </c>
      <c r="C957" s="55">
        <v>46168</v>
      </c>
      <c r="D957" s="54" t="s">
        <v>18418</v>
      </c>
      <c r="E957" s="55">
        <f>IFERROR(VLOOKUP(AG957,Sheet3!B:F,5,0),Table1[[#This Row],[Ngày hạch toán]])</f>
        <v>46162</v>
      </c>
      <c r="F957" s="54" t="s">
        <v>18419</v>
      </c>
      <c r="G957" s="54" t="s">
        <v>18420</v>
      </c>
      <c r="H957" s="56">
        <v>2332220</v>
      </c>
      <c r="I957" s="31">
        <v>0</v>
      </c>
      <c r="J957" s="31">
        <v>186578</v>
      </c>
      <c r="K957" s="31">
        <v>2518798</v>
      </c>
      <c r="L957" s="64" t="s">
        <v>17236</v>
      </c>
      <c r="M957" s="6" t="str">
        <f>IFERROR(VLOOKUP(Table13[[#This Row],[Số hóa đơn]],'Chi tiết tt Mega gửi'!K:L,2,0),"")</f>
        <v/>
      </c>
      <c r="O957" s="32">
        <f>IF(Table13[[#This Row],[Phân loại]]="Tồn đầu kỳ",Table13[[#This Row],[Tổng giá trị]],0)</f>
        <v>0</v>
      </c>
      <c r="P957" s="7">
        <f>IF(Table13[[#This Row],[Số còn phải thu ĐK]]&lt;&gt;0,0,IF(Table13[[#This Row],[Phân loại]]="Bán hàng",Table13[[#This Row],[Tổng giá trị]],-Table13[[#This Row],[Tổng giá trị]]))</f>
        <v>2518798</v>
      </c>
      <c r="Q957" s="32">
        <f t="shared" si="123"/>
        <v>0</v>
      </c>
      <c r="R957" s="7">
        <f>Table13[[#This Row],[Số còn phải thu ĐK]]+Table13[[#This Row],[Giá Trị HD sau CK]]-Table13[[#This Row],[Số tiền đã thu]]</f>
        <v>2518798</v>
      </c>
      <c r="S957" s="6">
        <f>IF(Table13[[#This Row],[Ngày hóa đơn]]&lt;&gt;"",Table13[[#This Row],[Ngày hóa đơn]],IF(Table13[[#This Row],[Ngày hạch toán]]&lt;&gt;"",Table13[[#This Row],[Ngày hạch toán]],""))</f>
        <v>46162</v>
      </c>
      <c r="T957" s="7"/>
      <c r="U957" s="6">
        <f>IF(Table13[[#This Row],[Ngày tính CN]]="","",S957+T957)</f>
        <v>46162</v>
      </c>
      <c r="V957" s="32">
        <f ca="1">IF(Table13[[#This Row],[Hạn thanh toán]]="","",IF((U957-NOW())&lt;0,0,(U957-NOW())))</f>
        <v>0</v>
      </c>
      <c r="W957" s="32"/>
      <c r="X957" s="32">
        <f t="shared" ca="1" si="124"/>
        <v>132.35975370370579</v>
      </c>
      <c r="Y957" s="2" t="str">
        <f t="shared" ca="1" si="125"/>
        <v>Nợ quá hạn hơn 120 ngày có khả năng mất thanh toán</v>
      </c>
      <c r="Z957" s="42">
        <f t="shared" si="121"/>
        <v>46162</v>
      </c>
      <c r="AA957" s="42" t="str">
        <f t="shared" si="122"/>
        <v/>
      </c>
      <c r="AD957" s="2" t="str">
        <f>VLOOKUP($A957,MA_KH!$A:$Q,MA_KH!O$1,0)</f>
        <v>MEGA</v>
      </c>
      <c r="AE957" s="2" t="str">
        <f>VLOOKUP($A957,MA_KH!$A:$Q,MA_KH!P$1,0)</f>
        <v>CÔNG TY TNHH MM MEGA MARKET (VIỆT NAM)</v>
      </c>
      <c r="AG957" s="91" t="str">
        <f>Table13[[#This Row],[Số hóa đơn]]&amp;Table13[[#This Row],[Tổng giá trị]]</f>
        <v>000380062518798</v>
      </c>
    </row>
    <row r="958" spans="1:33" ht="25.5" customHeight="1" x14ac:dyDescent="0.2">
      <c r="A958" s="54" t="s">
        <v>16292</v>
      </c>
      <c r="B958" s="54" t="s">
        <v>251</v>
      </c>
      <c r="C958" s="55">
        <v>46169</v>
      </c>
      <c r="D958" s="54" t="s">
        <v>18421</v>
      </c>
      <c r="E958" s="55">
        <f>IFERROR(VLOOKUP(AG958,Sheet3!B:F,5,0),Table1[[#This Row],[Ngày hạch toán]])</f>
        <v>46163</v>
      </c>
      <c r="F958" s="54" t="s">
        <v>18422</v>
      </c>
      <c r="G958" s="54" t="s">
        <v>18423</v>
      </c>
      <c r="H958" s="56">
        <v>1037750</v>
      </c>
      <c r="I958" s="31">
        <v>0</v>
      </c>
      <c r="J958" s="31">
        <v>83020</v>
      </c>
      <c r="K958" s="31">
        <v>1120770</v>
      </c>
      <c r="L958" s="64" t="s">
        <v>17236</v>
      </c>
      <c r="M958" s="6" t="str">
        <f>IFERROR(VLOOKUP(Table13[[#This Row],[Số hóa đơn]],'Chi tiết tt Mega gửi'!K:L,2,0),"")</f>
        <v/>
      </c>
      <c r="O958" s="32">
        <f>IF(Table13[[#This Row],[Phân loại]]="Tồn đầu kỳ",Table13[[#This Row],[Tổng giá trị]],0)</f>
        <v>0</v>
      </c>
      <c r="P958" s="7">
        <f>IF(Table13[[#This Row],[Số còn phải thu ĐK]]&lt;&gt;0,0,IF(Table13[[#This Row],[Phân loại]]="Bán hàng",Table13[[#This Row],[Tổng giá trị]],-Table13[[#This Row],[Tổng giá trị]]))</f>
        <v>1120770</v>
      </c>
      <c r="Q958" s="32">
        <f t="shared" si="123"/>
        <v>0</v>
      </c>
      <c r="R958" s="7">
        <f>Table13[[#This Row],[Số còn phải thu ĐK]]+Table13[[#This Row],[Giá Trị HD sau CK]]-Table13[[#This Row],[Số tiền đã thu]]</f>
        <v>1120770</v>
      </c>
      <c r="S958" s="6">
        <f>IF(Table13[[#This Row],[Ngày hóa đơn]]&lt;&gt;"",Table13[[#This Row],[Ngày hóa đơn]],IF(Table13[[#This Row],[Ngày hạch toán]]&lt;&gt;"",Table13[[#This Row],[Ngày hạch toán]],""))</f>
        <v>46163</v>
      </c>
      <c r="T958" s="7"/>
      <c r="U958" s="6">
        <f>IF(Table13[[#This Row],[Ngày tính CN]]="","",S958+T958)</f>
        <v>46163</v>
      </c>
      <c r="V958" s="32">
        <f ca="1">IF(Table13[[#This Row],[Hạn thanh toán]]="","",IF((U958-NOW())&lt;0,0,(U958-NOW())))</f>
        <v>0</v>
      </c>
      <c r="W958" s="32"/>
      <c r="X958" s="32">
        <f t="shared" ca="1" si="124"/>
        <v>131.35975370370579</v>
      </c>
      <c r="Y958" s="2" t="str">
        <f t="shared" ca="1" si="125"/>
        <v>Nợ quá hạn hơn 120 ngày có khả năng mất thanh toán</v>
      </c>
      <c r="Z958" s="42">
        <f t="shared" si="121"/>
        <v>46163</v>
      </c>
      <c r="AA958" s="42" t="str">
        <f t="shared" si="122"/>
        <v/>
      </c>
      <c r="AD958" s="2" t="str">
        <f>VLOOKUP($A958,MA_KH!$A:$Q,MA_KH!O$1,0)</f>
        <v>MEGA</v>
      </c>
      <c r="AE958" s="2" t="str">
        <f>VLOOKUP($A958,MA_KH!$A:$Q,MA_KH!P$1,0)</f>
        <v>CÔNG TY TNHH MM MEGA MARKET (VIỆT NAM)</v>
      </c>
      <c r="AG958" s="91" t="str">
        <f>Table13[[#This Row],[Số hóa đơn]]&amp;Table13[[#This Row],[Tổng giá trị]]</f>
        <v>000379291120770</v>
      </c>
    </row>
    <row r="959" spans="1:33" ht="25.5" customHeight="1" x14ac:dyDescent="0.2">
      <c r="A959" s="54" t="s">
        <v>16300</v>
      </c>
      <c r="B959" s="54" t="s">
        <v>7238</v>
      </c>
      <c r="C959" s="55">
        <v>46169</v>
      </c>
      <c r="D959" s="54" t="s">
        <v>18424</v>
      </c>
      <c r="E959" s="55">
        <f>IFERROR(VLOOKUP(AG959,Sheet3!B:F,5,0),Table1[[#This Row],[Ngày hạch toán]])</f>
        <v>46163</v>
      </c>
      <c r="F959" s="54" t="s">
        <v>18425</v>
      </c>
      <c r="G959" s="54" t="s">
        <v>18426</v>
      </c>
      <c r="H959" s="56">
        <v>1957750</v>
      </c>
      <c r="I959" s="31">
        <v>0</v>
      </c>
      <c r="J959" s="31">
        <v>156620</v>
      </c>
      <c r="K959" s="31">
        <v>2114370</v>
      </c>
      <c r="L959" s="64" t="s">
        <v>17236</v>
      </c>
      <c r="M959" s="6" t="str">
        <f>IFERROR(VLOOKUP(Table13[[#This Row],[Số hóa đơn]],'Chi tiết tt Mega gửi'!K:L,2,0),"")</f>
        <v/>
      </c>
      <c r="O959" s="32">
        <f>IF(Table13[[#This Row],[Phân loại]]="Tồn đầu kỳ",Table13[[#This Row],[Tổng giá trị]],0)</f>
        <v>0</v>
      </c>
      <c r="P959" s="7">
        <f>IF(Table13[[#This Row],[Số còn phải thu ĐK]]&lt;&gt;0,0,IF(Table13[[#This Row],[Phân loại]]="Bán hàng",Table13[[#This Row],[Tổng giá trị]],-Table13[[#This Row],[Tổng giá trị]]))</f>
        <v>2114370</v>
      </c>
      <c r="Q959" s="32">
        <f t="shared" si="123"/>
        <v>0</v>
      </c>
      <c r="R959" s="7">
        <f>Table13[[#This Row],[Số còn phải thu ĐK]]+Table13[[#This Row],[Giá Trị HD sau CK]]-Table13[[#This Row],[Số tiền đã thu]]</f>
        <v>2114370</v>
      </c>
      <c r="S959" s="6">
        <f>IF(Table13[[#This Row],[Ngày hóa đơn]]&lt;&gt;"",Table13[[#This Row],[Ngày hóa đơn]],IF(Table13[[#This Row],[Ngày hạch toán]]&lt;&gt;"",Table13[[#This Row],[Ngày hạch toán]],""))</f>
        <v>46163</v>
      </c>
      <c r="T959" s="7"/>
      <c r="U959" s="6">
        <f>IF(Table13[[#This Row],[Ngày tính CN]]="","",S959+T959)</f>
        <v>46163</v>
      </c>
      <c r="V959" s="32">
        <f ca="1">IF(Table13[[#This Row],[Hạn thanh toán]]="","",IF((U959-NOW())&lt;0,0,(U959-NOW())))</f>
        <v>0</v>
      </c>
      <c r="W959" s="32"/>
      <c r="X959" s="32">
        <f t="shared" ca="1" si="124"/>
        <v>131.35975358795986</v>
      </c>
      <c r="Y959" s="2" t="str">
        <f t="shared" ca="1" si="125"/>
        <v>Nợ quá hạn hơn 120 ngày có khả năng mất thanh toán</v>
      </c>
      <c r="Z959" s="42">
        <f t="shared" si="121"/>
        <v>46163</v>
      </c>
      <c r="AA959" s="42" t="str">
        <f t="shared" si="122"/>
        <v/>
      </c>
      <c r="AD959" s="2" t="str">
        <f>VLOOKUP($A959,MA_KH!$A:$Q,MA_KH!O$1,0)</f>
        <v>MEGA</v>
      </c>
      <c r="AE959" s="2" t="str">
        <f>VLOOKUP($A959,MA_KH!$A:$Q,MA_KH!P$1,0)</f>
        <v>CÔNG TY TNHH MM MEGA MARKET (VIỆT NAM)</v>
      </c>
      <c r="AG959" s="91" t="str">
        <f>Table13[[#This Row],[Số hóa đơn]]&amp;Table13[[#This Row],[Tổng giá trị]]</f>
        <v>000379272114370</v>
      </c>
    </row>
    <row r="960" spans="1:33" ht="25.5" customHeight="1" x14ac:dyDescent="0.2">
      <c r="A960" s="54" t="s">
        <v>16292</v>
      </c>
      <c r="B960" s="54" t="s">
        <v>251</v>
      </c>
      <c r="C960" s="55">
        <v>46169</v>
      </c>
      <c r="D960" s="54" t="s">
        <v>18427</v>
      </c>
      <c r="E960" s="55">
        <f>IFERROR(VLOOKUP(AG960,Sheet3!B:F,5,0),Table1[[#This Row],[Ngày hạch toán]])</f>
        <v>46163</v>
      </c>
      <c r="F960" s="54" t="s">
        <v>18428</v>
      </c>
      <c r="G960" s="54" t="s">
        <v>18429</v>
      </c>
      <c r="H960" s="56">
        <v>4506100</v>
      </c>
      <c r="I960" s="31">
        <v>0</v>
      </c>
      <c r="J960" s="31">
        <v>360488</v>
      </c>
      <c r="K960" s="31">
        <v>4866588</v>
      </c>
      <c r="L960" s="64" t="s">
        <v>17236</v>
      </c>
      <c r="M960" s="6" t="str">
        <f>IFERROR(VLOOKUP(Table13[[#This Row],[Số hóa đơn]],'Chi tiết tt Mega gửi'!K:L,2,0),"")</f>
        <v/>
      </c>
      <c r="O960" s="32">
        <f>IF(Table13[[#This Row],[Phân loại]]="Tồn đầu kỳ",Table13[[#This Row],[Tổng giá trị]],0)</f>
        <v>0</v>
      </c>
      <c r="P960" s="7">
        <f>IF(Table13[[#This Row],[Số còn phải thu ĐK]]&lt;&gt;0,0,IF(Table13[[#This Row],[Phân loại]]="Bán hàng",Table13[[#This Row],[Tổng giá trị]],-Table13[[#This Row],[Tổng giá trị]]))</f>
        <v>4866588</v>
      </c>
      <c r="Q960" s="32">
        <f t="shared" si="123"/>
        <v>0</v>
      </c>
      <c r="R960" s="7">
        <f>Table13[[#This Row],[Số còn phải thu ĐK]]+Table13[[#This Row],[Giá Trị HD sau CK]]-Table13[[#This Row],[Số tiền đã thu]]</f>
        <v>4866588</v>
      </c>
      <c r="S960" s="6">
        <f>IF(Table13[[#This Row],[Ngày hóa đơn]]&lt;&gt;"",Table13[[#This Row],[Ngày hóa đơn]],IF(Table13[[#This Row],[Ngày hạch toán]]&lt;&gt;"",Table13[[#This Row],[Ngày hạch toán]],""))</f>
        <v>46163</v>
      </c>
      <c r="T960" s="7"/>
      <c r="U960" s="6">
        <f>IF(Table13[[#This Row],[Ngày tính CN]]="","",S960+T960)</f>
        <v>46163</v>
      </c>
      <c r="V960" s="32">
        <f ca="1">IF(Table13[[#This Row],[Hạn thanh toán]]="","",IF((U960-NOW())&lt;0,0,(U960-NOW())))</f>
        <v>0</v>
      </c>
      <c r="W960" s="32"/>
      <c r="X960" s="32">
        <f t="shared" ca="1" si="124"/>
        <v>131.35975370370579</v>
      </c>
      <c r="Y960" s="2" t="str">
        <f t="shared" ca="1" si="125"/>
        <v>Nợ quá hạn hơn 120 ngày có khả năng mất thanh toán</v>
      </c>
      <c r="Z960" s="42">
        <f t="shared" si="121"/>
        <v>46163</v>
      </c>
      <c r="AA960" s="42" t="str">
        <f t="shared" si="122"/>
        <v/>
      </c>
      <c r="AD960" s="2" t="str">
        <f>VLOOKUP($A960,MA_KH!$A:$Q,MA_KH!O$1,0)</f>
        <v>MEGA</v>
      </c>
      <c r="AE960" s="2" t="str">
        <f>VLOOKUP($A960,MA_KH!$A:$Q,MA_KH!P$1,0)</f>
        <v>CÔNG TY TNHH MM MEGA MARKET (VIỆT NAM)</v>
      </c>
      <c r="AG960" s="91" t="str">
        <f>Table13[[#This Row],[Số hóa đơn]]&amp;Table13[[#This Row],[Tổng giá trị]]</f>
        <v>000379304866588</v>
      </c>
    </row>
    <row r="961" spans="1:33" ht="25.5" customHeight="1" x14ac:dyDescent="0.2">
      <c r="A961" s="54" t="s">
        <v>16300</v>
      </c>
      <c r="B961" s="54" t="s">
        <v>7238</v>
      </c>
      <c r="C961" s="55">
        <v>46169</v>
      </c>
      <c r="D961" s="54" t="s">
        <v>18430</v>
      </c>
      <c r="E961" s="55">
        <f>IFERROR(VLOOKUP(AG961,Sheet3!B:F,5,0),Table1[[#This Row],[Ngày hạch toán]])</f>
        <v>46163</v>
      </c>
      <c r="F961" s="54" t="s">
        <v>18431</v>
      </c>
      <c r="G961" s="54" t="s">
        <v>18432</v>
      </c>
      <c r="H961" s="56">
        <v>725000</v>
      </c>
      <c r="I961" s="31">
        <v>0</v>
      </c>
      <c r="J961" s="31">
        <v>58000</v>
      </c>
      <c r="K961" s="31">
        <v>783000</v>
      </c>
      <c r="L961" s="64" t="s">
        <v>17236</v>
      </c>
      <c r="M961" s="6" t="str">
        <f>IFERROR(VLOOKUP(Table13[[#This Row],[Số hóa đơn]],'Chi tiết tt Mega gửi'!K:L,2,0),"")</f>
        <v/>
      </c>
      <c r="O961" s="32">
        <f>IF(Table13[[#This Row],[Phân loại]]="Tồn đầu kỳ",Table13[[#This Row],[Tổng giá trị]],0)</f>
        <v>0</v>
      </c>
      <c r="P961" s="7">
        <f>IF(Table13[[#This Row],[Số còn phải thu ĐK]]&lt;&gt;0,0,IF(Table13[[#This Row],[Phân loại]]="Bán hàng",Table13[[#This Row],[Tổng giá trị]],-Table13[[#This Row],[Tổng giá trị]]))</f>
        <v>783000</v>
      </c>
      <c r="Q961" s="32">
        <f t="shared" si="123"/>
        <v>0</v>
      </c>
      <c r="R961" s="7">
        <f>Table13[[#This Row],[Số còn phải thu ĐK]]+Table13[[#This Row],[Giá Trị HD sau CK]]-Table13[[#This Row],[Số tiền đã thu]]</f>
        <v>783000</v>
      </c>
      <c r="S961" s="6">
        <f>IF(Table13[[#This Row],[Ngày hóa đơn]]&lt;&gt;"",Table13[[#This Row],[Ngày hóa đơn]],IF(Table13[[#This Row],[Ngày hạch toán]]&lt;&gt;"",Table13[[#This Row],[Ngày hạch toán]],""))</f>
        <v>46163</v>
      </c>
      <c r="T961" s="7"/>
      <c r="U961" s="6">
        <f>IF(Table13[[#This Row],[Ngày tính CN]]="","",S961+T961)</f>
        <v>46163</v>
      </c>
      <c r="V961" s="32">
        <f ca="1">IF(Table13[[#This Row],[Hạn thanh toán]]="","",IF((U961-NOW())&lt;0,0,(U961-NOW())))</f>
        <v>0</v>
      </c>
      <c r="W961" s="32"/>
      <c r="X961" s="32">
        <f t="shared" ca="1" si="124"/>
        <v>131.35975370370579</v>
      </c>
      <c r="Y961" s="2" t="str">
        <f t="shared" ca="1" si="125"/>
        <v>Nợ quá hạn hơn 120 ngày có khả năng mất thanh toán</v>
      </c>
      <c r="Z961" s="42">
        <f t="shared" si="121"/>
        <v>46163</v>
      </c>
      <c r="AA961" s="42" t="str">
        <f t="shared" si="122"/>
        <v/>
      </c>
      <c r="AD961" s="2" t="str">
        <f>VLOOKUP($A961,MA_KH!$A:$Q,MA_KH!O$1,0)</f>
        <v>MEGA</v>
      </c>
      <c r="AE961" s="2" t="str">
        <f>VLOOKUP($A961,MA_KH!$A:$Q,MA_KH!P$1,0)</f>
        <v>CÔNG TY TNHH MM MEGA MARKET (VIỆT NAM)</v>
      </c>
      <c r="AG961" s="91" t="str">
        <f>Table13[[#This Row],[Số hóa đơn]]&amp;Table13[[#This Row],[Tổng giá trị]]</f>
        <v>00037928783000</v>
      </c>
    </row>
    <row r="962" spans="1:33" ht="25.5" customHeight="1" x14ac:dyDescent="0.2">
      <c r="A962" s="54" t="s">
        <v>16309</v>
      </c>
      <c r="B962" s="54" t="s">
        <v>255</v>
      </c>
      <c r="C962" s="55">
        <v>46170</v>
      </c>
      <c r="D962" s="54" t="s">
        <v>18433</v>
      </c>
      <c r="E962" s="55">
        <f>IFERROR(VLOOKUP(AG962,Sheet3!B:F,5,0),Table1[[#This Row],[Ngày hạch toán]])</f>
        <v>46163</v>
      </c>
      <c r="F962" s="54" t="s">
        <v>18434</v>
      </c>
      <c r="G962" s="54" t="s">
        <v>18435</v>
      </c>
      <c r="H962" s="56">
        <v>1615480</v>
      </c>
      <c r="I962" s="31">
        <v>0</v>
      </c>
      <c r="J962" s="31">
        <v>129238</v>
      </c>
      <c r="K962" s="31">
        <v>1744718</v>
      </c>
      <c r="L962" s="64" t="s">
        <v>17236</v>
      </c>
      <c r="M962" s="6" t="str">
        <f>IFERROR(VLOOKUP(Table13[[#This Row],[Số hóa đơn]],'Chi tiết tt Mega gửi'!K:L,2,0),"")</f>
        <v/>
      </c>
      <c r="O962" s="32">
        <f>IF(Table13[[#This Row],[Phân loại]]="Tồn đầu kỳ",Table13[[#This Row],[Tổng giá trị]],0)</f>
        <v>0</v>
      </c>
      <c r="P962" s="7">
        <f>IF(Table13[[#This Row],[Số còn phải thu ĐK]]&lt;&gt;0,0,IF(Table13[[#This Row],[Phân loại]]="Bán hàng",Table13[[#This Row],[Tổng giá trị]],-Table13[[#This Row],[Tổng giá trị]]))</f>
        <v>1744718</v>
      </c>
      <c r="Q962" s="32">
        <f t="shared" si="123"/>
        <v>0</v>
      </c>
      <c r="R962" s="7">
        <f>Table13[[#This Row],[Số còn phải thu ĐK]]+Table13[[#This Row],[Giá Trị HD sau CK]]-Table13[[#This Row],[Số tiền đã thu]]</f>
        <v>1744718</v>
      </c>
      <c r="S962" s="6">
        <f>IF(Table13[[#This Row],[Ngày hóa đơn]]&lt;&gt;"",Table13[[#This Row],[Ngày hóa đơn]],IF(Table13[[#This Row],[Ngày hạch toán]]&lt;&gt;"",Table13[[#This Row],[Ngày hạch toán]],""))</f>
        <v>46163</v>
      </c>
      <c r="T962" s="7"/>
      <c r="U962" s="6">
        <f>IF(Table13[[#This Row],[Ngày tính CN]]="","",S962+T962)</f>
        <v>46163</v>
      </c>
      <c r="V962" s="32">
        <f ca="1">IF(Table13[[#This Row],[Hạn thanh toán]]="","",IF((U962-NOW())&lt;0,0,(U962-NOW())))</f>
        <v>0</v>
      </c>
      <c r="W962" s="32"/>
      <c r="X962" s="32">
        <f t="shared" ca="1" si="124"/>
        <v>131.35975370370579</v>
      </c>
      <c r="Y962" s="2" t="str">
        <f t="shared" ca="1" si="125"/>
        <v>Nợ quá hạn hơn 120 ngày có khả năng mất thanh toán</v>
      </c>
      <c r="Z962" s="42">
        <f t="shared" si="121"/>
        <v>46163</v>
      </c>
      <c r="AA962" s="42" t="str">
        <f t="shared" si="122"/>
        <v/>
      </c>
      <c r="AD962" s="2" t="str">
        <f>VLOOKUP($A962,MA_KH!$A:$Q,MA_KH!O$1,0)</f>
        <v>MEGA</v>
      </c>
      <c r="AE962" s="2" t="str">
        <f>VLOOKUP($A962,MA_KH!$A:$Q,MA_KH!P$1,0)</f>
        <v>CÔNG TY TNHH MM MEGA MARKET (VIỆT NAM)</v>
      </c>
      <c r="AG962" s="91" t="str">
        <f>Table13[[#This Row],[Số hóa đơn]]&amp;Table13[[#This Row],[Tổng giá trị]]</f>
        <v>000379331744718</v>
      </c>
    </row>
    <row r="963" spans="1:33" ht="25.5" customHeight="1" x14ac:dyDescent="0.2">
      <c r="A963" s="54" t="s">
        <v>16308</v>
      </c>
      <c r="B963" s="54" t="s">
        <v>194</v>
      </c>
      <c r="C963" s="55">
        <v>46170</v>
      </c>
      <c r="D963" s="54" t="s">
        <v>18436</v>
      </c>
      <c r="E963" s="55">
        <f>IFERROR(VLOOKUP(AG963,Sheet3!B:F,5,0),Table1[[#This Row],[Ngày hạch toán]])</f>
        <v>46163</v>
      </c>
      <c r="F963" s="54" t="s">
        <v>18437</v>
      </c>
      <c r="G963" s="54" t="s">
        <v>18438</v>
      </c>
      <c r="H963" s="56">
        <v>11106500</v>
      </c>
      <c r="I963" s="31">
        <v>0</v>
      </c>
      <c r="J963" s="31">
        <v>888520</v>
      </c>
      <c r="K963" s="31">
        <v>11995020</v>
      </c>
      <c r="L963" s="64" t="s">
        <v>17236</v>
      </c>
      <c r="M963" s="6" t="str">
        <f>IFERROR(VLOOKUP(Table13[[#This Row],[Số hóa đơn]],'Chi tiết tt Mega gửi'!K:L,2,0),"")</f>
        <v/>
      </c>
      <c r="O963" s="32">
        <f>IF(Table13[[#This Row],[Phân loại]]="Tồn đầu kỳ",Table13[[#This Row],[Tổng giá trị]],0)</f>
        <v>0</v>
      </c>
      <c r="P963" s="7">
        <f>IF(Table13[[#This Row],[Số còn phải thu ĐK]]&lt;&gt;0,0,IF(Table13[[#This Row],[Phân loại]]="Bán hàng",Table13[[#This Row],[Tổng giá trị]],-Table13[[#This Row],[Tổng giá trị]]))</f>
        <v>11995020</v>
      </c>
      <c r="Q963" s="32">
        <f t="shared" si="123"/>
        <v>0</v>
      </c>
      <c r="R963" s="7">
        <f>Table13[[#This Row],[Số còn phải thu ĐK]]+Table13[[#This Row],[Giá Trị HD sau CK]]-Table13[[#This Row],[Số tiền đã thu]]</f>
        <v>11995020</v>
      </c>
      <c r="S963" s="6">
        <f>IF(Table13[[#This Row],[Ngày hóa đơn]]&lt;&gt;"",Table13[[#This Row],[Ngày hóa đơn]],IF(Table13[[#This Row],[Ngày hạch toán]]&lt;&gt;"",Table13[[#This Row],[Ngày hạch toán]],""))</f>
        <v>46163</v>
      </c>
      <c r="T963" s="7"/>
      <c r="U963" s="6">
        <f>IF(Table13[[#This Row],[Ngày tính CN]]="","",S963+T963)</f>
        <v>46163</v>
      </c>
      <c r="V963" s="32">
        <f ca="1">IF(Table13[[#This Row],[Hạn thanh toán]]="","",IF((U963-NOW())&lt;0,0,(U963-NOW())))</f>
        <v>0</v>
      </c>
      <c r="W963" s="32"/>
      <c r="X963" s="32">
        <f t="shared" ca="1" si="124"/>
        <v>131.35975370370579</v>
      </c>
      <c r="Y963" s="2" t="str">
        <f t="shared" ca="1" si="125"/>
        <v>Nợ quá hạn hơn 120 ngày có khả năng mất thanh toán</v>
      </c>
      <c r="Z963" s="42">
        <f t="shared" si="121"/>
        <v>46163</v>
      </c>
      <c r="AA963" s="42" t="str">
        <f t="shared" si="122"/>
        <v/>
      </c>
      <c r="AD963" s="2" t="str">
        <f>VLOOKUP($A963,MA_KH!$A:$Q,MA_KH!O$1,0)</f>
        <v>MEGA</v>
      </c>
      <c r="AE963" s="2" t="str">
        <f>VLOOKUP($A963,MA_KH!$A:$Q,MA_KH!P$1,0)</f>
        <v>CÔNG TY TNHH MM MEGA MARKET (VIỆT NAM)</v>
      </c>
      <c r="AG963" s="91" t="str">
        <f>Table13[[#This Row],[Số hóa đơn]]&amp;Table13[[#This Row],[Tổng giá trị]]</f>
        <v>0003793211995020</v>
      </c>
    </row>
    <row r="964" spans="1:33" ht="25.5" customHeight="1" x14ac:dyDescent="0.2">
      <c r="A964" s="54" t="s">
        <v>7306</v>
      </c>
      <c r="B964" s="54" t="s">
        <v>7307</v>
      </c>
      <c r="C964" s="55">
        <v>46170</v>
      </c>
      <c r="D964" s="54" t="s">
        <v>18439</v>
      </c>
      <c r="E964" s="55">
        <f>IFERROR(VLOOKUP(AG964,Sheet3!B:F,5,0),Table1[[#This Row],[Ngày hạch toán]])</f>
        <v>46163</v>
      </c>
      <c r="F964" s="54" t="s">
        <v>18440</v>
      </c>
      <c r="G964" s="54" t="s">
        <v>18441</v>
      </c>
      <c r="H964" s="56">
        <v>3558164</v>
      </c>
      <c r="I964" s="31">
        <v>0</v>
      </c>
      <c r="J964" s="31">
        <v>284653</v>
      </c>
      <c r="K964" s="31">
        <v>3842817</v>
      </c>
      <c r="L964" s="64" t="s">
        <v>17236</v>
      </c>
      <c r="M964" s="6" t="str">
        <f>IFERROR(VLOOKUP(Table13[[#This Row],[Số hóa đơn]],'Chi tiết tt Mega gửi'!K:L,2,0),"")</f>
        <v/>
      </c>
      <c r="O964" s="32">
        <f>IF(Table13[[#This Row],[Phân loại]]="Tồn đầu kỳ",Table13[[#This Row],[Tổng giá trị]],0)</f>
        <v>0</v>
      </c>
      <c r="P964" s="7">
        <f>IF(Table13[[#This Row],[Số còn phải thu ĐK]]&lt;&gt;0,0,IF(Table13[[#This Row],[Phân loại]]="Bán hàng",Table13[[#This Row],[Tổng giá trị]],-Table13[[#This Row],[Tổng giá trị]]))</f>
        <v>3842817</v>
      </c>
      <c r="Q964" s="32">
        <f t="shared" si="123"/>
        <v>0</v>
      </c>
      <c r="R964" s="7">
        <f>Table13[[#This Row],[Số còn phải thu ĐK]]+Table13[[#This Row],[Giá Trị HD sau CK]]-Table13[[#This Row],[Số tiền đã thu]]</f>
        <v>3842817</v>
      </c>
      <c r="S964" s="6">
        <f>IF(Table13[[#This Row],[Ngày hóa đơn]]&lt;&gt;"",Table13[[#This Row],[Ngày hóa đơn]],IF(Table13[[#This Row],[Ngày hạch toán]]&lt;&gt;"",Table13[[#This Row],[Ngày hạch toán]],""))</f>
        <v>46163</v>
      </c>
      <c r="T964" s="7"/>
      <c r="U964" s="6">
        <f>IF(Table13[[#This Row],[Ngày tính CN]]="","",S964+T964)</f>
        <v>46163</v>
      </c>
      <c r="V964" s="32">
        <f ca="1">IF(Table13[[#This Row],[Hạn thanh toán]]="","",IF((U964-NOW())&lt;0,0,(U964-NOW())))</f>
        <v>0</v>
      </c>
      <c r="W964" s="32"/>
      <c r="X964" s="32">
        <f t="shared" ca="1" si="124"/>
        <v>131.35975370370579</v>
      </c>
      <c r="Y964" s="2" t="str">
        <f t="shared" ca="1" si="125"/>
        <v>Nợ quá hạn hơn 120 ngày có khả năng mất thanh toán</v>
      </c>
      <c r="Z964" s="42">
        <f t="shared" ref="Z964:Z1003" si="126">IF(S964="","",S964)</f>
        <v>46163</v>
      </c>
      <c r="AA964" s="42" t="str">
        <f t="shared" ref="AA964:AA1003" si="127">IF(M964="","",M964)</f>
        <v/>
      </c>
      <c r="AD964" s="2" t="str">
        <f>VLOOKUP($A964,MA_KH!$A:$Q,MA_KH!O$1,0)</f>
        <v>MEGA</v>
      </c>
      <c r="AE964" s="2" t="str">
        <f>VLOOKUP($A964,MA_KH!$A:$Q,MA_KH!P$1,0)</f>
        <v>CÔNG TY TNHH MM MEGA MARKET (VIỆT NAM)</v>
      </c>
      <c r="AG964" s="91" t="str">
        <f>Table13[[#This Row],[Số hóa đơn]]&amp;Table13[[#This Row],[Tổng giá trị]]</f>
        <v>000379353842817</v>
      </c>
    </row>
    <row r="965" spans="1:33" ht="25.5" customHeight="1" x14ac:dyDescent="0.2">
      <c r="A965" s="54" t="s">
        <v>16295</v>
      </c>
      <c r="B965" s="54" t="s">
        <v>198</v>
      </c>
      <c r="C965" s="55">
        <v>46170</v>
      </c>
      <c r="D965" s="54" t="s">
        <v>18442</v>
      </c>
      <c r="E965" s="55">
        <f>IFERROR(VLOOKUP(AG965,Sheet3!B:F,5,0),Table1[[#This Row],[Ngày hạch toán]])</f>
        <v>46163</v>
      </c>
      <c r="F965" s="54" t="s">
        <v>18443</v>
      </c>
      <c r="G965" s="54" t="s">
        <v>18444</v>
      </c>
      <c r="H965" s="56">
        <v>2773310</v>
      </c>
      <c r="I965" s="31">
        <v>0</v>
      </c>
      <c r="J965" s="31">
        <v>221865</v>
      </c>
      <c r="K965" s="31">
        <v>2995175</v>
      </c>
      <c r="L965" s="64" t="s">
        <v>17236</v>
      </c>
      <c r="M965" s="6" t="str">
        <f>IFERROR(VLOOKUP(Table13[[#This Row],[Số hóa đơn]],'Chi tiết tt Mega gửi'!K:L,2,0),"")</f>
        <v/>
      </c>
      <c r="O965" s="32">
        <f>IF(Table13[[#This Row],[Phân loại]]="Tồn đầu kỳ",Table13[[#This Row],[Tổng giá trị]],0)</f>
        <v>0</v>
      </c>
      <c r="P965" s="7">
        <f>IF(Table13[[#This Row],[Số còn phải thu ĐK]]&lt;&gt;0,0,IF(Table13[[#This Row],[Phân loại]]="Bán hàng",Table13[[#This Row],[Tổng giá trị]],-Table13[[#This Row],[Tổng giá trị]]))</f>
        <v>2995175</v>
      </c>
      <c r="Q965" s="32">
        <f t="shared" si="123"/>
        <v>0</v>
      </c>
      <c r="R965" s="7">
        <f>Table13[[#This Row],[Số còn phải thu ĐK]]+Table13[[#This Row],[Giá Trị HD sau CK]]-Table13[[#This Row],[Số tiền đã thu]]</f>
        <v>2995175</v>
      </c>
      <c r="S965" s="6">
        <f>IF(Table13[[#This Row],[Ngày hóa đơn]]&lt;&gt;"",Table13[[#This Row],[Ngày hóa đơn]],IF(Table13[[#This Row],[Ngày hạch toán]]&lt;&gt;"",Table13[[#This Row],[Ngày hạch toán]],""))</f>
        <v>46163</v>
      </c>
      <c r="T965" s="7"/>
      <c r="U965" s="6">
        <f>IF(Table13[[#This Row],[Ngày tính CN]]="","",S965+T965)</f>
        <v>46163</v>
      </c>
      <c r="V965" s="32">
        <f ca="1">IF(Table13[[#This Row],[Hạn thanh toán]]="","",IF((U965-NOW())&lt;0,0,(U965-NOW())))</f>
        <v>0</v>
      </c>
      <c r="W965" s="32"/>
      <c r="X965" s="32">
        <f t="shared" ca="1" si="124"/>
        <v>131.35975370370579</v>
      </c>
      <c r="Y965" s="2" t="str">
        <f t="shared" ca="1" si="125"/>
        <v>Nợ quá hạn hơn 120 ngày có khả năng mất thanh toán</v>
      </c>
      <c r="Z965" s="42">
        <f t="shared" si="126"/>
        <v>46163</v>
      </c>
      <c r="AA965" s="42" t="str">
        <f t="shared" si="127"/>
        <v/>
      </c>
      <c r="AD965" s="2" t="str">
        <f>VLOOKUP($A965,MA_KH!$A:$Q,MA_KH!O$1,0)</f>
        <v>MEGA</v>
      </c>
      <c r="AE965" s="2" t="str">
        <f>VLOOKUP($A965,MA_KH!$A:$Q,MA_KH!P$1,0)</f>
        <v>CÔNG TY TNHH MM MEGA MARKET (VIỆT NAM)</v>
      </c>
      <c r="AG965" s="91" t="str">
        <f>Table13[[#This Row],[Số hóa đơn]]&amp;Table13[[#This Row],[Tổng giá trị]]</f>
        <v>000379342995175</v>
      </c>
    </row>
    <row r="966" spans="1:33" ht="25.5" customHeight="1" x14ac:dyDescent="0.2">
      <c r="A966" s="54" t="s">
        <v>16290</v>
      </c>
      <c r="B966" s="54" t="s">
        <v>192</v>
      </c>
      <c r="C966" s="55">
        <v>46170</v>
      </c>
      <c r="D966" s="54" t="s">
        <v>18445</v>
      </c>
      <c r="E966" s="55">
        <f>IFERROR(VLOOKUP(AG966,Sheet3!B:F,5,0),Table1[[#This Row],[Ngày hạch toán]])</f>
        <v>46164</v>
      </c>
      <c r="F966" s="54" t="s">
        <v>18446</v>
      </c>
      <c r="G966" s="54" t="s">
        <v>18447</v>
      </c>
      <c r="H966" s="56">
        <v>2075500</v>
      </c>
      <c r="I966" s="31">
        <v>0</v>
      </c>
      <c r="J966" s="31">
        <v>166040</v>
      </c>
      <c r="K966" s="31">
        <v>2241540</v>
      </c>
      <c r="L966" s="64" t="s">
        <v>17236</v>
      </c>
      <c r="M966" s="6" t="str">
        <f>IFERROR(VLOOKUP(Table13[[#This Row],[Số hóa đơn]],'Chi tiết tt Mega gửi'!K:L,2,0),"")</f>
        <v/>
      </c>
      <c r="O966" s="32">
        <f>IF(Table13[[#This Row],[Phân loại]]="Tồn đầu kỳ",Table13[[#This Row],[Tổng giá trị]],0)</f>
        <v>0</v>
      </c>
      <c r="P966" s="7">
        <f>IF(Table13[[#This Row],[Số còn phải thu ĐK]]&lt;&gt;0,0,IF(Table13[[#This Row],[Phân loại]]="Bán hàng",Table13[[#This Row],[Tổng giá trị]],-Table13[[#This Row],[Tổng giá trị]]))</f>
        <v>2241540</v>
      </c>
      <c r="Q966" s="32">
        <f t="shared" si="123"/>
        <v>0</v>
      </c>
      <c r="R966" s="7">
        <f>Table13[[#This Row],[Số còn phải thu ĐK]]+Table13[[#This Row],[Giá Trị HD sau CK]]-Table13[[#This Row],[Số tiền đã thu]]</f>
        <v>2241540</v>
      </c>
      <c r="S966" s="6">
        <f>IF(Table13[[#This Row],[Ngày hóa đơn]]&lt;&gt;"",Table13[[#This Row],[Ngày hóa đơn]],IF(Table13[[#This Row],[Ngày hạch toán]]&lt;&gt;"",Table13[[#This Row],[Ngày hạch toán]],""))</f>
        <v>46164</v>
      </c>
      <c r="T966" s="7"/>
      <c r="U966" s="6">
        <f>IF(Table13[[#This Row],[Ngày tính CN]]="","",S966+T966)</f>
        <v>46164</v>
      </c>
      <c r="V966" s="32">
        <f ca="1">IF(Table13[[#This Row],[Hạn thanh toán]]="","",IF((U966-NOW())&lt;0,0,(U966-NOW())))</f>
        <v>0</v>
      </c>
      <c r="W966" s="32"/>
      <c r="X966" s="32">
        <f t="shared" ca="1" si="124"/>
        <v>130.35975370370579</v>
      </c>
      <c r="Y966" s="2" t="str">
        <f t="shared" ca="1" si="125"/>
        <v>Nợ quá hạn hơn 120 ngày có khả năng mất thanh toán</v>
      </c>
      <c r="Z966" s="42">
        <f t="shared" si="126"/>
        <v>46164</v>
      </c>
      <c r="AA966" s="42" t="str">
        <f t="shared" si="127"/>
        <v/>
      </c>
      <c r="AD966" s="2" t="str">
        <f>VLOOKUP($A966,MA_KH!$A:$Q,MA_KH!O$1,0)</f>
        <v>MEGA</v>
      </c>
      <c r="AE966" s="2" t="str">
        <f>VLOOKUP($A966,MA_KH!$A:$Q,MA_KH!P$1,0)</f>
        <v>CÔNG TY TNHH MM MEGA MARKET (VIỆT NAM)</v>
      </c>
      <c r="AG966" s="91" t="str">
        <f>Table13[[#This Row],[Số hóa đơn]]&amp;Table13[[#This Row],[Tổng giá trị]]</f>
        <v>000379312241540</v>
      </c>
    </row>
    <row r="967" spans="1:33" ht="25.5" customHeight="1" x14ac:dyDescent="0.2">
      <c r="A967" s="54" t="s">
        <v>16296</v>
      </c>
      <c r="B967" s="54" t="s">
        <v>7244</v>
      </c>
      <c r="C967" s="55">
        <v>46171</v>
      </c>
      <c r="D967" s="54" t="s">
        <v>18448</v>
      </c>
      <c r="E967" s="55">
        <f>IFERROR(VLOOKUP(AG967,Sheet3!B:F,5,0),Table1[[#This Row],[Ngày hạch toán]])</f>
        <v>46164</v>
      </c>
      <c r="F967" s="54" t="s">
        <v>18449</v>
      </c>
      <c r="G967" s="54" t="s">
        <v>18450</v>
      </c>
      <c r="H967" s="56">
        <v>1615480</v>
      </c>
      <c r="I967" s="31">
        <v>0</v>
      </c>
      <c r="J967" s="31">
        <v>129238</v>
      </c>
      <c r="K967" s="31">
        <v>1744718</v>
      </c>
      <c r="L967" s="64" t="s">
        <v>17236</v>
      </c>
      <c r="M967" s="6" t="str">
        <f>IFERROR(VLOOKUP(Table13[[#This Row],[Số hóa đơn]],'Chi tiết tt Mega gửi'!K:L,2,0),"")</f>
        <v/>
      </c>
      <c r="O967" s="32">
        <f>IF(Table13[[#This Row],[Phân loại]]="Tồn đầu kỳ",Table13[[#This Row],[Tổng giá trị]],0)</f>
        <v>0</v>
      </c>
      <c r="P967" s="7">
        <f>IF(Table13[[#This Row],[Số còn phải thu ĐK]]&lt;&gt;0,0,IF(Table13[[#This Row],[Phân loại]]="Bán hàng",Table13[[#This Row],[Tổng giá trị]],-Table13[[#This Row],[Tổng giá trị]]))</f>
        <v>1744718</v>
      </c>
      <c r="Q967" s="32">
        <f t="shared" si="123"/>
        <v>0</v>
      </c>
      <c r="R967" s="7">
        <f>Table13[[#This Row],[Số còn phải thu ĐK]]+Table13[[#This Row],[Giá Trị HD sau CK]]-Table13[[#This Row],[Số tiền đã thu]]</f>
        <v>1744718</v>
      </c>
      <c r="S967" s="6">
        <f>IF(Table13[[#This Row],[Ngày hóa đơn]]&lt;&gt;"",Table13[[#This Row],[Ngày hóa đơn]],IF(Table13[[#This Row],[Ngày hạch toán]]&lt;&gt;"",Table13[[#This Row],[Ngày hạch toán]],""))</f>
        <v>46164</v>
      </c>
      <c r="T967" s="7"/>
      <c r="U967" s="6">
        <f>IF(Table13[[#This Row],[Ngày tính CN]]="","",S967+T967)</f>
        <v>46164</v>
      </c>
      <c r="V967" s="32">
        <f ca="1">IF(Table13[[#This Row],[Hạn thanh toán]]="","",IF((U967-NOW())&lt;0,0,(U967-NOW())))</f>
        <v>0</v>
      </c>
      <c r="W967" s="32"/>
      <c r="X967" s="32">
        <f t="shared" ca="1" si="124"/>
        <v>130.35975370370579</v>
      </c>
      <c r="Y967" s="2" t="str">
        <f t="shared" ca="1" si="125"/>
        <v>Nợ quá hạn hơn 120 ngày có khả năng mất thanh toán</v>
      </c>
      <c r="Z967" s="42">
        <f t="shared" si="126"/>
        <v>46164</v>
      </c>
      <c r="AA967" s="42" t="str">
        <f t="shared" si="127"/>
        <v/>
      </c>
      <c r="AD967" s="2" t="str">
        <f>VLOOKUP($A967,MA_KH!$A:$Q,MA_KH!O$1,0)</f>
        <v>MEGA</v>
      </c>
      <c r="AE967" s="2" t="str">
        <f>VLOOKUP($A967,MA_KH!$A:$Q,MA_KH!P$1,0)</f>
        <v>CÔNG TY TNHH MM MEGA MARKET (VIỆT NAM)</v>
      </c>
      <c r="AG967" s="91" t="str">
        <f>Table13[[#This Row],[Số hóa đơn]]&amp;Table13[[#This Row],[Tổng giá trị]]</f>
        <v>000379371744718</v>
      </c>
    </row>
    <row r="968" spans="1:33" ht="25.5" customHeight="1" x14ac:dyDescent="0.2">
      <c r="A968" s="54" t="s">
        <v>16302</v>
      </c>
      <c r="B968" s="54" t="s">
        <v>7251</v>
      </c>
      <c r="C968" s="55">
        <v>46171</v>
      </c>
      <c r="D968" s="54" t="s">
        <v>18451</v>
      </c>
      <c r="E968" s="55">
        <f>IFERROR(VLOOKUP(AG968,Sheet3!B:F,5,0),Table1[[#This Row],[Ngày hạch toán]])</f>
        <v>46164</v>
      </c>
      <c r="F968" s="54" t="s">
        <v>18452</v>
      </c>
      <c r="G968" s="54" t="s">
        <v>18453</v>
      </c>
      <c r="H968" s="56">
        <v>518875</v>
      </c>
      <c r="I968" s="31">
        <v>0</v>
      </c>
      <c r="J968" s="31">
        <v>41510</v>
      </c>
      <c r="K968" s="31">
        <v>560385</v>
      </c>
      <c r="L968" s="64" t="s">
        <v>17236</v>
      </c>
      <c r="M968" s="6" t="str">
        <f>IFERROR(VLOOKUP(Table13[[#This Row],[Số hóa đơn]],'Chi tiết tt Mega gửi'!K:L,2,0),"")</f>
        <v/>
      </c>
      <c r="O968" s="32">
        <f>IF(Table13[[#This Row],[Phân loại]]="Tồn đầu kỳ",Table13[[#This Row],[Tổng giá trị]],0)</f>
        <v>0</v>
      </c>
      <c r="P968" s="7">
        <f>IF(Table13[[#This Row],[Số còn phải thu ĐK]]&lt;&gt;0,0,IF(Table13[[#This Row],[Phân loại]]="Bán hàng",Table13[[#This Row],[Tổng giá trị]],-Table13[[#This Row],[Tổng giá trị]]))</f>
        <v>560385</v>
      </c>
      <c r="Q968" s="32">
        <f t="shared" si="123"/>
        <v>0</v>
      </c>
      <c r="R968" s="7">
        <f>Table13[[#This Row],[Số còn phải thu ĐK]]+Table13[[#This Row],[Giá Trị HD sau CK]]-Table13[[#This Row],[Số tiền đã thu]]</f>
        <v>560385</v>
      </c>
      <c r="S968" s="6">
        <f>IF(Table13[[#This Row],[Ngày hóa đơn]]&lt;&gt;"",Table13[[#This Row],[Ngày hóa đơn]],IF(Table13[[#This Row],[Ngày hạch toán]]&lt;&gt;"",Table13[[#This Row],[Ngày hạch toán]],""))</f>
        <v>46164</v>
      </c>
      <c r="T968" s="7"/>
      <c r="U968" s="6">
        <f>IF(Table13[[#This Row],[Ngày tính CN]]="","",S968+T968)</f>
        <v>46164</v>
      </c>
      <c r="V968" s="32">
        <f ca="1">IF(Table13[[#This Row],[Hạn thanh toán]]="","",IF((U968-NOW())&lt;0,0,(U968-NOW())))</f>
        <v>0</v>
      </c>
      <c r="W968" s="32"/>
      <c r="X968" s="32">
        <f t="shared" ca="1" si="124"/>
        <v>130.35975370370579</v>
      </c>
      <c r="Y968" s="2" t="str">
        <f t="shared" ca="1" si="125"/>
        <v>Nợ quá hạn hơn 120 ngày có khả năng mất thanh toán</v>
      </c>
      <c r="Z968" s="42">
        <f t="shared" si="126"/>
        <v>46164</v>
      </c>
      <c r="AA968" s="42" t="str">
        <f t="shared" si="127"/>
        <v/>
      </c>
      <c r="AD968" s="2" t="str">
        <f>VLOOKUP($A968,MA_KH!$A:$Q,MA_KH!O$1,0)</f>
        <v>MEGA</v>
      </c>
      <c r="AE968" s="2" t="str">
        <f>VLOOKUP($A968,MA_KH!$A:$Q,MA_KH!P$1,0)</f>
        <v>CÔNG TY TNHH MM MEGA MARKET (VIỆT NAM)</v>
      </c>
      <c r="AG968" s="91" t="str">
        <f>Table13[[#This Row],[Số hóa đơn]]&amp;Table13[[#This Row],[Tổng giá trị]]</f>
        <v>00039533560385</v>
      </c>
    </row>
    <row r="969" spans="1:33" ht="25.5" customHeight="1" x14ac:dyDescent="0.2">
      <c r="A969" s="54" t="s">
        <v>16296</v>
      </c>
      <c r="B969" s="54" t="s">
        <v>7244</v>
      </c>
      <c r="C969" s="55">
        <v>46171</v>
      </c>
      <c r="D969" s="54" t="s">
        <v>18454</v>
      </c>
      <c r="E969" s="55">
        <f>IFERROR(VLOOKUP(AG969,Sheet3!B:F,5,0),Table1[[#This Row],[Ngày hạch toán]])</f>
        <v>46165</v>
      </c>
      <c r="F969" s="54" t="s">
        <v>18455</v>
      </c>
      <c r="G969" s="54" t="s">
        <v>18456</v>
      </c>
      <c r="H969" s="56">
        <v>1277010</v>
      </c>
      <c r="I969" s="31">
        <v>0</v>
      </c>
      <c r="J969" s="31">
        <v>102161</v>
      </c>
      <c r="K969" s="31">
        <v>1379171</v>
      </c>
      <c r="L969" s="64" t="s">
        <v>17236</v>
      </c>
      <c r="M969" s="6" t="str">
        <f>IFERROR(VLOOKUP(Table13[[#This Row],[Số hóa đơn]],'Chi tiết tt Mega gửi'!K:L,2,0),"")</f>
        <v/>
      </c>
      <c r="O969" s="32">
        <f>IF(Table13[[#This Row],[Phân loại]]="Tồn đầu kỳ",Table13[[#This Row],[Tổng giá trị]],0)</f>
        <v>0</v>
      </c>
      <c r="P969" s="7">
        <f>IF(Table13[[#This Row],[Số còn phải thu ĐK]]&lt;&gt;0,0,IF(Table13[[#This Row],[Phân loại]]="Bán hàng",Table13[[#This Row],[Tổng giá trị]],-Table13[[#This Row],[Tổng giá trị]]))</f>
        <v>1379171</v>
      </c>
      <c r="Q969" s="32">
        <f t="shared" si="123"/>
        <v>0</v>
      </c>
      <c r="R969" s="7">
        <f>Table13[[#This Row],[Số còn phải thu ĐK]]+Table13[[#This Row],[Giá Trị HD sau CK]]-Table13[[#This Row],[Số tiền đã thu]]</f>
        <v>1379171</v>
      </c>
      <c r="S969" s="6">
        <f>IF(Table13[[#This Row],[Ngày hóa đơn]]&lt;&gt;"",Table13[[#This Row],[Ngày hóa đơn]],IF(Table13[[#This Row],[Ngày hạch toán]]&lt;&gt;"",Table13[[#This Row],[Ngày hạch toán]],""))</f>
        <v>46165</v>
      </c>
      <c r="T969" s="7"/>
      <c r="U969" s="6">
        <f>IF(Table13[[#This Row],[Ngày tính CN]]="","",S969+T969)</f>
        <v>46165</v>
      </c>
      <c r="V969" s="32">
        <f ca="1">IF(Table13[[#This Row],[Hạn thanh toán]]="","",IF((U969-NOW())&lt;0,0,(U969-NOW())))</f>
        <v>0</v>
      </c>
      <c r="W969" s="32"/>
      <c r="X969" s="32">
        <f t="shared" ca="1" si="124"/>
        <v>129.35975370370579</v>
      </c>
      <c r="Y969" s="2" t="str">
        <f t="shared" ca="1" si="125"/>
        <v>Nợ quá hạn hơn 120 ngày có khả năng mất thanh toán</v>
      </c>
      <c r="Z969" s="42">
        <f t="shared" si="126"/>
        <v>46165</v>
      </c>
      <c r="AA969" s="42" t="str">
        <f t="shared" si="127"/>
        <v/>
      </c>
      <c r="AD969" s="2" t="str">
        <f>VLOOKUP($A969,MA_KH!$A:$Q,MA_KH!O$1,0)</f>
        <v>MEGA</v>
      </c>
      <c r="AE969" s="2" t="str">
        <f>VLOOKUP($A969,MA_KH!$A:$Q,MA_KH!P$1,0)</f>
        <v>CÔNG TY TNHH MM MEGA MARKET (VIỆT NAM)</v>
      </c>
      <c r="AG969" s="91" t="str">
        <f>Table13[[#This Row],[Số hóa đơn]]&amp;Table13[[#This Row],[Tổng giá trị]]</f>
        <v>000379361379171</v>
      </c>
    </row>
    <row r="970" spans="1:33" ht="25.5" customHeight="1" x14ac:dyDescent="0.2">
      <c r="A970" s="54" t="s">
        <v>16302</v>
      </c>
      <c r="B970" s="54" t="s">
        <v>7251</v>
      </c>
      <c r="C970" s="55">
        <v>46171</v>
      </c>
      <c r="D970" s="54" t="s">
        <v>18457</v>
      </c>
      <c r="E970" s="55">
        <f>IFERROR(VLOOKUP(AG970,Sheet3!B:F,5,0),Table1[[#This Row],[Ngày hạch toán]])</f>
        <v>46167</v>
      </c>
      <c r="F970" s="54" t="s">
        <v>18458</v>
      </c>
      <c r="G970" s="54" t="s">
        <v>18459</v>
      </c>
      <c r="H970" s="56">
        <v>5560920</v>
      </c>
      <c r="I970" s="31">
        <v>0</v>
      </c>
      <c r="J970" s="31">
        <v>444874</v>
      </c>
      <c r="K970" s="31">
        <v>6005794</v>
      </c>
      <c r="L970" s="64" t="s">
        <v>17236</v>
      </c>
      <c r="M970" s="6" t="str">
        <f>IFERROR(VLOOKUP(Table13[[#This Row],[Số hóa đơn]],'Chi tiết tt Mega gửi'!K:L,2,0),"")</f>
        <v/>
      </c>
      <c r="O970" s="32">
        <f>IF(Table13[[#This Row],[Phân loại]]="Tồn đầu kỳ",Table13[[#This Row],[Tổng giá trị]],0)</f>
        <v>0</v>
      </c>
      <c r="P970" s="7">
        <f>IF(Table13[[#This Row],[Số còn phải thu ĐK]]&lt;&gt;0,0,IF(Table13[[#This Row],[Phân loại]]="Bán hàng",Table13[[#This Row],[Tổng giá trị]],-Table13[[#This Row],[Tổng giá trị]]))</f>
        <v>6005794</v>
      </c>
      <c r="Q970" s="32">
        <f t="shared" si="123"/>
        <v>0</v>
      </c>
      <c r="R970" s="7">
        <f>Table13[[#This Row],[Số còn phải thu ĐK]]+Table13[[#This Row],[Giá Trị HD sau CK]]-Table13[[#This Row],[Số tiền đã thu]]</f>
        <v>6005794</v>
      </c>
      <c r="S970" s="6">
        <f>IF(Table13[[#This Row],[Ngày hóa đơn]]&lt;&gt;"",Table13[[#This Row],[Ngày hóa đơn]],IF(Table13[[#This Row],[Ngày hạch toán]]&lt;&gt;"",Table13[[#This Row],[Ngày hạch toán]],""))</f>
        <v>46167</v>
      </c>
      <c r="T970" s="7"/>
      <c r="U970" s="6">
        <f>IF(Table13[[#This Row],[Ngày tính CN]]="","",S970+T970)</f>
        <v>46167</v>
      </c>
      <c r="V970" s="32">
        <f ca="1">IF(Table13[[#This Row],[Hạn thanh toán]]="","",IF((U970-NOW())&lt;0,0,(U970-NOW())))</f>
        <v>0</v>
      </c>
      <c r="W970" s="32"/>
      <c r="X970" s="32">
        <f t="shared" ca="1" si="124"/>
        <v>127.35975370370579</v>
      </c>
      <c r="Y970" s="2" t="str">
        <f t="shared" ca="1" si="125"/>
        <v>Nợ quá hạn hơn 120 ngày có khả năng mất thanh toán</v>
      </c>
      <c r="Z970" s="42">
        <f t="shared" si="126"/>
        <v>46167</v>
      </c>
      <c r="AA970" s="42" t="str">
        <f t="shared" si="127"/>
        <v/>
      </c>
      <c r="AD970" s="2" t="str">
        <f>VLOOKUP($A970,MA_KH!$A:$Q,MA_KH!O$1,0)</f>
        <v>MEGA</v>
      </c>
      <c r="AE970" s="2" t="str">
        <f>VLOOKUP($A970,MA_KH!$A:$Q,MA_KH!P$1,0)</f>
        <v>CÔNG TY TNHH MM MEGA MARKET (VIỆT NAM)</v>
      </c>
      <c r="AG970" s="91" t="str">
        <f>Table13[[#This Row],[Số hóa đơn]]&amp;Table13[[#This Row],[Tổng giá trị]]</f>
        <v>000395376005794</v>
      </c>
    </row>
    <row r="971" spans="1:33" ht="25.5" customHeight="1" x14ac:dyDescent="0.2">
      <c r="A971" s="54" t="s">
        <v>16304</v>
      </c>
      <c r="B971" s="54" t="s">
        <v>7254</v>
      </c>
      <c r="C971" s="55">
        <v>46171</v>
      </c>
      <c r="D971" s="54" t="s">
        <v>18460</v>
      </c>
      <c r="E971" s="55">
        <f>IFERROR(VLOOKUP(AG971,Sheet3!B:F,5,0),Table1[[#This Row],[Ngày hạch toán]])</f>
        <v>46167</v>
      </c>
      <c r="F971" s="54" t="s">
        <v>18461</v>
      </c>
      <c r="G971" s="54" t="s">
        <v>18462</v>
      </c>
      <c r="H971" s="56">
        <v>460000</v>
      </c>
      <c r="I971" s="31">
        <v>0</v>
      </c>
      <c r="J971" s="31">
        <v>36800</v>
      </c>
      <c r="K971" s="31">
        <v>496800</v>
      </c>
      <c r="L971" s="64" t="s">
        <v>17236</v>
      </c>
      <c r="M971" s="6" t="str">
        <f>IFERROR(VLOOKUP(Table13[[#This Row],[Số hóa đơn]],'Chi tiết tt Mega gửi'!K:L,2,0),"")</f>
        <v/>
      </c>
      <c r="O971" s="32">
        <f>IF(Table13[[#This Row],[Phân loại]]="Tồn đầu kỳ",Table13[[#This Row],[Tổng giá trị]],0)</f>
        <v>0</v>
      </c>
      <c r="P971" s="7">
        <f>IF(Table13[[#This Row],[Số còn phải thu ĐK]]&lt;&gt;0,0,IF(Table13[[#This Row],[Phân loại]]="Bán hàng",Table13[[#This Row],[Tổng giá trị]],-Table13[[#This Row],[Tổng giá trị]]))</f>
        <v>496800</v>
      </c>
      <c r="Q971" s="32">
        <f t="shared" si="123"/>
        <v>0</v>
      </c>
      <c r="R971" s="7">
        <f>Table13[[#This Row],[Số còn phải thu ĐK]]+Table13[[#This Row],[Giá Trị HD sau CK]]-Table13[[#This Row],[Số tiền đã thu]]</f>
        <v>496800</v>
      </c>
      <c r="S971" s="6">
        <f>IF(Table13[[#This Row],[Ngày hóa đơn]]&lt;&gt;"",Table13[[#This Row],[Ngày hóa đơn]],IF(Table13[[#This Row],[Ngày hạch toán]]&lt;&gt;"",Table13[[#This Row],[Ngày hạch toán]],""))</f>
        <v>46167</v>
      </c>
      <c r="T971" s="7"/>
      <c r="U971" s="6">
        <f>IF(Table13[[#This Row],[Ngày tính CN]]="","",S971+T971)</f>
        <v>46167</v>
      </c>
      <c r="V971" s="32">
        <f ca="1">IF(Table13[[#This Row],[Hạn thanh toán]]="","",IF((U971-NOW())&lt;0,0,(U971-NOW())))</f>
        <v>0</v>
      </c>
      <c r="W971" s="32"/>
      <c r="X971" s="32">
        <f t="shared" ca="1" si="124"/>
        <v>127.35975370370579</v>
      </c>
      <c r="Y971" s="2" t="str">
        <f t="shared" ca="1" si="125"/>
        <v>Nợ quá hạn hơn 120 ngày có khả năng mất thanh toán</v>
      </c>
      <c r="Z971" s="42">
        <f t="shared" si="126"/>
        <v>46167</v>
      </c>
      <c r="AA971" s="42" t="str">
        <f t="shared" si="127"/>
        <v/>
      </c>
      <c r="AD971" s="2" t="str">
        <f>VLOOKUP($A971,MA_KH!$A:$Q,MA_KH!O$1,0)</f>
        <v>MEGA</v>
      </c>
      <c r="AE971" s="2" t="str">
        <f>VLOOKUP($A971,MA_KH!$A:$Q,MA_KH!P$1,0)</f>
        <v>CÔNG TY TNHH MM MEGA MARKET (VIỆT NAM)</v>
      </c>
      <c r="AG971" s="91" t="str">
        <f>Table13[[#This Row],[Số hóa đơn]]&amp;Table13[[#This Row],[Tổng giá trị]]</f>
        <v>00039534496800</v>
      </c>
    </row>
    <row r="972" spans="1:33" ht="25.5" customHeight="1" x14ac:dyDescent="0.2">
      <c r="A972" s="54" t="s">
        <v>16304</v>
      </c>
      <c r="B972" s="54" t="s">
        <v>7254</v>
      </c>
      <c r="C972" s="55">
        <v>46171</v>
      </c>
      <c r="D972" s="54" t="s">
        <v>18463</v>
      </c>
      <c r="E972" s="55">
        <f>IFERROR(VLOOKUP(AG972,Sheet3!B:F,5,0),Table1[[#This Row],[Ngày hạch toán]])</f>
        <v>46167</v>
      </c>
      <c r="F972" s="54" t="s">
        <v>18464</v>
      </c>
      <c r="G972" s="54" t="s">
        <v>18465</v>
      </c>
      <c r="H972" s="56">
        <v>4046780</v>
      </c>
      <c r="I972" s="31">
        <v>0</v>
      </c>
      <c r="J972" s="31">
        <v>323742</v>
      </c>
      <c r="K972" s="31">
        <v>4370522</v>
      </c>
      <c r="L972" s="64" t="s">
        <v>17236</v>
      </c>
      <c r="M972" s="6" t="str">
        <f>IFERROR(VLOOKUP(Table13[[#This Row],[Số hóa đơn]],'Chi tiết tt Mega gửi'!K:L,2,0),"")</f>
        <v/>
      </c>
      <c r="O972" s="32">
        <f>IF(Table13[[#This Row],[Phân loại]]="Tồn đầu kỳ",Table13[[#This Row],[Tổng giá trị]],0)</f>
        <v>0</v>
      </c>
      <c r="P972" s="7">
        <f>IF(Table13[[#This Row],[Số còn phải thu ĐK]]&lt;&gt;0,0,IF(Table13[[#This Row],[Phân loại]]="Bán hàng",Table13[[#This Row],[Tổng giá trị]],-Table13[[#This Row],[Tổng giá trị]]))</f>
        <v>4370522</v>
      </c>
      <c r="Q972" s="32">
        <f t="shared" si="123"/>
        <v>0</v>
      </c>
      <c r="R972" s="7">
        <f>Table13[[#This Row],[Số còn phải thu ĐK]]+Table13[[#This Row],[Giá Trị HD sau CK]]-Table13[[#This Row],[Số tiền đã thu]]</f>
        <v>4370522</v>
      </c>
      <c r="S972" s="6">
        <f>IF(Table13[[#This Row],[Ngày hóa đơn]]&lt;&gt;"",Table13[[#This Row],[Ngày hóa đơn]],IF(Table13[[#This Row],[Ngày hạch toán]]&lt;&gt;"",Table13[[#This Row],[Ngày hạch toán]],""))</f>
        <v>46167</v>
      </c>
      <c r="T972" s="7"/>
      <c r="U972" s="6">
        <f>IF(Table13[[#This Row],[Ngày tính CN]]="","",S972+T972)</f>
        <v>46167</v>
      </c>
      <c r="V972" s="32">
        <f ca="1">IF(Table13[[#This Row],[Hạn thanh toán]]="","",IF((U972-NOW())&lt;0,0,(U972-NOW())))</f>
        <v>0</v>
      </c>
      <c r="W972" s="32"/>
      <c r="X972" s="32">
        <f t="shared" ca="1" si="124"/>
        <v>127.35975370370579</v>
      </c>
      <c r="Y972" s="2" t="str">
        <f t="shared" ca="1" si="125"/>
        <v>Nợ quá hạn hơn 120 ngày có khả năng mất thanh toán</v>
      </c>
      <c r="Z972" s="42">
        <f t="shared" si="126"/>
        <v>46167</v>
      </c>
      <c r="AA972" s="42" t="str">
        <f t="shared" si="127"/>
        <v/>
      </c>
      <c r="AD972" s="2" t="str">
        <f>VLOOKUP($A972,MA_KH!$A:$Q,MA_KH!O$1,0)</f>
        <v>MEGA</v>
      </c>
      <c r="AE972" s="2" t="str">
        <f>VLOOKUP($A972,MA_KH!$A:$Q,MA_KH!P$1,0)</f>
        <v>CÔNG TY TNHH MM MEGA MARKET (VIỆT NAM)</v>
      </c>
      <c r="AG972" s="91" t="str">
        <f>Table13[[#This Row],[Số hóa đơn]]&amp;Table13[[#This Row],[Tổng giá trị]]</f>
        <v>000395364370522</v>
      </c>
    </row>
    <row r="973" spans="1:33" ht="25.5" customHeight="1" x14ac:dyDescent="0.2">
      <c r="A973" s="54" t="s">
        <v>16298</v>
      </c>
      <c r="B973" s="54" t="s">
        <v>7235</v>
      </c>
      <c r="C973" s="55">
        <v>46172</v>
      </c>
      <c r="D973" s="54" t="s">
        <v>18466</v>
      </c>
      <c r="E973" s="55">
        <f>IFERROR(VLOOKUP(AG973,Sheet3!B:F,5,0),Table1[[#This Row],[Ngày hạch toán]])</f>
        <v>46167</v>
      </c>
      <c r="F973" s="54" t="s">
        <v>18467</v>
      </c>
      <c r="G973" s="54" t="s">
        <v>18468</v>
      </c>
      <c r="H973" s="56">
        <v>2075500</v>
      </c>
      <c r="I973" s="31">
        <v>0</v>
      </c>
      <c r="J973" s="31">
        <v>166040</v>
      </c>
      <c r="K973" s="31">
        <v>2241540</v>
      </c>
      <c r="L973" s="64" t="s">
        <v>17236</v>
      </c>
      <c r="M973" s="6" t="str">
        <f>IFERROR(VLOOKUP(Table13[[#This Row],[Số hóa đơn]],'Chi tiết tt Mega gửi'!K:L,2,0),"")</f>
        <v/>
      </c>
      <c r="O973" s="32">
        <f>IF(Table13[[#This Row],[Phân loại]]="Tồn đầu kỳ",Table13[[#This Row],[Tổng giá trị]],0)</f>
        <v>0</v>
      </c>
      <c r="P973" s="7">
        <f>IF(Table13[[#This Row],[Số còn phải thu ĐK]]&lt;&gt;0,0,IF(Table13[[#This Row],[Phân loại]]="Bán hàng",Table13[[#This Row],[Tổng giá trị]],-Table13[[#This Row],[Tổng giá trị]]))</f>
        <v>2241540</v>
      </c>
      <c r="Q973" s="32">
        <f t="shared" si="123"/>
        <v>0</v>
      </c>
      <c r="R973" s="7">
        <f>Table13[[#This Row],[Số còn phải thu ĐK]]+Table13[[#This Row],[Giá Trị HD sau CK]]-Table13[[#This Row],[Số tiền đã thu]]</f>
        <v>2241540</v>
      </c>
      <c r="S973" s="6">
        <f>IF(Table13[[#This Row],[Ngày hóa đơn]]&lt;&gt;"",Table13[[#This Row],[Ngày hóa đơn]],IF(Table13[[#This Row],[Ngày hạch toán]]&lt;&gt;"",Table13[[#This Row],[Ngày hạch toán]],""))</f>
        <v>46167</v>
      </c>
      <c r="T973" s="7"/>
      <c r="U973" s="6">
        <f>IF(Table13[[#This Row],[Ngày tính CN]]="","",S973+T973)</f>
        <v>46167</v>
      </c>
      <c r="V973" s="32">
        <f ca="1">IF(Table13[[#This Row],[Hạn thanh toán]]="","",IF((U973-NOW())&lt;0,0,(U973-NOW())))</f>
        <v>0</v>
      </c>
      <c r="W973" s="32"/>
      <c r="X973" s="32">
        <f t="shared" ca="1" si="124"/>
        <v>127.35975370370579</v>
      </c>
      <c r="Y973" s="2" t="str">
        <f t="shared" ca="1" si="125"/>
        <v>Nợ quá hạn hơn 120 ngày có khả năng mất thanh toán</v>
      </c>
      <c r="Z973" s="42">
        <f t="shared" si="126"/>
        <v>46167</v>
      </c>
      <c r="AA973" s="42" t="str">
        <f t="shared" si="127"/>
        <v/>
      </c>
      <c r="AD973" s="2" t="str">
        <f>VLOOKUP($A973,MA_KH!$A:$Q,MA_KH!O$1,0)</f>
        <v>MEGA</v>
      </c>
      <c r="AE973" s="2" t="str">
        <f>VLOOKUP($A973,MA_KH!$A:$Q,MA_KH!P$1,0)</f>
        <v>CÔNG TY TNHH MM MEGA MARKET (VIỆT NAM)</v>
      </c>
      <c r="AG973" s="91" t="str">
        <f>Table13[[#This Row],[Số hóa đơn]]&amp;Table13[[#This Row],[Tổng giá trị]]</f>
        <v>000379392241540</v>
      </c>
    </row>
    <row r="974" spans="1:33" ht="25.5" customHeight="1" x14ac:dyDescent="0.2">
      <c r="A974" s="58" t="s">
        <v>16298</v>
      </c>
      <c r="B974" s="58" t="s">
        <v>7235</v>
      </c>
      <c r="C974" s="59">
        <v>46172</v>
      </c>
      <c r="D974" s="58" t="s">
        <v>18469</v>
      </c>
      <c r="E974" s="55">
        <f>IFERROR(VLOOKUP(AG974,Sheet3!B:F,5,0),Table1[[#This Row],[Ngày hạch toán]])</f>
        <v>46167</v>
      </c>
      <c r="F974" s="58" t="s">
        <v>18470</v>
      </c>
      <c r="G974" s="58" t="s">
        <v>18471</v>
      </c>
      <c r="H974" s="60">
        <v>7116570</v>
      </c>
      <c r="I974" s="31">
        <v>0</v>
      </c>
      <c r="J974" s="31">
        <v>569326</v>
      </c>
      <c r="K974" s="31">
        <v>7685896</v>
      </c>
      <c r="L974" s="64" t="s">
        <v>17236</v>
      </c>
      <c r="M974" s="6" t="str">
        <f>IFERROR(VLOOKUP(Table13[[#This Row],[Số hóa đơn]],'Chi tiết tt Mega gửi'!K:L,2,0),"")</f>
        <v/>
      </c>
      <c r="O974" s="32">
        <f>IF(Table13[[#This Row],[Phân loại]]="Tồn đầu kỳ",Table13[[#This Row],[Tổng giá trị]],0)</f>
        <v>0</v>
      </c>
      <c r="P974" s="7">
        <f>IF(Table13[[#This Row],[Số còn phải thu ĐK]]&lt;&gt;0,0,IF(Table13[[#This Row],[Phân loại]]="Bán hàng",Table13[[#This Row],[Tổng giá trị]],-Table13[[#This Row],[Tổng giá trị]]))</f>
        <v>7685896</v>
      </c>
      <c r="Q974" s="32">
        <f t="shared" si="123"/>
        <v>0</v>
      </c>
      <c r="R974" s="7">
        <f>Table13[[#This Row],[Số còn phải thu ĐK]]+Table13[[#This Row],[Giá Trị HD sau CK]]-Table13[[#This Row],[Số tiền đã thu]]</f>
        <v>7685896</v>
      </c>
      <c r="S974" s="6">
        <f>IF(Table13[[#This Row],[Ngày hóa đơn]]&lt;&gt;"",Table13[[#This Row],[Ngày hóa đơn]],IF(Table13[[#This Row],[Ngày hạch toán]]&lt;&gt;"",Table13[[#This Row],[Ngày hạch toán]],""))</f>
        <v>46167</v>
      </c>
      <c r="T974" s="7"/>
      <c r="U974" s="6">
        <f>IF(Table13[[#This Row],[Ngày tính CN]]="","",S974+T974)</f>
        <v>46167</v>
      </c>
      <c r="V974" s="32">
        <f ca="1">IF(Table13[[#This Row],[Hạn thanh toán]]="","",IF((U974-NOW())&lt;0,0,(U974-NOW())))</f>
        <v>0</v>
      </c>
      <c r="W974" s="32"/>
      <c r="X974" s="32">
        <f t="shared" ca="1" si="124"/>
        <v>127.35975370370579</v>
      </c>
      <c r="Y974" s="2" t="str">
        <f t="shared" ca="1" si="125"/>
        <v>Nợ quá hạn hơn 120 ngày có khả năng mất thanh toán</v>
      </c>
      <c r="Z974" s="42">
        <f t="shared" si="126"/>
        <v>46167</v>
      </c>
      <c r="AA974" s="42" t="str">
        <f t="shared" si="127"/>
        <v/>
      </c>
      <c r="AD974" s="2" t="str">
        <f>VLOOKUP($A974,MA_KH!$A:$Q,MA_KH!O$1,0)</f>
        <v>MEGA</v>
      </c>
      <c r="AE974" s="2" t="str">
        <f>VLOOKUP($A974,MA_KH!$A:$Q,MA_KH!P$1,0)</f>
        <v>CÔNG TY TNHH MM MEGA MARKET (VIỆT NAM)</v>
      </c>
      <c r="AG974" s="91" t="str">
        <f>Table13[[#This Row],[Số hóa đơn]]&amp;Table13[[#This Row],[Tổng giá trị]]</f>
        <v>000379387685896</v>
      </c>
    </row>
    <row r="975" spans="1:33" ht="25.5" hidden="1" customHeight="1" x14ac:dyDescent="0.2">
      <c r="A975" s="54" t="s">
        <v>16299</v>
      </c>
      <c r="B975" s="54" t="s">
        <v>190</v>
      </c>
      <c r="C975" s="55">
        <v>46147</v>
      </c>
      <c r="D975" s="54" t="s">
        <v>18472</v>
      </c>
      <c r="E975" s="55">
        <v>46147</v>
      </c>
      <c r="F975" s="68" t="s">
        <v>18603</v>
      </c>
      <c r="G975" s="54" t="s">
        <v>18473</v>
      </c>
      <c r="H975" s="56">
        <v>847802</v>
      </c>
      <c r="I975" s="57">
        <v>0</v>
      </c>
      <c r="J975" s="56">
        <v>67824</v>
      </c>
      <c r="K975" s="65">
        <v>915626</v>
      </c>
      <c r="L975" s="64" t="s">
        <v>17238</v>
      </c>
      <c r="M975" s="6" t="str">
        <f>IFERROR(VLOOKUP(Table13[[#This Row],[Số hóa đơn]],'Chi tiết tt Mega gửi'!K:L,2,0),"")</f>
        <v/>
      </c>
      <c r="O975" s="32">
        <f>IF(Table13[[#This Row],[Phân loại]]="Tồn đầu kỳ",Table13[[#This Row],[Tổng giá trị]],0)</f>
        <v>0</v>
      </c>
      <c r="P975" s="7">
        <f>IF(Table13[[#This Row],[Số còn phải thu ĐK]]&lt;&gt;0,0,IF(Table13[[#This Row],[Phân loại]]="Bán hàng",Table13[[#This Row],[Tổng giá trị]],-Table13[[#This Row],[Tổng giá trị]]))</f>
        <v>-915626</v>
      </c>
      <c r="Q975" s="32">
        <f t="shared" si="123"/>
        <v>0</v>
      </c>
      <c r="R975" s="7">
        <f>Table13[[#This Row],[Số còn phải thu ĐK]]+Table13[[#This Row],[Giá Trị HD sau CK]]-Table13[[#This Row],[Số tiền đã thu]]</f>
        <v>-915626</v>
      </c>
      <c r="S975" s="6">
        <f>IF(Table13[[#This Row],[Ngày hóa đơn]]&lt;&gt;"",Table13[[#This Row],[Ngày hóa đơn]],IF(Table13[[#This Row],[Ngày hạch toán]]&lt;&gt;"",Table13[[#This Row],[Ngày hạch toán]],""))</f>
        <v>46147</v>
      </c>
      <c r="T975" s="7"/>
      <c r="U975" s="6">
        <f>IF(Table13[[#This Row],[Ngày tính CN]]="","",S975+T975)</f>
        <v>46147</v>
      </c>
      <c r="V975" s="32">
        <f ca="1">IF(Table13[[#This Row],[Hạn thanh toán]]="","",IF((U975-NOW())&lt;0,0,(U975-NOW())))</f>
        <v>0</v>
      </c>
      <c r="W975" s="32"/>
      <c r="X975" s="32">
        <f t="shared" ca="1" si="124"/>
        <v>147.35975370370579</v>
      </c>
      <c r="Y975" s="2" t="str">
        <f t="shared" ca="1" si="125"/>
        <v>Nợ quá hạn hơn 120 ngày có khả năng mất thanh toán</v>
      </c>
      <c r="Z975" s="42">
        <f t="shared" si="126"/>
        <v>46147</v>
      </c>
      <c r="AA975" s="42" t="str">
        <f t="shared" si="127"/>
        <v/>
      </c>
      <c r="AD975" s="2" t="str">
        <f>VLOOKUP($A975,MA_KH!$A:$Q,MA_KH!O$1,0)</f>
        <v>MEGA</v>
      </c>
      <c r="AE975" s="2" t="str">
        <f>VLOOKUP($A975,MA_KH!$A:$Q,MA_KH!P$1,0)</f>
        <v>CÔNG TY TNHH MM MEGA MARKET (VIỆT NAM)</v>
      </c>
      <c r="AG975" s="91" t="str">
        <f>Table13[[#This Row],[Số hóa đơn]]&amp;Table13[[#This Row],[Tổng giá trị]]</f>
        <v>00000340915626</v>
      </c>
    </row>
    <row r="976" spans="1:33" ht="25.5" hidden="1" customHeight="1" x14ac:dyDescent="0.2">
      <c r="A976" s="54" t="s">
        <v>16301</v>
      </c>
      <c r="B976" s="54" t="s">
        <v>7241</v>
      </c>
      <c r="C976" s="55">
        <v>46176</v>
      </c>
      <c r="D976" s="54" t="s">
        <v>18474</v>
      </c>
      <c r="E976" s="55">
        <v>46148</v>
      </c>
      <c r="F976" s="54"/>
      <c r="G976" s="54" t="s">
        <v>18475</v>
      </c>
      <c r="H976" s="56">
        <v>1763578</v>
      </c>
      <c r="I976" s="57">
        <v>0</v>
      </c>
      <c r="J976" s="56">
        <v>141087</v>
      </c>
      <c r="K976" s="65">
        <v>1904665</v>
      </c>
      <c r="L976" s="64" t="s">
        <v>17238</v>
      </c>
      <c r="M976" s="6" t="str">
        <f>IFERROR(VLOOKUP(Table13[[#This Row],[Số hóa đơn]],'Chi tiết tt Mega gửi'!K:L,2,0),"")</f>
        <v/>
      </c>
      <c r="O976" s="32">
        <f>IF(Table13[[#This Row],[Phân loại]]="Tồn đầu kỳ",Table13[[#This Row],[Tổng giá trị]],0)</f>
        <v>0</v>
      </c>
      <c r="P976" s="7">
        <f>IF(Table13[[#This Row],[Số còn phải thu ĐK]]&lt;&gt;0,0,IF(Table13[[#This Row],[Phân loại]]="Bán hàng",Table13[[#This Row],[Tổng giá trị]],-Table13[[#This Row],[Tổng giá trị]]))</f>
        <v>-1904665</v>
      </c>
      <c r="Q976" s="32">
        <f t="shared" si="123"/>
        <v>0</v>
      </c>
      <c r="R976" s="7">
        <f>Table13[[#This Row],[Số còn phải thu ĐK]]+Table13[[#This Row],[Giá Trị HD sau CK]]-Table13[[#This Row],[Số tiền đã thu]]</f>
        <v>-1904665</v>
      </c>
      <c r="S976" s="6">
        <f>IF(Table13[[#This Row],[Ngày hóa đơn]]&lt;&gt;"",Table13[[#This Row],[Ngày hóa đơn]],IF(Table13[[#This Row],[Ngày hạch toán]]&lt;&gt;"",Table13[[#This Row],[Ngày hạch toán]],""))</f>
        <v>46148</v>
      </c>
      <c r="T976" s="7"/>
      <c r="U976" s="6">
        <f>IF(Table13[[#This Row],[Ngày tính CN]]="","",S976+T976)</f>
        <v>46148</v>
      </c>
      <c r="V976" s="32">
        <f ca="1">IF(Table13[[#This Row],[Hạn thanh toán]]="","",IF((U976-NOW())&lt;0,0,(U976-NOW())))</f>
        <v>0</v>
      </c>
      <c r="W976" s="32"/>
      <c r="X976" s="32">
        <f t="shared" ca="1" si="124"/>
        <v>146.35975370370579</v>
      </c>
      <c r="Y976" s="2" t="str">
        <f t="shared" ca="1" si="125"/>
        <v>Nợ quá hạn hơn 120 ngày có khả năng mất thanh toán</v>
      </c>
      <c r="Z976" s="42">
        <f t="shared" si="126"/>
        <v>46148</v>
      </c>
      <c r="AA976" s="42" t="str">
        <f t="shared" si="127"/>
        <v/>
      </c>
      <c r="AD976" s="2" t="str">
        <f>VLOOKUP($A976,MA_KH!$A:$Q,MA_KH!O$1,0)</f>
        <v>MEGA</v>
      </c>
      <c r="AE976" s="2" t="str">
        <f>VLOOKUP($A976,MA_KH!$A:$Q,MA_KH!P$1,0)</f>
        <v>CÔNG TY TNHH MM MEGA MARKET (VIỆT NAM)</v>
      </c>
      <c r="AG976" s="91" t="str">
        <f>Table13[[#This Row],[Số hóa đơn]]&amp;Table13[[#This Row],[Tổng giá trị]]</f>
        <v>1904665</v>
      </c>
    </row>
    <row r="977" spans="1:33" ht="25.5" hidden="1" customHeight="1" x14ac:dyDescent="0.2">
      <c r="A977" s="54" t="s">
        <v>16294</v>
      </c>
      <c r="B977" s="54" t="s">
        <v>259</v>
      </c>
      <c r="C977" s="55">
        <v>46148</v>
      </c>
      <c r="D977" s="54" t="s">
        <v>18476</v>
      </c>
      <c r="E977" s="55">
        <v>46148</v>
      </c>
      <c r="F977" s="68" t="s">
        <v>18128</v>
      </c>
      <c r="G977" s="54" t="s">
        <v>16821</v>
      </c>
      <c r="H977" s="56">
        <v>4079160</v>
      </c>
      <c r="I977" s="57">
        <v>0</v>
      </c>
      <c r="J977" s="56">
        <v>326333</v>
      </c>
      <c r="K977" s="65">
        <v>4405493</v>
      </c>
      <c r="L977" s="64" t="s">
        <v>17238</v>
      </c>
      <c r="M977" s="6">
        <v>46153</v>
      </c>
      <c r="O977" s="32">
        <f>IF(Table13[[#This Row],[Phân loại]]="Tồn đầu kỳ",Table13[[#This Row],[Tổng giá trị]],0)</f>
        <v>0</v>
      </c>
      <c r="P977" s="7">
        <f>IF(Table13[[#This Row],[Số còn phải thu ĐK]]&lt;&gt;0,0,IF(Table13[[#This Row],[Phân loại]]="Bán hàng",Table13[[#This Row],[Tổng giá trị]],-Table13[[#This Row],[Tổng giá trị]]))</f>
        <v>-4405493</v>
      </c>
      <c r="Q977" s="32">
        <f t="shared" si="123"/>
        <v>-4405493</v>
      </c>
      <c r="R977" s="7">
        <f>Table13[[#This Row],[Số còn phải thu ĐK]]+Table13[[#This Row],[Giá Trị HD sau CK]]-Table13[[#This Row],[Số tiền đã thu]]</f>
        <v>0</v>
      </c>
      <c r="S977" s="6">
        <f>IF(Table13[[#This Row],[Ngày hóa đơn]]&lt;&gt;"",Table13[[#This Row],[Ngày hóa đơn]],IF(Table13[[#This Row],[Ngày hạch toán]]&lt;&gt;"",Table13[[#This Row],[Ngày hạch toán]],""))</f>
        <v>46148</v>
      </c>
      <c r="T977" s="7"/>
      <c r="U977" s="6">
        <f>IF(Table13[[#This Row],[Ngày tính CN]]="","",S977+T977)</f>
        <v>46148</v>
      </c>
      <c r="V977" s="32">
        <f ca="1">IF(Table13[[#This Row],[Hạn thanh toán]]="","",IF((U977-NOW())&lt;0,0,(U977-NOW())))</f>
        <v>0</v>
      </c>
      <c r="W977" s="32"/>
      <c r="X977" s="32" t="str">
        <f t="shared" ca="1" si="124"/>
        <v/>
      </c>
      <c r="Y977" s="2" t="str">
        <f t="shared" si="125"/>
        <v>Đã thanh toán</v>
      </c>
      <c r="Z977" s="42">
        <f t="shared" si="126"/>
        <v>46148</v>
      </c>
      <c r="AA977" s="42">
        <f t="shared" si="127"/>
        <v>46153</v>
      </c>
      <c r="AD977" s="2" t="str">
        <f>VLOOKUP($A977,MA_KH!$A:$Q,MA_KH!O$1,0)</f>
        <v>MEGA</v>
      </c>
      <c r="AE977" s="2" t="str">
        <f>VLOOKUP($A977,MA_KH!$A:$Q,MA_KH!P$1,0)</f>
        <v>CÔNG TY TNHH MM MEGA MARKET (VIỆT NAM)</v>
      </c>
      <c r="AG977" s="91" t="str">
        <f>Table13[[#This Row],[Số hóa đơn]]&amp;Table13[[#This Row],[Tổng giá trị]]</f>
        <v>000001864405493</v>
      </c>
    </row>
    <row r="978" spans="1:33" ht="25.5" hidden="1" customHeight="1" x14ac:dyDescent="0.2">
      <c r="A978" s="54" t="s">
        <v>16290</v>
      </c>
      <c r="B978" s="54" t="s">
        <v>192</v>
      </c>
      <c r="C978" s="55">
        <v>46148</v>
      </c>
      <c r="D978" s="54" t="s">
        <v>18477</v>
      </c>
      <c r="E978" s="55">
        <v>46148</v>
      </c>
      <c r="F978" s="68" t="s">
        <v>18699</v>
      </c>
      <c r="G978" s="54" t="s">
        <v>17172</v>
      </c>
      <c r="H978" s="56">
        <v>1025117</v>
      </c>
      <c r="I978" s="57">
        <v>0</v>
      </c>
      <c r="J978" s="56">
        <v>82009</v>
      </c>
      <c r="K978" s="65">
        <v>1107126</v>
      </c>
      <c r="L978" s="64" t="s">
        <v>17238</v>
      </c>
      <c r="M978" s="6" t="str">
        <f>IFERROR(VLOOKUP(Table13[[#This Row],[Số hóa đơn]],'Chi tiết tt Mega gửi'!K:L,2,0),"")</f>
        <v/>
      </c>
      <c r="O978" s="32">
        <f>IF(Table13[[#This Row],[Phân loại]]="Tồn đầu kỳ",Table13[[#This Row],[Tổng giá trị]],0)</f>
        <v>0</v>
      </c>
      <c r="P978" s="7">
        <f>IF(Table13[[#This Row],[Số còn phải thu ĐK]]&lt;&gt;0,0,IF(Table13[[#This Row],[Phân loại]]="Bán hàng",Table13[[#This Row],[Tổng giá trị]],-Table13[[#This Row],[Tổng giá trị]]))</f>
        <v>-1107126</v>
      </c>
      <c r="Q978" s="32">
        <f t="shared" si="123"/>
        <v>0</v>
      </c>
      <c r="R978" s="7">
        <f>Table13[[#This Row],[Số còn phải thu ĐK]]+Table13[[#This Row],[Giá Trị HD sau CK]]-Table13[[#This Row],[Số tiền đã thu]]</f>
        <v>-1107126</v>
      </c>
      <c r="S978" s="6">
        <f>IF(Table13[[#This Row],[Ngày hóa đơn]]&lt;&gt;"",Table13[[#This Row],[Ngày hóa đơn]],IF(Table13[[#This Row],[Ngày hạch toán]]&lt;&gt;"",Table13[[#This Row],[Ngày hạch toán]],""))</f>
        <v>46148</v>
      </c>
      <c r="T978" s="7"/>
      <c r="U978" s="6">
        <f>IF(Table13[[#This Row],[Ngày tính CN]]="","",S978+T978)</f>
        <v>46148</v>
      </c>
      <c r="V978" s="32">
        <f ca="1">IF(Table13[[#This Row],[Hạn thanh toán]]="","",IF((U978-NOW())&lt;0,0,(U978-NOW())))</f>
        <v>0</v>
      </c>
      <c r="W978" s="32"/>
      <c r="X978" s="32">
        <f t="shared" ca="1" si="124"/>
        <v>146.35975370370579</v>
      </c>
      <c r="Y978" s="2" t="str">
        <f t="shared" ca="1" si="125"/>
        <v>Nợ quá hạn hơn 120 ngày có khả năng mất thanh toán</v>
      </c>
      <c r="Z978" s="42">
        <f t="shared" si="126"/>
        <v>46148</v>
      </c>
      <c r="AA978" s="42" t="str">
        <f t="shared" si="127"/>
        <v/>
      </c>
      <c r="AD978" s="2" t="str">
        <f>VLOOKUP($A978,MA_KH!$A:$Q,MA_KH!O$1,0)</f>
        <v>MEGA</v>
      </c>
      <c r="AE978" s="2" t="str">
        <f>VLOOKUP($A978,MA_KH!$A:$Q,MA_KH!P$1,0)</f>
        <v>CÔNG TY TNHH MM MEGA MARKET (VIỆT NAM)</v>
      </c>
      <c r="AG978" s="91" t="str">
        <f>Table13[[#This Row],[Số hóa đơn]]&amp;Table13[[#This Row],[Tổng giá trị]]</f>
        <v>000001141107126</v>
      </c>
    </row>
    <row r="979" spans="1:33" ht="25.5" hidden="1" customHeight="1" x14ac:dyDescent="0.2">
      <c r="A979" s="54" t="s">
        <v>16295</v>
      </c>
      <c r="B979" s="54" t="s">
        <v>198</v>
      </c>
      <c r="C979" s="55">
        <v>46148</v>
      </c>
      <c r="D979" s="54" t="s">
        <v>18478</v>
      </c>
      <c r="E979" s="55">
        <v>46148</v>
      </c>
      <c r="F979" s="68" t="s">
        <v>18674</v>
      </c>
      <c r="G979" s="54" t="s">
        <v>16990</v>
      </c>
      <c r="H979" s="56">
        <v>864183</v>
      </c>
      <c r="I979" s="57">
        <v>0</v>
      </c>
      <c r="J979" s="56">
        <v>69134</v>
      </c>
      <c r="K979" s="65">
        <v>933317</v>
      </c>
      <c r="L979" s="64" t="s">
        <v>17238</v>
      </c>
      <c r="M979" s="6" t="str">
        <f>IFERROR(VLOOKUP(Table13[[#This Row],[Số hóa đơn]],'Chi tiết tt Mega gửi'!K:L,2,0),"")</f>
        <v/>
      </c>
      <c r="O979" s="32">
        <f>IF(Table13[[#This Row],[Phân loại]]="Tồn đầu kỳ",Table13[[#This Row],[Tổng giá trị]],0)</f>
        <v>0</v>
      </c>
      <c r="P979" s="7">
        <f>IF(Table13[[#This Row],[Số còn phải thu ĐK]]&lt;&gt;0,0,IF(Table13[[#This Row],[Phân loại]]="Bán hàng",Table13[[#This Row],[Tổng giá trị]],-Table13[[#This Row],[Tổng giá trị]]))</f>
        <v>-933317</v>
      </c>
      <c r="Q979" s="32">
        <f t="shared" si="123"/>
        <v>0</v>
      </c>
      <c r="R979" s="7">
        <f>Table13[[#This Row],[Số còn phải thu ĐK]]+Table13[[#This Row],[Giá Trị HD sau CK]]-Table13[[#This Row],[Số tiền đã thu]]</f>
        <v>-933317</v>
      </c>
      <c r="S979" s="6">
        <f>IF(Table13[[#This Row],[Ngày hóa đơn]]&lt;&gt;"",Table13[[#This Row],[Ngày hóa đơn]],IF(Table13[[#This Row],[Ngày hạch toán]]&lt;&gt;"",Table13[[#This Row],[Ngày hạch toán]],""))</f>
        <v>46148</v>
      </c>
      <c r="T979" s="7"/>
      <c r="U979" s="6">
        <f>IF(Table13[[#This Row],[Ngày tính CN]]="","",S979+T979)</f>
        <v>46148</v>
      </c>
      <c r="V979" s="32">
        <f ca="1">IF(Table13[[#This Row],[Hạn thanh toán]]="","",IF((U979-NOW())&lt;0,0,(U979-NOW())))</f>
        <v>0</v>
      </c>
      <c r="W979" s="32"/>
      <c r="X979" s="32">
        <f t="shared" ca="1" si="124"/>
        <v>146.35975370370579</v>
      </c>
      <c r="Y979" s="2" t="str">
        <f t="shared" ca="1" si="125"/>
        <v>Nợ quá hạn hơn 120 ngày có khả năng mất thanh toán</v>
      </c>
      <c r="Z979" s="42">
        <f t="shared" si="126"/>
        <v>46148</v>
      </c>
      <c r="AA979" s="42" t="str">
        <f t="shared" si="127"/>
        <v/>
      </c>
      <c r="AD979" s="2" t="str">
        <f>VLOOKUP($A979,MA_KH!$A:$Q,MA_KH!O$1,0)</f>
        <v>MEGA</v>
      </c>
      <c r="AE979" s="2" t="str">
        <f>VLOOKUP($A979,MA_KH!$A:$Q,MA_KH!P$1,0)</f>
        <v>CÔNG TY TNHH MM MEGA MARKET (VIỆT NAM)</v>
      </c>
      <c r="AG979" s="91" t="str">
        <f>Table13[[#This Row],[Số hóa đơn]]&amp;Table13[[#This Row],[Tổng giá trị]]</f>
        <v>00000155933317</v>
      </c>
    </row>
    <row r="980" spans="1:33" ht="25.5" hidden="1" customHeight="1" x14ac:dyDescent="0.2">
      <c r="A980" s="54" t="s">
        <v>16301</v>
      </c>
      <c r="B980" s="54" t="s">
        <v>7241</v>
      </c>
      <c r="C980" s="55">
        <v>46176</v>
      </c>
      <c r="D980" s="54" t="s">
        <v>18479</v>
      </c>
      <c r="E980" s="55">
        <v>46153</v>
      </c>
      <c r="F980" s="54"/>
      <c r="G980" s="54" t="s">
        <v>18480</v>
      </c>
      <c r="H980" s="56">
        <v>2396665</v>
      </c>
      <c r="I980" s="57">
        <v>0</v>
      </c>
      <c r="J980" s="56">
        <v>191733</v>
      </c>
      <c r="K980" s="65">
        <v>2588398</v>
      </c>
      <c r="L980" s="64" t="s">
        <v>17238</v>
      </c>
      <c r="M980" s="6" t="str">
        <f>IFERROR(VLOOKUP(Table13[[#This Row],[Số hóa đơn]],'Chi tiết tt Mega gửi'!K:L,2,0),"")</f>
        <v/>
      </c>
      <c r="O980" s="32">
        <f>IF(Table13[[#This Row],[Phân loại]]="Tồn đầu kỳ",Table13[[#This Row],[Tổng giá trị]],0)</f>
        <v>0</v>
      </c>
      <c r="P980" s="7">
        <f>IF(Table13[[#This Row],[Số còn phải thu ĐK]]&lt;&gt;0,0,IF(Table13[[#This Row],[Phân loại]]="Bán hàng",Table13[[#This Row],[Tổng giá trị]],-Table13[[#This Row],[Tổng giá trị]]))</f>
        <v>-2588398</v>
      </c>
      <c r="Q980" s="32">
        <f t="shared" si="123"/>
        <v>0</v>
      </c>
      <c r="R980" s="7">
        <f>Table13[[#This Row],[Số còn phải thu ĐK]]+Table13[[#This Row],[Giá Trị HD sau CK]]-Table13[[#This Row],[Số tiền đã thu]]</f>
        <v>-2588398</v>
      </c>
      <c r="S980" s="6">
        <f>IF(Table13[[#This Row],[Ngày hóa đơn]]&lt;&gt;"",Table13[[#This Row],[Ngày hóa đơn]],IF(Table13[[#This Row],[Ngày hạch toán]]&lt;&gt;"",Table13[[#This Row],[Ngày hạch toán]],""))</f>
        <v>46153</v>
      </c>
      <c r="T980" s="7"/>
      <c r="U980" s="6">
        <f>IF(Table13[[#This Row],[Ngày tính CN]]="","",S980+T980)</f>
        <v>46153</v>
      </c>
      <c r="V980" s="32">
        <f ca="1">IF(Table13[[#This Row],[Hạn thanh toán]]="","",IF((U980-NOW())&lt;0,0,(U980-NOW())))</f>
        <v>0</v>
      </c>
      <c r="W980" s="32"/>
      <c r="X980" s="32">
        <f t="shared" ca="1" si="124"/>
        <v>141.35975370370579</v>
      </c>
      <c r="Y980" s="2" t="str">
        <f t="shared" ca="1" si="125"/>
        <v>Nợ quá hạn hơn 120 ngày có khả năng mất thanh toán</v>
      </c>
      <c r="Z980" s="42">
        <f t="shared" si="126"/>
        <v>46153</v>
      </c>
      <c r="AA980" s="42" t="str">
        <f t="shared" si="127"/>
        <v/>
      </c>
      <c r="AD980" s="2" t="str">
        <f>VLOOKUP($A980,MA_KH!$A:$Q,MA_KH!O$1,0)</f>
        <v>MEGA</v>
      </c>
      <c r="AE980" s="2" t="str">
        <f>VLOOKUP($A980,MA_KH!$A:$Q,MA_KH!P$1,0)</f>
        <v>CÔNG TY TNHH MM MEGA MARKET (VIỆT NAM)</v>
      </c>
      <c r="AG980" s="91" t="str">
        <f>Table13[[#This Row],[Số hóa đơn]]&amp;Table13[[#This Row],[Tổng giá trị]]</f>
        <v>2588398</v>
      </c>
    </row>
    <row r="981" spans="1:33" ht="25.5" hidden="1" customHeight="1" x14ac:dyDescent="0.2">
      <c r="A981" s="54" t="s">
        <v>16288</v>
      </c>
      <c r="B981" s="54" t="s">
        <v>294</v>
      </c>
      <c r="C981" s="55">
        <v>46153</v>
      </c>
      <c r="D981" s="54" t="s">
        <v>18481</v>
      </c>
      <c r="E981" s="55">
        <v>46153</v>
      </c>
      <c r="F981" s="68" t="s">
        <v>18717</v>
      </c>
      <c r="G981" s="54" t="s">
        <v>17177</v>
      </c>
      <c r="H981" s="56">
        <v>1056390</v>
      </c>
      <c r="I981" s="57">
        <v>0</v>
      </c>
      <c r="J981" s="56">
        <v>84511</v>
      </c>
      <c r="K981" s="65">
        <v>1140901</v>
      </c>
      <c r="L981" s="64" t="s">
        <v>17238</v>
      </c>
      <c r="M981" s="6" t="str">
        <f>IFERROR(VLOOKUP(Table13[[#This Row],[Số hóa đơn]],'Chi tiết tt Mega gửi'!K:L,2,0),"")</f>
        <v/>
      </c>
      <c r="O981" s="32">
        <f>IF(Table13[[#This Row],[Phân loại]]="Tồn đầu kỳ",Table13[[#This Row],[Tổng giá trị]],0)</f>
        <v>0</v>
      </c>
      <c r="P981" s="7">
        <f>IF(Table13[[#This Row],[Số còn phải thu ĐK]]&lt;&gt;0,0,IF(Table13[[#This Row],[Phân loại]]="Bán hàng",Table13[[#This Row],[Tổng giá trị]],-Table13[[#This Row],[Tổng giá trị]]))</f>
        <v>-1140901</v>
      </c>
      <c r="Q981" s="32">
        <f t="shared" si="123"/>
        <v>0</v>
      </c>
      <c r="R981" s="7">
        <f>Table13[[#This Row],[Số còn phải thu ĐK]]+Table13[[#This Row],[Giá Trị HD sau CK]]-Table13[[#This Row],[Số tiền đã thu]]</f>
        <v>-1140901</v>
      </c>
      <c r="S981" s="6">
        <f>IF(Table13[[#This Row],[Ngày hóa đơn]]&lt;&gt;"",Table13[[#This Row],[Ngày hóa đơn]],IF(Table13[[#This Row],[Ngày hạch toán]]&lt;&gt;"",Table13[[#This Row],[Ngày hạch toán]],""))</f>
        <v>46153</v>
      </c>
      <c r="T981" s="7"/>
      <c r="U981" s="6">
        <f>IF(Table13[[#This Row],[Ngày tính CN]]="","",S981+T981)</f>
        <v>46153</v>
      </c>
      <c r="V981" s="32">
        <f ca="1">IF(Table13[[#This Row],[Hạn thanh toán]]="","",IF((U981-NOW())&lt;0,0,(U981-NOW())))</f>
        <v>0</v>
      </c>
      <c r="W981" s="32"/>
      <c r="X981" s="32">
        <f t="shared" ca="1" si="124"/>
        <v>141.35975370370579</v>
      </c>
      <c r="Y981" s="2" t="str">
        <f t="shared" ca="1" si="125"/>
        <v>Nợ quá hạn hơn 120 ngày có khả năng mất thanh toán</v>
      </c>
      <c r="Z981" s="42">
        <f t="shared" si="126"/>
        <v>46153</v>
      </c>
      <c r="AA981" s="42" t="str">
        <f t="shared" si="127"/>
        <v/>
      </c>
      <c r="AD981" s="2" t="str">
        <f>VLOOKUP($A981,MA_KH!$A:$Q,MA_KH!O$1,0)</f>
        <v>MEGA</v>
      </c>
      <c r="AE981" s="2" t="str">
        <f>VLOOKUP($A981,MA_KH!$A:$Q,MA_KH!P$1,0)</f>
        <v>CÔNG TY TNHH MM MEGA MARKET (VIỆT NAM)</v>
      </c>
      <c r="AG981" s="91" t="str">
        <f>Table13[[#This Row],[Số hóa đơn]]&amp;Table13[[#This Row],[Tổng giá trị]]</f>
        <v>000002201140901</v>
      </c>
    </row>
    <row r="982" spans="1:33" ht="25.5" hidden="1" customHeight="1" x14ac:dyDescent="0.2">
      <c r="A982" s="54" t="s">
        <v>16288</v>
      </c>
      <c r="B982" s="54" t="s">
        <v>294</v>
      </c>
      <c r="C982" s="55">
        <v>46153</v>
      </c>
      <c r="D982" s="54" t="s">
        <v>18482</v>
      </c>
      <c r="E982" s="55">
        <v>46153</v>
      </c>
      <c r="F982" s="68" t="s">
        <v>18716</v>
      </c>
      <c r="G982" s="54" t="s">
        <v>17177</v>
      </c>
      <c r="H982" s="56">
        <v>580000</v>
      </c>
      <c r="I982" s="57">
        <v>0</v>
      </c>
      <c r="J982" s="56">
        <v>46400</v>
      </c>
      <c r="K982" s="65">
        <v>626400</v>
      </c>
      <c r="L982" s="64" t="s">
        <v>17238</v>
      </c>
      <c r="M982" s="6" t="str">
        <f>IFERROR(VLOOKUP(Table13[[#This Row],[Số hóa đơn]],'Chi tiết tt Mega gửi'!K:L,2,0),"")</f>
        <v/>
      </c>
      <c r="O982" s="32">
        <f>IF(Table13[[#This Row],[Phân loại]]="Tồn đầu kỳ",Table13[[#This Row],[Tổng giá trị]],0)</f>
        <v>0</v>
      </c>
      <c r="P982" s="7">
        <f>IF(Table13[[#This Row],[Số còn phải thu ĐK]]&lt;&gt;0,0,IF(Table13[[#This Row],[Phân loại]]="Bán hàng",Table13[[#This Row],[Tổng giá trị]],-Table13[[#This Row],[Tổng giá trị]]))</f>
        <v>-626400</v>
      </c>
      <c r="Q982" s="32">
        <f t="shared" si="123"/>
        <v>0</v>
      </c>
      <c r="R982" s="7">
        <f>Table13[[#This Row],[Số còn phải thu ĐK]]+Table13[[#This Row],[Giá Trị HD sau CK]]-Table13[[#This Row],[Số tiền đã thu]]</f>
        <v>-626400</v>
      </c>
      <c r="S982" s="6">
        <f>IF(Table13[[#This Row],[Ngày hóa đơn]]&lt;&gt;"",Table13[[#This Row],[Ngày hóa đơn]],IF(Table13[[#This Row],[Ngày hạch toán]]&lt;&gt;"",Table13[[#This Row],[Ngày hạch toán]],""))</f>
        <v>46153</v>
      </c>
      <c r="T982" s="7"/>
      <c r="U982" s="6">
        <f>IF(Table13[[#This Row],[Ngày tính CN]]="","",S982+T982)</f>
        <v>46153</v>
      </c>
      <c r="V982" s="32">
        <f ca="1">IF(Table13[[#This Row],[Hạn thanh toán]]="","",IF((U982-NOW())&lt;0,0,(U982-NOW())))</f>
        <v>0</v>
      </c>
      <c r="W982" s="32"/>
      <c r="X982" s="32">
        <f t="shared" ca="1" si="124"/>
        <v>141.35975370370579</v>
      </c>
      <c r="Y982" s="2" t="str">
        <f t="shared" ca="1" si="125"/>
        <v>Nợ quá hạn hơn 120 ngày có khả năng mất thanh toán</v>
      </c>
      <c r="Z982" s="42">
        <f t="shared" si="126"/>
        <v>46153</v>
      </c>
      <c r="AA982" s="42" t="str">
        <f t="shared" si="127"/>
        <v/>
      </c>
      <c r="AD982" s="2" t="str">
        <f>VLOOKUP($A982,MA_KH!$A:$Q,MA_KH!O$1,0)</f>
        <v>MEGA</v>
      </c>
      <c r="AE982" s="2" t="str">
        <f>VLOOKUP($A982,MA_KH!$A:$Q,MA_KH!P$1,0)</f>
        <v>CÔNG TY TNHH MM MEGA MARKET (VIỆT NAM)</v>
      </c>
      <c r="AG982" s="91" t="str">
        <f>Table13[[#This Row],[Số hóa đơn]]&amp;Table13[[#This Row],[Tổng giá trị]]</f>
        <v>00000219626400</v>
      </c>
    </row>
    <row r="983" spans="1:33" ht="25.5" hidden="1" customHeight="1" x14ac:dyDescent="0.2">
      <c r="A983" s="54" t="s">
        <v>16287</v>
      </c>
      <c r="B983" s="54" t="s">
        <v>253</v>
      </c>
      <c r="C983" s="55">
        <v>46153</v>
      </c>
      <c r="D983" s="54" t="s">
        <v>18483</v>
      </c>
      <c r="E983" s="55">
        <v>46153</v>
      </c>
      <c r="F983" s="68" t="s">
        <v>18720</v>
      </c>
      <c r="G983" s="54" t="s">
        <v>17274</v>
      </c>
      <c r="H983" s="56">
        <v>1021018</v>
      </c>
      <c r="I983" s="57">
        <v>0</v>
      </c>
      <c r="J983" s="56">
        <v>81682</v>
      </c>
      <c r="K983" s="65">
        <v>1102700</v>
      </c>
      <c r="L983" s="64" t="s">
        <v>17238</v>
      </c>
      <c r="M983" s="6" t="str">
        <f>IFERROR(VLOOKUP(Table13[[#This Row],[Số hóa đơn]],'Chi tiết tt Mega gửi'!K:L,2,0),"")</f>
        <v/>
      </c>
      <c r="O983" s="32">
        <f>IF(Table13[[#This Row],[Phân loại]]="Tồn đầu kỳ",Table13[[#This Row],[Tổng giá trị]],0)</f>
        <v>0</v>
      </c>
      <c r="P983" s="7">
        <f>IF(Table13[[#This Row],[Số còn phải thu ĐK]]&lt;&gt;0,0,IF(Table13[[#This Row],[Phân loại]]="Bán hàng",Table13[[#This Row],[Tổng giá trị]],-Table13[[#This Row],[Tổng giá trị]]))</f>
        <v>-1102700</v>
      </c>
      <c r="Q983" s="32">
        <f t="shared" si="123"/>
        <v>0</v>
      </c>
      <c r="R983" s="7">
        <f>Table13[[#This Row],[Số còn phải thu ĐK]]+Table13[[#This Row],[Giá Trị HD sau CK]]-Table13[[#This Row],[Số tiền đã thu]]</f>
        <v>-1102700</v>
      </c>
      <c r="S983" s="6">
        <f>IF(Table13[[#This Row],[Ngày hóa đơn]]&lt;&gt;"",Table13[[#This Row],[Ngày hóa đơn]],IF(Table13[[#This Row],[Ngày hạch toán]]&lt;&gt;"",Table13[[#This Row],[Ngày hạch toán]],""))</f>
        <v>46153</v>
      </c>
      <c r="T983" s="7"/>
      <c r="U983" s="6">
        <f>IF(Table13[[#This Row],[Ngày tính CN]]="","",S983+T983)</f>
        <v>46153</v>
      </c>
      <c r="V983" s="32">
        <f ca="1">IF(Table13[[#This Row],[Hạn thanh toán]]="","",IF((U983-NOW())&lt;0,0,(U983-NOW())))</f>
        <v>0</v>
      </c>
      <c r="W983" s="32"/>
      <c r="X983" s="32">
        <f t="shared" ca="1" si="124"/>
        <v>141.35975370370579</v>
      </c>
      <c r="Y983" s="2" t="str">
        <f t="shared" ca="1" si="125"/>
        <v>Nợ quá hạn hơn 120 ngày có khả năng mất thanh toán</v>
      </c>
      <c r="Z983" s="42">
        <f t="shared" si="126"/>
        <v>46153</v>
      </c>
      <c r="AA983" s="42" t="str">
        <f t="shared" si="127"/>
        <v/>
      </c>
      <c r="AD983" s="2" t="str">
        <f>VLOOKUP($A983,MA_KH!$A:$Q,MA_KH!O$1,0)</f>
        <v>MEGA</v>
      </c>
      <c r="AE983" s="2" t="str">
        <f>VLOOKUP($A983,MA_KH!$A:$Q,MA_KH!P$1,0)</f>
        <v>CÔNG TY TNHH MM MEGA MARKET (VIỆT NAM)</v>
      </c>
      <c r="AG983" s="91" t="str">
        <f>Table13[[#This Row],[Số hóa đơn]]&amp;Table13[[#This Row],[Tổng giá trị]]</f>
        <v>000002181102700</v>
      </c>
    </row>
    <row r="984" spans="1:33" ht="25.5" hidden="1" customHeight="1" x14ac:dyDescent="0.2">
      <c r="A984" s="54" t="s">
        <v>16307</v>
      </c>
      <c r="B984" s="54" t="s">
        <v>202</v>
      </c>
      <c r="C984" s="55">
        <v>46157</v>
      </c>
      <c r="D984" s="54" t="s">
        <v>18484</v>
      </c>
      <c r="E984" s="55">
        <v>46157</v>
      </c>
      <c r="F984" s="68" t="s">
        <v>18104</v>
      </c>
      <c r="G984" s="54" t="s">
        <v>17174</v>
      </c>
      <c r="H984" s="56">
        <v>417206</v>
      </c>
      <c r="I984" s="57">
        <v>0</v>
      </c>
      <c r="J984" s="56">
        <v>33376</v>
      </c>
      <c r="K984" s="65">
        <v>450582</v>
      </c>
      <c r="L984" s="64" t="s">
        <v>17238</v>
      </c>
      <c r="M984" s="6">
        <v>46167</v>
      </c>
      <c r="O984" s="32">
        <f>IF(Table13[[#This Row],[Phân loại]]="Tồn đầu kỳ",Table13[[#This Row],[Tổng giá trị]],0)</f>
        <v>0</v>
      </c>
      <c r="P984" s="7">
        <f>IF(Table13[[#This Row],[Số còn phải thu ĐK]]&lt;&gt;0,0,IF(Table13[[#This Row],[Phân loại]]="Bán hàng",Table13[[#This Row],[Tổng giá trị]],-Table13[[#This Row],[Tổng giá trị]]))</f>
        <v>-450582</v>
      </c>
      <c r="Q984" s="32">
        <f t="shared" si="123"/>
        <v>-450582</v>
      </c>
      <c r="R984" s="7">
        <f>Table13[[#This Row],[Số còn phải thu ĐK]]+Table13[[#This Row],[Giá Trị HD sau CK]]-Table13[[#This Row],[Số tiền đã thu]]</f>
        <v>0</v>
      </c>
      <c r="S984" s="6">
        <f>IF(Table13[[#This Row],[Ngày hóa đơn]]&lt;&gt;"",Table13[[#This Row],[Ngày hóa đơn]],IF(Table13[[#This Row],[Ngày hạch toán]]&lt;&gt;"",Table13[[#This Row],[Ngày hạch toán]],""))</f>
        <v>46157</v>
      </c>
      <c r="T984" s="7"/>
      <c r="U984" s="6">
        <f>IF(Table13[[#This Row],[Ngày tính CN]]="","",S984+T984)</f>
        <v>46157</v>
      </c>
      <c r="V984" s="32">
        <f ca="1">IF(Table13[[#This Row],[Hạn thanh toán]]="","",IF((U984-NOW())&lt;0,0,(U984-NOW())))</f>
        <v>0</v>
      </c>
      <c r="W984" s="32"/>
      <c r="X984" s="32" t="str">
        <f t="shared" ca="1" si="124"/>
        <v/>
      </c>
      <c r="Y984" s="2" t="str">
        <f t="shared" si="125"/>
        <v>Đã thanh toán</v>
      </c>
      <c r="Z984" s="42">
        <f t="shared" si="126"/>
        <v>46157</v>
      </c>
      <c r="AA984" s="42">
        <f t="shared" si="127"/>
        <v>46167</v>
      </c>
      <c r="AD984" s="2" t="str">
        <f>VLOOKUP($A984,MA_KH!$A:$Q,MA_KH!O$1,0)</f>
        <v>MEGA</v>
      </c>
      <c r="AE984" s="2" t="str">
        <f>VLOOKUP($A984,MA_KH!$A:$Q,MA_KH!P$1,0)</f>
        <v>CÔNG TY TNHH MM MEGA MARKET (VIỆT NAM)</v>
      </c>
      <c r="AG984" s="91" t="str">
        <f>Table13[[#This Row],[Số hóa đơn]]&amp;Table13[[#This Row],[Tổng giá trị]]</f>
        <v>00000163450582</v>
      </c>
    </row>
    <row r="985" spans="1:33" ht="25.5" hidden="1" customHeight="1" x14ac:dyDescent="0.2">
      <c r="A985" s="54" t="s">
        <v>16307</v>
      </c>
      <c r="B985" s="54" t="s">
        <v>202</v>
      </c>
      <c r="C985" s="55">
        <v>46157</v>
      </c>
      <c r="D985" s="54" t="s">
        <v>18485</v>
      </c>
      <c r="E985" s="55">
        <v>46157</v>
      </c>
      <c r="F985" s="68" t="s">
        <v>18721</v>
      </c>
      <c r="G985" s="54" t="s">
        <v>17174</v>
      </c>
      <c r="H985" s="56">
        <v>1459500</v>
      </c>
      <c r="I985" s="57">
        <v>0</v>
      </c>
      <c r="J985" s="56">
        <v>116760</v>
      </c>
      <c r="K985" s="65">
        <v>1576260</v>
      </c>
      <c r="L985" s="64" t="s">
        <v>17238</v>
      </c>
      <c r="M985" s="6" t="str">
        <f>IFERROR(VLOOKUP(Table13[[#This Row],[Số hóa đơn]],'Chi tiết tt Mega gửi'!K:L,2,0),"")</f>
        <v/>
      </c>
      <c r="O985" s="32">
        <f>IF(Table13[[#This Row],[Phân loại]]="Tồn đầu kỳ",Table13[[#This Row],[Tổng giá trị]],0)</f>
        <v>0</v>
      </c>
      <c r="P985" s="7">
        <f>IF(Table13[[#This Row],[Số còn phải thu ĐK]]&lt;&gt;0,0,IF(Table13[[#This Row],[Phân loại]]="Bán hàng",Table13[[#This Row],[Tổng giá trị]],-Table13[[#This Row],[Tổng giá trị]]))</f>
        <v>-1576260</v>
      </c>
      <c r="Q985" s="32">
        <f t="shared" si="123"/>
        <v>0</v>
      </c>
      <c r="R985" s="7">
        <f>Table13[[#This Row],[Số còn phải thu ĐK]]+Table13[[#This Row],[Giá Trị HD sau CK]]-Table13[[#This Row],[Số tiền đã thu]]</f>
        <v>-1576260</v>
      </c>
      <c r="S985" s="6">
        <f>IF(Table13[[#This Row],[Ngày hóa đơn]]&lt;&gt;"",Table13[[#This Row],[Ngày hóa đơn]],IF(Table13[[#This Row],[Ngày hạch toán]]&lt;&gt;"",Table13[[#This Row],[Ngày hạch toán]],""))</f>
        <v>46157</v>
      </c>
      <c r="T985" s="7"/>
      <c r="U985" s="6">
        <f>IF(Table13[[#This Row],[Ngày tính CN]]="","",S985+T985)</f>
        <v>46157</v>
      </c>
      <c r="V985" s="32">
        <f ca="1">IF(Table13[[#This Row],[Hạn thanh toán]]="","",IF((U985-NOW())&lt;0,0,(U985-NOW())))</f>
        <v>0</v>
      </c>
      <c r="W985" s="32"/>
      <c r="X985" s="32">
        <f t="shared" ca="1" si="124"/>
        <v>137.35975370370579</v>
      </c>
      <c r="Y985" s="2" t="str">
        <f t="shared" ca="1" si="125"/>
        <v>Nợ quá hạn hơn 120 ngày có khả năng mất thanh toán</v>
      </c>
      <c r="Z985" s="42">
        <f t="shared" si="126"/>
        <v>46157</v>
      </c>
      <c r="AA985" s="42" t="str">
        <f t="shared" si="127"/>
        <v/>
      </c>
      <c r="AD985" s="2" t="str">
        <f>VLOOKUP($A985,MA_KH!$A:$Q,MA_KH!O$1,0)</f>
        <v>MEGA</v>
      </c>
      <c r="AE985" s="2" t="str">
        <f>VLOOKUP($A985,MA_KH!$A:$Q,MA_KH!P$1,0)</f>
        <v>CÔNG TY TNHH MM MEGA MARKET (VIỆT NAM)</v>
      </c>
      <c r="AG985" s="91" t="str">
        <f>Table13[[#This Row],[Số hóa đơn]]&amp;Table13[[#This Row],[Tổng giá trị]]</f>
        <v>000001621576260</v>
      </c>
    </row>
    <row r="986" spans="1:33" ht="25.5" hidden="1" customHeight="1" x14ac:dyDescent="0.2">
      <c r="A986" s="54" t="s">
        <v>16308</v>
      </c>
      <c r="B986" s="54" t="s">
        <v>194</v>
      </c>
      <c r="C986" s="55">
        <v>46157</v>
      </c>
      <c r="D986" s="54" t="s">
        <v>18486</v>
      </c>
      <c r="E986" s="55">
        <v>46157</v>
      </c>
      <c r="F986" s="68" t="s">
        <v>18718</v>
      </c>
      <c r="G986" s="54" t="s">
        <v>16886</v>
      </c>
      <c r="H986" s="56">
        <v>2471264</v>
      </c>
      <c r="I986" s="57">
        <v>0</v>
      </c>
      <c r="J986" s="56">
        <v>197701</v>
      </c>
      <c r="K986" s="65">
        <v>2668965</v>
      </c>
      <c r="L986" s="64" t="s">
        <v>17238</v>
      </c>
      <c r="M986" s="6" t="str">
        <f>IFERROR(VLOOKUP(Table13[[#This Row],[Số hóa đơn]],'Chi tiết tt Mega gửi'!K:L,2,0),"")</f>
        <v/>
      </c>
      <c r="O986" s="32">
        <f>IF(Table13[[#This Row],[Phân loại]]="Tồn đầu kỳ",Table13[[#This Row],[Tổng giá trị]],0)</f>
        <v>0</v>
      </c>
      <c r="P986" s="7">
        <f>IF(Table13[[#This Row],[Số còn phải thu ĐK]]&lt;&gt;0,0,IF(Table13[[#This Row],[Phân loại]]="Bán hàng",Table13[[#This Row],[Tổng giá trị]],-Table13[[#This Row],[Tổng giá trị]]))</f>
        <v>-2668965</v>
      </c>
      <c r="Q986" s="32">
        <f t="shared" si="123"/>
        <v>0</v>
      </c>
      <c r="R986" s="7">
        <f>Table13[[#This Row],[Số còn phải thu ĐK]]+Table13[[#This Row],[Giá Trị HD sau CK]]-Table13[[#This Row],[Số tiền đã thu]]</f>
        <v>-2668965</v>
      </c>
      <c r="S986" s="6">
        <f>IF(Table13[[#This Row],[Ngày hóa đơn]]&lt;&gt;"",Table13[[#This Row],[Ngày hóa đơn]],IF(Table13[[#This Row],[Ngày hạch toán]]&lt;&gt;"",Table13[[#This Row],[Ngày hạch toán]],""))</f>
        <v>46157</v>
      </c>
      <c r="T986" s="7"/>
      <c r="U986" s="6">
        <f>IF(Table13[[#This Row],[Ngày tính CN]]="","",S986+T986)</f>
        <v>46157</v>
      </c>
      <c r="V986" s="32">
        <f ca="1">IF(Table13[[#This Row],[Hạn thanh toán]]="","",IF((U986-NOW())&lt;0,0,(U986-NOW())))</f>
        <v>0</v>
      </c>
      <c r="W986" s="32"/>
      <c r="X986" s="32">
        <f t="shared" ca="1" si="124"/>
        <v>137.35975370370579</v>
      </c>
      <c r="Y986" s="2" t="str">
        <f t="shared" ca="1" si="125"/>
        <v>Nợ quá hạn hơn 120 ngày có khả năng mất thanh toán</v>
      </c>
      <c r="Z986" s="42">
        <f t="shared" si="126"/>
        <v>46157</v>
      </c>
      <c r="AA986" s="42" t="str">
        <f t="shared" si="127"/>
        <v/>
      </c>
      <c r="AD986" s="2" t="str">
        <f>VLOOKUP($A986,MA_KH!$A:$Q,MA_KH!O$1,0)</f>
        <v>MEGA</v>
      </c>
      <c r="AE986" s="2" t="str">
        <f>VLOOKUP($A986,MA_KH!$A:$Q,MA_KH!P$1,0)</f>
        <v>CÔNG TY TNHH MM MEGA MARKET (VIỆT NAM)</v>
      </c>
      <c r="AG986" s="91" t="str">
        <f>Table13[[#This Row],[Số hóa đơn]]&amp;Table13[[#This Row],[Tổng giá trị]]</f>
        <v>000001252668965</v>
      </c>
    </row>
    <row r="987" spans="1:33" ht="25.5" hidden="1" customHeight="1" x14ac:dyDescent="0.2">
      <c r="A987" s="54" t="s">
        <v>16295</v>
      </c>
      <c r="B987" s="54" t="s">
        <v>198</v>
      </c>
      <c r="C987" s="55">
        <v>46157</v>
      </c>
      <c r="D987" s="54" t="s">
        <v>18487</v>
      </c>
      <c r="E987" s="55">
        <v>46157</v>
      </c>
      <c r="F987" s="68" t="s">
        <v>18719</v>
      </c>
      <c r="G987" s="54" t="s">
        <v>16990</v>
      </c>
      <c r="H987" s="56">
        <v>361001</v>
      </c>
      <c r="I987" s="57">
        <v>0</v>
      </c>
      <c r="J987" s="56">
        <v>28880</v>
      </c>
      <c r="K987" s="65">
        <v>389881</v>
      </c>
      <c r="L987" s="64" t="s">
        <v>17238</v>
      </c>
      <c r="M987" s="6" t="str">
        <f>IFERROR(VLOOKUP(Table13[[#This Row],[Số hóa đơn]],'Chi tiết tt Mega gửi'!K:L,2,0),"")</f>
        <v/>
      </c>
      <c r="O987" s="32">
        <f>IF(Table13[[#This Row],[Phân loại]]="Tồn đầu kỳ",Table13[[#This Row],[Tổng giá trị]],0)</f>
        <v>0</v>
      </c>
      <c r="P987" s="7">
        <f>IF(Table13[[#This Row],[Số còn phải thu ĐK]]&lt;&gt;0,0,IF(Table13[[#This Row],[Phân loại]]="Bán hàng",Table13[[#This Row],[Tổng giá trị]],-Table13[[#This Row],[Tổng giá trị]]))</f>
        <v>-389881</v>
      </c>
      <c r="Q987" s="32">
        <f t="shared" si="123"/>
        <v>0</v>
      </c>
      <c r="R987" s="7">
        <f>Table13[[#This Row],[Số còn phải thu ĐK]]+Table13[[#This Row],[Giá Trị HD sau CK]]-Table13[[#This Row],[Số tiền đã thu]]</f>
        <v>-389881</v>
      </c>
      <c r="S987" s="6">
        <f>IF(Table13[[#This Row],[Ngày hóa đơn]]&lt;&gt;"",Table13[[#This Row],[Ngày hóa đơn]],IF(Table13[[#This Row],[Ngày hạch toán]]&lt;&gt;"",Table13[[#This Row],[Ngày hạch toán]],""))</f>
        <v>46157</v>
      </c>
      <c r="T987" s="7"/>
      <c r="U987" s="6">
        <f>IF(Table13[[#This Row],[Ngày tính CN]]="","",S987+T987)</f>
        <v>46157</v>
      </c>
      <c r="V987" s="32">
        <f ca="1">IF(Table13[[#This Row],[Hạn thanh toán]]="","",IF((U987-NOW())&lt;0,0,(U987-NOW())))</f>
        <v>0</v>
      </c>
      <c r="W987" s="32"/>
      <c r="X987" s="32">
        <f t="shared" ca="1" si="124"/>
        <v>137.35975370370579</v>
      </c>
      <c r="Y987" s="2" t="str">
        <f t="shared" ca="1" si="125"/>
        <v>Nợ quá hạn hơn 120 ngày có khả năng mất thanh toán</v>
      </c>
      <c r="Z987" s="42">
        <f t="shared" si="126"/>
        <v>46157</v>
      </c>
      <c r="AA987" s="42" t="str">
        <f t="shared" si="127"/>
        <v/>
      </c>
      <c r="AD987" s="2" t="str">
        <f>VLOOKUP($A987,MA_KH!$A:$Q,MA_KH!O$1,0)</f>
        <v>MEGA</v>
      </c>
      <c r="AE987" s="2" t="str">
        <f>VLOOKUP($A987,MA_KH!$A:$Q,MA_KH!P$1,0)</f>
        <v>CÔNG TY TNHH MM MEGA MARKET (VIỆT NAM)</v>
      </c>
      <c r="AG987" s="91" t="str">
        <f>Table13[[#This Row],[Số hóa đơn]]&amp;Table13[[#This Row],[Tổng giá trị]]</f>
        <v>00000168389881</v>
      </c>
    </row>
    <row r="988" spans="1:33" ht="25.5" hidden="1" customHeight="1" x14ac:dyDescent="0.2">
      <c r="A988" s="54" t="s">
        <v>16299</v>
      </c>
      <c r="B988" s="54" t="s">
        <v>190</v>
      </c>
      <c r="C988" s="55">
        <v>46157</v>
      </c>
      <c r="D988" s="54" t="s">
        <v>18488</v>
      </c>
      <c r="E988" s="55">
        <v>46157</v>
      </c>
      <c r="F988" s="68" t="s">
        <v>18724</v>
      </c>
      <c r="G988" s="54" t="s">
        <v>18473</v>
      </c>
      <c r="H988" s="56">
        <v>1104804</v>
      </c>
      <c r="I988" s="57">
        <v>0</v>
      </c>
      <c r="J988" s="56">
        <v>88384</v>
      </c>
      <c r="K988" s="65">
        <v>1193188</v>
      </c>
      <c r="L988" s="64" t="s">
        <v>17238</v>
      </c>
      <c r="M988" s="6" t="str">
        <f>IFERROR(VLOOKUP(Table13[[#This Row],[Số hóa đơn]],'Chi tiết tt Mega gửi'!K:L,2,0),"")</f>
        <v/>
      </c>
      <c r="O988" s="32">
        <f>IF(Table13[[#This Row],[Phân loại]]="Tồn đầu kỳ",Table13[[#This Row],[Tổng giá trị]],0)</f>
        <v>0</v>
      </c>
      <c r="P988" s="7">
        <f>IF(Table13[[#This Row],[Số còn phải thu ĐK]]&lt;&gt;0,0,IF(Table13[[#This Row],[Phân loại]]="Bán hàng",Table13[[#This Row],[Tổng giá trị]],-Table13[[#This Row],[Tổng giá trị]]))</f>
        <v>-1193188</v>
      </c>
      <c r="Q988" s="32">
        <f t="shared" si="123"/>
        <v>0</v>
      </c>
      <c r="R988" s="7">
        <f>Table13[[#This Row],[Số còn phải thu ĐK]]+Table13[[#This Row],[Giá Trị HD sau CK]]-Table13[[#This Row],[Số tiền đã thu]]</f>
        <v>-1193188</v>
      </c>
      <c r="S988" s="6">
        <f>IF(Table13[[#This Row],[Ngày hóa đơn]]&lt;&gt;"",Table13[[#This Row],[Ngày hóa đơn]],IF(Table13[[#This Row],[Ngày hạch toán]]&lt;&gt;"",Table13[[#This Row],[Ngày hạch toán]],""))</f>
        <v>46157</v>
      </c>
      <c r="T988" s="7"/>
      <c r="U988" s="6">
        <f>IF(Table13[[#This Row],[Ngày tính CN]]="","",S988+T988)</f>
        <v>46157</v>
      </c>
      <c r="V988" s="32">
        <f ca="1">IF(Table13[[#This Row],[Hạn thanh toán]]="","",IF((U988-NOW())&lt;0,0,(U988-NOW())))</f>
        <v>0</v>
      </c>
      <c r="W988" s="32"/>
      <c r="X988" s="32">
        <f t="shared" ca="1" si="124"/>
        <v>137.35975370370579</v>
      </c>
      <c r="Y988" s="2" t="str">
        <f t="shared" ca="1" si="125"/>
        <v>Nợ quá hạn hơn 120 ngày có khả năng mất thanh toán</v>
      </c>
      <c r="Z988" s="42">
        <f t="shared" si="126"/>
        <v>46157</v>
      </c>
      <c r="AA988" s="42" t="str">
        <f t="shared" si="127"/>
        <v/>
      </c>
      <c r="AD988" s="2" t="str">
        <f>VLOOKUP($A988,MA_KH!$A:$Q,MA_KH!O$1,0)</f>
        <v>MEGA</v>
      </c>
      <c r="AE988" s="2" t="str">
        <f>VLOOKUP($A988,MA_KH!$A:$Q,MA_KH!P$1,0)</f>
        <v>CÔNG TY TNHH MM MEGA MARKET (VIỆT NAM)</v>
      </c>
      <c r="AG988" s="91" t="str">
        <f>Table13[[#This Row],[Số hóa đơn]]&amp;Table13[[#This Row],[Tổng giá trị]]</f>
        <v>000020391193188</v>
      </c>
    </row>
    <row r="989" spans="1:33" ht="25.5" hidden="1" customHeight="1" x14ac:dyDescent="0.2">
      <c r="A989" s="54" t="s">
        <v>16303</v>
      </c>
      <c r="B989" s="54" t="s">
        <v>102</v>
      </c>
      <c r="C989" s="55">
        <v>46157</v>
      </c>
      <c r="D989" s="54" t="s">
        <v>18489</v>
      </c>
      <c r="E989" s="55">
        <v>46157</v>
      </c>
      <c r="F989" s="68" t="s">
        <v>18722</v>
      </c>
      <c r="G989" s="54" t="s">
        <v>18490</v>
      </c>
      <c r="H989" s="56">
        <v>500000</v>
      </c>
      <c r="I989" s="57">
        <v>0</v>
      </c>
      <c r="J989" s="56">
        <v>40000</v>
      </c>
      <c r="K989" s="65">
        <v>540000</v>
      </c>
      <c r="L989" s="64" t="s">
        <v>17238</v>
      </c>
      <c r="M989" s="6" t="str">
        <f>IFERROR(VLOOKUP(Table13[[#This Row],[Số hóa đơn]],'Chi tiết tt Mega gửi'!K:L,2,0),"")</f>
        <v/>
      </c>
      <c r="O989" s="32">
        <f>IF(Table13[[#This Row],[Phân loại]]="Tồn đầu kỳ",Table13[[#This Row],[Tổng giá trị]],0)</f>
        <v>0</v>
      </c>
      <c r="P989" s="7">
        <f>IF(Table13[[#This Row],[Số còn phải thu ĐK]]&lt;&gt;0,0,IF(Table13[[#This Row],[Phân loại]]="Bán hàng",Table13[[#This Row],[Tổng giá trị]],-Table13[[#This Row],[Tổng giá trị]]))</f>
        <v>-540000</v>
      </c>
      <c r="Q989" s="32">
        <f t="shared" si="123"/>
        <v>0</v>
      </c>
      <c r="R989" s="7">
        <f>Table13[[#This Row],[Số còn phải thu ĐK]]+Table13[[#This Row],[Giá Trị HD sau CK]]-Table13[[#This Row],[Số tiền đã thu]]</f>
        <v>-540000</v>
      </c>
      <c r="S989" s="6">
        <f>IF(Table13[[#This Row],[Ngày hóa đơn]]&lt;&gt;"",Table13[[#This Row],[Ngày hóa đơn]],IF(Table13[[#This Row],[Ngày hạch toán]]&lt;&gt;"",Table13[[#This Row],[Ngày hạch toán]],""))</f>
        <v>46157</v>
      </c>
      <c r="T989" s="7"/>
      <c r="U989" s="6">
        <f>IF(Table13[[#This Row],[Ngày tính CN]]="","",S989+T989)</f>
        <v>46157</v>
      </c>
      <c r="V989" s="32">
        <f ca="1">IF(Table13[[#This Row],[Hạn thanh toán]]="","",IF((U989-NOW())&lt;0,0,(U989-NOW())))</f>
        <v>0</v>
      </c>
      <c r="W989" s="32"/>
      <c r="X989" s="32">
        <f t="shared" ca="1" si="124"/>
        <v>137.35975370370579</v>
      </c>
      <c r="Y989" s="2" t="str">
        <f t="shared" ca="1" si="125"/>
        <v>Nợ quá hạn hơn 120 ngày có khả năng mất thanh toán</v>
      </c>
      <c r="Z989" s="42">
        <f t="shared" si="126"/>
        <v>46157</v>
      </c>
      <c r="AA989" s="42" t="str">
        <f t="shared" si="127"/>
        <v/>
      </c>
      <c r="AD989" s="2" t="str">
        <f>VLOOKUP($A989,MA_KH!$A:$Q,MA_KH!O$1,0)</f>
        <v>MEGA</v>
      </c>
      <c r="AE989" s="2" t="str">
        <f>VLOOKUP($A989,MA_KH!$A:$Q,MA_KH!P$1,0)</f>
        <v>CÔNG TY TNHH MM MEGA MARKET (VIỆT NAM)</v>
      </c>
      <c r="AG989" s="91" t="str">
        <f>Table13[[#This Row],[Số hóa đơn]]&amp;Table13[[#This Row],[Tổng giá trị]]</f>
        <v>00000200540000</v>
      </c>
    </row>
    <row r="990" spans="1:33" ht="25.5" hidden="1" customHeight="1" x14ac:dyDescent="0.2">
      <c r="A990" s="54" t="s">
        <v>16291</v>
      </c>
      <c r="B990" s="54" t="s">
        <v>200</v>
      </c>
      <c r="C990" s="55">
        <v>46169</v>
      </c>
      <c r="D990" s="54" t="s">
        <v>18491</v>
      </c>
      <c r="E990" s="55">
        <v>46169</v>
      </c>
      <c r="F990" s="54" t="s">
        <v>18725</v>
      </c>
      <c r="G990" s="54" t="s">
        <v>17345</v>
      </c>
      <c r="H990" s="56">
        <v>5491531</v>
      </c>
      <c r="I990" s="57">
        <v>0</v>
      </c>
      <c r="J990" s="56">
        <v>439323</v>
      </c>
      <c r="K990" s="65">
        <v>5930854</v>
      </c>
      <c r="L990" s="64" t="s">
        <v>17238</v>
      </c>
      <c r="M990" s="6">
        <v>46183</v>
      </c>
      <c r="O990" s="32">
        <f>IF(Table13[[#This Row],[Phân loại]]="Tồn đầu kỳ",Table13[[#This Row],[Tổng giá trị]],0)</f>
        <v>0</v>
      </c>
      <c r="P990" s="7">
        <f>IF(Table13[[#This Row],[Số còn phải thu ĐK]]&lt;&gt;0,0,IF(Table13[[#This Row],[Phân loại]]="Bán hàng",Table13[[#This Row],[Tổng giá trị]],-Table13[[#This Row],[Tổng giá trị]]))</f>
        <v>-5930854</v>
      </c>
      <c r="Q990" s="32">
        <f t="shared" si="123"/>
        <v>-5930854</v>
      </c>
      <c r="R990" s="7">
        <f>Table13[[#This Row],[Số còn phải thu ĐK]]+Table13[[#This Row],[Giá Trị HD sau CK]]-Table13[[#This Row],[Số tiền đã thu]]</f>
        <v>0</v>
      </c>
      <c r="S990" s="6">
        <f>IF(Table13[[#This Row],[Ngày hóa đơn]]&lt;&gt;"",Table13[[#This Row],[Ngày hóa đơn]],IF(Table13[[#This Row],[Ngày hạch toán]]&lt;&gt;"",Table13[[#This Row],[Ngày hạch toán]],""))</f>
        <v>46169</v>
      </c>
      <c r="T990" s="7"/>
      <c r="U990" s="6">
        <f>IF(Table13[[#This Row],[Ngày tính CN]]="","",S990+T990)</f>
        <v>46169</v>
      </c>
      <c r="V990" s="32">
        <f ca="1">IF(Table13[[#This Row],[Hạn thanh toán]]="","",IF((U990-NOW())&lt;0,0,(U990-NOW())))</f>
        <v>0</v>
      </c>
      <c r="W990" s="32"/>
      <c r="X990" s="32" t="str">
        <f t="shared" ca="1" si="124"/>
        <v/>
      </c>
      <c r="Y990" s="2" t="str">
        <f t="shared" si="125"/>
        <v>Đã thanh toán</v>
      </c>
      <c r="Z990" s="42">
        <f t="shared" si="126"/>
        <v>46169</v>
      </c>
      <c r="AA990" s="42">
        <f t="shared" si="127"/>
        <v>46183</v>
      </c>
      <c r="AD990" s="2" t="str">
        <f>VLOOKUP($A990,MA_KH!$A:$Q,MA_KH!O$1,0)</f>
        <v>MEGA</v>
      </c>
      <c r="AE990" s="2" t="str">
        <f>VLOOKUP($A990,MA_KH!$A:$Q,MA_KH!P$1,0)</f>
        <v>CÔNG TY TNHH MM MEGA MARKET (VIỆT NAM)</v>
      </c>
      <c r="AG990" s="91" t="str">
        <f>Table13[[#This Row],[Số hóa đơn]]&amp;Table13[[#This Row],[Tổng giá trị]]</f>
        <v>'000008455930854</v>
      </c>
    </row>
    <row r="991" spans="1:33" ht="25.5" hidden="1" customHeight="1" x14ac:dyDescent="0.2">
      <c r="A991" s="54" t="s">
        <v>16291</v>
      </c>
      <c r="B991" s="54" t="s">
        <v>200</v>
      </c>
      <c r="C991" s="55">
        <v>46169</v>
      </c>
      <c r="D991" s="54" t="s">
        <v>18492</v>
      </c>
      <c r="E991" s="55">
        <v>46169</v>
      </c>
      <c r="F991" s="54" t="s">
        <v>18726</v>
      </c>
      <c r="G991" s="54" t="s">
        <v>17345</v>
      </c>
      <c r="H991" s="56">
        <v>1136611</v>
      </c>
      <c r="I991" s="57">
        <v>0</v>
      </c>
      <c r="J991" s="56">
        <v>90929</v>
      </c>
      <c r="K991" s="65">
        <v>1227540</v>
      </c>
      <c r="L991" s="64" t="s">
        <v>17238</v>
      </c>
      <c r="M991" s="6">
        <v>46183</v>
      </c>
      <c r="O991" s="32">
        <f>IF(Table13[[#This Row],[Phân loại]]="Tồn đầu kỳ",Table13[[#This Row],[Tổng giá trị]],0)</f>
        <v>0</v>
      </c>
      <c r="P991" s="7">
        <f>IF(Table13[[#This Row],[Số còn phải thu ĐK]]&lt;&gt;0,0,IF(Table13[[#This Row],[Phân loại]]="Bán hàng",Table13[[#This Row],[Tổng giá trị]],-Table13[[#This Row],[Tổng giá trị]]))</f>
        <v>-1227540</v>
      </c>
      <c r="Q991" s="32">
        <f t="shared" si="123"/>
        <v>-1227540</v>
      </c>
      <c r="R991" s="7">
        <f>Table13[[#This Row],[Số còn phải thu ĐK]]+Table13[[#This Row],[Giá Trị HD sau CK]]-Table13[[#This Row],[Số tiền đã thu]]</f>
        <v>0</v>
      </c>
      <c r="S991" s="6">
        <f>IF(Table13[[#This Row],[Ngày hóa đơn]]&lt;&gt;"",Table13[[#This Row],[Ngày hóa đơn]],IF(Table13[[#This Row],[Ngày hạch toán]]&lt;&gt;"",Table13[[#This Row],[Ngày hạch toán]],""))</f>
        <v>46169</v>
      </c>
      <c r="T991" s="7"/>
      <c r="U991" s="6">
        <f>IF(Table13[[#This Row],[Ngày tính CN]]="","",S991+T991)</f>
        <v>46169</v>
      </c>
      <c r="V991" s="32">
        <f ca="1">IF(Table13[[#This Row],[Hạn thanh toán]]="","",IF((U991-NOW())&lt;0,0,(U991-NOW())))</f>
        <v>0</v>
      </c>
      <c r="W991" s="32"/>
      <c r="X991" s="32" t="str">
        <f t="shared" ca="1" si="124"/>
        <v/>
      </c>
      <c r="Y991" s="2" t="str">
        <f t="shared" si="125"/>
        <v>Đã thanh toán</v>
      </c>
      <c r="Z991" s="42">
        <f t="shared" si="126"/>
        <v>46169</v>
      </c>
      <c r="AA991" s="42">
        <f t="shared" si="127"/>
        <v>46183</v>
      </c>
      <c r="AD991" s="2" t="str">
        <f>VLOOKUP($A991,MA_KH!$A:$Q,MA_KH!O$1,0)</f>
        <v>MEGA</v>
      </c>
      <c r="AE991" s="2" t="str">
        <f>VLOOKUP($A991,MA_KH!$A:$Q,MA_KH!P$1,0)</f>
        <v>CÔNG TY TNHH MM MEGA MARKET (VIỆT NAM)</v>
      </c>
      <c r="AG991" s="91" t="str">
        <f>Table13[[#This Row],[Số hóa đơn]]&amp;Table13[[#This Row],[Tổng giá trị]]</f>
        <v>'000001991227540</v>
      </c>
    </row>
    <row r="992" spans="1:33" ht="25.5" hidden="1" customHeight="1" x14ac:dyDescent="0.2">
      <c r="A992" s="54" t="s">
        <v>16289</v>
      </c>
      <c r="B992" s="54" t="s">
        <v>296</v>
      </c>
      <c r="C992" s="55">
        <v>46169</v>
      </c>
      <c r="D992" s="54" t="s">
        <v>18493</v>
      </c>
      <c r="E992" s="55">
        <v>46169</v>
      </c>
      <c r="F992" s="54" t="s">
        <v>18727</v>
      </c>
      <c r="G992" s="54" t="s">
        <v>16824</v>
      </c>
      <c r="H992" s="56">
        <v>1494500</v>
      </c>
      <c r="I992" s="57">
        <v>0</v>
      </c>
      <c r="J992" s="56">
        <v>119560</v>
      </c>
      <c r="K992" s="65">
        <v>1614060</v>
      </c>
      <c r="L992" s="64" t="s">
        <v>17238</v>
      </c>
      <c r="M992" s="6">
        <v>46183</v>
      </c>
      <c r="O992" s="32">
        <f>IF(Table13[[#This Row],[Phân loại]]="Tồn đầu kỳ",Table13[[#This Row],[Tổng giá trị]],0)</f>
        <v>0</v>
      </c>
      <c r="P992" s="7">
        <f>IF(Table13[[#This Row],[Số còn phải thu ĐK]]&lt;&gt;0,0,IF(Table13[[#This Row],[Phân loại]]="Bán hàng",Table13[[#This Row],[Tổng giá trị]],-Table13[[#This Row],[Tổng giá trị]]))</f>
        <v>-1614060</v>
      </c>
      <c r="Q992" s="32">
        <f t="shared" si="123"/>
        <v>-1614060</v>
      </c>
      <c r="R992" s="7">
        <f>Table13[[#This Row],[Số còn phải thu ĐK]]+Table13[[#This Row],[Giá Trị HD sau CK]]-Table13[[#This Row],[Số tiền đã thu]]</f>
        <v>0</v>
      </c>
      <c r="S992" s="6">
        <f>IF(Table13[[#This Row],[Ngày hóa đơn]]&lt;&gt;"",Table13[[#This Row],[Ngày hóa đơn]],IF(Table13[[#This Row],[Ngày hạch toán]]&lt;&gt;"",Table13[[#This Row],[Ngày hạch toán]],""))</f>
        <v>46169</v>
      </c>
      <c r="T992" s="7"/>
      <c r="U992" s="6">
        <f>IF(Table13[[#This Row],[Ngày tính CN]]="","",S992+T992)</f>
        <v>46169</v>
      </c>
      <c r="V992" s="32">
        <f ca="1">IF(Table13[[#This Row],[Hạn thanh toán]]="","",IF((U992-NOW())&lt;0,0,(U992-NOW())))</f>
        <v>0</v>
      </c>
      <c r="W992" s="32"/>
      <c r="X992" s="32" t="str">
        <f t="shared" ca="1" si="124"/>
        <v/>
      </c>
      <c r="Y992" s="2" t="str">
        <f t="shared" si="125"/>
        <v>Đã thanh toán</v>
      </c>
      <c r="Z992" s="42">
        <f t="shared" si="126"/>
        <v>46169</v>
      </c>
      <c r="AA992" s="42">
        <f t="shared" si="127"/>
        <v>46183</v>
      </c>
      <c r="AD992" s="2" t="str">
        <f>VLOOKUP($A992,MA_KH!$A:$Q,MA_KH!O$1,0)</f>
        <v>MEGA</v>
      </c>
      <c r="AE992" s="2" t="str">
        <f>VLOOKUP($A992,MA_KH!$A:$Q,MA_KH!P$1,0)</f>
        <v>CÔNG TY TNHH MM MEGA MARKET (VIỆT NAM)</v>
      </c>
      <c r="AG992" s="91" t="str">
        <f>Table13[[#This Row],[Số hóa đơn]]&amp;Table13[[#This Row],[Tổng giá trị]]</f>
        <v>'000002991614060</v>
      </c>
    </row>
    <row r="993" spans="1:33" ht="25.5" hidden="1" customHeight="1" x14ac:dyDescent="0.2">
      <c r="A993" s="54" t="s">
        <v>16299</v>
      </c>
      <c r="B993" s="54" t="s">
        <v>190</v>
      </c>
      <c r="C993" s="55">
        <v>46169</v>
      </c>
      <c r="D993" s="54" t="s">
        <v>18494</v>
      </c>
      <c r="E993" s="55">
        <v>46169</v>
      </c>
      <c r="F993" s="54" t="s">
        <v>18728</v>
      </c>
      <c r="G993" s="54" t="s">
        <v>18473</v>
      </c>
      <c r="H993" s="56">
        <v>1825789</v>
      </c>
      <c r="I993" s="57">
        <v>0</v>
      </c>
      <c r="J993" s="56">
        <v>146063</v>
      </c>
      <c r="K993" s="65">
        <v>1971852</v>
      </c>
      <c r="L993" s="64" t="s">
        <v>17238</v>
      </c>
      <c r="M993" s="6">
        <v>46183</v>
      </c>
      <c r="O993" s="32">
        <f>IF(Table13[[#This Row],[Phân loại]]="Tồn đầu kỳ",Table13[[#This Row],[Tổng giá trị]],0)</f>
        <v>0</v>
      </c>
      <c r="P993" s="7">
        <f>IF(Table13[[#This Row],[Số còn phải thu ĐK]]&lt;&gt;0,0,IF(Table13[[#This Row],[Phân loại]]="Bán hàng",Table13[[#This Row],[Tổng giá trị]],-Table13[[#This Row],[Tổng giá trị]]))</f>
        <v>-1971852</v>
      </c>
      <c r="Q993" s="32">
        <f t="shared" si="123"/>
        <v>-1971852</v>
      </c>
      <c r="R993" s="7">
        <f>Table13[[#This Row],[Số còn phải thu ĐK]]+Table13[[#This Row],[Giá Trị HD sau CK]]-Table13[[#This Row],[Số tiền đã thu]]</f>
        <v>0</v>
      </c>
      <c r="S993" s="6">
        <f>IF(Table13[[#This Row],[Ngày hóa đơn]]&lt;&gt;"",Table13[[#This Row],[Ngày hóa đơn]],IF(Table13[[#This Row],[Ngày hạch toán]]&lt;&gt;"",Table13[[#This Row],[Ngày hạch toán]],""))</f>
        <v>46169</v>
      </c>
      <c r="T993" s="7"/>
      <c r="U993" s="6">
        <f>IF(Table13[[#This Row],[Ngày tính CN]]="","",S993+T993)</f>
        <v>46169</v>
      </c>
      <c r="V993" s="32">
        <f ca="1">IF(Table13[[#This Row],[Hạn thanh toán]]="","",IF((U993-NOW())&lt;0,0,(U993-NOW())))</f>
        <v>0</v>
      </c>
      <c r="W993" s="32"/>
      <c r="X993" s="32" t="str">
        <f t="shared" ca="1" si="124"/>
        <v/>
      </c>
      <c r="Y993" s="2" t="str">
        <f t="shared" si="125"/>
        <v>Đã thanh toán</v>
      </c>
      <c r="Z993" s="42">
        <f t="shared" si="126"/>
        <v>46169</v>
      </c>
      <c r="AA993" s="42">
        <f t="shared" si="127"/>
        <v>46183</v>
      </c>
      <c r="AD993" s="2" t="str">
        <f>VLOOKUP($A993,MA_KH!$A:$Q,MA_KH!O$1,0)</f>
        <v>MEGA</v>
      </c>
      <c r="AE993" s="2" t="str">
        <f>VLOOKUP($A993,MA_KH!$A:$Q,MA_KH!P$1,0)</f>
        <v>CÔNG TY TNHH MM MEGA MARKET (VIỆT NAM)</v>
      </c>
      <c r="AG993" s="91" t="str">
        <f>Table13[[#This Row],[Số hóa đơn]]&amp;Table13[[#This Row],[Tổng giá trị]]</f>
        <v>'000004381971852</v>
      </c>
    </row>
    <row r="994" spans="1:33" ht="25.5" hidden="1" customHeight="1" x14ac:dyDescent="0.2">
      <c r="A994" s="54" t="s">
        <v>16299</v>
      </c>
      <c r="B994" s="54" t="s">
        <v>190</v>
      </c>
      <c r="C994" s="55">
        <v>46169</v>
      </c>
      <c r="D994" s="54" t="s">
        <v>18495</v>
      </c>
      <c r="E994" s="55">
        <v>46169</v>
      </c>
      <c r="F994" s="54" t="s">
        <v>18729</v>
      </c>
      <c r="G994" s="54" t="s">
        <v>18473</v>
      </c>
      <c r="H994" s="56">
        <v>3662448</v>
      </c>
      <c r="I994" s="57">
        <v>0</v>
      </c>
      <c r="J994" s="56">
        <v>292996</v>
      </c>
      <c r="K994" s="65">
        <v>3955444</v>
      </c>
      <c r="L994" s="64" t="s">
        <v>17238</v>
      </c>
      <c r="M994" s="6">
        <v>46183</v>
      </c>
      <c r="O994" s="32">
        <f>IF(Table13[[#This Row],[Phân loại]]="Tồn đầu kỳ",Table13[[#This Row],[Tổng giá trị]],0)</f>
        <v>0</v>
      </c>
      <c r="P994" s="7">
        <f>IF(Table13[[#This Row],[Số còn phải thu ĐK]]&lt;&gt;0,0,IF(Table13[[#This Row],[Phân loại]]="Bán hàng",Table13[[#This Row],[Tổng giá trị]],-Table13[[#This Row],[Tổng giá trị]]))</f>
        <v>-3955444</v>
      </c>
      <c r="Q994" s="32">
        <f t="shared" si="123"/>
        <v>-3955444</v>
      </c>
      <c r="R994" s="7">
        <f>Table13[[#This Row],[Số còn phải thu ĐK]]+Table13[[#This Row],[Giá Trị HD sau CK]]-Table13[[#This Row],[Số tiền đã thu]]</f>
        <v>0</v>
      </c>
      <c r="S994" s="6">
        <f>IF(Table13[[#This Row],[Ngày hóa đơn]]&lt;&gt;"",Table13[[#This Row],[Ngày hóa đơn]],IF(Table13[[#This Row],[Ngày hạch toán]]&lt;&gt;"",Table13[[#This Row],[Ngày hạch toán]],""))</f>
        <v>46169</v>
      </c>
      <c r="T994" s="7"/>
      <c r="U994" s="6">
        <f>IF(Table13[[#This Row],[Ngày tính CN]]="","",S994+T994)</f>
        <v>46169</v>
      </c>
      <c r="V994" s="32">
        <f ca="1">IF(Table13[[#This Row],[Hạn thanh toán]]="","",IF((U994-NOW())&lt;0,0,(U994-NOW())))</f>
        <v>0</v>
      </c>
      <c r="W994" s="32"/>
      <c r="X994" s="32" t="str">
        <f t="shared" ca="1" si="124"/>
        <v/>
      </c>
      <c r="Y994" s="2" t="str">
        <f t="shared" si="125"/>
        <v>Đã thanh toán</v>
      </c>
      <c r="Z994" s="42">
        <f t="shared" si="126"/>
        <v>46169</v>
      </c>
      <c r="AA994" s="42">
        <f t="shared" si="127"/>
        <v>46183</v>
      </c>
      <c r="AD994" s="2" t="str">
        <f>VLOOKUP($A994,MA_KH!$A:$Q,MA_KH!O$1,0)</f>
        <v>MEGA</v>
      </c>
      <c r="AE994" s="2" t="str">
        <f>VLOOKUP($A994,MA_KH!$A:$Q,MA_KH!P$1,0)</f>
        <v>CÔNG TY TNHH MM MEGA MARKET (VIỆT NAM)</v>
      </c>
      <c r="AG994" s="91" t="str">
        <f>Table13[[#This Row],[Số hóa đơn]]&amp;Table13[[#This Row],[Tổng giá trị]]</f>
        <v>'000003783955444</v>
      </c>
    </row>
    <row r="995" spans="1:33" ht="25.5" hidden="1" customHeight="1" x14ac:dyDescent="0.2">
      <c r="A995" s="54" t="s">
        <v>16299</v>
      </c>
      <c r="B995" s="54" t="s">
        <v>190</v>
      </c>
      <c r="C995" s="55">
        <v>46169</v>
      </c>
      <c r="D995" s="54" t="s">
        <v>18496</v>
      </c>
      <c r="E995" s="55">
        <v>46169</v>
      </c>
      <c r="F995" s="68" t="s">
        <v>18735</v>
      </c>
      <c r="G995" s="54" t="s">
        <v>18473</v>
      </c>
      <c r="H995" s="56">
        <v>2254885</v>
      </c>
      <c r="I995" s="57">
        <v>0</v>
      </c>
      <c r="J995" s="56">
        <v>180391</v>
      </c>
      <c r="K995" s="65">
        <v>2435276</v>
      </c>
      <c r="L995" s="64" t="s">
        <v>17238</v>
      </c>
      <c r="M995" s="6" t="str">
        <f>IFERROR(VLOOKUP(Table13[[#This Row],[Số hóa đơn]],'Chi tiết tt Mega gửi'!K:L,2,0),"")</f>
        <v/>
      </c>
      <c r="O995" s="32">
        <f>IF(Table13[[#This Row],[Phân loại]]="Tồn đầu kỳ",Table13[[#This Row],[Tổng giá trị]],0)</f>
        <v>0</v>
      </c>
      <c r="P995" s="7">
        <f>IF(Table13[[#This Row],[Số còn phải thu ĐK]]&lt;&gt;0,0,IF(Table13[[#This Row],[Phân loại]]="Bán hàng",Table13[[#This Row],[Tổng giá trị]],-Table13[[#This Row],[Tổng giá trị]]))</f>
        <v>-2435276</v>
      </c>
      <c r="Q995" s="32">
        <f t="shared" si="123"/>
        <v>0</v>
      </c>
      <c r="R995" s="7">
        <f>Table13[[#This Row],[Số còn phải thu ĐK]]+Table13[[#This Row],[Giá Trị HD sau CK]]-Table13[[#This Row],[Số tiền đã thu]]</f>
        <v>-2435276</v>
      </c>
      <c r="S995" s="6">
        <f>IF(Table13[[#This Row],[Ngày hóa đơn]]&lt;&gt;"",Table13[[#This Row],[Ngày hóa đơn]],IF(Table13[[#This Row],[Ngày hạch toán]]&lt;&gt;"",Table13[[#This Row],[Ngày hạch toán]],""))</f>
        <v>46169</v>
      </c>
      <c r="T995" s="7"/>
      <c r="U995" s="6">
        <f>IF(Table13[[#This Row],[Ngày tính CN]]="","",S995+T995)</f>
        <v>46169</v>
      </c>
      <c r="V995" s="32">
        <f ca="1">IF(Table13[[#This Row],[Hạn thanh toán]]="","",IF((U995-NOW())&lt;0,0,(U995-NOW())))</f>
        <v>0</v>
      </c>
      <c r="W995" s="32"/>
      <c r="X995" s="32">
        <f t="shared" ca="1" si="124"/>
        <v>125.35975370370579</v>
      </c>
      <c r="Y995" s="2" t="str">
        <f t="shared" ca="1" si="125"/>
        <v>Nợ quá hạn hơn 120 ngày có khả năng mất thanh toán</v>
      </c>
      <c r="Z995" s="42">
        <f t="shared" si="126"/>
        <v>46169</v>
      </c>
      <c r="AA995" s="42" t="str">
        <f t="shared" si="127"/>
        <v/>
      </c>
      <c r="AD995" s="2" t="str">
        <f>VLOOKUP($A995,MA_KH!$A:$Q,MA_KH!O$1,0)</f>
        <v>MEGA</v>
      </c>
      <c r="AE995" s="2" t="str">
        <f>VLOOKUP($A995,MA_KH!$A:$Q,MA_KH!P$1,0)</f>
        <v>CÔNG TY TNHH MM MEGA MARKET (VIỆT NAM)</v>
      </c>
      <c r="AG995" s="91" t="str">
        <f>Table13[[#This Row],[Số hóa đơn]]&amp;Table13[[#This Row],[Tổng giá trị]]</f>
        <v>000000502435276</v>
      </c>
    </row>
    <row r="996" spans="1:33" ht="25.5" hidden="1" customHeight="1" x14ac:dyDescent="0.2">
      <c r="A996" s="54" t="s">
        <v>16299</v>
      </c>
      <c r="B996" s="54" t="s">
        <v>190</v>
      </c>
      <c r="C996" s="55">
        <v>46169</v>
      </c>
      <c r="D996" s="54" t="s">
        <v>18497</v>
      </c>
      <c r="E996" s="55">
        <v>46169</v>
      </c>
      <c r="F996" s="68" t="s">
        <v>18734</v>
      </c>
      <c r="G996" s="54" t="s">
        <v>18473</v>
      </c>
      <c r="H996" s="56">
        <v>1641492</v>
      </c>
      <c r="I996" s="57">
        <v>0</v>
      </c>
      <c r="J996" s="56">
        <v>131320</v>
      </c>
      <c r="K996" s="65">
        <v>1772812</v>
      </c>
      <c r="L996" s="64" t="s">
        <v>17238</v>
      </c>
      <c r="M996" s="6">
        <v>46183</v>
      </c>
      <c r="O996" s="32">
        <f>IF(Table13[[#This Row],[Phân loại]]="Tồn đầu kỳ",Table13[[#This Row],[Tổng giá trị]],0)</f>
        <v>0</v>
      </c>
      <c r="P996" s="7">
        <f>IF(Table13[[#This Row],[Số còn phải thu ĐK]]&lt;&gt;0,0,IF(Table13[[#This Row],[Phân loại]]="Bán hàng",Table13[[#This Row],[Tổng giá trị]],-Table13[[#This Row],[Tổng giá trị]]))</f>
        <v>-1772812</v>
      </c>
      <c r="Q996" s="32">
        <f t="shared" si="123"/>
        <v>-1772812</v>
      </c>
      <c r="R996" s="7">
        <f>Table13[[#This Row],[Số còn phải thu ĐK]]+Table13[[#This Row],[Giá Trị HD sau CK]]-Table13[[#This Row],[Số tiền đã thu]]</f>
        <v>0</v>
      </c>
      <c r="S996" s="6">
        <f>IF(Table13[[#This Row],[Ngày hóa đơn]]&lt;&gt;"",Table13[[#This Row],[Ngày hóa đơn]],IF(Table13[[#This Row],[Ngày hạch toán]]&lt;&gt;"",Table13[[#This Row],[Ngày hạch toán]],""))</f>
        <v>46169</v>
      </c>
      <c r="T996" s="7"/>
      <c r="U996" s="6">
        <f>IF(Table13[[#This Row],[Ngày tính CN]]="","",S996+T996)</f>
        <v>46169</v>
      </c>
      <c r="V996" s="32">
        <f ca="1">IF(Table13[[#This Row],[Hạn thanh toán]]="","",IF((U996-NOW())&lt;0,0,(U996-NOW())))</f>
        <v>0</v>
      </c>
      <c r="W996" s="32"/>
      <c r="X996" s="32" t="str">
        <f t="shared" ca="1" si="124"/>
        <v/>
      </c>
      <c r="Y996" s="2" t="str">
        <f t="shared" si="125"/>
        <v>Đã thanh toán</v>
      </c>
      <c r="Z996" s="42">
        <f t="shared" si="126"/>
        <v>46169</v>
      </c>
      <c r="AA996" s="42">
        <f t="shared" si="127"/>
        <v>46183</v>
      </c>
      <c r="AD996" s="2" t="str">
        <f>VLOOKUP($A996,MA_KH!$A:$Q,MA_KH!O$1,0)</f>
        <v>MEGA</v>
      </c>
      <c r="AE996" s="2" t="str">
        <f>VLOOKUP($A996,MA_KH!$A:$Q,MA_KH!P$1,0)</f>
        <v>CÔNG TY TNHH MM MEGA MARKET (VIỆT NAM)</v>
      </c>
      <c r="AG996" s="91" t="str">
        <f>Table13[[#This Row],[Số hóa đơn]]&amp;Table13[[#This Row],[Tổng giá trị]]</f>
        <v>000000481772812</v>
      </c>
    </row>
    <row r="997" spans="1:33" ht="25.5" hidden="1" customHeight="1" x14ac:dyDescent="0.2">
      <c r="A997" s="54" t="s">
        <v>16287</v>
      </c>
      <c r="B997" s="54" t="s">
        <v>253</v>
      </c>
      <c r="C997" s="55">
        <v>46170</v>
      </c>
      <c r="D997" s="54" t="s">
        <v>18498</v>
      </c>
      <c r="E997" s="55">
        <v>46170</v>
      </c>
      <c r="F997" s="54" t="s">
        <v>18730</v>
      </c>
      <c r="G997" s="54" t="s">
        <v>17274</v>
      </c>
      <c r="H997" s="56">
        <v>1318025</v>
      </c>
      <c r="I997" s="57">
        <v>0</v>
      </c>
      <c r="J997" s="56">
        <v>105442</v>
      </c>
      <c r="K997" s="65">
        <v>1423467</v>
      </c>
      <c r="L997" s="64" t="s">
        <v>17238</v>
      </c>
      <c r="M997" s="6">
        <v>46183</v>
      </c>
      <c r="O997" s="32">
        <f>IF(Table13[[#This Row],[Phân loại]]="Tồn đầu kỳ",Table13[[#This Row],[Tổng giá trị]],0)</f>
        <v>0</v>
      </c>
      <c r="P997" s="7">
        <f>IF(Table13[[#This Row],[Số còn phải thu ĐK]]&lt;&gt;0,0,IF(Table13[[#This Row],[Phân loại]]="Bán hàng",Table13[[#This Row],[Tổng giá trị]],-Table13[[#This Row],[Tổng giá trị]]))</f>
        <v>-1423467</v>
      </c>
      <c r="Q997" s="32">
        <f t="shared" si="123"/>
        <v>-1423467</v>
      </c>
      <c r="R997" s="7">
        <f>Table13[[#This Row],[Số còn phải thu ĐK]]+Table13[[#This Row],[Giá Trị HD sau CK]]-Table13[[#This Row],[Số tiền đã thu]]</f>
        <v>0</v>
      </c>
      <c r="S997" s="6">
        <f>IF(Table13[[#This Row],[Ngày hóa đơn]]&lt;&gt;"",Table13[[#This Row],[Ngày hóa đơn]],IF(Table13[[#This Row],[Ngày hạch toán]]&lt;&gt;"",Table13[[#This Row],[Ngày hạch toán]],""))</f>
        <v>46170</v>
      </c>
      <c r="T997" s="7"/>
      <c r="U997" s="6">
        <f>IF(Table13[[#This Row],[Ngày tính CN]]="","",S997+T997)</f>
        <v>46170</v>
      </c>
      <c r="V997" s="32">
        <f ca="1">IF(Table13[[#This Row],[Hạn thanh toán]]="","",IF((U997-NOW())&lt;0,0,(U997-NOW())))</f>
        <v>0</v>
      </c>
      <c r="W997" s="32"/>
      <c r="X997" s="32" t="str">
        <f t="shared" ca="1" si="124"/>
        <v/>
      </c>
      <c r="Y997" s="2" t="str">
        <f t="shared" si="125"/>
        <v>Đã thanh toán</v>
      </c>
      <c r="Z997" s="42">
        <f t="shared" si="126"/>
        <v>46170</v>
      </c>
      <c r="AA997" s="42">
        <f t="shared" si="127"/>
        <v>46183</v>
      </c>
      <c r="AD997" s="2" t="str">
        <f>VLOOKUP($A997,MA_KH!$A:$Q,MA_KH!O$1,0)</f>
        <v>MEGA</v>
      </c>
      <c r="AE997" s="2" t="str">
        <f>VLOOKUP($A997,MA_KH!$A:$Q,MA_KH!P$1,0)</f>
        <v>CÔNG TY TNHH MM MEGA MARKET (VIỆT NAM)</v>
      </c>
      <c r="AG997" s="91" t="str">
        <f>Table13[[#This Row],[Số hóa đơn]]&amp;Table13[[#This Row],[Tổng giá trị]]</f>
        <v>'000002281423467</v>
      </c>
    </row>
    <row r="998" spans="1:33" ht="25.5" hidden="1" customHeight="1" x14ac:dyDescent="0.2">
      <c r="A998" s="54" t="s">
        <v>16293</v>
      </c>
      <c r="B998" s="54" t="s">
        <v>386</v>
      </c>
      <c r="C998" s="55">
        <v>46170</v>
      </c>
      <c r="D998" s="54" t="s">
        <v>18499</v>
      </c>
      <c r="E998" s="55">
        <v>46170</v>
      </c>
      <c r="F998" s="54" t="s">
        <v>18731</v>
      </c>
      <c r="G998" s="54" t="s">
        <v>16859</v>
      </c>
      <c r="H998" s="56">
        <v>1715280</v>
      </c>
      <c r="I998" s="57">
        <v>0</v>
      </c>
      <c r="J998" s="56">
        <v>137222</v>
      </c>
      <c r="K998" s="65">
        <v>1852502</v>
      </c>
      <c r="L998" s="64" t="s">
        <v>17238</v>
      </c>
      <c r="M998" s="6">
        <v>46183</v>
      </c>
      <c r="O998" s="32">
        <f>IF(Table13[[#This Row],[Phân loại]]="Tồn đầu kỳ",Table13[[#This Row],[Tổng giá trị]],0)</f>
        <v>0</v>
      </c>
      <c r="P998" s="7">
        <f>IF(Table13[[#This Row],[Số còn phải thu ĐK]]&lt;&gt;0,0,IF(Table13[[#This Row],[Phân loại]]="Bán hàng",Table13[[#This Row],[Tổng giá trị]],-Table13[[#This Row],[Tổng giá trị]]))</f>
        <v>-1852502</v>
      </c>
      <c r="Q998" s="32">
        <f t="shared" si="123"/>
        <v>-1852502</v>
      </c>
      <c r="R998" s="7">
        <f>Table13[[#This Row],[Số còn phải thu ĐK]]+Table13[[#This Row],[Giá Trị HD sau CK]]-Table13[[#This Row],[Số tiền đã thu]]</f>
        <v>0</v>
      </c>
      <c r="S998" s="6">
        <f>IF(Table13[[#This Row],[Ngày hóa đơn]]&lt;&gt;"",Table13[[#This Row],[Ngày hóa đơn]],IF(Table13[[#This Row],[Ngày hạch toán]]&lt;&gt;"",Table13[[#This Row],[Ngày hạch toán]],""))</f>
        <v>46170</v>
      </c>
      <c r="T998" s="7"/>
      <c r="U998" s="6">
        <f>IF(Table13[[#This Row],[Ngày tính CN]]="","",S998+T998)</f>
        <v>46170</v>
      </c>
      <c r="V998" s="32">
        <f ca="1">IF(Table13[[#This Row],[Hạn thanh toán]]="","",IF((U998-NOW())&lt;0,0,(U998-NOW())))</f>
        <v>0</v>
      </c>
      <c r="W998" s="32"/>
      <c r="X998" s="32" t="str">
        <f t="shared" ca="1" si="124"/>
        <v/>
      </c>
      <c r="Y998" s="2" t="str">
        <f t="shared" si="125"/>
        <v>Đã thanh toán</v>
      </c>
      <c r="Z998" s="42">
        <f t="shared" si="126"/>
        <v>46170</v>
      </c>
      <c r="AA998" s="42">
        <f t="shared" si="127"/>
        <v>46183</v>
      </c>
      <c r="AD998" s="2" t="str">
        <f>VLOOKUP($A998,MA_KH!$A:$Q,MA_KH!O$1,0)</f>
        <v>MEGA</v>
      </c>
      <c r="AE998" s="2" t="str">
        <f>VLOOKUP($A998,MA_KH!$A:$Q,MA_KH!P$1,0)</f>
        <v>CÔNG TY TNHH MM MEGA MARKET (VIỆT NAM)</v>
      </c>
      <c r="AG998" s="91" t="str">
        <f>Table13[[#This Row],[Số hóa đơn]]&amp;Table13[[#This Row],[Tổng giá trị]]</f>
        <v>'000001051852502</v>
      </c>
    </row>
    <row r="999" spans="1:33" ht="25.5" hidden="1" customHeight="1" x14ac:dyDescent="0.2">
      <c r="A999" s="54" t="s">
        <v>16305</v>
      </c>
      <c r="B999" s="54" t="s">
        <v>7247</v>
      </c>
      <c r="C999" s="55">
        <v>46170</v>
      </c>
      <c r="D999" s="54" t="s">
        <v>18500</v>
      </c>
      <c r="E999" s="55">
        <v>46170</v>
      </c>
      <c r="F999" s="54"/>
      <c r="G999" s="54" t="s">
        <v>18501</v>
      </c>
      <c r="H999" s="56">
        <v>116611</v>
      </c>
      <c r="I999" s="57">
        <v>0</v>
      </c>
      <c r="J999" s="56">
        <v>9329</v>
      </c>
      <c r="K999" s="65">
        <v>125940</v>
      </c>
      <c r="L999" s="64" t="s">
        <v>17238</v>
      </c>
      <c r="M999" s="6" t="str">
        <f>IFERROR(VLOOKUP(Table13[[#This Row],[Số hóa đơn]],'Chi tiết tt Mega gửi'!K:L,2,0),"")</f>
        <v/>
      </c>
      <c r="O999" s="32">
        <f>IF(Table13[[#This Row],[Phân loại]]="Tồn đầu kỳ",Table13[[#This Row],[Tổng giá trị]],0)</f>
        <v>0</v>
      </c>
      <c r="P999" s="7">
        <f>IF(Table13[[#This Row],[Số còn phải thu ĐK]]&lt;&gt;0,0,IF(Table13[[#This Row],[Phân loại]]="Bán hàng",Table13[[#This Row],[Tổng giá trị]],-Table13[[#This Row],[Tổng giá trị]]))</f>
        <v>-125940</v>
      </c>
      <c r="Q999" s="32">
        <f t="shared" si="123"/>
        <v>0</v>
      </c>
      <c r="R999" s="7">
        <f>Table13[[#This Row],[Số còn phải thu ĐK]]+Table13[[#This Row],[Giá Trị HD sau CK]]-Table13[[#This Row],[Số tiền đã thu]]</f>
        <v>-125940</v>
      </c>
      <c r="S999" s="6">
        <f>IF(Table13[[#This Row],[Ngày hóa đơn]]&lt;&gt;"",Table13[[#This Row],[Ngày hóa đơn]],IF(Table13[[#This Row],[Ngày hạch toán]]&lt;&gt;"",Table13[[#This Row],[Ngày hạch toán]],""))</f>
        <v>46170</v>
      </c>
      <c r="T999" s="7"/>
      <c r="U999" s="6">
        <f>IF(Table13[[#This Row],[Ngày tính CN]]="","",S999+T999)</f>
        <v>46170</v>
      </c>
      <c r="V999" s="32">
        <f ca="1">IF(Table13[[#This Row],[Hạn thanh toán]]="","",IF((U999-NOW())&lt;0,0,(U999-NOW())))</f>
        <v>0</v>
      </c>
      <c r="W999" s="32"/>
      <c r="X999" s="32">
        <f t="shared" ca="1" si="124"/>
        <v>124.35975370370579</v>
      </c>
      <c r="Y999" s="2" t="str">
        <f t="shared" ca="1" si="125"/>
        <v>Nợ quá hạn hơn 120 ngày có khả năng mất thanh toán</v>
      </c>
      <c r="Z999" s="42">
        <f t="shared" si="126"/>
        <v>46170</v>
      </c>
      <c r="AA999" s="42" t="str">
        <f t="shared" si="127"/>
        <v/>
      </c>
      <c r="AD999" s="2" t="str">
        <f>VLOOKUP($A999,MA_KH!$A:$Q,MA_KH!O$1,0)</f>
        <v>MEGA</v>
      </c>
      <c r="AE999" s="2" t="str">
        <f>VLOOKUP($A999,MA_KH!$A:$Q,MA_KH!P$1,0)</f>
        <v>CÔNG TY TNHH MM MEGA MARKET (VIỆT NAM)</v>
      </c>
      <c r="AG999" s="91" t="str">
        <f>Table13[[#This Row],[Số hóa đơn]]&amp;Table13[[#This Row],[Tổng giá trị]]</f>
        <v>125940</v>
      </c>
    </row>
    <row r="1000" spans="1:33" ht="25.5" hidden="1" customHeight="1" x14ac:dyDescent="0.2">
      <c r="A1000" s="54" t="s">
        <v>16295</v>
      </c>
      <c r="B1000" s="54" t="s">
        <v>198</v>
      </c>
      <c r="C1000" s="55">
        <v>46171</v>
      </c>
      <c r="D1000" s="54" t="s">
        <v>18502</v>
      </c>
      <c r="E1000" s="55">
        <v>46171</v>
      </c>
      <c r="F1000" s="54" t="s">
        <v>18732</v>
      </c>
      <c r="G1000" s="54" t="s">
        <v>16990</v>
      </c>
      <c r="H1000" s="56">
        <v>1652322</v>
      </c>
      <c r="I1000" s="57">
        <v>0</v>
      </c>
      <c r="J1000" s="56">
        <v>132186</v>
      </c>
      <c r="K1000" s="65">
        <v>1784508</v>
      </c>
      <c r="L1000" s="64" t="s">
        <v>17238</v>
      </c>
      <c r="M1000" s="6">
        <v>46183</v>
      </c>
      <c r="O1000" s="32">
        <f>IF(Table13[[#This Row],[Phân loại]]="Tồn đầu kỳ",Table13[[#This Row],[Tổng giá trị]],0)</f>
        <v>0</v>
      </c>
      <c r="P1000" s="7">
        <f>IF(Table13[[#This Row],[Số còn phải thu ĐK]]&lt;&gt;0,0,IF(Table13[[#This Row],[Phân loại]]="Bán hàng",Table13[[#This Row],[Tổng giá trị]],-Table13[[#This Row],[Tổng giá trị]]))</f>
        <v>-1784508</v>
      </c>
      <c r="Q1000" s="32">
        <f t="shared" si="123"/>
        <v>-1784508</v>
      </c>
      <c r="R1000" s="7">
        <f>Table13[[#This Row],[Số còn phải thu ĐK]]+Table13[[#This Row],[Giá Trị HD sau CK]]-Table13[[#This Row],[Số tiền đã thu]]</f>
        <v>0</v>
      </c>
      <c r="S1000" s="6">
        <f>IF(Table13[[#This Row],[Ngày hóa đơn]]&lt;&gt;"",Table13[[#This Row],[Ngày hóa đơn]],IF(Table13[[#This Row],[Ngày hạch toán]]&lt;&gt;"",Table13[[#This Row],[Ngày hạch toán]],""))</f>
        <v>46171</v>
      </c>
      <c r="T1000" s="7"/>
      <c r="U1000" s="6">
        <f>IF(Table13[[#This Row],[Ngày tính CN]]="","",S1000+T1000)</f>
        <v>46171</v>
      </c>
      <c r="V1000" s="32">
        <f ca="1">IF(Table13[[#This Row],[Hạn thanh toán]]="","",IF((U1000-NOW())&lt;0,0,(U1000-NOW())))</f>
        <v>0</v>
      </c>
      <c r="W1000" s="32"/>
      <c r="X1000" s="32" t="str">
        <f t="shared" ca="1" si="124"/>
        <v/>
      </c>
      <c r="Y1000" s="2" t="str">
        <f t="shared" si="125"/>
        <v>Đã thanh toán</v>
      </c>
      <c r="Z1000" s="42">
        <f t="shared" si="126"/>
        <v>46171</v>
      </c>
      <c r="AA1000" s="42">
        <f t="shared" si="127"/>
        <v>46183</v>
      </c>
      <c r="AD1000" s="2" t="str">
        <f>VLOOKUP($A1000,MA_KH!$A:$Q,MA_KH!O$1,0)</f>
        <v>MEGA</v>
      </c>
      <c r="AE1000" s="2" t="str">
        <f>VLOOKUP($A1000,MA_KH!$A:$Q,MA_KH!P$1,0)</f>
        <v>CÔNG TY TNHH MM MEGA MARKET (VIỆT NAM)</v>
      </c>
      <c r="AG1000" s="91" t="str">
        <f>Table13[[#This Row],[Số hóa đơn]]&amp;Table13[[#This Row],[Tổng giá trị]]</f>
        <v>'000001781784508</v>
      </c>
    </row>
    <row r="1001" spans="1:33" ht="25.5" hidden="1" customHeight="1" x14ac:dyDescent="0.2">
      <c r="A1001" s="54" t="s">
        <v>16290</v>
      </c>
      <c r="B1001" s="54" t="s">
        <v>192</v>
      </c>
      <c r="C1001" s="55">
        <v>46171</v>
      </c>
      <c r="D1001" s="54" t="s">
        <v>18503</v>
      </c>
      <c r="E1001" s="55">
        <v>46171</v>
      </c>
      <c r="F1001" s="54" t="s">
        <v>18733</v>
      </c>
      <c r="G1001" s="54" t="s">
        <v>17172</v>
      </c>
      <c r="H1001" s="56">
        <v>736000</v>
      </c>
      <c r="I1001" s="57">
        <v>0</v>
      </c>
      <c r="J1001" s="56">
        <v>58880</v>
      </c>
      <c r="K1001" s="65">
        <v>794880</v>
      </c>
      <c r="L1001" s="64" t="s">
        <v>17238</v>
      </c>
      <c r="M1001" s="6">
        <v>46183</v>
      </c>
      <c r="O1001" s="32">
        <f>IF(Table13[[#This Row],[Phân loại]]="Tồn đầu kỳ",Table13[[#This Row],[Tổng giá trị]],0)</f>
        <v>0</v>
      </c>
      <c r="P1001" s="7">
        <f>IF(Table13[[#This Row],[Số còn phải thu ĐK]]&lt;&gt;0,0,IF(Table13[[#This Row],[Phân loại]]="Bán hàng",Table13[[#This Row],[Tổng giá trị]],-Table13[[#This Row],[Tổng giá trị]]))</f>
        <v>-794880</v>
      </c>
      <c r="Q1001" s="32">
        <f t="shared" si="123"/>
        <v>-794880</v>
      </c>
      <c r="R1001" s="7">
        <f>Table13[[#This Row],[Số còn phải thu ĐK]]+Table13[[#This Row],[Giá Trị HD sau CK]]-Table13[[#This Row],[Số tiền đã thu]]</f>
        <v>0</v>
      </c>
      <c r="S1001" s="6">
        <f>IF(Table13[[#This Row],[Ngày hóa đơn]]&lt;&gt;"",Table13[[#This Row],[Ngày hóa đơn]],IF(Table13[[#This Row],[Ngày hạch toán]]&lt;&gt;"",Table13[[#This Row],[Ngày hạch toán]],""))</f>
        <v>46171</v>
      </c>
      <c r="T1001" s="7"/>
      <c r="U1001" s="6">
        <f>IF(Table13[[#This Row],[Ngày tính CN]]="","",S1001+T1001)</f>
        <v>46171</v>
      </c>
      <c r="V1001" s="32">
        <f ca="1">IF(Table13[[#This Row],[Hạn thanh toán]]="","",IF((U1001-NOW())&lt;0,0,(U1001-NOW())))</f>
        <v>0</v>
      </c>
      <c r="W1001" s="32"/>
      <c r="X1001" s="32" t="str">
        <f t="shared" ca="1" si="124"/>
        <v/>
      </c>
      <c r="Y1001" s="2" t="str">
        <f t="shared" si="125"/>
        <v>Đã thanh toán</v>
      </c>
      <c r="Z1001" s="42">
        <f t="shared" si="126"/>
        <v>46171</v>
      </c>
      <c r="AA1001" s="42">
        <f t="shared" si="127"/>
        <v>46183</v>
      </c>
      <c r="AD1001" s="2" t="str">
        <f>VLOOKUP($A1001,MA_KH!$A:$Q,MA_KH!O$1,0)</f>
        <v>MEGA</v>
      </c>
      <c r="AE1001" s="2" t="str">
        <f>VLOOKUP($A1001,MA_KH!$A:$Q,MA_KH!P$1,0)</f>
        <v>CÔNG TY TNHH MM MEGA MARKET (VIỆT NAM)</v>
      </c>
      <c r="AG1001" s="91" t="str">
        <f>Table13[[#This Row],[Số hóa đơn]]&amp;Table13[[#This Row],[Tổng giá trị]]</f>
        <v>'00000121794880</v>
      </c>
    </row>
    <row r="1002" spans="1:33" ht="25.5" hidden="1" customHeight="1" x14ac:dyDescent="0.2">
      <c r="A1002" s="54" t="s">
        <v>16302</v>
      </c>
      <c r="B1002" s="54" t="s">
        <v>7251</v>
      </c>
      <c r="C1002" s="55">
        <v>46173</v>
      </c>
      <c r="D1002" s="54" t="s">
        <v>18504</v>
      </c>
      <c r="E1002" s="55">
        <v>46173</v>
      </c>
      <c r="F1002" s="54" t="s">
        <v>18737</v>
      </c>
      <c r="G1002" s="54" t="s">
        <v>18505</v>
      </c>
      <c r="H1002" s="56">
        <v>116611</v>
      </c>
      <c r="I1002" s="57">
        <v>0</v>
      </c>
      <c r="J1002" s="56">
        <v>9329</v>
      </c>
      <c r="K1002" s="65">
        <v>125940</v>
      </c>
      <c r="L1002" s="64" t="s">
        <v>17238</v>
      </c>
      <c r="M1002" s="6" t="str">
        <f>IFERROR(VLOOKUP(Table13[[#This Row],[Số hóa đơn]],'Chi tiết tt Mega gửi'!K:L,2,0),"")</f>
        <v/>
      </c>
      <c r="O1002" s="32">
        <f>IF(Table13[[#This Row],[Phân loại]]="Tồn đầu kỳ",Table13[[#This Row],[Tổng giá trị]],0)</f>
        <v>0</v>
      </c>
      <c r="P1002" s="7">
        <f>IF(Table13[[#This Row],[Số còn phải thu ĐK]]&lt;&gt;0,0,IF(Table13[[#This Row],[Phân loại]]="Bán hàng",Table13[[#This Row],[Tổng giá trị]],-Table13[[#This Row],[Tổng giá trị]]))</f>
        <v>-125940</v>
      </c>
      <c r="Q1002" s="32">
        <f t="shared" ref="Q1002:Q1003" si="128">IF(M1002&lt;&gt;"",IF(O1002&lt;&gt;0,O1002,P1002),0)</f>
        <v>0</v>
      </c>
      <c r="R1002" s="7">
        <f>Table13[[#This Row],[Số còn phải thu ĐK]]+Table13[[#This Row],[Giá Trị HD sau CK]]-Table13[[#This Row],[Số tiền đã thu]]</f>
        <v>-125940</v>
      </c>
      <c r="S1002" s="6">
        <f>IF(Table13[[#This Row],[Ngày hóa đơn]]&lt;&gt;"",Table13[[#This Row],[Ngày hóa đơn]],IF(Table13[[#This Row],[Ngày hạch toán]]&lt;&gt;"",Table13[[#This Row],[Ngày hạch toán]],""))</f>
        <v>46173</v>
      </c>
      <c r="T1002" s="7"/>
      <c r="U1002" s="6">
        <f>IF(Table13[[#This Row],[Ngày tính CN]]="","",S1002+T1002)</f>
        <v>46173</v>
      </c>
      <c r="V1002" s="32">
        <f ca="1">IF(Table13[[#This Row],[Hạn thanh toán]]="","",IF((U1002-NOW())&lt;0,0,(U1002-NOW())))</f>
        <v>0</v>
      </c>
      <c r="W1002" s="32"/>
      <c r="X1002" s="32">
        <f t="shared" ref="X1002:X1003" ca="1" si="129">IF(OR(U1002="",R1002=0),"",IF((U1002-NOW())&lt;0,-(U1002-NOW()),0))</f>
        <v>121.35975370370579</v>
      </c>
      <c r="Y1002" s="2" t="str">
        <f t="shared" ref="Y1002:Y1003" ca="1" si="130">IF(R1002=0,"Đã thanh toán",IF(X1002="","",IF(X1002&lt;=0,"Chưa đến hạn thanh toán",IF(X1002&lt;=30,"Nợ quá hạn 30 ngày",IF(X1002&lt;=60,"Nợ quá hạn từ 30 ngày đến 60 ngày",IF(X1002&lt;=90,"Nợ quá hạn từ 60 ngày đến 90 ngày",IF(X1002&lt;=120,"Nợ quá hạn từ 90 ngày đến 120 ngày","Nợ quá hạn hơn 120 ngày có khả năng mất thanh toán")))))))</f>
        <v>Nợ quá hạn hơn 120 ngày có khả năng mất thanh toán</v>
      </c>
      <c r="Z1002" s="42">
        <f t="shared" si="126"/>
        <v>46173</v>
      </c>
      <c r="AA1002" s="42" t="str">
        <f t="shared" si="127"/>
        <v/>
      </c>
      <c r="AD1002" s="2" t="str">
        <f>VLOOKUP($A1002,MA_KH!$A:$Q,MA_KH!O$1,0)</f>
        <v>MEGA</v>
      </c>
      <c r="AE1002" s="2" t="str">
        <f>VLOOKUP($A1002,MA_KH!$A:$Q,MA_KH!P$1,0)</f>
        <v>CÔNG TY TNHH MM MEGA MARKET (VIỆT NAM)</v>
      </c>
      <c r="AG1002" s="91" t="str">
        <f>Table13[[#This Row],[Số hóa đơn]]&amp;Table13[[#This Row],[Tổng giá trị]]</f>
        <v>00001111125940</v>
      </c>
    </row>
    <row r="1003" spans="1:33" ht="25.5" hidden="1" customHeight="1" x14ac:dyDescent="0.2">
      <c r="A1003" s="58" t="s">
        <v>16302</v>
      </c>
      <c r="B1003" s="58" t="s">
        <v>7251</v>
      </c>
      <c r="C1003" s="59">
        <v>46173</v>
      </c>
      <c r="D1003" s="58" t="s">
        <v>18506</v>
      </c>
      <c r="E1003" s="59">
        <v>46173</v>
      </c>
      <c r="F1003" s="58"/>
      <c r="G1003" s="58" t="s">
        <v>18507</v>
      </c>
      <c r="H1003" s="60">
        <v>116611</v>
      </c>
      <c r="I1003" s="61">
        <v>0</v>
      </c>
      <c r="J1003" s="60">
        <v>9329</v>
      </c>
      <c r="K1003" s="66">
        <v>125940</v>
      </c>
      <c r="L1003" s="64" t="s">
        <v>17238</v>
      </c>
      <c r="M1003" s="6" t="str">
        <f>IFERROR(VLOOKUP(Table13[[#This Row],[Số hóa đơn]],'Chi tiết tt Mega gửi'!K:L,2,0),"")</f>
        <v/>
      </c>
      <c r="O1003" s="32">
        <f>IF(Table13[[#This Row],[Phân loại]]="Tồn đầu kỳ",Table13[[#This Row],[Tổng giá trị]],0)</f>
        <v>0</v>
      </c>
      <c r="P1003" s="7">
        <f>IF(Table13[[#This Row],[Số còn phải thu ĐK]]&lt;&gt;0,0,IF(Table13[[#This Row],[Phân loại]]="Bán hàng",Table13[[#This Row],[Tổng giá trị]],-Table13[[#This Row],[Tổng giá trị]]))</f>
        <v>-125940</v>
      </c>
      <c r="Q1003" s="32">
        <f t="shared" si="128"/>
        <v>0</v>
      </c>
      <c r="R1003" s="7">
        <f>Table13[[#This Row],[Số còn phải thu ĐK]]+Table13[[#This Row],[Giá Trị HD sau CK]]-Table13[[#This Row],[Số tiền đã thu]]</f>
        <v>-125940</v>
      </c>
      <c r="S1003" s="6">
        <f>IF(Table13[[#This Row],[Ngày hóa đơn]]&lt;&gt;"",Table13[[#This Row],[Ngày hóa đơn]],IF(Table13[[#This Row],[Ngày hạch toán]]&lt;&gt;"",Table13[[#This Row],[Ngày hạch toán]],""))</f>
        <v>46173</v>
      </c>
      <c r="T1003" s="7"/>
      <c r="U1003" s="6">
        <f>IF(Table13[[#This Row],[Ngày tính CN]]="","",S1003+T1003)</f>
        <v>46173</v>
      </c>
      <c r="V1003" s="32">
        <f ca="1">IF(Table13[[#This Row],[Hạn thanh toán]]="","",IF((U1003-NOW())&lt;0,0,(U1003-NOW())))</f>
        <v>0</v>
      </c>
      <c r="W1003" s="32"/>
      <c r="X1003" s="32">
        <f t="shared" ca="1" si="129"/>
        <v>121.35975370370579</v>
      </c>
      <c r="Y1003" s="2" t="str">
        <f t="shared" ca="1" si="130"/>
        <v>Nợ quá hạn hơn 120 ngày có khả năng mất thanh toán</v>
      </c>
      <c r="Z1003" s="42">
        <f t="shared" si="126"/>
        <v>46173</v>
      </c>
      <c r="AA1003" s="42" t="str">
        <f t="shared" si="127"/>
        <v/>
      </c>
      <c r="AD1003" s="2" t="str">
        <f>VLOOKUP($A1003,MA_KH!$A:$Q,MA_KH!O$1,0)</f>
        <v>MEGA</v>
      </c>
      <c r="AE1003" s="2" t="str">
        <f>VLOOKUP($A1003,MA_KH!$A:$Q,MA_KH!P$1,0)</f>
        <v>CÔNG TY TNHH MM MEGA MARKET (VIỆT NAM)</v>
      </c>
      <c r="AG1003" s="91" t="str">
        <f>Table13[[#This Row],[Số hóa đơn]]&amp;Table13[[#This Row],[Tổng giá trị]]</f>
        <v>125940</v>
      </c>
    </row>
    <row r="1004" spans="1:33" ht="25.5" hidden="1" customHeight="1" x14ac:dyDescent="0.2">
      <c r="A1004" s="58" t="s">
        <v>16299</v>
      </c>
      <c r="B1004" s="58" t="s">
        <v>190</v>
      </c>
      <c r="C1004" s="59">
        <v>46149</v>
      </c>
      <c r="D1004" s="58" t="s">
        <v>20145</v>
      </c>
      <c r="E1004" s="59">
        <v>46149</v>
      </c>
      <c r="F1004" s="58" t="s">
        <v>20081</v>
      </c>
      <c r="G1004" s="58" t="s">
        <v>20146</v>
      </c>
      <c r="H1004" s="60">
        <v>10486178</v>
      </c>
      <c r="I1004" s="61">
        <v>0</v>
      </c>
      <c r="J1004" s="61">
        <v>0</v>
      </c>
      <c r="K1004" s="66">
        <f>Table13[[#This Row],[Tiền hàng]]+Table13[[#This Row],[Tiền VAT]]-Table13[[#This Row],[Tiền chiết khấu]]</f>
        <v>10486178</v>
      </c>
      <c r="L1004" s="64" t="s">
        <v>17237</v>
      </c>
      <c r="M1004" s="6" t="str">
        <f>IFERROR(VLOOKUP(Table13[[#This Row],[Số hóa đơn]],'Chi tiết tt Mega gửi'!K:L,2,0),"")</f>
        <v/>
      </c>
      <c r="O1004" s="32">
        <f>IF(Table13[[#This Row],[Phân loại]]="Tồn đầu kỳ",Table13[[#This Row],[Tổng giá trị]],0)</f>
        <v>0</v>
      </c>
      <c r="P1004" s="7">
        <f>IF(Table13[[#This Row],[Số còn phải thu ĐK]]&lt;&gt;0,0,IF(Table13[[#This Row],[Phân loại]]="Bán hàng",Table13[[#This Row],[Tổng giá trị]],-Table13[[#This Row],[Tổng giá trị]]))</f>
        <v>-10486178</v>
      </c>
      <c r="Q1004" s="32">
        <f>IF(M1004&lt;&gt;"",IF(O1004&lt;&gt;0,O1004,P1004),0)</f>
        <v>0</v>
      </c>
      <c r="R1004" s="7">
        <f>Table13[[#This Row],[Số còn phải thu ĐK]]+Table13[[#This Row],[Giá Trị HD sau CK]]-Table13[[#This Row],[Số tiền đã thu]]</f>
        <v>-10486178</v>
      </c>
      <c r="S1004" s="6">
        <f>IF(Table13[[#This Row],[Ngày hóa đơn]]&lt;&gt;"",Table13[[#This Row],[Ngày hóa đơn]],IF(Table13[[#This Row],[Ngày hạch toán]]&lt;&gt;"",Table13[[#This Row],[Ngày hạch toán]],""))</f>
        <v>46149</v>
      </c>
      <c r="T1004" s="7"/>
      <c r="U1004" s="6">
        <f>IF(Table13[[#This Row],[Ngày tính CN]]="","",S1004+T1004)</f>
        <v>46149</v>
      </c>
      <c r="V1004" s="32">
        <f ca="1">IF(Table13[[#This Row],[Hạn thanh toán]]="","",IF((U1004-NOW())&lt;0,0,(U1004-NOW())))</f>
        <v>0</v>
      </c>
      <c r="W1004" s="32"/>
      <c r="X1004" s="32">
        <f ca="1">IF(OR(U1004="",R1004=0),"",IF((U1004-NOW())&lt;0,-(U1004-NOW()),0))</f>
        <v>145.35975370370579</v>
      </c>
      <c r="Y1004" s="2" t="str">
        <f ca="1">IF(R1004=0,"Đã thanh toán",IF(X1004="","",IF(X1004&lt;=0,"Chưa đến hạn thanh toán",IF(X1004&lt;=30,"Nợ quá hạn 30 ngày",IF(X1004&lt;=60,"Nợ quá hạn từ 30 ngày đến 60 ngày",IF(X1004&lt;=90,"Nợ quá hạn từ 60 ngày đến 90 ngày",IF(X1004&lt;=120,"Nợ quá hạn từ 90 ngày đến 120 ngày","Nợ quá hạn hơn 120 ngày có khả năng mất thanh toán")))))))</f>
        <v>Nợ quá hạn hơn 120 ngày có khả năng mất thanh toán</v>
      </c>
      <c r="Z1004" s="42">
        <f>IF(S1004="","",S1004)</f>
        <v>46149</v>
      </c>
      <c r="AA1004" s="42" t="str">
        <f>IF(M1004="","",M1004)</f>
        <v/>
      </c>
      <c r="AD1004" s="2" t="str">
        <f>VLOOKUP($A1004,MA_KH!$A:$Q,MA_KH!O$1,0)</f>
        <v>MEGA</v>
      </c>
      <c r="AE1004" s="2" t="str">
        <f>VLOOKUP($A1004,MA_KH!$A:$Q,MA_KH!P$1,0)</f>
        <v>CÔNG TY TNHH MM MEGA MARKET (VIỆT NAM)</v>
      </c>
      <c r="AG1004" s="91" t="str">
        <f>Table13[[#This Row],[Số hóa đơn]]&amp;Table13[[#This Row],[Tổng giá trị]]</f>
        <v>DN_52026T90041210486178</v>
      </c>
    </row>
    <row r="1005" spans="1:33" ht="25.5" hidden="1" customHeight="1" x14ac:dyDescent="0.2">
      <c r="A1005" s="54" t="s">
        <v>16299</v>
      </c>
      <c r="B1005" s="54" t="s">
        <v>190</v>
      </c>
      <c r="C1005" s="55">
        <v>46176</v>
      </c>
      <c r="D1005" s="54" t="s">
        <v>20148</v>
      </c>
      <c r="E1005" s="55">
        <v>46176</v>
      </c>
      <c r="F1005" s="54" t="s">
        <v>20149</v>
      </c>
      <c r="G1005" s="54" t="s">
        <v>20150</v>
      </c>
      <c r="H1005" s="56">
        <v>7043206</v>
      </c>
      <c r="I1005" s="61">
        <v>0</v>
      </c>
      <c r="J1005" s="61">
        <v>0</v>
      </c>
      <c r="K1005" s="66">
        <f>Table13[[#This Row],[Tiền hàng]]+Table13[[#This Row],[Tiền VAT]]-Table13[[#This Row],[Tiền chiết khấu]]</f>
        <v>7043206</v>
      </c>
      <c r="L1005" s="64" t="s">
        <v>17237</v>
      </c>
      <c r="M1005" s="6" t="str">
        <f>IFERROR(VLOOKUP(Table13[[#This Row],[Số hóa đơn]],'Chi tiết tt Mega gửi'!K:L,2,0),"")</f>
        <v/>
      </c>
      <c r="O1005" s="32">
        <f>IF(Table13[[#This Row],[Phân loại]]="Tồn đầu kỳ",Table13[[#This Row],[Tổng giá trị]],0)</f>
        <v>0</v>
      </c>
      <c r="P1005" s="7">
        <f>IF(Table13[[#This Row],[Số còn phải thu ĐK]]&lt;&gt;0,0,IF(Table13[[#This Row],[Phân loại]]="Bán hàng",Table13[[#This Row],[Tổng giá trị]],-Table13[[#This Row],[Tổng giá trị]]))</f>
        <v>-7043206</v>
      </c>
      <c r="Q1005" s="32">
        <f>IF(M1005&lt;&gt;"",IF(O1005&lt;&gt;0,O1005,P1005),0)</f>
        <v>0</v>
      </c>
      <c r="R1005" s="7">
        <f>Table13[[#This Row],[Số còn phải thu ĐK]]+Table13[[#This Row],[Giá Trị HD sau CK]]-Table13[[#This Row],[Số tiền đã thu]]</f>
        <v>-7043206</v>
      </c>
      <c r="S1005" s="6">
        <f>IF(Table13[[#This Row],[Ngày hóa đơn]]&lt;&gt;"",Table13[[#This Row],[Ngày hóa đơn]],IF(Table13[[#This Row],[Ngày hạch toán]]&lt;&gt;"",Table13[[#This Row],[Ngày hạch toán]],""))</f>
        <v>46176</v>
      </c>
      <c r="T1005" s="7"/>
      <c r="U1005" s="6">
        <f>IF(Table13[[#This Row],[Ngày tính CN]]="","",S1005+T1005)</f>
        <v>46176</v>
      </c>
      <c r="V1005" s="32">
        <f ca="1">IF(Table13[[#This Row],[Hạn thanh toán]]="","",IF((U1005-NOW())&lt;0,0,(U1005-NOW())))</f>
        <v>0</v>
      </c>
      <c r="W1005" s="32"/>
      <c r="X1005" s="32">
        <f ca="1">IF(OR(U1005="",R1005=0),"",IF((U1005-NOW())&lt;0,-(U1005-NOW()),0))</f>
        <v>118.35975370370579</v>
      </c>
      <c r="Y1005" s="2" t="str">
        <f ca="1">IF(R1005=0,"Đã thanh toán",IF(X1005="","",IF(X1005&lt;=0,"Chưa đến hạn thanh toán",IF(X1005&lt;=30,"Nợ quá hạn 30 ngày",IF(X1005&lt;=60,"Nợ quá hạn từ 30 ngày đến 60 ngày",IF(X1005&lt;=90,"Nợ quá hạn từ 60 ngày đến 90 ngày",IF(X1005&lt;=120,"Nợ quá hạn từ 90 ngày đến 120 ngày","Nợ quá hạn hơn 120 ngày có khả năng mất thanh toán")))))))</f>
        <v>Nợ quá hạn từ 90 ngày đến 120 ngày</v>
      </c>
      <c r="Z1005" s="42">
        <f>IF(S1005="","",S1005)</f>
        <v>46176</v>
      </c>
      <c r="AA1005" s="42" t="str">
        <f>IF(M1005="","",M1005)</f>
        <v/>
      </c>
      <c r="AD1005" s="2" t="str">
        <f>VLOOKUP($A1005,MA_KH!$A:$Q,MA_KH!O$1,0)</f>
        <v>MEGA</v>
      </c>
      <c r="AE1005" s="2" t="str">
        <f>VLOOKUP($A1005,MA_KH!$A:$Q,MA_KH!P$1,0)</f>
        <v>CÔNG TY TNHH MM MEGA MARKET (VIỆT NAM)</v>
      </c>
      <c r="AG1005" s="91" t="str">
        <f>Table13[[#This Row],[Số hóa đơn]]&amp;Table13[[#This Row],[Tổng giá trị]]</f>
        <v>DN_62026T9004217043206</v>
      </c>
    </row>
    <row r="1006" spans="1:33" ht="25.5" hidden="1" customHeight="1" x14ac:dyDescent="0.2">
      <c r="A1006" s="58" t="s">
        <v>16299</v>
      </c>
      <c r="B1006" s="54" t="s">
        <v>190</v>
      </c>
      <c r="C1006" s="59">
        <v>46161</v>
      </c>
      <c r="D1006" s="58" t="s">
        <v>20151</v>
      </c>
      <c r="E1006" s="59">
        <v>46161</v>
      </c>
      <c r="F1006" s="70" t="s">
        <v>20074</v>
      </c>
      <c r="G1006" s="58" t="s">
        <v>20152</v>
      </c>
      <c r="H1006" s="60">
        <v>7248174</v>
      </c>
      <c r="I1006" s="2">
        <v>0</v>
      </c>
      <c r="J1006" s="60">
        <f>Table13[[#This Row],[Tiền hàng]]*8%</f>
        <v>579853.92000000004</v>
      </c>
      <c r="K1006" s="66">
        <f>Table13[[#This Row],[Tiền hàng]]+Table13[[#This Row],[Tiền VAT]]-Table13[[#This Row],[Tiền chiết khấu]]</f>
        <v>7828027.9199999999</v>
      </c>
      <c r="L1006" s="64" t="s">
        <v>17237</v>
      </c>
      <c r="M1006" s="6" t="str">
        <f>IFERROR(VLOOKUP(Table13[[#This Row],[Số hóa đơn]],'Chi tiết tt Mega gửi'!K:L,2,0),"")</f>
        <v/>
      </c>
      <c r="O1006" s="32">
        <f>IF(Table13[[#This Row],[Phân loại]]="Tồn đầu kỳ",Table13[[#This Row],[Tổng giá trị]],0)</f>
        <v>0</v>
      </c>
      <c r="P1006" s="7">
        <f>IF(Table13[[#This Row],[Số còn phải thu ĐK]]&lt;&gt;0,0,IF(Table13[[#This Row],[Phân loại]]="Bán hàng",Table13[[#This Row],[Tổng giá trị]],-Table13[[#This Row],[Tổng giá trị]]))</f>
        <v>-7828027.9199999999</v>
      </c>
      <c r="Q1006" s="32">
        <f>IF(M1006&lt;&gt;"",IF(O1006&lt;&gt;0,O1006,P1006),0)</f>
        <v>0</v>
      </c>
      <c r="R1006" s="7">
        <f>Table13[[#This Row],[Số còn phải thu ĐK]]+Table13[[#This Row],[Giá Trị HD sau CK]]-Table13[[#This Row],[Số tiền đã thu]]</f>
        <v>-7828027.9199999999</v>
      </c>
      <c r="S1006" s="6">
        <f>IF(Table13[[#This Row],[Ngày hóa đơn]]&lt;&gt;"",Table13[[#This Row],[Ngày hóa đơn]],IF(Table13[[#This Row],[Ngày hạch toán]]&lt;&gt;"",Table13[[#This Row],[Ngày hạch toán]],""))</f>
        <v>46161</v>
      </c>
      <c r="T1006" s="7"/>
      <c r="U1006" s="6">
        <f>IF(Table13[[#This Row],[Ngày tính CN]]="","",S1006+T1006)</f>
        <v>46161</v>
      </c>
      <c r="V1006" s="32">
        <f ca="1">IF(Table13[[#This Row],[Hạn thanh toán]]="","",IF((U1006-NOW())&lt;0,0,(U1006-NOW())))</f>
        <v>0</v>
      </c>
      <c r="W1006" s="32"/>
      <c r="X1006" s="32">
        <f ca="1">IF(OR(U1006="",R1006=0),"",IF((U1006-NOW())&lt;0,-(U1006-NOW()),0))</f>
        <v>133.35975370370579</v>
      </c>
      <c r="Y1006" s="2" t="str">
        <f ca="1">IF(R1006=0,"Đã thanh toán",IF(X1006="","",IF(X1006&lt;=0,"Chưa đến hạn thanh toán",IF(X1006&lt;=30,"Nợ quá hạn 30 ngày",IF(X1006&lt;=60,"Nợ quá hạn từ 30 ngày đến 60 ngày",IF(X1006&lt;=90,"Nợ quá hạn từ 60 ngày đến 90 ngày",IF(X1006&lt;=120,"Nợ quá hạn từ 90 ngày đến 120 ngày","Nợ quá hạn hơn 120 ngày có khả năng mất thanh toán")))))))</f>
        <v>Nợ quá hạn hơn 120 ngày có khả năng mất thanh toán</v>
      </c>
      <c r="Z1006" s="42">
        <f>IF(S1006="","",S1006)</f>
        <v>46161</v>
      </c>
      <c r="AA1006" s="42" t="str">
        <f>IF(M1006="","",M1006)</f>
        <v/>
      </c>
      <c r="AD1006" s="2" t="str">
        <f>VLOOKUP($A1006,MA_KH!$A:$Q,MA_KH!O$1,0)</f>
        <v>MEGA</v>
      </c>
      <c r="AE1006" s="2" t="str">
        <f>VLOOKUP($A1006,MA_KH!$A:$Q,MA_KH!P$1,0)</f>
        <v>CÔNG TY TNHH MM MEGA MARKET (VIỆT NAM)</v>
      </c>
      <c r="AG1006" s="91" t="str">
        <f>Table13[[#This Row],[Số hóa đơn]]&amp;Table13[[#This Row],[Tổng giá trị]]</f>
        <v>000039447828027,92</v>
      </c>
    </row>
    <row r="1007" spans="1:33" ht="25.5" hidden="1" customHeight="1" x14ac:dyDescent="0.2">
      <c r="A1007" s="58" t="s">
        <v>16299</v>
      </c>
      <c r="B1007" s="54" t="s">
        <v>190</v>
      </c>
      <c r="C1007" s="59">
        <v>46148</v>
      </c>
      <c r="D1007" s="58" t="s">
        <v>20159</v>
      </c>
      <c r="E1007" s="59">
        <v>46148</v>
      </c>
      <c r="F1007" s="70" t="s">
        <v>20077</v>
      </c>
      <c r="G1007" s="58" t="s">
        <v>16912</v>
      </c>
      <c r="H1007" s="60">
        <v>6355259</v>
      </c>
      <c r="I1007" s="2">
        <v>0</v>
      </c>
      <c r="J1007" s="60">
        <f>Table13[[#This Row],[Tiền hàng]]*8%</f>
        <v>508420.72000000003</v>
      </c>
      <c r="K1007" s="66">
        <f>Table13[[#This Row],[Tiền hàng]]+Table13[[#This Row],[Tiền VAT]]-Table13[[#This Row],[Tiền chiết khấu]]</f>
        <v>6863679.7199999997</v>
      </c>
      <c r="L1007" s="64" t="s">
        <v>17237</v>
      </c>
      <c r="M1007" s="6" t="str">
        <f>IFERROR(VLOOKUP(Table13[[#This Row],[Số hóa đơn]],'Chi tiết tt Mega gửi'!K:L,2,0),"")</f>
        <v/>
      </c>
      <c r="O1007" s="32">
        <f>IF(Table13[[#This Row],[Phân loại]]="Tồn đầu kỳ",Table13[[#This Row],[Tổng giá trị]],0)</f>
        <v>0</v>
      </c>
      <c r="P1007" s="7">
        <f>IF(Table13[[#This Row],[Số còn phải thu ĐK]]&lt;&gt;0,0,IF(Table13[[#This Row],[Phân loại]]="Bán hàng",Table13[[#This Row],[Tổng giá trị]],-Table13[[#This Row],[Tổng giá trị]]))</f>
        <v>-6863679.7199999997</v>
      </c>
      <c r="Q1007" s="32">
        <f t="shared" ref="Q1007:Q1012" si="131">IF(M1007&lt;&gt;"",IF(O1007&lt;&gt;0,O1007,P1007),0)</f>
        <v>0</v>
      </c>
      <c r="R1007" s="7">
        <f>Table13[[#This Row],[Số còn phải thu ĐK]]+Table13[[#This Row],[Giá Trị HD sau CK]]-Table13[[#This Row],[Số tiền đã thu]]</f>
        <v>-6863679.7199999997</v>
      </c>
      <c r="S1007" s="6">
        <f>IF(Table13[[#This Row],[Ngày hóa đơn]]&lt;&gt;"",Table13[[#This Row],[Ngày hóa đơn]],IF(Table13[[#This Row],[Ngày hạch toán]]&lt;&gt;"",Table13[[#This Row],[Ngày hạch toán]],""))</f>
        <v>46148</v>
      </c>
      <c r="T1007" s="7"/>
      <c r="U1007" s="6">
        <f>IF(Table13[[#This Row],[Ngày tính CN]]="","",S1007+T1007)</f>
        <v>46148</v>
      </c>
      <c r="V1007" s="32">
        <f ca="1">IF(Table13[[#This Row],[Hạn thanh toán]]="","",IF((U1007-NOW())&lt;0,0,(U1007-NOW())))</f>
        <v>0</v>
      </c>
      <c r="W1007" s="32"/>
      <c r="X1007" s="32">
        <f t="shared" ref="X1007:X1012" ca="1" si="132">IF(OR(U1007="",R1007=0),"",IF((U1007-NOW())&lt;0,-(U1007-NOW()),0))</f>
        <v>146.35975370370579</v>
      </c>
      <c r="Y1007" s="2" t="str">
        <f t="shared" ref="Y1007:Y1012" ca="1" si="133">IF(R1007=0,"Đã thanh toán",IF(X1007="","",IF(X1007&lt;=0,"Chưa đến hạn thanh toán",IF(X1007&lt;=30,"Nợ quá hạn 30 ngày",IF(X1007&lt;=60,"Nợ quá hạn từ 30 ngày đến 60 ngày",IF(X1007&lt;=90,"Nợ quá hạn từ 60 ngày đến 90 ngày",IF(X1007&lt;=120,"Nợ quá hạn từ 90 ngày đến 120 ngày","Nợ quá hạn hơn 120 ngày có khả năng mất thanh toán")))))))</f>
        <v>Nợ quá hạn hơn 120 ngày có khả năng mất thanh toán</v>
      </c>
      <c r="Z1007" s="42">
        <f t="shared" ref="Z1007:Z1012" si="134">IF(S1007="","",S1007)</f>
        <v>46148</v>
      </c>
      <c r="AA1007" s="42" t="str">
        <f t="shared" ref="AA1007:AA1012" si="135">IF(M1007="","",M1007)</f>
        <v/>
      </c>
      <c r="AD1007" s="2" t="str">
        <f>VLOOKUP($A1007,MA_KH!$A:$Q,MA_KH!O$1,0)</f>
        <v>MEGA</v>
      </c>
      <c r="AE1007" s="2" t="str">
        <f>VLOOKUP($A1007,MA_KH!$A:$Q,MA_KH!P$1,0)</f>
        <v>CÔNG TY TNHH MM MEGA MARKET (VIỆT NAM)</v>
      </c>
      <c r="AG1007" s="91" t="str">
        <f>Table13[[#This Row],[Số hóa đơn]]&amp;Table13[[#This Row],[Tổng giá trị]]</f>
        <v>000296206863679,72</v>
      </c>
    </row>
    <row r="1008" spans="1:33" ht="25.5" hidden="1" customHeight="1" x14ac:dyDescent="0.2">
      <c r="A1008" s="58" t="s">
        <v>16299</v>
      </c>
      <c r="B1008" s="54" t="s">
        <v>190</v>
      </c>
      <c r="C1008" s="59">
        <v>46148</v>
      </c>
      <c r="D1008" s="58" t="s">
        <v>20159</v>
      </c>
      <c r="E1008" s="59">
        <v>46148</v>
      </c>
      <c r="F1008" s="70" t="s">
        <v>20079</v>
      </c>
      <c r="G1008" s="58" t="s">
        <v>16911</v>
      </c>
      <c r="H1008" s="60">
        <v>12710519</v>
      </c>
      <c r="I1008" s="2">
        <v>0</v>
      </c>
      <c r="J1008" s="60">
        <f>Table13[[#This Row],[Tiền hàng]]*8%</f>
        <v>1016841.52</v>
      </c>
      <c r="K1008" s="66">
        <f>Table13[[#This Row],[Tiền hàng]]+Table13[[#This Row],[Tiền VAT]]-Table13[[#This Row],[Tiền chiết khấu]]</f>
        <v>13727360.52</v>
      </c>
      <c r="L1008" s="64" t="s">
        <v>17237</v>
      </c>
      <c r="M1008" s="6" t="str">
        <f>IFERROR(VLOOKUP(Table13[[#This Row],[Số hóa đơn]],'Chi tiết tt Mega gửi'!K:L,2,0),"")</f>
        <v/>
      </c>
      <c r="O1008" s="32">
        <f>IF(Table13[[#This Row],[Phân loại]]="Tồn đầu kỳ",Table13[[#This Row],[Tổng giá trị]],0)</f>
        <v>0</v>
      </c>
      <c r="P1008" s="7">
        <f>IF(Table13[[#This Row],[Số còn phải thu ĐK]]&lt;&gt;0,0,IF(Table13[[#This Row],[Phân loại]]="Bán hàng",Table13[[#This Row],[Tổng giá trị]],-Table13[[#This Row],[Tổng giá trị]]))</f>
        <v>-13727360.52</v>
      </c>
      <c r="Q1008" s="32">
        <f t="shared" si="131"/>
        <v>0</v>
      </c>
      <c r="R1008" s="7">
        <f>Table13[[#This Row],[Số còn phải thu ĐK]]+Table13[[#This Row],[Giá Trị HD sau CK]]-Table13[[#This Row],[Số tiền đã thu]]</f>
        <v>-13727360.52</v>
      </c>
      <c r="S1008" s="6">
        <f>IF(Table13[[#This Row],[Ngày hóa đơn]]&lt;&gt;"",Table13[[#This Row],[Ngày hóa đơn]],IF(Table13[[#This Row],[Ngày hạch toán]]&lt;&gt;"",Table13[[#This Row],[Ngày hạch toán]],""))</f>
        <v>46148</v>
      </c>
      <c r="T1008" s="7"/>
      <c r="U1008" s="6">
        <f>IF(Table13[[#This Row],[Ngày tính CN]]="","",S1008+T1008)</f>
        <v>46148</v>
      </c>
      <c r="V1008" s="32">
        <f ca="1">IF(Table13[[#This Row],[Hạn thanh toán]]="","",IF((U1008-NOW())&lt;0,0,(U1008-NOW())))</f>
        <v>0</v>
      </c>
      <c r="W1008" s="32"/>
      <c r="X1008" s="32">
        <f t="shared" ca="1" si="132"/>
        <v>146.35975370370579</v>
      </c>
      <c r="Y1008" s="2" t="str">
        <f t="shared" ca="1" si="133"/>
        <v>Nợ quá hạn hơn 120 ngày có khả năng mất thanh toán</v>
      </c>
      <c r="Z1008" s="42">
        <f t="shared" si="134"/>
        <v>46148</v>
      </c>
      <c r="AA1008" s="42" t="str">
        <f t="shared" si="135"/>
        <v/>
      </c>
      <c r="AD1008" s="2" t="str">
        <f>VLOOKUP($A1008,MA_KH!$A:$Q,MA_KH!O$1,0)</f>
        <v>MEGA</v>
      </c>
      <c r="AE1008" s="2" t="str">
        <f>VLOOKUP($A1008,MA_KH!$A:$Q,MA_KH!P$1,0)</f>
        <v>CÔNG TY TNHH MM MEGA MARKET (VIỆT NAM)</v>
      </c>
      <c r="AG1008" s="91" t="str">
        <f>Table13[[#This Row],[Số hóa đơn]]&amp;Table13[[#This Row],[Tổng giá trị]]</f>
        <v>0002966513727360,52</v>
      </c>
    </row>
    <row r="1009" spans="1:33" ht="25.5" hidden="1" customHeight="1" x14ac:dyDescent="0.2">
      <c r="A1009" s="58" t="s">
        <v>16299</v>
      </c>
      <c r="B1009" s="54" t="s">
        <v>190</v>
      </c>
      <c r="C1009" s="59">
        <v>46148</v>
      </c>
      <c r="D1009" s="58" t="s">
        <v>20159</v>
      </c>
      <c r="E1009" s="59">
        <v>46148</v>
      </c>
      <c r="F1009" s="70" t="s">
        <v>20080</v>
      </c>
      <c r="G1009" s="58" t="s">
        <v>16910</v>
      </c>
      <c r="H1009" s="60">
        <v>7308548</v>
      </c>
      <c r="I1009" s="2">
        <v>0</v>
      </c>
      <c r="J1009" s="60">
        <f>Table13[[#This Row],[Tiền hàng]]*8%</f>
        <v>584683.84</v>
      </c>
      <c r="K1009" s="66">
        <f>Table13[[#This Row],[Tiền hàng]]+Table13[[#This Row],[Tiền VAT]]-Table13[[#This Row],[Tiền chiết khấu]]</f>
        <v>7893231.8399999999</v>
      </c>
      <c r="L1009" s="64" t="s">
        <v>17237</v>
      </c>
      <c r="M1009" s="6" t="str">
        <f>IFERROR(VLOOKUP(Table13[[#This Row],[Số hóa đơn]],'Chi tiết tt Mega gửi'!K:L,2,0),"")</f>
        <v/>
      </c>
      <c r="O1009" s="32">
        <f>IF(Table13[[#This Row],[Phân loại]]="Tồn đầu kỳ",Table13[[#This Row],[Tổng giá trị]],0)</f>
        <v>0</v>
      </c>
      <c r="P1009" s="7">
        <f>IF(Table13[[#This Row],[Số còn phải thu ĐK]]&lt;&gt;0,0,IF(Table13[[#This Row],[Phân loại]]="Bán hàng",Table13[[#This Row],[Tổng giá trị]],-Table13[[#This Row],[Tổng giá trị]]))</f>
        <v>-7893231.8399999999</v>
      </c>
      <c r="Q1009" s="32">
        <f t="shared" si="131"/>
        <v>0</v>
      </c>
      <c r="R1009" s="7">
        <f>Table13[[#This Row],[Số còn phải thu ĐK]]+Table13[[#This Row],[Giá Trị HD sau CK]]-Table13[[#This Row],[Số tiền đã thu]]</f>
        <v>-7893231.8399999999</v>
      </c>
      <c r="S1009" s="6">
        <f>IF(Table13[[#This Row],[Ngày hóa đơn]]&lt;&gt;"",Table13[[#This Row],[Ngày hóa đơn]],IF(Table13[[#This Row],[Ngày hạch toán]]&lt;&gt;"",Table13[[#This Row],[Ngày hạch toán]],""))</f>
        <v>46148</v>
      </c>
      <c r="T1009" s="7"/>
      <c r="U1009" s="6">
        <f>IF(Table13[[#This Row],[Ngày tính CN]]="","",S1009+T1009)</f>
        <v>46148</v>
      </c>
      <c r="V1009" s="32">
        <f ca="1">IF(Table13[[#This Row],[Hạn thanh toán]]="","",IF((U1009-NOW())&lt;0,0,(U1009-NOW())))</f>
        <v>0</v>
      </c>
      <c r="W1009" s="32"/>
      <c r="X1009" s="32">
        <f t="shared" ca="1" si="132"/>
        <v>146.35975370370579</v>
      </c>
      <c r="Y1009" s="2" t="str">
        <f t="shared" ca="1" si="133"/>
        <v>Nợ quá hạn hơn 120 ngày có khả năng mất thanh toán</v>
      </c>
      <c r="Z1009" s="42">
        <f t="shared" si="134"/>
        <v>46148</v>
      </c>
      <c r="AA1009" s="42" t="str">
        <f t="shared" si="135"/>
        <v/>
      </c>
      <c r="AD1009" s="2" t="str">
        <f>VLOOKUP($A1009,MA_KH!$A:$Q,MA_KH!O$1,0)</f>
        <v>MEGA</v>
      </c>
      <c r="AE1009" s="2" t="str">
        <f>VLOOKUP($A1009,MA_KH!$A:$Q,MA_KH!P$1,0)</f>
        <v>CÔNG TY TNHH MM MEGA MARKET (VIỆT NAM)</v>
      </c>
      <c r="AG1009" s="91" t="str">
        <f>Table13[[#This Row],[Số hóa đơn]]&amp;Table13[[#This Row],[Tổng giá trị]]</f>
        <v>000297537893231,84</v>
      </c>
    </row>
    <row r="1010" spans="1:33" ht="25.5" hidden="1" customHeight="1" x14ac:dyDescent="0.2">
      <c r="A1010" s="58" t="s">
        <v>16299</v>
      </c>
      <c r="B1010" s="54" t="s">
        <v>190</v>
      </c>
      <c r="C1010" s="59">
        <v>46148</v>
      </c>
      <c r="D1010" s="58" t="s">
        <v>20159</v>
      </c>
      <c r="E1010" s="59">
        <v>46148</v>
      </c>
      <c r="F1010" s="70" t="s">
        <v>20075</v>
      </c>
      <c r="G1010" s="58" t="s">
        <v>16909</v>
      </c>
      <c r="H1010" s="60">
        <v>1588815</v>
      </c>
      <c r="I1010" s="2">
        <v>0</v>
      </c>
      <c r="J1010" s="60">
        <f>Table13[[#This Row],[Tiền hàng]]*8%</f>
        <v>127105.2</v>
      </c>
      <c r="K1010" s="66">
        <f>Table13[[#This Row],[Tiền hàng]]+Table13[[#This Row],[Tiền VAT]]-Table13[[#This Row],[Tiền chiết khấu]]</f>
        <v>1715920.2</v>
      </c>
      <c r="L1010" s="64" t="s">
        <v>17237</v>
      </c>
      <c r="M1010" s="6" t="str">
        <f>IFERROR(VLOOKUP(Table13[[#This Row],[Số hóa đơn]],'Chi tiết tt Mega gửi'!K:L,2,0),"")</f>
        <v/>
      </c>
      <c r="O1010" s="32">
        <f>IF(Table13[[#This Row],[Phân loại]]="Tồn đầu kỳ",Table13[[#This Row],[Tổng giá trị]],0)</f>
        <v>0</v>
      </c>
      <c r="P1010" s="7">
        <f>IF(Table13[[#This Row],[Số còn phải thu ĐK]]&lt;&gt;0,0,IF(Table13[[#This Row],[Phân loại]]="Bán hàng",Table13[[#This Row],[Tổng giá trị]],-Table13[[#This Row],[Tổng giá trị]]))</f>
        <v>-1715920.2</v>
      </c>
      <c r="Q1010" s="32">
        <f t="shared" si="131"/>
        <v>0</v>
      </c>
      <c r="R1010" s="7">
        <f>Table13[[#This Row],[Số còn phải thu ĐK]]+Table13[[#This Row],[Giá Trị HD sau CK]]-Table13[[#This Row],[Số tiền đã thu]]</f>
        <v>-1715920.2</v>
      </c>
      <c r="S1010" s="6">
        <f>IF(Table13[[#This Row],[Ngày hóa đơn]]&lt;&gt;"",Table13[[#This Row],[Ngày hóa đơn]],IF(Table13[[#This Row],[Ngày hạch toán]]&lt;&gt;"",Table13[[#This Row],[Ngày hạch toán]],""))</f>
        <v>46148</v>
      </c>
      <c r="T1010" s="7"/>
      <c r="U1010" s="6">
        <f>IF(Table13[[#This Row],[Ngày tính CN]]="","",S1010+T1010)</f>
        <v>46148</v>
      </c>
      <c r="V1010" s="32">
        <f ca="1">IF(Table13[[#This Row],[Hạn thanh toán]]="","",IF((U1010-NOW())&lt;0,0,(U1010-NOW())))</f>
        <v>0</v>
      </c>
      <c r="W1010" s="32"/>
      <c r="X1010" s="32">
        <f t="shared" ca="1" si="132"/>
        <v>146.35975370370579</v>
      </c>
      <c r="Y1010" s="2" t="str">
        <f t="shared" ca="1" si="133"/>
        <v>Nợ quá hạn hơn 120 ngày có khả năng mất thanh toán</v>
      </c>
      <c r="Z1010" s="42">
        <f t="shared" si="134"/>
        <v>46148</v>
      </c>
      <c r="AA1010" s="42" t="str">
        <f t="shared" si="135"/>
        <v/>
      </c>
      <c r="AD1010" s="2" t="str">
        <f>VLOOKUP($A1010,MA_KH!$A:$Q,MA_KH!O$1,0)</f>
        <v>MEGA</v>
      </c>
      <c r="AE1010" s="2" t="str">
        <f>VLOOKUP($A1010,MA_KH!$A:$Q,MA_KH!P$1,0)</f>
        <v>CÔNG TY TNHH MM MEGA MARKET (VIỆT NAM)</v>
      </c>
      <c r="AG1010" s="91" t="str">
        <f>Table13[[#This Row],[Số hóa đơn]]&amp;Table13[[#This Row],[Tổng giá trị]]</f>
        <v>000295501715920,2</v>
      </c>
    </row>
    <row r="1011" spans="1:33" ht="25.5" hidden="1" customHeight="1" x14ac:dyDescent="0.2">
      <c r="A1011" s="58" t="s">
        <v>16299</v>
      </c>
      <c r="B1011" s="54" t="s">
        <v>190</v>
      </c>
      <c r="C1011" s="59">
        <v>46148</v>
      </c>
      <c r="D1011" s="58" t="s">
        <v>20159</v>
      </c>
      <c r="E1011" s="59">
        <v>46148</v>
      </c>
      <c r="F1011" s="70" t="s">
        <v>20078</v>
      </c>
      <c r="G1011" s="58" t="s">
        <v>16908</v>
      </c>
      <c r="H1011" s="60">
        <v>7149667</v>
      </c>
      <c r="I1011" s="2">
        <v>0</v>
      </c>
      <c r="J1011" s="60">
        <f>Table13[[#This Row],[Tiền hàng]]*8%</f>
        <v>571973.36</v>
      </c>
      <c r="K1011" s="66">
        <f>Table13[[#This Row],[Tiền hàng]]+Table13[[#This Row],[Tiền VAT]]-Table13[[#This Row],[Tiền chiết khấu]]</f>
        <v>7721640.3600000003</v>
      </c>
      <c r="L1011" s="64" t="s">
        <v>17237</v>
      </c>
      <c r="M1011" s="6" t="str">
        <f>IFERROR(VLOOKUP(Table13[[#This Row],[Số hóa đơn]],'Chi tiết tt Mega gửi'!K:L,2,0),"")</f>
        <v/>
      </c>
      <c r="O1011" s="32">
        <f>IF(Table13[[#This Row],[Phân loại]]="Tồn đầu kỳ",Table13[[#This Row],[Tổng giá trị]],0)</f>
        <v>0</v>
      </c>
      <c r="P1011" s="7">
        <f>IF(Table13[[#This Row],[Số còn phải thu ĐK]]&lt;&gt;0,0,IF(Table13[[#This Row],[Phân loại]]="Bán hàng",Table13[[#This Row],[Tổng giá trị]],-Table13[[#This Row],[Tổng giá trị]]))</f>
        <v>-7721640.3600000003</v>
      </c>
      <c r="Q1011" s="32">
        <f t="shared" si="131"/>
        <v>0</v>
      </c>
      <c r="R1011" s="7">
        <f>Table13[[#This Row],[Số còn phải thu ĐK]]+Table13[[#This Row],[Giá Trị HD sau CK]]-Table13[[#This Row],[Số tiền đã thu]]</f>
        <v>-7721640.3600000003</v>
      </c>
      <c r="S1011" s="6">
        <f>IF(Table13[[#This Row],[Ngày hóa đơn]]&lt;&gt;"",Table13[[#This Row],[Ngày hóa đơn]],IF(Table13[[#This Row],[Ngày hạch toán]]&lt;&gt;"",Table13[[#This Row],[Ngày hạch toán]],""))</f>
        <v>46148</v>
      </c>
      <c r="T1011" s="7"/>
      <c r="U1011" s="6">
        <f>IF(Table13[[#This Row],[Ngày tính CN]]="","",S1011+T1011)</f>
        <v>46148</v>
      </c>
      <c r="V1011" s="32">
        <f ca="1">IF(Table13[[#This Row],[Hạn thanh toán]]="","",IF((U1011-NOW())&lt;0,0,(U1011-NOW())))</f>
        <v>0</v>
      </c>
      <c r="W1011" s="32"/>
      <c r="X1011" s="32">
        <f t="shared" ca="1" si="132"/>
        <v>146.35975370370579</v>
      </c>
      <c r="Y1011" s="2" t="str">
        <f t="shared" ca="1" si="133"/>
        <v>Nợ quá hạn hơn 120 ngày có khả năng mất thanh toán</v>
      </c>
      <c r="Z1011" s="42">
        <f t="shared" si="134"/>
        <v>46148</v>
      </c>
      <c r="AA1011" s="42" t="str">
        <f t="shared" si="135"/>
        <v/>
      </c>
      <c r="AD1011" s="2" t="str">
        <f>VLOOKUP($A1011,MA_KH!$A:$Q,MA_KH!O$1,0)</f>
        <v>MEGA</v>
      </c>
      <c r="AE1011" s="2" t="str">
        <f>VLOOKUP($A1011,MA_KH!$A:$Q,MA_KH!P$1,0)</f>
        <v>CÔNG TY TNHH MM MEGA MARKET (VIỆT NAM)</v>
      </c>
      <c r="AG1011" s="91" t="str">
        <f>Table13[[#This Row],[Số hóa đơn]]&amp;Table13[[#This Row],[Tổng giá trị]]</f>
        <v>000296587721640,36</v>
      </c>
    </row>
    <row r="1012" spans="1:33" ht="25.5" hidden="1" customHeight="1" x14ac:dyDescent="0.2">
      <c r="A1012" s="58" t="s">
        <v>16299</v>
      </c>
      <c r="B1012" s="54" t="s">
        <v>190</v>
      </c>
      <c r="C1012" s="59">
        <v>46148</v>
      </c>
      <c r="D1012" s="58" t="s">
        <v>20159</v>
      </c>
      <c r="E1012" s="59">
        <v>46148</v>
      </c>
      <c r="F1012" s="70" t="s">
        <v>20076</v>
      </c>
      <c r="G1012" s="58" t="s">
        <v>16907</v>
      </c>
      <c r="H1012" s="60">
        <v>3177630</v>
      </c>
      <c r="I1012" s="2">
        <v>0</v>
      </c>
      <c r="J1012" s="60">
        <f>Table13[[#This Row],[Tiền hàng]]*8%</f>
        <v>254210.4</v>
      </c>
      <c r="K1012" s="66">
        <f>Table13[[#This Row],[Tiền hàng]]+Table13[[#This Row],[Tiền VAT]]-Table13[[#This Row],[Tiền chiết khấu]]</f>
        <v>3431840.4</v>
      </c>
      <c r="L1012" s="64" t="s">
        <v>17237</v>
      </c>
      <c r="M1012" s="6" t="str">
        <f>IFERROR(VLOOKUP(Table13[[#This Row],[Số hóa đơn]],'Chi tiết tt Mega gửi'!K:L,2,0),"")</f>
        <v/>
      </c>
      <c r="O1012" s="32">
        <f>IF(Table13[[#This Row],[Phân loại]]="Tồn đầu kỳ",Table13[[#This Row],[Tổng giá trị]],0)</f>
        <v>0</v>
      </c>
      <c r="P1012" s="7">
        <f>IF(Table13[[#This Row],[Số còn phải thu ĐK]]&lt;&gt;0,0,IF(Table13[[#This Row],[Phân loại]]="Bán hàng",Table13[[#This Row],[Tổng giá trị]],-Table13[[#This Row],[Tổng giá trị]]))</f>
        <v>-3431840.4</v>
      </c>
      <c r="Q1012" s="32">
        <f t="shared" si="131"/>
        <v>0</v>
      </c>
      <c r="R1012" s="7">
        <f>Table13[[#This Row],[Số còn phải thu ĐK]]+Table13[[#This Row],[Giá Trị HD sau CK]]-Table13[[#This Row],[Số tiền đã thu]]</f>
        <v>-3431840.4</v>
      </c>
      <c r="S1012" s="6">
        <f>IF(Table13[[#This Row],[Ngày hóa đơn]]&lt;&gt;"",Table13[[#This Row],[Ngày hóa đơn]],IF(Table13[[#This Row],[Ngày hạch toán]]&lt;&gt;"",Table13[[#This Row],[Ngày hạch toán]],""))</f>
        <v>46148</v>
      </c>
      <c r="T1012" s="7"/>
      <c r="U1012" s="6">
        <f>IF(Table13[[#This Row],[Ngày tính CN]]="","",S1012+T1012)</f>
        <v>46148</v>
      </c>
      <c r="V1012" s="32">
        <f ca="1">IF(Table13[[#This Row],[Hạn thanh toán]]="","",IF((U1012-NOW())&lt;0,0,(U1012-NOW())))</f>
        <v>0</v>
      </c>
      <c r="W1012" s="32"/>
      <c r="X1012" s="32">
        <f t="shared" ca="1" si="132"/>
        <v>146.35975370370579</v>
      </c>
      <c r="Y1012" s="2" t="str">
        <f t="shared" ca="1" si="133"/>
        <v>Nợ quá hạn hơn 120 ngày có khả năng mất thanh toán</v>
      </c>
      <c r="Z1012" s="42">
        <f t="shared" si="134"/>
        <v>46148</v>
      </c>
      <c r="AA1012" s="42" t="str">
        <f t="shared" si="135"/>
        <v/>
      </c>
      <c r="AD1012" s="2" t="str">
        <f>VLOOKUP($A1012,MA_KH!$A:$Q,MA_KH!O$1,0)</f>
        <v>MEGA</v>
      </c>
      <c r="AE1012" s="2" t="str">
        <f>VLOOKUP($A1012,MA_KH!$A:$Q,MA_KH!P$1,0)</f>
        <v>CÔNG TY TNHH MM MEGA MARKET (VIỆT NAM)</v>
      </c>
      <c r="AG1012" s="91" t="str">
        <f>Table13[[#This Row],[Số hóa đơn]]&amp;Table13[[#This Row],[Tổng giá trị]]</f>
        <v>000296153431840,4</v>
      </c>
    </row>
    <row r="1013" spans="1:33" ht="25.5" hidden="1" customHeight="1" x14ac:dyDescent="0.2">
      <c r="A1013" s="58" t="s">
        <v>16299</v>
      </c>
      <c r="B1013" s="54" t="s">
        <v>190</v>
      </c>
      <c r="C1013" s="59">
        <v>46176</v>
      </c>
      <c r="D1013" s="58" t="s">
        <v>20153</v>
      </c>
      <c r="E1013" s="59">
        <v>46176</v>
      </c>
      <c r="F1013" s="70" t="s">
        <v>20154</v>
      </c>
      <c r="G1013" s="58" t="s">
        <v>16912</v>
      </c>
      <c r="H1013" s="60">
        <v>4268610</v>
      </c>
      <c r="I1013" s="2">
        <v>0</v>
      </c>
      <c r="J1013" s="60">
        <f>Table13[[#This Row],[Tiền hàng]]*8%</f>
        <v>341488.8</v>
      </c>
      <c r="K1013" s="66">
        <f>Table13[[#This Row],[Tiền hàng]]+Table13[[#This Row],[Tiền VAT]]-Table13[[#This Row],[Tiền chiết khấu]]</f>
        <v>4610098.8</v>
      </c>
      <c r="L1013" s="64" t="s">
        <v>17237</v>
      </c>
      <c r="M1013" s="6" t="str">
        <f>IFERROR(VLOOKUP(Table13[[#This Row],[Số hóa đơn]],'Chi tiết tt Mega gửi'!K:L,2,0),"")</f>
        <v/>
      </c>
      <c r="O1013" s="32">
        <f>IF(Table13[[#This Row],[Phân loại]]="Tồn đầu kỳ",Table13[[#This Row],[Tổng giá trị]],0)</f>
        <v>0</v>
      </c>
      <c r="P1013" s="7">
        <f>IF(Table13[[#This Row],[Số còn phải thu ĐK]]&lt;&gt;0,0,IF(Table13[[#This Row],[Phân loại]]="Bán hàng",Table13[[#This Row],[Tổng giá trị]],-Table13[[#This Row],[Tổng giá trị]]))</f>
        <v>-4610098.8</v>
      </c>
      <c r="Q1013" s="32">
        <f>IF(M1013&lt;&gt;"",IF(O1013&lt;&gt;0,O1013,P1013),0)</f>
        <v>0</v>
      </c>
      <c r="R1013" s="7">
        <f>Table13[[#This Row],[Số còn phải thu ĐK]]+Table13[[#This Row],[Giá Trị HD sau CK]]-Table13[[#This Row],[Số tiền đã thu]]</f>
        <v>-4610098.8</v>
      </c>
      <c r="S1013" s="6">
        <f>IF(Table13[[#This Row],[Ngày hóa đơn]]&lt;&gt;"",Table13[[#This Row],[Ngày hóa đơn]],IF(Table13[[#This Row],[Ngày hạch toán]]&lt;&gt;"",Table13[[#This Row],[Ngày hạch toán]],""))</f>
        <v>46176</v>
      </c>
      <c r="T1013" s="7"/>
      <c r="U1013" s="6">
        <f>IF(Table13[[#This Row],[Ngày tính CN]]="","",S1013+T1013)</f>
        <v>46176</v>
      </c>
      <c r="V1013" s="32">
        <f ca="1">IF(Table13[[#This Row],[Hạn thanh toán]]="","",IF((U1013-NOW())&lt;0,0,(U1013-NOW())))</f>
        <v>0</v>
      </c>
      <c r="W1013" s="32"/>
      <c r="X1013" s="32">
        <f ca="1">IF(OR(U1013="",R1013=0),"",IF((U1013-NOW())&lt;0,-(U1013-NOW()),0))</f>
        <v>118.35975370370579</v>
      </c>
      <c r="Y1013" s="2" t="str">
        <f ca="1">IF(R1013=0,"Đã thanh toán",IF(X1013="","",IF(X1013&lt;=0,"Chưa đến hạn thanh toán",IF(X1013&lt;=30,"Nợ quá hạn 30 ngày",IF(X1013&lt;=60,"Nợ quá hạn từ 30 ngày đến 60 ngày",IF(X1013&lt;=90,"Nợ quá hạn từ 60 ngày đến 90 ngày",IF(X1013&lt;=120,"Nợ quá hạn từ 90 ngày đến 120 ngày","Nợ quá hạn hơn 120 ngày có khả năng mất thanh toán")))))))</f>
        <v>Nợ quá hạn từ 90 ngày đến 120 ngày</v>
      </c>
      <c r="Z1013" s="42">
        <f>IF(S1013="","",S1013)</f>
        <v>46176</v>
      </c>
      <c r="AA1013" s="42" t="str">
        <f>IF(M1013="","",M1013)</f>
        <v/>
      </c>
      <c r="AD1013" s="2" t="str">
        <f>VLOOKUP($A1013,MA_KH!$A:$Q,MA_KH!O$1,0)</f>
        <v>MEGA</v>
      </c>
      <c r="AE1013" s="2" t="str">
        <f>VLOOKUP($A1013,MA_KH!$A:$Q,MA_KH!P$1,0)</f>
        <v>CÔNG TY TNHH MM MEGA MARKET (VIỆT NAM)</v>
      </c>
      <c r="AG1013" s="91" t="str">
        <f>Table13[[#This Row],[Số hóa đơn]]&amp;Table13[[#This Row],[Tổng giá trị]]</f>
        <v>000349494610098,8</v>
      </c>
    </row>
    <row r="1014" spans="1:33" ht="25.5" hidden="1" customHeight="1" x14ac:dyDescent="0.2">
      <c r="A1014" s="54" t="s">
        <v>16299</v>
      </c>
      <c r="B1014" s="54" t="s">
        <v>190</v>
      </c>
      <c r="C1014" s="59">
        <v>46176</v>
      </c>
      <c r="D1014" s="58" t="s">
        <v>20153</v>
      </c>
      <c r="E1014" s="59">
        <v>46176</v>
      </c>
      <c r="F1014" s="68" t="s">
        <v>18296</v>
      </c>
      <c r="G1014" s="54" t="s">
        <v>16911</v>
      </c>
      <c r="H1014" s="56">
        <v>8537219</v>
      </c>
      <c r="I1014" s="2">
        <v>0</v>
      </c>
      <c r="J1014" s="60">
        <f>Table13[[#This Row],[Tiền hàng]]*8%</f>
        <v>682977.52</v>
      </c>
      <c r="K1014" s="66">
        <f>Table13[[#This Row],[Tiền hàng]]+Table13[[#This Row],[Tiền VAT]]-Table13[[#This Row],[Tiền chiết khấu]]</f>
        <v>9220196.5199999996</v>
      </c>
      <c r="L1014" s="64" t="s">
        <v>17237</v>
      </c>
      <c r="M1014" s="6" t="str">
        <f>IFERROR(VLOOKUP(Table13[[#This Row],[Số hóa đơn]],'Chi tiết tt Mega gửi'!K:L,2,0),"")</f>
        <v/>
      </c>
      <c r="O1014" s="32">
        <f>IF(Table13[[#This Row],[Phân loại]]="Tồn đầu kỳ",Table13[[#This Row],[Tổng giá trị]],0)</f>
        <v>0</v>
      </c>
      <c r="P1014" s="7">
        <f>IF(Table13[[#This Row],[Số còn phải thu ĐK]]&lt;&gt;0,0,IF(Table13[[#This Row],[Phân loại]]="Bán hàng",Table13[[#This Row],[Tổng giá trị]],-Table13[[#This Row],[Tổng giá trị]]))</f>
        <v>-9220196.5199999996</v>
      </c>
      <c r="Q1014" s="32">
        <f t="shared" ref="Q1014:Q1017" si="136">IF(M1014&lt;&gt;"",IF(O1014&lt;&gt;0,O1014,P1014),0)</f>
        <v>0</v>
      </c>
      <c r="R1014" s="7">
        <f>Table13[[#This Row],[Số còn phải thu ĐK]]+Table13[[#This Row],[Giá Trị HD sau CK]]-Table13[[#This Row],[Số tiền đã thu]]</f>
        <v>-9220196.5199999996</v>
      </c>
      <c r="S1014" s="6">
        <f>IF(Table13[[#This Row],[Ngày hóa đơn]]&lt;&gt;"",Table13[[#This Row],[Ngày hóa đơn]],IF(Table13[[#This Row],[Ngày hạch toán]]&lt;&gt;"",Table13[[#This Row],[Ngày hạch toán]],""))</f>
        <v>46176</v>
      </c>
      <c r="T1014" s="7"/>
      <c r="U1014" s="6">
        <f>IF(Table13[[#This Row],[Ngày tính CN]]="","",S1014+T1014)</f>
        <v>46176</v>
      </c>
      <c r="V1014" s="32">
        <f ca="1">IF(Table13[[#This Row],[Hạn thanh toán]]="","",IF((U1014-NOW())&lt;0,0,(U1014-NOW())))</f>
        <v>0</v>
      </c>
      <c r="W1014" s="32"/>
      <c r="X1014" s="32">
        <f t="shared" ref="X1014:X1017" ca="1" si="137">IF(OR(U1014="",R1014=0),"",IF((U1014-NOW())&lt;0,-(U1014-NOW()),0))</f>
        <v>118.35975370370579</v>
      </c>
      <c r="Y1014" s="2" t="str">
        <f t="shared" ref="Y1014:Y1017" ca="1" si="138">IF(R1014=0,"Đã thanh toán",IF(X1014="","",IF(X1014&lt;=0,"Chưa đến hạn thanh toán",IF(X1014&lt;=30,"Nợ quá hạn 30 ngày",IF(X1014&lt;=60,"Nợ quá hạn từ 30 ngày đến 60 ngày",IF(X1014&lt;=90,"Nợ quá hạn từ 60 ngày đến 90 ngày",IF(X1014&lt;=120,"Nợ quá hạn từ 90 ngày đến 120 ngày","Nợ quá hạn hơn 120 ngày có khả năng mất thanh toán")))))))</f>
        <v>Nợ quá hạn từ 90 ngày đến 120 ngày</v>
      </c>
      <c r="Z1014" s="42">
        <f t="shared" ref="Z1014:Z1017" si="139">IF(S1014="","",S1014)</f>
        <v>46176</v>
      </c>
      <c r="AA1014" s="42" t="str">
        <f t="shared" ref="AA1014:AA1017" si="140">IF(M1014="","",M1014)</f>
        <v/>
      </c>
      <c r="AD1014" s="2" t="str">
        <f>VLOOKUP($A1014,MA_KH!$A:$Q,MA_KH!O$1,0)</f>
        <v>MEGA</v>
      </c>
      <c r="AE1014" s="2" t="str">
        <f>VLOOKUP($A1014,MA_KH!$A:$Q,MA_KH!P$1,0)</f>
        <v>CÔNG TY TNHH MM MEGA MARKET (VIỆT NAM)</v>
      </c>
      <c r="AG1014" s="91" t="str">
        <f>Table13[[#This Row],[Số hóa đơn]]&amp;Table13[[#This Row],[Tổng giá trị]]</f>
        <v>000349009220196,52</v>
      </c>
    </row>
    <row r="1015" spans="1:33" ht="25.5" hidden="1" customHeight="1" x14ac:dyDescent="0.2">
      <c r="A1015" s="54" t="s">
        <v>16299</v>
      </c>
      <c r="B1015" s="54" t="s">
        <v>190</v>
      </c>
      <c r="C1015" s="59">
        <v>46176</v>
      </c>
      <c r="D1015" s="58" t="s">
        <v>20153</v>
      </c>
      <c r="E1015" s="59">
        <v>46176</v>
      </c>
      <c r="F1015" s="68" t="s">
        <v>20155</v>
      </c>
      <c r="G1015" s="54" t="s">
        <v>16910</v>
      </c>
      <c r="H1015" s="56">
        <v>4908901</v>
      </c>
      <c r="I1015" s="2">
        <v>0</v>
      </c>
      <c r="J1015" s="60">
        <f>Table13[[#This Row],[Tiền hàng]]*8%</f>
        <v>392712.08</v>
      </c>
      <c r="K1015" s="66">
        <f>Table13[[#This Row],[Tiền hàng]]+Table13[[#This Row],[Tiền VAT]]-Table13[[#This Row],[Tiền chiết khấu]]</f>
        <v>5301613.08</v>
      </c>
      <c r="L1015" s="64" t="s">
        <v>17237</v>
      </c>
      <c r="M1015" s="6" t="str">
        <f>IFERROR(VLOOKUP(Table13[[#This Row],[Số hóa đơn]],'Chi tiết tt Mega gửi'!K:L,2,0),"")</f>
        <v/>
      </c>
      <c r="O1015" s="32">
        <f>IF(Table13[[#This Row],[Phân loại]]="Tồn đầu kỳ",Table13[[#This Row],[Tổng giá trị]],0)</f>
        <v>0</v>
      </c>
      <c r="P1015" s="7">
        <f>IF(Table13[[#This Row],[Số còn phải thu ĐK]]&lt;&gt;0,0,IF(Table13[[#This Row],[Phân loại]]="Bán hàng",Table13[[#This Row],[Tổng giá trị]],-Table13[[#This Row],[Tổng giá trị]]))</f>
        <v>-5301613.08</v>
      </c>
      <c r="Q1015" s="32">
        <f t="shared" si="136"/>
        <v>0</v>
      </c>
      <c r="R1015" s="7">
        <f>Table13[[#This Row],[Số còn phải thu ĐK]]+Table13[[#This Row],[Giá Trị HD sau CK]]-Table13[[#This Row],[Số tiền đã thu]]</f>
        <v>-5301613.08</v>
      </c>
      <c r="S1015" s="6">
        <f>IF(Table13[[#This Row],[Ngày hóa đơn]]&lt;&gt;"",Table13[[#This Row],[Ngày hóa đơn]],IF(Table13[[#This Row],[Ngày hạch toán]]&lt;&gt;"",Table13[[#This Row],[Ngày hạch toán]],""))</f>
        <v>46176</v>
      </c>
      <c r="T1015" s="7"/>
      <c r="U1015" s="6">
        <f>IF(Table13[[#This Row],[Ngày tính CN]]="","",S1015+T1015)</f>
        <v>46176</v>
      </c>
      <c r="V1015" s="32">
        <f ca="1">IF(Table13[[#This Row],[Hạn thanh toán]]="","",IF((U1015-NOW())&lt;0,0,(U1015-NOW())))</f>
        <v>0</v>
      </c>
      <c r="W1015" s="32"/>
      <c r="X1015" s="32">
        <f t="shared" ca="1" si="137"/>
        <v>118.35975370370579</v>
      </c>
      <c r="Y1015" s="2" t="str">
        <f t="shared" ca="1" si="138"/>
        <v>Nợ quá hạn từ 90 ngày đến 120 ngày</v>
      </c>
      <c r="Z1015" s="42">
        <f t="shared" si="139"/>
        <v>46176</v>
      </c>
      <c r="AA1015" s="42" t="str">
        <f t="shared" si="140"/>
        <v/>
      </c>
      <c r="AD1015" s="2" t="str">
        <f>VLOOKUP($A1015,MA_KH!$A:$Q,MA_KH!O$1,0)</f>
        <v>MEGA</v>
      </c>
      <c r="AE1015" s="2" t="str">
        <f>VLOOKUP($A1015,MA_KH!$A:$Q,MA_KH!P$1,0)</f>
        <v>CÔNG TY TNHH MM MEGA MARKET (VIỆT NAM)</v>
      </c>
      <c r="AG1015" s="91" t="str">
        <f>Table13[[#This Row],[Số hóa đơn]]&amp;Table13[[#This Row],[Tổng giá trị]]</f>
        <v>000349305301613,08</v>
      </c>
    </row>
    <row r="1016" spans="1:33" ht="25.5" hidden="1" customHeight="1" x14ac:dyDescent="0.2">
      <c r="A1016" s="54" t="s">
        <v>16299</v>
      </c>
      <c r="B1016" s="54" t="s">
        <v>190</v>
      </c>
      <c r="C1016" s="59">
        <v>46176</v>
      </c>
      <c r="D1016" s="58" t="s">
        <v>20153</v>
      </c>
      <c r="E1016" s="59">
        <v>46176</v>
      </c>
      <c r="F1016" s="68" t="s">
        <v>20156</v>
      </c>
      <c r="G1016" s="54" t="s">
        <v>16909</v>
      </c>
      <c r="H1016" s="56">
        <v>1067152</v>
      </c>
      <c r="I1016" s="2">
        <v>0</v>
      </c>
      <c r="J1016" s="60">
        <f>Table13[[#This Row],[Tiền hàng]]*8%</f>
        <v>85372.160000000003</v>
      </c>
      <c r="K1016" s="66">
        <f>Table13[[#This Row],[Tiền hàng]]+Table13[[#This Row],[Tiền VAT]]-Table13[[#This Row],[Tiền chiết khấu]]</f>
        <v>1152524.1599999999</v>
      </c>
      <c r="L1016" s="64" t="s">
        <v>17237</v>
      </c>
      <c r="M1016" s="6" t="str">
        <f>IFERROR(VLOOKUP(Table13[[#This Row],[Số hóa đơn]],'Chi tiết tt Mega gửi'!K:L,2,0),"")</f>
        <v/>
      </c>
      <c r="O1016" s="32">
        <f>IF(Table13[[#This Row],[Phân loại]]="Tồn đầu kỳ",Table13[[#This Row],[Tổng giá trị]],0)</f>
        <v>0</v>
      </c>
      <c r="P1016" s="7">
        <f>IF(Table13[[#This Row],[Số còn phải thu ĐK]]&lt;&gt;0,0,IF(Table13[[#This Row],[Phân loại]]="Bán hàng",Table13[[#This Row],[Tổng giá trị]],-Table13[[#This Row],[Tổng giá trị]]))</f>
        <v>-1152524.1599999999</v>
      </c>
      <c r="Q1016" s="32">
        <f t="shared" si="136"/>
        <v>0</v>
      </c>
      <c r="R1016" s="7">
        <f>Table13[[#This Row],[Số còn phải thu ĐK]]+Table13[[#This Row],[Giá Trị HD sau CK]]-Table13[[#This Row],[Số tiền đã thu]]</f>
        <v>-1152524.1599999999</v>
      </c>
      <c r="S1016" s="6">
        <f>IF(Table13[[#This Row],[Ngày hóa đơn]]&lt;&gt;"",Table13[[#This Row],[Ngày hóa đơn]],IF(Table13[[#This Row],[Ngày hạch toán]]&lt;&gt;"",Table13[[#This Row],[Ngày hạch toán]],""))</f>
        <v>46176</v>
      </c>
      <c r="T1016" s="7"/>
      <c r="U1016" s="6">
        <f>IF(Table13[[#This Row],[Ngày tính CN]]="","",S1016+T1016)</f>
        <v>46176</v>
      </c>
      <c r="V1016" s="32">
        <f ca="1">IF(Table13[[#This Row],[Hạn thanh toán]]="","",IF((U1016-NOW())&lt;0,0,(U1016-NOW())))</f>
        <v>0</v>
      </c>
      <c r="W1016" s="32"/>
      <c r="X1016" s="32">
        <f t="shared" ca="1" si="137"/>
        <v>118.35975370370579</v>
      </c>
      <c r="Y1016" s="2" t="str">
        <f t="shared" ca="1" si="138"/>
        <v>Nợ quá hạn từ 90 ngày đến 120 ngày</v>
      </c>
      <c r="Z1016" s="42">
        <f t="shared" si="139"/>
        <v>46176</v>
      </c>
      <c r="AA1016" s="42" t="str">
        <f t="shared" si="140"/>
        <v/>
      </c>
      <c r="AD1016" s="2" t="str">
        <f>VLOOKUP($A1016,MA_KH!$A:$Q,MA_KH!O$1,0)</f>
        <v>MEGA</v>
      </c>
      <c r="AE1016" s="2" t="str">
        <f>VLOOKUP($A1016,MA_KH!$A:$Q,MA_KH!P$1,0)</f>
        <v>CÔNG TY TNHH MM MEGA MARKET (VIỆT NAM)</v>
      </c>
      <c r="AG1016" s="91" t="str">
        <f>Table13[[#This Row],[Số hóa đơn]]&amp;Table13[[#This Row],[Tổng giá trị]]</f>
        <v>000349501152524,16</v>
      </c>
    </row>
    <row r="1017" spans="1:33" ht="25.5" hidden="1" customHeight="1" x14ac:dyDescent="0.2">
      <c r="A1017" s="54" t="s">
        <v>16299</v>
      </c>
      <c r="B1017" s="54" t="s">
        <v>190</v>
      </c>
      <c r="C1017" s="59">
        <v>46176</v>
      </c>
      <c r="D1017" s="58" t="s">
        <v>20153</v>
      </c>
      <c r="E1017" s="59">
        <v>46176</v>
      </c>
      <c r="F1017" s="68" t="s">
        <v>20157</v>
      </c>
      <c r="G1017" s="54" t="s">
        <v>16908</v>
      </c>
      <c r="H1017" s="56">
        <v>4802186</v>
      </c>
      <c r="I1017" s="2">
        <v>0</v>
      </c>
      <c r="J1017" s="60">
        <f>Table13[[#This Row],[Tiền hàng]]*8%</f>
        <v>384174.88</v>
      </c>
      <c r="K1017" s="66">
        <f>Table13[[#This Row],[Tiền hàng]]+Table13[[#This Row],[Tiền VAT]]-Table13[[#This Row],[Tiền chiết khấu]]</f>
        <v>5186360.88</v>
      </c>
      <c r="L1017" s="64" t="s">
        <v>17237</v>
      </c>
      <c r="M1017" s="6" t="str">
        <f>IFERROR(VLOOKUP(Table13[[#This Row],[Số hóa đơn]],'Chi tiết tt Mega gửi'!K:L,2,0),"")</f>
        <v/>
      </c>
      <c r="O1017" s="32">
        <f>IF(Table13[[#This Row],[Phân loại]]="Tồn đầu kỳ",Table13[[#This Row],[Tổng giá trị]],0)</f>
        <v>0</v>
      </c>
      <c r="P1017" s="7">
        <f>IF(Table13[[#This Row],[Số còn phải thu ĐK]]&lt;&gt;0,0,IF(Table13[[#This Row],[Phân loại]]="Bán hàng",Table13[[#This Row],[Tổng giá trị]],-Table13[[#This Row],[Tổng giá trị]]))</f>
        <v>-5186360.88</v>
      </c>
      <c r="Q1017" s="32">
        <f t="shared" si="136"/>
        <v>0</v>
      </c>
      <c r="R1017" s="7">
        <f>Table13[[#This Row],[Số còn phải thu ĐK]]+Table13[[#This Row],[Giá Trị HD sau CK]]-Table13[[#This Row],[Số tiền đã thu]]</f>
        <v>-5186360.88</v>
      </c>
      <c r="S1017" s="6">
        <f>IF(Table13[[#This Row],[Ngày hóa đơn]]&lt;&gt;"",Table13[[#This Row],[Ngày hóa đơn]],IF(Table13[[#This Row],[Ngày hạch toán]]&lt;&gt;"",Table13[[#This Row],[Ngày hạch toán]],""))</f>
        <v>46176</v>
      </c>
      <c r="T1017" s="7"/>
      <c r="U1017" s="6">
        <f>IF(Table13[[#This Row],[Ngày tính CN]]="","",S1017+T1017)</f>
        <v>46176</v>
      </c>
      <c r="V1017" s="32">
        <f ca="1">IF(Table13[[#This Row],[Hạn thanh toán]]="","",IF((U1017-NOW())&lt;0,0,(U1017-NOW())))</f>
        <v>0</v>
      </c>
      <c r="W1017" s="32"/>
      <c r="X1017" s="32">
        <f t="shared" ca="1" si="137"/>
        <v>118.35975370370579</v>
      </c>
      <c r="Y1017" s="2" t="str">
        <f t="shared" ca="1" si="138"/>
        <v>Nợ quá hạn từ 90 ngày đến 120 ngày</v>
      </c>
      <c r="Z1017" s="42">
        <f t="shared" si="139"/>
        <v>46176</v>
      </c>
      <c r="AA1017" s="42" t="str">
        <f t="shared" si="140"/>
        <v/>
      </c>
      <c r="AD1017" s="2" t="str">
        <f>VLOOKUP($A1017,MA_KH!$A:$Q,MA_KH!O$1,0)</f>
        <v>MEGA</v>
      </c>
      <c r="AE1017" s="2" t="str">
        <f>VLOOKUP($A1017,MA_KH!$A:$Q,MA_KH!P$1,0)</f>
        <v>CÔNG TY TNHH MM MEGA MARKET (VIỆT NAM)</v>
      </c>
      <c r="AG1017" s="91" t="str">
        <f>Table13[[#This Row],[Số hóa đơn]]&amp;Table13[[#This Row],[Tổng giá trị]]</f>
        <v>000322825186360,88</v>
      </c>
    </row>
    <row r="1018" spans="1:33" ht="25.5" hidden="1" customHeight="1" x14ac:dyDescent="0.2">
      <c r="A1018" s="54" t="s">
        <v>16299</v>
      </c>
      <c r="B1018" s="54" t="s">
        <v>190</v>
      </c>
      <c r="C1018" s="59">
        <v>46176</v>
      </c>
      <c r="D1018" s="58" t="s">
        <v>20153</v>
      </c>
      <c r="E1018" s="59">
        <v>46176</v>
      </c>
      <c r="F1018" s="70" t="s">
        <v>20158</v>
      </c>
      <c r="G1018" s="58" t="s">
        <v>16907</v>
      </c>
      <c r="H1018" s="60">
        <v>2134305</v>
      </c>
      <c r="I1018" s="2">
        <v>0</v>
      </c>
      <c r="J1018" s="60">
        <f>Table13[[#This Row],[Tiền hàng]]*8%</f>
        <v>170744.4</v>
      </c>
      <c r="K1018" s="66">
        <f>Table13[[#This Row],[Tiền hàng]]+Table13[[#This Row],[Tiền VAT]]-Table13[[#This Row],[Tiền chiết khấu]]</f>
        <v>2305049.4</v>
      </c>
      <c r="L1018" s="64" t="s">
        <v>17237</v>
      </c>
      <c r="M1018" s="6" t="str">
        <f>IFERROR(VLOOKUP(Table13[[#This Row],[Số hóa đơn]],'Chi tiết tt Mega gửi'!K:L,2,0),"")</f>
        <v/>
      </c>
      <c r="O1018" s="32">
        <f>IF(Table13[[#This Row],[Phân loại]]="Tồn đầu kỳ",Table13[[#This Row],[Tổng giá trị]],0)</f>
        <v>0</v>
      </c>
      <c r="P1018" s="7">
        <f>IF(Table13[[#This Row],[Số còn phải thu ĐK]]&lt;&gt;0,0,IF(Table13[[#This Row],[Phân loại]]="Bán hàng",Table13[[#This Row],[Tổng giá trị]],-Table13[[#This Row],[Tổng giá trị]]))</f>
        <v>-2305049.4</v>
      </c>
      <c r="Q1018" s="32">
        <f>IF(M1018&lt;&gt;"",IF(O1018&lt;&gt;0,O1018,P1018),0)</f>
        <v>0</v>
      </c>
      <c r="R1018" s="7">
        <f>Table13[[#This Row],[Số còn phải thu ĐK]]+Table13[[#This Row],[Giá Trị HD sau CK]]-Table13[[#This Row],[Số tiền đã thu]]</f>
        <v>-2305049.4</v>
      </c>
      <c r="S1018" s="6">
        <f>IF(Table13[[#This Row],[Ngày hóa đơn]]&lt;&gt;"",Table13[[#This Row],[Ngày hóa đơn]],IF(Table13[[#This Row],[Ngày hạch toán]]&lt;&gt;"",Table13[[#This Row],[Ngày hạch toán]],""))</f>
        <v>46176</v>
      </c>
      <c r="T1018" s="7"/>
      <c r="U1018" s="6">
        <f>IF(Table13[[#This Row],[Ngày tính CN]]="","",S1018+T1018)</f>
        <v>46176</v>
      </c>
      <c r="V1018" s="32">
        <f ca="1">IF(Table13[[#This Row],[Hạn thanh toán]]="","",IF((U1018-NOW())&lt;0,0,(U1018-NOW())))</f>
        <v>0</v>
      </c>
      <c r="W1018" s="32"/>
      <c r="X1018" s="32">
        <f ca="1">IF(OR(U1018="",R1018=0),"",IF((U1018-NOW())&lt;0,-(U1018-NOW()),0))</f>
        <v>118.35975370370579</v>
      </c>
      <c r="Y1018" s="2" t="str">
        <f ca="1">IF(R1018=0,"Đã thanh toán",IF(X1018="","",IF(X1018&lt;=0,"Chưa đến hạn thanh toán",IF(X1018&lt;=30,"Nợ quá hạn 30 ngày",IF(X1018&lt;=60,"Nợ quá hạn từ 30 ngày đến 60 ngày",IF(X1018&lt;=90,"Nợ quá hạn từ 60 ngày đến 90 ngày",IF(X1018&lt;=120,"Nợ quá hạn từ 90 ngày đến 120 ngày","Nợ quá hạn hơn 120 ngày có khả năng mất thanh toán")))))))</f>
        <v>Nợ quá hạn từ 90 ngày đến 120 ngày</v>
      </c>
      <c r="Z1018" s="42">
        <f>IF(S1018="","",S1018)</f>
        <v>46176</v>
      </c>
      <c r="AA1018" s="42" t="str">
        <f>IF(M1018="","",M1018)</f>
        <v/>
      </c>
      <c r="AD1018" s="2" t="str">
        <f>VLOOKUP($A1018,MA_KH!$A:$Q,MA_KH!O$1,0)</f>
        <v>MEGA</v>
      </c>
      <c r="AE1018" s="2" t="str">
        <f>VLOOKUP($A1018,MA_KH!$A:$Q,MA_KH!P$1,0)</f>
        <v>CÔNG TY TNHH MM MEGA MARKET (VIỆT NAM)</v>
      </c>
      <c r="AG1018" s="91" t="str">
        <f>Table13[[#This Row],[Số hóa đơn]]&amp;Table13[[#This Row],[Tổng giá trị]]</f>
        <v>000324422305049,4</v>
      </c>
    </row>
    <row r="1019" spans="1:33" ht="25.5" hidden="1" customHeight="1" x14ac:dyDescent="0.2">
      <c r="A1019" s="54" t="s">
        <v>16299</v>
      </c>
      <c r="B1019" s="54" t="s">
        <v>190</v>
      </c>
      <c r="C1019" s="55">
        <v>46178</v>
      </c>
      <c r="D1019" s="54" t="s">
        <v>20160</v>
      </c>
      <c r="E1019" s="55">
        <v>46178</v>
      </c>
      <c r="F1019" s="68" t="s">
        <v>20097</v>
      </c>
      <c r="G1019" s="54" t="s">
        <v>18473</v>
      </c>
      <c r="H1019" s="56">
        <v>2273786</v>
      </c>
      <c r="I1019" s="57">
        <v>0</v>
      </c>
      <c r="J1019" s="56">
        <v>181903</v>
      </c>
      <c r="K1019" s="65">
        <v>2455689</v>
      </c>
      <c r="L1019" s="64" t="s">
        <v>17238</v>
      </c>
      <c r="M1019" s="6" t="str">
        <f>IFERROR(VLOOKUP(Table13[[#This Row],[Số hóa đơn]],'Chi tiết tt Mega gửi'!K:L,2,0),"")</f>
        <v/>
      </c>
      <c r="O1019" s="32">
        <f>IF(Table13[[#This Row],[Phân loại]]="Tồn đầu kỳ",Table13[[#This Row],[Tổng giá trị]],0)</f>
        <v>0</v>
      </c>
      <c r="P1019" s="7">
        <f>IF(Table13[[#This Row],[Số còn phải thu ĐK]]&lt;&gt;0,0,IF(Table13[[#This Row],[Phân loại]]="Bán hàng",Table13[[#This Row],[Tổng giá trị]],-Table13[[#This Row],[Tổng giá trị]]))</f>
        <v>-2455689</v>
      </c>
      <c r="Q1019" s="32">
        <f t="shared" ref="Q1019:Q1031" si="141">IF(M1019&lt;&gt;"",IF(O1019&lt;&gt;0,O1019,P1019),0)</f>
        <v>0</v>
      </c>
      <c r="R1019" s="7">
        <f>Table13[[#This Row],[Số còn phải thu ĐK]]+Table13[[#This Row],[Giá Trị HD sau CK]]-Table13[[#This Row],[Số tiền đã thu]]</f>
        <v>-2455689</v>
      </c>
      <c r="S1019" s="6">
        <f>IF(Table13[[#This Row],[Ngày hóa đơn]]&lt;&gt;"",Table13[[#This Row],[Ngày hóa đơn]],IF(Table13[[#This Row],[Ngày hạch toán]]&lt;&gt;"",Table13[[#This Row],[Ngày hạch toán]],""))</f>
        <v>46178</v>
      </c>
      <c r="T1019" s="7"/>
      <c r="U1019" s="6">
        <f>IF(Table13[[#This Row],[Ngày tính CN]]="","",S1019+T1019)</f>
        <v>46178</v>
      </c>
      <c r="V1019" s="32">
        <f ca="1">IF(Table13[[#This Row],[Hạn thanh toán]]="","",IF((U1019-NOW())&lt;0,0,(U1019-NOW())))</f>
        <v>0</v>
      </c>
      <c r="W1019" s="32"/>
      <c r="X1019" s="32">
        <f t="shared" ref="X1019:X1031" ca="1" si="142">IF(OR(U1019="",R1019=0),"",IF((U1019-NOW())&lt;0,-(U1019-NOW()),0))</f>
        <v>116.35975370370579</v>
      </c>
      <c r="Y1019" s="2" t="str">
        <f t="shared" ref="Y1019:Y1031" ca="1" si="143">IF(R1019=0,"Đã thanh toán",IF(X1019="","",IF(X1019&lt;=0,"Chưa đến hạn thanh toán",IF(X1019&lt;=30,"Nợ quá hạn 30 ngày",IF(X1019&lt;=60,"Nợ quá hạn từ 30 ngày đến 60 ngày",IF(X1019&lt;=90,"Nợ quá hạn từ 60 ngày đến 90 ngày",IF(X1019&lt;=120,"Nợ quá hạn từ 90 ngày đến 120 ngày","Nợ quá hạn hơn 120 ngày có khả năng mất thanh toán")))))))</f>
        <v>Nợ quá hạn từ 90 ngày đến 120 ngày</v>
      </c>
      <c r="Z1019" s="42">
        <f t="shared" ref="Z1019:Z1031" si="144">IF(S1019="","",S1019)</f>
        <v>46178</v>
      </c>
      <c r="AA1019" s="42" t="str">
        <f t="shared" ref="AA1019:AA1031" si="145">IF(M1019="","",M1019)</f>
        <v/>
      </c>
      <c r="AD1019" s="2" t="str">
        <f>VLOOKUP($A1019,MA_KH!$A:$Q,MA_KH!O$1,0)</f>
        <v>MEGA</v>
      </c>
      <c r="AE1019" s="2" t="str">
        <f>VLOOKUP($A1019,MA_KH!$A:$Q,MA_KH!P$1,0)</f>
        <v>CÔNG TY TNHH MM MEGA MARKET (VIỆT NAM)</v>
      </c>
      <c r="AG1019" s="91" t="str">
        <f>Table13[[#This Row],[Số hóa đơn]]&amp;Table13[[#This Row],[Tổng giá trị]]</f>
        <v>000004912455689</v>
      </c>
    </row>
    <row r="1020" spans="1:33" ht="25.5" hidden="1" customHeight="1" x14ac:dyDescent="0.2">
      <c r="A1020" s="54" t="s">
        <v>16299</v>
      </c>
      <c r="B1020" s="54" t="s">
        <v>190</v>
      </c>
      <c r="C1020" s="55">
        <v>46178</v>
      </c>
      <c r="D1020" s="54" t="s">
        <v>20161</v>
      </c>
      <c r="E1020" s="55">
        <v>46178</v>
      </c>
      <c r="F1020" s="68" t="s">
        <v>20180</v>
      </c>
      <c r="G1020" s="54" t="s">
        <v>18473</v>
      </c>
      <c r="H1020" s="56">
        <v>2632165</v>
      </c>
      <c r="I1020" s="57">
        <v>0</v>
      </c>
      <c r="J1020" s="56">
        <v>210574</v>
      </c>
      <c r="K1020" s="65">
        <v>2842739</v>
      </c>
      <c r="L1020" s="64" t="s">
        <v>17238</v>
      </c>
      <c r="M1020" s="6">
        <v>46183</v>
      </c>
      <c r="O1020" s="32">
        <f>IF(Table13[[#This Row],[Phân loại]]="Tồn đầu kỳ",Table13[[#This Row],[Tổng giá trị]],0)</f>
        <v>0</v>
      </c>
      <c r="P1020" s="7">
        <f>IF(Table13[[#This Row],[Số còn phải thu ĐK]]&lt;&gt;0,0,IF(Table13[[#This Row],[Phân loại]]="Bán hàng",Table13[[#This Row],[Tổng giá trị]],-Table13[[#This Row],[Tổng giá trị]]))</f>
        <v>-2842739</v>
      </c>
      <c r="Q1020" s="32">
        <f t="shared" si="141"/>
        <v>-2842739</v>
      </c>
      <c r="R1020" s="7">
        <f>Table13[[#This Row],[Số còn phải thu ĐK]]+Table13[[#This Row],[Giá Trị HD sau CK]]-Table13[[#This Row],[Số tiền đã thu]]</f>
        <v>0</v>
      </c>
      <c r="S1020" s="6">
        <f>IF(Table13[[#This Row],[Ngày hóa đơn]]&lt;&gt;"",Table13[[#This Row],[Ngày hóa đơn]],IF(Table13[[#This Row],[Ngày hạch toán]]&lt;&gt;"",Table13[[#This Row],[Ngày hạch toán]],""))</f>
        <v>46178</v>
      </c>
      <c r="T1020" s="7"/>
      <c r="U1020" s="6">
        <f>IF(Table13[[#This Row],[Ngày tính CN]]="","",S1020+T1020)</f>
        <v>46178</v>
      </c>
      <c r="V1020" s="32">
        <f ca="1">IF(Table13[[#This Row],[Hạn thanh toán]]="","",IF((U1020-NOW())&lt;0,0,(U1020-NOW())))</f>
        <v>0</v>
      </c>
      <c r="W1020" s="32"/>
      <c r="X1020" s="32" t="str">
        <f t="shared" ca="1" si="142"/>
        <v/>
      </c>
      <c r="Y1020" s="2" t="str">
        <f t="shared" si="143"/>
        <v>Đã thanh toán</v>
      </c>
      <c r="Z1020" s="42">
        <f t="shared" si="144"/>
        <v>46178</v>
      </c>
      <c r="AA1020" s="42">
        <f t="shared" si="145"/>
        <v>46183</v>
      </c>
      <c r="AD1020" s="2" t="str">
        <f>VLOOKUP($A1020,MA_KH!$A:$Q,MA_KH!O$1,0)</f>
        <v>MEGA</v>
      </c>
      <c r="AE1020" s="2" t="str">
        <f>VLOOKUP($A1020,MA_KH!$A:$Q,MA_KH!P$1,0)</f>
        <v>CÔNG TY TNHH MM MEGA MARKET (VIỆT NAM)</v>
      </c>
      <c r="AG1020" s="91" t="str">
        <f>Table13[[#This Row],[Số hóa đơn]]&amp;Table13[[#This Row],[Tổng giá trị]]</f>
        <v>0000023852842739</v>
      </c>
    </row>
    <row r="1021" spans="1:33" ht="25.5" hidden="1" customHeight="1" x14ac:dyDescent="0.2">
      <c r="A1021" s="54" t="s">
        <v>16303</v>
      </c>
      <c r="B1021" s="54" t="s">
        <v>102</v>
      </c>
      <c r="C1021" s="55">
        <v>46178</v>
      </c>
      <c r="D1021" s="54" t="s">
        <v>20162</v>
      </c>
      <c r="E1021" s="55">
        <v>46178</v>
      </c>
      <c r="F1021" s="68" t="s">
        <v>20090</v>
      </c>
      <c r="G1021" s="54" t="s">
        <v>20163</v>
      </c>
      <c r="H1021" s="56">
        <v>212500</v>
      </c>
      <c r="I1021" s="57">
        <v>0</v>
      </c>
      <c r="J1021" s="56">
        <v>17000</v>
      </c>
      <c r="K1021" s="65">
        <v>229500</v>
      </c>
      <c r="L1021" s="64" t="s">
        <v>17238</v>
      </c>
      <c r="M1021" s="6" t="str">
        <f>IFERROR(VLOOKUP(Table13[[#This Row],[Số hóa đơn]],'Chi tiết tt Mega gửi'!K:L,2,0),"")</f>
        <v/>
      </c>
      <c r="O1021" s="32">
        <f>IF(Table13[[#This Row],[Phân loại]]="Tồn đầu kỳ",Table13[[#This Row],[Tổng giá trị]],0)</f>
        <v>0</v>
      </c>
      <c r="P1021" s="7">
        <f>IF(Table13[[#This Row],[Số còn phải thu ĐK]]&lt;&gt;0,0,IF(Table13[[#This Row],[Phân loại]]="Bán hàng",Table13[[#This Row],[Tổng giá trị]],-Table13[[#This Row],[Tổng giá trị]]))</f>
        <v>-229500</v>
      </c>
      <c r="Q1021" s="32">
        <f t="shared" si="141"/>
        <v>0</v>
      </c>
      <c r="R1021" s="7">
        <f>Table13[[#This Row],[Số còn phải thu ĐK]]+Table13[[#This Row],[Giá Trị HD sau CK]]-Table13[[#This Row],[Số tiền đã thu]]</f>
        <v>-229500</v>
      </c>
      <c r="S1021" s="6">
        <f>IF(Table13[[#This Row],[Ngày hóa đơn]]&lt;&gt;"",Table13[[#This Row],[Ngày hóa đơn]],IF(Table13[[#This Row],[Ngày hạch toán]]&lt;&gt;"",Table13[[#This Row],[Ngày hạch toán]],""))</f>
        <v>46178</v>
      </c>
      <c r="T1021" s="7"/>
      <c r="U1021" s="6">
        <f>IF(Table13[[#This Row],[Ngày tính CN]]="","",S1021+T1021)</f>
        <v>46178</v>
      </c>
      <c r="V1021" s="32">
        <f ca="1">IF(Table13[[#This Row],[Hạn thanh toán]]="","",IF((U1021-NOW())&lt;0,0,(U1021-NOW())))</f>
        <v>0</v>
      </c>
      <c r="W1021" s="32"/>
      <c r="X1021" s="32">
        <f t="shared" ca="1" si="142"/>
        <v>116.35975370370579</v>
      </c>
      <c r="Y1021" s="2" t="str">
        <f t="shared" ca="1" si="143"/>
        <v>Nợ quá hạn từ 90 ngày đến 120 ngày</v>
      </c>
      <c r="Z1021" s="42">
        <f t="shared" si="144"/>
        <v>46178</v>
      </c>
      <c r="AA1021" s="42" t="str">
        <f t="shared" si="145"/>
        <v/>
      </c>
      <c r="AD1021" s="2" t="str">
        <f>VLOOKUP($A1021,MA_KH!$A:$Q,MA_KH!O$1,0)</f>
        <v>MEGA</v>
      </c>
      <c r="AE1021" s="2" t="str">
        <f>VLOOKUP($A1021,MA_KH!$A:$Q,MA_KH!P$1,0)</f>
        <v>CÔNG TY TNHH MM MEGA MARKET (VIỆT NAM)</v>
      </c>
      <c r="AG1021" s="91" t="str">
        <f>Table13[[#This Row],[Số hóa đơn]]&amp;Table13[[#This Row],[Tổng giá trị]]</f>
        <v>00000184229500</v>
      </c>
    </row>
    <row r="1022" spans="1:33" ht="25.5" hidden="1" customHeight="1" x14ac:dyDescent="0.2">
      <c r="A1022" s="54" t="s">
        <v>16303</v>
      </c>
      <c r="B1022" s="54" t="s">
        <v>102</v>
      </c>
      <c r="C1022" s="55">
        <v>46178</v>
      </c>
      <c r="D1022" s="54" t="s">
        <v>20164</v>
      </c>
      <c r="E1022" s="55">
        <v>46178</v>
      </c>
      <c r="F1022" s="68" t="s">
        <v>20087</v>
      </c>
      <c r="G1022" s="54" t="s">
        <v>20163</v>
      </c>
      <c r="H1022" s="56">
        <v>321615</v>
      </c>
      <c r="I1022" s="57">
        <v>0</v>
      </c>
      <c r="J1022" s="56">
        <v>25729</v>
      </c>
      <c r="K1022" s="65">
        <v>347344</v>
      </c>
      <c r="L1022" s="64" t="s">
        <v>17238</v>
      </c>
      <c r="M1022" s="6" t="str">
        <f>IFERROR(VLOOKUP(Table13[[#This Row],[Số hóa đơn]],'Chi tiết tt Mega gửi'!K:L,2,0),"")</f>
        <v/>
      </c>
      <c r="O1022" s="32">
        <f>IF(Table13[[#This Row],[Phân loại]]="Tồn đầu kỳ",Table13[[#This Row],[Tổng giá trị]],0)</f>
        <v>0</v>
      </c>
      <c r="P1022" s="7">
        <f>IF(Table13[[#This Row],[Số còn phải thu ĐK]]&lt;&gt;0,0,IF(Table13[[#This Row],[Phân loại]]="Bán hàng",Table13[[#This Row],[Tổng giá trị]],-Table13[[#This Row],[Tổng giá trị]]))</f>
        <v>-347344</v>
      </c>
      <c r="Q1022" s="32">
        <f t="shared" si="141"/>
        <v>0</v>
      </c>
      <c r="R1022" s="7">
        <f>Table13[[#This Row],[Số còn phải thu ĐK]]+Table13[[#This Row],[Giá Trị HD sau CK]]-Table13[[#This Row],[Số tiền đã thu]]</f>
        <v>-347344</v>
      </c>
      <c r="S1022" s="6">
        <f>IF(Table13[[#This Row],[Ngày hóa đơn]]&lt;&gt;"",Table13[[#This Row],[Ngày hóa đơn]],IF(Table13[[#This Row],[Ngày hạch toán]]&lt;&gt;"",Table13[[#This Row],[Ngày hạch toán]],""))</f>
        <v>46178</v>
      </c>
      <c r="T1022" s="7"/>
      <c r="U1022" s="6">
        <f>IF(Table13[[#This Row],[Ngày tính CN]]="","",S1022+T1022)</f>
        <v>46178</v>
      </c>
      <c r="V1022" s="32">
        <f ca="1">IF(Table13[[#This Row],[Hạn thanh toán]]="","",IF((U1022-NOW())&lt;0,0,(U1022-NOW())))</f>
        <v>0</v>
      </c>
      <c r="W1022" s="32"/>
      <c r="X1022" s="32">
        <f t="shared" ca="1" si="142"/>
        <v>116.35975370370579</v>
      </c>
      <c r="Y1022" s="2" t="str">
        <f t="shared" ca="1" si="143"/>
        <v>Nợ quá hạn từ 90 ngày đến 120 ngày</v>
      </c>
      <c r="Z1022" s="42">
        <f t="shared" si="144"/>
        <v>46178</v>
      </c>
      <c r="AA1022" s="42" t="str">
        <f t="shared" si="145"/>
        <v/>
      </c>
      <c r="AD1022" s="2" t="str">
        <f>VLOOKUP($A1022,MA_KH!$A:$Q,MA_KH!O$1,0)</f>
        <v>MEGA</v>
      </c>
      <c r="AE1022" s="2" t="str">
        <f>VLOOKUP($A1022,MA_KH!$A:$Q,MA_KH!P$1,0)</f>
        <v>CÔNG TY TNHH MM MEGA MARKET (VIỆT NAM)</v>
      </c>
      <c r="AG1022" s="91" t="str">
        <f>Table13[[#This Row],[Số hóa đơn]]&amp;Table13[[#This Row],[Tổng giá trị]]</f>
        <v>00000167347344</v>
      </c>
    </row>
    <row r="1023" spans="1:33" ht="25.5" hidden="1" customHeight="1" x14ac:dyDescent="0.2">
      <c r="A1023" s="54" t="s">
        <v>16307</v>
      </c>
      <c r="B1023" s="54" t="s">
        <v>202</v>
      </c>
      <c r="C1023" s="55">
        <v>46181</v>
      </c>
      <c r="D1023" s="54" t="s">
        <v>20165</v>
      </c>
      <c r="E1023" s="55">
        <v>46181</v>
      </c>
      <c r="F1023" s="68" t="s">
        <v>18128</v>
      </c>
      <c r="G1023" s="54" t="s">
        <v>20166</v>
      </c>
      <c r="H1023" s="56">
        <v>1480663</v>
      </c>
      <c r="I1023" s="57">
        <v>0</v>
      </c>
      <c r="J1023" s="56">
        <v>118453</v>
      </c>
      <c r="K1023" s="65">
        <v>1599116</v>
      </c>
      <c r="L1023" s="64" t="s">
        <v>17238</v>
      </c>
      <c r="O1023" s="32">
        <f>IF(Table13[[#This Row],[Phân loại]]="Tồn đầu kỳ",Table13[[#This Row],[Tổng giá trị]],0)</f>
        <v>0</v>
      </c>
      <c r="P1023" s="7">
        <f>IF(Table13[[#This Row],[Số còn phải thu ĐK]]&lt;&gt;0,0,IF(Table13[[#This Row],[Phân loại]]="Bán hàng",Table13[[#This Row],[Tổng giá trị]],-Table13[[#This Row],[Tổng giá trị]]))</f>
        <v>-1599116</v>
      </c>
      <c r="Q1023" s="32">
        <f t="shared" si="141"/>
        <v>0</v>
      </c>
      <c r="R1023" s="7">
        <f>Table13[[#This Row],[Số còn phải thu ĐK]]+Table13[[#This Row],[Giá Trị HD sau CK]]-Table13[[#This Row],[Số tiền đã thu]]</f>
        <v>-1599116</v>
      </c>
      <c r="S1023" s="6">
        <f>IF(Table13[[#This Row],[Ngày hóa đơn]]&lt;&gt;"",Table13[[#This Row],[Ngày hóa đơn]],IF(Table13[[#This Row],[Ngày hạch toán]]&lt;&gt;"",Table13[[#This Row],[Ngày hạch toán]],""))</f>
        <v>46181</v>
      </c>
      <c r="T1023" s="7"/>
      <c r="U1023" s="6">
        <f>IF(Table13[[#This Row],[Ngày tính CN]]="","",S1023+T1023)</f>
        <v>46181</v>
      </c>
      <c r="V1023" s="32">
        <f ca="1">IF(Table13[[#This Row],[Hạn thanh toán]]="","",IF((U1023-NOW())&lt;0,0,(U1023-NOW())))</f>
        <v>0</v>
      </c>
      <c r="W1023" s="32"/>
      <c r="X1023" s="32">
        <f t="shared" ca="1" si="142"/>
        <v>113.35975370370579</v>
      </c>
      <c r="Y1023" s="2" t="str">
        <f t="shared" ca="1" si="143"/>
        <v>Nợ quá hạn từ 90 ngày đến 120 ngày</v>
      </c>
      <c r="Z1023" s="42">
        <f t="shared" si="144"/>
        <v>46181</v>
      </c>
      <c r="AA1023" s="42" t="str">
        <f t="shared" si="145"/>
        <v/>
      </c>
      <c r="AD1023" s="2" t="str">
        <f>VLOOKUP($A1023,MA_KH!$A:$Q,MA_KH!O$1,0)</f>
        <v>MEGA</v>
      </c>
      <c r="AE1023" s="2" t="str">
        <f>VLOOKUP($A1023,MA_KH!$A:$Q,MA_KH!P$1,0)</f>
        <v>CÔNG TY TNHH MM MEGA MARKET (VIỆT NAM)</v>
      </c>
      <c r="AG1023" s="91" t="str">
        <f>Table13[[#This Row],[Số hóa đơn]]&amp;Table13[[#This Row],[Tổng giá trị]]</f>
        <v>000001861599116</v>
      </c>
    </row>
    <row r="1024" spans="1:33" ht="25.5" hidden="1" customHeight="1" x14ac:dyDescent="0.2">
      <c r="A1024" s="54" t="s">
        <v>16307</v>
      </c>
      <c r="B1024" s="54" t="s">
        <v>202</v>
      </c>
      <c r="C1024" s="55">
        <v>46181</v>
      </c>
      <c r="D1024" s="54" t="s">
        <v>20167</v>
      </c>
      <c r="E1024" s="55">
        <v>46181</v>
      </c>
      <c r="F1024" s="68" t="s">
        <v>20181</v>
      </c>
      <c r="G1024" s="54" t="s">
        <v>20168</v>
      </c>
      <c r="H1024" s="56">
        <v>205234</v>
      </c>
      <c r="I1024" s="57">
        <v>0</v>
      </c>
      <c r="J1024" s="56">
        <v>16419</v>
      </c>
      <c r="K1024" s="65">
        <v>221653</v>
      </c>
      <c r="L1024" s="64" t="s">
        <v>17238</v>
      </c>
      <c r="M1024" s="6" t="str">
        <f>IFERROR(VLOOKUP(Table13[[#This Row],[Số hóa đơn]],'Chi tiết tt Mega gửi'!K:L,2,0),"")</f>
        <v/>
      </c>
      <c r="O1024" s="32">
        <f>IF(Table13[[#This Row],[Phân loại]]="Tồn đầu kỳ",Table13[[#This Row],[Tổng giá trị]],0)</f>
        <v>0</v>
      </c>
      <c r="P1024" s="7">
        <f>IF(Table13[[#This Row],[Số còn phải thu ĐK]]&lt;&gt;0,0,IF(Table13[[#This Row],[Phân loại]]="Bán hàng",Table13[[#This Row],[Tổng giá trị]],-Table13[[#This Row],[Tổng giá trị]]))</f>
        <v>-221653</v>
      </c>
      <c r="Q1024" s="32">
        <f t="shared" si="141"/>
        <v>0</v>
      </c>
      <c r="R1024" s="7">
        <f>Table13[[#This Row],[Số còn phải thu ĐK]]+Table13[[#This Row],[Giá Trị HD sau CK]]-Table13[[#This Row],[Số tiền đã thu]]</f>
        <v>-221653</v>
      </c>
      <c r="S1024" s="6">
        <f>IF(Table13[[#This Row],[Ngày hóa đơn]]&lt;&gt;"",Table13[[#This Row],[Ngày hóa đơn]],IF(Table13[[#This Row],[Ngày hạch toán]]&lt;&gt;"",Table13[[#This Row],[Ngày hạch toán]],""))</f>
        <v>46181</v>
      </c>
      <c r="T1024" s="7"/>
      <c r="U1024" s="6">
        <f>IF(Table13[[#This Row],[Ngày tính CN]]="","",S1024+T1024)</f>
        <v>46181</v>
      </c>
      <c r="V1024" s="32">
        <f ca="1">IF(Table13[[#This Row],[Hạn thanh toán]]="","",IF((U1024-NOW())&lt;0,0,(U1024-NOW())))</f>
        <v>0</v>
      </c>
      <c r="W1024" s="32"/>
      <c r="X1024" s="32">
        <f t="shared" ca="1" si="142"/>
        <v>113.35975370370579</v>
      </c>
      <c r="Y1024" s="2" t="str">
        <f t="shared" ca="1" si="143"/>
        <v>Nợ quá hạn từ 90 ngày đến 120 ngày</v>
      </c>
      <c r="Z1024" s="42">
        <f t="shared" si="144"/>
        <v>46181</v>
      </c>
      <c r="AA1024" s="42" t="str">
        <f t="shared" si="145"/>
        <v/>
      </c>
      <c r="AD1024" s="2" t="str">
        <f>VLOOKUP($A1024,MA_KH!$A:$Q,MA_KH!O$1,0)</f>
        <v>MEGA</v>
      </c>
      <c r="AE1024" s="2" t="str">
        <f>VLOOKUP($A1024,MA_KH!$A:$Q,MA_KH!P$1,0)</f>
        <v>CÔNG TY TNHH MM MEGA MARKET (VIỆT NAM)</v>
      </c>
      <c r="AG1024" s="91" t="str">
        <f>Table13[[#This Row],[Số hóa đơn]]&amp;Table13[[#This Row],[Tổng giá trị]]</f>
        <v>00000179221653</v>
      </c>
    </row>
    <row r="1025" spans="1:33" ht="25.5" hidden="1" customHeight="1" x14ac:dyDescent="0.2">
      <c r="A1025" s="54" t="s">
        <v>16289</v>
      </c>
      <c r="B1025" s="54" t="s">
        <v>296</v>
      </c>
      <c r="C1025" s="55">
        <v>46181</v>
      </c>
      <c r="D1025" s="54" t="s">
        <v>20169</v>
      </c>
      <c r="E1025" s="55">
        <v>46181</v>
      </c>
      <c r="F1025" s="68" t="s">
        <v>20182</v>
      </c>
      <c r="G1025" s="54" t="s">
        <v>20170</v>
      </c>
      <c r="H1025" s="56">
        <v>1412500</v>
      </c>
      <c r="I1025" s="57">
        <v>0</v>
      </c>
      <c r="J1025" s="56">
        <v>113000</v>
      </c>
      <c r="K1025" s="65">
        <v>1525500</v>
      </c>
      <c r="L1025" s="64" t="s">
        <v>17238</v>
      </c>
      <c r="M1025" s="6" t="str">
        <f>IFERROR(VLOOKUP(Table13[[#This Row],[Số hóa đơn]],'Chi tiết tt Mega gửi'!K:L,2,0),"")</f>
        <v/>
      </c>
      <c r="O1025" s="32">
        <f>IF(Table13[[#This Row],[Phân loại]]="Tồn đầu kỳ",Table13[[#This Row],[Tổng giá trị]],0)</f>
        <v>0</v>
      </c>
      <c r="P1025" s="7">
        <f>IF(Table13[[#This Row],[Số còn phải thu ĐK]]&lt;&gt;0,0,IF(Table13[[#This Row],[Phân loại]]="Bán hàng",Table13[[#This Row],[Tổng giá trị]],-Table13[[#This Row],[Tổng giá trị]]))</f>
        <v>-1525500</v>
      </c>
      <c r="Q1025" s="32">
        <f t="shared" si="141"/>
        <v>0</v>
      </c>
      <c r="R1025" s="7">
        <f>Table13[[#This Row],[Số còn phải thu ĐK]]+Table13[[#This Row],[Giá Trị HD sau CK]]-Table13[[#This Row],[Số tiền đã thu]]</f>
        <v>-1525500</v>
      </c>
      <c r="S1025" s="6">
        <f>IF(Table13[[#This Row],[Ngày hóa đơn]]&lt;&gt;"",Table13[[#This Row],[Ngày hóa đơn]],IF(Table13[[#This Row],[Ngày hạch toán]]&lt;&gt;"",Table13[[#This Row],[Ngày hạch toán]],""))</f>
        <v>46181</v>
      </c>
      <c r="T1025" s="7"/>
      <c r="U1025" s="6">
        <f>IF(Table13[[#This Row],[Ngày tính CN]]="","",S1025+T1025)</f>
        <v>46181</v>
      </c>
      <c r="V1025" s="32">
        <f ca="1">IF(Table13[[#This Row],[Hạn thanh toán]]="","",IF((U1025-NOW())&lt;0,0,(U1025-NOW())))</f>
        <v>0</v>
      </c>
      <c r="W1025" s="32"/>
      <c r="X1025" s="32">
        <f t="shared" ca="1" si="142"/>
        <v>113.35975370370579</v>
      </c>
      <c r="Y1025" s="2" t="str">
        <f t="shared" ca="1" si="143"/>
        <v>Nợ quá hạn từ 90 ngày đến 120 ngày</v>
      </c>
      <c r="Z1025" s="42">
        <f t="shared" si="144"/>
        <v>46181</v>
      </c>
      <c r="AA1025" s="42" t="str">
        <f t="shared" si="145"/>
        <v/>
      </c>
      <c r="AD1025" s="2" t="str">
        <f>VLOOKUP($A1025,MA_KH!$A:$Q,MA_KH!O$1,0)</f>
        <v>MEGA</v>
      </c>
      <c r="AE1025" s="2" t="str">
        <f>VLOOKUP($A1025,MA_KH!$A:$Q,MA_KH!P$1,0)</f>
        <v>CÔNG TY TNHH MM MEGA MARKET (VIỆT NAM)</v>
      </c>
      <c r="AG1025" s="91" t="str">
        <f>Table13[[#This Row],[Số hóa đơn]]&amp;Table13[[#This Row],[Tổng giá trị]]</f>
        <v>000003421525500</v>
      </c>
    </row>
    <row r="1026" spans="1:33" ht="25.5" hidden="1" customHeight="1" x14ac:dyDescent="0.2">
      <c r="A1026" s="54" t="s">
        <v>16289</v>
      </c>
      <c r="B1026" s="54" t="s">
        <v>296</v>
      </c>
      <c r="C1026" s="55">
        <v>46181</v>
      </c>
      <c r="D1026" s="54" t="s">
        <v>20171</v>
      </c>
      <c r="E1026" s="55">
        <v>46181</v>
      </c>
      <c r="F1026" s="68" t="s">
        <v>20183</v>
      </c>
      <c r="G1026" s="54" t="s">
        <v>20170</v>
      </c>
      <c r="H1026" s="56">
        <v>1278051</v>
      </c>
      <c r="I1026" s="57">
        <v>0</v>
      </c>
      <c r="J1026" s="56">
        <v>102244</v>
      </c>
      <c r="K1026" s="65">
        <v>1380295</v>
      </c>
      <c r="L1026" s="64" t="s">
        <v>17238</v>
      </c>
      <c r="M1026" s="6" t="str">
        <f>IFERROR(VLOOKUP(Table13[[#This Row],[Số hóa đơn]],'Chi tiết tt Mega gửi'!K:L,2,0),"")</f>
        <v/>
      </c>
      <c r="O1026" s="32">
        <f>IF(Table13[[#This Row],[Phân loại]]="Tồn đầu kỳ",Table13[[#This Row],[Tổng giá trị]],0)</f>
        <v>0</v>
      </c>
      <c r="P1026" s="7">
        <f>IF(Table13[[#This Row],[Số còn phải thu ĐK]]&lt;&gt;0,0,IF(Table13[[#This Row],[Phân loại]]="Bán hàng",Table13[[#This Row],[Tổng giá trị]],-Table13[[#This Row],[Tổng giá trị]]))</f>
        <v>-1380295</v>
      </c>
      <c r="Q1026" s="32">
        <f t="shared" si="141"/>
        <v>0</v>
      </c>
      <c r="R1026" s="7">
        <f>Table13[[#This Row],[Số còn phải thu ĐK]]+Table13[[#This Row],[Giá Trị HD sau CK]]-Table13[[#This Row],[Số tiền đã thu]]</f>
        <v>-1380295</v>
      </c>
      <c r="S1026" s="6">
        <f>IF(Table13[[#This Row],[Ngày hóa đơn]]&lt;&gt;"",Table13[[#This Row],[Ngày hóa đơn]],IF(Table13[[#This Row],[Ngày hạch toán]]&lt;&gt;"",Table13[[#This Row],[Ngày hạch toán]],""))</f>
        <v>46181</v>
      </c>
      <c r="T1026" s="7"/>
      <c r="U1026" s="6">
        <f>IF(Table13[[#This Row],[Ngày tính CN]]="","",S1026+T1026)</f>
        <v>46181</v>
      </c>
      <c r="V1026" s="32">
        <f ca="1">IF(Table13[[#This Row],[Hạn thanh toán]]="","",IF((U1026-NOW())&lt;0,0,(U1026-NOW())))</f>
        <v>0</v>
      </c>
      <c r="W1026" s="32"/>
      <c r="X1026" s="32">
        <f t="shared" ca="1" si="142"/>
        <v>113.35975370370579</v>
      </c>
      <c r="Y1026" s="2" t="str">
        <f t="shared" ca="1" si="143"/>
        <v>Nợ quá hạn từ 90 ngày đến 120 ngày</v>
      </c>
      <c r="Z1026" s="42">
        <f t="shared" si="144"/>
        <v>46181</v>
      </c>
      <c r="AA1026" s="42" t="str">
        <f t="shared" si="145"/>
        <v/>
      </c>
      <c r="AD1026" s="2" t="str">
        <f>VLOOKUP($A1026,MA_KH!$A:$Q,MA_KH!O$1,0)</f>
        <v>MEGA</v>
      </c>
      <c r="AE1026" s="2" t="str">
        <f>VLOOKUP($A1026,MA_KH!$A:$Q,MA_KH!P$1,0)</f>
        <v>CÔNG TY TNHH MM MEGA MARKET (VIỆT NAM)</v>
      </c>
      <c r="AG1026" s="91" t="str">
        <f>Table13[[#This Row],[Số hóa đơn]]&amp;Table13[[#This Row],[Tổng giá trị]]</f>
        <v>000003391380295</v>
      </c>
    </row>
    <row r="1027" spans="1:33" ht="25.5" hidden="1" customHeight="1" x14ac:dyDescent="0.2">
      <c r="A1027" s="54" t="s">
        <v>16288</v>
      </c>
      <c r="B1027" s="54" t="s">
        <v>294</v>
      </c>
      <c r="C1027" s="55">
        <v>46182</v>
      </c>
      <c r="D1027" s="54" t="s">
        <v>20172</v>
      </c>
      <c r="E1027" s="55">
        <v>46182</v>
      </c>
      <c r="F1027" s="68" t="s">
        <v>20184</v>
      </c>
      <c r="G1027" s="54" t="s">
        <v>20173</v>
      </c>
      <c r="H1027" s="56">
        <v>658213</v>
      </c>
      <c r="I1027" s="57">
        <v>0</v>
      </c>
      <c r="J1027" s="56">
        <v>52657</v>
      </c>
      <c r="K1027" s="65">
        <v>710870</v>
      </c>
      <c r="L1027" s="64" t="s">
        <v>17238</v>
      </c>
      <c r="M1027" s="6" t="str">
        <f>IFERROR(VLOOKUP(Table13[[#This Row],[Số hóa đơn]],'Chi tiết tt Mega gửi'!K:L,2,0),"")</f>
        <v/>
      </c>
      <c r="O1027" s="32">
        <f>IF(Table13[[#This Row],[Phân loại]]="Tồn đầu kỳ",Table13[[#This Row],[Tổng giá trị]],0)</f>
        <v>0</v>
      </c>
      <c r="P1027" s="7">
        <f>IF(Table13[[#This Row],[Số còn phải thu ĐK]]&lt;&gt;0,0,IF(Table13[[#This Row],[Phân loại]]="Bán hàng",Table13[[#This Row],[Tổng giá trị]],-Table13[[#This Row],[Tổng giá trị]]))</f>
        <v>-710870</v>
      </c>
      <c r="Q1027" s="32">
        <f t="shared" si="141"/>
        <v>0</v>
      </c>
      <c r="R1027" s="7">
        <f>Table13[[#This Row],[Số còn phải thu ĐK]]+Table13[[#This Row],[Giá Trị HD sau CK]]-Table13[[#This Row],[Số tiền đã thu]]</f>
        <v>-710870</v>
      </c>
      <c r="S1027" s="6">
        <f>IF(Table13[[#This Row],[Ngày hóa đơn]]&lt;&gt;"",Table13[[#This Row],[Ngày hóa đơn]],IF(Table13[[#This Row],[Ngày hạch toán]]&lt;&gt;"",Table13[[#This Row],[Ngày hạch toán]],""))</f>
        <v>46182</v>
      </c>
      <c r="T1027" s="7"/>
      <c r="U1027" s="6">
        <f>IF(Table13[[#This Row],[Ngày tính CN]]="","",S1027+T1027)</f>
        <v>46182</v>
      </c>
      <c r="V1027" s="32">
        <f ca="1">IF(Table13[[#This Row],[Hạn thanh toán]]="","",IF((U1027-NOW())&lt;0,0,(U1027-NOW())))</f>
        <v>0</v>
      </c>
      <c r="W1027" s="32"/>
      <c r="X1027" s="32">
        <f t="shared" ca="1" si="142"/>
        <v>112.35975370370579</v>
      </c>
      <c r="Y1027" s="2" t="str">
        <f t="shared" ca="1" si="143"/>
        <v>Nợ quá hạn từ 90 ngày đến 120 ngày</v>
      </c>
      <c r="Z1027" s="42">
        <f t="shared" si="144"/>
        <v>46182</v>
      </c>
      <c r="AA1027" s="42" t="str">
        <f t="shared" si="145"/>
        <v/>
      </c>
      <c r="AD1027" s="2" t="str">
        <f>VLOOKUP($A1027,MA_KH!$A:$Q,MA_KH!O$1,0)</f>
        <v>MEGA</v>
      </c>
      <c r="AE1027" s="2" t="str">
        <f>VLOOKUP($A1027,MA_KH!$A:$Q,MA_KH!P$1,0)</f>
        <v>CÔNG TY TNHH MM MEGA MARKET (VIỆT NAM)</v>
      </c>
      <c r="AG1027" s="91" t="str">
        <f>Table13[[#This Row],[Số hóa đơn]]&amp;Table13[[#This Row],[Tổng giá trị]]</f>
        <v>00000264710870</v>
      </c>
    </row>
    <row r="1028" spans="1:33" ht="25.5" hidden="1" customHeight="1" x14ac:dyDescent="0.2">
      <c r="A1028" s="54" t="s">
        <v>16290</v>
      </c>
      <c r="B1028" s="54" t="s">
        <v>192</v>
      </c>
      <c r="C1028" s="55">
        <v>46182</v>
      </c>
      <c r="D1028" s="54" t="s">
        <v>20174</v>
      </c>
      <c r="E1028" s="55">
        <v>46182</v>
      </c>
      <c r="F1028" s="68" t="s">
        <v>20185</v>
      </c>
      <c r="G1028" s="54" t="s">
        <v>20175</v>
      </c>
      <c r="H1028" s="56">
        <v>415221</v>
      </c>
      <c r="I1028" s="57">
        <v>0</v>
      </c>
      <c r="J1028" s="56">
        <v>33217</v>
      </c>
      <c r="K1028" s="65">
        <v>448438</v>
      </c>
      <c r="L1028" s="64" t="s">
        <v>17238</v>
      </c>
      <c r="M1028" s="6" t="str">
        <f>IFERROR(VLOOKUP(Table13[[#This Row],[Số hóa đơn]],'Chi tiết tt Mega gửi'!K:L,2,0),"")</f>
        <v/>
      </c>
      <c r="O1028" s="32">
        <f>IF(Table13[[#This Row],[Phân loại]]="Tồn đầu kỳ",Table13[[#This Row],[Tổng giá trị]],0)</f>
        <v>0</v>
      </c>
      <c r="P1028" s="7">
        <f>IF(Table13[[#This Row],[Số còn phải thu ĐK]]&lt;&gt;0,0,IF(Table13[[#This Row],[Phân loại]]="Bán hàng",Table13[[#This Row],[Tổng giá trị]],-Table13[[#This Row],[Tổng giá trị]]))</f>
        <v>-448438</v>
      </c>
      <c r="Q1028" s="32">
        <f t="shared" si="141"/>
        <v>0</v>
      </c>
      <c r="R1028" s="7">
        <f>Table13[[#This Row],[Số còn phải thu ĐK]]+Table13[[#This Row],[Giá Trị HD sau CK]]-Table13[[#This Row],[Số tiền đã thu]]</f>
        <v>-448438</v>
      </c>
      <c r="S1028" s="6">
        <f>IF(Table13[[#This Row],[Ngày hóa đơn]]&lt;&gt;"",Table13[[#This Row],[Ngày hóa đơn]],IF(Table13[[#This Row],[Ngày hạch toán]]&lt;&gt;"",Table13[[#This Row],[Ngày hạch toán]],""))</f>
        <v>46182</v>
      </c>
      <c r="T1028" s="7"/>
      <c r="U1028" s="6">
        <f>IF(Table13[[#This Row],[Ngày tính CN]]="","",S1028+T1028)</f>
        <v>46182</v>
      </c>
      <c r="V1028" s="32">
        <f ca="1">IF(Table13[[#This Row],[Hạn thanh toán]]="","",IF((U1028-NOW())&lt;0,0,(U1028-NOW())))</f>
        <v>0</v>
      </c>
      <c r="W1028" s="32"/>
      <c r="X1028" s="32">
        <f t="shared" ca="1" si="142"/>
        <v>112.35975358795986</v>
      </c>
      <c r="Y1028" s="2" t="str">
        <f t="shared" ca="1" si="143"/>
        <v>Nợ quá hạn từ 90 ngày đến 120 ngày</v>
      </c>
      <c r="Z1028" s="42">
        <f t="shared" si="144"/>
        <v>46182</v>
      </c>
      <c r="AA1028" s="42" t="str">
        <f t="shared" si="145"/>
        <v/>
      </c>
      <c r="AD1028" s="2" t="str">
        <f>VLOOKUP($A1028,MA_KH!$A:$Q,MA_KH!O$1,0)</f>
        <v>MEGA</v>
      </c>
      <c r="AE1028" s="2" t="str">
        <f>VLOOKUP($A1028,MA_KH!$A:$Q,MA_KH!P$1,0)</f>
        <v>CÔNG TY TNHH MM MEGA MARKET (VIỆT NAM)</v>
      </c>
      <c r="AG1028" s="91" t="str">
        <f>Table13[[#This Row],[Số hóa đơn]]&amp;Table13[[#This Row],[Tổng giá trị]]</f>
        <v>00000144448438</v>
      </c>
    </row>
    <row r="1029" spans="1:33" ht="25.5" hidden="1" customHeight="1" x14ac:dyDescent="0.2">
      <c r="A1029" s="54" t="s">
        <v>16290</v>
      </c>
      <c r="B1029" s="54" t="s">
        <v>192</v>
      </c>
      <c r="C1029" s="55">
        <v>46182</v>
      </c>
      <c r="D1029" s="54" t="s">
        <v>20176</v>
      </c>
      <c r="E1029" s="55">
        <v>46182</v>
      </c>
      <c r="F1029" s="68" t="s">
        <v>20186</v>
      </c>
      <c r="G1029" s="54" t="s">
        <v>20175</v>
      </c>
      <c r="H1029" s="56">
        <v>1279515</v>
      </c>
      <c r="I1029" s="57">
        <v>0</v>
      </c>
      <c r="J1029" s="56">
        <v>102361</v>
      </c>
      <c r="K1029" s="65">
        <v>1381876</v>
      </c>
      <c r="L1029" s="64" t="s">
        <v>17238</v>
      </c>
      <c r="M1029" s="6" t="str">
        <f>IFERROR(VLOOKUP(Table13[[#This Row],[Số hóa đơn]],'Chi tiết tt Mega gửi'!K:L,2,0),"")</f>
        <v/>
      </c>
      <c r="O1029" s="32">
        <f>IF(Table13[[#This Row],[Phân loại]]="Tồn đầu kỳ",Table13[[#This Row],[Tổng giá trị]],0)</f>
        <v>0</v>
      </c>
      <c r="P1029" s="7">
        <f>IF(Table13[[#This Row],[Số còn phải thu ĐK]]&lt;&gt;0,0,IF(Table13[[#This Row],[Phân loại]]="Bán hàng",Table13[[#This Row],[Tổng giá trị]],-Table13[[#This Row],[Tổng giá trị]]))</f>
        <v>-1381876</v>
      </c>
      <c r="Q1029" s="32">
        <f t="shared" si="141"/>
        <v>0</v>
      </c>
      <c r="R1029" s="7">
        <f>Table13[[#This Row],[Số còn phải thu ĐK]]+Table13[[#This Row],[Giá Trị HD sau CK]]-Table13[[#This Row],[Số tiền đã thu]]</f>
        <v>-1381876</v>
      </c>
      <c r="S1029" s="6">
        <f>IF(Table13[[#This Row],[Ngày hóa đơn]]&lt;&gt;"",Table13[[#This Row],[Ngày hóa đơn]],IF(Table13[[#This Row],[Ngày hạch toán]]&lt;&gt;"",Table13[[#This Row],[Ngày hạch toán]],""))</f>
        <v>46182</v>
      </c>
      <c r="T1029" s="7"/>
      <c r="U1029" s="6">
        <f>IF(Table13[[#This Row],[Ngày tính CN]]="","",S1029+T1029)</f>
        <v>46182</v>
      </c>
      <c r="V1029" s="32">
        <f ca="1">IF(Table13[[#This Row],[Hạn thanh toán]]="","",IF((U1029-NOW())&lt;0,0,(U1029-NOW())))</f>
        <v>0</v>
      </c>
      <c r="W1029" s="32"/>
      <c r="X1029" s="32">
        <f t="shared" ca="1" si="142"/>
        <v>112.35975370370579</v>
      </c>
      <c r="Y1029" s="2" t="str">
        <f t="shared" ca="1" si="143"/>
        <v>Nợ quá hạn từ 90 ngày đến 120 ngày</v>
      </c>
      <c r="Z1029" s="42">
        <f t="shared" si="144"/>
        <v>46182</v>
      </c>
      <c r="AA1029" s="42" t="str">
        <f t="shared" si="145"/>
        <v/>
      </c>
      <c r="AD1029" s="2" t="str">
        <f>VLOOKUP($A1029,MA_KH!$A:$Q,MA_KH!O$1,0)</f>
        <v>MEGA</v>
      </c>
      <c r="AE1029" s="2" t="str">
        <f>VLOOKUP($A1029,MA_KH!$A:$Q,MA_KH!P$1,0)</f>
        <v>CÔNG TY TNHH MM MEGA MARKET (VIỆT NAM)</v>
      </c>
      <c r="AG1029" s="91" t="str">
        <f>Table13[[#This Row],[Số hóa đơn]]&amp;Table13[[#This Row],[Tổng giá trị]]</f>
        <v>000001451381876</v>
      </c>
    </row>
    <row r="1030" spans="1:33" ht="25.5" hidden="1" customHeight="1" x14ac:dyDescent="0.2">
      <c r="A1030" s="54" t="s">
        <v>16308</v>
      </c>
      <c r="B1030" s="54" t="s">
        <v>194</v>
      </c>
      <c r="C1030" s="55">
        <v>46182</v>
      </c>
      <c r="D1030" s="54" t="s">
        <v>20177</v>
      </c>
      <c r="E1030" s="55">
        <v>46182</v>
      </c>
      <c r="F1030" s="68" t="s">
        <v>20187</v>
      </c>
      <c r="G1030" s="54" t="s">
        <v>16886</v>
      </c>
      <c r="H1030" s="56">
        <v>1723342</v>
      </c>
      <c r="I1030" s="57">
        <v>0</v>
      </c>
      <c r="J1030" s="56">
        <v>137867</v>
      </c>
      <c r="K1030" s="65">
        <v>1861209</v>
      </c>
      <c r="L1030" s="64" t="s">
        <v>17238</v>
      </c>
      <c r="M1030" s="6" t="str">
        <f>IFERROR(VLOOKUP(Table13[[#This Row],[Số hóa đơn]],'Chi tiết tt Mega gửi'!K:L,2,0),"")</f>
        <v/>
      </c>
      <c r="O1030" s="32">
        <f>IF(Table13[[#This Row],[Phân loại]]="Tồn đầu kỳ",Table13[[#This Row],[Tổng giá trị]],0)</f>
        <v>0</v>
      </c>
      <c r="P1030" s="7">
        <f>IF(Table13[[#This Row],[Số còn phải thu ĐK]]&lt;&gt;0,0,IF(Table13[[#This Row],[Phân loại]]="Bán hàng",Table13[[#This Row],[Tổng giá trị]],-Table13[[#This Row],[Tổng giá trị]]))</f>
        <v>-1861209</v>
      </c>
      <c r="Q1030" s="32">
        <f t="shared" si="141"/>
        <v>0</v>
      </c>
      <c r="R1030" s="7">
        <f>Table13[[#This Row],[Số còn phải thu ĐK]]+Table13[[#This Row],[Giá Trị HD sau CK]]-Table13[[#This Row],[Số tiền đã thu]]</f>
        <v>-1861209</v>
      </c>
      <c r="S1030" s="6">
        <f>IF(Table13[[#This Row],[Ngày hóa đơn]]&lt;&gt;"",Table13[[#This Row],[Ngày hóa đơn]],IF(Table13[[#This Row],[Ngày hạch toán]]&lt;&gt;"",Table13[[#This Row],[Ngày hạch toán]],""))</f>
        <v>46182</v>
      </c>
      <c r="T1030" s="7"/>
      <c r="U1030" s="6">
        <f>IF(Table13[[#This Row],[Ngày tính CN]]="","",S1030+T1030)</f>
        <v>46182</v>
      </c>
      <c r="V1030" s="32">
        <f ca="1">IF(Table13[[#This Row],[Hạn thanh toán]]="","",IF((U1030-NOW())&lt;0,0,(U1030-NOW())))</f>
        <v>0</v>
      </c>
      <c r="W1030" s="32"/>
      <c r="X1030" s="32">
        <f t="shared" ca="1" si="142"/>
        <v>112.35975370370579</v>
      </c>
      <c r="Y1030" s="2" t="str">
        <f t="shared" ca="1" si="143"/>
        <v>Nợ quá hạn từ 90 ngày đến 120 ngày</v>
      </c>
      <c r="Z1030" s="42">
        <f t="shared" si="144"/>
        <v>46182</v>
      </c>
      <c r="AA1030" s="42" t="str">
        <f t="shared" si="145"/>
        <v/>
      </c>
      <c r="AD1030" s="2" t="str">
        <f>VLOOKUP($A1030,MA_KH!$A:$Q,MA_KH!O$1,0)</f>
        <v>MEGA</v>
      </c>
      <c r="AE1030" s="2" t="str">
        <f>VLOOKUP($A1030,MA_KH!$A:$Q,MA_KH!P$1,0)</f>
        <v>CÔNG TY TNHH MM MEGA MARKET (VIỆT NAM)</v>
      </c>
      <c r="AG1030" s="91" t="str">
        <f>Table13[[#This Row],[Số hóa đơn]]&amp;Table13[[#This Row],[Tổng giá trị]]</f>
        <v>000001511861209</v>
      </c>
    </row>
    <row r="1031" spans="1:33" ht="25.5" hidden="1" customHeight="1" x14ac:dyDescent="0.2">
      <c r="A1031" s="58" t="s">
        <v>16292</v>
      </c>
      <c r="B1031" s="58" t="s">
        <v>251</v>
      </c>
      <c r="C1031" s="59">
        <v>46182</v>
      </c>
      <c r="D1031" s="58" t="s">
        <v>20178</v>
      </c>
      <c r="E1031" s="59">
        <v>46182</v>
      </c>
      <c r="F1031" s="70" t="s">
        <v>18719</v>
      </c>
      <c r="G1031" s="58" t="s">
        <v>20179</v>
      </c>
      <c r="H1031" s="60">
        <v>1187047</v>
      </c>
      <c r="I1031" s="61">
        <v>0</v>
      </c>
      <c r="J1031" s="60">
        <v>94964</v>
      </c>
      <c r="K1031" s="66">
        <v>1282011</v>
      </c>
      <c r="L1031" s="64" t="s">
        <v>17238</v>
      </c>
      <c r="O1031" s="32">
        <f>IF(Table13[[#This Row],[Phân loại]]="Tồn đầu kỳ",Table13[[#This Row],[Tổng giá trị]],0)</f>
        <v>0</v>
      </c>
      <c r="P1031" s="7">
        <f>IF(Table13[[#This Row],[Số còn phải thu ĐK]]&lt;&gt;0,0,IF(Table13[[#This Row],[Phân loại]]="Bán hàng",Table13[[#This Row],[Tổng giá trị]],-Table13[[#This Row],[Tổng giá trị]]))</f>
        <v>-1282011</v>
      </c>
      <c r="Q1031" s="32">
        <f t="shared" si="141"/>
        <v>0</v>
      </c>
      <c r="R1031" s="7">
        <f>Table13[[#This Row],[Số còn phải thu ĐK]]+Table13[[#This Row],[Giá Trị HD sau CK]]-Table13[[#This Row],[Số tiền đã thu]]</f>
        <v>-1282011</v>
      </c>
      <c r="S1031" s="6">
        <f>IF(Table13[[#This Row],[Ngày hóa đơn]]&lt;&gt;"",Table13[[#This Row],[Ngày hóa đơn]],IF(Table13[[#This Row],[Ngày hạch toán]]&lt;&gt;"",Table13[[#This Row],[Ngày hạch toán]],""))</f>
        <v>46182</v>
      </c>
      <c r="T1031" s="7"/>
      <c r="U1031" s="6">
        <f>IF(Table13[[#This Row],[Ngày tính CN]]="","",S1031+T1031)</f>
        <v>46182</v>
      </c>
      <c r="V1031" s="32">
        <f ca="1">IF(Table13[[#This Row],[Hạn thanh toán]]="","",IF((U1031-NOW())&lt;0,0,(U1031-NOW())))</f>
        <v>0</v>
      </c>
      <c r="W1031" s="32"/>
      <c r="X1031" s="32">
        <f t="shared" ca="1" si="142"/>
        <v>112.35975370370579</v>
      </c>
      <c r="Y1031" s="2" t="str">
        <f t="shared" ca="1" si="143"/>
        <v>Nợ quá hạn từ 90 ngày đến 120 ngày</v>
      </c>
      <c r="Z1031" s="42">
        <f t="shared" si="144"/>
        <v>46182</v>
      </c>
      <c r="AA1031" s="42" t="str">
        <f t="shared" si="145"/>
        <v/>
      </c>
      <c r="AD1031" s="2" t="str">
        <f>VLOOKUP($A1031,MA_KH!$A:$Q,MA_KH!O$1,0)</f>
        <v>MEGA</v>
      </c>
      <c r="AE1031" s="2" t="str">
        <f>VLOOKUP($A1031,MA_KH!$A:$Q,MA_KH!P$1,0)</f>
        <v>CÔNG TY TNHH MM MEGA MARKET (VIỆT NAM)</v>
      </c>
      <c r="AG1031" s="91" t="str">
        <f>Table13[[#This Row],[Số hóa đơn]]&amp;Table13[[#This Row],[Tổng giá trị]]</f>
        <v>000001681282011</v>
      </c>
    </row>
  </sheetData>
  <dataValidations count="1">
    <dataValidation type="list" allowBlank="1" showInputMessage="1" showErrorMessage="1" promptTitle="Chọn đúng mục" sqref="L4:L1031" xr:uid="{25C1B06C-02A5-4E9A-9D8E-BB93CB1D9873}">
      <formula1>"Bán hàng,Hàng trả,Giảm công nợ,Tồn đầu kỳ"</formula1>
    </dataValidation>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TH_CN</vt:lpstr>
      <vt:lpstr>Báo cáo</vt:lpstr>
      <vt:lpstr>Sheet3</vt:lpstr>
      <vt:lpstr>Chi tiết tt Mega gửi</vt:lpstr>
      <vt:lpstr>MA_KH</vt:lpstr>
      <vt:lpstr>Sheet1</vt:lpstr>
      <vt:lpstr>Báo cáo (có công thức)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dcterms:created xsi:type="dcterms:W3CDTF">2025-10-04T07:37:45Z</dcterms:created>
  <dcterms:modified xsi:type="dcterms:W3CDTF">2026-09-29T01:45:44Z</dcterms:modified>
</cp:coreProperties>
</file>